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ink/ink1.xml" ContentType="application/inkml+xml"/>
  <Override PartName="/xl/drawings/drawing10.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drawings/drawing11.xml" ContentType="application/vnd.openxmlformats-officedocument.drawing+xml"/>
  <Override PartName="/xl/ctrlProps/ctrlProp1.xml" ContentType="application/vnd.ms-excel.controlproperties+xml"/>
  <Override PartName="/xl/drawings/drawing12.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drawings/drawing13.xml" ContentType="application/vnd.openxmlformats-officedocument.drawing+xml"/>
  <Override PartName="/xl/tables/table2.xml" ContentType="application/vnd.openxmlformats-officedocument.spreadsheetml.table+xml"/>
  <Override PartName="/xl/slicers/slicer3.xml" ContentType="application/vnd.ms-excel.slicer+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d.docs.live.net/5f03a1eca384784a/sells/AAAAA/"/>
    </mc:Choice>
  </mc:AlternateContent>
  <xr:revisionPtr revIDLastSave="685" documentId="8_{CA0B5386-5EB9-40F4-B1D2-4A6BA7AEF89B}" xr6:coauthVersionLast="47" xr6:coauthVersionMax="47" xr10:uidLastSave="{3983D8FB-514C-4626-9054-A0058EBD4C0D}"/>
  <bookViews>
    <workbookView xWindow="-120" yWindow="-120" windowWidth="29040" windowHeight="15720" tabRatio="1000" firstSheet="1" activeTab="19" xr2:uid="{00000000-000D-0000-FFFF-FFFF00000000}"/>
  </bookViews>
  <sheets>
    <sheet name="Manu" sheetId="79" state="hidden" r:id="rId1"/>
    <sheet name="All Exp  (3)" sheetId="125" r:id="rId2"/>
    <sheet name="Sheet1" sheetId="126" state="hidden" r:id="rId3"/>
    <sheet name="Sheet4" sheetId="124" r:id="rId4"/>
    <sheet name="D" sheetId="127" r:id="rId5"/>
    <sheet name="CreditS (2)" sheetId="123" state="hidden" r:id="rId6"/>
    <sheet name="CreditS" sheetId="100" r:id="rId7"/>
    <sheet name="C1" sheetId="109" r:id="rId8"/>
    <sheet name="C2" sheetId="108" r:id="rId9"/>
    <sheet name="C3" sheetId="111" r:id="rId10"/>
    <sheet name="All Bank" sheetId="48" state="hidden" r:id="rId11"/>
    <sheet name="Cr sells18" sheetId="5" state="hidden" r:id="rId12"/>
    <sheet name="List" sheetId="95" state="hidden" r:id="rId13"/>
    <sheet name="A1" sheetId="4" r:id="rId14"/>
    <sheet name="A3" sheetId="55" r:id="rId15"/>
    <sheet name="Trans" sheetId="3" r:id="rId16"/>
    <sheet name="All Exp " sheetId="110" r:id="rId17"/>
    <sheet name="Dashbord" sheetId="118" r:id="rId18"/>
    <sheet name="Recon1888" sheetId="120" r:id="rId19"/>
    <sheet name="Budget 2018" sheetId="114" r:id="rId20"/>
    <sheet name="Slicer" sheetId="77" state="hidden" r:id="rId21"/>
  </sheets>
  <externalReferences>
    <externalReference r:id="rId22"/>
    <externalReference r:id="rId23"/>
    <externalReference r:id="rId24"/>
    <externalReference r:id="rId25"/>
  </externalReferences>
  <definedNames>
    <definedName name="AprStart" localSheetId="16">WEEKDAY(DATE(_xleta.Year,4,1))</definedName>
    <definedName name="AprStart" localSheetId="1">WEEKDAY(DATE(_xleta.Year,4,1))</definedName>
    <definedName name="AprStart" localSheetId="7">WEEKDAY(DATE(_xleta.Year,4,1))</definedName>
    <definedName name="AprStart" localSheetId="8">WEEKDAY(DATE(_xleta.Year,4,1))</definedName>
    <definedName name="AprStart" localSheetId="9">WEEKDAY(DATE(_xleta.Year,4,1))</definedName>
    <definedName name="AprStart" localSheetId="6">WEEKDAY(DATE(_xleta.Year,4,1))</definedName>
    <definedName name="AprStart" localSheetId="5">WEEKDAY(DATE(_xleta.Year,4,1))</definedName>
    <definedName name="AprStart" localSheetId="12">WEEKDAY(DATE(_xleta.Year,4,1))</definedName>
    <definedName name="AprStart" localSheetId="18">WEEKDAY(DATE(_xleta.Year,4,1))</definedName>
    <definedName name="AprStart">WEEKDAY(DATE(_xleta.Year,4,1))</definedName>
    <definedName name="AugStart" localSheetId="16">WEEKDAY(DATE(_xleta.Year,8,1))</definedName>
    <definedName name="AugStart" localSheetId="1">WEEKDAY(DATE(_xleta.Year,8,1))</definedName>
    <definedName name="AugStart" localSheetId="7">WEEKDAY(DATE(_xleta.Year,8,1))</definedName>
    <definedName name="AugStart" localSheetId="8">WEEKDAY(DATE(_xleta.Year,8,1))</definedName>
    <definedName name="AugStart" localSheetId="9">WEEKDAY(DATE(_xleta.Year,8,1))</definedName>
    <definedName name="AugStart" localSheetId="6">WEEKDAY(DATE(_xleta.Year,8,1))</definedName>
    <definedName name="AugStart" localSheetId="5">WEEKDAY(DATE(_xleta.Year,8,1))</definedName>
    <definedName name="AugStart" localSheetId="12">WEEKDAY(DATE(_xleta.Year,8,1))</definedName>
    <definedName name="AugStart" localSheetId="18">WEEKDAY(DATE(_xleta.Year,8,1))</definedName>
    <definedName name="AugStart">WEEKDAY(DATE(_xleta.Year,8,1))</definedName>
    <definedName name="BUDGET_Title">#REF!</definedName>
    <definedName name="ColumnTitle1">#REF!</definedName>
    <definedName name="COMPANY_NAME">#REF!</definedName>
    <definedName name="DecStart" localSheetId="16">WEEKDAY(DATE(_xleta.Year,12,1))</definedName>
    <definedName name="DecStart" localSheetId="1">WEEKDAY(DATE(_xleta.Year,12,1))</definedName>
    <definedName name="DecStart" localSheetId="7">WEEKDAY(DATE(_xleta.Year,12,1))</definedName>
    <definedName name="DecStart" localSheetId="8">WEEKDAY(DATE(_xleta.Year,12,1))</definedName>
    <definedName name="DecStart" localSheetId="9">WEEKDAY(DATE(_xleta.Year,12,1))</definedName>
    <definedName name="DecStart" localSheetId="6">WEEKDAY(DATE(_xleta.Year,12,1))</definedName>
    <definedName name="DecStart" localSheetId="5">WEEKDAY(DATE(_xleta.Year,12,1))</definedName>
    <definedName name="DecStart" localSheetId="12">WEEKDAY(DATE(_xleta.Year,12,1))</definedName>
    <definedName name="DecStart" localSheetId="18">WEEKDAY(DATE(_xleta.Year,12,1))</definedName>
    <definedName name="DecStart">WEEKDAY(DATE(_xleta.Year,12,1))</definedName>
    <definedName name="FebStart" localSheetId="16">WEEKDAY(DATE(_xleta.Year,2,1))</definedName>
    <definedName name="FebStart" localSheetId="1">WEEKDAY(DATE(_xleta.Year,2,1))</definedName>
    <definedName name="FebStart" localSheetId="7">WEEKDAY(DATE(_xleta.Year,2,1))</definedName>
    <definedName name="FebStart" localSheetId="8">WEEKDAY(DATE(_xleta.Year,2,1))</definedName>
    <definedName name="FebStart" localSheetId="9">WEEKDAY(DATE(_xleta.Year,2,1))</definedName>
    <definedName name="FebStart" localSheetId="6">WEEKDAY(DATE(_xleta.Year,2,1))</definedName>
    <definedName name="FebStart" localSheetId="5">WEEKDAY(DATE(_xleta.Year,2,1))</definedName>
    <definedName name="FebStart" localSheetId="12">WEEKDAY(DATE(_xleta.Year,2,1))</definedName>
    <definedName name="FebStart" localSheetId="18">WEEKDAY(DATE(_xleta.Year,2,1))</definedName>
    <definedName name="FebStart">WEEKDAY(DATE(_xleta.Year,2,1))</definedName>
    <definedName name="IsLeapYear" localSheetId="16">OR(MOD(_xleta.Year,400)=0,AND(MOD(_xleta.Year,4)=0,MOD(_xleta.Year,100)&lt;&gt;0))</definedName>
    <definedName name="IsLeapYear" localSheetId="1">OR(MOD(_xleta.Year,400)=0,AND(MOD(_xleta.Year,4)=0,MOD(_xleta.Year,100)&lt;&gt;0))</definedName>
    <definedName name="IsLeapYear" localSheetId="7">OR(MOD(_xleta.Year,400)=0,AND(MOD(_xleta.Year,4)=0,MOD(_xleta.Year,100)&lt;&gt;0))</definedName>
    <definedName name="IsLeapYear" localSheetId="8">OR(MOD(_xleta.Year,400)=0,AND(MOD(_xleta.Year,4)=0,MOD(_xleta.Year,100)&lt;&gt;0))</definedName>
    <definedName name="IsLeapYear" localSheetId="9">OR(MOD(_xleta.Year,400)=0,AND(MOD(_xleta.Year,4)=0,MOD(_xleta.Year,100)&lt;&gt;0))</definedName>
    <definedName name="IsLeapYear" localSheetId="6">OR(MOD(_xleta.Year,400)=0,AND(MOD(_xleta.Year,4)=0,MOD(_xleta.Year,100)&lt;&gt;0))</definedName>
    <definedName name="IsLeapYear" localSheetId="5">OR(MOD(_xleta.Year,400)=0,AND(MOD(_xleta.Year,4)=0,MOD(_xleta.Year,100)&lt;&gt;0))</definedName>
    <definedName name="IsLeapYear" localSheetId="12">OR(MOD(_xleta.Year,400)=0,AND(MOD(_xleta.Year,4)=0,MOD(_xleta.Year,100)&lt;&gt;0))</definedName>
    <definedName name="IsLeapYear" localSheetId="18">OR(MOD(_xleta.Year,400)=0,AND(MOD(_xleta.Year,4)=0,MOD(_xleta.Year,100)&lt;&gt;0))</definedName>
    <definedName name="IsLeapYear">OR(MOD(_xleta.Year,400)=0,AND(MOD(_xleta.Year,4)=0,MOD(_xleta.Year,100)&lt;&gt;0))</definedName>
    <definedName name="JanStart" localSheetId="16">WEEKDAY(DATE(_xleta.Year,1,1))</definedName>
    <definedName name="JanStart" localSheetId="1">WEEKDAY(DATE(_xleta.Year,1,1))</definedName>
    <definedName name="JanStart" localSheetId="7">WEEKDAY(DATE(_xleta.Year,1,1))</definedName>
    <definedName name="JanStart" localSheetId="8">WEEKDAY(DATE(_xleta.Year,1,1))</definedName>
    <definedName name="JanStart" localSheetId="9">WEEKDAY(DATE(_xleta.Year,1,1))</definedName>
    <definedName name="JanStart" localSheetId="6">WEEKDAY(DATE(_xleta.Year,1,1))</definedName>
    <definedName name="JanStart" localSheetId="5">WEEKDAY(DATE(_xleta.Year,1,1))</definedName>
    <definedName name="JanStart" localSheetId="12">WEEKDAY(DATE(_xleta.Year,1,1))</definedName>
    <definedName name="JanStart" localSheetId="18">WEEKDAY(DATE(_xleta.Year,1,1))</definedName>
    <definedName name="JanStart">WEEKDAY(DATE(_xleta.Year,1,1))</definedName>
    <definedName name="JulStart" localSheetId="16">WEEKDAY(DATE(_xleta.Year,7,1))</definedName>
    <definedName name="JulStart" localSheetId="1">WEEKDAY(DATE(_xleta.Year,7,1))</definedName>
    <definedName name="JulStart" localSheetId="7">WEEKDAY(DATE(_xleta.Year,7,1))</definedName>
    <definedName name="JulStart" localSheetId="8">WEEKDAY(DATE(_xleta.Year,7,1))</definedName>
    <definedName name="JulStart" localSheetId="9">WEEKDAY(DATE(_xleta.Year,7,1))</definedName>
    <definedName name="JulStart" localSheetId="6">WEEKDAY(DATE(_xleta.Year,7,1))</definedName>
    <definedName name="JulStart" localSheetId="5">WEEKDAY(DATE(_xleta.Year,7,1))</definedName>
    <definedName name="JulStart" localSheetId="12">WEEKDAY(DATE(_xleta.Year,7,1))</definedName>
    <definedName name="JulStart" localSheetId="18">WEEKDAY(DATE(_xleta.Year,7,1))</definedName>
    <definedName name="JulStart">WEEKDAY(DATE(_xleta.Year,7,1))</definedName>
    <definedName name="JunStart" localSheetId="16">WEEKDAY(DATE(_xleta.Year,6,1))</definedName>
    <definedName name="JunStart" localSheetId="1">WEEKDAY(DATE(_xleta.Year,6,1))</definedName>
    <definedName name="JunStart" localSheetId="7">WEEKDAY(DATE(_xleta.Year,6,1))</definedName>
    <definedName name="JunStart" localSheetId="8">WEEKDAY(DATE(_xleta.Year,6,1))</definedName>
    <definedName name="JunStart" localSheetId="9">WEEKDAY(DATE(_xleta.Year,6,1))</definedName>
    <definedName name="JunStart" localSheetId="6">WEEKDAY(DATE(_xleta.Year,6,1))</definedName>
    <definedName name="JunStart" localSheetId="5">WEEKDAY(DATE(_xleta.Year,6,1))</definedName>
    <definedName name="JunStart" localSheetId="12">WEEKDAY(DATE(_xleta.Year,6,1))</definedName>
    <definedName name="JunStart" localSheetId="18">WEEKDAY(DATE(_xleta.Year,6,1))</definedName>
    <definedName name="JunStart">WEEKDAY(DATE(_xleta.Year,6,1))</definedName>
    <definedName name="MarStart" localSheetId="16">WEEKDAY(DATE(_xleta.Year,3,1))</definedName>
    <definedName name="MarStart" localSheetId="1">WEEKDAY(DATE(_xleta.Year,3,1))</definedName>
    <definedName name="MarStart" localSheetId="7">WEEKDAY(DATE(_xleta.Year,3,1))</definedName>
    <definedName name="MarStart" localSheetId="8">WEEKDAY(DATE(_xleta.Year,3,1))</definedName>
    <definedName name="MarStart" localSheetId="9">WEEKDAY(DATE(_xleta.Year,3,1))</definedName>
    <definedName name="MarStart" localSheetId="6">WEEKDAY(DATE(_xleta.Year,3,1))</definedName>
    <definedName name="MarStart" localSheetId="5">WEEKDAY(DATE(_xleta.Year,3,1))</definedName>
    <definedName name="MarStart" localSheetId="12">WEEKDAY(DATE(_xleta.Year,3,1))</definedName>
    <definedName name="MarStart" localSheetId="18">WEEKDAY(DATE(_xleta.Year,3,1))</definedName>
    <definedName name="MarStart">WEEKDAY(DATE(_xleta.Year,3,1))</definedName>
    <definedName name="MayStart" localSheetId="16">WEEKDAY(DATE(_xleta.Year,5,1))</definedName>
    <definedName name="MayStart" localSheetId="1">WEEKDAY(DATE(_xleta.Year,5,1))</definedName>
    <definedName name="MayStart" localSheetId="7">WEEKDAY(DATE(_xleta.Year,5,1))</definedName>
    <definedName name="MayStart" localSheetId="8">WEEKDAY(DATE(_xleta.Year,5,1))</definedName>
    <definedName name="MayStart" localSheetId="9">WEEKDAY(DATE(_xleta.Year,5,1))</definedName>
    <definedName name="MayStart" localSheetId="6">WEEKDAY(DATE(_xleta.Year,5,1))</definedName>
    <definedName name="MayStart" localSheetId="5">WEEKDAY(DATE(_xleta.Year,5,1))</definedName>
    <definedName name="MayStart" localSheetId="12">WEEKDAY(DATE(_xleta.Year,5,1))</definedName>
    <definedName name="MayStart" localSheetId="18">WEEKDAY(DATE(_xleta.Year,5,1))</definedName>
    <definedName name="MayStart">WEEKDAY(DATE(_xleta.Year,5,1))</definedName>
    <definedName name="NovStart" localSheetId="16">WEEKDAY(DATE(_xleta.Year,11,1))</definedName>
    <definedName name="NovStart" localSheetId="1">WEEKDAY(DATE(_xleta.Year,11,1))</definedName>
    <definedName name="NovStart" localSheetId="7">WEEKDAY(DATE(_xleta.Year,11,1))</definedName>
    <definedName name="NovStart" localSheetId="8">WEEKDAY(DATE(_xleta.Year,11,1))</definedName>
    <definedName name="NovStart" localSheetId="9">WEEKDAY(DATE(_xleta.Year,11,1))</definedName>
    <definedName name="NovStart" localSheetId="6">WEEKDAY(DATE(_xleta.Year,11,1))</definedName>
    <definedName name="NovStart" localSheetId="5">WEEKDAY(DATE(_xleta.Year,11,1))</definedName>
    <definedName name="NovStart" localSheetId="12">WEEKDAY(DATE(_xleta.Year,11,1))</definedName>
    <definedName name="NovStart" localSheetId="18">WEEKDAY(DATE(_xleta.Year,11,1))</definedName>
    <definedName name="NovStart">WEEKDAY(DATE(_xleta.Year,11,1))</definedName>
    <definedName name="OctStart" localSheetId="16">WEEKDAY(DATE(_xleta.Year,10,1))</definedName>
    <definedName name="OctStart" localSheetId="1">WEEKDAY(DATE(_xleta.Year,10,1))</definedName>
    <definedName name="OctStart" localSheetId="7">WEEKDAY(DATE(_xleta.Year,10,1))</definedName>
    <definedName name="OctStart" localSheetId="8">WEEKDAY(DATE(_xleta.Year,10,1))</definedName>
    <definedName name="OctStart" localSheetId="9">WEEKDAY(DATE(_xleta.Year,10,1))</definedName>
    <definedName name="OctStart" localSheetId="6">WEEKDAY(DATE(_xleta.Year,10,1))</definedName>
    <definedName name="OctStart" localSheetId="5">WEEKDAY(DATE(_xleta.Year,10,1))</definedName>
    <definedName name="OctStart" localSheetId="12">WEEKDAY(DATE(_xleta.Year,10,1))</definedName>
    <definedName name="OctStart" localSheetId="18">WEEKDAY(DATE(_xleta.Year,10,1))</definedName>
    <definedName name="OctStart">WEEKDAY(DATE(_xleta.Year,10,1))</definedName>
    <definedName name="_xlnm.Print_Area" localSheetId="13">'A1'!$A$1:$P$40</definedName>
    <definedName name="SepStart" localSheetId="16">WEEKDAY(DATE(_xleta.Year,9,1))</definedName>
    <definedName name="SepStart" localSheetId="1">WEEKDAY(DATE(_xleta.Year,9,1))</definedName>
    <definedName name="SepStart" localSheetId="7">WEEKDAY(DATE(_xleta.Year,9,1))</definedName>
    <definedName name="SepStart" localSheetId="8">WEEKDAY(DATE(_xleta.Year,9,1))</definedName>
    <definedName name="SepStart" localSheetId="9">WEEKDAY(DATE(_xleta.Year,9,1))</definedName>
    <definedName name="SepStart" localSheetId="6">WEEKDAY(DATE(_xleta.Year,9,1))</definedName>
    <definedName name="SepStart" localSheetId="5">WEEKDAY(DATE(_xleta.Year,9,1))</definedName>
    <definedName name="SepStart" localSheetId="12">WEEKDAY(DATE(_xleta.Year,9,1))</definedName>
    <definedName name="SepStart" localSheetId="18">WEEKDAY(DATE(_xleta.Year,9,1))</definedName>
    <definedName name="SepStart">WEEKDAY(DATE(_xleta.Year,9,1))</definedName>
    <definedName name="Slicer_Buyer">#N/A</definedName>
    <definedName name="Slicer_C_Status">#N/A</definedName>
    <definedName name="Slicer_Remark">#N/A</definedName>
    <definedName name="solver_cvg" localSheetId="11" hidden="1">0.0001</definedName>
    <definedName name="solver_cvg" localSheetId="6" hidden="1">0.0001</definedName>
    <definedName name="solver_cvg" localSheetId="5" hidden="1">0.0001</definedName>
    <definedName name="solver_drv" localSheetId="11" hidden="1">1</definedName>
    <definedName name="solver_drv" localSheetId="6" hidden="1">1</definedName>
    <definedName name="solver_drv" localSheetId="5" hidden="1">1</definedName>
    <definedName name="solver_eng" localSheetId="11" hidden="1">1</definedName>
    <definedName name="solver_eng" localSheetId="6" hidden="1">1</definedName>
    <definedName name="solver_eng" localSheetId="5" hidden="1">1</definedName>
    <definedName name="solver_est" localSheetId="11" hidden="1">1</definedName>
    <definedName name="solver_est" localSheetId="6" hidden="1">1</definedName>
    <definedName name="solver_est" localSheetId="5" hidden="1">1</definedName>
    <definedName name="solver_itr" localSheetId="11" hidden="1">2147483647</definedName>
    <definedName name="solver_itr" localSheetId="6" hidden="1">2147483647</definedName>
    <definedName name="solver_itr" localSheetId="5" hidden="1">2147483647</definedName>
    <definedName name="solver_mip" localSheetId="11" hidden="1">2147483647</definedName>
    <definedName name="solver_mip" localSheetId="6" hidden="1">2147483647</definedName>
    <definedName name="solver_mip" localSheetId="5" hidden="1">2147483647</definedName>
    <definedName name="solver_mni" localSheetId="11" hidden="1">30</definedName>
    <definedName name="solver_mni" localSheetId="6" hidden="1">30</definedName>
    <definedName name="solver_mni" localSheetId="5" hidden="1">30</definedName>
    <definedName name="solver_mrt" localSheetId="11" hidden="1">0.075</definedName>
    <definedName name="solver_mrt" localSheetId="6" hidden="1">0.075</definedName>
    <definedName name="solver_mrt" localSheetId="5" hidden="1">0.075</definedName>
    <definedName name="solver_msl" localSheetId="11" hidden="1">2</definedName>
    <definedName name="solver_msl" localSheetId="6" hidden="1">2</definedName>
    <definedName name="solver_msl" localSheetId="5" hidden="1">2</definedName>
    <definedName name="solver_neg" localSheetId="11" hidden="1">1</definedName>
    <definedName name="solver_neg" localSheetId="6" hidden="1">1</definedName>
    <definedName name="solver_neg" localSheetId="5" hidden="1">1</definedName>
    <definedName name="solver_nod" localSheetId="11" hidden="1">2147483647</definedName>
    <definedName name="solver_nod" localSheetId="6" hidden="1">2147483647</definedName>
    <definedName name="solver_nod" localSheetId="5" hidden="1">2147483647</definedName>
    <definedName name="solver_num" localSheetId="11" hidden="1">0</definedName>
    <definedName name="solver_num" localSheetId="6" hidden="1">0</definedName>
    <definedName name="solver_num" localSheetId="5" hidden="1">0</definedName>
    <definedName name="solver_nwt" localSheetId="11" hidden="1">1</definedName>
    <definedName name="solver_nwt" localSheetId="6" hidden="1">1</definedName>
    <definedName name="solver_nwt" localSheetId="5" hidden="1">1</definedName>
    <definedName name="solver_opt" localSheetId="11" hidden="1">'Cr sells18'!$Q$2</definedName>
    <definedName name="solver_opt" localSheetId="6" hidden="1">CreditS!$O$2</definedName>
    <definedName name="solver_opt" localSheetId="5" hidden="1">'CreditS (2)'!$O$2</definedName>
    <definedName name="solver_pre" localSheetId="11" hidden="1">0.000001</definedName>
    <definedName name="solver_pre" localSheetId="6" hidden="1">0.000001</definedName>
    <definedName name="solver_pre" localSheetId="5" hidden="1">0.000001</definedName>
    <definedName name="solver_rbv" localSheetId="11" hidden="1">1</definedName>
    <definedName name="solver_rbv" localSheetId="6" hidden="1">1</definedName>
    <definedName name="solver_rbv" localSheetId="5" hidden="1">1</definedName>
    <definedName name="solver_rlx" localSheetId="11" hidden="1">2</definedName>
    <definedName name="solver_rlx" localSheetId="6" hidden="1">2</definedName>
    <definedName name="solver_rlx" localSheetId="5" hidden="1">2</definedName>
    <definedName name="solver_rsd" localSheetId="11" hidden="1">0</definedName>
    <definedName name="solver_rsd" localSheetId="6" hidden="1">0</definedName>
    <definedName name="solver_rsd" localSheetId="5" hidden="1">0</definedName>
    <definedName name="solver_scl" localSheetId="11" hidden="1">1</definedName>
    <definedName name="solver_scl" localSheetId="6" hidden="1">1</definedName>
    <definedName name="solver_scl" localSheetId="5" hidden="1">1</definedName>
    <definedName name="solver_sho" localSheetId="11" hidden="1">2</definedName>
    <definedName name="solver_sho" localSheetId="6" hidden="1">2</definedName>
    <definedName name="solver_sho" localSheetId="5" hidden="1">2</definedName>
    <definedName name="solver_ssz" localSheetId="11" hidden="1">100</definedName>
    <definedName name="solver_ssz" localSheetId="6" hidden="1">100</definedName>
    <definedName name="solver_ssz" localSheetId="5" hidden="1">100</definedName>
    <definedName name="solver_tim" localSheetId="11" hidden="1">2147483647</definedName>
    <definedName name="solver_tim" localSheetId="6" hidden="1">2147483647</definedName>
    <definedName name="solver_tim" localSheetId="5" hidden="1">2147483647</definedName>
    <definedName name="solver_tol" localSheetId="11" hidden="1">0.01</definedName>
    <definedName name="solver_tol" localSheetId="6" hidden="1">0.01</definedName>
    <definedName name="solver_tol" localSheetId="5" hidden="1">0.01</definedName>
    <definedName name="solver_typ" localSheetId="11" hidden="1">1</definedName>
    <definedName name="solver_typ" localSheetId="6" hidden="1">1</definedName>
    <definedName name="solver_typ" localSheetId="5" hidden="1">1</definedName>
    <definedName name="solver_val" localSheetId="11" hidden="1">0</definedName>
    <definedName name="solver_val" localSheetId="6" hidden="1">0</definedName>
    <definedName name="solver_val" localSheetId="5" hidden="1">0</definedName>
    <definedName name="solver_ver" localSheetId="11" hidden="1">3</definedName>
    <definedName name="solver_ver" localSheetId="6" hidden="1">3</definedName>
    <definedName name="solver_ver" localSheetId="5" hidden="1">3</definedName>
    <definedName name="Title1">#REF!</definedName>
    <definedName name="Title2">#REF!</definedName>
    <definedName name="Title3">#REF!</definedName>
    <definedName name="Title4">#REF!</definedName>
    <definedName name="Year">#REF!</definedName>
  </definedNames>
  <calcPr calcId="191029" calcMode="autoNoTable" iterateDelta="1E-4"/>
  <pivotCaches>
    <pivotCache cacheId="19" r:id="rId26"/>
  </pivotCaches>
  <extLs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124" l="1"/>
  <c r="C22" i="124"/>
  <c r="C33" i="124"/>
  <c r="C32" i="124"/>
  <c r="C31" i="124"/>
  <c r="C30" i="124"/>
  <c r="C29" i="124"/>
  <c r="C28" i="124"/>
  <c r="D17" i="110" a="1"/>
  <c r="Z2" i="110" a="1"/>
  <c r="L18" i="114"/>
  <c r="L13" i="114"/>
  <c r="D15" i="126"/>
  <c r="E15" i="126"/>
  <c r="F15" i="126"/>
  <c r="D16" i="126"/>
  <c r="E16" i="126"/>
  <c r="F16" i="126"/>
  <c r="D17" i="126"/>
  <c r="E17" i="126"/>
  <c r="F17" i="126"/>
  <c r="D18" i="126"/>
  <c r="E18" i="126"/>
  <c r="F18" i="126"/>
  <c r="D19" i="126"/>
  <c r="E19" i="126"/>
  <c r="F19" i="126"/>
  <c r="D20" i="126"/>
  <c r="E20" i="126"/>
  <c r="F20" i="126"/>
  <c r="D21" i="126"/>
  <c r="E21" i="126"/>
  <c r="F21" i="126"/>
  <c r="D22" i="126"/>
  <c r="E22" i="126"/>
  <c r="F22" i="126"/>
  <c r="D23" i="126"/>
  <c r="E23" i="126"/>
  <c r="F23" i="126"/>
  <c r="D24" i="126"/>
  <c r="E24" i="126"/>
  <c r="F24" i="126"/>
  <c r="D25" i="126"/>
  <c r="E25" i="126"/>
  <c r="F25" i="126"/>
  <c r="C24" i="126"/>
  <c r="C23" i="126"/>
  <c r="C22" i="126"/>
  <c r="C21" i="126"/>
  <c r="C20" i="126"/>
  <c r="C19" i="126"/>
  <c r="C18" i="126"/>
  <c r="C17" i="126"/>
  <c r="C16" i="126"/>
  <c r="C15" i="126"/>
  <c r="H55" i="126"/>
  <c r="I55" i="126" s="1"/>
  <c r="K54" i="126"/>
  <c r="L54" i="126" s="1"/>
  <c r="H54" i="126"/>
  <c r="I54" i="126" s="1"/>
  <c r="K53" i="126"/>
  <c r="L53" i="126" s="1"/>
  <c r="H53" i="126"/>
  <c r="I53" i="126" s="1"/>
  <c r="K52" i="126"/>
  <c r="L52" i="126" s="1"/>
  <c r="H52" i="126"/>
  <c r="I52" i="126" s="1"/>
  <c r="K51" i="126"/>
  <c r="L51" i="126" s="1"/>
  <c r="H51" i="126"/>
  <c r="I51" i="126" s="1"/>
  <c r="E51" i="126"/>
  <c r="F51" i="126" s="1"/>
  <c r="K50" i="126"/>
  <c r="L50" i="126" s="1"/>
  <c r="H50" i="126"/>
  <c r="I50" i="126" s="1"/>
  <c r="E50" i="126"/>
  <c r="F50" i="126" s="1"/>
  <c r="K49" i="126"/>
  <c r="L49" i="126" s="1"/>
  <c r="H49" i="126"/>
  <c r="I49" i="126" s="1"/>
  <c r="E49" i="126"/>
  <c r="F49" i="126" s="1"/>
  <c r="B49" i="126"/>
  <c r="C49" i="126" s="1"/>
  <c r="K48" i="126"/>
  <c r="L48" i="126" s="1"/>
  <c r="H48" i="126"/>
  <c r="I48" i="126" s="1"/>
  <c r="E48" i="126"/>
  <c r="F48" i="126" s="1"/>
  <c r="B48" i="126"/>
  <c r="C48" i="126" s="1"/>
  <c r="K47" i="126"/>
  <c r="L47" i="126" s="1"/>
  <c r="H47" i="126"/>
  <c r="I47" i="126" s="1"/>
  <c r="E47" i="126"/>
  <c r="F47" i="126" s="1"/>
  <c r="B47" i="126"/>
  <c r="C47" i="126" s="1"/>
  <c r="K46" i="126"/>
  <c r="L46" i="126" s="1"/>
  <c r="H46" i="126"/>
  <c r="I46" i="126" s="1"/>
  <c r="E46" i="126"/>
  <c r="F46" i="126" s="1"/>
  <c r="B46" i="126"/>
  <c r="C46" i="126" s="1"/>
  <c r="K45" i="126"/>
  <c r="L45" i="126" s="1"/>
  <c r="L56" i="126" s="1"/>
  <c r="H45" i="126"/>
  <c r="I45" i="126" s="1"/>
  <c r="I56" i="126" s="1"/>
  <c r="E45" i="126"/>
  <c r="F45" i="126" s="1"/>
  <c r="F56" i="126" s="1"/>
  <c r="B45" i="126"/>
  <c r="C45" i="126" s="1"/>
  <c r="D40" i="126"/>
  <c r="C40" i="126"/>
  <c r="E40" i="126" s="1"/>
  <c r="D39" i="126"/>
  <c r="C39" i="126"/>
  <c r="E39" i="126" s="1"/>
  <c r="D38" i="126"/>
  <c r="C38" i="126"/>
  <c r="E38" i="126" s="1"/>
  <c r="D37" i="126"/>
  <c r="C37" i="126"/>
  <c r="E37" i="126" s="1"/>
  <c r="D36" i="126"/>
  <c r="C36" i="126"/>
  <c r="E36" i="126" s="1"/>
  <c r="D35" i="126"/>
  <c r="C35" i="126"/>
  <c r="E35" i="126" s="1"/>
  <c r="D34" i="126"/>
  <c r="C34" i="126"/>
  <c r="E34" i="126" s="1"/>
  <c r="D33" i="126"/>
  <c r="C33" i="126"/>
  <c r="E33" i="126" s="1"/>
  <c r="D32" i="126"/>
  <c r="C32" i="126"/>
  <c r="E32" i="126" s="1"/>
  <c r="D31" i="126"/>
  <c r="C31" i="126"/>
  <c r="E31" i="126" s="1"/>
  <c r="D30" i="126"/>
  <c r="C30" i="126"/>
  <c r="E30" i="126" s="1"/>
  <c r="D29" i="126"/>
  <c r="D41" i="126" s="1"/>
  <c r="C29" i="126"/>
  <c r="B24" i="126"/>
  <c r="B23" i="126"/>
  <c r="B22" i="126"/>
  <c r="B21" i="126"/>
  <c r="B20" i="126"/>
  <c r="B19" i="126"/>
  <c r="B18" i="126"/>
  <c r="B17" i="126"/>
  <c r="B16" i="126"/>
  <c r="B15" i="126"/>
  <c r="E11" i="126"/>
  <c r="B11" i="126"/>
  <c r="E10" i="126"/>
  <c r="B10" i="126"/>
  <c r="H7" i="126"/>
  <c r="E7" i="126"/>
  <c r="B7" i="126"/>
  <c r="H6" i="126"/>
  <c r="E6" i="126"/>
  <c r="K6" i="126" s="1"/>
  <c r="K7" i="126" s="1"/>
  <c r="B3" i="126"/>
  <c r="J15" i="108"/>
  <c r="J16" i="108"/>
  <c r="J17" i="108"/>
  <c r="J18" i="108"/>
  <c r="J19" i="108"/>
  <c r="J20" i="108"/>
  <c r="I15" i="108"/>
  <c r="I16" i="108"/>
  <c r="I17" i="108"/>
  <c r="I18" i="108"/>
  <c r="I19" i="108"/>
  <c r="I20" i="108"/>
  <c r="I2" i="3"/>
  <c r="AE2" i="114"/>
  <c r="P6" i="111"/>
  <c r="P7" i="111"/>
  <c r="P8" i="111"/>
  <c r="P9" i="111"/>
  <c r="P10" i="111"/>
  <c r="P11" i="111"/>
  <c r="P12" i="111"/>
  <c r="P13" i="111"/>
  <c r="P14" i="111"/>
  <c r="P15" i="111"/>
  <c r="P16" i="111"/>
  <c r="P17" i="111"/>
  <c r="P18" i="111"/>
  <c r="P19" i="111"/>
  <c r="P20" i="111"/>
  <c r="P21" i="111"/>
  <c r="N2" i="111" a="1"/>
  <c r="P2" i="125"/>
  <c r="AN2" i="125"/>
  <c r="AO2" i="125"/>
  <c r="AP2" i="125" s="1"/>
  <c r="AQ2" i="125"/>
  <c r="AR2" i="125"/>
  <c r="AU2" i="125"/>
  <c r="AV2" i="125" a="1"/>
  <c r="AW2" i="125"/>
  <c r="AX2" i="125"/>
  <c r="AN3" i="125"/>
  <c r="AO3" i="125"/>
  <c r="AQ3" i="125"/>
  <c r="AR3" i="125"/>
  <c r="AU3" i="125"/>
  <c r="AV3" i="125"/>
  <c r="AW3" i="125"/>
  <c r="AX3" i="125"/>
  <c r="AY3" i="125"/>
  <c r="AN4" i="125"/>
  <c r="AO4" i="125"/>
  <c r="AP4" i="125" s="1"/>
  <c r="AQ4" i="125"/>
  <c r="AR4" i="125"/>
  <c r="V44" i="125" s="1"/>
  <c r="AU4" i="125"/>
  <c r="AV4" i="125"/>
  <c r="AW4" i="125"/>
  <c r="AX4" i="125"/>
  <c r="AY4" i="125"/>
  <c r="AN5" i="125"/>
  <c r="AO5" i="125"/>
  <c r="AQ5" i="125"/>
  <c r="AR5" i="125"/>
  <c r="AU5" i="125"/>
  <c r="AV5" i="125"/>
  <c r="AW5" i="125"/>
  <c r="AX5" i="125"/>
  <c r="AY5" i="125"/>
  <c r="AN6" i="125"/>
  <c r="AO6" i="125"/>
  <c r="AP6" i="125" s="1"/>
  <c r="AQ6" i="125"/>
  <c r="AR6" i="125"/>
  <c r="AU6" i="125"/>
  <c r="AV6" i="125"/>
  <c r="AW6" i="125"/>
  <c r="AX6" i="125"/>
  <c r="AY6" i="125"/>
  <c r="AN7" i="125"/>
  <c r="AO7" i="125"/>
  <c r="AP7" i="125" s="1"/>
  <c r="AQ7" i="125"/>
  <c r="AR7" i="125"/>
  <c r="AU7" i="125"/>
  <c r="AV7" i="125"/>
  <c r="Z45" i="125" s="1"/>
  <c r="AW7" i="125"/>
  <c r="AX7" i="125"/>
  <c r="AY7" i="125"/>
  <c r="AN8" i="125"/>
  <c r="AO8" i="125"/>
  <c r="AQ8" i="125"/>
  <c r="AR8" i="125"/>
  <c r="AU8" i="125"/>
  <c r="AV8" i="125"/>
  <c r="AW8" i="125"/>
  <c r="AX8" i="125"/>
  <c r="AY8" i="125"/>
  <c r="AN9" i="125"/>
  <c r="AO9" i="125"/>
  <c r="AQ9" i="125"/>
  <c r="AR9" i="125"/>
  <c r="AU9" i="125"/>
  <c r="AV9" i="125"/>
  <c r="AW9" i="125"/>
  <c r="AX9" i="125"/>
  <c r="AY9" i="125"/>
  <c r="AN10" i="125"/>
  <c r="AO10" i="125"/>
  <c r="AQ10" i="125"/>
  <c r="AR10" i="125"/>
  <c r="AU10" i="125"/>
  <c r="AV10" i="125"/>
  <c r="AW10" i="125"/>
  <c r="AX10" i="125"/>
  <c r="AY10" i="125"/>
  <c r="AN11" i="125"/>
  <c r="AO11" i="125"/>
  <c r="AQ11" i="125"/>
  <c r="AR11" i="125"/>
  <c r="AU11" i="125"/>
  <c r="AV11" i="125"/>
  <c r="AW11" i="125"/>
  <c r="AX11" i="125"/>
  <c r="AY11" i="125"/>
  <c r="AN12" i="125"/>
  <c r="AO12" i="125"/>
  <c r="AQ12" i="125"/>
  <c r="AR12" i="125"/>
  <c r="AU12" i="125"/>
  <c r="AV12" i="125"/>
  <c r="AW12" i="125"/>
  <c r="AX12" i="125"/>
  <c r="AY12" i="125"/>
  <c r="AN13" i="125"/>
  <c r="R47" i="125" s="1"/>
  <c r="AO13" i="125"/>
  <c r="AQ13" i="125"/>
  <c r="AR13" i="125"/>
  <c r="AU13" i="125"/>
  <c r="AV13" i="125"/>
  <c r="AW13" i="125"/>
  <c r="AX13" i="125"/>
  <c r="AY13" i="125"/>
  <c r="AY14" i="125"/>
  <c r="AY43" i="125"/>
  <c r="AY44" i="125"/>
  <c r="B18" i="125"/>
  <c r="P14" i="125"/>
  <c r="O14" i="125"/>
  <c r="G45" i="125"/>
  <c r="F45" i="125"/>
  <c r="P13" i="125"/>
  <c r="O13" i="125"/>
  <c r="G44" i="125"/>
  <c r="F44" i="125"/>
  <c r="P12" i="125"/>
  <c r="O12" i="125"/>
  <c r="G43" i="125"/>
  <c r="F43" i="125"/>
  <c r="P11" i="125"/>
  <c r="O11" i="125"/>
  <c r="G42" i="125"/>
  <c r="F42" i="125"/>
  <c r="P10" i="125"/>
  <c r="O10" i="125"/>
  <c r="G41" i="125"/>
  <c r="F41" i="125"/>
  <c r="P9" i="125"/>
  <c r="O9" i="125"/>
  <c r="G40" i="125"/>
  <c r="F40" i="125"/>
  <c r="P8" i="125"/>
  <c r="O8" i="125"/>
  <c r="G39" i="125"/>
  <c r="F39" i="125"/>
  <c r="P7" i="125"/>
  <c r="O7" i="125"/>
  <c r="G38" i="125"/>
  <c r="F38" i="125"/>
  <c r="P6" i="125"/>
  <c r="O6" i="125"/>
  <c r="G37" i="125"/>
  <c r="F37" i="125"/>
  <c r="P5" i="125"/>
  <c r="O5" i="125"/>
  <c r="G36" i="125"/>
  <c r="F36" i="125"/>
  <c r="P4" i="125"/>
  <c r="O4" i="125"/>
  <c r="G35" i="125"/>
  <c r="F35" i="125"/>
  <c r="P3" i="125"/>
  <c r="O3" i="125"/>
  <c r="G34" i="125"/>
  <c r="F34" i="125"/>
  <c r="O2" i="125"/>
  <c r="G33" i="125" a="1"/>
  <c r="F33" i="125"/>
  <c r="F29" i="125"/>
  <c r="E29" i="125"/>
  <c r="C29" i="125"/>
  <c r="B29" i="125"/>
  <c r="F28" i="125"/>
  <c r="E28" i="125"/>
  <c r="C28" i="125"/>
  <c r="B28" i="125"/>
  <c r="F27" i="125"/>
  <c r="E27" i="125"/>
  <c r="C27" i="125"/>
  <c r="B27" i="125"/>
  <c r="F26" i="125"/>
  <c r="E26" i="125"/>
  <c r="C26" i="125"/>
  <c r="B26" i="125"/>
  <c r="F25" i="125"/>
  <c r="E25" i="125"/>
  <c r="C25" i="125"/>
  <c r="B25" i="125"/>
  <c r="F24" i="125"/>
  <c r="E24" i="125"/>
  <c r="C24" i="125"/>
  <c r="B24" i="125"/>
  <c r="F23" i="125"/>
  <c r="E23" i="125"/>
  <c r="C23" i="125"/>
  <c r="B23" i="125"/>
  <c r="F22" i="125"/>
  <c r="E22" i="125"/>
  <c r="C22" i="125"/>
  <c r="B22" i="125"/>
  <c r="F21" i="125"/>
  <c r="E21" i="125"/>
  <c r="C21" i="125"/>
  <c r="B21" i="125"/>
  <c r="F20" i="125"/>
  <c r="E20" i="125"/>
  <c r="C20" i="125"/>
  <c r="B20" i="125"/>
  <c r="F19" i="125"/>
  <c r="E19" i="125"/>
  <c r="C19" i="125"/>
  <c r="B19" i="125"/>
  <c r="F18" i="125"/>
  <c r="E18" i="125"/>
  <c r="C18" i="125"/>
  <c r="F17" i="125"/>
  <c r="E17" i="125"/>
  <c r="C17" i="125"/>
  <c r="B17" i="125"/>
  <c r="AH46" i="125"/>
  <c r="AH45" i="125"/>
  <c r="AH44" i="125"/>
  <c r="B14" i="125"/>
  <c r="BF13" i="125"/>
  <c r="BE13" i="125"/>
  <c r="AH13" i="125"/>
  <c r="E44" i="125"/>
  <c r="D44" i="125"/>
  <c r="C44" i="125"/>
  <c r="B44" i="125"/>
  <c r="N13" i="125"/>
  <c r="M13" i="125"/>
  <c r="K13" i="125"/>
  <c r="J13" i="125"/>
  <c r="I13" i="125"/>
  <c r="H13" i="125"/>
  <c r="G13" i="125"/>
  <c r="F13" i="125"/>
  <c r="E13" i="125"/>
  <c r="D13" i="125"/>
  <c r="C13" i="125"/>
  <c r="B13" i="125"/>
  <c r="BF12" i="125"/>
  <c r="BE12" i="125"/>
  <c r="AH12" i="125"/>
  <c r="E43" i="125"/>
  <c r="D43" i="125"/>
  <c r="C43" i="125"/>
  <c r="B43" i="125"/>
  <c r="N12" i="125"/>
  <c r="M12" i="125"/>
  <c r="K12" i="125"/>
  <c r="J12" i="125"/>
  <c r="I12" i="125"/>
  <c r="H12" i="125"/>
  <c r="G12" i="125"/>
  <c r="F12" i="125"/>
  <c r="E12" i="125"/>
  <c r="D12" i="125"/>
  <c r="C12" i="125"/>
  <c r="B12" i="125"/>
  <c r="BF11" i="125"/>
  <c r="BE11" i="125"/>
  <c r="AH11" i="125"/>
  <c r="AH47" i="125" s="1"/>
  <c r="AH14" i="125" s="1"/>
  <c r="AB47" i="125"/>
  <c r="AA47" i="125"/>
  <c r="Z47" i="125"/>
  <c r="Y47" i="125"/>
  <c r="V47" i="125"/>
  <c r="U47" i="125"/>
  <c r="E42" i="125"/>
  <c r="Q47" i="125" s="1"/>
  <c r="D42" i="125"/>
  <c r="P47" i="125" s="1"/>
  <c r="C42" i="125"/>
  <c r="O47" i="125" s="1"/>
  <c r="B42" i="125"/>
  <c r="N47" i="125" s="1"/>
  <c r="N11" i="125"/>
  <c r="M11" i="125"/>
  <c r="L47" i="125" s="1"/>
  <c r="K11" i="125"/>
  <c r="K47" i="125" s="1"/>
  <c r="J11" i="125"/>
  <c r="J47" i="125" s="1"/>
  <c r="I11" i="125"/>
  <c r="I47" i="125" s="1"/>
  <c r="H11" i="125"/>
  <c r="H47" i="125" s="1"/>
  <c r="G11" i="125"/>
  <c r="G47" i="125" s="1"/>
  <c r="F11" i="125"/>
  <c r="E11" i="125"/>
  <c r="E47" i="125" s="1"/>
  <c r="D11" i="125"/>
  <c r="D47" i="125" s="1"/>
  <c r="C11" i="125"/>
  <c r="C47" i="125" s="1"/>
  <c r="B11" i="125"/>
  <c r="BF10" i="125"/>
  <c r="BE10" i="125"/>
  <c r="AH10" i="125"/>
  <c r="E41" i="125"/>
  <c r="D41" i="125"/>
  <c r="C41" i="125"/>
  <c r="B41" i="125"/>
  <c r="N10" i="125"/>
  <c r="M10" i="125"/>
  <c r="K10" i="125"/>
  <c r="J10" i="125"/>
  <c r="I10" i="125"/>
  <c r="H10" i="125"/>
  <c r="G10" i="125"/>
  <c r="F10" i="125"/>
  <c r="E10" i="125"/>
  <c r="D10" i="125"/>
  <c r="C10" i="125"/>
  <c r="B10" i="125"/>
  <c r="BF9" i="125"/>
  <c r="BE9" i="125"/>
  <c r="AH9" i="125"/>
  <c r="E40" i="125"/>
  <c r="D40" i="125"/>
  <c r="C40" i="125"/>
  <c r="B40" i="125"/>
  <c r="N9" i="125"/>
  <c r="M9" i="125"/>
  <c r="K9" i="125"/>
  <c r="J9" i="125"/>
  <c r="I9" i="125"/>
  <c r="H9" i="125"/>
  <c r="G9" i="125"/>
  <c r="F9" i="125"/>
  <c r="E9" i="125"/>
  <c r="D9" i="125"/>
  <c r="C9" i="125"/>
  <c r="B9" i="125"/>
  <c r="BF8" i="125"/>
  <c r="BE8" i="125"/>
  <c r="AH8" i="125"/>
  <c r="AB46" i="125"/>
  <c r="AA46" i="125"/>
  <c r="Z46" i="125"/>
  <c r="Y46" i="125"/>
  <c r="V46" i="125"/>
  <c r="U46" i="125"/>
  <c r="R46" i="125"/>
  <c r="E39" i="125"/>
  <c r="D39" i="125"/>
  <c r="P46" i="125" s="1"/>
  <c r="C39" i="125"/>
  <c r="O46" i="125" s="1"/>
  <c r="B39" i="125"/>
  <c r="N46" i="125" s="1"/>
  <c r="N8" i="125"/>
  <c r="M46" i="125" s="1"/>
  <c r="M8" i="125"/>
  <c r="L46" i="125" s="1"/>
  <c r="K8" i="125"/>
  <c r="K46" i="125" s="1"/>
  <c r="J8" i="125"/>
  <c r="J46" i="125" s="1"/>
  <c r="I8" i="125"/>
  <c r="I46" i="125" s="1"/>
  <c r="H8" i="125"/>
  <c r="H46" i="125" s="1"/>
  <c r="G8" i="125"/>
  <c r="G46" i="125" s="1"/>
  <c r="F8" i="125"/>
  <c r="F46" i="125" s="1"/>
  <c r="E8" i="125"/>
  <c r="E46" i="125" s="1"/>
  <c r="D8" i="125"/>
  <c r="C8" i="125"/>
  <c r="C46" i="125" s="1"/>
  <c r="B8" i="125"/>
  <c r="B46" i="125" s="1"/>
  <c r="BF7" i="125"/>
  <c r="BE7" i="125"/>
  <c r="AH7" i="125"/>
  <c r="AF7" i="125"/>
  <c r="E38" i="125"/>
  <c r="D38" i="125"/>
  <c r="C38" i="125"/>
  <c r="B38" i="125"/>
  <c r="N7" i="125"/>
  <c r="M7" i="125"/>
  <c r="K7" i="125"/>
  <c r="J7" i="125"/>
  <c r="I7" i="125"/>
  <c r="H7" i="125"/>
  <c r="G7" i="125"/>
  <c r="F7" i="125"/>
  <c r="E7" i="125"/>
  <c r="D7" i="125"/>
  <c r="C7" i="125"/>
  <c r="B7" i="125"/>
  <c r="BG6" i="125"/>
  <c r="BF6" i="125"/>
  <c r="BE6" i="125"/>
  <c r="AH6" i="125"/>
  <c r="E37" i="125"/>
  <c r="D37" i="125"/>
  <c r="C37" i="125"/>
  <c r="B37" i="125"/>
  <c r="N6" i="125"/>
  <c r="M6" i="125"/>
  <c r="K6" i="125"/>
  <c r="J6" i="125"/>
  <c r="I6" i="125"/>
  <c r="H6" i="125"/>
  <c r="G6" i="125"/>
  <c r="F6" i="125"/>
  <c r="E6" i="125"/>
  <c r="D6" i="125"/>
  <c r="C6" i="125"/>
  <c r="B6" i="125"/>
  <c r="BF5" i="125"/>
  <c r="BE5" i="125"/>
  <c r="AH5" i="125"/>
  <c r="AB45" i="125"/>
  <c r="Y45" i="125"/>
  <c r="V45" i="125"/>
  <c r="U45" i="125"/>
  <c r="R45" i="125"/>
  <c r="E36" i="125"/>
  <c r="Q45" i="125" s="1"/>
  <c r="D36" i="125"/>
  <c r="P45" i="125" s="1"/>
  <c r="C36" i="125"/>
  <c r="O45" i="125" s="1"/>
  <c r="B36" i="125"/>
  <c r="N45" i="125" s="1"/>
  <c r="N5" i="125"/>
  <c r="M45" i="125" s="1"/>
  <c r="M5" i="125"/>
  <c r="L45" i="125" s="1"/>
  <c r="K5" i="125"/>
  <c r="K45" i="125" s="1"/>
  <c r="J5" i="125"/>
  <c r="J45" i="125" s="1"/>
  <c r="I5" i="125"/>
  <c r="H5" i="125"/>
  <c r="H45" i="125" s="1"/>
  <c r="G5" i="125"/>
  <c r="F5" i="125"/>
  <c r="E5" i="125"/>
  <c r="D5" i="125"/>
  <c r="C5" i="125"/>
  <c r="B5" i="125"/>
  <c r="BF4" i="125"/>
  <c r="BE4" i="125"/>
  <c r="AH4" i="125"/>
  <c r="E35" i="125"/>
  <c r="D35" i="125"/>
  <c r="C35" i="125"/>
  <c r="B35" i="125"/>
  <c r="N4" i="125"/>
  <c r="M4" i="125"/>
  <c r="K4" i="125"/>
  <c r="J4" i="125"/>
  <c r="I4" i="125"/>
  <c r="H4" i="125"/>
  <c r="G4" i="125"/>
  <c r="F4" i="125"/>
  <c r="E4" i="125"/>
  <c r="D4" i="125"/>
  <c r="C4" i="125"/>
  <c r="B4" i="125"/>
  <c r="BF3" i="125"/>
  <c r="BE3" i="125"/>
  <c r="AH3" i="125"/>
  <c r="E34" i="125"/>
  <c r="D34" i="125"/>
  <c r="C34" i="125"/>
  <c r="B34" i="125"/>
  <c r="N3" i="125"/>
  <c r="M3" i="125"/>
  <c r="K3" i="125"/>
  <c r="J3" i="125"/>
  <c r="I3" i="125"/>
  <c r="H3" i="125"/>
  <c r="G3" i="125"/>
  <c r="F3" i="125"/>
  <c r="E3" i="125"/>
  <c r="D3" i="125"/>
  <c r="C3" i="125"/>
  <c r="B3" i="125"/>
  <c r="BF2" i="125"/>
  <c r="BE2" i="125"/>
  <c r="AH2" i="125"/>
  <c r="AB44" i="125"/>
  <c r="AA44" i="125"/>
  <c r="Z44" i="125"/>
  <c r="Y44" i="125"/>
  <c r="U44" i="125"/>
  <c r="R44" i="125"/>
  <c r="E33" i="125"/>
  <c r="Q44" i="125" s="1"/>
  <c r="D33" i="125"/>
  <c r="P44" i="125" s="1"/>
  <c r="C33" i="125"/>
  <c r="O44" i="125" s="1"/>
  <c r="B33" i="125"/>
  <c r="N44" i="125" s="1"/>
  <c r="N2" i="125"/>
  <c r="M44" i="125" s="1"/>
  <c r="M2" i="125"/>
  <c r="L44" i="125" s="1"/>
  <c r="K2" i="125"/>
  <c r="K44" i="125" s="1"/>
  <c r="J2" i="125"/>
  <c r="J44" i="125" s="1"/>
  <c r="I2" i="125"/>
  <c r="I44" i="125" s="1"/>
  <c r="H2" i="125"/>
  <c r="H44" i="125" s="1"/>
  <c r="G2" i="125"/>
  <c r="F2" i="125"/>
  <c r="E2" i="125"/>
  <c r="D2" i="125"/>
  <c r="C2" i="125"/>
  <c r="B2" i="125"/>
  <c r="Z5219" i="123"/>
  <c r="W5219" i="123"/>
  <c r="Z5218" i="123"/>
  <c r="W5218" i="123"/>
  <c r="Z5217" i="123"/>
  <c r="W5217" i="123"/>
  <c r="Z5216" i="123"/>
  <c r="W5216" i="123"/>
  <c r="Z5215" i="123"/>
  <c r="W5215" i="123"/>
  <c r="Z5214" i="123"/>
  <c r="W5214" i="123"/>
  <c r="Z5213" i="123"/>
  <c r="W5213" i="123"/>
  <c r="Z5212" i="123"/>
  <c r="W5212" i="123"/>
  <c r="Z5211" i="123"/>
  <c r="W5211" i="123"/>
  <c r="Z5210" i="123"/>
  <c r="W5210" i="123"/>
  <c r="Z5209" i="123"/>
  <c r="W5209" i="123"/>
  <c r="Z5208" i="123"/>
  <c r="W5208" i="123"/>
  <c r="Z5207" i="123"/>
  <c r="W5207" i="123"/>
  <c r="Z5206" i="123"/>
  <c r="W5206" i="123"/>
  <c r="Z5205" i="123"/>
  <c r="W5205" i="123"/>
  <c r="Z5204" i="123"/>
  <c r="W5204" i="123"/>
  <c r="Z5203" i="123"/>
  <c r="W5203" i="123"/>
  <c r="Z5202" i="123"/>
  <c r="W5202" i="123"/>
  <c r="Z5201" i="123"/>
  <c r="W5201" i="123"/>
  <c r="Z5200" i="123"/>
  <c r="W5200" i="123"/>
  <c r="Z5199" i="123"/>
  <c r="W5199" i="123"/>
  <c r="Z5198" i="123"/>
  <c r="W5198" i="123"/>
  <c r="Z5197" i="123"/>
  <c r="W5197" i="123"/>
  <c r="Z5196" i="123"/>
  <c r="W5196" i="123"/>
  <c r="Z5195" i="123"/>
  <c r="W5195" i="123"/>
  <c r="Z5194" i="123"/>
  <c r="W5194" i="123"/>
  <c r="Z5193" i="123"/>
  <c r="W5193" i="123"/>
  <c r="Z5192" i="123"/>
  <c r="W5192" i="123"/>
  <c r="Z5191" i="123"/>
  <c r="W5191" i="123"/>
  <c r="Z5190" i="123"/>
  <c r="W5190" i="123"/>
  <c r="Z5189" i="123"/>
  <c r="W5189" i="123"/>
  <c r="Z5188" i="123"/>
  <c r="W5188" i="123"/>
  <c r="Z5187" i="123"/>
  <c r="W5187" i="123"/>
  <c r="Z5186" i="123"/>
  <c r="W5186" i="123"/>
  <c r="Z5185" i="123"/>
  <c r="W5185" i="123"/>
  <c r="Z5184" i="123"/>
  <c r="W5184" i="123"/>
  <c r="Z5183" i="123"/>
  <c r="W5183" i="123"/>
  <c r="Z5182" i="123"/>
  <c r="W5182" i="123"/>
  <c r="Z5181" i="123"/>
  <c r="W5181" i="123"/>
  <c r="Z5180" i="123"/>
  <c r="W5180" i="123"/>
  <c r="Z5179" i="123"/>
  <c r="W5179" i="123"/>
  <c r="Z5178" i="123"/>
  <c r="W5178" i="123"/>
  <c r="Z5177" i="123"/>
  <c r="W5177" i="123"/>
  <c r="Z5176" i="123"/>
  <c r="W5176" i="123"/>
  <c r="Z5175" i="123"/>
  <c r="W5175" i="123"/>
  <c r="Z5174" i="123"/>
  <c r="W5174" i="123"/>
  <c r="Z5173" i="123"/>
  <c r="W5173" i="123"/>
  <c r="Z5172" i="123"/>
  <c r="W5172" i="123"/>
  <c r="Z5171" i="123"/>
  <c r="W5171" i="123"/>
  <c r="Z5170" i="123"/>
  <c r="W5170" i="123"/>
  <c r="Z5169" i="123"/>
  <c r="W5169" i="123"/>
  <c r="Z5168" i="123"/>
  <c r="W5168" i="123"/>
  <c r="Z5167" i="123"/>
  <c r="W5167" i="123"/>
  <c r="Z5166" i="123"/>
  <c r="W5166" i="123"/>
  <c r="Z5165" i="123"/>
  <c r="W5165" i="123"/>
  <c r="Z5164" i="123"/>
  <c r="W5164" i="123"/>
  <c r="Z5163" i="123"/>
  <c r="W5163" i="123"/>
  <c r="Z5162" i="123"/>
  <c r="W5162" i="123"/>
  <c r="Z5161" i="123"/>
  <c r="W5161" i="123"/>
  <c r="Z5160" i="123"/>
  <c r="W5160" i="123"/>
  <c r="Z5159" i="123"/>
  <c r="W5159" i="123"/>
  <c r="Z5158" i="123"/>
  <c r="W5158" i="123"/>
  <c r="Z5157" i="123"/>
  <c r="W5157" i="123"/>
  <c r="Z5156" i="123"/>
  <c r="W5156" i="123"/>
  <c r="Z5155" i="123"/>
  <c r="W5155" i="123"/>
  <c r="Z5154" i="123"/>
  <c r="W5154" i="123"/>
  <c r="Z5153" i="123"/>
  <c r="W5153" i="123"/>
  <c r="Z5152" i="123"/>
  <c r="W5152" i="123"/>
  <c r="Z5151" i="123"/>
  <c r="W5151" i="123"/>
  <c r="Z5150" i="123"/>
  <c r="W5150" i="123"/>
  <c r="Z5149" i="123"/>
  <c r="W5149" i="123"/>
  <c r="Z5148" i="123"/>
  <c r="W5148" i="123"/>
  <c r="Z5147" i="123"/>
  <c r="W5147" i="123"/>
  <c r="Z5146" i="123"/>
  <c r="W5146" i="123"/>
  <c r="Z5145" i="123"/>
  <c r="W5145" i="123"/>
  <c r="Z5144" i="123"/>
  <c r="W5144" i="123"/>
  <c r="Z5143" i="123"/>
  <c r="W5143" i="123"/>
  <c r="Z5142" i="123"/>
  <c r="W5142" i="123"/>
  <c r="Z5141" i="123"/>
  <c r="W5141" i="123"/>
  <c r="Z5140" i="123"/>
  <c r="W5140" i="123"/>
  <c r="Z5139" i="123"/>
  <c r="W5139" i="123"/>
  <c r="Z5138" i="123"/>
  <c r="W5138" i="123"/>
  <c r="Z5137" i="123"/>
  <c r="W5137" i="123"/>
  <c r="Z5136" i="123"/>
  <c r="W5136" i="123"/>
  <c r="Z5135" i="123"/>
  <c r="W5135" i="123"/>
  <c r="Z5134" i="123"/>
  <c r="W5134" i="123"/>
  <c r="Z5133" i="123"/>
  <c r="W5133" i="123"/>
  <c r="Z5132" i="123"/>
  <c r="W5132" i="123"/>
  <c r="Z5131" i="123"/>
  <c r="W5131" i="123"/>
  <c r="Z5130" i="123"/>
  <c r="W5130" i="123"/>
  <c r="Z5129" i="123"/>
  <c r="W5129" i="123"/>
  <c r="Z5128" i="123"/>
  <c r="W5128" i="123"/>
  <c r="Z5127" i="123"/>
  <c r="W5127" i="123"/>
  <c r="Z5126" i="123"/>
  <c r="W5126" i="123"/>
  <c r="Z5125" i="123"/>
  <c r="W5125" i="123"/>
  <c r="Z5124" i="123"/>
  <c r="W5124" i="123"/>
  <c r="Z5123" i="123"/>
  <c r="W5123" i="123"/>
  <c r="Z5122" i="123"/>
  <c r="W5122" i="123"/>
  <c r="Z5121" i="123"/>
  <c r="W5121" i="123"/>
  <c r="Z5120" i="123"/>
  <c r="W5120" i="123"/>
  <c r="Z5119" i="123"/>
  <c r="W5119" i="123"/>
  <c r="Z5118" i="123"/>
  <c r="W5118" i="123"/>
  <c r="Z5117" i="123"/>
  <c r="W5117" i="123"/>
  <c r="Z5116" i="123"/>
  <c r="W5116" i="123"/>
  <c r="Z5115" i="123"/>
  <c r="W5115" i="123"/>
  <c r="Z5114" i="123"/>
  <c r="W5114" i="123"/>
  <c r="Z5113" i="123"/>
  <c r="W5113" i="123"/>
  <c r="Z5112" i="123"/>
  <c r="W5112" i="123"/>
  <c r="Z5111" i="123"/>
  <c r="W5111" i="123"/>
  <c r="Z5110" i="123"/>
  <c r="W5110" i="123"/>
  <c r="Z5109" i="123"/>
  <c r="W5109" i="123"/>
  <c r="Z5108" i="123"/>
  <c r="W5108" i="123"/>
  <c r="Z5107" i="123"/>
  <c r="W5107" i="123"/>
  <c r="Z5106" i="123"/>
  <c r="W5106" i="123"/>
  <c r="Z5105" i="123"/>
  <c r="W5105" i="123"/>
  <c r="Z5104" i="123"/>
  <c r="W5104" i="123"/>
  <c r="Z5103" i="123"/>
  <c r="W5103" i="123"/>
  <c r="Z5102" i="123"/>
  <c r="W5102" i="123"/>
  <c r="Z5101" i="123"/>
  <c r="W5101" i="123"/>
  <c r="Z5100" i="123"/>
  <c r="W5100" i="123"/>
  <c r="Z5099" i="123"/>
  <c r="W5099" i="123"/>
  <c r="Z5098" i="123"/>
  <c r="W5098" i="123"/>
  <c r="Z5097" i="123"/>
  <c r="W5097" i="123"/>
  <c r="Z5096" i="123"/>
  <c r="W5096" i="123"/>
  <c r="Z5095" i="123"/>
  <c r="W5095" i="123"/>
  <c r="Z5094" i="123"/>
  <c r="W5094" i="123"/>
  <c r="Z5093" i="123"/>
  <c r="W5093" i="123"/>
  <c r="Z5092" i="123"/>
  <c r="W5092" i="123"/>
  <c r="Z5091" i="123"/>
  <c r="W5091" i="123"/>
  <c r="Z5090" i="123"/>
  <c r="W5090" i="123"/>
  <c r="Z5089" i="123"/>
  <c r="W5089" i="123"/>
  <c r="Z5088" i="123"/>
  <c r="W5088" i="123"/>
  <c r="Z5087" i="123"/>
  <c r="W5087" i="123"/>
  <c r="Z5086" i="123"/>
  <c r="W5086" i="123"/>
  <c r="Z5085" i="123"/>
  <c r="W5085" i="123"/>
  <c r="Z5084" i="123"/>
  <c r="W5084" i="123"/>
  <c r="Z5083" i="123"/>
  <c r="W5083" i="123"/>
  <c r="Z5082" i="123"/>
  <c r="W5082" i="123"/>
  <c r="Z5081" i="123"/>
  <c r="W5081" i="123"/>
  <c r="Z5080" i="123"/>
  <c r="W5080" i="123"/>
  <c r="Z5079" i="123"/>
  <c r="W5079" i="123"/>
  <c r="Z5078" i="123"/>
  <c r="W5078" i="123"/>
  <c r="Z5077" i="123"/>
  <c r="W5077" i="123"/>
  <c r="Z5076" i="123"/>
  <c r="W5076" i="123"/>
  <c r="Z5075" i="123"/>
  <c r="W5075" i="123"/>
  <c r="Z5074" i="123"/>
  <c r="W5074" i="123"/>
  <c r="Z5073" i="123"/>
  <c r="W5073" i="123"/>
  <c r="Z5072" i="123"/>
  <c r="W5072" i="123"/>
  <c r="Z5071" i="123"/>
  <c r="W5071" i="123"/>
  <c r="Z5070" i="123"/>
  <c r="W5070" i="123"/>
  <c r="Z5069" i="123"/>
  <c r="W5069" i="123"/>
  <c r="Z5068" i="123"/>
  <c r="W5068" i="123"/>
  <c r="Z5067" i="123"/>
  <c r="W5067" i="123"/>
  <c r="Z5066" i="123"/>
  <c r="W5066" i="123"/>
  <c r="Z5065" i="123"/>
  <c r="W5065" i="123"/>
  <c r="Z5064" i="123"/>
  <c r="W5064" i="123"/>
  <c r="Z5063" i="123"/>
  <c r="W5063" i="123"/>
  <c r="Z5062" i="123"/>
  <c r="W5062" i="123"/>
  <c r="Z5061" i="123"/>
  <c r="W5061" i="123"/>
  <c r="Z5060" i="123"/>
  <c r="W5060" i="123"/>
  <c r="Z5059" i="123"/>
  <c r="W5059" i="123"/>
  <c r="Z5058" i="123"/>
  <c r="W5058" i="123"/>
  <c r="Z5057" i="123"/>
  <c r="W5057" i="123"/>
  <c r="Z5056" i="123"/>
  <c r="W5056" i="123"/>
  <c r="Z5055" i="123"/>
  <c r="W5055" i="123"/>
  <c r="Z5054" i="123"/>
  <c r="W5054" i="123"/>
  <c r="Z5053" i="123"/>
  <c r="W5053" i="123"/>
  <c r="Z5052" i="123"/>
  <c r="W5052" i="123"/>
  <c r="Z5051" i="123"/>
  <c r="W5051" i="123"/>
  <c r="Z5050" i="123"/>
  <c r="W5050" i="123"/>
  <c r="Z5049" i="123"/>
  <c r="W5049" i="123"/>
  <c r="Z5048" i="123"/>
  <c r="W5048" i="123"/>
  <c r="Z5047" i="123"/>
  <c r="W5047" i="123"/>
  <c r="Z5046" i="123"/>
  <c r="W5046" i="123"/>
  <c r="Z5045" i="123"/>
  <c r="W5045" i="123"/>
  <c r="Z5044" i="123"/>
  <c r="W5044" i="123"/>
  <c r="Z5043" i="123"/>
  <c r="W5043" i="123"/>
  <c r="Z5042" i="123"/>
  <c r="W5042" i="123"/>
  <c r="Z5041" i="123"/>
  <c r="W5041" i="123"/>
  <c r="Z5040" i="123"/>
  <c r="W5040" i="123"/>
  <c r="Z5039" i="123"/>
  <c r="W5039" i="123"/>
  <c r="Z5038" i="123"/>
  <c r="W5038" i="123"/>
  <c r="Z5037" i="123"/>
  <c r="W5037" i="123"/>
  <c r="Z5036" i="123"/>
  <c r="W5036" i="123"/>
  <c r="Z5035" i="123"/>
  <c r="W5035" i="123"/>
  <c r="Z5034" i="123"/>
  <c r="W5034" i="123"/>
  <c r="Z5033" i="123"/>
  <c r="W5033" i="123"/>
  <c r="Z5032" i="123"/>
  <c r="W5032" i="123"/>
  <c r="Z5031" i="123"/>
  <c r="W5031" i="123"/>
  <c r="Z5030" i="123"/>
  <c r="W5030" i="123"/>
  <c r="Z5029" i="123"/>
  <c r="W5029" i="123"/>
  <c r="Z5028" i="123"/>
  <c r="W5028" i="123"/>
  <c r="Z5027" i="123"/>
  <c r="W5027" i="123"/>
  <c r="Z5026" i="123"/>
  <c r="W5026" i="123"/>
  <c r="Z5025" i="123"/>
  <c r="W5025" i="123"/>
  <c r="Z5024" i="123"/>
  <c r="W5024" i="123"/>
  <c r="Z5023" i="123"/>
  <c r="W5023" i="123"/>
  <c r="Z5022" i="123"/>
  <c r="W5022" i="123"/>
  <c r="Z5021" i="123"/>
  <c r="W5021" i="123"/>
  <c r="Z5020" i="123"/>
  <c r="W5020" i="123"/>
  <c r="Z5019" i="123"/>
  <c r="W5019" i="123"/>
  <c r="Z5018" i="123"/>
  <c r="W5018" i="123"/>
  <c r="Z5017" i="123"/>
  <c r="W5017" i="123"/>
  <c r="Z5016" i="123"/>
  <c r="W5016" i="123"/>
  <c r="Z5015" i="123"/>
  <c r="W5015" i="123"/>
  <c r="Z5014" i="123"/>
  <c r="W5014" i="123"/>
  <c r="Z5013" i="123"/>
  <c r="W5013" i="123"/>
  <c r="Z5012" i="123"/>
  <c r="W5012" i="123"/>
  <c r="Z5011" i="123"/>
  <c r="W5011" i="123"/>
  <c r="Z5010" i="123"/>
  <c r="W5010" i="123"/>
  <c r="Z5009" i="123"/>
  <c r="W5009" i="123"/>
  <c r="Z5008" i="123"/>
  <c r="W5008" i="123"/>
  <c r="Z5007" i="123"/>
  <c r="W5007" i="123"/>
  <c r="Z5006" i="123"/>
  <c r="W5006" i="123"/>
  <c r="Z5005" i="123"/>
  <c r="W5005" i="123"/>
  <c r="Z5004" i="123"/>
  <c r="W5004" i="123"/>
  <c r="Z5003" i="123"/>
  <c r="W5003" i="123"/>
  <c r="Z5002" i="123"/>
  <c r="W5002" i="123"/>
  <c r="Z5001" i="123"/>
  <c r="W5001" i="123"/>
  <c r="Z5000" i="123"/>
  <c r="W5000" i="123"/>
  <c r="Z4999" i="123"/>
  <c r="W4999" i="123"/>
  <c r="Z4998" i="123"/>
  <c r="W4998" i="123"/>
  <c r="Z4997" i="123"/>
  <c r="W4997" i="123"/>
  <c r="Z4996" i="123"/>
  <c r="W4996" i="123"/>
  <c r="Z4995" i="123"/>
  <c r="W4995" i="123"/>
  <c r="Z4994" i="123"/>
  <c r="W4994" i="123"/>
  <c r="Z4993" i="123"/>
  <c r="W4993" i="123"/>
  <c r="Z4992" i="123"/>
  <c r="W4992" i="123"/>
  <c r="Z4991" i="123"/>
  <c r="W4991" i="123"/>
  <c r="Z4990" i="123"/>
  <c r="W4990" i="123"/>
  <c r="Z4989" i="123"/>
  <c r="W4989" i="123"/>
  <c r="Z4988" i="123"/>
  <c r="W4988" i="123"/>
  <c r="Z4987" i="123"/>
  <c r="W4987" i="123"/>
  <c r="Z4986" i="123"/>
  <c r="W4986" i="123"/>
  <c r="Z4985" i="123"/>
  <c r="W4985" i="123"/>
  <c r="Z4984" i="123"/>
  <c r="W4984" i="123"/>
  <c r="Z4983" i="123"/>
  <c r="W4983" i="123"/>
  <c r="Z4982" i="123"/>
  <c r="W4982" i="123"/>
  <c r="Z4981" i="123"/>
  <c r="W4981" i="123"/>
  <c r="Z4980" i="123"/>
  <c r="W4980" i="123"/>
  <c r="Z4979" i="123"/>
  <c r="W4979" i="123"/>
  <c r="Z4978" i="123"/>
  <c r="W4978" i="123"/>
  <c r="Z4977" i="123"/>
  <c r="W4977" i="123"/>
  <c r="Z4976" i="123"/>
  <c r="W4976" i="123"/>
  <c r="Z4975" i="123"/>
  <c r="W4975" i="123"/>
  <c r="Z4974" i="123"/>
  <c r="W4974" i="123"/>
  <c r="Z4973" i="123"/>
  <c r="W4973" i="123"/>
  <c r="Z4972" i="123"/>
  <c r="W4972" i="123"/>
  <c r="Z4971" i="123"/>
  <c r="W4971" i="123"/>
  <c r="Z4970" i="123"/>
  <c r="W4970" i="123"/>
  <c r="Z4969" i="123"/>
  <c r="W4969" i="123"/>
  <c r="Z4968" i="123"/>
  <c r="W4968" i="123"/>
  <c r="Z4967" i="123"/>
  <c r="W4967" i="123"/>
  <c r="Z4966" i="123"/>
  <c r="W4966" i="123"/>
  <c r="Z4965" i="123"/>
  <c r="W4965" i="123"/>
  <c r="Z4964" i="123"/>
  <c r="W4964" i="123"/>
  <c r="Z4963" i="123"/>
  <c r="W4963" i="123"/>
  <c r="Z4962" i="123"/>
  <c r="W4962" i="123"/>
  <c r="Z4961" i="123"/>
  <c r="W4961" i="123"/>
  <c r="Z4960" i="123"/>
  <c r="W4960" i="123"/>
  <c r="Z4959" i="123"/>
  <c r="W4959" i="123"/>
  <c r="Z4958" i="123"/>
  <c r="W4958" i="123"/>
  <c r="Z4957" i="123"/>
  <c r="W4957" i="123"/>
  <c r="Z4956" i="123"/>
  <c r="W4956" i="123"/>
  <c r="Z4955" i="123"/>
  <c r="W4955" i="123"/>
  <c r="Z4954" i="123"/>
  <c r="W4954" i="123"/>
  <c r="Z4953" i="123"/>
  <c r="W4953" i="123"/>
  <c r="Z4952" i="123"/>
  <c r="W4952" i="123"/>
  <c r="Z4951" i="123"/>
  <c r="W4951" i="123"/>
  <c r="Z4950" i="123"/>
  <c r="W4950" i="123"/>
  <c r="Z4949" i="123"/>
  <c r="W4949" i="123"/>
  <c r="Z4948" i="123"/>
  <c r="W4948" i="123"/>
  <c r="Z4947" i="123"/>
  <c r="W4947" i="123"/>
  <c r="Z4946" i="123"/>
  <c r="W4946" i="123"/>
  <c r="Z4945" i="123"/>
  <c r="W4945" i="123"/>
  <c r="Z4944" i="123"/>
  <c r="W4944" i="123"/>
  <c r="Z4943" i="123"/>
  <c r="W4943" i="123"/>
  <c r="Z4942" i="123"/>
  <c r="W4942" i="123"/>
  <c r="Z4941" i="123"/>
  <c r="W4941" i="123"/>
  <c r="Z4940" i="123"/>
  <c r="W4940" i="123"/>
  <c r="Z4939" i="123"/>
  <c r="W4939" i="123"/>
  <c r="Z4938" i="123"/>
  <c r="W4938" i="123"/>
  <c r="Z4937" i="123"/>
  <c r="W4937" i="123"/>
  <c r="Z4936" i="123"/>
  <c r="W4936" i="123"/>
  <c r="Z4935" i="123"/>
  <c r="W4935" i="123"/>
  <c r="Z4934" i="123"/>
  <c r="W4934" i="123"/>
  <c r="Z4933" i="123"/>
  <c r="W4933" i="123"/>
  <c r="Z4932" i="123"/>
  <c r="W4932" i="123"/>
  <c r="Z4931" i="123"/>
  <c r="W4931" i="123"/>
  <c r="Z4930" i="123"/>
  <c r="W4930" i="123"/>
  <c r="Z4929" i="123"/>
  <c r="W4929" i="123"/>
  <c r="Z4928" i="123"/>
  <c r="W4928" i="123"/>
  <c r="Z4927" i="123"/>
  <c r="W4927" i="123"/>
  <c r="Z4926" i="123"/>
  <c r="W4926" i="123"/>
  <c r="Z4925" i="123"/>
  <c r="W4925" i="123"/>
  <c r="Z4924" i="123"/>
  <c r="W4924" i="123"/>
  <c r="Z4923" i="123"/>
  <c r="W4923" i="123"/>
  <c r="Z4922" i="123"/>
  <c r="W4922" i="123"/>
  <c r="Z4921" i="123"/>
  <c r="W4921" i="123"/>
  <c r="Z4920" i="123"/>
  <c r="W4920" i="123"/>
  <c r="Z4919" i="123"/>
  <c r="W4919" i="123"/>
  <c r="Z4918" i="123"/>
  <c r="W4918" i="123"/>
  <c r="Z4917" i="123"/>
  <c r="W4917" i="123"/>
  <c r="Z4916" i="123"/>
  <c r="W4916" i="123"/>
  <c r="Z4915" i="123"/>
  <c r="W4915" i="123"/>
  <c r="Z4914" i="123"/>
  <c r="W4914" i="123"/>
  <c r="Z4913" i="123"/>
  <c r="W4913" i="123"/>
  <c r="Z4912" i="123"/>
  <c r="W4912" i="123"/>
  <c r="Z4911" i="123"/>
  <c r="W4911" i="123"/>
  <c r="Z4910" i="123"/>
  <c r="W4910" i="123"/>
  <c r="Z4909" i="123"/>
  <c r="W4909" i="123"/>
  <c r="Z4908" i="123"/>
  <c r="W4908" i="123"/>
  <c r="Z4907" i="123"/>
  <c r="W4907" i="123"/>
  <c r="Z4906" i="123"/>
  <c r="W4906" i="123"/>
  <c r="Z4905" i="123"/>
  <c r="W4905" i="123"/>
  <c r="Z4904" i="123"/>
  <c r="W4904" i="123"/>
  <c r="Z4903" i="123"/>
  <c r="W4903" i="123"/>
  <c r="Z4902" i="123"/>
  <c r="W4902" i="123"/>
  <c r="Z4901" i="123"/>
  <c r="W4901" i="123"/>
  <c r="Z4900" i="123"/>
  <c r="W4900" i="123"/>
  <c r="Z4899" i="123"/>
  <c r="W4899" i="123"/>
  <c r="Z4898" i="123"/>
  <c r="W4898" i="123"/>
  <c r="Z4897" i="123"/>
  <c r="W4897" i="123"/>
  <c r="Z4896" i="123"/>
  <c r="W4896" i="123"/>
  <c r="Z4895" i="123"/>
  <c r="W4895" i="123"/>
  <c r="Z4894" i="123"/>
  <c r="W4894" i="123"/>
  <c r="Z4893" i="123"/>
  <c r="W4893" i="123"/>
  <c r="Z4892" i="123"/>
  <c r="W4892" i="123"/>
  <c r="Z4891" i="123"/>
  <c r="W4891" i="123"/>
  <c r="Z4890" i="123"/>
  <c r="W4890" i="123"/>
  <c r="Z4889" i="123"/>
  <c r="W4889" i="123"/>
  <c r="Z4888" i="123"/>
  <c r="W4888" i="123"/>
  <c r="Z4887" i="123"/>
  <c r="W4887" i="123"/>
  <c r="Z4886" i="123"/>
  <c r="W4886" i="123"/>
  <c r="Z4885" i="123"/>
  <c r="W4885" i="123"/>
  <c r="Z4884" i="123"/>
  <c r="W4884" i="123"/>
  <c r="Z4883" i="123"/>
  <c r="W4883" i="123"/>
  <c r="Z4882" i="123"/>
  <c r="W4882" i="123"/>
  <c r="Z4881" i="123"/>
  <c r="W4881" i="123"/>
  <c r="Z4880" i="123"/>
  <c r="W4880" i="123"/>
  <c r="Z4879" i="123"/>
  <c r="W4879" i="123"/>
  <c r="Z4878" i="123"/>
  <c r="W4878" i="123"/>
  <c r="Z4877" i="123"/>
  <c r="W4877" i="123"/>
  <c r="Z4876" i="123"/>
  <c r="W4876" i="123"/>
  <c r="Z4875" i="123"/>
  <c r="W4875" i="123"/>
  <c r="Z4874" i="123"/>
  <c r="W4874" i="123"/>
  <c r="Z4873" i="123"/>
  <c r="W4873" i="123"/>
  <c r="Z4872" i="123"/>
  <c r="W4872" i="123"/>
  <c r="Z4871" i="123"/>
  <c r="W4871" i="123"/>
  <c r="Z4870" i="123"/>
  <c r="W4870" i="123"/>
  <c r="Z4869" i="123"/>
  <c r="W4869" i="123"/>
  <c r="Z4868" i="123"/>
  <c r="W4868" i="123"/>
  <c r="Z4867" i="123"/>
  <c r="W4867" i="123"/>
  <c r="Z4866" i="123"/>
  <c r="W4866" i="123"/>
  <c r="Z4865" i="123"/>
  <c r="W4865" i="123"/>
  <c r="Z4864" i="123"/>
  <c r="W4864" i="123"/>
  <c r="Z4863" i="123"/>
  <c r="W4863" i="123"/>
  <c r="Z4862" i="123"/>
  <c r="W4862" i="123"/>
  <c r="Z4861" i="123"/>
  <c r="W4861" i="123"/>
  <c r="Z4860" i="123"/>
  <c r="W4860" i="123"/>
  <c r="Z4859" i="123"/>
  <c r="W4859" i="123"/>
  <c r="Z4858" i="123"/>
  <c r="W4858" i="123"/>
  <c r="Z4857" i="123"/>
  <c r="W4857" i="123"/>
  <c r="Z4856" i="123"/>
  <c r="W4856" i="123"/>
  <c r="Z4855" i="123"/>
  <c r="W4855" i="123"/>
  <c r="Z4854" i="123"/>
  <c r="W4854" i="123"/>
  <c r="Z4853" i="123"/>
  <c r="W4853" i="123"/>
  <c r="Z4852" i="123"/>
  <c r="W4852" i="123"/>
  <c r="Z4851" i="123"/>
  <c r="W4851" i="123"/>
  <c r="Z4850" i="123"/>
  <c r="W4850" i="123"/>
  <c r="Z4849" i="123"/>
  <c r="W4849" i="123"/>
  <c r="Z4848" i="123"/>
  <c r="W4848" i="123"/>
  <c r="Z4847" i="123"/>
  <c r="W4847" i="123"/>
  <c r="Z4846" i="123"/>
  <c r="W4846" i="123"/>
  <c r="Z4845" i="123"/>
  <c r="W4845" i="123"/>
  <c r="Z4844" i="123"/>
  <c r="W4844" i="123"/>
  <c r="Z4843" i="123"/>
  <c r="W4843" i="123"/>
  <c r="Z4842" i="123"/>
  <c r="W4842" i="123"/>
  <c r="Z4841" i="123"/>
  <c r="W4841" i="123"/>
  <c r="Z4840" i="123"/>
  <c r="W4840" i="123"/>
  <c r="Z4839" i="123"/>
  <c r="W4839" i="123"/>
  <c r="Z4838" i="123"/>
  <c r="W4838" i="123"/>
  <c r="Z4837" i="123"/>
  <c r="W4837" i="123"/>
  <c r="Z4836" i="123"/>
  <c r="W4836" i="123"/>
  <c r="Z4835" i="123"/>
  <c r="W4835" i="123"/>
  <c r="Z4834" i="123"/>
  <c r="W4834" i="123"/>
  <c r="Z4833" i="123"/>
  <c r="W4833" i="123"/>
  <c r="Z4832" i="123"/>
  <c r="W4832" i="123"/>
  <c r="Z4831" i="123"/>
  <c r="W4831" i="123"/>
  <c r="Z4830" i="123"/>
  <c r="W4830" i="123"/>
  <c r="Z4829" i="123"/>
  <c r="W4829" i="123"/>
  <c r="Z4828" i="123"/>
  <c r="W4828" i="123"/>
  <c r="Z4827" i="123"/>
  <c r="W4827" i="123"/>
  <c r="Z4826" i="123"/>
  <c r="W4826" i="123"/>
  <c r="Z4825" i="123"/>
  <c r="W4825" i="123"/>
  <c r="Z4824" i="123"/>
  <c r="W4824" i="123"/>
  <c r="Z4823" i="123"/>
  <c r="W4823" i="123"/>
  <c r="Z4822" i="123"/>
  <c r="W4822" i="123"/>
  <c r="Z4821" i="123"/>
  <c r="W4821" i="123"/>
  <c r="Z4820" i="123"/>
  <c r="W4820" i="123"/>
  <c r="Z4819" i="123"/>
  <c r="W4819" i="123"/>
  <c r="Z4818" i="123"/>
  <c r="W4818" i="123"/>
  <c r="Z4817" i="123"/>
  <c r="W4817" i="123"/>
  <c r="Z4816" i="123"/>
  <c r="W4816" i="123"/>
  <c r="Z4815" i="123"/>
  <c r="W4815" i="123"/>
  <c r="Z4814" i="123"/>
  <c r="W4814" i="123"/>
  <c r="Z4813" i="123"/>
  <c r="W4813" i="123"/>
  <c r="Z4812" i="123"/>
  <c r="W4812" i="123"/>
  <c r="Z4811" i="123"/>
  <c r="W4811" i="123"/>
  <c r="Z4810" i="123"/>
  <c r="W4810" i="123"/>
  <c r="Z4809" i="123"/>
  <c r="W4809" i="123"/>
  <c r="Z4808" i="123"/>
  <c r="W4808" i="123"/>
  <c r="Z4807" i="123"/>
  <c r="W4807" i="123"/>
  <c r="Z4806" i="123"/>
  <c r="W4806" i="123"/>
  <c r="Z4805" i="123"/>
  <c r="W4805" i="123"/>
  <c r="Z4804" i="123"/>
  <c r="W4804" i="123"/>
  <c r="Z4803" i="123"/>
  <c r="W4803" i="123"/>
  <c r="Z4802" i="123"/>
  <c r="W4802" i="123"/>
  <c r="Z4801" i="123"/>
  <c r="W4801" i="123"/>
  <c r="Z4800" i="123"/>
  <c r="W4800" i="123"/>
  <c r="Z4799" i="123"/>
  <c r="W4799" i="123"/>
  <c r="Z4798" i="123"/>
  <c r="W4798" i="123"/>
  <c r="Z4797" i="123"/>
  <c r="W4797" i="123"/>
  <c r="Z4796" i="123"/>
  <c r="W4796" i="123"/>
  <c r="Z4795" i="123"/>
  <c r="W4795" i="123"/>
  <c r="Z4794" i="123"/>
  <c r="W4794" i="123"/>
  <c r="Z4793" i="123"/>
  <c r="W4793" i="123"/>
  <c r="Z4792" i="123"/>
  <c r="W4792" i="123"/>
  <c r="Z4791" i="123"/>
  <c r="W4791" i="123"/>
  <c r="Z4790" i="123"/>
  <c r="W4790" i="123"/>
  <c r="Z4789" i="123"/>
  <c r="W4789" i="123"/>
  <c r="Z4788" i="123"/>
  <c r="W4788" i="123"/>
  <c r="Z4787" i="123"/>
  <c r="W4787" i="123"/>
  <c r="Z4786" i="123"/>
  <c r="W4786" i="123"/>
  <c r="Z4785" i="123"/>
  <c r="W4785" i="123"/>
  <c r="Z4784" i="123"/>
  <c r="W4784" i="123"/>
  <c r="Z4783" i="123"/>
  <c r="W4783" i="123"/>
  <c r="Z4782" i="123"/>
  <c r="W4782" i="123"/>
  <c r="Z4781" i="123"/>
  <c r="W4781" i="123"/>
  <c r="Z4780" i="123"/>
  <c r="W4780" i="123"/>
  <c r="Z4779" i="123"/>
  <c r="W4779" i="123"/>
  <c r="Z4778" i="123"/>
  <c r="W4778" i="123"/>
  <c r="AB4777" i="123"/>
  <c r="Z4777" i="123"/>
  <c r="W4777" i="123"/>
  <c r="AB4776" i="123"/>
  <c r="Z4776" i="123"/>
  <c r="W4776" i="123"/>
  <c r="AB4775" i="123"/>
  <c r="Z4775" i="123"/>
  <c r="W4775" i="123"/>
  <c r="AB4774" i="123"/>
  <c r="Z4774" i="123"/>
  <c r="W4774" i="123"/>
  <c r="AB4773" i="123"/>
  <c r="Z4773" i="123"/>
  <c r="W4773" i="123"/>
  <c r="AB4772" i="123"/>
  <c r="Z4772" i="123"/>
  <c r="W4772" i="123"/>
  <c r="AB4771" i="123"/>
  <c r="Z4771" i="123"/>
  <c r="W4771" i="123"/>
  <c r="AB4770" i="123"/>
  <c r="Z4770" i="123"/>
  <c r="W4770" i="123"/>
  <c r="AB4769" i="123"/>
  <c r="Z4769" i="123"/>
  <c r="W4769" i="123"/>
  <c r="AB4768" i="123"/>
  <c r="Z4768" i="123"/>
  <c r="W4768" i="123"/>
  <c r="AB4767" i="123"/>
  <c r="Z4767" i="123"/>
  <c r="W4767" i="123"/>
  <c r="AB4766" i="123"/>
  <c r="Z4766" i="123"/>
  <c r="W4766" i="123"/>
  <c r="AB4765" i="123"/>
  <c r="Z4765" i="123"/>
  <c r="W4765" i="123"/>
  <c r="AB4764" i="123"/>
  <c r="Z4764" i="123"/>
  <c r="W4764" i="123"/>
  <c r="AB4763" i="123"/>
  <c r="Z4763" i="123"/>
  <c r="W4763" i="123"/>
  <c r="AB4762" i="123"/>
  <c r="Z4762" i="123"/>
  <c r="W4762" i="123"/>
  <c r="AB4761" i="123"/>
  <c r="Z4761" i="123"/>
  <c r="W4761" i="123"/>
  <c r="AB4760" i="123"/>
  <c r="Z4760" i="123"/>
  <c r="W4760" i="123"/>
  <c r="AB4759" i="123"/>
  <c r="Z4759" i="123"/>
  <c r="W4759" i="123"/>
  <c r="AB4758" i="123"/>
  <c r="Z4758" i="123"/>
  <c r="W4758" i="123"/>
  <c r="AB4757" i="123"/>
  <c r="Z4757" i="123"/>
  <c r="W4757" i="123"/>
  <c r="AB4756" i="123"/>
  <c r="Z4756" i="123"/>
  <c r="W4756" i="123"/>
  <c r="AB4755" i="123"/>
  <c r="Z4755" i="123"/>
  <c r="W4755" i="123"/>
  <c r="AB4754" i="123"/>
  <c r="Z4754" i="123"/>
  <c r="W4754" i="123"/>
  <c r="AB4753" i="123"/>
  <c r="Z4753" i="123"/>
  <c r="W4753" i="123"/>
  <c r="AB4752" i="123"/>
  <c r="Z4752" i="123"/>
  <c r="W4752" i="123"/>
  <c r="AB4751" i="123"/>
  <c r="Z4751" i="123"/>
  <c r="W4751" i="123"/>
  <c r="AB4750" i="123"/>
  <c r="Z4750" i="123"/>
  <c r="W4750" i="123"/>
  <c r="AB4749" i="123"/>
  <c r="Z4749" i="123"/>
  <c r="W4749" i="123"/>
  <c r="AB4748" i="123"/>
  <c r="Z4748" i="123"/>
  <c r="W4748" i="123"/>
  <c r="AB4747" i="123"/>
  <c r="Z4747" i="123"/>
  <c r="W4747" i="123"/>
  <c r="AB4746" i="123"/>
  <c r="Z4746" i="123"/>
  <c r="W4746" i="123"/>
  <c r="AB4745" i="123"/>
  <c r="Z4745" i="123"/>
  <c r="W4745" i="123"/>
  <c r="AB4744" i="123"/>
  <c r="Z4744" i="123"/>
  <c r="W4744" i="123"/>
  <c r="AB4743" i="123"/>
  <c r="Z4743" i="123"/>
  <c r="W4743" i="123"/>
  <c r="AB4742" i="123"/>
  <c r="Z4742" i="123"/>
  <c r="W4742" i="123"/>
  <c r="AB4741" i="123"/>
  <c r="Z4741" i="123"/>
  <c r="W4741" i="123"/>
  <c r="AB4740" i="123"/>
  <c r="Z4740" i="123"/>
  <c r="W4740" i="123"/>
  <c r="AB4739" i="123"/>
  <c r="Z4739" i="123"/>
  <c r="W4739" i="123"/>
  <c r="AB4738" i="123"/>
  <c r="Z4738" i="123"/>
  <c r="W4738" i="123"/>
  <c r="AB4737" i="123"/>
  <c r="Z4737" i="123"/>
  <c r="W4737" i="123"/>
  <c r="AB4736" i="123"/>
  <c r="Z4736" i="123"/>
  <c r="W4736" i="123"/>
  <c r="AB4735" i="123"/>
  <c r="Z4735" i="123"/>
  <c r="W4735" i="123"/>
  <c r="AB4734" i="123"/>
  <c r="Z4734" i="123"/>
  <c r="W4734" i="123"/>
  <c r="AB4733" i="123"/>
  <c r="Z4733" i="123"/>
  <c r="W4733" i="123"/>
  <c r="AB4732" i="123"/>
  <c r="Z4732" i="123"/>
  <c r="W4732" i="123"/>
  <c r="AB4731" i="123"/>
  <c r="Z4731" i="123"/>
  <c r="W4731" i="123"/>
  <c r="AB4730" i="123"/>
  <c r="Z4730" i="123"/>
  <c r="W4730" i="123"/>
  <c r="AB4729" i="123"/>
  <c r="Z4729" i="123"/>
  <c r="W4729" i="123"/>
  <c r="AB4728" i="123"/>
  <c r="Z4728" i="123"/>
  <c r="W4728" i="123"/>
  <c r="AB4727" i="123"/>
  <c r="Z4727" i="123"/>
  <c r="W4727" i="123"/>
  <c r="AB4726" i="123"/>
  <c r="Z4726" i="123"/>
  <c r="W4726" i="123"/>
  <c r="AB4725" i="123"/>
  <c r="Z4725" i="123"/>
  <c r="W4725" i="123"/>
  <c r="AB4724" i="123"/>
  <c r="Z4724" i="123"/>
  <c r="W4724" i="123"/>
  <c r="AB4723" i="123"/>
  <c r="Z4723" i="123"/>
  <c r="W4723" i="123"/>
  <c r="AB4722" i="123"/>
  <c r="Z4722" i="123"/>
  <c r="W4722" i="123"/>
  <c r="AB4721" i="123"/>
  <c r="Z4721" i="123"/>
  <c r="W4721" i="123"/>
  <c r="AB4720" i="123"/>
  <c r="Z4720" i="123"/>
  <c r="W4720" i="123"/>
  <c r="AB4719" i="123"/>
  <c r="Z4719" i="123"/>
  <c r="W4719" i="123"/>
  <c r="AB4718" i="123"/>
  <c r="Z4718" i="123"/>
  <c r="W4718" i="123"/>
  <c r="AB4717" i="123"/>
  <c r="Z4717" i="123"/>
  <c r="W4717" i="123"/>
  <c r="AB4716" i="123"/>
  <c r="Z4716" i="123"/>
  <c r="W4716" i="123"/>
  <c r="AB4715" i="123"/>
  <c r="Z4715" i="123"/>
  <c r="W4715" i="123"/>
  <c r="AB4714" i="123"/>
  <c r="Z4714" i="123"/>
  <c r="W4714" i="123"/>
  <c r="AB4713" i="123"/>
  <c r="Z4713" i="123"/>
  <c r="W4713" i="123"/>
  <c r="AB4712" i="123"/>
  <c r="Z4712" i="123"/>
  <c r="W4712" i="123"/>
  <c r="AB4711" i="123"/>
  <c r="Z4711" i="123"/>
  <c r="W4711" i="123"/>
  <c r="AB4710" i="123"/>
  <c r="Z4710" i="123"/>
  <c r="W4710" i="123"/>
  <c r="AB4709" i="123"/>
  <c r="Z4709" i="123"/>
  <c r="W4709" i="123"/>
  <c r="AB4708" i="123"/>
  <c r="Z4708" i="123"/>
  <c r="W4708" i="123"/>
  <c r="AB4707" i="123"/>
  <c r="Z4707" i="123"/>
  <c r="W4707" i="123"/>
  <c r="AB4706" i="123"/>
  <c r="Z4706" i="123"/>
  <c r="W4706" i="123"/>
  <c r="AB4705" i="123"/>
  <c r="Z4705" i="123"/>
  <c r="W4705" i="123"/>
  <c r="AB4704" i="123"/>
  <c r="Z4704" i="123"/>
  <c r="W4704" i="123"/>
  <c r="AB4703" i="123"/>
  <c r="Z4703" i="123"/>
  <c r="W4703" i="123"/>
  <c r="AB4702" i="123"/>
  <c r="Z4702" i="123"/>
  <c r="W4702" i="123"/>
  <c r="AB4701" i="123"/>
  <c r="Z4701" i="123"/>
  <c r="W4701" i="123"/>
  <c r="AB4700" i="123"/>
  <c r="Z4700" i="123"/>
  <c r="W4700" i="123"/>
  <c r="AB4699" i="123"/>
  <c r="Z4699" i="123"/>
  <c r="W4699" i="123"/>
  <c r="AB4698" i="123"/>
  <c r="Z4698" i="123"/>
  <c r="W4698" i="123"/>
  <c r="AB4697" i="123"/>
  <c r="Z4697" i="123"/>
  <c r="W4697" i="123"/>
  <c r="AB4696" i="123"/>
  <c r="Z4696" i="123"/>
  <c r="W4696" i="123"/>
  <c r="AB4695" i="123"/>
  <c r="Z4695" i="123"/>
  <c r="W4695" i="123"/>
  <c r="AB4694" i="123"/>
  <c r="Z4694" i="123"/>
  <c r="W4694" i="123"/>
  <c r="AB4693" i="123"/>
  <c r="Z4693" i="123"/>
  <c r="W4693" i="123"/>
  <c r="AB4692" i="123"/>
  <c r="Z4692" i="123"/>
  <c r="W4692" i="123"/>
  <c r="AB4691" i="123"/>
  <c r="Z4691" i="123"/>
  <c r="W4691" i="123"/>
  <c r="AB4690" i="123"/>
  <c r="Z4690" i="123"/>
  <c r="W4690" i="123"/>
  <c r="AB4689" i="123"/>
  <c r="Z4689" i="123"/>
  <c r="W4689" i="123"/>
  <c r="AB4688" i="123"/>
  <c r="Z4688" i="123"/>
  <c r="W4688" i="123"/>
  <c r="AB4687" i="123"/>
  <c r="Z4687" i="123"/>
  <c r="W4687" i="123"/>
  <c r="AB4686" i="123"/>
  <c r="Z4686" i="123"/>
  <c r="W4686" i="123"/>
  <c r="AB4685" i="123"/>
  <c r="Z4685" i="123"/>
  <c r="W4685" i="123"/>
  <c r="AB4684" i="123"/>
  <c r="Z4684" i="123"/>
  <c r="W4684" i="123"/>
  <c r="AB4683" i="123"/>
  <c r="Z4683" i="123"/>
  <c r="W4683" i="123"/>
  <c r="AB4682" i="123"/>
  <c r="Z4682" i="123"/>
  <c r="W4682" i="123"/>
  <c r="AB4681" i="123"/>
  <c r="Z4681" i="123"/>
  <c r="W4681" i="123"/>
  <c r="AB4680" i="123"/>
  <c r="Z4680" i="123"/>
  <c r="W4680" i="123"/>
  <c r="AB4679" i="123"/>
  <c r="Z4679" i="123"/>
  <c r="W4679" i="123"/>
  <c r="AB4678" i="123"/>
  <c r="Z4678" i="123"/>
  <c r="W4678" i="123"/>
  <c r="AB4677" i="123"/>
  <c r="Z4677" i="123"/>
  <c r="W4677" i="123"/>
  <c r="AB4676" i="123"/>
  <c r="Z4676" i="123"/>
  <c r="W4676" i="123"/>
  <c r="AB4675" i="123"/>
  <c r="Z4675" i="123"/>
  <c r="W4675" i="123"/>
  <c r="AB4674" i="123"/>
  <c r="Z4674" i="123"/>
  <c r="W4674" i="123"/>
  <c r="AB4673" i="123"/>
  <c r="Z4673" i="123"/>
  <c r="W4673" i="123"/>
  <c r="AB4672" i="123"/>
  <c r="Z4672" i="123"/>
  <c r="W4672" i="123"/>
  <c r="AB4671" i="123"/>
  <c r="Z4671" i="123"/>
  <c r="W4671" i="123"/>
  <c r="AB4670" i="123"/>
  <c r="Z4670" i="123"/>
  <c r="W4670" i="123"/>
  <c r="AB4669" i="123"/>
  <c r="Z4669" i="123"/>
  <c r="W4669" i="123"/>
  <c r="AB4668" i="123"/>
  <c r="Z4668" i="123"/>
  <c r="W4668" i="123"/>
  <c r="AB4667" i="123"/>
  <c r="Z4667" i="123"/>
  <c r="W4667" i="123"/>
  <c r="AB4666" i="123"/>
  <c r="Z4666" i="123"/>
  <c r="W4666" i="123"/>
  <c r="AB4665" i="123"/>
  <c r="Z4665" i="123"/>
  <c r="W4665" i="123"/>
  <c r="AB4664" i="123"/>
  <c r="Z4664" i="123"/>
  <c r="W4664" i="123"/>
  <c r="AB4663" i="123"/>
  <c r="Z4663" i="123"/>
  <c r="W4663" i="123"/>
  <c r="AB4662" i="123"/>
  <c r="Z4662" i="123"/>
  <c r="W4662" i="123"/>
  <c r="AB4661" i="123"/>
  <c r="Z4661" i="123"/>
  <c r="W4661" i="123"/>
  <c r="AB4660" i="123"/>
  <c r="Z4660" i="123"/>
  <c r="W4660" i="123"/>
  <c r="AB4659" i="123"/>
  <c r="Z4659" i="123"/>
  <c r="W4659" i="123"/>
  <c r="AB4658" i="123"/>
  <c r="Z4658" i="123"/>
  <c r="W4658" i="123"/>
  <c r="AB4657" i="123"/>
  <c r="Z4657" i="123"/>
  <c r="W4657" i="123"/>
  <c r="AB4656" i="123"/>
  <c r="Z4656" i="123"/>
  <c r="W4656" i="123"/>
  <c r="AB4655" i="123"/>
  <c r="Z4655" i="123"/>
  <c r="W4655" i="123"/>
  <c r="AB4654" i="123"/>
  <c r="Z4654" i="123"/>
  <c r="W4654" i="123"/>
  <c r="AB4653" i="123"/>
  <c r="Z4653" i="123"/>
  <c r="W4653" i="123"/>
  <c r="AB4652" i="123"/>
  <c r="Z4652" i="123"/>
  <c r="W4652" i="123"/>
  <c r="AB4651" i="123"/>
  <c r="Z4651" i="123"/>
  <c r="W4651" i="123"/>
  <c r="AB4650" i="123"/>
  <c r="Z4650" i="123"/>
  <c r="W4650" i="123"/>
  <c r="AB4649" i="123"/>
  <c r="Z4649" i="123"/>
  <c r="W4649" i="123"/>
  <c r="AB4648" i="123"/>
  <c r="Z4648" i="123"/>
  <c r="W4648" i="123"/>
  <c r="AB4647" i="123"/>
  <c r="Z4647" i="123"/>
  <c r="W4647" i="123"/>
  <c r="AB4646" i="123"/>
  <c r="Z4646" i="123"/>
  <c r="W4646" i="123"/>
  <c r="AB4645" i="123"/>
  <c r="Z4645" i="123"/>
  <c r="W4645" i="123"/>
  <c r="AB4644" i="123"/>
  <c r="Z4644" i="123"/>
  <c r="W4644" i="123"/>
  <c r="AB4643" i="123"/>
  <c r="Z4643" i="123"/>
  <c r="W4643" i="123"/>
  <c r="AB4642" i="123"/>
  <c r="Z4642" i="123"/>
  <c r="W4642" i="123"/>
  <c r="AB4641" i="123"/>
  <c r="Z4641" i="123"/>
  <c r="W4641" i="123"/>
  <c r="AB4640" i="123"/>
  <c r="Z4640" i="123"/>
  <c r="W4640" i="123"/>
  <c r="AB4639" i="123"/>
  <c r="Z4639" i="123"/>
  <c r="W4639" i="123"/>
  <c r="AB4638" i="123"/>
  <c r="Z4638" i="123"/>
  <c r="W4638" i="123"/>
  <c r="AB4637" i="123"/>
  <c r="Z4637" i="123"/>
  <c r="W4637" i="123"/>
  <c r="AB4636" i="123"/>
  <c r="Z4636" i="123"/>
  <c r="W4636" i="123"/>
  <c r="AB4635" i="123"/>
  <c r="Z4635" i="123"/>
  <c r="W4635" i="123"/>
  <c r="AB4634" i="123"/>
  <c r="Z4634" i="123"/>
  <c r="W4634" i="123"/>
  <c r="AB4633" i="123"/>
  <c r="Z4633" i="123"/>
  <c r="W4633" i="123"/>
  <c r="AB4632" i="123"/>
  <c r="Z4632" i="123"/>
  <c r="W4632" i="123"/>
  <c r="AB4631" i="123"/>
  <c r="Z4631" i="123"/>
  <c r="W4631" i="123"/>
  <c r="AB4630" i="123"/>
  <c r="Z4630" i="123"/>
  <c r="W4630" i="123"/>
  <c r="AB4629" i="123"/>
  <c r="Z4629" i="123"/>
  <c r="W4629" i="123"/>
  <c r="AB4628" i="123"/>
  <c r="Z4628" i="123"/>
  <c r="W4628" i="123"/>
  <c r="AB4627" i="123"/>
  <c r="Z4627" i="123"/>
  <c r="W4627" i="123"/>
  <c r="AB4626" i="123"/>
  <c r="Z4626" i="123"/>
  <c r="W4626" i="123"/>
  <c r="AB4625" i="123"/>
  <c r="Z4625" i="123"/>
  <c r="W4625" i="123"/>
  <c r="AB4624" i="123"/>
  <c r="Z4624" i="123"/>
  <c r="W4624" i="123"/>
  <c r="AB4623" i="123"/>
  <c r="Z4623" i="123"/>
  <c r="W4623" i="123"/>
  <c r="AB4622" i="123"/>
  <c r="Z4622" i="123"/>
  <c r="W4622" i="123"/>
  <c r="AB4621" i="123"/>
  <c r="Z4621" i="123"/>
  <c r="W4621" i="123"/>
  <c r="AB4620" i="123"/>
  <c r="Z4620" i="123"/>
  <c r="W4620" i="123"/>
  <c r="AB4619" i="123"/>
  <c r="Z4619" i="123"/>
  <c r="W4619" i="123"/>
  <c r="AB4618" i="123"/>
  <c r="Z4618" i="123"/>
  <c r="W4618" i="123"/>
  <c r="AB4617" i="123"/>
  <c r="Z4617" i="123"/>
  <c r="W4617" i="123"/>
  <c r="AB4616" i="123"/>
  <c r="Z4616" i="123"/>
  <c r="W4616" i="123"/>
  <c r="AB4615" i="123"/>
  <c r="Z4615" i="123"/>
  <c r="W4615" i="123"/>
  <c r="AB4614" i="123"/>
  <c r="Z4614" i="123"/>
  <c r="W4614" i="123"/>
  <c r="AB4613" i="123"/>
  <c r="Z4613" i="123"/>
  <c r="W4613" i="123"/>
  <c r="AB4612" i="123"/>
  <c r="Z4612" i="123"/>
  <c r="W4612" i="123"/>
  <c r="AB4611" i="123"/>
  <c r="Z4611" i="123"/>
  <c r="W4611" i="123"/>
  <c r="AB4610" i="123"/>
  <c r="Z4610" i="123"/>
  <c r="W4610" i="123"/>
  <c r="AB4609" i="123"/>
  <c r="Z4609" i="123"/>
  <c r="W4609" i="123"/>
  <c r="AB4608" i="123"/>
  <c r="Z4608" i="123"/>
  <c r="W4608" i="123"/>
  <c r="AB4607" i="123"/>
  <c r="Z4607" i="123"/>
  <c r="W4607" i="123"/>
  <c r="AB4606" i="123"/>
  <c r="Z4606" i="123"/>
  <c r="W4606" i="123"/>
  <c r="AB4605" i="123"/>
  <c r="Z4605" i="123"/>
  <c r="W4605" i="123"/>
  <c r="AB4604" i="123"/>
  <c r="Z4604" i="123"/>
  <c r="W4604" i="123"/>
  <c r="AB4603" i="123"/>
  <c r="Z4603" i="123"/>
  <c r="W4603" i="123"/>
  <c r="AB4602" i="123"/>
  <c r="Z4602" i="123"/>
  <c r="W4602" i="123"/>
  <c r="AB4601" i="123"/>
  <c r="Z4601" i="123"/>
  <c r="W4601" i="123"/>
  <c r="AB4600" i="123"/>
  <c r="Z4600" i="123"/>
  <c r="W4600" i="123"/>
  <c r="AB4599" i="123"/>
  <c r="Z4599" i="123"/>
  <c r="W4599" i="123"/>
  <c r="AB4598" i="123"/>
  <c r="Z4598" i="123"/>
  <c r="W4598" i="123"/>
  <c r="AB4597" i="123"/>
  <c r="Z4597" i="123"/>
  <c r="W4597" i="123"/>
  <c r="AB4596" i="123"/>
  <c r="Z4596" i="123"/>
  <c r="W4596" i="123"/>
  <c r="AB4595" i="123"/>
  <c r="Z4595" i="123"/>
  <c r="W4595" i="123"/>
  <c r="AB4594" i="123"/>
  <c r="Z4594" i="123"/>
  <c r="W4594" i="123"/>
  <c r="AB4593" i="123"/>
  <c r="Z4593" i="123"/>
  <c r="W4593" i="123"/>
  <c r="Z4592" i="123"/>
  <c r="AA4592" i="123" s="1"/>
  <c r="AB4592" i="123" s="1"/>
  <c r="W4592" i="123"/>
  <c r="Z4591" i="123"/>
  <c r="AA4591" i="123" s="1"/>
  <c r="AB4591" i="123" s="1"/>
  <c r="W4591" i="123"/>
  <c r="Z4590" i="123"/>
  <c r="AA4590" i="123" s="1"/>
  <c r="AB4590" i="123" s="1"/>
  <c r="W4590" i="123"/>
  <c r="Z4589" i="123"/>
  <c r="AA4589" i="123" s="1"/>
  <c r="AB4589" i="123" s="1"/>
  <c r="W4589" i="123"/>
  <c r="Z4588" i="123"/>
  <c r="AA4588" i="123" s="1"/>
  <c r="AB4588" i="123" s="1"/>
  <c r="W4588" i="123"/>
  <c r="Z4587" i="123"/>
  <c r="AA4587" i="123" s="1"/>
  <c r="AB4587" i="123" s="1"/>
  <c r="W4587" i="123"/>
  <c r="Z4586" i="123"/>
  <c r="AA4586" i="123" s="1"/>
  <c r="AB4586" i="123" s="1"/>
  <c r="W4586" i="123"/>
  <c r="Z4585" i="123"/>
  <c r="AA4585" i="123" s="1"/>
  <c r="AB4585" i="123" s="1"/>
  <c r="W4585" i="123"/>
  <c r="Z4584" i="123"/>
  <c r="AA4584" i="123" s="1"/>
  <c r="AB4584" i="123" s="1"/>
  <c r="W4584" i="123"/>
  <c r="Z4583" i="123"/>
  <c r="AA4583" i="123" s="1"/>
  <c r="AB4583" i="123" s="1"/>
  <c r="W4583" i="123"/>
  <c r="Z4582" i="123"/>
  <c r="AA4582" i="123" s="1"/>
  <c r="AB4582" i="123" s="1"/>
  <c r="W4582" i="123"/>
  <c r="Z4581" i="123"/>
  <c r="AA4581" i="123" s="1"/>
  <c r="AB4581" i="123" s="1"/>
  <c r="W4581" i="123"/>
  <c r="Z4580" i="123"/>
  <c r="AA4580" i="123" s="1"/>
  <c r="AB4580" i="123" s="1"/>
  <c r="W4580" i="123"/>
  <c r="Z4579" i="123"/>
  <c r="AA4579" i="123" s="1"/>
  <c r="AB4579" i="123" s="1"/>
  <c r="W4579" i="123"/>
  <c r="Z4578" i="123"/>
  <c r="AA4578" i="123" s="1"/>
  <c r="AB4578" i="123" s="1"/>
  <c r="W4578" i="123"/>
  <c r="Z4577" i="123"/>
  <c r="AA4577" i="123" s="1"/>
  <c r="AB4577" i="123" s="1"/>
  <c r="W4577" i="123"/>
  <c r="Z4576" i="123"/>
  <c r="AA4576" i="123" s="1"/>
  <c r="AB4576" i="123" s="1"/>
  <c r="W4576" i="123"/>
  <c r="Z4575" i="123"/>
  <c r="AA4575" i="123" s="1"/>
  <c r="AB4575" i="123" s="1"/>
  <c r="W4575" i="123"/>
  <c r="Z4574" i="123"/>
  <c r="AA4574" i="123" s="1"/>
  <c r="AB4574" i="123" s="1"/>
  <c r="W4574" i="123"/>
  <c r="Z4573" i="123"/>
  <c r="AA4573" i="123" s="1"/>
  <c r="AB4573" i="123" s="1"/>
  <c r="W4573" i="123"/>
  <c r="Z4572" i="123"/>
  <c r="AA4572" i="123" s="1"/>
  <c r="AB4572" i="123" s="1"/>
  <c r="W4572" i="123"/>
  <c r="Z4571" i="123"/>
  <c r="AA4571" i="123" s="1"/>
  <c r="AB4571" i="123" s="1"/>
  <c r="W4571" i="123"/>
  <c r="Z4570" i="123"/>
  <c r="AA4570" i="123" s="1"/>
  <c r="AB4570" i="123" s="1"/>
  <c r="W4570" i="123"/>
  <c r="Z4569" i="123"/>
  <c r="AA4569" i="123" s="1"/>
  <c r="AB4569" i="123" s="1"/>
  <c r="W4569" i="123"/>
  <c r="Z4568" i="123"/>
  <c r="AA4568" i="123" s="1"/>
  <c r="AB4568" i="123" s="1"/>
  <c r="W4568" i="123"/>
  <c r="Z4567" i="123"/>
  <c r="AA4567" i="123" s="1"/>
  <c r="AB4567" i="123" s="1"/>
  <c r="W4567" i="123"/>
  <c r="Z4566" i="123"/>
  <c r="AA4566" i="123" s="1"/>
  <c r="AB4566" i="123" s="1"/>
  <c r="W4566" i="123"/>
  <c r="Z4565" i="123"/>
  <c r="AA4565" i="123" s="1"/>
  <c r="AB4565" i="123" s="1"/>
  <c r="W4565" i="123"/>
  <c r="Z4564" i="123"/>
  <c r="AA4564" i="123" s="1"/>
  <c r="AB4564" i="123" s="1"/>
  <c r="W4564" i="123"/>
  <c r="Z4563" i="123"/>
  <c r="AA4563" i="123" s="1"/>
  <c r="AB4563" i="123" s="1"/>
  <c r="W4563" i="123"/>
  <c r="Z4562" i="123"/>
  <c r="AA4562" i="123" s="1"/>
  <c r="AB4562" i="123" s="1"/>
  <c r="W4562" i="123"/>
  <c r="Z4561" i="123"/>
  <c r="AA4561" i="123" s="1"/>
  <c r="AB4561" i="123" s="1"/>
  <c r="W4561" i="123"/>
  <c r="Z4560" i="123"/>
  <c r="AA4560" i="123" s="1"/>
  <c r="AB4560" i="123" s="1"/>
  <c r="W4560" i="123"/>
  <c r="Z4559" i="123"/>
  <c r="AA4559" i="123" s="1"/>
  <c r="AB4559" i="123" s="1"/>
  <c r="W4559" i="123"/>
  <c r="Z4558" i="123"/>
  <c r="AA4558" i="123" s="1"/>
  <c r="AB4558" i="123" s="1"/>
  <c r="W4558" i="123"/>
  <c r="Z4557" i="123"/>
  <c r="AA4557" i="123" s="1"/>
  <c r="AB4557" i="123" s="1"/>
  <c r="W4557" i="123"/>
  <c r="Z4556" i="123"/>
  <c r="AA4556" i="123" s="1"/>
  <c r="AB4556" i="123" s="1"/>
  <c r="W4556" i="123"/>
  <c r="Z4555" i="123"/>
  <c r="AA4555" i="123" s="1"/>
  <c r="AB4555" i="123" s="1"/>
  <c r="W4555" i="123"/>
  <c r="Z4554" i="123"/>
  <c r="AA4554" i="123" s="1"/>
  <c r="AB4554" i="123" s="1"/>
  <c r="W4554" i="123"/>
  <c r="Z4553" i="123"/>
  <c r="AA4553" i="123" s="1"/>
  <c r="AB4553" i="123" s="1"/>
  <c r="W4553" i="123"/>
  <c r="Z4552" i="123"/>
  <c r="AA4552" i="123" s="1"/>
  <c r="AB4552" i="123" s="1"/>
  <c r="W4552" i="123"/>
  <c r="Z4551" i="123"/>
  <c r="AA4551" i="123" s="1"/>
  <c r="AB4551" i="123" s="1"/>
  <c r="W4551" i="123"/>
  <c r="Z4550" i="123"/>
  <c r="AA4550" i="123" s="1"/>
  <c r="AB4550" i="123" s="1"/>
  <c r="W4550" i="123"/>
  <c r="Z4549" i="123"/>
  <c r="AA4549" i="123" s="1"/>
  <c r="AB4549" i="123" s="1"/>
  <c r="W4549" i="123"/>
  <c r="Z4548" i="123"/>
  <c r="AA4548" i="123" s="1"/>
  <c r="AB4548" i="123" s="1"/>
  <c r="W4548" i="123"/>
  <c r="Z4547" i="123"/>
  <c r="AA4547" i="123" s="1"/>
  <c r="AB4547" i="123" s="1"/>
  <c r="W4547" i="123"/>
  <c r="Z4546" i="123"/>
  <c r="AA4546" i="123" s="1"/>
  <c r="AB4546" i="123" s="1"/>
  <c r="W4546" i="123"/>
  <c r="Z4545" i="123"/>
  <c r="AA4545" i="123" s="1"/>
  <c r="AB4545" i="123" s="1"/>
  <c r="W4545" i="123"/>
  <c r="Z4544" i="123"/>
  <c r="AA4544" i="123" s="1"/>
  <c r="AB4544" i="123" s="1"/>
  <c r="W4544" i="123"/>
  <c r="Z4543" i="123"/>
  <c r="AA4543" i="123" s="1"/>
  <c r="AB4543" i="123" s="1"/>
  <c r="W4543" i="123"/>
  <c r="Z4542" i="123"/>
  <c r="AA4542" i="123" s="1"/>
  <c r="AB4542" i="123" s="1"/>
  <c r="W4542" i="123"/>
  <c r="Z4541" i="123"/>
  <c r="AA4541" i="123" s="1"/>
  <c r="AB4541" i="123" s="1"/>
  <c r="W4541" i="123"/>
  <c r="Z4540" i="123"/>
  <c r="AA4540" i="123" s="1"/>
  <c r="AB4540" i="123" s="1"/>
  <c r="W4540" i="123"/>
  <c r="Z4539" i="123"/>
  <c r="AA4539" i="123" s="1"/>
  <c r="AB4539" i="123" s="1"/>
  <c r="W4539" i="123"/>
  <c r="Z4538" i="123"/>
  <c r="AA4538" i="123" s="1"/>
  <c r="AB4538" i="123" s="1"/>
  <c r="W4538" i="123"/>
  <c r="Z4537" i="123"/>
  <c r="AA4537" i="123" s="1"/>
  <c r="AB4537" i="123" s="1"/>
  <c r="W4537" i="123"/>
  <c r="Z4536" i="123"/>
  <c r="AA4536" i="123" s="1"/>
  <c r="AB4536" i="123" s="1"/>
  <c r="W4536" i="123"/>
  <c r="Z4535" i="123"/>
  <c r="AA4535" i="123" s="1"/>
  <c r="AB4535" i="123" s="1"/>
  <c r="W4535" i="123"/>
  <c r="Z4534" i="123"/>
  <c r="AA4534" i="123" s="1"/>
  <c r="AB4534" i="123" s="1"/>
  <c r="W4534" i="123"/>
  <c r="Z4533" i="123"/>
  <c r="AA4533" i="123" s="1"/>
  <c r="AB4533" i="123" s="1"/>
  <c r="W4533" i="123"/>
  <c r="Z4532" i="123"/>
  <c r="AA4532" i="123" s="1"/>
  <c r="AB4532" i="123" s="1"/>
  <c r="W4532" i="123"/>
  <c r="Z4531" i="123"/>
  <c r="AA4531" i="123" s="1"/>
  <c r="AB4531" i="123" s="1"/>
  <c r="W4531" i="123"/>
  <c r="Z4530" i="123"/>
  <c r="AA4530" i="123" s="1"/>
  <c r="AB4530" i="123" s="1"/>
  <c r="W4530" i="123"/>
  <c r="Z4529" i="123"/>
  <c r="AA4529" i="123" s="1"/>
  <c r="AB4529" i="123" s="1"/>
  <c r="W4529" i="123"/>
  <c r="Z4528" i="123"/>
  <c r="AA4528" i="123" s="1"/>
  <c r="AB4528" i="123" s="1"/>
  <c r="W4528" i="123"/>
  <c r="Z4527" i="123"/>
  <c r="AA4527" i="123" s="1"/>
  <c r="AB4527" i="123" s="1"/>
  <c r="W4527" i="123"/>
  <c r="Z4526" i="123"/>
  <c r="AA4526" i="123" s="1"/>
  <c r="AB4526" i="123" s="1"/>
  <c r="W4526" i="123"/>
  <c r="Z4525" i="123"/>
  <c r="AA4525" i="123" s="1"/>
  <c r="AB4525" i="123" s="1"/>
  <c r="W4525" i="123"/>
  <c r="Z4524" i="123"/>
  <c r="AA4524" i="123" s="1"/>
  <c r="AB4524" i="123" s="1"/>
  <c r="W4524" i="123"/>
  <c r="Z4523" i="123"/>
  <c r="AA4523" i="123" s="1"/>
  <c r="AB4523" i="123" s="1"/>
  <c r="W4523" i="123"/>
  <c r="Z4522" i="123"/>
  <c r="AA4522" i="123" s="1"/>
  <c r="AB4522" i="123" s="1"/>
  <c r="W4522" i="123"/>
  <c r="Z4521" i="123"/>
  <c r="AA4521" i="123" s="1"/>
  <c r="AB4521" i="123" s="1"/>
  <c r="W4521" i="123"/>
  <c r="Z4520" i="123"/>
  <c r="AA4520" i="123" s="1"/>
  <c r="AB4520" i="123" s="1"/>
  <c r="W4520" i="123"/>
  <c r="Z4519" i="123"/>
  <c r="AA4519" i="123" s="1"/>
  <c r="AB4519" i="123" s="1"/>
  <c r="W4519" i="123"/>
  <c r="Z4518" i="123"/>
  <c r="AA4518" i="123" s="1"/>
  <c r="AB4518" i="123" s="1"/>
  <c r="W4518" i="123"/>
  <c r="Z4517" i="123"/>
  <c r="AA4517" i="123" s="1"/>
  <c r="AB4517" i="123" s="1"/>
  <c r="W4517" i="123"/>
  <c r="Z4516" i="123"/>
  <c r="AA4516" i="123" s="1"/>
  <c r="AB4516" i="123" s="1"/>
  <c r="W4516" i="123"/>
  <c r="Z4515" i="123"/>
  <c r="AA4515" i="123" s="1"/>
  <c r="AB4515" i="123" s="1"/>
  <c r="W4515" i="123"/>
  <c r="Z4514" i="123"/>
  <c r="AA4514" i="123" s="1"/>
  <c r="AB4514" i="123" s="1"/>
  <c r="W4514" i="123"/>
  <c r="Z4513" i="123"/>
  <c r="AA4513" i="123" s="1"/>
  <c r="AB4513" i="123" s="1"/>
  <c r="W4513" i="123"/>
  <c r="Z4512" i="123"/>
  <c r="AA4512" i="123" s="1"/>
  <c r="AB4512" i="123" s="1"/>
  <c r="W4512" i="123"/>
  <c r="Z4511" i="123"/>
  <c r="AA4511" i="123" s="1"/>
  <c r="AB4511" i="123" s="1"/>
  <c r="W4511" i="123"/>
  <c r="Z4510" i="123"/>
  <c r="AA4510" i="123" s="1"/>
  <c r="AB4510" i="123" s="1"/>
  <c r="W4510" i="123"/>
  <c r="Z4509" i="123"/>
  <c r="AA4509" i="123" s="1"/>
  <c r="AB4509" i="123" s="1"/>
  <c r="W4509" i="123"/>
  <c r="Z4508" i="123"/>
  <c r="AA4508" i="123" s="1"/>
  <c r="AB4508" i="123" s="1"/>
  <c r="W4508" i="123"/>
  <c r="Z4507" i="123"/>
  <c r="AA4507" i="123" s="1"/>
  <c r="AB4507" i="123" s="1"/>
  <c r="W4507" i="123"/>
  <c r="Z4506" i="123"/>
  <c r="AA4506" i="123" s="1"/>
  <c r="AB4506" i="123" s="1"/>
  <c r="W4506" i="123"/>
  <c r="Z4505" i="123"/>
  <c r="AA4505" i="123" s="1"/>
  <c r="AB4505" i="123" s="1"/>
  <c r="W4505" i="123"/>
  <c r="Z4504" i="123"/>
  <c r="AA4504" i="123" s="1"/>
  <c r="AB4504" i="123" s="1"/>
  <c r="W4504" i="123"/>
  <c r="Z4503" i="123"/>
  <c r="AA4503" i="123" s="1"/>
  <c r="AB4503" i="123" s="1"/>
  <c r="W4503" i="123"/>
  <c r="Z4502" i="123"/>
  <c r="AA4502" i="123" s="1"/>
  <c r="AB4502" i="123" s="1"/>
  <c r="W4502" i="123"/>
  <c r="Z4501" i="123"/>
  <c r="AA4501" i="123" s="1"/>
  <c r="AB4501" i="123" s="1"/>
  <c r="W4501" i="123"/>
  <c r="Z4500" i="123"/>
  <c r="AA4500" i="123" s="1"/>
  <c r="AB4500" i="123" s="1"/>
  <c r="W4500" i="123"/>
  <c r="Z4499" i="123"/>
  <c r="AA4499" i="123" s="1"/>
  <c r="AB4499" i="123" s="1"/>
  <c r="W4499" i="123"/>
  <c r="Z4498" i="123"/>
  <c r="AA4498" i="123" s="1"/>
  <c r="AB4498" i="123" s="1"/>
  <c r="W4498" i="123"/>
  <c r="Z4497" i="123"/>
  <c r="AA4497" i="123" s="1"/>
  <c r="AB4497" i="123" s="1"/>
  <c r="W4497" i="123"/>
  <c r="Z4496" i="123"/>
  <c r="AA4496" i="123" s="1"/>
  <c r="AB4496" i="123" s="1"/>
  <c r="W4496" i="123"/>
  <c r="Z4495" i="123"/>
  <c r="AA4495" i="123" s="1"/>
  <c r="AB4495" i="123" s="1"/>
  <c r="W4495" i="123"/>
  <c r="Z4494" i="123"/>
  <c r="AA4494" i="123" s="1"/>
  <c r="AB4494" i="123" s="1"/>
  <c r="W4494" i="123"/>
  <c r="Z4493" i="123"/>
  <c r="AA4493" i="123" s="1"/>
  <c r="AB4493" i="123" s="1"/>
  <c r="W4493" i="123"/>
  <c r="Z4492" i="123"/>
  <c r="AA4492" i="123" s="1"/>
  <c r="AB4492" i="123" s="1"/>
  <c r="W4492" i="123"/>
  <c r="Z4491" i="123"/>
  <c r="AA4491" i="123" s="1"/>
  <c r="AB4491" i="123" s="1"/>
  <c r="W4491" i="123"/>
  <c r="Z4490" i="123"/>
  <c r="AA4490" i="123" s="1"/>
  <c r="AB4490" i="123" s="1"/>
  <c r="W4490" i="123"/>
  <c r="Z4489" i="123"/>
  <c r="AA4489" i="123" s="1"/>
  <c r="AB4489" i="123" s="1"/>
  <c r="W4489" i="123"/>
  <c r="Z4488" i="123"/>
  <c r="AA4488" i="123" s="1"/>
  <c r="AB4488" i="123" s="1"/>
  <c r="W4488" i="123"/>
  <c r="Z4487" i="123"/>
  <c r="AA4487" i="123" s="1"/>
  <c r="AB4487" i="123" s="1"/>
  <c r="W4487" i="123"/>
  <c r="Z4486" i="123"/>
  <c r="AA4486" i="123" s="1"/>
  <c r="AB4486" i="123" s="1"/>
  <c r="W4486" i="123"/>
  <c r="Z4485" i="123"/>
  <c r="AA4485" i="123" s="1"/>
  <c r="AB4485" i="123" s="1"/>
  <c r="W4485" i="123"/>
  <c r="Z4484" i="123"/>
  <c r="AA4484" i="123" s="1"/>
  <c r="AB4484" i="123" s="1"/>
  <c r="W4484" i="123"/>
  <c r="Z4483" i="123"/>
  <c r="AA4483" i="123" s="1"/>
  <c r="AB4483" i="123" s="1"/>
  <c r="W4483" i="123"/>
  <c r="Z4482" i="123"/>
  <c r="AA4482" i="123" s="1"/>
  <c r="AB4482" i="123" s="1"/>
  <c r="W4482" i="123"/>
  <c r="Z4481" i="123"/>
  <c r="AA4481" i="123" s="1"/>
  <c r="AB4481" i="123" s="1"/>
  <c r="W4481" i="123"/>
  <c r="Z4480" i="123"/>
  <c r="AA4480" i="123" s="1"/>
  <c r="AB4480" i="123" s="1"/>
  <c r="W4480" i="123"/>
  <c r="Z4479" i="123"/>
  <c r="AA4479" i="123" s="1"/>
  <c r="AB4479" i="123" s="1"/>
  <c r="W4479" i="123"/>
  <c r="Z4478" i="123"/>
  <c r="AA4478" i="123" s="1"/>
  <c r="AB4478" i="123" s="1"/>
  <c r="W4478" i="123"/>
  <c r="Z4477" i="123"/>
  <c r="AA4477" i="123" s="1"/>
  <c r="AB4477" i="123" s="1"/>
  <c r="W4477" i="123"/>
  <c r="Z4476" i="123"/>
  <c r="AA4476" i="123" s="1"/>
  <c r="AB4476" i="123" s="1"/>
  <c r="W4476" i="123"/>
  <c r="Z4475" i="123"/>
  <c r="AA4475" i="123" s="1"/>
  <c r="AB4475" i="123" s="1"/>
  <c r="W4475" i="123"/>
  <c r="Z4474" i="123"/>
  <c r="AA4474" i="123" s="1"/>
  <c r="AB4474" i="123" s="1"/>
  <c r="W4474" i="123"/>
  <c r="Z4473" i="123"/>
  <c r="AA4473" i="123" s="1"/>
  <c r="AB4473" i="123" s="1"/>
  <c r="W4473" i="123"/>
  <c r="Z4472" i="123"/>
  <c r="AA4472" i="123" s="1"/>
  <c r="AB4472" i="123" s="1"/>
  <c r="W4472" i="123"/>
  <c r="Z4471" i="123"/>
  <c r="AA4471" i="123" s="1"/>
  <c r="AB4471" i="123" s="1"/>
  <c r="W4471" i="123"/>
  <c r="Z4470" i="123"/>
  <c r="AA4470" i="123" s="1"/>
  <c r="AB4470" i="123" s="1"/>
  <c r="W4470" i="123"/>
  <c r="Z4469" i="123"/>
  <c r="AA4469" i="123" s="1"/>
  <c r="AB4469" i="123" s="1"/>
  <c r="W4469" i="123"/>
  <c r="Z4468" i="123"/>
  <c r="AA4468" i="123" s="1"/>
  <c r="AB4468" i="123" s="1"/>
  <c r="W4468" i="123"/>
  <c r="Z4467" i="123"/>
  <c r="AA4467" i="123" s="1"/>
  <c r="AB4467" i="123" s="1"/>
  <c r="W4467" i="123"/>
  <c r="Z4466" i="123"/>
  <c r="AA4466" i="123" s="1"/>
  <c r="AB4466" i="123" s="1"/>
  <c r="W4466" i="123"/>
  <c r="Z4465" i="123"/>
  <c r="AA4465" i="123" s="1"/>
  <c r="AB4465" i="123" s="1"/>
  <c r="W4465" i="123"/>
  <c r="Z4464" i="123"/>
  <c r="AA4464" i="123" s="1"/>
  <c r="AB4464" i="123" s="1"/>
  <c r="W4464" i="123"/>
  <c r="Z4463" i="123"/>
  <c r="AA4463" i="123" s="1"/>
  <c r="AB4463" i="123" s="1"/>
  <c r="W4463" i="123"/>
  <c r="Z4462" i="123"/>
  <c r="AA4462" i="123" s="1"/>
  <c r="AB4462" i="123" s="1"/>
  <c r="W4462" i="123"/>
  <c r="Z4461" i="123"/>
  <c r="AA4461" i="123" s="1"/>
  <c r="AB4461" i="123" s="1"/>
  <c r="W4461" i="123"/>
  <c r="Z4460" i="123"/>
  <c r="AA4460" i="123" s="1"/>
  <c r="AB4460" i="123" s="1"/>
  <c r="W4460" i="123"/>
  <c r="Z4459" i="123"/>
  <c r="AA4459" i="123" s="1"/>
  <c r="AB4459" i="123" s="1"/>
  <c r="W4459" i="123"/>
  <c r="Z4458" i="123"/>
  <c r="AA4458" i="123" s="1"/>
  <c r="AB4458" i="123" s="1"/>
  <c r="W4458" i="123"/>
  <c r="Z4457" i="123"/>
  <c r="AA4457" i="123" s="1"/>
  <c r="AB4457" i="123" s="1"/>
  <c r="W4457" i="123"/>
  <c r="Z4456" i="123"/>
  <c r="AA4456" i="123" s="1"/>
  <c r="AB4456" i="123" s="1"/>
  <c r="W4456" i="123"/>
  <c r="Z4455" i="123"/>
  <c r="AA4455" i="123" s="1"/>
  <c r="AB4455" i="123" s="1"/>
  <c r="W4455" i="123"/>
  <c r="Z4454" i="123"/>
  <c r="AA4454" i="123" s="1"/>
  <c r="AB4454" i="123" s="1"/>
  <c r="W4454" i="123"/>
  <c r="Z4453" i="123"/>
  <c r="AA4453" i="123" s="1"/>
  <c r="AB4453" i="123" s="1"/>
  <c r="W4453" i="123"/>
  <c r="Z4452" i="123"/>
  <c r="AA4452" i="123" s="1"/>
  <c r="AB4452" i="123" s="1"/>
  <c r="W4452" i="123"/>
  <c r="Z4451" i="123"/>
  <c r="AA4451" i="123" s="1"/>
  <c r="AB4451" i="123" s="1"/>
  <c r="W4451" i="123"/>
  <c r="Z4450" i="123"/>
  <c r="AA4450" i="123" s="1"/>
  <c r="AB4450" i="123" s="1"/>
  <c r="W4450" i="123"/>
  <c r="Z4449" i="123"/>
  <c r="AA4449" i="123" s="1"/>
  <c r="AB4449" i="123" s="1"/>
  <c r="W4449" i="123"/>
  <c r="Z4448" i="123"/>
  <c r="AA4448" i="123" s="1"/>
  <c r="AB4448" i="123" s="1"/>
  <c r="W4448" i="123"/>
  <c r="Z4447" i="123"/>
  <c r="AA4447" i="123" s="1"/>
  <c r="AB4447" i="123" s="1"/>
  <c r="W4447" i="123"/>
  <c r="Z4446" i="123"/>
  <c r="AA4446" i="123" s="1"/>
  <c r="AB4446" i="123" s="1"/>
  <c r="W4446" i="123"/>
  <c r="Z4445" i="123"/>
  <c r="AA4445" i="123" s="1"/>
  <c r="AB4445" i="123" s="1"/>
  <c r="W4445" i="123"/>
  <c r="Z4444" i="123"/>
  <c r="AA4444" i="123" s="1"/>
  <c r="AB4444" i="123" s="1"/>
  <c r="W4444" i="123"/>
  <c r="Z4443" i="123"/>
  <c r="AA4443" i="123" s="1"/>
  <c r="AB4443" i="123" s="1"/>
  <c r="W4443" i="123"/>
  <c r="Z4442" i="123"/>
  <c r="AA4442" i="123" s="1"/>
  <c r="AB4442" i="123" s="1"/>
  <c r="W4442" i="123"/>
  <c r="Z4441" i="123"/>
  <c r="AA4441" i="123" s="1"/>
  <c r="AB4441" i="123" s="1"/>
  <c r="W4441" i="123"/>
  <c r="Z4440" i="123"/>
  <c r="AA4440" i="123" s="1"/>
  <c r="AB4440" i="123" s="1"/>
  <c r="W4440" i="123"/>
  <c r="Z4439" i="123"/>
  <c r="AA4439" i="123" s="1"/>
  <c r="AB4439" i="123" s="1"/>
  <c r="W4439" i="123"/>
  <c r="Z4438" i="123"/>
  <c r="AA4438" i="123" s="1"/>
  <c r="AB4438" i="123" s="1"/>
  <c r="W4438" i="123"/>
  <c r="Z4437" i="123"/>
  <c r="AA4437" i="123" s="1"/>
  <c r="AB4437" i="123" s="1"/>
  <c r="W4437" i="123"/>
  <c r="Z4436" i="123"/>
  <c r="AA4436" i="123" s="1"/>
  <c r="AB4436" i="123" s="1"/>
  <c r="W4436" i="123"/>
  <c r="Z4435" i="123"/>
  <c r="AA4435" i="123" s="1"/>
  <c r="AB4435" i="123" s="1"/>
  <c r="W4435" i="123"/>
  <c r="Z4434" i="123"/>
  <c r="AA4434" i="123" s="1"/>
  <c r="AB4434" i="123" s="1"/>
  <c r="W4434" i="123"/>
  <c r="Z4433" i="123"/>
  <c r="AA4433" i="123" s="1"/>
  <c r="AB4433" i="123" s="1"/>
  <c r="W4433" i="123"/>
  <c r="Z4432" i="123"/>
  <c r="AA4432" i="123" s="1"/>
  <c r="AB4432" i="123" s="1"/>
  <c r="W4432" i="123"/>
  <c r="Z4431" i="123"/>
  <c r="AA4431" i="123" s="1"/>
  <c r="AB4431" i="123" s="1"/>
  <c r="W4431" i="123"/>
  <c r="Z4430" i="123"/>
  <c r="AA4430" i="123" s="1"/>
  <c r="AB4430" i="123" s="1"/>
  <c r="W4430" i="123"/>
  <c r="Z4429" i="123"/>
  <c r="AA4429" i="123" s="1"/>
  <c r="AB4429" i="123" s="1"/>
  <c r="W4429" i="123"/>
  <c r="Z4428" i="123"/>
  <c r="AA4428" i="123" s="1"/>
  <c r="AB4428" i="123" s="1"/>
  <c r="W4428" i="123"/>
  <c r="Z4427" i="123"/>
  <c r="AA4427" i="123" s="1"/>
  <c r="AB4427" i="123" s="1"/>
  <c r="W4427" i="123"/>
  <c r="Z4426" i="123"/>
  <c r="AA4426" i="123" s="1"/>
  <c r="AB4426" i="123" s="1"/>
  <c r="W4426" i="123"/>
  <c r="Z4425" i="123"/>
  <c r="AA4425" i="123" s="1"/>
  <c r="AB4425" i="123" s="1"/>
  <c r="W4425" i="123"/>
  <c r="Z4424" i="123"/>
  <c r="AA4424" i="123" s="1"/>
  <c r="AB4424" i="123" s="1"/>
  <c r="W4424" i="123"/>
  <c r="Z4423" i="123"/>
  <c r="AA4423" i="123" s="1"/>
  <c r="AB4423" i="123" s="1"/>
  <c r="W4423" i="123"/>
  <c r="Z4422" i="123"/>
  <c r="AA4422" i="123" s="1"/>
  <c r="AB4422" i="123" s="1"/>
  <c r="W4422" i="123"/>
  <c r="Z4421" i="123"/>
  <c r="AA4421" i="123" s="1"/>
  <c r="AB4421" i="123" s="1"/>
  <c r="W4421" i="123"/>
  <c r="Z4420" i="123"/>
  <c r="AA4420" i="123" s="1"/>
  <c r="AB4420" i="123" s="1"/>
  <c r="W4420" i="123"/>
  <c r="Z4419" i="123"/>
  <c r="AA4419" i="123" s="1"/>
  <c r="AB4419" i="123" s="1"/>
  <c r="W4419" i="123"/>
  <c r="Z4418" i="123"/>
  <c r="AA4418" i="123" s="1"/>
  <c r="AB4418" i="123" s="1"/>
  <c r="W4418" i="123"/>
  <c r="Z4417" i="123"/>
  <c r="AA4417" i="123" s="1"/>
  <c r="AB4417" i="123" s="1"/>
  <c r="W4417" i="123"/>
  <c r="Z4416" i="123"/>
  <c r="AA4416" i="123" s="1"/>
  <c r="AB4416" i="123" s="1"/>
  <c r="W4416" i="123"/>
  <c r="Z4415" i="123"/>
  <c r="AA4415" i="123" s="1"/>
  <c r="AB4415" i="123" s="1"/>
  <c r="W4415" i="123"/>
  <c r="Z4414" i="123"/>
  <c r="AA4414" i="123" s="1"/>
  <c r="AB4414" i="123" s="1"/>
  <c r="W4414" i="123"/>
  <c r="Z4413" i="123"/>
  <c r="AA4413" i="123" s="1"/>
  <c r="AB4413" i="123" s="1"/>
  <c r="W4413" i="123"/>
  <c r="Z4412" i="123"/>
  <c r="AA4412" i="123" s="1"/>
  <c r="AB4412" i="123" s="1"/>
  <c r="W4412" i="123"/>
  <c r="Z4411" i="123"/>
  <c r="AA4411" i="123" s="1"/>
  <c r="AB4411" i="123" s="1"/>
  <c r="W4411" i="123"/>
  <c r="Z4410" i="123"/>
  <c r="AA4410" i="123" s="1"/>
  <c r="AB4410" i="123" s="1"/>
  <c r="W4410" i="123"/>
  <c r="Z4409" i="123"/>
  <c r="AA4409" i="123" s="1"/>
  <c r="AB4409" i="123" s="1"/>
  <c r="W4409" i="123"/>
  <c r="Z4408" i="123"/>
  <c r="AA4408" i="123" s="1"/>
  <c r="AB4408" i="123" s="1"/>
  <c r="W4408" i="123"/>
  <c r="Z4407" i="123"/>
  <c r="AA4407" i="123" s="1"/>
  <c r="AB4407" i="123" s="1"/>
  <c r="W4407" i="123"/>
  <c r="Z4406" i="123"/>
  <c r="AA4406" i="123" s="1"/>
  <c r="AB4406" i="123" s="1"/>
  <c r="W4406" i="123"/>
  <c r="Z4405" i="123"/>
  <c r="AA4405" i="123" s="1"/>
  <c r="AB4405" i="123" s="1"/>
  <c r="W4405" i="123"/>
  <c r="Z4404" i="123"/>
  <c r="AA4404" i="123" s="1"/>
  <c r="AB4404" i="123" s="1"/>
  <c r="W4404" i="123"/>
  <c r="Z4403" i="123"/>
  <c r="AA4403" i="123" s="1"/>
  <c r="AB4403" i="123" s="1"/>
  <c r="W4403" i="123"/>
  <c r="Z4402" i="123"/>
  <c r="AA4402" i="123" s="1"/>
  <c r="AB4402" i="123" s="1"/>
  <c r="W4402" i="123"/>
  <c r="Z4401" i="123"/>
  <c r="AA4401" i="123" s="1"/>
  <c r="AB4401" i="123" s="1"/>
  <c r="W4401" i="123"/>
  <c r="Z4400" i="123"/>
  <c r="AA4400" i="123" s="1"/>
  <c r="AB4400" i="123" s="1"/>
  <c r="W4400" i="123"/>
  <c r="Z4399" i="123"/>
  <c r="AA4399" i="123" s="1"/>
  <c r="AB4399" i="123" s="1"/>
  <c r="W4399" i="123"/>
  <c r="Z4398" i="123"/>
  <c r="AA4398" i="123" s="1"/>
  <c r="AB4398" i="123" s="1"/>
  <c r="W4398" i="123"/>
  <c r="Z4397" i="123"/>
  <c r="AA4397" i="123" s="1"/>
  <c r="AB4397" i="123" s="1"/>
  <c r="W4397" i="123"/>
  <c r="Z4396" i="123"/>
  <c r="AA4396" i="123" s="1"/>
  <c r="AB4396" i="123" s="1"/>
  <c r="W4396" i="123"/>
  <c r="Z4395" i="123"/>
  <c r="AA4395" i="123" s="1"/>
  <c r="AB4395" i="123" s="1"/>
  <c r="W4395" i="123"/>
  <c r="Z4394" i="123"/>
  <c r="AA4394" i="123" s="1"/>
  <c r="AB4394" i="123" s="1"/>
  <c r="W4394" i="123"/>
  <c r="Z4393" i="123"/>
  <c r="AA4393" i="123" s="1"/>
  <c r="AB4393" i="123" s="1"/>
  <c r="W4393" i="123"/>
  <c r="Z4392" i="123"/>
  <c r="AA4392" i="123" s="1"/>
  <c r="AB4392" i="123" s="1"/>
  <c r="W4392" i="123"/>
  <c r="Z4391" i="123"/>
  <c r="AA4391" i="123" s="1"/>
  <c r="AB4391" i="123" s="1"/>
  <c r="W4391" i="123"/>
  <c r="Z4390" i="123"/>
  <c r="AA4390" i="123" s="1"/>
  <c r="AB4390" i="123" s="1"/>
  <c r="W4390" i="123"/>
  <c r="Z4389" i="123"/>
  <c r="AA4389" i="123" s="1"/>
  <c r="AB4389" i="123" s="1"/>
  <c r="W4389" i="123"/>
  <c r="Z4388" i="123"/>
  <c r="AA4388" i="123" s="1"/>
  <c r="AB4388" i="123" s="1"/>
  <c r="W4388" i="123"/>
  <c r="Z4387" i="123"/>
  <c r="AA4387" i="123" s="1"/>
  <c r="AB4387" i="123" s="1"/>
  <c r="W4387" i="123"/>
  <c r="Z4386" i="123"/>
  <c r="AA4386" i="123" s="1"/>
  <c r="AB4386" i="123" s="1"/>
  <c r="W4386" i="123"/>
  <c r="Z4385" i="123"/>
  <c r="AA4385" i="123" s="1"/>
  <c r="AB4385" i="123" s="1"/>
  <c r="W4385" i="123"/>
  <c r="Z4384" i="123"/>
  <c r="AA4384" i="123" s="1"/>
  <c r="AB4384" i="123" s="1"/>
  <c r="W4384" i="123"/>
  <c r="Z4383" i="123"/>
  <c r="AA4383" i="123" s="1"/>
  <c r="AB4383" i="123" s="1"/>
  <c r="W4383" i="123"/>
  <c r="Z4382" i="123"/>
  <c r="AA4382" i="123" s="1"/>
  <c r="AB4382" i="123" s="1"/>
  <c r="W4382" i="123"/>
  <c r="Z4381" i="123"/>
  <c r="AA4381" i="123" s="1"/>
  <c r="AB4381" i="123" s="1"/>
  <c r="W4381" i="123"/>
  <c r="Z4380" i="123"/>
  <c r="AA4380" i="123" s="1"/>
  <c r="AB4380" i="123" s="1"/>
  <c r="W4380" i="123"/>
  <c r="Z4379" i="123"/>
  <c r="AA4379" i="123" s="1"/>
  <c r="AB4379" i="123" s="1"/>
  <c r="W4379" i="123"/>
  <c r="Z4378" i="123"/>
  <c r="AA4378" i="123" s="1"/>
  <c r="AB4378" i="123" s="1"/>
  <c r="W4378" i="123"/>
  <c r="Z4377" i="123"/>
  <c r="AA4377" i="123" s="1"/>
  <c r="AB4377" i="123" s="1"/>
  <c r="W4377" i="123"/>
  <c r="Z4376" i="123"/>
  <c r="AA4376" i="123" s="1"/>
  <c r="AB4376" i="123" s="1"/>
  <c r="W4376" i="123"/>
  <c r="Z4375" i="123"/>
  <c r="AA4375" i="123" s="1"/>
  <c r="AB4375" i="123" s="1"/>
  <c r="W4375" i="123"/>
  <c r="Z4374" i="123"/>
  <c r="AA4374" i="123" s="1"/>
  <c r="AB4374" i="123" s="1"/>
  <c r="W4374" i="123"/>
  <c r="Z4373" i="123"/>
  <c r="AA4373" i="123" s="1"/>
  <c r="AB4373" i="123" s="1"/>
  <c r="W4373" i="123"/>
  <c r="Z4372" i="123"/>
  <c r="AA4372" i="123" s="1"/>
  <c r="AB4372" i="123" s="1"/>
  <c r="W4372" i="123"/>
  <c r="Z4371" i="123"/>
  <c r="AA4371" i="123" s="1"/>
  <c r="AB4371" i="123" s="1"/>
  <c r="W4371" i="123"/>
  <c r="Z4370" i="123"/>
  <c r="AA4370" i="123" s="1"/>
  <c r="AB4370" i="123" s="1"/>
  <c r="W4370" i="123"/>
  <c r="Z4369" i="123"/>
  <c r="AA4369" i="123" s="1"/>
  <c r="AB4369" i="123" s="1"/>
  <c r="W4369" i="123"/>
  <c r="Z4368" i="123"/>
  <c r="AA4368" i="123" s="1"/>
  <c r="AB4368" i="123" s="1"/>
  <c r="W4368" i="123"/>
  <c r="Z4367" i="123"/>
  <c r="AA4367" i="123" s="1"/>
  <c r="AB4367" i="123" s="1"/>
  <c r="W4367" i="123"/>
  <c r="Z4366" i="123"/>
  <c r="AA4366" i="123" s="1"/>
  <c r="AB4366" i="123" s="1"/>
  <c r="W4366" i="123"/>
  <c r="Z4365" i="123"/>
  <c r="AA4365" i="123" s="1"/>
  <c r="AB4365" i="123" s="1"/>
  <c r="W4365" i="123"/>
  <c r="Z4364" i="123"/>
  <c r="AA4364" i="123" s="1"/>
  <c r="AB4364" i="123" s="1"/>
  <c r="W4364" i="123"/>
  <c r="Z4363" i="123"/>
  <c r="AA4363" i="123" s="1"/>
  <c r="AB4363" i="123" s="1"/>
  <c r="W4363" i="123"/>
  <c r="Z4362" i="123"/>
  <c r="AA4362" i="123" s="1"/>
  <c r="AB4362" i="123" s="1"/>
  <c r="W4362" i="123"/>
  <c r="Z4361" i="123"/>
  <c r="AA4361" i="123" s="1"/>
  <c r="AB4361" i="123" s="1"/>
  <c r="W4361" i="123"/>
  <c r="Z4360" i="123"/>
  <c r="AA4360" i="123" s="1"/>
  <c r="AB4360" i="123" s="1"/>
  <c r="W4360" i="123"/>
  <c r="Z4359" i="123"/>
  <c r="AA4359" i="123" s="1"/>
  <c r="AB4359" i="123" s="1"/>
  <c r="W4359" i="123"/>
  <c r="Z4358" i="123"/>
  <c r="AA4358" i="123" s="1"/>
  <c r="AB4358" i="123" s="1"/>
  <c r="W4358" i="123"/>
  <c r="Z4357" i="123"/>
  <c r="AA4357" i="123" s="1"/>
  <c r="AB4357" i="123" s="1"/>
  <c r="W4357" i="123"/>
  <c r="Z4356" i="123"/>
  <c r="AA4356" i="123" s="1"/>
  <c r="AB4356" i="123" s="1"/>
  <c r="W4356" i="123"/>
  <c r="Z4355" i="123"/>
  <c r="AA4355" i="123" s="1"/>
  <c r="AB4355" i="123" s="1"/>
  <c r="W4355" i="123"/>
  <c r="Z4354" i="123"/>
  <c r="AA4354" i="123" s="1"/>
  <c r="AB4354" i="123" s="1"/>
  <c r="W4354" i="123"/>
  <c r="Z4353" i="123"/>
  <c r="AA4353" i="123" s="1"/>
  <c r="AB4353" i="123" s="1"/>
  <c r="W4353" i="123"/>
  <c r="Z4352" i="123"/>
  <c r="AA4352" i="123" s="1"/>
  <c r="AB4352" i="123" s="1"/>
  <c r="W4352" i="123"/>
  <c r="Z4351" i="123"/>
  <c r="AA4351" i="123" s="1"/>
  <c r="AB4351" i="123" s="1"/>
  <c r="W4351" i="123"/>
  <c r="Z4350" i="123"/>
  <c r="AA4350" i="123" s="1"/>
  <c r="AB4350" i="123" s="1"/>
  <c r="W4350" i="123"/>
  <c r="Z4349" i="123"/>
  <c r="AA4349" i="123" s="1"/>
  <c r="AB4349" i="123" s="1"/>
  <c r="W4349" i="123"/>
  <c r="Z4348" i="123"/>
  <c r="AA4348" i="123" s="1"/>
  <c r="AB4348" i="123" s="1"/>
  <c r="W4348" i="123"/>
  <c r="Z4347" i="123"/>
  <c r="AA4347" i="123" s="1"/>
  <c r="AB4347" i="123" s="1"/>
  <c r="W4347" i="123"/>
  <c r="Z4346" i="123"/>
  <c r="AA4346" i="123" s="1"/>
  <c r="AB4346" i="123" s="1"/>
  <c r="W4346" i="123"/>
  <c r="Z4345" i="123"/>
  <c r="AA4345" i="123" s="1"/>
  <c r="AB4345" i="123" s="1"/>
  <c r="W4345" i="123"/>
  <c r="Z4344" i="123"/>
  <c r="AA4344" i="123" s="1"/>
  <c r="AB4344" i="123" s="1"/>
  <c r="W4344" i="123"/>
  <c r="Z4343" i="123"/>
  <c r="AA4343" i="123" s="1"/>
  <c r="AB4343" i="123" s="1"/>
  <c r="W4343" i="123"/>
  <c r="Z4342" i="123"/>
  <c r="AA4342" i="123" s="1"/>
  <c r="AB4342" i="123" s="1"/>
  <c r="W4342" i="123"/>
  <c r="Z4341" i="123"/>
  <c r="AA4341" i="123" s="1"/>
  <c r="AB4341" i="123" s="1"/>
  <c r="W4341" i="123"/>
  <c r="Z4340" i="123"/>
  <c r="AA4340" i="123" s="1"/>
  <c r="AB4340" i="123" s="1"/>
  <c r="W4340" i="123"/>
  <c r="Z4339" i="123"/>
  <c r="AA4339" i="123" s="1"/>
  <c r="AB4339" i="123" s="1"/>
  <c r="W4339" i="123"/>
  <c r="Z4338" i="123"/>
  <c r="AA4338" i="123" s="1"/>
  <c r="AB4338" i="123" s="1"/>
  <c r="W4338" i="123"/>
  <c r="Z4337" i="123"/>
  <c r="AA4337" i="123" s="1"/>
  <c r="AB4337" i="123" s="1"/>
  <c r="W4337" i="123"/>
  <c r="Z4336" i="123"/>
  <c r="AA4336" i="123" s="1"/>
  <c r="AB4336" i="123" s="1"/>
  <c r="W4336" i="123"/>
  <c r="Z4335" i="123"/>
  <c r="AA4335" i="123" s="1"/>
  <c r="AB4335" i="123" s="1"/>
  <c r="W4335" i="123"/>
  <c r="Z4334" i="123"/>
  <c r="AA4334" i="123" s="1"/>
  <c r="AB4334" i="123" s="1"/>
  <c r="W4334" i="123"/>
  <c r="Z4333" i="123"/>
  <c r="AA4333" i="123" s="1"/>
  <c r="AB4333" i="123" s="1"/>
  <c r="W4333" i="123"/>
  <c r="Z4332" i="123"/>
  <c r="AA4332" i="123" s="1"/>
  <c r="AB4332" i="123" s="1"/>
  <c r="W4332" i="123"/>
  <c r="Z4331" i="123"/>
  <c r="AA4331" i="123" s="1"/>
  <c r="AB4331" i="123" s="1"/>
  <c r="W4331" i="123"/>
  <c r="Z4330" i="123"/>
  <c r="AA4330" i="123" s="1"/>
  <c r="AB4330" i="123" s="1"/>
  <c r="W4330" i="123"/>
  <c r="Z4329" i="123"/>
  <c r="AA4329" i="123" s="1"/>
  <c r="AB4329" i="123" s="1"/>
  <c r="W4329" i="123"/>
  <c r="Z4328" i="123"/>
  <c r="AA4328" i="123" s="1"/>
  <c r="AB4328" i="123" s="1"/>
  <c r="W4328" i="123"/>
  <c r="Z4327" i="123"/>
  <c r="AA4327" i="123" s="1"/>
  <c r="AB4327" i="123" s="1"/>
  <c r="W4327" i="123"/>
  <c r="Z4326" i="123"/>
  <c r="AA4326" i="123" s="1"/>
  <c r="AB4326" i="123" s="1"/>
  <c r="W4326" i="123"/>
  <c r="Z4325" i="123"/>
  <c r="AA4325" i="123" s="1"/>
  <c r="AB4325" i="123" s="1"/>
  <c r="W4325" i="123"/>
  <c r="Z4324" i="123"/>
  <c r="AA4324" i="123" s="1"/>
  <c r="AB4324" i="123" s="1"/>
  <c r="W4324" i="123"/>
  <c r="Z4323" i="123"/>
  <c r="AA4323" i="123" s="1"/>
  <c r="AB4323" i="123" s="1"/>
  <c r="W4323" i="123"/>
  <c r="Z4322" i="123"/>
  <c r="AA4322" i="123" s="1"/>
  <c r="AB4322" i="123" s="1"/>
  <c r="W4322" i="123"/>
  <c r="Z4321" i="123"/>
  <c r="AA4321" i="123" s="1"/>
  <c r="AB4321" i="123" s="1"/>
  <c r="W4321" i="123"/>
  <c r="Z4320" i="123"/>
  <c r="AA4320" i="123" s="1"/>
  <c r="AB4320" i="123" s="1"/>
  <c r="W4320" i="123"/>
  <c r="Z4319" i="123"/>
  <c r="AA4319" i="123" s="1"/>
  <c r="AB4319" i="123" s="1"/>
  <c r="W4319" i="123"/>
  <c r="Z4318" i="123"/>
  <c r="AA4318" i="123" s="1"/>
  <c r="AB4318" i="123" s="1"/>
  <c r="W4318" i="123"/>
  <c r="Z4317" i="123"/>
  <c r="AA4317" i="123" s="1"/>
  <c r="AB4317" i="123" s="1"/>
  <c r="W4317" i="123"/>
  <c r="Z4316" i="123"/>
  <c r="AA4316" i="123" s="1"/>
  <c r="AB4316" i="123" s="1"/>
  <c r="W4316" i="123"/>
  <c r="Z4315" i="123"/>
  <c r="AA4315" i="123" s="1"/>
  <c r="AB4315" i="123" s="1"/>
  <c r="W4315" i="123"/>
  <c r="Z4314" i="123"/>
  <c r="AA4314" i="123" s="1"/>
  <c r="AB4314" i="123" s="1"/>
  <c r="W4314" i="123"/>
  <c r="Z4313" i="123"/>
  <c r="AA4313" i="123" s="1"/>
  <c r="AB4313" i="123" s="1"/>
  <c r="W4313" i="123"/>
  <c r="Z4312" i="123"/>
  <c r="AA4312" i="123" s="1"/>
  <c r="AB4312" i="123" s="1"/>
  <c r="W4312" i="123"/>
  <c r="Z4311" i="123"/>
  <c r="AA4311" i="123" s="1"/>
  <c r="AB4311" i="123" s="1"/>
  <c r="W4311" i="123"/>
  <c r="Z4310" i="123"/>
  <c r="AA4310" i="123" s="1"/>
  <c r="AB4310" i="123" s="1"/>
  <c r="W4310" i="123"/>
  <c r="Z4309" i="123"/>
  <c r="AA4309" i="123" s="1"/>
  <c r="AB4309" i="123" s="1"/>
  <c r="W4309" i="123"/>
  <c r="Z4308" i="123"/>
  <c r="AA4308" i="123" s="1"/>
  <c r="AB4308" i="123" s="1"/>
  <c r="W4308" i="123"/>
  <c r="Z4307" i="123"/>
  <c r="AA4307" i="123" s="1"/>
  <c r="AB4307" i="123" s="1"/>
  <c r="W4307" i="123"/>
  <c r="Z4306" i="123"/>
  <c r="AA4306" i="123" s="1"/>
  <c r="AB4306" i="123" s="1"/>
  <c r="W4306" i="123"/>
  <c r="Z4305" i="123"/>
  <c r="AA4305" i="123" s="1"/>
  <c r="AB4305" i="123" s="1"/>
  <c r="W4305" i="123"/>
  <c r="Z4304" i="123"/>
  <c r="AA4304" i="123" s="1"/>
  <c r="AB4304" i="123" s="1"/>
  <c r="W4304" i="123"/>
  <c r="Z4303" i="123"/>
  <c r="AA4303" i="123" s="1"/>
  <c r="AB4303" i="123" s="1"/>
  <c r="W4303" i="123"/>
  <c r="Z4302" i="123"/>
  <c r="AA4302" i="123" s="1"/>
  <c r="AB4302" i="123" s="1"/>
  <c r="W4302" i="123"/>
  <c r="Z4301" i="123"/>
  <c r="AA4301" i="123" s="1"/>
  <c r="AB4301" i="123" s="1"/>
  <c r="W4301" i="123"/>
  <c r="Z4300" i="123"/>
  <c r="AA4300" i="123" s="1"/>
  <c r="AB4300" i="123" s="1"/>
  <c r="W4300" i="123"/>
  <c r="Z4299" i="123"/>
  <c r="AA4299" i="123" s="1"/>
  <c r="AB4299" i="123" s="1"/>
  <c r="W4299" i="123"/>
  <c r="Z4298" i="123"/>
  <c r="AA4298" i="123" s="1"/>
  <c r="AB4298" i="123" s="1"/>
  <c r="W4298" i="123"/>
  <c r="Z4297" i="123"/>
  <c r="AA4297" i="123" s="1"/>
  <c r="AB4297" i="123" s="1"/>
  <c r="W4297" i="123"/>
  <c r="Z4296" i="123"/>
  <c r="AA4296" i="123" s="1"/>
  <c r="AB4296" i="123" s="1"/>
  <c r="W4296" i="123"/>
  <c r="Z4295" i="123"/>
  <c r="AA4295" i="123" s="1"/>
  <c r="AB4295" i="123" s="1"/>
  <c r="W4295" i="123"/>
  <c r="Z4294" i="123"/>
  <c r="AA4294" i="123" s="1"/>
  <c r="AB4294" i="123" s="1"/>
  <c r="W4294" i="123"/>
  <c r="Z4293" i="123"/>
  <c r="AA4293" i="123" s="1"/>
  <c r="AB4293" i="123" s="1"/>
  <c r="W4293" i="123"/>
  <c r="Z4292" i="123"/>
  <c r="AA4292" i="123" s="1"/>
  <c r="AB4292" i="123" s="1"/>
  <c r="W4292" i="123"/>
  <c r="Z4291" i="123"/>
  <c r="AA4291" i="123" s="1"/>
  <c r="AB4291" i="123" s="1"/>
  <c r="W4291" i="123"/>
  <c r="Z4290" i="123"/>
  <c r="AA4290" i="123" s="1"/>
  <c r="AB4290" i="123" s="1"/>
  <c r="W4290" i="123"/>
  <c r="Z4289" i="123"/>
  <c r="AA4289" i="123" s="1"/>
  <c r="AB4289" i="123" s="1"/>
  <c r="W4289" i="123"/>
  <c r="Z4288" i="123"/>
  <c r="AA4288" i="123" s="1"/>
  <c r="AB4288" i="123" s="1"/>
  <c r="W4288" i="123"/>
  <c r="Z4287" i="123"/>
  <c r="AA4287" i="123" s="1"/>
  <c r="AB4287" i="123" s="1"/>
  <c r="W4287" i="123"/>
  <c r="Z4286" i="123"/>
  <c r="AA4286" i="123" s="1"/>
  <c r="AB4286" i="123" s="1"/>
  <c r="W4286" i="123"/>
  <c r="Z4285" i="123"/>
  <c r="AA4285" i="123" s="1"/>
  <c r="AB4285" i="123" s="1"/>
  <c r="W4285" i="123"/>
  <c r="Z4284" i="123"/>
  <c r="AA4284" i="123" s="1"/>
  <c r="AB4284" i="123" s="1"/>
  <c r="W4284" i="123"/>
  <c r="Z4283" i="123"/>
  <c r="AA4283" i="123" s="1"/>
  <c r="AB4283" i="123" s="1"/>
  <c r="W4283" i="123"/>
  <c r="Z4282" i="123"/>
  <c r="AA4282" i="123" s="1"/>
  <c r="AB4282" i="123" s="1"/>
  <c r="W4282" i="123"/>
  <c r="Z4281" i="123"/>
  <c r="AA4281" i="123" s="1"/>
  <c r="AB4281" i="123" s="1"/>
  <c r="W4281" i="123"/>
  <c r="Z4280" i="123"/>
  <c r="AA4280" i="123" s="1"/>
  <c r="AB4280" i="123" s="1"/>
  <c r="W4280" i="123"/>
  <c r="Z4279" i="123"/>
  <c r="AA4279" i="123" s="1"/>
  <c r="AB4279" i="123" s="1"/>
  <c r="W4279" i="123"/>
  <c r="Z4278" i="123"/>
  <c r="AA4278" i="123" s="1"/>
  <c r="AB4278" i="123" s="1"/>
  <c r="W4278" i="123"/>
  <c r="Z4277" i="123"/>
  <c r="AA4277" i="123" s="1"/>
  <c r="AB4277" i="123" s="1"/>
  <c r="W4277" i="123"/>
  <c r="Z4276" i="123"/>
  <c r="AA4276" i="123" s="1"/>
  <c r="AB4276" i="123" s="1"/>
  <c r="W4276" i="123"/>
  <c r="Z4275" i="123"/>
  <c r="AA4275" i="123" s="1"/>
  <c r="AB4275" i="123" s="1"/>
  <c r="W4275" i="123"/>
  <c r="Z4274" i="123"/>
  <c r="AA4274" i="123" s="1"/>
  <c r="AB4274" i="123" s="1"/>
  <c r="W4274" i="123"/>
  <c r="AE4273" i="123"/>
  <c r="Z4273" i="123"/>
  <c r="AA4273" i="123" s="1"/>
  <c r="AB4273" i="123" s="1"/>
  <c r="W4273" i="123"/>
  <c r="AE4272" i="123"/>
  <c r="Z4272" i="123"/>
  <c r="AA4272" i="123" s="1"/>
  <c r="AB4272" i="123" s="1"/>
  <c r="W4272" i="123"/>
  <c r="AE4271" i="123"/>
  <c r="Z4271" i="123"/>
  <c r="AA4271" i="123" s="1"/>
  <c r="AB4271" i="123" s="1"/>
  <c r="W4271" i="123"/>
  <c r="AE4270" i="123"/>
  <c r="Z4270" i="123"/>
  <c r="AA4270" i="123" s="1"/>
  <c r="AB4270" i="123" s="1"/>
  <c r="W4270" i="123"/>
  <c r="AE4269" i="123"/>
  <c r="Z4269" i="123"/>
  <c r="AA4269" i="123" s="1"/>
  <c r="AB4269" i="123" s="1"/>
  <c r="W4269" i="123"/>
  <c r="AE4268" i="123"/>
  <c r="Z4268" i="123"/>
  <c r="AA4268" i="123" s="1"/>
  <c r="AB4268" i="123" s="1"/>
  <c r="W4268" i="123"/>
  <c r="AE4267" i="123"/>
  <c r="Z4267" i="123"/>
  <c r="AA4267" i="123" s="1"/>
  <c r="AB4267" i="123" s="1"/>
  <c r="W4267" i="123"/>
  <c r="AE4266" i="123"/>
  <c r="Z4266" i="123"/>
  <c r="AA4266" i="123" s="1"/>
  <c r="AB4266" i="123" s="1"/>
  <c r="W4266" i="123"/>
  <c r="AE4265" i="123"/>
  <c r="Z4265" i="123"/>
  <c r="AA4265" i="123" s="1"/>
  <c r="AB4265" i="123" s="1"/>
  <c r="W4265" i="123"/>
  <c r="AE4264" i="123"/>
  <c r="Z4264" i="123"/>
  <c r="AA4264" i="123" s="1"/>
  <c r="AB4264" i="123" s="1"/>
  <c r="W4264" i="123"/>
  <c r="AE4263" i="123"/>
  <c r="Z4263" i="123"/>
  <c r="AA4263" i="123" s="1"/>
  <c r="AB4263" i="123" s="1"/>
  <c r="W4263" i="123"/>
  <c r="AE4262" i="123"/>
  <c r="Z4262" i="123"/>
  <c r="AA4262" i="123" s="1"/>
  <c r="AB4262" i="123" s="1"/>
  <c r="W4262" i="123"/>
  <c r="AE4261" i="123"/>
  <c r="Z4261" i="123"/>
  <c r="AA4261" i="123" s="1"/>
  <c r="AB4261" i="123" s="1"/>
  <c r="W4261" i="123"/>
  <c r="AE4260" i="123"/>
  <c r="Z4260" i="123"/>
  <c r="AA4260" i="123" s="1"/>
  <c r="AB4260" i="123" s="1"/>
  <c r="W4260" i="123"/>
  <c r="AE4259" i="123"/>
  <c r="Z4259" i="123"/>
  <c r="AA4259" i="123" s="1"/>
  <c r="AB4259" i="123" s="1"/>
  <c r="W4259" i="123"/>
  <c r="AE4258" i="123"/>
  <c r="Z4258" i="123"/>
  <c r="AA4258" i="123" s="1"/>
  <c r="AB4258" i="123" s="1"/>
  <c r="W4258" i="123"/>
  <c r="AE4257" i="123"/>
  <c r="Z4257" i="123"/>
  <c r="AA4257" i="123" s="1"/>
  <c r="AB4257" i="123" s="1"/>
  <c r="W4257" i="123"/>
  <c r="AE4256" i="123"/>
  <c r="Z4256" i="123"/>
  <c r="AA4256" i="123" s="1"/>
  <c r="AB4256" i="123" s="1"/>
  <c r="W4256" i="123"/>
  <c r="AE4255" i="123"/>
  <c r="Z4255" i="123"/>
  <c r="AA4255" i="123" s="1"/>
  <c r="AB4255" i="123" s="1"/>
  <c r="W4255" i="123"/>
  <c r="AE4254" i="123"/>
  <c r="Z4254" i="123"/>
  <c r="AA4254" i="123" s="1"/>
  <c r="AB4254" i="123" s="1"/>
  <c r="W4254" i="123"/>
  <c r="AE4253" i="123"/>
  <c r="Z4253" i="123"/>
  <c r="AA4253" i="123" s="1"/>
  <c r="AB4253" i="123" s="1"/>
  <c r="W4253" i="123"/>
  <c r="AE4252" i="123"/>
  <c r="Z4252" i="123"/>
  <c r="AA4252" i="123" s="1"/>
  <c r="AB4252" i="123" s="1"/>
  <c r="W4252" i="123"/>
  <c r="AE4251" i="123"/>
  <c r="Z4251" i="123"/>
  <c r="AA4251" i="123" s="1"/>
  <c r="AB4251" i="123" s="1"/>
  <c r="W4251" i="123"/>
  <c r="AE4250" i="123"/>
  <c r="Z4250" i="123"/>
  <c r="AA4250" i="123" s="1"/>
  <c r="AB4250" i="123" s="1"/>
  <c r="W4250" i="123"/>
  <c r="AE4249" i="123"/>
  <c r="Z4249" i="123"/>
  <c r="AA4249" i="123" s="1"/>
  <c r="AB4249" i="123" s="1"/>
  <c r="W4249" i="123"/>
  <c r="AE4248" i="123"/>
  <c r="Z4248" i="123"/>
  <c r="AA4248" i="123" s="1"/>
  <c r="AB4248" i="123" s="1"/>
  <c r="W4248" i="123"/>
  <c r="AE4247" i="123"/>
  <c r="Z4247" i="123"/>
  <c r="AA4247" i="123" s="1"/>
  <c r="AB4247" i="123" s="1"/>
  <c r="W4247" i="123"/>
  <c r="AE4246" i="123"/>
  <c r="Z4246" i="123"/>
  <c r="AA4246" i="123" s="1"/>
  <c r="AB4246" i="123" s="1"/>
  <c r="W4246" i="123"/>
  <c r="AE4245" i="123"/>
  <c r="Z4245" i="123"/>
  <c r="AA4245" i="123" s="1"/>
  <c r="AB4245" i="123" s="1"/>
  <c r="W4245" i="123"/>
  <c r="AE4244" i="123"/>
  <c r="Z4244" i="123"/>
  <c r="AA4244" i="123" s="1"/>
  <c r="AB4244" i="123" s="1"/>
  <c r="W4244" i="123"/>
  <c r="AE4243" i="123"/>
  <c r="Z4243" i="123"/>
  <c r="AA4243" i="123" s="1"/>
  <c r="AB4243" i="123" s="1"/>
  <c r="W4243" i="123"/>
  <c r="AE4242" i="123"/>
  <c r="Z4242" i="123"/>
  <c r="AA4242" i="123" s="1"/>
  <c r="AB4242" i="123" s="1"/>
  <c r="W4242" i="123"/>
  <c r="AE4241" i="123"/>
  <c r="Z4241" i="123"/>
  <c r="AA4241" i="123" s="1"/>
  <c r="AB4241" i="123" s="1"/>
  <c r="W4241" i="123"/>
  <c r="AE4240" i="123"/>
  <c r="Z4240" i="123"/>
  <c r="AA4240" i="123" s="1"/>
  <c r="AB4240" i="123" s="1"/>
  <c r="W4240" i="123"/>
  <c r="AE4239" i="123"/>
  <c r="Z4239" i="123"/>
  <c r="AA4239" i="123" s="1"/>
  <c r="AB4239" i="123" s="1"/>
  <c r="W4239" i="123"/>
  <c r="AE4238" i="123"/>
  <c r="Z4238" i="123"/>
  <c r="AA4238" i="123" s="1"/>
  <c r="AB4238" i="123" s="1"/>
  <c r="W4238" i="123"/>
  <c r="AE4237" i="123"/>
  <c r="Z4237" i="123"/>
  <c r="AA4237" i="123" s="1"/>
  <c r="AB4237" i="123" s="1"/>
  <c r="W4237" i="123"/>
  <c r="AE4236" i="123"/>
  <c r="Z4236" i="123"/>
  <c r="AA4236" i="123" s="1"/>
  <c r="AB4236" i="123" s="1"/>
  <c r="W4236" i="123"/>
  <c r="AE4235" i="123"/>
  <c r="Z4235" i="123"/>
  <c r="AA4235" i="123" s="1"/>
  <c r="AB4235" i="123" s="1"/>
  <c r="W4235" i="123"/>
  <c r="AE4234" i="123"/>
  <c r="Z4234" i="123"/>
  <c r="AA4234" i="123" s="1"/>
  <c r="AB4234" i="123" s="1"/>
  <c r="W4234" i="123"/>
  <c r="AE4233" i="123"/>
  <c r="Z4233" i="123"/>
  <c r="AA4233" i="123" s="1"/>
  <c r="AB4233" i="123" s="1"/>
  <c r="W4233" i="123"/>
  <c r="AE4232" i="123"/>
  <c r="Z4232" i="123"/>
  <c r="AA4232" i="123" s="1"/>
  <c r="AB4232" i="123" s="1"/>
  <c r="W4232" i="123"/>
  <c r="AE4231" i="123"/>
  <c r="Z4231" i="123"/>
  <c r="AA4231" i="123" s="1"/>
  <c r="AB4231" i="123" s="1"/>
  <c r="W4231" i="123"/>
  <c r="AE4230" i="123"/>
  <c r="Z4230" i="123"/>
  <c r="AA4230" i="123" s="1"/>
  <c r="AB4230" i="123" s="1"/>
  <c r="W4230" i="123"/>
  <c r="AE4229" i="123"/>
  <c r="Z4229" i="123"/>
  <c r="AA4229" i="123" s="1"/>
  <c r="AB4229" i="123" s="1"/>
  <c r="W4229" i="123"/>
  <c r="AE4228" i="123"/>
  <c r="Z4228" i="123"/>
  <c r="AA4228" i="123" s="1"/>
  <c r="AB4228" i="123" s="1"/>
  <c r="W4228" i="123"/>
  <c r="AE4227" i="123"/>
  <c r="Z4227" i="123"/>
  <c r="AA4227" i="123" s="1"/>
  <c r="AB4227" i="123" s="1"/>
  <c r="W4227" i="123"/>
  <c r="AE4226" i="123"/>
  <c r="Z4226" i="123"/>
  <c r="AA4226" i="123" s="1"/>
  <c r="AB4226" i="123" s="1"/>
  <c r="W4226" i="123"/>
  <c r="AE4225" i="123"/>
  <c r="Z4225" i="123"/>
  <c r="AA4225" i="123" s="1"/>
  <c r="AB4225" i="123" s="1"/>
  <c r="W4225" i="123"/>
  <c r="AE4224" i="123"/>
  <c r="Z4224" i="123"/>
  <c r="AA4224" i="123" s="1"/>
  <c r="AB4224" i="123" s="1"/>
  <c r="W4224" i="123"/>
  <c r="AE4223" i="123"/>
  <c r="Z4223" i="123"/>
  <c r="AA4223" i="123" s="1"/>
  <c r="AB4223" i="123" s="1"/>
  <c r="W4223" i="123"/>
  <c r="AE4222" i="123"/>
  <c r="Z4222" i="123"/>
  <c r="AA4222" i="123" s="1"/>
  <c r="AB4222" i="123" s="1"/>
  <c r="W4222" i="123"/>
  <c r="AE4221" i="123"/>
  <c r="Z4221" i="123"/>
  <c r="AA4221" i="123" s="1"/>
  <c r="AB4221" i="123" s="1"/>
  <c r="W4221" i="123"/>
  <c r="AE4220" i="123"/>
  <c r="Z4220" i="123"/>
  <c r="AA4220" i="123" s="1"/>
  <c r="AB4220" i="123" s="1"/>
  <c r="W4220" i="123"/>
  <c r="AE4219" i="123"/>
  <c r="Z4219" i="123"/>
  <c r="AA4219" i="123" s="1"/>
  <c r="AB4219" i="123" s="1"/>
  <c r="W4219" i="123"/>
  <c r="AE4218" i="123"/>
  <c r="Z4218" i="123"/>
  <c r="AA4218" i="123" s="1"/>
  <c r="AB4218" i="123" s="1"/>
  <c r="W4218" i="123"/>
  <c r="AE4217" i="123"/>
  <c r="Z4217" i="123"/>
  <c r="AA4217" i="123" s="1"/>
  <c r="AB4217" i="123" s="1"/>
  <c r="W4217" i="123"/>
  <c r="AE4216" i="123"/>
  <c r="Z4216" i="123"/>
  <c r="AA4216" i="123" s="1"/>
  <c r="AB4216" i="123" s="1"/>
  <c r="W4216" i="123"/>
  <c r="AE4215" i="123"/>
  <c r="Z4215" i="123"/>
  <c r="AA4215" i="123" s="1"/>
  <c r="AB4215" i="123" s="1"/>
  <c r="W4215" i="123"/>
  <c r="AE4214" i="123"/>
  <c r="Z4214" i="123"/>
  <c r="AA4214" i="123" s="1"/>
  <c r="AB4214" i="123" s="1"/>
  <c r="W4214" i="123"/>
  <c r="AE4213" i="123"/>
  <c r="Z4213" i="123"/>
  <c r="AA4213" i="123" s="1"/>
  <c r="AB4213" i="123" s="1"/>
  <c r="W4213" i="123"/>
  <c r="AE4212" i="123"/>
  <c r="Z4212" i="123"/>
  <c r="AA4212" i="123" s="1"/>
  <c r="AB4212" i="123" s="1"/>
  <c r="W4212" i="123"/>
  <c r="AE4211" i="123"/>
  <c r="Z4211" i="123"/>
  <c r="AA4211" i="123" s="1"/>
  <c r="AB4211" i="123" s="1"/>
  <c r="W4211" i="123"/>
  <c r="AE4210" i="123"/>
  <c r="Z4210" i="123"/>
  <c r="AA4210" i="123" s="1"/>
  <c r="AB4210" i="123" s="1"/>
  <c r="W4210" i="123"/>
  <c r="AE4209" i="123"/>
  <c r="Z4209" i="123"/>
  <c r="AA4209" i="123" s="1"/>
  <c r="AB4209" i="123" s="1"/>
  <c r="W4209" i="123"/>
  <c r="AE4208" i="123"/>
  <c r="Z4208" i="123"/>
  <c r="AA4208" i="123" s="1"/>
  <c r="AB4208" i="123" s="1"/>
  <c r="W4208" i="123"/>
  <c r="AE4207" i="123"/>
  <c r="Z4207" i="123"/>
  <c r="AA4207" i="123" s="1"/>
  <c r="AB4207" i="123" s="1"/>
  <c r="W4207" i="123"/>
  <c r="AE4206" i="123"/>
  <c r="Z4206" i="123"/>
  <c r="AA4206" i="123" s="1"/>
  <c r="AB4206" i="123" s="1"/>
  <c r="W4206" i="123"/>
  <c r="AE4205" i="123"/>
  <c r="Z4205" i="123"/>
  <c r="AA4205" i="123" s="1"/>
  <c r="AB4205" i="123" s="1"/>
  <c r="W4205" i="123"/>
  <c r="AE4204" i="123"/>
  <c r="Z4204" i="123"/>
  <c r="AA4204" i="123" s="1"/>
  <c r="AB4204" i="123" s="1"/>
  <c r="W4204" i="123"/>
  <c r="AE4203" i="123"/>
  <c r="Z4203" i="123"/>
  <c r="AA4203" i="123" s="1"/>
  <c r="AB4203" i="123" s="1"/>
  <c r="W4203" i="123"/>
  <c r="AE4202" i="123"/>
  <c r="Z4202" i="123"/>
  <c r="AA4202" i="123" s="1"/>
  <c r="AB4202" i="123" s="1"/>
  <c r="W4202" i="123"/>
  <c r="AE4201" i="123"/>
  <c r="Z4201" i="123"/>
  <c r="AA4201" i="123" s="1"/>
  <c r="AB4201" i="123" s="1"/>
  <c r="W4201" i="123"/>
  <c r="AE4200" i="123"/>
  <c r="Z4200" i="123"/>
  <c r="AA4200" i="123" s="1"/>
  <c r="AB4200" i="123" s="1"/>
  <c r="W4200" i="123"/>
  <c r="AE4199" i="123"/>
  <c r="Z4199" i="123"/>
  <c r="AA4199" i="123" s="1"/>
  <c r="AB4199" i="123" s="1"/>
  <c r="W4199" i="123"/>
  <c r="AE4198" i="123"/>
  <c r="Z4198" i="123"/>
  <c r="AA4198" i="123" s="1"/>
  <c r="AB4198" i="123" s="1"/>
  <c r="W4198" i="123"/>
  <c r="AE4197" i="123"/>
  <c r="Z4197" i="123"/>
  <c r="AA4197" i="123" s="1"/>
  <c r="AB4197" i="123" s="1"/>
  <c r="W4197" i="123"/>
  <c r="AE4196" i="123"/>
  <c r="Z4196" i="123"/>
  <c r="AA4196" i="123" s="1"/>
  <c r="AB4196" i="123" s="1"/>
  <c r="W4196" i="123"/>
  <c r="AE4195" i="123"/>
  <c r="Z4195" i="123"/>
  <c r="AA4195" i="123" s="1"/>
  <c r="AB4195" i="123" s="1"/>
  <c r="W4195" i="123"/>
  <c r="AE4194" i="123"/>
  <c r="Z4194" i="123"/>
  <c r="AA4194" i="123" s="1"/>
  <c r="AB4194" i="123" s="1"/>
  <c r="W4194" i="123"/>
  <c r="AE4193" i="123"/>
  <c r="Z4193" i="123"/>
  <c r="AA4193" i="123" s="1"/>
  <c r="AB4193" i="123" s="1"/>
  <c r="W4193" i="123"/>
  <c r="AE4192" i="123"/>
  <c r="Z4192" i="123"/>
  <c r="AA4192" i="123" s="1"/>
  <c r="AB4192" i="123" s="1"/>
  <c r="W4192" i="123"/>
  <c r="AE4191" i="123"/>
  <c r="Z4191" i="123"/>
  <c r="AA4191" i="123" s="1"/>
  <c r="AB4191" i="123" s="1"/>
  <c r="W4191" i="123"/>
  <c r="AE4190" i="123"/>
  <c r="Z4190" i="123"/>
  <c r="AA4190" i="123" s="1"/>
  <c r="AB4190" i="123" s="1"/>
  <c r="W4190" i="123"/>
  <c r="AE4189" i="123"/>
  <c r="Z4189" i="123"/>
  <c r="AA4189" i="123" s="1"/>
  <c r="AB4189" i="123" s="1"/>
  <c r="W4189" i="123"/>
  <c r="AE4188" i="123"/>
  <c r="Z4188" i="123"/>
  <c r="AA4188" i="123" s="1"/>
  <c r="AB4188" i="123" s="1"/>
  <c r="W4188" i="123"/>
  <c r="AE4187" i="123"/>
  <c r="Z4187" i="123"/>
  <c r="AA4187" i="123" s="1"/>
  <c r="AB4187" i="123" s="1"/>
  <c r="W4187" i="123"/>
  <c r="AE4186" i="123"/>
  <c r="Z4186" i="123"/>
  <c r="AA4186" i="123" s="1"/>
  <c r="AB4186" i="123" s="1"/>
  <c r="W4186" i="123"/>
  <c r="AE4185" i="123"/>
  <c r="Z4185" i="123"/>
  <c r="AA4185" i="123" s="1"/>
  <c r="AB4185" i="123" s="1"/>
  <c r="W4185" i="123"/>
  <c r="AE4184" i="123"/>
  <c r="Z4184" i="123"/>
  <c r="AA4184" i="123" s="1"/>
  <c r="AB4184" i="123" s="1"/>
  <c r="W4184" i="123"/>
  <c r="AE4183" i="123"/>
  <c r="Z4183" i="123"/>
  <c r="AA4183" i="123" s="1"/>
  <c r="AB4183" i="123" s="1"/>
  <c r="W4183" i="123"/>
  <c r="AE4182" i="123"/>
  <c r="Z4182" i="123"/>
  <c r="AA4182" i="123" s="1"/>
  <c r="AB4182" i="123" s="1"/>
  <c r="W4182" i="123"/>
  <c r="AE4181" i="123"/>
  <c r="Z4181" i="123"/>
  <c r="AA4181" i="123" s="1"/>
  <c r="AB4181" i="123" s="1"/>
  <c r="W4181" i="123"/>
  <c r="AE4180" i="123"/>
  <c r="Z4180" i="123"/>
  <c r="AA4180" i="123" s="1"/>
  <c r="AB4180" i="123" s="1"/>
  <c r="W4180" i="123"/>
  <c r="AE4179" i="123"/>
  <c r="Z4179" i="123"/>
  <c r="AA4179" i="123" s="1"/>
  <c r="AB4179" i="123" s="1"/>
  <c r="W4179" i="123"/>
  <c r="AE4178" i="123"/>
  <c r="Z4178" i="123"/>
  <c r="AA4178" i="123" s="1"/>
  <c r="AB4178" i="123" s="1"/>
  <c r="W4178" i="123"/>
  <c r="AE4177" i="123"/>
  <c r="Z4177" i="123"/>
  <c r="AA4177" i="123" s="1"/>
  <c r="AB4177" i="123" s="1"/>
  <c r="W4177" i="123"/>
  <c r="AE4176" i="123"/>
  <c r="Z4176" i="123"/>
  <c r="AA4176" i="123" s="1"/>
  <c r="AB4176" i="123" s="1"/>
  <c r="W4176" i="123"/>
  <c r="AE4175" i="123"/>
  <c r="Z4175" i="123"/>
  <c r="AA4175" i="123" s="1"/>
  <c r="AB4175" i="123" s="1"/>
  <c r="W4175" i="123"/>
  <c r="AE4174" i="123"/>
  <c r="Z4174" i="123"/>
  <c r="AA4174" i="123" s="1"/>
  <c r="AB4174" i="123" s="1"/>
  <c r="W4174" i="123"/>
  <c r="AE4173" i="123"/>
  <c r="Z4173" i="123"/>
  <c r="AA4173" i="123" s="1"/>
  <c r="AB4173" i="123" s="1"/>
  <c r="W4173" i="123"/>
  <c r="AE4172" i="123"/>
  <c r="Z4172" i="123"/>
  <c r="AA4172" i="123" s="1"/>
  <c r="AB4172" i="123" s="1"/>
  <c r="W4172" i="123"/>
  <c r="AE4171" i="123"/>
  <c r="Z4171" i="123"/>
  <c r="AA4171" i="123" s="1"/>
  <c r="AB4171" i="123" s="1"/>
  <c r="W4171" i="123"/>
  <c r="AE4170" i="123"/>
  <c r="Z4170" i="123"/>
  <c r="AA4170" i="123" s="1"/>
  <c r="AB4170" i="123" s="1"/>
  <c r="W4170" i="123"/>
  <c r="AE4169" i="123"/>
  <c r="Z4169" i="123"/>
  <c r="AA4169" i="123" s="1"/>
  <c r="AB4169" i="123" s="1"/>
  <c r="W4169" i="123"/>
  <c r="AE4168" i="123"/>
  <c r="Z4168" i="123"/>
  <c r="AA4168" i="123" s="1"/>
  <c r="AB4168" i="123" s="1"/>
  <c r="W4168" i="123"/>
  <c r="AE4167" i="123"/>
  <c r="Z4167" i="123"/>
  <c r="AA4167" i="123" s="1"/>
  <c r="AB4167" i="123" s="1"/>
  <c r="W4167" i="123"/>
  <c r="AE4166" i="123"/>
  <c r="Z4166" i="123"/>
  <c r="AA4166" i="123" s="1"/>
  <c r="AB4166" i="123" s="1"/>
  <c r="W4166" i="123"/>
  <c r="AE4165" i="123"/>
  <c r="Z4165" i="123"/>
  <c r="AA4165" i="123" s="1"/>
  <c r="AB4165" i="123" s="1"/>
  <c r="W4165" i="123"/>
  <c r="AE4164" i="123"/>
  <c r="Z4164" i="123"/>
  <c r="AA4164" i="123" s="1"/>
  <c r="AB4164" i="123" s="1"/>
  <c r="W4164" i="123"/>
  <c r="AE4163" i="123"/>
  <c r="Z4163" i="123"/>
  <c r="AA4163" i="123" s="1"/>
  <c r="AB4163" i="123" s="1"/>
  <c r="W4163" i="123"/>
  <c r="AE4162" i="123"/>
  <c r="Z4162" i="123"/>
  <c r="AA4162" i="123" s="1"/>
  <c r="AB4162" i="123" s="1"/>
  <c r="W4162" i="123"/>
  <c r="AE4161" i="123"/>
  <c r="Z4161" i="123"/>
  <c r="AA4161" i="123" s="1"/>
  <c r="AB4161" i="123" s="1"/>
  <c r="W4161" i="123"/>
  <c r="AE4160" i="123"/>
  <c r="Z4160" i="123"/>
  <c r="AA4160" i="123" s="1"/>
  <c r="AB4160" i="123" s="1"/>
  <c r="W4160" i="123"/>
  <c r="AE4159" i="123"/>
  <c r="Z4159" i="123"/>
  <c r="AA4159" i="123" s="1"/>
  <c r="AB4159" i="123" s="1"/>
  <c r="W4159" i="123"/>
  <c r="AE4158" i="123"/>
  <c r="Z4158" i="123"/>
  <c r="AA4158" i="123" s="1"/>
  <c r="AB4158" i="123" s="1"/>
  <c r="W4158" i="123"/>
  <c r="AE4157" i="123"/>
  <c r="Z4157" i="123"/>
  <c r="AA4157" i="123" s="1"/>
  <c r="AB4157" i="123" s="1"/>
  <c r="W4157" i="123"/>
  <c r="AE4156" i="123"/>
  <c r="Z4156" i="123"/>
  <c r="AA4156" i="123" s="1"/>
  <c r="AB4156" i="123" s="1"/>
  <c r="W4156" i="123"/>
  <c r="AE4155" i="123"/>
  <c r="Z4155" i="123"/>
  <c r="AA4155" i="123" s="1"/>
  <c r="AB4155" i="123" s="1"/>
  <c r="W4155" i="123"/>
  <c r="AE4154" i="123"/>
  <c r="Z4154" i="123"/>
  <c r="AA4154" i="123" s="1"/>
  <c r="AB4154" i="123" s="1"/>
  <c r="W4154" i="123"/>
  <c r="AE4153" i="123"/>
  <c r="Z4153" i="123"/>
  <c r="AA4153" i="123" s="1"/>
  <c r="AB4153" i="123" s="1"/>
  <c r="W4153" i="123"/>
  <c r="AE4152" i="123"/>
  <c r="Z4152" i="123"/>
  <c r="AA4152" i="123" s="1"/>
  <c r="AB4152" i="123" s="1"/>
  <c r="W4152" i="123"/>
  <c r="AE4151" i="123"/>
  <c r="Z4151" i="123"/>
  <c r="AA4151" i="123" s="1"/>
  <c r="AB4151" i="123" s="1"/>
  <c r="W4151" i="123"/>
  <c r="AE4150" i="123"/>
  <c r="Z4150" i="123"/>
  <c r="AA4150" i="123" s="1"/>
  <c r="AB4150" i="123" s="1"/>
  <c r="W4150" i="123"/>
  <c r="AE4149" i="123"/>
  <c r="Z4149" i="123"/>
  <c r="AA4149" i="123" s="1"/>
  <c r="AB4149" i="123" s="1"/>
  <c r="W4149" i="123"/>
  <c r="AE4148" i="123"/>
  <c r="Z4148" i="123"/>
  <c r="AA4148" i="123" s="1"/>
  <c r="AB4148" i="123" s="1"/>
  <c r="W4148" i="123"/>
  <c r="AE4147" i="123"/>
  <c r="Z4147" i="123"/>
  <c r="AA4147" i="123" s="1"/>
  <c r="AB4147" i="123" s="1"/>
  <c r="W4147" i="123"/>
  <c r="AE4146" i="123"/>
  <c r="Z4146" i="123"/>
  <c r="AA4146" i="123" s="1"/>
  <c r="AB4146" i="123" s="1"/>
  <c r="W4146" i="123"/>
  <c r="AE4145" i="123"/>
  <c r="Z4145" i="123"/>
  <c r="AA4145" i="123" s="1"/>
  <c r="AB4145" i="123" s="1"/>
  <c r="W4145" i="123"/>
  <c r="AE4144" i="123"/>
  <c r="Z4144" i="123"/>
  <c r="AA4144" i="123" s="1"/>
  <c r="AB4144" i="123" s="1"/>
  <c r="W4144" i="123"/>
  <c r="AE4143" i="123"/>
  <c r="Z4143" i="123"/>
  <c r="AA4143" i="123" s="1"/>
  <c r="AB4143" i="123" s="1"/>
  <c r="W4143" i="123"/>
  <c r="AE4142" i="123"/>
  <c r="Z4142" i="123"/>
  <c r="AA4142" i="123" s="1"/>
  <c r="AB4142" i="123" s="1"/>
  <c r="W4142" i="123"/>
  <c r="AE4141" i="123"/>
  <c r="Z4141" i="123"/>
  <c r="AA4141" i="123" s="1"/>
  <c r="AB4141" i="123" s="1"/>
  <c r="W4141" i="123"/>
  <c r="AE4140" i="123"/>
  <c r="Z4140" i="123"/>
  <c r="AA4140" i="123" s="1"/>
  <c r="AB4140" i="123" s="1"/>
  <c r="W4140" i="123"/>
  <c r="AE4139" i="123"/>
  <c r="Z4139" i="123"/>
  <c r="AA4139" i="123" s="1"/>
  <c r="AB4139" i="123" s="1"/>
  <c r="W4139" i="123"/>
  <c r="AE4138" i="123"/>
  <c r="Z4138" i="123"/>
  <c r="AA4138" i="123" s="1"/>
  <c r="AB4138" i="123" s="1"/>
  <c r="W4138" i="123"/>
  <c r="AE4137" i="123"/>
  <c r="Z4137" i="123"/>
  <c r="AA4137" i="123" s="1"/>
  <c r="AB4137" i="123" s="1"/>
  <c r="W4137" i="123"/>
  <c r="AE4136" i="123"/>
  <c r="Z4136" i="123"/>
  <c r="AA4136" i="123" s="1"/>
  <c r="AB4136" i="123" s="1"/>
  <c r="W4136" i="123"/>
  <c r="AE4135" i="123"/>
  <c r="Z4135" i="123"/>
  <c r="AA4135" i="123" s="1"/>
  <c r="AB4135" i="123" s="1"/>
  <c r="W4135" i="123"/>
  <c r="AE4134" i="123"/>
  <c r="Z4134" i="123"/>
  <c r="AA4134" i="123" s="1"/>
  <c r="AB4134" i="123" s="1"/>
  <c r="Y4134" i="123"/>
  <c r="W4134" i="123"/>
  <c r="AE4133" i="123"/>
  <c r="Z4133" i="123"/>
  <c r="AA4133" i="123" s="1"/>
  <c r="AB4133" i="123" s="1"/>
  <c r="Y4133" i="123"/>
  <c r="W4133" i="123"/>
  <c r="AE4132" i="123"/>
  <c r="Z4132" i="123"/>
  <c r="AA4132" i="123" s="1"/>
  <c r="AB4132" i="123" s="1"/>
  <c r="Y4132" i="123"/>
  <c r="W4132" i="123"/>
  <c r="AE4131" i="123"/>
  <c r="Z4131" i="123"/>
  <c r="AA4131" i="123" s="1"/>
  <c r="AB4131" i="123" s="1"/>
  <c r="Y4131" i="123"/>
  <c r="W4131" i="123"/>
  <c r="AE4130" i="123"/>
  <c r="Z4130" i="123"/>
  <c r="AA4130" i="123" s="1"/>
  <c r="AB4130" i="123" s="1"/>
  <c r="Y4130" i="123"/>
  <c r="W4130" i="123"/>
  <c r="AE4129" i="123"/>
  <c r="Z4129" i="123"/>
  <c r="AA4129" i="123" s="1"/>
  <c r="AB4129" i="123" s="1"/>
  <c r="Y4129" i="123"/>
  <c r="W4129" i="123"/>
  <c r="AE4128" i="123"/>
  <c r="Z4128" i="123"/>
  <c r="AA4128" i="123" s="1"/>
  <c r="AB4128" i="123" s="1"/>
  <c r="Y4128" i="123"/>
  <c r="W4128" i="123"/>
  <c r="AE4127" i="123"/>
  <c r="Z4127" i="123"/>
  <c r="AA4127" i="123" s="1"/>
  <c r="AB4127" i="123" s="1"/>
  <c r="Y4127" i="123"/>
  <c r="W4127" i="123"/>
  <c r="AE4126" i="123"/>
  <c r="Z4126" i="123"/>
  <c r="AA4126" i="123" s="1"/>
  <c r="AB4126" i="123" s="1"/>
  <c r="Y4126" i="123"/>
  <c r="W4126" i="123"/>
  <c r="AE4125" i="123"/>
  <c r="Z4125" i="123"/>
  <c r="AA4125" i="123" s="1"/>
  <c r="AB4125" i="123" s="1"/>
  <c r="Y4125" i="123"/>
  <c r="W4125" i="123"/>
  <c r="AE4124" i="123"/>
  <c r="Z4124" i="123"/>
  <c r="AA4124" i="123" s="1"/>
  <c r="AB4124" i="123" s="1"/>
  <c r="Y4124" i="123"/>
  <c r="W4124" i="123"/>
  <c r="AE4123" i="123"/>
  <c r="Z4123" i="123"/>
  <c r="AA4123" i="123" s="1"/>
  <c r="AB4123" i="123" s="1"/>
  <c r="Y4123" i="123"/>
  <c r="W4123" i="123"/>
  <c r="AE4122" i="123"/>
  <c r="Z4122" i="123"/>
  <c r="AA4122" i="123" s="1"/>
  <c r="AB4122" i="123" s="1"/>
  <c r="Y4122" i="123"/>
  <c r="W4122" i="123"/>
  <c r="AE4121" i="123"/>
  <c r="Z4121" i="123"/>
  <c r="AA4121" i="123" s="1"/>
  <c r="AB4121" i="123" s="1"/>
  <c r="Y4121" i="123"/>
  <c r="W4121" i="123"/>
  <c r="AE4120" i="123"/>
  <c r="Z4120" i="123"/>
  <c r="AA4120" i="123" s="1"/>
  <c r="AB4120" i="123" s="1"/>
  <c r="Y4120" i="123"/>
  <c r="W4120" i="123"/>
  <c r="AE4119" i="123"/>
  <c r="Z4119" i="123"/>
  <c r="AA4119" i="123" s="1"/>
  <c r="AB4119" i="123" s="1"/>
  <c r="Y4119" i="123"/>
  <c r="W4119" i="123"/>
  <c r="AE4118" i="123"/>
  <c r="Z4118" i="123"/>
  <c r="AA4118" i="123" s="1"/>
  <c r="AB4118" i="123" s="1"/>
  <c r="Y4118" i="123"/>
  <c r="W4118" i="123"/>
  <c r="AE4117" i="123"/>
  <c r="Z4117" i="123"/>
  <c r="AA4117" i="123" s="1"/>
  <c r="AB4117" i="123" s="1"/>
  <c r="Y4117" i="123"/>
  <c r="W4117" i="123"/>
  <c r="AE4116" i="123"/>
  <c r="Z4116" i="123"/>
  <c r="AA4116" i="123" s="1"/>
  <c r="AB4116" i="123" s="1"/>
  <c r="Y4116" i="123"/>
  <c r="W4116" i="123"/>
  <c r="AE4115" i="123"/>
  <c r="Z4115" i="123"/>
  <c r="AA4115" i="123" s="1"/>
  <c r="AB4115" i="123" s="1"/>
  <c r="Y4115" i="123"/>
  <c r="W4115" i="123"/>
  <c r="AE4114" i="123"/>
  <c r="Z4114" i="123"/>
  <c r="AA4114" i="123" s="1"/>
  <c r="AB4114" i="123" s="1"/>
  <c r="Y4114" i="123"/>
  <c r="W4114" i="123"/>
  <c r="AE4113" i="123"/>
  <c r="Z4113" i="123"/>
  <c r="AA4113" i="123" s="1"/>
  <c r="AB4113" i="123" s="1"/>
  <c r="Y4113" i="123"/>
  <c r="W4113" i="123"/>
  <c r="AE4112" i="123"/>
  <c r="Z4112" i="123"/>
  <c r="AA4112" i="123" s="1"/>
  <c r="AB4112" i="123" s="1"/>
  <c r="Y4112" i="123"/>
  <c r="W4112" i="123"/>
  <c r="AE4111" i="123"/>
  <c r="Z4111" i="123"/>
  <c r="AA4111" i="123" s="1"/>
  <c r="AB4111" i="123" s="1"/>
  <c r="Y4111" i="123"/>
  <c r="W4111" i="123"/>
  <c r="AE4110" i="123"/>
  <c r="Z4110" i="123"/>
  <c r="AA4110" i="123" s="1"/>
  <c r="AB4110" i="123" s="1"/>
  <c r="Y4110" i="123"/>
  <c r="W4110" i="123"/>
  <c r="AE4109" i="123"/>
  <c r="Z4109" i="123"/>
  <c r="AA4109" i="123" s="1"/>
  <c r="AB4109" i="123" s="1"/>
  <c r="Y4109" i="123"/>
  <c r="W4109" i="123"/>
  <c r="AE4108" i="123"/>
  <c r="Z4108" i="123"/>
  <c r="AA4108" i="123" s="1"/>
  <c r="AB4108" i="123" s="1"/>
  <c r="Y4108" i="123"/>
  <c r="W4108" i="123"/>
  <c r="AE4107" i="123"/>
  <c r="Z4107" i="123"/>
  <c r="AA4107" i="123" s="1"/>
  <c r="AB4107" i="123" s="1"/>
  <c r="Y4107" i="123"/>
  <c r="W4107" i="123"/>
  <c r="AE4106" i="123"/>
  <c r="Z4106" i="123"/>
  <c r="AA4106" i="123" s="1"/>
  <c r="AB4106" i="123" s="1"/>
  <c r="Y4106" i="123"/>
  <c r="W4106" i="123"/>
  <c r="AE4105" i="123"/>
  <c r="Z4105" i="123"/>
  <c r="AA4105" i="123" s="1"/>
  <c r="AB4105" i="123" s="1"/>
  <c r="Y4105" i="123"/>
  <c r="W4105" i="123"/>
  <c r="AE4104" i="123"/>
  <c r="Z4104" i="123"/>
  <c r="AA4104" i="123" s="1"/>
  <c r="AB4104" i="123" s="1"/>
  <c r="Y4104" i="123"/>
  <c r="W4104" i="123"/>
  <c r="AE4103" i="123"/>
  <c r="Z4103" i="123"/>
  <c r="AA4103" i="123" s="1"/>
  <c r="AB4103" i="123" s="1"/>
  <c r="Y4103" i="123"/>
  <c r="W4103" i="123"/>
  <c r="AE4102" i="123"/>
  <c r="Z4102" i="123"/>
  <c r="AA4102" i="123" s="1"/>
  <c r="AB4102" i="123" s="1"/>
  <c r="Y4102" i="123"/>
  <c r="W4102" i="123"/>
  <c r="AE4101" i="123"/>
  <c r="Z4101" i="123"/>
  <c r="AA4101" i="123" s="1"/>
  <c r="AB4101" i="123" s="1"/>
  <c r="Y4101" i="123"/>
  <c r="W4101" i="123"/>
  <c r="AE4100" i="123"/>
  <c r="Z4100" i="123"/>
  <c r="AA4100" i="123" s="1"/>
  <c r="AB4100" i="123" s="1"/>
  <c r="Y4100" i="123"/>
  <c r="W4100" i="123"/>
  <c r="AE4099" i="123"/>
  <c r="Z4099" i="123"/>
  <c r="AA4099" i="123" s="1"/>
  <c r="AB4099" i="123" s="1"/>
  <c r="Y4099" i="123"/>
  <c r="W4099" i="123"/>
  <c r="AE4098" i="123"/>
  <c r="Z4098" i="123"/>
  <c r="AA4098" i="123" s="1"/>
  <c r="AB4098" i="123" s="1"/>
  <c r="Y4098" i="123"/>
  <c r="W4098" i="123"/>
  <c r="AE4097" i="123"/>
  <c r="Z4097" i="123"/>
  <c r="AA4097" i="123" s="1"/>
  <c r="AB4097" i="123" s="1"/>
  <c r="Y4097" i="123"/>
  <c r="W4097" i="123"/>
  <c r="AE4096" i="123"/>
  <c r="Z4096" i="123"/>
  <c r="AA4096" i="123" s="1"/>
  <c r="AB4096" i="123" s="1"/>
  <c r="Y4096" i="123"/>
  <c r="W4096" i="123"/>
  <c r="AE4095" i="123"/>
  <c r="Z4095" i="123"/>
  <c r="AA4095" i="123" s="1"/>
  <c r="AB4095" i="123" s="1"/>
  <c r="Y4095" i="123"/>
  <c r="W4095" i="123"/>
  <c r="AE4094" i="123"/>
  <c r="Z4094" i="123"/>
  <c r="AA4094" i="123" s="1"/>
  <c r="AB4094" i="123" s="1"/>
  <c r="Y4094" i="123"/>
  <c r="W4094" i="123"/>
  <c r="AE4093" i="123"/>
  <c r="Z4093" i="123"/>
  <c r="AA4093" i="123" s="1"/>
  <c r="AB4093" i="123" s="1"/>
  <c r="Y4093" i="123"/>
  <c r="W4093" i="123"/>
  <c r="AE4092" i="123"/>
  <c r="Z4092" i="123"/>
  <c r="AA4092" i="123" s="1"/>
  <c r="AB4092" i="123" s="1"/>
  <c r="Y4092" i="123"/>
  <c r="W4092" i="123"/>
  <c r="AE4091" i="123"/>
  <c r="Z4091" i="123"/>
  <c r="AA4091" i="123" s="1"/>
  <c r="AB4091" i="123" s="1"/>
  <c r="Y4091" i="123"/>
  <c r="W4091" i="123"/>
  <c r="AE4090" i="123"/>
  <c r="Z4090" i="123"/>
  <c r="AA4090" i="123" s="1"/>
  <c r="AB4090" i="123" s="1"/>
  <c r="Y4090" i="123"/>
  <c r="W4090" i="123"/>
  <c r="AE4089" i="123"/>
  <c r="Z4089" i="123"/>
  <c r="AA4089" i="123" s="1"/>
  <c r="AB4089" i="123" s="1"/>
  <c r="Y4089" i="123"/>
  <c r="W4089" i="123"/>
  <c r="AE4088" i="123"/>
  <c r="Z4088" i="123"/>
  <c r="AA4088" i="123" s="1"/>
  <c r="AB4088" i="123" s="1"/>
  <c r="Y4088" i="123"/>
  <c r="W4088" i="123"/>
  <c r="AE4087" i="123"/>
  <c r="Z4087" i="123"/>
  <c r="AA4087" i="123" s="1"/>
  <c r="AB4087" i="123" s="1"/>
  <c r="Y4087" i="123"/>
  <c r="W4087" i="123"/>
  <c r="AE4086" i="123"/>
  <c r="Z4086" i="123"/>
  <c r="AA4086" i="123" s="1"/>
  <c r="AB4086" i="123" s="1"/>
  <c r="Y4086" i="123"/>
  <c r="W4086" i="123"/>
  <c r="AE4085" i="123"/>
  <c r="Z4085" i="123"/>
  <c r="AA4085" i="123" s="1"/>
  <c r="AB4085" i="123" s="1"/>
  <c r="Y4085" i="123"/>
  <c r="W4085" i="123"/>
  <c r="AE4084" i="123"/>
  <c r="Z4084" i="123"/>
  <c r="AA4084" i="123" s="1"/>
  <c r="AB4084" i="123" s="1"/>
  <c r="Y4084" i="123"/>
  <c r="W4084" i="123"/>
  <c r="AE4083" i="123"/>
  <c r="Z4083" i="123"/>
  <c r="AA4083" i="123" s="1"/>
  <c r="AB4083" i="123" s="1"/>
  <c r="Y4083" i="123"/>
  <c r="W4083" i="123"/>
  <c r="AE4082" i="123"/>
  <c r="Z4082" i="123"/>
  <c r="AA4082" i="123" s="1"/>
  <c r="AB4082" i="123" s="1"/>
  <c r="Y4082" i="123"/>
  <c r="W4082" i="123"/>
  <c r="AE4081" i="123"/>
  <c r="Z4081" i="123"/>
  <c r="AA4081" i="123" s="1"/>
  <c r="AB4081" i="123" s="1"/>
  <c r="Y4081" i="123"/>
  <c r="W4081" i="123"/>
  <c r="AE4080" i="123"/>
  <c r="Z4080" i="123"/>
  <c r="AA4080" i="123" s="1"/>
  <c r="AB4080" i="123" s="1"/>
  <c r="Y4080" i="123"/>
  <c r="W4080" i="123"/>
  <c r="AE4079" i="123"/>
  <c r="Z4079" i="123"/>
  <c r="AA4079" i="123" s="1"/>
  <c r="AB4079" i="123" s="1"/>
  <c r="Y4079" i="123"/>
  <c r="W4079" i="123"/>
  <c r="AE4078" i="123"/>
  <c r="Z4078" i="123"/>
  <c r="AA4078" i="123" s="1"/>
  <c r="AB4078" i="123" s="1"/>
  <c r="Y4078" i="123"/>
  <c r="W4078" i="123"/>
  <c r="AE4077" i="123"/>
  <c r="Z4077" i="123"/>
  <c r="AA4077" i="123" s="1"/>
  <c r="AB4077" i="123" s="1"/>
  <c r="Y4077" i="123"/>
  <c r="W4077" i="123"/>
  <c r="AE4076" i="123"/>
  <c r="Z4076" i="123"/>
  <c r="AA4076" i="123" s="1"/>
  <c r="AB4076" i="123" s="1"/>
  <c r="Y4076" i="123"/>
  <c r="W4076" i="123"/>
  <c r="AE4075" i="123"/>
  <c r="Z4075" i="123"/>
  <c r="AA4075" i="123" s="1"/>
  <c r="AB4075" i="123" s="1"/>
  <c r="Y4075" i="123"/>
  <c r="W4075" i="123"/>
  <c r="AE4074" i="123"/>
  <c r="Z4074" i="123"/>
  <c r="AA4074" i="123" s="1"/>
  <c r="AB4074" i="123" s="1"/>
  <c r="Y4074" i="123"/>
  <c r="W4074" i="123"/>
  <c r="AE4073" i="123"/>
  <c r="Z4073" i="123"/>
  <c r="AA4073" i="123" s="1"/>
  <c r="AB4073" i="123" s="1"/>
  <c r="Y4073" i="123"/>
  <c r="W4073" i="123"/>
  <c r="AE4072" i="123"/>
  <c r="Z4072" i="123"/>
  <c r="AA4072" i="123" s="1"/>
  <c r="AB4072" i="123" s="1"/>
  <c r="Y4072" i="123"/>
  <c r="W4072" i="123"/>
  <c r="AE4071" i="123"/>
  <c r="Z4071" i="123"/>
  <c r="AA4071" i="123" s="1"/>
  <c r="AB4071" i="123" s="1"/>
  <c r="Y4071" i="123"/>
  <c r="W4071" i="123"/>
  <c r="AE4070" i="123"/>
  <c r="Z4070" i="123"/>
  <c r="AA4070" i="123" s="1"/>
  <c r="AB4070" i="123" s="1"/>
  <c r="Y4070" i="123"/>
  <c r="W4070" i="123"/>
  <c r="AE4069" i="123"/>
  <c r="Z4069" i="123"/>
  <c r="AA4069" i="123" s="1"/>
  <c r="AB4069" i="123" s="1"/>
  <c r="Y4069" i="123"/>
  <c r="W4069" i="123"/>
  <c r="AE4068" i="123"/>
  <c r="Z4068" i="123"/>
  <c r="AA4068" i="123" s="1"/>
  <c r="AB4068" i="123" s="1"/>
  <c r="Y4068" i="123"/>
  <c r="W4068" i="123"/>
  <c r="AE4067" i="123"/>
  <c r="Z4067" i="123"/>
  <c r="AA4067" i="123" s="1"/>
  <c r="AB4067" i="123" s="1"/>
  <c r="Y4067" i="123"/>
  <c r="W4067" i="123"/>
  <c r="AE4066" i="123"/>
  <c r="Z4066" i="123"/>
  <c r="AA4066" i="123" s="1"/>
  <c r="AB4066" i="123" s="1"/>
  <c r="Y4066" i="123"/>
  <c r="W4066" i="123"/>
  <c r="AE4065" i="123"/>
  <c r="Z4065" i="123"/>
  <c r="AA4065" i="123" s="1"/>
  <c r="AB4065" i="123" s="1"/>
  <c r="Y4065" i="123"/>
  <c r="W4065" i="123"/>
  <c r="AE4064" i="123"/>
  <c r="Z4064" i="123"/>
  <c r="AA4064" i="123" s="1"/>
  <c r="AB4064" i="123" s="1"/>
  <c r="Y4064" i="123"/>
  <c r="W4064" i="123"/>
  <c r="AE4063" i="123"/>
  <c r="Z4063" i="123"/>
  <c r="AA4063" i="123" s="1"/>
  <c r="AB4063" i="123" s="1"/>
  <c r="Y4063" i="123"/>
  <c r="W4063" i="123"/>
  <c r="AE4062" i="123"/>
  <c r="Z4062" i="123"/>
  <c r="AA4062" i="123" s="1"/>
  <c r="AB4062" i="123" s="1"/>
  <c r="Y4062" i="123"/>
  <c r="W4062" i="123"/>
  <c r="AE4061" i="123"/>
  <c r="Z4061" i="123"/>
  <c r="AA4061" i="123" s="1"/>
  <c r="AB4061" i="123" s="1"/>
  <c r="Y4061" i="123"/>
  <c r="W4061" i="123"/>
  <c r="AE4060" i="123"/>
  <c r="Z4060" i="123"/>
  <c r="AA4060" i="123" s="1"/>
  <c r="AB4060" i="123" s="1"/>
  <c r="Y4060" i="123"/>
  <c r="W4060" i="123"/>
  <c r="AE4059" i="123"/>
  <c r="Z4059" i="123"/>
  <c r="AA4059" i="123" s="1"/>
  <c r="AB4059" i="123" s="1"/>
  <c r="Y4059" i="123"/>
  <c r="W4059" i="123"/>
  <c r="AE4058" i="123"/>
  <c r="Z4058" i="123"/>
  <c r="AA4058" i="123" s="1"/>
  <c r="AB4058" i="123" s="1"/>
  <c r="Y4058" i="123"/>
  <c r="W4058" i="123"/>
  <c r="AE4057" i="123"/>
  <c r="Z4057" i="123"/>
  <c r="AA4057" i="123" s="1"/>
  <c r="AB4057" i="123" s="1"/>
  <c r="Y4057" i="123"/>
  <c r="W4057" i="123"/>
  <c r="AE4056" i="123"/>
  <c r="Z4056" i="123"/>
  <c r="AA4056" i="123" s="1"/>
  <c r="AB4056" i="123" s="1"/>
  <c r="Y4056" i="123"/>
  <c r="W4056" i="123"/>
  <c r="AE4055" i="123"/>
  <c r="Z4055" i="123"/>
  <c r="AA4055" i="123" s="1"/>
  <c r="AB4055" i="123" s="1"/>
  <c r="Y4055" i="123"/>
  <c r="W4055" i="123"/>
  <c r="AE4054" i="123"/>
  <c r="Z4054" i="123"/>
  <c r="AA4054" i="123" s="1"/>
  <c r="AB4054" i="123" s="1"/>
  <c r="Y4054" i="123"/>
  <c r="W4054" i="123"/>
  <c r="AE4053" i="123"/>
  <c r="Z4053" i="123"/>
  <c r="AA4053" i="123" s="1"/>
  <c r="AB4053" i="123" s="1"/>
  <c r="Y4053" i="123"/>
  <c r="W4053" i="123"/>
  <c r="AE4052" i="123"/>
  <c r="Z4052" i="123"/>
  <c r="AA4052" i="123" s="1"/>
  <c r="AB4052" i="123" s="1"/>
  <c r="Y4052" i="123"/>
  <c r="W4052" i="123"/>
  <c r="AE4051" i="123"/>
  <c r="Z4051" i="123"/>
  <c r="AA4051" i="123" s="1"/>
  <c r="AB4051" i="123" s="1"/>
  <c r="Y4051" i="123"/>
  <c r="W4051" i="123"/>
  <c r="AE4050" i="123"/>
  <c r="Z4050" i="123"/>
  <c r="AA4050" i="123" s="1"/>
  <c r="AB4050" i="123" s="1"/>
  <c r="Y4050" i="123"/>
  <c r="W4050" i="123"/>
  <c r="AE4049" i="123"/>
  <c r="Z4049" i="123"/>
  <c r="AA4049" i="123" s="1"/>
  <c r="AB4049" i="123" s="1"/>
  <c r="Y4049" i="123"/>
  <c r="W4049" i="123"/>
  <c r="AE4048" i="123"/>
  <c r="Z4048" i="123"/>
  <c r="AA4048" i="123" s="1"/>
  <c r="AB4048" i="123" s="1"/>
  <c r="Y4048" i="123"/>
  <c r="W4048" i="123"/>
  <c r="AE4047" i="123"/>
  <c r="Z4047" i="123"/>
  <c r="AA4047" i="123" s="1"/>
  <c r="AB4047" i="123" s="1"/>
  <c r="Y4047" i="123"/>
  <c r="W4047" i="123"/>
  <c r="AE4046" i="123"/>
  <c r="Z4046" i="123"/>
  <c r="AA4046" i="123" s="1"/>
  <c r="AB4046" i="123" s="1"/>
  <c r="Y4046" i="123"/>
  <c r="W4046" i="123"/>
  <c r="AE4045" i="123"/>
  <c r="Z4045" i="123"/>
  <c r="AA4045" i="123" s="1"/>
  <c r="AB4045" i="123" s="1"/>
  <c r="Y4045" i="123"/>
  <c r="W4045" i="123"/>
  <c r="AE4044" i="123"/>
  <c r="Z4044" i="123"/>
  <c r="AA4044" i="123" s="1"/>
  <c r="AB4044" i="123" s="1"/>
  <c r="Y4044" i="123"/>
  <c r="W4044" i="123"/>
  <c r="AE4043" i="123"/>
  <c r="Z4043" i="123"/>
  <c r="AA4043" i="123" s="1"/>
  <c r="AB4043" i="123" s="1"/>
  <c r="Y4043" i="123"/>
  <c r="W4043" i="123"/>
  <c r="AE4042" i="123"/>
  <c r="Z4042" i="123"/>
  <c r="AA4042" i="123" s="1"/>
  <c r="AB4042" i="123" s="1"/>
  <c r="Y4042" i="123"/>
  <c r="W4042" i="123"/>
  <c r="AE4041" i="123"/>
  <c r="Z4041" i="123"/>
  <c r="AA4041" i="123" s="1"/>
  <c r="AB4041" i="123" s="1"/>
  <c r="Y4041" i="123"/>
  <c r="W4041" i="123"/>
  <c r="AE4040" i="123"/>
  <c r="Z4040" i="123"/>
  <c r="AA4040" i="123" s="1"/>
  <c r="AB4040" i="123" s="1"/>
  <c r="Y4040" i="123"/>
  <c r="W4040" i="123"/>
  <c r="AE4039" i="123"/>
  <c r="Z4039" i="123"/>
  <c r="AA4039" i="123" s="1"/>
  <c r="AB4039" i="123" s="1"/>
  <c r="Y4039" i="123"/>
  <c r="W4039" i="123"/>
  <c r="AE4038" i="123"/>
  <c r="Z4038" i="123"/>
  <c r="AA4038" i="123" s="1"/>
  <c r="AB4038" i="123" s="1"/>
  <c r="Y4038" i="123"/>
  <c r="W4038" i="123"/>
  <c r="AE4037" i="123"/>
  <c r="Z4037" i="123"/>
  <c r="AA4037" i="123" s="1"/>
  <c r="AB4037" i="123" s="1"/>
  <c r="Y4037" i="123"/>
  <c r="W4037" i="123"/>
  <c r="AE4036" i="123"/>
  <c r="Z4036" i="123"/>
  <c r="AA4036" i="123" s="1"/>
  <c r="AB4036" i="123" s="1"/>
  <c r="Y4036" i="123"/>
  <c r="W4036" i="123"/>
  <c r="AE4035" i="123"/>
  <c r="Z4035" i="123"/>
  <c r="AA4035" i="123" s="1"/>
  <c r="AB4035" i="123" s="1"/>
  <c r="Y4035" i="123"/>
  <c r="W4035" i="123"/>
  <c r="AE4034" i="123"/>
  <c r="Z4034" i="123"/>
  <c r="AA4034" i="123" s="1"/>
  <c r="AB4034" i="123" s="1"/>
  <c r="Y4034" i="123"/>
  <c r="W4034" i="123"/>
  <c r="AE4033" i="123"/>
  <c r="Z4033" i="123"/>
  <c r="AA4033" i="123" s="1"/>
  <c r="AB4033" i="123" s="1"/>
  <c r="Y4033" i="123"/>
  <c r="W4033" i="123"/>
  <c r="AE4032" i="123"/>
  <c r="Z4032" i="123"/>
  <c r="AA4032" i="123" s="1"/>
  <c r="AB4032" i="123" s="1"/>
  <c r="Y4032" i="123"/>
  <c r="W4032" i="123"/>
  <c r="AE4031" i="123"/>
  <c r="Z4031" i="123"/>
  <c r="AA4031" i="123" s="1"/>
  <c r="AB4031" i="123" s="1"/>
  <c r="Y4031" i="123"/>
  <c r="W4031" i="123"/>
  <c r="AE4030" i="123"/>
  <c r="Z4030" i="123"/>
  <c r="AA4030" i="123" s="1"/>
  <c r="AB4030" i="123" s="1"/>
  <c r="Y4030" i="123"/>
  <c r="W4030" i="123"/>
  <c r="AE4029" i="123"/>
  <c r="Z4029" i="123"/>
  <c r="AA4029" i="123" s="1"/>
  <c r="AB4029" i="123" s="1"/>
  <c r="Y4029" i="123"/>
  <c r="W4029" i="123"/>
  <c r="AE4028" i="123"/>
  <c r="Z4028" i="123"/>
  <c r="AA4028" i="123" s="1"/>
  <c r="AB4028" i="123" s="1"/>
  <c r="Y4028" i="123"/>
  <c r="W4028" i="123"/>
  <c r="AE4027" i="123"/>
  <c r="Z4027" i="123"/>
  <c r="AA4027" i="123" s="1"/>
  <c r="AB4027" i="123" s="1"/>
  <c r="Y4027" i="123"/>
  <c r="W4027" i="123"/>
  <c r="AE4026" i="123"/>
  <c r="Z4026" i="123"/>
  <c r="AA4026" i="123" s="1"/>
  <c r="AB4026" i="123" s="1"/>
  <c r="Y4026" i="123"/>
  <c r="W4026" i="123"/>
  <c r="AE4025" i="123"/>
  <c r="Z4025" i="123"/>
  <c r="AA4025" i="123" s="1"/>
  <c r="AB4025" i="123" s="1"/>
  <c r="Y4025" i="123"/>
  <c r="W4025" i="123"/>
  <c r="AE4024" i="123"/>
  <c r="Z4024" i="123"/>
  <c r="AA4024" i="123" s="1"/>
  <c r="AB4024" i="123" s="1"/>
  <c r="Y4024" i="123"/>
  <c r="W4024" i="123"/>
  <c r="AE4023" i="123"/>
  <c r="Z4023" i="123"/>
  <c r="AA4023" i="123" s="1"/>
  <c r="AB4023" i="123" s="1"/>
  <c r="Y4023" i="123"/>
  <c r="W4023" i="123"/>
  <c r="AE4022" i="123"/>
  <c r="Z4022" i="123"/>
  <c r="AA4022" i="123" s="1"/>
  <c r="AB4022" i="123" s="1"/>
  <c r="Y4022" i="123"/>
  <c r="W4022" i="123"/>
  <c r="AE4021" i="123"/>
  <c r="Z4021" i="123"/>
  <c r="AA4021" i="123" s="1"/>
  <c r="AB4021" i="123" s="1"/>
  <c r="Y4021" i="123"/>
  <c r="W4021" i="123"/>
  <c r="AE4020" i="123"/>
  <c r="Z4020" i="123"/>
  <c r="AA4020" i="123" s="1"/>
  <c r="AB4020" i="123" s="1"/>
  <c r="Y4020" i="123"/>
  <c r="W4020" i="123"/>
  <c r="AE4019" i="123"/>
  <c r="AD4019" i="123"/>
  <c r="Z4019" i="123"/>
  <c r="AA4019" i="123" s="1"/>
  <c r="AB4019" i="123" s="1"/>
  <c r="Y4019" i="123"/>
  <c r="W4019" i="123"/>
  <c r="AE4018" i="123"/>
  <c r="AD4018" i="123"/>
  <c r="Z4018" i="123"/>
  <c r="AA4018" i="123" s="1"/>
  <c r="AB4018" i="123" s="1"/>
  <c r="Y4018" i="123"/>
  <c r="W4018" i="123"/>
  <c r="AE4017" i="123"/>
  <c r="AD4017" i="123"/>
  <c r="Z4017" i="123"/>
  <c r="AA4017" i="123" s="1"/>
  <c r="AB4017" i="123" s="1"/>
  <c r="Y4017" i="123"/>
  <c r="W4017" i="123"/>
  <c r="AE4016" i="123"/>
  <c r="AD4016" i="123"/>
  <c r="Z4016" i="123"/>
  <c r="AA4016" i="123" s="1"/>
  <c r="AB4016" i="123" s="1"/>
  <c r="Y4016" i="123"/>
  <c r="W4016" i="123"/>
  <c r="AE4015" i="123"/>
  <c r="AD4015" i="123"/>
  <c r="Z4015" i="123"/>
  <c r="AA4015" i="123" s="1"/>
  <c r="AB4015" i="123" s="1"/>
  <c r="Y4015" i="123"/>
  <c r="W4015" i="123"/>
  <c r="AE4014" i="123"/>
  <c r="AD4014" i="123"/>
  <c r="Z4014" i="123"/>
  <c r="AA4014" i="123" s="1"/>
  <c r="AB4014" i="123" s="1"/>
  <c r="Y4014" i="123"/>
  <c r="W4014" i="123"/>
  <c r="AE4013" i="123"/>
  <c r="AD4013" i="123"/>
  <c r="Z4013" i="123"/>
  <c r="AA4013" i="123" s="1"/>
  <c r="AB4013" i="123" s="1"/>
  <c r="Y4013" i="123"/>
  <c r="W4013" i="123"/>
  <c r="AE4012" i="123"/>
  <c r="AD4012" i="123"/>
  <c r="Z4012" i="123"/>
  <c r="AA4012" i="123" s="1"/>
  <c r="AB4012" i="123" s="1"/>
  <c r="Y4012" i="123"/>
  <c r="W4012" i="123"/>
  <c r="AE4011" i="123"/>
  <c r="AD4011" i="123"/>
  <c r="Z4011" i="123"/>
  <c r="AA4011" i="123" s="1"/>
  <c r="AB4011" i="123" s="1"/>
  <c r="Y4011" i="123"/>
  <c r="W4011" i="123"/>
  <c r="AE4010" i="123"/>
  <c r="AD4010" i="123"/>
  <c r="Z4010" i="123"/>
  <c r="AA4010" i="123" s="1"/>
  <c r="AB4010" i="123" s="1"/>
  <c r="Y4010" i="123"/>
  <c r="W4010" i="123"/>
  <c r="AE4009" i="123"/>
  <c r="AD4009" i="123"/>
  <c r="Z4009" i="123"/>
  <c r="AA4009" i="123" s="1"/>
  <c r="AB4009" i="123" s="1"/>
  <c r="Y4009" i="123"/>
  <c r="W4009" i="123"/>
  <c r="AE4008" i="123"/>
  <c r="AD4008" i="123"/>
  <c r="Z4008" i="123"/>
  <c r="AA4008" i="123" s="1"/>
  <c r="AB4008" i="123" s="1"/>
  <c r="Y4008" i="123"/>
  <c r="W4008" i="123"/>
  <c r="AE4007" i="123"/>
  <c r="AD4007" i="123"/>
  <c r="Z4007" i="123"/>
  <c r="AA4007" i="123" s="1"/>
  <c r="AB4007" i="123" s="1"/>
  <c r="Y4007" i="123"/>
  <c r="W4007" i="123"/>
  <c r="AE4006" i="123"/>
  <c r="AD4006" i="123"/>
  <c r="Z4006" i="123"/>
  <c r="AA4006" i="123" s="1"/>
  <c r="AB4006" i="123" s="1"/>
  <c r="Y4006" i="123"/>
  <c r="W4006" i="123"/>
  <c r="AE4005" i="123"/>
  <c r="AD4005" i="123"/>
  <c r="Z4005" i="123"/>
  <c r="AA4005" i="123" s="1"/>
  <c r="AB4005" i="123" s="1"/>
  <c r="Y4005" i="123"/>
  <c r="W4005" i="123"/>
  <c r="AE4004" i="123"/>
  <c r="AD4004" i="123"/>
  <c r="Z4004" i="123"/>
  <c r="AA4004" i="123" s="1"/>
  <c r="AB4004" i="123" s="1"/>
  <c r="Y4004" i="123"/>
  <c r="W4004" i="123"/>
  <c r="AE4003" i="123"/>
  <c r="AD4003" i="123"/>
  <c r="Z4003" i="123"/>
  <c r="AA4003" i="123" s="1"/>
  <c r="AB4003" i="123" s="1"/>
  <c r="Y4003" i="123"/>
  <c r="W4003" i="123"/>
  <c r="AE4002" i="123"/>
  <c r="AD4002" i="123"/>
  <c r="Z4002" i="123"/>
  <c r="AA4002" i="123" s="1"/>
  <c r="AB4002" i="123" s="1"/>
  <c r="Y4002" i="123"/>
  <c r="W4002" i="123"/>
  <c r="AE4001" i="123"/>
  <c r="AD4001" i="123"/>
  <c r="Z4001" i="123"/>
  <c r="AA4001" i="123" s="1"/>
  <c r="AB4001" i="123" s="1"/>
  <c r="Y4001" i="123"/>
  <c r="W4001" i="123"/>
  <c r="AE4000" i="123"/>
  <c r="AD4000" i="123"/>
  <c r="Z4000" i="123"/>
  <c r="AA4000" i="123" s="1"/>
  <c r="AB4000" i="123" s="1"/>
  <c r="Y4000" i="123"/>
  <c r="W4000" i="123"/>
  <c r="AE3999" i="123"/>
  <c r="AD3999" i="123"/>
  <c r="Z3999" i="123"/>
  <c r="AA3999" i="123" s="1"/>
  <c r="AB3999" i="123" s="1"/>
  <c r="Y3999" i="123"/>
  <c r="W3999" i="123"/>
  <c r="AE3998" i="123"/>
  <c r="AD3998" i="123"/>
  <c r="Z3998" i="123"/>
  <c r="AA3998" i="123" s="1"/>
  <c r="AB3998" i="123" s="1"/>
  <c r="Y3998" i="123"/>
  <c r="W3998" i="123"/>
  <c r="AE3997" i="123"/>
  <c r="AD3997" i="123"/>
  <c r="Z3997" i="123"/>
  <c r="AA3997" i="123" s="1"/>
  <c r="AB3997" i="123" s="1"/>
  <c r="Y3997" i="123"/>
  <c r="W3997" i="123"/>
  <c r="AE3996" i="123"/>
  <c r="AD3996" i="123"/>
  <c r="Z3996" i="123"/>
  <c r="AA3996" i="123" s="1"/>
  <c r="AB3996" i="123" s="1"/>
  <c r="Y3996" i="123"/>
  <c r="W3996" i="123"/>
  <c r="AE3995" i="123"/>
  <c r="AD3995" i="123"/>
  <c r="Z3995" i="123"/>
  <c r="AA3995" i="123" s="1"/>
  <c r="AB3995" i="123" s="1"/>
  <c r="Y3995" i="123"/>
  <c r="W3995" i="123"/>
  <c r="AE3994" i="123"/>
  <c r="AD3994" i="123"/>
  <c r="Z3994" i="123"/>
  <c r="AA3994" i="123" s="1"/>
  <c r="AB3994" i="123" s="1"/>
  <c r="Y3994" i="123"/>
  <c r="W3994" i="123"/>
  <c r="AE3993" i="123"/>
  <c r="AD3993" i="123"/>
  <c r="Z3993" i="123"/>
  <c r="AA3993" i="123" s="1"/>
  <c r="AB3993" i="123" s="1"/>
  <c r="Y3993" i="123"/>
  <c r="W3993" i="123"/>
  <c r="AE3992" i="123"/>
  <c r="AD3992" i="123"/>
  <c r="Z3992" i="123"/>
  <c r="AA3992" i="123" s="1"/>
  <c r="AB3992" i="123" s="1"/>
  <c r="Y3992" i="123"/>
  <c r="W3992" i="123"/>
  <c r="AE3991" i="123"/>
  <c r="AD3991" i="123"/>
  <c r="Z3991" i="123"/>
  <c r="AA3991" i="123" s="1"/>
  <c r="AB3991" i="123" s="1"/>
  <c r="Y3991" i="123"/>
  <c r="W3991" i="123"/>
  <c r="AE3990" i="123"/>
  <c r="AD3990" i="123"/>
  <c r="Z3990" i="123"/>
  <c r="AA3990" i="123" s="1"/>
  <c r="AB3990" i="123" s="1"/>
  <c r="Y3990" i="123"/>
  <c r="W3990" i="123"/>
  <c r="AE3989" i="123"/>
  <c r="AD3989" i="123"/>
  <c r="Z3989" i="123"/>
  <c r="AA3989" i="123" s="1"/>
  <c r="AB3989" i="123" s="1"/>
  <c r="Y3989" i="123"/>
  <c r="W3989" i="123"/>
  <c r="AE3988" i="123"/>
  <c r="AD3988" i="123"/>
  <c r="Z3988" i="123"/>
  <c r="AA3988" i="123" s="1"/>
  <c r="AB3988" i="123" s="1"/>
  <c r="Y3988" i="123"/>
  <c r="W3988" i="123"/>
  <c r="AE3987" i="123"/>
  <c r="AD3987" i="123"/>
  <c r="Z3987" i="123"/>
  <c r="AA3987" i="123" s="1"/>
  <c r="AB3987" i="123" s="1"/>
  <c r="Y3987" i="123"/>
  <c r="W3987" i="123"/>
  <c r="AE3986" i="123"/>
  <c r="AD3986" i="123"/>
  <c r="Z3986" i="123"/>
  <c r="AA3986" i="123" s="1"/>
  <c r="AB3986" i="123" s="1"/>
  <c r="Y3986" i="123"/>
  <c r="W3986" i="123"/>
  <c r="AE3985" i="123"/>
  <c r="AD3985" i="123"/>
  <c r="Z3985" i="123"/>
  <c r="AA3985" i="123" s="1"/>
  <c r="AB3985" i="123" s="1"/>
  <c r="Y3985" i="123"/>
  <c r="W3985" i="123"/>
  <c r="AE3984" i="123"/>
  <c r="AD3984" i="123"/>
  <c r="Z3984" i="123"/>
  <c r="AA3984" i="123" s="1"/>
  <c r="AB3984" i="123" s="1"/>
  <c r="Y3984" i="123"/>
  <c r="W3984" i="123"/>
  <c r="AE3983" i="123"/>
  <c r="AD3983" i="123"/>
  <c r="Z3983" i="123"/>
  <c r="AA3983" i="123" s="1"/>
  <c r="AB3983" i="123" s="1"/>
  <c r="Y3983" i="123"/>
  <c r="W3983" i="123"/>
  <c r="AE3982" i="123"/>
  <c r="AD3982" i="123"/>
  <c r="Z3982" i="123"/>
  <c r="AA3982" i="123" s="1"/>
  <c r="AB3982" i="123" s="1"/>
  <c r="Y3982" i="123"/>
  <c r="W3982" i="123"/>
  <c r="AE3981" i="123"/>
  <c r="AD3981" i="123"/>
  <c r="Z3981" i="123"/>
  <c r="AA3981" i="123" s="1"/>
  <c r="AB3981" i="123" s="1"/>
  <c r="Y3981" i="123"/>
  <c r="W3981" i="123"/>
  <c r="AE3980" i="123"/>
  <c r="AD3980" i="123"/>
  <c r="Z3980" i="123"/>
  <c r="AA3980" i="123" s="1"/>
  <c r="AB3980" i="123" s="1"/>
  <c r="Y3980" i="123"/>
  <c r="W3980" i="123"/>
  <c r="AE3979" i="123"/>
  <c r="AD3979" i="123"/>
  <c r="Z3979" i="123"/>
  <c r="AA3979" i="123" s="1"/>
  <c r="AB3979" i="123" s="1"/>
  <c r="Y3979" i="123"/>
  <c r="W3979" i="123"/>
  <c r="AE3978" i="123"/>
  <c r="AD3978" i="123"/>
  <c r="Z3978" i="123"/>
  <c r="AA3978" i="123" s="1"/>
  <c r="AB3978" i="123" s="1"/>
  <c r="Y3978" i="123"/>
  <c r="W3978" i="123"/>
  <c r="AE3977" i="123"/>
  <c r="AD3977" i="123"/>
  <c r="Z3977" i="123"/>
  <c r="AA3977" i="123" s="1"/>
  <c r="AB3977" i="123" s="1"/>
  <c r="Y3977" i="123"/>
  <c r="W3977" i="123"/>
  <c r="AE3976" i="123"/>
  <c r="AD3976" i="123"/>
  <c r="Z3976" i="123"/>
  <c r="AA3976" i="123" s="1"/>
  <c r="AB3976" i="123" s="1"/>
  <c r="Y3976" i="123"/>
  <c r="W3976" i="123"/>
  <c r="AE3975" i="123"/>
  <c r="AD3975" i="123"/>
  <c r="Z3975" i="123"/>
  <c r="AA3975" i="123" s="1"/>
  <c r="AB3975" i="123" s="1"/>
  <c r="Y3975" i="123"/>
  <c r="W3975" i="123"/>
  <c r="AE3974" i="123"/>
  <c r="AD3974" i="123"/>
  <c r="Z3974" i="123"/>
  <c r="AA3974" i="123" s="1"/>
  <c r="AB3974" i="123" s="1"/>
  <c r="Y3974" i="123"/>
  <c r="W3974" i="123"/>
  <c r="AE3973" i="123"/>
  <c r="AD3973" i="123"/>
  <c r="Z3973" i="123"/>
  <c r="AA3973" i="123" s="1"/>
  <c r="AB3973" i="123" s="1"/>
  <c r="Y3973" i="123"/>
  <c r="W3973" i="123"/>
  <c r="AE3972" i="123"/>
  <c r="AD3972" i="123"/>
  <c r="Z3972" i="123"/>
  <c r="AA3972" i="123" s="1"/>
  <c r="AB3972" i="123" s="1"/>
  <c r="Y3972" i="123"/>
  <c r="W3972" i="123"/>
  <c r="AE3971" i="123"/>
  <c r="AD3971" i="123"/>
  <c r="Z3971" i="123"/>
  <c r="AA3971" i="123" s="1"/>
  <c r="AB3971" i="123" s="1"/>
  <c r="Y3971" i="123"/>
  <c r="W3971" i="123"/>
  <c r="AE3970" i="123"/>
  <c r="AD3970" i="123"/>
  <c r="Z3970" i="123"/>
  <c r="AA3970" i="123" s="1"/>
  <c r="AB3970" i="123" s="1"/>
  <c r="Y3970" i="123"/>
  <c r="W3970" i="123"/>
  <c r="AE3969" i="123"/>
  <c r="AD3969" i="123"/>
  <c r="Z3969" i="123"/>
  <c r="AA3969" i="123" s="1"/>
  <c r="AB3969" i="123" s="1"/>
  <c r="Y3969" i="123"/>
  <c r="W3969" i="123"/>
  <c r="AE3968" i="123"/>
  <c r="AD3968" i="123"/>
  <c r="Z3968" i="123"/>
  <c r="AA3968" i="123" s="1"/>
  <c r="AB3968" i="123" s="1"/>
  <c r="Y3968" i="123"/>
  <c r="W3968" i="123"/>
  <c r="AE3967" i="123"/>
  <c r="AD3967" i="123"/>
  <c r="Z3967" i="123"/>
  <c r="AA3967" i="123" s="1"/>
  <c r="AB3967" i="123" s="1"/>
  <c r="Y3967" i="123"/>
  <c r="W3967" i="123"/>
  <c r="AE3966" i="123"/>
  <c r="AD3966" i="123"/>
  <c r="Z3966" i="123"/>
  <c r="AA3966" i="123" s="1"/>
  <c r="AB3966" i="123" s="1"/>
  <c r="Y3966" i="123"/>
  <c r="W3966" i="123"/>
  <c r="AE3965" i="123"/>
  <c r="AD3965" i="123"/>
  <c r="Z3965" i="123"/>
  <c r="AA3965" i="123" s="1"/>
  <c r="AB3965" i="123" s="1"/>
  <c r="Y3965" i="123"/>
  <c r="W3965" i="123"/>
  <c r="AE3964" i="123"/>
  <c r="AD3964" i="123"/>
  <c r="Z3964" i="123"/>
  <c r="AA3964" i="123" s="1"/>
  <c r="AB3964" i="123" s="1"/>
  <c r="Y3964" i="123"/>
  <c r="W3964" i="123"/>
  <c r="AE3963" i="123"/>
  <c r="AD3963" i="123"/>
  <c r="Z3963" i="123"/>
  <c r="AA3963" i="123" s="1"/>
  <c r="AB3963" i="123" s="1"/>
  <c r="Y3963" i="123"/>
  <c r="W3963" i="123"/>
  <c r="AE3962" i="123"/>
  <c r="AD3962" i="123"/>
  <c r="Z3962" i="123"/>
  <c r="AA3962" i="123" s="1"/>
  <c r="AB3962" i="123" s="1"/>
  <c r="Y3962" i="123"/>
  <c r="W3962" i="123"/>
  <c r="AE3961" i="123"/>
  <c r="AD3961" i="123"/>
  <c r="Z3961" i="123"/>
  <c r="AA3961" i="123" s="1"/>
  <c r="AB3961" i="123" s="1"/>
  <c r="Y3961" i="123"/>
  <c r="W3961" i="123"/>
  <c r="AE3960" i="123"/>
  <c r="AD3960" i="123"/>
  <c r="Z3960" i="123"/>
  <c r="AA3960" i="123" s="1"/>
  <c r="AB3960" i="123" s="1"/>
  <c r="Y3960" i="123"/>
  <c r="W3960" i="123"/>
  <c r="AE3959" i="123"/>
  <c r="AD3959" i="123"/>
  <c r="Z3959" i="123"/>
  <c r="AA3959" i="123" s="1"/>
  <c r="AB3959" i="123" s="1"/>
  <c r="Y3959" i="123"/>
  <c r="W3959" i="123"/>
  <c r="AE3958" i="123"/>
  <c r="AD3958" i="123"/>
  <c r="Z3958" i="123"/>
  <c r="AA3958" i="123" s="1"/>
  <c r="AB3958" i="123" s="1"/>
  <c r="Y3958" i="123"/>
  <c r="W3958" i="123"/>
  <c r="AE3957" i="123"/>
  <c r="AD3957" i="123"/>
  <c r="Z3957" i="123"/>
  <c r="AA3957" i="123" s="1"/>
  <c r="AB3957" i="123" s="1"/>
  <c r="Y3957" i="123"/>
  <c r="W3957" i="123"/>
  <c r="AE3956" i="123"/>
  <c r="AD3956" i="123"/>
  <c r="Z3956" i="123"/>
  <c r="AA3956" i="123" s="1"/>
  <c r="AB3956" i="123" s="1"/>
  <c r="Y3956" i="123"/>
  <c r="W3956" i="123"/>
  <c r="AE3955" i="123"/>
  <c r="AD3955" i="123"/>
  <c r="Z3955" i="123"/>
  <c r="AA3955" i="123" s="1"/>
  <c r="AB3955" i="123" s="1"/>
  <c r="Y3955" i="123"/>
  <c r="W3955" i="123"/>
  <c r="AE3954" i="123"/>
  <c r="AD3954" i="123"/>
  <c r="Z3954" i="123"/>
  <c r="AA3954" i="123" s="1"/>
  <c r="AB3954" i="123" s="1"/>
  <c r="Y3954" i="123"/>
  <c r="W3954" i="123"/>
  <c r="AE3953" i="123"/>
  <c r="AD3953" i="123"/>
  <c r="Z3953" i="123"/>
  <c r="AA3953" i="123" s="1"/>
  <c r="AB3953" i="123" s="1"/>
  <c r="Y3953" i="123"/>
  <c r="W3953" i="123"/>
  <c r="AE3952" i="123"/>
  <c r="AD3952" i="123"/>
  <c r="Z3952" i="123"/>
  <c r="AA3952" i="123" s="1"/>
  <c r="AB3952" i="123" s="1"/>
  <c r="Y3952" i="123"/>
  <c r="W3952" i="123"/>
  <c r="AE3951" i="123"/>
  <c r="AD3951" i="123"/>
  <c r="Z3951" i="123"/>
  <c r="AA3951" i="123" s="1"/>
  <c r="AB3951" i="123" s="1"/>
  <c r="Y3951" i="123"/>
  <c r="W3951" i="123"/>
  <c r="AE3950" i="123"/>
  <c r="AD3950" i="123"/>
  <c r="Z3950" i="123"/>
  <c r="AA3950" i="123" s="1"/>
  <c r="AB3950" i="123" s="1"/>
  <c r="Y3950" i="123"/>
  <c r="W3950" i="123"/>
  <c r="AE3949" i="123"/>
  <c r="AD3949" i="123"/>
  <c r="Z3949" i="123"/>
  <c r="AA3949" i="123" s="1"/>
  <c r="AB3949" i="123" s="1"/>
  <c r="Y3949" i="123"/>
  <c r="W3949" i="123"/>
  <c r="AE3948" i="123"/>
  <c r="AD3948" i="123"/>
  <c r="Z3948" i="123"/>
  <c r="AA3948" i="123" s="1"/>
  <c r="AB3948" i="123" s="1"/>
  <c r="Y3948" i="123"/>
  <c r="W3948" i="123"/>
  <c r="AE3947" i="123"/>
  <c r="AD3947" i="123"/>
  <c r="Z3947" i="123"/>
  <c r="AA3947" i="123" s="1"/>
  <c r="AB3947" i="123" s="1"/>
  <c r="Y3947" i="123"/>
  <c r="W3947" i="123"/>
  <c r="AE3946" i="123"/>
  <c r="AD3946" i="123"/>
  <c r="Z3946" i="123"/>
  <c r="AA3946" i="123" s="1"/>
  <c r="AB3946" i="123" s="1"/>
  <c r="Y3946" i="123"/>
  <c r="W3946" i="123"/>
  <c r="AE3945" i="123"/>
  <c r="AD3945" i="123"/>
  <c r="Z3945" i="123"/>
  <c r="AA3945" i="123" s="1"/>
  <c r="AB3945" i="123" s="1"/>
  <c r="Y3945" i="123"/>
  <c r="W3945" i="123"/>
  <c r="AE3944" i="123"/>
  <c r="AD3944" i="123"/>
  <c r="Z3944" i="123"/>
  <c r="AA3944" i="123" s="1"/>
  <c r="AB3944" i="123" s="1"/>
  <c r="Y3944" i="123"/>
  <c r="W3944" i="123"/>
  <c r="AE3943" i="123"/>
  <c r="AD3943" i="123"/>
  <c r="Z3943" i="123"/>
  <c r="AA3943" i="123" s="1"/>
  <c r="AB3943" i="123" s="1"/>
  <c r="Y3943" i="123"/>
  <c r="W3943" i="123"/>
  <c r="AE3942" i="123"/>
  <c r="AD3942" i="123"/>
  <c r="Z3942" i="123"/>
  <c r="AA3942" i="123" s="1"/>
  <c r="AB3942" i="123" s="1"/>
  <c r="Y3942" i="123"/>
  <c r="W3942" i="123"/>
  <c r="AE3941" i="123"/>
  <c r="AD3941" i="123"/>
  <c r="Z3941" i="123"/>
  <c r="AA3941" i="123" s="1"/>
  <c r="AB3941" i="123" s="1"/>
  <c r="Y3941" i="123"/>
  <c r="W3941" i="123"/>
  <c r="AE3940" i="123"/>
  <c r="AD3940" i="123"/>
  <c r="Z3940" i="123"/>
  <c r="AA3940" i="123" s="1"/>
  <c r="AB3940" i="123" s="1"/>
  <c r="Y3940" i="123"/>
  <c r="W3940" i="123"/>
  <c r="AE3939" i="123"/>
  <c r="AD3939" i="123"/>
  <c r="Z3939" i="123"/>
  <c r="AA3939" i="123" s="1"/>
  <c r="AB3939" i="123" s="1"/>
  <c r="Y3939" i="123"/>
  <c r="W3939" i="123"/>
  <c r="AE3938" i="123"/>
  <c r="AD3938" i="123"/>
  <c r="Z3938" i="123"/>
  <c r="AA3938" i="123" s="1"/>
  <c r="AB3938" i="123" s="1"/>
  <c r="Y3938" i="123"/>
  <c r="W3938" i="123"/>
  <c r="AE3937" i="123"/>
  <c r="AD3937" i="123"/>
  <c r="Z3937" i="123"/>
  <c r="AA3937" i="123" s="1"/>
  <c r="AB3937" i="123" s="1"/>
  <c r="Y3937" i="123"/>
  <c r="W3937" i="123"/>
  <c r="AE3936" i="123"/>
  <c r="AD3936" i="123"/>
  <c r="Z3936" i="123"/>
  <c r="AA3936" i="123" s="1"/>
  <c r="AB3936" i="123" s="1"/>
  <c r="Y3936" i="123"/>
  <c r="W3936" i="123"/>
  <c r="AE3935" i="123"/>
  <c r="AD3935" i="123"/>
  <c r="Z3935" i="123"/>
  <c r="AA3935" i="123" s="1"/>
  <c r="AB3935" i="123" s="1"/>
  <c r="Y3935" i="123"/>
  <c r="W3935" i="123"/>
  <c r="AE3934" i="123"/>
  <c r="AD3934" i="123"/>
  <c r="Z3934" i="123"/>
  <c r="AA3934" i="123" s="1"/>
  <c r="AB3934" i="123" s="1"/>
  <c r="Y3934" i="123"/>
  <c r="W3934" i="123"/>
  <c r="AE3933" i="123"/>
  <c r="AD3933" i="123"/>
  <c r="Z3933" i="123"/>
  <c r="AA3933" i="123" s="1"/>
  <c r="AB3933" i="123" s="1"/>
  <c r="Y3933" i="123"/>
  <c r="W3933" i="123"/>
  <c r="AE3932" i="123"/>
  <c r="AD3932" i="123"/>
  <c r="Z3932" i="123"/>
  <c r="AA3932" i="123" s="1"/>
  <c r="AB3932" i="123" s="1"/>
  <c r="Y3932" i="123"/>
  <c r="W3932" i="123"/>
  <c r="AE3931" i="123"/>
  <c r="AD3931" i="123"/>
  <c r="Z3931" i="123"/>
  <c r="AA3931" i="123" s="1"/>
  <c r="AB3931" i="123" s="1"/>
  <c r="Y3931" i="123"/>
  <c r="W3931" i="123"/>
  <c r="AE3930" i="123"/>
  <c r="AD3930" i="123"/>
  <c r="Z3930" i="123"/>
  <c r="AA3930" i="123" s="1"/>
  <c r="AB3930" i="123" s="1"/>
  <c r="Y3930" i="123"/>
  <c r="W3930" i="123"/>
  <c r="AE3929" i="123"/>
  <c r="AD3929" i="123"/>
  <c r="Z3929" i="123"/>
  <c r="AA3929" i="123" s="1"/>
  <c r="AB3929" i="123" s="1"/>
  <c r="Y3929" i="123"/>
  <c r="W3929" i="123"/>
  <c r="AE3928" i="123"/>
  <c r="AD3928" i="123"/>
  <c r="Z3928" i="123"/>
  <c r="AA3928" i="123" s="1"/>
  <c r="AB3928" i="123" s="1"/>
  <c r="Y3928" i="123"/>
  <c r="W3928" i="123"/>
  <c r="AE3927" i="123"/>
  <c r="AD3927" i="123"/>
  <c r="Z3927" i="123"/>
  <c r="AA3927" i="123" s="1"/>
  <c r="AB3927" i="123" s="1"/>
  <c r="Y3927" i="123"/>
  <c r="W3927" i="123"/>
  <c r="AE3926" i="123"/>
  <c r="AD3926" i="123"/>
  <c r="Z3926" i="123"/>
  <c r="AA3926" i="123" s="1"/>
  <c r="AB3926" i="123" s="1"/>
  <c r="Y3926" i="123"/>
  <c r="W3926" i="123"/>
  <c r="AE3925" i="123"/>
  <c r="AD3925" i="123"/>
  <c r="Z3925" i="123"/>
  <c r="AA3925" i="123" s="1"/>
  <c r="AB3925" i="123" s="1"/>
  <c r="Y3925" i="123"/>
  <c r="W3925" i="123"/>
  <c r="AE3924" i="123"/>
  <c r="AD3924" i="123"/>
  <c r="Z3924" i="123"/>
  <c r="AA3924" i="123" s="1"/>
  <c r="AB3924" i="123" s="1"/>
  <c r="Y3924" i="123"/>
  <c r="W3924" i="123"/>
  <c r="AE3923" i="123"/>
  <c r="AD3923" i="123"/>
  <c r="Z3923" i="123"/>
  <c r="AA3923" i="123" s="1"/>
  <c r="AB3923" i="123" s="1"/>
  <c r="Y3923" i="123"/>
  <c r="W3923" i="123"/>
  <c r="AE3922" i="123"/>
  <c r="AD3922" i="123"/>
  <c r="Z3922" i="123"/>
  <c r="AA3922" i="123" s="1"/>
  <c r="AB3922" i="123" s="1"/>
  <c r="Y3922" i="123"/>
  <c r="W3922" i="123"/>
  <c r="AE3921" i="123"/>
  <c r="AD3921" i="123"/>
  <c r="Z3921" i="123"/>
  <c r="AA3921" i="123" s="1"/>
  <c r="AB3921" i="123" s="1"/>
  <c r="Y3921" i="123"/>
  <c r="W3921" i="123"/>
  <c r="AE3920" i="123"/>
  <c r="AD3920" i="123"/>
  <c r="Z3920" i="123"/>
  <c r="AA3920" i="123" s="1"/>
  <c r="AB3920" i="123" s="1"/>
  <c r="Y3920" i="123"/>
  <c r="W3920" i="123"/>
  <c r="AE3919" i="123"/>
  <c r="AD3919" i="123"/>
  <c r="Z3919" i="123"/>
  <c r="AA3919" i="123" s="1"/>
  <c r="AB3919" i="123" s="1"/>
  <c r="Y3919" i="123"/>
  <c r="W3919" i="123"/>
  <c r="AE3918" i="123"/>
  <c r="AD3918" i="123"/>
  <c r="Z3918" i="123"/>
  <c r="AA3918" i="123" s="1"/>
  <c r="AB3918" i="123" s="1"/>
  <c r="Y3918" i="123"/>
  <c r="W3918" i="123"/>
  <c r="AE3917" i="123"/>
  <c r="AD3917" i="123"/>
  <c r="Z3917" i="123"/>
  <c r="AA3917" i="123" s="1"/>
  <c r="AB3917" i="123" s="1"/>
  <c r="Y3917" i="123"/>
  <c r="W3917" i="123"/>
  <c r="AE3916" i="123"/>
  <c r="AD3916" i="123"/>
  <c r="Z3916" i="123"/>
  <c r="AA3916" i="123" s="1"/>
  <c r="AB3916" i="123" s="1"/>
  <c r="Y3916" i="123"/>
  <c r="W3916" i="123"/>
  <c r="AE3915" i="123"/>
  <c r="AD3915" i="123"/>
  <c r="Z3915" i="123"/>
  <c r="AA3915" i="123" s="1"/>
  <c r="AB3915" i="123" s="1"/>
  <c r="Y3915" i="123"/>
  <c r="W3915" i="123"/>
  <c r="AE3914" i="123"/>
  <c r="AD3914" i="123"/>
  <c r="Z3914" i="123"/>
  <c r="AA3914" i="123" s="1"/>
  <c r="AB3914" i="123" s="1"/>
  <c r="Y3914" i="123"/>
  <c r="W3914" i="123"/>
  <c r="AE3913" i="123"/>
  <c r="AD3913" i="123"/>
  <c r="Z3913" i="123"/>
  <c r="AA3913" i="123" s="1"/>
  <c r="AB3913" i="123" s="1"/>
  <c r="Y3913" i="123"/>
  <c r="W3913" i="123"/>
  <c r="AE3912" i="123"/>
  <c r="AD3912" i="123"/>
  <c r="Z3912" i="123"/>
  <c r="AA3912" i="123" s="1"/>
  <c r="AB3912" i="123" s="1"/>
  <c r="Y3912" i="123"/>
  <c r="W3912" i="123"/>
  <c r="AE3911" i="123"/>
  <c r="AD3911" i="123"/>
  <c r="Z3911" i="123"/>
  <c r="AA3911" i="123" s="1"/>
  <c r="AB3911" i="123" s="1"/>
  <c r="Y3911" i="123"/>
  <c r="W3911" i="123"/>
  <c r="AE3910" i="123"/>
  <c r="AD3910" i="123"/>
  <c r="Z3910" i="123"/>
  <c r="AA3910" i="123" s="1"/>
  <c r="AB3910" i="123" s="1"/>
  <c r="Y3910" i="123"/>
  <c r="W3910" i="123"/>
  <c r="AE3909" i="123"/>
  <c r="AD3909" i="123"/>
  <c r="Z3909" i="123"/>
  <c r="AA3909" i="123" s="1"/>
  <c r="AB3909" i="123" s="1"/>
  <c r="Y3909" i="123"/>
  <c r="W3909" i="123"/>
  <c r="AE3908" i="123"/>
  <c r="AD3908" i="123"/>
  <c r="Z3908" i="123"/>
  <c r="AA3908" i="123" s="1"/>
  <c r="AB3908" i="123" s="1"/>
  <c r="Y3908" i="123"/>
  <c r="W3908" i="123"/>
  <c r="AE3907" i="123"/>
  <c r="AD3907" i="123"/>
  <c r="Z3907" i="123"/>
  <c r="AA3907" i="123" s="1"/>
  <c r="AB3907" i="123" s="1"/>
  <c r="Y3907" i="123"/>
  <c r="W3907" i="123"/>
  <c r="AE3906" i="123"/>
  <c r="AD3906" i="123"/>
  <c r="Z3906" i="123"/>
  <c r="AA3906" i="123" s="1"/>
  <c r="AB3906" i="123" s="1"/>
  <c r="Y3906" i="123"/>
  <c r="W3906" i="123"/>
  <c r="AE3905" i="123"/>
  <c r="AD3905" i="123"/>
  <c r="Z3905" i="123"/>
  <c r="AA3905" i="123" s="1"/>
  <c r="AB3905" i="123" s="1"/>
  <c r="Y3905" i="123"/>
  <c r="W3905" i="123"/>
  <c r="AE3904" i="123"/>
  <c r="AD3904" i="123"/>
  <c r="Z3904" i="123"/>
  <c r="AA3904" i="123" s="1"/>
  <c r="AB3904" i="123" s="1"/>
  <c r="Y3904" i="123"/>
  <c r="W3904" i="123"/>
  <c r="AE3903" i="123"/>
  <c r="AD3903" i="123"/>
  <c r="Z3903" i="123"/>
  <c r="AA3903" i="123" s="1"/>
  <c r="AB3903" i="123" s="1"/>
  <c r="Y3903" i="123"/>
  <c r="W3903" i="123"/>
  <c r="AE3902" i="123"/>
  <c r="AD3902" i="123"/>
  <c r="Z3902" i="123"/>
  <c r="AA3902" i="123" s="1"/>
  <c r="AB3902" i="123" s="1"/>
  <c r="Y3902" i="123"/>
  <c r="W3902" i="123"/>
  <c r="AE3901" i="123"/>
  <c r="AD3901" i="123"/>
  <c r="Z3901" i="123"/>
  <c r="AA3901" i="123" s="1"/>
  <c r="AB3901" i="123" s="1"/>
  <c r="Y3901" i="123"/>
  <c r="W3901" i="123"/>
  <c r="AE3900" i="123"/>
  <c r="AD3900" i="123"/>
  <c r="Z3900" i="123"/>
  <c r="AA3900" i="123" s="1"/>
  <c r="AB3900" i="123" s="1"/>
  <c r="Y3900" i="123"/>
  <c r="W3900" i="123"/>
  <c r="AE3899" i="123"/>
  <c r="AD3899" i="123"/>
  <c r="Z3899" i="123"/>
  <c r="AA3899" i="123" s="1"/>
  <c r="AB3899" i="123" s="1"/>
  <c r="Y3899" i="123"/>
  <c r="W3899" i="123"/>
  <c r="AE3898" i="123"/>
  <c r="AD3898" i="123"/>
  <c r="Z3898" i="123"/>
  <c r="AA3898" i="123" s="1"/>
  <c r="AB3898" i="123" s="1"/>
  <c r="Y3898" i="123"/>
  <c r="W3898" i="123"/>
  <c r="AE3897" i="123"/>
  <c r="AD3897" i="123"/>
  <c r="Z3897" i="123"/>
  <c r="AA3897" i="123" s="1"/>
  <c r="AB3897" i="123" s="1"/>
  <c r="Y3897" i="123"/>
  <c r="W3897" i="123"/>
  <c r="AE3896" i="123"/>
  <c r="AD3896" i="123"/>
  <c r="Z3896" i="123"/>
  <c r="AA3896" i="123" s="1"/>
  <c r="AB3896" i="123" s="1"/>
  <c r="Y3896" i="123"/>
  <c r="W3896" i="123"/>
  <c r="AE3895" i="123"/>
  <c r="AD3895" i="123"/>
  <c r="Z3895" i="123"/>
  <c r="AA3895" i="123" s="1"/>
  <c r="AB3895" i="123" s="1"/>
  <c r="Y3895" i="123"/>
  <c r="W3895" i="123"/>
  <c r="AE3894" i="123"/>
  <c r="AD3894" i="123"/>
  <c r="Z3894" i="123"/>
  <c r="AA3894" i="123" s="1"/>
  <c r="AB3894" i="123" s="1"/>
  <c r="Y3894" i="123"/>
  <c r="W3894" i="123"/>
  <c r="AE3893" i="123"/>
  <c r="AD3893" i="123"/>
  <c r="Z3893" i="123"/>
  <c r="AA3893" i="123" s="1"/>
  <c r="AB3893" i="123" s="1"/>
  <c r="Y3893" i="123"/>
  <c r="W3893" i="123"/>
  <c r="AE3892" i="123"/>
  <c r="AD3892" i="123"/>
  <c r="Z3892" i="123"/>
  <c r="AA3892" i="123" s="1"/>
  <c r="AB3892" i="123" s="1"/>
  <c r="Y3892" i="123"/>
  <c r="W3892" i="123"/>
  <c r="AE3891" i="123"/>
  <c r="AD3891" i="123"/>
  <c r="Z3891" i="123"/>
  <c r="AA3891" i="123" s="1"/>
  <c r="AB3891" i="123" s="1"/>
  <c r="Y3891" i="123"/>
  <c r="W3891" i="123"/>
  <c r="AE3890" i="123"/>
  <c r="AD3890" i="123"/>
  <c r="Z3890" i="123"/>
  <c r="AA3890" i="123" s="1"/>
  <c r="AB3890" i="123" s="1"/>
  <c r="Y3890" i="123"/>
  <c r="W3890" i="123"/>
  <c r="AE3889" i="123"/>
  <c r="AD3889" i="123"/>
  <c r="Z3889" i="123"/>
  <c r="AA3889" i="123" s="1"/>
  <c r="AB3889" i="123" s="1"/>
  <c r="Y3889" i="123"/>
  <c r="W3889" i="123"/>
  <c r="AE3888" i="123"/>
  <c r="AD3888" i="123"/>
  <c r="Z3888" i="123"/>
  <c r="AA3888" i="123" s="1"/>
  <c r="AB3888" i="123" s="1"/>
  <c r="Y3888" i="123"/>
  <c r="W3888" i="123"/>
  <c r="AE3887" i="123"/>
  <c r="AD3887" i="123"/>
  <c r="Z3887" i="123"/>
  <c r="AA3887" i="123" s="1"/>
  <c r="AB3887" i="123" s="1"/>
  <c r="Y3887" i="123"/>
  <c r="W3887" i="123"/>
  <c r="AE3886" i="123"/>
  <c r="AD3886" i="123"/>
  <c r="Z3886" i="123"/>
  <c r="AA3886" i="123" s="1"/>
  <c r="AB3886" i="123" s="1"/>
  <c r="Y3886" i="123"/>
  <c r="W3886" i="123"/>
  <c r="AE3885" i="123"/>
  <c r="AD3885" i="123"/>
  <c r="Z3885" i="123"/>
  <c r="AA3885" i="123" s="1"/>
  <c r="AB3885" i="123" s="1"/>
  <c r="Y3885" i="123"/>
  <c r="W3885" i="123"/>
  <c r="AE3884" i="123"/>
  <c r="AD3884" i="123"/>
  <c r="Z3884" i="123"/>
  <c r="AA3884" i="123" s="1"/>
  <c r="AB3884" i="123" s="1"/>
  <c r="Y3884" i="123"/>
  <c r="W3884" i="123"/>
  <c r="AE3883" i="123"/>
  <c r="AD3883" i="123"/>
  <c r="Z3883" i="123"/>
  <c r="AA3883" i="123" s="1"/>
  <c r="AB3883" i="123" s="1"/>
  <c r="Y3883" i="123"/>
  <c r="W3883" i="123"/>
  <c r="AE3882" i="123"/>
  <c r="AD3882" i="123"/>
  <c r="Z3882" i="123"/>
  <c r="AA3882" i="123" s="1"/>
  <c r="AB3882" i="123" s="1"/>
  <c r="Y3882" i="123"/>
  <c r="W3882" i="123"/>
  <c r="AE3881" i="123"/>
  <c r="AD3881" i="123"/>
  <c r="Z3881" i="123"/>
  <c r="AA3881" i="123" s="1"/>
  <c r="AB3881" i="123" s="1"/>
  <c r="Y3881" i="123"/>
  <c r="W3881" i="123"/>
  <c r="AE3880" i="123"/>
  <c r="AD3880" i="123"/>
  <c r="Z3880" i="123"/>
  <c r="AA3880" i="123" s="1"/>
  <c r="AB3880" i="123" s="1"/>
  <c r="Y3880" i="123"/>
  <c r="W3880" i="123"/>
  <c r="AE3879" i="123"/>
  <c r="AD3879" i="123"/>
  <c r="Z3879" i="123"/>
  <c r="AA3879" i="123" s="1"/>
  <c r="AB3879" i="123" s="1"/>
  <c r="Y3879" i="123"/>
  <c r="W3879" i="123"/>
  <c r="AE3878" i="123"/>
  <c r="AD3878" i="123"/>
  <c r="Z3878" i="123"/>
  <c r="AA3878" i="123" s="1"/>
  <c r="AB3878" i="123" s="1"/>
  <c r="Y3878" i="123"/>
  <c r="W3878" i="123"/>
  <c r="AE3877" i="123"/>
  <c r="AD3877" i="123"/>
  <c r="Z3877" i="123"/>
  <c r="AA3877" i="123" s="1"/>
  <c r="AB3877" i="123" s="1"/>
  <c r="Y3877" i="123"/>
  <c r="W3877" i="123"/>
  <c r="AE3876" i="123"/>
  <c r="AD3876" i="123"/>
  <c r="Z3876" i="123"/>
  <c r="AA3876" i="123" s="1"/>
  <c r="AB3876" i="123" s="1"/>
  <c r="Y3876" i="123"/>
  <c r="W3876" i="123"/>
  <c r="AE3875" i="123"/>
  <c r="AD3875" i="123"/>
  <c r="Z3875" i="123"/>
  <c r="AA3875" i="123" s="1"/>
  <c r="AB3875" i="123" s="1"/>
  <c r="Y3875" i="123"/>
  <c r="W3875" i="123"/>
  <c r="AE3874" i="123"/>
  <c r="AD3874" i="123"/>
  <c r="Z3874" i="123"/>
  <c r="AA3874" i="123" s="1"/>
  <c r="AB3874" i="123" s="1"/>
  <c r="Y3874" i="123"/>
  <c r="W3874" i="123"/>
  <c r="AE3873" i="123"/>
  <c r="AD3873" i="123"/>
  <c r="Z3873" i="123"/>
  <c r="AA3873" i="123" s="1"/>
  <c r="AB3873" i="123" s="1"/>
  <c r="Y3873" i="123"/>
  <c r="W3873" i="123"/>
  <c r="AE3872" i="123"/>
  <c r="AD3872" i="123"/>
  <c r="Z3872" i="123"/>
  <c r="AA3872" i="123" s="1"/>
  <c r="AB3872" i="123" s="1"/>
  <c r="Y3872" i="123"/>
  <c r="W3872" i="123"/>
  <c r="AE3871" i="123"/>
  <c r="AD3871" i="123"/>
  <c r="Z3871" i="123"/>
  <c r="AA3871" i="123" s="1"/>
  <c r="AB3871" i="123" s="1"/>
  <c r="Y3871" i="123"/>
  <c r="W3871" i="123"/>
  <c r="AE3870" i="123"/>
  <c r="AD3870" i="123"/>
  <c r="Z3870" i="123"/>
  <c r="AA3870" i="123" s="1"/>
  <c r="AB3870" i="123" s="1"/>
  <c r="Y3870" i="123"/>
  <c r="W3870" i="123"/>
  <c r="AE3869" i="123"/>
  <c r="AD3869" i="123"/>
  <c r="Z3869" i="123"/>
  <c r="AA3869" i="123" s="1"/>
  <c r="AB3869" i="123" s="1"/>
  <c r="Y3869" i="123"/>
  <c r="W3869" i="123"/>
  <c r="AE3868" i="123"/>
  <c r="AD3868" i="123"/>
  <c r="Z3868" i="123"/>
  <c r="AA3868" i="123" s="1"/>
  <c r="AB3868" i="123" s="1"/>
  <c r="Y3868" i="123"/>
  <c r="W3868" i="123"/>
  <c r="AE3867" i="123"/>
  <c r="AD3867" i="123"/>
  <c r="Z3867" i="123"/>
  <c r="AA3867" i="123" s="1"/>
  <c r="AB3867" i="123" s="1"/>
  <c r="Y3867" i="123"/>
  <c r="W3867" i="123"/>
  <c r="AE3866" i="123"/>
  <c r="AD3866" i="123"/>
  <c r="Z3866" i="123"/>
  <c r="AA3866" i="123" s="1"/>
  <c r="AB3866" i="123" s="1"/>
  <c r="Y3866" i="123"/>
  <c r="W3866" i="123"/>
  <c r="AE3865" i="123"/>
  <c r="AD3865" i="123"/>
  <c r="Z3865" i="123"/>
  <c r="AA3865" i="123" s="1"/>
  <c r="AB3865" i="123" s="1"/>
  <c r="Y3865" i="123"/>
  <c r="W3865" i="123"/>
  <c r="AE3864" i="123"/>
  <c r="AD3864" i="123"/>
  <c r="Z3864" i="123"/>
  <c r="AA3864" i="123" s="1"/>
  <c r="AB3864" i="123" s="1"/>
  <c r="Y3864" i="123"/>
  <c r="W3864" i="123"/>
  <c r="AE3863" i="123"/>
  <c r="AD3863" i="123"/>
  <c r="Z3863" i="123"/>
  <c r="AA3863" i="123" s="1"/>
  <c r="AB3863" i="123" s="1"/>
  <c r="Y3863" i="123"/>
  <c r="W3863" i="123"/>
  <c r="AE3862" i="123"/>
  <c r="AD3862" i="123"/>
  <c r="Z3862" i="123"/>
  <c r="AA3862" i="123" s="1"/>
  <c r="AB3862" i="123" s="1"/>
  <c r="Y3862" i="123"/>
  <c r="W3862" i="123"/>
  <c r="AE3861" i="123"/>
  <c r="AD3861" i="123"/>
  <c r="Z3861" i="123"/>
  <c r="AA3861" i="123" s="1"/>
  <c r="AB3861" i="123" s="1"/>
  <c r="Y3861" i="123"/>
  <c r="W3861" i="123"/>
  <c r="AE3860" i="123"/>
  <c r="AD3860" i="123"/>
  <c r="Z3860" i="123"/>
  <c r="AA3860" i="123" s="1"/>
  <c r="AB3860" i="123" s="1"/>
  <c r="Y3860" i="123"/>
  <c r="W3860" i="123"/>
  <c r="AE3859" i="123"/>
  <c r="AD3859" i="123"/>
  <c r="Z3859" i="123"/>
  <c r="AA3859" i="123" s="1"/>
  <c r="AB3859" i="123" s="1"/>
  <c r="Y3859" i="123"/>
  <c r="W3859" i="123"/>
  <c r="AE3858" i="123"/>
  <c r="AD3858" i="123"/>
  <c r="Z3858" i="123"/>
  <c r="AA3858" i="123" s="1"/>
  <c r="AB3858" i="123" s="1"/>
  <c r="Y3858" i="123"/>
  <c r="W3858" i="123"/>
  <c r="AE3857" i="123"/>
  <c r="AD3857" i="123"/>
  <c r="Z3857" i="123"/>
  <c r="AA3857" i="123" s="1"/>
  <c r="AB3857" i="123" s="1"/>
  <c r="Y3857" i="123"/>
  <c r="W3857" i="123"/>
  <c r="AE3856" i="123"/>
  <c r="AD3856" i="123"/>
  <c r="Z3856" i="123"/>
  <c r="AA3856" i="123" s="1"/>
  <c r="AB3856" i="123" s="1"/>
  <c r="Y3856" i="123"/>
  <c r="W3856" i="123"/>
  <c r="AE3855" i="123"/>
  <c r="AD3855" i="123"/>
  <c r="Z3855" i="123"/>
  <c r="AA3855" i="123" s="1"/>
  <c r="AB3855" i="123" s="1"/>
  <c r="Y3855" i="123"/>
  <c r="W3855" i="123"/>
  <c r="AE3854" i="123"/>
  <c r="AD3854" i="123"/>
  <c r="Z3854" i="123"/>
  <c r="AA3854" i="123" s="1"/>
  <c r="AB3854" i="123" s="1"/>
  <c r="Y3854" i="123"/>
  <c r="W3854" i="123"/>
  <c r="AE3853" i="123"/>
  <c r="AD3853" i="123"/>
  <c r="Z3853" i="123"/>
  <c r="AA3853" i="123" s="1"/>
  <c r="AB3853" i="123" s="1"/>
  <c r="Y3853" i="123"/>
  <c r="W3853" i="123"/>
  <c r="AE3852" i="123"/>
  <c r="AD3852" i="123"/>
  <c r="Z3852" i="123"/>
  <c r="AA3852" i="123" s="1"/>
  <c r="AB3852" i="123" s="1"/>
  <c r="Y3852" i="123"/>
  <c r="W3852" i="123"/>
  <c r="AE3851" i="123"/>
  <c r="AD3851" i="123"/>
  <c r="Z3851" i="123"/>
  <c r="AA3851" i="123" s="1"/>
  <c r="AB3851" i="123" s="1"/>
  <c r="Y3851" i="123"/>
  <c r="W3851" i="123"/>
  <c r="AE3850" i="123"/>
  <c r="AD3850" i="123"/>
  <c r="Z3850" i="123"/>
  <c r="AA3850" i="123" s="1"/>
  <c r="AB3850" i="123" s="1"/>
  <c r="Y3850" i="123"/>
  <c r="W3850" i="123"/>
  <c r="AE3849" i="123"/>
  <c r="AD3849" i="123"/>
  <c r="Z3849" i="123"/>
  <c r="AA3849" i="123" s="1"/>
  <c r="AB3849" i="123" s="1"/>
  <c r="Y3849" i="123"/>
  <c r="W3849" i="123"/>
  <c r="AE3848" i="123"/>
  <c r="AD3848" i="123"/>
  <c r="Z3848" i="123"/>
  <c r="AA3848" i="123" s="1"/>
  <c r="AB3848" i="123" s="1"/>
  <c r="Y3848" i="123"/>
  <c r="W3848" i="123"/>
  <c r="AE3847" i="123"/>
  <c r="AD3847" i="123"/>
  <c r="Z3847" i="123"/>
  <c r="AA3847" i="123" s="1"/>
  <c r="AB3847" i="123" s="1"/>
  <c r="Y3847" i="123"/>
  <c r="W3847" i="123"/>
  <c r="AE3846" i="123"/>
  <c r="AD3846" i="123"/>
  <c r="Z3846" i="123"/>
  <c r="AA3846" i="123" s="1"/>
  <c r="AB3846" i="123" s="1"/>
  <c r="Y3846" i="123"/>
  <c r="W3846" i="123"/>
  <c r="AE3845" i="123"/>
  <c r="AD3845" i="123"/>
  <c r="Z3845" i="123"/>
  <c r="AA3845" i="123" s="1"/>
  <c r="AB3845" i="123" s="1"/>
  <c r="Y3845" i="123"/>
  <c r="W3845" i="123"/>
  <c r="AE3844" i="123"/>
  <c r="AD3844" i="123"/>
  <c r="Z3844" i="123"/>
  <c r="AA3844" i="123" s="1"/>
  <c r="AB3844" i="123" s="1"/>
  <c r="Y3844" i="123"/>
  <c r="W3844" i="123"/>
  <c r="AE3843" i="123"/>
  <c r="AD3843" i="123"/>
  <c r="Z3843" i="123"/>
  <c r="AA3843" i="123" s="1"/>
  <c r="AB3843" i="123" s="1"/>
  <c r="Y3843" i="123"/>
  <c r="W3843" i="123"/>
  <c r="AE3842" i="123"/>
  <c r="AD3842" i="123"/>
  <c r="Z3842" i="123"/>
  <c r="AA3842" i="123" s="1"/>
  <c r="AB3842" i="123" s="1"/>
  <c r="Y3842" i="123"/>
  <c r="W3842" i="123"/>
  <c r="AE3841" i="123"/>
  <c r="AD3841" i="123"/>
  <c r="Z3841" i="123"/>
  <c r="AA3841" i="123" s="1"/>
  <c r="AB3841" i="123" s="1"/>
  <c r="Y3841" i="123"/>
  <c r="W3841" i="123"/>
  <c r="AE3840" i="123"/>
  <c r="AD3840" i="123"/>
  <c r="Z3840" i="123"/>
  <c r="AA3840" i="123" s="1"/>
  <c r="AB3840" i="123" s="1"/>
  <c r="Y3840" i="123"/>
  <c r="W3840" i="123"/>
  <c r="AE3839" i="123"/>
  <c r="AD3839" i="123"/>
  <c r="Z3839" i="123"/>
  <c r="AA3839" i="123" s="1"/>
  <c r="AB3839" i="123" s="1"/>
  <c r="Y3839" i="123"/>
  <c r="W3839" i="123"/>
  <c r="AE3838" i="123"/>
  <c r="AD3838" i="123"/>
  <c r="Z3838" i="123"/>
  <c r="AA3838" i="123" s="1"/>
  <c r="AB3838" i="123" s="1"/>
  <c r="Y3838" i="123"/>
  <c r="W3838" i="123"/>
  <c r="AE3837" i="123"/>
  <c r="AD3837" i="123"/>
  <c r="Z3837" i="123"/>
  <c r="AA3837" i="123" s="1"/>
  <c r="AB3837" i="123" s="1"/>
  <c r="Y3837" i="123"/>
  <c r="W3837" i="123"/>
  <c r="AE3836" i="123"/>
  <c r="AD3836" i="123"/>
  <c r="Z3836" i="123"/>
  <c r="AA3836" i="123" s="1"/>
  <c r="AB3836" i="123" s="1"/>
  <c r="Y3836" i="123"/>
  <c r="W3836" i="123"/>
  <c r="AE3835" i="123"/>
  <c r="AD3835" i="123"/>
  <c r="Z3835" i="123"/>
  <c r="AA3835" i="123" s="1"/>
  <c r="AB3835" i="123" s="1"/>
  <c r="Y3835" i="123"/>
  <c r="W3835" i="123"/>
  <c r="AE3834" i="123"/>
  <c r="AD3834" i="123"/>
  <c r="Z3834" i="123"/>
  <c r="AA3834" i="123" s="1"/>
  <c r="AB3834" i="123" s="1"/>
  <c r="Y3834" i="123"/>
  <c r="W3834" i="123"/>
  <c r="AE3833" i="123"/>
  <c r="AD3833" i="123"/>
  <c r="Z3833" i="123"/>
  <c r="AA3833" i="123" s="1"/>
  <c r="AB3833" i="123" s="1"/>
  <c r="Y3833" i="123"/>
  <c r="W3833" i="123"/>
  <c r="AE3832" i="123"/>
  <c r="AD3832" i="123"/>
  <c r="Z3832" i="123"/>
  <c r="AA3832" i="123" s="1"/>
  <c r="AB3832" i="123" s="1"/>
  <c r="Y3832" i="123"/>
  <c r="W3832" i="123"/>
  <c r="AE3831" i="123"/>
  <c r="AD3831" i="123"/>
  <c r="Z3831" i="123"/>
  <c r="AA3831" i="123" s="1"/>
  <c r="AB3831" i="123" s="1"/>
  <c r="Y3831" i="123"/>
  <c r="W3831" i="123"/>
  <c r="AE3830" i="123"/>
  <c r="AD3830" i="123"/>
  <c r="Z3830" i="123"/>
  <c r="AA3830" i="123" s="1"/>
  <c r="AB3830" i="123" s="1"/>
  <c r="Y3830" i="123"/>
  <c r="W3830" i="123"/>
  <c r="AE3829" i="123"/>
  <c r="AD3829" i="123"/>
  <c r="Z3829" i="123"/>
  <c r="AA3829" i="123" s="1"/>
  <c r="AB3829" i="123" s="1"/>
  <c r="Y3829" i="123"/>
  <c r="W3829" i="123"/>
  <c r="AE3828" i="123"/>
  <c r="AD3828" i="123"/>
  <c r="Z3828" i="123"/>
  <c r="AA3828" i="123" s="1"/>
  <c r="AB3828" i="123" s="1"/>
  <c r="Y3828" i="123"/>
  <c r="W3828" i="123"/>
  <c r="AE3827" i="123"/>
  <c r="AD3827" i="123"/>
  <c r="Z3827" i="123"/>
  <c r="AA3827" i="123" s="1"/>
  <c r="AB3827" i="123" s="1"/>
  <c r="Y3827" i="123"/>
  <c r="W3827" i="123"/>
  <c r="AE3826" i="123"/>
  <c r="AD3826" i="123"/>
  <c r="Z3826" i="123"/>
  <c r="AA3826" i="123" s="1"/>
  <c r="AB3826" i="123" s="1"/>
  <c r="Y3826" i="123"/>
  <c r="W3826" i="123"/>
  <c r="AE3825" i="123"/>
  <c r="AD3825" i="123"/>
  <c r="Z3825" i="123"/>
  <c r="AA3825" i="123" s="1"/>
  <c r="AB3825" i="123" s="1"/>
  <c r="Y3825" i="123"/>
  <c r="W3825" i="123"/>
  <c r="AE3824" i="123"/>
  <c r="AD3824" i="123"/>
  <c r="Z3824" i="123"/>
  <c r="AA3824" i="123" s="1"/>
  <c r="AB3824" i="123" s="1"/>
  <c r="Y3824" i="123"/>
  <c r="W3824" i="123"/>
  <c r="AE3823" i="123"/>
  <c r="AD3823" i="123"/>
  <c r="Z3823" i="123"/>
  <c r="AA3823" i="123" s="1"/>
  <c r="AB3823" i="123" s="1"/>
  <c r="Y3823" i="123"/>
  <c r="W3823" i="123"/>
  <c r="AE3822" i="123"/>
  <c r="AD3822" i="123"/>
  <c r="Z3822" i="123"/>
  <c r="AA3822" i="123" s="1"/>
  <c r="AB3822" i="123" s="1"/>
  <c r="Y3822" i="123"/>
  <c r="W3822" i="123"/>
  <c r="AE3821" i="123"/>
  <c r="AD3821" i="123"/>
  <c r="Z3821" i="123"/>
  <c r="AA3821" i="123" s="1"/>
  <c r="AB3821" i="123" s="1"/>
  <c r="Y3821" i="123"/>
  <c r="W3821" i="123"/>
  <c r="AE3820" i="123"/>
  <c r="AD3820" i="123"/>
  <c r="Z3820" i="123"/>
  <c r="AA3820" i="123" s="1"/>
  <c r="AB3820" i="123" s="1"/>
  <c r="Y3820" i="123"/>
  <c r="W3820" i="123"/>
  <c r="AE3819" i="123"/>
  <c r="AD3819" i="123"/>
  <c r="Z3819" i="123"/>
  <c r="AA3819" i="123" s="1"/>
  <c r="AB3819" i="123" s="1"/>
  <c r="Y3819" i="123"/>
  <c r="W3819" i="123"/>
  <c r="AE3818" i="123"/>
  <c r="AD3818" i="123"/>
  <c r="Z3818" i="123"/>
  <c r="AA3818" i="123" s="1"/>
  <c r="AB3818" i="123" s="1"/>
  <c r="Y3818" i="123"/>
  <c r="W3818" i="123"/>
  <c r="AE3817" i="123"/>
  <c r="AD3817" i="123"/>
  <c r="Z3817" i="123"/>
  <c r="AA3817" i="123" s="1"/>
  <c r="AB3817" i="123" s="1"/>
  <c r="Y3817" i="123"/>
  <c r="W3817" i="123"/>
  <c r="AE3816" i="123"/>
  <c r="AD3816" i="123"/>
  <c r="Z3816" i="123"/>
  <c r="AA3816" i="123" s="1"/>
  <c r="AB3816" i="123" s="1"/>
  <c r="Y3816" i="123"/>
  <c r="W3816" i="123"/>
  <c r="AE3815" i="123"/>
  <c r="AD3815" i="123"/>
  <c r="Z3815" i="123"/>
  <c r="AA3815" i="123" s="1"/>
  <c r="AB3815" i="123" s="1"/>
  <c r="Y3815" i="123"/>
  <c r="W3815" i="123"/>
  <c r="AE3814" i="123"/>
  <c r="AD3814" i="123"/>
  <c r="Z3814" i="123"/>
  <c r="AA3814" i="123" s="1"/>
  <c r="AB3814" i="123" s="1"/>
  <c r="Y3814" i="123"/>
  <c r="W3814" i="123"/>
  <c r="AE3813" i="123"/>
  <c r="AD3813" i="123"/>
  <c r="Z3813" i="123"/>
  <c r="AA3813" i="123" s="1"/>
  <c r="AB3813" i="123" s="1"/>
  <c r="Y3813" i="123"/>
  <c r="W3813" i="123"/>
  <c r="AE3812" i="123"/>
  <c r="AD3812" i="123"/>
  <c r="Z3812" i="123"/>
  <c r="AA3812" i="123" s="1"/>
  <c r="AB3812" i="123" s="1"/>
  <c r="Y3812" i="123"/>
  <c r="W3812" i="123"/>
  <c r="AE3811" i="123"/>
  <c r="AD3811" i="123"/>
  <c r="Z3811" i="123"/>
  <c r="AA3811" i="123" s="1"/>
  <c r="AB3811" i="123" s="1"/>
  <c r="Y3811" i="123"/>
  <c r="W3811" i="123"/>
  <c r="AE3810" i="123"/>
  <c r="AD3810" i="123"/>
  <c r="Z3810" i="123"/>
  <c r="AA3810" i="123" s="1"/>
  <c r="AB3810" i="123" s="1"/>
  <c r="Y3810" i="123"/>
  <c r="W3810" i="123"/>
  <c r="AE3809" i="123"/>
  <c r="AD3809" i="123"/>
  <c r="Z3809" i="123"/>
  <c r="AA3809" i="123" s="1"/>
  <c r="AB3809" i="123" s="1"/>
  <c r="Y3809" i="123"/>
  <c r="W3809" i="123"/>
  <c r="AE3808" i="123"/>
  <c r="AD3808" i="123"/>
  <c r="Z3808" i="123"/>
  <c r="AA3808" i="123" s="1"/>
  <c r="AB3808" i="123" s="1"/>
  <c r="Y3808" i="123"/>
  <c r="W3808" i="123"/>
  <c r="AE3807" i="123"/>
  <c r="AD3807" i="123"/>
  <c r="Z3807" i="123"/>
  <c r="AA3807" i="123" s="1"/>
  <c r="AB3807" i="123" s="1"/>
  <c r="Y3807" i="123"/>
  <c r="W3807" i="123"/>
  <c r="AE3806" i="123"/>
  <c r="AD3806" i="123"/>
  <c r="Z3806" i="123"/>
  <c r="AA3806" i="123" s="1"/>
  <c r="AB3806" i="123" s="1"/>
  <c r="Y3806" i="123"/>
  <c r="W3806" i="123"/>
  <c r="AE3805" i="123"/>
  <c r="AD3805" i="123"/>
  <c r="Z3805" i="123"/>
  <c r="AA3805" i="123" s="1"/>
  <c r="AB3805" i="123" s="1"/>
  <c r="Y3805" i="123"/>
  <c r="W3805" i="123"/>
  <c r="AE3804" i="123"/>
  <c r="AD3804" i="123"/>
  <c r="Z3804" i="123"/>
  <c r="AA3804" i="123" s="1"/>
  <c r="AB3804" i="123" s="1"/>
  <c r="Y3804" i="123"/>
  <c r="W3804" i="123"/>
  <c r="AE3803" i="123"/>
  <c r="AD3803" i="123"/>
  <c r="Z3803" i="123"/>
  <c r="AA3803" i="123" s="1"/>
  <c r="AB3803" i="123" s="1"/>
  <c r="Y3803" i="123"/>
  <c r="W3803" i="123"/>
  <c r="AE3802" i="123"/>
  <c r="AD3802" i="123"/>
  <c r="Z3802" i="123"/>
  <c r="AA3802" i="123" s="1"/>
  <c r="AB3802" i="123" s="1"/>
  <c r="Y3802" i="123"/>
  <c r="W3802" i="123"/>
  <c r="AE3801" i="123"/>
  <c r="AD3801" i="123"/>
  <c r="Z3801" i="123"/>
  <c r="AA3801" i="123" s="1"/>
  <c r="AB3801" i="123" s="1"/>
  <c r="Y3801" i="123"/>
  <c r="W3801" i="123"/>
  <c r="AE3800" i="123"/>
  <c r="AD3800" i="123"/>
  <c r="Z3800" i="123"/>
  <c r="AA3800" i="123" s="1"/>
  <c r="AB3800" i="123" s="1"/>
  <c r="Y3800" i="123"/>
  <c r="W3800" i="123"/>
  <c r="AE3799" i="123"/>
  <c r="AD3799" i="123"/>
  <c r="Z3799" i="123"/>
  <c r="AA3799" i="123" s="1"/>
  <c r="AB3799" i="123" s="1"/>
  <c r="Y3799" i="123"/>
  <c r="W3799" i="123"/>
  <c r="AE3798" i="123"/>
  <c r="AD3798" i="123"/>
  <c r="Z3798" i="123"/>
  <c r="AA3798" i="123" s="1"/>
  <c r="AB3798" i="123" s="1"/>
  <c r="Y3798" i="123"/>
  <c r="W3798" i="123"/>
  <c r="AE3797" i="123"/>
  <c r="AD3797" i="123"/>
  <c r="Z3797" i="123"/>
  <c r="AA3797" i="123" s="1"/>
  <c r="AB3797" i="123" s="1"/>
  <c r="Y3797" i="123"/>
  <c r="W3797" i="123"/>
  <c r="AE3796" i="123"/>
  <c r="AD3796" i="123"/>
  <c r="Z3796" i="123"/>
  <c r="AA3796" i="123" s="1"/>
  <c r="AB3796" i="123" s="1"/>
  <c r="Y3796" i="123"/>
  <c r="W3796" i="123"/>
  <c r="AE3795" i="123"/>
  <c r="AD3795" i="123"/>
  <c r="Z3795" i="123"/>
  <c r="AA3795" i="123" s="1"/>
  <c r="AB3795" i="123" s="1"/>
  <c r="Y3795" i="123"/>
  <c r="W3795" i="123"/>
  <c r="AE3794" i="123"/>
  <c r="AD3794" i="123"/>
  <c r="Z3794" i="123"/>
  <c r="AA3794" i="123" s="1"/>
  <c r="AB3794" i="123" s="1"/>
  <c r="Y3794" i="123"/>
  <c r="W3794" i="123"/>
  <c r="AE3793" i="123"/>
  <c r="AD3793" i="123"/>
  <c r="Z3793" i="123"/>
  <c r="AA3793" i="123" s="1"/>
  <c r="AB3793" i="123" s="1"/>
  <c r="Y3793" i="123"/>
  <c r="W3793" i="123"/>
  <c r="AE3792" i="123"/>
  <c r="AD3792" i="123"/>
  <c r="Z3792" i="123"/>
  <c r="AA3792" i="123" s="1"/>
  <c r="AB3792" i="123" s="1"/>
  <c r="Y3792" i="123"/>
  <c r="W3792" i="123"/>
  <c r="AE3791" i="123"/>
  <c r="AD3791" i="123"/>
  <c r="Z3791" i="123"/>
  <c r="AA3791" i="123" s="1"/>
  <c r="AB3791" i="123" s="1"/>
  <c r="Y3791" i="123"/>
  <c r="W3791" i="123"/>
  <c r="AE3790" i="123"/>
  <c r="AD3790" i="123"/>
  <c r="Z3790" i="123"/>
  <c r="AA3790" i="123" s="1"/>
  <c r="AB3790" i="123" s="1"/>
  <c r="Y3790" i="123"/>
  <c r="W3790" i="123"/>
  <c r="AE3789" i="123"/>
  <c r="AD3789" i="123"/>
  <c r="Z3789" i="123"/>
  <c r="AA3789" i="123" s="1"/>
  <c r="AB3789" i="123" s="1"/>
  <c r="Y3789" i="123"/>
  <c r="W3789" i="123"/>
  <c r="AE3788" i="123"/>
  <c r="AD3788" i="123"/>
  <c r="Z3788" i="123"/>
  <c r="AA3788" i="123" s="1"/>
  <c r="AB3788" i="123" s="1"/>
  <c r="Y3788" i="123"/>
  <c r="W3788" i="123"/>
  <c r="AE3787" i="123"/>
  <c r="AD3787" i="123"/>
  <c r="Z3787" i="123"/>
  <c r="AA3787" i="123" s="1"/>
  <c r="AB3787" i="123" s="1"/>
  <c r="Y3787" i="123"/>
  <c r="W3787" i="123"/>
  <c r="AE3786" i="123"/>
  <c r="AD3786" i="123"/>
  <c r="Z3786" i="123"/>
  <c r="AA3786" i="123" s="1"/>
  <c r="AB3786" i="123" s="1"/>
  <c r="Y3786" i="123"/>
  <c r="W3786" i="123"/>
  <c r="AE3785" i="123"/>
  <c r="AD3785" i="123"/>
  <c r="Z3785" i="123"/>
  <c r="AA3785" i="123" s="1"/>
  <c r="AB3785" i="123" s="1"/>
  <c r="Y3785" i="123"/>
  <c r="W3785" i="123"/>
  <c r="AE3784" i="123"/>
  <c r="AD3784" i="123"/>
  <c r="Z3784" i="123"/>
  <c r="AA3784" i="123" s="1"/>
  <c r="AB3784" i="123" s="1"/>
  <c r="Y3784" i="123"/>
  <c r="W3784" i="123"/>
  <c r="AE3783" i="123"/>
  <c r="AD3783" i="123"/>
  <c r="Z3783" i="123"/>
  <c r="AA3783" i="123" s="1"/>
  <c r="AB3783" i="123" s="1"/>
  <c r="Y3783" i="123"/>
  <c r="W3783" i="123"/>
  <c r="AE3782" i="123"/>
  <c r="AD3782" i="123"/>
  <c r="Z3782" i="123"/>
  <c r="AA3782" i="123" s="1"/>
  <c r="AB3782" i="123" s="1"/>
  <c r="Y3782" i="123"/>
  <c r="W3782" i="123"/>
  <c r="AE3781" i="123"/>
  <c r="AD3781" i="123"/>
  <c r="Z3781" i="123"/>
  <c r="AA3781" i="123" s="1"/>
  <c r="AB3781" i="123" s="1"/>
  <c r="Y3781" i="123"/>
  <c r="W3781" i="123"/>
  <c r="AE3780" i="123"/>
  <c r="AD3780" i="123"/>
  <c r="Z3780" i="123"/>
  <c r="AA3780" i="123" s="1"/>
  <c r="AB3780" i="123" s="1"/>
  <c r="Y3780" i="123"/>
  <c r="W3780" i="123"/>
  <c r="AE3779" i="123"/>
  <c r="AD3779" i="123"/>
  <c r="Z3779" i="123"/>
  <c r="AA3779" i="123" s="1"/>
  <c r="AB3779" i="123" s="1"/>
  <c r="Y3779" i="123"/>
  <c r="W3779" i="123"/>
  <c r="AE3778" i="123"/>
  <c r="AD3778" i="123"/>
  <c r="Z3778" i="123"/>
  <c r="AA3778" i="123" s="1"/>
  <c r="AB3778" i="123" s="1"/>
  <c r="Y3778" i="123"/>
  <c r="W3778" i="123"/>
  <c r="AE3777" i="123"/>
  <c r="AD3777" i="123"/>
  <c r="Z3777" i="123"/>
  <c r="AA3777" i="123" s="1"/>
  <c r="AB3777" i="123" s="1"/>
  <c r="Y3777" i="123"/>
  <c r="W3777" i="123"/>
  <c r="AE3776" i="123"/>
  <c r="AD3776" i="123"/>
  <c r="Z3776" i="123"/>
  <c r="AA3776" i="123" s="1"/>
  <c r="AB3776" i="123" s="1"/>
  <c r="Y3776" i="123"/>
  <c r="W3776" i="123"/>
  <c r="AE3775" i="123"/>
  <c r="AD3775" i="123"/>
  <c r="Z3775" i="123"/>
  <c r="AA3775" i="123" s="1"/>
  <c r="AB3775" i="123" s="1"/>
  <c r="Y3775" i="123"/>
  <c r="W3775" i="123"/>
  <c r="AE3774" i="123"/>
  <c r="AD3774" i="123"/>
  <c r="Z3774" i="123"/>
  <c r="AA3774" i="123" s="1"/>
  <c r="AB3774" i="123" s="1"/>
  <c r="Y3774" i="123"/>
  <c r="W3774" i="123"/>
  <c r="AE3773" i="123"/>
  <c r="AD3773" i="123"/>
  <c r="Z3773" i="123"/>
  <c r="AA3773" i="123" s="1"/>
  <c r="AB3773" i="123" s="1"/>
  <c r="Y3773" i="123"/>
  <c r="W3773" i="123"/>
  <c r="AE3772" i="123"/>
  <c r="AD3772" i="123"/>
  <c r="Z3772" i="123"/>
  <c r="AA3772" i="123" s="1"/>
  <c r="AB3772" i="123" s="1"/>
  <c r="Y3772" i="123"/>
  <c r="W3772" i="123"/>
  <c r="AE3771" i="123"/>
  <c r="AD3771" i="123"/>
  <c r="Z3771" i="123"/>
  <c r="AA3771" i="123" s="1"/>
  <c r="AB3771" i="123" s="1"/>
  <c r="Y3771" i="123"/>
  <c r="W3771" i="123"/>
  <c r="AE3770" i="123"/>
  <c r="AD3770" i="123"/>
  <c r="Z3770" i="123"/>
  <c r="AA3770" i="123" s="1"/>
  <c r="AB3770" i="123" s="1"/>
  <c r="Y3770" i="123"/>
  <c r="W3770" i="123"/>
  <c r="AE3769" i="123"/>
  <c r="AD3769" i="123"/>
  <c r="Z3769" i="123"/>
  <c r="AA3769" i="123" s="1"/>
  <c r="AB3769" i="123" s="1"/>
  <c r="Y3769" i="123"/>
  <c r="W3769" i="123"/>
  <c r="AE3768" i="123"/>
  <c r="AD3768" i="123"/>
  <c r="Z3768" i="123"/>
  <c r="AA3768" i="123" s="1"/>
  <c r="AB3768" i="123" s="1"/>
  <c r="Y3768" i="123"/>
  <c r="W3768" i="123"/>
  <c r="AE3767" i="123"/>
  <c r="AD3767" i="123"/>
  <c r="Z3767" i="123"/>
  <c r="AA3767" i="123" s="1"/>
  <c r="AB3767" i="123" s="1"/>
  <c r="Y3767" i="123"/>
  <c r="W3767" i="123"/>
  <c r="AE3766" i="123"/>
  <c r="AD3766" i="123"/>
  <c r="Z3766" i="123"/>
  <c r="AA3766" i="123" s="1"/>
  <c r="AB3766" i="123" s="1"/>
  <c r="Y3766" i="123"/>
  <c r="W3766" i="123"/>
  <c r="AE3765" i="123"/>
  <c r="AD3765" i="123"/>
  <c r="Z3765" i="123"/>
  <c r="AA3765" i="123" s="1"/>
  <c r="AB3765" i="123" s="1"/>
  <c r="Y3765" i="123"/>
  <c r="W3765" i="123"/>
  <c r="AE3764" i="123"/>
  <c r="AD3764" i="123"/>
  <c r="Z3764" i="123"/>
  <c r="AA3764" i="123" s="1"/>
  <c r="AB3764" i="123" s="1"/>
  <c r="Y3764" i="123"/>
  <c r="W3764" i="123"/>
  <c r="AE3763" i="123"/>
  <c r="AD3763" i="123"/>
  <c r="Z3763" i="123"/>
  <c r="AA3763" i="123" s="1"/>
  <c r="AB3763" i="123" s="1"/>
  <c r="Y3763" i="123"/>
  <c r="W3763" i="123"/>
  <c r="AE3762" i="123"/>
  <c r="AD3762" i="123"/>
  <c r="Z3762" i="123"/>
  <c r="AA3762" i="123" s="1"/>
  <c r="AB3762" i="123" s="1"/>
  <c r="Y3762" i="123"/>
  <c r="W3762" i="123"/>
  <c r="AE3761" i="123"/>
  <c r="AD3761" i="123"/>
  <c r="Z3761" i="123"/>
  <c r="AA3761" i="123" s="1"/>
  <c r="AB3761" i="123" s="1"/>
  <c r="Y3761" i="123"/>
  <c r="W3761" i="123"/>
  <c r="AE3760" i="123"/>
  <c r="AD3760" i="123"/>
  <c r="Z3760" i="123"/>
  <c r="AA3760" i="123" s="1"/>
  <c r="AB3760" i="123" s="1"/>
  <c r="Y3760" i="123"/>
  <c r="W3760" i="123"/>
  <c r="AE3759" i="123"/>
  <c r="AD3759" i="123"/>
  <c r="Z3759" i="123"/>
  <c r="AA3759" i="123" s="1"/>
  <c r="AB3759" i="123" s="1"/>
  <c r="Y3759" i="123"/>
  <c r="W3759" i="123"/>
  <c r="AE3758" i="123"/>
  <c r="AD3758" i="123"/>
  <c r="Z3758" i="123"/>
  <c r="AA3758" i="123" s="1"/>
  <c r="AB3758" i="123" s="1"/>
  <c r="Y3758" i="123"/>
  <c r="W3758" i="123"/>
  <c r="AE3757" i="123"/>
  <c r="AD3757" i="123"/>
  <c r="Z3757" i="123"/>
  <c r="AA3757" i="123" s="1"/>
  <c r="AB3757" i="123" s="1"/>
  <c r="Y3757" i="123"/>
  <c r="W3757" i="123"/>
  <c r="AE3756" i="123"/>
  <c r="AD3756" i="123"/>
  <c r="Z3756" i="123"/>
  <c r="AA3756" i="123" s="1"/>
  <c r="AB3756" i="123" s="1"/>
  <c r="Y3756" i="123"/>
  <c r="W3756" i="123"/>
  <c r="AE3755" i="123"/>
  <c r="AD3755" i="123"/>
  <c r="Z3755" i="123"/>
  <c r="AA3755" i="123" s="1"/>
  <c r="AB3755" i="123" s="1"/>
  <c r="Y3755" i="123"/>
  <c r="W3755" i="123"/>
  <c r="AE3754" i="123"/>
  <c r="AD3754" i="123"/>
  <c r="Z3754" i="123"/>
  <c r="AA3754" i="123" s="1"/>
  <c r="AB3754" i="123" s="1"/>
  <c r="Y3754" i="123"/>
  <c r="W3754" i="123"/>
  <c r="AE3753" i="123"/>
  <c r="AD3753" i="123"/>
  <c r="Z3753" i="123"/>
  <c r="AA3753" i="123" s="1"/>
  <c r="AB3753" i="123" s="1"/>
  <c r="Y3753" i="123"/>
  <c r="W3753" i="123"/>
  <c r="AE3752" i="123"/>
  <c r="AD3752" i="123"/>
  <c r="Z3752" i="123"/>
  <c r="AA3752" i="123" s="1"/>
  <c r="AB3752" i="123" s="1"/>
  <c r="Y3752" i="123"/>
  <c r="W3752" i="123"/>
  <c r="AE3751" i="123"/>
  <c r="AD3751" i="123"/>
  <c r="Z3751" i="123"/>
  <c r="AA3751" i="123" s="1"/>
  <c r="AB3751" i="123" s="1"/>
  <c r="Y3751" i="123"/>
  <c r="W3751" i="123"/>
  <c r="AE3750" i="123"/>
  <c r="AD3750" i="123"/>
  <c r="Z3750" i="123"/>
  <c r="AA3750" i="123" s="1"/>
  <c r="AB3750" i="123" s="1"/>
  <c r="Y3750" i="123"/>
  <c r="W3750" i="123"/>
  <c r="AE3749" i="123"/>
  <c r="AD3749" i="123"/>
  <c r="Z3749" i="123"/>
  <c r="AA3749" i="123" s="1"/>
  <c r="AB3749" i="123" s="1"/>
  <c r="Y3749" i="123"/>
  <c r="W3749" i="123"/>
  <c r="AE3748" i="123"/>
  <c r="AD3748" i="123"/>
  <c r="Z3748" i="123"/>
  <c r="AA3748" i="123" s="1"/>
  <c r="AB3748" i="123" s="1"/>
  <c r="Y3748" i="123"/>
  <c r="W3748" i="123"/>
  <c r="AE3747" i="123"/>
  <c r="AD3747" i="123"/>
  <c r="Z3747" i="123"/>
  <c r="AA3747" i="123" s="1"/>
  <c r="AB3747" i="123" s="1"/>
  <c r="Y3747" i="123"/>
  <c r="W3747" i="123"/>
  <c r="AE3746" i="123"/>
  <c r="AD3746" i="123"/>
  <c r="Z3746" i="123"/>
  <c r="AA3746" i="123" s="1"/>
  <c r="AB3746" i="123" s="1"/>
  <c r="Y3746" i="123"/>
  <c r="W3746" i="123"/>
  <c r="AE3745" i="123"/>
  <c r="AD3745" i="123"/>
  <c r="Z3745" i="123"/>
  <c r="AA3745" i="123" s="1"/>
  <c r="AB3745" i="123" s="1"/>
  <c r="Y3745" i="123"/>
  <c r="W3745" i="123"/>
  <c r="AE3744" i="123"/>
  <c r="AD3744" i="123"/>
  <c r="Z3744" i="123"/>
  <c r="AA3744" i="123" s="1"/>
  <c r="AB3744" i="123" s="1"/>
  <c r="Y3744" i="123"/>
  <c r="W3744" i="123"/>
  <c r="AE3743" i="123"/>
  <c r="AD3743" i="123"/>
  <c r="Z3743" i="123"/>
  <c r="AA3743" i="123" s="1"/>
  <c r="AB3743" i="123" s="1"/>
  <c r="Y3743" i="123"/>
  <c r="W3743" i="123"/>
  <c r="AE3742" i="123"/>
  <c r="AD3742" i="123"/>
  <c r="Z3742" i="123"/>
  <c r="AA3742" i="123" s="1"/>
  <c r="AB3742" i="123" s="1"/>
  <c r="Y3742" i="123"/>
  <c r="W3742" i="123"/>
  <c r="AE3741" i="123"/>
  <c r="AD3741" i="123"/>
  <c r="Z3741" i="123"/>
  <c r="AA3741" i="123" s="1"/>
  <c r="AB3741" i="123" s="1"/>
  <c r="Y3741" i="123"/>
  <c r="W3741" i="123"/>
  <c r="AE3740" i="123"/>
  <c r="AD3740" i="123"/>
  <c r="Z3740" i="123"/>
  <c r="AA3740" i="123" s="1"/>
  <c r="AB3740" i="123" s="1"/>
  <c r="Y3740" i="123"/>
  <c r="W3740" i="123"/>
  <c r="AE3739" i="123"/>
  <c r="AD3739" i="123"/>
  <c r="Z3739" i="123"/>
  <c r="AA3739" i="123" s="1"/>
  <c r="AB3739" i="123" s="1"/>
  <c r="Y3739" i="123"/>
  <c r="W3739" i="123"/>
  <c r="AE3738" i="123"/>
  <c r="AD3738" i="123"/>
  <c r="Z3738" i="123"/>
  <c r="AA3738" i="123" s="1"/>
  <c r="AB3738" i="123" s="1"/>
  <c r="Y3738" i="123"/>
  <c r="W3738" i="123"/>
  <c r="AE3737" i="123"/>
  <c r="AD3737" i="123"/>
  <c r="Z3737" i="123"/>
  <c r="AA3737" i="123" s="1"/>
  <c r="AB3737" i="123" s="1"/>
  <c r="Y3737" i="123"/>
  <c r="W3737" i="123"/>
  <c r="AE3736" i="123"/>
  <c r="AD3736" i="123"/>
  <c r="Z3736" i="123"/>
  <c r="AA3736" i="123" s="1"/>
  <c r="AB3736" i="123" s="1"/>
  <c r="Y3736" i="123"/>
  <c r="W3736" i="123"/>
  <c r="AE3735" i="123"/>
  <c r="AD3735" i="123"/>
  <c r="Z3735" i="123"/>
  <c r="AA3735" i="123" s="1"/>
  <c r="AB3735" i="123" s="1"/>
  <c r="Y3735" i="123"/>
  <c r="W3735" i="123"/>
  <c r="AE3734" i="123"/>
  <c r="AD3734" i="123"/>
  <c r="Z3734" i="123"/>
  <c r="AA3734" i="123" s="1"/>
  <c r="AB3734" i="123" s="1"/>
  <c r="Y3734" i="123"/>
  <c r="W3734" i="123"/>
  <c r="AE3733" i="123"/>
  <c r="AD3733" i="123"/>
  <c r="Z3733" i="123"/>
  <c r="AA3733" i="123" s="1"/>
  <c r="AB3733" i="123" s="1"/>
  <c r="Y3733" i="123"/>
  <c r="W3733" i="123"/>
  <c r="AE3732" i="123"/>
  <c r="AD3732" i="123"/>
  <c r="Z3732" i="123"/>
  <c r="AA3732" i="123" s="1"/>
  <c r="AB3732" i="123" s="1"/>
  <c r="Y3732" i="123"/>
  <c r="W3732" i="123"/>
  <c r="AE3731" i="123"/>
  <c r="AD3731" i="123"/>
  <c r="Z3731" i="123"/>
  <c r="AA3731" i="123" s="1"/>
  <c r="AB3731" i="123" s="1"/>
  <c r="Y3731" i="123"/>
  <c r="W3731" i="123"/>
  <c r="AE3730" i="123"/>
  <c r="AD3730" i="123"/>
  <c r="Z3730" i="123"/>
  <c r="AA3730" i="123" s="1"/>
  <c r="AB3730" i="123" s="1"/>
  <c r="Y3730" i="123"/>
  <c r="W3730" i="123"/>
  <c r="AE3729" i="123"/>
  <c r="AD3729" i="123"/>
  <c r="Z3729" i="123"/>
  <c r="AA3729" i="123" s="1"/>
  <c r="AB3729" i="123" s="1"/>
  <c r="Y3729" i="123"/>
  <c r="W3729" i="123"/>
  <c r="AE3728" i="123"/>
  <c r="AD3728" i="123"/>
  <c r="Z3728" i="123"/>
  <c r="AA3728" i="123" s="1"/>
  <c r="AB3728" i="123" s="1"/>
  <c r="Y3728" i="123"/>
  <c r="W3728" i="123"/>
  <c r="AE3727" i="123"/>
  <c r="AD3727" i="123"/>
  <c r="Z3727" i="123"/>
  <c r="AA3727" i="123" s="1"/>
  <c r="AB3727" i="123" s="1"/>
  <c r="Y3727" i="123"/>
  <c r="W3727" i="123"/>
  <c r="AE3726" i="123"/>
  <c r="AD3726" i="123"/>
  <c r="Z3726" i="123"/>
  <c r="AA3726" i="123" s="1"/>
  <c r="AB3726" i="123" s="1"/>
  <c r="Y3726" i="123"/>
  <c r="W3726" i="123"/>
  <c r="AE3725" i="123"/>
  <c r="AD3725" i="123"/>
  <c r="Z3725" i="123"/>
  <c r="AA3725" i="123" s="1"/>
  <c r="AB3725" i="123" s="1"/>
  <c r="Y3725" i="123"/>
  <c r="W3725" i="123"/>
  <c r="AE3724" i="123"/>
  <c r="AD3724" i="123"/>
  <c r="Z3724" i="123"/>
  <c r="AA3724" i="123" s="1"/>
  <c r="AB3724" i="123" s="1"/>
  <c r="Y3724" i="123"/>
  <c r="W3724" i="123"/>
  <c r="AE3723" i="123"/>
  <c r="AD3723" i="123"/>
  <c r="Z3723" i="123"/>
  <c r="AA3723" i="123" s="1"/>
  <c r="AB3723" i="123" s="1"/>
  <c r="Y3723" i="123"/>
  <c r="W3723" i="123"/>
  <c r="AE3722" i="123"/>
  <c r="AD3722" i="123"/>
  <c r="Z3722" i="123"/>
  <c r="AA3722" i="123" s="1"/>
  <c r="AB3722" i="123" s="1"/>
  <c r="Y3722" i="123"/>
  <c r="W3722" i="123"/>
  <c r="AE3721" i="123"/>
  <c r="AD3721" i="123"/>
  <c r="Z3721" i="123"/>
  <c r="AA3721" i="123" s="1"/>
  <c r="AB3721" i="123" s="1"/>
  <c r="Y3721" i="123"/>
  <c r="W3721" i="123"/>
  <c r="AE3720" i="123"/>
  <c r="AD3720" i="123"/>
  <c r="Z3720" i="123"/>
  <c r="AA3720" i="123" s="1"/>
  <c r="AB3720" i="123" s="1"/>
  <c r="Y3720" i="123"/>
  <c r="W3720" i="123"/>
  <c r="AE3719" i="123"/>
  <c r="AD3719" i="123"/>
  <c r="Z3719" i="123"/>
  <c r="AA3719" i="123" s="1"/>
  <c r="AB3719" i="123" s="1"/>
  <c r="Y3719" i="123"/>
  <c r="W3719" i="123"/>
  <c r="AE3718" i="123"/>
  <c r="AD3718" i="123"/>
  <c r="Z3718" i="123"/>
  <c r="AA3718" i="123" s="1"/>
  <c r="AB3718" i="123" s="1"/>
  <c r="Y3718" i="123"/>
  <c r="W3718" i="123"/>
  <c r="AE3717" i="123"/>
  <c r="AD3717" i="123"/>
  <c r="Z3717" i="123"/>
  <c r="AA3717" i="123" s="1"/>
  <c r="AB3717" i="123" s="1"/>
  <c r="Y3717" i="123"/>
  <c r="W3717" i="123"/>
  <c r="AE3716" i="123"/>
  <c r="AD3716" i="123"/>
  <c r="Z3716" i="123"/>
  <c r="AA3716" i="123" s="1"/>
  <c r="AB3716" i="123" s="1"/>
  <c r="Y3716" i="123"/>
  <c r="W3716" i="123"/>
  <c r="AE3715" i="123"/>
  <c r="AD3715" i="123"/>
  <c r="Z3715" i="123"/>
  <c r="AA3715" i="123" s="1"/>
  <c r="AB3715" i="123" s="1"/>
  <c r="Y3715" i="123"/>
  <c r="W3715" i="123"/>
  <c r="AE3714" i="123"/>
  <c r="AD3714" i="123"/>
  <c r="Z3714" i="123"/>
  <c r="AA3714" i="123" s="1"/>
  <c r="AB3714" i="123" s="1"/>
  <c r="Y3714" i="123"/>
  <c r="W3714" i="123"/>
  <c r="AE3713" i="123"/>
  <c r="AD3713" i="123"/>
  <c r="Z3713" i="123"/>
  <c r="AA3713" i="123" s="1"/>
  <c r="AB3713" i="123" s="1"/>
  <c r="Y3713" i="123"/>
  <c r="W3713" i="123"/>
  <c r="AE3712" i="123"/>
  <c r="AD3712" i="123"/>
  <c r="Z3712" i="123"/>
  <c r="AA3712" i="123" s="1"/>
  <c r="AB3712" i="123" s="1"/>
  <c r="Y3712" i="123"/>
  <c r="W3712" i="123"/>
  <c r="AE3711" i="123"/>
  <c r="AD3711" i="123"/>
  <c r="Z3711" i="123"/>
  <c r="AA3711" i="123" s="1"/>
  <c r="AB3711" i="123" s="1"/>
  <c r="Y3711" i="123"/>
  <c r="W3711" i="123"/>
  <c r="AE3710" i="123"/>
  <c r="AD3710" i="123"/>
  <c r="Z3710" i="123"/>
  <c r="AA3710" i="123" s="1"/>
  <c r="AB3710" i="123" s="1"/>
  <c r="Y3710" i="123"/>
  <c r="W3710" i="123"/>
  <c r="AE3709" i="123"/>
  <c r="AD3709" i="123"/>
  <c r="Z3709" i="123"/>
  <c r="AA3709" i="123" s="1"/>
  <c r="AB3709" i="123" s="1"/>
  <c r="Y3709" i="123"/>
  <c r="W3709" i="123"/>
  <c r="AE3708" i="123"/>
  <c r="AD3708" i="123"/>
  <c r="Z3708" i="123"/>
  <c r="AA3708" i="123" s="1"/>
  <c r="AB3708" i="123" s="1"/>
  <c r="Y3708" i="123"/>
  <c r="W3708" i="123"/>
  <c r="AE3707" i="123"/>
  <c r="AD3707" i="123"/>
  <c r="Z3707" i="123"/>
  <c r="AA3707" i="123" s="1"/>
  <c r="AB3707" i="123" s="1"/>
  <c r="Y3707" i="123"/>
  <c r="W3707" i="123"/>
  <c r="AE3706" i="123"/>
  <c r="AD3706" i="123"/>
  <c r="Z3706" i="123"/>
  <c r="AA3706" i="123" s="1"/>
  <c r="AB3706" i="123" s="1"/>
  <c r="Y3706" i="123"/>
  <c r="W3706" i="123"/>
  <c r="AE3705" i="123"/>
  <c r="AD3705" i="123"/>
  <c r="Z3705" i="123"/>
  <c r="AA3705" i="123" s="1"/>
  <c r="AB3705" i="123" s="1"/>
  <c r="Y3705" i="123"/>
  <c r="W3705" i="123"/>
  <c r="AE3704" i="123"/>
  <c r="AD3704" i="123"/>
  <c r="Z3704" i="123"/>
  <c r="AA3704" i="123" s="1"/>
  <c r="AB3704" i="123" s="1"/>
  <c r="Y3704" i="123"/>
  <c r="W3704" i="123"/>
  <c r="AE3703" i="123"/>
  <c r="AD3703" i="123"/>
  <c r="Z3703" i="123"/>
  <c r="AA3703" i="123" s="1"/>
  <c r="AB3703" i="123" s="1"/>
  <c r="Y3703" i="123"/>
  <c r="W3703" i="123"/>
  <c r="AE3702" i="123"/>
  <c r="AD3702" i="123"/>
  <c r="Z3702" i="123"/>
  <c r="AA3702" i="123" s="1"/>
  <c r="AB3702" i="123" s="1"/>
  <c r="Y3702" i="123"/>
  <c r="W3702" i="123"/>
  <c r="AE3701" i="123"/>
  <c r="AD3701" i="123"/>
  <c r="Z3701" i="123"/>
  <c r="AA3701" i="123" s="1"/>
  <c r="AB3701" i="123" s="1"/>
  <c r="Y3701" i="123"/>
  <c r="W3701" i="123"/>
  <c r="AE3700" i="123"/>
  <c r="AD3700" i="123"/>
  <c r="Z3700" i="123"/>
  <c r="AA3700" i="123" s="1"/>
  <c r="AB3700" i="123" s="1"/>
  <c r="Y3700" i="123"/>
  <c r="W3700" i="123"/>
  <c r="AE3699" i="123"/>
  <c r="AD3699" i="123"/>
  <c r="Z3699" i="123"/>
  <c r="AA3699" i="123" s="1"/>
  <c r="AB3699" i="123" s="1"/>
  <c r="Y3699" i="123"/>
  <c r="W3699" i="123"/>
  <c r="AE3698" i="123"/>
  <c r="AD3698" i="123"/>
  <c r="Z3698" i="123"/>
  <c r="AA3698" i="123" s="1"/>
  <c r="AB3698" i="123" s="1"/>
  <c r="Y3698" i="123"/>
  <c r="W3698" i="123"/>
  <c r="AE3697" i="123"/>
  <c r="AD3697" i="123"/>
  <c r="Z3697" i="123"/>
  <c r="AA3697" i="123" s="1"/>
  <c r="AB3697" i="123" s="1"/>
  <c r="Y3697" i="123"/>
  <c r="W3697" i="123"/>
  <c r="AE3696" i="123"/>
  <c r="AD3696" i="123"/>
  <c r="Z3696" i="123"/>
  <c r="AA3696" i="123" s="1"/>
  <c r="AB3696" i="123" s="1"/>
  <c r="Y3696" i="123"/>
  <c r="W3696" i="123"/>
  <c r="AE3695" i="123"/>
  <c r="AD3695" i="123"/>
  <c r="Z3695" i="123"/>
  <c r="AA3695" i="123" s="1"/>
  <c r="AB3695" i="123" s="1"/>
  <c r="Y3695" i="123"/>
  <c r="W3695" i="123"/>
  <c r="AE3694" i="123"/>
  <c r="AD3694" i="123"/>
  <c r="Z3694" i="123"/>
  <c r="AA3694" i="123" s="1"/>
  <c r="AB3694" i="123" s="1"/>
  <c r="Y3694" i="123"/>
  <c r="W3694" i="123"/>
  <c r="AE3693" i="123"/>
  <c r="AD3693" i="123"/>
  <c r="Z3693" i="123"/>
  <c r="AA3693" i="123" s="1"/>
  <c r="AB3693" i="123" s="1"/>
  <c r="Y3693" i="123"/>
  <c r="W3693" i="123"/>
  <c r="AE3692" i="123"/>
  <c r="AD3692" i="123"/>
  <c r="Z3692" i="123"/>
  <c r="AA3692" i="123" s="1"/>
  <c r="AB3692" i="123" s="1"/>
  <c r="Y3692" i="123"/>
  <c r="W3692" i="123"/>
  <c r="AE3691" i="123"/>
  <c r="AD3691" i="123"/>
  <c r="Z3691" i="123"/>
  <c r="AA3691" i="123" s="1"/>
  <c r="AB3691" i="123" s="1"/>
  <c r="Y3691" i="123"/>
  <c r="W3691" i="123"/>
  <c r="AE3690" i="123"/>
  <c r="AD3690" i="123"/>
  <c r="Z3690" i="123"/>
  <c r="AA3690" i="123" s="1"/>
  <c r="AB3690" i="123" s="1"/>
  <c r="Y3690" i="123"/>
  <c r="W3690" i="123"/>
  <c r="AE3689" i="123"/>
  <c r="AD3689" i="123"/>
  <c r="Z3689" i="123"/>
  <c r="AA3689" i="123" s="1"/>
  <c r="AB3689" i="123" s="1"/>
  <c r="Y3689" i="123"/>
  <c r="W3689" i="123"/>
  <c r="AE3688" i="123"/>
  <c r="AD3688" i="123"/>
  <c r="Z3688" i="123"/>
  <c r="AA3688" i="123" s="1"/>
  <c r="AB3688" i="123" s="1"/>
  <c r="Y3688" i="123"/>
  <c r="W3688" i="123"/>
  <c r="AE3687" i="123"/>
  <c r="AD3687" i="123"/>
  <c r="Z3687" i="123"/>
  <c r="AA3687" i="123" s="1"/>
  <c r="AB3687" i="123" s="1"/>
  <c r="Y3687" i="123"/>
  <c r="W3687" i="123"/>
  <c r="AE3686" i="123"/>
  <c r="AD3686" i="123"/>
  <c r="Z3686" i="123"/>
  <c r="AA3686" i="123" s="1"/>
  <c r="AB3686" i="123" s="1"/>
  <c r="Y3686" i="123"/>
  <c r="W3686" i="123"/>
  <c r="AE3685" i="123"/>
  <c r="AD3685" i="123"/>
  <c r="Z3685" i="123"/>
  <c r="AA3685" i="123" s="1"/>
  <c r="AB3685" i="123" s="1"/>
  <c r="Y3685" i="123"/>
  <c r="W3685" i="123"/>
  <c r="AE3684" i="123"/>
  <c r="AD3684" i="123"/>
  <c r="Z3684" i="123"/>
  <c r="AA3684" i="123" s="1"/>
  <c r="AB3684" i="123" s="1"/>
  <c r="Y3684" i="123"/>
  <c r="W3684" i="123"/>
  <c r="AE3683" i="123"/>
  <c r="AD3683" i="123"/>
  <c r="Z3683" i="123"/>
  <c r="AA3683" i="123" s="1"/>
  <c r="AB3683" i="123" s="1"/>
  <c r="Y3683" i="123"/>
  <c r="W3683" i="123"/>
  <c r="AE3682" i="123"/>
  <c r="AD3682" i="123"/>
  <c r="Z3682" i="123"/>
  <c r="AA3682" i="123" s="1"/>
  <c r="AB3682" i="123" s="1"/>
  <c r="Y3682" i="123"/>
  <c r="W3682" i="123"/>
  <c r="AE3681" i="123"/>
  <c r="AD3681" i="123"/>
  <c r="Z3681" i="123"/>
  <c r="AA3681" i="123" s="1"/>
  <c r="AB3681" i="123" s="1"/>
  <c r="Y3681" i="123"/>
  <c r="W3681" i="123"/>
  <c r="AE3680" i="123"/>
  <c r="AD3680" i="123"/>
  <c r="Z3680" i="123"/>
  <c r="AA3680" i="123" s="1"/>
  <c r="AB3680" i="123" s="1"/>
  <c r="Y3680" i="123"/>
  <c r="W3680" i="123"/>
  <c r="AE3679" i="123"/>
  <c r="AD3679" i="123"/>
  <c r="Z3679" i="123"/>
  <c r="AA3679" i="123" s="1"/>
  <c r="AB3679" i="123" s="1"/>
  <c r="Y3679" i="123"/>
  <c r="W3679" i="123"/>
  <c r="AE3678" i="123"/>
  <c r="AD3678" i="123"/>
  <c r="Z3678" i="123"/>
  <c r="AA3678" i="123" s="1"/>
  <c r="AB3678" i="123" s="1"/>
  <c r="Y3678" i="123"/>
  <c r="W3678" i="123"/>
  <c r="AE3677" i="123"/>
  <c r="AD3677" i="123"/>
  <c r="Z3677" i="123"/>
  <c r="AA3677" i="123" s="1"/>
  <c r="AB3677" i="123" s="1"/>
  <c r="Y3677" i="123"/>
  <c r="W3677" i="123"/>
  <c r="AE3676" i="123"/>
  <c r="AD3676" i="123"/>
  <c r="Z3676" i="123"/>
  <c r="AA3676" i="123" s="1"/>
  <c r="AB3676" i="123" s="1"/>
  <c r="Y3676" i="123"/>
  <c r="W3676" i="123"/>
  <c r="AE3675" i="123"/>
  <c r="AD3675" i="123"/>
  <c r="Z3675" i="123"/>
  <c r="AA3675" i="123" s="1"/>
  <c r="AB3675" i="123" s="1"/>
  <c r="Y3675" i="123"/>
  <c r="W3675" i="123"/>
  <c r="AE3674" i="123"/>
  <c r="AD3674" i="123"/>
  <c r="Z3674" i="123"/>
  <c r="AA3674" i="123" s="1"/>
  <c r="AB3674" i="123" s="1"/>
  <c r="Y3674" i="123"/>
  <c r="W3674" i="123"/>
  <c r="AE3673" i="123"/>
  <c r="AD3673" i="123"/>
  <c r="Z3673" i="123"/>
  <c r="AA3673" i="123" s="1"/>
  <c r="AB3673" i="123" s="1"/>
  <c r="Y3673" i="123"/>
  <c r="W3673" i="123"/>
  <c r="AE3672" i="123"/>
  <c r="AD3672" i="123"/>
  <c r="Z3672" i="123"/>
  <c r="AA3672" i="123" s="1"/>
  <c r="AB3672" i="123" s="1"/>
  <c r="Y3672" i="123"/>
  <c r="W3672" i="123"/>
  <c r="AE3671" i="123"/>
  <c r="AD3671" i="123"/>
  <c r="Z3671" i="123"/>
  <c r="AA3671" i="123" s="1"/>
  <c r="AB3671" i="123" s="1"/>
  <c r="Y3671" i="123"/>
  <c r="W3671" i="123"/>
  <c r="AE3670" i="123"/>
  <c r="AD3670" i="123"/>
  <c r="Z3670" i="123"/>
  <c r="AA3670" i="123" s="1"/>
  <c r="AB3670" i="123" s="1"/>
  <c r="Y3670" i="123"/>
  <c r="W3670" i="123"/>
  <c r="AE3669" i="123"/>
  <c r="AD3669" i="123"/>
  <c r="Z3669" i="123"/>
  <c r="AA3669" i="123" s="1"/>
  <c r="AB3669" i="123" s="1"/>
  <c r="Y3669" i="123"/>
  <c r="W3669" i="123"/>
  <c r="AE3668" i="123"/>
  <c r="AD3668" i="123"/>
  <c r="Z3668" i="123"/>
  <c r="AA3668" i="123" s="1"/>
  <c r="AB3668" i="123" s="1"/>
  <c r="Y3668" i="123"/>
  <c r="W3668" i="123"/>
  <c r="AE3667" i="123"/>
  <c r="AD3667" i="123"/>
  <c r="Z3667" i="123"/>
  <c r="AA3667" i="123" s="1"/>
  <c r="AB3667" i="123" s="1"/>
  <c r="Y3667" i="123"/>
  <c r="W3667" i="123"/>
  <c r="AE3666" i="123"/>
  <c r="AD3666" i="123"/>
  <c r="Z3666" i="123"/>
  <c r="AA3666" i="123" s="1"/>
  <c r="AB3666" i="123" s="1"/>
  <c r="Y3666" i="123"/>
  <c r="W3666" i="123"/>
  <c r="AE3665" i="123"/>
  <c r="AD3665" i="123"/>
  <c r="Z3665" i="123"/>
  <c r="AA3665" i="123" s="1"/>
  <c r="AB3665" i="123" s="1"/>
  <c r="Y3665" i="123"/>
  <c r="W3665" i="123"/>
  <c r="AE3664" i="123"/>
  <c r="AD3664" i="123"/>
  <c r="Z3664" i="123"/>
  <c r="AA3664" i="123" s="1"/>
  <c r="AB3664" i="123" s="1"/>
  <c r="Y3664" i="123"/>
  <c r="W3664" i="123"/>
  <c r="AE3663" i="123"/>
  <c r="AD3663" i="123"/>
  <c r="Z3663" i="123"/>
  <c r="AA3663" i="123" s="1"/>
  <c r="AB3663" i="123" s="1"/>
  <c r="Y3663" i="123"/>
  <c r="W3663" i="123"/>
  <c r="AE3662" i="123"/>
  <c r="AD3662" i="123"/>
  <c r="Z3662" i="123"/>
  <c r="AA3662" i="123" s="1"/>
  <c r="AB3662" i="123" s="1"/>
  <c r="Y3662" i="123"/>
  <c r="W3662" i="123"/>
  <c r="AE3661" i="123"/>
  <c r="AD3661" i="123"/>
  <c r="Z3661" i="123"/>
  <c r="AA3661" i="123" s="1"/>
  <c r="AB3661" i="123" s="1"/>
  <c r="Y3661" i="123"/>
  <c r="W3661" i="123"/>
  <c r="AE3660" i="123"/>
  <c r="AD3660" i="123"/>
  <c r="Z3660" i="123"/>
  <c r="AA3660" i="123" s="1"/>
  <c r="AB3660" i="123" s="1"/>
  <c r="Y3660" i="123"/>
  <c r="W3660" i="123"/>
  <c r="AE3659" i="123"/>
  <c r="AD3659" i="123"/>
  <c r="Z3659" i="123"/>
  <c r="AA3659" i="123" s="1"/>
  <c r="AB3659" i="123" s="1"/>
  <c r="Y3659" i="123"/>
  <c r="W3659" i="123"/>
  <c r="AE3658" i="123"/>
  <c r="AD3658" i="123"/>
  <c r="Z3658" i="123"/>
  <c r="AA3658" i="123" s="1"/>
  <c r="AB3658" i="123" s="1"/>
  <c r="Y3658" i="123"/>
  <c r="W3658" i="123"/>
  <c r="AE3657" i="123"/>
  <c r="AD3657" i="123"/>
  <c r="Z3657" i="123"/>
  <c r="AA3657" i="123" s="1"/>
  <c r="AB3657" i="123" s="1"/>
  <c r="Y3657" i="123"/>
  <c r="W3657" i="123"/>
  <c r="AE3656" i="123"/>
  <c r="AD3656" i="123"/>
  <c r="Z3656" i="123"/>
  <c r="AA3656" i="123" s="1"/>
  <c r="AB3656" i="123" s="1"/>
  <c r="Y3656" i="123"/>
  <c r="W3656" i="123"/>
  <c r="AE3655" i="123"/>
  <c r="AD3655" i="123"/>
  <c r="Z3655" i="123"/>
  <c r="AA3655" i="123" s="1"/>
  <c r="AB3655" i="123" s="1"/>
  <c r="Y3655" i="123"/>
  <c r="W3655" i="123"/>
  <c r="AE3654" i="123"/>
  <c r="AD3654" i="123"/>
  <c r="Z3654" i="123"/>
  <c r="AA3654" i="123" s="1"/>
  <c r="AB3654" i="123" s="1"/>
  <c r="Y3654" i="123"/>
  <c r="W3654" i="123"/>
  <c r="AE3653" i="123"/>
  <c r="AD3653" i="123"/>
  <c r="Z3653" i="123"/>
  <c r="AA3653" i="123" s="1"/>
  <c r="AB3653" i="123" s="1"/>
  <c r="Y3653" i="123"/>
  <c r="W3653" i="123"/>
  <c r="AE3652" i="123"/>
  <c r="AD3652" i="123"/>
  <c r="Z3652" i="123"/>
  <c r="AA3652" i="123" s="1"/>
  <c r="AB3652" i="123" s="1"/>
  <c r="Y3652" i="123"/>
  <c r="W3652" i="123"/>
  <c r="AE3651" i="123"/>
  <c r="AD3651" i="123"/>
  <c r="Z3651" i="123"/>
  <c r="AA3651" i="123" s="1"/>
  <c r="AB3651" i="123" s="1"/>
  <c r="Y3651" i="123"/>
  <c r="W3651" i="123"/>
  <c r="AE3650" i="123"/>
  <c r="AD3650" i="123"/>
  <c r="Z3650" i="123"/>
  <c r="AA3650" i="123" s="1"/>
  <c r="AB3650" i="123" s="1"/>
  <c r="Y3650" i="123"/>
  <c r="W3650" i="123"/>
  <c r="AE3649" i="123"/>
  <c r="AD3649" i="123"/>
  <c r="Z3649" i="123"/>
  <c r="AA3649" i="123" s="1"/>
  <c r="AB3649" i="123" s="1"/>
  <c r="Y3649" i="123"/>
  <c r="W3649" i="123"/>
  <c r="AE3648" i="123"/>
  <c r="AD3648" i="123"/>
  <c r="Z3648" i="123"/>
  <c r="AA3648" i="123" s="1"/>
  <c r="AB3648" i="123" s="1"/>
  <c r="Y3648" i="123"/>
  <c r="W3648" i="123"/>
  <c r="AE3647" i="123"/>
  <c r="AD3647" i="123"/>
  <c r="Z3647" i="123"/>
  <c r="AA3647" i="123" s="1"/>
  <c r="AB3647" i="123" s="1"/>
  <c r="Y3647" i="123"/>
  <c r="W3647" i="123"/>
  <c r="AE3646" i="123"/>
  <c r="AD3646" i="123"/>
  <c r="Z3646" i="123"/>
  <c r="AA3646" i="123" s="1"/>
  <c r="AB3646" i="123" s="1"/>
  <c r="Y3646" i="123"/>
  <c r="W3646" i="123"/>
  <c r="AE3645" i="123"/>
  <c r="AD3645" i="123"/>
  <c r="Z3645" i="123"/>
  <c r="AA3645" i="123" s="1"/>
  <c r="AB3645" i="123" s="1"/>
  <c r="Y3645" i="123"/>
  <c r="W3645" i="123"/>
  <c r="AE3644" i="123"/>
  <c r="AD3644" i="123"/>
  <c r="Z3644" i="123"/>
  <c r="AA3644" i="123" s="1"/>
  <c r="AB3644" i="123" s="1"/>
  <c r="Y3644" i="123"/>
  <c r="W3644" i="123"/>
  <c r="AE3643" i="123"/>
  <c r="AD3643" i="123"/>
  <c r="Z3643" i="123"/>
  <c r="AA3643" i="123" s="1"/>
  <c r="AB3643" i="123" s="1"/>
  <c r="Y3643" i="123"/>
  <c r="W3643" i="123"/>
  <c r="AE3642" i="123"/>
  <c r="AD3642" i="123"/>
  <c r="Z3642" i="123"/>
  <c r="AA3642" i="123" s="1"/>
  <c r="AB3642" i="123" s="1"/>
  <c r="Y3642" i="123"/>
  <c r="W3642" i="123"/>
  <c r="AE3641" i="123"/>
  <c r="AD3641" i="123"/>
  <c r="Z3641" i="123"/>
  <c r="AA3641" i="123" s="1"/>
  <c r="AB3641" i="123" s="1"/>
  <c r="Y3641" i="123"/>
  <c r="W3641" i="123"/>
  <c r="AE3640" i="123"/>
  <c r="AD3640" i="123"/>
  <c r="Z3640" i="123"/>
  <c r="AA3640" i="123" s="1"/>
  <c r="AB3640" i="123" s="1"/>
  <c r="Y3640" i="123"/>
  <c r="W3640" i="123"/>
  <c r="AE3639" i="123"/>
  <c r="AD3639" i="123"/>
  <c r="Z3639" i="123"/>
  <c r="AA3639" i="123" s="1"/>
  <c r="AB3639" i="123" s="1"/>
  <c r="Y3639" i="123"/>
  <c r="W3639" i="123"/>
  <c r="AE3638" i="123"/>
  <c r="AD3638" i="123"/>
  <c r="Z3638" i="123"/>
  <c r="AA3638" i="123" s="1"/>
  <c r="AB3638" i="123" s="1"/>
  <c r="Y3638" i="123"/>
  <c r="W3638" i="123"/>
  <c r="AE3637" i="123"/>
  <c r="AD3637" i="123"/>
  <c r="Z3637" i="123"/>
  <c r="AA3637" i="123" s="1"/>
  <c r="AB3637" i="123" s="1"/>
  <c r="Y3637" i="123"/>
  <c r="W3637" i="123"/>
  <c r="AE3636" i="123"/>
  <c r="AD3636" i="123"/>
  <c r="Z3636" i="123"/>
  <c r="AA3636" i="123" s="1"/>
  <c r="AB3636" i="123" s="1"/>
  <c r="Y3636" i="123"/>
  <c r="W3636" i="123"/>
  <c r="AE3635" i="123"/>
  <c r="AD3635" i="123"/>
  <c r="Z3635" i="123"/>
  <c r="AA3635" i="123" s="1"/>
  <c r="AB3635" i="123" s="1"/>
  <c r="Y3635" i="123"/>
  <c r="W3635" i="123"/>
  <c r="AE3634" i="123"/>
  <c r="AD3634" i="123"/>
  <c r="Z3634" i="123"/>
  <c r="AA3634" i="123" s="1"/>
  <c r="AB3634" i="123" s="1"/>
  <c r="Y3634" i="123"/>
  <c r="W3634" i="123"/>
  <c r="AE3633" i="123"/>
  <c r="AD3633" i="123"/>
  <c r="Z3633" i="123"/>
  <c r="AA3633" i="123" s="1"/>
  <c r="AB3633" i="123" s="1"/>
  <c r="Y3633" i="123"/>
  <c r="W3633" i="123"/>
  <c r="AE3632" i="123"/>
  <c r="AD3632" i="123"/>
  <c r="Z3632" i="123"/>
  <c r="AA3632" i="123" s="1"/>
  <c r="AB3632" i="123" s="1"/>
  <c r="Y3632" i="123"/>
  <c r="W3632" i="123"/>
  <c r="AE3631" i="123"/>
  <c r="AD3631" i="123"/>
  <c r="Z3631" i="123"/>
  <c r="AA3631" i="123" s="1"/>
  <c r="AB3631" i="123" s="1"/>
  <c r="Y3631" i="123"/>
  <c r="W3631" i="123"/>
  <c r="AE3630" i="123"/>
  <c r="AD3630" i="123"/>
  <c r="Z3630" i="123"/>
  <c r="AA3630" i="123" s="1"/>
  <c r="AB3630" i="123" s="1"/>
  <c r="Y3630" i="123"/>
  <c r="W3630" i="123"/>
  <c r="AE3629" i="123"/>
  <c r="AD3629" i="123"/>
  <c r="Z3629" i="123"/>
  <c r="AA3629" i="123" s="1"/>
  <c r="AB3629" i="123" s="1"/>
  <c r="Y3629" i="123"/>
  <c r="W3629" i="123"/>
  <c r="AE3628" i="123"/>
  <c r="AD3628" i="123"/>
  <c r="Z3628" i="123"/>
  <c r="AA3628" i="123" s="1"/>
  <c r="AB3628" i="123" s="1"/>
  <c r="Y3628" i="123"/>
  <c r="W3628" i="123"/>
  <c r="AE3627" i="123"/>
  <c r="AD3627" i="123"/>
  <c r="Z3627" i="123"/>
  <c r="AA3627" i="123" s="1"/>
  <c r="AB3627" i="123" s="1"/>
  <c r="Y3627" i="123"/>
  <c r="W3627" i="123"/>
  <c r="AE3626" i="123"/>
  <c r="AD3626" i="123"/>
  <c r="Z3626" i="123"/>
  <c r="AA3626" i="123" s="1"/>
  <c r="AB3626" i="123" s="1"/>
  <c r="Y3626" i="123"/>
  <c r="W3626" i="123"/>
  <c r="AE3625" i="123"/>
  <c r="AD3625" i="123"/>
  <c r="Z3625" i="123"/>
  <c r="AA3625" i="123" s="1"/>
  <c r="AB3625" i="123" s="1"/>
  <c r="Y3625" i="123"/>
  <c r="W3625" i="123"/>
  <c r="AE3624" i="123"/>
  <c r="AD3624" i="123"/>
  <c r="Z3624" i="123"/>
  <c r="AA3624" i="123" s="1"/>
  <c r="AB3624" i="123" s="1"/>
  <c r="Y3624" i="123"/>
  <c r="W3624" i="123"/>
  <c r="AE3623" i="123"/>
  <c r="AD3623" i="123"/>
  <c r="Z3623" i="123"/>
  <c r="AA3623" i="123" s="1"/>
  <c r="AB3623" i="123" s="1"/>
  <c r="Y3623" i="123"/>
  <c r="W3623" i="123"/>
  <c r="AE3622" i="123"/>
  <c r="AD3622" i="123"/>
  <c r="Z3622" i="123"/>
  <c r="AA3622" i="123" s="1"/>
  <c r="AB3622" i="123" s="1"/>
  <c r="Y3622" i="123"/>
  <c r="W3622" i="123"/>
  <c r="AE3621" i="123"/>
  <c r="AD3621" i="123"/>
  <c r="Z3621" i="123"/>
  <c r="AA3621" i="123" s="1"/>
  <c r="AB3621" i="123" s="1"/>
  <c r="Y3621" i="123"/>
  <c r="W3621" i="123"/>
  <c r="AE3620" i="123"/>
  <c r="AD3620" i="123"/>
  <c r="Z3620" i="123"/>
  <c r="AA3620" i="123" s="1"/>
  <c r="AB3620" i="123" s="1"/>
  <c r="Y3620" i="123"/>
  <c r="W3620" i="123"/>
  <c r="AE3619" i="123"/>
  <c r="AD3619" i="123"/>
  <c r="Z3619" i="123"/>
  <c r="AA3619" i="123" s="1"/>
  <c r="AB3619" i="123" s="1"/>
  <c r="Y3619" i="123"/>
  <c r="W3619" i="123"/>
  <c r="AE3618" i="123"/>
  <c r="AD3618" i="123"/>
  <c r="Z3618" i="123"/>
  <c r="AA3618" i="123" s="1"/>
  <c r="AB3618" i="123" s="1"/>
  <c r="Y3618" i="123"/>
  <c r="W3618" i="123"/>
  <c r="AE3617" i="123"/>
  <c r="AD3617" i="123"/>
  <c r="Z3617" i="123"/>
  <c r="AA3617" i="123" s="1"/>
  <c r="AB3617" i="123" s="1"/>
  <c r="Y3617" i="123"/>
  <c r="W3617" i="123"/>
  <c r="AE3616" i="123"/>
  <c r="AD3616" i="123"/>
  <c r="Z3616" i="123"/>
  <c r="AA3616" i="123" s="1"/>
  <c r="AB3616" i="123" s="1"/>
  <c r="Y3616" i="123"/>
  <c r="W3616" i="123"/>
  <c r="AE3615" i="123"/>
  <c r="AD3615" i="123"/>
  <c r="Z3615" i="123"/>
  <c r="AA3615" i="123" s="1"/>
  <c r="AB3615" i="123" s="1"/>
  <c r="Y3615" i="123"/>
  <c r="W3615" i="123"/>
  <c r="AE3614" i="123"/>
  <c r="AD3614" i="123"/>
  <c r="Z3614" i="123"/>
  <c r="AA3614" i="123" s="1"/>
  <c r="AB3614" i="123" s="1"/>
  <c r="Y3614" i="123"/>
  <c r="W3614" i="123"/>
  <c r="AE3613" i="123"/>
  <c r="AD3613" i="123"/>
  <c r="Z3613" i="123"/>
  <c r="AA3613" i="123" s="1"/>
  <c r="AB3613" i="123" s="1"/>
  <c r="Y3613" i="123"/>
  <c r="W3613" i="123"/>
  <c r="AE3612" i="123"/>
  <c r="AD3612" i="123"/>
  <c r="Z3612" i="123"/>
  <c r="AA3612" i="123" s="1"/>
  <c r="AB3612" i="123" s="1"/>
  <c r="Y3612" i="123"/>
  <c r="W3612" i="123"/>
  <c r="AE3611" i="123"/>
  <c r="AD3611" i="123"/>
  <c r="Z3611" i="123"/>
  <c r="AA3611" i="123" s="1"/>
  <c r="AB3611" i="123" s="1"/>
  <c r="Y3611" i="123"/>
  <c r="W3611" i="123"/>
  <c r="AE3610" i="123"/>
  <c r="AD3610" i="123"/>
  <c r="Z3610" i="123"/>
  <c r="AA3610" i="123" s="1"/>
  <c r="AB3610" i="123" s="1"/>
  <c r="Y3610" i="123"/>
  <c r="W3610" i="123"/>
  <c r="AE3609" i="123"/>
  <c r="AD3609" i="123"/>
  <c r="Z3609" i="123"/>
  <c r="AA3609" i="123" s="1"/>
  <c r="AB3609" i="123" s="1"/>
  <c r="Y3609" i="123"/>
  <c r="W3609" i="123"/>
  <c r="AE3608" i="123"/>
  <c r="AD3608" i="123"/>
  <c r="Z3608" i="123"/>
  <c r="AA3608" i="123" s="1"/>
  <c r="AB3608" i="123" s="1"/>
  <c r="Y3608" i="123"/>
  <c r="W3608" i="123"/>
  <c r="AE3607" i="123"/>
  <c r="AD3607" i="123"/>
  <c r="Z3607" i="123"/>
  <c r="AA3607" i="123" s="1"/>
  <c r="AB3607" i="123" s="1"/>
  <c r="Y3607" i="123"/>
  <c r="W3607" i="123"/>
  <c r="AE3606" i="123"/>
  <c r="AD3606" i="123"/>
  <c r="Z3606" i="123"/>
  <c r="AA3606" i="123" s="1"/>
  <c r="AB3606" i="123" s="1"/>
  <c r="Y3606" i="123"/>
  <c r="W3606" i="123"/>
  <c r="AE3605" i="123"/>
  <c r="AD3605" i="123"/>
  <c r="Z3605" i="123"/>
  <c r="AA3605" i="123" s="1"/>
  <c r="AB3605" i="123" s="1"/>
  <c r="Y3605" i="123"/>
  <c r="W3605" i="123"/>
  <c r="AE3604" i="123"/>
  <c r="AD3604" i="123"/>
  <c r="Z3604" i="123"/>
  <c r="AA3604" i="123" s="1"/>
  <c r="AB3604" i="123" s="1"/>
  <c r="Y3604" i="123"/>
  <c r="W3604" i="123"/>
  <c r="AE3603" i="123"/>
  <c r="AD3603" i="123"/>
  <c r="Z3603" i="123"/>
  <c r="AA3603" i="123" s="1"/>
  <c r="AB3603" i="123" s="1"/>
  <c r="Y3603" i="123"/>
  <c r="W3603" i="123"/>
  <c r="AE3602" i="123"/>
  <c r="AD3602" i="123"/>
  <c r="Z3602" i="123"/>
  <c r="AA3602" i="123" s="1"/>
  <c r="AB3602" i="123" s="1"/>
  <c r="Y3602" i="123"/>
  <c r="W3602" i="123"/>
  <c r="AE3601" i="123"/>
  <c r="AD3601" i="123"/>
  <c r="Z3601" i="123"/>
  <c r="AA3601" i="123" s="1"/>
  <c r="AB3601" i="123" s="1"/>
  <c r="Y3601" i="123"/>
  <c r="W3601" i="123"/>
  <c r="AE3600" i="123"/>
  <c r="AD3600" i="123"/>
  <c r="Z3600" i="123"/>
  <c r="AA3600" i="123" s="1"/>
  <c r="AB3600" i="123" s="1"/>
  <c r="Y3600" i="123"/>
  <c r="W3600" i="123"/>
  <c r="AE3599" i="123"/>
  <c r="AD3599" i="123"/>
  <c r="Z3599" i="123"/>
  <c r="AA3599" i="123" s="1"/>
  <c r="AB3599" i="123" s="1"/>
  <c r="Y3599" i="123"/>
  <c r="W3599" i="123"/>
  <c r="AE3598" i="123"/>
  <c r="AD3598" i="123"/>
  <c r="Z3598" i="123"/>
  <c r="AA3598" i="123" s="1"/>
  <c r="AB3598" i="123" s="1"/>
  <c r="Y3598" i="123"/>
  <c r="W3598" i="123"/>
  <c r="AE3597" i="123"/>
  <c r="AD3597" i="123"/>
  <c r="Z3597" i="123"/>
  <c r="AA3597" i="123" s="1"/>
  <c r="AB3597" i="123" s="1"/>
  <c r="Y3597" i="123"/>
  <c r="W3597" i="123"/>
  <c r="AE3596" i="123"/>
  <c r="AD3596" i="123"/>
  <c r="Z3596" i="123"/>
  <c r="AA3596" i="123" s="1"/>
  <c r="AB3596" i="123" s="1"/>
  <c r="Y3596" i="123"/>
  <c r="W3596" i="123"/>
  <c r="AE3595" i="123"/>
  <c r="AD3595" i="123"/>
  <c r="Z3595" i="123"/>
  <c r="AA3595" i="123" s="1"/>
  <c r="AB3595" i="123" s="1"/>
  <c r="Y3595" i="123"/>
  <c r="W3595" i="123"/>
  <c r="AE3594" i="123"/>
  <c r="AD3594" i="123"/>
  <c r="Z3594" i="123"/>
  <c r="AA3594" i="123" s="1"/>
  <c r="AB3594" i="123" s="1"/>
  <c r="Y3594" i="123"/>
  <c r="W3594" i="123"/>
  <c r="AE3593" i="123"/>
  <c r="AD3593" i="123"/>
  <c r="Z3593" i="123"/>
  <c r="AA3593" i="123" s="1"/>
  <c r="AB3593" i="123" s="1"/>
  <c r="Y3593" i="123"/>
  <c r="W3593" i="123"/>
  <c r="AE3592" i="123"/>
  <c r="AD3592" i="123"/>
  <c r="Z3592" i="123"/>
  <c r="AA3592" i="123" s="1"/>
  <c r="AB3592" i="123" s="1"/>
  <c r="Y3592" i="123"/>
  <c r="W3592" i="123"/>
  <c r="AE3591" i="123"/>
  <c r="AD3591" i="123"/>
  <c r="Z3591" i="123"/>
  <c r="AA3591" i="123" s="1"/>
  <c r="AB3591" i="123" s="1"/>
  <c r="Y3591" i="123"/>
  <c r="W3591" i="123"/>
  <c r="AE3590" i="123"/>
  <c r="AD3590" i="123"/>
  <c r="Z3590" i="123"/>
  <c r="AA3590" i="123" s="1"/>
  <c r="AB3590" i="123" s="1"/>
  <c r="Y3590" i="123"/>
  <c r="W3590" i="123"/>
  <c r="AE3589" i="123"/>
  <c r="AD3589" i="123"/>
  <c r="Z3589" i="123"/>
  <c r="AA3589" i="123" s="1"/>
  <c r="AB3589" i="123" s="1"/>
  <c r="Y3589" i="123"/>
  <c r="W3589" i="123"/>
  <c r="AE3588" i="123"/>
  <c r="AD3588" i="123"/>
  <c r="Z3588" i="123"/>
  <c r="AA3588" i="123" s="1"/>
  <c r="AB3588" i="123" s="1"/>
  <c r="Y3588" i="123"/>
  <c r="W3588" i="123"/>
  <c r="AE3587" i="123"/>
  <c r="AD3587" i="123"/>
  <c r="Z3587" i="123"/>
  <c r="AA3587" i="123" s="1"/>
  <c r="AB3587" i="123" s="1"/>
  <c r="Y3587" i="123"/>
  <c r="W3587" i="123"/>
  <c r="AE3586" i="123"/>
  <c r="AD3586" i="123"/>
  <c r="Z3586" i="123"/>
  <c r="AA3586" i="123" s="1"/>
  <c r="AB3586" i="123" s="1"/>
  <c r="Y3586" i="123"/>
  <c r="W3586" i="123"/>
  <c r="AE3585" i="123"/>
  <c r="AD3585" i="123"/>
  <c r="Z3585" i="123"/>
  <c r="AA3585" i="123" s="1"/>
  <c r="AB3585" i="123" s="1"/>
  <c r="Y3585" i="123"/>
  <c r="W3585" i="123"/>
  <c r="AE3584" i="123"/>
  <c r="AD3584" i="123"/>
  <c r="Z3584" i="123"/>
  <c r="AA3584" i="123" s="1"/>
  <c r="AB3584" i="123" s="1"/>
  <c r="Y3584" i="123"/>
  <c r="W3584" i="123"/>
  <c r="AE3583" i="123"/>
  <c r="AD3583" i="123"/>
  <c r="Z3583" i="123"/>
  <c r="AA3583" i="123" s="1"/>
  <c r="AB3583" i="123" s="1"/>
  <c r="Y3583" i="123"/>
  <c r="W3583" i="123"/>
  <c r="AE3582" i="123"/>
  <c r="AD3582" i="123"/>
  <c r="Z3582" i="123"/>
  <c r="AA3582" i="123" s="1"/>
  <c r="AB3582" i="123" s="1"/>
  <c r="Y3582" i="123"/>
  <c r="W3582" i="123"/>
  <c r="AE3581" i="123"/>
  <c r="AD3581" i="123"/>
  <c r="Z3581" i="123"/>
  <c r="AA3581" i="123" s="1"/>
  <c r="AB3581" i="123" s="1"/>
  <c r="Y3581" i="123"/>
  <c r="W3581" i="123"/>
  <c r="AE3580" i="123"/>
  <c r="AD3580" i="123"/>
  <c r="Z3580" i="123"/>
  <c r="AA3580" i="123" s="1"/>
  <c r="AB3580" i="123" s="1"/>
  <c r="Y3580" i="123"/>
  <c r="W3580" i="123"/>
  <c r="AE3579" i="123"/>
  <c r="AD3579" i="123"/>
  <c r="Z3579" i="123"/>
  <c r="AA3579" i="123" s="1"/>
  <c r="AB3579" i="123" s="1"/>
  <c r="Y3579" i="123"/>
  <c r="W3579" i="123"/>
  <c r="AE3578" i="123"/>
  <c r="AD3578" i="123"/>
  <c r="Z3578" i="123"/>
  <c r="AA3578" i="123" s="1"/>
  <c r="AB3578" i="123" s="1"/>
  <c r="Y3578" i="123"/>
  <c r="W3578" i="123"/>
  <c r="AE3577" i="123"/>
  <c r="AD3577" i="123"/>
  <c r="Z3577" i="123"/>
  <c r="AA3577" i="123" s="1"/>
  <c r="AB3577" i="123" s="1"/>
  <c r="Y3577" i="123"/>
  <c r="W3577" i="123"/>
  <c r="AE3576" i="123"/>
  <c r="AD3576" i="123"/>
  <c r="Z3576" i="123"/>
  <c r="AA3576" i="123" s="1"/>
  <c r="AB3576" i="123" s="1"/>
  <c r="Y3576" i="123"/>
  <c r="W3576" i="123"/>
  <c r="AE3575" i="123"/>
  <c r="AD3575" i="123"/>
  <c r="Z3575" i="123"/>
  <c r="AA3575" i="123" s="1"/>
  <c r="AB3575" i="123" s="1"/>
  <c r="Y3575" i="123"/>
  <c r="W3575" i="123"/>
  <c r="AE3574" i="123"/>
  <c r="AD3574" i="123"/>
  <c r="Z3574" i="123"/>
  <c r="AA3574" i="123" s="1"/>
  <c r="AB3574" i="123" s="1"/>
  <c r="Y3574" i="123"/>
  <c r="W3574" i="123"/>
  <c r="AE3573" i="123"/>
  <c r="AD3573" i="123"/>
  <c r="Z3573" i="123"/>
  <c r="AA3573" i="123" s="1"/>
  <c r="AB3573" i="123" s="1"/>
  <c r="Y3573" i="123"/>
  <c r="W3573" i="123"/>
  <c r="AE3572" i="123"/>
  <c r="AD3572" i="123"/>
  <c r="Z3572" i="123"/>
  <c r="AA3572" i="123" s="1"/>
  <c r="AB3572" i="123" s="1"/>
  <c r="Y3572" i="123"/>
  <c r="W3572" i="123"/>
  <c r="AE3571" i="123"/>
  <c r="AD3571" i="123"/>
  <c r="Z3571" i="123"/>
  <c r="AA3571" i="123" s="1"/>
  <c r="AB3571" i="123" s="1"/>
  <c r="Y3571" i="123"/>
  <c r="W3571" i="123"/>
  <c r="AE3570" i="123"/>
  <c r="AD3570" i="123"/>
  <c r="Z3570" i="123"/>
  <c r="AA3570" i="123" s="1"/>
  <c r="AB3570" i="123" s="1"/>
  <c r="Y3570" i="123"/>
  <c r="W3570" i="123"/>
  <c r="AE3569" i="123"/>
  <c r="AD3569" i="123"/>
  <c r="Z3569" i="123"/>
  <c r="AA3569" i="123" s="1"/>
  <c r="AB3569" i="123" s="1"/>
  <c r="Y3569" i="123"/>
  <c r="W3569" i="123"/>
  <c r="AE3568" i="123"/>
  <c r="AD3568" i="123"/>
  <c r="Z3568" i="123"/>
  <c r="AA3568" i="123" s="1"/>
  <c r="AB3568" i="123" s="1"/>
  <c r="Y3568" i="123"/>
  <c r="W3568" i="123"/>
  <c r="AE3567" i="123"/>
  <c r="AD3567" i="123"/>
  <c r="Z3567" i="123"/>
  <c r="AA3567" i="123" s="1"/>
  <c r="AB3567" i="123" s="1"/>
  <c r="Y3567" i="123"/>
  <c r="W3567" i="123"/>
  <c r="AE3566" i="123"/>
  <c r="AD3566" i="123"/>
  <c r="Z3566" i="123"/>
  <c r="AA3566" i="123" s="1"/>
  <c r="AB3566" i="123" s="1"/>
  <c r="Y3566" i="123"/>
  <c r="W3566" i="123"/>
  <c r="AE3565" i="123"/>
  <c r="AD3565" i="123"/>
  <c r="Z3565" i="123"/>
  <c r="AA3565" i="123" s="1"/>
  <c r="AB3565" i="123" s="1"/>
  <c r="Y3565" i="123"/>
  <c r="W3565" i="123"/>
  <c r="AE3564" i="123"/>
  <c r="AD3564" i="123"/>
  <c r="Z3564" i="123"/>
  <c r="AA3564" i="123" s="1"/>
  <c r="AB3564" i="123" s="1"/>
  <c r="Y3564" i="123"/>
  <c r="W3564" i="123"/>
  <c r="AE3563" i="123"/>
  <c r="AD3563" i="123"/>
  <c r="Z3563" i="123"/>
  <c r="AA3563" i="123" s="1"/>
  <c r="AB3563" i="123" s="1"/>
  <c r="Y3563" i="123"/>
  <c r="W3563" i="123"/>
  <c r="AE3562" i="123"/>
  <c r="AD3562" i="123"/>
  <c r="Z3562" i="123"/>
  <c r="AA3562" i="123" s="1"/>
  <c r="AB3562" i="123" s="1"/>
  <c r="Y3562" i="123"/>
  <c r="W3562" i="123"/>
  <c r="AE3561" i="123"/>
  <c r="AD3561" i="123"/>
  <c r="Z3561" i="123"/>
  <c r="AA3561" i="123" s="1"/>
  <c r="AB3561" i="123" s="1"/>
  <c r="Y3561" i="123"/>
  <c r="W3561" i="123"/>
  <c r="AE3560" i="123"/>
  <c r="AD3560" i="123"/>
  <c r="Z3560" i="123"/>
  <c r="AA3560" i="123" s="1"/>
  <c r="AB3560" i="123" s="1"/>
  <c r="Y3560" i="123"/>
  <c r="W3560" i="123"/>
  <c r="AE3559" i="123"/>
  <c r="AD3559" i="123"/>
  <c r="Z3559" i="123"/>
  <c r="AA3559" i="123" s="1"/>
  <c r="AB3559" i="123" s="1"/>
  <c r="Y3559" i="123"/>
  <c r="W3559" i="123"/>
  <c r="AE3558" i="123"/>
  <c r="AD3558" i="123"/>
  <c r="Z3558" i="123"/>
  <c r="AA3558" i="123" s="1"/>
  <c r="AB3558" i="123" s="1"/>
  <c r="Y3558" i="123"/>
  <c r="W3558" i="123"/>
  <c r="AE3557" i="123"/>
  <c r="AD3557" i="123"/>
  <c r="Z3557" i="123"/>
  <c r="AA3557" i="123" s="1"/>
  <c r="AB3557" i="123" s="1"/>
  <c r="Y3557" i="123"/>
  <c r="W3557" i="123"/>
  <c r="AE3556" i="123"/>
  <c r="AD3556" i="123"/>
  <c r="Z3556" i="123"/>
  <c r="AA3556" i="123" s="1"/>
  <c r="AB3556" i="123" s="1"/>
  <c r="Y3556" i="123"/>
  <c r="W3556" i="123"/>
  <c r="AE3555" i="123"/>
  <c r="AD3555" i="123"/>
  <c r="Z3555" i="123"/>
  <c r="AA3555" i="123" s="1"/>
  <c r="AB3555" i="123" s="1"/>
  <c r="Y3555" i="123"/>
  <c r="W3555" i="123"/>
  <c r="AE3554" i="123"/>
  <c r="AD3554" i="123"/>
  <c r="Z3554" i="123"/>
  <c r="AA3554" i="123" s="1"/>
  <c r="AB3554" i="123" s="1"/>
  <c r="Y3554" i="123"/>
  <c r="W3554" i="123"/>
  <c r="AE3553" i="123"/>
  <c r="AD3553" i="123"/>
  <c r="Z3553" i="123"/>
  <c r="AA3553" i="123" s="1"/>
  <c r="AB3553" i="123" s="1"/>
  <c r="Y3553" i="123"/>
  <c r="W3553" i="123"/>
  <c r="AE3552" i="123"/>
  <c r="AD3552" i="123"/>
  <c r="Z3552" i="123"/>
  <c r="AA3552" i="123" s="1"/>
  <c r="AB3552" i="123" s="1"/>
  <c r="Y3552" i="123"/>
  <c r="W3552" i="123"/>
  <c r="AE3551" i="123"/>
  <c r="AD3551" i="123"/>
  <c r="Z3551" i="123"/>
  <c r="AA3551" i="123" s="1"/>
  <c r="AB3551" i="123" s="1"/>
  <c r="Y3551" i="123"/>
  <c r="W3551" i="123"/>
  <c r="AE3550" i="123"/>
  <c r="AD3550" i="123"/>
  <c r="Z3550" i="123"/>
  <c r="AA3550" i="123" s="1"/>
  <c r="AB3550" i="123" s="1"/>
  <c r="Y3550" i="123"/>
  <c r="W3550" i="123"/>
  <c r="AE3549" i="123"/>
  <c r="AD3549" i="123"/>
  <c r="Z3549" i="123"/>
  <c r="AA3549" i="123" s="1"/>
  <c r="AB3549" i="123" s="1"/>
  <c r="Y3549" i="123"/>
  <c r="W3549" i="123"/>
  <c r="AE3548" i="123"/>
  <c r="AD3548" i="123"/>
  <c r="Z3548" i="123"/>
  <c r="AA3548" i="123" s="1"/>
  <c r="AB3548" i="123" s="1"/>
  <c r="Y3548" i="123"/>
  <c r="W3548" i="123"/>
  <c r="AE3547" i="123"/>
  <c r="AD3547" i="123"/>
  <c r="Z3547" i="123"/>
  <c r="AA3547" i="123" s="1"/>
  <c r="AB3547" i="123" s="1"/>
  <c r="Y3547" i="123"/>
  <c r="W3547" i="123"/>
  <c r="AE3546" i="123"/>
  <c r="AD3546" i="123"/>
  <c r="Z3546" i="123"/>
  <c r="AA3546" i="123" s="1"/>
  <c r="AB3546" i="123" s="1"/>
  <c r="Y3546" i="123"/>
  <c r="W3546" i="123"/>
  <c r="AE3545" i="123"/>
  <c r="AD3545" i="123"/>
  <c r="Z3545" i="123"/>
  <c r="AA3545" i="123" s="1"/>
  <c r="AB3545" i="123" s="1"/>
  <c r="Y3545" i="123"/>
  <c r="W3545" i="123"/>
  <c r="AE3544" i="123"/>
  <c r="AD3544" i="123"/>
  <c r="Z3544" i="123"/>
  <c r="AA3544" i="123" s="1"/>
  <c r="AB3544" i="123" s="1"/>
  <c r="Y3544" i="123"/>
  <c r="W3544" i="123"/>
  <c r="AE3543" i="123"/>
  <c r="AD3543" i="123"/>
  <c r="Z3543" i="123"/>
  <c r="AA3543" i="123" s="1"/>
  <c r="AB3543" i="123" s="1"/>
  <c r="Y3543" i="123"/>
  <c r="W3543" i="123"/>
  <c r="AE3542" i="123"/>
  <c r="AD3542" i="123"/>
  <c r="Z3542" i="123"/>
  <c r="AA3542" i="123" s="1"/>
  <c r="AB3542" i="123" s="1"/>
  <c r="Y3542" i="123"/>
  <c r="W3542" i="123"/>
  <c r="AE3541" i="123"/>
  <c r="AD3541" i="123"/>
  <c r="Z3541" i="123"/>
  <c r="AA3541" i="123" s="1"/>
  <c r="AB3541" i="123" s="1"/>
  <c r="Y3541" i="123"/>
  <c r="W3541" i="123"/>
  <c r="AE3540" i="123"/>
  <c r="AD3540" i="123"/>
  <c r="Z3540" i="123"/>
  <c r="AA3540" i="123" s="1"/>
  <c r="AB3540" i="123" s="1"/>
  <c r="Y3540" i="123"/>
  <c r="W3540" i="123"/>
  <c r="AE3539" i="123"/>
  <c r="AD3539" i="123"/>
  <c r="Z3539" i="123"/>
  <c r="AA3539" i="123" s="1"/>
  <c r="AB3539" i="123" s="1"/>
  <c r="Y3539" i="123"/>
  <c r="W3539" i="123"/>
  <c r="AE3538" i="123"/>
  <c r="AD3538" i="123"/>
  <c r="Z3538" i="123"/>
  <c r="AA3538" i="123" s="1"/>
  <c r="AB3538" i="123" s="1"/>
  <c r="Y3538" i="123"/>
  <c r="W3538" i="123"/>
  <c r="AE3537" i="123"/>
  <c r="AD3537" i="123"/>
  <c r="Z3537" i="123"/>
  <c r="AA3537" i="123" s="1"/>
  <c r="AB3537" i="123" s="1"/>
  <c r="Y3537" i="123"/>
  <c r="W3537" i="123"/>
  <c r="AE3536" i="123"/>
  <c r="AD3536" i="123"/>
  <c r="Z3536" i="123"/>
  <c r="AA3536" i="123" s="1"/>
  <c r="AB3536" i="123" s="1"/>
  <c r="Y3536" i="123"/>
  <c r="W3536" i="123"/>
  <c r="AE3535" i="123"/>
  <c r="AD3535" i="123"/>
  <c r="Z3535" i="123"/>
  <c r="AA3535" i="123" s="1"/>
  <c r="AB3535" i="123" s="1"/>
  <c r="Y3535" i="123"/>
  <c r="W3535" i="123"/>
  <c r="AE3534" i="123"/>
  <c r="AD3534" i="123"/>
  <c r="Z3534" i="123"/>
  <c r="AA3534" i="123" s="1"/>
  <c r="AB3534" i="123" s="1"/>
  <c r="Y3534" i="123"/>
  <c r="W3534" i="123"/>
  <c r="AE3533" i="123"/>
  <c r="AD3533" i="123"/>
  <c r="Z3533" i="123"/>
  <c r="AA3533" i="123" s="1"/>
  <c r="AB3533" i="123" s="1"/>
  <c r="Y3533" i="123"/>
  <c r="W3533" i="123"/>
  <c r="AE3532" i="123"/>
  <c r="AD3532" i="123"/>
  <c r="Z3532" i="123"/>
  <c r="AA3532" i="123" s="1"/>
  <c r="AB3532" i="123" s="1"/>
  <c r="Y3532" i="123"/>
  <c r="W3532" i="123"/>
  <c r="AE3531" i="123"/>
  <c r="AD3531" i="123"/>
  <c r="Z3531" i="123"/>
  <c r="AA3531" i="123" s="1"/>
  <c r="AB3531" i="123" s="1"/>
  <c r="Y3531" i="123"/>
  <c r="W3531" i="123"/>
  <c r="AE3530" i="123"/>
  <c r="AD3530" i="123"/>
  <c r="Z3530" i="123"/>
  <c r="AA3530" i="123" s="1"/>
  <c r="AB3530" i="123" s="1"/>
  <c r="Y3530" i="123"/>
  <c r="W3530" i="123"/>
  <c r="AE3529" i="123"/>
  <c r="AD3529" i="123"/>
  <c r="Z3529" i="123"/>
  <c r="AA3529" i="123" s="1"/>
  <c r="AB3529" i="123" s="1"/>
  <c r="Y3529" i="123"/>
  <c r="W3529" i="123"/>
  <c r="AE3528" i="123"/>
  <c r="AD3528" i="123"/>
  <c r="Z3528" i="123"/>
  <c r="AA3528" i="123" s="1"/>
  <c r="AB3528" i="123" s="1"/>
  <c r="Y3528" i="123"/>
  <c r="W3528" i="123"/>
  <c r="AE3527" i="123"/>
  <c r="AD3527" i="123"/>
  <c r="Z3527" i="123"/>
  <c r="AA3527" i="123" s="1"/>
  <c r="AB3527" i="123" s="1"/>
  <c r="Y3527" i="123"/>
  <c r="W3527" i="123"/>
  <c r="AE3526" i="123"/>
  <c r="AD3526" i="123"/>
  <c r="Z3526" i="123"/>
  <c r="AA3526" i="123" s="1"/>
  <c r="AB3526" i="123" s="1"/>
  <c r="Y3526" i="123"/>
  <c r="W3526" i="123"/>
  <c r="AE3525" i="123"/>
  <c r="AD3525" i="123"/>
  <c r="Z3525" i="123"/>
  <c r="AA3525" i="123" s="1"/>
  <c r="AB3525" i="123" s="1"/>
  <c r="Y3525" i="123"/>
  <c r="W3525" i="123"/>
  <c r="AE3524" i="123"/>
  <c r="AD3524" i="123"/>
  <c r="Z3524" i="123"/>
  <c r="AA3524" i="123" s="1"/>
  <c r="AB3524" i="123" s="1"/>
  <c r="Y3524" i="123"/>
  <c r="W3524" i="123"/>
  <c r="AE3523" i="123"/>
  <c r="AD3523" i="123"/>
  <c r="Z3523" i="123"/>
  <c r="AA3523" i="123" s="1"/>
  <c r="AB3523" i="123" s="1"/>
  <c r="Y3523" i="123"/>
  <c r="W3523" i="123"/>
  <c r="AE3522" i="123"/>
  <c r="AD3522" i="123"/>
  <c r="Z3522" i="123"/>
  <c r="AA3522" i="123" s="1"/>
  <c r="AB3522" i="123" s="1"/>
  <c r="Y3522" i="123"/>
  <c r="W3522" i="123"/>
  <c r="AE3521" i="123"/>
  <c r="AD3521" i="123"/>
  <c r="Z3521" i="123"/>
  <c r="AA3521" i="123" s="1"/>
  <c r="AB3521" i="123" s="1"/>
  <c r="Y3521" i="123"/>
  <c r="W3521" i="123"/>
  <c r="AE3520" i="123"/>
  <c r="AD3520" i="123"/>
  <c r="Z3520" i="123"/>
  <c r="AA3520" i="123" s="1"/>
  <c r="AB3520" i="123" s="1"/>
  <c r="Y3520" i="123"/>
  <c r="W3520" i="123"/>
  <c r="AE3519" i="123"/>
  <c r="AD3519" i="123"/>
  <c r="Z3519" i="123"/>
  <c r="AA3519" i="123" s="1"/>
  <c r="AB3519" i="123" s="1"/>
  <c r="Y3519" i="123"/>
  <c r="W3519" i="123"/>
  <c r="AE3518" i="123"/>
  <c r="AD3518" i="123"/>
  <c r="Z3518" i="123"/>
  <c r="AA3518" i="123" s="1"/>
  <c r="AB3518" i="123" s="1"/>
  <c r="Y3518" i="123"/>
  <c r="W3518" i="123"/>
  <c r="AE3517" i="123"/>
  <c r="AD3517" i="123"/>
  <c r="Z3517" i="123"/>
  <c r="AA3517" i="123" s="1"/>
  <c r="AB3517" i="123" s="1"/>
  <c r="Y3517" i="123"/>
  <c r="W3517" i="123"/>
  <c r="AE3516" i="123"/>
  <c r="AD3516" i="123"/>
  <c r="Z3516" i="123"/>
  <c r="AA3516" i="123" s="1"/>
  <c r="AB3516" i="123" s="1"/>
  <c r="Y3516" i="123"/>
  <c r="W3516" i="123"/>
  <c r="AE3515" i="123"/>
  <c r="AD3515" i="123"/>
  <c r="Z3515" i="123"/>
  <c r="AA3515" i="123" s="1"/>
  <c r="AB3515" i="123" s="1"/>
  <c r="Y3515" i="123"/>
  <c r="W3515" i="123"/>
  <c r="AE3514" i="123"/>
  <c r="AD3514" i="123"/>
  <c r="Z3514" i="123"/>
  <c r="AA3514" i="123" s="1"/>
  <c r="AB3514" i="123" s="1"/>
  <c r="Y3514" i="123"/>
  <c r="W3514" i="123"/>
  <c r="AE3513" i="123"/>
  <c r="AD3513" i="123"/>
  <c r="Z3513" i="123"/>
  <c r="AA3513" i="123" s="1"/>
  <c r="AB3513" i="123" s="1"/>
  <c r="Y3513" i="123"/>
  <c r="W3513" i="123"/>
  <c r="AE3512" i="123"/>
  <c r="AD3512" i="123"/>
  <c r="Z3512" i="123"/>
  <c r="AA3512" i="123" s="1"/>
  <c r="AB3512" i="123" s="1"/>
  <c r="Y3512" i="123"/>
  <c r="W3512" i="123"/>
  <c r="AE3511" i="123"/>
  <c r="AD3511" i="123"/>
  <c r="Z3511" i="123"/>
  <c r="AA3511" i="123" s="1"/>
  <c r="AB3511" i="123" s="1"/>
  <c r="Y3511" i="123"/>
  <c r="W3511" i="123"/>
  <c r="AE3510" i="123"/>
  <c r="AD3510" i="123"/>
  <c r="Z3510" i="123"/>
  <c r="AA3510" i="123" s="1"/>
  <c r="AB3510" i="123" s="1"/>
  <c r="Y3510" i="123"/>
  <c r="W3510" i="123"/>
  <c r="AE3509" i="123"/>
  <c r="AD3509" i="123"/>
  <c r="Z3509" i="123"/>
  <c r="AA3509" i="123" s="1"/>
  <c r="AB3509" i="123" s="1"/>
  <c r="Y3509" i="123"/>
  <c r="W3509" i="123"/>
  <c r="AE3508" i="123"/>
  <c r="AD3508" i="123"/>
  <c r="Z3508" i="123"/>
  <c r="AA3508" i="123" s="1"/>
  <c r="AB3508" i="123" s="1"/>
  <c r="Y3508" i="123"/>
  <c r="W3508" i="123"/>
  <c r="AE3507" i="123"/>
  <c r="AD3507" i="123"/>
  <c r="Z3507" i="123"/>
  <c r="AA3507" i="123" s="1"/>
  <c r="AB3507" i="123" s="1"/>
  <c r="Y3507" i="123"/>
  <c r="W3507" i="123"/>
  <c r="AE3506" i="123"/>
  <c r="AD3506" i="123"/>
  <c r="Z3506" i="123"/>
  <c r="AA3506" i="123" s="1"/>
  <c r="AB3506" i="123" s="1"/>
  <c r="Y3506" i="123"/>
  <c r="W3506" i="123"/>
  <c r="AE3505" i="123"/>
  <c r="AD3505" i="123"/>
  <c r="Z3505" i="123"/>
  <c r="AA3505" i="123" s="1"/>
  <c r="AB3505" i="123" s="1"/>
  <c r="Y3505" i="123"/>
  <c r="W3505" i="123"/>
  <c r="AE3504" i="123"/>
  <c r="AD3504" i="123"/>
  <c r="Z3504" i="123"/>
  <c r="AA3504" i="123" s="1"/>
  <c r="AB3504" i="123" s="1"/>
  <c r="Y3504" i="123"/>
  <c r="W3504" i="123"/>
  <c r="AE3503" i="123"/>
  <c r="AD3503" i="123"/>
  <c r="Z3503" i="123"/>
  <c r="AA3503" i="123" s="1"/>
  <c r="AB3503" i="123" s="1"/>
  <c r="Y3503" i="123"/>
  <c r="W3503" i="123"/>
  <c r="AE3502" i="123"/>
  <c r="AD3502" i="123"/>
  <c r="Z3502" i="123"/>
  <c r="AA3502" i="123" s="1"/>
  <c r="AB3502" i="123" s="1"/>
  <c r="Y3502" i="123"/>
  <c r="W3502" i="123"/>
  <c r="AE3501" i="123"/>
  <c r="AD3501" i="123"/>
  <c r="Z3501" i="123"/>
  <c r="AA3501" i="123" s="1"/>
  <c r="AB3501" i="123" s="1"/>
  <c r="Y3501" i="123"/>
  <c r="W3501" i="123"/>
  <c r="AE3500" i="123"/>
  <c r="AD3500" i="123"/>
  <c r="Z3500" i="123"/>
  <c r="AA3500" i="123" s="1"/>
  <c r="AB3500" i="123" s="1"/>
  <c r="Y3500" i="123"/>
  <c r="W3500" i="123"/>
  <c r="AE3499" i="123"/>
  <c r="AD3499" i="123"/>
  <c r="Z3499" i="123"/>
  <c r="AA3499" i="123" s="1"/>
  <c r="AB3499" i="123" s="1"/>
  <c r="Y3499" i="123"/>
  <c r="W3499" i="123"/>
  <c r="AE3498" i="123"/>
  <c r="AD3498" i="123"/>
  <c r="Z3498" i="123"/>
  <c r="AA3498" i="123" s="1"/>
  <c r="AB3498" i="123" s="1"/>
  <c r="Y3498" i="123"/>
  <c r="W3498" i="123"/>
  <c r="AE3497" i="123"/>
  <c r="AD3497" i="123"/>
  <c r="Z3497" i="123"/>
  <c r="AA3497" i="123" s="1"/>
  <c r="AB3497" i="123" s="1"/>
  <c r="Y3497" i="123"/>
  <c r="W3497" i="123"/>
  <c r="AE3496" i="123"/>
  <c r="AD3496" i="123"/>
  <c r="Z3496" i="123"/>
  <c r="AA3496" i="123" s="1"/>
  <c r="AB3496" i="123" s="1"/>
  <c r="Y3496" i="123"/>
  <c r="W3496" i="123"/>
  <c r="AE3495" i="123"/>
  <c r="AD3495" i="123"/>
  <c r="Z3495" i="123"/>
  <c r="AA3495" i="123" s="1"/>
  <c r="AB3495" i="123" s="1"/>
  <c r="Y3495" i="123"/>
  <c r="W3495" i="123"/>
  <c r="AE3494" i="123"/>
  <c r="AD3494" i="123"/>
  <c r="Z3494" i="123"/>
  <c r="AA3494" i="123" s="1"/>
  <c r="AB3494" i="123" s="1"/>
  <c r="Y3494" i="123"/>
  <c r="W3494" i="123"/>
  <c r="AE3493" i="123"/>
  <c r="AD3493" i="123"/>
  <c r="Z3493" i="123"/>
  <c r="AA3493" i="123" s="1"/>
  <c r="AB3493" i="123" s="1"/>
  <c r="Y3493" i="123"/>
  <c r="W3493" i="123"/>
  <c r="AE3492" i="123"/>
  <c r="AD3492" i="123"/>
  <c r="Z3492" i="123"/>
  <c r="AA3492" i="123" s="1"/>
  <c r="AB3492" i="123" s="1"/>
  <c r="Y3492" i="123"/>
  <c r="W3492" i="123"/>
  <c r="AE3491" i="123"/>
  <c r="AD3491" i="123"/>
  <c r="Z3491" i="123"/>
  <c r="AA3491" i="123" s="1"/>
  <c r="AB3491" i="123" s="1"/>
  <c r="Y3491" i="123"/>
  <c r="W3491" i="123"/>
  <c r="AE3490" i="123"/>
  <c r="AD3490" i="123"/>
  <c r="Z3490" i="123"/>
  <c r="AA3490" i="123" s="1"/>
  <c r="AB3490" i="123" s="1"/>
  <c r="Y3490" i="123"/>
  <c r="W3490" i="123"/>
  <c r="AE3489" i="123"/>
  <c r="AD3489" i="123"/>
  <c r="Z3489" i="123"/>
  <c r="AA3489" i="123" s="1"/>
  <c r="AB3489" i="123" s="1"/>
  <c r="Y3489" i="123"/>
  <c r="W3489" i="123"/>
  <c r="AE3488" i="123"/>
  <c r="AD3488" i="123"/>
  <c r="Z3488" i="123"/>
  <c r="AA3488" i="123" s="1"/>
  <c r="AB3488" i="123" s="1"/>
  <c r="Y3488" i="123"/>
  <c r="W3488" i="123"/>
  <c r="AE3487" i="123"/>
  <c r="AD3487" i="123"/>
  <c r="Z3487" i="123"/>
  <c r="AA3487" i="123" s="1"/>
  <c r="AB3487" i="123" s="1"/>
  <c r="Y3487" i="123"/>
  <c r="W3487" i="123"/>
  <c r="AE3486" i="123"/>
  <c r="AD3486" i="123"/>
  <c r="Z3486" i="123"/>
  <c r="AA3486" i="123" s="1"/>
  <c r="AB3486" i="123" s="1"/>
  <c r="Y3486" i="123"/>
  <c r="W3486" i="123"/>
  <c r="AE3485" i="123"/>
  <c r="AD3485" i="123"/>
  <c r="Z3485" i="123"/>
  <c r="AA3485" i="123" s="1"/>
  <c r="AB3485" i="123" s="1"/>
  <c r="Y3485" i="123"/>
  <c r="W3485" i="123"/>
  <c r="AE3484" i="123"/>
  <c r="AD3484" i="123"/>
  <c r="Z3484" i="123"/>
  <c r="AA3484" i="123" s="1"/>
  <c r="AB3484" i="123" s="1"/>
  <c r="Y3484" i="123"/>
  <c r="W3484" i="123"/>
  <c r="AE3483" i="123"/>
  <c r="AD3483" i="123"/>
  <c r="Z3483" i="123"/>
  <c r="AA3483" i="123" s="1"/>
  <c r="AB3483" i="123" s="1"/>
  <c r="Y3483" i="123"/>
  <c r="W3483" i="123"/>
  <c r="AE3482" i="123"/>
  <c r="AD3482" i="123"/>
  <c r="Z3482" i="123"/>
  <c r="AA3482" i="123" s="1"/>
  <c r="AB3482" i="123" s="1"/>
  <c r="Y3482" i="123"/>
  <c r="W3482" i="123"/>
  <c r="AE3481" i="123"/>
  <c r="AD3481" i="123"/>
  <c r="Z3481" i="123"/>
  <c r="AA3481" i="123" s="1"/>
  <c r="AB3481" i="123" s="1"/>
  <c r="Y3481" i="123"/>
  <c r="W3481" i="123"/>
  <c r="AE3480" i="123"/>
  <c r="AD3480" i="123"/>
  <c r="Z3480" i="123"/>
  <c r="AA3480" i="123" s="1"/>
  <c r="AB3480" i="123" s="1"/>
  <c r="Y3480" i="123"/>
  <c r="W3480" i="123"/>
  <c r="AE3479" i="123"/>
  <c r="AD3479" i="123"/>
  <c r="Z3479" i="123"/>
  <c r="AA3479" i="123" s="1"/>
  <c r="AB3479" i="123" s="1"/>
  <c r="Y3479" i="123"/>
  <c r="W3479" i="123"/>
  <c r="AE3478" i="123"/>
  <c r="AD3478" i="123"/>
  <c r="Z3478" i="123"/>
  <c r="AA3478" i="123" s="1"/>
  <c r="AB3478" i="123" s="1"/>
  <c r="Y3478" i="123"/>
  <c r="W3478" i="123"/>
  <c r="AE3477" i="123"/>
  <c r="AD3477" i="123"/>
  <c r="Z3477" i="123"/>
  <c r="AA3477" i="123" s="1"/>
  <c r="AB3477" i="123" s="1"/>
  <c r="Y3477" i="123"/>
  <c r="W3477" i="123"/>
  <c r="AE3476" i="123"/>
  <c r="AD3476" i="123"/>
  <c r="Z3476" i="123"/>
  <c r="AA3476" i="123" s="1"/>
  <c r="AB3476" i="123" s="1"/>
  <c r="Y3476" i="123"/>
  <c r="W3476" i="123"/>
  <c r="AE3475" i="123"/>
  <c r="AD3475" i="123"/>
  <c r="Z3475" i="123"/>
  <c r="AA3475" i="123" s="1"/>
  <c r="AB3475" i="123" s="1"/>
  <c r="Y3475" i="123"/>
  <c r="W3475" i="123"/>
  <c r="AE3474" i="123"/>
  <c r="AD3474" i="123"/>
  <c r="Z3474" i="123"/>
  <c r="AA3474" i="123" s="1"/>
  <c r="AB3474" i="123" s="1"/>
  <c r="Y3474" i="123"/>
  <c r="W3474" i="123"/>
  <c r="AE3473" i="123"/>
  <c r="AD3473" i="123"/>
  <c r="Z3473" i="123"/>
  <c r="AA3473" i="123" s="1"/>
  <c r="AB3473" i="123" s="1"/>
  <c r="Y3473" i="123"/>
  <c r="W3473" i="123"/>
  <c r="AE3472" i="123"/>
  <c r="AD3472" i="123"/>
  <c r="Z3472" i="123"/>
  <c r="AA3472" i="123" s="1"/>
  <c r="AB3472" i="123" s="1"/>
  <c r="Y3472" i="123"/>
  <c r="W3472" i="123"/>
  <c r="AE3471" i="123"/>
  <c r="AD3471" i="123"/>
  <c r="Z3471" i="123"/>
  <c r="AA3471" i="123" s="1"/>
  <c r="AB3471" i="123" s="1"/>
  <c r="Y3471" i="123"/>
  <c r="W3471" i="123"/>
  <c r="AE3470" i="123"/>
  <c r="AD3470" i="123"/>
  <c r="Z3470" i="123"/>
  <c r="AA3470" i="123" s="1"/>
  <c r="AB3470" i="123" s="1"/>
  <c r="Y3470" i="123"/>
  <c r="W3470" i="123"/>
  <c r="AE3469" i="123"/>
  <c r="AD3469" i="123"/>
  <c r="Z3469" i="123"/>
  <c r="AA3469" i="123" s="1"/>
  <c r="AB3469" i="123" s="1"/>
  <c r="Y3469" i="123"/>
  <c r="W3469" i="123"/>
  <c r="AE3468" i="123"/>
  <c r="AD3468" i="123"/>
  <c r="Z3468" i="123"/>
  <c r="AA3468" i="123" s="1"/>
  <c r="AB3468" i="123" s="1"/>
  <c r="Y3468" i="123"/>
  <c r="W3468" i="123"/>
  <c r="AE3467" i="123"/>
  <c r="AD3467" i="123"/>
  <c r="Z3467" i="123"/>
  <c r="AA3467" i="123" s="1"/>
  <c r="AB3467" i="123" s="1"/>
  <c r="Y3467" i="123"/>
  <c r="W3467" i="123"/>
  <c r="AE3466" i="123"/>
  <c r="AD3466" i="123"/>
  <c r="Z3466" i="123"/>
  <c r="AA3466" i="123" s="1"/>
  <c r="AB3466" i="123" s="1"/>
  <c r="Y3466" i="123"/>
  <c r="W3466" i="123"/>
  <c r="AE3465" i="123"/>
  <c r="AD3465" i="123"/>
  <c r="Z3465" i="123"/>
  <c r="AA3465" i="123" s="1"/>
  <c r="AB3465" i="123" s="1"/>
  <c r="Y3465" i="123"/>
  <c r="W3465" i="123"/>
  <c r="AE3464" i="123"/>
  <c r="AD3464" i="123"/>
  <c r="Z3464" i="123"/>
  <c r="AA3464" i="123" s="1"/>
  <c r="AB3464" i="123" s="1"/>
  <c r="Y3464" i="123"/>
  <c r="W3464" i="123"/>
  <c r="AE3463" i="123"/>
  <c r="AD3463" i="123"/>
  <c r="Z3463" i="123"/>
  <c r="AA3463" i="123" s="1"/>
  <c r="AB3463" i="123" s="1"/>
  <c r="Y3463" i="123"/>
  <c r="W3463" i="123"/>
  <c r="AE3462" i="123"/>
  <c r="AD3462" i="123"/>
  <c r="Z3462" i="123"/>
  <c r="AA3462" i="123" s="1"/>
  <c r="AB3462" i="123" s="1"/>
  <c r="Y3462" i="123"/>
  <c r="W3462" i="123"/>
  <c r="AE3461" i="123"/>
  <c r="AD3461" i="123"/>
  <c r="Z3461" i="123"/>
  <c r="AA3461" i="123" s="1"/>
  <c r="AB3461" i="123" s="1"/>
  <c r="Y3461" i="123"/>
  <c r="W3461" i="123"/>
  <c r="AE3460" i="123"/>
  <c r="AD3460" i="123"/>
  <c r="Z3460" i="123"/>
  <c r="AA3460" i="123" s="1"/>
  <c r="AB3460" i="123" s="1"/>
  <c r="Y3460" i="123"/>
  <c r="W3460" i="123"/>
  <c r="AE3459" i="123"/>
  <c r="AD3459" i="123"/>
  <c r="Z3459" i="123"/>
  <c r="AA3459" i="123" s="1"/>
  <c r="AB3459" i="123" s="1"/>
  <c r="Y3459" i="123"/>
  <c r="W3459" i="123"/>
  <c r="AE3458" i="123"/>
  <c r="AD3458" i="123"/>
  <c r="Z3458" i="123"/>
  <c r="AA3458" i="123" s="1"/>
  <c r="AB3458" i="123" s="1"/>
  <c r="Y3458" i="123"/>
  <c r="W3458" i="123"/>
  <c r="AE3457" i="123"/>
  <c r="AD3457" i="123"/>
  <c r="Z3457" i="123"/>
  <c r="AA3457" i="123" s="1"/>
  <c r="AB3457" i="123" s="1"/>
  <c r="Y3457" i="123"/>
  <c r="W3457" i="123"/>
  <c r="AE3456" i="123"/>
  <c r="AD3456" i="123"/>
  <c r="Z3456" i="123"/>
  <c r="AA3456" i="123" s="1"/>
  <c r="AB3456" i="123" s="1"/>
  <c r="Y3456" i="123"/>
  <c r="W3456" i="123"/>
  <c r="AE3455" i="123"/>
  <c r="AD3455" i="123"/>
  <c r="Z3455" i="123"/>
  <c r="AA3455" i="123" s="1"/>
  <c r="AB3455" i="123" s="1"/>
  <c r="Y3455" i="123"/>
  <c r="W3455" i="123"/>
  <c r="AE3454" i="123"/>
  <c r="AD3454" i="123"/>
  <c r="Z3454" i="123"/>
  <c r="AA3454" i="123" s="1"/>
  <c r="AB3454" i="123" s="1"/>
  <c r="Y3454" i="123"/>
  <c r="W3454" i="123"/>
  <c r="AE3453" i="123"/>
  <c r="AD3453" i="123"/>
  <c r="Z3453" i="123"/>
  <c r="AA3453" i="123" s="1"/>
  <c r="AB3453" i="123" s="1"/>
  <c r="Y3453" i="123"/>
  <c r="W3453" i="123"/>
  <c r="AE3452" i="123"/>
  <c r="AD3452" i="123"/>
  <c r="Z3452" i="123"/>
  <c r="AA3452" i="123" s="1"/>
  <c r="AB3452" i="123" s="1"/>
  <c r="Y3452" i="123"/>
  <c r="W3452" i="123"/>
  <c r="AE3451" i="123"/>
  <c r="AD3451" i="123"/>
  <c r="Z3451" i="123"/>
  <c r="AA3451" i="123" s="1"/>
  <c r="AB3451" i="123" s="1"/>
  <c r="Y3451" i="123"/>
  <c r="W3451" i="123"/>
  <c r="AE3450" i="123"/>
  <c r="AD3450" i="123"/>
  <c r="Z3450" i="123"/>
  <c r="AA3450" i="123" s="1"/>
  <c r="AB3450" i="123" s="1"/>
  <c r="Y3450" i="123"/>
  <c r="W3450" i="123"/>
  <c r="AE3449" i="123"/>
  <c r="AD3449" i="123"/>
  <c r="Z3449" i="123"/>
  <c r="AA3449" i="123" s="1"/>
  <c r="AB3449" i="123" s="1"/>
  <c r="Y3449" i="123"/>
  <c r="W3449" i="123"/>
  <c r="AE3448" i="123"/>
  <c r="AD3448" i="123"/>
  <c r="Z3448" i="123"/>
  <c r="AA3448" i="123" s="1"/>
  <c r="AB3448" i="123" s="1"/>
  <c r="Y3448" i="123"/>
  <c r="W3448" i="123"/>
  <c r="AE3447" i="123"/>
  <c r="AD3447" i="123"/>
  <c r="Z3447" i="123"/>
  <c r="AA3447" i="123" s="1"/>
  <c r="AB3447" i="123" s="1"/>
  <c r="Y3447" i="123"/>
  <c r="W3447" i="123"/>
  <c r="AE3446" i="123"/>
  <c r="AD3446" i="123"/>
  <c r="Z3446" i="123"/>
  <c r="AA3446" i="123" s="1"/>
  <c r="AB3446" i="123" s="1"/>
  <c r="Y3446" i="123"/>
  <c r="W3446" i="123"/>
  <c r="AE3445" i="123"/>
  <c r="AD3445" i="123"/>
  <c r="Z3445" i="123"/>
  <c r="AA3445" i="123" s="1"/>
  <c r="AB3445" i="123" s="1"/>
  <c r="Y3445" i="123"/>
  <c r="W3445" i="123"/>
  <c r="AE3444" i="123"/>
  <c r="AD3444" i="123"/>
  <c r="Z3444" i="123"/>
  <c r="AA3444" i="123" s="1"/>
  <c r="AB3444" i="123" s="1"/>
  <c r="Y3444" i="123"/>
  <c r="W3444" i="123"/>
  <c r="AE3443" i="123"/>
  <c r="AD3443" i="123"/>
  <c r="Z3443" i="123"/>
  <c r="AA3443" i="123" s="1"/>
  <c r="AB3443" i="123" s="1"/>
  <c r="Y3443" i="123"/>
  <c r="W3443" i="123"/>
  <c r="AE3442" i="123"/>
  <c r="AD3442" i="123"/>
  <c r="Z3442" i="123"/>
  <c r="AA3442" i="123" s="1"/>
  <c r="AB3442" i="123" s="1"/>
  <c r="Y3442" i="123"/>
  <c r="W3442" i="123"/>
  <c r="AE3441" i="123"/>
  <c r="AD3441" i="123"/>
  <c r="Z3441" i="123"/>
  <c r="AA3441" i="123" s="1"/>
  <c r="AB3441" i="123" s="1"/>
  <c r="Y3441" i="123"/>
  <c r="W3441" i="123"/>
  <c r="AE3440" i="123"/>
  <c r="AD3440" i="123"/>
  <c r="Z3440" i="123"/>
  <c r="AA3440" i="123" s="1"/>
  <c r="AB3440" i="123" s="1"/>
  <c r="Y3440" i="123"/>
  <c r="W3440" i="123"/>
  <c r="AE3439" i="123"/>
  <c r="AD3439" i="123"/>
  <c r="Z3439" i="123"/>
  <c r="AA3439" i="123" s="1"/>
  <c r="AB3439" i="123" s="1"/>
  <c r="Y3439" i="123"/>
  <c r="W3439" i="123"/>
  <c r="AE3438" i="123"/>
  <c r="AD3438" i="123"/>
  <c r="Z3438" i="123"/>
  <c r="AA3438" i="123" s="1"/>
  <c r="AB3438" i="123" s="1"/>
  <c r="Y3438" i="123"/>
  <c r="W3438" i="123"/>
  <c r="AE3437" i="123"/>
  <c r="AD3437" i="123"/>
  <c r="Z3437" i="123"/>
  <c r="AA3437" i="123" s="1"/>
  <c r="AB3437" i="123" s="1"/>
  <c r="Y3437" i="123"/>
  <c r="W3437" i="123"/>
  <c r="AE3436" i="123"/>
  <c r="AD3436" i="123"/>
  <c r="Z3436" i="123"/>
  <c r="AA3436" i="123" s="1"/>
  <c r="AB3436" i="123" s="1"/>
  <c r="Y3436" i="123"/>
  <c r="W3436" i="123"/>
  <c r="AE3435" i="123"/>
  <c r="AD3435" i="123"/>
  <c r="Z3435" i="123"/>
  <c r="AA3435" i="123" s="1"/>
  <c r="AB3435" i="123" s="1"/>
  <c r="Y3435" i="123"/>
  <c r="W3435" i="123"/>
  <c r="AE3434" i="123"/>
  <c r="AD3434" i="123"/>
  <c r="Z3434" i="123"/>
  <c r="AA3434" i="123" s="1"/>
  <c r="AB3434" i="123" s="1"/>
  <c r="Y3434" i="123"/>
  <c r="W3434" i="123"/>
  <c r="AE3433" i="123"/>
  <c r="AD3433" i="123"/>
  <c r="Z3433" i="123"/>
  <c r="AA3433" i="123" s="1"/>
  <c r="AB3433" i="123" s="1"/>
  <c r="Y3433" i="123"/>
  <c r="W3433" i="123"/>
  <c r="AE3432" i="123"/>
  <c r="AD3432" i="123"/>
  <c r="Z3432" i="123"/>
  <c r="AA3432" i="123" s="1"/>
  <c r="AB3432" i="123" s="1"/>
  <c r="Y3432" i="123"/>
  <c r="W3432" i="123"/>
  <c r="AE3431" i="123"/>
  <c r="AD3431" i="123"/>
  <c r="Z3431" i="123"/>
  <c r="AA3431" i="123" s="1"/>
  <c r="AB3431" i="123" s="1"/>
  <c r="Y3431" i="123"/>
  <c r="W3431" i="123"/>
  <c r="AE3430" i="123"/>
  <c r="AD3430" i="123"/>
  <c r="Z3430" i="123"/>
  <c r="AA3430" i="123" s="1"/>
  <c r="AB3430" i="123" s="1"/>
  <c r="Y3430" i="123"/>
  <c r="W3430" i="123"/>
  <c r="AE3429" i="123"/>
  <c r="AD3429" i="123"/>
  <c r="Z3429" i="123"/>
  <c r="AA3429" i="123" s="1"/>
  <c r="AB3429" i="123" s="1"/>
  <c r="Y3429" i="123"/>
  <c r="W3429" i="123"/>
  <c r="AE3428" i="123"/>
  <c r="AD3428" i="123"/>
  <c r="Z3428" i="123"/>
  <c r="AA3428" i="123" s="1"/>
  <c r="AB3428" i="123" s="1"/>
  <c r="Y3428" i="123"/>
  <c r="W3428" i="123"/>
  <c r="AE3427" i="123"/>
  <c r="AD3427" i="123"/>
  <c r="Z3427" i="123"/>
  <c r="AA3427" i="123" s="1"/>
  <c r="AB3427" i="123" s="1"/>
  <c r="Y3427" i="123"/>
  <c r="W3427" i="123"/>
  <c r="AE3426" i="123"/>
  <c r="AD3426" i="123"/>
  <c r="Z3426" i="123"/>
  <c r="AA3426" i="123" s="1"/>
  <c r="AB3426" i="123" s="1"/>
  <c r="Y3426" i="123"/>
  <c r="W3426" i="123"/>
  <c r="AE3425" i="123"/>
  <c r="AD3425" i="123"/>
  <c r="Z3425" i="123"/>
  <c r="AA3425" i="123" s="1"/>
  <c r="AB3425" i="123" s="1"/>
  <c r="Y3425" i="123"/>
  <c r="W3425" i="123"/>
  <c r="AE3424" i="123"/>
  <c r="AD3424" i="123"/>
  <c r="Z3424" i="123"/>
  <c r="AA3424" i="123" s="1"/>
  <c r="AB3424" i="123" s="1"/>
  <c r="Y3424" i="123"/>
  <c r="W3424" i="123"/>
  <c r="AE3423" i="123"/>
  <c r="AD3423" i="123"/>
  <c r="Z3423" i="123"/>
  <c r="AA3423" i="123" s="1"/>
  <c r="AB3423" i="123" s="1"/>
  <c r="Y3423" i="123"/>
  <c r="W3423" i="123"/>
  <c r="AE3422" i="123"/>
  <c r="AD3422" i="123"/>
  <c r="Z3422" i="123"/>
  <c r="AA3422" i="123" s="1"/>
  <c r="AB3422" i="123" s="1"/>
  <c r="Y3422" i="123"/>
  <c r="W3422" i="123"/>
  <c r="AE3421" i="123"/>
  <c r="AD3421" i="123"/>
  <c r="Z3421" i="123"/>
  <c r="AA3421" i="123" s="1"/>
  <c r="AB3421" i="123" s="1"/>
  <c r="Y3421" i="123"/>
  <c r="W3421" i="123"/>
  <c r="AE3420" i="123"/>
  <c r="AD3420" i="123"/>
  <c r="Z3420" i="123"/>
  <c r="AA3420" i="123" s="1"/>
  <c r="AB3420" i="123" s="1"/>
  <c r="Y3420" i="123"/>
  <c r="W3420" i="123"/>
  <c r="AE3419" i="123"/>
  <c r="AD3419" i="123"/>
  <c r="Z3419" i="123"/>
  <c r="AA3419" i="123" s="1"/>
  <c r="AB3419" i="123" s="1"/>
  <c r="Y3419" i="123"/>
  <c r="W3419" i="123"/>
  <c r="AE3418" i="123"/>
  <c r="AD3418" i="123"/>
  <c r="Z3418" i="123"/>
  <c r="AA3418" i="123" s="1"/>
  <c r="AB3418" i="123" s="1"/>
  <c r="Y3418" i="123"/>
  <c r="W3418" i="123"/>
  <c r="AE3417" i="123"/>
  <c r="AD3417" i="123"/>
  <c r="Z3417" i="123"/>
  <c r="AA3417" i="123" s="1"/>
  <c r="AB3417" i="123" s="1"/>
  <c r="Y3417" i="123"/>
  <c r="W3417" i="123"/>
  <c r="AE3416" i="123"/>
  <c r="AD3416" i="123"/>
  <c r="Z3416" i="123"/>
  <c r="AA3416" i="123" s="1"/>
  <c r="AB3416" i="123" s="1"/>
  <c r="Y3416" i="123"/>
  <c r="W3416" i="123"/>
  <c r="AE3415" i="123"/>
  <c r="AD3415" i="123"/>
  <c r="Z3415" i="123"/>
  <c r="AA3415" i="123" s="1"/>
  <c r="AB3415" i="123" s="1"/>
  <c r="Y3415" i="123"/>
  <c r="W3415" i="123"/>
  <c r="AE3414" i="123"/>
  <c r="AD3414" i="123"/>
  <c r="Z3414" i="123"/>
  <c r="AA3414" i="123" s="1"/>
  <c r="AB3414" i="123" s="1"/>
  <c r="Y3414" i="123"/>
  <c r="W3414" i="123"/>
  <c r="AE3413" i="123"/>
  <c r="AD3413" i="123"/>
  <c r="Z3413" i="123"/>
  <c r="AA3413" i="123" s="1"/>
  <c r="AB3413" i="123" s="1"/>
  <c r="Y3413" i="123"/>
  <c r="W3413" i="123"/>
  <c r="AE3412" i="123"/>
  <c r="AD3412" i="123"/>
  <c r="Z3412" i="123"/>
  <c r="AA3412" i="123" s="1"/>
  <c r="AB3412" i="123" s="1"/>
  <c r="Y3412" i="123"/>
  <c r="W3412" i="123"/>
  <c r="AE3411" i="123"/>
  <c r="AD3411" i="123"/>
  <c r="Z3411" i="123"/>
  <c r="AA3411" i="123" s="1"/>
  <c r="AB3411" i="123" s="1"/>
  <c r="Y3411" i="123"/>
  <c r="W3411" i="123"/>
  <c r="AE3410" i="123"/>
  <c r="AD3410" i="123"/>
  <c r="Z3410" i="123"/>
  <c r="AA3410" i="123" s="1"/>
  <c r="AB3410" i="123" s="1"/>
  <c r="Y3410" i="123"/>
  <c r="W3410" i="123"/>
  <c r="AE3409" i="123"/>
  <c r="AD3409" i="123"/>
  <c r="Z3409" i="123"/>
  <c r="AA3409" i="123" s="1"/>
  <c r="AB3409" i="123" s="1"/>
  <c r="Y3409" i="123"/>
  <c r="W3409" i="123"/>
  <c r="AE3408" i="123"/>
  <c r="AD3408" i="123"/>
  <c r="Z3408" i="123"/>
  <c r="AA3408" i="123" s="1"/>
  <c r="AB3408" i="123" s="1"/>
  <c r="Y3408" i="123"/>
  <c r="W3408" i="123"/>
  <c r="AE3407" i="123"/>
  <c r="AD3407" i="123"/>
  <c r="Z3407" i="123"/>
  <c r="AA3407" i="123" s="1"/>
  <c r="AB3407" i="123" s="1"/>
  <c r="Y3407" i="123"/>
  <c r="W3407" i="123"/>
  <c r="AE3406" i="123"/>
  <c r="AD3406" i="123"/>
  <c r="Z3406" i="123"/>
  <c r="AA3406" i="123" s="1"/>
  <c r="AB3406" i="123" s="1"/>
  <c r="Y3406" i="123"/>
  <c r="W3406" i="123"/>
  <c r="AE3405" i="123"/>
  <c r="AD3405" i="123"/>
  <c r="Z3405" i="123"/>
  <c r="AA3405" i="123" s="1"/>
  <c r="AB3405" i="123" s="1"/>
  <c r="Y3405" i="123"/>
  <c r="W3405" i="123"/>
  <c r="AE3404" i="123"/>
  <c r="AD3404" i="123"/>
  <c r="Z3404" i="123"/>
  <c r="AA3404" i="123" s="1"/>
  <c r="AB3404" i="123" s="1"/>
  <c r="Y3404" i="123"/>
  <c r="W3404" i="123"/>
  <c r="AE3403" i="123"/>
  <c r="AD3403" i="123"/>
  <c r="Z3403" i="123"/>
  <c r="AA3403" i="123" s="1"/>
  <c r="AB3403" i="123" s="1"/>
  <c r="Y3403" i="123"/>
  <c r="W3403" i="123"/>
  <c r="AE3402" i="123"/>
  <c r="AD3402" i="123"/>
  <c r="Z3402" i="123"/>
  <c r="AA3402" i="123" s="1"/>
  <c r="AB3402" i="123" s="1"/>
  <c r="Y3402" i="123"/>
  <c r="W3402" i="123"/>
  <c r="AE3401" i="123"/>
  <c r="AD3401" i="123"/>
  <c r="Z3401" i="123"/>
  <c r="AA3401" i="123" s="1"/>
  <c r="AB3401" i="123" s="1"/>
  <c r="Y3401" i="123"/>
  <c r="W3401" i="123"/>
  <c r="AE3400" i="123"/>
  <c r="AD3400" i="123"/>
  <c r="Z3400" i="123"/>
  <c r="AA3400" i="123" s="1"/>
  <c r="AB3400" i="123" s="1"/>
  <c r="Y3400" i="123"/>
  <c r="W3400" i="123"/>
  <c r="AE3399" i="123"/>
  <c r="AD3399" i="123"/>
  <c r="Z3399" i="123"/>
  <c r="AA3399" i="123" s="1"/>
  <c r="AB3399" i="123" s="1"/>
  <c r="Y3399" i="123"/>
  <c r="W3399" i="123"/>
  <c r="AE3398" i="123"/>
  <c r="AD3398" i="123"/>
  <c r="Z3398" i="123"/>
  <c r="AA3398" i="123" s="1"/>
  <c r="AB3398" i="123" s="1"/>
  <c r="Y3398" i="123"/>
  <c r="W3398" i="123"/>
  <c r="AE3397" i="123"/>
  <c r="AD3397" i="123"/>
  <c r="Z3397" i="123"/>
  <c r="AA3397" i="123" s="1"/>
  <c r="AB3397" i="123" s="1"/>
  <c r="Y3397" i="123"/>
  <c r="W3397" i="123"/>
  <c r="AE3396" i="123"/>
  <c r="AD3396" i="123"/>
  <c r="Z3396" i="123"/>
  <c r="AA3396" i="123" s="1"/>
  <c r="AB3396" i="123" s="1"/>
  <c r="Y3396" i="123"/>
  <c r="W3396" i="123"/>
  <c r="AE3395" i="123"/>
  <c r="AD3395" i="123"/>
  <c r="Z3395" i="123"/>
  <c r="AA3395" i="123" s="1"/>
  <c r="AB3395" i="123" s="1"/>
  <c r="Y3395" i="123"/>
  <c r="W3395" i="123"/>
  <c r="AE3394" i="123"/>
  <c r="AD3394" i="123"/>
  <c r="Z3394" i="123"/>
  <c r="AA3394" i="123" s="1"/>
  <c r="AB3394" i="123" s="1"/>
  <c r="Y3394" i="123"/>
  <c r="W3394" i="123"/>
  <c r="AE3393" i="123"/>
  <c r="AD3393" i="123"/>
  <c r="Z3393" i="123"/>
  <c r="AA3393" i="123" s="1"/>
  <c r="AB3393" i="123" s="1"/>
  <c r="Y3393" i="123"/>
  <c r="W3393" i="123"/>
  <c r="AE3392" i="123"/>
  <c r="AD3392" i="123"/>
  <c r="Z3392" i="123"/>
  <c r="AA3392" i="123" s="1"/>
  <c r="AB3392" i="123" s="1"/>
  <c r="Y3392" i="123"/>
  <c r="W3392" i="123"/>
  <c r="AE3391" i="123"/>
  <c r="AD3391" i="123"/>
  <c r="Z3391" i="123"/>
  <c r="AA3391" i="123" s="1"/>
  <c r="AB3391" i="123" s="1"/>
  <c r="Y3391" i="123"/>
  <c r="W3391" i="123"/>
  <c r="AE3390" i="123"/>
  <c r="AD3390" i="123"/>
  <c r="Z3390" i="123"/>
  <c r="AA3390" i="123" s="1"/>
  <c r="AB3390" i="123" s="1"/>
  <c r="Y3390" i="123"/>
  <c r="W3390" i="123"/>
  <c r="AE3389" i="123"/>
  <c r="AD3389" i="123"/>
  <c r="Z3389" i="123"/>
  <c r="AA3389" i="123" s="1"/>
  <c r="AB3389" i="123" s="1"/>
  <c r="Y3389" i="123"/>
  <c r="W3389" i="123"/>
  <c r="AE3388" i="123"/>
  <c r="AD3388" i="123"/>
  <c r="Z3388" i="123"/>
  <c r="AA3388" i="123" s="1"/>
  <c r="AB3388" i="123" s="1"/>
  <c r="Y3388" i="123"/>
  <c r="W3388" i="123"/>
  <c r="AE3387" i="123"/>
  <c r="AD3387" i="123"/>
  <c r="Z3387" i="123"/>
  <c r="AA3387" i="123" s="1"/>
  <c r="AB3387" i="123" s="1"/>
  <c r="Y3387" i="123"/>
  <c r="W3387" i="123"/>
  <c r="AE3386" i="123"/>
  <c r="AD3386" i="123"/>
  <c r="Z3386" i="123"/>
  <c r="AA3386" i="123" s="1"/>
  <c r="AB3386" i="123" s="1"/>
  <c r="Y3386" i="123"/>
  <c r="W3386" i="123"/>
  <c r="AE3385" i="123"/>
  <c r="AD3385" i="123"/>
  <c r="Z3385" i="123"/>
  <c r="AA3385" i="123" s="1"/>
  <c r="AB3385" i="123" s="1"/>
  <c r="Y3385" i="123"/>
  <c r="W3385" i="123"/>
  <c r="AE3384" i="123"/>
  <c r="AD3384" i="123"/>
  <c r="Z3384" i="123"/>
  <c r="AA3384" i="123" s="1"/>
  <c r="AB3384" i="123" s="1"/>
  <c r="Y3384" i="123"/>
  <c r="W3384" i="123"/>
  <c r="AE3383" i="123"/>
  <c r="AD3383" i="123"/>
  <c r="Z3383" i="123"/>
  <c r="AA3383" i="123" s="1"/>
  <c r="AB3383" i="123" s="1"/>
  <c r="Y3383" i="123"/>
  <c r="W3383" i="123"/>
  <c r="AE3382" i="123"/>
  <c r="AD3382" i="123"/>
  <c r="Z3382" i="123"/>
  <c r="AA3382" i="123" s="1"/>
  <c r="AB3382" i="123" s="1"/>
  <c r="Y3382" i="123"/>
  <c r="W3382" i="123"/>
  <c r="AE3381" i="123"/>
  <c r="AD3381" i="123"/>
  <c r="Z3381" i="123"/>
  <c r="AA3381" i="123" s="1"/>
  <c r="AB3381" i="123" s="1"/>
  <c r="Y3381" i="123"/>
  <c r="W3381" i="123"/>
  <c r="AE3380" i="123"/>
  <c r="AD3380" i="123"/>
  <c r="Z3380" i="123"/>
  <c r="AA3380" i="123" s="1"/>
  <c r="AB3380" i="123" s="1"/>
  <c r="Y3380" i="123"/>
  <c r="W3380" i="123"/>
  <c r="AE3379" i="123"/>
  <c r="AD3379" i="123"/>
  <c r="Z3379" i="123"/>
  <c r="AA3379" i="123" s="1"/>
  <c r="AB3379" i="123" s="1"/>
  <c r="Y3379" i="123"/>
  <c r="W3379" i="123"/>
  <c r="AE3378" i="123"/>
  <c r="AD3378" i="123"/>
  <c r="Z3378" i="123"/>
  <c r="AA3378" i="123" s="1"/>
  <c r="AB3378" i="123" s="1"/>
  <c r="Y3378" i="123"/>
  <c r="W3378" i="123"/>
  <c r="AE3377" i="123"/>
  <c r="AD3377" i="123"/>
  <c r="Z3377" i="123"/>
  <c r="AA3377" i="123" s="1"/>
  <c r="AB3377" i="123" s="1"/>
  <c r="Y3377" i="123"/>
  <c r="W3377" i="123"/>
  <c r="AE3376" i="123"/>
  <c r="AD3376" i="123"/>
  <c r="Z3376" i="123"/>
  <c r="AA3376" i="123" s="1"/>
  <c r="AB3376" i="123" s="1"/>
  <c r="Y3376" i="123"/>
  <c r="W3376" i="123"/>
  <c r="AE3375" i="123"/>
  <c r="AD3375" i="123"/>
  <c r="Z3375" i="123"/>
  <c r="AA3375" i="123" s="1"/>
  <c r="AB3375" i="123" s="1"/>
  <c r="Y3375" i="123"/>
  <c r="W3375" i="123"/>
  <c r="AE3374" i="123"/>
  <c r="AD3374" i="123"/>
  <c r="Z3374" i="123"/>
  <c r="AA3374" i="123" s="1"/>
  <c r="AB3374" i="123" s="1"/>
  <c r="Y3374" i="123"/>
  <c r="W3374" i="123"/>
  <c r="AE3373" i="123"/>
  <c r="AD3373" i="123"/>
  <c r="Z3373" i="123"/>
  <c r="AA3373" i="123" s="1"/>
  <c r="AB3373" i="123" s="1"/>
  <c r="Y3373" i="123"/>
  <c r="W3373" i="123"/>
  <c r="AE3372" i="123"/>
  <c r="AD3372" i="123"/>
  <c r="Z3372" i="123"/>
  <c r="AA3372" i="123" s="1"/>
  <c r="AB3372" i="123" s="1"/>
  <c r="Y3372" i="123"/>
  <c r="W3372" i="123"/>
  <c r="AE3371" i="123"/>
  <c r="AD3371" i="123"/>
  <c r="Z3371" i="123"/>
  <c r="AA3371" i="123" s="1"/>
  <c r="AB3371" i="123" s="1"/>
  <c r="Y3371" i="123"/>
  <c r="W3371" i="123"/>
  <c r="AE3370" i="123"/>
  <c r="AD3370" i="123"/>
  <c r="Z3370" i="123"/>
  <c r="AA3370" i="123" s="1"/>
  <c r="AB3370" i="123" s="1"/>
  <c r="Y3370" i="123"/>
  <c r="W3370" i="123"/>
  <c r="AE3369" i="123"/>
  <c r="AD3369" i="123"/>
  <c r="Z3369" i="123"/>
  <c r="AA3369" i="123" s="1"/>
  <c r="AB3369" i="123" s="1"/>
  <c r="Y3369" i="123"/>
  <c r="W3369" i="123"/>
  <c r="AE3368" i="123"/>
  <c r="AD3368" i="123"/>
  <c r="Z3368" i="123"/>
  <c r="AA3368" i="123" s="1"/>
  <c r="AB3368" i="123" s="1"/>
  <c r="Y3368" i="123"/>
  <c r="W3368" i="123"/>
  <c r="AE3367" i="123"/>
  <c r="AD3367" i="123"/>
  <c r="Z3367" i="123"/>
  <c r="AA3367" i="123" s="1"/>
  <c r="AB3367" i="123" s="1"/>
  <c r="Y3367" i="123"/>
  <c r="W3367" i="123"/>
  <c r="AE3366" i="123"/>
  <c r="AD3366" i="123"/>
  <c r="Z3366" i="123"/>
  <c r="AA3366" i="123" s="1"/>
  <c r="AB3366" i="123" s="1"/>
  <c r="Y3366" i="123"/>
  <c r="W3366" i="123"/>
  <c r="AE3365" i="123"/>
  <c r="AD3365" i="123"/>
  <c r="Z3365" i="123"/>
  <c r="AA3365" i="123" s="1"/>
  <c r="AB3365" i="123" s="1"/>
  <c r="Y3365" i="123"/>
  <c r="W3365" i="123"/>
  <c r="AE3364" i="123"/>
  <c r="AD3364" i="123"/>
  <c r="Z3364" i="123"/>
  <c r="AA3364" i="123" s="1"/>
  <c r="AB3364" i="123" s="1"/>
  <c r="Y3364" i="123"/>
  <c r="W3364" i="123"/>
  <c r="AE3363" i="123"/>
  <c r="AD3363" i="123"/>
  <c r="Z3363" i="123"/>
  <c r="AA3363" i="123" s="1"/>
  <c r="AB3363" i="123" s="1"/>
  <c r="Y3363" i="123"/>
  <c r="W3363" i="123"/>
  <c r="AE3362" i="123"/>
  <c r="AD3362" i="123"/>
  <c r="Z3362" i="123"/>
  <c r="AA3362" i="123" s="1"/>
  <c r="AB3362" i="123" s="1"/>
  <c r="Y3362" i="123"/>
  <c r="W3362" i="123"/>
  <c r="AE3361" i="123"/>
  <c r="AD3361" i="123"/>
  <c r="Z3361" i="123"/>
  <c r="AA3361" i="123" s="1"/>
  <c r="AB3361" i="123" s="1"/>
  <c r="Y3361" i="123"/>
  <c r="W3361" i="123"/>
  <c r="AE3360" i="123"/>
  <c r="AD3360" i="123"/>
  <c r="Z3360" i="123"/>
  <c r="AA3360" i="123" s="1"/>
  <c r="AB3360" i="123" s="1"/>
  <c r="Y3360" i="123"/>
  <c r="W3360" i="123"/>
  <c r="AE3359" i="123"/>
  <c r="AD3359" i="123"/>
  <c r="Z3359" i="123"/>
  <c r="AA3359" i="123" s="1"/>
  <c r="AB3359" i="123" s="1"/>
  <c r="Y3359" i="123"/>
  <c r="W3359" i="123"/>
  <c r="AE3358" i="123"/>
  <c r="AD3358" i="123"/>
  <c r="Z3358" i="123"/>
  <c r="AA3358" i="123" s="1"/>
  <c r="AB3358" i="123" s="1"/>
  <c r="Y3358" i="123"/>
  <c r="W3358" i="123"/>
  <c r="AE3357" i="123"/>
  <c r="AD3357" i="123"/>
  <c r="Z3357" i="123"/>
  <c r="AA3357" i="123" s="1"/>
  <c r="AB3357" i="123" s="1"/>
  <c r="Y3357" i="123"/>
  <c r="W3357" i="123"/>
  <c r="AE3356" i="123"/>
  <c r="AD3356" i="123"/>
  <c r="Z3356" i="123"/>
  <c r="AA3356" i="123" s="1"/>
  <c r="AB3356" i="123" s="1"/>
  <c r="Y3356" i="123"/>
  <c r="W3356" i="123"/>
  <c r="AE3355" i="123"/>
  <c r="AD3355" i="123"/>
  <c r="Z3355" i="123"/>
  <c r="AA3355" i="123" s="1"/>
  <c r="AB3355" i="123" s="1"/>
  <c r="Y3355" i="123"/>
  <c r="W3355" i="123"/>
  <c r="AE3354" i="123"/>
  <c r="AD3354" i="123"/>
  <c r="Z3354" i="123"/>
  <c r="AA3354" i="123" s="1"/>
  <c r="AB3354" i="123" s="1"/>
  <c r="Y3354" i="123"/>
  <c r="W3354" i="123"/>
  <c r="AE3353" i="123"/>
  <c r="AD3353" i="123"/>
  <c r="Z3353" i="123"/>
  <c r="AA3353" i="123" s="1"/>
  <c r="AB3353" i="123" s="1"/>
  <c r="Y3353" i="123"/>
  <c r="W3353" i="123"/>
  <c r="AE3352" i="123"/>
  <c r="AD3352" i="123"/>
  <c r="Z3352" i="123"/>
  <c r="AA3352" i="123" s="1"/>
  <c r="AB3352" i="123" s="1"/>
  <c r="Y3352" i="123"/>
  <c r="W3352" i="123"/>
  <c r="AE3351" i="123"/>
  <c r="AD3351" i="123"/>
  <c r="Z3351" i="123"/>
  <c r="AA3351" i="123" s="1"/>
  <c r="AB3351" i="123" s="1"/>
  <c r="Y3351" i="123"/>
  <c r="W3351" i="123"/>
  <c r="AE3350" i="123"/>
  <c r="AD3350" i="123"/>
  <c r="Z3350" i="123"/>
  <c r="AA3350" i="123" s="1"/>
  <c r="AB3350" i="123" s="1"/>
  <c r="Y3350" i="123"/>
  <c r="W3350" i="123"/>
  <c r="AE3349" i="123"/>
  <c r="AD3349" i="123"/>
  <c r="Z3349" i="123"/>
  <c r="AA3349" i="123" s="1"/>
  <c r="AB3349" i="123" s="1"/>
  <c r="Y3349" i="123"/>
  <c r="W3349" i="123"/>
  <c r="AE3348" i="123"/>
  <c r="AD3348" i="123"/>
  <c r="Z3348" i="123"/>
  <c r="AA3348" i="123" s="1"/>
  <c r="AB3348" i="123" s="1"/>
  <c r="Y3348" i="123"/>
  <c r="W3348" i="123"/>
  <c r="AE3347" i="123"/>
  <c r="AD3347" i="123"/>
  <c r="Z3347" i="123"/>
  <c r="AA3347" i="123" s="1"/>
  <c r="AB3347" i="123" s="1"/>
  <c r="Y3347" i="123"/>
  <c r="W3347" i="123"/>
  <c r="AE3346" i="123"/>
  <c r="AD3346" i="123"/>
  <c r="Z3346" i="123"/>
  <c r="AA3346" i="123" s="1"/>
  <c r="AB3346" i="123" s="1"/>
  <c r="Y3346" i="123"/>
  <c r="W3346" i="123"/>
  <c r="AE3345" i="123"/>
  <c r="AD3345" i="123"/>
  <c r="Z3345" i="123"/>
  <c r="AA3345" i="123" s="1"/>
  <c r="AB3345" i="123" s="1"/>
  <c r="Y3345" i="123"/>
  <c r="W3345" i="123"/>
  <c r="AE3344" i="123"/>
  <c r="AD3344" i="123"/>
  <c r="Z3344" i="123"/>
  <c r="AA3344" i="123" s="1"/>
  <c r="AB3344" i="123" s="1"/>
  <c r="Y3344" i="123"/>
  <c r="W3344" i="123"/>
  <c r="AE3343" i="123"/>
  <c r="AD3343" i="123"/>
  <c r="Z3343" i="123"/>
  <c r="AA3343" i="123" s="1"/>
  <c r="AB3343" i="123" s="1"/>
  <c r="Y3343" i="123"/>
  <c r="W3343" i="123"/>
  <c r="AE3342" i="123"/>
  <c r="AD3342" i="123"/>
  <c r="Z3342" i="123"/>
  <c r="AA3342" i="123" s="1"/>
  <c r="AB3342" i="123" s="1"/>
  <c r="Y3342" i="123"/>
  <c r="W3342" i="123"/>
  <c r="AE3341" i="123"/>
  <c r="AD3341" i="123"/>
  <c r="Z3341" i="123"/>
  <c r="AA3341" i="123" s="1"/>
  <c r="AB3341" i="123" s="1"/>
  <c r="Y3341" i="123"/>
  <c r="W3341" i="123"/>
  <c r="AE3340" i="123"/>
  <c r="AD3340" i="123"/>
  <c r="Z3340" i="123"/>
  <c r="AA3340" i="123" s="1"/>
  <c r="AB3340" i="123" s="1"/>
  <c r="Y3340" i="123"/>
  <c r="W3340" i="123"/>
  <c r="AE3339" i="123"/>
  <c r="AD3339" i="123"/>
  <c r="Z3339" i="123"/>
  <c r="AA3339" i="123" s="1"/>
  <c r="AB3339" i="123" s="1"/>
  <c r="Y3339" i="123"/>
  <c r="W3339" i="123"/>
  <c r="AE3338" i="123"/>
  <c r="AD3338" i="123"/>
  <c r="Z3338" i="123"/>
  <c r="AA3338" i="123" s="1"/>
  <c r="AB3338" i="123" s="1"/>
  <c r="Y3338" i="123"/>
  <c r="W3338" i="123"/>
  <c r="AE3337" i="123"/>
  <c r="AD3337" i="123"/>
  <c r="Z3337" i="123"/>
  <c r="AA3337" i="123" s="1"/>
  <c r="AB3337" i="123" s="1"/>
  <c r="Y3337" i="123"/>
  <c r="W3337" i="123"/>
  <c r="AE3336" i="123"/>
  <c r="AD3336" i="123"/>
  <c r="Z3336" i="123"/>
  <c r="AA3336" i="123" s="1"/>
  <c r="AB3336" i="123" s="1"/>
  <c r="Y3336" i="123"/>
  <c r="W3336" i="123"/>
  <c r="AE3335" i="123"/>
  <c r="AD3335" i="123"/>
  <c r="Z3335" i="123"/>
  <c r="AA3335" i="123" s="1"/>
  <c r="AB3335" i="123" s="1"/>
  <c r="Y3335" i="123"/>
  <c r="W3335" i="123"/>
  <c r="AE3334" i="123"/>
  <c r="AD3334" i="123"/>
  <c r="Z3334" i="123"/>
  <c r="AA3334" i="123" s="1"/>
  <c r="AB3334" i="123" s="1"/>
  <c r="Y3334" i="123"/>
  <c r="W3334" i="123"/>
  <c r="AE3333" i="123"/>
  <c r="AD3333" i="123"/>
  <c r="Z3333" i="123"/>
  <c r="AA3333" i="123" s="1"/>
  <c r="AB3333" i="123" s="1"/>
  <c r="Y3333" i="123"/>
  <c r="W3333" i="123"/>
  <c r="AE3332" i="123"/>
  <c r="AD3332" i="123"/>
  <c r="Z3332" i="123"/>
  <c r="AA3332" i="123" s="1"/>
  <c r="AB3332" i="123" s="1"/>
  <c r="Y3332" i="123"/>
  <c r="W3332" i="123"/>
  <c r="AE3331" i="123"/>
  <c r="AD3331" i="123"/>
  <c r="Z3331" i="123"/>
  <c r="AA3331" i="123" s="1"/>
  <c r="AB3331" i="123" s="1"/>
  <c r="Y3331" i="123"/>
  <c r="W3331" i="123"/>
  <c r="AE3330" i="123"/>
  <c r="AD3330" i="123"/>
  <c r="Z3330" i="123"/>
  <c r="AA3330" i="123" s="1"/>
  <c r="AB3330" i="123" s="1"/>
  <c r="Y3330" i="123"/>
  <c r="W3330" i="123"/>
  <c r="AE3329" i="123"/>
  <c r="AD3329" i="123"/>
  <c r="Z3329" i="123"/>
  <c r="AA3329" i="123" s="1"/>
  <c r="AB3329" i="123" s="1"/>
  <c r="Y3329" i="123"/>
  <c r="W3329" i="123"/>
  <c r="AE3328" i="123"/>
  <c r="AD3328" i="123"/>
  <c r="Z3328" i="123"/>
  <c r="AA3328" i="123" s="1"/>
  <c r="AB3328" i="123" s="1"/>
  <c r="Y3328" i="123"/>
  <c r="W3328" i="123"/>
  <c r="AE3327" i="123"/>
  <c r="AD3327" i="123"/>
  <c r="Z3327" i="123"/>
  <c r="AA3327" i="123" s="1"/>
  <c r="AB3327" i="123" s="1"/>
  <c r="Y3327" i="123"/>
  <c r="W3327" i="123"/>
  <c r="AE3326" i="123"/>
  <c r="AD3326" i="123"/>
  <c r="Z3326" i="123"/>
  <c r="AA3326" i="123" s="1"/>
  <c r="AB3326" i="123" s="1"/>
  <c r="Y3326" i="123"/>
  <c r="W3326" i="123"/>
  <c r="AE3325" i="123"/>
  <c r="AD3325" i="123"/>
  <c r="Z3325" i="123"/>
  <c r="AA3325" i="123" s="1"/>
  <c r="AB3325" i="123" s="1"/>
  <c r="Y3325" i="123"/>
  <c r="W3325" i="123"/>
  <c r="AE3324" i="123"/>
  <c r="AD3324" i="123"/>
  <c r="Z3324" i="123"/>
  <c r="AA3324" i="123" s="1"/>
  <c r="AB3324" i="123" s="1"/>
  <c r="Y3324" i="123"/>
  <c r="W3324" i="123"/>
  <c r="AE3323" i="123"/>
  <c r="AD3323" i="123"/>
  <c r="Z3323" i="123"/>
  <c r="AA3323" i="123" s="1"/>
  <c r="AB3323" i="123" s="1"/>
  <c r="Y3323" i="123"/>
  <c r="W3323" i="123"/>
  <c r="AE3322" i="123"/>
  <c r="AD3322" i="123"/>
  <c r="Z3322" i="123"/>
  <c r="AA3322" i="123" s="1"/>
  <c r="AB3322" i="123" s="1"/>
  <c r="Y3322" i="123"/>
  <c r="W3322" i="123"/>
  <c r="AE3321" i="123"/>
  <c r="AD3321" i="123"/>
  <c r="Z3321" i="123"/>
  <c r="AA3321" i="123" s="1"/>
  <c r="AB3321" i="123" s="1"/>
  <c r="Y3321" i="123"/>
  <c r="W3321" i="123"/>
  <c r="AE3320" i="123"/>
  <c r="AD3320" i="123"/>
  <c r="Z3320" i="123"/>
  <c r="AA3320" i="123" s="1"/>
  <c r="AB3320" i="123" s="1"/>
  <c r="Y3320" i="123"/>
  <c r="W3320" i="123"/>
  <c r="AE3319" i="123"/>
  <c r="AD3319" i="123"/>
  <c r="Z3319" i="123"/>
  <c r="AA3319" i="123" s="1"/>
  <c r="AB3319" i="123" s="1"/>
  <c r="Y3319" i="123"/>
  <c r="W3319" i="123"/>
  <c r="AE3318" i="123"/>
  <c r="AD3318" i="123"/>
  <c r="Z3318" i="123"/>
  <c r="AA3318" i="123" s="1"/>
  <c r="AB3318" i="123" s="1"/>
  <c r="Y3318" i="123"/>
  <c r="W3318" i="123"/>
  <c r="AE3317" i="123"/>
  <c r="AD3317" i="123"/>
  <c r="Z3317" i="123"/>
  <c r="AA3317" i="123" s="1"/>
  <c r="AB3317" i="123" s="1"/>
  <c r="Y3317" i="123"/>
  <c r="W3317" i="123"/>
  <c r="AE3316" i="123"/>
  <c r="AD3316" i="123"/>
  <c r="Z3316" i="123"/>
  <c r="AA3316" i="123" s="1"/>
  <c r="AB3316" i="123" s="1"/>
  <c r="Y3316" i="123"/>
  <c r="W3316" i="123"/>
  <c r="AE3315" i="123"/>
  <c r="AD3315" i="123"/>
  <c r="Z3315" i="123"/>
  <c r="AA3315" i="123" s="1"/>
  <c r="AB3315" i="123" s="1"/>
  <c r="Y3315" i="123"/>
  <c r="W3315" i="123"/>
  <c r="AE3314" i="123"/>
  <c r="AD3314" i="123"/>
  <c r="Z3314" i="123"/>
  <c r="AA3314" i="123" s="1"/>
  <c r="AB3314" i="123" s="1"/>
  <c r="Y3314" i="123"/>
  <c r="W3314" i="123"/>
  <c r="AE3313" i="123"/>
  <c r="AD3313" i="123"/>
  <c r="Z3313" i="123"/>
  <c r="AA3313" i="123" s="1"/>
  <c r="AB3313" i="123" s="1"/>
  <c r="Y3313" i="123"/>
  <c r="W3313" i="123"/>
  <c r="AE3312" i="123"/>
  <c r="AD3312" i="123"/>
  <c r="Z3312" i="123"/>
  <c r="AA3312" i="123" s="1"/>
  <c r="AB3312" i="123" s="1"/>
  <c r="Y3312" i="123"/>
  <c r="W3312" i="123"/>
  <c r="AE3311" i="123"/>
  <c r="AD3311" i="123"/>
  <c r="Z3311" i="123"/>
  <c r="AA3311" i="123" s="1"/>
  <c r="AB3311" i="123" s="1"/>
  <c r="Y3311" i="123"/>
  <c r="W3311" i="123"/>
  <c r="AE3310" i="123"/>
  <c r="AD3310" i="123"/>
  <c r="Z3310" i="123"/>
  <c r="AA3310" i="123" s="1"/>
  <c r="AB3310" i="123" s="1"/>
  <c r="Y3310" i="123"/>
  <c r="W3310" i="123"/>
  <c r="AE3309" i="123"/>
  <c r="AD3309" i="123"/>
  <c r="Z3309" i="123"/>
  <c r="AA3309" i="123" s="1"/>
  <c r="AB3309" i="123" s="1"/>
  <c r="Y3309" i="123"/>
  <c r="W3309" i="123"/>
  <c r="AE3308" i="123"/>
  <c r="AD3308" i="123"/>
  <c r="Z3308" i="123"/>
  <c r="AA3308" i="123" s="1"/>
  <c r="AB3308" i="123" s="1"/>
  <c r="Y3308" i="123"/>
  <c r="W3308" i="123"/>
  <c r="AE3307" i="123"/>
  <c r="AD3307" i="123"/>
  <c r="Z3307" i="123"/>
  <c r="AA3307" i="123" s="1"/>
  <c r="AB3307" i="123" s="1"/>
  <c r="Y3307" i="123"/>
  <c r="W3307" i="123"/>
  <c r="AE3306" i="123"/>
  <c r="AD3306" i="123"/>
  <c r="Z3306" i="123"/>
  <c r="AA3306" i="123" s="1"/>
  <c r="AB3306" i="123" s="1"/>
  <c r="Y3306" i="123"/>
  <c r="W3306" i="123"/>
  <c r="AE3305" i="123"/>
  <c r="AD3305" i="123"/>
  <c r="Z3305" i="123"/>
  <c r="AA3305" i="123" s="1"/>
  <c r="AB3305" i="123" s="1"/>
  <c r="Y3305" i="123"/>
  <c r="W3305" i="123"/>
  <c r="AE3304" i="123"/>
  <c r="AD3304" i="123"/>
  <c r="Z3304" i="123"/>
  <c r="AA3304" i="123" s="1"/>
  <c r="AB3304" i="123" s="1"/>
  <c r="Y3304" i="123"/>
  <c r="W3304" i="123"/>
  <c r="AE3303" i="123"/>
  <c r="AD3303" i="123"/>
  <c r="Z3303" i="123"/>
  <c r="AA3303" i="123" s="1"/>
  <c r="AB3303" i="123" s="1"/>
  <c r="Y3303" i="123"/>
  <c r="W3303" i="123"/>
  <c r="AE3302" i="123"/>
  <c r="AD3302" i="123"/>
  <c r="Z3302" i="123"/>
  <c r="AA3302" i="123" s="1"/>
  <c r="AB3302" i="123" s="1"/>
  <c r="Y3302" i="123"/>
  <c r="W3302" i="123"/>
  <c r="AE3301" i="123"/>
  <c r="AD3301" i="123"/>
  <c r="Z3301" i="123"/>
  <c r="AA3301" i="123" s="1"/>
  <c r="AB3301" i="123" s="1"/>
  <c r="Y3301" i="123"/>
  <c r="W3301" i="123"/>
  <c r="AE3300" i="123"/>
  <c r="AD3300" i="123"/>
  <c r="Z3300" i="123"/>
  <c r="AA3300" i="123" s="1"/>
  <c r="AB3300" i="123" s="1"/>
  <c r="Y3300" i="123"/>
  <c r="W3300" i="123"/>
  <c r="AE3299" i="123"/>
  <c r="AD3299" i="123"/>
  <c r="Z3299" i="123"/>
  <c r="AA3299" i="123" s="1"/>
  <c r="AB3299" i="123" s="1"/>
  <c r="Y3299" i="123"/>
  <c r="W3299" i="123"/>
  <c r="AE3298" i="123"/>
  <c r="AD3298" i="123"/>
  <c r="Z3298" i="123"/>
  <c r="AA3298" i="123" s="1"/>
  <c r="AB3298" i="123" s="1"/>
  <c r="Y3298" i="123"/>
  <c r="W3298" i="123"/>
  <c r="AE3297" i="123"/>
  <c r="AD3297" i="123"/>
  <c r="Z3297" i="123"/>
  <c r="AA3297" i="123" s="1"/>
  <c r="AB3297" i="123" s="1"/>
  <c r="Y3297" i="123"/>
  <c r="W3297" i="123"/>
  <c r="AE3296" i="123"/>
  <c r="AD3296" i="123"/>
  <c r="Z3296" i="123"/>
  <c r="AA3296" i="123" s="1"/>
  <c r="AB3296" i="123" s="1"/>
  <c r="Y3296" i="123"/>
  <c r="W3296" i="123"/>
  <c r="AE3295" i="123"/>
  <c r="AD3295" i="123"/>
  <c r="Z3295" i="123"/>
  <c r="AA3295" i="123" s="1"/>
  <c r="AB3295" i="123" s="1"/>
  <c r="Y3295" i="123"/>
  <c r="W3295" i="123"/>
  <c r="AE3294" i="123"/>
  <c r="AD3294" i="123"/>
  <c r="Z3294" i="123"/>
  <c r="AA3294" i="123" s="1"/>
  <c r="AB3294" i="123" s="1"/>
  <c r="Y3294" i="123"/>
  <c r="W3294" i="123"/>
  <c r="AE3293" i="123"/>
  <c r="AD3293" i="123"/>
  <c r="Z3293" i="123"/>
  <c r="AA3293" i="123" s="1"/>
  <c r="AB3293" i="123" s="1"/>
  <c r="Y3293" i="123"/>
  <c r="W3293" i="123"/>
  <c r="AE3292" i="123"/>
  <c r="AD3292" i="123"/>
  <c r="Z3292" i="123"/>
  <c r="AA3292" i="123" s="1"/>
  <c r="AB3292" i="123" s="1"/>
  <c r="Y3292" i="123"/>
  <c r="W3292" i="123"/>
  <c r="AE3291" i="123"/>
  <c r="AD3291" i="123"/>
  <c r="Z3291" i="123"/>
  <c r="AA3291" i="123" s="1"/>
  <c r="AB3291" i="123" s="1"/>
  <c r="Y3291" i="123"/>
  <c r="W3291" i="123"/>
  <c r="AE3290" i="123"/>
  <c r="AD3290" i="123"/>
  <c r="Z3290" i="123"/>
  <c r="AA3290" i="123" s="1"/>
  <c r="AB3290" i="123" s="1"/>
  <c r="Y3290" i="123"/>
  <c r="W3290" i="123"/>
  <c r="AE3289" i="123"/>
  <c r="AD3289" i="123"/>
  <c r="Z3289" i="123"/>
  <c r="AA3289" i="123" s="1"/>
  <c r="AB3289" i="123" s="1"/>
  <c r="Y3289" i="123"/>
  <c r="W3289" i="123"/>
  <c r="AE3288" i="123"/>
  <c r="AD3288" i="123"/>
  <c r="Z3288" i="123"/>
  <c r="AA3288" i="123" s="1"/>
  <c r="AB3288" i="123" s="1"/>
  <c r="Y3288" i="123"/>
  <c r="W3288" i="123"/>
  <c r="AE3287" i="123"/>
  <c r="AD3287" i="123"/>
  <c r="Z3287" i="123"/>
  <c r="AA3287" i="123" s="1"/>
  <c r="AB3287" i="123" s="1"/>
  <c r="Y3287" i="123"/>
  <c r="W3287" i="123"/>
  <c r="AE3286" i="123"/>
  <c r="AD3286" i="123"/>
  <c r="Z3286" i="123"/>
  <c r="AA3286" i="123" s="1"/>
  <c r="AB3286" i="123" s="1"/>
  <c r="Y3286" i="123"/>
  <c r="W3286" i="123"/>
  <c r="AE3285" i="123"/>
  <c r="AD3285" i="123"/>
  <c r="Z3285" i="123"/>
  <c r="AA3285" i="123" s="1"/>
  <c r="AB3285" i="123" s="1"/>
  <c r="Y3285" i="123"/>
  <c r="W3285" i="123"/>
  <c r="AE3284" i="123"/>
  <c r="AD3284" i="123"/>
  <c r="Z3284" i="123"/>
  <c r="AA3284" i="123" s="1"/>
  <c r="AB3284" i="123" s="1"/>
  <c r="Y3284" i="123"/>
  <c r="W3284" i="123"/>
  <c r="AE3283" i="123"/>
  <c r="AD3283" i="123"/>
  <c r="Z3283" i="123"/>
  <c r="AA3283" i="123" s="1"/>
  <c r="AB3283" i="123" s="1"/>
  <c r="Y3283" i="123"/>
  <c r="W3283" i="123"/>
  <c r="AE3282" i="123"/>
  <c r="AD3282" i="123"/>
  <c r="Z3282" i="123"/>
  <c r="AA3282" i="123" s="1"/>
  <c r="AB3282" i="123" s="1"/>
  <c r="Y3282" i="123"/>
  <c r="W3282" i="123"/>
  <c r="AE3281" i="123"/>
  <c r="AD3281" i="123"/>
  <c r="Z3281" i="123"/>
  <c r="AA3281" i="123" s="1"/>
  <c r="AB3281" i="123" s="1"/>
  <c r="Y3281" i="123"/>
  <c r="W3281" i="123"/>
  <c r="AE3280" i="123"/>
  <c r="AD3280" i="123"/>
  <c r="Z3280" i="123"/>
  <c r="AA3280" i="123" s="1"/>
  <c r="AB3280" i="123" s="1"/>
  <c r="Y3280" i="123"/>
  <c r="W3280" i="123"/>
  <c r="AE3279" i="123"/>
  <c r="AD3279" i="123"/>
  <c r="Z3279" i="123"/>
  <c r="AA3279" i="123" s="1"/>
  <c r="AB3279" i="123" s="1"/>
  <c r="Y3279" i="123"/>
  <c r="W3279" i="123"/>
  <c r="AE3278" i="123"/>
  <c r="AD3278" i="123"/>
  <c r="Z3278" i="123"/>
  <c r="AA3278" i="123" s="1"/>
  <c r="AB3278" i="123" s="1"/>
  <c r="Y3278" i="123"/>
  <c r="W3278" i="123"/>
  <c r="AE3277" i="123"/>
  <c r="AD3277" i="123"/>
  <c r="Z3277" i="123"/>
  <c r="AA3277" i="123" s="1"/>
  <c r="AB3277" i="123" s="1"/>
  <c r="Y3277" i="123"/>
  <c r="W3277" i="123"/>
  <c r="AE3276" i="123"/>
  <c r="AD3276" i="123"/>
  <c r="Z3276" i="123"/>
  <c r="AA3276" i="123" s="1"/>
  <c r="AB3276" i="123" s="1"/>
  <c r="Y3276" i="123"/>
  <c r="W3276" i="123"/>
  <c r="AE3275" i="123"/>
  <c r="AD3275" i="123"/>
  <c r="Z3275" i="123"/>
  <c r="AA3275" i="123" s="1"/>
  <c r="AB3275" i="123" s="1"/>
  <c r="Y3275" i="123"/>
  <c r="W3275" i="123"/>
  <c r="AE3274" i="123"/>
  <c r="AD3274" i="123"/>
  <c r="Z3274" i="123"/>
  <c r="AA3274" i="123" s="1"/>
  <c r="AB3274" i="123" s="1"/>
  <c r="Y3274" i="123"/>
  <c r="W3274" i="123"/>
  <c r="AE3273" i="123"/>
  <c r="AD3273" i="123"/>
  <c r="Z3273" i="123"/>
  <c r="AA3273" i="123" s="1"/>
  <c r="AB3273" i="123" s="1"/>
  <c r="Y3273" i="123"/>
  <c r="W3273" i="123"/>
  <c r="AE3272" i="123"/>
  <c r="AD3272" i="123"/>
  <c r="Z3272" i="123"/>
  <c r="AA3272" i="123" s="1"/>
  <c r="AB3272" i="123" s="1"/>
  <c r="Y3272" i="123"/>
  <c r="W3272" i="123"/>
  <c r="AE3271" i="123"/>
  <c r="AD3271" i="123"/>
  <c r="Z3271" i="123"/>
  <c r="AA3271" i="123" s="1"/>
  <c r="AB3271" i="123" s="1"/>
  <c r="Y3271" i="123"/>
  <c r="W3271" i="123"/>
  <c r="AE3270" i="123"/>
  <c r="AD3270" i="123"/>
  <c r="Z3270" i="123"/>
  <c r="AA3270" i="123" s="1"/>
  <c r="AB3270" i="123" s="1"/>
  <c r="Y3270" i="123"/>
  <c r="W3270" i="123"/>
  <c r="AE3269" i="123"/>
  <c r="AD3269" i="123"/>
  <c r="Z3269" i="123"/>
  <c r="AA3269" i="123" s="1"/>
  <c r="AB3269" i="123" s="1"/>
  <c r="Y3269" i="123"/>
  <c r="W3269" i="123"/>
  <c r="AE3268" i="123"/>
  <c r="AD3268" i="123"/>
  <c r="Z3268" i="123"/>
  <c r="AA3268" i="123" s="1"/>
  <c r="AB3268" i="123" s="1"/>
  <c r="Y3268" i="123"/>
  <c r="W3268" i="123"/>
  <c r="AE3267" i="123"/>
  <c r="AD3267" i="123"/>
  <c r="Z3267" i="123"/>
  <c r="AA3267" i="123" s="1"/>
  <c r="AB3267" i="123" s="1"/>
  <c r="Y3267" i="123"/>
  <c r="W3267" i="123"/>
  <c r="AE3266" i="123"/>
  <c r="AD3266" i="123"/>
  <c r="Z3266" i="123"/>
  <c r="AA3266" i="123" s="1"/>
  <c r="AB3266" i="123" s="1"/>
  <c r="Y3266" i="123"/>
  <c r="W3266" i="123"/>
  <c r="AE3265" i="123"/>
  <c r="AD3265" i="123"/>
  <c r="Z3265" i="123"/>
  <c r="AA3265" i="123" s="1"/>
  <c r="AB3265" i="123" s="1"/>
  <c r="Y3265" i="123"/>
  <c r="W3265" i="123"/>
  <c r="AE3264" i="123"/>
  <c r="AD3264" i="123"/>
  <c r="Z3264" i="123"/>
  <c r="AA3264" i="123" s="1"/>
  <c r="AB3264" i="123" s="1"/>
  <c r="Y3264" i="123"/>
  <c r="W3264" i="123"/>
  <c r="AE3263" i="123"/>
  <c r="AD3263" i="123"/>
  <c r="Z3263" i="123"/>
  <c r="AA3263" i="123" s="1"/>
  <c r="AB3263" i="123" s="1"/>
  <c r="Y3263" i="123"/>
  <c r="W3263" i="123"/>
  <c r="AE3262" i="123"/>
  <c r="AD3262" i="123"/>
  <c r="Z3262" i="123"/>
  <c r="AA3262" i="123" s="1"/>
  <c r="AB3262" i="123" s="1"/>
  <c r="Y3262" i="123"/>
  <c r="W3262" i="123"/>
  <c r="AE3261" i="123"/>
  <c r="AD3261" i="123"/>
  <c r="Z3261" i="123"/>
  <c r="AA3261" i="123" s="1"/>
  <c r="AB3261" i="123" s="1"/>
  <c r="Y3261" i="123"/>
  <c r="W3261" i="123"/>
  <c r="AE3260" i="123"/>
  <c r="AD3260" i="123"/>
  <c r="Z3260" i="123"/>
  <c r="AA3260" i="123" s="1"/>
  <c r="AB3260" i="123" s="1"/>
  <c r="Y3260" i="123"/>
  <c r="W3260" i="123"/>
  <c r="AE3259" i="123"/>
  <c r="AD3259" i="123"/>
  <c r="Z3259" i="123"/>
  <c r="AA3259" i="123" s="1"/>
  <c r="AB3259" i="123" s="1"/>
  <c r="Y3259" i="123"/>
  <c r="W3259" i="123"/>
  <c r="AE3258" i="123"/>
  <c r="AD3258" i="123"/>
  <c r="Z3258" i="123"/>
  <c r="AA3258" i="123" s="1"/>
  <c r="AB3258" i="123" s="1"/>
  <c r="Y3258" i="123"/>
  <c r="W3258" i="123"/>
  <c r="AE3257" i="123"/>
  <c r="AD3257" i="123"/>
  <c r="Z3257" i="123"/>
  <c r="AA3257" i="123" s="1"/>
  <c r="AB3257" i="123" s="1"/>
  <c r="Y3257" i="123"/>
  <c r="W3257" i="123"/>
  <c r="AE3256" i="123"/>
  <c r="AD3256" i="123"/>
  <c r="Z3256" i="123"/>
  <c r="AA3256" i="123" s="1"/>
  <c r="AB3256" i="123" s="1"/>
  <c r="Y3256" i="123"/>
  <c r="W3256" i="123"/>
  <c r="AE3255" i="123"/>
  <c r="AD3255" i="123"/>
  <c r="Z3255" i="123"/>
  <c r="AA3255" i="123" s="1"/>
  <c r="AB3255" i="123" s="1"/>
  <c r="Y3255" i="123"/>
  <c r="W3255" i="123"/>
  <c r="AE3254" i="123"/>
  <c r="AD3254" i="123"/>
  <c r="Z3254" i="123"/>
  <c r="AA3254" i="123" s="1"/>
  <c r="AB3254" i="123" s="1"/>
  <c r="Y3254" i="123"/>
  <c r="W3254" i="123"/>
  <c r="AE3253" i="123"/>
  <c r="AD3253" i="123"/>
  <c r="Z3253" i="123"/>
  <c r="AA3253" i="123" s="1"/>
  <c r="AB3253" i="123" s="1"/>
  <c r="Y3253" i="123"/>
  <c r="W3253" i="123"/>
  <c r="AE3252" i="123"/>
  <c r="AD3252" i="123"/>
  <c r="Z3252" i="123"/>
  <c r="AA3252" i="123" s="1"/>
  <c r="AB3252" i="123" s="1"/>
  <c r="Y3252" i="123"/>
  <c r="W3252" i="123"/>
  <c r="AE3251" i="123"/>
  <c r="AD3251" i="123"/>
  <c r="Z3251" i="123"/>
  <c r="AA3251" i="123" s="1"/>
  <c r="AB3251" i="123" s="1"/>
  <c r="Y3251" i="123"/>
  <c r="W3251" i="123"/>
  <c r="AE3250" i="123"/>
  <c r="AD3250" i="123"/>
  <c r="Z3250" i="123"/>
  <c r="AA3250" i="123" s="1"/>
  <c r="AB3250" i="123" s="1"/>
  <c r="Y3250" i="123"/>
  <c r="W3250" i="123"/>
  <c r="AE3249" i="123"/>
  <c r="AD3249" i="123"/>
  <c r="Z3249" i="123"/>
  <c r="AA3249" i="123" s="1"/>
  <c r="AB3249" i="123" s="1"/>
  <c r="Y3249" i="123"/>
  <c r="W3249" i="123"/>
  <c r="AE3248" i="123"/>
  <c r="AD3248" i="123"/>
  <c r="Z3248" i="123"/>
  <c r="AA3248" i="123" s="1"/>
  <c r="AB3248" i="123" s="1"/>
  <c r="Y3248" i="123"/>
  <c r="W3248" i="123"/>
  <c r="AE3247" i="123"/>
  <c r="AD3247" i="123"/>
  <c r="Z3247" i="123"/>
  <c r="AA3247" i="123" s="1"/>
  <c r="AB3247" i="123" s="1"/>
  <c r="Y3247" i="123"/>
  <c r="W3247" i="123"/>
  <c r="AE3246" i="123"/>
  <c r="AD3246" i="123"/>
  <c r="Z3246" i="123"/>
  <c r="AA3246" i="123" s="1"/>
  <c r="AB3246" i="123" s="1"/>
  <c r="Y3246" i="123"/>
  <c r="W3246" i="123"/>
  <c r="AE3245" i="123"/>
  <c r="AD3245" i="123"/>
  <c r="Z3245" i="123"/>
  <c r="AA3245" i="123" s="1"/>
  <c r="AB3245" i="123" s="1"/>
  <c r="Y3245" i="123"/>
  <c r="W3245" i="123"/>
  <c r="AE3244" i="123"/>
  <c r="AD3244" i="123"/>
  <c r="Z3244" i="123"/>
  <c r="AA3244" i="123" s="1"/>
  <c r="AB3244" i="123" s="1"/>
  <c r="Y3244" i="123"/>
  <c r="W3244" i="123"/>
  <c r="AE3243" i="123"/>
  <c r="AD3243" i="123"/>
  <c r="Z3243" i="123"/>
  <c r="AA3243" i="123" s="1"/>
  <c r="AB3243" i="123" s="1"/>
  <c r="Y3243" i="123"/>
  <c r="W3243" i="123"/>
  <c r="AE3242" i="123"/>
  <c r="AD3242" i="123"/>
  <c r="Z3242" i="123"/>
  <c r="AA3242" i="123" s="1"/>
  <c r="AB3242" i="123" s="1"/>
  <c r="Y3242" i="123"/>
  <c r="W3242" i="123"/>
  <c r="AE3241" i="123"/>
  <c r="AD3241" i="123"/>
  <c r="Z3241" i="123"/>
  <c r="AA3241" i="123" s="1"/>
  <c r="AB3241" i="123" s="1"/>
  <c r="Y3241" i="123"/>
  <c r="W3241" i="123"/>
  <c r="AE3240" i="123"/>
  <c r="AD3240" i="123"/>
  <c r="Z3240" i="123"/>
  <c r="AA3240" i="123" s="1"/>
  <c r="AB3240" i="123" s="1"/>
  <c r="Y3240" i="123"/>
  <c r="W3240" i="123"/>
  <c r="AE3239" i="123"/>
  <c r="AD3239" i="123"/>
  <c r="Z3239" i="123"/>
  <c r="AA3239" i="123" s="1"/>
  <c r="AB3239" i="123" s="1"/>
  <c r="Y3239" i="123"/>
  <c r="W3239" i="123"/>
  <c r="AE3238" i="123"/>
  <c r="AD3238" i="123"/>
  <c r="Z3238" i="123"/>
  <c r="AA3238" i="123" s="1"/>
  <c r="AB3238" i="123" s="1"/>
  <c r="Y3238" i="123"/>
  <c r="W3238" i="123"/>
  <c r="AE3237" i="123"/>
  <c r="AD3237" i="123"/>
  <c r="Z3237" i="123"/>
  <c r="AA3237" i="123" s="1"/>
  <c r="AB3237" i="123" s="1"/>
  <c r="Y3237" i="123"/>
  <c r="W3237" i="123"/>
  <c r="AE3236" i="123"/>
  <c r="AD3236" i="123"/>
  <c r="Z3236" i="123"/>
  <c r="AA3236" i="123" s="1"/>
  <c r="AB3236" i="123" s="1"/>
  <c r="Y3236" i="123"/>
  <c r="W3236" i="123"/>
  <c r="AE3235" i="123"/>
  <c r="AD3235" i="123"/>
  <c r="Z3235" i="123"/>
  <c r="AA3235" i="123" s="1"/>
  <c r="AB3235" i="123" s="1"/>
  <c r="Y3235" i="123"/>
  <c r="W3235" i="123"/>
  <c r="AE3234" i="123"/>
  <c r="AD3234" i="123"/>
  <c r="Z3234" i="123"/>
  <c r="AA3234" i="123" s="1"/>
  <c r="AB3234" i="123" s="1"/>
  <c r="Y3234" i="123"/>
  <c r="W3234" i="123"/>
  <c r="AE3233" i="123"/>
  <c r="AD3233" i="123"/>
  <c r="Z3233" i="123"/>
  <c r="AA3233" i="123" s="1"/>
  <c r="AB3233" i="123" s="1"/>
  <c r="Y3233" i="123"/>
  <c r="W3233" i="123"/>
  <c r="AE3232" i="123"/>
  <c r="AD3232" i="123"/>
  <c r="Z3232" i="123"/>
  <c r="AA3232" i="123" s="1"/>
  <c r="AB3232" i="123" s="1"/>
  <c r="Y3232" i="123"/>
  <c r="W3232" i="123"/>
  <c r="AE3231" i="123"/>
  <c r="AD3231" i="123"/>
  <c r="Z3231" i="123"/>
  <c r="AA3231" i="123" s="1"/>
  <c r="AB3231" i="123" s="1"/>
  <c r="Y3231" i="123"/>
  <c r="W3231" i="123"/>
  <c r="AE3230" i="123"/>
  <c r="AD3230" i="123"/>
  <c r="Z3230" i="123"/>
  <c r="AA3230" i="123" s="1"/>
  <c r="AB3230" i="123" s="1"/>
  <c r="Y3230" i="123"/>
  <c r="W3230" i="123"/>
  <c r="AE3229" i="123"/>
  <c r="AD3229" i="123"/>
  <c r="Z3229" i="123"/>
  <c r="AA3229" i="123" s="1"/>
  <c r="AB3229" i="123" s="1"/>
  <c r="Y3229" i="123"/>
  <c r="W3229" i="123"/>
  <c r="AE3228" i="123"/>
  <c r="AD3228" i="123"/>
  <c r="Z3228" i="123"/>
  <c r="AA3228" i="123" s="1"/>
  <c r="AB3228" i="123" s="1"/>
  <c r="Y3228" i="123"/>
  <c r="W3228" i="123"/>
  <c r="AE3227" i="123"/>
  <c r="AD3227" i="123"/>
  <c r="Z3227" i="123"/>
  <c r="AA3227" i="123" s="1"/>
  <c r="AB3227" i="123" s="1"/>
  <c r="Y3227" i="123"/>
  <c r="W3227" i="123"/>
  <c r="AE3226" i="123"/>
  <c r="AD3226" i="123"/>
  <c r="Z3226" i="123"/>
  <c r="AA3226" i="123" s="1"/>
  <c r="AB3226" i="123" s="1"/>
  <c r="Y3226" i="123"/>
  <c r="W3226" i="123"/>
  <c r="AE3225" i="123"/>
  <c r="AD3225" i="123"/>
  <c r="Z3225" i="123"/>
  <c r="AA3225" i="123" s="1"/>
  <c r="AB3225" i="123" s="1"/>
  <c r="Y3225" i="123"/>
  <c r="W3225" i="123"/>
  <c r="AE3224" i="123"/>
  <c r="AD3224" i="123"/>
  <c r="Z3224" i="123"/>
  <c r="AA3224" i="123" s="1"/>
  <c r="AB3224" i="123" s="1"/>
  <c r="Y3224" i="123"/>
  <c r="W3224" i="123"/>
  <c r="AE3223" i="123"/>
  <c r="AD3223" i="123"/>
  <c r="Z3223" i="123"/>
  <c r="AA3223" i="123" s="1"/>
  <c r="AB3223" i="123" s="1"/>
  <c r="Y3223" i="123"/>
  <c r="W3223" i="123"/>
  <c r="AE3222" i="123"/>
  <c r="AD3222" i="123"/>
  <c r="Z3222" i="123"/>
  <c r="AA3222" i="123" s="1"/>
  <c r="AB3222" i="123" s="1"/>
  <c r="Y3222" i="123"/>
  <c r="W3222" i="123"/>
  <c r="AE3221" i="123"/>
  <c r="AD3221" i="123"/>
  <c r="Z3221" i="123"/>
  <c r="AA3221" i="123" s="1"/>
  <c r="AB3221" i="123" s="1"/>
  <c r="Y3221" i="123"/>
  <c r="W3221" i="123"/>
  <c r="AE3220" i="123"/>
  <c r="AD3220" i="123"/>
  <c r="Z3220" i="123"/>
  <c r="AA3220" i="123" s="1"/>
  <c r="AB3220" i="123" s="1"/>
  <c r="Y3220" i="123"/>
  <c r="W3220" i="123"/>
  <c r="AE3219" i="123"/>
  <c r="AD3219" i="123"/>
  <c r="Z3219" i="123"/>
  <c r="AA3219" i="123" s="1"/>
  <c r="AB3219" i="123" s="1"/>
  <c r="Y3219" i="123"/>
  <c r="W3219" i="123"/>
  <c r="AE3218" i="123"/>
  <c r="AD3218" i="123"/>
  <c r="Z3218" i="123"/>
  <c r="AA3218" i="123" s="1"/>
  <c r="AB3218" i="123" s="1"/>
  <c r="Y3218" i="123"/>
  <c r="W3218" i="123"/>
  <c r="AE3217" i="123"/>
  <c r="AD3217" i="123"/>
  <c r="Z3217" i="123"/>
  <c r="AA3217" i="123" s="1"/>
  <c r="AB3217" i="123" s="1"/>
  <c r="Y3217" i="123"/>
  <c r="W3217" i="123"/>
  <c r="AE3216" i="123"/>
  <c r="AD3216" i="123"/>
  <c r="Z3216" i="123"/>
  <c r="AA3216" i="123" s="1"/>
  <c r="AB3216" i="123" s="1"/>
  <c r="Y3216" i="123"/>
  <c r="W3216" i="123"/>
  <c r="AE3215" i="123"/>
  <c r="AD3215" i="123"/>
  <c r="Z3215" i="123"/>
  <c r="AA3215" i="123" s="1"/>
  <c r="AB3215" i="123" s="1"/>
  <c r="Y3215" i="123"/>
  <c r="W3215" i="123"/>
  <c r="AE3214" i="123"/>
  <c r="AD3214" i="123"/>
  <c r="Z3214" i="123"/>
  <c r="AA3214" i="123" s="1"/>
  <c r="AB3214" i="123" s="1"/>
  <c r="Y3214" i="123"/>
  <c r="W3214" i="123"/>
  <c r="AE3213" i="123"/>
  <c r="AD3213" i="123"/>
  <c r="Z3213" i="123"/>
  <c r="AA3213" i="123" s="1"/>
  <c r="AB3213" i="123" s="1"/>
  <c r="Y3213" i="123"/>
  <c r="W3213" i="123"/>
  <c r="AE3212" i="123"/>
  <c r="AD3212" i="123"/>
  <c r="Z3212" i="123"/>
  <c r="AA3212" i="123" s="1"/>
  <c r="AB3212" i="123" s="1"/>
  <c r="Y3212" i="123"/>
  <c r="W3212" i="123"/>
  <c r="AE3211" i="123"/>
  <c r="AD3211" i="123"/>
  <c r="Z3211" i="123"/>
  <c r="AA3211" i="123" s="1"/>
  <c r="AB3211" i="123" s="1"/>
  <c r="Y3211" i="123"/>
  <c r="W3211" i="123"/>
  <c r="AE3210" i="123"/>
  <c r="AD3210" i="123"/>
  <c r="Z3210" i="123"/>
  <c r="AA3210" i="123" s="1"/>
  <c r="AB3210" i="123" s="1"/>
  <c r="Y3210" i="123"/>
  <c r="W3210" i="123"/>
  <c r="AE3209" i="123"/>
  <c r="AD3209" i="123"/>
  <c r="Z3209" i="123"/>
  <c r="AA3209" i="123" s="1"/>
  <c r="AB3209" i="123" s="1"/>
  <c r="Y3209" i="123"/>
  <c r="W3209" i="123"/>
  <c r="AE3208" i="123"/>
  <c r="AD3208" i="123"/>
  <c r="Z3208" i="123"/>
  <c r="AA3208" i="123" s="1"/>
  <c r="AB3208" i="123" s="1"/>
  <c r="Y3208" i="123"/>
  <c r="W3208" i="123"/>
  <c r="AE3207" i="123"/>
  <c r="AD3207" i="123"/>
  <c r="Z3207" i="123"/>
  <c r="AA3207" i="123" s="1"/>
  <c r="AB3207" i="123" s="1"/>
  <c r="Y3207" i="123"/>
  <c r="W3207" i="123"/>
  <c r="AE3206" i="123"/>
  <c r="AD3206" i="123"/>
  <c r="Z3206" i="123"/>
  <c r="AA3206" i="123" s="1"/>
  <c r="AB3206" i="123" s="1"/>
  <c r="Y3206" i="123"/>
  <c r="W3206" i="123"/>
  <c r="AE3205" i="123"/>
  <c r="AD3205" i="123"/>
  <c r="Z3205" i="123"/>
  <c r="AA3205" i="123" s="1"/>
  <c r="AB3205" i="123" s="1"/>
  <c r="Y3205" i="123"/>
  <c r="W3205" i="123"/>
  <c r="AE3204" i="123"/>
  <c r="AD3204" i="123"/>
  <c r="Z3204" i="123"/>
  <c r="AA3204" i="123" s="1"/>
  <c r="AB3204" i="123" s="1"/>
  <c r="Y3204" i="123"/>
  <c r="W3204" i="123"/>
  <c r="AE3203" i="123"/>
  <c r="AD3203" i="123"/>
  <c r="Z3203" i="123"/>
  <c r="AA3203" i="123" s="1"/>
  <c r="AB3203" i="123" s="1"/>
  <c r="Y3203" i="123"/>
  <c r="W3203" i="123"/>
  <c r="AE3202" i="123"/>
  <c r="AD3202" i="123"/>
  <c r="Z3202" i="123"/>
  <c r="AA3202" i="123" s="1"/>
  <c r="AB3202" i="123" s="1"/>
  <c r="Y3202" i="123"/>
  <c r="W3202" i="123"/>
  <c r="AE3201" i="123"/>
  <c r="AD3201" i="123"/>
  <c r="Z3201" i="123"/>
  <c r="AA3201" i="123" s="1"/>
  <c r="AB3201" i="123" s="1"/>
  <c r="Y3201" i="123"/>
  <c r="W3201" i="123"/>
  <c r="AE3200" i="123"/>
  <c r="AD3200" i="123"/>
  <c r="Z3200" i="123"/>
  <c r="AA3200" i="123" s="1"/>
  <c r="AB3200" i="123" s="1"/>
  <c r="Y3200" i="123"/>
  <c r="W3200" i="123"/>
  <c r="AE3199" i="123"/>
  <c r="AD3199" i="123"/>
  <c r="Z3199" i="123"/>
  <c r="AA3199" i="123" s="1"/>
  <c r="AB3199" i="123" s="1"/>
  <c r="Y3199" i="123"/>
  <c r="W3199" i="123"/>
  <c r="AE3198" i="123"/>
  <c r="AD3198" i="123"/>
  <c r="Z3198" i="123"/>
  <c r="AA3198" i="123" s="1"/>
  <c r="AB3198" i="123" s="1"/>
  <c r="Y3198" i="123"/>
  <c r="W3198" i="123"/>
  <c r="AE3197" i="123"/>
  <c r="AD3197" i="123"/>
  <c r="Z3197" i="123"/>
  <c r="AA3197" i="123" s="1"/>
  <c r="AB3197" i="123" s="1"/>
  <c r="Y3197" i="123"/>
  <c r="W3197" i="123"/>
  <c r="AE3196" i="123"/>
  <c r="AD3196" i="123"/>
  <c r="Z3196" i="123"/>
  <c r="AA3196" i="123" s="1"/>
  <c r="AB3196" i="123" s="1"/>
  <c r="Y3196" i="123"/>
  <c r="W3196" i="123"/>
  <c r="AE3195" i="123"/>
  <c r="AD3195" i="123"/>
  <c r="Z3195" i="123"/>
  <c r="AA3195" i="123" s="1"/>
  <c r="AB3195" i="123" s="1"/>
  <c r="Y3195" i="123"/>
  <c r="W3195" i="123"/>
  <c r="AE3194" i="123"/>
  <c r="AD3194" i="123"/>
  <c r="Z3194" i="123"/>
  <c r="AA3194" i="123" s="1"/>
  <c r="AB3194" i="123" s="1"/>
  <c r="Y3194" i="123"/>
  <c r="W3194" i="123"/>
  <c r="AE3193" i="123"/>
  <c r="AD3193" i="123"/>
  <c r="Z3193" i="123"/>
  <c r="AA3193" i="123" s="1"/>
  <c r="AB3193" i="123" s="1"/>
  <c r="Y3193" i="123"/>
  <c r="W3193" i="123"/>
  <c r="AE3192" i="123"/>
  <c r="AD3192" i="123"/>
  <c r="Z3192" i="123"/>
  <c r="AA3192" i="123" s="1"/>
  <c r="AB3192" i="123" s="1"/>
  <c r="Y3192" i="123"/>
  <c r="W3192" i="123"/>
  <c r="AE3191" i="123"/>
  <c r="AD3191" i="123"/>
  <c r="Z3191" i="123"/>
  <c r="AA3191" i="123" s="1"/>
  <c r="AB3191" i="123" s="1"/>
  <c r="Y3191" i="123"/>
  <c r="W3191" i="123"/>
  <c r="AE3190" i="123"/>
  <c r="AD3190" i="123"/>
  <c r="Z3190" i="123"/>
  <c r="AA3190" i="123" s="1"/>
  <c r="AB3190" i="123" s="1"/>
  <c r="Y3190" i="123"/>
  <c r="W3190" i="123"/>
  <c r="AE3189" i="123"/>
  <c r="AD3189" i="123"/>
  <c r="Z3189" i="123"/>
  <c r="AA3189" i="123" s="1"/>
  <c r="AB3189" i="123" s="1"/>
  <c r="Y3189" i="123"/>
  <c r="W3189" i="123"/>
  <c r="AE3188" i="123"/>
  <c r="AD3188" i="123"/>
  <c r="Z3188" i="123"/>
  <c r="AA3188" i="123" s="1"/>
  <c r="AB3188" i="123" s="1"/>
  <c r="Y3188" i="123"/>
  <c r="W3188" i="123"/>
  <c r="AE3187" i="123"/>
  <c r="AD3187" i="123"/>
  <c r="Z3187" i="123"/>
  <c r="AA3187" i="123" s="1"/>
  <c r="AB3187" i="123" s="1"/>
  <c r="Y3187" i="123"/>
  <c r="W3187" i="123"/>
  <c r="AE3186" i="123"/>
  <c r="AD3186" i="123"/>
  <c r="Z3186" i="123"/>
  <c r="AA3186" i="123" s="1"/>
  <c r="AB3186" i="123" s="1"/>
  <c r="Y3186" i="123"/>
  <c r="W3186" i="123"/>
  <c r="AE3185" i="123"/>
  <c r="AD3185" i="123"/>
  <c r="Z3185" i="123"/>
  <c r="AA3185" i="123" s="1"/>
  <c r="AB3185" i="123" s="1"/>
  <c r="Y3185" i="123"/>
  <c r="W3185" i="123"/>
  <c r="AE3184" i="123"/>
  <c r="AD3184" i="123"/>
  <c r="Z3184" i="123"/>
  <c r="AA3184" i="123" s="1"/>
  <c r="AB3184" i="123" s="1"/>
  <c r="Y3184" i="123"/>
  <c r="W3184" i="123"/>
  <c r="AE3183" i="123"/>
  <c r="AD3183" i="123"/>
  <c r="Z3183" i="123"/>
  <c r="AA3183" i="123" s="1"/>
  <c r="AB3183" i="123" s="1"/>
  <c r="Y3183" i="123"/>
  <c r="W3183" i="123"/>
  <c r="AE3182" i="123"/>
  <c r="AD3182" i="123"/>
  <c r="Z3182" i="123"/>
  <c r="AA3182" i="123" s="1"/>
  <c r="AB3182" i="123" s="1"/>
  <c r="Y3182" i="123"/>
  <c r="W3182" i="123"/>
  <c r="AE3181" i="123"/>
  <c r="AD3181" i="123"/>
  <c r="Z3181" i="123"/>
  <c r="AA3181" i="123" s="1"/>
  <c r="AB3181" i="123" s="1"/>
  <c r="Y3181" i="123"/>
  <c r="W3181" i="123"/>
  <c r="AE3180" i="123"/>
  <c r="AD3180" i="123"/>
  <c r="Z3180" i="123"/>
  <c r="AA3180" i="123" s="1"/>
  <c r="AB3180" i="123" s="1"/>
  <c r="Y3180" i="123"/>
  <c r="W3180" i="123"/>
  <c r="AE3179" i="123"/>
  <c r="AD3179" i="123"/>
  <c r="Z3179" i="123"/>
  <c r="AA3179" i="123" s="1"/>
  <c r="AB3179" i="123" s="1"/>
  <c r="Y3179" i="123"/>
  <c r="W3179" i="123"/>
  <c r="AE3178" i="123"/>
  <c r="AD3178" i="123"/>
  <c r="Z3178" i="123"/>
  <c r="AA3178" i="123" s="1"/>
  <c r="AB3178" i="123" s="1"/>
  <c r="Y3178" i="123"/>
  <c r="W3178" i="123"/>
  <c r="AE3177" i="123"/>
  <c r="AD3177" i="123"/>
  <c r="Z3177" i="123"/>
  <c r="AA3177" i="123" s="1"/>
  <c r="AB3177" i="123" s="1"/>
  <c r="Y3177" i="123"/>
  <c r="W3177" i="123"/>
  <c r="AE3176" i="123"/>
  <c r="AD3176" i="123"/>
  <c r="Z3176" i="123"/>
  <c r="AA3176" i="123" s="1"/>
  <c r="AB3176" i="123" s="1"/>
  <c r="Y3176" i="123"/>
  <c r="W3176" i="123"/>
  <c r="AE3175" i="123"/>
  <c r="AD3175" i="123"/>
  <c r="Z3175" i="123"/>
  <c r="AA3175" i="123" s="1"/>
  <c r="AB3175" i="123" s="1"/>
  <c r="Y3175" i="123"/>
  <c r="W3175" i="123"/>
  <c r="AE3174" i="123"/>
  <c r="AD3174" i="123"/>
  <c r="Z3174" i="123"/>
  <c r="AA3174" i="123" s="1"/>
  <c r="AB3174" i="123" s="1"/>
  <c r="Y3174" i="123"/>
  <c r="W3174" i="123"/>
  <c r="AE3173" i="123"/>
  <c r="AD3173" i="123"/>
  <c r="Z3173" i="123"/>
  <c r="AA3173" i="123" s="1"/>
  <c r="AB3173" i="123" s="1"/>
  <c r="Y3173" i="123"/>
  <c r="W3173" i="123"/>
  <c r="AE3172" i="123"/>
  <c r="AD3172" i="123"/>
  <c r="Z3172" i="123"/>
  <c r="AA3172" i="123" s="1"/>
  <c r="AB3172" i="123" s="1"/>
  <c r="Y3172" i="123"/>
  <c r="W3172" i="123"/>
  <c r="AE3171" i="123"/>
  <c r="AD3171" i="123"/>
  <c r="Z3171" i="123"/>
  <c r="AA3171" i="123" s="1"/>
  <c r="AB3171" i="123" s="1"/>
  <c r="Y3171" i="123"/>
  <c r="W3171" i="123"/>
  <c r="AE3170" i="123"/>
  <c r="AD3170" i="123"/>
  <c r="Z3170" i="123"/>
  <c r="AA3170" i="123" s="1"/>
  <c r="AB3170" i="123" s="1"/>
  <c r="Y3170" i="123"/>
  <c r="W3170" i="123"/>
  <c r="AE3169" i="123"/>
  <c r="AD3169" i="123"/>
  <c r="Z3169" i="123"/>
  <c r="AA3169" i="123" s="1"/>
  <c r="AB3169" i="123" s="1"/>
  <c r="Y3169" i="123"/>
  <c r="W3169" i="123"/>
  <c r="AE3168" i="123"/>
  <c r="AD3168" i="123"/>
  <c r="Z3168" i="123"/>
  <c r="AA3168" i="123" s="1"/>
  <c r="AB3168" i="123" s="1"/>
  <c r="Y3168" i="123"/>
  <c r="W3168" i="123"/>
  <c r="AE3167" i="123"/>
  <c r="AD3167" i="123"/>
  <c r="Z3167" i="123"/>
  <c r="AA3167" i="123" s="1"/>
  <c r="AB3167" i="123" s="1"/>
  <c r="Y3167" i="123"/>
  <c r="W3167" i="123"/>
  <c r="AE3166" i="123"/>
  <c r="AD3166" i="123"/>
  <c r="Z3166" i="123"/>
  <c r="AA3166" i="123" s="1"/>
  <c r="AB3166" i="123" s="1"/>
  <c r="Y3166" i="123"/>
  <c r="W3166" i="123"/>
  <c r="AE3165" i="123"/>
  <c r="AD3165" i="123"/>
  <c r="Z3165" i="123"/>
  <c r="AA3165" i="123" s="1"/>
  <c r="AB3165" i="123" s="1"/>
  <c r="Y3165" i="123"/>
  <c r="W3165" i="123"/>
  <c r="AE3164" i="123"/>
  <c r="AD3164" i="123"/>
  <c r="Z3164" i="123"/>
  <c r="AA3164" i="123" s="1"/>
  <c r="AB3164" i="123" s="1"/>
  <c r="Y3164" i="123"/>
  <c r="W3164" i="123"/>
  <c r="AE3163" i="123"/>
  <c r="AD3163" i="123"/>
  <c r="Z3163" i="123"/>
  <c r="AA3163" i="123" s="1"/>
  <c r="AB3163" i="123" s="1"/>
  <c r="Y3163" i="123"/>
  <c r="W3163" i="123"/>
  <c r="AE3162" i="123"/>
  <c r="AD3162" i="123"/>
  <c r="Z3162" i="123"/>
  <c r="AA3162" i="123" s="1"/>
  <c r="AB3162" i="123" s="1"/>
  <c r="Y3162" i="123"/>
  <c r="W3162" i="123"/>
  <c r="AE3161" i="123"/>
  <c r="AD3161" i="123"/>
  <c r="Z3161" i="123"/>
  <c r="AA3161" i="123" s="1"/>
  <c r="AB3161" i="123" s="1"/>
  <c r="Y3161" i="123"/>
  <c r="W3161" i="123"/>
  <c r="AE3160" i="123"/>
  <c r="AD3160" i="123"/>
  <c r="Z3160" i="123"/>
  <c r="AA3160" i="123" s="1"/>
  <c r="AB3160" i="123" s="1"/>
  <c r="Y3160" i="123"/>
  <c r="W3160" i="123"/>
  <c r="AE3159" i="123"/>
  <c r="AD3159" i="123"/>
  <c r="Z3159" i="123"/>
  <c r="AA3159" i="123" s="1"/>
  <c r="AB3159" i="123" s="1"/>
  <c r="Y3159" i="123"/>
  <c r="W3159" i="123"/>
  <c r="AE3158" i="123"/>
  <c r="AD3158" i="123"/>
  <c r="Z3158" i="123"/>
  <c r="AA3158" i="123" s="1"/>
  <c r="AB3158" i="123" s="1"/>
  <c r="Y3158" i="123"/>
  <c r="W3158" i="123"/>
  <c r="AE3157" i="123"/>
  <c r="AD3157" i="123"/>
  <c r="Z3157" i="123"/>
  <c r="AA3157" i="123" s="1"/>
  <c r="AB3157" i="123" s="1"/>
  <c r="Y3157" i="123"/>
  <c r="W3157" i="123"/>
  <c r="AE3156" i="123"/>
  <c r="AD3156" i="123"/>
  <c r="Z3156" i="123"/>
  <c r="AA3156" i="123" s="1"/>
  <c r="AB3156" i="123" s="1"/>
  <c r="Y3156" i="123"/>
  <c r="W3156" i="123"/>
  <c r="AE3155" i="123"/>
  <c r="AD3155" i="123"/>
  <c r="Z3155" i="123"/>
  <c r="AA3155" i="123" s="1"/>
  <c r="AB3155" i="123" s="1"/>
  <c r="Y3155" i="123"/>
  <c r="W3155" i="123"/>
  <c r="AE3154" i="123"/>
  <c r="AD3154" i="123"/>
  <c r="Z3154" i="123"/>
  <c r="AA3154" i="123" s="1"/>
  <c r="AB3154" i="123" s="1"/>
  <c r="Y3154" i="123"/>
  <c r="W3154" i="123"/>
  <c r="AE3153" i="123"/>
  <c r="AD3153" i="123"/>
  <c r="Z3153" i="123"/>
  <c r="AA3153" i="123" s="1"/>
  <c r="AB3153" i="123" s="1"/>
  <c r="Y3153" i="123"/>
  <c r="W3153" i="123"/>
  <c r="AE3152" i="123"/>
  <c r="AD3152" i="123"/>
  <c r="Z3152" i="123"/>
  <c r="AA3152" i="123" s="1"/>
  <c r="AB3152" i="123" s="1"/>
  <c r="Y3152" i="123"/>
  <c r="W3152" i="123"/>
  <c r="AE3151" i="123"/>
  <c r="AD3151" i="123"/>
  <c r="Z3151" i="123"/>
  <c r="AA3151" i="123" s="1"/>
  <c r="AB3151" i="123" s="1"/>
  <c r="Y3151" i="123"/>
  <c r="W3151" i="123"/>
  <c r="AE3150" i="123"/>
  <c r="AD3150" i="123"/>
  <c r="Z3150" i="123"/>
  <c r="AA3150" i="123" s="1"/>
  <c r="AB3150" i="123" s="1"/>
  <c r="Y3150" i="123"/>
  <c r="W3150" i="123"/>
  <c r="AE3149" i="123"/>
  <c r="AD3149" i="123"/>
  <c r="Z3149" i="123"/>
  <c r="AA3149" i="123" s="1"/>
  <c r="AB3149" i="123" s="1"/>
  <c r="Y3149" i="123"/>
  <c r="W3149" i="123"/>
  <c r="AE3148" i="123"/>
  <c r="AD3148" i="123"/>
  <c r="Z3148" i="123"/>
  <c r="AA3148" i="123" s="1"/>
  <c r="AB3148" i="123" s="1"/>
  <c r="Y3148" i="123"/>
  <c r="W3148" i="123"/>
  <c r="AE3147" i="123"/>
  <c r="AD3147" i="123"/>
  <c r="Z3147" i="123"/>
  <c r="AA3147" i="123" s="1"/>
  <c r="AB3147" i="123" s="1"/>
  <c r="Y3147" i="123"/>
  <c r="W3147" i="123"/>
  <c r="AE3146" i="123"/>
  <c r="AD3146" i="123"/>
  <c r="Z3146" i="123"/>
  <c r="AA3146" i="123" s="1"/>
  <c r="AB3146" i="123" s="1"/>
  <c r="Y3146" i="123"/>
  <c r="W3146" i="123"/>
  <c r="AE3145" i="123"/>
  <c r="AD3145" i="123"/>
  <c r="Z3145" i="123"/>
  <c r="AA3145" i="123" s="1"/>
  <c r="AB3145" i="123" s="1"/>
  <c r="Y3145" i="123"/>
  <c r="W3145" i="123"/>
  <c r="AE3144" i="123"/>
  <c r="AD3144" i="123"/>
  <c r="Z3144" i="123"/>
  <c r="AA3144" i="123" s="1"/>
  <c r="AB3144" i="123" s="1"/>
  <c r="Y3144" i="123"/>
  <c r="W3144" i="123"/>
  <c r="AE3143" i="123"/>
  <c r="AD3143" i="123"/>
  <c r="Z3143" i="123"/>
  <c r="AA3143" i="123" s="1"/>
  <c r="AB3143" i="123" s="1"/>
  <c r="Y3143" i="123"/>
  <c r="W3143" i="123"/>
  <c r="AE3142" i="123"/>
  <c r="AD3142" i="123"/>
  <c r="Z3142" i="123"/>
  <c r="AA3142" i="123" s="1"/>
  <c r="AB3142" i="123" s="1"/>
  <c r="Y3142" i="123"/>
  <c r="W3142" i="123"/>
  <c r="AE3141" i="123"/>
  <c r="AD3141" i="123"/>
  <c r="Z3141" i="123"/>
  <c r="AA3141" i="123" s="1"/>
  <c r="AB3141" i="123" s="1"/>
  <c r="Y3141" i="123"/>
  <c r="W3141" i="123"/>
  <c r="AE3140" i="123"/>
  <c r="AD3140" i="123"/>
  <c r="Z3140" i="123"/>
  <c r="AA3140" i="123" s="1"/>
  <c r="AB3140" i="123" s="1"/>
  <c r="Y3140" i="123"/>
  <c r="W3140" i="123"/>
  <c r="AE3139" i="123"/>
  <c r="AD3139" i="123"/>
  <c r="Z3139" i="123"/>
  <c r="AA3139" i="123" s="1"/>
  <c r="AB3139" i="123" s="1"/>
  <c r="Y3139" i="123"/>
  <c r="W3139" i="123"/>
  <c r="AE3138" i="123"/>
  <c r="AD3138" i="123"/>
  <c r="Z3138" i="123"/>
  <c r="AA3138" i="123" s="1"/>
  <c r="AB3138" i="123" s="1"/>
  <c r="Y3138" i="123"/>
  <c r="W3138" i="123"/>
  <c r="AE3137" i="123"/>
  <c r="AD3137" i="123"/>
  <c r="Z3137" i="123"/>
  <c r="AA3137" i="123" s="1"/>
  <c r="AB3137" i="123" s="1"/>
  <c r="Y3137" i="123"/>
  <c r="W3137" i="123"/>
  <c r="AE3136" i="123"/>
  <c r="AD3136" i="123"/>
  <c r="Z3136" i="123"/>
  <c r="AA3136" i="123" s="1"/>
  <c r="AB3136" i="123" s="1"/>
  <c r="Y3136" i="123"/>
  <c r="W3136" i="123"/>
  <c r="AE3135" i="123"/>
  <c r="AD3135" i="123"/>
  <c r="Z3135" i="123"/>
  <c r="AA3135" i="123" s="1"/>
  <c r="AB3135" i="123" s="1"/>
  <c r="Y3135" i="123"/>
  <c r="W3135" i="123"/>
  <c r="AE3134" i="123"/>
  <c r="AD3134" i="123"/>
  <c r="Z3134" i="123"/>
  <c r="AA3134" i="123" s="1"/>
  <c r="AB3134" i="123" s="1"/>
  <c r="Y3134" i="123"/>
  <c r="W3134" i="123"/>
  <c r="AE3133" i="123"/>
  <c r="AD3133" i="123"/>
  <c r="Z3133" i="123"/>
  <c r="AA3133" i="123" s="1"/>
  <c r="AB3133" i="123" s="1"/>
  <c r="Y3133" i="123"/>
  <c r="W3133" i="123"/>
  <c r="AE3132" i="123"/>
  <c r="AD3132" i="123"/>
  <c r="Z3132" i="123"/>
  <c r="AA3132" i="123" s="1"/>
  <c r="AB3132" i="123" s="1"/>
  <c r="Y3132" i="123"/>
  <c r="W3132" i="123"/>
  <c r="AE3131" i="123"/>
  <c r="AD3131" i="123"/>
  <c r="Z3131" i="123"/>
  <c r="AA3131" i="123" s="1"/>
  <c r="AB3131" i="123" s="1"/>
  <c r="Y3131" i="123"/>
  <c r="W3131" i="123"/>
  <c r="AE3130" i="123"/>
  <c r="AD3130" i="123"/>
  <c r="Z3130" i="123"/>
  <c r="AA3130" i="123" s="1"/>
  <c r="AB3130" i="123" s="1"/>
  <c r="Y3130" i="123"/>
  <c r="W3130" i="123"/>
  <c r="AE3129" i="123"/>
  <c r="AD3129" i="123"/>
  <c r="Z3129" i="123"/>
  <c r="AA3129" i="123" s="1"/>
  <c r="AB3129" i="123" s="1"/>
  <c r="Y3129" i="123"/>
  <c r="W3129" i="123"/>
  <c r="AE3128" i="123"/>
  <c r="AD3128" i="123"/>
  <c r="Z3128" i="123"/>
  <c r="AA3128" i="123" s="1"/>
  <c r="AB3128" i="123" s="1"/>
  <c r="Y3128" i="123"/>
  <c r="W3128" i="123"/>
  <c r="AE3127" i="123"/>
  <c r="AD3127" i="123"/>
  <c r="Z3127" i="123"/>
  <c r="AA3127" i="123" s="1"/>
  <c r="AB3127" i="123" s="1"/>
  <c r="Y3127" i="123"/>
  <c r="W3127" i="123"/>
  <c r="AE3126" i="123"/>
  <c r="AD3126" i="123"/>
  <c r="Z3126" i="123"/>
  <c r="AA3126" i="123" s="1"/>
  <c r="AB3126" i="123" s="1"/>
  <c r="Y3126" i="123"/>
  <c r="W3126" i="123"/>
  <c r="AE3125" i="123"/>
  <c r="AD3125" i="123"/>
  <c r="Z3125" i="123"/>
  <c r="AA3125" i="123" s="1"/>
  <c r="AB3125" i="123" s="1"/>
  <c r="Y3125" i="123"/>
  <c r="W3125" i="123"/>
  <c r="AE3124" i="123"/>
  <c r="AD3124" i="123"/>
  <c r="Z3124" i="123"/>
  <c r="AA3124" i="123" s="1"/>
  <c r="AB3124" i="123" s="1"/>
  <c r="Y3124" i="123"/>
  <c r="W3124" i="123"/>
  <c r="AE3123" i="123"/>
  <c r="AD3123" i="123"/>
  <c r="Z3123" i="123"/>
  <c r="AA3123" i="123" s="1"/>
  <c r="AB3123" i="123" s="1"/>
  <c r="Y3123" i="123"/>
  <c r="W3123" i="123"/>
  <c r="AE3122" i="123"/>
  <c r="AD3122" i="123"/>
  <c r="Z3122" i="123"/>
  <c r="AA3122" i="123" s="1"/>
  <c r="AB3122" i="123" s="1"/>
  <c r="Y3122" i="123"/>
  <c r="W3122" i="123"/>
  <c r="AE3121" i="123"/>
  <c r="AD3121" i="123"/>
  <c r="Z3121" i="123"/>
  <c r="AA3121" i="123" s="1"/>
  <c r="AB3121" i="123" s="1"/>
  <c r="Y3121" i="123"/>
  <c r="W3121" i="123"/>
  <c r="AE3120" i="123"/>
  <c r="AD3120" i="123"/>
  <c r="Z3120" i="123"/>
  <c r="AA3120" i="123" s="1"/>
  <c r="AB3120" i="123" s="1"/>
  <c r="Y3120" i="123"/>
  <c r="W3120" i="123"/>
  <c r="AE3119" i="123"/>
  <c r="AD3119" i="123"/>
  <c r="Z3119" i="123"/>
  <c r="AA3119" i="123" s="1"/>
  <c r="AB3119" i="123" s="1"/>
  <c r="Y3119" i="123"/>
  <c r="W3119" i="123"/>
  <c r="AE3118" i="123"/>
  <c r="AD3118" i="123"/>
  <c r="Z3118" i="123"/>
  <c r="AA3118" i="123" s="1"/>
  <c r="AB3118" i="123" s="1"/>
  <c r="Y3118" i="123"/>
  <c r="W3118" i="123"/>
  <c r="AE3117" i="123"/>
  <c r="AD3117" i="123"/>
  <c r="Z3117" i="123"/>
  <c r="AA3117" i="123" s="1"/>
  <c r="AB3117" i="123" s="1"/>
  <c r="Y3117" i="123"/>
  <c r="W3117" i="123"/>
  <c r="AE3116" i="123"/>
  <c r="AD3116" i="123"/>
  <c r="Z3116" i="123"/>
  <c r="AA3116" i="123" s="1"/>
  <c r="AB3116" i="123" s="1"/>
  <c r="Y3116" i="123"/>
  <c r="W3116" i="123"/>
  <c r="AE3115" i="123"/>
  <c r="AD3115" i="123"/>
  <c r="Z3115" i="123"/>
  <c r="AA3115" i="123" s="1"/>
  <c r="AB3115" i="123" s="1"/>
  <c r="Y3115" i="123"/>
  <c r="W3115" i="123"/>
  <c r="AE3114" i="123"/>
  <c r="AD3114" i="123"/>
  <c r="Z3114" i="123"/>
  <c r="AA3114" i="123" s="1"/>
  <c r="AB3114" i="123" s="1"/>
  <c r="Y3114" i="123"/>
  <c r="W3114" i="123"/>
  <c r="AE3113" i="123"/>
  <c r="AD3113" i="123"/>
  <c r="Z3113" i="123"/>
  <c r="AA3113" i="123" s="1"/>
  <c r="AB3113" i="123" s="1"/>
  <c r="Y3113" i="123"/>
  <c r="W3113" i="123"/>
  <c r="AE3112" i="123"/>
  <c r="AD3112" i="123"/>
  <c r="Z3112" i="123"/>
  <c r="AA3112" i="123" s="1"/>
  <c r="AB3112" i="123" s="1"/>
  <c r="Y3112" i="123"/>
  <c r="W3112" i="123"/>
  <c r="AE3111" i="123"/>
  <c r="AD3111" i="123"/>
  <c r="Z3111" i="123"/>
  <c r="AA3111" i="123" s="1"/>
  <c r="AB3111" i="123" s="1"/>
  <c r="Y3111" i="123"/>
  <c r="W3111" i="123"/>
  <c r="AE3110" i="123"/>
  <c r="AD3110" i="123"/>
  <c r="Z3110" i="123"/>
  <c r="AA3110" i="123" s="1"/>
  <c r="AB3110" i="123" s="1"/>
  <c r="Y3110" i="123"/>
  <c r="W3110" i="123"/>
  <c r="AE3109" i="123"/>
  <c r="AD3109" i="123"/>
  <c r="Z3109" i="123"/>
  <c r="AA3109" i="123" s="1"/>
  <c r="AB3109" i="123" s="1"/>
  <c r="Y3109" i="123"/>
  <c r="W3109" i="123"/>
  <c r="AE3108" i="123"/>
  <c r="AD3108" i="123"/>
  <c r="Z3108" i="123"/>
  <c r="AA3108" i="123" s="1"/>
  <c r="AB3108" i="123" s="1"/>
  <c r="Y3108" i="123"/>
  <c r="W3108" i="123"/>
  <c r="AE3107" i="123"/>
  <c r="AD3107" i="123"/>
  <c r="Z3107" i="123"/>
  <c r="AA3107" i="123" s="1"/>
  <c r="AB3107" i="123" s="1"/>
  <c r="Y3107" i="123"/>
  <c r="W3107" i="123"/>
  <c r="AE3106" i="123"/>
  <c r="AD3106" i="123"/>
  <c r="Z3106" i="123"/>
  <c r="AA3106" i="123" s="1"/>
  <c r="AB3106" i="123" s="1"/>
  <c r="Y3106" i="123"/>
  <c r="W3106" i="123"/>
  <c r="AE3105" i="123"/>
  <c r="AD3105" i="123"/>
  <c r="Z3105" i="123"/>
  <c r="AA3105" i="123" s="1"/>
  <c r="AB3105" i="123" s="1"/>
  <c r="Y3105" i="123"/>
  <c r="W3105" i="123"/>
  <c r="AE3104" i="123"/>
  <c r="AD3104" i="123"/>
  <c r="Z3104" i="123"/>
  <c r="AA3104" i="123" s="1"/>
  <c r="AB3104" i="123" s="1"/>
  <c r="Y3104" i="123"/>
  <c r="W3104" i="123"/>
  <c r="AE3103" i="123"/>
  <c r="AD3103" i="123"/>
  <c r="Z3103" i="123"/>
  <c r="AA3103" i="123" s="1"/>
  <c r="AB3103" i="123" s="1"/>
  <c r="Y3103" i="123"/>
  <c r="W3103" i="123"/>
  <c r="AE3102" i="123"/>
  <c r="AD3102" i="123"/>
  <c r="Z3102" i="123"/>
  <c r="AA3102" i="123" s="1"/>
  <c r="AB3102" i="123" s="1"/>
  <c r="Y3102" i="123"/>
  <c r="W3102" i="123"/>
  <c r="AE3101" i="123"/>
  <c r="AD3101" i="123"/>
  <c r="Z3101" i="123"/>
  <c r="AA3101" i="123" s="1"/>
  <c r="AB3101" i="123" s="1"/>
  <c r="Y3101" i="123"/>
  <c r="W3101" i="123"/>
  <c r="AE3100" i="123"/>
  <c r="AD3100" i="123"/>
  <c r="Z3100" i="123"/>
  <c r="AA3100" i="123" s="1"/>
  <c r="AB3100" i="123" s="1"/>
  <c r="Y3100" i="123"/>
  <c r="W3100" i="123"/>
  <c r="AE3099" i="123"/>
  <c r="AD3099" i="123"/>
  <c r="Z3099" i="123"/>
  <c r="AA3099" i="123" s="1"/>
  <c r="AB3099" i="123" s="1"/>
  <c r="Y3099" i="123"/>
  <c r="W3099" i="123"/>
  <c r="AE3098" i="123"/>
  <c r="AD3098" i="123"/>
  <c r="Z3098" i="123"/>
  <c r="AA3098" i="123" s="1"/>
  <c r="AB3098" i="123" s="1"/>
  <c r="Y3098" i="123"/>
  <c r="W3098" i="123"/>
  <c r="AE3097" i="123"/>
  <c r="AD3097" i="123"/>
  <c r="Z3097" i="123"/>
  <c r="AA3097" i="123" s="1"/>
  <c r="AB3097" i="123" s="1"/>
  <c r="Y3097" i="123"/>
  <c r="W3097" i="123"/>
  <c r="AE3096" i="123"/>
  <c r="AD3096" i="123"/>
  <c r="Z3096" i="123"/>
  <c r="AA3096" i="123" s="1"/>
  <c r="AB3096" i="123" s="1"/>
  <c r="Y3096" i="123"/>
  <c r="W3096" i="123"/>
  <c r="AE3095" i="123"/>
  <c r="AD3095" i="123"/>
  <c r="Z3095" i="123"/>
  <c r="AA3095" i="123" s="1"/>
  <c r="AB3095" i="123" s="1"/>
  <c r="Y3095" i="123"/>
  <c r="W3095" i="123"/>
  <c r="AE3094" i="123"/>
  <c r="AD3094" i="123"/>
  <c r="Z3094" i="123"/>
  <c r="AA3094" i="123" s="1"/>
  <c r="AB3094" i="123" s="1"/>
  <c r="Y3094" i="123"/>
  <c r="W3094" i="123"/>
  <c r="AE3093" i="123"/>
  <c r="AD3093" i="123"/>
  <c r="Z3093" i="123"/>
  <c r="AA3093" i="123" s="1"/>
  <c r="AB3093" i="123" s="1"/>
  <c r="Y3093" i="123"/>
  <c r="W3093" i="123"/>
  <c r="AE3092" i="123"/>
  <c r="AD3092" i="123"/>
  <c r="Z3092" i="123"/>
  <c r="AA3092" i="123" s="1"/>
  <c r="AB3092" i="123" s="1"/>
  <c r="Y3092" i="123"/>
  <c r="W3092" i="123"/>
  <c r="AE3091" i="123"/>
  <c r="AD3091" i="123"/>
  <c r="Z3091" i="123"/>
  <c r="AA3091" i="123" s="1"/>
  <c r="AB3091" i="123" s="1"/>
  <c r="Y3091" i="123"/>
  <c r="W3091" i="123"/>
  <c r="AE3090" i="123"/>
  <c r="AD3090" i="123"/>
  <c r="Z3090" i="123"/>
  <c r="AA3090" i="123" s="1"/>
  <c r="AB3090" i="123" s="1"/>
  <c r="Y3090" i="123"/>
  <c r="W3090" i="123"/>
  <c r="AE3089" i="123"/>
  <c r="AD3089" i="123"/>
  <c r="Z3089" i="123"/>
  <c r="AA3089" i="123" s="1"/>
  <c r="AB3089" i="123" s="1"/>
  <c r="Y3089" i="123"/>
  <c r="W3089" i="123"/>
  <c r="AE3088" i="123"/>
  <c r="AD3088" i="123"/>
  <c r="Z3088" i="123"/>
  <c r="AA3088" i="123" s="1"/>
  <c r="AB3088" i="123" s="1"/>
  <c r="Y3088" i="123"/>
  <c r="W3088" i="123"/>
  <c r="AE3087" i="123"/>
  <c r="AD3087" i="123"/>
  <c r="Z3087" i="123"/>
  <c r="AA3087" i="123" s="1"/>
  <c r="AB3087" i="123" s="1"/>
  <c r="Y3087" i="123"/>
  <c r="W3087" i="123"/>
  <c r="AE3086" i="123"/>
  <c r="AD3086" i="123"/>
  <c r="Z3086" i="123"/>
  <c r="AA3086" i="123" s="1"/>
  <c r="AB3086" i="123" s="1"/>
  <c r="Y3086" i="123"/>
  <c r="W3086" i="123"/>
  <c r="AE3085" i="123"/>
  <c r="AD3085" i="123"/>
  <c r="Z3085" i="123"/>
  <c r="AA3085" i="123" s="1"/>
  <c r="AB3085" i="123" s="1"/>
  <c r="Y3085" i="123"/>
  <c r="W3085" i="123"/>
  <c r="AE3084" i="123"/>
  <c r="AD3084" i="123"/>
  <c r="Z3084" i="123"/>
  <c r="AA3084" i="123" s="1"/>
  <c r="AB3084" i="123" s="1"/>
  <c r="Y3084" i="123"/>
  <c r="W3084" i="123"/>
  <c r="AE3083" i="123"/>
  <c r="AD3083" i="123"/>
  <c r="Z3083" i="123"/>
  <c r="AA3083" i="123" s="1"/>
  <c r="AB3083" i="123" s="1"/>
  <c r="Y3083" i="123"/>
  <c r="W3083" i="123"/>
  <c r="L3083" i="123"/>
  <c r="AE3082" i="123"/>
  <c r="AD3082" i="123"/>
  <c r="Z3082" i="123"/>
  <c r="AA3082" i="123" s="1"/>
  <c r="AB3082" i="123" s="1"/>
  <c r="Y3082" i="123"/>
  <c r="W3082" i="123"/>
  <c r="L3082" i="123"/>
  <c r="AE3081" i="123"/>
  <c r="AD3081" i="123"/>
  <c r="Z3081" i="123"/>
  <c r="AA3081" i="123" s="1"/>
  <c r="AB3081" i="123" s="1"/>
  <c r="Y3081" i="123"/>
  <c r="W3081" i="123"/>
  <c r="L3081" i="123"/>
  <c r="AE3080" i="123"/>
  <c r="AD3080" i="123"/>
  <c r="Z3080" i="123"/>
  <c r="AA3080" i="123" s="1"/>
  <c r="AB3080" i="123" s="1"/>
  <c r="Y3080" i="123"/>
  <c r="W3080" i="123"/>
  <c r="L3080" i="123"/>
  <c r="AE3079" i="123"/>
  <c r="AD3079" i="123"/>
  <c r="Z3079" i="123"/>
  <c r="AA3079" i="123" s="1"/>
  <c r="AB3079" i="123" s="1"/>
  <c r="Y3079" i="123"/>
  <c r="W3079" i="123"/>
  <c r="L3079" i="123"/>
  <c r="AE3078" i="123"/>
  <c r="AD3078" i="123"/>
  <c r="Z3078" i="123"/>
  <c r="AA3078" i="123" s="1"/>
  <c r="AB3078" i="123" s="1"/>
  <c r="Y3078" i="123"/>
  <c r="W3078" i="123"/>
  <c r="L3078" i="123"/>
  <c r="AE3077" i="123"/>
  <c r="AD3077" i="123"/>
  <c r="Z3077" i="123"/>
  <c r="AA3077" i="123" s="1"/>
  <c r="AB3077" i="123" s="1"/>
  <c r="Y3077" i="123"/>
  <c r="W3077" i="123"/>
  <c r="L3077" i="123"/>
  <c r="AE3076" i="123"/>
  <c r="AD3076" i="123"/>
  <c r="Z3076" i="123"/>
  <c r="AA3076" i="123" s="1"/>
  <c r="AB3076" i="123" s="1"/>
  <c r="Y3076" i="123"/>
  <c r="W3076" i="123"/>
  <c r="L3076" i="123"/>
  <c r="AE3075" i="123"/>
  <c r="AD3075" i="123"/>
  <c r="Z3075" i="123"/>
  <c r="AA3075" i="123" s="1"/>
  <c r="AB3075" i="123" s="1"/>
  <c r="Y3075" i="123"/>
  <c r="W3075" i="123"/>
  <c r="L3075" i="123"/>
  <c r="AE3074" i="123"/>
  <c r="AD3074" i="123"/>
  <c r="Z3074" i="123"/>
  <c r="AA3074" i="123" s="1"/>
  <c r="AB3074" i="123" s="1"/>
  <c r="Y3074" i="123"/>
  <c r="W3074" i="123"/>
  <c r="L3074" i="123"/>
  <c r="AE3073" i="123"/>
  <c r="AD3073" i="123"/>
  <c r="Z3073" i="123"/>
  <c r="AA3073" i="123" s="1"/>
  <c r="AB3073" i="123" s="1"/>
  <c r="Y3073" i="123"/>
  <c r="W3073" i="123"/>
  <c r="L3073" i="123"/>
  <c r="AE3072" i="123"/>
  <c r="AD3072" i="123"/>
  <c r="Z3072" i="123"/>
  <c r="AA3072" i="123" s="1"/>
  <c r="AB3072" i="123" s="1"/>
  <c r="Y3072" i="123"/>
  <c r="W3072" i="123"/>
  <c r="L3072" i="123"/>
  <c r="AE3071" i="123"/>
  <c r="AD3071" i="123"/>
  <c r="Z3071" i="123"/>
  <c r="AA3071" i="123" s="1"/>
  <c r="AB3071" i="123" s="1"/>
  <c r="Y3071" i="123"/>
  <c r="W3071" i="123"/>
  <c r="L3071" i="123"/>
  <c r="AE3070" i="123"/>
  <c r="AD3070" i="123"/>
  <c r="Z3070" i="123"/>
  <c r="AA3070" i="123" s="1"/>
  <c r="AB3070" i="123" s="1"/>
  <c r="Y3070" i="123"/>
  <c r="W3070" i="123"/>
  <c r="L3070" i="123"/>
  <c r="AE3069" i="123"/>
  <c r="AD3069" i="123"/>
  <c r="Z3069" i="123"/>
  <c r="AA3069" i="123" s="1"/>
  <c r="AB3069" i="123" s="1"/>
  <c r="Y3069" i="123"/>
  <c r="W3069" i="123"/>
  <c r="L3069" i="123"/>
  <c r="AE3068" i="123"/>
  <c r="AD3068" i="123"/>
  <c r="Z3068" i="123"/>
  <c r="AA3068" i="123" s="1"/>
  <c r="AB3068" i="123" s="1"/>
  <c r="Y3068" i="123"/>
  <c r="W3068" i="123"/>
  <c r="L3068" i="123"/>
  <c r="AE3067" i="123"/>
  <c r="AD3067" i="123"/>
  <c r="Z3067" i="123"/>
  <c r="AA3067" i="123" s="1"/>
  <c r="AB3067" i="123" s="1"/>
  <c r="Y3067" i="123"/>
  <c r="W3067" i="123"/>
  <c r="L3067" i="123"/>
  <c r="AE3066" i="123"/>
  <c r="AD3066" i="123"/>
  <c r="Z3066" i="123"/>
  <c r="AA3066" i="123" s="1"/>
  <c r="AB3066" i="123" s="1"/>
  <c r="Y3066" i="123"/>
  <c r="W3066" i="123"/>
  <c r="L3066" i="123"/>
  <c r="AE3065" i="123"/>
  <c r="AD3065" i="123"/>
  <c r="Z3065" i="123"/>
  <c r="AA3065" i="123" s="1"/>
  <c r="AB3065" i="123" s="1"/>
  <c r="Y3065" i="123"/>
  <c r="W3065" i="123"/>
  <c r="L3065" i="123"/>
  <c r="AE3064" i="123"/>
  <c r="AD3064" i="123"/>
  <c r="Z3064" i="123"/>
  <c r="AA3064" i="123" s="1"/>
  <c r="AB3064" i="123" s="1"/>
  <c r="Y3064" i="123"/>
  <c r="W3064" i="123"/>
  <c r="L3064" i="123"/>
  <c r="AE3063" i="123"/>
  <c r="AD3063" i="123"/>
  <c r="Z3063" i="123"/>
  <c r="AA3063" i="123" s="1"/>
  <c r="AB3063" i="123" s="1"/>
  <c r="Y3063" i="123"/>
  <c r="W3063" i="123"/>
  <c r="L3063" i="123"/>
  <c r="AE3062" i="123"/>
  <c r="AD3062" i="123"/>
  <c r="Z3062" i="123"/>
  <c r="AA3062" i="123" s="1"/>
  <c r="AB3062" i="123" s="1"/>
  <c r="Y3062" i="123"/>
  <c r="W3062" i="123"/>
  <c r="L3062" i="123"/>
  <c r="J3062" i="123"/>
  <c r="AE3061" i="123"/>
  <c r="AD3061" i="123"/>
  <c r="Z3061" i="123"/>
  <c r="AA3061" i="123" s="1"/>
  <c r="AB3061" i="123" s="1"/>
  <c r="Y3061" i="123"/>
  <c r="W3061" i="123"/>
  <c r="L3061" i="123"/>
  <c r="J3061" i="123"/>
  <c r="AE3060" i="123"/>
  <c r="AD3060" i="123"/>
  <c r="Z3060" i="123"/>
  <c r="AA3060" i="123" s="1"/>
  <c r="AB3060" i="123" s="1"/>
  <c r="Y3060" i="123"/>
  <c r="W3060" i="123"/>
  <c r="L3060" i="123"/>
  <c r="J3060" i="123"/>
  <c r="AE3059" i="123"/>
  <c r="AD3059" i="123"/>
  <c r="Z3059" i="123"/>
  <c r="AA3059" i="123" s="1"/>
  <c r="AB3059" i="123" s="1"/>
  <c r="Y3059" i="123"/>
  <c r="W3059" i="123"/>
  <c r="L3059" i="123"/>
  <c r="J3059" i="123"/>
  <c r="AE3058" i="123"/>
  <c r="AD3058" i="123"/>
  <c r="Z3058" i="123"/>
  <c r="AA3058" i="123" s="1"/>
  <c r="AB3058" i="123" s="1"/>
  <c r="Y3058" i="123"/>
  <c r="W3058" i="123"/>
  <c r="L3058" i="123"/>
  <c r="J3058" i="123"/>
  <c r="AE3057" i="123"/>
  <c r="AD3057" i="123"/>
  <c r="Z3057" i="123"/>
  <c r="AA3057" i="123" s="1"/>
  <c r="AB3057" i="123" s="1"/>
  <c r="Y3057" i="123"/>
  <c r="W3057" i="123"/>
  <c r="L3057" i="123"/>
  <c r="J3057" i="123"/>
  <c r="AE3056" i="123"/>
  <c r="AD3056" i="123"/>
  <c r="Z3056" i="123"/>
  <c r="AA3056" i="123" s="1"/>
  <c r="AB3056" i="123" s="1"/>
  <c r="Y3056" i="123"/>
  <c r="W3056" i="123"/>
  <c r="L3056" i="123"/>
  <c r="J3056" i="123"/>
  <c r="AE3055" i="123"/>
  <c r="AD3055" i="123"/>
  <c r="Z3055" i="123"/>
  <c r="AA3055" i="123" s="1"/>
  <c r="AB3055" i="123" s="1"/>
  <c r="Y3055" i="123"/>
  <c r="W3055" i="123"/>
  <c r="L3055" i="123"/>
  <c r="J3055" i="123"/>
  <c r="AE3054" i="123"/>
  <c r="AD3054" i="123"/>
  <c r="Z3054" i="123"/>
  <c r="AA3054" i="123" s="1"/>
  <c r="AB3054" i="123" s="1"/>
  <c r="Y3054" i="123"/>
  <c r="W3054" i="123"/>
  <c r="L3054" i="123"/>
  <c r="J3054" i="123"/>
  <c r="AE3053" i="123"/>
  <c r="AD3053" i="123"/>
  <c r="Z3053" i="123"/>
  <c r="AA3053" i="123" s="1"/>
  <c r="AB3053" i="123" s="1"/>
  <c r="Y3053" i="123"/>
  <c r="W3053" i="123"/>
  <c r="L3053" i="123"/>
  <c r="J3053" i="123"/>
  <c r="AE3052" i="123"/>
  <c r="AD3052" i="123"/>
  <c r="Z3052" i="123"/>
  <c r="AA3052" i="123" s="1"/>
  <c r="AB3052" i="123" s="1"/>
  <c r="Y3052" i="123"/>
  <c r="W3052" i="123"/>
  <c r="L3052" i="123"/>
  <c r="J3052" i="123"/>
  <c r="AE3051" i="123"/>
  <c r="AD3051" i="123"/>
  <c r="Z3051" i="123"/>
  <c r="AA3051" i="123" s="1"/>
  <c r="AB3051" i="123" s="1"/>
  <c r="Y3051" i="123"/>
  <c r="W3051" i="123"/>
  <c r="L3051" i="123"/>
  <c r="J3051" i="123"/>
  <c r="AE3050" i="123"/>
  <c r="AD3050" i="123"/>
  <c r="Z3050" i="123"/>
  <c r="AA3050" i="123" s="1"/>
  <c r="AB3050" i="123" s="1"/>
  <c r="Y3050" i="123"/>
  <c r="W3050" i="123"/>
  <c r="L3050" i="123"/>
  <c r="J3050" i="123"/>
  <c r="AE3049" i="123"/>
  <c r="AD3049" i="123"/>
  <c r="Z3049" i="123"/>
  <c r="AA3049" i="123" s="1"/>
  <c r="AB3049" i="123" s="1"/>
  <c r="Y3049" i="123"/>
  <c r="W3049" i="123"/>
  <c r="L3049" i="123"/>
  <c r="J3049" i="123"/>
  <c r="AE3048" i="123"/>
  <c r="AD3048" i="123"/>
  <c r="Z3048" i="123"/>
  <c r="AA3048" i="123" s="1"/>
  <c r="AB3048" i="123" s="1"/>
  <c r="Y3048" i="123"/>
  <c r="W3048" i="123"/>
  <c r="L3048" i="123"/>
  <c r="J3048" i="123"/>
  <c r="AE3047" i="123"/>
  <c r="AD3047" i="123"/>
  <c r="Z3047" i="123"/>
  <c r="AA3047" i="123" s="1"/>
  <c r="AB3047" i="123" s="1"/>
  <c r="Y3047" i="123"/>
  <c r="W3047" i="123"/>
  <c r="L3047" i="123"/>
  <c r="J3047" i="123"/>
  <c r="AE3046" i="123"/>
  <c r="AD3046" i="123"/>
  <c r="Z3046" i="123"/>
  <c r="AA3046" i="123" s="1"/>
  <c r="AB3046" i="123" s="1"/>
  <c r="Y3046" i="123"/>
  <c r="W3046" i="123"/>
  <c r="L3046" i="123"/>
  <c r="J3046" i="123"/>
  <c r="AE3045" i="123"/>
  <c r="AD3045" i="123"/>
  <c r="Z3045" i="123"/>
  <c r="AA3045" i="123" s="1"/>
  <c r="AB3045" i="123" s="1"/>
  <c r="Y3045" i="123"/>
  <c r="W3045" i="123"/>
  <c r="L3045" i="123"/>
  <c r="J3045" i="123"/>
  <c r="AE3044" i="123"/>
  <c r="AD3044" i="123"/>
  <c r="Z3044" i="123"/>
  <c r="AA3044" i="123" s="1"/>
  <c r="AB3044" i="123" s="1"/>
  <c r="Y3044" i="123"/>
  <c r="W3044" i="123"/>
  <c r="L3044" i="123"/>
  <c r="J3044" i="123"/>
  <c r="AE3043" i="123"/>
  <c r="AD3043" i="123"/>
  <c r="Z3043" i="123"/>
  <c r="AA3043" i="123" s="1"/>
  <c r="AB3043" i="123" s="1"/>
  <c r="Y3043" i="123"/>
  <c r="W3043" i="123"/>
  <c r="L3043" i="123"/>
  <c r="J3043" i="123"/>
  <c r="AE3042" i="123"/>
  <c r="AD3042" i="123"/>
  <c r="Z3042" i="123"/>
  <c r="AA3042" i="123" s="1"/>
  <c r="AB3042" i="123" s="1"/>
  <c r="Y3042" i="123"/>
  <c r="W3042" i="123"/>
  <c r="L3042" i="123"/>
  <c r="J3042" i="123"/>
  <c r="AE3041" i="123"/>
  <c r="AD3041" i="123"/>
  <c r="Z3041" i="123"/>
  <c r="AA3041" i="123" s="1"/>
  <c r="AB3041" i="123" s="1"/>
  <c r="Y3041" i="123"/>
  <c r="W3041" i="123"/>
  <c r="L3041" i="123"/>
  <c r="J3041" i="123"/>
  <c r="AE3040" i="123"/>
  <c r="AD3040" i="123"/>
  <c r="Z3040" i="123"/>
  <c r="AA3040" i="123" s="1"/>
  <c r="AB3040" i="123" s="1"/>
  <c r="Y3040" i="123"/>
  <c r="W3040" i="123"/>
  <c r="L3040" i="123"/>
  <c r="J3040" i="123"/>
  <c r="AE3039" i="123"/>
  <c r="AD3039" i="123"/>
  <c r="Z3039" i="123"/>
  <c r="AA3039" i="123" s="1"/>
  <c r="AB3039" i="123" s="1"/>
  <c r="Y3039" i="123"/>
  <c r="W3039" i="123"/>
  <c r="L3039" i="123"/>
  <c r="J3039" i="123"/>
  <c r="AE3038" i="123"/>
  <c r="AD3038" i="123"/>
  <c r="Z3038" i="123"/>
  <c r="AA3038" i="123" s="1"/>
  <c r="AB3038" i="123" s="1"/>
  <c r="Y3038" i="123"/>
  <c r="W3038" i="123"/>
  <c r="L3038" i="123"/>
  <c r="J3038" i="123"/>
  <c r="AE3037" i="123"/>
  <c r="AD3037" i="123"/>
  <c r="Z3037" i="123"/>
  <c r="AA3037" i="123" s="1"/>
  <c r="AB3037" i="123" s="1"/>
  <c r="Y3037" i="123"/>
  <c r="W3037" i="123"/>
  <c r="L3037" i="123"/>
  <c r="J3037" i="123"/>
  <c r="AE3036" i="123"/>
  <c r="AD3036" i="123"/>
  <c r="Z3036" i="123"/>
  <c r="AA3036" i="123" s="1"/>
  <c r="AB3036" i="123" s="1"/>
  <c r="Y3036" i="123"/>
  <c r="W3036" i="123"/>
  <c r="L3036" i="123"/>
  <c r="J3036" i="123"/>
  <c r="AE3035" i="123"/>
  <c r="AD3035" i="123"/>
  <c r="Z3035" i="123"/>
  <c r="AA3035" i="123" s="1"/>
  <c r="AB3035" i="123" s="1"/>
  <c r="Y3035" i="123"/>
  <c r="W3035" i="123"/>
  <c r="L3035" i="123"/>
  <c r="J3035" i="123"/>
  <c r="AE3034" i="123"/>
  <c r="AD3034" i="123"/>
  <c r="Z3034" i="123"/>
  <c r="AA3034" i="123" s="1"/>
  <c r="AB3034" i="123" s="1"/>
  <c r="Y3034" i="123"/>
  <c r="W3034" i="123"/>
  <c r="L3034" i="123"/>
  <c r="J3034" i="123"/>
  <c r="AE3033" i="123"/>
  <c r="AD3033" i="123"/>
  <c r="Z3033" i="123"/>
  <c r="AA3033" i="123" s="1"/>
  <c r="AB3033" i="123" s="1"/>
  <c r="Y3033" i="123"/>
  <c r="W3033" i="123"/>
  <c r="L3033" i="123"/>
  <c r="J3033" i="123"/>
  <c r="AE3032" i="123"/>
  <c r="AD3032" i="123"/>
  <c r="Z3032" i="123"/>
  <c r="AA3032" i="123" s="1"/>
  <c r="AB3032" i="123" s="1"/>
  <c r="Y3032" i="123"/>
  <c r="W3032" i="123"/>
  <c r="L3032" i="123"/>
  <c r="J3032" i="123"/>
  <c r="AE3031" i="123"/>
  <c r="AD3031" i="123"/>
  <c r="Z3031" i="123"/>
  <c r="AA3031" i="123" s="1"/>
  <c r="AB3031" i="123" s="1"/>
  <c r="Y3031" i="123"/>
  <c r="W3031" i="123"/>
  <c r="L3031" i="123"/>
  <c r="J3031" i="123"/>
  <c r="AE3030" i="123"/>
  <c r="AD3030" i="123"/>
  <c r="Z3030" i="123"/>
  <c r="AA3030" i="123" s="1"/>
  <c r="AB3030" i="123" s="1"/>
  <c r="Y3030" i="123"/>
  <c r="W3030" i="123"/>
  <c r="L3030" i="123"/>
  <c r="J3030" i="123"/>
  <c r="AE3029" i="123"/>
  <c r="AD3029" i="123"/>
  <c r="Z3029" i="123"/>
  <c r="AA3029" i="123" s="1"/>
  <c r="AB3029" i="123" s="1"/>
  <c r="Y3029" i="123"/>
  <c r="W3029" i="123"/>
  <c r="L3029" i="123"/>
  <c r="J3029" i="123"/>
  <c r="AE3028" i="123"/>
  <c r="AD3028" i="123"/>
  <c r="Z3028" i="123"/>
  <c r="AA3028" i="123" s="1"/>
  <c r="AB3028" i="123" s="1"/>
  <c r="Y3028" i="123"/>
  <c r="W3028" i="123"/>
  <c r="L3028" i="123"/>
  <c r="J3028" i="123"/>
  <c r="AE3027" i="123"/>
  <c r="AD3027" i="123"/>
  <c r="Z3027" i="123"/>
  <c r="AA3027" i="123" s="1"/>
  <c r="AB3027" i="123" s="1"/>
  <c r="Y3027" i="123"/>
  <c r="W3027" i="123"/>
  <c r="L3027" i="123"/>
  <c r="J3027" i="123"/>
  <c r="AE3026" i="123"/>
  <c r="AD3026" i="123"/>
  <c r="Z3026" i="123"/>
  <c r="AA3026" i="123" s="1"/>
  <c r="AB3026" i="123" s="1"/>
  <c r="Y3026" i="123"/>
  <c r="W3026" i="123"/>
  <c r="L3026" i="123"/>
  <c r="J3026" i="123"/>
  <c r="AE3025" i="123"/>
  <c r="AD3025" i="123"/>
  <c r="Z3025" i="123"/>
  <c r="AA3025" i="123" s="1"/>
  <c r="AB3025" i="123" s="1"/>
  <c r="Y3025" i="123"/>
  <c r="W3025" i="123"/>
  <c r="L3025" i="123"/>
  <c r="J3025" i="123"/>
  <c r="AE3024" i="123"/>
  <c r="AD3024" i="123"/>
  <c r="Z3024" i="123"/>
  <c r="AA3024" i="123" s="1"/>
  <c r="AB3024" i="123" s="1"/>
  <c r="Y3024" i="123"/>
  <c r="W3024" i="123"/>
  <c r="L3024" i="123"/>
  <c r="J3024" i="123"/>
  <c r="AE3023" i="123"/>
  <c r="AD3023" i="123"/>
  <c r="Z3023" i="123"/>
  <c r="AA3023" i="123" s="1"/>
  <c r="AB3023" i="123" s="1"/>
  <c r="Y3023" i="123"/>
  <c r="W3023" i="123"/>
  <c r="L3023" i="123"/>
  <c r="J3023" i="123"/>
  <c r="AE3022" i="123"/>
  <c r="AD3022" i="123"/>
  <c r="Z3022" i="123"/>
  <c r="AA3022" i="123" s="1"/>
  <c r="AB3022" i="123" s="1"/>
  <c r="Y3022" i="123"/>
  <c r="W3022" i="123"/>
  <c r="L3022" i="123"/>
  <c r="J3022" i="123"/>
  <c r="AE3021" i="123"/>
  <c r="AD3021" i="123"/>
  <c r="Z3021" i="123"/>
  <c r="AA3021" i="123" s="1"/>
  <c r="AB3021" i="123" s="1"/>
  <c r="Y3021" i="123"/>
  <c r="W3021" i="123"/>
  <c r="L3021" i="123"/>
  <c r="J3021" i="123"/>
  <c r="AE3020" i="123"/>
  <c r="AD3020" i="123"/>
  <c r="Z3020" i="123"/>
  <c r="AA3020" i="123" s="1"/>
  <c r="AB3020" i="123" s="1"/>
  <c r="Y3020" i="123"/>
  <c r="W3020" i="123"/>
  <c r="L3020" i="123"/>
  <c r="J3020" i="123"/>
  <c r="AE3019" i="123"/>
  <c r="AD3019" i="123"/>
  <c r="Z3019" i="123"/>
  <c r="AA3019" i="123" s="1"/>
  <c r="AB3019" i="123" s="1"/>
  <c r="Y3019" i="123"/>
  <c r="W3019" i="123"/>
  <c r="L3019" i="123"/>
  <c r="J3019" i="123"/>
  <c r="AE3018" i="123"/>
  <c r="AD3018" i="123"/>
  <c r="Z3018" i="123"/>
  <c r="AA3018" i="123" s="1"/>
  <c r="AB3018" i="123" s="1"/>
  <c r="Y3018" i="123"/>
  <c r="W3018" i="123"/>
  <c r="L3018" i="123"/>
  <c r="J3018" i="123"/>
  <c r="AE3017" i="123"/>
  <c r="AD3017" i="123"/>
  <c r="Z3017" i="123"/>
  <c r="AA3017" i="123" s="1"/>
  <c r="AB3017" i="123" s="1"/>
  <c r="Y3017" i="123"/>
  <c r="W3017" i="123"/>
  <c r="L3017" i="123"/>
  <c r="J3017" i="123"/>
  <c r="AE3016" i="123"/>
  <c r="AD3016" i="123"/>
  <c r="Z3016" i="123"/>
  <c r="AA3016" i="123" s="1"/>
  <c r="AB3016" i="123" s="1"/>
  <c r="Y3016" i="123"/>
  <c r="W3016" i="123"/>
  <c r="L3016" i="123"/>
  <c r="J3016" i="123"/>
  <c r="AE3015" i="123"/>
  <c r="AD3015" i="123"/>
  <c r="Z3015" i="123"/>
  <c r="AA3015" i="123" s="1"/>
  <c r="AB3015" i="123" s="1"/>
  <c r="Y3015" i="123"/>
  <c r="W3015" i="123"/>
  <c r="L3015" i="123"/>
  <c r="J3015" i="123"/>
  <c r="AE3014" i="123"/>
  <c r="AD3014" i="123"/>
  <c r="Z3014" i="123"/>
  <c r="AA3014" i="123" s="1"/>
  <c r="AB3014" i="123" s="1"/>
  <c r="Y3014" i="123"/>
  <c r="W3014" i="123"/>
  <c r="L3014" i="123"/>
  <c r="J3014" i="123"/>
  <c r="AE3013" i="123"/>
  <c r="AD3013" i="123"/>
  <c r="Z3013" i="123"/>
  <c r="AA3013" i="123" s="1"/>
  <c r="AB3013" i="123" s="1"/>
  <c r="Y3013" i="123"/>
  <c r="W3013" i="123"/>
  <c r="L3013" i="123"/>
  <c r="J3013" i="123"/>
  <c r="AE3012" i="123"/>
  <c r="AD3012" i="123"/>
  <c r="Z3012" i="123"/>
  <c r="AA3012" i="123" s="1"/>
  <c r="AB3012" i="123" s="1"/>
  <c r="Y3012" i="123"/>
  <c r="W3012" i="123"/>
  <c r="L3012" i="123"/>
  <c r="J3012" i="123"/>
  <c r="AE3011" i="123"/>
  <c r="AD3011" i="123"/>
  <c r="Z3011" i="123"/>
  <c r="AA3011" i="123" s="1"/>
  <c r="AB3011" i="123" s="1"/>
  <c r="Y3011" i="123"/>
  <c r="W3011" i="123"/>
  <c r="L3011" i="123"/>
  <c r="J3011" i="123"/>
  <c r="AE3010" i="123"/>
  <c r="AD3010" i="123"/>
  <c r="Z3010" i="123"/>
  <c r="AA3010" i="123" s="1"/>
  <c r="AB3010" i="123" s="1"/>
  <c r="Y3010" i="123"/>
  <c r="W3010" i="123"/>
  <c r="L3010" i="123"/>
  <c r="J3010" i="123"/>
  <c r="AE3009" i="123"/>
  <c r="AD3009" i="123"/>
  <c r="Z3009" i="123"/>
  <c r="AA3009" i="123" s="1"/>
  <c r="AB3009" i="123" s="1"/>
  <c r="Y3009" i="123"/>
  <c r="W3009" i="123"/>
  <c r="L3009" i="123"/>
  <c r="J3009" i="123"/>
  <c r="AE3008" i="123"/>
  <c r="AD3008" i="123"/>
  <c r="Z3008" i="123"/>
  <c r="AA3008" i="123" s="1"/>
  <c r="AB3008" i="123" s="1"/>
  <c r="Y3008" i="123"/>
  <c r="W3008" i="123"/>
  <c r="L3008" i="123"/>
  <c r="J3008" i="123"/>
  <c r="AE3007" i="123"/>
  <c r="AD3007" i="123"/>
  <c r="Z3007" i="123"/>
  <c r="AA3007" i="123" s="1"/>
  <c r="AB3007" i="123" s="1"/>
  <c r="Y3007" i="123"/>
  <c r="W3007" i="123"/>
  <c r="L3007" i="123"/>
  <c r="J3007" i="123"/>
  <c r="AE3006" i="123"/>
  <c r="AD3006" i="123"/>
  <c r="Z3006" i="123"/>
  <c r="AA3006" i="123" s="1"/>
  <c r="AB3006" i="123" s="1"/>
  <c r="Y3006" i="123"/>
  <c r="W3006" i="123"/>
  <c r="L3006" i="123"/>
  <c r="J3006" i="123"/>
  <c r="AE3005" i="123"/>
  <c r="AD3005" i="123"/>
  <c r="Z3005" i="123"/>
  <c r="AA3005" i="123" s="1"/>
  <c r="AB3005" i="123" s="1"/>
  <c r="Y3005" i="123"/>
  <c r="W3005" i="123"/>
  <c r="L3005" i="123"/>
  <c r="J3005" i="123"/>
  <c r="AE3004" i="123"/>
  <c r="AD3004" i="123"/>
  <c r="Z3004" i="123"/>
  <c r="AA3004" i="123" s="1"/>
  <c r="AB3004" i="123" s="1"/>
  <c r="Y3004" i="123"/>
  <c r="W3004" i="123"/>
  <c r="L3004" i="123"/>
  <c r="J3004" i="123"/>
  <c r="AE3003" i="123"/>
  <c r="AD3003" i="123"/>
  <c r="Z3003" i="123"/>
  <c r="AA3003" i="123" s="1"/>
  <c r="AB3003" i="123" s="1"/>
  <c r="Y3003" i="123"/>
  <c r="W3003" i="123"/>
  <c r="L3003" i="123"/>
  <c r="J3003" i="123"/>
  <c r="AE3002" i="123"/>
  <c r="AD3002" i="123"/>
  <c r="Z3002" i="123"/>
  <c r="AA3002" i="123" s="1"/>
  <c r="AB3002" i="123" s="1"/>
  <c r="Y3002" i="123"/>
  <c r="W3002" i="123"/>
  <c r="L3002" i="123"/>
  <c r="J3002" i="123"/>
  <c r="AE3001" i="123"/>
  <c r="AD3001" i="123"/>
  <c r="Z3001" i="123"/>
  <c r="AA3001" i="123" s="1"/>
  <c r="AB3001" i="123" s="1"/>
  <c r="Y3001" i="123"/>
  <c r="W3001" i="123"/>
  <c r="L3001" i="123"/>
  <c r="J3001" i="123"/>
  <c r="AE3000" i="123"/>
  <c r="AD3000" i="123"/>
  <c r="Z3000" i="123"/>
  <c r="AA3000" i="123" s="1"/>
  <c r="AB3000" i="123" s="1"/>
  <c r="Y3000" i="123"/>
  <c r="W3000" i="123"/>
  <c r="L3000" i="123"/>
  <c r="J3000" i="123"/>
  <c r="AE2999" i="123"/>
  <c r="AD2999" i="123"/>
  <c r="Z2999" i="123"/>
  <c r="AA2999" i="123" s="1"/>
  <c r="AB2999" i="123" s="1"/>
  <c r="Y2999" i="123"/>
  <c r="W2999" i="123"/>
  <c r="L2999" i="123"/>
  <c r="J2999" i="123"/>
  <c r="AE2998" i="123"/>
  <c r="AD2998" i="123"/>
  <c r="Z2998" i="123"/>
  <c r="AA2998" i="123" s="1"/>
  <c r="AB2998" i="123" s="1"/>
  <c r="Y2998" i="123"/>
  <c r="W2998" i="123"/>
  <c r="L2998" i="123"/>
  <c r="J2998" i="123"/>
  <c r="AE2997" i="123"/>
  <c r="AD2997" i="123"/>
  <c r="Z2997" i="123"/>
  <c r="AA2997" i="123" s="1"/>
  <c r="AB2997" i="123" s="1"/>
  <c r="Y2997" i="123"/>
  <c r="W2997" i="123"/>
  <c r="L2997" i="123"/>
  <c r="J2997" i="123"/>
  <c r="AE2996" i="123"/>
  <c r="AD2996" i="123"/>
  <c r="Z2996" i="123"/>
  <c r="AA2996" i="123" s="1"/>
  <c r="AB2996" i="123" s="1"/>
  <c r="Y2996" i="123"/>
  <c r="W2996" i="123"/>
  <c r="L2996" i="123"/>
  <c r="J2996" i="123"/>
  <c r="AE2995" i="123"/>
  <c r="AD2995" i="123"/>
  <c r="Z2995" i="123"/>
  <c r="AA2995" i="123" s="1"/>
  <c r="AB2995" i="123" s="1"/>
  <c r="Y2995" i="123"/>
  <c r="W2995" i="123"/>
  <c r="L2995" i="123"/>
  <c r="J2995" i="123"/>
  <c r="AE2994" i="123"/>
  <c r="AD2994" i="123"/>
  <c r="Z2994" i="123"/>
  <c r="AA2994" i="123" s="1"/>
  <c r="AB2994" i="123" s="1"/>
  <c r="Y2994" i="123"/>
  <c r="W2994" i="123"/>
  <c r="L2994" i="123"/>
  <c r="J2994" i="123"/>
  <c r="AE2993" i="123"/>
  <c r="AD2993" i="123"/>
  <c r="Z2993" i="123"/>
  <c r="AA2993" i="123" s="1"/>
  <c r="AB2993" i="123" s="1"/>
  <c r="Y2993" i="123"/>
  <c r="W2993" i="123"/>
  <c r="L2993" i="123"/>
  <c r="J2993" i="123"/>
  <c r="AE2992" i="123"/>
  <c r="AD2992" i="123"/>
  <c r="Z2992" i="123"/>
  <c r="AA2992" i="123" s="1"/>
  <c r="AB2992" i="123" s="1"/>
  <c r="Y2992" i="123"/>
  <c r="W2992" i="123"/>
  <c r="L2992" i="123"/>
  <c r="J2992" i="123"/>
  <c r="AE2991" i="123"/>
  <c r="AD2991" i="123"/>
  <c r="Z2991" i="123"/>
  <c r="AA2991" i="123" s="1"/>
  <c r="AB2991" i="123" s="1"/>
  <c r="Y2991" i="123"/>
  <c r="W2991" i="123"/>
  <c r="L2991" i="123"/>
  <c r="J2991" i="123"/>
  <c r="AE2990" i="123"/>
  <c r="AD2990" i="123"/>
  <c r="Z2990" i="123"/>
  <c r="AA2990" i="123" s="1"/>
  <c r="AB2990" i="123" s="1"/>
  <c r="Y2990" i="123"/>
  <c r="W2990" i="123"/>
  <c r="L2990" i="123"/>
  <c r="J2990" i="123"/>
  <c r="AE2989" i="123"/>
  <c r="AD2989" i="123"/>
  <c r="Z2989" i="123"/>
  <c r="AA2989" i="123" s="1"/>
  <c r="AB2989" i="123" s="1"/>
  <c r="Y2989" i="123"/>
  <c r="W2989" i="123"/>
  <c r="L2989" i="123"/>
  <c r="J2989" i="123"/>
  <c r="AE2988" i="123"/>
  <c r="AD2988" i="123"/>
  <c r="Z2988" i="123"/>
  <c r="AA2988" i="123" s="1"/>
  <c r="AB2988" i="123" s="1"/>
  <c r="Y2988" i="123"/>
  <c r="W2988" i="123"/>
  <c r="L2988" i="123"/>
  <c r="J2988" i="123"/>
  <c r="AE2987" i="123"/>
  <c r="AD2987" i="123"/>
  <c r="Z2987" i="123"/>
  <c r="AA2987" i="123" s="1"/>
  <c r="AB2987" i="123" s="1"/>
  <c r="Y2987" i="123"/>
  <c r="W2987" i="123"/>
  <c r="L2987" i="123"/>
  <c r="J2987" i="123"/>
  <c r="AE2986" i="123"/>
  <c r="AD2986" i="123"/>
  <c r="Z2986" i="123"/>
  <c r="AA2986" i="123" s="1"/>
  <c r="AB2986" i="123" s="1"/>
  <c r="Y2986" i="123"/>
  <c r="W2986" i="123"/>
  <c r="L2986" i="123"/>
  <c r="J2986" i="123"/>
  <c r="AE2985" i="123"/>
  <c r="AD2985" i="123"/>
  <c r="Z2985" i="123"/>
  <c r="AA2985" i="123" s="1"/>
  <c r="AB2985" i="123" s="1"/>
  <c r="Y2985" i="123"/>
  <c r="W2985" i="123"/>
  <c r="L2985" i="123"/>
  <c r="J2985" i="123"/>
  <c r="AE2984" i="123"/>
  <c r="AD2984" i="123"/>
  <c r="Z2984" i="123"/>
  <c r="AA2984" i="123" s="1"/>
  <c r="AB2984" i="123" s="1"/>
  <c r="Y2984" i="123"/>
  <c r="W2984" i="123"/>
  <c r="L2984" i="123"/>
  <c r="J2984" i="123"/>
  <c r="AE2983" i="123"/>
  <c r="AD2983" i="123"/>
  <c r="Z2983" i="123"/>
  <c r="AA2983" i="123" s="1"/>
  <c r="AB2983" i="123" s="1"/>
  <c r="Y2983" i="123"/>
  <c r="W2983" i="123"/>
  <c r="L2983" i="123"/>
  <c r="J2983" i="123"/>
  <c r="AE2982" i="123"/>
  <c r="AD2982" i="123"/>
  <c r="Z2982" i="123"/>
  <c r="AA2982" i="123" s="1"/>
  <c r="AB2982" i="123" s="1"/>
  <c r="Y2982" i="123"/>
  <c r="W2982" i="123"/>
  <c r="L2982" i="123"/>
  <c r="J2982" i="123"/>
  <c r="AE2981" i="123"/>
  <c r="AD2981" i="123"/>
  <c r="Z2981" i="123"/>
  <c r="AA2981" i="123" s="1"/>
  <c r="AB2981" i="123" s="1"/>
  <c r="Y2981" i="123"/>
  <c r="W2981" i="123"/>
  <c r="L2981" i="123"/>
  <c r="J2981" i="123"/>
  <c r="AE2980" i="123"/>
  <c r="AD2980" i="123"/>
  <c r="Z2980" i="123"/>
  <c r="AA2980" i="123" s="1"/>
  <c r="AB2980" i="123" s="1"/>
  <c r="Y2980" i="123"/>
  <c r="W2980" i="123"/>
  <c r="L2980" i="123"/>
  <c r="J2980" i="123"/>
  <c r="AE2979" i="123"/>
  <c r="AD2979" i="123"/>
  <c r="Z2979" i="123"/>
  <c r="AA2979" i="123" s="1"/>
  <c r="AB2979" i="123" s="1"/>
  <c r="Y2979" i="123"/>
  <c r="W2979" i="123"/>
  <c r="L2979" i="123"/>
  <c r="J2979" i="123"/>
  <c r="AE2978" i="123"/>
  <c r="AD2978" i="123"/>
  <c r="Z2978" i="123"/>
  <c r="AA2978" i="123" s="1"/>
  <c r="AB2978" i="123" s="1"/>
  <c r="Y2978" i="123"/>
  <c r="W2978" i="123"/>
  <c r="L2978" i="123"/>
  <c r="J2978" i="123"/>
  <c r="AE2977" i="123"/>
  <c r="AD2977" i="123"/>
  <c r="Z2977" i="123"/>
  <c r="AA2977" i="123" s="1"/>
  <c r="AB2977" i="123" s="1"/>
  <c r="Y2977" i="123"/>
  <c r="W2977" i="123"/>
  <c r="L2977" i="123"/>
  <c r="J2977" i="123"/>
  <c r="AE2976" i="123"/>
  <c r="AD2976" i="123"/>
  <c r="Z2976" i="123"/>
  <c r="AA2976" i="123" s="1"/>
  <c r="AB2976" i="123" s="1"/>
  <c r="Y2976" i="123"/>
  <c r="W2976" i="123"/>
  <c r="L2976" i="123"/>
  <c r="J2976" i="123"/>
  <c r="AE2975" i="123"/>
  <c r="AD2975" i="123"/>
  <c r="Z2975" i="123"/>
  <c r="AA2975" i="123" s="1"/>
  <c r="AB2975" i="123" s="1"/>
  <c r="Y2975" i="123"/>
  <c r="W2975" i="123"/>
  <c r="L2975" i="123"/>
  <c r="J2975" i="123"/>
  <c r="AE2974" i="123"/>
  <c r="AD2974" i="123"/>
  <c r="Z2974" i="123"/>
  <c r="AA2974" i="123" s="1"/>
  <c r="AB2974" i="123" s="1"/>
  <c r="Y2974" i="123"/>
  <c r="W2974" i="123"/>
  <c r="L2974" i="123"/>
  <c r="J2974" i="123"/>
  <c r="AE2973" i="123"/>
  <c r="AD2973" i="123"/>
  <c r="Z2973" i="123"/>
  <c r="AA2973" i="123" s="1"/>
  <c r="AB2973" i="123" s="1"/>
  <c r="Y2973" i="123"/>
  <c r="W2973" i="123"/>
  <c r="L2973" i="123"/>
  <c r="J2973" i="123"/>
  <c r="AE2972" i="123"/>
  <c r="AD2972" i="123"/>
  <c r="Z2972" i="123"/>
  <c r="AA2972" i="123" s="1"/>
  <c r="AB2972" i="123" s="1"/>
  <c r="Y2972" i="123"/>
  <c r="W2972" i="123"/>
  <c r="L2972" i="123"/>
  <c r="J2972" i="123"/>
  <c r="AE2971" i="123"/>
  <c r="AD2971" i="123"/>
  <c r="Z2971" i="123"/>
  <c r="AA2971" i="123" s="1"/>
  <c r="AB2971" i="123" s="1"/>
  <c r="Y2971" i="123"/>
  <c r="W2971" i="123"/>
  <c r="L2971" i="123"/>
  <c r="J2971" i="123"/>
  <c r="AE2970" i="123"/>
  <c r="AD2970" i="123"/>
  <c r="Z2970" i="123"/>
  <c r="AA2970" i="123" s="1"/>
  <c r="AB2970" i="123" s="1"/>
  <c r="Y2970" i="123"/>
  <c r="W2970" i="123"/>
  <c r="L2970" i="123"/>
  <c r="J2970" i="123"/>
  <c r="AE2969" i="123"/>
  <c r="AD2969" i="123"/>
  <c r="Z2969" i="123"/>
  <c r="AA2969" i="123" s="1"/>
  <c r="AB2969" i="123" s="1"/>
  <c r="Y2969" i="123"/>
  <c r="W2969" i="123"/>
  <c r="L2969" i="123"/>
  <c r="J2969" i="123"/>
  <c r="AE2968" i="123"/>
  <c r="AD2968" i="123"/>
  <c r="Z2968" i="123"/>
  <c r="AA2968" i="123" s="1"/>
  <c r="AB2968" i="123" s="1"/>
  <c r="Y2968" i="123"/>
  <c r="W2968" i="123"/>
  <c r="L2968" i="123"/>
  <c r="J2968" i="123"/>
  <c r="AE2967" i="123"/>
  <c r="AD2967" i="123"/>
  <c r="Z2967" i="123"/>
  <c r="AA2967" i="123" s="1"/>
  <c r="AB2967" i="123" s="1"/>
  <c r="Y2967" i="123"/>
  <c r="W2967" i="123"/>
  <c r="L2967" i="123"/>
  <c r="J2967" i="123"/>
  <c r="AE2966" i="123"/>
  <c r="AD2966" i="123"/>
  <c r="Z2966" i="123"/>
  <c r="AA2966" i="123" s="1"/>
  <c r="AB2966" i="123" s="1"/>
  <c r="Y2966" i="123"/>
  <c r="W2966" i="123"/>
  <c r="L2966" i="123"/>
  <c r="J2966" i="123"/>
  <c r="AE2965" i="123"/>
  <c r="AD2965" i="123"/>
  <c r="Z2965" i="123"/>
  <c r="AA2965" i="123" s="1"/>
  <c r="AB2965" i="123" s="1"/>
  <c r="Y2965" i="123"/>
  <c r="W2965" i="123"/>
  <c r="L2965" i="123"/>
  <c r="J2965" i="123"/>
  <c r="AE2964" i="123"/>
  <c r="AD2964" i="123"/>
  <c r="Z2964" i="123"/>
  <c r="AA2964" i="123" s="1"/>
  <c r="AB2964" i="123" s="1"/>
  <c r="Y2964" i="123"/>
  <c r="W2964" i="123"/>
  <c r="L2964" i="123"/>
  <c r="J2964" i="123"/>
  <c r="AE2963" i="123"/>
  <c r="AD2963" i="123"/>
  <c r="Z2963" i="123"/>
  <c r="AA2963" i="123" s="1"/>
  <c r="AB2963" i="123" s="1"/>
  <c r="Y2963" i="123"/>
  <c r="W2963" i="123"/>
  <c r="L2963" i="123"/>
  <c r="J2963" i="123"/>
  <c r="AE2962" i="123"/>
  <c r="AD2962" i="123"/>
  <c r="Z2962" i="123"/>
  <c r="AA2962" i="123" s="1"/>
  <c r="AB2962" i="123" s="1"/>
  <c r="Y2962" i="123"/>
  <c r="W2962" i="123"/>
  <c r="L2962" i="123"/>
  <c r="J2962" i="123"/>
  <c r="AE2961" i="123"/>
  <c r="AD2961" i="123"/>
  <c r="Z2961" i="123"/>
  <c r="AA2961" i="123" s="1"/>
  <c r="AB2961" i="123" s="1"/>
  <c r="Y2961" i="123"/>
  <c r="W2961" i="123"/>
  <c r="L2961" i="123"/>
  <c r="J2961" i="123"/>
  <c r="AE2960" i="123"/>
  <c r="AD2960" i="123"/>
  <c r="Z2960" i="123"/>
  <c r="AA2960" i="123" s="1"/>
  <c r="AB2960" i="123" s="1"/>
  <c r="Y2960" i="123"/>
  <c r="W2960" i="123"/>
  <c r="L2960" i="123"/>
  <c r="J2960" i="123"/>
  <c r="AE2959" i="123"/>
  <c r="AD2959" i="123"/>
  <c r="Z2959" i="123"/>
  <c r="AA2959" i="123" s="1"/>
  <c r="AB2959" i="123" s="1"/>
  <c r="Y2959" i="123"/>
  <c r="W2959" i="123"/>
  <c r="L2959" i="123"/>
  <c r="J2959" i="123"/>
  <c r="AE2958" i="123"/>
  <c r="AD2958" i="123"/>
  <c r="Z2958" i="123"/>
  <c r="AA2958" i="123" s="1"/>
  <c r="AB2958" i="123" s="1"/>
  <c r="Y2958" i="123"/>
  <c r="W2958" i="123"/>
  <c r="L2958" i="123"/>
  <c r="J2958" i="123"/>
  <c r="AE2957" i="123"/>
  <c r="AD2957" i="123"/>
  <c r="Z2957" i="123"/>
  <c r="AA2957" i="123" s="1"/>
  <c r="AB2957" i="123" s="1"/>
  <c r="Y2957" i="123"/>
  <c r="W2957" i="123"/>
  <c r="L2957" i="123"/>
  <c r="J2957" i="123"/>
  <c r="AE2956" i="123"/>
  <c r="AD2956" i="123"/>
  <c r="Z2956" i="123"/>
  <c r="AA2956" i="123" s="1"/>
  <c r="AB2956" i="123" s="1"/>
  <c r="Y2956" i="123"/>
  <c r="W2956" i="123"/>
  <c r="L2956" i="123"/>
  <c r="J2956" i="123"/>
  <c r="AE2955" i="123"/>
  <c r="AD2955" i="123"/>
  <c r="Z2955" i="123"/>
  <c r="AA2955" i="123" s="1"/>
  <c r="AB2955" i="123" s="1"/>
  <c r="Y2955" i="123"/>
  <c r="W2955" i="123"/>
  <c r="L2955" i="123"/>
  <c r="J2955" i="123"/>
  <c r="AE2954" i="123"/>
  <c r="AD2954" i="123"/>
  <c r="Z2954" i="123"/>
  <c r="AA2954" i="123" s="1"/>
  <c r="AB2954" i="123" s="1"/>
  <c r="Y2954" i="123"/>
  <c r="W2954" i="123"/>
  <c r="L2954" i="123"/>
  <c r="J2954" i="123"/>
  <c r="AE2953" i="123"/>
  <c r="AD2953" i="123"/>
  <c r="Z2953" i="123"/>
  <c r="AA2953" i="123" s="1"/>
  <c r="AB2953" i="123" s="1"/>
  <c r="Y2953" i="123"/>
  <c r="W2953" i="123"/>
  <c r="L2953" i="123"/>
  <c r="J2953" i="123"/>
  <c r="AE2952" i="123"/>
  <c r="AD2952" i="123"/>
  <c r="Z2952" i="123"/>
  <c r="AA2952" i="123" s="1"/>
  <c r="AB2952" i="123" s="1"/>
  <c r="Y2952" i="123"/>
  <c r="W2952" i="123"/>
  <c r="L2952" i="123"/>
  <c r="J2952" i="123"/>
  <c r="AE2951" i="123"/>
  <c r="AD2951" i="123"/>
  <c r="Z2951" i="123"/>
  <c r="AA2951" i="123" s="1"/>
  <c r="AB2951" i="123" s="1"/>
  <c r="Y2951" i="123"/>
  <c r="W2951" i="123"/>
  <c r="L2951" i="123"/>
  <c r="J2951" i="123"/>
  <c r="AE2950" i="123"/>
  <c r="AD2950" i="123"/>
  <c r="Z2950" i="123"/>
  <c r="AA2950" i="123" s="1"/>
  <c r="AB2950" i="123" s="1"/>
  <c r="Y2950" i="123"/>
  <c r="W2950" i="123"/>
  <c r="L2950" i="123"/>
  <c r="J2950" i="123"/>
  <c r="AE2949" i="123"/>
  <c r="AD2949" i="123"/>
  <c r="Z2949" i="123"/>
  <c r="AA2949" i="123" s="1"/>
  <c r="AB2949" i="123" s="1"/>
  <c r="Y2949" i="123"/>
  <c r="W2949" i="123"/>
  <c r="L2949" i="123"/>
  <c r="J2949" i="123"/>
  <c r="AE2948" i="123"/>
  <c r="AD2948" i="123"/>
  <c r="Z2948" i="123"/>
  <c r="AA2948" i="123" s="1"/>
  <c r="AB2948" i="123" s="1"/>
  <c r="Y2948" i="123"/>
  <c r="W2948" i="123"/>
  <c r="L2948" i="123"/>
  <c r="J2948" i="123"/>
  <c r="AE2947" i="123"/>
  <c r="AD2947" i="123"/>
  <c r="Z2947" i="123"/>
  <c r="AA2947" i="123" s="1"/>
  <c r="AB2947" i="123" s="1"/>
  <c r="Y2947" i="123"/>
  <c r="W2947" i="123"/>
  <c r="L2947" i="123"/>
  <c r="J2947" i="123"/>
  <c r="AE2946" i="123"/>
  <c r="AD2946" i="123"/>
  <c r="Z2946" i="123"/>
  <c r="AA2946" i="123" s="1"/>
  <c r="AB2946" i="123" s="1"/>
  <c r="Y2946" i="123"/>
  <c r="W2946" i="123"/>
  <c r="L2946" i="123"/>
  <c r="J2946" i="123"/>
  <c r="AE2945" i="123"/>
  <c r="AD2945" i="123"/>
  <c r="Z2945" i="123"/>
  <c r="AA2945" i="123" s="1"/>
  <c r="AB2945" i="123" s="1"/>
  <c r="Y2945" i="123"/>
  <c r="W2945" i="123"/>
  <c r="L2945" i="123"/>
  <c r="J2945" i="123"/>
  <c r="AE2944" i="123"/>
  <c r="AD2944" i="123"/>
  <c r="Z2944" i="123"/>
  <c r="AA2944" i="123" s="1"/>
  <c r="AB2944" i="123" s="1"/>
  <c r="Y2944" i="123"/>
  <c r="W2944" i="123"/>
  <c r="L2944" i="123"/>
  <c r="J2944" i="123"/>
  <c r="AE2943" i="123"/>
  <c r="AD2943" i="123"/>
  <c r="Z2943" i="123"/>
  <c r="AA2943" i="123" s="1"/>
  <c r="AB2943" i="123" s="1"/>
  <c r="Y2943" i="123"/>
  <c r="W2943" i="123"/>
  <c r="L2943" i="123"/>
  <c r="J2943" i="123"/>
  <c r="AE2942" i="123"/>
  <c r="AD2942" i="123"/>
  <c r="Z2942" i="123"/>
  <c r="AA2942" i="123" s="1"/>
  <c r="AB2942" i="123" s="1"/>
  <c r="Y2942" i="123"/>
  <c r="W2942" i="123"/>
  <c r="L2942" i="123"/>
  <c r="J2942" i="123"/>
  <c r="AE2941" i="123"/>
  <c r="AD2941" i="123"/>
  <c r="Z2941" i="123"/>
  <c r="AA2941" i="123" s="1"/>
  <c r="AB2941" i="123" s="1"/>
  <c r="Y2941" i="123"/>
  <c r="W2941" i="123"/>
  <c r="L2941" i="123"/>
  <c r="J2941" i="123"/>
  <c r="AE2940" i="123"/>
  <c r="AD2940" i="123"/>
  <c r="Z2940" i="123"/>
  <c r="AA2940" i="123" s="1"/>
  <c r="AB2940" i="123" s="1"/>
  <c r="Y2940" i="123"/>
  <c r="W2940" i="123"/>
  <c r="L2940" i="123"/>
  <c r="J2940" i="123"/>
  <c r="AE2939" i="123"/>
  <c r="AD2939" i="123"/>
  <c r="Z2939" i="123"/>
  <c r="AA2939" i="123" s="1"/>
  <c r="AB2939" i="123" s="1"/>
  <c r="Y2939" i="123"/>
  <c r="W2939" i="123"/>
  <c r="L2939" i="123"/>
  <c r="J2939" i="123"/>
  <c r="AE2938" i="123"/>
  <c r="AD2938" i="123"/>
  <c r="Z2938" i="123"/>
  <c r="AA2938" i="123" s="1"/>
  <c r="AB2938" i="123" s="1"/>
  <c r="Y2938" i="123"/>
  <c r="W2938" i="123"/>
  <c r="L2938" i="123"/>
  <c r="J2938" i="123"/>
  <c r="AE2937" i="123"/>
  <c r="AD2937" i="123"/>
  <c r="Z2937" i="123"/>
  <c r="AA2937" i="123" s="1"/>
  <c r="AB2937" i="123" s="1"/>
  <c r="Y2937" i="123"/>
  <c r="W2937" i="123"/>
  <c r="L2937" i="123"/>
  <c r="J2937" i="123"/>
  <c r="AE2936" i="123"/>
  <c r="AD2936" i="123"/>
  <c r="Z2936" i="123"/>
  <c r="AA2936" i="123" s="1"/>
  <c r="AB2936" i="123" s="1"/>
  <c r="Y2936" i="123"/>
  <c r="W2936" i="123"/>
  <c r="L2936" i="123"/>
  <c r="J2936" i="123"/>
  <c r="AE2935" i="123"/>
  <c r="AD2935" i="123"/>
  <c r="Z2935" i="123"/>
  <c r="AA2935" i="123" s="1"/>
  <c r="AB2935" i="123" s="1"/>
  <c r="Y2935" i="123"/>
  <c r="W2935" i="123"/>
  <c r="L2935" i="123"/>
  <c r="J2935" i="123"/>
  <c r="AE2934" i="123"/>
  <c r="AD2934" i="123"/>
  <c r="Z2934" i="123"/>
  <c r="AA2934" i="123" s="1"/>
  <c r="AB2934" i="123" s="1"/>
  <c r="Y2934" i="123"/>
  <c r="W2934" i="123"/>
  <c r="L2934" i="123"/>
  <c r="J2934" i="123"/>
  <c r="AE2933" i="123"/>
  <c r="AD2933" i="123"/>
  <c r="Z2933" i="123"/>
  <c r="AA2933" i="123" s="1"/>
  <c r="AB2933" i="123" s="1"/>
  <c r="Y2933" i="123"/>
  <c r="W2933" i="123"/>
  <c r="L2933" i="123"/>
  <c r="J2933" i="123"/>
  <c r="AE2932" i="123"/>
  <c r="AD2932" i="123"/>
  <c r="Z2932" i="123"/>
  <c r="AA2932" i="123" s="1"/>
  <c r="AB2932" i="123" s="1"/>
  <c r="Y2932" i="123"/>
  <c r="W2932" i="123"/>
  <c r="L2932" i="123"/>
  <c r="J2932" i="123"/>
  <c r="AE2931" i="123"/>
  <c r="AD2931" i="123"/>
  <c r="Z2931" i="123"/>
  <c r="AA2931" i="123" s="1"/>
  <c r="AB2931" i="123" s="1"/>
  <c r="Y2931" i="123"/>
  <c r="W2931" i="123"/>
  <c r="L2931" i="123"/>
  <c r="J2931" i="123"/>
  <c r="AE2930" i="123"/>
  <c r="AD2930" i="123"/>
  <c r="Z2930" i="123"/>
  <c r="AA2930" i="123" s="1"/>
  <c r="AB2930" i="123" s="1"/>
  <c r="Y2930" i="123"/>
  <c r="W2930" i="123"/>
  <c r="L2930" i="123"/>
  <c r="J2930" i="123"/>
  <c r="AE2929" i="123"/>
  <c r="AD2929" i="123"/>
  <c r="Z2929" i="123"/>
  <c r="AA2929" i="123" s="1"/>
  <c r="AB2929" i="123" s="1"/>
  <c r="Y2929" i="123"/>
  <c r="W2929" i="123"/>
  <c r="L2929" i="123"/>
  <c r="J2929" i="123"/>
  <c r="AE2928" i="123"/>
  <c r="AD2928" i="123"/>
  <c r="Z2928" i="123"/>
  <c r="AA2928" i="123" s="1"/>
  <c r="AB2928" i="123" s="1"/>
  <c r="Y2928" i="123"/>
  <c r="W2928" i="123"/>
  <c r="L2928" i="123"/>
  <c r="J2928" i="123"/>
  <c r="AE2927" i="123"/>
  <c r="AD2927" i="123"/>
  <c r="Z2927" i="123"/>
  <c r="AA2927" i="123" s="1"/>
  <c r="AB2927" i="123" s="1"/>
  <c r="Y2927" i="123"/>
  <c r="W2927" i="123"/>
  <c r="L2927" i="123"/>
  <c r="J2927" i="123"/>
  <c r="AE2926" i="123"/>
  <c r="AD2926" i="123"/>
  <c r="Z2926" i="123"/>
  <c r="AA2926" i="123" s="1"/>
  <c r="AB2926" i="123" s="1"/>
  <c r="Y2926" i="123"/>
  <c r="W2926" i="123"/>
  <c r="L2926" i="123"/>
  <c r="J2926" i="123"/>
  <c r="AE2925" i="123"/>
  <c r="AD2925" i="123"/>
  <c r="Z2925" i="123"/>
  <c r="AA2925" i="123" s="1"/>
  <c r="AB2925" i="123" s="1"/>
  <c r="Y2925" i="123"/>
  <c r="W2925" i="123"/>
  <c r="L2925" i="123"/>
  <c r="J2925" i="123"/>
  <c r="AE2924" i="123"/>
  <c r="AD2924" i="123"/>
  <c r="Z2924" i="123"/>
  <c r="AA2924" i="123" s="1"/>
  <c r="AB2924" i="123" s="1"/>
  <c r="Y2924" i="123"/>
  <c r="W2924" i="123"/>
  <c r="L2924" i="123"/>
  <c r="J2924" i="123"/>
  <c r="AE2923" i="123"/>
  <c r="AD2923" i="123"/>
  <c r="Z2923" i="123"/>
  <c r="AA2923" i="123" s="1"/>
  <c r="AB2923" i="123" s="1"/>
  <c r="Y2923" i="123"/>
  <c r="W2923" i="123"/>
  <c r="L2923" i="123"/>
  <c r="J2923" i="123"/>
  <c r="AE2922" i="123"/>
  <c r="AD2922" i="123"/>
  <c r="Z2922" i="123"/>
  <c r="AA2922" i="123" s="1"/>
  <c r="AB2922" i="123" s="1"/>
  <c r="Y2922" i="123"/>
  <c r="W2922" i="123"/>
  <c r="L2922" i="123"/>
  <c r="J2922" i="123"/>
  <c r="AE2921" i="123"/>
  <c r="AD2921" i="123"/>
  <c r="Z2921" i="123"/>
  <c r="AA2921" i="123" s="1"/>
  <c r="AB2921" i="123" s="1"/>
  <c r="Y2921" i="123"/>
  <c r="W2921" i="123"/>
  <c r="L2921" i="123"/>
  <c r="J2921" i="123"/>
  <c r="AE2920" i="123"/>
  <c r="AD2920" i="123"/>
  <c r="Z2920" i="123"/>
  <c r="AA2920" i="123" s="1"/>
  <c r="AB2920" i="123" s="1"/>
  <c r="Y2920" i="123"/>
  <c r="W2920" i="123"/>
  <c r="L2920" i="123"/>
  <c r="J2920" i="123"/>
  <c r="AE2919" i="123"/>
  <c r="AD2919" i="123"/>
  <c r="Z2919" i="123"/>
  <c r="AA2919" i="123" s="1"/>
  <c r="AB2919" i="123" s="1"/>
  <c r="Y2919" i="123"/>
  <c r="W2919" i="123"/>
  <c r="L2919" i="123"/>
  <c r="J2919" i="123"/>
  <c r="AE2918" i="123"/>
  <c r="AD2918" i="123"/>
  <c r="Z2918" i="123"/>
  <c r="AA2918" i="123" s="1"/>
  <c r="AB2918" i="123" s="1"/>
  <c r="Y2918" i="123"/>
  <c r="W2918" i="123"/>
  <c r="L2918" i="123"/>
  <c r="J2918" i="123"/>
  <c r="AE2917" i="123"/>
  <c r="AD2917" i="123"/>
  <c r="Z2917" i="123"/>
  <c r="AA2917" i="123" s="1"/>
  <c r="AB2917" i="123" s="1"/>
  <c r="Y2917" i="123"/>
  <c r="W2917" i="123"/>
  <c r="L2917" i="123"/>
  <c r="J2917" i="123"/>
  <c r="AE2916" i="123"/>
  <c r="AD2916" i="123"/>
  <c r="Z2916" i="123"/>
  <c r="AA2916" i="123" s="1"/>
  <c r="AB2916" i="123" s="1"/>
  <c r="Y2916" i="123"/>
  <c r="W2916" i="123"/>
  <c r="L2916" i="123"/>
  <c r="J2916" i="123"/>
  <c r="AE2915" i="123"/>
  <c r="AD2915" i="123"/>
  <c r="Z2915" i="123"/>
  <c r="AA2915" i="123" s="1"/>
  <c r="AB2915" i="123" s="1"/>
  <c r="Y2915" i="123"/>
  <c r="W2915" i="123"/>
  <c r="L2915" i="123"/>
  <c r="J2915" i="123"/>
  <c r="AE2914" i="123"/>
  <c r="AD2914" i="123"/>
  <c r="Z2914" i="123"/>
  <c r="AA2914" i="123" s="1"/>
  <c r="AB2914" i="123" s="1"/>
  <c r="Y2914" i="123"/>
  <c r="W2914" i="123"/>
  <c r="L2914" i="123"/>
  <c r="J2914" i="123"/>
  <c r="AE2913" i="123"/>
  <c r="AD2913" i="123"/>
  <c r="Z2913" i="123"/>
  <c r="AA2913" i="123" s="1"/>
  <c r="AB2913" i="123" s="1"/>
  <c r="Y2913" i="123"/>
  <c r="W2913" i="123"/>
  <c r="L2913" i="123"/>
  <c r="J2913" i="123"/>
  <c r="AE2912" i="123"/>
  <c r="AD2912" i="123"/>
  <c r="Z2912" i="123"/>
  <c r="AA2912" i="123" s="1"/>
  <c r="AB2912" i="123" s="1"/>
  <c r="Y2912" i="123"/>
  <c r="W2912" i="123"/>
  <c r="L2912" i="123"/>
  <c r="J2912" i="123"/>
  <c r="AE2911" i="123"/>
  <c r="AD2911" i="123"/>
  <c r="Z2911" i="123"/>
  <c r="AA2911" i="123" s="1"/>
  <c r="AB2911" i="123" s="1"/>
  <c r="Y2911" i="123"/>
  <c r="W2911" i="123"/>
  <c r="L2911" i="123"/>
  <c r="J2911" i="123"/>
  <c r="AE2910" i="123"/>
  <c r="AD2910" i="123"/>
  <c r="Z2910" i="123"/>
  <c r="AA2910" i="123" s="1"/>
  <c r="AB2910" i="123" s="1"/>
  <c r="Y2910" i="123"/>
  <c r="W2910" i="123"/>
  <c r="L2910" i="123"/>
  <c r="J2910" i="123"/>
  <c r="AE2909" i="123"/>
  <c r="AD2909" i="123"/>
  <c r="Z2909" i="123"/>
  <c r="AA2909" i="123" s="1"/>
  <c r="AB2909" i="123" s="1"/>
  <c r="Y2909" i="123"/>
  <c r="W2909" i="123"/>
  <c r="L2909" i="123"/>
  <c r="J2909" i="123"/>
  <c r="AE2908" i="123"/>
  <c r="AD2908" i="123"/>
  <c r="Z2908" i="123"/>
  <c r="AA2908" i="123" s="1"/>
  <c r="AB2908" i="123" s="1"/>
  <c r="Y2908" i="123"/>
  <c r="W2908" i="123"/>
  <c r="L2908" i="123"/>
  <c r="J2908" i="123"/>
  <c r="AE2907" i="123"/>
  <c r="AD2907" i="123"/>
  <c r="Z2907" i="123"/>
  <c r="AA2907" i="123" s="1"/>
  <c r="AB2907" i="123" s="1"/>
  <c r="Y2907" i="123"/>
  <c r="W2907" i="123"/>
  <c r="L2907" i="123"/>
  <c r="J2907" i="123"/>
  <c r="AE2906" i="123"/>
  <c r="AD2906" i="123"/>
  <c r="Z2906" i="123"/>
  <c r="AA2906" i="123" s="1"/>
  <c r="AB2906" i="123" s="1"/>
  <c r="Y2906" i="123"/>
  <c r="W2906" i="123"/>
  <c r="L2906" i="123"/>
  <c r="J2906" i="123"/>
  <c r="AE2905" i="123"/>
  <c r="AD2905" i="123"/>
  <c r="Z2905" i="123"/>
  <c r="AA2905" i="123" s="1"/>
  <c r="AB2905" i="123" s="1"/>
  <c r="Y2905" i="123"/>
  <c r="W2905" i="123"/>
  <c r="L2905" i="123"/>
  <c r="J2905" i="123"/>
  <c r="AE2904" i="123"/>
  <c r="AD2904" i="123"/>
  <c r="Z2904" i="123"/>
  <c r="AA2904" i="123" s="1"/>
  <c r="AB2904" i="123" s="1"/>
  <c r="Y2904" i="123"/>
  <c r="W2904" i="123"/>
  <c r="L2904" i="123"/>
  <c r="J2904" i="123"/>
  <c r="AE2903" i="123"/>
  <c r="AD2903" i="123"/>
  <c r="Z2903" i="123"/>
  <c r="AA2903" i="123" s="1"/>
  <c r="AB2903" i="123" s="1"/>
  <c r="Y2903" i="123"/>
  <c r="W2903" i="123"/>
  <c r="L2903" i="123"/>
  <c r="J2903" i="123"/>
  <c r="AE2902" i="123"/>
  <c r="AD2902" i="123"/>
  <c r="Z2902" i="123"/>
  <c r="AA2902" i="123" s="1"/>
  <c r="AB2902" i="123" s="1"/>
  <c r="Y2902" i="123"/>
  <c r="W2902" i="123"/>
  <c r="L2902" i="123"/>
  <c r="J2902" i="123"/>
  <c r="AE2901" i="123"/>
  <c r="AD2901" i="123"/>
  <c r="Z2901" i="123"/>
  <c r="AA2901" i="123" s="1"/>
  <c r="AB2901" i="123" s="1"/>
  <c r="Y2901" i="123"/>
  <c r="W2901" i="123"/>
  <c r="L2901" i="123"/>
  <c r="J2901" i="123"/>
  <c r="AE2900" i="123"/>
  <c r="AD2900" i="123"/>
  <c r="Z2900" i="123"/>
  <c r="AA2900" i="123" s="1"/>
  <c r="AB2900" i="123" s="1"/>
  <c r="Y2900" i="123"/>
  <c r="W2900" i="123"/>
  <c r="L2900" i="123"/>
  <c r="J2900" i="123"/>
  <c r="AE2899" i="123"/>
  <c r="AD2899" i="123"/>
  <c r="Z2899" i="123"/>
  <c r="AA2899" i="123" s="1"/>
  <c r="AB2899" i="123" s="1"/>
  <c r="Y2899" i="123"/>
  <c r="W2899" i="123"/>
  <c r="L2899" i="123"/>
  <c r="J2899" i="123"/>
  <c r="AE2898" i="123"/>
  <c r="AD2898" i="123"/>
  <c r="Z2898" i="123"/>
  <c r="AA2898" i="123" s="1"/>
  <c r="AB2898" i="123" s="1"/>
  <c r="Y2898" i="123"/>
  <c r="W2898" i="123"/>
  <c r="L2898" i="123"/>
  <c r="J2898" i="123"/>
  <c r="AE2897" i="123"/>
  <c r="AD2897" i="123"/>
  <c r="Z2897" i="123"/>
  <c r="AA2897" i="123" s="1"/>
  <c r="AB2897" i="123" s="1"/>
  <c r="Y2897" i="123"/>
  <c r="W2897" i="123"/>
  <c r="L2897" i="123"/>
  <c r="J2897" i="123"/>
  <c r="AE2896" i="123"/>
  <c r="AD2896" i="123"/>
  <c r="Z2896" i="123"/>
  <c r="AA2896" i="123" s="1"/>
  <c r="AB2896" i="123" s="1"/>
  <c r="Y2896" i="123"/>
  <c r="W2896" i="123"/>
  <c r="L2896" i="123"/>
  <c r="J2896" i="123"/>
  <c r="AE2895" i="123"/>
  <c r="AD2895" i="123"/>
  <c r="Z2895" i="123"/>
  <c r="AA2895" i="123" s="1"/>
  <c r="AB2895" i="123" s="1"/>
  <c r="Y2895" i="123"/>
  <c r="W2895" i="123"/>
  <c r="L2895" i="123"/>
  <c r="J2895" i="123"/>
  <c r="AE2894" i="123"/>
  <c r="AD2894" i="123"/>
  <c r="Z2894" i="123"/>
  <c r="AA2894" i="123" s="1"/>
  <c r="AB2894" i="123" s="1"/>
  <c r="Y2894" i="123"/>
  <c r="W2894" i="123"/>
  <c r="L2894" i="123"/>
  <c r="J2894" i="123"/>
  <c r="AE2893" i="123"/>
  <c r="AD2893" i="123"/>
  <c r="Z2893" i="123"/>
  <c r="AA2893" i="123" s="1"/>
  <c r="AB2893" i="123" s="1"/>
  <c r="Y2893" i="123"/>
  <c r="W2893" i="123"/>
  <c r="L2893" i="123"/>
  <c r="J2893" i="123"/>
  <c r="AE2892" i="123"/>
  <c r="AD2892" i="123"/>
  <c r="Z2892" i="123"/>
  <c r="AA2892" i="123" s="1"/>
  <c r="AB2892" i="123" s="1"/>
  <c r="Y2892" i="123"/>
  <c r="W2892" i="123"/>
  <c r="L2892" i="123"/>
  <c r="J2892" i="123"/>
  <c r="AE2891" i="123"/>
  <c r="AD2891" i="123"/>
  <c r="Z2891" i="123"/>
  <c r="AA2891" i="123" s="1"/>
  <c r="AB2891" i="123" s="1"/>
  <c r="Y2891" i="123"/>
  <c r="W2891" i="123"/>
  <c r="L2891" i="123"/>
  <c r="J2891" i="123"/>
  <c r="AE2890" i="123"/>
  <c r="AD2890" i="123"/>
  <c r="Z2890" i="123"/>
  <c r="AA2890" i="123" s="1"/>
  <c r="AB2890" i="123" s="1"/>
  <c r="Y2890" i="123"/>
  <c r="W2890" i="123"/>
  <c r="L2890" i="123"/>
  <c r="J2890" i="123"/>
  <c r="AE2889" i="123"/>
  <c r="AD2889" i="123"/>
  <c r="Z2889" i="123"/>
  <c r="AA2889" i="123" s="1"/>
  <c r="AB2889" i="123" s="1"/>
  <c r="Y2889" i="123"/>
  <c r="W2889" i="123"/>
  <c r="L2889" i="123"/>
  <c r="J2889" i="123"/>
  <c r="AE2888" i="123"/>
  <c r="AD2888" i="123"/>
  <c r="Z2888" i="123"/>
  <c r="AA2888" i="123" s="1"/>
  <c r="AB2888" i="123" s="1"/>
  <c r="Y2888" i="123"/>
  <c r="W2888" i="123"/>
  <c r="L2888" i="123"/>
  <c r="J2888" i="123"/>
  <c r="AE2887" i="123"/>
  <c r="AD2887" i="123"/>
  <c r="Z2887" i="123"/>
  <c r="AA2887" i="123" s="1"/>
  <c r="AB2887" i="123" s="1"/>
  <c r="Y2887" i="123"/>
  <c r="W2887" i="123"/>
  <c r="L2887" i="123"/>
  <c r="J2887" i="123"/>
  <c r="AE2886" i="123"/>
  <c r="AD2886" i="123"/>
  <c r="Z2886" i="123"/>
  <c r="AA2886" i="123" s="1"/>
  <c r="AB2886" i="123" s="1"/>
  <c r="Y2886" i="123"/>
  <c r="W2886" i="123"/>
  <c r="L2886" i="123"/>
  <c r="J2886" i="123"/>
  <c r="AE2885" i="123"/>
  <c r="AD2885" i="123"/>
  <c r="Z2885" i="123"/>
  <c r="AA2885" i="123" s="1"/>
  <c r="AB2885" i="123" s="1"/>
  <c r="Y2885" i="123"/>
  <c r="W2885" i="123"/>
  <c r="L2885" i="123"/>
  <c r="J2885" i="123"/>
  <c r="AE2884" i="123"/>
  <c r="AD2884" i="123"/>
  <c r="Z2884" i="123"/>
  <c r="AA2884" i="123" s="1"/>
  <c r="AB2884" i="123" s="1"/>
  <c r="Y2884" i="123"/>
  <c r="W2884" i="123"/>
  <c r="L2884" i="123"/>
  <c r="J2884" i="123"/>
  <c r="AE2883" i="123"/>
  <c r="AD2883" i="123"/>
  <c r="Z2883" i="123"/>
  <c r="AA2883" i="123" s="1"/>
  <c r="AB2883" i="123" s="1"/>
  <c r="Y2883" i="123"/>
  <c r="W2883" i="123"/>
  <c r="L2883" i="123"/>
  <c r="J2883" i="123"/>
  <c r="AE2882" i="123"/>
  <c r="AD2882" i="123"/>
  <c r="Z2882" i="123"/>
  <c r="AA2882" i="123" s="1"/>
  <c r="AB2882" i="123" s="1"/>
  <c r="Y2882" i="123"/>
  <c r="W2882" i="123"/>
  <c r="L2882" i="123"/>
  <c r="J2882" i="123"/>
  <c r="AE2881" i="123"/>
  <c r="AD2881" i="123"/>
  <c r="Z2881" i="123"/>
  <c r="AA2881" i="123" s="1"/>
  <c r="AB2881" i="123" s="1"/>
  <c r="Y2881" i="123"/>
  <c r="W2881" i="123"/>
  <c r="L2881" i="123"/>
  <c r="J2881" i="123"/>
  <c r="AE2880" i="123"/>
  <c r="AD2880" i="123"/>
  <c r="Z2880" i="123"/>
  <c r="AA2880" i="123" s="1"/>
  <c r="AB2880" i="123" s="1"/>
  <c r="Y2880" i="123"/>
  <c r="W2880" i="123"/>
  <c r="L2880" i="123"/>
  <c r="J2880" i="123"/>
  <c r="AE2879" i="123"/>
  <c r="AD2879" i="123"/>
  <c r="Z2879" i="123"/>
  <c r="AA2879" i="123" s="1"/>
  <c r="AB2879" i="123" s="1"/>
  <c r="Y2879" i="123"/>
  <c r="W2879" i="123"/>
  <c r="L2879" i="123"/>
  <c r="J2879" i="123"/>
  <c r="AE2878" i="123"/>
  <c r="AD2878" i="123"/>
  <c r="Z2878" i="123"/>
  <c r="AA2878" i="123" s="1"/>
  <c r="AB2878" i="123" s="1"/>
  <c r="Y2878" i="123"/>
  <c r="W2878" i="123"/>
  <c r="L2878" i="123"/>
  <c r="J2878" i="123"/>
  <c r="AE2877" i="123"/>
  <c r="AD2877" i="123"/>
  <c r="Z2877" i="123"/>
  <c r="AA2877" i="123" s="1"/>
  <c r="AB2877" i="123" s="1"/>
  <c r="Y2877" i="123"/>
  <c r="W2877" i="123"/>
  <c r="L2877" i="123"/>
  <c r="J2877" i="123"/>
  <c r="AE2876" i="123"/>
  <c r="AD2876" i="123"/>
  <c r="Z2876" i="123"/>
  <c r="AA2876" i="123" s="1"/>
  <c r="AB2876" i="123" s="1"/>
  <c r="Y2876" i="123"/>
  <c r="W2876" i="123"/>
  <c r="L2876" i="123"/>
  <c r="J2876" i="123"/>
  <c r="AE2875" i="123"/>
  <c r="AD2875" i="123"/>
  <c r="Z2875" i="123"/>
  <c r="AA2875" i="123" s="1"/>
  <c r="AB2875" i="123" s="1"/>
  <c r="Y2875" i="123"/>
  <c r="W2875" i="123"/>
  <c r="L2875" i="123"/>
  <c r="J2875" i="123"/>
  <c r="AE2874" i="123"/>
  <c r="AD2874" i="123"/>
  <c r="Z2874" i="123"/>
  <c r="AA2874" i="123" s="1"/>
  <c r="AB2874" i="123" s="1"/>
  <c r="Y2874" i="123"/>
  <c r="W2874" i="123"/>
  <c r="L2874" i="123"/>
  <c r="J2874" i="123"/>
  <c r="AE2873" i="123"/>
  <c r="AD2873" i="123"/>
  <c r="Z2873" i="123"/>
  <c r="AA2873" i="123" s="1"/>
  <c r="AB2873" i="123" s="1"/>
  <c r="Y2873" i="123"/>
  <c r="W2873" i="123"/>
  <c r="L2873" i="123"/>
  <c r="J2873" i="123"/>
  <c r="AE2872" i="123"/>
  <c r="AD2872" i="123"/>
  <c r="Z2872" i="123"/>
  <c r="AA2872" i="123" s="1"/>
  <c r="AB2872" i="123" s="1"/>
  <c r="Y2872" i="123"/>
  <c r="W2872" i="123"/>
  <c r="L2872" i="123"/>
  <c r="J2872" i="123"/>
  <c r="AE2871" i="123"/>
  <c r="AD2871" i="123"/>
  <c r="Z2871" i="123"/>
  <c r="AA2871" i="123" s="1"/>
  <c r="AB2871" i="123" s="1"/>
  <c r="Y2871" i="123"/>
  <c r="W2871" i="123"/>
  <c r="L2871" i="123"/>
  <c r="J2871" i="123"/>
  <c r="AE2870" i="123"/>
  <c r="AD2870" i="123"/>
  <c r="Z2870" i="123"/>
  <c r="AA2870" i="123" s="1"/>
  <c r="AB2870" i="123" s="1"/>
  <c r="Y2870" i="123"/>
  <c r="W2870" i="123"/>
  <c r="L2870" i="123"/>
  <c r="J2870" i="123"/>
  <c r="AE2869" i="123"/>
  <c r="AD2869" i="123"/>
  <c r="Z2869" i="123"/>
  <c r="AA2869" i="123" s="1"/>
  <c r="AB2869" i="123" s="1"/>
  <c r="Y2869" i="123"/>
  <c r="W2869" i="123"/>
  <c r="L2869" i="123"/>
  <c r="J2869" i="123"/>
  <c r="AE2868" i="123"/>
  <c r="AD2868" i="123"/>
  <c r="Z2868" i="123"/>
  <c r="AA2868" i="123" s="1"/>
  <c r="AB2868" i="123" s="1"/>
  <c r="Y2868" i="123"/>
  <c r="W2868" i="123"/>
  <c r="L2868" i="123"/>
  <c r="J2868" i="123"/>
  <c r="AE2867" i="123"/>
  <c r="AD2867" i="123"/>
  <c r="Z2867" i="123"/>
  <c r="AA2867" i="123" s="1"/>
  <c r="AB2867" i="123" s="1"/>
  <c r="Y2867" i="123"/>
  <c r="W2867" i="123"/>
  <c r="L2867" i="123"/>
  <c r="J2867" i="123"/>
  <c r="AE2866" i="123"/>
  <c r="AD2866" i="123"/>
  <c r="Z2866" i="123"/>
  <c r="AA2866" i="123" s="1"/>
  <c r="AB2866" i="123" s="1"/>
  <c r="Y2866" i="123"/>
  <c r="W2866" i="123"/>
  <c r="L2866" i="123"/>
  <c r="J2866" i="123"/>
  <c r="AE2865" i="123"/>
  <c r="AD2865" i="123"/>
  <c r="Z2865" i="123"/>
  <c r="AA2865" i="123" s="1"/>
  <c r="AB2865" i="123" s="1"/>
  <c r="Y2865" i="123"/>
  <c r="W2865" i="123"/>
  <c r="L2865" i="123"/>
  <c r="J2865" i="123"/>
  <c r="AE2864" i="123"/>
  <c r="AD2864" i="123"/>
  <c r="Z2864" i="123"/>
  <c r="AA2864" i="123" s="1"/>
  <c r="AB2864" i="123" s="1"/>
  <c r="Y2864" i="123"/>
  <c r="W2864" i="123"/>
  <c r="L2864" i="123"/>
  <c r="J2864" i="123"/>
  <c r="AE2863" i="123"/>
  <c r="AD2863" i="123"/>
  <c r="Z2863" i="123"/>
  <c r="AA2863" i="123" s="1"/>
  <c r="AB2863" i="123" s="1"/>
  <c r="Y2863" i="123"/>
  <c r="W2863" i="123"/>
  <c r="L2863" i="123"/>
  <c r="J2863" i="123"/>
  <c r="AE2862" i="123"/>
  <c r="AD2862" i="123"/>
  <c r="Z2862" i="123"/>
  <c r="AA2862" i="123" s="1"/>
  <c r="AB2862" i="123" s="1"/>
  <c r="Y2862" i="123"/>
  <c r="W2862" i="123"/>
  <c r="L2862" i="123"/>
  <c r="J2862" i="123"/>
  <c r="AE2861" i="123"/>
  <c r="AD2861" i="123"/>
  <c r="Z2861" i="123"/>
  <c r="AA2861" i="123" s="1"/>
  <c r="AB2861" i="123" s="1"/>
  <c r="Y2861" i="123"/>
  <c r="W2861" i="123"/>
  <c r="L2861" i="123"/>
  <c r="J2861" i="123"/>
  <c r="AE2860" i="123"/>
  <c r="AD2860" i="123"/>
  <c r="Z2860" i="123"/>
  <c r="AA2860" i="123" s="1"/>
  <c r="AB2860" i="123" s="1"/>
  <c r="Y2860" i="123"/>
  <c r="W2860" i="123"/>
  <c r="L2860" i="123"/>
  <c r="J2860" i="123"/>
  <c r="AE2859" i="123"/>
  <c r="AD2859" i="123"/>
  <c r="Z2859" i="123"/>
  <c r="AA2859" i="123" s="1"/>
  <c r="AB2859" i="123" s="1"/>
  <c r="Y2859" i="123"/>
  <c r="W2859" i="123"/>
  <c r="L2859" i="123"/>
  <c r="J2859" i="123"/>
  <c r="AE2858" i="123"/>
  <c r="AD2858" i="123"/>
  <c r="Z2858" i="123"/>
  <c r="AA2858" i="123" s="1"/>
  <c r="AB2858" i="123" s="1"/>
  <c r="Y2858" i="123"/>
  <c r="W2858" i="123"/>
  <c r="L2858" i="123"/>
  <c r="J2858" i="123"/>
  <c r="AE2857" i="123"/>
  <c r="AD2857" i="123"/>
  <c r="Z2857" i="123"/>
  <c r="AA2857" i="123" s="1"/>
  <c r="AB2857" i="123" s="1"/>
  <c r="Y2857" i="123"/>
  <c r="W2857" i="123"/>
  <c r="L2857" i="123"/>
  <c r="J2857" i="123"/>
  <c r="AE2856" i="123"/>
  <c r="AD2856" i="123"/>
  <c r="Z2856" i="123"/>
  <c r="AA2856" i="123" s="1"/>
  <c r="AB2856" i="123" s="1"/>
  <c r="Y2856" i="123"/>
  <c r="W2856" i="123"/>
  <c r="L2856" i="123"/>
  <c r="J2856" i="123"/>
  <c r="AE2855" i="123"/>
  <c r="AD2855" i="123"/>
  <c r="Z2855" i="123"/>
  <c r="AA2855" i="123" s="1"/>
  <c r="AB2855" i="123" s="1"/>
  <c r="Y2855" i="123"/>
  <c r="W2855" i="123"/>
  <c r="L2855" i="123"/>
  <c r="J2855" i="123"/>
  <c r="AE2854" i="123"/>
  <c r="AD2854" i="123"/>
  <c r="Z2854" i="123"/>
  <c r="AA2854" i="123" s="1"/>
  <c r="AB2854" i="123" s="1"/>
  <c r="Y2854" i="123"/>
  <c r="W2854" i="123"/>
  <c r="L2854" i="123"/>
  <c r="J2854" i="123"/>
  <c r="AE2853" i="123"/>
  <c r="AD2853" i="123"/>
  <c r="Z2853" i="123"/>
  <c r="AA2853" i="123" s="1"/>
  <c r="AB2853" i="123" s="1"/>
  <c r="Y2853" i="123"/>
  <c r="W2853" i="123"/>
  <c r="L2853" i="123"/>
  <c r="J2853" i="123"/>
  <c r="AE2852" i="123"/>
  <c r="AD2852" i="123"/>
  <c r="Z2852" i="123"/>
  <c r="AA2852" i="123" s="1"/>
  <c r="AB2852" i="123" s="1"/>
  <c r="Y2852" i="123"/>
  <c r="W2852" i="123"/>
  <c r="L2852" i="123"/>
  <c r="J2852" i="123"/>
  <c r="AE2851" i="123"/>
  <c r="AD2851" i="123"/>
  <c r="Z2851" i="123"/>
  <c r="AA2851" i="123" s="1"/>
  <c r="AB2851" i="123" s="1"/>
  <c r="Y2851" i="123"/>
  <c r="W2851" i="123"/>
  <c r="L2851" i="123"/>
  <c r="J2851" i="123"/>
  <c r="AE2850" i="123"/>
  <c r="AD2850" i="123"/>
  <c r="Z2850" i="123"/>
  <c r="AA2850" i="123" s="1"/>
  <c r="AB2850" i="123" s="1"/>
  <c r="Y2850" i="123"/>
  <c r="W2850" i="123"/>
  <c r="L2850" i="123"/>
  <c r="J2850" i="123"/>
  <c r="AE2849" i="123"/>
  <c r="AD2849" i="123"/>
  <c r="Z2849" i="123"/>
  <c r="AA2849" i="123" s="1"/>
  <c r="AB2849" i="123" s="1"/>
  <c r="Y2849" i="123"/>
  <c r="W2849" i="123"/>
  <c r="L2849" i="123"/>
  <c r="J2849" i="123"/>
  <c r="AE2848" i="123"/>
  <c r="AD2848" i="123"/>
  <c r="Z2848" i="123"/>
  <c r="AA2848" i="123" s="1"/>
  <c r="AB2848" i="123" s="1"/>
  <c r="Y2848" i="123"/>
  <c r="W2848" i="123"/>
  <c r="L2848" i="123"/>
  <c r="J2848" i="123"/>
  <c r="AE2847" i="123"/>
  <c r="AD2847" i="123"/>
  <c r="Z2847" i="123"/>
  <c r="AA2847" i="123" s="1"/>
  <c r="AB2847" i="123" s="1"/>
  <c r="Y2847" i="123"/>
  <c r="W2847" i="123"/>
  <c r="L2847" i="123"/>
  <c r="J2847" i="123"/>
  <c r="AE2846" i="123"/>
  <c r="AD2846" i="123"/>
  <c r="Z2846" i="123"/>
  <c r="AA2846" i="123" s="1"/>
  <c r="AB2846" i="123" s="1"/>
  <c r="Y2846" i="123"/>
  <c r="W2846" i="123"/>
  <c r="L2846" i="123"/>
  <c r="J2846" i="123"/>
  <c r="AE2845" i="123"/>
  <c r="AD2845" i="123"/>
  <c r="Z2845" i="123"/>
  <c r="AA2845" i="123" s="1"/>
  <c r="AB2845" i="123" s="1"/>
  <c r="Y2845" i="123"/>
  <c r="W2845" i="123"/>
  <c r="L2845" i="123"/>
  <c r="J2845" i="123"/>
  <c r="AE2844" i="123"/>
  <c r="AD2844" i="123"/>
  <c r="Z2844" i="123"/>
  <c r="AA2844" i="123" s="1"/>
  <c r="AB2844" i="123" s="1"/>
  <c r="Y2844" i="123"/>
  <c r="W2844" i="123"/>
  <c r="L2844" i="123"/>
  <c r="J2844" i="123"/>
  <c r="AE2843" i="123"/>
  <c r="AD2843" i="123"/>
  <c r="Z2843" i="123"/>
  <c r="AA2843" i="123" s="1"/>
  <c r="AB2843" i="123" s="1"/>
  <c r="Y2843" i="123"/>
  <c r="W2843" i="123"/>
  <c r="L2843" i="123"/>
  <c r="J2843" i="123"/>
  <c r="AE2842" i="123"/>
  <c r="AD2842" i="123"/>
  <c r="Z2842" i="123"/>
  <c r="AA2842" i="123" s="1"/>
  <c r="AB2842" i="123" s="1"/>
  <c r="Y2842" i="123"/>
  <c r="W2842" i="123"/>
  <c r="L2842" i="123"/>
  <c r="J2842" i="123"/>
  <c r="AE2841" i="123"/>
  <c r="AD2841" i="123"/>
  <c r="Z2841" i="123"/>
  <c r="AA2841" i="123" s="1"/>
  <c r="AB2841" i="123" s="1"/>
  <c r="Y2841" i="123"/>
  <c r="W2841" i="123"/>
  <c r="L2841" i="123"/>
  <c r="J2841" i="123"/>
  <c r="AE2840" i="123"/>
  <c r="AD2840" i="123"/>
  <c r="Z2840" i="123"/>
  <c r="AA2840" i="123" s="1"/>
  <c r="AB2840" i="123" s="1"/>
  <c r="Y2840" i="123"/>
  <c r="W2840" i="123"/>
  <c r="L2840" i="123"/>
  <c r="J2840" i="123"/>
  <c r="AE2839" i="123"/>
  <c r="AD2839" i="123"/>
  <c r="Z2839" i="123"/>
  <c r="AA2839" i="123" s="1"/>
  <c r="AB2839" i="123" s="1"/>
  <c r="Y2839" i="123"/>
  <c r="W2839" i="123"/>
  <c r="L2839" i="123"/>
  <c r="J2839" i="123"/>
  <c r="AE2838" i="123"/>
  <c r="AD2838" i="123"/>
  <c r="Z2838" i="123"/>
  <c r="AA2838" i="123" s="1"/>
  <c r="AB2838" i="123" s="1"/>
  <c r="Y2838" i="123"/>
  <c r="W2838" i="123"/>
  <c r="L2838" i="123"/>
  <c r="J2838" i="123"/>
  <c r="AE2837" i="123"/>
  <c r="AD2837" i="123"/>
  <c r="Z2837" i="123"/>
  <c r="AA2837" i="123" s="1"/>
  <c r="AB2837" i="123" s="1"/>
  <c r="Y2837" i="123"/>
  <c r="W2837" i="123"/>
  <c r="L2837" i="123"/>
  <c r="J2837" i="123"/>
  <c r="AE2836" i="123"/>
  <c r="AD2836" i="123"/>
  <c r="Z2836" i="123"/>
  <c r="AA2836" i="123" s="1"/>
  <c r="AB2836" i="123" s="1"/>
  <c r="Y2836" i="123"/>
  <c r="W2836" i="123"/>
  <c r="L2836" i="123"/>
  <c r="J2836" i="123"/>
  <c r="AE2835" i="123"/>
  <c r="AD2835" i="123"/>
  <c r="Z2835" i="123"/>
  <c r="AA2835" i="123" s="1"/>
  <c r="AB2835" i="123" s="1"/>
  <c r="Y2835" i="123"/>
  <c r="W2835" i="123"/>
  <c r="L2835" i="123"/>
  <c r="J2835" i="123"/>
  <c r="AE2834" i="123"/>
  <c r="AD2834" i="123"/>
  <c r="Z2834" i="123"/>
  <c r="AA2834" i="123" s="1"/>
  <c r="AB2834" i="123" s="1"/>
  <c r="Y2834" i="123"/>
  <c r="W2834" i="123"/>
  <c r="L2834" i="123"/>
  <c r="J2834" i="123"/>
  <c r="AE2833" i="123"/>
  <c r="AD2833" i="123"/>
  <c r="Z2833" i="123"/>
  <c r="AA2833" i="123" s="1"/>
  <c r="AB2833" i="123" s="1"/>
  <c r="Y2833" i="123"/>
  <c r="W2833" i="123"/>
  <c r="L2833" i="123"/>
  <c r="J2833" i="123"/>
  <c r="AE2832" i="123"/>
  <c r="AD2832" i="123"/>
  <c r="Z2832" i="123"/>
  <c r="AA2832" i="123" s="1"/>
  <c r="AB2832" i="123" s="1"/>
  <c r="Y2832" i="123"/>
  <c r="W2832" i="123"/>
  <c r="L2832" i="123"/>
  <c r="J2832" i="123"/>
  <c r="AE2831" i="123"/>
  <c r="AD2831" i="123"/>
  <c r="Z2831" i="123"/>
  <c r="AA2831" i="123" s="1"/>
  <c r="AB2831" i="123" s="1"/>
  <c r="Y2831" i="123"/>
  <c r="W2831" i="123"/>
  <c r="L2831" i="123"/>
  <c r="J2831" i="123"/>
  <c r="AE2830" i="123"/>
  <c r="AD2830" i="123"/>
  <c r="Z2830" i="123"/>
  <c r="AA2830" i="123" s="1"/>
  <c r="AB2830" i="123" s="1"/>
  <c r="Y2830" i="123"/>
  <c r="W2830" i="123"/>
  <c r="L2830" i="123"/>
  <c r="J2830" i="123"/>
  <c r="AE2829" i="123"/>
  <c r="AD2829" i="123"/>
  <c r="Z2829" i="123"/>
  <c r="AA2829" i="123" s="1"/>
  <c r="AB2829" i="123" s="1"/>
  <c r="Y2829" i="123"/>
  <c r="W2829" i="123"/>
  <c r="L2829" i="123"/>
  <c r="J2829" i="123"/>
  <c r="AE2828" i="123"/>
  <c r="AD2828" i="123"/>
  <c r="Z2828" i="123"/>
  <c r="AA2828" i="123" s="1"/>
  <c r="AB2828" i="123" s="1"/>
  <c r="Y2828" i="123"/>
  <c r="W2828" i="123"/>
  <c r="L2828" i="123"/>
  <c r="J2828" i="123"/>
  <c r="AE2827" i="123"/>
  <c r="AD2827" i="123"/>
  <c r="Z2827" i="123"/>
  <c r="AA2827" i="123" s="1"/>
  <c r="AB2827" i="123" s="1"/>
  <c r="Y2827" i="123"/>
  <c r="W2827" i="123"/>
  <c r="L2827" i="123"/>
  <c r="J2827" i="123"/>
  <c r="AE2826" i="123"/>
  <c r="AD2826" i="123"/>
  <c r="Z2826" i="123"/>
  <c r="AA2826" i="123" s="1"/>
  <c r="AB2826" i="123" s="1"/>
  <c r="Y2826" i="123"/>
  <c r="W2826" i="123"/>
  <c r="L2826" i="123"/>
  <c r="J2826" i="123"/>
  <c r="AE2825" i="123"/>
  <c r="AD2825" i="123"/>
  <c r="Z2825" i="123"/>
  <c r="AA2825" i="123" s="1"/>
  <c r="AB2825" i="123" s="1"/>
  <c r="Y2825" i="123"/>
  <c r="W2825" i="123"/>
  <c r="L2825" i="123"/>
  <c r="J2825" i="123"/>
  <c r="AE2824" i="123"/>
  <c r="AD2824" i="123"/>
  <c r="Z2824" i="123"/>
  <c r="AA2824" i="123" s="1"/>
  <c r="AB2824" i="123" s="1"/>
  <c r="Y2824" i="123"/>
  <c r="W2824" i="123"/>
  <c r="L2824" i="123"/>
  <c r="J2824" i="123"/>
  <c r="AE2823" i="123"/>
  <c r="AD2823" i="123"/>
  <c r="Z2823" i="123"/>
  <c r="AA2823" i="123" s="1"/>
  <c r="AB2823" i="123" s="1"/>
  <c r="Y2823" i="123"/>
  <c r="W2823" i="123"/>
  <c r="L2823" i="123"/>
  <c r="J2823" i="123"/>
  <c r="AE2822" i="123"/>
  <c r="AD2822" i="123"/>
  <c r="Z2822" i="123"/>
  <c r="AA2822" i="123" s="1"/>
  <c r="AB2822" i="123" s="1"/>
  <c r="Y2822" i="123"/>
  <c r="W2822" i="123"/>
  <c r="L2822" i="123"/>
  <c r="J2822" i="123"/>
  <c r="AE2821" i="123"/>
  <c r="AD2821" i="123"/>
  <c r="Z2821" i="123"/>
  <c r="AA2821" i="123" s="1"/>
  <c r="AB2821" i="123" s="1"/>
  <c r="Y2821" i="123"/>
  <c r="W2821" i="123"/>
  <c r="L2821" i="123"/>
  <c r="J2821" i="123"/>
  <c r="AE2820" i="123"/>
  <c r="AD2820" i="123"/>
  <c r="Z2820" i="123"/>
  <c r="AA2820" i="123" s="1"/>
  <c r="AB2820" i="123" s="1"/>
  <c r="Y2820" i="123"/>
  <c r="W2820" i="123"/>
  <c r="L2820" i="123"/>
  <c r="J2820" i="123"/>
  <c r="AE2819" i="123"/>
  <c r="AD2819" i="123"/>
  <c r="Z2819" i="123"/>
  <c r="AA2819" i="123" s="1"/>
  <c r="AB2819" i="123" s="1"/>
  <c r="Y2819" i="123"/>
  <c r="W2819" i="123"/>
  <c r="L2819" i="123"/>
  <c r="J2819" i="123"/>
  <c r="AE2818" i="123"/>
  <c r="AD2818" i="123"/>
  <c r="Z2818" i="123"/>
  <c r="AA2818" i="123" s="1"/>
  <c r="AB2818" i="123" s="1"/>
  <c r="Y2818" i="123"/>
  <c r="W2818" i="123"/>
  <c r="L2818" i="123"/>
  <c r="J2818" i="123"/>
  <c r="AE2817" i="123"/>
  <c r="AD2817" i="123"/>
  <c r="Z2817" i="123"/>
  <c r="AA2817" i="123" s="1"/>
  <c r="AB2817" i="123" s="1"/>
  <c r="Y2817" i="123"/>
  <c r="W2817" i="123"/>
  <c r="L2817" i="123"/>
  <c r="J2817" i="123"/>
  <c r="AE2816" i="123"/>
  <c r="AD2816" i="123"/>
  <c r="Z2816" i="123"/>
  <c r="AA2816" i="123" s="1"/>
  <c r="AB2816" i="123" s="1"/>
  <c r="Y2816" i="123"/>
  <c r="W2816" i="123"/>
  <c r="L2816" i="123"/>
  <c r="J2816" i="123"/>
  <c r="AE2815" i="123"/>
  <c r="AD2815" i="123"/>
  <c r="Z2815" i="123"/>
  <c r="AA2815" i="123" s="1"/>
  <c r="AB2815" i="123" s="1"/>
  <c r="Y2815" i="123"/>
  <c r="W2815" i="123"/>
  <c r="L2815" i="123"/>
  <c r="J2815" i="123"/>
  <c r="AE2814" i="123"/>
  <c r="AD2814" i="123"/>
  <c r="Z2814" i="123"/>
  <c r="AA2814" i="123" s="1"/>
  <c r="AB2814" i="123" s="1"/>
  <c r="Y2814" i="123"/>
  <c r="W2814" i="123"/>
  <c r="L2814" i="123"/>
  <c r="J2814" i="123"/>
  <c r="AE2813" i="123"/>
  <c r="AD2813" i="123"/>
  <c r="Z2813" i="123"/>
  <c r="AA2813" i="123" s="1"/>
  <c r="AB2813" i="123" s="1"/>
  <c r="Y2813" i="123"/>
  <c r="W2813" i="123"/>
  <c r="L2813" i="123"/>
  <c r="J2813" i="123"/>
  <c r="AE2812" i="123"/>
  <c r="AD2812" i="123"/>
  <c r="Z2812" i="123"/>
  <c r="AA2812" i="123" s="1"/>
  <c r="AB2812" i="123" s="1"/>
  <c r="Y2812" i="123"/>
  <c r="W2812" i="123"/>
  <c r="L2812" i="123"/>
  <c r="J2812" i="123"/>
  <c r="AE2811" i="123"/>
  <c r="AD2811" i="123"/>
  <c r="Z2811" i="123"/>
  <c r="AA2811" i="123" s="1"/>
  <c r="AB2811" i="123" s="1"/>
  <c r="Y2811" i="123"/>
  <c r="W2811" i="123"/>
  <c r="L2811" i="123"/>
  <c r="J2811" i="123"/>
  <c r="AE2810" i="123"/>
  <c r="AD2810" i="123"/>
  <c r="Z2810" i="123"/>
  <c r="AA2810" i="123" s="1"/>
  <c r="AB2810" i="123" s="1"/>
  <c r="Y2810" i="123"/>
  <c r="W2810" i="123"/>
  <c r="L2810" i="123"/>
  <c r="J2810" i="123"/>
  <c r="AE2809" i="123"/>
  <c r="AD2809" i="123"/>
  <c r="Z2809" i="123"/>
  <c r="AA2809" i="123" s="1"/>
  <c r="AB2809" i="123" s="1"/>
  <c r="Y2809" i="123"/>
  <c r="W2809" i="123"/>
  <c r="L2809" i="123"/>
  <c r="J2809" i="123"/>
  <c r="AE2808" i="123"/>
  <c r="AD2808" i="123"/>
  <c r="Z2808" i="123"/>
  <c r="AA2808" i="123" s="1"/>
  <c r="AB2808" i="123" s="1"/>
  <c r="Y2808" i="123"/>
  <c r="W2808" i="123"/>
  <c r="L2808" i="123"/>
  <c r="J2808" i="123"/>
  <c r="AE2807" i="123"/>
  <c r="AD2807" i="123"/>
  <c r="Z2807" i="123"/>
  <c r="AA2807" i="123" s="1"/>
  <c r="AB2807" i="123" s="1"/>
  <c r="Y2807" i="123"/>
  <c r="W2807" i="123"/>
  <c r="L2807" i="123"/>
  <c r="J2807" i="123"/>
  <c r="AE2806" i="123"/>
  <c r="AD2806" i="123"/>
  <c r="Z2806" i="123"/>
  <c r="AA2806" i="123" s="1"/>
  <c r="AB2806" i="123" s="1"/>
  <c r="Y2806" i="123"/>
  <c r="W2806" i="123"/>
  <c r="L2806" i="123"/>
  <c r="J2806" i="123"/>
  <c r="AE2805" i="123"/>
  <c r="AD2805" i="123"/>
  <c r="Z2805" i="123"/>
  <c r="AA2805" i="123" s="1"/>
  <c r="AB2805" i="123" s="1"/>
  <c r="Y2805" i="123"/>
  <c r="W2805" i="123"/>
  <c r="L2805" i="123"/>
  <c r="J2805" i="123"/>
  <c r="AE2804" i="123"/>
  <c r="AD2804" i="123"/>
  <c r="Z2804" i="123"/>
  <c r="AA2804" i="123" s="1"/>
  <c r="AB2804" i="123" s="1"/>
  <c r="Y2804" i="123"/>
  <c r="W2804" i="123"/>
  <c r="L2804" i="123"/>
  <c r="J2804" i="123"/>
  <c r="AE2803" i="123"/>
  <c r="AD2803" i="123"/>
  <c r="Z2803" i="123"/>
  <c r="AA2803" i="123" s="1"/>
  <c r="AB2803" i="123" s="1"/>
  <c r="Y2803" i="123"/>
  <c r="W2803" i="123"/>
  <c r="L2803" i="123"/>
  <c r="J2803" i="123"/>
  <c r="AE2802" i="123"/>
  <c r="AD2802" i="123"/>
  <c r="Z2802" i="123"/>
  <c r="AA2802" i="123" s="1"/>
  <c r="AB2802" i="123" s="1"/>
  <c r="Y2802" i="123"/>
  <c r="W2802" i="123"/>
  <c r="L2802" i="123"/>
  <c r="J2802" i="123"/>
  <c r="AE2801" i="123"/>
  <c r="AD2801" i="123"/>
  <c r="Z2801" i="123"/>
  <c r="AA2801" i="123" s="1"/>
  <c r="AB2801" i="123" s="1"/>
  <c r="Y2801" i="123"/>
  <c r="W2801" i="123"/>
  <c r="L2801" i="123"/>
  <c r="J2801" i="123"/>
  <c r="AE2800" i="123"/>
  <c r="AD2800" i="123"/>
  <c r="Z2800" i="123"/>
  <c r="AA2800" i="123" s="1"/>
  <c r="AB2800" i="123" s="1"/>
  <c r="Y2800" i="123"/>
  <c r="W2800" i="123"/>
  <c r="L2800" i="123"/>
  <c r="J2800" i="123"/>
  <c r="AE2799" i="123"/>
  <c r="AD2799" i="123"/>
  <c r="Z2799" i="123"/>
  <c r="AA2799" i="123" s="1"/>
  <c r="AB2799" i="123" s="1"/>
  <c r="Y2799" i="123"/>
  <c r="W2799" i="123"/>
  <c r="L2799" i="123"/>
  <c r="J2799" i="123"/>
  <c r="AE2798" i="123"/>
  <c r="AD2798" i="123"/>
  <c r="Z2798" i="123"/>
  <c r="AA2798" i="123" s="1"/>
  <c r="AB2798" i="123" s="1"/>
  <c r="Y2798" i="123"/>
  <c r="W2798" i="123"/>
  <c r="L2798" i="123"/>
  <c r="J2798" i="123"/>
  <c r="AE2797" i="123"/>
  <c r="AD2797" i="123"/>
  <c r="Z2797" i="123"/>
  <c r="AA2797" i="123" s="1"/>
  <c r="AB2797" i="123" s="1"/>
  <c r="Y2797" i="123"/>
  <c r="W2797" i="123"/>
  <c r="L2797" i="123"/>
  <c r="J2797" i="123"/>
  <c r="AE2796" i="123"/>
  <c r="AD2796" i="123"/>
  <c r="Z2796" i="123"/>
  <c r="AA2796" i="123" s="1"/>
  <c r="AB2796" i="123" s="1"/>
  <c r="Y2796" i="123"/>
  <c r="W2796" i="123"/>
  <c r="L2796" i="123"/>
  <c r="J2796" i="123"/>
  <c r="AE2795" i="123"/>
  <c r="AD2795" i="123"/>
  <c r="Z2795" i="123"/>
  <c r="AA2795" i="123" s="1"/>
  <c r="AB2795" i="123" s="1"/>
  <c r="Y2795" i="123"/>
  <c r="W2795" i="123"/>
  <c r="L2795" i="123"/>
  <c r="J2795" i="123"/>
  <c r="AE2794" i="123"/>
  <c r="AD2794" i="123"/>
  <c r="Z2794" i="123"/>
  <c r="AA2794" i="123" s="1"/>
  <c r="AB2794" i="123" s="1"/>
  <c r="Y2794" i="123"/>
  <c r="W2794" i="123"/>
  <c r="L2794" i="123"/>
  <c r="J2794" i="123"/>
  <c r="AE2793" i="123"/>
  <c r="AD2793" i="123"/>
  <c r="Z2793" i="123"/>
  <c r="AA2793" i="123" s="1"/>
  <c r="AB2793" i="123" s="1"/>
  <c r="Y2793" i="123"/>
  <c r="W2793" i="123"/>
  <c r="L2793" i="123"/>
  <c r="J2793" i="123"/>
  <c r="AE2792" i="123"/>
  <c r="AD2792" i="123"/>
  <c r="Z2792" i="123"/>
  <c r="AA2792" i="123" s="1"/>
  <c r="AB2792" i="123" s="1"/>
  <c r="Y2792" i="123"/>
  <c r="W2792" i="123"/>
  <c r="L2792" i="123"/>
  <c r="J2792" i="123"/>
  <c r="AE2791" i="123"/>
  <c r="AD2791" i="123"/>
  <c r="Z2791" i="123"/>
  <c r="AA2791" i="123" s="1"/>
  <c r="AB2791" i="123" s="1"/>
  <c r="Y2791" i="123"/>
  <c r="W2791" i="123"/>
  <c r="L2791" i="123"/>
  <c r="J2791" i="123"/>
  <c r="AE2790" i="123"/>
  <c r="AD2790" i="123"/>
  <c r="Z2790" i="123"/>
  <c r="AA2790" i="123" s="1"/>
  <c r="AB2790" i="123" s="1"/>
  <c r="Y2790" i="123"/>
  <c r="W2790" i="123"/>
  <c r="L2790" i="123"/>
  <c r="J2790" i="123"/>
  <c r="AE2789" i="123"/>
  <c r="AD2789" i="123"/>
  <c r="Z2789" i="123"/>
  <c r="AA2789" i="123" s="1"/>
  <c r="AB2789" i="123" s="1"/>
  <c r="Y2789" i="123"/>
  <c r="W2789" i="123"/>
  <c r="L2789" i="123"/>
  <c r="J2789" i="123"/>
  <c r="AE2788" i="123"/>
  <c r="AD2788" i="123"/>
  <c r="Z2788" i="123"/>
  <c r="AA2788" i="123" s="1"/>
  <c r="AB2788" i="123" s="1"/>
  <c r="Y2788" i="123"/>
  <c r="W2788" i="123"/>
  <c r="L2788" i="123"/>
  <c r="J2788" i="123"/>
  <c r="AE2787" i="123"/>
  <c r="AD2787" i="123"/>
  <c r="Z2787" i="123"/>
  <c r="AA2787" i="123" s="1"/>
  <c r="AB2787" i="123" s="1"/>
  <c r="Y2787" i="123"/>
  <c r="W2787" i="123"/>
  <c r="L2787" i="123"/>
  <c r="J2787" i="123"/>
  <c r="AE2786" i="123"/>
  <c r="AD2786" i="123"/>
  <c r="Z2786" i="123"/>
  <c r="AA2786" i="123" s="1"/>
  <c r="AB2786" i="123" s="1"/>
  <c r="Y2786" i="123"/>
  <c r="W2786" i="123"/>
  <c r="L2786" i="123"/>
  <c r="J2786" i="123"/>
  <c r="AE2785" i="123"/>
  <c r="AD2785" i="123"/>
  <c r="Z2785" i="123"/>
  <c r="AA2785" i="123" s="1"/>
  <c r="AB2785" i="123" s="1"/>
  <c r="Y2785" i="123"/>
  <c r="W2785" i="123"/>
  <c r="L2785" i="123"/>
  <c r="J2785" i="123"/>
  <c r="AE2784" i="123"/>
  <c r="AD2784" i="123"/>
  <c r="Z2784" i="123"/>
  <c r="AA2784" i="123" s="1"/>
  <c r="AB2784" i="123" s="1"/>
  <c r="Y2784" i="123"/>
  <c r="W2784" i="123"/>
  <c r="L2784" i="123"/>
  <c r="J2784" i="123"/>
  <c r="AE2783" i="123"/>
  <c r="AD2783" i="123"/>
  <c r="Z2783" i="123"/>
  <c r="AA2783" i="123" s="1"/>
  <c r="AB2783" i="123" s="1"/>
  <c r="Y2783" i="123"/>
  <c r="W2783" i="123"/>
  <c r="L2783" i="123"/>
  <c r="J2783" i="123"/>
  <c r="AE2782" i="123"/>
  <c r="AD2782" i="123"/>
  <c r="Z2782" i="123"/>
  <c r="AA2782" i="123" s="1"/>
  <c r="AB2782" i="123" s="1"/>
  <c r="Y2782" i="123"/>
  <c r="W2782" i="123"/>
  <c r="L2782" i="123"/>
  <c r="J2782" i="123"/>
  <c r="AE2781" i="123"/>
  <c r="AD2781" i="123"/>
  <c r="Z2781" i="123"/>
  <c r="AA2781" i="123" s="1"/>
  <c r="AB2781" i="123" s="1"/>
  <c r="Y2781" i="123"/>
  <c r="W2781" i="123"/>
  <c r="L2781" i="123"/>
  <c r="J2781" i="123"/>
  <c r="AE2780" i="123"/>
  <c r="AD2780" i="123"/>
  <c r="Z2780" i="123"/>
  <c r="AA2780" i="123" s="1"/>
  <c r="AB2780" i="123" s="1"/>
  <c r="Y2780" i="123"/>
  <c r="W2780" i="123"/>
  <c r="L2780" i="123"/>
  <c r="J2780" i="123"/>
  <c r="AE2779" i="123"/>
  <c r="AD2779" i="123"/>
  <c r="Z2779" i="123"/>
  <c r="AA2779" i="123" s="1"/>
  <c r="AB2779" i="123" s="1"/>
  <c r="Y2779" i="123"/>
  <c r="W2779" i="123"/>
  <c r="L2779" i="123"/>
  <c r="J2779" i="123"/>
  <c r="AE2778" i="123"/>
  <c r="AD2778" i="123"/>
  <c r="Z2778" i="123"/>
  <c r="AA2778" i="123" s="1"/>
  <c r="AB2778" i="123" s="1"/>
  <c r="Y2778" i="123"/>
  <c r="W2778" i="123"/>
  <c r="L2778" i="123"/>
  <c r="J2778" i="123"/>
  <c r="AE2777" i="123"/>
  <c r="AD2777" i="123"/>
  <c r="Z2777" i="123"/>
  <c r="AA2777" i="123" s="1"/>
  <c r="AB2777" i="123" s="1"/>
  <c r="Y2777" i="123"/>
  <c r="W2777" i="123"/>
  <c r="L2777" i="123"/>
  <c r="J2777" i="123"/>
  <c r="AE2776" i="123"/>
  <c r="AD2776" i="123"/>
  <c r="Z2776" i="123"/>
  <c r="AA2776" i="123" s="1"/>
  <c r="AB2776" i="123" s="1"/>
  <c r="Y2776" i="123"/>
  <c r="W2776" i="123"/>
  <c r="L2776" i="123"/>
  <c r="J2776" i="123"/>
  <c r="AE2775" i="123"/>
  <c r="AD2775" i="123"/>
  <c r="Z2775" i="123"/>
  <c r="AA2775" i="123" s="1"/>
  <c r="AB2775" i="123" s="1"/>
  <c r="Y2775" i="123"/>
  <c r="W2775" i="123"/>
  <c r="L2775" i="123"/>
  <c r="J2775" i="123"/>
  <c r="AE2774" i="123"/>
  <c r="AD2774" i="123"/>
  <c r="Z2774" i="123"/>
  <c r="AA2774" i="123" s="1"/>
  <c r="AB2774" i="123" s="1"/>
  <c r="Y2774" i="123"/>
  <c r="W2774" i="123"/>
  <c r="L2774" i="123"/>
  <c r="J2774" i="123"/>
  <c r="AE2773" i="123"/>
  <c r="AD2773" i="123"/>
  <c r="Z2773" i="123"/>
  <c r="AA2773" i="123" s="1"/>
  <c r="AB2773" i="123" s="1"/>
  <c r="Y2773" i="123"/>
  <c r="W2773" i="123"/>
  <c r="L2773" i="123"/>
  <c r="J2773" i="123"/>
  <c r="AE2772" i="123"/>
  <c r="AD2772" i="123"/>
  <c r="Z2772" i="123"/>
  <c r="AA2772" i="123" s="1"/>
  <c r="AB2772" i="123" s="1"/>
  <c r="Y2772" i="123"/>
  <c r="W2772" i="123"/>
  <c r="L2772" i="123"/>
  <c r="J2772" i="123"/>
  <c r="AE2771" i="123"/>
  <c r="AD2771" i="123"/>
  <c r="Z2771" i="123"/>
  <c r="AA2771" i="123" s="1"/>
  <c r="AB2771" i="123" s="1"/>
  <c r="Y2771" i="123"/>
  <c r="W2771" i="123"/>
  <c r="L2771" i="123"/>
  <c r="J2771" i="123"/>
  <c r="AE2770" i="123"/>
  <c r="AD2770" i="123"/>
  <c r="Z2770" i="123"/>
  <c r="AA2770" i="123" s="1"/>
  <c r="AB2770" i="123" s="1"/>
  <c r="Y2770" i="123"/>
  <c r="W2770" i="123"/>
  <c r="L2770" i="123"/>
  <c r="J2770" i="123"/>
  <c r="AE2769" i="123"/>
  <c r="AD2769" i="123"/>
  <c r="Z2769" i="123"/>
  <c r="AA2769" i="123" s="1"/>
  <c r="AB2769" i="123" s="1"/>
  <c r="Y2769" i="123"/>
  <c r="W2769" i="123"/>
  <c r="L2769" i="123"/>
  <c r="J2769" i="123"/>
  <c r="AE2768" i="123"/>
  <c r="AD2768" i="123"/>
  <c r="Z2768" i="123"/>
  <c r="AA2768" i="123" s="1"/>
  <c r="AB2768" i="123" s="1"/>
  <c r="Y2768" i="123"/>
  <c r="W2768" i="123"/>
  <c r="L2768" i="123"/>
  <c r="J2768" i="123"/>
  <c r="AE2767" i="123"/>
  <c r="AD2767" i="123"/>
  <c r="Z2767" i="123"/>
  <c r="AA2767" i="123" s="1"/>
  <c r="AB2767" i="123" s="1"/>
  <c r="Y2767" i="123"/>
  <c r="W2767" i="123"/>
  <c r="L2767" i="123"/>
  <c r="J2767" i="123"/>
  <c r="AE2766" i="123"/>
  <c r="AD2766" i="123"/>
  <c r="Z2766" i="123"/>
  <c r="AA2766" i="123" s="1"/>
  <c r="AB2766" i="123" s="1"/>
  <c r="Y2766" i="123"/>
  <c r="W2766" i="123"/>
  <c r="L2766" i="123"/>
  <c r="J2766" i="123"/>
  <c r="AE2765" i="123"/>
  <c r="AD2765" i="123"/>
  <c r="Z2765" i="123"/>
  <c r="AA2765" i="123" s="1"/>
  <c r="AB2765" i="123" s="1"/>
  <c r="Y2765" i="123"/>
  <c r="W2765" i="123"/>
  <c r="L2765" i="123"/>
  <c r="J2765" i="123"/>
  <c r="AE2764" i="123"/>
  <c r="AD2764" i="123"/>
  <c r="Z2764" i="123"/>
  <c r="AA2764" i="123" s="1"/>
  <c r="AB2764" i="123" s="1"/>
  <c r="Y2764" i="123"/>
  <c r="W2764" i="123"/>
  <c r="L2764" i="123"/>
  <c r="J2764" i="123"/>
  <c r="AE2763" i="123"/>
  <c r="AD2763" i="123"/>
  <c r="Z2763" i="123"/>
  <c r="AA2763" i="123" s="1"/>
  <c r="AB2763" i="123" s="1"/>
  <c r="Y2763" i="123"/>
  <c r="W2763" i="123"/>
  <c r="L2763" i="123"/>
  <c r="J2763" i="123"/>
  <c r="AE2762" i="123"/>
  <c r="AD2762" i="123"/>
  <c r="Z2762" i="123"/>
  <c r="AA2762" i="123" s="1"/>
  <c r="AB2762" i="123" s="1"/>
  <c r="Y2762" i="123"/>
  <c r="W2762" i="123"/>
  <c r="L2762" i="123"/>
  <c r="J2762" i="123"/>
  <c r="AE2761" i="123"/>
  <c r="AD2761" i="123"/>
  <c r="Z2761" i="123"/>
  <c r="AA2761" i="123" s="1"/>
  <c r="AB2761" i="123" s="1"/>
  <c r="Y2761" i="123"/>
  <c r="W2761" i="123"/>
  <c r="L2761" i="123"/>
  <c r="J2761" i="123"/>
  <c r="AE2760" i="123"/>
  <c r="AD2760" i="123"/>
  <c r="Z2760" i="123"/>
  <c r="AA2760" i="123" s="1"/>
  <c r="AB2760" i="123" s="1"/>
  <c r="Y2760" i="123"/>
  <c r="W2760" i="123"/>
  <c r="L2760" i="123"/>
  <c r="J2760" i="123"/>
  <c r="AE2759" i="123"/>
  <c r="AD2759" i="123"/>
  <c r="Z2759" i="123"/>
  <c r="AA2759" i="123" s="1"/>
  <c r="AB2759" i="123" s="1"/>
  <c r="Y2759" i="123"/>
  <c r="W2759" i="123"/>
  <c r="L2759" i="123"/>
  <c r="J2759" i="123"/>
  <c r="AE2758" i="123"/>
  <c r="AD2758" i="123"/>
  <c r="Z2758" i="123"/>
  <c r="AA2758" i="123" s="1"/>
  <c r="AB2758" i="123" s="1"/>
  <c r="Y2758" i="123"/>
  <c r="W2758" i="123"/>
  <c r="L2758" i="123"/>
  <c r="J2758" i="123"/>
  <c r="AE2757" i="123"/>
  <c r="AD2757" i="123"/>
  <c r="Z2757" i="123"/>
  <c r="AA2757" i="123" s="1"/>
  <c r="AB2757" i="123" s="1"/>
  <c r="Y2757" i="123"/>
  <c r="W2757" i="123"/>
  <c r="L2757" i="123"/>
  <c r="J2757" i="123"/>
  <c r="AE2756" i="123"/>
  <c r="AD2756" i="123"/>
  <c r="Z2756" i="123"/>
  <c r="AA2756" i="123" s="1"/>
  <c r="AB2756" i="123" s="1"/>
  <c r="Y2756" i="123"/>
  <c r="W2756" i="123"/>
  <c r="L2756" i="123"/>
  <c r="J2756" i="123"/>
  <c r="AE2755" i="123"/>
  <c r="AD2755" i="123"/>
  <c r="Z2755" i="123"/>
  <c r="AA2755" i="123" s="1"/>
  <c r="AB2755" i="123" s="1"/>
  <c r="Y2755" i="123"/>
  <c r="W2755" i="123"/>
  <c r="L2755" i="123"/>
  <c r="J2755" i="123"/>
  <c r="AE2754" i="123"/>
  <c r="AD2754" i="123"/>
  <c r="Z2754" i="123"/>
  <c r="AA2754" i="123" s="1"/>
  <c r="AB2754" i="123" s="1"/>
  <c r="Y2754" i="123"/>
  <c r="W2754" i="123"/>
  <c r="L2754" i="123"/>
  <c r="J2754" i="123"/>
  <c r="AE2753" i="123"/>
  <c r="AD2753" i="123"/>
  <c r="Z2753" i="123"/>
  <c r="AA2753" i="123" s="1"/>
  <c r="AB2753" i="123" s="1"/>
  <c r="Y2753" i="123"/>
  <c r="W2753" i="123"/>
  <c r="L2753" i="123"/>
  <c r="J2753" i="123"/>
  <c r="AE2752" i="123"/>
  <c r="AD2752" i="123"/>
  <c r="Z2752" i="123"/>
  <c r="AA2752" i="123" s="1"/>
  <c r="AB2752" i="123" s="1"/>
  <c r="Y2752" i="123"/>
  <c r="W2752" i="123"/>
  <c r="L2752" i="123"/>
  <c r="J2752" i="123"/>
  <c r="AE2751" i="123"/>
  <c r="AD2751" i="123"/>
  <c r="Z2751" i="123"/>
  <c r="AA2751" i="123" s="1"/>
  <c r="AB2751" i="123" s="1"/>
  <c r="Y2751" i="123"/>
  <c r="W2751" i="123"/>
  <c r="L2751" i="123"/>
  <c r="J2751" i="123"/>
  <c r="AE2750" i="123"/>
  <c r="AD2750" i="123"/>
  <c r="Z2750" i="123"/>
  <c r="AA2750" i="123" s="1"/>
  <c r="AB2750" i="123" s="1"/>
  <c r="Y2750" i="123"/>
  <c r="W2750" i="123"/>
  <c r="L2750" i="123"/>
  <c r="J2750" i="123"/>
  <c r="AE2749" i="123"/>
  <c r="AD2749" i="123"/>
  <c r="Z2749" i="123"/>
  <c r="AA2749" i="123" s="1"/>
  <c r="AB2749" i="123" s="1"/>
  <c r="Y2749" i="123"/>
  <c r="W2749" i="123"/>
  <c r="L2749" i="123"/>
  <c r="J2749" i="123"/>
  <c r="AE2748" i="123"/>
  <c r="AD2748" i="123"/>
  <c r="Z2748" i="123"/>
  <c r="AA2748" i="123" s="1"/>
  <c r="AB2748" i="123" s="1"/>
  <c r="Y2748" i="123"/>
  <c r="W2748" i="123"/>
  <c r="L2748" i="123"/>
  <c r="J2748" i="123"/>
  <c r="AE2747" i="123"/>
  <c r="AD2747" i="123"/>
  <c r="Z2747" i="123"/>
  <c r="AA2747" i="123" s="1"/>
  <c r="AB2747" i="123" s="1"/>
  <c r="Y2747" i="123"/>
  <c r="W2747" i="123"/>
  <c r="L2747" i="123"/>
  <c r="J2747" i="123"/>
  <c r="AE2746" i="123"/>
  <c r="AD2746" i="123"/>
  <c r="Z2746" i="123"/>
  <c r="AA2746" i="123" s="1"/>
  <c r="AB2746" i="123" s="1"/>
  <c r="Y2746" i="123"/>
  <c r="W2746" i="123"/>
  <c r="L2746" i="123"/>
  <c r="J2746" i="123"/>
  <c r="AE2745" i="123"/>
  <c r="AD2745" i="123"/>
  <c r="Z2745" i="123"/>
  <c r="AA2745" i="123" s="1"/>
  <c r="AB2745" i="123" s="1"/>
  <c r="Y2745" i="123"/>
  <c r="W2745" i="123"/>
  <c r="L2745" i="123"/>
  <c r="J2745" i="123"/>
  <c r="AE2744" i="123"/>
  <c r="AD2744" i="123"/>
  <c r="Z2744" i="123"/>
  <c r="AA2744" i="123" s="1"/>
  <c r="AB2744" i="123" s="1"/>
  <c r="Y2744" i="123"/>
  <c r="W2744" i="123"/>
  <c r="L2744" i="123"/>
  <c r="J2744" i="123"/>
  <c r="AE2743" i="123"/>
  <c r="AD2743" i="123"/>
  <c r="Z2743" i="123"/>
  <c r="AA2743" i="123" s="1"/>
  <c r="AB2743" i="123" s="1"/>
  <c r="Y2743" i="123"/>
  <c r="W2743" i="123"/>
  <c r="L2743" i="123"/>
  <c r="J2743" i="123"/>
  <c r="AE2742" i="123"/>
  <c r="AD2742" i="123"/>
  <c r="Z2742" i="123"/>
  <c r="AA2742" i="123" s="1"/>
  <c r="AB2742" i="123" s="1"/>
  <c r="Y2742" i="123"/>
  <c r="W2742" i="123"/>
  <c r="L2742" i="123"/>
  <c r="J2742" i="123"/>
  <c r="AE2741" i="123"/>
  <c r="AD2741" i="123"/>
  <c r="Z2741" i="123"/>
  <c r="AA2741" i="123" s="1"/>
  <c r="AB2741" i="123" s="1"/>
  <c r="Y2741" i="123"/>
  <c r="W2741" i="123"/>
  <c r="L2741" i="123"/>
  <c r="J2741" i="123"/>
  <c r="AE2740" i="123"/>
  <c r="AD2740" i="123"/>
  <c r="Z2740" i="123"/>
  <c r="AA2740" i="123" s="1"/>
  <c r="AB2740" i="123" s="1"/>
  <c r="Y2740" i="123"/>
  <c r="W2740" i="123"/>
  <c r="L2740" i="123"/>
  <c r="J2740" i="123"/>
  <c r="AE2739" i="123"/>
  <c r="AD2739" i="123"/>
  <c r="Z2739" i="123"/>
  <c r="AA2739" i="123" s="1"/>
  <c r="AB2739" i="123" s="1"/>
  <c r="Y2739" i="123"/>
  <c r="W2739" i="123"/>
  <c r="L2739" i="123"/>
  <c r="J2739" i="123"/>
  <c r="AE2738" i="123"/>
  <c r="AD2738" i="123"/>
  <c r="Z2738" i="123"/>
  <c r="AA2738" i="123" s="1"/>
  <c r="AB2738" i="123" s="1"/>
  <c r="Y2738" i="123"/>
  <c r="W2738" i="123"/>
  <c r="L2738" i="123"/>
  <c r="J2738" i="123"/>
  <c r="AE2737" i="123"/>
  <c r="AD2737" i="123"/>
  <c r="Z2737" i="123"/>
  <c r="AA2737" i="123" s="1"/>
  <c r="AB2737" i="123" s="1"/>
  <c r="Y2737" i="123"/>
  <c r="W2737" i="123"/>
  <c r="L2737" i="123"/>
  <c r="J2737" i="123"/>
  <c r="AE2736" i="123"/>
  <c r="AD2736" i="123"/>
  <c r="Z2736" i="123"/>
  <c r="AA2736" i="123" s="1"/>
  <c r="AB2736" i="123" s="1"/>
  <c r="Y2736" i="123"/>
  <c r="W2736" i="123"/>
  <c r="L2736" i="123"/>
  <c r="J2736" i="123"/>
  <c r="AE2735" i="123"/>
  <c r="AD2735" i="123"/>
  <c r="Z2735" i="123"/>
  <c r="AA2735" i="123" s="1"/>
  <c r="AB2735" i="123" s="1"/>
  <c r="Y2735" i="123"/>
  <c r="W2735" i="123"/>
  <c r="L2735" i="123"/>
  <c r="J2735" i="123"/>
  <c r="AE2734" i="123"/>
  <c r="AD2734" i="123"/>
  <c r="Z2734" i="123"/>
  <c r="AA2734" i="123" s="1"/>
  <c r="AB2734" i="123" s="1"/>
  <c r="Y2734" i="123"/>
  <c r="W2734" i="123"/>
  <c r="L2734" i="123"/>
  <c r="J2734" i="123"/>
  <c r="AE2733" i="123"/>
  <c r="AD2733" i="123"/>
  <c r="Z2733" i="123"/>
  <c r="AA2733" i="123" s="1"/>
  <c r="AB2733" i="123" s="1"/>
  <c r="Y2733" i="123"/>
  <c r="W2733" i="123"/>
  <c r="L2733" i="123"/>
  <c r="J2733" i="123"/>
  <c r="AE2732" i="123"/>
  <c r="AD2732" i="123"/>
  <c r="Z2732" i="123"/>
  <c r="AA2732" i="123" s="1"/>
  <c r="AB2732" i="123" s="1"/>
  <c r="Y2732" i="123"/>
  <c r="W2732" i="123"/>
  <c r="L2732" i="123"/>
  <c r="J2732" i="123"/>
  <c r="AE2731" i="123"/>
  <c r="AD2731" i="123"/>
  <c r="Z2731" i="123"/>
  <c r="AA2731" i="123" s="1"/>
  <c r="AB2731" i="123" s="1"/>
  <c r="Y2731" i="123"/>
  <c r="W2731" i="123"/>
  <c r="L2731" i="123"/>
  <c r="J2731" i="123"/>
  <c r="AE2730" i="123"/>
  <c r="AD2730" i="123"/>
  <c r="Z2730" i="123"/>
  <c r="AA2730" i="123" s="1"/>
  <c r="AB2730" i="123" s="1"/>
  <c r="Y2730" i="123"/>
  <c r="W2730" i="123"/>
  <c r="L2730" i="123"/>
  <c r="J2730" i="123"/>
  <c r="AE2729" i="123"/>
  <c r="AD2729" i="123"/>
  <c r="Z2729" i="123"/>
  <c r="AA2729" i="123" s="1"/>
  <c r="AB2729" i="123" s="1"/>
  <c r="Y2729" i="123"/>
  <c r="W2729" i="123"/>
  <c r="L2729" i="123"/>
  <c r="J2729" i="123"/>
  <c r="AE2728" i="123"/>
  <c r="AD2728" i="123"/>
  <c r="Z2728" i="123"/>
  <c r="AA2728" i="123" s="1"/>
  <c r="AB2728" i="123" s="1"/>
  <c r="Y2728" i="123"/>
  <c r="W2728" i="123"/>
  <c r="L2728" i="123"/>
  <c r="J2728" i="123"/>
  <c r="AE2727" i="123"/>
  <c r="AD2727" i="123"/>
  <c r="Z2727" i="123"/>
  <c r="AA2727" i="123" s="1"/>
  <c r="AB2727" i="123" s="1"/>
  <c r="Y2727" i="123"/>
  <c r="W2727" i="123"/>
  <c r="L2727" i="123"/>
  <c r="J2727" i="123"/>
  <c r="AE2726" i="123"/>
  <c r="AD2726" i="123"/>
  <c r="Z2726" i="123"/>
  <c r="AA2726" i="123" s="1"/>
  <c r="AB2726" i="123" s="1"/>
  <c r="Y2726" i="123"/>
  <c r="W2726" i="123"/>
  <c r="L2726" i="123"/>
  <c r="J2726" i="123"/>
  <c r="AE2725" i="123"/>
  <c r="AD2725" i="123"/>
  <c r="Z2725" i="123"/>
  <c r="AA2725" i="123" s="1"/>
  <c r="AB2725" i="123" s="1"/>
  <c r="Y2725" i="123"/>
  <c r="W2725" i="123"/>
  <c r="L2725" i="123"/>
  <c r="J2725" i="123"/>
  <c r="AE2724" i="123"/>
  <c r="AD2724" i="123"/>
  <c r="Z2724" i="123"/>
  <c r="AA2724" i="123" s="1"/>
  <c r="AB2724" i="123" s="1"/>
  <c r="Y2724" i="123"/>
  <c r="W2724" i="123"/>
  <c r="L2724" i="123"/>
  <c r="J2724" i="123"/>
  <c r="AE2723" i="123"/>
  <c r="AD2723" i="123"/>
  <c r="Z2723" i="123"/>
  <c r="AA2723" i="123" s="1"/>
  <c r="AB2723" i="123" s="1"/>
  <c r="Y2723" i="123"/>
  <c r="W2723" i="123"/>
  <c r="L2723" i="123"/>
  <c r="J2723" i="123"/>
  <c r="AE2722" i="123"/>
  <c r="AD2722" i="123"/>
  <c r="Z2722" i="123"/>
  <c r="AA2722" i="123" s="1"/>
  <c r="AB2722" i="123" s="1"/>
  <c r="Y2722" i="123"/>
  <c r="W2722" i="123"/>
  <c r="L2722" i="123"/>
  <c r="J2722" i="123"/>
  <c r="AE2721" i="123"/>
  <c r="AD2721" i="123"/>
  <c r="Z2721" i="123"/>
  <c r="AA2721" i="123" s="1"/>
  <c r="AB2721" i="123" s="1"/>
  <c r="Y2721" i="123"/>
  <c r="W2721" i="123"/>
  <c r="L2721" i="123"/>
  <c r="J2721" i="123"/>
  <c r="AE2720" i="123"/>
  <c r="AD2720" i="123"/>
  <c r="Z2720" i="123"/>
  <c r="AA2720" i="123" s="1"/>
  <c r="AB2720" i="123" s="1"/>
  <c r="Y2720" i="123"/>
  <c r="W2720" i="123"/>
  <c r="L2720" i="123"/>
  <c r="J2720" i="123"/>
  <c r="AE2719" i="123"/>
  <c r="AD2719" i="123"/>
  <c r="Z2719" i="123"/>
  <c r="AA2719" i="123" s="1"/>
  <c r="AB2719" i="123" s="1"/>
  <c r="Y2719" i="123"/>
  <c r="W2719" i="123"/>
  <c r="L2719" i="123"/>
  <c r="J2719" i="123"/>
  <c r="AE2718" i="123"/>
  <c r="AD2718" i="123"/>
  <c r="Z2718" i="123"/>
  <c r="AA2718" i="123" s="1"/>
  <c r="AB2718" i="123" s="1"/>
  <c r="Y2718" i="123"/>
  <c r="W2718" i="123"/>
  <c r="L2718" i="123"/>
  <c r="J2718" i="123"/>
  <c r="AE2717" i="123"/>
  <c r="AD2717" i="123"/>
  <c r="Z2717" i="123"/>
  <c r="AA2717" i="123" s="1"/>
  <c r="AB2717" i="123" s="1"/>
  <c r="Y2717" i="123"/>
  <c r="W2717" i="123"/>
  <c r="L2717" i="123"/>
  <c r="J2717" i="123"/>
  <c r="AE2716" i="123"/>
  <c r="AD2716" i="123"/>
  <c r="Z2716" i="123"/>
  <c r="AA2716" i="123" s="1"/>
  <c r="AB2716" i="123" s="1"/>
  <c r="Y2716" i="123"/>
  <c r="W2716" i="123"/>
  <c r="L2716" i="123"/>
  <c r="J2716" i="123"/>
  <c r="AE2715" i="123"/>
  <c r="AD2715" i="123"/>
  <c r="Z2715" i="123"/>
  <c r="AA2715" i="123" s="1"/>
  <c r="AB2715" i="123" s="1"/>
  <c r="Y2715" i="123"/>
  <c r="W2715" i="123"/>
  <c r="L2715" i="123"/>
  <c r="J2715" i="123"/>
  <c r="AE2714" i="123"/>
  <c r="AD2714" i="123"/>
  <c r="Z2714" i="123"/>
  <c r="AA2714" i="123" s="1"/>
  <c r="AB2714" i="123" s="1"/>
  <c r="Y2714" i="123"/>
  <c r="W2714" i="123"/>
  <c r="L2714" i="123"/>
  <c r="J2714" i="123"/>
  <c r="AE2713" i="123"/>
  <c r="AD2713" i="123"/>
  <c r="Z2713" i="123"/>
  <c r="AA2713" i="123" s="1"/>
  <c r="AB2713" i="123" s="1"/>
  <c r="Y2713" i="123"/>
  <c r="W2713" i="123"/>
  <c r="L2713" i="123"/>
  <c r="J2713" i="123"/>
  <c r="AE2712" i="123"/>
  <c r="AD2712" i="123"/>
  <c r="Z2712" i="123"/>
  <c r="AA2712" i="123" s="1"/>
  <c r="AB2712" i="123" s="1"/>
  <c r="Y2712" i="123"/>
  <c r="W2712" i="123"/>
  <c r="L2712" i="123"/>
  <c r="J2712" i="123"/>
  <c r="AE2711" i="123"/>
  <c r="AD2711" i="123"/>
  <c r="Z2711" i="123"/>
  <c r="AA2711" i="123" s="1"/>
  <c r="AB2711" i="123" s="1"/>
  <c r="Y2711" i="123"/>
  <c r="W2711" i="123"/>
  <c r="L2711" i="123"/>
  <c r="J2711" i="123"/>
  <c r="AE2710" i="123"/>
  <c r="AD2710" i="123"/>
  <c r="Z2710" i="123"/>
  <c r="AA2710" i="123" s="1"/>
  <c r="AB2710" i="123" s="1"/>
  <c r="Y2710" i="123"/>
  <c r="W2710" i="123"/>
  <c r="L2710" i="123"/>
  <c r="J2710" i="123"/>
  <c r="AE2709" i="123"/>
  <c r="AD2709" i="123"/>
  <c r="Z2709" i="123"/>
  <c r="AA2709" i="123" s="1"/>
  <c r="AB2709" i="123" s="1"/>
  <c r="Y2709" i="123"/>
  <c r="W2709" i="123"/>
  <c r="L2709" i="123"/>
  <c r="J2709" i="123"/>
  <c r="AE2708" i="123"/>
  <c r="AD2708" i="123"/>
  <c r="Z2708" i="123"/>
  <c r="AA2708" i="123" s="1"/>
  <c r="AB2708" i="123" s="1"/>
  <c r="Y2708" i="123"/>
  <c r="W2708" i="123"/>
  <c r="L2708" i="123"/>
  <c r="J2708" i="123"/>
  <c r="AE2707" i="123"/>
  <c r="AD2707" i="123"/>
  <c r="Z2707" i="123"/>
  <c r="AA2707" i="123" s="1"/>
  <c r="AB2707" i="123" s="1"/>
  <c r="Y2707" i="123"/>
  <c r="W2707" i="123"/>
  <c r="L2707" i="123"/>
  <c r="J2707" i="123"/>
  <c r="AE2706" i="123"/>
  <c r="AD2706" i="123"/>
  <c r="Z2706" i="123"/>
  <c r="AA2706" i="123" s="1"/>
  <c r="AB2706" i="123" s="1"/>
  <c r="Y2706" i="123"/>
  <c r="W2706" i="123"/>
  <c r="L2706" i="123"/>
  <c r="J2706" i="123"/>
  <c r="AE2705" i="123"/>
  <c r="AD2705" i="123"/>
  <c r="Z2705" i="123"/>
  <c r="AA2705" i="123" s="1"/>
  <c r="AB2705" i="123" s="1"/>
  <c r="Y2705" i="123"/>
  <c r="W2705" i="123"/>
  <c r="L2705" i="123"/>
  <c r="J2705" i="123"/>
  <c r="AE2704" i="123"/>
  <c r="AD2704" i="123"/>
  <c r="Z2704" i="123"/>
  <c r="AA2704" i="123" s="1"/>
  <c r="AB2704" i="123" s="1"/>
  <c r="Y2704" i="123"/>
  <c r="W2704" i="123"/>
  <c r="L2704" i="123"/>
  <c r="J2704" i="123"/>
  <c r="AE2703" i="123"/>
  <c r="AD2703" i="123"/>
  <c r="Z2703" i="123"/>
  <c r="AA2703" i="123" s="1"/>
  <c r="AB2703" i="123" s="1"/>
  <c r="Y2703" i="123"/>
  <c r="W2703" i="123"/>
  <c r="L2703" i="123"/>
  <c r="J2703" i="123"/>
  <c r="AE2702" i="123"/>
  <c r="AD2702" i="123"/>
  <c r="Z2702" i="123"/>
  <c r="AA2702" i="123" s="1"/>
  <c r="AB2702" i="123" s="1"/>
  <c r="Y2702" i="123"/>
  <c r="W2702" i="123"/>
  <c r="L2702" i="123"/>
  <c r="J2702" i="123"/>
  <c r="AE2701" i="123"/>
  <c r="AD2701" i="123"/>
  <c r="Z2701" i="123"/>
  <c r="AA2701" i="123" s="1"/>
  <c r="AB2701" i="123" s="1"/>
  <c r="Y2701" i="123"/>
  <c r="W2701" i="123"/>
  <c r="L2701" i="123"/>
  <c r="J2701" i="123"/>
  <c r="AE2700" i="123"/>
  <c r="AD2700" i="123"/>
  <c r="Z2700" i="123"/>
  <c r="AA2700" i="123" s="1"/>
  <c r="AB2700" i="123" s="1"/>
  <c r="Y2700" i="123"/>
  <c r="W2700" i="123"/>
  <c r="L2700" i="123"/>
  <c r="J2700" i="123"/>
  <c r="AE2699" i="123"/>
  <c r="AD2699" i="123"/>
  <c r="Z2699" i="123"/>
  <c r="AA2699" i="123" s="1"/>
  <c r="AB2699" i="123" s="1"/>
  <c r="Y2699" i="123"/>
  <c r="W2699" i="123"/>
  <c r="L2699" i="123"/>
  <c r="J2699" i="123"/>
  <c r="AE2698" i="123"/>
  <c r="AD2698" i="123"/>
  <c r="Z2698" i="123"/>
  <c r="AA2698" i="123" s="1"/>
  <c r="AB2698" i="123" s="1"/>
  <c r="Y2698" i="123"/>
  <c r="W2698" i="123"/>
  <c r="L2698" i="123"/>
  <c r="J2698" i="123"/>
  <c r="AE2697" i="123"/>
  <c r="AD2697" i="123"/>
  <c r="Z2697" i="123"/>
  <c r="AA2697" i="123" s="1"/>
  <c r="AB2697" i="123" s="1"/>
  <c r="Y2697" i="123"/>
  <c r="W2697" i="123"/>
  <c r="L2697" i="123"/>
  <c r="J2697" i="123"/>
  <c r="AE2696" i="123"/>
  <c r="AD2696" i="123"/>
  <c r="Z2696" i="123"/>
  <c r="AA2696" i="123" s="1"/>
  <c r="AB2696" i="123" s="1"/>
  <c r="Y2696" i="123"/>
  <c r="W2696" i="123"/>
  <c r="L2696" i="123"/>
  <c r="J2696" i="123"/>
  <c r="AE2695" i="123"/>
  <c r="AD2695" i="123"/>
  <c r="Z2695" i="123"/>
  <c r="AA2695" i="123" s="1"/>
  <c r="AB2695" i="123" s="1"/>
  <c r="Y2695" i="123"/>
  <c r="W2695" i="123"/>
  <c r="L2695" i="123"/>
  <c r="J2695" i="123"/>
  <c r="AE2694" i="123"/>
  <c r="AD2694" i="123"/>
  <c r="Z2694" i="123"/>
  <c r="AA2694" i="123" s="1"/>
  <c r="AB2694" i="123" s="1"/>
  <c r="Y2694" i="123"/>
  <c r="W2694" i="123"/>
  <c r="L2694" i="123"/>
  <c r="J2694" i="123"/>
  <c r="AE2693" i="123"/>
  <c r="AD2693" i="123"/>
  <c r="Z2693" i="123"/>
  <c r="AA2693" i="123" s="1"/>
  <c r="AB2693" i="123" s="1"/>
  <c r="Y2693" i="123"/>
  <c r="W2693" i="123"/>
  <c r="L2693" i="123"/>
  <c r="J2693" i="123"/>
  <c r="AE2692" i="123"/>
  <c r="AD2692" i="123"/>
  <c r="Z2692" i="123"/>
  <c r="AA2692" i="123" s="1"/>
  <c r="AB2692" i="123" s="1"/>
  <c r="Y2692" i="123"/>
  <c r="W2692" i="123"/>
  <c r="L2692" i="123"/>
  <c r="J2692" i="123"/>
  <c r="AE2691" i="123"/>
  <c r="AD2691" i="123"/>
  <c r="Z2691" i="123"/>
  <c r="AA2691" i="123" s="1"/>
  <c r="AB2691" i="123" s="1"/>
  <c r="Y2691" i="123"/>
  <c r="W2691" i="123"/>
  <c r="L2691" i="123"/>
  <c r="J2691" i="123"/>
  <c r="AE2690" i="123"/>
  <c r="AD2690" i="123"/>
  <c r="Z2690" i="123"/>
  <c r="AA2690" i="123" s="1"/>
  <c r="AB2690" i="123" s="1"/>
  <c r="Y2690" i="123"/>
  <c r="W2690" i="123"/>
  <c r="L2690" i="123"/>
  <c r="J2690" i="123"/>
  <c r="AE2689" i="123"/>
  <c r="AD2689" i="123"/>
  <c r="Z2689" i="123"/>
  <c r="AA2689" i="123" s="1"/>
  <c r="AB2689" i="123" s="1"/>
  <c r="Y2689" i="123"/>
  <c r="W2689" i="123"/>
  <c r="L2689" i="123"/>
  <c r="J2689" i="123"/>
  <c r="AE2688" i="123"/>
  <c r="AD2688" i="123"/>
  <c r="Z2688" i="123"/>
  <c r="AA2688" i="123" s="1"/>
  <c r="AB2688" i="123" s="1"/>
  <c r="Y2688" i="123"/>
  <c r="W2688" i="123"/>
  <c r="L2688" i="123"/>
  <c r="J2688" i="123"/>
  <c r="AE2687" i="123"/>
  <c r="AD2687" i="123"/>
  <c r="Z2687" i="123"/>
  <c r="AA2687" i="123" s="1"/>
  <c r="AB2687" i="123" s="1"/>
  <c r="Y2687" i="123"/>
  <c r="W2687" i="123"/>
  <c r="L2687" i="123"/>
  <c r="J2687" i="123"/>
  <c r="AE2686" i="123"/>
  <c r="AD2686" i="123"/>
  <c r="Z2686" i="123"/>
  <c r="AA2686" i="123" s="1"/>
  <c r="AB2686" i="123" s="1"/>
  <c r="Y2686" i="123"/>
  <c r="W2686" i="123"/>
  <c r="L2686" i="123"/>
  <c r="J2686" i="123"/>
  <c r="AE2685" i="123"/>
  <c r="AD2685" i="123"/>
  <c r="Z2685" i="123"/>
  <c r="AA2685" i="123" s="1"/>
  <c r="AB2685" i="123" s="1"/>
  <c r="Y2685" i="123"/>
  <c r="W2685" i="123"/>
  <c r="L2685" i="123"/>
  <c r="J2685" i="123"/>
  <c r="AE2684" i="123"/>
  <c r="AD2684" i="123"/>
  <c r="Z2684" i="123"/>
  <c r="AA2684" i="123" s="1"/>
  <c r="AB2684" i="123" s="1"/>
  <c r="Y2684" i="123"/>
  <c r="W2684" i="123"/>
  <c r="L2684" i="123"/>
  <c r="J2684" i="123"/>
  <c r="AE2683" i="123"/>
  <c r="AD2683" i="123"/>
  <c r="Z2683" i="123"/>
  <c r="AA2683" i="123" s="1"/>
  <c r="AB2683" i="123" s="1"/>
  <c r="Y2683" i="123"/>
  <c r="W2683" i="123"/>
  <c r="L2683" i="123"/>
  <c r="J2683" i="123"/>
  <c r="AE2682" i="123"/>
  <c r="AD2682" i="123"/>
  <c r="Z2682" i="123"/>
  <c r="AA2682" i="123" s="1"/>
  <c r="AB2682" i="123" s="1"/>
  <c r="Y2682" i="123"/>
  <c r="W2682" i="123"/>
  <c r="L2682" i="123"/>
  <c r="J2682" i="123"/>
  <c r="AE2681" i="123"/>
  <c r="AD2681" i="123"/>
  <c r="Z2681" i="123"/>
  <c r="AA2681" i="123" s="1"/>
  <c r="AB2681" i="123" s="1"/>
  <c r="Y2681" i="123"/>
  <c r="W2681" i="123"/>
  <c r="L2681" i="123"/>
  <c r="J2681" i="123"/>
  <c r="AE2680" i="123"/>
  <c r="AD2680" i="123"/>
  <c r="Z2680" i="123"/>
  <c r="AA2680" i="123" s="1"/>
  <c r="AB2680" i="123" s="1"/>
  <c r="Y2680" i="123"/>
  <c r="W2680" i="123"/>
  <c r="L2680" i="123"/>
  <c r="J2680" i="123"/>
  <c r="AE2679" i="123"/>
  <c r="AD2679" i="123"/>
  <c r="Z2679" i="123"/>
  <c r="AA2679" i="123" s="1"/>
  <c r="AB2679" i="123" s="1"/>
  <c r="Y2679" i="123"/>
  <c r="W2679" i="123"/>
  <c r="L2679" i="123"/>
  <c r="J2679" i="123"/>
  <c r="AE2678" i="123"/>
  <c r="AD2678" i="123"/>
  <c r="Z2678" i="123"/>
  <c r="AA2678" i="123" s="1"/>
  <c r="AB2678" i="123" s="1"/>
  <c r="Y2678" i="123"/>
  <c r="W2678" i="123"/>
  <c r="L2678" i="123"/>
  <c r="J2678" i="123"/>
  <c r="AE2677" i="123"/>
  <c r="AD2677" i="123"/>
  <c r="Z2677" i="123"/>
  <c r="AA2677" i="123" s="1"/>
  <c r="AB2677" i="123" s="1"/>
  <c r="Y2677" i="123"/>
  <c r="W2677" i="123"/>
  <c r="L2677" i="123"/>
  <c r="J2677" i="123"/>
  <c r="AE2676" i="123"/>
  <c r="AD2676" i="123"/>
  <c r="Z2676" i="123"/>
  <c r="AA2676" i="123" s="1"/>
  <c r="AB2676" i="123" s="1"/>
  <c r="Y2676" i="123"/>
  <c r="W2676" i="123"/>
  <c r="L2676" i="123"/>
  <c r="J2676" i="123"/>
  <c r="AE2675" i="123"/>
  <c r="AD2675" i="123"/>
  <c r="Z2675" i="123"/>
  <c r="AA2675" i="123" s="1"/>
  <c r="AB2675" i="123" s="1"/>
  <c r="Y2675" i="123"/>
  <c r="W2675" i="123"/>
  <c r="L2675" i="123"/>
  <c r="J2675" i="123"/>
  <c r="AE2674" i="123"/>
  <c r="AD2674" i="123"/>
  <c r="Z2674" i="123"/>
  <c r="AA2674" i="123" s="1"/>
  <c r="AB2674" i="123" s="1"/>
  <c r="Y2674" i="123"/>
  <c r="W2674" i="123"/>
  <c r="L2674" i="123"/>
  <c r="J2674" i="123"/>
  <c r="AE2673" i="123"/>
  <c r="AD2673" i="123"/>
  <c r="Z2673" i="123"/>
  <c r="AA2673" i="123" s="1"/>
  <c r="AB2673" i="123" s="1"/>
  <c r="Y2673" i="123"/>
  <c r="W2673" i="123"/>
  <c r="L2673" i="123"/>
  <c r="J2673" i="123"/>
  <c r="AE2672" i="123"/>
  <c r="AD2672" i="123"/>
  <c r="Z2672" i="123"/>
  <c r="AA2672" i="123" s="1"/>
  <c r="AB2672" i="123" s="1"/>
  <c r="Y2672" i="123"/>
  <c r="W2672" i="123"/>
  <c r="L2672" i="123"/>
  <c r="J2672" i="123"/>
  <c r="AE2671" i="123"/>
  <c r="AD2671" i="123"/>
  <c r="Z2671" i="123"/>
  <c r="AA2671" i="123" s="1"/>
  <c r="AB2671" i="123" s="1"/>
  <c r="Y2671" i="123"/>
  <c r="W2671" i="123"/>
  <c r="L2671" i="123"/>
  <c r="J2671" i="123"/>
  <c r="AE2670" i="123"/>
  <c r="AD2670" i="123"/>
  <c r="Z2670" i="123"/>
  <c r="AA2670" i="123" s="1"/>
  <c r="AB2670" i="123" s="1"/>
  <c r="Y2670" i="123"/>
  <c r="W2670" i="123"/>
  <c r="L2670" i="123"/>
  <c r="J2670" i="123"/>
  <c r="AE2669" i="123"/>
  <c r="AD2669" i="123"/>
  <c r="Z2669" i="123"/>
  <c r="AA2669" i="123" s="1"/>
  <c r="AB2669" i="123" s="1"/>
  <c r="Y2669" i="123"/>
  <c r="W2669" i="123"/>
  <c r="L2669" i="123"/>
  <c r="J2669" i="123"/>
  <c r="AE2668" i="123"/>
  <c r="AD2668" i="123"/>
  <c r="Z2668" i="123"/>
  <c r="AA2668" i="123" s="1"/>
  <c r="AB2668" i="123" s="1"/>
  <c r="Y2668" i="123"/>
  <c r="W2668" i="123"/>
  <c r="L2668" i="123"/>
  <c r="J2668" i="123"/>
  <c r="AE2667" i="123"/>
  <c r="AD2667" i="123"/>
  <c r="Z2667" i="123"/>
  <c r="AA2667" i="123" s="1"/>
  <c r="AB2667" i="123" s="1"/>
  <c r="Y2667" i="123"/>
  <c r="W2667" i="123"/>
  <c r="L2667" i="123"/>
  <c r="J2667" i="123"/>
  <c r="AE2666" i="123"/>
  <c r="AD2666" i="123"/>
  <c r="Z2666" i="123"/>
  <c r="AA2666" i="123" s="1"/>
  <c r="AB2666" i="123" s="1"/>
  <c r="Y2666" i="123"/>
  <c r="W2666" i="123"/>
  <c r="L2666" i="123"/>
  <c r="J2666" i="123"/>
  <c r="AE2665" i="123"/>
  <c r="AD2665" i="123"/>
  <c r="Z2665" i="123"/>
  <c r="AA2665" i="123" s="1"/>
  <c r="AB2665" i="123" s="1"/>
  <c r="Y2665" i="123"/>
  <c r="W2665" i="123"/>
  <c r="L2665" i="123"/>
  <c r="J2665" i="123"/>
  <c r="AE2664" i="123"/>
  <c r="AD2664" i="123"/>
  <c r="Z2664" i="123"/>
  <c r="AA2664" i="123" s="1"/>
  <c r="AB2664" i="123" s="1"/>
  <c r="Y2664" i="123"/>
  <c r="W2664" i="123"/>
  <c r="L2664" i="123"/>
  <c r="J2664" i="123"/>
  <c r="AE2663" i="123"/>
  <c r="AD2663" i="123"/>
  <c r="Z2663" i="123"/>
  <c r="AA2663" i="123" s="1"/>
  <c r="AB2663" i="123" s="1"/>
  <c r="Y2663" i="123"/>
  <c r="W2663" i="123"/>
  <c r="L2663" i="123"/>
  <c r="J2663" i="123"/>
  <c r="AE2662" i="123"/>
  <c r="AD2662" i="123"/>
  <c r="Z2662" i="123"/>
  <c r="AA2662" i="123" s="1"/>
  <c r="AB2662" i="123" s="1"/>
  <c r="Y2662" i="123"/>
  <c r="W2662" i="123"/>
  <c r="L2662" i="123"/>
  <c r="J2662" i="123"/>
  <c r="AE2661" i="123"/>
  <c r="AD2661" i="123"/>
  <c r="Z2661" i="123"/>
  <c r="AA2661" i="123" s="1"/>
  <c r="AB2661" i="123" s="1"/>
  <c r="Y2661" i="123"/>
  <c r="W2661" i="123"/>
  <c r="L2661" i="123"/>
  <c r="J2661" i="123"/>
  <c r="AE2660" i="123"/>
  <c r="AD2660" i="123"/>
  <c r="Z2660" i="123"/>
  <c r="AA2660" i="123" s="1"/>
  <c r="AB2660" i="123" s="1"/>
  <c r="Y2660" i="123"/>
  <c r="W2660" i="123"/>
  <c r="L2660" i="123"/>
  <c r="J2660" i="123"/>
  <c r="AE2659" i="123"/>
  <c r="AD2659" i="123"/>
  <c r="Z2659" i="123"/>
  <c r="AA2659" i="123" s="1"/>
  <c r="AB2659" i="123" s="1"/>
  <c r="Y2659" i="123"/>
  <c r="W2659" i="123"/>
  <c r="L2659" i="123"/>
  <c r="J2659" i="123"/>
  <c r="AE2658" i="123"/>
  <c r="AD2658" i="123"/>
  <c r="Z2658" i="123"/>
  <c r="AA2658" i="123" s="1"/>
  <c r="AB2658" i="123" s="1"/>
  <c r="Y2658" i="123"/>
  <c r="W2658" i="123"/>
  <c r="L2658" i="123"/>
  <c r="J2658" i="123"/>
  <c r="AE2657" i="123"/>
  <c r="AD2657" i="123"/>
  <c r="Z2657" i="123"/>
  <c r="AA2657" i="123" s="1"/>
  <c r="AB2657" i="123" s="1"/>
  <c r="Y2657" i="123"/>
  <c r="W2657" i="123"/>
  <c r="L2657" i="123"/>
  <c r="J2657" i="123"/>
  <c r="AE2656" i="123"/>
  <c r="AD2656" i="123"/>
  <c r="Z2656" i="123"/>
  <c r="AA2656" i="123" s="1"/>
  <c r="AB2656" i="123" s="1"/>
  <c r="Y2656" i="123"/>
  <c r="W2656" i="123"/>
  <c r="L2656" i="123"/>
  <c r="J2656" i="123"/>
  <c r="AE2655" i="123"/>
  <c r="AD2655" i="123"/>
  <c r="Z2655" i="123"/>
  <c r="AA2655" i="123" s="1"/>
  <c r="AB2655" i="123" s="1"/>
  <c r="Y2655" i="123"/>
  <c r="W2655" i="123"/>
  <c r="L2655" i="123"/>
  <c r="J2655" i="123"/>
  <c r="AE2654" i="123"/>
  <c r="AD2654" i="123"/>
  <c r="Z2654" i="123"/>
  <c r="AA2654" i="123" s="1"/>
  <c r="AB2654" i="123" s="1"/>
  <c r="Y2654" i="123"/>
  <c r="W2654" i="123"/>
  <c r="L2654" i="123"/>
  <c r="J2654" i="123"/>
  <c r="AE2653" i="123"/>
  <c r="AD2653" i="123"/>
  <c r="Z2653" i="123"/>
  <c r="AA2653" i="123" s="1"/>
  <c r="AB2653" i="123" s="1"/>
  <c r="Y2653" i="123"/>
  <c r="W2653" i="123"/>
  <c r="L2653" i="123"/>
  <c r="J2653" i="123"/>
  <c r="AE2652" i="123"/>
  <c r="AD2652" i="123"/>
  <c r="Z2652" i="123"/>
  <c r="AA2652" i="123" s="1"/>
  <c r="AB2652" i="123" s="1"/>
  <c r="Y2652" i="123"/>
  <c r="W2652" i="123"/>
  <c r="L2652" i="123"/>
  <c r="J2652" i="123"/>
  <c r="AE2651" i="123"/>
  <c r="AD2651" i="123"/>
  <c r="Z2651" i="123"/>
  <c r="AA2651" i="123" s="1"/>
  <c r="AB2651" i="123" s="1"/>
  <c r="Y2651" i="123"/>
  <c r="W2651" i="123"/>
  <c r="L2651" i="123"/>
  <c r="J2651" i="123"/>
  <c r="AE2650" i="123"/>
  <c r="AD2650" i="123"/>
  <c r="Z2650" i="123"/>
  <c r="AA2650" i="123" s="1"/>
  <c r="AB2650" i="123" s="1"/>
  <c r="Y2650" i="123"/>
  <c r="W2650" i="123"/>
  <c r="L2650" i="123"/>
  <c r="J2650" i="123"/>
  <c r="AE2649" i="123"/>
  <c r="AD2649" i="123"/>
  <c r="Z2649" i="123"/>
  <c r="AA2649" i="123" s="1"/>
  <c r="AB2649" i="123" s="1"/>
  <c r="Y2649" i="123"/>
  <c r="W2649" i="123"/>
  <c r="L2649" i="123"/>
  <c r="J2649" i="123"/>
  <c r="AE2648" i="123"/>
  <c r="AD2648" i="123"/>
  <c r="Z2648" i="123"/>
  <c r="AA2648" i="123" s="1"/>
  <c r="AB2648" i="123" s="1"/>
  <c r="Y2648" i="123"/>
  <c r="W2648" i="123"/>
  <c r="L2648" i="123"/>
  <c r="J2648" i="123"/>
  <c r="AE2647" i="123"/>
  <c r="AD2647" i="123"/>
  <c r="Z2647" i="123"/>
  <c r="AA2647" i="123" s="1"/>
  <c r="AB2647" i="123" s="1"/>
  <c r="Y2647" i="123"/>
  <c r="W2647" i="123"/>
  <c r="L2647" i="123"/>
  <c r="J2647" i="123"/>
  <c r="AE2646" i="123"/>
  <c r="AD2646" i="123"/>
  <c r="Z2646" i="123"/>
  <c r="AA2646" i="123" s="1"/>
  <c r="AB2646" i="123" s="1"/>
  <c r="Y2646" i="123"/>
  <c r="W2646" i="123"/>
  <c r="L2646" i="123"/>
  <c r="J2646" i="123"/>
  <c r="AE2645" i="123"/>
  <c r="AD2645" i="123"/>
  <c r="Z2645" i="123"/>
  <c r="AA2645" i="123" s="1"/>
  <c r="AB2645" i="123" s="1"/>
  <c r="Y2645" i="123"/>
  <c r="W2645" i="123"/>
  <c r="L2645" i="123"/>
  <c r="J2645" i="123"/>
  <c r="AE2644" i="123"/>
  <c r="AD2644" i="123"/>
  <c r="Z2644" i="123"/>
  <c r="AA2644" i="123" s="1"/>
  <c r="AB2644" i="123" s="1"/>
  <c r="Y2644" i="123"/>
  <c r="W2644" i="123"/>
  <c r="L2644" i="123"/>
  <c r="J2644" i="123"/>
  <c r="AE2643" i="123"/>
  <c r="AD2643" i="123"/>
  <c r="Z2643" i="123"/>
  <c r="AA2643" i="123" s="1"/>
  <c r="AB2643" i="123" s="1"/>
  <c r="Y2643" i="123"/>
  <c r="W2643" i="123"/>
  <c r="L2643" i="123"/>
  <c r="J2643" i="123"/>
  <c r="AE2642" i="123"/>
  <c r="AD2642" i="123"/>
  <c r="Z2642" i="123"/>
  <c r="AA2642" i="123" s="1"/>
  <c r="AB2642" i="123" s="1"/>
  <c r="Y2642" i="123"/>
  <c r="W2642" i="123"/>
  <c r="L2642" i="123"/>
  <c r="J2642" i="123"/>
  <c r="AE2641" i="123"/>
  <c r="AD2641" i="123"/>
  <c r="Z2641" i="123"/>
  <c r="AA2641" i="123" s="1"/>
  <c r="AB2641" i="123" s="1"/>
  <c r="Y2641" i="123"/>
  <c r="W2641" i="123"/>
  <c r="L2641" i="123"/>
  <c r="J2641" i="123"/>
  <c r="AE2640" i="123"/>
  <c r="AD2640" i="123"/>
  <c r="Z2640" i="123"/>
  <c r="AA2640" i="123" s="1"/>
  <c r="AB2640" i="123" s="1"/>
  <c r="Y2640" i="123"/>
  <c r="W2640" i="123"/>
  <c r="L2640" i="123"/>
  <c r="J2640" i="123"/>
  <c r="AE2639" i="123"/>
  <c r="AD2639" i="123"/>
  <c r="Z2639" i="123"/>
  <c r="AA2639" i="123" s="1"/>
  <c r="AB2639" i="123" s="1"/>
  <c r="Y2639" i="123"/>
  <c r="W2639" i="123"/>
  <c r="L2639" i="123"/>
  <c r="J2639" i="123"/>
  <c r="AE2638" i="123"/>
  <c r="AD2638" i="123"/>
  <c r="Z2638" i="123"/>
  <c r="AA2638" i="123" s="1"/>
  <c r="AB2638" i="123" s="1"/>
  <c r="Y2638" i="123"/>
  <c r="W2638" i="123"/>
  <c r="L2638" i="123"/>
  <c r="J2638" i="123"/>
  <c r="AE2637" i="123"/>
  <c r="AD2637" i="123"/>
  <c r="Z2637" i="123"/>
  <c r="AA2637" i="123" s="1"/>
  <c r="AB2637" i="123" s="1"/>
  <c r="Y2637" i="123"/>
  <c r="W2637" i="123"/>
  <c r="L2637" i="123"/>
  <c r="J2637" i="123"/>
  <c r="AE2636" i="123"/>
  <c r="AD2636" i="123"/>
  <c r="Z2636" i="123"/>
  <c r="AA2636" i="123" s="1"/>
  <c r="AB2636" i="123" s="1"/>
  <c r="Y2636" i="123"/>
  <c r="W2636" i="123"/>
  <c r="L2636" i="123"/>
  <c r="J2636" i="123"/>
  <c r="AE2635" i="123"/>
  <c r="AD2635" i="123"/>
  <c r="Z2635" i="123"/>
  <c r="AA2635" i="123" s="1"/>
  <c r="AB2635" i="123" s="1"/>
  <c r="Y2635" i="123"/>
  <c r="W2635" i="123"/>
  <c r="L2635" i="123"/>
  <c r="J2635" i="123"/>
  <c r="AE2634" i="123"/>
  <c r="AD2634" i="123"/>
  <c r="Z2634" i="123"/>
  <c r="AA2634" i="123" s="1"/>
  <c r="AB2634" i="123" s="1"/>
  <c r="Y2634" i="123"/>
  <c r="W2634" i="123"/>
  <c r="L2634" i="123"/>
  <c r="J2634" i="123"/>
  <c r="AE2633" i="123"/>
  <c r="AD2633" i="123"/>
  <c r="Z2633" i="123"/>
  <c r="AA2633" i="123" s="1"/>
  <c r="AB2633" i="123" s="1"/>
  <c r="Y2633" i="123"/>
  <c r="W2633" i="123"/>
  <c r="L2633" i="123"/>
  <c r="J2633" i="123"/>
  <c r="AE2632" i="123"/>
  <c r="AD2632" i="123"/>
  <c r="Z2632" i="123"/>
  <c r="AA2632" i="123" s="1"/>
  <c r="AB2632" i="123" s="1"/>
  <c r="Y2632" i="123"/>
  <c r="W2632" i="123"/>
  <c r="L2632" i="123"/>
  <c r="J2632" i="123"/>
  <c r="AE2631" i="123"/>
  <c r="AD2631" i="123"/>
  <c r="Z2631" i="123"/>
  <c r="AA2631" i="123" s="1"/>
  <c r="AB2631" i="123" s="1"/>
  <c r="Y2631" i="123"/>
  <c r="W2631" i="123"/>
  <c r="L2631" i="123"/>
  <c r="J2631" i="123"/>
  <c r="AE2630" i="123"/>
  <c r="AD2630" i="123"/>
  <c r="Z2630" i="123"/>
  <c r="AA2630" i="123" s="1"/>
  <c r="AB2630" i="123" s="1"/>
  <c r="Y2630" i="123"/>
  <c r="W2630" i="123"/>
  <c r="L2630" i="123"/>
  <c r="J2630" i="123"/>
  <c r="AE2629" i="123"/>
  <c r="AD2629" i="123"/>
  <c r="Z2629" i="123"/>
  <c r="AA2629" i="123" s="1"/>
  <c r="AB2629" i="123" s="1"/>
  <c r="Y2629" i="123"/>
  <c r="W2629" i="123"/>
  <c r="L2629" i="123"/>
  <c r="J2629" i="123"/>
  <c r="AE2628" i="123"/>
  <c r="AD2628" i="123"/>
  <c r="Z2628" i="123"/>
  <c r="AA2628" i="123" s="1"/>
  <c r="AB2628" i="123" s="1"/>
  <c r="Y2628" i="123"/>
  <c r="W2628" i="123"/>
  <c r="L2628" i="123"/>
  <c r="J2628" i="123"/>
  <c r="AE2627" i="123"/>
  <c r="AD2627" i="123"/>
  <c r="Z2627" i="123"/>
  <c r="AA2627" i="123" s="1"/>
  <c r="AB2627" i="123" s="1"/>
  <c r="Y2627" i="123"/>
  <c r="W2627" i="123"/>
  <c r="L2627" i="123"/>
  <c r="J2627" i="123"/>
  <c r="AE2626" i="123"/>
  <c r="AD2626" i="123"/>
  <c r="Z2626" i="123"/>
  <c r="AA2626" i="123" s="1"/>
  <c r="AB2626" i="123" s="1"/>
  <c r="Y2626" i="123"/>
  <c r="W2626" i="123"/>
  <c r="L2626" i="123"/>
  <c r="J2626" i="123"/>
  <c r="AE2625" i="123"/>
  <c r="AD2625" i="123"/>
  <c r="Z2625" i="123"/>
  <c r="AA2625" i="123" s="1"/>
  <c r="AB2625" i="123" s="1"/>
  <c r="Y2625" i="123"/>
  <c r="W2625" i="123"/>
  <c r="L2625" i="123"/>
  <c r="J2625" i="123"/>
  <c r="AE2624" i="123"/>
  <c r="AD2624" i="123"/>
  <c r="Z2624" i="123"/>
  <c r="AA2624" i="123" s="1"/>
  <c r="AB2624" i="123" s="1"/>
  <c r="Y2624" i="123"/>
  <c r="W2624" i="123"/>
  <c r="L2624" i="123"/>
  <c r="J2624" i="123"/>
  <c r="AE2623" i="123"/>
  <c r="AD2623" i="123"/>
  <c r="Z2623" i="123"/>
  <c r="AA2623" i="123" s="1"/>
  <c r="AB2623" i="123" s="1"/>
  <c r="Y2623" i="123"/>
  <c r="W2623" i="123"/>
  <c r="L2623" i="123"/>
  <c r="J2623" i="123"/>
  <c r="AE2622" i="123"/>
  <c r="AD2622" i="123"/>
  <c r="Z2622" i="123"/>
  <c r="AA2622" i="123" s="1"/>
  <c r="AB2622" i="123" s="1"/>
  <c r="Y2622" i="123"/>
  <c r="W2622" i="123"/>
  <c r="L2622" i="123"/>
  <c r="J2622" i="123"/>
  <c r="AE2621" i="123"/>
  <c r="AD2621" i="123"/>
  <c r="Z2621" i="123"/>
  <c r="AA2621" i="123" s="1"/>
  <c r="AB2621" i="123" s="1"/>
  <c r="Y2621" i="123"/>
  <c r="W2621" i="123"/>
  <c r="L2621" i="123"/>
  <c r="J2621" i="123"/>
  <c r="AE2620" i="123"/>
  <c r="AD2620" i="123"/>
  <c r="Z2620" i="123"/>
  <c r="AA2620" i="123" s="1"/>
  <c r="AB2620" i="123" s="1"/>
  <c r="Y2620" i="123"/>
  <c r="W2620" i="123"/>
  <c r="L2620" i="123"/>
  <c r="J2620" i="123"/>
  <c r="AE2619" i="123"/>
  <c r="AD2619" i="123"/>
  <c r="Z2619" i="123"/>
  <c r="AA2619" i="123" s="1"/>
  <c r="AB2619" i="123" s="1"/>
  <c r="Y2619" i="123"/>
  <c r="W2619" i="123"/>
  <c r="L2619" i="123"/>
  <c r="J2619" i="123"/>
  <c r="AE2618" i="123"/>
  <c r="AD2618" i="123"/>
  <c r="Z2618" i="123"/>
  <c r="AA2618" i="123" s="1"/>
  <c r="AB2618" i="123" s="1"/>
  <c r="Y2618" i="123"/>
  <c r="W2618" i="123"/>
  <c r="L2618" i="123"/>
  <c r="J2618" i="123"/>
  <c r="AE2617" i="123"/>
  <c r="AD2617" i="123"/>
  <c r="Z2617" i="123"/>
  <c r="AA2617" i="123" s="1"/>
  <c r="AB2617" i="123" s="1"/>
  <c r="Y2617" i="123"/>
  <c r="W2617" i="123"/>
  <c r="L2617" i="123"/>
  <c r="J2617" i="123"/>
  <c r="AE2616" i="123"/>
  <c r="AD2616" i="123"/>
  <c r="Z2616" i="123"/>
  <c r="AA2616" i="123" s="1"/>
  <c r="AB2616" i="123" s="1"/>
  <c r="Y2616" i="123"/>
  <c r="W2616" i="123"/>
  <c r="L2616" i="123"/>
  <c r="J2616" i="123"/>
  <c r="AE2615" i="123"/>
  <c r="AD2615" i="123"/>
  <c r="Z2615" i="123"/>
  <c r="AA2615" i="123" s="1"/>
  <c r="AB2615" i="123" s="1"/>
  <c r="Y2615" i="123"/>
  <c r="W2615" i="123"/>
  <c r="L2615" i="123"/>
  <c r="J2615" i="123"/>
  <c r="AE2614" i="123"/>
  <c r="AD2614" i="123"/>
  <c r="Z2614" i="123"/>
  <c r="AA2614" i="123" s="1"/>
  <c r="AB2614" i="123" s="1"/>
  <c r="Y2614" i="123"/>
  <c r="W2614" i="123"/>
  <c r="L2614" i="123"/>
  <c r="J2614" i="123"/>
  <c r="AE2613" i="123"/>
  <c r="AD2613" i="123"/>
  <c r="Z2613" i="123"/>
  <c r="AA2613" i="123" s="1"/>
  <c r="AB2613" i="123" s="1"/>
  <c r="Y2613" i="123"/>
  <c r="W2613" i="123"/>
  <c r="L2613" i="123"/>
  <c r="J2613" i="123"/>
  <c r="AE2612" i="123"/>
  <c r="AD2612" i="123"/>
  <c r="Z2612" i="123"/>
  <c r="AA2612" i="123" s="1"/>
  <c r="AB2612" i="123" s="1"/>
  <c r="Y2612" i="123"/>
  <c r="W2612" i="123"/>
  <c r="L2612" i="123"/>
  <c r="J2612" i="123"/>
  <c r="AE2611" i="123"/>
  <c r="AD2611" i="123"/>
  <c r="Z2611" i="123"/>
  <c r="AA2611" i="123" s="1"/>
  <c r="AB2611" i="123" s="1"/>
  <c r="Y2611" i="123"/>
  <c r="W2611" i="123"/>
  <c r="L2611" i="123"/>
  <c r="J2611" i="123"/>
  <c r="AE2610" i="123"/>
  <c r="AD2610" i="123"/>
  <c r="Z2610" i="123"/>
  <c r="AA2610" i="123" s="1"/>
  <c r="AB2610" i="123" s="1"/>
  <c r="Y2610" i="123"/>
  <c r="W2610" i="123"/>
  <c r="L2610" i="123"/>
  <c r="J2610" i="123"/>
  <c r="AE2609" i="123"/>
  <c r="AD2609" i="123"/>
  <c r="Z2609" i="123"/>
  <c r="AA2609" i="123" s="1"/>
  <c r="AB2609" i="123" s="1"/>
  <c r="Y2609" i="123"/>
  <c r="W2609" i="123"/>
  <c r="L2609" i="123"/>
  <c r="J2609" i="123"/>
  <c r="AE2608" i="123"/>
  <c r="AD2608" i="123"/>
  <c r="Z2608" i="123"/>
  <c r="AA2608" i="123" s="1"/>
  <c r="AB2608" i="123" s="1"/>
  <c r="Y2608" i="123"/>
  <c r="W2608" i="123"/>
  <c r="L2608" i="123"/>
  <c r="J2608" i="123"/>
  <c r="AE2607" i="123"/>
  <c r="AD2607" i="123"/>
  <c r="Z2607" i="123"/>
  <c r="AA2607" i="123" s="1"/>
  <c r="AB2607" i="123" s="1"/>
  <c r="Y2607" i="123"/>
  <c r="W2607" i="123"/>
  <c r="L2607" i="123"/>
  <c r="J2607" i="123"/>
  <c r="AE2606" i="123"/>
  <c r="AD2606" i="123"/>
  <c r="Z2606" i="123"/>
  <c r="AA2606" i="123" s="1"/>
  <c r="AB2606" i="123" s="1"/>
  <c r="Y2606" i="123"/>
  <c r="W2606" i="123"/>
  <c r="L2606" i="123"/>
  <c r="J2606" i="123"/>
  <c r="AE2605" i="123"/>
  <c r="AD2605" i="123"/>
  <c r="Z2605" i="123"/>
  <c r="AA2605" i="123" s="1"/>
  <c r="AB2605" i="123" s="1"/>
  <c r="Y2605" i="123"/>
  <c r="W2605" i="123"/>
  <c r="L2605" i="123"/>
  <c r="J2605" i="123"/>
  <c r="AE2604" i="123"/>
  <c r="AD2604" i="123"/>
  <c r="Z2604" i="123"/>
  <c r="AA2604" i="123" s="1"/>
  <c r="AB2604" i="123" s="1"/>
  <c r="Y2604" i="123"/>
  <c r="W2604" i="123"/>
  <c r="L2604" i="123"/>
  <c r="J2604" i="123"/>
  <c r="AE2603" i="123"/>
  <c r="AD2603" i="123"/>
  <c r="Z2603" i="123"/>
  <c r="AA2603" i="123" s="1"/>
  <c r="AB2603" i="123" s="1"/>
  <c r="Y2603" i="123"/>
  <c r="W2603" i="123"/>
  <c r="L2603" i="123"/>
  <c r="J2603" i="123"/>
  <c r="AE2602" i="123"/>
  <c r="AD2602" i="123"/>
  <c r="Z2602" i="123"/>
  <c r="AA2602" i="123" s="1"/>
  <c r="AB2602" i="123" s="1"/>
  <c r="Y2602" i="123"/>
  <c r="W2602" i="123"/>
  <c r="L2602" i="123"/>
  <c r="J2602" i="123"/>
  <c r="AE2601" i="123"/>
  <c r="AD2601" i="123"/>
  <c r="Z2601" i="123"/>
  <c r="AA2601" i="123" s="1"/>
  <c r="AB2601" i="123" s="1"/>
  <c r="Y2601" i="123"/>
  <c r="W2601" i="123"/>
  <c r="L2601" i="123"/>
  <c r="J2601" i="123"/>
  <c r="AE2600" i="123"/>
  <c r="AD2600" i="123"/>
  <c r="Z2600" i="123"/>
  <c r="AA2600" i="123" s="1"/>
  <c r="AB2600" i="123" s="1"/>
  <c r="Y2600" i="123"/>
  <c r="W2600" i="123"/>
  <c r="L2600" i="123"/>
  <c r="J2600" i="123"/>
  <c r="AE2599" i="123"/>
  <c r="AD2599" i="123"/>
  <c r="Z2599" i="123"/>
  <c r="AA2599" i="123" s="1"/>
  <c r="AB2599" i="123" s="1"/>
  <c r="Y2599" i="123"/>
  <c r="W2599" i="123"/>
  <c r="L2599" i="123"/>
  <c r="J2599" i="123"/>
  <c r="AE2598" i="123"/>
  <c r="AD2598" i="123"/>
  <c r="Z2598" i="123"/>
  <c r="AA2598" i="123" s="1"/>
  <c r="AB2598" i="123" s="1"/>
  <c r="Y2598" i="123"/>
  <c r="W2598" i="123"/>
  <c r="L2598" i="123"/>
  <c r="J2598" i="123"/>
  <c r="AE2597" i="123"/>
  <c r="AD2597" i="123"/>
  <c r="Z2597" i="123"/>
  <c r="AA2597" i="123" s="1"/>
  <c r="AB2597" i="123" s="1"/>
  <c r="Y2597" i="123"/>
  <c r="W2597" i="123"/>
  <c r="L2597" i="123"/>
  <c r="J2597" i="123"/>
  <c r="AE2596" i="123"/>
  <c r="AD2596" i="123"/>
  <c r="Z2596" i="123"/>
  <c r="AA2596" i="123" s="1"/>
  <c r="AB2596" i="123" s="1"/>
  <c r="Y2596" i="123"/>
  <c r="W2596" i="123"/>
  <c r="L2596" i="123"/>
  <c r="J2596" i="123"/>
  <c r="AE2595" i="123"/>
  <c r="AD2595" i="123"/>
  <c r="Z2595" i="123"/>
  <c r="AA2595" i="123" s="1"/>
  <c r="AB2595" i="123" s="1"/>
  <c r="Y2595" i="123"/>
  <c r="W2595" i="123"/>
  <c r="L2595" i="123"/>
  <c r="J2595" i="123"/>
  <c r="AE2594" i="123"/>
  <c r="AD2594" i="123"/>
  <c r="Z2594" i="123"/>
  <c r="AA2594" i="123" s="1"/>
  <c r="AB2594" i="123" s="1"/>
  <c r="Y2594" i="123"/>
  <c r="W2594" i="123"/>
  <c r="L2594" i="123"/>
  <c r="J2594" i="123"/>
  <c r="AE2593" i="123"/>
  <c r="AD2593" i="123"/>
  <c r="Z2593" i="123"/>
  <c r="AA2593" i="123" s="1"/>
  <c r="AB2593" i="123" s="1"/>
  <c r="Y2593" i="123"/>
  <c r="W2593" i="123"/>
  <c r="L2593" i="123"/>
  <c r="J2593" i="123"/>
  <c r="AE2592" i="123"/>
  <c r="AD2592" i="123"/>
  <c r="Z2592" i="123"/>
  <c r="AA2592" i="123" s="1"/>
  <c r="AB2592" i="123" s="1"/>
  <c r="Y2592" i="123"/>
  <c r="W2592" i="123"/>
  <c r="L2592" i="123"/>
  <c r="J2592" i="123"/>
  <c r="AE2591" i="123"/>
  <c r="AD2591" i="123"/>
  <c r="Z2591" i="123"/>
  <c r="AA2591" i="123" s="1"/>
  <c r="AB2591" i="123" s="1"/>
  <c r="Y2591" i="123"/>
  <c r="W2591" i="123"/>
  <c r="L2591" i="123"/>
  <c r="J2591" i="123"/>
  <c r="AE2590" i="123"/>
  <c r="AD2590" i="123"/>
  <c r="Z2590" i="123"/>
  <c r="AA2590" i="123" s="1"/>
  <c r="AB2590" i="123" s="1"/>
  <c r="Y2590" i="123"/>
  <c r="W2590" i="123"/>
  <c r="L2590" i="123"/>
  <c r="J2590" i="123"/>
  <c r="AE2589" i="123"/>
  <c r="AD2589" i="123"/>
  <c r="Z2589" i="123"/>
  <c r="AA2589" i="123" s="1"/>
  <c r="AB2589" i="123" s="1"/>
  <c r="Y2589" i="123"/>
  <c r="W2589" i="123"/>
  <c r="L2589" i="123"/>
  <c r="J2589" i="123"/>
  <c r="AE2588" i="123"/>
  <c r="AD2588" i="123"/>
  <c r="Z2588" i="123"/>
  <c r="AA2588" i="123" s="1"/>
  <c r="AB2588" i="123" s="1"/>
  <c r="Y2588" i="123"/>
  <c r="W2588" i="123"/>
  <c r="L2588" i="123"/>
  <c r="J2588" i="123"/>
  <c r="AE2587" i="123"/>
  <c r="AD2587" i="123"/>
  <c r="Z2587" i="123"/>
  <c r="AA2587" i="123" s="1"/>
  <c r="AB2587" i="123" s="1"/>
  <c r="Y2587" i="123"/>
  <c r="W2587" i="123"/>
  <c r="L2587" i="123"/>
  <c r="J2587" i="123"/>
  <c r="AE2586" i="123"/>
  <c r="AD2586" i="123"/>
  <c r="Z2586" i="123"/>
  <c r="AA2586" i="123" s="1"/>
  <c r="AB2586" i="123" s="1"/>
  <c r="Y2586" i="123"/>
  <c r="W2586" i="123"/>
  <c r="L2586" i="123"/>
  <c r="J2586" i="123"/>
  <c r="AE2585" i="123"/>
  <c r="AD2585" i="123"/>
  <c r="Z2585" i="123"/>
  <c r="AA2585" i="123" s="1"/>
  <c r="AB2585" i="123" s="1"/>
  <c r="Y2585" i="123"/>
  <c r="W2585" i="123"/>
  <c r="L2585" i="123"/>
  <c r="J2585" i="123"/>
  <c r="AE2584" i="123"/>
  <c r="AD2584" i="123"/>
  <c r="Z2584" i="123"/>
  <c r="AA2584" i="123" s="1"/>
  <c r="AB2584" i="123" s="1"/>
  <c r="Y2584" i="123"/>
  <c r="W2584" i="123"/>
  <c r="L2584" i="123"/>
  <c r="J2584" i="123"/>
  <c r="AE2583" i="123"/>
  <c r="AD2583" i="123"/>
  <c r="Z2583" i="123"/>
  <c r="AA2583" i="123" s="1"/>
  <c r="AB2583" i="123" s="1"/>
  <c r="Y2583" i="123"/>
  <c r="W2583" i="123"/>
  <c r="L2583" i="123"/>
  <c r="J2583" i="123"/>
  <c r="AE2582" i="123"/>
  <c r="AD2582" i="123"/>
  <c r="Z2582" i="123"/>
  <c r="AA2582" i="123" s="1"/>
  <c r="AB2582" i="123" s="1"/>
  <c r="Y2582" i="123"/>
  <c r="W2582" i="123"/>
  <c r="L2582" i="123"/>
  <c r="J2582" i="123"/>
  <c r="AE2581" i="123"/>
  <c r="AD2581" i="123"/>
  <c r="Z2581" i="123"/>
  <c r="AA2581" i="123" s="1"/>
  <c r="AB2581" i="123" s="1"/>
  <c r="Y2581" i="123"/>
  <c r="W2581" i="123"/>
  <c r="L2581" i="123"/>
  <c r="J2581" i="123"/>
  <c r="AE2580" i="123"/>
  <c r="AD2580" i="123"/>
  <c r="Z2580" i="123"/>
  <c r="AA2580" i="123" s="1"/>
  <c r="AB2580" i="123" s="1"/>
  <c r="Y2580" i="123"/>
  <c r="W2580" i="123"/>
  <c r="L2580" i="123"/>
  <c r="J2580" i="123"/>
  <c r="AE2579" i="123"/>
  <c r="AD2579" i="123"/>
  <c r="Z2579" i="123"/>
  <c r="AA2579" i="123" s="1"/>
  <c r="AB2579" i="123" s="1"/>
  <c r="Y2579" i="123"/>
  <c r="W2579" i="123"/>
  <c r="L2579" i="123"/>
  <c r="J2579" i="123"/>
  <c r="AE2578" i="123"/>
  <c r="AD2578" i="123"/>
  <c r="Z2578" i="123"/>
  <c r="AA2578" i="123" s="1"/>
  <c r="AB2578" i="123" s="1"/>
  <c r="Y2578" i="123"/>
  <c r="W2578" i="123"/>
  <c r="L2578" i="123"/>
  <c r="J2578" i="123"/>
  <c r="AE2577" i="123"/>
  <c r="AD2577" i="123"/>
  <c r="Z2577" i="123"/>
  <c r="AA2577" i="123" s="1"/>
  <c r="AB2577" i="123" s="1"/>
  <c r="Y2577" i="123"/>
  <c r="W2577" i="123"/>
  <c r="L2577" i="123"/>
  <c r="J2577" i="123"/>
  <c r="AE2576" i="123"/>
  <c r="AD2576" i="123"/>
  <c r="Z2576" i="123"/>
  <c r="AA2576" i="123" s="1"/>
  <c r="AB2576" i="123" s="1"/>
  <c r="Y2576" i="123"/>
  <c r="W2576" i="123"/>
  <c r="L2576" i="123"/>
  <c r="J2576" i="123"/>
  <c r="AE2575" i="123"/>
  <c r="AD2575" i="123"/>
  <c r="Z2575" i="123"/>
  <c r="AA2575" i="123" s="1"/>
  <c r="AB2575" i="123" s="1"/>
  <c r="Y2575" i="123"/>
  <c r="W2575" i="123"/>
  <c r="L2575" i="123"/>
  <c r="J2575" i="123"/>
  <c r="AE2574" i="123"/>
  <c r="AD2574" i="123"/>
  <c r="Z2574" i="123"/>
  <c r="AA2574" i="123" s="1"/>
  <c r="AB2574" i="123" s="1"/>
  <c r="Y2574" i="123"/>
  <c r="W2574" i="123"/>
  <c r="L2574" i="123"/>
  <c r="J2574" i="123"/>
  <c r="AE2573" i="123"/>
  <c r="AD2573" i="123"/>
  <c r="Z2573" i="123"/>
  <c r="AA2573" i="123" s="1"/>
  <c r="AB2573" i="123" s="1"/>
  <c r="Y2573" i="123"/>
  <c r="W2573" i="123"/>
  <c r="L2573" i="123"/>
  <c r="J2573" i="123"/>
  <c r="AE2572" i="123"/>
  <c r="AD2572" i="123"/>
  <c r="Z2572" i="123"/>
  <c r="AA2572" i="123" s="1"/>
  <c r="AB2572" i="123" s="1"/>
  <c r="Y2572" i="123"/>
  <c r="W2572" i="123"/>
  <c r="L2572" i="123"/>
  <c r="J2572" i="123"/>
  <c r="AE2571" i="123"/>
  <c r="AD2571" i="123"/>
  <c r="Z2571" i="123"/>
  <c r="AA2571" i="123" s="1"/>
  <c r="AB2571" i="123" s="1"/>
  <c r="Y2571" i="123"/>
  <c r="W2571" i="123"/>
  <c r="L2571" i="123"/>
  <c r="J2571" i="123"/>
  <c r="AE2570" i="123"/>
  <c r="AD2570" i="123"/>
  <c r="Z2570" i="123"/>
  <c r="AA2570" i="123" s="1"/>
  <c r="AB2570" i="123" s="1"/>
  <c r="Y2570" i="123"/>
  <c r="W2570" i="123"/>
  <c r="L2570" i="123"/>
  <c r="J2570" i="123"/>
  <c r="AE2569" i="123"/>
  <c r="AD2569" i="123"/>
  <c r="Z2569" i="123"/>
  <c r="AA2569" i="123" s="1"/>
  <c r="AB2569" i="123" s="1"/>
  <c r="Y2569" i="123"/>
  <c r="W2569" i="123"/>
  <c r="L2569" i="123"/>
  <c r="J2569" i="123"/>
  <c r="AE2568" i="123"/>
  <c r="AD2568" i="123"/>
  <c r="Z2568" i="123"/>
  <c r="AA2568" i="123" s="1"/>
  <c r="AB2568" i="123" s="1"/>
  <c r="Y2568" i="123"/>
  <c r="W2568" i="123"/>
  <c r="L2568" i="123"/>
  <c r="J2568" i="123"/>
  <c r="AE2567" i="123"/>
  <c r="AD2567" i="123"/>
  <c r="Z2567" i="123"/>
  <c r="AA2567" i="123" s="1"/>
  <c r="AB2567" i="123" s="1"/>
  <c r="Y2567" i="123"/>
  <c r="W2567" i="123"/>
  <c r="L2567" i="123"/>
  <c r="J2567" i="123"/>
  <c r="AE2566" i="123"/>
  <c r="AD2566" i="123"/>
  <c r="Z2566" i="123"/>
  <c r="AA2566" i="123" s="1"/>
  <c r="AB2566" i="123" s="1"/>
  <c r="Y2566" i="123"/>
  <c r="W2566" i="123"/>
  <c r="L2566" i="123"/>
  <c r="J2566" i="123"/>
  <c r="AE2565" i="123"/>
  <c r="AD2565" i="123"/>
  <c r="Z2565" i="123"/>
  <c r="AA2565" i="123" s="1"/>
  <c r="AB2565" i="123" s="1"/>
  <c r="Y2565" i="123"/>
  <c r="W2565" i="123"/>
  <c r="L2565" i="123"/>
  <c r="J2565" i="123"/>
  <c r="AE2564" i="123"/>
  <c r="AD2564" i="123"/>
  <c r="Z2564" i="123"/>
  <c r="AA2564" i="123" s="1"/>
  <c r="AB2564" i="123" s="1"/>
  <c r="Y2564" i="123"/>
  <c r="W2564" i="123"/>
  <c r="L2564" i="123"/>
  <c r="J2564" i="123"/>
  <c r="AE2563" i="123"/>
  <c r="AD2563" i="123"/>
  <c r="Z2563" i="123"/>
  <c r="AA2563" i="123" s="1"/>
  <c r="AB2563" i="123" s="1"/>
  <c r="Y2563" i="123"/>
  <c r="W2563" i="123"/>
  <c r="L2563" i="123"/>
  <c r="J2563" i="123"/>
  <c r="AE2562" i="123"/>
  <c r="AD2562" i="123"/>
  <c r="Z2562" i="123"/>
  <c r="AA2562" i="123" s="1"/>
  <c r="AB2562" i="123" s="1"/>
  <c r="Y2562" i="123"/>
  <c r="W2562" i="123"/>
  <c r="L2562" i="123"/>
  <c r="J2562" i="123"/>
  <c r="AE2561" i="123"/>
  <c r="AD2561" i="123"/>
  <c r="Z2561" i="123"/>
  <c r="AA2561" i="123" s="1"/>
  <c r="AB2561" i="123" s="1"/>
  <c r="Y2561" i="123"/>
  <c r="W2561" i="123"/>
  <c r="L2561" i="123"/>
  <c r="J2561" i="123"/>
  <c r="AE2560" i="123"/>
  <c r="AD2560" i="123"/>
  <c r="Z2560" i="123"/>
  <c r="AA2560" i="123" s="1"/>
  <c r="AB2560" i="123" s="1"/>
  <c r="Y2560" i="123"/>
  <c r="W2560" i="123"/>
  <c r="L2560" i="123"/>
  <c r="J2560" i="123"/>
  <c r="AE2559" i="123"/>
  <c r="AD2559" i="123"/>
  <c r="Z2559" i="123"/>
  <c r="AA2559" i="123" s="1"/>
  <c r="AB2559" i="123" s="1"/>
  <c r="Y2559" i="123"/>
  <c r="W2559" i="123"/>
  <c r="L2559" i="123"/>
  <c r="J2559" i="123"/>
  <c r="AE2558" i="123"/>
  <c r="AD2558" i="123"/>
  <c r="Z2558" i="123"/>
  <c r="AA2558" i="123" s="1"/>
  <c r="AB2558" i="123" s="1"/>
  <c r="Y2558" i="123"/>
  <c r="W2558" i="123"/>
  <c r="L2558" i="123"/>
  <c r="J2558" i="123"/>
  <c r="AE2557" i="123"/>
  <c r="AD2557" i="123"/>
  <c r="Z2557" i="123"/>
  <c r="AA2557" i="123" s="1"/>
  <c r="AB2557" i="123" s="1"/>
  <c r="Y2557" i="123"/>
  <c r="W2557" i="123"/>
  <c r="L2557" i="123"/>
  <c r="J2557" i="123"/>
  <c r="AE2556" i="123"/>
  <c r="AD2556" i="123"/>
  <c r="Z2556" i="123"/>
  <c r="AA2556" i="123" s="1"/>
  <c r="AB2556" i="123" s="1"/>
  <c r="Y2556" i="123"/>
  <c r="W2556" i="123"/>
  <c r="L2556" i="123"/>
  <c r="J2556" i="123"/>
  <c r="AE2555" i="123"/>
  <c r="AD2555" i="123"/>
  <c r="Z2555" i="123"/>
  <c r="AA2555" i="123" s="1"/>
  <c r="AB2555" i="123" s="1"/>
  <c r="Y2555" i="123"/>
  <c r="W2555" i="123"/>
  <c r="L2555" i="123"/>
  <c r="J2555" i="123"/>
  <c r="AE2554" i="123"/>
  <c r="AD2554" i="123"/>
  <c r="Z2554" i="123"/>
  <c r="AA2554" i="123" s="1"/>
  <c r="AB2554" i="123" s="1"/>
  <c r="Y2554" i="123"/>
  <c r="W2554" i="123"/>
  <c r="L2554" i="123"/>
  <c r="J2554" i="123"/>
  <c r="AE2553" i="123"/>
  <c r="AD2553" i="123"/>
  <c r="Z2553" i="123"/>
  <c r="AA2553" i="123" s="1"/>
  <c r="AB2553" i="123" s="1"/>
  <c r="Y2553" i="123"/>
  <c r="W2553" i="123"/>
  <c r="L2553" i="123"/>
  <c r="J2553" i="123"/>
  <c r="AE2552" i="123"/>
  <c r="AD2552" i="123"/>
  <c r="Z2552" i="123"/>
  <c r="AA2552" i="123" s="1"/>
  <c r="AB2552" i="123" s="1"/>
  <c r="Y2552" i="123"/>
  <c r="W2552" i="123"/>
  <c r="L2552" i="123"/>
  <c r="J2552" i="123"/>
  <c r="AE2551" i="123"/>
  <c r="AD2551" i="123"/>
  <c r="Z2551" i="123"/>
  <c r="AA2551" i="123" s="1"/>
  <c r="AB2551" i="123" s="1"/>
  <c r="Y2551" i="123"/>
  <c r="W2551" i="123"/>
  <c r="L2551" i="123"/>
  <c r="J2551" i="123"/>
  <c r="AE2550" i="123"/>
  <c r="AD2550" i="123"/>
  <c r="Z2550" i="123"/>
  <c r="AA2550" i="123" s="1"/>
  <c r="AB2550" i="123" s="1"/>
  <c r="Y2550" i="123"/>
  <c r="W2550" i="123"/>
  <c r="L2550" i="123"/>
  <c r="J2550" i="123"/>
  <c r="AE2549" i="123"/>
  <c r="AD2549" i="123"/>
  <c r="Z2549" i="123"/>
  <c r="AA2549" i="123" s="1"/>
  <c r="AB2549" i="123" s="1"/>
  <c r="Y2549" i="123"/>
  <c r="W2549" i="123"/>
  <c r="L2549" i="123"/>
  <c r="J2549" i="123"/>
  <c r="AE2548" i="123"/>
  <c r="AD2548" i="123"/>
  <c r="Z2548" i="123"/>
  <c r="AA2548" i="123" s="1"/>
  <c r="AB2548" i="123" s="1"/>
  <c r="Y2548" i="123"/>
  <c r="W2548" i="123"/>
  <c r="L2548" i="123"/>
  <c r="J2548" i="123"/>
  <c r="AE2547" i="123"/>
  <c r="AD2547" i="123"/>
  <c r="Z2547" i="123"/>
  <c r="AA2547" i="123" s="1"/>
  <c r="AB2547" i="123" s="1"/>
  <c r="Y2547" i="123"/>
  <c r="W2547" i="123"/>
  <c r="L2547" i="123"/>
  <c r="J2547" i="123"/>
  <c r="AE2546" i="123"/>
  <c r="AD2546" i="123"/>
  <c r="Z2546" i="123"/>
  <c r="AA2546" i="123" s="1"/>
  <c r="AB2546" i="123" s="1"/>
  <c r="Y2546" i="123"/>
  <c r="W2546" i="123"/>
  <c r="L2546" i="123"/>
  <c r="J2546" i="123"/>
  <c r="AE2545" i="123"/>
  <c r="AD2545" i="123"/>
  <c r="Z2545" i="123"/>
  <c r="AA2545" i="123" s="1"/>
  <c r="AB2545" i="123" s="1"/>
  <c r="Y2545" i="123"/>
  <c r="W2545" i="123"/>
  <c r="L2545" i="123"/>
  <c r="J2545" i="123"/>
  <c r="AE2544" i="123"/>
  <c r="AD2544" i="123"/>
  <c r="Z2544" i="123"/>
  <c r="AA2544" i="123" s="1"/>
  <c r="AB2544" i="123" s="1"/>
  <c r="Y2544" i="123"/>
  <c r="W2544" i="123"/>
  <c r="L2544" i="123"/>
  <c r="J2544" i="123"/>
  <c r="AE2543" i="123"/>
  <c r="AD2543" i="123"/>
  <c r="Z2543" i="123"/>
  <c r="AA2543" i="123" s="1"/>
  <c r="AB2543" i="123" s="1"/>
  <c r="Y2543" i="123"/>
  <c r="W2543" i="123"/>
  <c r="L2543" i="123"/>
  <c r="J2543" i="123"/>
  <c r="AE2542" i="123"/>
  <c r="AD2542" i="123"/>
  <c r="Z2542" i="123"/>
  <c r="AA2542" i="123" s="1"/>
  <c r="AB2542" i="123" s="1"/>
  <c r="Y2542" i="123"/>
  <c r="W2542" i="123"/>
  <c r="L2542" i="123"/>
  <c r="J2542" i="123"/>
  <c r="AE2541" i="123"/>
  <c r="AD2541" i="123"/>
  <c r="Z2541" i="123"/>
  <c r="AA2541" i="123" s="1"/>
  <c r="AB2541" i="123" s="1"/>
  <c r="Y2541" i="123"/>
  <c r="W2541" i="123"/>
  <c r="L2541" i="123"/>
  <c r="J2541" i="123"/>
  <c r="AE2540" i="123"/>
  <c r="AD2540" i="123"/>
  <c r="Z2540" i="123"/>
  <c r="AA2540" i="123" s="1"/>
  <c r="AB2540" i="123" s="1"/>
  <c r="Y2540" i="123"/>
  <c r="W2540" i="123"/>
  <c r="L2540" i="123"/>
  <c r="J2540" i="123"/>
  <c r="AE2539" i="123"/>
  <c r="AD2539" i="123"/>
  <c r="Z2539" i="123"/>
  <c r="AA2539" i="123" s="1"/>
  <c r="AB2539" i="123" s="1"/>
  <c r="Y2539" i="123"/>
  <c r="W2539" i="123"/>
  <c r="L2539" i="123"/>
  <c r="J2539" i="123"/>
  <c r="AE2538" i="123"/>
  <c r="AD2538" i="123"/>
  <c r="Z2538" i="123"/>
  <c r="AA2538" i="123" s="1"/>
  <c r="AB2538" i="123" s="1"/>
  <c r="Y2538" i="123"/>
  <c r="W2538" i="123"/>
  <c r="L2538" i="123"/>
  <c r="J2538" i="123"/>
  <c r="AE2537" i="123"/>
  <c r="AD2537" i="123"/>
  <c r="Z2537" i="123"/>
  <c r="AA2537" i="123" s="1"/>
  <c r="AB2537" i="123" s="1"/>
  <c r="Y2537" i="123"/>
  <c r="W2537" i="123"/>
  <c r="L2537" i="123"/>
  <c r="J2537" i="123"/>
  <c r="AE2536" i="123"/>
  <c r="AD2536" i="123"/>
  <c r="Z2536" i="123"/>
  <c r="AA2536" i="123" s="1"/>
  <c r="AB2536" i="123" s="1"/>
  <c r="Y2536" i="123"/>
  <c r="W2536" i="123"/>
  <c r="L2536" i="123"/>
  <c r="J2536" i="123"/>
  <c r="AE2535" i="123"/>
  <c r="AD2535" i="123"/>
  <c r="Z2535" i="123"/>
  <c r="AA2535" i="123" s="1"/>
  <c r="AB2535" i="123" s="1"/>
  <c r="Y2535" i="123"/>
  <c r="W2535" i="123"/>
  <c r="L2535" i="123"/>
  <c r="J2535" i="123"/>
  <c r="AE2534" i="123"/>
  <c r="AD2534" i="123"/>
  <c r="Z2534" i="123"/>
  <c r="AA2534" i="123" s="1"/>
  <c r="AB2534" i="123" s="1"/>
  <c r="Y2534" i="123"/>
  <c r="W2534" i="123"/>
  <c r="L2534" i="123"/>
  <c r="J2534" i="123"/>
  <c r="AE2533" i="123"/>
  <c r="AD2533" i="123"/>
  <c r="Z2533" i="123"/>
  <c r="AA2533" i="123" s="1"/>
  <c r="AB2533" i="123" s="1"/>
  <c r="Y2533" i="123"/>
  <c r="W2533" i="123"/>
  <c r="L2533" i="123"/>
  <c r="J2533" i="123"/>
  <c r="AE2532" i="123"/>
  <c r="AD2532" i="123"/>
  <c r="Z2532" i="123"/>
  <c r="AA2532" i="123" s="1"/>
  <c r="AB2532" i="123" s="1"/>
  <c r="Y2532" i="123"/>
  <c r="W2532" i="123"/>
  <c r="L2532" i="123"/>
  <c r="J2532" i="123"/>
  <c r="AE2531" i="123"/>
  <c r="AD2531" i="123"/>
  <c r="Z2531" i="123"/>
  <c r="AA2531" i="123" s="1"/>
  <c r="AB2531" i="123" s="1"/>
  <c r="Y2531" i="123"/>
  <c r="W2531" i="123"/>
  <c r="L2531" i="123"/>
  <c r="J2531" i="123"/>
  <c r="AE2530" i="123"/>
  <c r="AD2530" i="123"/>
  <c r="Z2530" i="123"/>
  <c r="AA2530" i="123" s="1"/>
  <c r="AB2530" i="123" s="1"/>
  <c r="Y2530" i="123"/>
  <c r="W2530" i="123"/>
  <c r="L2530" i="123"/>
  <c r="J2530" i="123"/>
  <c r="AE2529" i="123"/>
  <c r="AD2529" i="123"/>
  <c r="Z2529" i="123"/>
  <c r="AA2529" i="123" s="1"/>
  <c r="AB2529" i="123" s="1"/>
  <c r="Y2529" i="123"/>
  <c r="W2529" i="123"/>
  <c r="L2529" i="123"/>
  <c r="J2529" i="123"/>
  <c r="AE2528" i="123"/>
  <c r="AD2528" i="123"/>
  <c r="Z2528" i="123"/>
  <c r="AA2528" i="123" s="1"/>
  <c r="AB2528" i="123" s="1"/>
  <c r="Y2528" i="123"/>
  <c r="W2528" i="123"/>
  <c r="L2528" i="123"/>
  <c r="J2528" i="123"/>
  <c r="AE2527" i="123"/>
  <c r="AD2527" i="123"/>
  <c r="Z2527" i="123"/>
  <c r="AA2527" i="123" s="1"/>
  <c r="AB2527" i="123" s="1"/>
  <c r="Y2527" i="123"/>
  <c r="W2527" i="123"/>
  <c r="L2527" i="123"/>
  <c r="J2527" i="123"/>
  <c r="AE2526" i="123"/>
  <c r="AD2526" i="123"/>
  <c r="Z2526" i="123"/>
  <c r="AA2526" i="123" s="1"/>
  <c r="AB2526" i="123" s="1"/>
  <c r="Y2526" i="123"/>
  <c r="W2526" i="123"/>
  <c r="L2526" i="123"/>
  <c r="J2526" i="123"/>
  <c r="AE2525" i="123"/>
  <c r="AD2525" i="123"/>
  <c r="Z2525" i="123"/>
  <c r="AA2525" i="123" s="1"/>
  <c r="AB2525" i="123" s="1"/>
  <c r="Y2525" i="123"/>
  <c r="W2525" i="123"/>
  <c r="L2525" i="123"/>
  <c r="J2525" i="123"/>
  <c r="AE2524" i="123"/>
  <c r="AD2524" i="123"/>
  <c r="Z2524" i="123"/>
  <c r="AA2524" i="123" s="1"/>
  <c r="AB2524" i="123" s="1"/>
  <c r="Y2524" i="123"/>
  <c r="W2524" i="123"/>
  <c r="L2524" i="123"/>
  <c r="J2524" i="123"/>
  <c r="AE2523" i="123"/>
  <c r="AD2523" i="123"/>
  <c r="Z2523" i="123"/>
  <c r="AA2523" i="123" s="1"/>
  <c r="AB2523" i="123" s="1"/>
  <c r="Y2523" i="123"/>
  <c r="W2523" i="123"/>
  <c r="L2523" i="123"/>
  <c r="J2523" i="123"/>
  <c r="AE2522" i="123"/>
  <c r="AD2522" i="123"/>
  <c r="Z2522" i="123"/>
  <c r="AA2522" i="123" s="1"/>
  <c r="AB2522" i="123" s="1"/>
  <c r="Y2522" i="123"/>
  <c r="W2522" i="123"/>
  <c r="L2522" i="123"/>
  <c r="J2522" i="123"/>
  <c r="AE2521" i="123"/>
  <c r="AD2521" i="123"/>
  <c r="Z2521" i="123"/>
  <c r="AA2521" i="123" s="1"/>
  <c r="AB2521" i="123" s="1"/>
  <c r="Y2521" i="123"/>
  <c r="W2521" i="123"/>
  <c r="L2521" i="123"/>
  <c r="J2521" i="123"/>
  <c r="AE2520" i="123"/>
  <c r="AD2520" i="123"/>
  <c r="Z2520" i="123"/>
  <c r="AA2520" i="123" s="1"/>
  <c r="AB2520" i="123" s="1"/>
  <c r="Y2520" i="123"/>
  <c r="W2520" i="123"/>
  <c r="L2520" i="123"/>
  <c r="J2520" i="123"/>
  <c r="AE2519" i="123"/>
  <c r="AD2519" i="123"/>
  <c r="Z2519" i="123"/>
  <c r="AA2519" i="123" s="1"/>
  <c r="AB2519" i="123" s="1"/>
  <c r="Y2519" i="123"/>
  <c r="W2519" i="123"/>
  <c r="L2519" i="123"/>
  <c r="J2519" i="123"/>
  <c r="AE2518" i="123"/>
  <c r="AD2518" i="123"/>
  <c r="Z2518" i="123"/>
  <c r="AA2518" i="123" s="1"/>
  <c r="AB2518" i="123" s="1"/>
  <c r="Y2518" i="123"/>
  <c r="W2518" i="123"/>
  <c r="L2518" i="123"/>
  <c r="J2518" i="123"/>
  <c r="AE2517" i="123"/>
  <c r="AD2517" i="123"/>
  <c r="Z2517" i="123"/>
  <c r="AA2517" i="123" s="1"/>
  <c r="AB2517" i="123" s="1"/>
  <c r="Y2517" i="123"/>
  <c r="W2517" i="123"/>
  <c r="L2517" i="123"/>
  <c r="J2517" i="123"/>
  <c r="AE2516" i="123"/>
  <c r="AD2516" i="123"/>
  <c r="Z2516" i="123"/>
  <c r="AA2516" i="123" s="1"/>
  <c r="AB2516" i="123" s="1"/>
  <c r="Y2516" i="123"/>
  <c r="W2516" i="123"/>
  <c r="L2516" i="123"/>
  <c r="J2516" i="123"/>
  <c r="AE2515" i="123"/>
  <c r="AD2515" i="123"/>
  <c r="Z2515" i="123"/>
  <c r="AA2515" i="123" s="1"/>
  <c r="AB2515" i="123" s="1"/>
  <c r="Y2515" i="123"/>
  <c r="W2515" i="123"/>
  <c r="L2515" i="123"/>
  <c r="J2515" i="123"/>
  <c r="AE2514" i="123"/>
  <c r="AD2514" i="123"/>
  <c r="Z2514" i="123"/>
  <c r="AA2514" i="123" s="1"/>
  <c r="AB2514" i="123" s="1"/>
  <c r="Y2514" i="123"/>
  <c r="W2514" i="123"/>
  <c r="L2514" i="123"/>
  <c r="J2514" i="123"/>
  <c r="AE2513" i="123"/>
  <c r="AD2513" i="123"/>
  <c r="Z2513" i="123"/>
  <c r="AA2513" i="123" s="1"/>
  <c r="AB2513" i="123" s="1"/>
  <c r="Y2513" i="123"/>
  <c r="W2513" i="123"/>
  <c r="L2513" i="123"/>
  <c r="J2513" i="123"/>
  <c r="AE2512" i="123"/>
  <c r="AD2512" i="123"/>
  <c r="Z2512" i="123"/>
  <c r="AA2512" i="123" s="1"/>
  <c r="AB2512" i="123" s="1"/>
  <c r="Y2512" i="123"/>
  <c r="W2512" i="123"/>
  <c r="L2512" i="123"/>
  <c r="J2512" i="123"/>
  <c r="AE2511" i="123"/>
  <c r="AD2511" i="123"/>
  <c r="Z2511" i="123"/>
  <c r="AA2511" i="123" s="1"/>
  <c r="AB2511" i="123" s="1"/>
  <c r="Y2511" i="123"/>
  <c r="W2511" i="123"/>
  <c r="L2511" i="123"/>
  <c r="J2511" i="123"/>
  <c r="AE2510" i="123"/>
  <c r="AD2510" i="123"/>
  <c r="Z2510" i="123"/>
  <c r="AA2510" i="123" s="1"/>
  <c r="AB2510" i="123" s="1"/>
  <c r="Y2510" i="123"/>
  <c r="W2510" i="123"/>
  <c r="L2510" i="123"/>
  <c r="J2510" i="123"/>
  <c r="AE2509" i="123"/>
  <c r="AD2509" i="123"/>
  <c r="Z2509" i="123"/>
  <c r="AA2509" i="123" s="1"/>
  <c r="AB2509" i="123" s="1"/>
  <c r="Y2509" i="123"/>
  <c r="W2509" i="123"/>
  <c r="L2509" i="123"/>
  <c r="J2509" i="123"/>
  <c r="AE2508" i="123"/>
  <c r="AD2508" i="123"/>
  <c r="Z2508" i="123"/>
  <c r="AA2508" i="123" s="1"/>
  <c r="AB2508" i="123" s="1"/>
  <c r="Y2508" i="123"/>
  <c r="W2508" i="123"/>
  <c r="L2508" i="123"/>
  <c r="J2508" i="123"/>
  <c r="AE2507" i="123"/>
  <c r="AD2507" i="123"/>
  <c r="Z2507" i="123"/>
  <c r="AA2507" i="123" s="1"/>
  <c r="AB2507" i="123" s="1"/>
  <c r="Y2507" i="123"/>
  <c r="W2507" i="123"/>
  <c r="L2507" i="123"/>
  <c r="J2507" i="123"/>
  <c r="AE2506" i="123"/>
  <c r="AD2506" i="123"/>
  <c r="Z2506" i="123"/>
  <c r="AA2506" i="123" s="1"/>
  <c r="AB2506" i="123" s="1"/>
  <c r="Y2506" i="123"/>
  <c r="W2506" i="123"/>
  <c r="L2506" i="123"/>
  <c r="J2506" i="123"/>
  <c r="AE2505" i="123"/>
  <c r="AD2505" i="123"/>
  <c r="Z2505" i="123"/>
  <c r="AA2505" i="123" s="1"/>
  <c r="AB2505" i="123" s="1"/>
  <c r="Y2505" i="123"/>
  <c r="W2505" i="123"/>
  <c r="L2505" i="123"/>
  <c r="J2505" i="123"/>
  <c r="AE2504" i="123"/>
  <c r="AD2504" i="123"/>
  <c r="Z2504" i="123"/>
  <c r="AA2504" i="123" s="1"/>
  <c r="AB2504" i="123" s="1"/>
  <c r="Y2504" i="123"/>
  <c r="W2504" i="123"/>
  <c r="L2504" i="123"/>
  <c r="J2504" i="123"/>
  <c r="AE2503" i="123"/>
  <c r="AD2503" i="123"/>
  <c r="Z2503" i="123"/>
  <c r="AA2503" i="123" s="1"/>
  <c r="AB2503" i="123" s="1"/>
  <c r="Y2503" i="123"/>
  <c r="W2503" i="123"/>
  <c r="L2503" i="123"/>
  <c r="J2503" i="123"/>
  <c r="AE2502" i="123"/>
  <c r="AD2502" i="123"/>
  <c r="Z2502" i="123"/>
  <c r="AA2502" i="123" s="1"/>
  <c r="AB2502" i="123" s="1"/>
  <c r="Y2502" i="123"/>
  <c r="W2502" i="123"/>
  <c r="L2502" i="123"/>
  <c r="J2502" i="123"/>
  <c r="AE2501" i="123"/>
  <c r="AD2501" i="123"/>
  <c r="Z2501" i="123"/>
  <c r="AA2501" i="123" s="1"/>
  <c r="AB2501" i="123" s="1"/>
  <c r="Y2501" i="123"/>
  <c r="W2501" i="123"/>
  <c r="L2501" i="123"/>
  <c r="J2501" i="123"/>
  <c r="AE2500" i="123"/>
  <c r="AD2500" i="123"/>
  <c r="Z2500" i="123"/>
  <c r="AA2500" i="123" s="1"/>
  <c r="AB2500" i="123" s="1"/>
  <c r="Y2500" i="123"/>
  <c r="W2500" i="123"/>
  <c r="L2500" i="123"/>
  <c r="J2500" i="123"/>
  <c r="AE2499" i="123"/>
  <c r="AD2499" i="123"/>
  <c r="Z2499" i="123"/>
  <c r="AA2499" i="123" s="1"/>
  <c r="AB2499" i="123" s="1"/>
  <c r="Y2499" i="123"/>
  <c r="W2499" i="123"/>
  <c r="L2499" i="123"/>
  <c r="J2499" i="123"/>
  <c r="AE2498" i="123"/>
  <c r="AD2498" i="123"/>
  <c r="Z2498" i="123"/>
  <c r="AA2498" i="123" s="1"/>
  <c r="AB2498" i="123" s="1"/>
  <c r="Y2498" i="123"/>
  <c r="W2498" i="123"/>
  <c r="L2498" i="123"/>
  <c r="J2498" i="123"/>
  <c r="AE2497" i="123"/>
  <c r="AD2497" i="123"/>
  <c r="Z2497" i="123"/>
  <c r="AA2497" i="123" s="1"/>
  <c r="AB2497" i="123" s="1"/>
  <c r="Y2497" i="123"/>
  <c r="W2497" i="123"/>
  <c r="L2497" i="123"/>
  <c r="J2497" i="123"/>
  <c r="AE2496" i="123"/>
  <c r="AD2496" i="123"/>
  <c r="Z2496" i="123"/>
  <c r="AA2496" i="123" s="1"/>
  <c r="AB2496" i="123" s="1"/>
  <c r="Y2496" i="123"/>
  <c r="W2496" i="123"/>
  <c r="L2496" i="123"/>
  <c r="J2496" i="123"/>
  <c r="AE2495" i="123"/>
  <c r="AD2495" i="123"/>
  <c r="Z2495" i="123"/>
  <c r="AA2495" i="123" s="1"/>
  <c r="AB2495" i="123" s="1"/>
  <c r="Y2495" i="123"/>
  <c r="W2495" i="123"/>
  <c r="L2495" i="123"/>
  <c r="J2495" i="123"/>
  <c r="AE2494" i="123"/>
  <c r="AD2494" i="123"/>
  <c r="Z2494" i="123"/>
  <c r="AA2494" i="123" s="1"/>
  <c r="AB2494" i="123" s="1"/>
  <c r="Y2494" i="123"/>
  <c r="W2494" i="123"/>
  <c r="L2494" i="123"/>
  <c r="J2494" i="123"/>
  <c r="AE2493" i="123"/>
  <c r="AD2493" i="123"/>
  <c r="Z2493" i="123"/>
  <c r="AA2493" i="123" s="1"/>
  <c r="AB2493" i="123" s="1"/>
  <c r="Y2493" i="123"/>
  <c r="W2493" i="123"/>
  <c r="L2493" i="123"/>
  <c r="J2493" i="123"/>
  <c r="AE2492" i="123"/>
  <c r="AD2492" i="123"/>
  <c r="Z2492" i="123"/>
  <c r="AA2492" i="123" s="1"/>
  <c r="AB2492" i="123" s="1"/>
  <c r="Y2492" i="123"/>
  <c r="W2492" i="123"/>
  <c r="L2492" i="123"/>
  <c r="J2492" i="123"/>
  <c r="AE2491" i="123"/>
  <c r="AD2491" i="123"/>
  <c r="Z2491" i="123"/>
  <c r="AA2491" i="123" s="1"/>
  <c r="AB2491" i="123" s="1"/>
  <c r="Y2491" i="123"/>
  <c r="W2491" i="123"/>
  <c r="L2491" i="123"/>
  <c r="J2491" i="123"/>
  <c r="AE2490" i="123"/>
  <c r="AD2490" i="123"/>
  <c r="Z2490" i="123"/>
  <c r="AA2490" i="123" s="1"/>
  <c r="AB2490" i="123" s="1"/>
  <c r="Y2490" i="123"/>
  <c r="W2490" i="123"/>
  <c r="L2490" i="123"/>
  <c r="J2490" i="123"/>
  <c r="AE2489" i="123"/>
  <c r="AD2489" i="123"/>
  <c r="Z2489" i="123"/>
  <c r="AA2489" i="123" s="1"/>
  <c r="AB2489" i="123" s="1"/>
  <c r="Y2489" i="123"/>
  <c r="W2489" i="123"/>
  <c r="L2489" i="123"/>
  <c r="J2489" i="123"/>
  <c r="AE2488" i="123"/>
  <c r="AD2488" i="123"/>
  <c r="Z2488" i="123"/>
  <c r="AA2488" i="123" s="1"/>
  <c r="AB2488" i="123" s="1"/>
  <c r="Y2488" i="123"/>
  <c r="W2488" i="123"/>
  <c r="L2488" i="123"/>
  <c r="J2488" i="123"/>
  <c r="AE2487" i="123"/>
  <c r="AD2487" i="123"/>
  <c r="Z2487" i="123"/>
  <c r="AA2487" i="123" s="1"/>
  <c r="AB2487" i="123" s="1"/>
  <c r="Y2487" i="123"/>
  <c r="W2487" i="123"/>
  <c r="L2487" i="123"/>
  <c r="J2487" i="123"/>
  <c r="AE2486" i="123"/>
  <c r="AD2486" i="123"/>
  <c r="Z2486" i="123"/>
  <c r="AA2486" i="123" s="1"/>
  <c r="AB2486" i="123" s="1"/>
  <c r="Y2486" i="123"/>
  <c r="W2486" i="123"/>
  <c r="L2486" i="123"/>
  <c r="J2486" i="123"/>
  <c r="AE2485" i="123"/>
  <c r="AD2485" i="123"/>
  <c r="Z2485" i="123"/>
  <c r="AA2485" i="123" s="1"/>
  <c r="AB2485" i="123" s="1"/>
  <c r="Y2485" i="123"/>
  <c r="W2485" i="123"/>
  <c r="L2485" i="123"/>
  <c r="J2485" i="123"/>
  <c r="AE2484" i="123"/>
  <c r="AD2484" i="123"/>
  <c r="Z2484" i="123"/>
  <c r="AA2484" i="123" s="1"/>
  <c r="AB2484" i="123" s="1"/>
  <c r="Y2484" i="123"/>
  <c r="W2484" i="123"/>
  <c r="L2484" i="123"/>
  <c r="J2484" i="123"/>
  <c r="AE2483" i="123"/>
  <c r="AD2483" i="123"/>
  <c r="Z2483" i="123"/>
  <c r="AA2483" i="123" s="1"/>
  <c r="AB2483" i="123" s="1"/>
  <c r="Y2483" i="123"/>
  <c r="W2483" i="123"/>
  <c r="L2483" i="123"/>
  <c r="J2483" i="123"/>
  <c r="AE2482" i="123"/>
  <c r="AD2482" i="123"/>
  <c r="Z2482" i="123"/>
  <c r="AA2482" i="123" s="1"/>
  <c r="AB2482" i="123" s="1"/>
  <c r="Y2482" i="123"/>
  <c r="W2482" i="123"/>
  <c r="L2482" i="123"/>
  <c r="J2482" i="123"/>
  <c r="AE2481" i="123"/>
  <c r="AD2481" i="123"/>
  <c r="Z2481" i="123"/>
  <c r="AA2481" i="123" s="1"/>
  <c r="AB2481" i="123" s="1"/>
  <c r="Y2481" i="123"/>
  <c r="W2481" i="123"/>
  <c r="L2481" i="123"/>
  <c r="J2481" i="123"/>
  <c r="AE2480" i="123"/>
  <c r="AD2480" i="123"/>
  <c r="Z2480" i="123"/>
  <c r="AA2480" i="123" s="1"/>
  <c r="AB2480" i="123" s="1"/>
  <c r="Y2480" i="123"/>
  <c r="W2480" i="123"/>
  <c r="L2480" i="123"/>
  <c r="J2480" i="123"/>
  <c r="AE2479" i="123"/>
  <c r="AD2479" i="123"/>
  <c r="Z2479" i="123"/>
  <c r="AA2479" i="123" s="1"/>
  <c r="AB2479" i="123" s="1"/>
  <c r="Y2479" i="123"/>
  <c r="W2479" i="123"/>
  <c r="L2479" i="123"/>
  <c r="J2479" i="123"/>
  <c r="AE2478" i="123"/>
  <c r="AD2478" i="123"/>
  <c r="Z2478" i="123"/>
  <c r="AA2478" i="123" s="1"/>
  <c r="AB2478" i="123" s="1"/>
  <c r="Y2478" i="123"/>
  <c r="W2478" i="123"/>
  <c r="L2478" i="123"/>
  <c r="J2478" i="123"/>
  <c r="AE2477" i="123"/>
  <c r="AD2477" i="123"/>
  <c r="Z2477" i="123"/>
  <c r="AA2477" i="123" s="1"/>
  <c r="AB2477" i="123" s="1"/>
  <c r="Y2477" i="123"/>
  <c r="W2477" i="123"/>
  <c r="L2477" i="123"/>
  <c r="J2477" i="123"/>
  <c r="AE2476" i="123"/>
  <c r="AD2476" i="123"/>
  <c r="Z2476" i="123"/>
  <c r="AA2476" i="123" s="1"/>
  <c r="AB2476" i="123" s="1"/>
  <c r="Y2476" i="123"/>
  <c r="W2476" i="123"/>
  <c r="L2476" i="123"/>
  <c r="J2476" i="123"/>
  <c r="AE2475" i="123"/>
  <c r="AD2475" i="123"/>
  <c r="Z2475" i="123"/>
  <c r="AA2475" i="123" s="1"/>
  <c r="AB2475" i="123" s="1"/>
  <c r="Y2475" i="123"/>
  <c r="W2475" i="123"/>
  <c r="L2475" i="123"/>
  <c r="J2475" i="123"/>
  <c r="AE2474" i="123"/>
  <c r="AD2474" i="123"/>
  <c r="Z2474" i="123"/>
  <c r="AA2474" i="123" s="1"/>
  <c r="AB2474" i="123" s="1"/>
  <c r="Y2474" i="123"/>
  <c r="W2474" i="123"/>
  <c r="L2474" i="123"/>
  <c r="J2474" i="123"/>
  <c r="AE2473" i="123"/>
  <c r="AD2473" i="123"/>
  <c r="Z2473" i="123"/>
  <c r="AA2473" i="123" s="1"/>
  <c r="AB2473" i="123" s="1"/>
  <c r="Y2473" i="123"/>
  <c r="W2473" i="123"/>
  <c r="L2473" i="123"/>
  <c r="J2473" i="123"/>
  <c r="AE2472" i="123"/>
  <c r="AD2472" i="123"/>
  <c r="Z2472" i="123"/>
  <c r="AA2472" i="123" s="1"/>
  <c r="AB2472" i="123" s="1"/>
  <c r="Y2472" i="123"/>
  <c r="W2472" i="123"/>
  <c r="L2472" i="123"/>
  <c r="J2472" i="123"/>
  <c r="AE2471" i="123"/>
  <c r="AD2471" i="123"/>
  <c r="Z2471" i="123"/>
  <c r="AA2471" i="123" s="1"/>
  <c r="AB2471" i="123" s="1"/>
  <c r="Y2471" i="123"/>
  <c r="W2471" i="123"/>
  <c r="L2471" i="123"/>
  <c r="J2471" i="123"/>
  <c r="AE2470" i="123"/>
  <c r="AD2470" i="123"/>
  <c r="Z2470" i="123"/>
  <c r="AA2470" i="123" s="1"/>
  <c r="AB2470" i="123" s="1"/>
  <c r="Y2470" i="123"/>
  <c r="W2470" i="123"/>
  <c r="L2470" i="123"/>
  <c r="J2470" i="123"/>
  <c r="AE2469" i="123"/>
  <c r="AD2469" i="123"/>
  <c r="Z2469" i="123"/>
  <c r="AA2469" i="123" s="1"/>
  <c r="AB2469" i="123" s="1"/>
  <c r="Y2469" i="123"/>
  <c r="W2469" i="123"/>
  <c r="L2469" i="123"/>
  <c r="J2469" i="123"/>
  <c r="AE2468" i="123"/>
  <c r="AD2468" i="123"/>
  <c r="Z2468" i="123"/>
  <c r="AA2468" i="123" s="1"/>
  <c r="AB2468" i="123" s="1"/>
  <c r="Y2468" i="123"/>
  <c r="W2468" i="123"/>
  <c r="L2468" i="123"/>
  <c r="J2468" i="123"/>
  <c r="AE2467" i="123"/>
  <c r="AD2467" i="123"/>
  <c r="Z2467" i="123"/>
  <c r="AA2467" i="123" s="1"/>
  <c r="AB2467" i="123" s="1"/>
  <c r="Y2467" i="123"/>
  <c r="W2467" i="123"/>
  <c r="L2467" i="123"/>
  <c r="J2467" i="123"/>
  <c r="AE2466" i="123"/>
  <c r="AD2466" i="123"/>
  <c r="Z2466" i="123"/>
  <c r="AA2466" i="123" s="1"/>
  <c r="AB2466" i="123" s="1"/>
  <c r="Y2466" i="123"/>
  <c r="W2466" i="123"/>
  <c r="L2466" i="123"/>
  <c r="J2466" i="123"/>
  <c r="AE2465" i="123"/>
  <c r="AD2465" i="123"/>
  <c r="Z2465" i="123"/>
  <c r="AA2465" i="123" s="1"/>
  <c r="AB2465" i="123" s="1"/>
  <c r="Y2465" i="123"/>
  <c r="W2465" i="123"/>
  <c r="L2465" i="123"/>
  <c r="J2465" i="123"/>
  <c r="AE2464" i="123"/>
  <c r="AD2464" i="123"/>
  <c r="Z2464" i="123"/>
  <c r="AA2464" i="123" s="1"/>
  <c r="AB2464" i="123" s="1"/>
  <c r="Y2464" i="123"/>
  <c r="W2464" i="123"/>
  <c r="L2464" i="123"/>
  <c r="J2464" i="123"/>
  <c r="AE2463" i="123"/>
  <c r="AD2463" i="123"/>
  <c r="Z2463" i="123"/>
  <c r="AA2463" i="123" s="1"/>
  <c r="AB2463" i="123" s="1"/>
  <c r="Y2463" i="123"/>
  <c r="W2463" i="123"/>
  <c r="L2463" i="123"/>
  <c r="J2463" i="123"/>
  <c r="AE2462" i="123"/>
  <c r="AD2462" i="123"/>
  <c r="Z2462" i="123"/>
  <c r="AA2462" i="123" s="1"/>
  <c r="AB2462" i="123" s="1"/>
  <c r="Y2462" i="123"/>
  <c r="W2462" i="123"/>
  <c r="L2462" i="123"/>
  <c r="J2462" i="123"/>
  <c r="AE2461" i="123"/>
  <c r="AD2461" i="123"/>
  <c r="Z2461" i="123"/>
  <c r="AA2461" i="123" s="1"/>
  <c r="AB2461" i="123" s="1"/>
  <c r="Y2461" i="123"/>
  <c r="W2461" i="123"/>
  <c r="L2461" i="123"/>
  <c r="J2461" i="123"/>
  <c r="AE2460" i="123"/>
  <c r="AD2460" i="123"/>
  <c r="Z2460" i="123"/>
  <c r="AA2460" i="123" s="1"/>
  <c r="AB2460" i="123" s="1"/>
  <c r="Y2460" i="123"/>
  <c r="W2460" i="123"/>
  <c r="L2460" i="123"/>
  <c r="J2460" i="123"/>
  <c r="AE2459" i="123"/>
  <c r="AD2459" i="123"/>
  <c r="Z2459" i="123"/>
  <c r="AA2459" i="123" s="1"/>
  <c r="AB2459" i="123" s="1"/>
  <c r="Y2459" i="123"/>
  <c r="W2459" i="123"/>
  <c r="L2459" i="123"/>
  <c r="J2459" i="123"/>
  <c r="AE2458" i="123"/>
  <c r="AD2458" i="123"/>
  <c r="Z2458" i="123"/>
  <c r="AA2458" i="123" s="1"/>
  <c r="AB2458" i="123" s="1"/>
  <c r="Y2458" i="123"/>
  <c r="W2458" i="123"/>
  <c r="L2458" i="123"/>
  <c r="J2458" i="123"/>
  <c r="AE2457" i="123"/>
  <c r="AD2457" i="123"/>
  <c r="Z2457" i="123"/>
  <c r="AA2457" i="123" s="1"/>
  <c r="AB2457" i="123" s="1"/>
  <c r="Y2457" i="123"/>
  <c r="W2457" i="123"/>
  <c r="L2457" i="123"/>
  <c r="J2457" i="123"/>
  <c r="AE2456" i="123"/>
  <c r="AD2456" i="123"/>
  <c r="Z2456" i="123"/>
  <c r="AA2456" i="123" s="1"/>
  <c r="AB2456" i="123" s="1"/>
  <c r="Y2456" i="123"/>
  <c r="W2456" i="123"/>
  <c r="L2456" i="123"/>
  <c r="J2456" i="123"/>
  <c r="AE2455" i="123"/>
  <c r="AD2455" i="123"/>
  <c r="Z2455" i="123"/>
  <c r="AA2455" i="123" s="1"/>
  <c r="AB2455" i="123" s="1"/>
  <c r="Y2455" i="123"/>
  <c r="W2455" i="123"/>
  <c r="L2455" i="123"/>
  <c r="J2455" i="123"/>
  <c r="AE2454" i="123"/>
  <c r="AD2454" i="123"/>
  <c r="Z2454" i="123"/>
  <c r="AA2454" i="123" s="1"/>
  <c r="AB2454" i="123" s="1"/>
  <c r="Y2454" i="123"/>
  <c r="W2454" i="123"/>
  <c r="L2454" i="123"/>
  <c r="J2454" i="123"/>
  <c r="AE2453" i="123"/>
  <c r="AD2453" i="123"/>
  <c r="Z2453" i="123"/>
  <c r="AA2453" i="123" s="1"/>
  <c r="AB2453" i="123" s="1"/>
  <c r="Y2453" i="123"/>
  <c r="W2453" i="123"/>
  <c r="L2453" i="123"/>
  <c r="J2453" i="123"/>
  <c r="AE2452" i="123"/>
  <c r="AD2452" i="123"/>
  <c r="Z2452" i="123"/>
  <c r="AA2452" i="123" s="1"/>
  <c r="AB2452" i="123" s="1"/>
  <c r="Y2452" i="123"/>
  <c r="W2452" i="123"/>
  <c r="L2452" i="123"/>
  <c r="J2452" i="123"/>
  <c r="AE2451" i="123"/>
  <c r="AD2451" i="123"/>
  <c r="Z2451" i="123"/>
  <c r="AA2451" i="123" s="1"/>
  <c r="AB2451" i="123" s="1"/>
  <c r="Y2451" i="123"/>
  <c r="W2451" i="123"/>
  <c r="L2451" i="123"/>
  <c r="J2451" i="123"/>
  <c r="AE2450" i="123"/>
  <c r="AD2450" i="123"/>
  <c r="Z2450" i="123"/>
  <c r="AA2450" i="123" s="1"/>
  <c r="AB2450" i="123" s="1"/>
  <c r="Y2450" i="123"/>
  <c r="W2450" i="123"/>
  <c r="L2450" i="123"/>
  <c r="J2450" i="123"/>
  <c r="AE2449" i="123"/>
  <c r="AD2449" i="123"/>
  <c r="Z2449" i="123"/>
  <c r="AA2449" i="123" s="1"/>
  <c r="AB2449" i="123" s="1"/>
  <c r="Y2449" i="123"/>
  <c r="W2449" i="123"/>
  <c r="L2449" i="123"/>
  <c r="J2449" i="123"/>
  <c r="AE2448" i="123"/>
  <c r="AD2448" i="123"/>
  <c r="Z2448" i="123"/>
  <c r="AA2448" i="123" s="1"/>
  <c r="AB2448" i="123" s="1"/>
  <c r="Y2448" i="123"/>
  <c r="W2448" i="123"/>
  <c r="L2448" i="123"/>
  <c r="J2448" i="123"/>
  <c r="AE2447" i="123"/>
  <c r="AD2447" i="123"/>
  <c r="Z2447" i="123"/>
  <c r="AA2447" i="123" s="1"/>
  <c r="AB2447" i="123" s="1"/>
  <c r="Y2447" i="123"/>
  <c r="W2447" i="123"/>
  <c r="L2447" i="123"/>
  <c r="J2447" i="123"/>
  <c r="AE2446" i="123"/>
  <c r="AD2446" i="123"/>
  <c r="Z2446" i="123"/>
  <c r="AA2446" i="123" s="1"/>
  <c r="AB2446" i="123" s="1"/>
  <c r="Y2446" i="123"/>
  <c r="W2446" i="123"/>
  <c r="L2446" i="123"/>
  <c r="J2446" i="123"/>
  <c r="AE2445" i="123"/>
  <c r="AD2445" i="123"/>
  <c r="Z2445" i="123"/>
  <c r="AA2445" i="123" s="1"/>
  <c r="AB2445" i="123" s="1"/>
  <c r="Y2445" i="123"/>
  <c r="W2445" i="123"/>
  <c r="L2445" i="123"/>
  <c r="J2445" i="123"/>
  <c r="AE2444" i="123"/>
  <c r="AD2444" i="123"/>
  <c r="Z2444" i="123"/>
  <c r="AA2444" i="123" s="1"/>
  <c r="AB2444" i="123" s="1"/>
  <c r="Y2444" i="123"/>
  <c r="W2444" i="123"/>
  <c r="L2444" i="123"/>
  <c r="J2444" i="123"/>
  <c r="AE2443" i="123"/>
  <c r="AD2443" i="123"/>
  <c r="Z2443" i="123"/>
  <c r="AA2443" i="123" s="1"/>
  <c r="AB2443" i="123" s="1"/>
  <c r="Y2443" i="123"/>
  <c r="W2443" i="123"/>
  <c r="L2443" i="123"/>
  <c r="J2443" i="123"/>
  <c r="AE2442" i="123"/>
  <c r="AD2442" i="123"/>
  <c r="Z2442" i="123"/>
  <c r="AA2442" i="123" s="1"/>
  <c r="AB2442" i="123" s="1"/>
  <c r="Y2442" i="123"/>
  <c r="W2442" i="123"/>
  <c r="L2442" i="123"/>
  <c r="J2442" i="123"/>
  <c r="AE2441" i="123"/>
  <c r="AD2441" i="123"/>
  <c r="Z2441" i="123"/>
  <c r="AA2441" i="123" s="1"/>
  <c r="AB2441" i="123" s="1"/>
  <c r="Y2441" i="123"/>
  <c r="W2441" i="123"/>
  <c r="L2441" i="123"/>
  <c r="J2441" i="123"/>
  <c r="AE2440" i="123"/>
  <c r="AD2440" i="123"/>
  <c r="Z2440" i="123"/>
  <c r="AA2440" i="123" s="1"/>
  <c r="AB2440" i="123" s="1"/>
  <c r="Y2440" i="123"/>
  <c r="W2440" i="123"/>
  <c r="L2440" i="123"/>
  <c r="J2440" i="123"/>
  <c r="AE2439" i="123"/>
  <c r="AD2439" i="123"/>
  <c r="Z2439" i="123"/>
  <c r="AA2439" i="123" s="1"/>
  <c r="AB2439" i="123" s="1"/>
  <c r="Y2439" i="123"/>
  <c r="W2439" i="123"/>
  <c r="L2439" i="123"/>
  <c r="J2439" i="123"/>
  <c r="AE2438" i="123"/>
  <c r="AD2438" i="123"/>
  <c r="Z2438" i="123"/>
  <c r="AA2438" i="123" s="1"/>
  <c r="AB2438" i="123" s="1"/>
  <c r="Y2438" i="123"/>
  <c r="W2438" i="123"/>
  <c r="L2438" i="123"/>
  <c r="J2438" i="123"/>
  <c r="AE2437" i="123"/>
  <c r="AD2437" i="123"/>
  <c r="Z2437" i="123"/>
  <c r="AA2437" i="123" s="1"/>
  <c r="AB2437" i="123" s="1"/>
  <c r="Y2437" i="123"/>
  <c r="W2437" i="123"/>
  <c r="L2437" i="123"/>
  <c r="J2437" i="123"/>
  <c r="AE2436" i="123"/>
  <c r="AD2436" i="123"/>
  <c r="Z2436" i="123"/>
  <c r="AA2436" i="123" s="1"/>
  <c r="AB2436" i="123" s="1"/>
  <c r="Y2436" i="123"/>
  <c r="W2436" i="123"/>
  <c r="L2436" i="123"/>
  <c r="J2436" i="123"/>
  <c r="AE2435" i="123"/>
  <c r="AD2435" i="123"/>
  <c r="Z2435" i="123"/>
  <c r="AA2435" i="123" s="1"/>
  <c r="AB2435" i="123" s="1"/>
  <c r="Y2435" i="123"/>
  <c r="W2435" i="123"/>
  <c r="L2435" i="123"/>
  <c r="J2435" i="123"/>
  <c r="AE2434" i="123"/>
  <c r="AD2434" i="123"/>
  <c r="Z2434" i="123"/>
  <c r="AA2434" i="123" s="1"/>
  <c r="AB2434" i="123" s="1"/>
  <c r="Y2434" i="123"/>
  <c r="W2434" i="123"/>
  <c r="L2434" i="123"/>
  <c r="J2434" i="123"/>
  <c r="AE2433" i="123"/>
  <c r="AD2433" i="123"/>
  <c r="Z2433" i="123"/>
  <c r="AA2433" i="123" s="1"/>
  <c r="AB2433" i="123" s="1"/>
  <c r="Y2433" i="123"/>
  <c r="W2433" i="123"/>
  <c r="L2433" i="123"/>
  <c r="J2433" i="123"/>
  <c r="AE2432" i="123"/>
  <c r="AD2432" i="123"/>
  <c r="Z2432" i="123"/>
  <c r="AA2432" i="123" s="1"/>
  <c r="AB2432" i="123" s="1"/>
  <c r="Y2432" i="123"/>
  <c r="W2432" i="123"/>
  <c r="L2432" i="123"/>
  <c r="J2432" i="123"/>
  <c r="AE2431" i="123"/>
  <c r="AD2431" i="123"/>
  <c r="Z2431" i="123"/>
  <c r="AA2431" i="123" s="1"/>
  <c r="AB2431" i="123" s="1"/>
  <c r="Y2431" i="123"/>
  <c r="W2431" i="123"/>
  <c r="L2431" i="123"/>
  <c r="J2431" i="123"/>
  <c r="AE2430" i="123"/>
  <c r="AD2430" i="123"/>
  <c r="Z2430" i="123"/>
  <c r="AA2430" i="123" s="1"/>
  <c r="AB2430" i="123" s="1"/>
  <c r="Y2430" i="123"/>
  <c r="W2430" i="123"/>
  <c r="L2430" i="123"/>
  <c r="J2430" i="123"/>
  <c r="AE2429" i="123"/>
  <c r="AD2429" i="123"/>
  <c r="Z2429" i="123"/>
  <c r="AA2429" i="123" s="1"/>
  <c r="AB2429" i="123" s="1"/>
  <c r="Y2429" i="123"/>
  <c r="W2429" i="123"/>
  <c r="L2429" i="123"/>
  <c r="J2429" i="123"/>
  <c r="AE2428" i="123"/>
  <c r="AD2428" i="123"/>
  <c r="Z2428" i="123"/>
  <c r="AA2428" i="123" s="1"/>
  <c r="AB2428" i="123" s="1"/>
  <c r="Y2428" i="123"/>
  <c r="W2428" i="123"/>
  <c r="L2428" i="123"/>
  <c r="J2428" i="123"/>
  <c r="AE2427" i="123"/>
  <c r="AD2427" i="123"/>
  <c r="Z2427" i="123"/>
  <c r="AA2427" i="123" s="1"/>
  <c r="AB2427" i="123" s="1"/>
  <c r="Y2427" i="123"/>
  <c r="W2427" i="123"/>
  <c r="L2427" i="123"/>
  <c r="J2427" i="123"/>
  <c r="AE2426" i="123"/>
  <c r="AD2426" i="123"/>
  <c r="Z2426" i="123"/>
  <c r="AA2426" i="123" s="1"/>
  <c r="AB2426" i="123" s="1"/>
  <c r="Y2426" i="123"/>
  <c r="W2426" i="123"/>
  <c r="L2426" i="123"/>
  <c r="J2426" i="123"/>
  <c r="AE2425" i="123"/>
  <c r="AD2425" i="123"/>
  <c r="Z2425" i="123"/>
  <c r="AA2425" i="123" s="1"/>
  <c r="AB2425" i="123" s="1"/>
  <c r="Y2425" i="123"/>
  <c r="W2425" i="123"/>
  <c r="L2425" i="123"/>
  <c r="J2425" i="123"/>
  <c r="AE2424" i="123"/>
  <c r="AD2424" i="123"/>
  <c r="Z2424" i="123"/>
  <c r="AA2424" i="123" s="1"/>
  <c r="AB2424" i="123" s="1"/>
  <c r="Y2424" i="123"/>
  <c r="W2424" i="123"/>
  <c r="L2424" i="123"/>
  <c r="J2424" i="123"/>
  <c r="AE2423" i="123"/>
  <c r="AD2423" i="123"/>
  <c r="Z2423" i="123"/>
  <c r="AA2423" i="123" s="1"/>
  <c r="AB2423" i="123" s="1"/>
  <c r="Y2423" i="123"/>
  <c r="W2423" i="123"/>
  <c r="L2423" i="123"/>
  <c r="J2423" i="123"/>
  <c r="AE2422" i="123"/>
  <c r="AD2422" i="123"/>
  <c r="Z2422" i="123"/>
  <c r="AA2422" i="123" s="1"/>
  <c r="AB2422" i="123" s="1"/>
  <c r="Y2422" i="123"/>
  <c r="W2422" i="123"/>
  <c r="L2422" i="123"/>
  <c r="J2422" i="123"/>
  <c r="AE2421" i="123"/>
  <c r="AD2421" i="123"/>
  <c r="Z2421" i="123"/>
  <c r="AA2421" i="123" s="1"/>
  <c r="AB2421" i="123" s="1"/>
  <c r="Y2421" i="123"/>
  <c r="W2421" i="123"/>
  <c r="L2421" i="123"/>
  <c r="J2421" i="123"/>
  <c r="AE2420" i="123"/>
  <c r="AD2420" i="123"/>
  <c r="Z2420" i="123"/>
  <c r="AA2420" i="123" s="1"/>
  <c r="AB2420" i="123" s="1"/>
  <c r="Y2420" i="123"/>
  <c r="W2420" i="123"/>
  <c r="L2420" i="123"/>
  <c r="J2420" i="123"/>
  <c r="AE2419" i="123"/>
  <c r="AD2419" i="123"/>
  <c r="Z2419" i="123"/>
  <c r="AA2419" i="123" s="1"/>
  <c r="AB2419" i="123" s="1"/>
  <c r="Y2419" i="123"/>
  <c r="W2419" i="123"/>
  <c r="L2419" i="123"/>
  <c r="J2419" i="123"/>
  <c r="AE2418" i="123"/>
  <c r="AD2418" i="123"/>
  <c r="Z2418" i="123"/>
  <c r="AA2418" i="123" s="1"/>
  <c r="AB2418" i="123" s="1"/>
  <c r="Y2418" i="123"/>
  <c r="W2418" i="123"/>
  <c r="L2418" i="123"/>
  <c r="J2418" i="123"/>
  <c r="AE2417" i="123"/>
  <c r="AD2417" i="123"/>
  <c r="Z2417" i="123"/>
  <c r="AA2417" i="123" s="1"/>
  <c r="AB2417" i="123" s="1"/>
  <c r="Y2417" i="123"/>
  <c r="W2417" i="123"/>
  <c r="L2417" i="123"/>
  <c r="J2417" i="123"/>
  <c r="AE2416" i="123"/>
  <c r="AD2416" i="123"/>
  <c r="Z2416" i="123"/>
  <c r="AA2416" i="123" s="1"/>
  <c r="AB2416" i="123" s="1"/>
  <c r="Y2416" i="123"/>
  <c r="W2416" i="123"/>
  <c r="L2416" i="123"/>
  <c r="J2416" i="123"/>
  <c r="AE2415" i="123"/>
  <c r="AD2415" i="123"/>
  <c r="Z2415" i="123"/>
  <c r="AA2415" i="123" s="1"/>
  <c r="AB2415" i="123" s="1"/>
  <c r="Y2415" i="123"/>
  <c r="W2415" i="123"/>
  <c r="L2415" i="123"/>
  <c r="J2415" i="123"/>
  <c r="AE2414" i="123"/>
  <c r="AD2414" i="123"/>
  <c r="Z2414" i="123"/>
  <c r="AA2414" i="123" s="1"/>
  <c r="AB2414" i="123" s="1"/>
  <c r="Y2414" i="123"/>
  <c r="W2414" i="123"/>
  <c r="L2414" i="123"/>
  <c r="J2414" i="123"/>
  <c r="AE2413" i="123"/>
  <c r="AD2413" i="123"/>
  <c r="Z2413" i="123"/>
  <c r="AA2413" i="123" s="1"/>
  <c r="AB2413" i="123" s="1"/>
  <c r="Y2413" i="123"/>
  <c r="W2413" i="123"/>
  <c r="L2413" i="123"/>
  <c r="J2413" i="123"/>
  <c r="AE2412" i="123"/>
  <c r="AD2412" i="123"/>
  <c r="Z2412" i="123"/>
  <c r="AA2412" i="123" s="1"/>
  <c r="AB2412" i="123" s="1"/>
  <c r="Y2412" i="123"/>
  <c r="W2412" i="123"/>
  <c r="L2412" i="123"/>
  <c r="J2412" i="123"/>
  <c r="AE2411" i="123"/>
  <c r="AD2411" i="123"/>
  <c r="Z2411" i="123"/>
  <c r="AA2411" i="123" s="1"/>
  <c r="AB2411" i="123" s="1"/>
  <c r="Y2411" i="123"/>
  <c r="W2411" i="123"/>
  <c r="L2411" i="123"/>
  <c r="J2411" i="123"/>
  <c r="AE2410" i="123"/>
  <c r="AD2410" i="123"/>
  <c r="Z2410" i="123"/>
  <c r="AA2410" i="123" s="1"/>
  <c r="AB2410" i="123" s="1"/>
  <c r="Y2410" i="123"/>
  <c r="W2410" i="123"/>
  <c r="L2410" i="123"/>
  <c r="J2410" i="123"/>
  <c r="AE2409" i="123"/>
  <c r="AD2409" i="123"/>
  <c r="Z2409" i="123"/>
  <c r="AA2409" i="123" s="1"/>
  <c r="AB2409" i="123" s="1"/>
  <c r="Y2409" i="123"/>
  <c r="W2409" i="123"/>
  <c r="L2409" i="123"/>
  <c r="J2409" i="123"/>
  <c r="AE2408" i="123"/>
  <c r="AD2408" i="123"/>
  <c r="Z2408" i="123"/>
  <c r="AA2408" i="123" s="1"/>
  <c r="AB2408" i="123" s="1"/>
  <c r="Y2408" i="123"/>
  <c r="W2408" i="123"/>
  <c r="L2408" i="123"/>
  <c r="J2408" i="123"/>
  <c r="AE2407" i="123"/>
  <c r="AD2407" i="123"/>
  <c r="Z2407" i="123"/>
  <c r="AA2407" i="123" s="1"/>
  <c r="AB2407" i="123" s="1"/>
  <c r="Y2407" i="123"/>
  <c r="W2407" i="123"/>
  <c r="L2407" i="123"/>
  <c r="J2407" i="123"/>
  <c r="AE2406" i="123"/>
  <c r="AD2406" i="123"/>
  <c r="Z2406" i="123"/>
  <c r="AA2406" i="123" s="1"/>
  <c r="AB2406" i="123" s="1"/>
  <c r="Y2406" i="123"/>
  <c r="W2406" i="123"/>
  <c r="L2406" i="123"/>
  <c r="J2406" i="123"/>
  <c r="AE2405" i="123"/>
  <c r="AD2405" i="123"/>
  <c r="Z2405" i="123"/>
  <c r="AA2405" i="123" s="1"/>
  <c r="AB2405" i="123" s="1"/>
  <c r="Y2405" i="123"/>
  <c r="W2405" i="123"/>
  <c r="L2405" i="123"/>
  <c r="J2405" i="123"/>
  <c r="AE2404" i="123"/>
  <c r="AD2404" i="123"/>
  <c r="Z2404" i="123"/>
  <c r="AA2404" i="123" s="1"/>
  <c r="AB2404" i="123" s="1"/>
  <c r="Y2404" i="123"/>
  <c r="W2404" i="123"/>
  <c r="L2404" i="123"/>
  <c r="J2404" i="123"/>
  <c r="AE2403" i="123"/>
  <c r="AD2403" i="123"/>
  <c r="Z2403" i="123"/>
  <c r="AA2403" i="123" s="1"/>
  <c r="AB2403" i="123" s="1"/>
  <c r="Y2403" i="123"/>
  <c r="W2403" i="123"/>
  <c r="L2403" i="123"/>
  <c r="J2403" i="123"/>
  <c r="AE2402" i="123"/>
  <c r="AD2402" i="123"/>
  <c r="Z2402" i="123"/>
  <c r="AA2402" i="123" s="1"/>
  <c r="AB2402" i="123" s="1"/>
  <c r="Y2402" i="123"/>
  <c r="W2402" i="123"/>
  <c r="L2402" i="123"/>
  <c r="J2402" i="123"/>
  <c r="AE2401" i="123"/>
  <c r="AD2401" i="123"/>
  <c r="Z2401" i="123"/>
  <c r="AA2401" i="123" s="1"/>
  <c r="AB2401" i="123" s="1"/>
  <c r="Y2401" i="123"/>
  <c r="W2401" i="123"/>
  <c r="L2401" i="123"/>
  <c r="J2401" i="123"/>
  <c r="AE2400" i="123"/>
  <c r="AD2400" i="123"/>
  <c r="Z2400" i="123"/>
  <c r="AA2400" i="123" s="1"/>
  <c r="AB2400" i="123" s="1"/>
  <c r="Y2400" i="123"/>
  <c r="W2400" i="123"/>
  <c r="L2400" i="123"/>
  <c r="J2400" i="123"/>
  <c r="AE2399" i="123"/>
  <c r="AD2399" i="123"/>
  <c r="Z2399" i="123"/>
  <c r="AA2399" i="123" s="1"/>
  <c r="AB2399" i="123" s="1"/>
  <c r="Y2399" i="123"/>
  <c r="W2399" i="123"/>
  <c r="L2399" i="123"/>
  <c r="J2399" i="123"/>
  <c r="AE2398" i="123"/>
  <c r="AD2398" i="123"/>
  <c r="Z2398" i="123"/>
  <c r="AA2398" i="123" s="1"/>
  <c r="AB2398" i="123" s="1"/>
  <c r="Y2398" i="123"/>
  <c r="W2398" i="123"/>
  <c r="L2398" i="123"/>
  <c r="J2398" i="123"/>
  <c r="AE2397" i="123"/>
  <c r="AD2397" i="123"/>
  <c r="Z2397" i="123"/>
  <c r="AA2397" i="123" s="1"/>
  <c r="AB2397" i="123" s="1"/>
  <c r="Y2397" i="123"/>
  <c r="W2397" i="123"/>
  <c r="L2397" i="123"/>
  <c r="J2397" i="123"/>
  <c r="AE2396" i="123"/>
  <c r="AD2396" i="123"/>
  <c r="Z2396" i="123"/>
  <c r="AA2396" i="123" s="1"/>
  <c r="AB2396" i="123" s="1"/>
  <c r="Y2396" i="123"/>
  <c r="W2396" i="123"/>
  <c r="L2396" i="123"/>
  <c r="J2396" i="123"/>
  <c r="AE2395" i="123"/>
  <c r="AD2395" i="123"/>
  <c r="Z2395" i="123"/>
  <c r="AA2395" i="123" s="1"/>
  <c r="AB2395" i="123" s="1"/>
  <c r="Y2395" i="123"/>
  <c r="W2395" i="123"/>
  <c r="L2395" i="123"/>
  <c r="J2395" i="123"/>
  <c r="AE2394" i="123"/>
  <c r="AD2394" i="123"/>
  <c r="Z2394" i="123"/>
  <c r="AA2394" i="123" s="1"/>
  <c r="AB2394" i="123" s="1"/>
  <c r="Y2394" i="123"/>
  <c r="W2394" i="123"/>
  <c r="L2394" i="123"/>
  <c r="J2394" i="123"/>
  <c r="AE2393" i="123"/>
  <c r="AD2393" i="123"/>
  <c r="Z2393" i="123"/>
  <c r="AA2393" i="123" s="1"/>
  <c r="AB2393" i="123" s="1"/>
  <c r="Y2393" i="123"/>
  <c r="W2393" i="123"/>
  <c r="L2393" i="123"/>
  <c r="J2393" i="123"/>
  <c r="AE2392" i="123"/>
  <c r="AD2392" i="123"/>
  <c r="Z2392" i="123"/>
  <c r="AA2392" i="123" s="1"/>
  <c r="AB2392" i="123" s="1"/>
  <c r="Y2392" i="123"/>
  <c r="W2392" i="123"/>
  <c r="L2392" i="123"/>
  <c r="J2392" i="123"/>
  <c r="AE2391" i="123"/>
  <c r="AD2391" i="123"/>
  <c r="Z2391" i="123"/>
  <c r="AA2391" i="123" s="1"/>
  <c r="AB2391" i="123" s="1"/>
  <c r="Y2391" i="123"/>
  <c r="W2391" i="123"/>
  <c r="L2391" i="123"/>
  <c r="J2391" i="123"/>
  <c r="AE2390" i="123"/>
  <c r="AD2390" i="123"/>
  <c r="Z2390" i="123"/>
  <c r="AA2390" i="123" s="1"/>
  <c r="AB2390" i="123" s="1"/>
  <c r="Y2390" i="123"/>
  <c r="W2390" i="123"/>
  <c r="L2390" i="123"/>
  <c r="J2390" i="123"/>
  <c r="AE2389" i="123"/>
  <c r="AD2389" i="123"/>
  <c r="Z2389" i="123"/>
  <c r="AA2389" i="123" s="1"/>
  <c r="AB2389" i="123" s="1"/>
  <c r="Y2389" i="123"/>
  <c r="W2389" i="123"/>
  <c r="L2389" i="123"/>
  <c r="J2389" i="123"/>
  <c r="AE2388" i="123"/>
  <c r="AD2388" i="123"/>
  <c r="Z2388" i="123"/>
  <c r="AA2388" i="123" s="1"/>
  <c r="AB2388" i="123" s="1"/>
  <c r="Y2388" i="123"/>
  <c r="W2388" i="123"/>
  <c r="L2388" i="123"/>
  <c r="J2388" i="123"/>
  <c r="AE2387" i="123"/>
  <c r="AD2387" i="123"/>
  <c r="Z2387" i="123"/>
  <c r="AA2387" i="123" s="1"/>
  <c r="AB2387" i="123" s="1"/>
  <c r="Y2387" i="123"/>
  <c r="W2387" i="123"/>
  <c r="L2387" i="123"/>
  <c r="J2387" i="123"/>
  <c r="AE2386" i="123"/>
  <c r="AD2386" i="123"/>
  <c r="Z2386" i="123"/>
  <c r="AA2386" i="123" s="1"/>
  <c r="AB2386" i="123" s="1"/>
  <c r="Y2386" i="123"/>
  <c r="W2386" i="123"/>
  <c r="L2386" i="123"/>
  <c r="J2386" i="123"/>
  <c r="AE2385" i="123"/>
  <c r="AD2385" i="123"/>
  <c r="Z2385" i="123"/>
  <c r="AA2385" i="123" s="1"/>
  <c r="AB2385" i="123" s="1"/>
  <c r="Y2385" i="123"/>
  <c r="W2385" i="123"/>
  <c r="L2385" i="123"/>
  <c r="J2385" i="123"/>
  <c r="AE2384" i="123"/>
  <c r="AD2384" i="123"/>
  <c r="Z2384" i="123"/>
  <c r="AA2384" i="123" s="1"/>
  <c r="AB2384" i="123" s="1"/>
  <c r="Y2384" i="123"/>
  <c r="W2384" i="123"/>
  <c r="L2384" i="123"/>
  <c r="J2384" i="123"/>
  <c r="AE2383" i="123"/>
  <c r="AD2383" i="123"/>
  <c r="Z2383" i="123"/>
  <c r="AA2383" i="123" s="1"/>
  <c r="AB2383" i="123" s="1"/>
  <c r="Y2383" i="123"/>
  <c r="W2383" i="123"/>
  <c r="L2383" i="123"/>
  <c r="J2383" i="123"/>
  <c r="AE2382" i="123"/>
  <c r="AD2382" i="123"/>
  <c r="Z2382" i="123"/>
  <c r="AA2382" i="123" s="1"/>
  <c r="AB2382" i="123" s="1"/>
  <c r="Y2382" i="123"/>
  <c r="W2382" i="123"/>
  <c r="L2382" i="123"/>
  <c r="J2382" i="123"/>
  <c r="AE2381" i="123"/>
  <c r="AD2381" i="123"/>
  <c r="Z2381" i="123"/>
  <c r="AA2381" i="123" s="1"/>
  <c r="AB2381" i="123" s="1"/>
  <c r="Y2381" i="123"/>
  <c r="W2381" i="123"/>
  <c r="L2381" i="123"/>
  <c r="J2381" i="123"/>
  <c r="AE2380" i="123"/>
  <c r="AD2380" i="123"/>
  <c r="Z2380" i="123"/>
  <c r="AA2380" i="123" s="1"/>
  <c r="AB2380" i="123" s="1"/>
  <c r="Y2380" i="123"/>
  <c r="W2380" i="123"/>
  <c r="L2380" i="123"/>
  <c r="J2380" i="123"/>
  <c r="AE2379" i="123"/>
  <c r="AD2379" i="123"/>
  <c r="Z2379" i="123"/>
  <c r="AA2379" i="123" s="1"/>
  <c r="AB2379" i="123" s="1"/>
  <c r="Y2379" i="123"/>
  <c r="W2379" i="123"/>
  <c r="L2379" i="123"/>
  <c r="J2379" i="123"/>
  <c r="AE2378" i="123"/>
  <c r="AD2378" i="123"/>
  <c r="Z2378" i="123"/>
  <c r="AA2378" i="123" s="1"/>
  <c r="AB2378" i="123" s="1"/>
  <c r="Y2378" i="123"/>
  <c r="W2378" i="123"/>
  <c r="L2378" i="123"/>
  <c r="J2378" i="123"/>
  <c r="AE2377" i="123"/>
  <c r="AD2377" i="123"/>
  <c r="Z2377" i="123"/>
  <c r="AA2377" i="123" s="1"/>
  <c r="AB2377" i="123" s="1"/>
  <c r="Y2377" i="123"/>
  <c r="W2377" i="123"/>
  <c r="L2377" i="123"/>
  <c r="J2377" i="123"/>
  <c r="AE2376" i="123"/>
  <c r="AD2376" i="123"/>
  <c r="Z2376" i="123"/>
  <c r="AA2376" i="123" s="1"/>
  <c r="AB2376" i="123" s="1"/>
  <c r="Y2376" i="123"/>
  <c r="W2376" i="123"/>
  <c r="L2376" i="123"/>
  <c r="J2376" i="123"/>
  <c r="AE2375" i="123"/>
  <c r="AD2375" i="123"/>
  <c r="Z2375" i="123"/>
  <c r="AA2375" i="123" s="1"/>
  <c r="AB2375" i="123" s="1"/>
  <c r="Y2375" i="123"/>
  <c r="W2375" i="123"/>
  <c r="L2375" i="123"/>
  <c r="J2375" i="123"/>
  <c r="AE2374" i="123"/>
  <c r="AD2374" i="123"/>
  <c r="Z2374" i="123"/>
  <c r="AA2374" i="123" s="1"/>
  <c r="AB2374" i="123" s="1"/>
  <c r="Y2374" i="123"/>
  <c r="W2374" i="123"/>
  <c r="L2374" i="123"/>
  <c r="J2374" i="123"/>
  <c r="AE2373" i="123"/>
  <c r="AD2373" i="123"/>
  <c r="Z2373" i="123"/>
  <c r="AA2373" i="123" s="1"/>
  <c r="AB2373" i="123" s="1"/>
  <c r="Y2373" i="123"/>
  <c r="W2373" i="123"/>
  <c r="L2373" i="123"/>
  <c r="J2373" i="123"/>
  <c r="AE2372" i="123"/>
  <c r="AD2372" i="123"/>
  <c r="Z2372" i="123"/>
  <c r="AA2372" i="123" s="1"/>
  <c r="AB2372" i="123" s="1"/>
  <c r="Y2372" i="123"/>
  <c r="W2372" i="123"/>
  <c r="L2372" i="123"/>
  <c r="J2372" i="123"/>
  <c r="AE2371" i="123"/>
  <c r="AD2371" i="123"/>
  <c r="Z2371" i="123"/>
  <c r="AA2371" i="123" s="1"/>
  <c r="AB2371" i="123" s="1"/>
  <c r="Y2371" i="123"/>
  <c r="W2371" i="123"/>
  <c r="L2371" i="123"/>
  <c r="J2371" i="123"/>
  <c r="AE2370" i="123"/>
  <c r="AD2370" i="123"/>
  <c r="Z2370" i="123"/>
  <c r="AA2370" i="123" s="1"/>
  <c r="AB2370" i="123" s="1"/>
  <c r="Y2370" i="123"/>
  <c r="W2370" i="123"/>
  <c r="L2370" i="123"/>
  <c r="J2370" i="123"/>
  <c r="AE2369" i="123"/>
  <c r="AD2369" i="123"/>
  <c r="Z2369" i="123"/>
  <c r="AA2369" i="123" s="1"/>
  <c r="AB2369" i="123" s="1"/>
  <c r="Y2369" i="123"/>
  <c r="W2369" i="123"/>
  <c r="L2369" i="123"/>
  <c r="J2369" i="123"/>
  <c r="AE2368" i="123"/>
  <c r="AD2368" i="123"/>
  <c r="Z2368" i="123"/>
  <c r="AA2368" i="123" s="1"/>
  <c r="AB2368" i="123" s="1"/>
  <c r="Y2368" i="123"/>
  <c r="W2368" i="123"/>
  <c r="L2368" i="123"/>
  <c r="J2368" i="123"/>
  <c r="AE2367" i="123"/>
  <c r="AD2367" i="123"/>
  <c r="Z2367" i="123"/>
  <c r="AA2367" i="123" s="1"/>
  <c r="AB2367" i="123" s="1"/>
  <c r="Y2367" i="123"/>
  <c r="W2367" i="123"/>
  <c r="L2367" i="123"/>
  <c r="J2367" i="123"/>
  <c r="AE2366" i="123"/>
  <c r="AD2366" i="123"/>
  <c r="Z2366" i="123"/>
  <c r="AA2366" i="123" s="1"/>
  <c r="AB2366" i="123" s="1"/>
  <c r="Y2366" i="123"/>
  <c r="W2366" i="123"/>
  <c r="L2366" i="123"/>
  <c r="J2366" i="123"/>
  <c r="AE2365" i="123"/>
  <c r="AD2365" i="123"/>
  <c r="Z2365" i="123"/>
  <c r="AA2365" i="123" s="1"/>
  <c r="AB2365" i="123" s="1"/>
  <c r="Y2365" i="123"/>
  <c r="W2365" i="123"/>
  <c r="L2365" i="123"/>
  <c r="J2365" i="123"/>
  <c r="AE2364" i="123"/>
  <c r="AD2364" i="123"/>
  <c r="Z2364" i="123"/>
  <c r="AA2364" i="123" s="1"/>
  <c r="AB2364" i="123" s="1"/>
  <c r="Y2364" i="123"/>
  <c r="W2364" i="123"/>
  <c r="L2364" i="123"/>
  <c r="J2364" i="123"/>
  <c r="AE2363" i="123"/>
  <c r="AD2363" i="123"/>
  <c r="Z2363" i="123"/>
  <c r="AA2363" i="123" s="1"/>
  <c r="AB2363" i="123" s="1"/>
  <c r="Y2363" i="123"/>
  <c r="W2363" i="123"/>
  <c r="L2363" i="123"/>
  <c r="J2363" i="123"/>
  <c r="AE2362" i="123"/>
  <c r="AD2362" i="123"/>
  <c r="Z2362" i="123"/>
  <c r="AA2362" i="123" s="1"/>
  <c r="AB2362" i="123" s="1"/>
  <c r="Y2362" i="123"/>
  <c r="W2362" i="123"/>
  <c r="L2362" i="123"/>
  <c r="J2362" i="123"/>
  <c r="AE2361" i="123"/>
  <c r="AD2361" i="123"/>
  <c r="Z2361" i="123"/>
  <c r="AA2361" i="123" s="1"/>
  <c r="AB2361" i="123" s="1"/>
  <c r="Y2361" i="123"/>
  <c r="W2361" i="123"/>
  <c r="L2361" i="123"/>
  <c r="J2361" i="123"/>
  <c r="AE2360" i="123"/>
  <c r="AD2360" i="123"/>
  <c r="Z2360" i="123"/>
  <c r="AA2360" i="123" s="1"/>
  <c r="AB2360" i="123" s="1"/>
  <c r="Y2360" i="123"/>
  <c r="W2360" i="123"/>
  <c r="L2360" i="123"/>
  <c r="J2360" i="123"/>
  <c r="AE2359" i="123"/>
  <c r="AD2359" i="123"/>
  <c r="Z2359" i="123"/>
  <c r="AA2359" i="123" s="1"/>
  <c r="AB2359" i="123" s="1"/>
  <c r="Y2359" i="123"/>
  <c r="W2359" i="123"/>
  <c r="L2359" i="123"/>
  <c r="J2359" i="123"/>
  <c r="AE2358" i="123"/>
  <c r="AD2358" i="123"/>
  <c r="Z2358" i="123"/>
  <c r="AA2358" i="123" s="1"/>
  <c r="AB2358" i="123" s="1"/>
  <c r="Y2358" i="123"/>
  <c r="W2358" i="123"/>
  <c r="L2358" i="123"/>
  <c r="J2358" i="123"/>
  <c r="AE2357" i="123"/>
  <c r="AD2357" i="123"/>
  <c r="Z2357" i="123"/>
  <c r="AA2357" i="123" s="1"/>
  <c r="AB2357" i="123" s="1"/>
  <c r="Y2357" i="123"/>
  <c r="W2357" i="123"/>
  <c r="L2357" i="123"/>
  <c r="J2357" i="123"/>
  <c r="AE2356" i="123"/>
  <c r="AD2356" i="123"/>
  <c r="Z2356" i="123"/>
  <c r="AA2356" i="123" s="1"/>
  <c r="AB2356" i="123" s="1"/>
  <c r="Y2356" i="123"/>
  <c r="W2356" i="123"/>
  <c r="L2356" i="123"/>
  <c r="J2356" i="123"/>
  <c r="AE2355" i="123"/>
  <c r="AD2355" i="123"/>
  <c r="Z2355" i="123"/>
  <c r="AA2355" i="123" s="1"/>
  <c r="AB2355" i="123" s="1"/>
  <c r="Y2355" i="123"/>
  <c r="W2355" i="123"/>
  <c r="L2355" i="123"/>
  <c r="J2355" i="123"/>
  <c r="AE2354" i="123"/>
  <c r="AD2354" i="123"/>
  <c r="Z2354" i="123"/>
  <c r="AA2354" i="123" s="1"/>
  <c r="AB2354" i="123" s="1"/>
  <c r="Y2354" i="123"/>
  <c r="W2354" i="123"/>
  <c r="J2354" i="123"/>
  <c r="E2354" i="123"/>
  <c r="L2354" i="123" s="1"/>
  <c r="AE2353" i="123"/>
  <c r="AD2353" i="123"/>
  <c r="Z2353" i="123"/>
  <c r="AA2353" i="123" s="1"/>
  <c r="AB2353" i="123" s="1"/>
  <c r="Y2353" i="123"/>
  <c r="W2353" i="123"/>
  <c r="J2353" i="123"/>
  <c r="E2353" i="123"/>
  <c r="L2353" i="123" s="1"/>
  <c r="AE2352" i="123"/>
  <c r="AD2352" i="123"/>
  <c r="Z2352" i="123"/>
  <c r="AA2352" i="123" s="1"/>
  <c r="AB2352" i="123" s="1"/>
  <c r="Y2352" i="123"/>
  <c r="W2352" i="123"/>
  <c r="J2352" i="123"/>
  <c r="E2352" i="123"/>
  <c r="L2352" i="123" s="1"/>
  <c r="AE2351" i="123"/>
  <c r="AD2351" i="123"/>
  <c r="Z2351" i="123"/>
  <c r="AA2351" i="123" s="1"/>
  <c r="AB2351" i="123" s="1"/>
  <c r="Y2351" i="123"/>
  <c r="W2351" i="123"/>
  <c r="J2351" i="123"/>
  <c r="E2351" i="123"/>
  <c r="L2351" i="123" s="1"/>
  <c r="AE2350" i="123"/>
  <c r="AD2350" i="123"/>
  <c r="Z2350" i="123"/>
  <c r="AA2350" i="123" s="1"/>
  <c r="AB2350" i="123" s="1"/>
  <c r="Y2350" i="123"/>
  <c r="W2350" i="123"/>
  <c r="J2350" i="123"/>
  <c r="E2350" i="123"/>
  <c r="L2350" i="123" s="1"/>
  <c r="AE2349" i="123"/>
  <c r="AD2349" i="123"/>
  <c r="Z2349" i="123"/>
  <c r="AA2349" i="123" s="1"/>
  <c r="AB2349" i="123" s="1"/>
  <c r="Y2349" i="123"/>
  <c r="W2349" i="123"/>
  <c r="J2349" i="123"/>
  <c r="E2349" i="123"/>
  <c r="L2349" i="123" s="1"/>
  <c r="AE2348" i="123"/>
  <c r="AD2348" i="123"/>
  <c r="Z2348" i="123"/>
  <c r="AA2348" i="123" s="1"/>
  <c r="AB2348" i="123" s="1"/>
  <c r="Y2348" i="123"/>
  <c r="W2348" i="123"/>
  <c r="J2348" i="123"/>
  <c r="E2348" i="123"/>
  <c r="L2348" i="123" s="1"/>
  <c r="AE2347" i="123"/>
  <c r="AD2347" i="123"/>
  <c r="Z2347" i="123"/>
  <c r="AA2347" i="123" s="1"/>
  <c r="AB2347" i="123" s="1"/>
  <c r="Y2347" i="123"/>
  <c r="W2347" i="123"/>
  <c r="J2347" i="123"/>
  <c r="E2347" i="123"/>
  <c r="L2347" i="123" s="1"/>
  <c r="AE2346" i="123"/>
  <c r="AD2346" i="123"/>
  <c r="Z2346" i="123"/>
  <c r="AA2346" i="123" s="1"/>
  <c r="AB2346" i="123" s="1"/>
  <c r="Y2346" i="123"/>
  <c r="W2346" i="123"/>
  <c r="J2346" i="123"/>
  <c r="E2346" i="123"/>
  <c r="L2346" i="123" s="1"/>
  <c r="AE2345" i="123"/>
  <c r="AD2345" i="123"/>
  <c r="Z2345" i="123"/>
  <c r="AA2345" i="123" s="1"/>
  <c r="AB2345" i="123" s="1"/>
  <c r="Y2345" i="123"/>
  <c r="W2345" i="123"/>
  <c r="J2345" i="123"/>
  <c r="E2345" i="123"/>
  <c r="L2345" i="123" s="1"/>
  <c r="AE2344" i="123"/>
  <c r="AD2344" i="123"/>
  <c r="Z2344" i="123"/>
  <c r="AA2344" i="123" s="1"/>
  <c r="AB2344" i="123" s="1"/>
  <c r="Y2344" i="123"/>
  <c r="W2344" i="123"/>
  <c r="J2344" i="123"/>
  <c r="E2344" i="123"/>
  <c r="L2344" i="123" s="1"/>
  <c r="AE2343" i="123"/>
  <c r="AD2343" i="123"/>
  <c r="Z2343" i="123"/>
  <c r="AA2343" i="123" s="1"/>
  <c r="AB2343" i="123" s="1"/>
  <c r="Y2343" i="123"/>
  <c r="W2343" i="123"/>
  <c r="J2343" i="123"/>
  <c r="E2343" i="123"/>
  <c r="L2343" i="123" s="1"/>
  <c r="AE2342" i="123"/>
  <c r="AD2342" i="123"/>
  <c r="Z2342" i="123"/>
  <c r="AA2342" i="123" s="1"/>
  <c r="AB2342" i="123" s="1"/>
  <c r="Y2342" i="123"/>
  <c r="W2342" i="123"/>
  <c r="J2342" i="123"/>
  <c r="E2342" i="123"/>
  <c r="L2342" i="123" s="1"/>
  <c r="AE2341" i="123"/>
  <c r="AD2341" i="123"/>
  <c r="Z2341" i="123"/>
  <c r="AA2341" i="123" s="1"/>
  <c r="AB2341" i="123" s="1"/>
  <c r="Y2341" i="123"/>
  <c r="W2341" i="123"/>
  <c r="J2341" i="123"/>
  <c r="E2341" i="123"/>
  <c r="L2341" i="123" s="1"/>
  <c r="AE2340" i="123"/>
  <c r="AD2340" i="123"/>
  <c r="Z2340" i="123"/>
  <c r="AA2340" i="123" s="1"/>
  <c r="AB2340" i="123" s="1"/>
  <c r="Y2340" i="123"/>
  <c r="W2340" i="123"/>
  <c r="J2340" i="123"/>
  <c r="E2340" i="123"/>
  <c r="L2340" i="123" s="1"/>
  <c r="AE2339" i="123"/>
  <c r="AD2339" i="123"/>
  <c r="Z2339" i="123"/>
  <c r="AA2339" i="123" s="1"/>
  <c r="AB2339" i="123" s="1"/>
  <c r="Y2339" i="123"/>
  <c r="W2339" i="123"/>
  <c r="J2339" i="123"/>
  <c r="E2339" i="123"/>
  <c r="L2339" i="123" s="1"/>
  <c r="AE2338" i="123"/>
  <c r="AD2338" i="123"/>
  <c r="Z2338" i="123"/>
  <c r="AA2338" i="123" s="1"/>
  <c r="AB2338" i="123" s="1"/>
  <c r="Y2338" i="123"/>
  <c r="W2338" i="123"/>
  <c r="J2338" i="123"/>
  <c r="E2338" i="123"/>
  <c r="L2338" i="123" s="1"/>
  <c r="AE2337" i="123"/>
  <c r="AD2337" i="123"/>
  <c r="Z2337" i="123"/>
  <c r="AA2337" i="123" s="1"/>
  <c r="AB2337" i="123" s="1"/>
  <c r="Y2337" i="123"/>
  <c r="W2337" i="123"/>
  <c r="J2337" i="123"/>
  <c r="E2337" i="123"/>
  <c r="L2337" i="123" s="1"/>
  <c r="AE2336" i="123"/>
  <c r="AD2336" i="123"/>
  <c r="Z2336" i="123"/>
  <c r="AA2336" i="123" s="1"/>
  <c r="AB2336" i="123" s="1"/>
  <c r="Y2336" i="123"/>
  <c r="W2336" i="123"/>
  <c r="J2336" i="123"/>
  <c r="E2336" i="123"/>
  <c r="L2336" i="123" s="1"/>
  <c r="AE2335" i="123"/>
  <c r="AD2335" i="123"/>
  <c r="Z2335" i="123"/>
  <c r="AA2335" i="123" s="1"/>
  <c r="AB2335" i="123" s="1"/>
  <c r="Y2335" i="123"/>
  <c r="W2335" i="123"/>
  <c r="J2335" i="123"/>
  <c r="E2335" i="123"/>
  <c r="L2335" i="123" s="1"/>
  <c r="AE2334" i="123"/>
  <c r="AD2334" i="123"/>
  <c r="Z2334" i="123"/>
  <c r="AA2334" i="123" s="1"/>
  <c r="AB2334" i="123" s="1"/>
  <c r="Y2334" i="123"/>
  <c r="W2334" i="123"/>
  <c r="J2334" i="123"/>
  <c r="E2334" i="123"/>
  <c r="L2334" i="123" s="1"/>
  <c r="AE2333" i="123"/>
  <c r="AD2333" i="123"/>
  <c r="Z2333" i="123"/>
  <c r="AA2333" i="123" s="1"/>
  <c r="AB2333" i="123" s="1"/>
  <c r="Y2333" i="123"/>
  <c r="W2333" i="123"/>
  <c r="J2333" i="123"/>
  <c r="E2333" i="123"/>
  <c r="L2333" i="123" s="1"/>
  <c r="AE2332" i="123"/>
  <c r="AD2332" i="123"/>
  <c r="Z2332" i="123"/>
  <c r="AA2332" i="123" s="1"/>
  <c r="AB2332" i="123" s="1"/>
  <c r="Y2332" i="123"/>
  <c r="W2332" i="123"/>
  <c r="J2332" i="123"/>
  <c r="E2332" i="123"/>
  <c r="L2332" i="123" s="1"/>
  <c r="AE2331" i="123"/>
  <c r="AD2331" i="123"/>
  <c r="Z2331" i="123"/>
  <c r="AA2331" i="123" s="1"/>
  <c r="AB2331" i="123" s="1"/>
  <c r="Y2331" i="123"/>
  <c r="W2331" i="123"/>
  <c r="J2331" i="123"/>
  <c r="E2331" i="123"/>
  <c r="L2331" i="123" s="1"/>
  <c r="AE2330" i="123"/>
  <c r="AD2330" i="123"/>
  <c r="Z2330" i="123"/>
  <c r="AA2330" i="123" s="1"/>
  <c r="AB2330" i="123" s="1"/>
  <c r="Y2330" i="123"/>
  <c r="W2330" i="123"/>
  <c r="J2330" i="123"/>
  <c r="E2330" i="123"/>
  <c r="L2330" i="123" s="1"/>
  <c r="AE2329" i="123"/>
  <c r="AD2329" i="123"/>
  <c r="Z2329" i="123"/>
  <c r="AA2329" i="123" s="1"/>
  <c r="AB2329" i="123" s="1"/>
  <c r="Y2329" i="123"/>
  <c r="W2329" i="123"/>
  <c r="J2329" i="123"/>
  <c r="E2329" i="123"/>
  <c r="L2329" i="123" s="1"/>
  <c r="AE2328" i="123"/>
  <c r="AD2328" i="123"/>
  <c r="Z2328" i="123"/>
  <c r="AA2328" i="123" s="1"/>
  <c r="AB2328" i="123" s="1"/>
  <c r="Y2328" i="123"/>
  <c r="W2328" i="123"/>
  <c r="J2328" i="123"/>
  <c r="E2328" i="123"/>
  <c r="L2328" i="123" s="1"/>
  <c r="AE2327" i="123"/>
  <c r="AD2327" i="123"/>
  <c r="Z2327" i="123"/>
  <c r="AA2327" i="123" s="1"/>
  <c r="AB2327" i="123" s="1"/>
  <c r="Y2327" i="123"/>
  <c r="W2327" i="123"/>
  <c r="J2327" i="123"/>
  <c r="E2327" i="123"/>
  <c r="L2327" i="123" s="1"/>
  <c r="AE2326" i="123"/>
  <c r="AD2326" i="123"/>
  <c r="Z2326" i="123"/>
  <c r="AA2326" i="123" s="1"/>
  <c r="AB2326" i="123" s="1"/>
  <c r="Y2326" i="123"/>
  <c r="W2326" i="123"/>
  <c r="J2326" i="123"/>
  <c r="E2326" i="123"/>
  <c r="L2326" i="123" s="1"/>
  <c r="AE2325" i="123"/>
  <c r="AD2325" i="123"/>
  <c r="Z2325" i="123"/>
  <c r="AA2325" i="123" s="1"/>
  <c r="AB2325" i="123" s="1"/>
  <c r="Y2325" i="123"/>
  <c r="W2325" i="123"/>
  <c r="J2325" i="123"/>
  <c r="E2325" i="123"/>
  <c r="L2325" i="123" s="1"/>
  <c r="AE2324" i="123"/>
  <c r="AD2324" i="123"/>
  <c r="Z2324" i="123"/>
  <c r="AA2324" i="123" s="1"/>
  <c r="AB2324" i="123" s="1"/>
  <c r="Y2324" i="123"/>
  <c r="W2324" i="123"/>
  <c r="J2324" i="123"/>
  <c r="E2324" i="123"/>
  <c r="L2324" i="123" s="1"/>
  <c r="AE2323" i="123"/>
  <c r="AD2323" i="123"/>
  <c r="Z2323" i="123"/>
  <c r="AA2323" i="123" s="1"/>
  <c r="AB2323" i="123" s="1"/>
  <c r="Y2323" i="123"/>
  <c r="W2323" i="123"/>
  <c r="J2323" i="123"/>
  <c r="E2323" i="123"/>
  <c r="L2323" i="123" s="1"/>
  <c r="AE2322" i="123"/>
  <c r="AD2322" i="123"/>
  <c r="Z2322" i="123"/>
  <c r="AA2322" i="123" s="1"/>
  <c r="AB2322" i="123" s="1"/>
  <c r="Y2322" i="123"/>
  <c r="W2322" i="123"/>
  <c r="J2322" i="123"/>
  <c r="E2322" i="123"/>
  <c r="L2322" i="123" s="1"/>
  <c r="AE2321" i="123"/>
  <c r="AD2321" i="123"/>
  <c r="Z2321" i="123"/>
  <c r="AA2321" i="123" s="1"/>
  <c r="AB2321" i="123" s="1"/>
  <c r="Y2321" i="123"/>
  <c r="W2321" i="123"/>
  <c r="J2321" i="123"/>
  <c r="E2321" i="123"/>
  <c r="L2321" i="123" s="1"/>
  <c r="AE2320" i="123"/>
  <c r="AD2320" i="123"/>
  <c r="Z2320" i="123"/>
  <c r="AA2320" i="123" s="1"/>
  <c r="AB2320" i="123" s="1"/>
  <c r="Y2320" i="123"/>
  <c r="W2320" i="123"/>
  <c r="J2320" i="123"/>
  <c r="E2320" i="123"/>
  <c r="L2320" i="123" s="1"/>
  <c r="AE2319" i="123"/>
  <c r="AD2319" i="123"/>
  <c r="Z2319" i="123"/>
  <c r="AA2319" i="123" s="1"/>
  <c r="AB2319" i="123" s="1"/>
  <c r="Y2319" i="123"/>
  <c r="W2319" i="123"/>
  <c r="J2319" i="123"/>
  <c r="E2319" i="123"/>
  <c r="L2319" i="123" s="1"/>
  <c r="AE2318" i="123"/>
  <c r="AD2318" i="123"/>
  <c r="Z2318" i="123"/>
  <c r="AA2318" i="123" s="1"/>
  <c r="AB2318" i="123" s="1"/>
  <c r="Y2318" i="123"/>
  <c r="W2318" i="123"/>
  <c r="J2318" i="123"/>
  <c r="E2318" i="123"/>
  <c r="L2318" i="123" s="1"/>
  <c r="AE2317" i="123"/>
  <c r="AD2317" i="123"/>
  <c r="Z2317" i="123"/>
  <c r="AA2317" i="123" s="1"/>
  <c r="AB2317" i="123" s="1"/>
  <c r="Y2317" i="123"/>
  <c r="W2317" i="123"/>
  <c r="J2317" i="123"/>
  <c r="E2317" i="123"/>
  <c r="L2317" i="123" s="1"/>
  <c r="AE2316" i="123"/>
  <c r="AD2316" i="123"/>
  <c r="Z2316" i="123"/>
  <c r="AA2316" i="123" s="1"/>
  <c r="AB2316" i="123" s="1"/>
  <c r="Y2316" i="123"/>
  <c r="W2316" i="123"/>
  <c r="J2316" i="123"/>
  <c r="E2316" i="123"/>
  <c r="L2316" i="123" s="1"/>
  <c r="AE2315" i="123"/>
  <c r="AD2315" i="123"/>
  <c r="Z2315" i="123"/>
  <c r="AA2315" i="123" s="1"/>
  <c r="AB2315" i="123" s="1"/>
  <c r="Y2315" i="123"/>
  <c r="W2315" i="123"/>
  <c r="J2315" i="123"/>
  <c r="E2315" i="123"/>
  <c r="L2315" i="123" s="1"/>
  <c r="AE2314" i="123"/>
  <c r="AD2314" i="123"/>
  <c r="Z2314" i="123"/>
  <c r="AA2314" i="123" s="1"/>
  <c r="AB2314" i="123" s="1"/>
  <c r="Y2314" i="123"/>
  <c r="W2314" i="123"/>
  <c r="J2314" i="123"/>
  <c r="E2314" i="123"/>
  <c r="L2314" i="123" s="1"/>
  <c r="AE2313" i="123"/>
  <c r="AD2313" i="123"/>
  <c r="Z2313" i="123"/>
  <c r="AA2313" i="123" s="1"/>
  <c r="AB2313" i="123" s="1"/>
  <c r="Y2313" i="123"/>
  <c r="W2313" i="123"/>
  <c r="J2313" i="123"/>
  <c r="E2313" i="123"/>
  <c r="L2313" i="123" s="1"/>
  <c r="AE2312" i="123"/>
  <c r="AD2312" i="123"/>
  <c r="Z2312" i="123"/>
  <c r="AA2312" i="123" s="1"/>
  <c r="AB2312" i="123" s="1"/>
  <c r="Y2312" i="123"/>
  <c r="W2312" i="123"/>
  <c r="J2312" i="123"/>
  <c r="E2312" i="123"/>
  <c r="L2312" i="123" s="1"/>
  <c r="AE2311" i="123"/>
  <c r="AD2311" i="123"/>
  <c r="Z2311" i="123"/>
  <c r="AA2311" i="123" s="1"/>
  <c r="AB2311" i="123" s="1"/>
  <c r="Y2311" i="123"/>
  <c r="W2311" i="123"/>
  <c r="J2311" i="123"/>
  <c r="E2311" i="123"/>
  <c r="L2311" i="123" s="1"/>
  <c r="AE2310" i="123"/>
  <c r="AD2310" i="123"/>
  <c r="Z2310" i="123"/>
  <c r="AA2310" i="123" s="1"/>
  <c r="AB2310" i="123" s="1"/>
  <c r="Y2310" i="123"/>
  <c r="W2310" i="123"/>
  <c r="J2310" i="123"/>
  <c r="E2310" i="123"/>
  <c r="L2310" i="123" s="1"/>
  <c r="AE2309" i="123"/>
  <c r="AD2309" i="123"/>
  <c r="Z2309" i="123"/>
  <c r="AA2309" i="123" s="1"/>
  <c r="AB2309" i="123" s="1"/>
  <c r="Y2309" i="123"/>
  <c r="W2309" i="123"/>
  <c r="J2309" i="123"/>
  <c r="E2309" i="123"/>
  <c r="L2309" i="123" s="1"/>
  <c r="AE2308" i="123"/>
  <c r="AD2308" i="123"/>
  <c r="Z2308" i="123"/>
  <c r="AA2308" i="123" s="1"/>
  <c r="AB2308" i="123" s="1"/>
  <c r="Y2308" i="123"/>
  <c r="W2308" i="123"/>
  <c r="J2308" i="123"/>
  <c r="E2308" i="123"/>
  <c r="L2308" i="123" s="1"/>
  <c r="AE2307" i="123"/>
  <c r="AD2307" i="123"/>
  <c r="Z2307" i="123"/>
  <c r="AA2307" i="123" s="1"/>
  <c r="AB2307" i="123" s="1"/>
  <c r="Y2307" i="123"/>
  <c r="W2307" i="123"/>
  <c r="J2307" i="123"/>
  <c r="E2307" i="123"/>
  <c r="L2307" i="123" s="1"/>
  <c r="AE2306" i="123"/>
  <c r="AD2306" i="123"/>
  <c r="Z2306" i="123"/>
  <c r="AA2306" i="123" s="1"/>
  <c r="AB2306" i="123" s="1"/>
  <c r="Y2306" i="123"/>
  <c r="W2306" i="123"/>
  <c r="J2306" i="123"/>
  <c r="E2306" i="123"/>
  <c r="L2306" i="123" s="1"/>
  <c r="AE2305" i="123"/>
  <c r="AD2305" i="123"/>
  <c r="Z2305" i="123"/>
  <c r="AA2305" i="123" s="1"/>
  <c r="AB2305" i="123" s="1"/>
  <c r="Y2305" i="123"/>
  <c r="W2305" i="123"/>
  <c r="J2305" i="123"/>
  <c r="E2305" i="123"/>
  <c r="L2305" i="123" s="1"/>
  <c r="AE2304" i="123"/>
  <c r="AD2304" i="123"/>
  <c r="Z2304" i="123"/>
  <c r="AA2304" i="123" s="1"/>
  <c r="AB2304" i="123" s="1"/>
  <c r="Y2304" i="123"/>
  <c r="W2304" i="123"/>
  <c r="J2304" i="123"/>
  <c r="E2304" i="123"/>
  <c r="L2304" i="123" s="1"/>
  <c r="AE2303" i="123"/>
  <c r="AD2303" i="123"/>
  <c r="Z2303" i="123"/>
  <c r="AA2303" i="123" s="1"/>
  <c r="AB2303" i="123" s="1"/>
  <c r="Y2303" i="123"/>
  <c r="W2303" i="123"/>
  <c r="J2303" i="123"/>
  <c r="E2303" i="123"/>
  <c r="L2303" i="123" s="1"/>
  <c r="AE2302" i="123"/>
  <c r="AD2302" i="123"/>
  <c r="Z2302" i="123"/>
  <c r="AA2302" i="123" s="1"/>
  <c r="AB2302" i="123" s="1"/>
  <c r="Y2302" i="123"/>
  <c r="W2302" i="123"/>
  <c r="J2302" i="123"/>
  <c r="E2302" i="123"/>
  <c r="L2302" i="123" s="1"/>
  <c r="AE2301" i="123"/>
  <c r="AD2301" i="123"/>
  <c r="Z2301" i="123"/>
  <c r="AA2301" i="123" s="1"/>
  <c r="AB2301" i="123" s="1"/>
  <c r="Y2301" i="123"/>
  <c r="W2301" i="123"/>
  <c r="J2301" i="123"/>
  <c r="E2301" i="123"/>
  <c r="L2301" i="123" s="1"/>
  <c r="AE2300" i="123"/>
  <c r="AD2300" i="123"/>
  <c r="Z2300" i="123"/>
  <c r="AA2300" i="123" s="1"/>
  <c r="AB2300" i="123" s="1"/>
  <c r="Y2300" i="123"/>
  <c r="W2300" i="123"/>
  <c r="J2300" i="123"/>
  <c r="E2300" i="123"/>
  <c r="L2300" i="123" s="1"/>
  <c r="AE2299" i="123"/>
  <c r="AD2299" i="123"/>
  <c r="Z2299" i="123"/>
  <c r="AA2299" i="123" s="1"/>
  <c r="AB2299" i="123" s="1"/>
  <c r="Y2299" i="123"/>
  <c r="W2299" i="123"/>
  <c r="J2299" i="123"/>
  <c r="E2299" i="123"/>
  <c r="L2299" i="123" s="1"/>
  <c r="AE2298" i="123"/>
  <c r="AD2298" i="123"/>
  <c r="Z2298" i="123"/>
  <c r="AA2298" i="123" s="1"/>
  <c r="AB2298" i="123" s="1"/>
  <c r="Y2298" i="123"/>
  <c r="W2298" i="123"/>
  <c r="J2298" i="123"/>
  <c r="E2298" i="123"/>
  <c r="L2298" i="123" s="1"/>
  <c r="AE2297" i="123"/>
  <c r="AD2297" i="123"/>
  <c r="Z2297" i="123"/>
  <c r="AA2297" i="123" s="1"/>
  <c r="AB2297" i="123" s="1"/>
  <c r="Y2297" i="123"/>
  <c r="W2297" i="123"/>
  <c r="J2297" i="123"/>
  <c r="E2297" i="123"/>
  <c r="L2297" i="123" s="1"/>
  <c r="AE2296" i="123"/>
  <c r="AD2296" i="123"/>
  <c r="Z2296" i="123"/>
  <c r="AA2296" i="123" s="1"/>
  <c r="AB2296" i="123" s="1"/>
  <c r="Y2296" i="123"/>
  <c r="W2296" i="123"/>
  <c r="J2296" i="123"/>
  <c r="E2296" i="123"/>
  <c r="L2296" i="123" s="1"/>
  <c r="AE2295" i="123"/>
  <c r="AD2295" i="123"/>
  <c r="Z2295" i="123"/>
  <c r="AA2295" i="123" s="1"/>
  <c r="AB2295" i="123" s="1"/>
  <c r="Y2295" i="123"/>
  <c r="W2295" i="123"/>
  <c r="J2295" i="123"/>
  <c r="E2295" i="123"/>
  <c r="L2295" i="123" s="1"/>
  <c r="AE2294" i="123"/>
  <c r="AD2294" i="123"/>
  <c r="Z2294" i="123"/>
  <c r="AA2294" i="123" s="1"/>
  <c r="AB2294" i="123" s="1"/>
  <c r="Y2294" i="123"/>
  <c r="W2294" i="123"/>
  <c r="J2294" i="123"/>
  <c r="E2294" i="123"/>
  <c r="L2294" i="123" s="1"/>
  <c r="AE2293" i="123"/>
  <c r="AD2293" i="123"/>
  <c r="Z2293" i="123"/>
  <c r="AA2293" i="123" s="1"/>
  <c r="AB2293" i="123" s="1"/>
  <c r="Y2293" i="123"/>
  <c r="W2293" i="123"/>
  <c r="J2293" i="123"/>
  <c r="E2293" i="123"/>
  <c r="L2293" i="123" s="1"/>
  <c r="AE2292" i="123"/>
  <c r="AD2292" i="123"/>
  <c r="Z2292" i="123"/>
  <c r="AA2292" i="123" s="1"/>
  <c r="AB2292" i="123" s="1"/>
  <c r="Y2292" i="123"/>
  <c r="W2292" i="123"/>
  <c r="J2292" i="123"/>
  <c r="E2292" i="123"/>
  <c r="L2292" i="123" s="1"/>
  <c r="AE2291" i="123"/>
  <c r="AD2291" i="123"/>
  <c r="Z2291" i="123"/>
  <c r="AA2291" i="123" s="1"/>
  <c r="AB2291" i="123" s="1"/>
  <c r="Y2291" i="123"/>
  <c r="W2291" i="123"/>
  <c r="J2291" i="123"/>
  <c r="E2291" i="123"/>
  <c r="L2291" i="123" s="1"/>
  <c r="AE2290" i="123"/>
  <c r="AD2290" i="123"/>
  <c r="Z2290" i="123"/>
  <c r="AA2290" i="123" s="1"/>
  <c r="AB2290" i="123" s="1"/>
  <c r="Y2290" i="123"/>
  <c r="W2290" i="123"/>
  <c r="J2290" i="123"/>
  <c r="E2290" i="123"/>
  <c r="L2290" i="123" s="1"/>
  <c r="AE2289" i="123"/>
  <c r="AD2289" i="123"/>
  <c r="Z2289" i="123"/>
  <c r="AA2289" i="123" s="1"/>
  <c r="AB2289" i="123" s="1"/>
  <c r="Y2289" i="123"/>
  <c r="W2289" i="123"/>
  <c r="J2289" i="123"/>
  <c r="E2289" i="123"/>
  <c r="L2289" i="123" s="1"/>
  <c r="AE2288" i="123"/>
  <c r="AD2288" i="123"/>
  <c r="Z2288" i="123"/>
  <c r="AA2288" i="123" s="1"/>
  <c r="AB2288" i="123" s="1"/>
  <c r="Y2288" i="123"/>
  <c r="W2288" i="123"/>
  <c r="J2288" i="123"/>
  <c r="E2288" i="123"/>
  <c r="L2288" i="123" s="1"/>
  <c r="AE2287" i="123"/>
  <c r="AD2287" i="123"/>
  <c r="Z2287" i="123"/>
  <c r="AA2287" i="123" s="1"/>
  <c r="AB2287" i="123" s="1"/>
  <c r="Y2287" i="123"/>
  <c r="W2287" i="123"/>
  <c r="J2287" i="123"/>
  <c r="E2287" i="123"/>
  <c r="L2287" i="123" s="1"/>
  <c r="AE2286" i="123"/>
  <c r="AD2286" i="123"/>
  <c r="Z2286" i="123"/>
  <c r="AA2286" i="123" s="1"/>
  <c r="AB2286" i="123" s="1"/>
  <c r="Y2286" i="123"/>
  <c r="W2286" i="123"/>
  <c r="J2286" i="123"/>
  <c r="E2286" i="123"/>
  <c r="L2286" i="123" s="1"/>
  <c r="AE2285" i="123"/>
  <c r="AD2285" i="123"/>
  <c r="Z2285" i="123"/>
  <c r="AA2285" i="123" s="1"/>
  <c r="AB2285" i="123" s="1"/>
  <c r="Y2285" i="123"/>
  <c r="W2285" i="123"/>
  <c r="J2285" i="123"/>
  <c r="E2285" i="123"/>
  <c r="L2285" i="123" s="1"/>
  <c r="AE2284" i="123"/>
  <c r="AD2284" i="123"/>
  <c r="Z2284" i="123"/>
  <c r="AA2284" i="123" s="1"/>
  <c r="AB2284" i="123" s="1"/>
  <c r="Y2284" i="123"/>
  <c r="W2284" i="123"/>
  <c r="J2284" i="123"/>
  <c r="E2284" i="123"/>
  <c r="L2284" i="123" s="1"/>
  <c r="AE2283" i="123"/>
  <c r="AD2283" i="123"/>
  <c r="Z2283" i="123"/>
  <c r="AA2283" i="123" s="1"/>
  <c r="AB2283" i="123" s="1"/>
  <c r="Y2283" i="123"/>
  <c r="W2283" i="123"/>
  <c r="J2283" i="123"/>
  <c r="E2283" i="123"/>
  <c r="L2283" i="123" s="1"/>
  <c r="AE2282" i="123"/>
  <c r="AD2282" i="123"/>
  <c r="Z2282" i="123"/>
  <c r="AA2282" i="123" s="1"/>
  <c r="AB2282" i="123" s="1"/>
  <c r="Y2282" i="123"/>
  <c r="W2282" i="123"/>
  <c r="J2282" i="123"/>
  <c r="E2282" i="123"/>
  <c r="L2282" i="123" s="1"/>
  <c r="AE2281" i="123"/>
  <c r="AD2281" i="123"/>
  <c r="Z2281" i="123"/>
  <c r="AA2281" i="123" s="1"/>
  <c r="AB2281" i="123" s="1"/>
  <c r="Y2281" i="123"/>
  <c r="W2281" i="123"/>
  <c r="J2281" i="123"/>
  <c r="E2281" i="123"/>
  <c r="L2281" i="123" s="1"/>
  <c r="AE2280" i="123"/>
  <c r="AD2280" i="123"/>
  <c r="Z2280" i="123"/>
  <c r="AA2280" i="123" s="1"/>
  <c r="AB2280" i="123" s="1"/>
  <c r="Y2280" i="123"/>
  <c r="W2280" i="123"/>
  <c r="J2280" i="123"/>
  <c r="E2280" i="123"/>
  <c r="L2280" i="123" s="1"/>
  <c r="AE2279" i="123"/>
  <c r="AD2279" i="123"/>
  <c r="Z2279" i="123"/>
  <c r="AA2279" i="123" s="1"/>
  <c r="AB2279" i="123" s="1"/>
  <c r="Y2279" i="123"/>
  <c r="W2279" i="123"/>
  <c r="J2279" i="123"/>
  <c r="E2279" i="123"/>
  <c r="L2279" i="123" s="1"/>
  <c r="AE2278" i="123"/>
  <c r="AD2278" i="123"/>
  <c r="Z2278" i="123"/>
  <c r="AA2278" i="123" s="1"/>
  <c r="AB2278" i="123" s="1"/>
  <c r="Y2278" i="123"/>
  <c r="W2278" i="123"/>
  <c r="J2278" i="123"/>
  <c r="E2278" i="123"/>
  <c r="L2278" i="123" s="1"/>
  <c r="AE2277" i="123"/>
  <c r="AD2277" i="123"/>
  <c r="Z2277" i="123"/>
  <c r="AA2277" i="123" s="1"/>
  <c r="AB2277" i="123" s="1"/>
  <c r="Y2277" i="123"/>
  <c r="W2277" i="123"/>
  <c r="J2277" i="123"/>
  <c r="E2277" i="123"/>
  <c r="L2277" i="123" s="1"/>
  <c r="AE2276" i="123"/>
  <c r="AD2276" i="123"/>
  <c r="Z2276" i="123"/>
  <c r="AA2276" i="123" s="1"/>
  <c r="AB2276" i="123" s="1"/>
  <c r="Y2276" i="123"/>
  <c r="W2276" i="123"/>
  <c r="J2276" i="123"/>
  <c r="E2276" i="123"/>
  <c r="L2276" i="123" s="1"/>
  <c r="AE2275" i="123"/>
  <c r="AD2275" i="123"/>
  <c r="Z2275" i="123"/>
  <c r="AA2275" i="123" s="1"/>
  <c r="AB2275" i="123" s="1"/>
  <c r="Y2275" i="123"/>
  <c r="W2275" i="123"/>
  <c r="J2275" i="123"/>
  <c r="E2275" i="123"/>
  <c r="L2275" i="123" s="1"/>
  <c r="AE2274" i="123"/>
  <c r="AD2274" i="123"/>
  <c r="Z2274" i="123"/>
  <c r="AA2274" i="123" s="1"/>
  <c r="AB2274" i="123" s="1"/>
  <c r="Y2274" i="123"/>
  <c r="W2274" i="123"/>
  <c r="J2274" i="123"/>
  <c r="E2274" i="123"/>
  <c r="L2274" i="123" s="1"/>
  <c r="AE2273" i="123"/>
  <c r="AD2273" i="123"/>
  <c r="Z2273" i="123"/>
  <c r="AA2273" i="123" s="1"/>
  <c r="AB2273" i="123" s="1"/>
  <c r="Y2273" i="123"/>
  <c r="W2273" i="123"/>
  <c r="J2273" i="123"/>
  <c r="E2273" i="123"/>
  <c r="L2273" i="123" s="1"/>
  <c r="AE2272" i="123"/>
  <c r="AD2272" i="123"/>
  <c r="Z2272" i="123"/>
  <c r="AA2272" i="123" s="1"/>
  <c r="AB2272" i="123" s="1"/>
  <c r="Y2272" i="123"/>
  <c r="W2272" i="123"/>
  <c r="J2272" i="123"/>
  <c r="E2272" i="123"/>
  <c r="L2272" i="123" s="1"/>
  <c r="AE2271" i="123"/>
  <c r="AD2271" i="123"/>
  <c r="Z2271" i="123"/>
  <c r="AA2271" i="123" s="1"/>
  <c r="AB2271" i="123" s="1"/>
  <c r="Y2271" i="123"/>
  <c r="W2271" i="123"/>
  <c r="J2271" i="123"/>
  <c r="E2271" i="123"/>
  <c r="L2271" i="123" s="1"/>
  <c r="AE2270" i="123"/>
  <c r="AD2270" i="123"/>
  <c r="Z2270" i="123"/>
  <c r="AA2270" i="123" s="1"/>
  <c r="AB2270" i="123" s="1"/>
  <c r="Y2270" i="123"/>
  <c r="W2270" i="123"/>
  <c r="J2270" i="123"/>
  <c r="E2270" i="123"/>
  <c r="L2270" i="123" s="1"/>
  <c r="AE2269" i="123"/>
  <c r="AD2269" i="123"/>
  <c r="Z2269" i="123"/>
  <c r="AA2269" i="123" s="1"/>
  <c r="AB2269" i="123" s="1"/>
  <c r="Y2269" i="123"/>
  <c r="W2269" i="123"/>
  <c r="J2269" i="123"/>
  <c r="E2269" i="123"/>
  <c r="L2269" i="123" s="1"/>
  <c r="AE2268" i="123"/>
  <c r="AD2268" i="123"/>
  <c r="Z2268" i="123"/>
  <c r="AA2268" i="123" s="1"/>
  <c r="AB2268" i="123" s="1"/>
  <c r="Y2268" i="123"/>
  <c r="W2268" i="123"/>
  <c r="J2268" i="123"/>
  <c r="E2268" i="123"/>
  <c r="L2268" i="123" s="1"/>
  <c r="AE2267" i="123"/>
  <c r="AD2267" i="123"/>
  <c r="Z2267" i="123"/>
  <c r="AA2267" i="123" s="1"/>
  <c r="AB2267" i="123" s="1"/>
  <c r="Y2267" i="123"/>
  <c r="W2267" i="123"/>
  <c r="J2267" i="123"/>
  <c r="E2267" i="123"/>
  <c r="L2267" i="123" s="1"/>
  <c r="AE2266" i="123"/>
  <c r="AD2266" i="123"/>
  <c r="Z2266" i="123"/>
  <c r="AA2266" i="123" s="1"/>
  <c r="AB2266" i="123" s="1"/>
  <c r="Y2266" i="123"/>
  <c r="W2266" i="123"/>
  <c r="J2266" i="123"/>
  <c r="E2266" i="123"/>
  <c r="L2266" i="123" s="1"/>
  <c r="AE2265" i="123"/>
  <c r="AD2265" i="123"/>
  <c r="Z2265" i="123"/>
  <c r="AA2265" i="123" s="1"/>
  <c r="AB2265" i="123" s="1"/>
  <c r="Y2265" i="123"/>
  <c r="W2265" i="123"/>
  <c r="J2265" i="123"/>
  <c r="E2265" i="123"/>
  <c r="L2265" i="123" s="1"/>
  <c r="AE2264" i="123"/>
  <c r="AD2264" i="123"/>
  <c r="Z2264" i="123"/>
  <c r="AA2264" i="123" s="1"/>
  <c r="AB2264" i="123" s="1"/>
  <c r="Y2264" i="123"/>
  <c r="W2264" i="123"/>
  <c r="J2264" i="123"/>
  <c r="E2264" i="123"/>
  <c r="L2264" i="123" s="1"/>
  <c r="AE2263" i="123"/>
  <c r="AD2263" i="123"/>
  <c r="Z2263" i="123"/>
  <c r="AA2263" i="123" s="1"/>
  <c r="AB2263" i="123" s="1"/>
  <c r="Y2263" i="123"/>
  <c r="W2263" i="123"/>
  <c r="J2263" i="123"/>
  <c r="E2263" i="123"/>
  <c r="L2263" i="123" s="1"/>
  <c r="AE2262" i="123"/>
  <c r="AD2262" i="123"/>
  <c r="Z2262" i="123"/>
  <c r="AA2262" i="123" s="1"/>
  <c r="AB2262" i="123" s="1"/>
  <c r="Y2262" i="123"/>
  <c r="W2262" i="123"/>
  <c r="J2262" i="123"/>
  <c r="E2262" i="123"/>
  <c r="L2262" i="123" s="1"/>
  <c r="AE2261" i="123"/>
  <c r="AD2261" i="123"/>
  <c r="Z2261" i="123"/>
  <c r="AA2261" i="123" s="1"/>
  <c r="AB2261" i="123" s="1"/>
  <c r="Y2261" i="123"/>
  <c r="W2261" i="123"/>
  <c r="J2261" i="123"/>
  <c r="E2261" i="123"/>
  <c r="L2261" i="123" s="1"/>
  <c r="AE2260" i="123"/>
  <c r="AD2260" i="123"/>
  <c r="Z2260" i="123"/>
  <c r="AA2260" i="123" s="1"/>
  <c r="AB2260" i="123" s="1"/>
  <c r="Y2260" i="123"/>
  <c r="W2260" i="123"/>
  <c r="J2260" i="123"/>
  <c r="E2260" i="123"/>
  <c r="L2260" i="123" s="1"/>
  <c r="AE2259" i="123"/>
  <c r="AD2259" i="123"/>
  <c r="Z2259" i="123"/>
  <c r="AA2259" i="123" s="1"/>
  <c r="AB2259" i="123" s="1"/>
  <c r="Y2259" i="123"/>
  <c r="W2259" i="123"/>
  <c r="J2259" i="123"/>
  <c r="E2259" i="123"/>
  <c r="L2259" i="123" s="1"/>
  <c r="AE2258" i="123"/>
  <c r="AD2258" i="123"/>
  <c r="Z2258" i="123"/>
  <c r="AA2258" i="123" s="1"/>
  <c r="AB2258" i="123" s="1"/>
  <c r="Y2258" i="123"/>
  <c r="W2258" i="123"/>
  <c r="J2258" i="123"/>
  <c r="E2258" i="123"/>
  <c r="L2258" i="123" s="1"/>
  <c r="AE2257" i="123"/>
  <c r="AD2257" i="123"/>
  <c r="Z2257" i="123"/>
  <c r="AA2257" i="123" s="1"/>
  <c r="AB2257" i="123" s="1"/>
  <c r="Y2257" i="123"/>
  <c r="W2257" i="123"/>
  <c r="J2257" i="123"/>
  <c r="E2257" i="123"/>
  <c r="L2257" i="123" s="1"/>
  <c r="AE2256" i="123"/>
  <c r="AD2256" i="123"/>
  <c r="Z2256" i="123"/>
  <c r="AA2256" i="123" s="1"/>
  <c r="AB2256" i="123" s="1"/>
  <c r="Y2256" i="123"/>
  <c r="W2256" i="123"/>
  <c r="J2256" i="123"/>
  <c r="E2256" i="123"/>
  <c r="L2256" i="123" s="1"/>
  <c r="AE2255" i="123"/>
  <c r="AD2255" i="123"/>
  <c r="Z2255" i="123"/>
  <c r="AA2255" i="123" s="1"/>
  <c r="AB2255" i="123" s="1"/>
  <c r="Y2255" i="123"/>
  <c r="W2255" i="123"/>
  <c r="J2255" i="123"/>
  <c r="E2255" i="123"/>
  <c r="L2255" i="123" s="1"/>
  <c r="AE2254" i="123"/>
  <c r="AD2254" i="123"/>
  <c r="Z2254" i="123"/>
  <c r="AA2254" i="123" s="1"/>
  <c r="AB2254" i="123" s="1"/>
  <c r="Y2254" i="123"/>
  <c r="W2254" i="123"/>
  <c r="J2254" i="123"/>
  <c r="E2254" i="123"/>
  <c r="L2254" i="123" s="1"/>
  <c r="AE2253" i="123"/>
  <c r="AD2253" i="123"/>
  <c r="Z2253" i="123"/>
  <c r="AA2253" i="123" s="1"/>
  <c r="AB2253" i="123" s="1"/>
  <c r="Y2253" i="123"/>
  <c r="W2253" i="123"/>
  <c r="J2253" i="123"/>
  <c r="E2253" i="123"/>
  <c r="L2253" i="123" s="1"/>
  <c r="AE2252" i="123"/>
  <c r="AD2252" i="123"/>
  <c r="Z2252" i="123"/>
  <c r="AA2252" i="123" s="1"/>
  <c r="AB2252" i="123" s="1"/>
  <c r="Y2252" i="123"/>
  <c r="W2252" i="123"/>
  <c r="J2252" i="123"/>
  <c r="E2252" i="123"/>
  <c r="L2252" i="123" s="1"/>
  <c r="AE2251" i="123"/>
  <c r="AD2251" i="123"/>
  <c r="Z2251" i="123"/>
  <c r="AA2251" i="123" s="1"/>
  <c r="AB2251" i="123" s="1"/>
  <c r="Y2251" i="123"/>
  <c r="W2251" i="123"/>
  <c r="J2251" i="123"/>
  <c r="E2251" i="123"/>
  <c r="L2251" i="123" s="1"/>
  <c r="AE2250" i="123"/>
  <c r="AD2250" i="123"/>
  <c r="Z2250" i="123"/>
  <c r="AA2250" i="123" s="1"/>
  <c r="AB2250" i="123" s="1"/>
  <c r="Y2250" i="123"/>
  <c r="W2250" i="123"/>
  <c r="J2250" i="123"/>
  <c r="E2250" i="123"/>
  <c r="L2250" i="123" s="1"/>
  <c r="AE2249" i="123"/>
  <c r="AD2249" i="123"/>
  <c r="Z2249" i="123"/>
  <c r="AA2249" i="123" s="1"/>
  <c r="AB2249" i="123" s="1"/>
  <c r="Y2249" i="123"/>
  <c r="W2249" i="123"/>
  <c r="J2249" i="123"/>
  <c r="E2249" i="123"/>
  <c r="L2249" i="123" s="1"/>
  <c r="AE2248" i="123"/>
  <c r="AD2248" i="123"/>
  <c r="Z2248" i="123"/>
  <c r="AA2248" i="123" s="1"/>
  <c r="AB2248" i="123" s="1"/>
  <c r="Y2248" i="123"/>
  <c r="W2248" i="123"/>
  <c r="J2248" i="123"/>
  <c r="E2248" i="123"/>
  <c r="L2248" i="123" s="1"/>
  <c r="AE2247" i="123"/>
  <c r="AD2247" i="123"/>
  <c r="Z2247" i="123"/>
  <c r="AA2247" i="123" s="1"/>
  <c r="AB2247" i="123" s="1"/>
  <c r="Y2247" i="123"/>
  <c r="W2247" i="123"/>
  <c r="J2247" i="123"/>
  <c r="E2247" i="123"/>
  <c r="L2247" i="123" s="1"/>
  <c r="AE2246" i="123"/>
  <c r="AD2246" i="123"/>
  <c r="Z2246" i="123"/>
  <c r="AA2246" i="123" s="1"/>
  <c r="AB2246" i="123" s="1"/>
  <c r="Y2246" i="123"/>
  <c r="W2246" i="123"/>
  <c r="J2246" i="123"/>
  <c r="E2246" i="123"/>
  <c r="L2246" i="123" s="1"/>
  <c r="AE2245" i="123"/>
  <c r="AD2245" i="123"/>
  <c r="Z2245" i="123"/>
  <c r="AA2245" i="123" s="1"/>
  <c r="AB2245" i="123" s="1"/>
  <c r="Y2245" i="123"/>
  <c r="W2245" i="123"/>
  <c r="J2245" i="123"/>
  <c r="E2245" i="123"/>
  <c r="L2245" i="123" s="1"/>
  <c r="AE2244" i="123"/>
  <c r="AD2244" i="123"/>
  <c r="Z2244" i="123"/>
  <c r="AA2244" i="123" s="1"/>
  <c r="AB2244" i="123" s="1"/>
  <c r="Y2244" i="123"/>
  <c r="W2244" i="123"/>
  <c r="J2244" i="123"/>
  <c r="E2244" i="123"/>
  <c r="L2244" i="123" s="1"/>
  <c r="AE2243" i="123"/>
  <c r="AD2243" i="123"/>
  <c r="Z2243" i="123"/>
  <c r="AA2243" i="123" s="1"/>
  <c r="AB2243" i="123" s="1"/>
  <c r="Y2243" i="123"/>
  <c r="W2243" i="123"/>
  <c r="J2243" i="123"/>
  <c r="E2243" i="123"/>
  <c r="L2243" i="123" s="1"/>
  <c r="AE2242" i="123"/>
  <c r="AD2242" i="123"/>
  <c r="Z2242" i="123"/>
  <c r="AA2242" i="123" s="1"/>
  <c r="AB2242" i="123" s="1"/>
  <c r="Y2242" i="123"/>
  <c r="W2242" i="123"/>
  <c r="J2242" i="123"/>
  <c r="E2242" i="123"/>
  <c r="L2242" i="123" s="1"/>
  <c r="AE2241" i="123"/>
  <c r="AD2241" i="123"/>
  <c r="Z2241" i="123"/>
  <c r="AA2241" i="123" s="1"/>
  <c r="AB2241" i="123" s="1"/>
  <c r="Y2241" i="123"/>
  <c r="W2241" i="123"/>
  <c r="J2241" i="123"/>
  <c r="E2241" i="123"/>
  <c r="L2241" i="123" s="1"/>
  <c r="AE2240" i="123"/>
  <c r="AD2240" i="123"/>
  <c r="Z2240" i="123"/>
  <c r="AA2240" i="123" s="1"/>
  <c r="AB2240" i="123" s="1"/>
  <c r="Y2240" i="123"/>
  <c r="W2240" i="123"/>
  <c r="J2240" i="123"/>
  <c r="E2240" i="123"/>
  <c r="L2240" i="123" s="1"/>
  <c r="AE2239" i="123"/>
  <c r="AD2239" i="123"/>
  <c r="Z2239" i="123"/>
  <c r="AA2239" i="123" s="1"/>
  <c r="AB2239" i="123" s="1"/>
  <c r="Y2239" i="123"/>
  <c r="W2239" i="123"/>
  <c r="J2239" i="123"/>
  <c r="E2239" i="123"/>
  <c r="L2239" i="123" s="1"/>
  <c r="AE2238" i="123"/>
  <c r="AD2238" i="123"/>
  <c r="Z2238" i="123"/>
  <c r="AA2238" i="123" s="1"/>
  <c r="AB2238" i="123" s="1"/>
  <c r="Y2238" i="123"/>
  <c r="W2238" i="123"/>
  <c r="J2238" i="123"/>
  <c r="E2238" i="123"/>
  <c r="L2238" i="123" s="1"/>
  <c r="AE2237" i="123"/>
  <c r="AD2237" i="123"/>
  <c r="Z2237" i="123"/>
  <c r="AA2237" i="123" s="1"/>
  <c r="AB2237" i="123" s="1"/>
  <c r="Y2237" i="123"/>
  <c r="W2237" i="123"/>
  <c r="J2237" i="123"/>
  <c r="E2237" i="123"/>
  <c r="L2237" i="123" s="1"/>
  <c r="AE2236" i="123"/>
  <c r="AD2236" i="123"/>
  <c r="Z2236" i="123"/>
  <c r="AA2236" i="123" s="1"/>
  <c r="AB2236" i="123" s="1"/>
  <c r="Y2236" i="123"/>
  <c r="W2236" i="123"/>
  <c r="J2236" i="123"/>
  <c r="E2236" i="123"/>
  <c r="L2236" i="123" s="1"/>
  <c r="AE2235" i="123"/>
  <c r="AD2235" i="123"/>
  <c r="Z2235" i="123"/>
  <c r="AA2235" i="123" s="1"/>
  <c r="AB2235" i="123" s="1"/>
  <c r="Y2235" i="123"/>
  <c r="W2235" i="123"/>
  <c r="J2235" i="123"/>
  <c r="E2235" i="123"/>
  <c r="L2235" i="123" s="1"/>
  <c r="AE2234" i="123"/>
  <c r="AD2234" i="123"/>
  <c r="Z2234" i="123"/>
  <c r="AA2234" i="123" s="1"/>
  <c r="AB2234" i="123" s="1"/>
  <c r="Y2234" i="123"/>
  <c r="W2234" i="123"/>
  <c r="J2234" i="123"/>
  <c r="E2234" i="123"/>
  <c r="L2234" i="123" s="1"/>
  <c r="AE2233" i="123"/>
  <c r="AD2233" i="123"/>
  <c r="Z2233" i="123"/>
  <c r="AA2233" i="123" s="1"/>
  <c r="AB2233" i="123" s="1"/>
  <c r="Y2233" i="123"/>
  <c r="W2233" i="123"/>
  <c r="J2233" i="123"/>
  <c r="E2233" i="123"/>
  <c r="L2233" i="123" s="1"/>
  <c r="AE2232" i="123"/>
  <c r="AD2232" i="123"/>
  <c r="Z2232" i="123"/>
  <c r="AA2232" i="123" s="1"/>
  <c r="AB2232" i="123" s="1"/>
  <c r="Y2232" i="123"/>
  <c r="W2232" i="123"/>
  <c r="J2232" i="123"/>
  <c r="E2232" i="123"/>
  <c r="L2232" i="123" s="1"/>
  <c r="AE2231" i="123"/>
  <c r="AD2231" i="123"/>
  <c r="Z2231" i="123"/>
  <c r="AA2231" i="123" s="1"/>
  <c r="AB2231" i="123" s="1"/>
  <c r="Y2231" i="123"/>
  <c r="W2231" i="123"/>
  <c r="J2231" i="123"/>
  <c r="E2231" i="123"/>
  <c r="L2231" i="123" s="1"/>
  <c r="AE2230" i="123"/>
  <c r="AD2230" i="123"/>
  <c r="Z2230" i="123"/>
  <c r="AA2230" i="123" s="1"/>
  <c r="AB2230" i="123" s="1"/>
  <c r="Y2230" i="123"/>
  <c r="W2230" i="123"/>
  <c r="J2230" i="123"/>
  <c r="E2230" i="123"/>
  <c r="L2230" i="123" s="1"/>
  <c r="AE2229" i="123"/>
  <c r="AD2229" i="123"/>
  <c r="Z2229" i="123"/>
  <c r="AA2229" i="123" s="1"/>
  <c r="AB2229" i="123" s="1"/>
  <c r="Y2229" i="123"/>
  <c r="W2229" i="123"/>
  <c r="J2229" i="123"/>
  <c r="E2229" i="123"/>
  <c r="L2229" i="123" s="1"/>
  <c r="AE2228" i="123"/>
  <c r="AD2228" i="123"/>
  <c r="Z2228" i="123"/>
  <c r="AA2228" i="123" s="1"/>
  <c r="AB2228" i="123" s="1"/>
  <c r="Y2228" i="123"/>
  <c r="W2228" i="123"/>
  <c r="J2228" i="123"/>
  <c r="E2228" i="123"/>
  <c r="L2228" i="123" s="1"/>
  <c r="AE2227" i="123"/>
  <c r="AD2227" i="123"/>
  <c r="Z2227" i="123"/>
  <c r="AA2227" i="123" s="1"/>
  <c r="AB2227" i="123" s="1"/>
  <c r="Y2227" i="123"/>
  <c r="W2227" i="123"/>
  <c r="J2227" i="123"/>
  <c r="E2227" i="123"/>
  <c r="L2227" i="123" s="1"/>
  <c r="AE2226" i="123"/>
  <c r="AD2226" i="123"/>
  <c r="Z2226" i="123"/>
  <c r="AA2226" i="123" s="1"/>
  <c r="AB2226" i="123" s="1"/>
  <c r="Y2226" i="123"/>
  <c r="W2226" i="123"/>
  <c r="J2226" i="123"/>
  <c r="E2226" i="123"/>
  <c r="L2226" i="123" s="1"/>
  <c r="AE2225" i="123"/>
  <c r="AD2225" i="123"/>
  <c r="Z2225" i="123"/>
  <c r="AA2225" i="123" s="1"/>
  <c r="AB2225" i="123" s="1"/>
  <c r="Y2225" i="123"/>
  <c r="W2225" i="123"/>
  <c r="J2225" i="123"/>
  <c r="E2225" i="123"/>
  <c r="L2225" i="123" s="1"/>
  <c r="AE2224" i="123"/>
  <c r="AD2224" i="123"/>
  <c r="Z2224" i="123"/>
  <c r="AA2224" i="123" s="1"/>
  <c r="AB2224" i="123" s="1"/>
  <c r="Y2224" i="123"/>
  <c r="W2224" i="123"/>
  <c r="J2224" i="123"/>
  <c r="E2224" i="123"/>
  <c r="L2224" i="123" s="1"/>
  <c r="AE2223" i="123"/>
  <c r="AD2223" i="123"/>
  <c r="Z2223" i="123"/>
  <c r="AA2223" i="123" s="1"/>
  <c r="AB2223" i="123" s="1"/>
  <c r="Y2223" i="123"/>
  <c r="W2223" i="123"/>
  <c r="J2223" i="123"/>
  <c r="E2223" i="123"/>
  <c r="L2223" i="123" s="1"/>
  <c r="AE2222" i="123"/>
  <c r="AD2222" i="123"/>
  <c r="Z2222" i="123"/>
  <c r="AA2222" i="123" s="1"/>
  <c r="AB2222" i="123" s="1"/>
  <c r="Y2222" i="123"/>
  <c r="W2222" i="123"/>
  <c r="J2222" i="123"/>
  <c r="E2222" i="123"/>
  <c r="L2222" i="123" s="1"/>
  <c r="AE2221" i="123"/>
  <c r="AD2221" i="123"/>
  <c r="Z2221" i="123"/>
  <c r="AA2221" i="123" s="1"/>
  <c r="AB2221" i="123" s="1"/>
  <c r="Y2221" i="123"/>
  <c r="W2221" i="123"/>
  <c r="J2221" i="123"/>
  <c r="E2221" i="123"/>
  <c r="L2221" i="123" s="1"/>
  <c r="AE2220" i="123"/>
  <c r="AD2220" i="123"/>
  <c r="Z2220" i="123"/>
  <c r="AA2220" i="123" s="1"/>
  <c r="AB2220" i="123" s="1"/>
  <c r="Y2220" i="123"/>
  <c r="W2220" i="123"/>
  <c r="J2220" i="123"/>
  <c r="E2220" i="123"/>
  <c r="L2220" i="123" s="1"/>
  <c r="AE2219" i="123"/>
  <c r="AD2219" i="123"/>
  <c r="Z2219" i="123"/>
  <c r="AA2219" i="123" s="1"/>
  <c r="AB2219" i="123" s="1"/>
  <c r="Y2219" i="123"/>
  <c r="W2219" i="123"/>
  <c r="J2219" i="123"/>
  <c r="E2219" i="123"/>
  <c r="L2219" i="123" s="1"/>
  <c r="AE2218" i="123"/>
  <c r="AD2218" i="123"/>
  <c r="Z2218" i="123"/>
  <c r="AA2218" i="123" s="1"/>
  <c r="AB2218" i="123" s="1"/>
  <c r="Y2218" i="123"/>
  <c r="W2218" i="123"/>
  <c r="J2218" i="123"/>
  <c r="E2218" i="123"/>
  <c r="L2218" i="123" s="1"/>
  <c r="AE2217" i="123"/>
  <c r="AD2217" i="123"/>
  <c r="Z2217" i="123"/>
  <c r="AA2217" i="123" s="1"/>
  <c r="AB2217" i="123" s="1"/>
  <c r="Y2217" i="123"/>
  <c r="W2217" i="123"/>
  <c r="J2217" i="123"/>
  <c r="E2217" i="123"/>
  <c r="L2217" i="123" s="1"/>
  <c r="AE2216" i="123"/>
  <c r="AD2216" i="123"/>
  <c r="Z2216" i="123"/>
  <c r="AA2216" i="123" s="1"/>
  <c r="AB2216" i="123" s="1"/>
  <c r="Y2216" i="123"/>
  <c r="W2216" i="123"/>
  <c r="J2216" i="123"/>
  <c r="E2216" i="123"/>
  <c r="L2216" i="123" s="1"/>
  <c r="AE2215" i="123"/>
  <c r="AD2215" i="123"/>
  <c r="Z2215" i="123"/>
  <c r="AA2215" i="123" s="1"/>
  <c r="AB2215" i="123" s="1"/>
  <c r="Y2215" i="123"/>
  <c r="W2215" i="123"/>
  <c r="J2215" i="123"/>
  <c r="E2215" i="123"/>
  <c r="L2215" i="123" s="1"/>
  <c r="AE2214" i="123"/>
  <c r="AD2214" i="123"/>
  <c r="Z2214" i="123"/>
  <c r="AA2214" i="123" s="1"/>
  <c r="AB2214" i="123" s="1"/>
  <c r="Y2214" i="123"/>
  <c r="W2214" i="123"/>
  <c r="J2214" i="123"/>
  <c r="E2214" i="123"/>
  <c r="L2214" i="123" s="1"/>
  <c r="AE2213" i="123"/>
  <c r="AD2213" i="123"/>
  <c r="Z2213" i="123"/>
  <c r="AA2213" i="123" s="1"/>
  <c r="AB2213" i="123" s="1"/>
  <c r="Y2213" i="123"/>
  <c r="W2213" i="123"/>
  <c r="J2213" i="123"/>
  <c r="E2213" i="123"/>
  <c r="L2213" i="123" s="1"/>
  <c r="AE2212" i="123"/>
  <c r="AD2212" i="123"/>
  <c r="Z2212" i="123"/>
  <c r="AA2212" i="123" s="1"/>
  <c r="AB2212" i="123" s="1"/>
  <c r="Y2212" i="123"/>
  <c r="W2212" i="123"/>
  <c r="J2212" i="123"/>
  <c r="E2212" i="123"/>
  <c r="L2212" i="123" s="1"/>
  <c r="AE2211" i="123"/>
  <c r="AD2211" i="123"/>
  <c r="Z2211" i="123"/>
  <c r="AA2211" i="123" s="1"/>
  <c r="AB2211" i="123" s="1"/>
  <c r="Y2211" i="123"/>
  <c r="W2211" i="123"/>
  <c r="J2211" i="123"/>
  <c r="E2211" i="123"/>
  <c r="L2211" i="123" s="1"/>
  <c r="AE2210" i="123"/>
  <c r="AD2210" i="123"/>
  <c r="Z2210" i="123"/>
  <c r="AA2210" i="123" s="1"/>
  <c r="AB2210" i="123" s="1"/>
  <c r="Y2210" i="123"/>
  <c r="W2210" i="123"/>
  <c r="J2210" i="123"/>
  <c r="E2210" i="123"/>
  <c r="L2210" i="123" s="1"/>
  <c r="AE2209" i="123"/>
  <c r="AD2209" i="123"/>
  <c r="Z2209" i="123"/>
  <c r="AA2209" i="123" s="1"/>
  <c r="AB2209" i="123" s="1"/>
  <c r="Y2209" i="123"/>
  <c r="W2209" i="123"/>
  <c r="J2209" i="123"/>
  <c r="E2209" i="123"/>
  <c r="L2209" i="123" s="1"/>
  <c r="AE2208" i="123"/>
  <c r="AD2208" i="123"/>
  <c r="Z2208" i="123"/>
  <c r="AA2208" i="123" s="1"/>
  <c r="AB2208" i="123" s="1"/>
  <c r="Y2208" i="123"/>
  <c r="W2208" i="123"/>
  <c r="J2208" i="123"/>
  <c r="E2208" i="123"/>
  <c r="L2208" i="123" s="1"/>
  <c r="AE2207" i="123"/>
  <c r="AD2207" i="123"/>
  <c r="Z2207" i="123"/>
  <c r="AA2207" i="123" s="1"/>
  <c r="AB2207" i="123" s="1"/>
  <c r="Y2207" i="123"/>
  <c r="W2207" i="123"/>
  <c r="J2207" i="123"/>
  <c r="E2207" i="123"/>
  <c r="L2207" i="123" s="1"/>
  <c r="AE2206" i="123"/>
  <c r="AD2206" i="123"/>
  <c r="Z2206" i="123"/>
  <c r="AA2206" i="123" s="1"/>
  <c r="AB2206" i="123" s="1"/>
  <c r="Y2206" i="123"/>
  <c r="W2206" i="123"/>
  <c r="J2206" i="123"/>
  <c r="E2206" i="123"/>
  <c r="L2206" i="123" s="1"/>
  <c r="AE2205" i="123"/>
  <c r="AD2205" i="123"/>
  <c r="Z2205" i="123"/>
  <c r="AA2205" i="123" s="1"/>
  <c r="AB2205" i="123" s="1"/>
  <c r="Y2205" i="123"/>
  <c r="W2205" i="123"/>
  <c r="J2205" i="123"/>
  <c r="E2205" i="123"/>
  <c r="L2205" i="123" s="1"/>
  <c r="AE2204" i="123"/>
  <c r="AD2204" i="123"/>
  <c r="Z2204" i="123"/>
  <c r="AA2204" i="123" s="1"/>
  <c r="AB2204" i="123" s="1"/>
  <c r="Y2204" i="123"/>
  <c r="W2204" i="123"/>
  <c r="J2204" i="123"/>
  <c r="E2204" i="123"/>
  <c r="L2204" i="123" s="1"/>
  <c r="AE2203" i="123"/>
  <c r="AD2203" i="123"/>
  <c r="Z2203" i="123"/>
  <c r="AA2203" i="123" s="1"/>
  <c r="AB2203" i="123" s="1"/>
  <c r="Y2203" i="123"/>
  <c r="W2203" i="123"/>
  <c r="J2203" i="123"/>
  <c r="E2203" i="123"/>
  <c r="L2203" i="123" s="1"/>
  <c r="AE2202" i="123"/>
  <c r="AD2202" i="123"/>
  <c r="Z2202" i="123"/>
  <c r="AA2202" i="123" s="1"/>
  <c r="AB2202" i="123" s="1"/>
  <c r="Y2202" i="123"/>
  <c r="W2202" i="123"/>
  <c r="J2202" i="123"/>
  <c r="E2202" i="123"/>
  <c r="L2202" i="123" s="1"/>
  <c r="AE2201" i="123"/>
  <c r="AD2201" i="123"/>
  <c r="Z2201" i="123"/>
  <c r="AA2201" i="123" s="1"/>
  <c r="AB2201" i="123" s="1"/>
  <c r="Y2201" i="123"/>
  <c r="W2201" i="123"/>
  <c r="J2201" i="123"/>
  <c r="E2201" i="123"/>
  <c r="L2201" i="123" s="1"/>
  <c r="AE2200" i="123"/>
  <c r="AD2200" i="123"/>
  <c r="Z2200" i="123"/>
  <c r="AA2200" i="123" s="1"/>
  <c r="AB2200" i="123" s="1"/>
  <c r="Y2200" i="123"/>
  <c r="W2200" i="123"/>
  <c r="J2200" i="123"/>
  <c r="E2200" i="123"/>
  <c r="L2200" i="123" s="1"/>
  <c r="AE2199" i="123"/>
  <c r="AD2199" i="123"/>
  <c r="Z2199" i="123"/>
  <c r="AA2199" i="123" s="1"/>
  <c r="AB2199" i="123" s="1"/>
  <c r="Y2199" i="123"/>
  <c r="W2199" i="123"/>
  <c r="J2199" i="123"/>
  <c r="E2199" i="123"/>
  <c r="L2199" i="123" s="1"/>
  <c r="AE2198" i="123"/>
  <c r="AD2198" i="123"/>
  <c r="Z2198" i="123"/>
  <c r="AA2198" i="123" s="1"/>
  <c r="AB2198" i="123" s="1"/>
  <c r="Y2198" i="123"/>
  <c r="W2198" i="123"/>
  <c r="J2198" i="123"/>
  <c r="E2198" i="123"/>
  <c r="L2198" i="123" s="1"/>
  <c r="AE2197" i="123"/>
  <c r="AD2197" i="123"/>
  <c r="Z2197" i="123"/>
  <c r="AA2197" i="123" s="1"/>
  <c r="AB2197" i="123" s="1"/>
  <c r="Y2197" i="123"/>
  <c r="W2197" i="123"/>
  <c r="J2197" i="123"/>
  <c r="E2197" i="123"/>
  <c r="L2197" i="123" s="1"/>
  <c r="AE2196" i="123"/>
  <c r="AD2196" i="123"/>
  <c r="Z2196" i="123"/>
  <c r="AA2196" i="123" s="1"/>
  <c r="AB2196" i="123" s="1"/>
  <c r="Y2196" i="123"/>
  <c r="W2196" i="123"/>
  <c r="J2196" i="123"/>
  <c r="E2196" i="123"/>
  <c r="L2196" i="123" s="1"/>
  <c r="AE2195" i="123"/>
  <c r="AD2195" i="123"/>
  <c r="Z2195" i="123"/>
  <c r="AA2195" i="123" s="1"/>
  <c r="AB2195" i="123" s="1"/>
  <c r="Y2195" i="123"/>
  <c r="W2195" i="123"/>
  <c r="J2195" i="123"/>
  <c r="E2195" i="123"/>
  <c r="L2195" i="123" s="1"/>
  <c r="AE2194" i="123"/>
  <c r="AD2194" i="123"/>
  <c r="Z2194" i="123"/>
  <c r="AA2194" i="123" s="1"/>
  <c r="AB2194" i="123" s="1"/>
  <c r="Y2194" i="123"/>
  <c r="W2194" i="123"/>
  <c r="J2194" i="123"/>
  <c r="E2194" i="123"/>
  <c r="L2194" i="123" s="1"/>
  <c r="AE2193" i="123"/>
  <c r="AD2193" i="123"/>
  <c r="Z2193" i="123"/>
  <c r="AA2193" i="123" s="1"/>
  <c r="AB2193" i="123" s="1"/>
  <c r="Y2193" i="123"/>
  <c r="W2193" i="123"/>
  <c r="J2193" i="123"/>
  <c r="E2193" i="123"/>
  <c r="L2193" i="123" s="1"/>
  <c r="AE2192" i="123"/>
  <c r="AD2192" i="123"/>
  <c r="Z2192" i="123"/>
  <c r="AA2192" i="123" s="1"/>
  <c r="AB2192" i="123" s="1"/>
  <c r="Y2192" i="123"/>
  <c r="W2192" i="123"/>
  <c r="J2192" i="123"/>
  <c r="E2192" i="123"/>
  <c r="L2192" i="123" s="1"/>
  <c r="AE2191" i="123"/>
  <c r="AD2191" i="123"/>
  <c r="Z2191" i="123"/>
  <c r="AA2191" i="123" s="1"/>
  <c r="AB2191" i="123" s="1"/>
  <c r="Y2191" i="123"/>
  <c r="W2191" i="123"/>
  <c r="J2191" i="123"/>
  <c r="E2191" i="123"/>
  <c r="L2191" i="123" s="1"/>
  <c r="AE2190" i="123"/>
  <c r="AD2190" i="123"/>
  <c r="Z2190" i="123"/>
  <c r="AA2190" i="123" s="1"/>
  <c r="AB2190" i="123" s="1"/>
  <c r="Y2190" i="123"/>
  <c r="W2190" i="123"/>
  <c r="J2190" i="123"/>
  <c r="E2190" i="123"/>
  <c r="L2190" i="123" s="1"/>
  <c r="AE2189" i="123"/>
  <c r="AD2189" i="123"/>
  <c r="Z2189" i="123"/>
  <c r="AA2189" i="123" s="1"/>
  <c r="AB2189" i="123" s="1"/>
  <c r="Y2189" i="123"/>
  <c r="W2189" i="123"/>
  <c r="J2189" i="123"/>
  <c r="E2189" i="123"/>
  <c r="L2189" i="123" s="1"/>
  <c r="AE2188" i="123"/>
  <c r="AD2188" i="123"/>
  <c r="Z2188" i="123"/>
  <c r="AA2188" i="123" s="1"/>
  <c r="AB2188" i="123" s="1"/>
  <c r="Y2188" i="123"/>
  <c r="W2188" i="123"/>
  <c r="J2188" i="123"/>
  <c r="E2188" i="123"/>
  <c r="L2188" i="123" s="1"/>
  <c r="AE2187" i="123"/>
  <c r="AD2187" i="123"/>
  <c r="Z2187" i="123"/>
  <c r="AA2187" i="123" s="1"/>
  <c r="AB2187" i="123" s="1"/>
  <c r="Y2187" i="123"/>
  <c r="W2187" i="123"/>
  <c r="J2187" i="123"/>
  <c r="E2187" i="123"/>
  <c r="L2187" i="123" s="1"/>
  <c r="AE2186" i="123"/>
  <c r="AD2186" i="123"/>
  <c r="Z2186" i="123"/>
  <c r="AA2186" i="123" s="1"/>
  <c r="AB2186" i="123" s="1"/>
  <c r="Y2186" i="123"/>
  <c r="W2186" i="123"/>
  <c r="J2186" i="123"/>
  <c r="E2186" i="123"/>
  <c r="L2186" i="123" s="1"/>
  <c r="AE2185" i="123"/>
  <c r="AD2185" i="123"/>
  <c r="Z2185" i="123"/>
  <c r="AA2185" i="123" s="1"/>
  <c r="AB2185" i="123" s="1"/>
  <c r="Y2185" i="123"/>
  <c r="W2185" i="123"/>
  <c r="J2185" i="123"/>
  <c r="E2185" i="123"/>
  <c r="L2185" i="123" s="1"/>
  <c r="AE2184" i="123"/>
  <c r="AD2184" i="123"/>
  <c r="Z2184" i="123"/>
  <c r="AA2184" i="123" s="1"/>
  <c r="AB2184" i="123" s="1"/>
  <c r="Y2184" i="123"/>
  <c r="W2184" i="123"/>
  <c r="J2184" i="123"/>
  <c r="E2184" i="123"/>
  <c r="L2184" i="123" s="1"/>
  <c r="AE2183" i="123"/>
  <c r="AD2183" i="123"/>
  <c r="Z2183" i="123"/>
  <c r="AA2183" i="123" s="1"/>
  <c r="AB2183" i="123" s="1"/>
  <c r="Y2183" i="123"/>
  <c r="W2183" i="123"/>
  <c r="J2183" i="123"/>
  <c r="E2183" i="123"/>
  <c r="L2183" i="123" s="1"/>
  <c r="AE2182" i="123"/>
  <c r="AD2182" i="123"/>
  <c r="Z2182" i="123"/>
  <c r="AA2182" i="123" s="1"/>
  <c r="AB2182" i="123" s="1"/>
  <c r="Y2182" i="123"/>
  <c r="W2182" i="123"/>
  <c r="J2182" i="123"/>
  <c r="E2182" i="123"/>
  <c r="L2182" i="123" s="1"/>
  <c r="AE2181" i="123"/>
  <c r="AD2181" i="123"/>
  <c r="Z2181" i="123"/>
  <c r="AA2181" i="123" s="1"/>
  <c r="AB2181" i="123" s="1"/>
  <c r="Y2181" i="123"/>
  <c r="W2181" i="123"/>
  <c r="J2181" i="123"/>
  <c r="E2181" i="123"/>
  <c r="L2181" i="123" s="1"/>
  <c r="AE2180" i="123"/>
  <c r="AD2180" i="123"/>
  <c r="Z2180" i="123"/>
  <c r="AA2180" i="123" s="1"/>
  <c r="AB2180" i="123" s="1"/>
  <c r="Y2180" i="123"/>
  <c r="W2180" i="123"/>
  <c r="J2180" i="123"/>
  <c r="E2180" i="123"/>
  <c r="L2180" i="123" s="1"/>
  <c r="AE2179" i="123"/>
  <c r="AD2179" i="123"/>
  <c r="Z2179" i="123"/>
  <c r="AA2179" i="123" s="1"/>
  <c r="AB2179" i="123" s="1"/>
  <c r="Y2179" i="123"/>
  <c r="W2179" i="123"/>
  <c r="J2179" i="123"/>
  <c r="E2179" i="123"/>
  <c r="L2179" i="123" s="1"/>
  <c r="AE2178" i="123"/>
  <c r="AD2178" i="123"/>
  <c r="Z2178" i="123"/>
  <c r="AA2178" i="123" s="1"/>
  <c r="AB2178" i="123" s="1"/>
  <c r="Y2178" i="123"/>
  <c r="W2178" i="123"/>
  <c r="J2178" i="123"/>
  <c r="E2178" i="123"/>
  <c r="L2178" i="123" s="1"/>
  <c r="AE2177" i="123"/>
  <c r="AD2177" i="123"/>
  <c r="Z2177" i="123"/>
  <c r="AA2177" i="123" s="1"/>
  <c r="AB2177" i="123" s="1"/>
  <c r="Y2177" i="123"/>
  <c r="W2177" i="123"/>
  <c r="J2177" i="123"/>
  <c r="E2177" i="123"/>
  <c r="L2177" i="123" s="1"/>
  <c r="AE2176" i="123"/>
  <c r="AD2176" i="123"/>
  <c r="Z2176" i="123"/>
  <c r="AA2176" i="123" s="1"/>
  <c r="AB2176" i="123" s="1"/>
  <c r="Y2176" i="123"/>
  <c r="W2176" i="123"/>
  <c r="J2176" i="123"/>
  <c r="E2176" i="123"/>
  <c r="L2176" i="123" s="1"/>
  <c r="AE2175" i="123"/>
  <c r="AD2175" i="123"/>
  <c r="Z2175" i="123"/>
  <c r="AA2175" i="123" s="1"/>
  <c r="AB2175" i="123" s="1"/>
  <c r="Y2175" i="123"/>
  <c r="W2175" i="123"/>
  <c r="J2175" i="123"/>
  <c r="E2175" i="123"/>
  <c r="L2175" i="123" s="1"/>
  <c r="AE2174" i="123"/>
  <c r="AD2174" i="123"/>
  <c r="Z2174" i="123"/>
  <c r="AA2174" i="123" s="1"/>
  <c r="AB2174" i="123" s="1"/>
  <c r="Y2174" i="123"/>
  <c r="W2174" i="123"/>
  <c r="J2174" i="123"/>
  <c r="E2174" i="123"/>
  <c r="L2174" i="123" s="1"/>
  <c r="AE2173" i="123"/>
  <c r="AD2173" i="123"/>
  <c r="Z2173" i="123"/>
  <c r="AA2173" i="123" s="1"/>
  <c r="AB2173" i="123" s="1"/>
  <c r="Y2173" i="123"/>
  <c r="W2173" i="123"/>
  <c r="J2173" i="123"/>
  <c r="E2173" i="123"/>
  <c r="L2173" i="123" s="1"/>
  <c r="AE2172" i="123"/>
  <c r="AD2172" i="123"/>
  <c r="Z2172" i="123"/>
  <c r="AA2172" i="123" s="1"/>
  <c r="AB2172" i="123" s="1"/>
  <c r="Y2172" i="123"/>
  <c r="W2172" i="123"/>
  <c r="J2172" i="123"/>
  <c r="E2172" i="123"/>
  <c r="L2172" i="123" s="1"/>
  <c r="AE2171" i="123"/>
  <c r="AD2171" i="123"/>
  <c r="Z2171" i="123"/>
  <c r="AA2171" i="123" s="1"/>
  <c r="AB2171" i="123" s="1"/>
  <c r="Y2171" i="123"/>
  <c r="W2171" i="123"/>
  <c r="J2171" i="123"/>
  <c r="E2171" i="123"/>
  <c r="L2171" i="123" s="1"/>
  <c r="AE2170" i="123"/>
  <c r="AD2170" i="123"/>
  <c r="Z2170" i="123"/>
  <c r="AA2170" i="123" s="1"/>
  <c r="AB2170" i="123" s="1"/>
  <c r="Y2170" i="123"/>
  <c r="W2170" i="123"/>
  <c r="J2170" i="123"/>
  <c r="E2170" i="123"/>
  <c r="L2170" i="123" s="1"/>
  <c r="AE2169" i="123"/>
  <c r="AD2169" i="123"/>
  <c r="Z2169" i="123"/>
  <c r="AA2169" i="123" s="1"/>
  <c r="AB2169" i="123" s="1"/>
  <c r="Y2169" i="123"/>
  <c r="W2169" i="123"/>
  <c r="J2169" i="123"/>
  <c r="E2169" i="123"/>
  <c r="L2169" i="123" s="1"/>
  <c r="AE2168" i="123"/>
  <c r="AD2168" i="123"/>
  <c r="Z2168" i="123"/>
  <c r="AA2168" i="123" s="1"/>
  <c r="AB2168" i="123" s="1"/>
  <c r="Y2168" i="123"/>
  <c r="W2168" i="123"/>
  <c r="J2168" i="123"/>
  <c r="E2168" i="123"/>
  <c r="L2168" i="123" s="1"/>
  <c r="AE2167" i="123"/>
  <c r="AD2167" i="123"/>
  <c r="Z2167" i="123"/>
  <c r="AA2167" i="123" s="1"/>
  <c r="AB2167" i="123" s="1"/>
  <c r="Y2167" i="123"/>
  <c r="W2167" i="123"/>
  <c r="J2167" i="123"/>
  <c r="E2167" i="123"/>
  <c r="L2167" i="123" s="1"/>
  <c r="AE2166" i="123"/>
  <c r="AD2166" i="123"/>
  <c r="Z2166" i="123"/>
  <c r="AA2166" i="123" s="1"/>
  <c r="AB2166" i="123" s="1"/>
  <c r="Y2166" i="123"/>
  <c r="W2166" i="123"/>
  <c r="J2166" i="123"/>
  <c r="E2166" i="123"/>
  <c r="L2166" i="123" s="1"/>
  <c r="AE2165" i="123"/>
  <c r="AD2165" i="123"/>
  <c r="Z2165" i="123"/>
  <c r="AA2165" i="123" s="1"/>
  <c r="AB2165" i="123" s="1"/>
  <c r="Y2165" i="123"/>
  <c r="W2165" i="123"/>
  <c r="J2165" i="123"/>
  <c r="E2165" i="123"/>
  <c r="L2165" i="123" s="1"/>
  <c r="AE2164" i="123"/>
  <c r="AD2164" i="123"/>
  <c r="Z2164" i="123"/>
  <c r="AA2164" i="123" s="1"/>
  <c r="AB2164" i="123" s="1"/>
  <c r="Y2164" i="123"/>
  <c r="W2164" i="123"/>
  <c r="J2164" i="123"/>
  <c r="E2164" i="123"/>
  <c r="L2164" i="123" s="1"/>
  <c r="AE2163" i="123"/>
  <c r="AD2163" i="123"/>
  <c r="Z2163" i="123"/>
  <c r="AA2163" i="123" s="1"/>
  <c r="AB2163" i="123" s="1"/>
  <c r="Y2163" i="123"/>
  <c r="W2163" i="123"/>
  <c r="J2163" i="123"/>
  <c r="E2163" i="123"/>
  <c r="L2163" i="123" s="1"/>
  <c r="AE2162" i="123"/>
  <c r="AD2162" i="123"/>
  <c r="Z2162" i="123"/>
  <c r="AA2162" i="123" s="1"/>
  <c r="AB2162" i="123" s="1"/>
  <c r="Y2162" i="123"/>
  <c r="W2162" i="123"/>
  <c r="J2162" i="123"/>
  <c r="E2162" i="123"/>
  <c r="L2162" i="123" s="1"/>
  <c r="AE2161" i="123"/>
  <c r="AD2161" i="123"/>
  <c r="Z2161" i="123"/>
  <c r="AA2161" i="123" s="1"/>
  <c r="AB2161" i="123" s="1"/>
  <c r="Y2161" i="123"/>
  <c r="W2161" i="123"/>
  <c r="J2161" i="123"/>
  <c r="E2161" i="123"/>
  <c r="L2161" i="123" s="1"/>
  <c r="AE2160" i="123"/>
  <c r="AD2160" i="123"/>
  <c r="Z2160" i="123"/>
  <c r="AA2160" i="123" s="1"/>
  <c r="AB2160" i="123" s="1"/>
  <c r="Y2160" i="123"/>
  <c r="W2160" i="123"/>
  <c r="J2160" i="123"/>
  <c r="E2160" i="123"/>
  <c r="L2160" i="123" s="1"/>
  <c r="AE2159" i="123"/>
  <c r="AD2159" i="123"/>
  <c r="Z2159" i="123"/>
  <c r="AA2159" i="123" s="1"/>
  <c r="AB2159" i="123" s="1"/>
  <c r="Y2159" i="123"/>
  <c r="W2159" i="123"/>
  <c r="J2159" i="123"/>
  <c r="E2159" i="123"/>
  <c r="L2159" i="123" s="1"/>
  <c r="AE2158" i="123"/>
  <c r="AD2158" i="123"/>
  <c r="Z2158" i="123"/>
  <c r="AA2158" i="123" s="1"/>
  <c r="AB2158" i="123" s="1"/>
  <c r="Y2158" i="123"/>
  <c r="W2158" i="123"/>
  <c r="J2158" i="123"/>
  <c r="E2158" i="123"/>
  <c r="L2158" i="123" s="1"/>
  <c r="AE2157" i="123"/>
  <c r="AD2157" i="123"/>
  <c r="Z2157" i="123"/>
  <c r="AA2157" i="123" s="1"/>
  <c r="AB2157" i="123" s="1"/>
  <c r="Y2157" i="123"/>
  <c r="W2157" i="123"/>
  <c r="J2157" i="123"/>
  <c r="E2157" i="123"/>
  <c r="L2157" i="123" s="1"/>
  <c r="AE2156" i="123"/>
  <c r="AD2156" i="123"/>
  <c r="Z2156" i="123"/>
  <c r="AA2156" i="123" s="1"/>
  <c r="AB2156" i="123" s="1"/>
  <c r="Y2156" i="123"/>
  <c r="W2156" i="123"/>
  <c r="J2156" i="123"/>
  <c r="E2156" i="123"/>
  <c r="L2156" i="123" s="1"/>
  <c r="AE2155" i="123"/>
  <c r="AD2155" i="123"/>
  <c r="Z2155" i="123"/>
  <c r="AA2155" i="123" s="1"/>
  <c r="AB2155" i="123" s="1"/>
  <c r="Y2155" i="123"/>
  <c r="W2155" i="123"/>
  <c r="J2155" i="123"/>
  <c r="E2155" i="123"/>
  <c r="L2155" i="123" s="1"/>
  <c r="AE2154" i="123"/>
  <c r="AD2154" i="123"/>
  <c r="Z2154" i="123"/>
  <c r="AA2154" i="123" s="1"/>
  <c r="AB2154" i="123" s="1"/>
  <c r="Y2154" i="123"/>
  <c r="W2154" i="123"/>
  <c r="J2154" i="123"/>
  <c r="E2154" i="123"/>
  <c r="L2154" i="123" s="1"/>
  <c r="AE2153" i="123"/>
  <c r="AD2153" i="123"/>
  <c r="Z2153" i="123"/>
  <c r="AA2153" i="123" s="1"/>
  <c r="AB2153" i="123" s="1"/>
  <c r="Y2153" i="123"/>
  <c r="W2153" i="123"/>
  <c r="J2153" i="123"/>
  <c r="E2153" i="123"/>
  <c r="L2153" i="123" s="1"/>
  <c r="AE2152" i="123"/>
  <c r="AD2152" i="123"/>
  <c r="Z2152" i="123"/>
  <c r="AA2152" i="123" s="1"/>
  <c r="AB2152" i="123" s="1"/>
  <c r="Y2152" i="123"/>
  <c r="W2152" i="123"/>
  <c r="J2152" i="123"/>
  <c r="E2152" i="123"/>
  <c r="L2152" i="123" s="1"/>
  <c r="AE2151" i="123"/>
  <c r="AD2151" i="123"/>
  <c r="Z2151" i="123"/>
  <c r="AA2151" i="123" s="1"/>
  <c r="AB2151" i="123" s="1"/>
  <c r="Y2151" i="123"/>
  <c r="W2151" i="123"/>
  <c r="J2151" i="123"/>
  <c r="E2151" i="123"/>
  <c r="L2151" i="123" s="1"/>
  <c r="AE2150" i="123"/>
  <c r="AD2150" i="123"/>
  <c r="Z2150" i="123"/>
  <c r="AA2150" i="123" s="1"/>
  <c r="AB2150" i="123" s="1"/>
  <c r="Y2150" i="123"/>
  <c r="W2150" i="123"/>
  <c r="J2150" i="123"/>
  <c r="E2150" i="123"/>
  <c r="L2150" i="123" s="1"/>
  <c r="AE2149" i="123"/>
  <c r="AD2149" i="123"/>
  <c r="Z2149" i="123"/>
  <c r="AA2149" i="123" s="1"/>
  <c r="AB2149" i="123" s="1"/>
  <c r="Y2149" i="123"/>
  <c r="W2149" i="123"/>
  <c r="J2149" i="123"/>
  <c r="E2149" i="123"/>
  <c r="L2149" i="123" s="1"/>
  <c r="AE2148" i="123"/>
  <c r="AD2148" i="123"/>
  <c r="Z2148" i="123"/>
  <c r="AA2148" i="123" s="1"/>
  <c r="AB2148" i="123" s="1"/>
  <c r="Y2148" i="123"/>
  <c r="W2148" i="123"/>
  <c r="J2148" i="123"/>
  <c r="E2148" i="123"/>
  <c r="L2148" i="123" s="1"/>
  <c r="AE2147" i="123"/>
  <c r="AD2147" i="123"/>
  <c r="Z2147" i="123"/>
  <c r="AA2147" i="123" s="1"/>
  <c r="AB2147" i="123" s="1"/>
  <c r="Y2147" i="123"/>
  <c r="W2147" i="123"/>
  <c r="J2147" i="123"/>
  <c r="E2147" i="123"/>
  <c r="L2147" i="123" s="1"/>
  <c r="AE2146" i="123"/>
  <c r="AD2146" i="123"/>
  <c r="Z2146" i="123"/>
  <c r="AA2146" i="123" s="1"/>
  <c r="AB2146" i="123" s="1"/>
  <c r="Y2146" i="123"/>
  <c r="W2146" i="123"/>
  <c r="J2146" i="123"/>
  <c r="E2146" i="123"/>
  <c r="L2146" i="123" s="1"/>
  <c r="AE2145" i="123"/>
  <c r="AD2145" i="123"/>
  <c r="Z2145" i="123"/>
  <c r="AA2145" i="123" s="1"/>
  <c r="AB2145" i="123" s="1"/>
  <c r="Y2145" i="123"/>
  <c r="W2145" i="123"/>
  <c r="J2145" i="123"/>
  <c r="E2145" i="123"/>
  <c r="L2145" i="123" s="1"/>
  <c r="AE2144" i="123"/>
  <c r="AD2144" i="123"/>
  <c r="Z2144" i="123"/>
  <c r="AA2144" i="123" s="1"/>
  <c r="AB2144" i="123" s="1"/>
  <c r="Y2144" i="123"/>
  <c r="W2144" i="123"/>
  <c r="J2144" i="123"/>
  <c r="E2144" i="123"/>
  <c r="L2144" i="123" s="1"/>
  <c r="AE2143" i="123"/>
  <c r="AD2143" i="123"/>
  <c r="Z2143" i="123"/>
  <c r="AA2143" i="123" s="1"/>
  <c r="AB2143" i="123" s="1"/>
  <c r="Y2143" i="123"/>
  <c r="W2143" i="123"/>
  <c r="J2143" i="123"/>
  <c r="E2143" i="123"/>
  <c r="L2143" i="123" s="1"/>
  <c r="AE2142" i="123"/>
  <c r="AD2142" i="123"/>
  <c r="Z2142" i="123"/>
  <c r="AA2142" i="123" s="1"/>
  <c r="AB2142" i="123" s="1"/>
  <c r="Y2142" i="123"/>
  <c r="W2142" i="123"/>
  <c r="J2142" i="123"/>
  <c r="E2142" i="123"/>
  <c r="L2142" i="123" s="1"/>
  <c r="AE2141" i="123"/>
  <c r="AD2141" i="123"/>
  <c r="Z2141" i="123"/>
  <c r="AA2141" i="123" s="1"/>
  <c r="AB2141" i="123" s="1"/>
  <c r="Y2141" i="123"/>
  <c r="W2141" i="123"/>
  <c r="J2141" i="123"/>
  <c r="E2141" i="123"/>
  <c r="L2141" i="123" s="1"/>
  <c r="AE2140" i="123"/>
  <c r="AD2140" i="123"/>
  <c r="Z2140" i="123"/>
  <c r="AA2140" i="123" s="1"/>
  <c r="AB2140" i="123" s="1"/>
  <c r="Y2140" i="123"/>
  <c r="W2140" i="123"/>
  <c r="J2140" i="123"/>
  <c r="E2140" i="123"/>
  <c r="L2140" i="123" s="1"/>
  <c r="AE2139" i="123"/>
  <c r="AD2139" i="123"/>
  <c r="Z2139" i="123"/>
  <c r="AA2139" i="123" s="1"/>
  <c r="AB2139" i="123" s="1"/>
  <c r="Y2139" i="123"/>
  <c r="W2139" i="123"/>
  <c r="J2139" i="123"/>
  <c r="E2139" i="123"/>
  <c r="L2139" i="123" s="1"/>
  <c r="AE2138" i="123"/>
  <c r="AD2138" i="123"/>
  <c r="Z2138" i="123"/>
  <c r="AA2138" i="123" s="1"/>
  <c r="AB2138" i="123" s="1"/>
  <c r="Y2138" i="123"/>
  <c r="W2138" i="123"/>
  <c r="J2138" i="123"/>
  <c r="E2138" i="123"/>
  <c r="L2138" i="123" s="1"/>
  <c r="AE2137" i="123"/>
  <c r="AD2137" i="123"/>
  <c r="Z2137" i="123"/>
  <c r="AA2137" i="123" s="1"/>
  <c r="AB2137" i="123" s="1"/>
  <c r="Y2137" i="123"/>
  <c r="W2137" i="123"/>
  <c r="J2137" i="123"/>
  <c r="E2137" i="123"/>
  <c r="L2137" i="123" s="1"/>
  <c r="AE2136" i="123"/>
  <c r="AD2136" i="123"/>
  <c r="Z2136" i="123"/>
  <c r="AA2136" i="123" s="1"/>
  <c r="AB2136" i="123" s="1"/>
  <c r="Y2136" i="123"/>
  <c r="W2136" i="123"/>
  <c r="J2136" i="123"/>
  <c r="E2136" i="123"/>
  <c r="L2136" i="123" s="1"/>
  <c r="AE2135" i="123"/>
  <c r="AD2135" i="123"/>
  <c r="Z2135" i="123"/>
  <c r="AA2135" i="123" s="1"/>
  <c r="AB2135" i="123" s="1"/>
  <c r="Y2135" i="123"/>
  <c r="W2135" i="123"/>
  <c r="J2135" i="123"/>
  <c r="E2135" i="123"/>
  <c r="L2135" i="123" s="1"/>
  <c r="AE2134" i="123"/>
  <c r="AD2134" i="123"/>
  <c r="Z2134" i="123"/>
  <c r="AA2134" i="123" s="1"/>
  <c r="AB2134" i="123" s="1"/>
  <c r="Y2134" i="123"/>
  <c r="W2134" i="123"/>
  <c r="J2134" i="123"/>
  <c r="E2134" i="123"/>
  <c r="L2134" i="123" s="1"/>
  <c r="AE2133" i="123"/>
  <c r="AD2133" i="123"/>
  <c r="Z2133" i="123"/>
  <c r="AA2133" i="123" s="1"/>
  <c r="AB2133" i="123" s="1"/>
  <c r="Y2133" i="123"/>
  <c r="W2133" i="123"/>
  <c r="J2133" i="123"/>
  <c r="E2133" i="123"/>
  <c r="L2133" i="123" s="1"/>
  <c r="AE2132" i="123"/>
  <c r="AD2132" i="123"/>
  <c r="Z2132" i="123"/>
  <c r="AA2132" i="123" s="1"/>
  <c r="AB2132" i="123" s="1"/>
  <c r="Y2132" i="123"/>
  <c r="W2132" i="123"/>
  <c r="J2132" i="123"/>
  <c r="E2132" i="123"/>
  <c r="L2132" i="123" s="1"/>
  <c r="AE2131" i="123"/>
  <c r="AD2131" i="123"/>
  <c r="Z2131" i="123"/>
  <c r="AA2131" i="123" s="1"/>
  <c r="AB2131" i="123" s="1"/>
  <c r="Y2131" i="123"/>
  <c r="W2131" i="123"/>
  <c r="J2131" i="123"/>
  <c r="E2131" i="123"/>
  <c r="L2131" i="123" s="1"/>
  <c r="AE2130" i="123"/>
  <c r="AD2130" i="123"/>
  <c r="Z2130" i="123"/>
  <c r="AA2130" i="123" s="1"/>
  <c r="AB2130" i="123" s="1"/>
  <c r="Y2130" i="123"/>
  <c r="W2130" i="123"/>
  <c r="J2130" i="123"/>
  <c r="E2130" i="123"/>
  <c r="L2130" i="123" s="1"/>
  <c r="AE2129" i="123"/>
  <c r="AD2129" i="123"/>
  <c r="Z2129" i="123"/>
  <c r="AA2129" i="123" s="1"/>
  <c r="AB2129" i="123" s="1"/>
  <c r="Y2129" i="123"/>
  <c r="W2129" i="123"/>
  <c r="J2129" i="123"/>
  <c r="E2129" i="123"/>
  <c r="L2129" i="123" s="1"/>
  <c r="AE2128" i="123"/>
  <c r="AD2128" i="123"/>
  <c r="Z2128" i="123"/>
  <c r="AA2128" i="123" s="1"/>
  <c r="AB2128" i="123" s="1"/>
  <c r="Y2128" i="123"/>
  <c r="W2128" i="123"/>
  <c r="J2128" i="123"/>
  <c r="E2128" i="123"/>
  <c r="L2128" i="123" s="1"/>
  <c r="AE2127" i="123"/>
  <c r="AD2127" i="123"/>
  <c r="Z2127" i="123"/>
  <c r="AA2127" i="123" s="1"/>
  <c r="AB2127" i="123" s="1"/>
  <c r="Y2127" i="123"/>
  <c r="W2127" i="123"/>
  <c r="J2127" i="123"/>
  <c r="E2127" i="123"/>
  <c r="L2127" i="123" s="1"/>
  <c r="AE2126" i="123"/>
  <c r="AD2126" i="123"/>
  <c r="Z2126" i="123"/>
  <c r="AA2126" i="123" s="1"/>
  <c r="AB2126" i="123" s="1"/>
  <c r="Y2126" i="123"/>
  <c r="W2126" i="123"/>
  <c r="J2126" i="123"/>
  <c r="E2126" i="123"/>
  <c r="L2126" i="123" s="1"/>
  <c r="AE2125" i="123"/>
  <c r="AD2125" i="123"/>
  <c r="Z2125" i="123"/>
  <c r="AA2125" i="123" s="1"/>
  <c r="AB2125" i="123" s="1"/>
  <c r="Y2125" i="123"/>
  <c r="W2125" i="123"/>
  <c r="J2125" i="123"/>
  <c r="E2125" i="123"/>
  <c r="L2125" i="123" s="1"/>
  <c r="AE2124" i="123"/>
  <c r="AD2124" i="123"/>
  <c r="Z2124" i="123"/>
  <c r="AA2124" i="123" s="1"/>
  <c r="AB2124" i="123" s="1"/>
  <c r="Y2124" i="123"/>
  <c r="W2124" i="123"/>
  <c r="J2124" i="123"/>
  <c r="E2124" i="123"/>
  <c r="L2124" i="123" s="1"/>
  <c r="AE2123" i="123"/>
  <c r="AD2123" i="123"/>
  <c r="Z2123" i="123"/>
  <c r="AA2123" i="123" s="1"/>
  <c r="AB2123" i="123" s="1"/>
  <c r="Y2123" i="123"/>
  <c r="W2123" i="123"/>
  <c r="J2123" i="123"/>
  <c r="E2123" i="123"/>
  <c r="L2123" i="123" s="1"/>
  <c r="AE2122" i="123"/>
  <c r="AD2122" i="123"/>
  <c r="Z2122" i="123"/>
  <c r="AA2122" i="123" s="1"/>
  <c r="AB2122" i="123" s="1"/>
  <c r="Y2122" i="123"/>
  <c r="W2122" i="123"/>
  <c r="J2122" i="123"/>
  <c r="E2122" i="123"/>
  <c r="L2122" i="123" s="1"/>
  <c r="AE2121" i="123"/>
  <c r="AD2121" i="123"/>
  <c r="Z2121" i="123"/>
  <c r="AA2121" i="123" s="1"/>
  <c r="AB2121" i="123" s="1"/>
  <c r="Y2121" i="123"/>
  <c r="W2121" i="123"/>
  <c r="J2121" i="123"/>
  <c r="E2121" i="123"/>
  <c r="L2121" i="123" s="1"/>
  <c r="AE2120" i="123"/>
  <c r="AD2120" i="123"/>
  <c r="Z2120" i="123"/>
  <c r="AA2120" i="123" s="1"/>
  <c r="AB2120" i="123" s="1"/>
  <c r="Y2120" i="123"/>
  <c r="W2120" i="123"/>
  <c r="J2120" i="123"/>
  <c r="E2120" i="123"/>
  <c r="L2120" i="123" s="1"/>
  <c r="AE2119" i="123"/>
  <c r="AD2119" i="123"/>
  <c r="Z2119" i="123"/>
  <c r="AA2119" i="123" s="1"/>
  <c r="AB2119" i="123" s="1"/>
  <c r="Y2119" i="123"/>
  <c r="W2119" i="123"/>
  <c r="J2119" i="123"/>
  <c r="E2119" i="123"/>
  <c r="L2119" i="123" s="1"/>
  <c r="AE2118" i="123"/>
  <c r="AD2118" i="123"/>
  <c r="Z2118" i="123"/>
  <c r="AA2118" i="123" s="1"/>
  <c r="AB2118" i="123" s="1"/>
  <c r="Y2118" i="123"/>
  <c r="W2118" i="123"/>
  <c r="J2118" i="123"/>
  <c r="E2118" i="123"/>
  <c r="L2118" i="123" s="1"/>
  <c r="AE2117" i="123"/>
  <c r="AD2117" i="123"/>
  <c r="Z2117" i="123"/>
  <c r="AA2117" i="123" s="1"/>
  <c r="AB2117" i="123" s="1"/>
  <c r="Y2117" i="123"/>
  <c r="W2117" i="123"/>
  <c r="J2117" i="123"/>
  <c r="E2117" i="123"/>
  <c r="L2117" i="123" s="1"/>
  <c r="AE2116" i="123"/>
  <c r="AD2116" i="123"/>
  <c r="Z2116" i="123"/>
  <c r="AA2116" i="123" s="1"/>
  <c r="AB2116" i="123" s="1"/>
  <c r="Y2116" i="123"/>
  <c r="W2116" i="123"/>
  <c r="J2116" i="123"/>
  <c r="E2116" i="123"/>
  <c r="L2116" i="123" s="1"/>
  <c r="AE2115" i="123"/>
  <c r="AD2115" i="123"/>
  <c r="Z2115" i="123"/>
  <c r="AA2115" i="123" s="1"/>
  <c r="AB2115" i="123" s="1"/>
  <c r="Y2115" i="123"/>
  <c r="W2115" i="123"/>
  <c r="J2115" i="123"/>
  <c r="E2115" i="123"/>
  <c r="L2115" i="123" s="1"/>
  <c r="AE2114" i="123"/>
  <c r="AD2114" i="123"/>
  <c r="Z2114" i="123"/>
  <c r="AA2114" i="123" s="1"/>
  <c r="AB2114" i="123" s="1"/>
  <c r="Y2114" i="123"/>
  <c r="W2114" i="123"/>
  <c r="J2114" i="123"/>
  <c r="E2114" i="123"/>
  <c r="L2114" i="123" s="1"/>
  <c r="AE2113" i="123"/>
  <c r="AD2113" i="123"/>
  <c r="Z2113" i="123"/>
  <c r="AA2113" i="123" s="1"/>
  <c r="AB2113" i="123" s="1"/>
  <c r="Y2113" i="123"/>
  <c r="W2113" i="123"/>
  <c r="J2113" i="123"/>
  <c r="E2113" i="123"/>
  <c r="L2113" i="123" s="1"/>
  <c r="AE2112" i="123"/>
  <c r="AD2112" i="123"/>
  <c r="Z2112" i="123"/>
  <c r="AA2112" i="123" s="1"/>
  <c r="AB2112" i="123" s="1"/>
  <c r="Y2112" i="123"/>
  <c r="W2112" i="123"/>
  <c r="J2112" i="123"/>
  <c r="E2112" i="123"/>
  <c r="L2112" i="123" s="1"/>
  <c r="AE2111" i="123"/>
  <c r="AD2111" i="123"/>
  <c r="Z2111" i="123"/>
  <c r="AA2111" i="123" s="1"/>
  <c r="AB2111" i="123" s="1"/>
  <c r="Y2111" i="123"/>
  <c r="W2111" i="123"/>
  <c r="J2111" i="123"/>
  <c r="E2111" i="123"/>
  <c r="L2111" i="123" s="1"/>
  <c r="AE2110" i="123"/>
  <c r="AD2110" i="123"/>
  <c r="Z2110" i="123"/>
  <c r="AA2110" i="123" s="1"/>
  <c r="AB2110" i="123" s="1"/>
  <c r="Y2110" i="123"/>
  <c r="W2110" i="123"/>
  <c r="J2110" i="123"/>
  <c r="E2110" i="123"/>
  <c r="L2110" i="123" s="1"/>
  <c r="AE2109" i="123"/>
  <c r="AD2109" i="123"/>
  <c r="Z2109" i="123"/>
  <c r="AA2109" i="123" s="1"/>
  <c r="AB2109" i="123" s="1"/>
  <c r="Y2109" i="123"/>
  <c r="W2109" i="123"/>
  <c r="J2109" i="123"/>
  <c r="E2109" i="123"/>
  <c r="L2109" i="123" s="1"/>
  <c r="AE2108" i="123"/>
  <c r="AD2108" i="123"/>
  <c r="Z2108" i="123"/>
  <c r="AA2108" i="123" s="1"/>
  <c r="AB2108" i="123" s="1"/>
  <c r="Y2108" i="123"/>
  <c r="W2108" i="123"/>
  <c r="J2108" i="123"/>
  <c r="E2108" i="123"/>
  <c r="L2108" i="123" s="1"/>
  <c r="AE2107" i="123"/>
  <c r="AD2107" i="123"/>
  <c r="Z2107" i="123"/>
  <c r="AA2107" i="123" s="1"/>
  <c r="AB2107" i="123" s="1"/>
  <c r="Y2107" i="123"/>
  <c r="W2107" i="123"/>
  <c r="J2107" i="123"/>
  <c r="E2107" i="123"/>
  <c r="L2107" i="123" s="1"/>
  <c r="AE2106" i="123"/>
  <c r="AD2106" i="123"/>
  <c r="Z2106" i="123"/>
  <c r="AA2106" i="123" s="1"/>
  <c r="AB2106" i="123" s="1"/>
  <c r="Y2106" i="123"/>
  <c r="W2106" i="123"/>
  <c r="J2106" i="123"/>
  <c r="E2106" i="123"/>
  <c r="L2106" i="123" s="1"/>
  <c r="AE2105" i="123"/>
  <c r="AD2105" i="123"/>
  <c r="Z2105" i="123"/>
  <c r="AA2105" i="123" s="1"/>
  <c r="AB2105" i="123" s="1"/>
  <c r="Y2105" i="123"/>
  <c r="W2105" i="123"/>
  <c r="J2105" i="123"/>
  <c r="E2105" i="123"/>
  <c r="L2105" i="123" s="1"/>
  <c r="AE2104" i="123"/>
  <c r="AD2104" i="123"/>
  <c r="Z2104" i="123"/>
  <c r="AA2104" i="123" s="1"/>
  <c r="AB2104" i="123" s="1"/>
  <c r="Y2104" i="123"/>
  <c r="W2104" i="123"/>
  <c r="J2104" i="123"/>
  <c r="E2104" i="123"/>
  <c r="L2104" i="123" s="1"/>
  <c r="AE2103" i="123"/>
  <c r="AD2103" i="123"/>
  <c r="Z2103" i="123"/>
  <c r="AA2103" i="123" s="1"/>
  <c r="AB2103" i="123" s="1"/>
  <c r="Y2103" i="123"/>
  <c r="W2103" i="123"/>
  <c r="J2103" i="123"/>
  <c r="E2103" i="123"/>
  <c r="L2103" i="123" s="1"/>
  <c r="AE2102" i="123"/>
  <c r="AD2102" i="123"/>
  <c r="Z2102" i="123"/>
  <c r="AA2102" i="123" s="1"/>
  <c r="AB2102" i="123" s="1"/>
  <c r="Y2102" i="123"/>
  <c r="W2102" i="123"/>
  <c r="J2102" i="123"/>
  <c r="E2102" i="123"/>
  <c r="L2102" i="123" s="1"/>
  <c r="AE2101" i="123"/>
  <c r="AD2101" i="123"/>
  <c r="Z2101" i="123"/>
  <c r="AA2101" i="123" s="1"/>
  <c r="AB2101" i="123" s="1"/>
  <c r="Y2101" i="123"/>
  <c r="W2101" i="123"/>
  <c r="J2101" i="123"/>
  <c r="E2101" i="123"/>
  <c r="L2101" i="123" s="1"/>
  <c r="AE2100" i="123"/>
  <c r="AD2100" i="123"/>
  <c r="Z2100" i="123"/>
  <c r="AA2100" i="123" s="1"/>
  <c r="AB2100" i="123" s="1"/>
  <c r="Y2100" i="123"/>
  <c r="W2100" i="123"/>
  <c r="J2100" i="123"/>
  <c r="E2100" i="123"/>
  <c r="L2100" i="123" s="1"/>
  <c r="AE2099" i="123"/>
  <c r="AD2099" i="123"/>
  <c r="Z2099" i="123"/>
  <c r="AA2099" i="123" s="1"/>
  <c r="AB2099" i="123" s="1"/>
  <c r="Y2099" i="123"/>
  <c r="W2099" i="123"/>
  <c r="J2099" i="123"/>
  <c r="E2099" i="123"/>
  <c r="L2099" i="123" s="1"/>
  <c r="AE2098" i="123"/>
  <c r="AD2098" i="123"/>
  <c r="Z2098" i="123"/>
  <c r="AA2098" i="123" s="1"/>
  <c r="AB2098" i="123" s="1"/>
  <c r="Y2098" i="123"/>
  <c r="W2098" i="123"/>
  <c r="J2098" i="123"/>
  <c r="E2098" i="123"/>
  <c r="L2098" i="123" s="1"/>
  <c r="AE2097" i="123"/>
  <c r="AD2097" i="123"/>
  <c r="Z2097" i="123"/>
  <c r="AA2097" i="123" s="1"/>
  <c r="AB2097" i="123" s="1"/>
  <c r="Y2097" i="123"/>
  <c r="W2097" i="123"/>
  <c r="J2097" i="123"/>
  <c r="E2097" i="123"/>
  <c r="L2097" i="123" s="1"/>
  <c r="AE2096" i="123"/>
  <c r="AD2096" i="123"/>
  <c r="Z2096" i="123"/>
  <c r="AA2096" i="123" s="1"/>
  <c r="AB2096" i="123" s="1"/>
  <c r="Y2096" i="123"/>
  <c r="W2096" i="123"/>
  <c r="J2096" i="123"/>
  <c r="E2096" i="123"/>
  <c r="L2096" i="123" s="1"/>
  <c r="AE2095" i="123"/>
  <c r="AD2095" i="123"/>
  <c r="Z2095" i="123"/>
  <c r="AA2095" i="123" s="1"/>
  <c r="AB2095" i="123" s="1"/>
  <c r="Y2095" i="123"/>
  <c r="W2095" i="123"/>
  <c r="J2095" i="123"/>
  <c r="E2095" i="123"/>
  <c r="L2095" i="123" s="1"/>
  <c r="AE2094" i="123"/>
  <c r="AD2094" i="123"/>
  <c r="Z2094" i="123"/>
  <c r="AA2094" i="123" s="1"/>
  <c r="AB2094" i="123" s="1"/>
  <c r="Y2094" i="123"/>
  <c r="W2094" i="123"/>
  <c r="J2094" i="123"/>
  <c r="E2094" i="123"/>
  <c r="L2094" i="123" s="1"/>
  <c r="AE2093" i="123"/>
  <c r="AD2093" i="123"/>
  <c r="Z2093" i="123"/>
  <c r="AA2093" i="123" s="1"/>
  <c r="AB2093" i="123" s="1"/>
  <c r="Y2093" i="123"/>
  <c r="W2093" i="123"/>
  <c r="J2093" i="123"/>
  <c r="E2093" i="123"/>
  <c r="L2093" i="123" s="1"/>
  <c r="AE2092" i="123"/>
  <c r="AD2092" i="123"/>
  <c r="Z2092" i="123"/>
  <c r="AA2092" i="123" s="1"/>
  <c r="AB2092" i="123" s="1"/>
  <c r="Y2092" i="123"/>
  <c r="W2092" i="123"/>
  <c r="J2092" i="123"/>
  <c r="E2092" i="123"/>
  <c r="L2092" i="123" s="1"/>
  <c r="AE2091" i="123"/>
  <c r="AD2091" i="123"/>
  <c r="Z2091" i="123"/>
  <c r="AA2091" i="123" s="1"/>
  <c r="AB2091" i="123" s="1"/>
  <c r="Y2091" i="123"/>
  <c r="W2091" i="123"/>
  <c r="J2091" i="123"/>
  <c r="E2091" i="123"/>
  <c r="L2091" i="123" s="1"/>
  <c r="AE2090" i="123"/>
  <c r="AD2090" i="123"/>
  <c r="Z2090" i="123"/>
  <c r="AA2090" i="123" s="1"/>
  <c r="AB2090" i="123" s="1"/>
  <c r="Y2090" i="123"/>
  <c r="W2090" i="123"/>
  <c r="J2090" i="123"/>
  <c r="E2090" i="123"/>
  <c r="L2090" i="123" s="1"/>
  <c r="AE2089" i="123"/>
  <c r="AD2089" i="123"/>
  <c r="Z2089" i="123"/>
  <c r="AA2089" i="123" s="1"/>
  <c r="AB2089" i="123" s="1"/>
  <c r="Y2089" i="123"/>
  <c r="W2089" i="123"/>
  <c r="J2089" i="123"/>
  <c r="E2089" i="123"/>
  <c r="L2089" i="123" s="1"/>
  <c r="AE2088" i="123"/>
  <c r="AD2088" i="123"/>
  <c r="Z2088" i="123"/>
  <c r="AA2088" i="123" s="1"/>
  <c r="AB2088" i="123" s="1"/>
  <c r="Y2088" i="123"/>
  <c r="W2088" i="123"/>
  <c r="J2088" i="123"/>
  <c r="E2088" i="123"/>
  <c r="L2088" i="123" s="1"/>
  <c r="AE2087" i="123"/>
  <c r="AD2087" i="123"/>
  <c r="Z2087" i="123"/>
  <c r="AA2087" i="123" s="1"/>
  <c r="AB2087" i="123" s="1"/>
  <c r="Y2087" i="123"/>
  <c r="W2087" i="123"/>
  <c r="J2087" i="123"/>
  <c r="E2087" i="123"/>
  <c r="L2087" i="123" s="1"/>
  <c r="AE2086" i="123"/>
  <c r="AD2086" i="123"/>
  <c r="Z2086" i="123"/>
  <c r="AA2086" i="123" s="1"/>
  <c r="AB2086" i="123" s="1"/>
  <c r="Y2086" i="123"/>
  <c r="W2086" i="123"/>
  <c r="J2086" i="123"/>
  <c r="E2086" i="123"/>
  <c r="L2086" i="123" s="1"/>
  <c r="AE2085" i="123"/>
  <c r="AD2085" i="123"/>
  <c r="Z2085" i="123"/>
  <c r="AA2085" i="123" s="1"/>
  <c r="AB2085" i="123" s="1"/>
  <c r="Y2085" i="123"/>
  <c r="W2085" i="123"/>
  <c r="J2085" i="123"/>
  <c r="E2085" i="123"/>
  <c r="L2085" i="123" s="1"/>
  <c r="AE2084" i="123"/>
  <c r="AD2084" i="123"/>
  <c r="Z2084" i="123"/>
  <c r="AA2084" i="123" s="1"/>
  <c r="AB2084" i="123" s="1"/>
  <c r="Y2084" i="123"/>
  <c r="W2084" i="123"/>
  <c r="J2084" i="123"/>
  <c r="E2084" i="123"/>
  <c r="L2084" i="123" s="1"/>
  <c r="AE2083" i="123"/>
  <c r="AD2083" i="123"/>
  <c r="Z2083" i="123"/>
  <c r="AA2083" i="123" s="1"/>
  <c r="AB2083" i="123" s="1"/>
  <c r="Y2083" i="123"/>
  <c r="W2083" i="123"/>
  <c r="J2083" i="123"/>
  <c r="E2083" i="123"/>
  <c r="L2083" i="123" s="1"/>
  <c r="AE2082" i="123"/>
  <c r="AD2082" i="123"/>
  <c r="Z2082" i="123"/>
  <c r="AA2082" i="123" s="1"/>
  <c r="AB2082" i="123" s="1"/>
  <c r="Y2082" i="123"/>
  <c r="W2082" i="123"/>
  <c r="J2082" i="123"/>
  <c r="E2082" i="123"/>
  <c r="L2082" i="123" s="1"/>
  <c r="AE2081" i="123"/>
  <c r="AD2081" i="123"/>
  <c r="Z2081" i="123"/>
  <c r="AA2081" i="123" s="1"/>
  <c r="AB2081" i="123" s="1"/>
  <c r="Y2081" i="123"/>
  <c r="W2081" i="123"/>
  <c r="J2081" i="123"/>
  <c r="E2081" i="123"/>
  <c r="L2081" i="123" s="1"/>
  <c r="AE2080" i="123"/>
  <c r="AD2080" i="123"/>
  <c r="Z2080" i="123"/>
  <c r="AA2080" i="123" s="1"/>
  <c r="AB2080" i="123" s="1"/>
  <c r="Y2080" i="123"/>
  <c r="W2080" i="123"/>
  <c r="J2080" i="123"/>
  <c r="E2080" i="123"/>
  <c r="L2080" i="123" s="1"/>
  <c r="AE2079" i="123"/>
  <c r="AD2079" i="123"/>
  <c r="Z2079" i="123"/>
  <c r="AA2079" i="123" s="1"/>
  <c r="AB2079" i="123" s="1"/>
  <c r="Y2079" i="123"/>
  <c r="W2079" i="123"/>
  <c r="J2079" i="123"/>
  <c r="E2079" i="123"/>
  <c r="L2079" i="123" s="1"/>
  <c r="AE2078" i="123"/>
  <c r="AD2078" i="123"/>
  <c r="Z2078" i="123"/>
  <c r="AA2078" i="123" s="1"/>
  <c r="AB2078" i="123" s="1"/>
  <c r="Y2078" i="123"/>
  <c r="W2078" i="123"/>
  <c r="J2078" i="123"/>
  <c r="E2078" i="123"/>
  <c r="L2078" i="123" s="1"/>
  <c r="AE2077" i="123"/>
  <c r="AD2077" i="123"/>
  <c r="Z2077" i="123"/>
  <c r="AA2077" i="123" s="1"/>
  <c r="AB2077" i="123" s="1"/>
  <c r="Y2077" i="123"/>
  <c r="W2077" i="123"/>
  <c r="J2077" i="123"/>
  <c r="E2077" i="123"/>
  <c r="L2077" i="123" s="1"/>
  <c r="AE2076" i="123"/>
  <c r="AD2076" i="123"/>
  <c r="Z2076" i="123"/>
  <c r="AA2076" i="123" s="1"/>
  <c r="AB2076" i="123" s="1"/>
  <c r="Y2076" i="123"/>
  <c r="W2076" i="123"/>
  <c r="J2076" i="123"/>
  <c r="E2076" i="123"/>
  <c r="L2076" i="123" s="1"/>
  <c r="AE2075" i="123"/>
  <c r="AD2075" i="123"/>
  <c r="Z2075" i="123"/>
  <c r="AA2075" i="123" s="1"/>
  <c r="AB2075" i="123" s="1"/>
  <c r="Y2075" i="123"/>
  <c r="W2075" i="123"/>
  <c r="J2075" i="123"/>
  <c r="E2075" i="123"/>
  <c r="L2075" i="123" s="1"/>
  <c r="AE2074" i="123"/>
  <c r="AD2074" i="123"/>
  <c r="Z2074" i="123"/>
  <c r="AA2074" i="123" s="1"/>
  <c r="AB2074" i="123" s="1"/>
  <c r="Y2074" i="123"/>
  <c r="W2074" i="123"/>
  <c r="J2074" i="123"/>
  <c r="E2074" i="123"/>
  <c r="L2074" i="123" s="1"/>
  <c r="AE2073" i="123"/>
  <c r="AD2073" i="123"/>
  <c r="Z2073" i="123"/>
  <c r="AA2073" i="123" s="1"/>
  <c r="AB2073" i="123" s="1"/>
  <c r="Y2073" i="123"/>
  <c r="W2073" i="123"/>
  <c r="J2073" i="123"/>
  <c r="E2073" i="123"/>
  <c r="L2073" i="123" s="1"/>
  <c r="AE2072" i="123"/>
  <c r="AD2072" i="123"/>
  <c r="Z2072" i="123"/>
  <c r="AA2072" i="123" s="1"/>
  <c r="AB2072" i="123" s="1"/>
  <c r="Y2072" i="123"/>
  <c r="W2072" i="123"/>
  <c r="J2072" i="123"/>
  <c r="E2072" i="123"/>
  <c r="L2072" i="123" s="1"/>
  <c r="AE2071" i="123"/>
  <c r="AD2071" i="123"/>
  <c r="Z2071" i="123"/>
  <c r="AA2071" i="123" s="1"/>
  <c r="AB2071" i="123" s="1"/>
  <c r="Y2071" i="123"/>
  <c r="W2071" i="123"/>
  <c r="J2071" i="123"/>
  <c r="E2071" i="123"/>
  <c r="L2071" i="123" s="1"/>
  <c r="AE2070" i="123"/>
  <c r="AD2070" i="123"/>
  <c r="Z2070" i="123"/>
  <c r="AA2070" i="123" s="1"/>
  <c r="AB2070" i="123" s="1"/>
  <c r="Y2070" i="123"/>
  <c r="W2070" i="123"/>
  <c r="J2070" i="123"/>
  <c r="E2070" i="123"/>
  <c r="L2070" i="123" s="1"/>
  <c r="AE2069" i="123"/>
  <c r="AD2069" i="123"/>
  <c r="Z2069" i="123"/>
  <c r="AA2069" i="123" s="1"/>
  <c r="AB2069" i="123" s="1"/>
  <c r="Y2069" i="123"/>
  <c r="W2069" i="123"/>
  <c r="J2069" i="123"/>
  <c r="E2069" i="123"/>
  <c r="L2069" i="123" s="1"/>
  <c r="AE2068" i="123"/>
  <c r="AD2068" i="123"/>
  <c r="Z2068" i="123"/>
  <c r="AA2068" i="123" s="1"/>
  <c r="AB2068" i="123" s="1"/>
  <c r="Y2068" i="123"/>
  <c r="W2068" i="123"/>
  <c r="J2068" i="123"/>
  <c r="E2068" i="123"/>
  <c r="L2068" i="123" s="1"/>
  <c r="AE2067" i="123"/>
  <c r="AD2067" i="123"/>
  <c r="Z2067" i="123"/>
  <c r="AA2067" i="123" s="1"/>
  <c r="AB2067" i="123" s="1"/>
  <c r="Y2067" i="123"/>
  <c r="W2067" i="123"/>
  <c r="J2067" i="123"/>
  <c r="E2067" i="123"/>
  <c r="L2067" i="123" s="1"/>
  <c r="AE2066" i="123"/>
  <c r="AD2066" i="123"/>
  <c r="Z2066" i="123"/>
  <c r="AA2066" i="123" s="1"/>
  <c r="AB2066" i="123" s="1"/>
  <c r="Y2066" i="123"/>
  <c r="W2066" i="123"/>
  <c r="J2066" i="123"/>
  <c r="E2066" i="123"/>
  <c r="L2066" i="123" s="1"/>
  <c r="AE2065" i="123"/>
  <c r="AD2065" i="123"/>
  <c r="Z2065" i="123"/>
  <c r="AA2065" i="123" s="1"/>
  <c r="AB2065" i="123" s="1"/>
  <c r="Y2065" i="123"/>
  <c r="W2065" i="123"/>
  <c r="J2065" i="123"/>
  <c r="E2065" i="123"/>
  <c r="L2065" i="123" s="1"/>
  <c r="AE2064" i="123"/>
  <c r="AD2064" i="123"/>
  <c r="Z2064" i="123"/>
  <c r="AA2064" i="123" s="1"/>
  <c r="AB2064" i="123" s="1"/>
  <c r="Y2064" i="123"/>
  <c r="W2064" i="123"/>
  <c r="J2064" i="123"/>
  <c r="E2064" i="123"/>
  <c r="L2064" i="123" s="1"/>
  <c r="AE2063" i="123"/>
  <c r="AD2063" i="123"/>
  <c r="Z2063" i="123"/>
  <c r="AA2063" i="123" s="1"/>
  <c r="AB2063" i="123" s="1"/>
  <c r="Y2063" i="123"/>
  <c r="W2063" i="123"/>
  <c r="J2063" i="123"/>
  <c r="E2063" i="123"/>
  <c r="L2063" i="123" s="1"/>
  <c r="AE2062" i="123"/>
  <c r="AD2062" i="123"/>
  <c r="Z2062" i="123"/>
  <c r="AA2062" i="123" s="1"/>
  <c r="AB2062" i="123" s="1"/>
  <c r="Y2062" i="123"/>
  <c r="W2062" i="123"/>
  <c r="J2062" i="123"/>
  <c r="E2062" i="123"/>
  <c r="L2062" i="123" s="1"/>
  <c r="AE2061" i="123"/>
  <c r="AD2061" i="123"/>
  <c r="Z2061" i="123"/>
  <c r="AA2061" i="123" s="1"/>
  <c r="AB2061" i="123" s="1"/>
  <c r="Y2061" i="123"/>
  <c r="W2061" i="123"/>
  <c r="J2061" i="123"/>
  <c r="E2061" i="123"/>
  <c r="L2061" i="123" s="1"/>
  <c r="AE2060" i="123"/>
  <c r="AD2060" i="123"/>
  <c r="Z2060" i="123"/>
  <c r="AA2060" i="123" s="1"/>
  <c r="AB2060" i="123" s="1"/>
  <c r="Y2060" i="123"/>
  <c r="W2060" i="123"/>
  <c r="J2060" i="123"/>
  <c r="E2060" i="123"/>
  <c r="L2060" i="123" s="1"/>
  <c r="AE2059" i="123"/>
  <c r="AD2059" i="123"/>
  <c r="Z2059" i="123"/>
  <c r="AA2059" i="123" s="1"/>
  <c r="AB2059" i="123" s="1"/>
  <c r="Y2059" i="123"/>
  <c r="W2059" i="123"/>
  <c r="J2059" i="123"/>
  <c r="E2059" i="123"/>
  <c r="L2059" i="123" s="1"/>
  <c r="AE2058" i="123"/>
  <c r="AD2058" i="123"/>
  <c r="Z2058" i="123"/>
  <c r="AA2058" i="123" s="1"/>
  <c r="AB2058" i="123" s="1"/>
  <c r="Y2058" i="123"/>
  <c r="W2058" i="123"/>
  <c r="J2058" i="123"/>
  <c r="E2058" i="123"/>
  <c r="L2058" i="123" s="1"/>
  <c r="AE2057" i="123"/>
  <c r="AD2057" i="123"/>
  <c r="Z2057" i="123"/>
  <c r="AA2057" i="123" s="1"/>
  <c r="AB2057" i="123" s="1"/>
  <c r="Y2057" i="123"/>
  <c r="W2057" i="123"/>
  <c r="J2057" i="123"/>
  <c r="E2057" i="123"/>
  <c r="L2057" i="123" s="1"/>
  <c r="AE2056" i="123"/>
  <c r="AD2056" i="123"/>
  <c r="Z2056" i="123"/>
  <c r="AA2056" i="123" s="1"/>
  <c r="AB2056" i="123" s="1"/>
  <c r="Y2056" i="123"/>
  <c r="W2056" i="123"/>
  <c r="J2056" i="123"/>
  <c r="E2056" i="123"/>
  <c r="L2056" i="123" s="1"/>
  <c r="AE2055" i="123"/>
  <c r="AD2055" i="123"/>
  <c r="Z2055" i="123"/>
  <c r="AA2055" i="123" s="1"/>
  <c r="AB2055" i="123" s="1"/>
  <c r="Y2055" i="123"/>
  <c r="W2055" i="123"/>
  <c r="J2055" i="123"/>
  <c r="E2055" i="123"/>
  <c r="L2055" i="123" s="1"/>
  <c r="AE2054" i="123"/>
  <c r="AD2054" i="123"/>
  <c r="Z2054" i="123"/>
  <c r="AA2054" i="123" s="1"/>
  <c r="AB2054" i="123" s="1"/>
  <c r="Y2054" i="123"/>
  <c r="W2054" i="123"/>
  <c r="J2054" i="123"/>
  <c r="E2054" i="123"/>
  <c r="L2054" i="123" s="1"/>
  <c r="AE2053" i="123"/>
  <c r="AD2053" i="123"/>
  <c r="Z2053" i="123"/>
  <c r="AA2053" i="123" s="1"/>
  <c r="AB2053" i="123" s="1"/>
  <c r="Y2053" i="123"/>
  <c r="W2053" i="123"/>
  <c r="J2053" i="123"/>
  <c r="E2053" i="123"/>
  <c r="L2053" i="123" s="1"/>
  <c r="AE2052" i="123"/>
  <c r="AD2052" i="123"/>
  <c r="Z2052" i="123"/>
  <c r="AA2052" i="123" s="1"/>
  <c r="AB2052" i="123" s="1"/>
  <c r="Y2052" i="123"/>
  <c r="W2052" i="123"/>
  <c r="J2052" i="123"/>
  <c r="E2052" i="123"/>
  <c r="L2052" i="123" s="1"/>
  <c r="AE2051" i="123"/>
  <c r="AD2051" i="123"/>
  <c r="Z2051" i="123"/>
  <c r="AA2051" i="123" s="1"/>
  <c r="AB2051" i="123" s="1"/>
  <c r="Y2051" i="123"/>
  <c r="W2051" i="123"/>
  <c r="J2051" i="123"/>
  <c r="E2051" i="123"/>
  <c r="L2051" i="123" s="1"/>
  <c r="AE2050" i="123"/>
  <c r="AD2050" i="123"/>
  <c r="Z2050" i="123"/>
  <c r="AA2050" i="123" s="1"/>
  <c r="AB2050" i="123" s="1"/>
  <c r="Y2050" i="123"/>
  <c r="W2050" i="123"/>
  <c r="J2050" i="123"/>
  <c r="E2050" i="123"/>
  <c r="L2050" i="123" s="1"/>
  <c r="AE2049" i="123"/>
  <c r="AD2049" i="123"/>
  <c r="Z2049" i="123"/>
  <c r="AA2049" i="123" s="1"/>
  <c r="AB2049" i="123" s="1"/>
  <c r="Y2049" i="123"/>
  <c r="W2049" i="123"/>
  <c r="J2049" i="123"/>
  <c r="E2049" i="123"/>
  <c r="L2049" i="123" s="1"/>
  <c r="AE2048" i="123"/>
  <c r="AD2048" i="123"/>
  <c r="Z2048" i="123"/>
  <c r="AA2048" i="123" s="1"/>
  <c r="AB2048" i="123" s="1"/>
  <c r="Y2048" i="123"/>
  <c r="W2048" i="123"/>
  <c r="J2048" i="123"/>
  <c r="E2048" i="123"/>
  <c r="L2048" i="123" s="1"/>
  <c r="AE2047" i="123"/>
  <c r="AD2047" i="123"/>
  <c r="Z2047" i="123"/>
  <c r="AA2047" i="123" s="1"/>
  <c r="AB2047" i="123" s="1"/>
  <c r="Y2047" i="123"/>
  <c r="W2047" i="123"/>
  <c r="J2047" i="123"/>
  <c r="E2047" i="123"/>
  <c r="L2047" i="123" s="1"/>
  <c r="AE2046" i="123"/>
  <c r="AD2046" i="123"/>
  <c r="Z2046" i="123"/>
  <c r="AA2046" i="123" s="1"/>
  <c r="AB2046" i="123" s="1"/>
  <c r="Y2046" i="123"/>
  <c r="W2046" i="123"/>
  <c r="J2046" i="123"/>
  <c r="E2046" i="123"/>
  <c r="L2046" i="123" s="1"/>
  <c r="AE2045" i="123"/>
  <c r="AD2045" i="123"/>
  <c r="Z2045" i="123"/>
  <c r="AA2045" i="123" s="1"/>
  <c r="AB2045" i="123" s="1"/>
  <c r="Y2045" i="123"/>
  <c r="W2045" i="123"/>
  <c r="J2045" i="123"/>
  <c r="E2045" i="123"/>
  <c r="L2045" i="123" s="1"/>
  <c r="AE2044" i="123"/>
  <c r="AD2044" i="123"/>
  <c r="Z2044" i="123"/>
  <c r="AA2044" i="123" s="1"/>
  <c r="AB2044" i="123" s="1"/>
  <c r="Y2044" i="123"/>
  <c r="W2044" i="123"/>
  <c r="J2044" i="123"/>
  <c r="E2044" i="123"/>
  <c r="L2044" i="123" s="1"/>
  <c r="AE2043" i="123"/>
  <c r="AD2043" i="123"/>
  <c r="Z2043" i="123"/>
  <c r="AA2043" i="123" s="1"/>
  <c r="AB2043" i="123" s="1"/>
  <c r="Y2043" i="123"/>
  <c r="W2043" i="123"/>
  <c r="J2043" i="123"/>
  <c r="E2043" i="123"/>
  <c r="L2043" i="123" s="1"/>
  <c r="AE2042" i="123"/>
  <c r="AD2042" i="123"/>
  <c r="Z2042" i="123"/>
  <c r="AA2042" i="123" s="1"/>
  <c r="AB2042" i="123" s="1"/>
  <c r="Y2042" i="123"/>
  <c r="W2042" i="123"/>
  <c r="J2042" i="123"/>
  <c r="E2042" i="123"/>
  <c r="L2042" i="123" s="1"/>
  <c r="AE2041" i="123"/>
  <c r="AD2041" i="123"/>
  <c r="Z2041" i="123"/>
  <c r="AA2041" i="123" s="1"/>
  <c r="AB2041" i="123" s="1"/>
  <c r="Y2041" i="123"/>
  <c r="W2041" i="123"/>
  <c r="J2041" i="123"/>
  <c r="E2041" i="123"/>
  <c r="L2041" i="123" s="1"/>
  <c r="AE2040" i="123"/>
  <c r="AD2040" i="123"/>
  <c r="Z2040" i="123"/>
  <c r="AA2040" i="123" s="1"/>
  <c r="AB2040" i="123" s="1"/>
  <c r="Y2040" i="123"/>
  <c r="W2040" i="123"/>
  <c r="J2040" i="123"/>
  <c r="E2040" i="123"/>
  <c r="L2040" i="123" s="1"/>
  <c r="AE2039" i="123"/>
  <c r="AD2039" i="123"/>
  <c r="Z2039" i="123"/>
  <c r="AA2039" i="123" s="1"/>
  <c r="AB2039" i="123" s="1"/>
  <c r="Y2039" i="123"/>
  <c r="W2039" i="123"/>
  <c r="J2039" i="123"/>
  <c r="E2039" i="123"/>
  <c r="L2039" i="123" s="1"/>
  <c r="AE2038" i="123"/>
  <c r="AD2038" i="123"/>
  <c r="Z2038" i="123"/>
  <c r="AA2038" i="123" s="1"/>
  <c r="AB2038" i="123" s="1"/>
  <c r="Y2038" i="123"/>
  <c r="W2038" i="123"/>
  <c r="J2038" i="123"/>
  <c r="E2038" i="123"/>
  <c r="L2038" i="123" s="1"/>
  <c r="AE2037" i="123"/>
  <c r="AD2037" i="123"/>
  <c r="Z2037" i="123"/>
  <c r="AA2037" i="123" s="1"/>
  <c r="AB2037" i="123" s="1"/>
  <c r="Y2037" i="123"/>
  <c r="W2037" i="123"/>
  <c r="J2037" i="123"/>
  <c r="E2037" i="123"/>
  <c r="L2037" i="123" s="1"/>
  <c r="AE2036" i="123"/>
  <c r="AD2036" i="123"/>
  <c r="Z2036" i="123"/>
  <c r="AA2036" i="123" s="1"/>
  <c r="AB2036" i="123" s="1"/>
  <c r="Y2036" i="123"/>
  <c r="W2036" i="123"/>
  <c r="J2036" i="123"/>
  <c r="E2036" i="123"/>
  <c r="L2036" i="123" s="1"/>
  <c r="AE2035" i="123"/>
  <c r="AD2035" i="123"/>
  <c r="Z2035" i="123"/>
  <c r="AA2035" i="123" s="1"/>
  <c r="AB2035" i="123" s="1"/>
  <c r="Y2035" i="123"/>
  <c r="W2035" i="123"/>
  <c r="J2035" i="123"/>
  <c r="E2035" i="123"/>
  <c r="L2035" i="123" s="1"/>
  <c r="AE2034" i="123"/>
  <c r="AD2034" i="123"/>
  <c r="Z2034" i="123"/>
  <c r="AA2034" i="123" s="1"/>
  <c r="AB2034" i="123" s="1"/>
  <c r="Y2034" i="123"/>
  <c r="W2034" i="123"/>
  <c r="J2034" i="123"/>
  <c r="E2034" i="123"/>
  <c r="L2034" i="123" s="1"/>
  <c r="AE2033" i="123"/>
  <c r="AD2033" i="123"/>
  <c r="Z2033" i="123"/>
  <c r="AA2033" i="123" s="1"/>
  <c r="AB2033" i="123" s="1"/>
  <c r="Y2033" i="123"/>
  <c r="W2033" i="123"/>
  <c r="J2033" i="123"/>
  <c r="E2033" i="123"/>
  <c r="L2033" i="123" s="1"/>
  <c r="AE2032" i="123"/>
  <c r="AD2032" i="123"/>
  <c r="Z2032" i="123"/>
  <c r="AA2032" i="123" s="1"/>
  <c r="AB2032" i="123" s="1"/>
  <c r="Y2032" i="123"/>
  <c r="W2032" i="123"/>
  <c r="J2032" i="123"/>
  <c r="E2032" i="123"/>
  <c r="L2032" i="123" s="1"/>
  <c r="AE2031" i="123"/>
  <c r="AD2031" i="123"/>
  <c r="Z2031" i="123"/>
  <c r="AA2031" i="123" s="1"/>
  <c r="AB2031" i="123" s="1"/>
  <c r="Y2031" i="123"/>
  <c r="W2031" i="123"/>
  <c r="J2031" i="123"/>
  <c r="E2031" i="123"/>
  <c r="L2031" i="123" s="1"/>
  <c r="AE2030" i="123"/>
  <c r="AD2030" i="123"/>
  <c r="Z2030" i="123"/>
  <c r="AA2030" i="123" s="1"/>
  <c r="AB2030" i="123" s="1"/>
  <c r="Y2030" i="123"/>
  <c r="W2030" i="123"/>
  <c r="J2030" i="123"/>
  <c r="E2030" i="123"/>
  <c r="L2030" i="123" s="1"/>
  <c r="AE2029" i="123"/>
  <c r="AD2029" i="123"/>
  <c r="Z2029" i="123"/>
  <c r="AA2029" i="123" s="1"/>
  <c r="AB2029" i="123" s="1"/>
  <c r="Y2029" i="123"/>
  <c r="W2029" i="123"/>
  <c r="J2029" i="123"/>
  <c r="E2029" i="123"/>
  <c r="L2029" i="123" s="1"/>
  <c r="AE2028" i="123"/>
  <c r="AD2028" i="123"/>
  <c r="Z2028" i="123"/>
  <c r="AA2028" i="123" s="1"/>
  <c r="AB2028" i="123" s="1"/>
  <c r="Y2028" i="123"/>
  <c r="W2028" i="123"/>
  <c r="J2028" i="123"/>
  <c r="E2028" i="123"/>
  <c r="L2028" i="123" s="1"/>
  <c r="AE2027" i="123"/>
  <c r="AD2027" i="123"/>
  <c r="Z2027" i="123"/>
  <c r="AA2027" i="123" s="1"/>
  <c r="AB2027" i="123" s="1"/>
  <c r="Y2027" i="123"/>
  <c r="W2027" i="123"/>
  <c r="J2027" i="123"/>
  <c r="E2027" i="123"/>
  <c r="L2027" i="123" s="1"/>
  <c r="AE2026" i="123"/>
  <c r="AD2026" i="123"/>
  <c r="Z2026" i="123"/>
  <c r="AA2026" i="123" s="1"/>
  <c r="AB2026" i="123" s="1"/>
  <c r="Y2026" i="123"/>
  <c r="W2026" i="123"/>
  <c r="J2026" i="123"/>
  <c r="E2026" i="123"/>
  <c r="L2026" i="123" s="1"/>
  <c r="AE2025" i="123"/>
  <c r="AD2025" i="123"/>
  <c r="Z2025" i="123"/>
  <c r="AA2025" i="123" s="1"/>
  <c r="AB2025" i="123" s="1"/>
  <c r="Y2025" i="123"/>
  <c r="W2025" i="123"/>
  <c r="J2025" i="123"/>
  <c r="E2025" i="123"/>
  <c r="L2025" i="123" s="1"/>
  <c r="AE2024" i="123"/>
  <c r="AD2024" i="123"/>
  <c r="Z2024" i="123"/>
  <c r="AA2024" i="123" s="1"/>
  <c r="AB2024" i="123" s="1"/>
  <c r="Y2024" i="123"/>
  <c r="W2024" i="123"/>
  <c r="J2024" i="123"/>
  <c r="E2024" i="123"/>
  <c r="L2024" i="123" s="1"/>
  <c r="AE2023" i="123"/>
  <c r="AD2023" i="123"/>
  <c r="Z2023" i="123"/>
  <c r="AA2023" i="123" s="1"/>
  <c r="AB2023" i="123" s="1"/>
  <c r="Y2023" i="123"/>
  <c r="W2023" i="123"/>
  <c r="J2023" i="123"/>
  <c r="E2023" i="123"/>
  <c r="L2023" i="123" s="1"/>
  <c r="AE2022" i="123"/>
  <c r="AD2022" i="123"/>
  <c r="Z2022" i="123"/>
  <c r="AA2022" i="123" s="1"/>
  <c r="AB2022" i="123" s="1"/>
  <c r="Y2022" i="123"/>
  <c r="W2022" i="123"/>
  <c r="J2022" i="123"/>
  <c r="E2022" i="123"/>
  <c r="L2022" i="123" s="1"/>
  <c r="AE2021" i="123"/>
  <c r="AD2021" i="123"/>
  <c r="Z2021" i="123"/>
  <c r="AA2021" i="123" s="1"/>
  <c r="AB2021" i="123" s="1"/>
  <c r="Y2021" i="123"/>
  <c r="W2021" i="123"/>
  <c r="J2021" i="123"/>
  <c r="E2021" i="123"/>
  <c r="L2021" i="123" s="1"/>
  <c r="AE2020" i="123"/>
  <c r="AD2020" i="123"/>
  <c r="Z2020" i="123"/>
  <c r="AA2020" i="123" s="1"/>
  <c r="AB2020" i="123" s="1"/>
  <c r="Y2020" i="123"/>
  <c r="W2020" i="123"/>
  <c r="J2020" i="123"/>
  <c r="E2020" i="123"/>
  <c r="L2020" i="123" s="1"/>
  <c r="AE2019" i="123"/>
  <c r="AD2019" i="123"/>
  <c r="Z2019" i="123"/>
  <c r="AA2019" i="123" s="1"/>
  <c r="AB2019" i="123" s="1"/>
  <c r="Y2019" i="123"/>
  <c r="W2019" i="123"/>
  <c r="J2019" i="123"/>
  <c r="E2019" i="123"/>
  <c r="L2019" i="123" s="1"/>
  <c r="AE2018" i="123"/>
  <c r="AD2018" i="123"/>
  <c r="Z2018" i="123"/>
  <c r="AA2018" i="123" s="1"/>
  <c r="AB2018" i="123" s="1"/>
  <c r="Y2018" i="123"/>
  <c r="W2018" i="123"/>
  <c r="J2018" i="123"/>
  <c r="E2018" i="123"/>
  <c r="L2018" i="123" s="1"/>
  <c r="AE2017" i="123"/>
  <c r="AD2017" i="123"/>
  <c r="Z2017" i="123"/>
  <c r="AA2017" i="123" s="1"/>
  <c r="AB2017" i="123" s="1"/>
  <c r="Y2017" i="123"/>
  <c r="W2017" i="123"/>
  <c r="J2017" i="123"/>
  <c r="E2017" i="123"/>
  <c r="L2017" i="123" s="1"/>
  <c r="AE2016" i="123"/>
  <c r="AD2016" i="123"/>
  <c r="Z2016" i="123"/>
  <c r="AA2016" i="123" s="1"/>
  <c r="AB2016" i="123" s="1"/>
  <c r="Y2016" i="123"/>
  <c r="W2016" i="123"/>
  <c r="J2016" i="123"/>
  <c r="E2016" i="123"/>
  <c r="L2016" i="123" s="1"/>
  <c r="AE2015" i="123"/>
  <c r="AD2015" i="123"/>
  <c r="Z2015" i="123"/>
  <c r="AA2015" i="123" s="1"/>
  <c r="AB2015" i="123" s="1"/>
  <c r="Y2015" i="123"/>
  <c r="W2015" i="123"/>
  <c r="J2015" i="123"/>
  <c r="E2015" i="123"/>
  <c r="L2015" i="123" s="1"/>
  <c r="AE2014" i="123"/>
  <c r="AD2014" i="123"/>
  <c r="Z2014" i="123"/>
  <c r="AA2014" i="123" s="1"/>
  <c r="AB2014" i="123" s="1"/>
  <c r="Y2014" i="123"/>
  <c r="W2014" i="123"/>
  <c r="J2014" i="123"/>
  <c r="E2014" i="123"/>
  <c r="L2014" i="123" s="1"/>
  <c r="AE2013" i="123"/>
  <c r="AD2013" i="123"/>
  <c r="Z2013" i="123"/>
  <c r="AA2013" i="123" s="1"/>
  <c r="AB2013" i="123" s="1"/>
  <c r="Y2013" i="123"/>
  <c r="W2013" i="123"/>
  <c r="J2013" i="123"/>
  <c r="E2013" i="123"/>
  <c r="L2013" i="123" s="1"/>
  <c r="AE2012" i="123"/>
  <c r="AD2012" i="123"/>
  <c r="Z2012" i="123"/>
  <c r="AA2012" i="123" s="1"/>
  <c r="AB2012" i="123" s="1"/>
  <c r="Y2012" i="123"/>
  <c r="W2012" i="123"/>
  <c r="J2012" i="123"/>
  <c r="E2012" i="123"/>
  <c r="L2012" i="123" s="1"/>
  <c r="AE2011" i="123"/>
  <c r="AD2011" i="123"/>
  <c r="Z2011" i="123"/>
  <c r="AA2011" i="123" s="1"/>
  <c r="AB2011" i="123" s="1"/>
  <c r="Y2011" i="123"/>
  <c r="W2011" i="123"/>
  <c r="J2011" i="123"/>
  <c r="E2011" i="123"/>
  <c r="L2011" i="123" s="1"/>
  <c r="AE2010" i="123"/>
  <c r="AD2010" i="123"/>
  <c r="Z2010" i="123"/>
  <c r="AA2010" i="123" s="1"/>
  <c r="AB2010" i="123" s="1"/>
  <c r="Y2010" i="123"/>
  <c r="W2010" i="123"/>
  <c r="J2010" i="123"/>
  <c r="E2010" i="123"/>
  <c r="L2010" i="123" s="1"/>
  <c r="AE2009" i="123"/>
  <c r="AD2009" i="123"/>
  <c r="Z2009" i="123"/>
  <c r="AA2009" i="123" s="1"/>
  <c r="AB2009" i="123" s="1"/>
  <c r="Y2009" i="123"/>
  <c r="W2009" i="123"/>
  <c r="J2009" i="123"/>
  <c r="E2009" i="123"/>
  <c r="L2009" i="123" s="1"/>
  <c r="AE2008" i="123"/>
  <c r="AD2008" i="123"/>
  <c r="Z2008" i="123"/>
  <c r="AA2008" i="123" s="1"/>
  <c r="AB2008" i="123" s="1"/>
  <c r="Y2008" i="123"/>
  <c r="W2008" i="123"/>
  <c r="J2008" i="123"/>
  <c r="E2008" i="123"/>
  <c r="L2008" i="123" s="1"/>
  <c r="AE2007" i="123"/>
  <c r="AD2007" i="123"/>
  <c r="Z2007" i="123"/>
  <c r="AA2007" i="123" s="1"/>
  <c r="AB2007" i="123" s="1"/>
  <c r="Y2007" i="123"/>
  <c r="W2007" i="123"/>
  <c r="J2007" i="123"/>
  <c r="E2007" i="123"/>
  <c r="L2007" i="123" s="1"/>
  <c r="AE2006" i="123"/>
  <c r="AD2006" i="123"/>
  <c r="Z2006" i="123"/>
  <c r="AA2006" i="123" s="1"/>
  <c r="AB2006" i="123" s="1"/>
  <c r="Y2006" i="123"/>
  <c r="W2006" i="123"/>
  <c r="J2006" i="123"/>
  <c r="E2006" i="123"/>
  <c r="L2006" i="123" s="1"/>
  <c r="AE2005" i="123"/>
  <c r="AD2005" i="123"/>
  <c r="Z2005" i="123"/>
  <c r="AA2005" i="123" s="1"/>
  <c r="AB2005" i="123" s="1"/>
  <c r="Y2005" i="123"/>
  <c r="W2005" i="123"/>
  <c r="J2005" i="123"/>
  <c r="E2005" i="123"/>
  <c r="L2005" i="123" s="1"/>
  <c r="AE2004" i="123"/>
  <c r="AD2004" i="123"/>
  <c r="Z2004" i="123"/>
  <c r="AA2004" i="123" s="1"/>
  <c r="AB2004" i="123" s="1"/>
  <c r="Y2004" i="123"/>
  <c r="W2004" i="123"/>
  <c r="J2004" i="123"/>
  <c r="E2004" i="123"/>
  <c r="L2004" i="123" s="1"/>
  <c r="AE2003" i="123"/>
  <c r="AD2003" i="123"/>
  <c r="Z2003" i="123"/>
  <c r="AA2003" i="123" s="1"/>
  <c r="AB2003" i="123" s="1"/>
  <c r="Y2003" i="123"/>
  <c r="W2003" i="123"/>
  <c r="J2003" i="123"/>
  <c r="E2003" i="123"/>
  <c r="L2003" i="123" s="1"/>
  <c r="AE2002" i="123"/>
  <c r="AD2002" i="123"/>
  <c r="Z2002" i="123"/>
  <c r="AA2002" i="123" s="1"/>
  <c r="AB2002" i="123" s="1"/>
  <c r="Y2002" i="123"/>
  <c r="W2002" i="123"/>
  <c r="J2002" i="123"/>
  <c r="E2002" i="123"/>
  <c r="L2002" i="123" s="1"/>
  <c r="AE2001" i="123"/>
  <c r="AD2001" i="123"/>
  <c r="Z2001" i="123"/>
  <c r="AA2001" i="123" s="1"/>
  <c r="AB2001" i="123" s="1"/>
  <c r="Y2001" i="123"/>
  <c r="W2001" i="123"/>
  <c r="J2001" i="123"/>
  <c r="E2001" i="123"/>
  <c r="L2001" i="123" s="1"/>
  <c r="AE2000" i="123"/>
  <c r="AD2000" i="123"/>
  <c r="Z2000" i="123"/>
  <c r="AA2000" i="123" s="1"/>
  <c r="AB2000" i="123" s="1"/>
  <c r="Y2000" i="123"/>
  <c r="W2000" i="123"/>
  <c r="J2000" i="123"/>
  <c r="E2000" i="123"/>
  <c r="L2000" i="123" s="1"/>
  <c r="AE1999" i="123"/>
  <c r="AD1999" i="123"/>
  <c r="Z1999" i="123"/>
  <c r="AA1999" i="123" s="1"/>
  <c r="AB1999" i="123" s="1"/>
  <c r="Y1999" i="123"/>
  <c r="W1999" i="123"/>
  <c r="J1999" i="123"/>
  <c r="E1999" i="123"/>
  <c r="L1999" i="123" s="1"/>
  <c r="AE1998" i="123"/>
  <c r="AD1998" i="123"/>
  <c r="Z1998" i="123"/>
  <c r="AA1998" i="123" s="1"/>
  <c r="AB1998" i="123" s="1"/>
  <c r="Y1998" i="123"/>
  <c r="W1998" i="123"/>
  <c r="J1998" i="123"/>
  <c r="E1998" i="123"/>
  <c r="L1998" i="123" s="1"/>
  <c r="AE1997" i="123"/>
  <c r="AD1997" i="123"/>
  <c r="Z1997" i="123"/>
  <c r="AA1997" i="123" s="1"/>
  <c r="AB1997" i="123" s="1"/>
  <c r="Y1997" i="123"/>
  <c r="W1997" i="123"/>
  <c r="J1997" i="123"/>
  <c r="E1997" i="123"/>
  <c r="L1997" i="123" s="1"/>
  <c r="AE1996" i="123"/>
  <c r="AD1996" i="123"/>
  <c r="Z1996" i="123"/>
  <c r="AA1996" i="123" s="1"/>
  <c r="AB1996" i="123" s="1"/>
  <c r="Y1996" i="123"/>
  <c r="W1996" i="123"/>
  <c r="J1996" i="123"/>
  <c r="E1996" i="123"/>
  <c r="L1996" i="123" s="1"/>
  <c r="AE1995" i="123"/>
  <c r="AD1995" i="123"/>
  <c r="Z1995" i="123"/>
  <c r="AA1995" i="123" s="1"/>
  <c r="AB1995" i="123" s="1"/>
  <c r="Y1995" i="123"/>
  <c r="W1995" i="123"/>
  <c r="J1995" i="123"/>
  <c r="E1995" i="123"/>
  <c r="L1995" i="123" s="1"/>
  <c r="AE1994" i="123"/>
  <c r="AD1994" i="123"/>
  <c r="Z1994" i="123"/>
  <c r="AA1994" i="123" s="1"/>
  <c r="AB1994" i="123" s="1"/>
  <c r="Y1994" i="123"/>
  <c r="W1994" i="123"/>
  <c r="J1994" i="123"/>
  <c r="E1994" i="123"/>
  <c r="L1994" i="123" s="1"/>
  <c r="AE1993" i="123"/>
  <c r="AD1993" i="123"/>
  <c r="Z1993" i="123"/>
  <c r="AA1993" i="123" s="1"/>
  <c r="AB1993" i="123" s="1"/>
  <c r="Y1993" i="123"/>
  <c r="W1993" i="123"/>
  <c r="J1993" i="123"/>
  <c r="E1993" i="123"/>
  <c r="L1993" i="123" s="1"/>
  <c r="AE1992" i="123"/>
  <c r="AD1992" i="123"/>
  <c r="Z1992" i="123"/>
  <c r="AA1992" i="123" s="1"/>
  <c r="AB1992" i="123" s="1"/>
  <c r="Y1992" i="123"/>
  <c r="W1992" i="123"/>
  <c r="J1992" i="123"/>
  <c r="E1992" i="123"/>
  <c r="L1992" i="123" s="1"/>
  <c r="AE1991" i="123"/>
  <c r="AD1991" i="123"/>
  <c r="Z1991" i="123"/>
  <c r="AA1991" i="123" s="1"/>
  <c r="AB1991" i="123" s="1"/>
  <c r="Y1991" i="123"/>
  <c r="W1991" i="123"/>
  <c r="J1991" i="123"/>
  <c r="E1991" i="123"/>
  <c r="L1991" i="123" s="1"/>
  <c r="AE1990" i="123"/>
  <c r="AD1990" i="123"/>
  <c r="Z1990" i="123"/>
  <c r="AA1990" i="123" s="1"/>
  <c r="AB1990" i="123" s="1"/>
  <c r="Y1990" i="123"/>
  <c r="W1990" i="123"/>
  <c r="J1990" i="123"/>
  <c r="E1990" i="123"/>
  <c r="L1990" i="123" s="1"/>
  <c r="AE1989" i="123"/>
  <c r="AD1989" i="123"/>
  <c r="Z1989" i="123"/>
  <c r="AA1989" i="123" s="1"/>
  <c r="AB1989" i="123" s="1"/>
  <c r="Y1989" i="123"/>
  <c r="W1989" i="123"/>
  <c r="J1989" i="123"/>
  <c r="E1989" i="123"/>
  <c r="L1989" i="123" s="1"/>
  <c r="AE1988" i="123"/>
  <c r="AD1988" i="123"/>
  <c r="Z1988" i="123"/>
  <c r="AA1988" i="123" s="1"/>
  <c r="AB1988" i="123" s="1"/>
  <c r="Y1988" i="123"/>
  <c r="W1988" i="123"/>
  <c r="J1988" i="123"/>
  <c r="E1988" i="123"/>
  <c r="L1988" i="123" s="1"/>
  <c r="AE1987" i="123"/>
  <c r="AD1987" i="123"/>
  <c r="Z1987" i="123"/>
  <c r="AA1987" i="123" s="1"/>
  <c r="AB1987" i="123" s="1"/>
  <c r="Y1987" i="123"/>
  <c r="W1987" i="123"/>
  <c r="J1987" i="123"/>
  <c r="E1987" i="123"/>
  <c r="L1987" i="123" s="1"/>
  <c r="AE1986" i="123"/>
  <c r="AD1986" i="123"/>
  <c r="Z1986" i="123"/>
  <c r="AA1986" i="123" s="1"/>
  <c r="AB1986" i="123" s="1"/>
  <c r="Y1986" i="123"/>
  <c r="W1986" i="123"/>
  <c r="J1986" i="123"/>
  <c r="E1986" i="123"/>
  <c r="L1986" i="123" s="1"/>
  <c r="AE1985" i="123"/>
  <c r="AD1985" i="123"/>
  <c r="Z1985" i="123"/>
  <c r="AA1985" i="123" s="1"/>
  <c r="AB1985" i="123" s="1"/>
  <c r="Y1985" i="123"/>
  <c r="W1985" i="123"/>
  <c r="J1985" i="123"/>
  <c r="E1985" i="123"/>
  <c r="L1985" i="123" s="1"/>
  <c r="AE1984" i="123"/>
  <c r="AD1984" i="123"/>
  <c r="Z1984" i="123"/>
  <c r="AA1984" i="123" s="1"/>
  <c r="AB1984" i="123" s="1"/>
  <c r="Y1984" i="123"/>
  <c r="W1984" i="123"/>
  <c r="J1984" i="123"/>
  <c r="E1984" i="123"/>
  <c r="L1984" i="123" s="1"/>
  <c r="AE1983" i="123"/>
  <c r="AD1983" i="123"/>
  <c r="Z1983" i="123"/>
  <c r="AA1983" i="123" s="1"/>
  <c r="AB1983" i="123" s="1"/>
  <c r="Y1983" i="123"/>
  <c r="W1983" i="123"/>
  <c r="J1983" i="123"/>
  <c r="E1983" i="123"/>
  <c r="L1983" i="123" s="1"/>
  <c r="AE1982" i="123"/>
  <c r="AD1982" i="123"/>
  <c r="Z1982" i="123"/>
  <c r="AA1982" i="123" s="1"/>
  <c r="AB1982" i="123" s="1"/>
  <c r="Y1982" i="123"/>
  <c r="W1982" i="123"/>
  <c r="J1982" i="123"/>
  <c r="E1982" i="123"/>
  <c r="L1982" i="123" s="1"/>
  <c r="AE1981" i="123"/>
  <c r="AD1981" i="123"/>
  <c r="Z1981" i="123"/>
  <c r="AA1981" i="123" s="1"/>
  <c r="AB1981" i="123" s="1"/>
  <c r="Y1981" i="123"/>
  <c r="W1981" i="123"/>
  <c r="J1981" i="123"/>
  <c r="E1981" i="123"/>
  <c r="L1981" i="123" s="1"/>
  <c r="AE1980" i="123"/>
  <c r="AD1980" i="123"/>
  <c r="Z1980" i="123"/>
  <c r="AA1980" i="123" s="1"/>
  <c r="AB1980" i="123" s="1"/>
  <c r="Y1980" i="123"/>
  <c r="W1980" i="123"/>
  <c r="J1980" i="123"/>
  <c r="E1980" i="123"/>
  <c r="L1980" i="123" s="1"/>
  <c r="AE1979" i="123"/>
  <c r="AD1979" i="123"/>
  <c r="Z1979" i="123"/>
  <c r="AA1979" i="123" s="1"/>
  <c r="AB1979" i="123" s="1"/>
  <c r="Y1979" i="123"/>
  <c r="W1979" i="123"/>
  <c r="J1979" i="123"/>
  <c r="E1979" i="123"/>
  <c r="L1979" i="123" s="1"/>
  <c r="AE1978" i="123"/>
  <c r="AD1978" i="123"/>
  <c r="Z1978" i="123"/>
  <c r="AA1978" i="123" s="1"/>
  <c r="AB1978" i="123" s="1"/>
  <c r="Y1978" i="123"/>
  <c r="W1978" i="123"/>
  <c r="J1978" i="123"/>
  <c r="E1978" i="123"/>
  <c r="L1978" i="123" s="1"/>
  <c r="AE1977" i="123"/>
  <c r="AD1977" i="123"/>
  <c r="Z1977" i="123"/>
  <c r="AA1977" i="123" s="1"/>
  <c r="AB1977" i="123" s="1"/>
  <c r="Y1977" i="123"/>
  <c r="W1977" i="123"/>
  <c r="J1977" i="123"/>
  <c r="E1977" i="123"/>
  <c r="L1977" i="123" s="1"/>
  <c r="AE1976" i="123"/>
  <c r="AD1976" i="123"/>
  <c r="Z1976" i="123"/>
  <c r="AA1976" i="123" s="1"/>
  <c r="AB1976" i="123" s="1"/>
  <c r="Y1976" i="123"/>
  <c r="W1976" i="123"/>
  <c r="J1976" i="123"/>
  <c r="E1976" i="123"/>
  <c r="L1976" i="123" s="1"/>
  <c r="AE1975" i="123"/>
  <c r="AD1975" i="123"/>
  <c r="Z1975" i="123"/>
  <c r="AA1975" i="123" s="1"/>
  <c r="AB1975" i="123" s="1"/>
  <c r="Y1975" i="123"/>
  <c r="W1975" i="123"/>
  <c r="J1975" i="123"/>
  <c r="E1975" i="123"/>
  <c r="L1975" i="123" s="1"/>
  <c r="AE1974" i="123"/>
  <c r="AD1974" i="123"/>
  <c r="Z1974" i="123"/>
  <c r="AA1974" i="123" s="1"/>
  <c r="AB1974" i="123" s="1"/>
  <c r="Y1974" i="123"/>
  <c r="W1974" i="123"/>
  <c r="J1974" i="123"/>
  <c r="E1974" i="123"/>
  <c r="L1974" i="123" s="1"/>
  <c r="AE1973" i="123"/>
  <c r="AD1973" i="123"/>
  <c r="Z1973" i="123"/>
  <c r="AA1973" i="123" s="1"/>
  <c r="AB1973" i="123" s="1"/>
  <c r="Y1973" i="123"/>
  <c r="W1973" i="123"/>
  <c r="J1973" i="123"/>
  <c r="E1973" i="123"/>
  <c r="L1973" i="123" s="1"/>
  <c r="AE1972" i="123"/>
  <c r="AD1972" i="123"/>
  <c r="Z1972" i="123"/>
  <c r="AA1972" i="123" s="1"/>
  <c r="AB1972" i="123" s="1"/>
  <c r="Y1972" i="123"/>
  <c r="W1972" i="123"/>
  <c r="J1972" i="123"/>
  <c r="E1972" i="123"/>
  <c r="L1972" i="123" s="1"/>
  <c r="AE1971" i="123"/>
  <c r="AD1971" i="123"/>
  <c r="Z1971" i="123"/>
  <c r="AA1971" i="123" s="1"/>
  <c r="AB1971" i="123" s="1"/>
  <c r="Y1971" i="123"/>
  <c r="W1971" i="123"/>
  <c r="J1971" i="123"/>
  <c r="E1971" i="123"/>
  <c r="L1971" i="123" s="1"/>
  <c r="AE1970" i="123"/>
  <c r="AD1970" i="123"/>
  <c r="Z1970" i="123"/>
  <c r="AA1970" i="123" s="1"/>
  <c r="AB1970" i="123" s="1"/>
  <c r="Y1970" i="123"/>
  <c r="W1970" i="123"/>
  <c r="J1970" i="123"/>
  <c r="E1970" i="123"/>
  <c r="L1970" i="123" s="1"/>
  <c r="AE1969" i="123"/>
  <c r="AD1969" i="123"/>
  <c r="Z1969" i="123"/>
  <c r="AA1969" i="123" s="1"/>
  <c r="AB1969" i="123" s="1"/>
  <c r="Y1969" i="123"/>
  <c r="W1969" i="123"/>
  <c r="J1969" i="123"/>
  <c r="E1969" i="123"/>
  <c r="L1969" i="123" s="1"/>
  <c r="AE1968" i="123"/>
  <c r="AD1968" i="123"/>
  <c r="Z1968" i="123"/>
  <c r="AA1968" i="123" s="1"/>
  <c r="AB1968" i="123" s="1"/>
  <c r="Y1968" i="123"/>
  <c r="W1968" i="123"/>
  <c r="J1968" i="123"/>
  <c r="E1968" i="123"/>
  <c r="L1968" i="123" s="1"/>
  <c r="AE1967" i="123"/>
  <c r="AD1967" i="123"/>
  <c r="Z1967" i="123"/>
  <c r="AA1967" i="123" s="1"/>
  <c r="AB1967" i="123" s="1"/>
  <c r="Y1967" i="123"/>
  <c r="W1967" i="123"/>
  <c r="J1967" i="123"/>
  <c r="E1967" i="123"/>
  <c r="L1967" i="123" s="1"/>
  <c r="AE1966" i="123"/>
  <c r="AD1966" i="123"/>
  <c r="Z1966" i="123"/>
  <c r="AA1966" i="123" s="1"/>
  <c r="AB1966" i="123" s="1"/>
  <c r="Y1966" i="123"/>
  <c r="W1966" i="123"/>
  <c r="J1966" i="123"/>
  <c r="E1966" i="123"/>
  <c r="L1966" i="123" s="1"/>
  <c r="AE1965" i="123"/>
  <c r="AD1965" i="123"/>
  <c r="Z1965" i="123"/>
  <c r="AA1965" i="123" s="1"/>
  <c r="AB1965" i="123" s="1"/>
  <c r="Y1965" i="123"/>
  <c r="W1965" i="123"/>
  <c r="J1965" i="123"/>
  <c r="E1965" i="123"/>
  <c r="L1965" i="123" s="1"/>
  <c r="AE1964" i="123"/>
  <c r="AD1964" i="123"/>
  <c r="Z1964" i="123"/>
  <c r="AA1964" i="123" s="1"/>
  <c r="AB1964" i="123" s="1"/>
  <c r="Y1964" i="123"/>
  <c r="W1964" i="123"/>
  <c r="J1964" i="123"/>
  <c r="E1964" i="123"/>
  <c r="L1964" i="123" s="1"/>
  <c r="AE1963" i="123"/>
  <c r="AD1963" i="123"/>
  <c r="Z1963" i="123"/>
  <c r="AA1963" i="123" s="1"/>
  <c r="AB1963" i="123" s="1"/>
  <c r="Y1963" i="123"/>
  <c r="W1963" i="123"/>
  <c r="J1963" i="123"/>
  <c r="E1963" i="123"/>
  <c r="L1963" i="123" s="1"/>
  <c r="AE1962" i="123"/>
  <c r="AD1962" i="123"/>
  <c r="Z1962" i="123"/>
  <c r="AA1962" i="123" s="1"/>
  <c r="AB1962" i="123" s="1"/>
  <c r="Y1962" i="123"/>
  <c r="W1962" i="123"/>
  <c r="J1962" i="123"/>
  <c r="E1962" i="123"/>
  <c r="L1962" i="123" s="1"/>
  <c r="AE1961" i="123"/>
  <c r="AD1961" i="123"/>
  <c r="Z1961" i="123"/>
  <c r="AA1961" i="123" s="1"/>
  <c r="AB1961" i="123" s="1"/>
  <c r="Y1961" i="123"/>
  <c r="W1961" i="123"/>
  <c r="J1961" i="123"/>
  <c r="E1961" i="123"/>
  <c r="L1961" i="123" s="1"/>
  <c r="AE1960" i="123"/>
  <c r="AD1960" i="123"/>
  <c r="Z1960" i="123"/>
  <c r="AA1960" i="123" s="1"/>
  <c r="AB1960" i="123" s="1"/>
  <c r="Y1960" i="123"/>
  <c r="W1960" i="123"/>
  <c r="J1960" i="123"/>
  <c r="E1960" i="123"/>
  <c r="L1960" i="123" s="1"/>
  <c r="AE1959" i="123"/>
  <c r="AD1959" i="123"/>
  <c r="Z1959" i="123"/>
  <c r="AA1959" i="123" s="1"/>
  <c r="AB1959" i="123" s="1"/>
  <c r="Y1959" i="123"/>
  <c r="W1959" i="123"/>
  <c r="J1959" i="123"/>
  <c r="E1959" i="123"/>
  <c r="L1959" i="123" s="1"/>
  <c r="AE1958" i="123"/>
  <c r="AD1958" i="123"/>
  <c r="Z1958" i="123"/>
  <c r="AA1958" i="123" s="1"/>
  <c r="AB1958" i="123" s="1"/>
  <c r="Y1958" i="123"/>
  <c r="W1958" i="123"/>
  <c r="J1958" i="123"/>
  <c r="E1958" i="123"/>
  <c r="L1958" i="123" s="1"/>
  <c r="AE1957" i="123"/>
  <c r="AD1957" i="123"/>
  <c r="Z1957" i="123"/>
  <c r="AA1957" i="123" s="1"/>
  <c r="AB1957" i="123" s="1"/>
  <c r="Y1957" i="123"/>
  <c r="W1957" i="123"/>
  <c r="J1957" i="123"/>
  <c r="E1957" i="123"/>
  <c r="L1957" i="123" s="1"/>
  <c r="AE1956" i="123"/>
  <c r="AD1956" i="123"/>
  <c r="Z1956" i="123"/>
  <c r="AA1956" i="123" s="1"/>
  <c r="AB1956" i="123" s="1"/>
  <c r="Y1956" i="123"/>
  <c r="W1956" i="123"/>
  <c r="J1956" i="123"/>
  <c r="E1956" i="123"/>
  <c r="L1956" i="123" s="1"/>
  <c r="AE1955" i="123"/>
  <c r="AD1955" i="123"/>
  <c r="Z1955" i="123"/>
  <c r="AA1955" i="123" s="1"/>
  <c r="AB1955" i="123" s="1"/>
  <c r="Y1955" i="123"/>
  <c r="W1955" i="123"/>
  <c r="J1955" i="123"/>
  <c r="E1955" i="123"/>
  <c r="L1955" i="123" s="1"/>
  <c r="AE1954" i="123"/>
  <c r="AD1954" i="123"/>
  <c r="Z1954" i="123"/>
  <c r="AA1954" i="123" s="1"/>
  <c r="AB1954" i="123" s="1"/>
  <c r="Y1954" i="123"/>
  <c r="W1954" i="123"/>
  <c r="J1954" i="123"/>
  <c r="E1954" i="123"/>
  <c r="L1954" i="123" s="1"/>
  <c r="AE1953" i="123"/>
  <c r="AD1953" i="123"/>
  <c r="Z1953" i="123"/>
  <c r="AA1953" i="123" s="1"/>
  <c r="AB1953" i="123" s="1"/>
  <c r="Y1953" i="123"/>
  <c r="W1953" i="123"/>
  <c r="J1953" i="123"/>
  <c r="E1953" i="123"/>
  <c r="L1953" i="123" s="1"/>
  <c r="AE1952" i="123"/>
  <c r="AD1952" i="123"/>
  <c r="Z1952" i="123"/>
  <c r="AA1952" i="123" s="1"/>
  <c r="AB1952" i="123" s="1"/>
  <c r="Y1952" i="123"/>
  <c r="W1952" i="123"/>
  <c r="J1952" i="123"/>
  <c r="E1952" i="123"/>
  <c r="L1952" i="123" s="1"/>
  <c r="AE1951" i="123"/>
  <c r="AD1951" i="123"/>
  <c r="Z1951" i="123"/>
  <c r="AA1951" i="123" s="1"/>
  <c r="AB1951" i="123" s="1"/>
  <c r="Y1951" i="123"/>
  <c r="W1951" i="123"/>
  <c r="J1951" i="123"/>
  <c r="E1951" i="123"/>
  <c r="L1951" i="123" s="1"/>
  <c r="AE1950" i="123"/>
  <c r="AD1950" i="123"/>
  <c r="Z1950" i="123"/>
  <c r="AA1950" i="123" s="1"/>
  <c r="AB1950" i="123" s="1"/>
  <c r="Y1950" i="123"/>
  <c r="W1950" i="123"/>
  <c r="J1950" i="123"/>
  <c r="E1950" i="123"/>
  <c r="L1950" i="123" s="1"/>
  <c r="AE1949" i="123"/>
  <c r="AD1949" i="123"/>
  <c r="Z1949" i="123"/>
  <c r="AA1949" i="123" s="1"/>
  <c r="AB1949" i="123" s="1"/>
  <c r="Y1949" i="123"/>
  <c r="W1949" i="123"/>
  <c r="J1949" i="123"/>
  <c r="E1949" i="123"/>
  <c r="L1949" i="123" s="1"/>
  <c r="AE1948" i="123"/>
  <c r="AD1948" i="123"/>
  <c r="Z1948" i="123"/>
  <c r="AA1948" i="123" s="1"/>
  <c r="AB1948" i="123" s="1"/>
  <c r="Y1948" i="123"/>
  <c r="W1948" i="123"/>
  <c r="J1948" i="123"/>
  <c r="E1948" i="123"/>
  <c r="L1948" i="123" s="1"/>
  <c r="AE1947" i="123"/>
  <c r="AD1947" i="123"/>
  <c r="Z1947" i="123"/>
  <c r="AA1947" i="123" s="1"/>
  <c r="AB1947" i="123" s="1"/>
  <c r="Y1947" i="123"/>
  <c r="W1947" i="123"/>
  <c r="J1947" i="123"/>
  <c r="E1947" i="123"/>
  <c r="L1947" i="123" s="1"/>
  <c r="AE1946" i="123"/>
  <c r="AD1946" i="123"/>
  <c r="Z1946" i="123"/>
  <c r="AA1946" i="123" s="1"/>
  <c r="AB1946" i="123" s="1"/>
  <c r="Y1946" i="123"/>
  <c r="W1946" i="123"/>
  <c r="J1946" i="123"/>
  <c r="E1946" i="123"/>
  <c r="L1946" i="123" s="1"/>
  <c r="AE1945" i="123"/>
  <c r="AD1945" i="123"/>
  <c r="Z1945" i="123"/>
  <c r="AA1945" i="123" s="1"/>
  <c r="AB1945" i="123" s="1"/>
  <c r="Y1945" i="123"/>
  <c r="W1945" i="123"/>
  <c r="J1945" i="123"/>
  <c r="E1945" i="123"/>
  <c r="L1945" i="123" s="1"/>
  <c r="AE1944" i="123"/>
  <c r="AD1944" i="123"/>
  <c r="Z1944" i="123"/>
  <c r="AA1944" i="123" s="1"/>
  <c r="AB1944" i="123" s="1"/>
  <c r="Y1944" i="123"/>
  <c r="W1944" i="123"/>
  <c r="J1944" i="123"/>
  <c r="E1944" i="123"/>
  <c r="L1944" i="123" s="1"/>
  <c r="AE1943" i="123"/>
  <c r="AD1943" i="123"/>
  <c r="Z1943" i="123"/>
  <c r="AA1943" i="123" s="1"/>
  <c r="AB1943" i="123" s="1"/>
  <c r="Y1943" i="123"/>
  <c r="W1943" i="123"/>
  <c r="J1943" i="123"/>
  <c r="E1943" i="123"/>
  <c r="L1943" i="123" s="1"/>
  <c r="AE1942" i="123"/>
  <c r="AD1942" i="123"/>
  <c r="Z1942" i="123"/>
  <c r="AA1942" i="123" s="1"/>
  <c r="AB1942" i="123" s="1"/>
  <c r="Y1942" i="123"/>
  <c r="W1942" i="123"/>
  <c r="J1942" i="123"/>
  <c r="E1942" i="123"/>
  <c r="L1942" i="123" s="1"/>
  <c r="AE1941" i="123"/>
  <c r="AD1941" i="123"/>
  <c r="Z1941" i="123"/>
  <c r="AA1941" i="123" s="1"/>
  <c r="AB1941" i="123" s="1"/>
  <c r="Y1941" i="123"/>
  <c r="W1941" i="123"/>
  <c r="J1941" i="123"/>
  <c r="E1941" i="123"/>
  <c r="L1941" i="123" s="1"/>
  <c r="AE1940" i="123"/>
  <c r="AD1940" i="123"/>
  <c r="Z1940" i="123"/>
  <c r="AA1940" i="123" s="1"/>
  <c r="AB1940" i="123" s="1"/>
  <c r="Y1940" i="123"/>
  <c r="W1940" i="123"/>
  <c r="J1940" i="123"/>
  <c r="E1940" i="123"/>
  <c r="L1940" i="123" s="1"/>
  <c r="AE1939" i="123"/>
  <c r="AD1939" i="123"/>
  <c r="Z1939" i="123"/>
  <c r="AA1939" i="123" s="1"/>
  <c r="AB1939" i="123" s="1"/>
  <c r="Y1939" i="123"/>
  <c r="W1939" i="123"/>
  <c r="J1939" i="123"/>
  <c r="E1939" i="123"/>
  <c r="L1939" i="123" s="1"/>
  <c r="AE1938" i="123"/>
  <c r="AD1938" i="123"/>
  <c r="Z1938" i="123"/>
  <c r="AA1938" i="123" s="1"/>
  <c r="AB1938" i="123" s="1"/>
  <c r="Y1938" i="123"/>
  <c r="W1938" i="123"/>
  <c r="J1938" i="123"/>
  <c r="E1938" i="123"/>
  <c r="L1938" i="123" s="1"/>
  <c r="AE1937" i="123"/>
  <c r="AD1937" i="123"/>
  <c r="Z1937" i="123"/>
  <c r="AA1937" i="123" s="1"/>
  <c r="AB1937" i="123" s="1"/>
  <c r="Y1937" i="123"/>
  <c r="W1937" i="123"/>
  <c r="J1937" i="123"/>
  <c r="E1937" i="123"/>
  <c r="L1937" i="123" s="1"/>
  <c r="AE1936" i="123"/>
  <c r="AD1936" i="123"/>
  <c r="Z1936" i="123"/>
  <c r="AA1936" i="123" s="1"/>
  <c r="AB1936" i="123" s="1"/>
  <c r="Y1936" i="123"/>
  <c r="W1936" i="123"/>
  <c r="J1936" i="123"/>
  <c r="E1936" i="123"/>
  <c r="L1936" i="123" s="1"/>
  <c r="AE1935" i="123"/>
  <c r="AD1935" i="123"/>
  <c r="Z1935" i="123"/>
  <c r="AA1935" i="123" s="1"/>
  <c r="AB1935" i="123" s="1"/>
  <c r="Y1935" i="123"/>
  <c r="W1935" i="123"/>
  <c r="J1935" i="123"/>
  <c r="E1935" i="123"/>
  <c r="L1935" i="123" s="1"/>
  <c r="AE1934" i="123"/>
  <c r="AD1934" i="123"/>
  <c r="Z1934" i="123"/>
  <c r="AA1934" i="123" s="1"/>
  <c r="AB1934" i="123" s="1"/>
  <c r="Y1934" i="123"/>
  <c r="W1934" i="123"/>
  <c r="J1934" i="123"/>
  <c r="E1934" i="123"/>
  <c r="L1934" i="123" s="1"/>
  <c r="AE1933" i="123"/>
  <c r="AD1933" i="123"/>
  <c r="Z1933" i="123"/>
  <c r="AA1933" i="123" s="1"/>
  <c r="AB1933" i="123" s="1"/>
  <c r="Y1933" i="123"/>
  <c r="W1933" i="123"/>
  <c r="J1933" i="123"/>
  <c r="E1933" i="123"/>
  <c r="L1933" i="123" s="1"/>
  <c r="AE1932" i="123"/>
  <c r="AD1932" i="123"/>
  <c r="Z1932" i="123"/>
  <c r="AA1932" i="123" s="1"/>
  <c r="AB1932" i="123" s="1"/>
  <c r="Y1932" i="123"/>
  <c r="W1932" i="123"/>
  <c r="J1932" i="123"/>
  <c r="E1932" i="123"/>
  <c r="L1932" i="123" s="1"/>
  <c r="AE1931" i="123"/>
  <c r="AD1931" i="123"/>
  <c r="Z1931" i="123"/>
  <c r="AA1931" i="123" s="1"/>
  <c r="AB1931" i="123" s="1"/>
  <c r="Y1931" i="123"/>
  <c r="W1931" i="123"/>
  <c r="J1931" i="123"/>
  <c r="E1931" i="123"/>
  <c r="L1931" i="123" s="1"/>
  <c r="AE1930" i="123"/>
  <c r="AD1930" i="123"/>
  <c r="Z1930" i="123"/>
  <c r="AA1930" i="123" s="1"/>
  <c r="AB1930" i="123" s="1"/>
  <c r="Y1930" i="123"/>
  <c r="W1930" i="123"/>
  <c r="J1930" i="123"/>
  <c r="E1930" i="123"/>
  <c r="L1930" i="123" s="1"/>
  <c r="AE1929" i="123"/>
  <c r="AD1929" i="123"/>
  <c r="Z1929" i="123"/>
  <c r="AA1929" i="123" s="1"/>
  <c r="AB1929" i="123" s="1"/>
  <c r="Y1929" i="123"/>
  <c r="W1929" i="123"/>
  <c r="J1929" i="123"/>
  <c r="E1929" i="123"/>
  <c r="L1929" i="123" s="1"/>
  <c r="AE1928" i="123"/>
  <c r="AD1928" i="123"/>
  <c r="Z1928" i="123"/>
  <c r="AA1928" i="123" s="1"/>
  <c r="AB1928" i="123" s="1"/>
  <c r="Y1928" i="123"/>
  <c r="W1928" i="123"/>
  <c r="J1928" i="123"/>
  <c r="E1928" i="123"/>
  <c r="L1928" i="123" s="1"/>
  <c r="AE1927" i="123"/>
  <c r="AD1927" i="123"/>
  <c r="Z1927" i="123"/>
  <c r="AA1927" i="123" s="1"/>
  <c r="AB1927" i="123" s="1"/>
  <c r="Y1927" i="123"/>
  <c r="W1927" i="123"/>
  <c r="J1927" i="123"/>
  <c r="E1927" i="123"/>
  <c r="L1927" i="123" s="1"/>
  <c r="AE1926" i="123"/>
  <c r="AD1926" i="123"/>
  <c r="Z1926" i="123"/>
  <c r="AA1926" i="123" s="1"/>
  <c r="AB1926" i="123" s="1"/>
  <c r="Y1926" i="123"/>
  <c r="W1926" i="123"/>
  <c r="J1926" i="123"/>
  <c r="E1926" i="123"/>
  <c r="L1926" i="123" s="1"/>
  <c r="AE1925" i="123"/>
  <c r="AD1925" i="123"/>
  <c r="Z1925" i="123"/>
  <c r="AA1925" i="123" s="1"/>
  <c r="AB1925" i="123" s="1"/>
  <c r="Y1925" i="123"/>
  <c r="W1925" i="123"/>
  <c r="J1925" i="123"/>
  <c r="E1925" i="123"/>
  <c r="L1925" i="123" s="1"/>
  <c r="AE1924" i="123"/>
  <c r="AD1924" i="123"/>
  <c r="Z1924" i="123"/>
  <c r="AA1924" i="123" s="1"/>
  <c r="AB1924" i="123" s="1"/>
  <c r="Y1924" i="123"/>
  <c r="W1924" i="123"/>
  <c r="J1924" i="123"/>
  <c r="E1924" i="123"/>
  <c r="L1924" i="123" s="1"/>
  <c r="AE1923" i="123"/>
  <c r="AD1923" i="123"/>
  <c r="Z1923" i="123"/>
  <c r="AA1923" i="123" s="1"/>
  <c r="AB1923" i="123" s="1"/>
  <c r="Y1923" i="123"/>
  <c r="W1923" i="123"/>
  <c r="J1923" i="123"/>
  <c r="E1923" i="123"/>
  <c r="L1923" i="123" s="1"/>
  <c r="AE1922" i="123"/>
  <c r="AD1922" i="123"/>
  <c r="Z1922" i="123"/>
  <c r="AA1922" i="123" s="1"/>
  <c r="AB1922" i="123" s="1"/>
  <c r="Y1922" i="123"/>
  <c r="W1922" i="123"/>
  <c r="J1922" i="123"/>
  <c r="E1922" i="123"/>
  <c r="L1922" i="123" s="1"/>
  <c r="AE1921" i="123"/>
  <c r="AD1921" i="123"/>
  <c r="Z1921" i="123"/>
  <c r="AA1921" i="123" s="1"/>
  <c r="AB1921" i="123" s="1"/>
  <c r="Y1921" i="123"/>
  <c r="W1921" i="123"/>
  <c r="J1921" i="123"/>
  <c r="E1921" i="123"/>
  <c r="L1921" i="123" s="1"/>
  <c r="AE1920" i="123"/>
  <c r="AD1920" i="123"/>
  <c r="Z1920" i="123"/>
  <c r="AA1920" i="123" s="1"/>
  <c r="AB1920" i="123" s="1"/>
  <c r="Y1920" i="123"/>
  <c r="W1920" i="123"/>
  <c r="J1920" i="123"/>
  <c r="E1920" i="123"/>
  <c r="L1920" i="123" s="1"/>
  <c r="AE1919" i="123"/>
  <c r="AD1919" i="123"/>
  <c r="Z1919" i="123"/>
  <c r="AA1919" i="123" s="1"/>
  <c r="AB1919" i="123" s="1"/>
  <c r="Y1919" i="123"/>
  <c r="W1919" i="123"/>
  <c r="J1919" i="123"/>
  <c r="E1919" i="123"/>
  <c r="L1919" i="123" s="1"/>
  <c r="AE1918" i="123"/>
  <c r="AD1918" i="123"/>
  <c r="Z1918" i="123"/>
  <c r="AA1918" i="123" s="1"/>
  <c r="AB1918" i="123" s="1"/>
  <c r="Y1918" i="123"/>
  <c r="W1918" i="123"/>
  <c r="J1918" i="123"/>
  <c r="E1918" i="123"/>
  <c r="L1918" i="123" s="1"/>
  <c r="AE1917" i="123"/>
  <c r="AD1917" i="123"/>
  <c r="Z1917" i="123"/>
  <c r="AA1917" i="123" s="1"/>
  <c r="AB1917" i="123" s="1"/>
  <c r="Y1917" i="123"/>
  <c r="W1917" i="123"/>
  <c r="J1917" i="123"/>
  <c r="E1917" i="123"/>
  <c r="L1917" i="123" s="1"/>
  <c r="AE1916" i="123"/>
  <c r="AD1916" i="123"/>
  <c r="Z1916" i="123"/>
  <c r="AA1916" i="123" s="1"/>
  <c r="AB1916" i="123" s="1"/>
  <c r="Y1916" i="123"/>
  <c r="W1916" i="123"/>
  <c r="J1916" i="123"/>
  <c r="E1916" i="123"/>
  <c r="L1916" i="123" s="1"/>
  <c r="AE1915" i="123"/>
  <c r="AD1915" i="123"/>
  <c r="Z1915" i="123"/>
  <c r="AA1915" i="123" s="1"/>
  <c r="AB1915" i="123" s="1"/>
  <c r="Y1915" i="123"/>
  <c r="W1915" i="123"/>
  <c r="J1915" i="123"/>
  <c r="E1915" i="123"/>
  <c r="L1915" i="123" s="1"/>
  <c r="AE1914" i="123"/>
  <c r="AD1914" i="123"/>
  <c r="Z1914" i="123"/>
  <c r="AA1914" i="123" s="1"/>
  <c r="AB1914" i="123" s="1"/>
  <c r="Y1914" i="123"/>
  <c r="W1914" i="123"/>
  <c r="J1914" i="123"/>
  <c r="E1914" i="123"/>
  <c r="L1914" i="123" s="1"/>
  <c r="AE1913" i="123"/>
  <c r="AD1913" i="123"/>
  <c r="Z1913" i="123"/>
  <c r="AA1913" i="123" s="1"/>
  <c r="AB1913" i="123" s="1"/>
  <c r="Y1913" i="123"/>
  <c r="W1913" i="123"/>
  <c r="J1913" i="123"/>
  <c r="E1913" i="123"/>
  <c r="L1913" i="123" s="1"/>
  <c r="AE1912" i="123"/>
  <c r="AD1912" i="123"/>
  <c r="Z1912" i="123"/>
  <c r="AA1912" i="123" s="1"/>
  <c r="AB1912" i="123" s="1"/>
  <c r="Y1912" i="123"/>
  <c r="W1912" i="123"/>
  <c r="J1912" i="123"/>
  <c r="E1912" i="123"/>
  <c r="L1912" i="123" s="1"/>
  <c r="AE1911" i="123"/>
  <c r="AD1911" i="123"/>
  <c r="Z1911" i="123"/>
  <c r="AA1911" i="123" s="1"/>
  <c r="AB1911" i="123" s="1"/>
  <c r="Y1911" i="123"/>
  <c r="W1911" i="123"/>
  <c r="J1911" i="123"/>
  <c r="E1911" i="123"/>
  <c r="L1911" i="123" s="1"/>
  <c r="AE1910" i="123"/>
  <c r="AD1910" i="123"/>
  <c r="Z1910" i="123"/>
  <c r="AA1910" i="123" s="1"/>
  <c r="AB1910" i="123" s="1"/>
  <c r="Y1910" i="123"/>
  <c r="W1910" i="123"/>
  <c r="J1910" i="123"/>
  <c r="E1910" i="123"/>
  <c r="L1910" i="123" s="1"/>
  <c r="AE1909" i="123"/>
  <c r="AD1909" i="123"/>
  <c r="Z1909" i="123"/>
  <c r="AA1909" i="123" s="1"/>
  <c r="AB1909" i="123" s="1"/>
  <c r="Y1909" i="123"/>
  <c r="W1909" i="123"/>
  <c r="J1909" i="123"/>
  <c r="E1909" i="123"/>
  <c r="L1909" i="123" s="1"/>
  <c r="AE1908" i="123"/>
  <c r="AD1908" i="123"/>
  <c r="Z1908" i="123"/>
  <c r="AA1908" i="123" s="1"/>
  <c r="AB1908" i="123" s="1"/>
  <c r="Y1908" i="123"/>
  <c r="W1908" i="123"/>
  <c r="J1908" i="123"/>
  <c r="E1908" i="123"/>
  <c r="L1908" i="123" s="1"/>
  <c r="AE1907" i="123"/>
  <c r="AD1907" i="123"/>
  <c r="Z1907" i="123"/>
  <c r="AA1907" i="123" s="1"/>
  <c r="AB1907" i="123" s="1"/>
  <c r="Y1907" i="123"/>
  <c r="W1907" i="123"/>
  <c r="J1907" i="123"/>
  <c r="E1907" i="123"/>
  <c r="L1907" i="123" s="1"/>
  <c r="AE1906" i="123"/>
  <c r="AD1906" i="123"/>
  <c r="Z1906" i="123"/>
  <c r="AA1906" i="123" s="1"/>
  <c r="AB1906" i="123" s="1"/>
  <c r="Y1906" i="123"/>
  <c r="W1906" i="123"/>
  <c r="J1906" i="123"/>
  <c r="E1906" i="123"/>
  <c r="L1906" i="123" s="1"/>
  <c r="AE1905" i="123"/>
  <c r="AD1905" i="123"/>
  <c r="Z1905" i="123"/>
  <c r="AA1905" i="123" s="1"/>
  <c r="AB1905" i="123" s="1"/>
  <c r="Y1905" i="123"/>
  <c r="W1905" i="123"/>
  <c r="J1905" i="123"/>
  <c r="E1905" i="123"/>
  <c r="L1905" i="123" s="1"/>
  <c r="AE1904" i="123"/>
  <c r="AD1904" i="123"/>
  <c r="Z1904" i="123"/>
  <c r="AA1904" i="123" s="1"/>
  <c r="AB1904" i="123" s="1"/>
  <c r="Y1904" i="123"/>
  <c r="W1904" i="123"/>
  <c r="J1904" i="123"/>
  <c r="E1904" i="123"/>
  <c r="L1904" i="123" s="1"/>
  <c r="AE1903" i="123"/>
  <c r="AD1903" i="123"/>
  <c r="Z1903" i="123"/>
  <c r="AA1903" i="123" s="1"/>
  <c r="AB1903" i="123" s="1"/>
  <c r="Y1903" i="123"/>
  <c r="W1903" i="123"/>
  <c r="J1903" i="123"/>
  <c r="E1903" i="123"/>
  <c r="L1903" i="123" s="1"/>
  <c r="AE1902" i="123"/>
  <c r="AD1902" i="123"/>
  <c r="Z1902" i="123"/>
  <c r="AA1902" i="123" s="1"/>
  <c r="AB1902" i="123" s="1"/>
  <c r="Y1902" i="123"/>
  <c r="W1902" i="123"/>
  <c r="J1902" i="123"/>
  <c r="E1902" i="123"/>
  <c r="L1902" i="123" s="1"/>
  <c r="AE1901" i="123"/>
  <c r="AD1901" i="123"/>
  <c r="Z1901" i="123"/>
  <c r="AA1901" i="123" s="1"/>
  <c r="AB1901" i="123" s="1"/>
  <c r="Y1901" i="123"/>
  <c r="W1901" i="123"/>
  <c r="J1901" i="123"/>
  <c r="E1901" i="123"/>
  <c r="L1901" i="123" s="1"/>
  <c r="AE1900" i="123"/>
  <c r="AD1900" i="123"/>
  <c r="Z1900" i="123"/>
  <c r="AA1900" i="123" s="1"/>
  <c r="AB1900" i="123" s="1"/>
  <c r="Y1900" i="123"/>
  <c r="W1900" i="123"/>
  <c r="J1900" i="123"/>
  <c r="E1900" i="123"/>
  <c r="L1900" i="123" s="1"/>
  <c r="AE1899" i="123"/>
  <c r="AD1899" i="123"/>
  <c r="Z1899" i="123"/>
  <c r="AA1899" i="123" s="1"/>
  <c r="AB1899" i="123" s="1"/>
  <c r="Y1899" i="123"/>
  <c r="W1899" i="123"/>
  <c r="J1899" i="123"/>
  <c r="E1899" i="123"/>
  <c r="L1899" i="123" s="1"/>
  <c r="AE1898" i="123"/>
  <c r="AD1898" i="123"/>
  <c r="Z1898" i="123"/>
  <c r="AA1898" i="123" s="1"/>
  <c r="AB1898" i="123" s="1"/>
  <c r="Y1898" i="123"/>
  <c r="W1898" i="123"/>
  <c r="J1898" i="123"/>
  <c r="E1898" i="123"/>
  <c r="L1898" i="123" s="1"/>
  <c r="AE1897" i="123"/>
  <c r="AD1897" i="123"/>
  <c r="Z1897" i="123"/>
  <c r="AA1897" i="123" s="1"/>
  <c r="AB1897" i="123" s="1"/>
  <c r="Y1897" i="123"/>
  <c r="W1897" i="123"/>
  <c r="J1897" i="123"/>
  <c r="E1897" i="123"/>
  <c r="L1897" i="123" s="1"/>
  <c r="AE1896" i="123"/>
  <c r="AD1896" i="123"/>
  <c r="Z1896" i="123"/>
  <c r="AA1896" i="123" s="1"/>
  <c r="AB1896" i="123" s="1"/>
  <c r="Y1896" i="123"/>
  <c r="W1896" i="123"/>
  <c r="J1896" i="123"/>
  <c r="E1896" i="123"/>
  <c r="L1896" i="123" s="1"/>
  <c r="AE1895" i="123"/>
  <c r="AD1895" i="123"/>
  <c r="Z1895" i="123"/>
  <c r="AA1895" i="123" s="1"/>
  <c r="AB1895" i="123" s="1"/>
  <c r="Y1895" i="123"/>
  <c r="W1895" i="123"/>
  <c r="J1895" i="123"/>
  <c r="E1895" i="123"/>
  <c r="L1895" i="123" s="1"/>
  <c r="AE1894" i="123"/>
  <c r="AD1894" i="123"/>
  <c r="Z1894" i="123"/>
  <c r="AA1894" i="123" s="1"/>
  <c r="AB1894" i="123" s="1"/>
  <c r="Y1894" i="123"/>
  <c r="W1894" i="123"/>
  <c r="J1894" i="123"/>
  <c r="E1894" i="123"/>
  <c r="L1894" i="123" s="1"/>
  <c r="AE1893" i="123"/>
  <c r="AD1893" i="123"/>
  <c r="Z1893" i="123"/>
  <c r="AA1893" i="123" s="1"/>
  <c r="AB1893" i="123" s="1"/>
  <c r="Y1893" i="123"/>
  <c r="W1893" i="123"/>
  <c r="J1893" i="123"/>
  <c r="E1893" i="123"/>
  <c r="L1893" i="123" s="1"/>
  <c r="AE1892" i="123"/>
  <c r="AD1892" i="123"/>
  <c r="Z1892" i="123"/>
  <c r="AA1892" i="123" s="1"/>
  <c r="AB1892" i="123" s="1"/>
  <c r="Y1892" i="123"/>
  <c r="W1892" i="123"/>
  <c r="J1892" i="123"/>
  <c r="E1892" i="123"/>
  <c r="L1892" i="123" s="1"/>
  <c r="AE1891" i="123"/>
  <c r="AD1891" i="123"/>
  <c r="Z1891" i="123"/>
  <c r="AA1891" i="123" s="1"/>
  <c r="AB1891" i="123" s="1"/>
  <c r="Y1891" i="123"/>
  <c r="W1891" i="123"/>
  <c r="J1891" i="123"/>
  <c r="E1891" i="123"/>
  <c r="L1891" i="123" s="1"/>
  <c r="AE1890" i="123"/>
  <c r="AD1890" i="123"/>
  <c r="Z1890" i="123"/>
  <c r="AA1890" i="123" s="1"/>
  <c r="AB1890" i="123" s="1"/>
  <c r="Y1890" i="123"/>
  <c r="W1890" i="123"/>
  <c r="J1890" i="123"/>
  <c r="E1890" i="123"/>
  <c r="L1890" i="123" s="1"/>
  <c r="AE1889" i="123"/>
  <c r="AD1889" i="123"/>
  <c r="Z1889" i="123"/>
  <c r="AA1889" i="123" s="1"/>
  <c r="AB1889" i="123" s="1"/>
  <c r="Y1889" i="123"/>
  <c r="W1889" i="123"/>
  <c r="J1889" i="123"/>
  <c r="E1889" i="123"/>
  <c r="L1889" i="123" s="1"/>
  <c r="AE1888" i="123"/>
  <c r="AD1888" i="123"/>
  <c r="Z1888" i="123"/>
  <c r="AA1888" i="123" s="1"/>
  <c r="AB1888" i="123" s="1"/>
  <c r="Y1888" i="123"/>
  <c r="W1888" i="123"/>
  <c r="J1888" i="123"/>
  <c r="E1888" i="123"/>
  <c r="L1888" i="123" s="1"/>
  <c r="AE1887" i="123"/>
  <c r="AD1887" i="123"/>
  <c r="Z1887" i="123"/>
  <c r="AA1887" i="123" s="1"/>
  <c r="AB1887" i="123" s="1"/>
  <c r="Y1887" i="123"/>
  <c r="W1887" i="123"/>
  <c r="J1887" i="123"/>
  <c r="E1887" i="123"/>
  <c r="L1887" i="123" s="1"/>
  <c r="AE1886" i="123"/>
  <c r="AD1886" i="123"/>
  <c r="Z1886" i="123"/>
  <c r="AA1886" i="123" s="1"/>
  <c r="AB1886" i="123" s="1"/>
  <c r="Y1886" i="123"/>
  <c r="W1886" i="123"/>
  <c r="J1886" i="123"/>
  <c r="E1886" i="123"/>
  <c r="L1886" i="123" s="1"/>
  <c r="AE1885" i="123"/>
  <c r="AD1885" i="123"/>
  <c r="Z1885" i="123"/>
  <c r="AA1885" i="123" s="1"/>
  <c r="AB1885" i="123" s="1"/>
  <c r="Y1885" i="123"/>
  <c r="W1885" i="123"/>
  <c r="J1885" i="123"/>
  <c r="E1885" i="123"/>
  <c r="L1885" i="123" s="1"/>
  <c r="AE1884" i="123"/>
  <c r="AD1884" i="123"/>
  <c r="Z1884" i="123"/>
  <c r="AA1884" i="123" s="1"/>
  <c r="AB1884" i="123" s="1"/>
  <c r="Y1884" i="123"/>
  <c r="W1884" i="123"/>
  <c r="J1884" i="123"/>
  <c r="E1884" i="123"/>
  <c r="L1884" i="123" s="1"/>
  <c r="AE1883" i="123"/>
  <c r="AD1883" i="123"/>
  <c r="Z1883" i="123"/>
  <c r="AA1883" i="123" s="1"/>
  <c r="AB1883" i="123" s="1"/>
  <c r="Y1883" i="123"/>
  <c r="W1883" i="123"/>
  <c r="J1883" i="123"/>
  <c r="E1883" i="123"/>
  <c r="L1883" i="123" s="1"/>
  <c r="AE1882" i="123"/>
  <c r="AD1882" i="123"/>
  <c r="Z1882" i="123"/>
  <c r="AA1882" i="123" s="1"/>
  <c r="AB1882" i="123" s="1"/>
  <c r="Y1882" i="123"/>
  <c r="W1882" i="123"/>
  <c r="J1882" i="123"/>
  <c r="E1882" i="123"/>
  <c r="L1882" i="123" s="1"/>
  <c r="AE1881" i="123"/>
  <c r="AD1881" i="123"/>
  <c r="Z1881" i="123"/>
  <c r="AA1881" i="123" s="1"/>
  <c r="AB1881" i="123" s="1"/>
  <c r="Y1881" i="123"/>
  <c r="W1881" i="123"/>
  <c r="J1881" i="123"/>
  <c r="E1881" i="123"/>
  <c r="L1881" i="123" s="1"/>
  <c r="AE1880" i="123"/>
  <c r="AD1880" i="123"/>
  <c r="Z1880" i="123"/>
  <c r="AA1880" i="123" s="1"/>
  <c r="AB1880" i="123" s="1"/>
  <c r="Y1880" i="123"/>
  <c r="W1880" i="123"/>
  <c r="J1880" i="123"/>
  <c r="E1880" i="123"/>
  <c r="L1880" i="123" s="1"/>
  <c r="AE1879" i="123"/>
  <c r="AD1879" i="123"/>
  <c r="Z1879" i="123"/>
  <c r="AA1879" i="123" s="1"/>
  <c r="AB1879" i="123" s="1"/>
  <c r="Y1879" i="123"/>
  <c r="W1879" i="123"/>
  <c r="J1879" i="123"/>
  <c r="E1879" i="123"/>
  <c r="L1879" i="123" s="1"/>
  <c r="AE1878" i="123"/>
  <c r="AD1878" i="123"/>
  <c r="Z1878" i="123"/>
  <c r="AA1878" i="123" s="1"/>
  <c r="AB1878" i="123" s="1"/>
  <c r="Y1878" i="123"/>
  <c r="W1878" i="123"/>
  <c r="J1878" i="123"/>
  <c r="E1878" i="123"/>
  <c r="L1878" i="123" s="1"/>
  <c r="AE1877" i="123"/>
  <c r="AD1877" i="123"/>
  <c r="Z1877" i="123"/>
  <c r="AA1877" i="123" s="1"/>
  <c r="AB1877" i="123" s="1"/>
  <c r="Y1877" i="123"/>
  <c r="W1877" i="123"/>
  <c r="J1877" i="123"/>
  <c r="E1877" i="123"/>
  <c r="L1877" i="123" s="1"/>
  <c r="AE1876" i="123"/>
  <c r="AD1876" i="123"/>
  <c r="Z1876" i="123"/>
  <c r="AA1876" i="123" s="1"/>
  <c r="AB1876" i="123" s="1"/>
  <c r="Y1876" i="123"/>
  <c r="W1876" i="123"/>
  <c r="J1876" i="123"/>
  <c r="E1876" i="123"/>
  <c r="L1876" i="123" s="1"/>
  <c r="AE1875" i="123"/>
  <c r="AD1875" i="123"/>
  <c r="Z1875" i="123"/>
  <c r="AA1875" i="123" s="1"/>
  <c r="AB1875" i="123" s="1"/>
  <c r="Y1875" i="123"/>
  <c r="W1875" i="123"/>
  <c r="J1875" i="123"/>
  <c r="E1875" i="123"/>
  <c r="L1875" i="123" s="1"/>
  <c r="AE1874" i="123"/>
  <c r="AD1874" i="123"/>
  <c r="Z1874" i="123"/>
  <c r="AA1874" i="123" s="1"/>
  <c r="AB1874" i="123" s="1"/>
  <c r="Y1874" i="123"/>
  <c r="W1874" i="123"/>
  <c r="J1874" i="123"/>
  <c r="E1874" i="123"/>
  <c r="L1874" i="123" s="1"/>
  <c r="AE1873" i="123"/>
  <c r="AD1873" i="123"/>
  <c r="Z1873" i="123"/>
  <c r="AA1873" i="123" s="1"/>
  <c r="AB1873" i="123" s="1"/>
  <c r="Y1873" i="123"/>
  <c r="W1873" i="123"/>
  <c r="J1873" i="123"/>
  <c r="E1873" i="123"/>
  <c r="L1873" i="123" s="1"/>
  <c r="AE1872" i="123"/>
  <c r="AD1872" i="123"/>
  <c r="Z1872" i="123"/>
  <c r="AA1872" i="123" s="1"/>
  <c r="AB1872" i="123" s="1"/>
  <c r="Y1872" i="123"/>
  <c r="W1872" i="123"/>
  <c r="J1872" i="123"/>
  <c r="E1872" i="123"/>
  <c r="L1872" i="123" s="1"/>
  <c r="AE1871" i="123"/>
  <c r="AD1871" i="123"/>
  <c r="Z1871" i="123"/>
  <c r="AA1871" i="123" s="1"/>
  <c r="AB1871" i="123" s="1"/>
  <c r="Y1871" i="123"/>
  <c r="W1871" i="123"/>
  <c r="J1871" i="123"/>
  <c r="E1871" i="123"/>
  <c r="L1871" i="123" s="1"/>
  <c r="AE1870" i="123"/>
  <c r="AD1870" i="123"/>
  <c r="Z1870" i="123"/>
  <c r="AA1870" i="123" s="1"/>
  <c r="AB1870" i="123" s="1"/>
  <c r="Y1870" i="123"/>
  <c r="W1870" i="123"/>
  <c r="J1870" i="123"/>
  <c r="E1870" i="123"/>
  <c r="L1870" i="123" s="1"/>
  <c r="AE1869" i="123"/>
  <c r="AD1869" i="123"/>
  <c r="Z1869" i="123"/>
  <c r="AA1869" i="123" s="1"/>
  <c r="AB1869" i="123" s="1"/>
  <c r="Y1869" i="123"/>
  <c r="W1869" i="123"/>
  <c r="J1869" i="123"/>
  <c r="E1869" i="123"/>
  <c r="L1869" i="123" s="1"/>
  <c r="AE1868" i="123"/>
  <c r="AD1868" i="123"/>
  <c r="Z1868" i="123"/>
  <c r="AA1868" i="123" s="1"/>
  <c r="AB1868" i="123" s="1"/>
  <c r="Y1868" i="123"/>
  <c r="W1868" i="123"/>
  <c r="J1868" i="123"/>
  <c r="E1868" i="123"/>
  <c r="L1868" i="123" s="1"/>
  <c r="AE1867" i="123"/>
  <c r="AD1867" i="123"/>
  <c r="Z1867" i="123"/>
  <c r="AA1867" i="123" s="1"/>
  <c r="AB1867" i="123" s="1"/>
  <c r="Y1867" i="123"/>
  <c r="W1867" i="123"/>
  <c r="J1867" i="123"/>
  <c r="E1867" i="123"/>
  <c r="L1867" i="123" s="1"/>
  <c r="AE1866" i="123"/>
  <c r="AD1866" i="123"/>
  <c r="Z1866" i="123"/>
  <c r="AA1866" i="123" s="1"/>
  <c r="AB1866" i="123" s="1"/>
  <c r="Y1866" i="123"/>
  <c r="W1866" i="123"/>
  <c r="J1866" i="123"/>
  <c r="E1866" i="123"/>
  <c r="L1866" i="123" s="1"/>
  <c r="AE1865" i="123"/>
  <c r="AD1865" i="123"/>
  <c r="Z1865" i="123"/>
  <c r="AA1865" i="123" s="1"/>
  <c r="AB1865" i="123" s="1"/>
  <c r="Y1865" i="123"/>
  <c r="W1865" i="123"/>
  <c r="J1865" i="123"/>
  <c r="E1865" i="123"/>
  <c r="L1865" i="123" s="1"/>
  <c r="AE1864" i="123"/>
  <c r="AD1864" i="123"/>
  <c r="Z1864" i="123"/>
  <c r="AA1864" i="123" s="1"/>
  <c r="AB1864" i="123" s="1"/>
  <c r="Y1864" i="123"/>
  <c r="W1864" i="123"/>
  <c r="J1864" i="123"/>
  <c r="E1864" i="123"/>
  <c r="L1864" i="123" s="1"/>
  <c r="AE1863" i="123"/>
  <c r="AD1863" i="123"/>
  <c r="Z1863" i="123"/>
  <c r="AA1863" i="123" s="1"/>
  <c r="AB1863" i="123" s="1"/>
  <c r="Y1863" i="123"/>
  <c r="W1863" i="123"/>
  <c r="J1863" i="123"/>
  <c r="E1863" i="123"/>
  <c r="L1863" i="123" s="1"/>
  <c r="AE1862" i="123"/>
  <c r="AD1862" i="123"/>
  <c r="Z1862" i="123"/>
  <c r="AA1862" i="123" s="1"/>
  <c r="AB1862" i="123" s="1"/>
  <c r="Y1862" i="123"/>
  <c r="W1862" i="123"/>
  <c r="J1862" i="123"/>
  <c r="E1862" i="123"/>
  <c r="L1862" i="123" s="1"/>
  <c r="AE1861" i="123"/>
  <c r="AD1861" i="123"/>
  <c r="Z1861" i="123"/>
  <c r="AA1861" i="123" s="1"/>
  <c r="AB1861" i="123" s="1"/>
  <c r="Y1861" i="123"/>
  <c r="W1861" i="123"/>
  <c r="J1861" i="123"/>
  <c r="E1861" i="123"/>
  <c r="L1861" i="123" s="1"/>
  <c r="AE1860" i="123"/>
  <c r="AD1860" i="123"/>
  <c r="Z1860" i="123"/>
  <c r="AA1860" i="123" s="1"/>
  <c r="AB1860" i="123" s="1"/>
  <c r="Y1860" i="123"/>
  <c r="W1860" i="123"/>
  <c r="J1860" i="123"/>
  <c r="E1860" i="123"/>
  <c r="L1860" i="123" s="1"/>
  <c r="AE1859" i="123"/>
  <c r="AD1859" i="123"/>
  <c r="Z1859" i="123"/>
  <c r="AA1859" i="123" s="1"/>
  <c r="AB1859" i="123" s="1"/>
  <c r="Y1859" i="123"/>
  <c r="W1859" i="123"/>
  <c r="J1859" i="123"/>
  <c r="E1859" i="123"/>
  <c r="L1859" i="123" s="1"/>
  <c r="AE1858" i="123"/>
  <c r="AD1858" i="123"/>
  <c r="Z1858" i="123"/>
  <c r="AA1858" i="123" s="1"/>
  <c r="AB1858" i="123" s="1"/>
  <c r="Y1858" i="123"/>
  <c r="W1858" i="123"/>
  <c r="J1858" i="123"/>
  <c r="E1858" i="123"/>
  <c r="L1858" i="123" s="1"/>
  <c r="AE1857" i="123"/>
  <c r="AD1857" i="123"/>
  <c r="Z1857" i="123"/>
  <c r="AA1857" i="123" s="1"/>
  <c r="AB1857" i="123" s="1"/>
  <c r="Y1857" i="123"/>
  <c r="W1857" i="123"/>
  <c r="J1857" i="123"/>
  <c r="E1857" i="123"/>
  <c r="L1857" i="123" s="1"/>
  <c r="AE1856" i="123"/>
  <c r="AD1856" i="123"/>
  <c r="Z1856" i="123"/>
  <c r="AA1856" i="123" s="1"/>
  <c r="AB1856" i="123" s="1"/>
  <c r="Y1856" i="123"/>
  <c r="W1856" i="123"/>
  <c r="J1856" i="123"/>
  <c r="E1856" i="123"/>
  <c r="L1856" i="123" s="1"/>
  <c r="AE1855" i="123"/>
  <c r="AD1855" i="123"/>
  <c r="Z1855" i="123"/>
  <c r="AA1855" i="123" s="1"/>
  <c r="AB1855" i="123" s="1"/>
  <c r="Y1855" i="123"/>
  <c r="W1855" i="123"/>
  <c r="J1855" i="123"/>
  <c r="E1855" i="123"/>
  <c r="L1855" i="123" s="1"/>
  <c r="AE1854" i="123"/>
  <c r="AD1854" i="123"/>
  <c r="Z1854" i="123"/>
  <c r="AA1854" i="123" s="1"/>
  <c r="AB1854" i="123" s="1"/>
  <c r="Y1854" i="123"/>
  <c r="W1854" i="123"/>
  <c r="J1854" i="123"/>
  <c r="E1854" i="123"/>
  <c r="L1854" i="123" s="1"/>
  <c r="AE1853" i="123"/>
  <c r="AD1853" i="123"/>
  <c r="Z1853" i="123"/>
  <c r="AA1853" i="123" s="1"/>
  <c r="AB1853" i="123" s="1"/>
  <c r="Y1853" i="123"/>
  <c r="W1853" i="123"/>
  <c r="J1853" i="123"/>
  <c r="E1853" i="123"/>
  <c r="L1853" i="123" s="1"/>
  <c r="AE1852" i="123"/>
  <c r="AD1852" i="123"/>
  <c r="Z1852" i="123"/>
  <c r="AA1852" i="123" s="1"/>
  <c r="AB1852" i="123" s="1"/>
  <c r="Y1852" i="123"/>
  <c r="W1852" i="123"/>
  <c r="J1852" i="123"/>
  <c r="E1852" i="123"/>
  <c r="L1852" i="123" s="1"/>
  <c r="AE1851" i="123"/>
  <c r="AD1851" i="123"/>
  <c r="Z1851" i="123"/>
  <c r="AA1851" i="123" s="1"/>
  <c r="AB1851" i="123" s="1"/>
  <c r="Y1851" i="123"/>
  <c r="W1851" i="123"/>
  <c r="J1851" i="123"/>
  <c r="E1851" i="123"/>
  <c r="L1851" i="123" s="1"/>
  <c r="AE1850" i="123"/>
  <c r="AD1850" i="123"/>
  <c r="Z1850" i="123"/>
  <c r="AA1850" i="123" s="1"/>
  <c r="AB1850" i="123" s="1"/>
  <c r="Y1850" i="123"/>
  <c r="W1850" i="123"/>
  <c r="J1850" i="123"/>
  <c r="E1850" i="123"/>
  <c r="L1850" i="123" s="1"/>
  <c r="AE1849" i="123"/>
  <c r="AD1849" i="123"/>
  <c r="Z1849" i="123"/>
  <c r="AA1849" i="123" s="1"/>
  <c r="AB1849" i="123" s="1"/>
  <c r="Y1849" i="123"/>
  <c r="W1849" i="123"/>
  <c r="J1849" i="123"/>
  <c r="E1849" i="123"/>
  <c r="L1849" i="123" s="1"/>
  <c r="AE1848" i="123"/>
  <c r="AD1848" i="123"/>
  <c r="Z1848" i="123"/>
  <c r="AA1848" i="123" s="1"/>
  <c r="AB1848" i="123" s="1"/>
  <c r="Y1848" i="123"/>
  <c r="W1848" i="123"/>
  <c r="J1848" i="123"/>
  <c r="E1848" i="123"/>
  <c r="L1848" i="123" s="1"/>
  <c r="AE1847" i="123"/>
  <c r="AD1847" i="123"/>
  <c r="Z1847" i="123"/>
  <c r="AA1847" i="123" s="1"/>
  <c r="AB1847" i="123" s="1"/>
  <c r="Y1847" i="123"/>
  <c r="W1847" i="123"/>
  <c r="J1847" i="123"/>
  <c r="E1847" i="123"/>
  <c r="L1847" i="123" s="1"/>
  <c r="AE1846" i="123"/>
  <c r="AD1846" i="123"/>
  <c r="Z1846" i="123"/>
  <c r="AA1846" i="123" s="1"/>
  <c r="AB1846" i="123" s="1"/>
  <c r="Y1846" i="123"/>
  <c r="W1846" i="123"/>
  <c r="J1846" i="123"/>
  <c r="E1846" i="123"/>
  <c r="L1846" i="123" s="1"/>
  <c r="AE1845" i="123"/>
  <c r="AD1845" i="123"/>
  <c r="Z1845" i="123"/>
  <c r="AA1845" i="123" s="1"/>
  <c r="AB1845" i="123" s="1"/>
  <c r="Y1845" i="123"/>
  <c r="W1845" i="123"/>
  <c r="J1845" i="123"/>
  <c r="E1845" i="123"/>
  <c r="L1845" i="123" s="1"/>
  <c r="AE1844" i="123"/>
  <c r="AD1844" i="123"/>
  <c r="Z1844" i="123"/>
  <c r="AA1844" i="123" s="1"/>
  <c r="AB1844" i="123" s="1"/>
  <c r="Y1844" i="123"/>
  <c r="W1844" i="123"/>
  <c r="J1844" i="123"/>
  <c r="E1844" i="123"/>
  <c r="L1844" i="123" s="1"/>
  <c r="AE1843" i="123"/>
  <c r="AD1843" i="123"/>
  <c r="Z1843" i="123"/>
  <c r="AA1843" i="123" s="1"/>
  <c r="AB1843" i="123" s="1"/>
  <c r="Y1843" i="123"/>
  <c r="W1843" i="123"/>
  <c r="J1843" i="123"/>
  <c r="E1843" i="123"/>
  <c r="L1843" i="123" s="1"/>
  <c r="AE1842" i="123"/>
  <c r="AD1842" i="123"/>
  <c r="Z1842" i="123"/>
  <c r="AA1842" i="123" s="1"/>
  <c r="AB1842" i="123" s="1"/>
  <c r="Y1842" i="123"/>
  <c r="W1842" i="123"/>
  <c r="J1842" i="123"/>
  <c r="E1842" i="123"/>
  <c r="L1842" i="123" s="1"/>
  <c r="AE1841" i="123"/>
  <c r="AD1841" i="123"/>
  <c r="Z1841" i="123"/>
  <c r="AA1841" i="123" s="1"/>
  <c r="AB1841" i="123" s="1"/>
  <c r="Y1841" i="123"/>
  <c r="W1841" i="123"/>
  <c r="J1841" i="123"/>
  <c r="E1841" i="123"/>
  <c r="L1841" i="123" s="1"/>
  <c r="AE1840" i="123"/>
  <c r="AD1840" i="123"/>
  <c r="Z1840" i="123"/>
  <c r="AA1840" i="123" s="1"/>
  <c r="AB1840" i="123" s="1"/>
  <c r="Y1840" i="123"/>
  <c r="W1840" i="123"/>
  <c r="J1840" i="123"/>
  <c r="E1840" i="123"/>
  <c r="L1840" i="123" s="1"/>
  <c r="AE1839" i="123"/>
  <c r="AD1839" i="123"/>
  <c r="Z1839" i="123"/>
  <c r="AA1839" i="123" s="1"/>
  <c r="AB1839" i="123" s="1"/>
  <c r="Y1839" i="123"/>
  <c r="W1839" i="123"/>
  <c r="J1839" i="123"/>
  <c r="E1839" i="123"/>
  <c r="L1839" i="123" s="1"/>
  <c r="AE1838" i="123"/>
  <c r="AD1838" i="123"/>
  <c r="Z1838" i="123"/>
  <c r="AA1838" i="123" s="1"/>
  <c r="AB1838" i="123" s="1"/>
  <c r="Y1838" i="123"/>
  <c r="W1838" i="123"/>
  <c r="J1838" i="123"/>
  <c r="E1838" i="123"/>
  <c r="L1838" i="123" s="1"/>
  <c r="AE1837" i="123"/>
  <c r="AD1837" i="123"/>
  <c r="Z1837" i="123"/>
  <c r="AA1837" i="123" s="1"/>
  <c r="AB1837" i="123" s="1"/>
  <c r="Y1837" i="123"/>
  <c r="W1837" i="123"/>
  <c r="J1837" i="123"/>
  <c r="E1837" i="123"/>
  <c r="L1837" i="123" s="1"/>
  <c r="AE1836" i="123"/>
  <c r="AD1836" i="123"/>
  <c r="Z1836" i="123"/>
  <c r="AA1836" i="123" s="1"/>
  <c r="AB1836" i="123" s="1"/>
  <c r="Y1836" i="123"/>
  <c r="W1836" i="123"/>
  <c r="J1836" i="123"/>
  <c r="E1836" i="123"/>
  <c r="L1836" i="123" s="1"/>
  <c r="AE1835" i="123"/>
  <c r="AD1835" i="123"/>
  <c r="Z1835" i="123"/>
  <c r="AA1835" i="123" s="1"/>
  <c r="AB1835" i="123" s="1"/>
  <c r="Y1835" i="123"/>
  <c r="W1835" i="123"/>
  <c r="J1835" i="123"/>
  <c r="E1835" i="123"/>
  <c r="L1835" i="123" s="1"/>
  <c r="AE1834" i="123"/>
  <c r="AD1834" i="123"/>
  <c r="Z1834" i="123"/>
  <c r="AA1834" i="123" s="1"/>
  <c r="AB1834" i="123" s="1"/>
  <c r="Y1834" i="123"/>
  <c r="W1834" i="123"/>
  <c r="J1834" i="123"/>
  <c r="E1834" i="123"/>
  <c r="L1834" i="123" s="1"/>
  <c r="AE1833" i="123"/>
  <c r="AD1833" i="123"/>
  <c r="Z1833" i="123"/>
  <c r="AA1833" i="123" s="1"/>
  <c r="AB1833" i="123" s="1"/>
  <c r="Y1833" i="123"/>
  <c r="W1833" i="123"/>
  <c r="J1833" i="123"/>
  <c r="E1833" i="123"/>
  <c r="L1833" i="123" s="1"/>
  <c r="AE1832" i="123"/>
  <c r="AD1832" i="123"/>
  <c r="Z1832" i="123"/>
  <c r="AA1832" i="123" s="1"/>
  <c r="AB1832" i="123" s="1"/>
  <c r="Y1832" i="123"/>
  <c r="W1832" i="123"/>
  <c r="J1832" i="123"/>
  <c r="E1832" i="123"/>
  <c r="L1832" i="123" s="1"/>
  <c r="AE1831" i="123"/>
  <c r="AD1831" i="123"/>
  <c r="Z1831" i="123"/>
  <c r="AA1831" i="123" s="1"/>
  <c r="AB1831" i="123" s="1"/>
  <c r="Y1831" i="123"/>
  <c r="W1831" i="123"/>
  <c r="J1831" i="123"/>
  <c r="E1831" i="123"/>
  <c r="L1831" i="123" s="1"/>
  <c r="AE1830" i="123"/>
  <c r="AD1830" i="123"/>
  <c r="Z1830" i="123"/>
  <c r="AA1830" i="123" s="1"/>
  <c r="AB1830" i="123" s="1"/>
  <c r="Y1830" i="123"/>
  <c r="W1830" i="123"/>
  <c r="J1830" i="123"/>
  <c r="E1830" i="123"/>
  <c r="L1830" i="123" s="1"/>
  <c r="AE1829" i="123"/>
  <c r="AD1829" i="123"/>
  <c r="Z1829" i="123"/>
  <c r="AA1829" i="123" s="1"/>
  <c r="AB1829" i="123" s="1"/>
  <c r="Y1829" i="123"/>
  <c r="W1829" i="123"/>
  <c r="J1829" i="123"/>
  <c r="E1829" i="123"/>
  <c r="L1829" i="123" s="1"/>
  <c r="AE1828" i="123"/>
  <c r="AD1828" i="123"/>
  <c r="Z1828" i="123"/>
  <c r="AA1828" i="123" s="1"/>
  <c r="AB1828" i="123" s="1"/>
  <c r="Y1828" i="123"/>
  <c r="W1828" i="123"/>
  <c r="J1828" i="123"/>
  <c r="E1828" i="123"/>
  <c r="L1828" i="123" s="1"/>
  <c r="AE1827" i="123"/>
  <c r="AD1827" i="123"/>
  <c r="Z1827" i="123"/>
  <c r="AA1827" i="123" s="1"/>
  <c r="AB1827" i="123" s="1"/>
  <c r="Y1827" i="123"/>
  <c r="W1827" i="123"/>
  <c r="J1827" i="123"/>
  <c r="E1827" i="123"/>
  <c r="L1827" i="123" s="1"/>
  <c r="AE1826" i="123"/>
  <c r="AD1826" i="123"/>
  <c r="Z1826" i="123"/>
  <c r="AA1826" i="123" s="1"/>
  <c r="AB1826" i="123" s="1"/>
  <c r="Y1826" i="123"/>
  <c r="W1826" i="123"/>
  <c r="J1826" i="123"/>
  <c r="E1826" i="123"/>
  <c r="L1826" i="123" s="1"/>
  <c r="AE1825" i="123"/>
  <c r="AD1825" i="123"/>
  <c r="Z1825" i="123"/>
  <c r="AA1825" i="123" s="1"/>
  <c r="AB1825" i="123" s="1"/>
  <c r="Y1825" i="123"/>
  <c r="W1825" i="123"/>
  <c r="J1825" i="123"/>
  <c r="E1825" i="123"/>
  <c r="L1825" i="123" s="1"/>
  <c r="AE1824" i="123"/>
  <c r="AD1824" i="123"/>
  <c r="Z1824" i="123"/>
  <c r="AA1824" i="123" s="1"/>
  <c r="AB1824" i="123" s="1"/>
  <c r="Y1824" i="123"/>
  <c r="W1824" i="123"/>
  <c r="J1824" i="123"/>
  <c r="E1824" i="123"/>
  <c r="L1824" i="123" s="1"/>
  <c r="AE1823" i="123"/>
  <c r="AD1823" i="123"/>
  <c r="Z1823" i="123"/>
  <c r="AA1823" i="123" s="1"/>
  <c r="AB1823" i="123" s="1"/>
  <c r="Y1823" i="123"/>
  <c r="W1823" i="123"/>
  <c r="J1823" i="123"/>
  <c r="E1823" i="123"/>
  <c r="L1823" i="123" s="1"/>
  <c r="AE1822" i="123"/>
  <c r="AD1822" i="123"/>
  <c r="Z1822" i="123"/>
  <c r="AA1822" i="123" s="1"/>
  <c r="AB1822" i="123" s="1"/>
  <c r="Y1822" i="123"/>
  <c r="W1822" i="123"/>
  <c r="J1822" i="123"/>
  <c r="E1822" i="123"/>
  <c r="L1822" i="123" s="1"/>
  <c r="AE1821" i="123"/>
  <c r="AD1821" i="123"/>
  <c r="Z1821" i="123"/>
  <c r="AA1821" i="123" s="1"/>
  <c r="AB1821" i="123" s="1"/>
  <c r="Y1821" i="123"/>
  <c r="W1821" i="123"/>
  <c r="J1821" i="123"/>
  <c r="E1821" i="123"/>
  <c r="L1821" i="123" s="1"/>
  <c r="AE1820" i="123"/>
  <c r="AD1820" i="123"/>
  <c r="Z1820" i="123"/>
  <c r="AA1820" i="123" s="1"/>
  <c r="AB1820" i="123" s="1"/>
  <c r="Y1820" i="123"/>
  <c r="W1820" i="123"/>
  <c r="J1820" i="123"/>
  <c r="E1820" i="123"/>
  <c r="L1820" i="123" s="1"/>
  <c r="AE1819" i="123"/>
  <c r="AD1819" i="123"/>
  <c r="Z1819" i="123"/>
  <c r="AA1819" i="123" s="1"/>
  <c r="AB1819" i="123" s="1"/>
  <c r="Y1819" i="123"/>
  <c r="W1819" i="123"/>
  <c r="J1819" i="123"/>
  <c r="E1819" i="123"/>
  <c r="L1819" i="123" s="1"/>
  <c r="AE1818" i="123"/>
  <c r="AD1818" i="123"/>
  <c r="Z1818" i="123"/>
  <c r="AA1818" i="123" s="1"/>
  <c r="AB1818" i="123" s="1"/>
  <c r="Y1818" i="123"/>
  <c r="W1818" i="123"/>
  <c r="J1818" i="123"/>
  <c r="E1818" i="123"/>
  <c r="L1818" i="123" s="1"/>
  <c r="AE1817" i="123"/>
  <c r="AD1817" i="123"/>
  <c r="Z1817" i="123"/>
  <c r="AA1817" i="123" s="1"/>
  <c r="AB1817" i="123" s="1"/>
  <c r="Y1817" i="123"/>
  <c r="W1817" i="123"/>
  <c r="J1817" i="123"/>
  <c r="E1817" i="123"/>
  <c r="L1817" i="123" s="1"/>
  <c r="AE1816" i="123"/>
  <c r="AD1816" i="123"/>
  <c r="Z1816" i="123"/>
  <c r="AA1816" i="123" s="1"/>
  <c r="AB1816" i="123" s="1"/>
  <c r="Y1816" i="123"/>
  <c r="W1816" i="123"/>
  <c r="J1816" i="123"/>
  <c r="E1816" i="123"/>
  <c r="L1816" i="123" s="1"/>
  <c r="AE1815" i="123"/>
  <c r="AD1815" i="123"/>
  <c r="Z1815" i="123"/>
  <c r="AA1815" i="123" s="1"/>
  <c r="AB1815" i="123" s="1"/>
  <c r="Y1815" i="123"/>
  <c r="W1815" i="123"/>
  <c r="J1815" i="123"/>
  <c r="E1815" i="123"/>
  <c r="L1815" i="123" s="1"/>
  <c r="AE1814" i="123"/>
  <c r="AD1814" i="123"/>
  <c r="Z1814" i="123"/>
  <c r="AA1814" i="123" s="1"/>
  <c r="AB1814" i="123" s="1"/>
  <c r="Y1814" i="123"/>
  <c r="W1814" i="123"/>
  <c r="J1814" i="123"/>
  <c r="E1814" i="123"/>
  <c r="L1814" i="123" s="1"/>
  <c r="AE1813" i="123"/>
  <c r="AD1813" i="123"/>
  <c r="Z1813" i="123"/>
  <c r="AA1813" i="123" s="1"/>
  <c r="AB1813" i="123" s="1"/>
  <c r="Y1813" i="123"/>
  <c r="W1813" i="123"/>
  <c r="J1813" i="123"/>
  <c r="E1813" i="123"/>
  <c r="L1813" i="123" s="1"/>
  <c r="AE1812" i="123"/>
  <c r="AD1812" i="123"/>
  <c r="Z1812" i="123"/>
  <c r="AA1812" i="123" s="1"/>
  <c r="AB1812" i="123" s="1"/>
  <c r="Y1812" i="123"/>
  <c r="W1812" i="123"/>
  <c r="J1812" i="123"/>
  <c r="E1812" i="123"/>
  <c r="L1812" i="123" s="1"/>
  <c r="AE1811" i="123"/>
  <c r="AD1811" i="123"/>
  <c r="Z1811" i="123"/>
  <c r="AA1811" i="123" s="1"/>
  <c r="AB1811" i="123" s="1"/>
  <c r="Y1811" i="123"/>
  <c r="W1811" i="123"/>
  <c r="J1811" i="123"/>
  <c r="E1811" i="123"/>
  <c r="L1811" i="123" s="1"/>
  <c r="AE1810" i="123"/>
  <c r="AD1810" i="123"/>
  <c r="Z1810" i="123"/>
  <c r="AA1810" i="123" s="1"/>
  <c r="AB1810" i="123" s="1"/>
  <c r="Y1810" i="123"/>
  <c r="W1810" i="123"/>
  <c r="J1810" i="123"/>
  <c r="E1810" i="123"/>
  <c r="L1810" i="123" s="1"/>
  <c r="AE1809" i="123"/>
  <c r="AD1809" i="123"/>
  <c r="Z1809" i="123"/>
  <c r="AA1809" i="123" s="1"/>
  <c r="AB1809" i="123" s="1"/>
  <c r="Y1809" i="123"/>
  <c r="W1809" i="123"/>
  <c r="J1809" i="123"/>
  <c r="E1809" i="123"/>
  <c r="L1809" i="123" s="1"/>
  <c r="AE1808" i="123"/>
  <c r="AD1808" i="123"/>
  <c r="Z1808" i="123"/>
  <c r="AA1808" i="123" s="1"/>
  <c r="AB1808" i="123" s="1"/>
  <c r="Y1808" i="123"/>
  <c r="W1808" i="123"/>
  <c r="J1808" i="123"/>
  <c r="E1808" i="123"/>
  <c r="L1808" i="123" s="1"/>
  <c r="AE1807" i="123"/>
  <c r="AD1807" i="123"/>
  <c r="Z1807" i="123"/>
  <c r="AA1807" i="123" s="1"/>
  <c r="AB1807" i="123" s="1"/>
  <c r="Y1807" i="123"/>
  <c r="W1807" i="123"/>
  <c r="J1807" i="123"/>
  <c r="E1807" i="123"/>
  <c r="L1807" i="123" s="1"/>
  <c r="AE1806" i="123"/>
  <c r="AD1806" i="123"/>
  <c r="Z1806" i="123"/>
  <c r="AA1806" i="123" s="1"/>
  <c r="AB1806" i="123" s="1"/>
  <c r="Y1806" i="123"/>
  <c r="W1806" i="123"/>
  <c r="J1806" i="123"/>
  <c r="E1806" i="123"/>
  <c r="L1806" i="123" s="1"/>
  <c r="AE1805" i="123"/>
  <c r="AD1805" i="123"/>
  <c r="Z1805" i="123"/>
  <c r="AA1805" i="123" s="1"/>
  <c r="AB1805" i="123" s="1"/>
  <c r="Y1805" i="123"/>
  <c r="W1805" i="123"/>
  <c r="J1805" i="123"/>
  <c r="E1805" i="123"/>
  <c r="L1805" i="123" s="1"/>
  <c r="AE1804" i="123"/>
  <c r="AD1804" i="123"/>
  <c r="Z1804" i="123"/>
  <c r="AA1804" i="123" s="1"/>
  <c r="AB1804" i="123" s="1"/>
  <c r="Y1804" i="123"/>
  <c r="W1804" i="123"/>
  <c r="J1804" i="123"/>
  <c r="E1804" i="123"/>
  <c r="L1804" i="123" s="1"/>
  <c r="AE1803" i="123"/>
  <c r="AD1803" i="123"/>
  <c r="Z1803" i="123"/>
  <c r="AA1803" i="123" s="1"/>
  <c r="AB1803" i="123" s="1"/>
  <c r="Y1803" i="123"/>
  <c r="W1803" i="123"/>
  <c r="J1803" i="123"/>
  <c r="E1803" i="123"/>
  <c r="L1803" i="123" s="1"/>
  <c r="AE1802" i="123"/>
  <c r="AD1802" i="123"/>
  <c r="Z1802" i="123"/>
  <c r="AA1802" i="123" s="1"/>
  <c r="AB1802" i="123" s="1"/>
  <c r="Y1802" i="123"/>
  <c r="W1802" i="123"/>
  <c r="J1802" i="123"/>
  <c r="E1802" i="123"/>
  <c r="L1802" i="123" s="1"/>
  <c r="AE1801" i="123"/>
  <c r="AD1801" i="123"/>
  <c r="Z1801" i="123"/>
  <c r="AA1801" i="123" s="1"/>
  <c r="AB1801" i="123" s="1"/>
  <c r="Y1801" i="123"/>
  <c r="W1801" i="123"/>
  <c r="J1801" i="123"/>
  <c r="E1801" i="123"/>
  <c r="L1801" i="123" s="1"/>
  <c r="AE1800" i="123"/>
  <c r="AD1800" i="123"/>
  <c r="Z1800" i="123"/>
  <c r="AA1800" i="123" s="1"/>
  <c r="AB1800" i="123" s="1"/>
  <c r="Y1800" i="123"/>
  <c r="W1800" i="123"/>
  <c r="J1800" i="123"/>
  <c r="E1800" i="123"/>
  <c r="L1800" i="123" s="1"/>
  <c r="AE1799" i="123"/>
  <c r="AD1799" i="123"/>
  <c r="Z1799" i="123"/>
  <c r="AA1799" i="123" s="1"/>
  <c r="AB1799" i="123" s="1"/>
  <c r="Y1799" i="123"/>
  <c r="W1799" i="123"/>
  <c r="J1799" i="123"/>
  <c r="E1799" i="123"/>
  <c r="L1799" i="123" s="1"/>
  <c r="AE1798" i="123"/>
  <c r="AD1798" i="123"/>
  <c r="Z1798" i="123"/>
  <c r="AA1798" i="123" s="1"/>
  <c r="AB1798" i="123" s="1"/>
  <c r="Y1798" i="123"/>
  <c r="W1798" i="123"/>
  <c r="J1798" i="123"/>
  <c r="E1798" i="123"/>
  <c r="L1798" i="123" s="1"/>
  <c r="AE1797" i="123"/>
  <c r="AD1797" i="123"/>
  <c r="Z1797" i="123"/>
  <c r="AA1797" i="123" s="1"/>
  <c r="AB1797" i="123" s="1"/>
  <c r="Y1797" i="123"/>
  <c r="W1797" i="123"/>
  <c r="J1797" i="123"/>
  <c r="E1797" i="123"/>
  <c r="L1797" i="123" s="1"/>
  <c r="AE1796" i="123"/>
  <c r="AD1796" i="123"/>
  <c r="Z1796" i="123"/>
  <c r="AA1796" i="123" s="1"/>
  <c r="AB1796" i="123" s="1"/>
  <c r="Y1796" i="123"/>
  <c r="W1796" i="123"/>
  <c r="J1796" i="123"/>
  <c r="E1796" i="123"/>
  <c r="L1796" i="123" s="1"/>
  <c r="AE1795" i="123"/>
  <c r="AD1795" i="123"/>
  <c r="Z1795" i="123"/>
  <c r="AA1795" i="123" s="1"/>
  <c r="AB1795" i="123" s="1"/>
  <c r="Y1795" i="123"/>
  <c r="W1795" i="123"/>
  <c r="J1795" i="123"/>
  <c r="E1795" i="123"/>
  <c r="L1795" i="123" s="1"/>
  <c r="AE1794" i="123"/>
  <c r="AD1794" i="123"/>
  <c r="Z1794" i="123"/>
  <c r="AA1794" i="123" s="1"/>
  <c r="AB1794" i="123" s="1"/>
  <c r="Y1794" i="123"/>
  <c r="W1794" i="123"/>
  <c r="J1794" i="123"/>
  <c r="E1794" i="123"/>
  <c r="L1794" i="123" s="1"/>
  <c r="AE1793" i="123"/>
  <c r="AD1793" i="123"/>
  <c r="Z1793" i="123"/>
  <c r="AA1793" i="123" s="1"/>
  <c r="AB1793" i="123" s="1"/>
  <c r="Y1793" i="123"/>
  <c r="W1793" i="123"/>
  <c r="J1793" i="123"/>
  <c r="E1793" i="123"/>
  <c r="L1793" i="123" s="1"/>
  <c r="AE1792" i="123"/>
  <c r="AD1792" i="123"/>
  <c r="Z1792" i="123"/>
  <c r="AA1792" i="123" s="1"/>
  <c r="AB1792" i="123" s="1"/>
  <c r="Y1792" i="123"/>
  <c r="W1792" i="123"/>
  <c r="J1792" i="123"/>
  <c r="E1792" i="123"/>
  <c r="L1792" i="123" s="1"/>
  <c r="AE1791" i="123"/>
  <c r="AD1791" i="123"/>
  <c r="Z1791" i="123"/>
  <c r="AA1791" i="123" s="1"/>
  <c r="AB1791" i="123" s="1"/>
  <c r="Y1791" i="123"/>
  <c r="W1791" i="123"/>
  <c r="J1791" i="123"/>
  <c r="E1791" i="123"/>
  <c r="L1791" i="123" s="1"/>
  <c r="AE1790" i="123"/>
  <c r="AD1790" i="123"/>
  <c r="Z1790" i="123"/>
  <c r="AA1790" i="123" s="1"/>
  <c r="AB1790" i="123" s="1"/>
  <c r="Y1790" i="123"/>
  <c r="W1790" i="123"/>
  <c r="J1790" i="123"/>
  <c r="E1790" i="123"/>
  <c r="L1790" i="123" s="1"/>
  <c r="AE1789" i="123"/>
  <c r="AD1789" i="123"/>
  <c r="Z1789" i="123"/>
  <c r="AA1789" i="123" s="1"/>
  <c r="AB1789" i="123" s="1"/>
  <c r="Y1789" i="123"/>
  <c r="W1789" i="123"/>
  <c r="J1789" i="123"/>
  <c r="E1789" i="123"/>
  <c r="L1789" i="123" s="1"/>
  <c r="AE1788" i="123"/>
  <c r="AD1788" i="123"/>
  <c r="Z1788" i="123"/>
  <c r="AA1788" i="123" s="1"/>
  <c r="AB1788" i="123" s="1"/>
  <c r="Y1788" i="123"/>
  <c r="W1788" i="123"/>
  <c r="J1788" i="123"/>
  <c r="E1788" i="123"/>
  <c r="L1788" i="123" s="1"/>
  <c r="AE1787" i="123"/>
  <c r="AD1787" i="123"/>
  <c r="Z1787" i="123"/>
  <c r="AA1787" i="123" s="1"/>
  <c r="AB1787" i="123" s="1"/>
  <c r="Y1787" i="123"/>
  <c r="W1787" i="123"/>
  <c r="J1787" i="123"/>
  <c r="E1787" i="123"/>
  <c r="L1787" i="123" s="1"/>
  <c r="AE1786" i="123"/>
  <c r="AD1786" i="123"/>
  <c r="Z1786" i="123"/>
  <c r="AA1786" i="123" s="1"/>
  <c r="AB1786" i="123" s="1"/>
  <c r="Y1786" i="123"/>
  <c r="W1786" i="123"/>
  <c r="J1786" i="123"/>
  <c r="E1786" i="123"/>
  <c r="L1786" i="123" s="1"/>
  <c r="AE1785" i="123"/>
  <c r="AD1785" i="123"/>
  <c r="Z1785" i="123"/>
  <c r="AA1785" i="123" s="1"/>
  <c r="AB1785" i="123" s="1"/>
  <c r="Y1785" i="123"/>
  <c r="W1785" i="123"/>
  <c r="J1785" i="123"/>
  <c r="E1785" i="123"/>
  <c r="L1785" i="123" s="1"/>
  <c r="AE1784" i="123"/>
  <c r="AD1784" i="123"/>
  <c r="Z1784" i="123"/>
  <c r="AA1784" i="123" s="1"/>
  <c r="AB1784" i="123" s="1"/>
  <c r="Y1784" i="123"/>
  <c r="W1784" i="123"/>
  <c r="J1784" i="123"/>
  <c r="E1784" i="123"/>
  <c r="L1784" i="123" s="1"/>
  <c r="AE1783" i="123"/>
  <c r="AD1783" i="123"/>
  <c r="Z1783" i="123"/>
  <c r="AA1783" i="123" s="1"/>
  <c r="AB1783" i="123" s="1"/>
  <c r="Y1783" i="123"/>
  <c r="W1783" i="123"/>
  <c r="J1783" i="123"/>
  <c r="E1783" i="123"/>
  <c r="L1783" i="123" s="1"/>
  <c r="AE1782" i="123"/>
  <c r="AD1782" i="123"/>
  <c r="Z1782" i="123"/>
  <c r="AA1782" i="123" s="1"/>
  <c r="AB1782" i="123" s="1"/>
  <c r="Y1782" i="123"/>
  <c r="W1782" i="123"/>
  <c r="J1782" i="123"/>
  <c r="E1782" i="123"/>
  <c r="L1782" i="123" s="1"/>
  <c r="AE1781" i="123"/>
  <c r="AD1781" i="123"/>
  <c r="Z1781" i="123"/>
  <c r="AA1781" i="123" s="1"/>
  <c r="AB1781" i="123" s="1"/>
  <c r="Y1781" i="123"/>
  <c r="W1781" i="123"/>
  <c r="J1781" i="123"/>
  <c r="E1781" i="123"/>
  <c r="L1781" i="123" s="1"/>
  <c r="AE1780" i="123"/>
  <c r="AD1780" i="123"/>
  <c r="Z1780" i="123"/>
  <c r="AA1780" i="123" s="1"/>
  <c r="AB1780" i="123" s="1"/>
  <c r="Y1780" i="123"/>
  <c r="W1780" i="123"/>
  <c r="J1780" i="123"/>
  <c r="E1780" i="123"/>
  <c r="L1780" i="123" s="1"/>
  <c r="AE1779" i="123"/>
  <c r="AD1779" i="123"/>
  <c r="Z1779" i="123"/>
  <c r="AA1779" i="123" s="1"/>
  <c r="AB1779" i="123" s="1"/>
  <c r="Y1779" i="123"/>
  <c r="W1779" i="123"/>
  <c r="J1779" i="123"/>
  <c r="E1779" i="123"/>
  <c r="L1779" i="123" s="1"/>
  <c r="AE1778" i="123"/>
  <c r="AD1778" i="123"/>
  <c r="Z1778" i="123"/>
  <c r="AA1778" i="123" s="1"/>
  <c r="AB1778" i="123" s="1"/>
  <c r="Y1778" i="123"/>
  <c r="W1778" i="123"/>
  <c r="J1778" i="123"/>
  <c r="E1778" i="123"/>
  <c r="L1778" i="123" s="1"/>
  <c r="AE1777" i="123"/>
  <c r="AD1777" i="123"/>
  <c r="Z1777" i="123"/>
  <c r="AA1777" i="123" s="1"/>
  <c r="AB1777" i="123" s="1"/>
  <c r="Y1777" i="123"/>
  <c r="W1777" i="123"/>
  <c r="J1777" i="123"/>
  <c r="E1777" i="123"/>
  <c r="L1777" i="123" s="1"/>
  <c r="AE1776" i="123"/>
  <c r="AD1776" i="123"/>
  <c r="Z1776" i="123"/>
  <c r="AA1776" i="123" s="1"/>
  <c r="AB1776" i="123" s="1"/>
  <c r="Y1776" i="123"/>
  <c r="W1776" i="123"/>
  <c r="J1776" i="123"/>
  <c r="E1776" i="123"/>
  <c r="L1776" i="123" s="1"/>
  <c r="AE1775" i="123"/>
  <c r="AD1775" i="123"/>
  <c r="Z1775" i="123"/>
  <c r="AA1775" i="123" s="1"/>
  <c r="AB1775" i="123" s="1"/>
  <c r="Y1775" i="123"/>
  <c r="W1775" i="123"/>
  <c r="J1775" i="123"/>
  <c r="E1775" i="123"/>
  <c r="L1775" i="123" s="1"/>
  <c r="AE1774" i="123"/>
  <c r="AD1774" i="123"/>
  <c r="Z1774" i="123"/>
  <c r="AA1774" i="123" s="1"/>
  <c r="AB1774" i="123" s="1"/>
  <c r="Y1774" i="123"/>
  <c r="W1774" i="123"/>
  <c r="J1774" i="123"/>
  <c r="E1774" i="123"/>
  <c r="L1774" i="123" s="1"/>
  <c r="AE1773" i="123"/>
  <c r="AD1773" i="123"/>
  <c r="Z1773" i="123"/>
  <c r="AA1773" i="123" s="1"/>
  <c r="AB1773" i="123" s="1"/>
  <c r="Y1773" i="123"/>
  <c r="W1773" i="123"/>
  <c r="J1773" i="123"/>
  <c r="E1773" i="123"/>
  <c r="L1773" i="123" s="1"/>
  <c r="AE1772" i="123"/>
  <c r="AD1772" i="123"/>
  <c r="Z1772" i="123"/>
  <c r="AA1772" i="123" s="1"/>
  <c r="AB1772" i="123" s="1"/>
  <c r="Y1772" i="123"/>
  <c r="W1772" i="123"/>
  <c r="J1772" i="123"/>
  <c r="E1772" i="123"/>
  <c r="L1772" i="123" s="1"/>
  <c r="AE1771" i="123"/>
  <c r="AD1771" i="123"/>
  <c r="Z1771" i="123"/>
  <c r="AA1771" i="123" s="1"/>
  <c r="AB1771" i="123" s="1"/>
  <c r="Y1771" i="123"/>
  <c r="W1771" i="123"/>
  <c r="J1771" i="123"/>
  <c r="E1771" i="123"/>
  <c r="L1771" i="123" s="1"/>
  <c r="AE1770" i="123"/>
  <c r="AD1770" i="123"/>
  <c r="Z1770" i="123"/>
  <c r="AA1770" i="123" s="1"/>
  <c r="AB1770" i="123" s="1"/>
  <c r="Y1770" i="123"/>
  <c r="W1770" i="123"/>
  <c r="J1770" i="123"/>
  <c r="E1770" i="123"/>
  <c r="L1770" i="123" s="1"/>
  <c r="AE1769" i="123"/>
  <c r="AD1769" i="123"/>
  <c r="Z1769" i="123"/>
  <c r="AA1769" i="123" s="1"/>
  <c r="AB1769" i="123" s="1"/>
  <c r="Y1769" i="123"/>
  <c r="W1769" i="123"/>
  <c r="J1769" i="123"/>
  <c r="E1769" i="123"/>
  <c r="L1769" i="123" s="1"/>
  <c r="AE1768" i="123"/>
  <c r="AD1768" i="123"/>
  <c r="Z1768" i="123"/>
  <c r="AA1768" i="123" s="1"/>
  <c r="AB1768" i="123" s="1"/>
  <c r="Y1768" i="123"/>
  <c r="W1768" i="123"/>
  <c r="J1768" i="123"/>
  <c r="E1768" i="123"/>
  <c r="L1768" i="123" s="1"/>
  <c r="AE1767" i="123"/>
  <c r="AD1767" i="123"/>
  <c r="Z1767" i="123"/>
  <c r="AA1767" i="123" s="1"/>
  <c r="AB1767" i="123" s="1"/>
  <c r="Y1767" i="123"/>
  <c r="W1767" i="123"/>
  <c r="J1767" i="123"/>
  <c r="E1767" i="123"/>
  <c r="L1767" i="123" s="1"/>
  <c r="AE1766" i="123"/>
  <c r="AD1766" i="123"/>
  <c r="Z1766" i="123"/>
  <c r="AA1766" i="123" s="1"/>
  <c r="AB1766" i="123" s="1"/>
  <c r="Y1766" i="123"/>
  <c r="W1766" i="123"/>
  <c r="J1766" i="123"/>
  <c r="E1766" i="123"/>
  <c r="L1766" i="123" s="1"/>
  <c r="AE1765" i="123"/>
  <c r="AD1765" i="123"/>
  <c r="Z1765" i="123"/>
  <c r="AA1765" i="123" s="1"/>
  <c r="AB1765" i="123" s="1"/>
  <c r="Y1765" i="123"/>
  <c r="W1765" i="123"/>
  <c r="J1765" i="123"/>
  <c r="E1765" i="123"/>
  <c r="L1765" i="123" s="1"/>
  <c r="AE1764" i="123"/>
  <c r="AD1764" i="123"/>
  <c r="Z1764" i="123"/>
  <c r="AA1764" i="123" s="1"/>
  <c r="AB1764" i="123" s="1"/>
  <c r="Y1764" i="123"/>
  <c r="W1764" i="123"/>
  <c r="J1764" i="123"/>
  <c r="E1764" i="123"/>
  <c r="L1764" i="123" s="1"/>
  <c r="AE1763" i="123"/>
  <c r="AD1763" i="123"/>
  <c r="Z1763" i="123"/>
  <c r="AA1763" i="123" s="1"/>
  <c r="AB1763" i="123" s="1"/>
  <c r="Y1763" i="123"/>
  <c r="W1763" i="123"/>
  <c r="J1763" i="123"/>
  <c r="E1763" i="123"/>
  <c r="L1763" i="123" s="1"/>
  <c r="AE1762" i="123"/>
  <c r="AD1762" i="123"/>
  <c r="Z1762" i="123"/>
  <c r="AA1762" i="123" s="1"/>
  <c r="AB1762" i="123" s="1"/>
  <c r="Y1762" i="123"/>
  <c r="W1762" i="123"/>
  <c r="J1762" i="123"/>
  <c r="E1762" i="123"/>
  <c r="L1762" i="123" s="1"/>
  <c r="AE1761" i="123"/>
  <c r="AD1761" i="123"/>
  <c r="Z1761" i="123"/>
  <c r="AA1761" i="123" s="1"/>
  <c r="AB1761" i="123" s="1"/>
  <c r="Y1761" i="123"/>
  <c r="W1761" i="123"/>
  <c r="J1761" i="123"/>
  <c r="E1761" i="123"/>
  <c r="L1761" i="123" s="1"/>
  <c r="AE1760" i="123"/>
  <c r="AD1760" i="123"/>
  <c r="Z1760" i="123"/>
  <c r="AA1760" i="123" s="1"/>
  <c r="AB1760" i="123" s="1"/>
  <c r="Y1760" i="123"/>
  <c r="W1760" i="123"/>
  <c r="J1760" i="123"/>
  <c r="E1760" i="123"/>
  <c r="L1760" i="123" s="1"/>
  <c r="AE1759" i="123"/>
  <c r="AD1759" i="123"/>
  <c r="Z1759" i="123"/>
  <c r="AA1759" i="123" s="1"/>
  <c r="AB1759" i="123" s="1"/>
  <c r="Y1759" i="123"/>
  <c r="W1759" i="123"/>
  <c r="J1759" i="123"/>
  <c r="E1759" i="123"/>
  <c r="L1759" i="123" s="1"/>
  <c r="AE1758" i="123"/>
  <c r="AD1758" i="123"/>
  <c r="Z1758" i="123"/>
  <c r="AA1758" i="123" s="1"/>
  <c r="AB1758" i="123" s="1"/>
  <c r="Y1758" i="123"/>
  <c r="W1758" i="123"/>
  <c r="J1758" i="123"/>
  <c r="E1758" i="123"/>
  <c r="L1758" i="123" s="1"/>
  <c r="AE1757" i="123"/>
  <c r="AD1757" i="123"/>
  <c r="Z1757" i="123"/>
  <c r="AA1757" i="123" s="1"/>
  <c r="AB1757" i="123" s="1"/>
  <c r="Y1757" i="123"/>
  <c r="W1757" i="123"/>
  <c r="J1757" i="123"/>
  <c r="E1757" i="123"/>
  <c r="L1757" i="123" s="1"/>
  <c r="AE1756" i="123"/>
  <c r="AD1756" i="123"/>
  <c r="Z1756" i="123"/>
  <c r="AA1756" i="123" s="1"/>
  <c r="AB1756" i="123" s="1"/>
  <c r="Y1756" i="123"/>
  <c r="W1756" i="123"/>
  <c r="J1756" i="123"/>
  <c r="E1756" i="123"/>
  <c r="L1756" i="123" s="1"/>
  <c r="AE1755" i="123"/>
  <c r="AD1755" i="123"/>
  <c r="Z1755" i="123"/>
  <c r="AA1755" i="123" s="1"/>
  <c r="AB1755" i="123" s="1"/>
  <c r="Y1755" i="123"/>
  <c r="W1755" i="123"/>
  <c r="J1755" i="123"/>
  <c r="E1755" i="123"/>
  <c r="L1755" i="123" s="1"/>
  <c r="AE1754" i="123"/>
  <c r="AD1754" i="123"/>
  <c r="Z1754" i="123"/>
  <c r="AA1754" i="123" s="1"/>
  <c r="AB1754" i="123" s="1"/>
  <c r="Y1754" i="123"/>
  <c r="W1754" i="123"/>
  <c r="J1754" i="123"/>
  <c r="E1754" i="123"/>
  <c r="L1754" i="123" s="1"/>
  <c r="AE1753" i="123"/>
  <c r="AD1753" i="123"/>
  <c r="Z1753" i="123"/>
  <c r="AA1753" i="123" s="1"/>
  <c r="AB1753" i="123" s="1"/>
  <c r="Y1753" i="123"/>
  <c r="W1753" i="123"/>
  <c r="J1753" i="123"/>
  <c r="E1753" i="123"/>
  <c r="L1753" i="123" s="1"/>
  <c r="AE1752" i="123"/>
  <c r="AD1752" i="123"/>
  <c r="Z1752" i="123"/>
  <c r="AA1752" i="123" s="1"/>
  <c r="AB1752" i="123" s="1"/>
  <c r="Y1752" i="123"/>
  <c r="W1752" i="123"/>
  <c r="J1752" i="123"/>
  <c r="E1752" i="123"/>
  <c r="L1752" i="123" s="1"/>
  <c r="AE1751" i="123"/>
  <c r="AD1751" i="123"/>
  <c r="Z1751" i="123"/>
  <c r="AA1751" i="123" s="1"/>
  <c r="AB1751" i="123" s="1"/>
  <c r="Y1751" i="123"/>
  <c r="W1751" i="123"/>
  <c r="J1751" i="123"/>
  <c r="E1751" i="123"/>
  <c r="L1751" i="123" s="1"/>
  <c r="AE1750" i="123"/>
  <c r="AD1750" i="123"/>
  <c r="Z1750" i="123"/>
  <c r="AA1750" i="123" s="1"/>
  <c r="AB1750" i="123" s="1"/>
  <c r="Y1750" i="123"/>
  <c r="W1750" i="123"/>
  <c r="J1750" i="123"/>
  <c r="E1750" i="123"/>
  <c r="L1750" i="123" s="1"/>
  <c r="AE1749" i="123"/>
  <c r="AD1749" i="123"/>
  <c r="Z1749" i="123"/>
  <c r="AA1749" i="123" s="1"/>
  <c r="AB1749" i="123" s="1"/>
  <c r="Y1749" i="123"/>
  <c r="W1749" i="123"/>
  <c r="J1749" i="123"/>
  <c r="E1749" i="123"/>
  <c r="L1749" i="123" s="1"/>
  <c r="AE1748" i="123"/>
  <c r="AD1748" i="123"/>
  <c r="Z1748" i="123"/>
  <c r="AA1748" i="123" s="1"/>
  <c r="AB1748" i="123" s="1"/>
  <c r="Y1748" i="123"/>
  <c r="W1748" i="123"/>
  <c r="J1748" i="123"/>
  <c r="E1748" i="123"/>
  <c r="L1748" i="123" s="1"/>
  <c r="AE1747" i="123"/>
  <c r="AD1747" i="123"/>
  <c r="Z1747" i="123"/>
  <c r="AA1747" i="123" s="1"/>
  <c r="AB1747" i="123" s="1"/>
  <c r="Y1747" i="123"/>
  <c r="W1747" i="123"/>
  <c r="J1747" i="123"/>
  <c r="E1747" i="123"/>
  <c r="L1747" i="123" s="1"/>
  <c r="AE1746" i="123"/>
  <c r="AD1746" i="123"/>
  <c r="Z1746" i="123"/>
  <c r="AA1746" i="123" s="1"/>
  <c r="AB1746" i="123" s="1"/>
  <c r="Y1746" i="123"/>
  <c r="W1746" i="123"/>
  <c r="J1746" i="123"/>
  <c r="E1746" i="123"/>
  <c r="L1746" i="123" s="1"/>
  <c r="AE1745" i="123"/>
  <c r="AD1745" i="123"/>
  <c r="Z1745" i="123"/>
  <c r="AA1745" i="123" s="1"/>
  <c r="AB1745" i="123" s="1"/>
  <c r="Y1745" i="123"/>
  <c r="W1745" i="123"/>
  <c r="J1745" i="123"/>
  <c r="E1745" i="123"/>
  <c r="L1745" i="123" s="1"/>
  <c r="AE1744" i="123"/>
  <c r="AD1744" i="123"/>
  <c r="Z1744" i="123"/>
  <c r="AA1744" i="123" s="1"/>
  <c r="AB1744" i="123" s="1"/>
  <c r="Y1744" i="123"/>
  <c r="W1744" i="123"/>
  <c r="J1744" i="123"/>
  <c r="E1744" i="123"/>
  <c r="L1744" i="123" s="1"/>
  <c r="AE1743" i="123"/>
  <c r="AD1743" i="123"/>
  <c r="Z1743" i="123"/>
  <c r="AA1743" i="123" s="1"/>
  <c r="AB1743" i="123" s="1"/>
  <c r="Y1743" i="123"/>
  <c r="W1743" i="123"/>
  <c r="J1743" i="123"/>
  <c r="E1743" i="123"/>
  <c r="L1743" i="123" s="1"/>
  <c r="AE1742" i="123"/>
  <c r="AD1742" i="123"/>
  <c r="Z1742" i="123"/>
  <c r="AA1742" i="123" s="1"/>
  <c r="AB1742" i="123" s="1"/>
  <c r="Y1742" i="123"/>
  <c r="W1742" i="123"/>
  <c r="J1742" i="123"/>
  <c r="E1742" i="123"/>
  <c r="L1742" i="123" s="1"/>
  <c r="AE1741" i="123"/>
  <c r="AD1741" i="123"/>
  <c r="Z1741" i="123"/>
  <c r="AA1741" i="123" s="1"/>
  <c r="AB1741" i="123" s="1"/>
  <c r="Y1741" i="123"/>
  <c r="W1741" i="123"/>
  <c r="J1741" i="123"/>
  <c r="E1741" i="123"/>
  <c r="L1741" i="123" s="1"/>
  <c r="AE1740" i="123"/>
  <c r="AD1740" i="123"/>
  <c r="Z1740" i="123"/>
  <c r="AA1740" i="123" s="1"/>
  <c r="AB1740" i="123" s="1"/>
  <c r="Y1740" i="123"/>
  <c r="W1740" i="123"/>
  <c r="J1740" i="123"/>
  <c r="E1740" i="123"/>
  <c r="L1740" i="123" s="1"/>
  <c r="AE1739" i="123"/>
  <c r="AD1739" i="123"/>
  <c r="Z1739" i="123"/>
  <c r="AA1739" i="123" s="1"/>
  <c r="AB1739" i="123" s="1"/>
  <c r="Y1739" i="123"/>
  <c r="W1739" i="123"/>
  <c r="J1739" i="123"/>
  <c r="E1739" i="123"/>
  <c r="L1739" i="123" s="1"/>
  <c r="AE1738" i="123"/>
  <c r="AD1738" i="123"/>
  <c r="Z1738" i="123"/>
  <c r="AA1738" i="123" s="1"/>
  <c r="AB1738" i="123" s="1"/>
  <c r="Y1738" i="123"/>
  <c r="W1738" i="123"/>
  <c r="J1738" i="123"/>
  <c r="E1738" i="123"/>
  <c r="L1738" i="123" s="1"/>
  <c r="AE1737" i="123"/>
  <c r="AD1737" i="123"/>
  <c r="Z1737" i="123"/>
  <c r="AA1737" i="123" s="1"/>
  <c r="AB1737" i="123" s="1"/>
  <c r="Y1737" i="123"/>
  <c r="W1737" i="123"/>
  <c r="J1737" i="123"/>
  <c r="E1737" i="123"/>
  <c r="L1737" i="123" s="1"/>
  <c r="AE1736" i="123"/>
  <c r="AD1736" i="123"/>
  <c r="Z1736" i="123"/>
  <c r="AA1736" i="123" s="1"/>
  <c r="AB1736" i="123" s="1"/>
  <c r="Y1736" i="123"/>
  <c r="W1736" i="123"/>
  <c r="J1736" i="123"/>
  <c r="E1736" i="123"/>
  <c r="L1736" i="123" s="1"/>
  <c r="AE1735" i="123"/>
  <c r="AD1735" i="123"/>
  <c r="Z1735" i="123"/>
  <c r="AA1735" i="123" s="1"/>
  <c r="AB1735" i="123" s="1"/>
  <c r="Y1735" i="123"/>
  <c r="W1735" i="123"/>
  <c r="J1735" i="123"/>
  <c r="E1735" i="123"/>
  <c r="L1735" i="123" s="1"/>
  <c r="AE1734" i="123"/>
  <c r="AD1734" i="123"/>
  <c r="Z1734" i="123"/>
  <c r="AA1734" i="123" s="1"/>
  <c r="AB1734" i="123" s="1"/>
  <c r="Y1734" i="123"/>
  <c r="W1734" i="123"/>
  <c r="J1734" i="123"/>
  <c r="E1734" i="123"/>
  <c r="L1734" i="123" s="1"/>
  <c r="AE1733" i="123"/>
  <c r="AD1733" i="123"/>
  <c r="Z1733" i="123"/>
  <c r="AA1733" i="123" s="1"/>
  <c r="AB1733" i="123" s="1"/>
  <c r="Y1733" i="123"/>
  <c r="W1733" i="123"/>
  <c r="J1733" i="123"/>
  <c r="E1733" i="123"/>
  <c r="L1733" i="123" s="1"/>
  <c r="AE1732" i="123"/>
  <c r="AD1732" i="123"/>
  <c r="Z1732" i="123"/>
  <c r="AA1732" i="123" s="1"/>
  <c r="AB1732" i="123" s="1"/>
  <c r="Y1732" i="123"/>
  <c r="W1732" i="123"/>
  <c r="J1732" i="123"/>
  <c r="E1732" i="123"/>
  <c r="L1732" i="123" s="1"/>
  <c r="AE1731" i="123"/>
  <c r="AD1731" i="123"/>
  <c r="Z1731" i="123"/>
  <c r="AA1731" i="123" s="1"/>
  <c r="AB1731" i="123" s="1"/>
  <c r="Y1731" i="123"/>
  <c r="W1731" i="123"/>
  <c r="J1731" i="123"/>
  <c r="E1731" i="123"/>
  <c r="L1731" i="123" s="1"/>
  <c r="AE1730" i="123"/>
  <c r="AD1730" i="123"/>
  <c r="Z1730" i="123"/>
  <c r="AA1730" i="123" s="1"/>
  <c r="AB1730" i="123" s="1"/>
  <c r="Y1730" i="123"/>
  <c r="W1730" i="123"/>
  <c r="J1730" i="123"/>
  <c r="E1730" i="123"/>
  <c r="L1730" i="123" s="1"/>
  <c r="AE1729" i="123"/>
  <c r="AD1729" i="123"/>
  <c r="Z1729" i="123"/>
  <c r="AA1729" i="123" s="1"/>
  <c r="AB1729" i="123" s="1"/>
  <c r="Y1729" i="123"/>
  <c r="W1729" i="123"/>
  <c r="J1729" i="123"/>
  <c r="E1729" i="123"/>
  <c r="L1729" i="123" s="1"/>
  <c r="AE1728" i="123"/>
  <c r="AD1728" i="123"/>
  <c r="Z1728" i="123"/>
  <c r="AA1728" i="123" s="1"/>
  <c r="AB1728" i="123" s="1"/>
  <c r="Y1728" i="123"/>
  <c r="W1728" i="123"/>
  <c r="J1728" i="123"/>
  <c r="E1728" i="123"/>
  <c r="L1728" i="123" s="1"/>
  <c r="AE1727" i="123"/>
  <c r="AD1727" i="123"/>
  <c r="Z1727" i="123"/>
  <c r="AA1727" i="123" s="1"/>
  <c r="AB1727" i="123" s="1"/>
  <c r="Y1727" i="123"/>
  <c r="W1727" i="123"/>
  <c r="J1727" i="123"/>
  <c r="E1727" i="123"/>
  <c r="L1727" i="123" s="1"/>
  <c r="AE1726" i="123"/>
  <c r="AD1726" i="123"/>
  <c r="Z1726" i="123"/>
  <c r="AA1726" i="123" s="1"/>
  <c r="AB1726" i="123" s="1"/>
  <c r="Y1726" i="123"/>
  <c r="W1726" i="123"/>
  <c r="J1726" i="123"/>
  <c r="E1726" i="123"/>
  <c r="L1726" i="123" s="1"/>
  <c r="AE1725" i="123"/>
  <c r="AD1725" i="123"/>
  <c r="Z1725" i="123"/>
  <c r="AA1725" i="123" s="1"/>
  <c r="AB1725" i="123" s="1"/>
  <c r="Y1725" i="123"/>
  <c r="W1725" i="123"/>
  <c r="J1725" i="123"/>
  <c r="E1725" i="123"/>
  <c r="L1725" i="123" s="1"/>
  <c r="AE1724" i="123"/>
  <c r="AD1724" i="123"/>
  <c r="Z1724" i="123"/>
  <c r="AA1724" i="123" s="1"/>
  <c r="AB1724" i="123" s="1"/>
  <c r="Y1724" i="123"/>
  <c r="W1724" i="123"/>
  <c r="J1724" i="123"/>
  <c r="E1724" i="123"/>
  <c r="L1724" i="123" s="1"/>
  <c r="AE1723" i="123"/>
  <c r="AD1723" i="123"/>
  <c r="Z1723" i="123"/>
  <c r="AA1723" i="123" s="1"/>
  <c r="AB1723" i="123" s="1"/>
  <c r="Y1723" i="123"/>
  <c r="W1723" i="123"/>
  <c r="J1723" i="123"/>
  <c r="E1723" i="123"/>
  <c r="L1723" i="123" s="1"/>
  <c r="AE1722" i="123"/>
  <c r="AD1722" i="123"/>
  <c r="Z1722" i="123"/>
  <c r="AA1722" i="123" s="1"/>
  <c r="AB1722" i="123" s="1"/>
  <c r="Y1722" i="123"/>
  <c r="W1722" i="123"/>
  <c r="J1722" i="123"/>
  <c r="E1722" i="123"/>
  <c r="L1722" i="123" s="1"/>
  <c r="AE1721" i="123"/>
  <c r="AD1721" i="123"/>
  <c r="Z1721" i="123"/>
  <c r="AA1721" i="123" s="1"/>
  <c r="AB1721" i="123" s="1"/>
  <c r="Y1721" i="123"/>
  <c r="W1721" i="123"/>
  <c r="J1721" i="123"/>
  <c r="E1721" i="123"/>
  <c r="L1721" i="123" s="1"/>
  <c r="AE1720" i="123"/>
  <c r="AD1720" i="123"/>
  <c r="Z1720" i="123"/>
  <c r="AA1720" i="123" s="1"/>
  <c r="AB1720" i="123" s="1"/>
  <c r="Y1720" i="123"/>
  <c r="W1720" i="123"/>
  <c r="J1720" i="123"/>
  <c r="E1720" i="123"/>
  <c r="L1720" i="123" s="1"/>
  <c r="AE1719" i="123"/>
  <c r="AD1719" i="123"/>
  <c r="Z1719" i="123"/>
  <c r="AA1719" i="123" s="1"/>
  <c r="AB1719" i="123" s="1"/>
  <c r="Y1719" i="123"/>
  <c r="W1719" i="123"/>
  <c r="J1719" i="123"/>
  <c r="E1719" i="123"/>
  <c r="L1719" i="123" s="1"/>
  <c r="AE1718" i="123"/>
  <c r="AD1718" i="123"/>
  <c r="Z1718" i="123"/>
  <c r="AA1718" i="123" s="1"/>
  <c r="AB1718" i="123" s="1"/>
  <c r="Y1718" i="123"/>
  <c r="W1718" i="123"/>
  <c r="J1718" i="123"/>
  <c r="E1718" i="123"/>
  <c r="L1718" i="123" s="1"/>
  <c r="AE1717" i="123"/>
  <c r="AD1717" i="123"/>
  <c r="Z1717" i="123"/>
  <c r="AA1717" i="123" s="1"/>
  <c r="AB1717" i="123" s="1"/>
  <c r="Y1717" i="123"/>
  <c r="W1717" i="123"/>
  <c r="J1717" i="123"/>
  <c r="E1717" i="123"/>
  <c r="L1717" i="123" s="1"/>
  <c r="AE1716" i="123"/>
  <c r="AD1716" i="123"/>
  <c r="Z1716" i="123"/>
  <c r="AA1716" i="123" s="1"/>
  <c r="AB1716" i="123" s="1"/>
  <c r="Y1716" i="123"/>
  <c r="W1716" i="123"/>
  <c r="J1716" i="123"/>
  <c r="E1716" i="123"/>
  <c r="L1716" i="123" s="1"/>
  <c r="AE1715" i="123"/>
  <c r="AD1715" i="123"/>
  <c r="Z1715" i="123"/>
  <c r="AA1715" i="123" s="1"/>
  <c r="AB1715" i="123" s="1"/>
  <c r="Y1715" i="123"/>
  <c r="W1715" i="123"/>
  <c r="J1715" i="123"/>
  <c r="E1715" i="123"/>
  <c r="L1715" i="123" s="1"/>
  <c r="AE1714" i="123"/>
  <c r="AD1714" i="123"/>
  <c r="Z1714" i="123"/>
  <c r="AA1714" i="123" s="1"/>
  <c r="AB1714" i="123" s="1"/>
  <c r="Y1714" i="123"/>
  <c r="W1714" i="123"/>
  <c r="J1714" i="123"/>
  <c r="E1714" i="123"/>
  <c r="L1714" i="123" s="1"/>
  <c r="AE1713" i="123"/>
  <c r="AD1713" i="123"/>
  <c r="Z1713" i="123"/>
  <c r="AA1713" i="123" s="1"/>
  <c r="AB1713" i="123" s="1"/>
  <c r="Y1713" i="123"/>
  <c r="W1713" i="123"/>
  <c r="J1713" i="123"/>
  <c r="E1713" i="123"/>
  <c r="L1713" i="123" s="1"/>
  <c r="AE1712" i="123"/>
  <c r="AD1712" i="123"/>
  <c r="Z1712" i="123"/>
  <c r="AA1712" i="123" s="1"/>
  <c r="AB1712" i="123" s="1"/>
  <c r="Y1712" i="123"/>
  <c r="W1712" i="123"/>
  <c r="J1712" i="123"/>
  <c r="E1712" i="123"/>
  <c r="L1712" i="123" s="1"/>
  <c r="AE1711" i="123"/>
  <c r="AD1711" i="123"/>
  <c r="Z1711" i="123"/>
  <c r="AA1711" i="123" s="1"/>
  <c r="AB1711" i="123" s="1"/>
  <c r="Y1711" i="123"/>
  <c r="W1711" i="123"/>
  <c r="J1711" i="123"/>
  <c r="E1711" i="123"/>
  <c r="L1711" i="123" s="1"/>
  <c r="AE1710" i="123"/>
  <c r="AD1710" i="123"/>
  <c r="Z1710" i="123"/>
  <c r="AA1710" i="123" s="1"/>
  <c r="AB1710" i="123" s="1"/>
  <c r="Y1710" i="123"/>
  <c r="W1710" i="123"/>
  <c r="J1710" i="123"/>
  <c r="E1710" i="123"/>
  <c r="L1710" i="123" s="1"/>
  <c r="AE1709" i="123"/>
  <c r="AD1709" i="123"/>
  <c r="Z1709" i="123"/>
  <c r="AA1709" i="123" s="1"/>
  <c r="AB1709" i="123" s="1"/>
  <c r="Y1709" i="123"/>
  <c r="W1709" i="123"/>
  <c r="J1709" i="123"/>
  <c r="E1709" i="123"/>
  <c r="L1709" i="123" s="1"/>
  <c r="AE1708" i="123"/>
  <c r="AD1708" i="123"/>
  <c r="Z1708" i="123"/>
  <c r="AA1708" i="123" s="1"/>
  <c r="AB1708" i="123" s="1"/>
  <c r="Y1708" i="123"/>
  <c r="W1708" i="123"/>
  <c r="J1708" i="123"/>
  <c r="E1708" i="123"/>
  <c r="L1708" i="123" s="1"/>
  <c r="AE1707" i="123"/>
  <c r="AD1707" i="123"/>
  <c r="Z1707" i="123"/>
  <c r="AA1707" i="123" s="1"/>
  <c r="AB1707" i="123" s="1"/>
  <c r="Y1707" i="123"/>
  <c r="W1707" i="123"/>
  <c r="J1707" i="123"/>
  <c r="E1707" i="123"/>
  <c r="L1707" i="123" s="1"/>
  <c r="AE1706" i="123"/>
  <c r="AD1706" i="123"/>
  <c r="Z1706" i="123"/>
  <c r="AA1706" i="123" s="1"/>
  <c r="AB1706" i="123" s="1"/>
  <c r="Y1706" i="123"/>
  <c r="W1706" i="123"/>
  <c r="J1706" i="123"/>
  <c r="E1706" i="123"/>
  <c r="L1706" i="123" s="1"/>
  <c r="AE1705" i="123"/>
  <c r="AD1705" i="123"/>
  <c r="Z1705" i="123"/>
  <c r="AA1705" i="123" s="1"/>
  <c r="AB1705" i="123" s="1"/>
  <c r="Y1705" i="123"/>
  <c r="W1705" i="123"/>
  <c r="J1705" i="123"/>
  <c r="E1705" i="123"/>
  <c r="L1705" i="123" s="1"/>
  <c r="AE1704" i="123"/>
  <c r="AD1704" i="123"/>
  <c r="Z1704" i="123"/>
  <c r="AA1704" i="123" s="1"/>
  <c r="AB1704" i="123" s="1"/>
  <c r="Y1704" i="123"/>
  <c r="W1704" i="123"/>
  <c r="J1704" i="123"/>
  <c r="E1704" i="123"/>
  <c r="L1704" i="123" s="1"/>
  <c r="AE1703" i="123"/>
  <c r="AD1703" i="123"/>
  <c r="Z1703" i="123"/>
  <c r="AA1703" i="123" s="1"/>
  <c r="AB1703" i="123" s="1"/>
  <c r="Y1703" i="123"/>
  <c r="W1703" i="123"/>
  <c r="J1703" i="123"/>
  <c r="E1703" i="123"/>
  <c r="L1703" i="123" s="1"/>
  <c r="AE1702" i="123"/>
  <c r="AD1702" i="123"/>
  <c r="Z1702" i="123"/>
  <c r="AA1702" i="123" s="1"/>
  <c r="AB1702" i="123" s="1"/>
  <c r="Y1702" i="123"/>
  <c r="W1702" i="123"/>
  <c r="J1702" i="123"/>
  <c r="E1702" i="123"/>
  <c r="L1702" i="123" s="1"/>
  <c r="AE1701" i="123"/>
  <c r="AD1701" i="123"/>
  <c r="Z1701" i="123"/>
  <c r="AA1701" i="123" s="1"/>
  <c r="AB1701" i="123" s="1"/>
  <c r="Y1701" i="123"/>
  <c r="W1701" i="123"/>
  <c r="J1701" i="123"/>
  <c r="E1701" i="123"/>
  <c r="L1701" i="123" s="1"/>
  <c r="AE1700" i="123"/>
  <c r="AD1700" i="123"/>
  <c r="Z1700" i="123"/>
  <c r="AA1700" i="123" s="1"/>
  <c r="AB1700" i="123" s="1"/>
  <c r="Y1700" i="123"/>
  <c r="W1700" i="123"/>
  <c r="J1700" i="123"/>
  <c r="E1700" i="123"/>
  <c r="L1700" i="123" s="1"/>
  <c r="AE1699" i="123"/>
  <c r="AD1699" i="123"/>
  <c r="Z1699" i="123"/>
  <c r="AA1699" i="123" s="1"/>
  <c r="AB1699" i="123" s="1"/>
  <c r="Y1699" i="123"/>
  <c r="W1699" i="123"/>
  <c r="J1699" i="123"/>
  <c r="E1699" i="123"/>
  <c r="L1699" i="123" s="1"/>
  <c r="AE1698" i="123"/>
  <c r="AD1698" i="123"/>
  <c r="Z1698" i="123"/>
  <c r="AA1698" i="123" s="1"/>
  <c r="AB1698" i="123" s="1"/>
  <c r="Y1698" i="123"/>
  <c r="W1698" i="123"/>
  <c r="J1698" i="123"/>
  <c r="E1698" i="123"/>
  <c r="L1698" i="123" s="1"/>
  <c r="AE1697" i="123"/>
  <c r="AD1697" i="123"/>
  <c r="Z1697" i="123"/>
  <c r="AA1697" i="123" s="1"/>
  <c r="AB1697" i="123" s="1"/>
  <c r="Y1697" i="123"/>
  <c r="W1697" i="123"/>
  <c r="J1697" i="123"/>
  <c r="E1697" i="123"/>
  <c r="L1697" i="123" s="1"/>
  <c r="AE1696" i="123"/>
  <c r="AD1696" i="123"/>
  <c r="Z1696" i="123"/>
  <c r="AA1696" i="123" s="1"/>
  <c r="AB1696" i="123" s="1"/>
  <c r="Y1696" i="123"/>
  <c r="W1696" i="123"/>
  <c r="J1696" i="123"/>
  <c r="E1696" i="123"/>
  <c r="L1696" i="123" s="1"/>
  <c r="AE1695" i="123"/>
  <c r="AD1695" i="123"/>
  <c r="Z1695" i="123"/>
  <c r="AA1695" i="123" s="1"/>
  <c r="AB1695" i="123" s="1"/>
  <c r="Y1695" i="123"/>
  <c r="W1695" i="123"/>
  <c r="J1695" i="123"/>
  <c r="E1695" i="123"/>
  <c r="L1695" i="123" s="1"/>
  <c r="AE1694" i="123"/>
  <c r="AD1694" i="123"/>
  <c r="Z1694" i="123"/>
  <c r="AA1694" i="123" s="1"/>
  <c r="AB1694" i="123" s="1"/>
  <c r="Y1694" i="123"/>
  <c r="W1694" i="123"/>
  <c r="J1694" i="123"/>
  <c r="E1694" i="123"/>
  <c r="L1694" i="123" s="1"/>
  <c r="AE1693" i="123"/>
  <c r="AD1693" i="123"/>
  <c r="Z1693" i="123"/>
  <c r="AA1693" i="123" s="1"/>
  <c r="AB1693" i="123" s="1"/>
  <c r="Y1693" i="123"/>
  <c r="W1693" i="123"/>
  <c r="J1693" i="123"/>
  <c r="E1693" i="123"/>
  <c r="L1693" i="123" s="1"/>
  <c r="AE1692" i="123"/>
  <c r="AD1692" i="123"/>
  <c r="Z1692" i="123"/>
  <c r="AA1692" i="123" s="1"/>
  <c r="AB1692" i="123" s="1"/>
  <c r="Y1692" i="123"/>
  <c r="W1692" i="123"/>
  <c r="J1692" i="123"/>
  <c r="E1692" i="123"/>
  <c r="L1692" i="123" s="1"/>
  <c r="AE1691" i="123"/>
  <c r="AD1691" i="123"/>
  <c r="Z1691" i="123"/>
  <c r="AA1691" i="123" s="1"/>
  <c r="AB1691" i="123" s="1"/>
  <c r="Y1691" i="123"/>
  <c r="W1691" i="123"/>
  <c r="J1691" i="123"/>
  <c r="E1691" i="123"/>
  <c r="L1691" i="123" s="1"/>
  <c r="AE1690" i="123"/>
  <c r="AD1690" i="123"/>
  <c r="Z1690" i="123"/>
  <c r="AA1690" i="123" s="1"/>
  <c r="AB1690" i="123" s="1"/>
  <c r="Y1690" i="123"/>
  <c r="W1690" i="123"/>
  <c r="J1690" i="123"/>
  <c r="E1690" i="123"/>
  <c r="L1690" i="123" s="1"/>
  <c r="AE1689" i="123"/>
  <c r="AD1689" i="123"/>
  <c r="Z1689" i="123"/>
  <c r="AA1689" i="123" s="1"/>
  <c r="AB1689" i="123" s="1"/>
  <c r="Y1689" i="123"/>
  <c r="W1689" i="123"/>
  <c r="J1689" i="123"/>
  <c r="E1689" i="123"/>
  <c r="L1689" i="123" s="1"/>
  <c r="AE1688" i="123"/>
  <c r="AD1688" i="123"/>
  <c r="Z1688" i="123"/>
  <c r="AA1688" i="123" s="1"/>
  <c r="AB1688" i="123" s="1"/>
  <c r="Y1688" i="123"/>
  <c r="W1688" i="123"/>
  <c r="J1688" i="123"/>
  <c r="E1688" i="123"/>
  <c r="L1688" i="123" s="1"/>
  <c r="AE1687" i="123"/>
  <c r="AD1687" i="123"/>
  <c r="Z1687" i="123"/>
  <c r="AA1687" i="123" s="1"/>
  <c r="AB1687" i="123" s="1"/>
  <c r="Y1687" i="123"/>
  <c r="W1687" i="123"/>
  <c r="J1687" i="123"/>
  <c r="E1687" i="123"/>
  <c r="L1687" i="123" s="1"/>
  <c r="AE1686" i="123"/>
  <c r="AD1686" i="123"/>
  <c r="Z1686" i="123"/>
  <c r="AA1686" i="123" s="1"/>
  <c r="AB1686" i="123" s="1"/>
  <c r="Y1686" i="123"/>
  <c r="W1686" i="123"/>
  <c r="J1686" i="123"/>
  <c r="E1686" i="123"/>
  <c r="L1686" i="123" s="1"/>
  <c r="AE1685" i="123"/>
  <c r="AD1685" i="123"/>
  <c r="Z1685" i="123"/>
  <c r="AA1685" i="123" s="1"/>
  <c r="AB1685" i="123" s="1"/>
  <c r="Y1685" i="123"/>
  <c r="W1685" i="123"/>
  <c r="J1685" i="123"/>
  <c r="E1685" i="123"/>
  <c r="L1685" i="123" s="1"/>
  <c r="AE1684" i="123"/>
  <c r="AD1684" i="123"/>
  <c r="Z1684" i="123"/>
  <c r="AA1684" i="123" s="1"/>
  <c r="AB1684" i="123" s="1"/>
  <c r="Y1684" i="123"/>
  <c r="W1684" i="123"/>
  <c r="J1684" i="123"/>
  <c r="E1684" i="123"/>
  <c r="L1684" i="123" s="1"/>
  <c r="AE1683" i="123"/>
  <c r="AD1683" i="123"/>
  <c r="Z1683" i="123"/>
  <c r="AA1683" i="123" s="1"/>
  <c r="AB1683" i="123" s="1"/>
  <c r="Y1683" i="123"/>
  <c r="W1683" i="123"/>
  <c r="J1683" i="123"/>
  <c r="E1683" i="123"/>
  <c r="L1683" i="123" s="1"/>
  <c r="AE1682" i="123"/>
  <c r="AD1682" i="123"/>
  <c r="Z1682" i="123"/>
  <c r="AA1682" i="123" s="1"/>
  <c r="AB1682" i="123" s="1"/>
  <c r="Y1682" i="123"/>
  <c r="W1682" i="123"/>
  <c r="J1682" i="123"/>
  <c r="E1682" i="123"/>
  <c r="L1682" i="123" s="1"/>
  <c r="AE1681" i="123"/>
  <c r="AD1681" i="123"/>
  <c r="Z1681" i="123"/>
  <c r="AA1681" i="123" s="1"/>
  <c r="AB1681" i="123" s="1"/>
  <c r="Y1681" i="123"/>
  <c r="W1681" i="123"/>
  <c r="J1681" i="123"/>
  <c r="E1681" i="123"/>
  <c r="L1681" i="123" s="1"/>
  <c r="AE1680" i="123"/>
  <c r="AD1680" i="123"/>
  <c r="Z1680" i="123"/>
  <c r="AA1680" i="123" s="1"/>
  <c r="AB1680" i="123" s="1"/>
  <c r="Y1680" i="123"/>
  <c r="W1680" i="123"/>
  <c r="J1680" i="123"/>
  <c r="E1680" i="123"/>
  <c r="L1680" i="123" s="1"/>
  <c r="AE1679" i="123"/>
  <c r="AD1679" i="123"/>
  <c r="Z1679" i="123"/>
  <c r="AA1679" i="123" s="1"/>
  <c r="AB1679" i="123" s="1"/>
  <c r="Y1679" i="123"/>
  <c r="W1679" i="123"/>
  <c r="J1679" i="123"/>
  <c r="E1679" i="123"/>
  <c r="L1679" i="123" s="1"/>
  <c r="AE1678" i="123"/>
  <c r="AD1678" i="123"/>
  <c r="Z1678" i="123"/>
  <c r="AA1678" i="123" s="1"/>
  <c r="AB1678" i="123" s="1"/>
  <c r="Y1678" i="123"/>
  <c r="W1678" i="123"/>
  <c r="J1678" i="123"/>
  <c r="E1678" i="123"/>
  <c r="L1678" i="123" s="1"/>
  <c r="AE1677" i="123"/>
  <c r="AD1677" i="123"/>
  <c r="Z1677" i="123"/>
  <c r="AA1677" i="123" s="1"/>
  <c r="AB1677" i="123" s="1"/>
  <c r="Y1677" i="123"/>
  <c r="W1677" i="123"/>
  <c r="J1677" i="123"/>
  <c r="E1677" i="123"/>
  <c r="L1677" i="123" s="1"/>
  <c r="AE1676" i="123"/>
  <c r="AD1676" i="123"/>
  <c r="Z1676" i="123"/>
  <c r="AA1676" i="123" s="1"/>
  <c r="AB1676" i="123" s="1"/>
  <c r="Y1676" i="123"/>
  <c r="W1676" i="123"/>
  <c r="J1676" i="123"/>
  <c r="E1676" i="123"/>
  <c r="L1676" i="123" s="1"/>
  <c r="AE1675" i="123"/>
  <c r="AD1675" i="123"/>
  <c r="Z1675" i="123"/>
  <c r="AA1675" i="123" s="1"/>
  <c r="AB1675" i="123" s="1"/>
  <c r="Y1675" i="123"/>
  <c r="W1675" i="123"/>
  <c r="J1675" i="123"/>
  <c r="E1675" i="123"/>
  <c r="L1675" i="123" s="1"/>
  <c r="AE1674" i="123"/>
  <c r="AD1674" i="123"/>
  <c r="Z1674" i="123"/>
  <c r="AA1674" i="123" s="1"/>
  <c r="AB1674" i="123" s="1"/>
  <c r="Y1674" i="123"/>
  <c r="W1674" i="123"/>
  <c r="J1674" i="123"/>
  <c r="E1674" i="123"/>
  <c r="L1674" i="123" s="1"/>
  <c r="AE1673" i="123"/>
  <c r="AD1673" i="123"/>
  <c r="Z1673" i="123"/>
  <c r="AA1673" i="123" s="1"/>
  <c r="AB1673" i="123" s="1"/>
  <c r="Y1673" i="123"/>
  <c r="W1673" i="123"/>
  <c r="J1673" i="123"/>
  <c r="E1673" i="123"/>
  <c r="L1673" i="123" s="1"/>
  <c r="AE1672" i="123"/>
  <c r="AD1672" i="123"/>
  <c r="Z1672" i="123"/>
  <c r="AA1672" i="123" s="1"/>
  <c r="AB1672" i="123" s="1"/>
  <c r="Y1672" i="123"/>
  <c r="W1672" i="123"/>
  <c r="J1672" i="123"/>
  <c r="E1672" i="123"/>
  <c r="L1672" i="123" s="1"/>
  <c r="AE1671" i="123"/>
  <c r="AD1671" i="123"/>
  <c r="Z1671" i="123"/>
  <c r="AA1671" i="123" s="1"/>
  <c r="AB1671" i="123" s="1"/>
  <c r="Y1671" i="123"/>
  <c r="W1671" i="123"/>
  <c r="J1671" i="123"/>
  <c r="E1671" i="123"/>
  <c r="L1671" i="123" s="1"/>
  <c r="AE1670" i="123"/>
  <c r="AD1670" i="123"/>
  <c r="Z1670" i="123"/>
  <c r="AA1670" i="123" s="1"/>
  <c r="AB1670" i="123" s="1"/>
  <c r="Y1670" i="123"/>
  <c r="W1670" i="123"/>
  <c r="J1670" i="123"/>
  <c r="E1670" i="123"/>
  <c r="L1670" i="123" s="1"/>
  <c r="AE1669" i="123"/>
  <c r="AD1669" i="123"/>
  <c r="Z1669" i="123"/>
  <c r="AA1669" i="123" s="1"/>
  <c r="AB1669" i="123" s="1"/>
  <c r="Y1669" i="123"/>
  <c r="W1669" i="123"/>
  <c r="J1669" i="123"/>
  <c r="E1669" i="123"/>
  <c r="L1669" i="123" s="1"/>
  <c r="AE1668" i="123"/>
  <c r="AD1668" i="123"/>
  <c r="Z1668" i="123"/>
  <c r="AA1668" i="123" s="1"/>
  <c r="AB1668" i="123" s="1"/>
  <c r="Y1668" i="123"/>
  <c r="W1668" i="123"/>
  <c r="J1668" i="123"/>
  <c r="E1668" i="123"/>
  <c r="L1668" i="123" s="1"/>
  <c r="AE1667" i="123"/>
  <c r="AD1667" i="123"/>
  <c r="Z1667" i="123"/>
  <c r="AA1667" i="123" s="1"/>
  <c r="AB1667" i="123" s="1"/>
  <c r="Y1667" i="123"/>
  <c r="W1667" i="123"/>
  <c r="J1667" i="123"/>
  <c r="E1667" i="123"/>
  <c r="L1667" i="123" s="1"/>
  <c r="AE1666" i="123"/>
  <c r="AD1666" i="123"/>
  <c r="Z1666" i="123"/>
  <c r="AA1666" i="123" s="1"/>
  <c r="AB1666" i="123" s="1"/>
  <c r="Y1666" i="123"/>
  <c r="W1666" i="123"/>
  <c r="J1666" i="123"/>
  <c r="E1666" i="123"/>
  <c r="L1666" i="123" s="1"/>
  <c r="AE1665" i="123"/>
  <c r="AD1665" i="123"/>
  <c r="Z1665" i="123"/>
  <c r="AA1665" i="123" s="1"/>
  <c r="AB1665" i="123" s="1"/>
  <c r="Y1665" i="123"/>
  <c r="W1665" i="123"/>
  <c r="J1665" i="123"/>
  <c r="E1665" i="123"/>
  <c r="L1665" i="123" s="1"/>
  <c r="AE1664" i="123"/>
  <c r="AD1664" i="123"/>
  <c r="Z1664" i="123"/>
  <c r="AA1664" i="123" s="1"/>
  <c r="AB1664" i="123" s="1"/>
  <c r="Y1664" i="123"/>
  <c r="W1664" i="123"/>
  <c r="J1664" i="123"/>
  <c r="E1664" i="123"/>
  <c r="L1664" i="123" s="1"/>
  <c r="AE1663" i="123"/>
  <c r="AD1663" i="123"/>
  <c r="Z1663" i="123"/>
  <c r="AA1663" i="123" s="1"/>
  <c r="AB1663" i="123" s="1"/>
  <c r="Y1663" i="123"/>
  <c r="W1663" i="123"/>
  <c r="J1663" i="123"/>
  <c r="E1663" i="123"/>
  <c r="L1663" i="123" s="1"/>
  <c r="AE1662" i="123"/>
  <c r="AD1662" i="123"/>
  <c r="Z1662" i="123"/>
  <c r="AA1662" i="123" s="1"/>
  <c r="AB1662" i="123" s="1"/>
  <c r="Y1662" i="123"/>
  <c r="W1662" i="123"/>
  <c r="J1662" i="123"/>
  <c r="E1662" i="123"/>
  <c r="L1662" i="123" s="1"/>
  <c r="AE1661" i="123"/>
  <c r="AD1661" i="123"/>
  <c r="Z1661" i="123"/>
  <c r="AA1661" i="123" s="1"/>
  <c r="AB1661" i="123" s="1"/>
  <c r="Y1661" i="123"/>
  <c r="W1661" i="123"/>
  <c r="J1661" i="123"/>
  <c r="E1661" i="123"/>
  <c r="L1661" i="123" s="1"/>
  <c r="AE1660" i="123"/>
  <c r="AD1660" i="123"/>
  <c r="Z1660" i="123"/>
  <c r="AA1660" i="123" s="1"/>
  <c r="AB1660" i="123" s="1"/>
  <c r="Y1660" i="123"/>
  <c r="W1660" i="123"/>
  <c r="J1660" i="123"/>
  <c r="E1660" i="123"/>
  <c r="L1660" i="123" s="1"/>
  <c r="AE1659" i="123"/>
  <c r="AD1659" i="123"/>
  <c r="Z1659" i="123"/>
  <c r="AA1659" i="123" s="1"/>
  <c r="AB1659" i="123" s="1"/>
  <c r="Y1659" i="123"/>
  <c r="W1659" i="123"/>
  <c r="J1659" i="123"/>
  <c r="E1659" i="123"/>
  <c r="L1659" i="123" s="1"/>
  <c r="AE1658" i="123"/>
  <c r="AD1658" i="123"/>
  <c r="Z1658" i="123"/>
  <c r="AA1658" i="123" s="1"/>
  <c r="AB1658" i="123" s="1"/>
  <c r="Y1658" i="123"/>
  <c r="W1658" i="123"/>
  <c r="J1658" i="123"/>
  <c r="E1658" i="123"/>
  <c r="L1658" i="123" s="1"/>
  <c r="AE1657" i="123"/>
  <c r="AD1657" i="123"/>
  <c r="Z1657" i="123"/>
  <c r="AA1657" i="123" s="1"/>
  <c r="AB1657" i="123" s="1"/>
  <c r="Y1657" i="123"/>
  <c r="W1657" i="123"/>
  <c r="J1657" i="123"/>
  <c r="E1657" i="123"/>
  <c r="L1657" i="123" s="1"/>
  <c r="AE1656" i="123"/>
  <c r="AD1656" i="123"/>
  <c r="Z1656" i="123"/>
  <c r="AA1656" i="123" s="1"/>
  <c r="AB1656" i="123" s="1"/>
  <c r="Y1656" i="123"/>
  <c r="W1656" i="123"/>
  <c r="J1656" i="123"/>
  <c r="E1656" i="123"/>
  <c r="L1656" i="123" s="1"/>
  <c r="AE1655" i="123"/>
  <c r="AD1655" i="123"/>
  <c r="Z1655" i="123"/>
  <c r="AA1655" i="123" s="1"/>
  <c r="AB1655" i="123" s="1"/>
  <c r="Y1655" i="123"/>
  <c r="W1655" i="123"/>
  <c r="J1655" i="123"/>
  <c r="E1655" i="123"/>
  <c r="L1655" i="123" s="1"/>
  <c r="AE1654" i="123"/>
  <c r="AD1654" i="123"/>
  <c r="Z1654" i="123"/>
  <c r="AA1654" i="123" s="1"/>
  <c r="AB1654" i="123" s="1"/>
  <c r="Y1654" i="123"/>
  <c r="W1654" i="123"/>
  <c r="J1654" i="123"/>
  <c r="E1654" i="123"/>
  <c r="L1654" i="123" s="1"/>
  <c r="AE1653" i="123"/>
  <c r="AD1653" i="123"/>
  <c r="Z1653" i="123"/>
  <c r="AA1653" i="123" s="1"/>
  <c r="AB1653" i="123" s="1"/>
  <c r="Y1653" i="123"/>
  <c r="W1653" i="123"/>
  <c r="J1653" i="123"/>
  <c r="E1653" i="123"/>
  <c r="L1653" i="123" s="1"/>
  <c r="AE1652" i="123"/>
  <c r="AD1652" i="123"/>
  <c r="Z1652" i="123"/>
  <c r="AA1652" i="123" s="1"/>
  <c r="AB1652" i="123" s="1"/>
  <c r="Y1652" i="123"/>
  <c r="W1652" i="123"/>
  <c r="J1652" i="123"/>
  <c r="E1652" i="123"/>
  <c r="L1652" i="123" s="1"/>
  <c r="AE1651" i="123"/>
  <c r="AD1651" i="123"/>
  <c r="Z1651" i="123"/>
  <c r="AA1651" i="123" s="1"/>
  <c r="AB1651" i="123" s="1"/>
  <c r="Y1651" i="123"/>
  <c r="W1651" i="123"/>
  <c r="J1651" i="123"/>
  <c r="E1651" i="123"/>
  <c r="L1651" i="123" s="1"/>
  <c r="AE1650" i="123"/>
  <c r="AD1650" i="123"/>
  <c r="Z1650" i="123"/>
  <c r="AA1650" i="123" s="1"/>
  <c r="AB1650" i="123" s="1"/>
  <c r="Y1650" i="123"/>
  <c r="W1650" i="123"/>
  <c r="J1650" i="123"/>
  <c r="E1650" i="123"/>
  <c r="L1650" i="123" s="1"/>
  <c r="AE1649" i="123"/>
  <c r="AD1649" i="123"/>
  <c r="Z1649" i="123"/>
  <c r="AA1649" i="123" s="1"/>
  <c r="AB1649" i="123" s="1"/>
  <c r="Y1649" i="123"/>
  <c r="W1649" i="123"/>
  <c r="J1649" i="123"/>
  <c r="E1649" i="123"/>
  <c r="L1649" i="123" s="1"/>
  <c r="AE1648" i="123"/>
  <c r="AD1648" i="123"/>
  <c r="Z1648" i="123"/>
  <c r="AA1648" i="123" s="1"/>
  <c r="AB1648" i="123" s="1"/>
  <c r="Y1648" i="123"/>
  <c r="W1648" i="123"/>
  <c r="J1648" i="123"/>
  <c r="E1648" i="123"/>
  <c r="L1648" i="123" s="1"/>
  <c r="AE1647" i="123"/>
  <c r="AD1647" i="123"/>
  <c r="Z1647" i="123"/>
  <c r="AA1647" i="123" s="1"/>
  <c r="AB1647" i="123" s="1"/>
  <c r="Y1647" i="123"/>
  <c r="W1647" i="123"/>
  <c r="J1647" i="123"/>
  <c r="E1647" i="123"/>
  <c r="L1647" i="123" s="1"/>
  <c r="AE1646" i="123"/>
  <c r="AD1646" i="123"/>
  <c r="Z1646" i="123"/>
  <c r="AA1646" i="123" s="1"/>
  <c r="AB1646" i="123" s="1"/>
  <c r="Y1646" i="123"/>
  <c r="W1646" i="123"/>
  <c r="J1646" i="123"/>
  <c r="E1646" i="123"/>
  <c r="L1646" i="123" s="1"/>
  <c r="AE1645" i="123"/>
  <c r="AD1645" i="123"/>
  <c r="Z1645" i="123"/>
  <c r="AA1645" i="123" s="1"/>
  <c r="AB1645" i="123" s="1"/>
  <c r="Y1645" i="123"/>
  <c r="W1645" i="123"/>
  <c r="J1645" i="123"/>
  <c r="E1645" i="123"/>
  <c r="L1645" i="123" s="1"/>
  <c r="AE1644" i="123"/>
  <c r="AD1644" i="123"/>
  <c r="Z1644" i="123"/>
  <c r="AA1644" i="123" s="1"/>
  <c r="AB1644" i="123" s="1"/>
  <c r="Y1644" i="123"/>
  <c r="W1644" i="123"/>
  <c r="J1644" i="123"/>
  <c r="E1644" i="123"/>
  <c r="L1644" i="123" s="1"/>
  <c r="AE1643" i="123"/>
  <c r="AD1643" i="123"/>
  <c r="Z1643" i="123"/>
  <c r="AA1643" i="123" s="1"/>
  <c r="AB1643" i="123" s="1"/>
  <c r="Y1643" i="123"/>
  <c r="W1643" i="123"/>
  <c r="J1643" i="123"/>
  <c r="E1643" i="123"/>
  <c r="L1643" i="123" s="1"/>
  <c r="AE1642" i="123"/>
  <c r="AD1642" i="123"/>
  <c r="Z1642" i="123"/>
  <c r="AA1642" i="123" s="1"/>
  <c r="AB1642" i="123" s="1"/>
  <c r="Y1642" i="123"/>
  <c r="W1642" i="123"/>
  <c r="J1642" i="123"/>
  <c r="E1642" i="123"/>
  <c r="L1642" i="123" s="1"/>
  <c r="AE1641" i="123"/>
  <c r="AD1641" i="123"/>
  <c r="Z1641" i="123"/>
  <c r="AA1641" i="123" s="1"/>
  <c r="AB1641" i="123" s="1"/>
  <c r="Y1641" i="123"/>
  <c r="W1641" i="123"/>
  <c r="J1641" i="123"/>
  <c r="E1641" i="123"/>
  <c r="L1641" i="123" s="1"/>
  <c r="AE1640" i="123"/>
  <c r="AD1640" i="123"/>
  <c r="Z1640" i="123"/>
  <c r="AA1640" i="123" s="1"/>
  <c r="AB1640" i="123" s="1"/>
  <c r="Y1640" i="123"/>
  <c r="W1640" i="123"/>
  <c r="J1640" i="123"/>
  <c r="E1640" i="123"/>
  <c r="L1640" i="123" s="1"/>
  <c r="AE1639" i="123"/>
  <c r="AD1639" i="123"/>
  <c r="Z1639" i="123"/>
  <c r="AA1639" i="123" s="1"/>
  <c r="AB1639" i="123" s="1"/>
  <c r="Y1639" i="123"/>
  <c r="W1639" i="123"/>
  <c r="J1639" i="123"/>
  <c r="E1639" i="123"/>
  <c r="L1639" i="123" s="1"/>
  <c r="AE1638" i="123"/>
  <c r="AD1638" i="123"/>
  <c r="Z1638" i="123"/>
  <c r="AA1638" i="123" s="1"/>
  <c r="AB1638" i="123" s="1"/>
  <c r="Y1638" i="123"/>
  <c r="W1638" i="123"/>
  <c r="J1638" i="123"/>
  <c r="E1638" i="123"/>
  <c r="L1638" i="123" s="1"/>
  <c r="AE1637" i="123"/>
  <c r="AD1637" i="123"/>
  <c r="Z1637" i="123"/>
  <c r="AA1637" i="123" s="1"/>
  <c r="AB1637" i="123" s="1"/>
  <c r="Y1637" i="123"/>
  <c r="W1637" i="123"/>
  <c r="J1637" i="123"/>
  <c r="E1637" i="123"/>
  <c r="L1637" i="123" s="1"/>
  <c r="AE1636" i="123"/>
  <c r="AD1636" i="123"/>
  <c r="Z1636" i="123"/>
  <c r="AA1636" i="123" s="1"/>
  <c r="AB1636" i="123" s="1"/>
  <c r="Y1636" i="123"/>
  <c r="W1636" i="123"/>
  <c r="J1636" i="123"/>
  <c r="E1636" i="123"/>
  <c r="L1636" i="123" s="1"/>
  <c r="AE1635" i="123"/>
  <c r="AD1635" i="123"/>
  <c r="Z1635" i="123"/>
  <c r="AA1635" i="123" s="1"/>
  <c r="AB1635" i="123" s="1"/>
  <c r="Y1635" i="123"/>
  <c r="W1635" i="123"/>
  <c r="J1635" i="123"/>
  <c r="E1635" i="123"/>
  <c r="L1635" i="123" s="1"/>
  <c r="AE1634" i="123"/>
  <c r="AD1634" i="123"/>
  <c r="Z1634" i="123"/>
  <c r="AA1634" i="123" s="1"/>
  <c r="AB1634" i="123" s="1"/>
  <c r="Y1634" i="123"/>
  <c r="W1634" i="123"/>
  <c r="J1634" i="123"/>
  <c r="E1634" i="123"/>
  <c r="L1634" i="123" s="1"/>
  <c r="AE1633" i="123"/>
  <c r="AD1633" i="123"/>
  <c r="Z1633" i="123"/>
  <c r="AA1633" i="123" s="1"/>
  <c r="AB1633" i="123" s="1"/>
  <c r="Y1633" i="123"/>
  <c r="W1633" i="123"/>
  <c r="J1633" i="123"/>
  <c r="E1633" i="123"/>
  <c r="L1633" i="123" s="1"/>
  <c r="AE1632" i="123"/>
  <c r="AD1632" i="123"/>
  <c r="Z1632" i="123"/>
  <c r="AA1632" i="123" s="1"/>
  <c r="AB1632" i="123" s="1"/>
  <c r="Y1632" i="123"/>
  <c r="W1632" i="123"/>
  <c r="J1632" i="123"/>
  <c r="E1632" i="123"/>
  <c r="L1632" i="123" s="1"/>
  <c r="AE1631" i="123"/>
  <c r="AD1631" i="123"/>
  <c r="Z1631" i="123"/>
  <c r="AA1631" i="123" s="1"/>
  <c r="AB1631" i="123" s="1"/>
  <c r="Y1631" i="123"/>
  <c r="W1631" i="123"/>
  <c r="J1631" i="123"/>
  <c r="E1631" i="123"/>
  <c r="L1631" i="123" s="1"/>
  <c r="AE1630" i="123"/>
  <c r="AD1630" i="123"/>
  <c r="Z1630" i="123"/>
  <c r="AA1630" i="123" s="1"/>
  <c r="AB1630" i="123" s="1"/>
  <c r="Y1630" i="123"/>
  <c r="W1630" i="123"/>
  <c r="J1630" i="123"/>
  <c r="E1630" i="123"/>
  <c r="L1630" i="123" s="1"/>
  <c r="AE1629" i="123"/>
  <c r="AD1629" i="123"/>
  <c r="Z1629" i="123"/>
  <c r="AA1629" i="123" s="1"/>
  <c r="AB1629" i="123" s="1"/>
  <c r="Y1629" i="123"/>
  <c r="W1629" i="123"/>
  <c r="J1629" i="123"/>
  <c r="E1629" i="123"/>
  <c r="L1629" i="123" s="1"/>
  <c r="AE1628" i="123"/>
  <c r="AD1628" i="123"/>
  <c r="Z1628" i="123"/>
  <c r="AA1628" i="123" s="1"/>
  <c r="AB1628" i="123" s="1"/>
  <c r="Y1628" i="123"/>
  <c r="W1628" i="123"/>
  <c r="J1628" i="123"/>
  <c r="E1628" i="123"/>
  <c r="L1628" i="123" s="1"/>
  <c r="AE1627" i="123"/>
  <c r="AD1627" i="123"/>
  <c r="Z1627" i="123"/>
  <c r="AA1627" i="123" s="1"/>
  <c r="AB1627" i="123" s="1"/>
  <c r="Y1627" i="123"/>
  <c r="W1627" i="123"/>
  <c r="J1627" i="123"/>
  <c r="E1627" i="123"/>
  <c r="L1627" i="123" s="1"/>
  <c r="AE1626" i="123"/>
  <c r="AD1626" i="123"/>
  <c r="Z1626" i="123"/>
  <c r="AA1626" i="123" s="1"/>
  <c r="AB1626" i="123" s="1"/>
  <c r="Y1626" i="123"/>
  <c r="W1626" i="123"/>
  <c r="J1626" i="123"/>
  <c r="E1626" i="123"/>
  <c r="L1626" i="123" s="1"/>
  <c r="AE1625" i="123"/>
  <c r="AD1625" i="123"/>
  <c r="Z1625" i="123"/>
  <c r="AA1625" i="123" s="1"/>
  <c r="AB1625" i="123" s="1"/>
  <c r="Y1625" i="123"/>
  <c r="W1625" i="123"/>
  <c r="J1625" i="123"/>
  <c r="E1625" i="123"/>
  <c r="L1625" i="123" s="1"/>
  <c r="AE1624" i="123"/>
  <c r="AD1624" i="123"/>
  <c r="Z1624" i="123"/>
  <c r="AA1624" i="123" s="1"/>
  <c r="AB1624" i="123" s="1"/>
  <c r="Y1624" i="123"/>
  <c r="W1624" i="123"/>
  <c r="J1624" i="123"/>
  <c r="E1624" i="123"/>
  <c r="L1624" i="123" s="1"/>
  <c r="AE1623" i="123"/>
  <c r="AD1623" i="123"/>
  <c r="Z1623" i="123"/>
  <c r="AA1623" i="123" s="1"/>
  <c r="AB1623" i="123" s="1"/>
  <c r="Y1623" i="123"/>
  <c r="W1623" i="123"/>
  <c r="J1623" i="123"/>
  <c r="E1623" i="123"/>
  <c r="L1623" i="123" s="1"/>
  <c r="AE1622" i="123"/>
  <c r="AD1622" i="123"/>
  <c r="Z1622" i="123"/>
  <c r="AA1622" i="123" s="1"/>
  <c r="AB1622" i="123" s="1"/>
  <c r="Y1622" i="123"/>
  <c r="W1622" i="123"/>
  <c r="J1622" i="123"/>
  <c r="E1622" i="123"/>
  <c r="L1622" i="123" s="1"/>
  <c r="AE1621" i="123"/>
  <c r="AD1621" i="123"/>
  <c r="Z1621" i="123"/>
  <c r="AA1621" i="123" s="1"/>
  <c r="AB1621" i="123" s="1"/>
  <c r="Y1621" i="123"/>
  <c r="W1621" i="123"/>
  <c r="J1621" i="123"/>
  <c r="E1621" i="123"/>
  <c r="L1621" i="123" s="1"/>
  <c r="AE1620" i="123"/>
  <c r="AD1620" i="123"/>
  <c r="Z1620" i="123"/>
  <c r="AA1620" i="123" s="1"/>
  <c r="AB1620" i="123" s="1"/>
  <c r="Y1620" i="123"/>
  <c r="W1620" i="123"/>
  <c r="J1620" i="123"/>
  <c r="E1620" i="123"/>
  <c r="L1620" i="123" s="1"/>
  <c r="AE1619" i="123"/>
  <c r="AD1619" i="123"/>
  <c r="Z1619" i="123"/>
  <c r="AA1619" i="123" s="1"/>
  <c r="AB1619" i="123" s="1"/>
  <c r="Y1619" i="123"/>
  <c r="W1619" i="123"/>
  <c r="J1619" i="123"/>
  <c r="E1619" i="123"/>
  <c r="L1619" i="123" s="1"/>
  <c r="AE1618" i="123"/>
  <c r="AD1618" i="123"/>
  <c r="Z1618" i="123"/>
  <c r="AA1618" i="123" s="1"/>
  <c r="AB1618" i="123" s="1"/>
  <c r="Y1618" i="123"/>
  <c r="W1618" i="123"/>
  <c r="J1618" i="123"/>
  <c r="E1618" i="123"/>
  <c r="L1618" i="123" s="1"/>
  <c r="AE1617" i="123"/>
  <c r="AD1617" i="123"/>
  <c r="Z1617" i="123"/>
  <c r="AA1617" i="123" s="1"/>
  <c r="AB1617" i="123" s="1"/>
  <c r="Y1617" i="123"/>
  <c r="W1617" i="123"/>
  <c r="J1617" i="123"/>
  <c r="E1617" i="123"/>
  <c r="L1617" i="123" s="1"/>
  <c r="AE1616" i="123"/>
  <c r="AD1616" i="123"/>
  <c r="Z1616" i="123"/>
  <c r="AA1616" i="123" s="1"/>
  <c r="AB1616" i="123" s="1"/>
  <c r="Y1616" i="123"/>
  <c r="W1616" i="123"/>
  <c r="J1616" i="123"/>
  <c r="E1616" i="123"/>
  <c r="L1616" i="123" s="1"/>
  <c r="AE1615" i="123"/>
  <c r="AD1615" i="123"/>
  <c r="Z1615" i="123"/>
  <c r="AA1615" i="123" s="1"/>
  <c r="AB1615" i="123" s="1"/>
  <c r="Y1615" i="123"/>
  <c r="W1615" i="123"/>
  <c r="J1615" i="123"/>
  <c r="E1615" i="123"/>
  <c r="L1615" i="123" s="1"/>
  <c r="AE1614" i="123"/>
  <c r="AD1614" i="123"/>
  <c r="Z1614" i="123"/>
  <c r="AA1614" i="123" s="1"/>
  <c r="AB1614" i="123" s="1"/>
  <c r="Y1614" i="123"/>
  <c r="W1614" i="123"/>
  <c r="J1614" i="123"/>
  <c r="E1614" i="123"/>
  <c r="L1614" i="123" s="1"/>
  <c r="AE1613" i="123"/>
  <c r="AD1613" i="123"/>
  <c r="Z1613" i="123"/>
  <c r="AA1613" i="123" s="1"/>
  <c r="AB1613" i="123" s="1"/>
  <c r="Y1613" i="123"/>
  <c r="W1613" i="123"/>
  <c r="J1613" i="123"/>
  <c r="E1613" i="123"/>
  <c r="L1613" i="123" s="1"/>
  <c r="AE1612" i="123"/>
  <c r="AD1612" i="123"/>
  <c r="Z1612" i="123"/>
  <c r="AA1612" i="123" s="1"/>
  <c r="AB1612" i="123" s="1"/>
  <c r="Y1612" i="123"/>
  <c r="W1612" i="123"/>
  <c r="J1612" i="123"/>
  <c r="E1612" i="123"/>
  <c r="L1612" i="123" s="1"/>
  <c r="AE1611" i="123"/>
  <c r="AD1611" i="123"/>
  <c r="Z1611" i="123"/>
  <c r="AA1611" i="123" s="1"/>
  <c r="AB1611" i="123" s="1"/>
  <c r="Y1611" i="123"/>
  <c r="W1611" i="123"/>
  <c r="J1611" i="123"/>
  <c r="E1611" i="123"/>
  <c r="L1611" i="123" s="1"/>
  <c r="AE1610" i="123"/>
  <c r="AD1610" i="123"/>
  <c r="Z1610" i="123"/>
  <c r="AA1610" i="123" s="1"/>
  <c r="AB1610" i="123" s="1"/>
  <c r="Y1610" i="123"/>
  <c r="W1610" i="123"/>
  <c r="J1610" i="123"/>
  <c r="E1610" i="123"/>
  <c r="L1610" i="123" s="1"/>
  <c r="AE1609" i="123"/>
  <c r="AD1609" i="123"/>
  <c r="Z1609" i="123"/>
  <c r="AA1609" i="123" s="1"/>
  <c r="AB1609" i="123" s="1"/>
  <c r="Y1609" i="123"/>
  <c r="W1609" i="123"/>
  <c r="J1609" i="123"/>
  <c r="E1609" i="123"/>
  <c r="L1609" i="123" s="1"/>
  <c r="AE1608" i="123"/>
  <c r="AD1608" i="123"/>
  <c r="Z1608" i="123"/>
  <c r="AA1608" i="123" s="1"/>
  <c r="AB1608" i="123" s="1"/>
  <c r="Y1608" i="123"/>
  <c r="W1608" i="123"/>
  <c r="J1608" i="123"/>
  <c r="E1608" i="123"/>
  <c r="L1608" i="123" s="1"/>
  <c r="AE1607" i="123"/>
  <c r="AD1607" i="123"/>
  <c r="Z1607" i="123"/>
  <c r="AA1607" i="123" s="1"/>
  <c r="AB1607" i="123" s="1"/>
  <c r="Y1607" i="123"/>
  <c r="W1607" i="123"/>
  <c r="J1607" i="123"/>
  <c r="E1607" i="123"/>
  <c r="L1607" i="123" s="1"/>
  <c r="AE1606" i="123"/>
  <c r="AD1606" i="123"/>
  <c r="Z1606" i="123"/>
  <c r="AA1606" i="123" s="1"/>
  <c r="AB1606" i="123" s="1"/>
  <c r="Y1606" i="123"/>
  <c r="W1606" i="123"/>
  <c r="J1606" i="123"/>
  <c r="E1606" i="123"/>
  <c r="L1606" i="123" s="1"/>
  <c r="AE1605" i="123"/>
  <c r="AD1605" i="123"/>
  <c r="Z1605" i="123"/>
  <c r="AA1605" i="123" s="1"/>
  <c r="AB1605" i="123" s="1"/>
  <c r="Y1605" i="123"/>
  <c r="W1605" i="123"/>
  <c r="J1605" i="123"/>
  <c r="E1605" i="123"/>
  <c r="L1605" i="123" s="1"/>
  <c r="AE1604" i="123"/>
  <c r="AD1604" i="123"/>
  <c r="Z1604" i="123"/>
  <c r="AA1604" i="123" s="1"/>
  <c r="AB1604" i="123" s="1"/>
  <c r="Y1604" i="123"/>
  <c r="W1604" i="123"/>
  <c r="J1604" i="123"/>
  <c r="E1604" i="123"/>
  <c r="L1604" i="123" s="1"/>
  <c r="AE1603" i="123"/>
  <c r="AD1603" i="123"/>
  <c r="Z1603" i="123"/>
  <c r="AA1603" i="123" s="1"/>
  <c r="AB1603" i="123" s="1"/>
  <c r="Y1603" i="123"/>
  <c r="W1603" i="123"/>
  <c r="J1603" i="123"/>
  <c r="E1603" i="123"/>
  <c r="L1603" i="123" s="1"/>
  <c r="AE1602" i="123"/>
  <c r="AD1602" i="123"/>
  <c r="Z1602" i="123"/>
  <c r="AA1602" i="123" s="1"/>
  <c r="AB1602" i="123" s="1"/>
  <c r="Y1602" i="123"/>
  <c r="W1602" i="123"/>
  <c r="J1602" i="123"/>
  <c r="E1602" i="123"/>
  <c r="L1602" i="123" s="1"/>
  <c r="AE1601" i="123"/>
  <c r="AD1601" i="123"/>
  <c r="Z1601" i="123"/>
  <c r="AA1601" i="123" s="1"/>
  <c r="AB1601" i="123" s="1"/>
  <c r="Y1601" i="123"/>
  <c r="W1601" i="123"/>
  <c r="J1601" i="123"/>
  <c r="E1601" i="123"/>
  <c r="L1601" i="123" s="1"/>
  <c r="AE1600" i="123"/>
  <c r="AD1600" i="123"/>
  <c r="Z1600" i="123"/>
  <c r="AA1600" i="123" s="1"/>
  <c r="AB1600" i="123" s="1"/>
  <c r="Y1600" i="123"/>
  <c r="W1600" i="123"/>
  <c r="J1600" i="123"/>
  <c r="E1600" i="123"/>
  <c r="L1600" i="123" s="1"/>
  <c r="AE1599" i="123"/>
  <c r="AD1599" i="123"/>
  <c r="Z1599" i="123"/>
  <c r="AA1599" i="123" s="1"/>
  <c r="AB1599" i="123" s="1"/>
  <c r="Y1599" i="123"/>
  <c r="W1599" i="123"/>
  <c r="J1599" i="123"/>
  <c r="E1599" i="123"/>
  <c r="L1599" i="123" s="1"/>
  <c r="AE1598" i="123"/>
  <c r="AD1598" i="123"/>
  <c r="Z1598" i="123"/>
  <c r="AA1598" i="123" s="1"/>
  <c r="AB1598" i="123" s="1"/>
  <c r="Y1598" i="123"/>
  <c r="W1598" i="123"/>
  <c r="J1598" i="123"/>
  <c r="E1598" i="123"/>
  <c r="L1598" i="123" s="1"/>
  <c r="AE1597" i="123"/>
  <c r="AD1597" i="123"/>
  <c r="Z1597" i="123"/>
  <c r="AA1597" i="123" s="1"/>
  <c r="AB1597" i="123" s="1"/>
  <c r="Y1597" i="123"/>
  <c r="W1597" i="123"/>
  <c r="J1597" i="123"/>
  <c r="E1597" i="123"/>
  <c r="L1597" i="123" s="1"/>
  <c r="AE1596" i="123"/>
  <c r="AD1596" i="123"/>
  <c r="Z1596" i="123"/>
  <c r="AA1596" i="123" s="1"/>
  <c r="AB1596" i="123" s="1"/>
  <c r="Y1596" i="123"/>
  <c r="W1596" i="123"/>
  <c r="J1596" i="123"/>
  <c r="E1596" i="123"/>
  <c r="L1596" i="123" s="1"/>
  <c r="AE1595" i="123"/>
  <c r="AD1595" i="123"/>
  <c r="Z1595" i="123"/>
  <c r="AA1595" i="123" s="1"/>
  <c r="AB1595" i="123" s="1"/>
  <c r="Y1595" i="123"/>
  <c r="W1595" i="123"/>
  <c r="J1595" i="123"/>
  <c r="E1595" i="123"/>
  <c r="L1595" i="123" s="1"/>
  <c r="AE1594" i="123"/>
  <c r="AD1594" i="123"/>
  <c r="Z1594" i="123"/>
  <c r="AA1594" i="123" s="1"/>
  <c r="AB1594" i="123" s="1"/>
  <c r="Y1594" i="123"/>
  <c r="W1594" i="123"/>
  <c r="J1594" i="123"/>
  <c r="E1594" i="123"/>
  <c r="L1594" i="123" s="1"/>
  <c r="AE1593" i="123"/>
  <c r="AD1593" i="123"/>
  <c r="Z1593" i="123"/>
  <c r="AA1593" i="123" s="1"/>
  <c r="AB1593" i="123" s="1"/>
  <c r="Y1593" i="123"/>
  <c r="W1593" i="123"/>
  <c r="J1593" i="123"/>
  <c r="E1593" i="123"/>
  <c r="L1593" i="123" s="1"/>
  <c r="AE1592" i="123"/>
  <c r="AD1592" i="123"/>
  <c r="Z1592" i="123"/>
  <c r="AA1592" i="123" s="1"/>
  <c r="AB1592" i="123" s="1"/>
  <c r="Y1592" i="123"/>
  <c r="W1592" i="123"/>
  <c r="J1592" i="123"/>
  <c r="E1592" i="123"/>
  <c r="L1592" i="123" s="1"/>
  <c r="AE1591" i="123"/>
  <c r="AD1591" i="123"/>
  <c r="Z1591" i="123"/>
  <c r="AA1591" i="123" s="1"/>
  <c r="AB1591" i="123" s="1"/>
  <c r="Y1591" i="123"/>
  <c r="W1591" i="123"/>
  <c r="J1591" i="123"/>
  <c r="E1591" i="123"/>
  <c r="L1591" i="123" s="1"/>
  <c r="AE1590" i="123"/>
  <c r="AD1590" i="123"/>
  <c r="Z1590" i="123"/>
  <c r="AA1590" i="123" s="1"/>
  <c r="AB1590" i="123" s="1"/>
  <c r="Y1590" i="123"/>
  <c r="W1590" i="123"/>
  <c r="J1590" i="123"/>
  <c r="E1590" i="123"/>
  <c r="L1590" i="123" s="1"/>
  <c r="AE1589" i="123"/>
  <c r="AD1589" i="123"/>
  <c r="Z1589" i="123"/>
  <c r="AA1589" i="123" s="1"/>
  <c r="AB1589" i="123" s="1"/>
  <c r="Y1589" i="123"/>
  <c r="W1589" i="123"/>
  <c r="J1589" i="123"/>
  <c r="E1589" i="123"/>
  <c r="L1589" i="123" s="1"/>
  <c r="AE1588" i="123"/>
  <c r="AD1588" i="123"/>
  <c r="Z1588" i="123"/>
  <c r="AA1588" i="123" s="1"/>
  <c r="AB1588" i="123" s="1"/>
  <c r="Y1588" i="123"/>
  <c r="W1588" i="123"/>
  <c r="J1588" i="123"/>
  <c r="E1588" i="123"/>
  <c r="L1588" i="123" s="1"/>
  <c r="AE1587" i="123"/>
  <c r="AD1587" i="123"/>
  <c r="Z1587" i="123"/>
  <c r="AA1587" i="123" s="1"/>
  <c r="AB1587" i="123" s="1"/>
  <c r="Y1587" i="123"/>
  <c r="W1587" i="123"/>
  <c r="J1587" i="123"/>
  <c r="E1587" i="123"/>
  <c r="L1587" i="123" s="1"/>
  <c r="AE1586" i="123"/>
  <c r="AD1586" i="123"/>
  <c r="Z1586" i="123"/>
  <c r="AA1586" i="123" s="1"/>
  <c r="AB1586" i="123" s="1"/>
  <c r="Y1586" i="123"/>
  <c r="W1586" i="123"/>
  <c r="J1586" i="123"/>
  <c r="E1586" i="123"/>
  <c r="L1586" i="123" s="1"/>
  <c r="AE1585" i="123"/>
  <c r="AD1585" i="123"/>
  <c r="Z1585" i="123"/>
  <c r="AA1585" i="123" s="1"/>
  <c r="AB1585" i="123" s="1"/>
  <c r="Y1585" i="123"/>
  <c r="W1585" i="123"/>
  <c r="J1585" i="123"/>
  <c r="E1585" i="123"/>
  <c r="L1585" i="123" s="1"/>
  <c r="AE1584" i="123"/>
  <c r="AD1584" i="123"/>
  <c r="Z1584" i="123"/>
  <c r="AA1584" i="123" s="1"/>
  <c r="AB1584" i="123" s="1"/>
  <c r="Y1584" i="123"/>
  <c r="W1584" i="123"/>
  <c r="J1584" i="123"/>
  <c r="E1584" i="123"/>
  <c r="L1584" i="123" s="1"/>
  <c r="AE1583" i="123"/>
  <c r="AD1583" i="123"/>
  <c r="Z1583" i="123"/>
  <c r="AA1583" i="123" s="1"/>
  <c r="AB1583" i="123" s="1"/>
  <c r="Y1583" i="123"/>
  <c r="W1583" i="123"/>
  <c r="J1583" i="123"/>
  <c r="E1583" i="123"/>
  <c r="L1583" i="123" s="1"/>
  <c r="AE1582" i="123"/>
  <c r="AD1582" i="123"/>
  <c r="Z1582" i="123"/>
  <c r="AA1582" i="123" s="1"/>
  <c r="AB1582" i="123" s="1"/>
  <c r="Y1582" i="123"/>
  <c r="W1582" i="123"/>
  <c r="J1582" i="123"/>
  <c r="E1582" i="123"/>
  <c r="L1582" i="123" s="1"/>
  <c r="AE1581" i="123"/>
  <c r="AD1581" i="123"/>
  <c r="Z1581" i="123"/>
  <c r="AA1581" i="123" s="1"/>
  <c r="AB1581" i="123" s="1"/>
  <c r="Y1581" i="123"/>
  <c r="W1581" i="123"/>
  <c r="J1581" i="123"/>
  <c r="E1581" i="123"/>
  <c r="L1581" i="123" s="1"/>
  <c r="AE1580" i="123"/>
  <c r="AD1580" i="123"/>
  <c r="Z1580" i="123"/>
  <c r="AA1580" i="123" s="1"/>
  <c r="AB1580" i="123" s="1"/>
  <c r="Y1580" i="123"/>
  <c r="W1580" i="123"/>
  <c r="J1580" i="123"/>
  <c r="E1580" i="123"/>
  <c r="L1580" i="123" s="1"/>
  <c r="AE1579" i="123"/>
  <c r="AD1579" i="123"/>
  <c r="Z1579" i="123"/>
  <c r="AA1579" i="123" s="1"/>
  <c r="AB1579" i="123" s="1"/>
  <c r="Y1579" i="123"/>
  <c r="W1579" i="123"/>
  <c r="J1579" i="123"/>
  <c r="E1579" i="123"/>
  <c r="L1579" i="123" s="1"/>
  <c r="AE1578" i="123"/>
  <c r="AD1578" i="123"/>
  <c r="Z1578" i="123"/>
  <c r="AA1578" i="123" s="1"/>
  <c r="AB1578" i="123" s="1"/>
  <c r="Y1578" i="123"/>
  <c r="W1578" i="123"/>
  <c r="J1578" i="123"/>
  <c r="E1578" i="123"/>
  <c r="L1578" i="123" s="1"/>
  <c r="AE1577" i="123"/>
  <c r="AD1577" i="123"/>
  <c r="Z1577" i="123"/>
  <c r="AA1577" i="123" s="1"/>
  <c r="AB1577" i="123" s="1"/>
  <c r="Y1577" i="123"/>
  <c r="W1577" i="123"/>
  <c r="J1577" i="123"/>
  <c r="E1577" i="123"/>
  <c r="L1577" i="123" s="1"/>
  <c r="AE1576" i="123"/>
  <c r="AD1576" i="123"/>
  <c r="Z1576" i="123"/>
  <c r="AA1576" i="123" s="1"/>
  <c r="AB1576" i="123" s="1"/>
  <c r="Y1576" i="123"/>
  <c r="W1576" i="123"/>
  <c r="J1576" i="123"/>
  <c r="E1576" i="123"/>
  <c r="L1576" i="123" s="1"/>
  <c r="AE1575" i="123"/>
  <c r="AD1575" i="123"/>
  <c r="Z1575" i="123"/>
  <c r="AA1575" i="123" s="1"/>
  <c r="AB1575" i="123" s="1"/>
  <c r="Y1575" i="123"/>
  <c r="W1575" i="123"/>
  <c r="J1575" i="123"/>
  <c r="E1575" i="123"/>
  <c r="L1575" i="123" s="1"/>
  <c r="AE1574" i="123"/>
  <c r="AD1574" i="123"/>
  <c r="Z1574" i="123"/>
  <c r="AA1574" i="123" s="1"/>
  <c r="AB1574" i="123" s="1"/>
  <c r="Y1574" i="123"/>
  <c r="W1574" i="123"/>
  <c r="J1574" i="123"/>
  <c r="E1574" i="123"/>
  <c r="L1574" i="123" s="1"/>
  <c r="AE1573" i="123"/>
  <c r="AD1573" i="123"/>
  <c r="Z1573" i="123"/>
  <c r="AA1573" i="123" s="1"/>
  <c r="AB1573" i="123" s="1"/>
  <c r="Y1573" i="123"/>
  <c r="W1573" i="123"/>
  <c r="J1573" i="123"/>
  <c r="E1573" i="123"/>
  <c r="L1573" i="123" s="1"/>
  <c r="AE1572" i="123"/>
  <c r="AD1572" i="123"/>
  <c r="Z1572" i="123"/>
  <c r="AA1572" i="123" s="1"/>
  <c r="AB1572" i="123" s="1"/>
  <c r="Y1572" i="123"/>
  <c r="W1572" i="123"/>
  <c r="J1572" i="123"/>
  <c r="E1572" i="123"/>
  <c r="L1572" i="123" s="1"/>
  <c r="AE1571" i="123"/>
  <c r="AD1571" i="123"/>
  <c r="Z1571" i="123"/>
  <c r="AA1571" i="123" s="1"/>
  <c r="AB1571" i="123" s="1"/>
  <c r="Y1571" i="123"/>
  <c r="W1571" i="123"/>
  <c r="J1571" i="123"/>
  <c r="E1571" i="123"/>
  <c r="L1571" i="123" s="1"/>
  <c r="AE1570" i="123"/>
  <c r="AD1570" i="123"/>
  <c r="Z1570" i="123"/>
  <c r="AA1570" i="123" s="1"/>
  <c r="AB1570" i="123" s="1"/>
  <c r="Y1570" i="123"/>
  <c r="W1570" i="123"/>
  <c r="J1570" i="123"/>
  <c r="E1570" i="123"/>
  <c r="L1570" i="123" s="1"/>
  <c r="AE1569" i="123"/>
  <c r="AD1569" i="123"/>
  <c r="Z1569" i="123"/>
  <c r="AA1569" i="123" s="1"/>
  <c r="AB1569" i="123" s="1"/>
  <c r="Y1569" i="123"/>
  <c r="W1569" i="123"/>
  <c r="J1569" i="123"/>
  <c r="E1569" i="123"/>
  <c r="L1569" i="123" s="1"/>
  <c r="AE1568" i="123"/>
  <c r="AD1568" i="123"/>
  <c r="Z1568" i="123"/>
  <c r="AA1568" i="123" s="1"/>
  <c r="AB1568" i="123" s="1"/>
  <c r="Y1568" i="123"/>
  <c r="W1568" i="123"/>
  <c r="J1568" i="123"/>
  <c r="E1568" i="123"/>
  <c r="L1568" i="123" s="1"/>
  <c r="AE1567" i="123"/>
  <c r="AD1567" i="123"/>
  <c r="Z1567" i="123"/>
  <c r="AA1567" i="123" s="1"/>
  <c r="AB1567" i="123" s="1"/>
  <c r="Y1567" i="123"/>
  <c r="W1567" i="123"/>
  <c r="J1567" i="123"/>
  <c r="E1567" i="123"/>
  <c r="L1567" i="123" s="1"/>
  <c r="AE1566" i="123"/>
  <c r="AD1566" i="123"/>
  <c r="Z1566" i="123"/>
  <c r="AA1566" i="123" s="1"/>
  <c r="AB1566" i="123" s="1"/>
  <c r="Y1566" i="123"/>
  <c r="W1566" i="123"/>
  <c r="J1566" i="123"/>
  <c r="E1566" i="123"/>
  <c r="L1566" i="123" s="1"/>
  <c r="AE1565" i="123"/>
  <c r="AD1565" i="123"/>
  <c r="Z1565" i="123"/>
  <c r="AA1565" i="123" s="1"/>
  <c r="AB1565" i="123" s="1"/>
  <c r="Y1565" i="123"/>
  <c r="W1565" i="123"/>
  <c r="J1565" i="123"/>
  <c r="E1565" i="123"/>
  <c r="L1565" i="123" s="1"/>
  <c r="AE1564" i="123"/>
  <c r="AD1564" i="123"/>
  <c r="Z1564" i="123"/>
  <c r="AA1564" i="123" s="1"/>
  <c r="AB1564" i="123" s="1"/>
  <c r="Y1564" i="123"/>
  <c r="W1564" i="123"/>
  <c r="J1564" i="123"/>
  <c r="E1564" i="123"/>
  <c r="L1564" i="123" s="1"/>
  <c r="AE1563" i="123"/>
  <c r="AD1563" i="123"/>
  <c r="Z1563" i="123"/>
  <c r="AA1563" i="123" s="1"/>
  <c r="AB1563" i="123" s="1"/>
  <c r="Y1563" i="123"/>
  <c r="W1563" i="123"/>
  <c r="J1563" i="123"/>
  <c r="E1563" i="123"/>
  <c r="L1563" i="123" s="1"/>
  <c r="AE1562" i="123"/>
  <c r="AD1562" i="123"/>
  <c r="Z1562" i="123"/>
  <c r="AA1562" i="123" s="1"/>
  <c r="AB1562" i="123" s="1"/>
  <c r="Y1562" i="123"/>
  <c r="W1562" i="123"/>
  <c r="J1562" i="123"/>
  <c r="E1562" i="123"/>
  <c r="L1562" i="123" s="1"/>
  <c r="AE1561" i="123"/>
  <c r="AD1561" i="123"/>
  <c r="Z1561" i="123"/>
  <c r="AA1561" i="123" s="1"/>
  <c r="AB1561" i="123" s="1"/>
  <c r="Y1561" i="123"/>
  <c r="W1561" i="123"/>
  <c r="J1561" i="123"/>
  <c r="E1561" i="123"/>
  <c r="L1561" i="123" s="1"/>
  <c r="AE1560" i="123"/>
  <c r="AD1560" i="123"/>
  <c r="Z1560" i="123"/>
  <c r="AA1560" i="123" s="1"/>
  <c r="AB1560" i="123" s="1"/>
  <c r="Y1560" i="123"/>
  <c r="W1560" i="123"/>
  <c r="J1560" i="123"/>
  <c r="E1560" i="123"/>
  <c r="L1560" i="123" s="1"/>
  <c r="AE1559" i="123"/>
  <c r="AD1559" i="123"/>
  <c r="Z1559" i="123"/>
  <c r="AA1559" i="123" s="1"/>
  <c r="AB1559" i="123" s="1"/>
  <c r="Y1559" i="123"/>
  <c r="W1559" i="123"/>
  <c r="J1559" i="123"/>
  <c r="E1559" i="123"/>
  <c r="L1559" i="123" s="1"/>
  <c r="AE1558" i="123"/>
  <c r="AD1558" i="123"/>
  <c r="Z1558" i="123"/>
  <c r="AA1558" i="123" s="1"/>
  <c r="AB1558" i="123" s="1"/>
  <c r="Y1558" i="123"/>
  <c r="W1558" i="123"/>
  <c r="J1558" i="123"/>
  <c r="E1558" i="123"/>
  <c r="L1558" i="123" s="1"/>
  <c r="AE1557" i="123"/>
  <c r="AD1557" i="123"/>
  <c r="Z1557" i="123"/>
  <c r="AA1557" i="123" s="1"/>
  <c r="AB1557" i="123" s="1"/>
  <c r="Y1557" i="123"/>
  <c r="W1557" i="123"/>
  <c r="J1557" i="123"/>
  <c r="E1557" i="123"/>
  <c r="L1557" i="123" s="1"/>
  <c r="AE1556" i="123"/>
  <c r="AD1556" i="123"/>
  <c r="Z1556" i="123"/>
  <c r="AA1556" i="123" s="1"/>
  <c r="AB1556" i="123" s="1"/>
  <c r="Y1556" i="123"/>
  <c r="W1556" i="123"/>
  <c r="J1556" i="123"/>
  <c r="E1556" i="123"/>
  <c r="L1556" i="123" s="1"/>
  <c r="AE1555" i="123"/>
  <c r="AD1555" i="123"/>
  <c r="Z1555" i="123"/>
  <c r="AA1555" i="123" s="1"/>
  <c r="AB1555" i="123" s="1"/>
  <c r="Y1555" i="123"/>
  <c r="W1555" i="123"/>
  <c r="J1555" i="123"/>
  <c r="E1555" i="123"/>
  <c r="L1555" i="123" s="1"/>
  <c r="AE1554" i="123"/>
  <c r="AD1554" i="123"/>
  <c r="Z1554" i="123"/>
  <c r="AA1554" i="123" s="1"/>
  <c r="AB1554" i="123" s="1"/>
  <c r="Y1554" i="123"/>
  <c r="W1554" i="123"/>
  <c r="J1554" i="123"/>
  <c r="E1554" i="123"/>
  <c r="L1554" i="123" s="1"/>
  <c r="AE1553" i="123"/>
  <c r="AD1553" i="123"/>
  <c r="Z1553" i="123"/>
  <c r="AA1553" i="123" s="1"/>
  <c r="AB1553" i="123" s="1"/>
  <c r="Y1553" i="123"/>
  <c r="W1553" i="123"/>
  <c r="J1553" i="123"/>
  <c r="E1553" i="123"/>
  <c r="L1553" i="123" s="1"/>
  <c r="AE1552" i="123"/>
  <c r="AD1552" i="123"/>
  <c r="Z1552" i="123"/>
  <c r="AA1552" i="123" s="1"/>
  <c r="AB1552" i="123" s="1"/>
  <c r="Y1552" i="123"/>
  <c r="W1552" i="123"/>
  <c r="J1552" i="123"/>
  <c r="E1552" i="123"/>
  <c r="L1552" i="123" s="1"/>
  <c r="AE1551" i="123"/>
  <c r="AD1551" i="123"/>
  <c r="Z1551" i="123"/>
  <c r="AA1551" i="123" s="1"/>
  <c r="AB1551" i="123" s="1"/>
  <c r="Y1551" i="123"/>
  <c r="W1551" i="123"/>
  <c r="J1551" i="123"/>
  <c r="E1551" i="123"/>
  <c r="L1551" i="123" s="1"/>
  <c r="AE1550" i="123"/>
  <c r="AD1550" i="123"/>
  <c r="Z1550" i="123"/>
  <c r="AA1550" i="123" s="1"/>
  <c r="AB1550" i="123" s="1"/>
  <c r="Y1550" i="123"/>
  <c r="W1550" i="123"/>
  <c r="J1550" i="123"/>
  <c r="E1550" i="123"/>
  <c r="L1550" i="123" s="1"/>
  <c r="AE1549" i="123"/>
  <c r="AD1549" i="123"/>
  <c r="Z1549" i="123"/>
  <c r="AA1549" i="123" s="1"/>
  <c r="AB1549" i="123" s="1"/>
  <c r="Y1549" i="123"/>
  <c r="W1549" i="123"/>
  <c r="J1549" i="123"/>
  <c r="E1549" i="123"/>
  <c r="L1549" i="123" s="1"/>
  <c r="AE1548" i="123"/>
  <c r="AD1548" i="123"/>
  <c r="Z1548" i="123"/>
  <c r="AA1548" i="123" s="1"/>
  <c r="AB1548" i="123" s="1"/>
  <c r="Y1548" i="123"/>
  <c r="W1548" i="123"/>
  <c r="J1548" i="123"/>
  <c r="E1548" i="123"/>
  <c r="L1548" i="123" s="1"/>
  <c r="AE1547" i="123"/>
  <c r="AD1547" i="123"/>
  <c r="Z1547" i="123"/>
  <c r="AA1547" i="123" s="1"/>
  <c r="AB1547" i="123" s="1"/>
  <c r="Y1547" i="123"/>
  <c r="W1547" i="123"/>
  <c r="J1547" i="123"/>
  <c r="E1547" i="123"/>
  <c r="L1547" i="123" s="1"/>
  <c r="AE1546" i="123"/>
  <c r="AD1546" i="123"/>
  <c r="Z1546" i="123"/>
  <c r="AA1546" i="123" s="1"/>
  <c r="AB1546" i="123" s="1"/>
  <c r="Y1546" i="123"/>
  <c r="W1546" i="123"/>
  <c r="J1546" i="123"/>
  <c r="E1546" i="123"/>
  <c r="L1546" i="123" s="1"/>
  <c r="AE1545" i="123"/>
  <c r="AD1545" i="123"/>
  <c r="Z1545" i="123"/>
  <c r="AA1545" i="123" s="1"/>
  <c r="AB1545" i="123" s="1"/>
  <c r="Y1545" i="123"/>
  <c r="W1545" i="123"/>
  <c r="J1545" i="123"/>
  <c r="E1545" i="123"/>
  <c r="L1545" i="123" s="1"/>
  <c r="AE1544" i="123"/>
  <c r="AD1544" i="123"/>
  <c r="Z1544" i="123"/>
  <c r="AA1544" i="123" s="1"/>
  <c r="AB1544" i="123" s="1"/>
  <c r="Y1544" i="123"/>
  <c r="W1544" i="123"/>
  <c r="J1544" i="123"/>
  <c r="E1544" i="123"/>
  <c r="L1544" i="123" s="1"/>
  <c r="AE1543" i="123"/>
  <c r="AD1543" i="123"/>
  <c r="Z1543" i="123"/>
  <c r="AA1543" i="123" s="1"/>
  <c r="AB1543" i="123" s="1"/>
  <c r="Y1543" i="123"/>
  <c r="W1543" i="123"/>
  <c r="J1543" i="123"/>
  <c r="E1543" i="123"/>
  <c r="L1543" i="123" s="1"/>
  <c r="AE1542" i="123"/>
  <c r="AD1542" i="123"/>
  <c r="Z1542" i="123"/>
  <c r="AA1542" i="123" s="1"/>
  <c r="AB1542" i="123" s="1"/>
  <c r="Y1542" i="123"/>
  <c r="W1542" i="123"/>
  <c r="J1542" i="123"/>
  <c r="E1542" i="123"/>
  <c r="L1542" i="123" s="1"/>
  <c r="AE1541" i="123"/>
  <c r="AD1541" i="123"/>
  <c r="Z1541" i="123"/>
  <c r="AA1541" i="123" s="1"/>
  <c r="AB1541" i="123" s="1"/>
  <c r="Y1541" i="123"/>
  <c r="W1541" i="123"/>
  <c r="J1541" i="123"/>
  <c r="E1541" i="123"/>
  <c r="L1541" i="123" s="1"/>
  <c r="AE1540" i="123"/>
  <c r="AD1540" i="123"/>
  <c r="Z1540" i="123"/>
  <c r="AA1540" i="123" s="1"/>
  <c r="AB1540" i="123" s="1"/>
  <c r="Y1540" i="123"/>
  <c r="W1540" i="123"/>
  <c r="J1540" i="123"/>
  <c r="E1540" i="123"/>
  <c r="L1540" i="123" s="1"/>
  <c r="AE1539" i="123"/>
  <c r="AD1539" i="123"/>
  <c r="Z1539" i="123"/>
  <c r="AA1539" i="123" s="1"/>
  <c r="AB1539" i="123" s="1"/>
  <c r="Y1539" i="123"/>
  <c r="W1539" i="123"/>
  <c r="J1539" i="123"/>
  <c r="E1539" i="123"/>
  <c r="L1539" i="123" s="1"/>
  <c r="AE1538" i="123"/>
  <c r="AD1538" i="123"/>
  <c r="Z1538" i="123"/>
  <c r="AA1538" i="123" s="1"/>
  <c r="AB1538" i="123" s="1"/>
  <c r="Y1538" i="123"/>
  <c r="W1538" i="123"/>
  <c r="J1538" i="123"/>
  <c r="E1538" i="123"/>
  <c r="L1538" i="123" s="1"/>
  <c r="AE1537" i="123"/>
  <c r="AD1537" i="123"/>
  <c r="Z1537" i="123"/>
  <c r="AA1537" i="123" s="1"/>
  <c r="AB1537" i="123" s="1"/>
  <c r="Y1537" i="123"/>
  <c r="W1537" i="123"/>
  <c r="J1537" i="123"/>
  <c r="E1537" i="123"/>
  <c r="L1537" i="123" s="1"/>
  <c r="AE1536" i="123"/>
  <c r="AD1536" i="123"/>
  <c r="Z1536" i="123"/>
  <c r="AA1536" i="123" s="1"/>
  <c r="AB1536" i="123" s="1"/>
  <c r="Y1536" i="123"/>
  <c r="W1536" i="123"/>
  <c r="J1536" i="123"/>
  <c r="E1536" i="123"/>
  <c r="L1536" i="123" s="1"/>
  <c r="AE1535" i="123"/>
  <c r="AD1535" i="123"/>
  <c r="Z1535" i="123"/>
  <c r="AA1535" i="123" s="1"/>
  <c r="AB1535" i="123" s="1"/>
  <c r="Y1535" i="123"/>
  <c r="W1535" i="123"/>
  <c r="J1535" i="123"/>
  <c r="E1535" i="123"/>
  <c r="L1535" i="123" s="1"/>
  <c r="AE1534" i="123"/>
  <c r="AD1534" i="123"/>
  <c r="Z1534" i="123"/>
  <c r="AA1534" i="123" s="1"/>
  <c r="AB1534" i="123" s="1"/>
  <c r="Y1534" i="123"/>
  <c r="W1534" i="123"/>
  <c r="J1534" i="123"/>
  <c r="E1534" i="123"/>
  <c r="L1534" i="123" s="1"/>
  <c r="AE1533" i="123"/>
  <c r="AD1533" i="123"/>
  <c r="Z1533" i="123"/>
  <c r="AA1533" i="123" s="1"/>
  <c r="AB1533" i="123" s="1"/>
  <c r="Y1533" i="123"/>
  <c r="W1533" i="123"/>
  <c r="J1533" i="123"/>
  <c r="E1533" i="123"/>
  <c r="L1533" i="123" s="1"/>
  <c r="AE1532" i="123"/>
  <c r="AD1532" i="123"/>
  <c r="Z1532" i="123"/>
  <c r="AA1532" i="123" s="1"/>
  <c r="AB1532" i="123" s="1"/>
  <c r="Y1532" i="123"/>
  <c r="W1532" i="123"/>
  <c r="J1532" i="123"/>
  <c r="E1532" i="123"/>
  <c r="L1532" i="123" s="1"/>
  <c r="AE1531" i="123"/>
  <c r="AD1531" i="123"/>
  <c r="Z1531" i="123"/>
  <c r="AA1531" i="123" s="1"/>
  <c r="AB1531" i="123" s="1"/>
  <c r="Y1531" i="123"/>
  <c r="W1531" i="123"/>
  <c r="J1531" i="123"/>
  <c r="E1531" i="123"/>
  <c r="L1531" i="123" s="1"/>
  <c r="AE1530" i="123"/>
  <c r="AD1530" i="123"/>
  <c r="Z1530" i="123"/>
  <c r="AA1530" i="123" s="1"/>
  <c r="AB1530" i="123" s="1"/>
  <c r="Y1530" i="123"/>
  <c r="W1530" i="123"/>
  <c r="J1530" i="123"/>
  <c r="E1530" i="123"/>
  <c r="L1530" i="123" s="1"/>
  <c r="AE1529" i="123"/>
  <c r="AD1529" i="123"/>
  <c r="Z1529" i="123"/>
  <c r="AA1529" i="123" s="1"/>
  <c r="AB1529" i="123" s="1"/>
  <c r="Y1529" i="123"/>
  <c r="W1529" i="123"/>
  <c r="J1529" i="123"/>
  <c r="E1529" i="123"/>
  <c r="L1529" i="123" s="1"/>
  <c r="AE1528" i="123"/>
  <c r="AD1528" i="123"/>
  <c r="Z1528" i="123"/>
  <c r="AA1528" i="123" s="1"/>
  <c r="AB1528" i="123" s="1"/>
  <c r="Y1528" i="123"/>
  <c r="W1528" i="123"/>
  <c r="J1528" i="123"/>
  <c r="E1528" i="123"/>
  <c r="L1528" i="123" s="1"/>
  <c r="AE1527" i="123"/>
  <c r="AD1527" i="123"/>
  <c r="Z1527" i="123"/>
  <c r="AA1527" i="123" s="1"/>
  <c r="AB1527" i="123" s="1"/>
  <c r="Y1527" i="123"/>
  <c r="W1527" i="123"/>
  <c r="J1527" i="123"/>
  <c r="E1527" i="123"/>
  <c r="L1527" i="123" s="1"/>
  <c r="AE1526" i="123"/>
  <c r="AD1526" i="123"/>
  <c r="Z1526" i="123"/>
  <c r="AA1526" i="123" s="1"/>
  <c r="AB1526" i="123" s="1"/>
  <c r="Y1526" i="123"/>
  <c r="W1526" i="123"/>
  <c r="J1526" i="123"/>
  <c r="E1526" i="123"/>
  <c r="L1526" i="123" s="1"/>
  <c r="AE1525" i="123"/>
  <c r="AD1525" i="123"/>
  <c r="Z1525" i="123"/>
  <c r="AA1525" i="123" s="1"/>
  <c r="AB1525" i="123" s="1"/>
  <c r="Y1525" i="123"/>
  <c r="W1525" i="123"/>
  <c r="J1525" i="123"/>
  <c r="E1525" i="123"/>
  <c r="L1525" i="123" s="1"/>
  <c r="AE1524" i="123"/>
  <c r="AD1524" i="123"/>
  <c r="Z1524" i="123"/>
  <c r="AA1524" i="123" s="1"/>
  <c r="AB1524" i="123" s="1"/>
  <c r="Y1524" i="123"/>
  <c r="W1524" i="123"/>
  <c r="J1524" i="123"/>
  <c r="E1524" i="123"/>
  <c r="L1524" i="123" s="1"/>
  <c r="AE1523" i="123"/>
  <c r="AD1523" i="123"/>
  <c r="Z1523" i="123"/>
  <c r="AA1523" i="123" s="1"/>
  <c r="AB1523" i="123" s="1"/>
  <c r="Y1523" i="123"/>
  <c r="W1523" i="123"/>
  <c r="J1523" i="123"/>
  <c r="E1523" i="123"/>
  <c r="L1523" i="123" s="1"/>
  <c r="AE1522" i="123"/>
  <c r="AD1522" i="123"/>
  <c r="Z1522" i="123"/>
  <c r="AA1522" i="123" s="1"/>
  <c r="AB1522" i="123" s="1"/>
  <c r="Y1522" i="123"/>
  <c r="W1522" i="123"/>
  <c r="J1522" i="123"/>
  <c r="E1522" i="123"/>
  <c r="L1522" i="123" s="1"/>
  <c r="AE1521" i="123"/>
  <c r="AD1521" i="123"/>
  <c r="Z1521" i="123"/>
  <c r="AA1521" i="123" s="1"/>
  <c r="AB1521" i="123" s="1"/>
  <c r="Y1521" i="123"/>
  <c r="W1521" i="123"/>
  <c r="J1521" i="123"/>
  <c r="E1521" i="123"/>
  <c r="L1521" i="123" s="1"/>
  <c r="AE1520" i="123"/>
  <c r="AD1520" i="123"/>
  <c r="Z1520" i="123"/>
  <c r="AA1520" i="123" s="1"/>
  <c r="AB1520" i="123" s="1"/>
  <c r="Y1520" i="123"/>
  <c r="W1520" i="123"/>
  <c r="J1520" i="123"/>
  <c r="E1520" i="123"/>
  <c r="L1520" i="123" s="1"/>
  <c r="AE1519" i="123"/>
  <c r="AD1519" i="123"/>
  <c r="Z1519" i="123"/>
  <c r="AA1519" i="123" s="1"/>
  <c r="AB1519" i="123" s="1"/>
  <c r="Y1519" i="123"/>
  <c r="W1519" i="123"/>
  <c r="J1519" i="123"/>
  <c r="E1519" i="123"/>
  <c r="L1519" i="123" s="1"/>
  <c r="AE1518" i="123"/>
  <c r="AD1518" i="123"/>
  <c r="Z1518" i="123"/>
  <c r="AA1518" i="123" s="1"/>
  <c r="AB1518" i="123" s="1"/>
  <c r="Y1518" i="123"/>
  <c r="W1518" i="123"/>
  <c r="J1518" i="123"/>
  <c r="E1518" i="123"/>
  <c r="L1518" i="123" s="1"/>
  <c r="AE1517" i="123"/>
  <c r="AD1517" i="123"/>
  <c r="Z1517" i="123"/>
  <c r="AA1517" i="123" s="1"/>
  <c r="AB1517" i="123" s="1"/>
  <c r="Y1517" i="123"/>
  <c r="W1517" i="123"/>
  <c r="J1517" i="123"/>
  <c r="E1517" i="123"/>
  <c r="L1517" i="123" s="1"/>
  <c r="AE1516" i="123"/>
  <c r="AD1516" i="123"/>
  <c r="Z1516" i="123"/>
  <c r="AA1516" i="123" s="1"/>
  <c r="AB1516" i="123" s="1"/>
  <c r="Y1516" i="123"/>
  <c r="W1516" i="123"/>
  <c r="J1516" i="123"/>
  <c r="E1516" i="123"/>
  <c r="L1516" i="123" s="1"/>
  <c r="AE1515" i="123"/>
  <c r="AD1515" i="123"/>
  <c r="Z1515" i="123"/>
  <c r="AA1515" i="123" s="1"/>
  <c r="AB1515" i="123" s="1"/>
  <c r="Y1515" i="123"/>
  <c r="W1515" i="123"/>
  <c r="J1515" i="123"/>
  <c r="E1515" i="123"/>
  <c r="L1515" i="123" s="1"/>
  <c r="AE1514" i="123"/>
  <c r="AD1514" i="123"/>
  <c r="Z1514" i="123"/>
  <c r="AA1514" i="123" s="1"/>
  <c r="AB1514" i="123" s="1"/>
  <c r="Y1514" i="123"/>
  <c r="W1514" i="123"/>
  <c r="J1514" i="123"/>
  <c r="E1514" i="123"/>
  <c r="L1514" i="123" s="1"/>
  <c r="AE1513" i="123"/>
  <c r="AD1513" i="123"/>
  <c r="Z1513" i="123"/>
  <c r="AA1513" i="123" s="1"/>
  <c r="AB1513" i="123" s="1"/>
  <c r="Y1513" i="123"/>
  <c r="W1513" i="123"/>
  <c r="J1513" i="123"/>
  <c r="E1513" i="123"/>
  <c r="L1513" i="123" s="1"/>
  <c r="AE1512" i="123"/>
  <c r="AD1512" i="123"/>
  <c r="Z1512" i="123"/>
  <c r="AA1512" i="123" s="1"/>
  <c r="AB1512" i="123" s="1"/>
  <c r="Y1512" i="123"/>
  <c r="W1512" i="123"/>
  <c r="J1512" i="123"/>
  <c r="E1512" i="123"/>
  <c r="L1512" i="123" s="1"/>
  <c r="AE1511" i="123"/>
  <c r="AD1511" i="123"/>
  <c r="Z1511" i="123"/>
  <c r="AA1511" i="123" s="1"/>
  <c r="AB1511" i="123" s="1"/>
  <c r="Y1511" i="123"/>
  <c r="W1511" i="123"/>
  <c r="J1511" i="123"/>
  <c r="E1511" i="123"/>
  <c r="L1511" i="123" s="1"/>
  <c r="AE1510" i="123"/>
  <c r="AD1510" i="123"/>
  <c r="Z1510" i="123"/>
  <c r="AA1510" i="123" s="1"/>
  <c r="AB1510" i="123" s="1"/>
  <c r="Y1510" i="123"/>
  <c r="W1510" i="123"/>
  <c r="J1510" i="123"/>
  <c r="E1510" i="123"/>
  <c r="L1510" i="123" s="1"/>
  <c r="AE1509" i="123"/>
  <c r="AD1509" i="123"/>
  <c r="Z1509" i="123"/>
  <c r="AA1509" i="123" s="1"/>
  <c r="AB1509" i="123" s="1"/>
  <c r="Y1509" i="123"/>
  <c r="W1509" i="123"/>
  <c r="J1509" i="123"/>
  <c r="E1509" i="123"/>
  <c r="L1509" i="123" s="1"/>
  <c r="AE1508" i="123"/>
  <c r="AD1508" i="123"/>
  <c r="Z1508" i="123"/>
  <c r="AA1508" i="123" s="1"/>
  <c r="AB1508" i="123" s="1"/>
  <c r="Y1508" i="123"/>
  <c r="W1508" i="123"/>
  <c r="J1508" i="123"/>
  <c r="E1508" i="123"/>
  <c r="L1508" i="123" s="1"/>
  <c r="AE1507" i="123"/>
  <c r="AD1507" i="123"/>
  <c r="Z1507" i="123"/>
  <c r="AA1507" i="123" s="1"/>
  <c r="AB1507" i="123" s="1"/>
  <c r="Y1507" i="123"/>
  <c r="W1507" i="123"/>
  <c r="J1507" i="123"/>
  <c r="E1507" i="123"/>
  <c r="L1507" i="123" s="1"/>
  <c r="AE1506" i="123"/>
  <c r="AD1506" i="123"/>
  <c r="Z1506" i="123"/>
  <c r="AA1506" i="123" s="1"/>
  <c r="AB1506" i="123" s="1"/>
  <c r="Y1506" i="123"/>
  <c r="W1506" i="123"/>
  <c r="J1506" i="123"/>
  <c r="E1506" i="123"/>
  <c r="L1506" i="123" s="1"/>
  <c r="AE1505" i="123"/>
  <c r="AD1505" i="123"/>
  <c r="Z1505" i="123"/>
  <c r="AA1505" i="123" s="1"/>
  <c r="AB1505" i="123" s="1"/>
  <c r="Y1505" i="123"/>
  <c r="W1505" i="123"/>
  <c r="J1505" i="123"/>
  <c r="E1505" i="123"/>
  <c r="L1505" i="123" s="1"/>
  <c r="AE1504" i="123"/>
  <c r="AD1504" i="123"/>
  <c r="Z1504" i="123"/>
  <c r="AA1504" i="123" s="1"/>
  <c r="AB1504" i="123" s="1"/>
  <c r="Y1504" i="123"/>
  <c r="W1504" i="123"/>
  <c r="J1504" i="123"/>
  <c r="E1504" i="123"/>
  <c r="L1504" i="123" s="1"/>
  <c r="AE1503" i="123"/>
  <c r="AD1503" i="123"/>
  <c r="Z1503" i="123"/>
  <c r="AA1503" i="123" s="1"/>
  <c r="AB1503" i="123" s="1"/>
  <c r="Y1503" i="123"/>
  <c r="W1503" i="123"/>
  <c r="J1503" i="123"/>
  <c r="E1503" i="123"/>
  <c r="L1503" i="123" s="1"/>
  <c r="AE1502" i="123"/>
  <c r="AD1502" i="123"/>
  <c r="Z1502" i="123"/>
  <c r="AA1502" i="123" s="1"/>
  <c r="AB1502" i="123" s="1"/>
  <c r="Y1502" i="123"/>
  <c r="W1502" i="123"/>
  <c r="J1502" i="123"/>
  <c r="E1502" i="123"/>
  <c r="L1502" i="123" s="1"/>
  <c r="AE1501" i="123"/>
  <c r="AD1501" i="123"/>
  <c r="Z1501" i="123"/>
  <c r="AA1501" i="123" s="1"/>
  <c r="AB1501" i="123" s="1"/>
  <c r="Y1501" i="123"/>
  <c r="W1501" i="123"/>
  <c r="J1501" i="123"/>
  <c r="E1501" i="123"/>
  <c r="L1501" i="123" s="1"/>
  <c r="AE1500" i="123"/>
  <c r="AD1500" i="123"/>
  <c r="Z1500" i="123"/>
  <c r="AA1500" i="123" s="1"/>
  <c r="AB1500" i="123" s="1"/>
  <c r="Y1500" i="123"/>
  <c r="W1500" i="123"/>
  <c r="J1500" i="123"/>
  <c r="E1500" i="123"/>
  <c r="L1500" i="123" s="1"/>
  <c r="AE1499" i="123"/>
  <c r="AD1499" i="123"/>
  <c r="Z1499" i="123"/>
  <c r="AA1499" i="123" s="1"/>
  <c r="AB1499" i="123" s="1"/>
  <c r="Y1499" i="123"/>
  <c r="W1499" i="123"/>
  <c r="J1499" i="123"/>
  <c r="E1499" i="123"/>
  <c r="L1499" i="123" s="1"/>
  <c r="AE1498" i="123"/>
  <c r="AD1498" i="123"/>
  <c r="Z1498" i="123"/>
  <c r="AA1498" i="123" s="1"/>
  <c r="AB1498" i="123" s="1"/>
  <c r="Y1498" i="123"/>
  <c r="W1498" i="123"/>
  <c r="J1498" i="123"/>
  <c r="E1498" i="123"/>
  <c r="L1498" i="123" s="1"/>
  <c r="AE1497" i="123"/>
  <c r="AD1497" i="123"/>
  <c r="Z1497" i="123"/>
  <c r="AA1497" i="123" s="1"/>
  <c r="AB1497" i="123" s="1"/>
  <c r="Y1497" i="123"/>
  <c r="W1497" i="123"/>
  <c r="J1497" i="123"/>
  <c r="H1497" i="123"/>
  <c r="E1497" i="123"/>
  <c r="L1497" i="123" s="1"/>
  <c r="AE1496" i="123"/>
  <c r="AD1496" i="123"/>
  <c r="Z1496" i="123"/>
  <c r="AA1496" i="123" s="1"/>
  <c r="AB1496" i="123" s="1"/>
  <c r="Y1496" i="123"/>
  <c r="W1496" i="123"/>
  <c r="J1496" i="123"/>
  <c r="H1496" i="123"/>
  <c r="E1496" i="123"/>
  <c r="L1496" i="123" s="1"/>
  <c r="AE1495" i="123"/>
  <c r="AD1495" i="123"/>
  <c r="Z1495" i="123"/>
  <c r="AA1495" i="123" s="1"/>
  <c r="AB1495" i="123" s="1"/>
  <c r="Y1495" i="123"/>
  <c r="W1495" i="123"/>
  <c r="J1495" i="123"/>
  <c r="H1495" i="123"/>
  <c r="E1495" i="123"/>
  <c r="L1495" i="123" s="1"/>
  <c r="AE1494" i="123"/>
  <c r="AD1494" i="123"/>
  <c r="Z1494" i="123"/>
  <c r="AA1494" i="123" s="1"/>
  <c r="AB1494" i="123" s="1"/>
  <c r="Y1494" i="123"/>
  <c r="W1494" i="123"/>
  <c r="J1494" i="123"/>
  <c r="H1494" i="123"/>
  <c r="E1494" i="123"/>
  <c r="L1494" i="123" s="1"/>
  <c r="AE1493" i="123"/>
  <c r="AD1493" i="123"/>
  <c r="Z1493" i="123"/>
  <c r="AA1493" i="123" s="1"/>
  <c r="AB1493" i="123" s="1"/>
  <c r="Y1493" i="123"/>
  <c r="W1493" i="123"/>
  <c r="J1493" i="123"/>
  <c r="H1493" i="123"/>
  <c r="E1493" i="123"/>
  <c r="L1493" i="123" s="1"/>
  <c r="AE1492" i="123"/>
  <c r="AD1492" i="123"/>
  <c r="Z1492" i="123"/>
  <c r="AA1492" i="123" s="1"/>
  <c r="AB1492" i="123" s="1"/>
  <c r="Y1492" i="123"/>
  <c r="W1492" i="123"/>
  <c r="J1492" i="123"/>
  <c r="H1492" i="123"/>
  <c r="E1492" i="123"/>
  <c r="L1492" i="123" s="1"/>
  <c r="AE1491" i="123"/>
  <c r="AD1491" i="123"/>
  <c r="Z1491" i="123"/>
  <c r="AA1491" i="123" s="1"/>
  <c r="AB1491" i="123" s="1"/>
  <c r="Y1491" i="123"/>
  <c r="W1491" i="123"/>
  <c r="J1491" i="123"/>
  <c r="H1491" i="123"/>
  <c r="E1491" i="123"/>
  <c r="L1491" i="123" s="1"/>
  <c r="AE1490" i="123"/>
  <c r="AD1490" i="123"/>
  <c r="Z1490" i="123"/>
  <c r="AA1490" i="123" s="1"/>
  <c r="AB1490" i="123" s="1"/>
  <c r="Y1490" i="123"/>
  <c r="W1490" i="123"/>
  <c r="J1490" i="123"/>
  <c r="H1490" i="123"/>
  <c r="E1490" i="123"/>
  <c r="L1490" i="123" s="1"/>
  <c r="AE1489" i="123"/>
  <c r="AD1489" i="123"/>
  <c r="Z1489" i="123"/>
  <c r="AA1489" i="123" s="1"/>
  <c r="AB1489" i="123" s="1"/>
  <c r="Y1489" i="123"/>
  <c r="W1489" i="123"/>
  <c r="J1489" i="123"/>
  <c r="H1489" i="123"/>
  <c r="E1489" i="123"/>
  <c r="L1489" i="123" s="1"/>
  <c r="AE1488" i="123"/>
  <c r="AD1488" i="123"/>
  <c r="Z1488" i="123"/>
  <c r="AA1488" i="123" s="1"/>
  <c r="AB1488" i="123" s="1"/>
  <c r="Y1488" i="123"/>
  <c r="W1488" i="123"/>
  <c r="J1488" i="123"/>
  <c r="H1488" i="123"/>
  <c r="E1488" i="123"/>
  <c r="L1488" i="123" s="1"/>
  <c r="AE1487" i="123"/>
  <c r="AD1487" i="123"/>
  <c r="Z1487" i="123"/>
  <c r="AA1487" i="123" s="1"/>
  <c r="AB1487" i="123" s="1"/>
  <c r="Y1487" i="123"/>
  <c r="W1487" i="123"/>
  <c r="J1487" i="123"/>
  <c r="H1487" i="123"/>
  <c r="E1487" i="123"/>
  <c r="L1487" i="123" s="1"/>
  <c r="AE1486" i="123"/>
  <c r="AD1486" i="123"/>
  <c r="Z1486" i="123"/>
  <c r="AA1486" i="123" s="1"/>
  <c r="AB1486" i="123" s="1"/>
  <c r="Y1486" i="123"/>
  <c r="W1486" i="123"/>
  <c r="H1486" i="123" s="1"/>
  <c r="J1486" i="123"/>
  <c r="E1486" i="123"/>
  <c r="L1486" i="123" s="1"/>
  <c r="AE1485" i="123"/>
  <c r="AD1485" i="123"/>
  <c r="Z1485" i="123"/>
  <c r="AA1485" i="123" s="1"/>
  <c r="AB1485" i="123" s="1"/>
  <c r="Y1485" i="123"/>
  <c r="W1485" i="123"/>
  <c r="J1485" i="123"/>
  <c r="H1485" i="123"/>
  <c r="E1485" i="123"/>
  <c r="L1485" i="123" s="1"/>
  <c r="AE1484" i="123"/>
  <c r="AD1484" i="123"/>
  <c r="Z1484" i="123"/>
  <c r="AA1484" i="123" s="1"/>
  <c r="AB1484" i="123" s="1"/>
  <c r="Y1484" i="123"/>
  <c r="W1484" i="123"/>
  <c r="J1484" i="123"/>
  <c r="H1484" i="123"/>
  <c r="E1484" i="123"/>
  <c r="L1484" i="123" s="1"/>
  <c r="AE1483" i="123"/>
  <c r="AD1483" i="123"/>
  <c r="Z1483" i="123"/>
  <c r="AA1483" i="123" s="1"/>
  <c r="AB1483" i="123" s="1"/>
  <c r="Y1483" i="123"/>
  <c r="W1483" i="123"/>
  <c r="J1483" i="123"/>
  <c r="H1483" i="123"/>
  <c r="E1483" i="123"/>
  <c r="L1483" i="123" s="1"/>
  <c r="AE1482" i="123"/>
  <c r="AD1482" i="123"/>
  <c r="Z1482" i="123"/>
  <c r="AA1482" i="123" s="1"/>
  <c r="AB1482" i="123" s="1"/>
  <c r="Y1482" i="123"/>
  <c r="W1482" i="123"/>
  <c r="J1482" i="123"/>
  <c r="H1482" i="123"/>
  <c r="E1482" i="123"/>
  <c r="L1482" i="123" s="1"/>
  <c r="AE1481" i="123"/>
  <c r="AD1481" i="123"/>
  <c r="Z1481" i="123"/>
  <c r="AA1481" i="123" s="1"/>
  <c r="AB1481" i="123" s="1"/>
  <c r="Y1481" i="123"/>
  <c r="W1481" i="123"/>
  <c r="J1481" i="123"/>
  <c r="H1481" i="123"/>
  <c r="E1481" i="123"/>
  <c r="L1481" i="123" s="1"/>
  <c r="AE1480" i="123"/>
  <c r="AD1480" i="123"/>
  <c r="Z1480" i="123"/>
  <c r="AA1480" i="123" s="1"/>
  <c r="AB1480" i="123" s="1"/>
  <c r="Y1480" i="123"/>
  <c r="W1480" i="123"/>
  <c r="J1480" i="123"/>
  <c r="H1480" i="123"/>
  <c r="E1480" i="123"/>
  <c r="L1480" i="123" s="1"/>
  <c r="AE1479" i="123"/>
  <c r="AD1479" i="123"/>
  <c r="Z1479" i="123"/>
  <c r="AA1479" i="123" s="1"/>
  <c r="AB1479" i="123" s="1"/>
  <c r="Y1479" i="123"/>
  <c r="W1479" i="123"/>
  <c r="J1479" i="123"/>
  <c r="H1479" i="123"/>
  <c r="E1479" i="123"/>
  <c r="L1479" i="123" s="1"/>
  <c r="AE1478" i="123"/>
  <c r="AD1478" i="123"/>
  <c r="Z1478" i="123"/>
  <c r="AA1478" i="123" s="1"/>
  <c r="AB1478" i="123" s="1"/>
  <c r="Y1478" i="123"/>
  <c r="W1478" i="123"/>
  <c r="J1478" i="123"/>
  <c r="H1478" i="123"/>
  <c r="E1478" i="123"/>
  <c r="L1478" i="123" s="1"/>
  <c r="AE1477" i="123"/>
  <c r="AD1477" i="123"/>
  <c r="Z1477" i="123"/>
  <c r="AA1477" i="123" s="1"/>
  <c r="AB1477" i="123" s="1"/>
  <c r="Y1477" i="123"/>
  <c r="W1477" i="123"/>
  <c r="J1477" i="123"/>
  <c r="H1477" i="123"/>
  <c r="E1477" i="123"/>
  <c r="L1477" i="123" s="1"/>
  <c r="AE1476" i="123"/>
  <c r="AD1476" i="123"/>
  <c r="Z1476" i="123"/>
  <c r="AA1476" i="123" s="1"/>
  <c r="AB1476" i="123" s="1"/>
  <c r="Y1476" i="123"/>
  <c r="W1476" i="123"/>
  <c r="J1476" i="123"/>
  <c r="H1476" i="123"/>
  <c r="E1476" i="123"/>
  <c r="L1476" i="123" s="1"/>
  <c r="AE1475" i="123"/>
  <c r="AD1475" i="123"/>
  <c r="Z1475" i="123"/>
  <c r="AA1475" i="123" s="1"/>
  <c r="AB1475" i="123" s="1"/>
  <c r="Y1475" i="123"/>
  <c r="W1475" i="123"/>
  <c r="J1475" i="123"/>
  <c r="H1475" i="123"/>
  <c r="E1475" i="123"/>
  <c r="L1475" i="123" s="1"/>
  <c r="AE1474" i="123"/>
  <c r="AD1474" i="123"/>
  <c r="Z1474" i="123"/>
  <c r="AA1474" i="123" s="1"/>
  <c r="AB1474" i="123" s="1"/>
  <c r="Y1474" i="123"/>
  <c r="W1474" i="123"/>
  <c r="J1474" i="123"/>
  <c r="H1474" i="123"/>
  <c r="E1474" i="123"/>
  <c r="L1474" i="123" s="1"/>
  <c r="AE1473" i="123"/>
  <c r="AD1473" i="123"/>
  <c r="Z1473" i="123"/>
  <c r="AA1473" i="123" s="1"/>
  <c r="AB1473" i="123" s="1"/>
  <c r="Y1473" i="123"/>
  <c r="W1473" i="123"/>
  <c r="J1473" i="123"/>
  <c r="H1473" i="123"/>
  <c r="E1473" i="123"/>
  <c r="L1473" i="123" s="1"/>
  <c r="AE1472" i="123"/>
  <c r="AD1472" i="123"/>
  <c r="Z1472" i="123"/>
  <c r="AA1472" i="123" s="1"/>
  <c r="AB1472" i="123" s="1"/>
  <c r="Y1472" i="123"/>
  <c r="W1472" i="123"/>
  <c r="J1472" i="123"/>
  <c r="H1472" i="123"/>
  <c r="E1472" i="123"/>
  <c r="L1472" i="123" s="1"/>
  <c r="AE1471" i="123"/>
  <c r="AD1471" i="123"/>
  <c r="Z1471" i="123"/>
  <c r="AA1471" i="123" s="1"/>
  <c r="AB1471" i="123" s="1"/>
  <c r="Y1471" i="123"/>
  <c r="W1471" i="123"/>
  <c r="J1471" i="123"/>
  <c r="H1471" i="123"/>
  <c r="E1471" i="123"/>
  <c r="L1471" i="123" s="1"/>
  <c r="AE1470" i="123"/>
  <c r="AD1470" i="123"/>
  <c r="Z1470" i="123"/>
  <c r="AA1470" i="123" s="1"/>
  <c r="AB1470" i="123" s="1"/>
  <c r="Y1470" i="123"/>
  <c r="W1470" i="123"/>
  <c r="J1470" i="123"/>
  <c r="H1470" i="123"/>
  <c r="E1470" i="123"/>
  <c r="L1470" i="123" s="1"/>
  <c r="AE1469" i="123"/>
  <c r="AD1469" i="123"/>
  <c r="Z1469" i="123"/>
  <c r="AA1469" i="123" s="1"/>
  <c r="AB1469" i="123" s="1"/>
  <c r="Y1469" i="123"/>
  <c r="W1469" i="123"/>
  <c r="J1469" i="123"/>
  <c r="H1469" i="123"/>
  <c r="E1469" i="123"/>
  <c r="L1469" i="123" s="1"/>
  <c r="AE1468" i="123"/>
  <c r="AD1468" i="123"/>
  <c r="Z1468" i="123"/>
  <c r="AA1468" i="123" s="1"/>
  <c r="AB1468" i="123" s="1"/>
  <c r="Y1468" i="123"/>
  <c r="W1468" i="123"/>
  <c r="J1468" i="123"/>
  <c r="H1468" i="123"/>
  <c r="E1468" i="123"/>
  <c r="L1468" i="123" s="1"/>
  <c r="AE1467" i="123"/>
  <c r="AD1467" i="123"/>
  <c r="Z1467" i="123"/>
  <c r="AA1467" i="123" s="1"/>
  <c r="AB1467" i="123" s="1"/>
  <c r="Y1467" i="123"/>
  <c r="W1467" i="123"/>
  <c r="J1467" i="123"/>
  <c r="H1467" i="123"/>
  <c r="E1467" i="123"/>
  <c r="L1467" i="123" s="1"/>
  <c r="AE1466" i="123"/>
  <c r="AD1466" i="123"/>
  <c r="Z1466" i="123"/>
  <c r="AA1466" i="123" s="1"/>
  <c r="AB1466" i="123" s="1"/>
  <c r="Y1466" i="123"/>
  <c r="W1466" i="123"/>
  <c r="J1466" i="123"/>
  <c r="H1466" i="123"/>
  <c r="E1466" i="123"/>
  <c r="L1466" i="123" s="1"/>
  <c r="AE1465" i="123"/>
  <c r="AD1465" i="123"/>
  <c r="Z1465" i="123"/>
  <c r="AA1465" i="123" s="1"/>
  <c r="AB1465" i="123" s="1"/>
  <c r="Y1465" i="123"/>
  <c r="W1465" i="123"/>
  <c r="H1465" i="123" s="1"/>
  <c r="J1465" i="123"/>
  <c r="E1465" i="123"/>
  <c r="L1465" i="123" s="1"/>
  <c r="AE1464" i="123"/>
  <c r="AD1464" i="123"/>
  <c r="Z1464" i="123"/>
  <c r="AA1464" i="123" s="1"/>
  <c r="AB1464" i="123" s="1"/>
  <c r="Y1464" i="123"/>
  <c r="W1464" i="123"/>
  <c r="J1464" i="123"/>
  <c r="H1464" i="123"/>
  <c r="E1464" i="123"/>
  <c r="L1464" i="123" s="1"/>
  <c r="AE1463" i="123"/>
  <c r="AD1463" i="123"/>
  <c r="Z1463" i="123"/>
  <c r="AA1463" i="123" s="1"/>
  <c r="AB1463" i="123" s="1"/>
  <c r="Y1463" i="123"/>
  <c r="W1463" i="123"/>
  <c r="J1463" i="123"/>
  <c r="H1463" i="123"/>
  <c r="E1463" i="123"/>
  <c r="L1463" i="123" s="1"/>
  <c r="AE1462" i="123"/>
  <c r="AD1462" i="123"/>
  <c r="Z1462" i="123"/>
  <c r="AA1462" i="123" s="1"/>
  <c r="AB1462" i="123" s="1"/>
  <c r="Y1462" i="123"/>
  <c r="W1462" i="123"/>
  <c r="H1462" i="123" s="1"/>
  <c r="J1462" i="123"/>
  <c r="E1462" i="123"/>
  <c r="L1462" i="123" s="1"/>
  <c r="AE1461" i="123"/>
  <c r="AD1461" i="123"/>
  <c r="Z1461" i="123"/>
  <c r="AA1461" i="123" s="1"/>
  <c r="AB1461" i="123" s="1"/>
  <c r="Y1461" i="123"/>
  <c r="W1461" i="123"/>
  <c r="J1461" i="123"/>
  <c r="H1461" i="123"/>
  <c r="E1461" i="123"/>
  <c r="L1461" i="123" s="1"/>
  <c r="AE1460" i="123"/>
  <c r="AD1460" i="123"/>
  <c r="Z1460" i="123"/>
  <c r="AA1460" i="123" s="1"/>
  <c r="AB1460" i="123" s="1"/>
  <c r="Y1460" i="123"/>
  <c r="W1460" i="123"/>
  <c r="J1460" i="123"/>
  <c r="H1460" i="123"/>
  <c r="E1460" i="123"/>
  <c r="L1460" i="123" s="1"/>
  <c r="AE1459" i="123"/>
  <c r="AD1459" i="123"/>
  <c r="Z1459" i="123"/>
  <c r="AA1459" i="123" s="1"/>
  <c r="AB1459" i="123" s="1"/>
  <c r="Y1459" i="123"/>
  <c r="W1459" i="123"/>
  <c r="J1459" i="123"/>
  <c r="H1459" i="123"/>
  <c r="E1459" i="123"/>
  <c r="L1459" i="123" s="1"/>
  <c r="AE1458" i="123"/>
  <c r="AD1458" i="123"/>
  <c r="Z1458" i="123"/>
  <c r="AA1458" i="123" s="1"/>
  <c r="AB1458" i="123" s="1"/>
  <c r="Y1458" i="123"/>
  <c r="W1458" i="123"/>
  <c r="J1458" i="123"/>
  <c r="H1458" i="123"/>
  <c r="E1458" i="123"/>
  <c r="L1458" i="123" s="1"/>
  <c r="AE1457" i="123"/>
  <c r="AD1457" i="123"/>
  <c r="Z1457" i="123"/>
  <c r="AA1457" i="123" s="1"/>
  <c r="AB1457" i="123" s="1"/>
  <c r="Y1457" i="123"/>
  <c r="W1457" i="123"/>
  <c r="J1457" i="123"/>
  <c r="H1457" i="123"/>
  <c r="E1457" i="123"/>
  <c r="L1457" i="123" s="1"/>
  <c r="AE1456" i="123"/>
  <c r="AD1456" i="123"/>
  <c r="Z1456" i="123"/>
  <c r="AA1456" i="123" s="1"/>
  <c r="AB1456" i="123" s="1"/>
  <c r="Y1456" i="123"/>
  <c r="W1456" i="123"/>
  <c r="J1456" i="123"/>
  <c r="H1456" i="123"/>
  <c r="E1456" i="123"/>
  <c r="L1456" i="123" s="1"/>
  <c r="AE1455" i="123"/>
  <c r="AD1455" i="123"/>
  <c r="Z1455" i="123"/>
  <c r="AA1455" i="123" s="1"/>
  <c r="AB1455" i="123" s="1"/>
  <c r="Y1455" i="123"/>
  <c r="W1455" i="123"/>
  <c r="J1455" i="123"/>
  <c r="H1455" i="123"/>
  <c r="E1455" i="123"/>
  <c r="L1455" i="123" s="1"/>
  <c r="AE1454" i="123"/>
  <c r="AD1454" i="123"/>
  <c r="Z1454" i="123"/>
  <c r="AA1454" i="123" s="1"/>
  <c r="AB1454" i="123" s="1"/>
  <c r="Y1454" i="123"/>
  <c r="W1454" i="123"/>
  <c r="J1454" i="123"/>
  <c r="H1454" i="123"/>
  <c r="E1454" i="123"/>
  <c r="L1454" i="123" s="1"/>
  <c r="AE1453" i="123"/>
  <c r="AD1453" i="123"/>
  <c r="Z1453" i="123"/>
  <c r="AA1453" i="123" s="1"/>
  <c r="AB1453" i="123" s="1"/>
  <c r="Y1453" i="123"/>
  <c r="W1453" i="123"/>
  <c r="J1453" i="123"/>
  <c r="H1453" i="123"/>
  <c r="E1453" i="123"/>
  <c r="L1453" i="123" s="1"/>
  <c r="AE1452" i="123"/>
  <c r="AD1452" i="123"/>
  <c r="Z1452" i="123"/>
  <c r="AA1452" i="123" s="1"/>
  <c r="AB1452" i="123" s="1"/>
  <c r="Y1452" i="123"/>
  <c r="W1452" i="123"/>
  <c r="J1452" i="123"/>
  <c r="H1452" i="123"/>
  <c r="E1452" i="123"/>
  <c r="L1452" i="123" s="1"/>
  <c r="AE1451" i="123"/>
  <c r="AD1451" i="123"/>
  <c r="Z1451" i="123"/>
  <c r="AA1451" i="123" s="1"/>
  <c r="AB1451" i="123" s="1"/>
  <c r="Y1451" i="123"/>
  <c r="W1451" i="123"/>
  <c r="J1451" i="123"/>
  <c r="H1451" i="123"/>
  <c r="E1451" i="123"/>
  <c r="L1451" i="123" s="1"/>
  <c r="AE1450" i="123"/>
  <c r="AD1450" i="123"/>
  <c r="Z1450" i="123"/>
  <c r="AA1450" i="123" s="1"/>
  <c r="AB1450" i="123" s="1"/>
  <c r="Y1450" i="123"/>
  <c r="W1450" i="123"/>
  <c r="J1450" i="123"/>
  <c r="H1450" i="123"/>
  <c r="E1450" i="123"/>
  <c r="L1450" i="123" s="1"/>
  <c r="AE1449" i="123"/>
  <c r="AD1449" i="123"/>
  <c r="Z1449" i="123"/>
  <c r="AA1449" i="123" s="1"/>
  <c r="AB1449" i="123" s="1"/>
  <c r="Y1449" i="123"/>
  <c r="W1449" i="123"/>
  <c r="J1449" i="123"/>
  <c r="H1449" i="123"/>
  <c r="E1449" i="123"/>
  <c r="L1449" i="123" s="1"/>
  <c r="AE1448" i="123"/>
  <c r="AD1448" i="123"/>
  <c r="Z1448" i="123"/>
  <c r="AA1448" i="123" s="1"/>
  <c r="AB1448" i="123" s="1"/>
  <c r="Y1448" i="123"/>
  <c r="W1448" i="123"/>
  <c r="J1448" i="123"/>
  <c r="H1448" i="123"/>
  <c r="E1448" i="123"/>
  <c r="L1448" i="123" s="1"/>
  <c r="AE1447" i="123"/>
  <c r="AD1447" i="123"/>
  <c r="Z1447" i="123"/>
  <c r="AA1447" i="123" s="1"/>
  <c r="AB1447" i="123" s="1"/>
  <c r="Y1447" i="123"/>
  <c r="W1447" i="123"/>
  <c r="J1447" i="123"/>
  <c r="H1447" i="123"/>
  <c r="E1447" i="123"/>
  <c r="L1447" i="123" s="1"/>
  <c r="AE1446" i="123"/>
  <c r="AD1446" i="123"/>
  <c r="Z1446" i="123"/>
  <c r="AA1446" i="123" s="1"/>
  <c r="AB1446" i="123" s="1"/>
  <c r="Y1446" i="123"/>
  <c r="W1446" i="123"/>
  <c r="J1446" i="123"/>
  <c r="H1446" i="123"/>
  <c r="E1446" i="123"/>
  <c r="L1446" i="123" s="1"/>
  <c r="AE1445" i="123"/>
  <c r="AD1445" i="123"/>
  <c r="Z1445" i="123"/>
  <c r="AA1445" i="123" s="1"/>
  <c r="AB1445" i="123" s="1"/>
  <c r="Y1445" i="123"/>
  <c r="W1445" i="123"/>
  <c r="J1445" i="123"/>
  <c r="H1445" i="123"/>
  <c r="E1445" i="123"/>
  <c r="L1445" i="123" s="1"/>
  <c r="AE1444" i="123"/>
  <c r="AD1444" i="123"/>
  <c r="Z1444" i="123"/>
  <c r="AA1444" i="123" s="1"/>
  <c r="AB1444" i="123" s="1"/>
  <c r="Y1444" i="123"/>
  <c r="W1444" i="123"/>
  <c r="J1444" i="123"/>
  <c r="H1444" i="123"/>
  <c r="E1444" i="123"/>
  <c r="L1444" i="123" s="1"/>
  <c r="AE1443" i="123"/>
  <c r="AD1443" i="123"/>
  <c r="Z1443" i="123"/>
  <c r="AA1443" i="123" s="1"/>
  <c r="AB1443" i="123" s="1"/>
  <c r="Y1443" i="123"/>
  <c r="W1443" i="123"/>
  <c r="J1443" i="123"/>
  <c r="H1443" i="123"/>
  <c r="E1443" i="123"/>
  <c r="L1443" i="123" s="1"/>
  <c r="AE1442" i="123"/>
  <c r="AD1442" i="123"/>
  <c r="Z1442" i="123"/>
  <c r="AA1442" i="123" s="1"/>
  <c r="AB1442" i="123" s="1"/>
  <c r="Y1442" i="123"/>
  <c r="W1442" i="123"/>
  <c r="J1442" i="123"/>
  <c r="H1442" i="123"/>
  <c r="E1442" i="123"/>
  <c r="L1442" i="123" s="1"/>
  <c r="AE1441" i="123"/>
  <c r="AD1441" i="123"/>
  <c r="Z1441" i="123"/>
  <c r="AA1441" i="123" s="1"/>
  <c r="AB1441" i="123" s="1"/>
  <c r="Y1441" i="123"/>
  <c r="W1441" i="123"/>
  <c r="J1441" i="123"/>
  <c r="H1441" i="123"/>
  <c r="E1441" i="123"/>
  <c r="L1441" i="123" s="1"/>
  <c r="AE1440" i="123"/>
  <c r="AD1440" i="123"/>
  <c r="Z1440" i="123"/>
  <c r="AA1440" i="123" s="1"/>
  <c r="AB1440" i="123" s="1"/>
  <c r="Y1440" i="123"/>
  <c r="W1440" i="123"/>
  <c r="J1440" i="123"/>
  <c r="H1440" i="123"/>
  <c r="E1440" i="123"/>
  <c r="L1440" i="123" s="1"/>
  <c r="AE1439" i="123"/>
  <c r="AD1439" i="123"/>
  <c r="Z1439" i="123"/>
  <c r="AA1439" i="123" s="1"/>
  <c r="AB1439" i="123" s="1"/>
  <c r="Y1439" i="123"/>
  <c r="W1439" i="123"/>
  <c r="J1439" i="123"/>
  <c r="H1439" i="123"/>
  <c r="E1439" i="123"/>
  <c r="L1439" i="123" s="1"/>
  <c r="AE1438" i="123"/>
  <c r="AD1438" i="123"/>
  <c r="Z1438" i="123"/>
  <c r="AA1438" i="123" s="1"/>
  <c r="AB1438" i="123" s="1"/>
  <c r="Y1438" i="123"/>
  <c r="W1438" i="123"/>
  <c r="J1438" i="123"/>
  <c r="H1438" i="123"/>
  <c r="E1438" i="123"/>
  <c r="L1438" i="123" s="1"/>
  <c r="AE1437" i="123"/>
  <c r="AD1437" i="123"/>
  <c r="Z1437" i="123"/>
  <c r="AA1437" i="123" s="1"/>
  <c r="AB1437" i="123" s="1"/>
  <c r="Y1437" i="123"/>
  <c r="W1437" i="123"/>
  <c r="J1437" i="123"/>
  <c r="H1437" i="123"/>
  <c r="E1437" i="123"/>
  <c r="L1437" i="123" s="1"/>
  <c r="AE1436" i="123"/>
  <c r="AD1436" i="123"/>
  <c r="Z1436" i="123"/>
  <c r="AA1436" i="123" s="1"/>
  <c r="AB1436" i="123" s="1"/>
  <c r="Y1436" i="123"/>
  <c r="W1436" i="123"/>
  <c r="J1436" i="123"/>
  <c r="H1436" i="123"/>
  <c r="E1436" i="123"/>
  <c r="L1436" i="123" s="1"/>
  <c r="AE1435" i="123"/>
  <c r="AD1435" i="123"/>
  <c r="Z1435" i="123"/>
  <c r="AA1435" i="123" s="1"/>
  <c r="AB1435" i="123" s="1"/>
  <c r="Y1435" i="123"/>
  <c r="W1435" i="123"/>
  <c r="J1435" i="123"/>
  <c r="H1435" i="123"/>
  <c r="E1435" i="123"/>
  <c r="L1435" i="123" s="1"/>
  <c r="AE1434" i="123"/>
  <c r="AD1434" i="123"/>
  <c r="Z1434" i="123"/>
  <c r="AA1434" i="123" s="1"/>
  <c r="AB1434" i="123" s="1"/>
  <c r="Y1434" i="123"/>
  <c r="W1434" i="123"/>
  <c r="J1434" i="123"/>
  <c r="H1434" i="123"/>
  <c r="E1434" i="123"/>
  <c r="L1434" i="123" s="1"/>
  <c r="AE1433" i="123"/>
  <c r="AD1433" i="123"/>
  <c r="Z1433" i="123"/>
  <c r="AA1433" i="123" s="1"/>
  <c r="AB1433" i="123" s="1"/>
  <c r="Y1433" i="123"/>
  <c r="W1433" i="123"/>
  <c r="J1433" i="123"/>
  <c r="H1433" i="123"/>
  <c r="E1433" i="123"/>
  <c r="L1433" i="123" s="1"/>
  <c r="AE1432" i="123"/>
  <c r="AD1432" i="123"/>
  <c r="Z1432" i="123"/>
  <c r="AA1432" i="123" s="1"/>
  <c r="AB1432" i="123" s="1"/>
  <c r="Y1432" i="123"/>
  <c r="W1432" i="123"/>
  <c r="J1432" i="123"/>
  <c r="H1432" i="123"/>
  <c r="E1432" i="123"/>
  <c r="L1432" i="123" s="1"/>
  <c r="AE1431" i="123"/>
  <c r="AD1431" i="123"/>
  <c r="Z1431" i="123"/>
  <c r="AA1431" i="123" s="1"/>
  <c r="AB1431" i="123" s="1"/>
  <c r="Y1431" i="123"/>
  <c r="W1431" i="123"/>
  <c r="J1431" i="123"/>
  <c r="H1431" i="123"/>
  <c r="E1431" i="123"/>
  <c r="L1431" i="123" s="1"/>
  <c r="AE1430" i="123"/>
  <c r="AD1430" i="123"/>
  <c r="Z1430" i="123"/>
  <c r="AA1430" i="123" s="1"/>
  <c r="AB1430" i="123" s="1"/>
  <c r="Y1430" i="123"/>
  <c r="W1430" i="123"/>
  <c r="J1430" i="123"/>
  <c r="H1430" i="123"/>
  <c r="E1430" i="123"/>
  <c r="L1430" i="123" s="1"/>
  <c r="AE1429" i="123"/>
  <c r="AD1429" i="123"/>
  <c r="Z1429" i="123"/>
  <c r="AA1429" i="123" s="1"/>
  <c r="AB1429" i="123" s="1"/>
  <c r="Y1429" i="123"/>
  <c r="W1429" i="123"/>
  <c r="J1429" i="123"/>
  <c r="H1429" i="123"/>
  <c r="E1429" i="123"/>
  <c r="L1429" i="123" s="1"/>
  <c r="AE1428" i="123"/>
  <c r="AD1428" i="123"/>
  <c r="Z1428" i="123"/>
  <c r="AA1428" i="123" s="1"/>
  <c r="AB1428" i="123" s="1"/>
  <c r="Y1428" i="123"/>
  <c r="W1428" i="123"/>
  <c r="J1428" i="123"/>
  <c r="H1428" i="123"/>
  <c r="E1428" i="123"/>
  <c r="L1428" i="123" s="1"/>
  <c r="AE1427" i="123"/>
  <c r="AD1427" i="123"/>
  <c r="Z1427" i="123"/>
  <c r="AA1427" i="123" s="1"/>
  <c r="AB1427" i="123" s="1"/>
  <c r="Y1427" i="123"/>
  <c r="W1427" i="123"/>
  <c r="J1427" i="123"/>
  <c r="H1427" i="123"/>
  <c r="E1427" i="123"/>
  <c r="L1427" i="123" s="1"/>
  <c r="AE1426" i="123"/>
  <c r="AD1426" i="123"/>
  <c r="Z1426" i="123"/>
  <c r="AA1426" i="123" s="1"/>
  <c r="AB1426" i="123" s="1"/>
  <c r="Y1426" i="123"/>
  <c r="W1426" i="123"/>
  <c r="J1426" i="123"/>
  <c r="H1426" i="123"/>
  <c r="E1426" i="123"/>
  <c r="L1426" i="123" s="1"/>
  <c r="AE1425" i="123"/>
  <c r="AD1425" i="123"/>
  <c r="Z1425" i="123"/>
  <c r="AA1425" i="123" s="1"/>
  <c r="AB1425" i="123" s="1"/>
  <c r="Y1425" i="123"/>
  <c r="W1425" i="123"/>
  <c r="J1425" i="123"/>
  <c r="H1425" i="123"/>
  <c r="E1425" i="123"/>
  <c r="L1425" i="123" s="1"/>
  <c r="AE1424" i="123"/>
  <c r="AD1424" i="123"/>
  <c r="Z1424" i="123"/>
  <c r="AA1424" i="123" s="1"/>
  <c r="AB1424" i="123" s="1"/>
  <c r="Y1424" i="123"/>
  <c r="W1424" i="123"/>
  <c r="J1424" i="123"/>
  <c r="H1424" i="123"/>
  <c r="E1424" i="123"/>
  <c r="L1424" i="123" s="1"/>
  <c r="AE1423" i="123"/>
  <c r="AD1423" i="123"/>
  <c r="Z1423" i="123"/>
  <c r="AA1423" i="123" s="1"/>
  <c r="AB1423" i="123" s="1"/>
  <c r="Y1423" i="123"/>
  <c r="W1423" i="123"/>
  <c r="J1423" i="123"/>
  <c r="H1423" i="123"/>
  <c r="E1423" i="123"/>
  <c r="L1423" i="123" s="1"/>
  <c r="AE1422" i="123"/>
  <c r="AD1422" i="123"/>
  <c r="Z1422" i="123"/>
  <c r="AA1422" i="123" s="1"/>
  <c r="AB1422" i="123" s="1"/>
  <c r="Y1422" i="123"/>
  <c r="W1422" i="123"/>
  <c r="J1422" i="123"/>
  <c r="H1422" i="123"/>
  <c r="E1422" i="123"/>
  <c r="L1422" i="123" s="1"/>
  <c r="AE1421" i="123"/>
  <c r="AD1421" i="123"/>
  <c r="Z1421" i="123"/>
  <c r="AA1421" i="123" s="1"/>
  <c r="AB1421" i="123" s="1"/>
  <c r="Y1421" i="123"/>
  <c r="W1421" i="123"/>
  <c r="J1421" i="123"/>
  <c r="H1421" i="123"/>
  <c r="E1421" i="123"/>
  <c r="L1421" i="123" s="1"/>
  <c r="AE1420" i="123"/>
  <c r="AD1420" i="123"/>
  <c r="Z1420" i="123"/>
  <c r="AA1420" i="123" s="1"/>
  <c r="AB1420" i="123" s="1"/>
  <c r="Y1420" i="123"/>
  <c r="W1420" i="123"/>
  <c r="J1420" i="123"/>
  <c r="H1420" i="123"/>
  <c r="E1420" i="123"/>
  <c r="L1420" i="123" s="1"/>
  <c r="AE1419" i="123"/>
  <c r="AD1419" i="123"/>
  <c r="Z1419" i="123"/>
  <c r="AA1419" i="123" s="1"/>
  <c r="AB1419" i="123" s="1"/>
  <c r="Y1419" i="123"/>
  <c r="W1419" i="123"/>
  <c r="J1419" i="123"/>
  <c r="H1419" i="123"/>
  <c r="E1419" i="123"/>
  <c r="L1419" i="123" s="1"/>
  <c r="AE1418" i="123"/>
  <c r="AD1418" i="123"/>
  <c r="Z1418" i="123"/>
  <c r="AA1418" i="123" s="1"/>
  <c r="AB1418" i="123" s="1"/>
  <c r="Y1418" i="123"/>
  <c r="W1418" i="123"/>
  <c r="J1418" i="123"/>
  <c r="H1418" i="123"/>
  <c r="E1418" i="123"/>
  <c r="L1418" i="123" s="1"/>
  <c r="AE1417" i="123"/>
  <c r="AD1417" i="123"/>
  <c r="Z1417" i="123"/>
  <c r="AA1417" i="123" s="1"/>
  <c r="AB1417" i="123" s="1"/>
  <c r="Y1417" i="123"/>
  <c r="W1417" i="123"/>
  <c r="J1417" i="123"/>
  <c r="H1417" i="123"/>
  <c r="E1417" i="123"/>
  <c r="L1417" i="123" s="1"/>
  <c r="AE1416" i="123"/>
  <c r="AD1416" i="123"/>
  <c r="Z1416" i="123"/>
  <c r="AA1416" i="123" s="1"/>
  <c r="AB1416" i="123" s="1"/>
  <c r="Y1416" i="123"/>
  <c r="W1416" i="123"/>
  <c r="J1416" i="123"/>
  <c r="H1416" i="123"/>
  <c r="E1416" i="123"/>
  <c r="L1416" i="123" s="1"/>
  <c r="AE1415" i="123"/>
  <c r="AD1415" i="123"/>
  <c r="Z1415" i="123"/>
  <c r="AA1415" i="123" s="1"/>
  <c r="AB1415" i="123" s="1"/>
  <c r="Y1415" i="123"/>
  <c r="W1415" i="123"/>
  <c r="J1415" i="123"/>
  <c r="H1415" i="123"/>
  <c r="E1415" i="123"/>
  <c r="L1415" i="123" s="1"/>
  <c r="AE1414" i="123"/>
  <c r="AD1414" i="123"/>
  <c r="Z1414" i="123"/>
  <c r="AA1414" i="123" s="1"/>
  <c r="AB1414" i="123" s="1"/>
  <c r="Y1414" i="123"/>
  <c r="W1414" i="123"/>
  <c r="J1414" i="123"/>
  <c r="H1414" i="123"/>
  <c r="E1414" i="123"/>
  <c r="L1414" i="123" s="1"/>
  <c r="AE1413" i="123"/>
  <c r="AD1413" i="123"/>
  <c r="Z1413" i="123"/>
  <c r="AA1413" i="123" s="1"/>
  <c r="AB1413" i="123" s="1"/>
  <c r="Y1413" i="123"/>
  <c r="W1413" i="123"/>
  <c r="J1413" i="123"/>
  <c r="H1413" i="123"/>
  <c r="E1413" i="123"/>
  <c r="L1413" i="123" s="1"/>
  <c r="AE1412" i="123"/>
  <c r="AD1412" i="123"/>
  <c r="Z1412" i="123"/>
  <c r="AA1412" i="123" s="1"/>
  <c r="AB1412" i="123" s="1"/>
  <c r="Y1412" i="123"/>
  <c r="W1412" i="123"/>
  <c r="J1412" i="123"/>
  <c r="H1412" i="123"/>
  <c r="E1412" i="123"/>
  <c r="L1412" i="123" s="1"/>
  <c r="AE1411" i="123"/>
  <c r="AD1411" i="123"/>
  <c r="Z1411" i="123"/>
  <c r="AA1411" i="123" s="1"/>
  <c r="AB1411" i="123" s="1"/>
  <c r="Y1411" i="123"/>
  <c r="W1411" i="123"/>
  <c r="J1411" i="123"/>
  <c r="H1411" i="123"/>
  <c r="E1411" i="123"/>
  <c r="L1411" i="123" s="1"/>
  <c r="AE1410" i="123"/>
  <c r="AD1410" i="123"/>
  <c r="Z1410" i="123"/>
  <c r="AA1410" i="123" s="1"/>
  <c r="AB1410" i="123" s="1"/>
  <c r="Y1410" i="123"/>
  <c r="W1410" i="123"/>
  <c r="J1410" i="123"/>
  <c r="H1410" i="123"/>
  <c r="E1410" i="123"/>
  <c r="L1410" i="123" s="1"/>
  <c r="AE1409" i="123"/>
  <c r="AD1409" i="123"/>
  <c r="Z1409" i="123"/>
  <c r="AA1409" i="123" s="1"/>
  <c r="AB1409" i="123" s="1"/>
  <c r="Y1409" i="123"/>
  <c r="W1409" i="123"/>
  <c r="J1409" i="123"/>
  <c r="H1409" i="123"/>
  <c r="E1409" i="123"/>
  <c r="L1409" i="123" s="1"/>
  <c r="AE1408" i="123"/>
  <c r="AD1408" i="123"/>
  <c r="Z1408" i="123"/>
  <c r="AA1408" i="123" s="1"/>
  <c r="AB1408" i="123" s="1"/>
  <c r="Y1408" i="123"/>
  <c r="W1408" i="123"/>
  <c r="J1408" i="123"/>
  <c r="H1408" i="123"/>
  <c r="E1408" i="123"/>
  <c r="L1408" i="123" s="1"/>
  <c r="AE1407" i="123"/>
  <c r="AD1407" i="123"/>
  <c r="Z1407" i="123"/>
  <c r="AA1407" i="123" s="1"/>
  <c r="AB1407" i="123" s="1"/>
  <c r="Y1407" i="123"/>
  <c r="W1407" i="123"/>
  <c r="J1407" i="123"/>
  <c r="H1407" i="123"/>
  <c r="E1407" i="123"/>
  <c r="L1407" i="123" s="1"/>
  <c r="AE1406" i="123"/>
  <c r="AD1406" i="123"/>
  <c r="Z1406" i="123"/>
  <c r="AA1406" i="123" s="1"/>
  <c r="AB1406" i="123" s="1"/>
  <c r="Y1406" i="123"/>
  <c r="W1406" i="123"/>
  <c r="J1406" i="123"/>
  <c r="H1406" i="123"/>
  <c r="E1406" i="123"/>
  <c r="L1406" i="123" s="1"/>
  <c r="AE1405" i="123"/>
  <c r="AD1405" i="123"/>
  <c r="Z1405" i="123"/>
  <c r="AA1405" i="123" s="1"/>
  <c r="AB1405" i="123" s="1"/>
  <c r="Y1405" i="123"/>
  <c r="W1405" i="123"/>
  <c r="J1405" i="123"/>
  <c r="H1405" i="123"/>
  <c r="E1405" i="123"/>
  <c r="L1405" i="123" s="1"/>
  <c r="AE1404" i="123"/>
  <c r="AD1404" i="123"/>
  <c r="Z1404" i="123"/>
  <c r="AA1404" i="123" s="1"/>
  <c r="AB1404" i="123" s="1"/>
  <c r="Y1404" i="123"/>
  <c r="W1404" i="123"/>
  <c r="J1404" i="123"/>
  <c r="H1404" i="123"/>
  <c r="E1404" i="123"/>
  <c r="L1404" i="123" s="1"/>
  <c r="AE1403" i="123"/>
  <c r="AD1403" i="123"/>
  <c r="Z1403" i="123"/>
  <c r="AA1403" i="123" s="1"/>
  <c r="AB1403" i="123" s="1"/>
  <c r="Y1403" i="123"/>
  <c r="W1403" i="123"/>
  <c r="J1403" i="123"/>
  <c r="H1403" i="123"/>
  <c r="E1403" i="123"/>
  <c r="L1403" i="123" s="1"/>
  <c r="AE1402" i="123"/>
  <c r="AD1402" i="123"/>
  <c r="Z1402" i="123"/>
  <c r="AA1402" i="123" s="1"/>
  <c r="AB1402" i="123" s="1"/>
  <c r="Y1402" i="123"/>
  <c r="W1402" i="123"/>
  <c r="J1402" i="123"/>
  <c r="H1402" i="123"/>
  <c r="E1402" i="123"/>
  <c r="L1402" i="123" s="1"/>
  <c r="AE1401" i="123"/>
  <c r="AD1401" i="123"/>
  <c r="Z1401" i="123"/>
  <c r="AA1401" i="123" s="1"/>
  <c r="AB1401" i="123" s="1"/>
  <c r="Y1401" i="123"/>
  <c r="W1401" i="123"/>
  <c r="J1401" i="123"/>
  <c r="H1401" i="123"/>
  <c r="E1401" i="123"/>
  <c r="L1401" i="123" s="1"/>
  <c r="AE1400" i="123"/>
  <c r="AD1400" i="123"/>
  <c r="Z1400" i="123"/>
  <c r="AA1400" i="123" s="1"/>
  <c r="AB1400" i="123" s="1"/>
  <c r="Y1400" i="123"/>
  <c r="W1400" i="123"/>
  <c r="J1400" i="123"/>
  <c r="H1400" i="123"/>
  <c r="E1400" i="123"/>
  <c r="L1400" i="123" s="1"/>
  <c r="AE1399" i="123"/>
  <c r="AD1399" i="123"/>
  <c r="Z1399" i="123"/>
  <c r="AA1399" i="123" s="1"/>
  <c r="AB1399" i="123" s="1"/>
  <c r="Y1399" i="123"/>
  <c r="W1399" i="123"/>
  <c r="J1399" i="123"/>
  <c r="H1399" i="123"/>
  <c r="E1399" i="123"/>
  <c r="L1399" i="123" s="1"/>
  <c r="AE1398" i="123"/>
  <c r="AD1398" i="123"/>
  <c r="Z1398" i="123"/>
  <c r="AA1398" i="123" s="1"/>
  <c r="AB1398" i="123" s="1"/>
  <c r="Y1398" i="123"/>
  <c r="W1398" i="123"/>
  <c r="J1398" i="123"/>
  <c r="H1398" i="123"/>
  <c r="E1398" i="123"/>
  <c r="L1398" i="123" s="1"/>
  <c r="AE1397" i="123"/>
  <c r="AD1397" i="123"/>
  <c r="Z1397" i="123"/>
  <c r="AA1397" i="123" s="1"/>
  <c r="AB1397" i="123" s="1"/>
  <c r="Y1397" i="123"/>
  <c r="W1397" i="123"/>
  <c r="J1397" i="123"/>
  <c r="H1397" i="123"/>
  <c r="E1397" i="123"/>
  <c r="L1397" i="123" s="1"/>
  <c r="AE1396" i="123"/>
  <c r="AD1396" i="123"/>
  <c r="Z1396" i="123"/>
  <c r="AA1396" i="123" s="1"/>
  <c r="AB1396" i="123" s="1"/>
  <c r="Y1396" i="123"/>
  <c r="W1396" i="123"/>
  <c r="J1396" i="123"/>
  <c r="H1396" i="123"/>
  <c r="E1396" i="123"/>
  <c r="L1396" i="123" s="1"/>
  <c r="AE1395" i="123"/>
  <c r="AD1395" i="123"/>
  <c r="Z1395" i="123"/>
  <c r="AA1395" i="123" s="1"/>
  <c r="AB1395" i="123" s="1"/>
  <c r="Y1395" i="123"/>
  <c r="W1395" i="123"/>
  <c r="J1395" i="123"/>
  <c r="H1395" i="123"/>
  <c r="E1395" i="123"/>
  <c r="L1395" i="123" s="1"/>
  <c r="AE1394" i="123"/>
  <c r="AD1394" i="123"/>
  <c r="Z1394" i="123"/>
  <c r="AA1394" i="123" s="1"/>
  <c r="AB1394" i="123" s="1"/>
  <c r="Y1394" i="123"/>
  <c r="W1394" i="123"/>
  <c r="J1394" i="123"/>
  <c r="H1394" i="123"/>
  <c r="E1394" i="123"/>
  <c r="L1394" i="123" s="1"/>
  <c r="AE1393" i="123"/>
  <c r="AD1393" i="123"/>
  <c r="Z1393" i="123"/>
  <c r="AA1393" i="123" s="1"/>
  <c r="AB1393" i="123" s="1"/>
  <c r="Y1393" i="123"/>
  <c r="W1393" i="123"/>
  <c r="J1393" i="123"/>
  <c r="H1393" i="123"/>
  <c r="E1393" i="123"/>
  <c r="L1393" i="123" s="1"/>
  <c r="AE1392" i="123"/>
  <c r="AD1392" i="123"/>
  <c r="Z1392" i="123"/>
  <c r="AA1392" i="123" s="1"/>
  <c r="AB1392" i="123" s="1"/>
  <c r="Y1392" i="123"/>
  <c r="W1392" i="123"/>
  <c r="J1392" i="123"/>
  <c r="H1392" i="123"/>
  <c r="E1392" i="123"/>
  <c r="L1392" i="123" s="1"/>
  <c r="AE1391" i="123"/>
  <c r="AD1391" i="123"/>
  <c r="Z1391" i="123"/>
  <c r="AA1391" i="123" s="1"/>
  <c r="AB1391" i="123" s="1"/>
  <c r="Y1391" i="123"/>
  <c r="W1391" i="123"/>
  <c r="J1391" i="123"/>
  <c r="H1391" i="123"/>
  <c r="E1391" i="123"/>
  <c r="L1391" i="123" s="1"/>
  <c r="AE1390" i="123"/>
  <c r="AD1390" i="123"/>
  <c r="Z1390" i="123"/>
  <c r="AA1390" i="123" s="1"/>
  <c r="AB1390" i="123" s="1"/>
  <c r="Y1390" i="123"/>
  <c r="W1390" i="123"/>
  <c r="J1390" i="123"/>
  <c r="H1390" i="123"/>
  <c r="E1390" i="123"/>
  <c r="L1390" i="123" s="1"/>
  <c r="AE1389" i="123"/>
  <c r="AD1389" i="123"/>
  <c r="Z1389" i="123"/>
  <c r="AA1389" i="123" s="1"/>
  <c r="AB1389" i="123" s="1"/>
  <c r="Y1389" i="123"/>
  <c r="W1389" i="123"/>
  <c r="J1389" i="123"/>
  <c r="H1389" i="123"/>
  <c r="E1389" i="123"/>
  <c r="L1389" i="123" s="1"/>
  <c r="AE1388" i="123"/>
  <c r="AD1388" i="123"/>
  <c r="Z1388" i="123"/>
  <c r="AA1388" i="123" s="1"/>
  <c r="AB1388" i="123" s="1"/>
  <c r="Y1388" i="123"/>
  <c r="W1388" i="123"/>
  <c r="J1388" i="123"/>
  <c r="H1388" i="123"/>
  <c r="E1388" i="123"/>
  <c r="L1388" i="123" s="1"/>
  <c r="AE1387" i="123"/>
  <c r="AD1387" i="123"/>
  <c r="Z1387" i="123"/>
  <c r="AA1387" i="123" s="1"/>
  <c r="AB1387" i="123" s="1"/>
  <c r="Y1387" i="123"/>
  <c r="W1387" i="123"/>
  <c r="J1387" i="123"/>
  <c r="H1387" i="123"/>
  <c r="E1387" i="123"/>
  <c r="L1387" i="123" s="1"/>
  <c r="AE1386" i="123"/>
  <c r="AD1386" i="123"/>
  <c r="Z1386" i="123"/>
  <c r="AA1386" i="123" s="1"/>
  <c r="AB1386" i="123" s="1"/>
  <c r="Y1386" i="123"/>
  <c r="W1386" i="123"/>
  <c r="J1386" i="123"/>
  <c r="H1386" i="123"/>
  <c r="E1386" i="123"/>
  <c r="L1386" i="123" s="1"/>
  <c r="AE1385" i="123"/>
  <c r="AD1385" i="123"/>
  <c r="Z1385" i="123"/>
  <c r="AA1385" i="123" s="1"/>
  <c r="AB1385" i="123" s="1"/>
  <c r="Y1385" i="123"/>
  <c r="W1385" i="123"/>
  <c r="J1385" i="123"/>
  <c r="H1385" i="123"/>
  <c r="E1385" i="123"/>
  <c r="L1385" i="123" s="1"/>
  <c r="AE1384" i="123"/>
  <c r="AD1384" i="123"/>
  <c r="Z1384" i="123"/>
  <c r="AA1384" i="123" s="1"/>
  <c r="AB1384" i="123" s="1"/>
  <c r="Y1384" i="123"/>
  <c r="W1384" i="123"/>
  <c r="J1384" i="123"/>
  <c r="H1384" i="123"/>
  <c r="E1384" i="123"/>
  <c r="L1384" i="123" s="1"/>
  <c r="AE1383" i="123"/>
  <c r="AD1383" i="123"/>
  <c r="Z1383" i="123"/>
  <c r="AA1383" i="123" s="1"/>
  <c r="AB1383" i="123" s="1"/>
  <c r="Y1383" i="123"/>
  <c r="W1383" i="123"/>
  <c r="J1383" i="123"/>
  <c r="H1383" i="123"/>
  <c r="E1383" i="123"/>
  <c r="L1383" i="123" s="1"/>
  <c r="AE1382" i="123"/>
  <c r="AD1382" i="123"/>
  <c r="Z1382" i="123"/>
  <c r="AA1382" i="123" s="1"/>
  <c r="AB1382" i="123" s="1"/>
  <c r="Y1382" i="123"/>
  <c r="W1382" i="123"/>
  <c r="J1382" i="123"/>
  <c r="H1382" i="123"/>
  <c r="E1382" i="123"/>
  <c r="L1382" i="123" s="1"/>
  <c r="AE1381" i="123"/>
  <c r="AD1381" i="123"/>
  <c r="Z1381" i="123"/>
  <c r="AA1381" i="123" s="1"/>
  <c r="AB1381" i="123" s="1"/>
  <c r="Y1381" i="123"/>
  <c r="W1381" i="123"/>
  <c r="J1381" i="123"/>
  <c r="H1381" i="123"/>
  <c r="E1381" i="123"/>
  <c r="L1381" i="123" s="1"/>
  <c r="AE1380" i="123"/>
  <c r="AD1380" i="123"/>
  <c r="Z1380" i="123"/>
  <c r="AA1380" i="123" s="1"/>
  <c r="AB1380" i="123" s="1"/>
  <c r="Y1380" i="123"/>
  <c r="W1380" i="123"/>
  <c r="J1380" i="123"/>
  <c r="H1380" i="123"/>
  <c r="E1380" i="123"/>
  <c r="L1380" i="123" s="1"/>
  <c r="AE1379" i="123"/>
  <c r="AD1379" i="123"/>
  <c r="Z1379" i="123"/>
  <c r="AA1379" i="123" s="1"/>
  <c r="AB1379" i="123" s="1"/>
  <c r="Y1379" i="123"/>
  <c r="W1379" i="123"/>
  <c r="J1379" i="123"/>
  <c r="H1379" i="123"/>
  <c r="E1379" i="123"/>
  <c r="L1379" i="123" s="1"/>
  <c r="AE1378" i="123"/>
  <c r="AD1378" i="123"/>
  <c r="Z1378" i="123"/>
  <c r="AA1378" i="123" s="1"/>
  <c r="AB1378" i="123" s="1"/>
  <c r="Y1378" i="123"/>
  <c r="W1378" i="123"/>
  <c r="J1378" i="123"/>
  <c r="H1378" i="123"/>
  <c r="E1378" i="123"/>
  <c r="L1378" i="123" s="1"/>
  <c r="AE1377" i="123"/>
  <c r="AD1377" i="123"/>
  <c r="Z1377" i="123"/>
  <c r="AA1377" i="123" s="1"/>
  <c r="AB1377" i="123" s="1"/>
  <c r="Y1377" i="123"/>
  <c r="W1377" i="123"/>
  <c r="J1377" i="123"/>
  <c r="H1377" i="123"/>
  <c r="E1377" i="123"/>
  <c r="L1377" i="123" s="1"/>
  <c r="AE1376" i="123"/>
  <c r="AD1376" i="123"/>
  <c r="Z1376" i="123"/>
  <c r="AA1376" i="123" s="1"/>
  <c r="AB1376" i="123" s="1"/>
  <c r="Y1376" i="123"/>
  <c r="W1376" i="123"/>
  <c r="J1376" i="123"/>
  <c r="H1376" i="123"/>
  <c r="E1376" i="123"/>
  <c r="L1376" i="123" s="1"/>
  <c r="AE1375" i="123"/>
  <c r="AD1375" i="123"/>
  <c r="Z1375" i="123"/>
  <c r="AA1375" i="123" s="1"/>
  <c r="AB1375" i="123" s="1"/>
  <c r="Y1375" i="123"/>
  <c r="W1375" i="123"/>
  <c r="J1375" i="123"/>
  <c r="H1375" i="123"/>
  <c r="E1375" i="123"/>
  <c r="L1375" i="123" s="1"/>
  <c r="AE1374" i="123"/>
  <c r="AD1374" i="123"/>
  <c r="Z1374" i="123"/>
  <c r="AA1374" i="123" s="1"/>
  <c r="AB1374" i="123" s="1"/>
  <c r="Y1374" i="123"/>
  <c r="W1374" i="123"/>
  <c r="J1374" i="123"/>
  <c r="H1374" i="123"/>
  <c r="E1374" i="123"/>
  <c r="L1374" i="123" s="1"/>
  <c r="AE1373" i="123"/>
  <c r="AD1373" i="123"/>
  <c r="Z1373" i="123"/>
  <c r="AA1373" i="123" s="1"/>
  <c r="AB1373" i="123" s="1"/>
  <c r="Y1373" i="123"/>
  <c r="W1373" i="123"/>
  <c r="J1373" i="123"/>
  <c r="H1373" i="123"/>
  <c r="E1373" i="123"/>
  <c r="L1373" i="123" s="1"/>
  <c r="AE1372" i="123"/>
  <c r="AD1372" i="123"/>
  <c r="Z1372" i="123"/>
  <c r="AA1372" i="123" s="1"/>
  <c r="AB1372" i="123" s="1"/>
  <c r="Y1372" i="123"/>
  <c r="W1372" i="123"/>
  <c r="J1372" i="123"/>
  <c r="H1372" i="123"/>
  <c r="E1372" i="123"/>
  <c r="L1372" i="123" s="1"/>
  <c r="AE1371" i="123"/>
  <c r="AD1371" i="123"/>
  <c r="Z1371" i="123"/>
  <c r="AA1371" i="123" s="1"/>
  <c r="AB1371" i="123" s="1"/>
  <c r="Y1371" i="123"/>
  <c r="W1371" i="123"/>
  <c r="J1371" i="123"/>
  <c r="H1371" i="123"/>
  <c r="E1371" i="123"/>
  <c r="L1371" i="123" s="1"/>
  <c r="AE1370" i="123"/>
  <c r="AD1370" i="123"/>
  <c r="Z1370" i="123"/>
  <c r="AA1370" i="123" s="1"/>
  <c r="AB1370" i="123" s="1"/>
  <c r="Y1370" i="123"/>
  <c r="W1370" i="123"/>
  <c r="J1370" i="123"/>
  <c r="H1370" i="123"/>
  <c r="E1370" i="123"/>
  <c r="L1370" i="123" s="1"/>
  <c r="AE1369" i="123"/>
  <c r="AD1369" i="123"/>
  <c r="Z1369" i="123"/>
  <c r="AA1369" i="123" s="1"/>
  <c r="AB1369" i="123" s="1"/>
  <c r="Y1369" i="123"/>
  <c r="W1369" i="123"/>
  <c r="J1369" i="123"/>
  <c r="H1369" i="123"/>
  <c r="E1369" i="123"/>
  <c r="L1369" i="123" s="1"/>
  <c r="AE1368" i="123"/>
  <c r="AD1368" i="123"/>
  <c r="Z1368" i="123"/>
  <c r="AA1368" i="123" s="1"/>
  <c r="AB1368" i="123" s="1"/>
  <c r="Y1368" i="123"/>
  <c r="W1368" i="123"/>
  <c r="J1368" i="123"/>
  <c r="H1368" i="123"/>
  <c r="E1368" i="123"/>
  <c r="L1368" i="123" s="1"/>
  <c r="AE1367" i="123"/>
  <c r="AD1367" i="123"/>
  <c r="Z1367" i="123"/>
  <c r="AA1367" i="123" s="1"/>
  <c r="AB1367" i="123" s="1"/>
  <c r="Y1367" i="123"/>
  <c r="W1367" i="123"/>
  <c r="J1367" i="123"/>
  <c r="H1367" i="123"/>
  <c r="E1367" i="123"/>
  <c r="L1367" i="123" s="1"/>
  <c r="AE1366" i="123"/>
  <c r="AD1366" i="123"/>
  <c r="Z1366" i="123"/>
  <c r="AA1366" i="123" s="1"/>
  <c r="AB1366" i="123" s="1"/>
  <c r="Y1366" i="123"/>
  <c r="W1366" i="123"/>
  <c r="J1366" i="123"/>
  <c r="H1366" i="123"/>
  <c r="E1366" i="123"/>
  <c r="L1366" i="123" s="1"/>
  <c r="AE1365" i="123"/>
  <c r="AD1365" i="123"/>
  <c r="Z1365" i="123"/>
  <c r="AA1365" i="123" s="1"/>
  <c r="AB1365" i="123" s="1"/>
  <c r="Y1365" i="123"/>
  <c r="W1365" i="123"/>
  <c r="J1365" i="123"/>
  <c r="H1365" i="123"/>
  <c r="E1365" i="123"/>
  <c r="L1365" i="123" s="1"/>
  <c r="AE1364" i="123"/>
  <c r="AD1364" i="123"/>
  <c r="Z1364" i="123"/>
  <c r="AA1364" i="123" s="1"/>
  <c r="AB1364" i="123" s="1"/>
  <c r="Y1364" i="123"/>
  <c r="W1364" i="123"/>
  <c r="J1364" i="123"/>
  <c r="H1364" i="123"/>
  <c r="E1364" i="123"/>
  <c r="L1364" i="123" s="1"/>
  <c r="AE1363" i="123"/>
  <c r="AD1363" i="123"/>
  <c r="Z1363" i="123"/>
  <c r="AA1363" i="123" s="1"/>
  <c r="AB1363" i="123" s="1"/>
  <c r="Y1363" i="123"/>
  <c r="W1363" i="123"/>
  <c r="J1363" i="123"/>
  <c r="H1363" i="123"/>
  <c r="E1363" i="123"/>
  <c r="L1363" i="123" s="1"/>
  <c r="AE1362" i="123"/>
  <c r="AD1362" i="123"/>
  <c r="Z1362" i="123"/>
  <c r="AA1362" i="123" s="1"/>
  <c r="AB1362" i="123" s="1"/>
  <c r="Y1362" i="123"/>
  <c r="W1362" i="123"/>
  <c r="J1362" i="123"/>
  <c r="H1362" i="123"/>
  <c r="E1362" i="123"/>
  <c r="L1362" i="123" s="1"/>
  <c r="AE1361" i="123"/>
  <c r="AD1361" i="123"/>
  <c r="Z1361" i="123"/>
  <c r="AA1361" i="123" s="1"/>
  <c r="AB1361" i="123" s="1"/>
  <c r="Y1361" i="123"/>
  <c r="W1361" i="123"/>
  <c r="J1361" i="123"/>
  <c r="H1361" i="123"/>
  <c r="E1361" i="123"/>
  <c r="L1361" i="123" s="1"/>
  <c r="AE1360" i="123"/>
  <c r="AD1360" i="123"/>
  <c r="Z1360" i="123"/>
  <c r="AA1360" i="123" s="1"/>
  <c r="AB1360" i="123" s="1"/>
  <c r="Y1360" i="123"/>
  <c r="W1360" i="123"/>
  <c r="J1360" i="123"/>
  <c r="H1360" i="123"/>
  <c r="E1360" i="123"/>
  <c r="L1360" i="123" s="1"/>
  <c r="AE1359" i="123"/>
  <c r="AD1359" i="123"/>
  <c r="Z1359" i="123"/>
  <c r="AA1359" i="123" s="1"/>
  <c r="AB1359" i="123" s="1"/>
  <c r="Y1359" i="123"/>
  <c r="W1359" i="123"/>
  <c r="J1359" i="123"/>
  <c r="H1359" i="123"/>
  <c r="E1359" i="123"/>
  <c r="L1359" i="123" s="1"/>
  <c r="AE1358" i="123"/>
  <c r="AD1358" i="123"/>
  <c r="Z1358" i="123"/>
  <c r="AA1358" i="123" s="1"/>
  <c r="AB1358" i="123" s="1"/>
  <c r="Y1358" i="123"/>
  <c r="W1358" i="123"/>
  <c r="J1358" i="123"/>
  <c r="H1358" i="123"/>
  <c r="E1358" i="123"/>
  <c r="L1358" i="123" s="1"/>
  <c r="AE1357" i="123"/>
  <c r="AD1357" i="123"/>
  <c r="Z1357" i="123"/>
  <c r="AA1357" i="123" s="1"/>
  <c r="AB1357" i="123" s="1"/>
  <c r="Y1357" i="123"/>
  <c r="W1357" i="123"/>
  <c r="J1357" i="123"/>
  <c r="H1357" i="123"/>
  <c r="E1357" i="123"/>
  <c r="L1357" i="123" s="1"/>
  <c r="AE1356" i="123"/>
  <c r="AD1356" i="123"/>
  <c r="Z1356" i="123"/>
  <c r="AA1356" i="123" s="1"/>
  <c r="AB1356" i="123" s="1"/>
  <c r="Y1356" i="123"/>
  <c r="W1356" i="123"/>
  <c r="J1356" i="123"/>
  <c r="H1356" i="123"/>
  <c r="E1356" i="123"/>
  <c r="L1356" i="123" s="1"/>
  <c r="AE1355" i="123"/>
  <c r="AD1355" i="123"/>
  <c r="Z1355" i="123"/>
  <c r="AA1355" i="123" s="1"/>
  <c r="AB1355" i="123" s="1"/>
  <c r="Y1355" i="123"/>
  <c r="W1355" i="123"/>
  <c r="J1355" i="123"/>
  <c r="H1355" i="123"/>
  <c r="E1355" i="123"/>
  <c r="L1355" i="123" s="1"/>
  <c r="AE1354" i="123"/>
  <c r="AD1354" i="123"/>
  <c r="Z1354" i="123"/>
  <c r="AA1354" i="123" s="1"/>
  <c r="AB1354" i="123" s="1"/>
  <c r="Y1354" i="123"/>
  <c r="W1354" i="123"/>
  <c r="J1354" i="123"/>
  <c r="H1354" i="123"/>
  <c r="E1354" i="123"/>
  <c r="L1354" i="123" s="1"/>
  <c r="AE1353" i="123"/>
  <c r="AD1353" i="123"/>
  <c r="Z1353" i="123"/>
  <c r="AA1353" i="123" s="1"/>
  <c r="AB1353" i="123" s="1"/>
  <c r="Y1353" i="123"/>
  <c r="W1353" i="123"/>
  <c r="J1353" i="123"/>
  <c r="H1353" i="123"/>
  <c r="E1353" i="123"/>
  <c r="L1353" i="123" s="1"/>
  <c r="AE1352" i="123"/>
  <c r="AD1352" i="123"/>
  <c r="Z1352" i="123"/>
  <c r="AA1352" i="123" s="1"/>
  <c r="AB1352" i="123" s="1"/>
  <c r="Y1352" i="123"/>
  <c r="W1352" i="123"/>
  <c r="J1352" i="123"/>
  <c r="H1352" i="123"/>
  <c r="E1352" i="123"/>
  <c r="L1352" i="123" s="1"/>
  <c r="AE1351" i="123"/>
  <c r="AD1351" i="123"/>
  <c r="Z1351" i="123"/>
  <c r="AA1351" i="123" s="1"/>
  <c r="AB1351" i="123" s="1"/>
  <c r="Y1351" i="123"/>
  <c r="W1351" i="123"/>
  <c r="J1351" i="123"/>
  <c r="H1351" i="123"/>
  <c r="E1351" i="123"/>
  <c r="L1351" i="123" s="1"/>
  <c r="AE1350" i="123"/>
  <c r="AD1350" i="123"/>
  <c r="Z1350" i="123"/>
  <c r="AA1350" i="123" s="1"/>
  <c r="AB1350" i="123" s="1"/>
  <c r="Y1350" i="123"/>
  <c r="W1350" i="123"/>
  <c r="J1350" i="123"/>
  <c r="H1350" i="123"/>
  <c r="E1350" i="123"/>
  <c r="L1350" i="123" s="1"/>
  <c r="AE1349" i="123"/>
  <c r="AD1349" i="123"/>
  <c r="Z1349" i="123"/>
  <c r="AA1349" i="123" s="1"/>
  <c r="AB1349" i="123" s="1"/>
  <c r="Y1349" i="123"/>
  <c r="W1349" i="123"/>
  <c r="J1349" i="123"/>
  <c r="H1349" i="123"/>
  <c r="E1349" i="123"/>
  <c r="L1349" i="123" s="1"/>
  <c r="AE1348" i="123"/>
  <c r="AD1348" i="123"/>
  <c r="Z1348" i="123"/>
  <c r="AA1348" i="123" s="1"/>
  <c r="AB1348" i="123" s="1"/>
  <c r="Y1348" i="123"/>
  <c r="W1348" i="123"/>
  <c r="J1348" i="123"/>
  <c r="H1348" i="123"/>
  <c r="E1348" i="123"/>
  <c r="L1348" i="123" s="1"/>
  <c r="AE1347" i="123"/>
  <c r="AD1347" i="123"/>
  <c r="Z1347" i="123"/>
  <c r="AA1347" i="123" s="1"/>
  <c r="AB1347" i="123" s="1"/>
  <c r="Y1347" i="123"/>
  <c r="W1347" i="123"/>
  <c r="J1347" i="123"/>
  <c r="H1347" i="123"/>
  <c r="E1347" i="123"/>
  <c r="L1347" i="123" s="1"/>
  <c r="AE1346" i="123"/>
  <c r="AD1346" i="123"/>
  <c r="Z1346" i="123"/>
  <c r="AA1346" i="123" s="1"/>
  <c r="AB1346" i="123" s="1"/>
  <c r="Y1346" i="123"/>
  <c r="W1346" i="123"/>
  <c r="J1346" i="123"/>
  <c r="H1346" i="123"/>
  <c r="E1346" i="123"/>
  <c r="L1346" i="123" s="1"/>
  <c r="AE1345" i="123"/>
  <c r="AD1345" i="123"/>
  <c r="Z1345" i="123"/>
  <c r="AA1345" i="123" s="1"/>
  <c r="AB1345" i="123" s="1"/>
  <c r="Y1345" i="123"/>
  <c r="W1345" i="123"/>
  <c r="J1345" i="123"/>
  <c r="H1345" i="123"/>
  <c r="E1345" i="123"/>
  <c r="L1345" i="123" s="1"/>
  <c r="AE1344" i="123"/>
  <c r="AD1344" i="123"/>
  <c r="Z1344" i="123"/>
  <c r="AA1344" i="123" s="1"/>
  <c r="AB1344" i="123" s="1"/>
  <c r="Y1344" i="123"/>
  <c r="W1344" i="123"/>
  <c r="J1344" i="123"/>
  <c r="H1344" i="123"/>
  <c r="E1344" i="123"/>
  <c r="L1344" i="123" s="1"/>
  <c r="AE1343" i="123"/>
  <c r="AD1343" i="123"/>
  <c r="Z1343" i="123"/>
  <c r="AA1343" i="123" s="1"/>
  <c r="AB1343" i="123" s="1"/>
  <c r="Y1343" i="123"/>
  <c r="W1343" i="123"/>
  <c r="J1343" i="123"/>
  <c r="H1343" i="123"/>
  <c r="E1343" i="123"/>
  <c r="L1343" i="123" s="1"/>
  <c r="AE1342" i="123"/>
  <c r="AD1342" i="123"/>
  <c r="Z1342" i="123"/>
  <c r="AA1342" i="123" s="1"/>
  <c r="AB1342" i="123" s="1"/>
  <c r="Y1342" i="123"/>
  <c r="W1342" i="123"/>
  <c r="J1342" i="123"/>
  <c r="H1342" i="123"/>
  <c r="E1342" i="123"/>
  <c r="L1342" i="123" s="1"/>
  <c r="AE1341" i="123"/>
  <c r="AD1341" i="123"/>
  <c r="Z1341" i="123"/>
  <c r="AA1341" i="123" s="1"/>
  <c r="AB1341" i="123" s="1"/>
  <c r="Y1341" i="123"/>
  <c r="W1341" i="123"/>
  <c r="J1341" i="123"/>
  <c r="H1341" i="123"/>
  <c r="E1341" i="123"/>
  <c r="L1341" i="123" s="1"/>
  <c r="AE1340" i="123"/>
  <c r="AD1340" i="123"/>
  <c r="Z1340" i="123"/>
  <c r="AA1340" i="123" s="1"/>
  <c r="AB1340" i="123" s="1"/>
  <c r="Y1340" i="123"/>
  <c r="W1340" i="123"/>
  <c r="J1340" i="123"/>
  <c r="H1340" i="123"/>
  <c r="E1340" i="123"/>
  <c r="L1340" i="123" s="1"/>
  <c r="AE1339" i="123"/>
  <c r="AD1339" i="123"/>
  <c r="Z1339" i="123"/>
  <c r="AA1339" i="123" s="1"/>
  <c r="AB1339" i="123" s="1"/>
  <c r="Y1339" i="123"/>
  <c r="W1339" i="123"/>
  <c r="J1339" i="123"/>
  <c r="H1339" i="123"/>
  <c r="E1339" i="123"/>
  <c r="L1339" i="123" s="1"/>
  <c r="AE1338" i="123"/>
  <c r="AD1338" i="123"/>
  <c r="Z1338" i="123"/>
  <c r="AA1338" i="123" s="1"/>
  <c r="AB1338" i="123" s="1"/>
  <c r="Y1338" i="123"/>
  <c r="W1338" i="123"/>
  <c r="J1338" i="123"/>
  <c r="H1338" i="123"/>
  <c r="E1338" i="123"/>
  <c r="L1338" i="123" s="1"/>
  <c r="AE1337" i="123"/>
  <c r="AD1337" i="123"/>
  <c r="Z1337" i="123"/>
  <c r="AA1337" i="123" s="1"/>
  <c r="AB1337" i="123" s="1"/>
  <c r="Y1337" i="123"/>
  <c r="W1337" i="123"/>
  <c r="J1337" i="123"/>
  <c r="H1337" i="123"/>
  <c r="E1337" i="123"/>
  <c r="L1337" i="123" s="1"/>
  <c r="AE1336" i="123"/>
  <c r="AD1336" i="123"/>
  <c r="Z1336" i="123"/>
  <c r="AA1336" i="123" s="1"/>
  <c r="AB1336" i="123" s="1"/>
  <c r="Y1336" i="123"/>
  <c r="W1336" i="123"/>
  <c r="J1336" i="123"/>
  <c r="H1336" i="123"/>
  <c r="E1336" i="123"/>
  <c r="L1336" i="123" s="1"/>
  <c r="AE1335" i="123"/>
  <c r="AD1335" i="123"/>
  <c r="Z1335" i="123"/>
  <c r="AA1335" i="123" s="1"/>
  <c r="AB1335" i="123" s="1"/>
  <c r="Y1335" i="123"/>
  <c r="W1335" i="123"/>
  <c r="J1335" i="123"/>
  <c r="H1335" i="123"/>
  <c r="E1335" i="123"/>
  <c r="L1335" i="123" s="1"/>
  <c r="AE1334" i="123"/>
  <c r="AD1334" i="123"/>
  <c r="Z1334" i="123"/>
  <c r="AA1334" i="123" s="1"/>
  <c r="AB1334" i="123" s="1"/>
  <c r="Y1334" i="123"/>
  <c r="W1334" i="123"/>
  <c r="J1334" i="123"/>
  <c r="H1334" i="123"/>
  <c r="E1334" i="123"/>
  <c r="L1334" i="123" s="1"/>
  <c r="AE1333" i="123"/>
  <c r="AD1333" i="123"/>
  <c r="Z1333" i="123"/>
  <c r="AA1333" i="123" s="1"/>
  <c r="AB1333" i="123" s="1"/>
  <c r="Y1333" i="123"/>
  <c r="W1333" i="123"/>
  <c r="J1333" i="123"/>
  <c r="H1333" i="123"/>
  <c r="E1333" i="123"/>
  <c r="L1333" i="123" s="1"/>
  <c r="AE1332" i="123"/>
  <c r="AD1332" i="123"/>
  <c r="Z1332" i="123"/>
  <c r="AA1332" i="123" s="1"/>
  <c r="AB1332" i="123" s="1"/>
  <c r="Y1332" i="123"/>
  <c r="W1332" i="123"/>
  <c r="J1332" i="123"/>
  <c r="H1332" i="123"/>
  <c r="E1332" i="123"/>
  <c r="L1332" i="123" s="1"/>
  <c r="AE1331" i="123"/>
  <c r="AD1331" i="123"/>
  <c r="Z1331" i="123"/>
  <c r="AA1331" i="123" s="1"/>
  <c r="AB1331" i="123" s="1"/>
  <c r="Y1331" i="123"/>
  <c r="W1331" i="123"/>
  <c r="J1331" i="123"/>
  <c r="H1331" i="123"/>
  <c r="E1331" i="123"/>
  <c r="L1331" i="123" s="1"/>
  <c r="AE1330" i="123"/>
  <c r="AD1330" i="123"/>
  <c r="Z1330" i="123"/>
  <c r="AA1330" i="123" s="1"/>
  <c r="AB1330" i="123" s="1"/>
  <c r="Y1330" i="123"/>
  <c r="W1330" i="123"/>
  <c r="J1330" i="123"/>
  <c r="H1330" i="123"/>
  <c r="E1330" i="123"/>
  <c r="L1330" i="123" s="1"/>
  <c r="AE1329" i="123"/>
  <c r="AD1329" i="123"/>
  <c r="Z1329" i="123"/>
  <c r="AA1329" i="123" s="1"/>
  <c r="AB1329" i="123" s="1"/>
  <c r="Y1329" i="123"/>
  <c r="W1329" i="123"/>
  <c r="J1329" i="123"/>
  <c r="H1329" i="123"/>
  <c r="E1329" i="123"/>
  <c r="L1329" i="123" s="1"/>
  <c r="AE1328" i="123"/>
  <c r="AD1328" i="123"/>
  <c r="Z1328" i="123"/>
  <c r="AA1328" i="123" s="1"/>
  <c r="AB1328" i="123" s="1"/>
  <c r="Y1328" i="123"/>
  <c r="W1328" i="123"/>
  <c r="J1328" i="123"/>
  <c r="H1328" i="123"/>
  <c r="E1328" i="123"/>
  <c r="L1328" i="123" s="1"/>
  <c r="AE1327" i="123"/>
  <c r="AD1327" i="123"/>
  <c r="Z1327" i="123"/>
  <c r="AA1327" i="123" s="1"/>
  <c r="AB1327" i="123" s="1"/>
  <c r="Y1327" i="123"/>
  <c r="W1327" i="123"/>
  <c r="J1327" i="123"/>
  <c r="H1327" i="123"/>
  <c r="E1327" i="123"/>
  <c r="L1327" i="123" s="1"/>
  <c r="AE1326" i="123"/>
  <c r="AD1326" i="123"/>
  <c r="Z1326" i="123"/>
  <c r="AA1326" i="123" s="1"/>
  <c r="AB1326" i="123" s="1"/>
  <c r="Y1326" i="123"/>
  <c r="W1326" i="123"/>
  <c r="J1326" i="123"/>
  <c r="H1326" i="123"/>
  <c r="E1326" i="123"/>
  <c r="L1326" i="123" s="1"/>
  <c r="AE1325" i="123"/>
  <c r="AD1325" i="123"/>
  <c r="Z1325" i="123"/>
  <c r="AA1325" i="123" s="1"/>
  <c r="AB1325" i="123" s="1"/>
  <c r="Y1325" i="123"/>
  <c r="W1325" i="123"/>
  <c r="J1325" i="123"/>
  <c r="H1325" i="123"/>
  <c r="E1325" i="123"/>
  <c r="L1325" i="123" s="1"/>
  <c r="AE1324" i="123"/>
  <c r="AD1324" i="123"/>
  <c r="Z1324" i="123"/>
  <c r="AA1324" i="123" s="1"/>
  <c r="AB1324" i="123" s="1"/>
  <c r="Y1324" i="123"/>
  <c r="W1324" i="123"/>
  <c r="J1324" i="123"/>
  <c r="H1324" i="123"/>
  <c r="E1324" i="123"/>
  <c r="L1324" i="123" s="1"/>
  <c r="AE1323" i="123"/>
  <c r="AD1323" i="123"/>
  <c r="Z1323" i="123"/>
  <c r="AA1323" i="123" s="1"/>
  <c r="AB1323" i="123" s="1"/>
  <c r="Y1323" i="123"/>
  <c r="W1323" i="123"/>
  <c r="J1323" i="123"/>
  <c r="H1323" i="123"/>
  <c r="E1323" i="123"/>
  <c r="L1323" i="123" s="1"/>
  <c r="AE1322" i="123"/>
  <c r="AD1322" i="123"/>
  <c r="Z1322" i="123"/>
  <c r="AA1322" i="123" s="1"/>
  <c r="AB1322" i="123" s="1"/>
  <c r="Y1322" i="123"/>
  <c r="W1322" i="123"/>
  <c r="J1322" i="123"/>
  <c r="H1322" i="123"/>
  <c r="E1322" i="123"/>
  <c r="L1322" i="123" s="1"/>
  <c r="AE1321" i="123"/>
  <c r="AD1321" i="123"/>
  <c r="Z1321" i="123"/>
  <c r="AA1321" i="123" s="1"/>
  <c r="AB1321" i="123" s="1"/>
  <c r="Y1321" i="123"/>
  <c r="W1321" i="123"/>
  <c r="J1321" i="123"/>
  <c r="H1321" i="123"/>
  <c r="E1321" i="123"/>
  <c r="L1321" i="123" s="1"/>
  <c r="AE1320" i="123"/>
  <c r="AD1320" i="123"/>
  <c r="Z1320" i="123"/>
  <c r="AA1320" i="123" s="1"/>
  <c r="AB1320" i="123" s="1"/>
  <c r="Y1320" i="123"/>
  <c r="W1320" i="123"/>
  <c r="J1320" i="123"/>
  <c r="H1320" i="123"/>
  <c r="E1320" i="123"/>
  <c r="L1320" i="123" s="1"/>
  <c r="AE1319" i="123"/>
  <c r="AD1319" i="123"/>
  <c r="Z1319" i="123"/>
  <c r="AA1319" i="123" s="1"/>
  <c r="AB1319" i="123" s="1"/>
  <c r="Y1319" i="123"/>
  <c r="W1319" i="123"/>
  <c r="J1319" i="123"/>
  <c r="H1319" i="123"/>
  <c r="E1319" i="123"/>
  <c r="L1319" i="123" s="1"/>
  <c r="AE1318" i="123"/>
  <c r="AD1318" i="123"/>
  <c r="Z1318" i="123"/>
  <c r="AA1318" i="123" s="1"/>
  <c r="AB1318" i="123" s="1"/>
  <c r="Y1318" i="123"/>
  <c r="W1318" i="123"/>
  <c r="J1318" i="123"/>
  <c r="H1318" i="123"/>
  <c r="E1318" i="123"/>
  <c r="L1318" i="123" s="1"/>
  <c r="AE1317" i="123"/>
  <c r="AD1317" i="123"/>
  <c r="Z1317" i="123"/>
  <c r="AA1317" i="123" s="1"/>
  <c r="AB1317" i="123" s="1"/>
  <c r="Y1317" i="123"/>
  <c r="W1317" i="123"/>
  <c r="J1317" i="123"/>
  <c r="H1317" i="123"/>
  <c r="E1317" i="123"/>
  <c r="L1317" i="123" s="1"/>
  <c r="AE1316" i="123"/>
  <c r="AD1316" i="123"/>
  <c r="Z1316" i="123"/>
  <c r="AA1316" i="123" s="1"/>
  <c r="AB1316" i="123" s="1"/>
  <c r="Y1316" i="123"/>
  <c r="W1316" i="123"/>
  <c r="J1316" i="123"/>
  <c r="H1316" i="123"/>
  <c r="E1316" i="123"/>
  <c r="L1316" i="123" s="1"/>
  <c r="AE1315" i="123"/>
  <c r="AD1315" i="123"/>
  <c r="Z1315" i="123"/>
  <c r="AA1315" i="123" s="1"/>
  <c r="AB1315" i="123" s="1"/>
  <c r="Y1315" i="123"/>
  <c r="W1315" i="123"/>
  <c r="J1315" i="123"/>
  <c r="H1315" i="123"/>
  <c r="E1315" i="123"/>
  <c r="L1315" i="123" s="1"/>
  <c r="AE1314" i="123"/>
  <c r="AD1314" i="123"/>
  <c r="Z1314" i="123"/>
  <c r="AA1314" i="123" s="1"/>
  <c r="AB1314" i="123" s="1"/>
  <c r="Y1314" i="123"/>
  <c r="W1314" i="123"/>
  <c r="J1314" i="123"/>
  <c r="H1314" i="123"/>
  <c r="E1314" i="123"/>
  <c r="L1314" i="123" s="1"/>
  <c r="AE1313" i="123"/>
  <c r="AD1313" i="123"/>
  <c r="Z1313" i="123"/>
  <c r="AA1313" i="123" s="1"/>
  <c r="AB1313" i="123" s="1"/>
  <c r="Y1313" i="123"/>
  <c r="W1313" i="123"/>
  <c r="J1313" i="123"/>
  <c r="H1313" i="123"/>
  <c r="E1313" i="123"/>
  <c r="L1313" i="123" s="1"/>
  <c r="AE1312" i="123"/>
  <c r="AD1312" i="123"/>
  <c r="Z1312" i="123"/>
  <c r="AA1312" i="123" s="1"/>
  <c r="AB1312" i="123" s="1"/>
  <c r="Y1312" i="123"/>
  <c r="W1312" i="123"/>
  <c r="J1312" i="123"/>
  <c r="H1312" i="123"/>
  <c r="E1312" i="123"/>
  <c r="L1312" i="123" s="1"/>
  <c r="AE1311" i="123"/>
  <c r="AD1311" i="123"/>
  <c r="Z1311" i="123"/>
  <c r="AA1311" i="123" s="1"/>
  <c r="AB1311" i="123" s="1"/>
  <c r="Y1311" i="123"/>
  <c r="W1311" i="123"/>
  <c r="J1311" i="123"/>
  <c r="H1311" i="123"/>
  <c r="E1311" i="123"/>
  <c r="L1311" i="123" s="1"/>
  <c r="AE1310" i="123"/>
  <c r="AD1310" i="123"/>
  <c r="Z1310" i="123"/>
  <c r="AA1310" i="123" s="1"/>
  <c r="AB1310" i="123" s="1"/>
  <c r="Y1310" i="123"/>
  <c r="W1310" i="123"/>
  <c r="J1310" i="123"/>
  <c r="H1310" i="123"/>
  <c r="E1310" i="123"/>
  <c r="L1310" i="123" s="1"/>
  <c r="AE1309" i="123"/>
  <c r="AD1309" i="123"/>
  <c r="Z1309" i="123"/>
  <c r="AA1309" i="123" s="1"/>
  <c r="AB1309" i="123" s="1"/>
  <c r="Y1309" i="123"/>
  <c r="W1309" i="123"/>
  <c r="J1309" i="123"/>
  <c r="H1309" i="123"/>
  <c r="E1309" i="123"/>
  <c r="L1309" i="123" s="1"/>
  <c r="AE1308" i="123"/>
  <c r="AD1308" i="123"/>
  <c r="Z1308" i="123"/>
  <c r="AA1308" i="123" s="1"/>
  <c r="AB1308" i="123" s="1"/>
  <c r="Y1308" i="123"/>
  <c r="W1308" i="123"/>
  <c r="J1308" i="123"/>
  <c r="H1308" i="123"/>
  <c r="E1308" i="123"/>
  <c r="L1308" i="123" s="1"/>
  <c r="AE1307" i="123"/>
  <c r="AD1307" i="123"/>
  <c r="Z1307" i="123"/>
  <c r="AA1307" i="123" s="1"/>
  <c r="AB1307" i="123" s="1"/>
  <c r="Y1307" i="123"/>
  <c r="W1307" i="123"/>
  <c r="J1307" i="123"/>
  <c r="H1307" i="123"/>
  <c r="E1307" i="123"/>
  <c r="L1307" i="123" s="1"/>
  <c r="AE1306" i="123"/>
  <c r="AD1306" i="123"/>
  <c r="Z1306" i="123"/>
  <c r="AA1306" i="123" s="1"/>
  <c r="AB1306" i="123" s="1"/>
  <c r="Y1306" i="123"/>
  <c r="W1306" i="123"/>
  <c r="J1306" i="123"/>
  <c r="H1306" i="123"/>
  <c r="E1306" i="123"/>
  <c r="L1306" i="123" s="1"/>
  <c r="AE1305" i="123"/>
  <c r="AD1305" i="123"/>
  <c r="Z1305" i="123"/>
  <c r="AA1305" i="123" s="1"/>
  <c r="AB1305" i="123" s="1"/>
  <c r="Y1305" i="123"/>
  <c r="W1305" i="123"/>
  <c r="J1305" i="123"/>
  <c r="H1305" i="123"/>
  <c r="E1305" i="123"/>
  <c r="L1305" i="123" s="1"/>
  <c r="AE1304" i="123"/>
  <c r="AD1304" i="123"/>
  <c r="Z1304" i="123"/>
  <c r="AA1304" i="123" s="1"/>
  <c r="AB1304" i="123" s="1"/>
  <c r="Y1304" i="123"/>
  <c r="W1304" i="123"/>
  <c r="J1304" i="123"/>
  <c r="H1304" i="123"/>
  <c r="E1304" i="123"/>
  <c r="L1304" i="123" s="1"/>
  <c r="AE1303" i="123"/>
  <c r="AD1303" i="123"/>
  <c r="Z1303" i="123"/>
  <c r="AA1303" i="123" s="1"/>
  <c r="AB1303" i="123" s="1"/>
  <c r="Y1303" i="123"/>
  <c r="W1303" i="123"/>
  <c r="J1303" i="123"/>
  <c r="H1303" i="123"/>
  <c r="E1303" i="123"/>
  <c r="L1303" i="123" s="1"/>
  <c r="AE1302" i="123"/>
  <c r="AD1302" i="123"/>
  <c r="Z1302" i="123"/>
  <c r="AA1302" i="123" s="1"/>
  <c r="AB1302" i="123" s="1"/>
  <c r="Y1302" i="123"/>
  <c r="W1302" i="123"/>
  <c r="J1302" i="123"/>
  <c r="H1302" i="123"/>
  <c r="E1302" i="123"/>
  <c r="L1302" i="123" s="1"/>
  <c r="AE1301" i="123"/>
  <c r="AD1301" i="123"/>
  <c r="Z1301" i="123"/>
  <c r="AA1301" i="123" s="1"/>
  <c r="AB1301" i="123" s="1"/>
  <c r="Y1301" i="123"/>
  <c r="W1301" i="123"/>
  <c r="J1301" i="123"/>
  <c r="H1301" i="123"/>
  <c r="E1301" i="123"/>
  <c r="L1301" i="123" s="1"/>
  <c r="AE1300" i="123"/>
  <c r="AD1300" i="123"/>
  <c r="Z1300" i="123"/>
  <c r="AA1300" i="123" s="1"/>
  <c r="AB1300" i="123" s="1"/>
  <c r="Y1300" i="123"/>
  <c r="W1300" i="123"/>
  <c r="J1300" i="123"/>
  <c r="H1300" i="123"/>
  <c r="E1300" i="123"/>
  <c r="L1300" i="123" s="1"/>
  <c r="AE1299" i="123"/>
  <c r="AD1299" i="123"/>
  <c r="Z1299" i="123"/>
  <c r="AA1299" i="123" s="1"/>
  <c r="AB1299" i="123" s="1"/>
  <c r="Y1299" i="123"/>
  <c r="W1299" i="123"/>
  <c r="J1299" i="123"/>
  <c r="H1299" i="123"/>
  <c r="E1299" i="123"/>
  <c r="L1299" i="123" s="1"/>
  <c r="AE1298" i="123"/>
  <c r="AD1298" i="123"/>
  <c r="Z1298" i="123"/>
  <c r="AA1298" i="123" s="1"/>
  <c r="AB1298" i="123" s="1"/>
  <c r="Y1298" i="123"/>
  <c r="W1298" i="123"/>
  <c r="J1298" i="123"/>
  <c r="H1298" i="123"/>
  <c r="E1298" i="123"/>
  <c r="L1298" i="123" s="1"/>
  <c r="AE1297" i="123"/>
  <c r="AD1297" i="123"/>
  <c r="Z1297" i="123"/>
  <c r="AA1297" i="123" s="1"/>
  <c r="AB1297" i="123" s="1"/>
  <c r="Y1297" i="123"/>
  <c r="W1297" i="123"/>
  <c r="J1297" i="123"/>
  <c r="H1297" i="123"/>
  <c r="E1297" i="123"/>
  <c r="L1297" i="123" s="1"/>
  <c r="AE1296" i="123"/>
  <c r="AD1296" i="123"/>
  <c r="Z1296" i="123"/>
  <c r="AA1296" i="123" s="1"/>
  <c r="AB1296" i="123" s="1"/>
  <c r="Y1296" i="123"/>
  <c r="W1296" i="123"/>
  <c r="J1296" i="123"/>
  <c r="H1296" i="123"/>
  <c r="E1296" i="123"/>
  <c r="L1296" i="123" s="1"/>
  <c r="AE1295" i="123"/>
  <c r="AD1295" i="123"/>
  <c r="Z1295" i="123"/>
  <c r="AA1295" i="123" s="1"/>
  <c r="AB1295" i="123" s="1"/>
  <c r="Y1295" i="123"/>
  <c r="W1295" i="123"/>
  <c r="J1295" i="123"/>
  <c r="H1295" i="123"/>
  <c r="E1295" i="123"/>
  <c r="L1295" i="123" s="1"/>
  <c r="AE1294" i="123"/>
  <c r="AD1294" i="123"/>
  <c r="Z1294" i="123"/>
  <c r="AA1294" i="123" s="1"/>
  <c r="AB1294" i="123" s="1"/>
  <c r="Y1294" i="123"/>
  <c r="W1294" i="123"/>
  <c r="J1294" i="123"/>
  <c r="H1294" i="123"/>
  <c r="E1294" i="123"/>
  <c r="L1294" i="123" s="1"/>
  <c r="AE1293" i="123"/>
  <c r="AD1293" i="123"/>
  <c r="Z1293" i="123"/>
  <c r="AA1293" i="123" s="1"/>
  <c r="AB1293" i="123" s="1"/>
  <c r="Y1293" i="123"/>
  <c r="W1293" i="123"/>
  <c r="J1293" i="123"/>
  <c r="H1293" i="123"/>
  <c r="E1293" i="123"/>
  <c r="L1293" i="123" s="1"/>
  <c r="AE1292" i="123"/>
  <c r="AD1292" i="123"/>
  <c r="Z1292" i="123"/>
  <c r="AA1292" i="123" s="1"/>
  <c r="AB1292" i="123" s="1"/>
  <c r="Y1292" i="123"/>
  <c r="W1292" i="123"/>
  <c r="J1292" i="123"/>
  <c r="H1292" i="123"/>
  <c r="E1292" i="123"/>
  <c r="L1292" i="123" s="1"/>
  <c r="AE1291" i="123"/>
  <c r="AD1291" i="123"/>
  <c r="Z1291" i="123"/>
  <c r="AA1291" i="123" s="1"/>
  <c r="AB1291" i="123" s="1"/>
  <c r="Y1291" i="123"/>
  <c r="W1291" i="123"/>
  <c r="J1291" i="123"/>
  <c r="H1291" i="123"/>
  <c r="E1291" i="123"/>
  <c r="L1291" i="123" s="1"/>
  <c r="AE1290" i="123"/>
  <c r="AD1290" i="123"/>
  <c r="Z1290" i="123"/>
  <c r="AA1290" i="123" s="1"/>
  <c r="AB1290" i="123" s="1"/>
  <c r="Y1290" i="123"/>
  <c r="W1290" i="123"/>
  <c r="J1290" i="123"/>
  <c r="H1290" i="123"/>
  <c r="E1290" i="123"/>
  <c r="L1290" i="123" s="1"/>
  <c r="AE1289" i="123"/>
  <c r="AD1289" i="123"/>
  <c r="Z1289" i="123"/>
  <c r="AA1289" i="123" s="1"/>
  <c r="AB1289" i="123" s="1"/>
  <c r="Y1289" i="123"/>
  <c r="W1289" i="123"/>
  <c r="J1289" i="123"/>
  <c r="H1289" i="123"/>
  <c r="E1289" i="123"/>
  <c r="L1289" i="123" s="1"/>
  <c r="AE1288" i="123"/>
  <c r="AD1288" i="123"/>
  <c r="Z1288" i="123"/>
  <c r="AA1288" i="123" s="1"/>
  <c r="AB1288" i="123" s="1"/>
  <c r="Y1288" i="123"/>
  <c r="W1288" i="123"/>
  <c r="J1288" i="123"/>
  <c r="H1288" i="123"/>
  <c r="E1288" i="123"/>
  <c r="L1288" i="123" s="1"/>
  <c r="AE1287" i="123"/>
  <c r="AD1287" i="123"/>
  <c r="Z1287" i="123"/>
  <c r="AA1287" i="123" s="1"/>
  <c r="AB1287" i="123" s="1"/>
  <c r="Y1287" i="123"/>
  <c r="W1287" i="123"/>
  <c r="J1287" i="123"/>
  <c r="H1287" i="123"/>
  <c r="E1287" i="123"/>
  <c r="L1287" i="123" s="1"/>
  <c r="AE1286" i="123"/>
  <c r="AD1286" i="123"/>
  <c r="Z1286" i="123"/>
  <c r="AA1286" i="123" s="1"/>
  <c r="AB1286" i="123" s="1"/>
  <c r="Y1286" i="123"/>
  <c r="W1286" i="123"/>
  <c r="J1286" i="123"/>
  <c r="H1286" i="123"/>
  <c r="E1286" i="123"/>
  <c r="L1286" i="123" s="1"/>
  <c r="AE1285" i="123"/>
  <c r="AD1285" i="123"/>
  <c r="Z1285" i="123"/>
  <c r="AA1285" i="123" s="1"/>
  <c r="AB1285" i="123" s="1"/>
  <c r="Y1285" i="123"/>
  <c r="W1285" i="123"/>
  <c r="J1285" i="123"/>
  <c r="H1285" i="123"/>
  <c r="E1285" i="123"/>
  <c r="L1285" i="123" s="1"/>
  <c r="AE1284" i="123"/>
  <c r="AD1284" i="123"/>
  <c r="Z1284" i="123"/>
  <c r="AA1284" i="123" s="1"/>
  <c r="AB1284" i="123" s="1"/>
  <c r="Y1284" i="123"/>
  <c r="W1284" i="123"/>
  <c r="J1284" i="123"/>
  <c r="H1284" i="123"/>
  <c r="E1284" i="123"/>
  <c r="L1284" i="123" s="1"/>
  <c r="AE1283" i="123"/>
  <c r="AD1283" i="123"/>
  <c r="Z1283" i="123"/>
  <c r="AA1283" i="123" s="1"/>
  <c r="AB1283" i="123" s="1"/>
  <c r="Y1283" i="123"/>
  <c r="W1283" i="123"/>
  <c r="J1283" i="123"/>
  <c r="H1283" i="123"/>
  <c r="E1283" i="123"/>
  <c r="L1283" i="123" s="1"/>
  <c r="AE1282" i="123"/>
  <c r="AD1282" i="123"/>
  <c r="Z1282" i="123"/>
  <c r="AA1282" i="123" s="1"/>
  <c r="AB1282" i="123" s="1"/>
  <c r="Y1282" i="123"/>
  <c r="W1282" i="123"/>
  <c r="J1282" i="123"/>
  <c r="H1282" i="123"/>
  <c r="E1282" i="123"/>
  <c r="L1282" i="123" s="1"/>
  <c r="AE1281" i="123"/>
  <c r="AD1281" i="123"/>
  <c r="AA1281" i="123"/>
  <c r="AB1281" i="123" s="1"/>
  <c r="Z1281" i="123"/>
  <c r="Y1281" i="123"/>
  <c r="W1281" i="123"/>
  <c r="J1281" i="123"/>
  <c r="H1281" i="123"/>
  <c r="E1281" i="123"/>
  <c r="L1281" i="123" s="1"/>
  <c r="AE1280" i="123"/>
  <c r="AD1280" i="123"/>
  <c r="Z1280" i="123"/>
  <c r="AA1280" i="123" s="1"/>
  <c r="AB1280" i="123" s="1"/>
  <c r="Y1280" i="123"/>
  <c r="W1280" i="123"/>
  <c r="J1280" i="123"/>
  <c r="H1280" i="123"/>
  <c r="E1280" i="123"/>
  <c r="L1280" i="123" s="1"/>
  <c r="AE1279" i="123"/>
  <c r="AD1279" i="123"/>
  <c r="Z1279" i="123"/>
  <c r="AA1279" i="123" s="1"/>
  <c r="AB1279" i="123" s="1"/>
  <c r="Y1279" i="123"/>
  <c r="W1279" i="123"/>
  <c r="J1279" i="123"/>
  <c r="H1279" i="123"/>
  <c r="E1279" i="123"/>
  <c r="L1279" i="123" s="1"/>
  <c r="AE1278" i="123"/>
  <c r="AD1278" i="123"/>
  <c r="Z1278" i="123"/>
  <c r="AA1278" i="123" s="1"/>
  <c r="AB1278" i="123" s="1"/>
  <c r="Y1278" i="123"/>
  <c r="W1278" i="123"/>
  <c r="J1278" i="123"/>
  <c r="H1278" i="123"/>
  <c r="E1278" i="123"/>
  <c r="L1278" i="123" s="1"/>
  <c r="AE1277" i="123"/>
  <c r="AD1277" i="123"/>
  <c r="Z1277" i="123"/>
  <c r="AA1277" i="123" s="1"/>
  <c r="AB1277" i="123" s="1"/>
  <c r="Y1277" i="123"/>
  <c r="W1277" i="123"/>
  <c r="J1277" i="123"/>
  <c r="H1277" i="123"/>
  <c r="E1277" i="123"/>
  <c r="L1277" i="123" s="1"/>
  <c r="AE1276" i="123"/>
  <c r="AD1276" i="123"/>
  <c r="Z1276" i="123"/>
  <c r="AA1276" i="123" s="1"/>
  <c r="AB1276" i="123" s="1"/>
  <c r="Y1276" i="123"/>
  <c r="W1276" i="123"/>
  <c r="J1276" i="123"/>
  <c r="H1276" i="123"/>
  <c r="E1276" i="123"/>
  <c r="L1276" i="123" s="1"/>
  <c r="AE1275" i="123"/>
  <c r="AD1275" i="123"/>
  <c r="Z1275" i="123"/>
  <c r="AA1275" i="123" s="1"/>
  <c r="AB1275" i="123" s="1"/>
  <c r="Y1275" i="123"/>
  <c r="W1275" i="123"/>
  <c r="J1275" i="123"/>
  <c r="H1275" i="123"/>
  <c r="E1275" i="123"/>
  <c r="L1275" i="123" s="1"/>
  <c r="AE1274" i="123"/>
  <c r="AD1274" i="123"/>
  <c r="Z1274" i="123"/>
  <c r="AA1274" i="123" s="1"/>
  <c r="AB1274" i="123" s="1"/>
  <c r="Y1274" i="123"/>
  <c r="W1274" i="123"/>
  <c r="J1274" i="123"/>
  <c r="H1274" i="123"/>
  <c r="E1274" i="123"/>
  <c r="L1274" i="123" s="1"/>
  <c r="AE1273" i="123"/>
  <c r="AD1273" i="123"/>
  <c r="Z1273" i="123"/>
  <c r="AA1273" i="123" s="1"/>
  <c r="AB1273" i="123" s="1"/>
  <c r="Y1273" i="123"/>
  <c r="W1273" i="123"/>
  <c r="J1273" i="123"/>
  <c r="H1273" i="123"/>
  <c r="E1273" i="123"/>
  <c r="L1273" i="123" s="1"/>
  <c r="AE1272" i="123"/>
  <c r="AD1272" i="123"/>
  <c r="Z1272" i="123"/>
  <c r="AA1272" i="123" s="1"/>
  <c r="AB1272" i="123" s="1"/>
  <c r="Y1272" i="123"/>
  <c r="W1272" i="123"/>
  <c r="J1272" i="123"/>
  <c r="H1272" i="123"/>
  <c r="E1272" i="123"/>
  <c r="L1272" i="123" s="1"/>
  <c r="AE1271" i="123"/>
  <c r="AD1271" i="123"/>
  <c r="Z1271" i="123"/>
  <c r="AA1271" i="123" s="1"/>
  <c r="AB1271" i="123" s="1"/>
  <c r="Y1271" i="123"/>
  <c r="W1271" i="123"/>
  <c r="J1271" i="123"/>
  <c r="H1271" i="123"/>
  <c r="E1271" i="123"/>
  <c r="L1271" i="123" s="1"/>
  <c r="AE1270" i="123"/>
  <c r="AD1270" i="123"/>
  <c r="Z1270" i="123"/>
  <c r="AA1270" i="123" s="1"/>
  <c r="AB1270" i="123" s="1"/>
  <c r="Y1270" i="123"/>
  <c r="W1270" i="123"/>
  <c r="J1270" i="123"/>
  <c r="H1270" i="123"/>
  <c r="E1270" i="123"/>
  <c r="L1270" i="123" s="1"/>
  <c r="AE1269" i="123"/>
  <c r="AD1269" i="123"/>
  <c r="Z1269" i="123"/>
  <c r="AA1269" i="123" s="1"/>
  <c r="AB1269" i="123" s="1"/>
  <c r="Y1269" i="123"/>
  <c r="W1269" i="123"/>
  <c r="J1269" i="123"/>
  <c r="H1269" i="123"/>
  <c r="E1269" i="123"/>
  <c r="L1269" i="123" s="1"/>
  <c r="AE1268" i="123"/>
  <c r="AD1268" i="123"/>
  <c r="Z1268" i="123"/>
  <c r="AA1268" i="123" s="1"/>
  <c r="AB1268" i="123" s="1"/>
  <c r="Y1268" i="123"/>
  <c r="W1268" i="123"/>
  <c r="J1268" i="123"/>
  <c r="H1268" i="123"/>
  <c r="E1268" i="123"/>
  <c r="L1268" i="123" s="1"/>
  <c r="AE1267" i="123"/>
  <c r="AD1267" i="123"/>
  <c r="Z1267" i="123"/>
  <c r="AA1267" i="123" s="1"/>
  <c r="AB1267" i="123" s="1"/>
  <c r="Y1267" i="123"/>
  <c r="W1267" i="123"/>
  <c r="J1267" i="123"/>
  <c r="H1267" i="123"/>
  <c r="E1267" i="123"/>
  <c r="L1267" i="123" s="1"/>
  <c r="AE1266" i="123"/>
  <c r="AD1266" i="123"/>
  <c r="Z1266" i="123"/>
  <c r="AA1266" i="123" s="1"/>
  <c r="AB1266" i="123" s="1"/>
  <c r="Y1266" i="123"/>
  <c r="W1266" i="123"/>
  <c r="J1266" i="123"/>
  <c r="H1266" i="123"/>
  <c r="E1266" i="123"/>
  <c r="L1266" i="123" s="1"/>
  <c r="AE1265" i="123"/>
  <c r="AD1265" i="123"/>
  <c r="Z1265" i="123"/>
  <c r="AA1265" i="123" s="1"/>
  <c r="AB1265" i="123" s="1"/>
  <c r="Y1265" i="123"/>
  <c r="W1265" i="123"/>
  <c r="J1265" i="123"/>
  <c r="H1265" i="123"/>
  <c r="E1265" i="123"/>
  <c r="L1265" i="123" s="1"/>
  <c r="AE1264" i="123"/>
  <c r="AD1264" i="123"/>
  <c r="Z1264" i="123"/>
  <c r="AA1264" i="123" s="1"/>
  <c r="AB1264" i="123" s="1"/>
  <c r="Y1264" i="123"/>
  <c r="W1264" i="123"/>
  <c r="J1264" i="123"/>
  <c r="H1264" i="123"/>
  <c r="E1264" i="123"/>
  <c r="L1264" i="123" s="1"/>
  <c r="AE1263" i="123"/>
  <c r="AD1263" i="123"/>
  <c r="Z1263" i="123"/>
  <c r="AA1263" i="123" s="1"/>
  <c r="AB1263" i="123" s="1"/>
  <c r="Y1263" i="123"/>
  <c r="W1263" i="123"/>
  <c r="J1263" i="123"/>
  <c r="H1263" i="123"/>
  <c r="E1263" i="123"/>
  <c r="L1263" i="123" s="1"/>
  <c r="AE1262" i="123"/>
  <c r="AD1262" i="123"/>
  <c r="Z1262" i="123"/>
  <c r="AA1262" i="123" s="1"/>
  <c r="AB1262" i="123" s="1"/>
  <c r="Y1262" i="123"/>
  <c r="W1262" i="123"/>
  <c r="J1262" i="123"/>
  <c r="H1262" i="123"/>
  <c r="E1262" i="123"/>
  <c r="L1262" i="123" s="1"/>
  <c r="AE1261" i="123"/>
  <c r="AD1261" i="123"/>
  <c r="Z1261" i="123"/>
  <c r="AA1261" i="123" s="1"/>
  <c r="AB1261" i="123" s="1"/>
  <c r="Y1261" i="123"/>
  <c r="W1261" i="123"/>
  <c r="J1261" i="123"/>
  <c r="H1261" i="123"/>
  <c r="E1261" i="123"/>
  <c r="L1261" i="123" s="1"/>
  <c r="AE1260" i="123"/>
  <c r="AD1260" i="123"/>
  <c r="Z1260" i="123"/>
  <c r="AA1260" i="123" s="1"/>
  <c r="AB1260" i="123" s="1"/>
  <c r="Y1260" i="123"/>
  <c r="W1260" i="123"/>
  <c r="J1260" i="123"/>
  <c r="H1260" i="123"/>
  <c r="E1260" i="123"/>
  <c r="L1260" i="123" s="1"/>
  <c r="AE1259" i="123"/>
  <c r="AD1259" i="123"/>
  <c r="Z1259" i="123"/>
  <c r="AA1259" i="123" s="1"/>
  <c r="AB1259" i="123" s="1"/>
  <c r="Y1259" i="123"/>
  <c r="W1259" i="123"/>
  <c r="J1259" i="123"/>
  <c r="H1259" i="123"/>
  <c r="E1259" i="123"/>
  <c r="L1259" i="123" s="1"/>
  <c r="AE1258" i="123"/>
  <c r="AD1258" i="123"/>
  <c r="Z1258" i="123"/>
  <c r="AA1258" i="123" s="1"/>
  <c r="AB1258" i="123" s="1"/>
  <c r="Y1258" i="123"/>
  <c r="W1258" i="123"/>
  <c r="J1258" i="123"/>
  <c r="H1258" i="123"/>
  <c r="E1258" i="123"/>
  <c r="L1258" i="123" s="1"/>
  <c r="AE1257" i="123"/>
  <c r="AD1257" i="123"/>
  <c r="Z1257" i="123"/>
  <c r="AA1257" i="123" s="1"/>
  <c r="AB1257" i="123" s="1"/>
  <c r="Y1257" i="123"/>
  <c r="W1257" i="123"/>
  <c r="J1257" i="123"/>
  <c r="H1257" i="123"/>
  <c r="E1257" i="123"/>
  <c r="L1257" i="123" s="1"/>
  <c r="AE1256" i="123"/>
  <c r="AD1256" i="123"/>
  <c r="Z1256" i="123"/>
  <c r="AA1256" i="123" s="1"/>
  <c r="AB1256" i="123" s="1"/>
  <c r="Y1256" i="123"/>
  <c r="W1256" i="123"/>
  <c r="J1256" i="123"/>
  <c r="H1256" i="123"/>
  <c r="E1256" i="123"/>
  <c r="L1256" i="123" s="1"/>
  <c r="AE1255" i="123"/>
  <c r="AD1255" i="123"/>
  <c r="Z1255" i="123"/>
  <c r="AA1255" i="123" s="1"/>
  <c r="AB1255" i="123" s="1"/>
  <c r="Y1255" i="123"/>
  <c r="W1255" i="123"/>
  <c r="J1255" i="123"/>
  <c r="H1255" i="123"/>
  <c r="E1255" i="123"/>
  <c r="L1255" i="123" s="1"/>
  <c r="AE1254" i="123"/>
  <c r="AD1254" i="123"/>
  <c r="Z1254" i="123"/>
  <c r="AA1254" i="123" s="1"/>
  <c r="AB1254" i="123" s="1"/>
  <c r="Y1254" i="123"/>
  <c r="W1254" i="123"/>
  <c r="J1254" i="123"/>
  <c r="H1254" i="123"/>
  <c r="E1254" i="123"/>
  <c r="L1254" i="123" s="1"/>
  <c r="AE1253" i="123"/>
  <c r="AD1253" i="123"/>
  <c r="Z1253" i="123"/>
  <c r="AA1253" i="123" s="1"/>
  <c r="AB1253" i="123" s="1"/>
  <c r="Y1253" i="123"/>
  <c r="W1253" i="123"/>
  <c r="J1253" i="123"/>
  <c r="H1253" i="123"/>
  <c r="E1253" i="123"/>
  <c r="L1253" i="123" s="1"/>
  <c r="AE1252" i="123"/>
  <c r="AD1252" i="123"/>
  <c r="Z1252" i="123"/>
  <c r="AA1252" i="123" s="1"/>
  <c r="AB1252" i="123" s="1"/>
  <c r="Y1252" i="123"/>
  <c r="W1252" i="123"/>
  <c r="J1252" i="123"/>
  <c r="H1252" i="123"/>
  <c r="E1252" i="123"/>
  <c r="L1252" i="123" s="1"/>
  <c r="AE1251" i="123"/>
  <c r="AD1251" i="123"/>
  <c r="Z1251" i="123"/>
  <c r="AA1251" i="123" s="1"/>
  <c r="AB1251" i="123" s="1"/>
  <c r="Y1251" i="123"/>
  <c r="W1251" i="123"/>
  <c r="J1251" i="123"/>
  <c r="H1251" i="123"/>
  <c r="E1251" i="123"/>
  <c r="L1251" i="123" s="1"/>
  <c r="AE1250" i="123"/>
  <c r="AD1250" i="123"/>
  <c r="Z1250" i="123"/>
  <c r="AA1250" i="123" s="1"/>
  <c r="AB1250" i="123" s="1"/>
  <c r="Y1250" i="123"/>
  <c r="W1250" i="123"/>
  <c r="J1250" i="123"/>
  <c r="H1250" i="123"/>
  <c r="E1250" i="123"/>
  <c r="L1250" i="123" s="1"/>
  <c r="AE1249" i="123"/>
  <c r="AD1249" i="123"/>
  <c r="Z1249" i="123"/>
  <c r="AA1249" i="123" s="1"/>
  <c r="AB1249" i="123" s="1"/>
  <c r="Y1249" i="123"/>
  <c r="W1249" i="123"/>
  <c r="J1249" i="123"/>
  <c r="H1249" i="123"/>
  <c r="E1249" i="123"/>
  <c r="L1249" i="123" s="1"/>
  <c r="AE1248" i="123"/>
  <c r="AD1248" i="123"/>
  <c r="Z1248" i="123"/>
  <c r="AA1248" i="123" s="1"/>
  <c r="AB1248" i="123" s="1"/>
  <c r="Y1248" i="123"/>
  <c r="W1248" i="123"/>
  <c r="J1248" i="123"/>
  <c r="H1248" i="123"/>
  <c r="E1248" i="123"/>
  <c r="L1248" i="123" s="1"/>
  <c r="AE1247" i="123"/>
  <c r="AD1247" i="123"/>
  <c r="Z1247" i="123"/>
  <c r="AA1247" i="123" s="1"/>
  <c r="AB1247" i="123" s="1"/>
  <c r="Y1247" i="123"/>
  <c r="W1247" i="123"/>
  <c r="J1247" i="123"/>
  <c r="H1247" i="123"/>
  <c r="E1247" i="123"/>
  <c r="L1247" i="123" s="1"/>
  <c r="AE1246" i="123"/>
  <c r="AD1246" i="123"/>
  <c r="Z1246" i="123"/>
  <c r="AA1246" i="123" s="1"/>
  <c r="AB1246" i="123" s="1"/>
  <c r="Y1246" i="123"/>
  <c r="W1246" i="123"/>
  <c r="J1246" i="123"/>
  <c r="H1246" i="123"/>
  <c r="E1246" i="123"/>
  <c r="L1246" i="123" s="1"/>
  <c r="AE1245" i="123"/>
  <c r="AD1245" i="123"/>
  <c r="Z1245" i="123"/>
  <c r="AA1245" i="123" s="1"/>
  <c r="AB1245" i="123" s="1"/>
  <c r="Y1245" i="123"/>
  <c r="W1245" i="123"/>
  <c r="J1245" i="123"/>
  <c r="H1245" i="123"/>
  <c r="E1245" i="123"/>
  <c r="L1245" i="123" s="1"/>
  <c r="AE1244" i="123"/>
  <c r="AD1244" i="123"/>
  <c r="Z1244" i="123"/>
  <c r="AA1244" i="123" s="1"/>
  <c r="AB1244" i="123" s="1"/>
  <c r="Y1244" i="123"/>
  <c r="W1244" i="123"/>
  <c r="J1244" i="123"/>
  <c r="H1244" i="123"/>
  <c r="E1244" i="123"/>
  <c r="L1244" i="123" s="1"/>
  <c r="AE1243" i="123"/>
  <c r="AD1243" i="123"/>
  <c r="Z1243" i="123"/>
  <c r="AA1243" i="123" s="1"/>
  <c r="AB1243" i="123" s="1"/>
  <c r="Y1243" i="123"/>
  <c r="W1243" i="123"/>
  <c r="J1243" i="123"/>
  <c r="H1243" i="123"/>
  <c r="E1243" i="123"/>
  <c r="L1243" i="123" s="1"/>
  <c r="AE1242" i="123"/>
  <c r="AD1242" i="123"/>
  <c r="Z1242" i="123"/>
  <c r="AA1242" i="123" s="1"/>
  <c r="AB1242" i="123" s="1"/>
  <c r="Y1242" i="123"/>
  <c r="W1242" i="123"/>
  <c r="J1242" i="123"/>
  <c r="H1242" i="123"/>
  <c r="E1242" i="123"/>
  <c r="L1242" i="123" s="1"/>
  <c r="AE1241" i="123"/>
  <c r="AD1241" i="123"/>
  <c r="Z1241" i="123"/>
  <c r="AA1241" i="123" s="1"/>
  <c r="AB1241" i="123" s="1"/>
  <c r="Y1241" i="123"/>
  <c r="W1241" i="123"/>
  <c r="J1241" i="123"/>
  <c r="H1241" i="123"/>
  <c r="E1241" i="123"/>
  <c r="L1241" i="123" s="1"/>
  <c r="AE1240" i="123"/>
  <c r="AD1240" i="123"/>
  <c r="Z1240" i="123"/>
  <c r="AA1240" i="123" s="1"/>
  <c r="AB1240" i="123" s="1"/>
  <c r="Y1240" i="123"/>
  <c r="W1240" i="123"/>
  <c r="J1240" i="123"/>
  <c r="H1240" i="123"/>
  <c r="E1240" i="123"/>
  <c r="L1240" i="123" s="1"/>
  <c r="AE1239" i="123"/>
  <c r="AD1239" i="123"/>
  <c r="Z1239" i="123"/>
  <c r="AA1239" i="123" s="1"/>
  <c r="AB1239" i="123" s="1"/>
  <c r="Y1239" i="123"/>
  <c r="W1239" i="123"/>
  <c r="J1239" i="123"/>
  <c r="H1239" i="123"/>
  <c r="E1239" i="123"/>
  <c r="L1239" i="123" s="1"/>
  <c r="AE1238" i="123"/>
  <c r="AD1238" i="123"/>
  <c r="Z1238" i="123"/>
  <c r="AA1238" i="123" s="1"/>
  <c r="AB1238" i="123" s="1"/>
  <c r="Y1238" i="123"/>
  <c r="W1238" i="123"/>
  <c r="J1238" i="123"/>
  <c r="H1238" i="123"/>
  <c r="E1238" i="123"/>
  <c r="L1238" i="123" s="1"/>
  <c r="AE1237" i="123"/>
  <c r="AD1237" i="123"/>
  <c r="Z1237" i="123"/>
  <c r="AA1237" i="123" s="1"/>
  <c r="AB1237" i="123" s="1"/>
  <c r="Y1237" i="123"/>
  <c r="W1237" i="123"/>
  <c r="J1237" i="123"/>
  <c r="H1237" i="123"/>
  <c r="E1237" i="123"/>
  <c r="L1237" i="123" s="1"/>
  <c r="AE1236" i="123"/>
  <c r="AD1236" i="123"/>
  <c r="Z1236" i="123"/>
  <c r="AA1236" i="123" s="1"/>
  <c r="AB1236" i="123" s="1"/>
  <c r="Y1236" i="123"/>
  <c r="W1236" i="123"/>
  <c r="J1236" i="123"/>
  <c r="H1236" i="123"/>
  <c r="E1236" i="123"/>
  <c r="L1236" i="123" s="1"/>
  <c r="AE1235" i="123"/>
  <c r="AD1235" i="123"/>
  <c r="Z1235" i="123"/>
  <c r="AA1235" i="123" s="1"/>
  <c r="AB1235" i="123" s="1"/>
  <c r="Y1235" i="123"/>
  <c r="W1235" i="123"/>
  <c r="J1235" i="123"/>
  <c r="H1235" i="123"/>
  <c r="E1235" i="123"/>
  <c r="L1235" i="123" s="1"/>
  <c r="AE1234" i="123"/>
  <c r="AD1234" i="123"/>
  <c r="Z1234" i="123"/>
  <c r="AA1234" i="123" s="1"/>
  <c r="AB1234" i="123" s="1"/>
  <c r="Y1234" i="123"/>
  <c r="W1234" i="123"/>
  <c r="J1234" i="123"/>
  <c r="H1234" i="123"/>
  <c r="E1234" i="123"/>
  <c r="L1234" i="123" s="1"/>
  <c r="AE1233" i="123"/>
  <c r="AD1233" i="123"/>
  <c r="Z1233" i="123"/>
  <c r="AA1233" i="123" s="1"/>
  <c r="AB1233" i="123" s="1"/>
  <c r="Y1233" i="123"/>
  <c r="W1233" i="123"/>
  <c r="J1233" i="123"/>
  <c r="H1233" i="123"/>
  <c r="E1233" i="123"/>
  <c r="L1233" i="123" s="1"/>
  <c r="AE1232" i="123"/>
  <c r="AD1232" i="123"/>
  <c r="Z1232" i="123"/>
  <c r="AA1232" i="123" s="1"/>
  <c r="AB1232" i="123" s="1"/>
  <c r="Y1232" i="123"/>
  <c r="W1232" i="123"/>
  <c r="J1232" i="123"/>
  <c r="H1232" i="123"/>
  <c r="E1232" i="123"/>
  <c r="L1232" i="123" s="1"/>
  <c r="AE1231" i="123"/>
  <c r="AD1231" i="123"/>
  <c r="Z1231" i="123"/>
  <c r="AA1231" i="123" s="1"/>
  <c r="AB1231" i="123" s="1"/>
  <c r="Y1231" i="123"/>
  <c r="W1231" i="123"/>
  <c r="J1231" i="123"/>
  <c r="H1231" i="123"/>
  <c r="E1231" i="123"/>
  <c r="L1231" i="123" s="1"/>
  <c r="AE1230" i="123"/>
  <c r="AD1230" i="123"/>
  <c r="Z1230" i="123"/>
  <c r="AA1230" i="123" s="1"/>
  <c r="AB1230" i="123" s="1"/>
  <c r="Y1230" i="123"/>
  <c r="W1230" i="123"/>
  <c r="J1230" i="123"/>
  <c r="H1230" i="123"/>
  <c r="E1230" i="123"/>
  <c r="L1230" i="123" s="1"/>
  <c r="AE1229" i="123"/>
  <c r="AD1229" i="123"/>
  <c r="Z1229" i="123"/>
  <c r="AA1229" i="123" s="1"/>
  <c r="AB1229" i="123" s="1"/>
  <c r="Y1229" i="123"/>
  <c r="W1229" i="123"/>
  <c r="J1229" i="123"/>
  <c r="H1229" i="123"/>
  <c r="E1229" i="123"/>
  <c r="L1229" i="123" s="1"/>
  <c r="AE1228" i="123"/>
  <c r="AD1228" i="123"/>
  <c r="Z1228" i="123"/>
  <c r="AA1228" i="123" s="1"/>
  <c r="AB1228" i="123" s="1"/>
  <c r="Y1228" i="123"/>
  <c r="W1228" i="123"/>
  <c r="J1228" i="123"/>
  <c r="H1228" i="123"/>
  <c r="E1228" i="123"/>
  <c r="L1228" i="123" s="1"/>
  <c r="AE1227" i="123"/>
  <c r="AD1227" i="123"/>
  <c r="Z1227" i="123"/>
  <c r="AA1227" i="123" s="1"/>
  <c r="AB1227" i="123" s="1"/>
  <c r="Y1227" i="123"/>
  <c r="W1227" i="123"/>
  <c r="J1227" i="123"/>
  <c r="H1227" i="123"/>
  <c r="E1227" i="123"/>
  <c r="L1227" i="123" s="1"/>
  <c r="AE1226" i="123"/>
  <c r="AD1226" i="123"/>
  <c r="Z1226" i="123"/>
  <c r="AA1226" i="123" s="1"/>
  <c r="AB1226" i="123" s="1"/>
  <c r="Y1226" i="123"/>
  <c r="W1226" i="123"/>
  <c r="J1226" i="123"/>
  <c r="H1226" i="123"/>
  <c r="E1226" i="123"/>
  <c r="L1226" i="123" s="1"/>
  <c r="AE1225" i="123"/>
  <c r="AD1225" i="123"/>
  <c r="Z1225" i="123"/>
  <c r="AA1225" i="123" s="1"/>
  <c r="AB1225" i="123" s="1"/>
  <c r="Y1225" i="123"/>
  <c r="W1225" i="123"/>
  <c r="J1225" i="123"/>
  <c r="H1225" i="123"/>
  <c r="E1225" i="123"/>
  <c r="L1225" i="123" s="1"/>
  <c r="AE1224" i="123"/>
  <c r="AD1224" i="123"/>
  <c r="Z1224" i="123"/>
  <c r="AA1224" i="123" s="1"/>
  <c r="AB1224" i="123" s="1"/>
  <c r="Y1224" i="123"/>
  <c r="W1224" i="123"/>
  <c r="J1224" i="123"/>
  <c r="H1224" i="123"/>
  <c r="E1224" i="123"/>
  <c r="L1224" i="123" s="1"/>
  <c r="AE1223" i="123"/>
  <c r="AD1223" i="123"/>
  <c r="Z1223" i="123"/>
  <c r="AA1223" i="123" s="1"/>
  <c r="AB1223" i="123" s="1"/>
  <c r="Y1223" i="123"/>
  <c r="W1223" i="123"/>
  <c r="J1223" i="123"/>
  <c r="H1223" i="123"/>
  <c r="E1223" i="123"/>
  <c r="L1223" i="123" s="1"/>
  <c r="AE1222" i="123"/>
  <c r="AD1222" i="123"/>
  <c r="Z1222" i="123"/>
  <c r="AA1222" i="123" s="1"/>
  <c r="AB1222" i="123" s="1"/>
  <c r="Y1222" i="123"/>
  <c r="W1222" i="123"/>
  <c r="J1222" i="123"/>
  <c r="H1222" i="123"/>
  <c r="E1222" i="123"/>
  <c r="L1222" i="123" s="1"/>
  <c r="AE1221" i="123"/>
  <c r="AD1221" i="123"/>
  <c r="Z1221" i="123"/>
  <c r="AA1221" i="123" s="1"/>
  <c r="AB1221" i="123" s="1"/>
  <c r="Y1221" i="123"/>
  <c r="W1221" i="123"/>
  <c r="J1221" i="123"/>
  <c r="H1221" i="123"/>
  <c r="E1221" i="123"/>
  <c r="L1221" i="123" s="1"/>
  <c r="AE1220" i="123"/>
  <c r="AD1220" i="123"/>
  <c r="Z1220" i="123"/>
  <c r="AA1220" i="123" s="1"/>
  <c r="AB1220" i="123" s="1"/>
  <c r="Y1220" i="123"/>
  <c r="W1220" i="123"/>
  <c r="J1220" i="123"/>
  <c r="H1220" i="123"/>
  <c r="E1220" i="123"/>
  <c r="L1220" i="123" s="1"/>
  <c r="AE1219" i="123"/>
  <c r="AD1219" i="123"/>
  <c r="Z1219" i="123"/>
  <c r="AA1219" i="123" s="1"/>
  <c r="AB1219" i="123" s="1"/>
  <c r="Y1219" i="123"/>
  <c r="W1219" i="123"/>
  <c r="J1219" i="123"/>
  <c r="H1219" i="123"/>
  <c r="E1219" i="123"/>
  <c r="L1219" i="123" s="1"/>
  <c r="AE1218" i="123"/>
  <c r="AD1218" i="123"/>
  <c r="Z1218" i="123"/>
  <c r="AA1218" i="123" s="1"/>
  <c r="AB1218" i="123" s="1"/>
  <c r="Y1218" i="123"/>
  <c r="W1218" i="123"/>
  <c r="J1218" i="123"/>
  <c r="H1218" i="123"/>
  <c r="E1218" i="123"/>
  <c r="L1218" i="123" s="1"/>
  <c r="AE1217" i="123"/>
  <c r="AD1217" i="123"/>
  <c r="Z1217" i="123"/>
  <c r="AA1217" i="123" s="1"/>
  <c r="AB1217" i="123" s="1"/>
  <c r="Y1217" i="123"/>
  <c r="W1217" i="123"/>
  <c r="J1217" i="123"/>
  <c r="H1217" i="123"/>
  <c r="E1217" i="123"/>
  <c r="L1217" i="123" s="1"/>
  <c r="AE1216" i="123"/>
  <c r="AD1216" i="123"/>
  <c r="Z1216" i="123"/>
  <c r="AA1216" i="123" s="1"/>
  <c r="AB1216" i="123" s="1"/>
  <c r="Y1216" i="123"/>
  <c r="W1216" i="123"/>
  <c r="J1216" i="123"/>
  <c r="H1216" i="123"/>
  <c r="E1216" i="123"/>
  <c r="L1216" i="123" s="1"/>
  <c r="AE1215" i="123"/>
  <c r="AD1215" i="123"/>
  <c r="Z1215" i="123"/>
  <c r="AA1215" i="123" s="1"/>
  <c r="AB1215" i="123" s="1"/>
  <c r="Y1215" i="123"/>
  <c r="W1215" i="123"/>
  <c r="J1215" i="123"/>
  <c r="H1215" i="123"/>
  <c r="E1215" i="123"/>
  <c r="L1215" i="123" s="1"/>
  <c r="AE1214" i="123"/>
  <c r="AD1214" i="123"/>
  <c r="Z1214" i="123"/>
  <c r="AA1214" i="123" s="1"/>
  <c r="AB1214" i="123" s="1"/>
  <c r="Y1214" i="123"/>
  <c r="W1214" i="123"/>
  <c r="J1214" i="123"/>
  <c r="H1214" i="123"/>
  <c r="E1214" i="123"/>
  <c r="L1214" i="123" s="1"/>
  <c r="AE1213" i="123"/>
  <c r="AD1213" i="123"/>
  <c r="Z1213" i="123"/>
  <c r="AA1213" i="123" s="1"/>
  <c r="AB1213" i="123" s="1"/>
  <c r="Y1213" i="123"/>
  <c r="W1213" i="123"/>
  <c r="J1213" i="123"/>
  <c r="H1213" i="123"/>
  <c r="E1213" i="123"/>
  <c r="L1213" i="123" s="1"/>
  <c r="AE1212" i="123"/>
  <c r="AD1212" i="123"/>
  <c r="Z1212" i="123"/>
  <c r="AA1212" i="123" s="1"/>
  <c r="AB1212" i="123" s="1"/>
  <c r="Y1212" i="123"/>
  <c r="W1212" i="123"/>
  <c r="J1212" i="123"/>
  <c r="H1212" i="123"/>
  <c r="E1212" i="123"/>
  <c r="L1212" i="123" s="1"/>
  <c r="AE1211" i="123"/>
  <c r="AD1211" i="123"/>
  <c r="Z1211" i="123"/>
  <c r="AA1211" i="123" s="1"/>
  <c r="AB1211" i="123" s="1"/>
  <c r="Y1211" i="123"/>
  <c r="W1211" i="123"/>
  <c r="J1211" i="123"/>
  <c r="H1211" i="123"/>
  <c r="E1211" i="123"/>
  <c r="L1211" i="123" s="1"/>
  <c r="AE1210" i="123"/>
  <c r="AD1210" i="123"/>
  <c r="Z1210" i="123"/>
  <c r="AA1210" i="123" s="1"/>
  <c r="AB1210" i="123" s="1"/>
  <c r="Y1210" i="123"/>
  <c r="W1210" i="123"/>
  <c r="J1210" i="123"/>
  <c r="H1210" i="123"/>
  <c r="E1210" i="123"/>
  <c r="L1210" i="123" s="1"/>
  <c r="AE1209" i="123"/>
  <c r="AD1209" i="123"/>
  <c r="Z1209" i="123"/>
  <c r="AA1209" i="123" s="1"/>
  <c r="AB1209" i="123" s="1"/>
  <c r="Y1209" i="123"/>
  <c r="W1209" i="123"/>
  <c r="J1209" i="123"/>
  <c r="H1209" i="123"/>
  <c r="E1209" i="123"/>
  <c r="L1209" i="123" s="1"/>
  <c r="AE1208" i="123"/>
  <c r="AD1208" i="123"/>
  <c r="Z1208" i="123"/>
  <c r="AA1208" i="123" s="1"/>
  <c r="AB1208" i="123" s="1"/>
  <c r="Y1208" i="123"/>
  <c r="W1208" i="123"/>
  <c r="J1208" i="123"/>
  <c r="H1208" i="123"/>
  <c r="E1208" i="123"/>
  <c r="L1208" i="123" s="1"/>
  <c r="AE1207" i="123"/>
  <c r="AD1207" i="123"/>
  <c r="Z1207" i="123"/>
  <c r="AA1207" i="123" s="1"/>
  <c r="AB1207" i="123" s="1"/>
  <c r="Y1207" i="123"/>
  <c r="W1207" i="123"/>
  <c r="J1207" i="123"/>
  <c r="H1207" i="123"/>
  <c r="E1207" i="123"/>
  <c r="L1207" i="123" s="1"/>
  <c r="AE1206" i="123"/>
  <c r="AD1206" i="123"/>
  <c r="Z1206" i="123"/>
  <c r="AA1206" i="123" s="1"/>
  <c r="AB1206" i="123" s="1"/>
  <c r="Y1206" i="123"/>
  <c r="W1206" i="123"/>
  <c r="J1206" i="123"/>
  <c r="H1206" i="123"/>
  <c r="E1206" i="123"/>
  <c r="L1206" i="123" s="1"/>
  <c r="AE1205" i="123"/>
  <c r="AD1205" i="123"/>
  <c r="Z1205" i="123"/>
  <c r="AA1205" i="123" s="1"/>
  <c r="AB1205" i="123" s="1"/>
  <c r="Y1205" i="123"/>
  <c r="W1205" i="123"/>
  <c r="J1205" i="123"/>
  <c r="H1205" i="123"/>
  <c r="E1205" i="123"/>
  <c r="L1205" i="123" s="1"/>
  <c r="AE1204" i="123"/>
  <c r="AD1204" i="123"/>
  <c r="Z1204" i="123"/>
  <c r="AA1204" i="123" s="1"/>
  <c r="AB1204" i="123" s="1"/>
  <c r="Y1204" i="123"/>
  <c r="W1204" i="123"/>
  <c r="J1204" i="123"/>
  <c r="H1204" i="123"/>
  <c r="E1204" i="123"/>
  <c r="L1204" i="123" s="1"/>
  <c r="AE1203" i="123"/>
  <c r="AD1203" i="123"/>
  <c r="Z1203" i="123"/>
  <c r="AA1203" i="123" s="1"/>
  <c r="AB1203" i="123" s="1"/>
  <c r="Y1203" i="123"/>
  <c r="W1203" i="123"/>
  <c r="J1203" i="123"/>
  <c r="H1203" i="123"/>
  <c r="E1203" i="123"/>
  <c r="L1203" i="123" s="1"/>
  <c r="AE1202" i="123"/>
  <c r="AD1202" i="123"/>
  <c r="Z1202" i="123"/>
  <c r="AA1202" i="123" s="1"/>
  <c r="AB1202" i="123" s="1"/>
  <c r="Y1202" i="123"/>
  <c r="W1202" i="123"/>
  <c r="J1202" i="123"/>
  <c r="H1202" i="123"/>
  <c r="E1202" i="123"/>
  <c r="L1202" i="123" s="1"/>
  <c r="AE1201" i="123"/>
  <c r="AD1201" i="123"/>
  <c r="Z1201" i="123"/>
  <c r="AA1201" i="123" s="1"/>
  <c r="AB1201" i="123" s="1"/>
  <c r="Y1201" i="123"/>
  <c r="W1201" i="123"/>
  <c r="J1201" i="123"/>
  <c r="H1201" i="123"/>
  <c r="E1201" i="123"/>
  <c r="L1201" i="123" s="1"/>
  <c r="AE1200" i="123"/>
  <c r="AD1200" i="123"/>
  <c r="Z1200" i="123"/>
  <c r="AA1200" i="123" s="1"/>
  <c r="AB1200" i="123" s="1"/>
  <c r="Y1200" i="123"/>
  <c r="W1200" i="123"/>
  <c r="J1200" i="123"/>
  <c r="H1200" i="123"/>
  <c r="E1200" i="123"/>
  <c r="L1200" i="123" s="1"/>
  <c r="AE1199" i="123"/>
  <c r="AD1199" i="123"/>
  <c r="Z1199" i="123"/>
  <c r="AA1199" i="123" s="1"/>
  <c r="AB1199" i="123" s="1"/>
  <c r="Y1199" i="123"/>
  <c r="W1199" i="123"/>
  <c r="J1199" i="123"/>
  <c r="H1199" i="123"/>
  <c r="E1199" i="123"/>
  <c r="L1199" i="123" s="1"/>
  <c r="AE1198" i="123"/>
  <c r="AD1198" i="123"/>
  <c r="Z1198" i="123"/>
  <c r="AA1198" i="123" s="1"/>
  <c r="AB1198" i="123" s="1"/>
  <c r="Y1198" i="123"/>
  <c r="W1198" i="123"/>
  <c r="J1198" i="123"/>
  <c r="H1198" i="123"/>
  <c r="E1198" i="123"/>
  <c r="L1198" i="123" s="1"/>
  <c r="AE1197" i="123"/>
  <c r="AD1197" i="123"/>
  <c r="Z1197" i="123"/>
  <c r="AA1197" i="123" s="1"/>
  <c r="AB1197" i="123" s="1"/>
  <c r="Y1197" i="123"/>
  <c r="W1197" i="123"/>
  <c r="J1197" i="123"/>
  <c r="H1197" i="123"/>
  <c r="E1197" i="123"/>
  <c r="L1197" i="123" s="1"/>
  <c r="AE1196" i="123"/>
  <c r="AD1196" i="123"/>
  <c r="Z1196" i="123"/>
  <c r="AA1196" i="123" s="1"/>
  <c r="AB1196" i="123" s="1"/>
  <c r="Y1196" i="123"/>
  <c r="W1196" i="123"/>
  <c r="J1196" i="123"/>
  <c r="H1196" i="123"/>
  <c r="E1196" i="123"/>
  <c r="L1196" i="123" s="1"/>
  <c r="AE1195" i="123"/>
  <c r="AD1195" i="123"/>
  <c r="Z1195" i="123"/>
  <c r="AA1195" i="123" s="1"/>
  <c r="AB1195" i="123" s="1"/>
  <c r="Y1195" i="123"/>
  <c r="W1195" i="123"/>
  <c r="J1195" i="123"/>
  <c r="H1195" i="123"/>
  <c r="E1195" i="123"/>
  <c r="L1195" i="123" s="1"/>
  <c r="AE1194" i="123"/>
  <c r="AD1194" i="123"/>
  <c r="Z1194" i="123"/>
  <c r="AA1194" i="123" s="1"/>
  <c r="AB1194" i="123" s="1"/>
  <c r="Y1194" i="123"/>
  <c r="W1194" i="123"/>
  <c r="J1194" i="123"/>
  <c r="H1194" i="123"/>
  <c r="E1194" i="123"/>
  <c r="L1194" i="123" s="1"/>
  <c r="AE1193" i="123"/>
  <c r="AD1193" i="123"/>
  <c r="Z1193" i="123"/>
  <c r="AA1193" i="123" s="1"/>
  <c r="AB1193" i="123" s="1"/>
  <c r="Y1193" i="123"/>
  <c r="W1193" i="123"/>
  <c r="J1193" i="123"/>
  <c r="H1193" i="123"/>
  <c r="E1193" i="123"/>
  <c r="L1193" i="123" s="1"/>
  <c r="AE1192" i="123"/>
  <c r="AD1192" i="123"/>
  <c r="Z1192" i="123"/>
  <c r="AA1192" i="123" s="1"/>
  <c r="AB1192" i="123" s="1"/>
  <c r="Y1192" i="123"/>
  <c r="W1192" i="123"/>
  <c r="J1192" i="123"/>
  <c r="H1192" i="123"/>
  <c r="E1192" i="123"/>
  <c r="L1192" i="123" s="1"/>
  <c r="AE1191" i="123"/>
  <c r="AD1191" i="123"/>
  <c r="Z1191" i="123"/>
  <c r="AA1191" i="123" s="1"/>
  <c r="AB1191" i="123" s="1"/>
  <c r="Y1191" i="123"/>
  <c r="W1191" i="123"/>
  <c r="J1191" i="123"/>
  <c r="H1191" i="123"/>
  <c r="E1191" i="123"/>
  <c r="L1191" i="123" s="1"/>
  <c r="AE1190" i="123"/>
  <c r="AD1190" i="123"/>
  <c r="Z1190" i="123"/>
  <c r="AA1190" i="123" s="1"/>
  <c r="AB1190" i="123" s="1"/>
  <c r="Y1190" i="123"/>
  <c r="W1190" i="123"/>
  <c r="J1190" i="123"/>
  <c r="H1190" i="123"/>
  <c r="E1190" i="123"/>
  <c r="L1190" i="123" s="1"/>
  <c r="AE1189" i="123"/>
  <c r="AD1189" i="123"/>
  <c r="Z1189" i="123"/>
  <c r="AA1189" i="123" s="1"/>
  <c r="AB1189" i="123" s="1"/>
  <c r="Y1189" i="123"/>
  <c r="W1189" i="123"/>
  <c r="J1189" i="123"/>
  <c r="H1189" i="123"/>
  <c r="E1189" i="123"/>
  <c r="L1189" i="123" s="1"/>
  <c r="AE1188" i="123"/>
  <c r="AD1188" i="123"/>
  <c r="Z1188" i="123"/>
  <c r="AA1188" i="123" s="1"/>
  <c r="AB1188" i="123" s="1"/>
  <c r="Y1188" i="123"/>
  <c r="W1188" i="123"/>
  <c r="J1188" i="123"/>
  <c r="H1188" i="123"/>
  <c r="E1188" i="123"/>
  <c r="L1188" i="123" s="1"/>
  <c r="AE1187" i="123"/>
  <c r="AD1187" i="123"/>
  <c r="Z1187" i="123"/>
  <c r="AA1187" i="123" s="1"/>
  <c r="AB1187" i="123" s="1"/>
  <c r="Y1187" i="123"/>
  <c r="W1187" i="123"/>
  <c r="J1187" i="123"/>
  <c r="H1187" i="123"/>
  <c r="E1187" i="123"/>
  <c r="L1187" i="123" s="1"/>
  <c r="AE1186" i="123"/>
  <c r="AD1186" i="123"/>
  <c r="Z1186" i="123"/>
  <c r="AA1186" i="123" s="1"/>
  <c r="AB1186" i="123" s="1"/>
  <c r="Y1186" i="123"/>
  <c r="W1186" i="123"/>
  <c r="J1186" i="123"/>
  <c r="H1186" i="123"/>
  <c r="E1186" i="123"/>
  <c r="L1186" i="123" s="1"/>
  <c r="AE1185" i="123"/>
  <c r="AD1185" i="123"/>
  <c r="Z1185" i="123"/>
  <c r="AA1185" i="123" s="1"/>
  <c r="AB1185" i="123" s="1"/>
  <c r="Y1185" i="123"/>
  <c r="W1185" i="123"/>
  <c r="J1185" i="123"/>
  <c r="H1185" i="123"/>
  <c r="E1185" i="123"/>
  <c r="L1185" i="123" s="1"/>
  <c r="AE1184" i="123"/>
  <c r="AD1184" i="123"/>
  <c r="Z1184" i="123"/>
  <c r="AA1184" i="123" s="1"/>
  <c r="AB1184" i="123" s="1"/>
  <c r="Y1184" i="123"/>
  <c r="W1184" i="123"/>
  <c r="J1184" i="123"/>
  <c r="H1184" i="123"/>
  <c r="E1184" i="123"/>
  <c r="L1184" i="123" s="1"/>
  <c r="AE1183" i="123"/>
  <c r="AD1183" i="123"/>
  <c r="Z1183" i="123"/>
  <c r="AA1183" i="123" s="1"/>
  <c r="AB1183" i="123" s="1"/>
  <c r="Y1183" i="123"/>
  <c r="W1183" i="123"/>
  <c r="J1183" i="123"/>
  <c r="H1183" i="123"/>
  <c r="E1183" i="123"/>
  <c r="L1183" i="123" s="1"/>
  <c r="AE1182" i="123"/>
  <c r="AD1182" i="123"/>
  <c r="Z1182" i="123"/>
  <c r="AA1182" i="123" s="1"/>
  <c r="AB1182" i="123" s="1"/>
  <c r="Y1182" i="123"/>
  <c r="W1182" i="123"/>
  <c r="J1182" i="123"/>
  <c r="H1182" i="123"/>
  <c r="E1182" i="123"/>
  <c r="L1182" i="123" s="1"/>
  <c r="AE1181" i="123"/>
  <c r="AD1181" i="123"/>
  <c r="Z1181" i="123"/>
  <c r="AA1181" i="123" s="1"/>
  <c r="AB1181" i="123" s="1"/>
  <c r="Y1181" i="123"/>
  <c r="W1181" i="123"/>
  <c r="J1181" i="123"/>
  <c r="H1181" i="123"/>
  <c r="E1181" i="123"/>
  <c r="L1181" i="123" s="1"/>
  <c r="AE1180" i="123"/>
  <c r="AD1180" i="123"/>
  <c r="Z1180" i="123"/>
  <c r="AA1180" i="123" s="1"/>
  <c r="AB1180" i="123" s="1"/>
  <c r="Y1180" i="123"/>
  <c r="W1180" i="123"/>
  <c r="J1180" i="123"/>
  <c r="H1180" i="123"/>
  <c r="E1180" i="123"/>
  <c r="L1180" i="123" s="1"/>
  <c r="AE1179" i="123"/>
  <c r="AD1179" i="123"/>
  <c r="Z1179" i="123"/>
  <c r="AA1179" i="123" s="1"/>
  <c r="AB1179" i="123" s="1"/>
  <c r="Y1179" i="123"/>
  <c r="W1179" i="123"/>
  <c r="J1179" i="123"/>
  <c r="H1179" i="123"/>
  <c r="E1179" i="123"/>
  <c r="L1179" i="123" s="1"/>
  <c r="AE1178" i="123"/>
  <c r="AD1178" i="123"/>
  <c r="Z1178" i="123"/>
  <c r="AA1178" i="123" s="1"/>
  <c r="AB1178" i="123" s="1"/>
  <c r="Y1178" i="123"/>
  <c r="W1178" i="123"/>
  <c r="J1178" i="123"/>
  <c r="H1178" i="123"/>
  <c r="E1178" i="123"/>
  <c r="L1178" i="123" s="1"/>
  <c r="AE1177" i="123"/>
  <c r="AD1177" i="123"/>
  <c r="Z1177" i="123"/>
  <c r="AA1177" i="123" s="1"/>
  <c r="AB1177" i="123" s="1"/>
  <c r="Y1177" i="123"/>
  <c r="W1177" i="123"/>
  <c r="J1177" i="123"/>
  <c r="H1177" i="123"/>
  <c r="E1177" i="123"/>
  <c r="L1177" i="123" s="1"/>
  <c r="AE1176" i="123"/>
  <c r="AD1176" i="123"/>
  <c r="Z1176" i="123"/>
  <c r="AA1176" i="123" s="1"/>
  <c r="AB1176" i="123" s="1"/>
  <c r="Y1176" i="123"/>
  <c r="W1176" i="123"/>
  <c r="J1176" i="123"/>
  <c r="H1176" i="123"/>
  <c r="E1176" i="123"/>
  <c r="L1176" i="123" s="1"/>
  <c r="AE1175" i="123"/>
  <c r="AD1175" i="123"/>
  <c r="Z1175" i="123"/>
  <c r="AA1175" i="123" s="1"/>
  <c r="AB1175" i="123" s="1"/>
  <c r="Y1175" i="123"/>
  <c r="W1175" i="123"/>
  <c r="J1175" i="123"/>
  <c r="H1175" i="123"/>
  <c r="E1175" i="123"/>
  <c r="L1175" i="123" s="1"/>
  <c r="AE1174" i="123"/>
  <c r="AD1174" i="123"/>
  <c r="Z1174" i="123"/>
  <c r="AA1174" i="123" s="1"/>
  <c r="AB1174" i="123" s="1"/>
  <c r="Y1174" i="123"/>
  <c r="W1174" i="123"/>
  <c r="J1174" i="123"/>
  <c r="H1174" i="123"/>
  <c r="E1174" i="123"/>
  <c r="L1174" i="123" s="1"/>
  <c r="AE1173" i="123"/>
  <c r="AD1173" i="123"/>
  <c r="Z1173" i="123"/>
  <c r="AA1173" i="123" s="1"/>
  <c r="AB1173" i="123" s="1"/>
  <c r="Y1173" i="123"/>
  <c r="W1173" i="123"/>
  <c r="J1173" i="123"/>
  <c r="H1173" i="123"/>
  <c r="E1173" i="123"/>
  <c r="L1173" i="123" s="1"/>
  <c r="AE1172" i="123"/>
  <c r="AD1172" i="123"/>
  <c r="Z1172" i="123"/>
  <c r="AA1172" i="123" s="1"/>
  <c r="AB1172" i="123" s="1"/>
  <c r="Y1172" i="123"/>
  <c r="W1172" i="123"/>
  <c r="J1172" i="123"/>
  <c r="H1172" i="123"/>
  <c r="E1172" i="123"/>
  <c r="L1172" i="123" s="1"/>
  <c r="AE1171" i="123"/>
  <c r="AD1171" i="123"/>
  <c r="Z1171" i="123"/>
  <c r="AA1171" i="123" s="1"/>
  <c r="AB1171" i="123" s="1"/>
  <c r="Y1171" i="123"/>
  <c r="W1171" i="123"/>
  <c r="J1171" i="123"/>
  <c r="H1171" i="123"/>
  <c r="E1171" i="123"/>
  <c r="L1171" i="123" s="1"/>
  <c r="AE1170" i="123"/>
  <c r="AD1170" i="123"/>
  <c r="Z1170" i="123"/>
  <c r="AA1170" i="123" s="1"/>
  <c r="AB1170" i="123" s="1"/>
  <c r="Y1170" i="123"/>
  <c r="W1170" i="123"/>
  <c r="J1170" i="123"/>
  <c r="H1170" i="123"/>
  <c r="E1170" i="123"/>
  <c r="L1170" i="123" s="1"/>
  <c r="AE1169" i="123"/>
  <c r="AD1169" i="123"/>
  <c r="Z1169" i="123"/>
  <c r="AA1169" i="123" s="1"/>
  <c r="AB1169" i="123" s="1"/>
  <c r="Y1169" i="123"/>
  <c r="W1169" i="123"/>
  <c r="J1169" i="123"/>
  <c r="H1169" i="123"/>
  <c r="E1169" i="123"/>
  <c r="L1169" i="123" s="1"/>
  <c r="AE1168" i="123"/>
  <c r="AD1168" i="123"/>
  <c r="Z1168" i="123"/>
  <c r="AA1168" i="123" s="1"/>
  <c r="AB1168" i="123" s="1"/>
  <c r="Y1168" i="123"/>
  <c r="W1168" i="123"/>
  <c r="J1168" i="123"/>
  <c r="H1168" i="123"/>
  <c r="E1168" i="123"/>
  <c r="L1168" i="123" s="1"/>
  <c r="AE1167" i="123"/>
  <c r="AD1167" i="123"/>
  <c r="Z1167" i="123"/>
  <c r="AA1167" i="123" s="1"/>
  <c r="AB1167" i="123" s="1"/>
  <c r="Y1167" i="123"/>
  <c r="W1167" i="123"/>
  <c r="J1167" i="123"/>
  <c r="H1167" i="123"/>
  <c r="E1167" i="123"/>
  <c r="L1167" i="123" s="1"/>
  <c r="AE1166" i="123"/>
  <c r="AD1166" i="123"/>
  <c r="Z1166" i="123"/>
  <c r="AA1166" i="123" s="1"/>
  <c r="AB1166" i="123" s="1"/>
  <c r="Y1166" i="123"/>
  <c r="W1166" i="123"/>
  <c r="J1166" i="123"/>
  <c r="H1166" i="123"/>
  <c r="E1166" i="123"/>
  <c r="L1166" i="123" s="1"/>
  <c r="AE1165" i="123"/>
  <c r="AD1165" i="123"/>
  <c r="Z1165" i="123"/>
  <c r="AA1165" i="123" s="1"/>
  <c r="AB1165" i="123" s="1"/>
  <c r="Y1165" i="123"/>
  <c r="W1165" i="123"/>
  <c r="J1165" i="123"/>
  <c r="H1165" i="123"/>
  <c r="E1165" i="123"/>
  <c r="L1165" i="123" s="1"/>
  <c r="AE1164" i="123"/>
  <c r="AD1164" i="123"/>
  <c r="Z1164" i="123"/>
  <c r="AA1164" i="123" s="1"/>
  <c r="AB1164" i="123" s="1"/>
  <c r="Y1164" i="123"/>
  <c r="W1164" i="123"/>
  <c r="J1164" i="123"/>
  <c r="H1164" i="123"/>
  <c r="E1164" i="123"/>
  <c r="L1164" i="123" s="1"/>
  <c r="AE1163" i="123"/>
  <c r="AD1163" i="123"/>
  <c r="Z1163" i="123"/>
  <c r="AA1163" i="123" s="1"/>
  <c r="AB1163" i="123" s="1"/>
  <c r="Y1163" i="123"/>
  <c r="W1163" i="123"/>
  <c r="J1163" i="123"/>
  <c r="H1163" i="123"/>
  <c r="E1163" i="123"/>
  <c r="L1163" i="123" s="1"/>
  <c r="AE1162" i="123"/>
  <c r="AD1162" i="123"/>
  <c r="Z1162" i="123"/>
  <c r="AA1162" i="123" s="1"/>
  <c r="AB1162" i="123" s="1"/>
  <c r="Y1162" i="123"/>
  <c r="W1162" i="123"/>
  <c r="J1162" i="123"/>
  <c r="H1162" i="123"/>
  <c r="E1162" i="123"/>
  <c r="L1162" i="123" s="1"/>
  <c r="AE1161" i="123"/>
  <c r="AD1161" i="123"/>
  <c r="Z1161" i="123"/>
  <c r="AA1161" i="123" s="1"/>
  <c r="AB1161" i="123" s="1"/>
  <c r="Y1161" i="123"/>
  <c r="W1161" i="123"/>
  <c r="J1161" i="123"/>
  <c r="H1161" i="123"/>
  <c r="E1161" i="123"/>
  <c r="L1161" i="123" s="1"/>
  <c r="AE1160" i="123"/>
  <c r="AD1160" i="123"/>
  <c r="Z1160" i="123"/>
  <c r="AA1160" i="123" s="1"/>
  <c r="AB1160" i="123" s="1"/>
  <c r="Y1160" i="123"/>
  <c r="W1160" i="123"/>
  <c r="J1160" i="123"/>
  <c r="H1160" i="123"/>
  <c r="E1160" i="123"/>
  <c r="L1160" i="123" s="1"/>
  <c r="AE1159" i="123"/>
  <c r="AD1159" i="123"/>
  <c r="Z1159" i="123"/>
  <c r="AA1159" i="123" s="1"/>
  <c r="AB1159" i="123" s="1"/>
  <c r="Y1159" i="123"/>
  <c r="W1159" i="123"/>
  <c r="J1159" i="123"/>
  <c r="H1159" i="123"/>
  <c r="E1159" i="123"/>
  <c r="L1159" i="123" s="1"/>
  <c r="AE1158" i="123"/>
  <c r="AD1158" i="123"/>
  <c r="Z1158" i="123"/>
  <c r="AA1158" i="123" s="1"/>
  <c r="AB1158" i="123" s="1"/>
  <c r="Y1158" i="123"/>
  <c r="W1158" i="123"/>
  <c r="J1158" i="123"/>
  <c r="H1158" i="123"/>
  <c r="E1158" i="123"/>
  <c r="L1158" i="123" s="1"/>
  <c r="AE1157" i="123"/>
  <c r="AD1157" i="123"/>
  <c r="Z1157" i="123"/>
  <c r="AA1157" i="123" s="1"/>
  <c r="AB1157" i="123" s="1"/>
  <c r="Y1157" i="123"/>
  <c r="W1157" i="123"/>
  <c r="J1157" i="123"/>
  <c r="H1157" i="123"/>
  <c r="E1157" i="123"/>
  <c r="L1157" i="123" s="1"/>
  <c r="AE1156" i="123"/>
  <c r="AD1156" i="123"/>
  <c r="Z1156" i="123"/>
  <c r="AA1156" i="123" s="1"/>
  <c r="AB1156" i="123" s="1"/>
  <c r="Y1156" i="123"/>
  <c r="W1156" i="123"/>
  <c r="J1156" i="123"/>
  <c r="H1156" i="123"/>
  <c r="E1156" i="123"/>
  <c r="L1156" i="123" s="1"/>
  <c r="AE1155" i="123"/>
  <c r="AD1155" i="123"/>
  <c r="Z1155" i="123"/>
  <c r="AA1155" i="123" s="1"/>
  <c r="AB1155" i="123" s="1"/>
  <c r="Y1155" i="123"/>
  <c r="W1155" i="123"/>
  <c r="J1155" i="123"/>
  <c r="H1155" i="123"/>
  <c r="E1155" i="123"/>
  <c r="L1155" i="123" s="1"/>
  <c r="AE1154" i="123"/>
  <c r="AD1154" i="123"/>
  <c r="Z1154" i="123"/>
  <c r="AA1154" i="123" s="1"/>
  <c r="AB1154" i="123" s="1"/>
  <c r="Y1154" i="123"/>
  <c r="W1154" i="123"/>
  <c r="J1154" i="123"/>
  <c r="H1154" i="123"/>
  <c r="E1154" i="123"/>
  <c r="L1154" i="123" s="1"/>
  <c r="AE1153" i="123"/>
  <c r="AD1153" i="123"/>
  <c r="Z1153" i="123"/>
  <c r="AA1153" i="123" s="1"/>
  <c r="AB1153" i="123" s="1"/>
  <c r="Y1153" i="123"/>
  <c r="W1153" i="123"/>
  <c r="J1153" i="123"/>
  <c r="H1153" i="123"/>
  <c r="E1153" i="123"/>
  <c r="L1153" i="123" s="1"/>
  <c r="AE1152" i="123"/>
  <c r="AD1152" i="123"/>
  <c r="Z1152" i="123"/>
  <c r="AA1152" i="123" s="1"/>
  <c r="AB1152" i="123" s="1"/>
  <c r="Y1152" i="123"/>
  <c r="W1152" i="123"/>
  <c r="J1152" i="123"/>
  <c r="H1152" i="123"/>
  <c r="E1152" i="123"/>
  <c r="L1152" i="123" s="1"/>
  <c r="AE1151" i="123"/>
  <c r="AD1151" i="123"/>
  <c r="Z1151" i="123"/>
  <c r="AA1151" i="123" s="1"/>
  <c r="AB1151" i="123" s="1"/>
  <c r="Y1151" i="123"/>
  <c r="W1151" i="123"/>
  <c r="J1151" i="123"/>
  <c r="H1151" i="123"/>
  <c r="E1151" i="123"/>
  <c r="L1151" i="123" s="1"/>
  <c r="AE1150" i="123"/>
  <c r="AD1150" i="123"/>
  <c r="Z1150" i="123"/>
  <c r="AA1150" i="123" s="1"/>
  <c r="AB1150" i="123" s="1"/>
  <c r="Y1150" i="123"/>
  <c r="W1150" i="123"/>
  <c r="J1150" i="123"/>
  <c r="H1150" i="123"/>
  <c r="E1150" i="123"/>
  <c r="L1150" i="123" s="1"/>
  <c r="AE1149" i="123"/>
  <c r="AD1149" i="123"/>
  <c r="Z1149" i="123"/>
  <c r="AA1149" i="123" s="1"/>
  <c r="AB1149" i="123" s="1"/>
  <c r="Y1149" i="123"/>
  <c r="W1149" i="123"/>
  <c r="J1149" i="123"/>
  <c r="H1149" i="123"/>
  <c r="E1149" i="123"/>
  <c r="L1149" i="123" s="1"/>
  <c r="AE1148" i="123"/>
  <c r="AD1148" i="123"/>
  <c r="Z1148" i="123"/>
  <c r="AA1148" i="123" s="1"/>
  <c r="AB1148" i="123" s="1"/>
  <c r="Y1148" i="123"/>
  <c r="W1148" i="123"/>
  <c r="J1148" i="123"/>
  <c r="H1148" i="123"/>
  <c r="E1148" i="123"/>
  <c r="L1148" i="123" s="1"/>
  <c r="AE1147" i="123"/>
  <c r="AD1147" i="123"/>
  <c r="Z1147" i="123"/>
  <c r="AA1147" i="123" s="1"/>
  <c r="AB1147" i="123" s="1"/>
  <c r="Y1147" i="123"/>
  <c r="W1147" i="123"/>
  <c r="J1147" i="123"/>
  <c r="H1147" i="123"/>
  <c r="E1147" i="123"/>
  <c r="L1147" i="123" s="1"/>
  <c r="AE1146" i="123"/>
  <c r="AD1146" i="123"/>
  <c r="Z1146" i="123"/>
  <c r="AA1146" i="123" s="1"/>
  <c r="AB1146" i="123" s="1"/>
  <c r="Y1146" i="123"/>
  <c r="W1146" i="123"/>
  <c r="J1146" i="123"/>
  <c r="H1146" i="123"/>
  <c r="E1146" i="123"/>
  <c r="L1146" i="123" s="1"/>
  <c r="AE1145" i="123"/>
  <c r="AD1145" i="123"/>
  <c r="Z1145" i="123"/>
  <c r="AA1145" i="123" s="1"/>
  <c r="AB1145" i="123" s="1"/>
  <c r="Y1145" i="123"/>
  <c r="W1145" i="123"/>
  <c r="J1145" i="123"/>
  <c r="H1145" i="123"/>
  <c r="E1145" i="123"/>
  <c r="L1145" i="123" s="1"/>
  <c r="AE1144" i="123"/>
  <c r="AD1144" i="123"/>
  <c r="Z1144" i="123"/>
  <c r="AA1144" i="123" s="1"/>
  <c r="AB1144" i="123" s="1"/>
  <c r="Y1144" i="123"/>
  <c r="W1144" i="123"/>
  <c r="J1144" i="123"/>
  <c r="H1144" i="123"/>
  <c r="E1144" i="123"/>
  <c r="L1144" i="123" s="1"/>
  <c r="AE1143" i="123"/>
  <c r="AD1143" i="123"/>
  <c r="Z1143" i="123"/>
  <c r="AA1143" i="123" s="1"/>
  <c r="AB1143" i="123" s="1"/>
  <c r="Y1143" i="123"/>
  <c r="W1143" i="123"/>
  <c r="J1143" i="123"/>
  <c r="H1143" i="123"/>
  <c r="E1143" i="123"/>
  <c r="L1143" i="123" s="1"/>
  <c r="AE1142" i="123"/>
  <c r="AD1142" i="123"/>
  <c r="Z1142" i="123"/>
  <c r="AA1142" i="123" s="1"/>
  <c r="AB1142" i="123" s="1"/>
  <c r="Y1142" i="123"/>
  <c r="W1142" i="123"/>
  <c r="J1142" i="123"/>
  <c r="H1142" i="123"/>
  <c r="E1142" i="123"/>
  <c r="L1142" i="123" s="1"/>
  <c r="AE1141" i="123"/>
  <c r="AD1141" i="123"/>
  <c r="Z1141" i="123"/>
  <c r="AA1141" i="123" s="1"/>
  <c r="AB1141" i="123" s="1"/>
  <c r="Y1141" i="123"/>
  <c r="W1141" i="123"/>
  <c r="J1141" i="123"/>
  <c r="H1141" i="123"/>
  <c r="E1141" i="123"/>
  <c r="L1141" i="123" s="1"/>
  <c r="AE1140" i="123"/>
  <c r="AD1140" i="123"/>
  <c r="Z1140" i="123"/>
  <c r="AA1140" i="123" s="1"/>
  <c r="AB1140" i="123" s="1"/>
  <c r="Y1140" i="123"/>
  <c r="W1140" i="123"/>
  <c r="J1140" i="123"/>
  <c r="H1140" i="123"/>
  <c r="E1140" i="123"/>
  <c r="L1140" i="123" s="1"/>
  <c r="AE1139" i="123"/>
  <c r="AD1139" i="123"/>
  <c r="Z1139" i="123"/>
  <c r="AA1139" i="123" s="1"/>
  <c r="AB1139" i="123" s="1"/>
  <c r="Y1139" i="123"/>
  <c r="W1139" i="123"/>
  <c r="J1139" i="123"/>
  <c r="H1139" i="123"/>
  <c r="E1139" i="123"/>
  <c r="L1139" i="123" s="1"/>
  <c r="AE1138" i="123"/>
  <c r="AD1138" i="123"/>
  <c r="Z1138" i="123"/>
  <c r="AA1138" i="123" s="1"/>
  <c r="AB1138" i="123" s="1"/>
  <c r="Y1138" i="123"/>
  <c r="W1138" i="123"/>
  <c r="J1138" i="123"/>
  <c r="H1138" i="123"/>
  <c r="E1138" i="123"/>
  <c r="L1138" i="123" s="1"/>
  <c r="AE1137" i="123"/>
  <c r="AD1137" i="123"/>
  <c r="Z1137" i="123"/>
  <c r="AA1137" i="123" s="1"/>
  <c r="AB1137" i="123" s="1"/>
  <c r="Y1137" i="123"/>
  <c r="W1137" i="123"/>
  <c r="J1137" i="123"/>
  <c r="H1137" i="123"/>
  <c r="E1137" i="123"/>
  <c r="L1137" i="123" s="1"/>
  <c r="AE1136" i="123"/>
  <c r="AD1136" i="123"/>
  <c r="Z1136" i="123"/>
  <c r="AA1136" i="123" s="1"/>
  <c r="AB1136" i="123" s="1"/>
  <c r="Y1136" i="123"/>
  <c r="W1136" i="123"/>
  <c r="J1136" i="123"/>
  <c r="H1136" i="123"/>
  <c r="E1136" i="123"/>
  <c r="L1136" i="123" s="1"/>
  <c r="AE1135" i="123"/>
  <c r="AD1135" i="123"/>
  <c r="Z1135" i="123"/>
  <c r="AA1135" i="123" s="1"/>
  <c r="AB1135" i="123" s="1"/>
  <c r="Y1135" i="123"/>
  <c r="W1135" i="123"/>
  <c r="J1135" i="123"/>
  <c r="H1135" i="123"/>
  <c r="E1135" i="123"/>
  <c r="L1135" i="123" s="1"/>
  <c r="AE1134" i="123"/>
  <c r="AD1134" i="123"/>
  <c r="Z1134" i="123"/>
  <c r="AA1134" i="123" s="1"/>
  <c r="AB1134" i="123" s="1"/>
  <c r="Y1134" i="123"/>
  <c r="W1134" i="123"/>
  <c r="J1134" i="123"/>
  <c r="H1134" i="123"/>
  <c r="E1134" i="123"/>
  <c r="L1134" i="123" s="1"/>
  <c r="AE1133" i="123"/>
  <c r="AD1133" i="123"/>
  <c r="Z1133" i="123"/>
  <c r="AA1133" i="123" s="1"/>
  <c r="AB1133" i="123" s="1"/>
  <c r="Y1133" i="123"/>
  <c r="W1133" i="123"/>
  <c r="J1133" i="123"/>
  <c r="H1133" i="123"/>
  <c r="E1133" i="123"/>
  <c r="L1133" i="123" s="1"/>
  <c r="AE1132" i="123"/>
  <c r="AD1132" i="123"/>
  <c r="Z1132" i="123"/>
  <c r="AA1132" i="123" s="1"/>
  <c r="AB1132" i="123" s="1"/>
  <c r="Y1132" i="123"/>
  <c r="W1132" i="123"/>
  <c r="J1132" i="123"/>
  <c r="H1132" i="123"/>
  <c r="E1132" i="123"/>
  <c r="L1132" i="123" s="1"/>
  <c r="AE1131" i="123"/>
  <c r="AD1131" i="123"/>
  <c r="Z1131" i="123"/>
  <c r="AA1131" i="123" s="1"/>
  <c r="AB1131" i="123" s="1"/>
  <c r="Y1131" i="123"/>
  <c r="W1131" i="123"/>
  <c r="J1131" i="123"/>
  <c r="H1131" i="123"/>
  <c r="E1131" i="123"/>
  <c r="L1131" i="123" s="1"/>
  <c r="AE1130" i="123"/>
  <c r="AD1130" i="123"/>
  <c r="Z1130" i="123"/>
  <c r="AA1130" i="123" s="1"/>
  <c r="AB1130" i="123" s="1"/>
  <c r="Y1130" i="123"/>
  <c r="W1130" i="123"/>
  <c r="J1130" i="123"/>
  <c r="H1130" i="123"/>
  <c r="E1130" i="123"/>
  <c r="L1130" i="123" s="1"/>
  <c r="AE1129" i="123"/>
  <c r="AD1129" i="123"/>
  <c r="Z1129" i="123"/>
  <c r="AA1129" i="123" s="1"/>
  <c r="AB1129" i="123" s="1"/>
  <c r="Y1129" i="123"/>
  <c r="W1129" i="123"/>
  <c r="J1129" i="123"/>
  <c r="H1129" i="123"/>
  <c r="E1129" i="123"/>
  <c r="L1129" i="123" s="1"/>
  <c r="AE1128" i="123"/>
  <c r="AD1128" i="123"/>
  <c r="Z1128" i="123"/>
  <c r="AA1128" i="123" s="1"/>
  <c r="AB1128" i="123" s="1"/>
  <c r="Y1128" i="123"/>
  <c r="W1128" i="123"/>
  <c r="J1128" i="123"/>
  <c r="H1128" i="123"/>
  <c r="E1128" i="123"/>
  <c r="L1128" i="123" s="1"/>
  <c r="AE1127" i="123"/>
  <c r="AD1127" i="123"/>
  <c r="Z1127" i="123"/>
  <c r="AA1127" i="123" s="1"/>
  <c r="AB1127" i="123" s="1"/>
  <c r="Y1127" i="123"/>
  <c r="W1127" i="123"/>
  <c r="J1127" i="123"/>
  <c r="H1127" i="123"/>
  <c r="E1127" i="123"/>
  <c r="L1127" i="123" s="1"/>
  <c r="AE1126" i="123"/>
  <c r="AD1126" i="123"/>
  <c r="Z1126" i="123"/>
  <c r="AA1126" i="123" s="1"/>
  <c r="AB1126" i="123" s="1"/>
  <c r="Y1126" i="123"/>
  <c r="W1126" i="123"/>
  <c r="J1126" i="123"/>
  <c r="H1126" i="123"/>
  <c r="E1126" i="123"/>
  <c r="L1126" i="123" s="1"/>
  <c r="AE1125" i="123"/>
  <c r="AD1125" i="123"/>
  <c r="Z1125" i="123"/>
  <c r="AA1125" i="123" s="1"/>
  <c r="AB1125" i="123" s="1"/>
  <c r="Y1125" i="123"/>
  <c r="W1125" i="123"/>
  <c r="J1125" i="123"/>
  <c r="H1125" i="123"/>
  <c r="E1125" i="123"/>
  <c r="L1125" i="123" s="1"/>
  <c r="AE1124" i="123"/>
  <c r="AD1124" i="123"/>
  <c r="Z1124" i="123"/>
  <c r="AA1124" i="123" s="1"/>
  <c r="AB1124" i="123" s="1"/>
  <c r="Y1124" i="123"/>
  <c r="W1124" i="123"/>
  <c r="J1124" i="123"/>
  <c r="H1124" i="123"/>
  <c r="E1124" i="123"/>
  <c r="L1124" i="123" s="1"/>
  <c r="AE1123" i="123"/>
  <c r="AD1123" i="123"/>
  <c r="Z1123" i="123"/>
  <c r="AA1123" i="123" s="1"/>
  <c r="AB1123" i="123" s="1"/>
  <c r="Y1123" i="123"/>
  <c r="W1123" i="123"/>
  <c r="J1123" i="123"/>
  <c r="H1123" i="123"/>
  <c r="E1123" i="123"/>
  <c r="L1123" i="123" s="1"/>
  <c r="AE1122" i="123"/>
  <c r="AD1122" i="123"/>
  <c r="Z1122" i="123"/>
  <c r="AA1122" i="123" s="1"/>
  <c r="AB1122" i="123" s="1"/>
  <c r="Y1122" i="123"/>
  <c r="W1122" i="123"/>
  <c r="J1122" i="123"/>
  <c r="H1122" i="123"/>
  <c r="E1122" i="123"/>
  <c r="L1122" i="123" s="1"/>
  <c r="AE1121" i="123"/>
  <c r="AD1121" i="123"/>
  <c r="Z1121" i="123"/>
  <c r="AA1121" i="123" s="1"/>
  <c r="AB1121" i="123" s="1"/>
  <c r="Y1121" i="123"/>
  <c r="W1121" i="123"/>
  <c r="J1121" i="123"/>
  <c r="H1121" i="123"/>
  <c r="E1121" i="123"/>
  <c r="L1121" i="123" s="1"/>
  <c r="AE1120" i="123"/>
  <c r="AD1120" i="123"/>
  <c r="Z1120" i="123"/>
  <c r="AA1120" i="123" s="1"/>
  <c r="AB1120" i="123" s="1"/>
  <c r="Y1120" i="123"/>
  <c r="W1120" i="123"/>
  <c r="J1120" i="123"/>
  <c r="H1120" i="123"/>
  <c r="E1120" i="123"/>
  <c r="L1120" i="123" s="1"/>
  <c r="AE1119" i="123"/>
  <c r="AD1119" i="123"/>
  <c r="Z1119" i="123"/>
  <c r="AA1119" i="123" s="1"/>
  <c r="AB1119" i="123" s="1"/>
  <c r="Y1119" i="123"/>
  <c r="W1119" i="123"/>
  <c r="J1119" i="123"/>
  <c r="H1119" i="123"/>
  <c r="E1119" i="123"/>
  <c r="L1119" i="123" s="1"/>
  <c r="AE1118" i="123"/>
  <c r="AD1118" i="123"/>
  <c r="Z1118" i="123"/>
  <c r="AA1118" i="123" s="1"/>
  <c r="AB1118" i="123" s="1"/>
  <c r="Y1118" i="123"/>
  <c r="W1118" i="123"/>
  <c r="J1118" i="123"/>
  <c r="H1118" i="123"/>
  <c r="E1118" i="123"/>
  <c r="L1118" i="123" s="1"/>
  <c r="AE1117" i="123"/>
  <c r="AD1117" i="123"/>
  <c r="Z1117" i="123"/>
  <c r="AA1117" i="123" s="1"/>
  <c r="AB1117" i="123" s="1"/>
  <c r="Y1117" i="123"/>
  <c r="W1117" i="123"/>
  <c r="J1117" i="123"/>
  <c r="H1117" i="123"/>
  <c r="E1117" i="123"/>
  <c r="L1117" i="123" s="1"/>
  <c r="AE1116" i="123"/>
  <c r="AD1116" i="123"/>
  <c r="Z1116" i="123"/>
  <c r="AA1116" i="123" s="1"/>
  <c r="AB1116" i="123" s="1"/>
  <c r="Y1116" i="123"/>
  <c r="W1116" i="123"/>
  <c r="J1116" i="123"/>
  <c r="H1116" i="123"/>
  <c r="E1116" i="123"/>
  <c r="L1116" i="123" s="1"/>
  <c r="AE1115" i="123"/>
  <c r="AD1115" i="123"/>
  <c r="Z1115" i="123"/>
  <c r="AA1115" i="123" s="1"/>
  <c r="AB1115" i="123" s="1"/>
  <c r="Y1115" i="123"/>
  <c r="W1115" i="123"/>
  <c r="J1115" i="123"/>
  <c r="H1115" i="123"/>
  <c r="E1115" i="123"/>
  <c r="L1115" i="123" s="1"/>
  <c r="AE1114" i="123"/>
  <c r="AD1114" i="123"/>
  <c r="Z1114" i="123"/>
  <c r="AA1114" i="123" s="1"/>
  <c r="AB1114" i="123" s="1"/>
  <c r="Y1114" i="123"/>
  <c r="W1114" i="123"/>
  <c r="J1114" i="123"/>
  <c r="H1114" i="123"/>
  <c r="E1114" i="123"/>
  <c r="L1114" i="123" s="1"/>
  <c r="AE1113" i="123"/>
  <c r="AD1113" i="123"/>
  <c r="Z1113" i="123"/>
  <c r="AA1113" i="123" s="1"/>
  <c r="AB1113" i="123" s="1"/>
  <c r="Y1113" i="123"/>
  <c r="W1113" i="123"/>
  <c r="J1113" i="123"/>
  <c r="H1113" i="123"/>
  <c r="E1113" i="123"/>
  <c r="L1113" i="123" s="1"/>
  <c r="AE1112" i="123"/>
  <c r="AD1112" i="123"/>
  <c r="Z1112" i="123"/>
  <c r="AA1112" i="123" s="1"/>
  <c r="AB1112" i="123" s="1"/>
  <c r="Y1112" i="123"/>
  <c r="W1112" i="123"/>
  <c r="J1112" i="123"/>
  <c r="H1112" i="123"/>
  <c r="E1112" i="123"/>
  <c r="L1112" i="123" s="1"/>
  <c r="AE1111" i="123"/>
  <c r="AD1111" i="123"/>
  <c r="Z1111" i="123"/>
  <c r="AA1111" i="123" s="1"/>
  <c r="AB1111" i="123" s="1"/>
  <c r="Y1111" i="123"/>
  <c r="W1111" i="123"/>
  <c r="J1111" i="123"/>
  <c r="H1111" i="123"/>
  <c r="E1111" i="123"/>
  <c r="L1111" i="123" s="1"/>
  <c r="AE1110" i="123"/>
  <c r="AD1110" i="123"/>
  <c r="Z1110" i="123"/>
  <c r="AA1110" i="123" s="1"/>
  <c r="AB1110" i="123" s="1"/>
  <c r="Y1110" i="123"/>
  <c r="W1110" i="123"/>
  <c r="J1110" i="123"/>
  <c r="H1110" i="123"/>
  <c r="E1110" i="123"/>
  <c r="L1110" i="123" s="1"/>
  <c r="AE1109" i="123"/>
  <c r="AD1109" i="123"/>
  <c r="Z1109" i="123"/>
  <c r="AA1109" i="123" s="1"/>
  <c r="AB1109" i="123" s="1"/>
  <c r="Y1109" i="123"/>
  <c r="W1109" i="123"/>
  <c r="J1109" i="123"/>
  <c r="H1109" i="123"/>
  <c r="E1109" i="123"/>
  <c r="L1109" i="123" s="1"/>
  <c r="AE1108" i="123"/>
  <c r="AD1108" i="123"/>
  <c r="Z1108" i="123"/>
  <c r="AA1108" i="123" s="1"/>
  <c r="AB1108" i="123" s="1"/>
  <c r="Y1108" i="123"/>
  <c r="W1108" i="123"/>
  <c r="J1108" i="123"/>
  <c r="H1108" i="123"/>
  <c r="E1108" i="123"/>
  <c r="L1108" i="123" s="1"/>
  <c r="AE1107" i="123"/>
  <c r="AD1107" i="123"/>
  <c r="Z1107" i="123"/>
  <c r="AA1107" i="123" s="1"/>
  <c r="AB1107" i="123" s="1"/>
  <c r="Y1107" i="123"/>
  <c r="W1107" i="123"/>
  <c r="J1107" i="123"/>
  <c r="H1107" i="123"/>
  <c r="E1107" i="123"/>
  <c r="L1107" i="123" s="1"/>
  <c r="AE1106" i="123"/>
  <c r="AD1106" i="123"/>
  <c r="Z1106" i="123"/>
  <c r="AA1106" i="123" s="1"/>
  <c r="AB1106" i="123" s="1"/>
  <c r="Y1106" i="123"/>
  <c r="W1106" i="123"/>
  <c r="J1106" i="123"/>
  <c r="H1106" i="123"/>
  <c r="E1106" i="123"/>
  <c r="L1106" i="123" s="1"/>
  <c r="AE1105" i="123"/>
  <c r="AD1105" i="123"/>
  <c r="Z1105" i="123"/>
  <c r="AA1105" i="123" s="1"/>
  <c r="AB1105" i="123" s="1"/>
  <c r="Y1105" i="123"/>
  <c r="W1105" i="123"/>
  <c r="J1105" i="123"/>
  <c r="H1105" i="123"/>
  <c r="E1105" i="123"/>
  <c r="L1105" i="123" s="1"/>
  <c r="AE1104" i="123"/>
  <c r="AD1104" i="123"/>
  <c r="Z1104" i="123"/>
  <c r="AA1104" i="123" s="1"/>
  <c r="AB1104" i="123" s="1"/>
  <c r="Y1104" i="123"/>
  <c r="W1104" i="123"/>
  <c r="J1104" i="123"/>
  <c r="H1104" i="123"/>
  <c r="E1104" i="123"/>
  <c r="L1104" i="123" s="1"/>
  <c r="AE1103" i="123"/>
  <c r="AD1103" i="123"/>
  <c r="Z1103" i="123"/>
  <c r="AA1103" i="123" s="1"/>
  <c r="AB1103" i="123" s="1"/>
  <c r="Y1103" i="123"/>
  <c r="W1103" i="123"/>
  <c r="J1103" i="123"/>
  <c r="H1103" i="123"/>
  <c r="E1103" i="123"/>
  <c r="L1103" i="123" s="1"/>
  <c r="AE1102" i="123"/>
  <c r="AD1102" i="123"/>
  <c r="Z1102" i="123"/>
  <c r="AA1102" i="123" s="1"/>
  <c r="AB1102" i="123" s="1"/>
  <c r="Y1102" i="123"/>
  <c r="W1102" i="123"/>
  <c r="J1102" i="123"/>
  <c r="H1102" i="123"/>
  <c r="E1102" i="123"/>
  <c r="L1102" i="123" s="1"/>
  <c r="AE1101" i="123"/>
  <c r="AD1101" i="123"/>
  <c r="Z1101" i="123"/>
  <c r="AA1101" i="123" s="1"/>
  <c r="AB1101" i="123" s="1"/>
  <c r="Y1101" i="123"/>
  <c r="W1101" i="123"/>
  <c r="J1101" i="123"/>
  <c r="H1101" i="123"/>
  <c r="E1101" i="123"/>
  <c r="L1101" i="123" s="1"/>
  <c r="AE1100" i="123"/>
  <c r="AD1100" i="123"/>
  <c r="Z1100" i="123"/>
  <c r="AA1100" i="123" s="1"/>
  <c r="AB1100" i="123" s="1"/>
  <c r="Y1100" i="123"/>
  <c r="W1100" i="123"/>
  <c r="J1100" i="123"/>
  <c r="H1100" i="123"/>
  <c r="E1100" i="123"/>
  <c r="L1100" i="123" s="1"/>
  <c r="AE1099" i="123"/>
  <c r="AD1099" i="123"/>
  <c r="Z1099" i="123"/>
  <c r="AA1099" i="123" s="1"/>
  <c r="AB1099" i="123" s="1"/>
  <c r="Y1099" i="123"/>
  <c r="W1099" i="123"/>
  <c r="J1099" i="123"/>
  <c r="H1099" i="123"/>
  <c r="E1099" i="123"/>
  <c r="L1099" i="123" s="1"/>
  <c r="AE1098" i="123"/>
  <c r="AD1098" i="123"/>
  <c r="Z1098" i="123"/>
  <c r="AA1098" i="123" s="1"/>
  <c r="AB1098" i="123" s="1"/>
  <c r="Y1098" i="123"/>
  <c r="W1098" i="123"/>
  <c r="J1098" i="123"/>
  <c r="H1098" i="123"/>
  <c r="E1098" i="123"/>
  <c r="L1098" i="123" s="1"/>
  <c r="AE1097" i="123"/>
  <c r="AD1097" i="123"/>
  <c r="Z1097" i="123"/>
  <c r="AA1097" i="123" s="1"/>
  <c r="AB1097" i="123" s="1"/>
  <c r="Y1097" i="123"/>
  <c r="W1097" i="123"/>
  <c r="J1097" i="123"/>
  <c r="H1097" i="123"/>
  <c r="E1097" i="123"/>
  <c r="L1097" i="123" s="1"/>
  <c r="AE1096" i="123"/>
  <c r="AD1096" i="123"/>
  <c r="Z1096" i="123"/>
  <c r="AA1096" i="123" s="1"/>
  <c r="AB1096" i="123" s="1"/>
  <c r="Y1096" i="123"/>
  <c r="W1096" i="123"/>
  <c r="J1096" i="123"/>
  <c r="H1096" i="123"/>
  <c r="E1096" i="123"/>
  <c r="L1096" i="123" s="1"/>
  <c r="AE1095" i="123"/>
  <c r="AD1095" i="123"/>
  <c r="Z1095" i="123"/>
  <c r="AA1095" i="123" s="1"/>
  <c r="AB1095" i="123" s="1"/>
  <c r="Y1095" i="123"/>
  <c r="W1095" i="123"/>
  <c r="J1095" i="123"/>
  <c r="H1095" i="123"/>
  <c r="E1095" i="123"/>
  <c r="L1095" i="123" s="1"/>
  <c r="AE1094" i="123"/>
  <c r="AD1094" i="123"/>
  <c r="Z1094" i="123"/>
  <c r="AA1094" i="123" s="1"/>
  <c r="AB1094" i="123" s="1"/>
  <c r="Y1094" i="123"/>
  <c r="W1094" i="123"/>
  <c r="J1094" i="123"/>
  <c r="H1094" i="123"/>
  <c r="E1094" i="123"/>
  <c r="L1094" i="123" s="1"/>
  <c r="AE1093" i="123"/>
  <c r="AD1093" i="123"/>
  <c r="Z1093" i="123"/>
  <c r="AA1093" i="123" s="1"/>
  <c r="AB1093" i="123" s="1"/>
  <c r="Y1093" i="123"/>
  <c r="W1093" i="123"/>
  <c r="J1093" i="123"/>
  <c r="H1093" i="123"/>
  <c r="E1093" i="123"/>
  <c r="L1093" i="123" s="1"/>
  <c r="AE1092" i="123"/>
  <c r="AD1092" i="123"/>
  <c r="Z1092" i="123"/>
  <c r="AA1092" i="123" s="1"/>
  <c r="AB1092" i="123" s="1"/>
  <c r="Y1092" i="123"/>
  <c r="W1092" i="123"/>
  <c r="J1092" i="123"/>
  <c r="H1092" i="123"/>
  <c r="E1092" i="123"/>
  <c r="L1092" i="123" s="1"/>
  <c r="AE1091" i="123"/>
  <c r="AD1091" i="123"/>
  <c r="Z1091" i="123"/>
  <c r="AA1091" i="123" s="1"/>
  <c r="AB1091" i="123" s="1"/>
  <c r="Y1091" i="123"/>
  <c r="W1091" i="123"/>
  <c r="J1091" i="123"/>
  <c r="H1091" i="123"/>
  <c r="E1091" i="123"/>
  <c r="L1091" i="123" s="1"/>
  <c r="AE1090" i="123"/>
  <c r="AD1090" i="123"/>
  <c r="Z1090" i="123"/>
  <c r="AA1090" i="123" s="1"/>
  <c r="AB1090" i="123" s="1"/>
  <c r="Y1090" i="123"/>
  <c r="W1090" i="123"/>
  <c r="J1090" i="123"/>
  <c r="H1090" i="123"/>
  <c r="E1090" i="123"/>
  <c r="L1090" i="123" s="1"/>
  <c r="AE1089" i="123"/>
  <c r="AD1089" i="123"/>
  <c r="Z1089" i="123"/>
  <c r="AA1089" i="123" s="1"/>
  <c r="AB1089" i="123" s="1"/>
  <c r="Y1089" i="123"/>
  <c r="W1089" i="123"/>
  <c r="J1089" i="123"/>
  <c r="H1089" i="123"/>
  <c r="E1089" i="123"/>
  <c r="L1089" i="123" s="1"/>
  <c r="AE1088" i="123"/>
  <c r="AD1088" i="123"/>
  <c r="Z1088" i="123"/>
  <c r="AA1088" i="123" s="1"/>
  <c r="AB1088" i="123" s="1"/>
  <c r="Y1088" i="123"/>
  <c r="W1088" i="123"/>
  <c r="J1088" i="123"/>
  <c r="H1088" i="123"/>
  <c r="E1088" i="123"/>
  <c r="L1088" i="123" s="1"/>
  <c r="AE1087" i="123"/>
  <c r="AD1087" i="123"/>
  <c r="Z1087" i="123"/>
  <c r="AA1087" i="123" s="1"/>
  <c r="AB1087" i="123" s="1"/>
  <c r="Y1087" i="123"/>
  <c r="W1087" i="123"/>
  <c r="J1087" i="123"/>
  <c r="H1087" i="123"/>
  <c r="E1087" i="123"/>
  <c r="L1087" i="123" s="1"/>
  <c r="AE1086" i="123"/>
  <c r="AD1086" i="123"/>
  <c r="Z1086" i="123"/>
  <c r="AA1086" i="123" s="1"/>
  <c r="AB1086" i="123" s="1"/>
  <c r="Y1086" i="123"/>
  <c r="W1086" i="123"/>
  <c r="J1086" i="123"/>
  <c r="H1086" i="123"/>
  <c r="E1086" i="123"/>
  <c r="L1086" i="123" s="1"/>
  <c r="AE1085" i="123"/>
  <c r="AD1085" i="123"/>
  <c r="Z1085" i="123"/>
  <c r="AA1085" i="123" s="1"/>
  <c r="AB1085" i="123" s="1"/>
  <c r="Y1085" i="123"/>
  <c r="W1085" i="123"/>
  <c r="J1085" i="123"/>
  <c r="H1085" i="123"/>
  <c r="E1085" i="123"/>
  <c r="L1085" i="123" s="1"/>
  <c r="AE1084" i="123"/>
  <c r="AD1084" i="123"/>
  <c r="Z1084" i="123"/>
  <c r="AA1084" i="123" s="1"/>
  <c r="AB1084" i="123" s="1"/>
  <c r="Y1084" i="123"/>
  <c r="W1084" i="123"/>
  <c r="J1084" i="123"/>
  <c r="H1084" i="123"/>
  <c r="E1084" i="123"/>
  <c r="L1084" i="123" s="1"/>
  <c r="AE1083" i="123"/>
  <c r="AD1083" i="123"/>
  <c r="Z1083" i="123"/>
  <c r="AA1083" i="123" s="1"/>
  <c r="AB1083" i="123" s="1"/>
  <c r="Y1083" i="123"/>
  <c r="W1083" i="123"/>
  <c r="J1083" i="123"/>
  <c r="H1083" i="123"/>
  <c r="E1083" i="123"/>
  <c r="L1083" i="123" s="1"/>
  <c r="AE1082" i="123"/>
  <c r="AD1082" i="123"/>
  <c r="Z1082" i="123"/>
  <c r="AA1082" i="123" s="1"/>
  <c r="AB1082" i="123" s="1"/>
  <c r="Y1082" i="123"/>
  <c r="W1082" i="123"/>
  <c r="J1082" i="123"/>
  <c r="H1082" i="123"/>
  <c r="E1082" i="123"/>
  <c r="L1082" i="123" s="1"/>
  <c r="AE1081" i="123"/>
  <c r="AD1081" i="123"/>
  <c r="Z1081" i="123"/>
  <c r="AA1081" i="123" s="1"/>
  <c r="AB1081" i="123" s="1"/>
  <c r="Y1081" i="123"/>
  <c r="W1081" i="123"/>
  <c r="J1081" i="123"/>
  <c r="H1081" i="123"/>
  <c r="E1081" i="123"/>
  <c r="L1081" i="123" s="1"/>
  <c r="AE1080" i="123"/>
  <c r="AD1080" i="123"/>
  <c r="Z1080" i="123"/>
  <c r="AA1080" i="123" s="1"/>
  <c r="AB1080" i="123" s="1"/>
  <c r="Y1080" i="123"/>
  <c r="W1080" i="123"/>
  <c r="J1080" i="123"/>
  <c r="H1080" i="123"/>
  <c r="E1080" i="123"/>
  <c r="L1080" i="123" s="1"/>
  <c r="AE1079" i="123"/>
  <c r="AD1079" i="123"/>
  <c r="Z1079" i="123"/>
  <c r="AA1079" i="123" s="1"/>
  <c r="AB1079" i="123" s="1"/>
  <c r="Y1079" i="123"/>
  <c r="W1079" i="123"/>
  <c r="J1079" i="123"/>
  <c r="H1079" i="123"/>
  <c r="E1079" i="123"/>
  <c r="L1079" i="123" s="1"/>
  <c r="AE1078" i="123"/>
  <c r="AD1078" i="123"/>
  <c r="Z1078" i="123"/>
  <c r="AA1078" i="123" s="1"/>
  <c r="AB1078" i="123" s="1"/>
  <c r="Y1078" i="123"/>
  <c r="W1078" i="123"/>
  <c r="J1078" i="123"/>
  <c r="H1078" i="123"/>
  <c r="E1078" i="123"/>
  <c r="L1078" i="123" s="1"/>
  <c r="AE1077" i="123"/>
  <c r="AD1077" i="123"/>
  <c r="Z1077" i="123"/>
  <c r="AA1077" i="123" s="1"/>
  <c r="AB1077" i="123" s="1"/>
  <c r="Y1077" i="123"/>
  <c r="W1077" i="123"/>
  <c r="J1077" i="123"/>
  <c r="H1077" i="123"/>
  <c r="E1077" i="123"/>
  <c r="L1077" i="123" s="1"/>
  <c r="AE1076" i="123"/>
  <c r="AD1076" i="123"/>
  <c r="Z1076" i="123"/>
  <c r="AA1076" i="123" s="1"/>
  <c r="AB1076" i="123" s="1"/>
  <c r="Y1076" i="123"/>
  <c r="W1076" i="123"/>
  <c r="J1076" i="123"/>
  <c r="H1076" i="123"/>
  <c r="E1076" i="123"/>
  <c r="L1076" i="123" s="1"/>
  <c r="AE1075" i="123"/>
  <c r="AD1075" i="123"/>
  <c r="Z1075" i="123"/>
  <c r="AA1075" i="123" s="1"/>
  <c r="AB1075" i="123" s="1"/>
  <c r="Y1075" i="123"/>
  <c r="W1075" i="123"/>
  <c r="J1075" i="123"/>
  <c r="H1075" i="123"/>
  <c r="E1075" i="123"/>
  <c r="L1075" i="123" s="1"/>
  <c r="AE1074" i="123"/>
  <c r="AD1074" i="123"/>
  <c r="Z1074" i="123"/>
  <c r="AA1074" i="123" s="1"/>
  <c r="AB1074" i="123" s="1"/>
  <c r="Y1074" i="123"/>
  <c r="W1074" i="123"/>
  <c r="J1074" i="123"/>
  <c r="H1074" i="123"/>
  <c r="E1074" i="123"/>
  <c r="L1074" i="123" s="1"/>
  <c r="AE1073" i="123"/>
  <c r="AD1073" i="123"/>
  <c r="Z1073" i="123"/>
  <c r="AA1073" i="123" s="1"/>
  <c r="AB1073" i="123" s="1"/>
  <c r="Y1073" i="123"/>
  <c r="W1073" i="123"/>
  <c r="J1073" i="123"/>
  <c r="H1073" i="123"/>
  <c r="E1073" i="123"/>
  <c r="L1073" i="123" s="1"/>
  <c r="AE1072" i="123"/>
  <c r="AD1072" i="123"/>
  <c r="Z1072" i="123"/>
  <c r="AA1072" i="123" s="1"/>
  <c r="AB1072" i="123" s="1"/>
  <c r="Y1072" i="123"/>
  <c r="W1072" i="123"/>
  <c r="J1072" i="123"/>
  <c r="H1072" i="123"/>
  <c r="E1072" i="123"/>
  <c r="L1072" i="123" s="1"/>
  <c r="AE1071" i="123"/>
  <c r="AD1071" i="123"/>
  <c r="Z1071" i="123"/>
  <c r="AA1071" i="123" s="1"/>
  <c r="AB1071" i="123" s="1"/>
  <c r="Y1071" i="123"/>
  <c r="W1071" i="123"/>
  <c r="J1071" i="123"/>
  <c r="H1071" i="123"/>
  <c r="E1071" i="123"/>
  <c r="L1071" i="123" s="1"/>
  <c r="AE1070" i="123"/>
  <c r="AD1070" i="123"/>
  <c r="Z1070" i="123"/>
  <c r="AA1070" i="123" s="1"/>
  <c r="AB1070" i="123" s="1"/>
  <c r="Y1070" i="123"/>
  <c r="W1070" i="123"/>
  <c r="J1070" i="123"/>
  <c r="H1070" i="123"/>
  <c r="E1070" i="123"/>
  <c r="L1070" i="123" s="1"/>
  <c r="AE1069" i="123"/>
  <c r="AD1069" i="123"/>
  <c r="Z1069" i="123"/>
  <c r="AA1069" i="123" s="1"/>
  <c r="AB1069" i="123" s="1"/>
  <c r="Y1069" i="123"/>
  <c r="W1069" i="123"/>
  <c r="J1069" i="123"/>
  <c r="H1069" i="123"/>
  <c r="E1069" i="123"/>
  <c r="L1069" i="123" s="1"/>
  <c r="AE1068" i="123"/>
  <c r="AD1068" i="123"/>
  <c r="Z1068" i="123"/>
  <c r="AA1068" i="123" s="1"/>
  <c r="AB1068" i="123" s="1"/>
  <c r="Y1068" i="123"/>
  <c r="W1068" i="123"/>
  <c r="J1068" i="123"/>
  <c r="H1068" i="123"/>
  <c r="E1068" i="123"/>
  <c r="L1068" i="123" s="1"/>
  <c r="AE1067" i="123"/>
  <c r="AD1067" i="123"/>
  <c r="Z1067" i="123"/>
  <c r="AA1067" i="123" s="1"/>
  <c r="AB1067" i="123" s="1"/>
  <c r="Y1067" i="123"/>
  <c r="W1067" i="123"/>
  <c r="J1067" i="123"/>
  <c r="H1067" i="123"/>
  <c r="E1067" i="123"/>
  <c r="L1067" i="123" s="1"/>
  <c r="AE1066" i="123"/>
  <c r="AD1066" i="123"/>
  <c r="Z1066" i="123"/>
  <c r="AA1066" i="123" s="1"/>
  <c r="AB1066" i="123" s="1"/>
  <c r="Y1066" i="123"/>
  <c r="W1066" i="123"/>
  <c r="J1066" i="123"/>
  <c r="H1066" i="123"/>
  <c r="E1066" i="123"/>
  <c r="L1066" i="123" s="1"/>
  <c r="AE1065" i="123"/>
  <c r="AD1065" i="123"/>
  <c r="Z1065" i="123"/>
  <c r="AA1065" i="123" s="1"/>
  <c r="AB1065" i="123" s="1"/>
  <c r="Y1065" i="123"/>
  <c r="W1065" i="123"/>
  <c r="J1065" i="123"/>
  <c r="H1065" i="123"/>
  <c r="E1065" i="123"/>
  <c r="L1065" i="123" s="1"/>
  <c r="AE1064" i="123"/>
  <c r="AD1064" i="123"/>
  <c r="Z1064" i="123"/>
  <c r="AA1064" i="123" s="1"/>
  <c r="AB1064" i="123" s="1"/>
  <c r="Y1064" i="123"/>
  <c r="W1064" i="123"/>
  <c r="J1064" i="123"/>
  <c r="H1064" i="123"/>
  <c r="E1064" i="123"/>
  <c r="L1064" i="123" s="1"/>
  <c r="AE1063" i="123"/>
  <c r="AD1063" i="123"/>
  <c r="Z1063" i="123"/>
  <c r="AA1063" i="123" s="1"/>
  <c r="AB1063" i="123" s="1"/>
  <c r="Y1063" i="123"/>
  <c r="W1063" i="123"/>
  <c r="J1063" i="123"/>
  <c r="H1063" i="123"/>
  <c r="E1063" i="123"/>
  <c r="L1063" i="123" s="1"/>
  <c r="AE1062" i="123"/>
  <c r="AD1062" i="123"/>
  <c r="Z1062" i="123"/>
  <c r="AA1062" i="123" s="1"/>
  <c r="AB1062" i="123" s="1"/>
  <c r="Y1062" i="123"/>
  <c r="W1062" i="123"/>
  <c r="J1062" i="123"/>
  <c r="H1062" i="123"/>
  <c r="E1062" i="123"/>
  <c r="L1062" i="123" s="1"/>
  <c r="AE1061" i="123"/>
  <c r="AD1061" i="123"/>
  <c r="Z1061" i="123"/>
  <c r="AA1061" i="123" s="1"/>
  <c r="AB1061" i="123" s="1"/>
  <c r="Y1061" i="123"/>
  <c r="W1061" i="123"/>
  <c r="J1061" i="123"/>
  <c r="H1061" i="123"/>
  <c r="E1061" i="123"/>
  <c r="L1061" i="123" s="1"/>
  <c r="AE1060" i="123"/>
  <c r="AD1060" i="123"/>
  <c r="Z1060" i="123"/>
  <c r="AA1060" i="123" s="1"/>
  <c r="AB1060" i="123" s="1"/>
  <c r="Y1060" i="123"/>
  <c r="W1060" i="123"/>
  <c r="J1060" i="123"/>
  <c r="H1060" i="123"/>
  <c r="E1060" i="123"/>
  <c r="L1060" i="123" s="1"/>
  <c r="AE1059" i="123"/>
  <c r="AD1059" i="123"/>
  <c r="Z1059" i="123"/>
  <c r="AA1059" i="123" s="1"/>
  <c r="AB1059" i="123" s="1"/>
  <c r="Y1059" i="123"/>
  <c r="W1059" i="123"/>
  <c r="J1059" i="123"/>
  <c r="H1059" i="123"/>
  <c r="E1059" i="123"/>
  <c r="L1059" i="123" s="1"/>
  <c r="AE1058" i="123"/>
  <c r="AD1058" i="123"/>
  <c r="Z1058" i="123"/>
  <c r="AA1058" i="123" s="1"/>
  <c r="AB1058" i="123" s="1"/>
  <c r="Y1058" i="123"/>
  <c r="W1058" i="123"/>
  <c r="J1058" i="123"/>
  <c r="H1058" i="123"/>
  <c r="E1058" i="123"/>
  <c r="L1058" i="123" s="1"/>
  <c r="AE1057" i="123"/>
  <c r="AD1057" i="123"/>
  <c r="Z1057" i="123"/>
  <c r="AA1057" i="123" s="1"/>
  <c r="AB1057" i="123" s="1"/>
  <c r="Y1057" i="123"/>
  <c r="W1057" i="123"/>
  <c r="J1057" i="123"/>
  <c r="H1057" i="123"/>
  <c r="E1057" i="123"/>
  <c r="L1057" i="123" s="1"/>
  <c r="AE1056" i="123"/>
  <c r="AD1056" i="123"/>
  <c r="Z1056" i="123"/>
  <c r="AA1056" i="123" s="1"/>
  <c r="AB1056" i="123" s="1"/>
  <c r="Y1056" i="123"/>
  <c r="W1056" i="123"/>
  <c r="J1056" i="123"/>
  <c r="H1056" i="123"/>
  <c r="E1056" i="123"/>
  <c r="L1056" i="123" s="1"/>
  <c r="AE1055" i="123"/>
  <c r="AD1055" i="123"/>
  <c r="Z1055" i="123"/>
  <c r="AA1055" i="123" s="1"/>
  <c r="AB1055" i="123" s="1"/>
  <c r="Y1055" i="123"/>
  <c r="W1055" i="123"/>
  <c r="J1055" i="123"/>
  <c r="H1055" i="123"/>
  <c r="E1055" i="123"/>
  <c r="L1055" i="123" s="1"/>
  <c r="AE1054" i="123"/>
  <c r="AD1054" i="123"/>
  <c r="Z1054" i="123"/>
  <c r="AA1054" i="123" s="1"/>
  <c r="AB1054" i="123" s="1"/>
  <c r="Y1054" i="123"/>
  <c r="W1054" i="123"/>
  <c r="J1054" i="123"/>
  <c r="H1054" i="123"/>
  <c r="E1054" i="123"/>
  <c r="L1054" i="123" s="1"/>
  <c r="AE1053" i="123"/>
  <c r="AD1053" i="123"/>
  <c r="Z1053" i="123"/>
  <c r="AA1053" i="123" s="1"/>
  <c r="AB1053" i="123" s="1"/>
  <c r="Y1053" i="123"/>
  <c r="W1053" i="123"/>
  <c r="J1053" i="123"/>
  <c r="H1053" i="123"/>
  <c r="E1053" i="123"/>
  <c r="L1053" i="123" s="1"/>
  <c r="AE1052" i="123"/>
  <c r="AD1052" i="123"/>
  <c r="Z1052" i="123"/>
  <c r="AA1052" i="123" s="1"/>
  <c r="AB1052" i="123" s="1"/>
  <c r="Y1052" i="123"/>
  <c r="W1052" i="123"/>
  <c r="J1052" i="123"/>
  <c r="H1052" i="123"/>
  <c r="E1052" i="123"/>
  <c r="L1052" i="123" s="1"/>
  <c r="AE1051" i="123"/>
  <c r="AD1051" i="123"/>
  <c r="Z1051" i="123"/>
  <c r="AA1051" i="123" s="1"/>
  <c r="AB1051" i="123" s="1"/>
  <c r="Y1051" i="123"/>
  <c r="W1051" i="123"/>
  <c r="J1051" i="123"/>
  <c r="H1051" i="123"/>
  <c r="E1051" i="123"/>
  <c r="L1051" i="123" s="1"/>
  <c r="AE1050" i="123"/>
  <c r="AD1050" i="123"/>
  <c r="Z1050" i="123"/>
  <c r="AA1050" i="123" s="1"/>
  <c r="AB1050" i="123" s="1"/>
  <c r="Y1050" i="123"/>
  <c r="W1050" i="123"/>
  <c r="J1050" i="123"/>
  <c r="H1050" i="123"/>
  <c r="E1050" i="123"/>
  <c r="L1050" i="123" s="1"/>
  <c r="AE1049" i="123"/>
  <c r="AD1049" i="123"/>
  <c r="Z1049" i="123"/>
  <c r="AA1049" i="123" s="1"/>
  <c r="AB1049" i="123" s="1"/>
  <c r="Y1049" i="123"/>
  <c r="W1049" i="123"/>
  <c r="J1049" i="123"/>
  <c r="H1049" i="123"/>
  <c r="E1049" i="123"/>
  <c r="L1049" i="123" s="1"/>
  <c r="AE1048" i="123"/>
  <c r="AD1048" i="123"/>
  <c r="Z1048" i="123"/>
  <c r="AA1048" i="123" s="1"/>
  <c r="AB1048" i="123" s="1"/>
  <c r="Y1048" i="123"/>
  <c r="W1048" i="123"/>
  <c r="J1048" i="123"/>
  <c r="H1048" i="123"/>
  <c r="E1048" i="123"/>
  <c r="L1048" i="123" s="1"/>
  <c r="AE1047" i="123"/>
  <c r="AD1047" i="123"/>
  <c r="Z1047" i="123"/>
  <c r="AA1047" i="123" s="1"/>
  <c r="AB1047" i="123" s="1"/>
  <c r="Y1047" i="123"/>
  <c r="W1047" i="123"/>
  <c r="J1047" i="123"/>
  <c r="H1047" i="123"/>
  <c r="E1047" i="123"/>
  <c r="L1047" i="123" s="1"/>
  <c r="AE1046" i="123"/>
  <c r="AD1046" i="123"/>
  <c r="Z1046" i="123"/>
  <c r="AA1046" i="123" s="1"/>
  <c r="AB1046" i="123" s="1"/>
  <c r="Y1046" i="123"/>
  <c r="W1046" i="123"/>
  <c r="J1046" i="123"/>
  <c r="H1046" i="123"/>
  <c r="E1046" i="123"/>
  <c r="L1046" i="123" s="1"/>
  <c r="AE1045" i="123"/>
  <c r="AD1045" i="123"/>
  <c r="Z1045" i="123"/>
  <c r="AA1045" i="123" s="1"/>
  <c r="AB1045" i="123" s="1"/>
  <c r="Y1045" i="123"/>
  <c r="W1045" i="123"/>
  <c r="J1045" i="123"/>
  <c r="H1045" i="123"/>
  <c r="E1045" i="123"/>
  <c r="L1045" i="123" s="1"/>
  <c r="AE1044" i="123"/>
  <c r="AD1044" i="123"/>
  <c r="Z1044" i="123"/>
  <c r="AA1044" i="123" s="1"/>
  <c r="AB1044" i="123" s="1"/>
  <c r="Y1044" i="123"/>
  <c r="W1044" i="123"/>
  <c r="J1044" i="123"/>
  <c r="H1044" i="123"/>
  <c r="E1044" i="123"/>
  <c r="L1044" i="123" s="1"/>
  <c r="AE1043" i="123"/>
  <c r="AD1043" i="123"/>
  <c r="Z1043" i="123"/>
  <c r="AA1043" i="123" s="1"/>
  <c r="AB1043" i="123" s="1"/>
  <c r="Y1043" i="123"/>
  <c r="W1043" i="123"/>
  <c r="J1043" i="123"/>
  <c r="H1043" i="123"/>
  <c r="E1043" i="123"/>
  <c r="L1043" i="123" s="1"/>
  <c r="AE1042" i="123"/>
  <c r="AD1042" i="123"/>
  <c r="Z1042" i="123"/>
  <c r="AA1042" i="123" s="1"/>
  <c r="AB1042" i="123" s="1"/>
  <c r="Y1042" i="123"/>
  <c r="W1042" i="123"/>
  <c r="J1042" i="123"/>
  <c r="H1042" i="123"/>
  <c r="E1042" i="123"/>
  <c r="L1042" i="123" s="1"/>
  <c r="AE1041" i="123"/>
  <c r="AD1041" i="123"/>
  <c r="Z1041" i="123"/>
  <c r="AA1041" i="123" s="1"/>
  <c r="AB1041" i="123" s="1"/>
  <c r="Y1041" i="123"/>
  <c r="W1041" i="123"/>
  <c r="J1041" i="123"/>
  <c r="H1041" i="123"/>
  <c r="E1041" i="123"/>
  <c r="L1041" i="123" s="1"/>
  <c r="AE1040" i="123"/>
  <c r="AD1040" i="123"/>
  <c r="Z1040" i="123"/>
  <c r="AA1040" i="123" s="1"/>
  <c r="AB1040" i="123" s="1"/>
  <c r="Y1040" i="123"/>
  <c r="W1040" i="123"/>
  <c r="J1040" i="123"/>
  <c r="H1040" i="123"/>
  <c r="E1040" i="123"/>
  <c r="L1040" i="123" s="1"/>
  <c r="AE1039" i="123"/>
  <c r="AD1039" i="123"/>
  <c r="Z1039" i="123"/>
  <c r="AA1039" i="123" s="1"/>
  <c r="AB1039" i="123" s="1"/>
  <c r="Y1039" i="123"/>
  <c r="W1039" i="123"/>
  <c r="J1039" i="123"/>
  <c r="H1039" i="123"/>
  <c r="E1039" i="123"/>
  <c r="L1039" i="123" s="1"/>
  <c r="AE1038" i="123"/>
  <c r="AD1038" i="123"/>
  <c r="Z1038" i="123"/>
  <c r="AA1038" i="123" s="1"/>
  <c r="AB1038" i="123" s="1"/>
  <c r="Y1038" i="123"/>
  <c r="W1038" i="123"/>
  <c r="J1038" i="123"/>
  <c r="H1038" i="123"/>
  <c r="E1038" i="123"/>
  <c r="L1038" i="123" s="1"/>
  <c r="AE1037" i="123"/>
  <c r="AD1037" i="123"/>
  <c r="Z1037" i="123"/>
  <c r="AA1037" i="123" s="1"/>
  <c r="AB1037" i="123" s="1"/>
  <c r="Y1037" i="123"/>
  <c r="W1037" i="123"/>
  <c r="J1037" i="123"/>
  <c r="H1037" i="123"/>
  <c r="E1037" i="123"/>
  <c r="L1037" i="123" s="1"/>
  <c r="AE1036" i="123"/>
  <c r="AD1036" i="123"/>
  <c r="Z1036" i="123"/>
  <c r="AA1036" i="123" s="1"/>
  <c r="AB1036" i="123" s="1"/>
  <c r="Y1036" i="123"/>
  <c r="W1036" i="123"/>
  <c r="J1036" i="123"/>
  <c r="H1036" i="123"/>
  <c r="E1036" i="123"/>
  <c r="L1036" i="123" s="1"/>
  <c r="AE1035" i="123"/>
  <c r="AD1035" i="123"/>
  <c r="Z1035" i="123"/>
  <c r="AA1035" i="123" s="1"/>
  <c r="AB1035" i="123" s="1"/>
  <c r="Y1035" i="123"/>
  <c r="W1035" i="123"/>
  <c r="J1035" i="123"/>
  <c r="H1035" i="123"/>
  <c r="E1035" i="123"/>
  <c r="L1035" i="123" s="1"/>
  <c r="AE1034" i="123"/>
  <c r="AD1034" i="123"/>
  <c r="Z1034" i="123"/>
  <c r="AA1034" i="123" s="1"/>
  <c r="AB1034" i="123" s="1"/>
  <c r="Y1034" i="123"/>
  <c r="W1034" i="123"/>
  <c r="J1034" i="123"/>
  <c r="H1034" i="123"/>
  <c r="E1034" i="123"/>
  <c r="L1034" i="123" s="1"/>
  <c r="AE1033" i="123"/>
  <c r="AD1033" i="123"/>
  <c r="Z1033" i="123"/>
  <c r="AA1033" i="123" s="1"/>
  <c r="AB1033" i="123" s="1"/>
  <c r="Y1033" i="123"/>
  <c r="W1033" i="123"/>
  <c r="J1033" i="123"/>
  <c r="H1033" i="123"/>
  <c r="E1033" i="123"/>
  <c r="L1033" i="123" s="1"/>
  <c r="AE1032" i="123"/>
  <c r="AD1032" i="123"/>
  <c r="Z1032" i="123"/>
  <c r="AA1032" i="123" s="1"/>
  <c r="AB1032" i="123" s="1"/>
  <c r="Y1032" i="123"/>
  <c r="W1032" i="123"/>
  <c r="J1032" i="123"/>
  <c r="H1032" i="123"/>
  <c r="E1032" i="123"/>
  <c r="L1032" i="123" s="1"/>
  <c r="AE1031" i="123"/>
  <c r="AD1031" i="123"/>
  <c r="Z1031" i="123"/>
  <c r="AA1031" i="123" s="1"/>
  <c r="AB1031" i="123" s="1"/>
  <c r="Y1031" i="123"/>
  <c r="W1031" i="123"/>
  <c r="J1031" i="123"/>
  <c r="H1031" i="123"/>
  <c r="E1031" i="123"/>
  <c r="L1031" i="123" s="1"/>
  <c r="AE1030" i="123"/>
  <c r="AD1030" i="123"/>
  <c r="Z1030" i="123"/>
  <c r="AA1030" i="123" s="1"/>
  <c r="AB1030" i="123" s="1"/>
  <c r="Y1030" i="123"/>
  <c r="W1030" i="123"/>
  <c r="J1030" i="123"/>
  <c r="H1030" i="123"/>
  <c r="E1030" i="123"/>
  <c r="L1030" i="123" s="1"/>
  <c r="AE1029" i="123"/>
  <c r="AD1029" i="123"/>
  <c r="Z1029" i="123"/>
  <c r="AA1029" i="123" s="1"/>
  <c r="AB1029" i="123" s="1"/>
  <c r="Y1029" i="123"/>
  <c r="W1029" i="123"/>
  <c r="J1029" i="123"/>
  <c r="H1029" i="123"/>
  <c r="E1029" i="123"/>
  <c r="L1029" i="123" s="1"/>
  <c r="AE1028" i="123"/>
  <c r="AD1028" i="123"/>
  <c r="Z1028" i="123"/>
  <c r="AA1028" i="123" s="1"/>
  <c r="AB1028" i="123" s="1"/>
  <c r="Y1028" i="123"/>
  <c r="W1028" i="123"/>
  <c r="J1028" i="123"/>
  <c r="H1028" i="123"/>
  <c r="E1028" i="123"/>
  <c r="L1028" i="123" s="1"/>
  <c r="AE1027" i="123"/>
  <c r="AD1027" i="123"/>
  <c r="Z1027" i="123"/>
  <c r="AA1027" i="123" s="1"/>
  <c r="AB1027" i="123" s="1"/>
  <c r="Y1027" i="123"/>
  <c r="W1027" i="123"/>
  <c r="J1027" i="123"/>
  <c r="H1027" i="123"/>
  <c r="E1027" i="123"/>
  <c r="L1027" i="123" s="1"/>
  <c r="AE1026" i="123"/>
  <c r="AD1026" i="123"/>
  <c r="Z1026" i="123"/>
  <c r="AA1026" i="123" s="1"/>
  <c r="AB1026" i="123" s="1"/>
  <c r="Y1026" i="123"/>
  <c r="W1026" i="123"/>
  <c r="J1026" i="123"/>
  <c r="H1026" i="123"/>
  <c r="E1026" i="123"/>
  <c r="L1026" i="123" s="1"/>
  <c r="AE1025" i="123"/>
  <c r="AD1025" i="123"/>
  <c r="Z1025" i="123"/>
  <c r="AA1025" i="123" s="1"/>
  <c r="AB1025" i="123" s="1"/>
  <c r="Y1025" i="123"/>
  <c r="W1025" i="123"/>
  <c r="J1025" i="123"/>
  <c r="H1025" i="123"/>
  <c r="E1025" i="123"/>
  <c r="L1025" i="123" s="1"/>
  <c r="AE1024" i="123"/>
  <c r="AD1024" i="123"/>
  <c r="Z1024" i="123"/>
  <c r="AA1024" i="123" s="1"/>
  <c r="AB1024" i="123" s="1"/>
  <c r="Y1024" i="123"/>
  <c r="W1024" i="123"/>
  <c r="J1024" i="123"/>
  <c r="H1024" i="123"/>
  <c r="E1024" i="123"/>
  <c r="L1024" i="123" s="1"/>
  <c r="AE1023" i="123"/>
  <c r="AD1023" i="123"/>
  <c r="Z1023" i="123"/>
  <c r="AA1023" i="123" s="1"/>
  <c r="AB1023" i="123" s="1"/>
  <c r="Y1023" i="123"/>
  <c r="W1023" i="123"/>
  <c r="J1023" i="123"/>
  <c r="H1023" i="123"/>
  <c r="E1023" i="123"/>
  <c r="L1023" i="123" s="1"/>
  <c r="AE1022" i="123"/>
  <c r="AD1022" i="123"/>
  <c r="Z1022" i="123"/>
  <c r="AA1022" i="123" s="1"/>
  <c r="AB1022" i="123" s="1"/>
  <c r="Y1022" i="123"/>
  <c r="W1022" i="123"/>
  <c r="J1022" i="123"/>
  <c r="H1022" i="123"/>
  <c r="E1022" i="123"/>
  <c r="L1022" i="123" s="1"/>
  <c r="AE1021" i="123"/>
  <c r="AD1021" i="123"/>
  <c r="Z1021" i="123"/>
  <c r="AA1021" i="123" s="1"/>
  <c r="AB1021" i="123" s="1"/>
  <c r="Y1021" i="123"/>
  <c r="W1021" i="123"/>
  <c r="J1021" i="123"/>
  <c r="H1021" i="123"/>
  <c r="E1021" i="123"/>
  <c r="L1021" i="123" s="1"/>
  <c r="AE1020" i="123"/>
  <c r="AD1020" i="123"/>
  <c r="Z1020" i="123"/>
  <c r="AA1020" i="123" s="1"/>
  <c r="AB1020" i="123" s="1"/>
  <c r="Y1020" i="123"/>
  <c r="W1020" i="123"/>
  <c r="J1020" i="123"/>
  <c r="H1020" i="123"/>
  <c r="E1020" i="123"/>
  <c r="L1020" i="123" s="1"/>
  <c r="AE1019" i="123"/>
  <c r="AD1019" i="123"/>
  <c r="Z1019" i="123"/>
  <c r="AA1019" i="123" s="1"/>
  <c r="AB1019" i="123" s="1"/>
  <c r="Y1019" i="123"/>
  <c r="W1019" i="123"/>
  <c r="J1019" i="123"/>
  <c r="H1019" i="123"/>
  <c r="E1019" i="123"/>
  <c r="L1019" i="123" s="1"/>
  <c r="AE1018" i="123"/>
  <c r="AD1018" i="123"/>
  <c r="Z1018" i="123"/>
  <c r="AA1018" i="123" s="1"/>
  <c r="AB1018" i="123" s="1"/>
  <c r="Y1018" i="123"/>
  <c r="W1018" i="123"/>
  <c r="J1018" i="123"/>
  <c r="H1018" i="123"/>
  <c r="E1018" i="123"/>
  <c r="L1018" i="123" s="1"/>
  <c r="AE1017" i="123"/>
  <c r="AD1017" i="123"/>
  <c r="Z1017" i="123"/>
  <c r="AA1017" i="123" s="1"/>
  <c r="AB1017" i="123" s="1"/>
  <c r="Y1017" i="123"/>
  <c r="W1017" i="123"/>
  <c r="J1017" i="123"/>
  <c r="H1017" i="123"/>
  <c r="E1017" i="123"/>
  <c r="L1017" i="123" s="1"/>
  <c r="AE1016" i="123"/>
  <c r="AD1016" i="123"/>
  <c r="Z1016" i="123"/>
  <c r="AA1016" i="123" s="1"/>
  <c r="AB1016" i="123" s="1"/>
  <c r="Y1016" i="123"/>
  <c r="W1016" i="123"/>
  <c r="J1016" i="123"/>
  <c r="H1016" i="123"/>
  <c r="E1016" i="123"/>
  <c r="L1016" i="123" s="1"/>
  <c r="AE1015" i="123"/>
  <c r="AD1015" i="123"/>
  <c r="Z1015" i="123"/>
  <c r="AA1015" i="123" s="1"/>
  <c r="AB1015" i="123" s="1"/>
  <c r="Y1015" i="123"/>
  <c r="W1015" i="123"/>
  <c r="J1015" i="123"/>
  <c r="H1015" i="123"/>
  <c r="E1015" i="123"/>
  <c r="L1015" i="123" s="1"/>
  <c r="AE1014" i="123"/>
  <c r="AD1014" i="123"/>
  <c r="Z1014" i="123"/>
  <c r="AA1014" i="123" s="1"/>
  <c r="AB1014" i="123" s="1"/>
  <c r="Y1014" i="123"/>
  <c r="W1014" i="123"/>
  <c r="J1014" i="123"/>
  <c r="H1014" i="123"/>
  <c r="E1014" i="123"/>
  <c r="L1014" i="123" s="1"/>
  <c r="AE1013" i="123"/>
  <c r="AD1013" i="123"/>
  <c r="Z1013" i="123"/>
  <c r="AA1013" i="123" s="1"/>
  <c r="AB1013" i="123" s="1"/>
  <c r="Y1013" i="123"/>
  <c r="W1013" i="123"/>
  <c r="J1013" i="123"/>
  <c r="H1013" i="123"/>
  <c r="E1013" i="123"/>
  <c r="L1013" i="123" s="1"/>
  <c r="AE1012" i="123"/>
  <c r="AD1012" i="123"/>
  <c r="Z1012" i="123"/>
  <c r="AA1012" i="123" s="1"/>
  <c r="AB1012" i="123" s="1"/>
  <c r="Y1012" i="123"/>
  <c r="W1012" i="123"/>
  <c r="J1012" i="123"/>
  <c r="H1012" i="123"/>
  <c r="E1012" i="123"/>
  <c r="L1012" i="123" s="1"/>
  <c r="AE1011" i="123"/>
  <c r="AD1011" i="123"/>
  <c r="Z1011" i="123"/>
  <c r="AA1011" i="123" s="1"/>
  <c r="AB1011" i="123" s="1"/>
  <c r="Y1011" i="123"/>
  <c r="W1011" i="123"/>
  <c r="J1011" i="123"/>
  <c r="H1011" i="123"/>
  <c r="E1011" i="123"/>
  <c r="L1011" i="123" s="1"/>
  <c r="AE1010" i="123"/>
  <c r="AD1010" i="123"/>
  <c r="Z1010" i="123"/>
  <c r="AA1010" i="123" s="1"/>
  <c r="AB1010" i="123" s="1"/>
  <c r="Y1010" i="123"/>
  <c r="W1010" i="123"/>
  <c r="J1010" i="123"/>
  <c r="H1010" i="123"/>
  <c r="E1010" i="123"/>
  <c r="L1010" i="123" s="1"/>
  <c r="AE1009" i="123"/>
  <c r="AD1009" i="123"/>
  <c r="Z1009" i="123"/>
  <c r="AA1009" i="123" s="1"/>
  <c r="AB1009" i="123" s="1"/>
  <c r="Y1009" i="123"/>
  <c r="W1009" i="123"/>
  <c r="J1009" i="123"/>
  <c r="H1009" i="123"/>
  <c r="E1009" i="123"/>
  <c r="L1009" i="123" s="1"/>
  <c r="AE1008" i="123"/>
  <c r="AD1008" i="123"/>
  <c r="Z1008" i="123"/>
  <c r="AA1008" i="123" s="1"/>
  <c r="AB1008" i="123" s="1"/>
  <c r="Y1008" i="123"/>
  <c r="W1008" i="123"/>
  <c r="J1008" i="123"/>
  <c r="H1008" i="123"/>
  <c r="E1008" i="123"/>
  <c r="L1008" i="123" s="1"/>
  <c r="AE1007" i="123"/>
  <c r="AD1007" i="123"/>
  <c r="Z1007" i="123"/>
  <c r="AA1007" i="123" s="1"/>
  <c r="AB1007" i="123" s="1"/>
  <c r="Y1007" i="123"/>
  <c r="W1007" i="123"/>
  <c r="J1007" i="123"/>
  <c r="H1007" i="123"/>
  <c r="E1007" i="123"/>
  <c r="L1007" i="123" s="1"/>
  <c r="AE1006" i="123"/>
  <c r="AD1006" i="123"/>
  <c r="Z1006" i="123"/>
  <c r="AA1006" i="123" s="1"/>
  <c r="AB1006" i="123" s="1"/>
  <c r="Y1006" i="123"/>
  <c r="W1006" i="123"/>
  <c r="J1006" i="123"/>
  <c r="H1006" i="123"/>
  <c r="E1006" i="123"/>
  <c r="L1006" i="123" s="1"/>
  <c r="AE1005" i="123"/>
  <c r="AD1005" i="123"/>
  <c r="Z1005" i="123"/>
  <c r="AA1005" i="123" s="1"/>
  <c r="AB1005" i="123" s="1"/>
  <c r="Y1005" i="123"/>
  <c r="W1005" i="123"/>
  <c r="J1005" i="123"/>
  <c r="H1005" i="123"/>
  <c r="E1005" i="123"/>
  <c r="L1005" i="123" s="1"/>
  <c r="AE1004" i="123"/>
  <c r="AD1004" i="123"/>
  <c r="Z1004" i="123"/>
  <c r="AA1004" i="123" s="1"/>
  <c r="AB1004" i="123" s="1"/>
  <c r="Y1004" i="123"/>
  <c r="W1004" i="123"/>
  <c r="J1004" i="123"/>
  <c r="H1004" i="123"/>
  <c r="E1004" i="123"/>
  <c r="L1004" i="123" s="1"/>
  <c r="AE1003" i="123"/>
  <c r="AD1003" i="123"/>
  <c r="Z1003" i="123"/>
  <c r="AA1003" i="123" s="1"/>
  <c r="AB1003" i="123" s="1"/>
  <c r="Y1003" i="123"/>
  <c r="W1003" i="123"/>
  <c r="J1003" i="123"/>
  <c r="H1003" i="123"/>
  <c r="E1003" i="123"/>
  <c r="L1003" i="123" s="1"/>
  <c r="AE1002" i="123"/>
  <c r="AD1002" i="123"/>
  <c r="Z1002" i="123"/>
  <c r="AA1002" i="123" s="1"/>
  <c r="AB1002" i="123" s="1"/>
  <c r="Y1002" i="123"/>
  <c r="W1002" i="123"/>
  <c r="J1002" i="123"/>
  <c r="H1002" i="123"/>
  <c r="E1002" i="123"/>
  <c r="L1002" i="123" s="1"/>
  <c r="AE1001" i="123"/>
  <c r="AD1001" i="123"/>
  <c r="Z1001" i="123"/>
  <c r="AA1001" i="123" s="1"/>
  <c r="AB1001" i="123" s="1"/>
  <c r="Y1001" i="123"/>
  <c r="W1001" i="123"/>
  <c r="J1001" i="123"/>
  <c r="H1001" i="123"/>
  <c r="E1001" i="123"/>
  <c r="L1001" i="123" s="1"/>
  <c r="AE1000" i="123"/>
  <c r="AD1000" i="123"/>
  <c r="Z1000" i="123"/>
  <c r="AA1000" i="123" s="1"/>
  <c r="AB1000" i="123" s="1"/>
  <c r="Y1000" i="123"/>
  <c r="W1000" i="123"/>
  <c r="J1000" i="123"/>
  <c r="H1000" i="123"/>
  <c r="E1000" i="123"/>
  <c r="L1000" i="123" s="1"/>
  <c r="AE999" i="123"/>
  <c r="AD999" i="123"/>
  <c r="Z999" i="123"/>
  <c r="AA999" i="123" s="1"/>
  <c r="AB999" i="123" s="1"/>
  <c r="Y999" i="123"/>
  <c r="W999" i="123"/>
  <c r="J999" i="123"/>
  <c r="H999" i="123"/>
  <c r="E999" i="123"/>
  <c r="L999" i="123" s="1"/>
  <c r="AE998" i="123"/>
  <c r="AD998" i="123"/>
  <c r="Z998" i="123"/>
  <c r="AA998" i="123" s="1"/>
  <c r="AB998" i="123" s="1"/>
  <c r="Y998" i="123"/>
  <c r="W998" i="123"/>
  <c r="J998" i="123"/>
  <c r="H998" i="123"/>
  <c r="E998" i="123"/>
  <c r="L998" i="123" s="1"/>
  <c r="AE997" i="123"/>
  <c r="AD997" i="123"/>
  <c r="Z997" i="123"/>
  <c r="AA997" i="123" s="1"/>
  <c r="AB997" i="123" s="1"/>
  <c r="Y997" i="123"/>
  <c r="W997" i="123"/>
  <c r="J997" i="123"/>
  <c r="H997" i="123"/>
  <c r="E997" i="123"/>
  <c r="L997" i="123" s="1"/>
  <c r="AE996" i="123"/>
  <c r="AD996" i="123"/>
  <c r="Z996" i="123"/>
  <c r="AA996" i="123" s="1"/>
  <c r="AB996" i="123" s="1"/>
  <c r="Y996" i="123"/>
  <c r="W996" i="123"/>
  <c r="J996" i="123"/>
  <c r="H996" i="123"/>
  <c r="E996" i="123"/>
  <c r="L996" i="123" s="1"/>
  <c r="AE995" i="123"/>
  <c r="AD995" i="123"/>
  <c r="Z995" i="123"/>
  <c r="AA995" i="123" s="1"/>
  <c r="AB995" i="123" s="1"/>
  <c r="Y995" i="123"/>
  <c r="W995" i="123"/>
  <c r="J995" i="123"/>
  <c r="H995" i="123"/>
  <c r="E995" i="123"/>
  <c r="L995" i="123" s="1"/>
  <c r="AE994" i="123"/>
  <c r="AD994" i="123"/>
  <c r="Z994" i="123"/>
  <c r="AA994" i="123" s="1"/>
  <c r="AB994" i="123" s="1"/>
  <c r="Y994" i="123"/>
  <c r="W994" i="123"/>
  <c r="J994" i="123"/>
  <c r="H994" i="123"/>
  <c r="E994" i="123"/>
  <c r="L994" i="123" s="1"/>
  <c r="AE993" i="123"/>
  <c r="AD993" i="123"/>
  <c r="Z993" i="123"/>
  <c r="AA993" i="123" s="1"/>
  <c r="AB993" i="123" s="1"/>
  <c r="Y993" i="123"/>
  <c r="W993" i="123"/>
  <c r="J993" i="123"/>
  <c r="H993" i="123"/>
  <c r="E993" i="123"/>
  <c r="L993" i="123" s="1"/>
  <c r="AE992" i="123"/>
  <c r="AD992" i="123"/>
  <c r="Z992" i="123"/>
  <c r="AA992" i="123" s="1"/>
  <c r="AB992" i="123" s="1"/>
  <c r="Y992" i="123"/>
  <c r="W992" i="123"/>
  <c r="J992" i="123"/>
  <c r="H992" i="123"/>
  <c r="E992" i="123"/>
  <c r="L992" i="123" s="1"/>
  <c r="AE991" i="123"/>
  <c r="AD991" i="123"/>
  <c r="Z991" i="123"/>
  <c r="AA991" i="123" s="1"/>
  <c r="AB991" i="123" s="1"/>
  <c r="Y991" i="123"/>
  <c r="W991" i="123"/>
  <c r="J991" i="123"/>
  <c r="H991" i="123"/>
  <c r="E991" i="123"/>
  <c r="L991" i="123" s="1"/>
  <c r="AE990" i="123"/>
  <c r="AD990" i="123"/>
  <c r="Z990" i="123"/>
  <c r="AA990" i="123" s="1"/>
  <c r="AB990" i="123" s="1"/>
  <c r="Y990" i="123"/>
  <c r="W990" i="123"/>
  <c r="J990" i="123"/>
  <c r="H990" i="123"/>
  <c r="E990" i="123"/>
  <c r="L990" i="123" s="1"/>
  <c r="AE989" i="123"/>
  <c r="AD989" i="123"/>
  <c r="Z989" i="123"/>
  <c r="AA989" i="123" s="1"/>
  <c r="AB989" i="123" s="1"/>
  <c r="Y989" i="123"/>
  <c r="W989" i="123"/>
  <c r="J989" i="123"/>
  <c r="H989" i="123"/>
  <c r="E989" i="123"/>
  <c r="L989" i="123" s="1"/>
  <c r="AE988" i="123"/>
  <c r="AD988" i="123"/>
  <c r="Z988" i="123"/>
  <c r="AA988" i="123" s="1"/>
  <c r="AB988" i="123" s="1"/>
  <c r="Y988" i="123"/>
  <c r="W988" i="123"/>
  <c r="J988" i="123"/>
  <c r="H988" i="123"/>
  <c r="E988" i="123"/>
  <c r="L988" i="123" s="1"/>
  <c r="AE987" i="123"/>
  <c r="AD987" i="123"/>
  <c r="Z987" i="123"/>
  <c r="AA987" i="123" s="1"/>
  <c r="AB987" i="123" s="1"/>
  <c r="Y987" i="123"/>
  <c r="W987" i="123"/>
  <c r="J987" i="123"/>
  <c r="H987" i="123"/>
  <c r="E987" i="123"/>
  <c r="L987" i="123" s="1"/>
  <c r="AE986" i="123"/>
  <c r="AD986" i="123"/>
  <c r="Z986" i="123"/>
  <c r="AA986" i="123" s="1"/>
  <c r="AB986" i="123" s="1"/>
  <c r="Y986" i="123"/>
  <c r="W986" i="123"/>
  <c r="J986" i="123"/>
  <c r="H986" i="123"/>
  <c r="E986" i="123"/>
  <c r="L986" i="123" s="1"/>
  <c r="AE985" i="123"/>
  <c r="AD985" i="123"/>
  <c r="Z985" i="123"/>
  <c r="AA985" i="123" s="1"/>
  <c r="AB985" i="123" s="1"/>
  <c r="Y985" i="123"/>
  <c r="W985" i="123"/>
  <c r="J985" i="123"/>
  <c r="H985" i="123"/>
  <c r="E985" i="123"/>
  <c r="L985" i="123" s="1"/>
  <c r="AE984" i="123"/>
  <c r="AD984" i="123"/>
  <c r="Z984" i="123"/>
  <c r="AA984" i="123" s="1"/>
  <c r="AB984" i="123" s="1"/>
  <c r="Y984" i="123"/>
  <c r="W984" i="123"/>
  <c r="J984" i="123"/>
  <c r="H984" i="123"/>
  <c r="E984" i="123"/>
  <c r="L984" i="123" s="1"/>
  <c r="AE983" i="123"/>
  <c r="AD983" i="123"/>
  <c r="Z983" i="123"/>
  <c r="AA983" i="123" s="1"/>
  <c r="AB983" i="123" s="1"/>
  <c r="Y983" i="123"/>
  <c r="W983" i="123"/>
  <c r="J983" i="123"/>
  <c r="H983" i="123"/>
  <c r="E983" i="123"/>
  <c r="L983" i="123" s="1"/>
  <c r="AE982" i="123"/>
  <c r="AD982" i="123"/>
  <c r="Z982" i="123"/>
  <c r="AA982" i="123" s="1"/>
  <c r="AB982" i="123" s="1"/>
  <c r="Y982" i="123"/>
  <c r="W982" i="123"/>
  <c r="J982" i="123"/>
  <c r="H982" i="123"/>
  <c r="E982" i="123"/>
  <c r="L982" i="123" s="1"/>
  <c r="AE981" i="123"/>
  <c r="AD981" i="123"/>
  <c r="Z981" i="123"/>
  <c r="AA981" i="123" s="1"/>
  <c r="AB981" i="123" s="1"/>
  <c r="Y981" i="123"/>
  <c r="W981" i="123"/>
  <c r="J981" i="123"/>
  <c r="H981" i="123"/>
  <c r="E981" i="123"/>
  <c r="L981" i="123" s="1"/>
  <c r="AE980" i="123"/>
  <c r="AD980" i="123"/>
  <c r="Z980" i="123"/>
  <c r="AA980" i="123" s="1"/>
  <c r="AB980" i="123" s="1"/>
  <c r="Y980" i="123"/>
  <c r="W980" i="123"/>
  <c r="J980" i="123"/>
  <c r="H980" i="123"/>
  <c r="E980" i="123"/>
  <c r="L980" i="123" s="1"/>
  <c r="AE979" i="123"/>
  <c r="AD979" i="123"/>
  <c r="Z979" i="123"/>
  <c r="AA979" i="123" s="1"/>
  <c r="AB979" i="123" s="1"/>
  <c r="Y979" i="123"/>
  <c r="W979" i="123"/>
  <c r="J979" i="123"/>
  <c r="H979" i="123"/>
  <c r="E979" i="123"/>
  <c r="L979" i="123" s="1"/>
  <c r="AE978" i="123"/>
  <c r="AD978" i="123"/>
  <c r="Z978" i="123"/>
  <c r="AA978" i="123" s="1"/>
  <c r="AB978" i="123" s="1"/>
  <c r="Y978" i="123"/>
  <c r="W978" i="123"/>
  <c r="J978" i="123"/>
  <c r="H978" i="123"/>
  <c r="E978" i="123"/>
  <c r="L978" i="123" s="1"/>
  <c r="AE977" i="123"/>
  <c r="AD977" i="123"/>
  <c r="Z977" i="123"/>
  <c r="AA977" i="123" s="1"/>
  <c r="AB977" i="123" s="1"/>
  <c r="Y977" i="123"/>
  <c r="W977" i="123"/>
  <c r="J977" i="123"/>
  <c r="H977" i="123"/>
  <c r="E977" i="123"/>
  <c r="L977" i="123" s="1"/>
  <c r="AE976" i="123"/>
  <c r="AD976" i="123"/>
  <c r="Z976" i="123"/>
  <c r="AA976" i="123" s="1"/>
  <c r="AB976" i="123" s="1"/>
  <c r="Y976" i="123"/>
  <c r="W976" i="123"/>
  <c r="J976" i="123"/>
  <c r="H976" i="123"/>
  <c r="E976" i="123"/>
  <c r="L976" i="123" s="1"/>
  <c r="AE975" i="123"/>
  <c r="AD975" i="123"/>
  <c r="Z975" i="123"/>
  <c r="AA975" i="123" s="1"/>
  <c r="AB975" i="123" s="1"/>
  <c r="Y975" i="123"/>
  <c r="W975" i="123"/>
  <c r="J975" i="123"/>
  <c r="H975" i="123"/>
  <c r="E975" i="123"/>
  <c r="L975" i="123" s="1"/>
  <c r="AE974" i="123"/>
  <c r="AD974" i="123"/>
  <c r="Z974" i="123"/>
  <c r="AA974" i="123" s="1"/>
  <c r="AB974" i="123" s="1"/>
  <c r="Y974" i="123"/>
  <c r="W974" i="123"/>
  <c r="J974" i="123"/>
  <c r="H974" i="123"/>
  <c r="E974" i="123"/>
  <c r="L974" i="123" s="1"/>
  <c r="AE973" i="123"/>
  <c r="AD973" i="123"/>
  <c r="Z973" i="123"/>
  <c r="AA973" i="123" s="1"/>
  <c r="AB973" i="123" s="1"/>
  <c r="Y973" i="123"/>
  <c r="W973" i="123"/>
  <c r="J973" i="123"/>
  <c r="H973" i="123"/>
  <c r="E973" i="123"/>
  <c r="L973" i="123" s="1"/>
  <c r="AE972" i="123"/>
  <c r="AD972" i="123"/>
  <c r="Z972" i="123"/>
  <c r="AA972" i="123" s="1"/>
  <c r="AB972" i="123" s="1"/>
  <c r="Y972" i="123"/>
  <c r="W972" i="123"/>
  <c r="J972" i="123"/>
  <c r="H972" i="123"/>
  <c r="E972" i="123"/>
  <c r="L972" i="123" s="1"/>
  <c r="AE971" i="123"/>
  <c r="AD971" i="123"/>
  <c r="Z971" i="123"/>
  <c r="AA971" i="123" s="1"/>
  <c r="AB971" i="123" s="1"/>
  <c r="Y971" i="123"/>
  <c r="W971" i="123"/>
  <c r="J971" i="123"/>
  <c r="H971" i="123"/>
  <c r="E971" i="123"/>
  <c r="L971" i="123" s="1"/>
  <c r="AE970" i="123"/>
  <c r="AD970" i="123"/>
  <c r="Z970" i="123"/>
  <c r="AA970" i="123" s="1"/>
  <c r="AB970" i="123" s="1"/>
  <c r="Y970" i="123"/>
  <c r="W970" i="123"/>
  <c r="J970" i="123"/>
  <c r="H970" i="123"/>
  <c r="E970" i="123"/>
  <c r="L970" i="123" s="1"/>
  <c r="AE969" i="123"/>
  <c r="AD969" i="123"/>
  <c r="Z969" i="123"/>
  <c r="AA969" i="123" s="1"/>
  <c r="AB969" i="123" s="1"/>
  <c r="Y969" i="123"/>
  <c r="W969" i="123"/>
  <c r="J969" i="123"/>
  <c r="H969" i="123"/>
  <c r="E969" i="123"/>
  <c r="L969" i="123" s="1"/>
  <c r="AE968" i="123"/>
  <c r="AD968" i="123"/>
  <c r="Z968" i="123"/>
  <c r="AA968" i="123" s="1"/>
  <c r="AB968" i="123" s="1"/>
  <c r="Y968" i="123"/>
  <c r="W968" i="123"/>
  <c r="J968" i="123"/>
  <c r="H968" i="123"/>
  <c r="E968" i="123"/>
  <c r="L968" i="123" s="1"/>
  <c r="AE967" i="123"/>
  <c r="AD967" i="123"/>
  <c r="Z967" i="123"/>
  <c r="AA967" i="123" s="1"/>
  <c r="AB967" i="123" s="1"/>
  <c r="Y967" i="123"/>
  <c r="W967" i="123"/>
  <c r="J967" i="123"/>
  <c r="H967" i="123"/>
  <c r="E967" i="123"/>
  <c r="L967" i="123" s="1"/>
  <c r="AE966" i="123"/>
  <c r="AD966" i="123"/>
  <c r="Z966" i="123"/>
  <c r="AA966" i="123" s="1"/>
  <c r="AB966" i="123" s="1"/>
  <c r="Y966" i="123"/>
  <c r="W966" i="123"/>
  <c r="J966" i="123"/>
  <c r="H966" i="123"/>
  <c r="E966" i="123"/>
  <c r="L966" i="123" s="1"/>
  <c r="AE965" i="123"/>
  <c r="AD965" i="123"/>
  <c r="Z965" i="123"/>
  <c r="AA965" i="123" s="1"/>
  <c r="AB965" i="123" s="1"/>
  <c r="Y965" i="123"/>
  <c r="W965" i="123"/>
  <c r="J965" i="123"/>
  <c r="H965" i="123"/>
  <c r="E965" i="123"/>
  <c r="L965" i="123" s="1"/>
  <c r="AE964" i="123"/>
  <c r="AD964" i="123"/>
  <c r="Z964" i="123"/>
  <c r="AA964" i="123" s="1"/>
  <c r="AB964" i="123" s="1"/>
  <c r="Y964" i="123"/>
  <c r="W964" i="123"/>
  <c r="J964" i="123"/>
  <c r="H964" i="123"/>
  <c r="E964" i="123"/>
  <c r="L964" i="123" s="1"/>
  <c r="AE963" i="123"/>
  <c r="AD963" i="123"/>
  <c r="Z963" i="123"/>
  <c r="AA963" i="123" s="1"/>
  <c r="AB963" i="123" s="1"/>
  <c r="Y963" i="123"/>
  <c r="W963" i="123"/>
  <c r="J963" i="123"/>
  <c r="H963" i="123"/>
  <c r="E963" i="123"/>
  <c r="L963" i="123" s="1"/>
  <c r="AE962" i="123"/>
  <c r="AD962" i="123"/>
  <c r="Z962" i="123"/>
  <c r="AA962" i="123" s="1"/>
  <c r="AB962" i="123" s="1"/>
  <c r="Y962" i="123"/>
  <c r="W962" i="123"/>
  <c r="J962" i="123"/>
  <c r="H962" i="123"/>
  <c r="E962" i="123"/>
  <c r="L962" i="123" s="1"/>
  <c r="AE961" i="123"/>
  <c r="AD961" i="123"/>
  <c r="Z961" i="123"/>
  <c r="AA961" i="123" s="1"/>
  <c r="AB961" i="123" s="1"/>
  <c r="Y961" i="123"/>
  <c r="W961" i="123"/>
  <c r="J961" i="123"/>
  <c r="H961" i="123"/>
  <c r="E961" i="123"/>
  <c r="L961" i="123" s="1"/>
  <c r="AE960" i="123"/>
  <c r="AD960" i="123"/>
  <c r="Z960" i="123"/>
  <c r="AA960" i="123" s="1"/>
  <c r="AB960" i="123" s="1"/>
  <c r="Y960" i="123"/>
  <c r="W960" i="123"/>
  <c r="J960" i="123"/>
  <c r="H960" i="123"/>
  <c r="E960" i="123"/>
  <c r="L960" i="123" s="1"/>
  <c r="AE959" i="123"/>
  <c r="AD959" i="123"/>
  <c r="Z959" i="123"/>
  <c r="AA959" i="123" s="1"/>
  <c r="AB959" i="123" s="1"/>
  <c r="Y959" i="123"/>
  <c r="W959" i="123"/>
  <c r="J959" i="123"/>
  <c r="H959" i="123"/>
  <c r="E959" i="123"/>
  <c r="L959" i="123" s="1"/>
  <c r="AE958" i="123"/>
  <c r="AD958" i="123"/>
  <c r="Z958" i="123"/>
  <c r="AA958" i="123" s="1"/>
  <c r="AB958" i="123" s="1"/>
  <c r="Y958" i="123"/>
  <c r="W958" i="123"/>
  <c r="J958" i="123"/>
  <c r="H958" i="123"/>
  <c r="E958" i="123"/>
  <c r="L958" i="123" s="1"/>
  <c r="AE957" i="123"/>
  <c r="AD957" i="123"/>
  <c r="Z957" i="123"/>
  <c r="AA957" i="123" s="1"/>
  <c r="AB957" i="123" s="1"/>
  <c r="Y957" i="123"/>
  <c r="W957" i="123"/>
  <c r="J957" i="123"/>
  <c r="H957" i="123"/>
  <c r="E957" i="123"/>
  <c r="L957" i="123" s="1"/>
  <c r="AE956" i="123"/>
  <c r="AD956" i="123"/>
  <c r="Z956" i="123"/>
  <c r="AA956" i="123" s="1"/>
  <c r="AB956" i="123" s="1"/>
  <c r="Y956" i="123"/>
  <c r="W956" i="123"/>
  <c r="J956" i="123"/>
  <c r="H956" i="123"/>
  <c r="E956" i="123"/>
  <c r="L956" i="123" s="1"/>
  <c r="AE955" i="123"/>
  <c r="AD955" i="123"/>
  <c r="Z955" i="123"/>
  <c r="AA955" i="123" s="1"/>
  <c r="AB955" i="123" s="1"/>
  <c r="Y955" i="123"/>
  <c r="W955" i="123"/>
  <c r="J955" i="123"/>
  <c r="H955" i="123"/>
  <c r="E955" i="123"/>
  <c r="L955" i="123" s="1"/>
  <c r="AE954" i="123"/>
  <c r="AD954" i="123"/>
  <c r="Z954" i="123"/>
  <c r="AA954" i="123" s="1"/>
  <c r="AB954" i="123" s="1"/>
  <c r="Y954" i="123"/>
  <c r="W954" i="123"/>
  <c r="J954" i="123"/>
  <c r="H954" i="123"/>
  <c r="E954" i="123"/>
  <c r="L954" i="123" s="1"/>
  <c r="AE953" i="123"/>
  <c r="AD953" i="123"/>
  <c r="Z953" i="123"/>
  <c r="AA953" i="123" s="1"/>
  <c r="AB953" i="123" s="1"/>
  <c r="Y953" i="123"/>
  <c r="W953" i="123"/>
  <c r="J953" i="123"/>
  <c r="H953" i="123"/>
  <c r="E953" i="123"/>
  <c r="L953" i="123" s="1"/>
  <c r="AE952" i="123"/>
  <c r="AD952" i="123"/>
  <c r="Z952" i="123"/>
  <c r="AA952" i="123" s="1"/>
  <c r="AB952" i="123" s="1"/>
  <c r="Y952" i="123"/>
  <c r="W952" i="123"/>
  <c r="J952" i="123"/>
  <c r="H952" i="123"/>
  <c r="E952" i="123"/>
  <c r="L952" i="123" s="1"/>
  <c r="AE951" i="123"/>
  <c r="AD951" i="123"/>
  <c r="Z951" i="123"/>
  <c r="AA951" i="123" s="1"/>
  <c r="AB951" i="123" s="1"/>
  <c r="Y951" i="123"/>
  <c r="W951" i="123"/>
  <c r="J951" i="123"/>
  <c r="H951" i="123"/>
  <c r="E951" i="123"/>
  <c r="L951" i="123" s="1"/>
  <c r="AE950" i="123"/>
  <c r="AD950" i="123"/>
  <c r="Z950" i="123"/>
  <c r="AA950" i="123" s="1"/>
  <c r="AB950" i="123" s="1"/>
  <c r="Y950" i="123"/>
  <c r="W950" i="123"/>
  <c r="J950" i="123"/>
  <c r="H950" i="123"/>
  <c r="E950" i="123"/>
  <c r="L950" i="123" s="1"/>
  <c r="AE949" i="123"/>
  <c r="AD949" i="123"/>
  <c r="Z949" i="123"/>
  <c r="AA949" i="123" s="1"/>
  <c r="AB949" i="123" s="1"/>
  <c r="Y949" i="123"/>
  <c r="W949" i="123"/>
  <c r="J949" i="123"/>
  <c r="H949" i="123"/>
  <c r="E949" i="123"/>
  <c r="L949" i="123" s="1"/>
  <c r="AE948" i="123"/>
  <c r="AD948" i="123"/>
  <c r="Z948" i="123"/>
  <c r="AA948" i="123" s="1"/>
  <c r="AB948" i="123" s="1"/>
  <c r="Y948" i="123"/>
  <c r="W948" i="123"/>
  <c r="J948" i="123"/>
  <c r="H948" i="123"/>
  <c r="E948" i="123"/>
  <c r="L948" i="123" s="1"/>
  <c r="AE947" i="123"/>
  <c r="AD947" i="123"/>
  <c r="Z947" i="123"/>
  <c r="AA947" i="123" s="1"/>
  <c r="AB947" i="123" s="1"/>
  <c r="Y947" i="123"/>
  <c r="W947" i="123"/>
  <c r="J947" i="123"/>
  <c r="H947" i="123"/>
  <c r="E947" i="123"/>
  <c r="L947" i="123" s="1"/>
  <c r="AE946" i="123"/>
  <c r="AD946" i="123"/>
  <c r="Z946" i="123"/>
  <c r="AA946" i="123" s="1"/>
  <c r="AB946" i="123" s="1"/>
  <c r="Y946" i="123"/>
  <c r="W946" i="123"/>
  <c r="J946" i="123"/>
  <c r="H946" i="123"/>
  <c r="E946" i="123"/>
  <c r="L946" i="123" s="1"/>
  <c r="AE945" i="123"/>
  <c r="AD945" i="123"/>
  <c r="Z945" i="123"/>
  <c r="AA945" i="123" s="1"/>
  <c r="AB945" i="123" s="1"/>
  <c r="Y945" i="123"/>
  <c r="W945" i="123"/>
  <c r="J945" i="123"/>
  <c r="H945" i="123"/>
  <c r="E945" i="123"/>
  <c r="L945" i="123" s="1"/>
  <c r="AE944" i="123"/>
  <c r="AD944" i="123"/>
  <c r="Z944" i="123"/>
  <c r="AA944" i="123" s="1"/>
  <c r="AB944" i="123" s="1"/>
  <c r="Y944" i="123"/>
  <c r="W944" i="123"/>
  <c r="J944" i="123"/>
  <c r="H944" i="123"/>
  <c r="E944" i="123"/>
  <c r="L944" i="123" s="1"/>
  <c r="AE943" i="123"/>
  <c r="AD943" i="123"/>
  <c r="Z943" i="123"/>
  <c r="AA943" i="123" s="1"/>
  <c r="AB943" i="123" s="1"/>
  <c r="Y943" i="123"/>
  <c r="W943" i="123"/>
  <c r="J943" i="123"/>
  <c r="H943" i="123"/>
  <c r="E943" i="123"/>
  <c r="L943" i="123" s="1"/>
  <c r="AE942" i="123"/>
  <c r="AD942" i="123"/>
  <c r="Z942" i="123"/>
  <c r="AA942" i="123" s="1"/>
  <c r="AB942" i="123" s="1"/>
  <c r="Y942" i="123"/>
  <c r="W942" i="123"/>
  <c r="J942" i="123"/>
  <c r="H942" i="123"/>
  <c r="E942" i="123"/>
  <c r="L942" i="123" s="1"/>
  <c r="AE941" i="123"/>
  <c r="AD941" i="123"/>
  <c r="Z941" i="123"/>
  <c r="AA941" i="123" s="1"/>
  <c r="AB941" i="123" s="1"/>
  <c r="Y941" i="123"/>
  <c r="W941" i="123"/>
  <c r="J941" i="123"/>
  <c r="H941" i="123"/>
  <c r="E941" i="123"/>
  <c r="L941" i="123" s="1"/>
  <c r="AE940" i="123"/>
  <c r="AD940" i="123"/>
  <c r="Z940" i="123"/>
  <c r="AA940" i="123" s="1"/>
  <c r="AB940" i="123" s="1"/>
  <c r="Y940" i="123"/>
  <c r="W940" i="123"/>
  <c r="J940" i="123"/>
  <c r="H940" i="123"/>
  <c r="E940" i="123"/>
  <c r="L940" i="123" s="1"/>
  <c r="AE939" i="123"/>
  <c r="AD939" i="123"/>
  <c r="Z939" i="123"/>
  <c r="AA939" i="123" s="1"/>
  <c r="AB939" i="123" s="1"/>
  <c r="Y939" i="123"/>
  <c r="W939" i="123"/>
  <c r="J939" i="123"/>
  <c r="H939" i="123"/>
  <c r="E939" i="123"/>
  <c r="L939" i="123" s="1"/>
  <c r="AE938" i="123"/>
  <c r="AD938" i="123"/>
  <c r="Z938" i="123"/>
  <c r="AA938" i="123" s="1"/>
  <c r="AB938" i="123" s="1"/>
  <c r="Y938" i="123"/>
  <c r="W938" i="123"/>
  <c r="J938" i="123"/>
  <c r="H938" i="123"/>
  <c r="E938" i="123"/>
  <c r="L938" i="123" s="1"/>
  <c r="AE937" i="123"/>
  <c r="AD937" i="123"/>
  <c r="Z937" i="123"/>
  <c r="AA937" i="123" s="1"/>
  <c r="AB937" i="123" s="1"/>
  <c r="Y937" i="123"/>
  <c r="W937" i="123"/>
  <c r="J937" i="123"/>
  <c r="H937" i="123"/>
  <c r="E937" i="123"/>
  <c r="L937" i="123" s="1"/>
  <c r="AE936" i="123"/>
  <c r="AD936" i="123"/>
  <c r="Z936" i="123"/>
  <c r="AA936" i="123" s="1"/>
  <c r="AB936" i="123" s="1"/>
  <c r="Y936" i="123"/>
  <c r="W936" i="123"/>
  <c r="J936" i="123"/>
  <c r="H936" i="123"/>
  <c r="E936" i="123"/>
  <c r="L936" i="123" s="1"/>
  <c r="AE935" i="123"/>
  <c r="AD935" i="123"/>
  <c r="Z935" i="123"/>
  <c r="AA935" i="123" s="1"/>
  <c r="AB935" i="123" s="1"/>
  <c r="Y935" i="123"/>
  <c r="W935" i="123"/>
  <c r="J935" i="123"/>
  <c r="H935" i="123"/>
  <c r="E935" i="123"/>
  <c r="L935" i="123" s="1"/>
  <c r="AE934" i="123"/>
  <c r="AD934" i="123"/>
  <c r="Z934" i="123"/>
  <c r="AA934" i="123" s="1"/>
  <c r="AB934" i="123" s="1"/>
  <c r="Y934" i="123"/>
  <c r="W934" i="123"/>
  <c r="J934" i="123"/>
  <c r="H934" i="123"/>
  <c r="E934" i="123"/>
  <c r="L934" i="123" s="1"/>
  <c r="AE933" i="123"/>
  <c r="AD933" i="123"/>
  <c r="Z933" i="123"/>
  <c r="AA933" i="123" s="1"/>
  <c r="AB933" i="123" s="1"/>
  <c r="Y933" i="123"/>
  <c r="W933" i="123"/>
  <c r="J933" i="123"/>
  <c r="H933" i="123"/>
  <c r="E933" i="123"/>
  <c r="L933" i="123" s="1"/>
  <c r="AE932" i="123"/>
  <c r="AD932" i="123"/>
  <c r="Z932" i="123"/>
  <c r="AA932" i="123" s="1"/>
  <c r="AB932" i="123" s="1"/>
  <c r="Y932" i="123"/>
  <c r="W932" i="123"/>
  <c r="J932" i="123"/>
  <c r="H932" i="123"/>
  <c r="E932" i="123"/>
  <c r="L932" i="123" s="1"/>
  <c r="AE931" i="123"/>
  <c r="AD931" i="123"/>
  <c r="Z931" i="123"/>
  <c r="AA931" i="123" s="1"/>
  <c r="AB931" i="123" s="1"/>
  <c r="Y931" i="123"/>
  <c r="W931" i="123"/>
  <c r="J931" i="123"/>
  <c r="H931" i="123"/>
  <c r="E931" i="123"/>
  <c r="L931" i="123" s="1"/>
  <c r="AE930" i="123"/>
  <c r="AD930" i="123"/>
  <c r="Z930" i="123"/>
  <c r="AA930" i="123" s="1"/>
  <c r="AB930" i="123" s="1"/>
  <c r="Y930" i="123"/>
  <c r="W930" i="123"/>
  <c r="J930" i="123"/>
  <c r="H930" i="123"/>
  <c r="E930" i="123"/>
  <c r="L930" i="123" s="1"/>
  <c r="AE929" i="123"/>
  <c r="AD929" i="123"/>
  <c r="Z929" i="123"/>
  <c r="AA929" i="123" s="1"/>
  <c r="AB929" i="123" s="1"/>
  <c r="Y929" i="123"/>
  <c r="W929" i="123"/>
  <c r="J929" i="123"/>
  <c r="H929" i="123"/>
  <c r="E929" i="123"/>
  <c r="L929" i="123" s="1"/>
  <c r="AE928" i="123"/>
  <c r="AD928" i="123"/>
  <c r="Z928" i="123"/>
  <c r="AA928" i="123" s="1"/>
  <c r="AB928" i="123" s="1"/>
  <c r="Y928" i="123"/>
  <c r="W928" i="123"/>
  <c r="J928" i="123"/>
  <c r="H928" i="123"/>
  <c r="E928" i="123"/>
  <c r="L928" i="123" s="1"/>
  <c r="AE927" i="123"/>
  <c r="AD927" i="123"/>
  <c r="Z927" i="123"/>
  <c r="AA927" i="123" s="1"/>
  <c r="AB927" i="123" s="1"/>
  <c r="Y927" i="123"/>
  <c r="W927" i="123"/>
  <c r="J927" i="123"/>
  <c r="H927" i="123"/>
  <c r="E927" i="123"/>
  <c r="L927" i="123" s="1"/>
  <c r="AE926" i="123"/>
  <c r="AD926" i="123"/>
  <c r="Z926" i="123"/>
  <c r="AA926" i="123" s="1"/>
  <c r="AB926" i="123" s="1"/>
  <c r="Y926" i="123"/>
  <c r="W926" i="123"/>
  <c r="J926" i="123"/>
  <c r="H926" i="123"/>
  <c r="E926" i="123"/>
  <c r="L926" i="123" s="1"/>
  <c r="AE925" i="123"/>
  <c r="AD925" i="123"/>
  <c r="Z925" i="123"/>
  <c r="AA925" i="123" s="1"/>
  <c r="AB925" i="123" s="1"/>
  <c r="Y925" i="123"/>
  <c r="W925" i="123"/>
  <c r="J925" i="123"/>
  <c r="H925" i="123"/>
  <c r="E925" i="123"/>
  <c r="L925" i="123" s="1"/>
  <c r="AE924" i="123"/>
  <c r="AD924" i="123"/>
  <c r="Z924" i="123"/>
  <c r="AA924" i="123" s="1"/>
  <c r="AB924" i="123" s="1"/>
  <c r="Y924" i="123"/>
  <c r="W924" i="123"/>
  <c r="J924" i="123"/>
  <c r="H924" i="123"/>
  <c r="E924" i="123"/>
  <c r="L924" i="123" s="1"/>
  <c r="AE923" i="123"/>
  <c r="AD923" i="123"/>
  <c r="Z923" i="123"/>
  <c r="AA923" i="123" s="1"/>
  <c r="AB923" i="123" s="1"/>
  <c r="Y923" i="123"/>
  <c r="W923" i="123"/>
  <c r="J923" i="123"/>
  <c r="H923" i="123"/>
  <c r="E923" i="123"/>
  <c r="L923" i="123" s="1"/>
  <c r="AE922" i="123"/>
  <c r="AD922" i="123"/>
  <c r="Z922" i="123"/>
  <c r="AA922" i="123" s="1"/>
  <c r="AB922" i="123" s="1"/>
  <c r="Y922" i="123"/>
  <c r="W922" i="123"/>
  <c r="J922" i="123"/>
  <c r="H922" i="123"/>
  <c r="E922" i="123"/>
  <c r="L922" i="123" s="1"/>
  <c r="AE921" i="123"/>
  <c r="AD921" i="123"/>
  <c r="Z921" i="123"/>
  <c r="AA921" i="123" s="1"/>
  <c r="AB921" i="123" s="1"/>
  <c r="Y921" i="123"/>
  <c r="W921" i="123"/>
  <c r="J921" i="123"/>
  <c r="H921" i="123"/>
  <c r="E921" i="123"/>
  <c r="L921" i="123" s="1"/>
  <c r="AE920" i="123"/>
  <c r="AD920" i="123"/>
  <c r="Z920" i="123"/>
  <c r="AA920" i="123" s="1"/>
  <c r="AB920" i="123" s="1"/>
  <c r="Y920" i="123"/>
  <c r="W920" i="123"/>
  <c r="J920" i="123"/>
  <c r="H920" i="123"/>
  <c r="E920" i="123"/>
  <c r="L920" i="123" s="1"/>
  <c r="AE919" i="123"/>
  <c r="AD919" i="123"/>
  <c r="Z919" i="123"/>
  <c r="AA919" i="123" s="1"/>
  <c r="AB919" i="123" s="1"/>
  <c r="Y919" i="123"/>
  <c r="W919" i="123"/>
  <c r="J919" i="123"/>
  <c r="H919" i="123"/>
  <c r="E919" i="123"/>
  <c r="L919" i="123" s="1"/>
  <c r="AE918" i="123"/>
  <c r="AD918" i="123"/>
  <c r="Z918" i="123"/>
  <c r="AA918" i="123" s="1"/>
  <c r="AB918" i="123" s="1"/>
  <c r="Y918" i="123"/>
  <c r="W918" i="123"/>
  <c r="J918" i="123"/>
  <c r="H918" i="123"/>
  <c r="E918" i="123"/>
  <c r="L918" i="123" s="1"/>
  <c r="AE917" i="123"/>
  <c r="AD917" i="123"/>
  <c r="Z917" i="123"/>
  <c r="AA917" i="123" s="1"/>
  <c r="AB917" i="123" s="1"/>
  <c r="Y917" i="123"/>
  <c r="W917" i="123"/>
  <c r="J917" i="123"/>
  <c r="H917" i="123"/>
  <c r="E917" i="123"/>
  <c r="L917" i="123" s="1"/>
  <c r="AE916" i="123"/>
  <c r="AD916" i="123"/>
  <c r="Z916" i="123"/>
  <c r="AA916" i="123" s="1"/>
  <c r="AB916" i="123" s="1"/>
  <c r="Y916" i="123"/>
  <c r="W916" i="123"/>
  <c r="J916" i="123"/>
  <c r="H916" i="123"/>
  <c r="E916" i="123"/>
  <c r="L916" i="123" s="1"/>
  <c r="AE915" i="123"/>
  <c r="AD915" i="123"/>
  <c r="Z915" i="123"/>
  <c r="AA915" i="123" s="1"/>
  <c r="AB915" i="123" s="1"/>
  <c r="Y915" i="123"/>
  <c r="W915" i="123"/>
  <c r="J915" i="123"/>
  <c r="H915" i="123"/>
  <c r="E915" i="123"/>
  <c r="L915" i="123" s="1"/>
  <c r="AE914" i="123"/>
  <c r="AD914" i="123"/>
  <c r="Z914" i="123"/>
  <c r="AA914" i="123" s="1"/>
  <c r="AB914" i="123" s="1"/>
  <c r="Y914" i="123"/>
  <c r="W914" i="123"/>
  <c r="J914" i="123"/>
  <c r="H914" i="123"/>
  <c r="E914" i="123"/>
  <c r="L914" i="123" s="1"/>
  <c r="AE913" i="123"/>
  <c r="AD913" i="123"/>
  <c r="Z913" i="123"/>
  <c r="AA913" i="123" s="1"/>
  <c r="AB913" i="123" s="1"/>
  <c r="Y913" i="123"/>
  <c r="W913" i="123"/>
  <c r="J913" i="123"/>
  <c r="H913" i="123"/>
  <c r="E913" i="123"/>
  <c r="L913" i="123" s="1"/>
  <c r="AE912" i="123"/>
  <c r="AD912" i="123"/>
  <c r="Z912" i="123"/>
  <c r="AA912" i="123" s="1"/>
  <c r="AB912" i="123" s="1"/>
  <c r="Y912" i="123"/>
  <c r="W912" i="123"/>
  <c r="J912" i="123"/>
  <c r="H912" i="123"/>
  <c r="E912" i="123"/>
  <c r="L912" i="123" s="1"/>
  <c r="AE911" i="123"/>
  <c r="AD911" i="123"/>
  <c r="Z911" i="123"/>
  <c r="AA911" i="123" s="1"/>
  <c r="AB911" i="123" s="1"/>
  <c r="Y911" i="123"/>
  <c r="W911" i="123"/>
  <c r="J911" i="123"/>
  <c r="H911" i="123"/>
  <c r="E911" i="123"/>
  <c r="L911" i="123" s="1"/>
  <c r="AE910" i="123"/>
  <c r="AD910" i="123"/>
  <c r="Z910" i="123"/>
  <c r="AA910" i="123" s="1"/>
  <c r="AB910" i="123" s="1"/>
  <c r="W910" i="123"/>
  <c r="X910" i="123" s="1"/>
  <c r="J910" i="123"/>
  <c r="E910" i="123"/>
  <c r="L910" i="123" s="1"/>
  <c r="AE909" i="123"/>
  <c r="AD909" i="123"/>
  <c r="Z909" i="123"/>
  <c r="AA909" i="123" s="1"/>
  <c r="AB909" i="123" s="1"/>
  <c r="W909" i="123"/>
  <c r="X909" i="123" s="1"/>
  <c r="J909" i="123"/>
  <c r="E909" i="123"/>
  <c r="L909" i="123" s="1"/>
  <c r="AE908" i="123"/>
  <c r="AD908" i="123"/>
  <c r="Z908" i="123"/>
  <c r="AA908" i="123" s="1"/>
  <c r="AB908" i="123" s="1"/>
  <c r="W908" i="123"/>
  <c r="X908" i="123" s="1"/>
  <c r="J908" i="123"/>
  <c r="E908" i="123"/>
  <c r="L908" i="123" s="1"/>
  <c r="AE907" i="123"/>
  <c r="AD907" i="123"/>
  <c r="Z907" i="123"/>
  <c r="AA907" i="123" s="1"/>
  <c r="AB907" i="123" s="1"/>
  <c r="W907" i="123"/>
  <c r="X907" i="123" s="1"/>
  <c r="J907" i="123"/>
  <c r="E907" i="123"/>
  <c r="L907" i="123" s="1"/>
  <c r="AE906" i="123"/>
  <c r="AD906" i="123"/>
  <c r="Z906" i="123"/>
  <c r="AA906" i="123" s="1"/>
  <c r="AB906" i="123" s="1"/>
  <c r="W906" i="123"/>
  <c r="X906" i="123" s="1"/>
  <c r="J906" i="123"/>
  <c r="E906" i="123"/>
  <c r="L906" i="123" s="1"/>
  <c r="AE905" i="123"/>
  <c r="AD905" i="123"/>
  <c r="Z905" i="123"/>
  <c r="AA905" i="123" s="1"/>
  <c r="AB905" i="123" s="1"/>
  <c r="W905" i="123"/>
  <c r="X905" i="123" s="1"/>
  <c r="J905" i="123"/>
  <c r="E905" i="123"/>
  <c r="L905" i="123" s="1"/>
  <c r="AE904" i="123"/>
  <c r="AD904" i="123"/>
  <c r="Z904" i="123"/>
  <c r="AA904" i="123" s="1"/>
  <c r="AB904" i="123" s="1"/>
  <c r="W904" i="123"/>
  <c r="X904" i="123" s="1"/>
  <c r="J904" i="123"/>
  <c r="E904" i="123"/>
  <c r="L904" i="123" s="1"/>
  <c r="AE903" i="123"/>
  <c r="AD903" i="123"/>
  <c r="Z903" i="123"/>
  <c r="AA903" i="123" s="1"/>
  <c r="AB903" i="123" s="1"/>
  <c r="W903" i="123"/>
  <c r="X903" i="123" s="1"/>
  <c r="J903" i="123"/>
  <c r="E903" i="123"/>
  <c r="L903" i="123" s="1"/>
  <c r="AE902" i="123"/>
  <c r="AD902" i="123"/>
  <c r="Z902" i="123"/>
  <c r="AA902" i="123" s="1"/>
  <c r="AB902" i="123" s="1"/>
  <c r="W902" i="123"/>
  <c r="X902" i="123" s="1"/>
  <c r="J902" i="123"/>
  <c r="E902" i="123"/>
  <c r="L902" i="123" s="1"/>
  <c r="AE901" i="123"/>
  <c r="AD901" i="123"/>
  <c r="Z901" i="123"/>
  <c r="AA901" i="123" s="1"/>
  <c r="AB901" i="123" s="1"/>
  <c r="W901" i="123"/>
  <c r="X901" i="123" s="1"/>
  <c r="J901" i="123"/>
  <c r="E901" i="123"/>
  <c r="L901" i="123" s="1"/>
  <c r="AE900" i="123"/>
  <c r="AD900" i="123"/>
  <c r="Z900" i="123"/>
  <c r="AA900" i="123" s="1"/>
  <c r="AB900" i="123" s="1"/>
  <c r="W900" i="123"/>
  <c r="X900" i="123" s="1"/>
  <c r="J900" i="123"/>
  <c r="E900" i="123"/>
  <c r="L900" i="123" s="1"/>
  <c r="AE899" i="123"/>
  <c r="AD899" i="123"/>
  <c r="Z899" i="123"/>
  <c r="AA899" i="123" s="1"/>
  <c r="AB899" i="123" s="1"/>
  <c r="W899" i="123"/>
  <c r="X899" i="123" s="1"/>
  <c r="J899" i="123"/>
  <c r="E899" i="123"/>
  <c r="L899" i="123" s="1"/>
  <c r="AE898" i="123"/>
  <c r="AD898" i="123"/>
  <c r="Z898" i="123"/>
  <c r="AA898" i="123" s="1"/>
  <c r="AB898" i="123" s="1"/>
  <c r="W898" i="123"/>
  <c r="X898" i="123" s="1"/>
  <c r="J898" i="123"/>
  <c r="E898" i="123"/>
  <c r="L898" i="123" s="1"/>
  <c r="AE897" i="123"/>
  <c r="AD897" i="123"/>
  <c r="Z897" i="123"/>
  <c r="AA897" i="123" s="1"/>
  <c r="AB897" i="123" s="1"/>
  <c r="W897" i="123"/>
  <c r="X897" i="123" s="1"/>
  <c r="J897" i="123"/>
  <c r="E897" i="123"/>
  <c r="L897" i="123" s="1"/>
  <c r="AE896" i="123"/>
  <c r="AD896" i="123"/>
  <c r="Z896" i="123"/>
  <c r="AA896" i="123" s="1"/>
  <c r="AB896" i="123" s="1"/>
  <c r="W896" i="123"/>
  <c r="X896" i="123" s="1"/>
  <c r="J896" i="123"/>
  <c r="E896" i="123"/>
  <c r="L896" i="123" s="1"/>
  <c r="AE895" i="123"/>
  <c r="AD895" i="123"/>
  <c r="Z895" i="123"/>
  <c r="AA895" i="123" s="1"/>
  <c r="AB895" i="123" s="1"/>
  <c r="W895" i="123"/>
  <c r="X895" i="123" s="1"/>
  <c r="J895" i="123"/>
  <c r="E895" i="123"/>
  <c r="L895" i="123" s="1"/>
  <c r="AE894" i="123"/>
  <c r="AD894" i="123"/>
  <c r="Z894" i="123"/>
  <c r="AA894" i="123" s="1"/>
  <c r="AB894" i="123" s="1"/>
  <c r="W894" i="123"/>
  <c r="X894" i="123" s="1"/>
  <c r="J894" i="123"/>
  <c r="E894" i="123"/>
  <c r="L894" i="123" s="1"/>
  <c r="AE893" i="123"/>
  <c r="AD893" i="123"/>
  <c r="Z893" i="123"/>
  <c r="AA893" i="123" s="1"/>
  <c r="AB893" i="123" s="1"/>
  <c r="W893" i="123"/>
  <c r="X893" i="123" s="1"/>
  <c r="J893" i="123"/>
  <c r="E893" i="123"/>
  <c r="L893" i="123" s="1"/>
  <c r="AE892" i="123"/>
  <c r="AD892" i="123"/>
  <c r="Z892" i="123"/>
  <c r="AA892" i="123" s="1"/>
  <c r="AB892" i="123" s="1"/>
  <c r="W892" i="123"/>
  <c r="X892" i="123" s="1"/>
  <c r="J892" i="123"/>
  <c r="E892" i="123"/>
  <c r="L892" i="123" s="1"/>
  <c r="AE891" i="123"/>
  <c r="AD891" i="123"/>
  <c r="Z891" i="123"/>
  <c r="AA891" i="123" s="1"/>
  <c r="AB891" i="123" s="1"/>
  <c r="W891" i="123"/>
  <c r="X891" i="123" s="1"/>
  <c r="J891" i="123"/>
  <c r="E891" i="123"/>
  <c r="L891" i="123" s="1"/>
  <c r="AE890" i="123"/>
  <c r="AD890" i="123"/>
  <c r="Z890" i="123"/>
  <c r="AA890" i="123" s="1"/>
  <c r="AB890" i="123" s="1"/>
  <c r="W890" i="123"/>
  <c r="X890" i="123" s="1"/>
  <c r="J890" i="123"/>
  <c r="E890" i="123"/>
  <c r="L890" i="123" s="1"/>
  <c r="AE889" i="123"/>
  <c r="AD889" i="123"/>
  <c r="Z889" i="123"/>
  <c r="AA889" i="123" s="1"/>
  <c r="AB889" i="123" s="1"/>
  <c r="W889" i="123"/>
  <c r="X889" i="123" s="1"/>
  <c r="J889" i="123"/>
  <c r="E889" i="123"/>
  <c r="L889" i="123" s="1"/>
  <c r="AE888" i="123"/>
  <c r="AD888" i="123"/>
  <c r="Z888" i="123"/>
  <c r="AA888" i="123" s="1"/>
  <c r="AB888" i="123" s="1"/>
  <c r="W888" i="123"/>
  <c r="X888" i="123" s="1"/>
  <c r="J888" i="123"/>
  <c r="E888" i="123"/>
  <c r="L888" i="123" s="1"/>
  <c r="AE887" i="123"/>
  <c r="AD887" i="123"/>
  <c r="Z887" i="123"/>
  <c r="AA887" i="123" s="1"/>
  <c r="AB887" i="123" s="1"/>
  <c r="W887" i="123"/>
  <c r="X887" i="123" s="1"/>
  <c r="J887" i="123"/>
  <c r="E887" i="123"/>
  <c r="L887" i="123" s="1"/>
  <c r="AE886" i="123"/>
  <c r="AD886" i="123"/>
  <c r="Z886" i="123"/>
  <c r="AA886" i="123" s="1"/>
  <c r="AB886" i="123" s="1"/>
  <c r="W886" i="123"/>
  <c r="X886" i="123" s="1"/>
  <c r="J886" i="123"/>
  <c r="E886" i="123"/>
  <c r="L886" i="123" s="1"/>
  <c r="AE885" i="123"/>
  <c r="AD885" i="123"/>
  <c r="Z885" i="123"/>
  <c r="AA885" i="123" s="1"/>
  <c r="AB885" i="123" s="1"/>
  <c r="W885" i="123"/>
  <c r="X885" i="123" s="1"/>
  <c r="J885" i="123"/>
  <c r="E885" i="123"/>
  <c r="L885" i="123" s="1"/>
  <c r="AE884" i="123"/>
  <c r="AD884" i="123"/>
  <c r="Z884" i="123"/>
  <c r="AA884" i="123" s="1"/>
  <c r="AB884" i="123" s="1"/>
  <c r="W884" i="123"/>
  <c r="X884" i="123" s="1"/>
  <c r="J884" i="123"/>
  <c r="E884" i="123"/>
  <c r="L884" i="123" s="1"/>
  <c r="AE883" i="123"/>
  <c r="AD883" i="123"/>
  <c r="Z883" i="123"/>
  <c r="AA883" i="123" s="1"/>
  <c r="AB883" i="123" s="1"/>
  <c r="W883" i="123"/>
  <c r="X883" i="123" s="1"/>
  <c r="J883" i="123"/>
  <c r="E883" i="123"/>
  <c r="L883" i="123" s="1"/>
  <c r="AE882" i="123"/>
  <c r="AD882" i="123"/>
  <c r="Z882" i="123"/>
  <c r="AA882" i="123" s="1"/>
  <c r="AB882" i="123" s="1"/>
  <c r="W882" i="123"/>
  <c r="X882" i="123" s="1"/>
  <c r="J882" i="123"/>
  <c r="E882" i="123"/>
  <c r="L882" i="123" s="1"/>
  <c r="AE881" i="123"/>
  <c r="AD881" i="123"/>
  <c r="Z881" i="123"/>
  <c r="AA881" i="123" s="1"/>
  <c r="AB881" i="123" s="1"/>
  <c r="W881" i="123"/>
  <c r="X881" i="123" s="1"/>
  <c r="J881" i="123"/>
  <c r="E881" i="123"/>
  <c r="L881" i="123" s="1"/>
  <c r="AE880" i="123"/>
  <c r="AD880" i="123"/>
  <c r="Z880" i="123"/>
  <c r="AA880" i="123" s="1"/>
  <c r="AB880" i="123" s="1"/>
  <c r="W880" i="123"/>
  <c r="X880" i="123" s="1"/>
  <c r="J880" i="123"/>
  <c r="E880" i="123"/>
  <c r="L880" i="123" s="1"/>
  <c r="AE879" i="123"/>
  <c r="AD879" i="123"/>
  <c r="Z879" i="123"/>
  <c r="AA879" i="123" s="1"/>
  <c r="AB879" i="123" s="1"/>
  <c r="W879" i="123"/>
  <c r="X879" i="123" s="1"/>
  <c r="J879" i="123"/>
  <c r="E879" i="123"/>
  <c r="L879" i="123" s="1"/>
  <c r="AE878" i="123"/>
  <c r="AD878" i="123"/>
  <c r="Z878" i="123"/>
  <c r="AA878" i="123" s="1"/>
  <c r="AB878" i="123" s="1"/>
  <c r="W878" i="123"/>
  <c r="X878" i="123" s="1"/>
  <c r="J878" i="123"/>
  <c r="E878" i="123"/>
  <c r="L878" i="123" s="1"/>
  <c r="AE877" i="123"/>
  <c r="AD877" i="123"/>
  <c r="Z877" i="123"/>
  <c r="AA877" i="123" s="1"/>
  <c r="AB877" i="123" s="1"/>
  <c r="W877" i="123"/>
  <c r="X877" i="123" s="1"/>
  <c r="J877" i="123"/>
  <c r="E877" i="123"/>
  <c r="L877" i="123" s="1"/>
  <c r="AE876" i="123"/>
  <c r="AD876" i="123"/>
  <c r="Z876" i="123"/>
  <c r="AA876" i="123" s="1"/>
  <c r="AB876" i="123" s="1"/>
  <c r="W876" i="123"/>
  <c r="X876" i="123" s="1"/>
  <c r="J876" i="123"/>
  <c r="E876" i="123"/>
  <c r="L876" i="123" s="1"/>
  <c r="AE875" i="123"/>
  <c r="AD875" i="123"/>
  <c r="Z875" i="123"/>
  <c r="AA875" i="123" s="1"/>
  <c r="AB875" i="123" s="1"/>
  <c r="W875" i="123"/>
  <c r="X875" i="123" s="1"/>
  <c r="J875" i="123"/>
  <c r="E875" i="123"/>
  <c r="L875" i="123" s="1"/>
  <c r="AE874" i="123"/>
  <c r="AD874" i="123"/>
  <c r="Z874" i="123"/>
  <c r="AA874" i="123" s="1"/>
  <c r="AB874" i="123" s="1"/>
  <c r="W874" i="123"/>
  <c r="X874" i="123" s="1"/>
  <c r="J874" i="123"/>
  <c r="E874" i="123"/>
  <c r="L874" i="123" s="1"/>
  <c r="AE873" i="123"/>
  <c r="AD873" i="123"/>
  <c r="Z873" i="123"/>
  <c r="AA873" i="123" s="1"/>
  <c r="AB873" i="123" s="1"/>
  <c r="W873" i="123"/>
  <c r="X873" i="123" s="1"/>
  <c r="J873" i="123"/>
  <c r="E873" i="123"/>
  <c r="L873" i="123" s="1"/>
  <c r="AE872" i="123"/>
  <c r="AD872" i="123"/>
  <c r="Z872" i="123"/>
  <c r="AA872" i="123" s="1"/>
  <c r="AB872" i="123" s="1"/>
  <c r="W872" i="123"/>
  <c r="X872" i="123" s="1"/>
  <c r="J872" i="123"/>
  <c r="E872" i="123"/>
  <c r="L872" i="123" s="1"/>
  <c r="AE871" i="123"/>
  <c r="AD871" i="123"/>
  <c r="Z871" i="123"/>
  <c r="AA871" i="123" s="1"/>
  <c r="AB871" i="123" s="1"/>
  <c r="W871" i="123"/>
  <c r="X871" i="123" s="1"/>
  <c r="J871" i="123"/>
  <c r="E871" i="123"/>
  <c r="L871" i="123" s="1"/>
  <c r="AE870" i="123"/>
  <c r="AD870" i="123"/>
  <c r="Z870" i="123"/>
  <c r="AA870" i="123" s="1"/>
  <c r="AB870" i="123" s="1"/>
  <c r="W870" i="123"/>
  <c r="X870" i="123" s="1"/>
  <c r="J870" i="123"/>
  <c r="E870" i="123"/>
  <c r="L870" i="123" s="1"/>
  <c r="AE869" i="123"/>
  <c r="AD869" i="123"/>
  <c r="Z869" i="123"/>
  <c r="AA869" i="123" s="1"/>
  <c r="AB869" i="123" s="1"/>
  <c r="W869" i="123"/>
  <c r="X869" i="123" s="1"/>
  <c r="J869" i="123"/>
  <c r="E869" i="123"/>
  <c r="L869" i="123" s="1"/>
  <c r="AE868" i="123"/>
  <c r="AD868" i="123"/>
  <c r="Z868" i="123"/>
  <c r="AA868" i="123" s="1"/>
  <c r="AB868" i="123" s="1"/>
  <c r="W868" i="123"/>
  <c r="X868" i="123" s="1"/>
  <c r="J868" i="123"/>
  <c r="E868" i="123"/>
  <c r="L868" i="123" s="1"/>
  <c r="AE867" i="123"/>
  <c r="AD867" i="123"/>
  <c r="Z867" i="123"/>
  <c r="AA867" i="123" s="1"/>
  <c r="AB867" i="123" s="1"/>
  <c r="W867" i="123"/>
  <c r="X867" i="123" s="1"/>
  <c r="J867" i="123"/>
  <c r="E867" i="123"/>
  <c r="L867" i="123" s="1"/>
  <c r="AE866" i="123"/>
  <c r="AD866" i="123"/>
  <c r="Z866" i="123"/>
  <c r="AA866" i="123" s="1"/>
  <c r="AB866" i="123" s="1"/>
  <c r="W866" i="123"/>
  <c r="X866" i="123" s="1"/>
  <c r="J866" i="123"/>
  <c r="E866" i="123"/>
  <c r="L866" i="123" s="1"/>
  <c r="AE865" i="123"/>
  <c r="AD865" i="123"/>
  <c r="Z865" i="123"/>
  <c r="AA865" i="123" s="1"/>
  <c r="AB865" i="123" s="1"/>
  <c r="W865" i="123"/>
  <c r="X865" i="123" s="1"/>
  <c r="J865" i="123"/>
  <c r="E865" i="123"/>
  <c r="L865" i="123" s="1"/>
  <c r="AE864" i="123"/>
  <c r="AD864" i="123"/>
  <c r="Z864" i="123"/>
  <c r="AA864" i="123" s="1"/>
  <c r="AB864" i="123" s="1"/>
  <c r="W864" i="123"/>
  <c r="X864" i="123" s="1"/>
  <c r="J864" i="123"/>
  <c r="E864" i="123"/>
  <c r="L864" i="123" s="1"/>
  <c r="AE863" i="123"/>
  <c r="AD863" i="123"/>
  <c r="Z863" i="123"/>
  <c r="AA863" i="123" s="1"/>
  <c r="AB863" i="123" s="1"/>
  <c r="W863" i="123"/>
  <c r="X863" i="123" s="1"/>
  <c r="J863" i="123"/>
  <c r="E863" i="123"/>
  <c r="L863" i="123" s="1"/>
  <c r="AE862" i="123"/>
  <c r="AD862" i="123"/>
  <c r="Z862" i="123"/>
  <c r="AA862" i="123" s="1"/>
  <c r="AB862" i="123" s="1"/>
  <c r="W862" i="123"/>
  <c r="X862" i="123" s="1"/>
  <c r="J862" i="123"/>
  <c r="E862" i="123"/>
  <c r="L862" i="123" s="1"/>
  <c r="AE861" i="123"/>
  <c r="AD861" i="123"/>
  <c r="Z861" i="123"/>
  <c r="AA861" i="123" s="1"/>
  <c r="AB861" i="123" s="1"/>
  <c r="W861" i="123"/>
  <c r="X861" i="123" s="1"/>
  <c r="J861" i="123"/>
  <c r="E861" i="123"/>
  <c r="L861" i="123" s="1"/>
  <c r="AE860" i="123"/>
  <c r="AD860" i="123"/>
  <c r="Z860" i="123"/>
  <c r="AA860" i="123" s="1"/>
  <c r="AB860" i="123" s="1"/>
  <c r="W860" i="123"/>
  <c r="X860" i="123" s="1"/>
  <c r="J860" i="123"/>
  <c r="E860" i="123"/>
  <c r="L860" i="123" s="1"/>
  <c r="AE859" i="123"/>
  <c r="AD859" i="123"/>
  <c r="Z859" i="123"/>
  <c r="AA859" i="123" s="1"/>
  <c r="AB859" i="123" s="1"/>
  <c r="W859" i="123"/>
  <c r="X859" i="123" s="1"/>
  <c r="J859" i="123"/>
  <c r="E859" i="123"/>
  <c r="L859" i="123" s="1"/>
  <c r="AE858" i="123"/>
  <c r="AD858" i="123"/>
  <c r="Z858" i="123"/>
  <c r="AA858" i="123" s="1"/>
  <c r="AB858" i="123" s="1"/>
  <c r="W858" i="123"/>
  <c r="X858" i="123" s="1"/>
  <c r="J858" i="123"/>
  <c r="E858" i="123"/>
  <c r="L858" i="123" s="1"/>
  <c r="AE857" i="123"/>
  <c r="AD857" i="123"/>
  <c r="Z857" i="123"/>
  <c r="AA857" i="123" s="1"/>
  <c r="AB857" i="123" s="1"/>
  <c r="W857" i="123"/>
  <c r="X857" i="123" s="1"/>
  <c r="J857" i="123"/>
  <c r="E857" i="123"/>
  <c r="L857" i="123" s="1"/>
  <c r="AE856" i="123"/>
  <c r="AD856" i="123"/>
  <c r="Z856" i="123"/>
  <c r="AA856" i="123" s="1"/>
  <c r="AB856" i="123" s="1"/>
  <c r="W856" i="123"/>
  <c r="X856" i="123" s="1"/>
  <c r="J856" i="123"/>
  <c r="E856" i="123"/>
  <c r="L856" i="123" s="1"/>
  <c r="AE855" i="123"/>
  <c r="AD855" i="123"/>
  <c r="Z855" i="123"/>
  <c r="AA855" i="123" s="1"/>
  <c r="AB855" i="123" s="1"/>
  <c r="W855" i="123"/>
  <c r="X855" i="123" s="1"/>
  <c r="J855" i="123"/>
  <c r="E855" i="123"/>
  <c r="L855" i="123" s="1"/>
  <c r="AE854" i="123"/>
  <c r="AD854" i="123"/>
  <c r="Z854" i="123"/>
  <c r="AA854" i="123" s="1"/>
  <c r="AB854" i="123" s="1"/>
  <c r="W854" i="123"/>
  <c r="X854" i="123" s="1"/>
  <c r="J854" i="123"/>
  <c r="E854" i="123"/>
  <c r="L854" i="123" s="1"/>
  <c r="AE853" i="123"/>
  <c r="AD853" i="123"/>
  <c r="Z853" i="123"/>
  <c r="AA853" i="123" s="1"/>
  <c r="AB853" i="123" s="1"/>
  <c r="W853" i="123"/>
  <c r="X853" i="123" s="1"/>
  <c r="J853" i="123"/>
  <c r="E853" i="123"/>
  <c r="L853" i="123" s="1"/>
  <c r="AE852" i="123"/>
  <c r="AD852" i="123"/>
  <c r="Z852" i="123"/>
  <c r="AA852" i="123" s="1"/>
  <c r="AB852" i="123" s="1"/>
  <c r="W852" i="123"/>
  <c r="X852" i="123" s="1"/>
  <c r="J852" i="123"/>
  <c r="E852" i="123"/>
  <c r="L852" i="123" s="1"/>
  <c r="AE851" i="123"/>
  <c r="AD851" i="123"/>
  <c r="Z851" i="123"/>
  <c r="AA851" i="123" s="1"/>
  <c r="AB851" i="123" s="1"/>
  <c r="W851" i="123"/>
  <c r="X851" i="123" s="1"/>
  <c r="J851" i="123"/>
  <c r="E851" i="123"/>
  <c r="L851" i="123" s="1"/>
  <c r="AE850" i="123"/>
  <c r="AD850" i="123"/>
  <c r="Z850" i="123"/>
  <c r="AA850" i="123" s="1"/>
  <c r="AB850" i="123" s="1"/>
  <c r="W850" i="123"/>
  <c r="X850" i="123" s="1"/>
  <c r="J850" i="123"/>
  <c r="E850" i="123"/>
  <c r="L850" i="123" s="1"/>
  <c r="AE849" i="123"/>
  <c r="AD849" i="123"/>
  <c r="Z849" i="123"/>
  <c r="AA849" i="123" s="1"/>
  <c r="AB849" i="123" s="1"/>
  <c r="W849" i="123"/>
  <c r="X849" i="123" s="1"/>
  <c r="J849" i="123"/>
  <c r="E849" i="123"/>
  <c r="L849" i="123" s="1"/>
  <c r="AE848" i="123"/>
  <c r="AD848" i="123"/>
  <c r="Z848" i="123"/>
  <c r="AA848" i="123" s="1"/>
  <c r="AB848" i="123" s="1"/>
  <c r="W848" i="123"/>
  <c r="X848" i="123" s="1"/>
  <c r="J848" i="123"/>
  <c r="E848" i="123"/>
  <c r="L848" i="123" s="1"/>
  <c r="AE847" i="123"/>
  <c r="AD847" i="123"/>
  <c r="Z847" i="123"/>
  <c r="AA847" i="123" s="1"/>
  <c r="AB847" i="123" s="1"/>
  <c r="W847" i="123"/>
  <c r="X847" i="123" s="1"/>
  <c r="J847" i="123"/>
  <c r="E847" i="123"/>
  <c r="L847" i="123" s="1"/>
  <c r="AE846" i="123"/>
  <c r="AD846" i="123"/>
  <c r="Z846" i="123"/>
  <c r="AA846" i="123" s="1"/>
  <c r="AB846" i="123" s="1"/>
  <c r="W846" i="123"/>
  <c r="X846" i="123" s="1"/>
  <c r="J846" i="123"/>
  <c r="E846" i="123"/>
  <c r="L846" i="123" s="1"/>
  <c r="AE845" i="123"/>
  <c r="AD845" i="123"/>
  <c r="Z845" i="123"/>
  <c r="AA845" i="123" s="1"/>
  <c r="AB845" i="123" s="1"/>
  <c r="W845" i="123"/>
  <c r="X845" i="123" s="1"/>
  <c r="J845" i="123"/>
  <c r="E845" i="123"/>
  <c r="L845" i="123" s="1"/>
  <c r="AE844" i="123"/>
  <c r="AD844" i="123"/>
  <c r="Z844" i="123"/>
  <c r="AA844" i="123" s="1"/>
  <c r="AB844" i="123" s="1"/>
  <c r="W844" i="123"/>
  <c r="X844" i="123" s="1"/>
  <c r="J844" i="123"/>
  <c r="E844" i="123"/>
  <c r="L844" i="123" s="1"/>
  <c r="AE843" i="123"/>
  <c r="AD843" i="123"/>
  <c r="Z843" i="123"/>
  <c r="AA843" i="123" s="1"/>
  <c r="AB843" i="123" s="1"/>
  <c r="W843" i="123"/>
  <c r="X843" i="123" s="1"/>
  <c r="J843" i="123"/>
  <c r="E843" i="123"/>
  <c r="L843" i="123" s="1"/>
  <c r="AE842" i="123"/>
  <c r="AD842" i="123"/>
  <c r="Z842" i="123"/>
  <c r="AA842" i="123" s="1"/>
  <c r="AB842" i="123" s="1"/>
  <c r="W842" i="123"/>
  <c r="X842" i="123" s="1"/>
  <c r="J842" i="123"/>
  <c r="E842" i="123"/>
  <c r="L842" i="123" s="1"/>
  <c r="AE841" i="123"/>
  <c r="AD841" i="123"/>
  <c r="Z841" i="123"/>
  <c r="AA841" i="123" s="1"/>
  <c r="AB841" i="123" s="1"/>
  <c r="W841" i="123"/>
  <c r="X841" i="123" s="1"/>
  <c r="J841" i="123"/>
  <c r="E841" i="123"/>
  <c r="L841" i="123" s="1"/>
  <c r="AE840" i="123"/>
  <c r="AD840" i="123"/>
  <c r="Z840" i="123"/>
  <c r="AA840" i="123" s="1"/>
  <c r="AB840" i="123" s="1"/>
  <c r="W840" i="123"/>
  <c r="X840" i="123" s="1"/>
  <c r="J840" i="123"/>
  <c r="E840" i="123"/>
  <c r="L840" i="123" s="1"/>
  <c r="AE839" i="123"/>
  <c r="AD839" i="123"/>
  <c r="Z839" i="123"/>
  <c r="AA839" i="123" s="1"/>
  <c r="AB839" i="123" s="1"/>
  <c r="W839" i="123"/>
  <c r="X839" i="123" s="1"/>
  <c r="J839" i="123"/>
  <c r="E839" i="123"/>
  <c r="L839" i="123" s="1"/>
  <c r="AE838" i="123"/>
  <c r="AD838" i="123"/>
  <c r="Z838" i="123"/>
  <c r="AA838" i="123" s="1"/>
  <c r="AB838" i="123" s="1"/>
  <c r="W838" i="123"/>
  <c r="X838" i="123" s="1"/>
  <c r="J838" i="123"/>
  <c r="E838" i="123"/>
  <c r="L838" i="123" s="1"/>
  <c r="AE837" i="123"/>
  <c r="AD837" i="123"/>
  <c r="Z837" i="123"/>
  <c r="AA837" i="123" s="1"/>
  <c r="AB837" i="123" s="1"/>
  <c r="W837" i="123"/>
  <c r="X837" i="123" s="1"/>
  <c r="J837" i="123"/>
  <c r="E837" i="123"/>
  <c r="L837" i="123" s="1"/>
  <c r="AE836" i="123"/>
  <c r="AD836" i="123"/>
  <c r="Z836" i="123"/>
  <c r="AA836" i="123" s="1"/>
  <c r="AB836" i="123" s="1"/>
  <c r="W836" i="123"/>
  <c r="X836" i="123" s="1"/>
  <c r="J836" i="123"/>
  <c r="E836" i="123"/>
  <c r="L836" i="123" s="1"/>
  <c r="AE835" i="123"/>
  <c r="AD835" i="123"/>
  <c r="Z835" i="123"/>
  <c r="AA835" i="123" s="1"/>
  <c r="AB835" i="123" s="1"/>
  <c r="W835" i="123"/>
  <c r="X835" i="123" s="1"/>
  <c r="J835" i="123"/>
  <c r="E835" i="123"/>
  <c r="L835" i="123" s="1"/>
  <c r="AE834" i="123"/>
  <c r="AD834" i="123"/>
  <c r="Z834" i="123"/>
  <c r="AA834" i="123" s="1"/>
  <c r="AB834" i="123" s="1"/>
  <c r="W834" i="123"/>
  <c r="X834" i="123" s="1"/>
  <c r="J834" i="123"/>
  <c r="E834" i="123"/>
  <c r="L834" i="123" s="1"/>
  <c r="AE833" i="123"/>
  <c r="AD833" i="123"/>
  <c r="Z833" i="123"/>
  <c r="AA833" i="123" s="1"/>
  <c r="AB833" i="123" s="1"/>
  <c r="W833" i="123"/>
  <c r="X833" i="123" s="1"/>
  <c r="J833" i="123"/>
  <c r="E833" i="123"/>
  <c r="L833" i="123" s="1"/>
  <c r="AE832" i="123"/>
  <c r="AD832" i="123"/>
  <c r="Z832" i="123"/>
  <c r="AA832" i="123" s="1"/>
  <c r="AB832" i="123" s="1"/>
  <c r="W832" i="123"/>
  <c r="X832" i="123" s="1"/>
  <c r="J832" i="123"/>
  <c r="E832" i="123"/>
  <c r="L832" i="123" s="1"/>
  <c r="AE831" i="123"/>
  <c r="AD831" i="123"/>
  <c r="Z831" i="123"/>
  <c r="AA831" i="123" s="1"/>
  <c r="AB831" i="123" s="1"/>
  <c r="W831" i="123"/>
  <c r="X831" i="123" s="1"/>
  <c r="J831" i="123"/>
  <c r="E831" i="123"/>
  <c r="L831" i="123" s="1"/>
  <c r="AE830" i="123"/>
  <c r="AD830" i="123"/>
  <c r="Z830" i="123"/>
  <c r="AA830" i="123" s="1"/>
  <c r="AB830" i="123" s="1"/>
  <c r="W830" i="123"/>
  <c r="X830" i="123" s="1"/>
  <c r="J830" i="123"/>
  <c r="E830" i="123"/>
  <c r="L830" i="123" s="1"/>
  <c r="AE829" i="123"/>
  <c r="AD829" i="123"/>
  <c r="Z829" i="123"/>
  <c r="AA829" i="123" s="1"/>
  <c r="AB829" i="123" s="1"/>
  <c r="W829" i="123"/>
  <c r="X829" i="123" s="1"/>
  <c r="J829" i="123"/>
  <c r="E829" i="123"/>
  <c r="L829" i="123" s="1"/>
  <c r="AE828" i="123"/>
  <c r="AD828" i="123"/>
  <c r="Z828" i="123"/>
  <c r="AA828" i="123" s="1"/>
  <c r="AB828" i="123" s="1"/>
  <c r="W828" i="123"/>
  <c r="X828" i="123" s="1"/>
  <c r="J828" i="123"/>
  <c r="E828" i="123"/>
  <c r="L828" i="123" s="1"/>
  <c r="AE827" i="123"/>
  <c r="AD827" i="123"/>
  <c r="Z827" i="123"/>
  <c r="AA827" i="123" s="1"/>
  <c r="AB827" i="123" s="1"/>
  <c r="W827" i="123"/>
  <c r="X827" i="123" s="1"/>
  <c r="J827" i="123"/>
  <c r="E827" i="123"/>
  <c r="L827" i="123" s="1"/>
  <c r="AE826" i="123"/>
  <c r="AD826" i="123"/>
  <c r="Z826" i="123"/>
  <c r="AA826" i="123" s="1"/>
  <c r="AB826" i="123" s="1"/>
  <c r="W826" i="123"/>
  <c r="X826" i="123" s="1"/>
  <c r="J826" i="123"/>
  <c r="E826" i="123"/>
  <c r="L826" i="123" s="1"/>
  <c r="AE825" i="123"/>
  <c r="AD825" i="123"/>
  <c r="Z825" i="123"/>
  <c r="AA825" i="123" s="1"/>
  <c r="AB825" i="123" s="1"/>
  <c r="W825" i="123"/>
  <c r="X825" i="123" s="1"/>
  <c r="J825" i="123"/>
  <c r="E825" i="123"/>
  <c r="L825" i="123" s="1"/>
  <c r="AE824" i="123"/>
  <c r="AD824" i="123"/>
  <c r="Z824" i="123"/>
  <c r="AA824" i="123" s="1"/>
  <c r="AB824" i="123" s="1"/>
  <c r="W824" i="123"/>
  <c r="X824" i="123" s="1"/>
  <c r="J824" i="123"/>
  <c r="E824" i="123"/>
  <c r="L824" i="123" s="1"/>
  <c r="AE823" i="123"/>
  <c r="AD823" i="123"/>
  <c r="Z823" i="123"/>
  <c r="AA823" i="123" s="1"/>
  <c r="AB823" i="123" s="1"/>
  <c r="W823" i="123"/>
  <c r="X823" i="123" s="1"/>
  <c r="J823" i="123"/>
  <c r="E823" i="123"/>
  <c r="L823" i="123" s="1"/>
  <c r="AE822" i="123"/>
  <c r="AD822" i="123"/>
  <c r="Z822" i="123"/>
  <c r="AA822" i="123" s="1"/>
  <c r="AB822" i="123" s="1"/>
  <c r="W822" i="123"/>
  <c r="X822" i="123" s="1"/>
  <c r="J822" i="123"/>
  <c r="E822" i="123"/>
  <c r="L822" i="123" s="1"/>
  <c r="AE821" i="123"/>
  <c r="AD821" i="123"/>
  <c r="Z821" i="123"/>
  <c r="AA821" i="123" s="1"/>
  <c r="AB821" i="123" s="1"/>
  <c r="W821" i="123"/>
  <c r="X821" i="123" s="1"/>
  <c r="J821" i="123"/>
  <c r="E821" i="123"/>
  <c r="L821" i="123" s="1"/>
  <c r="AE820" i="123"/>
  <c r="AD820" i="123"/>
  <c r="Z820" i="123"/>
  <c r="AA820" i="123" s="1"/>
  <c r="AB820" i="123" s="1"/>
  <c r="W820" i="123"/>
  <c r="X820" i="123" s="1"/>
  <c r="J820" i="123"/>
  <c r="E820" i="123"/>
  <c r="L820" i="123" s="1"/>
  <c r="AE819" i="123"/>
  <c r="AD819" i="123"/>
  <c r="Z819" i="123"/>
  <c r="AA819" i="123" s="1"/>
  <c r="AB819" i="123" s="1"/>
  <c r="W819" i="123"/>
  <c r="X819" i="123" s="1"/>
  <c r="J819" i="123"/>
  <c r="E819" i="123"/>
  <c r="L819" i="123" s="1"/>
  <c r="AE818" i="123"/>
  <c r="AD818" i="123"/>
  <c r="Z818" i="123"/>
  <c r="AA818" i="123" s="1"/>
  <c r="AB818" i="123" s="1"/>
  <c r="W818" i="123"/>
  <c r="X818" i="123" s="1"/>
  <c r="J818" i="123"/>
  <c r="E818" i="123"/>
  <c r="L818" i="123" s="1"/>
  <c r="AE817" i="123"/>
  <c r="AD817" i="123"/>
  <c r="Z817" i="123"/>
  <c r="AA817" i="123" s="1"/>
  <c r="AB817" i="123" s="1"/>
  <c r="W817" i="123"/>
  <c r="X817" i="123" s="1"/>
  <c r="J817" i="123"/>
  <c r="E817" i="123"/>
  <c r="L817" i="123" s="1"/>
  <c r="AE816" i="123"/>
  <c r="AD816" i="123"/>
  <c r="Z816" i="123"/>
  <c r="AA816" i="123" s="1"/>
  <c r="AB816" i="123" s="1"/>
  <c r="W816" i="123"/>
  <c r="X816" i="123" s="1"/>
  <c r="J816" i="123"/>
  <c r="E816" i="123"/>
  <c r="L816" i="123" s="1"/>
  <c r="AE815" i="123"/>
  <c r="AD815" i="123"/>
  <c r="Z815" i="123"/>
  <c r="AA815" i="123" s="1"/>
  <c r="AB815" i="123" s="1"/>
  <c r="W815" i="123"/>
  <c r="X815" i="123" s="1"/>
  <c r="J815" i="123"/>
  <c r="E815" i="123"/>
  <c r="L815" i="123" s="1"/>
  <c r="AE814" i="123"/>
  <c r="AD814" i="123"/>
  <c r="Z814" i="123"/>
  <c r="AA814" i="123" s="1"/>
  <c r="AB814" i="123" s="1"/>
  <c r="W814" i="123"/>
  <c r="X814" i="123" s="1"/>
  <c r="J814" i="123"/>
  <c r="E814" i="123"/>
  <c r="L814" i="123" s="1"/>
  <c r="AE813" i="123"/>
  <c r="AD813" i="123"/>
  <c r="Z813" i="123"/>
  <c r="AA813" i="123" s="1"/>
  <c r="AB813" i="123" s="1"/>
  <c r="W813" i="123"/>
  <c r="X813" i="123" s="1"/>
  <c r="J813" i="123"/>
  <c r="E813" i="123"/>
  <c r="L813" i="123" s="1"/>
  <c r="AE812" i="123"/>
  <c r="AD812" i="123"/>
  <c r="Z812" i="123"/>
  <c r="AA812" i="123" s="1"/>
  <c r="AB812" i="123" s="1"/>
  <c r="W812" i="123"/>
  <c r="X812" i="123" s="1"/>
  <c r="J812" i="123"/>
  <c r="E812" i="123"/>
  <c r="L812" i="123" s="1"/>
  <c r="AE811" i="123"/>
  <c r="AD811" i="123"/>
  <c r="Z811" i="123"/>
  <c r="AA811" i="123" s="1"/>
  <c r="AB811" i="123" s="1"/>
  <c r="W811" i="123"/>
  <c r="X811" i="123" s="1"/>
  <c r="J811" i="123"/>
  <c r="E811" i="123"/>
  <c r="L811" i="123" s="1"/>
  <c r="AE810" i="123"/>
  <c r="AD810" i="123"/>
  <c r="Z810" i="123"/>
  <c r="AA810" i="123" s="1"/>
  <c r="AB810" i="123" s="1"/>
  <c r="W810" i="123"/>
  <c r="X810" i="123" s="1"/>
  <c r="J810" i="123"/>
  <c r="E810" i="123"/>
  <c r="L810" i="123" s="1"/>
  <c r="AE809" i="123"/>
  <c r="AD809" i="123"/>
  <c r="Z809" i="123"/>
  <c r="AA809" i="123" s="1"/>
  <c r="AB809" i="123" s="1"/>
  <c r="W809" i="123"/>
  <c r="X809" i="123" s="1"/>
  <c r="J809" i="123"/>
  <c r="E809" i="123"/>
  <c r="L809" i="123" s="1"/>
  <c r="AE808" i="123"/>
  <c r="AD808" i="123"/>
  <c r="Z808" i="123"/>
  <c r="AA808" i="123" s="1"/>
  <c r="AB808" i="123" s="1"/>
  <c r="W808" i="123"/>
  <c r="X808" i="123" s="1"/>
  <c r="J808" i="123"/>
  <c r="E808" i="123"/>
  <c r="L808" i="123" s="1"/>
  <c r="AE807" i="123"/>
  <c r="AD807" i="123"/>
  <c r="Z807" i="123"/>
  <c r="AA807" i="123" s="1"/>
  <c r="AB807" i="123" s="1"/>
  <c r="W807" i="123"/>
  <c r="X807" i="123" s="1"/>
  <c r="J807" i="123"/>
  <c r="E807" i="123"/>
  <c r="L807" i="123" s="1"/>
  <c r="AE806" i="123"/>
  <c r="AD806" i="123"/>
  <c r="Z806" i="123"/>
  <c r="AA806" i="123" s="1"/>
  <c r="AB806" i="123" s="1"/>
  <c r="W806" i="123"/>
  <c r="X806" i="123" s="1"/>
  <c r="J806" i="123"/>
  <c r="E806" i="123"/>
  <c r="L806" i="123" s="1"/>
  <c r="AE805" i="123"/>
  <c r="AD805" i="123"/>
  <c r="Z805" i="123"/>
  <c r="AA805" i="123" s="1"/>
  <c r="AB805" i="123" s="1"/>
  <c r="W805" i="123"/>
  <c r="X805" i="123" s="1"/>
  <c r="J805" i="123"/>
  <c r="E805" i="123"/>
  <c r="L805" i="123" s="1"/>
  <c r="AE804" i="123"/>
  <c r="AD804" i="123"/>
  <c r="Z804" i="123"/>
  <c r="AA804" i="123" s="1"/>
  <c r="AB804" i="123" s="1"/>
  <c r="W804" i="123"/>
  <c r="X804" i="123" s="1"/>
  <c r="J804" i="123"/>
  <c r="E804" i="123"/>
  <c r="L804" i="123" s="1"/>
  <c r="AE803" i="123"/>
  <c r="AD803" i="123"/>
  <c r="Z803" i="123"/>
  <c r="AA803" i="123" s="1"/>
  <c r="AB803" i="123" s="1"/>
  <c r="W803" i="123"/>
  <c r="X803" i="123" s="1"/>
  <c r="J803" i="123"/>
  <c r="E803" i="123"/>
  <c r="L803" i="123" s="1"/>
  <c r="AE802" i="123"/>
  <c r="AD802" i="123"/>
  <c r="Z802" i="123"/>
  <c r="AA802" i="123" s="1"/>
  <c r="AB802" i="123" s="1"/>
  <c r="W802" i="123"/>
  <c r="X802" i="123" s="1"/>
  <c r="J802" i="123"/>
  <c r="E802" i="123"/>
  <c r="L802" i="123" s="1"/>
  <c r="AE801" i="123"/>
  <c r="AD801" i="123"/>
  <c r="Z801" i="123"/>
  <c r="AA801" i="123" s="1"/>
  <c r="AB801" i="123" s="1"/>
  <c r="W801" i="123"/>
  <c r="X801" i="123" s="1"/>
  <c r="J801" i="123"/>
  <c r="E801" i="123"/>
  <c r="L801" i="123" s="1"/>
  <c r="AE800" i="123"/>
  <c r="AD800" i="123"/>
  <c r="Z800" i="123"/>
  <c r="AA800" i="123" s="1"/>
  <c r="AB800" i="123" s="1"/>
  <c r="W800" i="123"/>
  <c r="X800" i="123" s="1"/>
  <c r="J800" i="123"/>
  <c r="E800" i="123"/>
  <c r="L800" i="123" s="1"/>
  <c r="AE799" i="123"/>
  <c r="AD799" i="123"/>
  <c r="Z799" i="123"/>
  <c r="AA799" i="123" s="1"/>
  <c r="AB799" i="123" s="1"/>
  <c r="W799" i="123"/>
  <c r="X799" i="123" s="1"/>
  <c r="J799" i="123"/>
  <c r="E799" i="123"/>
  <c r="L799" i="123" s="1"/>
  <c r="AE798" i="123"/>
  <c r="AD798" i="123"/>
  <c r="Z798" i="123"/>
  <c r="AA798" i="123" s="1"/>
  <c r="AB798" i="123" s="1"/>
  <c r="W798" i="123"/>
  <c r="X798" i="123" s="1"/>
  <c r="J798" i="123"/>
  <c r="E798" i="123"/>
  <c r="L798" i="123" s="1"/>
  <c r="AE797" i="123"/>
  <c r="AD797" i="123"/>
  <c r="Z797" i="123"/>
  <c r="AA797" i="123" s="1"/>
  <c r="AB797" i="123" s="1"/>
  <c r="W797" i="123"/>
  <c r="X797" i="123" s="1"/>
  <c r="J797" i="123"/>
  <c r="E797" i="123"/>
  <c r="L797" i="123" s="1"/>
  <c r="AE796" i="123"/>
  <c r="AD796" i="123"/>
  <c r="Z796" i="123"/>
  <c r="AA796" i="123" s="1"/>
  <c r="AB796" i="123" s="1"/>
  <c r="W796" i="123"/>
  <c r="X796" i="123" s="1"/>
  <c r="J796" i="123"/>
  <c r="E796" i="123"/>
  <c r="L796" i="123" s="1"/>
  <c r="AE795" i="123"/>
  <c r="AD795" i="123"/>
  <c r="Z795" i="123"/>
  <c r="AA795" i="123" s="1"/>
  <c r="AB795" i="123" s="1"/>
  <c r="W795" i="123"/>
  <c r="X795" i="123" s="1"/>
  <c r="J795" i="123"/>
  <c r="E795" i="123"/>
  <c r="L795" i="123" s="1"/>
  <c r="AE794" i="123"/>
  <c r="AD794" i="123"/>
  <c r="Z794" i="123"/>
  <c r="AA794" i="123" s="1"/>
  <c r="AB794" i="123" s="1"/>
  <c r="W794" i="123"/>
  <c r="X794" i="123" s="1"/>
  <c r="J794" i="123"/>
  <c r="E794" i="123"/>
  <c r="L794" i="123" s="1"/>
  <c r="AE793" i="123"/>
  <c r="AD793" i="123"/>
  <c r="Z793" i="123"/>
  <c r="AA793" i="123" s="1"/>
  <c r="AB793" i="123" s="1"/>
  <c r="W793" i="123"/>
  <c r="X793" i="123" s="1"/>
  <c r="J793" i="123"/>
  <c r="E793" i="123"/>
  <c r="L793" i="123" s="1"/>
  <c r="AE792" i="123"/>
  <c r="AD792" i="123"/>
  <c r="Z792" i="123"/>
  <c r="AA792" i="123" s="1"/>
  <c r="AB792" i="123" s="1"/>
  <c r="W792" i="123"/>
  <c r="X792" i="123" s="1"/>
  <c r="J792" i="123"/>
  <c r="E792" i="123"/>
  <c r="L792" i="123" s="1"/>
  <c r="AE791" i="123"/>
  <c r="AD791" i="123"/>
  <c r="Z791" i="123"/>
  <c r="AA791" i="123" s="1"/>
  <c r="AB791" i="123" s="1"/>
  <c r="W791" i="123"/>
  <c r="X791" i="123" s="1"/>
  <c r="J791" i="123"/>
  <c r="E791" i="123"/>
  <c r="L791" i="123" s="1"/>
  <c r="AE790" i="123"/>
  <c r="AD790" i="123"/>
  <c r="Z790" i="123"/>
  <c r="AA790" i="123" s="1"/>
  <c r="AB790" i="123" s="1"/>
  <c r="W790" i="123"/>
  <c r="X790" i="123" s="1"/>
  <c r="J790" i="123"/>
  <c r="E790" i="123"/>
  <c r="L790" i="123" s="1"/>
  <c r="AE789" i="123"/>
  <c r="AD789" i="123"/>
  <c r="Z789" i="123"/>
  <c r="AA789" i="123" s="1"/>
  <c r="AB789" i="123" s="1"/>
  <c r="W789" i="123"/>
  <c r="X789" i="123" s="1"/>
  <c r="J789" i="123"/>
  <c r="E789" i="123"/>
  <c r="L789" i="123" s="1"/>
  <c r="AE788" i="123"/>
  <c r="AD788" i="123"/>
  <c r="Z788" i="123"/>
  <c r="AA788" i="123" s="1"/>
  <c r="AB788" i="123" s="1"/>
  <c r="W788" i="123"/>
  <c r="X788" i="123" s="1"/>
  <c r="J788" i="123"/>
  <c r="E788" i="123"/>
  <c r="L788" i="123" s="1"/>
  <c r="AE787" i="123"/>
  <c r="AD787" i="123"/>
  <c r="Z787" i="123"/>
  <c r="AA787" i="123" s="1"/>
  <c r="AB787" i="123" s="1"/>
  <c r="W787" i="123"/>
  <c r="X787" i="123" s="1"/>
  <c r="J787" i="123"/>
  <c r="E787" i="123"/>
  <c r="L787" i="123" s="1"/>
  <c r="AE786" i="123"/>
  <c r="AD786" i="123"/>
  <c r="Z786" i="123"/>
  <c r="AA786" i="123" s="1"/>
  <c r="AB786" i="123" s="1"/>
  <c r="W786" i="123"/>
  <c r="X786" i="123" s="1"/>
  <c r="J786" i="123"/>
  <c r="E786" i="123"/>
  <c r="L786" i="123" s="1"/>
  <c r="AE785" i="123"/>
  <c r="AD785" i="123"/>
  <c r="Z785" i="123"/>
  <c r="AA785" i="123" s="1"/>
  <c r="AB785" i="123" s="1"/>
  <c r="W785" i="123"/>
  <c r="X785" i="123" s="1"/>
  <c r="J785" i="123"/>
  <c r="E785" i="123"/>
  <c r="L785" i="123" s="1"/>
  <c r="AE784" i="123"/>
  <c r="AD784" i="123"/>
  <c r="Z784" i="123"/>
  <c r="AA784" i="123" s="1"/>
  <c r="AB784" i="123" s="1"/>
  <c r="W784" i="123"/>
  <c r="X784" i="123" s="1"/>
  <c r="J784" i="123"/>
  <c r="E784" i="123"/>
  <c r="L784" i="123" s="1"/>
  <c r="AE783" i="123"/>
  <c r="AD783" i="123"/>
  <c r="Z783" i="123"/>
  <c r="AA783" i="123" s="1"/>
  <c r="AB783" i="123" s="1"/>
  <c r="W783" i="123"/>
  <c r="X783" i="123" s="1"/>
  <c r="J783" i="123"/>
  <c r="E783" i="123"/>
  <c r="L783" i="123" s="1"/>
  <c r="AE782" i="123"/>
  <c r="AD782" i="123"/>
  <c r="Z782" i="123"/>
  <c r="AA782" i="123" s="1"/>
  <c r="AB782" i="123" s="1"/>
  <c r="W782" i="123"/>
  <c r="X782" i="123" s="1"/>
  <c r="J782" i="123"/>
  <c r="E782" i="123"/>
  <c r="L782" i="123" s="1"/>
  <c r="AE781" i="123"/>
  <c r="AD781" i="123"/>
  <c r="Z781" i="123"/>
  <c r="AA781" i="123" s="1"/>
  <c r="AB781" i="123" s="1"/>
  <c r="W781" i="123"/>
  <c r="X781" i="123" s="1"/>
  <c r="J781" i="123"/>
  <c r="E781" i="123"/>
  <c r="L781" i="123" s="1"/>
  <c r="AE780" i="123"/>
  <c r="AD780" i="123"/>
  <c r="Z780" i="123"/>
  <c r="AA780" i="123" s="1"/>
  <c r="AB780" i="123" s="1"/>
  <c r="W780" i="123"/>
  <c r="X780" i="123" s="1"/>
  <c r="J780" i="123"/>
  <c r="E780" i="123"/>
  <c r="L780" i="123" s="1"/>
  <c r="AE779" i="123"/>
  <c r="AD779" i="123"/>
  <c r="Z779" i="123"/>
  <c r="AA779" i="123" s="1"/>
  <c r="AB779" i="123" s="1"/>
  <c r="W779" i="123"/>
  <c r="X779" i="123" s="1"/>
  <c r="J779" i="123"/>
  <c r="E779" i="123"/>
  <c r="L779" i="123" s="1"/>
  <c r="AE778" i="123"/>
  <c r="AD778" i="123"/>
  <c r="Z778" i="123"/>
  <c r="AA778" i="123" s="1"/>
  <c r="AB778" i="123" s="1"/>
  <c r="W778" i="123"/>
  <c r="X778" i="123" s="1"/>
  <c r="J778" i="123"/>
  <c r="E778" i="123"/>
  <c r="L778" i="123" s="1"/>
  <c r="AE777" i="123"/>
  <c r="AD777" i="123"/>
  <c r="Z777" i="123"/>
  <c r="AA777" i="123" s="1"/>
  <c r="AB777" i="123" s="1"/>
  <c r="W777" i="123"/>
  <c r="X777" i="123" s="1"/>
  <c r="J777" i="123"/>
  <c r="E777" i="123"/>
  <c r="L777" i="123" s="1"/>
  <c r="AE776" i="123"/>
  <c r="AD776" i="123"/>
  <c r="Z776" i="123"/>
  <c r="AA776" i="123" s="1"/>
  <c r="AB776" i="123" s="1"/>
  <c r="W776" i="123"/>
  <c r="X776" i="123" s="1"/>
  <c r="J776" i="123"/>
  <c r="E776" i="123"/>
  <c r="L776" i="123" s="1"/>
  <c r="AE775" i="123"/>
  <c r="AD775" i="123"/>
  <c r="Z775" i="123"/>
  <c r="AA775" i="123" s="1"/>
  <c r="AB775" i="123" s="1"/>
  <c r="W775" i="123"/>
  <c r="X775" i="123" s="1"/>
  <c r="J775" i="123"/>
  <c r="E775" i="123"/>
  <c r="L775" i="123" s="1"/>
  <c r="AE774" i="123"/>
  <c r="AD774" i="123"/>
  <c r="Z774" i="123"/>
  <c r="AA774" i="123" s="1"/>
  <c r="AB774" i="123" s="1"/>
  <c r="W774" i="123"/>
  <c r="X774" i="123" s="1"/>
  <c r="J774" i="123"/>
  <c r="E774" i="123"/>
  <c r="L774" i="123" s="1"/>
  <c r="AE773" i="123"/>
  <c r="AD773" i="123"/>
  <c r="Z773" i="123"/>
  <c r="AA773" i="123" s="1"/>
  <c r="AB773" i="123" s="1"/>
  <c r="W773" i="123"/>
  <c r="X773" i="123" s="1"/>
  <c r="J773" i="123"/>
  <c r="E773" i="123"/>
  <c r="L773" i="123" s="1"/>
  <c r="AE772" i="123"/>
  <c r="AD772" i="123"/>
  <c r="Z772" i="123"/>
  <c r="AA772" i="123" s="1"/>
  <c r="AB772" i="123" s="1"/>
  <c r="W772" i="123"/>
  <c r="X772" i="123" s="1"/>
  <c r="J772" i="123"/>
  <c r="E772" i="123"/>
  <c r="L772" i="123" s="1"/>
  <c r="AE771" i="123"/>
  <c r="AD771" i="123"/>
  <c r="Z771" i="123"/>
  <c r="AA771" i="123" s="1"/>
  <c r="AB771" i="123" s="1"/>
  <c r="W771" i="123"/>
  <c r="X771" i="123" s="1"/>
  <c r="J771" i="123"/>
  <c r="E771" i="123"/>
  <c r="L771" i="123" s="1"/>
  <c r="AE770" i="123"/>
  <c r="AD770" i="123"/>
  <c r="Z770" i="123"/>
  <c r="AA770" i="123" s="1"/>
  <c r="AB770" i="123" s="1"/>
  <c r="W770" i="123"/>
  <c r="X770" i="123" s="1"/>
  <c r="J770" i="123"/>
  <c r="E770" i="123"/>
  <c r="L770" i="123" s="1"/>
  <c r="AE769" i="123"/>
  <c r="AD769" i="123"/>
  <c r="Z769" i="123"/>
  <c r="AA769" i="123" s="1"/>
  <c r="AB769" i="123" s="1"/>
  <c r="W769" i="123"/>
  <c r="X769" i="123" s="1"/>
  <c r="J769" i="123"/>
  <c r="E769" i="123"/>
  <c r="L769" i="123" s="1"/>
  <c r="AE768" i="123"/>
  <c r="AD768" i="123"/>
  <c r="Z768" i="123"/>
  <c r="AA768" i="123" s="1"/>
  <c r="AB768" i="123" s="1"/>
  <c r="W768" i="123"/>
  <c r="X768" i="123" s="1"/>
  <c r="J768" i="123"/>
  <c r="E768" i="123"/>
  <c r="L768" i="123" s="1"/>
  <c r="AE767" i="123"/>
  <c r="AD767" i="123"/>
  <c r="Z767" i="123"/>
  <c r="AA767" i="123" s="1"/>
  <c r="AB767" i="123" s="1"/>
  <c r="W767" i="123"/>
  <c r="X767" i="123" s="1"/>
  <c r="J767" i="123"/>
  <c r="E767" i="123"/>
  <c r="L767" i="123" s="1"/>
  <c r="AE766" i="123"/>
  <c r="AD766" i="123"/>
  <c r="Z766" i="123"/>
  <c r="AA766" i="123" s="1"/>
  <c r="AB766" i="123" s="1"/>
  <c r="W766" i="123"/>
  <c r="X766" i="123" s="1"/>
  <c r="J766" i="123"/>
  <c r="E766" i="123"/>
  <c r="L766" i="123" s="1"/>
  <c r="AE765" i="123"/>
  <c r="AD765" i="123"/>
  <c r="Z765" i="123"/>
  <c r="AA765" i="123" s="1"/>
  <c r="AB765" i="123" s="1"/>
  <c r="W765" i="123"/>
  <c r="X765" i="123" s="1"/>
  <c r="J765" i="123"/>
  <c r="E765" i="123"/>
  <c r="L765" i="123" s="1"/>
  <c r="AE764" i="123"/>
  <c r="AD764" i="123"/>
  <c r="Z764" i="123"/>
  <c r="AA764" i="123" s="1"/>
  <c r="AB764" i="123" s="1"/>
  <c r="W764" i="123"/>
  <c r="X764" i="123" s="1"/>
  <c r="J764" i="123"/>
  <c r="E764" i="123"/>
  <c r="L764" i="123" s="1"/>
  <c r="AE763" i="123"/>
  <c r="AD763" i="123"/>
  <c r="Z763" i="123"/>
  <c r="AA763" i="123" s="1"/>
  <c r="AB763" i="123" s="1"/>
  <c r="W763" i="123"/>
  <c r="X763" i="123" s="1"/>
  <c r="J763" i="123"/>
  <c r="E763" i="123"/>
  <c r="L763" i="123" s="1"/>
  <c r="AE762" i="123"/>
  <c r="AD762" i="123"/>
  <c r="Z762" i="123"/>
  <c r="AA762" i="123" s="1"/>
  <c r="AB762" i="123" s="1"/>
  <c r="W762" i="123"/>
  <c r="X762" i="123" s="1"/>
  <c r="J762" i="123"/>
  <c r="E762" i="123"/>
  <c r="L762" i="123" s="1"/>
  <c r="AE761" i="123"/>
  <c r="AD761" i="123"/>
  <c r="Z761" i="123"/>
  <c r="AA761" i="123" s="1"/>
  <c r="AB761" i="123" s="1"/>
  <c r="W761" i="123"/>
  <c r="X761" i="123" s="1"/>
  <c r="J761" i="123"/>
  <c r="E761" i="123"/>
  <c r="L761" i="123" s="1"/>
  <c r="AE760" i="123"/>
  <c r="AD760" i="123"/>
  <c r="Z760" i="123"/>
  <c r="AA760" i="123" s="1"/>
  <c r="AB760" i="123" s="1"/>
  <c r="W760" i="123"/>
  <c r="X760" i="123" s="1"/>
  <c r="J760" i="123"/>
  <c r="E760" i="123"/>
  <c r="L760" i="123" s="1"/>
  <c r="AE759" i="123"/>
  <c r="AD759" i="123"/>
  <c r="Z759" i="123"/>
  <c r="AA759" i="123" s="1"/>
  <c r="AB759" i="123" s="1"/>
  <c r="W759" i="123"/>
  <c r="X759" i="123" s="1"/>
  <c r="J759" i="123"/>
  <c r="E759" i="123"/>
  <c r="L759" i="123" s="1"/>
  <c r="AE758" i="123"/>
  <c r="AD758" i="123"/>
  <c r="Z758" i="123"/>
  <c r="AA758" i="123" s="1"/>
  <c r="AB758" i="123" s="1"/>
  <c r="W758" i="123"/>
  <c r="X758" i="123" s="1"/>
  <c r="J758" i="123"/>
  <c r="E758" i="123"/>
  <c r="L758" i="123" s="1"/>
  <c r="AE757" i="123"/>
  <c r="AD757" i="123"/>
  <c r="Z757" i="123"/>
  <c r="AA757" i="123" s="1"/>
  <c r="AB757" i="123" s="1"/>
  <c r="W757" i="123"/>
  <c r="X757" i="123" s="1"/>
  <c r="J757" i="123"/>
  <c r="E757" i="123"/>
  <c r="L757" i="123" s="1"/>
  <c r="AE756" i="123"/>
  <c r="AD756" i="123"/>
  <c r="Z756" i="123"/>
  <c r="AA756" i="123" s="1"/>
  <c r="AB756" i="123" s="1"/>
  <c r="W756" i="123"/>
  <c r="X756" i="123" s="1"/>
  <c r="J756" i="123"/>
  <c r="E756" i="123"/>
  <c r="L756" i="123" s="1"/>
  <c r="AE755" i="123"/>
  <c r="AD755" i="123"/>
  <c r="Z755" i="123"/>
  <c r="AA755" i="123" s="1"/>
  <c r="AB755" i="123" s="1"/>
  <c r="W755" i="123"/>
  <c r="X755" i="123" s="1"/>
  <c r="J755" i="123"/>
  <c r="E755" i="123"/>
  <c r="L755" i="123" s="1"/>
  <c r="AE754" i="123"/>
  <c r="AD754" i="123"/>
  <c r="Z754" i="123"/>
  <c r="AA754" i="123" s="1"/>
  <c r="AB754" i="123" s="1"/>
  <c r="W754" i="123"/>
  <c r="X754" i="123" s="1"/>
  <c r="J754" i="123"/>
  <c r="E754" i="123"/>
  <c r="L754" i="123" s="1"/>
  <c r="AE753" i="123"/>
  <c r="AD753" i="123"/>
  <c r="Z753" i="123"/>
  <c r="AA753" i="123" s="1"/>
  <c r="AB753" i="123" s="1"/>
  <c r="W753" i="123"/>
  <c r="X753" i="123" s="1"/>
  <c r="J753" i="123"/>
  <c r="E753" i="123"/>
  <c r="L753" i="123" s="1"/>
  <c r="AE752" i="123"/>
  <c r="AD752" i="123"/>
  <c r="Z752" i="123"/>
  <c r="AA752" i="123" s="1"/>
  <c r="AB752" i="123" s="1"/>
  <c r="W752" i="123"/>
  <c r="X752" i="123" s="1"/>
  <c r="J752" i="123"/>
  <c r="E752" i="123"/>
  <c r="L752" i="123" s="1"/>
  <c r="AE751" i="123"/>
  <c r="AD751" i="123"/>
  <c r="Z751" i="123"/>
  <c r="AA751" i="123" s="1"/>
  <c r="AB751" i="123" s="1"/>
  <c r="W751" i="123"/>
  <c r="X751" i="123" s="1"/>
  <c r="J751" i="123"/>
  <c r="E751" i="123"/>
  <c r="L751" i="123" s="1"/>
  <c r="AE750" i="123"/>
  <c r="AD750" i="123"/>
  <c r="Z750" i="123"/>
  <c r="AA750" i="123" s="1"/>
  <c r="AB750" i="123" s="1"/>
  <c r="W750" i="123"/>
  <c r="X750" i="123" s="1"/>
  <c r="J750" i="123"/>
  <c r="E750" i="123"/>
  <c r="L750" i="123" s="1"/>
  <c r="AE749" i="123"/>
  <c r="AD749" i="123"/>
  <c r="Z749" i="123"/>
  <c r="AA749" i="123" s="1"/>
  <c r="AB749" i="123" s="1"/>
  <c r="W749" i="123"/>
  <c r="X749" i="123" s="1"/>
  <c r="J749" i="123"/>
  <c r="E749" i="123"/>
  <c r="L749" i="123" s="1"/>
  <c r="AE748" i="123"/>
  <c r="AD748" i="123"/>
  <c r="Z748" i="123"/>
  <c r="AA748" i="123" s="1"/>
  <c r="AB748" i="123" s="1"/>
  <c r="W748" i="123"/>
  <c r="X748" i="123" s="1"/>
  <c r="J748" i="123"/>
  <c r="E748" i="123"/>
  <c r="L748" i="123" s="1"/>
  <c r="AE747" i="123"/>
  <c r="AD747" i="123"/>
  <c r="Z747" i="123"/>
  <c r="AA747" i="123" s="1"/>
  <c r="AB747" i="123" s="1"/>
  <c r="W747" i="123"/>
  <c r="X747" i="123" s="1"/>
  <c r="J747" i="123"/>
  <c r="E747" i="123"/>
  <c r="L747" i="123" s="1"/>
  <c r="AE746" i="123"/>
  <c r="AD746" i="123"/>
  <c r="Z746" i="123"/>
  <c r="AA746" i="123" s="1"/>
  <c r="AB746" i="123" s="1"/>
  <c r="W746" i="123"/>
  <c r="X746" i="123" s="1"/>
  <c r="J746" i="123"/>
  <c r="E746" i="123"/>
  <c r="L746" i="123" s="1"/>
  <c r="AE745" i="123"/>
  <c r="AD745" i="123"/>
  <c r="Z745" i="123"/>
  <c r="AA745" i="123" s="1"/>
  <c r="AB745" i="123" s="1"/>
  <c r="W745" i="123"/>
  <c r="X745" i="123" s="1"/>
  <c r="J745" i="123"/>
  <c r="E745" i="123"/>
  <c r="L745" i="123" s="1"/>
  <c r="AE744" i="123"/>
  <c r="AD744" i="123"/>
  <c r="Z744" i="123"/>
  <c r="AA744" i="123" s="1"/>
  <c r="AB744" i="123" s="1"/>
  <c r="W744" i="123"/>
  <c r="X744" i="123" s="1"/>
  <c r="J744" i="123"/>
  <c r="E744" i="123"/>
  <c r="L744" i="123" s="1"/>
  <c r="AE743" i="123"/>
  <c r="AD743" i="123"/>
  <c r="Z743" i="123"/>
  <c r="AA743" i="123" s="1"/>
  <c r="AB743" i="123" s="1"/>
  <c r="W743" i="123"/>
  <c r="X743" i="123" s="1"/>
  <c r="J743" i="123"/>
  <c r="E743" i="123"/>
  <c r="L743" i="123" s="1"/>
  <c r="AE742" i="123"/>
  <c r="AD742" i="123"/>
  <c r="Z742" i="123"/>
  <c r="AA742" i="123" s="1"/>
  <c r="AB742" i="123" s="1"/>
  <c r="W742" i="123"/>
  <c r="X742" i="123" s="1"/>
  <c r="J742" i="123"/>
  <c r="E742" i="123"/>
  <c r="L742" i="123" s="1"/>
  <c r="AE741" i="123"/>
  <c r="AD741" i="123"/>
  <c r="Z741" i="123"/>
  <c r="AA741" i="123" s="1"/>
  <c r="AB741" i="123" s="1"/>
  <c r="W741" i="123"/>
  <c r="X741" i="123" s="1"/>
  <c r="J741" i="123"/>
  <c r="E741" i="123"/>
  <c r="L741" i="123" s="1"/>
  <c r="AE740" i="123"/>
  <c r="AD740" i="123"/>
  <c r="Z740" i="123"/>
  <c r="AA740" i="123" s="1"/>
  <c r="AB740" i="123" s="1"/>
  <c r="W740" i="123"/>
  <c r="X740" i="123" s="1"/>
  <c r="J740" i="123"/>
  <c r="E740" i="123"/>
  <c r="L740" i="123" s="1"/>
  <c r="AE739" i="123"/>
  <c r="AD739" i="123"/>
  <c r="Z739" i="123"/>
  <c r="AA739" i="123" s="1"/>
  <c r="AB739" i="123" s="1"/>
  <c r="W739" i="123"/>
  <c r="X739" i="123" s="1"/>
  <c r="J739" i="123"/>
  <c r="E739" i="123"/>
  <c r="L739" i="123" s="1"/>
  <c r="AE738" i="123"/>
  <c r="AD738" i="123"/>
  <c r="Z738" i="123"/>
  <c r="AA738" i="123" s="1"/>
  <c r="AB738" i="123" s="1"/>
  <c r="W738" i="123"/>
  <c r="X738" i="123" s="1"/>
  <c r="J738" i="123"/>
  <c r="E738" i="123"/>
  <c r="L738" i="123" s="1"/>
  <c r="AE737" i="123"/>
  <c r="AD737" i="123"/>
  <c r="Z737" i="123"/>
  <c r="AA737" i="123" s="1"/>
  <c r="AB737" i="123" s="1"/>
  <c r="W737" i="123"/>
  <c r="X737" i="123" s="1"/>
  <c r="J737" i="123"/>
  <c r="E737" i="123"/>
  <c r="L737" i="123" s="1"/>
  <c r="AE736" i="123"/>
  <c r="AD736" i="123"/>
  <c r="Z736" i="123"/>
  <c r="AA736" i="123" s="1"/>
  <c r="AB736" i="123" s="1"/>
  <c r="W736" i="123"/>
  <c r="X736" i="123" s="1"/>
  <c r="J736" i="123"/>
  <c r="E736" i="123"/>
  <c r="L736" i="123" s="1"/>
  <c r="AE735" i="123"/>
  <c r="AD735" i="123"/>
  <c r="Z735" i="123"/>
  <c r="AA735" i="123" s="1"/>
  <c r="AB735" i="123" s="1"/>
  <c r="W735" i="123"/>
  <c r="X735" i="123" s="1"/>
  <c r="J735" i="123"/>
  <c r="E735" i="123"/>
  <c r="L735" i="123" s="1"/>
  <c r="AE734" i="123"/>
  <c r="AD734" i="123"/>
  <c r="Z734" i="123"/>
  <c r="AA734" i="123" s="1"/>
  <c r="AB734" i="123" s="1"/>
  <c r="W734" i="123"/>
  <c r="X734" i="123" s="1"/>
  <c r="J734" i="123"/>
  <c r="E734" i="123"/>
  <c r="L734" i="123" s="1"/>
  <c r="AE733" i="123"/>
  <c r="AD733" i="123"/>
  <c r="Z733" i="123"/>
  <c r="AA733" i="123" s="1"/>
  <c r="AB733" i="123" s="1"/>
  <c r="W733" i="123"/>
  <c r="X733" i="123" s="1"/>
  <c r="J733" i="123"/>
  <c r="E733" i="123"/>
  <c r="L733" i="123" s="1"/>
  <c r="AE732" i="123"/>
  <c r="AD732" i="123"/>
  <c r="Z732" i="123"/>
  <c r="AA732" i="123" s="1"/>
  <c r="AB732" i="123" s="1"/>
  <c r="W732" i="123"/>
  <c r="X732" i="123" s="1"/>
  <c r="J732" i="123"/>
  <c r="E732" i="123"/>
  <c r="L732" i="123" s="1"/>
  <c r="AE731" i="123"/>
  <c r="AD731" i="123"/>
  <c r="Z731" i="123"/>
  <c r="AA731" i="123" s="1"/>
  <c r="AB731" i="123" s="1"/>
  <c r="W731" i="123"/>
  <c r="X731" i="123" s="1"/>
  <c r="J731" i="123"/>
  <c r="E731" i="123"/>
  <c r="L731" i="123" s="1"/>
  <c r="AE730" i="123"/>
  <c r="AD730" i="123"/>
  <c r="Z730" i="123"/>
  <c r="AA730" i="123" s="1"/>
  <c r="AB730" i="123" s="1"/>
  <c r="W730" i="123"/>
  <c r="X730" i="123" s="1"/>
  <c r="J730" i="123"/>
  <c r="E730" i="123"/>
  <c r="L730" i="123" s="1"/>
  <c r="AE729" i="123"/>
  <c r="AD729" i="123"/>
  <c r="Z729" i="123"/>
  <c r="AA729" i="123" s="1"/>
  <c r="AB729" i="123" s="1"/>
  <c r="W729" i="123"/>
  <c r="X729" i="123" s="1"/>
  <c r="J729" i="123"/>
  <c r="E729" i="123"/>
  <c r="L729" i="123" s="1"/>
  <c r="AE728" i="123"/>
  <c r="AD728" i="123"/>
  <c r="Z728" i="123"/>
  <c r="AA728" i="123" s="1"/>
  <c r="AB728" i="123" s="1"/>
  <c r="W728" i="123"/>
  <c r="X728" i="123" s="1"/>
  <c r="J728" i="123"/>
  <c r="E728" i="123"/>
  <c r="L728" i="123" s="1"/>
  <c r="AE727" i="123"/>
  <c r="AD727" i="123"/>
  <c r="Z727" i="123"/>
  <c r="AA727" i="123" s="1"/>
  <c r="AB727" i="123" s="1"/>
  <c r="W727" i="123"/>
  <c r="X727" i="123" s="1"/>
  <c r="J727" i="123"/>
  <c r="E727" i="123"/>
  <c r="L727" i="123" s="1"/>
  <c r="AE726" i="123"/>
  <c r="AD726" i="123"/>
  <c r="Z726" i="123"/>
  <c r="AA726" i="123" s="1"/>
  <c r="AB726" i="123" s="1"/>
  <c r="W726" i="123"/>
  <c r="X726" i="123" s="1"/>
  <c r="J726" i="123"/>
  <c r="E726" i="123"/>
  <c r="L726" i="123" s="1"/>
  <c r="AE725" i="123"/>
  <c r="AD725" i="123"/>
  <c r="Z725" i="123"/>
  <c r="AA725" i="123" s="1"/>
  <c r="AB725" i="123" s="1"/>
  <c r="W725" i="123"/>
  <c r="X725" i="123" s="1"/>
  <c r="J725" i="123"/>
  <c r="E725" i="123"/>
  <c r="L725" i="123" s="1"/>
  <c r="AE724" i="123"/>
  <c r="AD724" i="123"/>
  <c r="Z724" i="123"/>
  <c r="AA724" i="123" s="1"/>
  <c r="AB724" i="123" s="1"/>
  <c r="W724" i="123"/>
  <c r="X724" i="123" s="1"/>
  <c r="J724" i="123"/>
  <c r="E724" i="123"/>
  <c r="L724" i="123" s="1"/>
  <c r="AE723" i="123"/>
  <c r="AD723" i="123"/>
  <c r="Z723" i="123"/>
  <c r="AA723" i="123" s="1"/>
  <c r="AB723" i="123" s="1"/>
  <c r="W723" i="123"/>
  <c r="X723" i="123" s="1"/>
  <c r="J723" i="123"/>
  <c r="E723" i="123"/>
  <c r="L723" i="123" s="1"/>
  <c r="AE722" i="123"/>
  <c r="AD722" i="123"/>
  <c r="Z722" i="123"/>
  <c r="AA722" i="123" s="1"/>
  <c r="AB722" i="123" s="1"/>
  <c r="W722" i="123"/>
  <c r="X722" i="123" s="1"/>
  <c r="J722" i="123"/>
  <c r="E722" i="123"/>
  <c r="L722" i="123" s="1"/>
  <c r="AE721" i="123"/>
  <c r="AD721" i="123"/>
  <c r="Z721" i="123"/>
  <c r="AA721" i="123" s="1"/>
  <c r="AB721" i="123" s="1"/>
  <c r="W721" i="123"/>
  <c r="X721" i="123" s="1"/>
  <c r="J721" i="123"/>
  <c r="E721" i="123"/>
  <c r="L721" i="123" s="1"/>
  <c r="AE720" i="123"/>
  <c r="AD720" i="123"/>
  <c r="Z720" i="123"/>
  <c r="AA720" i="123" s="1"/>
  <c r="AB720" i="123" s="1"/>
  <c r="W720" i="123"/>
  <c r="X720" i="123" s="1"/>
  <c r="J720" i="123"/>
  <c r="E720" i="123"/>
  <c r="L720" i="123" s="1"/>
  <c r="AE719" i="123"/>
  <c r="AD719" i="123"/>
  <c r="Z719" i="123"/>
  <c r="AA719" i="123" s="1"/>
  <c r="AB719" i="123" s="1"/>
  <c r="W719" i="123"/>
  <c r="X719" i="123" s="1"/>
  <c r="J719" i="123"/>
  <c r="E719" i="123"/>
  <c r="L719" i="123" s="1"/>
  <c r="AE718" i="123"/>
  <c r="AD718" i="123"/>
  <c r="Z718" i="123"/>
  <c r="AA718" i="123" s="1"/>
  <c r="AB718" i="123" s="1"/>
  <c r="W718" i="123"/>
  <c r="X718" i="123" s="1"/>
  <c r="J718" i="123"/>
  <c r="E718" i="123"/>
  <c r="L718" i="123" s="1"/>
  <c r="AE717" i="123"/>
  <c r="AD717" i="123"/>
  <c r="Z717" i="123"/>
  <c r="AA717" i="123" s="1"/>
  <c r="AB717" i="123" s="1"/>
  <c r="W717" i="123"/>
  <c r="X717" i="123" s="1"/>
  <c r="J717" i="123"/>
  <c r="E717" i="123"/>
  <c r="L717" i="123" s="1"/>
  <c r="AE716" i="123"/>
  <c r="AD716" i="123"/>
  <c r="Z716" i="123"/>
  <c r="AA716" i="123" s="1"/>
  <c r="AB716" i="123" s="1"/>
  <c r="W716" i="123"/>
  <c r="X716" i="123" s="1"/>
  <c r="J716" i="123"/>
  <c r="E716" i="123"/>
  <c r="L716" i="123" s="1"/>
  <c r="AE715" i="123"/>
  <c r="AD715" i="123"/>
  <c r="Z715" i="123"/>
  <c r="AA715" i="123" s="1"/>
  <c r="AB715" i="123" s="1"/>
  <c r="W715" i="123"/>
  <c r="X715" i="123" s="1"/>
  <c r="J715" i="123"/>
  <c r="E715" i="123"/>
  <c r="L715" i="123" s="1"/>
  <c r="AE714" i="123"/>
  <c r="AD714" i="123"/>
  <c r="Z714" i="123"/>
  <c r="AA714" i="123" s="1"/>
  <c r="AB714" i="123" s="1"/>
  <c r="W714" i="123"/>
  <c r="X714" i="123" s="1"/>
  <c r="J714" i="123"/>
  <c r="E714" i="123"/>
  <c r="L714" i="123" s="1"/>
  <c r="AE713" i="123"/>
  <c r="AD713" i="123"/>
  <c r="Z713" i="123"/>
  <c r="AA713" i="123" s="1"/>
  <c r="AB713" i="123" s="1"/>
  <c r="W713" i="123"/>
  <c r="X713" i="123" s="1"/>
  <c r="J713" i="123"/>
  <c r="E713" i="123"/>
  <c r="L713" i="123" s="1"/>
  <c r="AE712" i="123"/>
  <c r="AD712" i="123"/>
  <c r="Z712" i="123"/>
  <c r="AA712" i="123" s="1"/>
  <c r="AB712" i="123" s="1"/>
  <c r="W712" i="123"/>
  <c r="X712" i="123" s="1"/>
  <c r="J712" i="123"/>
  <c r="E712" i="123"/>
  <c r="L712" i="123" s="1"/>
  <c r="AE711" i="123"/>
  <c r="AD711" i="123"/>
  <c r="Z711" i="123"/>
  <c r="AA711" i="123" s="1"/>
  <c r="AB711" i="123" s="1"/>
  <c r="W711" i="123"/>
  <c r="X711" i="123" s="1"/>
  <c r="J711" i="123"/>
  <c r="E711" i="123"/>
  <c r="L711" i="123" s="1"/>
  <c r="AE710" i="123"/>
  <c r="AD710" i="123"/>
  <c r="Z710" i="123"/>
  <c r="AA710" i="123" s="1"/>
  <c r="AB710" i="123" s="1"/>
  <c r="W710" i="123"/>
  <c r="X710" i="123" s="1"/>
  <c r="J710" i="123"/>
  <c r="E710" i="123"/>
  <c r="L710" i="123" s="1"/>
  <c r="AE709" i="123"/>
  <c r="AD709" i="123"/>
  <c r="Z709" i="123"/>
  <c r="AA709" i="123" s="1"/>
  <c r="AB709" i="123" s="1"/>
  <c r="W709" i="123"/>
  <c r="X709" i="123" s="1"/>
  <c r="J709" i="123"/>
  <c r="E709" i="123"/>
  <c r="L709" i="123" s="1"/>
  <c r="AE708" i="123"/>
  <c r="AD708" i="123"/>
  <c r="Z708" i="123"/>
  <c r="AA708" i="123" s="1"/>
  <c r="AB708" i="123" s="1"/>
  <c r="W708" i="123"/>
  <c r="X708" i="123" s="1"/>
  <c r="J708" i="123"/>
  <c r="E708" i="123"/>
  <c r="L708" i="123" s="1"/>
  <c r="AE707" i="123"/>
  <c r="AD707" i="123"/>
  <c r="Z707" i="123"/>
  <c r="AA707" i="123" s="1"/>
  <c r="AB707" i="123" s="1"/>
  <c r="W707" i="123"/>
  <c r="X707" i="123" s="1"/>
  <c r="J707" i="123"/>
  <c r="E707" i="123"/>
  <c r="L707" i="123" s="1"/>
  <c r="AE706" i="123"/>
  <c r="AD706" i="123"/>
  <c r="Z706" i="123"/>
  <c r="AA706" i="123" s="1"/>
  <c r="AB706" i="123" s="1"/>
  <c r="W706" i="123"/>
  <c r="X706" i="123" s="1"/>
  <c r="J706" i="123"/>
  <c r="E706" i="123"/>
  <c r="L706" i="123" s="1"/>
  <c r="AE705" i="123"/>
  <c r="AD705" i="123"/>
  <c r="Z705" i="123"/>
  <c r="AA705" i="123" s="1"/>
  <c r="AB705" i="123" s="1"/>
  <c r="W705" i="123"/>
  <c r="X705" i="123" s="1"/>
  <c r="J705" i="123"/>
  <c r="E705" i="123"/>
  <c r="L705" i="123" s="1"/>
  <c r="AE704" i="123"/>
  <c r="AD704" i="123"/>
  <c r="Z704" i="123"/>
  <c r="AA704" i="123" s="1"/>
  <c r="AB704" i="123" s="1"/>
  <c r="W704" i="123"/>
  <c r="X704" i="123" s="1"/>
  <c r="J704" i="123"/>
  <c r="E704" i="123"/>
  <c r="L704" i="123" s="1"/>
  <c r="AE703" i="123"/>
  <c r="AD703" i="123"/>
  <c r="Z703" i="123"/>
  <c r="AA703" i="123" s="1"/>
  <c r="AB703" i="123" s="1"/>
  <c r="W703" i="123"/>
  <c r="X703" i="123" s="1"/>
  <c r="J703" i="123"/>
  <c r="E703" i="123"/>
  <c r="L703" i="123" s="1"/>
  <c r="AE702" i="123"/>
  <c r="AD702" i="123"/>
  <c r="Z702" i="123"/>
  <c r="AA702" i="123" s="1"/>
  <c r="AB702" i="123" s="1"/>
  <c r="W702" i="123"/>
  <c r="X702" i="123" s="1"/>
  <c r="J702" i="123"/>
  <c r="E702" i="123"/>
  <c r="L702" i="123" s="1"/>
  <c r="AE701" i="123"/>
  <c r="AD701" i="123"/>
  <c r="Z701" i="123"/>
  <c r="AA701" i="123" s="1"/>
  <c r="AB701" i="123" s="1"/>
  <c r="W701" i="123"/>
  <c r="X701" i="123" s="1"/>
  <c r="J701" i="123"/>
  <c r="E701" i="123"/>
  <c r="L701" i="123" s="1"/>
  <c r="AE700" i="123"/>
  <c r="AD700" i="123"/>
  <c r="Z700" i="123"/>
  <c r="AA700" i="123" s="1"/>
  <c r="AB700" i="123" s="1"/>
  <c r="W700" i="123"/>
  <c r="X700" i="123" s="1"/>
  <c r="J700" i="123"/>
  <c r="E700" i="123"/>
  <c r="L700" i="123" s="1"/>
  <c r="AE699" i="123"/>
  <c r="AD699" i="123"/>
  <c r="Z699" i="123"/>
  <c r="AA699" i="123" s="1"/>
  <c r="AB699" i="123" s="1"/>
  <c r="W699" i="123"/>
  <c r="X699" i="123" s="1"/>
  <c r="J699" i="123"/>
  <c r="E699" i="123"/>
  <c r="L699" i="123" s="1"/>
  <c r="AE698" i="123"/>
  <c r="AD698" i="123"/>
  <c r="Z698" i="123"/>
  <c r="AA698" i="123" s="1"/>
  <c r="AB698" i="123" s="1"/>
  <c r="W698" i="123"/>
  <c r="X698" i="123" s="1"/>
  <c r="J698" i="123"/>
  <c r="E698" i="123"/>
  <c r="L698" i="123" s="1"/>
  <c r="AE697" i="123"/>
  <c r="AD697" i="123"/>
  <c r="Z697" i="123"/>
  <c r="AA697" i="123" s="1"/>
  <c r="AB697" i="123" s="1"/>
  <c r="W697" i="123"/>
  <c r="X697" i="123" s="1"/>
  <c r="J697" i="123"/>
  <c r="E697" i="123"/>
  <c r="L697" i="123" s="1"/>
  <c r="AE696" i="123"/>
  <c r="AD696" i="123"/>
  <c r="Z696" i="123"/>
  <c r="AA696" i="123" s="1"/>
  <c r="AB696" i="123" s="1"/>
  <c r="W696" i="123"/>
  <c r="X696" i="123" s="1"/>
  <c r="J696" i="123"/>
  <c r="E696" i="123"/>
  <c r="L696" i="123" s="1"/>
  <c r="AE695" i="123"/>
  <c r="AD695" i="123"/>
  <c r="Z695" i="123"/>
  <c r="AA695" i="123" s="1"/>
  <c r="AB695" i="123" s="1"/>
  <c r="W695" i="123"/>
  <c r="X695" i="123" s="1"/>
  <c r="J695" i="123"/>
  <c r="E695" i="123"/>
  <c r="L695" i="123" s="1"/>
  <c r="AE694" i="123"/>
  <c r="AD694" i="123"/>
  <c r="Z694" i="123"/>
  <c r="AA694" i="123" s="1"/>
  <c r="AB694" i="123" s="1"/>
  <c r="W694" i="123"/>
  <c r="X694" i="123" s="1"/>
  <c r="J694" i="123"/>
  <c r="G694" i="123"/>
  <c r="E694" i="123"/>
  <c r="L694" i="123" s="1"/>
  <c r="AE693" i="123"/>
  <c r="AD693" i="123"/>
  <c r="Z693" i="123"/>
  <c r="AA693" i="123" s="1"/>
  <c r="AB693" i="123" s="1"/>
  <c r="W693" i="123"/>
  <c r="X693" i="123" s="1"/>
  <c r="J693" i="123"/>
  <c r="E693" i="123"/>
  <c r="AE692" i="123"/>
  <c r="AD692" i="123"/>
  <c r="Z692" i="123"/>
  <c r="AA692" i="123" s="1"/>
  <c r="AB692" i="123" s="1"/>
  <c r="W692" i="123"/>
  <c r="X692" i="123" s="1"/>
  <c r="J692" i="123"/>
  <c r="E692" i="123"/>
  <c r="AE691" i="123"/>
  <c r="AD691" i="123"/>
  <c r="Z691" i="123"/>
  <c r="AA691" i="123" s="1"/>
  <c r="AB691" i="123" s="1"/>
  <c r="W691" i="123"/>
  <c r="X691" i="123" s="1"/>
  <c r="J691" i="123"/>
  <c r="E691" i="123"/>
  <c r="AE690" i="123"/>
  <c r="AD690" i="123"/>
  <c r="Z690" i="123"/>
  <c r="AA690" i="123" s="1"/>
  <c r="AB690" i="123" s="1"/>
  <c r="W690" i="123"/>
  <c r="X690" i="123" s="1"/>
  <c r="J690" i="123"/>
  <c r="E690" i="123"/>
  <c r="AE689" i="123"/>
  <c r="AD689" i="123"/>
  <c r="Z689" i="123"/>
  <c r="AA689" i="123" s="1"/>
  <c r="AB689" i="123" s="1"/>
  <c r="W689" i="123"/>
  <c r="X689" i="123" s="1"/>
  <c r="J689" i="123"/>
  <c r="G689" i="123"/>
  <c r="E689" i="123"/>
  <c r="L689" i="123" s="1"/>
  <c r="AE688" i="123"/>
  <c r="AD688" i="123"/>
  <c r="Z688" i="123"/>
  <c r="AA688" i="123" s="1"/>
  <c r="AB688" i="123" s="1"/>
  <c r="W688" i="123"/>
  <c r="X688" i="123" s="1"/>
  <c r="J688" i="123"/>
  <c r="E688" i="123"/>
  <c r="AE687" i="123"/>
  <c r="AD687" i="123"/>
  <c r="Z687" i="123"/>
  <c r="AA687" i="123" s="1"/>
  <c r="AB687" i="123" s="1"/>
  <c r="W687" i="123"/>
  <c r="X687" i="123" s="1"/>
  <c r="J687" i="123"/>
  <c r="E687" i="123"/>
  <c r="AE686" i="123"/>
  <c r="AD686" i="123"/>
  <c r="Z686" i="123"/>
  <c r="AA686" i="123" s="1"/>
  <c r="AB686" i="123" s="1"/>
  <c r="W686" i="123"/>
  <c r="X686" i="123" s="1"/>
  <c r="J686" i="123"/>
  <c r="E686" i="123"/>
  <c r="AE685" i="123"/>
  <c r="AD685" i="123"/>
  <c r="Z685" i="123"/>
  <c r="AA685" i="123" s="1"/>
  <c r="AB685" i="123" s="1"/>
  <c r="W685" i="123"/>
  <c r="X685" i="123" s="1"/>
  <c r="J685" i="123"/>
  <c r="E685" i="123"/>
  <c r="AE684" i="123"/>
  <c r="AD684" i="123"/>
  <c r="Z684" i="123"/>
  <c r="AA684" i="123" s="1"/>
  <c r="AB684" i="123" s="1"/>
  <c r="W684" i="123"/>
  <c r="X684" i="123" s="1"/>
  <c r="J684" i="123"/>
  <c r="E684" i="123"/>
  <c r="AE683" i="123"/>
  <c r="AD683" i="123"/>
  <c r="Z683" i="123"/>
  <c r="AA683" i="123" s="1"/>
  <c r="AB683" i="123" s="1"/>
  <c r="W683" i="123"/>
  <c r="X683" i="123" s="1"/>
  <c r="J683" i="123"/>
  <c r="E683" i="123"/>
  <c r="AE682" i="123"/>
  <c r="AD682" i="123"/>
  <c r="Z682" i="123"/>
  <c r="AA682" i="123" s="1"/>
  <c r="AB682" i="123" s="1"/>
  <c r="W682" i="123"/>
  <c r="X682" i="123" s="1"/>
  <c r="J682" i="123"/>
  <c r="E682" i="123"/>
  <c r="AE681" i="123"/>
  <c r="AD681" i="123"/>
  <c r="Z681" i="123"/>
  <c r="AA681" i="123" s="1"/>
  <c r="AB681" i="123" s="1"/>
  <c r="W681" i="123"/>
  <c r="X681" i="123" s="1"/>
  <c r="J681" i="123"/>
  <c r="E681" i="123"/>
  <c r="AE680" i="123"/>
  <c r="AD680" i="123"/>
  <c r="Z680" i="123"/>
  <c r="AA680" i="123" s="1"/>
  <c r="AB680" i="123" s="1"/>
  <c r="W680" i="123"/>
  <c r="X680" i="123" s="1"/>
  <c r="J680" i="123"/>
  <c r="E680" i="123"/>
  <c r="AE679" i="123"/>
  <c r="AD679" i="123"/>
  <c r="Z679" i="123"/>
  <c r="AA679" i="123" s="1"/>
  <c r="AB679" i="123" s="1"/>
  <c r="W679" i="123"/>
  <c r="X679" i="123" s="1"/>
  <c r="J679" i="123"/>
  <c r="E679" i="123"/>
  <c r="AE678" i="123"/>
  <c r="AD678" i="123"/>
  <c r="Z678" i="123"/>
  <c r="AA678" i="123" s="1"/>
  <c r="AB678" i="123" s="1"/>
  <c r="W678" i="123"/>
  <c r="X678" i="123" s="1"/>
  <c r="J678" i="123"/>
  <c r="E678" i="123"/>
  <c r="AE677" i="123"/>
  <c r="AD677" i="123"/>
  <c r="Z677" i="123"/>
  <c r="AA677" i="123" s="1"/>
  <c r="AB677" i="123" s="1"/>
  <c r="W677" i="123"/>
  <c r="X677" i="123" s="1"/>
  <c r="J677" i="123"/>
  <c r="E677" i="123"/>
  <c r="AE676" i="123"/>
  <c r="AD676" i="123"/>
  <c r="Z676" i="123"/>
  <c r="AA676" i="123" s="1"/>
  <c r="AB676" i="123" s="1"/>
  <c r="W676" i="123"/>
  <c r="X676" i="123" s="1"/>
  <c r="J676" i="123"/>
  <c r="E676" i="123"/>
  <c r="AE675" i="123"/>
  <c r="AD675" i="123"/>
  <c r="Z675" i="123"/>
  <c r="AA675" i="123" s="1"/>
  <c r="AB675" i="123" s="1"/>
  <c r="W675" i="123"/>
  <c r="X675" i="123" s="1"/>
  <c r="J675" i="123"/>
  <c r="E675" i="123"/>
  <c r="AE674" i="123"/>
  <c r="AD674" i="123"/>
  <c r="Z674" i="123"/>
  <c r="AA674" i="123" s="1"/>
  <c r="AB674" i="123" s="1"/>
  <c r="W674" i="123"/>
  <c r="X674" i="123" s="1"/>
  <c r="J674" i="123"/>
  <c r="E674" i="123"/>
  <c r="AE673" i="123"/>
  <c r="AD673" i="123"/>
  <c r="Z673" i="123"/>
  <c r="AA673" i="123" s="1"/>
  <c r="AB673" i="123" s="1"/>
  <c r="W673" i="123"/>
  <c r="X673" i="123" s="1"/>
  <c r="J673" i="123"/>
  <c r="E673" i="123"/>
  <c r="AE672" i="123"/>
  <c r="AD672" i="123"/>
  <c r="Z672" i="123"/>
  <c r="AA672" i="123" s="1"/>
  <c r="AB672" i="123" s="1"/>
  <c r="W672" i="123"/>
  <c r="X672" i="123" s="1"/>
  <c r="J672" i="123"/>
  <c r="E672" i="123"/>
  <c r="AE671" i="123"/>
  <c r="AD671" i="123"/>
  <c r="Z671" i="123"/>
  <c r="AA671" i="123" s="1"/>
  <c r="AB671" i="123" s="1"/>
  <c r="W671" i="123"/>
  <c r="X671" i="123" s="1"/>
  <c r="J671" i="123"/>
  <c r="E671" i="123"/>
  <c r="AE670" i="123"/>
  <c r="AD670" i="123"/>
  <c r="Z670" i="123"/>
  <c r="AA670" i="123" s="1"/>
  <c r="AB670" i="123" s="1"/>
  <c r="W670" i="123"/>
  <c r="X670" i="123" s="1"/>
  <c r="J670" i="123"/>
  <c r="E670" i="123"/>
  <c r="AE669" i="123"/>
  <c r="AD669" i="123"/>
  <c r="Z669" i="123"/>
  <c r="AA669" i="123" s="1"/>
  <c r="AB669" i="123" s="1"/>
  <c r="W669" i="123"/>
  <c r="X669" i="123" s="1"/>
  <c r="J669" i="123"/>
  <c r="E669" i="123"/>
  <c r="AE668" i="123"/>
  <c r="AD668" i="123"/>
  <c r="Z668" i="123"/>
  <c r="AA668" i="123" s="1"/>
  <c r="AB668" i="123" s="1"/>
  <c r="W668" i="123"/>
  <c r="X668" i="123" s="1"/>
  <c r="J668" i="123"/>
  <c r="E668" i="123"/>
  <c r="AE667" i="123"/>
  <c r="AD667" i="123"/>
  <c r="Z667" i="123"/>
  <c r="AA667" i="123" s="1"/>
  <c r="AB667" i="123" s="1"/>
  <c r="W667" i="123"/>
  <c r="X667" i="123" s="1"/>
  <c r="J667" i="123"/>
  <c r="E667" i="123"/>
  <c r="AE666" i="123"/>
  <c r="AD666" i="123"/>
  <c r="Z666" i="123"/>
  <c r="AA666" i="123" s="1"/>
  <c r="AB666" i="123" s="1"/>
  <c r="W666" i="123"/>
  <c r="X666" i="123" s="1"/>
  <c r="J666" i="123"/>
  <c r="E666" i="123"/>
  <c r="AE665" i="123"/>
  <c r="AD665" i="123"/>
  <c r="Z665" i="123"/>
  <c r="AA665" i="123" s="1"/>
  <c r="AB665" i="123" s="1"/>
  <c r="W665" i="123"/>
  <c r="X665" i="123" s="1"/>
  <c r="J665" i="123"/>
  <c r="E665" i="123"/>
  <c r="AE664" i="123"/>
  <c r="AD664" i="123"/>
  <c r="Z664" i="123"/>
  <c r="AA664" i="123" s="1"/>
  <c r="AB664" i="123" s="1"/>
  <c r="W664" i="123"/>
  <c r="X664" i="123" s="1"/>
  <c r="J664" i="123"/>
  <c r="E664" i="123"/>
  <c r="AE663" i="123"/>
  <c r="AD663" i="123"/>
  <c r="Z663" i="123"/>
  <c r="AA663" i="123" s="1"/>
  <c r="AB663" i="123" s="1"/>
  <c r="W663" i="123"/>
  <c r="X663" i="123" s="1"/>
  <c r="J663" i="123"/>
  <c r="E663" i="123"/>
  <c r="AE662" i="123"/>
  <c r="AD662" i="123"/>
  <c r="Z662" i="123"/>
  <c r="AA662" i="123" s="1"/>
  <c r="AB662" i="123" s="1"/>
  <c r="W662" i="123"/>
  <c r="X662" i="123" s="1"/>
  <c r="J662" i="123"/>
  <c r="E662" i="123"/>
  <c r="AE661" i="123"/>
  <c r="AD661" i="123"/>
  <c r="Z661" i="123"/>
  <c r="AA661" i="123" s="1"/>
  <c r="AB661" i="123" s="1"/>
  <c r="W661" i="123"/>
  <c r="X661" i="123" s="1"/>
  <c r="J661" i="123"/>
  <c r="E661" i="123"/>
  <c r="AE660" i="123"/>
  <c r="AD660" i="123"/>
  <c r="Z660" i="123"/>
  <c r="AA660" i="123" s="1"/>
  <c r="AB660" i="123" s="1"/>
  <c r="W660" i="123"/>
  <c r="X660" i="123" s="1"/>
  <c r="J660" i="123"/>
  <c r="E660" i="123"/>
  <c r="AE659" i="123"/>
  <c r="AD659" i="123"/>
  <c r="Z659" i="123"/>
  <c r="AA659" i="123" s="1"/>
  <c r="AB659" i="123" s="1"/>
  <c r="W659" i="123"/>
  <c r="X659" i="123" s="1"/>
  <c r="J659" i="123"/>
  <c r="E659" i="123"/>
  <c r="AE658" i="123"/>
  <c r="AD658" i="123"/>
  <c r="Z658" i="123"/>
  <c r="AA658" i="123" s="1"/>
  <c r="AB658" i="123" s="1"/>
  <c r="W658" i="123"/>
  <c r="X658" i="123" s="1"/>
  <c r="J658" i="123"/>
  <c r="E658" i="123"/>
  <c r="AE657" i="123"/>
  <c r="AD657" i="123"/>
  <c r="Z657" i="123"/>
  <c r="AA657" i="123" s="1"/>
  <c r="AB657" i="123" s="1"/>
  <c r="W657" i="123"/>
  <c r="X657" i="123" s="1"/>
  <c r="J657" i="123"/>
  <c r="E657" i="123"/>
  <c r="AE656" i="123"/>
  <c r="AD656" i="123"/>
  <c r="Z656" i="123"/>
  <c r="AA656" i="123" s="1"/>
  <c r="AB656" i="123" s="1"/>
  <c r="W656" i="123"/>
  <c r="X656" i="123" s="1"/>
  <c r="J656" i="123"/>
  <c r="E656" i="123"/>
  <c r="AE655" i="123"/>
  <c r="AD655" i="123"/>
  <c r="Z655" i="123"/>
  <c r="AA655" i="123" s="1"/>
  <c r="AB655" i="123" s="1"/>
  <c r="W655" i="123"/>
  <c r="X655" i="123" s="1"/>
  <c r="J655" i="123"/>
  <c r="E655" i="123"/>
  <c r="AE654" i="123"/>
  <c r="AD654" i="123"/>
  <c r="Z654" i="123"/>
  <c r="AA654" i="123" s="1"/>
  <c r="AB654" i="123" s="1"/>
  <c r="W654" i="123"/>
  <c r="X654" i="123" s="1"/>
  <c r="J654" i="123"/>
  <c r="E654" i="123"/>
  <c r="AE653" i="123"/>
  <c r="AD653" i="123"/>
  <c r="Z653" i="123"/>
  <c r="AA653" i="123" s="1"/>
  <c r="AB653" i="123" s="1"/>
  <c r="W653" i="123"/>
  <c r="X653" i="123" s="1"/>
  <c r="J653" i="123"/>
  <c r="E653" i="123"/>
  <c r="AE652" i="123"/>
  <c r="AD652" i="123"/>
  <c r="Z652" i="123"/>
  <c r="AA652" i="123" s="1"/>
  <c r="AB652" i="123" s="1"/>
  <c r="W652" i="123"/>
  <c r="X652" i="123" s="1"/>
  <c r="J652" i="123"/>
  <c r="E652" i="123"/>
  <c r="AE651" i="123"/>
  <c r="AD651" i="123"/>
  <c r="Z651" i="123"/>
  <c r="AA651" i="123" s="1"/>
  <c r="AB651" i="123" s="1"/>
  <c r="W651" i="123"/>
  <c r="X651" i="123" s="1"/>
  <c r="J651" i="123"/>
  <c r="E651" i="123"/>
  <c r="AE650" i="123"/>
  <c r="AD650" i="123"/>
  <c r="Z650" i="123"/>
  <c r="AA650" i="123" s="1"/>
  <c r="AB650" i="123" s="1"/>
  <c r="W650" i="123"/>
  <c r="X650" i="123" s="1"/>
  <c r="J650" i="123"/>
  <c r="E650" i="123"/>
  <c r="AE649" i="123"/>
  <c r="AD649" i="123"/>
  <c r="Z649" i="123"/>
  <c r="AA649" i="123" s="1"/>
  <c r="AB649" i="123" s="1"/>
  <c r="W649" i="123"/>
  <c r="X649" i="123" s="1"/>
  <c r="J649" i="123"/>
  <c r="E649" i="123"/>
  <c r="AE648" i="123"/>
  <c r="AD648" i="123"/>
  <c r="Z648" i="123"/>
  <c r="AA648" i="123" s="1"/>
  <c r="AB648" i="123" s="1"/>
  <c r="W648" i="123"/>
  <c r="X648" i="123" s="1"/>
  <c r="J648" i="123"/>
  <c r="E648" i="123"/>
  <c r="AE647" i="123"/>
  <c r="AD647" i="123"/>
  <c r="Z647" i="123"/>
  <c r="AA647" i="123" s="1"/>
  <c r="AB647" i="123" s="1"/>
  <c r="W647" i="123"/>
  <c r="X647" i="123" s="1"/>
  <c r="J647" i="123"/>
  <c r="E647" i="123"/>
  <c r="AE646" i="123"/>
  <c r="AD646" i="123"/>
  <c r="Z646" i="123"/>
  <c r="AA646" i="123" s="1"/>
  <c r="AB646" i="123" s="1"/>
  <c r="W646" i="123"/>
  <c r="X646" i="123" s="1"/>
  <c r="J646" i="123"/>
  <c r="E646" i="123"/>
  <c r="AE645" i="123"/>
  <c r="AD645" i="123"/>
  <c r="Z645" i="123"/>
  <c r="AA645" i="123" s="1"/>
  <c r="AB645" i="123" s="1"/>
  <c r="W645" i="123"/>
  <c r="X645" i="123" s="1"/>
  <c r="J645" i="123"/>
  <c r="E645" i="123"/>
  <c r="AE644" i="123"/>
  <c r="AD644" i="123"/>
  <c r="Z644" i="123"/>
  <c r="AA644" i="123" s="1"/>
  <c r="AB644" i="123" s="1"/>
  <c r="W644" i="123"/>
  <c r="X644" i="123" s="1"/>
  <c r="J644" i="123"/>
  <c r="E644" i="123"/>
  <c r="AE643" i="123"/>
  <c r="AD643" i="123"/>
  <c r="Z643" i="123"/>
  <c r="AA643" i="123" s="1"/>
  <c r="AB643" i="123" s="1"/>
  <c r="W643" i="123"/>
  <c r="X643" i="123" s="1"/>
  <c r="J643" i="123"/>
  <c r="E643" i="123"/>
  <c r="AE642" i="123"/>
  <c r="AD642" i="123"/>
  <c r="Z642" i="123"/>
  <c r="AA642" i="123" s="1"/>
  <c r="AB642" i="123" s="1"/>
  <c r="W642" i="123"/>
  <c r="X642" i="123" s="1"/>
  <c r="J642" i="123"/>
  <c r="E642" i="123"/>
  <c r="AE641" i="123"/>
  <c r="AD641" i="123"/>
  <c r="Z641" i="123"/>
  <c r="AA641" i="123" s="1"/>
  <c r="AB641" i="123" s="1"/>
  <c r="W641" i="123"/>
  <c r="X641" i="123" s="1"/>
  <c r="J641" i="123"/>
  <c r="E641" i="123"/>
  <c r="AE640" i="123"/>
  <c r="AD640" i="123"/>
  <c r="Z640" i="123"/>
  <c r="AA640" i="123" s="1"/>
  <c r="AB640" i="123" s="1"/>
  <c r="W640" i="123"/>
  <c r="X640" i="123" s="1"/>
  <c r="J640" i="123"/>
  <c r="E640" i="123"/>
  <c r="AE639" i="123"/>
  <c r="AD639" i="123"/>
  <c r="Z639" i="123"/>
  <c r="AA639" i="123" s="1"/>
  <c r="AB639" i="123" s="1"/>
  <c r="W639" i="123"/>
  <c r="X639" i="123" s="1"/>
  <c r="J639" i="123"/>
  <c r="E639" i="123"/>
  <c r="AE638" i="123"/>
  <c r="AD638" i="123"/>
  <c r="Z638" i="123"/>
  <c r="AA638" i="123" s="1"/>
  <c r="AB638" i="123" s="1"/>
  <c r="W638" i="123"/>
  <c r="X638" i="123" s="1"/>
  <c r="J638" i="123"/>
  <c r="E638" i="123"/>
  <c r="AE637" i="123"/>
  <c r="AD637" i="123"/>
  <c r="Z637" i="123"/>
  <c r="AA637" i="123" s="1"/>
  <c r="AB637" i="123" s="1"/>
  <c r="W637" i="123"/>
  <c r="X637" i="123" s="1"/>
  <c r="J637" i="123"/>
  <c r="E637" i="123"/>
  <c r="AE636" i="123"/>
  <c r="AD636" i="123"/>
  <c r="Z636" i="123"/>
  <c r="AA636" i="123" s="1"/>
  <c r="AB636" i="123" s="1"/>
  <c r="W636" i="123"/>
  <c r="X636" i="123" s="1"/>
  <c r="J636" i="123"/>
  <c r="E636" i="123"/>
  <c r="AE635" i="123"/>
  <c r="AD635" i="123"/>
  <c r="Z635" i="123"/>
  <c r="AA635" i="123" s="1"/>
  <c r="AB635" i="123" s="1"/>
  <c r="W635" i="123"/>
  <c r="X635" i="123" s="1"/>
  <c r="J635" i="123"/>
  <c r="E635" i="123"/>
  <c r="AE634" i="123"/>
  <c r="AD634" i="123"/>
  <c r="Z634" i="123"/>
  <c r="AA634" i="123" s="1"/>
  <c r="AB634" i="123" s="1"/>
  <c r="W634" i="123"/>
  <c r="X634" i="123" s="1"/>
  <c r="J634" i="123"/>
  <c r="E634" i="123"/>
  <c r="AE633" i="123"/>
  <c r="AD633" i="123"/>
  <c r="Z633" i="123"/>
  <c r="AA633" i="123" s="1"/>
  <c r="AB633" i="123" s="1"/>
  <c r="W633" i="123"/>
  <c r="X633" i="123" s="1"/>
  <c r="J633" i="123"/>
  <c r="E633" i="123"/>
  <c r="AE632" i="123"/>
  <c r="AD632" i="123"/>
  <c r="Z632" i="123"/>
  <c r="AA632" i="123" s="1"/>
  <c r="AB632" i="123" s="1"/>
  <c r="W632" i="123"/>
  <c r="X632" i="123" s="1"/>
  <c r="J632" i="123"/>
  <c r="E632" i="123"/>
  <c r="AE631" i="123"/>
  <c r="AD631" i="123"/>
  <c r="Z631" i="123"/>
  <c r="AA631" i="123" s="1"/>
  <c r="AB631" i="123" s="1"/>
  <c r="W631" i="123"/>
  <c r="X631" i="123" s="1"/>
  <c r="J631" i="123"/>
  <c r="E631" i="123"/>
  <c r="AE630" i="123"/>
  <c r="AD630" i="123"/>
  <c r="Z630" i="123"/>
  <c r="AA630" i="123" s="1"/>
  <c r="AB630" i="123" s="1"/>
  <c r="W630" i="123"/>
  <c r="X630" i="123" s="1"/>
  <c r="J630" i="123"/>
  <c r="E630" i="123"/>
  <c r="AE629" i="123"/>
  <c r="AD629" i="123"/>
  <c r="Z629" i="123"/>
  <c r="AA629" i="123" s="1"/>
  <c r="AB629" i="123" s="1"/>
  <c r="W629" i="123"/>
  <c r="X629" i="123" s="1"/>
  <c r="J629" i="123"/>
  <c r="E629" i="123"/>
  <c r="AE628" i="123"/>
  <c r="AD628" i="123"/>
  <c r="Z628" i="123"/>
  <c r="AA628" i="123" s="1"/>
  <c r="AB628" i="123" s="1"/>
  <c r="W628" i="123"/>
  <c r="X628" i="123" s="1"/>
  <c r="J628" i="123"/>
  <c r="E628" i="123"/>
  <c r="AE627" i="123"/>
  <c r="AD627" i="123"/>
  <c r="Z627" i="123"/>
  <c r="AA627" i="123" s="1"/>
  <c r="AB627" i="123" s="1"/>
  <c r="W627" i="123"/>
  <c r="X627" i="123" s="1"/>
  <c r="J627" i="123"/>
  <c r="E627" i="123"/>
  <c r="AE626" i="123"/>
  <c r="AD626" i="123"/>
  <c r="Z626" i="123"/>
  <c r="AA626" i="123" s="1"/>
  <c r="AB626" i="123" s="1"/>
  <c r="W626" i="123"/>
  <c r="X626" i="123" s="1"/>
  <c r="J626" i="123"/>
  <c r="E626" i="123"/>
  <c r="AE625" i="123"/>
  <c r="AD625" i="123"/>
  <c r="Z625" i="123"/>
  <c r="AA625" i="123" s="1"/>
  <c r="AB625" i="123" s="1"/>
  <c r="W625" i="123"/>
  <c r="X625" i="123" s="1"/>
  <c r="J625" i="123"/>
  <c r="E625" i="123"/>
  <c r="AE624" i="123"/>
  <c r="AD624" i="123"/>
  <c r="Z624" i="123"/>
  <c r="AA624" i="123" s="1"/>
  <c r="AB624" i="123" s="1"/>
  <c r="W624" i="123"/>
  <c r="X624" i="123" s="1"/>
  <c r="J624" i="123"/>
  <c r="E624" i="123"/>
  <c r="AE623" i="123"/>
  <c r="AD623" i="123"/>
  <c r="Z623" i="123"/>
  <c r="AA623" i="123" s="1"/>
  <c r="AB623" i="123" s="1"/>
  <c r="W623" i="123"/>
  <c r="X623" i="123" s="1"/>
  <c r="J623" i="123"/>
  <c r="E623" i="123"/>
  <c r="AE622" i="123"/>
  <c r="AD622" i="123"/>
  <c r="Z622" i="123"/>
  <c r="AA622" i="123" s="1"/>
  <c r="AB622" i="123" s="1"/>
  <c r="W622" i="123"/>
  <c r="X622" i="123" s="1"/>
  <c r="J622" i="123"/>
  <c r="E622" i="123"/>
  <c r="AE621" i="123"/>
  <c r="AD621" i="123"/>
  <c r="Z621" i="123"/>
  <c r="AA621" i="123" s="1"/>
  <c r="AB621" i="123" s="1"/>
  <c r="W621" i="123"/>
  <c r="X621" i="123" s="1"/>
  <c r="J621" i="123"/>
  <c r="E621" i="123"/>
  <c r="AE620" i="123"/>
  <c r="AD620" i="123"/>
  <c r="Z620" i="123"/>
  <c r="AA620" i="123" s="1"/>
  <c r="AB620" i="123" s="1"/>
  <c r="W620" i="123"/>
  <c r="X620" i="123" s="1"/>
  <c r="J620" i="123"/>
  <c r="E620" i="123"/>
  <c r="AE619" i="123"/>
  <c r="AD619" i="123"/>
  <c r="Z619" i="123"/>
  <c r="AA619" i="123" s="1"/>
  <c r="AB619" i="123" s="1"/>
  <c r="W619" i="123"/>
  <c r="X619" i="123" s="1"/>
  <c r="J619" i="123"/>
  <c r="E619" i="123"/>
  <c r="AE618" i="123"/>
  <c r="AD618" i="123"/>
  <c r="Z618" i="123"/>
  <c r="AA618" i="123" s="1"/>
  <c r="AB618" i="123" s="1"/>
  <c r="W618" i="123"/>
  <c r="X618" i="123" s="1"/>
  <c r="J618" i="123"/>
  <c r="E618" i="123"/>
  <c r="AE617" i="123"/>
  <c r="AD617" i="123"/>
  <c r="Z617" i="123"/>
  <c r="AA617" i="123" s="1"/>
  <c r="AB617" i="123" s="1"/>
  <c r="W617" i="123"/>
  <c r="X617" i="123" s="1"/>
  <c r="J617" i="123"/>
  <c r="E617" i="123"/>
  <c r="AE616" i="123"/>
  <c r="AD616" i="123"/>
  <c r="Z616" i="123"/>
  <c r="AA616" i="123" s="1"/>
  <c r="AB616" i="123" s="1"/>
  <c r="W616" i="123"/>
  <c r="X616" i="123" s="1"/>
  <c r="J616" i="123"/>
  <c r="E616" i="123"/>
  <c r="AE615" i="123"/>
  <c r="AD615" i="123"/>
  <c r="Z615" i="123"/>
  <c r="AA615" i="123" s="1"/>
  <c r="AB615" i="123" s="1"/>
  <c r="W615" i="123"/>
  <c r="X615" i="123" s="1"/>
  <c r="J615" i="123"/>
  <c r="E615" i="123"/>
  <c r="AE614" i="123"/>
  <c r="AD614" i="123"/>
  <c r="Z614" i="123"/>
  <c r="AA614" i="123" s="1"/>
  <c r="AB614" i="123" s="1"/>
  <c r="W614" i="123"/>
  <c r="X614" i="123" s="1"/>
  <c r="J614" i="123"/>
  <c r="E614" i="123"/>
  <c r="AE613" i="123"/>
  <c r="AD613" i="123"/>
  <c r="Z613" i="123"/>
  <c r="AA613" i="123" s="1"/>
  <c r="AB613" i="123" s="1"/>
  <c r="W613" i="123"/>
  <c r="X613" i="123" s="1"/>
  <c r="J613" i="123"/>
  <c r="E613" i="123"/>
  <c r="AE612" i="123"/>
  <c r="AD612" i="123"/>
  <c r="Z612" i="123"/>
  <c r="AA612" i="123" s="1"/>
  <c r="AB612" i="123" s="1"/>
  <c r="W612" i="123"/>
  <c r="X612" i="123" s="1"/>
  <c r="J612" i="123"/>
  <c r="E612" i="123"/>
  <c r="AE611" i="123"/>
  <c r="AD611" i="123"/>
  <c r="Z611" i="123"/>
  <c r="AA611" i="123" s="1"/>
  <c r="AB611" i="123" s="1"/>
  <c r="W611" i="123"/>
  <c r="X611" i="123" s="1"/>
  <c r="J611" i="123"/>
  <c r="E611" i="123"/>
  <c r="AE610" i="123"/>
  <c r="AD610" i="123"/>
  <c r="Z610" i="123"/>
  <c r="AA610" i="123" s="1"/>
  <c r="AB610" i="123" s="1"/>
  <c r="W610" i="123"/>
  <c r="X610" i="123" s="1"/>
  <c r="J610" i="123"/>
  <c r="E610" i="123"/>
  <c r="AE609" i="123"/>
  <c r="AD609" i="123"/>
  <c r="Z609" i="123"/>
  <c r="AA609" i="123" s="1"/>
  <c r="AB609" i="123" s="1"/>
  <c r="W609" i="123"/>
  <c r="X609" i="123" s="1"/>
  <c r="J609" i="123"/>
  <c r="E609" i="123"/>
  <c r="AE608" i="123"/>
  <c r="AD608" i="123"/>
  <c r="Z608" i="123"/>
  <c r="AA608" i="123" s="1"/>
  <c r="AB608" i="123" s="1"/>
  <c r="W608" i="123"/>
  <c r="X608" i="123" s="1"/>
  <c r="J608" i="123"/>
  <c r="E608" i="123"/>
  <c r="AE607" i="123"/>
  <c r="AD607" i="123"/>
  <c r="Z607" i="123"/>
  <c r="AA607" i="123" s="1"/>
  <c r="AB607" i="123" s="1"/>
  <c r="W607" i="123"/>
  <c r="X607" i="123" s="1"/>
  <c r="J607" i="123"/>
  <c r="E607" i="123"/>
  <c r="AE606" i="123"/>
  <c r="AD606" i="123"/>
  <c r="Z606" i="123"/>
  <c r="AA606" i="123" s="1"/>
  <c r="AB606" i="123" s="1"/>
  <c r="W606" i="123"/>
  <c r="X606" i="123" s="1"/>
  <c r="J606" i="123"/>
  <c r="E606" i="123"/>
  <c r="AE605" i="123"/>
  <c r="AD605" i="123"/>
  <c r="Z605" i="123"/>
  <c r="AA605" i="123" s="1"/>
  <c r="AB605" i="123" s="1"/>
  <c r="W605" i="123"/>
  <c r="X605" i="123" s="1"/>
  <c r="J605" i="123"/>
  <c r="E605" i="123"/>
  <c r="AE604" i="123"/>
  <c r="AD604" i="123"/>
  <c r="Z604" i="123"/>
  <c r="AA604" i="123" s="1"/>
  <c r="AB604" i="123" s="1"/>
  <c r="W604" i="123"/>
  <c r="X604" i="123" s="1"/>
  <c r="J604" i="123"/>
  <c r="E604" i="123"/>
  <c r="AE603" i="123"/>
  <c r="AD603" i="123"/>
  <c r="Z603" i="123"/>
  <c r="AA603" i="123" s="1"/>
  <c r="AB603" i="123" s="1"/>
  <c r="W603" i="123"/>
  <c r="X603" i="123" s="1"/>
  <c r="J603" i="123"/>
  <c r="E603" i="123"/>
  <c r="AE602" i="123"/>
  <c r="AD602" i="123"/>
  <c r="Z602" i="123"/>
  <c r="AA602" i="123" s="1"/>
  <c r="AB602" i="123" s="1"/>
  <c r="W602" i="123"/>
  <c r="X602" i="123" s="1"/>
  <c r="J602" i="123"/>
  <c r="E602" i="123"/>
  <c r="AE601" i="123"/>
  <c r="AD601" i="123"/>
  <c r="Z601" i="123"/>
  <c r="AA601" i="123" s="1"/>
  <c r="AB601" i="123" s="1"/>
  <c r="W601" i="123"/>
  <c r="X601" i="123" s="1"/>
  <c r="J601" i="123"/>
  <c r="E601" i="123"/>
  <c r="AE600" i="123"/>
  <c r="AD600" i="123"/>
  <c r="Z600" i="123"/>
  <c r="AA600" i="123" s="1"/>
  <c r="AB600" i="123" s="1"/>
  <c r="W600" i="123"/>
  <c r="X600" i="123" s="1"/>
  <c r="J600" i="123"/>
  <c r="E600" i="123"/>
  <c r="AE599" i="123"/>
  <c r="AD599" i="123"/>
  <c r="Z599" i="123"/>
  <c r="AA599" i="123" s="1"/>
  <c r="AB599" i="123" s="1"/>
  <c r="W599" i="123"/>
  <c r="X599" i="123" s="1"/>
  <c r="J599" i="123"/>
  <c r="E599" i="123"/>
  <c r="AE598" i="123"/>
  <c r="AD598" i="123"/>
  <c r="Z598" i="123"/>
  <c r="AA598" i="123" s="1"/>
  <c r="AB598" i="123" s="1"/>
  <c r="W598" i="123"/>
  <c r="X598" i="123" s="1"/>
  <c r="J598" i="123"/>
  <c r="E598" i="123"/>
  <c r="AE597" i="123"/>
  <c r="AD597" i="123"/>
  <c r="Z597" i="123"/>
  <c r="AA597" i="123" s="1"/>
  <c r="AB597" i="123" s="1"/>
  <c r="W597" i="123"/>
  <c r="X597" i="123" s="1"/>
  <c r="J597" i="123"/>
  <c r="E597" i="123"/>
  <c r="AE596" i="123"/>
  <c r="AD596" i="123"/>
  <c r="Z596" i="123"/>
  <c r="AA596" i="123" s="1"/>
  <c r="AB596" i="123" s="1"/>
  <c r="W596" i="123"/>
  <c r="X596" i="123" s="1"/>
  <c r="J596" i="123"/>
  <c r="E596" i="123"/>
  <c r="AE595" i="123"/>
  <c r="AD595" i="123"/>
  <c r="Z595" i="123"/>
  <c r="AA595" i="123" s="1"/>
  <c r="AB595" i="123" s="1"/>
  <c r="W595" i="123"/>
  <c r="X595" i="123" s="1"/>
  <c r="J595" i="123"/>
  <c r="E595" i="123"/>
  <c r="AE594" i="123"/>
  <c r="AD594" i="123"/>
  <c r="Z594" i="123"/>
  <c r="AA594" i="123" s="1"/>
  <c r="AB594" i="123" s="1"/>
  <c r="W594" i="123"/>
  <c r="X594" i="123" s="1"/>
  <c r="J594" i="123"/>
  <c r="E594" i="123"/>
  <c r="AE593" i="123"/>
  <c r="AD593" i="123"/>
  <c r="Z593" i="123"/>
  <c r="AA593" i="123" s="1"/>
  <c r="AB593" i="123" s="1"/>
  <c r="W593" i="123"/>
  <c r="X593" i="123" s="1"/>
  <c r="J593" i="123"/>
  <c r="E593" i="123"/>
  <c r="AE592" i="123"/>
  <c r="AD592" i="123"/>
  <c r="Z592" i="123"/>
  <c r="AA592" i="123" s="1"/>
  <c r="AB592" i="123" s="1"/>
  <c r="W592" i="123"/>
  <c r="X592" i="123" s="1"/>
  <c r="J592" i="123"/>
  <c r="E592" i="123"/>
  <c r="AE591" i="123"/>
  <c r="AD591" i="123"/>
  <c r="Z591" i="123"/>
  <c r="AA591" i="123" s="1"/>
  <c r="AB591" i="123" s="1"/>
  <c r="W591" i="123"/>
  <c r="X591" i="123" s="1"/>
  <c r="J591" i="123"/>
  <c r="E591" i="123"/>
  <c r="AE590" i="123"/>
  <c r="AD590" i="123"/>
  <c r="Z590" i="123"/>
  <c r="AA590" i="123" s="1"/>
  <c r="AB590" i="123" s="1"/>
  <c r="W590" i="123"/>
  <c r="X590" i="123" s="1"/>
  <c r="J590" i="123"/>
  <c r="E590" i="123"/>
  <c r="AE589" i="123"/>
  <c r="AD589" i="123"/>
  <c r="Z589" i="123"/>
  <c r="AA589" i="123" s="1"/>
  <c r="AB589" i="123" s="1"/>
  <c r="W589" i="123"/>
  <c r="X589" i="123" s="1"/>
  <c r="J589" i="123"/>
  <c r="E589" i="123"/>
  <c r="AE588" i="123"/>
  <c r="AD588" i="123"/>
  <c r="Z588" i="123"/>
  <c r="AA588" i="123" s="1"/>
  <c r="AB588" i="123" s="1"/>
  <c r="W588" i="123"/>
  <c r="X588" i="123" s="1"/>
  <c r="J588" i="123"/>
  <c r="E588" i="123"/>
  <c r="AE587" i="123"/>
  <c r="AD587" i="123"/>
  <c r="Z587" i="123"/>
  <c r="AA587" i="123" s="1"/>
  <c r="AB587" i="123" s="1"/>
  <c r="W587" i="123"/>
  <c r="X587" i="123" s="1"/>
  <c r="J587" i="123"/>
  <c r="E587" i="123"/>
  <c r="AE586" i="123"/>
  <c r="AD586" i="123"/>
  <c r="Z586" i="123"/>
  <c r="AA586" i="123" s="1"/>
  <c r="AB586" i="123" s="1"/>
  <c r="W586" i="123"/>
  <c r="X586" i="123" s="1"/>
  <c r="J586" i="123"/>
  <c r="E586" i="123"/>
  <c r="AE585" i="123"/>
  <c r="AD585" i="123"/>
  <c r="Z585" i="123"/>
  <c r="AA585" i="123" s="1"/>
  <c r="AB585" i="123" s="1"/>
  <c r="W585" i="123"/>
  <c r="X585" i="123" s="1"/>
  <c r="J585" i="123"/>
  <c r="E585" i="123"/>
  <c r="AE584" i="123"/>
  <c r="AD584" i="123"/>
  <c r="Z584" i="123"/>
  <c r="AA584" i="123" s="1"/>
  <c r="AB584" i="123" s="1"/>
  <c r="W584" i="123"/>
  <c r="X584" i="123" s="1"/>
  <c r="J584" i="123"/>
  <c r="E584" i="123"/>
  <c r="AE583" i="123"/>
  <c r="AD583" i="123"/>
  <c r="Z583" i="123"/>
  <c r="AA583" i="123" s="1"/>
  <c r="AB583" i="123" s="1"/>
  <c r="W583" i="123"/>
  <c r="X583" i="123" s="1"/>
  <c r="J583" i="123"/>
  <c r="E583" i="123"/>
  <c r="AE582" i="123"/>
  <c r="AD582" i="123"/>
  <c r="Z582" i="123"/>
  <c r="AA582" i="123" s="1"/>
  <c r="AB582" i="123" s="1"/>
  <c r="W582" i="123"/>
  <c r="X582" i="123" s="1"/>
  <c r="J582" i="123"/>
  <c r="E582" i="123"/>
  <c r="AE581" i="123"/>
  <c r="AD581" i="123"/>
  <c r="Z581" i="123"/>
  <c r="AA581" i="123" s="1"/>
  <c r="AB581" i="123" s="1"/>
  <c r="W581" i="123"/>
  <c r="X581" i="123" s="1"/>
  <c r="J581" i="123"/>
  <c r="E581" i="123"/>
  <c r="AE580" i="123"/>
  <c r="AD580" i="123"/>
  <c r="Z580" i="123"/>
  <c r="AA580" i="123" s="1"/>
  <c r="AB580" i="123" s="1"/>
  <c r="W580" i="123"/>
  <c r="X580" i="123" s="1"/>
  <c r="J580" i="123"/>
  <c r="E580" i="123"/>
  <c r="AE579" i="123"/>
  <c r="AD579" i="123"/>
  <c r="Z579" i="123"/>
  <c r="AA579" i="123" s="1"/>
  <c r="AB579" i="123" s="1"/>
  <c r="W579" i="123"/>
  <c r="X579" i="123" s="1"/>
  <c r="J579" i="123"/>
  <c r="E579" i="123"/>
  <c r="AE578" i="123"/>
  <c r="AD578" i="123"/>
  <c r="Z578" i="123"/>
  <c r="AA578" i="123" s="1"/>
  <c r="AB578" i="123" s="1"/>
  <c r="W578" i="123"/>
  <c r="X578" i="123" s="1"/>
  <c r="J578" i="123"/>
  <c r="E578" i="123"/>
  <c r="AE577" i="123"/>
  <c r="AD577" i="123"/>
  <c r="Z577" i="123"/>
  <c r="AA577" i="123" s="1"/>
  <c r="AB577" i="123" s="1"/>
  <c r="W577" i="123"/>
  <c r="X577" i="123" s="1"/>
  <c r="J577" i="123"/>
  <c r="E577" i="123"/>
  <c r="AE576" i="123"/>
  <c r="AD576" i="123"/>
  <c r="Z576" i="123"/>
  <c r="AA576" i="123" s="1"/>
  <c r="AB576" i="123" s="1"/>
  <c r="W576" i="123"/>
  <c r="X576" i="123" s="1"/>
  <c r="J576" i="123"/>
  <c r="E576" i="123"/>
  <c r="AE575" i="123"/>
  <c r="AD575" i="123"/>
  <c r="Z575" i="123"/>
  <c r="AA575" i="123" s="1"/>
  <c r="AB575" i="123" s="1"/>
  <c r="W575" i="123"/>
  <c r="X575" i="123" s="1"/>
  <c r="J575" i="123"/>
  <c r="E575" i="123"/>
  <c r="AE574" i="123"/>
  <c r="AD574" i="123"/>
  <c r="Z574" i="123"/>
  <c r="AA574" i="123" s="1"/>
  <c r="AB574" i="123" s="1"/>
  <c r="W574" i="123"/>
  <c r="X574" i="123" s="1"/>
  <c r="J574" i="123"/>
  <c r="E574" i="123"/>
  <c r="AE573" i="123"/>
  <c r="AD573" i="123"/>
  <c r="Z573" i="123"/>
  <c r="AA573" i="123" s="1"/>
  <c r="AB573" i="123" s="1"/>
  <c r="W573" i="123"/>
  <c r="X573" i="123" s="1"/>
  <c r="J573" i="123"/>
  <c r="E573" i="123"/>
  <c r="AE572" i="123"/>
  <c r="AD572" i="123"/>
  <c r="Z572" i="123"/>
  <c r="AA572" i="123" s="1"/>
  <c r="AB572" i="123" s="1"/>
  <c r="W572" i="123"/>
  <c r="X572" i="123" s="1"/>
  <c r="J572" i="123"/>
  <c r="E572" i="123"/>
  <c r="AE571" i="123"/>
  <c r="AD571" i="123"/>
  <c r="Z571" i="123"/>
  <c r="AA571" i="123" s="1"/>
  <c r="AB571" i="123" s="1"/>
  <c r="W571" i="123"/>
  <c r="X571" i="123" s="1"/>
  <c r="J571" i="123"/>
  <c r="E571" i="123"/>
  <c r="AE570" i="123"/>
  <c r="AD570" i="123"/>
  <c r="Z570" i="123"/>
  <c r="AA570" i="123" s="1"/>
  <c r="AB570" i="123" s="1"/>
  <c r="W570" i="123"/>
  <c r="X570" i="123" s="1"/>
  <c r="J570" i="123"/>
  <c r="E570" i="123"/>
  <c r="AE569" i="123"/>
  <c r="AD569" i="123"/>
  <c r="Z569" i="123"/>
  <c r="AA569" i="123" s="1"/>
  <c r="AB569" i="123" s="1"/>
  <c r="W569" i="123"/>
  <c r="X569" i="123" s="1"/>
  <c r="J569" i="123"/>
  <c r="E569" i="123"/>
  <c r="AE568" i="123"/>
  <c r="AD568" i="123"/>
  <c r="Z568" i="123"/>
  <c r="AA568" i="123" s="1"/>
  <c r="AB568" i="123" s="1"/>
  <c r="W568" i="123"/>
  <c r="X568" i="123" s="1"/>
  <c r="J568" i="123"/>
  <c r="E568" i="123"/>
  <c r="AE567" i="123"/>
  <c r="AD567" i="123"/>
  <c r="Z567" i="123"/>
  <c r="AA567" i="123" s="1"/>
  <c r="AB567" i="123" s="1"/>
  <c r="W567" i="123"/>
  <c r="X567" i="123" s="1"/>
  <c r="J567" i="123"/>
  <c r="E567" i="123"/>
  <c r="AE566" i="123"/>
  <c r="AD566" i="123"/>
  <c r="Z566" i="123"/>
  <c r="AA566" i="123" s="1"/>
  <c r="AB566" i="123" s="1"/>
  <c r="W566" i="123"/>
  <c r="X566" i="123" s="1"/>
  <c r="J566" i="123"/>
  <c r="E566" i="123"/>
  <c r="AE565" i="123"/>
  <c r="AD565" i="123"/>
  <c r="Z565" i="123"/>
  <c r="AA565" i="123" s="1"/>
  <c r="AB565" i="123" s="1"/>
  <c r="W565" i="123"/>
  <c r="X565" i="123" s="1"/>
  <c r="J565" i="123"/>
  <c r="E565" i="123"/>
  <c r="AE564" i="123"/>
  <c r="AD564" i="123"/>
  <c r="Z564" i="123"/>
  <c r="AA564" i="123" s="1"/>
  <c r="AB564" i="123" s="1"/>
  <c r="W564" i="123"/>
  <c r="X564" i="123" s="1"/>
  <c r="J564" i="123"/>
  <c r="E564" i="123"/>
  <c r="AE563" i="123"/>
  <c r="AD563" i="123"/>
  <c r="Z563" i="123"/>
  <c r="AA563" i="123" s="1"/>
  <c r="AB563" i="123" s="1"/>
  <c r="W563" i="123"/>
  <c r="X563" i="123" s="1"/>
  <c r="J563" i="123"/>
  <c r="E563" i="123"/>
  <c r="AE562" i="123"/>
  <c r="AD562" i="123"/>
  <c r="Z562" i="123"/>
  <c r="AA562" i="123" s="1"/>
  <c r="AB562" i="123" s="1"/>
  <c r="W562" i="123"/>
  <c r="X562" i="123" s="1"/>
  <c r="J562" i="123"/>
  <c r="E562" i="123"/>
  <c r="AE561" i="123"/>
  <c r="AD561" i="123"/>
  <c r="Z561" i="123"/>
  <c r="AA561" i="123" s="1"/>
  <c r="AB561" i="123" s="1"/>
  <c r="W561" i="123"/>
  <c r="X561" i="123" s="1"/>
  <c r="J561" i="123"/>
  <c r="E561" i="123"/>
  <c r="AE560" i="123"/>
  <c r="AD560" i="123"/>
  <c r="Z560" i="123"/>
  <c r="AA560" i="123" s="1"/>
  <c r="AB560" i="123" s="1"/>
  <c r="W560" i="123"/>
  <c r="X560" i="123" s="1"/>
  <c r="J560" i="123"/>
  <c r="E560" i="123"/>
  <c r="AE559" i="123"/>
  <c r="AD559" i="123"/>
  <c r="Z559" i="123"/>
  <c r="AA559" i="123" s="1"/>
  <c r="AB559" i="123" s="1"/>
  <c r="W559" i="123"/>
  <c r="X559" i="123" s="1"/>
  <c r="J559" i="123"/>
  <c r="E559" i="123"/>
  <c r="AE558" i="123"/>
  <c r="AD558" i="123"/>
  <c r="Z558" i="123"/>
  <c r="AA558" i="123" s="1"/>
  <c r="AB558" i="123" s="1"/>
  <c r="W558" i="123"/>
  <c r="X558" i="123" s="1"/>
  <c r="J558" i="123"/>
  <c r="E558" i="123"/>
  <c r="AE557" i="123"/>
  <c r="AD557" i="123"/>
  <c r="Z557" i="123"/>
  <c r="AA557" i="123" s="1"/>
  <c r="AB557" i="123" s="1"/>
  <c r="W557" i="123"/>
  <c r="X557" i="123" s="1"/>
  <c r="J557" i="123"/>
  <c r="E557" i="123"/>
  <c r="AE556" i="123"/>
  <c r="AD556" i="123"/>
  <c r="Z556" i="123"/>
  <c r="AA556" i="123" s="1"/>
  <c r="AB556" i="123" s="1"/>
  <c r="W556" i="123"/>
  <c r="X556" i="123" s="1"/>
  <c r="J556" i="123"/>
  <c r="E556" i="123"/>
  <c r="AE555" i="123"/>
  <c r="AD555" i="123"/>
  <c r="Z555" i="123"/>
  <c r="AA555" i="123" s="1"/>
  <c r="AB555" i="123" s="1"/>
  <c r="W555" i="123"/>
  <c r="X555" i="123" s="1"/>
  <c r="J555" i="123"/>
  <c r="E555" i="123"/>
  <c r="AE554" i="123"/>
  <c r="AD554" i="123"/>
  <c r="Z554" i="123"/>
  <c r="AA554" i="123" s="1"/>
  <c r="AB554" i="123" s="1"/>
  <c r="W554" i="123"/>
  <c r="X554" i="123" s="1"/>
  <c r="J554" i="123"/>
  <c r="E554" i="123"/>
  <c r="AE553" i="123"/>
  <c r="AD553" i="123"/>
  <c r="Z553" i="123"/>
  <c r="AA553" i="123" s="1"/>
  <c r="AB553" i="123" s="1"/>
  <c r="W553" i="123"/>
  <c r="X553" i="123" s="1"/>
  <c r="J553" i="123"/>
  <c r="E553" i="123"/>
  <c r="AE552" i="123"/>
  <c r="AD552" i="123"/>
  <c r="Z552" i="123"/>
  <c r="AA552" i="123" s="1"/>
  <c r="AB552" i="123" s="1"/>
  <c r="W552" i="123"/>
  <c r="X552" i="123" s="1"/>
  <c r="J552" i="123"/>
  <c r="E552" i="123"/>
  <c r="AE551" i="123"/>
  <c r="AD551" i="123"/>
  <c r="Z551" i="123"/>
  <c r="AA551" i="123" s="1"/>
  <c r="AB551" i="123" s="1"/>
  <c r="W551" i="123"/>
  <c r="X551" i="123" s="1"/>
  <c r="J551" i="123"/>
  <c r="E551" i="123"/>
  <c r="AE550" i="123"/>
  <c r="AD550" i="123"/>
  <c r="Z550" i="123"/>
  <c r="AA550" i="123" s="1"/>
  <c r="AB550" i="123" s="1"/>
  <c r="W550" i="123"/>
  <c r="X550" i="123" s="1"/>
  <c r="J550" i="123"/>
  <c r="E550" i="123"/>
  <c r="AE549" i="123"/>
  <c r="AD549" i="123"/>
  <c r="Z549" i="123"/>
  <c r="AA549" i="123" s="1"/>
  <c r="AB549" i="123" s="1"/>
  <c r="W549" i="123"/>
  <c r="X549" i="123" s="1"/>
  <c r="J549" i="123"/>
  <c r="E549" i="123"/>
  <c r="AE548" i="123"/>
  <c r="AD548" i="123"/>
  <c r="Z548" i="123"/>
  <c r="AA548" i="123" s="1"/>
  <c r="AB548" i="123" s="1"/>
  <c r="W548" i="123"/>
  <c r="X548" i="123" s="1"/>
  <c r="J548" i="123"/>
  <c r="E548" i="123"/>
  <c r="AE547" i="123"/>
  <c r="AD547" i="123"/>
  <c r="Z547" i="123"/>
  <c r="AA547" i="123" s="1"/>
  <c r="AB547" i="123" s="1"/>
  <c r="W547" i="123"/>
  <c r="X547" i="123" s="1"/>
  <c r="J547" i="123"/>
  <c r="E547" i="123"/>
  <c r="AE546" i="123"/>
  <c r="AD546" i="123"/>
  <c r="Z546" i="123"/>
  <c r="AA546" i="123" s="1"/>
  <c r="AB546" i="123" s="1"/>
  <c r="W546" i="123"/>
  <c r="X546" i="123" s="1"/>
  <c r="J546" i="123"/>
  <c r="E546" i="123"/>
  <c r="AE545" i="123"/>
  <c r="AD545" i="123"/>
  <c r="Z545" i="123"/>
  <c r="AA545" i="123" s="1"/>
  <c r="AB545" i="123" s="1"/>
  <c r="W545" i="123"/>
  <c r="X545" i="123" s="1"/>
  <c r="J545" i="123"/>
  <c r="E545" i="123"/>
  <c r="AE544" i="123"/>
  <c r="AD544" i="123"/>
  <c r="Z544" i="123"/>
  <c r="AA544" i="123" s="1"/>
  <c r="AB544" i="123" s="1"/>
  <c r="W544" i="123"/>
  <c r="X544" i="123" s="1"/>
  <c r="J544" i="123"/>
  <c r="E544" i="123"/>
  <c r="AE543" i="123"/>
  <c r="AD543" i="123"/>
  <c r="Z543" i="123"/>
  <c r="AA543" i="123" s="1"/>
  <c r="AB543" i="123" s="1"/>
  <c r="W543" i="123"/>
  <c r="X543" i="123" s="1"/>
  <c r="J543" i="123"/>
  <c r="E543" i="123"/>
  <c r="AE542" i="123"/>
  <c r="AD542" i="123"/>
  <c r="Z542" i="123"/>
  <c r="AA542" i="123" s="1"/>
  <c r="AB542" i="123" s="1"/>
  <c r="W542" i="123"/>
  <c r="X542" i="123" s="1"/>
  <c r="J542" i="123"/>
  <c r="E542" i="123"/>
  <c r="AE541" i="123"/>
  <c r="AD541" i="123"/>
  <c r="Z541" i="123"/>
  <c r="AA541" i="123" s="1"/>
  <c r="AB541" i="123" s="1"/>
  <c r="W541" i="123"/>
  <c r="X541" i="123" s="1"/>
  <c r="J541" i="123"/>
  <c r="E541" i="123"/>
  <c r="AE540" i="123"/>
  <c r="AD540" i="123"/>
  <c r="Z540" i="123"/>
  <c r="AA540" i="123" s="1"/>
  <c r="AB540" i="123" s="1"/>
  <c r="W540" i="123"/>
  <c r="X540" i="123" s="1"/>
  <c r="J540" i="123"/>
  <c r="E540" i="123"/>
  <c r="AE539" i="123"/>
  <c r="AD539" i="123"/>
  <c r="Z539" i="123"/>
  <c r="AA539" i="123" s="1"/>
  <c r="AB539" i="123" s="1"/>
  <c r="W539" i="123"/>
  <c r="X539" i="123" s="1"/>
  <c r="J539" i="123"/>
  <c r="E539" i="123"/>
  <c r="AE538" i="123"/>
  <c r="AD538" i="123"/>
  <c r="Z538" i="123"/>
  <c r="AA538" i="123" s="1"/>
  <c r="AB538" i="123" s="1"/>
  <c r="W538" i="123"/>
  <c r="X538" i="123" s="1"/>
  <c r="J538" i="123"/>
  <c r="E538" i="123"/>
  <c r="AE537" i="123"/>
  <c r="AD537" i="123"/>
  <c r="Z537" i="123"/>
  <c r="AA537" i="123" s="1"/>
  <c r="AB537" i="123" s="1"/>
  <c r="W537" i="123"/>
  <c r="X537" i="123" s="1"/>
  <c r="J537" i="123"/>
  <c r="E537" i="123"/>
  <c r="AE536" i="123"/>
  <c r="AD536" i="123"/>
  <c r="Z536" i="123"/>
  <c r="AA536" i="123" s="1"/>
  <c r="AB536" i="123" s="1"/>
  <c r="W536" i="123"/>
  <c r="X536" i="123" s="1"/>
  <c r="J536" i="123"/>
  <c r="E536" i="123"/>
  <c r="AE535" i="123"/>
  <c r="AD535" i="123"/>
  <c r="Z535" i="123"/>
  <c r="AA535" i="123" s="1"/>
  <c r="AB535" i="123" s="1"/>
  <c r="W535" i="123"/>
  <c r="X535" i="123" s="1"/>
  <c r="J535" i="123"/>
  <c r="E535" i="123"/>
  <c r="AE534" i="123"/>
  <c r="AD534" i="123"/>
  <c r="Z534" i="123"/>
  <c r="AA534" i="123" s="1"/>
  <c r="AB534" i="123" s="1"/>
  <c r="W534" i="123"/>
  <c r="X534" i="123" s="1"/>
  <c r="J534" i="123"/>
  <c r="E534" i="123"/>
  <c r="AE533" i="123"/>
  <c r="AD533" i="123"/>
  <c r="Z533" i="123"/>
  <c r="AA533" i="123" s="1"/>
  <c r="AB533" i="123" s="1"/>
  <c r="W533" i="123"/>
  <c r="X533" i="123" s="1"/>
  <c r="J533" i="123"/>
  <c r="E533" i="123"/>
  <c r="AE532" i="123"/>
  <c r="AD532" i="123"/>
  <c r="Z532" i="123"/>
  <c r="AA532" i="123" s="1"/>
  <c r="AB532" i="123" s="1"/>
  <c r="W532" i="123"/>
  <c r="X532" i="123" s="1"/>
  <c r="J532" i="123"/>
  <c r="E532" i="123"/>
  <c r="AE531" i="123"/>
  <c r="AD531" i="123"/>
  <c r="Z531" i="123"/>
  <c r="AA531" i="123" s="1"/>
  <c r="AB531" i="123" s="1"/>
  <c r="W531" i="123"/>
  <c r="X531" i="123" s="1"/>
  <c r="J531" i="123"/>
  <c r="E531" i="123"/>
  <c r="AE530" i="123"/>
  <c r="AD530" i="123"/>
  <c r="Z530" i="123"/>
  <c r="AA530" i="123" s="1"/>
  <c r="AB530" i="123" s="1"/>
  <c r="W530" i="123"/>
  <c r="X530" i="123" s="1"/>
  <c r="J530" i="123"/>
  <c r="E530" i="123"/>
  <c r="AE529" i="123"/>
  <c r="AD529" i="123"/>
  <c r="Z529" i="123"/>
  <c r="AA529" i="123" s="1"/>
  <c r="AB529" i="123" s="1"/>
  <c r="W529" i="123"/>
  <c r="X529" i="123" s="1"/>
  <c r="J529" i="123"/>
  <c r="E529" i="123"/>
  <c r="AE528" i="123"/>
  <c r="AD528" i="123"/>
  <c r="Z528" i="123"/>
  <c r="AA528" i="123" s="1"/>
  <c r="AB528" i="123" s="1"/>
  <c r="W528" i="123"/>
  <c r="X528" i="123" s="1"/>
  <c r="J528" i="123"/>
  <c r="E528" i="123"/>
  <c r="AE527" i="123"/>
  <c r="AD527" i="123"/>
  <c r="Z527" i="123"/>
  <c r="AA527" i="123" s="1"/>
  <c r="AB527" i="123" s="1"/>
  <c r="W527" i="123"/>
  <c r="X527" i="123" s="1"/>
  <c r="J527" i="123"/>
  <c r="E527" i="123"/>
  <c r="AE526" i="123"/>
  <c r="AD526" i="123"/>
  <c r="Z526" i="123"/>
  <c r="AA526" i="123" s="1"/>
  <c r="AB526" i="123" s="1"/>
  <c r="W526" i="123"/>
  <c r="X526" i="123" s="1"/>
  <c r="J526" i="123"/>
  <c r="E526" i="123"/>
  <c r="AE525" i="123"/>
  <c r="AD525" i="123"/>
  <c r="Z525" i="123"/>
  <c r="AA525" i="123" s="1"/>
  <c r="AB525" i="123" s="1"/>
  <c r="W525" i="123"/>
  <c r="X525" i="123" s="1"/>
  <c r="J525" i="123"/>
  <c r="E525" i="123"/>
  <c r="AE524" i="123"/>
  <c r="AD524" i="123"/>
  <c r="Z524" i="123"/>
  <c r="AA524" i="123" s="1"/>
  <c r="AB524" i="123" s="1"/>
  <c r="W524" i="123"/>
  <c r="X524" i="123" s="1"/>
  <c r="J524" i="123"/>
  <c r="E524" i="123"/>
  <c r="AE523" i="123"/>
  <c r="AD523" i="123"/>
  <c r="Z523" i="123"/>
  <c r="AA523" i="123" s="1"/>
  <c r="AB523" i="123" s="1"/>
  <c r="W523" i="123"/>
  <c r="X523" i="123" s="1"/>
  <c r="J523" i="123"/>
  <c r="E523" i="123"/>
  <c r="AE522" i="123"/>
  <c r="AD522" i="123"/>
  <c r="Z522" i="123"/>
  <c r="AA522" i="123" s="1"/>
  <c r="AB522" i="123" s="1"/>
  <c r="W522" i="123"/>
  <c r="X522" i="123" s="1"/>
  <c r="J522" i="123"/>
  <c r="E522" i="123"/>
  <c r="AE521" i="123"/>
  <c r="AD521" i="123"/>
  <c r="Z521" i="123"/>
  <c r="AA521" i="123" s="1"/>
  <c r="AB521" i="123" s="1"/>
  <c r="W521" i="123"/>
  <c r="X521" i="123" s="1"/>
  <c r="J521" i="123"/>
  <c r="E521" i="123"/>
  <c r="AE520" i="123"/>
  <c r="AD520" i="123"/>
  <c r="Z520" i="123"/>
  <c r="AA520" i="123" s="1"/>
  <c r="AB520" i="123" s="1"/>
  <c r="W520" i="123"/>
  <c r="X520" i="123" s="1"/>
  <c r="J520" i="123"/>
  <c r="E520" i="123"/>
  <c r="AE519" i="123"/>
  <c r="AD519" i="123"/>
  <c r="Z519" i="123"/>
  <c r="AA519" i="123" s="1"/>
  <c r="AB519" i="123" s="1"/>
  <c r="W519" i="123"/>
  <c r="X519" i="123" s="1"/>
  <c r="J519" i="123"/>
  <c r="E519" i="123"/>
  <c r="AE518" i="123"/>
  <c r="AD518" i="123"/>
  <c r="Z518" i="123"/>
  <c r="AA518" i="123" s="1"/>
  <c r="AB518" i="123" s="1"/>
  <c r="W518" i="123"/>
  <c r="X518" i="123" s="1"/>
  <c r="J518" i="123"/>
  <c r="E518" i="123"/>
  <c r="AE517" i="123"/>
  <c r="AD517" i="123"/>
  <c r="Z517" i="123"/>
  <c r="AA517" i="123" s="1"/>
  <c r="AB517" i="123" s="1"/>
  <c r="W517" i="123"/>
  <c r="X517" i="123" s="1"/>
  <c r="J517" i="123"/>
  <c r="E517" i="123"/>
  <c r="AE516" i="123"/>
  <c r="AD516" i="123"/>
  <c r="Z516" i="123"/>
  <c r="AA516" i="123" s="1"/>
  <c r="AB516" i="123" s="1"/>
  <c r="W516" i="123"/>
  <c r="X516" i="123" s="1"/>
  <c r="J516" i="123"/>
  <c r="E516" i="123"/>
  <c r="AE515" i="123"/>
  <c r="AD515" i="123"/>
  <c r="Z515" i="123"/>
  <c r="AA515" i="123" s="1"/>
  <c r="AB515" i="123" s="1"/>
  <c r="W515" i="123"/>
  <c r="X515" i="123" s="1"/>
  <c r="J515" i="123"/>
  <c r="E515" i="123"/>
  <c r="AE514" i="123"/>
  <c r="AD514" i="123"/>
  <c r="Z514" i="123"/>
  <c r="AA514" i="123" s="1"/>
  <c r="AB514" i="123" s="1"/>
  <c r="W514" i="123"/>
  <c r="X514" i="123" s="1"/>
  <c r="J514" i="123"/>
  <c r="E514" i="123"/>
  <c r="AE513" i="123"/>
  <c r="AD513" i="123"/>
  <c r="Z513" i="123"/>
  <c r="AA513" i="123" s="1"/>
  <c r="AB513" i="123" s="1"/>
  <c r="W513" i="123"/>
  <c r="X513" i="123" s="1"/>
  <c r="J513" i="123"/>
  <c r="E513" i="123"/>
  <c r="AE512" i="123"/>
  <c r="AD512" i="123"/>
  <c r="Z512" i="123"/>
  <c r="AA512" i="123" s="1"/>
  <c r="AB512" i="123" s="1"/>
  <c r="W512" i="123"/>
  <c r="X512" i="123" s="1"/>
  <c r="J512" i="123"/>
  <c r="E512" i="123"/>
  <c r="AE511" i="123"/>
  <c r="AD511" i="123"/>
  <c r="Z511" i="123"/>
  <c r="AA511" i="123" s="1"/>
  <c r="AB511" i="123" s="1"/>
  <c r="W511" i="123"/>
  <c r="X511" i="123" s="1"/>
  <c r="J511" i="123"/>
  <c r="E511" i="123"/>
  <c r="AE510" i="123"/>
  <c r="AD510" i="123"/>
  <c r="Z510" i="123"/>
  <c r="AA510" i="123" s="1"/>
  <c r="AB510" i="123" s="1"/>
  <c r="W510" i="123"/>
  <c r="X510" i="123" s="1"/>
  <c r="J510" i="123"/>
  <c r="E510" i="123"/>
  <c r="AE509" i="123"/>
  <c r="AD509" i="123"/>
  <c r="Z509" i="123"/>
  <c r="AA509" i="123" s="1"/>
  <c r="AB509" i="123" s="1"/>
  <c r="W509" i="123"/>
  <c r="X509" i="123" s="1"/>
  <c r="J509" i="123"/>
  <c r="E509" i="123"/>
  <c r="AE508" i="123"/>
  <c r="AD508" i="123"/>
  <c r="Z508" i="123"/>
  <c r="AA508" i="123" s="1"/>
  <c r="AB508" i="123" s="1"/>
  <c r="W508" i="123"/>
  <c r="X508" i="123" s="1"/>
  <c r="J508" i="123"/>
  <c r="E508" i="123"/>
  <c r="AE507" i="123"/>
  <c r="AD507" i="123"/>
  <c r="Z507" i="123"/>
  <c r="AA507" i="123" s="1"/>
  <c r="AB507" i="123" s="1"/>
  <c r="W507" i="123"/>
  <c r="X507" i="123" s="1"/>
  <c r="L507" i="123"/>
  <c r="J507" i="123"/>
  <c r="E507" i="123"/>
  <c r="G507" i="123" s="1"/>
  <c r="AE506" i="123"/>
  <c r="AD506" i="123"/>
  <c r="Z506" i="123"/>
  <c r="AA506" i="123" s="1"/>
  <c r="AB506" i="123" s="1"/>
  <c r="W506" i="123"/>
  <c r="X506" i="123" s="1"/>
  <c r="J506" i="123"/>
  <c r="E506" i="123"/>
  <c r="AE505" i="123"/>
  <c r="AD505" i="123"/>
  <c r="Z505" i="123"/>
  <c r="AA505" i="123" s="1"/>
  <c r="AB505" i="123" s="1"/>
  <c r="W505" i="123"/>
  <c r="X505" i="123" s="1"/>
  <c r="J505" i="123"/>
  <c r="E505" i="123"/>
  <c r="AE504" i="123"/>
  <c r="AD504" i="123"/>
  <c r="Z504" i="123"/>
  <c r="AA504" i="123" s="1"/>
  <c r="AB504" i="123" s="1"/>
  <c r="W504" i="123"/>
  <c r="X504" i="123" s="1"/>
  <c r="J504" i="123"/>
  <c r="E504" i="123"/>
  <c r="AE503" i="123"/>
  <c r="AD503" i="123"/>
  <c r="Z503" i="123"/>
  <c r="AA503" i="123" s="1"/>
  <c r="AB503" i="123" s="1"/>
  <c r="W503" i="123"/>
  <c r="X503" i="123" s="1"/>
  <c r="J503" i="123"/>
  <c r="E503" i="123"/>
  <c r="AE502" i="123"/>
  <c r="AD502" i="123"/>
  <c r="Z502" i="123"/>
  <c r="AA502" i="123" s="1"/>
  <c r="AB502" i="123" s="1"/>
  <c r="W502" i="123"/>
  <c r="X502" i="123" s="1"/>
  <c r="J502" i="123"/>
  <c r="E502" i="123"/>
  <c r="AE501" i="123"/>
  <c r="AD501" i="123"/>
  <c r="Z501" i="123"/>
  <c r="AA501" i="123" s="1"/>
  <c r="AB501" i="123" s="1"/>
  <c r="W501" i="123"/>
  <c r="X501" i="123" s="1"/>
  <c r="J501" i="123"/>
  <c r="E501" i="123"/>
  <c r="AE500" i="123"/>
  <c r="AD500" i="123"/>
  <c r="Z500" i="123"/>
  <c r="AA500" i="123" s="1"/>
  <c r="AB500" i="123" s="1"/>
  <c r="W500" i="123"/>
  <c r="X500" i="123" s="1"/>
  <c r="J500" i="123"/>
  <c r="E500" i="123"/>
  <c r="AE499" i="123"/>
  <c r="AD499" i="123"/>
  <c r="Z499" i="123"/>
  <c r="AA499" i="123" s="1"/>
  <c r="AB499" i="123" s="1"/>
  <c r="W499" i="123"/>
  <c r="X499" i="123" s="1"/>
  <c r="J499" i="123"/>
  <c r="E499" i="123"/>
  <c r="AE498" i="123"/>
  <c r="AD498" i="123"/>
  <c r="Z498" i="123"/>
  <c r="AA498" i="123" s="1"/>
  <c r="AB498" i="123" s="1"/>
  <c r="W498" i="123"/>
  <c r="X498" i="123" s="1"/>
  <c r="J498" i="123"/>
  <c r="E498" i="123"/>
  <c r="AE497" i="123"/>
  <c r="AD497" i="123"/>
  <c r="Z497" i="123"/>
  <c r="AA497" i="123" s="1"/>
  <c r="AB497" i="123" s="1"/>
  <c r="W497" i="123"/>
  <c r="X497" i="123" s="1"/>
  <c r="J497" i="123"/>
  <c r="E497" i="123"/>
  <c r="AE496" i="123"/>
  <c r="AD496" i="123"/>
  <c r="Z496" i="123"/>
  <c r="AA496" i="123" s="1"/>
  <c r="AB496" i="123" s="1"/>
  <c r="W496" i="123"/>
  <c r="X496" i="123" s="1"/>
  <c r="J496" i="123"/>
  <c r="E496" i="123"/>
  <c r="AE495" i="123"/>
  <c r="AD495" i="123"/>
  <c r="Z495" i="123"/>
  <c r="AA495" i="123" s="1"/>
  <c r="AB495" i="123" s="1"/>
  <c r="W495" i="123"/>
  <c r="X495" i="123" s="1"/>
  <c r="J495" i="123"/>
  <c r="E495" i="123"/>
  <c r="AE494" i="123"/>
  <c r="AD494" i="123"/>
  <c r="Z494" i="123"/>
  <c r="AA494" i="123" s="1"/>
  <c r="AB494" i="123" s="1"/>
  <c r="W494" i="123"/>
  <c r="X494" i="123" s="1"/>
  <c r="J494" i="123"/>
  <c r="E494" i="123"/>
  <c r="AE493" i="123"/>
  <c r="AD493" i="123"/>
  <c r="Z493" i="123"/>
  <c r="AA493" i="123" s="1"/>
  <c r="AB493" i="123" s="1"/>
  <c r="W493" i="123"/>
  <c r="X493" i="123" s="1"/>
  <c r="J493" i="123"/>
  <c r="E493" i="123"/>
  <c r="AE492" i="123"/>
  <c r="AD492" i="123"/>
  <c r="Z492" i="123"/>
  <c r="AA492" i="123" s="1"/>
  <c r="AB492" i="123" s="1"/>
  <c r="W492" i="123"/>
  <c r="X492" i="123" s="1"/>
  <c r="J492" i="123"/>
  <c r="E492" i="123"/>
  <c r="AE491" i="123"/>
  <c r="AD491" i="123"/>
  <c r="Z491" i="123"/>
  <c r="AA491" i="123" s="1"/>
  <c r="AB491" i="123" s="1"/>
  <c r="W491" i="123"/>
  <c r="X491" i="123" s="1"/>
  <c r="J491" i="123"/>
  <c r="E491" i="123"/>
  <c r="AE490" i="123"/>
  <c r="AD490" i="123"/>
  <c r="Z490" i="123"/>
  <c r="AA490" i="123" s="1"/>
  <c r="AB490" i="123" s="1"/>
  <c r="W490" i="123"/>
  <c r="X490" i="123" s="1"/>
  <c r="J490" i="123"/>
  <c r="E490" i="123"/>
  <c r="AE489" i="123"/>
  <c r="AD489" i="123"/>
  <c r="Z489" i="123"/>
  <c r="AA489" i="123" s="1"/>
  <c r="AB489" i="123" s="1"/>
  <c r="W489" i="123"/>
  <c r="X489" i="123" s="1"/>
  <c r="J489" i="123"/>
  <c r="E489" i="123"/>
  <c r="AE488" i="123"/>
  <c r="AD488" i="123"/>
  <c r="Z488" i="123"/>
  <c r="AA488" i="123" s="1"/>
  <c r="AB488" i="123" s="1"/>
  <c r="W488" i="123"/>
  <c r="X488" i="123" s="1"/>
  <c r="J488" i="123"/>
  <c r="E488" i="123"/>
  <c r="AE487" i="123"/>
  <c r="AD487" i="123"/>
  <c r="Z487" i="123"/>
  <c r="AA487" i="123" s="1"/>
  <c r="AB487" i="123" s="1"/>
  <c r="W487" i="123"/>
  <c r="X487" i="123" s="1"/>
  <c r="J487" i="123"/>
  <c r="E487" i="123"/>
  <c r="AE486" i="123"/>
  <c r="AD486" i="123"/>
  <c r="Z486" i="123"/>
  <c r="AA486" i="123" s="1"/>
  <c r="AB486" i="123" s="1"/>
  <c r="W486" i="123"/>
  <c r="X486" i="123" s="1"/>
  <c r="J486" i="123"/>
  <c r="E486" i="123"/>
  <c r="AE485" i="123"/>
  <c r="AD485" i="123"/>
  <c r="Z485" i="123"/>
  <c r="AA485" i="123" s="1"/>
  <c r="AB485" i="123" s="1"/>
  <c r="W485" i="123"/>
  <c r="X485" i="123" s="1"/>
  <c r="J485" i="123"/>
  <c r="E485" i="123"/>
  <c r="AE484" i="123"/>
  <c r="AD484" i="123"/>
  <c r="Z484" i="123"/>
  <c r="AA484" i="123" s="1"/>
  <c r="AB484" i="123" s="1"/>
  <c r="W484" i="123"/>
  <c r="X484" i="123" s="1"/>
  <c r="J484" i="123"/>
  <c r="E484" i="123"/>
  <c r="AE483" i="123"/>
  <c r="AD483" i="123"/>
  <c r="Z483" i="123"/>
  <c r="AA483" i="123" s="1"/>
  <c r="AB483" i="123" s="1"/>
  <c r="W483" i="123"/>
  <c r="X483" i="123" s="1"/>
  <c r="J483" i="123"/>
  <c r="E483" i="123"/>
  <c r="AE482" i="123"/>
  <c r="AD482" i="123"/>
  <c r="Z482" i="123"/>
  <c r="AA482" i="123" s="1"/>
  <c r="AB482" i="123" s="1"/>
  <c r="W482" i="123"/>
  <c r="X482" i="123" s="1"/>
  <c r="J482" i="123"/>
  <c r="E482" i="123"/>
  <c r="AE481" i="123"/>
  <c r="AD481" i="123"/>
  <c r="Z481" i="123"/>
  <c r="AA481" i="123" s="1"/>
  <c r="AB481" i="123" s="1"/>
  <c r="W481" i="123"/>
  <c r="X481" i="123" s="1"/>
  <c r="J481" i="123"/>
  <c r="E481" i="123"/>
  <c r="AE480" i="123"/>
  <c r="AD480" i="123"/>
  <c r="Z480" i="123"/>
  <c r="AA480" i="123" s="1"/>
  <c r="AB480" i="123" s="1"/>
  <c r="W480" i="123"/>
  <c r="X480" i="123" s="1"/>
  <c r="J480" i="123"/>
  <c r="E480" i="123"/>
  <c r="AE479" i="123"/>
  <c r="AD479" i="123"/>
  <c r="Z479" i="123"/>
  <c r="AA479" i="123" s="1"/>
  <c r="AB479" i="123" s="1"/>
  <c r="W479" i="123"/>
  <c r="X479" i="123" s="1"/>
  <c r="J479" i="123"/>
  <c r="E479" i="123"/>
  <c r="AE478" i="123"/>
  <c r="AD478" i="123"/>
  <c r="Z478" i="123"/>
  <c r="AA478" i="123" s="1"/>
  <c r="AB478" i="123" s="1"/>
  <c r="W478" i="123"/>
  <c r="X478" i="123" s="1"/>
  <c r="J478" i="123"/>
  <c r="E478" i="123"/>
  <c r="AE477" i="123"/>
  <c r="AD477" i="123"/>
  <c r="Z477" i="123"/>
  <c r="AA477" i="123" s="1"/>
  <c r="AB477" i="123" s="1"/>
  <c r="W477" i="123"/>
  <c r="X477" i="123" s="1"/>
  <c r="J477" i="123"/>
  <c r="E477" i="123"/>
  <c r="AE476" i="123"/>
  <c r="AD476" i="123"/>
  <c r="Z476" i="123"/>
  <c r="AA476" i="123" s="1"/>
  <c r="AB476" i="123" s="1"/>
  <c r="W476" i="123"/>
  <c r="X476" i="123" s="1"/>
  <c r="J476" i="123"/>
  <c r="E476" i="123"/>
  <c r="AE475" i="123"/>
  <c r="AD475" i="123"/>
  <c r="Z475" i="123"/>
  <c r="AA475" i="123" s="1"/>
  <c r="AB475" i="123" s="1"/>
  <c r="W475" i="123"/>
  <c r="X475" i="123" s="1"/>
  <c r="J475" i="123"/>
  <c r="E475" i="123"/>
  <c r="AE474" i="123"/>
  <c r="AD474" i="123"/>
  <c r="Z474" i="123"/>
  <c r="AA474" i="123" s="1"/>
  <c r="AB474" i="123" s="1"/>
  <c r="W474" i="123"/>
  <c r="X474" i="123" s="1"/>
  <c r="J474" i="123"/>
  <c r="E474" i="123"/>
  <c r="AE473" i="123"/>
  <c r="AD473" i="123"/>
  <c r="Z473" i="123"/>
  <c r="AA473" i="123" s="1"/>
  <c r="AB473" i="123" s="1"/>
  <c r="W473" i="123"/>
  <c r="X473" i="123" s="1"/>
  <c r="J473" i="123"/>
  <c r="E473" i="123"/>
  <c r="AE472" i="123"/>
  <c r="AD472" i="123"/>
  <c r="Z472" i="123"/>
  <c r="AA472" i="123" s="1"/>
  <c r="AB472" i="123" s="1"/>
  <c r="W472" i="123"/>
  <c r="X472" i="123" s="1"/>
  <c r="J472" i="123"/>
  <c r="E472" i="123"/>
  <c r="AE471" i="123"/>
  <c r="AD471" i="123"/>
  <c r="Z471" i="123"/>
  <c r="AA471" i="123" s="1"/>
  <c r="AB471" i="123" s="1"/>
  <c r="W471" i="123"/>
  <c r="X471" i="123" s="1"/>
  <c r="J471" i="123"/>
  <c r="E471" i="123"/>
  <c r="AE470" i="123"/>
  <c r="AD470" i="123"/>
  <c r="Z470" i="123"/>
  <c r="AA470" i="123" s="1"/>
  <c r="AB470" i="123" s="1"/>
  <c r="W470" i="123"/>
  <c r="X470" i="123" s="1"/>
  <c r="J470" i="123"/>
  <c r="E470" i="123"/>
  <c r="AE469" i="123"/>
  <c r="AD469" i="123"/>
  <c r="Z469" i="123"/>
  <c r="AA469" i="123" s="1"/>
  <c r="AB469" i="123" s="1"/>
  <c r="W469" i="123"/>
  <c r="X469" i="123" s="1"/>
  <c r="J469" i="123"/>
  <c r="E469" i="123"/>
  <c r="AE468" i="123"/>
  <c r="AD468" i="123"/>
  <c r="Z468" i="123"/>
  <c r="AA468" i="123" s="1"/>
  <c r="AB468" i="123" s="1"/>
  <c r="W468" i="123"/>
  <c r="X468" i="123" s="1"/>
  <c r="J468" i="123"/>
  <c r="E468" i="123"/>
  <c r="AE467" i="123"/>
  <c r="AD467" i="123"/>
  <c r="Z467" i="123"/>
  <c r="AA467" i="123" s="1"/>
  <c r="AB467" i="123" s="1"/>
  <c r="W467" i="123"/>
  <c r="X467" i="123" s="1"/>
  <c r="J467" i="123"/>
  <c r="E467" i="123"/>
  <c r="AE466" i="123"/>
  <c r="AD466" i="123"/>
  <c r="Z466" i="123"/>
  <c r="AA466" i="123" s="1"/>
  <c r="AB466" i="123" s="1"/>
  <c r="W466" i="123"/>
  <c r="X466" i="123" s="1"/>
  <c r="J466" i="123"/>
  <c r="E466" i="123"/>
  <c r="AE465" i="123"/>
  <c r="AD465" i="123"/>
  <c r="Z465" i="123"/>
  <c r="AA465" i="123" s="1"/>
  <c r="AB465" i="123" s="1"/>
  <c r="W465" i="123"/>
  <c r="X465" i="123" s="1"/>
  <c r="J465" i="123"/>
  <c r="E465" i="123"/>
  <c r="AE464" i="123"/>
  <c r="AD464" i="123"/>
  <c r="Z464" i="123"/>
  <c r="AA464" i="123" s="1"/>
  <c r="AB464" i="123" s="1"/>
  <c r="W464" i="123"/>
  <c r="X464" i="123" s="1"/>
  <c r="J464" i="123"/>
  <c r="E464" i="123"/>
  <c r="AE463" i="123"/>
  <c r="AD463" i="123"/>
  <c r="Z463" i="123"/>
  <c r="AA463" i="123" s="1"/>
  <c r="AB463" i="123" s="1"/>
  <c r="W463" i="123"/>
  <c r="X463" i="123" s="1"/>
  <c r="J463" i="123"/>
  <c r="E463" i="123"/>
  <c r="AE462" i="123"/>
  <c r="AD462" i="123"/>
  <c r="Z462" i="123"/>
  <c r="AA462" i="123" s="1"/>
  <c r="AB462" i="123" s="1"/>
  <c r="W462" i="123"/>
  <c r="X462" i="123" s="1"/>
  <c r="J462" i="123"/>
  <c r="E462" i="123"/>
  <c r="AE461" i="123"/>
  <c r="AD461" i="123"/>
  <c r="Z461" i="123"/>
  <c r="AA461" i="123" s="1"/>
  <c r="AB461" i="123" s="1"/>
  <c r="W461" i="123"/>
  <c r="X461" i="123" s="1"/>
  <c r="J461" i="123"/>
  <c r="E461" i="123"/>
  <c r="AE460" i="123"/>
  <c r="AD460" i="123"/>
  <c r="Z460" i="123"/>
  <c r="AA460" i="123" s="1"/>
  <c r="AB460" i="123" s="1"/>
  <c r="W460" i="123"/>
  <c r="X460" i="123" s="1"/>
  <c r="J460" i="123"/>
  <c r="E460" i="123"/>
  <c r="AE459" i="123"/>
  <c r="AD459" i="123"/>
  <c r="Z459" i="123"/>
  <c r="AA459" i="123" s="1"/>
  <c r="AB459" i="123" s="1"/>
  <c r="W459" i="123"/>
  <c r="X459" i="123" s="1"/>
  <c r="J459" i="123"/>
  <c r="E459" i="123"/>
  <c r="AE458" i="123"/>
  <c r="AD458" i="123"/>
  <c r="Z458" i="123"/>
  <c r="AA458" i="123" s="1"/>
  <c r="AB458" i="123" s="1"/>
  <c r="W458" i="123"/>
  <c r="X458" i="123" s="1"/>
  <c r="J458" i="123"/>
  <c r="E458" i="123"/>
  <c r="AE457" i="123"/>
  <c r="AD457" i="123"/>
  <c r="Z457" i="123"/>
  <c r="AA457" i="123" s="1"/>
  <c r="AB457" i="123" s="1"/>
  <c r="W457" i="123"/>
  <c r="X457" i="123" s="1"/>
  <c r="J457" i="123"/>
  <c r="E457" i="123"/>
  <c r="AE456" i="123"/>
  <c r="AD456" i="123"/>
  <c r="Z456" i="123"/>
  <c r="AA456" i="123" s="1"/>
  <c r="AB456" i="123" s="1"/>
  <c r="W456" i="123"/>
  <c r="X456" i="123" s="1"/>
  <c r="J456" i="123"/>
  <c r="E456" i="123"/>
  <c r="AE455" i="123"/>
  <c r="AD455" i="123"/>
  <c r="Z455" i="123"/>
  <c r="AA455" i="123" s="1"/>
  <c r="AB455" i="123" s="1"/>
  <c r="W455" i="123"/>
  <c r="X455" i="123" s="1"/>
  <c r="J455" i="123"/>
  <c r="E455" i="123"/>
  <c r="AE454" i="123"/>
  <c r="AD454" i="123"/>
  <c r="Z454" i="123"/>
  <c r="AA454" i="123" s="1"/>
  <c r="AB454" i="123" s="1"/>
  <c r="W454" i="123"/>
  <c r="X454" i="123" s="1"/>
  <c r="J454" i="123"/>
  <c r="E454" i="123"/>
  <c r="AE453" i="123"/>
  <c r="AD453" i="123"/>
  <c r="Z453" i="123"/>
  <c r="AA453" i="123" s="1"/>
  <c r="AB453" i="123" s="1"/>
  <c r="W453" i="123"/>
  <c r="X453" i="123" s="1"/>
  <c r="J453" i="123"/>
  <c r="E453" i="123"/>
  <c r="AE452" i="123"/>
  <c r="AD452" i="123"/>
  <c r="Z452" i="123"/>
  <c r="AA452" i="123" s="1"/>
  <c r="AB452" i="123" s="1"/>
  <c r="W452" i="123"/>
  <c r="X452" i="123" s="1"/>
  <c r="J452" i="123"/>
  <c r="E452" i="123"/>
  <c r="AE451" i="123"/>
  <c r="AD451" i="123"/>
  <c r="Z451" i="123"/>
  <c r="AA451" i="123" s="1"/>
  <c r="AB451" i="123" s="1"/>
  <c r="W451" i="123"/>
  <c r="X451" i="123" s="1"/>
  <c r="J451" i="123"/>
  <c r="E451" i="123"/>
  <c r="AE450" i="123"/>
  <c r="AD450" i="123"/>
  <c r="Z450" i="123"/>
  <c r="AA450" i="123" s="1"/>
  <c r="AB450" i="123" s="1"/>
  <c r="W450" i="123"/>
  <c r="X450" i="123" s="1"/>
  <c r="J450" i="123"/>
  <c r="E450" i="123"/>
  <c r="AE449" i="123"/>
  <c r="AD449" i="123"/>
  <c r="Z449" i="123"/>
  <c r="AA449" i="123" s="1"/>
  <c r="AB449" i="123" s="1"/>
  <c r="W449" i="123"/>
  <c r="X449" i="123" s="1"/>
  <c r="J449" i="123"/>
  <c r="E449" i="123"/>
  <c r="AE448" i="123"/>
  <c r="AD448" i="123"/>
  <c r="Z448" i="123"/>
  <c r="AA448" i="123" s="1"/>
  <c r="AB448" i="123" s="1"/>
  <c r="W448" i="123"/>
  <c r="X448" i="123" s="1"/>
  <c r="J448" i="123"/>
  <c r="E448" i="123"/>
  <c r="AE447" i="123"/>
  <c r="AD447" i="123"/>
  <c r="Z447" i="123"/>
  <c r="AA447" i="123" s="1"/>
  <c r="AB447" i="123" s="1"/>
  <c r="W447" i="123"/>
  <c r="X447" i="123" s="1"/>
  <c r="J447" i="123"/>
  <c r="E447" i="123"/>
  <c r="AE446" i="123"/>
  <c r="AD446" i="123"/>
  <c r="Z446" i="123"/>
  <c r="AA446" i="123" s="1"/>
  <c r="AB446" i="123" s="1"/>
  <c r="W446" i="123"/>
  <c r="X446" i="123" s="1"/>
  <c r="J446" i="123"/>
  <c r="E446" i="123"/>
  <c r="AE445" i="123"/>
  <c r="AD445" i="123"/>
  <c r="Z445" i="123"/>
  <c r="AA445" i="123" s="1"/>
  <c r="AB445" i="123" s="1"/>
  <c r="W445" i="123"/>
  <c r="X445" i="123" s="1"/>
  <c r="J445" i="123"/>
  <c r="E445" i="123"/>
  <c r="AE444" i="123"/>
  <c r="AD444" i="123"/>
  <c r="Z444" i="123"/>
  <c r="AA444" i="123" s="1"/>
  <c r="AB444" i="123" s="1"/>
  <c r="W444" i="123"/>
  <c r="X444" i="123" s="1"/>
  <c r="J444" i="123"/>
  <c r="E444" i="123"/>
  <c r="AE443" i="123"/>
  <c r="AD443" i="123"/>
  <c r="Z443" i="123"/>
  <c r="AA443" i="123" s="1"/>
  <c r="AB443" i="123" s="1"/>
  <c r="W443" i="123"/>
  <c r="X443" i="123" s="1"/>
  <c r="J443" i="123"/>
  <c r="E443" i="123"/>
  <c r="AE442" i="123"/>
  <c r="AD442" i="123"/>
  <c r="Z442" i="123"/>
  <c r="AA442" i="123" s="1"/>
  <c r="AB442" i="123" s="1"/>
  <c r="W442" i="123"/>
  <c r="X442" i="123" s="1"/>
  <c r="J442" i="123"/>
  <c r="E442" i="123"/>
  <c r="AE441" i="123"/>
  <c r="AD441" i="123"/>
  <c r="Z441" i="123"/>
  <c r="AA441" i="123" s="1"/>
  <c r="AB441" i="123" s="1"/>
  <c r="W441" i="123"/>
  <c r="X441" i="123" s="1"/>
  <c r="J441" i="123"/>
  <c r="E441" i="123"/>
  <c r="AE440" i="123"/>
  <c r="AD440" i="123"/>
  <c r="Z440" i="123"/>
  <c r="AA440" i="123" s="1"/>
  <c r="AB440" i="123" s="1"/>
  <c r="W440" i="123"/>
  <c r="X440" i="123" s="1"/>
  <c r="J440" i="123"/>
  <c r="E440" i="123"/>
  <c r="AE439" i="123"/>
  <c r="AD439" i="123"/>
  <c r="Z439" i="123"/>
  <c r="AA439" i="123" s="1"/>
  <c r="AB439" i="123" s="1"/>
  <c r="W439" i="123"/>
  <c r="X439" i="123" s="1"/>
  <c r="J439" i="123"/>
  <c r="E439" i="123"/>
  <c r="AE438" i="123"/>
  <c r="AD438" i="123"/>
  <c r="Z438" i="123"/>
  <c r="AA438" i="123" s="1"/>
  <c r="AB438" i="123" s="1"/>
  <c r="W438" i="123"/>
  <c r="X438" i="123" s="1"/>
  <c r="J438" i="123"/>
  <c r="E438" i="123"/>
  <c r="AE437" i="123"/>
  <c r="AD437" i="123"/>
  <c r="Z437" i="123"/>
  <c r="AA437" i="123" s="1"/>
  <c r="AB437" i="123" s="1"/>
  <c r="W437" i="123"/>
  <c r="X437" i="123" s="1"/>
  <c r="J437" i="123"/>
  <c r="E437" i="123"/>
  <c r="AE436" i="123"/>
  <c r="AD436" i="123"/>
  <c r="Z436" i="123"/>
  <c r="AA436" i="123" s="1"/>
  <c r="AB436" i="123" s="1"/>
  <c r="W436" i="123"/>
  <c r="X436" i="123" s="1"/>
  <c r="J436" i="123"/>
  <c r="E436" i="123"/>
  <c r="AE435" i="123"/>
  <c r="AD435" i="123"/>
  <c r="Z435" i="123"/>
  <c r="AA435" i="123" s="1"/>
  <c r="AB435" i="123" s="1"/>
  <c r="W435" i="123"/>
  <c r="X435" i="123" s="1"/>
  <c r="J435" i="123"/>
  <c r="E435" i="123"/>
  <c r="AE434" i="123"/>
  <c r="AD434" i="123"/>
  <c r="Z434" i="123"/>
  <c r="AA434" i="123" s="1"/>
  <c r="AB434" i="123" s="1"/>
  <c r="W434" i="123"/>
  <c r="X434" i="123" s="1"/>
  <c r="J434" i="123"/>
  <c r="E434" i="123"/>
  <c r="AE433" i="123"/>
  <c r="AD433" i="123"/>
  <c r="Z433" i="123"/>
  <c r="AA433" i="123" s="1"/>
  <c r="AB433" i="123" s="1"/>
  <c r="W433" i="123"/>
  <c r="X433" i="123" s="1"/>
  <c r="J433" i="123"/>
  <c r="E433" i="123"/>
  <c r="AE432" i="123"/>
  <c r="AD432" i="123"/>
  <c r="Z432" i="123"/>
  <c r="AA432" i="123" s="1"/>
  <c r="AB432" i="123" s="1"/>
  <c r="W432" i="123"/>
  <c r="X432" i="123" s="1"/>
  <c r="J432" i="123"/>
  <c r="E432" i="123"/>
  <c r="AE431" i="123"/>
  <c r="AD431" i="123"/>
  <c r="Z431" i="123"/>
  <c r="AA431" i="123" s="1"/>
  <c r="AB431" i="123" s="1"/>
  <c r="W431" i="123"/>
  <c r="X431" i="123" s="1"/>
  <c r="J431" i="123"/>
  <c r="E431" i="123"/>
  <c r="AE430" i="123"/>
  <c r="AD430" i="123"/>
  <c r="Z430" i="123"/>
  <c r="AA430" i="123" s="1"/>
  <c r="AB430" i="123" s="1"/>
  <c r="W430" i="123"/>
  <c r="X430" i="123" s="1"/>
  <c r="J430" i="123"/>
  <c r="E430" i="123"/>
  <c r="AE429" i="123"/>
  <c r="AD429" i="123"/>
  <c r="Z429" i="123"/>
  <c r="AA429" i="123" s="1"/>
  <c r="AB429" i="123" s="1"/>
  <c r="W429" i="123"/>
  <c r="X429" i="123" s="1"/>
  <c r="J429" i="123"/>
  <c r="E429" i="123"/>
  <c r="AE428" i="123"/>
  <c r="AD428" i="123"/>
  <c r="Z428" i="123"/>
  <c r="AA428" i="123" s="1"/>
  <c r="AB428" i="123" s="1"/>
  <c r="W428" i="123"/>
  <c r="X428" i="123" s="1"/>
  <c r="J428" i="123"/>
  <c r="E428" i="123"/>
  <c r="AE427" i="123"/>
  <c r="AD427" i="123"/>
  <c r="Z427" i="123"/>
  <c r="AA427" i="123" s="1"/>
  <c r="AB427" i="123" s="1"/>
  <c r="W427" i="123"/>
  <c r="X427" i="123" s="1"/>
  <c r="J427" i="123"/>
  <c r="E427" i="123"/>
  <c r="AE426" i="123"/>
  <c r="AD426" i="123"/>
  <c r="Z426" i="123"/>
  <c r="AA426" i="123" s="1"/>
  <c r="AB426" i="123" s="1"/>
  <c r="W426" i="123"/>
  <c r="X426" i="123" s="1"/>
  <c r="J426" i="123"/>
  <c r="E426" i="123"/>
  <c r="AE425" i="123"/>
  <c r="AD425" i="123"/>
  <c r="Z425" i="123"/>
  <c r="AA425" i="123" s="1"/>
  <c r="AB425" i="123" s="1"/>
  <c r="W425" i="123"/>
  <c r="X425" i="123" s="1"/>
  <c r="J425" i="123"/>
  <c r="E425" i="123"/>
  <c r="AE424" i="123"/>
  <c r="AD424" i="123"/>
  <c r="Z424" i="123"/>
  <c r="AA424" i="123" s="1"/>
  <c r="AB424" i="123" s="1"/>
  <c r="W424" i="123"/>
  <c r="X424" i="123" s="1"/>
  <c r="J424" i="123"/>
  <c r="E424" i="123"/>
  <c r="AE423" i="123"/>
  <c r="AD423" i="123"/>
  <c r="Z423" i="123"/>
  <c r="AA423" i="123" s="1"/>
  <c r="AB423" i="123" s="1"/>
  <c r="W423" i="123"/>
  <c r="X423" i="123" s="1"/>
  <c r="J423" i="123"/>
  <c r="E423" i="123"/>
  <c r="AE422" i="123"/>
  <c r="AD422" i="123"/>
  <c r="Z422" i="123"/>
  <c r="AA422" i="123" s="1"/>
  <c r="AB422" i="123" s="1"/>
  <c r="W422" i="123"/>
  <c r="X422" i="123" s="1"/>
  <c r="J422" i="123"/>
  <c r="E422" i="123"/>
  <c r="AE421" i="123"/>
  <c r="AD421" i="123"/>
  <c r="Z421" i="123"/>
  <c r="AA421" i="123" s="1"/>
  <c r="AB421" i="123" s="1"/>
  <c r="W421" i="123"/>
  <c r="X421" i="123" s="1"/>
  <c r="J421" i="123"/>
  <c r="E421" i="123"/>
  <c r="AE420" i="123"/>
  <c r="AD420" i="123"/>
  <c r="Z420" i="123"/>
  <c r="AA420" i="123" s="1"/>
  <c r="AB420" i="123" s="1"/>
  <c r="W420" i="123"/>
  <c r="X420" i="123" s="1"/>
  <c r="J420" i="123"/>
  <c r="E420" i="123"/>
  <c r="AE419" i="123"/>
  <c r="AD419" i="123"/>
  <c r="Z419" i="123"/>
  <c r="AA419" i="123" s="1"/>
  <c r="AB419" i="123" s="1"/>
  <c r="W419" i="123"/>
  <c r="X419" i="123" s="1"/>
  <c r="J419" i="123"/>
  <c r="E419" i="123"/>
  <c r="AE418" i="123"/>
  <c r="AD418" i="123"/>
  <c r="Z418" i="123"/>
  <c r="AA418" i="123" s="1"/>
  <c r="AB418" i="123" s="1"/>
  <c r="W418" i="123"/>
  <c r="X418" i="123" s="1"/>
  <c r="J418" i="123"/>
  <c r="E418" i="123"/>
  <c r="AE417" i="123"/>
  <c r="AD417" i="123"/>
  <c r="Z417" i="123"/>
  <c r="AA417" i="123" s="1"/>
  <c r="AB417" i="123" s="1"/>
  <c r="W417" i="123"/>
  <c r="X417" i="123" s="1"/>
  <c r="J417" i="123"/>
  <c r="E417" i="123"/>
  <c r="AE416" i="123"/>
  <c r="AD416" i="123"/>
  <c r="Z416" i="123"/>
  <c r="AA416" i="123" s="1"/>
  <c r="AB416" i="123" s="1"/>
  <c r="W416" i="123"/>
  <c r="X416" i="123" s="1"/>
  <c r="J416" i="123"/>
  <c r="E416" i="123"/>
  <c r="AE415" i="123"/>
  <c r="AD415" i="123"/>
  <c r="Z415" i="123"/>
  <c r="AA415" i="123" s="1"/>
  <c r="AB415" i="123" s="1"/>
  <c r="W415" i="123"/>
  <c r="X415" i="123" s="1"/>
  <c r="J415" i="123"/>
  <c r="E415" i="123"/>
  <c r="AE414" i="123"/>
  <c r="AD414" i="123"/>
  <c r="Z414" i="123"/>
  <c r="AA414" i="123" s="1"/>
  <c r="AB414" i="123" s="1"/>
  <c r="W414" i="123"/>
  <c r="X414" i="123" s="1"/>
  <c r="J414" i="123"/>
  <c r="E414" i="123"/>
  <c r="AE413" i="123"/>
  <c r="AD413" i="123"/>
  <c r="Z413" i="123"/>
  <c r="AA413" i="123" s="1"/>
  <c r="AB413" i="123" s="1"/>
  <c r="W413" i="123"/>
  <c r="X413" i="123" s="1"/>
  <c r="J413" i="123"/>
  <c r="G413" i="123"/>
  <c r="E413" i="123"/>
  <c r="L413" i="123" s="1"/>
  <c r="AE412" i="123"/>
  <c r="AD412" i="123"/>
  <c r="Z412" i="123"/>
  <c r="AA412" i="123" s="1"/>
  <c r="AB412" i="123" s="1"/>
  <c r="W412" i="123"/>
  <c r="X412" i="123" s="1"/>
  <c r="J412" i="123"/>
  <c r="E412" i="123"/>
  <c r="AE411" i="123"/>
  <c r="AD411" i="123"/>
  <c r="Z411" i="123"/>
  <c r="AA411" i="123" s="1"/>
  <c r="AB411" i="123" s="1"/>
  <c r="W411" i="123"/>
  <c r="X411" i="123" s="1"/>
  <c r="J411" i="123"/>
  <c r="E411" i="123"/>
  <c r="AE410" i="123"/>
  <c r="AD410" i="123"/>
  <c r="Z410" i="123"/>
  <c r="AA410" i="123" s="1"/>
  <c r="AB410" i="123" s="1"/>
  <c r="W410" i="123"/>
  <c r="X410" i="123" s="1"/>
  <c r="J410" i="123"/>
  <c r="E410" i="123"/>
  <c r="AE409" i="123"/>
  <c r="AD409" i="123"/>
  <c r="Z409" i="123"/>
  <c r="AA409" i="123" s="1"/>
  <c r="AB409" i="123" s="1"/>
  <c r="W409" i="123"/>
  <c r="X409" i="123" s="1"/>
  <c r="J409" i="123"/>
  <c r="E409" i="123"/>
  <c r="AE408" i="123"/>
  <c r="AD408" i="123"/>
  <c r="Z408" i="123"/>
  <c r="AA408" i="123" s="1"/>
  <c r="AB408" i="123" s="1"/>
  <c r="W408" i="123"/>
  <c r="X408" i="123" s="1"/>
  <c r="J408" i="123"/>
  <c r="E408" i="123"/>
  <c r="AE407" i="123"/>
  <c r="AD407" i="123"/>
  <c r="Z407" i="123"/>
  <c r="AA407" i="123" s="1"/>
  <c r="AB407" i="123" s="1"/>
  <c r="W407" i="123"/>
  <c r="X407" i="123" s="1"/>
  <c r="J407" i="123"/>
  <c r="E407" i="123"/>
  <c r="AE406" i="123"/>
  <c r="AD406" i="123"/>
  <c r="Z406" i="123"/>
  <c r="AA406" i="123" s="1"/>
  <c r="AB406" i="123" s="1"/>
  <c r="W406" i="123"/>
  <c r="X406" i="123" s="1"/>
  <c r="J406" i="123"/>
  <c r="E406" i="123"/>
  <c r="AE405" i="123"/>
  <c r="AD405" i="123"/>
  <c r="Z405" i="123"/>
  <c r="AA405" i="123" s="1"/>
  <c r="AB405" i="123" s="1"/>
  <c r="W405" i="123"/>
  <c r="X405" i="123" s="1"/>
  <c r="J405" i="123"/>
  <c r="E405" i="123"/>
  <c r="AE404" i="123"/>
  <c r="AD404" i="123"/>
  <c r="Z404" i="123"/>
  <c r="AA404" i="123" s="1"/>
  <c r="AB404" i="123" s="1"/>
  <c r="W404" i="123"/>
  <c r="X404" i="123" s="1"/>
  <c r="J404" i="123"/>
  <c r="E404" i="123"/>
  <c r="AE403" i="123"/>
  <c r="AD403" i="123"/>
  <c r="Z403" i="123"/>
  <c r="AA403" i="123" s="1"/>
  <c r="AB403" i="123" s="1"/>
  <c r="W403" i="123"/>
  <c r="X403" i="123" s="1"/>
  <c r="J403" i="123"/>
  <c r="E403" i="123"/>
  <c r="AE402" i="123"/>
  <c r="AD402" i="123"/>
  <c r="Z402" i="123"/>
  <c r="AA402" i="123" s="1"/>
  <c r="AB402" i="123" s="1"/>
  <c r="W402" i="123"/>
  <c r="X402" i="123" s="1"/>
  <c r="J402" i="123"/>
  <c r="E402" i="123"/>
  <c r="AE401" i="123"/>
  <c r="AD401" i="123"/>
  <c r="Z401" i="123"/>
  <c r="AA401" i="123" s="1"/>
  <c r="AB401" i="123" s="1"/>
  <c r="W401" i="123"/>
  <c r="X401" i="123" s="1"/>
  <c r="J401" i="123"/>
  <c r="E401" i="123"/>
  <c r="AE400" i="123"/>
  <c r="AD400" i="123"/>
  <c r="Z400" i="123"/>
  <c r="AA400" i="123" s="1"/>
  <c r="AB400" i="123" s="1"/>
  <c r="W400" i="123"/>
  <c r="X400" i="123" s="1"/>
  <c r="J400" i="123"/>
  <c r="E400" i="123"/>
  <c r="AE399" i="123"/>
  <c r="AD399" i="123"/>
  <c r="Z399" i="123"/>
  <c r="AA399" i="123" s="1"/>
  <c r="AB399" i="123" s="1"/>
  <c r="W399" i="123"/>
  <c r="X399" i="123" s="1"/>
  <c r="J399" i="123"/>
  <c r="E399" i="123"/>
  <c r="AE398" i="123"/>
  <c r="AD398" i="123"/>
  <c r="Z398" i="123"/>
  <c r="AA398" i="123" s="1"/>
  <c r="AB398" i="123" s="1"/>
  <c r="W398" i="123"/>
  <c r="X398" i="123" s="1"/>
  <c r="J398" i="123"/>
  <c r="E398" i="123"/>
  <c r="AE397" i="123"/>
  <c r="AD397" i="123"/>
  <c r="Z397" i="123"/>
  <c r="AA397" i="123" s="1"/>
  <c r="AB397" i="123" s="1"/>
  <c r="W397" i="123"/>
  <c r="X397" i="123" s="1"/>
  <c r="J397" i="123"/>
  <c r="E397" i="123"/>
  <c r="AE396" i="123"/>
  <c r="AD396" i="123"/>
  <c r="Z396" i="123"/>
  <c r="AA396" i="123" s="1"/>
  <c r="AB396" i="123" s="1"/>
  <c r="W396" i="123"/>
  <c r="X396" i="123" s="1"/>
  <c r="J396" i="123"/>
  <c r="E396" i="123"/>
  <c r="AE395" i="123"/>
  <c r="AD395" i="123"/>
  <c r="Z395" i="123"/>
  <c r="AA395" i="123" s="1"/>
  <c r="AB395" i="123" s="1"/>
  <c r="W395" i="123"/>
  <c r="X395" i="123" s="1"/>
  <c r="J395" i="123"/>
  <c r="E395" i="123"/>
  <c r="AE394" i="123"/>
  <c r="AD394" i="123"/>
  <c r="Z394" i="123"/>
  <c r="AA394" i="123" s="1"/>
  <c r="AB394" i="123" s="1"/>
  <c r="W394" i="123"/>
  <c r="X394" i="123" s="1"/>
  <c r="J394" i="123"/>
  <c r="E394" i="123"/>
  <c r="AE393" i="123"/>
  <c r="AD393" i="123"/>
  <c r="Z393" i="123"/>
  <c r="AA393" i="123" s="1"/>
  <c r="AB393" i="123" s="1"/>
  <c r="W393" i="123"/>
  <c r="X393" i="123" s="1"/>
  <c r="J393" i="123"/>
  <c r="E393" i="123"/>
  <c r="AE392" i="123"/>
  <c r="AD392" i="123"/>
  <c r="Z392" i="123"/>
  <c r="AA392" i="123" s="1"/>
  <c r="AB392" i="123" s="1"/>
  <c r="W392" i="123"/>
  <c r="X392" i="123" s="1"/>
  <c r="J392" i="123"/>
  <c r="E392" i="123"/>
  <c r="AE391" i="123"/>
  <c r="AD391" i="123"/>
  <c r="Z391" i="123"/>
  <c r="AA391" i="123" s="1"/>
  <c r="AB391" i="123" s="1"/>
  <c r="W391" i="123"/>
  <c r="X391" i="123" s="1"/>
  <c r="J391" i="123"/>
  <c r="E391" i="123"/>
  <c r="AE390" i="123"/>
  <c r="AD390" i="123"/>
  <c r="Z390" i="123"/>
  <c r="AA390" i="123" s="1"/>
  <c r="AB390" i="123" s="1"/>
  <c r="W390" i="123"/>
  <c r="X390" i="123" s="1"/>
  <c r="J390" i="123"/>
  <c r="E390" i="123"/>
  <c r="AE389" i="123"/>
  <c r="AD389" i="123"/>
  <c r="Z389" i="123"/>
  <c r="AA389" i="123" s="1"/>
  <c r="AB389" i="123" s="1"/>
  <c r="W389" i="123"/>
  <c r="X389" i="123" s="1"/>
  <c r="J389" i="123"/>
  <c r="E389" i="123"/>
  <c r="AE388" i="123"/>
  <c r="AD388" i="123"/>
  <c r="Z388" i="123"/>
  <c r="AA388" i="123" s="1"/>
  <c r="AB388" i="123" s="1"/>
  <c r="W388" i="123"/>
  <c r="X388" i="123" s="1"/>
  <c r="J388" i="123"/>
  <c r="E388" i="123"/>
  <c r="AE387" i="123"/>
  <c r="AD387" i="123"/>
  <c r="Z387" i="123"/>
  <c r="AA387" i="123" s="1"/>
  <c r="AB387" i="123" s="1"/>
  <c r="W387" i="123"/>
  <c r="X387" i="123" s="1"/>
  <c r="J387" i="123"/>
  <c r="E387" i="123"/>
  <c r="AE386" i="123"/>
  <c r="AD386" i="123"/>
  <c r="Z386" i="123"/>
  <c r="AA386" i="123" s="1"/>
  <c r="AB386" i="123" s="1"/>
  <c r="W386" i="123"/>
  <c r="X386" i="123" s="1"/>
  <c r="J386" i="123"/>
  <c r="E386" i="123"/>
  <c r="AE385" i="123"/>
  <c r="AD385" i="123"/>
  <c r="Z385" i="123"/>
  <c r="AA385" i="123" s="1"/>
  <c r="AB385" i="123" s="1"/>
  <c r="W385" i="123"/>
  <c r="X385" i="123" s="1"/>
  <c r="J385" i="123"/>
  <c r="E385" i="123"/>
  <c r="AE384" i="123"/>
  <c r="AD384" i="123"/>
  <c r="Z384" i="123"/>
  <c r="AA384" i="123" s="1"/>
  <c r="AB384" i="123" s="1"/>
  <c r="W384" i="123"/>
  <c r="X384" i="123" s="1"/>
  <c r="J384" i="123"/>
  <c r="E384" i="123"/>
  <c r="AE383" i="123"/>
  <c r="AD383" i="123"/>
  <c r="Z383" i="123"/>
  <c r="AA383" i="123" s="1"/>
  <c r="AB383" i="123" s="1"/>
  <c r="W383" i="123"/>
  <c r="X383" i="123" s="1"/>
  <c r="J383" i="123"/>
  <c r="E383" i="123"/>
  <c r="AE382" i="123"/>
  <c r="AD382" i="123"/>
  <c r="Z382" i="123"/>
  <c r="AA382" i="123" s="1"/>
  <c r="AB382" i="123" s="1"/>
  <c r="W382" i="123"/>
  <c r="X382" i="123" s="1"/>
  <c r="J382" i="123"/>
  <c r="E382" i="123"/>
  <c r="AE381" i="123"/>
  <c r="AD381" i="123"/>
  <c r="Z381" i="123"/>
  <c r="AA381" i="123" s="1"/>
  <c r="AB381" i="123" s="1"/>
  <c r="W381" i="123"/>
  <c r="X381" i="123" s="1"/>
  <c r="J381" i="123"/>
  <c r="E381" i="123"/>
  <c r="AE380" i="123"/>
  <c r="AD380" i="123"/>
  <c r="Z380" i="123"/>
  <c r="AA380" i="123" s="1"/>
  <c r="AB380" i="123" s="1"/>
  <c r="W380" i="123"/>
  <c r="X380" i="123" s="1"/>
  <c r="J380" i="123"/>
  <c r="E380" i="123"/>
  <c r="AE379" i="123"/>
  <c r="AD379" i="123"/>
  <c r="Z379" i="123"/>
  <c r="AA379" i="123" s="1"/>
  <c r="AB379" i="123" s="1"/>
  <c r="W379" i="123"/>
  <c r="X379" i="123" s="1"/>
  <c r="J379" i="123"/>
  <c r="E379" i="123"/>
  <c r="AE378" i="123"/>
  <c r="AD378" i="123"/>
  <c r="Z378" i="123"/>
  <c r="AA378" i="123" s="1"/>
  <c r="AB378" i="123" s="1"/>
  <c r="W378" i="123"/>
  <c r="X378" i="123" s="1"/>
  <c r="J378" i="123"/>
  <c r="E378" i="123"/>
  <c r="AE377" i="123"/>
  <c r="AD377" i="123"/>
  <c r="Z377" i="123"/>
  <c r="AA377" i="123" s="1"/>
  <c r="AB377" i="123" s="1"/>
  <c r="W377" i="123"/>
  <c r="X377" i="123" s="1"/>
  <c r="J377" i="123"/>
  <c r="E377" i="123"/>
  <c r="AE376" i="123"/>
  <c r="AD376" i="123"/>
  <c r="Z376" i="123"/>
  <c r="AA376" i="123" s="1"/>
  <c r="AB376" i="123" s="1"/>
  <c r="W376" i="123"/>
  <c r="X376" i="123" s="1"/>
  <c r="J376" i="123"/>
  <c r="E376" i="123"/>
  <c r="AE375" i="123"/>
  <c r="AD375" i="123"/>
  <c r="Z375" i="123"/>
  <c r="AA375" i="123" s="1"/>
  <c r="AB375" i="123" s="1"/>
  <c r="W375" i="123"/>
  <c r="X375" i="123" s="1"/>
  <c r="J375" i="123"/>
  <c r="E375" i="123"/>
  <c r="AE374" i="123"/>
  <c r="AD374" i="123"/>
  <c r="Z374" i="123"/>
  <c r="AA374" i="123" s="1"/>
  <c r="AB374" i="123" s="1"/>
  <c r="W374" i="123"/>
  <c r="X374" i="123" s="1"/>
  <c r="J374" i="123"/>
  <c r="E374" i="123"/>
  <c r="AE373" i="123"/>
  <c r="AD373" i="123"/>
  <c r="Z373" i="123"/>
  <c r="AA373" i="123" s="1"/>
  <c r="AB373" i="123" s="1"/>
  <c r="W373" i="123"/>
  <c r="X373" i="123" s="1"/>
  <c r="J373" i="123"/>
  <c r="E373" i="123"/>
  <c r="AE372" i="123"/>
  <c r="AD372" i="123"/>
  <c r="Z372" i="123"/>
  <c r="AA372" i="123" s="1"/>
  <c r="AB372" i="123" s="1"/>
  <c r="W372" i="123"/>
  <c r="X372" i="123" s="1"/>
  <c r="J372" i="123"/>
  <c r="E372" i="123"/>
  <c r="AE371" i="123"/>
  <c r="AD371" i="123"/>
  <c r="Z371" i="123"/>
  <c r="AA371" i="123" s="1"/>
  <c r="AB371" i="123" s="1"/>
  <c r="W371" i="123"/>
  <c r="X371" i="123" s="1"/>
  <c r="J371" i="123"/>
  <c r="E371" i="123"/>
  <c r="AE370" i="123"/>
  <c r="AD370" i="123"/>
  <c r="Z370" i="123"/>
  <c r="AA370" i="123" s="1"/>
  <c r="AB370" i="123" s="1"/>
  <c r="W370" i="123"/>
  <c r="X370" i="123" s="1"/>
  <c r="J370" i="123"/>
  <c r="E370" i="123"/>
  <c r="AE369" i="123"/>
  <c r="AD369" i="123"/>
  <c r="Z369" i="123"/>
  <c r="AA369" i="123" s="1"/>
  <c r="AB369" i="123" s="1"/>
  <c r="W369" i="123"/>
  <c r="X369" i="123" s="1"/>
  <c r="J369" i="123"/>
  <c r="E369" i="123"/>
  <c r="AE368" i="123"/>
  <c r="AD368" i="123"/>
  <c r="Z368" i="123"/>
  <c r="AA368" i="123" s="1"/>
  <c r="AB368" i="123" s="1"/>
  <c r="W368" i="123"/>
  <c r="X368" i="123" s="1"/>
  <c r="J368" i="123"/>
  <c r="E368" i="123"/>
  <c r="AE367" i="123"/>
  <c r="AD367" i="123"/>
  <c r="Z367" i="123"/>
  <c r="AA367" i="123" s="1"/>
  <c r="AB367" i="123" s="1"/>
  <c r="W367" i="123"/>
  <c r="X367" i="123" s="1"/>
  <c r="J367" i="123"/>
  <c r="E367" i="123"/>
  <c r="AE366" i="123"/>
  <c r="AD366" i="123"/>
  <c r="Z366" i="123"/>
  <c r="AA366" i="123" s="1"/>
  <c r="AB366" i="123" s="1"/>
  <c r="W366" i="123"/>
  <c r="X366" i="123" s="1"/>
  <c r="J366" i="123"/>
  <c r="E366" i="123"/>
  <c r="AE365" i="123"/>
  <c r="AD365" i="123"/>
  <c r="Z365" i="123"/>
  <c r="AA365" i="123" s="1"/>
  <c r="AB365" i="123" s="1"/>
  <c r="W365" i="123"/>
  <c r="X365" i="123" s="1"/>
  <c r="J365" i="123"/>
  <c r="E365" i="123"/>
  <c r="AE364" i="123"/>
  <c r="AD364" i="123"/>
  <c r="Z364" i="123"/>
  <c r="AA364" i="123" s="1"/>
  <c r="AB364" i="123" s="1"/>
  <c r="W364" i="123"/>
  <c r="X364" i="123" s="1"/>
  <c r="J364" i="123"/>
  <c r="E364" i="123"/>
  <c r="AE363" i="123"/>
  <c r="AD363" i="123"/>
  <c r="Z363" i="123"/>
  <c r="AA363" i="123" s="1"/>
  <c r="AB363" i="123" s="1"/>
  <c r="W363" i="123"/>
  <c r="X363" i="123" s="1"/>
  <c r="J363" i="123"/>
  <c r="E363" i="123"/>
  <c r="AE362" i="123"/>
  <c r="AD362" i="123"/>
  <c r="Z362" i="123"/>
  <c r="AA362" i="123" s="1"/>
  <c r="AB362" i="123" s="1"/>
  <c r="W362" i="123"/>
  <c r="X362" i="123" s="1"/>
  <c r="J362" i="123"/>
  <c r="E362" i="123"/>
  <c r="AE361" i="123"/>
  <c r="AD361" i="123"/>
  <c r="Z361" i="123"/>
  <c r="AA361" i="123" s="1"/>
  <c r="AB361" i="123" s="1"/>
  <c r="W361" i="123"/>
  <c r="X361" i="123" s="1"/>
  <c r="J361" i="123"/>
  <c r="E361" i="123"/>
  <c r="AE360" i="123"/>
  <c r="AD360" i="123"/>
  <c r="Z360" i="123"/>
  <c r="AA360" i="123" s="1"/>
  <c r="AB360" i="123" s="1"/>
  <c r="W360" i="123"/>
  <c r="X360" i="123" s="1"/>
  <c r="J360" i="123"/>
  <c r="E360" i="123"/>
  <c r="AE359" i="123"/>
  <c r="AD359" i="123"/>
  <c r="Z359" i="123"/>
  <c r="AA359" i="123" s="1"/>
  <c r="AB359" i="123" s="1"/>
  <c r="W359" i="123"/>
  <c r="X359" i="123" s="1"/>
  <c r="J359" i="123"/>
  <c r="E359" i="123"/>
  <c r="AE358" i="123"/>
  <c r="AD358" i="123"/>
  <c r="Z358" i="123"/>
  <c r="AA358" i="123" s="1"/>
  <c r="AB358" i="123" s="1"/>
  <c r="W358" i="123"/>
  <c r="X358" i="123" s="1"/>
  <c r="J358" i="123"/>
  <c r="E358" i="123"/>
  <c r="AE357" i="123"/>
  <c r="AD357" i="123"/>
  <c r="Z357" i="123"/>
  <c r="AA357" i="123" s="1"/>
  <c r="AB357" i="123" s="1"/>
  <c r="W357" i="123"/>
  <c r="X357" i="123" s="1"/>
  <c r="J357" i="123"/>
  <c r="E357" i="123"/>
  <c r="AE356" i="123"/>
  <c r="AD356" i="123"/>
  <c r="Z356" i="123"/>
  <c r="AA356" i="123" s="1"/>
  <c r="AB356" i="123" s="1"/>
  <c r="W356" i="123"/>
  <c r="X356" i="123" s="1"/>
  <c r="J356" i="123"/>
  <c r="E356" i="123"/>
  <c r="AE355" i="123"/>
  <c r="AD355" i="123"/>
  <c r="Z355" i="123"/>
  <c r="AA355" i="123" s="1"/>
  <c r="AB355" i="123" s="1"/>
  <c r="W355" i="123"/>
  <c r="X355" i="123" s="1"/>
  <c r="J355" i="123"/>
  <c r="E355" i="123"/>
  <c r="AE354" i="123"/>
  <c r="AD354" i="123"/>
  <c r="Z354" i="123"/>
  <c r="AA354" i="123" s="1"/>
  <c r="AB354" i="123" s="1"/>
  <c r="W354" i="123"/>
  <c r="X354" i="123" s="1"/>
  <c r="J354" i="123"/>
  <c r="E354" i="123"/>
  <c r="AE353" i="123"/>
  <c r="AD353" i="123"/>
  <c r="Z353" i="123"/>
  <c r="AA353" i="123" s="1"/>
  <c r="AB353" i="123" s="1"/>
  <c r="W353" i="123"/>
  <c r="X353" i="123" s="1"/>
  <c r="J353" i="123"/>
  <c r="E353" i="123"/>
  <c r="AE352" i="123"/>
  <c r="AD352" i="123"/>
  <c r="Z352" i="123"/>
  <c r="AA352" i="123" s="1"/>
  <c r="AB352" i="123" s="1"/>
  <c r="W352" i="123"/>
  <c r="X352" i="123" s="1"/>
  <c r="J352" i="123"/>
  <c r="E352" i="123"/>
  <c r="AE351" i="123"/>
  <c r="AD351" i="123"/>
  <c r="Z351" i="123"/>
  <c r="AA351" i="123" s="1"/>
  <c r="AB351" i="123" s="1"/>
  <c r="W351" i="123"/>
  <c r="X351" i="123" s="1"/>
  <c r="J351" i="123"/>
  <c r="E351" i="123"/>
  <c r="AE350" i="123"/>
  <c r="AD350" i="123"/>
  <c r="Z350" i="123"/>
  <c r="AA350" i="123" s="1"/>
  <c r="AB350" i="123" s="1"/>
  <c r="W350" i="123"/>
  <c r="X350" i="123" s="1"/>
  <c r="J350" i="123"/>
  <c r="E350" i="123"/>
  <c r="AE349" i="123"/>
  <c r="AD349" i="123"/>
  <c r="Z349" i="123"/>
  <c r="AA349" i="123" s="1"/>
  <c r="AB349" i="123" s="1"/>
  <c r="W349" i="123"/>
  <c r="X349" i="123" s="1"/>
  <c r="J349" i="123"/>
  <c r="E349" i="123"/>
  <c r="AE348" i="123"/>
  <c r="AD348" i="123"/>
  <c r="Z348" i="123"/>
  <c r="AA348" i="123" s="1"/>
  <c r="AB348" i="123" s="1"/>
  <c r="W348" i="123"/>
  <c r="X348" i="123" s="1"/>
  <c r="J348" i="123"/>
  <c r="E348" i="123"/>
  <c r="AE347" i="123"/>
  <c r="AD347" i="123"/>
  <c r="Z347" i="123"/>
  <c r="AA347" i="123" s="1"/>
  <c r="AB347" i="123" s="1"/>
  <c r="W347" i="123"/>
  <c r="X347" i="123" s="1"/>
  <c r="J347" i="123"/>
  <c r="E347" i="123"/>
  <c r="AE346" i="123"/>
  <c r="AD346" i="123"/>
  <c r="Z346" i="123"/>
  <c r="AA346" i="123" s="1"/>
  <c r="AB346" i="123" s="1"/>
  <c r="W346" i="123"/>
  <c r="X346" i="123" s="1"/>
  <c r="J346" i="123"/>
  <c r="E346" i="123"/>
  <c r="AE345" i="123"/>
  <c r="AD345" i="123"/>
  <c r="Z345" i="123"/>
  <c r="AA345" i="123" s="1"/>
  <c r="AB345" i="123" s="1"/>
  <c r="W345" i="123"/>
  <c r="X345" i="123" s="1"/>
  <c r="J345" i="123"/>
  <c r="E345" i="123"/>
  <c r="AE344" i="123"/>
  <c r="AD344" i="123"/>
  <c r="Z344" i="123"/>
  <c r="AA344" i="123" s="1"/>
  <c r="AB344" i="123" s="1"/>
  <c r="W344" i="123"/>
  <c r="X344" i="123" s="1"/>
  <c r="J344" i="123"/>
  <c r="E344" i="123"/>
  <c r="AE343" i="123"/>
  <c r="AD343" i="123"/>
  <c r="Z343" i="123"/>
  <c r="AA343" i="123" s="1"/>
  <c r="AB343" i="123" s="1"/>
  <c r="W343" i="123"/>
  <c r="X343" i="123" s="1"/>
  <c r="J343" i="123"/>
  <c r="E343" i="123"/>
  <c r="AE342" i="123"/>
  <c r="AD342" i="123"/>
  <c r="Z342" i="123"/>
  <c r="AA342" i="123" s="1"/>
  <c r="AB342" i="123" s="1"/>
  <c r="W342" i="123"/>
  <c r="X342" i="123" s="1"/>
  <c r="J342" i="123"/>
  <c r="E342" i="123"/>
  <c r="AE341" i="123"/>
  <c r="AD341" i="123"/>
  <c r="Z341" i="123"/>
  <c r="AA341" i="123" s="1"/>
  <c r="AB341" i="123" s="1"/>
  <c r="W341" i="123"/>
  <c r="X341" i="123" s="1"/>
  <c r="J341" i="123"/>
  <c r="E341" i="123"/>
  <c r="AE340" i="123"/>
  <c r="AD340" i="123"/>
  <c r="Z340" i="123"/>
  <c r="AA340" i="123" s="1"/>
  <c r="AB340" i="123" s="1"/>
  <c r="X340" i="123"/>
  <c r="W340" i="123"/>
  <c r="J340" i="123"/>
  <c r="E340" i="123"/>
  <c r="AE339" i="123"/>
  <c r="AD339" i="123"/>
  <c r="Z339" i="123"/>
  <c r="AA339" i="123" s="1"/>
  <c r="AB339" i="123" s="1"/>
  <c r="W339" i="123"/>
  <c r="X339" i="123" s="1"/>
  <c r="J339" i="123"/>
  <c r="E339" i="123"/>
  <c r="AE338" i="123"/>
  <c r="AD338" i="123"/>
  <c r="Z338" i="123"/>
  <c r="AA338" i="123" s="1"/>
  <c r="AB338" i="123" s="1"/>
  <c r="W338" i="123"/>
  <c r="X338" i="123" s="1"/>
  <c r="J338" i="123"/>
  <c r="E338" i="123"/>
  <c r="AE337" i="123"/>
  <c r="AD337" i="123"/>
  <c r="Z337" i="123"/>
  <c r="AA337" i="123" s="1"/>
  <c r="AB337" i="123" s="1"/>
  <c r="W337" i="123"/>
  <c r="X337" i="123" s="1"/>
  <c r="J337" i="123"/>
  <c r="E337" i="123"/>
  <c r="AE336" i="123"/>
  <c r="AD336" i="123"/>
  <c r="Z336" i="123"/>
  <c r="AA336" i="123" s="1"/>
  <c r="AB336" i="123" s="1"/>
  <c r="W336" i="123"/>
  <c r="X336" i="123" s="1"/>
  <c r="J336" i="123"/>
  <c r="E336" i="123"/>
  <c r="AE335" i="123"/>
  <c r="AD335" i="123"/>
  <c r="Z335" i="123"/>
  <c r="AA335" i="123" s="1"/>
  <c r="AB335" i="123" s="1"/>
  <c r="W335" i="123"/>
  <c r="X335" i="123" s="1"/>
  <c r="J335" i="123"/>
  <c r="E335" i="123"/>
  <c r="AE334" i="123"/>
  <c r="AD334" i="123"/>
  <c r="Z334" i="123"/>
  <c r="AA334" i="123" s="1"/>
  <c r="AB334" i="123" s="1"/>
  <c r="W334" i="123"/>
  <c r="X334" i="123" s="1"/>
  <c r="J334" i="123"/>
  <c r="E334" i="123"/>
  <c r="AE333" i="123"/>
  <c r="AD333" i="123"/>
  <c r="Z333" i="123"/>
  <c r="AA333" i="123" s="1"/>
  <c r="AB333" i="123" s="1"/>
  <c r="W333" i="123"/>
  <c r="X333" i="123" s="1"/>
  <c r="J333" i="123"/>
  <c r="E333" i="123"/>
  <c r="AE332" i="123"/>
  <c r="AD332" i="123"/>
  <c r="Z332" i="123"/>
  <c r="AA332" i="123" s="1"/>
  <c r="AB332" i="123" s="1"/>
  <c r="W332" i="123"/>
  <c r="X332" i="123" s="1"/>
  <c r="J332" i="123"/>
  <c r="E332" i="123"/>
  <c r="AE331" i="123"/>
  <c r="AD331" i="123"/>
  <c r="Z331" i="123"/>
  <c r="AA331" i="123" s="1"/>
  <c r="AB331" i="123" s="1"/>
  <c r="W331" i="123"/>
  <c r="X331" i="123" s="1"/>
  <c r="J331" i="123"/>
  <c r="E331" i="123"/>
  <c r="AE330" i="123"/>
  <c r="AD330" i="123"/>
  <c r="Z330" i="123"/>
  <c r="AA330" i="123" s="1"/>
  <c r="AB330" i="123" s="1"/>
  <c r="W330" i="123"/>
  <c r="X330" i="123" s="1"/>
  <c r="J330" i="123"/>
  <c r="E330" i="123"/>
  <c r="AE329" i="123"/>
  <c r="AD329" i="123"/>
  <c r="Z329" i="123"/>
  <c r="AA329" i="123" s="1"/>
  <c r="AB329" i="123" s="1"/>
  <c r="W329" i="123"/>
  <c r="X329" i="123" s="1"/>
  <c r="J329" i="123"/>
  <c r="E329" i="123"/>
  <c r="AE328" i="123"/>
  <c r="AD328" i="123"/>
  <c r="Z328" i="123"/>
  <c r="AA328" i="123" s="1"/>
  <c r="AB328" i="123" s="1"/>
  <c r="W328" i="123"/>
  <c r="X328" i="123" s="1"/>
  <c r="J328" i="123"/>
  <c r="E328" i="123"/>
  <c r="AE327" i="123"/>
  <c r="AD327" i="123"/>
  <c r="Z327" i="123"/>
  <c r="AA327" i="123" s="1"/>
  <c r="AB327" i="123" s="1"/>
  <c r="W327" i="123"/>
  <c r="X327" i="123" s="1"/>
  <c r="J327" i="123"/>
  <c r="E327" i="123"/>
  <c r="AE326" i="123"/>
  <c r="AD326" i="123"/>
  <c r="Z326" i="123"/>
  <c r="AA326" i="123" s="1"/>
  <c r="AB326" i="123" s="1"/>
  <c r="W326" i="123"/>
  <c r="X326" i="123" s="1"/>
  <c r="J326" i="123"/>
  <c r="E326" i="123"/>
  <c r="AE325" i="123"/>
  <c r="AD325" i="123"/>
  <c r="Z325" i="123"/>
  <c r="AA325" i="123" s="1"/>
  <c r="AB325" i="123" s="1"/>
  <c r="W325" i="123"/>
  <c r="X325" i="123" s="1"/>
  <c r="J325" i="123"/>
  <c r="E325" i="123"/>
  <c r="AE324" i="123"/>
  <c r="AD324" i="123"/>
  <c r="Z324" i="123"/>
  <c r="AA324" i="123" s="1"/>
  <c r="AB324" i="123" s="1"/>
  <c r="W324" i="123"/>
  <c r="X324" i="123" s="1"/>
  <c r="J324" i="123"/>
  <c r="E324" i="123"/>
  <c r="AE323" i="123"/>
  <c r="AD323" i="123"/>
  <c r="Z323" i="123"/>
  <c r="AA323" i="123" s="1"/>
  <c r="AB323" i="123" s="1"/>
  <c r="W323" i="123"/>
  <c r="X323" i="123" s="1"/>
  <c r="J323" i="123"/>
  <c r="E323" i="123"/>
  <c r="AE322" i="123"/>
  <c r="AD322" i="123"/>
  <c r="Z322" i="123"/>
  <c r="AA322" i="123" s="1"/>
  <c r="AB322" i="123" s="1"/>
  <c r="W322" i="123"/>
  <c r="X322" i="123" s="1"/>
  <c r="J322" i="123"/>
  <c r="E322" i="123"/>
  <c r="AE321" i="123"/>
  <c r="AD321" i="123"/>
  <c r="Z321" i="123"/>
  <c r="AA321" i="123" s="1"/>
  <c r="AB321" i="123" s="1"/>
  <c r="W321" i="123"/>
  <c r="X321" i="123" s="1"/>
  <c r="J321" i="123"/>
  <c r="E321" i="123"/>
  <c r="AE320" i="123"/>
  <c r="AD320" i="123"/>
  <c r="Z320" i="123"/>
  <c r="AA320" i="123" s="1"/>
  <c r="AB320" i="123" s="1"/>
  <c r="W320" i="123"/>
  <c r="X320" i="123" s="1"/>
  <c r="J320" i="123"/>
  <c r="E320" i="123"/>
  <c r="AE319" i="123"/>
  <c r="AD319" i="123"/>
  <c r="Z319" i="123"/>
  <c r="AA319" i="123" s="1"/>
  <c r="AB319" i="123" s="1"/>
  <c r="W319" i="123"/>
  <c r="X319" i="123" s="1"/>
  <c r="J319" i="123"/>
  <c r="E319" i="123"/>
  <c r="AE318" i="123"/>
  <c r="AD318" i="123"/>
  <c r="Z318" i="123"/>
  <c r="AA318" i="123" s="1"/>
  <c r="AB318" i="123" s="1"/>
  <c r="W318" i="123"/>
  <c r="X318" i="123" s="1"/>
  <c r="J318" i="123"/>
  <c r="E318" i="123"/>
  <c r="AE317" i="123"/>
  <c r="AD317" i="123"/>
  <c r="Z317" i="123"/>
  <c r="AA317" i="123" s="1"/>
  <c r="AB317" i="123" s="1"/>
  <c r="W317" i="123"/>
  <c r="X317" i="123" s="1"/>
  <c r="J317" i="123"/>
  <c r="E317" i="123"/>
  <c r="AE316" i="123"/>
  <c r="AD316" i="123"/>
  <c r="Z316" i="123"/>
  <c r="AA316" i="123" s="1"/>
  <c r="AB316" i="123" s="1"/>
  <c r="W316" i="123"/>
  <c r="X316" i="123" s="1"/>
  <c r="J316" i="123"/>
  <c r="E316" i="123"/>
  <c r="AE315" i="123"/>
  <c r="AD315" i="123"/>
  <c r="Z315" i="123"/>
  <c r="AA315" i="123" s="1"/>
  <c r="AB315" i="123" s="1"/>
  <c r="W315" i="123"/>
  <c r="X315" i="123" s="1"/>
  <c r="J315" i="123"/>
  <c r="E315" i="123"/>
  <c r="AE314" i="123"/>
  <c r="AD314" i="123"/>
  <c r="Z314" i="123"/>
  <c r="AA314" i="123" s="1"/>
  <c r="AB314" i="123" s="1"/>
  <c r="W314" i="123"/>
  <c r="X314" i="123" s="1"/>
  <c r="J314" i="123"/>
  <c r="E314" i="123"/>
  <c r="AE313" i="123"/>
  <c r="AD313" i="123"/>
  <c r="Z313" i="123"/>
  <c r="AA313" i="123" s="1"/>
  <c r="AB313" i="123" s="1"/>
  <c r="W313" i="123"/>
  <c r="X313" i="123" s="1"/>
  <c r="J313" i="123"/>
  <c r="E313" i="123"/>
  <c r="AE312" i="123"/>
  <c r="AD312" i="123"/>
  <c r="Z312" i="123"/>
  <c r="AA312" i="123" s="1"/>
  <c r="AB312" i="123" s="1"/>
  <c r="W312" i="123"/>
  <c r="X312" i="123" s="1"/>
  <c r="J312" i="123"/>
  <c r="E312" i="123"/>
  <c r="AE311" i="123"/>
  <c r="AD311" i="123"/>
  <c r="Z311" i="123"/>
  <c r="AA311" i="123" s="1"/>
  <c r="AB311" i="123" s="1"/>
  <c r="W311" i="123"/>
  <c r="X311" i="123" s="1"/>
  <c r="J311" i="123"/>
  <c r="E311" i="123"/>
  <c r="AE310" i="123"/>
  <c r="AD310" i="123"/>
  <c r="Z310" i="123"/>
  <c r="AA310" i="123" s="1"/>
  <c r="AB310" i="123" s="1"/>
  <c r="W310" i="123"/>
  <c r="X310" i="123" s="1"/>
  <c r="J310" i="123"/>
  <c r="E310" i="123"/>
  <c r="AE309" i="123"/>
  <c r="AD309" i="123"/>
  <c r="Z309" i="123"/>
  <c r="AA309" i="123" s="1"/>
  <c r="AB309" i="123" s="1"/>
  <c r="W309" i="123"/>
  <c r="X309" i="123" s="1"/>
  <c r="J309" i="123"/>
  <c r="E309" i="123"/>
  <c r="AE308" i="123"/>
  <c r="AD308" i="123"/>
  <c r="Z308" i="123"/>
  <c r="AA308" i="123" s="1"/>
  <c r="AB308" i="123" s="1"/>
  <c r="W308" i="123"/>
  <c r="X308" i="123" s="1"/>
  <c r="J308" i="123"/>
  <c r="E308" i="123"/>
  <c r="AE307" i="123"/>
  <c r="AD307" i="123"/>
  <c r="Z307" i="123"/>
  <c r="AA307" i="123" s="1"/>
  <c r="AB307" i="123" s="1"/>
  <c r="W307" i="123"/>
  <c r="X307" i="123" s="1"/>
  <c r="J307" i="123"/>
  <c r="E307" i="123"/>
  <c r="AE306" i="123"/>
  <c r="AD306" i="123"/>
  <c r="Z306" i="123"/>
  <c r="AA306" i="123" s="1"/>
  <c r="AB306" i="123" s="1"/>
  <c r="W306" i="123"/>
  <c r="X306" i="123" s="1"/>
  <c r="J306" i="123"/>
  <c r="E306" i="123"/>
  <c r="AE305" i="123"/>
  <c r="AD305" i="123"/>
  <c r="Z305" i="123"/>
  <c r="AA305" i="123" s="1"/>
  <c r="AB305" i="123" s="1"/>
  <c r="W305" i="123"/>
  <c r="X305" i="123" s="1"/>
  <c r="J305" i="123"/>
  <c r="E305" i="123"/>
  <c r="AE304" i="123"/>
  <c r="AD304" i="123"/>
  <c r="Z304" i="123"/>
  <c r="AA304" i="123" s="1"/>
  <c r="AB304" i="123" s="1"/>
  <c r="W304" i="123"/>
  <c r="X304" i="123" s="1"/>
  <c r="J304" i="123"/>
  <c r="E304" i="123"/>
  <c r="AE303" i="123"/>
  <c r="AD303" i="123"/>
  <c r="Z303" i="123"/>
  <c r="AA303" i="123" s="1"/>
  <c r="AB303" i="123" s="1"/>
  <c r="W303" i="123"/>
  <c r="X303" i="123" s="1"/>
  <c r="J303" i="123"/>
  <c r="E303" i="123"/>
  <c r="AE302" i="123"/>
  <c r="AD302" i="123"/>
  <c r="Z302" i="123"/>
  <c r="AA302" i="123" s="1"/>
  <c r="AB302" i="123" s="1"/>
  <c r="W302" i="123"/>
  <c r="X302" i="123" s="1"/>
  <c r="J302" i="123"/>
  <c r="E302" i="123"/>
  <c r="AE301" i="123"/>
  <c r="AD301" i="123"/>
  <c r="Z301" i="123"/>
  <c r="AA301" i="123" s="1"/>
  <c r="AB301" i="123" s="1"/>
  <c r="W301" i="123"/>
  <c r="X301" i="123" s="1"/>
  <c r="J301" i="123"/>
  <c r="E301" i="123"/>
  <c r="AE300" i="123"/>
  <c r="AD300" i="123"/>
  <c r="Z300" i="123"/>
  <c r="AA300" i="123" s="1"/>
  <c r="AB300" i="123" s="1"/>
  <c r="W300" i="123"/>
  <c r="X300" i="123" s="1"/>
  <c r="J300" i="123"/>
  <c r="E300" i="123"/>
  <c r="AE299" i="123"/>
  <c r="AD299" i="123"/>
  <c r="Z299" i="123"/>
  <c r="AA299" i="123" s="1"/>
  <c r="AB299" i="123" s="1"/>
  <c r="W299" i="123"/>
  <c r="X299" i="123" s="1"/>
  <c r="J299" i="123"/>
  <c r="E299" i="123"/>
  <c r="AE298" i="123"/>
  <c r="AD298" i="123"/>
  <c r="Z298" i="123"/>
  <c r="AA298" i="123" s="1"/>
  <c r="AB298" i="123" s="1"/>
  <c r="W298" i="123"/>
  <c r="X298" i="123" s="1"/>
  <c r="J298" i="123"/>
  <c r="E298" i="123"/>
  <c r="AE297" i="123"/>
  <c r="AD297" i="123"/>
  <c r="Z297" i="123"/>
  <c r="AA297" i="123" s="1"/>
  <c r="AB297" i="123" s="1"/>
  <c r="W297" i="123"/>
  <c r="X297" i="123" s="1"/>
  <c r="J297" i="123"/>
  <c r="E297" i="123"/>
  <c r="AE296" i="123"/>
  <c r="AD296" i="123"/>
  <c r="Z296" i="123"/>
  <c r="AA296" i="123" s="1"/>
  <c r="AB296" i="123" s="1"/>
  <c r="W296" i="123"/>
  <c r="X296" i="123" s="1"/>
  <c r="J296" i="123"/>
  <c r="E296" i="123"/>
  <c r="AE295" i="123"/>
  <c r="AD295" i="123"/>
  <c r="Z295" i="123"/>
  <c r="AA295" i="123" s="1"/>
  <c r="AB295" i="123" s="1"/>
  <c r="W295" i="123"/>
  <c r="X295" i="123" s="1"/>
  <c r="J295" i="123"/>
  <c r="E295" i="123"/>
  <c r="AE294" i="123"/>
  <c r="AD294" i="123"/>
  <c r="Z294" i="123"/>
  <c r="AA294" i="123" s="1"/>
  <c r="AB294" i="123" s="1"/>
  <c r="W294" i="123"/>
  <c r="X294" i="123" s="1"/>
  <c r="J294" i="123"/>
  <c r="E294" i="123"/>
  <c r="AE293" i="123"/>
  <c r="AD293" i="123"/>
  <c r="Z293" i="123"/>
  <c r="AA293" i="123" s="1"/>
  <c r="AB293" i="123" s="1"/>
  <c r="W293" i="123"/>
  <c r="X293" i="123" s="1"/>
  <c r="J293" i="123"/>
  <c r="E293" i="123"/>
  <c r="AE292" i="123"/>
  <c r="AD292" i="123"/>
  <c r="Z292" i="123"/>
  <c r="AA292" i="123" s="1"/>
  <c r="AB292" i="123" s="1"/>
  <c r="W292" i="123"/>
  <c r="X292" i="123" s="1"/>
  <c r="J292" i="123"/>
  <c r="E292" i="123"/>
  <c r="AE291" i="123"/>
  <c r="AD291" i="123"/>
  <c r="AA291" i="123"/>
  <c r="AB291" i="123" s="1"/>
  <c r="Z291" i="123"/>
  <c r="W291" i="123"/>
  <c r="X291" i="123" s="1"/>
  <c r="J291" i="123"/>
  <c r="E291" i="123"/>
  <c r="AE290" i="123"/>
  <c r="AD290" i="123"/>
  <c r="Z290" i="123"/>
  <c r="AA290" i="123" s="1"/>
  <c r="AB290" i="123" s="1"/>
  <c r="W290" i="123"/>
  <c r="X290" i="123" s="1"/>
  <c r="J290" i="123"/>
  <c r="E290" i="123"/>
  <c r="AE289" i="123"/>
  <c r="AD289" i="123"/>
  <c r="Z289" i="123"/>
  <c r="AA289" i="123" s="1"/>
  <c r="AB289" i="123" s="1"/>
  <c r="W289" i="123"/>
  <c r="X289" i="123" s="1"/>
  <c r="J289" i="123"/>
  <c r="E289" i="123"/>
  <c r="AE288" i="123"/>
  <c r="AD288" i="123"/>
  <c r="Z288" i="123"/>
  <c r="AA288" i="123" s="1"/>
  <c r="AB288" i="123" s="1"/>
  <c r="W288" i="123"/>
  <c r="X288" i="123" s="1"/>
  <c r="J288" i="123"/>
  <c r="E288" i="123"/>
  <c r="AE287" i="123"/>
  <c r="AD287" i="123"/>
  <c r="Z287" i="123"/>
  <c r="AA287" i="123" s="1"/>
  <c r="AB287" i="123" s="1"/>
  <c r="W287" i="123"/>
  <c r="X287" i="123" s="1"/>
  <c r="J287" i="123"/>
  <c r="E287" i="123"/>
  <c r="AE286" i="123"/>
  <c r="AD286" i="123"/>
  <c r="Z286" i="123"/>
  <c r="AA286" i="123" s="1"/>
  <c r="AB286" i="123" s="1"/>
  <c r="W286" i="123"/>
  <c r="X286" i="123" s="1"/>
  <c r="J286" i="123"/>
  <c r="E286" i="123"/>
  <c r="AE285" i="123"/>
  <c r="AD285" i="123"/>
  <c r="Z285" i="123"/>
  <c r="AA285" i="123" s="1"/>
  <c r="AB285" i="123" s="1"/>
  <c r="W285" i="123"/>
  <c r="X285" i="123" s="1"/>
  <c r="J285" i="123"/>
  <c r="E285" i="123"/>
  <c r="AE284" i="123"/>
  <c r="AD284" i="123"/>
  <c r="Z284" i="123"/>
  <c r="AA284" i="123" s="1"/>
  <c r="AB284" i="123" s="1"/>
  <c r="W284" i="123"/>
  <c r="X284" i="123" s="1"/>
  <c r="J284" i="123"/>
  <c r="E284" i="123"/>
  <c r="AE283" i="123"/>
  <c r="AD283" i="123"/>
  <c r="Z283" i="123"/>
  <c r="AA283" i="123" s="1"/>
  <c r="AB283" i="123" s="1"/>
  <c r="W283" i="123"/>
  <c r="X283" i="123" s="1"/>
  <c r="J283" i="123"/>
  <c r="E283" i="123"/>
  <c r="AE282" i="123"/>
  <c r="AD282" i="123"/>
  <c r="Z282" i="123"/>
  <c r="AA282" i="123" s="1"/>
  <c r="AB282" i="123" s="1"/>
  <c r="W282" i="123"/>
  <c r="X282" i="123" s="1"/>
  <c r="J282" i="123"/>
  <c r="E282" i="123"/>
  <c r="AE281" i="123"/>
  <c r="AD281" i="123"/>
  <c r="Z281" i="123"/>
  <c r="AA281" i="123" s="1"/>
  <c r="AB281" i="123" s="1"/>
  <c r="W281" i="123"/>
  <c r="X281" i="123" s="1"/>
  <c r="J281" i="123"/>
  <c r="E281" i="123"/>
  <c r="AE280" i="123"/>
  <c r="AD280" i="123"/>
  <c r="Z280" i="123"/>
  <c r="AA280" i="123" s="1"/>
  <c r="AB280" i="123" s="1"/>
  <c r="W280" i="123"/>
  <c r="X280" i="123" s="1"/>
  <c r="J280" i="123"/>
  <c r="E280" i="123"/>
  <c r="AE279" i="123"/>
  <c r="AD279" i="123"/>
  <c r="Z279" i="123"/>
  <c r="AA279" i="123" s="1"/>
  <c r="AB279" i="123" s="1"/>
  <c r="W279" i="123"/>
  <c r="X279" i="123" s="1"/>
  <c r="J279" i="123"/>
  <c r="E279" i="123"/>
  <c r="AE278" i="123"/>
  <c r="AD278" i="123"/>
  <c r="Z278" i="123"/>
  <c r="AA278" i="123" s="1"/>
  <c r="AB278" i="123" s="1"/>
  <c r="W278" i="123"/>
  <c r="X278" i="123" s="1"/>
  <c r="J278" i="123"/>
  <c r="E278" i="123"/>
  <c r="AE277" i="123"/>
  <c r="AD277" i="123"/>
  <c r="Z277" i="123"/>
  <c r="AA277" i="123" s="1"/>
  <c r="AB277" i="123" s="1"/>
  <c r="W277" i="123"/>
  <c r="X277" i="123" s="1"/>
  <c r="J277" i="123"/>
  <c r="E277" i="123"/>
  <c r="AE276" i="123"/>
  <c r="AD276" i="123"/>
  <c r="Z276" i="123"/>
  <c r="AA276" i="123" s="1"/>
  <c r="AB276" i="123" s="1"/>
  <c r="W276" i="123"/>
  <c r="X276" i="123" s="1"/>
  <c r="J276" i="123"/>
  <c r="E276" i="123"/>
  <c r="AE275" i="123"/>
  <c r="AD275" i="123"/>
  <c r="Z275" i="123"/>
  <c r="AA275" i="123" s="1"/>
  <c r="AB275" i="123" s="1"/>
  <c r="W275" i="123"/>
  <c r="X275" i="123" s="1"/>
  <c r="J275" i="123"/>
  <c r="E275" i="123"/>
  <c r="AE274" i="123"/>
  <c r="AD274" i="123"/>
  <c r="Z274" i="123"/>
  <c r="AA274" i="123" s="1"/>
  <c r="AB274" i="123" s="1"/>
  <c r="W274" i="123"/>
  <c r="X274" i="123" s="1"/>
  <c r="J274" i="123"/>
  <c r="E274" i="123"/>
  <c r="AE273" i="123"/>
  <c r="AD273" i="123"/>
  <c r="Z273" i="123"/>
  <c r="AA273" i="123" s="1"/>
  <c r="AB273" i="123" s="1"/>
  <c r="W273" i="123"/>
  <c r="X273" i="123" s="1"/>
  <c r="J273" i="123"/>
  <c r="E273" i="123"/>
  <c r="AE272" i="123"/>
  <c r="AD272" i="123"/>
  <c r="Z272" i="123"/>
  <c r="AA272" i="123" s="1"/>
  <c r="AB272" i="123" s="1"/>
  <c r="W272" i="123"/>
  <c r="X272" i="123" s="1"/>
  <c r="J272" i="123"/>
  <c r="E272" i="123"/>
  <c r="AE271" i="123"/>
  <c r="AD271" i="123"/>
  <c r="Z271" i="123"/>
  <c r="AA271" i="123" s="1"/>
  <c r="AB271" i="123" s="1"/>
  <c r="W271" i="123"/>
  <c r="X271" i="123" s="1"/>
  <c r="J271" i="123"/>
  <c r="E271" i="123"/>
  <c r="AE270" i="123"/>
  <c r="AD270" i="123"/>
  <c r="Z270" i="123"/>
  <c r="AA270" i="123" s="1"/>
  <c r="AB270" i="123" s="1"/>
  <c r="W270" i="123"/>
  <c r="X270" i="123" s="1"/>
  <c r="J270" i="123"/>
  <c r="E270" i="123"/>
  <c r="AE269" i="123"/>
  <c r="AD269" i="123"/>
  <c r="Z269" i="123"/>
  <c r="AA269" i="123" s="1"/>
  <c r="AB269" i="123" s="1"/>
  <c r="W269" i="123"/>
  <c r="X269" i="123" s="1"/>
  <c r="J269" i="123"/>
  <c r="E269" i="123"/>
  <c r="AE268" i="123"/>
  <c r="AD268" i="123"/>
  <c r="Z268" i="123"/>
  <c r="AA268" i="123" s="1"/>
  <c r="AB268" i="123" s="1"/>
  <c r="W268" i="123"/>
  <c r="X268" i="123" s="1"/>
  <c r="J268" i="123"/>
  <c r="E268" i="123"/>
  <c r="AE267" i="123"/>
  <c r="AD267" i="123"/>
  <c r="Z267" i="123"/>
  <c r="AA267" i="123" s="1"/>
  <c r="AB267" i="123" s="1"/>
  <c r="W267" i="123"/>
  <c r="X267" i="123" s="1"/>
  <c r="J267" i="123"/>
  <c r="E267" i="123"/>
  <c r="AE266" i="123"/>
  <c r="AD266" i="123"/>
  <c r="Z266" i="123"/>
  <c r="AA266" i="123" s="1"/>
  <c r="AB266" i="123" s="1"/>
  <c r="W266" i="123"/>
  <c r="X266" i="123" s="1"/>
  <c r="J266" i="123"/>
  <c r="E266" i="123"/>
  <c r="AE265" i="123"/>
  <c r="AD265" i="123"/>
  <c r="Z265" i="123"/>
  <c r="AA265" i="123" s="1"/>
  <c r="AB265" i="123" s="1"/>
  <c r="W265" i="123"/>
  <c r="X265" i="123" s="1"/>
  <c r="J265" i="123"/>
  <c r="E265" i="123"/>
  <c r="AE264" i="123"/>
  <c r="AD264" i="123"/>
  <c r="Z264" i="123"/>
  <c r="AA264" i="123" s="1"/>
  <c r="AB264" i="123" s="1"/>
  <c r="W264" i="123"/>
  <c r="X264" i="123" s="1"/>
  <c r="J264" i="123"/>
  <c r="E264" i="123"/>
  <c r="AE263" i="123"/>
  <c r="AD263" i="123"/>
  <c r="Z263" i="123"/>
  <c r="AA263" i="123" s="1"/>
  <c r="AB263" i="123" s="1"/>
  <c r="W263" i="123"/>
  <c r="X263" i="123" s="1"/>
  <c r="J263" i="123"/>
  <c r="E263" i="123"/>
  <c r="AE262" i="123"/>
  <c r="AD262" i="123"/>
  <c r="Z262" i="123"/>
  <c r="AA262" i="123" s="1"/>
  <c r="AB262" i="123" s="1"/>
  <c r="W262" i="123"/>
  <c r="X262" i="123" s="1"/>
  <c r="O262" i="123" a="1"/>
  <c r="J262" i="123"/>
  <c r="E262" i="123"/>
  <c r="AE261" i="123"/>
  <c r="AD261" i="123"/>
  <c r="Z261" i="123"/>
  <c r="AA261" i="123" s="1"/>
  <c r="AB261" i="123" s="1"/>
  <c r="W261" i="123"/>
  <c r="X261" i="123" s="1"/>
  <c r="O261" i="123" a="1"/>
  <c r="J261" i="123"/>
  <c r="E261" i="123"/>
  <c r="AE260" i="123"/>
  <c r="AD260" i="123"/>
  <c r="Z260" i="123"/>
  <c r="AA260" i="123" s="1"/>
  <c r="AB260" i="123" s="1"/>
  <c r="W260" i="123"/>
  <c r="X260" i="123" s="1"/>
  <c r="O260" i="123" a="1"/>
  <c r="J260" i="123"/>
  <c r="E260" i="123"/>
  <c r="AE259" i="123"/>
  <c r="AD259" i="123"/>
  <c r="Z259" i="123"/>
  <c r="AA259" i="123" s="1"/>
  <c r="AB259" i="123" s="1"/>
  <c r="W259" i="123"/>
  <c r="X259" i="123" s="1"/>
  <c r="O259" i="123" a="1"/>
  <c r="J259" i="123"/>
  <c r="E259" i="123"/>
  <c r="AE258" i="123"/>
  <c r="AD258" i="123"/>
  <c r="Z258" i="123"/>
  <c r="AA258" i="123" s="1"/>
  <c r="AB258" i="123" s="1"/>
  <c r="W258" i="123"/>
  <c r="X258" i="123" s="1"/>
  <c r="O258" i="123" a="1"/>
  <c r="J258" i="123"/>
  <c r="E258" i="123"/>
  <c r="AE257" i="123"/>
  <c r="AD257" i="123"/>
  <c r="Z257" i="123"/>
  <c r="AA257" i="123" s="1"/>
  <c r="AB257" i="123" s="1"/>
  <c r="W257" i="123"/>
  <c r="X257" i="123" s="1"/>
  <c r="O257" i="123" a="1"/>
  <c r="J257" i="123"/>
  <c r="E257" i="123"/>
  <c r="AE256" i="123"/>
  <c r="AD256" i="123"/>
  <c r="Z256" i="123"/>
  <c r="AA256" i="123" s="1"/>
  <c r="AB256" i="123" s="1"/>
  <c r="W256" i="123"/>
  <c r="X256" i="123" s="1"/>
  <c r="O256" i="123" a="1"/>
  <c r="J256" i="123"/>
  <c r="E256" i="123"/>
  <c r="AE255" i="123"/>
  <c r="AD255" i="123"/>
  <c r="Z255" i="123"/>
  <c r="AA255" i="123" s="1"/>
  <c r="AB255" i="123" s="1"/>
  <c r="W255" i="123"/>
  <c r="X255" i="123" s="1"/>
  <c r="O255" i="123" a="1"/>
  <c r="J255" i="123"/>
  <c r="E255" i="123"/>
  <c r="AE254" i="123"/>
  <c r="AD254" i="123"/>
  <c r="Z254" i="123"/>
  <c r="AA254" i="123" s="1"/>
  <c r="AB254" i="123" s="1"/>
  <c r="W254" i="123"/>
  <c r="X254" i="123" s="1"/>
  <c r="O254" i="123" a="1"/>
  <c r="J254" i="123"/>
  <c r="E254" i="123"/>
  <c r="AE253" i="123"/>
  <c r="AD253" i="123"/>
  <c r="Z253" i="123"/>
  <c r="AA253" i="123" s="1"/>
  <c r="AB253" i="123" s="1"/>
  <c r="W253" i="123"/>
  <c r="X253" i="123" s="1"/>
  <c r="O253" i="123" a="1"/>
  <c r="J253" i="123"/>
  <c r="E253" i="123"/>
  <c r="AE252" i="123"/>
  <c r="AD252" i="123"/>
  <c r="Z252" i="123"/>
  <c r="AA252" i="123" s="1"/>
  <c r="AB252" i="123" s="1"/>
  <c r="W252" i="123"/>
  <c r="X252" i="123" s="1"/>
  <c r="O252" i="123" a="1"/>
  <c r="J252" i="123"/>
  <c r="E252" i="123"/>
  <c r="AE251" i="123"/>
  <c r="AD251" i="123"/>
  <c r="Z251" i="123"/>
  <c r="AA251" i="123" s="1"/>
  <c r="AB251" i="123" s="1"/>
  <c r="W251" i="123"/>
  <c r="X251" i="123" s="1"/>
  <c r="O251" i="123" a="1"/>
  <c r="J251" i="123"/>
  <c r="E251" i="123"/>
  <c r="AE250" i="123"/>
  <c r="AD250" i="123"/>
  <c r="Z250" i="123"/>
  <c r="AA250" i="123" s="1"/>
  <c r="AB250" i="123" s="1"/>
  <c r="W250" i="123"/>
  <c r="X250" i="123" s="1"/>
  <c r="O250" i="123" a="1"/>
  <c r="J250" i="123"/>
  <c r="E250" i="123"/>
  <c r="AE249" i="123"/>
  <c r="AD249" i="123"/>
  <c r="Z249" i="123"/>
  <c r="AA249" i="123" s="1"/>
  <c r="AB249" i="123" s="1"/>
  <c r="W249" i="123"/>
  <c r="X249" i="123" s="1"/>
  <c r="O249" i="123" a="1"/>
  <c r="J249" i="123"/>
  <c r="E249" i="123"/>
  <c r="AE248" i="123"/>
  <c r="AD248" i="123"/>
  <c r="Z248" i="123"/>
  <c r="AA248" i="123" s="1"/>
  <c r="AB248" i="123" s="1"/>
  <c r="W248" i="123"/>
  <c r="X248" i="123" s="1"/>
  <c r="O248" i="123" a="1"/>
  <c r="J248" i="123"/>
  <c r="E248" i="123"/>
  <c r="AE247" i="123"/>
  <c r="AD247" i="123"/>
  <c r="Z247" i="123"/>
  <c r="AA247" i="123" s="1"/>
  <c r="AB247" i="123" s="1"/>
  <c r="W247" i="123"/>
  <c r="X247" i="123" s="1"/>
  <c r="O247" i="123" a="1"/>
  <c r="J247" i="123"/>
  <c r="E247" i="123"/>
  <c r="AE246" i="123"/>
  <c r="AD246" i="123"/>
  <c r="Z246" i="123"/>
  <c r="AA246" i="123" s="1"/>
  <c r="AB246" i="123" s="1"/>
  <c r="W246" i="123"/>
  <c r="X246" i="123" s="1"/>
  <c r="O246" i="123" a="1"/>
  <c r="J246" i="123"/>
  <c r="E246" i="123"/>
  <c r="AE245" i="123"/>
  <c r="AD245" i="123"/>
  <c r="Z245" i="123"/>
  <c r="AA245" i="123" s="1"/>
  <c r="AB245" i="123" s="1"/>
  <c r="W245" i="123"/>
  <c r="X245" i="123" s="1"/>
  <c r="O245" i="123" a="1"/>
  <c r="J245" i="123"/>
  <c r="E245" i="123"/>
  <c r="AE244" i="123"/>
  <c r="AD244" i="123"/>
  <c r="Z244" i="123"/>
  <c r="AA244" i="123" s="1"/>
  <c r="AB244" i="123" s="1"/>
  <c r="W244" i="123"/>
  <c r="X244" i="123" s="1"/>
  <c r="O244" i="123" a="1"/>
  <c r="J244" i="123"/>
  <c r="E244" i="123"/>
  <c r="AE243" i="123"/>
  <c r="AD243" i="123"/>
  <c r="Z243" i="123"/>
  <c r="AA243" i="123" s="1"/>
  <c r="AB243" i="123" s="1"/>
  <c r="W243" i="123"/>
  <c r="X243" i="123" s="1"/>
  <c r="O243" i="123" a="1"/>
  <c r="J243" i="123"/>
  <c r="E243" i="123"/>
  <c r="AE242" i="123"/>
  <c r="AD242" i="123"/>
  <c r="Z242" i="123"/>
  <c r="AA242" i="123" s="1"/>
  <c r="AB242" i="123" s="1"/>
  <c r="W242" i="123"/>
  <c r="X242" i="123" s="1"/>
  <c r="O242" i="123" a="1"/>
  <c r="J242" i="123"/>
  <c r="E242" i="123"/>
  <c r="AE241" i="123"/>
  <c r="AD241" i="123"/>
  <c r="Z241" i="123"/>
  <c r="AA241" i="123" s="1"/>
  <c r="AB241" i="123" s="1"/>
  <c r="W241" i="123"/>
  <c r="X241" i="123" s="1"/>
  <c r="O241" i="123" a="1"/>
  <c r="J241" i="123"/>
  <c r="E241" i="123"/>
  <c r="AE240" i="123"/>
  <c r="AD240" i="123"/>
  <c r="Z240" i="123"/>
  <c r="AA240" i="123" s="1"/>
  <c r="AB240" i="123" s="1"/>
  <c r="W240" i="123"/>
  <c r="X240" i="123" s="1"/>
  <c r="O240" i="123" a="1"/>
  <c r="J240" i="123"/>
  <c r="E240" i="123"/>
  <c r="AE239" i="123"/>
  <c r="AD239" i="123"/>
  <c r="Z239" i="123"/>
  <c r="AA239" i="123" s="1"/>
  <c r="AB239" i="123" s="1"/>
  <c r="W239" i="123"/>
  <c r="X239" i="123" s="1"/>
  <c r="O239" i="123" a="1"/>
  <c r="J239" i="123"/>
  <c r="E239" i="123"/>
  <c r="AE238" i="123"/>
  <c r="AD238" i="123"/>
  <c r="Z238" i="123"/>
  <c r="AA238" i="123" s="1"/>
  <c r="AB238" i="123" s="1"/>
  <c r="W238" i="123"/>
  <c r="X238" i="123" s="1"/>
  <c r="O238" i="123" a="1"/>
  <c r="L238" i="123"/>
  <c r="J238" i="123"/>
  <c r="E238" i="123"/>
  <c r="G238" i="123" s="1"/>
  <c r="AE237" i="123"/>
  <c r="AD237" i="123"/>
  <c r="Z237" i="123"/>
  <c r="AA237" i="123" s="1"/>
  <c r="AB237" i="123" s="1"/>
  <c r="W237" i="123"/>
  <c r="X237" i="123" s="1"/>
  <c r="O237" i="123" a="1"/>
  <c r="J237" i="123"/>
  <c r="E237" i="123"/>
  <c r="AE236" i="123"/>
  <c r="AD236" i="123"/>
  <c r="Z236" i="123"/>
  <c r="AA236" i="123" s="1"/>
  <c r="AB236" i="123" s="1"/>
  <c r="W236" i="123"/>
  <c r="X236" i="123" s="1"/>
  <c r="O236" i="123" a="1"/>
  <c r="J236" i="123"/>
  <c r="E236" i="123"/>
  <c r="AE235" i="123"/>
  <c r="AD235" i="123"/>
  <c r="Z235" i="123"/>
  <c r="AA235" i="123" s="1"/>
  <c r="AB235" i="123" s="1"/>
  <c r="W235" i="123"/>
  <c r="X235" i="123" s="1"/>
  <c r="O235" i="123" a="1"/>
  <c r="J235" i="123"/>
  <c r="E235" i="123"/>
  <c r="AE234" i="123"/>
  <c r="AD234" i="123"/>
  <c r="Z234" i="123"/>
  <c r="AA234" i="123" s="1"/>
  <c r="AB234" i="123" s="1"/>
  <c r="W234" i="123"/>
  <c r="X234" i="123" s="1"/>
  <c r="O234" i="123" a="1"/>
  <c r="J234" i="123"/>
  <c r="E234" i="123"/>
  <c r="AE233" i="123"/>
  <c r="AD233" i="123"/>
  <c r="Z233" i="123"/>
  <c r="AA233" i="123" s="1"/>
  <c r="AB233" i="123" s="1"/>
  <c r="W233" i="123"/>
  <c r="X233" i="123" s="1"/>
  <c r="O233" i="123" a="1"/>
  <c r="J233" i="123"/>
  <c r="E233" i="123"/>
  <c r="AE232" i="123"/>
  <c r="AD232" i="123"/>
  <c r="Z232" i="123"/>
  <c r="AA232" i="123" s="1"/>
  <c r="AB232" i="123" s="1"/>
  <c r="W232" i="123"/>
  <c r="X232" i="123" s="1"/>
  <c r="O232" i="123" a="1"/>
  <c r="J232" i="123"/>
  <c r="E232" i="123"/>
  <c r="AE231" i="123"/>
  <c r="AD231" i="123"/>
  <c r="Z231" i="123"/>
  <c r="AA231" i="123" s="1"/>
  <c r="AB231" i="123" s="1"/>
  <c r="W231" i="123"/>
  <c r="X231" i="123" s="1"/>
  <c r="O231" i="123" a="1"/>
  <c r="J231" i="123"/>
  <c r="E231" i="123"/>
  <c r="AE230" i="123"/>
  <c r="AD230" i="123"/>
  <c r="Z230" i="123"/>
  <c r="AA230" i="123" s="1"/>
  <c r="AB230" i="123" s="1"/>
  <c r="W230" i="123"/>
  <c r="X230" i="123" s="1"/>
  <c r="O230" i="123" a="1"/>
  <c r="J230" i="123"/>
  <c r="E230" i="123"/>
  <c r="AE229" i="123"/>
  <c r="AD229" i="123"/>
  <c r="Z229" i="123"/>
  <c r="AA229" i="123" s="1"/>
  <c r="AB229" i="123" s="1"/>
  <c r="W229" i="123"/>
  <c r="X229" i="123" s="1"/>
  <c r="O229" i="123" a="1"/>
  <c r="J229" i="123"/>
  <c r="E229" i="123"/>
  <c r="AE228" i="123"/>
  <c r="AD228" i="123"/>
  <c r="Z228" i="123"/>
  <c r="AA228" i="123" s="1"/>
  <c r="AB228" i="123" s="1"/>
  <c r="W228" i="123"/>
  <c r="X228" i="123" s="1"/>
  <c r="O228" i="123" a="1"/>
  <c r="J228" i="123"/>
  <c r="E228" i="123"/>
  <c r="AE227" i="123"/>
  <c r="AD227" i="123"/>
  <c r="Z227" i="123"/>
  <c r="AA227" i="123" s="1"/>
  <c r="AB227" i="123" s="1"/>
  <c r="W227" i="123"/>
  <c r="X227" i="123" s="1"/>
  <c r="O227" i="123" a="1"/>
  <c r="J227" i="123"/>
  <c r="E227" i="123"/>
  <c r="AE226" i="123"/>
  <c r="AD226" i="123"/>
  <c r="Z226" i="123"/>
  <c r="AA226" i="123" s="1"/>
  <c r="AB226" i="123" s="1"/>
  <c r="W226" i="123"/>
  <c r="X226" i="123" s="1"/>
  <c r="O226" i="123" a="1"/>
  <c r="J226" i="123"/>
  <c r="E226" i="123"/>
  <c r="AE225" i="123"/>
  <c r="AD225" i="123"/>
  <c r="Z225" i="123"/>
  <c r="AA225" i="123" s="1"/>
  <c r="AB225" i="123" s="1"/>
  <c r="W225" i="123"/>
  <c r="X225" i="123" s="1"/>
  <c r="O225" i="123" a="1"/>
  <c r="J225" i="123"/>
  <c r="E225" i="123"/>
  <c r="AE224" i="123"/>
  <c r="AD224" i="123"/>
  <c r="Z224" i="123"/>
  <c r="AA224" i="123" s="1"/>
  <c r="AB224" i="123" s="1"/>
  <c r="W224" i="123"/>
  <c r="X224" i="123" s="1"/>
  <c r="O224" i="123" a="1"/>
  <c r="J224" i="123"/>
  <c r="E224" i="123"/>
  <c r="AE223" i="123"/>
  <c r="AD223" i="123"/>
  <c r="Z223" i="123"/>
  <c r="AA223" i="123" s="1"/>
  <c r="AB223" i="123" s="1"/>
  <c r="W223" i="123"/>
  <c r="X223" i="123" s="1"/>
  <c r="O223" i="123" a="1"/>
  <c r="J223" i="123"/>
  <c r="E223" i="123"/>
  <c r="AE222" i="123"/>
  <c r="AD222" i="123"/>
  <c r="Z222" i="123"/>
  <c r="AA222" i="123" s="1"/>
  <c r="AB222" i="123" s="1"/>
  <c r="W222" i="123"/>
  <c r="X222" i="123" s="1"/>
  <c r="O222" i="123" a="1"/>
  <c r="J222" i="123"/>
  <c r="E222" i="123"/>
  <c r="AE221" i="123"/>
  <c r="AD221" i="123"/>
  <c r="Z221" i="123"/>
  <c r="AA221" i="123" s="1"/>
  <c r="AB221" i="123" s="1"/>
  <c r="W221" i="123"/>
  <c r="X221" i="123" s="1"/>
  <c r="O221" i="123" a="1"/>
  <c r="J221" i="123"/>
  <c r="E221" i="123"/>
  <c r="AE220" i="123"/>
  <c r="AD220" i="123"/>
  <c r="Z220" i="123"/>
  <c r="AA220" i="123" s="1"/>
  <c r="AB220" i="123" s="1"/>
  <c r="W220" i="123"/>
  <c r="X220" i="123" s="1"/>
  <c r="O220" i="123" a="1"/>
  <c r="J220" i="123"/>
  <c r="E220" i="123"/>
  <c r="AE219" i="123"/>
  <c r="AD219" i="123"/>
  <c r="Z219" i="123"/>
  <c r="AA219" i="123" s="1"/>
  <c r="AB219" i="123" s="1"/>
  <c r="W219" i="123"/>
  <c r="X219" i="123" s="1"/>
  <c r="O219" i="123" a="1"/>
  <c r="J219" i="123"/>
  <c r="E219" i="123"/>
  <c r="AE218" i="123"/>
  <c r="AD218" i="123"/>
  <c r="Z218" i="123"/>
  <c r="AA218" i="123" s="1"/>
  <c r="AB218" i="123" s="1"/>
  <c r="W218" i="123"/>
  <c r="X218" i="123" s="1"/>
  <c r="O218" i="123" a="1"/>
  <c r="J218" i="123"/>
  <c r="E218" i="123"/>
  <c r="AE217" i="123"/>
  <c r="AD217" i="123"/>
  <c r="Z217" i="123"/>
  <c r="AA217" i="123" s="1"/>
  <c r="AB217" i="123" s="1"/>
  <c r="W217" i="123"/>
  <c r="X217" i="123" s="1"/>
  <c r="O217" i="123" a="1"/>
  <c r="J217" i="123"/>
  <c r="E217" i="123"/>
  <c r="AE216" i="123"/>
  <c r="AD216" i="123"/>
  <c r="Z216" i="123"/>
  <c r="AA216" i="123" s="1"/>
  <c r="AB216" i="123" s="1"/>
  <c r="W216" i="123"/>
  <c r="X216" i="123" s="1"/>
  <c r="O216" i="123" a="1"/>
  <c r="J216" i="123"/>
  <c r="E216" i="123"/>
  <c r="AE215" i="123"/>
  <c r="AD215" i="123"/>
  <c r="Z215" i="123"/>
  <c r="AA215" i="123" s="1"/>
  <c r="AB215" i="123" s="1"/>
  <c r="W215" i="123"/>
  <c r="X215" i="123" s="1"/>
  <c r="O215" i="123" a="1"/>
  <c r="J215" i="123"/>
  <c r="E215" i="123"/>
  <c r="AE214" i="123"/>
  <c r="AD214" i="123"/>
  <c r="Z214" i="123"/>
  <c r="AA214" i="123" s="1"/>
  <c r="AB214" i="123" s="1"/>
  <c r="W214" i="123"/>
  <c r="X214" i="123" s="1"/>
  <c r="O214" i="123" a="1"/>
  <c r="J214" i="123"/>
  <c r="E214" i="123"/>
  <c r="AE213" i="123"/>
  <c r="AD213" i="123"/>
  <c r="Z213" i="123"/>
  <c r="AA213" i="123" s="1"/>
  <c r="AB213" i="123" s="1"/>
  <c r="W213" i="123"/>
  <c r="X213" i="123" s="1"/>
  <c r="O213" i="123" a="1"/>
  <c r="J213" i="123"/>
  <c r="E213" i="123"/>
  <c r="AE212" i="123"/>
  <c r="AD212" i="123"/>
  <c r="Z212" i="123"/>
  <c r="AA212" i="123" s="1"/>
  <c r="AB212" i="123" s="1"/>
  <c r="W212" i="123"/>
  <c r="X212" i="123" s="1"/>
  <c r="O212" i="123" a="1"/>
  <c r="J212" i="123"/>
  <c r="E212" i="123"/>
  <c r="AE211" i="123"/>
  <c r="AD211" i="123"/>
  <c r="Z211" i="123"/>
  <c r="AA211" i="123" s="1"/>
  <c r="AB211" i="123" s="1"/>
  <c r="W211" i="123"/>
  <c r="X211" i="123" s="1"/>
  <c r="O211" i="123" a="1"/>
  <c r="J211" i="123"/>
  <c r="E211" i="123"/>
  <c r="AE210" i="123"/>
  <c r="AD210" i="123"/>
  <c r="Z210" i="123"/>
  <c r="AA210" i="123" s="1"/>
  <c r="AB210" i="123" s="1"/>
  <c r="W210" i="123"/>
  <c r="X210" i="123" s="1"/>
  <c r="O210" i="123" a="1"/>
  <c r="J210" i="123"/>
  <c r="E210" i="123"/>
  <c r="AE209" i="123"/>
  <c r="AD209" i="123"/>
  <c r="Z209" i="123"/>
  <c r="AA209" i="123" s="1"/>
  <c r="AB209" i="123" s="1"/>
  <c r="W209" i="123"/>
  <c r="X209" i="123" s="1"/>
  <c r="O209" i="123" a="1"/>
  <c r="J209" i="123"/>
  <c r="E209" i="123"/>
  <c r="AE208" i="123"/>
  <c r="AD208" i="123"/>
  <c r="Z208" i="123"/>
  <c r="AA208" i="123" s="1"/>
  <c r="AB208" i="123" s="1"/>
  <c r="W208" i="123"/>
  <c r="X208" i="123" s="1"/>
  <c r="O208" i="123" a="1"/>
  <c r="J208" i="123"/>
  <c r="E208" i="123"/>
  <c r="AE207" i="123"/>
  <c r="AD207" i="123"/>
  <c r="Z207" i="123"/>
  <c r="AA207" i="123" s="1"/>
  <c r="AB207" i="123" s="1"/>
  <c r="W207" i="123"/>
  <c r="X207" i="123" s="1"/>
  <c r="O207" i="123" a="1"/>
  <c r="J207" i="123"/>
  <c r="E207" i="123"/>
  <c r="AE206" i="123"/>
  <c r="AD206" i="123"/>
  <c r="Z206" i="123"/>
  <c r="AA206" i="123" s="1"/>
  <c r="AB206" i="123" s="1"/>
  <c r="W206" i="123"/>
  <c r="X206" i="123" s="1"/>
  <c r="O206" i="123" a="1"/>
  <c r="J206" i="123"/>
  <c r="E206" i="123"/>
  <c r="AE205" i="123"/>
  <c r="AD205" i="123"/>
  <c r="Z205" i="123"/>
  <c r="AA205" i="123" s="1"/>
  <c r="AB205" i="123" s="1"/>
  <c r="W205" i="123"/>
  <c r="X205" i="123" s="1"/>
  <c r="O205" i="123" a="1"/>
  <c r="J205" i="123"/>
  <c r="E205" i="123"/>
  <c r="AE204" i="123"/>
  <c r="AD204" i="123"/>
  <c r="Z204" i="123"/>
  <c r="AA204" i="123" s="1"/>
  <c r="AB204" i="123" s="1"/>
  <c r="W204" i="123"/>
  <c r="X204" i="123" s="1"/>
  <c r="O204" i="123" a="1"/>
  <c r="J204" i="123"/>
  <c r="E204" i="123"/>
  <c r="AE203" i="123"/>
  <c r="AD203" i="123"/>
  <c r="Z203" i="123"/>
  <c r="AA203" i="123" s="1"/>
  <c r="AB203" i="123" s="1"/>
  <c r="W203" i="123"/>
  <c r="X203" i="123" s="1"/>
  <c r="O203" i="123" a="1"/>
  <c r="J203" i="123"/>
  <c r="E203" i="123"/>
  <c r="AE202" i="123"/>
  <c r="AD202" i="123"/>
  <c r="Z202" i="123"/>
  <c r="AA202" i="123" s="1"/>
  <c r="AB202" i="123" s="1"/>
  <c r="W202" i="123"/>
  <c r="X202" i="123" s="1"/>
  <c r="O202" i="123" a="1"/>
  <c r="J202" i="123"/>
  <c r="E202" i="123"/>
  <c r="AE201" i="123"/>
  <c r="AD201" i="123"/>
  <c r="Z201" i="123"/>
  <c r="AA201" i="123" s="1"/>
  <c r="AB201" i="123" s="1"/>
  <c r="W201" i="123"/>
  <c r="X201" i="123" s="1"/>
  <c r="O201" i="123" a="1"/>
  <c r="J201" i="123"/>
  <c r="E201" i="123"/>
  <c r="AE200" i="123"/>
  <c r="AD200" i="123"/>
  <c r="Z200" i="123"/>
  <c r="AA200" i="123" s="1"/>
  <c r="AB200" i="123" s="1"/>
  <c r="W200" i="123"/>
  <c r="X200" i="123" s="1"/>
  <c r="O200" i="123" a="1"/>
  <c r="J200" i="123"/>
  <c r="E200" i="123"/>
  <c r="AE199" i="123"/>
  <c r="AD199" i="123"/>
  <c r="Z199" i="123"/>
  <c r="AA199" i="123" s="1"/>
  <c r="AB199" i="123" s="1"/>
  <c r="W199" i="123"/>
  <c r="X199" i="123" s="1"/>
  <c r="O199" i="123" a="1"/>
  <c r="J199" i="123"/>
  <c r="E199" i="123"/>
  <c r="AE198" i="123"/>
  <c r="AD198" i="123"/>
  <c r="Z198" i="123"/>
  <c r="AA198" i="123" s="1"/>
  <c r="AB198" i="123" s="1"/>
  <c r="W198" i="123"/>
  <c r="X198" i="123" s="1"/>
  <c r="O198" i="123" a="1"/>
  <c r="J198" i="123"/>
  <c r="E198" i="123"/>
  <c r="AE197" i="123"/>
  <c r="AD197" i="123"/>
  <c r="Z197" i="123"/>
  <c r="AA197" i="123" s="1"/>
  <c r="AB197" i="123" s="1"/>
  <c r="W197" i="123"/>
  <c r="X197" i="123" s="1"/>
  <c r="O197" i="123" a="1"/>
  <c r="J197" i="123"/>
  <c r="E197" i="123"/>
  <c r="AE196" i="123"/>
  <c r="AD196" i="123"/>
  <c r="Z196" i="123"/>
  <c r="AA196" i="123" s="1"/>
  <c r="AB196" i="123" s="1"/>
  <c r="W196" i="123"/>
  <c r="X196" i="123" s="1"/>
  <c r="O196" i="123" a="1"/>
  <c r="J196" i="123"/>
  <c r="E196" i="123"/>
  <c r="AE195" i="123"/>
  <c r="AD195" i="123"/>
  <c r="Z195" i="123"/>
  <c r="AA195" i="123" s="1"/>
  <c r="AB195" i="123" s="1"/>
  <c r="W195" i="123"/>
  <c r="X195" i="123" s="1"/>
  <c r="O195" i="123" a="1"/>
  <c r="J195" i="123"/>
  <c r="E195" i="123"/>
  <c r="AE194" i="123"/>
  <c r="AD194" i="123"/>
  <c r="Z194" i="123"/>
  <c r="AA194" i="123" s="1"/>
  <c r="AB194" i="123" s="1"/>
  <c r="W194" i="123"/>
  <c r="X194" i="123" s="1"/>
  <c r="O194" i="123" a="1"/>
  <c r="J194" i="123"/>
  <c r="E194" i="123"/>
  <c r="AE193" i="123"/>
  <c r="AD193" i="123"/>
  <c r="Z193" i="123"/>
  <c r="AA193" i="123" s="1"/>
  <c r="AB193" i="123" s="1"/>
  <c r="W193" i="123"/>
  <c r="X193" i="123" s="1"/>
  <c r="O193" i="123" a="1"/>
  <c r="J193" i="123"/>
  <c r="G193" i="123"/>
  <c r="E193" i="123"/>
  <c r="L193" i="123" s="1"/>
  <c r="AE192" i="123"/>
  <c r="AD192" i="123"/>
  <c r="Z192" i="123"/>
  <c r="AA192" i="123" s="1"/>
  <c r="AB192" i="123" s="1"/>
  <c r="W192" i="123"/>
  <c r="X192" i="123" s="1"/>
  <c r="O192" i="123" a="1"/>
  <c r="J192" i="123"/>
  <c r="E192" i="123"/>
  <c r="AE191" i="123"/>
  <c r="AD191" i="123"/>
  <c r="Z191" i="123"/>
  <c r="AA191" i="123" s="1"/>
  <c r="AB191" i="123" s="1"/>
  <c r="W191" i="123"/>
  <c r="X191" i="123" s="1"/>
  <c r="O191" i="123" a="1"/>
  <c r="J191" i="123"/>
  <c r="E191" i="123"/>
  <c r="AE190" i="123"/>
  <c r="AD190" i="123"/>
  <c r="Z190" i="123"/>
  <c r="AA190" i="123" s="1"/>
  <c r="AB190" i="123" s="1"/>
  <c r="W190" i="123"/>
  <c r="X190" i="123" s="1"/>
  <c r="O190" i="123" a="1"/>
  <c r="J190" i="123"/>
  <c r="E190" i="123"/>
  <c r="AE189" i="123"/>
  <c r="AD189" i="123"/>
  <c r="Z189" i="123"/>
  <c r="AA189" i="123" s="1"/>
  <c r="AB189" i="123" s="1"/>
  <c r="W189" i="123"/>
  <c r="X189" i="123" s="1"/>
  <c r="O189" i="123" a="1"/>
  <c r="J189" i="123"/>
  <c r="E189" i="123"/>
  <c r="AE188" i="123"/>
  <c r="AD188" i="123"/>
  <c r="Z188" i="123"/>
  <c r="AA188" i="123" s="1"/>
  <c r="AB188" i="123" s="1"/>
  <c r="W188" i="123"/>
  <c r="X188" i="123" s="1"/>
  <c r="O188" i="123" a="1"/>
  <c r="J188" i="123"/>
  <c r="E188" i="123"/>
  <c r="AE187" i="123"/>
  <c r="AD187" i="123"/>
  <c r="Z187" i="123"/>
  <c r="AA187" i="123" s="1"/>
  <c r="AB187" i="123" s="1"/>
  <c r="W187" i="123"/>
  <c r="X187" i="123" s="1"/>
  <c r="O187" i="123" a="1"/>
  <c r="J187" i="123"/>
  <c r="E187" i="123"/>
  <c r="AE186" i="123"/>
  <c r="AD186" i="123"/>
  <c r="Z186" i="123"/>
  <c r="AA186" i="123" s="1"/>
  <c r="AB186" i="123" s="1"/>
  <c r="W186" i="123"/>
  <c r="X186" i="123" s="1"/>
  <c r="O186" i="123" a="1"/>
  <c r="J186" i="123"/>
  <c r="E186" i="123"/>
  <c r="AE185" i="123"/>
  <c r="AD185" i="123"/>
  <c r="Z185" i="123"/>
  <c r="AA185" i="123" s="1"/>
  <c r="AB185" i="123" s="1"/>
  <c r="W185" i="123"/>
  <c r="X185" i="123" s="1"/>
  <c r="O185" i="123" a="1"/>
  <c r="J185" i="123"/>
  <c r="E185" i="123"/>
  <c r="AE184" i="123"/>
  <c r="AD184" i="123"/>
  <c r="Z184" i="123"/>
  <c r="AA184" i="123" s="1"/>
  <c r="AB184" i="123" s="1"/>
  <c r="W184" i="123"/>
  <c r="X184" i="123" s="1"/>
  <c r="O184" i="123" a="1"/>
  <c r="J184" i="123"/>
  <c r="G184" i="123"/>
  <c r="E184" i="123"/>
  <c r="L184" i="123" s="1"/>
  <c r="AE183" i="123"/>
  <c r="AD183" i="123"/>
  <c r="Z183" i="123"/>
  <c r="AA183" i="123" s="1"/>
  <c r="AB183" i="123" s="1"/>
  <c r="W183" i="123"/>
  <c r="X183" i="123" s="1"/>
  <c r="O183" i="123" a="1"/>
  <c r="J183" i="123"/>
  <c r="E183" i="123"/>
  <c r="AE182" i="123"/>
  <c r="AD182" i="123"/>
  <c r="Z182" i="123"/>
  <c r="AA182" i="123" s="1"/>
  <c r="AB182" i="123" s="1"/>
  <c r="W182" i="123"/>
  <c r="X182" i="123" s="1"/>
  <c r="O182" i="123" a="1"/>
  <c r="J182" i="123"/>
  <c r="E182" i="123"/>
  <c r="AE181" i="123"/>
  <c r="AD181" i="123"/>
  <c r="Z181" i="123"/>
  <c r="AA181" i="123" s="1"/>
  <c r="AB181" i="123" s="1"/>
  <c r="W181" i="123"/>
  <c r="X181" i="123" s="1"/>
  <c r="O181" i="123" a="1"/>
  <c r="J181" i="123"/>
  <c r="E181" i="123"/>
  <c r="AE180" i="123"/>
  <c r="AD180" i="123"/>
  <c r="Z180" i="123"/>
  <c r="AA180" i="123" s="1"/>
  <c r="AB180" i="123" s="1"/>
  <c r="W180" i="123"/>
  <c r="X180" i="123" s="1"/>
  <c r="O180" i="123" a="1"/>
  <c r="J180" i="123"/>
  <c r="E180" i="123"/>
  <c r="AE179" i="123"/>
  <c r="AD179" i="123"/>
  <c r="Z179" i="123"/>
  <c r="AA179" i="123" s="1"/>
  <c r="AB179" i="123" s="1"/>
  <c r="W179" i="123"/>
  <c r="X179" i="123" s="1"/>
  <c r="O179" i="123" a="1"/>
  <c r="J179" i="123"/>
  <c r="E179" i="123"/>
  <c r="AE178" i="123"/>
  <c r="AD178" i="123"/>
  <c r="Z178" i="123"/>
  <c r="AA178" i="123" s="1"/>
  <c r="AB178" i="123" s="1"/>
  <c r="W178" i="123"/>
  <c r="X178" i="123" s="1"/>
  <c r="O178" i="123" a="1"/>
  <c r="J178" i="123"/>
  <c r="E178" i="123"/>
  <c r="AE177" i="123"/>
  <c r="AD177" i="123"/>
  <c r="Z177" i="123"/>
  <c r="AA177" i="123" s="1"/>
  <c r="AB177" i="123" s="1"/>
  <c r="W177" i="123"/>
  <c r="X177" i="123" s="1"/>
  <c r="O177" i="123" a="1"/>
  <c r="J177" i="123"/>
  <c r="E177" i="123"/>
  <c r="AE176" i="123"/>
  <c r="AD176" i="123"/>
  <c r="Z176" i="123"/>
  <c r="AA176" i="123" s="1"/>
  <c r="AB176" i="123" s="1"/>
  <c r="W176" i="123"/>
  <c r="X176" i="123" s="1"/>
  <c r="O176" i="123" a="1"/>
  <c r="J176" i="123"/>
  <c r="E176" i="123"/>
  <c r="AE175" i="123"/>
  <c r="AD175" i="123"/>
  <c r="Z175" i="123"/>
  <c r="AA175" i="123" s="1"/>
  <c r="AB175" i="123" s="1"/>
  <c r="W175" i="123"/>
  <c r="X175" i="123" s="1"/>
  <c r="O175" i="123" a="1"/>
  <c r="J175" i="123"/>
  <c r="E175" i="123"/>
  <c r="AE174" i="123"/>
  <c r="AD174" i="123"/>
  <c r="Z174" i="123"/>
  <c r="AA174" i="123" s="1"/>
  <c r="AB174" i="123" s="1"/>
  <c r="W174" i="123"/>
  <c r="X174" i="123" s="1"/>
  <c r="O174" i="123" a="1"/>
  <c r="J174" i="123"/>
  <c r="E174" i="123"/>
  <c r="AE173" i="123"/>
  <c r="AD173" i="123"/>
  <c r="Z173" i="123"/>
  <c r="AA173" i="123" s="1"/>
  <c r="AB173" i="123" s="1"/>
  <c r="W173" i="123"/>
  <c r="X173" i="123" s="1"/>
  <c r="O173" i="123" a="1"/>
  <c r="J173" i="123"/>
  <c r="E173" i="123"/>
  <c r="AE172" i="123"/>
  <c r="AD172" i="123"/>
  <c r="Z172" i="123"/>
  <c r="AA172" i="123" s="1"/>
  <c r="AB172" i="123" s="1"/>
  <c r="W172" i="123"/>
  <c r="X172" i="123" s="1"/>
  <c r="O172" i="123" a="1"/>
  <c r="J172" i="123"/>
  <c r="E172" i="123"/>
  <c r="AE171" i="123"/>
  <c r="AD171" i="123"/>
  <c r="Z171" i="123"/>
  <c r="AA171" i="123" s="1"/>
  <c r="AB171" i="123" s="1"/>
  <c r="W171" i="123"/>
  <c r="X171" i="123" s="1"/>
  <c r="O171" i="123" a="1"/>
  <c r="J171" i="123"/>
  <c r="E171" i="123"/>
  <c r="AE170" i="123"/>
  <c r="AD170" i="123"/>
  <c r="Z170" i="123"/>
  <c r="AA170" i="123" s="1"/>
  <c r="AB170" i="123" s="1"/>
  <c r="W170" i="123"/>
  <c r="X170" i="123" s="1"/>
  <c r="O170" i="123" a="1"/>
  <c r="J170" i="123"/>
  <c r="E170" i="123"/>
  <c r="AE169" i="123"/>
  <c r="AD169" i="123"/>
  <c r="Z169" i="123"/>
  <c r="AA169" i="123" s="1"/>
  <c r="AB169" i="123" s="1"/>
  <c r="W169" i="123"/>
  <c r="X169" i="123" s="1"/>
  <c r="O169" i="123" a="1"/>
  <c r="J169" i="123"/>
  <c r="E169" i="123"/>
  <c r="AE168" i="123"/>
  <c r="AD168" i="123"/>
  <c r="Z168" i="123"/>
  <c r="AA168" i="123" s="1"/>
  <c r="AB168" i="123" s="1"/>
  <c r="W168" i="123"/>
  <c r="X168" i="123" s="1"/>
  <c r="O168" i="123" a="1"/>
  <c r="J168" i="123"/>
  <c r="E168" i="123"/>
  <c r="AE167" i="123"/>
  <c r="AD167" i="123"/>
  <c r="Z167" i="123"/>
  <c r="AA167" i="123" s="1"/>
  <c r="AB167" i="123" s="1"/>
  <c r="W167" i="123"/>
  <c r="X167" i="123" s="1"/>
  <c r="O167" i="123" a="1"/>
  <c r="J167" i="123"/>
  <c r="E167" i="123"/>
  <c r="AE166" i="123"/>
  <c r="AD166" i="123"/>
  <c r="Z166" i="123"/>
  <c r="AA166" i="123" s="1"/>
  <c r="AB166" i="123" s="1"/>
  <c r="W166" i="123"/>
  <c r="X166" i="123" s="1"/>
  <c r="O166" i="123" a="1"/>
  <c r="J166" i="123"/>
  <c r="E166" i="123"/>
  <c r="AE165" i="123"/>
  <c r="AD165" i="123"/>
  <c r="Z165" i="123"/>
  <c r="AA165" i="123" s="1"/>
  <c r="AB165" i="123" s="1"/>
  <c r="W165" i="123"/>
  <c r="X165" i="123" s="1"/>
  <c r="O165" i="123" a="1"/>
  <c r="J165" i="123"/>
  <c r="E165" i="123"/>
  <c r="AE164" i="123"/>
  <c r="AD164" i="123"/>
  <c r="Z164" i="123"/>
  <c r="AA164" i="123" s="1"/>
  <c r="AB164" i="123" s="1"/>
  <c r="W164" i="123"/>
  <c r="X164" i="123" s="1"/>
  <c r="O164" i="123" a="1"/>
  <c r="J164" i="123"/>
  <c r="E164" i="123"/>
  <c r="AE163" i="123"/>
  <c r="AD163" i="123"/>
  <c r="Z163" i="123"/>
  <c r="AA163" i="123" s="1"/>
  <c r="AB163" i="123" s="1"/>
  <c r="W163" i="123"/>
  <c r="X163" i="123" s="1"/>
  <c r="O163" i="123" a="1"/>
  <c r="J163" i="123"/>
  <c r="E163" i="123"/>
  <c r="AE162" i="123"/>
  <c r="AD162" i="123"/>
  <c r="Z162" i="123"/>
  <c r="AA162" i="123" s="1"/>
  <c r="AB162" i="123" s="1"/>
  <c r="W162" i="123"/>
  <c r="X162" i="123" s="1"/>
  <c r="O162" i="123" a="1"/>
  <c r="J162" i="123"/>
  <c r="E162" i="123"/>
  <c r="AE161" i="123"/>
  <c r="AD161" i="123"/>
  <c r="Z161" i="123"/>
  <c r="AA161" i="123" s="1"/>
  <c r="AB161" i="123" s="1"/>
  <c r="W161" i="123"/>
  <c r="X161" i="123" s="1"/>
  <c r="O161" i="123" a="1"/>
  <c r="J161" i="123"/>
  <c r="E161" i="123"/>
  <c r="AE160" i="123"/>
  <c r="AD160" i="123"/>
  <c r="Z160" i="123"/>
  <c r="AA160" i="123" s="1"/>
  <c r="AB160" i="123" s="1"/>
  <c r="W160" i="123"/>
  <c r="X160" i="123" s="1"/>
  <c r="O160" i="123" a="1"/>
  <c r="J160" i="123"/>
  <c r="E160" i="123"/>
  <c r="AE159" i="123"/>
  <c r="AD159" i="123"/>
  <c r="Z159" i="123"/>
  <c r="AA159" i="123" s="1"/>
  <c r="AB159" i="123" s="1"/>
  <c r="W159" i="123"/>
  <c r="X159" i="123" s="1"/>
  <c r="O159" i="123" a="1"/>
  <c r="J159" i="123"/>
  <c r="E159" i="123"/>
  <c r="AE158" i="123"/>
  <c r="AD158" i="123"/>
  <c r="Z158" i="123"/>
  <c r="AA158" i="123" s="1"/>
  <c r="AB158" i="123" s="1"/>
  <c r="W158" i="123"/>
  <c r="X158" i="123" s="1"/>
  <c r="O158" i="123" a="1"/>
  <c r="J158" i="123"/>
  <c r="E158" i="123"/>
  <c r="AE157" i="123"/>
  <c r="AD157" i="123"/>
  <c r="Z157" i="123"/>
  <c r="AA157" i="123" s="1"/>
  <c r="AB157" i="123" s="1"/>
  <c r="W157" i="123"/>
  <c r="X157" i="123" s="1"/>
  <c r="O157" i="123" a="1"/>
  <c r="J157" i="123"/>
  <c r="E157" i="123"/>
  <c r="AE156" i="123"/>
  <c r="AD156" i="123"/>
  <c r="Z156" i="123"/>
  <c r="AA156" i="123" s="1"/>
  <c r="AB156" i="123" s="1"/>
  <c r="W156" i="123"/>
  <c r="X156" i="123" s="1"/>
  <c r="O156" i="123" a="1"/>
  <c r="J156" i="123"/>
  <c r="E156" i="123"/>
  <c r="AE155" i="123"/>
  <c r="AD155" i="123"/>
  <c r="Z155" i="123"/>
  <c r="AA155" i="123" s="1"/>
  <c r="AB155" i="123" s="1"/>
  <c r="W155" i="123"/>
  <c r="X155" i="123" s="1"/>
  <c r="O155" i="123" a="1"/>
  <c r="J155" i="123"/>
  <c r="E155" i="123"/>
  <c r="AE154" i="123"/>
  <c r="AD154" i="123"/>
  <c r="Z154" i="123"/>
  <c r="AA154" i="123" s="1"/>
  <c r="AB154" i="123" s="1"/>
  <c r="W154" i="123"/>
  <c r="X154" i="123" s="1"/>
  <c r="O154" i="123" a="1"/>
  <c r="J154" i="123"/>
  <c r="E154" i="123"/>
  <c r="AE153" i="123"/>
  <c r="AD153" i="123"/>
  <c r="Z153" i="123"/>
  <c r="AA153" i="123" s="1"/>
  <c r="AB153" i="123" s="1"/>
  <c r="W153" i="123"/>
  <c r="X153" i="123" s="1"/>
  <c r="O153" i="123" a="1"/>
  <c r="J153" i="123"/>
  <c r="E153" i="123"/>
  <c r="AE152" i="123"/>
  <c r="AD152" i="123"/>
  <c r="Z152" i="123"/>
  <c r="AA152" i="123" s="1"/>
  <c r="AB152" i="123" s="1"/>
  <c r="W152" i="123"/>
  <c r="X152" i="123" s="1"/>
  <c r="O152" i="123" a="1"/>
  <c r="J152" i="123"/>
  <c r="E152" i="123"/>
  <c r="AE151" i="123"/>
  <c r="AD151" i="123"/>
  <c r="Z151" i="123"/>
  <c r="AA151" i="123" s="1"/>
  <c r="AB151" i="123" s="1"/>
  <c r="W151" i="123"/>
  <c r="X151" i="123" s="1"/>
  <c r="O151" i="123" a="1"/>
  <c r="J151" i="123"/>
  <c r="E151" i="123"/>
  <c r="AE150" i="123"/>
  <c r="AD150" i="123"/>
  <c r="Z150" i="123"/>
  <c r="AA150" i="123" s="1"/>
  <c r="AB150" i="123" s="1"/>
  <c r="W150" i="123"/>
  <c r="X150" i="123" s="1"/>
  <c r="O150" i="123" a="1"/>
  <c r="J150" i="123"/>
  <c r="E150" i="123"/>
  <c r="AE149" i="123"/>
  <c r="AD149" i="123"/>
  <c r="Z149" i="123"/>
  <c r="AA149" i="123" s="1"/>
  <c r="AB149" i="123" s="1"/>
  <c r="W149" i="123"/>
  <c r="X149" i="123" s="1"/>
  <c r="O149" i="123" a="1"/>
  <c r="J149" i="123"/>
  <c r="E149" i="123"/>
  <c r="AE148" i="123"/>
  <c r="AD148" i="123"/>
  <c r="Z148" i="123"/>
  <c r="AA148" i="123" s="1"/>
  <c r="AB148" i="123" s="1"/>
  <c r="W148" i="123"/>
  <c r="X148" i="123" s="1"/>
  <c r="O148" i="123" a="1"/>
  <c r="J148" i="123"/>
  <c r="E148" i="123"/>
  <c r="AE147" i="123"/>
  <c r="AD147" i="123"/>
  <c r="Z147" i="123"/>
  <c r="AA147" i="123" s="1"/>
  <c r="AB147" i="123" s="1"/>
  <c r="W147" i="123"/>
  <c r="X147" i="123" s="1"/>
  <c r="O147" i="123" a="1"/>
  <c r="J147" i="123"/>
  <c r="E147" i="123"/>
  <c r="AE146" i="123"/>
  <c r="AD146" i="123"/>
  <c r="Z146" i="123"/>
  <c r="AA146" i="123" s="1"/>
  <c r="AB146" i="123" s="1"/>
  <c r="W146" i="123"/>
  <c r="X146" i="123" s="1"/>
  <c r="O146" i="123" a="1"/>
  <c r="J146" i="123"/>
  <c r="E146" i="123"/>
  <c r="AE145" i="123"/>
  <c r="AD145" i="123"/>
  <c r="Z145" i="123"/>
  <c r="AA145" i="123" s="1"/>
  <c r="AB145" i="123" s="1"/>
  <c r="W145" i="123"/>
  <c r="X145" i="123" s="1"/>
  <c r="O145" i="123" a="1"/>
  <c r="J145" i="123"/>
  <c r="E145" i="123"/>
  <c r="AE144" i="123"/>
  <c r="AD144" i="123"/>
  <c r="Z144" i="123"/>
  <c r="AA144" i="123" s="1"/>
  <c r="AB144" i="123" s="1"/>
  <c r="W144" i="123"/>
  <c r="X144" i="123" s="1"/>
  <c r="O144" i="123" a="1"/>
  <c r="J144" i="123"/>
  <c r="E144" i="123"/>
  <c r="AE143" i="123"/>
  <c r="AD143" i="123"/>
  <c r="Z143" i="123"/>
  <c r="AA143" i="123" s="1"/>
  <c r="AB143" i="123" s="1"/>
  <c r="W143" i="123"/>
  <c r="X143" i="123" s="1"/>
  <c r="O143" i="123" a="1"/>
  <c r="J143" i="123"/>
  <c r="E143" i="123"/>
  <c r="AE142" i="123"/>
  <c r="AD142" i="123"/>
  <c r="Z142" i="123"/>
  <c r="AA142" i="123" s="1"/>
  <c r="AB142" i="123" s="1"/>
  <c r="W142" i="123"/>
  <c r="X142" i="123" s="1"/>
  <c r="O142" i="123" a="1"/>
  <c r="J142" i="123"/>
  <c r="E142" i="123"/>
  <c r="AE141" i="123"/>
  <c r="AD141" i="123"/>
  <c r="Z141" i="123"/>
  <c r="AA141" i="123" s="1"/>
  <c r="AB141" i="123" s="1"/>
  <c r="W141" i="123"/>
  <c r="X141" i="123" s="1"/>
  <c r="O141" i="123" a="1"/>
  <c r="J141" i="123"/>
  <c r="E141" i="123"/>
  <c r="AE140" i="123"/>
  <c r="AD140" i="123"/>
  <c r="Z140" i="123"/>
  <c r="AA140" i="123" s="1"/>
  <c r="AB140" i="123" s="1"/>
  <c r="W140" i="123"/>
  <c r="X140" i="123" s="1"/>
  <c r="O140" i="123" a="1"/>
  <c r="J140" i="123"/>
  <c r="E140" i="123"/>
  <c r="AE139" i="123"/>
  <c r="AD139" i="123"/>
  <c r="Z139" i="123"/>
  <c r="AA139" i="123" s="1"/>
  <c r="AB139" i="123" s="1"/>
  <c r="W139" i="123"/>
  <c r="X139" i="123" s="1"/>
  <c r="O139" i="123" a="1"/>
  <c r="J139" i="123"/>
  <c r="E139" i="123"/>
  <c r="AE138" i="123"/>
  <c r="AD138" i="123"/>
  <c r="Z138" i="123"/>
  <c r="AA138" i="123" s="1"/>
  <c r="AB138" i="123" s="1"/>
  <c r="W138" i="123"/>
  <c r="X138" i="123" s="1"/>
  <c r="O138" i="123" a="1"/>
  <c r="J138" i="123"/>
  <c r="E138" i="123"/>
  <c r="AE137" i="123"/>
  <c r="AD137" i="123"/>
  <c r="Z137" i="123"/>
  <c r="AA137" i="123" s="1"/>
  <c r="AB137" i="123" s="1"/>
  <c r="W137" i="123"/>
  <c r="X137" i="123" s="1"/>
  <c r="O137" i="123" a="1"/>
  <c r="J137" i="123"/>
  <c r="E137" i="123"/>
  <c r="AE136" i="123"/>
  <c r="AD136" i="123"/>
  <c r="Z136" i="123"/>
  <c r="AA136" i="123" s="1"/>
  <c r="AB136" i="123" s="1"/>
  <c r="W136" i="123"/>
  <c r="X136" i="123" s="1"/>
  <c r="O136" i="123" a="1"/>
  <c r="J136" i="123"/>
  <c r="E136" i="123"/>
  <c r="AE135" i="123"/>
  <c r="AD135" i="123"/>
  <c r="Z135" i="123"/>
  <c r="AA135" i="123" s="1"/>
  <c r="AB135" i="123" s="1"/>
  <c r="W135" i="123"/>
  <c r="X135" i="123" s="1"/>
  <c r="O135" i="123" a="1"/>
  <c r="J135" i="123"/>
  <c r="E135" i="123"/>
  <c r="AE134" i="123"/>
  <c r="AD134" i="123"/>
  <c r="Z134" i="123"/>
  <c r="AA134" i="123" s="1"/>
  <c r="AB134" i="123" s="1"/>
  <c r="W134" i="123"/>
  <c r="X134" i="123" s="1"/>
  <c r="O134" i="123" a="1"/>
  <c r="J134" i="123"/>
  <c r="E134" i="123"/>
  <c r="AE133" i="123"/>
  <c r="AD133" i="123"/>
  <c r="Z133" i="123"/>
  <c r="AA133" i="123" s="1"/>
  <c r="AB133" i="123" s="1"/>
  <c r="W133" i="123"/>
  <c r="X133" i="123" s="1"/>
  <c r="O133" i="123" a="1"/>
  <c r="J133" i="123"/>
  <c r="E133" i="123"/>
  <c r="AE132" i="123"/>
  <c r="AD132" i="123"/>
  <c r="Z132" i="123"/>
  <c r="AA132" i="123" s="1"/>
  <c r="AB132" i="123" s="1"/>
  <c r="W132" i="123"/>
  <c r="X132" i="123" s="1"/>
  <c r="O132" i="123" a="1"/>
  <c r="J132" i="123"/>
  <c r="E132" i="123"/>
  <c r="AE131" i="123"/>
  <c r="AD131" i="123"/>
  <c r="Z131" i="123"/>
  <c r="AA131" i="123" s="1"/>
  <c r="AB131" i="123" s="1"/>
  <c r="W131" i="123"/>
  <c r="X131" i="123" s="1"/>
  <c r="O131" i="123" a="1"/>
  <c r="J131" i="123"/>
  <c r="E131" i="123"/>
  <c r="AE130" i="123"/>
  <c r="AD130" i="123"/>
  <c r="Z130" i="123"/>
  <c r="AA130" i="123" s="1"/>
  <c r="AB130" i="123" s="1"/>
  <c r="W130" i="123"/>
  <c r="X130" i="123" s="1"/>
  <c r="O130" i="123" a="1"/>
  <c r="J130" i="123"/>
  <c r="E130" i="123"/>
  <c r="AE129" i="123"/>
  <c r="AD129" i="123"/>
  <c r="Z129" i="123"/>
  <c r="AA129" i="123" s="1"/>
  <c r="AB129" i="123" s="1"/>
  <c r="W129" i="123"/>
  <c r="X129" i="123" s="1"/>
  <c r="O129" i="123" a="1"/>
  <c r="J129" i="123"/>
  <c r="E129" i="123"/>
  <c r="AE128" i="123"/>
  <c r="AD128" i="123"/>
  <c r="Z128" i="123"/>
  <c r="AA128" i="123" s="1"/>
  <c r="AB128" i="123" s="1"/>
  <c r="W128" i="123"/>
  <c r="X128" i="123" s="1"/>
  <c r="O128" i="123" a="1"/>
  <c r="J128" i="123"/>
  <c r="E128" i="123"/>
  <c r="AE127" i="123"/>
  <c r="AD127" i="123"/>
  <c r="Z127" i="123"/>
  <c r="AA127" i="123" s="1"/>
  <c r="AB127" i="123" s="1"/>
  <c r="W127" i="123"/>
  <c r="X127" i="123" s="1"/>
  <c r="O127" i="123" a="1"/>
  <c r="J127" i="123"/>
  <c r="E127" i="123"/>
  <c r="AE126" i="123"/>
  <c r="AD126" i="123"/>
  <c r="Z126" i="123"/>
  <c r="AA126" i="123" s="1"/>
  <c r="AB126" i="123" s="1"/>
  <c r="W126" i="123"/>
  <c r="X126" i="123" s="1"/>
  <c r="O126" i="123" a="1"/>
  <c r="J126" i="123"/>
  <c r="E126" i="123"/>
  <c r="AE125" i="123"/>
  <c r="AD125" i="123"/>
  <c r="Z125" i="123"/>
  <c r="AA125" i="123" s="1"/>
  <c r="AB125" i="123" s="1"/>
  <c r="W125" i="123"/>
  <c r="X125" i="123" s="1"/>
  <c r="O125" i="123" a="1"/>
  <c r="J125" i="123"/>
  <c r="E125" i="123"/>
  <c r="AE124" i="123"/>
  <c r="AD124" i="123"/>
  <c r="Z124" i="123"/>
  <c r="AA124" i="123" s="1"/>
  <c r="AB124" i="123" s="1"/>
  <c r="W124" i="123"/>
  <c r="X124" i="123" s="1"/>
  <c r="O124" i="123" a="1"/>
  <c r="J124" i="123"/>
  <c r="E124" i="123"/>
  <c r="AE123" i="123"/>
  <c r="AD123" i="123"/>
  <c r="Z123" i="123"/>
  <c r="AA123" i="123" s="1"/>
  <c r="AB123" i="123" s="1"/>
  <c r="W123" i="123"/>
  <c r="X123" i="123" s="1"/>
  <c r="O123" i="123" a="1"/>
  <c r="J123" i="123"/>
  <c r="E123" i="123"/>
  <c r="AE122" i="123"/>
  <c r="AD122" i="123"/>
  <c r="Z122" i="123"/>
  <c r="AA122" i="123" s="1"/>
  <c r="AB122" i="123" s="1"/>
  <c r="W122" i="123"/>
  <c r="X122" i="123" s="1"/>
  <c r="O122" i="123" a="1"/>
  <c r="J122" i="123"/>
  <c r="E122" i="123"/>
  <c r="AE121" i="123"/>
  <c r="AD121" i="123"/>
  <c r="Z121" i="123"/>
  <c r="AA121" i="123" s="1"/>
  <c r="AB121" i="123" s="1"/>
  <c r="W121" i="123"/>
  <c r="X121" i="123" s="1"/>
  <c r="O121" i="123" a="1"/>
  <c r="J121" i="123"/>
  <c r="E121" i="123"/>
  <c r="AE120" i="123"/>
  <c r="AD120" i="123"/>
  <c r="Z120" i="123"/>
  <c r="AA120" i="123" s="1"/>
  <c r="AB120" i="123" s="1"/>
  <c r="W120" i="123"/>
  <c r="X120" i="123" s="1"/>
  <c r="O120" i="123" a="1"/>
  <c r="J120" i="123"/>
  <c r="E120" i="123"/>
  <c r="AE119" i="123"/>
  <c r="AD119" i="123"/>
  <c r="Z119" i="123"/>
  <c r="AA119" i="123" s="1"/>
  <c r="AB119" i="123" s="1"/>
  <c r="W119" i="123"/>
  <c r="X119" i="123" s="1"/>
  <c r="O119" i="123" a="1"/>
  <c r="J119" i="123"/>
  <c r="E119" i="123"/>
  <c r="AE118" i="123"/>
  <c r="AD118" i="123"/>
  <c r="Z118" i="123"/>
  <c r="AA118" i="123" s="1"/>
  <c r="AB118" i="123" s="1"/>
  <c r="W118" i="123"/>
  <c r="X118" i="123" s="1"/>
  <c r="O118" i="123" a="1"/>
  <c r="J118" i="123"/>
  <c r="E118" i="123"/>
  <c r="AE117" i="123"/>
  <c r="AD117" i="123"/>
  <c r="Z117" i="123"/>
  <c r="AA117" i="123" s="1"/>
  <c r="AB117" i="123" s="1"/>
  <c r="W117" i="123"/>
  <c r="X117" i="123" s="1"/>
  <c r="O117" i="123" a="1"/>
  <c r="J117" i="123"/>
  <c r="E117" i="123"/>
  <c r="AE116" i="123"/>
  <c r="AD116" i="123"/>
  <c r="Z116" i="123"/>
  <c r="AA116" i="123" s="1"/>
  <c r="AB116" i="123" s="1"/>
  <c r="W116" i="123"/>
  <c r="X116" i="123" s="1"/>
  <c r="O116" i="123" a="1"/>
  <c r="J116" i="123"/>
  <c r="E116" i="123"/>
  <c r="AE115" i="123"/>
  <c r="AD115" i="123"/>
  <c r="Z115" i="123"/>
  <c r="AA115" i="123" s="1"/>
  <c r="AB115" i="123" s="1"/>
  <c r="W115" i="123"/>
  <c r="X115" i="123" s="1"/>
  <c r="O115" i="123" a="1"/>
  <c r="J115" i="123"/>
  <c r="E115" i="123"/>
  <c r="AE114" i="123"/>
  <c r="AD114" i="123"/>
  <c r="Z114" i="123"/>
  <c r="AA114" i="123" s="1"/>
  <c r="AB114" i="123" s="1"/>
  <c r="W114" i="123"/>
  <c r="X114" i="123" s="1"/>
  <c r="O114" i="123" a="1"/>
  <c r="J114" i="123"/>
  <c r="E114" i="123"/>
  <c r="AE113" i="123"/>
  <c r="AD113" i="123"/>
  <c r="Z113" i="123"/>
  <c r="AA113" i="123" s="1"/>
  <c r="AB113" i="123" s="1"/>
  <c r="W113" i="123"/>
  <c r="X113" i="123" s="1"/>
  <c r="O113" i="123" a="1"/>
  <c r="J113" i="123"/>
  <c r="E113" i="123"/>
  <c r="AE112" i="123"/>
  <c r="AD112" i="123"/>
  <c r="Z112" i="123"/>
  <c r="AA112" i="123" s="1"/>
  <c r="AB112" i="123" s="1"/>
  <c r="W112" i="123"/>
  <c r="X112" i="123" s="1"/>
  <c r="O112" i="123" a="1"/>
  <c r="J112" i="123"/>
  <c r="E112" i="123"/>
  <c r="AE111" i="123"/>
  <c r="AD111" i="123"/>
  <c r="Z111" i="123"/>
  <c r="AA111" i="123" s="1"/>
  <c r="AB111" i="123" s="1"/>
  <c r="W111" i="123"/>
  <c r="X111" i="123" s="1"/>
  <c r="O111" i="123" a="1"/>
  <c r="J111" i="123"/>
  <c r="E111" i="123"/>
  <c r="AE110" i="123"/>
  <c r="AD110" i="123"/>
  <c r="Z110" i="123"/>
  <c r="AA110" i="123" s="1"/>
  <c r="AB110" i="123" s="1"/>
  <c r="W110" i="123"/>
  <c r="X110" i="123" s="1"/>
  <c r="O110" i="123" a="1"/>
  <c r="J110" i="123"/>
  <c r="E110" i="123"/>
  <c r="AE109" i="123"/>
  <c r="AD109" i="123"/>
  <c r="Z109" i="123"/>
  <c r="AA109" i="123" s="1"/>
  <c r="AB109" i="123" s="1"/>
  <c r="W109" i="123"/>
  <c r="X109" i="123" s="1"/>
  <c r="O109" i="123" a="1"/>
  <c r="J109" i="123"/>
  <c r="E109" i="123"/>
  <c r="AE108" i="123"/>
  <c r="AD108" i="123"/>
  <c r="Z108" i="123"/>
  <c r="AA108" i="123" s="1"/>
  <c r="AB108" i="123" s="1"/>
  <c r="W108" i="123"/>
  <c r="X108" i="123" s="1"/>
  <c r="O108" i="123" a="1"/>
  <c r="J108" i="123"/>
  <c r="E108" i="123"/>
  <c r="AE107" i="123"/>
  <c r="AD107" i="123"/>
  <c r="Z107" i="123"/>
  <c r="AA107" i="123" s="1"/>
  <c r="AB107" i="123" s="1"/>
  <c r="W107" i="123"/>
  <c r="X107" i="123" s="1"/>
  <c r="O107" i="123" a="1"/>
  <c r="J107" i="123"/>
  <c r="E107" i="123"/>
  <c r="AE106" i="123"/>
  <c r="AD106" i="123"/>
  <c r="Z106" i="123"/>
  <c r="AA106" i="123" s="1"/>
  <c r="AB106" i="123" s="1"/>
  <c r="W106" i="123"/>
  <c r="X106" i="123" s="1"/>
  <c r="O106" i="123" a="1"/>
  <c r="J106" i="123"/>
  <c r="E106" i="123"/>
  <c r="AE105" i="123"/>
  <c r="AD105" i="123"/>
  <c r="Z105" i="123"/>
  <c r="AA105" i="123" s="1"/>
  <c r="AB105" i="123" s="1"/>
  <c r="W105" i="123"/>
  <c r="X105" i="123" s="1"/>
  <c r="O105" i="123" a="1"/>
  <c r="J105" i="123"/>
  <c r="E105" i="123"/>
  <c r="AE104" i="123"/>
  <c r="AD104" i="123"/>
  <c r="Z104" i="123"/>
  <c r="AA104" i="123" s="1"/>
  <c r="AB104" i="123" s="1"/>
  <c r="W104" i="123"/>
  <c r="X104" i="123" s="1"/>
  <c r="O104" i="123" a="1"/>
  <c r="J104" i="123"/>
  <c r="E104" i="123"/>
  <c r="AE103" i="123"/>
  <c r="AD103" i="123"/>
  <c r="Z103" i="123"/>
  <c r="AA103" i="123" s="1"/>
  <c r="AB103" i="123" s="1"/>
  <c r="W103" i="123"/>
  <c r="X103" i="123" s="1"/>
  <c r="O103" i="123" a="1"/>
  <c r="J103" i="123"/>
  <c r="E103" i="123"/>
  <c r="AE102" i="123"/>
  <c r="AD102" i="123"/>
  <c r="Z102" i="123"/>
  <c r="AA102" i="123" s="1"/>
  <c r="AB102" i="123" s="1"/>
  <c r="W102" i="123"/>
  <c r="X102" i="123" s="1"/>
  <c r="O102" i="123" a="1"/>
  <c r="J102" i="123"/>
  <c r="E102" i="123"/>
  <c r="AE101" i="123"/>
  <c r="AD101" i="123"/>
  <c r="Z101" i="123"/>
  <c r="AA101" i="123" s="1"/>
  <c r="AB101" i="123" s="1"/>
  <c r="W101" i="123"/>
  <c r="X101" i="123" s="1"/>
  <c r="O101" i="123" a="1"/>
  <c r="J101" i="123"/>
  <c r="E101" i="123"/>
  <c r="AE100" i="123"/>
  <c r="AD100" i="123"/>
  <c r="Z100" i="123"/>
  <c r="AA100" i="123" s="1"/>
  <c r="AB100" i="123" s="1"/>
  <c r="W100" i="123"/>
  <c r="X100" i="123" s="1"/>
  <c r="O100" i="123" a="1"/>
  <c r="J100" i="123"/>
  <c r="G100" i="123"/>
  <c r="E100" i="123"/>
  <c r="L100" i="123" s="1"/>
  <c r="AE99" i="123"/>
  <c r="AD99" i="123"/>
  <c r="Z99" i="123"/>
  <c r="AA99" i="123" s="1"/>
  <c r="AB99" i="123" s="1"/>
  <c r="W99" i="123"/>
  <c r="X99" i="123" s="1"/>
  <c r="O99" i="123" a="1"/>
  <c r="J99" i="123"/>
  <c r="E99" i="123"/>
  <c r="AE98" i="123"/>
  <c r="AD98" i="123"/>
  <c r="Z98" i="123"/>
  <c r="AA98" i="123" s="1"/>
  <c r="AB98" i="123" s="1"/>
  <c r="W98" i="123"/>
  <c r="X98" i="123" s="1"/>
  <c r="O98" i="123" a="1"/>
  <c r="J98" i="123"/>
  <c r="E98" i="123"/>
  <c r="AY97" i="123" a="1"/>
  <c r="AE97" i="123"/>
  <c r="AD97" i="123"/>
  <c r="Z97" i="123"/>
  <c r="AA97" i="123" s="1"/>
  <c r="AB97" i="123" s="1"/>
  <c r="W97" i="123"/>
  <c r="X97" i="123" s="1"/>
  <c r="O97" i="123" a="1"/>
  <c r="J97" i="123"/>
  <c r="E97" i="123"/>
  <c r="AE96" i="123"/>
  <c r="AD96" i="123"/>
  <c r="Z96" i="123"/>
  <c r="AA96" i="123" s="1"/>
  <c r="AB96" i="123" s="1"/>
  <c r="W96" i="123"/>
  <c r="X96" i="123" s="1"/>
  <c r="O96" i="123" a="1"/>
  <c r="J96" i="123"/>
  <c r="E96" i="123"/>
  <c r="AE95" i="123"/>
  <c r="AD95" i="123"/>
  <c r="Z95" i="123"/>
  <c r="AA95" i="123" s="1"/>
  <c r="AB95" i="123" s="1"/>
  <c r="W95" i="123"/>
  <c r="X95" i="123" s="1"/>
  <c r="O95" i="123" a="1"/>
  <c r="J95" i="123"/>
  <c r="E95" i="123"/>
  <c r="AE94" i="123"/>
  <c r="AD94" i="123"/>
  <c r="Z94" i="123"/>
  <c r="AA94" i="123" s="1"/>
  <c r="AB94" i="123" s="1"/>
  <c r="W94" i="123"/>
  <c r="X94" i="123" s="1"/>
  <c r="O94" i="123" a="1"/>
  <c r="J94" i="123"/>
  <c r="E94" i="123"/>
  <c r="AE93" i="123"/>
  <c r="AD93" i="123"/>
  <c r="Z93" i="123"/>
  <c r="AA93" i="123" s="1"/>
  <c r="AB93" i="123" s="1"/>
  <c r="W93" i="123"/>
  <c r="X93" i="123" s="1"/>
  <c r="O93" i="123" a="1"/>
  <c r="J93" i="123"/>
  <c r="E93" i="123"/>
  <c r="AE92" i="123"/>
  <c r="AD92" i="123"/>
  <c r="Z92" i="123"/>
  <c r="AA92" i="123" s="1"/>
  <c r="AB92" i="123" s="1"/>
  <c r="W92" i="123"/>
  <c r="X92" i="123" s="1"/>
  <c r="O92" i="123" a="1"/>
  <c r="J92" i="123"/>
  <c r="E92" i="123"/>
  <c r="AE91" i="123"/>
  <c r="AD91" i="123"/>
  <c r="Z91" i="123"/>
  <c r="AA91" i="123" s="1"/>
  <c r="AB91" i="123" s="1"/>
  <c r="W91" i="123"/>
  <c r="X91" i="123" s="1"/>
  <c r="O91" i="123" a="1"/>
  <c r="J91" i="123"/>
  <c r="E91" i="123"/>
  <c r="AE90" i="123"/>
  <c r="AD90" i="123"/>
  <c r="Z90" i="123"/>
  <c r="AA90" i="123" s="1"/>
  <c r="AB90" i="123" s="1"/>
  <c r="W90" i="123"/>
  <c r="X90" i="123" s="1"/>
  <c r="O90" i="123" a="1"/>
  <c r="J90" i="123"/>
  <c r="E90" i="123"/>
  <c r="AE89" i="123"/>
  <c r="AD89" i="123"/>
  <c r="Z89" i="123"/>
  <c r="AA89" i="123" s="1"/>
  <c r="AB89" i="123" s="1"/>
  <c r="W89" i="123"/>
  <c r="X89" i="123" s="1"/>
  <c r="O89" i="123" a="1"/>
  <c r="J89" i="123"/>
  <c r="E89" i="123"/>
  <c r="AE88" i="123"/>
  <c r="AD88" i="123"/>
  <c r="Z88" i="123"/>
  <c r="AA88" i="123" s="1"/>
  <c r="AB88" i="123" s="1"/>
  <c r="W88" i="123"/>
  <c r="X88" i="123" s="1"/>
  <c r="O88" i="123" a="1"/>
  <c r="J88" i="123"/>
  <c r="E88" i="123"/>
  <c r="AE87" i="123"/>
  <c r="AD87" i="123"/>
  <c r="Z87" i="123"/>
  <c r="AA87" i="123" s="1"/>
  <c r="AB87" i="123" s="1"/>
  <c r="W87" i="123"/>
  <c r="X87" i="123" s="1"/>
  <c r="O87" i="123" a="1"/>
  <c r="J87" i="123"/>
  <c r="E87" i="123"/>
  <c r="AE86" i="123"/>
  <c r="AD86" i="123"/>
  <c r="Z86" i="123"/>
  <c r="AA86" i="123" s="1"/>
  <c r="AB86" i="123" s="1"/>
  <c r="W86" i="123"/>
  <c r="X86" i="123" s="1"/>
  <c r="O86" i="123" a="1"/>
  <c r="J86" i="123"/>
  <c r="E86" i="123"/>
  <c r="AE85" i="123"/>
  <c r="AD85" i="123"/>
  <c r="Z85" i="123"/>
  <c r="AA85" i="123" s="1"/>
  <c r="AB85" i="123" s="1"/>
  <c r="W85" i="123"/>
  <c r="X85" i="123" s="1"/>
  <c r="O85" i="123" a="1"/>
  <c r="J85" i="123"/>
  <c r="E85" i="123"/>
  <c r="AE84" i="123"/>
  <c r="AD84" i="123"/>
  <c r="Z84" i="123"/>
  <c r="AA84" i="123" s="1"/>
  <c r="AB84" i="123" s="1"/>
  <c r="W84" i="123"/>
  <c r="X84" i="123" s="1"/>
  <c r="O84" i="123" a="1"/>
  <c r="J84" i="123"/>
  <c r="E84" i="123"/>
  <c r="AE83" i="123"/>
  <c r="AD83" i="123"/>
  <c r="Z83" i="123"/>
  <c r="AA83" i="123" s="1"/>
  <c r="AB83" i="123" s="1"/>
  <c r="W83" i="123"/>
  <c r="X83" i="123" s="1"/>
  <c r="O83" i="123" a="1"/>
  <c r="J83" i="123"/>
  <c r="E83" i="123"/>
  <c r="AE82" i="123"/>
  <c r="AD82" i="123"/>
  <c r="Z82" i="123"/>
  <c r="AA82" i="123" s="1"/>
  <c r="AB82" i="123" s="1"/>
  <c r="W82" i="123"/>
  <c r="X82" i="123" s="1"/>
  <c r="O82" i="123" a="1"/>
  <c r="J82" i="123"/>
  <c r="E82" i="123"/>
  <c r="AE81" i="123"/>
  <c r="AD81" i="123"/>
  <c r="Z81" i="123"/>
  <c r="AA81" i="123" s="1"/>
  <c r="AB81" i="123" s="1"/>
  <c r="W81" i="123"/>
  <c r="X81" i="123" s="1"/>
  <c r="O81" i="123" a="1"/>
  <c r="J81" i="123"/>
  <c r="E81" i="123"/>
  <c r="AE80" i="123"/>
  <c r="AD80" i="123"/>
  <c r="Z80" i="123"/>
  <c r="AA80" i="123" s="1"/>
  <c r="AB80" i="123" s="1"/>
  <c r="W80" i="123"/>
  <c r="X80" i="123" s="1"/>
  <c r="O80" i="123" a="1"/>
  <c r="J80" i="123"/>
  <c r="E80" i="123"/>
  <c r="AE79" i="123"/>
  <c r="AD79" i="123"/>
  <c r="Z79" i="123"/>
  <c r="AA79" i="123" s="1"/>
  <c r="AB79" i="123" s="1"/>
  <c r="W79" i="123"/>
  <c r="X79" i="123" s="1"/>
  <c r="O79" i="123" a="1"/>
  <c r="J79" i="123"/>
  <c r="E79" i="123"/>
  <c r="AE78" i="123"/>
  <c r="AD78" i="123"/>
  <c r="Z78" i="123"/>
  <c r="AA78" i="123" s="1"/>
  <c r="AB78" i="123" s="1"/>
  <c r="W78" i="123"/>
  <c r="X78" i="123" s="1"/>
  <c r="O78" i="123" a="1"/>
  <c r="J78" i="123"/>
  <c r="E78" i="123"/>
  <c r="AE77" i="123"/>
  <c r="AD77" i="123"/>
  <c r="Z77" i="123"/>
  <c r="AA77" i="123" s="1"/>
  <c r="AB77" i="123" s="1"/>
  <c r="W77" i="123"/>
  <c r="X77" i="123" s="1"/>
  <c r="O77" i="123" a="1"/>
  <c r="J77" i="123"/>
  <c r="E77" i="123"/>
  <c r="AE76" i="123"/>
  <c r="AD76" i="123"/>
  <c r="Z76" i="123"/>
  <c r="AA76" i="123" s="1"/>
  <c r="AB76" i="123" s="1"/>
  <c r="W76" i="123"/>
  <c r="X76" i="123" s="1"/>
  <c r="O76" i="123" a="1"/>
  <c r="J76" i="123"/>
  <c r="E76" i="123"/>
  <c r="AE75" i="123"/>
  <c r="AD75" i="123"/>
  <c r="Z75" i="123"/>
  <c r="AA75" i="123" s="1"/>
  <c r="AB75" i="123" s="1"/>
  <c r="W75" i="123"/>
  <c r="X75" i="123" s="1"/>
  <c r="O75" i="123" a="1"/>
  <c r="J75" i="123"/>
  <c r="E75" i="123"/>
  <c r="AE74" i="123"/>
  <c r="AD74" i="123"/>
  <c r="Z74" i="123"/>
  <c r="AA74" i="123" s="1"/>
  <c r="AB74" i="123" s="1"/>
  <c r="W74" i="123"/>
  <c r="X74" i="123" s="1"/>
  <c r="O74" i="123" a="1"/>
  <c r="J74" i="123"/>
  <c r="E74" i="123"/>
  <c r="AE73" i="123"/>
  <c r="AD73" i="123"/>
  <c r="Z73" i="123"/>
  <c r="AA73" i="123" s="1"/>
  <c r="AB73" i="123" s="1"/>
  <c r="W73" i="123"/>
  <c r="X73" i="123" s="1"/>
  <c r="O73" i="123" a="1"/>
  <c r="J73" i="123"/>
  <c r="E73" i="123"/>
  <c r="AE72" i="123"/>
  <c r="AD72" i="123"/>
  <c r="Z72" i="123"/>
  <c r="AA72" i="123" s="1"/>
  <c r="AB72" i="123" s="1"/>
  <c r="W72" i="123"/>
  <c r="X72" i="123" s="1"/>
  <c r="O72" i="123" a="1"/>
  <c r="J72" i="123"/>
  <c r="E72" i="123"/>
  <c r="AE71" i="123"/>
  <c r="AD71" i="123"/>
  <c r="Z71" i="123"/>
  <c r="AA71" i="123" s="1"/>
  <c r="AB71" i="123" s="1"/>
  <c r="W71" i="123"/>
  <c r="X71" i="123" s="1"/>
  <c r="O71" i="123" a="1"/>
  <c r="J71" i="123"/>
  <c r="E71" i="123"/>
  <c r="AE70" i="123"/>
  <c r="AD70" i="123"/>
  <c r="Z70" i="123"/>
  <c r="AA70" i="123" s="1"/>
  <c r="AB70" i="123" s="1"/>
  <c r="W70" i="123"/>
  <c r="X70" i="123" s="1"/>
  <c r="O70" i="123" a="1"/>
  <c r="J70" i="123"/>
  <c r="E70" i="123"/>
  <c r="AE69" i="123"/>
  <c r="AD69" i="123"/>
  <c r="Z69" i="123"/>
  <c r="AA69" i="123" s="1"/>
  <c r="AB69" i="123" s="1"/>
  <c r="W69" i="123"/>
  <c r="X69" i="123" s="1"/>
  <c r="O69" i="123" a="1"/>
  <c r="J69" i="123"/>
  <c r="E69" i="123"/>
  <c r="AE68" i="123"/>
  <c r="AD68" i="123"/>
  <c r="Z68" i="123"/>
  <c r="AA68" i="123" s="1"/>
  <c r="AB68" i="123" s="1"/>
  <c r="W68" i="123"/>
  <c r="X68" i="123" s="1"/>
  <c r="O68" i="123" a="1"/>
  <c r="J68" i="123"/>
  <c r="E68" i="123"/>
  <c r="AE67" i="123"/>
  <c r="AD67" i="123"/>
  <c r="Z67" i="123"/>
  <c r="AA67" i="123" s="1"/>
  <c r="AB67" i="123" s="1"/>
  <c r="W67" i="123"/>
  <c r="X67" i="123" s="1"/>
  <c r="O67" i="123" a="1"/>
  <c r="J67" i="123"/>
  <c r="E67" i="123"/>
  <c r="AE66" i="123"/>
  <c r="AD66" i="123"/>
  <c r="Z66" i="123"/>
  <c r="AA66" i="123" s="1"/>
  <c r="AB66" i="123" s="1"/>
  <c r="W66" i="123"/>
  <c r="X66" i="123" s="1"/>
  <c r="O66" i="123" a="1"/>
  <c r="J66" i="123"/>
  <c r="E66" i="123"/>
  <c r="AE65" i="123"/>
  <c r="AD65" i="123"/>
  <c r="Z65" i="123"/>
  <c r="AA65" i="123" s="1"/>
  <c r="AB65" i="123" s="1"/>
  <c r="W65" i="123"/>
  <c r="X65" i="123" s="1"/>
  <c r="O65" i="123" a="1"/>
  <c r="J65" i="123"/>
  <c r="E65" i="123"/>
  <c r="AE64" i="123"/>
  <c r="AD64" i="123"/>
  <c r="Z64" i="123"/>
  <c r="AA64" i="123" s="1"/>
  <c r="AB64" i="123" s="1"/>
  <c r="W64" i="123"/>
  <c r="X64" i="123" s="1"/>
  <c r="O64" i="123" a="1"/>
  <c r="J64" i="123"/>
  <c r="E64" i="123"/>
  <c r="AE63" i="123"/>
  <c r="AD63" i="123"/>
  <c r="Z63" i="123"/>
  <c r="AA63" i="123" s="1"/>
  <c r="AB63" i="123" s="1"/>
  <c r="W63" i="123"/>
  <c r="X63" i="123" s="1"/>
  <c r="O63" i="123" a="1"/>
  <c r="J63" i="123"/>
  <c r="E63" i="123"/>
  <c r="AE62" i="123"/>
  <c r="AD62" i="123"/>
  <c r="Z62" i="123"/>
  <c r="AA62" i="123" s="1"/>
  <c r="AB62" i="123" s="1"/>
  <c r="W62" i="123"/>
  <c r="X62" i="123" s="1"/>
  <c r="O62" i="123" a="1"/>
  <c r="J62" i="123"/>
  <c r="E62" i="123"/>
  <c r="AE61" i="123"/>
  <c r="AD61" i="123"/>
  <c r="Z61" i="123"/>
  <c r="AA61" i="123" s="1"/>
  <c r="AB61" i="123" s="1"/>
  <c r="W61" i="123"/>
  <c r="X61" i="123" s="1"/>
  <c r="O61" i="123" a="1"/>
  <c r="J61" i="123"/>
  <c r="E61" i="123"/>
  <c r="AE60" i="123"/>
  <c r="AD60" i="123"/>
  <c r="Z60" i="123"/>
  <c r="AA60" i="123" s="1"/>
  <c r="AB60" i="123" s="1"/>
  <c r="W60" i="123"/>
  <c r="X60" i="123" s="1"/>
  <c r="O60" i="123" a="1"/>
  <c r="J60" i="123"/>
  <c r="E60" i="123"/>
  <c r="AE59" i="123"/>
  <c r="AD59" i="123"/>
  <c r="Z59" i="123"/>
  <c r="AA59" i="123" s="1"/>
  <c r="AB59" i="123" s="1"/>
  <c r="W59" i="123"/>
  <c r="X59" i="123" s="1"/>
  <c r="O59" i="123" a="1"/>
  <c r="J59" i="123"/>
  <c r="E59" i="123"/>
  <c r="AE58" i="123"/>
  <c r="AD58" i="123"/>
  <c r="Z58" i="123"/>
  <c r="AA58" i="123" s="1"/>
  <c r="AB58" i="123" s="1"/>
  <c r="W58" i="123"/>
  <c r="X58" i="123" s="1"/>
  <c r="O58" i="123" a="1"/>
  <c r="J58" i="123"/>
  <c r="E58" i="123"/>
  <c r="AE57" i="123"/>
  <c r="AD57" i="123"/>
  <c r="Z57" i="123"/>
  <c r="AA57" i="123" s="1"/>
  <c r="AB57" i="123" s="1"/>
  <c r="W57" i="123"/>
  <c r="X57" i="123" s="1"/>
  <c r="O57" i="123" a="1"/>
  <c r="J57" i="123"/>
  <c r="E57" i="123"/>
  <c r="AE56" i="123"/>
  <c r="AD56" i="123"/>
  <c r="Z56" i="123"/>
  <c r="AA56" i="123" s="1"/>
  <c r="AB56" i="123" s="1"/>
  <c r="W56" i="123"/>
  <c r="X56" i="123" s="1"/>
  <c r="O56" i="123" a="1"/>
  <c r="J56" i="123"/>
  <c r="E56" i="123"/>
  <c r="AE55" i="123"/>
  <c r="AD55" i="123"/>
  <c r="Z55" i="123"/>
  <c r="AA55" i="123" s="1"/>
  <c r="AB55" i="123" s="1"/>
  <c r="W55" i="123"/>
  <c r="X55" i="123" s="1"/>
  <c r="O55" i="123" a="1"/>
  <c r="J55" i="123"/>
  <c r="E55" i="123"/>
  <c r="AE54" i="123"/>
  <c r="AD54" i="123"/>
  <c r="Z54" i="123"/>
  <c r="AA54" i="123" s="1"/>
  <c r="AB54" i="123" s="1"/>
  <c r="W54" i="123"/>
  <c r="X54" i="123" s="1"/>
  <c r="O54" i="123" a="1"/>
  <c r="J54" i="123"/>
  <c r="E54" i="123"/>
  <c r="AE53" i="123"/>
  <c r="AD53" i="123"/>
  <c r="Z53" i="123"/>
  <c r="AA53" i="123" s="1"/>
  <c r="AB53" i="123" s="1"/>
  <c r="W53" i="123"/>
  <c r="X53" i="123" s="1"/>
  <c r="O53" i="123" a="1"/>
  <c r="J53" i="123"/>
  <c r="E53" i="123"/>
  <c r="AE52" i="123"/>
  <c r="AD52" i="123"/>
  <c r="Z52" i="123"/>
  <c r="AA52" i="123" s="1"/>
  <c r="AB52" i="123" s="1"/>
  <c r="W52" i="123"/>
  <c r="X52" i="123" s="1"/>
  <c r="O52" i="123" a="1"/>
  <c r="J52" i="123"/>
  <c r="E52" i="123"/>
  <c r="AE51" i="123"/>
  <c r="AD51" i="123"/>
  <c r="Z51" i="123"/>
  <c r="AA51" i="123" s="1"/>
  <c r="AB51" i="123" s="1"/>
  <c r="W51" i="123"/>
  <c r="X51" i="123" s="1"/>
  <c r="O51" i="123" a="1"/>
  <c r="J51" i="123"/>
  <c r="E51" i="123"/>
  <c r="AE50" i="123"/>
  <c r="AD50" i="123"/>
  <c r="Z50" i="123"/>
  <c r="AA50" i="123" s="1"/>
  <c r="AB50" i="123" s="1"/>
  <c r="W50" i="123"/>
  <c r="X50" i="123" s="1"/>
  <c r="O50" i="123" a="1"/>
  <c r="J50" i="123"/>
  <c r="E50" i="123"/>
  <c r="AE49" i="123"/>
  <c r="AD49" i="123"/>
  <c r="Z49" i="123"/>
  <c r="AA49" i="123" s="1"/>
  <c r="AB49" i="123" s="1"/>
  <c r="W49" i="123"/>
  <c r="X49" i="123" s="1"/>
  <c r="O49" i="123" a="1"/>
  <c r="J49" i="123"/>
  <c r="E49" i="123"/>
  <c r="AE48" i="123"/>
  <c r="AD48" i="123"/>
  <c r="Z48" i="123"/>
  <c r="AA48" i="123" s="1"/>
  <c r="AB48" i="123" s="1"/>
  <c r="W48" i="123"/>
  <c r="X48" i="123" s="1"/>
  <c r="O48" i="123" a="1"/>
  <c r="J48" i="123"/>
  <c r="E48" i="123"/>
  <c r="AE47" i="123"/>
  <c r="AD47" i="123"/>
  <c r="Z47" i="123"/>
  <c r="AA47" i="123" s="1"/>
  <c r="AB47" i="123" s="1"/>
  <c r="W47" i="123"/>
  <c r="X47" i="123" s="1"/>
  <c r="O47" i="123" a="1"/>
  <c r="J47" i="123"/>
  <c r="E47" i="123"/>
  <c r="AE46" i="123"/>
  <c r="AD46" i="123"/>
  <c r="Z46" i="123"/>
  <c r="AA46" i="123" s="1"/>
  <c r="AB46" i="123" s="1"/>
  <c r="W46" i="123"/>
  <c r="X46" i="123" s="1"/>
  <c r="O46" i="123" a="1"/>
  <c r="J46" i="123"/>
  <c r="E46" i="123"/>
  <c r="AE45" i="123"/>
  <c r="AD45" i="123"/>
  <c r="Z45" i="123"/>
  <c r="AA45" i="123" s="1"/>
  <c r="AB45" i="123" s="1"/>
  <c r="W45" i="123"/>
  <c r="X45" i="123" s="1"/>
  <c r="O45" i="123" a="1"/>
  <c r="J45" i="123"/>
  <c r="E45" i="123"/>
  <c r="AE44" i="123"/>
  <c r="AD44" i="123"/>
  <c r="Z44" i="123"/>
  <c r="AA44" i="123" s="1"/>
  <c r="AB44" i="123" s="1"/>
  <c r="W44" i="123"/>
  <c r="X44" i="123" s="1"/>
  <c r="O44" i="123" a="1"/>
  <c r="J44" i="123"/>
  <c r="E44" i="123"/>
  <c r="AE43" i="123"/>
  <c r="AD43" i="123"/>
  <c r="Z43" i="123"/>
  <c r="AA43" i="123" s="1"/>
  <c r="AB43" i="123" s="1"/>
  <c r="W43" i="123"/>
  <c r="X43" i="123" s="1"/>
  <c r="O43" i="123" a="1"/>
  <c r="J43" i="123"/>
  <c r="E43" i="123"/>
  <c r="AE42" i="123"/>
  <c r="AD42" i="123"/>
  <c r="Z42" i="123"/>
  <c r="AA42" i="123" s="1"/>
  <c r="AB42" i="123" s="1"/>
  <c r="W42" i="123"/>
  <c r="X42" i="123" s="1"/>
  <c r="O42" i="123" a="1"/>
  <c r="J42" i="123"/>
  <c r="E42" i="123"/>
  <c r="AE41" i="123"/>
  <c r="AD41" i="123"/>
  <c r="Z41" i="123"/>
  <c r="AA41" i="123" s="1"/>
  <c r="AB41" i="123" s="1"/>
  <c r="W41" i="123"/>
  <c r="X41" i="123" s="1"/>
  <c r="O41" i="123" a="1"/>
  <c r="J41" i="123"/>
  <c r="E41" i="123"/>
  <c r="AE40" i="123"/>
  <c r="AD40" i="123"/>
  <c r="Z40" i="123"/>
  <c r="AA40" i="123" s="1"/>
  <c r="AB40" i="123" s="1"/>
  <c r="W40" i="123"/>
  <c r="X40" i="123" s="1"/>
  <c r="O40" i="123" a="1"/>
  <c r="J40" i="123"/>
  <c r="E40" i="123"/>
  <c r="AE39" i="123"/>
  <c r="AD39" i="123"/>
  <c r="Z39" i="123"/>
  <c r="AA39" i="123" s="1"/>
  <c r="AB39" i="123" s="1"/>
  <c r="W39" i="123"/>
  <c r="X39" i="123" s="1"/>
  <c r="O39" i="123" a="1"/>
  <c r="J39" i="123"/>
  <c r="E39" i="123"/>
  <c r="AE38" i="123"/>
  <c r="AD38" i="123"/>
  <c r="Z38" i="123"/>
  <c r="AA38" i="123" s="1"/>
  <c r="AB38" i="123" s="1"/>
  <c r="W38" i="123"/>
  <c r="X38" i="123" s="1"/>
  <c r="O38" i="123" a="1"/>
  <c r="J38" i="123"/>
  <c r="E38" i="123"/>
  <c r="AE37" i="123"/>
  <c r="AD37" i="123"/>
  <c r="Z37" i="123"/>
  <c r="AA37" i="123" s="1"/>
  <c r="AB37" i="123" s="1"/>
  <c r="W37" i="123"/>
  <c r="X37" i="123" s="1"/>
  <c r="O37" i="123" a="1"/>
  <c r="J37" i="123"/>
  <c r="E37" i="123"/>
  <c r="AE36" i="123"/>
  <c r="AD36" i="123"/>
  <c r="Z36" i="123"/>
  <c r="AA36" i="123" s="1"/>
  <c r="AB36" i="123" s="1"/>
  <c r="W36" i="123"/>
  <c r="X36" i="123" s="1"/>
  <c r="O36" i="123" a="1"/>
  <c r="J36" i="123"/>
  <c r="E36" i="123"/>
  <c r="AE35" i="123"/>
  <c r="AD35" i="123"/>
  <c r="Z35" i="123"/>
  <c r="AA35" i="123" s="1"/>
  <c r="AB35" i="123" s="1"/>
  <c r="W35" i="123"/>
  <c r="X35" i="123" s="1"/>
  <c r="O35" i="123" a="1"/>
  <c r="J35" i="123"/>
  <c r="E35" i="123"/>
  <c r="AE34" i="123"/>
  <c r="AD34" i="123"/>
  <c r="Z34" i="123"/>
  <c r="AA34" i="123" s="1"/>
  <c r="AB34" i="123" s="1"/>
  <c r="W34" i="123"/>
  <c r="X34" i="123" s="1"/>
  <c r="O34" i="123" a="1"/>
  <c r="AE33" i="123"/>
  <c r="AD33" i="123"/>
  <c r="Z33" i="123"/>
  <c r="AA33" i="123" s="1"/>
  <c r="AB33" i="123" s="1"/>
  <c r="W33" i="123"/>
  <c r="X33" i="123" s="1"/>
  <c r="O33" i="123" a="1"/>
  <c r="AE32" i="123"/>
  <c r="AD32" i="123"/>
  <c r="Z32" i="123"/>
  <c r="AA32" i="123" s="1"/>
  <c r="AB32" i="123" s="1"/>
  <c r="W32" i="123"/>
  <c r="X32" i="123" s="1"/>
  <c r="O32" i="123" a="1"/>
  <c r="AE31" i="123"/>
  <c r="AD31" i="123"/>
  <c r="Z31" i="123"/>
  <c r="AA31" i="123" s="1"/>
  <c r="AB31" i="123" s="1"/>
  <c r="W31" i="123"/>
  <c r="X31" i="123" s="1"/>
  <c r="O31" i="123" a="1"/>
  <c r="AE30" i="123"/>
  <c r="AD30" i="123"/>
  <c r="Z30" i="123"/>
  <c r="AA30" i="123" s="1"/>
  <c r="AB30" i="123" s="1"/>
  <c r="W30" i="123"/>
  <c r="X30" i="123" s="1"/>
  <c r="O30" i="123" a="1"/>
  <c r="AE29" i="123"/>
  <c r="AD29" i="123"/>
  <c r="Z29" i="123"/>
  <c r="AA29" i="123" s="1"/>
  <c r="AB29" i="123" s="1"/>
  <c r="W29" i="123"/>
  <c r="X29" i="123" s="1"/>
  <c r="O29" i="123" a="1"/>
  <c r="AE28" i="123"/>
  <c r="AD28" i="123"/>
  <c r="Z28" i="123"/>
  <c r="AA28" i="123" s="1"/>
  <c r="AB28" i="123" s="1"/>
  <c r="W28" i="123"/>
  <c r="X28" i="123" s="1"/>
  <c r="O28" i="123" a="1"/>
  <c r="AE27" i="123"/>
  <c r="AD27" i="123"/>
  <c r="Z27" i="123"/>
  <c r="AA27" i="123" s="1"/>
  <c r="AB27" i="123" s="1"/>
  <c r="W27" i="123"/>
  <c r="X27" i="123" s="1"/>
  <c r="O27" i="123" a="1"/>
  <c r="AE26" i="123"/>
  <c r="AD26" i="123"/>
  <c r="Z26" i="123"/>
  <c r="AA26" i="123" s="1"/>
  <c r="AB26" i="123" s="1"/>
  <c r="W26" i="123"/>
  <c r="X26" i="123" s="1"/>
  <c r="O26" i="123" a="1"/>
  <c r="AE25" i="123"/>
  <c r="AD25" i="123"/>
  <c r="Z25" i="123"/>
  <c r="AA25" i="123" s="1"/>
  <c r="AB25" i="123" s="1"/>
  <c r="W25" i="123"/>
  <c r="X25" i="123" s="1"/>
  <c r="O25" i="123" a="1"/>
  <c r="AE24" i="123"/>
  <c r="AD24" i="123"/>
  <c r="Z24" i="123"/>
  <c r="AA24" i="123" s="1"/>
  <c r="AB24" i="123" s="1"/>
  <c r="W24" i="123"/>
  <c r="X24" i="123" s="1"/>
  <c r="O24" i="123" a="1"/>
  <c r="AE23" i="123"/>
  <c r="AD23" i="123"/>
  <c r="Z23" i="123"/>
  <c r="AA23" i="123" s="1"/>
  <c r="AB23" i="123" s="1"/>
  <c r="W23" i="123"/>
  <c r="X23" i="123" s="1"/>
  <c r="O23" i="123" a="1"/>
  <c r="AE22" i="123"/>
  <c r="AD22" i="123"/>
  <c r="Z22" i="123"/>
  <c r="AA22" i="123" s="1"/>
  <c r="AB22" i="123" s="1"/>
  <c r="W22" i="123"/>
  <c r="X22" i="123" s="1"/>
  <c r="O22" i="123" a="1"/>
  <c r="AE21" i="123"/>
  <c r="AD21" i="123"/>
  <c r="Z21" i="123"/>
  <c r="AA21" i="123" s="1"/>
  <c r="AB21" i="123" s="1"/>
  <c r="W21" i="123"/>
  <c r="X21" i="123" s="1"/>
  <c r="O21" i="123" a="1"/>
  <c r="AE20" i="123"/>
  <c r="AD20" i="123"/>
  <c r="Z20" i="123"/>
  <c r="AA20" i="123" s="1"/>
  <c r="AB20" i="123" s="1"/>
  <c r="W20" i="123"/>
  <c r="X20" i="123" s="1"/>
  <c r="O20" i="123" a="1"/>
  <c r="G20" i="123"/>
  <c r="E20" i="123"/>
  <c r="AE19" i="123"/>
  <c r="AD19" i="123"/>
  <c r="Z19" i="123"/>
  <c r="AA19" i="123" s="1"/>
  <c r="AB19" i="123" s="1"/>
  <c r="W19" i="123"/>
  <c r="X19" i="123" s="1"/>
  <c r="O19" i="123" a="1"/>
  <c r="G19" i="123"/>
  <c r="E19" i="123"/>
  <c r="AE18" i="123"/>
  <c r="AD18" i="123"/>
  <c r="Z18" i="123"/>
  <c r="AA18" i="123" s="1"/>
  <c r="AB18" i="123" s="1"/>
  <c r="W18" i="123"/>
  <c r="X18" i="123" s="1"/>
  <c r="O18" i="123" a="1"/>
  <c r="AE17" i="123"/>
  <c r="AD17" i="123"/>
  <c r="Z17" i="123"/>
  <c r="AA17" i="123" s="1"/>
  <c r="AB17" i="123" s="1"/>
  <c r="W17" i="123"/>
  <c r="X17" i="123" s="1"/>
  <c r="O17" i="123" a="1"/>
  <c r="AE16" i="123"/>
  <c r="AD16" i="123"/>
  <c r="Z16" i="123"/>
  <c r="AA16" i="123" s="1"/>
  <c r="AB16" i="123" s="1"/>
  <c r="W16" i="123"/>
  <c r="X16" i="123" s="1"/>
  <c r="O16" i="123" a="1"/>
  <c r="AE15" i="123"/>
  <c r="AD15" i="123"/>
  <c r="Z15" i="123"/>
  <c r="AA15" i="123" s="1"/>
  <c r="AB15" i="123" s="1"/>
  <c r="W15" i="123"/>
  <c r="X15" i="123" s="1"/>
  <c r="O15" i="123" a="1"/>
  <c r="AE14" i="123"/>
  <c r="AD14" i="123"/>
  <c r="Z14" i="123"/>
  <c r="AA14" i="123" s="1"/>
  <c r="AB14" i="123" s="1"/>
  <c r="W14" i="123"/>
  <c r="X14" i="123" s="1"/>
  <c r="O14" i="123" a="1"/>
  <c r="AE13" i="123"/>
  <c r="AD13" i="123"/>
  <c r="Z13" i="123"/>
  <c r="AA13" i="123" s="1"/>
  <c r="AB13" i="123" s="1"/>
  <c r="W13" i="123"/>
  <c r="X13" i="123" s="1"/>
  <c r="O13" i="123" a="1"/>
  <c r="AE12" i="123"/>
  <c r="AD12" i="123"/>
  <c r="Z12" i="123"/>
  <c r="AA12" i="123" s="1"/>
  <c r="AB12" i="123" s="1"/>
  <c r="W12" i="123"/>
  <c r="X12" i="123" s="1"/>
  <c r="O12" i="123" a="1"/>
  <c r="AE11" i="123"/>
  <c r="AD11" i="123"/>
  <c r="Z11" i="123"/>
  <c r="AA11" i="123" s="1"/>
  <c r="AB11" i="123" s="1"/>
  <c r="W11" i="123"/>
  <c r="X11" i="123" s="1"/>
  <c r="O11" i="123" a="1"/>
  <c r="AE10" i="123"/>
  <c r="AD10" i="123"/>
  <c r="Z10" i="123"/>
  <c r="AA10" i="123" s="1"/>
  <c r="AB10" i="123" s="1"/>
  <c r="W10" i="123"/>
  <c r="X10" i="123" s="1"/>
  <c r="O10" i="123" a="1"/>
  <c r="AE9" i="123"/>
  <c r="AD9" i="123"/>
  <c r="Z9" i="123"/>
  <c r="AA9" i="123" s="1"/>
  <c r="AB9" i="123" s="1"/>
  <c r="W9" i="123"/>
  <c r="X9" i="123" s="1"/>
  <c r="O9" i="123" a="1"/>
  <c r="AE8" i="123"/>
  <c r="AD8" i="123"/>
  <c r="Z8" i="123"/>
  <c r="AA8" i="123" s="1"/>
  <c r="AB8" i="123" s="1"/>
  <c r="W8" i="123"/>
  <c r="X8" i="123" s="1"/>
  <c r="O8" i="123" a="1"/>
  <c r="AE7" i="123"/>
  <c r="AD7" i="123"/>
  <c r="Z7" i="123"/>
  <c r="AA7" i="123" s="1"/>
  <c r="AB7" i="123" s="1"/>
  <c r="W7" i="123"/>
  <c r="X7" i="123" s="1"/>
  <c r="O7" i="123" a="1"/>
  <c r="AE6" i="123"/>
  <c r="AD6" i="123"/>
  <c r="Z6" i="123"/>
  <c r="AA6" i="123" s="1"/>
  <c r="AB6" i="123" s="1"/>
  <c r="W6" i="123"/>
  <c r="X6" i="123" s="1"/>
  <c r="O6" i="123" a="1"/>
  <c r="AE5" i="123"/>
  <c r="AD5" i="123"/>
  <c r="Z5" i="123"/>
  <c r="AA5" i="123" s="1"/>
  <c r="AB5" i="123" s="1"/>
  <c r="W5" i="123"/>
  <c r="X5" i="123" s="1"/>
  <c r="O5" i="123" a="1"/>
  <c r="AE4" i="123"/>
  <c r="AD4" i="123"/>
  <c r="Z4" i="123"/>
  <c r="AA4" i="123" s="1"/>
  <c r="AB4" i="123" s="1"/>
  <c r="W4" i="123"/>
  <c r="X4" i="123" s="1"/>
  <c r="O4" i="123" a="1"/>
  <c r="AE3" i="123"/>
  <c r="AD3" i="123"/>
  <c r="Z3" i="123"/>
  <c r="AA3" i="123" s="1"/>
  <c r="AB3" i="123" s="1"/>
  <c r="W3" i="123"/>
  <c r="X3" i="123" s="1"/>
  <c r="T3" i="123"/>
  <c r="O3" i="123" a="1"/>
  <c r="AE2" i="123"/>
  <c r="AD2" i="123"/>
  <c r="Z2" i="123"/>
  <c r="AA2" i="123" s="1"/>
  <c r="AB2" i="123" s="1"/>
  <c r="W2" i="123"/>
  <c r="X2" i="123" s="1"/>
  <c r="T2" i="123"/>
  <c r="O2" i="123" a="1"/>
  <c r="Q1" i="123"/>
  <c r="AI3" i="114"/>
  <c r="AI2" i="114"/>
  <c r="AI1" i="114"/>
  <c r="AI7" i="114" s="1"/>
  <c r="AH8" i="114" s="1"/>
  <c r="AK3" i="114"/>
  <c r="AM5" i="114"/>
  <c r="C3" i="48"/>
  <c r="D2" i="111"/>
  <c r="L3" i="55"/>
  <c r="L4" i="55"/>
  <c r="L5" i="55"/>
  <c r="L6" i="55"/>
  <c r="L7" i="55"/>
  <c r="L8" i="55"/>
  <c r="L9" i="55"/>
  <c r="L10" i="55"/>
  <c r="L11" i="55"/>
  <c r="L12" i="55"/>
  <c r="L13" i="55"/>
  <c r="L14" i="55"/>
  <c r="W12" i="55" a="1"/>
  <c r="V12" i="55"/>
  <c r="U12" i="55"/>
  <c r="W10" i="55" a="1"/>
  <c r="U10" i="55"/>
  <c r="W9" i="55" a="1"/>
  <c r="W7" i="55" a="1"/>
  <c r="W6" i="55" a="1"/>
  <c r="W5" i="55" a="1"/>
  <c r="W4" i="55" a="1"/>
  <c r="W3" i="55" a="1"/>
  <c r="W2" i="55" a="1"/>
  <c r="W1" i="55" a="1"/>
  <c r="O14" i="95"/>
  <c r="C3" i="110"/>
  <c r="C4" i="110"/>
  <c r="C5" i="110"/>
  <c r="C6" i="110"/>
  <c r="C7" i="110"/>
  <c r="C8" i="110"/>
  <c r="C9" i="110"/>
  <c r="C10" i="110"/>
  <c r="C11" i="110"/>
  <c r="C12" i="110"/>
  <c r="C13" i="110"/>
  <c r="B3" i="110"/>
  <c r="B4" i="110"/>
  <c r="B5" i="110"/>
  <c r="B6" i="110"/>
  <c r="B7" i="110"/>
  <c r="B8" i="110"/>
  <c r="B9" i="110"/>
  <c r="B10" i="110"/>
  <c r="B11" i="110"/>
  <c r="B12" i="110"/>
  <c r="B13" i="110"/>
  <c r="B14" i="110"/>
  <c r="H3" i="120"/>
  <c r="H4" i="120"/>
  <c r="H5" i="120"/>
  <c r="H6" i="120"/>
  <c r="H7" i="120"/>
  <c r="H8" i="120"/>
  <c r="H9" i="120"/>
  <c r="H10" i="120"/>
  <c r="H11" i="120"/>
  <c r="H12" i="120"/>
  <c r="H13" i="120"/>
  <c r="H14" i="120"/>
  <c r="H15" i="120"/>
  <c r="H16" i="120"/>
  <c r="H17" i="120"/>
  <c r="H18" i="120"/>
  <c r="H19" i="120"/>
  <c r="H20" i="120"/>
  <c r="H21" i="120"/>
  <c r="H22" i="120"/>
  <c r="H23" i="120"/>
  <c r="H24" i="120"/>
  <c r="H25" i="120"/>
  <c r="H26" i="120"/>
  <c r="H27" i="120"/>
  <c r="H28" i="120"/>
  <c r="H29" i="120"/>
  <c r="H30" i="120"/>
  <c r="H31" i="120"/>
  <c r="H32" i="120"/>
  <c r="H33" i="120"/>
  <c r="H34" i="120"/>
  <c r="H35" i="120"/>
  <c r="H36" i="120"/>
  <c r="H37" i="120"/>
  <c r="H38" i="120"/>
  <c r="H39" i="120"/>
  <c r="H40" i="120"/>
  <c r="H41" i="120"/>
  <c r="H42" i="120"/>
  <c r="H43" i="120"/>
  <c r="H44" i="120"/>
  <c r="H45" i="120"/>
  <c r="H46" i="120"/>
  <c r="H47" i="120"/>
  <c r="H48" i="120"/>
  <c r="H49" i="120"/>
  <c r="H2" i="120"/>
  <c r="G6" i="120"/>
  <c r="G7" i="120"/>
  <c r="G8" i="120"/>
  <c r="G9" i="120"/>
  <c r="G10" i="120"/>
  <c r="G11" i="120"/>
  <c r="G12" i="120"/>
  <c r="G13" i="120"/>
  <c r="G14" i="120"/>
  <c r="G15" i="120"/>
  <c r="G16" i="120"/>
  <c r="G17" i="120"/>
  <c r="G18" i="120"/>
  <c r="G19" i="120"/>
  <c r="G20" i="120"/>
  <c r="G21" i="120"/>
  <c r="G22" i="120"/>
  <c r="C29" i="118"/>
  <c r="D29" i="118" s="1"/>
  <c r="C30" i="118"/>
  <c r="D30" i="118" s="1"/>
  <c r="C28" i="118"/>
  <c r="D28" i="118" s="1"/>
  <c r="C26" i="118"/>
  <c r="D26" i="118" s="1"/>
  <c r="C27" i="118"/>
  <c r="D27" i="118" s="1"/>
  <c r="C25" i="118"/>
  <c r="D25" i="118" s="1"/>
  <c r="C24" i="118"/>
  <c r="D24" i="118" s="1"/>
  <c r="C23" i="118"/>
  <c r="A2" i="3"/>
  <c r="AY44" i="110"/>
  <c r="AY43" i="110"/>
  <c r="AY14" i="110"/>
  <c r="AY13" i="110"/>
  <c r="BF12" i="110"/>
  <c r="AY12" i="110"/>
  <c r="BF11" i="110"/>
  <c r="AY11" i="110"/>
  <c r="BF10" i="110"/>
  <c r="AY10" i="110"/>
  <c r="BF9" i="110"/>
  <c r="AY9" i="110"/>
  <c r="BF8" i="110"/>
  <c r="AY8" i="110"/>
  <c r="BF7" i="110"/>
  <c r="AY7" i="110"/>
  <c r="BG6" i="110"/>
  <c r="BF6" i="110"/>
  <c r="AY6" i="110"/>
  <c r="BF5" i="110"/>
  <c r="AY5" i="110"/>
  <c r="BF4" i="110"/>
  <c r="AY4" i="110"/>
  <c r="BF3" i="110"/>
  <c r="AY3" i="110"/>
  <c r="BF2" i="110"/>
  <c r="L278" i="100"/>
  <c r="L279" i="100"/>
  <c r="L280" i="100"/>
  <c r="L281" i="100"/>
  <c r="L282" i="100"/>
  <c r="L283" i="100"/>
  <c r="L284" i="100"/>
  <c r="L285" i="100"/>
  <c r="L286" i="100"/>
  <c r="L287" i="100"/>
  <c r="L288" i="100"/>
  <c r="L289" i="100"/>
  <c r="L290" i="100"/>
  <c r="L291" i="100"/>
  <c r="L292" i="100"/>
  <c r="L293" i="100"/>
  <c r="L294" i="100"/>
  <c r="L295" i="100"/>
  <c r="L296" i="100"/>
  <c r="L297" i="100"/>
  <c r="L298" i="100"/>
  <c r="L299" i="100"/>
  <c r="L300" i="100"/>
  <c r="L301" i="100"/>
  <c r="L302" i="100"/>
  <c r="L303" i="100"/>
  <c r="L304" i="100"/>
  <c r="L305" i="100"/>
  <c r="L306" i="100"/>
  <c r="L307" i="100"/>
  <c r="L308" i="100"/>
  <c r="L309" i="100"/>
  <c r="L310" i="100"/>
  <c r="L311" i="100"/>
  <c r="L312" i="100"/>
  <c r="L313" i="100"/>
  <c r="L314" i="100"/>
  <c r="L315" i="100"/>
  <c r="L316" i="100"/>
  <c r="L317" i="100"/>
  <c r="L318" i="100"/>
  <c r="L319" i="100"/>
  <c r="L320" i="100"/>
  <c r="L321" i="100"/>
  <c r="L322" i="100"/>
  <c r="L323" i="100"/>
  <c r="L324" i="100"/>
  <c r="L325" i="100"/>
  <c r="L326" i="100"/>
  <c r="L327" i="100"/>
  <c r="L328" i="100"/>
  <c r="L329" i="100"/>
  <c r="L330" i="100"/>
  <c r="L331" i="100"/>
  <c r="L332" i="100"/>
  <c r="L333" i="100"/>
  <c r="L334" i="100"/>
  <c r="L335" i="100"/>
  <c r="L336" i="100"/>
  <c r="L337" i="100"/>
  <c r="L338" i="100"/>
  <c r="L339" i="100"/>
  <c r="L340" i="100"/>
  <c r="L341" i="100"/>
  <c r="L342" i="100"/>
  <c r="L343" i="100"/>
  <c r="L344" i="100"/>
  <c r="L345" i="100"/>
  <c r="L346" i="100"/>
  <c r="L347" i="100"/>
  <c r="L348" i="100"/>
  <c r="L349" i="100"/>
  <c r="L350" i="100"/>
  <c r="L351" i="100"/>
  <c r="L352" i="100"/>
  <c r="L353" i="100"/>
  <c r="L354" i="100"/>
  <c r="L355" i="100"/>
  <c r="L356" i="100"/>
  <c r="L357" i="100"/>
  <c r="L358" i="100"/>
  <c r="L359" i="100"/>
  <c r="L360" i="100"/>
  <c r="L361" i="100"/>
  <c r="L362" i="100"/>
  <c r="L363" i="100"/>
  <c r="L364" i="100"/>
  <c r="L365" i="100"/>
  <c r="L366" i="100"/>
  <c r="L367" i="100"/>
  <c r="L368" i="100"/>
  <c r="L369" i="100"/>
  <c r="L370" i="100"/>
  <c r="L371" i="100"/>
  <c r="L372" i="100"/>
  <c r="L373" i="100"/>
  <c r="L374" i="100"/>
  <c r="L375" i="100"/>
  <c r="L376" i="100"/>
  <c r="L377" i="100"/>
  <c r="L378" i="100"/>
  <c r="L379" i="100"/>
  <c r="L380" i="100"/>
  <c r="L381" i="100"/>
  <c r="L382" i="100"/>
  <c r="L383" i="100"/>
  <c r="L384" i="100"/>
  <c r="L385" i="100"/>
  <c r="L386" i="100"/>
  <c r="L387" i="100"/>
  <c r="L388" i="100"/>
  <c r="L389" i="100"/>
  <c r="L390" i="100"/>
  <c r="L391" i="100"/>
  <c r="L392" i="100"/>
  <c r="L393" i="100"/>
  <c r="L394" i="100"/>
  <c r="L395" i="100"/>
  <c r="L396" i="100"/>
  <c r="L397" i="100"/>
  <c r="L398" i="100"/>
  <c r="L399" i="100"/>
  <c r="L400" i="100"/>
  <c r="L401" i="100"/>
  <c r="L402" i="100"/>
  <c r="L403" i="100"/>
  <c r="L404" i="100"/>
  <c r="L405" i="100"/>
  <c r="L406" i="100"/>
  <c r="L407" i="100"/>
  <c r="L408" i="100"/>
  <c r="L409" i="100"/>
  <c r="L410" i="100"/>
  <c r="L411" i="100"/>
  <c r="L412" i="100"/>
  <c r="L413" i="100"/>
  <c r="L414" i="100"/>
  <c r="L415" i="100"/>
  <c r="L416" i="100"/>
  <c r="L417" i="100"/>
  <c r="L418" i="100"/>
  <c r="L419" i="100"/>
  <c r="L420" i="100"/>
  <c r="L421" i="100"/>
  <c r="L422" i="100"/>
  <c r="L423" i="100"/>
  <c r="L424" i="100"/>
  <c r="L425" i="100"/>
  <c r="L426" i="100"/>
  <c r="L427" i="100"/>
  <c r="L428" i="100"/>
  <c r="L429" i="100"/>
  <c r="L430" i="100"/>
  <c r="L431" i="100"/>
  <c r="L432" i="100"/>
  <c r="L433" i="100"/>
  <c r="L434" i="100"/>
  <c r="L435" i="100"/>
  <c r="L436" i="100"/>
  <c r="L437" i="100"/>
  <c r="L438" i="100"/>
  <c r="L439" i="100"/>
  <c r="L440" i="100"/>
  <c r="L441" i="100"/>
  <c r="L442" i="100"/>
  <c r="L443" i="100"/>
  <c r="L444" i="100"/>
  <c r="L445" i="100"/>
  <c r="L446" i="100"/>
  <c r="L447" i="100"/>
  <c r="L448" i="100"/>
  <c r="L449" i="100"/>
  <c r="L450" i="100"/>
  <c r="L451" i="100"/>
  <c r="L452" i="100"/>
  <c r="L453" i="100"/>
  <c r="L454" i="100"/>
  <c r="L455" i="100"/>
  <c r="L456" i="100"/>
  <c r="L457" i="100"/>
  <c r="L458" i="100"/>
  <c r="L459" i="100"/>
  <c r="L460" i="100"/>
  <c r="L461" i="100"/>
  <c r="L462" i="100"/>
  <c r="L463" i="100"/>
  <c r="L464" i="100"/>
  <c r="L465" i="100"/>
  <c r="L466" i="100"/>
  <c r="L467" i="100"/>
  <c r="L468" i="100"/>
  <c r="L469" i="100"/>
  <c r="L470" i="100"/>
  <c r="L471" i="100"/>
  <c r="L472" i="100"/>
  <c r="L473" i="100"/>
  <c r="L474" i="100"/>
  <c r="L475" i="100"/>
  <c r="L476" i="100"/>
  <c r="L477" i="100"/>
  <c r="L478" i="100"/>
  <c r="L479" i="100"/>
  <c r="L480" i="100"/>
  <c r="L481" i="100"/>
  <c r="L482" i="100"/>
  <c r="L483" i="100"/>
  <c r="L484" i="100"/>
  <c r="L485" i="100"/>
  <c r="L486" i="100"/>
  <c r="L487" i="100"/>
  <c r="L488" i="100"/>
  <c r="L489" i="100"/>
  <c r="L490" i="100"/>
  <c r="L491" i="100"/>
  <c r="L492" i="100"/>
  <c r="L493" i="100"/>
  <c r="L494" i="100"/>
  <c r="L495" i="100"/>
  <c r="L496" i="100"/>
  <c r="L497" i="100"/>
  <c r="L498" i="100"/>
  <c r="L499" i="100"/>
  <c r="L500" i="100"/>
  <c r="L501" i="100"/>
  <c r="L502" i="100"/>
  <c r="L503" i="100"/>
  <c r="L504" i="100"/>
  <c r="L505" i="100"/>
  <c r="L506" i="100"/>
  <c r="L507" i="100"/>
  <c r="L508" i="100"/>
  <c r="L509" i="100"/>
  <c r="L510" i="100"/>
  <c r="L511" i="100"/>
  <c r="L512" i="100"/>
  <c r="L513" i="100"/>
  <c r="L514" i="100"/>
  <c r="L515" i="100"/>
  <c r="L516" i="100"/>
  <c r="L517" i="100"/>
  <c r="L518" i="100"/>
  <c r="L519" i="100"/>
  <c r="L520" i="100"/>
  <c r="L521" i="100"/>
  <c r="L522" i="100"/>
  <c r="L523" i="100"/>
  <c r="L524" i="100"/>
  <c r="L525" i="100"/>
  <c r="L526" i="100"/>
  <c r="L527" i="100"/>
  <c r="L528" i="100"/>
  <c r="L529" i="100"/>
  <c r="L530" i="100"/>
  <c r="L531" i="100"/>
  <c r="L532" i="100"/>
  <c r="L533" i="100"/>
  <c r="L534" i="100"/>
  <c r="L535" i="100"/>
  <c r="L536" i="100"/>
  <c r="L537" i="100"/>
  <c r="L538" i="100"/>
  <c r="L539" i="100"/>
  <c r="L540" i="100"/>
  <c r="L541" i="100"/>
  <c r="L542" i="100"/>
  <c r="L543" i="100"/>
  <c r="L544" i="100"/>
  <c r="L545" i="100"/>
  <c r="L546" i="100"/>
  <c r="L547" i="100"/>
  <c r="L548" i="100"/>
  <c r="L549" i="100"/>
  <c r="L550" i="100"/>
  <c r="L551" i="100"/>
  <c r="L552" i="100"/>
  <c r="L553" i="100"/>
  <c r="L554" i="100"/>
  <c r="L555" i="100"/>
  <c r="L556" i="100"/>
  <c r="L557" i="100"/>
  <c r="L558" i="100"/>
  <c r="L559" i="100"/>
  <c r="L560" i="100"/>
  <c r="L561" i="100"/>
  <c r="L562" i="100"/>
  <c r="L563" i="100"/>
  <c r="L564" i="100"/>
  <c r="L565" i="100"/>
  <c r="L566" i="100"/>
  <c r="L567" i="100"/>
  <c r="L568" i="100"/>
  <c r="L569" i="100"/>
  <c r="L570" i="100"/>
  <c r="L571" i="100"/>
  <c r="L572" i="100"/>
  <c r="L573" i="100"/>
  <c r="L574" i="100"/>
  <c r="L575" i="100"/>
  <c r="L576" i="100"/>
  <c r="L577" i="100"/>
  <c r="L578" i="100"/>
  <c r="L579" i="100"/>
  <c r="L580" i="100"/>
  <c r="L581" i="100"/>
  <c r="L582" i="100"/>
  <c r="L583" i="100"/>
  <c r="L584" i="100"/>
  <c r="L585" i="100"/>
  <c r="L586" i="100"/>
  <c r="L587" i="100"/>
  <c r="L588" i="100"/>
  <c r="L589" i="100"/>
  <c r="L590" i="100"/>
  <c r="L591" i="100"/>
  <c r="L592" i="100"/>
  <c r="L593" i="100"/>
  <c r="L594" i="100"/>
  <c r="L595" i="100"/>
  <c r="L596" i="100"/>
  <c r="L597" i="100"/>
  <c r="L598" i="100"/>
  <c r="L599" i="100"/>
  <c r="L600" i="100"/>
  <c r="L601" i="100"/>
  <c r="L602" i="100"/>
  <c r="L603" i="100"/>
  <c r="L604" i="100"/>
  <c r="L605" i="100"/>
  <c r="L606" i="100"/>
  <c r="L607" i="100"/>
  <c r="L608" i="100"/>
  <c r="L609" i="100"/>
  <c r="L610" i="100"/>
  <c r="L611" i="100"/>
  <c r="L612" i="100"/>
  <c r="L613" i="100"/>
  <c r="L614" i="100"/>
  <c r="L615" i="100"/>
  <c r="L616" i="100"/>
  <c r="L617" i="100"/>
  <c r="L618" i="100"/>
  <c r="L619" i="100"/>
  <c r="L620" i="100"/>
  <c r="L621" i="100"/>
  <c r="L622" i="100"/>
  <c r="L623" i="100"/>
  <c r="L624" i="100"/>
  <c r="L625" i="100"/>
  <c r="L626" i="100"/>
  <c r="L627" i="100"/>
  <c r="L628" i="100"/>
  <c r="L629" i="100"/>
  <c r="L630" i="100"/>
  <c r="L631" i="100"/>
  <c r="L632" i="100"/>
  <c r="L633" i="100"/>
  <c r="L634" i="100"/>
  <c r="L635" i="100"/>
  <c r="L636" i="100"/>
  <c r="L637" i="100"/>
  <c r="L638" i="100"/>
  <c r="L639" i="100"/>
  <c r="L640" i="100"/>
  <c r="L641" i="100"/>
  <c r="L642" i="100"/>
  <c r="L643" i="100"/>
  <c r="L644" i="100"/>
  <c r="L645" i="100"/>
  <c r="L646" i="100"/>
  <c r="L647" i="100"/>
  <c r="L648" i="100"/>
  <c r="L649" i="100"/>
  <c r="L650" i="100"/>
  <c r="L651" i="100"/>
  <c r="L652" i="100"/>
  <c r="L653" i="100"/>
  <c r="L654" i="100"/>
  <c r="L655" i="100"/>
  <c r="L656" i="100"/>
  <c r="L657" i="100"/>
  <c r="L658" i="100"/>
  <c r="L659" i="100"/>
  <c r="L660" i="100"/>
  <c r="L661" i="100"/>
  <c r="L662" i="100"/>
  <c r="L663" i="100"/>
  <c r="L664" i="100"/>
  <c r="L665" i="100"/>
  <c r="L666" i="100"/>
  <c r="L667" i="100"/>
  <c r="L668" i="100"/>
  <c r="L669" i="100"/>
  <c r="L670" i="100"/>
  <c r="L671" i="100"/>
  <c r="L672" i="100"/>
  <c r="L673" i="100"/>
  <c r="L674" i="100"/>
  <c r="L675" i="100"/>
  <c r="L676" i="100"/>
  <c r="L677" i="100"/>
  <c r="L678" i="100"/>
  <c r="L679" i="100"/>
  <c r="L680" i="100"/>
  <c r="L681" i="100"/>
  <c r="L682" i="100"/>
  <c r="L683" i="100"/>
  <c r="L684" i="100"/>
  <c r="L685" i="100"/>
  <c r="L686" i="100"/>
  <c r="L687" i="100"/>
  <c r="L688" i="100"/>
  <c r="L689" i="100"/>
  <c r="L690" i="100"/>
  <c r="L691" i="100"/>
  <c r="L692" i="100"/>
  <c r="L693" i="100"/>
  <c r="L694" i="100"/>
  <c r="L695" i="100"/>
  <c r="L696" i="100"/>
  <c r="L697" i="100"/>
  <c r="L698" i="100"/>
  <c r="L699" i="100"/>
  <c r="L700" i="100"/>
  <c r="L701" i="100"/>
  <c r="L702" i="100"/>
  <c r="L703" i="100"/>
  <c r="L704" i="100"/>
  <c r="L705" i="100"/>
  <c r="L706" i="100"/>
  <c r="L707" i="100"/>
  <c r="L708" i="100"/>
  <c r="L709" i="100"/>
  <c r="L710" i="100"/>
  <c r="L711" i="100"/>
  <c r="L712" i="100"/>
  <c r="L713" i="100"/>
  <c r="L714" i="100"/>
  <c r="L715" i="100"/>
  <c r="L716" i="100"/>
  <c r="L717" i="100"/>
  <c r="L718" i="100"/>
  <c r="L719" i="100"/>
  <c r="L720" i="100"/>
  <c r="L721" i="100"/>
  <c r="L722" i="100"/>
  <c r="L723" i="100"/>
  <c r="L724" i="100"/>
  <c r="L725" i="100"/>
  <c r="L726" i="100"/>
  <c r="L727" i="100"/>
  <c r="L728" i="100"/>
  <c r="L729" i="100"/>
  <c r="L730" i="100"/>
  <c r="L731" i="100"/>
  <c r="L732" i="100"/>
  <c r="L733" i="100"/>
  <c r="L734" i="100"/>
  <c r="L735" i="100"/>
  <c r="L736" i="100"/>
  <c r="L737" i="100"/>
  <c r="L738" i="100"/>
  <c r="L739" i="100"/>
  <c r="L740" i="100"/>
  <c r="L741" i="100"/>
  <c r="L742" i="100"/>
  <c r="L743" i="100"/>
  <c r="L744" i="100"/>
  <c r="L745" i="100"/>
  <c r="L746" i="100"/>
  <c r="L747" i="100"/>
  <c r="L748" i="100"/>
  <c r="L749" i="100"/>
  <c r="L750" i="100"/>
  <c r="L751" i="100"/>
  <c r="L752" i="100"/>
  <c r="L753" i="100"/>
  <c r="L754" i="100"/>
  <c r="L755" i="100"/>
  <c r="L756" i="100"/>
  <c r="L757" i="100"/>
  <c r="L758" i="100"/>
  <c r="L759" i="100"/>
  <c r="L760" i="100"/>
  <c r="L761" i="100"/>
  <c r="L762" i="100"/>
  <c r="L763" i="100"/>
  <c r="L764" i="100"/>
  <c r="L765" i="100"/>
  <c r="L766" i="100"/>
  <c r="L767" i="100"/>
  <c r="L768" i="100"/>
  <c r="L769" i="100"/>
  <c r="L770" i="100"/>
  <c r="L771" i="100"/>
  <c r="L772" i="100"/>
  <c r="L773" i="100"/>
  <c r="L774" i="100"/>
  <c r="L775" i="100"/>
  <c r="L776" i="100"/>
  <c r="L777" i="100"/>
  <c r="L778" i="100"/>
  <c r="L779" i="100"/>
  <c r="L780" i="100"/>
  <c r="L781" i="100"/>
  <c r="L782" i="100"/>
  <c r="L783" i="100"/>
  <c r="L784" i="100"/>
  <c r="L785" i="100"/>
  <c r="L786" i="100"/>
  <c r="L787" i="100"/>
  <c r="L788" i="100"/>
  <c r="L789" i="100"/>
  <c r="L790" i="100"/>
  <c r="L791" i="100"/>
  <c r="L792" i="100"/>
  <c r="L793" i="100"/>
  <c r="L794" i="100"/>
  <c r="L795" i="100"/>
  <c r="L796" i="100"/>
  <c r="L797" i="100"/>
  <c r="L798" i="100"/>
  <c r="L799" i="100"/>
  <c r="L800" i="100"/>
  <c r="L801" i="100"/>
  <c r="L802" i="100"/>
  <c r="L803" i="100"/>
  <c r="L804" i="100"/>
  <c r="L805" i="100"/>
  <c r="L806" i="100"/>
  <c r="L807" i="100"/>
  <c r="L808" i="100"/>
  <c r="L809" i="100"/>
  <c r="L810" i="100"/>
  <c r="L811" i="100"/>
  <c r="L812" i="100"/>
  <c r="L813" i="100"/>
  <c r="L814" i="100"/>
  <c r="L815" i="100"/>
  <c r="L816" i="100"/>
  <c r="L817" i="100"/>
  <c r="L818" i="100"/>
  <c r="L819" i="100"/>
  <c r="L820" i="100"/>
  <c r="L821" i="100"/>
  <c r="L822" i="100"/>
  <c r="L823" i="100"/>
  <c r="L824" i="100"/>
  <c r="L825" i="100"/>
  <c r="L826" i="100"/>
  <c r="L827" i="100"/>
  <c r="L828" i="100"/>
  <c r="L829" i="100"/>
  <c r="L830" i="100"/>
  <c r="L831" i="100"/>
  <c r="L832" i="100"/>
  <c r="L833" i="100"/>
  <c r="L834" i="100"/>
  <c r="L835" i="100"/>
  <c r="L836" i="100"/>
  <c r="L837" i="100"/>
  <c r="L838" i="100"/>
  <c r="L839" i="100"/>
  <c r="L840" i="100"/>
  <c r="L841" i="100"/>
  <c r="L842" i="100"/>
  <c r="L843" i="100"/>
  <c r="L844" i="100"/>
  <c r="L845" i="100"/>
  <c r="L846" i="100"/>
  <c r="L847" i="100"/>
  <c r="L848" i="100"/>
  <c r="L849" i="100"/>
  <c r="L850" i="100"/>
  <c r="L851" i="100"/>
  <c r="L852" i="100"/>
  <c r="L853" i="100"/>
  <c r="L854" i="100"/>
  <c r="L855" i="100"/>
  <c r="L856" i="100"/>
  <c r="L857" i="100"/>
  <c r="L858" i="100"/>
  <c r="L859" i="100"/>
  <c r="L860" i="100"/>
  <c r="L861" i="100"/>
  <c r="L862" i="100"/>
  <c r="L863" i="100"/>
  <c r="L864" i="100"/>
  <c r="L865" i="100"/>
  <c r="L866" i="100"/>
  <c r="L867" i="100"/>
  <c r="L868" i="100"/>
  <c r="L869" i="100"/>
  <c r="L870" i="100"/>
  <c r="L871" i="100"/>
  <c r="L872" i="100"/>
  <c r="L873" i="100"/>
  <c r="L874" i="100"/>
  <c r="L875" i="100"/>
  <c r="L876" i="100"/>
  <c r="L877" i="100"/>
  <c r="L878" i="100"/>
  <c r="L879" i="100"/>
  <c r="L880" i="100"/>
  <c r="L881" i="100"/>
  <c r="L882" i="100"/>
  <c r="L883" i="100"/>
  <c r="L884" i="100"/>
  <c r="L885" i="100"/>
  <c r="L886" i="100"/>
  <c r="L887" i="100"/>
  <c r="L888" i="100"/>
  <c r="L889" i="100"/>
  <c r="L890" i="100"/>
  <c r="L891" i="100"/>
  <c r="L892" i="100"/>
  <c r="L893" i="100"/>
  <c r="L894" i="100"/>
  <c r="L895" i="100"/>
  <c r="L896" i="100"/>
  <c r="L897" i="100"/>
  <c r="L898" i="100"/>
  <c r="L899" i="100"/>
  <c r="L900" i="100"/>
  <c r="L901" i="100"/>
  <c r="L902" i="100"/>
  <c r="L903" i="100"/>
  <c r="L904" i="100"/>
  <c r="L905" i="100"/>
  <c r="L906" i="100"/>
  <c r="L907" i="100"/>
  <c r="L908" i="100"/>
  <c r="L909" i="100"/>
  <c r="L910" i="100"/>
  <c r="L911" i="100"/>
  <c r="L912" i="100"/>
  <c r="L913" i="100"/>
  <c r="L914" i="100"/>
  <c r="L915" i="100"/>
  <c r="L916" i="100"/>
  <c r="L917" i="100"/>
  <c r="L918" i="100"/>
  <c r="L919" i="100"/>
  <c r="L920" i="100"/>
  <c r="L921" i="100"/>
  <c r="L922" i="100"/>
  <c r="L923" i="100"/>
  <c r="L924" i="100"/>
  <c r="L925" i="100"/>
  <c r="L926" i="100"/>
  <c r="L927" i="100"/>
  <c r="L928" i="100"/>
  <c r="L929" i="100"/>
  <c r="L930" i="100"/>
  <c r="L931" i="100"/>
  <c r="L932" i="100"/>
  <c r="L933" i="100"/>
  <c r="L934" i="100"/>
  <c r="L935" i="100"/>
  <c r="L936" i="100"/>
  <c r="L937" i="100"/>
  <c r="L938" i="100"/>
  <c r="L939" i="100"/>
  <c r="L940" i="100"/>
  <c r="L941" i="100"/>
  <c r="L942" i="100"/>
  <c r="L943" i="100"/>
  <c r="L944" i="100"/>
  <c r="L945" i="100"/>
  <c r="L946" i="100"/>
  <c r="L947" i="100"/>
  <c r="L948" i="100"/>
  <c r="L949" i="100"/>
  <c r="L950" i="100"/>
  <c r="L951" i="100"/>
  <c r="L952" i="100"/>
  <c r="L953" i="100"/>
  <c r="L954" i="100"/>
  <c r="L955" i="100"/>
  <c r="L956" i="100"/>
  <c r="L957" i="100"/>
  <c r="L958" i="100"/>
  <c r="L959" i="100"/>
  <c r="L960" i="100"/>
  <c r="L961" i="100"/>
  <c r="L962" i="100"/>
  <c r="L963" i="100"/>
  <c r="L964" i="100"/>
  <c r="L965" i="100"/>
  <c r="L966" i="100"/>
  <c r="L967" i="100"/>
  <c r="L968" i="100"/>
  <c r="L969" i="100"/>
  <c r="L970" i="100"/>
  <c r="L971" i="100"/>
  <c r="L972" i="100"/>
  <c r="L973" i="100"/>
  <c r="L974" i="100"/>
  <c r="L975" i="100"/>
  <c r="L976" i="100"/>
  <c r="L977" i="100"/>
  <c r="L978" i="100"/>
  <c r="L979" i="100"/>
  <c r="L980" i="100"/>
  <c r="L981" i="100"/>
  <c r="L982" i="100"/>
  <c r="L983" i="100"/>
  <c r="L984" i="100"/>
  <c r="L985" i="100"/>
  <c r="L986" i="100"/>
  <c r="L987" i="100"/>
  <c r="L988" i="100"/>
  <c r="L989" i="100"/>
  <c r="L990" i="100"/>
  <c r="L991" i="100"/>
  <c r="L992" i="100"/>
  <c r="L993" i="100"/>
  <c r="L994" i="100"/>
  <c r="L995" i="100"/>
  <c r="L996" i="100"/>
  <c r="L997" i="100"/>
  <c r="L998" i="100"/>
  <c r="L999" i="100"/>
  <c r="L1000" i="100"/>
  <c r="L1001" i="100"/>
  <c r="L1002" i="100"/>
  <c r="L1003" i="100"/>
  <c r="L1004" i="100"/>
  <c r="L1005" i="100"/>
  <c r="L1006" i="100"/>
  <c r="L1007" i="100"/>
  <c r="L1008" i="100"/>
  <c r="L1009" i="100"/>
  <c r="L1010" i="100"/>
  <c r="L1011" i="100"/>
  <c r="L1012" i="100"/>
  <c r="L1013" i="100"/>
  <c r="L1014" i="100"/>
  <c r="L1015" i="100"/>
  <c r="L1016" i="100"/>
  <c r="L1017" i="100"/>
  <c r="L1018" i="100"/>
  <c r="L1019" i="100"/>
  <c r="L1020" i="100"/>
  <c r="L1021" i="100"/>
  <c r="L1022" i="100"/>
  <c r="L1023" i="100"/>
  <c r="L1024" i="100"/>
  <c r="L1025" i="100"/>
  <c r="L1026" i="100"/>
  <c r="L1027" i="100"/>
  <c r="L1028" i="100"/>
  <c r="L1029" i="100"/>
  <c r="L1030" i="100"/>
  <c r="L1031" i="100"/>
  <c r="L1032" i="100"/>
  <c r="L1033" i="100"/>
  <c r="L1034" i="100"/>
  <c r="L1035" i="100"/>
  <c r="L1036" i="100"/>
  <c r="L1037" i="100"/>
  <c r="L1038" i="100"/>
  <c r="L1039" i="100"/>
  <c r="L1040" i="100"/>
  <c r="L1041" i="100"/>
  <c r="L1042" i="100"/>
  <c r="L1043" i="100"/>
  <c r="L1044" i="100"/>
  <c r="L1045" i="100"/>
  <c r="L1046" i="100"/>
  <c r="L1047" i="100"/>
  <c r="L1048" i="100"/>
  <c r="L1049" i="100"/>
  <c r="L1050" i="100"/>
  <c r="L1051" i="100"/>
  <c r="L1052" i="100"/>
  <c r="L1053" i="100"/>
  <c r="L1054" i="100"/>
  <c r="L1055" i="100"/>
  <c r="L1056" i="100"/>
  <c r="L1057" i="100"/>
  <c r="L1058" i="100"/>
  <c r="L1059" i="100"/>
  <c r="L1060" i="100"/>
  <c r="L1061" i="100"/>
  <c r="L1062" i="100"/>
  <c r="L1063" i="100"/>
  <c r="L1064" i="100"/>
  <c r="L1065" i="100"/>
  <c r="L1066" i="100"/>
  <c r="L1067" i="100"/>
  <c r="L1068" i="100"/>
  <c r="L1069" i="100"/>
  <c r="L1070" i="100"/>
  <c r="L1071" i="100"/>
  <c r="L1072" i="100"/>
  <c r="L1073" i="100"/>
  <c r="L1074" i="100"/>
  <c r="L1075" i="100"/>
  <c r="L1076" i="100"/>
  <c r="L1077" i="100"/>
  <c r="L1078" i="100"/>
  <c r="L1079" i="100"/>
  <c r="L1080" i="100"/>
  <c r="L1081" i="100"/>
  <c r="L1082" i="100"/>
  <c r="L1083" i="100"/>
  <c r="L1084" i="100"/>
  <c r="L1085" i="100"/>
  <c r="L1086" i="100"/>
  <c r="L1087" i="100"/>
  <c r="L1088" i="100"/>
  <c r="L1089" i="100"/>
  <c r="L1090" i="100"/>
  <c r="L1091" i="100"/>
  <c r="L1092" i="100"/>
  <c r="L1093" i="100"/>
  <c r="L1094" i="100"/>
  <c r="L1095" i="100"/>
  <c r="L1096" i="100"/>
  <c r="L1097" i="100"/>
  <c r="L1098" i="100"/>
  <c r="L1099" i="100"/>
  <c r="L1100" i="100"/>
  <c r="L1101" i="100"/>
  <c r="L1102" i="100"/>
  <c r="L1103" i="100"/>
  <c r="L1104" i="100"/>
  <c r="L1105" i="100"/>
  <c r="L1106" i="100"/>
  <c r="L1107" i="100"/>
  <c r="L1108" i="100"/>
  <c r="L1109" i="100"/>
  <c r="L1110" i="100"/>
  <c r="L1111" i="100"/>
  <c r="L1112" i="100"/>
  <c r="L1113" i="100"/>
  <c r="L1114" i="100"/>
  <c r="L1115" i="100"/>
  <c r="L1116" i="100"/>
  <c r="L1117" i="100"/>
  <c r="L1118" i="100"/>
  <c r="L1119" i="100"/>
  <c r="L1120" i="100"/>
  <c r="L1121" i="100"/>
  <c r="L1122" i="100"/>
  <c r="L1123" i="100"/>
  <c r="L1124" i="100"/>
  <c r="L1125" i="100"/>
  <c r="L1126" i="100"/>
  <c r="L1127" i="100"/>
  <c r="L1128" i="100"/>
  <c r="L1129" i="100"/>
  <c r="L1130" i="100"/>
  <c r="L1131" i="100"/>
  <c r="L1132" i="100"/>
  <c r="L1133" i="100"/>
  <c r="L1134" i="100"/>
  <c r="L1135" i="100"/>
  <c r="L1136" i="100"/>
  <c r="L1137" i="100"/>
  <c r="L1138" i="100"/>
  <c r="L1139" i="100"/>
  <c r="L1140" i="100"/>
  <c r="L1141" i="100"/>
  <c r="L1142" i="100"/>
  <c r="L1143" i="100"/>
  <c r="L1144" i="100"/>
  <c r="L1145" i="100"/>
  <c r="L1146" i="100"/>
  <c r="L1147" i="100"/>
  <c r="L1148" i="100"/>
  <c r="L1149" i="100"/>
  <c r="L1150" i="100"/>
  <c r="L1151" i="100"/>
  <c r="L1152" i="100"/>
  <c r="L1153" i="100"/>
  <c r="L1154" i="100"/>
  <c r="L1155" i="100"/>
  <c r="L1156" i="100"/>
  <c r="L1157" i="100"/>
  <c r="L1158" i="100"/>
  <c r="L1159" i="100"/>
  <c r="L1160" i="100"/>
  <c r="L1161" i="100"/>
  <c r="L1162" i="100"/>
  <c r="L1163" i="100"/>
  <c r="L1164" i="100"/>
  <c r="L1165" i="100"/>
  <c r="L1166" i="100"/>
  <c r="L1167" i="100"/>
  <c r="L1168" i="100"/>
  <c r="L1169" i="100"/>
  <c r="L1170" i="100"/>
  <c r="L1171" i="100"/>
  <c r="L1172" i="100"/>
  <c r="L1173" i="100"/>
  <c r="L1174" i="100"/>
  <c r="L1175" i="100"/>
  <c r="L1176" i="100"/>
  <c r="L1177" i="100"/>
  <c r="L1178" i="100"/>
  <c r="L1179" i="100"/>
  <c r="L1180" i="100"/>
  <c r="L1181" i="100"/>
  <c r="L1182" i="100"/>
  <c r="L1183" i="100"/>
  <c r="L1184" i="100"/>
  <c r="L1185" i="100"/>
  <c r="L1186" i="100"/>
  <c r="L1187" i="100"/>
  <c r="L1188" i="100"/>
  <c r="L1189" i="100"/>
  <c r="L1190" i="100"/>
  <c r="L1191" i="100"/>
  <c r="L1192" i="100"/>
  <c r="L1193" i="100"/>
  <c r="L1194" i="100"/>
  <c r="L1195" i="100"/>
  <c r="L1196" i="100"/>
  <c r="L1197" i="100"/>
  <c r="L1198" i="100"/>
  <c r="L1199" i="100"/>
  <c r="L1200" i="100"/>
  <c r="L1201" i="100"/>
  <c r="L1202" i="100"/>
  <c r="L1203" i="100"/>
  <c r="L1204" i="100"/>
  <c r="L1205" i="100"/>
  <c r="L1206" i="100"/>
  <c r="L1207" i="100"/>
  <c r="L1208" i="100"/>
  <c r="L1209" i="100"/>
  <c r="L1210" i="100"/>
  <c r="L1211" i="100"/>
  <c r="L1212" i="100"/>
  <c r="L1213" i="100"/>
  <c r="L1214" i="100"/>
  <c r="L1215" i="100"/>
  <c r="L1216" i="100"/>
  <c r="L1217" i="100"/>
  <c r="L1218" i="100"/>
  <c r="L1219" i="100"/>
  <c r="L1220" i="100"/>
  <c r="L1221" i="100"/>
  <c r="L1222" i="100"/>
  <c r="L1223" i="100"/>
  <c r="L1224" i="100"/>
  <c r="L1225" i="100"/>
  <c r="L1226" i="100"/>
  <c r="L1227" i="100"/>
  <c r="L1228" i="100"/>
  <c r="L1229" i="100"/>
  <c r="L1230" i="100"/>
  <c r="L1231" i="100"/>
  <c r="L1232" i="100"/>
  <c r="L1233" i="100"/>
  <c r="L1234" i="100"/>
  <c r="L1235" i="100"/>
  <c r="L1236" i="100"/>
  <c r="L1237" i="100"/>
  <c r="L1238" i="100"/>
  <c r="L1239" i="100"/>
  <c r="L1240" i="100"/>
  <c r="L1241" i="100"/>
  <c r="L1242" i="100"/>
  <c r="L1243" i="100"/>
  <c r="L1244" i="100"/>
  <c r="L1245" i="100"/>
  <c r="L1246" i="100"/>
  <c r="L1247" i="100"/>
  <c r="L1248" i="100"/>
  <c r="L1249" i="100"/>
  <c r="L1250" i="100"/>
  <c r="L1251" i="100"/>
  <c r="L1252" i="100"/>
  <c r="L1253" i="100"/>
  <c r="L1254" i="100"/>
  <c r="L1255" i="100"/>
  <c r="L1256" i="100"/>
  <c r="L1257" i="100"/>
  <c r="L1258" i="100"/>
  <c r="L1259" i="100"/>
  <c r="L1260" i="100"/>
  <c r="L1261" i="100"/>
  <c r="L1262" i="100"/>
  <c r="L1263" i="100"/>
  <c r="L1264" i="100"/>
  <c r="L1265" i="100"/>
  <c r="L1266" i="100"/>
  <c r="L1267" i="100"/>
  <c r="L1268" i="100"/>
  <c r="L1269" i="100"/>
  <c r="L1270" i="100"/>
  <c r="L1271" i="100"/>
  <c r="L1272" i="100"/>
  <c r="L1273" i="100"/>
  <c r="L1274" i="100"/>
  <c r="L1275" i="100"/>
  <c r="L1276" i="100"/>
  <c r="L1277" i="100"/>
  <c r="L1278" i="100"/>
  <c r="L1279" i="100"/>
  <c r="L1280" i="100"/>
  <c r="L1281" i="100"/>
  <c r="L1282" i="100"/>
  <c r="L1283" i="100"/>
  <c r="L1284" i="100"/>
  <c r="L1285" i="100"/>
  <c r="L1286" i="100"/>
  <c r="L1287" i="100"/>
  <c r="L1288" i="100"/>
  <c r="L1289" i="100"/>
  <c r="L1290" i="100"/>
  <c r="L1291" i="100"/>
  <c r="L1292" i="100"/>
  <c r="L1293" i="100"/>
  <c r="L1294" i="100"/>
  <c r="L1295" i="100"/>
  <c r="L1296" i="100"/>
  <c r="L1297" i="100"/>
  <c r="L1298" i="100"/>
  <c r="L1299" i="100"/>
  <c r="L1300" i="100"/>
  <c r="L1301" i="100"/>
  <c r="L1302" i="100"/>
  <c r="L1303" i="100"/>
  <c r="L1304" i="100"/>
  <c r="L1305" i="100"/>
  <c r="L1306" i="100"/>
  <c r="L1307" i="100"/>
  <c r="L1308" i="100"/>
  <c r="L1309" i="100"/>
  <c r="L1310" i="100"/>
  <c r="L1311" i="100"/>
  <c r="L1312" i="100"/>
  <c r="L1313" i="100"/>
  <c r="L1314" i="100"/>
  <c r="L1315" i="100"/>
  <c r="L1316" i="100"/>
  <c r="L1317" i="100"/>
  <c r="L1318" i="100"/>
  <c r="L1319" i="100"/>
  <c r="L1320" i="100"/>
  <c r="L1321" i="100"/>
  <c r="L1322" i="100"/>
  <c r="L1323" i="100"/>
  <c r="L1324" i="100"/>
  <c r="L1325" i="100"/>
  <c r="L1326" i="100"/>
  <c r="L1327" i="100"/>
  <c r="L1328" i="100"/>
  <c r="L1329" i="100"/>
  <c r="L1330" i="100"/>
  <c r="L1331" i="100"/>
  <c r="L1332" i="100"/>
  <c r="L1333" i="100"/>
  <c r="L1334" i="100"/>
  <c r="L1335" i="100"/>
  <c r="L1336" i="100"/>
  <c r="L1337" i="100"/>
  <c r="L1338" i="100"/>
  <c r="L1339" i="100"/>
  <c r="L1340" i="100"/>
  <c r="L1341" i="100"/>
  <c r="L1342" i="100"/>
  <c r="L1343" i="100"/>
  <c r="L1344" i="100"/>
  <c r="L1345" i="100"/>
  <c r="L1346" i="100"/>
  <c r="L1347" i="100"/>
  <c r="L1348" i="100"/>
  <c r="L1349" i="100"/>
  <c r="L1350" i="100"/>
  <c r="L1351" i="100"/>
  <c r="L1352" i="100"/>
  <c r="L1353" i="100"/>
  <c r="L1354" i="100"/>
  <c r="L1355" i="100"/>
  <c r="L1356" i="100"/>
  <c r="L1357" i="100"/>
  <c r="L1358" i="100"/>
  <c r="L1359" i="100"/>
  <c r="L1360" i="100"/>
  <c r="L1361" i="100"/>
  <c r="L1362" i="100"/>
  <c r="L1363" i="100"/>
  <c r="L1364" i="100"/>
  <c r="L1365" i="100"/>
  <c r="L1366" i="100"/>
  <c r="L1367" i="100"/>
  <c r="L1368" i="100"/>
  <c r="L1369" i="100"/>
  <c r="L1370" i="100"/>
  <c r="L1371" i="100"/>
  <c r="L1372" i="100"/>
  <c r="L1373" i="100"/>
  <c r="L1374" i="100"/>
  <c r="L1375" i="100"/>
  <c r="L1376" i="100"/>
  <c r="L1377" i="100"/>
  <c r="L1378" i="100"/>
  <c r="L1379" i="100"/>
  <c r="L1380" i="100"/>
  <c r="L1381" i="100"/>
  <c r="L1382" i="100"/>
  <c r="L1383" i="100"/>
  <c r="L1384" i="100"/>
  <c r="L1385" i="100"/>
  <c r="L1386" i="100"/>
  <c r="L1387" i="100"/>
  <c r="L1388" i="100"/>
  <c r="L1389" i="100"/>
  <c r="L1390" i="100"/>
  <c r="L1391" i="100"/>
  <c r="L1392" i="100"/>
  <c r="L1393" i="100"/>
  <c r="L1394" i="100"/>
  <c r="L1395" i="100"/>
  <c r="L1396" i="100"/>
  <c r="L1397" i="100"/>
  <c r="L1398" i="100"/>
  <c r="L1399" i="100"/>
  <c r="L1400" i="100"/>
  <c r="L1401" i="100"/>
  <c r="L1402" i="100"/>
  <c r="L1403" i="100"/>
  <c r="L1404" i="100"/>
  <c r="L1405" i="100"/>
  <c r="L1406" i="100"/>
  <c r="L1407" i="100"/>
  <c r="L1408" i="100"/>
  <c r="L1409" i="100"/>
  <c r="L1410" i="100"/>
  <c r="L1411" i="100"/>
  <c r="L1412" i="100"/>
  <c r="L1413" i="100"/>
  <c r="L1414" i="100"/>
  <c r="L1415" i="100"/>
  <c r="L1416" i="100"/>
  <c r="L1417" i="100"/>
  <c r="L1418" i="100"/>
  <c r="L1419" i="100"/>
  <c r="L1420" i="100"/>
  <c r="L1421" i="100"/>
  <c r="L1422" i="100"/>
  <c r="L1423" i="100"/>
  <c r="L1424" i="100"/>
  <c r="L1425" i="100"/>
  <c r="L1426" i="100"/>
  <c r="L1427" i="100"/>
  <c r="L1428" i="100"/>
  <c r="L1429" i="100"/>
  <c r="L1430" i="100"/>
  <c r="L1431" i="100"/>
  <c r="L1432" i="100"/>
  <c r="L1433" i="100"/>
  <c r="L1434" i="100"/>
  <c r="L1435" i="100"/>
  <c r="L1436" i="100"/>
  <c r="L1437" i="100"/>
  <c r="L1438" i="100"/>
  <c r="L1439" i="100"/>
  <c r="L1440" i="100"/>
  <c r="L1441" i="100"/>
  <c r="L1442" i="100"/>
  <c r="L1443" i="100"/>
  <c r="L1444" i="100"/>
  <c r="L1445" i="100"/>
  <c r="L1446" i="100"/>
  <c r="L1447" i="100"/>
  <c r="L1448" i="100"/>
  <c r="L1449" i="100"/>
  <c r="L1450" i="100"/>
  <c r="L1451" i="100"/>
  <c r="L1452" i="100"/>
  <c r="L1453" i="100"/>
  <c r="L1454" i="100"/>
  <c r="L1455" i="100"/>
  <c r="L1456" i="100"/>
  <c r="L1457" i="100"/>
  <c r="L1458" i="100"/>
  <c r="L1459" i="100"/>
  <c r="L1460" i="100"/>
  <c r="L1461" i="100"/>
  <c r="L1462" i="100"/>
  <c r="L1463" i="100"/>
  <c r="L1464" i="100"/>
  <c r="L1465" i="100"/>
  <c r="L1466" i="100"/>
  <c r="L1467" i="100"/>
  <c r="L1468" i="100"/>
  <c r="L1469" i="100"/>
  <c r="L1470" i="100"/>
  <c r="L1471" i="100"/>
  <c r="L1472" i="100"/>
  <c r="L1473" i="100"/>
  <c r="L1474" i="100"/>
  <c r="L1475" i="100"/>
  <c r="L1476" i="100"/>
  <c r="L1477" i="100"/>
  <c r="L1478" i="100"/>
  <c r="L1479" i="100"/>
  <c r="L1480" i="100"/>
  <c r="L1481" i="100"/>
  <c r="L1482" i="100"/>
  <c r="L1483" i="100"/>
  <c r="L1484" i="100"/>
  <c r="L1485" i="100"/>
  <c r="L1486" i="100"/>
  <c r="L1487" i="100"/>
  <c r="L1488" i="100"/>
  <c r="L1489" i="100"/>
  <c r="L1490" i="100"/>
  <c r="L1491" i="100"/>
  <c r="L1492" i="100"/>
  <c r="L1493" i="100"/>
  <c r="L1494" i="100"/>
  <c r="L1495" i="100"/>
  <c r="L1496" i="100"/>
  <c r="L1497" i="100"/>
  <c r="L1498" i="100"/>
  <c r="L1499" i="100"/>
  <c r="L1500" i="100"/>
  <c r="L1501" i="100"/>
  <c r="L1502" i="100"/>
  <c r="L1503" i="100"/>
  <c r="L1504" i="100"/>
  <c r="L1505" i="100"/>
  <c r="L1506" i="100"/>
  <c r="L1507" i="100"/>
  <c r="L1508" i="100"/>
  <c r="L1509" i="100"/>
  <c r="L1510" i="100"/>
  <c r="L1511" i="100"/>
  <c r="L1512" i="100"/>
  <c r="L1513" i="100"/>
  <c r="L1514" i="100"/>
  <c r="L1515" i="100"/>
  <c r="L1516" i="100"/>
  <c r="L1517" i="100"/>
  <c r="L1518" i="100"/>
  <c r="L1519" i="100"/>
  <c r="L1520" i="100"/>
  <c r="L1521" i="100"/>
  <c r="L1522" i="100"/>
  <c r="L1523" i="100"/>
  <c r="L1524" i="100"/>
  <c r="L1525" i="100"/>
  <c r="L1526" i="100"/>
  <c r="L1527" i="100"/>
  <c r="L1528" i="100"/>
  <c r="L1529" i="100"/>
  <c r="L1530" i="100"/>
  <c r="L1531" i="100"/>
  <c r="L1532" i="100"/>
  <c r="L1533" i="100"/>
  <c r="L1534" i="100"/>
  <c r="L1535" i="100"/>
  <c r="L1536" i="100"/>
  <c r="L1537" i="100"/>
  <c r="L1538" i="100"/>
  <c r="L1539" i="100"/>
  <c r="L1540" i="100"/>
  <c r="L1541" i="100"/>
  <c r="L1542" i="100"/>
  <c r="L1543" i="100"/>
  <c r="L1544" i="100"/>
  <c r="L1545" i="100"/>
  <c r="L1546" i="100"/>
  <c r="L1547" i="100"/>
  <c r="L1548" i="100"/>
  <c r="L1549" i="100"/>
  <c r="L1550" i="100"/>
  <c r="L1551" i="100"/>
  <c r="L1552" i="100"/>
  <c r="L1553" i="100"/>
  <c r="L1554" i="100"/>
  <c r="L1555" i="100"/>
  <c r="L1556" i="100"/>
  <c r="L1557" i="100"/>
  <c r="L1558" i="100"/>
  <c r="L1559" i="100"/>
  <c r="L1560" i="100"/>
  <c r="L1561" i="100"/>
  <c r="L1562" i="100"/>
  <c r="L1563" i="100"/>
  <c r="L1564" i="100"/>
  <c r="L1565" i="100"/>
  <c r="L1566" i="100"/>
  <c r="L1567" i="100"/>
  <c r="L1568" i="100"/>
  <c r="L1569" i="100"/>
  <c r="L1570" i="100"/>
  <c r="L1571" i="100"/>
  <c r="L1572" i="100"/>
  <c r="L1573" i="100"/>
  <c r="L1574" i="100"/>
  <c r="L1575" i="100"/>
  <c r="L1576" i="100"/>
  <c r="L1577" i="100"/>
  <c r="L1578" i="100"/>
  <c r="L1579" i="100"/>
  <c r="L1580" i="100"/>
  <c r="L1581" i="100"/>
  <c r="L1582" i="100"/>
  <c r="L1583" i="100"/>
  <c r="L1584" i="100"/>
  <c r="L1585" i="100"/>
  <c r="L1586" i="100"/>
  <c r="L1587" i="100"/>
  <c r="L1588" i="100"/>
  <c r="L1589" i="100"/>
  <c r="L1590" i="100"/>
  <c r="L1591" i="100"/>
  <c r="L1592" i="100"/>
  <c r="L1593" i="100"/>
  <c r="L1594" i="100"/>
  <c r="L1595" i="100"/>
  <c r="L1596" i="100"/>
  <c r="L1597" i="100"/>
  <c r="L1598" i="100"/>
  <c r="L1599" i="100"/>
  <c r="L1600" i="100"/>
  <c r="L1601" i="100"/>
  <c r="L1602" i="100"/>
  <c r="L1603" i="100"/>
  <c r="L1604" i="100"/>
  <c r="L1605" i="100"/>
  <c r="L1606" i="100"/>
  <c r="L1607" i="100"/>
  <c r="L1608" i="100"/>
  <c r="L1609" i="100"/>
  <c r="L1610" i="100"/>
  <c r="L1611" i="100"/>
  <c r="L1612" i="100"/>
  <c r="L1613" i="100"/>
  <c r="L1614" i="100"/>
  <c r="L1615" i="100"/>
  <c r="L1616" i="100"/>
  <c r="L1617" i="100"/>
  <c r="L1618" i="100"/>
  <c r="L1619" i="100"/>
  <c r="L1620" i="100"/>
  <c r="L1621" i="100"/>
  <c r="L1622" i="100"/>
  <c r="L1623" i="100"/>
  <c r="L1624" i="100"/>
  <c r="L1625" i="100"/>
  <c r="L1626" i="100"/>
  <c r="L1627" i="100"/>
  <c r="L1628" i="100"/>
  <c r="L1629" i="100"/>
  <c r="L1630" i="100"/>
  <c r="L1631" i="100"/>
  <c r="L1632" i="100"/>
  <c r="L1633" i="100"/>
  <c r="L1634" i="100"/>
  <c r="L1635" i="100"/>
  <c r="L1636" i="100"/>
  <c r="L1637" i="100"/>
  <c r="L1638" i="100"/>
  <c r="L1639" i="100"/>
  <c r="L1640" i="100"/>
  <c r="L1641" i="100"/>
  <c r="L1642" i="100"/>
  <c r="L1643" i="100"/>
  <c r="L1644" i="100"/>
  <c r="L1645" i="100"/>
  <c r="L1646" i="100"/>
  <c r="L1647" i="100"/>
  <c r="L1648" i="100"/>
  <c r="L1649" i="100"/>
  <c r="L1650" i="100"/>
  <c r="L1651" i="100"/>
  <c r="L1652" i="100"/>
  <c r="L1653" i="100"/>
  <c r="L1654" i="100"/>
  <c r="L1655" i="100"/>
  <c r="L1656" i="100"/>
  <c r="L1657" i="100"/>
  <c r="L1658" i="100"/>
  <c r="L1659" i="100"/>
  <c r="L1660" i="100"/>
  <c r="L1661" i="100"/>
  <c r="L1662" i="100"/>
  <c r="L1663" i="100"/>
  <c r="L1664" i="100"/>
  <c r="L1665" i="100"/>
  <c r="L1666" i="100"/>
  <c r="L1667" i="100"/>
  <c r="L1668" i="100"/>
  <c r="L1669" i="100"/>
  <c r="L1670" i="100"/>
  <c r="L1671" i="100"/>
  <c r="L1672" i="100"/>
  <c r="L1673" i="100"/>
  <c r="L1674" i="100"/>
  <c r="L1675" i="100"/>
  <c r="L1676" i="100"/>
  <c r="L1677" i="100"/>
  <c r="L1678" i="100"/>
  <c r="L1679" i="100"/>
  <c r="L1680" i="100"/>
  <c r="L1681" i="100"/>
  <c r="L1682" i="100"/>
  <c r="L1683" i="100"/>
  <c r="L1684" i="100"/>
  <c r="L1685" i="100"/>
  <c r="L1686" i="100"/>
  <c r="L1687" i="100"/>
  <c r="L1688" i="100"/>
  <c r="L1689" i="100"/>
  <c r="L1690" i="100"/>
  <c r="L1691" i="100"/>
  <c r="L1692" i="100"/>
  <c r="L1693" i="100"/>
  <c r="L1694" i="100"/>
  <c r="L1695" i="100"/>
  <c r="L1696" i="100"/>
  <c r="L1697" i="100"/>
  <c r="L1698" i="100"/>
  <c r="L1699" i="100"/>
  <c r="L1700" i="100"/>
  <c r="L1701" i="100"/>
  <c r="L1702" i="100"/>
  <c r="L1703" i="100"/>
  <c r="L1704" i="100"/>
  <c r="L1705" i="100"/>
  <c r="L1706" i="100"/>
  <c r="L1707" i="100"/>
  <c r="L1708" i="100"/>
  <c r="L1709" i="100"/>
  <c r="L1710" i="100"/>
  <c r="L1711" i="100"/>
  <c r="L1712" i="100"/>
  <c r="L1713" i="100"/>
  <c r="L1714" i="100"/>
  <c r="L1715" i="100"/>
  <c r="L1716" i="100"/>
  <c r="L1717" i="100"/>
  <c r="L1718" i="100"/>
  <c r="L1719" i="100"/>
  <c r="L1720" i="100"/>
  <c r="L1721" i="100"/>
  <c r="L1722" i="100"/>
  <c r="L1723" i="100"/>
  <c r="L1724" i="100"/>
  <c r="L1725" i="100"/>
  <c r="L1726" i="100"/>
  <c r="L1727" i="100"/>
  <c r="L1728" i="100"/>
  <c r="L1729" i="100"/>
  <c r="L1730" i="100"/>
  <c r="L1731" i="100"/>
  <c r="L1732" i="100"/>
  <c r="L1733" i="100"/>
  <c r="L1734" i="100"/>
  <c r="L1735" i="100"/>
  <c r="L1736" i="100"/>
  <c r="L1737" i="100"/>
  <c r="L1738" i="100"/>
  <c r="L1739" i="100"/>
  <c r="L1740" i="100"/>
  <c r="L1741" i="100"/>
  <c r="L1742" i="100"/>
  <c r="L1743" i="100"/>
  <c r="L1744" i="100"/>
  <c r="L1745" i="100"/>
  <c r="L1746" i="100"/>
  <c r="L1747" i="100"/>
  <c r="L1748" i="100"/>
  <c r="L1749" i="100"/>
  <c r="L1750" i="100"/>
  <c r="L1751" i="100"/>
  <c r="L1752" i="100"/>
  <c r="L1753" i="100"/>
  <c r="L1754" i="100"/>
  <c r="L1755" i="100"/>
  <c r="L1756" i="100"/>
  <c r="L1757" i="100"/>
  <c r="L1758" i="100"/>
  <c r="L1759" i="100"/>
  <c r="L1760" i="100"/>
  <c r="L1761" i="100"/>
  <c r="L1762" i="100"/>
  <c r="L1763" i="100"/>
  <c r="L1764" i="100"/>
  <c r="L1765" i="100"/>
  <c r="L1766" i="100"/>
  <c r="L1767" i="100"/>
  <c r="L1768" i="100"/>
  <c r="L1769" i="100"/>
  <c r="L1770" i="100"/>
  <c r="L1771" i="100"/>
  <c r="L1772" i="100"/>
  <c r="L1773" i="100"/>
  <c r="L1774" i="100"/>
  <c r="L1775" i="100"/>
  <c r="L1776" i="100"/>
  <c r="L1777" i="100"/>
  <c r="L1778" i="100"/>
  <c r="L1779" i="100"/>
  <c r="L1780" i="100"/>
  <c r="L1781" i="100"/>
  <c r="L1782" i="100"/>
  <c r="L1783" i="100"/>
  <c r="L1784" i="100"/>
  <c r="L1785" i="100"/>
  <c r="L1786" i="100"/>
  <c r="L1787" i="100"/>
  <c r="L1788" i="100"/>
  <c r="L1789" i="100"/>
  <c r="L1790" i="100"/>
  <c r="L1791" i="100"/>
  <c r="L1792" i="100"/>
  <c r="L1793" i="100"/>
  <c r="L1794" i="100"/>
  <c r="L1795" i="100"/>
  <c r="L1796" i="100"/>
  <c r="L1797" i="100"/>
  <c r="L1798" i="100"/>
  <c r="L1799" i="100"/>
  <c r="L1800" i="100"/>
  <c r="L1801" i="100"/>
  <c r="L1802" i="100"/>
  <c r="L1803" i="100"/>
  <c r="L1804" i="100"/>
  <c r="L1805" i="100"/>
  <c r="L1806" i="100"/>
  <c r="L1807" i="100"/>
  <c r="L1808" i="100"/>
  <c r="L1809" i="100"/>
  <c r="L1810" i="100"/>
  <c r="L1811" i="100"/>
  <c r="L1812" i="100"/>
  <c r="L1813" i="100"/>
  <c r="L1814" i="100"/>
  <c r="L1815" i="100"/>
  <c r="L1816" i="100"/>
  <c r="L1817" i="100"/>
  <c r="L1818" i="100"/>
  <c r="L1819" i="100"/>
  <c r="L1820" i="100"/>
  <c r="L1821" i="100"/>
  <c r="L1822" i="100"/>
  <c r="L1823" i="100"/>
  <c r="L1824" i="100"/>
  <c r="L1825" i="100"/>
  <c r="L1826" i="100"/>
  <c r="L1827" i="100"/>
  <c r="L1828" i="100"/>
  <c r="L1829" i="100"/>
  <c r="L1830" i="100"/>
  <c r="L1831" i="100"/>
  <c r="L1832" i="100"/>
  <c r="L1833" i="100"/>
  <c r="L1834" i="100"/>
  <c r="L1835" i="100"/>
  <c r="L1836" i="100"/>
  <c r="L1837" i="100"/>
  <c r="L1838" i="100"/>
  <c r="L1839" i="100"/>
  <c r="L1840" i="100"/>
  <c r="L1841" i="100"/>
  <c r="L1842" i="100"/>
  <c r="L1843" i="100"/>
  <c r="L1844" i="100"/>
  <c r="L1845" i="100"/>
  <c r="L1846" i="100"/>
  <c r="L1847" i="100"/>
  <c r="L1848" i="100"/>
  <c r="L1849" i="100"/>
  <c r="L1850" i="100"/>
  <c r="L1851" i="100"/>
  <c r="L1852" i="100"/>
  <c r="L1853" i="100"/>
  <c r="L1854" i="100"/>
  <c r="L1855" i="100"/>
  <c r="L1856" i="100"/>
  <c r="L1857" i="100"/>
  <c r="L1858" i="100"/>
  <c r="L1859" i="100"/>
  <c r="L1860" i="100"/>
  <c r="L1861" i="100"/>
  <c r="L1862" i="100"/>
  <c r="L1863" i="100"/>
  <c r="L1864" i="100"/>
  <c r="L1865" i="100"/>
  <c r="L1866" i="100"/>
  <c r="L1867" i="100"/>
  <c r="L1868" i="100"/>
  <c r="L1869" i="100"/>
  <c r="L1870" i="100"/>
  <c r="L1871" i="100"/>
  <c r="L1872" i="100"/>
  <c r="L1873" i="100"/>
  <c r="L1874" i="100"/>
  <c r="L1875" i="100"/>
  <c r="L1876" i="100"/>
  <c r="L1877" i="100"/>
  <c r="L1878" i="100"/>
  <c r="L1879" i="100"/>
  <c r="L1880" i="100"/>
  <c r="L1881" i="100"/>
  <c r="L1882" i="100"/>
  <c r="L1883" i="100"/>
  <c r="L1884" i="100"/>
  <c r="L1885" i="100"/>
  <c r="L1886" i="100"/>
  <c r="L1887" i="100"/>
  <c r="L1888" i="100"/>
  <c r="L1889" i="100"/>
  <c r="L1890" i="100"/>
  <c r="L1891" i="100"/>
  <c r="L1892" i="100"/>
  <c r="L1893" i="100"/>
  <c r="L1894" i="100"/>
  <c r="L1895" i="100"/>
  <c r="L1896" i="100"/>
  <c r="L1897" i="100"/>
  <c r="L1898" i="100"/>
  <c r="L1899" i="100"/>
  <c r="L1900" i="100"/>
  <c r="L1901" i="100"/>
  <c r="L1902" i="100"/>
  <c r="L1903" i="100"/>
  <c r="L1904" i="100"/>
  <c r="L1905" i="100"/>
  <c r="L1906" i="100"/>
  <c r="L1907" i="100"/>
  <c r="L1908" i="100"/>
  <c r="L1909" i="100"/>
  <c r="L1910" i="100"/>
  <c r="L1911" i="100"/>
  <c r="L1912" i="100"/>
  <c r="L1913" i="100"/>
  <c r="L1914" i="100"/>
  <c r="L1915" i="100"/>
  <c r="L1916" i="100"/>
  <c r="L1917" i="100"/>
  <c r="L1918" i="100"/>
  <c r="L1919" i="100"/>
  <c r="L1920" i="100"/>
  <c r="L1921" i="100"/>
  <c r="L1922" i="100"/>
  <c r="L1923" i="100"/>
  <c r="L1924" i="100"/>
  <c r="L1925" i="100"/>
  <c r="L1926" i="100"/>
  <c r="L1927" i="100"/>
  <c r="L1928" i="100"/>
  <c r="L1929" i="100"/>
  <c r="L1930" i="100"/>
  <c r="L1931" i="100"/>
  <c r="L1932" i="100"/>
  <c r="L1933" i="100"/>
  <c r="L1934" i="100"/>
  <c r="L1935" i="100"/>
  <c r="L1936" i="100"/>
  <c r="L1937" i="100"/>
  <c r="L1938" i="100"/>
  <c r="L1939" i="100"/>
  <c r="L1940" i="100"/>
  <c r="L1941" i="100"/>
  <c r="L1942" i="100"/>
  <c r="L1943" i="100"/>
  <c r="L1944" i="100"/>
  <c r="L1945" i="100"/>
  <c r="L1946" i="100"/>
  <c r="L1947" i="100"/>
  <c r="L1948" i="100"/>
  <c r="L1949" i="100"/>
  <c r="L1950" i="100"/>
  <c r="L1951" i="100"/>
  <c r="L1952" i="100"/>
  <c r="L1953" i="100"/>
  <c r="L1954" i="100"/>
  <c r="L1955" i="100"/>
  <c r="L1956" i="100"/>
  <c r="L1957" i="100"/>
  <c r="L1958" i="100"/>
  <c r="L1959" i="100"/>
  <c r="L1960" i="100"/>
  <c r="L1961" i="100"/>
  <c r="L1962" i="100"/>
  <c r="L1963" i="100"/>
  <c r="L1964" i="100"/>
  <c r="L1965" i="100"/>
  <c r="L1966" i="100"/>
  <c r="L1967" i="100"/>
  <c r="L1968" i="100"/>
  <c r="L1969" i="100"/>
  <c r="L1970" i="100"/>
  <c r="L1971" i="100"/>
  <c r="L1972" i="100"/>
  <c r="L1973" i="100"/>
  <c r="L1974" i="100"/>
  <c r="L1975" i="100"/>
  <c r="L1976" i="100"/>
  <c r="L1977" i="100"/>
  <c r="L1978" i="100"/>
  <c r="L1979" i="100"/>
  <c r="L1980" i="100"/>
  <c r="L1981" i="100"/>
  <c r="L1982" i="100"/>
  <c r="L1983" i="100"/>
  <c r="L1984" i="100"/>
  <c r="L1985" i="100"/>
  <c r="L1986" i="100"/>
  <c r="L1987" i="100"/>
  <c r="L1988" i="100"/>
  <c r="L1989" i="100"/>
  <c r="L1990" i="100"/>
  <c r="L1991" i="100"/>
  <c r="L1992" i="100"/>
  <c r="L1993" i="100"/>
  <c r="L1994" i="100"/>
  <c r="L1995" i="100"/>
  <c r="L1996" i="100"/>
  <c r="L1997" i="100"/>
  <c r="L1998" i="100"/>
  <c r="L1999" i="100"/>
  <c r="L2000" i="100"/>
  <c r="L2001" i="100"/>
  <c r="L2002" i="100"/>
  <c r="L2003" i="100"/>
  <c r="L2004" i="100"/>
  <c r="L2005" i="100"/>
  <c r="L2006" i="100"/>
  <c r="L2007" i="100"/>
  <c r="L2008" i="100"/>
  <c r="L2009" i="100"/>
  <c r="L2010" i="100"/>
  <c r="L2011" i="100"/>
  <c r="L2012" i="100"/>
  <c r="L2013" i="100"/>
  <c r="L2014" i="100"/>
  <c r="L2015" i="100"/>
  <c r="L2016" i="100"/>
  <c r="L2017" i="100"/>
  <c r="L2018" i="100"/>
  <c r="L2019" i="100"/>
  <c r="L2020" i="100"/>
  <c r="L2021" i="100"/>
  <c r="L2022" i="100"/>
  <c r="L2023" i="100"/>
  <c r="L2024" i="100"/>
  <c r="L2025" i="100"/>
  <c r="L2026" i="100"/>
  <c r="L2027" i="100"/>
  <c r="L2028" i="100"/>
  <c r="L2029" i="100"/>
  <c r="L2030" i="100"/>
  <c r="L2031" i="100"/>
  <c r="L2032" i="100"/>
  <c r="L2033" i="100"/>
  <c r="L2034" i="100"/>
  <c r="L2035" i="100"/>
  <c r="L2036" i="100"/>
  <c r="L2037" i="100"/>
  <c r="L2038" i="100"/>
  <c r="L2039" i="100"/>
  <c r="L2040" i="100"/>
  <c r="L2041" i="100"/>
  <c r="L2042" i="100"/>
  <c r="L2043" i="100"/>
  <c r="L2044" i="100"/>
  <c r="L2045" i="100"/>
  <c r="L2046" i="100"/>
  <c r="L2047" i="100"/>
  <c r="L2048" i="100"/>
  <c r="L2049" i="100"/>
  <c r="L2050" i="100"/>
  <c r="L2051" i="100"/>
  <c r="L2052" i="100"/>
  <c r="L2053" i="100"/>
  <c r="L2054" i="100"/>
  <c r="L2055" i="100"/>
  <c r="L2056" i="100"/>
  <c r="L2057" i="100"/>
  <c r="L2058" i="100"/>
  <c r="L2059" i="100"/>
  <c r="L2060" i="100"/>
  <c r="L2061" i="100"/>
  <c r="L2062" i="100"/>
  <c r="L2063" i="100"/>
  <c r="L2064" i="100"/>
  <c r="L2065" i="100"/>
  <c r="L2066" i="100"/>
  <c r="L2067" i="100"/>
  <c r="L2068" i="100"/>
  <c r="L2069" i="100"/>
  <c r="L2070" i="100"/>
  <c r="L2071" i="100"/>
  <c r="L2072" i="100"/>
  <c r="L2073" i="100"/>
  <c r="L2074" i="100"/>
  <c r="L2075" i="100"/>
  <c r="L2076" i="100"/>
  <c r="L2077" i="100"/>
  <c r="L2078" i="100"/>
  <c r="L2079" i="100"/>
  <c r="L2080" i="100"/>
  <c r="L2081" i="100"/>
  <c r="L2082" i="100"/>
  <c r="L2083" i="100"/>
  <c r="L2084" i="100"/>
  <c r="L2085" i="100"/>
  <c r="L2086" i="100"/>
  <c r="L2087" i="100"/>
  <c r="L2088" i="100"/>
  <c r="L2089" i="100"/>
  <c r="L2090" i="100"/>
  <c r="L2091" i="100"/>
  <c r="L2092" i="100"/>
  <c r="L2093" i="100"/>
  <c r="L2094" i="100"/>
  <c r="L2095" i="100"/>
  <c r="L2096" i="100"/>
  <c r="L2097" i="100"/>
  <c r="L2098" i="100"/>
  <c r="L2099" i="100"/>
  <c r="L2100" i="100"/>
  <c r="L2101" i="100"/>
  <c r="L2102" i="100"/>
  <c r="L2103" i="100"/>
  <c r="L2104" i="100"/>
  <c r="L2105" i="100"/>
  <c r="L2106" i="100"/>
  <c r="L2107" i="100"/>
  <c r="L2108" i="100"/>
  <c r="L2109" i="100"/>
  <c r="L2110" i="100"/>
  <c r="L2111" i="100"/>
  <c r="L2112" i="100"/>
  <c r="L2113" i="100"/>
  <c r="L2114" i="100"/>
  <c r="L2115" i="100"/>
  <c r="L2116" i="100"/>
  <c r="L2117" i="100"/>
  <c r="L2118" i="100"/>
  <c r="L2119" i="100"/>
  <c r="L2120" i="100"/>
  <c r="L2121" i="100"/>
  <c r="L2122" i="100"/>
  <c r="L2123" i="100"/>
  <c r="L2124" i="100"/>
  <c r="L2125" i="100"/>
  <c r="L2126" i="100"/>
  <c r="L2127" i="100"/>
  <c r="L2128" i="100"/>
  <c r="L2129" i="100"/>
  <c r="L2130" i="100"/>
  <c r="L2131" i="100"/>
  <c r="L2132" i="100"/>
  <c r="L2133" i="100"/>
  <c r="L2134" i="100"/>
  <c r="L2135" i="100"/>
  <c r="L2136" i="100"/>
  <c r="L2137" i="100"/>
  <c r="L2138" i="100"/>
  <c r="L2139" i="100"/>
  <c r="L2140" i="100"/>
  <c r="L2141" i="100"/>
  <c r="L2142" i="100"/>
  <c r="L2143" i="100"/>
  <c r="L2144" i="100"/>
  <c r="L2145" i="100"/>
  <c r="L2146" i="100"/>
  <c r="L2147" i="100"/>
  <c r="L2148" i="100"/>
  <c r="L2149" i="100"/>
  <c r="L2150" i="100"/>
  <c r="L2151" i="100"/>
  <c r="L2152" i="100"/>
  <c r="L2153" i="100"/>
  <c r="L2154" i="100"/>
  <c r="L2155" i="100"/>
  <c r="L2156" i="100"/>
  <c r="L2157" i="100"/>
  <c r="L2158" i="100"/>
  <c r="L2159" i="100"/>
  <c r="L2160" i="100"/>
  <c r="L2161" i="100"/>
  <c r="L2162" i="100"/>
  <c r="L2163" i="100"/>
  <c r="L2164" i="100"/>
  <c r="L2165" i="100"/>
  <c r="L2166" i="100"/>
  <c r="L2167" i="100"/>
  <c r="L2168" i="100"/>
  <c r="L2169" i="100"/>
  <c r="L2170" i="100"/>
  <c r="L2171" i="100"/>
  <c r="L2172" i="100"/>
  <c r="L2173" i="100"/>
  <c r="L2174" i="100"/>
  <c r="L2175" i="100"/>
  <c r="L2176" i="100"/>
  <c r="L2177" i="100"/>
  <c r="L2178" i="100"/>
  <c r="L2179" i="100"/>
  <c r="L2180" i="100"/>
  <c r="L2181" i="100"/>
  <c r="L2182" i="100"/>
  <c r="L2183" i="100"/>
  <c r="L2184" i="100"/>
  <c r="L2185" i="100"/>
  <c r="L2186" i="100"/>
  <c r="L2187" i="100"/>
  <c r="L2188" i="100"/>
  <c r="L2189" i="100"/>
  <c r="L2190" i="100"/>
  <c r="L2191" i="100"/>
  <c r="L2192" i="100"/>
  <c r="L2193" i="100"/>
  <c r="L2194" i="100"/>
  <c r="L2195" i="100"/>
  <c r="L2196" i="100"/>
  <c r="L2197" i="100"/>
  <c r="L2198" i="100"/>
  <c r="L2199" i="100"/>
  <c r="L2200" i="100"/>
  <c r="L2201" i="100"/>
  <c r="L2202" i="100"/>
  <c r="L2203" i="100"/>
  <c r="L2204" i="100"/>
  <c r="L2205" i="100"/>
  <c r="L2206" i="100"/>
  <c r="L2207" i="100"/>
  <c r="L2208" i="100"/>
  <c r="L2209" i="100"/>
  <c r="L2210" i="100"/>
  <c r="L2211" i="100"/>
  <c r="L2212" i="100"/>
  <c r="L2213" i="100"/>
  <c r="L2214" i="100"/>
  <c r="L2215" i="100"/>
  <c r="L2216" i="100"/>
  <c r="L2217" i="100"/>
  <c r="L2218" i="100"/>
  <c r="L2219" i="100"/>
  <c r="L2220" i="100"/>
  <c r="L2221" i="100"/>
  <c r="L2222" i="100"/>
  <c r="L2223" i="100"/>
  <c r="L2224" i="100"/>
  <c r="L2225" i="100"/>
  <c r="L2226" i="100"/>
  <c r="L2227" i="100"/>
  <c r="L2228" i="100"/>
  <c r="L2229" i="100"/>
  <c r="L2230" i="100"/>
  <c r="L2231" i="100"/>
  <c r="L2232" i="100"/>
  <c r="L2233" i="100"/>
  <c r="L2234" i="100"/>
  <c r="L2235" i="100"/>
  <c r="L2236" i="100"/>
  <c r="L2237" i="100"/>
  <c r="L2238" i="100"/>
  <c r="L2239" i="100"/>
  <c r="L2240" i="100"/>
  <c r="L2241" i="100"/>
  <c r="L2242" i="100"/>
  <c r="L2243" i="100"/>
  <c r="L2244" i="100"/>
  <c r="L2245" i="100"/>
  <c r="L2246" i="100"/>
  <c r="L2247" i="100"/>
  <c r="L2248" i="100"/>
  <c r="L2249" i="100"/>
  <c r="L2250" i="100"/>
  <c r="L2251" i="100"/>
  <c r="L2252" i="100"/>
  <c r="L2253" i="100"/>
  <c r="L2254" i="100"/>
  <c r="L2255" i="100"/>
  <c r="L2256" i="100"/>
  <c r="L2257" i="100"/>
  <c r="L2258" i="100"/>
  <c r="L2259" i="100"/>
  <c r="L2260" i="100"/>
  <c r="L2261" i="100"/>
  <c r="L2262" i="100"/>
  <c r="L2263" i="100"/>
  <c r="L2264" i="100"/>
  <c r="L2265" i="100"/>
  <c r="L2266" i="100"/>
  <c r="L2267" i="100"/>
  <c r="L2268" i="100"/>
  <c r="L2269" i="100"/>
  <c r="L2270" i="100"/>
  <c r="L2271" i="100"/>
  <c r="L2272" i="100"/>
  <c r="L2273" i="100"/>
  <c r="L2274" i="100"/>
  <c r="L2275" i="100"/>
  <c r="L2276" i="100"/>
  <c r="L2277" i="100"/>
  <c r="L2278" i="100"/>
  <c r="L2279" i="100"/>
  <c r="L2280" i="100"/>
  <c r="L2281" i="100"/>
  <c r="L2282" i="100"/>
  <c r="L2283" i="100"/>
  <c r="L2284" i="100"/>
  <c r="L2285" i="100"/>
  <c r="L2286" i="100"/>
  <c r="L2287" i="100"/>
  <c r="L2288" i="100"/>
  <c r="L2289" i="100"/>
  <c r="L2290" i="100"/>
  <c r="L2291" i="100"/>
  <c r="L2292" i="100"/>
  <c r="L2293" i="100"/>
  <c r="L2294" i="100"/>
  <c r="L2295" i="100"/>
  <c r="L2296" i="100"/>
  <c r="L2297" i="100"/>
  <c r="L2298" i="100"/>
  <c r="L2299" i="100"/>
  <c r="L2300" i="100"/>
  <c r="L2301" i="100"/>
  <c r="L2302" i="100"/>
  <c r="L2303" i="100"/>
  <c r="L2304" i="100"/>
  <c r="L2305" i="100"/>
  <c r="L2306" i="100"/>
  <c r="L2307" i="100"/>
  <c r="L2308" i="100"/>
  <c r="L2309" i="100"/>
  <c r="L2310" i="100"/>
  <c r="L2311" i="100"/>
  <c r="L2312" i="100"/>
  <c r="L2313" i="100"/>
  <c r="L2314" i="100"/>
  <c r="L2315" i="100"/>
  <c r="L2316" i="100"/>
  <c r="L2317" i="100"/>
  <c r="L2318" i="100"/>
  <c r="L2319" i="100"/>
  <c r="L2320" i="100"/>
  <c r="L2321" i="100"/>
  <c r="L2322" i="100"/>
  <c r="L2323" i="100"/>
  <c r="L2324" i="100"/>
  <c r="L2325" i="100"/>
  <c r="L2326" i="100"/>
  <c r="L2327" i="100"/>
  <c r="L2328" i="100"/>
  <c r="L2329" i="100"/>
  <c r="L2330" i="100"/>
  <c r="L2331" i="100"/>
  <c r="L2332" i="100"/>
  <c r="L2333" i="100"/>
  <c r="L2334" i="100"/>
  <c r="L2335" i="100"/>
  <c r="L2336" i="100"/>
  <c r="L2337" i="100"/>
  <c r="L2338" i="100"/>
  <c r="L2339" i="100"/>
  <c r="L2340" i="100"/>
  <c r="L2341" i="100"/>
  <c r="L2342" i="100"/>
  <c r="L2343" i="100"/>
  <c r="L2344" i="100"/>
  <c r="L2345" i="100"/>
  <c r="L2346" i="100"/>
  <c r="L2347" i="100"/>
  <c r="L2348" i="100"/>
  <c r="L2349" i="100"/>
  <c r="L2350" i="100"/>
  <c r="L2351" i="100"/>
  <c r="L2352" i="100"/>
  <c r="L2353" i="100"/>
  <c r="L2354" i="100"/>
  <c r="L2355" i="100"/>
  <c r="L2356" i="100"/>
  <c r="L2357" i="100"/>
  <c r="L2358" i="100"/>
  <c r="L2359" i="100"/>
  <c r="L2360" i="100"/>
  <c r="L2361" i="100"/>
  <c r="L2362" i="100"/>
  <c r="L2363" i="100"/>
  <c r="L2364" i="100"/>
  <c r="L2365" i="100"/>
  <c r="L2366" i="100"/>
  <c r="L2367" i="100"/>
  <c r="L2368" i="100"/>
  <c r="L2369" i="100"/>
  <c r="L2370" i="100"/>
  <c r="L2371" i="100"/>
  <c r="L2372" i="100"/>
  <c r="L2373" i="100"/>
  <c r="L2374" i="100"/>
  <c r="L2375" i="100"/>
  <c r="L2376" i="100"/>
  <c r="L2377" i="100"/>
  <c r="L2378" i="100"/>
  <c r="L2379" i="100"/>
  <c r="L2380" i="100"/>
  <c r="L2381" i="100"/>
  <c r="L2382" i="100"/>
  <c r="L2383" i="100"/>
  <c r="L2384" i="100"/>
  <c r="L2385" i="100"/>
  <c r="L2386" i="100"/>
  <c r="L2387" i="100"/>
  <c r="L2388" i="100"/>
  <c r="L2389" i="100"/>
  <c r="L2390" i="100"/>
  <c r="L2391" i="100"/>
  <c r="L2392" i="100"/>
  <c r="L2393" i="100"/>
  <c r="L2394" i="100"/>
  <c r="L2395" i="100"/>
  <c r="L2396" i="100"/>
  <c r="L2397" i="100"/>
  <c r="L2398" i="100"/>
  <c r="L2399" i="100"/>
  <c r="L2400" i="100"/>
  <c r="L2401" i="100"/>
  <c r="L2402" i="100"/>
  <c r="L2403" i="100"/>
  <c r="L2404" i="100"/>
  <c r="L2405" i="100"/>
  <c r="L2406" i="100"/>
  <c r="L2407" i="100"/>
  <c r="L2408" i="100"/>
  <c r="L2409" i="100"/>
  <c r="L2410" i="100"/>
  <c r="L2411" i="100"/>
  <c r="L2412" i="100"/>
  <c r="L2413" i="100"/>
  <c r="L2414" i="100"/>
  <c r="L2415" i="100"/>
  <c r="L2416" i="100"/>
  <c r="L2417" i="100"/>
  <c r="L2418" i="100"/>
  <c r="L2419" i="100"/>
  <c r="L2420" i="100"/>
  <c r="L2421" i="100"/>
  <c r="L2422" i="100"/>
  <c r="L2423" i="100"/>
  <c r="L2424" i="100"/>
  <c r="L2425" i="100"/>
  <c r="L2426" i="100"/>
  <c r="L2427" i="100"/>
  <c r="L2428" i="100"/>
  <c r="L2429" i="100"/>
  <c r="L2430" i="100"/>
  <c r="L2431" i="100"/>
  <c r="L2432" i="100"/>
  <c r="L2433" i="100"/>
  <c r="L2434" i="100"/>
  <c r="L2435" i="100"/>
  <c r="L2436" i="100"/>
  <c r="L2437" i="100"/>
  <c r="L2438" i="100"/>
  <c r="L2439" i="100"/>
  <c r="L2440" i="100"/>
  <c r="L2441" i="100"/>
  <c r="L2442" i="100"/>
  <c r="L2443" i="100"/>
  <c r="L2444" i="100"/>
  <c r="L2445" i="100"/>
  <c r="L2446" i="100"/>
  <c r="L2447" i="100"/>
  <c r="L2448" i="100"/>
  <c r="L2449" i="100"/>
  <c r="L2450" i="100"/>
  <c r="L2451" i="100"/>
  <c r="L2452" i="100"/>
  <c r="L2453" i="100"/>
  <c r="L2454" i="100"/>
  <c r="L2455" i="100"/>
  <c r="L2456" i="100"/>
  <c r="L2457" i="100"/>
  <c r="L2458" i="100"/>
  <c r="L2459" i="100"/>
  <c r="L2460" i="100"/>
  <c r="L2461" i="100"/>
  <c r="L2462" i="100"/>
  <c r="L2463" i="100"/>
  <c r="L2464" i="100"/>
  <c r="L2465" i="100"/>
  <c r="L2466" i="100"/>
  <c r="L2467" i="100"/>
  <c r="L2468" i="100"/>
  <c r="L2469" i="100"/>
  <c r="L2470" i="100"/>
  <c r="L2471" i="100"/>
  <c r="L2472" i="100"/>
  <c r="L2473" i="100"/>
  <c r="L2474" i="100"/>
  <c r="L2475" i="100"/>
  <c r="L2476" i="100"/>
  <c r="L2477" i="100"/>
  <c r="L2478" i="100"/>
  <c r="L2479" i="100"/>
  <c r="L2480" i="100"/>
  <c r="L2481" i="100"/>
  <c r="L2482" i="100"/>
  <c r="L2483" i="100"/>
  <c r="L2484" i="100"/>
  <c r="L2485" i="100"/>
  <c r="L2486" i="100"/>
  <c r="L2487" i="100"/>
  <c r="L2488" i="100"/>
  <c r="L2489" i="100"/>
  <c r="L2490" i="100"/>
  <c r="L2491" i="100"/>
  <c r="L2492" i="100"/>
  <c r="L2493" i="100"/>
  <c r="L2494" i="100"/>
  <c r="L2495" i="100"/>
  <c r="L2496" i="100"/>
  <c r="L2497" i="100"/>
  <c r="L2498" i="100"/>
  <c r="L2499" i="100"/>
  <c r="L2500" i="100"/>
  <c r="L2501" i="100"/>
  <c r="L2502" i="100"/>
  <c r="L2503" i="100"/>
  <c r="L2504" i="100"/>
  <c r="L2505" i="100"/>
  <c r="L2506" i="100"/>
  <c r="L2507" i="100"/>
  <c r="L2508" i="100"/>
  <c r="L2509" i="100"/>
  <c r="L2510" i="100"/>
  <c r="L2511" i="100"/>
  <c r="L2512" i="100"/>
  <c r="L2513" i="100"/>
  <c r="L2514" i="100"/>
  <c r="L2515" i="100"/>
  <c r="L2516" i="100"/>
  <c r="L2517" i="100"/>
  <c r="L2518" i="100"/>
  <c r="L2519" i="100"/>
  <c r="L2520" i="100"/>
  <c r="L2521" i="100"/>
  <c r="L2522" i="100"/>
  <c r="L2523" i="100"/>
  <c r="L2524" i="100"/>
  <c r="L2525" i="100"/>
  <c r="L2526" i="100"/>
  <c r="L2527" i="100"/>
  <c r="L2528" i="100"/>
  <c r="L2529" i="100"/>
  <c r="L2530" i="100"/>
  <c r="L2531" i="100"/>
  <c r="L2532" i="100"/>
  <c r="L2533" i="100"/>
  <c r="L2534" i="100"/>
  <c r="L2535" i="100"/>
  <c r="L2536" i="100"/>
  <c r="L2537" i="100"/>
  <c r="L2538" i="100"/>
  <c r="L2539" i="100"/>
  <c r="L2540" i="100"/>
  <c r="L2541" i="100"/>
  <c r="L2542" i="100"/>
  <c r="L2543" i="100"/>
  <c r="L2544" i="100"/>
  <c r="L2545" i="100"/>
  <c r="L2546" i="100"/>
  <c r="L2547" i="100"/>
  <c r="L2548" i="100"/>
  <c r="L2549" i="100"/>
  <c r="L2550" i="100"/>
  <c r="L2551" i="100"/>
  <c r="L2552" i="100"/>
  <c r="L2553" i="100"/>
  <c r="L2554" i="100"/>
  <c r="L2555" i="100"/>
  <c r="L2556" i="100"/>
  <c r="L2557" i="100"/>
  <c r="L2558" i="100"/>
  <c r="L2559" i="100"/>
  <c r="L2560" i="100"/>
  <c r="L2561" i="100"/>
  <c r="L2562" i="100"/>
  <c r="L2563" i="100"/>
  <c r="L2564" i="100"/>
  <c r="L2565" i="100"/>
  <c r="L2566" i="100"/>
  <c r="L2567" i="100"/>
  <c r="L2568" i="100"/>
  <c r="L2569" i="100"/>
  <c r="L2570" i="100"/>
  <c r="L2571" i="100"/>
  <c r="L2572" i="100"/>
  <c r="L2573" i="100"/>
  <c r="L2574" i="100"/>
  <c r="L2575" i="100"/>
  <c r="L2576" i="100"/>
  <c r="L2577" i="100"/>
  <c r="L2578" i="100"/>
  <c r="L2579" i="100"/>
  <c r="L2580" i="100"/>
  <c r="L2581" i="100"/>
  <c r="L2582" i="100"/>
  <c r="L2583" i="100"/>
  <c r="L2584" i="100"/>
  <c r="L2585" i="100"/>
  <c r="L2586" i="100"/>
  <c r="L2587" i="100"/>
  <c r="L2588" i="100"/>
  <c r="L2589" i="100"/>
  <c r="L2590" i="100"/>
  <c r="L2591" i="100"/>
  <c r="L2592" i="100"/>
  <c r="L2593" i="100"/>
  <c r="L2594" i="100"/>
  <c r="L2595" i="100"/>
  <c r="L2596" i="100"/>
  <c r="L2597" i="100"/>
  <c r="L2598" i="100"/>
  <c r="L2599" i="100"/>
  <c r="L2600" i="100"/>
  <c r="L2601" i="100"/>
  <c r="L2602" i="100"/>
  <c r="L2603" i="100"/>
  <c r="L2604" i="100"/>
  <c r="L2605" i="100"/>
  <c r="L2606" i="100"/>
  <c r="L2607" i="100"/>
  <c r="L2608" i="100"/>
  <c r="L2609" i="100"/>
  <c r="L2610" i="100"/>
  <c r="L2611" i="100"/>
  <c r="L2612" i="100"/>
  <c r="L2613" i="100"/>
  <c r="L2614" i="100"/>
  <c r="L2615" i="100"/>
  <c r="L2616" i="100"/>
  <c r="L2617" i="100"/>
  <c r="L2618" i="100"/>
  <c r="L2619" i="100"/>
  <c r="L2620" i="100"/>
  <c r="L2621" i="100"/>
  <c r="L2622" i="100"/>
  <c r="L2623" i="100"/>
  <c r="L2624" i="100"/>
  <c r="L2625" i="100"/>
  <c r="L2626" i="100"/>
  <c r="L2627" i="100"/>
  <c r="L2628" i="100"/>
  <c r="L2629" i="100"/>
  <c r="L2630" i="100"/>
  <c r="L2631" i="100"/>
  <c r="L2632" i="100"/>
  <c r="L2633" i="100"/>
  <c r="L2634" i="100"/>
  <c r="L2635" i="100"/>
  <c r="L2636" i="100"/>
  <c r="L2637" i="100"/>
  <c r="L2638" i="100"/>
  <c r="L2639" i="100"/>
  <c r="L2640" i="100"/>
  <c r="L2641" i="100"/>
  <c r="L2642" i="100"/>
  <c r="L2643" i="100"/>
  <c r="L2644" i="100"/>
  <c r="L2645" i="100"/>
  <c r="L2646" i="100"/>
  <c r="L2647" i="100"/>
  <c r="L2648" i="100"/>
  <c r="L2649" i="100"/>
  <c r="L2650" i="100"/>
  <c r="L2651" i="100"/>
  <c r="L2652" i="100"/>
  <c r="L2653" i="100"/>
  <c r="L2654" i="100"/>
  <c r="L2655" i="100"/>
  <c r="L2656" i="100"/>
  <c r="L2657" i="100"/>
  <c r="L2658" i="100"/>
  <c r="L2659" i="100"/>
  <c r="L2660" i="100"/>
  <c r="L2661" i="100"/>
  <c r="L2662" i="100"/>
  <c r="L2663" i="100"/>
  <c r="L2664" i="100"/>
  <c r="L2665" i="100"/>
  <c r="L2666" i="100"/>
  <c r="L2667" i="100"/>
  <c r="L2668" i="100"/>
  <c r="L2669" i="100"/>
  <c r="L2670" i="100"/>
  <c r="L2671" i="100"/>
  <c r="L2672" i="100"/>
  <c r="L2673" i="100"/>
  <c r="L2674" i="100"/>
  <c r="L2675" i="100"/>
  <c r="L2676" i="100"/>
  <c r="L2677" i="100"/>
  <c r="L2678" i="100"/>
  <c r="L2679" i="100"/>
  <c r="L2680" i="100"/>
  <c r="L2681" i="100"/>
  <c r="L2682" i="100"/>
  <c r="L2683" i="100"/>
  <c r="L2684" i="100"/>
  <c r="L2685" i="100"/>
  <c r="L2686" i="100"/>
  <c r="L2687" i="100"/>
  <c r="L2688" i="100"/>
  <c r="L2689" i="100"/>
  <c r="L2690" i="100"/>
  <c r="L2691" i="100"/>
  <c r="L2692" i="100"/>
  <c r="L2693" i="100"/>
  <c r="L2694" i="100"/>
  <c r="L2695" i="100"/>
  <c r="L2696" i="100"/>
  <c r="L2697" i="100"/>
  <c r="L2698" i="100"/>
  <c r="L2699" i="100"/>
  <c r="L2700" i="100"/>
  <c r="L2701" i="100"/>
  <c r="L2702" i="100"/>
  <c r="L2703" i="100"/>
  <c r="L2704" i="100"/>
  <c r="L2705" i="100"/>
  <c r="L2706" i="100"/>
  <c r="L2707" i="100"/>
  <c r="L2708" i="100"/>
  <c r="L2709" i="100"/>
  <c r="L2710" i="100"/>
  <c r="L2711" i="100"/>
  <c r="L2712" i="100"/>
  <c r="L2713" i="100"/>
  <c r="L2714" i="100"/>
  <c r="L2715" i="100"/>
  <c r="L2716" i="100"/>
  <c r="L2717" i="100"/>
  <c r="L2718" i="100"/>
  <c r="L2719" i="100"/>
  <c r="L2720" i="100"/>
  <c r="L2721" i="100"/>
  <c r="L2722" i="100"/>
  <c r="L2723" i="100"/>
  <c r="L2724" i="100"/>
  <c r="L2725" i="100"/>
  <c r="L2726" i="100"/>
  <c r="L2727" i="100"/>
  <c r="L2728" i="100"/>
  <c r="L2729" i="100"/>
  <c r="L2730" i="100"/>
  <c r="L2731" i="100"/>
  <c r="L2732" i="100"/>
  <c r="L2733" i="100"/>
  <c r="L2734" i="100"/>
  <c r="L2735" i="100"/>
  <c r="L2736" i="100"/>
  <c r="L2737" i="100"/>
  <c r="L2738" i="100"/>
  <c r="L2739" i="100"/>
  <c r="L2740" i="100"/>
  <c r="L2741" i="100"/>
  <c r="L2742" i="100"/>
  <c r="L2743" i="100"/>
  <c r="L2744" i="100"/>
  <c r="L2745" i="100"/>
  <c r="L2746" i="100"/>
  <c r="L2747" i="100"/>
  <c r="L2748" i="100"/>
  <c r="L2749" i="100"/>
  <c r="L2750" i="100"/>
  <c r="L2751" i="100"/>
  <c r="L2752" i="100"/>
  <c r="L2753" i="100"/>
  <c r="L2754" i="100"/>
  <c r="L2755" i="100"/>
  <c r="L2756" i="100"/>
  <c r="L2757" i="100"/>
  <c r="L2758" i="100"/>
  <c r="L2759" i="100"/>
  <c r="L2760" i="100"/>
  <c r="L2761" i="100"/>
  <c r="L2762" i="100"/>
  <c r="L2763" i="100"/>
  <c r="L2764" i="100"/>
  <c r="L2765" i="100"/>
  <c r="L2766" i="100"/>
  <c r="L2767" i="100"/>
  <c r="L2768" i="100"/>
  <c r="L2769" i="100"/>
  <c r="L2770" i="100"/>
  <c r="L2771" i="100"/>
  <c r="L2772" i="100"/>
  <c r="L2773" i="100"/>
  <c r="L2774" i="100"/>
  <c r="L2775" i="100"/>
  <c r="L2776" i="100"/>
  <c r="L2777" i="100"/>
  <c r="L2778" i="100"/>
  <c r="L2779" i="100"/>
  <c r="L2780" i="100"/>
  <c r="L2781" i="100"/>
  <c r="L2782" i="100"/>
  <c r="L2783" i="100"/>
  <c r="L2784" i="100"/>
  <c r="L2785" i="100"/>
  <c r="L2786" i="100"/>
  <c r="L2787" i="100"/>
  <c r="L2788" i="100"/>
  <c r="L2789" i="100"/>
  <c r="L2790" i="100"/>
  <c r="L2791" i="100"/>
  <c r="L2792" i="100"/>
  <c r="L2793" i="100"/>
  <c r="L2794" i="100"/>
  <c r="L2795" i="100"/>
  <c r="L2796" i="100"/>
  <c r="L2797" i="100"/>
  <c r="L2798" i="100"/>
  <c r="L2799" i="100"/>
  <c r="L2800" i="100"/>
  <c r="L2801" i="100"/>
  <c r="L2802" i="100"/>
  <c r="L2803" i="100"/>
  <c r="L2804" i="100"/>
  <c r="L2805" i="100"/>
  <c r="L2806" i="100"/>
  <c r="L2807" i="100"/>
  <c r="L2808" i="100"/>
  <c r="L2809" i="100"/>
  <c r="L2810" i="100"/>
  <c r="L2811" i="100"/>
  <c r="L2812" i="100"/>
  <c r="L2813" i="100"/>
  <c r="L2814" i="100"/>
  <c r="L2815" i="100"/>
  <c r="L2816" i="100"/>
  <c r="L2817" i="100"/>
  <c r="L2818" i="100"/>
  <c r="L2819" i="100"/>
  <c r="L2820" i="100"/>
  <c r="L2821" i="100"/>
  <c r="L2822" i="100"/>
  <c r="L2823" i="100"/>
  <c r="L2824" i="100"/>
  <c r="L2825" i="100"/>
  <c r="L2826" i="100"/>
  <c r="L2827" i="100"/>
  <c r="L2828" i="100"/>
  <c r="L2829" i="100"/>
  <c r="L2830" i="100"/>
  <c r="L2831" i="100"/>
  <c r="L2832" i="100"/>
  <c r="L2833" i="100"/>
  <c r="L2834" i="100"/>
  <c r="L2835" i="100"/>
  <c r="L2836" i="100"/>
  <c r="L2837" i="100"/>
  <c r="L2838" i="100"/>
  <c r="L2839" i="100"/>
  <c r="L2840" i="100"/>
  <c r="L2841" i="100"/>
  <c r="L2842" i="100"/>
  <c r="L2843" i="100"/>
  <c r="L2844" i="100"/>
  <c r="L2845" i="100"/>
  <c r="L2846" i="100"/>
  <c r="L2847" i="100"/>
  <c r="L2848" i="100"/>
  <c r="L2849" i="100"/>
  <c r="L2850" i="100"/>
  <c r="L2851" i="100"/>
  <c r="L2852" i="100"/>
  <c r="L2853" i="100"/>
  <c r="L2854" i="100"/>
  <c r="L2855" i="100"/>
  <c r="L2856" i="100"/>
  <c r="L2857" i="100"/>
  <c r="L2858" i="100"/>
  <c r="L2859" i="100"/>
  <c r="L2860" i="100"/>
  <c r="L2861" i="100"/>
  <c r="L2862" i="100"/>
  <c r="L2863" i="100"/>
  <c r="L2864" i="100"/>
  <c r="L2865" i="100"/>
  <c r="L2866" i="100"/>
  <c r="L2867" i="100"/>
  <c r="L2868" i="100"/>
  <c r="L2869" i="100"/>
  <c r="L2870" i="100"/>
  <c r="L2871" i="100"/>
  <c r="L2872" i="100"/>
  <c r="L2873" i="100"/>
  <c r="L2874" i="100"/>
  <c r="L2875" i="100"/>
  <c r="L2876" i="100"/>
  <c r="L2877" i="100"/>
  <c r="L2878" i="100"/>
  <c r="L2879" i="100"/>
  <c r="L2880" i="100"/>
  <c r="L2881" i="100"/>
  <c r="L2882" i="100"/>
  <c r="L2883" i="100"/>
  <c r="L2884" i="100"/>
  <c r="L2885" i="100"/>
  <c r="L2886" i="100"/>
  <c r="L2887" i="100"/>
  <c r="L2888" i="100"/>
  <c r="L2889" i="100"/>
  <c r="L2890" i="100"/>
  <c r="L2891" i="100"/>
  <c r="L2892" i="100"/>
  <c r="L2893" i="100"/>
  <c r="L2894" i="100"/>
  <c r="L2895" i="100"/>
  <c r="L2896" i="100"/>
  <c r="L2897" i="100"/>
  <c r="L2898" i="100"/>
  <c r="L2899" i="100"/>
  <c r="L2900" i="100"/>
  <c r="L2901" i="100"/>
  <c r="L2902" i="100"/>
  <c r="L2903" i="100"/>
  <c r="L2904" i="100"/>
  <c r="L2905" i="100"/>
  <c r="L2906" i="100"/>
  <c r="L2907" i="100"/>
  <c r="L2908" i="100"/>
  <c r="L2909" i="100"/>
  <c r="L2910" i="100"/>
  <c r="L2911" i="100"/>
  <c r="L2912" i="100"/>
  <c r="L2913" i="100"/>
  <c r="L2914" i="100"/>
  <c r="L2915" i="100"/>
  <c r="L2916" i="100"/>
  <c r="L2917" i="100"/>
  <c r="L2918" i="100"/>
  <c r="L2919" i="100"/>
  <c r="L2920" i="100"/>
  <c r="L2921" i="100"/>
  <c r="L2922" i="100"/>
  <c r="L2923" i="100"/>
  <c r="L2924" i="100"/>
  <c r="L2925" i="100"/>
  <c r="L2926" i="100"/>
  <c r="L2927" i="100"/>
  <c r="L2928" i="100"/>
  <c r="L2929" i="100"/>
  <c r="L2930" i="100"/>
  <c r="L2931" i="100"/>
  <c r="L2932" i="100"/>
  <c r="L2933" i="100"/>
  <c r="L2934" i="100"/>
  <c r="L2935" i="100"/>
  <c r="L2936" i="100"/>
  <c r="L2937" i="100"/>
  <c r="L2938" i="100"/>
  <c r="L2939" i="100"/>
  <c r="L2940" i="100"/>
  <c r="L2941" i="100"/>
  <c r="L2942" i="100"/>
  <c r="L2943" i="100"/>
  <c r="L2944" i="100"/>
  <c r="L2945" i="100"/>
  <c r="L2946" i="100"/>
  <c r="L2947" i="100"/>
  <c r="L2948" i="100"/>
  <c r="L2949" i="100"/>
  <c r="L2950" i="100"/>
  <c r="L2951" i="100"/>
  <c r="L2952" i="100"/>
  <c r="L2953" i="100"/>
  <c r="L2954" i="100"/>
  <c r="L2955" i="100"/>
  <c r="L2956" i="100"/>
  <c r="L2957" i="100"/>
  <c r="L2958" i="100"/>
  <c r="L2959" i="100"/>
  <c r="L2960" i="100"/>
  <c r="L2961" i="100"/>
  <c r="L2962" i="100"/>
  <c r="L2963" i="100"/>
  <c r="L2964" i="100"/>
  <c r="L2965" i="100"/>
  <c r="L2966" i="100"/>
  <c r="L2967" i="100"/>
  <c r="L2968" i="100"/>
  <c r="L2969" i="100"/>
  <c r="L2970" i="100"/>
  <c r="L2971" i="100"/>
  <c r="L2972" i="100"/>
  <c r="L2973" i="100"/>
  <c r="L2974" i="100"/>
  <c r="L2975" i="100"/>
  <c r="L2976" i="100"/>
  <c r="L2977" i="100"/>
  <c r="L2978" i="100"/>
  <c r="L2979" i="100"/>
  <c r="L2980" i="100"/>
  <c r="L2981" i="100"/>
  <c r="L2982" i="100"/>
  <c r="L2983" i="100"/>
  <c r="L2984" i="100"/>
  <c r="L2985" i="100"/>
  <c r="L2986" i="100"/>
  <c r="L2987" i="100"/>
  <c r="L2988" i="100"/>
  <c r="L2989" i="100"/>
  <c r="L2990" i="100"/>
  <c r="L2991" i="100"/>
  <c r="L2992" i="100"/>
  <c r="L2993" i="100"/>
  <c r="L2994" i="100"/>
  <c r="L2995" i="100"/>
  <c r="L2996" i="100"/>
  <c r="L2997" i="100"/>
  <c r="L2998" i="100"/>
  <c r="L2999" i="100"/>
  <c r="L3000" i="100"/>
  <c r="L3001" i="100"/>
  <c r="L3002" i="100"/>
  <c r="L3003" i="100"/>
  <c r="L3004" i="100"/>
  <c r="L3005" i="100"/>
  <c r="L3006" i="100"/>
  <c r="L3007" i="100"/>
  <c r="L3008" i="100"/>
  <c r="L3009" i="100"/>
  <c r="L3010" i="100"/>
  <c r="L3011" i="100"/>
  <c r="L3012" i="100"/>
  <c r="L3013" i="100"/>
  <c r="L3014" i="100"/>
  <c r="L3015" i="100"/>
  <c r="L3016" i="100"/>
  <c r="L3017" i="100"/>
  <c r="L3018" i="100"/>
  <c r="L3019" i="100"/>
  <c r="L3020" i="100"/>
  <c r="L3021" i="100"/>
  <c r="L3022" i="100"/>
  <c r="L3023" i="100"/>
  <c r="L3024" i="100"/>
  <c r="L3025" i="100"/>
  <c r="L3026" i="100"/>
  <c r="L3027" i="100"/>
  <c r="L3028" i="100"/>
  <c r="L3029" i="100"/>
  <c r="L3030" i="100"/>
  <c r="L3031" i="100"/>
  <c r="L3032" i="100"/>
  <c r="L3033" i="100"/>
  <c r="L3034" i="100"/>
  <c r="L3035" i="100"/>
  <c r="L3036" i="100"/>
  <c r="L3037" i="100"/>
  <c r="L3038" i="100"/>
  <c r="L3039" i="100"/>
  <c r="L3040" i="100"/>
  <c r="L3041" i="100"/>
  <c r="L3042" i="100"/>
  <c r="L3043" i="100"/>
  <c r="L3044" i="100"/>
  <c r="L3045" i="100"/>
  <c r="L3046" i="100"/>
  <c r="L3047" i="100"/>
  <c r="L3048" i="100"/>
  <c r="L3049" i="100"/>
  <c r="L3050" i="100"/>
  <c r="L3051" i="100"/>
  <c r="L3052" i="100"/>
  <c r="L3053" i="100"/>
  <c r="L3054" i="100"/>
  <c r="L3055" i="100"/>
  <c r="L3056" i="100"/>
  <c r="L3057" i="100"/>
  <c r="L3058" i="100"/>
  <c r="L3059" i="100"/>
  <c r="L3060" i="100"/>
  <c r="L3061" i="100"/>
  <c r="L3062" i="100"/>
  <c r="L3063" i="100"/>
  <c r="L3064" i="100"/>
  <c r="L3065" i="100"/>
  <c r="L3066" i="100"/>
  <c r="L3067" i="100"/>
  <c r="L3068" i="100"/>
  <c r="L3069" i="100"/>
  <c r="L3070" i="100"/>
  <c r="L3071" i="100"/>
  <c r="L3072" i="100"/>
  <c r="L3073" i="100"/>
  <c r="L3074" i="100"/>
  <c r="L3075" i="100"/>
  <c r="L3076" i="100"/>
  <c r="L3077" i="100"/>
  <c r="L3078" i="100"/>
  <c r="L3079" i="100"/>
  <c r="L3080" i="100"/>
  <c r="L3081" i="100"/>
  <c r="L3082" i="100"/>
  <c r="L3083" i="100"/>
  <c r="L38" i="100"/>
  <c r="L39" i="100"/>
  <c r="L40" i="100"/>
  <c r="L41" i="100"/>
  <c r="L42" i="100"/>
  <c r="L43" i="100"/>
  <c r="L44" i="100"/>
  <c r="L45" i="100"/>
  <c r="L46" i="100"/>
  <c r="L47" i="100"/>
  <c r="L48" i="100"/>
  <c r="L49" i="100"/>
  <c r="L50" i="100"/>
  <c r="L51" i="100"/>
  <c r="L52" i="100"/>
  <c r="L53" i="100"/>
  <c r="L54" i="100"/>
  <c r="L55" i="100"/>
  <c r="L56" i="100"/>
  <c r="L57" i="100"/>
  <c r="L58" i="100"/>
  <c r="L59" i="100"/>
  <c r="L60" i="100"/>
  <c r="L61" i="100"/>
  <c r="L62" i="100"/>
  <c r="L63" i="100"/>
  <c r="L64" i="100"/>
  <c r="L65" i="100"/>
  <c r="L66" i="100"/>
  <c r="L67" i="100"/>
  <c r="L68" i="100"/>
  <c r="L69" i="100"/>
  <c r="L70" i="100"/>
  <c r="L71" i="100"/>
  <c r="L72" i="100"/>
  <c r="L73" i="100"/>
  <c r="L74" i="100"/>
  <c r="L75" i="100"/>
  <c r="L76" i="100"/>
  <c r="L77" i="100"/>
  <c r="L78" i="100"/>
  <c r="L79" i="100"/>
  <c r="L80" i="100"/>
  <c r="L81" i="100"/>
  <c r="L82" i="100"/>
  <c r="L83" i="100"/>
  <c r="L84" i="100"/>
  <c r="L85" i="100"/>
  <c r="L86" i="100"/>
  <c r="L87" i="100"/>
  <c r="L88" i="100"/>
  <c r="L89" i="100"/>
  <c r="L90" i="100"/>
  <c r="L91" i="100"/>
  <c r="L92" i="100"/>
  <c r="L93" i="100"/>
  <c r="L94" i="100"/>
  <c r="L95" i="100"/>
  <c r="L96" i="100"/>
  <c r="L97" i="100"/>
  <c r="L98" i="100"/>
  <c r="L99" i="100"/>
  <c r="L100" i="100"/>
  <c r="L101" i="100"/>
  <c r="L102" i="100"/>
  <c r="L103" i="100"/>
  <c r="L104" i="100"/>
  <c r="L105" i="100"/>
  <c r="L106" i="100"/>
  <c r="L107" i="100"/>
  <c r="L108" i="100"/>
  <c r="L109" i="100"/>
  <c r="L110" i="100"/>
  <c r="L111" i="100"/>
  <c r="L112" i="100"/>
  <c r="L113" i="100"/>
  <c r="L114" i="100"/>
  <c r="L115" i="100"/>
  <c r="L116" i="100"/>
  <c r="L117" i="100"/>
  <c r="L118" i="100"/>
  <c r="L119" i="100"/>
  <c r="L120" i="100"/>
  <c r="L121" i="100"/>
  <c r="L122" i="100"/>
  <c r="L123" i="100"/>
  <c r="L124" i="100"/>
  <c r="L125" i="100"/>
  <c r="L126" i="100"/>
  <c r="L127" i="100"/>
  <c r="L128" i="100"/>
  <c r="L129" i="100"/>
  <c r="L130" i="100"/>
  <c r="L131" i="100"/>
  <c r="L132" i="100"/>
  <c r="L133" i="100"/>
  <c r="L134" i="100"/>
  <c r="L135" i="100"/>
  <c r="L136" i="100"/>
  <c r="L137" i="100"/>
  <c r="L138" i="100"/>
  <c r="L139" i="100"/>
  <c r="L140" i="100"/>
  <c r="L141" i="100"/>
  <c r="L142" i="100"/>
  <c r="L143" i="100"/>
  <c r="L144" i="100"/>
  <c r="L145" i="100"/>
  <c r="L146" i="100"/>
  <c r="L147" i="100"/>
  <c r="L148" i="100"/>
  <c r="L149" i="100"/>
  <c r="L150" i="100"/>
  <c r="L151" i="100"/>
  <c r="L152" i="100"/>
  <c r="L153" i="100"/>
  <c r="L154" i="100"/>
  <c r="L155" i="100"/>
  <c r="L156" i="100"/>
  <c r="L157" i="100"/>
  <c r="L158" i="100"/>
  <c r="L159" i="100"/>
  <c r="L160" i="100"/>
  <c r="L161" i="100"/>
  <c r="L162" i="100"/>
  <c r="L163" i="100"/>
  <c r="L164" i="100"/>
  <c r="L165" i="100"/>
  <c r="L166" i="100"/>
  <c r="L167" i="100"/>
  <c r="L168" i="100"/>
  <c r="L169" i="100"/>
  <c r="L170" i="100"/>
  <c r="L171" i="100"/>
  <c r="L172" i="100"/>
  <c r="L173" i="100"/>
  <c r="L174" i="100"/>
  <c r="L175" i="100"/>
  <c r="L176" i="100"/>
  <c r="L177" i="100"/>
  <c r="L178" i="100"/>
  <c r="L179" i="100"/>
  <c r="L180" i="100"/>
  <c r="L181" i="100"/>
  <c r="L182" i="100"/>
  <c r="L183" i="100"/>
  <c r="L184" i="100"/>
  <c r="L185" i="100"/>
  <c r="L186" i="100"/>
  <c r="L187" i="100"/>
  <c r="L188" i="100"/>
  <c r="L189" i="100"/>
  <c r="L190" i="100"/>
  <c r="L191" i="100"/>
  <c r="L192" i="100"/>
  <c r="L193" i="100"/>
  <c r="L194" i="100"/>
  <c r="L195" i="100"/>
  <c r="L196" i="100"/>
  <c r="L197" i="100"/>
  <c r="L198" i="100"/>
  <c r="L199" i="100"/>
  <c r="L200" i="100"/>
  <c r="L201" i="100"/>
  <c r="L202" i="100"/>
  <c r="L203" i="100"/>
  <c r="L204" i="100"/>
  <c r="L205" i="100"/>
  <c r="L206" i="100"/>
  <c r="L207" i="100"/>
  <c r="L208" i="100"/>
  <c r="L209" i="100"/>
  <c r="L210" i="100"/>
  <c r="L211" i="100"/>
  <c r="L212" i="100"/>
  <c r="L213" i="100"/>
  <c r="L214" i="100"/>
  <c r="L215" i="100"/>
  <c r="L216" i="100"/>
  <c r="L217" i="100"/>
  <c r="L218" i="100"/>
  <c r="L219" i="100"/>
  <c r="L220" i="100"/>
  <c r="L221" i="100"/>
  <c r="L222" i="100"/>
  <c r="L223" i="100"/>
  <c r="L224" i="100"/>
  <c r="L225" i="100"/>
  <c r="L226" i="100"/>
  <c r="L227" i="100"/>
  <c r="L228" i="100"/>
  <c r="L229" i="100"/>
  <c r="L230" i="100"/>
  <c r="L231" i="100"/>
  <c r="L232" i="100"/>
  <c r="L233" i="100"/>
  <c r="L234" i="100"/>
  <c r="L235" i="100"/>
  <c r="L236" i="100"/>
  <c r="L237" i="100"/>
  <c r="L238" i="100"/>
  <c r="L239" i="100"/>
  <c r="L240" i="100"/>
  <c r="L241" i="100"/>
  <c r="L242" i="100"/>
  <c r="L243" i="100"/>
  <c r="L244" i="100"/>
  <c r="L245" i="100"/>
  <c r="L246" i="100"/>
  <c r="L247" i="100"/>
  <c r="L248" i="100"/>
  <c r="L249" i="100"/>
  <c r="L250" i="100"/>
  <c r="L251" i="100"/>
  <c r="L252" i="100"/>
  <c r="L253" i="100"/>
  <c r="L254" i="100"/>
  <c r="L255" i="100"/>
  <c r="L256" i="100"/>
  <c r="L257" i="100"/>
  <c r="L258" i="100"/>
  <c r="L259" i="100"/>
  <c r="L260" i="100"/>
  <c r="L261" i="100"/>
  <c r="L262" i="100"/>
  <c r="L263" i="100"/>
  <c r="L264" i="100"/>
  <c r="L265" i="100"/>
  <c r="L266" i="100"/>
  <c r="L267" i="100"/>
  <c r="L268" i="100"/>
  <c r="L269" i="100"/>
  <c r="L270" i="100"/>
  <c r="L271" i="100"/>
  <c r="L272" i="100"/>
  <c r="L273" i="100"/>
  <c r="L274" i="100"/>
  <c r="L275" i="100"/>
  <c r="L276" i="100"/>
  <c r="L277" i="100"/>
  <c r="K3" i="55"/>
  <c r="K4" i="55"/>
  <c r="K5" i="55"/>
  <c r="K6" i="55"/>
  <c r="K7" i="55"/>
  <c r="K8" i="55"/>
  <c r="K9" i="55"/>
  <c r="K10" i="55"/>
  <c r="K11" i="55"/>
  <c r="K13" i="55"/>
  <c r="L2" i="55"/>
  <c r="M13" i="110"/>
  <c r="L13" i="110"/>
  <c r="M12" i="110"/>
  <c r="L12" i="110"/>
  <c r="M11" i="110"/>
  <c r="L11" i="110"/>
  <c r="M10" i="110"/>
  <c r="L10" i="110"/>
  <c r="M9" i="110"/>
  <c r="L9" i="110"/>
  <c r="M8" i="110"/>
  <c r="L8" i="110"/>
  <c r="M7" i="110"/>
  <c r="L7" i="110"/>
  <c r="M6" i="110"/>
  <c r="L6" i="110"/>
  <c r="M5" i="110"/>
  <c r="L5" i="110"/>
  <c r="M4" i="110"/>
  <c r="L4" i="110"/>
  <c r="M3" i="110"/>
  <c r="L3" i="110"/>
  <c r="M2" i="110"/>
  <c r="L2" i="110"/>
  <c r="AB13" i="110"/>
  <c r="AA13" i="110"/>
  <c r="AB12" i="110"/>
  <c r="AA12" i="110"/>
  <c r="AB11" i="110"/>
  <c r="AA11" i="110"/>
  <c r="AB10" i="110"/>
  <c r="AA10" i="110"/>
  <c r="AB9" i="110"/>
  <c r="AA9" i="110"/>
  <c r="AB8" i="110"/>
  <c r="AA8" i="110"/>
  <c r="AB7" i="110"/>
  <c r="AA7" i="110"/>
  <c r="AB6" i="110"/>
  <c r="AA6" i="110"/>
  <c r="AB5" i="110"/>
  <c r="AA5" i="110"/>
  <c r="AB4" i="110"/>
  <c r="AA4" i="110"/>
  <c r="AB3" i="110"/>
  <c r="AA3" i="110"/>
  <c r="AB2" i="110"/>
  <c r="AA2" i="110"/>
  <c r="AD3" i="100"/>
  <c r="AD4" i="100"/>
  <c r="AD5" i="100"/>
  <c r="AD6" i="100"/>
  <c r="AD7" i="100"/>
  <c r="AD8" i="100"/>
  <c r="AD9" i="100"/>
  <c r="AD10" i="100"/>
  <c r="AD11" i="100"/>
  <c r="AD12" i="100"/>
  <c r="AD13" i="100"/>
  <c r="AD14" i="100"/>
  <c r="AD15" i="100"/>
  <c r="AD16" i="100"/>
  <c r="AD17" i="100"/>
  <c r="AD18" i="100"/>
  <c r="AD19" i="100"/>
  <c r="AD20" i="100"/>
  <c r="AD21" i="100"/>
  <c r="AD22" i="100"/>
  <c r="AD23" i="100"/>
  <c r="AD24" i="100"/>
  <c r="AD25" i="100"/>
  <c r="AD26" i="100"/>
  <c r="AD27" i="100"/>
  <c r="AD28" i="100"/>
  <c r="AD29" i="100"/>
  <c r="AD30" i="100"/>
  <c r="AD31" i="100"/>
  <c r="AD32" i="100"/>
  <c r="AD33" i="100"/>
  <c r="K504" i="111" s="1"/>
  <c r="AD34" i="100"/>
  <c r="AD35" i="100"/>
  <c r="AD36" i="100"/>
  <c r="AD37" i="100"/>
  <c r="AD38" i="100"/>
  <c r="AD39" i="100"/>
  <c r="AD40" i="100"/>
  <c r="AD41" i="100"/>
  <c r="AD42" i="100"/>
  <c r="AD43" i="100"/>
  <c r="AD44" i="100"/>
  <c r="AD45" i="100"/>
  <c r="AD46" i="100"/>
  <c r="AD47" i="100"/>
  <c r="AD48" i="100"/>
  <c r="AD49" i="100"/>
  <c r="AD50" i="100"/>
  <c r="AD51" i="100"/>
  <c r="AD52" i="100"/>
  <c r="AD53" i="100"/>
  <c r="AD54" i="100"/>
  <c r="M13" i="111"/>
  <c r="M14" i="111"/>
  <c r="M15" i="111"/>
  <c r="M16" i="111"/>
  <c r="M17" i="111"/>
  <c r="K508" i="111"/>
  <c r="K507" i="111"/>
  <c r="O507" i="111"/>
  <c r="AD55" i="100"/>
  <c r="AD56" i="100"/>
  <c r="AD57" i="100"/>
  <c r="AD58" i="100"/>
  <c r="AD59" i="100"/>
  <c r="AD60" i="100"/>
  <c r="AD61" i="100"/>
  <c r="AD62" i="100"/>
  <c r="AD63" i="100"/>
  <c r="AD64" i="100"/>
  <c r="AD65" i="100"/>
  <c r="AD66" i="100"/>
  <c r="AD67" i="100"/>
  <c r="AD68" i="100"/>
  <c r="AD69" i="100"/>
  <c r="AD70" i="100"/>
  <c r="AD71" i="100"/>
  <c r="AD72" i="100"/>
  <c r="AD73" i="100"/>
  <c r="O506" i="111" s="1"/>
  <c r="AD74" i="100"/>
  <c r="AD75" i="100"/>
  <c r="AD76" i="100"/>
  <c r="AD77" i="100"/>
  <c r="AD78" i="100"/>
  <c r="AD79" i="100"/>
  <c r="K506" i="111" s="1"/>
  <c r="AD80" i="100"/>
  <c r="AD81" i="100"/>
  <c r="AD82" i="100"/>
  <c r="AD83" i="100"/>
  <c r="AD84" i="100"/>
  <c r="AD85" i="100"/>
  <c r="AD86" i="100"/>
  <c r="AD87" i="100"/>
  <c r="AD88" i="100"/>
  <c r="AD89" i="100"/>
  <c r="AD90" i="100"/>
  <c r="AD91" i="100"/>
  <c r="AD92" i="100"/>
  <c r="AD93" i="100"/>
  <c r="AD94" i="100"/>
  <c r="AD95" i="100"/>
  <c r="AD96" i="100"/>
  <c r="AD97" i="100"/>
  <c r="AD98" i="100"/>
  <c r="AD99" i="100"/>
  <c r="AD100" i="100"/>
  <c r="AD101" i="100"/>
  <c r="AD102" i="100"/>
  <c r="AD103" i="100"/>
  <c r="AD104" i="100"/>
  <c r="AD105" i="100"/>
  <c r="AD106" i="100"/>
  <c r="AD107" i="100"/>
  <c r="AD108" i="100"/>
  <c r="AD109" i="100"/>
  <c r="AD110" i="100"/>
  <c r="AD111" i="100"/>
  <c r="AD112" i="100"/>
  <c r="AD113" i="100"/>
  <c r="AD114" i="100"/>
  <c r="AD115" i="100"/>
  <c r="O505" i="111" s="1"/>
  <c r="AD116" i="100"/>
  <c r="AD117" i="100"/>
  <c r="AD118" i="100"/>
  <c r="AD119" i="100"/>
  <c r="AD120" i="100"/>
  <c r="AD121" i="100"/>
  <c r="AD122" i="100"/>
  <c r="AD123" i="100"/>
  <c r="M18" i="111"/>
  <c r="M19" i="111"/>
  <c r="M20" i="111"/>
  <c r="M21" i="111"/>
  <c r="M22" i="111"/>
  <c r="M23" i="111"/>
  <c r="T6" i="3"/>
  <c r="T7" i="3"/>
  <c r="T8"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AE120" i="100"/>
  <c r="AE121" i="100"/>
  <c r="AE122" i="100"/>
  <c r="AE123" i="100"/>
  <c r="AE124" i="100"/>
  <c r="AE125" i="100"/>
  <c r="AE126" i="100"/>
  <c r="AE127" i="100"/>
  <c r="AE128" i="100"/>
  <c r="AE129" i="100"/>
  <c r="AE130" i="100"/>
  <c r="AE131" i="100"/>
  <c r="AE132" i="100"/>
  <c r="AE133" i="100"/>
  <c r="AE134" i="100"/>
  <c r="AE135" i="100"/>
  <c r="AE136" i="100"/>
  <c r="AE137" i="100"/>
  <c r="AE138" i="100"/>
  <c r="AE139" i="100"/>
  <c r="AE140" i="100"/>
  <c r="AE141" i="100"/>
  <c r="AE142" i="100"/>
  <c r="AE143" i="100"/>
  <c r="AE144" i="100"/>
  <c r="AE145" i="100"/>
  <c r="AE146" i="100"/>
  <c r="AE147" i="100"/>
  <c r="AE148" i="100"/>
  <c r="AE149" i="100"/>
  <c r="AE150" i="100"/>
  <c r="AE151" i="100"/>
  <c r="AE152" i="100"/>
  <c r="AE153" i="100"/>
  <c r="AE154" i="100"/>
  <c r="AE155" i="100"/>
  <c r="AE156" i="100"/>
  <c r="AE157" i="100"/>
  <c r="AE158" i="100"/>
  <c r="AE159" i="100"/>
  <c r="AE160" i="100"/>
  <c r="AE161" i="100"/>
  <c r="AE162" i="100"/>
  <c r="AE163" i="100"/>
  <c r="AE164" i="100"/>
  <c r="AE165" i="100"/>
  <c r="AE166" i="100"/>
  <c r="AE167" i="100"/>
  <c r="AE168" i="100"/>
  <c r="AE169" i="100"/>
  <c r="AE170" i="100"/>
  <c r="AE171" i="100"/>
  <c r="AE172" i="100"/>
  <c r="AE173" i="100"/>
  <c r="AE174" i="100"/>
  <c r="AE175" i="100"/>
  <c r="AE176" i="100"/>
  <c r="AE177" i="100"/>
  <c r="AE178" i="100"/>
  <c r="AE179" i="100"/>
  <c r="AE180" i="100"/>
  <c r="AE181" i="100"/>
  <c r="AE182" i="100"/>
  <c r="AE183" i="100"/>
  <c r="AE184" i="100"/>
  <c r="AE185" i="100"/>
  <c r="AE186" i="100"/>
  <c r="AE187" i="100"/>
  <c r="AE188" i="100"/>
  <c r="AE189" i="100"/>
  <c r="AE190" i="100"/>
  <c r="AE191" i="100"/>
  <c r="AE192" i="100"/>
  <c r="AE193" i="100"/>
  <c r="AE194" i="100"/>
  <c r="AE195" i="100"/>
  <c r="AE196" i="100"/>
  <c r="AE197" i="100"/>
  <c r="AE198" i="100"/>
  <c r="AE199" i="100"/>
  <c r="AE200" i="100"/>
  <c r="AE201" i="100"/>
  <c r="AE202" i="100"/>
  <c r="AE203" i="100"/>
  <c r="AE204" i="100"/>
  <c r="AE205" i="100"/>
  <c r="AE206" i="100"/>
  <c r="AE207" i="100"/>
  <c r="AE208" i="100"/>
  <c r="AE209" i="100"/>
  <c r="AE210" i="100"/>
  <c r="AE211" i="100"/>
  <c r="AE212" i="100"/>
  <c r="AE213" i="100"/>
  <c r="AE214" i="100"/>
  <c r="AE215" i="100"/>
  <c r="AE216" i="100"/>
  <c r="AE217" i="100"/>
  <c r="AE218" i="100"/>
  <c r="AE219" i="100"/>
  <c r="AE220" i="100"/>
  <c r="AE221" i="100"/>
  <c r="AE222" i="100"/>
  <c r="AE223" i="100"/>
  <c r="AE224" i="100"/>
  <c r="AE225" i="100"/>
  <c r="AE226" i="100"/>
  <c r="AE227" i="100"/>
  <c r="AE228" i="100"/>
  <c r="AE229" i="100"/>
  <c r="AE230" i="100"/>
  <c r="AE231" i="100"/>
  <c r="AE232" i="100"/>
  <c r="AE233" i="100"/>
  <c r="AE234" i="100"/>
  <c r="AE235" i="100"/>
  <c r="AE236" i="100"/>
  <c r="AE237" i="100"/>
  <c r="AE238" i="100"/>
  <c r="AE239" i="100"/>
  <c r="AE240" i="100"/>
  <c r="AE241" i="100"/>
  <c r="AE242" i="100"/>
  <c r="AE243" i="100"/>
  <c r="AE244" i="100"/>
  <c r="AE245" i="100"/>
  <c r="AE246" i="100"/>
  <c r="AE247" i="100"/>
  <c r="AE248" i="100"/>
  <c r="AE249" i="100"/>
  <c r="AE250" i="100"/>
  <c r="AE251" i="100"/>
  <c r="AE252" i="100"/>
  <c r="AE253" i="100"/>
  <c r="AE254" i="100"/>
  <c r="AE255" i="100"/>
  <c r="AE256" i="100"/>
  <c r="AE257" i="100"/>
  <c r="AE258" i="100"/>
  <c r="AE259" i="100"/>
  <c r="AE260" i="100"/>
  <c r="AE261" i="100"/>
  <c r="AE262" i="100"/>
  <c r="AE263" i="100"/>
  <c r="AE264" i="100"/>
  <c r="AE265" i="100"/>
  <c r="AE266" i="100"/>
  <c r="AE267" i="100"/>
  <c r="AE268" i="100"/>
  <c r="AE269" i="100"/>
  <c r="AE270" i="100"/>
  <c r="AE271" i="100"/>
  <c r="AE272" i="100"/>
  <c r="AE273" i="100"/>
  <c r="AE274" i="100"/>
  <c r="AE275" i="100"/>
  <c r="AE276" i="100"/>
  <c r="AE277" i="100"/>
  <c r="AE278" i="100"/>
  <c r="AE279" i="100"/>
  <c r="AE280" i="100"/>
  <c r="AE281" i="100"/>
  <c r="AE282" i="100"/>
  <c r="AE283" i="100"/>
  <c r="AE284" i="100"/>
  <c r="AE285" i="100"/>
  <c r="AE286" i="100"/>
  <c r="AE287" i="100"/>
  <c r="AE288" i="100"/>
  <c r="AE289" i="100"/>
  <c r="AE290" i="100"/>
  <c r="AE291" i="100"/>
  <c r="AE292" i="100"/>
  <c r="AE293" i="100"/>
  <c r="AE294" i="100"/>
  <c r="AE295" i="100"/>
  <c r="AE296" i="100"/>
  <c r="AE297" i="100"/>
  <c r="AE298" i="100"/>
  <c r="AE299" i="100"/>
  <c r="AE300" i="100"/>
  <c r="AE301" i="100"/>
  <c r="AE302" i="100"/>
  <c r="AE303" i="100"/>
  <c r="AE304" i="100"/>
  <c r="AE305" i="100"/>
  <c r="AE306" i="100"/>
  <c r="AE307" i="100"/>
  <c r="AE308" i="100"/>
  <c r="AE309" i="100"/>
  <c r="AE310" i="100"/>
  <c r="AE311" i="100"/>
  <c r="AE312" i="100"/>
  <c r="AE313" i="100"/>
  <c r="AE314" i="100"/>
  <c r="AE315" i="100"/>
  <c r="AE316" i="100"/>
  <c r="AE317" i="100"/>
  <c r="AE318" i="100"/>
  <c r="AE319" i="100"/>
  <c r="AE320" i="100"/>
  <c r="AE321" i="100"/>
  <c r="AE322" i="100"/>
  <c r="AE323" i="100"/>
  <c r="AE324" i="100"/>
  <c r="AE325" i="100"/>
  <c r="AE326" i="100"/>
  <c r="AE327" i="100"/>
  <c r="AE328" i="100"/>
  <c r="AE329" i="100"/>
  <c r="AE330" i="100"/>
  <c r="AE331" i="100"/>
  <c r="AE332" i="100"/>
  <c r="AE333" i="100"/>
  <c r="AE334" i="100"/>
  <c r="AE335" i="100"/>
  <c r="AE336" i="100"/>
  <c r="AE337" i="100"/>
  <c r="AE338" i="100"/>
  <c r="AE339" i="100"/>
  <c r="AE340" i="100"/>
  <c r="AE341" i="100"/>
  <c r="AE342" i="100"/>
  <c r="AE343" i="100"/>
  <c r="AE344" i="100"/>
  <c r="AE345" i="100"/>
  <c r="AE346" i="100"/>
  <c r="AE347" i="100"/>
  <c r="AE348" i="100"/>
  <c r="AE349" i="100"/>
  <c r="AE350" i="100"/>
  <c r="AE351" i="100"/>
  <c r="AE352" i="100"/>
  <c r="AE353" i="100"/>
  <c r="AE354" i="100"/>
  <c r="AE355" i="100"/>
  <c r="AE356" i="100"/>
  <c r="AE357" i="100"/>
  <c r="AE358" i="100"/>
  <c r="AE359" i="100"/>
  <c r="AE360" i="100"/>
  <c r="AE361" i="100"/>
  <c r="AE362" i="100"/>
  <c r="AE363" i="100"/>
  <c r="AE364" i="100"/>
  <c r="AE365" i="100"/>
  <c r="AE366" i="100"/>
  <c r="AE367" i="100"/>
  <c r="AE368" i="100"/>
  <c r="AE369" i="100"/>
  <c r="AE370" i="100"/>
  <c r="AE371" i="100"/>
  <c r="AE372" i="100"/>
  <c r="AE373" i="100"/>
  <c r="AE374" i="100"/>
  <c r="AE375" i="100"/>
  <c r="AE376" i="100"/>
  <c r="AE377" i="100"/>
  <c r="AE378" i="100"/>
  <c r="AE379" i="100"/>
  <c r="AE380" i="100"/>
  <c r="AE381" i="100"/>
  <c r="AE382" i="100"/>
  <c r="AE383" i="100"/>
  <c r="AE384" i="100"/>
  <c r="AE385" i="100"/>
  <c r="AE386" i="100"/>
  <c r="AE387" i="100"/>
  <c r="AE388" i="100"/>
  <c r="AE389" i="100"/>
  <c r="AE390" i="100"/>
  <c r="AE391" i="100"/>
  <c r="AE392" i="100"/>
  <c r="AE393" i="100"/>
  <c r="AE394" i="100"/>
  <c r="AE395" i="100"/>
  <c r="AE396" i="100"/>
  <c r="AE397" i="100"/>
  <c r="AE398" i="100"/>
  <c r="AE399" i="100"/>
  <c r="AE400" i="100"/>
  <c r="AE401" i="100"/>
  <c r="AE402" i="100"/>
  <c r="AE403" i="100"/>
  <c r="AE404" i="100"/>
  <c r="AE405" i="100"/>
  <c r="AE406" i="100"/>
  <c r="AE407" i="100"/>
  <c r="AE408" i="100"/>
  <c r="AE409" i="100"/>
  <c r="AE410" i="100"/>
  <c r="AE411" i="100"/>
  <c r="AE412" i="100"/>
  <c r="AE413" i="100"/>
  <c r="AE414" i="100"/>
  <c r="AE415" i="100"/>
  <c r="AE416" i="100"/>
  <c r="AE417" i="100"/>
  <c r="AE418" i="100"/>
  <c r="AE419" i="100"/>
  <c r="AE420" i="100"/>
  <c r="AE421" i="100"/>
  <c r="AE422" i="100"/>
  <c r="AE423" i="100"/>
  <c r="AE424" i="100"/>
  <c r="AE425" i="100"/>
  <c r="AE426" i="100"/>
  <c r="AE427" i="100"/>
  <c r="AE428" i="100"/>
  <c r="AE429" i="100"/>
  <c r="AE430" i="100"/>
  <c r="AE431" i="100"/>
  <c r="AE432" i="100"/>
  <c r="AE433" i="100"/>
  <c r="AE434" i="100"/>
  <c r="AE435" i="100"/>
  <c r="AE436" i="100"/>
  <c r="AE437" i="100"/>
  <c r="AE438" i="100"/>
  <c r="AE439" i="100"/>
  <c r="AE440" i="100"/>
  <c r="AE441" i="100"/>
  <c r="AE442" i="100"/>
  <c r="AE443" i="100"/>
  <c r="AE444" i="100"/>
  <c r="AE445" i="100"/>
  <c r="AE446" i="100"/>
  <c r="AE447" i="100"/>
  <c r="AE448" i="100"/>
  <c r="AE449" i="100"/>
  <c r="AE450" i="100"/>
  <c r="AE451" i="100"/>
  <c r="AE452" i="100"/>
  <c r="AE453" i="100"/>
  <c r="AE454" i="100"/>
  <c r="AE455" i="100"/>
  <c r="AE456" i="100"/>
  <c r="AE457" i="100"/>
  <c r="AE458" i="100"/>
  <c r="AE459" i="100"/>
  <c r="AE460" i="100"/>
  <c r="AE461" i="100"/>
  <c r="AE462" i="100"/>
  <c r="AE463" i="100"/>
  <c r="AE464" i="100"/>
  <c r="AE465" i="100"/>
  <c r="AE466" i="100"/>
  <c r="AE467" i="100"/>
  <c r="AE468" i="100"/>
  <c r="AE469" i="100"/>
  <c r="AE470" i="100"/>
  <c r="AE471" i="100"/>
  <c r="AE472" i="100"/>
  <c r="AE473" i="100"/>
  <c r="AE474" i="100"/>
  <c r="AE475" i="100"/>
  <c r="AE476" i="100"/>
  <c r="AE477" i="100"/>
  <c r="AE478" i="100"/>
  <c r="AE479" i="100"/>
  <c r="AE480" i="100"/>
  <c r="AE481" i="100"/>
  <c r="AE482" i="100"/>
  <c r="AE483" i="100"/>
  <c r="AE484" i="100"/>
  <c r="AE485" i="100"/>
  <c r="AE486" i="100"/>
  <c r="AE487" i="100"/>
  <c r="AE488" i="100"/>
  <c r="AE489" i="100"/>
  <c r="AE490" i="100"/>
  <c r="AE491" i="100"/>
  <c r="AE492" i="100"/>
  <c r="AE493" i="100"/>
  <c r="AE494" i="100"/>
  <c r="AE495" i="100"/>
  <c r="AE496" i="100"/>
  <c r="AE497" i="100"/>
  <c r="AE498" i="100"/>
  <c r="AE499" i="100"/>
  <c r="AE500" i="100"/>
  <c r="AE501" i="100"/>
  <c r="AE502" i="100"/>
  <c r="AE503" i="100"/>
  <c r="AE504" i="100"/>
  <c r="AE505" i="100"/>
  <c r="AE506" i="100"/>
  <c r="AE507" i="100"/>
  <c r="AE508" i="100"/>
  <c r="AE509" i="100"/>
  <c r="AE510" i="100"/>
  <c r="AE511" i="100"/>
  <c r="AE512" i="100"/>
  <c r="AE513" i="100"/>
  <c r="AE514" i="100"/>
  <c r="AE515" i="100"/>
  <c r="AE516" i="100"/>
  <c r="AE517" i="100"/>
  <c r="AE518" i="100"/>
  <c r="AE519" i="100"/>
  <c r="AE520" i="100"/>
  <c r="AE521" i="100"/>
  <c r="AE522" i="100"/>
  <c r="AE523" i="100"/>
  <c r="AE524" i="100"/>
  <c r="AE525" i="100"/>
  <c r="AE526" i="100"/>
  <c r="AE527" i="100"/>
  <c r="AE528" i="100"/>
  <c r="AE529" i="100"/>
  <c r="AE530" i="100"/>
  <c r="AE531" i="100"/>
  <c r="AE532" i="100"/>
  <c r="AE533" i="100"/>
  <c r="AE534" i="100"/>
  <c r="AE535" i="100"/>
  <c r="AE536" i="100"/>
  <c r="AE537" i="100"/>
  <c r="AE538" i="100"/>
  <c r="AE539" i="100"/>
  <c r="AE540" i="100"/>
  <c r="AE541" i="100"/>
  <c r="AE542" i="100"/>
  <c r="AE543" i="100"/>
  <c r="AE544" i="100"/>
  <c r="AE545" i="100"/>
  <c r="AE546" i="100"/>
  <c r="AE547" i="100"/>
  <c r="AE548" i="100"/>
  <c r="AE549" i="100"/>
  <c r="AE550" i="100"/>
  <c r="AE551" i="100"/>
  <c r="AE552" i="100"/>
  <c r="AE553" i="100"/>
  <c r="AE554" i="100"/>
  <c r="AE555" i="100"/>
  <c r="AE556" i="100"/>
  <c r="AE557" i="100"/>
  <c r="AE558" i="100"/>
  <c r="AE559" i="100"/>
  <c r="AE560" i="100"/>
  <c r="AE561" i="100"/>
  <c r="AE562" i="100"/>
  <c r="AE563" i="100"/>
  <c r="AE564" i="100"/>
  <c r="AE565" i="100"/>
  <c r="AE566" i="100"/>
  <c r="AE567" i="100"/>
  <c r="AE568" i="100"/>
  <c r="AE569" i="100"/>
  <c r="AE570" i="100"/>
  <c r="AE571" i="100"/>
  <c r="AE572" i="100"/>
  <c r="AE573" i="100"/>
  <c r="AE574" i="100"/>
  <c r="AE575" i="100"/>
  <c r="AE576" i="100"/>
  <c r="AE577" i="100"/>
  <c r="AE578" i="100"/>
  <c r="AE579" i="100"/>
  <c r="AE580" i="100"/>
  <c r="AE581" i="100"/>
  <c r="AE582" i="100"/>
  <c r="AE583" i="100"/>
  <c r="AE584" i="100"/>
  <c r="AE585" i="100"/>
  <c r="AE586" i="100"/>
  <c r="AE587" i="100"/>
  <c r="AE588" i="100"/>
  <c r="AE589" i="100"/>
  <c r="AE590" i="100"/>
  <c r="AE591" i="100"/>
  <c r="AE592" i="100"/>
  <c r="AE593" i="100"/>
  <c r="AE594" i="100"/>
  <c r="AE595" i="100"/>
  <c r="AE596" i="100"/>
  <c r="AE597" i="100"/>
  <c r="AE598" i="100"/>
  <c r="AE599" i="100"/>
  <c r="AE600" i="100"/>
  <c r="AE601" i="100"/>
  <c r="AE602" i="100"/>
  <c r="AE603" i="100"/>
  <c r="AE604" i="100"/>
  <c r="AE605" i="100"/>
  <c r="AE606" i="100"/>
  <c r="AE607" i="100"/>
  <c r="AE608" i="100"/>
  <c r="AE609" i="100"/>
  <c r="AE610" i="100"/>
  <c r="AE611" i="100"/>
  <c r="AE612" i="100"/>
  <c r="AE613" i="100"/>
  <c r="AE614" i="100"/>
  <c r="AE615" i="100"/>
  <c r="AE616" i="100"/>
  <c r="AE617" i="100"/>
  <c r="AE618" i="100"/>
  <c r="AE619" i="100"/>
  <c r="AE620" i="100"/>
  <c r="AE621" i="100"/>
  <c r="AE622" i="100"/>
  <c r="AE623" i="100"/>
  <c r="AE624" i="100"/>
  <c r="AE625" i="100"/>
  <c r="AE626" i="100"/>
  <c r="AE627" i="100"/>
  <c r="AE628" i="100"/>
  <c r="AE629" i="100"/>
  <c r="AE630" i="100"/>
  <c r="AE631" i="100"/>
  <c r="AE632" i="100"/>
  <c r="AE633" i="100"/>
  <c r="AE634" i="100"/>
  <c r="AE635" i="100"/>
  <c r="AE636" i="100"/>
  <c r="AE637" i="100"/>
  <c r="AE638" i="100"/>
  <c r="AE639" i="100"/>
  <c r="AE640" i="100"/>
  <c r="AE641" i="100"/>
  <c r="AE642" i="100"/>
  <c r="AE643" i="100"/>
  <c r="AE644" i="100"/>
  <c r="AE645" i="100"/>
  <c r="AE646" i="100"/>
  <c r="AE647" i="100"/>
  <c r="AE648" i="100"/>
  <c r="AE649" i="100"/>
  <c r="AE650" i="100"/>
  <c r="AE651" i="100"/>
  <c r="AE652" i="100"/>
  <c r="AE653" i="100"/>
  <c r="AE654" i="100"/>
  <c r="AE655" i="100"/>
  <c r="AE656" i="100"/>
  <c r="AE657" i="100"/>
  <c r="AE658" i="100"/>
  <c r="AE659" i="100"/>
  <c r="AE660" i="100"/>
  <c r="AE661" i="100"/>
  <c r="AE662" i="100"/>
  <c r="AE663" i="100"/>
  <c r="AE664" i="100"/>
  <c r="AE665" i="100"/>
  <c r="AE666" i="100"/>
  <c r="AE667" i="100"/>
  <c r="AE668" i="100"/>
  <c r="AE669" i="100"/>
  <c r="AE670" i="100"/>
  <c r="AE671" i="100"/>
  <c r="AE672" i="100"/>
  <c r="AE673" i="100"/>
  <c r="AE674" i="100"/>
  <c r="AE675" i="100"/>
  <c r="AE676" i="100"/>
  <c r="AE677" i="100"/>
  <c r="AE678" i="100"/>
  <c r="AE679" i="100"/>
  <c r="AE680" i="100"/>
  <c r="AE681" i="100"/>
  <c r="AE682" i="100"/>
  <c r="AE683" i="100"/>
  <c r="AE684" i="100"/>
  <c r="AE685" i="100"/>
  <c r="AE686" i="100"/>
  <c r="AE687" i="100"/>
  <c r="AE688" i="100"/>
  <c r="AE689" i="100"/>
  <c r="AE690" i="100"/>
  <c r="AE691" i="100"/>
  <c r="AE692" i="100"/>
  <c r="AE693" i="100"/>
  <c r="AE694" i="100"/>
  <c r="AE695" i="100"/>
  <c r="AE696" i="100"/>
  <c r="AE697" i="100"/>
  <c r="AE698" i="100"/>
  <c r="AE699" i="100"/>
  <c r="AE700" i="100"/>
  <c r="AE701" i="100"/>
  <c r="AE702" i="100"/>
  <c r="AE703" i="100"/>
  <c r="AE704" i="100"/>
  <c r="AE705" i="100"/>
  <c r="AE706" i="100"/>
  <c r="AE707" i="100"/>
  <c r="AE708" i="100"/>
  <c r="AE709" i="100"/>
  <c r="AE710" i="100"/>
  <c r="AE711" i="100"/>
  <c r="AE712" i="100"/>
  <c r="AE713" i="100"/>
  <c r="AE714" i="100"/>
  <c r="AE715" i="100"/>
  <c r="AE716" i="100"/>
  <c r="AE717" i="100"/>
  <c r="AE718" i="100"/>
  <c r="AE719" i="100"/>
  <c r="AE720" i="100"/>
  <c r="AE721" i="100"/>
  <c r="AE722" i="100"/>
  <c r="AE723" i="100"/>
  <c r="AE724" i="100"/>
  <c r="AE725" i="100"/>
  <c r="AE726" i="100"/>
  <c r="AE727" i="100"/>
  <c r="AE728" i="100"/>
  <c r="AE729" i="100"/>
  <c r="AE730" i="100"/>
  <c r="AE731" i="100"/>
  <c r="AE732" i="100"/>
  <c r="AE733" i="100"/>
  <c r="AE734" i="100"/>
  <c r="AE735" i="100"/>
  <c r="AE736" i="100"/>
  <c r="AE737" i="100"/>
  <c r="AE738" i="100"/>
  <c r="AE739" i="100"/>
  <c r="AE740" i="100"/>
  <c r="AE741" i="100"/>
  <c r="AE742" i="100"/>
  <c r="AE743" i="100"/>
  <c r="AE744" i="100"/>
  <c r="AE745" i="100"/>
  <c r="AE746" i="100"/>
  <c r="AE747" i="100"/>
  <c r="AE748" i="100"/>
  <c r="AE749" i="100"/>
  <c r="AE750" i="100"/>
  <c r="AE751" i="100"/>
  <c r="AE752" i="100"/>
  <c r="AE753" i="100"/>
  <c r="AE754" i="100"/>
  <c r="AE755" i="100"/>
  <c r="AE756" i="100"/>
  <c r="AE757" i="100"/>
  <c r="AE758" i="100"/>
  <c r="AE759" i="100"/>
  <c r="AE760" i="100"/>
  <c r="AE761" i="100"/>
  <c r="AE762" i="100"/>
  <c r="AE763" i="100"/>
  <c r="AE764" i="100"/>
  <c r="AE765" i="100"/>
  <c r="AE766" i="100"/>
  <c r="AE767" i="100"/>
  <c r="AE768" i="100"/>
  <c r="AE769" i="100"/>
  <c r="AE770" i="100"/>
  <c r="AE771" i="100"/>
  <c r="AE772" i="100"/>
  <c r="AE773" i="100"/>
  <c r="AE774" i="100"/>
  <c r="AE775" i="100"/>
  <c r="AE776" i="100"/>
  <c r="AE777" i="100"/>
  <c r="AE778" i="100"/>
  <c r="AE779" i="100"/>
  <c r="AE780" i="100"/>
  <c r="AE781" i="100"/>
  <c r="AE782" i="100"/>
  <c r="AE783" i="100"/>
  <c r="AE784" i="100"/>
  <c r="AE785" i="100"/>
  <c r="AE786" i="100"/>
  <c r="AE787" i="100"/>
  <c r="AE788" i="100"/>
  <c r="AE789" i="100"/>
  <c r="AE790" i="100"/>
  <c r="AE791" i="100"/>
  <c r="AE792" i="100"/>
  <c r="AE793" i="100"/>
  <c r="AE794" i="100"/>
  <c r="AE795" i="100"/>
  <c r="AE796" i="100"/>
  <c r="AE797" i="100"/>
  <c r="AE798" i="100"/>
  <c r="AE799" i="100"/>
  <c r="AE800" i="100"/>
  <c r="AE801" i="100"/>
  <c r="AE802" i="100"/>
  <c r="AE803" i="100"/>
  <c r="AE804" i="100"/>
  <c r="AE805" i="100"/>
  <c r="AE806" i="100"/>
  <c r="AE807" i="100"/>
  <c r="AE808" i="100"/>
  <c r="AE809" i="100"/>
  <c r="AE810" i="100"/>
  <c r="AE811" i="100"/>
  <c r="AE812" i="100"/>
  <c r="AE813" i="100"/>
  <c r="AE814" i="100"/>
  <c r="AE815" i="100"/>
  <c r="AE816" i="100"/>
  <c r="AE817" i="100"/>
  <c r="AE818" i="100"/>
  <c r="AE819" i="100"/>
  <c r="AE820" i="100"/>
  <c r="AE821" i="100"/>
  <c r="AE822" i="100"/>
  <c r="AE823" i="100"/>
  <c r="AE824" i="100"/>
  <c r="AE825" i="100"/>
  <c r="AE826" i="100"/>
  <c r="AE827" i="100"/>
  <c r="AE828" i="100"/>
  <c r="AE829" i="100"/>
  <c r="AE830" i="100"/>
  <c r="AE831" i="100"/>
  <c r="AE832" i="100"/>
  <c r="AE833" i="100"/>
  <c r="AE834" i="100"/>
  <c r="AE835" i="100"/>
  <c r="AE836" i="100"/>
  <c r="AE837" i="100"/>
  <c r="AE838" i="100"/>
  <c r="AE839" i="100"/>
  <c r="AE840" i="100"/>
  <c r="AE841" i="100"/>
  <c r="AE842" i="100"/>
  <c r="AE843" i="100"/>
  <c r="AE844" i="100"/>
  <c r="AE845" i="100"/>
  <c r="AE846" i="100"/>
  <c r="AE847" i="100"/>
  <c r="AE848" i="100"/>
  <c r="AE849" i="100"/>
  <c r="AE850" i="100"/>
  <c r="AE851" i="100"/>
  <c r="AE852" i="100"/>
  <c r="AE853" i="100"/>
  <c r="AE854" i="100"/>
  <c r="AE855" i="100"/>
  <c r="AE856" i="100"/>
  <c r="AE857" i="100"/>
  <c r="AE858" i="100"/>
  <c r="AE859" i="100"/>
  <c r="AE860" i="100"/>
  <c r="AE861" i="100"/>
  <c r="AE862" i="100"/>
  <c r="AE863" i="100"/>
  <c r="AE864" i="100"/>
  <c r="AE865" i="100"/>
  <c r="AE866" i="100"/>
  <c r="AE867" i="100"/>
  <c r="AE868" i="100"/>
  <c r="AE869" i="100"/>
  <c r="AE870" i="100"/>
  <c r="AE871" i="100"/>
  <c r="AE872" i="100"/>
  <c r="AE873" i="100"/>
  <c r="AE874" i="100"/>
  <c r="AE875" i="100"/>
  <c r="AE876" i="100"/>
  <c r="AE877" i="100"/>
  <c r="AE878" i="100"/>
  <c r="AE879" i="100"/>
  <c r="AE880" i="100"/>
  <c r="AE881" i="100"/>
  <c r="AE882" i="100"/>
  <c r="AE883" i="100"/>
  <c r="AE884" i="100"/>
  <c r="AE885" i="100"/>
  <c r="AE886" i="100"/>
  <c r="AE887" i="100"/>
  <c r="AE888" i="100"/>
  <c r="AE889" i="100"/>
  <c r="AE890" i="100"/>
  <c r="AE891" i="100"/>
  <c r="AE892" i="100"/>
  <c r="AE893" i="100"/>
  <c r="AE894" i="100"/>
  <c r="AE895" i="100"/>
  <c r="AE896" i="100"/>
  <c r="AE897" i="100"/>
  <c r="AE898" i="100"/>
  <c r="AE899" i="100"/>
  <c r="AE900" i="100"/>
  <c r="AE901" i="100"/>
  <c r="AE902" i="100"/>
  <c r="AE903" i="100"/>
  <c r="AE904" i="100"/>
  <c r="AE905" i="100"/>
  <c r="AE906" i="100"/>
  <c r="AE907" i="100"/>
  <c r="AE908" i="100"/>
  <c r="AE909" i="100"/>
  <c r="AE910" i="100"/>
  <c r="AE911" i="100"/>
  <c r="AE912" i="100"/>
  <c r="AE913" i="100"/>
  <c r="AE914" i="100"/>
  <c r="AE915" i="100"/>
  <c r="AE916" i="100"/>
  <c r="AE917" i="100"/>
  <c r="AE918" i="100"/>
  <c r="AE919" i="100"/>
  <c r="AE920" i="100"/>
  <c r="AE921" i="100"/>
  <c r="AE922" i="100"/>
  <c r="AE923" i="100"/>
  <c r="AE924" i="100"/>
  <c r="AE925" i="100"/>
  <c r="AE926" i="100"/>
  <c r="AE927" i="100"/>
  <c r="AE928" i="100"/>
  <c r="AE929" i="100"/>
  <c r="AE930" i="100"/>
  <c r="AE931" i="100"/>
  <c r="AE932" i="100"/>
  <c r="AE933" i="100"/>
  <c r="AE934" i="100"/>
  <c r="AE935" i="100"/>
  <c r="AE936" i="100"/>
  <c r="AE937" i="100"/>
  <c r="AE938" i="100"/>
  <c r="AE939" i="100"/>
  <c r="AE940" i="100"/>
  <c r="AE941" i="100"/>
  <c r="AE942" i="100"/>
  <c r="AE943" i="100"/>
  <c r="AE944" i="100"/>
  <c r="AE945" i="100"/>
  <c r="AE946" i="100"/>
  <c r="AE947" i="100"/>
  <c r="AE948" i="100"/>
  <c r="AE949" i="100"/>
  <c r="AE950" i="100"/>
  <c r="AE951" i="100"/>
  <c r="AE952" i="100"/>
  <c r="AE953" i="100"/>
  <c r="AE954" i="100"/>
  <c r="AE955" i="100"/>
  <c r="AE956" i="100"/>
  <c r="AE957" i="100"/>
  <c r="AE958" i="100"/>
  <c r="AE959" i="100"/>
  <c r="AE960" i="100"/>
  <c r="AE961" i="100"/>
  <c r="AE962" i="100"/>
  <c r="AE963" i="100"/>
  <c r="AE964" i="100"/>
  <c r="AE965" i="100"/>
  <c r="AE966" i="100"/>
  <c r="AE967" i="100"/>
  <c r="AE968" i="100"/>
  <c r="AE969" i="100"/>
  <c r="AE970" i="100"/>
  <c r="AE971" i="100"/>
  <c r="AE972" i="100"/>
  <c r="AE973" i="100"/>
  <c r="AE974" i="100"/>
  <c r="AE975" i="100"/>
  <c r="AE976" i="100"/>
  <c r="AE977" i="100"/>
  <c r="AE978" i="100"/>
  <c r="AE979" i="100"/>
  <c r="AE980" i="100"/>
  <c r="AE981" i="100"/>
  <c r="AE982" i="100"/>
  <c r="AE983" i="100"/>
  <c r="AE984" i="100"/>
  <c r="AE985" i="100"/>
  <c r="AE986" i="100"/>
  <c r="AE987" i="100"/>
  <c r="AE988" i="100"/>
  <c r="AE989" i="100"/>
  <c r="AE990" i="100"/>
  <c r="AE991" i="100"/>
  <c r="AE992" i="100"/>
  <c r="AE993" i="100"/>
  <c r="AE994" i="100"/>
  <c r="AE995" i="100"/>
  <c r="AE996" i="100"/>
  <c r="AE997" i="100"/>
  <c r="AE998" i="100"/>
  <c r="AE999" i="100"/>
  <c r="AE1000" i="100"/>
  <c r="AE1001" i="100"/>
  <c r="AE1002" i="100"/>
  <c r="AE1003" i="100"/>
  <c r="AE1004" i="100"/>
  <c r="AE1005" i="100"/>
  <c r="AE1006" i="100"/>
  <c r="AE1007" i="100"/>
  <c r="AE1008" i="100"/>
  <c r="AE1009" i="100"/>
  <c r="AE1010" i="100"/>
  <c r="AE1011" i="100"/>
  <c r="AE1012" i="100"/>
  <c r="AE1013" i="100"/>
  <c r="AE1014" i="100"/>
  <c r="AE1015" i="100"/>
  <c r="AE1016" i="100"/>
  <c r="AE1017" i="100"/>
  <c r="AE1018" i="100"/>
  <c r="AE1019" i="100"/>
  <c r="AE1020" i="100"/>
  <c r="AE1021" i="100"/>
  <c r="AE1022" i="100"/>
  <c r="AE1023" i="100"/>
  <c r="AE1024" i="100"/>
  <c r="AE1025" i="100"/>
  <c r="AE1026" i="100"/>
  <c r="AE1027" i="100"/>
  <c r="AE1028" i="100"/>
  <c r="AE1029" i="100"/>
  <c r="AE1030" i="100"/>
  <c r="AE1031" i="100"/>
  <c r="AE1032" i="100"/>
  <c r="AE1033" i="100"/>
  <c r="AE1034" i="100"/>
  <c r="AE1035" i="100"/>
  <c r="AE1036" i="100"/>
  <c r="AE1037" i="100"/>
  <c r="AE1038" i="100"/>
  <c r="AE1039" i="100"/>
  <c r="AE1040" i="100"/>
  <c r="AE1041" i="100"/>
  <c r="AE1042" i="100"/>
  <c r="AE1043" i="100"/>
  <c r="AE1044" i="100"/>
  <c r="AE1045" i="100"/>
  <c r="AE1046" i="100"/>
  <c r="AE1047" i="100"/>
  <c r="AE1048" i="100"/>
  <c r="AE1049" i="100"/>
  <c r="AE1050" i="100"/>
  <c r="AE1051" i="100"/>
  <c r="AE1052" i="100"/>
  <c r="AE1053" i="100"/>
  <c r="AE1054" i="100"/>
  <c r="AE1055" i="100"/>
  <c r="AE1056" i="100"/>
  <c r="AE1057" i="100"/>
  <c r="AE1058" i="100"/>
  <c r="AE1059" i="100"/>
  <c r="AE1060" i="100"/>
  <c r="AE1061" i="100"/>
  <c r="AE1062" i="100"/>
  <c r="AE1063" i="100"/>
  <c r="AE1064" i="100"/>
  <c r="AE1065" i="100"/>
  <c r="AE1066" i="100"/>
  <c r="AE1067" i="100"/>
  <c r="AE1068" i="100"/>
  <c r="AE1069" i="100"/>
  <c r="AE1070" i="100"/>
  <c r="AE1071" i="100"/>
  <c r="AE1072" i="100"/>
  <c r="AE1073" i="100"/>
  <c r="AE1074" i="100"/>
  <c r="AE1075" i="100"/>
  <c r="AE1076" i="100"/>
  <c r="AE1077" i="100"/>
  <c r="AE1078" i="100"/>
  <c r="AE1079" i="100"/>
  <c r="AE1080" i="100"/>
  <c r="AE1081" i="100"/>
  <c r="AE1082" i="100"/>
  <c r="AE1083" i="100"/>
  <c r="AE1084" i="100"/>
  <c r="AE1085" i="100"/>
  <c r="AE1086" i="100"/>
  <c r="AE1087" i="100"/>
  <c r="AE1088" i="100"/>
  <c r="AE1089" i="100"/>
  <c r="AE1090" i="100"/>
  <c r="AE1091" i="100"/>
  <c r="AE1092" i="100"/>
  <c r="AE1093" i="100"/>
  <c r="AE1094" i="100"/>
  <c r="AE1095" i="100"/>
  <c r="AE1096" i="100"/>
  <c r="AE1097" i="100"/>
  <c r="AE1098" i="100"/>
  <c r="AE1099" i="100"/>
  <c r="AE1100" i="100"/>
  <c r="AE1101" i="100"/>
  <c r="AE1102" i="100"/>
  <c r="AE1103" i="100"/>
  <c r="AE1104" i="100"/>
  <c r="AE1105" i="100"/>
  <c r="AE1106" i="100"/>
  <c r="AE1107" i="100"/>
  <c r="AE1108" i="100"/>
  <c r="AE1109" i="100"/>
  <c r="AE1110" i="100"/>
  <c r="AE1111" i="100"/>
  <c r="AE1112" i="100"/>
  <c r="AE1113" i="100"/>
  <c r="AE1114" i="100"/>
  <c r="AE1115" i="100"/>
  <c r="AE1116" i="100"/>
  <c r="AE1117" i="100"/>
  <c r="AE1118" i="100"/>
  <c r="AE1119" i="100"/>
  <c r="AE1120" i="100"/>
  <c r="AE1121" i="100"/>
  <c r="AE1122" i="100"/>
  <c r="AE1123" i="100"/>
  <c r="AE1124" i="100"/>
  <c r="AE1125" i="100"/>
  <c r="AE1126" i="100"/>
  <c r="AE1127" i="100"/>
  <c r="AE1128" i="100"/>
  <c r="AE1129" i="100"/>
  <c r="AE1130" i="100"/>
  <c r="AE1131" i="100"/>
  <c r="AE1132" i="100"/>
  <c r="AE1133" i="100"/>
  <c r="AE1134" i="100"/>
  <c r="AE1135" i="100"/>
  <c r="AE1136" i="100"/>
  <c r="AE1137" i="100"/>
  <c r="AE1138" i="100"/>
  <c r="AE1139" i="100"/>
  <c r="AE1140" i="100"/>
  <c r="AE1141" i="100"/>
  <c r="AE1142" i="100"/>
  <c r="AE1143" i="100"/>
  <c r="AE1144" i="100"/>
  <c r="AE1145" i="100"/>
  <c r="AE1146" i="100"/>
  <c r="AE1147" i="100"/>
  <c r="AE1148" i="100"/>
  <c r="AE1149" i="100"/>
  <c r="AE1150" i="100"/>
  <c r="AE1151" i="100"/>
  <c r="AE1152" i="100"/>
  <c r="AE1153" i="100"/>
  <c r="AE1154" i="100"/>
  <c r="AE1155" i="100"/>
  <c r="AE1156" i="100"/>
  <c r="AE1157" i="100"/>
  <c r="AE1158" i="100"/>
  <c r="AE1159" i="100"/>
  <c r="AE1160" i="100"/>
  <c r="AE1161" i="100"/>
  <c r="AE1162" i="100"/>
  <c r="AE1163" i="100"/>
  <c r="AE1164" i="100"/>
  <c r="AE1165" i="100"/>
  <c r="AE1166" i="100"/>
  <c r="AE1167" i="100"/>
  <c r="AE1168" i="100"/>
  <c r="AE1169" i="100"/>
  <c r="AE1170" i="100"/>
  <c r="AE1171" i="100"/>
  <c r="AE1172" i="100"/>
  <c r="AE1173" i="100"/>
  <c r="AE1174" i="100"/>
  <c r="AE1175" i="100"/>
  <c r="AE1176" i="100"/>
  <c r="AE1177" i="100"/>
  <c r="AE1178" i="100"/>
  <c r="AE1179" i="100"/>
  <c r="AE1180" i="100"/>
  <c r="AE1181" i="100"/>
  <c r="AE1182" i="100"/>
  <c r="AE1183" i="100"/>
  <c r="AE1184" i="100"/>
  <c r="AE1185" i="100"/>
  <c r="AE1186" i="100"/>
  <c r="AE1187" i="100"/>
  <c r="AE1188" i="100"/>
  <c r="AE1189" i="100"/>
  <c r="AE1190" i="100"/>
  <c r="AE1191" i="100"/>
  <c r="AE1192" i="100"/>
  <c r="AE1193" i="100"/>
  <c r="AE1194" i="100"/>
  <c r="AE1195" i="100"/>
  <c r="AE1196" i="100"/>
  <c r="AE1197" i="100"/>
  <c r="AE1198" i="100"/>
  <c r="AE1199" i="100"/>
  <c r="AE1200" i="100"/>
  <c r="AE1201" i="100"/>
  <c r="AE1202" i="100"/>
  <c r="AE1203" i="100"/>
  <c r="AE1204" i="100"/>
  <c r="AE1205" i="100"/>
  <c r="AE1206" i="100"/>
  <c r="AE1207" i="100"/>
  <c r="AE1208" i="100"/>
  <c r="AE1209" i="100"/>
  <c r="AE1210" i="100"/>
  <c r="AE1211" i="100"/>
  <c r="AE1212" i="100"/>
  <c r="AE1213" i="100"/>
  <c r="AE1214" i="100"/>
  <c r="AE1215" i="100"/>
  <c r="AE1216" i="100"/>
  <c r="AE1217" i="100"/>
  <c r="AE1218" i="100"/>
  <c r="AE1219" i="100"/>
  <c r="AE1220" i="100"/>
  <c r="AE1221" i="100"/>
  <c r="AE1222" i="100"/>
  <c r="AE1223" i="100"/>
  <c r="AE1224" i="100"/>
  <c r="AE1225" i="100"/>
  <c r="AE1226" i="100"/>
  <c r="AE1227" i="100"/>
  <c r="AE1228" i="100"/>
  <c r="AE1229" i="100"/>
  <c r="AE1230" i="100"/>
  <c r="AE1231" i="100"/>
  <c r="AE1232" i="100"/>
  <c r="AE1233" i="100"/>
  <c r="AE1234" i="100"/>
  <c r="AE1235" i="100"/>
  <c r="AE1236" i="100"/>
  <c r="AE1237" i="100"/>
  <c r="AE1238" i="100"/>
  <c r="AE1239" i="100"/>
  <c r="AE1240" i="100"/>
  <c r="AE1241" i="100"/>
  <c r="AE1242" i="100"/>
  <c r="AE1243" i="100"/>
  <c r="AE1244" i="100"/>
  <c r="AE1245" i="100"/>
  <c r="AE1246" i="100"/>
  <c r="AE1247" i="100"/>
  <c r="AE1248" i="100"/>
  <c r="AE1249" i="100"/>
  <c r="AE1250" i="100"/>
  <c r="AE1251" i="100"/>
  <c r="AE1252" i="100"/>
  <c r="AE1253" i="100"/>
  <c r="AE1254" i="100"/>
  <c r="AE1255" i="100"/>
  <c r="AE1256" i="100"/>
  <c r="AE1257" i="100"/>
  <c r="AE1258" i="100"/>
  <c r="AE1259" i="100"/>
  <c r="AE1260" i="100"/>
  <c r="AE1261" i="100"/>
  <c r="AE1262" i="100"/>
  <c r="AE1263" i="100"/>
  <c r="AE1264" i="100"/>
  <c r="AE1265" i="100"/>
  <c r="AE1266" i="100"/>
  <c r="AE1267" i="100"/>
  <c r="AE1268" i="100"/>
  <c r="AE1269" i="100"/>
  <c r="AE1270" i="100"/>
  <c r="AE1271" i="100"/>
  <c r="AE1272" i="100"/>
  <c r="AE1273" i="100"/>
  <c r="AE1274" i="100"/>
  <c r="AE1275" i="100"/>
  <c r="AE1276" i="100"/>
  <c r="AE1277" i="100"/>
  <c r="AE1278" i="100"/>
  <c r="AE1279" i="100"/>
  <c r="AE1280" i="100"/>
  <c r="AE1281" i="100"/>
  <c r="AE1282" i="100"/>
  <c r="AE1283" i="100"/>
  <c r="AE1284" i="100"/>
  <c r="AE1285" i="100"/>
  <c r="AE1286" i="100"/>
  <c r="AE1287" i="100"/>
  <c r="AE1288" i="100"/>
  <c r="AE1289" i="100"/>
  <c r="AE1290" i="100"/>
  <c r="AE1291" i="100"/>
  <c r="AE1292" i="100"/>
  <c r="AE1293" i="100"/>
  <c r="AE1294" i="100"/>
  <c r="AE1295" i="100"/>
  <c r="AE1296" i="100"/>
  <c r="AE1297" i="100"/>
  <c r="AE1298" i="100"/>
  <c r="AE1299" i="100"/>
  <c r="AE1300" i="100"/>
  <c r="AE1301" i="100"/>
  <c r="AE1302" i="100"/>
  <c r="AE1303" i="100"/>
  <c r="AE1304" i="100"/>
  <c r="AE1305" i="100"/>
  <c r="AE1306" i="100"/>
  <c r="AE1307" i="100"/>
  <c r="AE1308" i="100"/>
  <c r="AE1309" i="100"/>
  <c r="AE1310" i="100"/>
  <c r="AE1311" i="100"/>
  <c r="AE1312" i="100"/>
  <c r="AE1313" i="100"/>
  <c r="AE1314" i="100"/>
  <c r="AE1315" i="100"/>
  <c r="AE1316" i="100"/>
  <c r="AE1317" i="100"/>
  <c r="AE1318" i="100"/>
  <c r="AE1319" i="100"/>
  <c r="AE1320" i="100"/>
  <c r="AE1321" i="100"/>
  <c r="AE1322" i="100"/>
  <c r="AE1323" i="100"/>
  <c r="AE1324" i="100"/>
  <c r="AE1325" i="100"/>
  <c r="AE1326" i="100"/>
  <c r="AE1327" i="100"/>
  <c r="AE1328" i="100"/>
  <c r="AE1329" i="100"/>
  <c r="AE1330" i="100"/>
  <c r="AE1331" i="100"/>
  <c r="AE1332" i="100"/>
  <c r="AE1333" i="100"/>
  <c r="AE1334" i="100"/>
  <c r="AE1335" i="100"/>
  <c r="AE1336" i="100"/>
  <c r="AE1337" i="100"/>
  <c r="AE1338" i="100"/>
  <c r="AE1339" i="100"/>
  <c r="AE1340" i="100"/>
  <c r="AE1341" i="100"/>
  <c r="AE1342" i="100"/>
  <c r="AE1343" i="100"/>
  <c r="AE1344" i="100"/>
  <c r="AE1345" i="100"/>
  <c r="AE1346" i="100"/>
  <c r="AE1347" i="100"/>
  <c r="AE1348" i="100"/>
  <c r="AE1349" i="100"/>
  <c r="AE1350" i="100"/>
  <c r="AE1351" i="100"/>
  <c r="AE1352" i="100"/>
  <c r="AE1353" i="100"/>
  <c r="AE1354" i="100"/>
  <c r="AE1355" i="100"/>
  <c r="AE1356" i="100"/>
  <c r="AE1357" i="100"/>
  <c r="AE1358" i="100"/>
  <c r="AE1359" i="100"/>
  <c r="AE1360" i="100"/>
  <c r="AE1361" i="100"/>
  <c r="AE1362" i="100"/>
  <c r="AE1363" i="100"/>
  <c r="AE1364" i="100"/>
  <c r="AE1365" i="100"/>
  <c r="AE1366" i="100"/>
  <c r="AE1367" i="100"/>
  <c r="AE1368" i="100"/>
  <c r="AE1369" i="100"/>
  <c r="AE1370" i="100"/>
  <c r="AE1371" i="100"/>
  <c r="AE1372" i="100"/>
  <c r="AE1373" i="100"/>
  <c r="AE1374" i="100"/>
  <c r="AE1375" i="100"/>
  <c r="AE1376" i="100"/>
  <c r="AE1377" i="100"/>
  <c r="AE1378" i="100"/>
  <c r="AE1379" i="100"/>
  <c r="AE1380" i="100"/>
  <c r="AE1381" i="100"/>
  <c r="AE1382" i="100"/>
  <c r="AE1383" i="100"/>
  <c r="AE1384" i="100"/>
  <c r="AE1385" i="100"/>
  <c r="AE1386" i="100"/>
  <c r="AE1387" i="100"/>
  <c r="AE1388" i="100"/>
  <c r="AE1389" i="100"/>
  <c r="AE1390" i="100"/>
  <c r="AE1391" i="100"/>
  <c r="AE1392" i="100"/>
  <c r="AE1393" i="100"/>
  <c r="AE1394" i="100"/>
  <c r="AE1395" i="100"/>
  <c r="AE1396" i="100"/>
  <c r="AE1397" i="100"/>
  <c r="AE1398" i="100"/>
  <c r="AE1399" i="100"/>
  <c r="AE1400" i="100"/>
  <c r="AE1401" i="100"/>
  <c r="AE1402" i="100"/>
  <c r="AE1403" i="100"/>
  <c r="AE1404" i="100"/>
  <c r="AE1405" i="100"/>
  <c r="AE1406" i="100"/>
  <c r="AE1407" i="100"/>
  <c r="AE1408" i="100"/>
  <c r="AE1409" i="100"/>
  <c r="AE1410" i="100"/>
  <c r="AE1411" i="100"/>
  <c r="AE1412" i="100"/>
  <c r="AE1413" i="100"/>
  <c r="AE1414" i="100"/>
  <c r="AE1415" i="100"/>
  <c r="AE1416" i="100"/>
  <c r="AE1417" i="100"/>
  <c r="AE1418" i="100"/>
  <c r="AE1419" i="100"/>
  <c r="AE1420" i="100"/>
  <c r="AE1421" i="100"/>
  <c r="AE1422" i="100"/>
  <c r="AE1423" i="100"/>
  <c r="AE1424" i="100"/>
  <c r="AE1425" i="100"/>
  <c r="AE1426" i="100"/>
  <c r="AE1427" i="100"/>
  <c r="AE1428" i="100"/>
  <c r="AE1429" i="100"/>
  <c r="AE1430" i="100"/>
  <c r="AE1431" i="100"/>
  <c r="AE1432" i="100"/>
  <c r="AE1433" i="100"/>
  <c r="AE1434" i="100"/>
  <c r="AE1435" i="100"/>
  <c r="AE1436" i="100"/>
  <c r="AE1437" i="100"/>
  <c r="AE1438" i="100"/>
  <c r="AE1439" i="100"/>
  <c r="AE1440" i="100"/>
  <c r="AE1441" i="100"/>
  <c r="AE1442" i="100"/>
  <c r="AE1443" i="100"/>
  <c r="AE1444" i="100"/>
  <c r="AE1445" i="100"/>
  <c r="AE1446" i="100"/>
  <c r="AE1447" i="100"/>
  <c r="AE1448" i="100"/>
  <c r="AE1449" i="100"/>
  <c r="AE1450" i="100"/>
  <c r="AE1451" i="100"/>
  <c r="AE1452" i="100"/>
  <c r="AE1453" i="100"/>
  <c r="AE1454" i="100"/>
  <c r="AE1455" i="100"/>
  <c r="AE1456" i="100"/>
  <c r="AE1457" i="100"/>
  <c r="AE1458" i="100"/>
  <c r="AE1459" i="100"/>
  <c r="AE1460" i="100"/>
  <c r="AE1461" i="100"/>
  <c r="AE1462" i="100"/>
  <c r="AE1463" i="100"/>
  <c r="AE1464" i="100"/>
  <c r="AE1465" i="100"/>
  <c r="AE1466" i="100"/>
  <c r="AE1467" i="100"/>
  <c r="AE1468" i="100"/>
  <c r="AE1469" i="100"/>
  <c r="AE1470" i="100"/>
  <c r="AE1471" i="100"/>
  <c r="AE1472" i="100"/>
  <c r="AE1473" i="100"/>
  <c r="AE1474" i="100"/>
  <c r="AE1475" i="100"/>
  <c r="AE1476" i="100"/>
  <c r="AE1477" i="100"/>
  <c r="AE1478" i="100"/>
  <c r="AE1479" i="100"/>
  <c r="AE1480" i="100"/>
  <c r="AE1481" i="100"/>
  <c r="AE1482" i="100"/>
  <c r="AE1483" i="100"/>
  <c r="AE1484" i="100"/>
  <c r="AE1485" i="100"/>
  <c r="AE1486" i="100"/>
  <c r="AE1487" i="100"/>
  <c r="AE1488" i="100"/>
  <c r="AE1489" i="100"/>
  <c r="AE1490" i="100"/>
  <c r="AE1491" i="100"/>
  <c r="AE1492" i="100"/>
  <c r="AE1493" i="100"/>
  <c r="AE1494" i="100"/>
  <c r="AE1495" i="100"/>
  <c r="AE1496" i="100"/>
  <c r="AE1497" i="100"/>
  <c r="AE1498" i="100"/>
  <c r="AE1499" i="100"/>
  <c r="AE1500" i="100"/>
  <c r="AE1501" i="100"/>
  <c r="AE1502" i="100"/>
  <c r="AE1503" i="100"/>
  <c r="AE1504" i="100"/>
  <c r="AE1505" i="100"/>
  <c r="AE1506" i="100"/>
  <c r="AE1507" i="100"/>
  <c r="AE1508" i="100"/>
  <c r="AE1509" i="100"/>
  <c r="AE1510" i="100"/>
  <c r="AE1511" i="100"/>
  <c r="AE1512" i="100"/>
  <c r="AE1513" i="100"/>
  <c r="AE1514" i="100"/>
  <c r="AE1515" i="100"/>
  <c r="AE1516" i="100"/>
  <c r="AE1517" i="100"/>
  <c r="AE1518" i="100"/>
  <c r="AE1519" i="100"/>
  <c r="AE1520" i="100"/>
  <c r="AE1521" i="100"/>
  <c r="AE1522" i="100"/>
  <c r="AE1523" i="100"/>
  <c r="AE1524" i="100"/>
  <c r="AE1525" i="100"/>
  <c r="AE1526" i="100"/>
  <c r="AE1527" i="100"/>
  <c r="AE1528" i="100"/>
  <c r="AE1529" i="100"/>
  <c r="AE1530" i="100"/>
  <c r="AE1531" i="100"/>
  <c r="AE1532" i="100"/>
  <c r="AE1533" i="100"/>
  <c r="AE1534" i="100"/>
  <c r="AE1535" i="100"/>
  <c r="AE1536" i="100"/>
  <c r="AE1537" i="100"/>
  <c r="AE1538" i="100"/>
  <c r="AE1539" i="100"/>
  <c r="AE1540" i="100"/>
  <c r="AE1541" i="100"/>
  <c r="AE1542" i="100"/>
  <c r="AE1543" i="100"/>
  <c r="AE1544" i="100"/>
  <c r="AE1545" i="100"/>
  <c r="AE1546" i="100"/>
  <c r="AE1547" i="100"/>
  <c r="AE1548" i="100"/>
  <c r="AE1549" i="100"/>
  <c r="AE1550" i="100"/>
  <c r="AE1551" i="100"/>
  <c r="AE1552" i="100"/>
  <c r="AE1553" i="100"/>
  <c r="AE1554" i="100"/>
  <c r="AE1555" i="100"/>
  <c r="AE1556" i="100"/>
  <c r="AE1557" i="100"/>
  <c r="AE1558" i="100"/>
  <c r="AE1559" i="100"/>
  <c r="AE1560" i="100"/>
  <c r="AE1561" i="100"/>
  <c r="AE1562" i="100"/>
  <c r="AE1563" i="100"/>
  <c r="AE1564" i="100"/>
  <c r="AE1565" i="100"/>
  <c r="AE1566" i="100"/>
  <c r="AE1567" i="100"/>
  <c r="AE1568" i="100"/>
  <c r="AE1569" i="100"/>
  <c r="AE1570" i="100"/>
  <c r="AE1571" i="100"/>
  <c r="AE1572" i="100"/>
  <c r="AE1573" i="100"/>
  <c r="AE1574" i="100"/>
  <c r="AE1575" i="100"/>
  <c r="AE1576" i="100"/>
  <c r="AE1577" i="100"/>
  <c r="AE1578" i="100"/>
  <c r="AE1579" i="100"/>
  <c r="AE1580" i="100"/>
  <c r="AE1581" i="100"/>
  <c r="AE1582" i="100"/>
  <c r="AE1583" i="100"/>
  <c r="AE1584" i="100"/>
  <c r="AE1585" i="100"/>
  <c r="AE1586" i="100"/>
  <c r="AE1587" i="100"/>
  <c r="AE1588" i="100"/>
  <c r="AE1589" i="100"/>
  <c r="AE1590" i="100"/>
  <c r="AE1591" i="100"/>
  <c r="AE1592" i="100"/>
  <c r="AE1593" i="100"/>
  <c r="AE1594" i="100"/>
  <c r="AE1595" i="100"/>
  <c r="AE1596" i="100"/>
  <c r="AE1597" i="100"/>
  <c r="AE1598" i="100"/>
  <c r="AE1599" i="100"/>
  <c r="AE1600" i="100"/>
  <c r="AE1601" i="100"/>
  <c r="AE1602" i="100"/>
  <c r="AE1603" i="100"/>
  <c r="AE1604" i="100"/>
  <c r="AE1605" i="100"/>
  <c r="AE1606" i="100"/>
  <c r="AE1607" i="100"/>
  <c r="AE1608" i="100"/>
  <c r="AE1609" i="100"/>
  <c r="AE1610" i="100"/>
  <c r="AE1611" i="100"/>
  <c r="AE1612" i="100"/>
  <c r="AE1613" i="100"/>
  <c r="AE1614" i="100"/>
  <c r="AE1615" i="100"/>
  <c r="AE1616" i="100"/>
  <c r="AE1617" i="100"/>
  <c r="AE1618" i="100"/>
  <c r="AE1619" i="100"/>
  <c r="AE1620" i="100"/>
  <c r="AE1621" i="100"/>
  <c r="AE1622" i="100"/>
  <c r="AE1623" i="100"/>
  <c r="AE1624" i="100"/>
  <c r="AE1625" i="100"/>
  <c r="AE1626" i="100"/>
  <c r="AE1627" i="100"/>
  <c r="AE1628" i="100"/>
  <c r="AE1629" i="100"/>
  <c r="AE1630" i="100"/>
  <c r="AE1631" i="100"/>
  <c r="AE1632" i="100"/>
  <c r="AE1633" i="100"/>
  <c r="AE1634" i="100"/>
  <c r="AE1635" i="100"/>
  <c r="AE1636" i="100"/>
  <c r="AE1637" i="100"/>
  <c r="AE1638" i="100"/>
  <c r="AE1639" i="100"/>
  <c r="AE1640" i="100"/>
  <c r="AE1641" i="100"/>
  <c r="AE1642" i="100"/>
  <c r="AE1643" i="100"/>
  <c r="AE1644" i="100"/>
  <c r="AE1645" i="100"/>
  <c r="AE1646" i="100"/>
  <c r="AE1647" i="100"/>
  <c r="AE1648" i="100"/>
  <c r="AE1649" i="100"/>
  <c r="AE1650" i="100"/>
  <c r="AE1651" i="100"/>
  <c r="AE1652" i="100"/>
  <c r="AE1653" i="100"/>
  <c r="AE1654" i="100"/>
  <c r="AE1655" i="100"/>
  <c r="AE1656" i="100"/>
  <c r="AE1657" i="100"/>
  <c r="AE1658" i="100"/>
  <c r="AE1659" i="100"/>
  <c r="AE1660" i="100"/>
  <c r="AE1661" i="100"/>
  <c r="AE1662" i="100"/>
  <c r="AE1663" i="100"/>
  <c r="AE1664" i="100"/>
  <c r="AE1665" i="100"/>
  <c r="AE1666" i="100"/>
  <c r="AE1667" i="100"/>
  <c r="AE1668" i="100"/>
  <c r="AE1669" i="100"/>
  <c r="AE1670" i="100"/>
  <c r="AE1671" i="100"/>
  <c r="AE1672" i="100"/>
  <c r="AE1673" i="100"/>
  <c r="AE1674" i="100"/>
  <c r="AE1675" i="100"/>
  <c r="AE1676" i="100"/>
  <c r="AE1677" i="100"/>
  <c r="AE1678" i="100"/>
  <c r="AE1679" i="100"/>
  <c r="AE1680" i="100"/>
  <c r="AE1681" i="100"/>
  <c r="AE1682" i="100"/>
  <c r="AE1683" i="100"/>
  <c r="AE1684" i="100"/>
  <c r="AE1685" i="100"/>
  <c r="AE1686" i="100"/>
  <c r="AE1687" i="100"/>
  <c r="AE1688" i="100"/>
  <c r="AE1689" i="100"/>
  <c r="AE1690" i="100"/>
  <c r="AE1691" i="100"/>
  <c r="AE1692" i="100"/>
  <c r="AE1693" i="100"/>
  <c r="AE1694" i="100"/>
  <c r="AE1695" i="100"/>
  <c r="AE1696" i="100"/>
  <c r="AE1697" i="100"/>
  <c r="AE1698" i="100"/>
  <c r="AE1699" i="100"/>
  <c r="AE1700" i="100"/>
  <c r="AE1701" i="100"/>
  <c r="AE1702" i="100"/>
  <c r="AE1703" i="100"/>
  <c r="AE1704" i="100"/>
  <c r="AE1705" i="100"/>
  <c r="AE1706" i="100"/>
  <c r="AE1707" i="100"/>
  <c r="AE1708" i="100"/>
  <c r="AE1709" i="100"/>
  <c r="AE1710" i="100"/>
  <c r="AE1711" i="100"/>
  <c r="AE1712" i="100"/>
  <c r="AE1713" i="100"/>
  <c r="AE1714" i="100"/>
  <c r="AE1715" i="100"/>
  <c r="AE1716" i="100"/>
  <c r="AE1717" i="100"/>
  <c r="AE1718" i="100"/>
  <c r="AE1719" i="100"/>
  <c r="AE1720" i="100"/>
  <c r="AE1721" i="100"/>
  <c r="AE1722" i="100"/>
  <c r="AE1723" i="100"/>
  <c r="AE1724" i="100"/>
  <c r="AE1725" i="100"/>
  <c r="AE1726" i="100"/>
  <c r="AE1727" i="100"/>
  <c r="AE1728" i="100"/>
  <c r="AE1729" i="100"/>
  <c r="AE1730" i="100"/>
  <c r="AE1731" i="100"/>
  <c r="AE1732" i="100"/>
  <c r="AE1733" i="100"/>
  <c r="AE1734" i="100"/>
  <c r="AE1735" i="100"/>
  <c r="AE1736" i="100"/>
  <c r="AE1737" i="100"/>
  <c r="AE1738" i="100"/>
  <c r="AE1739" i="100"/>
  <c r="AE1740" i="100"/>
  <c r="AE1741" i="100"/>
  <c r="AE1742" i="100"/>
  <c r="AE1743" i="100"/>
  <c r="AE1744" i="100"/>
  <c r="AE1745" i="100"/>
  <c r="AE1746" i="100"/>
  <c r="AE1747" i="100"/>
  <c r="AE1748" i="100"/>
  <c r="AE1749" i="100"/>
  <c r="AE1750" i="100"/>
  <c r="AE1751" i="100"/>
  <c r="AE1752" i="100"/>
  <c r="AE1753" i="100"/>
  <c r="AE1754" i="100"/>
  <c r="AE1755" i="100"/>
  <c r="AE1756" i="100"/>
  <c r="AE1757" i="100"/>
  <c r="AE1758" i="100"/>
  <c r="AE1759" i="100"/>
  <c r="AE1760" i="100"/>
  <c r="AE1761" i="100"/>
  <c r="AE1762" i="100"/>
  <c r="AE1763" i="100"/>
  <c r="AE1764" i="100"/>
  <c r="AE1765" i="100"/>
  <c r="AE1766" i="100"/>
  <c r="AE1767" i="100"/>
  <c r="AE1768" i="100"/>
  <c r="AE1769" i="100"/>
  <c r="AE1770" i="100"/>
  <c r="AE1771" i="100"/>
  <c r="AE1772" i="100"/>
  <c r="AE1773" i="100"/>
  <c r="AE1774" i="100"/>
  <c r="AE1775" i="100"/>
  <c r="AE1776" i="100"/>
  <c r="AE1777" i="100"/>
  <c r="AE1778" i="100"/>
  <c r="AE1779" i="100"/>
  <c r="AE1780" i="100"/>
  <c r="AE1781" i="100"/>
  <c r="AE1782" i="100"/>
  <c r="AE1783" i="100"/>
  <c r="AE1784" i="100"/>
  <c r="AE1785" i="100"/>
  <c r="AE1786" i="100"/>
  <c r="AE1787" i="100"/>
  <c r="AE1788" i="100"/>
  <c r="AE1789" i="100"/>
  <c r="AE1790" i="100"/>
  <c r="AE1791" i="100"/>
  <c r="AE1792" i="100"/>
  <c r="AE1793" i="100"/>
  <c r="AE1794" i="100"/>
  <c r="AE1795" i="100"/>
  <c r="AE1796" i="100"/>
  <c r="AE1797" i="100"/>
  <c r="AE1798" i="100"/>
  <c r="AE1799" i="100"/>
  <c r="AE1800" i="100"/>
  <c r="AE1801" i="100"/>
  <c r="AE1802" i="100"/>
  <c r="AE1803" i="100"/>
  <c r="AE1804" i="100"/>
  <c r="AE1805" i="100"/>
  <c r="AE1806" i="100"/>
  <c r="AE1807" i="100"/>
  <c r="AE1808" i="100"/>
  <c r="AE1809" i="100"/>
  <c r="AE1810" i="100"/>
  <c r="AE1811" i="100"/>
  <c r="AE1812" i="100"/>
  <c r="AE1813" i="100"/>
  <c r="AE1814" i="100"/>
  <c r="AE1815" i="100"/>
  <c r="AE1816" i="100"/>
  <c r="AE1817" i="100"/>
  <c r="AE1818" i="100"/>
  <c r="AE1819" i="100"/>
  <c r="AE1820" i="100"/>
  <c r="AE1821" i="100"/>
  <c r="AE1822" i="100"/>
  <c r="AE1823" i="100"/>
  <c r="AE1824" i="100"/>
  <c r="AE1825" i="100"/>
  <c r="AE1826" i="100"/>
  <c r="AE1827" i="100"/>
  <c r="AE1828" i="100"/>
  <c r="AE1829" i="100"/>
  <c r="AE1830" i="100"/>
  <c r="AE1831" i="100"/>
  <c r="AE1832" i="100"/>
  <c r="AE1833" i="100"/>
  <c r="AE1834" i="100"/>
  <c r="AE1835" i="100"/>
  <c r="AE1836" i="100"/>
  <c r="AE1837" i="100"/>
  <c r="AE1838" i="100"/>
  <c r="AE1839" i="100"/>
  <c r="AE1840" i="100"/>
  <c r="AE1841" i="100"/>
  <c r="AE1842" i="100"/>
  <c r="AE1843" i="100"/>
  <c r="AE1844" i="100"/>
  <c r="AE1845" i="100"/>
  <c r="AE1846" i="100"/>
  <c r="AE1847" i="100"/>
  <c r="AE1848" i="100"/>
  <c r="AE1849" i="100"/>
  <c r="AE1850" i="100"/>
  <c r="AE1851" i="100"/>
  <c r="AE1852" i="100"/>
  <c r="AE1853" i="100"/>
  <c r="AE1854" i="100"/>
  <c r="AE1855" i="100"/>
  <c r="AE1856" i="100"/>
  <c r="AE1857" i="100"/>
  <c r="AE1858" i="100"/>
  <c r="AE1859" i="100"/>
  <c r="AE1860" i="100"/>
  <c r="AE1861" i="100"/>
  <c r="AE1862" i="100"/>
  <c r="AE1863" i="100"/>
  <c r="AE1864" i="100"/>
  <c r="AE1865" i="100"/>
  <c r="AE1866" i="100"/>
  <c r="AE1867" i="100"/>
  <c r="AE1868" i="100"/>
  <c r="AE1869" i="100"/>
  <c r="AE1870" i="100"/>
  <c r="AE1871" i="100"/>
  <c r="AE1872" i="100"/>
  <c r="AE1873" i="100"/>
  <c r="AE1874" i="100"/>
  <c r="AE1875" i="100"/>
  <c r="AE1876" i="100"/>
  <c r="AE1877" i="100"/>
  <c r="AE1878" i="100"/>
  <c r="AE1879" i="100"/>
  <c r="AE1880" i="100"/>
  <c r="AE1881" i="100"/>
  <c r="AE1882" i="100"/>
  <c r="AE1883" i="100"/>
  <c r="AE1884" i="100"/>
  <c r="AE1885" i="100"/>
  <c r="AE1886" i="100"/>
  <c r="AE1887" i="100"/>
  <c r="AE1888" i="100"/>
  <c r="AE1889" i="100"/>
  <c r="AE1890" i="100"/>
  <c r="AE1891" i="100"/>
  <c r="AE1892" i="100"/>
  <c r="AE1893" i="100"/>
  <c r="AE1894" i="100"/>
  <c r="AE1895" i="100"/>
  <c r="AE1896" i="100"/>
  <c r="AE1897" i="100"/>
  <c r="AE1898" i="100"/>
  <c r="AE1899" i="100"/>
  <c r="AE1900" i="100"/>
  <c r="AE1901" i="100"/>
  <c r="AE1902" i="100"/>
  <c r="AE1903" i="100"/>
  <c r="AE1904" i="100"/>
  <c r="AE1905" i="100"/>
  <c r="AE1906" i="100"/>
  <c r="AE1907" i="100"/>
  <c r="AE1908" i="100"/>
  <c r="AE1909" i="100"/>
  <c r="AE1910" i="100"/>
  <c r="AE1911" i="100"/>
  <c r="AE1912" i="100"/>
  <c r="AE1913" i="100"/>
  <c r="AE1914" i="100"/>
  <c r="AE1915" i="100"/>
  <c r="AE1916" i="100"/>
  <c r="AE1917" i="100"/>
  <c r="AE1918" i="100"/>
  <c r="AE1919" i="100"/>
  <c r="AE1920" i="100"/>
  <c r="AE1921" i="100"/>
  <c r="AE1922" i="100"/>
  <c r="AE1923" i="100"/>
  <c r="AE1924" i="100"/>
  <c r="AE1925" i="100"/>
  <c r="AE1926" i="100"/>
  <c r="AE1927" i="100"/>
  <c r="AE1928" i="100"/>
  <c r="AE1929" i="100"/>
  <c r="AE1930" i="100"/>
  <c r="AE1931" i="100"/>
  <c r="AE1932" i="100"/>
  <c r="AE1933" i="100"/>
  <c r="AE1934" i="100"/>
  <c r="AE1935" i="100"/>
  <c r="AE1936" i="100"/>
  <c r="AE1937" i="100"/>
  <c r="AE1938" i="100"/>
  <c r="AE1939" i="100"/>
  <c r="AE1940" i="100"/>
  <c r="AE1941" i="100"/>
  <c r="AE1942" i="100"/>
  <c r="AE1943" i="100"/>
  <c r="AE1944" i="100"/>
  <c r="AE1945" i="100"/>
  <c r="AE1946" i="100"/>
  <c r="AE1947" i="100"/>
  <c r="AE1948" i="100"/>
  <c r="AE1949" i="100"/>
  <c r="AE1950" i="100"/>
  <c r="AE1951" i="100"/>
  <c r="AE1952" i="100"/>
  <c r="AE1953" i="100"/>
  <c r="AE1954" i="100"/>
  <c r="AE1955" i="100"/>
  <c r="AE1956" i="100"/>
  <c r="AE1957" i="100"/>
  <c r="AE1958" i="100"/>
  <c r="AE1959" i="100"/>
  <c r="AE1960" i="100"/>
  <c r="AE1961" i="100"/>
  <c r="AE1962" i="100"/>
  <c r="AE1963" i="100"/>
  <c r="AE1964" i="100"/>
  <c r="AE1965" i="100"/>
  <c r="AE1966" i="100"/>
  <c r="AE1967" i="100"/>
  <c r="AE1968" i="100"/>
  <c r="AE1969" i="100"/>
  <c r="AE1970" i="100"/>
  <c r="AE1971" i="100"/>
  <c r="AE1972" i="100"/>
  <c r="AE1973" i="100"/>
  <c r="AE1974" i="100"/>
  <c r="AE1975" i="100"/>
  <c r="AE1976" i="100"/>
  <c r="AE1977" i="100"/>
  <c r="AE1978" i="100"/>
  <c r="AE1979" i="100"/>
  <c r="AE1980" i="100"/>
  <c r="AE1981" i="100"/>
  <c r="AE1982" i="100"/>
  <c r="AE1983" i="100"/>
  <c r="AE1984" i="100"/>
  <c r="AE1985" i="100"/>
  <c r="AE1986" i="100"/>
  <c r="AE1987" i="100"/>
  <c r="AE1988" i="100"/>
  <c r="AE1989" i="100"/>
  <c r="AE1990" i="100"/>
  <c r="AE1991" i="100"/>
  <c r="AE1992" i="100"/>
  <c r="AE1993" i="100"/>
  <c r="AE1994" i="100"/>
  <c r="AE1995" i="100"/>
  <c r="AE1996" i="100"/>
  <c r="AE1997" i="100"/>
  <c r="AE1998" i="100"/>
  <c r="AE1999" i="100"/>
  <c r="AE2000" i="100"/>
  <c r="AE2001" i="100"/>
  <c r="AE2002" i="100"/>
  <c r="AE2003" i="100"/>
  <c r="AE2004" i="100"/>
  <c r="AE2005" i="100"/>
  <c r="AE2006" i="100"/>
  <c r="AE2007" i="100"/>
  <c r="AE2008" i="100"/>
  <c r="AE2009" i="100"/>
  <c r="AE2010" i="100"/>
  <c r="AE2011" i="100"/>
  <c r="AE2012" i="100"/>
  <c r="AE2013" i="100"/>
  <c r="AE2014" i="100"/>
  <c r="AE2015" i="100"/>
  <c r="AE2016" i="100"/>
  <c r="AE2017" i="100"/>
  <c r="AE2018" i="100"/>
  <c r="AE2019" i="100"/>
  <c r="AE2020" i="100"/>
  <c r="AE2021" i="100"/>
  <c r="AE2022" i="100"/>
  <c r="AE2023" i="100"/>
  <c r="AE2024" i="100"/>
  <c r="AE2025" i="100"/>
  <c r="AE2026" i="100"/>
  <c r="AE2027" i="100"/>
  <c r="AE2028" i="100"/>
  <c r="AE2029" i="100"/>
  <c r="AE2030" i="100"/>
  <c r="AE2031" i="100"/>
  <c r="AE2032" i="100"/>
  <c r="AE2033" i="100"/>
  <c r="AE2034" i="100"/>
  <c r="AE2035" i="100"/>
  <c r="AE2036" i="100"/>
  <c r="AE2037" i="100"/>
  <c r="AE2038" i="100"/>
  <c r="AE2039" i="100"/>
  <c r="AE2040" i="100"/>
  <c r="AE2041" i="100"/>
  <c r="AE2042" i="100"/>
  <c r="AE2043" i="100"/>
  <c r="AE2044" i="100"/>
  <c r="AE2045" i="100"/>
  <c r="AE2046" i="100"/>
  <c r="AE2047" i="100"/>
  <c r="AE2048" i="100"/>
  <c r="AE2049" i="100"/>
  <c r="AE2050" i="100"/>
  <c r="AE2051" i="100"/>
  <c r="AE2052" i="100"/>
  <c r="AE2053" i="100"/>
  <c r="AE2054" i="100"/>
  <c r="AE2055" i="100"/>
  <c r="AE2056" i="100"/>
  <c r="AE2057" i="100"/>
  <c r="AE2058" i="100"/>
  <c r="AE2059" i="100"/>
  <c r="AE2060" i="100"/>
  <c r="AE2061" i="100"/>
  <c r="AE2062" i="100"/>
  <c r="AE2063" i="100"/>
  <c r="AE2064" i="100"/>
  <c r="AE2065" i="100"/>
  <c r="AE2066" i="100"/>
  <c r="AE2067" i="100"/>
  <c r="AE2068" i="100"/>
  <c r="AE2069" i="100"/>
  <c r="AE2070" i="100"/>
  <c r="AE2071" i="100"/>
  <c r="AE2072" i="100"/>
  <c r="AE2073" i="100"/>
  <c r="AE2074" i="100"/>
  <c r="AE2075" i="100"/>
  <c r="AE2076" i="100"/>
  <c r="AE2077" i="100"/>
  <c r="AE2078" i="100"/>
  <c r="AE2079" i="100"/>
  <c r="AE2080" i="100"/>
  <c r="AE2081" i="100"/>
  <c r="AE2082" i="100"/>
  <c r="AE2083" i="100"/>
  <c r="AE2084" i="100"/>
  <c r="AE2085" i="100"/>
  <c r="AE2086" i="100"/>
  <c r="AE2087" i="100"/>
  <c r="AE2088" i="100"/>
  <c r="AE2089" i="100"/>
  <c r="AE2090" i="100"/>
  <c r="AE2091" i="100"/>
  <c r="AE2092" i="100"/>
  <c r="AE2093" i="100"/>
  <c r="AE2094" i="100"/>
  <c r="AE2095" i="100"/>
  <c r="AE2096" i="100"/>
  <c r="AE2097" i="100"/>
  <c r="AE2098" i="100"/>
  <c r="AE2099" i="100"/>
  <c r="AE2100" i="100"/>
  <c r="AE2101" i="100"/>
  <c r="AE2102" i="100"/>
  <c r="AE2103" i="100"/>
  <c r="AE2104" i="100"/>
  <c r="AE2105" i="100"/>
  <c r="AE2106" i="100"/>
  <c r="AE2107" i="100"/>
  <c r="AE2108" i="100"/>
  <c r="AE2109" i="100"/>
  <c r="AE2110" i="100"/>
  <c r="AE2111" i="100"/>
  <c r="AE2112" i="100"/>
  <c r="AE2113" i="100"/>
  <c r="AE2114" i="100"/>
  <c r="AE2115" i="100"/>
  <c r="AE2116" i="100"/>
  <c r="AE2117" i="100"/>
  <c r="AE2118" i="100"/>
  <c r="AE2119" i="100"/>
  <c r="AE2120" i="100"/>
  <c r="AE2121" i="100"/>
  <c r="AE2122" i="100"/>
  <c r="AE2123" i="100"/>
  <c r="AE2124" i="100"/>
  <c r="AE2125" i="100"/>
  <c r="AE2126" i="100"/>
  <c r="AE2127" i="100"/>
  <c r="AE2128" i="100"/>
  <c r="AE2129" i="100"/>
  <c r="AE2130" i="100"/>
  <c r="AE2131" i="100"/>
  <c r="AE2132" i="100"/>
  <c r="AE2133" i="100"/>
  <c r="AE2134" i="100"/>
  <c r="AE2135" i="100"/>
  <c r="AE2136" i="100"/>
  <c r="AE2137" i="100"/>
  <c r="AE2138" i="100"/>
  <c r="AE2139" i="100"/>
  <c r="AE2140" i="100"/>
  <c r="AE2141" i="100"/>
  <c r="AE2142" i="100"/>
  <c r="AE2143" i="100"/>
  <c r="AE2144" i="100"/>
  <c r="AE2145" i="100"/>
  <c r="AE2146" i="100"/>
  <c r="AE2147" i="100"/>
  <c r="AE2148" i="100"/>
  <c r="AE2149" i="100"/>
  <c r="AE2150" i="100"/>
  <c r="AE2151" i="100"/>
  <c r="AE2152" i="100"/>
  <c r="AE2153" i="100"/>
  <c r="AE2154" i="100"/>
  <c r="AE2155" i="100"/>
  <c r="AE2156" i="100"/>
  <c r="AE2157" i="100"/>
  <c r="AE2158" i="100"/>
  <c r="AE2159" i="100"/>
  <c r="AE2160" i="100"/>
  <c r="AE2161" i="100"/>
  <c r="AE2162" i="100"/>
  <c r="AE2163" i="100"/>
  <c r="AE2164" i="100"/>
  <c r="AE2165" i="100"/>
  <c r="AE2166" i="100"/>
  <c r="AE2167" i="100"/>
  <c r="AE2168" i="100"/>
  <c r="AE2169" i="100"/>
  <c r="AE2170" i="100"/>
  <c r="AE2171" i="100"/>
  <c r="AE2172" i="100"/>
  <c r="AE2173" i="100"/>
  <c r="AE2174" i="100"/>
  <c r="AE2175" i="100"/>
  <c r="AE2176" i="100"/>
  <c r="AE2177" i="100"/>
  <c r="AE2178" i="100"/>
  <c r="AE2179" i="100"/>
  <c r="AE2180" i="100"/>
  <c r="AE2181" i="100"/>
  <c r="AE2182" i="100"/>
  <c r="AE2183" i="100"/>
  <c r="AE2184" i="100"/>
  <c r="AE2185" i="100"/>
  <c r="AE2186" i="100"/>
  <c r="AE2187" i="100"/>
  <c r="AE2188" i="100"/>
  <c r="AE2189" i="100"/>
  <c r="AE2190" i="100"/>
  <c r="AE2191" i="100"/>
  <c r="AE2192" i="100"/>
  <c r="AE2193" i="100"/>
  <c r="AE2194" i="100"/>
  <c r="AE2195" i="100"/>
  <c r="AE2196" i="100"/>
  <c r="AE2197" i="100"/>
  <c r="AE2198" i="100"/>
  <c r="AE2199" i="100"/>
  <c r="AE2200" i="100"/>
  <c r="AE2201" i="100"/>
  <c r="AE2202" i="100"/>
  <c r="AE2203" i="100"/>
  <c r="AE2204" i="100"/>
  <c r="AE2205" i="100"/>
  <c r="AE2206" i="100"/>
  <c r="AE2207" i="100"/>
  <c r="AE2208" i="100"/>
  <c r="AE2209" i="100"/>
  <c r="AE2210" i="100"/>
  <c r="AE2211" i="100"/>
  <c r="AE2212" i="100"/>
  <c r="AE2213" i="100"/>
  <c r="AE2214" i="100"/>
  <c r="AE2215" i="100"/>
  <c r="AE2216" i="100"/>
  <c r="AE2217" i="100"/>
  <c r="AE2218" i="100"/>
  <c r="AE2219" i="100"/>
  <c r="AE2220" i="100"/>
  <c r="AE2221" i="100"/>
  <c r="AE2222" i="100"/>
  <c r="AE2223" i="100"/>
  <c r="AE2224" i="100"/>
  <c r="AE2225" i="100"/>
  <c r="AE2226" i="100"/>
  <c r="AE2227" i="100"/>
  <c r="AE2228" i="100"/>
  <c r="AE2229" i="100"/>
  <c r="AE2230" i="100"/>
  <c r="AE2231" i="100"/>
  <c r="AE2232" i="100"/>
  <c r="AE2233" i="100"/>
  <c r="AE2234" i="100"/>
  <c r="AE2235" i="100"/>
  <c r="AE2236" i="100"/>
  <c r="AE2237" i="100"/>
  <c r="AE2238" i="100"/>
  <c r="AE2239" i="100"/>
  <c r="AE2240" i="100"/>
  <c r="AE2241" i="100"/>
  <c r="AE2242" i="100"/>
  <c r="AE2243" i="100"/>
  <c r="AE2244" i="100"/>
  <c r="AE2245" i="100"/>
  <c r="AE2246" i="100"/>
  <c r="AE2247" i="100"/>
  <c r="AE2248" i="100"/>
  <c r="AE2249" i="100"/>
  <c r="AE2250" i="100"/>
  <c r="AE2251" i="100"/>
  <c r="AE2252" i="100"/>
  <c r="AE2253" i="100"/>
  <c r="AE2254" i="100"/>
  <c r="AE2255" i="100"/>
  <c r="AE2256" i="100"/>
  <c r="AE2257" i="100"/>
  <c r="AE2258" i="100"/>
  <c r="AE2259" i="100"/>
  <c r="AE2260" i="100"/>
  <c r="AE2261" i="100"/>
  <c r="AE2262" i="100"/>
  <c r="AE2263" i="100"/>
  <c r="AE2264" i="100"/>
  <c r="AE2265" i="100"/>
  <c r="AE2266" i="100"/>
  <c r="AE2267" i="100"/>
  <c r="AE2268" i="100"/>
  <c r="AE2269" i="100"/>
  <c r="AE2270" i="100"/>
  <c r="AE2271" i="100"/>
  <c r="AE2272" i="100"/>
  <c r="AE2273" i="100"/>
  <c r="AE2274" i="100"/>
  <c r="AE2275" i="100"/>
  <c r="AE2276" i="100"/>
  <c r="AE2277" i="100"/>
  <c r="AE2278" i="100"/>
  <c r="AE2279" i="100"/>
  <c r="AE2280" i="100"/>
  <c r="AE2281" i="100"/>
  <c r="AE2282" i="100"/>
  <c r="AE2283" i="100"/>
  <c r="AE2284" i="100"/>
  <c r="AE2285" i="100"/>
  <c r="AE2286" i="100"/>
  <c r="AE2287" i="100"/>
  <c r="AE2288" i="100"/>
  <c r="AE2289" i="100"/>
  <c r="AE2290" i="100"/>
  <c r="AE2291" i="100"/>
  <c r="AE2292" i="100"/>
  <c r="AE2293" i="100"/>
  <c r="AE2294" i="100"/>
  <c r="AE2295" i="100"/>
  <c r="AE2296" i="100"/>
  <c r="AE2297" i="100"/>
  <c r="AE2298" i="100"/>
  <c r="AE2299" i="100"/>
  <c r="AE2300" i="100"/>
  <c r="AE2301" i="100"/>
  <c r="AE2302" i="100"/>
  <c r="AE2303" i="100"/>
  <c r="AE2304" i="100"/>
  <c r="AE2305" i="100"/>
  <c r="AE2306" i="100"/>
  <c r="AE2307" i="100"/>
  <c r="AE2308" i="100"/>
  <c r="AE2309" i="100"/>
  <c r="AE2310" i="100"/>
  <c r="AE2311" i="100"/>
  <c r="AE2312" i="100"/>
  <c r="AE2313" i="100"/>
  <c r="AE2314" i="100"/>
  <c r="AE2315" i="100"/>
  <c r="AE2316" i="100"/>
  <c r="AE2317" i="100"/>
  <c r="AE2318" i="100"/>
  <c r="AE2319" i="100"/>
  <c r="AE2320" i="100"/>
  <c r="AE2321" i="100"/>
  <c r="AE2322" i="100"/>
  <c r="AE2323" i="100"/>
  <c r="AE2324" i="100"/>
  <c r="AE2325" i="100"/>
  <c r="AE2326" i="100"/>
  <c r="AE2327" i="100"/>
  <c r="AE2328" i="100"/>
  <c r="AE2329" i="100"/>
  <c r="AE2330" i="100"/>
  <c r="AE2331" i="100"/>
  <c r="AE2332" i="100"/>
  <c r="AE2333" i="100"/>
  <c r="AE2334" i="100"/>
  <c r="AE2335" i="100"/>
  <c r="AE2336" i="100"/>
  <c r="AE2337" i="100"/>
  <c r="AE2338" i="100"/>
  <c r="AE2339" i="100"/>
  <c r="AE2340" i="100"/>
  <c r="AE2341" i="100"/>
  <c r="AE2342" i="100"/>
  <c r="AE2343" i="100"/>
  <c r="AE2344" i="100"/>
  <c r="AE2345" i="100"/>
  <c r="AE2346" i="100"/>
  <c r="AE2347" i="100"/>
  <c r="AE2348" i="100"/>
  <c r="AE2349" i="100"/>
  <c r="AE2350" i="100"/>
  <c r="AE2351" i="100"/>
  <c r="AE2352" i="100"/>
  <c r="AE2353" i="100"/>
  <c r="AE2354" i="100"/>
  <c r="AE2355" i="100"/>
  <c r="AE2356" i="100"/>
  <c r="AE2357" i="100"/>
  <c r="AE2358" i="100"/>
  <c r="AE2359" i="100"/>
  <c r="AE2360" i="100"/>
  <c r="AE2361" i="100"/>
  <c r="AE2362" i="100"/>
  <c r="AE2363" i="100"/>
  <c r="AE2364" i="100"/>
  <c r="AE2365" i="100"/>
  <c r="AE2366" i="100"/>
  <c r="AE2367" i="100"/>
  <c r="AE2368" i="100"/>
  <c r="AE2369" i="100"/>
  <c r="AE2370" i="100"/>
  <c r="AE2371" i="100"/>
  <c r="AE2372" i="100"/>
  <c r="AE2373" i="100"/>
  <c r="AE2374" i="100"/>
  <c r="AE2375" i="100"/>
  <c r="AE2376" i="100"/>
  <c r="AE2377" i="100"/>
  <c r="AE2378" i="100"/>
  <c r="AE2379" i="100"/>
  <c r="AE2380" i="100"/>
  <c r="AE2381" i="100"/>
  <c r="AE2382" i="100"/>
  <c r="AE2383" i="100"/>
  <c r="AE2384" i="100"/>
  <c r="AE2385" i="100"/>
  <c r="AE2386" i="100"/>
  <c r="AE2387" i="100"/>
  <c r="AE2388" i="100"/>
  <c r="AE2389" i="100"/>
  <c r="AE2390" i="100"/>
  <c r="AE2391" i="100"/>
  <c r="AE2392" i="100"/>
  <c r="AE2393" i="100"/>
  <c r="AE2394" i="100"/>
  <c r="AE2395" i="100"/>
  <c r="AE2396" i="100"/>
  <c r="AE2397" i="100"/>
  <c r="AE2398" i="100"/>
  <c r="AE2399" i="100"/>
  <c r="AE2400" i="100"/>
  <c r="AE2401" i="100"/>
  <c r="AE2402" i="100"/>
  <c r="AE2403" i="100"/>
  <c r="AE2404" i="100"/>
  <c r="AE2405" i="100"/>
  <c r="AE2406" i="100"/>
  <c r="AE2407" i="100"/>
  <c r="AE2408" i="100"/>
  <c r="AE2409" i="100"/>
  <c r="AE2410" i="100"/>
  <c r="AE2411" i="100"/>
  <c r="AE2412" i="100"/>
  <c r="AE2413" i="100"/>
  <c r="AE2414" i="100"/>
  <c r="AE2415" i="100"/>
  <c r="AE2416" i="100"/>
  <c r="AE2417" i="100"/>
  <c r="AE2418" i="100"/>
  <c r="AE2419" i="100"/>
  <c r="AE2420" i="100"/>
  <c r="AE2421" i="100"/>
  <c r="AE2422" i="100"/>
  <c r="AE2423" i="100"/>
  <c r="AE2424" i="100"/>
  <c r="AE2425" i="100"/>
  <c r="AE2426" i="100"/>
  <c r="AE2427" i="100"/>
  <c r="AE2428" i="100"/>
  <c r="AE2429" i="100"/>
  <c r="AE2430" i="100"/>
  <c r="AE2431" i="100"/>
  <c r="AE2432" i="100"/>
  <c r="AE2433" i="100"/>
  <c r="AE2434" i="100"/>
  <c r="AE2435" i="100"/>
  <c r="AE2436" i="100"/>
  <c r="AE2437" i="100"/>
  <c r="AE2438" i="100"/>
  <c r="AE2439" i="100"/>
  <c r="AE2440" i="100"/>
  <c r="AE2441" i="100"/>
  <c r="AE2442" i="100"/>
  <c r="AE2443" i="100"/>
  <c r="AE2444" i="100"/>
  <c r="AE2445" i="100"/>
  <c r="AE2446" i="100"/>
  <c r="AE2447" i="100"/>
  <c r="AE2448" i="100"/>
  <c r="AE2449" i="100"/>
  <c r="AE2450" i="100"/>
  <c r="AE2451" i="100"/>
  <c r="AE2452" i="100"/>
  <c r="AE2453" i="100"/>
  <c r="AE2454" i="100"/>
  <c r="AE2455" i="100"/>
  <c r="AE2456" i="100"/>
  <c r="AE2457" i="100"/>
  <c r="AE2458" i="100"/>
  <c r="AE2459" i="100"/>
  <c r="AE2460" i="100"/>
  <c r="AE2461" i="100"/>
  <c r="AE2462" i="100"/>
  <c r="AE2463" i="100"/>
  <c r="AE2464" i="100"/>
  <c r="AE2465" i="100"/>
  <c r="AE2466" i="100"/>
  <c r="AE2467" i="100"/>
  <c r="AE2468" i="100"/>
  <c r="AE2469" i="100"/>
  <c r="AE2470" i="100"/>
  <c r="AE2471" i="100"/>
  <c r="AE2472" i="100"/>
  <c r="AE2473" i="100"/>
  <c r="AE2474" i="100"/>
  <c r="AE2475" i="100"/>
  <c r="AE2476" i="100"/>
  <c r="AE2477" i="100"/>
  <c r="AE2478" i="100"/>
  <c r="AE2479" i="100"/>
  <c r="AE2480" i="100"/>
  <c r="AE2481" i="100"/>
  <c r="AE2482" i="100"/>
  <c r="AE2483" i="100"/>
  <c r="AE2484" i="100"/>
  <c r="AE2485" i="100"/>
  <c r="AE2486" i="100"/>
  <c r="AE2487" i="100"/>
  <c r="AE2488" i="100"/>
  <c r="AE2489" i="100"/>
  <c r="AE2490" i="100"/>
  <c r="AE2491" i="100"/>
  <c r="AE2492" i="100"/>
  <c r="AE2493" i="100"/>
  <c r="AE2494" i="100"/>
  <c r="AE2495" i="100"/>
  <c r="AE2496" i="100"/>
  <c r="AE2497" i="100"/>
  <c r="AE2498" i="100"/>
  <c r="AE2499" i="100"/>
  <c r="AE2500" i="100"/>
  <c r="AE2501" i="100"/>
  <c r="AE2502" i="100"/>
  <c r="AE2503" i="100"/>
  <c r="AE2504" i="100"/>
  <c r="AE2505" i="100"/>
  <c r="AE2506" i="100"/>
  <c r="AE2507" i="100"/>
  <c r="AE2508" i="100"/>
  <c r="AE2509" i="100"/>
  <c r="AE2510" i="100"/>
  <c r="AE2511" i="100"/>
  <c r="AE2512" i="100"/>
  <c r="AE2513" i="100"/>
  <c r="AE2514" i="100"/>
  <c r="AE2515" i="100"/>
  <c r="AE2516" i="100"/>
  <c r="AE2517" i="100"/>
  <c r="AE2518" i="100"/>
  <c r="AE2519" i="100"/>
  <c r="AE2520" i="100"/>
  <c r="AE2521" i="100"/>
  <c r="AE2522" i="100"/>
  <c r="AE2523" i="100"/>
  <c r="AE2524" i="100"/>
  <c r="AE2525" i="100"/>
  <c r="AE2526" i="100"/>
  <c r="AE2527" i="100"/>
  <c r="AE2528" i="100"/>
  <c r="AE2529" i="100"/>
  <c r="AE2530" i="100"/>
  <c r="AE2531" i="100"/>
  <c r="AE2532" i="100"/>
  <c r="AE2533" i="100"/>
  <c r="AE2534" i="100"/>
  <c r="AE2535" i="100"/>
  <c r="AE2536" i="100"/>
  <c r="AE2537" i="100"/>
  <c r="AE2538" i="100"/>
  <c r="AE2539" i="100"/>
  <c r="AE2540" i="100"/>
  <c r="AE2541" i="100"/>
  <c r="AE2542" i="100"/>
  <c r="AE2543" i="100"/>
  <c r="AE2544" i="100"/>
  <c r="AE2545" i="100"/>
  <c r="AE2546" i="100"/>
  <c r="AE2547" i="100"/>
  <c r="AE2548" i="100"/>
  <c r="AE2549" i="100"/>
  <c r="AE2550" i="100"/>
  <c r="AE2551" i="100"/>
  <c r="AE2552" i="100"/>
  <c r="AE2553" i="100"/>
  <c r="AE2554" i="100"/>
  <c r="AE2555" i="100"/>
  <c r="AE2556" i="100"/>
  <c r="AE2557" i="100"/>
  <c r="AE2558" i="100"/>
  <c r="AE2559" i="100"/>
  <c r="AE2560" i="100"/>
  <c r="AE2561" i="100"/>
  <c r="AE2562" i="100"/>
  <c r="AE2563" i="100"/>
  <c r="AE2564" i="100"/>
  <c r="AE2565" i="100"/>
  <c r="AE2566" i="100"/>
  <c r="AE2567" i="100"/>
  <c r="AE2568" i="100"/>
  <c r="AE2569" i="100"/>
  <c r="AE2570" i="100"/>
  <c r="AE2571" i="100"/>
  <c r="AE2572" i="100"/>
  <c r="AE2573" i="100"/>
  <c r="AE2574" i="100"/>
  <c r="AE2575" i="100"/>
  <c r="AE2576" i="100"/>
  <c r="AE2577" i="100"/>
  <c r="AE2578" i="100"/>
  <c r="AE2579" i="100"/>
  <c r="AE2580" i="100"/>
  <c r="AE2581" i="100"/>
  <c r="AE2582" i="100"/>
  <c r="AE2583" i="100"/>
  <c r="AE2584" i="100"/>
  <c r="AE2585" i="100"/>
  <c r="AE2586" i="100"/>
  <c r="AE2587" i="100"/>
  <c r="AE2588" i="100"/>
  <c r="AE2589" i="100"/>
  <c r="AE2590" i="100"/>
  <c r="AE2591" i="100"/>
  <c r="AE2592" i="100"/>
  <c r="AE2593" i="100"/>
  <c r="AE2594" i="100"/>
  <c r="AE2595" i="100"/>
  <c r="AE2596" i="100"/>
  <c r="AE2597" i="100"/>
  <c r="AE2598" i="100"/>
  <c r="AE2599" i="100"/>
  <c r="AE2600" i="100"/>
  <c r="AE2601" i="100"/>
  <c r="AE2602" i="100"/>
  <c r="AE2603" i="100"/>
  <c r="AE2604" i="100"/>
  <c r="AE2605" i="100"/>
  <c r="AE2606" i="100"/>
  <c r="AE2607" i="100"/>
  <c r="AE2608" i="100"/>
  <c r="AE2609" i="100"/>
  <c r="AE2610" i="100"/>
  <c r="AE2611" i="100"/>
  <c r="AE2612" i="100"/>
  <c r="AE2613" i="100"/>
  <c r="AE2614" i="100"/>
  <c r="AE2615" i="100"/>
  <c r="AE2616" i="100"/>
  <c r="AE2617" i="100"/>
  <c r="AE2618" i="100"/>
  <c r="AE2619" i="100"/>
  <c r="AE2620" i="100"/>
  <c r="AE2621" i="100"/>
  <c r="AE2622" i="100"/>
  <c r="AE2623" i="100"/>
  <c r="AE2624" i="100"/>
  <c r="AE2625" i="100"/>
  <c r="AE2626" i="100"/>
  <c r="AE2627" i="100"/>
  <c r="AE2628" i="100"/>
  <c r="AE2629" i="100"/>
  <c r="AE2630" i="100"/>
  <c r="AE2631" i="100"/>
  <c r="AE2632" i="100"/>
  <c r="AE2633" i="100"/>
  <c r="AE2634" i="100"/>
  <c r="AE2635" i="100"/>
  <c r="AE2636" i="100"/>
  <c r="AE2637" i="100"/>
  <c r="AE2638" i="100"/>
  <c r="AE2639" i="100"/>
  <c r="AE2640" i="100"/>
  <c r="AE2641" i="100"/>
  <c r="AE2642" i="100"/>
  <c r="AE2643" i="100"/>
  <c r="AE2644" i="100"/>
  <c r="AE2645" i="100"/>
  <c r="AE2646" i="100"/>
  <c r="AE2647" i="100"/>
  <c r="AE2648" i="100"/>
  <c r="AE2649" i="100"/>
  <c r="AE2650" i="100"/>
  <c r="AE2651" i="100"/>
  <c r="AE2652" i="100"/>
  <c r="AE2653" i="100"/>
  <c r="AE2654" i="100"/>
  <c r="AE2655" i="100"/>
  <c r="AE2656" i="100"/>
  <c r="AE2657" i="100"/>
  <c r="AE2658" i="100"/>
  <c r="AE2659" i="100"/>
  <c r="AE2660" i="100"/>
  <c r="AE2661" i="100"/>
  <c r="AE2662" i="100"/>
  <c r="AE2663" i="100"/>
  <c r="AE2664" i="100"/>
  <c r="AE2665" i="100"/>
  <c r="AE2666" i="100"/>
  <c r="AE2667" i="100"/>
  <c r="AE2668" i="100"/>
  <c r="AE2669" i="100"/>
  <c r="AE2670" i="100"/>
  <c r="AE2671" i="100"/>
  <c r="AE2672" i="100"/>
  <c r="AE2673" i="100"/>
  <c r="AE2674" i="100"/>
  <c r="AE2675" i="100"/>
  <c r="AE2676" i="100"/>
  <c r="AE2677" i="100"/>
  <c r="AE2678" i="100"/>
  <c r="AE2679" i="100"/>
  <c r="AE2680" i="100"/>
  <c r="AE2681" i="100"/>
  <c r="AE2682" i="100"/>
  <c r="AE2683" i="100"/>
  <c r="AE2684" i="100"/>
  <c r="AE2685" i="100"/>
  <c r="AE2686" i="100"/>
  <c r="AE2687" i="100"/>
  <c r="AE2688" i="100"/>
  <c r="AE2689" i="100"/>
  <c r="AE2690" i="100"/>
  <c r="AE2691" i="100"/>
  <c r="AE2692" i="100"/>
  <c r="AE2693" i="100"/>
  <c r="AE2694" i="100"/>
  <c r="AE2695" i="100"/>
  <c r="AE2696" i="100"/>
  <c r="AE2697" i="100"/>
  <c r="AE2698" i="100"/>
  <c r="AE2699" i="100"/>
  <c r="AE2700" i="100"/>
  <c r="AE2701" i="100"/>
  <c r="AE2702" i="100"/>
  <c r="AE2703" i="100"/>
  <c r="AE2704" i="100"/>
  <c r="AE2705" i="100"/>
  <c r="AE2706" i="100"/>
  <c r="AE2707" i="100"/>
  <c r="AE2708" i="100"/>
  <c r="AE2709" i="100"/>
  <c r="AE2710" i="100"/>
  <c r="AE2711" i="100"/>
  <c r="AE2712" i="100"/>
  <c r="AE2713" i="100"/>
  <c r="AE2714" i="100"/>
  <c r="AE2715" i="100"/>
  <c r="AE2716" i="100"/>
  <c r="AE2717" i="100"/>
  <c r="AE2718" i="100"/>
  <c r="AE2719" i="100"/>
  <c r="AE2720" i="100"/>
  <c r="AE2721" i="100"/>
  <c r="AE2722" i="100"/>
  <c r="AE2723" i="100"/>
  <c r="AE2724" i="100"/>
  <c r="AE2725" i="100"/>
  <c r="AE2726" i="100"/>
  <c r="AE2727" i="100"/>
  <c r="AE2728" i="100"/>
  <c r="AE2729" i="100"/>
  <c r="AE2730" i="100"/>
  <c r="AE2731" i="100"/>
  <c r="AE2732" i="100"/>
  <c r="AE2733" i="100"/>
  <c r="AE2734" i="100"/>
  <c r="AE2735" i="100"/>
  <c r="AE2736" i="100"/>
  <c r="AE2737" i="100"/>
  <c r="AE2738" i="100"/>
  <c r="AE2739" i="100"/>
  <c r="AE2740" i="100"/>
  <c r="AE2741" i="100"/>
  <c r="AE2742" i="100"/>
  <c r="AE2743" i="100"/>
  <c r="AE2744" i="100"/>
  <c r="AE2745" i="100"/>
  <c r="AE2746" i="100"/>
  <c r="AE2747" i="100"/>
  <c r="AE2748" i="100"/>
  <c r="AE2749" i="100"/>
  <c r="AE2750" i="100"/>
  <c r="AE2751" i="100"/>
  <c r="AE2752" i="100"/>
  <c r="AE2753" i="100"/>
  <c r="AE2754" i="100"/>
  <c r="AE2755" i="100"/>
  <c r="AE2756" i="100"/>
  <c r="AE2757" i="100"/>
  <c r="AE2758" i="100"/>
  <c r="AE2759" i="100"/>
  <c r="AE2760" i="100"/>
  <c r="AE2761" i="100"/>
  <c r="AE2762" i="100"/>
  <c r="AE2763" i="100"/>
  <c r="AE2764" i="100"/>
  <c r="AE2765" i="100"/>
  <c r="AE2766" i="100"/>
  <c r="AE2767" i="100"/>
  <c r="AE2768" i="100"/>
  <c r="AE2769" i="100"/>
  <c r="AE2770" i="100"/>
  <c r="AE2771" i="100"/>
  <c r="AE2772" i="100"/>
  <c r="AE2773" i="100"/>
  <c r="AE2774" i="100"/>
  <c r="AE2775" i="100"/>
  <c r="AE2776" i="100"/>
  <c r="AE2777" i="100"/>
  <c r="AE2778" i="100"/>
  <c r="AE2779" i="100"/>
  <c r="AE2780" i="100"/>
  <c r="AE2781" i="100"/>
  <c r="AE2782" i="100"/>
  <c r="AE2783" i="100"/>
  <c r="AE2784" i="100"/>
  <c r="AE2785" i="100"/>
  <c r="AE2786" i="100"/>
  <c r="AE2787" i="100"/>
  <c r="AE2788" i="100"/>
  <c r="AE2789" i="100"/>
  <c r="AE2790" i="100"/>
  <c r="AE2791" i="100"/>
  <c r="AE2792" i="100"/>
  <c r="AE2793" i="100"/>
  <c r="AE2794" i="100"/>
  <c r="AE2795" i="100"/>
  <c r="AE2796" i="100"/>
  <c r="AE2797" i="100"/>
  <c r="AE2798" i="100"/>
  <c r="AE2799" i="100"/>
  <c r="AE2800" i="100"/>
  <c r="AE2801" i="100"/>
  <c r="AE2802" i="100"/>
  <c r="AE2803" i="100"/>
  <c r="AE2804" i="100"/>
  <c r="AE2805" i="100"/>
  <c r="AE2806" i="100"/>
  <c r="AE2807" i="100"/>
  <c r="AE2808" i="100"/>
  <c r="AE2809" i="100"/>
  <c r="AE2810" i="100"/>
  <c r="AE2811" i="100"/>
  <c r="AE2812" i="100"/>
  <c r="AE2813" i="100"/>
  <c r="AE2814" i="100"/>
  <c r="AE2815" i="100"/>
  <c r="AE2816" i="100"/>
  <c r="AE2817" i="100"/>
  <c r="AE2818" i="100"/>
  <c r="AE2819" i="100"/>
  <c r="AE2820" i="100"/>
  <c r="AE2821" i="100"/>
  <c r="AE2822" i="100"/>
  <c r="AE2823" i="100"/>
  <c r="AE2824" i="100"/>
  <c r="AE2825" i="100"/>
  <c r="AE2826" i="100"/>
  <c r="AE2827" i="100"/>
  <c r="AE2828" i="100"/>
  <c r="AE2829" i="100"/>
  <c r="AE2830" i="100"/>
  <c r="AE2831" i="100"/>
  <c r="AE2832" i="100"/>
  <c r="AE2833" i="100"/>
  <c r="AE2834" i="100"/>
  <c r="AE2835" i="100"/>
  <c r="AE2836" i="100"/>
  <c r="AE2837" i="100"/>
  <c r="AE2838" i="100"/>
  <c r="AE2839" i="100"/>
  <c r="AE2840" i="100"/>
  <c r="AE2841" i="100"/>
  <c r="AE2842" i="100"/>
  <c r="AE2843" i="100"/>
  <c r="AE2844" i="100"/>
  <c r="AE2845" i="100"/>
  <c r="AE2846" i="100"/>
  <c r="AE2847" i="100"/>
  <c r="AE2848" i="100"/>
  <c r="AE2849" i="100"/>
  <c r="AE2850" i="100"/>
  <c r="AE2851" i="100"/>
  <c r="AE2852" i="100"/>
  <c r="AE2853" i="100"/>
  <c r="AE2854" i="100"/>
  <c r="AE2855" i="100"/>
  <c r="AE2856" i="100"/>
  <c r="AE2857" i="100"/>
  <c r="AE2858" i="100"/>
  <c r="AE2859" i="100"/>
  <c r="AE2860" i="100"/>
  <c r="AE2861" i="100"/>
  <c r="AE2862" i="100"/>
  <c r="AE2863" i="100"/>
  <c r="AE2864" i="100"/>
  <c r="AE2865" i="100"/>
  <c r="AE2866" i="100"/>
  <c r="AE2867" i="100"/>
  <c r="AE2868" i="100"/>
  <c r="AE2869" i="100"/>
  <c r="AE2870" i="100"/>
  <c r="AE2871" i="100"/>
  <c r="AE2872" i="100"/>
  <c r="AE2873" i="100"/>
  <c r="AE2874" i="100"/>
  <c r="AE2875" i="100"/>
  <c r="AE2876" i="100"/>
  <c r="AE2877" i="100"/>
  <c r="AE2878" i="100"/>
  <c r="AE2879" i="100"/>
  <c r="AE2880" i="100"/>
  <c r="AE2881" i="100"/>
  <c r="AE2882" i="100"/>
  <c r="AE2883" i="100"/>
  <c r="AE2884" i="100"/>
  <c r="AE2885" i="100"/>
  <c r="AE2886" i="100"/>
  <c r="AE2887" i="100"/>
  <c r="AE2888" i="100"/>
  <c r="AE2889" i="100"/>
  <c r="AE2890" i="100"/>
  <c r="AE2891" i="100"/>
  <c r="AE2892" i="100"/>
  <c r="AE2893" i="100"/>
  <c r="AE2894" i="100"/>
  <c r="AE2895" i="100"/>
  <c r="AE2896" i="100"/>
  <c r="AE2897" i="100"/>
  <c r="AE2898" i="100"/>
  <c r="AE2899" i="100"/>
  <c r="AE2900" i="100"/>
  <c r="AE2901" i="100"/>
  <c r="AE2902" i="100"/>
  <c r="AE2903" i="100"/>
  <c r="AE2904" i="100"/>
  <c r="AE2905" i="100"/>
  <c r="AE2906" i="100"/>
  <c r="AE2907" i="100"/>
  <c r="AE2908" i="100"/>
  <c r="AE2909" i="100"/>
  <c r="AE2910" i="100"/>
  <c r="AE2911" i="100"/>
  <c r="AE2912" i="100"/>
  <c r="AE2913" i="100"/>
  <c r="AE2914" i="100"/>
  <c r="AE2915" i="100"/>
  <c r="AE2916" i="100"/>
  <c r="AE2917" i="100"/>
  <c r="AE2918" i="100"/>
  <c r="AE2919" i="100"/>
  <c r="AE2920" i="100"/>
  <c r="AE2921" i="100"/>
  <c r="AE2922" i="100"/>
  <c r="AE2923" i="100"/>
  <c r="AE2924" i="100"/>
  <c r="AE2925" i="100"/>
  <c r="AE2926" i="100"/>
  <c r="AE2927" i="100"/>
  <c r="AE2928" i="100"/>
  <c r="AE2929" i="100"/>
  <c r="AE2930" i="100"/>
  <c r="AE2931" i="100"/>
  <c r="AE2932" i="100"/>
  <c r="AE2933" i="100"/>
  <c r="AE2934" i="100"/>
  <c r="AE2935" i="100"/>
  <c r="AE2936" i="100"/>
  <c r="AE2937" i="100"/>
  <c r="AE2938" i="100"/>
  <c r="AE2939" i="100"/>
  <c r="AE2940" i="100"/>
  <c r="AE2941" i="100"/>
  <c r="AE2942" i="100"/>
  <c r="AE2943" i="100"/>
  <c r="AE2944" i="100"/>
  <c r="AE2945" i="100"/>
  <c r="AE2946" i="100"/>
  <c r="AE2947" i="100"/>
  <c r="AE2948" i="100"/>
  <c r="AE2949" i="100"/>
  <c r="AE2950" i="100"/>
  <c r="AE2951" i="100"/>
  <c r="AE2952" i="100"/>
  <c r="AE2953" i="100"/>
  <c r="AE2954" i="100"/>
  <c r="AE2955" i="100"/>
  <c r="AE2956" i="100"/>
  <c r="AE2957" i="100"/>
  <c r="AE2958" i="100"/>
  <c r="AE2959" i="100"/>
  <c r="AE2960" i="100"/>
  <c r="AE2961" i="100"/>
  <c r="AE2962" i="100"/>
  <c r="AE2963" i="100"/>
  <c r="AE2964" i="100"/>
  <c r="AE2965" i="100"/>
  <c r="AE2966" i="100"/>
  <c r="AE2967" i="100"/>
  <c r="AE2968" i="100"/>
  <c r="AE2969" i="100"/>
  <c r="AE2970" i="100"/>
  <c r="AE2971" i="100"/>
  <c r="AE2972" i="100"/>
  <c r="AE2973" i="100"/>
  <c r="AE2974" i="100"/>
  <c r="AE2975" i="100"/>
  <c r="AE2976" i="100"/>
  <c r="AE2977" i="100"/>
  <c r="AE2978" i="100"/>
  <c r="AE2979" i="100"/>
  <c r="AE2980" i="100"/>
  <c r="AE2981" i="100"/>
  <c r="AE2982" i="100"/>
  <c r="AE2983" i="100"/>
  <c r="AE2984" i="100"/>
  <c r="AE2985" i="100"/>
  <c r="AE2986" i="100"/>
  <c r="AE2987" i="100"/>
  <c r="AE2988" i="100"/>
  <c r="AE2989" i="100"/>
  <c r="AE2990" i="100"/>
  <c r="AE2991" i="100"/>
  <c r="AE2992" i="100"/>
  <c r="AE2993" i="100"/>
  <c r="AE2994" i="100"/>
  <c r="AE2995" i="100"/>
  <c r="AE2996" i="100"/>
  <c r="AE2997" i="100"/>
  <c r="AE2998" i="100"/>
  <c r="AE2999" i="100"/>
  <c r="AE3000" i="100"/>
  <c r="AE3001" i="100"/>
  <c r="AE3002" i="100"/>
  <c r="AE3003" i="100"/>
  <c r="AE3004" i="100"/>
  <c r="AE3005" i="100"/>
  <c r="AE3006" i="100"/>
  <c r="AE3007" i="100"/>
  <c r="AE3008" i="100"/>
  <c r="AE3009" i="100"/>
  <c r="AE3010" i="100"/>
  <c r="AE3011" i="100"/>
  <c r="AE3012" i="100"/>
  <c r="AE3013" i="100"/>
  <c r="AE3014" i="100"/>
  <c r="AE3015" i="100"/>
  <c r="AE3016" i="100"/>
  <c r="AE3017" i="100"/>
  <c r="AE3018" i="100"/>
  <c r="AE3019" i="100"/>
  <c r="AE3020" i="100"/>
  <c r="AE3021" i="100"/>
  <c r="AE3022" i="100"/>
  <c r="AE3023" i="100"/>
  <c r="AE3024" i="100"/>
  <c r="AE3025" i="100"/>
  <c r="AE3026" i="100"/>
  <c r="AE3027" i="100"/>
  <c r="AE3028" i="100"/>
  <c r="AE3029" i="100"/>
  <c r="AE3030" i="100"/>
  <c r="AE3031" i="100"/>
  <c r="AE3032" i="100"/>
  <c r="AE3033" i="100"/>
  <c r="AE3034" i="100"/>
  <c r="AE3035" i="100"/>
  <c r="AE3036" i="100"/>
  <c r="AE3037" i="100"/>
  <c r="AE3038" i="100"/>
  <c r="AE3039" i="100"/>
  <c r="AE3040" i="100"/>
  <c r="AE3041" i="100"/>
  <c r="AE3042" i="100"/>
  <c r="AE3043" i="100"/>
  <c r="AE3044" i="100"/>
  <c r="AE3045" i="100"/>
  <c r="AE3046" i="100"/>
  <c r="AE3047" i="100"/>
  <c r="AE3048" i="100"/>
  <c r="AE3049" i="100"/>
  <c r="AE3050" i="100"/>
  <c r="AE3051" i="100"/>
  <c r="AE3052" i="100"/>
  <c r="AE3053" i="100"/>
  <c r="AE3054" i="100"/>
  <c r="AE3055" i="100"/>
  <c r="AE3056" i="100"/>
  <c r="AE3057" i="100"/>
  <c r="AE3058" i="100"/>
  <c r="AE3059" i="100"/>
  <c r="AE3060" i="100"/>
  <c r="AE3061" i="100"/>
  <c r="AE3062" i="100"/>
  <c r="AE3063" i="100"/>
  <c r="AE3064" i="100"/>
  <c r="AE3065" i="100"/>
  <c r="AE3066" i="100"/>
  <c r="AE3067" i="100"/>
  <c r="AE3068" i="100"/>
  <c r="AE3069" i="100"/>
  <c r="AE3070" i="100"/>
  <c r="AE3071" i="100"/>
  <c r="AE3072" i="100"/>
  <c r="AE3073" i="100"/>
  <c r="AE3074" i="100"/>
  <c r="AE3075" i="100"/>
  <c r="AE3076" i="100"/>
  <c r="AE3077" i="100"/>
  <c r="AE3078" i="100"/>
  <c r="AE3079" i="100"/>
  <c r="AE3080" i="100"/>
  <c r="AE3081" i="100"/>
  <c r="AE3082" i="100"/>
  <c r="AE3083" i="100"/>
  <c r="AE3084" i="100"/>
  <c r="AE3085" i="100"/>
  <c r="AE3086" i="100"/>
  <c r="AE3087" i="100"/>
  <c r="AE3088" i="100"/>
  <c r="AE3089" i="100"/>
  <c r="AE3090" i="100"/>
  <c r="AE3091" i="100"/>
  <c r="AE3092" i="100"/>
  <c r="AE3093" i="100"/>
  <c r="AE3094" i="100"/>
  <c r="AE3095" i="100"/>
  <c r="AE3096" i="100"/>
  <c r="AE3097" i="100"/>
  <c r="AE3098" i="100"/>
  <c r="AE3099" i="100"/>
  <c r="AE3100" i="100"/>
  <c r="AE3101" i="100"/>
  <c r="AE3102" i="100"/>
  <c r="AE3103" i="100"/>
  <c r="AE3104" i="100"/>
  <c r="AE3105" i="100"/>
  <c r="AE3106" i="100"/>
  <c r="AE3107" i="100"/>
  <c r="AE3108" i="100"/>
  <c r="AE3109" i="100"/>
  <c r="AE3110" i="100"/>
  <c r="AE3111" i="100"/>
  <c r="AE3112" i="100"/>
  <c r="AE3113" i="100"/>
  <c r="AE3114" i="100"/>
  <c r="AE3115" i="100"/>
  <c r="AE3116" i="100"/>
  <c r="AE3117" i="100"/>
  <c r="AE3118" i="100"/>
  <c r="AE3119" i="100"/>
  <c r="AE3120" i="100"/>
  <c r="AE3121" i="100"/>
  <c r="AE3122" i="100"/>
  <c r="AE3123" i="100"/>
  <c r="AE3124" i="100"/>
  <c r="AE3125" i="100"/>
  <c r="AE3126" i="100"/>
  <c r="AE3127" i="100"/>
  <c r="AE3128" i="100"/>
  <c r="AE3129" i="100"/>
  <c r="AE3130" i="100"/>
  <c r="AE3131" i="100"/>
  <c r="AE3132" i="100"/>
  <c r="AE3133" i="100"/>
  <c r="AE3134" i="100"/>
  <c r="AE3135" i="100"/>
  <c r="AE3136" i="100"/>
  <c r="AE3137" i="100"/>
  <c r="AE3138" i="100"/>
  <c r="AE3139" i="100"/>
  <c r="AE3140" i="100"/>
  <c r="AE3141" i="100"/>
  <c r="AE3142" i="100"/>
  <c r="AE3143" i="100"/>
  <c r="AE3144" i="100"/>
  <c r="AE3145" i="100"/>
  <c r="AE3146" i="100"/>
  <c r="AE3147" i="100"/>
  <c r="AE3148" i="100"/>
  <c r="AE3149" i="100"/>
  <c r="AE3150" i="100"/>
  <c r="AE3151" i="100"/>
  <c r="AE3152" i="100"/>
  <c r="AE3153" i="100"/>
  <c r="AE3154" i="100"/>
  <c r="AE3155" i="100"/>
  <c r="AE3156" i="100"/>
  <c r="AE3157" i="100"/>
  <c r="AE3158" i="100"/>
  <c r="AE3159" i="100"/>
  <c r="AE3160" i="100"/>
  <c r="AE3161" i="100"/>
  <c r="AE3162" i="100"/>
  <c r="AE3163" i="100"/>
  <c r="AE3164" i="100"/>
  <c r="AE3165" i="100"/>
  <c r="AE3166" i="100"/>
  <c r="AE3167" i="100"/>
  <c r="AE3168" i="100"/>
  <c r="AE3169" i="100"/>
  <c r="AE3170" i="100"/>
  <c r="AE3171" i="100"/>
  <c r="AE3172" i="100"/>
  <c r="AE3173" i="100"/>
  <c r="AE3174" i="100"/>
  <c r="AE3175" i="100"/>
  <c r="AE3176" i="100"/>
  <c r="AE3177" i="100"/>
  <c r="AE3178" i="100"/>
  <c r="AE3179" i="100"/>
  <c r="AE3180" i="100"/>
  <c r="AE3181" i="100"/>
  <c r="AE3182" i="100"/>
  <c r="AE3183" i="100"/>
  <c r="AE3184" i="100"/>
  <c r="AE3185" i="100"/>
  <c r="AE3186" i="100"/>
  <c r="AE3187" i="100"/>
  <c r="AE3188" i="100"/>
  <c r="AE3189" i="100"/>
  <c r="AE3190" i="100"/>
  <c r="AE3191" i="100"/>
  <c r="AE3192" i="100"/>
  <c r="AE3193" i="100"/>
  <c r="AE3194" i="100"/>
  <c r="AE3195" i="100"/>
  <c r="AE3196" i="100"/>
  <c r="AE3197" i="100"/>
  <c r="AE3198" i="100"/>
  <c r="AE3199" i="100"/>
  <c r="AE3200" i="100"/>
  <c r="AE3201" i="100"/>
  <c r="AE3202" i="100"/>
  <c r="AE3203" i="100"/>
  <c r="AE3204" i="100"/>
  <c r="AE3205" i="100"/>
  <c r="AE3206" i="100"/>
  <c r="AE3207" i="100"/>
  <c r="AE3208" i="100"/>
  <c r="AE3209" i="100"/>
  <c r="AE3210" i="100"/>
  <c r="AE3211" i="100"/>
  <c r="AE3212" i="100"/>
  <c r="AE3213" i="100"/>
  <c r="AE3214" i="100"/>
  <c r="AE3215" i="100"/>
  <c r="AE3216" i="100"/>
  <c r="AE3217" i="100"/>
  <c r="AE3218" i="100"/>
  <c r="AE3219" i="100"/>
  <c r="AE3220" i="100"/>
  <c r="AE3221" i="100"/>
  <c r="AE3222" i="100"/>
  <c r="AE3223" i="100"/>
  <c r="AE3224" i="100"/>
  <c r="AE3225" i="100"/>
  <c r="AE3226" i="100"/>
  <c r="AE3227" i="100"/>
  <c r="AE3228" i="100"/>
  <c r="AE3229" i="100"/>
  <c r="AE3230" i="100"/>
  <c r="AE3231" i="100"/>
  <c r="AE3232" i="100"/>
  <c r="AE3233" i="100"/>
  <c r="AE3234" i="100"/>
  <c r="AE3235" i="100"/>
  <c r="AE3236" i="100"/>
  <c r="AE3237" i="100"/>
  <c r="AE3238" i="100"/>
  <c r="AE3239" i="100"/>
  <c r="AE3240" i="100"/>
  <c r="AE3241" i="100"/>
  <c r="AE3242" i="100"/>
  <c r="AE3243" i="100"/>
  <c r="AE3244" i="100"/>
  <c r="AE3245" i="100"/>
  <c r="AE3246" i="100"/>
  <c r="AE3247" i="100"/>
  <c r="AE3248" i="100"/>
  <c r="AE3249" i="100"/>
  <c r="AE3250" i="100"/>
  <c r="AE3251" i="100"/>
  <c r="AE3252" i="100"/>
  <c r="AE3253" i="100"/>
  <c r="AE3254" i="100"/>
  <c r="AE3255" i="100"/>
  <c r="AE3256" i="100"/>
  <c r="AE3257" i="100"/>
  <c r="AE3258" i="100"/>
  <c r="AE3259" i="100"/>
  <c r="AE3260" i="100"/>
  <c r="AE3261" i="100"/>
  <c r="AE3262" i="100"/>
  <c r="AE3263" i="100"/>
  <c r="AE3264" i="100"/>
  <c r="AE3265" i="100"/>
  <c r="AE3266" i="100"/>
  <c r="AE3267" i="100"/>
  <c r="AE3268" i="100"/>
  <c r="AE3269" i="100"/>
  <c r="AE3270" i="100"/>
  <c r="AE3271" i="100"/>
  <c r="AE3272" i="100"/>
  <c r="AE3273" i="100"/>
  <c r="AE3274" i="100"/>
  <c r="AE3275" i="100"/>
  <c r="AE3276" i="100"/>
  <c r="AE3277" i="100"/>
  <c r="AE3278" i="100"/>
  <c r="AE3279" i="100"/>
  <c r="AE3280" i="100"/>
  <c r="AE3281" i="100"/>
  <c r="AE3282" i="100"/>
  <c r="AE3283" i="100"/>
  <c r="AE3284" i="100"/>
  <c r="AE3285" i="100"/>
  <c r="AE3286" i="100"/>
  <c r="AE3287" i="100"/>
  <c r="AE3288" i="100"/>
  <c r="AE3289" i="100"/>
  <c r="AE3290" i="100"/>
  <c r="AE3291" i="100"/>
  <c r="AE3292" i="100"/>
  <c r="AE3293" i="100"/>
  <c r="AE3294" i="100"/>
  <c r="AE3295" i="100"/>
  <c r="AE3296" i="100"/>
  <c r="AE3297" i="100"/>
  <c r="AE3298" i="100"/>
  <c r="AE3299" i="100"/>
  <c r="AE3300" i="100"/>
  <c r="AE3301" i="100"/>
  <c r="AE3302" i="100"/>
  <c r="AE3303" i="100"/>
  <c r="AE3304" i="100"/>
  <c r="AE3305" i="100"/>
  <c r="AE3306" i="100"/>
  <c r="AE3307" i="100"/>
  <c r="AE3308" i="100"/>
  <c r="AE3309" i="100"/>
  <c r="AE3310" i="100"/>
  <c r="AE3311" i="100"/>
  <c r="AE3312" i="100"/>
  <c r="AE3313" i="100"/>
  <c r="AE3314" i="100"/>
  <c r="AE3315" i="100"/>
  <c r="AE3316" i="100"/>
  <c r="AE3317" i="100"/>
  <c r="AE3318" i="100"/>
  <c r="AE3319" i="100"/>
  <c r="AE3320" i="100"/>
  <c r="AE3321" i="100"/>
  <c r="AE3322" i="100"/>
  <c r="AE3323" i="100"/>
  <c r="AE3324" i="100"/>
  <c r="AE3325" i="100"/>
  <c r="AE3326" i="100"/>
  <c r="AE3327" i="100"/>
  <c r="AE3328" i="100"/>
  <c r="AE3329" i="100"/>
  <c r="AE3330" i="100"/>
  <c r="AE3331" i="100"/>
  <c r="AE3332" i="100"/>
  <c r="AE3333" i="100"/>
  <c r="AE3334" i="100"/>
  <c r="AE3335" i="100"/>
  <c r="AE3336" i="100"/>
  <c r="AE3337" i="100"/>
  <c r="AE3338" i="100"/>
  <c r="AE3339" i="100"/>
  <c r="AE3340" i="100"/>
  <c r="AE3341" i="100"/>
  <c r="AE3342" i="100"/>
  <c r="AE3343" i="100"/>
  <c r="AE3344" i="100"/>
  <c r="AE3345" i="100"/>
  <c r="AE3346" i="100"/>
  <c r="AE3347" i="100"/>
  <c r="AE3348" i="100"/>
  <c r="AE3349" i="100"/>
  <c r="AE3350" i="100"/>
  <c r="AE3351" i="100"/>
  <c r="AE3352" i="100"/>
  <c r="AE3353" i="100"/>
  <c r="AE3354" i="100"/>
  <c r="AE3355" i="100"/>
  <c r="AE3356" i="100"/>
  <c r="AE3357" i="100"/>
  <c r="AE3358" i="100"/>
  <c r="AE3359" i="100"/>
  <c r="AE3360" i="100"/>
  <c r="AE3361" i="100"/>
  <c r="AE3362" i="100"/>
  <c r="AE3363" i="100"/>
  <c r="AE3364" i="100"/>
  <c r="AE3365" i="100"/>
  <c r="AE3366" i="100"/>
  <c r="AE3367" i="100"/>
  <c r="AE3368" i="100"/>
  <c r="AE3369" i="100"/>
  <c r="AE3370" i="100"/>
  <c r="AE3371" i="100"/>
  <c r="AE3372" i="100"/>
  <c r="AE3373" i="100"/>
  <c r="AE3374" i="100"/>
  <c r="AE3375" i="100"/>
  <c r="AE3376" i="100"/>
  <c r="AE3377" i="100"/>
  <c r="AE3378" i="100"/>
  <c r="AE3379" i="100"/>
  <c r="AE3380" i="100"/>
  <c r="AE3381" i="100"/>
  <c r="AE3382" i="100"/>
  <c r="AE3383" i="100"/>
  <c r="AE3384" i="100"/>
  <c r="AE3385" i="100"/>
  <c r="AE3386" i="100"/>
  <c r="AE3387" i="100"/>
  <c r="AE3388" i="100"/>
  <c r="AE3389" i="100"/>
  <c r="AE3390" i="100"/>
  <c r="AE3391" i="100"/>
  <c r="AE3392" i="100"/>
  <c r="AE3393" i="100"/>
  <c r="AE3394" i="100"/>
  <c r="AE3395" i="100"/>
  <c r="AE3396" i="100"/>
  <c r="AE3397" i="100"/>
  <c r="AE3398" i="100"/>
  <c r="AE3399" i="100"/>
  <c r="AE3400" i="100"/>
  <c r="AE3401" i="100"/>
  <c r="AE3402" i="100"/>
  <c r="AE3403" i="100"/>
  <c r="AE3404" i="100"/>
  <c r="AE3405" i="100"/>
  <c r="AE3406" i="100"/>
  <c r="AE3407" i="100"/>
  <c r="AE3408" i="100"/>
  <c r="AE3409" i="100"/>
  <c r="AE3410" i="100"/>
  <c r="AE3411" i="100"/>
  <c r="AE3412" i="100"/>
  <c r="AE3413" i="100"/>
  <c r="AE3414" i="100"/>
  <c r="AE3415" i="100"/>
  <c r="AE3416" i="100"/>
  <c r="AE3417" i="100"/>
  <c r="AE3418" i="100"/>
  <c r="AE3419" i="100"/>
  <c r="AE3420" i="100"/>
  <c r="AE3421" i="100"/>
  <c r="AE3422" i="100"/>
  <c r="AE3423" i="100"/>
  <c r="AE3424" i="100"/>
  <c r="AE3425" i="100"/>
  <c r="AE3426" i="100"/>
  <c r="AE3427" i="100"/>
  <c r="AE3428" i="100"/>
  <c r="AE3429" i="100"/>
  <c r="AE3430" i="100"/>
  <c r="AE3431" i="100"/>
  <c r="AE3432" i="100"/>
  <c r="AE3433" i="100"/>
  <c r="AE3434" i="100"/>
  <c r="AE3435" i="100"/>
  <c r="AE3436" i="100"/>
  <c r="AE3437" i="100"/>
  <c r="AE3438" i="100"/>
  <c r="AE3439" i="100"/>
  <c r="AE3440" i="100"/>
  <c r="AE3441" i="100"/>
  <c r="AE3442" i="100"/>
  <c r="AE3443" i="100"/>
  <c r="AE3444" i="100"/>
  <c r="AE3445" i="100"/>
  <c r="AE3446" i="100"/>
  <c r="AE3447" i="100"/>
  <c r="AE3448" i="100"/>
  <c r="AE3449" i="100"/>
  <c r="AE3450" i="100"/>
  <c r="AE3451" i="100"/>
  <c r="AE3452" i="100"/>
  <c r="AE3453" i="100"/>
  <c r="AE3454" i="100"/>
  <c r="AE3455" i="100"/>
  <c r="AE3456" i="100"/>
  <c r="AE3457" i="100"/>
  <c r="AE3458" i="100"/>
  <c r="AE3459" i="100"/>
  <c r="AE3460" i="100"/>
  <c r="AE3461" i="100"/>
  <c r="AE3462" i="100"/>
  <c r="AE3463" i="100"/>
  <c r="AE3464" i="100"/>
  <c r="AE3465" i="100"/>
  <c r="AE3466" i="100"/>
  <c r="AE3467" i="100"/>
  <c r="AE3468" i="100"/>
  <c r="AE3469" i="100"/>
  <c r="AE3470" i="100"/>
  <c r="AE3471" i="100"/>
  <c r="AE3472" i="100"/>
  <c r="AE3473" i="100"/>
  <c r="AE3474" i="100"/>
  <c r="AE3475" i="100"/>
  <c r="AE3476" i="100"/>
  <c r="AE3477" i="100"/>
  <c r="AE3478" i="100"/>
  <c r="AE3479" i="100"/>
  <c r="AE3480" i="100"/>
  <c r="AE3481" i="100"/>
  <c r="AE3482" i="100"/>
  <c r="AE3483" i="100"/>
  <c r="AE3484" i="100"/>
  <c r="AE3485" i="100"/>
  <c r="AE3486" i="100"/>
  <c r="AE3487" i="100"/>
  <c r="AE3488" i="100"/>
  <c r="AE3489" i="100"/>
  <c r="AE3490" i="100"/>
  <c r="AE3491" i="100"/>
  <c r="AE3492" i="100"/>
  <c r="AE3493" i="100"/>
  <c r="AE3494" i="100"/>
  <c r="AE3495" i="100"/>
  <c r="AE3496" i="100"/>
  <c r="AE3497" i="100"/>
  <c r="AE3498" i="100"/>
  <c r="AE3499" i="100"/>
  <c r="AE3500" i="100"/>
  <c r="AE3501" i="100"/>
  <c r="AE3502" i="100"/>
  <c r="AE3503" i="100"/>
  <c r="AE3504" i="100"/>
  <c r="AE3505" i="100"/>
  <c r="AE3506" i="100"/>
  <c r="AE3507" i="100"/>
  <c r="AE3508" i="100"/>
  <c r="AE3509" i="100"/>
  <c r="AE3510" i="100"/>
  <c r="AE3511" i="100"/>
  <c r="AE3512" i="100"/>
  <c r="AE3513" i="100"/>
  <c r="AE3514" i="100"/>
  <c r="AE3515" i="100"/>
  <c r="AE3516" i="100"/>
  <c r="AE3517" i="100"/>
  <c r="AE3518" i="100"/>
  <c r="AE3519" i="100"/>
  <c r="AE3520" i="100"/>
  <c r="AE3521" i="100"/>
  <c r="AE3522" i="100"/>
  <c r="AE3523" i="100"/>
  <c r="AE3524" i="100"/>
  <c r="AE3525" i="100"/>
  <c r="AE3526" i="100"/>
  <c r="AE3527" i="100"/>
  <c r="AE3528" i="100"/>
  <c r="AE3529" i="100"/>
  <c r="AE3530" i="100"/>
  <c r="AE3531" i="100"/>
  <c r="AE3532" i="100"/>
  <c r="AE3533" i="100"/>
  <c r="AE3534" i="100"/>
  <c r="AE3535" i="100"/>
  <c r="AE3536" i="100"/>
  <c r="AE3537" i="100"/>
  <c r="AE3538" i="100"/>
  <c r="AE3539" i="100"/>
  <c r="AE3540" i="100"/>
  <c r="AE3541" i="100"/>
  <c r="AE3542" i="100"/>
  <c r="AE3543" i="100"/>
  <c r="AE3544" i="100"/>
  <c r="AE3545" i="100"/>
  <c r="AE3546" i="100"/>
  <c r="AE3547" i="100"/>
  <c r="AE3548" i="100"/>
  <c r="AE3549" i="100"/>
  <c r="AE3550" i="100"/>
  <c r="AE3551" i="100"/>
  <c r="AE3552" i="100"/>
  <c r="AE3553" i="100"/>
  <c r="AE3554" i="100"/>
  <c r="AE3555" i="100"/>
  <c r="AE3556" i="100"/>
  <c r="AE3557" i="100"/>
  <c r="AE3558" i="100"/>
  <c r="AE3559" i="100"/>
  <c r="AE3560" i="100"/>
  <c r="AE3561" i="100"/>
  <c r="AE3562" i="100"/>
  <c r="AE3563" i="100"/>
  <c r="AE3564" i="100"/>
  <c r="AE3565" i="100"/>
  <c r="AE3566" i="100"/>
  <c r="AE3567" i="100"/>
  <c r="AE3568" i="100"/>
  <c r="AE3569" i="100"/>
  <c r="AE3570" i="100"/>
  <c r="AE3571" i="100"/>
  <c r="AE3572" i="100"/>
  <c r="AE3573" i="100"/>
  <c r="AE3574" i="100"/>
  <c r="AE3575" i="100"/>
  <c r="AE3576" i="100"/>
  <c r="AE3577" i="100"/>
  <c r="AE3578" i="100"/>
  <c r="AE3579" i="100"/>
  <c r="AE3580" i="100"/>
  <c r="AE3581" i="100"/>
  <c r="AE3582" i="100"/>
  <c r="AE3583" i="100"/>
  <c r="AE3584" i="100"/>
  <c r="AE3585" i="100"/>
  <c r="AE3586" i="100"/>
  <c r="AE3587" i="100"/>
  <c r="AE3588" i="100"/>
  <c r="AE3589" i="100"/>
  <c r="AE3590" i="100"/>
  <c r="AE3591" i="100"/>
  <c r="AE3592" i="100"/>
  <c r="AE3593" i="100"/>
  <c r="AE3594" i="100"/>
  <c r="AE3595" i="100"/>
  <c r="AE3596" i="100"/>
  <c r="AE3597" i="100"/>
  <c r="AE3598" i="100"/>
  <c r="AE3599" i="100"/>
  <c r="AE3600" i="100"/>
  <c r="AE3601" i="100"/>
  <c r="AE3602" i="100"/>
  <c r="AE3603" i="100"/>
  <c r="AE3604" i="100"/>
  <c r="AE3605" i="100"/>
  <c r="AE3606" i="100"/>
  <c r="AE3607" i="100"/>
  <c r="AE3608" i="100"/>
  <c r="AE3609" i="100"/>
  <c r="AE3610" i="100"/>
  <c r="AE3611" i="100"/>
  <c r="AE3612" i="100"/>
  <c r="AE3613" i="100"/>
  <c r="AE3614" i="100"/>
  <c r="AE3615" i="100"/>
  <c r="AE3616" i="100"/>
  <c r="AE3617" i="100"/>
  <c r="AE3618" i="100"/>
  <c r="AE3619" i="100"/>
  <c r="AE3620" i="100"/>
  <c r="AE3621" i="100"/>
  <c r="AE3622" i="100"/>
  <c r="AE3623" i="100"/>
  <c r="AE3624" i="100"/>
  <c r="AE3625" i="100"/>
  <c r="AE3626" i="100"/>
  <c r="AE3627" i="100"/>
  <c r="AE3628" i="100"/>
  <c r="AE3629" i="100"/>
  <c r="AE3630" i="100"/>
  <c r="AE3631" i="100"/>
  <c r="AE3632" i="100"/>
  <c r="AE3633" i="100"/>
  <c r="AE3634" i="100"/>
  <c r="AE3635" i="100"/>
  <c r="AE3636" i="100"/>
  <c r="AE3637" i="100"/>
  <c r="AE3638" i="100"/>
  <c r="AE3639" i="100"/>
  <c r="AE3640" i="100"/>
  <c r="AE3641" i="100"/>
  <c r="AE3642" i="100"/>
  <c r="AE3643" i="100"/>
  <c r="AE3644" i="100"/>
  <c r="AE3645" i="100"/>
  <c r="AE3646" i="100"/>
  <c r="AE3647" i="100"/>
  <c r="AE3648" i="100"/>
  <c r="AE3649" i="100"/>
  <c r="AE3650" i="100"/>
  <c r="AE3651" i="100"/>
  <c r="AE3652" i="100"/>
  <c r="AE3653" i="100"/>
  <c r="AE3654" i="100"/>
  <c r="AE3655" i="100"/>
  <c r="AE3656" i="100"/>
  <c r="AE3657" i="100"/>
  <c r="AE3658" i="100"/>
  <c r="AE3659" i="100"/>
  <c r="AE3660" i="100"/>
  <c r="AE3661" i="100"/>
  <c r="AE3662" i="100"/>
  <c r="AE3663" i="100"/>
  <c r="AE3664" i="100"/>
  <c r="AE3665" i="100"/>
  <c r="AE3666" i="100"/>
  <c r="AE3667" i="100"/>
  <c r="AE3668" i="100"/>
  <c r="AE3669" i="100"/>
  <c r="AE3670" i="100"/>
  <c r="AE3671" i="100"/>
  <c r="AE3672" i="100"/>
  <c r="AE3673" i="100"/>
  <c r="AE3674" i="100"/>
  <c r="AE3675" i="100"/>
  <c r="AE3676" i="100"/>
  <c r="AE3677" i="100"/>
  <c r="AE3678" i="100"/>
  <c r="AE3679" i="100"/>
  <c r="AE3680" i="100"/>
  <c r="AE3681" i="100"/>
  <c r="AE3682" i="100"/>
  <c r="AE3683" i="100"/>
  <c r="AE3684" i="100"/>
  <c r="AE3685" i="100"/>
  <c r="AE3686" i="100"/>
  <c r="AE3687" i="100"/>
  <c r="AE3688" i="100"/>
  <c r="AE3689" i="100"/>
  <c r="AE3690" i="100"/>
  <c r="AE3691" i="100"/>
  <c r="AE3692" i="100"/>
  <c r="AE3693" i="100"/>
  <c r="AE3694" i="100"/>
  <c r="AE3695" i="100"/>
  <c r="AE3696" i="100"/>
  <c r="AE3697" i="100"/>
  <c r="AE3698" i="100"/>
  <c r="AE3699" i="100"/>
  <c r="AE3700" i="100"/>
  <c r="AE3701" i="100"/>
  <c r="AE3702" i="100"/>
  <c r="AE3703" i="100"/>
  <c r="AE3704" i="100"/>
  <c r="AE3705" i="100"/>
  <c r="AE3706" i="100"/>
  <c r="AE3707" i="100"/>
  <c r="AE3708" i="100"/>
  <c r="AE3709" i="100"/>
  <c r="AE3710" i="100"/>
  <c r="AE3711" i="100"/>
  <c r="AE3712" i="100"/>
  <c r="AE3713" i="100"/>
  <c r="AE3714" i="100"/>
  <c r="AE3715" i="100"/>
  <c r="AE3716" i="100"/>
  <c r="AE3717" i="100"/>
  <c r="AE3718" i="100"/>
  <c r="AE3719" i="100"/>
  <c r="AE3720" i="100"/>
  <c r="AE3721" i="100"/>
  <c r="AE3722" i="100"/>
  <c r="AE3723" i="100"/>
  <c r="AE3724" i="100"/>
  <c r="AE3725" i="100"/>
  <c r="AE3726" i="100"/>
  <c r="AE3727" i="100"/>
  <c r="AE3728" i="100"/>
  <c r="AE3729" i="100"/>
  <c r="AE3730" i="100"/>
  <c r="AE3731" i="100"/>
  <c r="AE3732" i="100"/>
  <c r="AE3733" i="100"/>
  <c r="AE3734" i="100"/>
  <c r="AE3735" i="100"/>
  <c r="AE3736" i="100"/>
  <c r="AE3737" i="100"/>
  <c r="AE3738" i="100"/>
  <c r="AE3739" i="100"/>
  <c r="AE3740" i="100"/>
  <c r="AE3741" i="100"/>
  <c r="AE3742" i="100"/>
  <c r="AE3743" i="100"/>
  <c r="AE3744" i="100"/>
  <c r="AE3745" i="100"/>
  <c r="AE3746" i="100"/>
  <c r="AE3747" i="100"/>
  <c r="AE3748" i="100"/>
  <c r="AE3749" i="100"/>
  <c r="AE3750" i="100"/>
  <c r="AE3751" i="100"/>
  <c r="AE3752" i="100"/>
  <c r="AE3753" i="100"/>
  <c r="AE3754" i="100"/>
  <c r="AE3755" i="100"/>
  <c r="AE3756" i="100"/>
  <c r="AE3757" i="100"/>
  <c r="AE3758" i="100"/>
  <c r="AE3759" i="100"/>
  <c r="AE3760" i="100"/>
  <c r="AE3761" i="100"/>
  <c r="AE3762" i="100"/>
  <c r="AE3763" i="100"/>
  <c r="AE3764" i="100"/>
  <c r="AE3765" i="100"/>
  <c r="AE3766" i="100"/>
  <c r="AE3767" i="100"/>
  <c r="AE3768" i="100"/>
  <c r="AE3769" i="100"/>
  <c r="AE3770" i="100"/>
  <c r="AE3771" i="100"/>
  <c r="AE3772" i="100"/>
  <c r="AE3773" i="100"/>
  <c r="AE3774" i="100"/>
  <c r="AE3775" i="100"/>
  <c r="AE3776" i="100"/>
  <c r="AE3777" i="100"/>
  <c r="AE3778" i="100"/>
  <c r="AE3779" i="100"/>
  <c r="AE3780" i="100"/>
  <c r="AE3781" i="100"/>
  <c r="AE3782" i="100"/>
  <c r="AE3783" i="100"/>
  <c r="AE3784" i="100"/>
  <c r="AE3785" i="100"/>
  <c r="AE3786" i="100"/>
  <c r="AE3787" i="100"/>
  <c r="AE3788" i="100"/>
  <c r="AE3789" i="100"/>
  <c r="AE3790" i="100"/>
  <c r="AE3791" i="100"/>
  <c r="AE3792" i="100"/>
  <c r="AE3793" i="100"/>
  <c r="AE3794" i="100"/>
  <c r="AE3795" i="100"/>
  <c r="AE3796" i="100"/>
  <c r="AE3797" i="100"/>
  <c r="AE3798" i="100"/>
  <c r="AE3799" i="100"/>
  <c r="AE3800" i="100"/>
  <c r="AE3801" i="100"/>
  <c r="AE3802" i="100"/>
  <c r="AE3803" i="100"/>
  <c r="AE3804" i="100"/>
  <c r="AE3805" i="100"/>
  <c r="AE3806" i="100"/>
  <c r="AE3807" i="100"/>
  <c r="AE3808" i="100"/>
  <c r="AE3809" i="100"/>
  <c r="AE3810" i="100"/>
  <c r="AE3811" i="100"/>
  <c r="AE3812" i="100"/>
  <c r="AE3813" i="100"/>
  <c r="AE3814" i="100"/>
  <c r="AE3815" i="100"/>
  <c r="AE3816" i="100"/>
  <c r="AE3817" i="100"/>
  <c r="AE3818" i="100"/>
  <c r="AE3819" i="100"/>
  <c r="AE3820" i="100"/>
  <c r="AE3821" i="100"/>
  <c r="AE3822" i="100"/>
  <c r="AE3823" i="100"/>
  <c r="AE3824" i="100"/>
  <c r="AE3825" i="100"/>
  <c r="AE3826" i="100"/>
  <c r="AE3827" i="100"/>
  <c r="AE3828" i="100"/>
  <c r="AE3829" i="100"/>
  <c r="AE3830" i="100"/>
  <c r="AE3831" i="100"/>
  <c r="AE3832" i="100"/>
  <c r="AE3833" i="100"/>
  <c r="AE3834" i="100"/>
  <c r="AE3835" i="100"/>
  <c r="AE3836" i="100"/>
  <c r="AE3837" i="100"/>
  <c r="AE3838" i="100"/>
  <c r="AE3839" i="100"/>
  <c r="AE3840" i="100"/>
  <c r="AE3841" i="100"/>
  <c r="AE3842" i="100"/>
  <c r="AE3843" i="100"/>
  <c r="AE3844" i="100"/>
  <c r="AE3845" i="100"/>
  <c r="AE3846" i="100"/>
  <c r="AE3847" i="100"/>
  <c r="AE3848" i="100"/>
  <c r="AE3849" i="100"/>
  <c r="AE3850" i="100"/>
  <c r="AE3851" i="100"/>
  <c r="AE3852" i="100"/>
  <c r="AE3853" i="100"/>
  <c r="AE3854" i="100"/>
  <c r="AE3855" i="100"/>
  <c r="AE3856" i="100"/>
  <c r="AE3857" i="100"/>
  <c r="AE3858" i="100"/>
  <c r="AE3859" i="100"/>
  <c r="AE3860" i="100"/>
  <c r="AE3861" i="100"/>
  <c r="AE3862" i="100"/>
  <c r="AE3863" i="100"/>
  <c r="AE3864" i="100"/>
  <c r="AE3865" i="100"/>
  <c r="AE3866" i="100"/>
  <c r="AE3867" i="100"/>
  <c r="AE3868" i="100"/>
  <c r="AE3869" i="100"/>
  <c r="AE3870" i="100"/>
  <c r="AE3871" i="100"/>
  <c r="AE3872" i="100"/>
  <c r="AE3873" i="100"/>
  <c r="AE3874" i="100"/>
  <c r="AE3875" i="100"/>
  <c r="AE3876" i="100"/>
  <c r="AE3877" i="100"/>
  <c r="AE3878" i="100"/>
  <c r="AE3879" i="100"/>
  <c r="AE3880" i="100"/>
  <c r="AE3881" i="100"/>
  <c r="AE3882" i="100"/>
  <c r="AE3883" i="100"/>
  <c r="AE3884" i="100"/>
  <c r="AE3885" i="100"/>
  <c r="AE3886" i="100"/>
  <c r="AE3887" i="100"/>
  <c r="AE3888" i="100"/>
  <c r="AE3889" i="100"/>
  <c r="AE3890" i="100"/>
  <c r="AE3891" i="100"/>
  <c r="AE3892" i="100"/>
  <c r="AE3893" i="100"/>
  <c r="AE3894" i="100"/>
  <c r="AE3895" i="100"/>
  <c r="AE3896" i="100"/>
  <c r="AE3897" i="100"/>
  <c r="AE3898" i="100"/>
  <c r="AE3899" i="100"/>
  <c r="AE3900" i="100"/>
  <c r="AE3901" i="100"/>
  <c r="AE3902" i="100"/>
  <c r="AE3903" i="100"/>
  <c r="AE3904" i="100"/>
  <c r="AE3905" i="100"/>
  <c r="AE3906" i="100"/>
  <c r="AE3907" i="100"/>
  <c r="AE3908" i="100"/>
  <c r="AE3909" i="100"/>
  <c r="AE3910" i="100"/>
  <c r="AE3911" i="100"/>
  <c r="AE3912" i="100"/>
  <c r="AE3913" i="100"/>
  <c r="AE3914" i="100"/>
  <c r="AE3915" i="100"/>
  <c r="AE3916" i="100"/>
  <c r="AE3917" i="100"/>
  <c r="AE3918" i="100"/>
  <c r="AE3919" i="100"/>
  <c r="AE3920" i="100"/>
  <c r="AE3921" i="100"/>
  <c r="AE3922" i="100"/>
  <c r="AE3923" i="100"/>
  <c r="AE3924" i="100"/>
  <c r="AE3925" i="100"/>
  <c r="AE3926" i="100"/>
  <c r="AE3927" i="100"/>
  <c r="AE3928" i="100"/>
  <c r="AE3929" i="100"/>
  <c r="AE3930" i="100"/>
  <c r="AE3931" i="100"/>
  <c r="AE3932" i="100"/>
  <c r="AE3933" i="100"/>
  <c r="AE3934" i="100"/>
  <c r="AE3935" i="100"/>
  <c r="AE3936" i="100"/>
  <c r="AE3937" i="100"/>
  <c r="AE3938" i="100"/>
  <c r="AE3939" i="100"/>
  <c r="AE3940" i="100"/>
  <c r="AE3941" i="100"/>
  <c r="AE3942" i="100"/>
  <c r="AE3943" i="100"/>
  <c r="AE3944" i="100"/>
  <c r="AE3945" i="100"/>
  <c r="AE3946" i="100"/>
  <c r="AE3947" i="100"/>
  <c r="AE3948" i="100"/>
  <c r="AE3949" i="100"/>
  <c r="AE3950" i="100"/>
  <c r="AE3951" i="100"/>
  <c r="AE3952" i="100"/>
  <c r="AE3953" i="100"/>
  <c r="AE3954" i="100"/>
  <c r="AE3955" i="100"/>
  <c r="AE3956" i="100"/>
  <c r="AE3957" i="100"/>
  <c r="AE3958" i="100"/>
  <c r="AE3959" i="100"/>
  <c r="AE3960" i="100"/>
  <c r="AE3961" i="100"/>
  <c r="AE3962" i="100"/>
  <c r="AE3963" i="100"/>
  <c r="AE3964" i="100"/>
  <c r="AE3965" i="100"/>
  <c r="AE3966" i="100"/>
  <c r="AE3967" i="100"/>
  <c r="AE3968" i="100"/>
  <c r="AE3969" i="100"/>
  <c r="AE3970" i="100"/>
  <c r="AE3971" i="100"/>
  <c r="AE3972" i="100"/>
  <c r="AE3973" i="100"/>
  <c r="AE3974" i="100"/>
  <c r="AE3975" i="100"/>
  <c r="AE3976" i="100"/>
  <c r="AE3977" i="100"/>
  <c r="AE3978" i="100"/>
  <c r="AE3979" i="100"/>
  <c r="AE3980" i="100"/>
  <c r="AE3981" i="100"/>
  <c r="AE3982" i="100"/>
  <c r="AE3983" i="100"/>
  <c r="AE3984" i="100"/>
  <c r="AE3985" i="100"/>
  <c r="AE3986" i="100"/>
  <c r="AE3987" i="100"/>
  <c r="AE3988" i="100"/>
  <c r="AE3989" i="100"/>
  <c r="AE3990" i="100"/>
  <c r="AE3991" i="100"/>
  <c r="AE3992" i="100"/>
  <c r="AE3993" i="100"/>
  <c r="AE3994" i="100"/>
  <c r="AE3995" i="100"/>
  <c r="AE3996" i="100"/>
  <c r="AE3997" i="100"/>
  <c r="AE3998" i="100"/>
  <c r="AE3999" i="100"/>
  <c r="AE4000" i="100"/>
  <c r="AE4001" i="100"/>
  <c r="AE4002" i="100"/>
  <c r="AE4003" i="100"/>
  <c r="AE4004" i="100"/>
  <c r="AE4005" i="100"/>
  <c r="AE4006" i="100"/>
  <c r="AE4007" i="100"/>
  <c r="AE4008" i="100"/>
  <c r="AE4009" i="100"/>
  <c r="AE4010" i="100"/>
  <c r="AE4011" i="100"/>
  <c r="AE4012" i="100"/>
  <c r="AE4013" i="100"/>
  <c r="AE4014" i="100"/>
  <c r="AE4015" i="100"/>
  <c r="AE4016" i="100"/>
  <c r="AE4017" i="100"/>
  <c r="AE4018" i="100"/>
  <c r="AE4019" i="100"/>
  <c r="AE4020" i="100"/>
  <c r="AE4021" i="100"/>
  <c r="AE4022" i="100"/>
  <c r="AE4023" i="100"/>
  <c r="AE4024" i="100"/>
  <c r="AE4025" i="100"/>
  <c r="AE4026" i="100"/>
  <c r="AE4027" i="100"/>
  <c r="AE4028" i="100"/>
  <c r="AE4029" i="100"/>
  <c r="AE4030" i="100"/>
  <c r="AE4031" i="100"/>
  <c r="AE4032" i="100"/>
  <c r="AE4033" i="100"/>
  <c r="AE4034" i="100"/>
  <c r="AE4035" i="100"/>
  <c r="AE4036" i="100"/>
  <c r="AE4037" i="100"/>
  <c r="AE4038" i="100"/>
  <c r="AE4039" i="100"/>
  <c r="AE4040" i="100"/>
  <c r="AE4041" i="100"/>
  <c r="AE4042" i="100"/>
  <c r="AE4043" i="100"/>
  <c r="AE4044" i="100"/>
  <c r="AE4045" i="100"/>
  <c r="AE4046" i="100"/>
  <c r="AE4047" i="100"/>
  <c r="AE4048" i="100"/>
  <c r="AE4049" i="100"/>
  <c r="AE4050" i="100"/>
  <c r="AE4051" i="100"/>
  <c r="AE4052" i="100"/>
  <c r="AE4053" i="100"/>
  <c r="AE4054" i="100"/>
  <c r="AE4055" i="100"/>
  <c r="AE4056" i="100"/>
  <c r="AE4057" i="100"/>
  <c r="AE4058" i="100"/>
  <c r="AE4059" i="100"/>
  <c r="AE4060" i="100"/>
  <c r="AE4061" i="100"/>
  <c r="AE4062" i="100"/>
  <c r="AE4063" i="100"/>
  <c r="AE4064" i="100"/>
  <c r="AE4065" i="100"/>
  <c r="AE4066" i="100"/>
  <c r="AE4067" i="100"/>
  <c r="AE4068" i="100"/>
  <c r="AE4069" i="100"/>
  <c r="AE4070" i="100"/>
  <c r="AE4071" i="100"/>
  <c r="AE4072" i="100"/>
  <c r="AE4073" i="100"/>
  <c r="AE4074" i="100"/>
  <c r="AE4075" i="100"/>
  <c r="AE4076" i="100"/>
  <c r="AE4077" i="100"/>
  <c r="AE4078" i="100"/>
  <c r="AE4079" i="100"/>
  <c r="AE4080" i="100"/>
  <c r="AE4081" i="100"/>
  <c r="AE4082" i="100"/>
  <c r="AE4083" i="100"/>
  <c r="AE4084" i="100"/>
  <c r="AE4085" i="100"/>
  <c r="AE4086" i="100"/>
  <c r="AE4087" i="100"/>
  <c r="AE4088" i="100"/>
  <c r="AE4089" i="100"/>
  <c r="AE4090" i="100"/>
  <c r="AE4091" i="100"/>
  <c r="AE4092" i="100"/>
  <c r="AE4093" i="100"/>
  <c r="AE4094" i="100"/>
  <c r="AE4095" i="100"/>
  <c r="AE4096" i="100"/>
  <c r="AE4097" i="100"/>
  <c r="AE4098" i="100"/>
  <c r="AE4099" i="100"/>
  <c r="AE4100" i="100"/>
  <c r="AE4101" i="100"/>
  <c r="AE4102" i="100"/>
  <c r="AE4103" i="100"/>
  <c r="AE4104" i="100"/>
  <c r="AE4105" i="100"/>
  <c r="AE4106" i="100"/>
  <c r="AE4107" i="100"/>
  <c r="AE4108" i="100"/>
  <c r="AE4109" i="100"/>
  <c r="AE4110" i="100"/>
  <c r="AE4111" i="100"/>
  <c r="AE4112" i="100"/>
  <c r="AE4113" i="100"/>
  <c r="AE4114" i="100"/>
  <c r="AE4115" i="100"/>
  <c r="AE4116" i="100"/>
  <c r="AE4117" i="100"/>
  <c r="AE4118" i="100"/>
  <c r="AE4119" i="100"/>
  <c r="AE4120" i="100"/>
  <c r="AE4121" i="100"/>
  <c r="AE4122" i="100"/>
  <c r="AE4123" i="100"/>
  <c r="AE4124" i="100"/>
  <c r="AE4125" i="100"/>
  <c r="AE4126" i="100"/>
  <c r="AE4127" i="100"/>
  <c r="AE4128" i="100"/>
  <c r="AE4129" i="100"/>
  <c r="AE4130" i="100"/>
  <c r="AE4131" i="100"/>
  <c r="AE4132" i="100"/>
  <c r="AE4133" i="100"/>
  <c r="AE4134" i="100"/>
  <c r="AE4135" i="100"/>
  <c r="AE4136" i="100"/>
  <c r="AE4137" i="100"/>
  <c r="AE4138" i="100"/>
  <c r="AE4139" i="100"/>
  <c r="AE4140" i="100"/>
  <c r="AE4141" i="100"/>
  <c r="AE4142" i="100"/>
  <c r="AE4143" i="100"/>
  <c r="AE4144" i="100"/>
  <c r="AE4145" i="100"/>
  <c r="AE4146" i="100"/>
  <c r="AE4147" i="100"/>
  <c r="AE4148" i="100"/>
  <c r="AE4149" i="100"/>
  <c r="AE4150" i="100"/>
  <c r="AE4151" i="100"/>
  <c r="AE4152" i="100"/>
  <c r="AE4153" i="100"/>
  <c r="AE4154" i="100"/>
  <c r="AE4155" i="100"/>
  <c r="AE4156" i="100"/>
  <c r="AE4157" i="100"/>
  <c r="AE4158" i="100"/>
  <c r="AE4159" i="100"/>
  <c r="AE4160" i="100"/>
  <c r="AE4161" i="100"/>
  <c r="AE4162" i="100"/>
  <c r="AE4163" i="100"/>
  <c r="AE4164" i="100"/>
  <c r="AE4165" i="100"/>
  <c r="AE4166" i="100"/>
  <c r="AE4167" i="100"/>
  <c r="AE4168" i="100"/>
  <c r="AE4169" i="100"/>
  <c r="AE4170" i="100"/>
  <c r="AE4171" i="100"/>
  <c r="AE4172" i="100"/>
  <c r="AE4173" i="100"/>
  <c r="AE4174" i="100"/>
  <c r="AE4175" i="100"/>
  <c r="AE4176" i="100"/>
  <c r="AE4177" i="100"/>
  <c r="AE4178" i="100"/>
  <c r="AE4179" i="100"/>
  <c r="AE4180" i="100"/>
  <c r="AE4181" i="100"/>
  <c r="AE4182" i="100"/>
  <c r="AE4183" i="100"/>
  <c r="AE4184" i="100"/>
  <c r="AE4185" i="100"/>
  <c r="AE4186" i="100"/>
  <c r="AE4187" i="100"/>
  <c r="AE4188" i="100"/>
  <c r="AE4189" i="100"/>
  <c r="AE4190" i="100"/>
  <c r="AE4191" i="100"/>
  <c r="AE4192" i="100"/>
  <c r="AE4193" i="100"/>
  <c r="AE4194" i="100"/>
  <c r="AE4195" i="100"/>
  <c r="AE4196" i="100"/>
  <c r="AE4197" i="100"/>
  <c r="AE4198" i="100"/>
  <c r="AE4199" i="100"/>
  <c r="AE4200" i="100"/>
  <c r="AE4201" i="100"/>
  <c r="AE4202" i="100"/>
  <c r="AE4203" i="100"/>
  <c r="AE4204" i="100"/>
  <c r="AE4205" i="100"/>
  <c r="AE4206" i="100"/>
  <c r="AE4207" i="100"/>
  <c r="AE4208" i="100"/>
  <c r="AE4209" i="100"/>
  <c r="AE4210" i="100"/>
  <c r="AE4211" i="100"/>
  <c r="AE4212" i="100"/>
  <c r="AE4213" i="100"/>
  <c r="AE4214" i="100"/>
  <c r="AE4215" i="100"/>
  <c r="AE4216" i="100"/>
  <c r="AE4217" i="100"/>
  <c r="AE4218" i="100"/>
  <c r="AE4219" i="100"/>
  <c r="AE4220" i="100"/>
  <c r="AE4221" i="100"/>
  <c r="AE4222" i="100"/>
  <c r="AE4223" i="100"/>
  <c r="AE4224" i="100"/>
  <c r="AE4225" i="100"/>
  <c r="AE4226" i="100"/>
  <c r="AE4227" i="100"/>
  <c r="AE4228" i="100"/>
  <c r="AE4229" i="100"/>
  <c r="AE4230" i="100"/>
  <c r="AE4231" i="100"/>
  <c r="AE4232" i="100"/>
  <c r="AE4233" i="100"/>
  <c r="AE4234" i="100"/>
  <c r="AE4235" i="100"/>
  <c r="AE4236" i="100"/>
  <c r="AE4237" i="100"/>
  <c r="AE4238" i="100"/>
  <c r="AE4239" i="100"/>
  <c r="AE4240" i="100"/>
  <c r="AE4241" i="100"/>
  <c r="AE4242" i="100"/>
  <c r="AE4243" i="100"/>
  <c r="AE4244" i="100"/>
  <c r="AE4245" i="100"/>
  <c r="AE4246" i="100"/>
  <c r="AE4247" i="100"/>
  <c r="AE4248" i="100"/>
  <c r="AE4249" i="100"/>
  <c r="AE4250" i="100"/>
  <c r="AE4251" i="100"/>
  <c r="AE4252" i="100"/>
  <c r="AE4253" i="100"/>
  <c r="AE4254" i="100"/>
  <c r="AE4255" i="100"/>
  <c r="AE4256" i="100"/>
  <c r="AE4257" i="100"/>
  <c r="AE4258" i="100"/>
  <c r="AE4259" i="100"/>
  <c r="AE4260" i="100"/>
  <c r="AE4261" i="100"/>
  <c r="AE4262" i="100"/>
  <c r="AE4263" i="100"/>
  <c r="AE4264" i="100"/>
  <c r="AE4265" i="100"/>
  <c r="AE4266" i="100"/>
  <c r="AE4267" i="100"/>
  <c r="AE4268" i="100"/>
  <c r="AE4269" i="100"/>
  <c r="AE4270" i="100"/>
  <c r="AE4271" i="100"/>
  <c r="AE4272" i="100"/>
  <c r="AE4273" i="100"/>
  <c r="AD2999" i="100"/>
  <c r="AD3000" i="100"/>
  <c r="AD3001" i="100"/>
  <c r="AD3002" i="100"/>
  <c r="AD3003" i="100"/>
  <c r="AD3004" i="100"/>
  <c r="AD3005" i="100"/>
  <c r="AD3006" i="100"/>
  <c r="AD3007" i="100"/>
  <c r="AD3008" i="100"/>
  <c r="AD3009" i="100"/>
  <c r="AD3010" i="100"/>
  <c r="AD3011" i="100"/>
  <c r="AD3012" i="100"/>
  <c r="AD3013" i="100"/>
  <c r="AD3014" i="100"/>
  <c r="AD3015" i="100"/>
  <c r="AD3016" i="100"/>
  <c r="AD3017" i="100"/>
  <c r="AD3018" i="100"/>
  <c r="AD3019" i="100"/>
  <c r="AD3020" i="100"/>
  <c r="AD3021" i="100"/>
  <c r="AD3022" i="100"/>
  <c r="AD3023" i="100"/>
  <c r="AD3024" i="100"/>
  <c r="AD3025" i="100"/>
  <c r="AD3026" i="100"/>
  <c r="AD3027" i="100"/>
  <c r="AD3028" i="100"/>
  <c r="AD3029" i="100"/>
  <c r="AD3030" i="100"/>
  <c r="AD3031" i="100"/>
  <c r="AD3032" i="100"/>
  <c r="AD3033" i="100"/>
  <c r="AD3034" i="100"/>
  <c r="AD3035" i="100"/>
  <c r="AD3036" i="100"/>
  <c r="AD3037" i="100"/>
  <c r="AD3038" i="100"/>
  <c r="AD3039" i="100"/>
  <c r="AD3040" i="100"/>
  <c r="AD3041" i="100"/>
  <c r="AD3042" i="100"/>
  <c r="AD3043" i="100"/>
  <c r="AD3044" i="100"/>
  <c r="AD3045" i="100"/>
  <c r="AD3046" i="100"/>
  <c r="AD3047" i="100"/>
  <c r="AD3048" i="100"/>
  <c r="AD3049" i="100"/>
  <c r="AD3050" i="100"/>
  <c r="AD3051" i="100"/>
  <c r="AD3052" i="100"/>
  <c r="AD3053" i="100"/>
  <c r="AD3054" i="100"/>
  <c r="AD3055" i="100"/>
  <c r="AD3056" i="100"/>
  <c r="AD3057" i="100"/>
  <c r="AD3058" i="100"/>
  <c r="AD3059" i="100"/>
  <c r="AD3060" i="100"/>
  <c r="AD3061" i="100"/>
  <c r="AD3062" i="100"/>
  <c r="AD3063" i="100"/>
  <c r="AD3064" i="100"/>
  <c r="AD3065" i="100"/>
  <c r="AD3066" i="100"/>
  <c r="AD3067" i="100"/>
  <c r="AD3068" i="100"/>
  <c r="AD3069" i="100"/>
  <c r="AD3070" i="100"/>
  <c r="AD3071" i="100"/>
  <c r="AD3072" i="100"/>
  <c r="AD3073" i="100"/>
  <c r="AD3074" i="100"/>
  <c r="AD3075" i="100"/>
  <c r="AD3076" i="100"/>
  <c r="AD3077" i="100"/>
  <c r="AD3078" i="100"/>
  <c r="AD3079" i="100"/>
  <c r="AD3080" i="100"/>
  <c r="AD3081" i="100"/>
  <c r="AD3082" i="100"/>
  <c r="AD3083" i="100"/>
  <c r="AD3084" i="100"/>
  <c r="AD3085" i="100"/>
  <c r="AD3086" i="100"/>
  <c r="AD3087" i="100"/>
  <c r="AD3088" i="100"/>
  <c r="AD3089" i="100"/>
  <c r="AD3090" i="100"/>
  <c r="AD3091" i="100"/>
  <c r="AD3092" i="100"/>
  <c r="AD3093" i="100"/>
  <c r="AD3094" i="100"/>
  <c r="AD3095" i="100"/>
  <c r="AD3096" i="100"/>
  <c r="AD3097" i="100"/>
  <c r="AD3098" i="100"/>
  <c r="AD3099" i="100"/>
  <c r="AD3100" i="100"/>
  <c r="AD3101" i="100"/>
  <c r="AD3102" i="100"/>
  <c r="AD3103" i="100"/>
  <c r="AD3104" i="100"/>
  <c r="AD3105" i="100"/>
  <c r="AD3106" i="100"/>
  <c r="AD3107" i="100"/>
  <c r="AD3108" i="100"/>
  <c r="AD3109" i="100"/>
  <c r="AD3110" i="100"/>
  <c r="AD3111" i="100"/>
  <c r="AD3112" i="100"/>
  <c r="AD3113" i="100"/>
  <c r="AD3114" i="100"/>
  <c r="AD3115" i="100"/>
  <c r="AD3116" i="100"/>
  <c r="AD3117" i="100"/>
  <c r="AD3118" i="100"/>
  <c r="AD3119" i="100"/>
  <c r="AD3120" i="100"/>
  <c r="AD3121" i="100"/>
  <c r="AD3122" i="100"/>
  <c r="AD3123" i="100"/>
  <c r="AD3124" i="100"/>
  <c r="AD3125" i="100"/>
  <c r="AD3126" i="100"/>
  <c r="AD3127" i="100"/>
  <c r="AD3128" i="100"/>
  <c r="AD3129" i="100"/>
  <c r="AD3130" i="100"/>
  <c r="AD3131" i="100"/>
  <c r="AD3132" i="100"/>
  <c r="AD3133" i="100"/>
  <c r="AD3134" i="100"/>
  <c r="AD3135" i="100"/>
  <c r="AD3136" i="100"/>
  <c r="AD3137" i="100"/>
  <c r="AD3138" i="100"/>
  <c r="AD3139" i="100"/>
  <c r="AD3140" i="100"/>
  <c r="AD3141" i="100"/>
  <c r="AD3142" i="100"/>
  <c r="AD3143" i="100"/>
  <c r="AD3144" i="100"/>
  <c r="AD3145" i="100"/>
  <c r="AD3146" i="100"/>
  <c r="AD3147" i="100"/>
  <c r="AD3148" i="100"/>
  <c r="AD3149" i="100"/>
  <c r="AD3150" i="100"/>
  <c r="AD3151" i="100"/>
  <c r="AD3152" i="100"/>
  <c r="AD3153" i="100"/>
  <c r="AD3154" i="100"/>
  <c r="AD3155" i="100"/>
  <c r="AD3156" i="100"/>
  <c r="AD3157" i="100"/>
  <c r="AD3158" i="100"/>
  <c r="AD3159" i="100"/>
  <c r="AD3160" i="100"/>
  <c r="AD3161" i="100"/>
  <c r="AD3162" i="100"/>
  <c r="AD3163" i="100"/>
  <c r="AD3164" i="100"/>
  <c r="AD3165" i="100"/>
  <c r="AD3166" i="100"/>
  <c r="AD3167" i="100"/>
  <c r="AD3168" i="100"/>
  <c r="AD3169" i="100"/>
  <c r="AD3170" i="100"/>
  <c r="AD3171" i="100"/>
  <c r="AD3172" i="100"/>
  <c r="AD3173" i="100"/>
  <c r="AD3174" i="100"/>
  <c r="AD3175" i="100"/>
  <c r="AD3176" i="100"/>
  <c r="AD3177" i="100"/>
  <c r="AD3178" i="100"/>
  <c r="AD3179" i="100"/>
  <c r="AD3180" i="100"/>
  <c r="AD3181" i="100"/>
  <c r="AD3182" i="100"/>
  <c r="AD3183" i="100"/>
  <c r="AD3184" i="100"/>
  <c r="AD3185" i="100"/>
  <c r="AD3186" i="100"/>
  <c r="AD3187" i="100"/>
  <c r="AD3188" i="100"/>
  <c r="AD3189" i="100"/>
  <c r="AD3190" i="100"/>
  <c r="AD3191" i="100"/>
  <c r="AD3192" i="100"/>
  <c r="AD3193" i="100"/>
  <c r="AD3194" i="100"/>
  <c r="AD3195" i="100"/>
  <c r="AD3196" i="100"/>
  <c r="AD3197" i="100"/>
  <c r="AD3198" i="100"/>
  <c r="AD3199" i="100"/>
  <c r="AD3200" i="100"/>
  <c r="AD3201" i="100"/>
  <c r="AD3202" i="100"/>
  <c r="AD3203" i="100"/>
  <c r="AD3204" i="100"/>
  <c r="AD3205" i="100"/>
  <c r="AD3206" i="100"/>
  <c r="AD3207" i="100"/>
  <c r="AD3208" i="100"/>
  <c r="AD3209" i="100"/>
  <c r="AD3210" i="100"/>
  <c r="AD3211" i="100"/>
  <c r="AD3212" i="100"/>
  <c r="AD3213" i="100"/>
  <c r="AD3214" i="100"/>
  <c r="AD3215" i="100"/>
  <c r="AD3216" i="100"/>
  <c r="AD3217" i="100"/>
  <c r="AD3218" i="100"/>
  <c r="AD3219" i="100"/>
  <c r="AD3220" i="100"/>
  <c r="AD3221" i="100"/>
  <c r="AD3222" i="100"/>
  <c r="AD3223" i="100"/>
  <c r="AD3224" i="100"/>
  <c r="AD3225" i="100"/>
  <c r="AD3226" i="100"/>
  <c r="AD3227" i="100"/>
  <c r="AD3228" i="100"/>
  <c r="AD3229" i="100"/>
  <c r="AD3230" i="100"/>
  <c r="AD3231" i="100"/>
  <c r="AD3232" i="100"/>
  <c r="AD3233" i="100"/>
  <c r="AD3234" i="100"/>
  <c r="AD3235" i="100"/>
  <c r="AD3236" i="100"/>
  <c r="AD3237" i="100"/>
  <c r="AD3238" i="100"/>
  <c r="AD3239" i="100"/>
  <c r="AD3240" i="100"/>
  <c r="AD3241" i="100"/>
  <c r="AD3242" i="100"/>
  <c r="AD3243" i="100"/>
  <c r="AD3244" i="100"/>
  <c r="AD3245" i="100"/>
  <c r="AD3246" i="100"/>
  <c r="AD3247" i="100"/>
  <c r="AD3248" i="100"/>
  <c r="AD3249" i="100"/>
  <c r="AD3250" i="100"/>
  <c r="AD3251" i="100"/>
  <c r="AD3252" i="100"/>
  <c r="AD3253" i="100"/>
  <c r="AD3254" i="100"/>
  <c r="AD3255" i="100"/>
  <c r="AD3256" i="100"/>
  <c r="AD3257" i="100"/>
  <c r="AD3258" i="100"/>
  <c r="AD3259" i="100"/>
  <c r="AD3260" i="100"/>
  <c r="AD3261" i="100"/>
  <c r="AD3262" i="100"/>
  <c r="AD3263" i="100"/>
  <c r="AD3264" i="100"/>
  <c r="AD3265" i="100"/>
  <c r="AD3266" i="100"/>
  <c r="AD3267" i="100"/>
  <c r="AD3268" i="100"/>
  <c r="AD3269" i="100"/>
  <c r="AD3270" i="100"/>
  <c r="AD3271" i="100"/>
  <c r="AD3272" i="100"/>
  <c r="AD3273" i="100"/>
  <c r="AD3274" i="100"/>
  <c r="AD3275" i="100"/>
  <c r="AD3276" i="100"/>
  <c r="AD3277" i="100"/>
  <c r="AD3278" i="100"/>
  <c r="AD3279" i="100"/>
  <c r="AD3280" i="100"/>
  <c r="AD3281" i="100"/>
  <c r="AD3282" i="100"/>
  <c r="AD3283" i="100"/>
  <c r="AD3284" i="100"/>
  <c r="AD3285" i="100"/>
  <c r="AD3286" i="100"/>
  <c r="AD3287" i="100"/>
  <c r="AD3288" i="100"/>
  <c r="AD3289" i="100"/>
  <c r="AD3290" i="100"/>
  <c r="AD3291" i="100"/>
  <c r="AD3292" i="100"/>
  <c r="AD3293" i="100"/>
  <c r="AD3294" i="100"/>
  <c r="AD3295" i="100"/>
  <c r="AD3296" i="100"/>
  <c r="AD3297" i="100"/>
  <c r="AD3298" i="100"/>
  <c r="AD3299" i="100"/>
  <c r="AD3300" i="100"/>
  <c r="AD3301" i="100"/>
  <c r="AD3302" i="100"/>
  <c r="AD3303" i="100"/>
  <c r="AD3304" i="100"/>
  <c r="AD3305" i="100"/>
  <c r="AD3306" i="100"/>
  <c r="AD3307" i="100"/>
  <c r="AD3308" i="100"/>
  <c r="AD3309" i="100"/>
  <c r="AD3310" i="100"/>
  <c r="AD3311" i="100"/>
  <c r="AD3312" i="100"/>
  <c r="AD3313" i="100"/>
  <c r="AD3314" i="100"/>
  <c r="AD3315" i="100"/>
  <c r="AD3316" i="100"/>
  <c r="AD3317" i="100"/>
  <c r="AD3318" i="100"/>
  <c r="AD3319" i="100"/>
  <c r="AD3320" i="100"/>
  <c r="AD3321" i="100"/>
  <c r="AD3322" i="100"/>
  <c r="AD3323" i="100"/>
  <c r="AD3324" i="100"/>
  <c r="AD3325" i="100"/>
  <c r="AD3326" i="100"/>
  <c r="AD3327" i="100"/>
  <c r="AD3328" i="100"/>
  <c r="AD3329" i="100"/>
  <c r="AD3330" i="100"/>
  <c r="AD3331" i="100"/>
  <c r="AD3332" i="100"/>
  <c r="AD3333" i="100"/>
  <c r="AD3334" i="100"/>
  <c r="AD3335" i="100"/>
  <c r="AD3336" i="100"/>
  <c r="AD3337" i="100"/>
  <c r="AD3338" i="100"/>
  <c r="AD3339" i="100"/>
  <c r="AD3340" i="100"/>
  <c r="AD3341" i="100"/>
  <c r="AD3342" i="100"/>
  <c r="AD3343" i="100"/>
  <c r="AD3344" i="100"/>
  <c r="AD3345" i="100"/>
  <c r="AD3346" i="100"/>
  <c r="AD3347" i="100"/>
  <c r="AD3348" i="100"/>
  <c r="AD3349" i="100"/>
  <c r="AD3350" i="100"/>
  <c r="AD3351" i="100"/>
  <c r="AD3352" i="100"/>
  <c r="AD3353" i="100"/>
  <c r="AD3354" i="100"/>
  <c r="AD3355" i="100"/>
  <c r="AD3356" i="100"/>
  <c r="AD3357" i="100"/>
  <c r="AD3358" i="100"/>
  <c r="AD3359" i="100"/>
  <c r="AD3360" i="100"/>
  <c r="AD3361" i="100"/>
  <c r="AD3362" i="100"/>
  <c r="AD3363" i="100"/>
  <c r="AD3364" i="100"/>
  <c r="AD3365" i="100"/>
  <c r="AD3366" i="100"/>
  <c r="AD3367" i="100"/>
  <c r="AD3368" i="100"/>
  <c r="AD3369" i="100"/>
  <c r="AD3370" i="100"/>
  <c r="AD3371" i="100"/>
  <c r="AD3372" i="100"/>
  <c r="AD3373" i="100"/>
  <c r="AD3374" i="100"/>
  <c r="AD3375" i="100"/>
  <c r="AD3376" i="100"/>
  <c r="AD3377" i="100"/>
  <c r="AD3378" i="100"/>
  <c r="AD3379" i="100"/>
  <c r="AD3380" i="100"/>
  <c r="AD3381" i="100"/>
  <c r="AD3382" i="100"/>
  <c r="AD3383" i="100"/>
  <c r="AD3384" i="100"/>
  <c r="AD3385" i="100"/>
  <c r="AD3386" i="100"/>
  <c r="AD3387" i="100"/>
  <c r="AD3388" i="100"/>
  <c r="AD3389" i="100"/>
  <c r="AD3390" i="100"/>
  <c r="AD3391" i="100"/>
  <c r="AD3392" i="100"/>
  <c r="AD3393" i="100"/>
  <c r="AD3394" i="100"/>
  <c r="AD3395" i="100"/>
  <c r="AD3396" i="100"/>
  <c r="AD3397" i="100"/>
  <c r="AD3398" i="100"/>
  <c r="AD3399" i="100"/>
  <c r="AD3400" i="100"/>
  <c r="AD3401" i="100"/>
  <c r="AD3402" i="100"/>
  <c r="AD3403" i="100"/>
  <c r="AD3404" i="100"/>
  <c r="AD3405" i="100"/>
  <c r="AD3406" i="100"/>
  <c r="AD3407" i="100"/>
  <c r="AD3408" i="100"/>
  <c r="AD3409" i="100"/>
  <c r="AD3410" i="100"/>
  <c r="AD3411" i="100"/>
  <c r="AD3412" i="100"/>
  <c r="AD3413" i="100"/>
  <c r="AD3414" i="100"/>
  <c r="AD3415" i="100"/>
  <c r="AD3416" i="100"/>
  <c r="AD3417" i="100"/>
  <c r="AD3418" i="100"/>
  <c r="AD3419" i="100"/>
  <c r="AD3420" i="100"/>
  <c r="AD3421" i="100"/>
  <c r="AD3422" i="100"/>
  <c r="AD3423" i="100"/>
  <c r="AD3424" i="100"/>
  <c r="AD3425" i="100"/>
  <c r="AD3426" i="100"/>
  <c r="AD3427" i="100"/>
  <c r="AD3428" i="100"/>
  <c r="AD3429" i="100"/>
  <c r="AD3430" i="100"/>
  <c r="AD3431" i="100"/>
  <c r="AD3432" i="100"/>
  <c r="AD3433" i="100"/>
  <c r="AD3434" i="100"/>
  <c r="AD3435" i="100"/>
  <c r="AD3436" i="100"/>
  <c r="AD3437" i="100"/>
  <c r="AD3438" i="100"/>
  <c r="AD3439" i="100"/>
  <c r="AD3440" i="100"/>
  <c r="AD3441" i="100"/>
  <c r="AD3442" i="100"/>
  <c r="AD3443" i="100"/>
  <c r="AD3444" i="100"/>
  <c r="AD3445" i="100"/>
  <c r="AD3446" i="100"/>
  <c r="AD3447" i="100"/>
  <c r="AD3448" i="100"/>
  <c r="AD3449" i="100"/>
  <c r="AD3450" i="100"/>
  <c r="AD3451" i="100"/>
  <c r="AD3452" i="100"/>
  <c r="AD3453" i="100"/>
  <c r="AD3454" i="100"/>
  <c r="AD3455" i="100"/>
  <c r="AD3456" i="100"/>
  <c r="AD3457" i="100"/>
  <c r="AD3458" i="100"/>
  <c r="AD3459" i="100"/>
  <c r="AD3460" i="100"/>
  <c r="AD3461" i="100"/>
  <c r="AD3462" i="100"/>
  <c r="AD3463" i="100"/>
  <c r="AD3464" i="100"/>
  <c r="AD3465" i="100"/>
  <c r="AD3466" i="100"/>
  <c r="AD3467" i="100"/>
  <c r="AD3468" i="100"/>
  <c r="AD3469" i="100"/>
  <c r="AD3470" i="100"/>
  <c r="AD3471" i="100"/>
  <c r="AD3472" i="100"/>
  <c r="AD3473" i="100"/>
  <c r="AD3474" i="100"/>
  <c r="AD3475" i="100"/>
  <c r="AD3476" i="100"/>
  <c r="AD3477" i="100"/>
  <c r="AD3478" i="100"/>
  <c r="AD3479" i="100"/>
  <c r="AD3480" i="100"/>
  <c r="AD3481" i="100"/>
  <c r="AD3482" i="100"/>
  <c r="AD3483" i="100"/>
  <c r="AD3484" i="100"/>
  <c r="AD3485" i="100"/>
  <c r="AD3486" i="100"/>
  <c r="AD3487" i="100"/>
  <c r="AD3488" i="100"/>
  <c r="AD3489" i="100"/>
  <c r="AD3490" i="100"/>
  <c r="AD3491" i="100"/>
  <c r="AD3492" i="100"/>
  <c r="AD3493" i="100"/>
  <c r="AD3494" i="100"/>
  <c r="AD3495" i="100"/>
  <c r="AD3496" i="100"/>
  <c r="AD3497" i="100"/>
  <c r="AD3498" i="100"/>
  <c r="AD3499" i="100"/>
  <c r="AD3500" i="100"/>
  <c r="AD3501" i="100"/>
  <c r="AD3502" i="100"/>
  <c r="AD3503" i="100"/>
  <c r="AD3504" i="100"/>
  <c r="AD3505" i="100"/>
  <c r="AD3506" i="100"/>
  <c r="AD3507" i="100"/>
  <c r="AD3508" i="100"/>
  <c r="AD3509" i="100"/>
  <c r="AD3510" i="100"/>
  <c r="AD3511" i="100"/>
  <c r="AD3512" i="100"/>
  <c r="AD3513" i="100"/>
  <c r="AD3514" i="100"/>
  <c r="AD3515" i="100"/>
  <c r="AD3516" i="100"/>
  <c r="AD3517" i="100"/>
  <c r="AD3518" i="100"/>
  <c r="AD3519" i="100"/>
  <c r="AD3520" i="100"/>
  <c r="AD3521" i="100"/>
  <c r="AD3522" i="100"/>
  <c r="AD3523" i="100"/>
  <c r="AD3524" i="100"/>
  <c r="AD3525" i="100"/>
  <c r="AD3526" i="100"/>
  <c r="AD3527" i="100"/>
  <c r="AD3528" i="100"/>
  <c r="AD3529" i="100"/>
  <c r="AD3530" i="100"/>
  <c r="AD3531" i="100"/>
  <c r="AD3532" i="100"/>
  <c r="AD3533" i="100"/>
  <c r="AD3534" i="100"/>
  <c r="AD3535" i="100"/>
  <c r="AD3536" i="100"/>
  <c r="AD3537" i="100"/>
  <c r="AD3538" i="100"/>
  <c r="AD3539" i="100"/>
  <c r="AD3540" i="100"/>
  <c r="AD3541" i="100"/>
  <c r="AD3542" i="100"/>
  <c r="AD3543" i="100"/>
  <c r="AD3544" i="100"/>
  <c r="AD3545" i="100"/>
  <c r="AD3546" i="100"/>
  <c r="AD3547" i="100"/>
  <c r="AD3548" i="100"/>
  <c r="AD3549" i="100"/>
  <c r="AD3550" i="100"/>
  <c r="AD3551" i="100"/>
  <c r="AD3552" i="100"/>
  <c r="AD3553" i="100"/>
  <c r="AD3554" i="100"/>
  <c r="AD3555" i="100"/>
  <c r="AD3556" i="100"/>
  <c r="AD3557" i="100"/>
  <c r="AD3558" i="100"/>
  <c r="AD3559" i="100"/>
  <c r="AD3560" i="100"/>
  <c r="AD3561" i="100"/>
  <c r="AD3562" i="100"/>
  <c r="AD3563" i="100"/>
  <c r="AD3564" i="100"/>
  <c r="AD3565" i="100"/>
  <c r="AD3566" i="100"/>
  <c r="AD3567" i="100"/>
  <c r="AD3568" i="100"/>
  <c r="AD3569" i="100"/>
  <c r="AD3570" i="100"/>
  <c r="AD3571" i="100"/>
  <c r="AD3572" i="100"/>
  <c r="AD3573" i="100"/>
  <c r="AD3574" i="100"/>
  <c r="AD3575" i="100"/>
  <c r="AD3576" i="100"/>
  <c r="AD3577" i="100"/>
  <c r="AD3578" i="100"/>
  <c r="AD3579" i="100"/>
  <c r="AD3580" i="100"/>
  <c r="AD3581" i="100"/>
  <c r="AD3582" i="100"/>
  <c r="AD3583" i="100"/>
  <c r="AD3584" i="100"/>
  <c r="AD3585" i="100"/>
  <c r="AD3586" i="100"/>
  <c r="AD3587" i="100"/>
  <c r="AD3588" i="100"/>
  <c r="AD3589" i="100"/>
  <c r="AD3590" i="100"/>
  <c r="AD3591" i="100"/>
  <c r="AD3592" i="100"/>
  <c r="AD3593" i="100"/>
  <c r="AD3594" i="100"/>
  <c r="AD3595" i="100"/>
  <c r="AD3596" i="100"/>
  <c r="AD3597" i="100"/>
  <c r="AD3598" i="100"/>
  <c r="AD3599" i="100"/>
  <c r="AD3600" i="100"/>
  <c r="AD3601" i="100"/>
  <c r="AD3602" i="100"/>
  <c r="AD3603" i="100"/>
  <c r="AD3604" i="100"/>
  <c r="AD3605" i="100"/>
  <c r="AD3606" i="100"/>
  <c r="AD3607" i="100"/>
  <c r="AD3608" i="100"/>
  <c r="AD3609" i="100"/>
  <c r="AD3610" i="100"/>
  <c r="AD3611" i="100"/>
  <c r="AD3612" i="100"/>
  <c r="AD3613" i="100"/>
  <c r="AD3614" i="100"/>
  <c r="AD3615" i="100"/>
  <c r="AD3616" i="100"/>
  <c r="AD3617" i="100"/>
  <c r="AD3618" i="100"/>
  <c r="AD3619" i="100"/>
  <c r="AD3620" i="100"/>
  <c r="AD3621" i="100"/>
  <c r="AD3622" i="100"/>
  <c r="AD3623" i="100"/>
  <c r="AD3624" i="100"/>
  <c r="AD3625" i="100"/>
  <c r="AD3626" i="100"/>
  <c r="AD3627" i="100"/>
  <c r="AD3628" i="100"/>
  <c r="AD3629" i="100"/>
  <c r="AD3630" i="100"/>
  <c r="AD3631" i="100"/>
  <c r="AD3632" i="100"/>
  <c r="AD3633" i="100"/>
  <c r="AD3634" i="100"/>
  <c r="AD3635" i="100"/>
  <c r="AD3636" i="100"/>
  <c r="AD3637" i="100"/>
  <c r="AD3638" i="100"/>
  <c r="AD3639" i="100"/>
  <c r="AD3640" i="100"/>
  <c r="AD3641" i="100"/>
  <c r="AD3642" i="100"/>
  <c r="AD3643" i="100"/>
  <c r="AD3644" i="100"/>
  <c r="AD3645" i="100"/>
  <c r="AD3646" i="100"/>
  <c r="AD3647" i="100"/>
  <c r="AD3648" i="100"/>
  <c r="AD3649" i="100"/>
  <c r="AD3650" i="100"/>
  <c r="AD3651" i="100"/>
  <c r="AD3652" i="100"/>
  <c r="AD3653" i="100"/>
  <c r="AD3654" i="100"/>
  <c r="AD3655" i="100"/>
  <c r="AD3656" i="100"/>
  <c r="AD3657" i="100"/>
  <c r="AD3658" i="100"/>
  <c r="AD3659" i="100"/>
  <c r="AD3660" i="100"/>
  <c r="AD3661" i="100"/>
  <c r="AD3662" i="100"/>
  <c r="AD3663" i="100"/>
  <c r="AD3664" i="100"/>
  <c r="AD3665" i="100"/>
  <c r="AD3666" i="100"/>
  <c r="AD3667" i="100"/>
  <c r="AD3668" i="100"/>
  <c r="AD3669" i="100"/>
  <c r="AD3670" i="100"/>
  <c r="AD3671" i="100"/>
  <c r="AD3672" i="100"/>
  <c r="AD3673" i="100"/>
  <c r="AD3674" i="100"/>
  <c r="AD3675" i="100"/>
  <c r="AD3676" i="100"/>
  <c r="AD3677" i="100"/>
  <c r="AD3678" i="100"/>
  <c r="AD3679" i="100"/>
  <c r="AD3680" i="100"/>
  <c r="AD3681" i="100"/>
  <c r="AD3682" i="100"/>
  <c r="AD3683" i="100"/>
  <c r="AD3684" i="100"/>
  <c r="AD3685" i="100"/>
  <c r="AD3686" i="100"/>
  <c r="AD3687" i="100"/>
  <c r="AD3688" i="100"/>
  <c r="AD3689" i="100"/>
  <c r="AD3690" i="100"/>
  <c r="AD3691" i="100"/>
  <c r="AD3692" i="100"/>
  <c r="AD3693" i="100"/>
  <c r="AD3694" i="100"/>
  <c r="AD3695" i="100"/>
  <c r="AD3696" i="100"/>
  <c r="AD3697" i="100"/>
  <c r="AD3698" i="100"/>
  <c r="AD3699" i="100"/>
  <c r="AD3700" i="100"/>
  <c r="AD3701" i="100"/>
  <c r="AD3702" i="100"/>
  <c r="AD3703" i="100"/>
  <c r="AD3704" i="100"/>
  <c r="AD3705" i="100"/>
  <c r="AD3706" i="100"/>
  <c r="AD3707" i="100"/>
  <c r="AD3708" i="100"/>
  <c r="AD3709" i="100"/>
  <c r="AD3710" i="100"/>
  <c r="AD3711" i="100"/>
  <c r="AD3712" i="100"/>
  <c r="AD3713" i="100"/>
  <c r="AD3714" i="100"/>
  <c r="AD3715" i="100"/>
  <c r="AD3716" i="100"/>
  <c r="AD3717" i="100"/>
  <c r="AD3718" i="100"/>
  <c r="AD3719" i="100"/>
  <c r="AD3720" i="100"/>
  <c r="AD3721" i="100"/>
  <c r="AD3722" i="100"/>
  <c r="AD3723" i="100"/>
  <c r="AD3724" i="100"/>
  <c r="AD3725" i="100"/>
  <c r="AD3726" i="100"/>
  <c r="AD3727" i="100"/>
  <c r="AD3728" i="100"/>
  <c r="AD3729" i="100"/>
  <c r="AD3730" i="100"/>
  <c r="AD3731" i="100"/>
  <c r="AD3732" i="100"/>
  <c r="AD3733" i="100"/>
  <c r="AD3734" i="100"/>
  <c r="AD3735" i="100"/>
  <c r="AD3736" i="100"/>
  <c r="AD3737" i="100"/>
  <c r="AD3738" i="100"/>
  <c r="AD3739" i="100"/>
  <c r="AD3740" i="100"/>
  <c r="AD3741" i="100"/>
  <c r="AD3742" i="100"/>
  <c r="AD3743" i="100"/>
  <c r="AD3744" i="100"/>
  <c r="AD3745" i="100"/>
  <c r="AD3746" i="100"/>
  <c r="AD3747" i="100"/>
  <c r="AD3748" i="100"/>
  <c r="AD3749" i="100"/>
  <c r="AD3750" i="100"/>
  <c r="AD3751" i="100"/>
  <c r="AD3752" i="100"/>
  <c r="AD3753" i="100"/>
  <c r="AD3754" i="100"/>
  <c r="AD3755" i="100"/>
  <c r="AD3756" i="100"/>
  <c r="AD3757" i="100"/>
  <c r="AD3758" i="100"/>
  <c r="AD3759" i="100"/>
  <c r="AD3760" i="100"/>
  <c r="AD3761" i="100"/>
  <c r="AD3762" i="100"/>
  <c r="AD3763" i="100"/>
  <c r="AD3764" i="100"/>
  <c r="AD3765" i="100"/>
  <c r="AD3766" i="100"/>
  <c r="AD3767" i="100"/>
  <c r="AD3768" i="100"/>
  <c r="AD3769" i="100"/>
  <c r="AD3770" i="100"/>
  <c r="AD3771" i="100"/>
  <c r="AD3772" i="100"/>
  <c r="AD3773" i="100"/>
  <c r="AD3774" i="100"/>
  <c r="AD3775" i="100"/>
  <c r="AD3776" i="100"/>
  <c r="AD3777" i="100"/>
  <c r="AD3778" i="100"/>
  <c r="AD3779" i="100"/>
  <c r="AD3780" i="100"/>
  <c r="AD3781" i="100"/>
  <c r="AD3782" i="100"/>
  <c r="AD3783" i="100"/>
  <c r="AD3784" i="100"/>
  <c r="AD3785" i="100"/>
  <c r="AD3786" i="100"/>
  <c r="AD3787" i="100"/>
  <c r="AD3788" i="100"/>
  <c r="AD3789" i="100"/>
  <c r="AD3790" i="100"/>
  <c r="AD3791" i="100"/>
  <c r="AD3792" i="100"/>
  <c r="AD3793" i="100"/>
  <c r="AD3794" i="100"/>
  <c r="AD3795" i="100"/>
  <c r="AD3796" i="100"/>
  <c r="AD3797" i="100"/>
  <c r="AD3798" i="100"/>
  <c r="AD3799" i="100"/>
  <c r="AD3800" i="100"/>
  <c r="AD3801" i="100"/>
  <c r="AD3802" i="100"/>
  <c r="AD3803" i="100"/>
  <c r="AD3804" i="100"/>
  <c r="AD3805" i="100"/>
  <c r="AD3806" i="100"/>
  <c r="AD3807" i="100"/>
  <c r="AD3808" i="100"/>
  <c r="AD3809" i="100"/>
  <c r="AD3810" i="100"/>
  <c r="AD3811" i="100"/>
  <c r="AD3812" i="100"/>
  <c r="AD3813" i="100"/>
  <c r="AD3814" i="100"/>
  <c r="AD3815" i="100"/>
  <c r="AD3816" i="100"/>
  <c r="AD3817" i="100"/>
  <c r="AD3818" i="100"/>
  <c r="AD3819" i="100"/>
  <c r="AD3820" i="100"/>
  <c r="AD3821" i="100"/>
  <c r="AD3822" i="100"/>
  <c r="AD3823" i="100"/>
  <c r="AD3824" i="100"/>
  <c r="AD3825" i="100"/>
  <c r="AD3826" i="100"/>
  <c r="AD3827" i="100"/>
  <c r="AD3828" i="100"/>
  <c r="AD3829" i="100"/>
  <c r="AD3830" i="100"/>
  <c r="AD3831" i="100"/>
  <c r="AD3832" i="100"/>
  <c r="AD3833" i="100"/>
  <c r="AD3834" i="100"/>
  <c r="AD3835" i="100"/>
  <c r="AD3836" i="100"/>
  <c r="AD3837" i="100"/>
  <c r="AD3838" i="100"/>
  <c r="AD3839" i="100"/>
  <c r="AD3840" i="100"/>
  <c r="AD3841" i="100"/>
  <c r="AD3842" i="100"/>
  <c r="AD3843" i="100"/>
  <c r="AD3844" i="100"/>
  <c r="AD3845" i="100"/>
  <c r="AD3846" i="100"/>
  <c r="AD3847" i="100"/>
  <c r="AD3848" i="100"/>
  <c r="AD3849" i="100"/>
  <c r="AD3850" i="100"/>
  <c r="AD3851" i="100"/>
  <c r="AD3852" i="100"/>
  <c r="AD3853" i="100"/>
  <c r="AD3854" i="100"/>
  <c r="AD3855" i="100"/>
  <c r="AD3856" i="100"/>
  <c r="AD3857" i="100"/>
  <c r="AD3858" i="100"/>
  <c r="AD3859" i="100"/>
  <c r="AD3860" i="100"/>
  <c r="AD3861" i="100"/>
  <c r="AD3862" i="100"/>
  <c r="AD3863" i="100"/>
  <c r="AD3864" i="100"/>
  <c r="AD3865" i="100"/>
  <c r="AD3866" i="100"/>
  <c r="AD3867" i="100"/>
  <c r="AD3868" i="100"/>
  <c r="AD3869" i="100"/>
  <c r="AD3870" i="100"/>
  <c r="AD3871" i="100"/>
  <c r="AD3872" i="100"/>
  <c r="AD3873" i="100"/>
  <c r="AD3874" i="100"/>
  <c r="AD3875" i="100"/>
  <c r="AD3876" i="100"/>
  <c r="AD3877" i="100"/>
  <c r="AD3878" i="100"/>
  <c r="AD3879" i="100"/>
  <c r="AD3880" i="100"/>
  <c r="AD3881" i="100"/>
  <c r="AD3882" i="100"/>
  <c r="AD3883" i="100"/>
  <c r="AD3884" i="100"/>
  <c r="AD3885" i="100"/>
  <c r="AD3886" i="100"/>
  <c r="AD3887" i="100"/>
  <c r="AD3888" i="100"/>
  <c r="AD3889" i="100"/>
  <c r="AD3890" i="100"/>
  <c r="AD3891" i="100"/>
  <c r="AD3892" i="100"/>
  <c r="AD3893" i="100"/>
  <c r="AD3894" i="100"/>
  <c r="AD3895" i="100"/>
  <c r="AD3896" i="100"/>
  <c r="AD3897" i="100"/>
  <c r="AD3898" i="100"/>
  <c r="AD3899" i="100"/>
  <c r="AD3900" i="100"/>
  <c r="AD3901" i="100"/>
  <c r="AD3902" i="100"/>
  <c r="AD3903" i="100"/>
  <c r="AD3904" i="100"/>
  <c r="AD3905" i="100"/>
  <c r="AD3906" i="100"/>
  <c r="AD3907" i="100"/>
  <c r="AD3908" i="100"/>
  <c r="AD3909" i="100"/>
  <c r="AD3910" i="100"/>
  <c r="AD3911" i="100"/>
  <c r="AD3912" i="100"/>
  <c r="AD3913" i="100"/>
  <c r="AD3914" i="100"/>
  <c r="AD3915" i="100"/>
  <c r="AD3916" i="100"/>
  <c r="AD3917" i="100"/>
  <c r="AD3918" i="100"/>
  <c r="AD3919" i="100"/>
  <c r="AD3920" i="100"/>
  <c r="AD3921" i="100"/>
  <c r="AD3922" i="100"/>
  <c r="AD3923" i="100"/>
  <c r="AD3924" i="100"/>
  <c r="AD3925" i="100"/>
  <c r="AD3926" i="100"/>
  <c r="AD3927" i="100"/>
  <c r="AD3928" i="100"/>
  <c r="AD3929" i="100"/>
  <c r="AD3930" i="100"/>
  <c r="AD3931" i="100"/>
  <c r="AD3932" i="100"/>
  <c r="AD3933" i="100"/>
  <c r="AD3934" i="100"/>
  <c r="AD3935" i="100"/>
  <c r="AD3936" i="100"/>
  <c r="AD3937" i="100"/>
  <c r="AD3938" i="100"/>
  <c r="AD3939" i="100"/>
  <c r="AD3940" i="100"/>
  <c r="AD3941" i="100"/>
  <c r="AD3942" i="100"/>
  <c r="AD3943" i="100"/>
  <c r="AD3944" i="100"/>
  <c r="AD3945" i="100"/>
  <c r="AD3946" i="100"/>
  <c r="AD3947" i="100"/>
  <c r="AD3948" i="100"/>
  <c r="AD3949" i="100"/>
  <c r="AD3950" i="100"/>
  <c r="AD3951" i="100"/>
  <c r="AD3952" i="100"/>
  <c r="AD3953" i="100"/>
  <c r="AD3954" i="100"/>
  <c r="AD3955" i="100"/>
  <c r="AD3956" i="100"/>
  <c r="AD3957" i="100"/>
  <c r="AD3958" i="100"/>
  <c r="AD3959" i="100"/>
  <c r="AD3960" i="100"/>
  <c r="AD3961" i="100"/>
  <c r="AD3962" i="100"/>
  <c r="AD3963" i="100"/>
  <c r="AD3964" i="100"/>
  <c r="AD3965" i="100"/>
  <c r="AD3966" i="100"/>
  <c r="AD3967" i="100"/>
  <c r="AD3968" i="100"/>
  <c r="AD3969" i="100"/>
  <c r="AD3970" i="100"/>
  <c r="AD3971" i="100"/>
  <c r="AD3972" i="100"/>
  <c r="AD3973" i="100"/>
  <c r="AD3974" i="100"/>
  <c r="AD3975" i="100"/>
  <c r="AD3976" i="100"/>
  <c r="AD3977" i="100"/>
  <c r="AD3978" i="100"/>
  <c r="AD3979" i="100"/>
  <c r="AD3980" i="100"/>
  <c r="AD3981" i="100"/>
  <c r="AD3982" i="100"/>
  <c r="AD3983" i="100"/>
  <c r="AD3984" i="100"/>
  <c r="AD3985" i="100"/>
  <c r="AD3986" i="100"/>
  <c r="AD3987" i="100"/>
  <c r="AD3988" i="100"/>
  <c r="AD3989" i="100"/>
  <c r="AD3990" i="100"/>
  <c r="AD3991" i="100"/>
  <c r="AD3992" i="100"/>
  <c r="AD3993" i="100"/>
  <c r="AD3994" i="100"/>
  <c r="AD3995" i="100"/>
  <c r="AD3996" i="100"/>
  <c r="AD3997" i="100"/>
  <c r="AD3998" i="100"/>
  <c r="AD3999" i="100"/>
  <c r="AD4000" i="100"/>
  <c r="AD4001" i="100"/>
  <c r="AD4002" i="100"/>
  <c r="AD4003" i="100"/>
  <c r="AD4004" i="100"/>
  <c r="AD4005" i="100"/>
  <c r="AD4006" i="100"/>
  <c r="AD4007" i="100"/>
  <c r="AD4008" i="100"/>
  <c r="AD4009" i="100"/>
  <c r="AD4010" i="100"/>
  <c r="AD4011" i="100"/>
  <c r="AD4012" i="100"/>
  <c r="AD4013" i="100"/>
  <c r="AD4014" i="100"/>
  <c r="AD4015" i="100"/>
  <c r="AD4016" i="100"/>
  <c r="AD4017" i="100"/>
  <c r="AD4018" i="100"/>
  <c r="AD4019" i="100"/>
  <c r="AD124" i="100"/>
  <c r="AD125" i="100"/>
  <c r="AD126" i="100"/>
  <c r="AD127" i="100"/>
  <c r="AD128" i="100"/>
  <c r="AD129" i="100"/>
  <c r="AD130" i="100"/>
  <c r="AD131" i="100"/>
  <c r="AD132" i="100"/>
  <c r="AD133" i="100"/>
  <c r="AD134" i="100"/>
  <c r="AD135" i="100"/>
  <c r="AD136" i="100"/>
  <c r="AD137" i="100"/>
  <c r="AD138" i="100"/>
  <c r="AD139" i="100"/>
  <c r="AD140" i="100"/>
  <c r="AD141" i="100"/>
  <c r="AD142" i="100"/>
  <c r="AD143" i="100"/>
  <c r="AD144" i="100"/>
  <c r="AD145" i="100"/>
  <c r="AD146" i="100"/>
  <c r="AD147" i="100"/>
  <c r="AD148" i="100"/>
  <c r="AD149" i="100"/>
  <c r="AD150" i="100"/>
  <c r="AD151" i="100"/>
  <c r="AD152" i="100"/>
  <c r="AD153" i="100"/>
  <c r="AD154" i="100"/>
  <c r="AD155" i="100"/>
  <c r="AD156" i="100"/>
  <c r="AD157" i="100"/>
  <c r="AD158" i="100"/>
  <c r="AD159" i="100"/>
  <c r="AD160" i="100"/>
  <c r="AD161" i="100"/>
  <c r="AD162" i="100"/>
  <c r="AD163" i="100"/>
  <c r="AD164" i="100"/>
  <c r="AD165" i="100"/>
  <c r="AD166" i="100"/>
  <c r="AD167" i="100"/>
  <c r="AD168" i="100"/>
  <c r="AD169" i="100"/>
  <c r="AD170" i="100"/>
  <c r="AD171" i="100"/>
  <c r="AD172" i="100"/>
  <c r="AD173" i="100"/>
  <c r="AD174" i="100"/>
  <c r="AD175" i="100"/>
  <c r="AD176" i="100"/>
  <c r="AD177" i="100"/>
  <c r="AD178" i="100"/>
  <c r="AD179" i="100"/>
  <c r="AD180" i="100"/>
  <c r="AD181" i="100"/>
  <c r="AD182" i="100"/>
  <c r="AD183" i="100"/>
  <c r="AD184" i="100"/>
  <c r="AD185" i="100"/>
  <c r="AD186" i="100"/>
  <c r="AD187" i="100"/>
  <c r="AD188" i="100"/>
  <c r="AD189" i="100"/>
  <c r="AD190" i="100"/>
  <c r="AD191" i="100"/>
  <c r="AD192" i="100"/>
  <c r="AD193" i="100"/>
  <c r="AD194" i="100"/>
  <c r="AD195" i="100"/>
  <c r="AD196" i="100"/>
  <c r="AD197" i="100"/>
  <c r="AD198" i="100"/>
  <c r="AD199" i="100"/>
  <c r="AD200" i="100"/>
  <c r="AD201" i="100"/>
  <c r="AD202" i="100"/>
  <c r="AD203" i="100"/>
  <c r="AD204" i="100"/>
  <c r="AD205" i="100"/>
  <c r="AD206" i="100"/>
  <c r="AD207" i="100"/>
  <c r="AD208" i="100"/>
  <c r="AD209" i="100"/>
  <c r="AD210" i="100"/>
  <c r="AD211" i="100"/>
  <c r="AD212" i="100"/>
  <c r="AD213" i="100"/>
  <c r="AD214" i="100"/>
  <c r="AD215" i="100"/>
  <c r="AD216" i="100"/>
  <c r="AD217" i="100"/>
  <c r="AD218" i="100"/>
  <c r="AD219" i="100"/>
  <c r="AD220" i="100"/>
  <c r="AD221" i="100"/>
  <c r="AD222" i="100"/>
  <c r="AD223" i="100"/>
  <c r="AD224" i="100"/>
  <c r="AD225" i="100"/>
  <c r="AD226" i="100"/>
  <c r="AD227" i="100"/>
  <c r="AD228" i="100"/>
  <c r="AD229" i="100"/>
  <c r="AD230" i="100"/>
  <c r="AD231" i="100"/>
  <c r="AD232" i="100"/>
  <c r="AD233" i="100"/>
  <c r="AD234" i="100"/>
  <c r="AD235" i="100"/>
  <c r="AD236" i="100"/>
  <c r="AD237" i="100"/>
  <c r="AD238" i="100"/>
  <c r="AD239" i="100"/>
  <c r="AD240" i="100"/>
  <c r="AD241" i="100"/>
  <c r="AD242" i="100"/>
  <c r="AD243" i="100"/>
  <c r="AD244" i="100"/>
  <c r="AD245" i="100"/>
  <c r="AD246" i="100"/>
  <c r="AD247" i="100"/>
  <c r="AD248" i="100"/>
  <c r="AD249" i="100"/>
  <c r="AD250" i="100"/>
  <c r="AD251" i="100"/>
  <c r="AD252" i="100"/>
  <c r="AD253" i="100"/>
  <c r="AD254" i="100"/>
  <c r="AD255" i="100"/>
  <c r="AD256" i="100"/>
  <c r="AD257" i="100"/>
  <c r="AD258" i="100"/>
  <c r="AD259" i="100"/>
  <c r="AD260" i="100"/>
  <c r="AD261" i="100"/>
  <c r="AD262" i="100"/>
  <c r="AD263" i="100"/>
  <c r="AD264" i="100"/>
  <c r="AD265" i="100"/>
  <c r="AD266" i="100"/>
  <c r="AD267" i="100"/>
  <c r="AD268" i="100"/>
  <c r="AD269" i="100"/>
  <c r="AD270" i="100"/>
  <c r="AD271" i="100"/>
  <c r="AD272" i="100"/>
  <c r="AD273" i="100"/>
  <c r="AD274" i="100"/>
  <c r="AD275" i="100"/>
  <c r="AD276" i="100"/>
  <c r="AD277" i="100"/>
  <c r="AD278" i="100"/>
  <c r="AD279" i="100"/>
  <c r="AD280" i="100"/>
  <c r="AD281" i="100"/>
  <c r="AD282" i="100"/>
  <c r="AD283" i="100"/>
  <c r="AD284" i="100"/>
  <c r="AD285" i="100"/>
  <c r="AD286" i="100"/>
  <c r="AD287" i="100"/>
  <c r="AD288" i="100"/>
  <c r="AD289" i="100"/>
  <c r="AD290" i="100"/>
  <c r="AD291" i="100"/>
  <c r="AD292" i="100"/>
  <c r="AD293" i="100"/>
  <c r="AD294" i="100"/>
  <c r="AD295" i="100"/>
  <c r="AD296" i="100"/>
  <c r="AD297" i="100"/>
  <c r="AD298" i="100"/>
  <c r="AD299" i="100"/>
  <c r="AD300" i="100"/>
  <c r="AD301" i="100"/>
  <c r="AD302" i="100"/>
  <c r="AD303" i="100"/>
  <c r="AD304" i="100"/>
  <c r="AD305" i="100"/>
  <c r="AD306" i="100"/>
  <c r="AD307" i="100"/>
  <c r="AD308" i="100"/>
  <c r="AD309" i="100"/>
  <c r="AD310" i="100"/>
  <c r="AD311" i="100"/>
  <c r="AD312" i="100"/>
  <c r="AD313" i="100"/>
  <c r="AD314" i="100"/>
  <c r="AD315" i="100"/>
  <c r="AD316" i="100"/>
  <c r="AD317" i="100"/>
  <c r="AD318" i="100"/>
  <c r="AD319" i="100"/>
  <c r="AD320" i="100"/>
  <c r="AD321" i="100"/>
  <c r="AD322" i="100"/>
  <c r="AD323" i="100"/>
  <c r="AD324" i="100"/>
  <c r="AD325" i="100"/>
  <c r="AD326" i="100"/>
  <c r="AD327" i="100"/>
  <c r="AD328" i="100"/>
  <c r="AD329" i="100"/>
  <c r="AD330" i="100"/>
  <c r="AD331" i="100"/>
  <c r="AD332" i="100"/>
  <c r="AD333" i="100"/>
  <c r="AD334" i="100"/>
  <c r="AD335" i="100"/>
  <c r="AD336" i="100"/>
  <c r="AD337" i="100"/>
  <c r="AD338" i="100"/>
  <c r="AD339" i="100"/>
  <c r="AD340" i="100"/>
  <c r="AD341" i="100"/>
  <c r="AD342" i="100"/>
  <c r="AD343" i="100"/>
  <c r="AD344" i="100"/>
  <c r="AD345" i="100"/>
  <c r="AD346" i="100"/>
  <c r="AD347" i="100"/>
  <c r="AD348" i="100"/>
  <c r="AD349" i="100"/>
  <c r="AD350" i="100"/>
  <c r="AD351" i="100"/>
  <c r="AD352" i="100"/>
  <c r="AD353" i="100"/>
  <c r="AD354" i="100"/>
  <c r="AD355" i="100"/>
  <c r="AD356" i="100"/>
  <c r="AD357" i="100"/>
  <c r="AD358" i="100"/>
  <c r="AD359" i="100"/>
  <c r="AD360" i="100"/>
  <c r="AD361" i="100"/>
  <c r="AD362" i="100"/>
  <c r="AD363" i="100"/>
  <c r="AD364" i="100"/>
  <c r="AD365" i="100"/>
  <c r="AD366" i="100"/>
  <c r="AD367" i="100"/>
  <c r="AD368" i="100"/>
  <c r="AD369" i="100"/>
  <c r="AD370" i="100"/>
  <c r="AD371" i="100"/>
  <c r="AD372" i="100"/>
  <c r="AD373" i="100"/>
  <c r="AD374" i="100"/>
  <c r="AD375" i="100"/>
  <c r="AD376" i="100"/>
  <c r="AD377" i="100"/>
  <c r="AD378" i="100"/>
  <c r="AD379" i="100"/>
  <c r="AD380" i="100"/>
  <c r="AD381" i="100"/>
  <c r="AD382" i="100"/>
  <c r="AD383" i="100"/>
  <c r="AD384" i="100"/>
  <c r="AD385" i="100"/>
  <c r="AD386" i="100"/>
  <c r="AD387" i="100"/>
  <c r="AD388" i="100"/>
  <c r="AD389" i="100"/>
  <c r="AD390" i="100"/>
  <c r="AD391" i="100"/>
  <c r="AD392" i="100"/>
  <c r="AD393" i="100"/>
  <c r="AD394" i="100"/>
  <c r="AD395" i="100"/>
  <c r="AD396" i="100"/>
  <c r="AD397" i="100"/>
  <c r="AD398" i="100"/>
  <c r="AD399" i="100"/>
  <c r="AD400" i="100"/>
  <c r="AD401" i="100"/>
  <c r="AD402" i="100"/>
  <c r="AD403" i="100"/>
  <c r="AD404" i="100"/>
  <c r="AD405" i="100"/>
  <c r="AD406" i="100"/>
  <c r="AD407" i="100"/>
  <c r="AD408" i="100"/>
  <c r="AD409" i="100"/>
  <c r="AD410" i="100"/>
  <c r="AD411" i="100"/>
  <c r="AD412" i="100"/>
  <c r="AD413" i="100"/>
  <c r="AD414" i="100"/>
  <c r="AD415" i="100"/>
  <c r="AD416" i="100"/>
  <c r="AD417" i="100"/>
  <c r="AD418" i="100"/>
  <c r="AD419" i="100"/>
  <c r="AD420" i="100"/>
  <c r="AD421" i="100"/>
  <c r="AD422" i="100"/>
  <c r="AD423" i="100"/>
  <c r="AD424" i="100"/>
  <c r="AD425" i="100"/>
  <c r="AD426" i="100"/>
  <c r="AD427" i="100"/>
  <c r="AD428" i="100"/>
  <c r="AD429" i="100"/>
  <c r="AD430" i="100"/>
  <c r="AD431" i="100"/>
  <c r="AD432" i="100"/>
  <c r="AD433" i="100"/>
  <c r="AD434" i="100"/>
  <c r="AD435" i="100"/>
  <c r="AD436" i="100"/>
  <c r="AD437" i="100"/>
  <c r="AD438" i="100"/>
  <c r="AD439" i="100"/>
  <c r="AD440" i="100"/>
  <c r="AD441" i="100"/>
  <c r="AD442" i="100"/>
  <c r="AD443" i="100"/>
  <c r="AD444" i="100"/>
  <c r="AD445" i="100"/>
  <c r="AD446" i="100"/>
  <c r="AD447" i="100"/>
  <c r="AD448" i="100"/>
  <c r="AD449" i="100"/>
  <c r="AD450" i="100"/>
  <c r="AD451" i="100"/>
  <c r="AD452" i="100"/>
  <c r="AD453" i="100"/>
  <c r="AD454" i="100"/>
  <c r="AD455" i="100"/>
  <c r="AD456" i="100"/>
  <c r="AD457" i="100"/>
  <c r="AD458" i="100"/>
  <c r="AD459" i="100"/>
  <c r="AD460" i="100"/>
  <c r="AD461" i="100"/>
  <c r="AD462" i="100"/>
  <c r="AD463" i="100"/>
  <c r="AD464" i="100"/>
  <c r="AD465" i="100"/>
  <c r="AD466" i="100"/>
  <c r="AD467" i="100"/>
  <c r="AD468" i="100"/>
  <c r="AD469" i="100"/>
  <c r="AD470" i="100"/>
  <c r="AD471" i="100"/>
  <c r="AD472" i="100"/>
  <c r="AD473" i="100"/>
  <c r="AD474" i="100"/>
  <c r="AD475" i="100"/>
  <c r="AD476" i="100"/>
  <c r="AD477" i="100"/>
  <c r="AD478" i="100"/>
  <c r="AD479" i="100"/>
  <c r="AD480" i="100"/>
  <c r="AD481" i="100"/>
  <c r="AD482" i="100"/>
  <c r="AD483" i="100"/>
  <c r="AD484" i="100"/>
  <c r="AD485" i="100"/>
  <c r="AD486" i="100"/>
  <c r="AD487" i="100"/>
  <c r="AD488" i="100"/>
  <c r="AD489" i="100"/>
  <c r="AD490" i="100"/>
  <c r="AD491" i="100"/>
  <c r="AD492" i="100"/>
  <c r="AD493" i="100"/>
  <c r="AD494" i="100"/>
  <c r="AD495" i="100"/>
  <c r="AD496" i="100"/>
  <c r="AD497" i="100"/>
  <c r="AD498" i="100"/>
  <c r="AD499" i="100"/>
  <c r="AD500" i="100"/>
  <c r="AD501" i="100"/>
  <c r="AD502" i="100"/>
  <c r="AD503" i="100"/>
  <c r="AD504" i="100"/>
  <c r="AD505" i="100"/>
  <c r="AD506" i="100"/>
  <c r="AD507" i="100"/>
  <c r="AD508" i="100"/>
  <c r="AD509" i="100"/>
  <c r="AD510" i="100"/>
  <c r="AD511" i="100"/>
  <c r="AD512" i="100"/>
  <c r="AD513" i="100"/>
  <c r="AD514" i="100"/>
  <c r="AD515" i="100"/>
  <c r="AD516" i="100"/>
  <c r="AD517" i="100"/>
  <c r="AD518" i="100"/>
  <c r="AD519" i="100"/>
  <c r="AD520" i="100"/>
  <c r="AD521" i="100"/>
  <c r="AD522" i="100"/>
  <c r="AD523" i="100"/>
  <c r="AD524" i="100"/>
  <c r="AD525" i="100"/>
  <c r="AD526" i="100"/>
  <c r="AD527" i="100"/>
  <c r="AD528" i="100"/>
  <c r="AD529" i="100"/>
  <c r="AD530" i="100"/>
  <c r="AD531" i="100"/>
  <c r="AD532" i="100"/>
  <c r="AD533" i="100"/>
  <c r="AD534" i="100"/>
  <c r="AD535" i="100"/>
  <c r="AD536" i="100"/>
  <c r="AD537" i="100"/>
  <c r="AD538" i="100"/>
  <c r="AD539" i="100"/>
  <c r="AD540" i="100"/>
  <c r="AD541" i="100"/>
  <c r="AD542" i="100"/>
  <c r="AD543" i="100"/>
  <c r="AD544" i="100"/>
  <c r="AD545" i="100"/>
  <c r="AD546" i="100"/>
  <c r="AD547" i="100"/>
  <c r="AD548" i="100"/>
  <c r="AD549" i="100"/>
  <c r="AD550" i="100"/>
  <c r="AD551" i="100"/>
  <c r="AD552" i="100"/>
  <c r="AD553" i="100"/>
  <c r="AD554" i="100"/>
  <c r="AD555" i="100"/>
  <c r="AD556" i="100"/>
  <c r="AD557" i="100"/>
  <c r="AD558" i="100"/>
  <c r="AD559" i="100"/>
  <c r="AD560" i="100"/>
  <c r="AD561" i="100"/>
  <c r="AD562" i="100"/>
  <c r="AD563" i="100"/>
  <c r="AD564" i="100"/>
  <c r="AD565" i="100"/>
  <c r="AD566" i="100"/>
  <c r="AD567" i="100"/>
  <c r="AD568" i="100"/>
  <c r="AD569" i="100"/>
  <c r="AD570" i="100"/>
  <c r="AD571" i="100"/>
  <c r="AD572" i="100"/>
  <c r="AD573" i="100"/>
  <c r="AD574" i="100"/>
  <c r="AD575" i="100"/>
  <c r="AD576" i="100"/>
  <c r="AD577" i="100"/>
  <c r="AD578" i="100"/>
  <c r="AD579" i="100"/>
  <c r="AD580" i="100"/>
  <c r="AD581" i="100"/>
  <c r="AD582" i="100"/>
  <c r="AD583" i="100"/>
  <c r="AD584" i="100"/>
  <c r="AD585" i="100"/>
  <c r="AD586" i="100"/>
  <c r="AD587" i="100"/>
  <c r="AD588" i="100"/>
  <c r="AD589" i="100"/>
  <c r="AD590" i="100"/>
  <c r="AD591" i="100"/>
  <c r="AD592" i="100"/>
  <c r="AD593" i="100"/>
  <c r="AD594" i="100"/>
  <c r="AD595" i="100"/>
  <c r="AD596" i="100"/>
  <c r="AD597" i="100"/>
  <c r="AD598" i="100"/>
  <c r="AD599" i="100"/>
  <c r="AD600" i="100"/>
  <c r="AD601" i="100"/>
  <c r="AD602" i="100"/>
  <c r="AD603" i="100"/>
  <c r="AD604" i="100"/>
  <c r="AD605" i="100"/>
  <c r="AD606" i="100"/>
  <c r="AD607" i="100"/>
  <c r="AD608" i="100"/>
  <c r="AD609" i="100"/>
  <c r="AD610" i="100"/>
  <c r="AD611" i="100"/>
  <c r="AD612" i="100"/>
  <c r="AD613" i="100"/>
  <c r="AD614" i="100"/>
  <c r="AD615" i="100"/>
  <c r="AD616" i="100"/>
  <c r="AD617" i="100"/>
  <c r="AD618" i="100"/>
  <c r="AD619" i="100"/>
  <c r="AD620" i="100"/>
  <c r="AD621" i="100"/>
  <c r="AD622" i="100"/>
  <c r="AD623" i="100"/>
  <c r="AD624" i="100"/>
  <c r="AD625" i="100"/>
  <c r="AD626" i="100"/>
  <c r="AD627" i="100"/>
  <c r="AD628" i="100"/>
  <c r="AD629" i="100"/>
  <c r="AD630" i="100"/>
  <c r="AD631" i="100"/>
  <c r="AD632" i="100"/>
  <c r="AD633" i="100"/>
  <c r="AD634" i="100"/>
  <c r="AD635" i="100"/>
  <c r="AD636" i="100"/>
  <c r="AD637" i="100"/>
  <c r="AD638" i="100"/>
  <c r="AD639" i="100"/>
  <c r="AD640" i="100"/>
  <c r="AD641" i="100"/>
  <c r="AD642" i="100"/>
  <c r="AD643" i="100"/>
  <c r="AD644" i="100"/>
  <c r="AD645" i="100"/>
  <c r="AD646" i="100"/>
  <c r="AD647" i="100"/>
  <c r="AD648" i="100"/>
  <c r="AD649" i="100"/>
  <c r="AD650" i="100"/>
  <c r="AD651" i="100"/>
  <c r="AD652" i="100"/>
  <c r="AD653" i="100"/>
  <c r="AD654" i="100"/>
  <c r="AD655" i="100"/>
  <c r="AD656" i="100"/>
  <c r="AD657" i="100"/>
  <c r="AD658" i="100"/>
  <c r="AD659" i="100"/>
  <c r="AD660" i="100"/>
  <c r="AD661" i="100"/>
  <c r="AD662" i="100"/>
  <c r="AD663" i="100"/>
  <c r="AD664" i="100"/>
  <c r="AD665" i="100"/>
  <c r="AD666" i="100"/>
  <c r="AD667" i="100"/>
  <c r="AD668" i="100"/>
  <c r="AD669" i="100"/>
  <c r="AD670" i="100"/>
  <c r="AD671" i="100"/>
  <c r="AD672" i="100"/>
  <c r="AD673" i="100"/>
  <c r="AD674" i="100"/>
  <c r="AD675" i="100"/>
  <c r="AD676" i="100"/>
  <c r="AD677" i="100"/>
  <c r="AD678" i="100"/>
  <c r="AD679" i="100"/>
  <c r="AD680" i="100"/>
  <c r="AD681" i="100"/>
  <c r="AD682" i="100"/>
  <c r="AD683" i="100"/>
  <c r="AD684" i="100"/>
  <c r="AD685" i="100"/>
  <c r="AD686" i="100"/>
  <c r="AD687" i="100"/>
  <c r="AD688" i="100"/>
  <c r="AD689" i="100"/>
  <c r="AD690" i="100"/>
  <c r="AD691" i="100"/>
  <c r="AD692" i="100"/>
  <c r="AD693" i="100"/>
  <c r="AD694" i="100"/>
  <c r="AD695" i="100"/>
  <c r="AD696" i="100"/>
  <c r="AD697" i="100"/>
  <c r="AD698" i="100"/>
  <c r="AD699" i="100"/>
  <c r="AD700" i="100"/>
  <c r="AD701" i="100"/>
  <c r="AD702" i="100"/>
  <c r="AD703" i="100"/>
  <c r="AD704" i="100"/>
  <c r="AD705" i="100"/>
  <c r="AD706" i="100"/>
  <c r="AD707" i="100"/>
  <c r="AD708" i="100"/>
  <c r="AD709" i="100"/>
  <c r="AD710" i="100"/>
  <c r="AD711" i="100"/>
  <c r="AD712" i="100"/>
  <c r="AD713" i="100"/>
  <c r="AD714" i="100"/>
  <c r="AD715" i="100"/>
  <c r="AD716" i="100"/>
  <c r="AD717" i="100"/>
  <c r="AD718" i="100"/>
  <c r="AD719" i="100"/>
  <c r="AD720" i="100"/>
  <c r="AD721" i="100"/>
  <c r="AD722" i="100"/>
  <c r="AD723" i="100"/>
  <c r="AD724" i="100"/>
  <c r="AD725" i="100"/>
  <c r="AD726" i="100"/>
  <c r="AD727" i="100"/>
  <c r="AD728" i="100"/>
  <c r="AD729" i="100"/>
  <c r="AD730" i="100"/>
  <c r="AD731" i="100"/>
  <c r="AD732" i="100"/>
  <c r="AD733" i="100"/>
  <c r="AD734" i="100"/>
  <c r="AD735" i="100"/>
  <c r="AD736" i="100"/>
  <c r="AD737" i="100"/>
  <c r="AD738" i="100"/>
  <c r="AD739" i="100"/>
  <c r="AD740" i="100"/>
  <c r="AD741" i="100"/>
  <c r="AD742" i="100"/>
  <c r="AD743" i="100"/>
  <c r="AD744" i="100"/>
  <c r="AD745" i="100"/>
  <c r="AD746" i="100"/>
  <c r="AD747" i="100"/>
  <c r="AD748" i="100"/>
  <c r="AD749" i="100"/>
  <c r="AD750" i="100"/>
  <c r="AD751" i="100"/>
  <c r="AD752" i="100"/>
  <c r="AD753" i="100"/>
  <c r="AD754" i="100"/>
  <c r="AD755" i="100"/>
  <c r="AD756" i="100"/>
  <c r="AD757" i="100"/>
  <c r="AD758" i="100"/>
  <c r="AD759" i="100"/>
  <c r="AD760" i="100"/>
  <c r="AD761" i="100"/>
  <c r="AD762" i="100"/>
  <c r="AD763" i="100"/>
  <c r="AD764" i="100"/>
  <c r="AD765" i="100"/>
  <c r="AD766" i="100"/>
  <c r="AD767" i="100"/>
  <c r="AD768" i="100"/>
  <c r="AD769" i="100"/>
  <c r="AD770" i="100"/>
  <c r="AD771" i="100"/>
  <c r="AD772" i="100"/>
  <c r="AD773" i="100"/>
  <c r="AD774" i="100"/>
  <c r="AD775" i="100"/>
  <c r="AD776" i="100"/>
  <c r="AD777" i="100"/>
  <c r="AD778" i="100"/>
  <c r="AD779" i="100"/>
  <c r="O509" i="111" s="1"/>
  <c r="AD780" i="100"/>
  <c r="AD781" i="100"/>
  <c r="AD782" i="100"/>
  <c r="AD783" i="100"/>
  <c r="AD784" i="100"/>
  <c r="AD785" i="100"/>
  <c r="AD786" i="100"/>
  <c r="AD787" i="100"/>
  <c r="AD788" i="100"/>
  <c r="AD789" i="100"/>
  <c r="AD790" i="100"/>
  <c r="AD791" i="100"/>
  <c r="AD792" i="100"/>
  <c r="AD793" i="100"/>
  <c r="AD794" i="100"/>
  <c r="AD795" i="100"/>
  <c r="AD796" i="100"/>
  <c r="AD797" i="100"/>
  <c r="AD798" i="100"/>
  <c r="AD799" i="100"/>
  <c r="AD800" i="100"/>
  <c r="AD801" i="100"/>
  <c r="AD802" i="100"/>
  <c r="AD803" i="100"/>
  <c r="AD804" i="100"/>
  <c r="AD805" i="100"/>
  <c r="AD806" i="100"/>
  <c r="AD807" i="100"/>
  <c r="AD808" i="100"/>
  <c r="AD809" i="100"/>
  <c r="AD810" i="100"/>
  <c r="AD811" i="100"/>
  <c r="AD812" i="100"/>
  <c r="AD813" i="100"/>
  <c r="AD814" i="100"/>
  <c r="AD815" i="100"/>
  <c r="AD816" i="100"/>
  <c r="AD817" i="100"/>
  <c r="AD818" i="100"/>
  <c r="AD819" i="100"/>
  <c r="AD820" i="100"/>
  <c r="AD821" i="100"/>
  <c r="AD822" i="100"/>
  <c r="AD823" i="100"/>
  <c r="AD824" i="100"/>
  <c r="AD825" i="100"/>
  <c r="AD826" i="100"/>
  <c r="AD827" i="100"/>
  <c r="AD828" i="100"/>
  <c r="AD829" i="100"/>
  <c r="AD830" i="100"/>
  <c r="AD831" i="100"/>
  <c r="AD832" i="100"/>
  <c r="AD833" i="100"/>
  <c r="AD834" i="100"/>
  <c r="AD835" i="100"/>
  <c r="AD836" i="100"/>
  <c r="AD837" i="100"/>
  <c r="AD838" i="100"/>
  <c r="AD839" i="100"/>
  <c r="AD840" i="100"/>
  <c r="AD841" i="100"/>
  <c r="AD842" i="100"/>
  <c r="AD843" i="100"/>
  <c r="AD844" i="100"/>
  <c r="AD845" i="100"/>
  <c r="AD846" i="100"/>
  <c r="AD847" i="100"/>
  <c r="AD848" i="100"/>
  <c r="AD849" i="100"/>
  <c r="AD850" i="100"/>
  <c r="AD851" i="100"/>
  <c r="AD852" i="100"/>
  <c r="AD853" i="100"/>
  <c r="AD854" i="100"/>
  <c r="AD855" i="100"/>
  <c r="AD856" i="100"/>
  <c r="AD857" i="100"/>
  <c r="AD858" i="100"/>
  <c r="AD859" i="100"/>
  <c r="AD860" i="100"/>
  <c r="AD861" i="100"/>
  <c r="AD862" i="100"/>
  <c r="AD863" i="100"/>
  <c r="AD864" i="100"/>
  <c r="AD865" i="100"/>
  <c r="AD866" i="100"/>
  <c r="AD867" i="100"/>
  <c r="AD868" i="100"/>
  <c r="AD869" i="100"/>
  <c r="AD870" i="100"/>
  <c r="AD871" i="100"/>
  <c r="AD872" i="100"/>
  <c r="AD873" i="100"/>
  <c r="AD874" i="100"/>
  <c r="AD875" i="100"/>
  <c r="AD876" i="100"/>
  <c r="AD877" i="100"/>
  <c r="AD878" i="100"/>
  <c r="AD879" i="100"/>
  <c r="AD880" i="100"/>
  <c r="AD881" i="100"/>
  <c r="AD882" i="100"/>
  <c r="AD883" i="100"/>
  <c r="K509" i="111" s="1"/>
  <c r="AD884" i="100"/>
  <c r="AD885" i="100"/>
  <c r="AD886" i="100"/>
  <c r="AD887" i="100"/>
  <c r="AD888" i="100"/>
  <c r="AD889" i="100"/>
  <c r="AD890" i="100"/>
  <c r="AD891" i="100"/>
  <c r="AD892" i="100"/>
  <c r="AD893" i="100"/>
  <c r="AD894" i="100"/>
  <c r="AD895" i="100"/>
  <c r="AD896" i="100"/>
  <c r="AD897" i="100"/>
  <c r="AD898" i="100"/>
  <c r="AD899" i="100"/>
  <c r="AD900" i="100"/>
  <c r="AD901" i="100"/>
  <c r="AD902" i="100"/>
  <c r="AD903" i="100"/>
  <c r="O508" i="111" s="1"/>
  <c r="AD904" i="100"/>
  <c r="AD905" i="100"/>
  <c r="AD906" i="100"/>
  <c r="AD907" i="100"/>
  <c r="AD908" i="100"/>
  <c r="AD909" i="100"/>
  <c r="AD910" i="100"/>
  <c r="AD911" i="100"/>
  <c r="AD912" i="100"/>
  <c r="AD913" i="100"/>
  <c r="AD914" i="100"/>
  <c r="AD915" i="100"/>
  <c r="AD916" i="100"/>
  <c r="AD917" i="100"/>
  <c r="AD918" i="100"/>
  <c r="AD919" i="100"/>
  <c r="AD920" i="100"/>
  <c r="AD921" i="100"/>
  <c r="AD922" i="100"/>
  <c r="AD923" i="100"/>
  <c r="AD924" i="100"/>
  <c r="AD925" i="100"/>
  <c r="AD926" i="100"/>
  <c r="AD927" i="100"/>
  <c r="AD928" i="100"/>
  <c r="AD929" i="100"/>
  <c r="AD930" i="100"/>
  <c r="AD931" i="100"/>
  <c r="AD932" i="100"/>
  <c r="AD933" i="100"/>
  <c r="AD934" i="100"/>
  <c r="AD935" i="100"/>
  <c r="AD936" i="100"/>
  <c r="AD937" i="100"/>
  <c r="AD938" i="100"/>
  <c r="AD939" i="100"/>
  <c r="AD940" i="100"/>
  <c r="AD941" i="100"/>
  <c r="AD942" i="100"/>
  <c r="AD943" i="100"/>
  <c r="AD944" i="100"/>
  <c r="AD945" i="100"/>
  <c r="AD946" i="100"/>
  <c r="AD947" i="100"/>
  <c r="AD948" i="100"/>
  <c r="AD949" i="100"/>
  <c r="AD950" i="100"/>
  <c r="AD951" i="100"/>
  <c r="AD952" i="100"/>
  <c r="AD953" i="100"/>
  <c r="AD954" i="100"/>
  <c r="AD955" i="100"/>
  <c r="AD956" i="100"/>
  <c r="AD957" i="100"/>
  <c r="AD958" i="100"/>
  <c r="AD959" i="100"/>
  <c r="AD960" i="100"/>
  <c r="AD961" i="100"/>
  <c r="AD962" i="100"/>
  <c r="AD963" i="100"/>
  <c r="AD964" i="100"/>
  <c r="AD965" i="100"/>
  <c r="AD966" i="100"/>
  <c r="AD967" i="100"/>
  <c r="AD968" i="100"/>
  <c r="AD969" i="100"/>
  <c r="AD970" i="100"/>
  <c r="AD971" i="100"/>
  <c r="AD972" i="100"/>
  <c r="AD973" i="100"/>
  <c r="AD974" i="100"/>
  <c r="AD975" i="100"/>
  <c r="AD976" i="100"/>
  <c r="AD977" i="100"/>
  <c r="AD978" i="100"/>
  <c r="AD979" i="100"/>
  <c r="AD980" i="100"/>
  <c r="AD981" i="100"/>
  <c r="AD982" i="100"/>
  <c r="AD983" i="100"/>
  <c r="AD984" i="100"/>
  <c r="AD985" i="100"/>
  <c r="AD986" i="100"/>
  <c r="AD987" i="100"/>
  <c r="AD988" i="100"/>
  <c r="AD989" i="100"/>
  <c r="AD990" i="100"/>
  <c r="AD991" i="100"/>
  <c r="AD992" i="100"/>
  <c r="AD993" i="100"/>
  <c r="AD994" i="100"/>
  <c r="AD995" i="100"/>
  <c r="AD996" i="100"/>
  <c r="AD997" i="100"/>
  <c r="AD998" i="100"/>
  <c r="AD999" i="100"/>
  <c r="AD1000" i="100"/>
  <c r="AD1001" i="100"/>
  <c r="AD1002" i="100"/>
  <c r="AD1003" i="100"/>
  <c r="AD1004" i="100"/>
  <c r="AD1005" i="100"/>
  <c r="AD1006" i="100"/>
  <c r="AD1007" i="100"/>
  <c r="AD1008" i="100"/>
  <c r="AD1009" i="100"/>
  <c r="AD1010" i="100"/>
  <c r="AD1011" i="100"/>
  <c r="AD1012" i="100"/>
  <c r="AD1013" i="100"/>
  <c r="AD1014" i="100"/>
  <c r="AD1015" i="100"/>
  <c r="AD1016" i="100"/>
  <c r="AD1017" i="100"/>
  <c r="AD1018" i="100"/>
  <c r="AD1019" i="100"/>
  <c r="AD1020" i="100"/>
  <c r="AD1021" i="100"/>
  <c r="AD1022" i="100"/>
  <c r="AD1023" i="100"/>
  <c r="AD1024" i="100"/>
  <c r="AD1025" i="100"/>
  <c r="AD1026" i="100"/>
  <c r="AD1027" i="100"/>
  <c r="AD1028" i="100"/>
  <c r="AD1029" i="100"/>
  <c r="AD1030" i="100"/>
  <c r="AD1031" i="100"/>
  <c r="AD1032" i="100"/>
  <c r="AD1033" i="100"/>
  <c r="AD1034" i="100"/>
  <c r="AD1035" i="100"/>
  <c r="AD1036" i="100"/>
  <c r="AD1037" i="100"/>
  <c r="AD1038" i="100"/>
  <c r="AD1039" i="100"/>
  <c r="AD1040" i="100"/>
  <c r="AD1041" i="100"/>
  <c r="AD1042" i="100"/>
  <c r="AD1043" i="100"/>
  <c r="AD1044" i="100"/>
  <c r="AD1045" i="100"/>
  <c r="AD1046" i="100"/>
  <c r="AD1047" i="100"/>
  <c r="AD1048" i="100"/>
  <c r="AD1049" i="100"/>
  <c r="AD1050" i="100"/>
  <c r="AD1051" i="100"/>
  <c r="AD1052" i="100"/>
  <c r="AD1053" i="100"/>
  <c r="AD1054" i="100"/>
  <c r="AD1055" i="100"/>
  <c r="AD1056" i="100"/>
  <c r="AD1057" i="100"/>
  <c r="AD1058" i="100"/>
  <c r="AD1059" i="100"/>
  <c r="AD1060" i="100"/>
  <c r="AD1061" i="100"/>
  <c r="AD1062" i="100"/>
  <c r="AD1063" i="100"/>
  <c r="AD1064" i="100"/>
  <c r="AD1065" i="100"/>
  <c r="AD1066" i="100"/>
  <c r="AD1067" i="100"/>
  <c r="AD1068" i="100"/>
  <c r="AD1069" i="100"/>
  <c r="AD1070" i="100"/>
  <c r="AD1071" i="100"/>
  <c r="AD1072" i="100"/>
  <c r="AD1073" i="100"/>
  <c r="AD1074" i="100"/>
  <c r="AD1075" i="100"/>
  <c r="AD1076" i="100"/>
  <c r="AD1077" i="100"/>
  <c r="AD1078" i="100"/>
  <c r="AD1079" i="100"/>
  <c r="AD1080" i="100"/>
  <c r="AD1081" i="100"/>
  <c r="AD1082" i="100"/>
  <c r="AD1083" i="100"/>
  <c r="AD1084" i="100"/>
  <c r="AD1085" i="100"/>
  <c r="AD1086" i="100"/>
  <c r="AD1087" i="100"/>
  <c r="AD1088" i="100"/>
  <c r="AD1089" i="100"/>
  <c r="AD1090" i="100"/>
  <c r="AD1091" i="100"/>
  <c r="AD1092" i="100"/>
  <c r="AD1093" i="100"/>
  <c r="AD1094" i="100"/>
  <c r="AD1095" i="100"/>
  <c r="AD1096" i="100"/>
  <c r="AD1097" i="100"/>
  <c r="AD1098" i="100"/>
  <c r="AD1099" i="100"/>
  <c r="AD1100" i="100"/>
  <c r="AD1101" i="100"/>
  <c r="AD1102" i="100"/>
  <c r="AD1103" i="100"/>
  <c r="AD1104" i="100"/>
  <c r="AD1105" i="100"/>
  <c r="AD1106" i="100"/>
  <c r="AD1107" i="100"/>
  <c r="AD1108" i="100"/>
  <c r="AD1109" i="100"/>
  <c r="AD1110" i="100"/>
  <c r="AD1111" i="100"/>
  <c r="AD1112" i="100"/>
  <c r="AD1113" i="100"/>
  <c r="AD1114" i="100"/>
  <c r="AD1115" i="100"/>
  <c r="AD1116" i="100"/>
  <c r="AD1117" i="100"/>
  <c r="AD1118" i="100"/>
  <c r="AD1119" i="100"/>
  <c r="AD1120" i="100"/>
  <c r="AD1121" i="100"/>
  <c r="AD1122" i="100"/>
  <c r="AD1123" i="100"/>
  <c r="AD1124" i="100"/>
  <c r="AD1125" i="100"/>
  <c r="AD1126" i="100"/>
  <c r="AD1127" i="100"/>
  <c r="AD1128" i="100"/>
  <c r="AD1129" i="100"/>
  <c r="AD1130" i="100"/>
  <c r="AD1131" i="100"/>
  <c r="AD1132" i="100"/>
  <c r="AD1133" i="100"/>
  <c r="AD1134" i="100"/>
  <c r="AD1135" i="100"/>
  <c r="AD1136" i="100"/>
  <c r="AD1137" i="100"/>
  <c r="AD1138" i="100"/>
  <c r="AD1139" i="100"/>
  <c r="AD1140" i="100"/>
  <c r="AD1141" i="100"/>
  <c r="AD1142" i="100"/>
  <c r="AD1143" i="100"/>
  <c r="AD1144" i="100"/>
  <c r="AD1145" i="100"/>
  <c r="AD1146" i="100"/>
  <c r="AD1147" i="100"/>
  <c r="AD1148" i="100"/>
  <c r="AD1149" i="100"/>
  <c r="AD1150" i="100"/>
  <c r="AD1151" i="100"/>
  <c r="AD1152" i="100"/>
  <c r="AD1153" i="100"/>
  <c r="AD1154" i="100"/>
  <c r="AD1155" i="100"/>
  <c r="AD1156" i="100"/>
  <c r="AD1157" i="100"/>
  <c r="AD1158" i="100"/>
  <c r="AD1159" i="100"/>
  <c r="AD1160" i="100"/>
  <c r="AD1161" i="100"/>
  <c r="AD1162" i="100"/>
  <c r="AD1163" i="100"/>
  <c r="AD1164" i="100"/>
  <c r="AD1165" i="100"/>
  <c r="AD1166" i="100"/>
  <c r="AD1167" i="100"/>
  <c r="AD1168" i="100"/>
  <c r="AD1169" i="100"/>
  <c r="AD1170" i="100"/>
  <c r="AD1171" i="100"/>
  <c r="AD1172" i="100"/>
  <c r="AD1173" i="100"/>
  <c r="AD1174" i="100"/>
  <c r="AD1175" i="100"/>
  <c r="AD1176" i="100"/>
  <c r="AD1177" i="100"/>
  <c r="AD1178" i="100"/>
  <c r="AD1179" i="100"/>
  <c r="AD1180" i="100"/>
  <c r="AD1181" i="100"/>
  <c r="AD1182" i="100"/>
  <c r="AD1183" i="100"/>
  <c r="AD1184" i="100"/>
  <c r="AD1185" i="100"/>
  <c r="AD1186" i="100"/>
  <c r="AD1187" i="100"/>
  <c r="AD1188" i="100"/>
  <c r="AD1189" i="100"/>
  <c r="AD1190" i="100"/>
  <c r="AD1191" i="100"/>
  <c r="AD1192" i="100"/>
  <c r="AD1193" i="100"/>
  <c r="AD1194" i="100"/>
  <c r="AD1195" i="100"/>
  <c r="AD1196" i="100"/>
  <c r="AD1197" i="100"/>
  <c r="AD1198" i="100"/>
  <c r="AD1199" i="100"/>
  <c r="AD1200" i="100"/>
  <c r="AD1201" i="100"/>
  <c r="AD1202" i="100"/>
  <c r="AD1203" i="100"/>
  <c r="AD1204" i="100"/>
  <c r="AD1205" i="100"/>
  <c r="AD1206" i="100"/>
  <c r="AD1207" i="100"/>
  <c r="AD1208" i="100"/>
  <c r="AD1209" i="100"/>
  <c r="AD1210" i="100"/>
  <c r="AD1211" i="100"/>
  <c r="AD1212" i="100"/>
  <c r="AD1213" i="100"/>
  <c r="AD1214" i="100"/>
  <c r="AD1215" i="100"/>
  <c r="AD1216" i="100"/>
  <c r="AD1217" i="100"/>
  <c r="AD1218" i="100"/>
  <c r="AD1219" i="100"/>
  <c r="AD1220" i="100"/>
  <c r="AD1221" i="100"/>
  <c r="AD1222" i="100"/>
  <c r="AD1223" i="100"/>
  <c r="AD1224" i="100"/>
  <c r="AD1225" i="100"/>
  <c r="AD1226" i="100"/>
  <c r="AD1227" i="100"/>
  <c r="AD1228" i="100"/>
  <c r="AD1229" i="100"/>
  <c r="AD1230" i="100"/>
  <c r="AD1231" i="100"/>
  <c r="AD1232" i="100"/>
  <c r="AD1233" i="100"/>
  <c r="AD1234" i="100"/>
  <c r="AD1235" i="100"/>
  <c r="AD1236" i="100"/>
  <c r="AD1237" i="100"/>
  <c r="AD1238" i="100"/>
  <c r="AD1239" i="100"/>
  <c r="AD1240" i="100"/>
  <c r="AD1241" i="100"/>
  <c r="AD1242" i="100"/>
  <c r="AD1243" i="100"/>
  <c r="AD1244" i="100"/>
  <c r="AD1245" i="100"/>
  <c r="AD1246" i="100"/>
  <c r="AD1247" i="100"/>
  <c r="AD1248" i="100"/>
  <c r="AD1249" i="100"/>
  <c r="AD1250" i="100"/>
  <c r="AD1251" i="100"/>
  <c r="AD1252" i="100"/>
  <c r="AD1253" i="100"/>
  <c r="AD1254" i="100"/>
  <c r="AD1255" i="100"/>
  <c r="AD1256" i="100"/>
  <c r="AD1257" i="100"/>
  <c r="AD1258" i="100"/>
  <c r="AD1259" i="100"/>
  <c r="AD1260" i="100"/>
  <c r="AD1261" i="100"/>
  <c r="AD1262" i="100"/>
  <c r="AD1263" i="100"/>
  <c r="AD1264" i="100"/>
  <c r="AD1265" i="100"/>
  <c r="AD1266" i="100"/>
  <c r="AD1267" i="100"/>
  <c r="AD1268" i="100"/>
  <c r="AD1269" i="100"/>
  <c r="AD1270" i="100"/>
  <c r="AD1271" i="100"/>
  <c r="AD1272" i="100"/>
  <c r="AD1273" i="100"/>
  <c r="AD1274" i="100"/>
  <c r="AD1275" i="100"/>
  <c r="AD1276" i="100"/>
  <c r="AD1277" i="100"/>
  <c r="AD1278" i="100"/>
  <c r="AD1279" i="100"/>
  <c r="AD1280" i="100"/>
  <c r="AD1281" i="100"/>
  <c r="AD1282" i="100"/>
  <c r="AD1283" i="100"/>
  <c r="AD1284" i="100"/>
  <c r="AD1285" i="100"/>
  <c r="AD1286" i="100"/>
  <c r="AD1287" i="100"/>
  <c r="AD1288" i="100"/>
  <c r="AD1289" i="100"/>
  <c r="AD1290" i="100"/>
  <c r="AD1291" i="100"/>
  <c r="AD1292" i="100"/>
  <c r="AD1293" i="100"/>
  <c r="AD1294" i="100"/>
  <c r="AD1295" i="100"/>
  <c r="AD1296" i="100"/>
  <c r="AD1297" i="100"/>
  <c r="AD1298" i="100"/>
  <c r="AD1299" i="100"/>
  <c r="AD1300" i="100"/>
  <c r="AD1301" i="100"/>
  <c r="AD1302" i="100"/>
  <c r="AD1303" i="100"/>
  <c r="AD1304" i="100"/>
  <c r="AD1305" i="100"/>
  <c r="AD1306" i="100"/>
  <c r="AD1307" i="100"/>
  <c r="AD1308" i="100"/>
  <c r="AD1309" i="100"/>
  <c r="AD1310" i="100"/>
  <c r="AD1311" i="100"/>
  <c r="AD1312" i="100"/>
  <c r="AD1313" i="100"/>
  <c r="AD1314" i="100"/>
  <c r="AD1315" i="100"/>
  <c r="AD1316" i="100"/>
  <c r="AD1317" i="100"/>
  <c r="AD1318" i="100"/>
  <c r="AD1319" i="100"/>
  <c r="AD1320" i="100"/>
  <c r="AD1321" i="100"/>
  <c r="AD1322" i="100"/>
  <c r="AD1323" i="100"/>
  <c r="AD1324" i="100"/>
  <c r="AD1325" i="100"/>
  <c r="AD1326" i="100"/>
  <c r="AD1327" i="100"/>
  <c r="AD1328" i="100"/>
  <c r="AD1329" i="100"/>
  <c r="AD1330" i="100"/>
  <c r="AD1331" i="100"/>
  <c r="AD1332" i="100"/>
  <c r="AD1333" i="100"/>
  <c r="AD1334" i="100"/>
  <c r="AD1335" i="100"/>
  <c r="AD1336" i="100"/>
  <c r="AD1337" i="100"/>
  <c r="AD1338" i="100"/>
  <c r="AD1339" i="100"/>
  <c r="AD1340" i="100"/>
  <c r="AD1341" i="100"/>
  <c r="AD1342" i="100"/>
  <c r="AD1343" i="100"/>
  <c r="AD1344" i="100"/>
  <c r="AD1345" i="100"/>
  <c r="AD1346" i="100"/>
  <c r="AD1347" i="100"/>
  <c r="AD1348" i="100"/>
  <c r="AD1349" i="100"/>
  <c r="AD1350" i="100"/>
  <c r="AD1351" i="100"/>
  <c r="AD1352" i="100"/>
  <c r="AD1353" i="100"/>
  <c r="AD1354" i="100"/>
  <c r="AD1355" i="100"/>
  <c r="AD1356" i="100"/>
  <c r="AD1357" i="100"/>
  <c r="AD1358" i="100"/>
  <c r="AD1359" i="100"/>
  <c r="AD1360" i="100"/>
  <c r="AD1361" i="100"/>
  <c r="AD1362" i="100"/>
  <c r="AD1363" i="100"/>
  <c r="AD1364" i="100"/>
  <c r="AD1365" i="100"/>
  <c r="AD1366" i="100"/>
  <c r="AD1367" i="100"/>
  <c r="AD1368" i="100"/>
  <c r="AD1369" i="100"/>
  <c r="AD1370" i="100"/>
  <c r="AD1371" i="100"/>
  <c r="AD1372" i="100"/>
  <c r="AD1373" i="100"/>
  <c r="AD1374" i="100"/>
  <c r="AD1375" i="100"/>
  <c r="AD1376" i="100"/>
  <c r="AD1377" i="100"/>
  <c r="AD1378" i="100"/>
  <c r="AD1379" i="100"/>
  <c r="AD1380" i="100"/>
  <c r="AD1381" i="100"/>
  <c r="AD1382" i="100"/>
  <c r="AD1383" i="100"/>
  <c r="AD1384" i="100"/>
  <c r="AD1385" i="100"/>
  <c r="AD1386" i="100"/>
  <c r="AD1387" i="100"/>
  <c r="AD1388" i="100"/>
  <c r="AD1389" i="100"/>
  <c r="AD1390" i="100"/>
  <c r="AD1391" i="100"/>
  <c r="AD1392" i="100"/>
  <c r="AD1393" i="100"/>
  <c r="AD1394" i="100"/>
  <c r="AD1395" i="100"/>
  <c r="AD1396" i="100"/>
  <c r="AD1397" i="100"/>
  <c r="AD1398" i="100"/>
  <c r="AD1399" i="100"/>
  <c r="AD1400" i="100"/>
  <c r="AD1401" i="100"/>
  <c r="AD1402" i="100"/>
  <c r="AD1403" i="100"/>
  <c r="AD1404" i="100"/>
  <c r="AD1405" i="100"/>
  <c r="AD1406" i="100"/>
  <c r="AD1407" i="100"/>
  <c r="AD1408" i="100"/>
  <c r="AD1409" i="100"/>
  <c r="AD1410" i="100"/>
  <c r="AD1411" i="100"/>
  <c r="AD1412" i="100"/>
  <c r="AD1413" i="100"/>
  <c r="AD1414" i="100"/>
  <c r="AD1415" i="100"/>
  <c r="AD1416" i="100"/>
  <c r="AD1417" i="100"/>
  <c r="AD1418" i="100"/>
  <c r="AD1419" i="100"/>
  <c r="AD1420" i="100"/>
  <c r="AD1421" i="100"/>
  <c r="AD1422" i="100"/>
  <c r="AD1423" i="100"/>
  <c r="AD1424" i="100"/>
  <c r="AD1425" i="100"/>
  <c r="AD1426" i="100"/>
  <c r="AD1427" i="100"/>
  <c r="AD1428" i="100"/>
  <c r="AD1429" i="100"/>
  <c r="AD1430" i="100"/>
  <c r="AD1431" i="100"/>
  <c r="AD1432" i="100"/>
  <c r="AD1433" i="100"/>
  <c r="AD1434" i="100"/>
  <c r="AD1435" i="100"/>
  <c r="AD1436" i="100"/>
  <c r="AD1437" i="100"/>
  <c r="AD1438" i="100"/>
  <c r="AD1439" i="100"/>
  <c r="AD1440" i="100"/>
  <c r="AD1441" i="100"/>
  <c r="AD1442" i="100"/>
  <c r="AD1443" i="100"/>
  <c r="AD1444" i="100"/>
  <c r="AD1445" i="100"/>
  <c r="AD1446" i="100"/>
  <c r="AD1447" i="100"/>
  <c r="AD1448" i="100"/>
  <c r="AD1449" i="100"/>
  <c r="AD1450" i="100"/>
  <c r="AD1451" i="100"/>
  <c r="AD1452" i="100"/>
  <c r="AD1453" i="100"/>
  <c r="AD1454" i="100"/>
  <c r="AD1455" i="100"/>
  <c r="AD1456" i="100"/>
  <c r="AD1457" i="100"/>
  <c r="AD1458" i="100"/>
  <c r="AD1459" i="100"/>
  <c r="AD1460" i="100"/>
  <c r="AD1461" i="100"/>
  <c r="AD1462" i="100"/>
  <c r="AD1463" i="100"/>
  <c r="AD1464" i="100"/>
  <c r="AD1465" i="100"/>
  <c r="AD1466" i="100"/>
  <c r="AD1467" i="100"/>
  <c r="AD1468" i="100"/>
  <c r="AD1469" i="100"/>
  <c r="AD1470" i="100"/>
  <c r="AD1471" i="100"/>
  <c r="AD1472" i="100"/>
  <c r="AD1473" i="100"/>
  <c r="AD1474" i="100"/>
  <c r="AD1475" i="100"/>
  <c r="AD1476" i="100"/>
  <c r="AD1477" i="100"/>
  <c r="AD1478" i="100"/>
  <c r="AD1479" i="100"/>
  <c r="AD1480" i="100"/>
  <c r="AD1481" i="100"/>
  <c r="AD1482" i="100"/>
  <c r="AD1483" i="100"/>
  <c r="AD1484" i="100"/>
  <c r="AD1485" i="100"/>
  <c r="AD1486" i="100"/>
  <c r="AD1487" i="100"/>
  <c r="AD1488" i="100"/>
  <c r="AD1489" i="100"/>
  <c r="AD1490" i="100"/>
  <c r="AD1491" i="100"/>
  <c r="AD1492" i="100"/>
  <c r="AD1493" i="100"/>
  <c r="AD1494" i="100"/>
  <c r="AD1495" i="100"/>
  <c r="AD1496" i="100"/>
  <c r="AD1497" i="100"/>
  <c r="AD1498" i="100"/>
  <c r="AD1499" i="100"/>
  <c r="AD1500" i="100"/>
  <c r="AD1501" i="100"/>
  <c r="AD1502" i="100"/>
  <c r="AD1503" i="100"/>
  <c r="AD1504" i="100"/>
  <c r="AD1505" i="100"/>
  <c r="AD1506" i="100"/>
  <c r="AD1507" i="100"/>
  <c r="AD1508" i="100"/>
  <c r="AD1509" i="100"/>
  <c r="AD1510" i="100"/>
  <c r="AD1511" i="100"/>
  <c r="AD1512" i="100"/>
  <c r="AD1513" i="100"/>
  <c r="AD1514" i="100"/>
  <c r="AD1515" i="100"/>
  <c r="AD1516" i="100"/>
  <c r="AD1517" i="100"/>
  <c r="AD1518" i="100"/>
  <c r="AD1519" i="100"/>
  <c r="AD1520" i="100"/>
  <c r="AD1521" i="100"/>
  <c r="AD1522" i="100"/>
  <c r="AD1523" i="100"/>
  <c r="AD1524" i="100"/>
  <c r="AD1525" i="100"/>
  <c r="AD1526" i="100"/>
  <c r="AD1527" i="100"/>
  <c r="AD1528" i="100"/>
  <c r="AD1529" i="100"/>
  <c r="AD1530" i="100"/>
  <c r="AD1531" i="100"/>
  <c r="AD1532" i="100"/>
  <c r="AD1533" i="100"/>
  <c r="AD1534" i="100"/>
  <c r="AD1535" i="100"/>
  <c r="AD1536" i="100"/>
  <c r="AD1537" i="100"/>
  <c r="AD1538" i="100"/>
  <c r="AD1539" i="100"/>
  <c r="AD1540" i="100"/>
  <c r="AD1541" i="100"/>
  <c r="AD1542" i="100"/>
  <c r="AD1543" i="100"/>
  <c r="AD1544" i="100"/>
  <c r="AD1545" i="100"/>
  <c r="AD1546" i="100"/>
  <c r="AD1547" i="100"/>
  <c r="AD1548" i="100"/>
  <c r="AD1549" i="100"/>
  <c r="AD1550" i="100"/>
  <c r="AD1551" i="100"/>
  <c r="AD1552" i="100"/>
  <c r="AD1553" i="100"/>
  <c r="AD1554" i="100"/>
  <c r="AD1555" i="100"/>
  <c r="AD1556" i="100"/>
  <c r="AD1557" i="100"/>
  <c r="AD1558" i="100"/>
  <c r="AD1559" i="100"/>
  <c r="AD1560" i="100"/>
  <c r="AD1561" i="100"/>
  <c r="AD1562" i="100"/>
  <c r="AD1563" i="100"/>
  <c r="AD1564" i="100"/>
  <c r="AD1565" i="100"/>
  <c r="AD1566" i="100"/>
  <c r="AD1567" i="100"/>
  <c r="AD1568" i="100"/>
  <c r="AD1569" i="100"/>
  <c r="AD1570" i="100"/>
  <c r="AD1571" i="100"/>
  <c r="AD1572" i="100"/>
  <c r="AD1573" i="100"/>
  <c r="AD1574" i="100"/>
  <c r="AD1575" i="100"/>
  <c r="AD1576" i="100"/>
  <c r="AD1577" i="100"/>
  <c r="AD1578" i="100"/>
  <c r="AD1579" i="100"/>
  <c r="AD1580" i="100"/>
  <c r="AD1581" i="100"/>
  <c r="AD1582" i="100"/>
  <c r="AD1583" i="100"/>
  <c r="AD1584" i="100"/>
  <c r="AD1585" i="100"/>
  <c r="AD1586" i="100"/>
  <c r="AD1587" i="100"/>
  <c r="AD1588" i="100"/>
  <c r="AD1589" i="100"/>
  <c r="AD1590" i="100"/>
  <c r="AD1591" i="100"/>
  <c r="AD1592" i="100"/>
  <c r="AD1593" i="100"/>
  <c r="AD1594" i="100"/>
  <c r="AD1595" i="100"/>
  <c r="AD1596" i="100"/>
  <c r="AD1597" i="100"/>
  <c r="AD1598" i="100"/>
  <c r="AD1599" i="100"/>
  <c r="AD1600" i="100"/>
  <c r="AD1601" i="100"/>
  <c r="AD1602" i="100"/>
  <c r="AD1603" i="100"/>
  <c r="AD1604" i="100"/>
  <c r="AD1605" i="100"/>
  <c r="AD1606" i="100"/>
  <c r="AD1607" i="100"/>
  <c r="AD1608" i="100"/>
  <c r="AD1609" i="100"/>
  <c r="AD1610" i="100"/>
  <c r="AD1611" i="100"/>
  <c r="AD1612" i="100"/>
  <c r="AD1613" i="100"/>
  <c r="AD1614" i="100"/>
  <c r="AD1615" i="100"/>
  <c r="AD1616" i="100"/>
  <c r="AD1617" i="100"/>
  <c r="AD1618" i="100"/>
  <c r="AD1619" i="100"/>
  <c r="AD1620" i="100"/>
  <c r="AD1621" i="100"/>
  <c r="AD1622" i="100"/>
  <c r="AD1623" i="100"/>
  <c r="AD1624" i="100"/>
  <c r="AD1625" i="100"/>
  <c r="AD1626" i="100"/>
  <c r="AD1627" i="100"/>
  <c r="AD1628" i="100"/>
  <c r="AD1629" i="100"/>
  <c r="AD1630" i="100"/>
  <c r="AD1631" i="100"/>
  <c r="AD1632" i="100"/>
  <c r="AD1633" i="100"/>
  <c r="AD1634" i="100"/>
  <c r="AD1635" i="100"/>
  <c r="AD1636" i="100"/>
  <c r="AD1637" i="100"/>
  <c r="AD1638" i="100"/>
  <c r="AD1639" i="100"/>
  <c r="AD1640" i="100"/>
  <c r="AD1641" i="100"/>
  <c r="AD1642" i="100"/>
  <c r="AD1643" i="100"/>
  <c r="AD1644" i="100"/>
  <c r="AD1645" i="100"/>
  <c r="AD1646" i="100"/>
  <c r="AD1647" i="100"/>
  <c r="AD1648" i="100"/>
  <c r="AD1649" i="100"/>
  <c r="AD1650" i="100"/>
  <c r="AD1651" i="100"/>
  <c r="AD1652" i="100"/>
  <c r="AD1653" i="100"/>
  <c r="AD1654" i="100"/>
  <c r="AD1655" i="100"/>
  <c r="AD1656" i="100"/>
  <c r="AD1657" i="100"/>
  <c r="AD1658" i="100"/>
  <c r="AD1659" i="100"/>
  <c r="AD1660" i="100"/>
  <c r="AD1661" i="100"/>
  <c r="AD1662" i="100"/>
  <c r="AD1663" i="100"/>
  <c r="AD1664" i="100"/>
  <c r="AD1665" i="100"/>
  <c r="AD1666" i="100"/>
  <c r="AD1667" i="100"/>
  <c r="AD1668" i="100"/>
  <c r="AD1669" i="100"/>
  <c r="AD1670" i="100"/>
  <c r="AD1671" i="100"/>
  <c r="AD1672" i="100"/>
  <c r="AD1673" i="100"/>
  <c r="AD1674" i="100"/>
  <c r="AD1675" i="100"/>
  <c r="AD1676" i="100"/>
  <c r="AD1677" i="100"/>
  <c r="AD1678" i="100"/>
  <c r="AD1679" i="100"/>
  <c r="AD1680" i="100"/>
  <c r="AD1681" i="100"/>
  <c r="AD1682" i="100"/>
  <c r="AD1683" i="100"/>
  <c r="AD1684" i="100"/>
  <c r="AD1685" i="100"/>
  <c r="AD1686" i="100"/>
  <c r="AD1687" i="100"/>
  <c r="AD1688" i="100"/>
  <c r="AD1689" i="100"/>
  <c r="AD1690" i="100"/>
  <c r="AD1691" i="100"/>
  <c r="AD1692" i="100"/>
  <c r="AD1693" i="100"/>
  <c r="AD1694" i="100"/>
  <c r="AD1695" i="100"/>
  <c r="AD1696" i="100"/>
  <c r="AD1697" i="100"/>
  <c r="AD1698" i="100"/>
  <c r="AD1699" i="100"/>
  <c r="AD1700" i="100"/>
  <c r="AD1701" i="100"/>
  <c r="AD1702" i="100"/>
  <c r="AD1703" i="100"/>
  <c r="AD1704" i="100"/>
  <c r="AD1705" i="100"/>
  <c r="AD1706" i="100"/>
  <c r="AD1707" i="100"/>
  <c r="AD1708" i="100"/>
  <c r="AD1709" i="100"/>
  <c r="AD1710" i="100"/>
  <c r="AD1711" i="100"/>
  <c r="AD1712" i="100"/>
  <c r="AD1713" i="100"/>
  <c r="AD1714" i="100"/>
  <c r="AD1715" i="100"/>
  <c r="AD1716" i="100"/>
  <c r="AD1717" i="100"/>
  <c r="AD1718" i="100"/>
  <c r="AD1719" i="100"/>
  <c r="AD1720" i="100"/>
  <c r="AD1721" i="100"/>
  <c r="AD1722" i="100"/>
  <c r="AD1723" i="100"/>
  <c r="AD1724" i="100"/>
  <c r="AD1725" i="100"/>
  <c r="AD1726" i="100"/>
  <c r="AD1727" i="100"/>
  <c r="AD1728" i="100"/>
  <c r="AD1729" i="100"/>
  <c r="AD1730" i="100"/>
  <c r="AD1731" i="100"/>
  <c r="AD1732" i="100"/>
  <c r="AD1733" i="100"/>
  <c r="AD1734" i="100"/>
  <c r="AD1735" i="100"/>
  <c r="AD1736" i="100"/>
  <c r="AD1737" i="100"/>
  <c r="AD1738" i="100"/>
  <c r="AD1739" i="100"/>
  <c r="AD1740" i="100"/>
  <c r="AD1741" i="100"/>
  <c r="AD1742" i="100"/>
  <c r="AD1743" i="100"/>
  <c r="AD1744" i="100"/>
  <c r="AD1745" i="100"/>
  <c r="AD1746" i="100"/>
  <c r="AD1747" i="100"/>
  <c r="AD1748" i="100"/>
  <c r="AD1749" i="100"/>
  <c r="AD1750" i="100"/>
  <c r="AD1751" i="100"/>
  <c r="AD1752" i="100"/>
  <c r="AD1753" i="100"/>
  <c r="AD1754" i="100"/>
  <c r="AD1755" i="100"/>
  <c r="AD1756" i="100"/>
  <c r="AD1757" i="100"/>
  <c r="AD1758" i="100"/>
  <c r="AD1759" i="100"/>
  <c r="AD1760" i="100"/>
  <c r="AD1761" i="100"/>
  <c r="AD1762" i="100"/>
  <c r="AD1763" i="100"/>
  <c r="AD1764" i="100"/>
  <c r="AD1765" i="100"/>
  <c r="AD1766" i="100"/>
  <c r="AD1767" i="100"/>
  <c r="AD1768" i="100"/>
  <c r="AD1769" i="100"/>
  <c r="AD1770" i="100"/>
  <c r="AD1771" i="100"/>
  <c r="AD1772" i="100"/>
  <c r="AD1773" i="100"/>
  <c r="AD1774" i="100"/>
  <c r="AD1775" i="100"/>
  <c r="AD1776" i="100"/>
  <c r="AD1777" i="100"/>
  <c r="AD1778" i="100"/>
  <c r="AD1779" i="100"/>
  <c r="AD1780" i="100"/>
  <c r="AD1781" i="100"/>
  <c r="AD1782" i="100"/>
  <c r="AD1783" i="100"/>
  <c r="AD1784" i="100"/>
  <c r="AD1785" i="100"/>
  <c r="AD1786" i="100"/>
  <c r="AD1787" i="100"/>
  <c r="AD1788" i="100"/>
  <c r="AD1789" i="100"/>
  <c r="AD1790" i="100"/>
  <c r="AD1791" i="100"/>
  <c r="AD1792" i="100"/>
  <c r="AD1793" i="100"/>
  <c r="AD1794" i="100"/>
  <c r="AD1795" i="100"/>
  <c r="AD1796" i="100"/>
  <c r="AD1797" i="100"/>
  <c r="AD1798" i="100"/>
  <c r="AD1799" i="100"/>
  <c r="AD1800" i="100"/>
  <c r="AD1801" i="100"/>
  <c r="AD1802" i="100"/>
  <c r="AD1803" i="100"/>
  <c r="AD1804" i="100"/>
  <c r="AD1805" i="100"/>
  <c r="AD1806" i="100"/>
  <c r="AD1807" i="100"/>
  <c r="AD1808" i="100"/>
  <c r="AD1809" i="100"/>
  <c r="AD1810" i="100"/>
  <c r="AD1811" i="100"/>
  <c r="AD1812" i="100"/>
  <c r="AD1813" i="100"/>
  <c r="AD1814" i="100"/>
  <c r="AD1815" i="100"/>
  <c r="AD1816" i="100"/>
  <c r="AD1817" i="100"/>
  <c r="AD1818" i="100"/>
  <c r="AD1819" i="100"/>
  <c r="AD1820" i="100"/>
  <c r="AD1821" i="100"/>
  <c r="AD1822" i="100"/>
  <c r="AD1823" i="100"/>
  <c r="AD1824" i="100"/>
  <c r="AD1825" i="100"/>
  <c r="AD1826" i="100"/>
  <c r="AD1827" i="100"/>
  <c r="AD1828" i="100"/>
  <c r="AD1829" i="100"/>
  <c r="AD1830" i="100"/>
  <c r="AD1831" i="100"/>
  <c r="AD1832" i="100"/>
  <c r="AD1833" i="100"/>
  <c r="AD1834" i="100"/>
  <c r="AD1835" i="100"/>
  <c r="AD1836" i="100"/>
  <c r="AD1837" i="100"/>
  <c r="AD1838" i="100"/>
  <c r="AD1839" i="100"/>
  <c r="AD1840" i="100"/>
  <c r="AD1841" i="100"/>
  <c r="AD1842" i="100"/>
  <c r="AD1843" i="100"/>
  <c r="AD1844" i="100"/>
  <c r="AD1845" i="100"/>
  <c r="AD1846" i="100"/>
  <c r="AD1847" i="100"/>
  <c r="AD1848" i="100"/>
  <c r="AD1849" i="100"/>
  <c r="AD1850" i="100"/>
  <c r="AD1851" i="100"/>
  <c r="AD1852" i="100"/>
  <c r="AD1853" i="100"/>
  <c r="AD1854" i="100"/>
  <c r="AD1855" i="100"/>
  <c r="AD1856" i="100"/>
  <c r="AD1857" i="100"/>
  <c r="AD1858" i="100"/>
  <c r="AD1859" i="100"/>
  <c r="AD1860" i="100"/>
  <c r="AD1861" i="100"/>
  <c r="AD1862" i="100"/>
  <c r="AD1863" i="100"/>
  <c r="AD1864" i="100"/>
  <c r="AD1865" i="100"/>
  <c r="AD1866" i="100"/>
  <c r="AD1867" i="100"/>
  <c r="AD1868" i="100"/>
  <c r="AD1869" i="100"/>
  <c r="AD1870" i="100"/>
  <c r="AD1871" i="100"/>
  <c r="AD1872" i="100"/>
  <c r="AD1873" i="100"/>
  <c r="AD1874" i="100"/>
  <c r="AD1875" i="100"/>
  <c r="AD1876" i="100"/>
  <c r="AD1877" i="100"/>
  <c r="AD1878" i="100"/>
  <c r="AD1879" i="100"/>
  <c r="AD1880" i="100"/>
  <c r="AD1881" i="100"/>
  <c r="AD1882" i="100"/>
  <c r="AD1883" i="100"/>
  <c r="AD1884" i="100"/>
  <c r="AD1885" i="100"/>
  <c r="AD1886" i="100"/>
  <c r="AD1887" i="100"/>
  <c r="AD1888" i="100"/>
  <c r="AD1889" i="100"/>
  <c r="AD1890" i="100"/>
  <c r="AD1891" i="100"/>
  <c r="AD1892" i="100"/>
  <c r="AD1893" i="100"/>
  <c r="AD1894" i="100"/>
  <c r="AD1895" i="100"/>
  <c r="AD1896" i="100"/>
  <c r="AD1897" i="100"/>
  <c r="AD1898" i="100"/>
  <c r="AD1899" i="100"/>
  <c r="AD1900" i="100"/>
  <c r="AD1901" i="100"/>
  <c r="AD1902" i="100"/>
  <c r="AD1903" i="100"/>
  <c r="AD1904" i="100"/>
  <c r="AD1905" i="100"/>
  <c r="AD1906" i="100"/>
  <c r="AD1907" i="100"/>
  <c r="AD1908" i="100"/>
  <c r="AD1909" i="100"/>
  <c r="AD1910" i="100"/>
  <c r="AD1911" i="100"/>
  <c r="AD1912" i="100"/>
  <c r="AD1913" i="100"/>
  <c r="AD1914" i="100"/>
  <c r="AD1915" i="100"/>
  <c r="AD1916" i="100"/>
  <c r="AD1917" i="100"/>
  <c r="AD1918" i="100"/>
  <c r="AD1919" i="100"/>
  <c r="AD1920" i="100"/>
  <c r="AD1921" i="100"/>
  <c r="AD1922" i="100"/>
  <c r="AD1923" i="100"/>
  <c r="AD1924" i="100"/>
  <c r="AD1925" i="100"/>
  <c r="AD1926" i="100"/>
  <c r="AD1927" i="100"/>
  <c r="AD1928" i="100"/>
  <c r="AD1929" i="100"/>
  <c r="AD1930" i="100"/>
  <c r="AD1931" i="100"/>
  <c r="AD1932" i="100"/>
  <c r="AD1933" i="100"/>
  <c r="AD1934" i="100"/>
  <c r="AD1935" i="100"/>
  <c r="AD1936" i="100"/>
  <c r="AD1937" i="100"/>
  <c r="AD1938" i="100"/>
  <c r="AD1939" i="100"/>
  <c r="AD1940" i="100"/>
  <c r="AD1941" i="100"/>
  <c r="AD1942" i="100"/>
  <c r="AD1943" i="100"/>
  <c r="AD1944" i="100"/>
  <c r="AD1945" i="100"/>
  <c r="AD1946" i="100"/>
  <c r="AD1947" i="100"/>
  <c r="AD1948" i="100"/>
  <c r="AD1949" i="100"/>
  <c r="AD1950" i="100"/>
  <c r="AD1951" i="100"/>
  <c r="AD1952" i="100"/>
  <c r="AD1953" i="100"/>
  <c r="AD1954" i="100"/>
  <c r="AD1955" i="100"/>
  <c r="AD1956" i="100"/>
  <c r="AD1957" i="100"/>
  <c r="AD1958" i="100"/>
  <c r="AD1959" i="100"/>
  <c r="AD1960" i="100"/>
  <c r="AD1961" i="100"/>
  <c r="AD1962" i="100"/>
  <c r="AD1963" i="100"/>
  <c r="AD1964" i="100"/>
  <c r="AD1965" i="100"/>
  <c r="AD1966" i="100"/>
  <c r="AD1967" i="100"/>
  <c r="AD1968" i="100"/>
  <c r="AD1969" i="100"/>
  <c r="AD1970" i="100"/>
  <c r="AD1971" i="100"/>
  <c r="AD1972" i="100"/>
  <c r="AD1973" i="100"/>
  <c r="AD1974" i="100"/>
  <c r="AD1975" i="100"/>
  <c r="AD1976" i="100"/>
  <c r="AD1977" i="100"/>
  <c r="AD1978" i="100"/>
  <c r="AD1979" i="100"/>
  <c r="AD1980" i="100"/>
  <c r="AD1981" i="100"/>
  <c r="AD1982" i="100"/>
  <c r="AD1983" i="100"/>
  <c r="AD1984" i="100"/>
  <c r="AD1985" i="100"/>
  <c r="AD1986" i="100"/>
  <c r="AD1987" i="100"/>
  <c r="AD1988" i="100"/>
  <c r="AD1989" i="100"/>
  <c r="AD1990" i="100"/>
  <c r="AD1991" i="100"/>
  <c r="AD1992" i="100"/>
  <c r="AD1993" i="100"/>
  <c r="AD1994" i="100"/>
  <c r="AD1995" i="100"/>
  <c r="AD1996" i="100"/>
  <c r="AD1997" i="100"/>
  <c r="AD1998" i="100"/>
  <c r="AD1999" i="100"/>
  <c r="AD2000" i="100"/>
  <c r="AD2001" i="100"/>
  <c r="AD2002" i="100"/>
  <c r="AD2003" i="100"/>
  <c r="AD2004" i="100"/>
  <c r="AD2005" i="100"/>
  <c r="AD2006" i="100"/>
  <c r="AD2007" i="100"/>
  <c r="AD2008" i="100"/>
  <c r="AD2009" i="100"/>
  <c r="AD2010" i="100"/>
  <c r="AD2011" i="100"/>
  <c r="AD2012" i="100"/>
  <c r="AD2013" i="100"/>
  <c r="AD2014" i="100"/>
  <c r="AD2015" i="100"/>
  <c r="AD2016" i="100"/>
  <c r="AD2017" i="100"/>
  <c r="AD2018" i="100"/>
  <c r="AD2019" i="100"/>
  <c r="AD2020" i="100"/>
  <c r="AD2021" i="100"/>
  <c r="AD2022" i="100"/>
  <c r="AD2023" i="100"/>
  <c r="AD2024" i="100"/>
  <c r="AD2025" i="100"/>
  <c r="AD2026" i="100"/>
  <c r="AD2027" i="100"/>
  <c r="AD2028" i="100"/>
  <c r="AD2029" i="100"/>
  <c r="AD2030" i="100"/>
  <c r="AD2031" i="100"/>
  <c r="AD2032" i="100"/>
  <c r="AD2033" i="100"/>
  <c r="AD2034" i="100"/>
  <c r="AD2035" i="100"/>
  <c r="AD2036" i="100"/>
  <c r="AD2037" i="100"/>
  <c r="AD2038" i="100"/>
  <c r="AD2039" i="100"/>
  <c r="AD2040" i="100"/>
  <c r="AD2041" i="100"/>
  <c r="AD2042" i="100"/>
  <c r="AD2043" i="100"/>
  <c r="AD2044" i="100"/>
  <c r="AD2045" i="100"/>
  <c r="AD2046" i="100"/>
  <c r="AD2047" i="100"/>
  <c r="AD2048" i="100"/>
  <c r="AD2049" i="100"/>
  <c r="AD2050" i="100"/>
  <c r="AD2051" i="100"/>
  <c r="AD2052" i="100"/>
  <c r="AD2053" i="100"/>
  <c r="AD2054" i="100"/>
  <c r="AD2055" i="100"/>
  <c r="AD2056" i="100"/>
  <c r="AD2057" i="100"/>
  <c r="AD2058" i="100"/>
  <c r="AD2059" i="100"/>
  <c r="AD2060" i="100"/>
  <c r="AD2061" i="100"/>
  <c r="AD2062" i="100"/>
  <c r="AD2063" i="100"/>
  <c r="AD2064" i="100"/>
  <c r="AD2065" i="100"/>
  <c r="AD2066" i="100"/>
  <c r="AD2067" i="100"/>
  <c r="AD2068" i="100"/>
  <c r="AD2069" i="100"/>
  <c r="AD2070" i="100"/>
  <c r="AD2071" i="100"/>
  <c r="AD2072" i="100"/>
  <c r="AD2073" i="100"/>
  <c r="AD2074" i="100"/>
  <c r="AD2075" i="100"/>
  <c r="AD2076" i="100"/>
  <c r="AD2077" i="100"/>
  <c r="AD2078" i="100"/>
  <c r="AD2079" i="100"/>
  <c r="AD2080" i="100"/>
  <c r="AD2081" i="100"/>
  <c r="AD2082" i="100"/>
  <c r="AD2083" i="100"/>
  <c r="AD2084" i="100"/>
  <c r="AD2085" i="100"/>
  <c r="AD2086" i="100"/>
  <c r="AD2087" i="100"/>
  <c r="AD2088" i="100"/>
  <c r="AD2089" i="100"/>
  <c r="AD2090" i="100"/>
  <c r="AD2091" i="100"/>
  <c r="AD2092" i="100"/>
  <c r="AD2093" i="100"/>
  <c r="AD2094" i="100"/>
  <c r="AD2095" i="100"/>
  <c r="AD2096" i="100"/>
  <c r="AD2097" i="100"/>
  <c r="AD2098" i="100"/>
  <c r="AD2099" i="100"/>
  <c r="AD2100" i="100"/>
  <c r="AD2101" i="100"/>
  <c r="AD2102" i="100"/>
  <c r="AD2103" i="100"/>
  <c r="AD2104" i="100"/>
  <c r="AD2105" i="100"/>
  <c r="AD2106" i="100"/>
  <c r="AD2107" i="100"/>
  <c r="AD2108" i="100"/>
  <c r="AD2109" i="100"/>
  <c r="AD2110" i="100"/>
  <c r="AD2111" i="100"/>
  <c r="AD2112" i="100"/>
  <c r="AD2113" i="100"/>
  <c r="AD2114" i="100"/>
  <c r="AD2115" i="100"/>
  <c r="AD2116" i="100"/>
  <c r="AD2117" i="100"/>
  <c r="AD2118" i="100"/>
  <c r="AD2119" i="100"/>
  <c r="AD2120" i="100"/>
  <c r="AD2121" i="100"/>
  <c r="AD2122" i="100"/>
  <c r="AD2123" i="100"/>
  <c r="AD2124" i="100"/>
  <c r="AD2125" i="100"/>
  <c r="AD2126" i="100"/>
  <c r="AD2127" i="100"/>
  <c r="AD2128" i="100"/>
  <c r="AD2129" i="100"/>
  <c r="AD2130" i="100"/>
  <c r="AD2131" i="100"/>
  <c r="AD2132" i="100"/>
  <c r="AD2133" i="100"/>
  <c r="AD2134" i="100"/>
  <c r="AD2135" i="100"/>
  <c r="AD2136" i="100"/>
  <c r="AD2137" i="100"/>
  <c r="AD2138" i="100"/>
  <c r="AD2139" i="100"/>
  <c r="AD2140" i="100"/>
  <c r="AD2141" i="100"/>
  <c r="AD2142" i="100"/>
  <c r="AD2143" i="100"/>
  <c r="AD2144" i="100"/>
  <c r="AD2145" i="100"/>
  <c r="AD2146" i="100"/>
  <c r="AD2147" i="100"/>
  <c r="AD2148" i="100"/>
  <c r="AD2149" i="100"/>
  <c r="AD2150" i="100"/>
  <c r="AD2151" i="100"/>
  <c r="AD2152" i="100"/>
  <c r="AD2153" i="100"/>
  <c r="AD2154" i="100"/>
  <c r="AD2155" i="100"/>
  <c r="AD2156" i="100"/>
  <c r="AD2157" i="100"/>
  <c r="AD2158" i="100"/>
  <c r="AD2159" i="100"/>
  <c r="AD2160" i="100"/>
  <c r="AD2161" i="100"/>
  <c r="AD2162" i="100"/>
  <c r="AD2163" i="100"/>
  <c r="AD2164" i="100"/>
  <c r="AD2165" i="100"/>
  <c r="AD2166" i="100"/>
  <c r="AD2167" i="100"/>
  <c r="AD2168" i="100"/>
  <c r="AD2169" i="100"/>
  <c r="AD2170" i="100"/>
  <c r="AD2171" i="100"/>
  <c r="AD2172" i="100"/>
  <c r="AD2173" i="100"/>
  <c r="AD2174" i="100"/>
  <c r="AD2175" i="100"/>
  <c r="AD2176" i="100"/>
  <c r="AD2177" i="100"/>
  <c r="AD2178" i="100"/>
  <c r="AD2179" i="100"/>
  <c r="AD2180" i="100"/>
  <c r="AD2181" i="100"/>
  <c r="AD2182" i="100"/>
  <c r="AD2183" i="100"/>
  <c r="AD2184" i="100"/>
  <c r="AD2185" i="100"/>
  <c r="AD2186" i="100"/>
  <c r="AD2187" i="100"/>
  <c r="AD2188" i="100"/>
  <c r="AD2189" i="100"/>
  <c r="AD2190" i="100"/>
  <c r="AD2191" i="100"/>
  <c r="AD2192" i="100"/>
  <c r="AD2193" i="100"/>
  <c r="AD2194" i="100"/>
  <c r="AD2195" i="100"/>
  <c r="AD2196" i="100"/>
  <c r="AD2197" i="100"/>
  <c r="AD2198" i="100"/>
  <c r="AD2199" i="100"/>
  <c r="AD2200" i="100"/>
  <c r="AD2201" i="100"/>
  <c r="AD2202" i="100"/>
  <c r="AD2203" i="100"/>
  <c r="AD2204" i="100"/>
  <c r="AD2205" i="100"/>
  <c r="AD2206" i="100"/>
  <c r="AD2207" i="100"/>
  <c r="AD2208" i="100"/>
  <c r="AD2209" i="100"/>
  <c r="AD2210" i="100"/>
  <c r="AD2211" i="100"/>
  <c r="AD2212" i="100"/>
  <c r="AD2213" i="100"/>
  <c r="AD2214" i="100"/>
  <c r="AD2215" i="100"/>
  <c r="AD2216" i="100"/>
  <c r="AD2217" i="100"/>
  <c r="AD2218" i="100"/>
  <c r="AD2219" i="100"/>
  <c r="AD2220" i="100"/>
  <c r="AD2221" i="100"/>
  <c r="AD2222" i="100"/>
  <c r="AD2223" i="100"/>
  <c r="AD2224" i="100"/>
  <c r="AD2225" i="100"/>
  <c r="AD2226" i="100"/>
  <c r="AD2227" i="100"/>
  <c r="AD2228" i="100"/>
  <c r="AD2229" i="100"/>
  <c r="AD2230" i="100"/>
  <c r="AD2231" i="100"/>
  <c r="AD2232" i="100"/>
  <c r="AD2233" i="100"/>
  <c r="AD2234" i="100"/>
  <c r="AD2235" i="100"/>
  <c r="AD2236" i="100"/>
  <c r="AD2237" i="100"/>
  <c r="AD2238" i="100"/>
  <c r="AD2239" i="100"/>
  <c r="AD2240" i="100"/>
  <c r="AD2241" i="100"/>
  <c r="AD2242" i="100"/>
  <c r="AD2243" i="100"/>
  <c r="AD2244" i="100"/>
  <c r="AD2245" i="100"/>
  <c r="AD2246" i="100"/>
  <c r="AD2247" i="100"/>
  <c r="AD2248" i="100"/>
  <c r="AD2249" i="100"/>
  <c r="AD2250" i="100"/>
  <c r="AD2251" i="100"/>
  <c r="AD2252" i="100"/>
  <c r="AD2253" i="100"/>
  <c r="AD2254" i="100"/>
  <c r="AD2255" i="100"/>
  <c r="AD2256" i="100"/>
  <c r="AD2257" i="100"/>
  <c r="AD2258" i="100"/>
  <c r="AD2259" i="100"/>
  <c r="AD2260" i="100"/>
  <c r="AD2261" i="100"/>
  <c r="AD2262" i="100"/>
  <c r="AD2263" i="100"/>
  <c r="AD2264" i="100"/>
  <c r="AD2265" i="100"/>
  <c r="AD2266" i="100"/>
  <c r="AD2267" i="100"/>
  <c r="AD2268" i="100"/>
  <c r="AD2269" i="100"/>
  <c r="AD2270" i="100"/>
  <c r="AD2271" i="100"/>
  <c r="AD2272" i="100"/>
  <c r="AD2273" i="100"/>
  <c r="AD2274" i="100"/>
  <c r="AD2275" i="100"/>
  <c r="AD2276" i="100"/>
  <c r="AD2277" i="100"/>
  <c r="AD2278" i="100"/>
  <c r="AD2279" i="100"/>
  <c r="AD2280" i="100"/>
  <c r="AD2281" i="100"/>
  <c r="AD2282" i="100"/>
  <c r="AD2283" i="100"/>
  <c r="AD2284" i="100"/>
  <c r="AD2285" i="100"/>
  <c r="AD2286" i="100"/>
  <c r="AD2287" i="100"/>
  <c r="AD2288" i="100"/>
  <c r="AD2289" i="100"/>
  <c r="AD2290" i="100"/>
  <c r="AD2291" i="100"/>
  <c r="AD2292" i="100"/>
  <c r="AD2293" i="100"/>
  <c r="AD2294" i="100"/>
  <c r="AD2295" i="100"/>
  <c r="AD2296" i="100"/>
  <c r="AD2297" i="100"/>
  <c r="AD2298" i="100"/>
  <c r="AD2299" i="100"/>
  <c r="AD2300" i="100"/>
  <c r="AD2301" i="100"/>
  <c r="AD2302" i="100"/>
  <c r="AD2303" i="100"/>
  <c r="AD2304" i="100"/>
  <c r="AD2305" i="100"/>
  <c r="AD2306" i="100"/>
  <c r="AD2307" i="100"/>
  <c r="AD2308" i="100"/>
  <c r="AD2309" i="100"/>
  <c r="AD2310" i="100"/>
  <c r="AD2311" i="100"/>
  <c r="AD2312" i="100"/>
  <c r="AD2313" i="100"/>
  <c r="AD2314" i="100"/>
  <c r="AD2315" i="100"/>
  <c r="AD2316" i="100"/>
  <c r="AD2317" i="100"/>
  <c r="AD2318" i="100"/>
  <c r="AD2319" i="100"/>
  <c r="AD2320" i="100"/>
  <c r="AD2321" i="100"/>
  <c r="AD2322" i="100"/>
  <c r="AD2323" i="100"/>
  <c r="AD2324" i="100"/>
  <c r="AD2325" i="100"/>
  <c r="AD2326" i="100"/>
  <c r="AD2327" i="100"/>
  <c r="AD2328" i="100"/>
  <c r="AD2329" i="100"/>
  <c r="AD2330" i="100"/>
  <c r="AD2331" i="100"/>
  <c r="AD2332" i="100"/>
  <c r="AD2333" i="100"/>
  <c r="AD2334" i="100"/>
  <c r="AD2335" i="100"/>
  <c r="AD2336" i="100"/>
  <c r="AD2337" i="100"/>
  <c r="AD2338" i="100"/>
  <c r="AD2339" i="100"/>
  <c r="AD2340" i="100"/>
  <c r="AD2341" i="100"/>
  <c r="AD2342" i="100"/>
  <c r="AD2343" i="100"/>
  <c r="AD2344" i="100"/>
  <c r="AD2345" i="100"/>
  <c r="AD2346" i="100"/>
  <c r="AD2347" i="100"/>
  <c r="AD2348" i="100"/>
  <c r="AD2349" i="100"/>
  <c r="AD2350" i="100"/>
  <c r="AD2351" i="100"/>
  <c r="AD2352" i="100"/>
  <c r="AD2353" i="100"/>
  <c r="AD2354" i="100"/>
  <c r="AD2355" i="100"/>
  <c r="AD2356" i="100"/>
  <c r="AD2357" i="100"/>
  <c r="AD2358" i="100"/>
  <c r="AD2359" i="100"/>
  <c r="AD2360" i="100"/>
  <c r="AD2361" i="100"/>
  <c r="AD2362" i="100"/>
  <c r="AD2363" i="100"/>
  <c r="AD2364" i="100"/>
  <c r="AD2365" i="100"/>
  <c r="AD2366" i="100"/>
  <c r="AD2367" i="100"/>
  <c r="AD2368" i="100"/>
  <c r="AD2369" i="100"/>
  <c r="AD2370" i="100"/>
  <c r="AD2371" i="100"/>
  <c r="AD2372" i="100"/>
  <c r="AD2373" i="100"/>
  <c r="AD2374" i="100"/>
  <c r="AD2375" i="100"/>
  <c r="AD2376" i="100"/>
  <c r="AD2377" i="100"/>
  <c r="AD2378" i="100"/>
  <c r="AD2379" i="100"/>
  <c r="AD2380" i="100"/>
  <c r="AD2381" i="100"/>
  <c r="AD2382" i="100"/>
  <c r="AD2383" i="100"/>
  <c r="AD2384" i="100"/>
  <c r="AD2385" i="100"/>
  <c r="AD2386" i="100"/>
  <c r="AD2387" i="100"/>
  <c r="AD2388" i="100"/>
  <c r="AD2389" i="100"/>
  <c r="AD2390" i="100"/>
  <c r="AD2391" i="100"/>
  <c r="AD2392" i="100"/>
  <c r="AD2393" i="100"/>
  <c r="AD2394" i="100"/>
  <c r="AD2395" i="100"/>
  <c r="AD2396" i="100"/>
  <c r="AD2397" i="100"/>
  <c r="AD2398" i="100"/>
  <c r="AD2399" i="100"/>
  <c r="AD2400" i="100"/>
  <c r="AD2401" i="100"/>
  <c r="AD2402" i="100"/>
  <c r="AD2403" i="100"/>
  <c r="AD2404" i="100"/>
  <c r="AD2405" i="100"/>
  <c r="AD2406" i="100"/>
  <c r="AD2407" i="100"/>
  <c r="AD2408" i="100"/>
  <c r="AD2409" i="100"/>
  <c r="AD2410" i="100"/>
  <c r="AD2411" i="100"/>
  <c r="AD2412" i="100"/>
  <c r="AD2413" i="100"/>
  <c r="AD2414" i="100"/>
  <c r="AD2415" i="100"/>
  <c r="AD2416" i="100"/>
  <c r="AD2417" i="100"/>
  <c r="AD2418" i="100"/>
  <c r="AD2419" i="100"/>
  <c r="AD2420" i="100"/>
  <c r="AD2421" i="100"/>
  <c r="AD2422" i="100"/>
  <c r="AD2423" i="100"/>
  <c r="AD2424" i="100"/>
  <c r="AD2425" i="100"/>
  <c r="AD2426" i="100"/>
  <c r="AD2427" i="100"/>
  <c r="AD2428" i="100"/>
  <c r="AD2429" i="100"/>
  <c r="AD2430" i="100"/>
  <c r="AD2431" i="100"/>
  <c r="AD2432" i="100"/>
  <c r="AD2433" i="100"/>
  <c r="AD2434" i="100"/>
  <c r="AD2435" i="100"/>
  <c r="AD2436" i="100"/>
  <c r="AD2437" i="100"/>
  <c r="AD2438" i="100"/>
  <c r="AD2439" i="100"/>
  <c r="AD2440" i="100"/>
  <c r="AD2441" i="100"/>
  <c r="AD2442" i="100"/>
  <c r="AD2443" i="100"/>
  <c r="AD2444" i="100"/>
  <c r="AD2445" i="100"/>
  <c r="AD2446" i="100"/>
  <c r="AD2447" i="100"/>
  <c r="AD2448" i="100"/>
  <c r="AD2449" i="100"/>
  <c r="AD2450" i="100"/>
  <c r="AD2451" i="100"/>
  <c r="AD2452" i="100"/>
  <c r="AD2453" i="100"/>
  <c r="AD2454" i="100"/>
  <c r="AD2455" i="100"/>
  <c r="AD2456" i="100"/>
  <c r="AD2457" i="100"/>
  <c r="AD2458" i="100"/>
  <c r="AD2459" i="100"/>
  <c r="AD2460" i="100"/>
  <c r="AD2461" i="100"/>
  <c r="AD2462" i="100"/>
  <c r="AD2463" i="100"/>
  <c r="AD2464" i="100"/>
  <c r="AD2465" i="100"/>
  <c r="AD2466" i="100"/>
  <c r="AD2467" i="100"/>
  <c r="AD2468" i="100"/>
  <c r="AD2469" i="100"/>
  <c r="AD2470" i="100"/>
  <c r="AD2471" i="100"/>
  <c r="AD2472" i="100"/>
  <c r="AD2473" i="100"/>
  <c r="AD2474" i="100"/>
  <c r="AD2475" i="100"/>
  <c r="AD2476" i="100"/>
  <c r="AD2477" i="100"/>
  <c r="AD2478" i="100"/>
  <c r="AD2479" i="100"/>
  <c r="AD2480" i="100"/>
  <c r="AD2481" i="100"/>
  <c r="AD2482" i="100"/>
  <c r="AD2483" i="100"/>
  <c r="AD2484" i="100"/>
  <c r="AD2485" i="100"/>
  <c r="AD2486" i="100"/>
  <c r="AD2487" i="100"/>
  <c r="AD2488" i="100"/>
  <c r="AD2489" i="100"/>
  <c r="AD2490" i="100"/>
  <c r="AD2491" i="100"/>
  <c r="AD2492" i="100"/>
  <c r="AD2493" i="100"/>
  <c r="AD2494" i="100"/>
  <c r="AD2495" i="100"/>
  <c r="AD2496" i="100"/>
  <c r="AD2497" i="100"/>
  <c r="AD2498" i="100"/>
  <c r="AD2499" i="100"/>
  <c r="AD2500" i="100"/>
  <c r="AD2501" i="100"/>
  <c r="AD2502" i="100"/>
  <c r="AD2503" i="100"/>
  <c r="AD2504" i="100"/>
  <c r="AD2505" i="100"/>
  <c r="AD2506" i="100"/>
  <c r="AD2507" i="100"/>
  <c r="AD2508" i="100"/>
  <c r="AD2509" i="100"/>
  <c r="AD2510" i="100"/>
  <c r="AD2511" i="100"/>
  <c r="AD2512" i="100"/>
  <c r="AD2513" i="100"/>
  <c r="AD2514" i="100"/>
  <c r="AD2515" i="100"/>
  <c r="AD2516" i="100"/>
  <c r="AD2517" i="100"/>
  <c r="AD2518" i="100"/>
  <c r="AD2519" i="100"/>
  <c r="AD2520" i="100"/>
  <c r="AD2521" i="100"/>
  <c r="AD2522" i="100"/>
  <c r="AD2523" i="100"/>
  <c r="AD2524" i="100"/>
  <c r="AD2525" i="100"/>
  <c r="AD2526" i="100"/>
  <c r="AD2527" i="100"/>
  <c r="AD2528" i="100"/>
  <c r="AD2529" i="100"/>
  <c r="AD2530" i="100"/>
  <c r="AD2531" i="100"/>
  <c r="AD2532" i="100"/>
  <c r="AD2533" i="100"/>
  <c r="AD2534" i="100"/>
  <c r="AD2535" i="100"/>
  <c r="AD2536" i="100"/>
  <c r="AD2537" i="100"/>
  <c r="AD2538" i="100"/>
  <c r="AD2539" i="100"/>
  <c r="AD2540" i="100"/>
  <c r="AD2541" i="100"/>
  <c r="AD2542" i="100"/>
  <c r="AD2543" i="100"/>
  <c r="AD2544" i="100"/>
  <c r="AD2545" i="100"/>
  <c r="AD2546" i="100"/>
  <c r="AD2547" i="100"/>
  <c r="AD2548" i="100"/>
  <c r="AD2549" i="100"/>
  <c r="AD2550" i="100"/>
  <c r="AD2551" i="100"/>
  <c r="AD2552" i="100"/>
  <c r="AD2553" i="100"/>
  <c r="AD2554" i="100"/>
  <c r="AD2555" i="100"/>
  <c r="AD2556" i="100"/>
  <c r="AD2557" i="100"/>
  <c r="AD2558" i="100"/>
  <c r="AD2559" i="100"/>
  <c r="AD2560" i="100"/>
  <c r="AD2561" i="100"/>
  <c r="AD2562" i="100"/>
  <c r="AD2563" i="100"/>
  <c r="AD2564" i="100"/>
  <c r="AD2565" i="100"/>
  <c r="AD2566" i="100"/>
  <c r="AD2567" i="100"/>
  <c r="AD2568" i="100"/>
  <c r="AD2569" i="100"/>
  <c r="AD2570" i="100"/>
  <c r="AD2571" i="100"/>
  <c r="AD2572" i="100"/>
  <c r="AD2573" i="100"/>
  <c r="AD2574" i="100"/>
  <c r="AD2575" i="100"/>
  <c r="AD2576" i="100"/>
  <c r="AD2577" i="100"/>
  <c r="AD2578" i="100"/>
  <c r="AD2579" i="100"/>
  <c r="AD2580" i="100"/>
  <c r="AD2581" i="100"/>
  <c r="AD2582" i="100"/>
  <c r="AD2583" i="100"/>
  <c r="AD2584" i="100"/>
  <c r="AD2585" i="100"/>
  <c r="AD2586" i="100"/>
  <c r="AD2587" i="100"/>
  <c r="AD2588" i="100"/>
  <c r="AD2589" i="100"/>
  <c r="AD2590" i="100"/>
  <c r="AD2591" i="100"/>
  <c r="AD2592" i="100"/>
  <c r="AD2593" i="100"/>
  <c r="AD2594" i="100"/>
  <c r="AD2595" i="100"/>
  <c r="AD2596" i="100"/>
  <c r="AD2597" i="100"/>
  <c r="AD2598" i="100"/>
  <c r="AD2599" i="100"/>
  <c r="AD2600" i="100"/>
  <c r="AD2601" i="100"/>
  <c r="AD2602" i="100"/>
  <c r="AD2603" i="100"/>
  <c r="AD2604" i="100"/>
  <c r="AD2605" i="100"/>
  <c r="AD2606" i="100"/>
  <c r="AD2607" i="100"/>
  <c r="AD2608" i="100"/>
  <c r="AD2609" i="100"/>
  <c r="AD2610" i="100"/>
  <c r="AD2611" i="100"/>
  <c r="AD2612" i="100"/>
  <c r="AD2613" i="100"/>
  <c r="AD2614" i="100"/>
  <c r="AD2615" i="100"/>
  <c r="AD2616" i="100"/>
  <c r="AD2617" i="100"/>
  <c r="AD2618" i="100"/>
  <c r="AD2619" i="100"/>
  <c r="AD2620" i="100"/>
  <c r="AD2621" i="100"/>
  <c r="AD2622" i="100"/>
  <c r="AD2623" i="100"/>
  <c r="AD2624" i="100"/>
  <c r="AD2625" i="100"/>
  <c r="AD2626" i="100"/>
  <c r="AD2627" i="100"/>
  <c r="AD2628" i="100"/>
  <c r="AD2629" i="100"/>
  <c r="AD2630" i="100"/>
  <c r="AD2631" i="100"/>
  <c r="AD2632" i="100"/>
  <c r="AD2633" i="100"/>
  <c r="AD2634" i="100"/>
  <c r="AD2635" i="100"/>
  <c r="AD2636" i="100"/>
  <c r="AD2637" i="100"/>
  <c r="AD2638" i="100"/>
  <c r="AD2639" i="100"/>
  <c r="AD2640" i="100"/>
  <c r="AD2641" i="100"/>
  <c r="AD2642" i="100"/>
  <c r="AD2643" i="100"/>
  <c r="AD2644" i="100"/>
  <c r="AD2645" i="100"/>
  <c r="AD2646" i="100"/>
  <c r="AD2647" i="100"/>
  <c r="AD2648" i="100"/>
  <c r="AD2649" i="100"/>
  <c r="AD2650" i="100"/>
  <c r="AD2651" i="100"/>
  <c r="AD2652" i="100"/>
  <c r="AD2653" i="100"/>
  <c r="AD2654" i="100"/>
  <c r="AD2655" i="100"/>
  <c r="AD2656" i="100"/>
  <c r="AD2657" i="100"/>
  <c r="AD2658" i="100"/>
  <c r="AD2659" i="100"/>
  <c r="AD2660" i="100"/>
  <c r="AD2661" i="100"/>
  <c r="AD2662" i="100"/>
  <c r="AD2663" i="100"/>
  <c r="AD2664" i="100"/>
  <c r="AD2665" i="100"/>
  <c r="AD2666" i="100"/>
  <c r="AD2667" i="100"/>
  <c r="AD2668" i="100"/>
  <c r="AD2669" i="100"/>
  <c r="AD2670" i="100"/>
  <c r="AD2671" i="100"/>
  <c r="AD2672" i="100"/>
  <c r="AD2673" i="100"/>
  <c r="AD2674" i="100"/>
  <c r="AD2675" i="100"/>
  <c r="AD2676" i="100"/>
  <c r="AD2677" i="100"/>
  <c r="AD2678" i="100"/>
  <c r="AD2679" i="100"/>
  <c r="AD2680" i="100"/>
  <c r="AD2681" i="100"/>
  <c r="AD2682" i="100"/>
  <c r="AD2683" i="100"/>
  <c r="AD2684" i="100"/>
  <c r="AD2685" i="100"/>
  <c r="AD2686" i="100"/>
  <c r="AD2687" i="100"/>
  <c r="AD2688" i="100"/>
  <c r="AD2689" i="100"/>
  <c r="AD2690" i="100"/>
  <c r="AD2691" i="100"/>
  <c r="AD2692" i="100"/>
  <c r="AD2693" i="100"/>
  <c r="AD2694" i="100"/>
  <c r="AD2695" i="100"/>
  <c r="AD2696" i="100"/>
  <c r="AD2697" i="100"/>
  <c r="AD2698" i="100"/>
  <c r="AD2699" i="100"/>
  <c r="AD2700" i="100"/>
  <c r="AD2701" i="100"/>
  <c r="AD2702" i="100"/>
  <c r="AD2703" i="100"/>
  <c r="AD2704" i="100"/>
  <c r="AD2705" i="100"/>
  <c r="AD2706" i="100"/>
  <c r="AD2707" i="100"/>
  <c r="AD2708" i="100"/>
  <c r="AD2709" i="100"/>
  <c r="AD2710" i="100"/>
  <c r="AD2711" i="100"/>
  <c r="AD2712" i="100"/>
  <c r="AD2713" i="100"/>
  <c r="AD2714" i="100"/>
  <c r="AD2715" i="100"/>
  <c r="AD2716" i="100"/>
  <c r="AD2717" i="100"/>
  <c r="AD2718" i="100"/>
  <c r="AD2719" i="100"/>
  <c r="AD2720" i="100"/>
  <c r="AD2721" i="100"/>
  <c r="AD2722" i="100"/>
  <c r="AD2723" i="100"/>
  <c r="AD2724" i="100"/>
  <c r="AD2725" i="100"/>
  <c r="AD2726" i="100"/>
  <c r="AD2727" i="100"/>
  <c r="AD2728" i="100"/>
  <c r="AD2729" i="100"/>
  <c r="AD2730" i="100"/>
  <c r="AD2731" i="100"/>
  <c r="AD2732" i="100"/>
  <c r="AD2733" i="100"/>
  <c r="AD2734" i="100"/>
  <c r="AD2735" i="100"/>
  <c r="AD2736" i="100"/>
  <c r="AD2737" i="100"/>
  <c r="AD2738" i="100"/>
  <c r="AD2739" i="100"/>
  <c r="AD2740" i="100"/>
  <c r="AD2741" i="100"/>
  <c r="AD2742" i="100"/>
  <c r="AD2743" i="100"/>
  <c r="AD2744" i="100"/>
  <c r="AD2745" i="100"/>
  <c r="AD2746" i="100"/>
  <c r="AD2747" i="100"/>
  <c r="AD2748" i="100"/>
  <c r="AD2749" i="100"/>
  <c r="AD2750" i="100"/>
  <c r="AD2751" i="100"/>
  <c r="AD2752" i="100"/>
  <c r="AD2753" i="100"/>
  <c r="AD2754" i="100"/>
  <c r="AD2755" i="100"/>
  <c r="AD2756" i="100"/>
  <c r="AD2757" i="100"/>
  <c r="AD2758" i="100"/>
  <c r="AD2759" i="100"/>
  <c r="AD2760" i="100"/>
  <c r="AD2761" i="100"/>
  <c r="AD2762" i="100"/>
  <c r="AD2763" i="100"/>
  <c r="AD2764" i="100"/>
  <c r="AD2765" i="100"/>
  <c r="AD2766" i="100"/>
  <c r="AD2767" i="100"/>
  <c r="AD2768" i="100"/>
  <c r="AD2769" i="100"/>
  <c r="AD2770" i="100"/>
  <c r="AD2771" i="100"/>
  <c r="AD2772" i="100"/>
  <c r="AD2773" i="100"/>
  <c r="AD2774" i="100"/>
  <c r="AD2775" i="100"/>
  <c r="AD2776" i="100"/>
  <c r="AD2777" i="100"/>
  <c r="AD2778" i="100"/>
  <c r="AD2779" i="100"/>
  <c r="AD2780" i="100"/>
  <c r="AD2781" i="100"/>
  <c r="AD2782" i="100"/>
  <c r="AD2783" i="100"/>
  <c r="AD2784" i="100"/>
  <c r="AD2785" i="100"/>
  <c r="AD2786" i="100"/>
  <c r="AD2787" i="100"/>
  <c r="AD2788" i="100"/>
  <c r="AD2789" i="100"/>
  <c r="AD2790" i="100"/>
  <c r="AD2791" i="100"/>
  <c r="AD2792" i="100"/>
  <c r="AD2793" i="100"/>
  <c r="AD2794" i="100"/>
  <c r="AD2795" i="100"/>
  <c r="AD2796" i="100"/>
  <c r="AD2797" i="100"/>
  <c r="AD2798" i="100"/>
  <c r="AD2799" i="100"/>
  <c r="AD2800" i="100"/>
  <c r="AD2801" i="100"/>
  <c r="AD2802" i="100"/>
  <c r="AD2803" i="100"/>
  <c r="AD2804" i="100"/>
  <c r="AD2805" i="100"/>
  <c r="AD2806" i="100"/>
  <c r="AD2807" i="100"/>
  <c r="AD2808" i="100"/>
  <c r="AD2809" i="100"/>
  <c r="AD2810" i="100"/>
  <c r="AD2811" i="100"/>
  <c r="AD2812" i="100"/>
  <c r="AD2813" i="100"/>
  <c r="AD2814" i="100"/>
  <c r="AD2815" i="100"/>
  <c r="AD2816" i="100"/>
  <c r="AD2817" i="100"/>
  <c r="AD2818" i="100"/>
  <c r="AD2819" i="100"/>
  <c r="AD2820" i="100"/>
  <c r="AD2821" i="100"/>
  <c r="AD2822" i="100"/>
  <c r="AD2823" i="100"/>
  <c r="AD2824" i="100"/>
  <c r="AD2825" i="100"/>
  <c r="AD2826" i="100"/>
  <c r="AD2827" i="100"/>
  <c r="AD2828" i="100"/>
  <c r="AD2829" i="100"/>
  <c r="AD2830" i="100"/>
  <c r="AD2831" i="100"/>
  <c r="AD2832" i="100"/>
  <c r="AD2833" i="100"/>
  <c r="AD2834" i="100"/>
  <c r="AD2835" i="100"/>
  <c r="AD2836" i="100"/>
  <c r="AD2837" i="100"/>
  <c r="AD2838" i="100"/>
  <c r="AD2839" i="100"/>
  <c r="AD2840" i="100"/>
  <c r="AD2841" i="100"/>
  <c r="AD2842" i="100"/>
  <c r="AD2843" i="100"/>
  <c r="AD2844" i="100"/>
  <c r="AD2845" i="100"/>
  <c r="AD2846" i="100"/>
  <c r="AD2847" i="100"/>
  <c r="AD2848" i="100"/>
  <c r="AD2849" i="100"/>
  <c r="AD2850" i="100"/>
  <c r="AD2851" i="100"/>
  <c r="AD2852" i="100"/>
  <c r="AD2853" i="100"/>
  <c r="AD2854" i="100"/>
  <c r="AD2855" i="100"/>
  <c r="AD2856" i="100"/>
  <c r="AD2857" i="100"/>
  <c r="AD2858" i="100"/>
  <c r="AD2859" i="100"/>
  <c r="AD2860" i="100"/>
  <c r="AD2861" i="100"/>
  <c r="AD2862" i="100"/>
  <c r="AD2863" i="100"/>
  <c r="AD2864" i="100"/>
  <c r="AD2865" i="100"/>
  <c r="AD2866" i="100"/>
  <c r="AD2867" i="100"/>
  <c r="AD2868" i="100"/>
  <c r="AD2869" i="100"/>
  <c r="AD2870" i="100"/>
  <c r="AD2871" i="100"/>
  <c r="AD2872" i="100"/>
  <c r="AD2873" i="100"/>
  <c r="AD2874" i="100"/>
  <c r="AD2875" i="100"/>
  <c r="AD2876" i="100"/>
  <c r="AD2877" i="100"/>
  <c r="AD2878" i="100"/>
  <c r="AD2879" i="100"/>
  <c r="AD2880" i="100"/>
  <c r="AD2881" i="100"/>
  <c r="AD2882" i="100"/>
  <c r="AD2883" i="100"/>
  <c r="AD2884" i="100"/>
  <c r="AD2885" i="100"/>
  <c r="AD2886" i="100"/>
  <c r="AD2887" i="100"/>
  <c r="AD2888" i="100"/>
  <c r="AD2889" i="100"/>
  <c r="AD2890" i="100"/>
  <c r="AD2891" i="100"/>
  <c r="AD2892" i="100"/>
  <c r="AD2893" i="100"/>
  <c r="AD2894" i="100"/>
  <c r="AD2895" i="100"/>
  <c r="AD2896" i="100"/>
  <c r="AD2897" i="100"/>
  <c r="AD2898" i="100"/>
  <c r="AD2899" i="100"/>
  <c r="AD2900" i="100"/>
  <c r="AD2901" i="100"/>
  <c r="AD2902" i="100"/>
  <c r="AD2903" i="100"/>
  <c r="AD2904" i="100"/>
  <c r="AD2905" i="100"/>
  <c r="AD2906" i="100"/>
  <c r="AD2907" i="100"/>
  <c r="AD2908" i="100"/>
  <c r="AD2909" i="100"/>
  <c r="AD2910" i="100"/>
  <c r="AD2911" i="100"/>
  <c r="AD2912" i="100"/>
  <c r="AD2913" i="100"/>
  <c r="AD2914" i="100"/>
  <c r="AD2915" i="100"/>
  <c r="AD2916" i="100"/>
  <c r="AD2917" i="100"/>
  <c r="AD2918" i="100"/>
  <c r="AD2919" i="100"/>
  <c r="AD2920" i="100"/>
  <c r="AD2921" i="100"/>
  <c r="AD2922" i="100"/>
  <c r="AD2923" i="100"/>
  <c r="AD2924" i="100"/>
  <c r="AD2925" i="100"/>
  <c r="AD2926" i="100"/>
  <c r="AD2927" i="100"/>
  <c r="AD2928" i="100"/>
  <c r="AD2929" i="100"/>
  <c r="AD2930" i="100"/>
  <c r="AD2931" i="100"/>
  <c r="AD2932" i="100"/>
  <c r="AD2933" i="100"/>
  <c r="AD2934" i="100"/>
  <c r="AD2935" i="100"/>
  <c r="AD2936" i="100"/>
  <c r="AD2937" i="100"/>
  <c r="AD2938" i="100"/>
  <c r="AD2939" i="100"/>
  <c r="AD2940" i="100"/>
  <c r="AD2941" i="100"/>
  <c r="AD2942" i="100"/>
  <c r="AD2943" i="100"/>
  <c r="AD2944" i="100"/>
  <c r="AD2945" i="100"/>
  <c r="AD2946" i="100"/>
  <c r="AD2947" i="100"/>
  <c r="AD2948" i="100"/>
  <c r="AD2949" i="100"/>
  <c r="AD2950" i="100"/>
  <c r="AD2951" i="100"/>
  <c r="AD2952" i="100"/>
  <c r="AD2953" i="100"/>
  <c r="AD2954" i="100"/>
  <c r="AD2955" i="100"/>
  <c r="AD2956" i="100"/>
  <c r="AD2957" i="100"/>
  <c r="AD2958" i="100"/>
  <c r="AD2959" i="100"/>
  <c r="AD2960" i="100"/>
  <c r="AD2961" i="100"/>
  <c r="AD2962" i="100"/>
  <c r="AD2963" i="100"/>
  <c r="AD2964" i="100"/>
  <c r="AD2965" i="100"/>
  <c r="AD2966" i="100"/>
  <c r="AD2967" i="100"/>
  <c r="AD2968" i="100"/>
  <c r="AD2969" i="100"/>
  <c r="AD2970" i="100"/>
  <c r="AD2971" i="100"/>
  <c r="AD2972" i="100"/>
  <c r="AD2973" i="100"/>
  <c r="AD2974" i="100"/>
  <c r="AD2975" i="100"/>
  <c r="AD2976" i="100"/>
  <c r="AD2977" i="100"/>
  <c r="AD2978" i="100"/>
  <c r="AD2979" i="100"/>
  <c r="AD2980" i="100"/>
  <c r="AD2981" i="100"/>
  <c r="AD2982" i="100"/>
  <c r="AD2983" i="100"/>
  <c r="AD2984" i="100"/>
  <c r="AD2985" i="100"/>
  <c r="AD2986" i="100"/>
  <c r="AD2987" i="100"/>
  <c r="AD2988" i="100"/>
  <c r="AD2989" i="100"/>
  <c r="AD2990" i="100"/>
  <c r="AD2991" i="100"/>
  <c r="AD2992" i="100"/>
  <c r="AD2993" i="100"/>
  <c r="AD2994" i="100"/>
  <c r="AD2995" i="100"/>
  <c r="AD2996" i="100"/>
  <c r="AD2997" i="100"/>
  <c r="AD2998" i="100"/>
  <c r="AE3" i="100"/>
  <c r="AE4" i="100"/>
  <c r="AE5" i="100"/>
  <c r="AE6" i="100"/>
  <c r="AE7" i="100"/>
  <c r="AE8" i="100"/>
  <c r="AE9" i="100"/>
  <c r="AE10" i="100"/>
  <c r="AE11" i="100"/>
  <c r="AE12" i="100"/>
  <c r="AE13" i="100"/>
  <c r="AE14" i="100"/>
  <c r="AE15" i="100"/>
  <c r="AE16" i="100"/>
  <c r="AE17" i="100"/>
  <c r="AE18" i="100"/>
  <c r="AE19" i="100"/>
  <c r="AE20" i="100"/>
  <c r="AE21" i="100"/>
  <c r="AE22" i="100"/>
  <c r="AE23" i="100"/>
  <c r="AE24" i="100"/>
  <c r="AE25" i="100"/>
  <c r="AE26" i="100"/>
  <c r="AE27" i="100"/>
  <c r="AE28" i="100"/>
  <c r="AE29" i="100"/>
  <c r="AE30" i="100"/>
  <c r="AE31" i="100"/>
  <c r="AE32" i="100"/>
  <c r="AE33" i="100"/>
  <c r="AE34" i="100"/>
  <c r="AE35" i="100"/>
  <c r="AE36" i="100"/>
  <c r="AE37" i="100"/>
  <c r="AE38" i="100"/>
  <c r="AE39" i="100"/>
  <c r="AE40" i="100"/>
  <c r="AE41" i="100"/>
  <c r="AE42" i="100"/>
  <c r="AE43" i="100"/>
  <c r="AE44" i="100"/>
  <c r="AE45" i="100"/>
  <c r="AE46" i="100"/>
  <c r="AE47" i="100"/>
  <c r="AE48" i="100"/>
  <c r="AE49" i="100"/>
  <c r="AE50" i="100"/>
  <c r="AE51" i="100"/>
  <c r="AE52" i="100"/>
  <c r="AE53" i="100"/>
  <c r="AE54" i="100"/>
  <c r="AE55" i="100"/>
  <c r="AE56" i="100"/>
  <c r="AE57" i="100"/>
  <c r="AE58" i="100"/>
  <c r="AE59" i="100"/>
  <c r="AE60" i="100"/>
  <c r="AE61" i="100"/>
  <c r="AE62" i="100"/>
  <c r="AE63" i="100"/>
  <c r="AE64" i="100"/>
  <c r="AE65" i="100"/>
  <c r="AE66" i="100"/>
  <c r="AE67" i="100"/>
  <c r="AE68" i="100"/>
  <c r="AE69" i="100"/>
  <c r="AE70" i="100"/>
  <c r="AE71" i="100"/>
  <c r="AE72" i="100"/>
  <c r="AE73" i="100"/>
  <c r="AE74" i="100"/>
  <c r="AE75" i="100"/>
  <c r="AE76" i="100"/>
  <c r="AE77" i="100"/>
  <c r="AE78" i="100"/>
  <c r="AE79" i="100"/>
  <c r="AE80" i="100"/>
  <c r="AE81" i="100"/>
  <c r="AE82" i="100"/>
  <c r="AE83" i="100"/>
  <c r="AE84" i="100"/>
  <c r="AE85" i="100"/>
  <c r="AE86" i="100"/>
  <c r="AE87" i="100"/>
  <c r="AE88" i="100"/>
  <c r="AE89" i="100"/>
  <c r="AE90" i="100"/>
  <c r="AE91" i="100"/>
  <c r="AE92" i="100"/>
  <c r="AE93" i="100"/>
  <c r="AE94" i="100"/>
  <c r="AE95" i="100"/>
  <c r="AE96" i="100"/>
  <c r="AE97" i="100"/>
  <c r="AE98" i="100"/>
  <c r="AE99" i="100"/>
  <c r="AE100" i="100"/>
  <c r="AE101" i="100"/>
  <c r="AE102" i="100"/>
  <c r="AE103" i="100"/>
  <c r="AE104" i="100"/>
  <c r="AE105" i="100"/>
  <c r="AE106" i="100"/>
  <c r="AE107" i="100"/>
  <c r="AE108" i="100"/>
  <c r="AE109" i="100"/>
  <c r="AE110" i="100"/>
  <c r="AE111" i="100"/>
  <c r="AE112" i="100"/>
  <c r="AE113" i="100"/>
  <c r="AE114" i="100"/>
  <c r="AE115" i="100"/>
  <c r="AE116" i="100"/>
  <c r="AE117" i="100"/>
  <c r="AE118" i="100"/>
  <c r="AE119" i="100"/>
  <c r="AE2" i="100"/>
  <c r="AD2" i="100"/>
  <c r="B7" i="118"/>
  <c r="B6" i="118"/>
  <c r="K11" i="118"/>
  <c r="K7" i="118"/>
  <c r="B3" i="118"/>
  <c r="M24" i="111"/>
  <c r="M25" i="111"/>
  <c r="M26" i="111"/>
  <c r="M27" i="111"/>
  <c r="M28" i="111"/>
  <c r="M29" i="111"/>
  <c r="M30" i="111"/>
  <c r="M31" i="111"/>
  <c r="M32" i="111"/>
  <c r="AU17" i="114"/>
  <c r="AU15" i="114"/>
  <c r="BA14" i="114"/>
  <c r="AQ5" i="114" s="1"/>
  <c r="AU6" i="114"/>
  <c r="AZ3" i="114"/>
  <c r="AW3" i="114"/>
  <c r="AW4" i="114" s="1"/>
  <c r="AW5" i="114" s="1"/>
  <c r="AQ2" i="114"/>
  <c r="AQ3" i="114" s="1"/>
  <c r="I2" i="114"/>
  <c r="F1" i="114"/>
  <c r="H3" i="114" s="1"/>
  <c r="W3075" i="100"/>
  <c r="W3076" i="100"/>
  <c r="W3077" i="100"/>
  <c r="W3078" i="100"/>
  <c r="W3079" i="100"/>
  <c r="W3080" i="100"/>
  <c r="W3081" i="100"/>
  <c r="W3082" i="100"/>
  <c r="W3083" i="100"/>
  <c r="W3084" i="100"/>
  <c r="W3085" i="100"/>
  <c r="W3086" i="100"/>
  <c r="W3087" i="100"/>
  <c r="W3088" i="100"/>
  <c r="W3089" i="100"/>
  <c r="W3090" i="100"/>
  <c r="W3091" i="100"/>
  <c r="W3092" i="100"/>
  <c r="W3093" i="100"/>
  <c r="W3094" i="100"/>
  <c r="W3095" i="100"/>
  <c r="W3096" i="100"/>
  <c r="W3097" i="100"/>
  <c r="W3098" i="100"/>
  <c r="W3099" i="100"/>
  <c r="W3100" i="100"/>
  <c r="W3101" i="100"/>
  <c r="W3102" i="100"/>
  <c r="W3103" i="100"/>
  <c r="W3104" i="100"/>
  <c r="W3105" i="100"/>
  <c r="W3106" i="100"/>
  <c r="W3107" i="100"/>
  <c r="W3108" i="100"/>
  <c r="W3109" i="100"/>
  <c r="W3110" i="100"/>
  <c r="W3111" i="100"/>
  <c r="W3112" i="100"/>
  <c r="W3113" i="100"/>
  <c r="W3114" i="100"/>
  <c r="W3115" i="100"/>
  <c r="W3116" i="100"/>
  <c r="W3117" i="100"/>
  <c r="W3118" i="100"/>
  <c r="W3119" i="100"/>
  <c r="W3120" i="100"/>
  <c r="W3121" i="100"/>
  <c r="W3122" i="100"/>
  <c r="W3123" i="100"/>
  <c r="W3124" i="100"/>
  <c r="W3125" i="100"/>
  <c r="W3126" i="100"/>
  <c r="W3127" i="100"/>
  <c r="W3128" i="100"/>
  <c r="W3129" i="100"/>
  <c r="W3130" i="100"/>
  <c r="W3131" i="100"/>
  <c r="W3132" i="100"/>
  <c r="W3133" i="100"/>
  <c r="W3134" i="100"/>
  <c r="W3135" i="100"/>
  <c r="W3136" i="100"/>
  <c r="W3137" i="100"/>
  <c r="W3138" i="100"/>
  <c r="W3139" i="100"/>
  <c r="W3140" i="100"/>
  <c r="W3141" i="100"/>
  <c r="W3142" i="100"/>
  <c r="W3143" i="100"/>
  <c r="W3144" i="100"/>
  <c r="W3145" i="100"/>
  <c r="W3146" i="100"/>
  <c r="W3147" i="100"/>
  <c r="W3148" i="100"/>
  <c r="W3149" i="100"/>
  <c r="W3150" i="100"/>
  <c r="W3151" i="100"/>
  <c r="W3152" i="100"/>
  <c r="W3153" i="100"/>
  <c r="W3154" i="100"/>
  <c r="W3155" i="100"/>
  <c r="W3156" i="100"/>
  <c r="W3157" i="100"/>
  <c r="W3158" i="100"/>
  <c r="W3159" i="100"/>
  <c r="W3160" i="100"/>
  <c r="W3161" i="100"/>
  <c r="W3162" i="100"/>
  <c r="W3163" i="100"/>
  <c r="W3164" i="100"/>
  <c r="W3165" i="100"/>
  <c r="W3166" i="100"/>
  <c r="W3167" i="100"/>
  <c r="W3168" i="100"/>
  <c r="W3169" i="100"/>
  <c r="W3170" i="100"/>
  <c r="W3171" i="100"/>
  <c r="W3172" i="100"/>
  <c r="W3173" i="100"/>
  <c r="W3174" i="100"/>
  <c r="W3175" i="100"/>
  <c r="W3176" i="100"/>
  <c r="W3177" i="100"/>
  <c r="W3178" i="100"/>
  <c r="W3179" i="100"/>
  <c r="W3180" i="100"/>
  <c r="W3181" i="100"/>
  <c r="W3182" i="100"/>
  <c r="W3183" i="100"/>
  <c r="W3184" i="100"/>
  <c r="W3185" i="100"/>
  <c r="W3186" i="100"/>
  <c r="W3187" i="100"/>
  <c r="W3188" i="100"/>
  <c r="W3189" i="100"/>
  <c r="W3190" i="100"/>
  <c r="W3191" i="100"/>
  <c r="W3192" i="100"/>
  <c r="W3193" i="100"/>
  <c r="W3194" i="100"/>
  <c r="W3195" i="100"/>
  <c r="W3196" i="100"/>
  <c r="W3197" i="100"/>
  <c r="W3198" i="100"/>
  <c r="W3199" i="100"/>
  <c r="W3200" i="100"/>
  <c r="W3201" i="100"/>
  <c r="W3202" i="100"/>
  <c r="W3203" i="100"/>
  <c r="W3204" i="100"/>
  <c r="W3205" i="100"/>
  <c r="W3206" i="100"/>
  <c r="W3207" i="100"/>
  <c r="W3208" i="100"/>
  <c r="W3209" i="100"/>
  <c r="W3210" i="100"/>
  <c r="W3211" i="100"/>
  <c r="W3212" i="100"/>
  <c r="W3213" i="100"/>
  <c r="W3214" i="100"/>
  <c r="W3215" i="100"/>
  <c r="W3216" i="100"/>
  <c r="W3217" i="100"/>
  <c r="W3218" i="100"/>
  <c r="W3219" i="100"/>
  <c r="W3220" i="100"/>
  <c r="W3221" i="100"/>
  <c r="W3222" i="100"/>
  <c r="W3223" i="100"/>
  <c r="W3224" i="100"/>
  <c r="W3225" i="100"/>
  <c r="W3226" i="100"/>
  <c r="W3227" i="100"/>
  <c r="W3228" i="100"/>
  <c r="W3229" i="100"/>
  <c r="W3230" i="100"/>
  <c r="W3231" i="100"/>
  <c r="W3232" i="100"/>
  <c r="W3233" i="100"/>
  <c r="W3234" i="100"/>
  <c r="W3235" i="100"/>
  <c r="W3236" i="100"/>
  <c r="W3237" i="100"/>
  <c r="W3238" i="100"/>
  <c r="W3239" i="100"/>
  <c r="W3240" i="100"/>
  <c r="W3241" i="100"/>
  <c r="W3242" i="100"/>
  <c r="W3243" i="100"/>
  <c r="W3244" i="100"/>
  <c r="W3245" i="100"/>
  <c r="W3246" i="100"/>
  <c r="W3247" i="100"/>
  <c r="W3248" i="100"/>
  <c r="W3249" i="100"/>
  <c r="W3250" i="100"/>
  <c r="W3251" i="100"/>
  <c r="W3252" i="100"/>
  <c r="W3253" i="100"/>
  <c r="W3254" i="100"/>
  <c r="W3255" i="100"/>
  <c r="W3256" i="100"/>
  <c r="W3257" i="100"/>
  <c r="W3258" i="100"/>
  <c r="W3259" i="100"/>
  <c r="W3260" i="100"/>
  <c r="W3261" i="100"/>
  <c r="W3262" i="100"/>
  <c r="W3263" i="100"/>
  <c r="W3264" i="100"/>
  <c r="W3265" i="100"/>
  <c r="W3266" i="100"/>
  <c r="W3267" i="100"/>
  <c r="W3268" i="100"/>
  <c r="W3269" i="100"/>
  <c r="W3270" i="100"/>
  <c r="W3271" i="100"/>
  <c r="W3272" i="100"/>
  <c r="W3273" i="100"/>
  <c r="W3274" i="100"/>
  <c r="W3275" i="100"/>
  <c r="W3276" i="100"/>
  <c r="W3277" i="100"/>
  <c r="W3278" i="100"/>
  <c r="W3279" i="100"/>
  <c r="W3280" i="100"/>
  <c r="W3281" i="100"/>
  <c r="W3282" i="100"/>
  <c r="W3283" i="100"/>
  <c r="W3284" i="100"/>
  <c r="W3285" i="100"/>
  <c r="W3286" i="100"/>
  <c r="W3287" i="100"/>
  <c r="W3288" i="100"/>
  <c r="W3289" i="100"/>
  <c r="W3290" i="100"/>
  <c r="W3291" i="100"/>
  <c r="W3292" i="100"/>
  <c r="W3293" i="100"/>
  <c r="W3294" i="100"/>
  <c r="W3295" i="100"/>
  <c r="W3296" i="100"/>
  <c r="W3297" i="100"/>
  <c r="W3298" i="100"/>
  <c r="W3299" i="100"/>
  <c r="W3300" i="100"/>
  <c r="W3301" i="100"/>
  <c r="W3302" i="100"/>
  <c r="W3303" i="100"/>
  <c r="W3304" i="100"/>
  <c r="W3305" i="100"/>
  <c r="W3306" i="100"/>
  <c r="W3307" i="100"/>
  <c r="W3308" i="100"/>
  <c r="W3309" i="100"/>
  <c r="W3310" i="100"/>
  <c r="W3311" i="100"/>
  <c r="W3312" i="100"/>
  <c r="W3313" i="100"/>
  <c r="W3314" i="100"/>
  <c r="W3315" i="100"/>
  <c r="W3316" i="100"/>
  <c r="W3317" i="100"/>
  <c r="W3318" i="100"/>
  <c r="W3319" i="100"/>
  <c r="W3320" i="100"/>
  <c r="W3321" i="100"/>
  <c r="W3322" i="100"/>
  <c r="W3323" i="100"/>
  <c r="W3324" i="100"/>
  <c r="W3325" i="100"/>
  <c r="W3326" i="100"/>
  <c r="W3327" i="100"/>
  <c r="W3328" i="100"/>
  <c r="W3329" i="100"/>
  <c r="W3330" i="100"/>
  <c r="W3331" i="100"/>
  <c r="W3332" i="100"/>
  <c r="W3333" i="100"/>
  <c r="W3334" i="100"/>
  <c r="W3335" i="100"/>
  <c r="W3336" i="100"/>
  <c r="W3337" i="100"/>
  <c r="W3338" i="100"/>
  <c r="W3339" i="100"/>
  <c r="W3340" i="100"/>
  <c r="W3341" i="100"/>
  <c r="W3342" i="100"/>
  <c r="W3343" i="100"/>
  <c r="W3344" i="100"/>
  <c r="W3345" i="100"/>
  <c r="W3346" i="100"/>
  <c r="W3347" i="100"/>
  <c r="W3348" i="100"/>
  <c r="W3349" i="100"/>
  <c r="W3350" i="100"/>
  <c r="W3351" i="100"/>
  <c r="W3352" i="100"/>
  <c r="W3353" i="100"/>
  <c r="W3354" i="100"/>
  <c r="W3355" i="100"/>
  <c r="W3356" i="100"/>
  <c r="W3357" i="100"/>
  <c r="W3358" i="100"/>
  <c r="W3359" i="100"/>
  <c r="W3360" i="100"/>
  <c r="W3361" i="100"/>
  <c r="W3362" i="100"/>
  <c r="W3363" i="100"/>
  <c r="W3364" i="100"/>
  <c r="W3365" i="100"/>
  <c r="W3366" i="100"/>
  <c r="W3367" i="100"/>
  <c r="W3368" i="100"/>
  <c r="W3369" i="100"/>
  <c r="W3370" i="100"/>
  <c r="W3371" i="100"/>
  <c r="W3372" i="100"/>
  <c r="W3373" i="100"/>
  <c r="W3374" i="100"/>
  <c r="W3375" i="100"/>
  <c r="W3376" i="100"/>
  <c r="W3377" i="100"/>
  <c r="W3378" i="100"/>
  <c r="W3379" i="100"/>
  <c r="W3380" i="100"/>
  <c r="W3381" i="100"/>
  <c r="W3382" i="100"/>
  <c r="W3383" i="100"/>
  <c r="W3384" i="100"/>
  <c r="W3385" i="100"/>
  <c r="W3386" i="100"/>
  <c r="W3387" i="100"/>
  <c r="W3388" i="100"/>
  <c r="W3389" i="100"/>
  <c r="W3390" i="100"/>
  <c r="W3391" i="100"/>
  <c r="W3392" i="100"/>
  <c r="W3393" i="100"/>
  <c r="W3394" i="100"/>
  <c r="W3395" i="100"/>
  <c r="W3396" i="100"/>
  <c r="W3397" i="100"/>
  <c r="W3398" i="100"/>
  <c r="W3399" i="100"/>
  <c r="W3400" i="100"/>
  <c r="W3401" i="100"/>
  <c r="W3402" i="100"/>
  <c r="W3403" i="100"/>
  <c r="W3404" i="100"/>
  <c r="W3405" i="100"/>
  <c r="W3406" i="100"/>
  <c r="W3407" i="100"/>
  <c r="W3408" i="100"/>
  <c r="W3409" i="100"/>
  <c r="W3410" i="100"/>
  <c r="W3411" i="100"/>
  <c r="W3412" i="100"/>
  <c r="W3413" i="100"/>
  <c r="W3414" i="100"/>
  <c r="W3415" i="100"/>
  <c r="W3416" i="100"/>
  <c r="W3417" i="100"/>
  <c r="W3418" i="100"/>
  <c r="W3419" i="100"/>
  <c r="W3420" i="100"/>
  <c r="W3421" i="100"/>
  <c r="W3422" i="100"/>
  <c r="W3423" i="100"/>
  <c r="W3424" i="100"/>
  <c r="W3425" i="100"/>
  <c r="W3426" i="100"/>
  <c r="W3427" i="100"/>
  <c r="W3428" i="100"/>
  <c r="W3429" i="100"/>
  <c r="W3430" i="100"/>
  <c r="W3431" i="100"/>
  <c r="W3432" i="100"/>
  <c r="W3433" i="100"/>
  <c r="W3434" i="100"/>
  <c r="W3435" i="100"/>
  <c r="W3436" i="100"/>
  <c r="W3437" i="100"/>
  <c r="W3438" i="100"/>
  <c r="W3439" i="100"/>
  <c r="W3440" i="100"/>
  <c r="W3441" i="100"/>
  <c r="W3442" i="100"/>
  <c r="W3443" i="100"/>
  <c r="W3444" i="100"/>
  <c r="W3445" i="100"/>
  <c r="W3446" i="100"/>
  <c r="W3447" i="100"/>
  <c r="W3448" i="100"/>
  <c r="W3449" i="100"/>
  <c r="W3450" i="100"/>
  <c r="W3451" i="100"/>
  <c r="W3452" i="100"/>
  <c r="W3453" i="100"/>
  <c r="W3454" i="100"/>
  <c r="W3455" i="100"/>
  <c r="W3456" i="100"/>
  <c r="W3457" i="100"/>
  <c r="W3458" i="100"/>
  <c r="W3459" i="100"/>
  <c r="W3460" i="100"/>
  <c r="W3461" i="100"/>
  <c r="W3462" i="100"/>
  <c r="W3463" i="100"/>
  <c r="W3464" i="100"/>
  <c r="W3465" i="100"/>
  <c r="W3466" i="100"/>
  <c r="W3467" i="100"/>
  <c r="W3468" i="100"/>
  <c r="W3469" i="100"/>
  <c r="W3470" i="100"/>
  <c r="W3471" i="100"/>
  <c r="W3472" i="100"/>
  <c r="W3473" i="100"/>
  <c r="W3474" i="100"/>
  <c r="W3475" i="100"/>
  <c r="W3476" i="100"/>
  <c r="W3477" i="100"/>
  <c r="W3478" i="100"/>
  <c r="W3479" i="100"/>
  <c r="W3480" i="100"/>
  <c r="W3481" i="100"/>
  <c r="W3482" i="100"/>
  <c r="W3483" i="100"/>
  <c r="W3484" i="100"/>
  <c r="W3485" i="100"/>
  <c r="W3486" i="100"/>
  <c r="W3487" i="100"/>
  <c r="W3488" i="100"/>
  <c r="W3489" i="100"/>
  <c r="W3490" i="100"/>
  <c r="W3491" i="100"/>
  <c r="W3492" i="100"/>
  <c r="W3493" i="100"/>
  <c r="W3494" i="100"/>
  <c r="W3495" i="100"/>
  <c r="W3496" i="100"/>
  <c r="W3497" i="100"/>
  <c r="W3498" i="100"/>
  <c r="W3499" i="100"/>
  <c r="W3500" i="100"/>
  <c r="W3501" i="100"/>
  <c r="W3502" i="100"/>
  <c r="W3503" i="100"/>
  <c r="W3504" i="100"/>
  <c r="W3505" i="100"/>
  <c r="W3506" i="100"/>
  <c r="W3507" i="100"/>
  <c r="W3508" i="100"/>
  <c r="W3509" i="100"/>
  <c r="W3510" i="100"/>
  <c r="W3511" i="100"/>
  <c r="W3512" i="100"/>
  <c r="W3513" i="100"/>
  <c r="W3514" i="100"/>
  <c r="W3515" i="100"/>
  <c r="W3516" i="100"/>
  <c r="W3517" i="100"/>
  <c r="W3518" i="100"/>
  <c r="W3519" i="100"/>
  <c r="W3520" i="100"/>
  <c r="W3521" i="100"/>
  <c r="W3522" i="100"/>
  <c r="W3523" i="100"/>
  <c r="W3524" i="100"/>
  <c r="W3525" i="100"/>
  <c r="W3526" i="100"/>
  <c r="W3527" i="100"/>
  <c r="W3528" i="100"/>
  <c r="W3529" i="100"/>
  <c r="W3530" i="100"/>
  <c r="W3531" i="100"/>
  <c r="W3532" i="100"/>
  <c r="W3533" i="100"/>
  <c r="W3534" i="100"/>
  <c r="W3535" i="100"/>
  <c r="W3536" i="100"/>
  <c r="W3537" i="100"/>
  <c r="W3538" i="100"/>
  <c r="W3539" i="100"/>
  <c r="W3540" i="100"/>
  <c r="W3541" i="100"/>
  <c r="W3542" i="100"/>
  <c r="W3543" i="100"/>
  <c r="W3544" i="100"/>
  <c r="W3545" i="100"/>
  <c r="W3546" i="100"/>
  <c r="W3547" i="100"/>
  <c r="W3548" i="100"/>
  <c r="W3549" i="100"/>
  <c r="W3550" i="100"/>
  <c r="W3551" i="100"/>
  <c r="W3552" i="100"/>
  <c r="W3553" i="100"/>
  <c r="W3554" i="100"/>
  <c r="W3555" i="100"/>
  <c r="W3556" i="100"/>
  <c r="W3557" i="100"/>
  <c r="W3558" i="100"/>
  <c r="W3559" i="100"/>
  <c r="W3560" i="100"/>
  <c r="W3561" i="100"/>
  <c r="W3562" i="100"/>
  <c r="W3563" i="100"/>
  <c r="W3564" i="100"/>
  <c r="W3565" i="100"/>
  <c r="W3566" i="100"/>
  <c r="W3567" i="100"/>
  <c r="W3568" i="100"/>
  <c r="W3569" i="100"/>
  <c r="W3570" i="100"/>
  <c r="W3571" i="100"/>
  <c r="W3572" i="100"/>
  <c r="W3573" i="100"/>
  <c r="W3574" i="100"/>
  <c r="W3575" i="100"/>
  <c r="W3576" i="100"/>
  <c r="W3577" i="100"/>
  <c r="W3578" i="100"/>
  <c r="W3579" i="100"/>
  <c r="W3580" i="100"/>
  <c r="W3581" i="100"/>
  <c r="W3582" i="100"/>
  <c r="W3583" i="100"/>
  <c r="W3584" i="100"/>
  <c r="W3585" i="100"/>
  <c r="W3586" i="100"/>
  <c r="W3587" i="100"/>
  <c r="W3588" i="100"/>
  <c r="W3589" i="100"/>
  <c r="W3590" i="100"/>
  <c r="W3591" i="100"/>
  <c r="W3592" i="100"/>
  <c r="W3593" i="100"/>
  <c r="W3594" i="100"/>
  <c r="W3595" i="100"/>
  <c r="W3596" i="100"/>
  <c r="W3597" i="100"/>
  <c r="W3598" i="100"/>
  <c r="W3599" i="100"/>
  <c r="W3600" i="100"/>
  <c r="W3601" i="100"/>
  <c r="W3602" i="100"/>
  <c r="W3603" i="100"/>
  <c r="W3604" i="100"/>
  <c r="W3605" i="100"/>
  <c r="W3606" i="100"/>
  <c r="W3607" i="100"/>
  <c r="W3608" i="100"/>
  <c r="W3609" i="100"/>
  <c r="W3610" i="100"/>
  <c r="W3611" i="100"/>
  <c r="W3612" i="100"/>
  <c r="W3613" i="100"/>
  <c r="W3614" i="100"/>
  <c r="W3615" i="100"/>
  <c r="W3616" i="100"/>
  <c r="W3617" i="100"/>
  <c r="W3618" i="100"/>
  <c r="W3619" i="100"/>
  <c r="W3620" i="100"/>
  <c r="W3621" i="100"/>
  <c r="W3622" i="100"/>
  <c r="W3623" i="100"/>
  <c r="W3624" i="100"/>
  <c r="W3625" i="100"/>
  <c r="W3626" i="100"/>
  <c r="W3627" i="100"/>
  <c r="W3628" i="100"/>
  <c r="W3629" i="100"/>
  <c r="W3630" i="100"/>
  <c r="W3631" i="100"/>
  <c r="W3632" i="100"/>
  <c r="W3633" i="100"/>
  <c r="W3634" i="100"/>
  <c r="W3635" i="100"/>
  <c r="W3636" i="100"/>
  <c r="W3637" i="100"/>
  <c r="W3638" i="100"/>
  <c r="W3639" i="100"/>
  <c r="W3640" i="100"/>
  <c r="W3641" i="100"/>
  <c r="W3642" i="100"/>
  <c r="W3643" i="100"/>
  <c r="W3644" i="100"/>
  <c r="W3645" i="100"/>
  <c r="W3646" i="100"/>
  <c r="W3647" i="100"/>
  <c r="W3648" i="100"/>
  <c r="W3649" i="100"/>
  <c r="W3650" i="100"/>
  <c r="W3651" i="100"/>
  <c r="W3652" i="100"/>
  <c r="W3653" i="100"/>
  <c r="W3654" i="100"/>
  <c r="W3655" i="100"/>
  <c r="W3656" i="100"/>
  <c r="W3657" i="100"/>
  <c r="W3658" i="100"/>
  <c r="W3659" i="100"/>
  <c r="W3660" i="100"/>
  <c r="W3661" i="100"/>
  <c r="W3662" i="100"/>
  <c r="W3663" i="100"/>
  <c r="W3664" i="100"/>
  <c r="W3665" i="100"/>
  <c r="W3666" i="100"/>
  <c r="W3667" i="100"/>
  <c r="W3668" i="100"/>
  <c r="W3669" i="100"/>
  <c r="W3670" i="100"/>
  <c r="W3671" i="100"/>
  <c r="W3672" i="100"/>
  <c r="W3673" i="100"/>
  <c r="W3674" i="100"/>
  <c r="W3675" i="100"/>
  <c r="W3676" i="100"/>
  <c r="W3677" i="100"/>
  <c r="W3678" i="100"/>
  <c r="W3679" i="100"/>
  <c r="W3680" i="100"/>
  <c r="W3681" i="100"/>
  <c r="W3682" i="100"/>
  <c r="W3683" i="100"/>
  <c r="W3684" i="100"/>
  <c r="W3685" i="100"/>
  <c r="W3686" i="100"/>
  <c r="W3687" i="100"/>
  <c r="W3688" i="100"/>
  <c r="W3689" i="100"/>
  <c r="W3690" i="100"/>
  <c r="W3691" i="100"/>
  <c r="W3692" i="100"/>
  <c r="W3693" i="100"/>
  <c r="W3694" i="100"/>
  <c r="W3695" i="100"/>
  <c r="W3696" i="100"/>
  <c r="W3697" i="100"/>
  <c r="W3698" i="100"/>
  <c r="W3699" i="100"/>
  <c r="W3700" i="100"/>
  <c r="W3701" i="100"/>
  <c r="W3702" i="100"/>
  <c r="W3703" i="100"/>
  <c r="W3704" i="100"/>
  <c r="W3705" i="100"/>
  <c r="W3706" i="100"/>
  <c r="W3707" i="100"/>
  <c r="W3708" i="100"/>
  <c r="W3709" i="100"/>
  <c r="W3710" i="100"/>
  <c r="W3711" i="100"/>
  <c r="W3712" i="100"/>
  <c r="W3713" i="100"/>
  <c r="W3714" i="100"/>
  <c r="W3715" i="100"/>
  <c r="W3716" i="100"/>
  <c r="W3717" i="100"/>
  <c r="W3718" i="100"/>
  <c r="W3719" i="100"/>
  <c r="W3720" i="100"/>
  <c r="W3721" i="100"/>
  <c r="W3722" i="100"/>
  <c r="W3723" i="100"/>
  <c r="W3724" i="100"/>
  <c r="W3725" i="100"/>
  <c r="W3726" i="100"/>
  <c r="W3727" i="100"/>
  <c r="W3728" i="100"/>
  <c r="W3729" i="100"/>
  <c r="W3730" i="100"/>
  <c r="W3731" i="100"/>
  <c r="W3732" i="100"/>
  <c r="W3733" i="100"/>
  <c r="W3734" i="100"/>
  <c r="W3735" i="100"/>
  <c r="W3736" i="100"/>
  <c r="W3737" i="100"/>
  <c r="W3738" i="100"/>
  <c r="W3739" i="100"/>
  <c r="W3740" i="100"/>
  <c r="W3741" i="100"/>
  <c r="W3742" i="100"/>
  <c r="W3743" i="100"/>
  <c r="W3744" i="100"/>
  <c r="W3745" i="100"/>
  <c r="W3746" i="100"/>
  <c r="W3747" i="100"/>
  <c r="W3748" i="100"/>
  <c r="W3749" i="100"/>
  <c r="W3750" i="100"/>
  <c r="W3751" i="100"/>
  <c r="W3752" i="100"/>
  <c r="W3753" i="100"/>
  <c r="W3754" i="100"/>
  <c r="W3755" i="100"/>
  <c r="W3756" i="100"/>
  <c r="W3757" i="100"/>
  <c r="W3758" i="100"/>
  <c r="W3759" i="100"/>
  <c r="W3760" i="100"/>
  <c r="W3761" i="100"/>
  <c r="W3762" i="100"/>
  <c r="W3763" i="100"/>
  <c r="W3764" i="100"/>
  <c r="W3765" i="100"/>
  <c r="W3766" i="100"/>
  <c r="W3767" i="100"/>
  <c r="W3768" i="100"/>
  <c r="W3769" i="100"/>
  <c r="W3770" i="100"/>
  <c r="W3771" i="100"/>
  <c r="W3772" i="100"/>
  <c r="W3773" i="100"/>
  <c r="W3774" i="100"/>
  <c r="W3775" i="100"/>
  <c r="W3776" i="100"/>
  <c r="W3777" i="100"/>
  <c r="W3778" i="100"/>
  <c r="W3779" i="100"/>
  <c r="W3780" i="100"/>
  <c r="W3781" i="100"/>
  <c r="W3782" i="100"/>
  <c r="W3783" i="100"/>
  <c r="W3784" i="100"/>
  <c r="W3785" i="100"/>
  <c r="W3786" i="100"/>
  <c r="W3787" i="100"/>
  <c r="W3788" i="100"/>
  <c r="W3789" i="100"/>
  <c r="W3790" i="100"/>
  <c r="W3791" i="100"/>
  <c r="W3792" i="100"/>
  <c r="W3793" i="100"/>
  <c r="W3794" i="100"/>
  <c r="W3795" i="100"/>
  <c r="W3796" i="100"/>
  <c r="W3797" i="100"/>
  <c r="W3798" i="100"/>
  <c r="W3799" i="100"/>
  <c r="W3800" i="100"/>
  <c r="W3801" i="100"/>
  <c r="W3802" i="100"/>
  <c r="W3803" i="100"/>
  <c r="W3804" i="100"/>
  <c r="W3805" i="100"/>
  <c r="W3806" i="100"/>
  <c r="W3807" i="100"/>
  <c r="W3808" i="100"/>
  <c r="W3809" i="100"/>
  <c r="W3810" i="100"/>
  <c r="W3811" i="100"/>
  <c r="W3812" i="100"/>
  <c r="W3813" i="100"/>
  <c r="W3814" i="100"/>
  <c r="W3815" i="100"/>
  <c r="W3816" i="100"/>
  <c r="W3817" i="100"/>
  <c r="W3818" i="100"/>
  <c r="W3819" i="100"/>
  <c r="W3820" i="100"/>
  <c r="W3821" i="100"/>
  <c r="W3822" i="100"/>
  <c r="W3823" i="100"/>
  <c r="W3824" i="100"/>
  <c r="W3825" i="100"/>
  <c r="W3826" i="100"/>
  <c r="W3827" i="100"/>
  <c r="W3828" i="100"/>
  <c r="W3829" i="100"/>
  <c r="W3830" i="100"/>
  <c r="W3831" i="100"/>
  <c r="W3832" i="100"/>
  <c r="W3833" i="100"/>
  <c r="W3834" i="100"/>
  <c r="W3835" i="100"/>
  <c r="W3836" i="100"/>
  <c r="W3837" i="100"/>
  <c r="W3838" i="100"/>
  <c r="W3839" i="100"/>
  <c r="W3840" i="100"/>
  <c r="W3841" i="100"/>
  <c r="W3842" i="100"/>
  <c r="W3843" i="100"/>
  <c r="W3844" i="100"/>
  <c r="W3845" i="100"/>
  <c r="W3846" i="100"/>
  <c r="W3847" i="100"/>
  <c r="W3848" i="100"/>
  <c r="W3849" i="100"/>
  <c r="W3850" i="100"/>
  <c r="W3851" i="100"/>
  <c r="W3852" i="100"/>
  <c r="W3853" i="100"/>
  <c r="W3854" i="100"/>
  <c r="W3855" i="100"/>
  <c r="W3856" i="100"/>
  <c r="W3857" i="100"/>
  <c r="W3858" i="100"/>
  <c r="W3859" i="100"/>
  <c r="W3860" i="100"/>
  <c r="W3861" i="100"/>
  <c r="W3862" i="100"/>
  <c r="W3863" i="100"/>
  <c r="W3864" i="100"/>
  <c r="W3865" i="100"/>
  <c r="W3866" i="100"/>
  <c r="W3867" i="100"/>
  <c r="W3868" i="100"/>
  <c r="W3869" i="100"/>
  <c r="W3870" i="100"/>
  <c r="W3871" i="100"/>
  <c r="W3872" i="100"/>
  <c r="W3873" i="100"/>
  <c r="W3874" i="100"/>
  <c r="W3875" i="100"/>
  <c r="W3876" i="100"/>
  <c r="W3877" i="100"/>
  <c r="W3878" i="100"/>
  <c r="W3879" i="100"/>
  <c r="W3880" i="100"/>
  <c r="W3881" i="100"/>
  <c r="W3882" i="100"/>
  <c r="W3883" i="100"/>
  <c r="W3884" i="100"/>
  <c r="W3885" i="100"/>
  <c r="W3886" i="100"/>
  <c r="W3887" i="100"/>
  <c r="W3888" i="100"/>
  <c r="W3889" i="100"/>
  <c r="W3890" i="100"/>
  <c r="W3891" i="100"/>
  <c r="W3892" i="100"/>
  <c r="W3893" i="100"/>
  <c r="W3894" i="100"/>
  <c r="W3895" i="100"/>
  <c r="W3896" i="100"/>
  <c r="W3897" i="100"/>
  <c r="W3898" i="100"/>
  <c r="W3899" i="100"/>
  <c r="W3900" i="100"/>
  <c r="W3901" i="100"/>
  <c r="W3902" i="100"/>
  <c r="W3903" i="100"/>
  <c r="W3904" i="100"/>
  <c r="W3905" i="100"/>
  <c r="W3906" i="100"/>
  <c r="W3907" i="100"/>
  <c r="W3908" i="100"/>
  <c r="W3909" i="100"/>
  <c r="W3910" i="100"/>
  <c r="W3911" i="100"/>
  <c r="W3912" i="100"/>
  <c r="W3913" i="100"/>
  <c r="W3914" i="100"/>
  <c r="W3915" i="100"/>
  <c r="W3916" i="100"/>
  <c r="W3917" i="100"/>
  <c r="W3918" i="100"/>
  <c r="W3919" i="100"/>
  <c r="W3920" i="100"/>
  <c r="W3921" i="100"/>
  <c r="W3922" i="100"/>
  <c r="W3923" i="100"/>
  <c r="W3924" i="100"/>
  <c r="W3925" i="100"/>
  <c r="W3926" i="100"/>
  <c r="W3927" i="100"/>
  <c r="W3928" i="100"/>
  <c r="W3929" i="100"/>
  <c r="W3930" i="100"/>
  <c r="W3931" i="100"/>
  <c r="W3932" i="100"/>
  <c r="W3933" i="100"/>
  <c r="W3934" i="100"/>
  <c r="W3935" i="100"/>
  <c r="W3936" i="100"/>
  <c r="W3937" i="100"/>
  <c r="W3938" i="100"/>
  <c r="W3939" i="100"/>
  <c r="W3940" i="100"/>
  <c r="W3941" i="100"/>
  <c r="W3942" i="100"/>
  <c r="W3943" i="100"/>
  <c r="W3944" i="100"/>
  <c r="W3945" i="100"/>
  <c r="W3946" i="100"/>
  <c r="W3947" i="100"/>
  <c r="W3948" i="100"/>
  <c r="W3949" i="100"/>
  <c r="W3950" i="100"/>
  <c r="W3951" i="100"/>
  <c r="W3952" i="100"/>
  <c r="W3953" i="100"/>
  <c r="W3954" i="100"/>
  <c r="W3955" i="100"/>
  <c r="W3956" i="100"/>
  <c r="W3957" i="100"/>
  <c r="W3958" i="100"/>
  <c r="W3959" i="100"/>
  <c r="W3960" i="100"/>
  <c r="W3961" i="100"/>
  <c r="W3962" i="100"/>
  <c r="W3963" i="100"/>
  <c r="W3964" i="100"/>
  <c r="W3965" i="100"/>
  <c r="W3966" i="100"/>
  <c r="W3967" i="100"/>
  <c r="W3968" i="100"/>
  <c r="W3969" i="100"/>
  <c r="W3970" i="100"/>
  <c r="W3971" i="100"/>
  <c r="W3972" i="100"/>
  <c r="W3973" i="100"/>
  <c r="W3974" i="100"/>
  <c r="W3975" i="100"/>
  <c r="W3976" i="100"/>
  <c r="W3977" i="100"/>
  <c r="W3978" i="100"/>
  <c r="W3979" i="100"/>
  <c r="W3980" i="100"/>
  <c r="W3981" i="100"/>
  <c r="W3982" i="100"/>
  <c r="W3983" i="100"/>
  <c r="W3984" i="100"/>
  <c r="W3985" i="100"/>
  <c r="W3986" i="100"/>
  <c r="W3987" i="100"/>
  <c r="W3988" i="100"/>
  <c r="W3989" i="100"/>
  <c r="W3990" i="100"/>
  <c r="W3991" i="100"/>
  <c r="W3992" i="100"/>
  <c r="W3993" i="100"/>
  <c r="W3994" i="100"/>
  <c r="W3995" i="100"/>
  <c r="W3996" i="100"/>
  <c r="W3997" i="100"/>
  <c r="W3998" i="100"/>
  <c r="W3999" i="100"/>
  <c r="W4000" i="100"/>
  <c r="W4001" i="100"/>
  <c r="W4002" i="100"/>
  <c r="W4003" i="100"/>
  <c r="W4004" i="100"/>
  <c r="W4005" i="100"/>
  <c r="W4006" i="100"/>
  <c r="W4007" i="100"/>
  <c r="W4008" i="100"/>
  <c r="W4009" i="100"/>
  <c r="W4010" i="100"/>
  <c r="W4011" i="100"/>
  <c r="W4012" i="100"/>
  <c r="W4013" i="100"/>
  <c r="W4014" i="100"/>
  <c r="W4015" i="100"/>
  <c r="W4016" i="100"/>
  <c r="W4017" i="100"/>
  <c r="W4018" i="100"/>
  <c r="W4019" i="100"/>
  <c r="W4020" i="100"/>
  <c r="W4021" i="100"/>
  <c r="W4022" i="100"/>
  <c r="W4023" i="100"/>
  <c r="W4024" i="100"/>
  <c r="W4025" i="100"/>
  <c r="W4026" i="100"/>
  <c r="W4027" i="100"/>
  <c r="W4028" i="100"/>
  <c r="W4029" i="100"/>
  <c r="W4030" i="100"/>
  <c r="W4031" i="100"/>
  <c r="W4032" i="100"/>
  <c r="W4033" i="100"/>
  <c r="W4034" i="100"/>
  <c r="W4035" i="100"/>
  <c r="W4036" i="100"/>
  <c r="W4037" i="100"/>
  <c r="W4038" i="100"/>
  <c r="W4039" i="100"/>
  <c r="W4040" i="100"/>
  <c r="W4041" i="100"/>
  <c r="W4042" i="100"/>
  <c r="W4043" i="100"/>
  <c r="W4044" i="100"/>
  <c r="W4045" i="100"/>
  <c r="W4046" i="100"/>
  <c r="W4047" i="100"/>
  <c r="W4048" i="100"/>
  <c r="W4049" i="100"/>
  <c r="W4050" i="100"/>
  <c r="W4051" i="100"/>
  <c r="W4052" i="100"/>
  <c r="W4053" i="100"/>
  <c r="W4054" i="100"/>
  <c r="W4055" i="100"/>
  <c r="W4056" i="100"/>
  <c r="W4057" i="100"/>
  <c r="W4058" i="100"/>
  <c r="W4059" i="100"/>
  <c r="W4060" i="100"/>
  <c r="W4061" i="100"/>
  <c r="W4062" i="100"/>
  <c r="W4063" i="100"/>
  <c r="W4064" i="100"/>
  <c r="W4065" i="100"/>
  <c r="W4066" i="100"/>
  <c r="W4067" i="100"/>
  <c r="W4068" i="100"/>
  <c r="W4069" i="100"/>
  <c r="W4070" i="100"/>
  <c r="W4071" i="100"/>
  <c r="W4072" i="100"/>
  <c r="W4073" i="100"/>
  <c r="W4074" i="100"/>
  <c r="W4075" i="100"/>
  <c r="W4076" i="100"/>
  <c r="W4077" i="100"/>
  <c r="W4078" i="100"/>
  <c r="W4079" i="100"/>
  <c r="W4080" i="100"/>
  <c r="W4081" i="100"/>
  <c r="W4082" i="100"/>
  <c r="W4083" i="100"/>
  <c r="W4084" i="100"/>
  <c r="W4085" i="100"/>
  <c r="W4086" i="100"/>
  <c r="W4087" i="100"/>
  <c r="W4088" i="100"/>
  <c r="W4089" i="100"/>
  <c r="W4090" i="100"/>
  <c r="W4091" i="100"/>
  <c r="W4092" i="100"/>
  <c r="W4093" i="100"/>
  <c r="W4094" i="100"/>
  <c r="W4095" i="100"/>
  <c r="W4096" i="100"/>
  <c r="W4097" i="100"/>
  <c r="W4098" i="100"/>
  <c r="W4099" i="100"/>
  <c r="W4100" i="100"/>
  <c r="W4101" i="100"/>
  <c r="W4102" i="100"/>
  <c r="W4103" i="100"/>
  <c r="W4104" i="100"/>
  <c r="W4105" i="100"/>
  <c r="W4106" i="100"/>
  <c r="W4107" i="100"/>
  <c r="W4108" i="100"/>
  <c r="W4109" i="100"/>
  <c r="W4110" i="100"/>
  <c r="W4111" i="100"/>
  <c r="W4112" i="100"/>
  <c r="W4113" i="100"/>
  <c r="W4114" i="100"/>
  <c r="W4115" i="100"/>
  <c r="W4116" i="100"/>
  <c r="W4117" i="100"/>
  <c r="W4118" i="100"/>
  <c r="W4119" i="100"/>
  <c r="W4120" i="100"/>
  <c r="W4121" i="100"/>
  <c r="W4122" i="100"/>
  <c r="W4123" i="100"/>
  <c r="W4124" i="100"/>
  <c r="W4125" i="100"/>
  <c r="W4126" i="100"/>
  <c r="W4127" i="100"/>
  <c r="W4128" i="100"/>
  <c r="W4129" i="100"/>
  <c r="W4130" i="100"/>
  <c r="W4131" i="100"/>
  <c r="W4132" i="100"/>
  <c r="W4133" i="100"/>
  <c r="W4134" i="100"/>
  <c r="W4135" i="100"/>
  <c r="W4136" i="100"/>
  <c r="W4137" i="100"/>
  <c r="W4138" i="100"/>
  <c r="W4139" i="100"/>
  <c r="W4140" i="100"/>
  <c r="W4141" i="100"/>
  <c r="W4142" i="100"/>
  <c r="W4143" i="100"/>
  <c r="W4144" i="100"/>
  <c r="W4145" i="100"/>
  <c r="W4146" i="100"/>
  <c r="W4147" i="100"/>
  <c r="W4148" i="100"/>
  <c r="W4149" i="100"/>
  <c r="W4150" i="100"/>
  <c r="W4151" i="100"/>
  <c r="W4152" i="100"/>
  <c r="W4153" i="100"/>
  <c r="W4154" i="100"/>
  <c r="W4155" i="100"/>
  <c r="W4156" i="100"/>
  <c r="W4157" i="100"/>
  <c r="W4158" i="100"/>
  <c r="W4159" i="100"/>
  <c r="W4160" i="100"/>
  <c r="W4161" i="100"/>
  <c r="W4162" i="100"/>
  <c r="W4163" i="100"/>
  <c r="W4164" i="100"/>
  <c r="W4165" i="100"/>
  <c r="W4166" i="100"/>
  <c r="W4167" i="100"/>
  <c r="W4168" i="100"/>
  <c r="W4169" i="100"/>
  <c r="W4170" i="100"/>
  <c r="W4171" i="100"/>
  <c r="W4172" i="100"/>
  <c r="W4173" i="100"/>
  <c r="W4174" i="100"/>
  <c r="W4175" i="100"/>
  <c r="W4176" i="100"/>
  <c r="W4177" i="100"/>
  <c r="W4178" i="100"/>
  <c r="W4179" i="100"/>
  <c r="W4180" i="100"/>
  <c r="W4181" i="100"/>
  <c r="W4182" i="100"/>
  <c r="W4183" i="100"/>
  <c r="W4184" i="100"/>
  <c r="W4185" i="100"/>
  <c r="W4186" i="100"/>
  <c r="W4187" i="100"/>
  <c r="W4188" i="100"/>
  <c r="W4189" i="100"/>
  <c r="W4190" i="100"/>
  <c r="W4191" i="100"/>
  <c r="W4192" i="100"/>
  <c r="W4193" i="100"/>
  <c r="W4194" i="100"/>
  <c r="W4195" i="100"/>
  <c r="W4196" i="100"/>
  <c r="W4197" i="100"/>
  <c r="W4198" i="100"/>
  <c r="W4199" i="100"/>
  <c r="W4200" i="100"/>
  <c r="W4201" i="100"/>
  <c r="W4202" i="100"/>
  <c r="W4203" i="100"/>
  <c r="W4204" i="100"/>
  <c r="W4205" i="100"/>
  <c r="W4206" i="100"/>
  <c r="W4207" i="100"/>
  <c r="W4208" i="100"/>
  <c r="W4209" i="100"/>
  <c r="W4210" i="100"/>
  <c r="W4211" i="100"/>
  <c r="W4212" i="100"/>
  <c r="W4213" i="100"/>
  <c r="W4214" i="100"/>
  <c r="W4215" i="100"/>
  <c r="W4216" i="100"/>
  <c r="W4217" i="100"/>
  <c r="W4218" i="100"/>
  <c r="W4219" i="100"/>
  <c r="W4220" i="100"/>
  <c r="W4221" i="100"/>
  <c r="W4222" i="100"/>
  <c r="W4223" i="100"/>
  <c r="W4224" i="100"/>
  <c r="W4225" i="100"/>
  <c r="W4226" i="100"/>
  <c r="W4227" i="100"/>
  <c r="W4228" i="100"/>
  <c r="W4229" i="100"/>
  <c r="W4230" i="100"/>
  <c r="W4231" i="100"/>
  <c r="W4232" i="100"/>
  <c r="W4233" i="100"/>
  <c r="W4234" i="100"/>
  <c r="W4235" i="100"/>
  <c r="W4236" i="100"/>
  <c r="W4237" i="100"/>
  <c r="W4238" i="100"/>
  <c r="W4239" i="100"/>
  <c r="W4240" i="100"/>
  <c r="W4241" i="100"/>
  <c r="W4242" i="100"/>
  <c r="W4243" i="100"/>
  <c r="W4244" i="100"/>
  <c r="W4245" i="100"/>
  <c r="W4246" i="100"/>
  <c r="W4247" i="100"/>
  <c r="W4248" i="100"/>
  <c r="W4249" i="100"/>
  <c r="W4250" i="100"/>
  <c r="W4251" i="100"/>
  <c r="W4252" i="100"/>
  <c r="W4253" i="100"/>
  <c r="W4254" i="100"/>
  <c r="W4255" i="100"/>
  <c r="W4256" i="100"/>
  <c r="W4257" i="100"/>
  <c r="W4258" i="100"/>
  <c r="W4259" i="100"/>
  <c r="W4260" i="100"/>
  <c r="W4261" i="100"/>
  <c r="W4262" i="100"/>
  <c r="W4263" i="100"/>
  <c r="W4264" i="100"/>
  <c r="W4265" i="100"/>
  <c r="W4266" i="100"/>
  <c r="W4267" i="100"/>
  <c r="W4268" i="100"/>
  <c r="W4269" i="100"/>
  <c r="W4270" i="100"/>
  <c r="W4271" i="100"/>
  <c r="W4272" i="100"/>
  <c r="W4273" i="100"/>
  <c r="W4274" i="100"/>
  <c r="W4275" i="100"/>
  <c r="W4276" i="100"/>
  <c r="W4277" i="100"/>
  <c r="W4278" i="100"/>
  <c r="W4279" i="100"/>
  <c r="W4280" i="100"/>
  <c r="W4281" i="100"/>
  <c r="W4282" i="100"/>
  <c r="W4283" i="100"/>
  <c r="W4284" i="100"/>
  <c r="W4285" i="100"/>
  <c r="W4286" i="100"/>
  <c r="W4287" i="100"/>
  <c r="W4288" i="100"/>
  <c r="W4289" i="100"/>
  <c r="W4290" i="100"/>
  <c r="W4291" i="100"/>
  <c r="W4292" i="100"/>
  <c r="W4293" i="100"/>
  <c r="W4294" i="100"/>
  <c r="W4295" i="100"/>
  <c r="W4296" i="100"/>
  <c r="W4297" i="100"/>
  <c r="W4298" i="100"/>
  <c r="W4299" i="100"/>
  <c r="W4300" i="100"/>
  <c r="W4301" i="100"/>
  <c r="W4302" i="100"/>
  <c r="W4303" i="100"/>
  <c r="W4304" i="100"/>
  <c r="W4305" i="100"/>
  <c r="W4306" i="100"/>
  <c r="W4307" i="100"/>
  <c r="W4308" i="100"/>
  <c r="W4309" i="100"/>
  <c r="W4310" i="100"/>
  <c r="W4311" i="100"/>
  <c r="W4312" i="100"/>
  <c r="W4313" i="100"/>
  <c r="W4314" i="100"/>
  <c r="W4315" i="100"/>
  <c r="W4316" i="100"/>
  <c r="W4317" i="100"/>
  <c r="W4318" i="100"/>
  <c r="W4319" i="100"/>
  <c r="W4320" i="100"/>
  <c r="W4321" i="100"/>
  <c r="W4322" i="100"/>
  <c r="W4323" i="100"/>
  <c r="W4324" i="100"/>
  <c r="W4325" i="100"/>
  <c r="W4326" i="100"/>
  <c r="W4327" i="100"/>
  <c r="W4328" i="100"/>
  <c r="W4329" i="100"/>
  <c r="W4330" i="100"/>
  <c r="W4331" i="100"/>
  <c r="W4332" i="100"/>
  <c r="W4333" i="100"/>
  <c r="W4334" i="100"/>
  <c r="W4335" i="100"/>
  <c r="W4336" i="100"/>
  <c r="W4337" i="100"/>
  <c r="W4338" i="100"/>
  <c r="W4339" i="100"/>
  <c r="W4340" i="100"/>
  <c r="W4341" i="100"/>
  <c r="W4342" i="100"/>
  <c r="W4343" i="100"/>
  <c r="W4344" i="100"/>
  <c r="W4345" i="100"/>
  <c r="W4346" i="100"/>
  <c r="W4347" i="100"/>
  <c r="W4348" i="100"/>
  <c r="W4349" i="100"/>
  <c r="W4350" i="100"/>
  <c r="W4351" i="100"/>
  <c r="W4352" i="100"/>
  <c r="W4353" i="100"/>
  <c r="W4354" i="100"/>
  <c r="W4355" i="100"/>
  <c r="W4356" i="100"/>
  <c r="W4357" i="100"/>
  <c r="W4358" i="100"/>
  <c r="W4359" i="100"/>
  <c r="W4360" i="100"/>
  <c r="W4361" i="100"/>
  <c r="W4362" i="100"/>
  <c r="W4363" i="100"/>
  <c r="W4364" i="100"/>
  <c r="W4365" i="100"/>
  <c r="W4366" i="100"/>
  <c r="W4367" i="100"/>
  <c r="W4368" i="100"/>
  <c r="W4369" i="100"/>
  <c r="W4370" i="100"/>
  <c r="W4371" i="100"/>
  <c r="W4372" i="100"/>
  <c r="W4373" i="100"/>
  <c r="W4374" i="100"/>
  <c r="W4375" i="100"/>
  <c r="W4376" i="100"/>
  <c r="W4377" i="100"/>
  <c r="W4378" i="100"/>
  <c r="W4379" i="100"/>
  <c r="W4380" i="100"/>
  <c r="W4381" i="100"/>
  <c r="W4382" i="100"/>
  <c r="W4383" i="100"/>
  <c r="W4384" i="100"/>
  <c r="W4385" i="100"/>
  <c r="W4386" i="100"/>
  <c r="W4387" i="100"/>
  <c r="W4388" i="100"/>
  <c r="W4389" i="100"/>
  <c r="W4390" i="100"/>
  <c r="W4391" i="100"/>
  <c r="W4392" i="100"/>
  <c r="W4393" i="100"/>
  <c r="W4394" i="100"/>
  <c r="W4395" i="100"/>
  <c r="W4396" i="100"/>
  <c r="W4397" i="100"/>
  <c r="W4398" i="100"/>
  <c r="W4399" i="100"/>
  <c r="W4400" i="100"/>
  <c r="W4401" i="100"/>
  <c r="W4402" i="100"/>
  <c r="W4403" i="100"/>
  <c r="W4404" i="100"/>
  <c r="W4405" i="100"/>
  <c r="W4406" i="100"/>
  <c r="W4407" i="100"/>
  <c r="W4408" i="100"/>
  <c r="W4409" i="100"/>
  <c r="W4410" i="100"/>
  <c r="W4411" i="100"/>
  <c r="W4412" i="100"/>
  <c r="W4413" i="100"/>
  <c r="W4414" i="100"/>
  <c r="W4415" i="100"/>
  <c r="W4416" i="100"/>
  <c r="W4417" i="100"/>
  <c r="W4418" i="100"/>
  <c r="W4419" i="100"/>
  <c r="W4420" i="100"/>
  <c r="W4421" i="100"/>
  <c r="W4422" i="100"/>
  <c r="W4423" i="100"/>
  <c r="W4424" i="100"/>
  <c r="W4425" i="100"/>
  <c r="W4426" i="100"/>
  <c r="W4427" i="100"/>
  <c r="W4428" i="100"/>
  <c r="W4429" i="100"/>
  <c r="W4430" i="100"/>
  <c r="W4431" i="100"/>
  <c r="W4432" i="100"/>
  <c r="W4433" i="100"/>
  <c r="W4434" i="100"/>
  <c r="W4435" i="100"/>
  <c r="W4436" i="100"/>
  <c r="W4437" i="100"/>
  <c r="W4438" i="100"/>
  <c r="W4439" i="100"/>
  <c r="W4440" i="100"/>
  <c r="W4441" i="100"/>
  <c r="W4442" i="100"/>
  <c r="W4443" i="100"/>
  <c r="W4444" i="100"/>
  <c r="W4445" i="100"/>
  <c r="W4446" i="100"/>
  <c r="W4447" i="100"/>
  <c r="W4448" i="100"/>
  <c r="W4449" i="100"/>
  <c r="W4450" i="100"/>
  <c r="W4451" i="100"/>
  <c r="W4452" i="100"/>
  <c r="W4453" i="100"/>
  <c r="W4454" i="100"/>
  <c r="W4455" i="100"/>
  <c r="W4456" i="100"/>
  <c r="W4457" i="100"/>
  <c r="W4458" i="100"/>
  <c r="W4459" i="100"/>
  <c r="W4460" i="100"/>
  <c r="W4461" i="100"/>
  <c r="W4462" i="100"/>
  <c r="W4463" i="100"/>
  <c r="W4464" i="100"/>
  <c r="W4465" i="100"/>
  <c r="W4466" i="100"/>
  <c r="W4467" i="100"/>
  <c r="W4468" i="100"/>
  <c r="W4469" i="100"/>
  <c r="W4470" i="100"/>
  <c r="W4471" i="100"/>
  <c r="W4472" i="100"/>
  <c r="W4473" i="100"/>
  <c r="W4474" i="100"/>
  <c r="W4475" i="100"/>
  <c r="W4476" i="100"/>
  <c r="W4477" i="100"/>
  <c r="W4478" i="100"/>
  <c r="W4479" i="100"/>
  <c r="W4480" i="100"/>
  <c r="W4481" i="100"/>
  <c r="W4482" i="100"/>
  <c r="W4483" i="100"/>
  <c r="W4484" i="100"/>
  <c r="W4485" i="100"/>
  <c r="W4486" i="100"/>
  <c r="W4487" i="100"/>
  <c r="W4488" i="100"/>
  <c r="W4489" i="100"/>
  <c r="W4490" i="100"/>
  <c r="W4491" i="100"/>
  <c r="W4492" i="100"/>
  <c r="W4493" i="100"/>
  <c r="W4494" i="100"/>
  <c r="W4495" i="100"/>
  <c r="W4496" i="100"/>
  <c r="W4497" i="100"/>
  <c r="W4498" i="100"/>
  <c r="W4499" i="100"/>
  <c r="W4500" i="100"/>
  <c r="W4501" i="100"/>
  <c r="W4502" i="100"/>
  <c r="W4503" i="100"/>
  <c r="W4504" i="100"/>
  <c r="W4505" i="100"/>
  <c r="W4506" i="100"/>
  <c r="W4507" i="100"/>
  <c r="W4508" i="100"/>
  <c r="W4509" i="100"/>
  <c r="W4510" i="100"/>
  <c r="W4511" i="100"/>
  <c r="W4512" i="100"/>
  <c r="W4513" i="100"/>
  <c r="W4514" i="100"/>
  <c r="W4515" i="100"/>
  <c r="W4516" i="100"/>
  <c r="W4517" i="100"/>
  <c r="W4518" i="100"/>
  <c r="W4519" i="100"/>
  <c r="W4520" i="100"/>
  <c r="W4521" i="100"/>
  <c r="W4522" i="100"/>
  <c r="W4523" i="100"/>
  <c r="W4524" i="100"/>
  <c r="W4525" i="100"/>
  <c r="W4526" i="100"/>
  <c r="W4527" i="100"/>
  <c r="W4528" i="100"/>
  <c r="W4529" i="100"/>
  <c r="W4530" i="100"/>
  <c r="W4531" i="100"/>
  <c r="W4532" i="100"/>
  <c r="W4533" i="100"/>
  <c r="W4534" i="100"/>
  <c r="W4535" i="100"/>
  <c r="W4536" i="100"/>
  <c r="W4537" i="100"/>
  <c r="W4538" i="100"/>
  <c r="W4539" i="100"/>
  <c r="W4540" i="100"/>
  <c r="W4541" i="100"/>
  <c r="W4542" i="100"/>
  <c r="W4543" i="100"/>
  <c r="W4544" i="100"/>
  <c r="W4545" i="100"/>
  <c r="W4546" i="100"/>
  <c r="W4547" i="100"/>
  <c r="W4548" i="100"/>
  <c r="W4549" i="100"/>
  <c r="W4550" i="100"/>
  <c r="W4551" i="100"/>
  <c r="W4552" i="100"/>
  <c r="W4553" i="100"/>
  <c r="W4554" i="100"/>
  <c r="W4555" i="100"/>
  <c r="W4556" i="100"/>
  <c r="W4557" i="100"/>
  <c r="W4558" i="100"/>
  <c r="W4559" i="100"/>
  <c r="W4560" i="100"/>
  <c r="W4561" i="100"/>
  <c r="W4562" i="100"/>
  <c r="W4563" i="100"/>
  <c r="W4564" i="100"/>
  <c r="W4565" i="100"/>
  <c r="W4566" i="100"/>
  <c r="W4567" i="100"/>
  <c r="W4568" i="100"/>
  <c r="W4569" i="100"/>
  <c r="W4570" i="100"/>
  <c r="W4571" i="100"/>
  <c r="W4572" i="100"/>
  <c r="W4573" i="100"/>
  <c r="W4574" i="100"/>
  <c r="W4575" i="100"/>
  <c r="W4576" i="100"/>
  <c r="W4577" i="100"/>
  <c r="W4578" i="100"/>
  <c r="W4579" i="100"/>
  <c r="W4580" i="100"/>
  <c r="W4581" i="100"/>
  <c r="W4582" i="100"/>
  <c r="W4583" i="100"/>
  <c r="W4584" i="100"/>
  <c r="W4585" i="100"/>
  <c r="W4586" i="100"/>
  <c r="W4587" i="100"/>
  <c r="W4588" i="100"/>
  <c r="W4589" i="100"/>
  <c r="W4590" i="100"/>
  <c r="W4591" i="100"/>
  <c r="W4592" i="100"/>
  <c r="W4593" i="100"/>
  <c r="W4594" i="100"/>
  <c r="W4595" i="100"/>
  <c r="W4596" i="100"/>
  <c r="W4597" i="100"/>
  <c r="W4598" i="100"/>
  <c r="W4599" i="100"/>
  <c r="W4600" i="100"/>
  <c r="W4601" i="100"/>
  <c r="W4602" i="100"/>
  <c r="W4603" i="100"/>
  <c r="W4604" i="100"/>
  <c r="W4605" i="100"/>
  <c r="W4606" i="100"/>
  <c r="W4607" i="100"/>
  <c r="W4608" i="100"/>
  <c r="W4609" i="100"/>
  <c r="W4610" i="100"/>
  <c r="W4611" i="100"/>
  <c r="W4612" i="100"/>
  <c r="W4613" i="100"/>
  <c r="W4614" i="100"/>
  <c r="W4615" i="100"/>
  <c r="W4616" i="100"/>
  <c r="W4617" i="100"/>
  <c r="W4618" i="100"/>
  <c r="W4619" i="100"/>
  <c r="W4620" i="100"/>
  <c r="W4621" i="100"/>
  <c r="W4622" i="100"/>
  <c r="W4623" i="100"/>
  <c r="W4624" i="100"/>
  <c r="W4625" i="100"/>
  <c r="W4626" i="100"/>
  <c r="W4627" i="100"/>
  <c r="W4628" i="100"/>
  <c r="W4629" i="100"/>
  <c r="W4630" i="100"/>
  <c r="W4631" i="100"/>
  <c r="W4632" i="100"/>
  <c r="W4633" i="100"/>
  <c r="W4634" i="100"/>
  <c r="W4635" i="100"/>
  <c r="W4636" i="100"/>
  <c r="W4637" i="100"/>
  <c r="W4638" i="100"/>
  <c r="W4639" i="100"/>
  <c r="W4640" i="100"/>
  <c r="W4641" i="100"/>
  <c r="W4642" i="100"/>
  <c r="W4643" i="100"/>
  <c r="W4644" i="100"/>
  <c r="W4645" i="100"/>
  <c r="W4646" i="100"/>
  <c r="W4647" i="100"/>
  <c r="W4648" i="100"/>
  <c r="W4649" i="100"/>
  <c r="W4650" i="100"/>
  <c r="W4651" i="100"/>
  <c r="W4652" i="100"/>
  <c r="W4653" i="100"/>
  <c r="W4654" i="100"/>
  <c r="W4655" i="100"/>
  <c r="W4656" i="100"/>
  <c r="W4657" i="100"/>
  <c r="W4658" i="100"/>
  <c r="W4659" i="100"/>
  <c r="W4660" i="100"/>
  <c r="W4661" i="100"/>
  <c r="W4662" i="100"/>
  <c r="W4663" i="100"/>
  <c r="W4664" i="100"/>
  <c r="W4665" i="100"/>
  <c r="W4666" i="100"/>
  <c r="W4667" i="100"/>
  <c r="W4668" i="100"/>
  <c r="W4669" i="100"/>
  <c r="W4670" i="100"/>
  <c r="W4671" i="100"/>
  <c r="W4672" i="100"/>
  <c r="W4673" i="100"/>
  <c r="W4674" i="100"/>
  <c r="W4675" i="100"/>
  <c r="W4676" i="100"/>
  <c r="W4677" i="100"/>
  <c r="W4678" i="100"/>
  <c r="W4679" i="100"/>
  <c r="W4680" i="100"/>
  <c r="W4681" i="100"/>
  <c r="W4682" i="100"/>
  <c r="W4683" i="100"/>
  <c r="W4684" i="100"/>
  <c r="W4685" i="100"/>
  <c r="W4686" i="100"/>
  <c r="W4687" i="100"/>
  <c r="W4688" i="100"/>
  <c r="W4689" i="100"/>
  <c r="W4690" i="100"/>
  <c r="W4691" i="100"/>
  <c r="W4692" i="100"/>
  <c r="W4693" i="100"/>
  <c r="W4694" i="100"/>
  <c r="W4695" i="100"/>
  <c r="W4696" i="100"/>
  <c r="W4697" i="100"/>
  <c r="W4698" i="100"/>
  <c r="W4699" i="100"/>
  <c r="W4700" i="100"/>
  <c r="W4701" i="100"/>
  <c r="W4702" i="100"/>
  <c r="W4703" i="100"/>
  <c r="W4704" i="100"/>
  <c r="W4705" i="100"/>
  <c r="W4706" i="100"/>
  <c r="W4707" i="100"/>
  <c r="W4708" i="100"/>
  <c r="W4709" i="100"/>
  <c r="W4710" i="100"/>
  <c r="W4711" i="100"/>
  <c r="W4712" i="100"/>
  <c r="W4713" i="100"/>
  <c r="W4714" i="100"/>
  <c r="W4715" i="100"/>
  <c r="W4716" i="100"/>
  <c r="W4717" i="100"/>
  <c r="W4718" i="100"/>
  <c r="W4719" i="100"/>
  <c r="W4720" i="100"/>
  <c r="W4721" i="100"/>
  <c r="W4722" i="100"/>
  <c r="W4723" i="100"/>
  <c r="W4724" i="100"/>
  <c r="W4725" i="100"/>
  <c r="W4726" i="100"/>
  <c r="W4727" i="100"/>
  <c r="W4728" i="100"/>
  <c r="W4729" i="100"/>
  <c r="W4730" i="100"/>
  <c r="W4731" i="100"/>
  <c r="W4732" i="100"/>
  <c r="W4733" i="100"/>
  <c r="W4734" i="100"/>
  <c r="W4735" i="100"/>
  <c r="W4736" i="100"/>
  <c r="W4737" i="100"/>
  <c r="W4738" i="100"/>
  <c r="W4739" i="100"/>
  <c r="W4740" i="100"/>
  <c r="W4741" i="100"/>
  <c r="W4742" i="100"/>
  <c r="W4743" i="100"/>
  <c r="W4744" i="100"/>
  <c r="W4745" i="100"/>
  <c r="W4746" i="100"/>
  <c r="W4747" i="100"/>
  <c r="W4748" i="100"/>
  <c r="W4749" i="100"/>
  <c r="W4750" i="100"/>
  <c r="W4751" i="100"/>
  <c r="W4752" i="100"/>
  <c r="W4753" i="100"/>
  <c r="W4754" i="100"/>
  <c r="W4755" i="100"/>
  <c r="W4756" i="100"/>
  <c r="W4757" i="100"/>
  <c r="W4758" i="100"/>
  <c r="W4759" i="100"/>
  <c r="W4760" i="100"/>
  <c r="W4761" i="100"/>
  <c r="W4762" i="100"/>
  <c r="W4763" i="100"/>
  <c r="W4764" i="100"/>
  <c r="W4765" i="100"/>
  <c r="W4766" i="100"/>
  <c r="W4767" i="100"/>
  <c r="W4768" i="100"/>
  <c r="W4769" i="100"/>
  <c r="W4770" i="100"/>
  <c r="W4771" i="100"/>
  <c r="W4772" i="100"/>
  <c r="W4773" i="100"/>
  <c r="W4774" i="100"/>
  <c r="W4775" i="100"/>
  <c r="W4776" i="100"/>
  <c r="W4777" i="100"/>
  <c r="W4778" i="100"/>
  <c r="W4779" i="100"/>
  <c r="W4780" i="100"/>
  <c r="W4781" i="100"/>
  <c r="W4782" i="100"/>
  <c r="W4783" i="100"/>
  <c r="W4784" i="100"/>
  <c r="W4785" i="100"/>
  <c r="W4786" i="100"/>
  <c r="W4787" i="100"/>
  <c r="W4788" i="100"/>
  <c r="W4789" i="100"/>
  <c r="W4790" i="100"/>
  <c r="W4791" i="100"/>
  <c r="W4792" i="100"/>
  <c r="W4793" i="100"/>
  <c r="W4794" i="100"/>
  <c r="W4795" i="100"/>
  <c r="W4796" i="100"/>
  <c r="W4797" i="100"/>
  <c r="W4798" i="100"/>
  <c r="W4799" i="100"/>
  <c r="W4800" i="100"/>
  <c r="W4801" i="100"/>
  <c r="W4802" i="100"/>
  <c r="W4803" i="100"/>
  <c r="W4804" i="100"/>
  <c r="W4805" i="100"/>
  <c r="W4806" i="100"/>
  <c r="W4807" i="100"/>
  <c r="W4808" i="100"/>
  <c r="W4809" i="100"/>
  <c r="W4810" i="100"/>
  <c r="W4811" i="100"/>
  <c r="W4812" i="100"/>
  <c r="W4813" i="100"/>
  <c r="W4814" i="100"/>
  <c r="W4815" i="100"/>
  <c r="W4816" i="100"/>
  <c r="W4817" i="100"/>
  <c r="W4818" i="100"/>
  <c r="W4819" i="100"/>
  <c r="W4820" i="100"/>
  <c r="W4821" i="100"/>
  <c r="W4822" i="100"/>
  <c r="W4823" i="100"/>
  <c r="W4824" i="100"/>
  <c r="W4825" i="100"/>
  <c r="W4826" i="100"/>
  <c r="W4827" i="100"/>
  <c r="W4828" i="100"/>
  <c r="W4829" i="100"/>
  <c r="W4830" i="100"/>
  <c r="W4831" i="100"/>
  <c r="W4832" i="100"/>
  <c r="W4833" i="100"/>
  <c r="W4834" i="100"/>
  <c r="W4835" i="100"/>
  <c r="W4836" i="100"/>
  <c r="W4837" i="100"/>
  <c r="W4838" i="100"/>
  <c r="W4839" i="100"/>
  <c r="W4840" i="100"/>
  <c r="W4841" i="100"/>
  <c r="W4842" i="100"/>
  <c r="W4843" i="100"/>
  <c r="W4844" i="100"/>
  <c r="W4845" i="100"/>
  <c r="W4846" i="100"/>
  <c r="W4847" i="100"/>
  <c r="W4848" i="100"/>
  <c r="W4849" i="100"/>
  <c r="W4850" i="100"/>
  <c r="W4851" i="100"/>
  <c r="W4852" i="100"/>
  <c r="W4853" i="100"/>
  <c r="W4854" i="100"/>
  <c r="W4855" i="100"/>
  <c r="W4856" i="100"/>
  <c r="W4857" i="100"/>
  <c r="W4858" i="100"/>
  <c r="W4859" i="100"/>
  <c r="W4860" i="100"/>
  <c r="W4861" i="100"/>
  <c r="W4862" i="100"/>
  <c r="W4863" i="100"/>
  <c r="W4864" i="100"/>
  <c r="W4865" i="100"/>
  <c r="W4866" i="100"/>
  <c r="W4867" i="100"/>
  <c r="W4868" i="100"/>
  <c r="W4869" i="100"/>
  <c r="W4870" i="100"/>
  <c r="W4871" i="100"/>
  <c r="W4872" i="100"/>
  <c r="W4873" i="100"/>
  <c r="W4874" i="100"/>
  <c r="W4875" i="100"/>
  <c r="W4876" i="100"/>
  <c r="W4877" i="100"/>
  <c r="W4878" i="100"/>
  <c r="W4879" i="100"/>
  <c r="W4880" i="100"/>
  <c r="W4881" i="100"/>
  <c r="W4882" i="100"/>
  <c r="W4883" i="100"/>
  <c r="W4884" i="100"/>
  <c r="W4885" i="100"/>
  <c r="W4886" i="100"/>
  <c r="W4887" i="100"/>
  <c r="W4888" i="100"/>
  <c r="W4889" i="100"/>
  <c r="W4890" i="100"/>
  <c r="W4891" i="100"/>
  <c r="W4892" i="100"/>
  <c r="W4893" i="100"/>
  <c r="W4894" i="100"/>
  <c r="W4895" i="100"/>
  <c r="W4896" i="100"/>
  <c r="W4897" i="100"/>
  <c r="W4898" i="100"/>
  <c r="W4899" i="100"/>
  <c r="W4900" i="100"/>
  <c r="W4901" i="100"/>
  <c r="W4902" i="100"/>
  <c r="W4903" i="100"/>
  <c r="W4904" i="100"/>
  <c r="W4905" i="100"/>
  <c r="W4906" i="100"/>
  <c r="W4907" i="100"/>
  <c r="W4908" i="100"/>
  <c r="W4909" i="100"/>
  <c r="W4910" i="100"/>
  <c r="W4911" i="100"/>
  <c r="W4912" i="100"/>
  <c r="W4913" i="100"/>
  <c r="W4914" i="100"/>
  <c r="W4915" i="100"/>
  <c r="W4916" i="100"/>
  <c r="W4917" i="100"/>
  <c r="W4918" i="100"/>
  <c r="W4919" i="100"/>
  <c r="W4920" i="100"/>
  <c r="W4921" i="100"/>
  <c r="W4922" i="100"/>
  <c r="W4923" i="100"/>
  <c r="W4924" i="100"/>
  <c r="W4925" i="100"/>
  <c r="W4926" i="100"/>
  <c r="W4927" i="100"/>
  <c r="W4928" i="100"/>
  <c r="W4929" i="100"/>
  <c r="W4930" i="100"/>
  <c r="W4931" i="100"/>
  <c r="W4932" i="100"/>
  <c r="W4933" i="100"/>
  <c r="W4934" i="100"/>
  <c r="W4935" i="100"/>
  <c r="W4936" i="100"/>
  <c r="W4937" i="100"/>
  <c r="W4938" i="100"/>
  <c r="W4939" i="100"/>
  <c r="W4940" i="100"/>
  <c r="W4941" i="100"/>
  <c r="W4942" i="100"/>
  <c r="W4943" i="100"/>
  <c r="W4944" i="100"/>
  <c r="W4945" i="100"/>
  <c r="W4946" i="100"/>
  <c r="W4947" i="100"/>
  <c r="W4948" i="100"/>
  <c r="W4949" i="100"/>
  <c r="W4950" i="100"/>
  <c r="W4951" i="100"/>
  <c r="W4952" i="100"/>
  <c r="W4953" i="100"/>
  <c r="W4954" i="100"/>
  <c r="W4955" i="100"/>
  <c r="W4956" i="100"/>
  <c r="W4957" i="100"/>
  <c r="W4958" i="100"/>
  <c r="W4959" i="100"/>
  <c r="W4960" i="100"/>
  <c r="W4961" i="100"/>
  <c r="W4962" i="100"/>
  <c r="W4963" i="100"/>
  <c r="W4964" i="100"/>
  <c r="W4965" i="100"/>
  <c r="W4966" i="100"/>
  <c r="W4967" i="100"/>
  <c r="W4968" i="100"/>
  <c r="W4969" i="100"/>
  <c r="W4970" i="100"/>
  <c r="W4971" i="100"/>
  <c r="W4972" i="100"/>
  <c r="W4973" i="100"/>
  <c r="W4974" i="100"/>
  <c r="W4975" i="100"/>
  <c r="W4976" i="100"/>
  <c r="W4977" i="100"/>
  <c r="W4978" i="100"/>
  <c r="W4979" i="100"/>
  <c r="W4980" i="100"/>
  <c r="W4981" i="100"/>
  <c r="W4982" i="100"/>
  <c r="W4983" i="100"/>
  <c r="W4984" i="100"/>
  <c r="W4985" i="100"/>
  <c r="W4986" i="100"/>
  <c r="W4987" i="100"/>
  <c r="W4988" i="100"/>
  <c r="W4989" i="100"/>
  <c r="W4990" i="100"/>
  <c r="W4991" i="100"/>
  <c r="W4992" i="100"/>
  <c r="W4993" i="100"/>
  <c r="W4994" i="100"/>
  <c r="W4995" i="100"/>
  <c r="W4996" i="100"/>
  <c r="W4997" i="100"/>
  <c r="W4998" i="100"/>
  <c r="W4999" i="100"/>
  <c r="W5000" i="100"/>
  <c r="W5001" i="100"/>
  <c r="W5002" i="100"/>
  <c r="W5003" i="100"/>
  <c r="W5004" i="100"/>
  <c r="W5005" i="100"/>
  <c r="W5006" i="100"/>
  <c r="W5007" i="100"/>
  <c r="W5008" i="100"/>
  <c r="W5009" i="100"/>
  <c r="W5010" i="100"/>
  <c r="W5011" i="100"/>
  <c r="W5012" i="100"/>
  <c r="W5013" i="100"/>
  <c r="W5014" i="100"/>
  <c r="W5015" i="100"/>
  <c r="W5016" i="100"/>
  <c r="W5017" i="100"/>
  <c r="W5018" i="100"/>
  <c r="W5019" i="100"/>
  <c r="W5020" i="100"/>
  <c r="W5021" i="100"/>
  <c r="W5022" i="100"/>
  <c r="W5023" i="100"/>
  <c r="W5024" i="100"/>
  <c r="W5025" i="100"/>
  <c r="W5026" i="100"/>
  <c r="W5027" i="100"/>
  <c r="W5028" i="100"/>
  <c r="W5029" i="100"/>
  <c r="W5030" i="100"/>
  <c r="W5031" i="100"/>
  <c r="W5032" i="100"/>
  <c r="W5033" i="100"/>
  <c r="W5034" i="100"/>
  <c r="W5035" i="100"/>
  <c r="W5036" i="100"/>
  <c r="W5037" i="100"/>
  <c r="W5038" i="100"/>
  <c r="W5039" i="100"/>
  <c r="W5040" i="100"/>
  <c r="W5041" i="100"/>
  <c r="W5042" i="100"/>
  <c r="W5043" i="100"/>
  <c r="W5044" i="100"/>
  <c r="W5045" i="100"/>
  <c r="W5046" i="100"/>
  <c r="W5047" i="100"/>
  <c r="W5048" i="100"/>
  <c r="W5049" i="100"/>
  <c r="W5050" i="100"/>
  <c r="W5051" i="100"/>
  <c r="W5052" i="100"/>
  <c r="W5053" i="100"/>
  <c r="W5054" i="100"/>
  <c r="W5055" i="100"/>
  <c r="W5056" i="100"/>
  <c r="W5057" i="100"/>
  <c r="W5058" i="100"/>
  <c r="W5059" i="100"/>
  <c r="W5060" i="100"/>
  <c r="W5061" i="100"/>
  <c r="W5062" i="100"/>
  <c r="W5063" i="100"/>
  <c r="W5064" i="100"/>
  <c r="W5065" i="100"/>
  <c r="W5066" i="100"/>
  <c r="W5067" i="100"/>
  <c r="W5068" i="100"/>
  <c r="W5069" i="100"/>
  <c r="W5070" i="100"/>
  <c r="W5071" i="100"/>
  <c r="W5072" i="100"/>
  <c r="W5073" i="100"/>
  <c r="W5074" i="100"/>
  <c r="W5075" i="100"/>
  <c r="W5076" i="100"/>
  <c r="W5077" i="100"/>
  <c r="W5078" i="100"/>
  <c r="W5079" i="100"/>
  <c r="W5080" i="100"/>
  <c r="W5081" i="100"/>
  <c r="W5082" i="100"/>
  <c r="W5083" i="100"/>
  <c r="W5084" i="100"/>
  <c r="W5085" i="100"/>
  <c r="W5086" i="100"/>
  <c r="W5087" i="100"/>
  <c r="W5088" i="100"/>
  <c r="W5089" i="100"/>
  <c r="W5090" i="100"/>
  <c r="W5091" i="100"/>
  <c r="W5092" i="100"/>
  <c r="W5093" i="100"/>
  <c r="W5094" i="100"/>
  <c r="W5095" i="100"/>
  <c r="W5096" i="100"/>
  <c r="W5097" i="100"/>
  <c r="W5098" i="100"/>
  <c r="W5099" i="100"/>
  <c r="W5100" i="100"/>
  <c r="W5101" i="100"/>
  <c r="W5102" i="100"/>
  <c r="W5103" i="100"/>
  <c r="W5104" i="100"/>
  <c r="W5105" i="100"/>
  <c r="W5106" i="100"/>
  <c r="W5107" i="100"/>
  <c r="W5108" i="100"/>
  <c r="W5109" i="100"/>
  <c r="W5110" i="100"/>
  <c r="W5111" i="100"/>
  <c r="W5112" i="100"/>
  <c r="W5113" i="100"/>
  <c r="W5114" i="100"/>
  <c r="W5115" i="100"/>
  <c r="W5116" i="100"/>
  <c r="W5117" i="100"/>
  <c r="W5118" i="100"/>
  <c r="W5119" i="100"/>
  <c r="W5120" i="100"/>
  <c r="W5121" i="100"/>
  <c r="W5122" i="100"/>
  <c r="W5123" i="100"/>
  <c r="W5124" i="100"/>
  <c r="W5125" i="100"/>
  <c r="W5126" i="100"/>
  <c r="W5127" i="100"/>
  <c r="W5128" i="100"/>
  <c r="W5129" i="100"/>
  <c r="W5130" i="100"/>
  <c r="W5131" i="100"/>
  <c r="W5132" i="100"/>
  <c r="W5133" i="100"/>
  <c r="W5134" i="100"/>
  <c r="W5135" i="100"/>
  <c r="W5136" i="100"/>
  <c r="W5137" i="100"/>
  <c r="W5138" i="100"/>
  <c r="W5139" i="100"/>
  <c r="W5140" i="100"/>
  <c r="W5141" i="100"/>
  <c r="W5142" i="100"/>
  <c r="W5143" i="100"/>
  <c r="W5144" i="100"/>
  <c r="W5145" i="100"/>
  <c r="W5146" i="100"/>
  <c r="W5147" i="100"/>
  <c r="W5148" i="100"/>
  <c r="W5149" i="100"/>
  <c r="W5150" i="100"/>
  <c r="W5151" i="100"/>
  <c r="W5152" i="100"/>
  <c r="W5153" i="100"/>
  <c r="W5154" i="100"/>
  <c r="W5155" i="100"/>
  <c r="W5156" i="100"/>
  <c r="W5157" i="100"/>
  <c r="W5158" i="100"/>
  <c r="W5159" i="100"/>
  <c r="W5160" i="100"/>
  <c r="W5161" i="100"/>
  <c r="W5162" i="100"/>
  <c r="W5163" i="100"/>
  <c r="W5164" i="100"/>
  <c r="W5165" i="100"/>
  <c r="W5166" i="100"/>
  <c r="W5167" i="100"/>
  <c r="W5168" i="100"/>
  <c r="W5169" i="100"/>
  <c r="W5170" i="100"/>
  <c r="W5171" i="100"/>
  <c r="W5172" i="100"/>
  <c r="W5173" i="100"/>
  <c r="W5174" i="100"/>
  <c r="W5175" i="100"/>
  <c r="W5176" i="100"/>
  <c r="W5177" i="100"/>
  <c r="W5178" i="100"/>
  <c r="W5179" i="100"/>
  <c r="W5180" i="100"/>
  <c r="W5181" i="100"/>
  <c r="W5182" i="100"/>
  <c r="W5183" i="100"/>
  <c r="W5184" i="100"/>
  <c r="W5185" i="100"/>
  <c r="W5186" i="100"/>
  <c r="W5187" i="100"/>
  <c r="W5188" i="100"/>
  <c r="W5189" i="100"/>
  <c r="W5190" i="100"/>
  <c r="W5191" i="100"/>
  <c r="W5192" i="100"/>
  <c r="W5193" i="100"/>
  <c r="W5194" i="100"/>
  <c r="W5195" i="100"/>
  <c r="W5196" i="100"/>
  <c r="W5197" i="100"/>
  <c r="W5198" i="100"/>
  <c r="W5199" i="100"/>
  <c r="W5200" i="100"/>
  <c r="W5201" i="100"/>
  <c r="W5202" i="100"/>
  <c r="W5203" i="100"/>
  <c r="W5204" i="100"/>
  <c r="W5205" i="100"/>
  <c r="W5206" i="100"/>
  <c r="W5207" i="100"/>
  <c r="W5208" i="100"/>
  <c r="W5209" i="100"/>
  <c r="W5210" i="100"/>
  <c r="W5211" i="100"/>
  <c r="W5212" i="100"/>
  <c r="W5213" i="100"/>
  <c r="W5214" i="100"/>
  <c r="W5215" i="100"/>
  <c r="W5216" i="100"/>
  <c r="W5217" i="100"/>
  <c r="W5218" i="100"/>
  <c r="W5219" i="100"/>
  <c r="W3" i="100"/>
  <c r="W4" i="100"/>
  <c r="X4" i="100" s="1"/>
  <c r="W5" i="100"/>
  <c r="X5" i="100" s="1"/>
  <c r="W6" i="100"/>
  <c r="X6" i="100" s="1"/>
  <c r="W7" i="100"/>
  <c r="X7" i="100" s="1"/>
  <c r="W8" i="100"/>
  <c r="X8" i="100" s="1"/>
  <c r="W9" i="100"/>
  <c r="X9" i="100" s="1"/>
  <c r="W10" i="100"/>
  <c r="X10" i="100" s="1"/>
  <c r="W11" i="100"/>
  <c r="X11" i="100" s="1"/>
  <c r="W12" i="100"/>
  <c r="X12" i="100" s="1"/>
  <c r="W13" i="100"/>
  <c r="X13" i="100" s="1"/>
  <c r="W14" i="100"/>
  <c r="X14" i="100" s="1"/>
  <c r="W15" i="100"/>
  <c r="X15" i="100" s="1"/>
  <c r="W16" i="100"/>
  <c r="X16" i="100" s="1"/>
  <c r="W17" i="100"/>
  <c r="X17" i="100" s="1"/>
  <c r="W18" i="100"/>
  <c r="X18" i="100" s="1"/>
  <c r="W19" i="100"/>
  <c r="X19" i="100" s="1"/>
  <c r="W20" i="100"/>
  <c r="X20" i="100" s="1"/>
  <c r="W21" i="100"/>
  <c r="X21" i="100" s="1"/>
  <c r="W22" i="100"/>
  <c r="X22" i="100" s="1"/>
  <c r="W23" i="100"/>
  <c r="X23" i="100" s="1"/>
  <c r="W24" i="100"/>
  <c r="X24" i="100" s="1"/>
  <c r="W25" i="100"/>
  <c r="X25" i="100" s="1"/>
  <c r="W26" i="100"/>
  <c r="X26" i="100" s="1"/>
  <c r="W27" i="100"/>
  <c r="X27" i="100" s="1"/>
  <c r="W28" i="100"/>
  <c r="X28" i="100" s="1"/>
  <c r="W29" i="100"/>
  <c r="X29" i="100" s="1"/>
  <c r="W30" i="100"/>
  <c r="X30" i="100" s="1"/>
  <c r="W31" i="100"/>
  <c r="X31" i="100" s="1"/>
  <c r="W32" i="100"/>
  <c r="X32" i="100" s="1"/>
  <c r="W33" i="100"/>
  <c r="X33" i="100" s="1"/>
  <c r="W34" i="100"/>
  <c r="X34" i="100" s="1"/>
  <c r="W35" i="100"/>
  <c r="X35" i="100" s="1"/>
  <c r="W36" i="100"/>
  <c r="X36" i="100" s="1"/>
  <c r="W37" i="100"/>
  <c r="X37" i="100" s="1"/>
  <c r="W38" i="100"/>
  <c r="X38" i="100" s="1"/>
  <c r="W39" i="100"/>
  <c r="X39" i="100" s="1"/>
  <c r="W40" i="100"/>
  <c r="X40" i="100" s="1"/>
  <c r="W41" i="100"/>
  <c r="X41" i="100" s="1"/>
  <c r="W42" i="100"/>
  <c r="X42" i="100" s="1"/>
  <c r="W43" i="100"/>
  <c r="X43" i="100" s="1"/>
  <c r="W44" i="100"/>
  <c r="X44" i="100" s="1"/>
  <c r="H44" i="100" s="1"/>
  <c r="W45" i="100"/>
  <c r="X45" i="100" s="1"/>
  <c r="H45" i="100" s="1"/>
  <c r="W46" i="100"/>
  <c r="X46" i="100" s="1"/>
  <c r="H46" i="100" s="1"/>
  <c r="W47" i="100"/>
  <c r="X47" i="100" s="1"/>
  <c r="H47" i="100" s="1"/>
  <c r="W48" i="100"/>
  <c r="X48" i="100" s="1"/>
  <c r="W49" i="100"/>
  <c r="X49" i="100" s="1"/>
  <c r="W50" i="100"/>
  <c r="X50" i="100" s="1"/>
  <c r="W51" i="100"/>
  <c r="X51" i="100" s="1"/>
  <c r="W52" i="100"/>
  <c r="X52" i="100" s="1"/>
  <c r="W53" i="100"/>
  <c r="X53" i="100" s="1"/>
  <c r="W54" i="100"/>
  <c r="X54" i="100" s="1"/>
  <c r="W55" i="100"/>
  <c r="X55" i="100" s="1"/>
  <c r="W56" i="100"/>
  <c r="X56" i="100" s="1"/>
  <c r="W57" i="100"/>
  <c r="X57" i="100" s="1"/>
  <c r="W58" i="100"/>
  <c r="X58" i="100" s="1"/>
  <c r="W59" i="100"/>
  <c r="X59" i="100" s="1"/>
  <c r="W60" i="100"/>
  <c r="X60" i="100" s="1"/>
  <c r="W61" i="100"/>
  <c r="X61" i="100" s="1"/>
  <c r="W62" i="100"/>
  <c r="X62" i="100" s="1"/>
  <c r="W63" i="100"/>
  <c r="X63" i="100" s="1"/>
  <c r="W64" i="100"/>
  <c r="X64" i="100" s="1"/>
  <c r="W65" i="100"/>
  <c r="X65" i="100" s="1"/>
  <c r="W66" i="100"/>
  <c r="X66" i="100" s="1"/>
  <c r="W67" i="100"/>
  <c r="X67" i="100" s="1"/>
  <c r="W68" i="100"/>
  <c r="X68" i="100" s="1"/>
  <c r="W69" i="100"/>
  <c r="X69" i="100" s="1"/>
  <c r="W70" i="100"/>
  <c r="X70" i="100" s="1"/>
  <c r="W71" i="100"/>
  <c r="X71" i="100" s="1"/>
  <c r="W72" i="100"/>
  <c r="X72" i="100" s="1"/>
  <c r="W73" i="100"/>
  <c r="X73" i="100" s="1"/>
  <c r="W74" i="100"/>
  <c r="X74" i="100" s="1"/>
  <c r="W75" i="100"/>
  <c r="X75" i="100" s="1"/>
  <c r="W76" i="100"/>
  <c r="X76" i="100" s="1"/>
  <c r="W77" i="100"/>
  <c r="X77" i="100" s="1"/>
  <c r="W78" i="100"/>
  <c r="X78" i="100" s="1"/>
  <c r="W79" i="100"/>
  <c r="X79" i="100" s="1"/>
  <c r="W80" i="100"/>
  <c r="X80" i="100" s="1"/>
  <c r="W81" i="100"/>
  <c r="X81" i="100" s="1"/>
  <c r="W82" i="100"/>
  <c r="X82" i="100" s="1"/>
  <c r="W83" i="100"/>
  <c r="X83" i="100" s="1"/>
  <c r="W84" i="100"/>
  <c r="X84" i="100" s="1"/>
  <c r="W85" i="100"/>
  <c r="X85" i="100" s="1"/>
  <c r="W86" i="100"/>
  <c r="X86" i="100" s="1"/>
  <c r="W87" i="100"/>
  <c r="X87" i="100" s="1"/>
  <c r="W88" i="100"/>
  <c r="X88" i="100" s="1"/>
  <c r="W89" i="100"/>
  <c r="X89" i="100" s="1"/>
  <c r="W90" i="100"/>
  <c r="X90" i="100" s="1"/>
  <c r="W91" i="100"/>
  <c r="X91" i="100" s="1"/>
  <c r="W92" i="100"/>
  <c r="X92" i="100" s="1"/>
  <c r="W93" i="100"/>
  <c r="X93" i="100" s="1"/>
  <c r="W94" i="100"/>
  <c r="X94" i="100" s="1"/>
  <c r="W95" i="100"/>
  <c r="X95" i="100" s="1"/>
  <c r="W96" i="100"/>
  <c r="X96" i="100" s="1"/>
  <c r="W97" i="100"/>
  <c r="X97" i="100" s="1"/>
  <c r="W98" i="100"/>
  <c r="X98" i="100" s="1"/>
  <c r="W99" i="100"/>
  <c r="X99" i="100" s="1"/>
  <c r="W100" i="100"/>
  <c r="X100" i="100" s="1"/>
  <c r="W101" i="100"/>
  <c r="X101" i="100" s="1"/>
  <c r="W102" i="100"/>
  <c r="X102" i="100" s="1"/>
  <c r="W103" i="100"/>
  <c r="X103" i="100" s="1"/>
  <c r="W104" i="100"/>
  <c r="X104" i="100" s="1"/>
  <c r="W105" i="100"/>
  <c r="X105" i="100" s="1"/>
  <c r="W106" i="100"/>
  <c r="X106" i="100" s="1"/>
  <c r="W107" i="100"/>
  <c r="X107" i="100" s="1"/>
  <c r="W108" i="100"/>
  <c r="X108" i="100" s="1"/>
  <c r="W109" i="100"/>
  <c r="X109" i="100" s="1"/>
  <c r="W110" i="100"/>
  <c r="X110" i="100" s="1"/>
  <c r="W111" i="100"/>
  <c r="X111" i="100" s="1"/>
  <c r="W112" i="100"/>
  <c r="X112" i="100" s="1"/>
  <c r="W113" i="100"/>
  <c r="X113" i="100" s="1"/>
  <c r="W114" i="100"/>
  <c r="X114" i="100" s="1"/>
  <c r="W115" i="100"/>
  <c r="X115" i="100" s="1"/>
  <c r="W116" i="100"/>
  <c r="X116" i="100" s="1"/>
  <c r="W117" i="100"/>
  <c r="X117" i="100" s="1"/>
  <c r="W118" i="100"/>
  <c r="X118" i="100" s="1"/>
  <c r="W119" i="100"/>
  <c r="X119" i="100" s="1"/>
  <c r="W120" i="100"/>
  <c r="X120" i="100" s="1"/>
  <c r="W121" i="100"/>
  <c r="X121" i="100" s="1"/>
  <c r="W122" i="100"/>
  <c r="X122" i="100" s="1"/>
  <c r="W123" i="100"/>
  <c r="X123" i="100" s="1"/>
  <c r="W124" i="100"/>
  <c r="X124" i="100" s="1"/>
  <c r="W125" i="100"/>
  <c r="X125" i="100" s="1"/>
  <c r="W126" i="100"/>
  <c r="X126" i="100" s="1"/>
  <c r="W127" i="100"/>
  <c r="X127" i="100" s="1"/>
  <c r="W128" i="100"/>
  <c r="X128" i="100" s="1"/>
  <c r="W129" i="100"/>
  <c r="X129" i="100" s="1"/>
  <c r="W130" i="100"/>
  <c r="X130" i="100" s="1"/>
  <c r="W131" i="100"/>
  <c r="X131" i="100" s="1"/>
  <c r="W132" i="100"/>
  <c r="X132" i="100" s="1"/>
  <c r="W133" i="100"/>
  <c r="X133" i="100" s="1"/>
  <c r="W134" i="100"/>
  <c r="X134" i="100" s="1"/>
  <c r="W135" i="100"/>
  <c r="X135" i="100" s="1"/>
  <c r="W136" i="100"/>
  <c r="X136" i="100" s="1"/>
  <c r="W137" i="100"/>
  <c r="X137" i="100" s="1"/>
  <c r="W138" i="100"/>
  <c r="X138" i="100" s="1"/>
  <c r="W139" i="100"/>
  <c r="X139" i="100" s="1"/>
  <c r="W140" i="100"/>
  <c r="X140" i="100" s="1"/>
  <c r="W141" i="100"/>
  <c r="X141" i="100" s="1"/>
  <c r="W142" i="100"/>
  <c r="X142" i="100" s="1"/>
  <c r="W143" i="100"/>
  <c r="X143" i="100" s="1"/>
  <c r="W144" i="100"/>
  <c r="X144" i="100" s="1"/>
  <c r="W145" i="100"/>
  <c r="X145" i="100" s="1"/>
  <c r="W146" i="100"/>
  <c r="X146" i="100" s="1"/>
  <c r="W147" i="100"/>
  <c r="X147" i="100" s="1"/>
  <c r="W148" i="100"/>
  <c r="X148" i="100" s="1"/>
  <c r="W149" i="100"/>
  <c r="X149" i="100" s="1"/>
  <c r="W150" i="100"/>
  <c r="X150" i="100" s="1"/>
  <c r="W151" i="100"/>
  <c r="X151" i="100" s="1"/>
  <c r="W152" i="100"/>
  <c r="X152" i="100" s="1"/>
  <c r="W153" i="100"/>
  <c r="X153" i="100" s="1"/>
  <c r="W154" i="100"/>
  <c r="X154" i="100" s="1"/>
  <c r="W155" i="100"/>
  <c r="X155" i="100" s="1"/>
  <c r="W156" i="100"/>
  <c r="X156" i="100" s="1"/>
  <c r="W157" i="100"/>
  <c r="X157" i="100" s="1"/>
  <c r="W158" i="100"/>
  <c r="X158" i="100" s="1"/>
  <c r="W159" i="100"/>
  <c r="X159" i="100" s="1"/>
  <c r="W160" i="100"/>
  <c r="X160" i="100" s="1"/>
  <c r="W161" i="100"/>
  <c r="X161" i="100" s="1"/>
  <c r="W162" i="100"/>
  <c r="X162" i="100" s="1"/>
  <c r="W163" i="100"/>
  <c r="X163" i="100" s="1"/>
  <c r="W164" i="100"/>
  <c r="X164" i="100" s="1"/>
  <c r="W165" i="100"/>
  <c r="X165" i="100" s="1"/>
  <c r="W166" i="100"/>
  <c r="X166" i="100" s="1"/>
  <c r="W167" i="100"/>
  <c r="X167" i="100" s="1"/>
  <c r="W168" i="100"/>
  <c r="X168" i="100" s="1"/>
  <c r="W169" i="100"/>
  <c r="X169" i="100" s="1"/>
  <c r="W170" i="100"/>
  <c r="X170" i="100" s="1"/>
  <c r="W171" i="100"/>
  <c r="X171" i="100" s="1"/>
  <c r="W172" i="100"/>
  <c r="X172" i="100" s="1"/>
  <c r="W173" i="100"/>
  <c r="X173" i="100" s="1"/>
  <c r="W174" i="100"/>
  <c r="X174" i="100" s="1"/>
  <c r="W175" i="100"/>
  <c r="X175" i="100" s="1"/>
  <c r="W176" i="100"/>
  <c r="X176" i="100" s="1"/>
  <c r="W177" i="100"/>
  <c r="X177" i="100" s="1"/>
  <c r="W178" i="100"/>
  <c r="X178" i="100" s="1"/>
  <c r="W179" i="100"/>
  <c r="X179" i="100" s="1"/>
  <c r="W180" i="100"/>
  <c r="X180" i="100" s="1"/>
  <c r="W181" i="100"/>
  <c r="X181" i="100" s="1"/>
  <c r="W182" i="100"/>
  <c r="X182" i="100" s="1"/>
  <c r="W183" i="100"/>
  <c r="X183" i="100" s="1"/>
  <c r="W184" i="100"/>
  <c r="X184" i="100" s="1"/>
  <c r="W185" i="100"/>
  <c r="X185" i="100" s="1"/>
  <c r="W186" i="100"/>
  <c r="X186" i="100" s="1"/>
  <c r="W187" i="100"/>
  <c r="X187" i="100" s="1"/>
  <c r="W188" i="100"/>
  <c r="X188" i="100" s="1"/>
  <c r="W189" i="100"/>
  <c r="X189" i="100" s="1"/>
  <c r="W190" i="100"/>
  <c r="X190" i="100" s="1"/>
  <c r="W191" i="100"/>
  <c r="X191" i="100" s="1"/>
  <c r="W192" i="100"/>
  <c r="X192" i="100" s="1"/>
  <c r="W193" i="100"/>
  <c r="X193" i="100" s="1"/>
  <c r="W194" i="100"/>
  <c r="X194" i="100" s="1"/>
  <c r="W195" i="100"/>
  <c r="X195" i="100" s="1"/>
  <c r="W196" i="100"/>
  <c r="X196" i="100" s="1"/>
  <c r="W197" i="100"/>
  <c r="X197" i="100" s="1"/>
  <c r="W198" i="100"/>
  <c r="X198" i="100" s="1"/>
  <c r="W199" i="100"/>
  <c r="X199" i="100" s="1"/>
  <c r="W200" i="100"/>
  <c r="X200" i="100" s="1"/>
  <c r="W201" i="100"/>
  <c r="X201" i="100" s="1"/>
  <c r="W202" i="100"/>
  <c r="X202" i="100" s="1"/>
  <c r="W203" i="100"/>
  <c r="X203" i="100" s="1"/>
  <c r="W204" i="100"/>
  <c r="X204" i="100" s="1"/>
  <c r="W205" i="100"/>
  <c r="X205" i="100" s="1"/>
  <c r="W206" i="100"/>
  <c r="X206" i="100" s="1"/>
  <c r="W207" i="100"/>
  <c r="X207" i="100" s="1"/>
  <c r="W208" i="100"/>
  <c r="X208" i="100" s="1"/>
  <c r="W209" i="100"/>
  <c r="X209" i="100" s="1"/>
  <c r="W210" i="100"/>
  <c r="X210" i="100" s="1"/>
  <c r="W211" i="100"/>
  <c r="X211" i="100" s="1"/>
  <c r="W212" i="100"/>
  <c r="X212" i="100" s="1"/>
  <c r="W213" i="100"/>
  <c r="X213" i="100" s="1"/>
  <c r="W214" i="100"/>
  <c r="X214" i="100" s="1"/>
  <c r="W215" i="100"/>
  <c r="X215" i="100" s="1"/>
  <c r="W216" i="100"/>
  <c r="X216" i="100" s="1"/>
  <c r="W217" i="100"/>
  <c r="X217" i="100" s="1"/>
  <c r="W218" i="100"/>
  <c r="X218" i="100" s="1"/>
  <c r="W219" i="100"/>
  <c r="X219" i="100" s="1"/>
  <c r="W220" i="100"/>
  <c r="X220" i="100" s="1"/>
  <c r="W221" i="100"/>
  <c r="X221" i="100" s="1"/>
  <c r="W222" i="100"/>
  <c r="X222" i="100" s="1"/>
  <c r="W223" i="100"/>
  <c r="X223" i="100" s="1"/>
  <c r="W224" i="100"/>
  <c r="X224" i="100" s="1"/>
  <c r="W225" i="100"/>
  <c r="X225" i="100" s="1"/>
  <c r="W226" i="100"/>
  <c r="X226" i="100" s="1"/>
  <c r="W227" i="100"/>
  <c r="X227" i="100" s="1"/>
  <c r="W228" i="100"/>
  <c r="X228" i="100" s="1"/>
  <c r="W229" i="100"/>
  <c r="X229" i="100" s="1"/>
  <c r="W230" i="100"/>
  <c r="X230" i="100" s="1"/>
  <c r="W231" i="100"/>
  <c r="X231" i="100" s="1"/>
  <c r="W232" i="100"/>
  <c r="X232" i="100" s="1"/>
  <c r="W233" i="100"/>
  <c r="X233" i="100" s="1"/>
  <c r="W234" i="100"/>
  <c r="X234" i="100" s="1"/>
  <c r="W235" i="100"/>
  <c r="X235" i="100" s="1"/>
  <c r="W236" i="100"/>
  <c r="X236" i="100" s="1"/>
  <c r="W237" i="100"/>
  <c r="X237" i="100" s="1"/>
  <c r="W238" i="100"/>
  <c r="X238" i="100" s="1"/>
  <c r="W239" i="100"/>
  <c r="X239" i="100" s="1"/>
  <c r="W240" i="100"/>
  <c r="X240" i="100" s="1"/>
  <c r="W241" i="100"/>
  <c r="X241" i="100" s="1"/>
  <c r="W242" i="100"/>
  <c r="X242" i="100" s="1"/>
  <c r="W243" i="100"/>
  <c r="X243" i="100" s="1"/>
  <c r="W244" i="100"/>
  <c r="X244" i="100" s="1"/>
  <c r="W245" i="100"/>
  <c r="X245" i="100" s="1"/>
  <c r="W246" i="100"/>
  <c r="X246" i="100" s="1"/>
  <c r="W247" i="100"/>
  <c r="X247" i="100" s="1"/>
  <c r="W248" i="100"/>
  <c r="X248" i="100" s="1"/>
  <c r="W249" i="100"/>
  <c r="X249" i="100" s="1"/>
  <c r="W250" i="100"/>
  <c r="X250" i="100" s="1"/>
  <c r="W251" i="100"/>
  <c r="X251" i="100" s="1"/>
  <c r="W252" i="100"/>
  <c r="X252" i="100" s="1"/>
  <c r="W253" i="100"/>
  <c r="X253" i="100" s="1"/>
  <c r="W254" i="100"/>
  <c r="X254" i="100" s="1"/>
  <c r="W255" i="100"/>
  <c r="X255" i="100" s="1"/>
  <c r="W256" i="100"/>
  <c r="X256" i="100" s="1"/>
  <c r="W257" i="100"/>
  <c r="X257" i="100" s="1"/>
  <c r="W258" i="100"/>
  <c r="X258" i="100" s="1"/>
  <c r="W259" i="100"/>
  <c r="X259" i="100" s="1"/>
  <c r="W260" i="100"/>
  <c r="X260" i="100" s="1"/>
  <c r="W261" i="100"/>
  <c r="X261" i="100" s="1"/>
  <c r="W262" i="100"/>
  <c r="X262" i="100" s="1"/>
  <c r="W263" i="100"/>
  <c r="X263" i="100" s="1"/>
  <c r="W264" i="100"/>
  <c r="X264" i="100" s="1"/>
  <c r="W265" i="100"/>
  <c r="X265" i="100" s="1"/>
  <c r="W266" i="100"/>
  <c r="X266" i="100" s="1"/>
  <c r="W267" i="100"/>
  <c r="X267" i="100" s="1"/>
  <c r="W268" i="100"/>
  <c r="X268" i="100" s="1"/>
  <c r="W269" i="100"/>
  <c r="X269" i="100" s="1"/>
  <c r="W270" i="100"/>
  <c r="X270" i="100" s="1"/>
  <c r="W271" i="100"/>
  <c r="X271" i="100" s="1"/>
  <c r="W272" i="100"/>
  <c r="X272" i="100" s="1"/>
  <c r="W273" i="100"/>
  <c r="X273" i="100" s="1"/>
  <c r="W274" i="100"/>
  <c r="X274" i="100" s="1"/>
  <c r="W275" i="100"/>
  <c r="X275" i="100" s="1"/>
  <c r="W276" i="100"/>
  <c r="X276" i="100" s="1"/>
  <c r="W277" i="100"/>
  <c r="X277" i="100" s="1"/>
  <c r="W278" i="100"/>
  <c r="X278" i="100" s="1"/>
  <c r="W279" i="100"/>
  <c r="X279" i="100" s="1"/>
  <c r="W280" i="100"/>
  <c r="X280" i="100" s="1"/>
  <c r="W281" i="100"/>
  <c r="X281" i="100" s="1"/>
  <c r="W282" i="100"/>
  <c r="X282" i="100" s="1"/>
  <c r="W283" i="100"/>
  <c r="X283" i="100" s="1"/>
  <c r="W284" i="100"/>
  <c r="X284" i="100" s="1"/>
  <c r="W285" i="100"/>
  <c r="X285" i="100" s="1"/>
  <c r="W286" i="100"/>
  <c r="X286" i="100" s="1"/>
  <c r="W287" i="100"/>
  <c r="X287" i="100" s="1"/>
  <c r="W288" i="100"/>
  <c r="X288" i="100" s="1"/>
  <c r="W289" i="100"/>
  <c r="X289" i="100" s="1"/>
  <c r="W290" i="100"/>
  <c r="X290" i="100" s="1"/>
  <c r="W291" i="100"/>
  <c r="X291" i="100" s="1"/>
  <c r="W292" i="100"/>
  <c r="X292" i="100" s="1"/>
  <c r="W293" i="100"/>
  <c r="X293" i="100" s="1"/>
  <c r="W294" i="100"/>
  <c r="X294" i="100" s="1"/>
  <c r="W295" i="100"/>
  <c r="X295" i="100" s="1"/>
  <c r="W296" i="100"/>
  <c r="X296" i="100" s="1"/>
  <c r="W297" i="100"/>
  <c r="X297" i="100" s="1"/>
  <c r="W298" i="100"/>
  <c r="X298" i="100" s="1"/>
  <c r="W299" i="100"/>
  <c r="X299" i="100" s="1"/>
  <c r="W300" i="100"/>
  <c r="X300" i="100" s="1"/>
  <c r="W301" i="100"/>
  <c r="X301" i="100" s="1"/>
  <c r="W302" i="100"/>
  <c r="X302" i="100" s="1"/>
  <c r="W303" i="100"/>
  <c r="X303" i="100" s="1"/>
  <c r="W304" i="100"/>
  <c r="X304" i="100" s="1"/>
  <c r="W305" i="100"/>
  <c r="X305" i="100" s="1"/>
  <c r="W306" i="100"/>
  <c r="X306" i="100" s="1"/>
  <c r="W307" i="100"/>
  <c r="X307" i="100" s="1"/>
  <c r="W308" i="100"/>
  <c r="X308" i="100" s="1"/>
  <c r="W309" i="100"/>
  <c r="X309" i="100" s="1"/>
  <c r="W310" i="100"/>
  <c r="X310" i="100" s="1"/>
  <c r="W311" i="100"/>
  <c r="X311" i="100" s="1"/>
  <c r="W312" i="100"/>
  <c r="X312" i="100" s="1"/>
  <c r="W313" i="100"/>
  <c r="X313" i="100" s="1"/>
  <c r="W314" i="100"/>
  <c r="X314" i="100" s="1"/>
  <c r="W315" i="100"/>
  <c r="X315" i="100" s="1"/>
  <c r="W316" i="100"/>
  <c r="X316" i="100" s="1"/>
  <c r="W317" i="100"/>
  <c r="X317" i="100" s="1"/>
  <c r="W318" i="100"/>
  <c r="X318" i="100" s="1"/>
  <c r="W319" i="100"/>
  <c r="X319" i="100" s="1"/>
  <c r="W320" i="100"/>
  <c r="X320" i="100" s="1"/>
  <c r="W321" i="100"/>
  <c r="X321" i="100" s="1"/>
  <c r="W322" i="100"/>
  <c r="X322" i="100" s="1"/>
  <c r="W323" i="100"/>
  <c r="X323" i="100" s="1"/>
  <c r="W324" i="100"/>
  <c r="X324" i="100" s="1"/>
  <c r="W325" i="100"/>
  <c r="X325" i="100" s="1"/>
  <c r="W326" i="100"/>
  <c r="X326" i="100" s="1"/>
  <c r="W327" i="100"/>
  <c r="X327" i="100" s="1"/>
  <c r="W328" i="100"/>
  <c r="X328" i="100" s="1"/>
  <c r="W329" i="100"/>
  <c r="X329" i="100" s="1"/>
  <c r="W330" i="100"/>
  <c r="X330" i="100" s="1"/>
  <c r="W331" i="100"/>
  <c r="X331" i="100" s="1"/>
  <c r="W332" i="100"/>
  <c r="X332" i="100" s="1"/>
  <c r="W333" i="100"/>
  <c r="X333" i="100" s="1"/>
  <c r="W334" i="100"/>
  <c r="X334" i="100" s="1"/>
  <c r="W335" i="100"/>
  <c r="X335" i="100" s="1"/>
  <c r="W336" i="100"/>
  <c r="X336" i="100" s="1"/>
  <c r="W337" i="100"/>
  <c r="X337" i="100" s="1"/>
  <c r="W338" i="100"/>
  <c r="X338" i="100" s="1"/>
  <c r="W339" i="100"/>
  <c r="X339" i="100" s="1"/>
  <c r="W340" i="100"/>
  <c r="X340" i="100" s="1"/>
  <c r="W341" i="100"/>
  <c r="X341" i="100" s="1"/>
  <c r="W342" i="100"/>
  <c r="X342" i="100" s="1"/>
  <c r="W343" i="100"/>
  <c r="X343" i="100" s="1"/>
  <c r="W344" i="100"/>
  <c r="X344" i="100" s="1"/>
  <c r="W345" i="100"/>
  <c r="X345" i="100" s="1"/>
  <c r="W346" i="100"/>
  <c r="X346" i="100" s="1"/>
  <c r="W347" i="100"/>
  <c r="X347" i="100" s="1"/>
  <c r="W348" i="100"/>
  <c r="X348" i="100" s="1"/>
  <c r="W349" i="100"/>
  <c r="X349" i="100" s="1"/>
  <c r="W350" i="100"/>
  <c r="X350" i="100" s="1"/>
  <c r="W351" i="100"/>
  <c r="X351" i="100" s="1"/>
  <c r="W352" i="100"/>
  <c r="X352" i="100" s="1"/>
  <c r="W353" i="100"/>
  <c r="X353" i="100" s="1"/>
  <c r="W354" i="100"/>
  <c r="X354" i="100" s="1"/>
  <c r="W355" i="100"/>
  <c r="X355" i="100" s="1"/>
  <c r="W356" i="100"/>
  <c r="X356" i="100" s="1"/>
  <c r="W357" i="100"/>
  <c r="X357" i="100" s="1"/>
  <c r="W358" i="100"/>
  <c r="X358" i="100" s="1"/>
  <c r="W359" i="100"/>
  <c r="X359" i="100" s="1"/>
  <c r="W360" i="100"/>
  <c r="X360" i="100" s="1"/>
  <c r="W361" i="100"/>
  <c r="X361" i="100" s="1"/>
  <c r="W362" i="100"/>
  <c r="X362" i="100" s="1"/>
  <c r="W363" i="100"/>
  <c r="X363" i="100" s="1"/>
  <c r="W364" i="100"/>
  <c r="X364" i="100" s="1"/>
  <c r="W365" i="100"/>
  <c r="X365" i="100" s="1"/>
  <c r="W366" i="100"/>
  <c r="X366" i="100" s="1"/>
  <c r="W367" i="100"/>
  <c r="X367" i="100" s="1"/>
  <c r="W368" i="100"/>
  <c r="X368" i="100" s="1"/>
  <c r="W369" i="100"/>
  <c r="X369" i="100" s="1"/>
  <c r="W370" i="100"/>
  <c r="X370" i="100" s="1"/>
  <c r="W371" i="100"/>
  <c r="X371" i="100" s="1"/>
  <c r="W372" i="100"/>
  <c r="X372" i="100" s="1"/>
  <c r="W373" i="100"/>
  <c r="X373" i="100" s="1"/>
  <c r="W374" i="100"/>
  <c r="X374" i="100" s="1"/>
  <c r="W375" i="100"/>
  <c r="X375" i="100" s="1"/>
  <c r="W376" i="100"/>
  <c r="X376" i="100" s="1"/>
  <c r="W377" i="100"/>
  <c r="X377" i="100" s="1"/>
  <c r="W378" i="100"/>
  <c r="X378" i="100" s="1"/>
  <c r="W379" i="100"/>
  <c r="X379" i="100" s="1"/>
  <c r="W380" i="100"/>
  <c r="X380" i="100" s="1"/>
  <c r="W381" i="100"/>
  <c r="X381" i="100" s="1"/>
  <c r="W382" i="100"/>
  <c r="X382" i="100" s="1"/>
  <c r="W383" i="100"/>
  <c r="X383" i="100" s="1"/>
  <c r="W384" i="100"/>
  <c r="X384" i="100" s="1"/>
  <c r="W385" i="100"/>
  <c r="X385" i="100" s="1"/>
  <c r="W386" i="100"/>
  <c r="X386" i="100" s="1"/>
  <c r="W387" i="100"/>
  <c r="X387" i="100" s="1"/>
  <c r="W388" i="100"/>
  <c r="X388" i="100" s="1"/>
  <c r="W389" i="100"/>
  <c r="X389" i="100" s="1"/>
  <c r="W390" i="100"/>
  <c r="X390" i="100" s="1"/>
  <c r="W391" i="100"/>
  <c r="X391" i="100" s="1"/>
  <c r="W392" i="100"/>
  <c r="X392" i="100" s="1"/>
  <c r="W393" i="100"/>
  <c r="X393" i="100" s="1"/>
  <c r="W394" i="100"/>
  <c r="X394" i="100" s="1"/>
  <c r="W395" i="100"/>
  <c r="X395" i="100" s="1"/>
  <c r="W396" i="100"/>
  <c r="X396" i="100" s="1"/>
  <c r="W397" i="100"/>
  <c r="X397" i="100" s="1"/>
  <c r="W398" i="100"/>
  <c r="X398" i="100" s="1"/>
  <c r="W399" i="100"/>
  <c r="X399" i="100" s="1"/>
  <c r="W400" i="100"/>
  <c r="X400" i="100" s="1"/>
  <c r="W401" i="100"/>
  <c r="X401" i="100" s="1"/>
  <c r="W402" i="100"/>
  <c r="X402" i="100" s="1"/>
  <c r="W403" i="100"/>
  <c r="X403" i="100" s="1"/>
  <c r="W404" i="100"/>
  <c r="X404" i="100" s="1"/>
  <c r="W405" i="100"/>
  <c r="X405" i="100" s="1"/>
  <c r="W406" i="100"/>
  <c r="X406" i="100" s="1"/>
  <c r="W407" i="100"/>
  <c r="X407" i="100" s="1"/>
  <c r="W408" i="100"/>
  <c r="X408" i="100" s="1"/>
  <c r="W409" i="100"/>
  <c r="X409" i="100" s="1"/>
  <c r="W410" i="100"/>
  <c r="X410" i="100" s="1"/>
  <c r="W411" i="100"/>
  <c r="X411" i="100" s="1"/>
  <c r="W412" i="100"/>
  <c r="X412" i="100" s="1"/>
  <c r="W413" i="100"/>
  <c r="X413" i="100" s="1"/>
  <c r="W414" i="100"/>
  <c r="X414" i="100" s="1"/>
  <c r="W415" i="100"/>
  <c r="X415" i="100" s="1"/>
  <c r="W416" i="100"/>
  <c r="X416" i="100" s="1"/>
  <c r="W417" i="100"/>
  <c r="X417" i="100" s="1"/>
  <c r="W418" i="100"/>
  <c r="X418" i="100" s="1"/>
  <c r="W419" i="100"/>
  <c r="X419" i="100" s="1"/>
  <c r="W420" i="100"/>
  <c r="X420" i="100" s="1"/>
  <c r="W421" i="100"/>
  <c r="X421" i="100" s="1"/>
  <c r="W422" i="100"/>
  <c r="X422" i="100" s="1"/>
  <c r="W423" i="100"/>
  <c r="X423" i="100" s="1"/>
  <c r="W424" i="100"/>
  <c r="X424" i="100" s="1"/>
  <c r="W425" i="100"/>
  <c r="X425" i="100" s="1"/>
  <c r="W426" i="100"/>
  <c r="X426" i="100" s="1"/>
  <c r="W427" i="100"/>
  <c r="X427" i="100" s="1"/>
  <c r="W428" i="100"/>
  <c r="X428" i="100" s="1"/>
  <c r="W429" i="100"/>
  <c r="X429" i="100" s="1"/>
  <c r="W430" i="100"/>
  <c r="X430" i="100" s="1"/>
  <c r="W431" i="100"/>
  <c r="X431" i="100" s="1"/>
  <c r="W432" i="100"/>
  <c r="X432" i="100" s="1"/>
  <c r="W433" i="100"/>
  <c r="X433" i="100" s="1"/>
  <c r="W434" i="100"/>
  <c r="X434" i="100" s="1"/>
  <c r="W435" i="100"/>
  <c r="X435" i="100" s="1"/>
  <c r="W436" i="100"/>
  <c r="X436" i="100" s="1"/>
  <c r="W437" i="100"/>
  <c r="X437" i="100" s="1"/>
  <c r="W438" i="100"/>
  <c r="X438" i="100" s="1"/>
  <c r="W439" i="100"/>
  <c r="X439" i="100" s="1"/>
  <c r="W440" i="100"/>
  <c r="X440" i="100" s="1"/>
  <c r="W441" i="100"/>
  <c r="X441" i="100" s="1"/>
  <c r="W442" i="100"/>
  <c r="X442" i="100" s="1"/>
  <c r="W443" i="100"/>
  <c r="X443" i="100" s="1"/>
  <c r="W444" i="100"/>
  <c r="X444" i="100" s="1"/>
  <c r="W445" i="100"/>
  <c r="X445" i="100" s="1"/>
  <c r="W446" i="100"/>
  <c r="X446" i="100" s="1"/>
  <c r="W447" i="100"/>
  <c r="X447" i="100" s="1"/>
  <c r="W448" i="100"/>
  <c r="X448" i="100" s="1"/>
  <c r="W449" i="100"/>
  <c r="X449" i="100" s="1"/>
  <c r="W450" i="100"/>
  <c r="X450" i="100" s="1"/>
  <c r="W451" i="100"/>
  <c r="X451" i="100" s="1"/>
  <c r="W452" i="100"/>
  <c r="X452" i="100" s="1"/>
  <c r="W453" i="100"/>
  <c r="X453" i="100" s="1"/>
  <c r="W454" i="100"/>
  <c r="X454" i="100" s="1"/>
  <c r="W455" i="100"/>
  <c r="X455" i="100" s="1"/>
  <c r="W456" i="100"/>
  <c r="X456" i="100" s="1"/>
  <c r="W457" i="100"/>
  <c r="X457" i="100" s="1"/>
  <c r="W458" i="100"/>
  <c r="X458" i="100" s="1"/>
  <c r="W459" i="100"/>
  <c r="X459" i="100" s="1"/>
  <c r="W460" i="100"/>
  <c r="X460" i="100" s="1"/>
  <c r="W461" i="100"/>
  <c r="X461" i="100" s="1"/>
  <c r="W462" i="100"/>
  <c r="X462" i="100" s="1"/>
  <c r="W463" i="100"/>
  <c r="X463" i="100" s="1"/>
  <c r="W464" i="100"/>
  <c r="X464" i="100" s="1"/>
  <c r="W465" i="100"/>
  <c r="X465" i="100" s="1"/>
  <c r="W466" i="100"/>
  <c r="X466" i="100" s="1"/>
  <c r="W467" i="100"/>
  <c r="X467" i="100" s="1"/>
  <c r="W468" i="100"/>
  <c r="X468" i="100" s="1"/>
  <c r="W469" i="100"/>
  <c r="X469" i="100" s="1"/>
  <c r="W470" i="100"/>
  <c r="X470" i="100" s="1"/>
  <c r="W471" i="100"/>
  <c r="X471" i="100" s="1"/>
  <c r="W472" i="100"/>
  <c r="X472" i="100" s="1"/>
  <c r="W473" i="100"/>
  <c r="X473" i="100" s="1"/>
  <c r="W474" i="100"/>
  <c r="X474" i="100" s="1"/>
  <c r="W475" i="100"/>
  <c r="X475" i="100" s="1"/>
  <c r="W476" i="100"/>
  <c r="X476" i="100" s="1"/>
  <c r="W477" i="100"/>
  <c r="X477" i="100" s="1"/>
  <c r="W478" i="100"/>
  <c r="X478" i="100" s="1"/>
  <c r="W479" i="100"/>
  <c r="X479" i="100" s="1"/>
  <c r="W480" i="100"/>
  <c r="X480" i="100" s="1"/>
  <c r="W481" i="100"/>
  <c r="X481" i="100" s="1"/>
  <c r="W482" i="100"/>
  <c r="X482" i="100" s="1"/>
  <c r="W483" i="100"/>
  <c r="X483" i="100" s="1"/>
  <c r="W484" i="100"/>
  <c r="X484" i="100" s="1"/>
  <c r="W485" i="100"/>
  <c r="X485" i="100" s="1"/>
  <c r="W486" i="100"/>
  <c r="X486" i="100" s="1"/>
  <c r="W487" i="100"/>
  <c r="X487" i="100" s="1"/>
  <c r="W488" i="100"/>
  <c r="X488" i="100" s="1"/>
  <c r="W489" i="100"/>
  <c r="X489" i="100" s="1"/>
  <c r="W490" i="100"/>
  <c r="X490" i="100" s="1"/>
  <c r="W491" i="100"/>
  <c r="X491" i="100" s="1"/>
  <c r="W492" i="100"/>
  <c r="X492" i="100" s="1"/>
  <c r="W493" i="100"/>
  <c r="X493" i="100" s="1"/>
  <c r="W494" i="100"/>
  <c r="X494" i="100" s="1"/>
  <c r="W495" i="100"/>
  <c r="X495" i="100" s="1"/>
  <c r="W496" i="100"/>
  <c r="X496" i="100" s="1"/>
  <c r="W497" i="100"/>
  <c r="X497" i="100" s="1"/>
  <c r="W498" i="100"/>
  <c r="X498" i="100" s="1"/>
  <c r="W499" i="100"/>
  <c r="X499" i="100" s="1"/>
  <c r="W500" i="100"/>
  <c r="X500" i="100" s="1"/>
  <c r="W501" i="100"/>
  <c r="X501" i="100" s="1"/>
  <c r="W502" i="100"/>
  <c r="X502" i="100" s="1"/>
  <c r="W503" i="100"/>
  <c r="X503" i="100" s="1"/>
  <c r="W504" i="100"/>
  <c r="X504" i="100" s="1"/>
  <c r="W505" i="100"/>
  <c r="X505" i="100" s="1"/>
  <c r="W506" i="100"/>
  <c r="X506" i="100" s="1"/>
  <c r="W507" i="100"/>
  <c r="X507" i="100" s="1"/>
  <c r="W508" i="100"/>
  <c r="X508" i="100" s="1"/>
  <c r="W509" i="100"/>
  <c r="X509" i="100" s="1"/>
  <c r="W510" i="100"/>
  <c r="X510" i="100" s="1"/>
  <c r="W511" i="100"/>
  <c r="X511" i="100" s="1"/>
  <c r="W512" i="100"/>
  <c r="X512" i="100" s="1"/>
  <c r="W513" i="100"/>
  <c r="X513" i="100" s="1"/>
  <c r="W514" i="100"/>
  <c r="X514" i="100" s="1"/>
  <c r="W515" i="100"/>
  <c r="X515" i="100" s="1"/>
  <c r="W516" i="100"/>
  <c r="X516" i="100" s="1"/>
  <c r="W517" i="100"/>
  <c r="X517" i="100" s="1"/>
  <c r="W518" i="100"/>
  <c r="X518" i="100" s="1"/>
  <c r="W519" i="100"/>
  <c r="X519" i="100" s="1"/>
  <c r="W520" i="100"/>
  <c r="X520" i="100" s="1"/>
  <c r="W521" i="100"/>
  <c r="X521" i="100" s="1"/>
  <c r="W522" i="100"/>
  <c r="X522" i="100" s="1"/>
  <c r="W523" i="100"/>
  <c r="X523" i="100" s="1"/>
  <c r="W524" i="100"/>
  <c r="X524" i="100" s="1"/>
  <c r="W525" i="100"/>
  <c r="X525" i="100" s="1"/>
  <c r="W526" i="100"/>
  <c r="X526" i="100" s="1"/>
  <c r="W527" i="100"/>
  <c r="X527" i="100" s="1"/>
  <c r="W528" i="100"/>
  <c r="X528" i="100" s="1"/>
  <c r="W529" i="100"/>
  <c r="X529" i="100" s="1"/>
  <c r="W530" i="100"/>
  <c r="X530" i="100" s="1"/>
  <c r="W531" i="100"/>
  <c r="X531" i="100" s="1"/>
  <c r="W532" i="100"/>
  <c r="X532" i="100" s="1"/>
  <c r="W533" i="100"/>
  <c r="X533" i="100" s="1"/>
  <c r="W534" i="100"/>
  <c r="X534" i="100" s="1"/>
  <c r="W535" i="100"/>
  <c r="X535" i="100" s="1"/>
  <c r="W536" i="100"/>
  <c r="X536" i="100" s="1"/>
  <c r="W537" i="100"/>
  <c r="X537" i="100" s="1"/>
  <c r="W538" i="100"/>
  <c r="X538" i="100" s="1"/>
  <c r="W539" i="100"/>
  <c r="X539" i="100" s="1"/>
  <c r="W540" i="100"/>
  <c r="X540" i="100" s="1"/>
  <c r="W541" i="100"/>
  <c r="X541" i="100" s="1"/>
  <c r="W542" i="100"/>
  <c r="X542" i="100" s="1"/>
  <c r="W543" i="100"/>
  <c r="X543" i="100" s="1"/>
  <c r="W544" i="100"/>
  <c r="X544" i="100" s="1"/>
  <c r="W545" i="100"/>
  <c r="X545" i="100" s="1"/>
  <c r="W546" i="100"/>
  <c r="X546" i="100" s="1"/>
  <c r="W547" i="100"/>
  <c r="X547" i="100" s="1"/>
  <c r="W548" i="100"/>
  <c r="X548" i="100" s="1"/>
  <c r="W549" i="100"/>
  <c r="X549" i="100" s="1"/>
  <c r="W550" i="100"/>
  <c r="X550" i="100" s="1"/>
  <c r="W551" i="100"/>
  <c r="X551" i="100" s="1"/>
  <c r="W552" i="100"/>
  <c r="X552" i="100" s="1"/>
  <c r="W553" i="100"/>
  <c r="X553" i="100" s="1"/>
  <c r="W554" i="100"/>
  <c r="X554" i="100" s="1"/>
  <c r="W555" i="100"/>
  <c r="X555" i="100" s="1"/>
  <c r="W556" i="100"/>
  <c r="X556" i="100" s="1"/>
  <c r="W557" i="100"/>
  <c r="X557" i="100" s="1"/>
  <c r="W558" i="100"/>
  <c r="X558" i="100" s="1"/>
  <c r="W559" i="100"/>
  <c r="X559" i="100" s="1"/>
  <c r="W560" i="100"/>
  <c r="X560" i="100" s="1"/>
  <c r="W561" i="100"/>
  <c r="X561" i="100" s="1"/>
  <c r="W562" i="100"/>
  <c r="X562" i="100" s="1"/>
  <c r="W563" i="100"/>
  <c r="X563" i="100" s="1"/>
  <c r="W564" i="100"/>
  <c r="X564" i="100" s="1"/>
  <c r="W565" i="100"/>
  <c r="X565" i="100" s="1"/>
  <c r="W566" i="100"/>
  <c r="X566" i="100" s="1"/>
  <c r="W567" i="100"/>
  <c r="X567" i="100" s="1"/>
  <c r="W568" i="100"/>
  <c r="X568" i="100" s="1"/>
  <c r="W569" i="100"/>
  <c r="X569" i="100" s="1"/>
  <c r="W570" i="100"/>
  <c r="X570" i="100" s="1"/>
  <c r="W571" i="100"/>
  <c r="X571" i="100" s="1"/>
  <c r="W572" i="100"/>
  <c r="X572" i="100" s="1"/>
  <c r="W573" i="100"/>
  <c r="X573" i="100" s="1"/>
  <c r="W574" i="100"/>
  <c r="X574" i="100" s="1"/>
  <c r="W575" i="100"/>
  <c r="X575" i="100" s="1"/>
  <c r="W576" i="100"/>
  <c r="X576" i="100" s="1"/>
  <c r="W577" i="100"/>
  <c r="X577" i="100" s="1"/>
  <c r="W578" i="100"/>
  <c r="X578" i="100" s="1"/>
  <c r="W579" i="100"/>
  <c r="X579" i="100" s="1"/>
  <c r="W580" i="100"/>
  <c r="X580" i="100" s="1"/>
  <c r="W581" i="100"/>
  <c r="X581" i="100" s="1"/>
  <c r="W582" i="100"/>
  <c r="X582" i="100" s="1"/>
  <c r="W583" i="100"/>
  <c r="X583" i="100" s="1"/>
  <c r="W584" i="100"/>
  <c r="X584" i="100" s="1"/>
  <c r="W585" i="100"/>
  <c r="X585" i="100" s="1"/>
  <c r="W586" i="100"/>
  <c r="X586" i="100" s="1"/>
  <c r="W587" i="100"/>
  <c r="X587" i="100" s="1"/>
  <c r="W588" i="100"/>
  <c r="X588" i="100" s="1"/>
  <c r="W589" i="100"/>
  <c r="X589" i="100" s="1"/>
  <c r="W590" i="100"/>
  <c r="X590" i="100" s="1"/>
  <c r="W591" i="100"/>
  <c r="X591" i="100" s="1"/>
  <c r="W592" i="100"/>
  <c r="X592" i="100" s="1"/>
  <c r="W593" i="100"/>
  <c r="X593" i="100" s="1"/>
  <c r="W594" i="100"/>
  <c r="X594" i="100" s="1"/>
  <c r="W595" i="100"/>
  <c r="X595" i="100" s="1"/>
  <c r="W596" i="100"/>
  <c r="X596" i="100" s="1"/>
  <c r="W597" i="100"/>
  <c r="X597" i="100" s="1"/>
  <c r="W598" i="100"/>
  <c r="X598" i="100" s="1"/>
  <c r="W599" i="100"/>
  <c r="X599" i="100" s="1"/>
  <c r="W600" i="100"/>
  <c r="X600" i="100" s="1"/>
  <c r="W601" i="100"/>
  <c r="X601" i="100" s="1"/>
  <c r="W602" i="100"/>
  <c r="X602" i="100" s="1"/>
  <c r="W603" i="100"/>
  <c r="X603" i="100" s="1"/>
  <c r="W604" i="100"/>
  <c r="X604" i="100" s="1"/>
  <c r="W605" i="100"/>
  <c r="X605" i="100" s="1"/>
  <c r="W606" i="100"/>
  <c r="X606" i="100" s="1"/>
  <c r="W607" i="100"/>
  <c r="X607" i="100" s="1"/>
  <c r="W608" i="100"/>
  <c r="X608" i="100" s="1"/>
  <c r="W609" i="100"/>
  <c r="X609" i="100" s="1"/>
  <c r="W610" i="100"/>
  <c r="X610" i="100" s="1"/>
  <c r="W611" i="100"/>
  <c r="X611" i="100" s="1"/>
  <c r="W612" i="100"/>
  <c r="X612" i="100" s="1"/>
  <c r="W613" i="100"/>
  <c r="X613" i="100" s="1"/>
  <c r="W614" i="100"/>
  <c r="X614" i="100" s="1"/>
  <c r="W615" i="100"/>
  <c r="X615" i="100" s="1"/>
  <c r="W616" i="100"/>
  <c r="X616" i="100" s="1"/>
  <c r="W617" i="100"/>
  <c r="X617" i="100" s="1"/>
  <c r="W618" i="100"/>
  <c r="X618" i="100" s="1"/>
  <c r="W619" i="100"/>
  <c r="X619" i="100" s="1"/>
  <c r="W620" i="100"/>
  <c r="X620" i="100" s="1"/>
  <c r="W621" i="100"/>
  <c r="X621" i="100" s="1"/>
  <c r="W622" i="100"/>
  <c r="X622" i="100" s="1"/>
  <c r="W623" i="100"/>
  <c r="X623" i="100" s="1"/>
  <c r="W624" i="100"/>
  <c r="X624" i="100" s="1"/>
  <c r="W625" i="100"/>
  <c r="X625" i="100" s="1"/>
  <c r="W626" i="100"/>
  <c r="X626" i="100" s="1"/>
  <c r="W627" i="100"/>
  <c r="X627" i="100" s="1"/>
  <c r="W628" i="100"/>
  <c r="X628" i="100" s="1"/>
  <c r="W629" i="100"/>
  <c r="X629" i="100" s="1"/>
  <c r="W630" i="100"/>
  <c r="X630" i="100" s="1"/>
  <c r="W631" i="100"/>
  <c r="X631" i="100" s="1"/>
  <c r="W632" i="100"/>
  <c r="X632" i="100" s="1"/>
  <c r="W633" i="100"/>
  <c r="X633" i="100" s="1"/>
  <c r="W634" i="100"/>
  <c r="X634" i="100" s="1"/>
  <c r="W635" i="100"/>
  <c r="X635" i="100" s="1"/>
  <c r="W636" i="100"/>
  <c r="X636" i="100" s="1"/>
  <c r="W637" i="100"/>
  <c r="X637" i="100" s="1"/>
  <c r="W638" i="100"/>
  <c r="X638" i="100" s="1"/>
  <c r="W639" i="100"/>
  <c r="X639" i="100" s="1"/>
  <c r="W640" i="100"/>
  <c r="X640" i="100" s="1"/>
  <c r="W641" i="100"/>
  <c r="X641" i="100" s="1"/>
  <c r="W642" i="100"/>
  <c r="X642" i="100" s="1"/>
  <c r="W643" i="100"/>
  <c r="X643" i="100" s="1"/>
  <c r="W644" i="100"/>
  <c r="X644" i="100" s="1"/>
  <c r="W645" i="100"/>
  <c r="X645" i="100" s="1"/>
  <c r="W646" i="100"/>
  <c r="X646" i="100" s="1"/>
  <c r="W647" i="100"/>
  <c r="X647" i="100" s="1"/>
  <c r="W648" i="100"/>
  <c r="X648" i="100" s="1"/>
  <c r="W649" i="100"/>
  <c r="X649" i="100" s="1"/>
  <c r="W650" i="100"/>
  <c r="X650" i="100" s="1"/>
  <c r="W651" i="100"/>
  <c r="X651" i="100" s="1"/>
  <c r="W652" i="100"/>
  <c r="X652" i="100" s="1"/>
  <c r="W653" i="100"/>
  <c r="X653" i="100" s="1"/>
  <c r="W654" i="100"/>
  <c r="X654" i="100" s="1"/>
  <c r="W655" i="100"/>
  <c r="X655" i="100" s="1"/>
  <c r="W656" i="100"/>
  <c r="X656" i="100" s="1"/>
  <c r="W657" i="100"/>
  <c r="X657" i="100" s="1"/>
  <c r="W658" i="100"/>
  <c r="X658" i="100" s="1"/>
  <c r="W659" i="100"/>
  <c r="X659" i="100" s="1"/>
  <c r="W660" i="100"/>
  <c r="X660" i="100" s="1"/>
  <c r="W661" i="100"/>
  <c r="X661" i="100" s="1"/>
  <c r="W662" i="100"/>
  <c r="X662" i="100" s="1"/>
  <c r="W663" i="100"/>
  <c r="X663" i="100" s="1"/>
  <c r="W664" i="100"/>
  <c r="X664" i="100" s="1"/>
  <c r="W665" i="100"/>
  <c r="X665" i="100" s="1"/>
  <c r="W666" i="100"/>
  <c r="X666" i="100" s="1"/>
  <c r="W667" i="100"/>
  <c r="X667" i="100" s="1"/>
  <c r="W668" i="100"/>
  <c r="X668" i="100" s="1"/>
  <c r="W669" i="100"/>
  <c r="X669" i="100" s="1"/>
  <c r="W670" i="100"/>
  <c r="X670" i="100" s="1"/>
  <c r="W671" i="100"/>
  <c r="X671" i="100" s="1"/>
  <c r="W672" i="100"/>
  <c r="X672" i="100" s="1"/>
  <c r="W673" i="100"/>
  <c r="X673" i="100" s="1"/>
  <c r="W674" i="100"/>
  <c r="X674" i="100" s="1"/>
  <c r="W675" i="100"/>
  <c r="X675" i="100" s="1"/>
  <c r="W676" i="100"/>
  <c r="X676" i="100" s="1"/>
  <c r="W677" i="100"/>
  <c r="X677" i="100" s="1"/>
  <c r="W678" i="100"/>
  <c r="X678" i="100" s="1"/>
  <c r="W679" i="100"/>
  <c r="X679" i="100" s="1"/>
  <c r="W680" i="100"/>
  <c r="X680" i="100" s="1"/>
  <c r="W681" i="100"/>
  <c r="X681" i="100" s="1"/>
  <c r="W682" i="100"/>
  <c r="X682" i="100" s="1"/>
  <c r="W683" i="100"/>
  <c r="X683" i="100" s="1"/>
  <c r="W684" i="100"/>
  <c r="X684" i="100" s="1"/>
  <c r="W685" i="100"/>
  <c r="X685" i="100" s="1"/>
  <c r="W686" i="100"/>
  <c r="X686" i="100" s="1"/>
  <c r="W687" i="100"/>
  <c r="X687" i="100" s="1"/>
  <c r="W688" i="100"/>
  <c r="X688" i="100" s="1"/>
  <c r="W689" i="100"/>
  <c r="X689" i="100" s="1"/>
  <c r="W690" i="100"/>
  <c r="X690" i="100" s="1"/>
  <c r="W691" i="100"/>
  <c r="X691" i="100" s="1"/>
  <c r="W692" i="100"/>
  <c r="X692" i="100" s="1"/>
  <c r="W693" i="100"/>
  <c r="X693" i="100" s="1"/>
  <c r="W694" i="100"/>
  <c r="X694" i="100" s="1"/>
  <c r="W695" i="100"/>
  <c r="X695" i="100" s="1"/>
  <c r="W696" i="100"/>
  <c r="X696" i="100" s="1"/>
  <c r="W697" i="100"/>
  <c r="X697" i="100" s="1"/>
  <c r="W698" i="100"/>
  <c r="X698" i="100" s="1"/>
  <c r="W699" i="100"/>
  <c r="X699" i="100" s="1"/>
  <c r="W700" i="100"/>
  <c r="X700" i="100" s="1"/>
  <c r="W701" i="100"/>
  <c r="X701" i="100" s="1"/>
  <c r="W702" i="100"/>
  <c r="X702" i="100" s="1"/>
  <c r="W703" i="100"/>
  <c r="X703" i="100" s="1"/>
  <c r="W704" i="100"/>
  <c r="X704" i="100" s="1"/>
  <c r="W705" i="100"/>
  <c r="X705" i="100" s="1"/>
  <c r="W706" i="100"/>
  <c r="X706" i="100" s="1"/>
  <c r="W707" i="100"/>
  <c r="X707" i="100" s="1"/>
  <c r="W708" i="100"/>
  <c r="X708" i="100" s="1"/>
  <c r="W709" i="100"/>
  <c r="X709" i="100" s="1"/>
  <c r="W710" i="100"/>
  <c r="X710" i="100" s="1"/>
  <c r="W711" i="100"/>
  <c r="X711" i="100" s="1"/>
  <c r="W712" i="100"/>
  <c r="X712" i="100" s="1"/>
  <c r="W713" i="100"/>
  <c r="X713" i="100" s="1"/>
  <c r="W714" i="100"/>
  <c r="X714" i="100" s="1"/>
  <c r="W715" i="100"/>
  <c r="X715" i="100" s="1"/>
  <c r="W716" i="100"/>
  <c r="X716" i="100" s="1"/>
  <c r="W717" i="100"/>
  <c r="X717" i="100" s="1"/>
  <c r="W718" i="100"/>
  <c r="X718" i="100" s="1"/>
  <c r="W719" i="100"/>
  <c r="X719" i="100" s="1"/>
  <c r="W720" i="100"/>
  <c r="X720" i="100" s="1"/>
  <c r="W721" i="100"/>
  <c r="X721" i="100" s="1"/>
  <c r="W722" i="100"/>
  <c r="X722" i="100" s="1"/>
  <c r="W723" i="100"/>
  <c r="X723" i="100" s="1"/>
  <c r="W724" i="100"/>
  <c r="X724" i="100" s="1"/>
  <c r="W725" i="100"/>
  <c r="X725" i="100" s="1"/>
  <c r="W726" i="100"/>
  <c r="X726" i="100" s="1"/>
  <c r="W727" i="100"/>
  <c r="X727" i="100" s="1"/>
  <c r="W728" i="100"/>
  <c r="X728" i="100" s="1"/>
  <c r="W729" i="100"/>
  <c r="X729" i="100" s="1"/>
  <c r="W730" i="100"/>
  <c r="X730" i="100" s="1"/>
  <c r="W731" i="100"/>
  <c r="X731" i="100" s="1"/>
  <c r="W732" i="100"/>
  <c r="X732" i="100" s="1"/>
  <c r="W733" i="100"/>
  <c r="X733" i="100" s="1"/>
  <c r="W734" i="100"/>
  <c r="X734" i="100" s="1"/>
  <c r="W735" i="100"/>
  <c r="X735" i="100" s="1"/>
  <c r="W736" i="100"/>
  <c r="X736" i="100" s="1"/>
  <c r="W737" i="100"/>
  <c r="X737" i="100" s="1"/>
  <c r="W738" i="100"/>
  <c r="X738" i="100" s="1"/>
  <c r="W739" i="100"/>
  <c r="X739" i="100" s="1"/>
  <c r="W740" i="100"/>
  <c r="X740" i="100" s="1"/>
  <c r="W741" i="100"/>
  <c r="X741" i="100" s="1"/>
  <c r="W742" i="100"/>
  <c r="X742" i="100" s="1"/>
  <c r="W743" i="100"/>
  <c r="X743" i="100" s="1"/>
  <c r="W744" i="100"/>
  <c r="X744" i="100" s="1"/>
  <c r="W745" i="100"/>
  <c r="X745" i="100" s="1"/>
  <c r="W746" i="100"/>
  <c r="X746" i="100" s="1"/>
  <c r="W747" i="100"/>
  <c r="X747" i="100" s="1"/>
  <c r="W748" i="100"/>
  <c r="X748" i="100" s="1"/>
  <c r="W749" i="100"/>
  <c r="X749" i="100" s="1"/>
  <c r="W750" i="100"/>
  <c r="X750" i="100" s="1"/>
  <c r="W751" i="100"/>
  <c r="X751" i="100" s="1"/>
  <c r="W752" i="100"/>
  <c r="X752" i="100" s="1"/>
  <c r="W753" i="100"/>
  <c r="X753" i="100" s="1"/>
  <c r="W754" i="100"/>
  <c r="X754" i="100" s="1"/>
  <c r="W755" i="100"/>
  <c r="X755" i="100" s="1"/>
  <c r="W756" i="100"/>
  <c r="X756" i="100" s="1"/>
  <c r="W757" i="100"/>
  <c r="X757" i="100" s="1"/>
  <c r="W758" i="100"/>
  <c r="X758" i="100" s="1"/>
  <c r="W759" i="100"/>
  <c r="X759" i="100" s="1"/>
  <c r="W760" i="100"/>
  <c r="X760" i="100" s="1"/>
  <c r="W761" i="100"/>
  <c r="X761" i="100" s="1"/>
  <c r="W762" i="100"/>
  <c r="X762" i="100" s="1"/>
  <c r="W763" i="100"/>
  <c r="X763" i="100" s="1"/>
  <c r="W764" i="100"/>
  <c r="X764" i="100" s="1"/>
  <c r="W765" i="100"/>
  <c r="X765" i="100" s="1"/>
  <c r="W766" i="100"/>
  <c r="X766" i="100" s="1"/>
  <c r="W767" i="100"/>
  <c r="X767" i="100" s="1"/>
  <c r="W768" i="100"/>
  <c r="X768" i="100" s="1"/>
  <c r="W769" i="100"/>
  <c r="X769" i="100" s="1"/>
  <c r="W770" i="100"/>
  <c r="X770" i="100" s="1"/>
  <c r="W771" i="100"/>
  <c r="X771" i="100" s="1"/>
  <c r="W772" i="100"/>
  <c r="X772" i="100" s="1"/>
  <c r="W773" i="100"/>
  <c r="X773" i="100" s="1"/>
  <c r="W774" i="100"/>
  <c r="X774" i="100" s="1"/>
  <c r="W775" i="100"/>
  <c r="X775" i="100" s="1"/>
  <c r="W776" i="100"/>
  <c r="X776" i="100" s="1"/>
  <c r="W777" i="100"/>
  <c r="X777" i="100" s="1"/>
  <c r="W778" i="100"/>
  <c r="X778" i="100" s="1"/>
  <c r="W779" i="100"/>
  <c r="X779" i="100" s="1"/>
  <c r="W780" i="100"/>
  <c r="X780" i="100" s="1"/>
  <c r="W781" i="100"/>
  <c r="X781" i="100" s="1"/>
  <c r="W782" i="100"/>
  <c r="X782" i="100" s="1"/>
  <c r="W783" i="100"/>
  <c r="X783" i="100" s="1"/>
  <c r="W784" i="100"/>
  <c r="X784" i="100" s="1"/>
  <c r="W785" i="100"/>
  <c r="X785" i="100" s="1"/>
  <c r="W786" i="100"/>
  <c r="X786" i="100" s="1"/>
  <c r="W787" i="100"/>
  <c r="X787" i="100" s="1"/>
  <c r="W788" i="100"/>
  <c r="X788" i="100" s="1"/>
  <c r="W789" i="100"/>
  <c r="X789" i="100" s="1"/>
  <c r="W790" i="100"/>
  <c r="X790" i="100" s="1"/>
  <c r="W791" i="100"/>
  <c r="X791" i="100" s="1"/>
  <c r="W792" i="100"/>
  <c r="X792" i="100" s="1"/>
  <c r="W793" i="100"/>
  <c r="X793" i="100" s="1"/>
  <c r="W794" i="100"/>
  <c r="X794" i="100" s="1"/>
  <c r="W795" i="100"/>
  <c r="X795" i="100" s="1"/>
  <c r="W796" i="100"/>
  <c r="X796" i="100" s="1"/>
  <c r="W797" i="100"/>
  <c r="X797" i="100" s="1"/>
  <c r="W798" i="100"/>
  <c r="X798" i="100" s="1"/>
  <c r="W799" i="100"/>
  <c r="X799" i="100" s="1"/>
  <c r="W800" i="100"/>
  <c r="X800" i="100" s="1"/>
  <c r="W801" i="100"/>
  <c r="X801" i="100" s="1"/>
  <c r="W802" i="100"/>
  <c r="X802" i="100" s="1"/>
  <c r="W803" i="100"/>
  <c r="X803" i="100" s="1"/>
  <c r="W804" i="100"/>
  <c r="X804" i="100" s="1"/>
  <c r="W805" i="100"/>
  <c r="X805" i="100" s="1"/>
  <c r="W806" i="100"/>
  <c r="X806" i="100" s="1"/>
  <c r="W807" i="100"/>
  <c r="X807" i="100" s="1"/>
  <c r="W808" i="100"/>
  <c r="X808" i="100" s="1"/>
  <c r="W809" i="100"/>
  <c r="X809" i="100" s="1"/>
  <c r="W810" i="100"/>
  <c r="X810" i="100" s="1"/>
  <c r="W811" i="100"/>
  <c r="X811" i="100" s="1"/>
  <c r="W812" i="100"/>
  <c r="X812" i="100" s="1"/>
  <c r="W813" i="100"/>
  <c r="X813" i="100" s="1"/>
  <c r="W814" i="100"/>
  <c r="X814" i="100" s="1"/>
  <c r="W815" i="100"/>
  <c r="X815" i="100" s="1"/>
  <c r="W816" i="100"/>
  <c r="X816" i="100" s="1"/>
  <c r="W817" i="100"/>
  <c r="X817" i="100" s="1"/>
  <c r="W818" i="100"/>
  <c r="X818" i="100" s="1"/>
  <c r="W819" i="100"/>
  <c r="X819" i="100" s="1"/>
  <c r="W820" i="100"/>
  <c r="X820" i="100" s="1"/>
  <c r="W821" i="100"/>
  <c r="X821" i="100" s="1"/>
  <c r="W822" i="100"/>
  <c r="X822" i="100" s="1"/>
  <c r="W823" i="100"/>
  <c r="X823" i="100" s="1"/>
  <c r="W824" i="100"/>
  <c r="X824" i="100" s="1"/>
  <c r="W825" i="100"/>
  <c r="X825" i="100" s="1"/>
  <c r="W826" i="100"/>
  <c r="X826" i="100" s="1"/>
  <c r="W827" i="100"/>
  <c r="X827" i="100" s="1"/>
  <c r="W828" i="100"/>
  <c r="X828" i="100" s="1"/>
  <c r="W829" i="100"/>
  <c r="X829" i="100" s="1"/>
  <c r="W830" i="100"/>
  <c r="X830" i="100" s="1"/>
  <c r="W831" i="100"/>
  <c r="X831" i="100" s="1"/>
  <c r="W832" i="100"/>
  <c r="X832" i="100" s="1"/>
  <c r="W833" i="100"/>
  <c r="X833" i="100" s="1"/>
  <c r="W834" i="100"/>
  <c r="X834" i="100" s="1"/>
  <c r="W835" i="100"/>
  <c r="X835" i="100" s="1"/>
  <c r="W836" i="100"/>
  <c r="X836" i="100" s="1"/>
  <c r="W837" i="100"/>
  <c r="X837" i="100" s="1"/>
  <c r="W838" i="100"/>
  <c r="X838" i="100" s="1"/>
  <c r="W839" i="100"/>
  <c r="X839" i="100" s="1"/>
  <c r="W840" i="100"/>
  <c r="X840" i="100" s="1"/>
  <c r="W841" i="100"/>
  <c r="X841" i="100" s="1"/>
  <c r="W842" i="100"/>
  <c r="X842" i="100" s="1"/>
  <c r="W843" i="100"/>
  <c r="X843" i="100" s="1"/>
  <c r="W844" i="100"/>
  <c r="X844" i="100" s="1"/>
  <c r="W845" i="100"/>
  <c r="X845" i="100" s="1"/>
  <c r="W846" i="100"/>
  <c r="X846" i="100" s="1"/>
  <c r="W847" i="100"/>
  <c r="X847" i="100" s="1"/>
  <c r="W848" i="100"/>
  <c r="X848" i="100" s="1"/>
  <c r="W849" i="100"/>
  <c r="X849" i="100" s="1"/>
  <c r="W850" i="100"/>
  <c r="X850" i="100" s="1"/>
  <c r="W851" i="100"/>
  <c r="X851" i="100" s="1"/>
  <c r="W852" i="100"/>
  <c r="X852" i="100" s="1"/>
  <c r="W853" i="100"/>
  <c r="X853" i="100" s="1"/>
  <c r="W854" i="100"/>
  <c r="X854" i="100" s="1"/>
  <c r="W855" i="100"/>
  <c r="X855" i="100" s="1"/>
  <c r="W856" i="100"/>
  <c r="X856" i="100" s="1"/>
  <c r="W857" i="100"/>
  <c r="X857" i="100" s="1"/>
  <c r="W858" i="100"/>
  <c r="X858" i="100" s="1"/>
  <c r="W859" i="100"/>
  <c r="X859" i="100" s="1"/>
  <c r="W860" i="100"/>
  <c r="X860" i="100" s="1"/>
  <c r="W861" i="100"/>
  <c r="X861" i="100" s="1"/>
  <c r="W862" i="100"/>
  <c r="X862" i="100" s="1"/>
  <c r="W863" i="100"/>
  <c r="X863" i="100" s="1"/>
  <c r="W864" i="100"/>
  <c r="X864" i="100" s="1"/>
  <c r="W865" i="100"/>
  <c r="X865" i="100" s="1"/>
  <c r="W866" i="100"/>
  <c r="X866" i="100" s="1"/>
  <c r="W867" i="100"/>
  <c r="X867" i="100" s="1"/>
  <c r="W868" i="100"/>
  <c r="X868" i="100" s="1"/>
  <c r="W869" i="100"/>
  <c r="X869" i="100" s="1"/>
  <c r="W870" i="100"/>
  <c r="X870" i="100" s="1"/>
  <c r="W871" i="100"/>
  <c r="X871" i="100" s="1"/>
  <c r="W872" i="100"/>
  <c r="X872" i="100" s="1"/>
  <c r="W873" i="100"/>
  <c r="X873" i="100" s="1"/>
  <c r="W874" i="100"/>
  <c r="X874" i="100" s="1"/>
  <c r="W875" i="100"/>
  <c r="X875" i="100" s="1"/>
  <c r="W876" i="100"/>
  <c r="X876" i="100" s="1"/>
  <c r="W877" i="100"/>
  <c r="X877" i="100" s="1"/>
  <c r="W878" i="100"/>
  <c r="X878" i="100" s="1"/>
  <c r="W879" i="100"/>
  <c r="X879" i="100" s="1"/>
  <c r="W880" i="100"/>
  <c r="X880" i="100" s="1"/>
  <c r="W881" i="100"/>
  <c r="X881" i="100" s="1"/>
  <c r="W882" i="100"/>
  <c r="X882" i="100" s="1"/>
  <c r="W883" i="100"/>
  <c r="X883" i="100" s="1"/>
  <c r="W884" i="100"/>
  <c r="X884" i="100" s="1"/>
  <c r="W885" i="100"/>
  <c r="X885" i="100" s="1"/>
  <c r="W886" i="100"/>
  <c r="X886" i="100" s="1"/>
  <c r="W887" i="100"/>
  <c r="X887" i="100" s="1"/>
  <c r="W888" i="100"/>
  <c r="X888" i="100" s="1"/>
  <c r="W889" i="100"/>
  <c r="X889" i="100" s="1"/>
  <c r="W890" i="100"/>
  <c r="X890" i="100" s="1"/>
  <c r="W891" i="100"/>
  <c r="X891" i="100" s="1"/>
  <c r="W892" i="100"/>
  <c r="X892" i="100" s="1"/>
  <c r="W893" i="100"/>
  <c r="X893" i="100" s="1"/>
  <c r="W894" i="100"/>
  <c r="X894" i="100" s="1"/>
  <c r="W895" i="100"/>
  <c r="X895" i="100" s="1"/>
  <c r="W896" i="100"/>
  <c r="X896" i="100" s="1"/>
  <c r="W897" i="100"/>
  <c r="X897" i="100" s="1"/>
  <c r="W898" i="100"/>
  <c r="X898" i="100" s="1"/>
  <c r="W899" i="100"/>
  <c r="X899" i="100" s="1"/>
  <c r="W900" i="100"/>
  <c r="X900" i="100" s="1"/>
  <c r="W901" i="100"/>
  <c r="X901" i="100" s="1"/>
  <c r="W902" i="100"/>
  <c r="X902" i="100" s="1"/>
  <c r="W903" i="100"/>
  <c r="X903" i="100" s="1"/>
  <c r="W904" i="100"/>
  <c r="X904" i="100" s="1"/>
  <c r="W905" i="100"/>
  <c r="X905" i="100" s="1"/>
  <c r="W906" i="100"/>
  <c r="X906" i="100" s="1"/>
  <c r="W907" i="100"/>
  <c r="X907" i="100" s="1"/>
  <c r="W908" i="100"/>
  <c r="X908" i="100" s="1"/>
  <c r="W909" i="100"/>
  <c r="X909" i="100" s="1"/>
  <c r="W910" i="100"/>
  <c r="X910" i="100" s="1"/>
  <c r="W911" i="100"/>
  <c r="W912" i="100"/>
  <c r="W913" i="100"/>
  <c r="W914" i="100"/>
  <c r="W915" i="100"/>
  <c r="W916" i="100"/>
  <c r="W917" i="100"/>
  <c r="W918" i="100"/>
  <c r="W919" i="100"/>
  <c r="W920" i="100"/>
  <c r="W921" i="100"/>
  <c r="W922" i="100"/>
  <c r="W923" i="100"/>
  <c r="W924" i="100"/>
  <c r="W925" i="100"/>
  <c r="W926" i="100"/>
  <c r="W927" i="100"/>
  <c r="W928" i="100"/>
  <c r="W929" i="100"/>
  <c r="W930" i="100"/>
  <c r="W931" i="100"/>
  <c r="W932" i="100"/>
  <c r="W933" i="100"/>
  <c r="W934" i="100"/>
  <c r="W935" i="100"/>
  <c r="W936" i="100"/>
  <c r="W937" i="100"/>
  <c r="W938" i="100"/>
  <c r="W939" i="100"/>
  <c r="W940" i="100"/>
  <c r="W941" i="100"/>
  <c r="W942" i="100"/>
  <c r="W943" i="100"/>
  <c r="W944" i="100"/>
  <c r="W945" i="100"/>
  <c r="W946" i="100"/>
  <c r="W947" i="100"/>
  <c r="W948" i="100"/>
  <c r="W949" i="100"/>
  <c r="W950" i="100"/>
  <c r="W951" i="100"/>
  <c r="W952" i="100"/>
  <c r="W953" i="100"/>
  <c r="W954" i="100"/>
  <c r="W955" i="100"/>
  <c r="W956" i="100"/>
  <c r="W957" i="100"/>
  <c r="W958" i="100"/>
  <c r="W959" i="100"/>
  <c r="W960" i="100"/>
  <c r="W961" i="100"/>
  <c r="W962" i="100"/>
  <c r="W963" i="100"/>
  <c r="W964" i="100"/>
  <c r="W965" i="100"/>
  <c r="W966" i="100"/>
  <c r="W967" i="100"/>
  <c r="W968" i="100"/>
  <c r="W969" i="100"/>
  <c r="W970" i="100"/>
  <c r="W971" i="100"/>
  <c r="W972" i="100"/>
  <c r="W973" i="100"/>
  <c r="W974" i="100"/>
  <c r="W975" i="100"/>
  <c r="W976" i="100"/>
  <c r="W977" i="100"/>
  <c r="W978" i="100"/>
  <c r="W979" i="100"/>
  <c r="W980" i="100"/>
  <c r="W981" i="100"/>
  <c r="W982" i="100"/>
  <c r="W983" i="100"/>
  <c r="W984" i="100"/>
  <c r="W985" i="100"/>
  <c r="W986" i="100"/>
  <c r="W987" i="100"/>
  <c r="W988" i="100"/>
  <c r="W989" i="100"/>
  <c r="W990" i="100"/>
  <c r="W991" i="100"/>
  <c r="W992" i="100"/>
  <c r="W993" i="100"/>
  <c r="W994" i="100"/>
  <c r="W995" i="100"/>
  <c r="W996" i="100"/>
  <c r="W997" i="100"/>
  <c r="W998" i="100"/>
  <c r="W999" i="100"/>
  <c r="W1000" i="100"/>
  <c r="W1001" i="100"/>
  <c r="W1002" i="100"/>
  <c r="W1003" i="100"/>
  <c r="W1004" i="100"/>
  <c r="W1005" i="100"/>
  <c r="W1006" i="100"/>
  <c r="W1007" i="100"/>
  <c r="W1008" i="100"/>
  <c r="W1009" i="100"/>
  <c r="W1010" i="100"/>
  <c r="W1011" i="100"/>
  <c r="W1012" i="100"/>
  <c r="W1013" i="100"/>
  <c r="W1014" i="100"/>
  <c r="W1015" i="100"/>
  <c r="W1016" i="100"/>
  <c r="W1017" i="100"/>
  <c r="W1018" i="100"/>
  <c r="W1019" i="100"/>
  <c r="W1020" i="100"/>
  <c r="W1021" i="100"/>
  <c r="W1022" i="100"/>
  <c r="W1023" i="100"/>
  <c r="W1024" i="100"/>
  <c r="W1025" i="100"/>
  <c r="W1026" i="100"/>
  <c r="W1027" i="100"/>
  <c r="W1028" i="100"/>
  <c r="W1029" i="100"/>
  <c r="W1030" i="100"/>
  <c r="W1031" i="100"/>
  <c r="W1032" i="100"/>
  <c r="W1033" i="100"/>
  <c r="W1034" i="100"/>
  <c r="W1035" i="100"/>
  <c r="W1036" i="100"/>
  <c r="W1037" i="100"/>
  <c r="W1038" i="100"/>
  <c r="W1039" i="100"/>
  <c r="W1040" i="100"/>
  <c r="W1041" i="100"/>
  <c r="W1042" i="100"/>
  <c r="W1043" i="100"/>
  <c r="W1044" i="100"/>
  <c r="W1045" i="100"/>
  <c r="W1046" i="100"/>
  <c r="W1047" i="100"/>
  <c r="W1048" i="100"/>
  <c r="W1049" i="100"/>
  <c r="W1050" i="100"/>
  <c r="W1051" i="100"/>
  <c r="W1052" i="100"/>
  <c r="W1053" i="100"/>
  <c r="W1054" i="100"/>
  <c r="W1055" i="100"/>
  <c r="W1056" i="100"/>
  <c r="W1057" i="100"/>
  <c r="W1058" i="100"/>
  <c r="W1059" i="100"/>
  <c r="W1060" i="100"/>
  <c r="W1061" i="100"/>
  <c r="W1062" i="100"/>
  <c r="W1063" i="100"/>
  <c r="W1064" i="100"/>
  <c r="W1065" i="100"/>
  <c r="W1066" i="100"/>
  <c r="W1067" i="100"/>
  <c r="W1068" i="100"/>
  <c r="W1069" i="100"/>
  <c r="W1070" i="100"/>
  <c r="W1071" i="100"/>
  <c r="W1072" i="100"/>
  <c r="W1073" i="100"/>
  <c r="W1074" i="100"/>
  <c r="W1075" i="100"/>
  <c r="W1076" i="100"/>
  <c r="W1077" i="100"/>
  <c r="W1078" i="100"/>
  <c r="W1079" i="100"/>
  <c r="W1080" i="100"/>
  <c r="W1081" i="100"/>
  <c r="W1082" i="100"/>
  <c r="W1083" i="100"/>
  <c r="W1084" i="100"/>
  <c r="W1085" i="100"/>
  <c r="W1086" i="100"/>
  <c r="W1087" i="100"/>
  <c r="W1088" i="100"/>
  <c r="W1089" i="100"/>
  <c r="W1090" i="100"/>
  <c r="W1091" i="100"/>
  <c r="W1092" i="100"/>
  <c r="W1093" i="100"/>
  <c r="W1094" i="100"/>
  <c r="W1095" i="100"/>
  <c r="W1096" i="100"/>
  <c r="W1097" i="100"/>
  <c r="W1098" i="100"/>
  <c r="W1099" i="100"/>
  <c r="W1100" i="100"/>
  <c r="W1101" i="100"/>
  <c r="W1102" i="100"/>
  <c r="W1103" i="100"/>
  <c r="W1104" i="100"/>
  <c r="W1105" i="100"/>
  <c r="W1106" i="100"/>
  <c r="W1107" i="100"/>
  <c r="W1108" i="100"/>
  <c r="W1109" i="100"/>
  <c r="W1110" i="100"/>
  <c r="W1111" i="100"/>
  <c r="W1112" i="100"/>
  <c r="W1113" i="100"/>
  <c r="W1114" i="100"/>
  <c r="W1115" i="100"/>
  <c r="W1116" i="100"/>
  <c r="W1117" i="100"/>
  <c r="W1118" i="100"/>
  <c r="W1119" i="100"/>
  <c r="W1120" i="100"/>
  <c r="W1121" i="100"/>
  <c r="W1122" i="100"/>
  <c r="W1123" i="100"/>
  <c r="W1124" i="100"/>
  <c r="W1125" i="100"/>
  <c r="W1126" i="100"/>
  <c r="W1127" i="100"/>
  <c r="W1128" i="100"/>
  <c r="W1129" i="100"/>
  <c r="W1130" i="100"/>
  <c r="W1131" i="100"/>
  <c r="W1132" i="100"/>
  <c r="W1133" i="100"/>
  <c r="W1134" i="100"/>
  <c r="W1135" i="100"/>
  <c r="W1136" i="100"/>
  <c r="W1137" i="100"/>
  <c r="W1138" i="100"/>
  <c r="W1139" i="100"/>
  <c r="W1140" i="100"/>
  <c r="W1141" i="100"/>
  <c r="W1142" i="100"/>
  <c r="W1143" i="100"/>
  <c r="W1144" i="100"/>
  <c r="W1145" i="100"/>
  <c r="W1146" i="100"/>
  <c r="W1147" i="100"/>
  <c r="W1148" i="100"/>
  <c r="W1149" i="100"/>
  <c r="W1150" i="100"/>
  <c r="W1151" i="100"/>
  <c r="W1152" i="100"/>
  <c r="W1153" i="100"/>
  <c r="W1154" i="100"/>
  <c r="W1155" i="100"/>
  <c r="W1156" i="100"/>
  <c r="W1157" i="100"/>
  <c r="W1158" i="100"/>
  <c r="W1159" i="100"/>
  <c r="W1160" i="100"/>
  <c r="W1161" i="100"/>
  <c r="W1162" i="100"/>
  <c r="W1163" i="100"/>
  <c r="W1164" i="100"/>
  <c r="W1165" i="100"/>
  <c r="W1166" i="100"/>
  <c r="W1167" i="100"/>
  <c r="W1168" i="100"/>
  <c r="W1169" i="100"/>
  <c r="W1170" i="100"/>
  <c r="W1171" i="100"/>
  <c r="W1172" i="100"/>
  <c r="W1173" i="100"/>
  <c r="W1174" i="100"/>
  <c r="W1175" i="100"/>
  <c r="W1176" i="100"/>
  <c r="W1177" i="100"/>
  <c r="W1178" i="100"/>
  <c r="W1179" i="100"/>
  <c r="W1180" i="100"/>
  <c r="W1181" i="100"/>
  <c r="W1182" i="100"/>
  <c r="W1183" i="100"/>
  <c r="W1184" i="100"/>
  <c r="W1185" i="100"/>
  <c r="W1186" i="100"/>
  <c r="W1187" i="100"/>
  <c r="W1188" i="100"/>
  <c r="W1189" i="100"/>
  <c r="W1190" i="100"/>
  <c r="W1191" i="100"/>
  <c r="W1192" i="100"/>
  <c r="W1193" i="100"/>
  <c r="W1194" i="100"/>
  <c r="W1195" i="100"/>
  <c r="W1196" i="100"/>
  <c r="W1197" i="100"/>
  <c r="W1198" i="100"/>
  <c r="W1199" i="100"/>
  <c r="W1200" i="100"/>
  <c r="W1201" i="100"/>
  <c r="W1202" i="100"/>
  <c r="W1203" i="100"/>
  <c r="W1204" i="100"/>
  <c r="W1205" i="100"/>
  <c r="W1206" i="100"/>
  <c r="W1207" i="100"/>
  <c r="W1208" i="100"/>
  <c r="W1209" i="100"/>
  <c r="W1210" i="100"/>
  <c r="W1211" i="100"/>
  <c r="W1212" i="100"/>
  <c r="W1213" i="100"/>
  <c r="W1214" i="100"/>
  <c r="W1215" i="100"/>
  <c r="W1216" i="100"/>
  <c r="W1217" i="100"/>
  <c r="W1218" i="100"/>
  <c r="W1219" i="100"/>
  <c r="W1220" i="100"/>
  <c r="W1221" i="100"/>
  <c r="W1222" i="100"/>
  <c r="W1223" i="100"/>
  <c r="W1224" i="100"/>
  <c r="W1225" i="100"/>
  <c r="W1226" i="100"/>
  <c r="W1227" i="100"/>
  <c r="W1228" i="100"/>
  <c r="W1229" i="100"/>
  <c r="W1230" i="100"/>
  <c r="W1231" i="100"/>
  <c r="W1232" i="100"/>
  <c r="W1233" i="100"/>
  <c r="W1234" i="100"/>
  <c r="W1235" i="100"/>
  <c r="W1236" i="100"/>
  <c r="W1237" i="100"/>
  <c r="W1238" i="100"/>
  <c r="W1239" i="100"/>
  <c r="W1240" i="100"/>
  <c r="W1241" i="100"/>
  <c r="W1242" i="100"/>
  <c r="W1243" i="100"/>
  <c r="W1244" i="100"/>
  <c r="W1245" i="100"/>
  <c r="W1246" i="100"/>
  <c r="W1247" i="100"/>
  <c r="W1248" i="100"/>
  <c r="W1249" i="100"/>
  <c r="W1250" i="100"/>
  <c r="W1251" i="100"/>
  <c r="W1252" i="100"/>
  <c r="W1253" i="100"/>
  <c r="W1254" i="100"/>
  <c r="W1255" i="100"/>
  <c r="W1256" i="100"/>
  <c r="W1257" i="100"/>
  <c r="W1258" i="100"/>
  <c r="W1259" i="100"/>
  <c r="W1260" i="100"/>
  <c r="W1261" i="100"/>
  <c r="W1262" i="100"/>
  <c r="W1263" i="100"/>
  <c r="W1264" i="100"/>
  <c r="W1265" i="100"/>
  <c r="W1266" i="100"/>
  <c r="W1267" i="100"/>
  <c r="W1268" i="100"/>
  <c r="W1269" i="100"/>
  <c r="W1270" i="100"/>
  <c r="W1271" i="100"/>
  <c r="W1272" i="100"/>
  <c r="W1273" i="100"/>
  <c r="W1274" i="100"/>
  <c r="W1275" i="100"/>
  <c r="W1276" i="100"/>
  <c r="W1277" i="100"/>
  <c r="W1278" i="100"/>
  <c r="W1279" i="100"/>
  <c r="W1280" i="100"/>
  <c r="W1281" i="100"/>
  <c r="W1282" i="100"/>
  <c r="W1283" i="100"/>
  <c r="W1284" i="100"/>
  <c r="W1285" i="100"/>
  <c r="W1286" i="100"/>
  <c r="W1287" i="100"/>
  <c r="W1288" i="100"/>
  <c r="W1289" i="100"/>
  <c r="W1290" i="100"/>
  <c r="W1291" i="100"/>
  <c r="W1292" i="100"/>
  <c r="W1293" i="100"/>
  <c r="W1294" i="100"/>
  <c r="W1295" i="100"/>
  <c r="W1296" i="100"/>
  <c r="W1297" i="100"/>
  <c r="W1298" i="100"/>
  <c r="W1299" i="100"/>
  <c r="W1300" i="100"/>
  <c r="W1301" i="100"/>
  <c r="W1302" i="100"/>
  <c r="W1303" i="100"/>
  <c r="W1304" i="100"/>
  <c r="W1305" i="100"/>
  <c r="W1306" i="100"/>
  <c r="W1307" i="100"/>
  <c r="W1308" i="100"/>
  <c r="W1309" i="100"/>
  <c r="W1310" i="100"/>
  <c r="W1311" i="100"/>
  <c r="W1312" i="100"/>
  <c r="W1313" i="100"/>
  <c r="W1314" i="100"/>
  <c r="W1315" i="100"/>
  <c r="W1316" i="100"/>
  <c r="W1317" i="100"/>
  <c r="W1318" i="100"/>
  <c r="W1319" i="100"/>
  <c r="W1320" i="100"/>
  <c r="W1321" i="100"/>
  <c r="W1322" i="100"/>
  <c r="W1323" i="100"/>
  <c r="W1324" i="100"/>
  <c r="W1325" i="100"/>
  <c r="W1326" i="100"/>
  <c r="W1327" i="100"/>
  <c r="W1328" i="100"/>
  <c r="W1329" i="100"/>
  <c r="W1330" i="100"/>
  <c r="W1331" i="100"/>
  <c r="W1332" i="100"/>
  <c r="W1333" i="100"/>
  <c r="W1334" i="100"/>
  <c r="W1335" i="100"/>
  <c r="W1336" i="100"/>
  <c r="W1337" i="100"/>
  <c r="W1338" i="100"/>
  <c r="W1339" i="100"/>
  <c r="W1340" i="100"/>
  <c r="W1341" i="100"/>
  <c r="W1342" i="100"/>
  <c r="W1343" i="100"/>
  <c r="W1344" i="100"/>
  <c r="W1345" i="100"/>
  <c r="W1346" i="100"/>
  <c r="W1347" i="100"/>
  <c r="W1348" i="100"/>
  <c r="W1349" i="100"/>
  <c r="W1350" i="100"/>
  <c r="W1351" i="100"/>
  <c r="W1352" i="100"/>
  <c r="W1353" i="100"/>
  <c r="W1354" i="100"/>
  <c r="W1355" i="100"/>
  <c r="W1356" i="100"/>
  <c r="W1357" i="100"/>
  <c r="W1358" i="100"/>
  <c r="W1359" i="100"/>
  <c r="W1360" i="100"/>
  <c r="W1361" i="100"/>
  <c r="W1362" i="100"/>
  <c r="W1363" i="100"/>
  <c r="W1364" i="100"/>
  <c r="W1365" i="100"/>
  <c r="W1366" i="100"/>
  <c r="W1367" i="100"/>
  <c r="W1368" i="100"/>
  <c r="W1369" i="100"/>
  <c r="W1370" i="100"/>
  <c r="W1371" i="100"/>
  <c r="W1372" i="100"/>
  <c r="W1373" i="100"/>
  <c r="W1374" i="100"/>
  <c r="W1375" i="100"/>
  <c r="W1376" i="100"/>
  <c r="W1377" i="100"/>
  <c r="W1378" i="100"/>
  <c r="W1379" i="100"/>
  <c r="W1380" i="100"/>
  <c r="W1381" i="100"/>
  <c r="W1382" i="100"/>
  <c r="W1383" i="100"/>
  <c r="W1384" i="100"/>
  <c r="W1385" i="100"/>
  <c r="W1386" i="100"/>
  <c r="W1387" i="100"/>
  <c r="W1388" i="100"/>
  <c r="W1389" i="100"/>
  <c r="W1390" i="100"/>
  <c r="W1391" i="100"/>
  <c r="W1392" i="100"/>
  <c r="W1393" i="100"/>
  <c r="W1394" i="100"/>
  <c r="W1395" i="100"/>
  <c r="W1396" i="100"/>
  <c r="W1397" i="100"/>
  <c r="W1398" i="100"/>
  <c r="W1399" i="100"/>
  <c r="W1400" i="100"/>
  <c r="W1401" i="100"/>
  <c r="W1402" i="100"/>
  <c r="W1403" i="100"/>
  <c r="W1404" i="100"/>
  <c r="W1405" i="100"/>
  <c r="W1406" i="100"/>
  <c r="W1407" i="100"/>
  <c r="W1408" i="100"/>
  <c r="W1409" i="100"/>
  <c r="W1410" i="100"/>
  <c r="W1411" i="100"/>
  <c r="W1412" i="100"/>
  <c r="W1413" i="100"/>
  <c r="W1414" i="100"/>
  <c r="W1415" i="100"/>
  <c r="W1416" i="100"/>
  <c r="W1417" i="100"/>
  <c r="W1418" i="100"/>
  <c r="W1419" i="100"/>
  <c r="W1420" i="100"/>
  <c r="W1421" i="100"/>
  <c r="W1422" i="100"/>
  <c r="W1423" i="100"/>
  <c r="W1424" i="100"/>
  <c r="W1425" i="100"/>
  <c r="W1426" i="100"/>
  <c r="W1427" i="100"/>
  <c r="W1428" i="100"/>
  <c r="W1429" i="100"/>
  <c r="W1430" i="100"/>
  <c r="W1431" i="100"/>
  <c r="W1432" i="100"/>
  <c r="W1433" i="100"/>
  <c r="W1434" i="100"/>
  <c r="W1435" i="100"/>
  <c r="W1436" i="100"/>
  <c r="W1437" i="100"/>
  <c r="W1438" i="100"/>
  <c r="W1439" i="100"/>
  <c r="W1440" i="100"/>
  <c r="W1441" i="100"/>
  <c r="W1442" i="100"/>
  <c r="W1443" i="100"/>
  <c r="W1444" i="100"/>
  <c r="W1445" i="100"/>
  <c r="W1446" i="100"/>
  <c r="W1447" i="100"/>
  <c r="W1448" i="100"/>
  <c r="W1449" i="100"/>
  <c r="W1450" i="100"/>
  <c r="W1451" i="100"/>
  <c r="W1452" i="100"/>
  <c r="W1453" i="100"/>
  <c r="W1454" i="100"/>
  <c r="W1455" i="100"/>
  <c r="W1456" i="100"/>
  <c r="W1457" i="100"/>
  <c r="W1458" i="100"/>
  <c r="W1459" i="100"/>
  <c r="W1460" i="100"/>
  <c r="W1461" i="100"/>
  <c r="W1462" i="100"/>
  <c r="W1463" i="100"/>
  <c r="W1464" i="100"/>
  <c r="W1465" i="100"/>
  <c r="W1466" i="100"/>
  <c r="W1467" i="100"/>
  <c r="W1468" i="100"/>
  <c r="W1469" i="100"/>
  <c r="W1470" i="100"/>
  <c r="W1471" i="100"/>
  <c r="W1472" i="100"/>
  <c r="W1473" i="100"/>
  <c r="W1474" i="100"/>
  <c r="W1475" i="100"/>
  <c r="W1476" i="100"/>
  <c r="W1477" i="100"/>
  <c r="W1478" i="100"/>
  <c r="W1479" i="100"/>
  <c r="W1480" i="100"/>
  <c r="W1481" i="100"/>
  <c r="W1482" i="100"/>
  <c r="W1483" i="100"/>
  <c r="W1484" i="100"/>
  <c r="W1485" i="100"/>
  <c r="W1486" i="100"/>
  <c r="W1487" i="100"/>
  <c r="W1488" i="100"/>
  <c r="W1489" i="100"/>
  <c r="W1490" i="100"/>
  <c r="W1491" i="100"/>
  <c r="W1492" i="100"/>
  <c r="W1493" i="100"/>
  <c r="W1494" i="100"/>
  <c r="W1495" i="100"/>
  <c r="W1496" i="100"/>
  <c r="W1497" i="100"/>
  <c r="W1498" i="100"/>
  <c r="W1499" i="100"/>
  <c r="W1500" i="100"/>
  <c r="W1501" i="100"/>
  <c r="W1502" i="100"/>
  <c r="W1503" i="100"/>
  <c r="W1504" i="100"/>
  <c r="W1505" i="100"/>
  <c r="W1506" i="100"/>
  <c r="W1507" i="100"/>
  <c r="W1508" i="100"/>
  <c r="W1509" i="100"/>
  <c r="W1510" i="100"/>
  <c r="W1511" i="100"/>
  <c r="W1512" i="100"/>
  <c r="W1513" i="100"/>
  <c r="W1514" i="100"/>
  <c r="W1515" i="100"/>
  <c r="W1516" i="100"/>
  <c r="W1517" i="100"/>
  <c r="W1518" i="100"/>
  <c r="W1519" i="100"/>
  <c r="W1520" i="100"/>
  <c r="W1521" i="100"/>
  <c r="W1522" i="100"/>
  <c r="W1523" i="100"/>
  <c r="W1524" i="100"/>
  <c r="W1525" i="100"/>
  <c r="W1526" i="100"/>
  <c r="W1527" i="100"/>
  <c r="W1528" i="100"/>
  <c r="W1529" i="100"/>
  <c r="W1530" i="100"/>
  <c r="W1531" i="100"/>
  <c r="W1532" i="100"/>
  <c r="W1533" i="100"/>
  <c r="W1534" i="100"/>
  <c r="W1535" i="100"/>
  <c r="W1536" i="100"/>
  <c r="W1537" i="100"/>
  <c r="W1538" i="100"/>
  <c r="W1539" i="100"/>
  <c r="W1540" i="100"/>
  <c r="W1541" i="100"/>
  <c r="W1542" i="100"/>
  <c r="W1543" i="100"/>
  <c r="W1544" i="100"/>
  <c r="W1545" i="100"/>
  <c r="W1546" i="100"/>
  <c r="W1547" i="100"/>
  <c r="W1548" i="100"/>
  <c r="W1549" i="100"/>
  <c r="W1550" i="100"/>
  <c r="W1551" i="100"/>
  <c r="W1552" i="100"/>
  <c r="W1553" i="100"/>
  <c r="W1554" i="100"/>
  <c r="W1555" i="100"/>
  <c r="W1556" i="100"/>
  <c r="W1557" i="100"/>
  <c r="W1558" i="100"/>
  <c r="W1559" i="100"/>
  <c r="W1560" i="100"/>
  <c r="W1561" i="100"/>
  <c r="W1562" i="100"/>
  <c r="W1563" i="100"/>
  <c r="W1564" i="100"/>
  <c r="W1565" i="100"/>
  <c r="W1566" i="100"/>
  <c r="W1567" i="100"/>
  <c r="W1568" i="100"/>
  <c r="W1569" i="100"/>
  <c r="W1570" i="100"/>
  <c r="W1571" i="100"/>
  <c r="W1572" i="100"/>
  <c r="W1573" i="100"/>
  <c r="W1574" i="100"/>
  <c r="W1575" i="100"/>
  <c r="W1576" i="100"/>
  <c r="W1577" i="100"/>
  <c r="W1578" i="100"/>
  <c r="W1579" i="100"/>
  <c r="W1580" i="100"/>
  <c r="W1581" i="100"/>
  <c r="W1582" i="100"/>
  <c r="W1583" i="100"/>
  <c r="W1584" i="100"/>
  <c r="W1585" i="100"/>
  <c r="W1586" i="100"/>
  <c r="W1587" i="100"/>
  <c r="W1588" i="100"/>
  <c r="W1589" i="100"/>
  <c r="W1590" i="100"/>
  <c r="W1591" i="100"/>
  <c r="W1592" i="100"/>
  <c r="W1593" i="100"/>
  <c r="W1594" i="100"/>
  <c r="W1595" i="100"/>
  <c r="W1596" i="100"/>
  <c r="W1597" i="100"/>
  <c r="W1598" i="100"/>
  <c r="W1599" i="100"/>
  <c r="W1600" i="100"/>
  <c r="W1601" i="100"/>
  <c r="W1602" i="100"/>
  <c r="W1603" i="100"/>
  <c r="W1604" i="100"/>
  <c r="W1605" i="100"/>
  <c r="W1606" i="100"/>
  <c r="W1607" i="100"/>
  <c r="W1608" i="100"/>
  <c r="W1609" i="100"/>
  <c r="W1610" i="100"/>
  <c r="W1611" i="100"/>
  <c r="W1612" i="100"/>
  <c r="W1613" i="100"/>
  <c r="W1614" i="100"/>
  <c r="W1615" i="100"/>
  <c r="W1616" i="100"/>
  <c r="W1617" i="100"/>
  <c r="W1618" i="100"/>
  <c r="W1619" i="100"/>
  <c r="W1620" i="100"/>
  <c r="W1621" i="100"/>
  <c r="W1622" i="100"/>
  <c r="W1623" i="100"/>
  <c r="W1624" i="100"/>
  <c r="W1625" i="100"/>
  <c r="W1626" i="100"/>
  <c r="W1627" i="100"/>
  <c r="W1628" i="100"/>
  <c r="W1629" i="100"/>
  <c r="W1630" i="100"/>
  <c r="W1631" i="100"/>
  <c r="W1632" i="100"/>
  <c r="W1633" i="100"/>
  <c r="W1634" i="100"/>
  <c r="W1635" i="100"/>
  <c r="W1636" i="100"/>
  <c r="W1637" i="100"/>
  <c r="W1638" i="100"/>
  <c r="W1639" i="100"/>
  <c r="W1640" i="100"/>
  <c r="W1641" i="100"/>
  <c r="W1642" i="100"/>
  <c r="W1643" i="100"/>
  <c r="W1644" i="100"/>
  <c r="W1645" i="100"/>
  <c r="W1646" i="100"/>
  <c r="W1647" i="100"/>
  <c r="W1648" i="100"/>
  <c r="W1649" i="100"/>
  <c r="W1650" i="100"/>
  <c r="W1651" i="100"/>
  <c r="W1652" i="100"/>
  <c r="W1653" i="100"/>
  <c r="W1654" i="100"/>
  <c r="W1655" i="100"/>
  <c r="W1656" i="100"/>
  <c r="W1657" i="100"/>
  <c r="W1658" i="100"/>
  <c r="W1659" i="100"/>
  <c r="W1660" i="100"/>
  <c r="W1661" i="100"/>
  <c r="W1662" i="100"/>
  <c r="W1663" i="100"/>
  <c r="W1664" i="100"/>
  <c r="W1665" i="100"/>
  <c r="W1666" i="100"/>
  <c r="W1667" i="100"/>
  <c r="W1668" i="100"/>
  <c r="W1669" i="100"/>
  <c r="W1670" i="100"/>
  <c r="W1671" i="100"/>
  <c r="W1672" i="100"/>
  <c r="W1673" i="100"/>
  <c r="W1674" i="100"/>
  <c r="W1675" i="100"/>
  <c r="W1676" i="100"/>
  <c r="W1677" i="100"/>
  <c r="W1678" i="100"/>
  <c r="W1679" i="100"/>
  <c r="W1680" i="100"/>
  <c r="W1681" i="100"/>
  <c r="W1682" i="100"/>
  <c r="W1683" i="100"/>
  <c r="W1684" i="100"/>
  <c r="W1685" i="100"/>
  <c r="W1686" i="100"/>
  <c r="W1687" i="100"/>
  <c r="W1688" i="100"/>
  <c r="W1689" i="100"/>
  <c r="W1690" i="100"/>
  <c r="W1691" i="100"/>
  <c r="W1692" i="100"/>
  <c r="W1693" i="100"/>
  <c r="W1694" i="100"/>
  <c r="W1695" i="100"/>
  <c r="W1696" i="100"/>
  <c r="W1697" i="100"/>
  <c r="W1698" i="100"/>
  <c r="W1699" i="100"/>
  <c r="W1700" i="100"/>
  <c r="W1701" i="100"/>
  <c r="W1702" i="100"/>
  <c r="W1703" i="100"/>
  <c r="W1704" i="100"/>
  <c r="W1705" i="100"/>
  <c r="W1706" i="100"/>
  <c r="W1707" i="100"/>
  <c r="W1708" i="100"/>
  <c r="W1709" i="100"/>
  <c r="W1710" i="100"/>
  <c r="W1711" i="100"/>
  <c r="W1712" i="100"/>
  <c r="W1713" i="100"/>
  <c r="W1714" i="100"/>
  <c r="W1715" i="100"/>
  <c r="W1716" i="100"/>
  <c r="W1717" i="100"/>
  <c r="W1718" i="100"/>
  <c r="W1719" i="100"/>
  <c r="W1720" i="100"/>
  <c r="W1721" i="100"/>
  <c r="W1722" i="100"/>
  <c r="W1723" i="100"/>
  <c r="W1724" i="100"/>
  <c r="W1725" i="100"/>
  <c r="W1726" i="100"/>
  <c r="W1727" i="100"/>
  <c r="W1728" i="100"/>
  <c r="W1729" i="100"/>
  <c r="W1730" i="100"/>
  <c r="W1731" i="100"/>
  <c r="W1732" i="100"/>
  <c r="W1733" i="100"/>
  <c r="W1734" i="100"/>
  <c r="W1735" i="100"/>
  <c r="W1736" i="100"/>
  <c r="W1737" i="100"/>
  <c r="W1738" i="100"/>
  <c r="W1739" i="100"/>
  <c r="W1740" i="100"/>
  <c r="W1741" i="100"/>
  <c r="W1742" i="100"/>
  <c r="W1743" i="100"/>
  <c r="W1744" i="100"/>
  <c r="W1745" i="100"/>
  <c r="W1746" i="100"/>
  <c r="W1747" i="100"/>
  <c r="W1748" i="100"/>
  <c r="W1749" i="100"/>
  <c r="W1750" i="100"/>
  <c r="W1751" i="100"/>
  <c r="W1752" i="100"/>
  <c r="W1753" i="100"/>
  <c r="W1754" i="100"/>
  <c r="W1755" i="100"/>
  <c r="W1756" i="100"/>
  <c r="W1757" i="100"/>
  <c r="W1758" i="100"/>
  <c r="W1759" i="100"/>
  <c r="W1760" i="100"/>
  <c r="W1761" i="100"/>
  <c r="W1762" i="100"/>
  <c r="W1763" i="100"/>
  <c r="W1764" i="100"/>
  <c r="W1765" i="100"/>
  <c r="W1766" i="100"/>
  <c r="W1767" i="100"/>
  <c r="W1768" i="100"/>
  <c r="W1769" i="100"/>
  <c r="W1770" i="100"/>
  <c r="W1771" i="100"/>
  <c r="W1772" i="100"/>
  <c r="W1773" i="100"/>
  <c r="W1774" i="100"/>
  <c r="W1775" i="100"/>
  <c r="W1776" i="100"/>
  <c r="W1777" i="100"/>
  <c r="W1778" i="100"/>
  <c r="W1779" i="100"/>
  <c r="W1780" i="100"/>
  <c r="W1781" i="100"/>
  <c r="W1782" i="100"/>
  <c r="W1783" i="100"/>
  <c r="W1784" i="100"/>
  <c r="W1785" i="100"/>
  <c r="W1786" i="100"/>
  <c r="W1787" i="100"/>
  <c r="W1788" i="100"/>
  <c r="W1789" i="100"/>
  <c r="W1790" i="100"/>
  <c r="W1791" i="100"/>
  <c r="W1792" i="100"/>
  <c r="W1793" i="100"/>
  <c r="W1794" i="100"/>
  <c r="W1795" i="100"/>
  <c r="W1796" i="100"/>
  <c r="W1797" i="100"/>
  <c r="W1798" i="100"/>
  <c r="W1799" i="100"/>
  <c r="W1800" i="100"/>
  <c r="W1801" i="100"/>
  <c r="W1802" i="100"/>
  <c r="W1803" i="100"/>
  <c r="W1804" i="100"/>
  <c r="W1805" i="100"/>
  <c r="W1806" i="100"/>
  <c r="W1807" i="100"/>
  <c r="W1808" i="100"/>
  <c r="W1809" i="100"/>
  <c r="W1810" i="100"/>
  <c r="W1811" i="100"/>
  <c r="W1812" i="100"/>
  <c r="W1813" i="100"/>
  <c r="W1814" i="100"/>
  <c r="W1815" i="100"/>
  <c r="W1816" i="100"/>
  <c r="W1817" i="100"/>
  <c r="W1818" i="100"/>
  <c r="W1819" i="100"/>
  <c r="W1820" i="100"/>
  <c r="W1821" i="100"/>
  <c r="W1822" i="100"/>
  <c r="W1823" i="100"/>
  <c r="W1824" i="100"/>
  <c r="W1825" i="100"/>
  <c r="W1826" i="100"/>
  <c r="W1827" i="100"/>
  <c r="W1828" i="100"/>
  <c r="W1829" i="100"/>
  <c r="W1830" i="100"/>
  <c r="W1831" i="100"/>
  <c r="W1832" i="100"/>
  <c r="W1833" i="100"/>
  <c r="W1834" i="100"/>
  <c r="W1835" i="100"/>
  <c r="W1836" i="100"/>
  <c r="W1837" i="100"/>
  <c r="W1838" i="100"/>
  <c r="W1839" i="100"/>
  <c r="W1840" i="100"/>
  <c r="W1841" i="100"/>
  <c r="W1842" i="100"/>
  <c r="W1843" i="100"/>
  <c r="W1844" i="100"/>
  <c r="W1845" i="100"/>
  <c r="W1846" i="100"/>
  <c r="W1847" i="100"/>
  <c r="W1848" i="100"/>
  <c r="W1849" i="100"/>
  <c r="W1850" i="100"/>
  <c r="W1851" i="100"/>
  <c r="W1852" i="100"/>
  <c r="W1853" i="100"/>
  <c r="W1854" i="100"/>
  <c r="W1855" i="100"/>
  <c r="W1856" i="100"/>
  <c r="W1857" i="100"/>
  <c r="W1858" i="100"/>
  <c r="W1859" i="100"/>
  <c r="W1860" i="100"/>
  <c r="W1861" i="100"/>
  <c r="W1862" i="100"/>
  <c r="W1863" i="100"/>
  <c r="W1864" i="100"/>
  <c r="W1865" i="100"/>
  <c r="W1866" i="100"/>
  <c r="W1867" i="100"/>
  <c r="W1868" i="100"/>
  <c r="W1869" i="100"/>
  <c r="W1870" i="100"/>
  <c r="W1871" i="100"/>
  <c r="W1872" i="100"/>
  <c r="W1873" i="100"/>
  <c r="W1874" i="100"/>
  <c r="W1875" i="100"/>
  <c r="W1876" i="100"/>
  <c r="W1877" i="100"/>
  <c r="W1878" i="100"/>
  <c r="W1879" i="100"/>
  <c r="W1880" i="100"/>
  <c r="W1881" i="100"/>
  <c r="W1882" i="100"/>
  <c r="W1883" i="100"/>
  <c r="W1884" i="100"/>
  <c r="W1885" i="100"/>
  <c r="W1886" i="100"/>
  <c r="W1887" i="100"/>
  <c r="W1888" i="100"/>
  <c r="W1889" i="100"/>
  <c r="W1890" i="100"/>
  <c r="W1891" i="100"/>
  <c r="W1892" i="100"/>
  <c r="W1893" i="100"/>
  <c r="W1894" i="100"/>
  <c r="W1895" i="100"/>
  <c r="W1896" i="100"/>
  <c r="W1897" i="100"/>
  <c r="W1898" i="100"/>
  <c r="W1899" i="100"/>
  <c r="W1900" i="100"/>
  <c r="W1901" i="100"/>
  <c r="W1902" i="100"/>
  <c r="W1903" i="100"/>
  <c r="W1904" i="100"/>
  <c r="W1905" i="100"/>
  <c r="W1906" i="100"/>
  <c r="W1907" i="100"/>
  <c r="W1908" i="100"/>
  <c r="W1909" i="100"/>
  <c r="W1910" i="100"/>
  <c r="W1911" i="100"/>
  <c r="W1912" i="100"/>
  <c r="W1913" i="100"/>
  <c r="W1914" i="100"/>
  <c r="W1915" i="100"/>
  <c r="W1916" i="100"/>
  <c r="W1917" i="100"/>
  <c r="W1918" i="100"/>
  <c r="W1919" i="100"/>
  <c r="W1920" i="100"/>
  <c r="W1921" i="100"/>
  <c r="W1922" i="100"/>
  <c r="W1923" i="100"/>
  <c r="W1924" i="100"/>
  <c r="W1925" i="100"/>
  <c r="W1926" i="100"/>
  <c r="W1927" i="100"/>
  <c r="W1928" i="100"/>
  <c r="W1929" i="100"/>
  <c r="W1930" i="100"/>
  <c r="W1931" i="100"/>
  <c r="W1932" i="100"/>
  <c r="W1933" i="100"/>
  <c r="W1934" i="100"/>
  <c r="W1935" i="100"/>
  <c r="W1936" i="100"/>
  <c r="W1937" i="100"/>
  <c r="W1938" i="100"/>
  <c r="W1939" i="100"/>
  <c r="W1940" i="100"/>
  <c r="W1941" i="100"/>
  <c r="W1942" i="100"/>
  <c r="W1943" i="100"/>
  <c r="W1944" i="100"/>
  <c r="W1945" i="100"/>
  <c r="W1946" i="100"/>
  <c r="W1947" i="100"/>
  <c r="W1948" i="100"/>
  <c r="W1949" i="100"/>
  <c r="W1950" i="100"/>
  <c r="W1951" i="100"/>
  <c r="W1952" i="100"/>
  <c r="W1953" i="100"/>
  <c r="W1954" i="100"/>
  <c r="W1955" i="100"/>
  <c r="W1956" i="100"/>
  <c r="W1957" i="100"/>
  <c r="W1958" i="100"/>
  <c r="W1959" i="100"/>
  <c r="W1960" i="100"/>
  <c r="W1961" i="100"/>
  <c r="W1962" i="100"/>
  <c r="W1963" i="100"/>
  <c r="W1964" i="100"/>
  <c r="W1965" i="100"/>
  <c r="W1966" i="100"/>
  <c r="W1967" i="100"/>
  <c r="W1968" i="100"/>
  <c r="W1969" i="100"/>
  <c r="W1970" i="100"/>
  <c r="W1971" i="100"/>
  <c r="W1972" i="100"/>
  <c r="W1973" i="100"/>
  <c r="W1974" i="100"/>
  <c r="W1975" i="100"/>
  <c r="W1976" i="100"/>
  <c r="W1977" i="100"/>
  <c r="W1978" i="100"/>
  <c r="W1979" i="100"/>
  <c r="W1980" i="100"/>
  <c r="W1981" i="100"/>
  <c r="W1982" i="100"/>
  <c r="W1983" i="100"/>
  <c r="W1984" i="100"/>
  <c r="W1985" i="100"/>
  <c r="W1986" i="100"/>
  <c r="W1987" i="100"/>
  <c r="W1988" i="100"/>
  <c r="W1989" i="100"/>
  <c r="W1990" i="100"/>
  <c r="W1991" i="100"/>
  <c r="W1992" i="100"/>
  <c r="W1993" i="100"/>
  <c r="W1994" i="100"/>
  <c r="W1995" i="100"/>
  <c r="W1996" i="100"/>
  <c r="W1997" i="100"/>
  <c r="W1998" i="100"/>
  <c r="W1999" i="100"/>
  <c r="W2000" i="100"/>
  <c r="W2001" i="100"/>
  <c r="W2002" i="100"/>
  <c r="W2003" i="100"/>
  <c r="W2004" i="100"/>
  <c r="W2005" i="100"/>
  <c r="W2006" i="100"/>
  <c r="W2007" i="100"/>
  <c r="W2008" i="100"/>
  <c r="W2009" i="100"/>
  <c r="W2010" i="100"/>
  <c r="W2011" i="100"/>
  <c r="W2012" i="100"/>
  <c r="W2013" i="100"/>
  <c r="W2014" i="100"/>
  <c r="W2015" i="100"/>
  <c r="W2016" i="100"/>
  <c r="W2017" i="100"/>
  <c r="W2018" i="100"/>
  <c r="W2019" i="100"/>
  <c r="W2020" i="100"/>
  <c r="W2021" i="100"/>
  <c r="W2022" i="100"/>
  <c r="W2023" i="100"/>
  <c r="W2024" i="100"/>
  <c r="W2025" i="100"/>
  <c r="W2026" i="100"/>
  <c r="W2027" i="100"/>
  <c r="W2028" i="100"/>
  <c r="W2029" i="100"/>
  <c r="W2030" i="100"/>
  <c r="W2031" i="100"/>
  <c r="W2032" i="100"/>
  <c r="W2033" i="100"/>
  <c r="W2034" i="100"/>
  <c r="W2035" i="100"/>
  <c r="W2036" i="100"/>
  <c r="W2037" i="100"/>
  <c r="W2038" i="100"/>
  <c r="W2039" i="100"/>
  <c r="W2040" i="100"/>
  <c r="W2041" i="100"/>
  <c r="W2042" i="100"/>
  <c r="W2043" i="100"/>
  <c r="W2044" i="100"/>
  <c r="W2045" i="100"/>
  <c r="W2046" i="100"/>
  <c r="W2047" i="100"/>
  <c r="W2048" i="100"/>
  <c r="W2049" i="100"/>
  <c r="W2050" i="100"/>
  <c r="W2051" i="100"/>
  <c r="W2052" i="100"/>
  <c r="W2053" i="100"/>
  <c r="W2054" i="100"/>
  <c r="W2055" i="100"/>
  <c r="W2056" i="100"/>
  <c r="W2057" i="100"/>
  <c r="W2058" i="100"/>
  <c r="W2059" i="100"/>
  <c r="W2060" i="100"/>
  <c r="W2061" i="100"/>
  <c r="W2062" i="100"/>
  <c r="W2063" i="100"/>
  <c r="W2064" i="100"/>
  <c r="W2065" i="100"/>
  <c r="W2066" i="100"/>
  <c r="W2067" i="100"/>
  <c r="W2068" i="100"/>
  <c r="W2069" i="100"/>
  <c r="W2070" i="100"/>
  <c r="W2071" i="100"/>
  <c r="W2072" i="100"/>
  <c r="W2073" i="100"/>
  <c r="W2074" i="100"/>
  <c r="W2075" i="100"/>
  <c r="W2076" i="100"/>
  <c r="W2077" i="100"/>
  <c r="W2078" i="100"/>
  <c r="W2079" i="100"/>
  <c r="W2080" i="100"/>
  <c r="W2081" i="100"/>
  <c r="W2082" i="100"/>
  <c r="W2083" i="100"/>
  <c r="W2084" i="100"/>
  <c r="W2085" i="100"/>
  <c r="W2086" i="100"/>
  <c r="W2087" i="100"/>
  <c r="W2088" i="100"/>
  <c r="W2089" i="100"/>
  <c r="W2090" i="100"/>
  <c r="W2091" i="100"/>
  <c r="W2092" i="100"/>
  <c r="W2093" i="100"/>
  <c r="W2094" i="100"/>
  <c r="W2095" i="100"/>
  <c r="W2096" i="100"/>
  <c r="W2097" i="100"/>
  <c r="W2098" i="100"/>
  <c r="W2099" i="100"/>
  <c r="W2100" i="100"/>
  <c r="W2101" i="100"/>
  <c r="W2102" i="100"/>
  <c r="W2103" i="100"/>
  <c r="W2104" i="100"/>
  <c r="W2105" i="100"/>
  <c r="W2106" i="100"/>
  <c r="W2107" i="100"/>
  <c r="W2108" i="100"/>
  <c r="W2109" i="100"/>
  <c r="W2110" i="100"/>
  <c r="W2111" i="100"/>
  <c r="W2112" i="100"/>
  <c r="W2113" i="100"/>
  <c r="W2114" i="100"/>
  <c r="W2115" i="100"/>
  <c r="W2116" i="100"/>
  <c r="W2117" i="100"/>
  <c r="W2118" i="100"/>
  <c r="W2119" i="100"/>
  <c r="W2120" i="100"/>
  <c r="W2121" i="100"/>
  <c r="W2122" i="100"/>
  <c r="W2123" i="100"/>
  <c r="W2124" i="100"/>
  <c r="W2125" i="100"/>
  <c r="W2126" i="100"/>
  <c r="W2127" i="100"/>
  <c r="W2128" i="100"/>
  <c r="W2129" i="100"/>
  <c r="W2130" i="100"/>
  <c r="W2131" i="100"/>
  <c r="W2132" i="100"/>
  <c r="W2133" i="100"/>
  <c r="W2134" i="100"/>
  <c r="W2135" i="100"/>
  <c r="W2136" i="100"/>
  <c r="W2137" i="100"/>
  <c r="W2138" i="100"/>
  <c r="W2139" i="100"/>
  <c r="W2140" i="100"/>
  <c r="W2141" i="100"/>
  <c r="W2142" i="100"/>
  <c r="W2143" i="100"/>
  <c r="W2144" i="100"/>
  <c r="W2145" i="100"/>
  <c r="W2146" i="100"/>
  <c r="W2147" i="100"/>
  <c r="W2148" i="100"/>
  <c r="W2149" i="100"/>
  <c r="W2150" i="100"/>
  <c r="W2151" i="100"/>
  <c r="W2152" i="100"/>
  <c r="W2153" i="100"/>
  <c r="W2154" i="100"/>
  <c r="W2155" i="100"/>
  <c r="W2156" i="100"/>
  <c r="W2157" i="100"/>
  <c r="W2158" i="100"/>
  <c r="W2159" i="100"/>
  <c r="W2160" i="100"/>
  <c r="W2161" i="100"/>
  <c r="W2162" i="100"/>
  <c r="W2163" i="100"/>
  <c r="W2164" i="100"/>
  <c r="W2165" i="100"/>
  <c r="W2166" i="100"/>
  <c r="W2167" i="100"/>
  <c r="W2168" i="100"/>
  <c r="W2169" i="100"/>
  <c r="W2170" i="100"/>
  <c r="W2171" i="100"/>
  <c r="W2172" i="100"/>
  <c r="W2173" i="100"/>
  <c r="W2174" i="100"/>
  <c r="W2175" i="100"/>
  <c r="W2176" i="100"/>
  <c r="W2177" i="100"/>
  <c r="W2178" i="100"/>
  <c r="W2179" i="100"/>
  <c r="W2180" i="100"/>
  <c r="W2181" i="100"/>
  <c r="W2182" i="100"/>
  <c r="W2183" i="100"/>
  <c r="W2184" i="100"/>
  <c r="W2185" i="100"/>
  <c r="W2186" i="100"/>
  <c r="W2187" i="100"/>
  <c r="W2188" i="100"/>
  <c r="W2189" i="100"/>
  <c r="W2190" i="100"/>
  <c r="W2191" i="100"/>
  <c r="W2192" i="100"/>
  <c r="W2193" i="100"/>
  <c r="W2194" i="100"/>
  <c r="W2195" i="100"/>
  <c r="W2196" i="100"/>
  <c r="W2197" i="100"/>
  <c r="W2198" i="100"/>
  <c r="W2199" i="100"/>
  <c r="W2200" i="100"/>
  <c r="W2201" i="100"/>
  <c r="W2202" i="100"/>
  <c r="W2203" i="100"/>
  <c r="W2204" i="100"/>
  <c r="W2205" i="100"/>
  <c r="W2206" i="100"/>
  <c r="W2207" i="100"/>
  <c r="W2208" i="100"/>
  <c r="W2209" i="100"/>
  <c r="W2210" i="100"/>
  <c r="W2211" i="100"/>
  <c r="W2212" i="100"/>
  <c r="W2213" i="100"/>
  <c r="W2214" i="100"/>
  <c r="W2215" i="100"/>
  <c r="W2216" i="100"/>
  <c r="W2217" i="100"/>
  <c r="W2218" i="100"/>
  <c r="W2219" i="100"/>
  <c r="W2220" i="100"/>
  <c r="W2221" i="100"/>
  <c r="W2222" i="100"/>
  <c r="W2223" i="100"/>
  <c r="W2224" i="100"/>
  <c r="W2225" i="100"/>
  <c r="W2226" i="100"/>
  <c r="W2227" i="100"/>
  <c r="W2228" i="100"/>
  <c r="W2229" i="100"/>
  <c r="W2230" i="100"/>
  <c r="W2231" i="100"/>
  <c r="W2232" i="100"/>
  <c r="W2233" i="100"/>
  <c r="W2234" i="100"/>
  <c r="W2235" i="100"/>
  <c r="W2236" i="100"/>
  <c r="W2237" i="100"/>
  <c r="W2238" i="100"/>
  <c r="W2239" i="100"/>
  <c r="W2240" i="100"/>
  <c r="W2241" i="100"/>
  <c r="W2242" i="100"/>
  <c r="W2243" i="100"/>
  <c r="W2244" i="100"/>
  <c r="W2245" i="100"/>
  <c r="W2246" i="100"/>
  <c r="W2247" i="100"/>
  <c r="W2248" i="100"/>
  <c r="W2249" i="100"/>
  <c r="W2250" i="100"/>
  <c r="W2251" i="100"/>
  <c r="W2252" i="100"/>
  <c r="W2253" i="100"/>
  <c r="W2254" i="100"/>
  <c r="W2255" i="100"/>
  <c r="W2256" i="100"/>
  <c r="W2257" i="100"/>
  <c r="W2258" i="100"/>
  <c r="W2259" i="100"/>
  <c r="W2260" i="100"/>
  <c r="W2261" i="100"/>
  <c r="W2262" i="100"/>
  <c r="W2263" i="100"/>
  <c r="W2264" i="100"/>
  <c r="W2265" i="100"/>
  <c r="W2266" i="100"/>
  <c r="W2267" i="100"/>
  <c r="W2268" i="100"/>
  <c r="W2269" i="100"/>
  <c r="W2270" i="100"/>
  <c r="W2271" i="100"/>
  <c r="W2272" i="100"/>
  <c r="W2273" i="100"/>
  <c r="W2274" i="100"/>
  <c r="W2275" i="100"/>
  <c r="W2276" i="100"/>
  <c r="W2277" i="100"/>
  <c r="W2278" i="100"/>
  <c r="W2279" i="100"/>
  <c r="W2280" i="100"/>
  <c r="W2281" i="100"/>
  <c r="W2282" i="100"/>
  <c r="W2283" i="100"/>
  <c r="W2284" i="100"/>
  <c r="W2285" i="100"/>
  <c r="W2286" i="100"/>
  <c r="W2287" i="100"/>
  <c r="W2288" i="100"/>
  <c r="W2289" i="100"/>
  <c r="W2290" i="100"/>
  <c r="W2291" i="100"/>
  <c r="W2292" i="100"/>
  <c r="W2293" i="100"/>
  <c r="W2294" i="100"/>
  <c r="W2295" i="100"/>
  <c r="W2296" i="100"/>
  <c r="W2297" i="100"/>
  <c r="W2298" i="100"/>
  <c r="W2299" i="100"/>
  <c r="W2300" i="100"/>
  <c r="W2301" i="100"/>
  <c r="W2302" i="100"/>
  <c r="W2303" i="100"/>
  <c r="W2304" i="100"/>
  <c r="W2305" i="100"/>
  <c r="W2306" i="100"/>
  <c r="W2307" i="100"/>
  <c r="W2308" i="100"/>
  <c r="W2309" i="100"/>
  <c r="W2310" i="100"/>
  <c r="W2311" i="100"/>
  <c r="W2312" i="100"/>
  <c r="W2313" i="100"/>
  <c r="W2314" i="100"/>
  <c r="W2315" i="100"/>
  <c r="W2316" i="100"/>
  <c r="W2317" i="100"/>
  <c r="W2318" i="100"/>
  <c r="W2319" i="100"/>
  <c r="W2320" i="100"/>
  <c r="W2321" i="100"/>
  <c r="W2322" i="100"/>
  <c r="W2323" i="100"/>
  <c r="W2324" i="100"/>
  <c r="W2325" i="100"/>
  <c r="W2326" i="100"/>
  <c r="W2327" i="100"/>
  <c r="W2328" i="100"/>
  <c r="W2329" i="100"/>
  <c r="W2330" i="100"/>
  <c r="W2331" i="100"/>
  <c r="W2332" i="100"/>
  <c r="W2333" i="100"/>
  <c r="W2334" i="100"/>
  <c r="W2335" i="100"/>
  <c r="W2336" i="100"/>
  <c r="W2337" i="100"/>
  <c r="W2338" i="100"/>
  <c r="W2339" i="100"/>
  <c r="W2340" i="100"/>
  <c r="W2341" i="100"/>
  <c r="W2342" i="100"/>
  <c r="W2343" i="100"/>
  <c r="W2344" i="100"/>
  <c r="W2345" i="100"/>
  <c r="W2346" i="100"/>
  <c r="W2347" i="100"/>
  <c r="W2348" i="100"/>
  <c r="W2349" i="100"/>
  <c r="W2350" i="100"/>
  <c r="W2351" i="100"/>
  <c r="W2352" i="100"/>
  <c r="W2353" i="100"/>
  <c r="W2354" i="100"/>
  <c r="W2355" i="100"/>
  <c r="W2356" i="100"/>
  <c r="W2357" i="100"/>
  <c r="W2358" i="100"/>
  <c r="W2359" i="100"/>
  <c r="W2360" i="100"/>
  <c r="W2361" i="100"/>
  <c r="W2362" i="100"/>
  <c r="W2363" i="100"/>
  <c r="W2364" i="100"/>
  <c r="W2365" i="100"/>
  <c r="W2366" i="100"/>
  <c r="W2367" i="100"/>
  <c r="W2368" i="100"/>
  <c r="W2369" i="100"/>
  <c r="W2370" i="100"/>
  <c r="W2371" i="100"/>
  <c r="W2372" i="100"/>
  <c r="W2373" i="100"/>
  <c r="W2374" i="100"/>
  <c r="W2375" i="100"/>
  <c r="W2376" i="100"/>
  <c r="W2377" i="100"/>
  <c r="W2378" i="100"/>
  <c r="W2379" i="100"/>
  <c r="W2380" i="100"/>
  <c r="W2381" i="100"/>
  <c r="W2382" i="100"/>
  <c r="W2383" i="100"/>
  <c r="W2384" i="100"/>
  <c r="W2385" i="100"/>
  <c r="W2386" i="100"/>
  <c r="W2387" i="100"/>
  <c r="W2388" i="100"/>
  <c r="W2389" i="100"/>
  <c r="W2390" i="100"/>
  <c r="W2391" i="100"/>
  <c r="W2392" i="100"/>
  <c r="W2393" i="100"/>
  <c r="W2394" i="100"/>
  <c r="W2395" i="100"/>
  <c r="W2396" i="100"/>
  <c r="W2397" i="100"/>
  <c r="W2398" i="100"/>
  <c r="W2399" i="100"/>
  <c r="W2400" i="100"/>
  <c r="W2401" i="100"/>
  <c r="W2402" i="100"/>
  <c r="W2403" i="100"/>
  <c r="W2404" i="100"/>
  <c r="W2405" i="100"/>
  <c r="W2406" i="100"/>
  <c r="W2407" i="100"/>
  <c r="W2408" i="100"/>
  <c r="W2409" i="100"/>
  <c r="W2410" i="100"/>
  <c r="W2411" i="100"/>
  <c r="W2412" i="100"/>
  <c r="W2413" i="100"/>
  <c r="W2414" i="100"/>
  <c r="W2415" i="100"/>
  <c r="W2416" i="100"/>
  <c r="W2417" i="100"/>
  <c r="W2418" i="100"/>
  <c r="W2419" i="100"/>
  <c r="W2420" i="100"/>
  <c r="W2421" i="100"/>
  <c r="W2422" i="100"/>
  <c r="W2423" i="100"/>
  <c r="W2424" i="100"/>
  <c r="W2425" i="100"/>
  <c r="W2426" i="100"/>
  <c r="W2427" i="100"/>
  <c r="W2428" i="100"/>
  <c r="W2429" i="100"/>
  <c r="W2430" i="100"/>
  <c r="W2431" i="100"/>
  <c r="W2432" i="100"/>
  <c r="W2433" i="100"/>
  <c r="W2434" i="100"/>
  <c r="W2435" i="100"/>
  <c r="W2436" i="100"/>
  <c r="W2437" i="100"/>
  <c r="W2438" i="100"/>
  <c r="W2439" i="100"/>
  <c r="W2440" i="100"/>
  <c r="W2441" i="100"/>
  <c r="W2442" i="100"/>
  <c r="W2443" i="100"/>
  <c r="W2444" i="100"/>
  <c r="W2445" i="100"/>
  <c r="W2446" i="100"/>
  <c r="W2447" i="100"/>
  <c r="W2448" i="100"/>
  <c r="W2449" i="100"/>
  <c r="W2450" i="100"/>
  <c r="W2451" i="100"/>
  <c r="W2452" i="100"/>
  <c r="W2453" i="100"/>
  <c r="W2454" i="100"/>
  <c r="W2455" i="100"/>
  <c r="W2456" i="100"/>
  <c r="W2457" i="100"/>
  <c r="W2458" i="100"/>
  <c r="W2459" i="100"/>
  <c r="W2460" i="100"/>
  <c r="W2461" i="100"/>
  <c r="W2462" i="100"/>
  <c r="W2463" i="100"/>
  <c r="W2464" i="100"/>
  <c r="W2465" i="100"/>
  <c r="W2466" i="100"/>
  <c r="W2467" i="100"/>
  <c r="W2468" i="100"/>
  <c r="W2469" i="100"/>
  <c r="W2470" i="100"/>
  <c r="W2471" i="100"/>
  <c r="W2472" i="100"/>
  <c r="W2473" i="100"/>
  <c r="W2474" i="100"/>
  <c r="W2475" i="100"/>
  <c r="W2476" i="100"/>
  <c r="W2477" i="100"/>
  <c r="W2478" i="100"/>
  <c r="W2479" i="100"/>
  <c r="W2480" i="100"/>
  <c r="W2481" i="100"/>
  <c r="W2482" i="100"/>
  <c r="W2483" i="100"/>
  <c r="W2484" i="100"/>
  <c r="W2485" i="100"/>
  <c r="W2486" i="100"/>
  <c r="W2487" i="100"/>
  <c r="W2488" i="100"/>
  <c r="W2489" i="100"/>
  <c r="W2490" i="100"/>
  <c r="W2491" i="100"/>
  <c r="W2492" i="100"/>
  <c r="W2493" i="100"/>
  <c r="W2494" i="100"/>
  <c r="W2495" i="100"/>
  <c r="W2496" i="100"/>
  <c r="W2497" i="100"/>
  <c r="W2498" i="100"/>
  <c r="W2499" i="100"/>
  <c r="W2500" i="100"/>
  <c r="W2501" i="100"/>
  <c r="W2502" i="100"/>
  <c r="W2503" i="100"/>
  <c r="W2504" i="100"/>
  <c r="W2505" i="100"/>
  <c r="W2506" i="100"/>
  <c r="W2507" i="100"/>
  <c r="W2508" i="100"/>
  <c r="W2509" i="100"/>
  <c r="W2510" i="100"/>
  <c r="W2511" i="100"/>
  <c r="W2512" i="100"/>
  <c r="W2513" i="100"/>
  <c r="W2514" i="100"/>
  <c r="W2515" i="100"/>
  <c r="W2516" i="100"/>
  <c r="W2517" i="100"/>
  <c r="W2518" i="100"/>
  <c r="W2519" i="100"/>
  <c r="W2520" i="100"/>
  <c r="W2521" i="100"/>
  <c r="W2522" i="100"/>
  <c r="W2523" i="100"/>
  <c r="W2524" i="100"/>
  <c r="W2525" i="100"/>
  <c r="W2526" i="100"/>
  <c r="W2527" i="100"/>
  <c r="W2528" i="100"/>
  <c r="W2529" i="100"/>
  <c r="W2530" i="100"/>
  <c r="W2531" i="100"/>
  <c r="W2532" i="100"/>
  <c r="W2533" i="100"/>
  <c r="W2534" i="100"/>
  <c r="W2535" i="100"/>
  <c r="W2536" i="100"/>
  <c r="W2537" i="100"/>
  <c r="W2538" i="100"/>
  <c r="W2539" i="100"/>
  <c r="W2540" i="100"/>
  <c r="W2541" i="100"/>
  <c r="W2542" i="100"/>
  <c r="W2543" i="100"/>
  <c r="W2544" i="100"/>
  <c r="W2545" i="100"/>
  <c r="W2546" i="100"/>
  <c r="W2547" i="100"/>
  <c r="W2548" i="100"/>
  <c r="W2549" i="100"/>
  <c r="W2550" i="100"/>
  <c r="W2551" i="100"/>
  <c r="W2552" i="100"/>
  <c r="W2553" i="100"/>
  <c r="W2554" i="100"/>
  <c r="W2555" i="100"/>
  <c r="W2556" i="100"/>
  <c r="W2557" i="100"/>
  <c r="W2558" i="100"/>
  <c r="W2559" i="100"/>
  <c r="W2560" i="100"/>
  <c r="W2561" i="100"/>
  <c r="W2562" i="100"/>
  <c r="W2563" i="100"/>
  <c r="W2564" i="100"/>
  <c r="W2565" i="100"/>
  <c r="W2566" i="100"/>
  <c r="W2567" i="100"/>
  <c r="W2568" i="100"/>
  <c r="W2569" i="100"/>
  <c r="W2570" i="100"/>
  <c r="W2571" i="100"/>
  <c r="W2572" i="100"/>
  <c r="W2573" i="100"/>
  <c r="W2574" i="100"/>
  <c r="W2575" i="100"/>
  <c r="W2576" i="100"/>
  <c r="W2577" i="100"/>
  <c r="W2578" i="100"/>
  <c r="W2579" i="100"/>
  <c r="W2580" i="100"/>
  <c r="W2581" i="100"/>
  <c r="W2582" i="100"/>
  <c r="W2583" i="100"/>
  <c r="W2584" i="100"/>
  <c r="W2585" i="100"/>
  <c r="W2586" i="100"/>
  <c r="W2587" i="100"/>
  <c r="W2588" i="100"/>
  <c r="W2589" i="100"/>
  <c r="W2590" i="100"/>
  <c r="W2591" i="100"/>
  <c r="W2592" i="100"/>
  <c r="W2593" i="100"/>
  <c r="W2594" i="100"/>
  <c r="W2595" i="100"/>
  <c r="W2596" i="100"/>
  <c r="W2597" i="100"/>
  <c r="W2598" i="100"/>
  <c r="W2599" i="100"/>
  <c r="W2600" i="100"/>
  <c r="W2601" i="100"/>
  <c r="W2602" i="100"/>
  <c r="W2603" i="100"/>
  <c r="W2604" i="100"/>
  <c r="W2605" i="100"/>
  <c r="W2606" i="100"/>
  <c r="W2607" i="100"/>
  <c r="W2608" i="100"/>
  <c r="W2609" i="100"/>
  <c r="W2610" i="100"/>
  <c r="W2611" i="100"/>
  <c r="W2612" i="100"/>
  <c r="W2613" i="100"/>
  <c r="W2614" i="100"/>
  <c r="W2615" i="100"/>
  <c r="W2616" i="100"/>
  <c r="W2617" i="100"/>
  <c r="W2618" i="100"/>
  <c r="W2619" i="100"/>
  <c r="W2620" i="100"/>
  <c r="W2621" i="100"/>
  <c r="W2622" i="100"/>
  <c r="W2623" i="100"/>
  <c r="W2624" i="100"/>
  <c r="W2625" i="100"/>
  <c r="W2626" i="100"/>
  <c r="W2627" i="100"/>
  <c r="W2628" i="100"/>
  <c r="W2629" i="100"/>
  <c r="W2630" i="100"/>
  <c r="W2631" i="100"/>
  <c r="W2632" i="100"/>
  <c r="W2633" i="100"/>
  <c r="W2634" i="100"/>
  <c r="W2635" i="100"/>
  <c r="W2636" i="100"/>
  <c r="W2637" i="100"/>
  <c r="W2638" i="100"/>
  <c r="W2639" i="100"/>
  <c r="W2640" i="100"/>
  <c r="W2641" i="100"/>
  <c r="W2642" i="100"/>
  <c r="W2643" i="100"/>
  <c r="W2644" i="100"/>
  <c r="W2645" i="100"/>
  <c r="W2646" i="100"/>
  <c r="W2647" i="100"/>
  <c r="W2648" i="100"/>
  <c r="W2649" i="100"/>
  <c r="W2650" i="100"/>
  <c r="W2651" i="100"/>
  <c r="W2652" i="100"/>
  <c r="W2653" i="100"/>
  <c r="W2654" i="100"/>
  <c r="W2655" i="100"/>
  <c r="W2656" i="100"/>
  <c r="W2657" i="100"/>
  <c r="W2658" i="100"/>
  <c r="W2659" i="100"/>
  <c r="W2660" i="100"/>
  <c r="W2661" i="100"/>
  <c r="W2662" i="100"/>
  <c r="W2663" i="100"/>
  <c r="W2664" i="100"/>
  <c r="W2665" i="100"/>
  <c r="W2666" i="100"/>
  <c r="W2667" i="100"/>
  <c r="W2668" i="100"/>
  <c r="W2669" i="100"/>
  <c r="W2670" i="100"/>
  <c r="W2671" i="100"/>
  <c r="W2672" i="100"/>
  <c r="W2673" i="100"/>
  <c r="W2674" i="100"/>
  <c r="W2675" i="100"/>
  <c r="W2676" i="100"/>
  <c r="W2677" i="100"/>
  <c r="W2678" i="100"/>
  <c r="W2679" i="100"/>
  <c r="W2680" i="100"/>
  <c r="W2681" i="100"/>
  <c r="W2682" i="100"/>
  <c r="W2683" i="100"/>
  <c r="W2684" i="100"/>
  <c r="W2685" i="100"/>
  <c r="W2686" i="100"/>
  <c r="W2687" i="100"/>
  <c r="W2688" i="100"/>
  <c r="W2689" i="100"/>
  <c r="W2690" i="100"/>
  <c r="W2691" i="100"/>
  <c r="W2692" i="100"/>
  <c r="W2693" i="100"/>
  <c r="W2694" i="100"/>
  <c r="W2695" i="100"/>
  <c r="W2696" i="100"/>
  <c r="W2697" i="100"/>
  <c r="W2698" i="100"/>
  <c r="W2699" i="100"/>
  <c r="W2700" i="100"/>
  <c r="W2701" i="100"/>
  <c r="W2702" i="100"/>
  <c r="W2703" i="100"/>
  <c r="W2704" i="100"/>
  <c r="W2705" i="100"/>
  <c r="W2706" i="100"/>
  <c r="W2707" i="100"/>
  <c r="W2708" i="100"/>
  <c r="W2709" i="100"/>
  <c r="W2710" i="100"/>
  <c r="W2711" i="100"/>
  <c r="W2712" i="100"/>
  <c r="W2713" i="100"/>
  <c r="W2714" i="100"/>
  <c r="W2715" i="100"/>
  <c r="W2716" i="100"/>
  <c r="W2717" i="100"/>
  <c r="W2718" i="100"/>
  <c r="W2719" i="100"/>
  <c r="W2720" i="100"/>
  <c r="W2721" i="100"/>
  <c r="W2722" i="100"/>
  <c r="W2723" i="100"/>
  <c r="W2724" i="100"/>
  <c r="W2725" i="100"/>
  <c r="W2726" i="100"/>
  <c r="W2727" i="100"/>
  <c r="W2728" i="100"/>
  <c r="W2729" i="100"/>
  <c r="W2730" i="100"/>
  <c r="W2731" i="100"/>
  <c r="W2732" i="100"/>
  <c r="W2733" i="100"/>
  <c r="W2734" i="100"/>
  <c r="W2735" i="100"/>
  <c r="W2736" i="100"/>
  <c r="W2737" i="100"/>
  <c r="W2738" i="100"/>
  <c r="W2739" i="100"/>
  <c r="W2740" i="100"/>
  <c r="W2741" i="100"/>
  <c r="W2742" i="100"/>
  <c r="W2743" i="100"/>
  <c r="W2744" i="100"/>
  <c r="W2745" i="100"/>
  <c r="W2746" i="100"/>
  <c r="W2747" i="100"/>
  <c r="W2748" i="100"/>
  <c r="W2749" i="100"/>
  <c r="W2750" i="100"/>
  <c r="W2751" i="100"/>
  <c r="W2752" i="100"/>
  <c r="W2753" i="100"/>
  <c r="W2754" i="100"/>
  <c r="W2755" i="100"/>
  <c r="W2756" i="100"/>
  <c r="W2757" i="100"/>
  <c r="W2758" i="100"/>
  <c r="W2759" i="100"/>
  <c r="W2760" i="100"/>
  <c r="W2761" i="100"/>
  <c r="W2762" i="100"/>
  <c r="W2763" i="100"/>
  <c r="W2764" i="100"/>
  <c r="W2765" i="100"/>
  <c r="W2766" i="100"/>
  <c r="W2767" i="100"/>
  <c r="W2768" i="100"/>
  <c r="W2769" i="100"/>
  <c r="W2770" i="100"/>
  <c r="W2771" i="100"/>
  <c r="W2772" i="100"/>
  <c r="W2773" i="100"/>
  <c r="W2774" i="100"/>
  <c r="W2775" i="100"/>
  <c r="W2776" i="100"/>
  <c r="W2777" i="100"/>
  <c r="W2778" i="100"/>
  <c r="W2779" i="100"/>
  <c r="W2780" i="100"/>
  <c r="W2781" i="100"/>
  <c r="W2782" i="100"/>
  <c r="W2783" i="100"/>
  <c r="W2784" i="100"/>
  <c r="W2785" i="100"/>
  <c r="W2786" i="100"/>
  <c r="W2787" i="100"/>
  <c r="W2788" i="100"/>
  <c r="W2789" i="100"/>
  <c r="W2790" i="100"/>
  <c r="W2791" i="100"/>
  <c r="W2792" i="100"/>
  <c r="W2793" i="100"/>
  <c r="W2794" i="100"/>
  <c r="W2795" i="100"/>
  <c r="W2796" i="100"/>
  <c r="W2797" i="100"/>
  <c r="W2798" i="100"/>
  <c r="W2799" i="100"/>
  <c r="W2800" i="100"/>
  <c r="W2801" i="100"/>
  <c r="W2802" i="100"/>
  <c r="W2803" i="100"/>
  <c r="W2804" i="100"/>
  <c r="W2805" i="100"/>
  <c r="W2806" i="100"/>
  <c r="W2807" i="100"/>
  <c r="W2808" i="100"/>
  <c r="W2809" i="100"/>
  <c r="W2810" i="100"/>
  <c r="W2811" i="100"/>
  <c r="W2812" i="100"/>
  <c r="W2813" i="100"/>
  <c r="W2814" i="100"/>
  <c r="W2815" i="100"/>
  <c r="W2816" i="100"/>
  <c r="W2817" i="100"/>
  <c r="W2818" i="100"/>
  <c r="W2819" i="100"/>
  <c r="W2820" i="100"/>
  <c r="W2821" i="100"/>
  <c r="W2822" i="100"/>
  <c r="W2823" i="100"/>
  <c r="W2824" i="100"/>
  <c r="W2825" i="100"/>
  <c r="W2826" i="100"/>
  <c r="W2827" i="100"/>
  <c r="W2828" i="100"/>
  <c r="W2829" i="100"/>
  <c r="W2830" i="100"/>
  <c r="W2831" i="100"/>
  <c r="W2832" i="100"/>
  <c r="W2833" i="100"/>
  <c r="W2834" i="100"/>
  <c r="W2835" i="100"/>
  <c r="W2836" i="100"/>
  <c r="W2837" i="100"/>
  <c r="W2838" i="100"/>
  <c r="W2839" i="100"/>
  <c r="W2840" i="100"/>
  <c r="W2841" i="100"/>
  <c r="W2842" i="100"/>
  <c r="W2843" i="100"/>
  <c r="W2844" i="100"/>
  <c r="W2845" i="100"/>
  <c r="W2846" i="100"/>
  <c r="W2847" i="100"/>
  <c r="W2848" i="100"/>
  <c r="W2849" i="100"/>
  <c r="W2850" i="100"/>
  <c r="W2851" i="100"/>
  <c r="W2852" i="100"/>
  <c r="W2853" i="100"/>
  <c r="W2854" i="100"/>
  <c r="W2855" i="100"/>
  <c r="W2856" i="100"/>
  <c r="W2857" i="100"/>
  <c r="W2858" i="100"/>
  <c r="W2859" i="100"/>
  <c r="W2860" i="100"/>
  <c r="W2861" i="100"/>
  <c r="W2862" i="100"/>
  <c r="W2863" i="100"/>
  <c r="W2864" i="100"/>
  <c r="W2865" i="100"/>
  <c r="W2866" i="100"/>
  <c r="W2867" i="100"/>
  <c r="W2868" i="100"/>
  <c r="W2869" i="100"/>
  <c r="W2870" i="100"/>
  <c r="W2871" i="100"/>
  <c r="W2872" i="100"/>
  <c r="W2873" i="100"/>
  <c r="W2874" i="100"/>
  <c r="W2875" i="100"/>
  <c r="W2876" i="100"/>
  <c r="W2877" i="100"/>
  <c r="W2878" i="100"/>
  <c r="W2879" i="100"/>
  <c r="W2880" i="100"/>
  <c r="W2881" i="100"/>
  <c r="W2882" i="100"/>
  <c r="W2883" i="100"/>
  <c r="W2884" i="100"/>
  <c r="W2885" i="100"/>
  <c r="W2886" i="100"/>
  <c r="W2887" i="100"/>
  <c r="W2888" i="100"/>
  <c r="W2889" i="100"/>
  <c r="W2890" i="100"/>
  <c r="W2891" i="100"/>
  <c r="W2892" i="100"/>
  <c r="W2893" i="100"/>
  <c r="W2894" i="100"/>
  <c r="W2895" i="100"/>
  <c r="W2896" i="100"/>
  <c r="W2897" i="100"/>
  <c r="W2898" i="100"/>
  <c r="W2899" i="100"/>
  <c r="W2900" i="100"/>
  <c r="W2901" i="100"/>
  <c r="W2902" i="100"/>
  <c r="W2903" i="100"/>
  <c r="W2904" i="100"/>
  <c r="W2905" i="100"/>
  <c r="W2906" i="100"/>
  <c r="W2907" i="100"/>
  <c r="W2908" i="100"/>
  <c r="W2909" i="100"/>
  <c r="W2910" i="100"/>
  <c r="W2911" i="100"/>
  <c r="W2912" i="100"/>
  <c r="W2913" i="100"/>
  <c r="W2914" i="100"/>
  <c r="W2915" i="100"/>
  <c r="W2916" i="100"/>
  <c r="W2917" i="100"/>
  <c r="W2918" i="100"/>
  <c r="W2919" i="100"/>
  <c r="W2920" i="100"/>
  <c r="W2921" i="100"/>
  <c r="W2922" i="100"/>
  <c r="W2923" i="100"/>
  <c r="W2924" i="100"/>
  <c r="W2925" i="100"/>
  <c r="W2926" i="100"/>
  <c r="W2927" i="100"/>
  <c r="W2928" i="100"/>
  <c r="W2929" i="100"/>
  <c r="W2930" i="100"/>
  <c r="W2931" i="100"/>
  <c r="W2932" i="100"/>
  <c r="W2933" i="100"/>
  <c r="W2934" i="100"/>
  <c r="W2935" i="100"/>
  <c r="W2936" i="100"/>
  <c r="W2937" i="100"/>
  <c r="W2938" i="100"/>
  <c r="W2939" i="100"/>
  <c r="W2940" i="100"/>
  <c r="W2941" i="100"/>
  <c r="W2942" i="100"/>
  <c r="W2943" i="100"/>
  <c r="W2944" i="100"/>
  <c r="W2945" i="100"/>
  <c r="W2946" i="100"/>
  <c r="W2947" i="100"/>
  <c r="W2948" i="100"/>
  <c r="W2949" i="100"/>
  <c r="W2950" i="100"/>
  <c r="W2951" i="100"/>
  <c r="W2952" i="100"/>
  <c r="W2953" i="100"/>
  <c r="W2954" i="100"/>
  <c r="W2955" i="100"/>
  <c r="W2956" i="100"/>
  <c r="W2957" i="100"/>
  <c r="W2958" i="100"/>
  <c r="W2959" i="100"/>
  <c r="W2960" i="100"/>
  <c r="W2961" i="100"/>
  <c r="W2962" i="100"/>
  <c r="W2963" i="100"/>
  <c r="W2964" i="100"/>
  <c r="W2965" i="100"/>
  <c r="W2966" i="100"/>
  <c r="W2967" i="100"/>
  <c r="W2968" i="100"/>
  <c r="W2969" i="100"/>
  <c r="W2970" i="100"/>
  <c r="W2971" i="100"/>
  <c r="W2972" i="100"/>
  <c r="W2973" i="100"/>
  <c r="W2974" i="100"/>
  <c r="W2975" i="100"/>
  <c r="W2976" i="100"/>
  <c r="W2977" i="100"/>
  <c r="W2978" i="100"/>
  <c r="W2979" i="100"/>
  <c r="W2980" i="100"/>
  <c r="W2981" i="100"/>
  <c r="W2982" i="100"/>
  <c r="W2983" i="100"/>
  <c r="W2984" i="100"/>
  <c r="W2985" i="100"/>
  <c r="W2986" i="100"/>
  <c r="W2987" i="100"/>
  <c r="W2988" i="100"/>
  <c r="W2989" i="100"/>
  <c r="W2990" i="100"/>
  <c r="W2991" i="100"/>
  <c r="W2992" i="100"/>
  <c r="W2993" i="100"/>
  <c r="W2994" i="100"/>
  <c r="W2995" i="100"/>
  <c r="W2996" i="100"/>
  <c r="W2997" i="100"/>
  <c r="W2998" i="100"/>
  <c r="W2999" i="100"/>
  <c r="W3000" i="100"/>
  <c r="W3001" i="100"/>
  <c r="W3002" i="100"/>
  <c r="W3003" i="100"/>
  <c r="W3004" i="100"/>
  <c r="W3005" i="100"/>
  <c r="W3006" i="100"/>
  <c r="W3007" i="100"/>
  <c r="W3008" i="100"/>
  <c r="W3009" i="100"/>
  <c r="W3010" i="100"/>
  <c r="W3011" i="100"/>
  <c r="W3012" i="100"/>
  <c r="W3013" i="100"/>
  <c r="W3014" i="100"/>
  <c r="W3015" i="100"/>
  <c r="W3016" i="100"/>
  <c r="W3017" i="100"/>
  <c r="W3018" i="100"/>
  <c r="W3019" i="100"/>
  <c r="W3020" i="100"/>
  <c r="W3021" i="100"/>
  <c r="W3022" i="100"/>
  <c r="W3023" i="100"/>
  <c r="W3024" i="100"/>
  <c r="W3025" i="100"/>
  <c r="W3026" i="100"/>
  <c r="W3027" i="100"/>
  <c r="W3028" i="100"/>
  <c r="W3029" i="100"/>
  <c r="W3030" i="100"/>
  <c r="W3031" i="100"/>
  <c r="W3032" i="100"/>
  <c r="W3033" i="100"/>
  <c r="W3034" i="100"/>
  <c r="W3035" i="100"/>
  <c r="W3036" i="100"/>
  <c r="W3037" i="100"/>
  <c r="W3038" i="100"/>
  <c r="W3039" i="100"/>
  <c r="W3040" i="100"/>
  <c r="W3041" i="100"/>
  <c r="W3042" i="100"/>
  <c r="W3043" i="100"/>
  <c r="W3044" i="100"/>
  <c r="W3045" i="100"/>
  <c r="W3046" i="100"/>
  <c r="W3047" i="100"/>
  <c r="W3048" i="100"/>
  <c r="W3049" i="100"/>
  <c r="W3050" i="100"/>
  <c r="W3051" i="100"/>
  <c r="W3052" i="100"/>
  <c r="W3053" i="100"/>
  <c r="W3054" i="100"/>
  <c r="W3055" i="100"/>
  <c r="W3056" i="100"/>
  <c r="W3057" i="100"/>
  <c r="W3058" i="100"/>
  <c r="W3059" i="100"/>
  <c r="W3060" i="100"/>
  <c r="W3061" i="100"/>
  <c r="W3062" i="100"/>
  <c r="W3063" i="100"/>
  <c r="W3064" i="100"/>
  <c r="W3065" i="100"/>
  <c r="W3066" i="100"/>
  <c r="W3067" i="100"/>
  <c r="W3068" i="100"/>
  <c r="W3069" i="100"/>
  <c r="W3070" i="100"/>
  <c r="W3071" i="100"/>
  <c r="W3072" i="100"/>
  <c r="W3073" i="100"/>
  <c r="W3074" i="100"/>
  <c r="Z4862" i="100"/>
  <c r="Z4863" i="100"/>
  <c r="Z4864" i="100"/>
  <c r="Z4865" i="100"/>
  <c r="Z4866" i="100"/>
  <c r="Z4867" i="100"/>
  <c r="Z4868" i="100"/>
  <c r="Z4869" i="100"/>
  <c r="Z4870" i="100"/>
  <c r="Z4871" i="100"/>
  <c r="Z4872" i="100"/>
  <c r="Z4873" i="100"/>
  <c r="Z4874" i="100"/>
  <c r="Z4875" i="100"/>
  <c r="Z4876" i="100"/>
  <c r="Z4877" i="100"/>
  <c r="Z4878" i="100"/>
  <c r="Z4879" i="100"/>
  <c r="Z4880" i="100"/>
  <c r="Z4881" i="100"/>
  <c r="Z4882" i="100"/>
  <c r="Z4883" i="100"/>
  <c r="Z4884" i="100"/>
  <c r="Z4885" i="100"/>
  <c r="Z4886" i="100"/>
  <c r="Z4887" i="100"/>
  <c r="Z4888" i="100"/>
  <c r="Z4889" i="100"/>
  <c r="Z4890" i="100"/>
  <c r="Z4891" i="100"/>
  <c r="Z4892" i="100"/>
  <c r="Z4893" i="100"/>
  <c r="Z4894" i="100"/>
  <c r="Z4895" i="100"/>
  <c r="Z4896" i="100"/>
  <c r="Z4897" i="100"/>
  <c r="Z4898" i="100"/>
  <c r="Z4899" i="100"/>
  <c r="Z4900" i="100"/>
  <c r="Z4901" i="100"/>
  <c r="Z4902" i="100"/>
  <c r="Z4903" i="100"/>
  <c r="Z4904" i="100"/>
  <c r="Z4905" i="100"/>
  <c r="Z4906" i="100"/>
  <c r="Z4907" i="100"/>
  <c r="Z4908" i="100"/>
  <c r="Z4909" i="100"/>
  <c r="Z4910" i="100"/>
  <c r="Z4911" i="100"/>
  <c r="Z4912" i="100"/>
  <c r="Z4913" i="100"/>
  <c r="Z4914" i="100"/>
  <c r="Z4915" i="100"/>
  <c r="Z4916" i="100"/>
  <c r="Z4917" i="100"/>
  <c r="Z4918" i="100"/>
  <c r="Z4919" i="100"/>
  <c r="Z4920" i="100"/>
  <c r="Z4921" i="100"/>
  <c r="Z4922" i="100"/>
  <c r="Z4923" i="100"/>
  <c r="Z4924" i="100"/>
  <c r="Z4925" i="100"/>
  <c r="Z4926" i="100"/>
  <c r="Z4927" i="100"/>
  <c r="Z4928" i="100"/>
  <c r="Z4929" i="100"/>
  <c r="Z4930" i="100"/>
  <c r="Z4931" i="100"/>
  <c r="Z4932" i="100"/>
  <c r="Z4933" i="100"/>
  <c r="Z4934" i="100"/>
  <c r="Z4935" i="100"/>
  <c r="Z4936" i="100"/>
  <c r="Z4937" i="100"/>
  <c r="Z4938" i="100"/>
  <c r="Z4939" i="100"/>
  <c r="Z4940" i="100"/>
  <c r="Z4941" i="100"/>
  <c r="Z4942" i="100"/>
  <c r="Z4943" i="100"/>
  <c r="Z4944" i="100"/>
  <c r="Z4945" i="100"/>
  <c r="Z4946" i="100"/>
  <c r="Z4947" i="100"/>
  <c r="Z4948" i="100"/>
  <c r="Z4949" i="100"/>
  <c r="Z4950" i="100"/>
  <c r="Z4951" i="100"/>
  <c r="Z4952" i="100"/>
  <c r="Z4953" i="100"/>
  <c r="Z4954" i="100"/>
  <c r="Z4955" i="100"/>
  <c r="Z4956" i="100"/>
  <c r="Z4957" i="100"/>
  <c r="Z4958" i="100"/>
  <c r="Z4959" i="100"/>
  <c r="Z4960" i="100"/>
  <c r="Z4961" i="100"/>
  <c r="Z4962" i="100"/>
  <c r="Z4963" i="100"/>
  <c r="Z4964" i="100"/>
  <c r="Z4965" i="100"/>
  <c r="Z4966" i="100"/>
  <c r="Z4967" i="100"/>
  <c r="Z4968" i="100"/>
  <c r="Z4969" i="100"/>
  <c r="Z4970" i="100"/>
  <c r="Z4971" i="100"/>
  <c r="Z4972" i="100"/>
  <c r="Z4973" i="100"/>
  <c r="Z4974" i="100"/>
  <c r="Z4975" i="100"/>
  <c r="Z4976" i="100"/>
  <c r="Z4977" i="100"/>
  <c r="Z4978" i="100"/>
  <c r="Z4979" i="100"/>
  <c r="Z4980" i="100"/>
  <c r="Z4981" i="100"/>
  <c r="Z4982" i="100"/>
  <c r="Z4983" i="100"/>
  <c r="Z4984" i="100"/>
  <c r="Z4985" i="100"/>
  <c r="Z4986" i="100"/>
  <c r="Z4987" i="100"/>
  <c r="Z4988" i="100"/>
  <c r="Z4989" i="100"/>
  <c r="Z4990" i="100"/>
  <c r="Z4991" i="100"/>
  <c r="Z4992" i="100"/>
  <c r="Z4993" i="100"/>
  <c r="Z4994" i="100"/>
  <c r="Z4995" i="100"/>
  <c r="Z4996" i="100"/>
  <c r="Z4997" i="100"/>
  <c r="Z4998" i="100"/>
  <c r="Z4999" i="100"/>
  <c r="Z5000" i="100"/>
  <c r="Z5001" i="100"/>
  <c r="Z5002" i="100"/>
  <c r="Z5003" i="100"/>
  <c r="Z5004" i="100"/>
  <c r="Z5005" i="100"/>
  <c r="Z5006" i="100"/>
  <c r="Z5007" i="100"/>
  <c r="Z5008" i="100"/>
  <c r="Z5009" i="100"/>
  <c r="Z5010" i="100"/>
  <c r="Z5011" i="100"/>
  <c r="Z5012" i="100"/>
  <c r="Z5013" i="100"/>
  <c r="Z5014" i="100"/>
  <c r="Z5015" i="100"/>
  <c r="Z5016" i="100"/>
  <c r="Z5017" i="100"/>
  <c r="Z5018" i="100"/>
  <c r="Z5019" i="100"/>
  <c r="Z5020" i="100"/>
  <c r="Z5021" i="100"/>
  <c r="Z5022" i="100"/>
  <c r="Z5023" i="100"/>
  <c r="Z5024" i="100"/>
  <c r="Z5025" i="100"/>
  <c r="Z5026" i="100"/>
  <c r="Z5027" i="100"/>
  <c r="Z5028" i="100"/>
  <c r="Z5029" i="100"/>
  <c r="Z5030" i="100"/>
  <c r="Z5031" i="100"/>
  <c r="Z5032" i="100"/>
  <c r="Z5033" i="100"/>
  <c r="Z5034" i="100"/>
  <c r="Z5035" i="100"/>
  <c r="Z5036" i="100"/>
  <c r="Z5037" i="100"/>
  <c r="Z5038" i="100"/>
  <c r="Z5039" i="100"/>
  <c r="Z5040" i="100"/>
  <c r="Z5041" i="100"/>
  <c r="Z5042" i="100"/>
  <c r="Z5043" i="100"/>
  <c r="Z5044" i="100"/>
  <c r="Z5045" i="100"/>
  <c r="Z5046" i="100"/>
  <c r="Z5047" i="100"/>
  <c r="Z5048" i="100"/>
  <c r="Z5049" i="100"/>
  <c r="Z5050" i="100"/>
  <c r="Z5051" i="100"/>
  <c r="Z5052" i="100"/>
  <c r="Z5053" i="100"/>
  <c r="Z5054" i="100"/>
  <c r="Z5055" i="100"/>
  <c r="Z5056" i="100"/>
  <c r="Z5057" i="100"/>
  <c r="Z5058" i="100"/>
  <c r="Z5059" i="100"/>
  <c r="Z5060" i="100"/>
  <c r="Z5061" i="100"/>
  <c r="Z5062" i="100"/>
  <c r="Z5063" i="100"/>
  <c r="Z5064" i="100"/>
  <c r="Z5065" i="100"/>
  <c r="Z5066" i="100"/>
  <c r="Z5067" i="100"/>
  <c r="Z5068" i="100"/>
  <c r="Z5069" i="100"/>
  <c r="Z5070" i="100"/>
  <c r="Z5071" i="100"/>
  <c r="Z5072" i="100"/>
  <c r="Z5073" i="100"/>
  <c r="Z5074" i="100"/>
  <c r="Z5075" i="100"/>
  <c r="Z5076" i="100"/>
  <c r="Z5077" i="100"/>
  <c r="Z5078" i="100"/>
  <c r="Z5079" i="100"/>
  <c r="Z5080" i="100"/>
  <c r="Z5081" i="100"/>
  <c r="Z5082" i="100"/>
  <c r="Z5083" i="100"/>
  <c r="Z5084" i="100"/>
  <c r="Z5085" i="100"/>
  <c r="Z5086" i="100"/>
  <c r="Z5087" i="100"/>
  <c r="Z5088" i="100"/>
  <c r="Z5089" i="100"/>
  <c r="Z5090" i="100"/>
  <c r="Z5091" i="100"/>
  <c r="Z5092" i="100"/>
  <c r="Z5093" i="100"/>
  <c r="Z5094" i="100"/>
  <c r="Z5095" i="100"/>
  <c r="Z5096" i="100"/>
  <c r="Z5097" i="100"/>
  <c r="Z5098" i="100"/>
  <c r="Z5099" i="100"/>
  <c r="Z5100" i="100"/>
  <c r="Z5101" i="100"/>
  <c r="Z5102" i="100"/>
  <c r="Z5103" i="100"/>
  <c r="Z5104" i="100"/>
  <c r="Z5105" i="100"/>
  <c r="Z5106" i="100"/>
  <c r="Z5107" i="100"/>
  <c r="Z5108" i="100"/>
  <c r="Z5109" i="100"/>
  <c r="Z5110" i="100"/>
  <c r="Z5111" i="100"/>
  <c r="Z5112" i="100"/>
  <c r="Z5113" i="100"/>
  <c r="Z5114" i="100"/>
  <c r="Z5115" i="100"/>
  <c r="Z5116" i="100"/>
  <c r="Z5117" i="100"/>
  <c r="Z5118" i="100"/>
  <c r="Z5119" i="100"/>
  <c r="Z5120" i="100"/>
  <c r="Z5121" i="100"/>
  <c r="Z5122" i="100"/>
  <c r="Z5123" i="100"/>
  <c r="Z5124" i="100"/>
  <c r="Z5125" i="100"/>
  <c r="Z5126" i="100"/>
  <c r="Z5127" i="100"/>
  <c r="Z5128" i="100"/>
  <c r="Z5129" i="100"/>
  <c r="Z5130" i="100"/>
  <c r="Z5131" i="100"/>
  <c r="Z5132" i="100"/>
  <c r="Z5133" i="100"/>
  <c r="Z5134" i="100"/>
  <c r="Z5135" i="100"/>
  <c r="Z5136" i="100"/>
  <c r="Z5137" i="100"/>
  <c r="Z5138" i="100"/>
  <c r="Z5139" i="100"/>
  <c r="Z5140" i="100"/>
  <c r="Z5141" i="100"/>
  <c r="Z5142" i="100"/>
  <c r="Z5143" i="100"/>
  <c r="Z5144" i="100"/>
  <c r="Z5145" i="100"/>
  <c r="Z5146" i="100"/>
  <c r="Z5147" i="100"/>
  <c r="Z5148" i="100"/>
  <c r="Z5149" i="100"/>
  <c r="Z5150" i="100"/>
  <c r="Z5151" i="100"/>
  <c r="Z5152" i="100"/>
  <c r="Z5153" i="100"/>
  <c r="Z5154" i="100"/>
  <c r="Z5155" i="100"/>
  <c r="Z5156" i="100"/>
  <c r="Z5157" i="100"/>
  <c r="Z5158" i="100"/>
  <c r="Z5159" i="100"/>
  <c r="Z5160" i="100"/>
  <c r="Z5161" i="100"/>
  <c r="Z5162" i="100"/>
  <c r="Z5163" i="100"/>
  <c r="Z5164" i="100"/>
  <c r="Z5165" i="100"/>
  <c r="Z5166" i="100"/>
  <c r="Z5167" i="100"/>
  <c r="Z5168" i="100"/>
  <c r="Z5169" i="100"/>
  <c r="Z5170" i="100"/>
  <c r="Z5171" i="100"/>
  <c r="Z5172" i="100"/>
  <c r="Z5173" i="100"/>
  <c r="Z5174" i="100"/>
  <c r="Z5175" i="100"/>
  <c r="Z5176" i="100"/>
  <c r="Z5177" i="100"/>
  <c r="Z5178" i="100"/>
  <c r="Z5179" i="100"/>
  <c r="Z5180" i="100"/>
  <c r="Z5181" i="100"/>
  <c r="Z5182" i="100"/>
  <c r="Z5183" i="100"/>
  <c r="Z5184" i="100"/>
  <c r="Z5185" i="100"/>
  <c r="Z5186" i="100"/>
  <c r="Z5187" i="100"/>
  <c r="Z5188" i="100"/>
  <c r="Z5189" i="100"/>
  <c r="Z5190" i="100"/>
  <c r="Z5191" i="100"/>
  <c r="Z5192" i="100"/>
  <c r="Z5193" i="100"/>
  <c r="Z5194" i="100"/>
  <c r="Z5195" i="100"/>
  <c r="Z5196" i="100"/>
  <c r="Z5197" i="100"/>
  <c r="Z5198" i="100"/>
  <c r="Z5199" i="100"/>
  <c r="Z5200" i="100"/>
  <c r="Z5201" i="100"/>
  <c r="Z5202" i="100"/>
  <c r="Z5203" i="100"/>
  <c r="Z5204" i="100"/>
  <c r="Z5205" i="100"/>
  <c r="Z5206" i="100"/>
  <c r="Z5207" i="100"/>
  <c r="Z5208" i="100"/>
  <c r="Z5209" i="100"/>
  <c r="Z5210" i="100"/>
  <c r="Z5211" i="100"/>
  <c r="Z5212" i="100"/>
  <c r="Z5213" i="100"/>
  <c r="Z5214" i="100"/>
  <c r="Z5215" i="100"/>
  <c r="Z5216" i="100"/>
  <c r="Z5217" i="100"/>
  <c r="Z5218" i="100"/>
  <c r="Z5219" i="100"/>
  <c r="Z22" i="100"/>
  <c r="Z23" i="100"/>
  <c r="Z24" i="100"/>
  <c r="Z25" i="100"/>
  <c r="Z26" i="100"/>
  <c r="Z27" i="100"/>
  <c r="Z28" i="100"/>
  <c r="Z29" i="100"/>
  <c r="Z30" i="100"/>
  <c r="Z31" i="100"/>
  <c r="Z32" i="100"/>
  <c r="Z33" i="100"/>
  <c r="Z34" i="100"/>
  <c r="Z35" i="100"/>
  <c r="Z36" i="100"/>
  <c r="Z37" i="100"/>
  <c r="Z38" i="100"/>
  <c r="Z39" i="100"/>
  <c r="Z40" i="100"/>
  <c r="Z41" i="100"/>
  <c r="Z42" i="100"/>
  <c r="Z43" i="100"/>
  <c r="Z44" i="100"/>
  <c r="Z45" i="100"/>
  <c r="Z46" i="100"/>
  <c r="Z47" i="100"/>
  <c r="Z48" i="100"/>
  <c r="Z49" i="100"/>
  <c r="Z50" i="100"/>
  <c r="Z51" i="100"/>
  <c r="Z52" i="100"/>
  <c r="Z53" i="100"/>
  <c r="Z54" i="100"/>
  <c r="Z55" i="100"/>
  <c r="Z56" i="100"/>
  <c r="Z57" i="100"/>
  <c r="Z58" i="100"/>
  <c r="Z59" i="100"/>
  <c r="Z60" i="100"/>
  <c r="Z61" i="100"/>
  <c r="Z62" i="100"/>
  <c r="Z63" i="100"/>
  <c r="Z64" i="100"/>
  <c r="Z65" i="100"/>
  <c r="Z66" i="100"/>
  <c r="Z67" i="100"/>
  <c r="Z68" i="100"/>
  <c r="Z69" i="100"/>
  <c r="Z70" i="100"/>
  <c r="Z71" i="100"/>
  <c r="Z72" i="100"/>
  <c r="Z73" i="100"/>
  <c r="Z74" i="100"/>
  <c r="Z75" i="100"/>
  <c r="Z76" i="100"/>
  <c r="Z77" i="100"/>
  <c r="Z78" i="100"/>
  <c r="Z79" i="100"/>
  <c r="Z80" i="100"/>
  <c r="Z81" i="100"/>
  <c r="Z82" i="100"/>
  <c r="Z83" i="100"/>
  <c r="Z84" i="100"/>
  <c r="Z85" i="100"/>
  <c r="Z86" i="100"/>
  <c r="Z87" i="100"/>
  <c r="Z88" i="100"/>
  <c r="Z89" i="100"/>
  <c r="Z90" i="100"/>
  <c r="Z91" i="100"/>
  <c r="Z92" i="100"/>
  <c r="Z93" i="100"/>
  <c r="Z94" i="100"/>
  <c r="Z95" i="100"/>
  <c r="Z96" i="100"/>
  <c r="Z97" i="100"/>
  <c r="Z98" i="100"/>
  <c r="Z99" i="100"/>
  <c r="Z100" i="100"/>
  <c r="Z101" i="100"/>
  <c r="Z102" i="100"/>
  <c r="Z103" i="100"/>
  <c r="Z104" i="100"/>
  <c r="Z105" i="100"/>
  <c r="Z106" i="100"/>
  <c r="Z107" i="100"/>
  <c r="Z108" i="100"/>
  <c r="Z109" i="100"/>
  <c r="Z110" i="100"/>
  <c r="Z111" i="100"/>
  <c r="Z112" i="100"/>
  <c r="Z113" i="100"/>
  <c r="Z114" i="100"/>
  <c r="Z115" i="100"/>
  <c r="Z116" i="100"/>
  <c r="Z117" i="100"/>
  <c r="Z118" i="100"/>
  <c r="Z119" i="100"/>
  <c r="Z120" i="100"/>
  <c r="Z121" i="100"/>
  <c r="Z122" i="100"/>
  <c r="Z123" i="100"/>
  <c r="Z124" i="100"/>
  <c r="Z125" i="100"/>
  <c r="Z126" i="100"/>
  <c r="Z127" i="100"/>
  <c r="Z128" i="100"/>
  <c r="Z129" i="100"/>
  <c r="Z130" i="100"/>
  <c r="Z131" i="100"/>
  <c r="Z132" i="100"/>
  <c r="Z133" i="100"/>
  <c r="Z134" i="100"/>
  <c r="Z135" i="100"/>
  <c r="Z136" i="100"/>
  <c r="Z137" i="100"/>
  <c r="Z138" i="100"/>
  <c r="Z139" i="100"/>
  <c r="Z140" i="100"/>
  <c r="Z141" i="100"/>
  <c r="Z142" i="100"/>
  <c r="Z143" i="100"/>
  <c r="Z144" i="100"/>
  <c r="Z145" i="100"/>
  <c r="Z146" i="100"/>
  <c r="Z147" i="100"/>
  <c r="Z148" i="100"/>
  <c r="Z149" i="100"/>
  <c r="Z150" i="100"/>
  <c r="Z151" i="100"/>
  <c r="Z152" i="100"/>
  <c r="Z153" i="100"/>
  <c r="Z154" i="100"/>
  <c r="Z155" i="100"/>
  <c r="Z156" i="100"/>
  <c r="Z157" i="100"/>
  <c r="Z158" i="100"/>
  <c r="Z159" i="100"/>
  <c r="Z160" i="100"/>
  <c r="Z161" i="100"/>
  <c r="Z162" i="100"/>
  <c r="Z163" i="100"/>
  <c r="Z164" i="100"/>
  <c r="Z165" i="100"/>
  <c r="Z166" i="100"/>
  <c r="Z167" i="100"/>
  <c r="Z168" i="100"/>
  <c r="Z169" i="100"/>
  <c r="Z170" i="100"/>
  <c r="Z171" i="100"/>
  <c r="Z172" i="100"/>
  <c r="Z173" i="100"/>
  <c r="Z174" i="100"/>
  <c r="Z175" i="100"/>
  <c r="Z176" i="100"/>
  <c r="Z177" i="100"/>
  <c r="Z178" i="100"/>
  <c r="Z179" i="100"/>
  <c r="Z180" i="100"/>
  <c r="Z181" i="100"/>
  <c r="Z182" i="100"/>
  <c r="Z183" i="100"/>
  <c r="Z184" i="100"/>
  <c r="Z185" i="100"/>
  <c r="Z186" i="100"/>
  <c r="Z187" i="100"/>
  <c r="Z188" i="100"/>
  <c r="Z189" i="100"/>
  <c r="Z190" i="100"/>
  <c r="Z191" i="100"/>
  <c r="Z192" i="100"/>
  <c r="Z193" i="100"/>
  <c r="Z194" i="100"/>
  <c r="Z195" i="100"/>
  <c r="Z196" i="100"/>
  <c r="Z197" i="100"/>
  <c r="Z198" i="100"/>
  <c r="Z199" i="100"/>
  <c r="Z200" i="100"/>
  <c r="Z201" i="100"/>
  <c r="Z202" i="100"/>
  <c r="Z203" i="100"/>
  <c r="Z204" i="100"/>
  <c r="Z205" i="100"/>
  <c r="Z206" i="100"/>
  <c r="Z207" i="100"/>
  <c r="Z208" i="100"/>
  <c r="Z209" i="100"/>
  <c r="Z210" i="100"/>
  <c r="Z211" i="100"/>
  <c r="Z212" i="100"/>
  <c r="Z213" i="100"/>
  <c r="Z214" i="100"/>
  <c r="Z215" i="100"/>
  <c r="Z216" i="100"/>
  <c r="Z217" i="100"/>
  <c r="Z218" i="100"/>
  <c r="Z219" i="100"/>
  <c r="Z220" i="100"/>
  <c r="Z221" i="100"/>
  <c r="Z222" i="100"/>
  <c r="Z223" i="100"/>
  <c r="Z224" i="100"/>
  <c r="Z225" i="100"/>
  <c r="Z226" i="100"/>
  <c r="Z227" i="100"/>
  <c r="Z228" i="100"/>
  <c r="Z229" i="100"/>
  <c r="Z230" i="100"/>
  <c r="Z231" i="100"/>
  <c r="Z232" i="100"/>
  <c r="Z233" i="100"/>
  <c r="Z234" i="100"/>
  <c r="Z235" i="100"/>
  <c r="Z236" i="100"/>
  <c r="Z237" i="100"/>
  <c r="Z238" i="100"/>
  <c r="Z239" i="100"/>
  <c r="Z240" i="100"/>
  <c r="Z241" i="100"/>
  <c r="Z242" i="100"/>
  <c r="Z243" i="100"/>
  <c r="Z244" i="100"/>
  <c r="Z245" i="100"/>
  <c r="Z246" i="100"/>
  <c r="Z247" i="100"/>
  <c r="Z248" i="100"/>
  <c r="Z249" i="100"/>
  <c r="Z250" i="100"/>
  <c r="Z251" i="100"/>
  <c r="Z252" i="100"/>
  <c r="Z253" i="100"/>
  <c r="Z254" i="100"/>
  <c r="Z255" i="100"/>
  <c r="Z256" i="100"/>
  <c r="Z257" i="100"/>
  <c r="Z258" i="100"/>
  <c r="Z259" i="100"/>
  <c r="Z260" i="100"/>
  <c r="Z261" i="100"/>
  <c r="Z262" i="100"/>
  <c r="Z263" i="100"/>
  <c r="Z264" i="100"/>
  <c r="Z265" i="100"/>
  <c r="Z266" i="100"/>
  <c r="Z267" i="100"/>
  <c r="Z268" i="100"/>
  <c r="Z269" i="100"/>
  <c r="Z270" i="100"/>
  <c r="Z271" i="100"/>
  <c r="Z272" i="100"/>
  <c r="Z273" i="100"/>
  <c r="Z274" i="100"/>
  <c r="Z275" i="100"/>
  <c r="Z276" i="100"/>
  <c r="Z277" i="100"/>
  <c r="Z278" i="100"/>
  <c r="Z279" i="100"/>
  <c r="Z280" i="100"/>
  <c r="Z281" i="100"/>
  <c r="Z282" i="100"/>
  <c r="Z283" i="100"/>
  <c r="Z284" i="100"/>
  <c r="Z285" i="100"/>
  <c r="Z286" i="100"/>
  <c r="Z287" i="100"/>
  <c r="Z288" i="100"/>
  <c r="Z289" i="100"/>
  <c r="Z290" i="100"/>
  <c r="Z291" i="100"/>
  <c r="Z292" i="100"/>
  <c r="Z293" i="100"/>
  <c r="Z294" i="100"/>
  <c r="Z295" i="100"/>
  <c r="Z296" i="100"/>
  <c r="Z297" i="100"/>
  <c r="Z298" i="100"/>
  <c r="Z299" i="100"/>
  <c r="Z300" i="100"/>
  <c r="Z301" i="100"/>
  <c r="Z302" i="100"/>
  <c r="Z303" i="100"/>
  <c r="Z304" i="100"/>
  <c r="Z305" i="100"/>
  <c r="Z306" i="100"/>
  <c r="Z307" i="100"/>
  <c r="Z308" i="100"/>
  <c r="Z309" i="100"/>
  <c r="Z310" i="100"/>
  <c r="Z311" i="100"/>
  <c r="Z312" i="100"/>
  <c r="Z313" i="100"/>
  <c r="Z314" i="100"/>
  <c r="Z315" i="100"/>
  <c r="Z316" i="100"/>
  <c r="Z317" i="100"/>
  <c r="Z318" i="100"/>
  <c r="Z319" i="100"/>
  <c r="Z320" i="100"/>
  <c r="Z321" i="100"/>
  <c r="Z322" i="100"/>
  <c r="Z323" i="100"/>
  <c r="Z324" i="100"/>
  <c r="Z325" i="100"/>
  <c r="Z326" i="100"/>
  <c r="Z327" i="100"/>
  <c r="Z328" i="100"/>
  <c r="Z329" i="100"/>
  <c r="Z330" i="100"/>
  <c r="Z331" i="100"/>
  <c r="Z332" i="100"/>
  <c r="Z333" i="100"/>
  <c r="Z334" i="100"/>
  <c r="Z335" i="100"/>
  <c r="Z336" i="100"/>
  <c r="Z337" i="100"/>
  <c r="Z338" i="100"/>
  <c r="Z339" i="100"/>
  <c r="Z340" i="100"/>
  <c r="Z341" i="100"/>
  <c r="Z342" i="100"/>
  <c r="Z343" i="100"/>
  <c r="Z344" i="100"/>
  <c r="Z345" i="100"/>
  <c r="Z346" i="100"/>
  <c r="Z347" i="100"/>
  <c r="Z348" i="100"/>
  <c r="Z349" i="100"/>
  <c r="Z350" i="100"/>
  <c r="Z351" i="100"/>
  <c r="Z352" i="100"/>
  <c r="Z353" i="100"/>
  <c r="Z354" i="100"/>
  <c r="Z355" i="100"/>
  <c r="Z356" i="100"/>
  <c r="Z357" i="100"/>
  <c r="Z358" i="100"/>
  <c r="Z359" i="100"/>
  <c r="Z360" i="100"/>
  <c r="Z361" i="100"/>
  <c r="Z362" i="100"/>
  <c r="Z363" i="100"/>
  <c r="Z364" i="100"/>
  <c r="Z365" i="100"/>
  <c r="Z366" i="100"/>
  <c r="Z367" i="100"/>
  <c r="Z368" i="100"/>
  <c r="Z369" i="100"/>
  <c r="Z370" i="100"/>
  <c r="Z371" i="100"/>
  <c r="Z372" i="100"/>
  <c r="Z373" i="100"/>
  <c r="Z374" i="100"/>
  <c r="Z375" i="100"/>
  <c r="Z376" i="100"/>
  <c r="Z377" i="100"/>
  <c r="Z378" i="100"/>
  <c r="Z379" i="100"/>
  <c r="Z380" i="100"/>
  <c r="Z381" i="100"/>
  <c r="Z382" i="100"/>
  <c r="Z383" i="100"/>
  <c r="Z384" i="100"/>
  <c r="Z385" i="100"/>
  <c r="Z386" i="100"/>
  <c r="Z387" i="100"/>
  <c r="Z388" i="100"/>
  <c r="Z389" i="100"/>
  <c r="Z390" i="100"/>
  <c r="Z391" i="100"/>
  <c r="Z392" i="100"/>
  <c r="Z393" i="100"/>
  <c r="Z394" i="100"/>
  <c r="Z395" i="100"/>
  <c r="Z396" i="100"/>
  <c r="Z397" i="100"/>
  <c r="Z398" i="100"/>
  <c r="Z399" i="100"/>
  <c r="Z400" i="100"/>
  <c r="Z401" i="100"/>
  <c r="Z402" i="100"/>
  <c r="Z403" i="100"/>
  <c r="Z404" i="100"/>
  <c r="Z405" i="100"/>
  <c r="Z406" i="100"/>
  <c r="Z407" i="100"/>
  <c r="Z408" i="100"/>
  <c r="Z409" i="100"/>
  <c r="Z410" i="100"/>
  <c r="Z411" i="100"/>
  <c r="Z412" i="100"/>
  <c r="Z413" i="100"/>
  <c r="Z414" i="100"/>
  <c r="Z415" i="100"/>
  <c r="Z416" i="100"/>
  <c r="Z417" i="100"/>
  <c r="Z418" i="100"/>
  <c r="Z419" i="100"/>
  <c r="Z420" i="100"/>
  <c r="Z421" i="100"/>
  <c r="Z422" i="100"/>
  <c r="Z423" i="100"/>
  <c r="Z424" i="100"/>
  <c r="Z425" i="100"/>
  <c r="Z426" i="100"/>
  <c r="Z427" i="100"/>
  <c r="Z428" i="100"/>
  <c r="Z429" i="100"/>
  <c r="Z430" i="100"/>
  <c r="Z431" i="100"/>
  <c r="Z432" i="100"/>
  <c r="Z433" i="100"/>
  <c r="Z434" i="100"/>
  <c r="Z435" i="100"/>
  <c r="Z436" i="100"/>
  <c r="Z437" i="100"/>
  <c r="Z438" i="100"/>
  <c r="Z439" i="100"/>
  <c r="Z440" i="100"/>
  <c r="Z441" i="100"/>
  <c r="Z442" i="100"/>
  <c r="Z443" i="100"/>
  <c r="Z444" i="100"/>
  <c r="Z445" i="100"/>
  <c r="Z446" i="100"/>
  <c r="Z447" i="100"/>
  <c r="Z448" i="100"/>
  <c r="Z449" i="100"/>
  <c r="Z450" i="100"/>
  <c r="Z451" i="100"/>
  <c r="Z452" i="100"/>
  <c r="Z453" i="100"/>
  <c r="Z454" i="100"/>
  <c r="Z455" i="100"/>
  <c r="Z456" i="100"/>
  <c r="Z457" i="100"/>
  <c r="Z458" i="100"/>
  <c r="Z459" i="100"/>
  <c r="Z460" i="100"/>
  <c r="Z461" i="100"/>
  <c r="Z462" i="100"/>
  <c r="Z463" i="100"/>
  <c r="Z464" i="100"/>
  <c r="Z465" i="100"/>
  <c r="Z466" i="100"/>
  <c r="Z467" i="100"/>
  <c r="Z468" i="100"/>
  <c r="Z469" i="100"/>
  <c r="Z470" i="100"/>
  <c r="Z471" i="100"/>
  <c r="Z472" i="100"/>
  <c r="Z473" i="100"/>
  <c r="Z474" i="100"/>
  <c r="Z475" i="100"/>
  <c r="Z476" i="100"/>
  <c r="Z477" i="100"/>
  <c r="Z478" i="100"/>
  <c r="Z479" i="100"/>
  <c r="Z480" i="100"/>
  <c r="Z481" i="100"/>
  <c r="Z482" i="100"/>
  <c r="Z483" i="100"/>
  <c r="Z484" i="100"/>
  <c r="Z485" i="100"/>
  <c r="Z486" i="100"/>
  <c r="Z487" i="100"/>
  <c r="Z488" i="100"/>
  <c r="Z489" i="100"/>
  <c r="Z490" i="100"/>
  <c r="Z491" i="100"/>
  <c r="Z492" i="100"/>
  <c r="Z493" i="100"/>
  <c r="Z494" i="100"/>
  <c r="Z495" i="100"/>
  <c r="Z496" i="100"/>
  <c r="Z497" i="100"/>
  <c r="Z498" i="100"/>
  <c r="Z499" i="100"/>
  <c r="Z500" i="100"/>
  <c r="Z501" i="100"/>
  <c r="Z502" i="100"/>
  <c r="Z503" i="100"/>
  <c r="Z504" i="100"/>
  <c r="Z505" i="100"/>
  <c r="Z506" i="100"/>
  <c r="Z507" i="100"/>
  <c r="Z508" i="100"/>
  <c r="Z509" i="100"/>
  <c r="Z510" i="100"/>
  <c r="Z511" i="100"/>
  <c r="Z512" i="100"/>
  <c r="Z513" i="100"/>
  <c r="Z514" i="100"/>
  <c r="Z515" i="100"/>
  <c r="Z516" i="100"/>
  <c r="Z517" i="100"/>
  <c r="Z518" i="100"/>
  <c r="Z519" i="100"/>
  <c r="Z520" i="100"/>
  <c r="Z521" i="100"/>
  <c r="Z522" i="100"/>
  <c r="Z523" i="100"/>
  <c r="Z524" i="100"/>
  <c r="Z525" i="100"/>
  <c r="Z526" i="100"/>
  <c r="Z527" i="100"/>
  <c r="Z528" i="100"/>
  <c r="Z529" i="100"/>
  <c r="Z530" i="100"/>
  <c r="Z531" i="100"/>
  <c r="Z532" i="100"/>
  <c r="Z533" i="100"/>
  <c r="Z534" i="100"/>
  <c r="Z535" i="100"/>
  <c r="Z536" i="100"/>
  <c r="Z537" i="100"/>
  <c r="Z538" i="100"/>
  <c r="Z539" i="100"/>
  <c r="Z540" i="100"/>
  <c r="Z541" i="100"/>
  <c r="Z542" i="100"/>
  <c r="Z543" i="100"/>
  <c r="Z544" i="100"/>
  <c r="Z545" i="100"/>
  <c r="Z546" i="100"/>
  <c r="Z547" i="100"/>
  <c r="Z548" i="100"/>
  <c r="Z549" i="100"/>
  <c r="Z550" i="100"/>
  <c r="Z551" i="100"/>
  <c r="Z552" i="100"/>
  <c r="Z553" i="100"/>
  <c r="Z554" i="100"/>
  <c r="Z555" i="100"/>
  <c r="Z556" i="100"/>
  <c r="Z557" i="100"/>
  <c r="Z558" i="100"/>
  <c r="Z559" i="100"/>
  <c r="Z560" i="100"/>
  <c r="Z561" i="100"/>
  <c r="Z562" i="100"/>
  <c r="Z563" i="100"/>
  <c r="Z564" i="100"/>
  <c r="Z565" i="100"/>
  <c r="Z566" i="100"/>
  <c r="Z567" i="100"/>
  <c r="Z568" i="100"/>
  <c r="Z569" i="100"/>
  <c r="Z570" i="100"/>
  <c r="Z571" i="100"/>
  <c r="Z572" i="100"/>
  <c r="Z573" i="100"/>
  <c r="Z574" i="100"/>
  <c r="Z575" i="100"/>
  <c r="Z576" i="100"/>
  <c r="Z577" i="100"/>
  <c r="Z578" i="100"/>
  <c r="Z579" i="100"/>
  <c r="Z580" i="100"/>
  <c r="Z581" i="100"/>
  <c r="Z582" i="100"/>
  <c r="Z583" i="100"/>
  <c r="Z584" i="100"/>
  <c r="Z585" i="100"/>
  <c r="Z586" i="100"/>
  <c r="Z587" i="100"/>
  <c r="Z588" i="100"/>
  <c r="Z589" i="100"/>
  <c r="Z590" i="100"/>
  <c r="Z591" i="100"/>
  <c r="Z592" i="100"/>
  <c r="Z593" i="100"/>
  <c r="Z594" i="100"/>
  <c r="Z595" i="100"/>
  <c r="Z596" i="100"/>
  <c r="Z597" i="100"/>
  <c r="Z598" i="100"/>
  <c r="Z599" i="100"/>
  <c r="Z600" i="100"/>
  <c r="Z601" i="100"/>
  <c r="Z602" i="100"/>
  <c r="Z603" i="100"/>
  <c r="Z604" i="100"/>
  <c r="Z605" i="100"/>
  <c r="Z606" i="100"/>
  <c r="Z607" i="100"/>
  <c r="Z608" i="100"/>
  <c r="Z609" i="100"/>
  <c r="Z610" i="100"/>
  <c r="Z611" i="100"/>
  <c r="Z612" i="100"/>
  <c r="Z613" i="100"/>
  <c r="Z614" i="100"/>
  <c r="Z615" i="100"/>
  <c r="Z616" i="100"/>
  <c r="Z617" i="100"/>
  <c r="Z618" i="100"/>
  <c r="Z619" i="100"/>
  <c r="Z620" i="100"/>
  <c r="Z621" i="100"/>
  <c r="Z622" i="100"/>
  <c r="Z623" i="100"/>
  <c r="Z624" i="100"/>
  <c r="Z625" i="100"/>
  <c r="Z626" i="100"/>
  <c r="Z627" i="100"/>
  <c r="Z628" i="100"/>
  <c r="Z629" i="100"/>
  <c r="Z630" i="100"/>
  <c r="Z631" i="100"/>
  <c r="Z632" i="100"/>
  <c r="Z633" i="100"/>
  <c r="Z634" i="100"/>
  <c r="Z635" i="100"/>
  <c r="Z636" i="100"/>
  <c r="Z637" i="100"/>
  <c r="Z638" i="100"/>
  <c r="Z639" i="100"/>
  <c r="Z640" i="100"/>
  <c r="Z641" i="100"/>
  <c r="Z642" i="100"/>
  <c r="Z643" i="100"/>
  <c r="Z644" i="100"/>
  <c r="Z645" i="100"/>
  <c r="Z646" i="100"/>
  <c r="Z647" i="100"/>
  <c r="Z648" i="100"/>
  <c r="Z649" i="100"/>
  <c r="Z650" i="100"/>
  <c r="Z651" i="100"/>
  <c r="Z652" i="100"/>
  <c r="Z653" i="100"/>
  <c r="Z654" i="100"/>
  <c r="Z655" i="100"/>
  <c r="Z656" i="100"/>
  <c r="Z657" i="100"/>
  <c r="Z658" i="100"/>
  <c r="Z659" i="100"/>
  <c r="Z660" i="100"/>
  <c r="Z661" i="100"/>
  <c r="Z662" i="100"/>
  <c r="Z663" i="100"/>
  <c r="Z664" i="100"/>
  <c r="Z665" i="100"/>
  <c r="Z666" i="100"/>
  <c r="Z667" i="100"/>
  <c r="Z668" i="100"/>
  <c r="Z669" i="100"/>
  <c r="Z670" i="100"/>
  <c r="Z671" i="100"/>
  <c r="Z672" i="100"/>
  <c r="Z673" i="100"/>
  <c r="Z674" i="100"/>
  <c r="Z675" i="100"/>
  <c r="Z676" i="100"/>
  <c r="Z677" i="100"/>
  <c r="Z678" i="100"/>
  <c r="Z679" i="100"/>
  <c r="Z680" i="100"/>
  <c r="Z681" i="100"/>
  <c r="Z682" i="100"/>
  <c r="Z683" i="100"/>
  <c r="Z684" i="100"/>
  <c r="Z685" i="100"/>
  <c r="Z686" i="100"/>
  <c r="Z687" i="100"/>
  <c r="Z688" i="100"/>
  <c r="Z689" i="100"/>
  <c r="Z690" i="100"/>
  <c r="Z691" i="100"/>
  <c r="Z692" i="100"/>
  <c r="Z693" i="100"/>
  <c r="Z694" i="100"/>
  <c r="Z695" i="100"/>
  <c r="Z696" i="100"/>
  <c r="Z697" i="100"/>
  <c r="Z698" i="100"/>
  <c r="Z699" i="100"/>
  <c r="Z700" i="100"/>
  <c r="Z701" i="100"/>
  <c r="Z702" i="100"/>
  <c r="Z703" i="100"/>
  <c r="Z704" i="100"/>
  <c r="Z705" i="100"/>
  <c r="Z706" i="100"/>
  <c r="Z707" i="100"/>
  <c r="Z708" i="100"/>
  <c r="Z709" i="100"/>
  <c r="Z710" i="100"/>
  <c r="Z711" i="100"/>
  <c r="Z712" i="100"/>
  <c r="Z713" i="100"/>
  <c r="Z714" i="100"/>
  <c r="Z715" i="100"/>
  <c r="Z716" i="100"/>
  <c r="Z717" i="100"/>
  <c r="Z718" i="100"/>
  <c r="Z719" i="100"/>
  <c r="Z720" i="100"/>
  <c r="Z721" i="100"/>
  <c r="Z722" i="100"/>
  <c r="Z723" i="100"/>
  <c r="Z724" i="100"/>
  <c r="Z725" i="100"/>
  <c r="Z726" i="100"/>
  <c r="Z727" i="100"/>
  <c r="Z728" i="100"/>
  <c r="Z729" i="100"/>
  <c r="Z730" i="100"/>
  <c r="Z731" i="100"/>
  <c r="Z732" i="100"/>
  <c r="Z733" i="100"/>
  <c r="Z734" i="100"/>
  <c r="Z735" i="100"/>
  <c r="Z736" i="100"/>
  <c r="Z737" i="100"/>
  <c r="Z738" i="100"/>
  <c r="Z739" i="100"/>
  <c r="Z740" i="100"/>
  <c r="Z741" i="100"/>
  <c r="Z742" i="100"/>
  <c r="Z743" i="100"/>
  <c r="Z744" i="100"/>
  <c r="Z745" i="100"/>
  <c r="Z746" i="100"/>
  <c r="Z747" i="100"/>
  <c r="Z748" i="100"/>
  <c r="Z749" i="100"/>
  <c r="Z750" i="100"/>
  <c r="Z751" i="100"/>
  <c r="Z752" i="100"/>
  <c r="Z753" i="100"/>
  <c r="Z754" i="100"/>
  <c r="Z755" i="100"/>
  <c r="Z756" i="100"/>
  <c r="Z757" i="100"/>
  <c r="Z758" i="100"/>
  <c r="Z759" i="100"/>
  <c r="Z760" i="100"/>
  <c r="Z761" i="100"/>
  <c r="Z762" i="100"/>
  <c r="Z763" i="100"/>
  <c r="Z764" i="100"/>
  <c r="Z765" i="100"/>
  <c r="Z766" i="100"/>
  <c r="Z767" i="100"/>
  <c r="Z768" i="100"/>
  <c r="Z769" i="100"/>
  <c r="Z770" i="100"/>
  <c r="Z771" i="100"/>
  <c r="Z772" i="100"/>
  <c r="Z773" i="100"/>
  <c r="Z774" i="100"/>
  <c r="Z775" i="100"/>
  <c r="Z776" i="100"/>
  <c r="Z777" i="100"/>
  <c r="Z778" i="100"/>
  <c r="Z779" i="100"/>
  <c r="Z780" i="100"/>
  <c r="Z781" i="100"/>
  <c r="Z782" i="100"/>
  <c r="Z783" i="100"/>
  <c r="Z784" i="100"/>
  <c r="Z785" i="100"/>
  <c r="Z786" i="100"/>
  <c r="Z787" i="100"/>
  <c r="Z788" i="100"/>
  <c r="Z789" i="100"/>
  <c r="Z790" i="100"/>
  <c r="Z791" i="100"/>
  <c r="Z792" i="100"/>
  <c r="Z793" i="100"/>
  <c r="Z794" i="100"/>
  <c r="Z795" i="100"/>
  <c r="Z796" i="100"/>
  <c r="Z797" i="100"/>
  <c r="Z798" i="100"/>
  <c r="Z799" i="100"/>
  <c r="Z800" i="100"/>
  <c r="Z801" i="100"/>
  <c r="Z802" i="100"/>
  <c r="Z803" i="100"/>
  <c r="Z804" i="100"/>
  <c r="Z805" i="100"/>
  <c r="Z806" i="100"/>
  <c r="Z807" i="100"/>
  <c r="Z808" i="100"/>
  <c r="Z809" i="100"/>
  <c r="Z810" i="100"/>
  <c r="Z811" i="100"/>
  <c r="Z812" i="100"/>
  <c r="Z813" i="100"/>
  <c r="Z814" i="100"/>
  <c r="Z815" i="100"/>
  <c r="Z816" i="100"/>
  <c r="Z817" i="100"/>
  <c r="Z818" i="100"/>
  <c r="Z819" i="100"/>
  <c r="Z820" i="100"/>
  <c r="Z821" i="100"/>
  <c r="Z822" i="100"/>
  <c r="Z823" i="100"/>
  <c r="Z824" i="100"/>
  <c r="Z825" i="100"/>
  <c r="Z826" i="100"/>
  <c r="Z827" i="100"/>
  <c r="Z828" i="100"/>
  <c r="Z829" i="100"/>
  <c r="Z830" i="100"/>
  <c r="Z831" i="100"/>
  <c r="Z832" i="100"/>
  <c r="Z833" i="100"/>
  <c r="Z834" i="100"/>
  <c r="Z835" i="100"/>
  <c r="Z836" i="100"/>
  <c r="Z837" i="100"/>
  <c r="Z838" i="100"/>
  <c r="Z839" i="100"/>
  <c r="Z840" i="100"/>
  <c r="Z841" i="100"/>
  <c r="Z842" i="100"/>
  <c r="Z843" i="100"/>
  <c r="Z844" i="100"/>
  <c r="Z845" i="100"/>
  <c r="Z846" i="100"/>
  <c r="Z847" i="100"/>
  <c r="Z848" i="100"/>
  <c r="Z849" i="100"/>
  <c r="Z850" i="100"/>
  <c r="Z851" i="100"/>
  <c r="Z852" i="100"/>
  <c r="Z853" i="100"/>
  <c r="Z854" i="100"/>
  <c r="Z855" i="100"/>
  <c r="Z856" i="100"/>
  <c r="Z857" i="100"/>
  <c r="Z858" i="100"/>
  <c r="Z859" i="100"/>
  <c r="Z860" i="100"/>
  <c r="Z861" i="100"/>
  <c r="Z862" i="100"/>
  <c r="Z863" i="100"/>
  <c r="Z864" i="100"/>
  <c r="Z865" i="100"/>
  <c r="Z866" i="100"/>
  <c r="Z867" i="100"/>
  <c r="Z868" i="100"/>
  <c r="Z869" i="100"/>
  <c r="Z870" i="100"/>
  <c r="Z871" i="100"/>
  <c r="Z872" i="100"/>
  <c r="Z873" i="100"/>
  <c r="Z874" i="100"/>
  <c r="Z875" i="100"/>
  <c r="Z876" i="100"/>
  <c r="Z877" i="100"/>
  <c r="Z878" i="100"/>
  <c r="Z879" i="100"/>
  <c r="Z880" i="100"/>
  <c r="Z881" i="100"/>
  <c r="Z882" i="100"/>
  <c r="Z883" i="100"/>
  <c r="Z884" i="100"/>
  <c r="Z885" i="100"/>
  <c r="Z886" i="100"/>
  <c r="Z887" i="100"/>
  <c r="Z888" i="100"/>
  <c r="Z889" i="100"/>
  <c r="Z890" i="100"/>
  <c r="Z891" i="100"/>
  <c r="Z892" i="100"/>
  <c r="Z893" i="100"/>
  <c r="Z894" i="100"/>
  <c r="Z895" i="100"/>
  <c r="Z896" i="100"/>
  <c r="Z897" i="100"/>
  <c r="Z898" i="100"/>
  <c r="Z899" i="100"/>
  <c r="Z900" i="100"/>
  <c r="Z901" i="100"/>
  <c r="Z902" i="100"/>
  <c r="Z903" i="100"/>
  <c r="Z904" i="100"/>
  <c r="Z905" i="100"/>
  <c r="Z906" i="100"/>
  <c r="Z907" i="100"/>
  <c r="Z908" i="100"/>
  <c r="Z909" i="100"/>
  <c r="Z910" i="100"/>
  <c r="Z911" i="100"/>
  <c r="Z912" i="100"/>
  <c r="Z913" i="100"/>
  <c r="Z914" i="100"/>
  <c r="Z915" i="100"/>
  <c r="Z916" i="100"/>
  <c r="Z917" i="100"/>
  <c r="Z918" i="100"/>
  <c r="Z919" i="100"/>
  <c r="Z920" i="100"/>
  <c r="Z921" i="100"/>
  <c r="Z922" i="100"/>
  <c r="Z923" i="100"/>
  <c r="Z924" i="100"/>
  <c r="Z925" i="100"/>
  <c r="Z926" i="100"/>
  <c r="Z927" i="100"/>
  <c r="Z928" i="100"/>
  <c r="Z929" i="100"/>
  <c r="Z930" i="100"/>
  <c r="Z931" i="100"/>
  <c r="Z932" i="100"/>
  <c r="Z933" i="100"/>
  <c r="Z934" i="100"/>
  <c r="Z935" i="100"/>
  <c r="Z936" i="100"/>
  <c r="Z937" i="100"/>
  <c r="Z938" i="100"/>
  <c r="Z939" i="100"/>
  <c r="Z940" i="100"/>
  <c r="Z941" i="100"/>
  <c r="Z942" i="100"/>
  <c r="Z943" i="100"/>
  <c r="Z944" i="100"/>
  <c r="Z945" i="100"/>
  <c r="Z946" i="100"/>
  <c r="Z947" i="100"/>
  <c r="Z948" i="100"/>
  <c r="Z949" i="100"/>
  <c r="Z950" i="100"/>
  <c r="Z951" i="100"/>
  <c r="Z952" i="100"/>
  <c r="Z953" i="100"/>
  <c r="Z954" i="100"/>
  <c r="Z955" i="100"/>
  <c r="Z956" i="100"/>
  <c r="Z957" i="100"/>
  <c r="Z958" i="100"/>
  <c r="Z959" i="100"/>
  <c r="Z960" i="100"/>
  <c r="Z961" i="100"/>
  <c r="Z962" i="100"/>
  <c r="Z963" i="100"/>
  <c r="Z964" i="100"/>
  <c r="Z965" i="100"/>
  <c r="Z966" i="100"/>
  <c r="Z967" i="100"/>
  <c r="Z968" i="100"/>
  <c r="Z969" i="100"/>
  <c r="Z970" i="100"/>
  <c r="Z971" i="100"/>
  <c r="Z972" i="100"/>
  <c r="Z973" i="100"/>
  <c r="Z974" i="100"/>
  <c r="Z975" i="100"/>
  <c r="Z976" i="100"/>
  <c r="Z977" i="100"/>
  <c r="Z978" i="100"/>
  <c r="Z979" i="100"/>
  <c r="Z980" i="100"/>
  <c r="Z981" i="100"/>
  <c r="Z982" i="100"/>
  <c r="Z983" i="100"/>
  <c r="Z984" i="100"/>
  <c r="Z985" i="100"/>
  <c r="Z986" i="100"/>
  <c r="Z987" i="100"/>
  <c r="Z988" i="100"/>
  <c r="Z989" i="100"/>
  <c r="Z990" i="100"/>
  <c r="Z991" i="100"/>
  <c r="Z992" i="100"/>
  <c r="Z993" i="100"/>
  <c r="Z994" i="100"/>
  <c r="Z995" i="100"/>
  <c r="Z996" i="100"/>
  <c r="Z997" i="100"/>
  <c r="Z998" i="100"/>
  <c r="Z999" i="100"/>
  <c r="Z1000" i="100"/>
  <c r="Z1001" i="100"/>
  <c r="Z1002" i="100"/>
  <c r="Z1003" i="100"/>
  <c r="Z1004" i="100"/>
  <c r="Z1005" i="100"/>
  <c r="Z1006" i="100"/>
  <c r="Z1007" i="100"/>
  <c r="Z1008" i="100"/>
  <c r="Z1009" i="100"/>
  <c r="Z1010" i="100"/>
  <c r="Z1011" i="100"/>
  <c r="Z1012" i="100"/>
  <c r="Z1013" i="100"/>
  <c r="Z1014" i="100"/>
  <c r="Z1015" i="100"/>
  <c r="Z1016" i="100"/>
  <c r="Z1017" i="100"/>
  <c r="Z1018" i="100"/>
  <c r="Z1019" i="100"/>
  <c r="Z1020" i="100"/>
  <c r="Z1021" i="100"/>
  <c r="Z1022" i="100"/>
  <c r="Z1023" i="100"/>
  <c r="Z1024" i="100"/>
  <c r="Z1025" i="100"/>
  <c r="Z1026" i="100"/>
  <c r="Z1027" i="100"/>
  <c r="Z1028" i="100"/>
  <c r="Z1029" i="100"/>
  <c r="Z1030" i="100"/>
  <c r="Z1031" i="100"/>
  <c r="Z1032" i="100"/>
  <c r="Z1033" i="100"/>
  <c r="Z1034" i="100"/>
  <c r="Z1035" i="100"/>
  <c r="Z1036" i="100"/>
  <c r="Z1037" i="100"/>
  <c r="Z1038" i="100"/>
  <c r="Z1039" i="100"/>
  <c r="Z1040" i="100"/>
  <c r="Z1041" i="100"/>
  <c r="Z1042" i="100"/>
  <c r="Z1043" i="100"/>
  <c r="Z1044" i="100"/>
  <c r="Z1045" i="100"/>
  <c r="Z1046" i="100"/>
  <c r="Z1047" i="100"/>
  <c r="Z1048" i="100"/>
  <c r="Z1049" i="100"/>
  <c r="Z1050" i="100"/>
  <c r="Z1051" i="100"/>
  <c r="Z1052" i="100"/>
  <c r="Z1053" i="100"/>
  <c r="Z1054" i="100"/>
  <c r="Z1055" i="100"/>
  <c r="Z1056" i="100"/>
  <c r="Z1057" i="100"/>
  <c r="Z1058" i="100"/>
  <c r="Z1059" i="100"/>
  <c r="Z1060" i="100"/>
  <c r="Z1061" i="100"/>
  <c r="Z1062" i="100"/>
  <c r="Z1063" i="100"/>
  <c r="Z1064" i="100"/>
  <c r="Z1065" i="100"/>
  <c r="Z1066" i="100"/>
  <c r="Z1067" i="100"/>
  <c r="Z1068" i="100"/>
  <c r="Z1069" i="100"/>
  <c r="Z1070" i="100"/>
  <c r="Z1071" i="100"/>
  <c r="Z1072" i="100"/>
  <c r="Z1073" i="100"/>
  <c r="Z1074" i="100"/>
  <c r="Z1075" i="100"/>
  <c r="Z1076" i="100"/>
  <c r="Z1077" i="100"/>
  <c r="Z1078" i="100"/>
  <c r="Z1079" i="100"/>
  <c r="Z1080" i="100"/>
  <c r="Z1081" i="100"/>
  <c r="Z1082" i="100"/>
  <c r="Z1083" i="100"/>
  <c r="Z1084" i="100"/>
  <c r="Z1085" i="100"/>
  <c r="Z1086" i="100"/>
  <c r="Z1087" i="100"/>
  <c r="Z1088" i="100"/>
  <c r="Z1089" i="100"/>
  <c r="Z1090" i="100"/>
  <c r="Z1091" i="100"/>
  <c r="Z1092" i="100"/>
  <c r="Z1093" i="100"/>
  <c r="Z1094" i="100"/>
  <c r="Z1095" i="100"/>
  <c r="Z1096" i="100"/>
  <c r="Z1097" i="100"/>
  <c r="Z1098" i="100"/>
  <c r="Z1099" i="100"/>
  <c r="Z1100" i="100"/>
  <c r="Z1101" i="100"/>
  <c r="Z1102" i="100"/>
  <c r="Z1103" i="100"/>
  <c r="Z1104" i="100"/>
  <c r="Z1105" i="100"/>
  <c r="Z1106" i="100"/>
  <c r="Z1107" i="100"/>
  <c r="Z1108" i="100"/>
  <c r="Z1109" i="100"/>
  <c r="Z1110" i="100"/>
  <c r="Z1111" i="100"/>
  <c r="Z1112" i="100"/>
  <c r="Z1113" i="100"/>
  <c r="Z1114" i="100"/>
  <c r="Z1115" i="100"/>
  <c r="Z1116" i="100"/>
  <c r="Z1117" i="100"/>
  <c r="Z1118" i="100"/>
  <c r="Z1119" i="100"/>
  <c r="Z1120" i="100"/>
  <c r="Z1121" i="100"/>
  <c r="Z1122" i="100"/>
  <c r="Z1123" i="100"/>
  <c r="Z1124" i="100"/>
  <c r="Z1125" i="100"/>
  <c r="Z1126" i="100"/>
  <c r="Z1127" i="100"/>
  <c r="Z1128" i="100"/>
  <c r="Z1129" i="100"/>
  <c r="Z1130" i="100"/>
  <c r="Z1131" i="100"/>
  <c r="Z1132" i="100"/>
  <c r="Z1133" i="100"/>
  <c r="Z1134" i="100"/>
  <c r="Z1135" i="100"/>
  <c r="Z1136" i="100"/>
  <c r="Z1137" i="100"/>
  <c r="Z1138" i="100"/>
  <c r="Z1139" i="100"/>
  <c r="Z1140" i="100"/>
  <c r="Z1141" i="100"/>
  <c r="Z1142" i="100"/>
  <c r="Z1143" i="100"/>
  <c r="Z1144" i="100"/>
  <c r="Z1145" i="100"/>
  <c r="Z1146" i="100"/>
  <c r="Z1147" i="100"/>
  <c r="Z1148" i="100"/>
  <c r="Z1149" i="100"/>
  <c r="Z1150" i="100"/>
  <c r="Z1151" i="100"/>
  <c r="Z1152" i="100"/>
  <c r="Z1153" i="100"/>
  <c r="Z1154" i="100"/>
  <c r="Z1155" i="100"/>
  <c r="Z1156" i="100"/>
  <c r="Z1157" i="100"/>
  <c r="Z1158" i="100"/>
  <c r="Z1159" i="100"/>
  <c r="Z1160" i="100"/>
  <c r="Z1161" i="100"/>
  <c r="Z1162" i="100"/>
  <c r="Z1163" i="100"/>
  <c r="Z1164" i="100"/>
  <c r="Z1165" i="100"/>
  <c r="Z1166" i="100"/>
  <c r="Z1167" i="100"/>
  <c r="Z1168" i="100"/>
  <c r="Z1169" i="100"/>
  <c r="Z1170" i="100"/>
  <c r="Z1171" i="100"/>
  <c r="Z1172" i="100"/>
  <c r="Z1173" i="100"/>
  <c r="Z1174" i="100"/>
  <c r="Z1175" i="100"/>
  <c r="Z1176" i="100"/>
  <c r="Z1177" i="100"/>
  <c r="Z1178" i="100"/>
  <c r="Z1179" i="100"/>
  <c r="Z1180" i="100"/>
  <c r="Z1181" i="100"/>
  <c r="Z1182" i="100"/>
  <c r="Z1183" i="100"/>
  <c r="Z1184" i="100"/>
  <c r="Z1185" i="100"/>
  <c r="Z1186" i="100"/>
  <c r="Z1187" i="100"/>
  <c r="Z1188" i="100"/>
  <c r="Z1189" i="100"/>
  <c r="Z1190" i="100"/>
  <c r="Z1191" i="100"/>
  <c r="Z1192" i="100"/>
  <c r="Z1193" i="100"/>
  <c r="Z1194" i="100"/>
  <c r="Z1195" i="100"/>
  <c r="Z1196" i="100"/>
  <c r="Z1197" i="100"/>
  <c r="Z1198" i="100"/>
  <c r="Z1199" i="100"/>
  <c r="Z1200" i="100"/>
  <c r="Z1201" i="100"/>
  <c r="Z1202" i="100"/>
  <c r="Z1203" i="100"/>
  <c r="Z1204" i="100"/>
  <c r="Z1205" i="100"/>
  <c r="Z1206" i="100"/>
  <c r="Z1207" i="100"/>
  <c r="Z1208" i="100"/>
  <c r="Z1209" i="100"/>
  <c r="Z1210" i="100"/>
  <c r="Z1211" i="100"/>
  <c r="Z1212" i="100"/>
  <c r="Z1213" i="100"/>
  <c r="Z1214" i="100"/>
  <c r="Z1215" i="100"/>
  <c r="Z1216" i="100"/>
  <c r="Z1217" i="100"/>
  <c r="Z1218" i="100"/>
  <c r="Z1219" i="100"/>
  <c r="Z1220" i="100"/>
  <c r="Z1221" i="100"/>
  <c r="Z1222" i="100"/>
  <c r="Z1223" i="100"/>
  <c r="Z1224" i="100"/>
  <c r="Z1225" i="100"/>
  <c r="Z1226" i="100"/>
  <c r="Z1227" i="100"/>
  <c r="Z1228" i="100"/>
  <c r="Z1229" i="100"/>
  <c r="Z1230" i="100"/>
  <c r="Z1231" i="100"/>
  <c r="Z1232" i="100"/>
  <c r="Z1233" i="100"/>
  <c r="Z1234" i="100"/>
  <c r="Z1235" i="100"/>
  <c r="Z1236" i="100"/>
  <c r="Z1237" i="100"/>
  <c r="Z1238" i="100"/>
  <c r="Z1239" i="100"/>
  <c r="Z1240" i="100"/>
  <c r="Z1241" i="100"/>
  <c r="Z1242" i="100"/>
  <c r="Z1243" i="100"/>
  <c r="Z1244" i="100"/>
  <c r="Z1245" i="100"/>
  <c r="Z1246" i="100"/>
  <c r="Z1247" i="100"/>
  <c r="Z1248" i="100"/>
  <c r="Z1249" i="100"/>
  <c r="Z1250" i="100"/>
  <c r="Z1251" i="100"/>
  <c r="Z1252" i="100"/>
  <c r="Z1253" i="100"/>
  <c r="Z1254" i="100"/>
  <c r="Z1255" i="100"/>
  <c r="Z1256" i="100"/>
  <c r="Z1257" i="100"/>
  <c r="Z1258" i="100"/>
  <c r="Z1259" i="100"/>
  <c r="Z1260" i="100"/>
  <c r="Z1261" i="100"/>
  <c r="Z1262" i="100"/>
  <c r="Z1263" i="100"/>
  <c r="Z1264" i="100"/>
  <c r="Z1265" i="100"/>
  <c r="Z1266" i="100"/>
  <c r="Z1267" i="100"/>
  <c r="Z1268" i="100"/>
  <c r="Z1269" i="100"/>
  <c r="Z1270" i="100"/>
  <c r="Z1271" i="100"/>
  <c r="Z1272" i="100"/>
  <c r="Z1273" i="100"/>
  <c r="Z1274" i="100"/>
  <c r="Z1275" i="100"/>
  <c r="Z1276" i="100"/>
  <c r="Z1277" i="100"/>
  <c r="Z1278" i="100"/>
  <c r="Z1279" i="100"/>
  <c r="Z1280" i="100"/>
  <c r="Z1281" i="100"/>
  <c r="Z1282" i="100"/>
  <c r="Z1283" i="100"/>
  <c r="Z1284" i="100"/>
  <c r="Z1285" i="100"/>
  <c r="Z1286" i="100"/>
  <c r="Z1287" i="100"/>
  <c r="Z1288" i="100"/>
  <c r="Z1289" i="100"/>
  <c r="Z1290" i="100"/>
  <c r="Z1291" i="100"/>
  <c r="Z1292" i="100"/>
  <c r="Z1293" i="100"/>
  <c r="Z1294" i="100"/>
  <c r="Z1295" i="100"/>
  <c r="Z1296" i="100"/>
  <c r="Z1297" i="100"/>
  <c r="Z1298" i="100"/>
  <c r="Z1299" i="100"/>
  <c r="Z1300" i="100"/>
  <c r="Z1301" i="100"/>
  <c r="Z1302" i="100"/>
  <c r="Z1303" i="100"/>
  <c r="Z1304" i="100"/>
  <c r="Z1305" i="100"/>
  <c r="Z1306" i="100"/>
  <c r="Z1307" i="100"/>
  <c r="Z1308" i="100"/>
  <c r="Z1309" i="100"/>
  <c r="Z1310" i="100"/>
  <c r="Z1311" i="100"/>
  <c r="Z1312" i="100"/>
  <c r="Z1313" i="100"/>
  <c r="Z1314" i="100"/>
  <c r="Z1315" i="100"/>
  <c r="Z1316" i="100"/>
  <c r="Z1317" i="100"/>
  <c r="Z1318" i="100"/>
  <c r="Z1319" i="100"/>
  <c r="Z1320" i="100"/>
  <c r="Z1321" i="100"/>
  <c r="Z1322" i="100"/>
  <c r="Z1323" i="100"/>
  <c r="Z1324" i="100"/>
  <c r="Z1325" i="100"/>
  <c r="Z1326" i="100"/>
  <c r="Z1327" i="100"/>
  <c r="Z1328" i="100"/>
  <c r="Z1329" i="100"/>
  <c r="Z1330" i="100"/>
  <c r="Z1331" i="100"/>
  <c r="Z1332" i="100"/>
  <c r="Z1333" i="100"/>
  <c r="Z1334" i="100"/>
  <c r="Z1335" i="100"/>
  <c r="Z1336" i="100"/>
  <c r="Z1337" i="100"/>
  <c r="Z1338" i="100"/>
  <c r="Z1339" i="100"/>
  <c r="Z1340" i="100"/>
  <c r="Z1341" i="100"/>
  <c r="Z1342" i="100"/>
  <c r="Z1343" i="100"/>
  <c r="Z1344" i="100"/>
  <c r="Z1345" i="100"/>
  <c r="Z1346" i="100"/>
  <c r="Z1347" i="100"/>
  <c r="Z1348" i="100"/>
  <c r="Z1349" i="100"/>
  <c r="Z1350" i="100"/>
  <c r="Z1351" i="100"/>
  <c r="Z1352" i="100"/>
  <c r="Z1353" i="100"/>
  <c r="Z1354" i="100"/>
  <c r="Z1355" i="100"/>
  <c r="Z1356" i="100"/>
  <c r="Z1357" i="100"/>
  <c r="Z1358" i="100"/>
  <c r="Z1359" i="100"/>
  <c r="Z1360" i="100"/>
  <c r="Z1361" i="100"/>
  <c r="Z1362" i="100"/>
  <c r="Z1363" i="100"/>
  <c r="Z1364" i="100"/>
  <c r="Z1365" i="100"/>
  <c r="Z1366" i="100"/>
  <c r="Z1367" i="100"/>
  <c r="Z1368" i="100"/>
  <c r="Z1369" i="100"/>
  <c r="Z1370" i="100"/>
  <c r="Z1371" i="100"/>
  <c r="Z1372" i="100"/>
  <c r="Z1373" i="100"/>
  <c r="Z1374" i="100"/>
  <c r="Z1375" i="100"/>
  <c r="Z1376" i="100"/>
  <c r="Z1377" i="100"/>
  <c r="Z1378" i="100"/>
  <c r="Z1379" i="100"/>
  <c r="Z1380" i="100"/>
  <c r="Z1381" i="100"/>
  <c r="Z1382" i="100"/>
  <c r="Z1383" i="100"/>
  <c r="Z1384" i="100"/>
  <c r="Z1385" i="100"/>
  <c r="Z1386" i="100"/>
  <c r="Z1387" i="100"/>
  <c r="Z1388" i="100"/>
  <c r="Z1389" i="100"/>
  <c r="Z1390" i="100"/>
  <c r="Z1391" i="100"/>
  <c r="Z1392" i="100"/>
  <c r="Z1393" i="100"/>
  <c r="Z1394" i="100"/>
  <c r="Z1395" i="100"/>
  <c r="Z1396" i="100"/>
  <c r="Z1397" i="100"/>
  <c r="Z1398" i="100"/>
  <c r="Z1399" i="100"/>
  <c r="Z1400" i="100"/>
  <c r="Z1401" i="100"/>
  <c r="Z1402" i="100"/>
  <c r="Z1403" i="100"/>
  <c r="Z1404" i="100"/>
  <c r="Z1405" i="100"/>
  <c r="Z1406" i="100"/>
  <c r="Z1407" i="100"/>
  <c r="Z1408" i="100"/>
  <c r="Z1409" i="100"/>
  <c r="Z1410" i="100"/>
  <c r="Z1411" i="100"/>
  <c r="Z1412" i="100"/>
  <c r="Z1413" i="100"/>
  <c r="Z1414" i="100"/>
  <c r="Z1415" i="100"/>
  <c r="Z1416" i="100"/>
  <c r="Z1417" i="100"/>
  <c r="Z1418" i="100"/>
  <c r="Z1419" i="100"/>
  <c r="Z1420" i="100"/>
  <c r="Z1421" i="100"/>
  <c r="Z1422" i="100"/>
  <c r="Z1423" i="100"/>
  <c r="Z1424" i="100"/>
  <c r="Z1425" i="100"/>
  <c r="Z1426" i="100"/>
  <c r="Z1427" i="100"/>
  <c r="Z1428" i="100"/>
  <c r="Z1429" i="100"/>
  <c r="Z1430" i="100"/>
  <c r="Z1431" i="100"/>
  <c r="Z1432" i="100"/>
  <c r="Z1433" i="100"/>
  <c r="Z1434" i="100"/>
  <c r="Z1435" i="100"/>
  <c r="Z1436" i="100"/>
  <c r="Z1437" i="100"/>
  <c r="Z1438" i="100"/>
  <c r="Z1439" i="100"/>
  <c r="Z1440" i="100"/>
  <c r="Z1441" i="100"/>
  <c r="Z1442" i="100"/>
  <c r="Z1443" i="100"/>
  <c r="Z1444" i="100"/>
  <c r="Z1445" i="100"/>
  <c r="Z1446" i="100"/>
  <c r="Z1447" i="100"/>
  <c r="Z1448" i="100"/>
  <c r="Z1449" i="100"/>
  <c r="Z1450" i="100"/>
  <c r="Z1451" i="100"/>
  <c r="Z1452" i="100"/>
  <c r="Z1453" i="100"/>
  <c r="Z1454" i="100"/>
  <c r="Z1455" i="100"/>
  <c r="Z1456" i="100"/>
  <c r="Z1457" i="100"/>
  <c r="Z1458" i="100"/>
  <c r="Z1459" i="100"/>
  <c r="Z1460" i="100"/>
  <c r="Z1461" i="100"/>
  <c r="Z1462" i="100"/>
  <c r="Z1463" i="100"/>
  <c r="Z1464" i="100"/>
  <c r="Z1465" i="100"/>
  <c r="Z1466" i="100"/>
  <c r="Z1467" i="100"/>
  <c r="Z1468" i="100"/>
  <c r="Z1469" i="100"/>
  <c r="Z1470" i="100"/>
  <c r="Z1471" i="100"/>
  <c r="Z1472" i="100"/>
  <c r="Z1473" i="100"/>
  <c r="Z1474" i="100"/>
  <c r="Z1475" i="100"/>
  <c r="Z1476" i="100"/>
  <c r="Z1477" i="100"/>
  <c r="Z1478" i="100"/>
  <c r="Z1479" i="100"/>
  <c r="Z1480" i="100"/>
  <c r="Z1481" i="100"/>
  <c r="Z1482" i="100"/>
  <c r="Z1483" i="100"/>
  <c r="Z1484" i="100"/>
  <c r="Z1485" i="100"/>
  <c r="Z1486" i="100"/>
  <c r="Z1487" i="100"/>
  <c r="Z1488" i="100"/>
  <c r="Z1489" i="100"/>
  <c r="Z1490" i="100"/>
  <c r="Z1491" i="100"/>
  <c r="Z1492" i="100"/>
  <c r="Z1493" i="100"/>
  <c r="Z1494" i="100"/>
  <c r="Z1495" i="100"/>
  <c r="Z1496" i="100"/>
  <c r="Z1497" i="100"/>
  <c r="Z1498" i="100"/>
  <c r="Z1499" i="100"/>
  <c r="Z1500" i="100"/>
  <c r="Z1501" i="100"/>
  <c r="Z1502" i="100"/>
  <c r="Z1503" i="100"/>
  <c r="Z1504" i="100"/>
  <c r="Z1505" i="100"/>
  <c r="Z1506" i="100"/>
  <c r="Z1507" i="100"/>
  <c r="Z1508" i="100"/>
  <c r="Z1509" i="100"/>
  <c r="Z1510" i="100"/>
  <c r="Z1511" i="100"/>
  <c r="Z1512" i="100"/>
  <c r="Z1513" i="100"/>
  <c r="Z1514" i="100"/>
  <c r="Z1515" i="100"/>
  <c r="Z1516" i="100"/>
  <c r="Z1517" i="100"/>
  <c r="Z1518" i="100"/>
  <c r="Z1519" i="100"/>
  <c r="Z1520" i="100"/>
  <c r="Z1521" i="100"/>
  <c r="Z1522" i="100"/>
  <c r="Z1523" i="100"/>
  <c r="Z1524" i="100"/>
  <c r="Z1525" i="100"/>
  <c r="Z1526" i="100"/>
  <c r="Z1527" i="100"/>
  <c r="Z1528" i="100"/>
  <c r="Z1529" i="100"/>
  <c r="Z1530" i="100"/>
  <c r="Z1531" i="100"/>
  <c r="Z1532" i="100"/>
  <c r="Z1533" i="100"/>
  <c r="Z1534" i="100"/>
  <c r="Z1535" i="100"/>
  <c r="Z1536" i="100"/>
  <c r="Z1537" i="100"/>
  <c r="Z1538" i="100"/>
  <c r="Z1539" i="100"/>
  <c r="Z1540" i="100"/>
  <c r="Z1541" i="100"/>
  <c r="Z1542" i="100"/>
  <c r="Z1543" i="100"/>
  <c r="Z1544" i="100"/>
  <c r="Z1545" i="100"/>
  <c r="Z1546" i="100"/>
  <c r="Z1547" i="100"/>
  <c r="Z1548" i="100"/>
  <c r="Z1549" i="100"/>
  <c r="Z1550" i="100"/>
  <c r="AA1550" i="100" s="1"/>
  <c r="AB1550" i="100" s="1"/>
  <c r="Z1551" i="100"/>
  <c r="AA1551" i="100" s="1"/>
  <c r="AB1551" i="100" s="1"/>
  <c r="Z1552" i="100"/>
  <c r="AA1552" i="100" s="1"/>
  <c r="AB1552" i="100" s="1"/>
  <c r="Z1553" i="100"/>
  <c r="AA1553" i="100" s="1"/>
  <c r="AB1553" i="100" s="1"/>
  <c r="Z1554" i="100"/>
  <c r="AA1554" i="100" s="1"/>
  <c r="AB1554" i="100" s="1"/>
  <c r="Z1555" i="100"/>
  <c r="AA1555" i="100" s="1"/>
  <c r="AB1555" i="100" s="1"/>
  <c r="Z1556" i="100"/>
  <c r="AA1556" i="100" s="1"/>
  <c r="AB1556" i="100" s="1"/>
  <c r="Z1557" i="100"/>
  <c r="AA1557" i="100" s="1"/>
  <c r="AB1557" i="100" s="1"/>
  <c r="Z1558" i="100"/>
  <c r="AA1558" i="100" s="1"/>
  <c r="AB1558" i="100" s="1"/>
  <c r="Z1559" i="100"/>
  <c r="AA1559" i="100" s="1"/>
  <c r="AB1559" i="100" s="1"/>
  <c r="Z1560" i="100"/>
  <c r="AA1560" i="100" s="1"/>
  <c r="AB1560" i="100" s="1"/>
  <c r="Z1561" i="100"/>
  <c r="AA1561" i="100" s="1"/>
  <c r="AB1561" i="100" s="1"/>
  <c r="Z1562" i="100"/>
  <c r="AA1562" i="100" s="1"/>
  <c r="AB1562" i="100" s="1"/>
  <c r="Z1563" i="100"/>
  <c r="AA1563" i="100" s="1"/>
  <c r="AB1563" i="100" s="1"/>
  <c r="Z1564" i="100"/>
  <c r="AA1564" i="100" s="1"/>
  <c r="AB1564" i="100" s="1"/>
  <c r="Z1565" i="100"/>
  <c r="AA1565" i="100" s="1"/>
  <c r="AB1565" i="100" s="1"/>
  <c r="Z1566" i="100"/>
  <c r="AA1566" i="100" s="1"/>
  <c r="AB1566" i="100" s="1"/>
  <c r="Z1567" i="100"/>
  <c r="AA1567" i="100" s="1"/>
  <c r="AB1567" i="100" s="1"/>
  <c r="Z1568" i="100"/>
  <c r="AA1568" i="100" s="1"/>
  <c r="AB1568" i="100" s="1"/>
  <c r="Z1569" i="100"/>
  <c r="AA1569" i="100" s="1"/>
  <c r="AB1569" i="100" s="1"/>
  <c r="Z1570" i="100"/>
  <c r="AA1570" i="100" s="1"/>
  <c r="AB1570" i="100" s="1"/>
  <c r="Z1571" i="100"/>
  <c r="AA1571" i="100" s="1"/>
  <c r="AB1571" i="100" s="1"/>
  <c r="Z1572" i="100"/>
  <c r="AA1572" i="100" s="1"/>
  <c r="AB1572" i="100" s="1"/>
  <c r="Z1573" i="100"/>
  <c r="AA1573" i="100" s="1"/>
  <c r="AB1573" i="100" s="1"/>
  <c r="Z1574" i="100"/>
  <c r="AA1574" i="100" s="1"/>
  <c r="AB1574" i="100" s="1"/>
  <c r="Z1575" i="100"/>
  <c r="AA1575" i="100" s="1"/>
  <c r="AB1575" i="100" s="1"/>
  <c r="Z1576" i="100"/>
  <c r="AA1576" i="100" s="1"/>
  <c r="AB1576" i="100" s="1"/>
  <c r="Z1577" i="100"/>
  <c r="AA1577" i="100" s="1"/>
  <c r="AB1577" i="100" s="1"/>
  <c r="Z1578" i="100"/>
  <c r="AA1578" i="100" s="1"/>
  <c r="AB1578" i="100" s="1"/>
  <c r="Z1579" i="100"/>
  <c r="AA1579" i="100" s="1"/>
  <c r="AB1579" i="100" s="1"/>
  <c r="Z1580" i="100"/>
  <c r="AA1580" i="100" s="1"/>
  <c r="AB1580" i="100" s="1"/>
  <c r="Z1581" i="100"/>
  <c r="AA1581" i="100" s="1"/>
  <c r="AB1581" i="100" s="1"/>
  <c r="Z1582" i="100"/>
  <c r="AA1582" i="100" s="1"/>
  <c r="AB1582" i="100" s="1"/>
  <c r="Z1583" i="100"/>
  <c r="AA1583" i="100" s="1"/>
  <c r="AB1583" i="100" s="1"/>
  <c r="Z1584" i="100"/>
  <c r="AA1584" i="100" s="1"/>
  <c r="AB1584" i="100" s="1"/>
  <c r="Z1585" i="100"/>
  <c r="AA1585" i="100" s="1"/>
  <c r="AB1585" i="100" s="1"/>
  <c r="Z1586" i="100"/>
  <c r="AA1586" i="100" s="1"/>
  <c r="AB1586" i="100" s="1"/>
  <c r="Z1587" i="100"/>
  <c r="AA1587" i="100" s="1"/>
  <c r="AB1587" i="100" s="1"/>
  <c r="Z1588" i="100"/>
  <c r="AA1588" i="100" s="1"/>
  <c r="AB1588" i="100" s="1"/>
  <c r="Z1589" i="100"/>
  <c r="AA1589" i="100" s="1"/>
  <c r="AB1589" i="100" s="1"/>
  <c r="Z1590" i="100"/>
  <c r="AA1590" i="100" s="1"/>
  <c r="AB1590" i="100" s="1"/>
  <c r="Z1591" i="100"/>
  <c r="AA1591" i="100" s="1"/>
  <c r="AB1591" i="100" s="1"/>
  <c r="Z1592" i="100"/>
  <c r="AA1592" i="100" s="1"/>
  <c r="AB1592" i="100" s="1"/>
  <c r="Z1593" i="100"/>
  <c r="AA1593" i="100" s="1"/>
  <c r="AB1593" i="100" s="1"/>
  <c r="Z1594" i="100"/>
  <c r="AA1594" i="100" s="1"/>
  <c r="AB1594" i="100" s="1"/>
  <c r="Z1595" i="100"/>
  <c r="AA1595" i="100" s="1"/>
  <c r="AB1595" i="100" s="1"/>
  <c r="Z1596" i="100"/>
  <c r="AA1596" i="100" s="1"/>
  <c r="AB1596" i="100" s="1"/>
  <c r="Z1597" i="100"/>
  <c r="AA1597" i="100" s="1"/>
  <c r="AB1597" i="100" s="1"/>
  <c r="Z1598" i="100"/>
  <c r="AA1598" i="100" s="1"/>
  <c r="AB1598" i="100" s="1"/>
  <c r="Z1599" i="100"/>
  <c r="AA1599" i="100" s="1"/>
  <c r="AB1599" i="100" s="1"/>
  <c r="Z1600" i="100"/>
  <c r="AA1600" i="100" s="1"/>
  <c r="AB1600" i="100" s="1"/>
  <c r="Z1601" i="100"/>
  <c r="AA1601" i="100" s="1"/>
  <c r="AB1601" i="100" s="1"/>
  <c r="Z1602" i="100"/>
  <c r="AA1602" i="100" s="1"/>
  <c r="AB1602" i="100" s="1"/>
  <c r="Z1603" i="100"/>
  <c r="AA1603" i="100" s="1"/>
  <c r="AB1603" i="100" s="1"/>
  <c r="Z1604" i="100"/>
  <c r="AA1604" i="100" s="1"/>
  <c r="AB1604" i="100" s="1"/>
  <c r="Z1605" i="100"/>
  <c r="AA1605" i="100" s="1"/>
  <c r="AB1605" i="100" s="1"/>
  <c r="Z1606" i="100"/>
  <c r="AA1606" i="100" s="1"/>
  <c r="AB1606" i="100" s="1"/>
  <c r="Z1607" i="100"/>
  <c r="AA1607" i="100" s="1"/>
  <c r="AB1607" i="100" s="1"/>
  <c r="Z1608" i="100"/>
  <c r="AA1608" i="100" s="1"/>
  <c r="AB1608" i="100" s="1"/>
  <c r="Z1609" i="100"/>
  <c r="AA1609" i="100" s="1"/>
  <c r="AB1609" i="100" s="1"/>
  <c r="Z1610" i="100"/>
  <c r="AA1610" i="100" s="1"/>
  <c r="AB1610" i="100" s="1"/>
  <c r="Z1611" i="100"/>
  <c r="AA1611" i="100" s="1"/>
  <c r="AB1611" i="100" s="1"/>
  <c r="Z1612" i="100"/>
  <c r="AA1612" i="100" s="1"/>
  <c r="AB1612" i="100" s="1"/>
  <c r="Z1613" i="100"/>
  <c r="AA1613" i="100" s="1"/>
  <c r="AB1613" i="100" s="1"/>
  <c r="Z1614" i="100"/>
  <c r="AA1614" i="100" s="1"/>
  <c r="AB1614" i="100" s="1"/>
  <c r="Z1615" i="100"/>
  <c r="AA1615" i="100" s="1"/>
  <c r="AB1615" i="100" s="1"/>
  <c r="Z1616" i="100"/>
  <c r="AA1616" i="100" s="1"/>
  <c r="AB1616" i="100" s="1"/>
  <c r="Z1617" i="100"/>
  <c r="AA1617" i="100" s="1"/>
  <c r="AB1617" i="100" s="1"/>
  <c r="Z1618" i="100"/>
  <c r="AA1618" i="100" s="1"/>
  <c r="AB1618" i="100" s="1"/>
  <c r="Z1619" i="100"/>
  <c r="AA1619" i="100" s="1"/>
  <c r="AB1619" i="100" s="1"/>
  <c r="Z1620" i="100"/>
  <c r="AA1620" i="100" s="1"/>
  <c r="AB1620" i="100" s="1"/>
  <c r="Z1621" i="100"/>
  <c r="AA1621" i="100" s="1"/>
  <c r="AB1621" i="100" s="1"/>
  <c r="Z1622" i="100"/>
  <c r="AA1622" i="100" s="1"/>
  <c r="AB1622" i="100" s="1"/>
  <c r="Z1623" i="100"/>
  <c r="AA1623" i="100" s="1"/>
  <c r="AB1623" i="100" s="1"/>
  <c r="Z1624" i="100"/>
  <c r="AA1624" i="100" s="1"/>
  <c r="AB1624" i="100" s="1"/>
  <c r="Z1625" i="100"/>
  <c r="AA1625" i="100" s="1"/>
  <c r="AB1625" i="100" s="1"/>
  <c r="Z1626" i="100"/>
  <c r="AA1626" i="100" s="1"/>
  <c r="AB1626" i="100" s="1"/>
  <c r="Z1627" i="100"/>
  <c r="AA1627" i="100" s="1"/>
  <c r="AB1627" i="100" s="1"/>
  <c r="Z1628" i="100"/>
  <c r="AA1628" i="100" s="1"/>
  <c r="AB1628" i="100" s="1"/>
  <c r="Z1629" i="100"/>
  <c r="AA1629" i="100" s="1"/>
  <c r="AB1629" i="100" s="1"/>
  <c r="Z1630" i="100"/>
  <c r="AA1630" i="100" s="1"/>
  <c r="AB1630" i="100" s="1"/>
  <c r="Z1631" i="100"/>
  <c r="AA1631" i="100" s="1"/>
  <c r="AB1631" i="100" s="1"/>
  <c r="Z1632" i="100"/>
  <c r="AA1632" i="100" s="1"/>
  <c r="AB1632" i="100" s="1"/>
  <c r="Z1633" i="100"/>
  <c r="AA1633" i="100" s="1"/>
  <c r="AB1633" i="100" s="1"/>
  <c r="Z1634" i="100"/>
  <c r="AA1634" i="100" s="1"/>
  <c r="AB1634" i="100" s="1"/>
  <c r="Z1635" i="100"/>
  <c r="AA1635" i="100" s="1"/>
  <c r="AB1635" i="100" s="1"/>
  <c r="Z1636" i="100"/>
  <c r="AA1636" i="100" s="1"/>
  <c r="AB1636" i="100" s="1"/>
  <c r="Z1637" i="100"/>
  <c r="AA1637" i="100" s="1"/>
  <c r="AB1637" i="100" s="1"/>
  <c r="Z1638" i="100"/>
  <c r="AA1638" i="100" s="1"/>
  <c r="AB1638" i="100" s="1"/>
  <c r="Z1639" i="100"/>
  <c r="AA1639" i="100" s="1"/>
  <c r="AB1639" i="100" s="1"/>
  <c r="Z1640" i="100"/>
  <c r="AA1640" i="100" s="1"/>
  <c r="AB1640" i="100" s="1"/>
  <c r="Z1641" i="100"/>
  <c r="AA1641" i="100" s="1"/>
  <c r="AB1641" i="100" s="1"/>
  <c r="Z1642" i="100"/>
  <c r="AA1642" i="100" s="1"/>
  <c r="AB1642" i="100" s="1"/>
  <c r="Z1643" i="100"/>
  <c r="AA1643" i="100" s="1"/>
  <c r="AB1643" i="100" s="1"/>
  <c r="Z1644" i="100"/>
  <c r="AA1644" i="100" s="1"/>
  <c r="AB1644" i="100" s="1"/>
  <c r="Z1645" i="100"/>
  <c r="AA1645" i="100" s="1"/>
  <c r="AB1645" i="100" s="1"/>
  <c r="Z1646" i="100"/>
  <c r="AA1646" i="100" s="1"/>
  <c r="AB1646" i="100" s="1"/>
  <c r="Z1647" i="100"/>
  <c r="AA1647" i="100" s="1"/>
  <c r="AB1647" i="100" s="1"/>
  <c r="Z1648" i="100"/>
  <c r="AA1648" i="100" s="1"/>
  <c r="AB1648" i="100" s="1"/>
  <c r="Z1649" i="100"/>
  <c r="AA1649" i="100" s="1"/>
  <c r="AB1649" i="100" s="1"/>
  <c r="Z1650" i="100"/>
  <c r="AA1650" i="100" s="1"/>
  <c r="AB1650" i="100" s="1"/>
  <c r="Z1651" i="100"/>
  <c r="AA1651" i="100" s="1"/>
  <c r="AB1651" i="100" s="1"/>
  <c r="Z1652" i="100"/>
  <c r="AA1652" i="100" s="1"/>
  <c r="AB1652" i="100" s="1"/>
  <c r="Z1653" i="100"/>
  <c r="AA1653" i="100" s="1"/>
  <c r="AB1653" i="100" s="1"/>
  <c r="Z1654" i="100"/>
  <c r="AA1654" i="100" s="1"/>
  <c r="AB1654" i="100" s="1"/>
  <c r="Z1655" i="100"/>
  <c r="AA1655" i="100" s="1"/>
  <c r="AB1655" i="100" s="1"/>
  <c r="Z1656" i="100"/>
  <c r="AA1656" i="100" s="1"/>
  <c r="AB1656" i="100" s="1"/>
  <c r="Z1657" i="100"/>
  <c r="AA1657" i="100" s="1"/>
  <c r="AB1657" i="100" s="1"/>
  <c r="Z1658" i="100"/>
  <c r="AA1658" i="100" s="1"/>
  <c r="AB1658" i="100" s="1"/>
  <c r="Z1659" i="100"/>
  <c r="AA1659" i="100" s="1"/>
  <c r="AB1659" i="100" s="1"/>
  <c r="Z1660" i="100"/>
  <c r="AA1660" i="100" s="1"/>
  <c r="AB1660" i="100" s="1"/>
  <c r="Z1661" i="100"/>
  <c r="AA1661" i="100" s="1"/>
  <c r="AB1661" i="100" s="1"/>
  <c r="Z1662" i="100"/>
  <c r="AA1662" i="100" s="1"/>
  <c r="AB1662" i="100" s="1"/>
  <c r="Z1663" i="100"/>
  <c r="AA1663" i="100" s="1"/>
  <c r="AB1663" i="100" s="1"/>
  <c r="Z1664" i="100"/>
  <c r="AA1664" i="100" s="1"/>
  <c r="AB1664" i="100" s="1"/>
  <c r="Z1665" i="100"/>
  <c r="AA1665" i="100" s="1"/>
  <c r="AB1665" i="100" s="1"/>
  <c r="Z1666" i="100"/>
  <c r="AA1666" i="100" s="1"/>
  <c r="AB1666" i="100" s="1"/>
  <c r="Z1667" i="100"/>
  <c r="AA1667" i="100" s="1"/>
  <c r="AB1667" i="100" s="1"/>
  <c r="Z1668" i="100"/>
  <c r="AA1668" i="100" s="1"/>
  <c r="AB1668" i="100" s="1"/>
  <c r="Z1669" i="100"/>
  <c r="AA1669" i="100" s="1"/>
  <c r="AB1669" i="100" s="1"/>
  <c r="Z1670" i="100"/>
  <c r="AA1670" i="100" s="1"/>
  <c r="AB1670" i="100" s="1"/>
  <c r="Z1671" i="100"/>
  <c r="AA1671" i="100" s="1"/>
  <c r="AB1671" i="100" s="1"/>
  <c r="Z1672" i="100"/>
  <c r="AA1672" i="100" s="1"/>
  <c r="AB1672" i="100" s="1"/>
  <c r="Z1673" i="100"/>
  <c r="AA1673" i="100" s="1"/>
  <c r="AB1673" i="100" s="1"/>
  <c r="Z1674" i="100"/>
  <c r="AA1674" i="100" s="1"/>
  <c r="AB1674" i="100" s="1"/>
  <c r="Z1675" i="100"/>
  <c r="AA1675" i="100" s="1"/>
  <c r="AB1675" i="100" s="1"/>
  <c r="Z1676" i="100"/>
  <c r="AA1676" i="100" s="1"/>
  <c r="AB1676" i="100" s="1"/>
  <c r="Z1677" i="100"/>
  <c r="AA1677" i="100" s="1"/>
  <c r="AB1677" i="100" s="1"/>
  <c r="Z1678" i="100"/>
  <c r="AA1678" i="100" s="1"/>
  <c r="AB1678" i="100" s="1"/>
  <c r="Z1679" i="100"/>
  <c r="AA1679" i="100" s="1"/>
  <c r="AB1679" i="100" s="1"/>
  <c r="Z1680" i="100"/>
  <c r="AA1680" i="100" s="1"/>
  <c r="AB1680" i="100" s="1"/>
  <c r="Z1681" i="100"/>
  <c r="AA1681" i="100" s="1"/>
  <c r="AB1681" i="100" s="1"/>
  <c r="Z1682" i="100"/>
  <c r="AA1682" i="100" s="1"/>
  <c r="AB1682" i="100" s="1"/>
  <c r="Z1683" i="100"/>
  <c r="AA1683" i="100" s="1"/>
  <c r="AB1683" i="100" s="1"/>
  <c r="Z1684" i="100"/>
  <c r="AA1684" i="100" s="1"/>
  <c r="AB1684" i="100" s="1"/>
  <c r="Z1685" i="100"/>
  <c r="AA1685" i="100" s="1"/>
  <c r="AB1685" i="100" s="1"/>
  <c r="Z1686" i="100"/>
  <c r="AA1686" i="100" s="1"/>
  <c r="AB1686" i="100" s="1"/>
  <c r="Z1687" i="100"/>
  <c r="AA1687" i="100" s="1"/>
  <c r="AB1687" i="100" s="1"/>
  <c r="Z1688" i="100"/>
  <c r="AA1688" i="100" s="1"/>
  <c r="AB1688" i="100" s="1"/>
  <c r="Z1689" i="100"/>
  <c r="AA1689" i="100" s="1"/>
  <c r="AB1689" i="100" s="1"/>
  <c r="Z1690" i="100"/>
  <c r="AA1690" i="100" s="1"/>
  <c r="AB1690" i="100" s="1"/>
  <c r="Z1691" i="100"/>
  <c r="AA1691" i="100" s="1"/>
  <c r="AB1691" i="100" s="1"/>
  <c r="Z1692" i="100"/>
  <c r="AA1692" i="100" s="1"/>
  <c r="AB1692" i="100" s="1"/>
  <c r="Z1693" i="100"/>
  <c r="AA1693" i="100" s="1"/>
  <c r="AB1693" i="100" s="1"/>
  <c r="Z1694" i="100"/>
  <c r="AA1694" i="100" s="1"/>
  <c r="AB1694" i="100" s="1"/>
  <c r="Z1695" i="100"/>
  <c r="AA1695" i="100" s="1"/>
  <c r="AB1695" i="100" s="1"/>
  <c r="Z1696" i="100"/>
  <c r="AA1696" i="100" s="1"/>
  <c r="AB1696" i="100" s="1"/>
  <c r="Z1697" i="100"/>
  <c r="AA1697" i="100" s="1"/>
  <c r="AB1697" i="100" s="1"/>
  <c r="Z1698" i="100"/>
  <c r="AA1698" i="100" s="1"/>
  <c r="AB1698" i="100" s="1"/>
  <c r="Z1699" i="100"/>
  <c r="AA1699" i="100" s="1"/>
  <c r="AB1699" i="100" s="1"/>
  <c r="Z1700" i="100"/>
  <c r="AA1700" i="100" s="1"/>
  <c r="AB1700" i="100" s="1"/>
  <c r="Z1701" i="100"/>
  <c r="AA1701" i="100" s="1"/>
  <c r="AB1701" i="100" s="1"/>
  <c r="Z1702" i="100"/>
  <c r="AA1702" i="100" s="1"/>
  <c r="AB1702" i="100" s="1"/>
  <c r="Z1703" i="100"/>
  <c r="AA1703" i="100" s="1"/>
  <c r="AB1703" i="100" s="1"/>
  <c r="Z1704" i="100"/>
  <c r="AA1704" i="100" s="1"/>
  <c r="AB1704" i="100" s="1"/>
  <c r="Z1705" i="100"/>
  <c r="AA1705" i="100" s="1"/>
  <c r="AB1705" i="100" s="1"/>
  <c r="Z1706" i="100"/>
  <c r="AA1706" i="100" s="1"/>
  <c r="AB1706" i="100" s="1"/>
  <c r="Z1707" i="100"/>
  <c r="AA1707" i="100" s="1"/>
  <c r="AB1707" i="100" s="1"/>
  <c r="Z1708" i="100"/>
  <c r="AA1708" i="100" s="1"/>
  <c r="AB1708" i="100" s="1"/>
  <c r="Z1709" i="100"/>
  <c r="AA1709" i="100" s="1"/>
  <c r="AB1709" i="100" s="1"/>
  <c r="Z1710" i="100"/>
  <c r="AA1710" i="100" s="1"/>
  <c r="AB1710" i="100" s="1"/>
  <c r="Z1711" i="100"/>
  <c r="AA1711" i="100" s="1"/>
  <c r="AB1711" i="100" s="1"/>
  <c r="Z1712" i="100"/>
  <c r="AA1712" i="100" s="1"/>
  <c r="AB1712" i="100" s="1"/>
  <c r="Z1713" i="100"/>
  <c r="AA1713" i="100" s="1"/>
  <c r="AB1713" i="100" s="1"/>
  <c r="Z1714" i="100"/>
  <c r="AA1714" i="100" s="1"/>
  <c r="AB1714" i="100" s="1"/>
  <c r="Z1715" i="100"/>
  <c r="AA1715" i="100" s="1"/>
  <c r="AB1715" i="100" s="1"/>
  <c r="Z1716" i="100"/>
  <c r="AA1716" i="100" s="1"/>
  <c r="AB1716" i="100" s="1"/>
  <c r="Z1717" i="100"/>
  <c r="AA1717" i="100" s="1"/>
  <c r="AB1717" i="100" s="1"/>
  <c r="Z1718" i="100"/>
  <c r="AA1718" i="100" s="1"/>
  <c r="AB1718" i="100" s="1"/>
  <c r="Z1719" i="100"/>
  <c r="AA1719" i="100" s="1"/>
  <c r="AB1719" i="100" s="1"/>
  <c r="Z1720" i="100"/>
  <c r="AA1720" i="100" s="1"/>
  <c r="AB1720" i="100" s="1"/>
  <c r="Z1721" i="100"/>
  <c r="AA1721" i="100" s="1"/>
  <c r="AB1721" i="100" s="1"/>
  <c r="Z1722" i="100"/>
  <c r="AA1722" i="100" s="1"/>
  <c r="AB1722" i="100" s="1"/>
  <c r="Z1723" i="100"/>
  <c r="AA1723" i="100" s="1"/>
  <c r="AB1723" i="100" s="1"/>
  <c r="Z1724" i="100"/>
  <c r="AA1724" i="100" s="1"/>
  <c r="AB1724" i="100" s="1"/>
  <c r="Z1725" i="100"/>
  <c r="AA1725" i="100" s="1"/>
  <c r="AB1725" i="100" s="1"/>
  <c r="Z1726" i="100"/>
  <c r="AA1726" i="100" s="1"/>
  <c r="AB1726" i="100" s="1"/>
  <c r="Z1727" i="100"/>
  <c r="AA1727" i="100" s="1"/>
  <c r="AB1727" i="100" s="1"/>
  <c r="Z1728" i="100"/>
  <c r="AA1728" i="100" s="1"/>
  <c r="AB1728" i="100" s="1"/>
  <c r="Z1729" i="100"/>
  <c r="AA1729" i="100" s="1"/>
  <c r="AB1729" i="100" s="1"/>
  <c r="Z1730" i="100"/>
  <c r="AA1730" i="100" s="1"/>
  <c r="AB1730" i="100" s="1"/>
  <c r="Z1731" i="100"/>
  <c r="AA1731" i="100" s="1"/>
  <c r="AB1731" i="100" s="1"/>
  <c r="Z1732" i="100"/>
  <c r="AA1732" i="100" s="1"/>
  <c r="AB1732" i="100" s="1"/>
  <c r="Z1733" i="100"/>
  <c r="AA1733" i="100" s="1"/>
  <c r="AB1733" i="100" s="1"/>
  <c r="Z1734" i="100"/>
  <c r="AA1734" i="100" s="1"/>
  <c r="AB1734" i="100" s="1"/>
  <c r="Z1735" i="100"/>
  <c r="AA1735" i="100" s="1"/>
  <c r="AB1735" i="100" s="1"/>
  <c r="Z1736" i="100"/>
  <c r="AA1736" i="100" s="1"/>
  <c r="AB1736" i="100" s="1"/>
  <c r="Z1737" i="100"/>
  <c r="AA1737" i="100" s="1"/>
  <c r="AB1737" i="100" s="1"/>
  <c r="Z1738" i="100"/>
  <c r="AA1738" i="100" s="1"/>
  <c r="AB1738" i="100" s="1"/>
  <c r="Z1739" i="100"/>
  <c r="AA1739" i="100" s="1"/>
  <c r="AB1739" i="100" s="1"/>
  <c r="Z1740" i="100"/>
  <c r="AA1740" i="100" s="1"/>
  <c r="AB1740" i="100" s="1"/>
  <c r="Z1741" i="100"/>
  <c r="AA1741" i="100" s="1"/>
  <c r="AB1741" i="100" s="1"/>
  <c r="Z1742" i="100"/>
  <c r="AA1742" i="100" s="1"/>
  <c r="AB1742" i="100" s="1"/>
  <c r="Z1743" i="100"/>
  <c r="AA1743" i="100" s="1"/>
  <c r="AB1743" i="100" s="1"/>
  <c r="Z1744" i="100"/>
  <c r="AA1744" i="100" s="1"/>
  <c r="AB1744" i="100" s="1"/>
  <c r="Z1745" i="100"/>
  <c r="AA1745" i="100" s="1"/>
  <c r="AB1745" i="100" s="1"/>
  <c r="Z1746" i="100"/>
  <c r="AA1746" i="100" s="1"/>
  <c r="AB1746" i="100" s="1"/>
  <c r="Z1747" i="100"/>
  <c r="AA1747" i="100" s="1"/>
  <c r="AB1747" i="100" s="1"/>
  <c r="Z1748" i="100"/>
  <c r="AA1748" i="100" s="1"/>
  <c r="AB1748" i="100" s="1"/>
  <c r="Z1749" i="100"/>
  <c r="AA1749" i="100" s="1"/>
  <c r="AB1749" i="100" s="1"/>
  <c r="Z1750" i="100"/>
  <c r="AA1750" i="100" s="1"/>
  <c r="AB1750" i="100" s="1"/>
  <c r="Z1751" i="100"/>
  <c r="AA1751" i="100" s="1"/>
  <c r="AB1751" i="100" s="1"/>
  <c r="Z1752" i="100"/>
  <c r="AA1752" i="100" s="1"/>
  <c r="AB1752" i="100" s="1"/>
  <c r="Z1753" i="100"/>
  <c r="AA1753" i="100" s="1"/>
  <c r="AB1753" i="100" s="1"/>
  <c r="Z1754" i="100"/>
  <c r="AA1754" i="100" s="1"/>
  <c r="AB1754" i="100" s="1"/>
  <c r="Z1755" i="100"/>
  <c r="AA1755" i="100" s="1"/>
  <c r="AB1755" i="100" s="1"/>
  <c r="Z1756" i="100"/>
  <c r="AA1756" i="100" s="1"/>
  <c r="AB1756" i="100" s="1"/>
  <c r="Z1757" i="100"/>
  <c r="AA1757" i="100" s="1"/>
  <c r="AB1757" i="100" s="1"/>
  <c r="Z1758" i="100"/>
  <c r="AA1758" i="100" s="1"/>
  <c r="AB1758" i="100" s="1"/>
  <c r="Z1759" i="100"/>
  <c r="AA1759" i="100" s="1"/>
  <c r="AB1759" i="100" s="1"/>
  <c r="Z1760" i="100"/>
  <c r="AA1760" i="100" s="1"/>
  <c r="AB1760" i="100" s="1"/>
  <c r="Z1761" i="100"/>
  <c r="AA1761" i="100" s="1"/>
  <c r="AB1761" i="100" s="1"/>
  <c r="Z1762" i="100"/>
  <c r="AA1762" i="100" s="1"/>
  <c r="AB1762" i="100" s="1"/>
  <c r="Z1763" i="100"/>
  <c r="AA1763" i="100" s="1"/>
  <c r="AB1763" i="100" s="1"/>
  <c r="Z1764" i="100"/>
  <c r="AA1764" i="100" s="1"/>
  <c r="AB1764" i="100" s="1"/>
  <c r="Z1765" i="100"/>
  <c r="AA1765" i="100" s="1"/>
  <c r="AB1765" i="100" s="1"/>
  <c r="Z1766" i="100"/>
  <c r="AA1766" i="100" s="1"/>
  <c r="AB1766" i="100" s="1"/>
  <c r="Z1767" i="100"/>
  <c r="AA1767" i="100" s="1"/>
  <c r="AB1767" i="100" s="1"/>
  <c r="Z1768" i="100"/>
  <c r="AA1768" i="100" s="1"/>
  <c r="AB1768" i="100" s="1"/>
  <c r="Z1769" i="100"/>
  <c r="AA1769" i="100" s="1"/>
  <c r="AB1769" i="100" s="1"/>
  <c r="Z1770" i="100"/>
  <c r="AA1770" i="100" s="1"/>
  <c r="AB1770" i="100" s="1"/>
  <c r="Z1771" i="100"/>
  <c r="AA1771" i="100" s="1"/>
  <c r="AB1771" i="100" s="1"/>
  <c r="Z1772" i="100"/>
  <c r="AA1772" i="100" s="1"/>
  <c r="AB1772" i="100" s="1"/>
  <c r="Z1773" i="100"/>
  <c r="AA1773" i="100" s="1"/>
  <c r="AB1773" i="100" s="1"/>
  <c r="Z1774" i="100"/>
  <c r="AA1774" i="100" s="1"/>
  <c r="AB1774" i="100" s="1"/>
  <c r="Z1775" i="100"/>
  <c r="AA1775" i="100" s="1"/>
  <c r="AB1775" i="100" s="1"/>
  <c r="Z1776" i="100"/>
  <c r="AA1776" i="100" s="1"/>
  <c r="AB1776" i="100" s="1"/>
  <c r="Z1777" i="100"/>
  <c r="AA1777" i="100" s="1"/>
  <c r="AB1777" i="100" s="1"/>
  <c r="Z1778" i="100"/>
  <c r="AA1778" i="100" s="1"/>
  <c r="AB1778" i="100" s="1"/>
  <c r="Z1779" i="100"/>
  <c r="AA1779" i="100" s="1"/>
  <c r="AB1779" i="100" s="1"/>
  <c r="Z1780" i="100"/>
  <c r="AA1780" i="100" s="1"/>
  <c r="AB1780" i="100" s="1"/>
  <c r="Z1781" i="100"/>
  <c r="AA1781" i="100" s="1"/>
  <c r="AB1781" i="100" s="1"/>
  <c r="Z1782" i="100"/>
  <c r="AA1782" i="100" s="1"/>
  <c r="AB1782" i="100" s="1"/>
  <c r="Z1783" i="100"/>
  <c r="AA1783" i="100" s="1"/>
  <c r="AB1783" i="100" s="1"/>
  <c r="Z1784" i="100"/>
  <c r="AA1784" i="100" s="1"/>
  <c r="AB1784" i="100" s="1"/>
  <c r="Z1785" i="100"/>
  <c r="AA1785" i="100" s="1"/>
  <c r="AB1785" i="100" s="1"/>
  <c r="Z1786" i="100"/>
  <c r="AA1786" i="100" s="1"/>
  <c r="AB1786" i="100" s="1"/>
  <c r="Z1787" i="100"/>
  <c r="AA1787" i="100" s="1"/>
  <c r="AB1787" i="100" s="1"/>
  <c r="Z1788" i="100"/>
  <c r="AA1788" i="100" s="1"/>
  <c r="AB1788" i="100" s="1"/>
  <c r="Z1789" i="100"/>
  <c r="AA1789" i="100" s="1"/>
  <c r="AB1789" i="100" s="1"/>
  <c r="Z1790" i="100"/>
  <c r="AA1790" i="100" s="1"/>
  <c r="AB1790" i="100" s="1"/>
  <c r="Z1791" i="100"/>
  <c r="AA1791" i="100" s="1"/>
  <c r="AB1791" i="100" s="1"/>
  <c r="Z1792" i="100"/>
  <c r="AA1792" i="100" s="1"/>
  <c r="AB1792" i="100" s="1"/>
  <c r="Z1793" i="100"/>
  <c r="AA1793" i="100" s="1"/>
  <c r="AB1793" i="100" s="1"/>
  <c r="Z1794" i="100"/>
  <c r="AA1794" i="100" s="1"/>
  <c r="AB1794" i="100" s="1"/>
  <c r="Z1795" i="100"/>
  <c r="AA1795" i="100" s="1"/>
  <c r="AB1795" i="100" s="1"/>
  <c r="Z1796" i="100"/>
  <c r="AA1796" i="100" s="1"/>
  <c r="AB1796" i="100" s="1"/>
  <c r="Z1797" i="100"/>
  <c r="AA1797" i="100" s="1"/>
  <c r="AB1797" i="100" s="1"/>
  <c r="Z1798" i="100"/>
  <c r="AA1798" i="100" s="1"/>
  <c r="AB1798" i="100" s="1"/>
  <c r="Z1799" i="100"/>
  <c r="AA1799" i="100" s="1"/>
  <c r="AB1799" i="100" s="1"/>
  <c r="Z1800" i="100"/>
  <c r="AA1800" i="100" s="1"/>
  <c r="AB1800" i="100" s="1"/>
  <c r="Z1801" i="100"/>
  <c r="AA1801" i="100" s="1"/>
  <c r="AB1801" i="100" s="1"/>
  <c r="Z1802" i="100"/>
  <c r="AA1802" i="100" s="1"/>
  <c r="AB1802" i="100" s="1"/>
  <c r="Z1803" i="100"/>
  <c r="AA1803" i="100" s="1"/>
  <c r="AB1803" i="100" s="1"/>
  <c r="Z1804" i="100"/>
  <c r="AA1804" i="100" s="1"/>
  <c r="AB1804" i="100" s="1"/>
  <c r="Z1805" i="100"/>
  <c r="AA1805" i="100" s="1"/>
  <c r="AB1805" i="100" s="1"/>
  <c r="Z1806" i="100"/>
  <c r="AA1806" i="100" s="1"/>
  <c r="AB1806" i="100" s="1"/>
  <c r="Z1807" i="100"/>
  <c r="AA1807" i="100" s="1"/>
  <c r="AB1807" i="100" s="1"/>
  <c r="Z1808" i="100"/>
  <c r="AA1808" i="100" s="1"/>
  <c r="AB1808" i="100" s="1"/>
  <c r="Z1809" i="100"/>
  <c r="AA1809" i="100" s="1"/>
  <c r="AB1809" i="100" s="1"/>
  <c r="Z1810" i="100"/>
  <c r="AA1810" i="100" s="1"/>
  <c r="AB1810" i="100" s="1"/>
  <c r="Z1811" i="100"/>
  <c r="AA1811" i="100" s="1"/>
  <c r="AB1811" i="100" s="1"/>
  <c r="Z1812" i="100"/>
  <c r="AA1812" i="100" s="1"/>
  <c r="AB1812" i="100" s="1"/>
  <c r="Z1813" i="100"/>
  <c r="AA1813" i="100" s="1"/>
  <c r="AB1813" i="100" s="1"/>
  <c r="Z1814" i="100"/>
  <c r="AA1814" i="100" s="1"/>
  <c r="AB1814" i="100" s="1"/>
  <c r="Z1815" i="100"/>
  <c r="AA1815" i="100" s="1"/>
  <c r="AB1815" i="100" s="1"/>
  <c r="Z1816" i="100"/>
  <c r="AA1816" i="100" s="1"/>
  <c r="AB1816" i="100" s="1"/>
  <c r="Z1817" i="100"/>
  <c r="AA1817" i="100" s="1"/>
  <c r="AB1817" i="100" s="1"/>
  <c r="Z1818" i="100"/>
  <c r="AA1818" i="100" s="1"/>
  <c r="AB1818" i="100" s="1"/>
  <c r="Z1819" i="100"/>
  <c r="AA1819" i="100" s="1"/>
  <c r="AB1819" i="100" s="1"/>
  <c r="Z1820" i="100"/>
  <c r="AA1820" i="100" s="1"/>
  <c r="AB1820" i="100" s="1"/>
  <c r="Z1821" i="100"/>
  <c r="AA1821" i="100" s="1"/>
  <c r="AB1821" i="100" s="1"/>
  <c r="Z1822" i="100"/>
  <c r="AA1822" i="100" s="1"/>
  <c r="AB1822" i="100" s="1"/>
  <c r="Z1823" i="100"/>
  <c r="AA1823" i="100" s="1"/>
  <c r="AB1823" i="100" s="1"/>
  <c r="Z1824" i="100"/>
  <c r="AA1824" i="100" s="1"/>
  <c r="AB1824" i="100" s="1"/>
  <c r="Z1825" i="100"/>
  <c r="AA1825" i="100" s="1"/>
  <c r="AB1825" i="100" s="1"/>
  <c r="Z1826" i="100"/>
  <c r="AA1826" i="100" s="1"/>
  <c r="AB1826" i="100" s="1"/>
  <c r="Z1827" i="100"/>
  <c r="AA1827" i="100" s="1"/>
  <c r="AB1827" i="100" s="1"/>
  <c r="Z1828" i="100"/>
  <c r="AA1828" i="100" s="1"/>
  <c r="AB1828" i="100" s="1"/>
  <c r="Z1829" i="100"/>
  <c r="AA1829" i="100" s="1"/>
  <c r="AB1829" i="100" s="1"/>
  <c r="Z1830" i="100"/>
  <c r="AA1830" i="100" s="1"/>
  <c r="AB1830" i="100" s="1"/>
  <c r="Z1831" i="100"/>
  <c r="AA1831" i="100" s="1"/>
  <c r="AB1831" i="100" s="1"/>
  <c r="Z1832" i="100"/>
  <c r="AA1832" i="100" s="1"/>
  <c r="AB1832" i="100" s="1"/>
  <c r="Z1833" i="100"/>
  <c r="AA1833" i="100" s="1"/>
  <c r="AB1833" i="100" s="1"/>
  <c r="Z1834" i="100"/>
  <c r="AA1834" i="100" s="1"/>
  <c r="AB1834" i="100" s="1"/>
  <c r="Z1835" i="100"/>
  <c r="AA1835" i="100" s="1"/>
  <c r="AB1835" i="100" s="1"/>
  <c r="Z1836" i="100"/>
  <c r="AA1836" i="100" s="1"/>
  <c r="AB1836" i="100" s="1"/>
  <c r="Z1837" i="100"/>
  <c r="AA1837" i="100" s="1"/>
  <c r="AB1837" i="100" s="1"/>
  <c r="Z1838" i="100"/>
  <c r="AA1838" i="100" s="1"/>
  <c r="AB1838" i="100" s="1"/>
  <c r="Z1839" i="100"/>
  <c r="AA1839" i="100" s="1"/>
  <c r="AB1839" i="100" s="1"/>
  <c r="Z1840" i="100"/>
  <c r="AA1840" i="100" s="1"/>
  <c r="AB1840" i="100" s="1"/>
  <c r="Z1841" i="100"/>
  <c r="AA1841" i="100" s="1"/>
  <c r="AB1841" i="100" s="1"/>
  <c r="Z1842" i="100"/>
  <c r="AA1842" i="100" s="1"/>
  <c r="AB1842" i="100" s="1"/>
  <c r="Z1843" i="100"/>
  <c r="AA1843" i="100" s="1"/>
  <c r="AB1843" i="100" s="1"/>
  <c r="Z1844" i="100"/>
  <c r="AA1844" i="100" s="1"/>
  <c r="AB1844" i="100" s="1"/>
  <c r="Z1845" i="100"/>
  <c r="AA1845" i="100" s="1"/>
  <c r="AB1845" i="100" s="1"/>
  <c r="Z1846" i="100"/>
  <c r="AA1846" i="100" s="1"/>
  <c r="AB1846" i="100" s="1"/>
  <c r="Z1847" i="100"/>
  <c r="AA1847" i="100" s="1"/>
  <c r="AB1847" i="100" s="1"/>
  <c r="Z1848" i="100"/>
  <c r="AA1848" i="100" s="1"/>
  <c r="AB1848" i="100" s="1"/>
  <c r="Z1849" i="100"/>
  <c r="AA1849" i="100" s="1"/>
  <c r="AB1849" i="100" s="1"/>
  <c r="Z1850" i="100"/>
  <c r="AA1850" i="100" s="1"/>
  <c r="AB1850" i="100" s="1"/>
  <c r="Z1851" i="100"/>
  <c r="AA1851" i="100" s="1"/>
  <c r="AB1851" i="100" s="1"/>
  <c r="Z1852" i="100"/>
  <c r="AA1852" i="100" s="1"/>
  <c r="AB1852" i="100" s="1"/>
  <c r="Z1853" i="100"/>
  <c r="AA1853" i="100" s="1"/>
  <c r="AB1853" i="100" s="1"/>
  <c r="Z1854" i="100"/>
  <c r="AA1854" i="100" s="1"/>
  <c r="AB1854" i="100" s="1"/>
  <c r="Z1855" i="100"/>
  <c r="AA1855" i="100" s="1"/>
  <c r="AB1855" i="100" s="1"/>
  <c r="Z1856" i="100"/>
  <c r="AA1856" i="100" s="1"/>
  <c r="AB1856" i="100" s="1"/>
  <c r="Z1857" i="100"/>
  <c r="AA1857" i="100" s="1"/>
  <c r="AB1857" i="100" s="1"/>
  <c r="Z1858" i="100"/>
  <c r="AA1858" i="100" s="1"/>
  <c r="AB1858" i="100" s="1"/>
  <c r="Z1859" i="100"/>
  <c r="AA1859" i="100" s="1"/>
  <c r="AB1859" i="100" s="1"/>
  <c r="Z1860" i="100"/>
  <c r="AA1860" i="100" s="1"/>
  <c r="AB1860" i="100" s="1"/>
  <c r="Z1861" i="100"/>
  <c r="AA1861" i="100" s="1"/>
  <c r="AB1861" i="100" s="1"/>
  <c r="Z1862" i="100"/>
  <c r="AA1862" i="100" s="1"/>
  <c r="AB1862" i="100" s="1"/>
  <c r="Z1863" i="100"/>
  <c r="AA1863" i="100" s="1"/>
  <c r="AB1863" i="100" s="1"/>
  <c r="Z1864" i="100"/>
  <c r="AA1864" i="100" s="1"/>
  <c r="AB1864" i="100" s="1"/>
  <c r="Z1865" i="100"/>
  <c r="AA1865" i="100" s="1"/>
  <c r="AB1865" i="100" s="1"/>
  <c r="Z1866" i="100"/>
  <c r="AA1866" i="100" s="1"/>
  <c r="AB1866" i="100" s="1"/>
  <c r="Z1867" i="100"/>
  <c r="AA1867" i="100" s="1"/>
  <c r="AB1867" i="100" s="1"/>
  <c r="Z1868" i="100"/>
  <c r="AA1868" i="100" s="1"/>
  <c r="AB1868" i="100" s="1"/>
  <c r="Z1869" i="100"/>
  <c r="AA1869" i="100" s="1"/>
  <c r="AB1869" i="100" s="1"/>
  <c r="Z1870" i="100"/>
  <c r="AA1870" i="100" s="1"/>
  <c r="AB1870" i="100" s="1"/>
  <c r="Z1871" i="100"/>
  <c r="AA1871" i="100" s="1"/>
  <c r="AB1871" i="100" s="1"/>
  <c r="Z1872" i="100"/>
  <c r="AA1872" i="100" s="1"/>
  <c r="AB1872" i="100" s="1"/>
  <c r="Z1873" i="100"/>
  <c r="AA1873" i="100" s="1"/>
  <c r="AB1873" i="100" s="1"/>
  <c r="Z1874" i="100"/>
  <c r="AA1874" i="100" s="1"/>
  <c r="AB1874" i="100" s="1"/>
  <c r="Z1875" i="100"/>
  <c r="AA1875" i="100" s="1"/>
  <c r="AB1875" i="100" s="1"/>
  <c r="Z1876" i="100"/>
  <c r="AA1876" i="100" s="1"/>
  <c r="AB1876" i="100" s="1"/>
  <c r="Z1877" i="100"/>
  <c r="AA1877" i="100" s="1"/>
  <c r="AB1877" i="100" s="1"/>
  <c r="Z1878" i="100"/>
  <c r="AA1878" i="100" s="1"/>
  <c r="AB1878" i="100" s="1"/>
  <c r="Z1879" i="100"/>
  <c r="AA1879" i="100" s="1"/>
  <c r="AB1879" i="100" s="1"/>
  <c r="Z1880" i="100"/>
  <c r="AA1880" i="100" s="1"/>
  <c r="AB1880" i="100" s="1"/>
  <c r="Z1881" i="100"/>
  <c r="AA1881" i="100" s="1"/>
  <c r="AB1881" i="100" s="1"/>
  <c r="Z1882" i="100"/>
  <c r="AA1882" i="100" s="1"/>
  <c r="AB1882" i="100" s="1"/>
  <c r="Z1883" i="100"/>
  <c r="AA1883" i="100" s="1"/>
  <c r="AB1883" i="100" s="1"/>
  <c r="Z1884" i="100"/>
  <c r="AA1884" i="100" s="1"/>
  <c r="AB1884" i="100" s="1"/>
  <c r="Z1885" i="100"/>
  <c r="AA1885" i="100" s="1"/>
  <c r="AB1885" i="100" s="1"/>
  <c r="Z1886" i="100"/>
  <c r="AA1886" i="100" s="1"/>
  <c r="AB1886" i="100" s="1"/>
  <c r="Z1887" i="100"/>
  <c r="AA1887" i="100" s="1"/>
  <c r="AB1887" i="100" s="1"/>
  <c r="Z1888" i="100"/>
  <c r="AA1888" i="100" s="1"/>
  <c r="AB1888" i="100" s="1"/>
  <c r="Z1889" i="100"/>
  <c r="AA1889" i="100" s="1"/>
  <c r="AB1889" i="100" s="1"/>
  <c r="Z1890" i="100"/>
  <c r="AA1890" i="100" s="1"/>
  <c r="AB1890" i="100" s="1"/>
  <c r="Z1891" i="100"/>
  <c r="AA1891" i="100" s="1"/>
  <c r="AB1891" i="100" s="1"/>
  <c r="Z1892" i="100"/>
  <c r="AA1892" i="100" s="1"/>
  <c r="AB1892" i="100" s="1"/>
  <c r="Z1893" i="100"/>
  <c r="AA1893" i="100" s="1"/>
  <c r="AB1893" i="100" s="1"/>
  <c r="Z1894" i="100"/>
  <c r="AA1894" i="100" s="1"/>
  <c r="AB1894" i="100" s="1"/>
  <c r="Z1895" i="100"/>
  <c r="AA1895" i="100" s="1"/>
  <c r="AB1895" i="100" s="1"/>
  <c r="Z1896" i="100"/>
  <c r="AA1896" i="100" s="1"/>
  <c r="AB1896" i="100" s="1"/>
  <c r="Z1897" i="100"/>
  <c r="AA1897" i="100" s="1"/>
  <c r="AB1897" i="100" s="1"/>
  <c r="Z1898" i="100"/>
  <c r="AA1898" i="100" s="1"/>
  <c r="AB1898" i="100" s="1"/>
  <c r="Z1899" i="100"/>
  <c r="AA1899" i="100" s="1"/>
  <c r="AB1899" i="100" s="1"/>
  <c r="Z1900" i="100"/>
  <c r="AA1900" i="100" s="1"/>
  <c r="AB1900" i="100" s="1"/>
  <c r="Z1901" i="100"/>
  <c r="AA1901" i="100" s="1"/>
  <c r="AB1901" i="100" s="1"/>
  <c r="Z1902" i="100"/>
  <c r="AA1902" i="100" s="1"/>
  <c r="AB1902" i="100" s="1"/>
  <c r="Z1903" i="100"/>
  <c r="AA1903" i="100" s="1"/>
  <c r="AB1903" i="100" s="1"/>
  <c r="Z1904" i="100"/>
  <c r="AA1904" i="100" s="1"/>
  <c r="AB1904" i="100" s="1"/>
  <c r="Z1905" i="100"/>
  <c r="AA1905" i="100" s="1"/>
  <c r="AB1905" i="100" s="1"/>
  <c r="Z1906" i="100"/>
  <c r="AA1906" i="100" s="1"/>
  <c r="AB1906" i="100" s="1"/>
  <c r="Z1907" i="100"/>
  <c r="AA1907" i="100" s="1"/>
  <c r="AB1907" i="100" s="1"/>
  <c r="Z1908" i="100"/>
  <c r="AA1908" i="100" s="1"/>
  <c r="AB1908" i="100" s="1"/>
  <c r="Z1909" i="100"/>
  <c r="AA1909" i="100" s="1"/>
  <c r="AB1909" i="100" s="1"/>
  <c r="Z1910" i="100"/>
  <c r="AA1910" i="100" s="1"/>
  <c r="AB1910" i="100" s="1"/>
  <c r="Z1911" i="100"/>
  <c r="AA1911" i="100" s="1"/>
  <c r="AB1911" i="100" s="1"/>
  <c r="Z1912" i="100"/>
  <c r="AA1912" i="100" s="1"/>
  <c r="AB1912" i="100" s="1"/>
  <c r="Z1913" i="100"/>
  <c r="AA1913" i="100" s="1"/>
  <c r="AB1913" i="100" s="1"/>
  <c r="Z1914" i="100"/>
  <c r="AA1914" i="100" s="1"/>
  <c r="AB1914" i="100" s="1"/>
  <c r="Z1915" i="100"/>
  <c r="AA1915" i="100" s="1"/>
  <c r="AB1915" i="100" s="1"/>
  <c r="Z1916" i="100"/>
  <c r="AA1916" i="100" s="1"/>
  <c r="AB1916" i="100" s="1"/>
  <c r="Z1917" i="100"/>
  <c r="AA1917" i="100" s="1"/>
  <c r="AB1917" i="100" s="1"/>
  <c r="Z1918" i="100"/>
  <c r="AA1918" i="100" s="1"/>
  <c r="AB1918" i="100" s="1"/>
  <c r="Z1919" i="100"/>
  <c r="AA1919" i="100" s="1"/>
  <c r="AB1919" i="100" s="1"/>
  <c r="Z1920" i="100"/>
  <c r="AA1920" i="100" s="1"/>
  <c r="AB1920" i="100" s="1"/>
  <c r="Z1921" i="100"/>
  <c r="AA1921" i="100" s="1"/>
  <c r="AB1921" i="100" s="1"/>
  <c r="Z1922" i="100"/>
  <c r="AA1922" i="100" s="1"/>
  <c r="AB1922" i="100" s="1"/>
  <c r="Z1923" i="100"/>
  <c r="AA1923" i="100" s="1"/>
  <c r="AB1923" i="100" s="1"/>
  <c r="Z1924" i="100"/>
  <c r="AA1924" i="100" s="1"/>
  <c r="AB1924" i="100" s="1"/>
  <c r="Z1925" i="100"/>
  <c r="AA1925" i="100" s="1"/>
  <c r="AB1925" i="100" s="1"/>
  <c r="Z1926" i="100"/>
  <c r="AA1926" i="100" s="1"/>
  <c r="AB1926" i="100" s="1"/>
  <c r="Z1927" i="100"/>
  <c r="AA1927" i="100" s="1"/>
  <c r="AB1927" i="100" s="1"/>
  <c r="Z1928" i="100"/>
  <c r="AA1928" i="100" s="1"/>
  <c r="AB1928" i="100" s="1"/>
  <c r="Z1929" i="100"/>
  <c r="AA1929" i="100" s="1"/>
  <c r="AB1929" i="100" s="1"/>
  <c r="Z1930" i="100"/>
  <c r="AA1930" i="100" s="1"/>
  <c r="AB1930" i="100" s="1"/>
  <c r="Z1931" i="100"/>
  <c r="AA1931" i="100" s="1"/>
  <c r="AB1931" i="100" s="1"/>
  <c r="Z1932" i="100"/>
  <c r="AA1932" i="100" s="1"/>
  <c r="AB1932" i="100" s="1"/>
  <c r="Z1933" i="100"/>
  <c r="AA1933" i="100" s="1"/>
  <c r="AB1933" i="100" s="1"/>
  <c r="Z1934" i="100"/>
  <c r="AA1934" i="100" s="1"/>
  <c r="AB1934" i="100" s="1"/>
  <c r="Z1935" i="100"/>
  <c r="AA1935" i="100" s="1"/>
  <c r="AB1935" i="100" s="1"/>
  <c r="Z1936" i="100"/>
  <c r="AA1936" i="100" s="1"/>
  <c r="AB1936" i="100" s="1"/>
  <c r="Z1937" i="100"/>
  <c r="AA1937" i="100" s="1"/>
  <c r="AB1937" i="100" s="1"/>
  <c r="Z1938" i="100"/>
  <c r="AA1938" i="100" s="1"/>
  <c r="AB1938" i="100" s="1"/>
  <c r="Z1939" i="100"/>
  <c r="AA1939" i="100" s="1"/>
  <c r="AB1939" i="100" s="1"/>
  <c r="Z1940" i="100"/>
  <c r="AA1940" i="100" s="1"/>
  <c r="AB1940" i="100" s="1"/>
  <c r="Z1941" i="100"/>
  <c r="AA1941" i="100" s="1"/>
  <c r="AB1941" i="100" s="1"/>
  <c r="Z1942" i="100"/>
  <c r="AA1942" i="100" s="1"/>
  <c r="AB1942" i="100" s="1"/>
  <c r="Z1943" i="100"/>
  <c r="AA1943" i="100" s="1"/>
  <c r="AB1943" i="100" s="1"/>
  <c r="Z1944" i="100"/>
  <c r="AA1944" i="100" s="1"/>
  <c r="AB1944" i="100" s="1"/>
  <c r="Z1945" i="100"/>
  <c r="AA1945" i="100" s="1"/>
  <c r="AB1945" i="100" s="1"/>
  <c r="Z1946" i="100"/>
  <c r="AA1946" i="100" s="1"/>
  <c r="AB1946" i="100" s="1"/>
  <c r="Z1947" i="100"/>
  <c r="AA1947" i="100" s="1"/>
  <c r="AB1947" i="100" s="1"/>
  <c r="Z1948" i="100"/>
  <c r="AA1948" i="100" s="1"/>
  <c r="AB1948" i="100" s="1"/>
  <c r="Z1949" i="100"/>
  <c r="AA1949" i="100" s="1"/>
  <c r="AB1949" i="100" s="1"/>
  <c r="Z1950" i="100"/>
  <c r="AA1950" i="100" s="1"/>
  <c r="AB1950" i="100" s="1"/>
  <c r="Z1951" i="100"/>
  <c r="AA1951" i="100" s="1"/>
  <c r="AB1951" i="100" s="1"/>
  <c r="Z1952" i="100"/>
  <c r="AA1952" i="100" s="1"/>
  <c r="AB1952" i="100" s="1"/>
  <c r="Z1953" i="100"/>
  <c r="AA1953" i="100" s="1"/>
  <c r="AB1953" i="100" s="1"/>
  <c r="Z1954" i="100"/>
  <c r="AA1954" i="100" s="1"/>
  <c r="AB1954" i="100" s="1"/>
  <c r="Z1955" i="100"/>
  <c r="AA1955" i="100" s="1"/>
  <c r="AB1955" i="100" s="1"/>
  <c r="Z1956" i="100"/>
  <c r="AA1956" i="100" s="1"/>
  <c r="AB1956" i="100" s="1"/>
  <c r="Z1957" i="100"/>
  <c r="AA1957" i="100" s="1"/>
  <c r="AB1957" i="100" s="1"/>
  <c r="Z1958" i="100"/>
  <c r="AA1958" i="100" s="1"/>
  <c r="AB1958" i="100" s="1"/>
  <c r="Z1959" i="100"/>
  <c r="AA1959" i="100" s="1"/>
  <c r="AB1959" i="100" s="1"/>
  <c r="Z1960" i="100"/>
  <c r="AA1960" i="100" s="1"/>
  <c r="AB1960" i="100" s="1"/>
  <c r="Z1961" i="100"/>
  <c r="AA1961" i="100" s="1"/>
  <c r="AB1961" i="100" s="1"/>
  <c r="Z1962" i="100"/>
  <c r="AA1962" i="100" s="1"/>
  <c r="AB1962" i="100" s="1"/>
  <c r="Z1963" i="100"/>
  <c r="AA1963" i="100" s="1"/>
  <c r="AB1963" i="100" s="1"/>
  <c r="Z1964" i="100"/>
  <c r="AA1964" i="100" s="1"/>
  <c r="AB1964" i="100" s="1"/>
  <c r="Z1965" i="100"/>
  <c r="AA1965" i="100" s="1"/>
  <c r="AB1965" i="100" s="1"/>
  <c r="Z1966" i="100"/>
  <c r="AA1966" i="100" s="1"/>
  <c r="AB1966" i="100" s="1"/>
  <c r="Z1967" i="100"/>
  <c r="AA1967" i="100" s="1"/>
  <c r="AB1967" i="100" s="1"/>
  <c r="Z1968" i="100"/>
  <c r="AA1968" i="100" s="1"/>
  <c r="AB1968" i="100" s="1"/>
  <c r="Z1969" i="100"/>
  <c r="AA1969" i="100" s="1"/>
  <c r="AB1969" i="100" s="1"/>
  <c r="Z1970" i="100"/>
  <c r="AA1970" i="100" s="1"/>
  <c r="AB1970" i="100" s="1"/>
  <c r="Z1971" i="100"/>
  <c r="AA1971" i="100" s="1"/>
  <c r="AB1971" i="100" s="1"/>
  <c r="Z1972" i="100"/>
  <c r="AA1972" i="100" s="1"/>
  <c r="AB1972" i="100" s="1"/>
  <c r="Z1973" i="100"/>
  <c r="AA1973" i="100" s="1"/>
  <c r="AB1973" i="100" s="1"/>
  <c r="Z1974" i="100"/>
  <c r="AA1974" i="100" s="1"/>
  <c r="AB1974" i="100" s="1"/>
  <c r="Z1975" i="100"/>
  <c r="AA1975" i="100" s="1"/>
  <c r="AB1975" i="100" s="1"/>
  <c r="Z1976" i="100"/>
  <c r="AA1976" i="100" s="1"/>
  <c r="AB1976" i="100" s="1"/>
  <c r="Z1977" i="100"/>
  <c r="AA1977" i="100" s="1"/>
  <c r="AB1977" i="100" s="1"/>
  <c r="Z1978" i="100"/>
  <c r="AA1978" i="100" s="1"/>
  <c r="AB1978" i="100" s="1"/>
  <c r="Z1979" i="100"/>
  <c r="AA1979" i="100" s="1"/>
  <c r="AB1979" i="100" s="1"/>
  <c r="Z1980" i="100"/>
  <c r="AA1980" i="100" s="1"/>
  <c r="AB1980" i="100" s="1"/>
  <c r="Z1981" i="100"/>
  <c r="AA1981" i="100" s="1"/>
  <c r="AB1981" i="100" s="1"/>
  <c r="Z1982" i="100"/>
  <c r="AA1982" i="100" s="1"/>
  <c r="AB1982" i="100" s="1"/>
  <c r="Z1983" i="100"/>
  <c r="AA1983" i="100" s="1"/>
  <c r="AB1983" i="100" s="1"/>
  <c r="Z1984" i="100"/>
  <c r="AA1984" i="100" s="1"/>
  <c r="AB1984" i="100" s="1"/>
  <c r="Z1985" i="100"/>
  <c r="AA1985" i="100" s="1"/>
  <c r="AB1985" i="100" s="1"/>
  <c r="Z1986" i="100"/>
  <c r="AA1986" i="100" s="1"/>
  <c r="AB1986" i="100" s="1"/>
  <c r="Z1987" i="100"/>
  <c r="AA1987" i="100" s="1"/>
  <c r="AB1987" i="100" s="1"/>
  <c r="Z1988" i="100"/>
  <c r="AA1988" i="100" s="1"/>
  <c r="AB1988" i="100" s="1"/>
  <c r="Z1989" i="100"/>
  <c r="AA1989" i="100" s="1"/>
  <c r="AB1989" i="100" s="1"/>
  <c r="Z1990" i="100"/>
  <c r="AA1990" i="100" s="1"/>
  <c r="AB1990" i="100" s="1"/>
  <c r="Z1991" i="100"/>
  <c r="AA1991" i="100" s="1"/>
  <c r="AB1991" i="100" s="1"/>
  <c r="Z1992" i="100"/>
  <c r="AA1992" i="100" s="1"/>
  <c r="AB1992" i="100" s="1"/>
  <c r="Z1993" i="100"/>
  <c r="AA1993" i="100" s="1"/>
  <c r="AB1993" i="100" s="1"/>
  <c r="Z1994" i="100"/>
  <c r="AA1994" i="100" s="1"/>
  <c r="AB1994" i="100" s="1"/>
  <c r="Z1995" i="100"/>
  <c r="AA1995" i="100" s="1"/>
  <c r="AB1995" i="100" s="1"/>
  <c r="Z1996" i="100"/>
  <c r="AA1996" i="100" s="1"/>
  <c r="AB1996" i="100" s="1"/>
  <c r="Z1997" i="100"/>
  <c r="AA1997" i="100" s="1"/>
  <c r="AB1997" i="100" s="1"/>
  <c r="Z1998" i="100"/>
  <c r="AA1998" i="100" s="1"/>
  <c r="AB1998" i="100" s="1"/>
  <c r="Z1999" i="100"/>
  <c r="AA1999" i="100" s="1"/>
  <c r="AB1999" i="100" s="1"/>
  <c r="Z2000" i="100"/>
  <c r="AA2000" i="100" s="1"/>
  <c r="AB2000" i="100" s="1"/>
  <c r="Z2001" i="100"/>
  <c r="AA2001" i="100" s="1"/>
  <c r="AB2001" i="100" s="1"/>
  <c r="Z2002" i="100"/>
  <c r="AA2002" i="100" s="1"/>
  <c r="AB2002" i="100" s="1"/>
  <c r="Z2003" i="100"/>
  <c r="AA2003" i="100" s="1"/>
  <c r="AB2003" i="100" s="1"/>
  <c r="Z2004" i="100"/>
  <c r="AA2004" i="100" s="1"/>
  <c r="AB2004" i="100" s="1"/>
  <c r="Z2005" i="100"/>
  <c r="AA2005" i="100" s="1"/>
  <c r="AB2005" i="100" s="1"/>
  <c r="Z2006" i="100"/>
  <c r="AA2006" i="100" s="1"/>
  <c r="AB2006" i="100" s="1"/>
  <c r="Z2007" i="100"/>
  <c r="AA2007" i="100" s="1"/>
  <c r="AB2007" i="100" s="1"/>
  <c r="Z2008" i="100"/>
  <c r="AA2008" i="100" s="1"/>
  <c r="AB2008" i="100" s="1"/>
  <c r="Z2009" i="100"/>
  <c r="AA2009" i="100" s="1"/>
  <c r="AB2009" i="100" s="1"/>
  <c r="Z2010" i="100"/>
  <c r="AA2010" i="100" s="1"/>
  <c r="AB2010" i="100" s="1"/>
  <c r="Z2011" i="100"/>
  <c r="AA2011" i="100" s="1"/>
  <c r="AB2011" i="100" s="1"/>
  <c r="Z2012" i="100"/>
  <c r="AA2012" i="100" s="1"/>
  <c r="AB2012" i="100" s="1"/>
  <c r="Z2013" i="100"/>
  <c r="AA2013" i="100" s="1"/>
  <c r="AB2013" i="100" s="1"/>
  <c r="Z2014" i="100"/>
  <c r="AA2014" i="100" s="1"/>
  <c r="AB2014" i="100" s="1"/>
  <c r="Z2015" i="100"/>
  <c r="AA2015" i="100" s="1"/>
  <c r="AB2015" i="100" s="1"/>
  <c r="Z2016" i="100"/>
  <c r="AA2016" i="100" s="1"/>
  <c r="AB2016" i="100" s="1"/>
  <c r="Z2017" i="100"/>
  <c r="AA2017" i="100" s="1"/>
  <c r="AB2017" i="100" s="1"/>
  <c r="Z2018" i="100"/>
  <c r="AA2018" i="100" s="1"/>
  <c r="AB2018" i="100" s="1"/>
  <c r="Z2019" i="100"/>
  <c r="AA2019" i="100" s="1"/>
  <c r="AB2019" i="100" s="1"/>
  <c r="Z2020" i="100"/>
  <c r="AA2020" i="100" s="1"/>
  <c r="AB2020" i="100" s="1"/>
  <c r="Z2021" i="100"/>
  <c r="AA2021" i="100" s="1"/>
  <c r="AB2021" i="100" s="1"/>
  <c r="Z2022" i="100"/>
  <c r="AA2022" i="100" s="1"/>
  <c r="AB2022" i="100" s="1"/>
  <c r="Z2023" i="100"/>
  <c r="AA2023" i="100" s="1"/>
  <c r="AB2023" i="100" s="1"/>
  <c r="Z2024" i="100"/>
  <c r="AA2024" i="100" s="1"/>
  <c r="AB2024" i="100" s="1"/>
  <c r="Z2025" i="100"/>
  <c r="AA2025" i="100" s="1"/>
  <c r="AB2025" i="100" s="1"/>
  <c r="Z2026" i="100"/>
  <c r="AA2026" i="100" s="1"/>
  <c r="AB2026" i="100" s="1"/>
  <c r="Z2027" i="100"/>
  <c r="AA2027" i="100" s="1"/>
  <c r="AB2027" i="100" s="1"/>
  <c r="Z2028" i="100"/>
  <c r="AA2028" i="100" s="1"/>
  <c r="AB2028" i="100" s="1"/>
  <c r="Z2029" i="100"/>
  <c r="AA2029" i="100" s="1"/>
  <c r="AB2029" i="100" s="1"/>
  <c r="Z2030" i="100"/>
  <c r="AA2030" i="100" s="1"/>
  <c r="AB2030" i="100" s="1"/>
  <c r="Z2031" i="100"/>
  <c r="AA2031" i="100" s="1"/>
  <c r="AB2031" i="100" s="1"/>
  <c r="Z2032" i="100"/>
  <c r="AA2032" i="100" s="1"/>
  <c r="AB2032" i="100" s="1"/>
  <c r="Z2033" i="100"/>
  <c r="AA2033" i="100" s="1"/>
  <c r="AB2033" i="100" s="1"/>
  <c r="Z2034" i="100"/>
  <c r="AA2034" i="100" s="1"/>
  <c r="AB2034" i="100" s="1"/>
  <c r="Z2035" i="100"/>
  <c r="AA2035" i="100" s="1"/>
  <c r="AB2035" i="100" s="1"/>
  <c r="Z2036" i="100"/>
  <c r="AA2036" i="100" s="1"/>
  <c r="AB2036" i="100" s="1"/>
  <c r="Z2037" i="100"/>
  <c r="AA2037" i="100" s="1"/>
  <c r="AB2037" i="100" s="1"/>
  <c r="Z2038" i="100"/>
  <c r="AA2038" i="100" s="1"/>
  <c r="AB2038" i="100" s="1"/>
  <c r="Z2039" i="100"/>
  <c r="AA2039" i="100" s="1"/>
  <c r="AB2039" i="100" s="1"/>
  <c r="Z2040" i="100"/>
  <c r="AA2040" i="100" s="1"/>
  <c r="AB2040" i="100" s="1"/>
  <c r="Z2041" i="100"/>
  <c r="AA2041" i="100" s="1"/>
  <c r="AB2041" i="100" s="1"/>
  <c r="Z2042" i="100"/>
  <c r="AA2042" i="100" s="1"/>
  <c r="AB2042" i="100" s="1"/>
  <c r="Z2043" i="100"/>
  <c r="AA2043" i="100" s="1"/>
  <c r="AB2043" i="100" s="1"/>
  <c r="Z2044" i="100"/>
  <c r="AA2044" i="100" s="1"/>
  <c r="AB2044" i="100" s="1"/>
  <c r="Z2045" i="100"/>
  <c r="AA2045" i="100" s="1"/>
  <c r="AB2045" i="100" s="1"/>
  <c r="Z2046" i="100"/>
  <c r="AA2046" i="100" s="1"/>
  <c r="AB2046" i="100" s="1"/>
  <c r="Z2047" i="100"/>
  <c r="AA2047" i="100" s="1"/>
  <c r="AB2047" i="100" s="1"/>
  <c r="Z2048" i="100"/>
  <c r="AA2048" i="100" s="1"/>
  <c r="AB2048" i="100" s="1"/>
  <c r="Z2049" i="100"/>
  <c r="AA2049" i="100" s="1"/>
  <c r="AB2049" i="100" s="1"/>
  <c r="Z2050" i="100"/>
  <c r="AA2050" i="100" s="1"/>
  <c r="AB2050" i="100" s="1"/>
  <c r="Z2051" i="100"/>
  <c r="AA2051" i="100" s="1"/>
  <c r="AB2051" i="100" s="1"/>
  <c r="Z2052" i="100"/>
  <c r="AA2052" i="100" s="1"/>
  <c r="AB2052" i="100" s="1"/>
  <c r="Z2053" i="100"/>
  <c r="AA2053" i="100" s="1"/>
  <c r="AB2053" i="100" s="1"/>
  <c r="Z2054" i="100"/>
  <c r="AA2054" i="100" s="1"/>
  <c r="AB2054" i="100" s="1"/>
  <c r="Z2055" i="100"/>
  <c r="AA2055" i="100" s="1"/>
  <c r="AB2055" i="100" s="1"/>
  <c r="Z2056" i="100"/>
  <c r="AA2056" i="100" s="1"/>
  <c r="AB2056" i="100" s="1"/>
  <c r="Z2057" i="100"/>
  <c r="AA2057" i="100" s="1"/>
  <c r="AB2057" i="100" s="1"/>
  <c r="Z2058" i="100"/>
  <c r="AA2058" i="100" s="1"/>
  <c r="AB2058" i="100" s="1"/>
  <c r="Z2059" i="100"/>
  <c r="AA2059" i="100" s="1"/>
  <c r="AB2059" i="100" s="1"/>
  <c r="Z2060" i="100"/>
  <c r="AA2060" i="100" s="1"/>
  <c r="AB2060" i="100" s="1"/>
  <c r="Z2061" i="100"/>
  <c r="AA2061" i="100" s="1"/>
  <c r="AB2061" i="100" s="1"/>
  <c r="Z2062" i="100"/>
  <c r="AA2062" i="100" s="1"/>
  <c r="AB2062" i="100" s="1"/>
  <c r="Z2063" i="100"/>
  <c r="AA2063" i="100" s="1"/>
  <c r="AB2063" i="100" s="1"/>
  <c r="Z2064" i="100"/>
  <c r="AA2064" i="100" s="1"/>
  <c r="AB2064" i="100" s="1"/>
  <c r="Z2065" i="100"/>
  <c r="AA2065" i="100" s="1"/>
  <c r="AB2065" i="100" s="1"/>
  <c r="Z2066" i="100"/>
  <c r="AA2066" i="100" s="1"/>
  <c r="AB2066" i="100" s="1"/>
  <c r="Z2067" i="100"/>
  <c r="AA2067" i="100" s="1"/>
  <c r="AB2067" i="100" s="1"/>
  <c r="Z2068" i="100"/>
  <c r="AA2068" i="100" s="1"/>
  <c r="AB2068" i="100" s="1"/>
  <c r="Z2069" i="100"/>
  <c r="AA2069" i="100" s="1"/>
  <c r="AB2069" i="100" s="1"/>
  <c r="Z2070" i="100"/>
  <c r="AA2070" i="100" s="1"/>
  <c r="AB2070" i="100" s="1"/>
  <c r="Z2071" i="100"/>
  <c r="AA2071" i="100" s="1"/>
  <c r="AB2071" i="100" s="1"/>
  <c r="Z2072" i="100"/>
  <c r="AA2072" i="100" s="1"/>
  <c r="AB2072" i="100" s="1"/>
  <c r="Z2073" i="100"/>
  <c r="AA2073" i="100" s="1"/>
  <c r="AB2073" i="100" s="1"/>
  <c r="Z2074" i="100"/>
  <c r="AA2074" i="100" s="1"/>
  <c r="AB2074" i="100" s="1"/>
  <c r="Z2075" i="100"/>
  <c r="AA2075" i="100" s="1"/>
  <c r="AB2075" i="100" s="1"/>
  <c r="Z2076" i="100"/>
  <c r="AA2076" i="100" s="1"/>
  <c r="AB2076" i="100" s="1"/>
  <c r="Z2077" i="100"/>
  <c r="AA2077" i="100" s="1"/>
  <c r="AB2077" i="100" s="1"/>
  <c r="Z2078" i="100"/>
  <c r="AA2078" i="100" s="1"/>
  <c r="AB2078" i="100" s="1"/>
  <c r="Z2079" i="100"/>
  <c r="AA2079" i="100" s="1"/>
  <c r="AB2079" i="100" s="1"/>
  <c r="Z2080" i="100"/>
  <c r="AA2080" i="100" s="1"/>
  <c r="AB2080" i="100" s="1"/>
  <c r="Z2081" i="100"/>
  <c r="AA2081" i="100" s="1"/>
  <c r="AB2081" i="100" s="1"/>
  <c r="Z2082" i="100"/>
  <c r="AA2082" i="100" s="1"/>
  <c r="AB2082" i="100" s="1"/>
  <c r="Z2083" i="100"/>
  <c r="AA2083" i="100" s="1"/>
  <c r="AB2083" i="100" s="1"/>
  <c r="Z2084" i="100"/>
  <c r="AA2084" i="100" s="1"/>
  <c r="AB2084" i="100" s="1"/>
  <c r="Z2085" i="100"/>
  <c r="AA2085" i="100" s="1"/>
  <c r="AB2085" i="100" s="1"/>
  <c r="Z2086" i="100"/>
  <c r="AA2086" i="100" s="1"/>
  <c r="AB2086" i="100" s="1"/>
  <c r="Z2087" i="100"/>
  <c r="AA2087" i="100" s="1"/>
  <c r="AB2087" i="100" s="1"/>
  <c r="Z2088" i="100"/>
  <c r="AA2088" i="100" s="1"/>
  <c r="AB2088" i="100" s="1"/>
  <c r="Z2089" i="100"/>
  <c r="AA2089" i="100" s="1"/>
  <c r="AB2089" i="100" s="1"/>
  <c r="Z2090" i="100"/>
  <c r="AA2090" i="100" s="1"/>
  <c r="AB2090" i="100" s="1"/>
  <c r="Z2091" i="100"/>
  <c r="AA2091" i="100" s="1"/>
  <c r="AB2091" i="100" s="1"/>
  <c r="Z2092" i="100"/>
  <c r="AA2092" i="100" s="1"/>
  <c r="AB2092" i="100" s="1"/>
  <c r="Z2093" i="100"/>
  <c r="AA2093" i="100" s="1"/>
  <c r="AB2093" i="100" s="1"/>
  <c r="Z2094" i="100"/>
  <c r="AA2094" i="100" s="1"/>
  <c r="AB2094" i="100" s="1"/>
  <c r="Z2095" i="100"/>
  <c r="AA2095" i="100" s="1"/>
  <c r="AB2095" i="100" s="1"/>
  <c r="Z2096" i="100"/>
  <c r="AA2096" i="100" s="1"/>
  <c r="AB2096" i="100" s="1"/>
  <c r="Z2097" i="100"/>
  <c r="AA2097" i="100" s="1"/>
  <c r="AB2097" i="100" s="1"/>
  <c r="Z2098" i="100"/>
  <c r="AA2098" i="100" s="1"/>
  <c r="AB2098" i="100" s="1"/>
  <c r="Z2099" i="100"/>
  <c r="AA2099" i="100" s="1"/>
  <c r="AB2099" i="100" s="1"/>
  <c r="Z2100" i="100"/>
  <c r="AA2100" i="100" s="1"/>
  <c r="AB2100" i="100" s="1"/>
  <c r="Z2101" i="100"/>
  <c r="AA2101" i="100" s="1"/>
  <c r="AB2101" i="100" s="1"/>
  <c r="Z2102" i="100"/>
  <c r="AA2102" i="100" s="1"/>
  <c r="AB2102" i="100" s="1"/>
  <c r="Z2103" i="100"/>
  <c r="AA2103" i="100" s="1"/>
  <c r="AB2103" i="100" s="1"/>
  <c r="Z2104" i="100"/>
  <c r="AA2104" i="100" s="1"/>
  <c r="AB2104" i="100" s="1"/>
  <c r="Z2105" i="100"/>
  <c r="AA2105" i="100" s="1"/>
  <c r="AB2105" i="100" s="1"/>
  <c r="Z2106" i="100"/>
  <c r="AA2106" i="100" s="1"/>
  <c r="AB2106" i="100" s="1"/>
  <c r="Z2107" i="100"/>
  <c r="AA2107" i="100" s="1"/>
  <c r="AB2107" i="100" s="1"/>
  <c r="Z2108" i="100"/>
  <c r="AA2108" i="100" s="1"/>
  <c r="AB2108" i="100" s="1"/>
  <c r="Z2109" i="100"/>
  <c r="AA2109" i="100" s="1"/>
  <c r="AB2109" i="100" s="1"/>
  <c r="Z2110" i="100"/>
  <c r="AA2110" i="100" s="1"/>
  <c r="AB2110" i="100" s="1"/>
  <c r="Z2111" i="100"/>
  <c r="AA2111" i="100" s="1"/>
  <c r="AB2111" i="100" s="1"/>
  <c r="Z2112" i="100"/>
  <c r="AA2112" i="100" s="1"/>
  <c r="AB2112" i="100" s="1"/>
  <c r="Z2113" i="100"/>
  <c r="AA2113" i="100" s="1"/>
  <c r="AB2113" i="100" s="1"/>
  <c r="Z2114" i="100"/>
  <c r="AA2114" i="100" s="1"/>
  <c r="AB2114" i="100" s="1"/>
  <c r="Z2115" i="100"/>
  <c r="AA2115" i="100" s="1"/>
  <c r="AB2115" i="100" s="1"/>
  <c r="Z2116" i="100"/>
  <c r="AA2116" i="100" s="1"/>
  <c r="AB2116" i="100" s="1"/>
  <c r="Z2117" i="100"/>
  <c r="AA2117" i="100" s="1"/>
  <c r="AB2117" i="100" s="1"/>
  <c r="Z2118" i="100"/>
  <c r="AA2118" i="100" s="1"/>
  <c r="AB2118" i="100" s="1"/>
  <c r="Z2119" i="100"/>
  <c r="AA2119" i="100" s="1"/>
  <c r="AB2119" i="100" s="1"/>
  <c r="Z2120" i="100"/>
  <c r="AA2120" i="100" s="1"/>
  <c r="AB2120" i="100" s="1"/>
  <c r="Z2121" i="100"/>
  <c r="AA2121" i="100" s="1"/>
  <c r="AB2121" i="100" s="1"/>
  <c r="Z2122" i="100"/>
  <c r="AA2122" i="100" s="1"/>
  <c r="AB2122" i="100" s="1"/>
  <c r="Z2123" i="100"/>
  <c r="AA2123" i="100" s="1"/>
  <c r="AB2123" i="100" s="1"/>
  <c r="Z2124" i="100"/>
  <c r="AA2124" i="100" s="1"/>
  <c r="AB2124" i="100" s="1"/>
  <c r="Z2125" i="100"/>
  <c r="AA2125" i="100" s="1"/>
  <c r="AB2125" i="100" s="1"/>
  <c r="Z2126" i="100"/>
  <c r="AA2126" i="100" s="1"/>
  <c r="AB2126" i="100" s="1"/>
  <c r="Z2127" i="100"/>
  <c r="AA2127" i="100" s="1"/>
  <c r="AB2127" i="100" s="1"/>
  <c r="Z2128" i="100"/>
  <c r="AA2128" i="100" s="1"/>
  <c r="AB2128" i="100" s="1"/>
  <c r="Z2129" i="100"/>
  <c r="AA2129" i="100" s="1"/>
  <c r="AB2129" i="100" s="1"/>
  <c r="Z2130" i="100"/>
  <c r="AA2130" i="100" s="1"/>
  <c r="AB2130" i="100" s="1"/>
  <c r="Z2131" i="100"/>
  <c r="AA2131" i="100" s="1"/>
  <c r="AB2131" i="100" s="1"/>
  <c r="Z2132" i="100"/>
  <c r="AA2132" i="100" s="1"/>
  <c r="AB2132" i="100" s="1"/>
  <c r="Z2133" i="100"/>
  <c r="AA2133" i="100" s="1"/>
  <c r="AB2133" i="100" s="1"/>
  <c r="Z2134" i="100"/>
  <c r="AA2134" i="100" s="1"/>
  <c r="AB2134" i="100" s="1"/>
  <c r="Z2135" i="100"/>
  <c r="AA2135" i="100" s="1"/>
  <c r="AB2135" i="100" s="1"/>
  <c r="Z2136" i="100"/>
  <c r="AA2136" i="100" s="1"/>
  <c r="AB2136" i="100" s="1"/>
  <c r="Z2137" i="100"/>
  <c r="AA2137" i="100" s="1"/>
  <c r="AB2137" i="100" s="1"/>
  <c r="Z2138" i="100"/>
  <c r="AA2138" i="100" s="1"/>
  <c r="AB2138" i="100" s="1"/>
  <c r="Z2139" i="100"/>
  <c r="AA2139" i="100" s="1"/>
  <c r="AB2139" i="100" s="1"/>
  <c r="Z2140" i="100"/>
  <c r="AA2140" i="100" s="1"/>
  <c r="AB2140" i="100" s="1"/>
  <c r="Z2141" i="100"/>
  <c r="AA2141" i="100" s="1"/>
  <c r="AB2141" i="100" s="1"/>
  <c r="Z2142" i="100"/>
  <c r="AA2142" i="100" s="1"/>
  <c r="AB2142" i="100" s="1"/>
  <c r="Z2143" i="100"/>
  <c r="AA2143" i="100" s="1"/>
  <c r="AB2143" i="100" s="1"/>
  <c r="Z2144" i="100"/>
  <c r="AA2144" i="100" s="1"/>
  <c r="AB2144" i="100" s="1"/>
  <c r="Z2145" i="100"/>
  <c r="AA2145" i="100" s="1"/>
  <c r="AB2145" i="100" s="1"/>
  <c r="Z2146" i="100"/>
  <c r="AA2146" i="100" s="1"/>
  <c r="AB2146" i="100" s="1"/>
  <c r="Z2147" i="100"/>
  <c r="AA2147" i="100" s="1"/>
  <c r="AB2147" i="100" s="1"/>
  <c r="Z2148" i="100"/>
  <c r="AA2148" i="100" s="1"/>
  <c r="AB2148" i="100" s="1"/>
  <c r="Z2149" i="100"/>
  <c r="AA2149" i="100" s="1"/>
  <c r="AB2149" i="100" s="1"/>
  <c r="Z2150" i="100"/>
  <c r="AA2150" i="100" s="1"/>
  <c r="AB2150" i="100" s="1"/>
  <c r="Z2151" i="100"/>
  <c r="AA2151" i="100" s="1"/>
  <c r="AB2151" i="100" s="1"/>
  <c r="Z2152" i="100"/>
  <c r="AA2152" i="100" s="1"/>
  <c r="AB2152" i="100" s="1"/>
  <c r="Z2153" i="100"/>
  <c r="AA2153" i="100" s="1"/>
  <c r="AB2153" i="100" s="1"/>
  <c r="Z2154" i="100"/>
  <c r="AA2154" i="100" s="1"/>
  <c r="AB2154" i="100" s="1"/>
  <c r="Z2155" i="100"/>
  <c r="AA2155" i="100" s="1"/>
  <c r="AB2155" i="100" s="1"/>
  <c r="Z2156" i="100"/>
  <c r="AA2156" i="100" s="1"/>
  <c r="AB2156" i="100" s="1"/>
  <c r="Z2157" i="100"/>
  <c r="AA2157" i="100" s="1"/>
  <c r="AB2157" i="100" s="1"/>
  <c r="Z2158" i="100"/>
  <c r="AA2158" i="100" s="1"/>
  <c r="AB2158" i="100" s="1"/>
  <c r="Z2159" i="100"/>
  <c r="AA2159" i="100" s="1"/>
  <c r="AB2159" i="100" s="1"/>
  <c r="Z2160" i="100"/>
  <c r="AA2160" i="100" s="1"/>
  <c r="AB2160" i="100" s="1"/>
  <c r="Z2161" i="100"/>
  <c r="AA2161" i="100" s="1"/>
  <c r="AB2161" i="100" s="1"/>
  <c r="Z2162" i="100"/>
  <c r="AA2162" i="100" s="1"/>
  <c r="AB2162" i="100" s="1"/>
  <c r="Z2163" i="100"/>
  <c r="AA2163" i="100" s="1"/>
  <c r="AB2163" i="100" s="1"/>
  <c r="Z2164" i="100"/>
  <c r="AA2164" i="100" s="1"/>
  <c r="AB2164" i="100" s="1"/>
  <c r="Z2165" i="100"/>
  <c r="AA2165" i="100" s="1"/>
  <c r="AB2165" i="100" s="1"/>
  <c r="Z2166" i="100"/>
  <c r="AA2166" i="100" s="1"/>
  <c r="AB2166" i="100" s="1"/>
  <c r="Z2167" i="100"/>
  <c r="AA2167" i="100" s="1"/>
  <c r="AB2167" i="100" s="1"/>
  <c r="Z2168" i="100"/>
  <c r="AA2168" i="100" s="1"/>
  <c r="AB2168" i="100" s="1"/>
  <c r="Z2169" i="100"/>
  <c r="AA2169" i="100" s="1"/>
  <c r="AB2169" i="100" s="1"/>
  <c r="Z2170" i="100"/>
  <c r="AA2170" i="100" s="1"/>
  <c r="AB2170" i="100" s="1"/>
  <c r="Z2171" i="100"/>
  <c r="AA2171" i="100" s="1"/>
  <c r="AB2171" i="100" s="1"/>
  <c r="Z2172" i="100"/>
  <c r="AA2172" i="100" s="1"/>
  <c r="AB2172" i="100" s="1"/>
  <c r="Z2173" i="100"/>
  <c r="AA2173" i="100" s="1"/>
  <c r="AB2173" i="100" s="1"/>
  <c r="Z2174" i="100"/>
  <c r="AA2174" i="100" s="1"/>
  <c r="AB2174" i="100" s="1"/>
  <c r="Z2175" i="100"/>
  <c r="AA2175" i="100" s="1"/>
  <c r="AB2175" i="100" s="1"/>
  <c r="Z2176" i="100"/>
  <c r="AA2176" i="100" s="1"/>
  <c r="AB2176" i="100" s="1"/>
  <c r="Z2177" i="100"/>
  <c r="AA2177" i="100" s="1"/>
  <c r="AB2177" i="100" s="1"/>
  <c r="Z2178" i="100"/>
  <c r="AA2178" i="100" s="1"/>
  <c r="AB2178" i="100" s="1"/>
  <c r="Z2179" i="100"/>
  <c r="AA2179" i="100" s="1"/>
  <c r="AB2179" i="100" s="1"/>
  <c r="Z2180" i="100"/>
  <c r="AA2180" i="100" s="1"/>
  <c r="AB2180" i="100" s="1"/>
  <c r="Z2181" i="100"/>
  <c r="AA2181" i="100" s="1"/>
  <c r="AB2181" i="100" s="1"/>
  <c r="Z2182" i="100"/>
  <c r="AA2182" i="100" s="1"/>
  <c r="AB2182" i="100" s="1"/>
  <c r="Z2183" i="100"/>
  <c r="AA2183" i="100" s="1"/>
  <c r="AB2183" i="100" s="1"/>
  <c r="Z2184" i="100"/>
  <c r="AA2184" i="100" s="1"/>
  <c r="AB2184" i="100" s="1"/>
  <c r="Z2185" i="100"/>
  <c r="AA2185" i="100" s="1"/>
  <c r="AB2185" i="100" s="1"/>
  <c r="Z2186" i="100"/>
  <c r="AA2186" i="100" s="1"/>
  <c r="AB2186" i="100" s="1"/>
  <c r="Z2187" i="100"/>
  <c r="AA2187" i="100" s="1"/>
  <c r="AB2187" i="100" s="1"/>
  <c r="Z2188" i="100"/>
  <c r="AA2188" i="100" s="1"/>
  <c r="AB2188" i="100" s="1"/>
  <c r="Z2189" i="100"/>
  <c r="AA2189" i="100" s="1"/>
  <c r="AB2189" i="100" s="1"/>
  <c r="Z2190" i="100"/>
  <c r="AA2190" i="100" s="1"/>
  <c r="AB2190" i="100" s="1"/>
  <c r="Z2191" i="100"/>
  <c r="AA2191" i="100" s="1"/>
  <c r="AB2191" i="100" s="1"/>
  <c r="Z2192" i="100"/>
  <c r="AA2192" i="100" s="1"/>
  <c r="AB2192" i="100" s="1"/>
  <c r="Z2193" i="100"/>
  <c r="AA2193" i="100" s="1"/>
  <c r="AB2193" i="100" s="1"/>
  <c r="Z2194" i="100"/>
  <c r="AA2194" i="100" s="1"/>
  <c r="AB2194" i="100" s="1"/>
  <c r="Z2195" i="100"/>
  <c r="AA2195" i="100" s="1"/>
  <c r="AB2195" i="100" s="1"/>
  <c r="Z2196" i="100"/>
  <c r="AA2196" i="100" s="1"/>
  <c r="AB2196" i="100" s="1"/>
  <c r="Z2197" i="100"/>
  <c r="AA2197" i="100" s="1"/>
  <c r="AB2197" i="100" s="1"/>
  <c r="Z2198" i="100"/>
  <c r="AA2198" i="100" s="1"/>
  <c r="AB2198" i="100" s="1"/>
  <c r="Z2199" i="100"/>
  <c r="AA2199" i="100" s="1"/>
  <c r="AB2199" i="100" s="1"/>
  <c r="Z2200" i="100"/>
  <c r="AA2200" i="100" s="1"/>
  <c r="AB2200" i="100" s="1"/>
  <c r="Z2201" i="100"/>
  <c r="AA2201" i="100" s="1"/>
  <c r="AB2201" i="100" s="1"/>
  <c r="Z2202" i="100"/>
  <c r="AA2202" i="100" s="1"/>
  <c r="AB2202" i="100" s="1"/>
  <c r="Z2203" i="100"/>
  <c r="AA2203" i="100" s="1"/>
  <c r="AB2203" i="100" s="1"/>
  <c r="Z2204" i="100"/>
  <c r="AA2204" i="100" s="1"/>
  <c r="AB2204" i="100" s="1"/>
  <c r="Z2205" i="100"/>
  <c r="AA2205" i="100" s="1"/>
  <c r="AB2205" i="100" s="1"/>
  <c r="Z2206" i="100"/>
  <c r="AA2206" i="100" s="1"/>
  <c r="AB2206" i="100" s="1"/>
  <c r="Z2207" i="100"/>
  <c r="AA2207" i="100" s="1"/>
  <c r="AB2207" i="100" s="1"/>
  <c r="Z2208" i="100"/>
  <c r="AA2208" i="100" s="1"/>
  <c r="AB2208" i="100" s="1"/>
  <c r="Z2209" i="100"/>
  <c r="AA2209" i="100" s="1"/>
  <c r="AB2209" i="100" s="1"/>
  <c r="Z2210" i="100"/>
  <c r="AA2210" i="100" s="1"/>
  <c r="AB2210" i="100" s="1"/>
  <c r="Z2211" i="100"/>
  <c r="AA2211" i="100" s="1"/>
  <c r="AB2211" i="100" s="1"/>
  <c r="Z2212" i="100"/>
  <c r="AA2212" i="100" s="1"/>
  <c r="AB2212" i="100" s="1"/>
  <c r="Z2213" i="100"/>
  <c r="AA2213" i="100" s="1"/>
  <c r="AB2213" i="100" s="1"/>
  <c r="Z2214" i="100"/>
  <c r="AA2214" i="100" s="1"/>
  <c r="AB2214" i="100" s="1"/>
  <c r="Z2215" i="100"/>
  <c r="AA2215" i="100" s="1"/>
  <c r="AB2215" i="100" s="1"/>
  <c r="Z2216" i="100"/>
  <c r="AA2216" i="100" s="1"/>
  <c r="AB2216" i="100" s="1"/>
  <c r="Z2217" i="100"/>
  <c r="AA2217" i="100" s="1"/>
  <c r="AB2217" i="100" s="1"/>
  <c r="Z2218" i="100"/>
  <c r="AA2218" i="100" s="1"/>
  <c r="AB2218" i="100" s="1"/>
  <c r="Z2219" i="100"/>
  <c r="AA2219" i="100" s="1"/>
  <c r="AB2219" i="100" s="1"/>
  <c r="Z2220" i="100"/>
  <c r="AA2220" i="100" s="1"/>
  <c r="AB2220" i="100" s="1"/>
  <c r="Z2221" i="100"/>
  <c r="AA2221" i="100" s="1"/>
  <c r="AB2221" i="100" s="1"/>
  <c r="Z2222" i="100"/>
  <c r="AA2222" i="100" s="1"/>
  <c r="AB2222" i="100" s="1"/>
  <c r="Z2223" i="100"/>
  <c r="AA2223" i="100" s="1"/>
  <c r="AB2223" i="100" s="1"/>
  <c r="Z2224" i="100"/>
  <c r="AA2224" i="100" s="1"/>
  <c r="AB2224" i="100" s="1"/>
  <c r="Z2225" i="100"/>
  <c r="AA2225" i="100" s="1"/>
  <c r="AB2225" i="100" s="1"/>
  <c r="Z2226" i="100"/>
  <c r="AA2226" i="100" s="1"/>
  <c r="AB2226" i="100" s="1"/>
  <c r="Z2227" i="100"/>
  <c r="AA2227" i="100" s="1"/>
  <c r="AB2227" i="100" s="1"/>
  <c r="Z2228" i="100"/>
  <c r="AA2228" i="100" s="1"/>
  <c r="AB2228" i="100" s="1"/>
  <c r="Z2229" i="100"/>
  <c r="AA2229" i="100" s="1"/>
  <c r="AB2229" i="100" s="1"/>
  <c r="Z2230" i="100"/>
  <c r="AA2230" i="100" s="1"/>
  <c r="AB2230" i="100" s="1"/>
  <c r="Z2231" i="100"/>
  <c r="AA2231" i="100" s="1"/>
  <c r="AB2231" i="100" s="1"/>
  <c r="Z2232" i="100"/>
  <c r="AA2232" i="100" s="1"/>
  <c r="AB2232" i="100" s="1"/>
  <c r="Z2233" i="100"/>
  <c r="AA2233" i="100" s="1"/>
  <c r="AB2233" i="100" s="1"/>
  <c r="Z2234" i="100"/>
  <c r="AA2234" i="100" s="1"/>
  <c r="AB2234" i="100" s="1"/>
  <c r="Z2235" i="100"/>
  <c r="AA2235" i="100" s="1"/>
  <c r="AB2235" i="100" s="1"/>
  <c r="Z2236" i="100"/>
  <c r="AA2236" i="100" s="1"/>
  <c r="AB2236" i="100" s="1"/>
  <c r="Z2237" i="100"/>
  <c r="AA2237" i="100" s="1"/>
  <c r="AB2237" i="100" s="1"/>
  <c r="Z2238" i="100"/>
  <c r="AA2238" i="100" s="1"/>
  <c r="AB2238" i="100" s="1"/>
  <c r="Z2239" i="100"/>
  <c r="AA2239" i="100" s="1"/>
  <c r="AB2239" i="100" s="1"/>
  <c r="Z2240" i="100"/>
  <c r="AA2240" i="100" s="1"/>
  <c r="AB2240" i="100" s="1"/>
  <c r="Z2241" i="100"/>
  <c r="AA2241" i="100" s="1"/>
  <c r="AB2241" i="100" s="1"/>
  <c r="Z2242" i="100"/>
  <c r="AA2242" i="100" s="1"/>
  <c r="AB2242" i="100" s="1"/>
  <c r="Z2243" i="100"/>
  <c r="AA2243" i="100" s="1"/>
  <c r="AB2243" i="100" s="1"/>
  <c r="Z2244" i="100"/>
  <c r="AA2244" i="100" s="1"/>
  <c r="AB2244" i="100" s="1"/>
  <c r="Z2245" i="100"/>
  <c r="AA2245" i="100" s="1"/>
  <c r="AB2245" i="100" s="1"/>
  <c r="Z2246" i="100"/>
  <c r="AA2246" i="100" s="1"/>
  <c r="AB2246" i="100" s="1"/>
  <c r="Z2247" i="100"/>
  <c r="AA2247" i="100" s="1"/>
  <c r="AB2247" i="100" s="1"/>
  <c r="Z2248" i="100"/>
  <c r="AA2248" i="100" s="1"/>
  <c r="AB2248" i="100" s="1"/>
  <c r="Z2249" i="100"/>
  <c r="AA2249" i="100" s="1"/>
  <c r="AB2249" i="100" s="1"/>
  <c r="Z2250" i="100"/>
  <c r="AA2250" i="100" s="1"/>
  <c r="AB2250" i="100" s="1"/>
  <c r="Z2251" i="100"/>
  <c r="AA2251" i="100" s="1"/>
  <c r="AB2251" i="100" s="1"/>
  <c r="Z2252" i="100"/>
  <c r="AA2252" i="100" s="1"/>
  <c r="AB2252" i="100" s="1"/>
  <c r="Z2253" i="100"/>
  <c r="AA2253" i="100" s="1"/>
  <c r="AB2253" i="100" s="1"/>
  <c r="Z2254" i="100"/>
  <c r="AA2254" i="100" s="1"/>
  <c r="AB2254" i="100" s="1"/>
  <c r="Z2255" i="100"/>
  <c r="AA2255" i="100" s="1"/>
  <c r="AB2255" i="100" s="1"/>
  <c r="Z2256" i="100"/>
  <c r="AA2256" i="100" s="1"/>
  <c r="AB2256" i="100" s="1"/>
  <c r="Z2257" i="100"/>
  <c r="AA2257" i="100" s="1"/>
  <c r="AB2257" i="100" s="1"/>
  <c r="Z2258" i="100"/>
  <c r="AA2258" i="100" s="1"/>
  <c r="AB2258" i="100" s="1"/>
  <c r="Z2259" i="100"/>
  <c r="AA2259" i="100" s="1"/>
  <c r="AB2259" i="100" s="1"/>
  <c r="Z2260" i="100"/>
  <c r="AA2260" i="100" s="1"/>
  <c r="AB2260" i="100" s="1"/>
  <c r="Z2261" i="100"/>
  <c r="AA2261" i="100" s="1"/>
  <c r="AB2261" i="100" s="1"/>
  <c r="Z2262" i="100"/>
  <c r="AA2262" i="100" s="1"/>
  <c r="AB2262" i="100" s="1"/>
  <c r="Z2263" i="100"/>
  <c r="AA2263" i="100" s="1"/>
  <c r="AB2263" i="100" s="1"/>
  <c r="Z2264" i="100"/>
  <c r="AA2264" i="100" s="1"/>
  <c r="AB2264" i="100" s="1"/>
  <c r="Z2265" i="100"/>
  <c r="AA2265" i="100" s="1"/>
  <c r="AB2265" i="100" s="1"/>
  <c r="Z2266" i="100"/>
  <c r="AA2266" i="100" s="1"/>
  <c r="AB2266" i="100" s="1"/>
  <c r="Z2267" i="100"/>
  <c r="AA2267" i="100" s="1"/>
  <c r="AB2267" i="100" s="1"/>
  <c r="Z2268" i="100"/>
  <c r="AA2268" i="100" s="1"/>
  <c r="AB2268" i="100" s="1"/>
  <c r="Z2269" i="100"/>
  <c r="AA2269" i="100" s="1"/>
  <c r="AB2269" i="100" s="1"/>
  <c r="Z2270" i="100"/>
  <c r="AA2270" i="100" s="1"/>
  <c r="AB2270" i="100" s="1"/>
  <c r="Z2271" i="100"/>
  <c r="AA2271" i="100" s="1"/>
  <c r="AB2271" i="100" s="1"/>
  <c r="Z2272" i="100"/>
  <c r="AA2272" i="100" s="1"/>
  <c r="AB2272" i="100" s="1"/>
  <c r="Z2273" i="100"/>
  <c r="AA2273" i="100" s="1"/>
  <c r="AB2273" i="100" s="1"/>
  <c r="Z2274" i="100"/>
  <c r="AA2274" i="100" s="1"/>
  <c r="AB2274" i="100" s="1"/>
  <c r="Z2275" i="100"/>
  <c r="AA2275" i="100" s="1"/>
  <c r="AB2275" i="100" s="1"/>
  <c r="Z2276" i="100"/>
  <c r="AA2276" i="100" s="1"/>
  <c r="AB2276" i="100" s="1"/>
  <c r="Z2277" i="100"/>
  <c r="AA2277" i="100" s="1"/>
  <c r="AB2277" i="100" s="1"/>
  <c r="Z2278" i="100"/>
  <c r="AA2278" i="100" s="1"/>
  <c r="AB2278" i="100" s="1"/>
  <c r="Z2279" i="100"/>
  <c r="AA2279" i="100" s="1"/>
  <c r="AB2279" i="100" s="1"/>
  <c r="Z2280" i="100"/>
  <c r="AA2280" i="100" s="1"/>
  <c r="AB2280" i="100" s="1"/>
  <c r="Z2281" i="100"/>
  <c r="AA2281" i="100" s="1"/>
  <c r="AB2281" i="100" s="1"/>
  <c r="Z2282" i="100"/>
  <c r="AA2282" i="100" s="1"/>
  <c r="AB2282" i="100" s="1"/>
  <c r="Z2283" i="100"/>
  <c r="AA2283" i="100" s="1"/>
  <c r="AB2283" i="100" s="1"/>
  <c r="Z2284" i="100"/>
  <c r="AA2284" i="100" s="1"/>
  <c r="AB2284" i="100" s="1"/>
  <c r="Z2285" i="100"/>
  <c r="AA2285" i="100" s="1"/>
  <c r="AB2285" i="100" s="1"/>
  <c r="Z2286" i="100"/>
  <c r="AA2286" i="100" s="1"/>
  <c r="AB2286" i="100" s="1"/>
  <c r="Z2287" i="100"/>
  <c r="AA2287" i="100" s="1"/>
  <c r="AB2287" i="100" s="1"/>
  <c r="Z2288" i="100"/>
  <c r="AA2288" i="100" s="1"/>
  <c r="AB2288" i="100" s="1"/>
  <c r="Z2289" i="100"/>
  <c r="AA2289" i="100" s="1"/>
  <c r="AB2289" i="100" s="1"/>
  <c r="Z2290" i="100"/>
  <c r="AA2290" i="100" s="1"/>
  <c r="AB2290" i="100" s="1"/>
  <c r="Z2291" i="100"/>
  <c r="AA2291" i="100" s="1"/>
  <c r="AB2291" i="100" s="1"/>
  <c r="Z2292" i="100"/>
  <c r="AA2292" i="100" s="1"/>
  <c r="AB2292" i="100" s="1"/>
  <c r="Z2293" i="100"/>
  <c r="AA2293" i="100" s="1"/>
  <c r="AB2293" i="100" s="1"/>
  <c r="Z2294" i="100"/>
  <c r="AA2294" i="100" s="1"/>
  <c r="AB2294" i="100" s="1"/>
  <c r="Z2295" i="100"/>
  <c r="AA2295" i="100" s="1"/>
  <c r="AB2295" i="100" s="1"/>
  <c r="Z2296" i="100"/>
  <c r="AA2296" i="100" s="1"/>
  <c r="AB2296" i="100" s="1"/>
  <c r="Z2297" i="100"/>
  <c r="AA2297" i="100" s="1"/>
  <c r="AB2297" i="100" s="1"/>
  <c r="Z2298" i="100"/>
  <c r="AA2298" i="100" s="1"/>
  <c r="AB2298" i="100" s="1"/>
  <c r="Z2299" i="100"/>
  <c r="AA2299" i="100" s="1"/>
  <c r="AB2299" i="100" s="1"/>
  <c r="Z2300" i="100"/>
  <c r="AA2300" i="100" s="1"/>
  <c r="AB2300" i="100" s="1"/>
  <c r="Z2301" i="100"/>
  <c r="AA2301" i="100" s="1"/>
  <c r="AB2301" i="100" s="1"/>
  <c r="Z2302" i="100"/>
  <c r="AA2302" i="100" s="1"/>
  <c r="AB2302" i="100" s="1"/>
  <c r="Z2303" i="100"/>
  <c r="AA2303" i="100" s="1"/>
  <c r="AB2303" i="100" s="1"/>
  <c r="Z2304" i="100"/>
  <c r="AA2304" i="100" s="1"/>
  <c r="AB2304" i="100" s="1"/>
  <c r="Z2305" i="100"/>
  <c r="AA2305" i="100" s="1"/>
  <c r="AB2305" i="100" s="1"/>
  <c r="Z2306" i="100"/>
  <c r="AA2306" i="100" s="1"/>
  <c r="AB2306" i="100" s="1"/>
  <c r="Z2307" i="100"/>
  <c r="AA2307" i="100" s="1"/>
  <c r="AB2307" i="100" s="1"/>
  <c r="Z2308" i="100"/>
  <c r="AA2308" i="100" s="1"/>
  <c r="AB2308" i="100" s="1"/>
  <c r="Z2309" i="100"/>
  <c r="AA2309" i="100" s="1"/>
  <c r="AB2309" i="100" s="1"/>
  <c r="Z2310" i="100"/>
  <c r="AA2310" i="100" s="1"/>
  <c r="AB2310" i="100" s="1"/>
  <c r="Z2311" i="100"/>
  <c r="AA2311" i="100" s="1"/>
  <c r="AB2311" i="100" s="1"/>
  <c r="Z2312" i="100"/>
  <c r="AA2312" i="100" s="1"/>
  <c r="AB2312" i="100" s="1"/>
  <c r="Z2313" i="100"/>
  <c r="AA2313" i="100" s="1"/>
  <c r="AB2313" i="100" s="1"/>
  <c r="Z2314" i="100"/>
  <c r="AA2314" i="100" s="1"/>
  <c r="AB2314" i="100" s="1"/>
  <c r="Z2315" i="100"/>
  <c r="AA2315" i="100" s="1"/>
  <c r="AB2315" i="100" s="1"/>
  <c r="Z2316" i="100"/>
  <c r="AA2316" i="100" s="1"/>
  <c r="AB2316" i="100" s="1"/>
  <c r="Z2317" i="100"/>
  <c r="AA2317" i="100" s="1"/>
  <c r="AB2317" i="100" s="1"/>
  <c r="Z2318" i="100"/>
  <c r="AA2318" i="100" s="1"/>
  <c r="AB2318" i="100" s="1"/>
  <c r="Z2319" i="100"/>
  <c r="AA2319" i="100" s="1"/>
  <c r="AB2319" i="100" s="1"/>
  <c r="Z2320" i="100"/>
  <c r="AA2320" i="100" s="1"/>
  <c r="AB2320" i="100" s="1"/>
  <c r="Z2321" i="100"/>
  <c r="AA2321" i="100" s="1"/>
  <c r="AB2321" i="100" s="1"/>
  <c r="Z2322" i="100"/>
  <c r="AA2322" i="100" s="1"/>
  <c r="AB2322" i="100" s="1"/>
  <c r="Z2323" i="100"/>
  <c r="AA2323" i="100" s="1"/>
  <c r="AB2323" i="100" s="1"/>
  <c r="Z2324" i="100"/>
  <c r="AA2324" i="100" s="1"/>
  <c r="AB2324" i="100" s="1"/>
  <c r="Z2325" i="100"/>
  <c r="AA2325" i="100" s="1"/>
  <c r="AB2325" i="100" s="1"/>
  <c r="Z2326" i="100"/>
  <c r="AA2326" i="100" s="1"/>
  <c r="AB2326" i="100" s="1"/>
  <c r="Z2327" i="100"/>
  <c r="AA2327" i="100" s="1"/>
  <c r="AB2327" i="100" s="1"/>
  <c r="Z2328" i="100"/>
  <c r="AA2328" i="100" s="1"/>
  <c r="AB2328" i="100" s="1"/>
  <c r="Z2329" i="100"/>
  <c r="AA2329" i="100" s="1"/>
  <c r="AB2329" i="100" s="1"/>
  <c r="Z2330" i="100"/>
  <c r="AA2330" i="100" s="1"/>
  <c r="AB2330" i="100" s="1"/>
  <c r="Z2331" i="100"/>
  <c r="AA2331" i="100" s="1"/>
  <c r="AB2331" i="100" s="1"/>
  <c r="Z2332" i="100"/>
  <c r="AA2332" i="100" s="1"/>
  <c r="AB2332" i="100" s="1"/>
  <c r="Z2333" i="100"/>
  <c r="AA2333" i="100" s="1"/>
  <c r="AB2333" i="100" s="1"/>
  <c r="Z2334" i="100"/>
  <c r="AA2334" i="100" s="1"/>
  <c r="AB2334" i="100" s="1"/>
  <c r="Z2335" i="100"/>
  <c r="AA2335" i="100" s="1"/>
  <c r="AB2335" i="100" s="1"/>
  <c r="Z2336" i="100"/>
  <c r="AA2336" i="100" s="1"/>
  <c r="AB2336" i="100" s="1"/>
  <c r="Z2337" i="100"/>
  <c r="AA2337" i="100" s="1"/>
  <c r="AB2337" i="100" s="1"/>
  <c r="Z2338" i="100"/>
  <c r="AA2338" i="100" s="1"/>
  <c r="AB2338" i="100" s="1"/>
  <c r="Z2339" i="100"/>
  <c r="AA2339" i="100" s="1"/>
  <c r="AB2339" i="100" s="1"/>
  <c r="Z2340" i="100"/>
  <c r="AA2340" i="100" s="1"/>
  <c r="AB2340" i="100" s="1"/>
  <c r="Z2341" i="100"/>
  <c r="AA2341" i="100" s="1"/>
  <c r="AB2341" i="100" s="1"/>
  <c r="Z2342" i="100"/>
  <c r="AA2342" i="100" s="1"/>
  <c r="AB2342" i="100" s="1"/>
  <c r="Z2343" i="100"/>
  <c r="AA2343" i="100" s="1"/>
  <c r="AB2343" i="100" s="1"/>
  <c r="Z2344" i="100"/>
  <c r="AA2344" i="100" s="1"/>
  <c r="AB2344" i="100" s="1"/>
  <c r="Z2345" i="100"/>
  <c r="AA2345" i="100" s="1"/>
  <c r="AB2345" i="100" s="1"/>
  <c r="Z2346" i="100"/>
  <c r="AA2346" i="100" s="1"/>
  <c r="AB2346" i="100" s="1"/>
  <c r="Z2347" i="100"/>
  <c r="AA2347" i="100" s="1"/>
  <c r="AB2347" i="100" s="1"/>
  <c r="Z2348" i="100"/>
  <c r="AA2348" i="100" s="1"/>
  <c r="AB2348" i="100" s="1"/>
  <c r="Z2349" i="100"/>
  <c r="AA2349" i="100" s="1"/>
  <c r="AB2349" i="100" s="1"/>
  <c r="Z2350" i="100"/>
  <c r="AA2350" i="100" s="1"/>
  <c r="AB2350" i="100" s="1"/>
  <c r="Z2351" i="100"/>
  <c r="AA2351" i="100" s="1"/>
  <c r="AB2351" i="100" s="1"/>
  <c r="Z2352" i="100"/>
  <c r="AA2352" i="100" s="1"/>
  <c r="AB2352" i="100" s="1"/>
  <c r="Z2353" i="100"/>
  <c r="AA2353" i="100" s="1"/>
  <c r="AB2353" i="100" s="1"/>
  <c r="Z2354" i="100"/>
  <c r="AA2354" i="100" s="1"/>
  <c r="AB2354" i="100" s="1"/>
  <c r="Z2355" i="100"/>
  <c r="AA2355" i="100" s="1"/>
  <c r="AB2355" i="100" s="1"/>
  <c r="Z2356" i="100"/>
  <c r="AA2356" i="100" s="1"/>
  <c r="AB2356" i="100" s="1"/>
  <c r="Z2357" i="100"/>
  <c r="AA2357" i="100" s="1"/>
  <c r="AB2357" i="100" s="1"/>
  <c r="Z2358" i="100"/>
  <c r="AA2358" i="100" s="1"/>
  <c r="AB2358" i="100" s="1"/>
  <c r="Z2359" i="100"/>
  <c r="AA2359" i="100" s="1"/>
  <c r="AB2359" i="100" s="1"/>
  <c r="Z2360" i="100"/>
  <c r="AA2360" i="100" s="1"/>
  <c r="AB2360" i="100" s="1"/>
  <c r="Z2361" i="100"/>
  <c r="AA2361" i="100" s="1"/>
  <c r="AB2361" i="100" s="1"/>
  <c r="Z2362" i="100"/>
  <c r="AA2362" i="100" s="1"/>
  <c r="AB2362" i="100" s="1"/>
  <c r="Z2363" i="100"/>
  <c r="AA2363" i="100" s="1"/>
  <c r="AB2363" i="100" s="1"/>
  <c r="Z2364" i="100"/>
  <c r="AA2364" i="100" s="1"/>
  <c r="AB2364" i="100" s="1"/>
  <c r="Z2365" i="100"/>
  <c r="AA2365" i="100" s="1"/>
  <c r="AB2365" i="100" s="1"/>
  <c r="Z2366" i="100"/>
  <c r="AA2366" i="100" s="1"/>
  <c r="AB2366" i="100" s="1"/>
  <c r="Z2367" i="100"/>
  <c r="AA2367" i="100" s="1"/>
  <c r="AB2367" i="100" s="1"/>
  <c r="Z2368" i="100"/>
  <c r="AA2368" i="100" s="1"/>
  <c r="AB2368" i="100" s="1"/>
  <c r="Z2369" i="100"/>
  <c r="AA2369" i="100" s="1"/>
  <c r="AB2369" i="100" s="1"/>
  <c r="Z2370" i="100"/>
  <c r="AA2370" i="100" s="1"/>
  <c r="AB2370" i="100" s="1"/>
  <c r="Z2371" i="100"/>
  <c r="AA2371" i="100" s="1"/>
  <c r="AB2371" i="100" s="1"/>
  <c r="Z2372" i="100"/>
  <c r="AA2372" i="100" s="1"/>
  <c r="AB2372" i="100" s="1"/>
  <c r="Z2373" i="100"/>
  <c r="AA2373" i="100" s="1"/>
  <c r="AB2373" i="100" s="1"/>
  <c r="Z2374" i="100"/>
  <c r="AA2374" i="100" s="1"/>
  <c r="AB2374" i="100" s="1"/>
  <c r="Z2375" i="100"/>
  <c r="AA2375" i="100" s="1"/>
  <c r="AB2375" i="100" s="1"/>
  <c r="Z2376" i="100"/>
  <c r="AA2376" i="100" s="1"/>
  <c r="AB2376" i="100" s="1"/>
  <c r="Z2377" i="100"/>
  <c r="AA2377" i="100" s="1"/>
  <c r="AB2377" i="100" s="1"/>
  <c r="Z2378" i="100"/>
  <c r="AA2378" i="100" s="1"/>
  <c r="AB2378" i="100" s="1"/>
  <c r="Z2379" i="100"/>
  <c r="AA2379" i="100" s="1"/>
  <c r="AB2379" i="100" s="1"/>
  <c r="Z2380" i="100"/>
  <c r="AA2380" i="100" s="1"/>
  <c r="AB2380" i="100" s="1"/>
  <c r="Z2381" i="100"/>
  <c r="AA2381" i="100" s="1"/>
  <c r="AB2381" i="100" s="1"/>
  <c r="Z2382" i="100"/>
  <c r="AA2382" i="100" s="1"/>
  <c r="AB2382" i="100" s="1"/>
  <c r="Z2383" i="100"/>
  <c r="AA2383" i="100" s="1"/>
  <c r="AB2383" i="100" s="1"/>
  <c r="Z2384" i="100"/>
  <c r="AA2384" i="100" s="1"/>
  <c r="AB2384" i="100" s="1"/>
  <c r="Z2385" i="100"/>
  <c r="AA2385" i="100" s="1"/>
  <c r="AB2385" i="100" s="1"/>
  <c r="Z2386" i="100"/>
  <c r="AA2386" i="100" s="1"/>
  <c r="AB2386" i="100" s="1"/>
  <c r="Z2387" i="100"/>
  <c r="AA2387" i="100" s="1"/>
  <c r="AB2387" i="100" s="1"/>
  <c r="Z2388" i="100"/>
  <c r="AA2388" i="100" s="1"/>
  <c r="AB2388" i="100" s="1"/>
  <c r="Z2389" i="100"/>
  <c r="AA2389" i="100" s="1"/>
  <c r="AB2389" i="100" s="1"/>
  <c r="Z2390" i="100"/>
  <c r="AA2390" i="100" s="1"/>
  <c r="AB2390" i="100" s="1"/>
  <c r="Z2391" i="100"/>
  <c r="AA2391" i="100" s="1"/>
  <c r="AB2391" i="100" s="1"/>
  <c r="Z2392" i="100"/>
  <c r="AA2392" i="100" s="1"/>
  <c r="AB2392" i="100" s="1"/>
  <c r="Z2393" i="100"/>
  <c r="AA2393" i="100" s="1"/>
  <c r="AB2393" i="100" s="1"/>
  <c r="Z2394" i="100"/>
  <c r="AA2394" i="100" s="1"/>
  <c r="AB2394" i="100" s="1"/>
  <c r="Z2395" i="100"/>
  <c r="AA2395" i="100" s="1"/>
  <c r="AB2395" i="100" s="1"/>
  <c r="Z2396" i="100"/>
  <c r="AA2396" i="100" s="1"/>
  <c r="AB2396" i="100" s="1"/>
  <c r="Z2397" i="100"/>
  <c r="AA2397" i="100" s="1"/>
  <c r="AB2397" i="100" s="1"/>
  <c r="Z2398" i="100"/>
  <c r="AA2398" i="100" s="1"/>
  <c r="AB2398" i="100" s="1"/>
  <c r="Z2399" i="100"/>
  <c r="AA2399" i="100" s="1"/>
  <c r="AB2399" i="100" s="1"/>
  <c r="Z2400" i="100"/>
  <c r="AA2400" i="100" s="1"/>
  <c r="AB2400" i="100" s="1"/>
  <c r="Z2401" i="100"/>
  <c r="AA2401" i="100" s="1"/>
  <c r="AB2401" i="100" s="1"/>
  <c r="Z2402" i="100"/>
  <c r="AA2402" i="100" s="1"/>
  <c r="AB2402" i="100" s="1"/>
  <c r="Z2403" i="100"/>
  <c r="AA2403" i="100" s="1"/>
  <c r="AB2403" i="100" s="1"/>
  <c r="Z2404" i="100"/>
  <c r="AA2404" i="100" s="1"/>
  <c r="AB2404" i="100" s="1"/>
  <c r="Z2405" i="100"/>
  <c r="AA2405" i="100" s="1"/>
  <c r="AB2405" i="100" s="1"/>
  <c r="Z2406" i="100"/>
  <c r="AA2406" i="100" s="1"/>
  <c r="AB2406" i="100" s="1"/>
  <c r="Z2407" i="100"/>
  <c r="AA2407" i="100" s="1"/>
  <c r="AB2407" i="100" s="1"/>
  <c r="Z2408" i="100"/>
  <c r="AA2408" i="100" s="1"/>
  <c r="AB2408" i="100" s="1"/>
  <c r="Z2409" i="100"/>
  <c r="AA2409" i="100" s="1"/>
  <c r="AB2409" i="100" s="1"/>
  <c r="Z2410" i="100"/>
  <c r="AA2410" i="100" s="1"/>
  <c r="AB2410" i="100" s="1"/>
  <c r="Z2411" i="100"/>
  <c r="AA2411" i="100" s="1"/>
  <c r="AB2411" i="100" s="1"/>
  <c r="Z2412" i="100"/>
  <c r="AA2412" i="100" s="1"/>
  <c r="AB2412" i="100" s="1"/>
  <c r="Z2413" i="100"/>
  <c r="AA2413" i="100" s="1"/>
  <c r="AB2413" i="100" s="1"/>
  <c r="Z2414" i="100"/>
  <c r="AA2414" i="100" s="1"/>
  <c r="AB2414" i="100" s="1"/>
  <c r="Z2415" i="100"/>
  <c r="AA2415" i="100" s="1"/>
  <c r="AB2415" i="100" s="1"/>
  <c r="Z2416" i="100"/>
  <c r="AA2416" i="100" s="1"/>
  <c r="AB2416" i="100" s="1"/>
  <c r="Z2417" i="100"/>
  <c r="AA2417" i="100" s="1"/>
  <c r="AB2417" i="100" s="1"/>
  <c r="Z2418" i="100"/>
  <c r="AA2418" i="100" s="1"/>
  <c r="AB2418" i="100" s="1"/>
  <c r="Z2419" i="100"/>
  <c r="AA2419" i="100" s="1"/>
  <c r="AB2419" i="100" s="1"/>
  <c r="Z2420" i="100"/>
  <c r="AA2420" i="100" s="1"/>
  <c r="AB2420" i="100" s="1"/>
  <c r="Z2421" i="100"/>
  <c r="AA2421" i="100" s="1"/>
  <c r="AB2421" i="100" s="1"/>
  <c r="Z2422" i="100"/>
  <c r="AA2422" i="100" s="1"/>
  <c r="AB2422" i="100" s="1"/>
  <c r="Z2423" i="100"/>
  <c r="AA2423" i="100" s="1"/>
  <c r="AB2423" i="100" s="1"/>
  <c r="Z2424" i="100"/>
  <c r="AA2424" i="100" s="1"/>
  <c r="AB2424" i="100" s="1"/>
  <c r="Z2425" i="100"/>
  <c r="AA2425" i="100" s="1"/>
  <c r="AB2425" i="100" s="1"/>
  <c r="Z2426" i="100"/>
  <c r="AA2426" i="100" s="1"/>
  <c r="AB2426" i="100" s="1"/>
  <c r="Z2427" i="100"/>
  <c r="AA2427" i="100" s="1"/>
  <c r="AB2427" i="100" s="1"/>
  <c r="Z2428" i="100"/>
  <c r="AA2428" i="100" s="1"/>
  <c r="AB2428" i="100" s="1"/>
  <c r="Z2429" i="100"/>
  <c r="AA2429" i="100" s="1"/>
  <c r="AB2429" i="100" s="1"/>
  <c r="Z2430" i="100"/>
  <c r="AA2430" i="100" s="1"/>
  <c r="AB2430" i="100" s="1"/>
  <c r="Z2431" i="100"/>
  <c r="AA2431" i="100" s="1"/>
  <c r="AB2431" i="100" s="1"/>
  <c r="Z2432" i="100"/>
  <c r="AA2432" i="100" s="1"/>
  <c r="AB2432" i="100" s="1"/>
  <c r="Z2433" i="100"/>
  <c r="AA2433" i="100" s="1"/>
  <c r="AB2433" i="100" s="1"/>
  <c r="Z2434" i="100"/>
  <c r="AA2434" i="100" s="1"/>
  <c r="AB2434" i="100" s="1"/>
  <c r="Z2435" i="100"/>
  <c r="AA2435" i="100" s="1"/>
  <c r="AB2435" i="100" s="1"/>
  <c r="Z2436" i="100"/>
  <c r="AA2436" i="100" s="1"/>
  <c r="AB2436" i="100" s="1"/>
  <c r="Z2437" i="100"/>
  <c r="AA2437" i="100" s="1"/>
  <c r="AB2437" i="100" s="1"/>
  <c r="Z2438" i="100"/>
  <c r="AA2438" i="100" s="1"/>
  <c r="AB2438" i="100" s="1"/>
  <c r="Z2439" i="100"/>
  <c r="AA2439" i="100" s="1"/>
  <c r="AB2439" i="100" s="1"/>
  <c r="Z2440" i="100"/>
  <c r="AA2440" i="100" s="1"/>
  <c r="AB2440" i="100" s="1"/>
  <c r="Z2441" i="100"/>
  <c r="AA2441" i="100" s="1"/>
  <c r="AB2441" i="100" s="1"/>
  <c r="Z2442" i="100"/>
  <c r="AA2442" i="100" s="1"/>
  <c r="AB2442" i="100" s="1"/>
  <c r="Z2443" i="100"/>
  <c r="AA2443" i="100" s="1"/>
  <c r="AB2443" i="100" s="1"/>
  <c r="Z2444" i="100"/>
  <c r="AA2444" i="100" s="1"/>
  <c r="AB2444" i="100" s="1"/>
  <c r="Z2445" i="100"/>
  <c r="AA2445" i="100" s="1"/>
  <c r="AB2445" i="100" s="1"/>
  <c r="Z2446" i="100"/>
  <c r="AA2446" i="100" s="1"/>
  <c r="AB2446" i="100" s="1"/>
  <c r="Z2447" i="100"/>
  <c r="AA2447" i="100" s="1"/>
  <c r="AB2447" i="100" s="1"/>
  <c r="Z2448" i="100"/>
  <c r="AA2448" i="100" s="1"/>
  <c r="AB2448" i="100" s="1"/>
  <c r="Z2449" i="100"/>
  <c r="AA2449" i="100" s="1"/>
  <c r="AB2449" i="100" s="1"/>
  <c r="Z2450" i="100"/>
  <c r="AA2450" i="100" s="1"/>
  <c r="AB2450" i="100" s="1"/>
  <c r="Z2451" i="100"/>
  <c r="AA2451" i="100" s="1"/>
  <c r="AB2451" i="100" s="1"/>
  <c r="Z2452" i="100"/>
  <c r="AA2452" i="100" s="1"/>
  <c r="AB2452" i="100" s="1"/>
  <c r="Z2453" i="100"/>
  <c r="AA2453" i="100" s="1"/>
  <c r="AB2453" i="100" s="1"/>
  <c r="Z2454" i="100"/>
  <c r="AA2454" i="100" s="1"/>
  <c r="AB2454" i="100" s="1"/>
  <c r="Z2455" i="100"/>
  <c r="AA2455" i="100" s="1"/>
  <c r="AB2455" i="100" s="1"/>
  <c r="Z2456" i="100"/>
  <c r="AA2456" i="100" s="1"/>
  <c r="AB2456" i="100" s="1"/>
  <c r="Z2457" i="100"/>
  <c r="AA2457" i="100" s="1"/>
  <c r="AB2457" i="100" s="1"/>
  <c r="Z2458" i="100"/>
  <c r="AA2458" i="100" s="1"/>
  <c r="AB2458" i="100" s="1"/>
  <c r="Z2459" i="100"/>
  <c r="AA2459" i="100" s="1"/>
  <c r="AB2459" i="100" s="1"/>
  <c r="Z2460" i="100"/>
  <c r="AA2460" i="100" s="1"/>
  <c r="AB2460" i="100" s="1"/>
  <c r="Z2461" i="100"/>
  <c r="AA2461" i="100" s="1"/>
  <c r="AB2461" i="100" s="1"/>
  <c r="Z2462" i="100"/>
  <c r="AA2462" i="100" s="1"/>
  <c r="AB2462" i="100" s="1"/>
  <c r="Z2463" i="100"/>
  <c r="AA2463" i="100" s="1"/>
  <c r="AB2463" i="100" s="1"/>
  <c r="Z2464" i="100"/>
  <c r="AA2464" i="100" s="1"/>
  <c r="AB2464" i="100" s="1"/>
  <c r="Z2465" i="100"/>
  <c r="AA2465" i="100" s="1"/>
  <c r="AB2465" i="100" s="1"/>
  <c r="Z2466" i="100"/>
  <c r="AA2466" i="100" s="1"/>
  <c r="AB2466" i="100" s="1"/>
  <c r="Z2467" i="100"/>
  <c r="AA2467" i="100" s="1"/>
  <c r="AB2467" i="100" s="1"/>
  <c r="Z2468" i="100"/>
  <c r="AA2468" i="100" s="1"/>
  <c r="AB2468" i="100" s="1"/>
  <c r="Z2469" i="100"/>
  <c r="AA2469" i="100" s="1"/>
  <c r="AB2469" i="100" s="1"/>
  <c r="Z2470" i="100"/>
  <c r="AA2470" i="100" s="1"/>
  <c r="AB2470" i="100" s="1"/>
  <c r="Z2471" i="100"/>
  <c r="AA2471" i="100" s="1"/>
  <c r="AB2471" i="100" s="1"/>
  <c r="Z2472" i="100"/>
  <c r="AA2472" i="100" s="1"/>
  <c r="AB2472" i="100" s="1"/>
  <c r="Z2473" i="100"/>
  <c r="AA2473" i="100" s="1"/>
  <c r="AB2473" i="100" s="1"/>
  <c r="Z2474" i="100"/>
  <c r="AA2474" i="100" s="1"/>
  <c r="AB2474" i="100" s="1"/>
  <c r="Z2475" i="100"/>
  <c r="AA2475" i="100" s="1"/>
  <c r="AB2475" i="100" s="1"/>
  <c r="Z2476" i="100"/>
  <c r="AA2476" i="100" s="1"/>
  <c r="AB2476" i="100" s="1"/>
  <c r="Z2477" i="100"/>
  <c r="AA2477" i="100" s="1"/>
  <c r="AB2477" i="100" s="1"/>
  <c r="Z2478" i="100"/>
  <c r="AA2478" i="100" s="1"/>
  <c r="AB2478" i="100" s="1"/>
  <c r="Z2479" i="100"/>
  <c r="AA2479" i="100" s="1"/>
  <c r="AB2479" i="100" s="1"/>
  <c r="Z2480" i="100"/>
  <c r="AA2480" i="100" s="1"/>
  <c r="AB2480" i="100" s="1"/>
  <c r="Z2481" i="100"/>
  <c r="AA2481" i="100" s="1"/>
  <c r="AB2481" i="100" s="1"/>
  <c r="Z2482" i="100"/>
  <c r="AA2482" i="100" s="1"/>
  <c r="AB2482" i="100" s="1"/>
  <c r="Z2483" i="100"/>
  <c r="AA2483" i="100" s="1"/>
  <c r="AB2483" i="100" s="1"/>
  <c r="Z2484" i="100"/>
  <c r="AA2484" i="100" s="1"/>
  <c r="AB2484" i="100" s="1"/>
  <c r="Z2485" i="100"/>
  <c r="AA2485" i="100" s="1"/>
  <c r="AB2485" i="100" s="1"/>
  <c r="Z2486" i="100"/>
  <c r="AA2486" i="100" s="1"/>
  <c r="AB2486" i="100" s="1"/>
  <c r="Z2487" i="100"/>
  <c r="AA2487" i="100" s="1"/>
  <c r="AB2487" i="100" s="1"/>
  <c r="Z2488" i="100"/>
  <c r="AA2488" i="100" s="1"/>
  <c r="AB2488" i="100" s="1"/>
  <c r="Z2489" i="100"/>
  <c r="AA2489" i="100" s="1"/>
  <c r="AB2489" i="100" s="1"/>
  <c r="Z2490" i="100"/>
  <c r="AA2490" i="100" s="1"/>
  <c r="AB2490" i="100" s="1"/>
  <c r="Z2491" i="100"/>
  <c r="AA2491" i="100" s="1"/>
  <c r="AB2491" i="100" s="1"/>
  <c r="Z2492" i="100"/>
  <c r="AA2492" i="100" s="1"/>
  <c r="AB2492" i="100" s="1"/>
  <c r="Z2493" i="100"/>
  <c r="AA2493" i="100" s="1"/>
  <c r="AB2493" i="100" s="1"/>
  <c r="Z2494" i="100"/>
  <c r="AA2494" i="100" s="1"/>
  <c r="AB2494" i="100" s="1"/>
  <c r="Z2495" i="100"/>
  <c r="AA2495" i="100" s="1"/>
  <c r="AB2495" i="100" s="1"/>
  <c r="Z2496" i="100"/>
  <c r="AA2496" i="100" s="1"/>
  <c r="AB2496" i="100" s="1"/>
  <c r="Z2497" i="100"/>
  <c r="AA2497" i="100" s="1"/>
  <c r="AB2497" i="100" s="1"/>
  <c r="Z2498" i="100"/>
  <c r="AA2498" i="100" s="1"/>
  <c r="AB2498" i="100" s="1"/>
  <c r="Z2499" i="100"/>
  <c r="AA2499" i="100" s="1"/>
  <c r="AB2499" i="100" s="1"/>
  <c r="Z2500" i="100"/>
  <c r="AA2500" i="100" s="1"/>
  <c r="AB2500" i="100" s="1"/>
  <c r="Z2501" i="100"/>
  <c r="AA2501" i="100" s="1"/>
  <c r="AB2501" i="100" s="1"/>
  <c r="Z2502" i="100"/>
  <c r="AA2502" i="100" s="1"/>
  <c r="AB2502" i="100" s="1"/>
  <c r="Z2503" i="100"/>
  <c r="AA2503" i="100" s="1"/>
  <c r="AB2503" i="100" s="1"/>
  <c r="Z2504" i="100"/>
  <c r="AA2504" i="100" s="1"/>
  <c r="AB2504" i="100" s="1"/>
  <c r="Z2505" i="100"/>
  <c r="AA2505" i="100" s="1"/>
  <c r="AB2505" i="100" s="1"/>
  <c r="Z2506" i="100"/>
  <c r="AA2506" i="100" s="1"/>
  <c r="AB2506" i="100" s="1"/>
  <c r="Z2507" i="100"/>
  <c r="AA2507" i="100" s="1"/>
  <c r="AB2507" i="100" s="1"/>
  <c r="Z2508" i="100"/>
  <c r="AA2508" i="100" s="1"/>
  <c r="AB2508" i="100" s="1"/>
  <c r="Z2509" i="100"/>
  <c r="AA2509" i="100" s="1"/>
  <c r="AB2509" i="100" s="1"/>
  <c r="Z2510" i="100"/>
  <c r="AA2510" i="100" s="1"/>
  <c r="AB2510" i="100" s="1"/>
  <c r="Z2511" i="100"/>
  <c r="AA2511" i="100" s="1"/>
  <c r="AB2511" i="100" s="1"/>
  <c r="Z2512" i="100"/>
  <c r="AA2512" i="100" s="1"/>
  <c r="AB2512" i="100" s="1"/>
  <c r="Z2513" i="100"/>
  <c r="AA2513" i="100" s="1"/>
  <c r="AB2513" i="100" s="1"/>
  <c r="Z2514" i="100"/>
  <c r="AA2514" i="100" s="1"/>
  <c r="AB2514" i="100" s="1"/>
  <c r="Z2515" i="100"/>
  <c r="AA2515" i="100" s="1"/>
  <c r="AB2515" i="100" s="1"/>
  <c r="Z2516" i="100"/>
  <c r="AA2516" i="100" s="1"/>
  <c r="AB2516" i="100" s="1"/>
  <c r="Z2517" i="100"/>
  <c r="AA2517" i="100" s="1"/>
  <c r="AB2517" i="100" s="1"/>
  <c r="Z2518" i="100"/>
  <c r="AA2518" i="100" s="1"/>
  <c r="AB2518" i="100" s="1"/>
  <c r="Z2519" i="100"/>
  <c r="AA2519" i="100" s="1"/>
  <c r="AB2519" i="100" s="1"/>
  <c r="Z2520" i="100"/>
  <c r="AA2520" i="100" s="1"/>
  <c r="AB2520" i="100" s="1"/>
  <c r="Z2521" i="100"/>
  <c r="AA2521" i="100" s="1"/>
  <c r="AB2521" i="100" s="1"/>
  <c r="Z2522" i="100"/>
  <c r="AA2522" i="100" s="1"/>
  <c r="AB2522" i="100" s="1"/>
  <c r="Z2523" i="100"/>
  <c r="AA2523" i="100" s="1"/>
  <c r="AB2523" i="100" s="1"/>
  <c r="Z2524" i="100"/>
  <c r="AA2524" i="100" s="1"/>
  <c r="AB2524" i="100" s="1"/>
  <c r="Z2525" i="100"/>
  <c r="AA2525" i="100" s="1"/>
  <c r="AB2525" i="100" s="1"/>
  <c r="Z2526" i="100"/>
  <c r="AA2526" i="100" s="1"/>
  <c r="AB2526" i="100" s="1"/>
  <c r="Z2527" i="100"/>
  <c r="AA2527" i="100" s="1"/>
  <c r="AB2527" i="100" s="1"/>
  <c r="Z2528" i="100"/>
  <c r="AA2528" i="100" s="1"/>
  <c r="AB2528" i="100" s="1"/>
  <c r="Z2529" i="100"/>
  <c r="AA2529" i="100" s="1"/>
  <c r="AB2529" i="100" s="1"/>
  <c r="Z2530" i="100"/>
  <c r="AA2530" i="100" s="1"/>
  <c r="AB2530" i="100" s="1"/>
  <c r="Z2531" i="100"/>
  <c r="AA2531" i="100" s="1"/>
  <c r="AB2531" i="100" s="1"/>
  <c r="Z2532" i="100"/>
  <c r="AA2532" i="100" s="1"/>
  <c r="AB2532" i="100" s="1"/>
  <c r="Z2533" i="100"/>
  <c r="AA2533" i="100" s="1"/>
  <c r="AB2533" i="100" s="1"/>
  <c r="Z2534" i="100"/>
  <c r="AA2534" i="100" s="1"/>
  <c r="AB2534" i="100" s="1"/>
  <c r="Z2535" i="100"/>
  <c r="AA2535" i="100" s="1"/>
  <c r="AB2535" i="100" s="1"/>
  <c r="Z2536" i="100"/>
  <c r="AA2536" i="100" s="1"/>
  <c r="AB2536" i="100" s="1"/>
  <c r="Z2537" i="100"/>
  <c r="AA2537" i="100" s="1"/>
  <c r="AB2537" i="100" s="1"/>
  <c r="Z2538" i="100"/>
  <c r="AA2538" i="100" s="1"/>
  <c r="AB2538" i="100" s="1"/>
  <c r="Z2539" i="100"/>
  <c r="AA2539" i="100" s="1"/>
  <c r="AB2539" i="100" s="1"/>
  <c r="Z2540" i="100"/>
  <c r="AA2540" i="100" s="1"/>
  <c r="AB2540" i="100" s="1"/>
  <c r="Z2541" i="100"/>
  <c r="AA2541" i="100" s="1"/>
  <c r="AB2541" i="100" s="1"/>
  <c r="Z2542" i="100"/>
  <c r="AA2542" i="100" s="1"/>
  <c r="AB2542" i="100" s="1"/>
  <c r="Z2543" i="100"/>
  <c r="AA2543" i="100" s="1"/>
  <c r="AB2543" i="100" s="1"/>
  <c r="Z2544" i="100"/>
  <c r="AA2544" i="100" s="1"/>
  <c r="AB2544" i="100" s="1"/>
  <c r="Z2545" i="100"/>
  <c r="AA2545" i="100" s="1"/>
  <c r="AB2545" i="100" s="1"/>
  <c r="Z2546" i="100"/>
  <c r="AA2546" i="100" s="1"/>
  <c r="AB2546" i="100" s="1"/>
  <c r="Z2547" i="100"/>
  <c r="AA2547" i="100" s="1"/>
  <c r="AB2547" i="100" s="1"/>
  <c r="Z2548" i="100"/>
  <c r="AA2548" i="100" s="1"/>
  <c r="AB2548" i="100" s="1"/>
  <c r="Z2549" i="100"/>
  <c r="AA2549" i="100" s="1"/>
  <c r="AB2549" i="100" s="1"/>
  <c r="Z2550" i="100"/>
  <c r="AA2550" i="100" s="1"/>
  <c r="AB2550" i="100" s="1"/>
  <c r="Z2551" i="100"/>
  <c r="AA2551" i="100" s="1"/>
  <c r="AB2551" i="100" s="1"/>
  <c r="Z2552" i="100"/>
  <c r="AA2552" i="100" s="1"/>
  <c r="AB2552" i="100" s="1"/>
  <c r="Z2553" i="100"/>
  <c r="AA2553" i="100" s="1"/>
  <c r="AB2553" i="100" s="1"/>
  <c r="Z2554" i="100"/>
  <c r="AA2554" i="100" s="1"/>
  <c r="AB2554" i="100" s="1"/>
  <c r="Z2555" i="100"/>
  <c r="AA2555" i="100" s="1"/>
  <c r="AB2555" i="100" s="1"/>
  <c r="Z2556" i="100"/>
  <c r="AA2556" i="100" s="1"/>
  <c r="AB2556" i="100" s="1"/>
  <c r="Z2557" i="100"/>
  <c r="AA2557" i="100" s="1"/>
  <c r="AB2557" i="100" s="1"/>
  <c r="Z2558" i="100"/>
  <c r="AA2558" i="100" s="1"/>
  <c r="AB2558" i="100" s="1"/>
  <c r="Z2559" i="100"/>
  <c r="AA2559" i="100" s="1"/>
  <c r="AB2559" i="100" s="1"/>
  <c r="Z2560" i="100"/>
  <c r="AA2560" i="100" s="1"/>
  <c r="AB2560" i="100" s="1"/>
  <c r="Z2561" i="100"/>
  <c r="AA2561" i="100" s="1"/>
  <c r="AB2561" i="100" s="1"/>
  <c r="Z2562" i="100"/>
  <c r="AA2562" i="100" s="1"/>
  <c r="AB2562" i="100" s="1"/>
  <c r="Z2563" i="100"/>
  <c r="AA2563" i="100" s="1"/>
  <c r="AB2563" i="100" s="1"/>
  <c r="Z2564" i="100"/>
  <c r="AA2564" i="100" s="1"/>
  <c r="AB2564" i="100" s="1"/>
  <c r="Z2565" i="100"/>
  <c r="AA2565" i="100" s="1"/>
  <c r="AB2565" i="100" s="1"/>
  <c r="Z2566" i="100"/>
  <c r="AA2566" i="100" s="1"/>
  <c r="AB2566" i="100" s="1"/>
  <c r="Z2567" i="100"/>
  <c r="AA2567" i="100" s="1"/>
  <c r="AB2567" i="100" s="1"/>
  <c r="Z2568" i="100"/>
  <c r="AA2568" i="100" s="1"/>
  <c r="AB2568" i="100" s="1"/>
  <c r="Z2569" i="100"/>
  <c r="AA2569" i="100" s="1"/>
  <c r="AB2569" i="100" s="1"/>
  <c r="Z2570" i="100"/>
  <c r="AA2570" i="100" s="1"/>
  <c r="AB2570" i="100" s="1"/>
  <c r="Z2571" i="100"/>
  <c r="AA2571" i="100" s="1"/>
  <c r="AB2571" i="100" s="1"/>
  <c r="Z2572" i="100"/>
  <c r="AA2572" i="100" s="1"/>
  <c r="AB2572" i="100" s="1"/>
  <c r="Z2573" i="100"/>
  <c r="AA2573" i="100" s="1"/>
  <c r="AB2573" i="100" s="1"/>
  <c r="Z2574" i="100"/>
  <c r="AA2574" i="100" s="1"/>
  <c r="AB2574" i="100" s="1"/>
  <c r="Z2575" i="100"/>
  <c r="AA2575" i="100" s="1"/>
  <c r="AB2575" i="100" s="1"/>
  <c r="Z2576" i="100"/>
  <c r="AA2576" i="100" s="1"/>
  <c r="AB2576" i="100" s="1"/>
  <c r="Z2577" i="100"/>
  <c r="AA2577" i="100" s="1"/>
  <c r="AB2577" i="100" s="1"/>
  <c r="Z2578" i="100"/>
  <c r="AA2578" i="100" s="1"/>
  <c r="AB2578" i="100" s="1"/>
  <c r="Z2579" i="100"/>
  <c r="AA2579" i="100" s="1"/>
  <c r="AB2579" i="100" s="1"/>
  <c r="Z2580" i="100"/>
  <c r="AA2580" i="100" s="1"/>
  <c r="AB2580" i="100" s="1"/>
  <c r="Z2581" i="100"/>
  <c r="AA2581" i="100" s="1"/>
  <c r="AB2581" i="100" s="1"/>
  <c r="Z2582" i="100"/>
  <c r="AA2582" i="100" s="1"/>
  <c r="AB2582" i="100" s="1"/>
  <c r="Z2583" i="100"/>
  <c r="AA2583" i="100" s="1"/>
  <c r="AB2583" i="100" s="1"/>
  <c r="Z2584" i="100"/>
  <c r="AA2584" i="100" s="1"/>
  <c r="AB2584" i="100" s="1"/>
  <c r="Z2585" i="100"/>
  <c r="AA2585" i="100" s="1"/>
  <c r="AB2585" i="100" s="1"/>
  <c r="Z2586" i="100"/>
  <c r="AA2586" i="100" s="1"/>
  <c r="AB2586" i="100" s="1"/>
  <c r="Z2587" i="100"/>
  <c r="AA2587" i="100" s="1"/>
  <c r="AB2587" i="100" s="1"/>
  <c r="Z2588" i="100"/>
  <c r="AA2588" i="100" s="1"/>
  <c r="AB2588" i="100" s="1"/>
  <c r="Z2589" i="100"/>
  <c r="AA2589" i="100" s="1"/>
  <c r="AB2589" i="100" s="1"/>
  <c r="Z2590" i="100"/>
  <c r="AA2590" i="100" s="1"/>
  <c r="AB2590" i="100" s="1"/>
  <c r="Z2591" i="100"/>
  <c r="AA2591" i="100" s="1"/>
  <c r="AB2591" i="100" s="1"/>
  <c r="Z2592" i="100"/>
  <c r="AA2592" i="100" s="1"/>
  <c r="AB2592" i="100" s="1"/>
  <c r="Z2593" i="100"/>
  <c r="AA2593" i="100" s="1"/>
  <c r="AB2593" i="100" s="1"/>
  <c r="Z2594" i="100"/>
  <c r="AA2594" i="100" s="1"/>
  <c r="AB2594" i="100" s="1"/>
  <c r="Z2595" i="100"/>
  <c r="AA2595" i="100" s="1"/>
  <c r="AB2595" i="100" s="1"/>
  <c r="Z2596" i="100"/>
  <c r="AA2596" i="100" s="1"/>
  <c r="AB2596" i="100" s="1"/>
  <c r="Z2597" i="100"/>
  <c r="AA2597" i="100" s="1"/>
  <c r="AB2597" i="100" s="1"/>
  <c r="Z2598" i="100"/>
  <c r="AA2598" i="100" s="1"/>
  <c r="AB2598" i="100" s="1"/>
  <c r="Z2599" i="100"/>
  <c r="AA2599" i="100" s="1"/>
  <c r="AB2599" i="100" s="1"/>
  <c r="Z2600" i="100"/>
  <c r="AA2600" i="100" s="1"/>
  <c r="AB2600" i="100" s="1"/>
  <c r="Z2601" i="100"/>
  <c r="AA2601" i="100" s="1"/>
  <c r="AB2601" i="100" s="1"/>
  <c r="Z2602" i="100"/>
  <c r="AA2602" i="100" s="1"/>
  <c r="AB2602" i="100" s="1"/>
  <c r="Z2603" i="100"/>
  <c r="AA2603" i="100" s="1"/>
  <c r="AB2603" i="100" s="1"/>
  <c r="Z2604" i="100"/>
  <c r="AA2604" i="100" s="1"/>
  <c r="AB2604" i="100" s="1"/>
  <c r="Z2605" i="100"/>
  <c r="AA2605" i="100" s="1"/>
  <c r="AB2605" i="100" s="1"/>
  <c r="Z2606" i="100"/>
  <c r="AA2606" i="100" s="1"/>
  <c r="AB2606" i="100" s="1"/>
  <c r="Z2607" i="100"/>
  <c r="AA2607" i="100" s="1"/>
  <c r="AB2607" i="100" s="1"/>
  <c r="Z2608" i="100"/>
  <c r="AA2608" i="100" s="1"/>
  <c r="AB2608" i="100" s="1"/>
  <c r="Z2609" i="100"/>
  <c r="AA2609" i="100" s="1"/>
  <c r="AB2609" i="100" s="1"/>
  <c r="Z2610" i="100"/>
  <c r="AA2610" i="100" s="1"/>
  <c r="AB2610" i="100" s="1"/>
  <c r="Z2611" i="100"/>
  <c r="AA2611" i="100" s="1"/>
  <c r="AB2611" i="100" s="1"/>
  <c r="Z2612" i="100"/>
  <c r="AA2612" i="100" s="1"/>
  <c r="AB2612" i="100" s="1"/>
  <c r="Z2613" i="100"/>
  <c r="AA2613" i="100" s="1"/>
  <c r="AB2613" i="100" s="1"/>
  <c r="Z2614" i="100"/>
  <c r="AA2614" i="100" s="1"/>
  <c r="AB2614" i="100" s="1"/>
  <c r="Z2615" i="100"/>
  <c r="AA2615" i="100" s="1"/>
  <c r="AB2615" i="100" s="1"/>
  <c r="Z2616" i="100"/>
  <c r="AA2616" i="100" s="1"/>
  <c r="AB2616" i="100" s="1"/>
  <c r="Z2617" i="100"/>
  <c r="AA2617" i="100" s="1"/>
  <c r="AB2617" i="100" s="1"/>
  <c r="Z2618" i="100"/>
  <c r="AA2618" i="100" s="1"/>
  <c r="AB2618" i="100" s="1"/>
  <c r="Z2619" i="100"/>
  <c r="AA2619" i="100" s="1"/>
  <c r="AB2619" i="100" s="1"/>
  <c r="Z2620" i="100"/>
  <c r="AA2620" i="100" s="1"/>
  <c r="AB2620" i="100" s="1"/>
  <c r="Z2621" i="100"/>
  <c r="AA2621" i="100" s="1"/>
  <c r="AB2621" i="100" s="1"/>
  <c r="Z2622" i="100"/>
  <c r="AA2622" i="100" s="1"/>
  <c r="AB2622" i="100" s="1"/>
  <c r="Z2623" i="100"/>
  <c r="AA2623" i="100" s="1"/>
  <c r="AB2623" i="100" s="1"/>
  <c r="Z2624" i="100"/>
  <c r="AA2624" i="100" s="1"/>
  <c r="AB2624" i="100" s="1"/>
  <c r="Z2625" i="100"/>
  <c r="AA2625" i="100" s="1"/>
  <c r="AB2625" i="100" s="1"/>
  <c r="Z2626" i="100"/>
  <c r="AA2626" i="100" s="1"/>
  <c r="AB2626" i="100" s="1"/>
  <c r="Z2627" i="100"/>
  <c r="AA2627" i="100" s="1"/>
  <c r="AB2627" i="100" s="1"/>
  <c r="Z2628" i="100"/>
  <c r="AA2628" i="100" s="1"/>
  <c r="AB2628" i="100" s="1"/>
  <c r="Z2629" i="100"/>
  <c r="AA2629" i="100" s="1"/>
  <c r="AB2629" i="100" s="1"/>
  <c r="Z2630" i="100"/>
  <c r="AA2630" i="100" s="1"/>
  <c r="AB2630" i="100" s="1"/>
  <c r="Z2631" i="100"/>
  <c r="AA2631" i="100" s="1"/>
  <c r="AB2631" i="100" s="1"/>
  <c r="Z2632" i="100"/>
  <c r="AA2632" i="100" s="1"/>
  <c r="AB2632" i="100" s="1"/>
  <c r="Z2633" i="100"/>
  <c r="AA2633" i="100" s="1"/>
  <c r="AB2633" i="100" s="1"/>
  <c r="Z2634" i="100"/>
  <c r="AA2634" i="100" s="1"/>
  <c r="AB2634" i="100" s="1"/>
  <c r="Z2635" i="100"/>
  <c r="AA2635" i="100" s="1"/>
  <c r="AB2635" i="100" s="1"/>
  <c r="Z2636" i="100"/>
  <c r="AA2636" i="100" s="1"/>
  <c r="AB2636" i="100" s="1"/>
  <c r="Z2637" i="100"/>
  <c r="AA2637" i="100" s="1"/>
  <c r="AB2637" i="100" s="1"/>
  <c r="Z2638" i="100"/>
  <c r="AA2638" i="100" s="1"/>
  <c r="AB2638" i="100" s="1"/>
  <c r="Z2639" i="100"/>
  <c r="AA2639" i="100" s="1"/>
  <c r="AB2639" i="100" s="1"/>
  <c r="Z2640" i="100"/>
  <c r="AA2640" i="100" s="1"/>
  <c r="AB2640" i="100" s="1"/>
  <c r="Z2641" i="100"/>
  <c r="AA2641" i="100" s="1"/>
  <c r="AB2641" i="100" s="1"/>
  <c r="Z2642" i="100"/>
  <c r="AA2642" i="100" s="1"/>
  <c r="AB2642" i="100" s="1"/>
  <c r="Z2643" i="100"/>
  <c r="AA2643" i="100" s="1"/>
  <c r="AB2643" i="100" s="1"/>
  <c r="Z2644" i="100"/>
  <c r="AA2644" i="100" s="1"/>
  <c r="AB2644" i="100" s="1"/>
  <c r="Z2645" i="100"/>
  <c r="AA2645" i="100" s="1"/>
  <c r="AB2645" i="100" s="1"/>
  <c r="Z2646" i="100"/>
  <c r="AA2646" i="100" s="1"/>
  <c r="AB2646" i="100" s="1"/>
  <c r="Z2647" i="100"/>
  <c r="AA2647" i="100" s="1"/>
  <c r="AB2647" i="100" s="1"/>
  <c r="Z2648" i="100"/>
  <c r="AA2648" i="100" s="1"/>
  <c r="AB2648" i="100" s="1"/>
  <c r="Z2649" i="100"/>
  <c r="AA2649" i="100" s="1"/>
  <c r="AB2649" i="100" s="1"/>
  <c r="Z2650" i="100"/>
  <c r="AA2650" i="100" s="1"/>
  <c r="AB2650" i="100" s="1"/>
  <c r="Z2651" i="100"/>
  <c r="AA2651" i="100" s="1"/>
  <c r="AB2651" i="100" s="1"/>
  <c r="Z2652" i="100"/>
  <c r="AA2652" i="100" s="1"/>
  <c r="AB2652" i="100" s="1"/>
  <c r="Z2653" i="100"/>
  <c r="AA2653" i="100" s="1"/>
  <c r="AB2653" i="100" s="1"/>
  <c r="Z2654" i="100"/>
  <c r="AA2654" i="100" s="1"/>
  <c r="AB2654" i="100" s="1"/>
  <c r="Z2655" i="100"/>
  <c r="AA2655" i="100" s="1"/>
  <c r="AB2655" i="100" s="1"/>
  <c r="Z2656" i="100"/>
  <c r="AA2656" i="100" s="1"/>
  <c r="AB2656" i="100" s="1"/>
  <c r="Z2657" i="100"/>
  <c r="AA2657" i="100" s="1"/>
  <c r="AB2657" i="100" s="1"/>
  <c r="Z2658" i="100"/>
  <c r="AA2658" i="100" s="1"/>
  <c r="AB2658" i="100" s="1"/>
  <c r="Z2659" i="100"/>
  <c r="AA2659" i="100" s="1"/>
  <c r="AB2659" i="100" s="1"/>
  <c r="Z2660" i="100"/>
  <c r="AA2660" i="100" s="1"/>
  <c r="AB2660" i="100" s="1"/>
  <c r="Z2661" i="100"/>
  <c r="AA2661" i="100" s="1"/>
  <c r="AB2661" i="100" s="1"/>
  <c r="Z2662" i="100"/>
  <c r="AA2662" i="100" s="1"/>
  <c r="AB2662" i="100" s="1"/>
  <c r="Z2663" i="100"/>
  <c r="AA2663" i="100" s="1"/>
  <c r="AB2663" i="100" s="1"/>
  <c r="Z2664" i="100"/>
  <c r="AA2664" i="100" s="1"/>
  <c r="AB2664" i="100" s="1"/>
  <c r="Z2665" i="100"/>
  <c r="AA2665" i="100" s="1"/>
  <c r="AB2665" i="100" s="1"/>
  <c r="Z2666" i="100"/>
  <c r="AA2666" i="100" s="1"/>
  <c r="AB2666" i="100" s="1"/>
  <c r="Z2667" i="100"/>
  <c r="AA2667" i="100" s="1"/>
  <c r="AB2667" i="100" s="1"/>
  <c r="Z2668" i="100"/>
  <c r="AA2668" i="100" s="1"/>
  <c r="AB2668" i="100" s="1"/>
  <c r="Z2669" i="100"/>
  <c r="AA2669" i="100" s="1"/>
  <c r="AB2669" i="100" s="1"/>
  <c r="Z2670" i="100"/>
  <c r="AA2670" i="100" s="1"/>
  <c r="AB2670" i="100" s="1"/>
  <c r="Z2671" i="100"/>
  <c r="AA2671" i="100" s="1"/>
  <c r="AB2671" i="100" s="1"/>
  <c r="Z2672" i="100"/>
  <c r="AA2672" i="100" s="1"/>
  <c r="AB2672" i="100" s="1"/>
  <c r="Z2673" i="100"/>
  <c r="AA2673" i="100" s="1"/>
  <c r="AB2673" i="100" s="1"/>
  <c r="Z2674" i="100"/>
  <c r="AA2674" i="100" s="1"/>
  <c r="AB2674" i="100" s="1"/>
  <c r="Z2675" i="100"/>
  <c r="AA2675" i="100" s="1"/>
  <c r="AB2675" i="100" s="1"/>
  <c r="Z2676" i="100"/>
  <c r="AA2676" i="100" s="1"/>
  <c r="AB2676" i="100" s="1"/>
  <c r="Z2677" i="100"/>
  <c r="AA2677" i="100" s="1"/>
  <c r="AB2677" i="100" s="1"/>
  <c r="Z2678" i="100"/>
  <c r="AA2678" i="100" s="1"/>
  <c r="AB2678" i="100" s="1"/>
  <c r="Z2679" i="100"/>
  <c r="AA2679" i="100" s="1"/>
  <c r="AB2679" i="100" s="1"/>
  <c r="Z2680" i="100"/>
  <c r="AA2680" i="100" s="1"/>
  <c r="AB2680" i="100" s="1"/>
  <c r="Z2681" i="100"/>
  <c r="AA2681" i="100" s="1"/>
  <c r="AB2681" i="100" s="1"/>
  <c r="Z2682" i="100"/>
  <c r="AA2682" i="100" s="1"/>
  <c r="AB2682" i="100" s="1"/>
  <c r="Z2683" i="100"/>
  <c r="AA2683" i="100" s="1"/>
  <c r="AB2683" i="100" s="1"/>
  <c r="Z2684" i="100"/>
  <c r="AA2684" i="100" s="1"/>
  <c r="AB2684" i="100" s="1"/>
  <c r="Z2685" i="100"/>
  <c r="AA2685" i="100" s="1"/>
  <c r="AB2685" i="100" s="1"/>
  <c r="Z2686" i="100"/>
  <c r="AA2686" i="100" s="1"/>
  <c r="AB2686" i="100" s="1"/>
  <c r="Z2687" i="100"/>
  <c r="AA2687" i="100" s="1"/>
  <c r="AB2687" i="100" s="1"/>
  <c r="Z2688" i="100"/>
  <c r="AA2688" i="100" s="1"/>
  <c r="AB2688" i="100" s="1"/>
  <c r="Z2689" i="100"/>
  <c r="AA2689" i="100" s="1"/>
  <c r="AB2689" i="100" s="1"/>
  <c r="Z2690" i="100"/>
  <c r="AA2690" i="100" s="1"/>
  <c r="AB2690" i="100" s="1"/>
  <c r="Z2691" i="100"/>
  <c r="AA2691" i="100" s="1"/>
  <c r="AB2691" i="100" s="1"/>
  <c r="Z2692" i="100"/>
  <c r="AA2692" i="100" s="1"/>
  <c r="AB2692" i="100" s="1"/>
  <c r="Z2693" i="100"/>
  <c r="AA2693" i="100" s="1"/>
  <c r="AB2693" i="100" s="1"/>
  <c r="Z2694" i="100"/>
  <c r="AA2694" i="100" s="1"/>
  <c r="AB2694" i="100" s="1"/>
  <c r="Z2695" i="100"/>
  <c r="AA2695" i="100" s="1"/>
  <c r="AB2695" i="100" s="1"/>
  <c r="Z2696" i="100"/>
  <c r="AA2696" i="100" s="1"/>
  <c r="AB2696" i="100" s="1"/>
  <c r="Z2697" i="100"/>
  <c r="AA2697" i="100" s="1"/>
  <c r="AB2697" i="100" s="1"/>
  <c r="Z2698" i="100"/>
  <c r="AA2698" i="100" s="1"/>
  <c r="AB2698" i="100" s="1"/>
  <c r="Z2699" i="100"/>
  <c r="AA2699" i="100" s="1"/>
  <c r="AB2699" i="100" s="1"/>
  <c r="Z2700" i="100"/>
  <c r="AA2700" i="100" s="1"/>
  <c r="AB2700" i="100" s="1"/>
  <c r="Z2701" i="100"/>
  <c r="AA2701" i="100" s="1"/>
  <c r="AB2701" i="100" s="1"/>
  <c r="Z2702" i="100"/>
  <c r="AA2702" i="100" s="1"/>
  <c r="AB2702" i="100" s="1"/>
  <c r="Z2703" i="100"/>
  <c r="AA2703" i="100" s="1"/>
  <c r="AB2703" i="100" s="1"/>
  <c r="Z2704" i="100"/>
  <c r="AA2704" i="100" s="1"/>
  <c r="AB2704" i="100" s="1"/>
  <c r="Z2705" i="100"/>
  <c r="AA2705" i="100" s="1"/>
  <c r="AB2705" i="100" s="1"/>
  <c r="Z2706" i="100"/>
  <c r="AA2706" i="100" s="1"/>
  <c r="AB2706" i="100" s="1"/>
  <c r="Z2707" i="100"/>
  <c r="AA2707" i="100" s="1"/>
  <c r="AB2707" i="100" s="1"/>
  <c r="Z2708" i="100"/>
  <c r="AA2708" i="100" s="1"/>
  <c r="AB2708" i="100" s="1"/>
  <c r="Z2709" i="100"/>
  <c r="AA2709" i="100" s="1"/>
  <c r="AB2709" i="100" s="1"/>
  <c r="Z2710" i="100"/>
  <c r="AA2710" i="100" s="1"/>
  <c r="AB2710" i="100" s="1"/>
  <c r="Z2711" i="100"/>
  <c r="AA2711" i="100" s="1"/>
  <c r="AB2711" i="100" s="1"/>
  <c r="Z2712" i="100"/>
  <c r="AA2712" i="100" s="1"/>
  <c r="AB2712" i="100" s="1"/>
  <c r="Z2713" i="100"/>
  <c r="AA2713" i="100" s="1"/>
  <c r="AB2713" i="100" s="1"/>
  <c r="Z2714" i="100"/>
  <c r="AA2714" i="100" s="1"/>
  <c r="AB2714" i="100" s="1"/>
  <c r="Z2715" i="100"/>
  <c r="AA2715" i="100" s="1"/>
  <c r="AB2715" i="100" s="1"/>
  <c r="Z2716" i="100"/>
  <c r="AA2716" i="100" s="1"/>
  <c r="AB2716" i="100" s="1"/>
  <c r="Z2717" i="100"/>
  <c r="AA2717" i="100" s="1"/>
  <c r="AB2717" i="100" s="1"/>
  <c r="Z2718" i="100"/>
  <c r="AA2718" i="100" s="1"/>
  <c r="AB2718" i="100" s="1"/>
  <c r="Z2719" i="100"/>
  <c r="AA2719" i="100" s="1"/>
  <c r="AB2719" i="100" s="1"/>
  <c r="Z2720" i="100"/>
  <c r="AA2720" i="100" s="1"/>
  <c r="AB2720" i="100" s="1"/>
  <c r="Z2721" i="100"/>
  <c r="AA2721" i="100" s="1"/>
  <c r="AB2721" i="100" s="1"/>
  <c r="Z2722" i="100"/>
  <c r="AA2722" i="100" s="1"/>
  <c r="AB2722" i="100" s="1"/>
  <c r="Z2723" i="100"/>
  <c r="AA2723" i="100" s="1"/>
  <c r="AB2723" i="100" s="1"/>
  <c r="Z2724" i="100"/>
  <c r="AA2724" i="100" s="1"/>
  <c r="AB2724" i="100" s="1"/>
  <c r="Z2725" i="100"/>
  <c r="AA2725" i="100" s="1"/>
  <c r="AB2725" i="100" s="1"/>
  <c r="Z2726" i="100"/>
  <c r="AA2726" i="100" s="1"/>
  <c r="AB2726" i="100" s="1"/>
  <c r="Z2727" i="100"/>
  <c r="AA2727" i="100" s="1"/>
  <c r="AB2727" i="100" s="1"/>
  <c r="Z2728" i="100"/>
  <c r="AA2728" i="100" s="1"/>
  <c r="AB2728" i="100" s="1"/>
  <c r="Z2729" i="100"/>
  <c r="AA2729" i="100" s="1"/>
  <c r="AB2729" i="100" s="1"/>
  <c r="Z2730" i="100"/>
  <c r="AA2730" i="100" s="1"/>
  <c r="AB2730" i="100" s="1"/>
  <c r="Z2731" i="100"/>
  <c r="AA2731" i="100" s="1"/>
  <c r="AB2731" i="100" s="1"/>
  <c r="Z2732" i="100"/>
  <c r="AA2732" i="100" s="1"/>
  <c r="AB2732" i="100" s="1"/>
  <c r="Z2733" i="100"/>
  <c r="AA2733" i="100" s="1"/>
  <c r="AB2733" i="100" s="1"/>
  <c r="Z2734" i="100"/>
  <c r="AA2734" i="100" s="1"/>
  <c r="AB2734" i="100" s="1"/>
  <c r="Z2735" i="100"/>
  <c r="AA2735" i="100" s="1"/>
  <c r="AB2735" i="100" s="1"/>
  <c r="Z2736" i="100"/>
  <c r="AA2736" i="100" s="1"/>
  <c r="AB2736" i="100" s="1"/>
  <c r="Z2737" i="100"/>
  <c r="AA2737" i="100" s="1"/>
  <c r="AB2737" i="100" s="1"/>
  <c r="Z2738" i="100"/>
  <c r="AA2738" i="100" s="1"/>
  <c r="AB2738" i="100" s="1"/>
  <c r="Z2739" i="100"/>
  <c r="AA2739" i="100" s="1"/>
  <c r="AB2739" i="100" s="1"/>
  <c r="Z2740" i="100"/>
  <c r="AA2740" i="100" s="1"/>
  <c r="AB2740" i="100" s="1"/>
  <c r="Z2741" i="100"/>
  <c r="AA2741" i="100" s="1"/>
  <c r="AB2741" i="100" s="1"/>
  <c r="Z2742" i="100"/>
  <c r="AA2742" i="100" s="1"/>
  <c r="AB2742" i="100" s="1"/>
  <c r="Z2743" i="100"/>
  <c r="AA2743" i="100" s="1"/>
  <c r="AB2743" i="100" s="1"/>
  <c r="Z2744" i="100"/>
  <c r="AA2744" i="100" s="1"/>
  <c r="AB2744" i="100" s="1"/>
  <c r="Z2745" i="100"/>
  <c r="AA2745" i="100" s="1"/>
  <c r="AB2745" i="100" s="1"/>
  <c r="Z2746" i="100"/>
  <c r="AA2746" i="100" s="1"/>
  <c r="AB2746" i="100" s="1"/>
  <c r="Z2747" i="100"/>
  <c r="AA2747" i="100" s="1"/>
  <c r="AB2747" i="100" s="1"/>
  <c r="Z2748" i="100"/>
  <c r="AA2748" i="100" s="1"/>
  <c r="AB2748" i="100" s="1"/>
  <c r="Z2749" i="100"/>
  <c r="AA2749" i="100" s="1"/>
  <c r="AB2749" i="100" s="1"/>
  <c r="Z2750" i="100"/>
  <c r="AA2750" i="100" s="1"/>
  <c r="AB2750" i="100" s="1"/>
  <c r="Z2751" i="100"/>
  <c r="AA2751" i="100" s="1"/>
  <c r="AB2751" i="100" s="1"/>
  <c r="Z2752" i="100"/>
  <c r="AA2752" i="100" s="1"/>
  <c r="AB2752" i="100" s="1"/>
  <c r="Z2753" i="100"/>
  <c r="AA2753" i="100" s="1"/>
  <c r="AB2753" i="100" s="1"/>
  <c r="Z2754" i="100"/>
  <c r="AA2754" i="100" s="1"/>
  <c r="AB2754" i="100" s="1"/>
  <c r="Z2755" i="100"/>
  <c r="AA2755" i="100" s="1"/>
  <c r="AB2755" i="100" s="1"/>
  <c r="Z2756" i="100"/>
  <c r="AA2756" i="100" s="1"/>
  <c r="AB2756" i="100" s="1"/>
  <c r="Z2757" i="100"/>
  <c r="AA2757" i="100" s="1"/>
  <c r="AB2757" i="100" s="1"/>
  <c r="Z2758" i="100"/>
  <c r="AA2758" i="100" s="1"/>
  <c r="AB2758" i="100" s="1"/>
  <c r="Z2759" i="100"/>
  <c r="AA2759" i="100" s="1"/>
  <c r="AB2759" i="100" s="1"/>
  <c r="Z2760" i="100"/>
  <c r="AA2760" i="100" s="1"/>
  <c r="AB2760" i="100" s="1"/>
  <c r="Z2761" i="100"/>
  <c r="AA2761" i="100" s="1"/>
  <c r="AB2761" i="100" s="1"/>
  <c r="Z2762" i="100"/>
  <c r="AA2762" i="100" s="1"/>
  <c r="AB2762" i="100" s="1"/>
  <c r="Z2763" i="100"/>
  <c r="AA2763" i="100" s="1"/>
  <c r="AB2763" i="100" s="1"/>
  <c r="Z2764" i="100"/>
  <c r="AA2764" i="100" s="1"/>
  <c r="AB2764" i="100" s="1"/>
  <c r="Z2765" i="100"/>
  <c r="AA2765" i="100" s="1"/>
  <c r="AB2765" i="100" s="1"/>
  <c r="Z2766" i="100"/>
  <c r="AA2766" i="100" s="1"/>
  <c r="AB2766" i="100" s="1"/>
  <c r="Z2767" i="100"/>
  <c r="AA2767" i="100" s="1"/>
  <c r="AB2767" i="100" s="1"/>
  <c r="Z2768" i="100"/>
  <c r="AA2768" i="100" s="1"/>
  <c r="AB2768" i="100" s="1"/>
  <c r="Z2769" i="100"/>
  <c r="AA2769" i="100" s="1"/>
  <c r="AB2769" i="100" s="1"/>
  <c r="Z2770" i="100"/>
  <c r="AA2770" i="100" s="1"/>
  <c r="AB2770" i="100" s="1"/>
  <c r="Z2771" i="100"/>
  <c r="AA2771" i="100" s="1"/>
  <c r="AB2771" i="100" s="1"/>
  <c r="Z2772" i="100"/>
  <c r="AA2772" i="100" s="1"/>
  <c r="AB2772" i="100" s="1"/>
  <c r="Z2773" i="100"/>
  <c r="AA2773" i="100" s="1"/>
  <c r="AB2773" i="100" s="1"/>
  <c r="Z2774" i="100"/>
  <c r="AA2774" i="100" s="1"/>
  <c r="AB2774" i="100" s="1"/>
  <c r="Z2775" i="100"/>
  <c r="AA2775" i="100" s="1"/>
  <c r="AB2775" i="100" s="1"/>
  <c r="Z2776" i="100"/>
  <c r="AA2776" i="100" s="1"/>
  <c r="AB2776" i="100" s="1"/>
  <c r="Z2777" i="100"/>
  <c r="AA2777" i="100" s="1"/>
  <c r="AB2777" i="100" s="1"/>
  <c r="Z2778" i="100"/>
  <c r="AA2778" i="100" s="1"/>
  <c r="AB2778" i="100" s="1"/>
  <c r="Z2779" i="100"/>
  <c r="AA2779" i="100" s="1"/>
  <c r="AB2779" i="100" s="1"/>
  <c r="Z2780" i="100"/>
  <c r="AA2780" i="100" s="1"/>
  <c r="AB2780" i="100" s="1"/>
  <c r="Z2781" i="100"/>
  <c r="AA2781" i="100" s="1"/>
  <c r="AB2781" i="100" s="1"/>
  <c r="Z2782" i="100"/>
  <c r="AA2782" i="100" s="1"/>
  <c r="AB2782" i="100" s="1"/>
  <c r="Z2783" i="100"/>
  <c r="AA2783" i="100" s="1"/>
  <c r="AB2783" i="100" s="1"/>
  <c r="Z2784" i="100"/>
  <c r="AA2784" i="100" s="1"/>
  <c r="AB2784" i="100" s="1"/>
  <c r="Z2785" i="100"/>
  <c r="AA2785" i="100" s="1"/>
  <c r="AB2785" i="100" s="1"/>
  <c r="Z2786" i="100"/>
  <c r="AA2786" i="100" s="1"/>
  <c r="AB2786" i="100" s="1"/>
  <c r="Z2787" i="100"/>
  <c r="AA2787" i="100" s="1"/>
  <c r="AB2787" i="100" s="1"/>
  <c r="Z2788" i="100"/>
  <c r="AA2788" i="100" s="1"/>
  <c r="AB2788" i="100" s="1"/>
  <c r="Z2789" i="100"/>
  <c r="AA2789" i="100" s="1"/>
  <c r="AB2789" i="100" s="1"/>
  <c r="Z2790" i="100"/>
  <c r="AA2790" i="100" s="1"/>
  <c r="AB2790" i="100" s="1"/>
  <c r="Z2791" i="100"/>
  <c r="AA2791" i="100" s="1"/>
  <c r="AB2791" i="100" s="1"/>
  <c r="Z2792" i="100"/>
  <c r="AA2792" i="100" s="1"/>
  <c r="AB2792" i="100" s="1"/>
  <c r="Z2793" i="100"/>
  <c r="AA2793" i="100" s="1"/>
  <c r="AB2793" i="100" s="1"/>
  <c r="Z2794" i="100"/>
  <c r="AA2794" i="100" s="1"/>
  <c r="AB2794" i="100" s="1"/>
  <c r="Z2795" i="100"/>
  <c r="AA2795" i="100" s="1"/>
  <c r="AB2795" i="100" s="1"/>
  <c r="Z2796" i="100"/>
  <c r="AA2796" i="100" s="1"/>
  <c r="AB2796" i="100" s="1"/>
  <c r="Z2797" i="100"/>
  <c r="AA2797" i="100" s="1"/>
  <c r="AB2797" i="100" s="1"/>
  <c r="Z2798" i="100"/>
  <c r="AA2798" i="100" s="1"/>
  <c r="AB2798" i="100" s="1"/>
  <c r="Z2799" i="100"/>
  <c r="AA2799" i="100" s="1"/>
  <c r="AB2799" i="100" s="1"/>
  <c r="Z2800" i="100"/>
  <c r="AA2800" i="100" s="1"/>
  <c r="AB2800" i="100" s="1"/>
  <c r="Z2801" i="100"/>
  <c r="AA2801" i="100" s="1"/>
  <c r="AB2801" i="100" s="1"/>
  <c r="Z2802" i="100"/>
  <c r="AA2802" i="100" s="1"/>
  <c r="AB2802" i="100" s="1"/>
  <c r="Z2803" i="100"/>
  <c r="AA2803" i="100" s="1"/>
  <c r="AB2803" i="100" s="1"/>
  <c r="Z2804" i="100"/>
  <c r="AA2804" i="100" s="1"/>
  <c r="AB2804" i="100" s="1"/>
  <c r="Z2805" i="100"/>
  <c r="AA2805" i="100" s="1"/>
  <c r="AB2805" i="100" s="1"/>
  <c r="Z2806" i="100"/>
  <c r="AA2806" i="100" s="1"/>
  <c r="AB2806" i="100" s="1"/>
  <c r="Z2807" i="100"/>
  <c r="AA2807" i="100" s="1"/>
  <c r="AB2807" i="100" s="1"/>
  <c r="Z2808" i="100"/>
  <c r="AA2808" i="100" s="1"/>
  <c r="AB2808" i="100" s="1"/>
  <c r="Z2809" i="100"/>
  <c r="AA2809" i="100" s="1"/>
  <c r="AB2809" i="100" s="1"/>
  <c r="Z2810" i="100"/>
  <c r="AA2810" i="100" s="1"/>
  <c r="AB2810" i="100" s="1"/>
  <c r="Z2811" i="100"/>
  <c r="AA2811" i="100" s="1"/>
  <c r="AB2811" i="100" s="1"/>
  <c r="Z2812" i="100"/>
  <c r="AA2812" i="100" s="1"/>
  <c r="AB2812" i="100" s="1"/>
  <c r="Z2813" i="100"/>
  <c r="AA2813" i="100" s="1"/>
  <c r="AB2813" i="100" s="1"/>
  <c r="Z2814" i="100"/>
  <c r="AA2814" i="100" s="1"/>
  <c r="AB2814" i="100" s="1"/>
  <c r="Z2815" i="100"/>
  <c r="AA2815" i="100" s="1"/>
  <c r="AB2815" i="100" s="1"/>
  <c r="Z2816" i="100"/>
  <c r="AA2816" i="100" s="1"/>
  <c r="AB2816" i="100" s="1"/>
  <c r="Z2817" i="100"/>
  <c r="AA2817" i="100" s="1"/>
  <c r="AB2817" i="100" s="1"/>
  <c r="Z2818" i="100"/>
  <c r="AA2818" i="100" s="1"/>
  <c r="AB2818" i="100" s="1"/>
  <c r="Z2819" i="100"/>
  <c r="AA2819" i="100" s="1"/>
  <c r="AB2819" i="100" s="1"/>
  <c r="Z2820" i="100"/>
  <c r="AA2820" i="100" s="1"/>
  <c r="AB2820" i="100" s="1"/>
  <c r="Z2821" i="100"/>
  <c r="AA2821" i="100" s="1"/>
  <c r="AB2821" i="100" s="1"/>
  <c r="Z2822" i="100"/>
  <c r="AA2822" i="100" s="1"/>
  <c r="AB2822" i="100" s="1"/>
  <c r="Z2823" i="100"/>
  <c r="AA2823" i="100" s="1"/>
  <c r="AB2823" i="100" s="1"/>
  <c r="Z2824" i="100"/>
  <c r="AA2824" i="100" s="1"/>
  <c r="AB2824" i="100" s="1"/>
  <c r="Z2825" i="100"/>
  <c r="AA2825" i="100" s="1"/>
  <c r="AB2825" i="100" s="1"/>
  <c r="Z2826" i="100"/>
  <c r="AA2826" i="100" s="1"/>
  <c r="AB2826" i="100" s="1"/>
  <c r="Z2827" i="100"/>
  <c r="AA2827" i="100" s="1"/>
  <c r="AB2827" i="100" s="1"/>
  <c r="Z2828" i="100"/>
  <c r="AA2828" i="100" s="1"/>
  <c r="AB2828" i="100" s="1"/>
  <c r="Z2829" i="100"/>
  <c r="AA2829" i="100" s="1"/>
  <c r="AB2829" i="100" s="1"/>
  <c r="Z2830" i="100"/>
  <c r="AA2830" i="100" s="1"/>
  <c r="AB2830" i="100" s="1"/>
  <c r="Z2831" i="100"/>
  <c r="AA2831" i="100" s="1"/>
  <c r="AB2831" i="100" s="1"/>
  <c r="Z2832" i="100"/>
  <c r="AA2832" i="100" s="1"/>
  <c r="AB2832" i="100" s="1"/>
  <c r="Z2833" i="100"/>
  <c r="AA2833" i="100" s="1"/>
  <c r="AB2833" i="100" s="1"/>
  <c r="Z2834" i="100"/>
  <c r="AA2834" i="100" s="1"/>
  <c r="AB2834" i="100" s="1"/>
  <c r="Z2835" i="100"/>
  <c r="AA2835" i="100" s="1"/>
  <c r="AB2835" i="100" s="1"/>
  <c r="Z2836" i="100"/>
  <c r="AA2836" i="100" s="1"/>
  <c r="AB2836" i="100" s="1"/>
  <c r="Z2837" i="100"/>
  <c r="AA2837" i="100" s="1"/>
  <c r="AB2837" i="100" s="1"/>
  <c r="Z2838" i="100"/>
  <c r="AA2838" i="100" s="1"/>
  <c r="AB2838" i="100" s="1"/>
  <c r="Z2839" i="100"/>
  <c r="AA2839" i="100" s="1"/>
  <c r="AB2839" i="100" s="1"/>
  <c r="Z2840" i="100"/>
  <c r="AA2840" i="100" s="1"/>
  <c r="AB2840" i="100" s="1"/>
  <c r="Z2841" i="100"/>
  <c r="AA2841" i="100" s="1"/>
  <c r="AB2841" i="100" s="1"/>
  <c r="Z2842" i="100"/>
  <c r="AA2842" i="100" s="1"/>
  <c r="AB2842" i="100" s="1"/>
  <c r="Z2843" i="100"/>
  <c r="AA2843" i="100" s="1"/>
  <c r="AB2843" i="100" s="1"/>
  <c r="Z2844" i="100"/>
  <c r="AA2844" i="100" s="1"/>
  <c r="AB2844" i="100" s="1"/>
  <c r="Z2845" i="100"/>
  <c r="AA2845" i="100" s="1"/>
  <c r="AB2845" i="100" s="1"/>
  <c r="Z2846" i="100"/>
  <c r="AA2846" i="100" s="1"/>
  <c r="AB2846" i="100" s="1"/>
  <c r="Z2847" i="100"/>
  <c r="AA2847" i="100" s="1"/>
  <c r="AB2847" i="100" s="1"/>
  <c r="Z2848" i="100"/>
  <c r="AA2848" i="100" s="1"/>
  <c r="AB2848" i="100" s="1"/>
  <c r="Z2849" i="100"/>
  <c r="AA2849" i="100" s="1"/>
  <c r="AB2849" i="100" s="1"/>
  <c r="Z2850" i="100"/>
  <c r="AA2850" i="100" s="1"/>
  <c r="AB2850" i="100" s="1"/>
  <c r="Z2851" i="100"/>
  <c r="AA2851" i="100" s="1"/>
  <c r="AB2851" i="100" s="1"/>
  <c r="Z2852" i="100"/>
  <c r="AA2852" i="100" s="1"/>
  <c r="AB2852" i="100" s="1"/>
  <c r="Z2853" i="100"/>
  <c r="AA2853" i="100" s="1"/>
  <c r="AB2853" i="100" s="1"/>
  <c r="Z2854" i="100"/>
  <c r="AA2854" i="100" s="1"/>
  <c r="AB2854" i="100" s="1"/>
  <c r="Z2855" i="100"/>
  <c r="AA2855" i="100" s="1"/>
  <c r="AB2855" i="100" s="1"/>
  <c r="Z2856" i="100"/>
  <c r="AA2856" i="100" s="1"/>
  <c r="AB2856" i="100" s="1"/>
  <c r="Z2857" i="100"/>
  <c r="AA2857" i="100" s="1"/>
  <c r="AB2857" i="100" s="1"/>
  <c r="Z2858" i="100"/>
  <c r="AA2858" i="100" s="1"/>
  <c r="AB2858" i="100" s="1"/>
  <c r="Z2859" i="100"/>
  <c r="AA2859" i="100" s="1"/>
  <c r="AB2859" i="100" s="1"/>
  <c r="Z2860" i="100"/>
  <c r="AA2860" i="100" s="1"/>
  <c r="AB2860" i="100" s="1"/>
  <c r="Z2861" i="100"/>
  <c r="AA2861" i="100" s="1"/>
  <c r="AB2861" i="100" s="1"/>
  <c r="Z2862" i="100"/>
  <c r="AA2862" i="100" s="1"/>
  <c r="AB2862" i="100" s="1"/>
  <c r="Z2863" i="100"/>
  <c r="AA2863" i="100" s="1"/>
  <c r="AB2863" i="100" s="1"/>
  <c r="Z2864" i="100"/>
  <c r="AA2864" i="100" s="1"/>
  <c r="AB2864" i="100" s="1"/>
  <c r="Z2865" i="100"/>
  <c r="AA2865" i="100" s="1"/>
  <c r="AB2865" i="100" s="1"/>
  <c r="Z2866" i="100"/>
  <c r="AA2866" i="100" s="1"/>
  <c r="AB2866" i="100" s="1"/>
  <c r="Z2867" i="100"/>
  <c r="AA2867" i="100" s="1"/>
  <c r="AB2867" i="100" s="1"/>
  <c r="Z2868" i="100"/>
  <c r="AA2868" i="100" s="1"/>
  <c r="AB2868" i="100" s="1"/>
  <c r="Z2869" i="100"/>
  <c r="AA2869" i="100" s="1"/>
  <c r="AB2869" i="100" s="1"/>
  <c r="Z2870" i="100"/>
  <c r="AA2870" i="100" s="1"/>
  <c r="AB2870" i="100" s="1"/>
  <c r="Z2871" i="100"/>
  <c r="AA2871" i="100" s="1"/>
  <c r="AB2871" i="100" s="1"/>
  <c r="Z2872" i="100"/>
  <c r="AA2872" i="100" s="1"/>
  <c r="AB2872" i="100" s="1"/>
  <c r="Z2873" i="100"/>
  <c r="AA2873" i="100" s="1"/>
  <c r="AB2873" i="100" s="1"/>
  <c r="Z2874" i="100"/>
  <c r="AA2874" i="100" s="1"/>
  <c r="AB2874" i="100" s="1"/>
  <c r="Z2875" i="100"/>
  <c r="AA2875" i="100" s="1"/>
  <c r="AB2875" i="100" s="1"/>
  <c r="Z2876" i="100"/>
  <c r="AA2876" i="100" s="1"/>
  <c r="AB2876" i="100" s="1"/>
  <c r="Z2877" i="100"/>
  <c r="AA2877" i="100" s="1"/>
  <c r="AB2877" i="100" s="1"/>
  <c r="Z2878" i="100"/>
  <c r="AA2878" i="100" s="1"/>
  <c r="AB2878" i="100" s="1"/>
  <c r="Z2879" i="100"/>
  <c r="AA2879" i="100" s="1"/>
  <c r="AB2879" i="100" s="1"/>
  <c r="Z2880" i="100"/>
  <c r="AA2880" i="100" s="1"/>
  <c r="AB2880" i="100" s="1"/>
  <c r="Z2881" i="100"/>
  <c r="AA2881" i="100" s="1"/>
  <c r="AB2881" i="100" s="1"/>
  <c r="Z2882" i="100"/>
  <c r="AA2882" i="100" s="1"/>
  <c r="AB2882" i="100" s="1"/>
  <c r="Z2883" i="100"/>
  <c r="AA2883" i="100" s="1"/>
  <c r="AB2883" i="100" s="1"/>
  <c r="Z2884" i="100"/>
  <c r="AA2884" i="100" s="1"/>
  <c r="AB2884" i="100" s="1"/>
  <c r="Z2885" i="100"/>
  <c r="AA2885" i="100" s="1"/>
  <c r="AB2885" i="100" s="1"/>
  <c r="Z2886" i="100"/>
  <c r="AA2886" i="100" s="1"/>
  <c r="AB2886" i="100" s="1"/>
  <c r="Z2887" i="100"/>
  <c r="AA2887" i="100" s="1"/>
  <c r="AB2887" i="100" s="1"/>
  <c r="Z2888" i="100"/>
  <c r="AA2888" i="100" s="1"/>
  <c r="AB2888" i="100" s="1"/>
  <c r="Z2889" i="100"/>
  <c r="AA2889" i="100" s="1"/>
  <c r="AB2889" i="100" s="1"/>
  <c r="Z2890" i="100"/>
  <c r="AA2890" i="100" s="1"/>
  <c r="AB2890" i="100" s="1"/>
  <c r="Z2891" i="100"/>
  <c r="AA2891" i="100" s="1"/>
  <c r="AB2891" i="100" s="1"/>
  <c r="Z2892" i="100"/>
  <c r="AA2892" i="100" s="1"/>
  <c r="AB2892" i="100" s="1"/>
  <c r="Z2893" i="100"/>
  <c r="AA2893" i="100" s="1"/>
  <c r="AB2893" i="100" s="1"/>
  <c r="Z2894" i="100"/>
  <c r="AA2894" i="100" s="1"/>
  <c r="AB2894" i="100" s="1"/>
  <c r="Z2895" i="100"/>
  <c r="AA2895" i="100" s="1"/>
  <c r="AB2895" i="100" s="1"/>
  <c r="Z2896" i="100"/>
  <c r="AA2896" i="100" s="1"/>
  <c r="AB2896" i="100" s="1"/>
  <c r="Z2897" i="100"/>
  <c r="AA2897" i="100" s="1"/>
  <c r="AB2897" i="100" s="1"/>
  <c r="Z2898" i="100"/>
  <c r="AA2898" i="100" s="1"/>
  <c r="AB2898" i="100" s="1"/>
  <c r="Z2899" i="100"/>
  <c r="AA2899" i="100" s="1"/>
  <c r="AB2899" i="100" s="1"/>
  <c r="Z2900" i="100"/>
  <c r="AA2900" i="100" s="1"/>
  <c r="AB2900" i="100" s="1"/>
  <c r="Z2901" i="100"/>
  <c r="AA2901" i="100" s="1"/>
  <c r="AB2901" i="100" s="1"/>
  <c r="Z2902" i="100"/>
  <c r="AA2902" i="100" s="1"/>
  <c r="AB2902" i="100" s="1"/>
  <c r="Z2903" i="100"/>
  <c r="AA2903" i="100" s="1"/>
  <c r="AB2903" i="100" s="1"/>
  <c r="Z2904" i="100"/>
  <c r="AA2904" i="100" s="1"/>
  <c r="AB2904" i="100" s="1"/>
  <c r="Z2905" i="100"/>
  <c r="AA2905" i="100" s="1"/>
  <c r="AB2905" i="100" s="1"/>
  <c r="Z2906" i="100"/>
  <c r="AA2906" i="100" s="1"/>
  <c r="AB2906" i="100" s="1"/>
  <c r="Z2907" i="100"/>
  <c r="AA2907" i="100" s="1"/>
  <c r="AB2907" i="100" s="1"/>
  <c r="Z2908" i="100"/>
  <c r="AA2908" i="100" s="1"/>
  <c r="AB2908" i="100" s="1"/>
  <c r="Z2909" i="100"/>
  <c r="AA2909" i="100" s="1"/>
  <c r="AB2909" i="100" s="1"/>
  <c r="Z2910" i="100"/>
  <c r="AA2910" i="100" s="1"/>
  <c r="AB2910" i="100" s="1"/>
  <c r="Z2911" i="100"/>
  <c r="AA2911" i="100" s="1"/>
  <c r="AB2911" i="100" s="1"/>
  <c r="Z2912" i="100"/>
  <c r="AA2912" i="100" s="1"/>
  <c r="AB2912" i="100" s="1"/>
  <c r="Z2913" i="100"/>
  <c r="AA2913" i="100" s="1"/>
  <c r="AB2913" i="100" s="1"/>
  <c r="Z2914" i="100"/>
  <c r="AA2914" i="100" s="1"/>
  <c r="AB2914" i="100" s="1"/>
  <c r="Z2915" i="100"/>
  <c r="AA2915" i="100" s="1"/>
  <c r="AB2915" i="100" s="1"/>
  <c r="Z2916" i="100"/>
  <c r="AA2916" i="100" s="1"/>
  <c r="AB2916" i="100" s="1"/>
  <c r="Z2917" i="100"/>
  <c r="AA2917" i="100" s="1"/>
  <c r="AB2917" i="100" s="1"/>
  <c r="Z2918" i="100"/>
  <c r="AA2918" i="100" s="1"/>
  <c r="AB2918" i="100" s="1"/>
  <c r="Z2919" i="100"/>
  <c r="AA2919" i="100" s="1"/>
  <c r="AB2919" i="100" s="1"/>
  <c r="Z2920" i="100"/>
  <c r="AA2920" i="100" s="1"/>
  <c r="AB2920" i="100" s="1"/>
  <c r="Z2921" i="100"/>
  <c r="AA2921" i="100" s="1"/>
  <c r="AB2921" i="100" s="1"/>
  <c r="Z2922" i="100"/>
  <c r="AA2922" i="100" s="1"/>
  <c r="AB2922" i="100" s="1"/>
  <c r="Z2923" i="100"/>
  <c r="AA2923" i="100" s="1"/>
  <c r="AB2923" i="100" s="1"/>
  <c r="Z2924" i="100"/>
  <c r="AA2924" i="100" s="1"/>
  <c r="AB2924" i="100" s="1"/>
  <c r="Z2925" i="100"/>
  <c r="AA2925" i="100" s="1"/>
  <c r="AB2925" i="100" s="1"/>
  <c r="Z2926" i="100"/>
  <c r="AA2926" i="100" s="1"/>
  <c r="AB2926" i="100" s="1"/>
  <c r="Z2927" i="100"/>
  <c r="AA2927" i="100" s="1"/>
  <c r="AB2927" i="100" s="1"/>
  <c r="Z2928" i="100"/>
  <c r="AA2928" i="100" s="1"/>
  <c r="AB2928" i="100" s="1"/>
  <c r="Z2929" i="100"/>
  <c r="AA2929" i="100" s="1"/>
  <c r="AB2929" i="100" s="1"/>
  <c r="Z2930" i="100"/>
  <c r="AA2930" i="100" s="1"/>
  <c r="AB2930" i="100" s="1"/>
  <c r="Z2931" i="100"/>
  <c r="AA2931" i="100" s="1"/>
  <c r="AB2931" i="100" s="1"/>
  <c r="Z2932" i="100"/>
  <c r="AA2932" i="100" s="1"/>
  <c r="AB2932" i="100" s="1"/>
  <c r="Z2933" i="100"/>
  <c r="AA2933" i="100" s="1"/>
  <c r="AB2933" i="100" s="1"/>
  <c r="Z2934" i="100"/>
  <c r="AA2934" i="100" s="1"/>
  <c r="AB2934" i="100" s="1"/>
  <c r="Z2935" i="100"/>
  <c r="AA2935" i="100" s="1"/>
  <c r="AB2935" i="100" s="1"/>
  <c r="Z2936" i="100"/>
  <c r="AA2936" i="100" s="1"/>
  <c r="AB2936" i="100" s="1"/>
  <c r="Z2937" i="100"/>
  <c r="AA2937" i="100" s="1"/>
  <c r="AB2937" i="100" s="1"/>
  <c r="Z2938" i="100"/>
  <c r="AA2938" i="100" s="1"/>
  <c r="AB2938" i="100" s="1"/>
  <c r="Z2939" i="100"/>
  <c r="AA2939" i="100" s="1"/>
  <c r="AB2939" i="100" s="1"/>
  <c r="Z2940" i="100"/>
  <c r="AA2940" i="100" s="1"/>
  <c r="AB2940" i="100" s="1"/>
  <c r="Z2941" i="100"/>
  <c r="AA2941" i="100" s="1"/>
  <c r="AB2941" i="100" s="1"/>
  <c r="Z2942" i="100"/>
  <c r="AA2942" i="100" s="1"/>
  <c r="AB2942" i="100" s="1"/>
  <c r="Z2943" i="100"/>
  <c r="AA2943" i="100" s="1"/>
  <c r="AB2943" i="100" s="1"/>
  <c r="Z2944" i="100"/>
  <c r="AA2944" i="100" s="1"/>
  <c r="AB2944" i="100" s="1"/>
  <c r="Z2945" i="100"/>
  <c r="AA2945" i="100" s="1"/>
  <c r="AB2945" i="100" s="1"/>
  <c r="Z2946" i="100"/>
  <c r="AA2946" i="100" s="1"/>
  <c r="AB2946" i="100" s="1"/>
  <c r="Z2947" i="100"/>
  <c r="AA2947" i="100" s="1"/>
  <c r="AB2947" i="100" s="1"/>
  <c r="Z2948" i="100"/>
  <c r="AA2948" i="100" s="1"/>
  <c r="AB2948" i="100" s="1"/>
  <c r="Z2949" i="100"/>
  <c r="AA2949" i="100" s="1"/>
  <c r="AB2949" i="100" s="1"/>
  <c r="Z2950" i="100"/>
  <c r="AA2950" i="100" s="1"/>
  <c r="AB2950" i="100" s="1"/>
  <c r="Z2951" i="100"/>
  <c r="AA2951" i="100" s="1"/>
  <c r="AB2951" i="100" s="1"/>
  <c r="Z2952" i="100"/>
  <c r="AA2952" i="100" s="1"/>
  <c r="AB2952" i="100" s="1"/>
  <c r="Z2953" i="100"/>
  <c r="AA2953" i="100" s="1"/>
  <c r="AB2953" i="100" s="1"/>
  <c r="Z2954" i="100"/>
  <c r="AA2954" i="100" s="1"/>
  <c r="AB2954" i="100" s="1"/>
  <c r="Z2955" i="100"/>
  <c r="AA2955" i="100" s="1"/>
  <c r="AB2955" i="100" s="1"/>
  <c r="Z2956" i="100"/>
  <c r="AA2956" i="100" s="1"/>
  <c r="AB2956" i="100" s="1"/>
  <c r="Z2957" i="100"/>
  <c r="AA2957" i="100" s="1"/>
  <c r="AB2957" i="100" s="1"/>
  <c r="Z2958" i="100"/>
  <c r="AA2958" i="100" s="1"/>
  <c r="AB2958" i="100" s="1"/>
  <c r="Z2959" i="100"/>
  <c r="AA2959" i="100" s="1"/>
  <c r="AB2959" i="100" s="1"/>
  <c r="Z2960" i="100"/>
  <c r="AA2960" i="100" s="1"/>
  <c r="AB2960" i="100" s="1"/>
  <c r="Z2961" i="100"/>
  <c r="AA2961" i="100" s="1"/>
  <c r="AB2961" i="100" s="1"/>
  <c r="Z2962" i="100"/>
  <c r="AA2962" i="100" s="1"/>
  <c r="AB2962" i="100" s="1"/>
  <c r="Z2963" i="100"/>
  <c r="AA2963" i="100" s="1"/>
  <c r="AB2963" i="100" s="1"/>
  <c r="Z2964" i="100"/>
  <c r="AA2964" i="100" s="1"/>
  <c r="AB2964" i="100" s="1"/>
  <c r="Z2965" i="100"/>
  <c r="AA2965" i="100" s="1"/>
  <c r="AB2965" i="100" s="1"/>
  <c r="Z2966" i="100"/>
  <c r="AA2966" i="100" s="1"/>
  <c r="AB2966" i="100" s="1"/>
  <c r="Z2967" i="100"/>
  <c r="AA2967" i="100" s="1"/>
  <c r="AB2967" i="100" s="1"/>
  <c r="Z2968" i="100"/>
  <c r="AA2968" i="100" s="1"/>
  <c r="AB2968" i="100" s="1"/>
  <c r="Z2969" i="100"/>
  <c r="AA2969" i="100" s="1"/>
  <c r="AB2969" i="100" s="1"/>
  <c r="Z2970" i="100"/>
  <c r="AA2970" i="100" s="1"/>
  <c r="AB2970" i="100" s="1"/>
  <c r="Z2971" i="100"/>
  <c r="AA2971" i="100" s="1"/>
  <c r="AB2971" i="100" s="1"/>
  <c r="Z2972" i="100"/>
  <c r="AA2972" i="100" s="1"/>
  <c r="AB2972" i="100" s="1"/>
  <c r="Z2973" i="100"/>
  <c r="AA2973" i="100" s="1"/>
  <c r="AB2973" i="100" s="1"/>
  <c r="Z2974" i="100"/>
  <c r="AA2974" i="100" s="1"/>
  <c r="AB2974" i="100" s="1"/>
  <c r="Z2975" i="100"/>
  <c r="AA2975" i="100" s="1"/>
  <c r="AB2975" i="100" s="1"/>
  <c r="Z2976" i="100"/>
  <c r="AA2976" i="100" s="1"/>
  <c r="AB2976" i="100" s="1"/>
  <c r="Z2977" i="100"/>
  <c r="AA2977" i="100" s="1"/>
  <c r="AB2977" i="100" s="1"/>
  <c r="Z2978" i="100"/>
  <c r="AA2978" i="100" s="1"/>
  <c r="AB2978" i="100" s="1"/>
  <c r="Z2979" i="100"/>
  <c r="AA2979" i="100" s="1"/>
  <c r="AB2979" i="100" s="1"/>
  <c r="Z2980" i="100"/>
  <c r="AA2980" i="100" s="1"/>
  <c r="AB2980" i="100" s="1"/>
  <c r="Z2981" i="100"/>
  <c r="AA2981" i="100" s="1"/>
  <c r="AB2981" i="100" s="1"/>
  <c r="Z2982" i="100"/>
  <c r="AA2982" i="100" s="1"/>
  <c r="AB2982" i="100" s="1"/>
  <c r="Z2983" i="100"/>
  <c r="AA2983" i="100" s="1"/>
  <c r="AB2983" i="100" s="1"/>
  <c r="Z2984" i="100"/>
  <c r="AA2984" i="100" s="1"/>
  <c r="AB2984" i="100" s="1"/>
  <c r="Z2985" i="100"/>
  <c r="AA2985" i="100" s="1"/>
  <c r="AB2985" i="100" s="1"/>
  <c r="Z2986" i="100"/>
  <c r="AA2986" i="100" s="1"/>
  <c r="AB2986" i="100" s="1"/>
  <c r="Z2987" i="100"/>
  <c r="AA2987" i="100" s="1"/>
  <c r="AB2987" i="100" s="1"/>
  <c r="Z2988" i="100"/>
  <c r="AA2988" i="100" s="1"/>
  <c r="AB2988" i="100" s="1"/>
  <c r="Z2989" i="100"/>
  <c r="AA2989" i="100" s="1"/>
  <c r="AB2989" i="100" s="1"/>
  <c r="Z2990" i="100"/>
  <c r="AA2990" i="100" s="1"/>
  <c r="AB2990" i="100" s="1"/>
  <c r="Z2991" i="100"/>
  <c r="AA2991" i="100" s="1"/>
  <c r="AB2991" i="100" s="1"/>
  <c r="Z2992" i="100"/>
  <c r="AA2992" i="100" s="1"/>
  <c r="AB2992" i="100" s="1"/>
  <c r="Z2993" i="100"/>
  <c r="AA2993" i="100" s="1"/>
  <c r="AB2993" i="100" s="1"/>
  <c r="Z2994" i="100"/>
  <c r="AA2994" i="100" s="1"/>
  <c r="AB2994" i="100" s="1"/>
  <c r="Z2995" i="100"/>
  <c r="AA2995" i="100" s="1"/>
  <c r="AB2995" i="100" s="1"/>
  <c r="Z2996" i="100"/>
  <c r="AA2996" i="100" s="1"/>
  <c r="AB2996" i="100" s="1"/>
  <c r="Z2997" i="100"/>
  <c r="AA2997" i="100" s="1"/>
  <c r="AB2997" i="100" s="1"/>
  <c r="Z2998" i="100"/>
  <c r="AA2998" i="100" s="1"/>
  <c r="AB2998" i="100" s="1"/>
  <c r="Z2999" i="100"/>
  <c r="AA2999" i="100" s="1"/>
  <c r="AB2999" i="100" s="1"/>
  <c r="Z3000" i="100"/>
  <c r="AA3000" i="100" s="1"/>
  <c r="AB3000" i="100" s="1"/>
  <c r="Z3001" i="100"/>
  <c r="AA3001" i="100" s="1"/>
  <c r="AB3001" i="100" s="1"/>
  <c r="Z3002" i="100"/>
  <c r="AA3002" i="100" s="1"/>
  <c r="AB3002" i="100" s="1"/>
  <c r="Z3003" i="100"/>
  <c r="AA3003" i="100" s="1"/>
  <c r="AB3003" i="100" s="1"/>
  <c r="Z3004" i="100"/>
  <c r="AA3004" i="100" s="1"/>
  <c r="AB3004" i="100" s="1"/>
  <c r="Z3005" i="100"/>
  <c r="AA3005" i="100" s="1"/>
  <c r="AB3005" i="100" s="1"/>
  <c r="Z3006" i="100"/>
  <c r="AA3006" i="100" s="1"/>
  <c r="AB3006" i="100" s="1"/>
  <c r="Z3007" i="100"/>
  <c r="AA3007" i="100" s="1"/>
  <c r="AB3007" i="100" s="1"/>
  <c r="Z3008" i="100"/>
  <c r="AA3008" i="100" s="1"/>
  <c r="AB3008" i="100" s="1"/>
  <c r="Z3009" i="100"/>
  <c r="AA3009" i="100" s="1"/>
  <c r="AB3009" i="100" s="1"/>
  <c r="Z3010" i="100"/>
  <c r="AA3010" i="100" s="1"/>
  <c r="AB3010" i="100" s="1"/>
  <c r="Z3011" i="100"/>
  <c r="AA3011" i="100" s="1"/>
  <c r="AB3011" i="100" s="1"/>
  <c r="Z3012" i="100"/>
  <c r="AA3012" i="100" s="1"/>
  <c r="AB3012" i="100" s="1"/>
  <c r="Z3013" i="100"/>
  <c r="AA3013" i="100" s="1"/>
  <c r="AB3013" i="100" s="1"/>
  <c r="Z3014" i="100"/>
  <c r="AA3014" i="100" s="1"/>
  <c r="AB3014" i="100" s="1"/>
  <c r="Z3015" i="100"/>
  <c r="AA3015" i="100" s="1"/>
  <c r="AB3015" i="100" s="1"/>
  <c r="Z3016" i="100"/>
  <c r="AA3016" i="100" s="1"/>
  <c r="AB3016" i="100" s="1"/>
  <c r="Z3017" i="100"/>
  <c r="AA3017" i="100" s="1"/>
  <c r="AB3017" i="100" s="1"/>
  <c r="Z3018" i="100"/>
  <c r="AA3018" i="100" s="1"/>
  <c r="AB3018" i="100" s="1"/>
  <c r="Z3019" i="100"/>
  <c r="AA3019" i="100" s="1"/>
  <c r="AB3019" i="100" s="1"/>
  <c r="Z3020" i="100"/>
  <c r="AA3020" i="100" s="1"/>
  <c r="AB3020" i="100" s="1"/>
  <c r="Z3021" i="100"/>
  <c r="AA3021" i="100" s="1"/>
  <c r="AB3021" i="100" s="1"/>
  <c r="Z3022" i="100"/>
  <c r="AA3022" i="100" s="1"/>
  <c r="AB3022" i="100" s="1"/>
  <c r="Z3023" i="100"/>
  <c r="AA3023" i="100" s="1"/>
  <c r="AB3023" i="100" s="1"/>
  <c r="Z3024" i="100"/>
  <c r="AA3024" i="100" s="1"/>
  <c r="AB3024" i="100" s="1"/>
  <c r="Z3025" i="100"/>
  <c r="AA3025" i="100" s="1"/>
  <c r="AB3025" i="100" s="1"/>
  <c r="Z3026" i="100"/>
  <c r="AA3026" i="100" s="1"/>
  <c r="AB3026" i="100" s="1"/>
  <c r="Z3027" i="100"/>
  <c r="AA3027" i="100" s="1"/>
  <c r="AB3027" i="100" s="1"/>
  <c r="Z3028" i="100"/>
  <c r="AA3028" i="100" s="1"/>
  <c r="AB3028" i="100" s="1"/>
  <c r="Z3029" i="100"/>
  <c r="AA3029" i="100" s="1"/>
  <c r="AB3029" i="100" s="1"/>
  <c r="Z3030" i="100"/>
  <c r="AA3030" i="100" s="1"/>
  <c r="AB3030" i="100" s="1"/>
  <c r="Z3031" i="100"/>
  <c r="AA3031" i="100" s="1"/>
  <c r="AB3031" i="100" s="1"/>
  <c r="Z3032" i="100"/>
  <c r="AA3032" i="100" s="1"/>
  <c r="AB3032" i="100" s="1"/>
  <c r="Z3033" i="100"/>
  <c r="AA3033" i="100" s="1"/>
  <c r="AB3033" i="100" s="1"/>
  <c r="Z3034" i="100"/>
  <c r="AA3034" i="100" s="1"/>
  <c r="AB3034" i="100" s="1"/>
  <c r="Z3035" i="100"/>
  <c r="AA3035" i="100" s="1"/>
  <c r="AB3035" i="100" s="1"/>
  <c r="Z3036" i="100"/>
  <c r="AA3036" i="100" s="1"/>
  <c r="AB3036" i="100" s="1"/>
  <c r="Z3037" i="100"/>
  <c r="AA3037" i="100" s="1"/>
  <c r="AB3037" i="100" s="1"/>
  <c r="Z3038" i="100"/>
  <c r="AA3038" i="100" s="1"/>
  <c r="AB3038" i="100" s="1"/>
  <c r="Z3039" i="100"/>
  <c r="AA3039" i="100" s="1"/>
  <c r="AB3039" i="100" s="1"/>
  <c r="Z3040" i="100"/>
  <c r="AA3040" i="100" s="1"/>
  <c r="AB3040" i="100" s="1"/>
  <c r="Z3041" i="100"/>
  <c r="AA3041" i="100" s="1"/>
  <c r="AB3041" i="100" s="1"/>
  <c r="Z3042" i="100"/>
  <c r="AA3042" i="100" s="1"/>
  <c r="AB3042" i="100" s="1"/>
  <c r="Z3043" i="100"/>
  <c r="AA3043" i="100" s="1"/>
  <c r="AB3043" i="100" s="1"/>
  <c r="Z3044" i="100"/>
  <c r="AA3044" i="100" s="1"/>
  <c r="AB3044" i="100" s="1"/>
  <c r="Z3045" i="100"/>
  <c r="AA3045" i="100" s="1"/>
  <c r="AB3045" i="100" s="1"/>
  <c r="Z3046" i="100"/>
  <c r="AA3046" i="100" s="1"/>
  <c r="AB3046" i="100" s="1"/>
  <c r="Z3047" i="100"/>
  <c r="AA3047" i="100" s="1"/>
  <c r="AB3047" i="100" s="1"/>
  <c r="Z3048" i="100"/>
  <c r="AA3048" i="100" s="1"/>
  <c r="AB3048" i="100" s="1"/>
  <c r="Z3049" i="100"/>
  <c r="AA3049" i="100" s="1"/>
  <c r="AB3049" i="100" s="1"/>
  <c r="Z3050" i="100"/>
  <c r="AA3050" i="100" s="1"/>
  <c r="AB3050" i="100" s="1"/>
  <c r="Z3051" i="100"/>
  <c r="AA3051" i="100" s="1"/>
  <c r="AB3051" i="100" s="1"/>
  <c r="Z3052" i="100"/>
  <c r="AA3052" i="100" s="1"/>
  <c r="AB3052" i="100" s="1"/>
  <c r="Z3053" i="100"/>
  <c r="AA3053" i="100" s="1"/>
  <c r="AB3053" i="100" s="1"/>
  <c r="Z3054" i="100"/>
  <c r="AA3054" i="100" s="1"/>
  <c r="AB3054" i="100" s="1"/>
  <c r="Z3055" i="100"/>
  <c r="AA3055" i="100" s="1"/>
  <c r="AB3055" i="100" s="1"/>
  <c r="Z3056" i="100"/>
  <c r="AA3056" i="100" s="1"/>
  <c r="AB3056" i="100" s="1"/>
  <c r="Z3057" i="100"/>
  <c r="AA3057" i="100" s="1"/>
  <c r="AB3057" i="100" s="1"/>
  <c r="Z3058" i="100"/>
  <c r="AA3058" i="100" s="1"/>
  <c r="AB3058" i="100" s="1"/>
  <c r="Z3059" i="100"/>
  <c r="AA3059" i="100" s="1"/>
  <c r="AB3059" i="100" s="1"/>
  <c r="Z3060" i="100"/>
  <c r="AA3060" i="100" s="1"/>
  <c r="AB3060" i="100" s="1"/>
  <c r="Z3061" i="100"/>
  <c r="AA3061" i="100" s="1"/>
  <c r="AB3061" i="100" s="1"/>
  <c r="Z3062" i="100"/>
  <c r="AA3062" i="100" s="1"/>
  <c r="AB3062" i="100" s="1"/>
  <c r="Z3063" i="100"/>
  <c r="AA3063" i="100" s="1"/>
  <c r="AB3063" i="100" s="1"/>
  <c r="Z3064" i="100"/>
  <c r="AA3064" i="100" s="1"/>
  <c r="AB3064" i="100" s="1"/>
  <c r="Z3065" i="100"/>
  <c r="AA3065" i="100" s="1"/>
  <c r="AB3065" i="100" s="1"/>
  <c r="Z3066" i="100"/>
  <c r="AA3066" i="100" s="1"/>
  <c r="AB3066" i="100" s="1"/>
  <c r="Z3067" i="100"/>
  <c r="AA3067" i="100" s="1"/>
  <c r="AB3067" i="100" s="1"/>
  <c r="Z3068" i="100"/>
  <c r="AA3068" i="100" s="1"/>
  <c r="AB3068" i="100" s="1"/>
  <c r="Z3069" i="100"/>
  <c r="AA3069" i="100" s="1"/>
  <c r="AB3069" i="100" s="1"/>
  <c r="Z3070" i="100"/>
  <c r="AA3070" i="100" s="1"/>
  <c r="AB3070" i="100" s="1"/>
  <c r="Z3071" i="100"/>
  <c r="AA3071" i="100" s="1"/>
  <c r="AB3071" i="100" s="1"/>
  <c r="Z3072" i="100"/>
  <c r="AA3072" i="100" s="1"/>
  <c r="AB3072" i="100" s="1"/>
  <c r="Z3073" i="100"/>
  <c r="AA3073" i="100" s="1"/>
  <c r="AB3073" i="100" s="1"/>
  <c r="Z3074" i="100"/>
  <c r="AA3074" i="100" s="1"/>
  <c r="AB3074" i="100" s="1"/>
  <c r="Z3075" i="100"/>
  <c r="AA3075" i="100" s="1"/>
  <c r="AB3075" i="100" s="1"/>
  <c r="Z3076" i="100"/>
  <c r="AA3076" i="100" s="1"/>
  <c r="AB3076" i="100" s="1"/>
  <c r="Z3077" i="100"/>
  <c r="AA3077" i="100" s="1"/>
  <c r="AB3077" i="100" s="1"/>
  <c r="Z3078" i="100"/>
  <c r="AA3078" i="100" s="1"/>
  <c r="AB3078" i="100" s="1"/>
  <c r="Z3079" i="100"/>
  <c r="AA3079" i="100" s="1"/>
  <c r="AB3079" i="100" s="1"/>
  <c r="Z3080" i="100"/>
  <c r="AA3080" i="100" s="1"/>
  <c r="AB3080" i="100" s="1"/>
  <c r="Z3081" i="100"/>
  <c r="AA3081" i="100" s="1"/>
  <c r="AB3081" i="100" s="1"/>
  <c r="Z3082" i="100"/>
  <c r="AA3082" i="100" s="1"/>
  <c r="AB3082" i="100" s="1"/>
  <c r="Z3083" i="100"/>
  <c r="AA3083" i="100" s="1"/>
  <c r="AB3083" i="100" s="1"/>
  <c r="Z3084" i="100"/>
  <c r="AA3084" i="100" s="1"/>
  <c r="AB3084" i="100" s="1"/>
  <c r="Z3085" i="100"/>
  <c r="AA3085" i="100" s="1"/>
  <c r="AB3085" i="100" s="1"/>
  <c r="Z3086" i="100"/>
  <c r="AA3086" i="100" s="1"/>
  <c r="AB3086" i="100" s="1"/>
  <c r="Z3087" i="100"/>
  <c r="AA3087" i="100" s="1"/>
  <c r="AB3087" i="100" s="1"/>
  <c r="Z3088" i="100"/>
  <c r="AA3088" i="100" s="1"/>
  <c r="AB3088" i="100" s="1"/>
  <c r="Z3089" i="100"/>
  <c r="AA3089" i="100" s="1"/>
  <c r="AB3089" i="100" s="1"/>
  <c r="Z3090" i="100"/>
  <c r="AA3090" i="100" s="1"/>
  <c r="AB3090" i="100" s="1"/>
  <c r="Z3091" i="100"/>
  <c r="AA3091" i="100" s="1"/>
  <c r="AB3091" i="100" s="1"/>
  <c r="Z3092" i="100"/>
  <c r="AA3092" i="100" s="1"/>
  <c r="AB3092" i="100" s="1"/>
  <c r="Z3093" i="100"/>
  <c r="AA3093" i="100" s="1"/>
  <c r="AB3093" i="100" s="1"/>
  <c r="Z3094" i="100"/>
  <c r="AA3094" i="100" s="1"/>
  <c r="AB3094" i="100" s="1"/>
  <c r="Z3095" i="100"/>
  <c r="AA3095" i="100" s="1"/>
  <c r="AB3095" i="100" s="1"/>
  <c r="Z3096" i="100"/>
  <c r="AA3096" i="100" s="1"/>
  <c r="AB3096" i="100" s="1"/>
  <c r="Z3097" i="100"/>
  <c r="AA3097" i="100" s="1"/>
  <c r="AB3097" i="100" s="1"/>
  <c r="Z3098" i="100"/>
  <c r="AA3098" i="100" s="1"/>
  <c r="AB3098" i="100" s="1"/>
  <c r="Z3099" i="100"/>
  <c r="AA3099" i="100" s="1"/>
  <c r="AB3099" i="100" s="1"/>
  <c r="Z3100" i="100"/>
  <c r="AA3100" i="100" s="1"/>
  <c r="AB3100" i="100" s="1"/>
  <c r="Z3101" i="100"/>
  <c r="AA3101" i="100" s="1"/>
  <c r="AB3101" i="100" s="1"/>
  <c r="Z3102" i="100"/>
  <c r="AA3102" i="100" s="1"/>
  <c r="AB3102" i="100" s="1"/>
  <c r="Z3103" i="100"/>
  <c r="AA3103" i="100" s="1"/>
  <c r="AB3103" i="100" s="1"/>
  <c r="Z3104" i="100"/>
  <c r="AA3104" i="100" s="1"/>
  <c r="AB3104" i="100" s="1"/>
  <c r="Z3105" i="100"/>
  <c r="AA3105" i="100" s="1"/>
  <c r="AB3105" i="100" s="1"/>
  <c r="Z3106" i="100"/>
  <c r="AA3106" i="100" s="1"/>
  <c r="AB3106" i="100" s="1"/>
  <c r="Z3107" i="100"/>
  <c r="AA3107" i="100" s="1"/>
  <c r="AB3107" i="100" s="1"/>
  <c r="Z3108" i="100"/>
  <c r="AA3108" i="100" s="1"/>
  <c r="AB3108" i="100" s="1"/>
  <c r="Z3109" i="100"/>
  <c r="AA3109" i="100" s="1"/>
  <c r="AB3109" i="100" s="1"/>
  <c r="Z3110" i="100"/>
  <c r="AA3110" i="100" s="1"/>
  <c r="AB3110" i="100" s="1"/>
  <c r="Z3111" i="100"/>
  <c r="AA3111" i="100" s="1"/>
  <c r="AB3111" i="100" s="1"/>
  <c r="Z3112" i="100"/>
  <c r="AA3112" i="100" s="1"/>
  <c r="AB3112" i="100" s="1"/>
  <c r="Z3113" i="100"/>
  <c r="AA3113" i="100" s="1"/>
  <c r="AB3113" i="100" s="1"/>
  <c r="Z3114" i="100"/>
  <c r="AA3114" i="100" s="1"/>
  <c r="AB3114" i="100" s="1"/>
  <c r="Z3115" i="100"/>
  <c r="AA3115" i="100" s="1"/>
  <c r="AB3115" i="100" s="1"/>
  <c r="Z3116" i="100"/>
  <c r="AA3116" i="100" s="1"/>
  <c r="AB3116" i="100" s="1"/>
  <c r="Z3117" i="100"/>
  <c r="AA3117" i="100" s="1"/>
  <c r="AB3117" i="100" s="1"/>
  <c r="Z3118" i="100"/>
  <c r="AA3118" i="100" s="1"/>
  <c r="AB3118" i="100" s="1"/>
  <c r="Z3119" i="100"/>
  <c r="AA3119" i="100" s="1"/>
  <c r="AB3119" i="100" s="1"/>
  <c r="Z3120" i="100"/>
  <c r="AA3120" i="100" s="1"/>
  <c r="AB3120" i="100" s="1"/>
  <c r="Z3121" i="100"/>
  <c r="AA3121" i="100" s="1"/>
  <c r="AB3121" i="100" s="1"/>
  <c r="Z3122" i="100"/>
  <c r="AA3122" i="100" s="1"/>
  <c r="AB3122" i="100" s="1"/>
  <c r="Z3123" i="100"/>
  <c r="AA3123" i="100" s="1"/>
  <c r="AB3123" i="100" s="1"/>
  <c r="Z3124" i="100"/>
  <c r="AA3124" i="100" s="1"/>
  <c r="AB3124" i="100" s="1"/>
  <c r="Z3125" i="100"/>
  <c r="AA3125" i="100" s="1"/>
  <c r="AB3125" i="100" s="1"/>
  <c r="Z3126" i="100"/>
  <c r="AA3126" i="100" s="1"/>
  <c r="AB3126" i="100" s="1"/>
  <c r="Z3127" i="100"/>
  <c r="AA3127" i="100" s="1"/>
  <c r="AB3127" i="100" s="1"/>
  <c r="Z3128" i="100"/>
  <c r="AA3128" i="100" s="1"/>
  <c r="AB3128" i="100" s="1"/>
  <c r="Z3129" i="100"/>
  <c r="AA3129" i="100" s="1"/>
  <c r="AB3129" i="100" s="1"/>
  <c r="Z3130" i="100"/>
  <c r="AA3130" i="100" s="1"/>
  <c r="AB3130" i="100" s="1"/>
  <c r="Z3131" i="100"/>
  <c r="AA3131" i="100" s="1"/>
  <c r="AB3131" i="100" s="1"/>
  <c r="Z3132" i="100"/>
  <c r="AA3132" i="100" s="1"/>
  <c r="AB3132" i="100" s="1"/>
  <c r="Z3133" i="100"/>
  <c r="AA3133" i="100" s="1"/>
  <c r="AB3133" i="100" s="1"/>
  <c r="Z3134" i="100"/>
  <c r="AA3134" i="100" s="1"/>
  <c r="AB3134" i="100" s="1"/>
  <c r="Z3135" i="100"/>
  <c r="AA3135" i="100" s="1"/>
  <c r="AB3135" i="100" s="1"/>
  <c r="Z3136" i="100"/>
  <c r="AA3136" i="100" s="1"/>
  <c r="AB3136" i="100" s="1"/>
  <c r="Z3137" i="100"/>
  <c r="AA3137" i="100" s="1"/>
  <c r="AB3137" i="100" s="1"/>
  <c r="Z3138" i="100"/>
  <c r="AA3138" i="100" s="1"/>
  <c r="AB3138" i="100" s="1"/>
  <c r="Z3139" i="100"/>
  <c r="AA3139" i="100" s="1"/>
  <c r="AB3139" i="100" s="1"/>
  <c r="Z3140" i="100"/>
  <c r="AA3140" i="100" s="1"/>
  <c r="AB3140" i="100" s="1"/>
  <c r="Z3141" i="100"/>
  <c r="AA3141" i="100" s="1"/>
  <c r="AB3141" i="100" s="1"/>
  <c r="Z3142" i="100"/>
  <c r="AA3142" i="100" s="1"/>
  <c r="AB3142" i="100" s="1"/>
  <c r="Z3143" i="100"/>
  <c r="AA3143" i="100" s="1"/>
  <c r="AB3143" i="100" s="1"/>
  <c r="Z3144" i="100"/>
  <c r="AA3144" i="100" s="1"/>
  <c r="AB3144" i="100" s="1"/>
  <c r="Z3145" i="100"/>
  <c r="AA3145" i="100" s="1"/>
  <c r="AB3145" i="100" s="1"/>
  <c r="Z3146" i="100"/>
  <c r="AA3146" i="100" s="1"/>
  <c r="AB3146" i="100" s="1"/>
  <c r="Z3147" i="100"/>
  <c r="AA3147" i="100" s="1"/>
  <c r="AB3147" i="100" s="1"/>
  <c r="Z3148" i="100"/>
  <c r="AA3148" i="100" s="1"/>
  <c r="AB3148" i="100" s="1"/>
  <c r="Z3149" i="100"/>
  <c r="AA3149" i="100" s="1"/>
  <c r="AB3149" i="100" s="1"/>
  <c r="Z3150" i="100"/>
  <c r="AA3150" i="100" s="1"/>
  <c r="AB3150" i="100" s="1"/>
  <c r="Z3151" i="100"/>
  <c r="AA3151" i="100" s="1"/>
  <c r="AB3151" i="100" s="1"/>
  <c r="Z3152" i="100"/>
  <c r="AA3152" i="100" s="1"/>
  <c r="AB3152" i="100" s="1"/>
  <c r="Z3153" i="100"/>
  <c r="AA3153" i="100" s="1"/>
  <c r="AB3153" i="100" s="1"/>
  <c r="Z3154" i="100"/>
  <c r="AA3154" i="100" s="1"/>
  <c r="AB3154" i="100" s="1"/>
  <c r="Z3155" i="100"/>
  <c r="AA3155" i="100" s="1"/>
  <c r="AB3155" i="100" s="1"/>
  <c r="Z3156" i="100"/>
  <c r="AA3156" i="100" s="1"/>
  <c r="AB3156" i="100" s="1"/>
  <c r="Z3157" i="100"/>
  <c r="AA3157" i="100" s="1"/>
  <c r="AB3157" i="100" s="1"/>
  <c r="Z3158" i="100"/>
  <c r="AA3158" i="100" s="1"/>
  <c r="AB3158" i="100" s="1"/>
  <c r="Z3159" i="100"/>
  <c r="AA3159" i="100" s="1"/>
  <c r="AB3159" i="100" s="1"/>
  <c r="Z3160" i="100"/>
  <c r="AA3160" i="100" s="1"/>
  <c r="AB3160" i="100" s="1"/>
  <c r="Z3161" i="100"/>
  <c r="AA3161" i="100" s="1"/>
  <c r="AB3161" i="100" s="1"/>
  <c r="Z3162" i="100"/>
  <c r="AA3162" i="100" s="1"/>
  <c r="AB3162" i="100" s="1"/>
  <c r="Z3163" i="100"/>
  <c r="AA3163" i="100" s="1"/>
  <c r="AB3163" i="100" s="1"/>
  <c r="Z3164" i="100"/>
  <c r="AA3164" i="100" s="1"/>
  <c r="AB3164" i="100" s="1"/>
  <c r="Z3165" i="100"/>
  <c r="AA3165" i="100" s="1"/>
  <c r="AB3165" i="100" s="1"/>
  <c r="Z3166" i="100"/>
  <c r="AA3166" i="100" s="1"/>
  <c r="AB3166" i="100" s="1"/>
  <c r="Z3167" i="100"/>
  <c r="AA3167" i="100" s="1"/>
  <c r="AB3167" i="100" s="1"/>
  <c r="Z3168" i="100"/>
  <c r="AA3168" i="100" s="1"/>
  <c r="AB3168" i="100" s="1"/>
  <c r="Z3169" i="100"/>
  <c r="AA3169" i="100" s="1"/>
  <c r="AB3169" i="100" s="1"/>
  <c r="Z3170" i="100"/>
  <c r="AA3170" i="100" s="1"/>
  <c r="AB3170" i="100" s="1"/>
  <c r="Z3171" i="100"/>
  <c r="AA3171" i="100" s="1"/>
  <c r="AB3171" i="100" s="1"/>
  <c r="Z3172" i="100"/>
  <c r="AA3172" i="100" s="1"/>
  <c r="AB3172" i="100" s="1"/>
  <c r="Z3173" i="100"/>
  <c r="AA3173" i="100" s="1"/>
  <c r="AB3173" i="100" s="1"/>
  <c r="Z3174" i="100"/>
  <c r="AA3174" i="100" s="1"/>
  <c r="AB3174" i="100" s="1"/>
  <c r="Z3175" i="100"/>
  <c r="AA3175" i="100" s="1"/>
  <c r="AB3175" i="100" s="1"/>
  <c r="Z3176" i="100"/>
  <c r="AA3176" i="100" s="1"/>
  <c r="AB3176" i="100" s="1"/>
  <c r="Z3177" i="100"/>
  <c r="AA3177" i="100" s="1"/>
  <c r="AB3177" i="100" s="1"/>
  <c r="Z3178" i="100"/>
  <c r="AA3178" i="100" s="1"/>
  <c r="AB3178" i="100" s="1"/>
  <c r="Z3179" i="100"/>
  <c r="AA3179" i="100" s="1"/>
  <c r="AB3179" i="100" s="1"/>
  <c r="Z3180" i="100"/>
  <c r="AA3180" i="100" s="1"/>
  <c r="AB3180" i="100" s="1"/>
  <c r="Z3181" i="100"/>
  <c r="AA3181" i="100" s="1"/>
  <c r="AB3181" i="100" s="1"/>
  <c r="Z3182" i="100"/>
  <c r="AA3182" i="100" s="1"/>
  <c r="AB3182" i="100" s="1"/>
  <c r="Z3183" i="100"/>
  <c r="AA3183" i="100" s="1"/>
  <c r="AB3183" i="100" s="1"/>
  <c r="Z3184" i="100"/>
  <c r="AA3184" i="100" s="1"/>
  <c r="AB3184" i="100" s="1"/>
  <c r="Z3185" i="100"/>
  <c r="AA3185" i="100" s="1"/>
  <c r="AB3185" i="100" s="1"/>
  <c r="Z3186" i="100"/>
  <c r="AA3186" i="100" s="1"/>
  <c r="AB3186" i="100" s="1"/>
  <c r="Z3187" i="100"/>
  <c r="AA3187" i="100" s="1"/>
  <c r="AB3187" i="100" s="1"/>
  <c r="Z3188" i="100"/>
  <c r="AA3188" i="100" s="1"/>
  <c r="AB3188" i="100" s="1"/>
  <c r="Z3189" i="100"/>
  <c r="AA3189" i="100" s="1"/>
  <c r="AB3189" i="100" s="1"/>
  <c r="Z3190" i="100"/>
  <c r="AA3190" i="100" s="1"/>
  <c r="AB3190" i="100" s="1"/>
  <c r="Z3191" i="100"/>
  <c r="AA3191" i="100" s="1"/>
  <c r="AB3191" i="100" s="1"/>
  <c r="Z3192" i="100"/>
  <c r="AA3192" i="100" s="1"/>
  <c r="AB3192" i="100" s="1"/>
  <c r="Z3193" i="100"/>
  <c r="AA3193" i="100" s="1"/>
  <c r="AB3193" i="100" s="1"/>
  <c r="Z3194" i="100"/>
  <c r="AA3194" i="100" s="1"/>
  <c r="AB3194" i="100" s="1"/>
  <c r="Z3195" i="100"/>
  <c r="AA3195" i="100" s="1"/>
  <c r="AB3195" i="100" s="1"/>
  <c r="Z3196" i="100"/>
  <c r="AA3196" i="100" s="1"/>
  <c r="AB3196" i="100" s="1"/>
  <c r="Z3197" i="100"/>
  <c r="AA3197" i="100" s="1"/>
  <c r="AB3197" i="100" s="1"/>
  <c r="Z3198" i="100"/>
  <c r="AA3198" i="100" s="1"/>
  <c r="AB3198" i="100" s="1"/>
  <c r="Z3199" i="100"/>
  <c r="AA3199" i="100" s="1"/>
  <c r="AB3199" i="100" s="1"/>
  <c r="Z3200" i="100"/>
  <c r="AA3200" i="100" s="1"/>
  <c r="AB3200" i="100" s="1"/>
  <c r="Z3201" i="100"/>
  <c r="AA3201" i="100" s="1"/>
  <c r="AB3201" i="100" s="1"/>
  <c r="Z3202" i="100"/>
  <c r="AA3202" i="100" s="1"/>
  <c r="AB3202" i="100" s="1"/>
  <c r="Z3203" i="100"/>
  <c r="AA3203" i="100" s="1"/>
  <c r="AB3203" i="100" s="1"/>
  <c r="Z3204" i="100"/>
  <c r="AA3204" i="100" s="1"/>
  <c r="AB3204" i="100" s="1"/>
  <c r="Z3205" i="100"/>
  <c r="AA3205" i="100" s="1"/>
  <c r="AB3205" i="100" s="1"/>
  <c r="Z3206" i="100"/>
  <c r="AA3206" i="100" s="1"/>
  <c r="AB3206" i="100" s="1"/>
  <c r="Z3207" i="100"/>
  <c r="AA3207" i="100" s="1"/>
  <c r="AB3207" i="100" s="1"/>
  <c r="Z3208" i="100"/>
  <c r="AA3208" i="100" s="1"/>
  <c r="AB3208" i="100" s="1"/>
  <c r="Z3209" i="100"/>
  <c r="AA3209" i="100" s="1"/>
  <c r="AB3209" i="100" s="1"/>
  <c r="Z3210" i="100"/>
  <c r="AA3210" i="100" s="1"/>
  <c r="AB3210" i="100" s="1"/>
  <c r="Z3211" i="100"/>
  <c r="AA3211" i="100" s="1"/>
  <c r="AB3211" i="100" s="1"/>
  <c r="Z3212" i="100"/>
  <c r="AA3212" i="100" s="1"/>
  <c r="AB3212" i="100" s="1"/>
  <c r="Z3213" i="100"/>
  <c r="AA3213" i="100" s="1"/>
  <c r="AB3213" i="100" s="1"/>
  <c r="Z3214" i="100"/>
  <c r="AA3214" i="100" s="1"/>
  <c r="AB3214" i="100" s="1"/>
  <c r="Z3215" i="100"/>
  <c r="AA3215" i="100" s="1"/>
  <c r="AB3215" i="100" s="1"/>
  <c r="Z3216" i="100"/>
  <c r="AA3216" i="100" s="1"/>
  <c r="AB3216" i="100" s="1"/>
  <c r="Z3217" i="100"/>
  <c r="AA3217" i="100" s="1"/>
  <c r="AB3217" i="100" s="1"/>
  <c r="Z3218" i="100"/>
  <c r="AA3218" i="100" s="1"/>
  <c r="AB3218" i="100" s="1"/>
  <c r="Z3219" i="100"/>
  <c r="AA3219" i="100" s="1"/>
  <c r="AB3219" i="100" s="1"/>
  <c r="Z3220" i="100"/>
  <c r="AA3220" i="100" s="1"/>
  <c r="AB3220" i="100" s="1"/>
  <c r="Z3221" i="100"/>
  <c r="AA3221" i="100" s="1"/>
  <c r="AB3221" i="100" s="1"/>
  <c r="Z3222" i="100"/>
  <c r="AA3222" i="100" s="1"/>
  <c r="AB3222" i="100" s="1"/>
  <c r="Z3223" i="100"/>
  <c r="AA3223" i="100" s="1"/>
  <c r="AB3223" i="100" s="1"/>
  <c r="Z3224" i="100"/>
  <c r="AA3224" i="100" s="1"/>
  <c r="AB3224" i="100" s="1"/>
  <c r="Z3225" i="100"/>
  <c r="AA3225" i="100" s="1"/>
  <c r="AB3225" i="100" s="1"/>
  <c r="Z3226" i="100"/>
  <c r="AA3226" i="100" s="1"/>
  <c r="AB3226" i="100" s="1"/>
  <c r="Z3227" i="100"/>
  <c r="AA3227" i="100" s="1"/>
  <c r="AB3227" i="100" s="1"/>
  <c r="Z3228" i="100"/>
  <c r="AA3228" i="100" s="1"/>
  <c r="AB3228" i="100" s="1"/>
  <c r="Z3229" i="100"/>
  <c r="AA3229" i="100" s="1"/>
  <c r="AB3229" i="100" s="1"/>
  <c r="Z3230" i="100"/>
  <c r="AA3230" i="100" s="1"/>
  <c r="AB3230" i="100" s="1"/>
  <c r="Z3231" i="100"/>
  <c r="AA3231" i="100" s="1"/>
  <c r="AB3231" i="100" s="1"/>
  <c r="Z3232" i="100"/>
  <c r="AA3232" i="100" s="1"/>
  <c r="AB3232" i="100" s="1"/>
  <c r="Z3233" i="100"/>
  <c r="AA3233" i="100" s="1"/>
  <c r="AB3233" i="100" s="1"/>
  <c r="Z3234" i="100"/>
  <c r="AA3234" i="100" s="1"/>
  <c r="AB3234" i="100" s="1"/>
  <c r="Z3235" i="100"/>
  <c r="AA3235" i="100" s="1"/>
  <c r="AB3235" i="100" s="1"/>
  <c r="Z3236" i="100"/>
  <c r="AA3236" i="100" s="1"/>
  <c r="AB3236" i="100" s="1"/>
  <c r="Z3237" i="100"/>
  <c r="AA3237" i="100" s="1"/>
  <c r="AB3237" i="100" s="1"/>
  <c r="Z3238" i="100"/>
  <c r="AA3238" i="100" s="1"/>
  <c r="AB3238" i="100" s="1"/>
  <c r="Z3239" i="100"/>
  <c r="AA3239" i="100" s="1"/>
  <c r="AB3239" i="100" s="1"/>
  <c r="Z3240" i="100"/>
  <c r="AA3240" i="100" s="1"/>
  <c r="AB3240" i="100" s="1"/>
  <c r="Z3241" i="100"/>
  <c r="AA3241" i="100" s="1"/>
  <c r="AB3241" i="100" s="1"/>
  <c r="Z3242" i="100"/>
  <c r="AA3242" i="100" s="1"/>
  <c r="AB3242" i="100" s="1"/>
  <c r="Z3243" i="100"/>
  <c r="AA3243" i="100" s="1"/>
  <c r="AB3243" i="100" s="1"/>
  <c r="Z3244" i="100"/>
  <c r="AA3244" i="100" s="1"/>
  <c r="AB3244" i="100" s="1"/>
  <c r="Z3245" i="100"/>
  <c r="AA3245" i="100" s="1"/>
  <c r="AB3245" i="100" s="1"/>
  <c r="Z3246" i="100"/>
  <c r="AA3246" i="100" s="1"/>
  <c r="AB3246" i="100" s="1"/>
  <c r="Z3247" i="100"/>
  <c r="AA3247" i="100" s="1"/>
  <c r="AB3247" i="100" s="1"/>
  <c r="Z3248" i="100"/>
  <c r="AA3248" i="100" s="1"/>
  <c r="AB3248" i="100" s="1"/>
  <c r="Z3249" i="100"/>
  <c r="AA3249" i="100" s="1"/>
  <c r="AB3249" i="100" s="1"/>
  <c r="Z3250" i="100"/>
  <c r="AA3250" i="100" s="1"/>
  <c r="AB3250" i="100" s="1"/>
  <c r="Z3251" i="100"/>
  <c r="AA3251" i="100" s="1"/>
  <c r="AB3251" i="100" s="1"/>
  <c r="Z3252" i="100"/>
  <c r="AA3252" i="100" s="1"/>
  <c r="AB3252" i="100" s="1"/>
  <c r="Z3253" i="100"/>
  <c r="AA3253" i="100" s="1"/>
  <c r="AB3253" i="100" s="1"/>
  <c r="Z3254" i="100"/>
  <c r="AA3254" i="100" s="1"/>
  <c r="AB3254" i="100" s="1"/>
  <c r="Z3255" i="100"/>
  <c r="AA3255" i="100" s="1"/>
  <c r="AB3255" i="100" s="1"/>
  <c r="Z3256" i="100"/>
  <c r="AA3256" i="100" s="1"/>
  <c r="AB3256" i="100" s="1"/>
  <c r="Z3257" i="100"/>
  <c r="AA3257" i="100" s="1"/>
  <c r="AB3257" i="100" s="1"/>
  <c r="Z3258" i="100"/>
  <c r="AA3258" i="100" s="1"/>
  <c r="AB3258" i="100" s="1"/>
  <c r="Z3259" i="100"/>
  <c r="AA3259" i="100" s="1"/>
  <c r="AB3259" i="100" s="1"/>
  <c r="Z3260" i="100"/>
  <c r="AA3260" i="100" s="1"/>
  <c r="AB3260" i="100" s="1"/>
  <c r="Z3261" i="100"/>
  <c r="AA3261" i="100" s="1"/>
  <c r="AB3261" i="100" s="1"/>
  <c r="Z3262" i="100"/>
  <c r="AA3262" i="100" s="1"/>
  <c r="AB3262" i="100" s="1"/>
  <c r="Z3263" i="100"/>
  <c r="AA3263" i="100" s="1"/>
  <c r="AB3263" i="100" s="1"/>
  <c r="Z3264" i="100"/>
  <c r="AA3264" i="100" s="1"/>
  <c r="AB3264" i="100" s="1"/>
  <c r="Z3265" i="100"/>
  <c r="AA3265" i="100" s="1"/>
  <c r="AB3265" i="100" s="1"/>
  <c r="Z3266" i="100"/>
  <c r="AA3266" i="100" s="1"/>
  <c r="AB3266" i="100" s="1"/>
  <c r="Z3267" i="100"/>
  <c r="AA3267" i="100" s="1"/>
  <c r="AB3267" i="100" s="1"/>
  <c r="Z3268" i="100"/>
  <c r="AA3268" i="100" s="1"/>
  <c r="AB3268" i="100" s="1"/>
  <c r="Z3269" i="100"/>
  <c r="AA3269" i="100" s="1"/>
  <c r="AB3269" i="100" s="1"/>
  <c r="Z3270" i="100"/>
  <c r="AA3270" i="100" s="1"/>
  <c r="AB3270" i="100" s="1"/>
  <c r="Z3271" i="100"/>
  <c r="AA3271" i="100" s="1"/>
  <c r="AB3271" i="100" s="1"/>
  <c r="Z3272" i="100"/>
  <c r="AA3272" i="100" s="1"/>
  <c r="AB3272" i="100" s="1"/>
  <c r="Z3273" i="100"/>
  <c r="AA3273" i="100" s="1"/>
  <c r="AB3273" i="100" s="1"/>
  <c r="Z3274" i="100"/>
  <c r="AA3274" i="100" s="1"/>
  <c r="AB3274" i="100" s="1"/>
  <c r="Z3275" i="100"/>
  <c r="AA3275" i="100" s="1"/>
  <c r="AB3275" i="100" s="1"/>
  <c r="Z3276" i="100"/>
  <c r="AA3276" i="100" s="1"/>
  <c r="AB3276" i="100" s="1"/>
  <c r="Z3277" i="100"/>
  <c r="AA3277" i="100" s="1"/>
  <c r="AB3277" i="100" s="1"/>
  <c r="Z3278" i="100"/>
  <c r="AA3278" i="100" s="1"/>
  <c r="AB3278" i="100" s="1"/>
  <c r="Z3279" i="100"/>
  <c r="AA3279" i="100" s="1"/>
  <c r="AB3279" i="100" s="1"/>
  <c r="Z3280" i="100"/>
  <c r="AA3280" i="100" s="1"/>
  <c r="AB3280" i="100" s="1"/>
  <c r="Z3281" i="100"/>
  <c r="AA3281" i="100" s="1"/>
  <c r="AB3281" i="100" s="1"/>
  <c r="Z3282" i="100"/>
  <c r="AA3282" i="100" s="1"/>
  <c r="AB3282" i="100" s="1"/>
  <c r="Z3283" i="100"/>
  <c r="AA3283" i="100" s="1"/>
  <c r="AB3283" i="100" s="1"/>
  <c r="Z3284" i="100"/>
  <c r="AA3284" i="100" s="1"/>
  <c r="AB3284" i="100" s="1"/>
  <c r="Z3285" i="100"/>
  <c r="AA3285" i="100" s="1"/>
  <c r="AB3285" i="100" s="1"/>
  <c r="Z3286" i="100"/>
  <c r="AA3286" i="100" s="1"/>
  <c r="AB3286" i="100" s="1"/>
  <c r="Z3287" i="100"/>
  <c r="AA3287" i="100" s="1"/>
  <c r="AB3287" i="100" s="1"/>
  <c r="Z3288" i="100"/>
  <c r="AA3288" i="100" s="1"/>
  <c r="AB3288" i="100" s="1"/>
  <c r="Z3289" i="100"/>
  <c r="AA3289" i="100" s="1"/>
  <c r="AB3289" i="100" s="1"/>
  <c r="Z3290" i="100"/>
  <c r="AA3290" i="100" s="1"/>
  <c r="AB3290" i="100" s="1"/>
  <c r="Z3291" i="100"/>
  <c r="AA3291" i="100" s="1"/>
  <c r="AB3291" i="100" s="1"/>
  <c r="Z3292" i="100"/>
  <c r="AA3292" i="100" s="1"/>
  <c r="AB3292" i="100" s="1"/>
  <c r="Z3293" i="100"/>
  <c r="AA3293" i="100" s="1"/>
  <c r="AB3293" i="100" s="1"/>
  <c r="Z3294" i="100"/>
  <c r="AA3294" i="100" s="1"/>
  <c r="AB3294" i="100" s="1"/>
  <c r="Z3295" i="100"/>
  <c r="AA3295" i="100" s="1"/>
  <c r="AB3295" i="100" s="1"/>
  <c r="Z3296" i="100"/>
  <c r="AA3296" i="100" s="1"/>
  <c r="AB3296" i="100" s="1"/>
  <c r="Z3297" i="100"/>
  <c r="AA3297" i="100" s="1"/>
  <c r="AB3297" i="100" s="1"/>
  <c r="Z3298" i="100"/>
  <c r="AA3298" i="100" s="1"/>
  <c r="AB3298" i="100" s="1"/>
  <c r="Z3299" i="100"/>
  <c r="AA3299" i="100" s="1"/>
  <c r="AB3299" i="100" s="1"/>
  <c r="Z3300" i="100"/>
  <c r="AA3300" i="100" s="1"/>
  <c r="AB3300" i="100" s="1"/>
  <c r="Z3301" i="100"/>
  <c r="AA3301" i="100" s="1"/>
  <c r="AB3301" i="100" s="1"/>
  <c r="Z3302" i="100"/>
  <c r="AA3302" i="100" s="1"/>
  <c r="AB3302" i="100" s="1"/>
  <c r="Z3303" i="100"/>
  <c r="AA3303" i="100" s="1"/>
  <c r="AB3303" i="100" s="1"/>
  <c r="Z3304" i="100"/>
  <c r="AA3304" i="100" s="1"/>
  <c r="AB3304" i="100" s="1"/>
  <c r="Z3305" i="100"/>
  <c r="AA3305" i="100" s="1"/>
  <c r="AB3305" i="100" s="1"/>
  <c r="Z3306" i="100"/>
  <c r="AA3306" i="100" s="1"/>
  <c r="AB3306" i="100" s="1"/>
  <c r="Z3307" i="100"/>
  <c r="AA3307" i="100" s="1"/>
  <c r="AB3307" i="100" s="1"/>
  <c r="Z3308" i="100"/>
  <c r="AA3308" i="100" s="1"/>
  <c r="AB3308" i="100" s="1"/>
  <c r="Z3309" i="100"/>
  <c r="AA3309" i="100" s="1"/>
  <c r="AB3309" i="100" s="1"/>
  <c r="Z3310" i="100"/>
  <c r="AA3310" i="100" s="1"/>
  <c r="AB3310" i="100" s="1"/>
  <c r="Z3311" i="100"/>
  <c r="AA3311" i="100" s="1"/>
  <c r="AB3311" i="100" s="1"/>
  <c r="Z3312" i="100"/>
  <c r="AA3312" i="100" s="1"/>
  <c r="AB3312" i="100" s="1"/>
  <c r="Z3313" i="100"/>
  <c r="AA3313" i="100" s="1"/>
  <c r="AB3313" i="100" s="1"/>
  <c r="Z3314" i="100"/>
  <c r="AA3314" i="100" s="1"/>
  <c r="AB3314" i="100" s="1"/>
  <c r="Z3315" i="100"/>
  <c r="AA3315" i="100" s="1"/>
  <c r="AB3315" i="100" s="1"/>
  <c r="Z3316" i="100"/>
  <c r="AA3316" i="100" s="1"/>
  <c r="AB3316" i="100" s="1"/>
  <c r="Z3317" i="100"/>
  <c r="AA3317" i="100" s="1"/>
  <c r="AB3317" i="100" s="1"/>
  <c r="Z3318" i="100"/>
  <c r="AA3318" i="100" s="1"/>
  <c r="AB3318" i="100" s="1"/>
  <c r="Z3319" i="100"/>
  <c r="AA3319" i="100" s="1"/>
  <c r="AB3319" i="100" s="1"/>
  <c r="Z3320" i="100"/>
  <c r="AA3320" i="100" s="1"/>
  <c r="AB3320" i="100" s="1"/>
  <c r="Z3321" i="100"/>
  <c r="AA3321" i="100" s="1"/>
  <c r="AB3321" i="100" s="1"/>
  <c r="Z3322" i="100"/>
  <c r="AA3322" i="100" s="1"/>
  <c r="AB3322" i="100" s="1"/>
  <c r="Z3323" i="100"/>
  <c r="AA3323" i="100" s="1"/>
  <c r="AB3323" i="100" s="1"/>
  <c r="Z3324" i="100"/>
  <c r="AA3324" i="100" s="1"/>
  <c r="AB3324" i="100" s="1"/>
  <c r="Z3325" i="100"/>
  <c r="AA3325" i="100" s="1"/>
  <c r="AB3325" i="100" s="1"/>
  <c r="Z3326" i="100"/>
  <c r="AA3326" i="100" s="1"/>
  <c r="AB3326" i="100" s="1"/>
  <c r="Z3327" i="100"/>
  <c r="AA3327" i="100" s="1"/>
  <c r="AB3327" i="100" s="1"/>
  <c r="Z3328" i="100"/>
  <c r="AA3328" i="100" s="1"/>
  <c r="AB3328" i="100" s="1"/>
  <c r="Z3329" i="100"/>
  <c r="AA3329" i="100" s="1"/>
  <c r="AB3329" i="100" s="1"/>
  <c r="Z3330" i="100"/>
  <c r="AA3330" i="100" s="1"/>
  <c r="AB3330" i="100" s="1"/>
  <c r="Z3331" i="100"/>
  <c r="AA3331" i="100" s="1"/>
  <c r="AB3331" i="100" s="1"/>
  <c r="Z3332" i="100"/>
  <c r="AA3332" i="100" s="1"/>
  <c r="AB3332" i="100" s="1"/>
  <c r="Z3333" i="100"/>
  <c r="AA3333" i="100" s="1"/>
  <c r="AB3333" i="100" s="1"/>
  <c r="Z3334" i="100"/>
  <c r="AA3334" i="100" s="1"/>
  <c r="AB3334" i="100" s="1"/>
  <c r="Z3335" i="100"/>
  <c r="AA3335" i="100" s="1"/>
  <c r="AB3335" i="100" s="1"/>
  <c r="Z3336" i="100"/>
  <c r="AA3336" i="100" s="1"/>
  <c r="AB3336" i="100" s="1"/>
  <c r="Z3337" i="100"/>
  <c r="AA3337" i="100" s="1"/>
  <c r="AB3337" i="100" s="1"/>
  <c r="Z3338" i="100"/>
  <c r="AA3338" i="100" s="1"/>
  <c r="AB3338" i="100" s="1"/>
  <c r="Z3339" i="100"/>
  <c r="AA3339" i="100" s="1"/>
  <c r="AB3339" i="100" s="1"/>
  <c r="Z3340" i="100"/>
  <c r="AA3340" i="100" s="1"/>
  <c r="AB3340" i="100" s="1"/>
  <c r="Z3341" i="100"/>
  <c r="AA3341" i="100" s="1"/>
  <c r="AB3341" i="100" s="1"/>
  <c r="Z3342" i="100"/>
  <c r="AA3342" i="100" s="1"/>
  <c r="AB3342" i="100" s="1"/>
  <c r="Z3343" i="100"/>
  <c r="AA3343" i="100" s="1"/>
  <c r="AB3343" i="100" s="1"/>
  <c r="Z3344" i="100"/>
  <c r="AA3344" i="100" s="1"/>
  <c r="AB3344" i="100" s="1"/>
  <c r="Z3345" i="100"/>
  <c r="AA3345" i="100" s="1"/>
  <c r="AB3345" i="100" s="1"/>
  <c r="Z3346" i="100"/>
  <c r="AA3346" i="100" s="1"/>
  <c r="AB3346" i="100" s="1"/>
  <c r="Z3347" i="100"/>
  <c r="AA3347" i="100" s="1"/>
  <c r="AB3347" i="100" s="1"/>
  <c r="Z3348" i="100"/>
  <c r="AA3348" i="100" s="1"/>
  <c r="AB3348" i="100" s="1"/>
  <c r="Z3349" i="100"/>
  <c r="AA3349" i="100" s="1"/>
  <c r="AB3349" i="100" s="1"/>
  <c r="Z3350" i="100"/>
  <c r="AA3350" i="100" s="1"/>
  <c r="AB3350" i="100" s="1"/>
  <c r="Z3351" i="100"/>
  <c r="AA3351" i="100" s="1"/>
  <c r="AB3351" i="100" s="1"/>
  <c r="Z3352" i="100"/>
  <c r="AA3352" i="100" s="1"/>
  <c r="AB3352" i="100" s="1"/>
  <c r="Z3353" i="100"/>
  <c r="AA3353" i="100" s="1"/>
  <c r="AB3353" i="100" s="1"/>
  <c r="Z3354" i="100"/>
  <c r="AA3354" i="100" s="1"/>
  <c r="AB3354" i="100" s="1"/>
  <c r="Z3355" i="100"/>
  <c r="AA3355" i="100" s="1"/>
  <c r="AB3355" i="100" s="1"/>
  <c r="Z3356" i="100"/>
  <c r="AA3356" i="100" s="1"/>
  <c r="AB3356" i="100" s="1"/>
  <c r="Z3357" i="100"/>
  <c r="AA3357" i="100" s="1"/>
  <c r="AB3357" i="100" s="1"/>
  <c r="Z3358" i="100"/>
  <c r="AA3358" i="100" s="1"/>
  <c r="AB3358" i="100" s="1"/>
  <c r="Z3359" i="100"/>
  <c r="AA3359" i="100" s="1"/>
  <c r="AB3359" i="100" s="1"/>
  <c r="Z3360" i="100"/>
  <c r="AA3360" i="100" s="1"/>
  <c r="AB3360" i="100" s="1"/>
  <c r="Z3361" i="100"/>
  <c r="AA3361" i="100" s="1"/>
  <c r="AB3361" i="100" s="1"/>
  <c r="Z3362" i="100"/>
  <c r="AA3362" i="100" s="1"/>
  <c r="AB3362" i="100" s="1"/>
  <c r="Z3363" i="100"/>
  <c r="AA3363" i="100" s="1"/>
  <c r="AB3363" i="100" s="1"/>
  <c r="Z3364" i="100"/>
  <c r="AA3364" i="100" s="1"/>
  <c r="AB3364" i="100" s="1"/>
  <c r="Z3365" i="100"/>
  <c r="AA3365" i="100" s="1"/>
  <c r="AB3365" i="100" s="1"/>
  <c r="Z3366" i="100"/>
  <c r="AA3366" i="100" s="1"/>
  <c r="AB3366" i="100" s="1"/>
  <c r="Z3367" i="100"/>
  <c r="AA3367" i="100" s="1"/>
  <c r="AB3367" i="100" s="1"/>
  <c r="Z3368" i="100"/>
  <c r="AA3368" i="100" s="1"/>
  <c r="AB3368" i="100" s="1"/>
  <c r="Z3369" i="100"/>
  <c r="AA3369" i="100" s="1"/>
  <c r="AB3369" i="100" s="1"/>
  <c r="Z3370" i="100"/>
  <c r="AA3370" i="100" s="1"/>
  <c r="AB3370" i="100" s="1"/>
  <c r="Z3371" i="100"/>
  <c r="AA3371" i="100" s="1"/>
  <c r="AB3371" i="100" s="1"/>
  <c r="Z3372" i="100"/>
  <c r="AA3372" i="100" s="1"/>
  <c r="AB3372" i="100" s="1"/>
  <c r="Z3373" i="100"/>
  <c r="AA3373" i="100" s="1"/>
  <c r="AB3373" i="100" s="1"/>
  <c r="Z3374" i="100"/>
  <c r="AA3374" i="100" s="1"/>
  <c r="AB3374" i="100" s="1"/>
  <c r="Z3375" i="100"/>
  <c r="AA3375" i="100" s="1"/>
  <c r="AB3375" i="100" s="1"/>
  <c r="Z3376" i="100"/>
  <c r="AA3376" i="100" s="1"/>
  <c r="AB3376" i="100" s="1"/>
  <c r="Z3377" i="100"/>
  <c r="AA3377" i="100" s="1"/>
  <c r="AB3377" i="100" s="1"/>
  <c r="Z3378" i="100"/>
  <c r="AA3378" i="100" s="1"/>
  <c r="AB3378" i="100" s="1"/>
  <c r="Z3379" i="100"/>
  <c r="AA3379" i="100" s="1"/>
  <c r="AB3379" i="100" s="1"/>
  <c r="Z3380" i="100"/>
  <c r="AA3380" i="100" s="1"/>
  <c r="AB3380" i="100" s="1"/>
  <c r="Z3381" i="100"/>
  <c r="AA3381" i="100" s="1"/>
  <c r="AB3381" i="100" s="1"/>
  <c r="Z3382" i="100"/>
  <c r="AA3382" i="100" s="1"/>
  <c r="AB3382" i="100" s="1"/>
  <c r="Z3383" i="100"/>
  <c r="AA3383" i="100" s="1"/>
  <c r="AB3383" i="100" s="1"/>
  <c r="Z3384" i="100"/>
  <c r="AA3384" i="100" s="1"/>
  <c r="AB3384" i="100" s="1"/>
  <c r="Z3385" i="100"/>
  <c r="AA3385" i="100" s="1"/>
  <c r="AB3385" i="100" s="1"/>
  <c r="Z3386" i="100"/>
  <c r="AA3386" i="100" s="1"/>
  <c r="AB3386" i="100" s="1"/>
  <c r="Z3387" i="100"/>
  <c r="AA3387" i="100" s="1"/>
  <c r="AB3387" i="100" s="1"/>
  <c r="Z3388" i="100"/>
  <c r="AA3388" i="100" s="1"/>
  <c r="AB3388" i="100" s="1"/>
  <c r="Z3389" i="100"/>
  <c r="AA3389" i="100" s="1"/>
  <c r="AB3389" i="100" s="1"/>
  <c r="Z3390" i="100"/>
  <c r="AA3390" i="100" s="1"/>
  <c r="AB3390" i="100" s="1"/>
  <c r="Z3391" i="100"/>
  <c r="AA3391" i="100" s="1"/>
  <c r="AB3391" i="100" s="1"/>
  <c r="Z3392" i="100"/>
  <c r="AA3392" i="100" s="1"/>
  <c r="AB3392" i="100" s="1"/>
  <c r="Z3393" i="100"/>
  <c r="AA3393" i="100" s="1"/>
  <c r="AB3393" i="100" s="1"/>
  <c r="Z3394" i="100"/>
  <c r="AA3394" i="100" s="1"/>
  <c r="AB3394" i="100" s="1"/>
  <c r="Z3395" i="100"/>
  <c r="AA3395" i="100" s="1"/>
  <c r="AB3395" i="100" s="1"/>
  <c r="Z3396" i="100"/>
  <c r="AA3396" i="100" s="1"/>
  <c r="AB3396" i="100" s="1"/>
  <c r="Z3397" i="100"/>
  <c r="AA3397" i="100" s="1"/>
  <c r="AB3397" i="100" s="1"/>
  <c r="Z3398" i="100"/>
  <c r="AA3398" i="100" s="1"/>
  <c r="AB3398" i="100" s="1"/>
  <c r="Z3399" i="100"/>
  <c r="AA3399" i="100" s="1"/>
  <c r="AB3399" i="100" s="1"/>
  <c r="Z3400" i="100"/>
  <c r="AA3400" i="100" s="1"/>
  <c r="AB3400" i="100" s="1"/>
  <c r="Z3401" i="100"/>
  <c r="AA3401" i="100" s="1"/>
  <c r="AB3401" i="100" s="1"/>
  <c r="Z3402" i="100"/>
  <c r="AA3402" i="100" s="1"/>
  <c r="AB3402" i="100" s="1"/>
  <c r="Z3403" i="100"/>
  <c r="AA3403" i="100" s="1"/>
  <c r="AB3403" i="100" s="1"/>
  <c r="Z3404" i="100"/>
  <c r="AA3404" i="100" s="1"/>
  <c r="AB3404" i="100" s="1"/>
  <c r="Z3405" i="100"/>
  <c r="AA3405" i="100" s="1"/>
  <c r="AB3405" i="100" s="1"/>
  <c r="Z3406" i="100"/>
  <c r="AA3406" i="100" s="1"/>
  <c r="AB3406" i="100" s="1"/>
  <c r="Z3407" i="100"/>
  <c r="AA3407" i="100" s="1"/>
  <c r="AB3407" i="100" s="1"/>
  <c r="Z3408" i="100"/>
  <c r="AA3408" i="100" s="1"/>
  <c r="AB3408" i="100" s="1"/>
  <c r="Z3409" i="100"/>
  <c r="AA3409" i="100" s="1"/>
  <c r="AB3409" i="100" s="1"/>
  <c r="Z3410" i="100"/>
  <c r="AA3410" i="100" s="1"/>
  <c r="AB3410" i="100" s="1"/>
  <c r="Z3411" i="100"/>
  <c r="AA3411" i="100" s="1"/>
  <c r="AB3411" i="100" s="1"/>
  <c r="Z3412" i="100"/>
  <c r="AA3412" i="100" s="1"/>
  <c r="AB3412" i="100" s="1"/>
  <c r="Z3413" i="100"/>
  <c r="AA3413" i="100" s="1"/>
  <c r="AB3413" i="100" s="1"/>
  <c r="Z3414" i="100"/>
  <c r="AA3414" i="100" s="1"/>
  <c r="AB3414" i="100" s="1"/>
  <c r="Z3415" i="100"/>
  <c r="AA3415" i="100" s="1"/>
  <c r="AB3415" i="100" s="1"/>
  <c r="Z3416" i="100"/>
  <c r="AA3416" i="100" s="1"/>
  <c r="AB3416" i="100" s="1"/>
  <c r="Z3417" i="100"/>
  <c r="AA3417" i="100" s="1"/>
  <c r="AB3417" i="100" s="1"/>
  <c r="Z3418" i="100"/>
  <c r="AA3418" i="100" s="1"/>
  <c r="AB3418" i="100" s="1"/>
  <c r="Z3419" i="100"/>
  <c r="AA3419" i="100" s="1"/>
  <c r="AB3419" i="100" s="1"/>
  <c r="Z3420" i="100"/>
  <c r="AA3420" i="100" s="1"/>
  <c r="AB3420" i="100" s="1"/>
  <c r="Z3421" i="100"/>
  <c r="AA3421" i="100" s="1"/>
  <c r="AB3421" i="100" s="1"/>
  <c r="Z3422" i="100"/>
  <c r="AA3422" i="100" s="1"/>
  <c r="AB3422" i="100" s="1"/>
  <c r="Z3423" i="100"/>
  <c r="AA3423" i="100" s="1"/>
  <c r="AB3423" i="100" s="1"/>
  <c r="Z3424" i="100"/>
  <c r="AA3424" i="100" s="1"/>
  <c r="AB3424" i="100" s="1"/>
  <c r="Z3425" i="100"/>
  <c r="AA3425" i="100" s="1"/>
  <c r="AB3425" i="100" s="1"/>
  <c r="Z3426" i="100"/>
  <c r="AA3426" i="100" s="1"/>
  <c r="AB3426" i="100" s="1"/>
  <c r="Z3427" i="100"/>
  <c r="AA3427" i="100" s="1"/>
  <c r="AB3427" i="100" s="1"/>
  <c r="Z3428" i="100"/>
  <c r="AA3428" i="100" s="1"/>
  <c r="AB3428" i="100" s="1"/>
  <c r="Z3429" i="100"/>
  <c r="AA3429" i="100" s="1"/>
  <c r="AB3429" i="100" s="1"/>
  <c r="Z3430" i="100"/>
  <c r="AA3430" i="100" s="1"/>
  <c r="AB3430" i="100" s="1"/>
  <c r="Z3431" i="100"/>
  <c r="AA3431" i="100" s="1"/>
  <c r="AB3431" i="100" s="1"/>
  <c r="Z3432" i="100"/>
  <c r="AA3432" i="100" s="1"/>
  <c r="AB3432" i="100" s="1"/>
  <c r="Z3433" i="100"/>
  <c r="AA3433" i="100" s="1"/>
  <c r="AB3433" i="100" s="1"/>
  <c r="Z3434" i="100"/>
  <c r="AA3434" i="100" s="1"/>
  <c r="AB3434" i="100" s="1"/>
  <c r="Z3435" i="100"/>
  <c r="AA3435" i="100" s="1"/>
  <c r="AB3435" i="100" s="1"/>
  <c r="Z3436" i="100"/>
  <c r="AA3436" i="100" s="1"/>
  <c r="AB3436" i="100" s="1"/>
  <c r="Z3437" i="100"/>
  <c r="AA3437" i="100" s="1"/>
  <c r="AB3437" i="100" s="1"/>
  <c r="Z3438" i="100"/>
  <c r="AA3438" i="100" s="1"/>
  <c r="AB3438" i="100" s="1"/>
  <c r="Z3439" i="100"/>
  <c r="AA3439" i="100" s="1"/>
  <c r="AB3439" i="100" s="1"/>
  <c r="Z3440" i="100"/>
  <c r="AA3440" i="100" s="1"/>
  <c r="AB3440" i="100" s="1"/>
  <c r="Z3441" i="100"/>
  <c r="AA3441" i="100" s="1"/>
  <c r="AB3441" i="100" s="1"/>
  <c r="Z3442" i="100"/>
  <c r="AA3442" i="100" s="1"/>
  <c r="AB3442" i="100" s="1"/>
  <c r="Z3443" i="100"/>
  <c r="AA3443" i="100" s="1"/>
  <c r="AB3443" i="100" s="1"/>
  <c r="Z3444" i="100"/>
  <c r="AA3444" i="100" s="1"/>
  <c r="AB3444" i="100" s="1"/>
  <c r="Z3445" i="100"/>
  <c r="AA3445" i="100" s="1"/>
  <c r="AB3445" i="100" s="1"/>
  <c r="Z3446" i="100"/>
  <c r="AA3446" i="100" s="1"/>
  <c r="AB3446" i="100" s="1"/>
  <c r="Z3447" i="100"/>
  <c r="AA3447" i="100" s="1"/>
  <c r="AB3447" i="100" s="1"/>
  <c r="Z3448" i="100"/>
  <c r="AA3448" i="100" s="1"/>
  <c r="AB3448" i="100" s="1"/>
  <c r="Z3449" i="100"/>
  <c r="AA3449" i="100" s="1"/>
  <c r="AB3449" i="100" s="1"/>
  <c r="Z3450" i="100"/>
  <c r="AA3450" i="100" s="1"/>
  <c r="AB3450" i="100" s="1"/>
  <c r="Z3451" i="100"/>
  <c r="AA3451" i="100" s="1"/>
  <c r="AB3451" i="100" s="1"/>
  <c r="Z3452" i="100"/>
  <c r="AA3452" i="100" s="1"/>
  <c r="AB3452" i="100" s="1"/>
  <c r="Z3453" i="100"/>
  <c r="AA3453" i="100" s="1"/>
  <c r="AB3453" i="100" s="1"/>
  <c r="Z3454" i="100"/>
  <c r="AA3454" i="100" s="1"/>
  <c r="AB3454" i="100" s="1"/>
  <c r="Z3455" i="100"/>
  <c r="AA3455" i="100" s="1"/>
  <c r="AB3455" i="100" s="1"/>
  <c r="Z3456" i="100"/>
  <c r="AA3456" i="100" s="1"/>
  <c r="AB3456" i="100" s="1"/>
  <c r="Z3457" i="100"/>
  <c r="AA3457" i="100" s="1"/>
  <c r="AB3457" i="100" s="1"/>
  <c r="Z3458" i="100"/>
  <c r="AA3458" i="100" s="1"/>
  <c r="AB3458" i="100" s="1"/>
  <c r="Z3459" i="100"/>
  <c r="AA3459" i="100" s="1"/>
  <c r="AB3459" i="100" s="1"/>
  <c r="Z3460" i="100"/>
  <c r="AA3460" i="100" s="1"/>
  <c r="AB3460" i="100" s="1"/>
  <c r="Z3461" i="100"/>
  <c r="AA3461" i="100" s="1"/>
  <c r="AB3461" i="100" s="1"/>
  <c r="Z3462" i="100"/>
  <c r="AA3462" i="100" s="1"/>
  <c r="AB3462" i="100" s="1"/>
  <c r="Z3463" i="100"/>
  <c r="AA3463" i="100" s="1"/>
  <c r="AB3463" i="100" s="1"/>
  <c r="Z3464" i="100"/>
  <c r="AA3464" i="100" s="1"/>
  <c r="AB3464" i="100" s="1"/>
  <c r="Z3465" i="100"/>
  <c r="AA3465" i="100" s="1"/>
  <c r="AB3465" i="100" s="1"/>
  <c r="Z3466" i="100"/>
  <c r="AA3466" i="100" s="1"/>
  <c r="AB3466" i="100" s="1"/>
  <c r="Z3467" i="100"/>
  <c r="AA3467" i="100" s="1"/>
  <c r="AB3467" i="100" s="1"/>
  <c r="Z3468" i="100"/>
  <c r="AA3468" i="100" s="1"/>
  <c r="AB3468" i="100" s="1"/>
  <c r="Z3469" i="100"/>
  <c r="AA3469" i="100" s="1"/>
  <c r="AB3469" i="100" s="1"/>
  <c r="Z3470" i="100"/>
  <c r="AA3470" i="100" s="1"/>
  <c r="AB3470" i="100" s="1"/>
  <c r="Z3471" i="100"/>
  <c r="AA3471" i="100" s="1"/>
  <c r="AB3471" i="100" s="1"/>
  <c r="Z3472" i="100"/>
  <c r="AA3472" i="100" s="1"/>
  <c r="AB3472" i="100" s="1"/>
  <c r="Z3473" i="100"/>
  <c r="AA3473" i="100" s="1"/>
  <c r="AB3473" i="100" s="1"/>
  <c r="Z3474" i="100"/>
  <c r="AA3474" i="100" s="1"/>
  <c r="AB3474" i="100" s="1"/>
  <c r="Z3475" i="100"/>
  <c r="AA3475" i="100" s="1"/>
  <c r="AB3475" i="100" s="1"/>
  <c r="Z3476" i="100"/>
  <c r="AA3476" i="100" s="1"/>
  <c r="AB3476" i="100" s="1"/>
  <c r="Z3477" i="100"/>
  <c r="AA3477" i="100" s="1"/>
  <c r="AB3477" i="100" s="1"/>
  <c r="Z3478" i="100"/>
  <c r="AA3478" i="100" s="1"/>
  <c r="AB3478" i="100" s="1"/>
  <c r="Z3479" i="100"/>
  <c r="AA3479" i="100" s="1"/>
  <c r="AB3479" i="100" s="1"/>
  <c r="Z3480" i="100"/>
  <c r="AA3480" i="100" s="1"/>
  <c r="AB3480" i="100" s="1"/>
  <c r="Z3481" i="100"/>
  <c r="AA3481" i="100" s="1"/>
  <c r="AB3481" i="100" s="1"/>
  <c r="Z3482" i="100"/>
  <c r="AA3482" i="100" s="1"/>
  <c r="AB3482" i="100" s="1"/>
  <c r="Z3483" i="100"/>
  <c r="AA3483" i="100" s="1"/>
  <c r="AB3483" i="100" s="1"/>
  <c r="Z3484" i="100"/>
  <c r="AA3484" i="100" s="1"/>
  <c r="AB3484" i="100" s="1"/>
  <c r="Z3485" i="100"/>
  <c r="AA3485" i="100" s="1"/>
  <c r="AB3485" i="100" s="1"/>
  <c r="Z3486" i="100"/>
  <c r="AA3486" i="100" s="1"/>
  <c r="AB3486" i="100" s="1"/>
  <c r="Z3487" i="100"/>
  <c r="AA3487" i="100" s="1"/>
  <c r="AB3487" i="100" s="1"/>
  <c r="Z3488" i="100"/>
  <c r="AA3488" i="100" s="1"/>
  <c r="AB3488" i="100" s="1"/>
  <c r="Z3489" i="100"/>
  <c r="AA3489" i="100" s="1"/>
  <c r="AB3489" i="100" s="1"/>
  <c r="Z3490" i="100"/>
  <c r="AA3490" i="100" s="1"/>
  <c r="AB3490" i="100" s="1"/>
  <c r="Z3491" i="100"/>
  <c r="AA3491" i="100" s="1"/>
  <c r="AB3491" i="100" s="1"/>
  <c r="Z3492" i="100"/>
  <c r="AA3492" i="100" s="1"/>
  <c r="AB3492" i="100" s="1"/>
  <c r="Z3493" i="100"/>
  <c r="AA3493" i="100" s="1"/>
  <c r="AB3493" i="100" s="1"/>
  <c r="Z3494" i="100"/>
  <c r="AA3494" i="100" s="1"/>
  <c r="AB3494" i="100" s="1"/>
  <c r="Z3495" i="100"/>
  <c r="AA3495" i="100" s="1"/>
  <c r="AB3495" i="100" s="1"/>
  <c r="Z3496" i="100"/>
  <c r="AA3496" i="100" s="1"/>
  <c r="AB3496" i="100" s="1"/>
  <c r="Z3497" i="100"/>
  <c r="AA3497" i="100" s="1"/>
  <c r="AB3497" i="100" s="1"/>
  <c r="Z3498" i="100"/>
  <c r="AA3498" i="100" s="1"/>
  <c r="AB3498" i="100" s="1"/>
  <c r="Z3499" i="100"/>
  <c r="AA3499" i="100" s="1"/>
  <c r="AB3499" i="100" s="1"/>
  <c r="Z3500" i="100"/>
  <c r="AA3500" i="100" s="1"/>
  <c r="AB3500" i="100" s="1"/>
  <c r="Z3501" i="100"/>
  <c r="AA3501" i="100" s="1"/>
  <c r="AB3501" i="100" s="1"/>
  <c r="Z3502" i="100"/>
  <c r="AA3502" i="100" s="1"/>
  <c r="AB3502" i="100" s="1"/>
  <c r="Z3503" i="100"/>
  <c r="AA3503" i="100" s="1"/>
  <c r="AB3503" i="100" s="1"/>
  <c r="Z3504" i="100"/>
  <c r="AA3504" i="100" s="1"/>
  <c r="AB3504" i="100" s="1"/>
  <c r="Z3505" i="100"/>
  <c r="AA3505" i="100" s="1"/>
  <c r="AB3505" i="100" s="1"/>
  <c r="Z3506" i="100"/>
  <c r="AA3506" i="100" s="1"/>
  <c r="AB3506" i="100" s="1"/>
  <c r="Z3507" i="100"/>
  <c r="AA3507" i="100" s="1"/>
  <c r="AB3507" i="100" s="1"/>
  <c r="Z3508" i="100"/>
  <c r="AA3508" i="100" s="1"/>
  <c r="AB3508" i="100" s="1"/>
  <c r="Z3509" i="100"/>
  <c r="AA3509" i="100" s="1"/>
  <c r="AB3509" i="100" s="1"/>
  <c r="Z3510" i="100"/>
  <c r="AA3510" i="100" s="1"/>
  <c r="AB3510" i="100" s="1"/>
  <c r="Z3511" i="100"/>
  <c r="AA3511" i="100" s="1"/>
  <c r="AB3511" i="100" s="1"/>
  <c r="Z3512" i="100"/>
  <c r="AA3512" i="100" s="1"/>
  <c r="AB3512" i="100" s="1"/>
  <c r="Z3513" i="100"/>
  <c r="AA3513" i="100" s="1"/>
  <c r="AB3513" i="100" s="1"/>
  <c r="Z3514" i="100"/>
  <c r="AA3514" i="100" s="1"/>
  <c r="AB3514" i="100" s="1"/>
  <c r="Z3515" i="100"/>
  <c r="AA3515" i="100" s="1"/>
  <c r="AB3515" i="100" s="1"/>
  <c r="Z3516" i="100"/>
  <c r="AA3516" i="100" s="1"/>
  <c r="AB3516" i="100" s="1"/>
  <c r="Z3517" i="100"/>
  <c r="AA3517" i="100" s="1"/>
  <c r="AB3517" i="100" s="1"/>
  <c r="Z3518" i="100"/>
  <c r="AA3518" i="100" s="1"/>
  <c r="AB3518" i="100" s="1"/>
  <c r="Z3519" i="100"/>
  <c r="AA3519" i="100" s="1"/>
  <c r="AB3519" i="100" s="1"/>
  <c r="Z3520" i="100"/>
  <c r="AA3520" i="100" s="1"/>
  <c r="AB3520" i="100" s="1"/>
  <c r="Z3521" i="100"/>
  <c r="AA3521" i="100" s="1"/>
  <c r="AB3521" i="100" s="1"/>
  <c r="Z3522" i="100"/>
  <c r="AA3522" i="100" s="1"/>
  <c r="AB3522" i="100" s="1"/>
  <c r="Z3523" i="100"/>
  <c r="AA3523" i="100" s="1"/>
  <c r="AB3523" i="100" s="1"/>
  <c r="Z3524" i="100"/>
  <c r="AA3524" i="100" s="1"/>
  <c r="AB3524" i="100" s="1"/>
  <c r="Z3525" i="100"/>
  <c r="AA3525" i="100" s="1"/>
  <c r="AB3525" i="100" s="1"/>
  <c r="Z3526" i="100"/>
  <c r="AA3526" i="100" s="1"/>
  <c r="AB3526" i="100" s="1"/>
  <c r="Z3527" i="100"/>
  <c r="AA3527" i="100" s="1"/>
  <c r="AB3527" i="100" s="1"/>
  <c r="Z3528" i="100"/>
  <c r="AA3528" i="100" s="1"/>
  <c r="AB3528" i="100" s="1"/>
  <c r="Z3529" i="100"/>
  <c r="AA3529" i="100" s="1"/>
  <c r="AB3529" i="100" s="1"/>
  <c r="Z3530" i="100"/>
  <c r="AA3530" i="100" s="1"/>
  <c r="AB3530" i="100" s="1"/>
  <c r="Z3531" i="100"/>
  <c r="AA3531" i="100" s="1"/>
  <c r="AB3531" i="100" s="1"/>
  <c r="Z3532" i="100"/>
  <c r="AA3532" i="100" s="1"/>
  <c r="AB3532" i="100" s="1"/>
  <c r="Z3533" i="100"/>
  <c r="AA3533" i="100" s="1"/>
  <c r="AB3533" i="100" s="1"/>
  <c r="Z3534" i="100"/>
  <c r="AA3534" i="100" s="1"/>
  <c r="AB3534" i="100" s="1"/>
  <c r="Z3535" i="100"/>
  <c r="AA3535" i="100" s="1"/>
  <c r="AB3535" i="100" s="1"/>
  <c r="Z3536" i="100"/>
  <c r="AA3536" i="100" s="1"/>
  <c r="AB3536" i="100" s="1"/>
  <c r="Z3537" i="100"/>
  <c r="AA3537" i="100" s="1"/>
  <c r="AB3537" i="100" s="1"/>
  <c r="Z3538" i="100"/>
  <c r="AA3538" i="100" s="1"/>
  <c r="AB3538" i="100" s="1"/>
  <c r="Z3539" i="100"/>
  <c r="AA3539" i="100" s="1"/>
  <c r="AB3539" i="100" s="1"/>
  <c r="Z3540" i="100"/>
  <c r="AA3540" i="100" s="1"/>
  <c r="AB3540" i="100" s="1"/>
  <c r="Z3541" i="100"/>
  <c r="AA3541" i="100" s="1"/>
  <c r="AB3541" i="100" s="1"/>
  <c r="Z3542" i="100"/>
  <c r="AA3542" i="100" s="1"/>
  <c r="AB3542" i="100" s="1"/>
  <c r="Z3543" i="100"/>
  <c r="AA3543" i="100" s="1"/>
  <c r="AB3543" i="100" s="1"/>
  <c r="Z3544" i="100"/>
  <c r="AA3544" i="100" s="1"/>
  <c r="AB3544" i="100" s="1"/>
  <c r="Z3545" i="100"/>
  <c r="AA3545" i="100" s="1"/>
  <c r="AB3545" i="100" s="1"/>
  <c r="Z3546" i="100"/>
  <c r="AA3546" i="100" s="1"/>
  <c r="AB3546" i="100" s="1"/>
  <c r="Z3547" i="100"/>
  <c r="AA3547" i="100" s="1"/>
  <c r="AB3547" i="100" s="1"/>
  <c r="Z3548" i="100"/>
  <c r="AA3548" i="100" s="1"/>
  <c r="AB3548" i="100" s="1"/>
  <c r="Z3549" i="100"/>
  <c r="AA3549" i="100" s="1"/>
  <c r="AB3549" i="100" s="1"/>
  <c r="Z3550" i="100"/>
  <c r="AA3550" i="100" s="1"/>
  <c r="AB3550" i="100" s="1"/>
  <c r="Z3551" i="100"/>
  <c r="AA3551" i="100" s="1"/>
  <c r="AB3551" i="100" s="1"/>
  <c r="Z3552" i="100"/>
  <c r="AA3552" i="100" s="1"/>
  <c r="AB3552" i="100" s="1"/>
  <c r="Z3553" i="100"/>
  <c r="AA3553" i="100" s="1"/>
  <c r="AB3553" i="100" s="1"/>
  <c r="Z3554" i="100"/>
  <c r="AA3554" i="100" s="1"/>
  <c r="AB3554" i="100" s="1"/>
  <c r="Z3555" i="100"/>
  <c r="AA3555" i="100" s="1"/>
  <c r="AB3555" i="100" s="1"/>
  <c r="Z3556" i="100"/>
  <c r="AA3556" i="100" s="1"/>
  <c r="AB3556" i="100" s="1"/>
  <c r="Z3557" i="100"/>
  <c r="AA3557" i="100" s="1"/>
  <c r="AB3557" i="100" s="1"/>
  <c r="Z3558" i="100"/>
  <c r="AA3558" i="100" s="1"/>
  <c r="AB3558" i="100" s="1"/>
  <c r="Z3559" i="100"/>
  <c r="AA3559" i="100" s="1"/>
  <c r="AB3559" i="100" s="1"/>
  <c r="Z3560" i="100"/>
  <c r="AA3560" i="100" s="1"/>
  <c r="AB3560" i="100" s="1"/>
  <c r="Z3561" i="100"/>
  <c r="AA3561" i="100" s="1"/>
  <c r="AB3561" i="100" s="1"/>
  <c r="Z3562" i="100"/>
  <c r="AA3562" i="100" s="1"/>
  <c r="AB3562" i="100" s="1"/>
  <c r="Z3563" i="100"/>
  <c r="AA3563" i="100" s="1"/>
  <c r="AB3563" i="100" s="1"/>
  <c r="Z3564" i="100"/>
  <c r="AA3564" i="100" s="1"/>
  <c r="AB3564" i="100" s="1"/>
  <c r="Z3565" i="100"/>
  <c r="AA3565" i="100" s="1"/>
  <c r="AB3565" i="100" s="1"/>
  <c r="Z3566" i="100"/>
  <c r="AA3566" i="100" s="1"/>
  <c r="AB3566" i="100" s="1"/>
  <c r="Z3567" i="100"/>
  <c r="AA3567" i="100" s="1"/>
  <c r="AB3567" i="100" s="1"/>
  <c r="Z3568" i="100"/>
  <c r="AA3568" i="100" s="1"/>
  <c r="AB3568" i="100" s="1"/>
  <c r="Z3569" i="100"/>
  <c r="AA3569" i="100" s="1"/>
  <c r="AB3569" i="100" s="1"/>
  <c r="Z3570" i="100"/>
  <c r="AA3570" i="100" s="1"/>
  <c r="AB3570" i="100" s="1"/>
  <c r="Z3571" i="100"/>
  <c r="AA3571" i="100" s="1"/>
  <c r="AB3571" i="100" s="1"/>
  <c r="Z3572" i="100"/>
  <c r="AA3572" i="100" s="1"/>
  <c r="AB3572" i="100" s="1"/>
  <c r="Z3573" i="100"/>
  <c r="AA3573" i="100" s="1"/>
  <c r="AB3573" i="100" s="1"/>
  <c r="Z3574" i="100"/>
  <c r="AA3574" i="100" s="1"/>
  <c r="AB3574" i="100" s="1"/>
  <c r="Z3575" i="100"/>
  <c r="AA3575" i="100" s="1"/>
  <c r="AB3575" i="100" s="1"/>
  <c r="Z3576" i="100"/>
  <c r="AA3576" i="100" s="1"/>
  <c r="AB3576" i="100" s="1"/>
  <c r="Z3577" i="100"/>
  <c r="AA3577" i="100" s="1"/>
  <c r="AB3577" i="100" s="1"/>
  <c r="Z3578" i="100"/>
  <c r="AA3578" i="100" s="1"/>
  <c r="AB3578" i="100" s="1"/>
  <c r="Z3579" i="100"/>
  <c r="AA3579" i="100" s="1"/>
  <c r="AB3579" i="100" s="1"/>
  <c r="Z3580" i="100"/>
  <c r="AA3580" i="100" s="1"/>
  <c r="AB3580" i="100" s="1"/>
  <c r="Z3581" i="100"/>
  <c r="AA3581" i="100" s="1"/>
  <c r="AB3581" i="100" s="1"/>
  <c r="Z3582" i="100"/>
  <c r="AA3582" i="100" s="1"/>
  <c r="AB3582" i="100" s="1"/>
  <c r="Z3583" i="100"/>
  <c r="AA3583" i="100" s="1"/>
  <c r="AB3583" i="100" s="1"/>
  <c r="Z3584" i="100"/>
  <c r="AA3584" i="100" s="1"/>
  <c r="AB3584" i="100" s="1"/>
  <c r="Z3585" i="100"/>
  <c r="AA3585" i="100" s="1"/>
  <c r="AB3585" i="100" s="1"/>
  <c r="Z3586" i="100"/>
  <c r="AA3586" i="100" s="1"/>
  <c r="AB3586" i="100" s="1"/>
  <c r="Z3587" i="100"/>
  <c r="AA3587" i="100" s="1"/>
  <c r="AB3587" i="100" s="1"/>
  <c r="Z3588" i="100"/>
  <c r="AA3588" i="100" s="1"/>
  <c r="AB3588" i="100" s="1"/>
  <c r="Z3589" i="100"/>
  <c r="AA3589" i="100" s="1"/>
  <c r="AB3589" i="100" s="1"/>
  <c r="Z3590" i="100"/>
  <c r="AA3590" i="100" s="1"/>
  <c r="AB3590" i="100" s="1"/>
  <c r="Z3591" i="100"/>
  <c r="AA3591" i="100" s="1"/>
  <c r="AB3591" i="100" s="1"/>
  <c r="Z3592" i="100"/>
  <c r="AA3592" i="100" s="1"/>
  <c r="AB3592" i="100" s="1"/>
  <c r="Z3593" i="100"/>
  <c r="AA3593" i="100" s="1"/>
  <c r="AB3593" i="100" s="1"/>
  <c r="Z3594" i="100"/>
  <c r="AA3594" i="100" s="1"/>
  <c r="AB3594" i="100" s="1"/>
  <c r="Z3595" i="100"/>
  <c r="AA3595" i="100" s="1"/>
  <c r="AB3595" i="100" s="1"/>
  <c r="Z3596" i="100"/>
  <c r="AA3596" i="100" s="1"/>
  <c r="AB3596" i="100" s="1"/>
  <c r="Z3597" i="100"/>
  <c r="AA3597" i="100" s="1"/>
  <c r="AB3597" i="100" s="1"/>
  <c r="Z3598" i="100"/>
  <c r="AA3598" i="100" s="1"/>
  <c r="AB3598" i="100" s="1"/>
  <c r="Z3599" i="100"/>
  <c r="AA3599" i="100" s="1"/>
  <c r="AB3599" i="100" s="1"/>
  <c r="Z3600" i="100"/>
  <c r="AA3600" i="100" s="1"/>
  <c r="AB3600" i="100" s="1"/>
  <c r="Z3601" i="100"/>
  <c r="AA3601" i="100" s="1"/>
  <c r="AB3601" i="100" s="1"/>
  <c r="Z3602" i="100"/>
  <c r="AA3602" i="100" s="1"/>
  <c r="AB3602" i="100" s="1"/>
  <c r="Z3603" i="100"/>
  <c r="AA3603" i="100" s="1"/>
  <c r="AB3603" i="100" s="1"/>
  <c r="Z3604" i="100"/>
  <c r="AA3604" i="100" s="1"/>
  <c r="AB3604" i="100" s="1"/>
  <c r="Z3605" i="100"/>
  <c r="AA3605" i="100" s="1"/>
  <c r="AB3605" i="100" s="1"/>
  <c r="Z3606" i="100"/>
  <c r="AA3606" i="100" s="1"/>
  <c r="AB3606" i="100" s="1"/>
  <c r="Z3607" i="100"/>
  <c r="AA3607" i="100" s="1"/>
  <c r="AB3607" i="100" s="1"/>
  <c r="Z3608" i="100"/>
  <c r="AA3608" i="100" s="1"/>
  <c r="AB3608" i="100" s="1"/>
  <c r="Z3609" i="100"/>
  <c r="AA3609" i="100" s="1"/>
  <c r="AB3609" i="100" s="1"/>
  <c r="Z3610" i="100"/>
  <c r="AA3610" i="100" s="1"/>
  <c r="AB3610" i="100" s="1"/>
  <c r="Z3611" i="100"/>
  <c r="AA3611" i="100" s="1"/>
  <c r="AB3611" i="100" s="1"/>
  <c r="Z3612" i="100"/>
  <c r="AA3612" i="100" s="1"/>
  <c r="AB3612" i="100" s="1"/>
  <c r="Z3613" i="100"/>
  <c r="AA3613" i="100" s="1"/>
  <c r="AB3613" i="100" s="1"/>
  <c r="Z3614" i="100"/>
  <c r="AA3614" i="100" s="1"/>
  <c r="AB3614" i="100" s="1"/>
  <c r="Z3615" i="100"/>
  <c r="AA3615" i="100" s="1"/>
  <c r="AB3615" i="100" s="1"/>
  <c r="Z3616" i="100"/>
  <c r="AA3616" i="100" s="1"/>
  <c r="AB3616" i="100" s="1"/>
  <c r="Z3617" i="100"/>
  <c r="AA3617" i="100" s="1"/>
  <c r="AB3617" i="100" s="1"/>
  <c r="Z3618" i="100"/>
  <c r="AA3618" i="100" s="1"/>
  <c r="AB3618" i="100" s="1"/>
  <c r="Z3619" i="100"/>
  <c r="AA3619" i="100" s="1"/>
  <c r="AB3619" i="100" s="1"/>
  <c r="Z3620" i="100"/>
  <c r="AA3620" i="100" s="1"/>
  <c r="AB3620" i="100" s="1"/>
  <c r="Z3621" i="100"/>
  <c r="AA3621" i="100" s="1"/>
  <c r="AB3621" i="100" s="1"/>
  <c r="Z3622" i="100"/>
  <c r="AA3622" i="100" s="1"/>
  <c r="AB3622" i="100" s="1"/>
  <c r="Z3623" i="100"/>
  <c r="AA3623" i="100" s="1"/>
  <c r="AB3623" i="100" s="1"/>
  <c r="Z3624" i="100"/>
  <c r="AA3624" i="100" s="1"/>
  <c r="AB3624" i="100" s="1"/>
  <c r="Z3625" i="100"/>
  <c r="AA3625" i="100" s="1"/>
  <c r="AB3625" i="100" s="1"/>
  <c r="Z3626" i="100"/>
  <c r="AA3626" i="100" s="1"/>
  <c r="AB3626" i="100" s="1"/>
  <c r="Z3627" i="100"/>
  <c r="AA3627" i="100" s="1"/>
  <c r="AB3627" i="100" s="1"/>
  <c r="Z3628" i="100"/>
  <c r="AA3628" i="100" s="1"/>
  <c r="AB3628" i="100" s="1"/>
  <c r="Z3629" i="100"/>
  <c r="AA3629" i="100" s="1"/>
  <c r="AB3629" i="100" s="1"/>
  <c r="Z3630" i="100"/>
  <c r="AA3630" i="100" s="1"/>
  <c r="AB3630" i="100" s="1"/>
  <c r="Z3631" i="100"/>
  <c r="AA3631" i="100" s="1"/>
  <c r="AB3631" i="100" s="1"/>
  <c r="Z3632" i="100"/>
  <c r="AA3632" i="100" s="1"/>
  <c r="AB3632" i="100" s="1"/>
  <c r="Z3633" i="100"/>
  <c r="AA3633" i="100" s="1"/>
  <c r="AB3633" i="100" s="1"/>
  <c r="Z3634" i="100"/>
  <c r="AA3634" i="100" s="1"/>
  <c r="AB3634" i="100" s="1"/>
  <c r="Z3635" i="100"/>
  <c r="AA3635" i="100" s="1"/>
  <c r="AB3635" i="100" s="1"/>
  <c r="Z3636" i="100"/>
  <c r="AA3636" i="100" s="1"/>
  <c r="AB3636" i="100" s="1"/>
  <c r="Z3637" i="100"/>
  <c r="AA3637" i="100" s="1"/>
  <c r="AB3637" i="100" s="1"/>
  <c r="Z3638" i="100"/>
  <c r="AA3638" i="100" s="1"/>
  <c r="AB3638" i="100" s="1"/>
  <c r="Z3639" i="100"/>
  <c r="AA3639" i="100" s="1"/>
  <c r="AB3639" i="100" s="1"/>
  <c r="Z3640" i="100"/>
  <c r="AA3640" i="100" s="1"/>
  <c r="AB3640" i="100" s="1"/>
  <c r="Z3641" i="100"/>
  <c r="AA3641" i="100" s="1"/>
  <c r="AB3641" i="100" s="1"/>
  <c r="Z3642" i="100"/>
  <c r="AA3642" i="100" s="1"/>
  <c r="AB3642" i="100" s="1"/>
  <c r="Z3643" i="100"/>
  <c r="AA3643" i="100" s="1"/>
  <c r="AB3643" i="100" s="1"/>
  <c r="Z3644" i="100"/>
  <c r="AA3644" i="100" s="1"/>
  <c r="AB3644" i="100" s="1"/>
  <c r="Z3645" i="100"/>
  <c r="AA3645" i="100" s="1"/>
  <c r="AB3645" i="100" s="1"/>
  <c r="Z3646" i="100"/>
  <c r="AA3646" i="100" s="1"/>
  <c r="AB3646" i="100" s="1"/>
  <c r="Z3647" i="100"/>
  <c r="AA3647" i="100" s="1"/>
  <c r="AB3647" i="100" s="1"/>
  <c r="Z3648" i="100"/>
  <c r="AA3648" i="100" s="1"/>
  <c r="AB3648" i="100" s="1"/>
  <c r="Z3649" i="100"/>
  <c r="AA3649" i="100" s="1"/>
  <c r="AB3649" i="100" s="1"/>
  <c r="Z3650" i="100"/>
  <c r="AA3650" i="100" s="1"/>
  <c r="AB3650" i="100" s="1"/>
  <c r="Z3651" i="100"/>
  <c r="AA3651" i="100" s="1"/>
  <c r="AB3651" i="100" s="1"/>
  <c r="Z3652" i="100"/>
  <c r="AA3652" i="100" s="1"/>
  <c r="AB3652" i="100" s="1"/>
  <c r="Z3653" i="100"/>
  <c r="AA3653" i="100" s="1"/>
  <c r="AB3653" i="100" s="1"/>
  <c r="Z3654" i="100"/>
  <c r="AA3654" i="100" s="1"/>
  <c r="AB3654" i="100" s="1"/>
  <c r="Z3655" i="100"/>
  <c r="AA3655" i="100" s="1"/>
  <c r="AB3655" i="100" s="1"/>
  <c r="Z3656" i="100"/>
  <c r="AA3656" i="100" s="1"/>
  <c r="AB3656" i="100" s="1"/>
  <c r="Z3657" i="100"/>
  <c r="AA3657" i="100" s="1"/>
  <c r="AB3657" i="100" s="1"/>
  <c r="Z3658" i="100"/>
  <c r="AA3658" i="100" s="1"/>
  <c r="AB3658" i="100" s="1"/>
  <c r="Z3659" i="100"/>
  <c r="AA3659" i="100" s="1"/>
  <c r="AB3659" i="100" s="1"/>
  <c r="Z3660" i="100"/>
  <c r="AA3660" i="100" s="1"/>
  <c r="AB3660" i="100" s="1"/>
  <c r="Z3661" i="100"/>
  <c r="AA3661" i="100" s="1"/>
  <c r="AB3661" i="100" s="1"/>
  <c r="Z3662" i="100"/>
  <c r="AA3662" i="100" s="1"/>
  <c r="AB3662" i="100" s="1"/>
  <c r="Z3663" i="100"/>
  <c r="AA3663" i="100" s="1"/>
  <c r="AB3663" i="100" s="1"/>
  <c r="Z3664" i="100"/>
  <c r="AA3664" i="100" s="1"/>
  <c r="AB3664" i="100" s="1"/>
  <c r="Z3665" i="100"/>
  <c r="AA3665" i="100" s="1"/>
  <c r="AB3665" i="100" s="1"/>
  <c r="Z3666" i="100"/>
  <c r="AA3666" i="100" s="1"/>
  <c r="AB3666" i="100" s="1"/>
  <c r="Z3667" i="100"/>
  <c r="AA3667" i="100" s="1"/>
  <c r="AB3667" i="100" s="1"/>
  <c r="Z3668" i="100"/>
  <c r="AA3668" i="100" s="1"/>
  <c r="AB3668" i="100" s="1"/>
  <c r="Z3669" i="100"/>
  <c r="AA3669" i="100" s="1"/>
  <c r="AB3669" i="100" s="1"/>
  <c r="Z3670" i="100"/>
  <c r="AA3670" i="100" s="1"/>
  <c r="AB3670" i="100" s="1"/>
  <c r="Z3671" i="100"/>
  <c r="AA3671" i="100" s="1"/>
  <c r="AB3671" i="100" s="1"/>
  <c r="Z3672" i="100"/>
  <c r="AA3672" i="100" s="1"/>
  <c r="AB3672" i="100" s="1"/>
  <c r="Z3673" i="100"/>
  <c r="AA3673" i="100" s="1"/>
  <c r="AB3673" i="100" s="1"/>
  <c r="Z3674" i="100"/>
  <c r="AA3674" i="100" s="1"/>
  <c r="AB3674" i="100" s="1"/>
  <c r="Z3675" i="100"/>
  <c r="AA3675" i="100" s="1"/>
  <c r="AB3675" i="100" s="1"/>
  <c r="Z3676" i="100"/>
  <c r="AA3676" i="100" s="1"/>
  <c r="AB3676" i="100" s="1"/>
  <c r="Z3677" i="100"/>
  <c r="AA3677" i="100" s="1"/>
  <c r="AB3677" i="100" s="1"/>
  <c r="Z3678" i="100"/>
  <c r="AA3678" i="100" s="1"/>
  <c r="AB3678" i="100" s="1"/>
  <c r="Z3679" i="100"/>
  <c r="AA3679" i="100" s="1"/>
  <c r="AB3679" i="100" s="1"/>
  <c r="Z3680" i="100"/>
  <c r="AA3680" i="100" s="1"/>
  <c r="AB3680" i="100" s="1"/>
  <c r="Z3681" i="100"/>
  <c r="AA3681" i="100" s="1"/>
  <c r="AB3681" i="100" s="1"/>
  <c r="Z3682" i="100"/>
  <c r="AA3682" i="100" s="1"/>
  <c r="AB3682" i="100" s="1"/>
  <c r="Z3683" i="100"/>
  <c r="AA3683" i="100" s="1"/>
  <c r="AB3683" i="100" s="1"/>
  <c r="Z3684" i="100"/>
  <c r="AA3684" i="100" s="1"/>
  <c r="AB3684" i="100" s="1"/>
  <c r="Z3685" i="100"/>
  <c r="AA3685" i="100" s="1"/>
  <c r="AB3685" i="100" s="1"/>
  <c r="Z3686" i="100"/>
  <c r="AA3686" i="100" s="1"/>
  <c r="AB3686" i="100" s="1"/>
  <c r="Z3687" i="100"/>
  <c r="AA3687" i="100" s="1"/>
  <c r="AB3687" i="100" s="1"/>
  <c r="Z3688" i="100"/>
  <c r="AA3688" i="100" s="1"/>
  <c r="AB3688" i="100" s="1"/>
  <c r="Z3689" i="100"/>
  <c r="AA3689" i="100" s="1"/>
  <c r="AB3689" i="100" s="1"/>
  <c r="Z3690" i="100"/>
  <c r="AA3690" i="100" s="1"/>
  <c r="AB3690" i="100" s="1"/>
  <c r="Z3691" i="100"/>
  <c r="AA3691" i="100" s="1"/>
  <c r="AB3691" i="100" s="1"/>
  <c r="Z3692" i="100"/>
  <c r="AA3692" i="100" s="1"/>
  <c r="AB3692" i="100" s="1"/>
  <c r="Z3693" i="100"/>
  <c r="AA3693" i="100" s="1"/>
  <c r="AB3693" i="100" s="1"/>
  <c r="Z3694" i="100"/>
  <c r="AA3694" i="100" s="1"/>
  <c r="AB3694" i="100" s="1"/>
  <c r="Z3695" i="100"/>
  <c r="AA3695" i="100" s="1"/>
  <c r="AB3695" i="100" s="1"/>
  <c r="Z3696" i="100"/>
  <c r="AA3696" i="100" s="1"/>
  <c r="AB3696" i="100" s="1"/>
  <c r="Z3697" i="100"/>
  <c r="AA3697" i="100" s="1"/>
  <c r="AB3697" i="100" s="1"/>
  <c r="Z3698" i="100"/>
  <c r="AA3698" i="100" s="1"/>
  <c r="AB3698" i="100" s="1"/>
  <c r="Z3699" i="100"/>
  <c r="AA3699" i="100" s="1"/>
  <c r="AB3699" i="100" s="1"/>
  <c r="Z3700" i="100"/>
  <c r="AA3700" i="100" s="1"/>
  <c r="AB3700" i="100" s="1"/>
  <c r="Z3701" i="100"/>
  <c r="AA3701" i="100" s="1"/>
  <c r="AB3701" i="100" s="1"/>
  <c r="Z3702" i="100"/>
  <c r="AA3702" i="100" s="1"/>
  <c r="AB3702" i="100" s="1"/>
  <c r="Z3703" i="100"/>
  <c r="AA3703" i="100" s="1"/>
  <c r="AB3703" i="100" s="1"/>
  <c r="Z3704" i="100"/>
  <c r="AA3704" i="100" s="1"/>
  <c r="AB3704" i="100" s="1"/>
  <c r="Z3705" i="100"/>
  <c r="AA3705" i="100" s="1"/>
  <c r="AB3705" i="100" s="1"/>
  <c r="Z3706" i="100"/>
  <c r="AA3706" i="100" s="1"/>
  <c r="AB3706" i="100" s="1"/>
  <c r="Z3707" i="100"/>
  <c r="AA3707" i="100" s="1"/>
  <c r="AB3707" i="100" s="1"/>
  <c r="Z3708" i="100"/>
  <c r="AA3708" i="100" s="1"/>
  <c r="AB3708" i="100" s="1"/>
  <c r="Z3709" i="100"/>
  <c r="AA3709" i="100" s="1"/>
  <c r="AB3709" i="100" s="1"/>
  <c r="Z3710" i="100"/>
  <c r="AA3710" i="100" s="1"/>
  <c r="AB3710" i="100" s="1"/>
  <c r="Z3711" i="100"/>
  <c r="AA3711" i="100" s="1"/>
  <c r="AB3711" i="100" s="1"/>
  <c r="Z3712" i="100"/>
  <c r="AA3712" i="100" s="1"/>
  <c r="AB3712" i="100" s="1"/>
  <c r="Z3713" i="100"/>
  <c r="AA3713" i="100" s="1"/>
  <c r="AB3713" i="100" s="1"/>
  <c r="Z3714" i="100"/>
  <c r="AA3714" i="100" s="1"/>
  <c r="AB3714" i="100" s="1"/>
  <c r="Z3715" i="100"/>
  <c r="AA3715" i="100" s="1"/>
  <c r="AB3715" i="100" s="1"/>
  <c r="Z3716" i="100"/>
  <c r="AA3716" i="100" s="1"/>
  <c r="AB3716" i="100" s="1"/>
  <c r="Z3717" i="100"/>
  <c r="AA3717" i="100" s="1"/>
  <c r="AB3717" i="100" s="1"/>
  <c r="Z3718" i="100"/>
  <c r="AA3718" i="100" s="1"/>
  <c r="AB3718" i="100" s="1"/>
  <c r="Z3719" i="100"/>
  <c r="AA3719" i="100" s="1"/>
  <c r="AB3719" i="100" s="1"/>
  <c r="Z3720" i="100"/>
  <c r="AA3720" i="100" s="1"/>
  <c r="AB3720" i="100" s="1"/>
  <c r="Z3721" i="100"/>
  <c r="AA3721" i="100" s="1"/>
  <c r="AB3721" i="100" s="1"/>
  <c r="Z3722" i="100"/>
  <c r="AA3722" i="100" s="1"/>
  <c r="AB3722" i="100" s="1"/>
  <c r="Z3723" i="100"/>
  <c r="AA3723" i="100" s="1"/>
  <c r="AB3723" i="100" s="1"/>
  <c r="Z3724" i="100"/>
  <c r="AA3724" i="100" s="1"/>
  <c r="AB3724" i="100" s="1"/>
  <c r="Z3725" i="100"/>
  <c r="AA3725" i="100" s="1"/>
  <c r="AB3725" i="100" s="1"/>
  <c r="Z3726" i="100"/>
  <c r="AA3726" i="100" s="1"/>
  <c r="AB3726" i="100" s="1"/>
  <c r="Z3727" i="100"/>
  <c r="AA3727" i="100" s="1"/>
  <c r="AB3727" i="100" s="1"/>
  <c r="Z3728" i="100"/>
  <c r="AA3728" i="100" s="1"/>
  <c r="AB3728" i="100" s="1"/>
  <c r="Z3729" i="100"/>
  <c r="AA3729" i="100" s="1"/>
  <c r="AB3729" i="100" s="1"/>
  <c r="Z3730" i="100"/>
  <c r="AA3730" i="100" s="1"/>
  <c r="AB3730" i="100" s="1"/>
  <c r="Z3731" i="100"/>
  <c r="AA3731" i="100" s="1"/>
  <c r="AB3731" i="100" s="1"/>
  <c r="Z3732" i="100"/>
  <c r="AA3732" i="100" s="1"/>
  <c r="AB3732" i="100" s="1"/>
  <c r="Z3733" i="100"/>
  <c r="AA3733" i="100" s="1"/>
  <c r="AB3733" i="100" s="1"/>
  <c r="Z3734" i="100"/>
  <c r="AA3734" i="100" s="1"/>
  <c r="AB3734" i="100" s="1"/>
  <c r="Z3735" i="100"/>
  <c r="AA3735" i="100" s="1"/>
  <c r="AB3735" i="100" s="1"/>
  <c r="Z3736" i="100"/>
  <c r="AA3736" i="100" s="1"/>
  <c r="AB3736" i="100" s="1"/>
  <c r="Z3737" i="100"/>
  <c r="AA3737" i="100" s="1"/>
  <c r="AB3737" i="100" s="1"/>
  <c r="Z3738" i="100"/>
  <c r="AA3738" i="100" s="1"/>
  <c r="AB3738" i="100" s="1"/>
  <c r="Z3739" i="100"/>
  <c r="AA3739" i="100" s="1"/>
  <c r="AB3739" i="100" s="1"/>
  <c r="Z3740" i="100"/>
  <c r="AA3740" i="100" s="1"/>
  <c r="AB3740" i="100" s="1"/>
  <c r="Z3741" i="100"/>
  <c r="AA3741" i="100" s="1"/>
  <c r="AB3741" i="100" s="1"/>
  <c r="Z3742" i="100"/>
  <c r="AA3742" i="100" s="1"/>
  <c r="AB3742" i="100" s="1"/>
  <c r="Z3743" i="100"/>
  <c r="AA3743" i="100" s="1"/>
  <c r="AB3743" i="100" s="1"/>
  <c r="Z3744" i="100"/>
  <c r="AA3744" i="100" s="1"/>
  <c r="AB3744" i="100" s="1"/>
  <c r="Z3745" i="100"/>
  <c r="AA3745" i="100" s="1"/>
  <c r="AB3745" i="100" s="1"/>
  <c r="Z3746" i="100"/>
  <c r="AA3746" i="100" s="1"/>
  <c r="AB3746" i="100" s="1"/>
  <c r="Z3747" i="100"/>
  <c r="AA3747" i="100" s="1"/>
  <c r="AB3747" i="100" s="1"/>
  <c r="Z3748" i="100"/>
  <c r="AA3748" i="100" s="1"/>
  <c r="AB3748" i="100" s="1"/>
  <c r="Z3749" i="100"/>
  <c r="AA3749" i="100" s="1"/>
  <c r="AB3749" i="100" s="1"/>
  <c r="Z3750" i="100"/>
  <c r="AA3750" i="100" s="1"/>
  <c r="AB3750" i="100" s="1"/>
  <c r="Z3751" i="100"/>
  <c r="AA3751" i="100" s="1"/>
  <c r="AB3751" i="100" s="1"/>
  <c r="Z3752" i="100"/>
  <c r="AA3752" i="100" s="1"/>
  <c r="AB3752" i="100" s="1"/>
  <c r="Z3753" i="100"/>
  <c r="AA3753" i="100" s="1"/>
  <c r="AB3753" i="100" s="1"/>
  <c r="Z3754" i="100"/>
  <c r="AA3754" i="100" s="1"/>
  <c r="AB3754" i="100" s="1"/>
  <c r="Z3755" i="100"/>
  <c r="AA3755" i="100" s="1"/>
  <c r="AB3755" i="100" s="1"/>
  <c r="Z3756" i="100"/>
  <c r="AA3756" i="100" s="1"/>
  <c r="AB3756" i="100" s="1"/>
  <c r="Z3757" i="100"/>
  <c r="AA3757" i="100" s="1"/>
  <c r="AB3757" i="100" s="1"/>
  <c r="Z3758" i="100"/>
  <c r="AA3758" i="100" s="1"/>
  <c r="AB3758" i="100" s="1"/>
  <c r="Z3759" i="100"/>
  <c r="AA3759" i="100" s="1"/>
  <c r="AB3759" i="100" s="1"/>
  <c r="Z3760" i="100"/>
  <c r="AA3760" i="100" s="1"/>
  <c r="AB3760" i="100" s="1"/>
  <c r="Z3761" i="100"/>
  <c r="AA3761" i="100" s="1"/>
  <c r="AB3761" i="100" s="1"/>
  <c r="Z3762" i="100"/>
  <c r="AA3762" i="100" s="1"/>
  <c r="AB3762" i="100" s="1"/>
  <c r="Z3763" i="100"/>
  <c r="AA3763" i="100" s="1"/>
  <c r="AB3763" i="100" s="1"/>
  <c r="Z3764" i="100"/>
  <c r="AA3764" i="100" s="1"/>
  <c r="AB3764" i="100" s="1"/>
  <c r="Z3765" i="100"/>
  <c r="AA3765" i="100" s="1"/>
  <c r="AB3765" i="100" s="1"/>
  <c r="Z3766" i="100"/>
  <c r="AA3766" i="100" s="1"/>
  <c r="AB3766" i="100" s="1"/>
  <c r="Z3767" i="100"/>
  <c r="AA3767" i="100" s="1"/>
  <c r="AB3767" i="100" s="1"/>
  <c r="Z3768" i="100"/>
  <c r="AA3768" i="100" s="1"/>
  <c r="AB3768" i="100" s="1"/>
  <c r="Z3769" i="100"/>
  <c r="AA3769" i="100" s="1"/>
  <c r="AB3769" i="100" s="1"/>
  <c r="Z3770" i="100"/>
  <c r="AA3770" i="100" s="1"/>
  <c r="AB3770" i="100" s="1"/>
  <c r="Z3771" i="100"/>
  <c r="AA3771" i="100" s="1"/>
  <c r="AB3771" i="100" s="1"/>
  <c r="Z3772" i="100"/>
  <c r="AA3772" i="100" s="1"/>
  <c r="AB3772" i="100" s="1"/>
  <c r="Z3773" i="100"/>
  <c r="AA3773" i="100" s="1"/>
  <c r="AB3773" i="100" s="1"/>
  <c r="Z3774" i="100"/>
  <c r="AA3774" i="100" s="1"/>
  <c r="AB3774" i="100" s="1"/>
  <c r="Z3775" i="100"/>
  <c r="AA3775" i="100" s="1"/>
  <c r="AB3775" i="100" s="1"/>
  <c r="Z3776" i="100"/>
  <c r="AA3776" i="100" s="1"/>
  <c r="AB3776" i="100" s="1"/>
  <c r="Z3777" i="100"/>
  <c r="AA3777" i="100" s="1"/>
  <c r="AB3777" i="100" s="1"/>
  <c r="Z3778" i="100"/>
  <c r="AA3778" i="100" s="1"/>
  <c r="AB3778" i="100" s="1"/>
  <c r="Z3779" i="100"/>
  <c r="AA3779" i="100" s="1"/>
  <c r="AB3779" i="100" s="1"/>
  <c r="Z3780" i="100"/>
  <c r="AA3780" i="100" s="1"/>
  <c r="AB3780" i="100" s="1"/>
  <c r="Z3781" i="100"/>
  <c r="AA3781" i="100" s="1"/>
  <c r="AB3781" i="100" s="1"/>
  <c r="Z3782" i="100"/>
  <c r="AA3782" i="100" s="1"/>
  <c r="AB3782" i="100" s="1"/>
  <c r="Z3783" i="100"/>
  <c r="AA3783" i="100" s="1"/>
  <c r="AB3783" i="100" s="1"/>
  <c r="Z3784" i="100"/>
  <c r="AA3784" i="100" s="1"/>
  <c r="AB3784" i="100" s="1"/>
  <c r="Z3785" i="100"/>
  <c r="AA3785" i="100" s="1"/>
  <c r="AB3785" i="100" s="1"/>
  <c r="Z3786" i="100"/>
  <c r="AA3786" i="100" s="1"/>
  <c r="AB3786" i="100" s="1"/>
  <c r="Z3787" i="100"/>
  <c r="AA3787" i="100" s="1"/>
  <c r="AB3787" i="100" s="1"/>
  <c r="Z3788" i="100"/>
  <c r="AA3788" i="100" s="1"/>
  <c r="AB3788" i="100" s="1"/>
  <c r="Z3789" i="100"/>
  <c r="AA3789" i="100" s="1"/>
  <c r="AB3789" i="100" s="1"/>
  <c r="Z3790" i="100"/>
  <c r="AA3790" i="100" s="1"/>
  <c r="AB3790" i="100" s="1"/>
  <c r="Z3791" i="100"/>
  <c r="AA3791" i="100" s="1"/>
  <c r="AB3791" i="100" s="1"/>
  <c r="Z3792" i="100"/>
  <c r="AA3792" i="100" s="1"/>
  <c r="AB3792" i="100" s="1"/>
  <c r="Z3793" i="100"/>
  <c r="AA3793" i="100" s="1"/>
  <c r="AB3793" i="100" s="1"/>
  <c r="Z3794" i="100"/>
  <c r="AA3794" i="100" s="1"/>
  <c r="AB3794" i="100" s="1"/>
  <c r="Z3795" i="100"/>
  <c r="AA3795" i="100" s="1"/>
  <c r="AB3795" i="100" s="1"/>
  <c r="Z3796" i="100"/>
  <c r="AA3796" i="100" s="1"/>
  <c r="AB3796" i="100" s="1"/>
  <c r="Z3797" i="100"/>
  <c r="AA3797" i="100" s="1"/>
  <c r="AB3797" i="100" s="1"/>
  <c r="Z3798" i="100"/>
  <c r="AA3798" i="100" s="1"/>
  <c r="AB3798" i="100" s="1"/>
  <c r="Z3799" i="100"/>
  <c r="AA3799" i="100" s="1"/>
  <c r="AB3799" i="100" s="1"/>
  <c r="Z3800" i="100"/>
  <c r="AA3800" i="100" s="1"/>
  <c r="AB3800" i="100" s="1"/>
  <c r="Z3801" i="100"/>
  <c r="AA3801" i="100" s="1"/>
  <c r="AB3801" i="100" s="1"/>
  <c r="Z3802" i="100"/>
  <c r="AA3802" i="100" s="1"/>
  <c r="AB3802" i="100" s="1"/>
  <c r="Z3803" i="100"/>
  <c r="AA3803" i="100" s="1"/>
  <c r="AB3803" i="100" s="1"/>
  <c r="Z3804" i="100"/>
  <c r="AA3804" i="100" s="1"/>
  <c r="AB3804" i="100" s="1"/>
  <c r="Z3805" i="100"/>
  <c r="AA3805" i="100" s="1"/>
  <c r="AB3805" i="100" s="1"/>
  <c r="Z3806" i="100"/>
  <c r="AA3806" i="100" s="1"/>
  <c r="AB3806" i="100" s="1"/>
  <c r="Z3807" i="100"/>
  <c r="AA3807" i="100" s="1"/>
  <c r="AB3807" i="100" s="1"/>
  <c r="Z3808" i="100"/>
  <c r="AA3808" i="100" s="1"/>
  <c r="AB3808" i="100" s="1"/>
  <c r="Z3809" i="100"/>
  <c r="AA3809" i="100" s="1"/>
  <c r="AB3809" i="100" s="1"/>
  <c r="Z3810" i="100"/>
  <c r="AA3810" i="100" s="1"/>
  <c r="AB3810" i="100" s="1"/>
  <c r="Z3811" i="100"/>
  <c r="AA3811" i="100" s="1"/>
  <c r="AB3811" i="100" s="1"/>
  <c r="Z3812" i="100"/>
  <c r="AA3812" i="100" s="1"/>
  <c r="AB3812" i="100" s="1"/>
  <c r="Z3813" i="100"/>
  <c r="AA3813" i="100" s="1"/>
  <c r="AB3813" i="100" s="1"/>
  <c r="Z3814" i="100"/>
  <c r="AA3814" i="100" s="1"/>
  <c r="AB3814" i="100" s="1"/>
  <c r="Z3815" i="100"/>
  <c r="AA3815" i="100" s="1"/>
  <c r="AB3815" i="100" s="1"/>
  <c r="Z3816" i="100"/>
  <c r="AA3816" i="100" s="1"/>
  <c r="AB3816" i="100" s="1"/>
  <c r="Z3817" i="100"/>
  <c r="AA3817" i="100" s="1"/>
  <c r="AB3817" i="100" s="1"/>
  <c r="Z3818" i="100"/>
  <c r="AA3818" i="100" s="1"/>
  <c r="AB3818" i="100" s="1"/>
  <c r="Z3819" i="100"/>
  <c r="AA3819" i="100" s="1"/>
  <c r="AB3819" i="100" s="1"/>
  <c r="Z3820" i="100"/>
  <c r="AA3820" i="100" s="1"/>
  <c r="AB3820" i="100" s="1"/>
  <c r="Z3821" i="100"/>
  <c r="AA3821" i="100" s="1"/>
  <c r="AB3821" i="100" s="1"/>
  <c r="Z3822" i="100"/>
  <c r="AA3822" i="100" s="1"/>
  <c r="AB3822" i="100" s="1"/>
  <c r="Z3823" i="100"/>
  <c r="AA3823" i="100" s="1"/>
  <c r="AB3823" i="100" s="1"/>
  <c r="Z3824" i="100"/>
  <c r="AA3824" i="100" s="1"/>
  <c r="AB3824" i="100" s="1"/>
  <c r="Z3825" i="100"/>
  <c r="AA3825" i="100" s="1"/>
  <c r="AB3825" i="100" s="1"/>
  <c r="Z3826" i="100"/>
  <c r="AA3826" i="100" s="1"/>
  <c r="AB3826" i="100" s="1"/>
  <c r="Z3827" i="100"/>
  <c r="AA3827" i="100" s="1"/>
  <c r="AB3827" i="100" s="1"/>
  <c r="Z3828" i="100"/>
  <c r="AA3828" i="100" s="1"/>
  <c r="AB3828" i="100" s="1"/>
  <c r="Z3829" i="100"/>
  <c r="AA3829" i="100" s="1"/>
  <c r="AB3829" i="100" s="1"/>
  <c r="Z3830" i="100"/>
  <c r="AA3830" i="100" s="1"/>
  <c r="AB3830" i="100" s="1"/>
  <c r="Z3831" i="100"/>
  <c r="AA3831" i="100" s="1"/>
  <c r="AB3831" i="100" s="1"/>
  <c r="Z3832" i="100"/>
  <c r="AA3832" i="100" s="1"/>
  <c r="AB3832" i="100" s="1"/>
  <c r="Z3833" i="100"/>
  <c r="AA3833" i="100" s="1"/>
  <c r="AB3833" i="100" s="1"/>
  <c r="Z3834" i="100"/>
  <c r="AA3834" i="100" s="1"/>
  <c r="AB3834" i="100" s="1"/>
  <c r="Z3835" i="100"/>
  <c r="AA3835" i="100" s="1"/>
  <c r="AB3835" i="100" s="1"/>
  <c r="Z3836" i="100"/>
  <c r="AA3836" i="100" s="1"/>
  <c r="AB3836" i="100" s="1"/>
  <c r="Z3837" i="100"/>
  <c r="AA3837" i="100" s="1"/>
  <c r="AB3837" i="100" s="1"/>
  <c r="Z3838" i="100"/>
  <c r="AA3838" i="100" s="1"/>
  <c r="AB3838" i="100" s="1"/>
  <c r="Z3839" i="100"/>
  <c r="AA3839" i="100" s="1"/>
  <c r="AB3839" i="100" s="1"/>
  <c r="Z3840" i="100"/>
  <c r="AA3840" i="100" s="1"/>
  <c r="AB3840" i="100" s="1"/>
  <c r="Z3841" i="100"/>
  <c r="AA3841" i="100" s="1"/>
  <c r="AB3841" i="100" s="1"/>
  <c r="Z3842" i="100"/>
  <c r="AA3842" i="100" s="1"/>
  <c r="AB3842" i="100" s="1"/>
  <c r="Z3843" i="100"/>
  <c r="AA3843" i="100" s="1"/>
  <c r="AB3843" i="100" s="1"/>
  <c r="Z3844" i="100"/>
  <c r="AA3844" i="100" s="1"/>
  <c r="AB3844" i="100" s="1"/>
  <c r="Z3845" i="100"/>
  <c r="AA3845" i="100" s="1"/>
  <c r="AB3845" i="100" s="1"/>
  <c r="Z3846" i="100"/>
  <c r="AA3846" i="100" s="1"/>
  <c r="AB3846" i="100" s="1"/>
  <c r="Z3847" i="100"/>
  <c r="AA3847" i="100" s="1"/>
  <c r="AB3847" i="100" s="1"/>
  <c r="Z3848" i="100"/>
  <c r="AA3848" i="100" s="1"/>
  <c r="AB3848" i="100" s="1"/>
  <c r="Z3849" i="100"/>
  <c r="AA3849" i="100" s="1"/>
  <c r="AB3849" i="100" s="1"/>
  <c r="Z3850" i="100"/>
  <c r="AA3850" i="100" s="1"/>
  <c r="AB3850" i="100" s="1"/>
  <c r="Z3851" i="100"/>
  <c r="AA3851" i="100" s="1"/>
  <c r="AB3851" i="100" s="1"/>
  <c r="Z3852" i="100"/>
  <c r="AA3852" i="100" s="1"/>
  <c r="AB3852" i="100" s="1"/>
  <c r="Z3853" i="100"/>
  <c r="AA3853" i="100" s="1"/>
  <c r="AB3853" i="100" s="1"/>
  <c r="Z3854" i="100"/>
  <c r="AA3854" i="100" s="1"/>
  <c r="AB3854" i="100" s="1"/>
  <c r="Z3855" i="100"/>
  <c r="AA3855" i="100" s="1"/>
  <c r="AB3855" i="100" s="1"/>
  <c r="Z3856" i="100"/>
  <c r="AA3856" i="100" s="1"/>
  <c r="AB3856" i="100" s="1"/>
  <c r="Z3857" i="100"/>
  <c r="AA3857" i="100" s="1"/>
  <c r="AB3857" i="100" s="1"/>
  <c r="Z3858" i="100"/>
  <c r="AA3858" i="100" s="1"/>
  <c r="AB3858" i="100" s="1"/>
  <c r="Z3859" i="100"/>
  <c r="AA3859" i="100" s="1"/>
  <c r="AB3859" i="100" s="1"/>
  <c r="Z3860" i="100"/>
  <c r="AA3860" i="100" s="1"/>
  <c r="AB3860" i="100" s="1"/>
  <c r="Z3861" i="100"/>
  <c r="AA3861" i="100" s="1"/>
  <c r="AB3861" i="100" s="1"/>
  <c r="Z3862" i="100"/>
  <c r="AA3862" i="100" s="1"/>
  <c r="AB3862" i="100" s="1"/>
  <c r="Z3863" i="100"/>
  <c r="AA3863" i="100" s="1"/>
  <c r="AB3863" i="100" s="1"/>
  <c r="Z3864" i="100"/>
  <c r="AA3864" i="100" s="1"/>
  <c r="AB3864" i="100" s="1"/>
  <c r="Z3865" i="100"/>
  <c r="AA3865" i="100" s="1"/>
  <c r="AB3865" i="100" s="1"/>
  <c r="Z3866" i="100"/>
  <c r="AA3866" i="100" s="1"/>
  <c r="AB3866" i="100" s="1"/>
  <c r="Z3867" i="100"/>
  <c r="AA3867" i="100" s="1"/>
  <c r="AB3867" i="100" s="1"/>
  <c r="Z3868" i="100"/>
  <c r="AA3868" i="100" s="1"/>
  <c r="AB3868" i="100" s="1"/>
  <c r="Z3869" i="100"/>
  <c r="AA3869" i="100" s="1"/>
  <c r="AB3869" i="100" s="1"/>
  <c r="Z3870" i="100"/>
  <c r="AA3870" i="100" s="1"/>
  <c r="AB3870" i="100" s="1"/>
  <c r="Z3871" i="100"/>
  <c r="AA3871" i="100" s="1"/>
  <c r="AB3871" i="100" s="1"/>
  <c r="Z3872" i="100"/>
  <c r="AA3872" i="100" s="1"/>
  <c r="AB3872" i="100" s="1"/>
  <c r="Z3873" i="100"/>
  <c r="AA3873" i="100" s="1"/>
  <c r="AB3873" i="100" s="1"/>
  <c r="Z3874" i="100"/>
  <c r="AA3874" i="100" s="1"/>
  <c r="AB3874" i="100" s="1"/>
  <c r="Z3875" i="100"/>
  <c r="AA3875" i="100" s="1"/>
  <c r="AB3875" i="100" s="1"/>
  <c r="Z3876" i="100"/>
  <c r="AA3876" i="100" s="1"/>
  <c r="AB3876" i="100" s="1"/>
  <c r="Z3877" i="100"/>
  <c r="AA3877" i="100" s="1"/>
  <c r="AB3877" i="100" s="1"/>
  <c r="Z3878" i="100"/>
  <c r="AA3878" i="100" s="1"/>
  <c r="AB3878" i="100" s="1"/>
  <c r="Z3879" i="100"/>
  <c r="AA3879" i="100" s="1"/>
  <c r="AB3879" i="100" s="1"/>
  <c r="Z3880" i="100"/>
  <c r="AA3880" i="100" s="1"/>
  <c r="AB3880" i="100" s="1"/>
  <c r="Z3881" i="100"/>
  <c r="AA3881" i="100" s="1"/>
  <c r="AB3881" i="100" s="1"/>
  <c r="Z3882" i="100"/>
  <c r="AA3882" i="100" s="1"/>
  <c r="AB3882" i="100" s="1"/>
  <c r="Z3883" i="100"/>
  <c r="AA3883" i="100" s="1"/>
  <c r="AB3883" i="100" s="1"/>
  <c r="Z3884" i="100"/>
  <c r="AA3884" i="100" s="1"/>
  <c r="AB3884" i="100" s="1"/>
  <c r="Z3885" i="100"/>
  <c r="AA3885" i="100" s="1"/>
  <c r="AB3885" i="100" s="1"/>
  <c r="Z3886" i="100"/>
  <c r="AA3886" i="100" s="1"/>
  <c r="AB3886" i="100" s="1"/>
  <c r="Z3887" i="100"/>
  <c r="AA3887" i="100" s="1"/>
  <c r="AB3887" i="100" s="1"/>
  <c r="Z3888" i="100"/>
  <c r="AA3888" i="100" s="1"/>
  <c r="AB3888" i="100" s="1"/>
  <c r="Z3889" i="100"/>
  <c r="AA3889" i="100" s="1"/>
  <c r="AB3889" i="100" s="1"/>
  <c r="Z3890" i="100"/>
  <c r="AA3890" i="100" s="1"/>
  <c r="AB3890" i="100" s="1"/>
  <c r="Z3891" i="100"/>
  <c r="AA3891" i="100" s="1"/>
  <c r="AB3891" i="100" s="1"/>
  <c r="Z3892" i="100"/>
  <c r="AA3892" i="100" s="1"/>
  <c r="AB3892" i="100" s="1"/>
  <c r="Z3893" i="100"/>
  <c r="AA3893" i="100" s="1"/>
  <c r="AB3893" i="100" s="1"/>
  <c r="Z3894" i="100"/>
  <c r="AA3894" i="100" s="1"/>
  <c r="AB3894" i="100" s="1"/>
  <c r="Z3895" i="100"/>
  <c r="AA3895" i="100" s="1"/>
  <c r="AB3895" i="100" s="1"/>
  <c r="Z3896" i="100"/>
  <c r="AA3896" i="100" s="1"/>
  <c r="AB3896" i="100" s="1"/>
  <c r="Z3897" i="100"/>
  <c r="AA3897" i="100" s="1"/>
  <c r="AB3897" i="100" s="1"/>
  <c r="Z3898" i="100"/>
  <c r="AA3898" i="100" s="1"/>
  <c r="AB3898" i="100" s="1"/>
  <c r="Z3899" i="100"/>
  <c r="AA3899" i="100" s="1"/>
  <c r="AB3899" i="100" s="1"/>
  <c r="Z3900" i="100"/>
  <c r="AA3900" i="100" s="1"/>
  <c r="AB3900" i="100" s="1"/>
  <c r="Z3901" i="100"/>
  <c r="AA3901" i="100" s="1"/>
  <c r="AB3901" i="100" s="1"/>
  <c r="Z3902" i="100"/>
  <c r="AA3902" i="100" s="1"/>
  <c r="AB3902" i="100" s="1"/>
  <c r="Z3903" i="100"/>
  <c r="AA3903" i="100" s="1"/>
  <c r="AB3903" i="100" s="1"/>
  <c r="Z3904" i="100"/>
  <c r="AA3904" i="100" s="1"/>
  <c r="AB3904" i="100" s="1"/>
  <c r="Z3905" i="100"/>
  <c r="AA3905" i="100" s="1"/>
  <c r="AB3905" i="100" s="1"/>
  <c r="Z3906" i="100"/>
  <c r="AA3906" i="100" s="1"/>
  <c r="AB3906" i="100" s="1"/>
  <c r="Z3907" i="100"/>
  <c r="AA3907" i="100" s="1"/>
  <c r="AB3907" i="100" s="1"/>
  <c r="Z3908" i="100"/>
  <c r="AA3908" i="100" s="1"/>
  <c r="AB3908" i="100" s="1"/>
  <c r="Z3909" i="100"/>
  <c r="AA3909" i="100" s="1"/>
  <c r="AB3909" i="100" s="1"/>
  <c r="Z3910" i="100"/>
  <c r="AA3910" i="100" s="1"/>
  <c r="AB3910" i="100" s="1"/>
  <c r="Z3911" i="100"/>
  <c r="AA3911" i="100" s="1"/>
  <c r="AB3911" i="100" s="1"/>
  <c r="Z3912" i="100"/>
  <c r="AA3912" i="100" s="1"/>
  <c r="AB3912" i="100" s="1"/>
  <c r="Z3913" i="100"/>
  <c r="AA3913" i="100" s="1"/>
  <c r="AB3913" i="100" s="1"/>
  <c r="Z3914" i="100"/>
  <c r="AA3914" i="100" s="1"/>
  <c r="AB3914" i="100" s="1"/>
  <c r="Z3915" i="100"/>
  <c r="AA3915" i="100" s="1"/>
  <c r="AB3915" i="100" s="1"/>
  <c r="Z3916" i="100"/>
  <c r="AA3916" i="100" s="1"/>
  <c r="AB3916" i="100" s="1"/>
  <c r="Z3917" i="100"/>
  <c r="AA3917" i="100" s="1"/>
  <c r="AB3917" i="100" s="1"/>
  <c r="Z3918" i="100"/>
  <c r="AA3918" i="100" s="1"/>
  <c r="AB3918" i="100" s="1"/>
  <c r="Z3919" i="100"/>
  <c r="AA3919" i="100" s="1"/>
  <c r="AB3919" i="100" s="1"/>
  <c r="Z3920" i="100"/>
  <c r="AA3920" i="100" s="1"/>
  <c r="AB3920" i="100" s="1"/>
  <c r="Z3921" i="100"/>
  <c r="AA3921" i="100" s="1"/>
  <c r="AB3921" i="100" s="1"/>
  <c r="Z3922" i="100"/>
  <c r="AA3922" i="100" s="1"/>
  <c r="AB3922" i="100" s="1"/>
  <c r="Z3923" i="100"/>
  <c r="AA3923" i="100" s="1"/>
  <c r="AB3923" i="100" s="1"/>
  <c r="Z3924" i="100"/>
  <c r="AA3924" i="100" s="1"/>
  <c r="AB3924" i="100" s="1"/>
  <c r="Z3925" i="100"/>
  <c r="AA3925" i="100" s="1"/>
  <c r="AB3925" i="100" s="1"/>
  <c r="Z3926" i="100"/>
  <c r="AA3926" i="100" s="1"/>
  <c r="AB3926" i="100" s="1"/>
  <c r="Z3927" i="100"/>
  <c r="AA3927" i="100" s="1"/>
  <c r="AB3927" i="100" s="1"/>
  <c r="Z3928" i="100"/>
  <c r="AA3928" i="100" s="1"/>
  <c r="AB3928" i="100" s="1"/>
  <c r="Z3929" i="100"/>
  <c r="AA3929" i="100" s="1"/>
  <c r="AB3929" i="100" s="1"/>
  <c r="Z3930" i="100"/>
  <c r="AA3930" i="100" s="1"/>
  <c r="AB3930" i="100" s="1"/>
  <c r="Z3931" i="100"/>
  <c r="AA3931" i="100" s="1"/>
  <c r="AB3931" i="100" s="1"/>
  <c r="Z3932" i="100"/>
  <c r="AA3932" i="100" s="1"/>
  <c r="AB3932" i="100" s="1"/>
  <c r="Z3933" i="100"/>
  <c r="AA3933" i="100" s="1"/>
  <c r="AB3933" i="100" s="1"/>
  <c r="Z3934" i="100"/>
  <c r="AA3934" i="100" s="1"/>
  <c r="AB3934" i="100" s="1"/>
  <c r="Z3935" i="100"/>
  <c r="AA3935" i="100" s="1"/>
  <c r="AB3935" i="100" s="1"/>
  <c r="Z3936" i="100"/>
  <c r="AA3936" i="100" s="1"/>
  <c r="AB3936" i="100" s="1"/>
  <c r="Z3937" i="100"/>
  <c r="AA3937" i="100" s="1"/>
  <c r="AB3937" i="100" s="1"/>
  <c r="Z3938" i="100"/>
  <c r="AA3938" i="100" s="1"/>
  <c r="AB3938" i="100" s="1"/>
  <c r="Z3939" i="100"/>
  <c r="AA3939" i="100" s="1"/>
  <c r="AB3939" i="100" s="1"/>
  <c r="Z3940" i="100"/>
  <c r="AA3940" i="100" s="1"/>
  <c r="AB3940" i="100" s="1"/>
  <c r="Z3941" i="100"/>
  <c r="AA3941" i="100" s="1"/>
  <c r="AB3941" i="100" s="1"/>
  <c r="Z3942" i="100"/>
  <c r="AA3942" i="100" s="1"/>
  <c r="AB3942" i="100" s="1"/>
  <c r="Z3943" i="100"/>
  <c r="AA3943" i="100" s="1"/>
  <c r="AB3943" i="100" s="1"/>
  <c r="Z3944" i="100"/>
  <c r="AA3944" i="100" s="1"/>
  <c r="AB3944" i="100" s="1"/>
  <c r="Z3945" i="100"/>
  <c r="AA3945" i="100" s="1"/>
  <c r="AB3945" i="100" s="1"/>
  <c r="Z3946" i="100"/>
  <c r="AA3946" i="100" s="1"/>
  <c r="AB3946" i="100" s="1"/>
  <c r="Z3947" i="100"/>
  <c r="AA3947" i="100" s="1"/>
  <c r="AB3947" i="100" s="1"/>
  <c r="Z3948" i="100"/>
  <c r="AA3948" i="100" s="1"/>
  <c r="AB3948" i="100" s="1"/>
  <c r="Z3949" i="100"/>
  <c r="AA3949" i="100" s="1"/>
  <c r="AB3949" i="100" s="1"/>
  <c r="Z3950" i="100"/>
  <c r="AA3950" i="100" s="1"/>
  <c r="AB3950" i="100" s="1"/>
  <c r="Z3951" i="100"/>
  <c r="AA3951" i="100" s="1"/>
  <c r="AB3951" i="100" s="1"/>
  <c r="Z3952" i="100"/>
  <c r="AA3952" i="100" s="1"/>
  <c r="AB3952" i="100" s="1"/>
  <c r="Z3953" i="100"/>
  <c r="AA3953" i="100" s="1"/>
  <c r="AB3953" i="100" s="1"/>
  <c r="Z3954" i="100"/>
  <c r="AA3954" i="100" s="1"/>
  <c r="AB3954" i="100" s="1"/>
  <c r="Z3955" i="100"/>
  <c r="AA3955" i="100" s="1"/>
  <c r="AB3955" i="100" s="1"/>
  <c r="Z3956" i="100"/>
  <c r="AA3956" i="100" s="1"/>
  <c r="AB3956" i="100" s="1"/>
  <c r="Z3957" i="100"/>
  <c r="AA3957" i="100" s="1"/>
  <c r="AB3957" i="100" s="1"/>
  <c r="Z3958" i="100"/>
  <c r="AA3958" i="100" s="1"/>
  <c r="AB3958" i="100" s="1"/>
  <c r="Z3959" i="100"/>
  <c r="AA3959" i="100" s="1"/>
  <c r="AB3959" i="100" s="1"/>
  <c r="Z3960" i="100"/>
  <c r="AA3960" i="100" s="1"/>
  <c r="AB3960" i="100" s="1"/>
  <c r="Z3961" i="100"/>
  <c r="AA3961" i="100" s="1"/>
  <c r="AB3961" i="100" s="1"/>
  <c r="Z3962" i="100"/>
  <c r="AA3962" i="100" s="1"/>
  <c r="AB3962" i="100" s="1"/>
  <c r="Z3963" i="100"/>
  <c r="AA3963" i="100" s="1"/>
  <c r="AB3963" i="100" s="1"/>
  <c r="Z3964" i="100"/>
  <c r="AA3964" i="100" s="1"/>
  <c r="AB3964" i="100" s="1"/>
  <c r="Z3965" i="100"/>
  <c r="AA3965" i="100" s="1"/>
  <c r="AB3965" i="100" s="1"/>
  <c r="Z3966" i="100"/>
  <c r="AA3966" i="100" s="1"/>
  <c r="AB3966" i="100" s="1"/>
  <c r="Z3967" i="100"/>
  <c r="AA3967" i="100" s="1"/>
  <c r="AB3967" i="100" s="1"/>
  <c r="Z3968" i="100"/>
  <c r="AA3968" i="100" s="1"/>
  <c r="AB3968" i="100" s="1"/>
  <c r="Z3969" i="100"/>
  <c r="AA3969" i="100" s="1"/>
  <c r="AB3969" i="100" s="1"/>
  <c r="Z3970" i="100"/>
  <c r="AA3970" i="100" s="1"/>
  <c r="AB3970" i="100" s="1"/>
  <c r="Z3971" i="100"/>
  <c r="AA3971" i="100" s="1"/>
  <c r="AB3971" i="100" s="1"/>
  <c r="Z3972" i="100"/>
  <c r="AA3972" i="100" s="1"/>
  <c r="AB3972" i="100" s="1"/>
  <c r="Z3973" i="100"/>
  <c r="AA3973" i="100" s="1"/>
  <c r="AB3973" i="100" s="1"/>
  <c r="Z3974" i="100"/>
  <c r="AA3974" i="100" s="1"/>
  <c r="AB3974" i="100" s="1"/>
  <c r="Z3975" i="100"/>
  <c r="AA3975" i="100" s="1"/>
  <c r="AB3975" i="100" s="1"/>
  <c r="Z3976" i="100"/>
  <c r="AA3976" i="100" s="1"/>
  <c r="AB3976" i="100" s="1"/>
  <c r="Z3977" i="100"/>
  <c r="AA3977" i="100" s="1"/>
  <c r="AB3977" i="100" s="1"/>
  <c r="Z3978" i="100"/>
  <c r="AA3978" i="100" s="1"/>
  <c r="AB3978" i="100" s="1"/>
  <c r="Z3979" i="100"/>
  <c r="AA3979" i="100" s="1"/>
  <c r="AB3979" i="100" s="1"/>
  <c r="Z3980" i="100"/>
  <c r="AA3980" i="100" s="1"/>
  <c r="AB3980" i="100" s="1"/>
  <c r="Z3981" i="100"/>
  <c r="AA3981" i="100" s="1"/>
  <c r="AB3981" i="100" s="1"/>
  <c r="Z3982" i="100"/>
  <c r="AA3982" i="100" s="1"/>
  <c r="AB3982" i="100" s="1"/>
  <c r="Z3983" i="100"/>
  <c r="AA3983" i="100" s="1"/>
  <c r="AB3983" i="100" s="1"/>
  <c r="Z3984" i="100"/>
  <c r="AA3984" i="100" s="1"/>
  <c r="AB3984" i="100" s="1"/>
  <c r="Z3985" i="100"/>
  <c r="AA3985" i="100" s="1"/>
  <c r="AB3985" i="100" s="1"/>
  <c r="Z3986" i="100"/>
  <c r="AA3986" i="100" s="1"/>
  <c r="AB3986" i="100" s="1"/>
  <c r="Z3987" i="100"/>
  <c r="AA3987" i="100" s="1"/>
  <c r="AB3987" i="100" s="1"/>
  <c r="Z3988" i="100"/>
  <c r="AA3988" i="100" s="1"/>
  <c r="AB3988" i="100" s="1"/>
  <c r="Z3989" i="100"/>
  <c r="AA3989" i="100" s="1"/>
  <c r="AB3989" i="100" s="1"/>
  <c r="Z3990" i="100"/>
  <c r="AA3990" i="100" s="1"/>
  <c r="AB3990" i="100" s="1"/>
  <c r="Z3991" i="100"/>
  <c r="AA3991" i="100" s="1"/>
  <c r="AB3991" i="100" s="1"/>
  <c r="Z3992" i="100"/>
  <c r="AA3992" i="100" s="1"/>
  <c r="AB3992" i="100" s="1"/>
  <c r="Z3993" i="100"/>
  <c r="AA3993" i="100" s="1"/>
  <c r="AB3993" i="100" s="1"/>
  <c r="Z3994" i="100"/>
  <c r="AA3994" i="100" s="1"/>
  <c r="AB3994" i="100" s="1"/>
  <c r="Z3995" i="100"/>
  <c r="AA3995" i="100" s="1"/>
  <c r="AB3995" i="100" s="1"/>
  <c r="Z3996" i="100"/>
  <c r="AA3996" i="100" s="1"/>
  <c r="AB3996" i="100" s="1"/>
  <c r="Z3997" i="100"/>
  <c r="AA3997" i="100" s="1"/>
  <c r="AB3997" i="100" s="1"/>
  <c r="Z3998" i="100"/>
  <c r="AA3998" i="100" s="1"/>
  <c r="AB3998" i="100" s="1"/>
  <c r="Z3999" i="100"/>
  <c r="AA3999" i="100" s="1"/>
  <c r="AB3999" i="100" s="1"/>
  <c r="Z4000" i="100"/>
  <c r="AA4000" i="100" s="1"/>
  <c r="AB4000" i="100" s="1"/>
  <c r="Z4001" i="100"/>
  <c r="AA4001" i="100" s="1"/>
  <c r="AB4001" i="100" s="1"/>
  <c r="Z4002" i="100"/>
  <c r="AA4002" i="100" s="1"/>
  <c r="AB4002" i="100" s="1"/>
  <c r="Z4003" i="100"/>
  <c r="AA4003" i="100" s="1"/>
  <c r="AB4003" i="100" s="1"/>
  <c r="Z4004" i="100"/>
  <c r="AA4004" i="100" s="1"/>
  <c r="AB4004" i="100" s="1"/>
  <c r="Z4005" i="100"/>
  <c r="AA4005" i="100" s="1"/>
  <c r="AB4005" i="100" s="1"/>
  <c r="Z4006" i="100"/>
  <c r="AA4006" i="100" s="1"/>
  <c r="AB4006" i="100" s="1"/>
  <c r="Z4007" i="100"/>
  <c r="AA4007" i="100" s="1"/>
  <c r="AB4007" i="100" s="1"/>
  <c r="Z4008" i="100"/>
  <c r="AA4008" i="100" s="1"/>
  <c r="AB4008" i="100" s="1"/>
  <c r="Z4009" i="100"/>
  <c r="AA4009" i="100" s="1"/>
  <c r="AB4009" i="100" s="1"/>
  <c r="Z4010" i="100"/>
  <c r="AA4010" i="100" s="1"/>
  <c r="AB4010" i="100" s="1"/>
  <c r="Z4011" i="100"/>
  <c r="AA4011" i="100" s="1"/>
  <c r="AB4011" i="100" s="1"/>
  <c r="Z4012" i="100"/>
  <c r="AA4012" i="100" s="1"/>
  <c r="AB4012" i="100" s="1"/>
  <c r="Z4013" i="100"/>
  <c r="AA4013" i="100" s="1"/>
  <c r="AB4013" i="100" s="1"/>
  <c r="Z4014" i="100"/>
  <c r="AA4014" i="100" s="1"/>
  <c r="AB4014" i="100" s="1"/>
  <c r="Z4015" i="100"/>
  <c r="AA4015" i="100" s="1"/>
  <c r="AB4015" i="100" s="1"/>
  <c r="Z4016" i="100"/>
  <c r="AA4016" i="100" s="1"/>
  <c r="AB4016" i="100" s="1"/>
  <c r="Z4017" i="100"/>
  <c r="AA4017" i="100" s="1"/>
  <c r="AB4017" i="100" s="1"/>
  <c r="Z4018" i="100"/>
  <c r="AA4018" i="100" s="1"/>
  <c r="AB4018" i="100" s="1"/>
  <c r="Z4019" i="100"/>
  <c r="AA4019" i="100" s="1"/>
  <c r="AB4019" i="100" s="1"/>
  <c r="Z4020" i="100"/>
  <c r="AA4020" i="100" s="1"/>
  <c r="AB4020" i="100" s="1"/>
  <c r="Z4021" i="100"/>
  <c r="AA4021" i="100" s="1"/>
  <c r="AB4021" i="100" s="1"/>
  <c r="Z4022" i="100"/>
  <c r="AA4022" i="100" s="1"/>
  <c r="AB4022" i="100" s="1"/>
  <c r="Z4023" i="100"/>
  <c r="AA4023" i="100" s="1"/>
  <c r="AB4023" i="100" s="1"/>
  <c r="Z4024" i="100"/>
  <c r="AA4024" i="100" s="1"/>
  <c r="AB4024" i="100" s="1"/>
  <c r="Z4025" i="100"/>
  <c r="AA4025" i="100" s="1"/>
  <c r="AB4025" i="100" s="1"/>
  <c r="Z4026" i="100"/>
  <c r="AA4026" i="100" s="1"/>
  <c r="AB4026" i="100" s="1"/>
  <c r="Z4027" i="100"/>
  <c r="AA4027" i="100" s="1"/>
  <c r="AB4027" i="100" s="1"/>
  <c r="Z4028" i="100"/>
  <c r="AA4028" i="100" s="1"/>
  <c r="AB4028" i="100" s="1"/>
  <c r="Z4029" i="100"/>
  <c r="AA4029" i="100" s="1"/>
  <c r="AB4029" i="100" s="1"/>
  <c r="Z4030" i="100"/>
  <c r="AA4030" i="100" s="1"/>
  <c r="AB4030" i="100" s="1"/>
  <c r="Z4031" i="100"/>
  <c r="AA4031" i="100" s="1"/>
  <c r="AB4031" i="100" s="1"/>
  <c r="Z4032" i="100"/>
  <c r="AA4032" i="100" s="1"/>
  <c r="AB4032" i="100" s="1"/>
  <c r="Z4033" i="100"/>
  <c r="AA4033" i="100" s="1"/>
  <c r="AB4033" i="100" s="1"/>
  <c r="Z4034" i="100"/>
  <c r="AA4034" i="100" s="1"/>
  <c r="AB4034" i="100" s="1"/>
  <c r="Z4035" i="100"/>
  <c r="AA4035" i="100" s="1"/>
  <c r="AB4035" i="100" s="1"/>
  <c r="Z4036" i="100"/>
  <c r="AA4036" i="100" s="1"/>
  <c r="AB4036" i="100" s="1"/>
  <c r="Z4037" i="100"/>
  <c r="AA4037" i="100" s="1"/>
  <c r="AB4037" i="100" s="1"/>
  <c r="Z4038" i="100"/>
  <c r="AA4038" i="100" s="1"/>
  <c r="AB4038" i="100" s="1"/>
  <c r="Z4039" i="100"/>
  <c r="AA4039" i="100" s="1"/>
  <c r="AB4039" i="100" s="1"/>
  <c r="Z4040" i="100"/>
  <c r="AA4040" i="100" s="1"/>
  <c r="AB4040" i="100" s="1"/>
  <c r="Z4041" i="100"/>
  <c r="AA4041" i="100" s="1"/>
  <c r="AB4041" i="100" s="1"/>
  <c r="Z4042" i="100"/>
  <c r="AA4042" i="100" s="1"/>
  <c r="AB4042" i="100" s="1"/>
  <c r="Z4043" i="100"/>
  <c r="AA4043" i="100" s="1"/>
  <c r="AB4043" i="100" s="1"/>
  <c r="Z4044" i="100"/>
  <c r="AA4044" i="100" s="1"/>
  <c r="AB4044" i="100" s="1"/>
  <c r="Z4045" i="100"/>
  <c r="AA4045" i="100" s="1"/>
  <c r="AB4045" i="100" s="1"/>
  <c r="Z4046" i="100"/>
  <c r="AA4046" i="100" s="1"/>
  <c r="AB4046" i="100" s="1"/>
  <c r="Z4047" i="100"/>
  <c r="AA4047" i="100" s="1"/>
  <c r="AB4047" i="100" s="1"/>
  <c r="Z4048" i="100"/>
  <c r="AA4048" i="100" s="1"/>
  <c r="AB4048" i="100" s="1"/>
  <c r="Z4049" i="100"/>
  <c r="AA4049" i="100" s="1"/>
  <c r="AB4049" i="100" s="1"/>
  <c r="Z4050" i="100"/>
  <c r="AA4050" i="100" s="1"/>
  <c r="AB4050" i="100" s="1"/>
  <c r="Z4051" i="100"/>
  <c r="AA4051" i="100" s="1"/>
  <c r="AB4051" i="100" s="1"/>
  <c r="Z4052" i="100"/>
  <c r="AA4052" i="100" s="1"/>
  <c r="AB4052" i="100" s="1"/>
  <c r="Z4053" i="100"/>
  <c r="AA4053" i="100" s="1"/>
  <c r="AB4053" i="100" s="1"/>
  <c r="Z4054" i="100"/>
  <c r="AA4054" i="100" s="1"/>
  <c r="AB4054" i="100" s="1"/>
  <c r="Z4055" i="100"/>
  <c r="AA4055" i="100" s="1"/>
  <c r="AB4055" i="100" s="1"/>
  <c r="Z4056" i="100"/>
  <c r="AA4056" i="100" s="1"/>
  <c r="AB4056" i="100" s="1"/>
  <c r="Z4057" i="100"/>
  <c r="AA4057" i="100" s="1"/>
  <c r="AB4057" i="100" s="1"/>
  <c r="Z4058" i="100"/>
  <c r="AA4058" i="100" s="1"/>
  <c r="AB4058" i="100" s="1"/>
  <c r="Z4059" i="100"/>
  <c r="AA4059" i="100" s="1"/>
  <c r="AB4059" i="100" s="1"/>
  <c r="Z4060" i="100"/>
  <c r="AA4060" i="100" s="1"/>
  <c r="AB4060" i="100" s="1"/>
  <c r="Z4061" i="100"/>
  <c r="AA4061" i="100" s="1"/>
  <c r="AB4061" i="100" s="1"/>
  <c r="Z4062" i="100"/>
  <c r="AA4062" i="100" s="1"/>
  <c r="AB4062" i="100" s="1"/>
  <c r="Z4063" i="100"/>
  <c r="AA4063" i="100" s="1"/>
  <c r="AB4063" i="100" s="1"/>
  <c r="Z4064" i="100"/>
  <c r="AA4064" i="100" s="1"/>
  <c r="AB4064" i="100" s="1"/>
  <c r="Z4065" i="100"/>
  <c r="AA4065" i="100" s="1"/>
  <c r="AB4065" i="100" s="1"/>
  <c r="Z4066" i="100"/>
  <c r="AA4066" i="100" s="1"/>
  <c r="AB4066" i="100" s="1"/>
  <c r="Z4067" i="100"/>
  <c r="AA4067" i="100" s="1"/>
  <c r="AB4067" i="100" s="1"/>
  <c r="Z4068" i="100"/>
  <c r="AA4068" i="100" s="1"/>
  <c r="AB4068" i="100" s="1"/>
  <c r="Z4069" i="100"/>
  <c r="AA4069" i="100" s="1"/>
  <c r="AB4069" i="100" s="1"/>
  <c r="Z4070" i="100"/>
  <c r="AA4070" i="100" s="1"/>
  <c r="AB4070" i="100" s="1"/>
  <c r="Z4071" i="100"/>
  <c r="AA4071" i="100" s="1"/>
  <c r="AB4071" i="100" s="1"/>
  <c r="Z4072" i="100"/>
  <c r="AA4072" i="100" s="1"/>
  <c r="AB4072" i="100" s="1"/>
  <c r="Z4073" i="100"/>
  <c r="AA4073" i="100" s="1"/>
  <c r="AB4073" i="100" s="1"/>
  <c r="Z4074" i="100"/>
  <c r="AA4074" i="100" s="1"/>
  <c r="AB4074" i="100" s="1"/>
  <c r="Z4075" i="100"/>
  <c r="AA4075" i="100" s="1"/>
  <c r="AB4075" i="100" s="1"/>
  <c r="Z4076" i="100"/>
  <c r="AA4076" i="100" s="1"/>
  <c r="AB4076" i="100" s="1"/>
  <c r="Z4077" i="100"/>
  <c r="AA4077" i="100" s="1"/>
  <c r="AB4077" i="100" s="1"/>
  <c r="Z4078" i="100"/>
  <c r="AA4078" i="100" s="1"/>
  <c r="AB4078" i="100" s="1"/>
  <c r="Z4079" i="100"/>
  <c r="AA4079" i="100" s="1"/>
  <c r="AB4079" i="100" s="1"/>
  <c r="Z4080" i="100"/>
  <c r="AA4080" i="100" s="1"/>
  <c r="AB4080" i="100" s="1"/>
  <c r="Z4081" i="100"/>
  <c r="AA4081" i="100" s="1"/>
  <c r="AB4081" i="100" s="1"/>
  <c r="Z4082" i="100"/>
  <c r="AA4082" i="100" s="1"/>
  <c r="AB4082" i="100" s="1"/>
  <c r="Z4083" i="100"/>
  <c r="AA4083" i="100" s="1"/>
  <c r="AB4083" i="100" s="1"/>
  <c r="Z4084" i="100"/>
  <c r="AA4084" i="100" s="1"/>
  <c r="AB4084" i="100" s="1"/>
  <c r="Z4085" i="100"/>
  <c r="AA4085" i="100" s="1"/>
  <c r="AB4085" i="100" s="1"/>
  <c r="Z4086" i="100"/>
  <c r="AA4086" i="100" s="1"/>
  <c r="AB4086" i="100" s="1"/>
  <c r="Z4087" i="100"/>
  <c r="AA4087" i="100" s="1"/>
  <c r="AB4087" i="100" s="1"/>
  <c r="Z4088" i="100"/>
  <c r="AA4088" i="100" s="1"/>
  <c r="AB4088" i="100" s="1"/>
  <c r="Z4089" i="100"/>
  <c r="AA4089" i="100" s="1"/>
  <c r="AB4089" i="100" s="1"/>
  <c r="Z4090" i="100"/>
  <c r="AA4090" i="100" s="1"/>
  <c r="AB4090" i="100" s="1"/>
  <c r="Z4091" i="100"/>
  <c r="AA4091" i="100" s="1"/>
  <c r="AB4091" i="100" s="1"/>
  <c r="Z4092" i="100"/>
  <c r="AA4092" i="100" s="1"/>
  <c r="AB4092" i="100" s="1"/>
  <c r="Z4093" i="100"/>
  <c r="AA4093" i="100" s="1"/>
  <c r="AB4093" i="100" s="1"/>
  <c r="Z4094" i="100"/>
  <c r="AA4094" i="100" s="1"/>
  <c r="AB4094" i="100" s="1"/>
  <c r="Z4095" i="100"/>
  <c r="AA4095" i="100" s="1"/>
  <c r="AB4095" i="100" s="1"/>
  <c r="Z4096" i="100"/>
  <c r="AA4096" i="100" s="1"/>
  <c r="AB4096" i="100" s="1"/>
  <c r="Z4097" i="100"/>
  <c r="AA4097" i="100" s="1"/>
  <c r="AB4097" i="100" s="1"/>
  <c r="Z4098" i="100"/>
  <c r="AA4098" i="100" s="1"/>
  <c r="AB4098" i="100" s="1"/>
  <c r="Z4099" i="100"/>
  <c r="AA4099" i="100" s="1"/>
  <c r="AB4099" i="100" s="1"/>
  <c r="Z4100" i="100"/>
  <c r="AA4100" i="100" s="1"/>
  <c r="AB4100" i="100" s="1"/>
  <c r="Z4101" i="100"/>
  <c r="AA4101" i="100" s="1"/>
  <c r="AB4101" i="100" s="1"/>
  <c r="Z4102" i="100"/>
  <c r="AA4102" i="100" s="1"/>
  <c r="AB4102" i="100" s="1"/>
  <c r="Z4103" i="100"/>
  <c r="AA4103" i="100" s="1"/>
  <c r="AB4103" i="100" s="1"/>
  <c r="Z4104" i="100"/>
  <c r="AA4104" i="100" s="1"/>
  <c r="AB4104" i="100" s="1"/>
  <c r="Z4105" i="100"/>
  <c r="AA4105" i="100" s="1"/>
  <c r="AB4105" i="100" s="1"/>
  <c r="Z4106" i="100"/>
  <c r="AA4106" i="100" s="1"/>
  <c r="AB4106" i="100" s="1"/>
  <c r="Z4107" i="100"/>
  <c r="AA4107" i="100" s="1"/>
  <c r="AB4107" i="100" s="1"/>
  <c r="Z4108" i="100"/>
  <c r="AA4108" i="100" s="1"/>
  <c r="AB4108" i="100" s="1"/>
  <c r="Z4109" i="100"/>
  <c r="AA4109" i="100" s="1"/>
  <c r="AB4109" i="100" s="1"/>
  <c r="Z4110" i="100"/>
  <c r="AA4110" i="100" s="1"/>
  <c r="AB4110" i="100" s="1"/>
  <c r="Z4111" i="100"/>
  <c r="AA4111" i="100" s="1"/>
  <c r="AB4111" i="100" s="1"/>
  <c r="Z4112" i="100"/>
  <c r="AA4112" i="100" s="1"/>
  <c r="AB4112" i="100" s="1"/>
  <c r="Z4113" i="100"/>
  <c r="AA4113" i="100" s="1"/>
  <c r="AB4113" i="100" s="1"/>
  <c r="Z4114" i="100"/>
  <c r="AA4114" i="100" s="1"/>
  <c r="AB4114" i="100" s="1"/>
  <c r="Z4115" i="100"/>
  <c r="AA4115" i="100" s="1"/>
  <c r="AB4115" i="100" s="1"/>
  <c r="Z4116" i="100"/>
  <c r="AA4116" i="100" s="1"/>
  <c r="AB4116" i="100" s="1"/>
  <c r="Z4117" i="100"/>
  <c r="AA4117" i="100" s="1"/>
  <c r="AB4117" i="100" s="1"/>
  <c r="Z4118" i="100"/>
  <c r="AA4118" i="100" s="1"/>
  <c r="AB4118" i="100" s="1"/>
  <c r="Z4119" i="100"/>
  <c r="AA4119" i="100" s="1"/>
  <c r="AB4119" i="100" s="1"/>
  <c r="Z4120" i="100"/>
  <c r="AA4120" i="100" s="1"/>
  <c r="AB4120" i="100" s="1"/>
  <c r="Z4121" i="100"/>
  <c r="AA4121" i="100" s="1"/>
  <c r="AB4121" i="100" s="1"/>
  <c r="Z4122" i="100"/>
  <c r="AA4122" i="100" s="1"/>
  <c r="AB4122" i="100" s="1"/>
  <c r="Z4123" i="100"/>
  <c r="AA4123" i="100" s="1"/>
  <c r="AB4123" i="100" s="1"/>
  <c r="Z4124" i="100"/>
  <c r="AA4124" i="100" s="1"/>
  <c r="AB4124" i="100" s="1"/>
  <c r="Z4125" i="100"/>
  <c r="AA4125" i="100" s="1"/>
  <c r="AB4125" i="100" s="1"/>
  <c r="Z4126" i="100"/>
  <c r="AA4126" i="100" s="1"/>
  <c r="AB4126" i="100" s="1"/>
  <c r="Z4127" i="100"/>
  <c r="AA4127" i="100" s="1"/>
  <c r="AB4127" i="100" s="1"/>
  <c r="Z4128" i="100"/>
  <c r="AA4128" i="100" s="1"/>
  <c r="AB4128" i="100" s="1"/>
  <c r="Z4129" i="100"/>
  <c r="AA4129" i="100" s="1"/>
  <c r="AB4129" i="100" s="1"/>
  <c r="Z4130" i="100"/>
  <c r="AA4130" i="100" s="1"/>
  <c r="AB4130" i="100" s="1"/>
  <c r="Z4131" i="100"/>
  <c r="AA4131" i="100" s="1"/>
  <c r="AB4131" i="100" s="1"/>
  <c r="Z4132" i="100"/>
  <c r="AA4132" i="100" s="1"/>
  <c r="AB4132" i="100" s="1"/>
  <c r="Z4133" i="100"/>
  <c r="AA4133" i="100" s="1"/>
  <c r="AB4133" i="100" s="1"/>
  <c r="Z4134" i="100"/>
  <c r="AA4134" i="100" s="1"/>
  <c r="AB4134" i="100" s="1"/>
  <c r="Z4135" i="100"/>
  <c r="AA4135" i="100" s="1"/>
  <c r="AB4135" i="100" s="1"/>
  <c r="Z4136" i="100"/>
  <c r="AA4136" i="100" s="1"/>
  <c r="AB4136" i="100" s="1"/>
  <c r="Z4137" i="100"/>
  <c r="AA4137" i="100" s="1"/>
  <c r="AB4137" i="100" s="1"/>
  <c r="Z4138" i="100"/>
  <c r="AA4138" i="100" s="1"/>
  <c r="AB4138" i="100" s="1"/>
  <c r="Z4139" i="100"/>
  <c r="AA4139" i="100" s="1"/>
  <c r="AB4139" i="100" s="1"/>
  <c r="Z4140" i="100"/>
  <c r="AA4140" i="100" s="1"/>
  <c r="AB4140" i="100" s="1"/>
  <c r="Z4141" i="100"/>
  <c r="AA4141" i="100" s="1"/>
  <c r="AB4141" i="100" s="1"/>
  <c r="Z4142" i="100"/>
  <c r="AA4142" i="100" s="1"/>
  <c r="AB4142" i="100" s="1"/>
  <c r="Z4143" i="100"/>
  <c r="AA4143" i="100" s="1"/>
  <c r="AB4143" i="100" s="1"/>
  <c r="Z4144" i="100"/>
  <c r="AA4144" i="100" s="1"/>
  <c r="AB4144" i="100" s="1"/>
  <c r="Z4145" i="100"/>
  <c r="AA4145" i="100" s="1"/>
  <c r="AB4145" i="100" s="1"/>
  <c r="Z4146" i="100"/>
  <c r="AA4146" i="100" s="1"/>
  <c r="AB4146" i="100" s="1"/>
  <c r="Z4147" i="100"/>
  <c r="AA4147" i="100" s="1"/>
  <c r="AB4147" i="100" s="1"/>
  <c r="Z4148" i="100"/>
  <c r="AA4148" i="100" s="1"/>
  <c r="AB4148" i="100" s="1"/>
  <c r="Z4149" i="100"/>
  <c r="AA4149" i="100" s="1"/>
  <c r="AB4149" i="100" s="1"/>
  <c r="Z4150" i="100"/>
  <c r="AA4150" i="100" s="1"/>
  <c r="AB4150" i="100" s="1"/>
  <c r="Z4151" i="100"/>
  <c r="AA4151" i="100" s="1"/>
  <c r="AB4151" i="100" s="1"/>
  <c r="Z4152" i="100"/>
  <c r="AA4152" i="100" s="1"/>
  <c r="AB4152" i="100" s="1"/>
  <c r="Z4153" i="100"/>
  <c r="AA4153" i="100" s="1"/>
  <c r="AB4153" i="100" s="1"/>
  <c r="Z4154" i="100"/>
  <c r="AA4154" i="100" s="1"/>
  <c r="AB4154" i="100" s="1"/>
  <c r="Z4155" i="100"/>
  <c r="AA4155" i="100" s="1"/>
  <c r="AB4155" i="100" s="1"/>
  <c r="Z4156" i="100"/>
  <c r="AA4156" i="100" s="1"/>
  <c r="AB4156" i="100" s="1"/>
  <c r="Z4157" i="100"/>
  <c r="AA4157" i="100" s="1"/>
  <c r="AB4157" i="100" s="1"/>
  <c r="Z4158" i="100"/>
  <c r="AA4158" i="100" s="1"/>
  <c r="AB4158" i="100" s="1"/>
  <c r="Z4159" i="100"/>
  <c r="AA4159" i="100" s="1"/>
  <c r="AB4159" i="100" s="1"/>
  <c r="Z4160" i="100"/>
  <c r="AA4160" i="100" s="1"/>
  <c r="AB4160" i="100" s="1"/>
  <c r="Z4161" i="100"/>
  <c r="AA4161" i="100" s="1"/>
  <c r="AB4161" i="100" s="1"/>
  <c r="Z4162" i="100"/>
  <c r="AA4162" i="100" s="1"/>
  <c r="AB4162" i="100" s="1"/>
  <c r="Z4163" i="100"/>
  <c r="AA4163" i="100" s="1"/>
  <c r="AB4163" i="100" s="1"/>
  <c r="Z4164" i="100"/>
  <c r="AA4164" i="100" s="1"/>
  <c r="AB4164" i="100" s="1"/>
  <c r="Z4165" i="100"/>
  <c r="AA4165" i="100" s="1"/>
  <c r="AB4165" i="100" s="1"/>
  <c r="Z4166" i="100"/>
  <c r="AA4166" i="100" s="1"/>
  <c r="AB4166" i="100" s="1"/>
  <c r="Z4167" i="100"/>
  <c r="AA4167" i="100" s="1"/>
  <c r="AB4167" i="100" s="1"/>
  <c r="Z4168" i="100"/>
  <c r="AA4168" i="100" s="1"/>
  <c r="AB4168" i="100" s="1"/>
  <c r="Z4169" i="100"/>
  <c r="AA4169" i="100" s="1"/>
  <c r="AB4169" i="100" s="1"/>
  <c r="Z4170" i="100"/>
  <c r="AA4170" i="100" s="1"/>
  <c r="AB4170" i="100" s="1"/>
  <c r="Z4171" i="100"/>
  <c r="AA4171" i="100" s="1"/>
  <c r="AB4171" i="100" s="1"/>
  <c r="Z4172" i="100"/>
  <c r="AA4172" i="100" s="1"/>
  <c r="AB4172" i="100" s="1"/>
  <c r="Z4173" i="100"/>
  <c r="AA4173" i="100" s="1"/>
  <c r="AB4173" i="100" s="1"/>
  <c r="Z4174" i="100"/>
  <c r="AA4174" i="100" s="1"/>
  <c r="AB4174" i="100" s="1"/>
  <c r="Z4175" i="100"/>
  <c r="AA4175" i="100" s="1"/>
  <c r="AB4175" i="100" s="1"/>
  <c r="Z4176" i="100"/>
  <c r="AA4176" i="100" s="1"/>
  <c r="AB4176" i="100" s="1"/>
  <c r="Z4177" i="100"/>
  <c r="AA4177" i="100" s="1"/>
  <c r="AB4177" i="100" s="1"/>
  <c r="Z4178" i="100"/>
  <c r="AA4178" i="100" s="1"/>
  <c r="AB4178" i="100" s="1"/>
  <c r="Z4179" i="100"/>
  <c r="AA4179" i="100" s="1"/>
  <c r="AB4179" i="100" s="1"/>
  <c r="Z4180" i="100"/>
  <c r="AA4180" i="100" s="1"/>
  <c r="AB4180" i="100" s="1"/>
  <c r="Z4181" i="100"/>
  <c r="AA4181" i="100" s="1"/>
  <c r="AB4181" i="100" s="1"/>
  <c r="Z4182" i="100"/>
  <c r="AA4182" i="100" s="1"/>
  <c r="AB4182" i="100" s="1"/>
  <c r="Z4183" i="100"/>
  <c r="AA4183" i="100" s="1"/>
  <c r="AB4183" i="100" s="1"/>
  <c r="Z4184" i="100"/>
  <c r="AA4184" i="100" s="1"/>
  <c r="AB4184" i="100" s="1"/>
  <c r="Z4185" i="100"/>
  <c r="AA4185" i="100" s="1"/>
  <c r="AB4185" i="100" s="1"/>
  <c r="Z4186" i="100"/>
  <c r="AA4186" i="100" s="1"/>
  <c r="AB4186" i="100" s="1"/>
  <c r="Z4187" i="100"/>
  <c r="AA4187" i="100" s="1"/>
  <c r="AB4187" i="100" s="1"/>
  <c r="Z4188" i="100"/>
  <c r="AA4188" i="100" s="1"/>
  <c r="AB4188" i="100" s="1"/>
  <c r="Z4189" i="100"/>
  <c r="AA4189" i="100" s="1"/>
  <c r="AB4189" i="100" s="1"/>
  <c r="Z4190" i="100"/>
  <c r="AA4190" i="100" s="1"/>
  <c r="AB4190" i="100" s="1"/>
  <c r="Z4191" i="100"/>
  <c r="AA4191" i="100" s="1"/>
  <c r="AB4191" i="100" s="1"/>
  <c r="Z4192" i="100"/>
  <c r="AA4192" i="100" s="1"/>
  <c r="AB4192" i="100" s="1"/>
  <c r="Z4193" i="100"/>
  <c r="AA4193" i="100" s="1"/>
  <c r="AB4193" i="100" s="1"/>
  <c r="Z4194" i="100"/>
  <c r="AA4194" i="100" s="1"/>
  <c r="AB4194" i="100" s="1"/>
  <c r="Z4195" i="100"/>
  <c r="AA4195" i="100" s="1"/>
  <c r="AB4195" i="100" s="1"/>
  <c r="Z4196" i="100"/>
  <c r="AA4196" i="100" s="1"/>
  <c r="AB4196" i="100" s="1"/>
  <c r="Z4197" i="100"/>
  <c r="AA4197" i="100" s="1"/>
  <c r="AB4197" i="100" s="1"/>
  <c r="Z4198" i="100"/>
  <c r="AA4198" i="100" s="1"/>
  <c r="AB4198" i="100" s="1"/>
  <c r="Z4199" i="100"/>
  <c r="AA4199" i="100" s="1"/>
  <c r="AB4199" i="100" s="1"/>
  <c r="Z4200" i="100"/>
  <c r="AA4200" i="100" s="1"/>
  <c r="AB4200" i="100" s="1"/>
  <c r="Z4201" i="100"/>
  <c r="AA4201" i="100" s="1"/>
  <c r="AB4201" i="100" s="1"/>
  <c r="Z4202" i="100"/>
  <c r="AA4202" i="100" s="1"/>
  <c r="AB4202" i="100" s="1"/>
  <c r="Z4203" i="100"/>
  <c r="AA4203" i="100" s="1"/>
  <c r="AB4203" i="100" s="1"/>
  <c r="Z4204" i="100"/>
  <c r="AA4204" i="100" s="1"/>
  <c r="AB4204" i="100" s="1"/>
  <c r="Z4205" i="100"/>
  <c r="AA4205" i="100" s="1"/>
  <c r="AB4205" i="100" s="1"/>
  <c r="Z4206" i="100"/>
  <c r="AA4206" i="100" s="1"/>
  <c r="AB4206" i="100" s="1"/>
  <c r="Z4207" i="100"/>
  <c r="AA4207" i="100" s="1"/>
  <c r="AB4207" i="100" s="1"/>
  <c r="Z4208" i="100"/>
  <c r="AA4208" i="100" s="1"/>
  <c r="AB4208" i="100" s="1"/>
  <c r="Z4209" i="100"/>
  <c r="AA4209" i="100" s="1"/>
  <c r="AB4209" i="100" s="1"/>
  <c r="Z4210" i="100"/>
  <c r="AA4210" i="100" s="1"/>
  <c r="AB4210" i="100" s="1"/>
  <c r="Z4211" i="100"/>
  <c r="AA4211" i="100" s="1"/>
  <c r="AB4211" i="100" s="1"/>
  <c r="Z4212" i="100"/>
  <c r="AA4212" i="100" s="1"/>
  <c r="AB4212" i="100" s="1"/>
  <c r="Z4213" i="100"/>
  <c r="AA4213" i="100" s="1"/>
  <c r="AB4213" i="100" s="1"/>
  <c r="Z4214" i="100"/>
  <c r="AA4214" i="100" s="1"/>
  <c r="AB4214" i="100" s="1"/>
  <c r="Z4215" i="100"/>
  <c r="AA4215" i="100" s="1"/>
  <c r="AB4215" i="100" s="1"/>
  <c r="Z4216" i="100"/>
  <c r="AA4216" i="100" s="1"/>
  <c r="AB4216" i="100" s="1"/>
  <c r="Z4217" i="100"/>
  <c r="AA4217" i="100" s="1"/>
  <c r="AB4217" i="100" s="1"/>
  <c r="Z4218" i="100"/>
  <c r="AA4218" i="100" s="1"/>
  <c r="AB4218" i="100" s="1"/>
  <c r="Z4219" i="100"/>
  <c r="AA4219" i="100" s="1"/>
  <c r="AB4219" i="100" s="1"/>
  <c r="Z4220" i="100"/>
  <c r="AA4220" i="100" s="1"/>
  <c r="AB4220" i="100" s="1"/>
  <c r="Z4221" i="100"/>
  <c r="AA4221" i="100" s="1"/>
  <c r="AB4221" i="100" s="1"/>
  <c r="Z4222" i="100"/>
  <c r="AA4222" i="100" s="1"/>
  <c r="AB4222" i="100" s="1"/>
  <c r="Z4223" i="100"/>
  <c r="AA4223" i="100" s="1"/>
  <c r="AB4223" i="100" s="1"/>
  <c r="Z4224" i="100"/>
  <c r="AA4224" i="100" s="1"/>
  <c r="AB4224" i="100" s="1"/>
  <c r="Z4225" i="100"/>
  <c r="AA4225" i="100" s="1"/>
  <c r="AB4225" i="100" s="1"/>
  <c r="Z4226" i="100"/>
  <c r="AA4226" i="100" s="1"/>
  <c r="AB4226" i="100" s="1"/>
  <c r="Z4227" i="100"/>
  <c r="AA4227" i="100" s="1"/>
  <c r="AB4227" i="100" s="1"/>
  <c r="Z4228" i="100"/>
  <c r="AA4228" i="100" s="1"/>
  <c r="AB4228" i="100" s="1"/>
  <c r="Z4229" i="100"/>
  <c r="AA4229" i="100" s="1"/>
  <c r="AB4229" i="100" s="1"/>
  <c r="Z4230" i="100"/>
  <c r="AA4230" i="100" s="1"/>
  <c r="AB4230" i="100" s="1"/>
  <c r="Z4231" i="100"/>
  <c r="AA4231" i="100" s="1"/>
  <c r="AB4231" i="100" s="1"/>
  <c r="Z4232" i="100"/>
  <c r="AA4232" i="100" s="1"/>
  <c r="AB4232" i="100" s="1"/>
  <c r="Z4233" i="100"/>
  <c r="AA4233" i="100" s="1"/>
  <c r="AB4233" i="100" s="1"/>
  <c r="Z4234" i="100"/>
  <c r="AA4234" i="100" s="1"/>
  <c r="AB4234" i="100" s="1"/>
  <c r="Z4235" i="100"/>
  <c r="AA4235" i="100" s="1"/>
  <c r="AB4235" i="100" s="1"/>
  <c r="Z4236" i="100"/>
  <c r="AA4236" i="100" s="1"/>
  <c r="AB4236" i="100" s="1"/>
  <c r="Z4237" i="100"/>
  <c r="AA4237" i="100" s="1"/>
  <c r="AB4237" i="100" s="1"/>
  <c r="Z4238" i="100"/>
  <c r="AA4238" i="100" s="1"/>
  <c r="AB4238" i="100" s="1"/>
  <c r="Z4239" i="100"/>
  <c r="AA4239" i="100" s="1"/>
  <c r="AB4239" i="100" s="1"/>
  <c r="Z4240" i="100"/>
  <c r="AA4240" i="100" s="1"/>
  <c r="AB4240" i="100" s="1"/>
  <c r="Z4241" i="100"/>
  <c r="AA4241" i="100" s="1"/>
  <c r="AB4241" i="100" s="1"/>
  <c r="Z4242" i="100"/>
  <c r="AA4242" i="100" s="1"/>
  <c r="AB4242" i="100" s="1"/>
  <c r="Z4243" i="100"/>
  <c r="AA4243" i="100" s="1"/>
  <c r="AB4243" i="100" s="1"/>
  <c r="Z4244" i="100"/>
  <c r="AA4244" i="100" s="1"/>
  <c r="AB4244" i="100" s="1"/>
  <c r="Z4245" i="100"/>
  <c r="AA4245" i="100" s="1"/>
  <c r="AB4245" i="100" s="1"/>
  <c r="Z4246" i="100"/>
  <c r="AA4246" i="100" s="1"/>
  <c r="AB4246" i="100" s="1"/>
  <c r="Z4247" i="100"/>
  <c r="AA4247" i="100" s="1"/>
  <c r="AB4247" i="100" s="1"/>
  <c r="Z4248" i="100"/>
  <c r="AA4248" i="100" s="1"/>
  <c r="AB4248" i="100" s="1"/>
  <c r="Z4249" i="100"/>
  <c r="AA4249" i="100" s="1"/>
  <c r="AB4249" i="100" s="1"/>
  <c r="Z4250" i="100"/>
  <c r="AA4250" i="100" s="1"/>
  <c r="AB4250" i="100" s="1"/>
  <c r="Z4251" i="100"/>
  <c r="AA4251" i="100" s="1"/>
  <c r="AB4251" i="100" s="1"/>
  <c r="Z4252" i="100"/>
  <c r="AA4252" i="100" s="1"/>
  <c r="AB4252" i="100" s="1"/>
  <c r="Z4253" i="100"/>
  <c r="AA4253" i="100" s="1"/>
  <c r="AB4253" i="100" s="1"/>
  <c r="Z4254" i="100"/>
  <c r="AA4254" i="100" s="1"/>
  <c r="AB4254" i="100" s="1"/>
  <c r="Z4255" i="100"/>
  <c r="AA4255" i="100" s="1"/>
  <c r="AB4255" i="100" s="1"/>
  <c r="Z4256" i="100"/>
  <c r="AA4256" i="100" s="1"/>
  <c r="AB4256" i="100" s="1"/>
  <c r="Z4257" i="100"/>
  <c r="AA4257" i="100" s="1"/>
  <c r="AB4257" i="100" s="1"/>
  <c r="Z4258" i="100"/>
  <c r="AA4258" i="100" s="1"/>
  <c r="AB4258" i="100" s="1"/>
  <c r="Z4259" i="100"/>
  <c r="AA4259" i="100" s="1"/>
  <c r="AB4259" i="100" s="1"/>
  <c r="Z4260" i="100"/>
  <c r="AA4260" i="100" s="1"/>
  <c r="AB4260" i="100" s="1"/>
  <c r="Z4261" i="100"/>
  <c r="AA4261" i="100" s="1"/>
  <c r="AB4261" i="100" s="1"/>
  <c r="Z4262" i="100"/>
  <c r="AA4262" i="100" s="1"/>
  <c r="AB4262" i="100" s="1"/>
  <c r="Z4263" i="100"/>
  <c r="AA4263" i="100" s="1"/>
  <c r="AB4263" i="100" s="1"/>
  <c r="Z4264" i="100"/>
  <c r="AA4264" i="100" s="1"/>
  <c r="AB4264" i="100" s="1"/>
  <c r="Z4265" i="100"/>
  <c r="AA4265" i="100" s="1"/>
  <c r="AB4265" i="100" s="1"/>
  <c r="Z4266" i="100"/>
  <c r="AA4266" i="100" s="1"/>
  <c r="AB4266" i="100" s="1"/>
  <c r="Z4267" i="100"/>
  <c r="AA4267" i="100" s="1"/>
  <c r="AB4267" i="100" s="1"/>
  <c r="Z4268" i="100"/>
  <c r="AA4268" i="100" s="1"/>
  <c r="AB4268" i="100" s="1"/>
  <c r="Z4269" i="100"/>
  <c r="AA4269" i="100" s="1"/>
  <c r="AB4269" i="100" s="1"/>
  <c r="Z4270" i="100"/>
  <c r="AA4270" i="100" s="1"/>
  <c r="AB4270" i="100" s="1"/>
  <c r="Z4271" i="100"/>
  <c r="AA4271" i="100" s="1"/>
  <c r="AB4271" i="100" s="1"/>
  <c r="Z4272" i="100"/>
  <c r="AA4272" i="100" s="1"/>
  <c r="AB4272" i="100" s="1"/>
  <c r="Z4273" i="100"/>
  <c r="AA4273" i="100" s="1"/>
  <c r="AB4273" i="100" s="1"/>
  <c r="Z4274" i="100"/>
  <c r="AA4274" i="100" s="1"/>
  <c r="AB4274" i="100" s="1"/>
  <c r="Z4275" i="100"/>
  <c r="AA4275" i="100" s="1"/>
  <c r="AB4275" i="100" s="1"/>
  <c r="Z4276" i="100"/>
  <c r="AA4276" i="100" s="1"/>
  <c r="AB4276" i="100" s="1"/>
  <c r="Z4277" i="100"/>
  <c r="AA4277" i="100" s="1"/>
  <c r="AB4277" i="100" s="1"/>
  <c r="Z4278" i="100"/>
  <c r="AA4278" i="100" s="1"/>
  <c r="AB4278" i="100" s="1"/>
  <c r="Z4279" i="100"/>
  <c r="AA4279" i="100" s="1"/>
  <c r="AB4279" i="100" s="1"/>
  <c r="Z4280" i="100"/>
  <c r="AA4280" i="100" s="1"/>
  <c r="AB4280" i="100" s="1"/>
  <c r="Z4281" i="100"/>
  <c r="AA4281" i="100" s="1"/>
  <c r="AB4281" i="100" s="1"/>
  <c r="Z4282" i="100"/>
  <c r="AA4282" i="100" s="1"/>
  <c r="AB4282" i="100" s="1"/>
  <c r="Z4283" i="100"/>
  <c r="AA4283" i="100" s="1"/>
  <c r="AB4283" i="100" s="1"/>
  <c r="Z4284" i="100"/>
  <c r="AA4284" i="100" s="1"/>
  <c r="AB4284" i="100" s="1"/>
  <c r="Z4285" i="100"/>
  <c r="AA4285" i="100" s="1"/>
  <c r="AB4285" i="100" s="1"/>
  <c r="Z4286" i="100"/>
  <c r="AA4286" i="100" s="1"/>
  <c r="AB4286" i="100" s="1"/>
  <c r="Z4287" i="100"/>
  <c r="AA4287" i="100" s="1"/>
  <c r="AB4287" i="100" s="1"/>
  <c r="Z4288" i="100"/>
  <c r="AA4288" i="100" s="1"/>
  <c r="AB4288" i="100" s="1"/>
  <c r="Z4289" i="100"/>
  <c r="AA4289" i="100" s="1"/>
  <c r="AB4289" i="100" s="1"/>
  <c r="Z4290" i="100"/>
  <c r="AA4290" i="100" s="1"/>
  <c r="AB4290" i="100" s="1"/>
  <c r="Z4291" i="100"/>
  <c r="AA4291" i="100" s="1"/>
  <c r="AB4291" i="100" s="1"/>
  <c r="Z4292" i="100"/>
  <c r="AA4292" i="100" s="1"/>
  <c r="AB4292" i="100" s="1"/>
  <c r="Z4293" i="100"/>
  <c r="AA4293" i="100" s="1"/>
  <c r="AB4293" i="100" s="1"/>
  <c r="Z4294" i="100"/>
  <c r="AA4294" i="100" s="1"/>
  <c r="AB4294" i="100" s="1"/>
  <c r="Z4295" i="100"/>
  <c r="AA4295" i="100" s="1"/>
  <c r="AB4295" i="100" s="1"/>
  <c r="Z4296" i="100"/>
  <c r="AA4296" i="100" s="1"/>
  <c r="AB4296" i="100" s="1"/>
  <c r="Z4297" i="100"/>
  <c r="AA4297" i="100" s="1"/>
  <c r="AB4297" i="100" s="1"/>
  <c r="Z4298" i="100"/>
  <c r="AA4298" i="100" s="1"/>
  <c r="AB4298" i="100" s="1"/>
  <c r="Z4299" i="100"/>
  <c r="AA4299" i="100" s="1"/>
  <c r="AB4299" i="100" s="1"/>
  <c r="Z4300" i="100"/>
  <c r="AA4300" i="100" s="1"/>
  <c r="AB4300" i="100" s="1"/>
  <c r="Z4301" i="100"/>
  <c r="AA4301" i="100" s="1"/>
  <c r="AB4301" i="100" s="1"/>
  <c r="Z4302" i="100"/>
  <c r="AA4302" i="100" s="1"/>
  <c r="AB4302" i="100" s="1"/>
  <c r="Z4303" i="100"/>
  <c r="AA4303" i="100" s="1"/>
  <c r="AB4303" i="100" s="1"/>
  <c r="Z4304" i="100"/>
  <c r="AA4304" i="100" s="1"/>
  <c r="AB4304" i="100" s="1"/>
  <c r="Z4305" i="100"/>
  <c r="AA4305" i="100" s="1"/>
  <c r="AB4305" i="100" s="1"/>
  <c r="Z4306" i="100"/>
  <c r="AA4306" i="100" s="1"/>
  <c r="AB4306" i="100" s="1"/>
  <c r="Z4307" i="100"/>
  <c r="AA4307" i="100" s="1"/>
  <c r="AB4307" i="100" s="1"/>
  <c r="Z4308" i="100"/>
  <c r="AA4308" i="100" s="1"/>
  <c r="AB4308" i="100" s="1"/>
  <c r="Z4309" i="100"/>
  <c r="AA4309" i="100" s="1"/>
  <c r="AB4309" i="100" s="1"/>
  <c r="Z4310" i="100"/>
  <c r="AA4310" i="100" s="1"/>
  <c r="AB4310" i="100" s="1"/>
  <c r="Z4311" i="100"/>
  <c r="AA4311" i="100" s="1"/>
  <c r="AB4311" i="100" s="1"/>
  <c r="Z4312" i="100"/>
  <c r="AA4312" i="100" s="1"/>
  <c r="AB4312" i="100" s="1"/>
  <c r="Z4313" i="100"/>
  <c r="AA4313" i="100" s="1"/>
  <c r="AB4313" i="100" s="1"/>
  <c r="Z4314" i="100"/>
  <c r="AA4314" i="100" s="1"/>
  <c r="AB4314" i="100" s="1"/>
  <c r="Z4315" i="100"/>
  <c r="AA4315" i="100" s="1"/>
  <c r="AB4315" i="100" s="1"/>
  <c r="Z4316" i="100"/>
  <c r="AA4316" i="100" s="1"/>
  <c r="AB4316" i="100" s="1"/>
  <c r="Z4317" i="100"/>
  <c r="AA4317" i="100" s="1"/>
  <c r="AB4317" i="100" s="1"/>
  <c r="Z4318" i="100"/>
  <c r="AA4318" i="100" s="1"/>
  <c r="AB4318" i="100" s="1"/>
  <c r="Z4319" i="100"/>
  <c r="AA4319" i="100" s="1"/>
  <c r="AB4319" i="100" s="1"/>
  <c r="Z4320" i="100"/>
  <c r="AA4320" i="100" s="1"/>
  <c r="AB4320" i="100" s="1"/>
  <c r="Z4321" i="100"/>
  <c r="AA4321" i="100" s="1"/>
  <c r="AB4321" i="100" s="1"/>
  <c r="Z4322" i="100"/>
  <c r="AA4322" i="100" s="1"/>
  <c r="AB4322" i="100" s="1"/>
  <c r="Z4323" i="100"/>
  <c r="AA4323" i="100" s="1"/>
  <c r="AB4323" i="100" s="1"/>
  <c r="Z4324" i="100"/>
  <c r="AA4324" i="100" s="1"/>
  <c r="AB4324" i="100" s="1"/>
  <c r="Z4325" i="100"/>
  <c r="AA4325" i="100" s="1"/>
  <c r="AB4325" i="100" s="1"/>
  <c r="Z4326" i="100"/>
  <c r="AA4326" i="100" s="1"/>
  <c r="AB4326" i="100" s="1"/>
  <c r="Z4327" i="100"/>
  <c r="AA4327" i="100" s="1"/>
  <c r="AB4327" i="100" s="1"/>
  <c r="Z4328" i="100"/>
  <c r="AA4328" i="100" s="1"/>
  <c r="AB4328" i="100" s="1"/>
  <c r="Z4329" i="100"/>
  <c r="AA4329" i="100" s="1"/>
  <c r="AB4329" i="100" s="1"/>
  <c r="Z4330" i="100"/>
  <c r="AA4330" i="100" s="1"/>
  <c r="AB4330" i="100" s="1"/>
  <c r="Z4331" i="100"/>
  <c r="AA4331" i="100" s="1"/>
  <c r="AB4331" i="100" s="1"/>
  <c r="Z4332" i="100"/>
  <c r="AA4332" i="100" s="1"/>
  <c r="AB4332" i="100" s="1"/>
  <c r="Z4333" i="100"/>
  <c r="AA4333" i="100" s="1"/>
  <c r="AB4333" i="100" s="1"/>
  <c r="Z4334" i="100"/>
  <c r="AA4334" i="100" s="1"/>
  <c r="AB4334" i="100" s="1"/>
  <c r="Z4335" i="100"/>
  <c r="AA4335" i="100" s="1"/>
  <c r="AB4335" i="100" s="1"/>
  <c r="Z4336" i="100"/>
  <c r="AA4336" i="100" s="1"/>
  <c r="AB4336" i="100" s="1"/>
  <c r="Z4337" i="100"/>
  <c r="AA4337" i="100" s="1"/>
  <c r="AB4337" i="100" s="1"/>
  <c r="Z4338" i="100"/>
  <c r="AA4338" i="100" s="1"/>
  <c r="AB4338" i="100" s="1"/>
  <c r="Z4339" i="100"/>
  <c r="AA4339" i="100" s="1"/>
  <c r="AB4339" i="100" s="1"/>
  <c r="Z4340" i="100"/>
  <c r="AA4340" i="100" s="1"/>
  <c r="AB4340" i="100" s="1"/>
  <c r="Z4341" i="100"/>
  <c r="AA4341" i="100" s="1"/>
  <c r="AB4341" i="100" s="1"/>
  <c r="Z4342" i="100"/>
  <c r="AA4342" i="100" s="1"/>
  <c r="AB4342" i="100" s="1"/>
  <c r="Z4343" i="100"/>
  <c r="AA4343" i="100" s="1"/>
  <c r="AB4343" i="100" s="1"/>
  <c r="Z4344" i="100"/>
  <c r="AA4344" i="100" s="1"/>
  <c r="AB4344" i="100" s="1"/>
  <c r="Z4345" i="100"/>
  <c r="AA4345" i="100" s="1"/>
  <c r="AB4345" i="100" s="1"/>
  <c r="Z4346" i="100"/>
  <c r="AA4346" i="100" s="1"/>
  <c r="AB4346" i="100" s="1"/>
  <c r="Z4347" i="100"/>
  <c r="AA4347" i="100" s="1"/>
  <c r="AB4347" i="100" s="1"/>
  <c r="Z4348" i="100"/>
  <c r="AA4348" i="100" s="1"/>
  <c r="AB4348" i="100" s="1"/>
  <c r="Z4349" i="100"/>
  <c r="AA4349" i="100" s="1"/>
  <c r="AB4349" i="100" s="1"/>
  <c r="Z4350" i="100"/>
  <c r="AA4350" i="100" s="1"/>
  <c r="AB4350" i="100" s="1"/>
  <c r="Z4351" i="100"/>
  <c r="AA4351" i="100" s="1"/>
  <c r="AB4351" i="100" s="1"/>
  <c r="Z4352" i="100"/>
  <c r="AA4352" i="100" s="1"/>
  <c r="AB4352" i="100" s="1"/>
  <c r="Z4353" i="100"/>
  <c r="AA4353" i="100" s="1"/>
  <c r="AB4353" i="100" s="1"/>
  <c r="Z4354" i="100"/>
  <c r="AA4354" i="100" s="1"/>
  <c r="AB4354" i="100" s="1"/>
  <c r="Z4355" i="100"/>
  <c r="AA4355" i="100" s="1"/>
  <c r="AB4355" i="100" s="1"/>
  <c r="Z4356" i="100"/>
  <c r="AA4356" i="100" s="1"/>
  <c r="AB4356" i="100" s="1"/>
  <c r="Z4357" i="100"/>
  <c r="AA4357" i="100" s="1"/>
  <c r="AB4357" i="100" s="1"/>
  <c r="Z4358" i="100"/>
  <c r="AA4358" i="100" s="1"/>
  <c r="AB4358" i="100" s="1"/>
  <c r="Z4359" i="100"/>
  <c r="AA4359" i="100" s="1"/>
  <c r="AB4359" i="100" s="1"/>
  <c r="Z4360" i="100"/>
  <c r="AA4360" i="100" s="1"/>
  <c r="AB4360" i="100" s="1"/>
  <c r="Z4361" i="100"/>
  <c r="AA4361" i="100" s="1"/>
  <c r="AB4361" i="100" s="1"/>
  <c r="Z4362" i="100"/>
  <c r="AA4362" i="100" s="1"/>
  <c r="AB4362" i="100" s="1"/>
  <c r="Z4363" i="100"/>
  <c r="AA4363" i="100" s="1"/>
  <c r="AB4363" i="100" s="1"/>
  <c r="Z4364" i="100"/>
  <c r="AA4364" i="100" s="1"/>
  <c r="AB4364" i="100" s="1"/>
  <c r="Z4365" i="100"/>
  <c r="AA4365" i="100" s="1"/>
  <c r="AB4365" i="100" s="1"/>
  <c r="Z4366" i="100"/>
  <c r="AA4366" i="100" s="1"/>
  <c r="AB4366" i="100" s="1"/>
  <c r="Z4367" i="100"/>
  <c r="AA4367" i="100" s="1"/>
  <c r="AB4367" i="100" s="1"/>
  <c r="Z4368" i="100"/>
  <c r="AA4368" i="100" s="1"/>
  <c r="AB4368" i="100" s="1"/>
  <c r="Z4369" i="100"/>
  <c r="AA4369" i="100" s="1"/>
  <c r="AB4369" i="100" s="1"/>
  <c r="Z4370" i="100"/>
  <c r="AA4370" i="100" s="1"/>
  <c r="AB4370" i="100" s="1"/>
  <c r="Z4371" i="100"/>
  <c r="AA4371" i="100" s="1"/>
  <c r="AB4371" i="100" s="1"/>
  <c r="Z4372" i="100"/>
  <c r="AA4372" i="100" s="1"/>
  <c r="AB4372" i="100" s="1"/>
  <c r="Z4373" i="100"/>
  <c r="AA4373" i="100" s="1"/>
  <c r="AB4373" i="100" s="1"/>
  <c r="Z4374" i="100"/>
  <c r="AA4374" i="100" s="1"/>
  <c r="AB4374" i="100" s="1"/>
  <c r="Z4375" i="100"/>
  <c r="AA4375" i="100" s="1"/>
  <c r="AB4375" i="100" s="1"/>
  <c r="Z4376" i="100"/>
  <c r="AA4376" i="100" s="1"/>
  <c r="AB4376" i="100" s="1"/>
  <c r="Z4377" i="100"/>
  <c r="AA4377" i="100" s="1"/>
  <c r="AB4377" i="100" s="1"/>
  <c r="Z4378" i="100"/>
  <c r="AA4378" i="100" s="1"/>
  <c r="AB4378" i="100" s="1"/>
  <c r="Z4379" i="100"/>
  <c r="AA4379" i="100" s="1"/>
  <c r="AB4379" i="100" s="1"/>
  <c r="Z4380" i="100"/>
  <c r="AA4380" i="100" s="1"/>
  <c r="AB4380" i="100" s="1"/>
  <c r="Z4381" i="100"/>
  <c r="AA4381" i="100" s="1"/>
  <c r="AB4381" i="100" s="1"/>
  <c r="Z4382" i="100"/>
  <c r="AA4382" i="100" s="1"/>
  <c r="AB4382" i="100" s="1"/>
  <c r="Z4383" i="100"/>
  <c r="AA4383" i="100" s="1"/>
  <c r="AB4383" i="100" s="1"/>
  <c r="Z4384" i="100"/>
  <c r="AA4384" i="100" s="1"/>
  <c r="AB4384" i="100" s="1"/>
  <c r="Z4385" i="100"/>
  <c r="AA4385" i="100" s="1"/>
  <c r="AB4385" i="100" s="1"/>
  <c r="Z4386" i="100"/>
  <c r="AA4386" i="100" s="1"/>
  <c r="AB4386" i="100" s="1"/>
  <c r="Z4387" i="100"/>
  <c r="AA4387" i="100" s="1"/>
  <c r="AB4387" i="100" s="1"/>
  <c r="Z4388" i="100"/>
  <c r="AA4388" i="100" s="1"/>
  <c r="AB4388" i="100" s="1"/>
  <c r="Z4389" i="100"/>
  <c r="AA4389" i="100" s="1"/>
  <c r="AB4389" i="100" s="1"/>
  <c r="Z4390" i="100"/>
  <c r="AA4390" i="100" s="1"/>
  <c r="AB4390" i="100" s="1"/>
  <c r="Z4391" i="100"/>
  <c r="AA4391" i="100" s="1"/>
  <c r="AB4391" i="100" s="1"/>
  <c r="Z4392" i="100"/>
  <c r="AA4392" i="100" s="1"/>
  <c r="AB4392" i="100" s="1"/>
  <c r="Z4393" i="100"/>
  <c r="AA4393" i="100" s="1"/>
  <c r="AB4393" i="100" s="1"/>
  <c r="Z4394" i="100"/>
  <c r="AA4394" i="100" s="1"/>
  <c r="AB4394" i="100" s="1"/>
  <c r="Z4395" i="100"/>
  <c r="AA4395" i="100" s="1"/>
  <c r="AB4395" i="100" s="1"/>
  <c r="Z4396" i="100"/>
  <c r="AA4396" i="100" s="1"/>
  <c r="AB4396" i="100" s="1"/>
  <c r="Z4397" i="100"/>
  <c r="AA4397" i="100" s="1"/>
  <c r="AB4397" i="100" s="1"/>
  <c r="Z4398" i="100"/>
  <c r="AA4398" i="100" s="1"/>
  <c r="AB4398" i="100" s="1"/>
  <c r="Z4399" i="100"/>
  <c r="AA4399" i="100" s="1"/>
  <c r="AB4399" i="100" s="1"/>
  <c r="Z4400" i="100"/>
  <c r="AA4400" i="100" s="1"/>
  <c r="AB4400" i="100" s="1"/>
  <c r="Z4401" i="100"/>
  <c r="AA4401" i="100" s="1"/>
  <c r="AB4401" i="100" s="1"/>
  <c r="Z4402" i="100"/>
  <c r="AA4402" i="100" s="1"/>
  <c r="AB4402" i="100" s="1"/>
  <c r="Z4403" i="100"/>
  <c r="AA4403" i="100" s="1"/>
  <c r="AB4403" i="100" s="1"/>
  <c r="Z4404" i="100"/>
  <c r="AA4404" i="100" s="1"/>
  <c r="AB4404" i="100" s="1"/>
  <c r="Z4405" i="100"/>
  <c r="AA4405" i="100" s="1"/>
  <c r="AB4405" i="100" s="1"/>
  <c r="Z4406" i="100"/>
  <c r="AA4406" i="100" s="1"/>
  <c r="AB4406" i="100" s="1"/>
  <c r="Z4407" i="100"/>
  <c r="AA4407" i="100" s="1"/>
  <c r="AB4407" i="100" s="1"/>
  <c r="Z4408" i="100"/>
  <c r="AA4408" i="100" s="1"/>
  <c r="AB4408" i="100" s="1"/>
  <c r="Z4409" i="100"/>
  <c r="AA4409" i="100" s="1"/>
  <c r="AB4409" i="100" s="1"/>
  <c r="Z4410" i="100"/>
  <c r="AA4410" i="100" s="1"/>
  <c r="AB4410" i="100" s="1"/>
  <c r="Z4411" i="100"/>
  <c r="AA4411" i="100" s="1"/>
  <c r="AB4411" i="100" s="1"/>
  <c r="Z4412" i="100"/>
  <c r="AA4412" i="100" s="1"/>
  <c r="AB4412" i="100" s="1"/>
  <c r="Z4413" i="100"/>
  <c r="AA4413" i="100" s="1"/>
  <c r="AB4413" i="100" s="1"/>
  <c r="Z4414" i="100"/>
  <c r="AA4414" i="100" s="1"/>
  <c r="AB4414" i="100" s="1"/>
  <c r="Z4415" i="100"/>
  <c r="AA4415" i="100" s="1"/>
  <c r="AB4415" i="100" s="1"/>
  <c r="Z4416" i="100"/>
  <c r="AA4416" i="100" s="1"/>
  <c r="AB4416" i="100" s="1"/>
  <c r="Z4417" i="100"/>
  <c r="AA4417" i="100" s="1"/>
  <c r="AB4417" i="100" s="1"/>
  <c r="Z4418" i="100"/>
  <c r="AA4418" i="100" s="1"/>
  <c r="AB4418" i="100" s="1"/>
  <c r="Z4419" i="100"/>
  <c r="AA4419" i="100" s="1"/>
  <c r="AB4419" i="100" s="1"/>
  <c r="Z4420" i="100"/>
  <c r="AA4420" i="100" s="1"/>
  <c r="AB4420" i="100" s="1"/>
  <c r="Z4421" i="100"/>
  <c r="AA4421" i="100" s="1"/>
  <c r="AB4421" i="100" s="1"/>
  <c r="Z4422" i="100"/>
  <c r="AA4422" i="100" s="1"/>
  <c r="AB4422" i="100" s="1"/>
  <c r="Z4423" i="100"/>
  <c r="AA4423" i="100" s="1"/>
  <c r="AB4423" i="100" s="1"/>
  <c r="Z4424" i="100"/>
  <c r="AA4424" i="100" s="1"/>
  <c r="AB4424" i="100" s="1"/>
  <c r="Z4425" i="100"/>
  <c r="AA4425" i="100" s="1"/>
  <c r="AB4425" i="100" s="1"/>
  <c r="Z4426" i="100"/>
  <c r="AA4426" i="100" s="1"/>
  <c r="AB4426" i="100" s="1"/>
  <c r="Z4427" i="100"/>
  <c r="AA4427" i="100" s="1"/>
  <c r="AB4427" i="100" s="1"/>
  <c r="Z4428" i="100"/>
  <c r="AA4428" i="100" s="1"/>
  <c r="AB4428" i="100" s="1"/>
  <c r="Z4429" i="100"/>
  <c r="AA4429" i="100" s="1"/>
  <c r="AB4429" i="100" s="1"/>
  <c r="Z4430" i="100"/>
  <c r="AA4430" i="100" s="1"/>
  <c r="AB4430" i="100" s="1"/>
  <c r="Z4431" i="100"/>
  <c r="AA4431" i="100" s="1"/>
  <c r="AB4431" i="100" s="1"/>
  <c r="Z4432" i="100"/>
  <c r="AA4432" i="100" s="1"/>
  <c r="AB4432" i="100" s="1"/>
  <c r="Z4433" i="100"/>
  <c r="AA4433" i="100" s="1"/>
  <c r="AB4433" i="100" s="1"/>
  <c r="Z4434" i="100"/>
  <c r="AA4434" i="100" s="1"/>
  <c r="AB4434" i="100" s="1"/>
  <c r="Z4435" i="100"/>
  <c r="AA4435" i="100" s="1"/>
  <c r="AB4435" i="100" s="1"/>
  <c r="Z4436" i="100"/>
  <c r="AA4436" i="100" s="1"/>
  <c r="AB4436" i="100" s="1"/>
  <c r="Z4437" i="100"/>
  <c r="AA4437" i="100" s="1"/>
  <c r="AB4437" i="100" s="1"/>
  <c r="Z4438" i="100"/>
  <c r="AA4438" i="100" s="1"/>
  <c r="AB4438" i="100" s="1"/>
  <c r="Z4439" i="100"/>
  <c r="AA4439" i="100" s="1"/>
  <c r="AB4439" i="100" s="1"/>
  <c r="Z4440" i="100"/>
  <c r="AA4440" i="100" s="1"/>
  <c r="AB4440" i="100" s="1"/>
  <c r="Z4441" i="100"/>
  <c r="AA4441" i="100" s="1"/>
  <c r="AB4441" i="100" s="1"/>
  <c r="Z4442" i="100"/>
  <c r="AA4442" i="100" s="1"/>
  <c r="AB4442" i="100" s="1"/>
  <c r="Z4443" i="100"/>
  <c r="AA4443" i="100" s="1"/>
  <c r="AB4443" i="100" s="1"/>
  <c r="Z4444" i="100"/>
  <c r="AA4444" i="100" s="1"/>
  <c r="AB4444" i="100" s="1"/>
  <c r="Z4445" i="100"/>
  <c r="AA4445" i="100" s="1"/>
  <c r="AB4445" i="100" s="1"/>
  <c r="Z4446" i="100"/>
  <c r="AA4446" i="100" s="1"/>
  <c r="AB4446" i="100" s="1"/>
  <c r="Z4447" i="100"/>
  <c r="AA4447" i="100" s="1"/>
  <c r="AB4447" i="100" s="1"/>
  <c r="Z4448" i="100"/>
  <c r="AA4448" i="100" s="1"/>
  <c r="AB4448" i="100" s="1"/>
  <c r="Z4449" i="100"/>
  <c r="AA4449" i="100" s="1"/>
  <c r="AB4449" i="100" s="1"/>
  <c r="Z4450" i="100"/>
  <c r="AA4450" i="100" s="1"/>
  <c r="AB4450" i="100" s="1"/>
  <c r="Z4451" i="100"/>
  <c r="AA4451" i="100" s="1"/>
  <c r="AB4451" i="100" s="1"/>
  <c r="Z4452" i="100"/>
  <c r="AA4452" i="100" s="1"/>
  <c r="AB4452" i="100" s="1"/>
  <c r="Z4453" i="100"/>
  <c r="AA4453" i="100" s="1"/>
  <c r="AB4453" i="100" s="1"/>
  <c r="Z4454" i="100"/>
  <c r="AA4454" i="100" s="1"/>
  <c r="AB4454" i="100" s="1"/>
  <c r="Z4455" i="100"/>
  <c r="AA4455" i="100" s="1"/>
  <c r="AB4455" i="100" s="1"/>
  <c r="Z4456" i="100"/>
  <c r="AA4456" i="100" s="1"/>
  <c r="AB4456" i="100" s="1"/>
  <c r="Z4457" i="100"/>
  <c r="AA4457" i="100" s="1"/>
  <c r="AB4457" i="100" s="1"/>
  <c r="Z4458" i="100"/>
  <c r="AA4458" i="100" s="1"/>
  <c r="AB4458" i="100" s="1"/>
  <c r="Z4459" i="100"/>
  <c r="AA4459" i="100" s="1"/>
  <c r="AB4459" i="100" s="1"/>
  <c r="Z4460" i="100"/>
  <c r="AA4460" i="100" s="1"/>
  <c r="AB4460" i="100" s="1"/>
  <c r="Z4461" i="100"/>
  <c r="AA4461" i="100" s="1"/>
  <c r="AB4461" i="100" s="1"/>
  <c r="Z4462" i="100"/>
  <c r="AA4462" i="100" s="1"/>
  <c r="AB4462" i="100" s="1"/>
  <c r="Z4463" i="100"/>
  <c r="AA4463" i="100" s="1"/>
  <c r="AB4463" i="100" s="1"/>
  <c r="Z4464" i="100"/>
  <c r="AA4464" i="100" s="1"/>
  <c r="AB4464" i="100" s="1"/>
  <c r="Z4465" i="100"/>
  <c r="AA4465" i="100" s="1"/>
  <c r="AB4465" i="100" s="1"/>
  <c r="Z4466" i="100"/>
  <c r="AA4466" i="100" s="1"/>
  <c r="AB4466" i="100" s="1"/>
  <c r="Z4467" i="100"/>
  <c r="AA4467" i="100" s="1"/>
  <c r="AB4467" i="100" s="1"/>
  <c r="Z4468" i="100"/>
  <c r="AA4468" i="100" s="1"/>
  <c r="AB4468" i="100" s="1"/>
  <c r="Z4469" i="100"/>
  <c r="AA4469" i="100" s="1"/>
  <c r="AB4469" i="100" s="1"/>
  <c r="Z4470" i="100"/>
  <c r="AA4470" i="100" s="1"/>
  <c r="AB4470" i="100" s="1"/>
  <c r="Z4471" i="100"/>
  <c r="AA4471" i="100" s="1"/>
  <c r="AB4471" i="100" s="1"/>
  <c r="Z4472" i="100"/>
  <c r="AA4472" i="100" s="1"/>
  <c r="AB4472" i="100" s="1"/>
  <c r="Z4473" i="100"/>
  <c r="AA4473" i="100" s="1"/>
  <c r="AB4473" i="100" s="1"/>
  <c r="Z4474" i="100"/>
  <c r="AA4474" i="100" s="1"/>
  <c r="AB4474" i="100" s="1"/>
  <c r="Z4475" i="100"/>
  <c r="AA4475" i="100" s="1"/>
  <c r="AB4475" i="100" s="1"/>
  <c r="Z4476" i="100"/>
  <c r="AA4476" i="100" s="1"/>
  <c r="AB4476" i="100" s="1"/>
  <c r="Z4477" i="100"/>
  <c r="AA4477" i="100" s="1"/>
  <c r="AB4477" i="100" s="1"/>
  <c r="Z4478" i="100"/>
  <c r="AA4478" i="100" s="1"/>
  <c r="AB4478" i="100" s="1"/>
  <c r="Z4479" i="100"/>
  <c r="AA4479" i="100" s="1"/>
  <c r="AB4479" i="100" s="1"/>
  <c r="Z4480" i="100"/>
  <c r="AA4480" i="100" s="1"/>
  <c r="AB4480" i="100" s="1"/>
  <c r="Z4481" i="100"/>
  <c r="AA4481" i="100" s="1"/>
  <c r="AB4481" i="100" s="1"/>
  <c r="Z4482" i="100"/>
  <c r="AA4482" i="100" s="1"/>
  <c r="AB4482" i="100" s="1"/>
  <c r="Z4483" i="100"/>
  <c r="AA4483" i="100" s="1"/>
  <c r="AB4483" i="100" s="1"/>
  <c r="Z4484" i="100"/>
  <c r="AA4484" i="100" s="1"/>
  <c r="AB4484" i="100" s="1"/>
  <c r="Z4485" i="100"/>
  <c r="AA4485" i="100" s="1"/>
  <c r="AB4485" i="100" s="1"/>
  <c r="Z4486" i="100"/>
  <c r="AA4486" i="100" s="1"/>
  <c r="AB4486" i="100" s="1"/>
  <c r="Z4487" i="100"/>
  <c r="AA4487" i="100" s="1"/>
  <c r="AB4487" i="100" s="1"/>
  <c r="Z4488" i="100"/>
  <c r="AA4488" i="100" s="1"/>
  <c r="AB4488" i="100" s="1"/>
  <c r="Z4489" i="100"/>
  <c r="AA4489" i="100" s="1"/>
  <c r="AB4489" i="100" s="1"/>
  <c r="Z4490" i="100"/>
  <c r="AA4490" i="100" s="1"/>
  <c r="AB4490" i="100" s="1"/>
  <c r="Z4491" i="100"/>
  <c r="AA4491" i="100" s="1"/>
  <c r="AB4491" i="100" s="1"/>
  <c r="Z4492" i="100"/>
  <c r="AA4492" i="100" s="1"/>
  <c r="AB4492" i="100" s="1"/>
  <c r="Z4493" i="100"/>
  <c r="AA4493" i="100" s="1"/>
  <c r="AB4493" i="100" s="1"/>
  <c r="Z4494" i="100"/>
  <c r="AA4494" i="100" s="1"/>
  <c r="AB4494" i="100" s="1"/>
  <c r="Z4495" i="100"/>
  <c r="AA4495" i="100" s="1"/>
  <c r="AB4495" i="100" s="1"/>
  <c r="Z4496" i="100"/>
  <c r="AA4496" i="100" s="1"/>
  <c r="AB4496" i="100" s="1"/>
  <c r="Z4497" i="100"/>
  <c r="AA4497" i="100" s="1"/>
  <c r="AB4497" i="100" s="1"/>
  <c r="Z4498" i="100"/>
  <c r="AA4498" i="100" s="1"/>
  <c r="AB4498" i="100" s="1"/>
  <c r="Z4499" i="100"/>
  <c r="AA4499" i="100" s="1"/>
  <c r="AB4499" i="100" s="1"/>
  <c r="Z4500" i="100"/>
  <c r="AA4500" i="100" s="1"/>
  <c r="AB4500" i="100" s="1"/>
  <c r="Z4501" i="100"/>
  <c r="AA4501" i="100" s="1"/>
  <c r="AB4501" i="100" s="1"/>
  <c r="Z4502" i="100"/>
  <c r="AA4502" i="100" s="1"/>
  <c r="AB4502" i="100" s="1"/>
  <c r="Z4503" i="100"/>
  <c r="AA4503" i="100" s="1"/>
  <c r="AB4503" i="100" s="1"/>
  <c r="Z4504" i="100"/>
  <c r="AA4504" i="100" s="1"/>
  <c r="AB4504" i="100" s="1"/>
  <c r="Z4505" i="100"/>
  <c r="AA4505" i="100" s="1"/>
  <c r="AB4505" i="100" s="1"/>
  <c r="Z4506" i="100"/>
  <c r="AA4506" i="100" s="1"/>
  <c r="AB4506" i="100" s="1"/>
  <c r="Z4507" i="100"/>
  <c r="AA4507" i="100" s="1"/>
  <c r="AB4507" i="100" s="1"/>
  <c r="Z4508" i="100"/>
  <c r="AA4508" i="100" s="1"/>
  <c r="AB4508" i="100" s="1"/>
  <c r="Z4509" i="100"/>
  <c r="AA4509" i="100" s="1"/>
  <c r="AB4509" i="100" s="1"/>
  <c r="Z4510" i="100"/>
  <c r="AA4510" i="100" s="1"/>
  <c r="AB4510" i="100" s="1"/>
  <c r="Z4511" i="100"/>
  <c r="AA4511" i="100" s="1"/>
  <c r="AB4511" i="100" s="1"/>
  <c r="Z4512" i="100"/>
  <c r="AA4512" i="100" s="1"/>
  <c r="AB4512" i="100" s="1"/>
  <c r="Z4513" i="100"/>
  <c r="AA4513" i="100" s="1"/>
  <c r="AB4513" i="100" s="1"/>
  <c r="Z4514" i="100"/>
  <c r="AA4514" i="100" s="1"/>
  <c r="AB4514" i="100" s="1"/>
  <c r="Z4515" i="100"/>
  <c r="AA4515" i="100" s="1"/>
  <c r="AB4515" i="100" s="1"/>
  <c r="Z4516" i="100"/>
  <c r="AA4516" i="100" s="1"/>
  <c r="AB4516" i="100" s="1"/>
  <c r="Z4517" i="100"/>
  <c r="AA4517" i="100" s="1"/>
  <c r="AB4517" i="100" s="1"/>
  <c r="Z4518" i="100"/>
  <c r="AA4518" i="100" s="1"/>
  <c r="AB4518" i="100" s="1"/>
  <c r="Z4519" i="100"/>
  <c r="AA4519" i="100" s="1"/>
  <c r="AB4519" i="100" s="1"/>
  <c r="Z4520" i="100"/>
  <c r="AA4520" i="100" s="1"/>
  <c r="AB4520" i="100" s="1"/>
  <c r="Z4521" i="100"/>
  <c r="AA4521" i="100" s="1"/>
  <c r="AB4521" i="100" s="1"/>
  <c r="Z4522" i="100"/>
  <c r="AA4522" i="100" s="1"/>
  <c r="AB4522" i="100" s="1"/>
  <c r="Z4523" i="100"/>
  <c r="AA4523" i="100" s="1"/>
  <c r="AB4523" i="100" s="1"/>
  <c r="Z4524" i="100"/>
  <c r="AA4524" i="100" s="1"/>
  <c r="AB4524" i="100" s="1"/>
  <c r="Z4525" i="100"/>
  <c r="AA4525" i="100" s="1"/>
  <c r="AB4525" i="100" s="1"/>
  <c r="Z4526" i="100"/>
  <c r="AA4526" i="100" s="1"/>
  <c r="AB4526" i="100" s="1"/>
  <c r="Z4527" i="100"/>
  <c r="AA4527" i="100" s="1"/>
  <c r="AB4527" i="100" s="1"/>
  <c r="Z4528" i="100"/>
  <c r="AA4528" i="100" s="1"/>
  <c r="AB4528" i="100" s="1"/>
  <c r="Z4529" i="100"/>
  <c r="AA4529" i="100" s="1"/>
  <c r="AB4529" i="100" s="1"/>
  <c r="Z4530" i="100"/>
  <c r="AA4530" i="100" s="1"/>
  <c r="AB4530" i="100" s="1"/>
  <c r="Z4531" i="100"/>
  <c r="AA4531" i="100" s="1"/>
  <c r="AB4531" i="100" s="1"/>
  <c r="Z4532" i="100"/>
  <c r="AA4532" i="100" s="1"/>
  <c r="AB4532" i="100" s="1"/>
  <c r="Z4533" i="100"/>
  <c r="AA4533" i="100" s="1"/>
  <c r="AB4533" i="100" s="1"/>
  <c r="Z4534" i="100"/>
  <c r="AA4534" i="100" s="1"/>
  <c r="AB4534" i="100" s="1"/>
  <c r="Z4535" i="100"/>
  <c r="AA4535" i="100" s="1"/>
  <c r="AB4535" i="100" s="1"/>
  <c r="Z4536" i="100"/>
  <c r="AA4536" i="100" s="1"/>
  <c r="AB4536" i="100" s="1"/>
  <c r="Z4537" i="100"/>
  <c r="AA4537" i="100" s="1"/>
  <c r="AB4537" i="100" s="1"/>
  <c r="Z4538" i="100"/>
  <c r="AA4538" i="100" s="1"/>
  <c r="AB4538" i="100" s="1"/>
  <c r="Z4539" i="100"/>
  <c r="AA4539" i="100" s="1"/>
  <c r="AB4539" i="100" s="1"/>
  <c r="Z4540" i="100"/>
  <c r="AA4540" i="100" s="1"/>
  <c r="AB4540" i="100" s="1"/>
  <c r="Z4541" i="100"/>
  <c r="AA4541" i="100" s="1"/>
  <c r="AB4541" i="100" s="1"/>
  <c r="Z4542" i="100"/>
  <c r="AA4542" i="100" s="1"/>
  <c r="AB4542" i="100" s="1"/>
  <c r="Z4543" i="100"/>
  <c r="AA4543" i="100" s="1"/>
  <c r="AB4543" i="100" s="1"/>
  <c r="Z4544" i="100"/>
  <c r="AA4544" i="100" s="1"/>
  <c r="AB4544" i="100" s="1"/>
  <c r="Z4545" i="100"/>
  <c r="AA4545" i="100" s="1"/>
  <c r="AB4545" i="100" s="1"/>
  <c r="Z4546" i="100"/>
  <c r="AA4546" i="100" s="1"/>
  <c r="AB4546" i="100" s="1"/>
  <c r="Z4547" i="100"/>
  <c r="AA4547" i="100" s="1"/>
  <c r="AB4547" i="100" s="1"/>
  <c r="Z4548" i="100"/>
  <c r="AA4548" i="100" s="1"/>
  <c r="AB4548" i="100" s="1"/>
  <c r="Z4549" i="100"/>
  <c r="AA4549" i="100" s="1"/>
  <c r="AB4549" i="100" s="1"/>
  <c r="Z4550" i="100"/>
  <c r="AA4550" i="100" s="1"/>
  <c r="AB4550" i="100" s="1"/>
  <c r="Z4551" i="100"/>
  <c r="AA4551" i="100" s="1"/>
  <c r="AB4551" i="100" s="1"/>
  <c r="Z4552" i="100"/>
  <c r="AA4552" i="100" s="1"/>
  <c r="AB4552" i="100" s="1"/>
  <c r="Z4553" i="100"/>
  <c r="AA4553" i="100" s="1"/>
  <c r="AB4553" i="100" s="1"/>
  <c r="Z4554" i="100"/>
  <c r="AA4554" i="100" s="1"/>
  <c r="AB4554" i="100" s="1"/>
  <c r="Z4555" i="100"/>
  <c r="AA4555" i="100" s="1"/>
  <c r="AB4555" i="100" s="1"/>
  <c r="Z4556" i="100"/>
  <c r="AA4556" i="100" s="1"/>
  <c r="AB4556" i="100" s="1"/>
  <c r="Z4557" i="100"/>
  <c r="AA4557" i="100" s="1"/>
  <c r="AB4557" i="100" s="1"/>
  <c r="Z4558" i="100"/>
  <c r="AA4558" i="100" s="1"/>
  <c r="AB4558" i="100" s="1"/>
  <c r="Z4559" i="100"/>
  <c r="AA4559" i="100" s="1"/>
  <c r="AB4559" i="100" s="1"/>
  <c r="Z4560" i="100"/>
  <c r="AA4560" i="100" s="1"/>
  <c r="AB4560" i="100" s="1"/>
  <c r="Z4561" i="100"/>
  <c r="AA4561" i="100" s="1"/>
  <c r="AB4561" i="100" s="1"/>
  <c r="Z4562" i="100"/>
  <c r="AA4562" i="100" s="1"/>
  <c r="AB4562" i="100" s="1"/>
  <c r="Z4563" i="100"/>
  <c r="AA4563" i="100" s="1"/>
  <c r="AB4563" i="100" s="1"/>
  <c r="Z4564" i="100"/>
  <c r="AA4564" i="100" s="1"/>
  <c r="AB4564" i="100" s="1"/>
  <c r="Z4565" i="100"/>
  <c r="AA4565" i="100" s="1"/>
  <c r="AB4565" i="100" s="1"/>
  <c r="Z4566" i="100"/>
  <c r="AA4566" i="100" s="1"/>
  <c r="AB4566" i="100" s="1"/>
  <c r="Z4567" i="100"/>
  <c r="AA4567" i="100" s="1"/>
  <c r="AB4567" i="100" s="1"/>
  <c r="Z4568" i="100"/>
  <c r="AA4568" i="100" s="1"/>
  <c r="AB4568" i="100" s="1"/>
  <c r="Z4569" i="100"/>
  <c r="AA4569" i="100" s="1"/>
  <c r="AB4569" i="100" s="1"/>
  <c r="Z4570" i="100"/>
  <c r="AA4570" i="100" s="1"/>
  <c r="AB4570" i="100" s="1"/>
  <c r="Z4571" i="100"/>
  <c r="AA4571" i="100" s="1"/>
  <c r="AB4571" i="100" s="1"/>
  <c r="Z4572" i="100"/>
  <c r="AA4572" i="100" s="1"/>
  <c r="AB4572" i="100" s="1"/>
  <c r="Z4573" i="100"/>
  <c r="AA4573" i="100" s="1"/>
  <c r="AB4573" i="100" s="1"/>
  <c r="Z4574" i="100"/>
  <c r="AA4574" i="100" s="1"/>
  <c r="AB4574" i="100" s="1"/>
  <c r="Z4575" i="100"/>
  <c r="AA4575" i="100" s="1"/>
  <c r="AB4575" i="100" s="1"/>
  <c r="Z4576" i="100"/>
  <c r="AA4576" i="100" s="1"/>
  <c r="AB4576" i="100" s="1"/>
  <c r="Z4577" i="100"/>
  <c r="AA4577" i="100" s="1"/>
  <c r="AB4577" i="100" s="1"/>
  <c r="Z4578" i="100"/>
  <c r="AA4578" i="100" s="1"/>
  <c r="AB4578" i="100" s="1"/>
  <c r="Z4579" i="100"/>
  <c r="AA4579" i="100" s="1"/>
  <c r="AB4579" i="100" s="1"/>
  <c r="Z4580" i="100"/>
  <c r="AA4580" i="100" s="1"/>
  <c r="AB4580" i="100" s="1"/>
  <c r="Z4581" i="100"/>
  <c r="AA4581" i="100" s="1"/>
  <c r="AB4581" i="100" s="1"/>
  <c r="Z4582" i="100"/>
  <c r="AA4582" i="100" s="1"/>
  <c r="AB4582" i="100" s="1"/>
  <c r="Z4583" i="100"/>
  <c r="AA4583" i="100" s="1"/>
  <c r="AB4583" i="100" s="1"/>
  <c r="Z4584" i="100"/>
  <c r="AA4584" i="100" s="1"/>
  <c r="AB4584" i="100" s="1"/>
  <c r="Z4585" i="100"/>
  <c r="AA4585" i="100" s="1"/>
  <c r="AB4585" i="100" s="1"/>
  <c r="Z4586" i="100"/>
  <c r="AA4586" i="100" s="1"/>
  <c r="AB4586" i="100" s="1"/>
  <c r="Z4587" i="100"/>
  <c r="AA4587" i="100" s="1"/>
  <c r="AB4587" i="100" s="1"/>
  <c r="Z4588" i="100"/>
  <c r="AA4588" i="100" s="1"/>
  <c r="AB4588" i="100" s="1"/>
  <c r="Z4589" i="100"/>
  <c r="AA4589" i="100" s="1"/>
  <c r="AB4589" i="100" s="1"/>
  <c r="Z4590" i="100"/>
  <c r="AA4590" i="100" s="1"/>
  <c r="AB4590" i="100" s="1"/>
  <c r="Z4591" i="100"/>
  <c r="AA4591" i="100" s="1"/>
  <c r="AB4591" i="100" s="1"/>
  <c r="Z4592" i="100"/>
  <c r="AA4592" i="100" s="1"/>
  <c r="AB4592" i="100" s="1"/>
  <c r="Z4593" i="100"/>
  <c r="Z4594" i="100"/>
  <c r="Z4595" i="100"/>
  <c r="Z4596" i="100"/>
  <c r="Z4597" i="100"/>
  <c r="Z4598" i="100"/>
  <c r="Z4599" i="100"/>
  <c r="Z4600" i="100"/>
  <c r="Z4601" i="100"/>
  <c r="Z4602" i="100"/>
  <c r="Z4603" i="100"/>
  <c r="Z4604" i="100"/>
  <c r="Z4605" i="100"/>
  <c r="Z4606" i="100"/>
  <c r="Z4607" i="100"/>
  <c r="Z4608" i="100"/>
  <c r="Z4609" i="100"/>
  <c r="Z4610" i="100"/>
  <c r="Z4611" i="100"/>
  <c r="Z4612" i="100"/>
  <c r="Z4613" i="100"/>
  <c r="Z4614" i="100"/>
  <c r="Z4615" i="100"/>
  <c r="Z4616" i="100"/>
  <c r="Z4617" i="100"/>
  <c r="Z4618" i="100"/>
  <c r="Z4619" i="100"/>
  <c r="Z4620" i="100"/>
  <c r="Z4621" i="100"/>
  <c r="Z4622" i="100"/>
  <c r="Z4623" i="100"/>
  <c r="Z4624" i="100"/>
  <c r="Z4625" i="100"/>
  <c r="Z4626" i="100"/>
  <c r="Z4627" i="100"/>
  <c r="Z4628" i="100"/>
  <c r="Z4629" i="100"/>
  <c r="Z4630" i="100"/>
  <c r="Z4631" i="100"/>
  <c r="Z4632" i="100"/>
  <c r="Z4633" i="100"/>
  <c r="Z4634" i="100"/>
  <c r="Z4635" i="100"/>
  <c r="Z4636" i="100"/>
  <c r="Z4637" i="100"/>
  <c r="Z4638" i="100"/>
  <c r="Z4639" i="100"/>
  <c r="Z4640" i="100"/>
  <c r="Z4641" i="100"/>
  <c r="Z4642" i="100"/>
  <c r="Z4643" i="100"/>
  <c r="Z4644" i="100"/>
  <c r="Z4645" i="100"/>
  <c r="Z4646" i="100"/>
  <c r="Z4647" i="100"/>
  <c r="Z4648" i="100"/>
  <c r="Z4649" i="100"/>
  <c r="Z4650" i="100"/>
  <c r="Z4651" i="100"/>
  <c r="Z4652" i="100"/>
  <c r="Z4653" i="100"/>
  <c r="Z4654" i="100"/>
  <c r="Z4655" i="100"/>
  <c r="Z4656" i="100"/>
  <c r="Z4657" i="100"/>
  <c r="Z4658" i="100"/>
  <c r="Z4659" i="100"/>
  <c r="Z4660" i="100"/>
  <c r="Z4661" i="100"/>
  <c r="Z4662" i="100"/>
  <c r="Z4663" i="100"/>
  <c r="Z4664" i="100"/>
  <c r="Z4665" i="100"/>
  <c r="Z4666" i="100"/>
  <c r="Z4667" i="100"/>
  <c r="Z4668" i="100"/>
  <c r="Z4669" i="100"/>
  <c r="Z4670" i="100"/>
  <c r="Z4671" i="100"/>
  <c r="Z4672" i="100"/>
  <c r="Z4673" i="100"/>
  <c r="Z4674" i="100"/>
  <c r="Z4675" i="100"/>
  <c r="Z4676" i="100"/>
  <c r="Z4677" i="100"/>
  <c r="Z4678" i="100"/>
  <c r="Z4679" i="100"/>
  <c r="Z4680" i="100"/>
  <c r="Z4681" i="100"/>
  <c r="Z4682" i="100"/>
  <c r="Z4683" i="100"/>
  <c r="Z4684" i="100"/>
  <c r="Z4685" i="100"/>
  <c r="Z4686" i="100"/>
  <c r="Z4687" i="100"/>
  <c r="Z4688" i="100"/>
  <c r="Z4689" i="100"/>
  <c r="Z4690" i="100"/>
  <c r="Z4691" i="100"/>
  <c r="Z4692" i="100"/>
  <c r="Z4693" i="100"/>
  <c r="Z4694" i="100"/>
  <c r="Z4695" i="100"/>
  <c r="Z4696" i="100"/>
  <c r="Z4697" i="100"/>
  <c r="Z4698" i="100"/>
  <c r="Z4699" i="100"/>
  <c r="Z4700" i="100"/>
  <c r="Z4701" i="100"/>
  <c r="Z4702" i="100"/>
  <c r="Z4703" i="100"/>
  <c r="Z4704" i="100"/>
  <c r="Z4705" i="100"/>
  <c r="Z4706" i="100"/>
  <c r="Z4707" i="100"/>
  <c r="Z4708" i="100"/>
  <c r="Z4709" i="100"/>
  <c r="Z4710" i="100"/>
  <c r="Z4711" i="100"/>
  <c r="Z4712" i="100"/>
  <c r="Z4713" i="100"/>
  <c r="Z4714" i="100"/>
  <c r="Z4715" i="100"/>
  <c r="Z4716" i="100"/>
  <c r="Z4717" i="100"/>
  <c r="Z4718" i="100"/>
  <c r="Z4719" i="100"/>
  <c r="Z4720" i="100"/>
  <c r="Z4721" i="100"/>
  <c r="Z4722" i="100"/>
  <c r="Z4723" i="100"/>
  <c r="Z4724" i="100"/>
  <c r="Z4725" i="100"/>
  <c r="Z4726" i="100"/>
  <c r="Z4727" i="100"/>
  <c r="Z4728" i="100"/>
  <c r="Z4729" i="100"/>
  <c r="Z4730" i="100"/>
  <c r="Z4731" i="100"/>
  <c r="Z4732" i="100"/>
  <c r="Z4733" i="100"/>
  <c r="Z4734" i="100"/>
  <c r="Z4735" i="100"/>
  <c r="Z4736" i="100"/>
  <c r="Z4737" i="100"/>
  <c r="Z4738" i="100"/>
  <c r="Z4739" i="100"/>
  <c r="Z4740" i="100"/>
  <c r="Z4741" i="100"/>
  <c r="Z4742" i="100"/>
  <c r="Z4743" i="100"/>
  <c r="Z4744" i="100"/>
  <c r="Z4745" i="100"/>
  <c r="Z4746" i="100"/>
  <c r="Z4747" i="100"/>
  <c r="Z4748" i="100"/>
  <c r="Z4749" i="100"/>
  <c r="Z4750" i="100"/>
  <c r="Z4751" i="100"/>
  <c r="Z4752" i="100"/>
  <c r="Z4753" i="100"/>
  <c r="Z4754" i="100"/>
  <c r="Z4755" i="100"/>
  <c r="Z4756" i="100"/>
  <c r="Z4757" i="100"/>
  <c r="Z4758" i="100"/>
  <c r="Z4759" i="100"/>
  <c r="Z4760" i="100"/>
  <c r="Z4761" i="100"/>
  <c r="Z4762" i="100"/>
  <c r="Z4763" i="100"/>
  <c r="Z4764" i="100"/>
  <c r="Z4765" i="100"/>
  <c r="Z4766" i="100"/>
  <c r="Z4767" i="100"/>
  <c r="Z4768" i="100"/>
  <c r="Z4769" i="100"/>
  <c r="Z4770" i="100"/>
  <c r="Z4771" i="100"/>
  <c r="Z4772" i="100"/>
  <c r="Z4773" i="100"/>
  <c r="Z4774" i="100"/>
  <c r="Z4775" i="100"/>
  <c r="Z4776" i="100"/>
  <c r="Z4777" i="100"/>
  <c r="Z4778" i="100"/>
  <c r="Z4779" i="100"/>
  <c r="Z4780" i="100"/>
  <c r="Z4781" i="100"/>
  <c r="Z4782" i="100"/>
  <c r="Z4783" i="100"/>
  <c r="Z4784" i="100"/>
  <c r="Z4785" i="100"/>
  <c r="Z4786" i="100"/>
  <c r="Z4787" i="100"/>
  <c r="Z4788" i="100"/>
  <c r="Z4789" i="100"/>
  <c r="Z4790" i="100"/>
  <c r="Z4791" i="100"/>
  <c r="Z4792" i="100"/>
  <c r="Z4793" i="100"/>
  <c r="Z4794" i="100"/>
  <c r="Z4795" i="100"/>
  <c r="Z4796" i="100"/>
  <c r="Z4797" i="100"/>
  <c r="Z4798" i="100"/>
  <c r="Z4799" i="100"/>
  <c r="Z4800" i="100"/>
  <c r="Z4801" i="100"/>
  <c r="Z4802" i="100"/>
  <c r="Z4803" i="100"/>
  <c r="Z4804" i="100"/>
  <c r="Z4805" i="100"/>
  <c r="Z4806" i="100"/>
  <c r="Z4807" i="100"/>
  <c r="Z4808" i="100"/>
  <c r="Z4809" i="100"/>
  <c r="Z4810" i="100"/>
  <c r="Z4811" i="100"/>
  <c r="Z4812" i="100"/>
  <c r="Z4813" i="100"/>
  <c r="Z4814" i="100"/>
  <c r="Z4815" i="100"/>
  <c r="Z4816" i="100"/>
  <c r="Z4817" i="100"/>
  <c r="Z4818" i="100"/>
  <c r="Z4819" i="100"/>
  <c r="Z4820" i="100"/>
  <c r="Z4821" i="100"/>
  <c r="Z4822" i="100"/>
  <c r="Z4823" i="100"/>
  <c r="Z4824" i="100"/>
  <c r="Z4825" i="100"/>
  <c r="Z4826" i="100"/>
  <c r="Z4827" i="100"/>
  <c r="Z4828" i="100"/>
  <c r="Z4829" i="100"/>
  <c r="Z4830" i="100"/>
  <c r="Z4831" i="100"/>
  <c r="Z4832" i="100"/>
  <c r="Z4833" i="100"/>
  <c r="Z4834" i="100"/>
  <c r="Z4835" i="100"/>
  <c r="Z4836" i="100"/>
  <c r="Z4837" i="100"/>
  <c r="Z4838" i="100"/>
  <c r="Z4839" i="100"/>
  <c r="Z4840" i="100"/>
  <c r="Z4841" i="100"/>
  <c r="Z4842" i="100"/>
  <c r="Z4843" i="100"/>
  <c r="Z4844" i="100"/>
  <c r="Z4845" i="100"/>
  <c r="Z4846" i="100"/>
  <c r="Z4847" i="100"/>
  <c r="Z4848" i="100"/>
  <c r="Z4849" i="100"/>
  <c r="Z4850" i="100"/>
  <c r="Z4851" i="100"/>
  <c r="Z4852" i="100"/>
  <c r="Z4853" i="100"/>
  <c r="Z4854" i="100"/>
  <c r="Z4855" i="100"/>
  <c r="Z4856" i="100"/>
  <c r="Z4857" i="100"/>
  <c r="Z4858" i="100"/>
  <c r="Z4859" i="100"/>
  <c r="Z4860" i="100"/>
  <c r="Z4861" i="100"/>
  <c r="Z3" i="100"/>
  <c r="Z4" i="100"/>
  <c r="Z5" i="100"/>
  <c r="Z6" i="100"/>
  <c r="Z7" i="100"/>
  <c r="Z8" i="100"/>
  <c r="Z9" i="100"/>
  <c r="Z10" i="100"/>
  <c r="Z11" i="100"/>
  <c r="Z12" i="100"/>
  <c r="Z13" i="100"/>
  <c r="Z14" i="100"/>
  <c r="Z15" i="100"/>
  <c r="Z16" i="100"/>
  <c r="Z17" i="100"/>
  <c r="Z18" i="100"/>
  <c r="Z19" i="100"/>
  <c r="Z20" i="100"/>
  <c r="AA20" i="100" s="1"/>
  <c r="AB20" i="100" s="1"/>
  <c r="Z21" i="100"/>
  <c r="W2" i="100"/>
  <c r="Z2" i="100"/>
  <c r="AA2" i="100"/>
  <c r="AB2" i="100" s="1"/>
  <c r="X2" i="100"/>
  <c r="A2884" i="3"/>
  <c r="A2885" i="3"/>
  <c r="A2886" i="3"/>
  <c r="A2887" i="3"/>
  <c r="A2888" i="3"/>
  <c r="A2889" i="3"/>
  <c r="A2890" i="3"/>
  <c r="A2891" i="3"/>
  <c r="A2892" i="3"/>
  <c r="A2893" i="3"/>
  <c r="A2894" i="3"/>
  <c r="A2895" i="3"/>
  <c r="A2896" i="3"/>
  <c r="A2897" i="3"/>
  <c r="A2898" i="3"/>
  <c r="A2899" i="3"/>
  <c r="A2900" i="3"/>
  <c r="A2901" i="3"/>
  <c r="A2902" i="3"/>
  <c r="A2903" i="3"/>
  <c r="A2904" i="3"/>
  <c r="A2905" i="3"/>
  <c r="A2906" i="3"/>
  <c r="A2907" i="3"/>
  <c r="A2908" i="3"/>
  <c r="A2909" i="3"/>
  <c r="A2910" i="3"/>
  <c r="A2911" i="3"/>
  <c r="A2912" i="3"/>
  <c r="A2913" i="3"/>
  <c r="A2914" i="3"/>
  <c r="A2915" i="3"/>
  <c r="A2916" i="3"/>
  <c r="A2917" i="3"/>
  <c r="A2918" i="3"/>
  <c r="A2919" i="3"/>
  <c r="A2920" i="3"/>
  <c r="A2921" i="3"/>
  <c r="A2922" i="3"/>
  <c r="A2923" i="3"/>
  <c r="A2924" i="3"/>
  <c r="A2925" i="3"/>
  <c r="A2926" i="3"/>
  <c r="A2927" i="3"/>
  <c r="A2928" i="3"/>
  <c r="A2929" i="3"/>
  <c r="A2930" i="3"/>
  <c r="A2931" i="3"/>
  <c r="A2932" i="3"/>
  <c r="A2933" i="3"/>
  <c r="A2934" i="3"/>
  <c r="A2935" i="3"/>
  <c r="A2936" i="3"/>
  <c r="A2937" i="3"/>
  <c r="A2938" i="3"/>
  <c r="A2939" i="3"/>
  <c r="A2940" i="3"/>
  <c r="A2941" i="3"/>
  <c r="A2942" i="3"/>
  <c r="A2943" i="3"/>
  <c r="A2944" i="3"/>
  <c r="A2945" i="3"/>
  <c r="A2946" i="3"/>
  <c r="A2947" i="3"/>
  <c r="A2948" i="3"/>
  <c r="A2949" i="3"/>
  <c r="A2950" i="3"/>
  <c r="A2951" i="3"/>
  <c r="A2952" i="3"/>
  <c r="A2953" i="3"/>
  <c r="A2954" i="3"/>
  <c r="A2955" i="3"/>
  <c r="A2956" i="3"/>
  <c r="A2957" i="3"/>
  <c r="A2958" i="3"/>
  <c r="A2959" i="3"/>
  <c r="A2960" i="3"/>
  <c r="A2961" i="3"/>
  <c r="A2962" i="3"/>
  <c r="A2963" i="3"/>
  <c r="A2964" i="3"/>
  <c r="A2965" i="3"/>
  <c r="A2966" i="3"/>
  <c r="A2967" i="3"/>
  <c r="A2968" i="3"/>
  <c r="A2969" i="3"/>
  <c r="A2970" i="3"/>
  <c r="A2971" i="3"/>
  <c r="A2972" i="3"/>
  <c r="A2973" i="3"/>
  <c r="A2974" i="3"/>
  <c r="A2975" i="3"/>
  <c r="A2976" i="3"/>
  <c r="A2977" i="3"/>
  <c r="A2978" i="3"/>
  <c r="A2979" i="3"/>
  <c r="A2980" i="3"/>
  <c r="A2981" i="3"/>
  <c r="A2982" i="3"/>
  <c r="A2983" i="3"/>
  <c r="A2984" i="3"/>
  <c r="A2985" i="3"/>
  <c r="A2986" i="3"/>
  <c r="A2987" i="3"/>
  <c r="A2988" i="3"/>
  <c r="A2989" i="3"/>
  <c r="A2990" i="3"/>
  <c r="A2991" i="3"/>
  <c r="A2992" i="3"/>
  <c r="A2993" i="3"/>
  <c r="A2994" i="3"/>
  <c r="A2995" i="3"/>
  <c r="A2996" i="3"/>
  <c r="A2997" i="3"/>
  <c r="A2998" i="3"/>
  <c r="A2999" i="3"/>
  <c r="A3000" i="3"/>
  <c r="A3001" i="3"/>
  <c r="A3002" i="3"/>
  <c r="A3003" i="3"/>
  <c r="A3004" i="3"/>
  <c r="A3005" i="3"/>
  <c r="A3006" i="3"/>
  <c r="A3007" i="3"/>
  <c r="A3008" i="3"/>
  <c r="A3009" i="3"/>
  <c r="A3010" i="3"/>
  <c r="A3011" i="3"/>
  <c r="A3012" i="3"/>
  <c r="A3013" i="3"/>
  <c r="A3014" i="3"/>
  <c r="A3015" i="3"/>
  <c r="A3016" i="3"/>
  <c r="A3017" i="3"/>
  <c r="A3018" i="3"/>
  <c r="A3019" i="3"/>
  <c r="A3020" i="3"/>
  <c r="A3021" i="3"/>
  <c r="A3022" i="3"/>
  <c r="A3023" i="3"/>
  <c r="A3024" i="3"/>
  <c r="A3025" i="3"/>
  <c r="A3026" i="3"/>
  <c r="A3027" i="3"/>
  <c r="A3028" i="3"/>
  <c r="A3029" i="3"/>
  <c r="A3030" i="3"/>
  <c r="A3031" i="3"/>
  <c r="A3032" i="3"/>
  <c r="A3033" i="3"/>
  <c r="A3034" i="3"/>
  <c r="A3035" i="3"/>
  <c r="A3036" i="3"/>
  <c r="A3037" i="3"/>
  <c r="A3038" i="3"/>
  <c r="A3039" i="3"/>
  <c r="A3040" i="3"/>
  <c r="A3041" i="3"/>
  <c r="A3042" i="3"/>
  <c r="A3043" i="3"/>
  <c r="A3044" i="3"/>
  <c r="A3045" i="3"/>
  <c r="A3046" i="3"/>
  <c r="A3047" i="3"/>
  <c r="A3048" i="3"/>
  <c r="A3049" i="3"/>
  <c r="A3050" i="3"/>
  <c r="A3051" i="3"/>
  <c r="A3052" i="3"/>
  <c r="A3053" i="3"/>
  <c r="A3054" i="3"/>
  <c r="A3055" i="3"/>
  <c r="A3056" i="3"/>
  <c r="A3057" i="3"/>
  <c r="A3058" i="3"/>
  <c r="A3059" i="3"/>
  <c r="A3060" i="3"/>
  <c r="A3061" i="3"/>
  <c r="A3062" i="3"/>
  <c r="A3063" i="3"/>
  <c r="A3064" i="3"/>
  <c r="A3065" i="3"/>
  <c r="A3066" i="3"/>
  <c r="A3067" i="3"/>
  <c r="A3068" i="3"/>
  <c r="A3069" i="3"/>
  <c r="A3070" i="3"/>
  <c r="A3071" i="3"/>
  <c r="A3072" i="3"/>
  <c r="A3073" i="3"/>
  <c r="A3074" i="3"/>
  <c r="A3075" i="3"/>
  <c r="A3076" i="3"/>
  <c r="A3077" i="3"/>
  <c r="A3078" i="3"/>
  <c r="A3079" i="3"/>
  <c r="A3080" i="3"/>
  <c r="A3081" i="3"/>
  <c r="A3082" i="3"/>
  <c r="A3083" i="3"/>
  <c r="A3084" i="3"/>
  <c r="A3085" i="3"/>
  <c r="A3086" i="3"/>
  <c r="A3087" i="3"/>
  <c r="A3088" i="3"/>
  <c r="A3089" i="3"/>
  <c r="A3090" i="3"/>
  <c r="A3091" i="3"/>
  <c r="A3092" i="3"/>
  <c r="A3093" i="3"/>
  <c r="A3094" i="3"/>
  <c r="A3095" i="3"/>
  <c r="A3096" i="3"/>
  <c r="A3097" i="3"/>
  <c r="A3098" i="3"/>
  <c r="A3099" i="3"/>
  <c r="A3100" i="3"/>
  <c r="A3101" i="3"/>
  <c r="A3102" i="3"/>
  <c r="A3103" i="3"/>
  <c r="A3104" i="3"/>
  <c r="A3105" i="3"/>
  <c r="A3106" i="3"/>
  <c r="A3107" i="3"/>
  <c r="A3108" i="3"/>
  <c r="A3109" i="3"/>
  <c r="A3110" i="3"/>
  <c r="A3111" i="3"/>
  <c r="A3112" i="3"/>
  <c r="A3113" i="3"/>
  <c r="A3114" i="3"/>
  <c r="A3115" i="3"/>
  <c r="A3116" i="3"/>
  <c r="A3117" i="3"/>
  <c r="A3118" i="3"/>
  <c r="A3119" i="3"/>
  <c r="A3120" i="3"/>
  <c r="A3121" i="3"/>
  <c r="A3122" i="3"/>
  <c r="A3123" i="3"/>
  <c r="A3124" i="3"/>
  <c r="A3125" i="3"/>
  <c r="A3126" i="3"/>
  <c r="A3127" i="3"/>
  <c r="A3128" i="3"/>
  <c r="A3129" i="3"/>
  <c r="A3130" i="3"/>
  <c r="A3131" i="3"/>
  <c r="A3132" i="3"/>
  <c r="A3133" i="3"/>
  <c r="A3134" i="3"/>
  <c r="A3135" i="3"/>
  <c r="A3136" i="3"/>
  <c r="A3137" i="3"/>
  <c r="A3138" i="3"/>
  <c r="A3139" i="3"/>
  <c r="A3140" i="3"/>
  <c r="A3141" i="3"/>
  <c r="A3142" i="3"/>
  <c r="A3143" i="3"/>
  <c r="A3144" i="3"/>
  <c r="A3145" i="3"/>
  <c r="A3146" i="3"/>
  <c r="A3147" i="3"/>
  <c r="A3148" i="3"/>
  <c r="A3149" i="3"/>
  <c r="A3150" i="3"/>
  <c r="A3151" i="3"/>
  <c r="A3152" i="3"/>
  <c r="A3153" i="3"/>
  <c r="A3154" i="3"/>
  <c r="A3155" i="3"/>
  <c r="A3156" i="3"/>
  <c r="A3157" i="3"/>
  <c r="A3158" i="3"/>
  <c r="A3159" i="3"/>
  <c r="A3160" i="3"/>
  <c r="A3161" i="3"/>
  <c r="A3162" i="3"/>
  <c r="A3163" i="3"/>
  <c r="A3164" i="3"/>
  <c r="A3165" i="3"/>
  <c r="A3166" i="3"/>
  <c r="A3167" i="3"/>
  <c r="A3168" i="3"/>
  <c r="A3169" i="3"/>
  <c r="A3170" i="3"/>
  <c r="A3171" i="3"/>
  <c r="A3172" i="3"/>
  <c r="A3173" i="3"/>
  <c r="A3174" i="3"/>
  <c r="A3175" i="3"/>
  <c r="A3176" i="3"/>
  <c r="A3177" i="3"/>
  <c r="A3178" i="3"/>
  <c r="A3179" i="3"/>
  <c r="A3180" i="3"/>
  <c r="A3181" i="3"/>
  <c r="A3182" i="3"/>
  <c r="A3183" i="3"/>
  <c r="A3184" i="3"/>
  <c r="A3185" i="3"/>
  <c r="A3186" i="3"/>
  <c r="A3187" i="3"/>
  <c r="A3188" i="3"/>
  <c r="A3189" i="3"/>
  <c r="A3190" i="3"/>
  <c r="A3191" i="3"/>
  <c r="A3192" i="3"/>
  <c r="A3193" i="3"/>
  <c r="A3194" i="3"/>
  <c r="A3195" i="3"/>
  <c r="A3196" i="3"/>
  <c r="A3197" i="3"/>
  <c r="A3198" i="3"/>
  <c r="A3199" i="3"/>
  <c r="A3200" i="3"/>
  <c r="A3201" i="3"/>
  <c r="A3202" i="3"/>
  <c r="A3203" i="3"/>
  <c r="A3204" i="3"/>
  <c r="A3205" i="3"/>
  <c r="A3206" i="3"/>
  <c r="A3207" i="3"/>
  <c r="A3208" i="3"/>
  <c r="A3209" i="3"/>
  <c r="A3210" i="3"/>
  <c r="A3211" i="3"/>
  <c r="A3212" i="3"/>
  <c r="A3213" i="3"/>
  <c r="A3214" i="3"/>
  <c r="A3215" i="3"/>
  <c r="A3216" i="3"/>
  <c r="A3217" i="3"/>
  <c r="A3218" i="3"/>
  <c r="A3219" i="3"/>
  <c r="A3220" i="3"/>
  <c r="A3221" i="3"/>
  <c r="A3222" i="3"/>
  <c r="A3223" i="3"/>
  <c r="A3224" i="3"/>
  <c r="A3225" i="3"/>
  <c r="A3226" i="3"/>
  <c r="A3227" i="3"/>
  <c r="A3228" i="3"/>
  <c r="A3229" i="3"/>
  <c r="A3230" i="3"/>
  <c r="A3231" i="3"/>
  <c r="A3232" i="3"/>
  <c r="A3233" i="3"/>
  <c r="A3234" i="3"/>
  <c r="A3235" i="3"/>
  <c r="A3236" i="3"/>
  <c r="A3237" i="3"/>
  <c r="A3238" i="3"/>
  <c r="A3239" i="3"/>
  <c r="A3240" i="3"/>
  <c r="A3241" i="3"/>
  <c r="A3242" i="3"/>
  <c r="A3243" i="3"/>
  <c r="A3244" i="3"/>
  <c r="A3245" i="3"/>
  <c r="A3246" i="3"/>
  <c r="A3247" i="3"/>
  <c r="A3248" i="3"/>
  <c r="A3249" i="3"/>
  <c r="A3250" i="3"/>
  <c r="A3251" i="3"/>
  <c r="A3252" i="3"/>
  <c r="A3253" i="3"/>
  <c r="A3254" i="3"/>
  <c r="A3255" i="3"/>
  <c r="A3256" i="3"/>
  <c r="A3257" i="3"/>
  <c r="A3258" i="3"/>
  <c r="A3259" i="3"/>
  <c r="A3260" i="3"/>
  <c r="A3261" i="3"/>
  <c r="A3262" i="3"/>
  <c r="A3263" i="3"/>
  <c r="A3264" i="3"/>
  <c r="A3265" i="3"/>
  <c r="A3266" i="3"/>
  <c r="A3267" i="3"/>
  <c r="A3268" i="3"/>
  <c r="A3269" i="3"/>
  <c r="A3270" i="3"/>
  <c r="A3271" i="3"/>
  <c r="A3272" i="3"/>
  <c r="A3273" i="3"/>
  <c r="A3274" i="3"/>
  <c r="A3275" i="3"/>
  <c r="A3276" i="3"/>
  <c r="A3277" i="3"/>
  <c r="A3278" i="3"/>
  <c r="A3279" i="3"/>
  <c r="A3280" i="3"/>
  <c r="A3281" i="3"/>
  <c r="A3282" i="3"/>
  <c r="A3283" i="3"/>
  <c r="A3284" i="3"/>
  <c r="A3285" i="3"/>
  <c r="A3286" i="3"/>
  <c r="A3287" i="3"/>
  <c r="A3288" i="3"/>
  <c r="A3289" i="3"/>
  <c r="A3290" i="3"/>
  <c r="A3291" i="3"/>
  <c r="A3292" i="3"/>
  <c r="A3293" i="3"/>
  <c r="A3294" i="3"/>
  <c r="A3295" i="3"/>
  <c r="A3296" i="3"/>
  <c r="A3297" i="3"/>
  <c r="A3298" i="3"/>
  <c r="A3299" i="3"/>
  <c r="A3300" i="3"/>
  <c r="A3301" i="3"/>
  <c r="A3302" i="3"/>
  <c r="A3303" i="3"/>
  <c r="A3304" i="3"/>
  <c r="A3305" i="3"/>
  <c r="A3306" i="3"/>
  <c r="A3307" i="3"/>
  <c r="A3308" i="3"/>
  <c r="A3309" i="3"/>
  <c r="A3310" i="3"/>
  <c r="A3311" i="3"/>
  <c r="A3312" i="3"/>
  <c r="A3313" i="3"/>
  <c r="A3314" i="3"/>
  <c r="A3315" i="3"/>
  <c r="A3316" i="3"/>
  <c r="A3317" i="3"/>
  <c r="A3318" i="3"/>
  <c r="A3319" i="3"/>
  <c r="A3320" i="3"/>
  <c r="A3321" i="3"/>
  <c r="A3322" i="3"/>
  <c r="A3323" i="3"/>
  <c r="A3324" i="3"/>
  <c r="A3325" i="3"/>
  <c r="A3326" i="3"/>
  <c r="A3327" i="3"/>
  <c r="A3328" i="3"/>
  <c r="A3329" i="3"/>
  <c r="A3330" i="3"/>
  <c r="A3331" i="3"/>
  <c r="A3332" i="3"/>
  <c r="A3333" i="3"/>
  <c r="A3334" i="3"/>
  <c r="A3335" i="3"/>
  <c r="A3336" i="3"/>
  <c r="A3337" i="3"/>
  <c r="A3338" i="3"/>
  <c r="A3339" i="3"/>
  <c r="A3340" i="3"/>
  <c r="A3341" i="3"/>
  <c r="A3342" i="3"/>
  <c r="A3343" i="3"/>
  <c r="A3344" i="3"/>
  <c r="A3345" i="3"/>
  <c r="A3346" i="3"/>
  <c r="A3347" i="3"/>
  <c r="A3348" i="3"/>
  <c r="A3349" i="3"/>
  <c r="A3350" i="3"/>
  <c r="A3351" i="3"/>
  <c r="A3352" i="3"/>
  <c r="A3353" i="3"/>
  <c r="A3354" i="3"/>
  <c r="A3355" i="3"/>
  <c r="A3356" i="3"/>
  <c r="A3357" i="3"/>
  <c r="A3358" i="3"/>
  <c r="A3359" i="3"/>
  <c r="A3360" i="3"/>
  <c r="A3361" i="3"/>
  <c r="A3362" i="3"/>
  <c r="A3363" i="3"/>
  <c r="A3364" i="3"/>
  <c r="A3365" i="3"/>
  <c r="A3366" i="3"/>
  <c r="A3367" i="3"/>
  <c r="A3368" i="3"/>
  <c r="A3369" i="3"/>
  <c r="A3370" i="3"/>
  <c r="A3371" i="3"/>
  <c r="A3372" i="3"/>
  <c r="A3373" i="3"/>
  <c r="A3374" i="3"/>
  <c r="A3375" i="3"/>
  <c r="A3376" i="3"/>
  <c r="A3377" i="3"/>
  <c r="A3378" i="3"/>
  <c r="A3379" i="3"/>
  <c r="A3380" i="3"/>
  <c r="A3381" i="3"/>
  <c r="A3382" i="3"/>
  <c r="A3383" i="3"/>
  <c r="A3384" i="3"/>
  <c r="A3385" i="3"/>
  <c r="A3386" i="3"/>
  <c r="A3387" i="3"/>
  <c r="A3388" i="3"/>
  <c r="A3389" i="3"/>
  <c r="A3390" i="3"/>
  <c r="A3391" i="3"/>
  <c r="A3392" i="3"/>
  <c r="A3393" i="3"/>
  <c r="A3394" i="3"/>
  <c r="A3395" i="3"/>
  <c r="A3396" i="3"/>
  <c r="A3397" i="3"/>
  <c r="A3398" i="3"/>
  <c r="A3399" i="3"/>
  <c r="A3400" i="3"/>
  <c r="A3401" i="3"/>
  <c r="A3402" i="3"/>
  <c r="A3403" i="3"/>
  <c r="A3404" i="3"/>
  <c r="A3405" i="3"/>
  <c r="A3406" i="3"/>
  <c r="A3407" i="3"/>
  <c r="A3408" i="3"/>
  <c r="A3409" i="3"/>
  <c r="A3410" i="3"/>
  <c r="A3411" i="3"/>
  <c r="A3412" i="3"/>
  <c r="A3413" i="3"/>
  <c r="A3414" i="3"/>
  <c r="A3415" i="3"/>
  <c r="A3416" i="3"/>
  <c r="A3417" i="3"/>
  <c r="A3418" i="3"/>
  <c r="A3419" i="3"/>
  <c r="A3420" i="3"/>
  <c r="A3421" i="3"/>
  <c r="A3422" i="3"/>
  <c r="A3423" i="3"/>
  <c r="A3424" i="3"/>
  <c r="A3425" i="3"/>
  <c r="A3426" i="3"/>
  <c r="A3427" i="3"/>
  <c r="A3428" i="3"/>
  <c r="A3429" i="3"/>
  <c r="A3430" i="3"/>
  <c r="A3431" i="3"/>
  <c r="A3432" i="3"/>
  <c r="A3433" i="3"/>
  <c r="A3434" i="3"/>
  <c r="A3435" i="3"/>
  <c r="A3436" i="3"/>
  <c r="A3437" i="3"/>
  <c r="A3438" i="3"/>
  <c r="A3439" i="3"/>
  <c r="A3440" i="3"/>
  <c r="A3441" i="3"/>
  <c r="A3442" i="3"/>
  <c r="A3443" i="3"/>
  <c r="A3444" i="3"/>
  <c r="A3445" i="3"/>
  <c r="A3446" i="3"/>
  <c r="A3447" i="3"/>
  <c r="A3448" i="3"/>
  <c r="A3449" i="3"/>
  <c r="A3450" i="3"/>
  <c r="A3451" i="3"/>
  <c r="A3452" i="3"/>
  <c r="A3453" i="3"/>
  <c r="A3454" i="3"/>
  <c r="A3455" i="3"/>
  <c r="A3456" i="3"/>
  <c r="A3457" i="3"/>
  <c r="A3458" i="3"/>
  <c r="A3459" i="3"/>
  <c r="A3460" i="3"/>
  <c r="A3461" i="3"/>
  <c r="A3462" i="3"/>
  <c r="A3463" i="3"/>
  <c r="A3464" i="3"/>
  <c r="A3465" i="3"/>
  <c r="A3466" i="3"/>
  <c r="A3467" i="3"/>
  <c r="A3468" i="3"/>
  <c r="A3469" i="3"/>
  <c r="A3470" i="3"/>
  <c r="A3471" i="3"/>
  <c r="A3472" i="3"/>
  <c r="A3473" i="3"/>
  <c r="A3474" i="3"/>
  <c r="A3475" i="3"/>
  <c r="A3476" i="3"/>
  <c r="A3477" i="3"/>
  <c r="A3478" i="3"/>
  <c r="A3479" i="3"/>
  <c r="A3480" i="3"/>
  <c r="A3481" i="3"/>
  <c r="A3482" i="3"/>
  <c r="A3483" i="3"/>
  <c r="A3484" i="3"/>
  <c r="A3485" i="3"/>
  <c r="A3486" i="3"/>
  <c r="A3487" i="3"/>
  <c r="A3488" i="3"/>
  <c r="A3489" i="3"/>
  <c r="A3490" i="3"/>
  <c r="A3491" i="3"/>
  <c r="A3492" i="3"/>
  <c r="A3493" i="3"/>
  <c r="A3494" i="3"/>
  <c r="A3495" i="3"/>
  <c r="A3496" i="3"/>
  <c r="A3497" i="3"/>
  <c r="A3498" i="3"/>
  <c r="A3499" i="3"/>
  <c r="A3500" i="3"/>
  <c r="A3501" i="3"/>
  <c r="A3502" i="3"/>
  <c r="A3503" i="3"/>
  <c r="A3504" i="3"/>
  <c r="A3505" i="3"/>
  <c r="A3506" i="3"/>
  <c r="A3507" i="3"/>
  <c r="A3508" i="3"/>
  <c r="A3509" i="3"/>
  <c r="A3510" i="3"/>
  <c r="A3511" i="3"/>
  <c r="A3512" i="3"/>
  <c r="A3513" i="3"/>
  <c r="A3514" i="3"/>
  <c r="A3515" i="3"/>
  <c r="A3516" i="3"/>
  <c r="A3517" i="3"/>
  <c r="A3518" i="3"/>
  <c r="A3519" i="3"/>
  <c r="A3520" i="3"/>
  <c r="A3521" i="3"/>
  <c r="A3522" i="3"/>
  <c r="A3523" i="3"/>
  <c r="A3524" i="3"/>
  <c r="A3525" i="3"/>
  <c r="A3526" i="3"/>
  <c r="A3527" i="3"/>
  <c r="A3528" i="3"/>
  <c r="A3529" i="3"/>
  <c r="A3530" i="3"/>
  <c r="A3531" i="3"/>
  <c r="A3532" i="3"/>
  <c r="A3533" i="3"/>
  <c r="A3534" i="3"/>
  <c r="A3535" i="3"/>
  <c r="A3536" i="3"/>
  <c r="A3537" i="3"/>
  <c r="A3538" i="3"/>
  <c r="A3539" i="3"/>
  <c r="A3540" i="3"/>
  <c r="A3541" i="3"/>
  <c r="A3542" i="3"/>
  <c r="A3543" i="3"/>
  <c r="A3544" i="3"/>
  <c r="A3545" i="3"/>
  <c r="A3546" i="3"/>
  <c r="A3547" i="3"/>
  <c r="A3548" i="3"/>
  <c r="A3549" i="3"/>
  <c r="A3550" i="3"/>
  <c r="A3551" i="3"/>
  <c r="A3552" i="3"/>
  <c r="A3553" i="3"/>
  <c r="A3554" i="3"/>
  <c r="A3555" i="3"/>
  <c r="A3556" i="3"/>
  <c r="A3557" i="3"/>
  <c r="A3558" i="3"/>
  <c r="A3559" i="3"/>
  <c r="A3560" i="3"/>
  <c r="A3561" i="3"/>
  <c r="A3562" i="3"/>
  <c r="A3563" i="3"/>
  <c r="A3564" i="3"/>
  <c r="A3565" i="3"/>
  <c r="A3566" i="3"/>
  <c r="A3567" i="3"/>
  <c r="A3568" i="3"/>
  <c r="A3569" i="3"/>
  <c r="A3570" i="3"/>
  <c r="A3571" i="3"/>
  <c r="A3572" i="3"/>
  <c r="A3573" i="3"/>
  <c r="A3574" i="3"/>
  <c r="A3575" i="3"/>
  <c r="A3576" i="3"/>
  <c r="A3577" i="3"/>
  <c r="A3578" i="3"/>
  <c r="A3579" i="3"/>
  <c r="A3580" i="3"/>
  <c r="A3581" i="3"/>
  <c r="A3582" i="3"/>
  <c r="A3583" i="3"/>
  <c r="A3584" i="3"/>
  <c r="A3585" i="3"/>
  <c r="A3586" i="3"/>
  <c r="A3587" i="3"/>
  <c r="A3588" i="3"/>
  <c r="A3589" i="3"/>
  <c r="A3590" i="3"/>
  <c r="A3591" i="3"/>
  <c r="A3592" i="3"/>
  <c r="A3593" i="3"/>
  <c r="A3594" i="3"/>
  <c r="A3595" i="3"/>
  <c r="A3596" i="3"/>
  <c r="A3597" i="3"/>
  <c r="A3598" i="3"/>
  <c r="A3599" i="3"/>
  <c r="A3600" i="3"/>
  <c r="A3601" i="3"/>
  <c r="A3602" i="3"/>
  <c r="A3603" i="3"/>
  <c r="A3604" i="3"/>
  <c r="A3605" i="3"/>
  <c r="A3606" i="3"/>
  <c r="A3607" i="3"/>
  <c r="A3608" i="3"/>
  <c r="A3609" i="3"/>
  <c r="A3610" i="3"/>
  <c r="A3611" i="3"/>
  <c r="A3612" i="3"/>
  <c r="A3613" i="3"/>
  <c r="A3614" i="3"/>
  <c r="A3615" i="3"/>
  <c r="A3616" i="3"/>
  <c r="A3617" i="3"/>
  <c r="A3618" i="3"/>
  <c r="A3619" i="3"/>
  <c r="A3620" i="3"/>
  <c r="A3621" i="3"/>
  <c r="A3622" i="3"/>
  <c r="A3623" i="3"/>
  <c r="A3624" i="3"/>
  <c r="A3625" i="3"/>
  <c r="A3626" i="3"/>
  <c r="A3627" i="3"/>
  <c r="A3628" i="3"/>
  <c r="A3629" i="3"/>
  <c r="A3630" i="3"/>
  <c r="A3631" i="3"/>
  <c r="A3632" i="3"/>
  <c r="A3633" i="3"/>
  <c r="A3634" i="3"/>
  <c r="A3635" i="3"/>
  <c r="A3636" i="3"/>
  <c r="A3637" i="3"/>
  <c r="A3638" i="3"/>
  <c r="A3639" i="3"/>
  <c r="A3640" i="3"/>
  <c r="A3641" i="3"/>
  <c r="A3642" i="3"/>
  <c r="A3643" i="3"/>
  <c r="A3644" i="3"/>
  <c r="A3645" i="3"/>
  <c r="A3646" i="3"/>
  <c r="A3647" i="3"/>
  <c r="A3648" i="3"/>
  <c r="A3649" i="3"/>
  <c r="A3650" i="3"/>
  <c r="A3651" i="3"/>
  <c r="A3652" i="3"/>
  <c r="A3653" i="3"/>
  <c r="A3654" i="3"/>
  <c r="A3655" i="3"/>
  <c r="A3656" i="3"/>
  <c r="A3657" i="3"/>
  <c r="A3658" i="3"/>
  <c r="A3659" i="3"/>
  <c r="A3660" i="3"/>
  <c r="A3661" i="3"/>
  <c r="A3662" i="3"/>
  <c r="A3663" i="3"/>
  <c r="A3664" i="3"/>
  <c r="A3665" i="3"/>
  <c r="A3666" i="3"/>
  <c r="A3667" i="3"/>
  <c r="A3668" i="3"/>
  <c r="A3669" i="3"/>
  <c r="A3670" i="3"/>
  <c r="A3671" i="3"/>
  <c r="A3672" i="3"/>
  <c r="A3673" i="3"/>
  <c r="A3674" i="3"/>
  <c r="A3675" i="3"/>
  <c r="A3676" i="3"/>
  <c r="A3677" i="3"/>
  <c r="A3678" i="3"/>
  <c r="A3679" i="3"/>
  <c r="A3680" i="3"/>
  <c r="A3681" i="3"/>
  <c r="A3682" i="3"/>
  <c r="A3683" i="3"/>
  <c r="A3684" i="3"/>
  <c r="A3685" i="3"/>
  <c r="A3686" i="3"/>
  <c r="A3687" i="3"/>
  <c r="A3688" i="3"/>
  <c r="A3689" i="3"/>
  <c r="A3690" i="3"/>
  <c r="A3691" i="3"/>
  <c r="A3692" i="3"/>
  <c r="A3693" i="3"/>
  <c r="A3694" i="3"/>
  <c r="A3695" i="3"/>
  <c r="A3696" i="3"/>
  <c r="A3697" i="3"/>
  <c r="A3698" i="3"/>
  <c r="A3699" i="3"/>
  <c r="A3700" i="3"/>
  <c r="A3701" i="3"/>
  <c r="A3702" i="3"/>
  <c r="A3703" i="3"/>
  <c r="A3704" i="3"/>
  <c r="A3705" i="3"/>
  <c r="A3706" i="3"/>
  <c r="A3707" i="3"/>
  <c r="A3708" i="3"/>
  <c r="A3709" i="3"/>
  <c r="A3710" i="3"/>
  <c r="A3711" i="3"/>
  <c r="A3712" i="3"/>
  <c r="A3713" i="3"/>
  <c r="A3714" i="3"/>
  <c r="A3715" i="3"/>
  <c r="A3716" i="3"/>
  <c r="A3717" i="3"/>
  <c r="A3718" i="3"/>
  <c r="A3719" i="3"/>
  <c r="A3720" i="3"/>
  <c r="A3721" i="3"/>
  <c r="A3722" i="3"/>
  <c r="A3723" i="3"/>
  <c r="A3724" i="3"/>
  <c r="A3725" i="3"/>
  <c r="A3726" i="3"/>
  <c r="A3727" i="3"/>
  <c r="A3728" i="3"/>
  <c r="A3729" i="3"/>
  <c r="A3730" i="3"/>
  <c r="A3731" i="3"/>
  <c r="A3732" i="3"/>
  <c r="A3733" i="3"/>
  <c r="A3734" i="3"/>
  <c r="A3735" i="3"/>
  <c r="A3736" i="3"/>
  <c r="A3737" i="3"/>
  <c r="A3738" i="3"/>
  <c r="A3739" i="3"/>
  <c r="A3740" i="3"/>
  <c r="A1668" i="3"/>
  <c r="I1668" i="3" s="1"/>
  <c r="A1669" i="3"/>
  <c r="I1669" i="3" s="1"/>
  <c r="A1670" i="3"/>
  <c r="I1670" i="3" s="1"/>
  <c r="A1671" i="3"/>
  <c r="I1671" i="3" s="1"/>
  <c r="A1672" i="3"/>
  <c r="I1672" i="3" s="1"/>
  <c r="A1673" i="3"/>
  <c r="I1673" i="3" s="1"/>
  <c r="A1674" i="3"/>
  <c r="I1674" i="3" s="1"/>
  <c r="A1675" i="3"/>
  <c r="I1675" i="3" s="1"/>
  <c r="A1676" i="3"/>
  <c r="I1676" i="3" s="1"/>
  <c r="A1677" i="3"/>
  <c r="I1677" i="3" s="1"/>
  <c r="A1678" i="3"/>
  <c r="I1678" i="3" s="1"/>
  <c r="A1679" i="3"/>
  <c r="I1679" i="3" s="1"/>
  <c r="A1680" i="3"/>
  <c r="I1680" i="3" s="1"/>
  <c r="A1681" i="3"/>
  <c r="I1681" i="3" s="1"/>
  <c r="A1682" i="3"/>
  <c r="I1682" i="3" s="1"/>
  <c r="A1683" i="3"/>
  <c r="I1683" i="3" s="1"/>
  <c r="A1684" i="3"/>
  <c r="I1684" i="3" s="1"/>
  <c r="A1685" i="3"/>
  <c r="I1685" i="3" s="1"/>
  <c r="A1686" i="3"/>
  <c r="I1686" i="3" s="1"/>
  <c r="A1687" i="3"/>
  <c r="I1687" i="3" s="1"/>
  <c r="A1688" i="3"/>
  <c r="I1688" i="3" s="1"/>
  <c r="A1689" i="3"/>
  <c r="I1689" i="3" s="1"/>
  <c r="A1690" i="3"/>
  <c r="I1690" i="3" s="1"/>
  <c r="A1691" i="3"/>
  <c r="I1691" i="3" s="1"/>
  <c r="A1692" i="3"/>
  <c r="I1692" i="3" s="1"/>
  <c r="A1693" i="3"/>
  <c r="I1693" i="3" s="1"/>
  <c r="A1694" i="3"/>
  <c r="I1694" i="3" s="1"/>
  <c r="A1695" i="3"/>
  <c r="I1695" i="3" s="1"/>
  <c r="A1696" i="3"/>
  <c r="I1696" i="3" s="1"/>
  <c r="A1697" i="3"/>
  <c r="I1697" i="3" s="1"/>
  <c r="A1698" i="3"/>
  <c r="I1698" i="3" s="1"/>
  <c r="A1699" i="3"/>
  <c r="I1699" i="3" s="1"/>
  <c r="A1700" i="3"/>
  <c r="I1700" i="3" s="1"/>
  <c r="A1701" i="3"/>
  <c r="I1701" i="3" s="1"/>
  <c r="A1702" i="3"/>
  <c r="I1702" i="3" s="1"/>
  <c r="A1703" i="3"/>
  <c r="I1703" i="3" s="1"/>
  <c r="A1704" i="3"/>
  <c r="I1704" i="3" s="1"/>
  <c r="A1705" i="3"/>
  <c r="I1705" i="3" s="1"/>
  <c r="A1706" i="3"/>
  <c r="I1706" i="3" s="1"/>
  <c r="A1707" i="3"/>
  <c r="I1707" i="3" s="1"/>
  <c r="A1708" i="3"/>
  <c r="I1708" i="3" s="1"/>
  <c r="A1709" i="3"/>
  <c r="I1709" i="3" s="1"/>
  <c r="A1710" i="3"/>
  <c r="I1710" i="3" s="1"/>
  <c r="A1711" i="3"/>
  <c r="I1711" i="3" s="1"/>
  <c r="A1712" i="3"/>
  <c r="I1712" i="3" s="1"/>
  <c r="A1713" i="3"/>
  <c r="I1713" i="3" s="1"/>
  <c r="A1714" i="3"/>
  <c r="I1714" i="3" s="1"/>
  <c r="A1715" i="3"/>
  <c r="I1715" i="3" s="1"/>
  <c r="A1716" i="3"/>
  <c r="I1716" i="3" s="1"/>
  <c r="A1717" i="3"/>
  <c r="I1717" i="3" s="1"/>
  <c r="A1718" i="3"/>
  <c r="I1718" i="3" s="1"/>
  <c r="A1719" i="3"/>
  <c r="I1719" i="3" s="1"/>
  <c r="A1720" i="3"/>
  <c r="I1720" i="3" s="1"/>
  <c r="A1721" i="3"/>
  <c r="I1721" i="3" s="1"/>
  <c r="A1722" i="3"/>
  <c r="I1722" i="3" s="1"/>
  <c r="A1723" i="3"/>
  <c r="I1723" i="3" s="1"/>
  <c r="A1724" i="3"/>
  <c r="I1724" i="3" s="1"/>
  <c r="A1725" i="3"/>
  <c r="I1725" i="3" s="1"/>
  <c r="A1726" i="3"/>
  <c r="I1726" i="3" s="1"/>
  <c r="A1727" i="3"/>
  <c r="I1727" i="3" s="1"/>
  <c r="A1728" i="3"/>
  <c r="I1728" i="3" s="1"/>
  <c r="A1729" i="3"/>
  <c r="I1729" i="3" s="1"/>
  <c r="A1730" i="3"/>
  <c r="I1730" i="3" s="1"/>
  <c r="A1731" i="3"/>
  <c r="I1731" i="3" s="1"/>
  <c r="A1732" i="3"/>
  <c r="I1732" i="3" s="1"/>
  <c r="A1733" i="3"/>
  <c r="I1733" i="3" s="1"/>
  <c r="A1734" i="3"/>
  <c r="I1734" i="3" s="1"/>
  <c r="A1735" i="3"/>
  <c r="I1735" i="3" s="1"/>
  <c r="A1736" i="3"/>
  <c r="I1736" i="3" s="1"/>
  <c r="A1737" i="3"/>
  <c r="I1737" i="3" s="1"/>
  <c r="A1738" i="3"/>
  <c r="I1738" i="3" s="1"/>
  <c r="A1739" i="3"/>
  <c r="I1739" i="3" s="1"/>
  <c r="A1740" i="3"/>
  <c r="I1740" i="3" s="1"/>
  <c r="A1741" i="3"/>
  <c r="I1741" i="3" s="1"/>
  <c r="A1742" i="3"/>
  <c r="I1742" i="3" s="1"/>
  <c r="A1743" i="3"/>
  <c r="I1743" i="3" s="1"/>
  <c r="A1744" i="3"/>
  <c r="I1744" i="3" s="1"/>
  <c r="A1745" i="3"/>
  <c r="I1745" i="3" s="1"/>
  <c r="A1746" i="3"/>
  <c r="I1746" i="3" s="1"/>
  <c r="A1747" i="3"/>
  <c r="I1747" i="3" s="1"/>
  <c r="A1748" i="3"/>
  <c r="I1748" i="3" s="1"/>
  <c r="A1749" i="3"/>
  <c r="I1749" i="3" s="1"/>
  <c r="A1750" i="3"/>
  <c r="I1750" i="3" s="1"/>
  <c r="A1751" i="3"/>
  <c r="I1751" i="3" s="1"/>
  <c r="A1752" i="3"/>
  <c r="I1752" i="3" s="1"/>
  <c r="A1753" i="3"/>
  <c r="I1753" i="3" s="1"/>
  <c r="A1754" i="3"/>
  <c r="I1754" i="3" s="1"/>
  <c r="A1755" i="3"/>
  <c r="I1755" i="3" s="1"/>
  <c r="A1756" i="3"/>
  <c r="I1756" i="3" s="1"/>
  <c r="A1757" i="3"/>
  <c r="I1757" i="3" s="1"/>
  <c r="A1758" i="3"/>
  <c r="I1758" i="3" s="1"/>
  <c r="A1759" i="3"/>
  <c r="I1759" i="3" s="1"/>
  <c r="A1760" i="3"/>
  <c r="I1760" i="3" s="1"/>
  <c r="A1761" i="3"/>
  <c r="I1761" i="3" s="1"/>
  <c r="A1762" i="3"/>
  <c r="I1762" i="3" s="1"/>
  <c r="A1763" i="3"/>
  <c r="I1763" i="3" s="1"/>
  <c r="A1764" i="3"/>
  <c r="I1764" i="3" s="1"/>
  <c r="A1765" i="3"/>
  <c r="I1765" i="3" s="1"/>
  <c r="A1766" i="3"/>
  <c r="I1766" i="3" s="1"/>
  <c r="A1767" i="3"/>
  <c r="I1767" i="3" s="1"/>
  <c r="A1768" i="3"/>
  <c r="I1768" i="3" s="1"/>
  <c r="A1769" i="3"/>
  <c r="I1769" i="3" s="1"/>
  <c r="A1770" i="3"/>
  <c r="I1770" i="3" s="1"/>
  <c r="A1771" i="3"/>
  <c r="I1771" i="3" s="1"/>
  <c r="A1772" i="3"/>
  <c r="I1772" i="3" s="1"/>
  <c r="A1773" i="3"/>
  <c r="I1773" i="3" s="1"/>
  <c r="A1774" i="3"/>
  <c r="I1774" i="3" s="1"/>
  <c r="A1775" i="3"/>
  <c r="I1775" i="3" s="1"/>
  <c r="A1776" i="3"/>
  <c r="I1776" i="3" s="1"/>
  <c r="A1777" i="3"/>
  <c r="I1777" i="3" s="1"/>
  <c r="A1778" i="3"/>
  <c r="I1778" i="3" s="1"/>
  <c r="A1779" i="3"/>
  <c r="I1779" i="3" s="1"/>
  <c r="A1780" i="3"/>
  <c r="I1780" i="3" s="1"/>
  <c r="A1781" i="3"/>
  <c r="I1781" i="3" s="1"/>
  <c r="A1782" i="3"/>
  <c r="I1782" i="3" s="1"/>
  <c r="A1783" i="3"/>
  <c r="I1783" i="3" s="1"/>
  <c r="A1784" i="3"/>
  <c r="I1784" i="3" s="1"/>
  <c r="A1785" i="3"/>
  <c r="I1785" i="3" s="1"/>
  <c r="A1786" i="3"/>
  <c r="I1786" i="3" s="1"/>
  <c r="A1787" i="3"/>
  <c r="I1787" i="3" s="1"/>
  <c r="A1788" i="3"/>
  <c r="I1788" i="3" s="1"/>
  <c r="A1789" i="3"/>
  <c r="I1789" i="3" s="1"/>
  <c r="A1790" i="3"/>
  <c r="I1790" i="3" s="1"/>
  <c r="A1791" i="3"/>
  <c r="I1791" i="3" s="1"/>
  <c r="A1792" i="3"/>
  <c r="I1792" i="3" s="1"/>
  <c r="A1793" i="3"/>
  <c r="I1793" i="3" s="1"/>
  <c r="A1794" i="3"/>
  <c r="I1794" i="3" s="1"/>
  <c r="A1795" i="3"/>
  <c r="I1795" i="3" s="1"/>
  <c r="A1796" i="3"/>
  <c r="I1796" i="3" s="1"/>
  <c r="A1797" i="3"/>
  <c r="I1797" i="3" s="1"/>
  <c r="A1798" i="3"/>
  <c r="I1798" i="3" s="1"/>
  <c r="A1799" i="3"/>
  <c r="I1799" i="3" s="1"/>
  <c r="A1800" i="3"/>
  <c r="I1800" i="3" s="1"/>
  <c r="A1801" i="3"/>
  <c r="I1801" i="3" s="1"/>
  <c r="A1802" i="3"/>
  <c r="I1802" i="3" s="1"/>
  <c r="A1803" i="3"/>
  <c r="I1803" i="3" s="1"/>
  <c r="A1804" i="3"/>
  <c r="I1804" i="3" s="1"/>
  <c r="A1805" i="3"/>
  <c r="I1805" i="3" s="1"/>
  <c r="A1806" i="3"/>
  <c r="I1806" i="3" s="1"/>
  <c r="A1807" i="3"/>
  <c r="I1807" i="3" s="1"/>
  <c r="A1808" i="3"/>
  <c r="I1808" i="3" s="1"/>
  <c r="A1809" i="3"/>
  <c r="I1809" i="3" s="1"/>
  <c r="A1810" i="3"/>
  <c r="I1810" i="3" s="1"/>
  <c r="A1811" i="3"/>
  <c r="I1811" i="3" s="1"/>
  <c r="A1812" i="3"/>
  <c r="I1812" i="3" s="1"/>
  <c r="A1813" i="3"/>
  <c r="I1813" i="3" s="1"/>
  <c r="A1814" i="3"/>
  <c r="I1814" i="3" s="1"/>
  <c r="A1815" i="3"/>
  <c r="I1815" i="3" s="1"/>
  <c r="A1816" i="3"/>
  <c r="I1816" i="3" s="1"/>
  <c r="A1817" i="3"/>
  <c r="I1817" i="3" s="1"/>
  <c r="A1818" i="3"/>
  <c r="I1818" i="3" s="1"/>
  <c r="A1819" i="3"/>
  <c r="I1819" i="3" s="1"/>
  <c r="A1820" i="3"/>
  <c r="I1820" i="3" s="1"/>
  <c r="A1821" i="3"/>
  <c r="I1821" i="3" s="1"/>
  <c r="A1822" i="3"/>
  <c r="I1822" i="3" s="1"/>
  <c r="A1823" i="3"/>
  <c r="I1823" i="3" s="1"/>
  <c r="A1824" i="3"/>
  <c r="I1824" i="3" s="1"/>
  <c r="A1825" i="3"/>
  <c r="I1825" i="3" s="1"/>
  <c r="A1826" i="3"/>
  <c r="I1826" i="3" s="1"/>
  <c r="A1827" i="3"/>
  <c r="I1827" i="3" s="1"/>
  <c r="A1828" i="3"/>
  <c r="I1828" i="3" s="1"/>
  <c r="A1829" i="3"/>
  <c r="I1829" i="3" s="1"/>
  <c r="A1830" i="3"/>
  <c r="I1830" i="3" s="1"/>
  <c r="A1831" i="3"/>
  <c r="I1831" i="3" s="1"/>
  <c r="A1832" i="3"/>
  <c r="I1832" i="3" s="1"/>
  <c r="A1833" i="3"/>
  <c r="I1833" i="3" s="1"/>
  <c r="A1834" i="3"/>
  <c r="I1834" i="3" s="1"/>
  <c r="A1835" i="3"/>
  <c r="I1835" i="3" s="1"/>
  <c r="A1836" i="3"/>
  <c r="I1836" i="3" s="1"/>
  <c r="A1837" i="3"/>
  <c r="I1837" i="3" s="1"/>
  <c r="A1838" i="3"/>
  <c r="I1838" i="3" s="1"/>
  <c r="A1839" i="3"/>
  <c r="I1839" i="3" s="1"/>
  <c r="A1840" i="3"/>
  <c r="I1840" i="3" s="1"/>
  <c r="A1841" i="3"/>
  <c r="I1841" i="3" s="1"/>
  <c r="A1842" i="3"/>
  <c r="I1842" i="3" s="1"/>
  <c r="A1843" i="3"/>
  <c r="I1843" i="3" s="1"/>
  <c r="A1844" i="3"/>
  <c r="I1844" i="3" s="1"/>
  <c r="A1845" i="3"/>
  <c r="I1845" i="3" s="1"/>
  <c r="A1846" i="3"/>
  <c r="I1846" i="3" s="1"/>
  <c r="A1847" i="3"/>
  <c r="I1847" i="3" s="1"/>
  <c r="A1848" i="3"/>
  <c r="I1848" i="3" s="1"/>
  <c r="A1849" i="3"/>
  <c r="I1849" i="3" s="1"/>
  <c r="A1850" i="3"/>
  <c r="I1850" i="3" s="1"/>
  <c r="A1851" i="3"/>
  <c r="I1851" i="3" s="1"/>
  <c r="A1852" i="3"/>
  <c r="I1852" i="3" s="1"/>
  <c r="A1853" i="3"/>
  <c r="I1853" i="3" s="1"/>
  <c r="A1854" i="3"/>
  <c r="I1854" i="3" s="1"/>
  <c r="A1855" i="3"/>
  <c r="I1855" i="3" s="1"/>
  <c r="A1856" i="3"/>
  <c r="I1856" i="3" s="1"/>
  <c r="A1857" i="3"/>
  <c r="I1857" i="3" s="1"/>
  <c r="A1858" i="3"/>
  <c r="I1858" i="3" s="1"/>
  <c r="A1859" i="3"/>
  <c r="I1859" i="3" s="1"/>
  <c r="A1860" i="3"/>
  <c r="I1860" i="3" s="1"/>
  <c r="A1861" i="3"/>
  <c r="I1861" i="3" s="1"/>
  <c r="A1862" i="3"/>
  <c r="I1862" i="3" s="1"/>
  <c r="A1863" i="3"/>
  <c r="I1863" i="3" s="1"/>
  <c r="A1864" i="3"/>
  <c r="I1864" i="3" s="1"/>
  <c r="A1865" i="3"/>
  <c r="I1865" i="3" s="1"/>
  <c r="A1866" i="3"/>
  <c r="I1866" i="3" s="1"/>
  <c r="A1867" i="3"/>
  <c r="I1867" i="3" s="1"/>
  <c r="A1868" i="3"/>
  <c r="I1868" i="3" s="1"/>
  <c r="A1869" i="3"/>
  <c r="I1869" i="3" s="1"/>
  <c r="A1870" i="3"/>
  <c r="I1870" i="3" s="1"/>
  <c r="A1871" i="3"/>
  <c r="I1871" i="3" s="1"/>
  <c r="A1872" i="3"/>
  <c r="I1872" i="3" s="1"/>
  <c r="A1873" i="3"/>
  <c r="I1873" i="3" s="1"/>
  <c r="A1874" i="3"/>
  <c r="I1874" i="3" s="1"/>
  <c r="A1875" i="3"/>
  <c r="I1875" i="3" s="1"/>
  <c r="A1876" i="3"/>
  <c r="I1876" i="3" s="1"/>
  <c r="A1877" i="3"/>
  <c r="I1877" i="3" s="1"/>
  <c r="A1878" i="3"/>
  <c r="I1878" i="3" s="1"/>
  <c r="A1879" i="3"/>
  <c r="I1879" i="3" s="1"/>
  <c r="A1880" i="3"/>
  <c r="I1880" i="3" s="1"/>
  <c r="A1881" i="3"/>
  <c r="I1881" i="3" s="1"/>
  <c r="A1882" i="3"/>
  <c r="I1882" i="3" s="1"/>
  <c r="A1883" i="3"/>
  <c r="I1883" i="3" s="1"/>
  <c r="A1884" i="3"/>
  <c r="I1884" i="3" s="1"/>
  <c r="A1885" i="3"/>
  <c r="I1885" i="3" s="1"/>
  <c r="A1886" i="3"/>
  <c r="I1886" i="3" s="1"/>
  <c r="A1887" i="3"/>
  <c r="I1887" i="3" s="1"/>
  <c r="A1888" i="3"/>
  <c r="I1888" i="3" s="1"/>
  <c r="A1889" i="3"/>
  <c r="I1889" i="3" s="1"/>
  <c r="A1890" i="3"/>
  <c r="I1890" i="3" s="1"/>
  <c r="A1891" i="3"/>
  <c r="I1891" i="3" s="1"/>
  <c r="A1892" i="3"/>
  <c r="I1892" i="3" s="1"/>
  <c r="A1893" i="3"/>
  <c r="I1893" i="3" s="1"/>
  <c r="A1894" i="3"/>
  <c r="I1894" i="3" s="1"/>
  <c r="A1895" i="3"/>
  <c r="I1895" i="3" s="1"/>
  <c r="A1896" i="3"/>
  <c r="I1896" i="3" s="1"/>
  <c r="A1897" i="3"/>
  <c r="I1897" i="3" s="1"/>
  <c r="A1898" i="3"/>
  <c r="I1898" i="3" s="1"/>
  <c r="A1899" i="3"/>
  <c r="I1899" i="3" s="1"/>
  <c r="A1900" i="3"/>
  <c r="I1900" i="3" s="1"/>
  <c r="A1901" i="3"/>
  <c r="I1901" i="3" s="1"/>
  <c r="A1902" i="3"/>
  <c r="I1902" i="3" s="1"/>
  <c r="A1903" i="3"/>
  <c r="I1903" i="3" s="1"/>
  <c r="A1904" i="3"/>
  <c r="I1904" i="3" s="1"/>
  <c r="A1905" i="3"/>
  <c r="I1905" i="3" s="1"/>
  <c r="A1906" i="3"/>
  <c r="I1906" i="3" s="1"/>
  <c r="A1907" i="3"/>
  <c r="I1907" i="3" s="1"/>
  <c r="A1908" i="3"/>
  <c r="I1908" i="3" s="1"/>
  <c r="A1909" i="3"/>
  <c r="I1909" i="3" s="1"/>
  <c r="A1910" i="3"/>
  <c r="I1910" i="3" s="1"/>
  <c r="A1911" i="3"/>
  <c r="I1911" i="3" s="1"/>
  <c r="A1912" i="3"/>
  <c r="I1912" i="3" s="1"/>
  <c r="A1913" i="3"/>
  <c r="I1913" i="3" s="1"/>
  <c r="A1914" i="3"/>
  <c r="I1914" i="3" s="1"/>
  <c r="A1915" i="3"/>
  <c r="I1915" i="3" s="1"/>
  <c r="A1916" i="3"/>
  <c r="I1916" i="3" s="1"/>
  <c r="A1917" i="3"/>
  <c r="I1917" i="3" s="1"/>
  <c r="A1918" i="3"/>
  <c r="I1918" i="3" s="1"/>
  <c r="A1919" i="3"/>
  <c r="I1919" i="3" s="1"/>
  <c r="A1920" i="3"/>
  <c r="I1920" i="3" s="1"/>
  <c r="A1921" i="3"/>
  <c r="I1921" i="3" s="1"/>
  <c r="A1922" i="3"/>
  <c r="I1922" i="3" s="1"/>
  <c r="A1923" i="3"/>
  <c r="I1923" i="3" s="1"/>
  <c r="A1924" i="3"/>
  <c r="I1924" i="3" s="1"/>
  <c r="A1925" i="3"/>
  <c r="I1925" i="3" s="1"/>
  <c r="A1926" i="3"/>
  <c r="I1926" i="3" s="1"/>
  <c r="A1927" i="3"/>
  <c r="I1927" i="3" s="1"/>
  <c r="A1928" i="3"/>
  <c r="I1928" i="3" s="1"/>
  <c r="A1929" i="3"/>
  <c r="I1929" i="3" s="1"/>
  <c r="A1930" i="3"/>
  <c r="I1930" i="3" s="1"/>
  <c r="A1931" i="3"/>
  <c r="I1931" i="3" s="1"/>
  <c r="A1932" i="3"/>
  <c r="I1932" i="3" s="1"/>
  <c r="A1933" i="3"/>
  <c r="I1933" i="3" s="1"/>
  <c r="A1934" i="3"/>
  <c r="I1934" i="3" s="1"/>
  <c r="A1935" i="3"/>
  <c r="I1935" i="3" s="1"/>
  <c r="A1936" i="3"/>
  <c r="I1936" i="3" s="1"/>
  <c r="A1937" i="3"/>
  <c r="I1937" i="3" s="1"/>
  <c r="A1938" i="3"/>
  <c r="I1938" i="3" s="1"/>
  <c r="A1939" i="3"/>
  <c r="I1939" i="3" s="1"/>
  <c r="A1940" i="3"/>
  <c r="I1940" i="3" s="1"/>
  <c r="A1941" i="3"/>
  <c r="I1941" i="3" s="1"/>
  <c r="A1942" i="3"/>
  <c r="I1942" i="3" s="1"/>
  <c r="A1943" i="3"/>
  <c r="I1943" i="3" s="1"/>
  <c r="A1944" i="3"/>
  <c r="I1944" i="3" s="1"/>
  <c r="A1945" i="3"/>
  <c r="I1945" i="3" s="1"/>
  <c r="A1946" i="3"/>
  <c r="I1946" i="3" s="1"/>
  <c r="A1947" i="3"/>
  <c r="I1947" i="3" s="1"/>
  <c r="A1948" i="3"/>
  <c r="I1948" i="3" s="1"/>
  <c r="A1949" i="3"/>
  <c r="I1949" i="3" s="1"/>
  <c r="A1950" i="3"/>
  <c r="I1950" i="3" s="1"/>
  <c r="A1951" i="3"/>
  <c r="I1951" i="3" s="1"/>
  <c r="A1952" i="3"/>
  <c r="I1952" i="3" s="1"/>
  <c r="A1953" i="3"/>
  <c r="I1953" i="3" s="1"/>
  <c r="A1954" i="3"/>
  <c r="I1954" i="3" s="1"/>
  <c r="A1955" i="3"/>
  <c r="I1955" i="3" s="1"/>
  <c r="A1956" i="3"/>
  <c r="I1956" i="3" s="1"/>
  <c r="A1957" i="3"/>
  <c r="I1957" i="3" s="1"/>
  <c r="A1958" i="3"/>
  <c r="I1958" i="3" s="1"/>
  <c r="A1959" i="3"/>
  <c r="I1959" i="3" s="1"/>
  <c r="A1960" i="3"/>
  <c r="I1960" i="3" s="1"/>
  <c r="A1961" i="3"/>
  <c r="I1961" i="3" s="1"/>
  <c r="A1962" i="3"/>
  <c r="I1962" i="3" s="1"/>
  <c r="A1963" i="3"/>
  <c r="I1963" i="3" s="1"/>
  <c r="A1964" i="3"/>
  <c r="I1964" i="3" s="1"/>
  <c r="A1965" i="3"/>
  <c r="I1965" i="3" s="1"/>
  <c r="A1966" i="3"/>
  <c r="I1966" i="3" s="1"/>
  <c r="A1967" i="3"/>
  <c r="I1967" i="3" s="1"/>
  <c r="A1968" i="3"/>
  <c r="I1968" i="3" s="1"/>
  <c r="A1969" i="3"/>
  <c r="I1969" i="3" s="1"/>
  <c r="A1970" i="3"/>
  <c r="I1970" i="3" s="1"/>
  <c r="A1971" i="3"/>
  <c r="I1971" i="3" s="1"/>
  <c r="A1972" i="3"/>
  <c r="I1972" i="3" s="1"/>
  <c r="A1973" i="3"/>
  <c r="I1973" i="3" s="1"/>
  <c r="A1974" i="3"/>
  <c r="I1974" i="3" s="1"/>
  <c r="A1975" i="3"/>
  <c r="I1975" i="3" s="1"/>
  <c r="A1976" i="3"/>
  <c r="I1976" i="3" s="1"/>
  <c r="A1977" i="3"/>
  <c r="I1977" i="3" s="1"/>
  <c r="A1978" i="3"/>
  <c r="I1978" i="3" s="1"/>
  <c r="A1979" i="3"/>
  <c r="I1979" i="3" s="1"/>
  <c r="A1980" i="3"/>
  <c r="I1980" i="3" s="1"/>
  <c r="A1981" i="3"/>
  <c r="I1981" i="3" s="1"/>
  <c r="A1982" i="3"/>
  <c r="I1982" i="3" s="1"/>
  <c r="A1983" i="3"/>
  <c r="I1983" i="3" s="1"/>
  <c r="A1984" i="3"/>
  <c r="I1984" i="3" s="1"/>
  <c r="A1985" i="3"/>
  <c r="I1985" i="3" s="1"/>
  <c r="A1986" i="3"/>
  <c r="I1986" i="3" s="1"/>
  <c r="A1987" i="3"/>
  <c r="I1987" i="3" s="1"/>
  <c r="A1988" i="3"/>
  <c r="I1988" i="3" s="1"/>
  <c r="A1989" i="3"/>
  <c r="I1989" i="3" s="1"/>
  <c r="A1990" i="3"/>
  <c r="I1990" i="3" s="1"/>
  <c r="A1991" i="3"/>
  <c r="I1991" i="3" s="1"/>
  <c r="A1992" i="3"/>
  <c r="I1992" i="3" s="1"/>
  <c r="A1993" i="3"/>
  <c r="I1993" i="3" s="1"/>
  <c r="A1994" i="3"/>
  <c r="I1994" i="3" s="1"/>
  <c r="A1995" i="3"/>
  <c r="I1995" i="3" s="1"/>
  <c r="A1996" i="3"/>
  <c r="I1996" i="3" s="1"/>
  <c r="A1997" i="3"/>
  <c r="I1997" i="3" s="1"/>
  <c r="A1998" i="3"/>
  <c r="I1998" i="3" s="1"/>
  <c r="A1999" i="3"/>
  <c r="I1999" i="3" s="1"/>
  <c r="A2000" i="3"/>
  <c r="I2000" i="3" s="1"/>
  <c r="A2001" i="3"/>
  <c r="I2001" i="3" s="1"/>
  <c r="A2002" i="3"/>
  <c r="I2002" i="3" s="1"/>
  <c r="A2003" i="3"/>
  <c r="I2003" i="3" s="1"/>
  <c r="A2004" i="3"/>
  <c r="I2004" i="3" s="1"/>
  <c r="A2005" i="3"/>
  <c r="I2005" i="3" s="1"/>
  <c r="A2006" i="3"/>
  <c r="I2006" i="3" s="1"/>
  <c r="A2007" i="3"/>
  <c r="I2007" i="3" s="1"/>
  <c r="A2008" i="3"/>
  <c r="I2008" i="3" s="1"/>
  <c r="A2009" i="3"/>
  <c r="I2009" i="3" s="1"/>
  <c r="A2010" i="3"/>
  <c r="I2010" i="3" s="1"/>
  <c r="A2011" i="3"/>
  <c r="I2011" i="3" s="1"/>
  <c r="A2012" i="3"/>
  <c r="I2012" i="3" s="1"/>
  <c r="A2013" i="3"/>
  <c r="I2013" i="3" s="1"/>
  <c r="A2014" i="3"/>
  <c r="I2014" i="3" s="1"/>
  <c r="A2015" i="3"/>
  <c r="I2015" i="3" s="1"/>
  <c r="A2016" i="3"/>
  <c r="I2016" i="3" s="1"/>
  <c r="A2017" i="3"/>
  <c r="I2017" i="3" s="1"/>
  <c r="A2018" i="3"/>
  <c r="I2018" i="3" s="1"/>
  <c r="A2019" i="3"/>
  <c r="I2019" i="3" s="1"/>
  <c r="A2020" i="3"/>
  <c r="I2020" i="3" s="1"/>
  <c r="A2021" i="3"/>
  <c r="I2021" i="3" s="1"/>
  <c r="A2022" i="3"/>
  <c r="I2022" i="3" s="1"/>
  <c r="A2023" i="3"/>
  <c r="I2023" i="3" s="1"/>
  <c r="A2024" i="3"/>
  <c r="I2024" i="3" s="1"/>
  <c r="A2025" i="3"/>
  <c r="I2025" i="3" s="1"/>
  <c r="A2026" i="3"/>
  <c r="I2026" i="3" s="1"/>
  <c r="A2027" i="3"/>
  <c r="I2027" i="3" s="1"/>
  <c r="A2028" i="3"/>
  <c r="I2028" i="3" s="1"/>
  <c r="A2029" i="3"/>
  <c r="I2029" i="3" s="1"/>
  <c r="A2030" i="3"/>
  <c r="I2030" i="3" s="1"/>
  <c r="A2031" i="3"/>
  <c r="I2031" i="3" s="1"/>
  <c r="A2032" i="3"/>
  <c r="I2032" i="3" s="1"/>
  <c r="A2033" i="3"/>
  <c r="I2033" i="3" s="1"/>
  <c r="A2034" i="3"/>
  <c r="I2034" i="3" s="1"/>
  <c r="A2035" i="3"/>
  <c r="I2035" i="3" s="1"/>
  <c r="A2036" i="3"/>
  <c r="I2036" i="3" s="1"/>
  <c r="A2037" i="3"/>
  <c r="I2037" i="3" s="1"/>
  <c r="A2038" i="3"/>
  <c r="I2038" i="3" s="1"/>
  <c r="A2039" i="3"/>
  <c r="I2039" i="3" s="1"/>
  <c r="A2040" i="3"/>
  <c r="I2040" i="3" s="1"/>
  <c r="A2041" i="3"/>
  <c r="I2041" i="3" s="1"/>
  <c r="A2042" i="3"/>
  <c r="I2042" i="3" s="1"/>
  <c r="A2043" i="3"/>
  <c r="I2043" i="3" s="1"/>
  <c r="A2044" i="3"/>
  <c r="I2044" i="3" s="1"/>
  <c r="A2045" i="3"/>
  <c r="I2045" i="3" s="1"/>
  <c r="A2046" i="3"/>
  <c r="I2046" i="3" s="1"/>
  <c r="A2047" i="3"/>
  <c r="I2047" i="3" s="1"/>
  <c r="A2048" i="3"/>
  <c r="I2048" i="3" s="1"/>
  <c r="A2049" i="3"/>
  <c r="I2049" i="3" s="1"/>
  <c r="A2050" i="3"/>
  <c r="I2050" i="3" s="1"/>
  <c r="A2051" i="3"/>
  <c r="I2051" i="3" s="1"/>
  <c r="A2052" i="3"/>
  <c r="I2052" i="3" s="1"/>
  <c r="A2053" i="3"/>
  <c r="I2053" i="3" s="1"/>
  <c r="A2054" i="3"/>
  <c r="I2054" i="3" s="1"/>
  <c r="A2055" i="3"/>
  <c r="I2055" i="3" s="1"/>
  <c r="A2056" i="3"/>
  <c r="I2056" i="3" s="1"/>
  <c r="A2057" i="3"/>
  <c r="I2057" i="3" s="1"/>
  <c r="A2058" i="3"/>
  <c r="I2058" i="3" s="1"/>
  <c r="A2059" i="3"/>
  <c r="I2059" i="3" s="1"/>
  <c r="A2060" i="3"/>
  <c r="I2060" i="3" s="1"/>
  <c r="A2061" i="3"/>
  <c r="I2061" i="3" s="1"/>
  <c r="A2062" i="3"/>
  <c r="I2062" i="3" s="1"/>
  <c r="A2063" i="3"/>
  <c r="I2063" i="3" s="1"/>
  <c r="A2064" i="3"/>
  <c r="I2064" i="3" s="1"/>
  <c r="A2065" i="3"/>
  <c r="I2065" i="3" s="1"/>
  <c r="A2066" i="3"/>
  <c r="I2066" i="3" s="1"/>
  <c r="A2067" i="3"/>
  <c r="I2067" i="3" s="1"/>
  <c r="A2068" i="3"/>
  <c r="I2068" i="3" s="1"/>
  <c r="A2069" i="3"/>
  <c r="I2069" i="3" s="1"/>
  <c r="A2070" i="3"/>
  <c r="I2070" i="3" s="1"/>
  <c r="A2071" i="3"/>
  <c r="I2071" i="3" s="1"/>
  <c r="A2072" i="3"/>
  <c r="I2072" i="3" s="1"/>
  <c r="A2073" i="3"/>
  <c r="I2073" i="3" s="1"/>
  <c r="A2074" i="3"/>
  <c r="I2074" i="3" s="1"/>
  <c r="A2075" i="3"/>
  <c r="I2075" i="3" s="1"/>
  <c r="A2076" i="3"/>
  <c r="I2076" i="3" s="1"/>
  <c r="A2077" i="3"/>
  <c r="I2077" i="3" s="1"/>
  <c r="A2078" i="3"/>
  <c r="I2078" i="3" s="1"/>
  <c r="A2079" i="3"/>
  <c r="I2079" i="3" s="1"/>
  <c r="A2080" i="3"/>
  <c r="I2080" i="3" s="1"/>
  <c r="A2081" i="3"/>
  <c r="I2081" i="3" s="1"/>
  <c r="A2082" i="3"/>
  <c r="I2082" i="3" s="1"/>
  <c r="A2083" i="3"/>
  <c r="I2083" i="3" s="1"/>
  <c r="A2084" i="3"/>
  <c r="I2084" i="3" s="1"/>
  <c r="A2085" i="3"/>
  <c r="I2085" i="3" s="1"/>
  <c r="A2086" i="3"/>
  <c r="I2086" i="3" s="1"/>
  <c r="A2087" i="3"/>
  <c r="I2087" i="3" s="1"/>
  <c r="A2088" i="3"/>
  <c r="I2088" i="3" s="1"/>
  <c r="A2089" i="3"/>
  <c r="I2089" i="3" s="1"/>
  <c r="A2090" i="3"/>
  <c r="I2090" i="3" s="1"/>
  <c r="A2091" i="3"/>
  <c r="I2091" i="3" s="1"/>
  <c r="A2092" i="3"/>
  <c r="I2092" i="3" s="1"/>
  <c r="A2093" i="3"/>
  <c r="I2093" i="3" s="1"/>
  <c r="A2094" i="3"/>
  <c r="I2094" i="3" s="1"/>
  <c r="A2095" i="3"/>
  <c r="I2095" i="3" s="1"/>
  <c r="A2096" i="3"/>
  <c r="I2096" i="3" s="1"/>
  <c r="A2097" i="3"/>
  <c r="I2097" i="3" s="1"/>
  <c r="A2098" i="3"/>
  <c r="I2098" i="3" s="1"/>
  <c r="A2099" i="3"/>
  <c r="I2099" i="3" s="1"/>
  <c r="A2100" i="3"/>
  <c r="I2100" i="3" s="1"/>
  <c r="A2101" i="3"/>
  <c r="I2101" i="3" s="1"/>
  <c r="A2102" i="3"/>
  <c r="I2102" i="3" s="1"/>
  <c r="A2103" i="3"/>
  <c r="I2103" i="3" s="1"/>
  <c r="A2104" i="3"/>
  <c r="I2104" i="3" s="1"/>
  <c r="A2105" i="3"/>
  <c r="I2105" i="3" s="1"/>
  <c r="A2106" i="3"/>
  <c r="I2106" i="3" s="1"/>
  <c r="A2107" i="3"/>
  <c r="I2107" i="3" s="1"/>
  <c r="A2108" i="3"/>
  <c r="I2108" i="3" s="1"/>
  <c r="A2109" i="3"/>
  <c r="I2109" i="3" s="1"/>
  <c r="A2110" i="3"/>
  <c r="I2110" i="3" s="1"/>
  <c r="A2111" i="3"/>
  <c r="I2111" i="3" s="1"/>
  <c r="A2112" i="3"/>
  <c r="I2112" i="3" s="1"/>
  <c r="A2113" i="3"/>
  <c r="I2113" i="3" s="1"/>
  <c r="A2114" i="3"/>
  <c r="I2114" i="3" s="1"/>
  <c r="A2115" i="3"/>
  <c r="I2115" i="3" s="1"/>
  <c r="A2116" i="3"/>
  <c r="I2116" i="3" s="1"/>
  <c r="A2117" i="3"/>
  <c r="I2117" i="3" s="1"/>
  <c r="A2118" i="3"/>
  <c r="I2118" i="3" s="1"/>
  <c r="A2119" i="3"/>
  <c r="I2119" i="3" s="1"/>
  <c r="A2120" i="3"/>
  <c r="I2120" i="3" s="1"/>
  <c r="A2121" i="3"/>
  <c r="I2121" i="3" s="1"/>
  <c r="A2122" i="3"/>
  <c r="I2122" i="3" s="1"/>
  <c r="A2123" i="3"/>
  <c r="I2123" i="3" s="1"/>
  <c r="A2124" i="3"/>
  <c r="I2124" i="3" s="1"/>
  <c r="A2125" i="3"/>
  <c r="I2125" i="3" s="1"/>
  <c r="A2126" i="3"/>
  <c r="I2126" i="3" s="1"/>
  <c r="A2127" i="3"/>
  <c r="I2127" i="3" s="1"/>
  <c r="A2128" i="3"/>
  <c r="I2128" i="3" s="1"/>
  <c r="A2129" i="3"/>
  <c r="I2129" i="3" s="1"/>
  <c r="A2130" i="3"/>
  <c r="I2130" i="3" s="1"/>
  <c r="A2131" i="3"/>
  <c r="I2131" i="3" s="1"/>
  <c r="A2132" i="3"/>
  <c r="I2132" i="3" s="1"/>
  <c r="A2133" i="3"/>
  <c r="I2133" i="3" s="1"/>
  <c r="A2134" i="3"/>
  <c r="I2134" i="3" s="1"/>
  <c r="A2135" i="3"/>
  <c r="I2135" i="3" s="1"/>
  <c r="A2136" i="3"/>
  <c r="I2136" i="3" s="1"/>
  <c r="A2137" i="3"/>
  <c r="I2137" i="3" s="1"/>
  <c r="A2138" i="3"/>
  <c r="I2138" i="3" s="1"/>
  <c r="A2139" i="3"/>
  <c r="I2139" i="3" s="1"/>
  <c r="A2140" i="3"/>
  <c r="I2140" i="3" s="1"/>
  <c r="A2141" i="3"/>
  <c r="I2141" i="3" s="1"/>
  <c r="A2142" i="3"/>
  <c r="I2142" i="3" s="1"/>
  <c r="A2143" i="3"/>
  <c r="I2143" i="3" s="1"/>
  <c r="A2144" i="3"/>
  <c r="I2144" i="3" s="1"/>
  <c r="A2145" i="3"/>
  <c r="I2145" i="3" s="1"/>
  <c r="A2146" i="3"/>
  <c r="I2146" i="3" s="1"/>
  <c r="A2147" i="3"/>
  <c r="I2147" i="3" s="1"/>
  <c r="A2148" i="3"/>
  <c r="I2148" i="3" s="1"/>
  <c r="A2149" i="3"/>
  <c r="I2149" i="3" s="1"/>
  <c r="A2150" i="3"/>
  <c r="I2150" i="3" s="1"/>
  <c r="A2151" i="3"/>
  <c r="I2151" i="3" s="1"/>
  <c r="A2152" i="3"/>
  <c r="I2152" i="3" s="1"/>
  <c r="A2153" i="3"/>
  <c r="I2153" i="3" s="1"/>
  <c r="A2154" i="3"/>
  <c r="I2154" i="3" s="1"/>
  <c r="A2155" i="3"/>
  <c r="I2155" i="3" s="1"/>
  <c r="A2156" i="3"/>
  <c r="I2156" i="3" s="1"/>
  <c r="A2157" i="3"/>
  <c r="I2157" i="3" s="1"/>
  <c r="A2158" i="3"/>
  <c r="I2158" i="3" s="1"/>
  <c r="A2159" i="3"/>
  <c r="I2159" i="3" s="1"/>
  <c r="A2160" i="3"/>
  <c r="I2160" i="3" s="1"/>
  <c r="A2161" i="3"/>
  <c r="I2161" i="3" s="1"/>
  <c r="A2162" i="3"/>
  <c r="I2162" i="3" s="1"/>
  <c r="A2163" i="3"/>
  <c r="I2163" i="3" s="1"/>
  <c r="A2164" i="3"/>
  <c r="I2164" i="3" s="1"/>
  <c r="A2165" i="3"/>
  <c r="I2165" i="3" s="1"/>
  <c r="A2166" i="3"/>
  <c r="I2166" i="3" s="1"/>
  <c r="A2167" i="3"/>
  <c r="I2167" i="3" s="1"/>
  <c r="A2168" i="3"/>
  <c r="I2168" i="3" s="1"/>
  <c r="A2169" i="3"/>
  <c r="I2169" i="3" s="1"/>
  <c r="A2170" i="3"/>
  <c r="I2170" i="3" s="1"/>
  <c r="A2171" i="3"/>
  <c r="I2171" i="3" s="1"/>
  <c r="A2172" i="3"/>
  <c r="I2172" i="3" s="1"/>
  <c r="A2173" i="3"/>
  <c r="I2173" i="3" s="1"/>
  <c r="A2174" i="3"/>
  <c r="I2174" i="3" s="1"/>
  <c r="A2175" i="3"/>
  <c r="I2175" i="3" s="1"/>
  <c r="A2176" i="3"/>
  <c r="I2176" i="3" s="1"/>
  <c r="A2177" i="3"/>
  <c r="I2177" i="3" s="1"/>
  <c r="A2178" i="3"/>
  <c r="I2178" i="3" s="1"/>
  <c r="A2179" i="3"/>
  <c r="I2179" i="3" s="1"/>
  <c r="A2180" i="3"/>
  <c r="I2180" i="3" s="1"/>
  <c r="A2181" i="3"/>
  <c r="I2181" i="3" s="1"/>
  <c r="A2182" i="3"/>
  <c r="I2182" i="3" s="1"/>
  <c r="A2183" i="3"/>
  <c r="I2183" i="3" s="1"/>
  <c r="A2184" i="3"/>
  <c r="I2184" i="3" s="1"/>
  <c r="A2185" i="3"/>
  <c r="I2185" i="3" s="1"/>
  <c r="A2186" i="3"/>
  <c r="I2186" i="3" s="1"/>
  <c r="A2187" i="3"/>
  <c r="I2187" i="3" s="1"/>
  <c r="A2188" i="3"/>
  <c r="I2188" i="3" s="1"/>
  <c r="A2189" i="3"/>
  <c r="I2189" i="3" s="1"/>
  <c r="A2190" i="3"/>
  <c r="I2190" i="3" s="1"/>
  <c r="A2191" i="3"/>
  <c r="I2191" i="3" s="1"/>
  <c r="A2192" i="3"/>
  <c r="I2192" i="3" s="1"/>
  <c r="A2193" i="3"/>
  <c r="I2193" i="3" s="1"/>
  <c r="A2194" i="3"/>
  <c r="I2194" i="3" s="1"/>
  <c r="A2195" i="3"/>
  <c r="I2195" i="3" s="1"/>
  <c r="A2196" i="3"/>
  <c r="I2196" i="3" s="1"/>
  <c r="A2197" i="3"/>
  <c r="I2197" i="3" s="1"/>
  <c r="A2198" i="3"/>
  <c r="I2198" i="3" s="1"/>
  <c r="A2199" i="3"/>
  <c r="I2199" i="3" s="1"/>
  <c r="A2200" i="3"/>
  <c r="I2200" i="3" s="1"/>
  <c r="A2201" i="3"/>
  <c r="I2201" i="3" s="1"/>
  <c r="A2202" i="3"/>
  <c r="I2202" i="3" s="1"/>
  <c r="A2203" i="3"/>
  <c r="I2203" i="3" s="1"/>
  <c r="A2204" i="3"/>
  <c r="I2204" i="3" s="1"/>
  <c r="A2205" i="3"/>
  <c r="I2205" i="3" s="1"/>
  <c r="A2206" i="3"/>
  <c r="I2206" i="3" s="1"/>
  <c r="A2207" i="3"/>
  <c r="I2207" i="3" s="1"/>
  <c r="A2208" i="3"/>
  <c r="I2208" i="3" s="1"/>
  <c r="A2209" i="3"/>
  <c r="I2209" i="3" s="1"/>
  <c r="A2210" i="3"/>
  <c r="I2210" i="3" s="1"/>
  <c r="A2211" i="3"/>
  <c r="I2211" i="3" s="1"/>
  <c r="A2212" i="3"/>
  <c r="I2212" i="3" s="1"/>
  <c r="A2213" i="3"/>
  <c r="I2213" i="3" s="1"/>
  <c r="A2214" i="3"/>
  <c r="I2214" i="3" s="1"/>
  <c r="A2215" i="3"/>
  <c r="I2215" i="3" s="1"/>
  <c r="A2216" i="3"/>
  <c r="I2216" i="3" s="1"/>
  <c r="A2217" i="3"/>
  <c r="I2217" i="3" s="1"/>
  <c r="A2218" i="3"/>
  <c r="I2218" i="3" s="1"/>
  <c r="A2219" i="3"/>
  <c r="I2219" i="3" s="1"/>
  <c r="A2220" i="3"/>
  <c r="I2220" i="3" s="1"/>
  <c r="A2221" i="3"/>
  <c r="I2221" i="3" s="1"/>
  <c r="A2222" i="3"/>
  <c r="I2222" i="3" s="1"/>
  <c r="A2223" i="3"/>
  <c r="I2223" i="3" s="1"/>
  <c r="A2224" i="3"/>
  <c r="I2224" i="3" s="1"/>
  <c r="A2225" i="3"/>
  <c r="I2225" i="3" s="1"/>
  <c r="A2226" i="3"/>
  <c r="I2226" i="3" s="1"/>
  <c r="A2227" i="3"/>
  <c r="I2227" i="3" s="1"/>
  <c r="A2228" i="3"/>
  <c r="I2228" i="3" s="1"/>
  <c r="A2229" i="3"/>
  <c r="I2229" i="3" s="1"/>
  <c r="A2230" i="3"/>
  <c r="I2230" i="3" s="1"/>
  <c r="A2231" i="3"/>
  <c r="I2231" i="3" s="1"/>
  <c r="A2232" i="3"/>
  <c r="I2232" i="3" s="1"/>
  <c r="A2233" i="3"/>
  <c r="I2233" i="3" s="1"/>
  <c r="A2234" i="3"/>
  <c r="I2234" i="3" s="1"/>
  <c r="A2235" i="3"/>
  <c r="I2235" i="3" s="1"/>
  <c r="A2236" i="3"/>
  <c r="I2236" i="3" s="1"/>
  <c r="A2237" i="3"/>
  <c r="I2237" i="3" s="1"/>
  <c r="A2238" i="3"/>
  <c r="I2238" i="3" s="1"/>
  <c r="A2239" i="3"/>
  <c r="I2239" i="3" s="1"/>
  <c r="A2240" i="3"/>
  <c r="I2240" i="3" s="1"/>
  <c r="A2241" i="3"/>
  <c r="I2241" i="3" s="1"/>
  <c r="A2242" i="3"/>
  <c r="I2242" i="3" s="1"/>
  <c r="A2243" i="3"/>
  <c r="I2243" i="3" s="1"/>
  <c r="A2244" i="3"/>
  <c r="I2244" i="3" s="1"/>
  <c r="A2245" i="3"/>
  <c r="I2245" i="3" s="1"/>
  <c r="A2246" i="3"/>
  <c r="I2246" i="3" s="1"/>
  <c r="A2247" i="3"/>
  <c r="I2247" i="3" s="1"/>
  <c r="A2248" i="3"/>
  <c r="I2248" i="3" s="1"/>
  <c r="A2249" i="3"/>
  <c r="I2249" i="3" s="1"/>
  <c r="A2250" i="3"/>
  <c r="I2250" i="3" s="1"/>
  <c r="A2251" i="3"/>
  <c r="I2251" i="3" s="1"/>
  <c r="A2252" i="3"/>
  <c r="I2252" i="3" s="1"/>
  <c r="A2253" i="3"/>
  <c r="I2253" i="3" s="1"/>
  <c r="A2254" i="3"/>
  <c r="I2254" i="3" s="1"/>
  <c r="A2255" i="3"/>
  <c r="I2255" i="3" s="1"/>
  <c r="A2256" i="3"/>
  <c r="I2256" i="3" s="1"/>
  <c r="A2257" i="3"/>
  <c r="I2257" i="3" s="1"/>
  <c r="A2258" i="3"/>
  <c r="I2258" i="3" s="1"/>
  <c r="A2259" i="3"/>
  <c r="I2259" i="3" s="1"/>
  <c r="A2260" i="3"/>
  <c r="I2260" i="3" s="1"/>
  <c r="A2261" i="3"/>
  <c r="I2261" i="3" s="1"/>
  <c r="A2262" i="3"/>
  <c r="I2262" i="3" s="1"/>
  <c r="A2263" i="3"/>
  <c r="I2263" i="3" s="1"/>
  <c r="A2264" i="3"/>
  <c r="I2264" i="3" s="1"/>
  <c r="A2265" i="3"/>
  <c r="I2265" i="3" s="1"/>
  <c r="A2266" i="3"/>
  <c r="I2266" i="3" s="1"/>
  <c r="A2267" i="3"/>
  <c r="I2267" i="3" s="1"/>
  <c r="A2268" i="3"/>
  <c r="I2268" i="3" s="1"/>
  <c r="A2269" i="3"/>
  <c r="I2269" i="3" s="1"/>
  <c r="A2270" i="3"/>
  <c r="I2270" i="3" s="1"/>
  <c r="A2271" i="3"/>
  <c r="I2271" i="3" s="1"/>
  <c r="A2272" i="3"/>
  <c r="I2272" i="3" s="1"/>
  <c r="A2273" i="3"/>
  <c r="I2273" i="3" s="1"/>
  <c r="A2274" i="3"/>
  <c r="I2274" i="3" s="1"/>
  <c r="A2275" i="3"/>
  <c r="I2275" i="3" s="1"/>
  <c r="A2276" i="3"/>
  <c r="I2276" i="3" s="1"/>
  <c r="A2277" i="3"/>
  <c r="I2277" i="3" s="1"/>
  <c r="A2278" i="3"/>
  <c r="I2278" i="3" s="1"/>
  <c r="A2279" i="3"/>
  <c r="I2279" i="3" s="1"/>
  <c r="A2280" i="3"/>
  <c r="I2280" i="3" s="1"/>
  <c r="A2281" i="3"/>
  <c r="I2281" i="3" s="1"/>
  <c r="A2282" i="3"/>
  <c r="I2282" i="3" s="1"/>
  <c r="A2283" i="3"/>
  <c r="I2283" i="3" s="1"/>
  <c r="A2284" i="3"/>
  <c r="I2284" i="3" s="1"/>
  <c r="A2285" i="3"/>
  <c r="I2285" i="3" s="1"/>
  <c r="A2286" i="3"/>
  <c r="I2286" i="3" s="1"/>
  <c r="A2287" i="3"/>
  <c r="I2287" i="3" s="1"/>
  <c r="A2288" i="3"/>
  <c r="I2288" i="3" s="1"/>
  <c r="A2289" i="3"/>
  <c r="I2289" i="3" s="1"/>
  <c r="A2290" i="3"/>
  <c r="I2290" i="3" s="1"/>
  <c r="A2291" i="3"/>
  <c r="I2291" i="3" s="1"/>
  <c r="A2292" i="3"/>
  <c r="I2292" i="3" s="1"/>
  <c r="A2293" i="3"/>
  <c r="I2293" i="3" s="1"/>
  <c r="A2294" i="3"/>
  <c r="I2294" i="3" s="1"/>
  <c r="A2295" i="3"/>
  <c r="I2295" i="3" s="1"/>
  <c r="A2296" i="3"/>
  <c r="I2296" i="3" s="1"/>
  <c r="A2297" i="3"/>
  <c r="I2297" i="3" s="1"/>
  <c r="A2298" i="3"/>
  <c r="I2298" i="3" s="1"/>
  <c r="A2299" i="3"/>
  <c r="I2299" i="3" s="1"/>
  <c r="A2300" i="3"/>
  <c r="I2300" i="3" s="1"/>
  <c r="A2301" i="3"/>
  <c r="I2301" i="3" s="1"/>
  <c r="A2302" i="3"/>
  <c r="I2302" i="3" s="1"/>
  <c r="A2303" i="3"/>
  <c r="I2303" i="3" s="1"/>
  <c r="A2304" i="3"/>
  <c r="I2304" i="3" s="1"/>
  <c r="A2305" i="3"/>
  <c r="I2305" i="3" s="1"/>
  <c r="A2306" i="3"/>
  <c r="I2306" i="3" s="1"/>
  <c r="A2307" i="3"/>
  <c r="I2307" i="3" s="1"/>
  <c r="A2308" i="3"/>
  <c r="I2308" i="3" s="1"/>
  <c r="A2309" i="3"/>
  <c r="I2309" i="3" s="1"/>
  <c r="A2310" i="3"/>
  <c r="I2310" i="3" s="1"/>
  <c r="A2311" i="3"/>
  <c r="I2311" i="3" s="1"/>
  <c r="A2312" i="3"/>
  <c r="I2312" i="3" s="1"/>
  <c r="A2313" i="3"/>
  <c r="I2313" i="3" s="1"/>
  <c r="A2314" i="3"/>
  <c r="I2314" i="3" s="1"/>
  <c r="A2315" i="3"/>
  <c r="I2315" i="3" s="1"/>
  <c r="A2316" i="3"/>
  <c r="I2316" i="3" s="1"/>
  <c r="A2317" i="3"/>
  <c r="I2317" i="3" s="1"/>
  <c r="A2318" i="3"/>
  <c r="I2318" i="3" s="1"/>
  <c r="A2319" i="3"/>
  <c r="I2319" i="3" s="1"/>
  <c r="A2320" i="3"/>
  <c r="I2320" i="3" s="1"/>
  <c r="A2321" i="3"/>
  <c r="I2321" i="3" s="1"/>
  <c r="A2322" i="3"/>
  <c r="I2322" i="3" s="1"/>
  <c r="A2323" i="3"/>
  <c r="I2323" i="3" s="1"/>
  <c r="A2324" i="3"/>
  <c r="I2324" i="3" s="1"/>
  <c r="A2325" i="3"/>
  <c r="I2325" i="3" s="1"/>
  <c r="A2326" i="3"/>
  <c r="I2326" i="3" s="1"/>
  <c r="A2327" i="3"/>
  <c r="I2327" i="3" s="1"/>
  <c r="A2328" i="3"/>
  <c r="I2328" i="3" s="1"/>
  <c r="A2329" i="3"/>
  <c r="I2329" i="3" s="1"/>
  <c r="A2330" i="3"/>
  <c r="I2330" i="3" s="1"/>
  <c r="A2331" i="3"/>
  <c r="I2331" i="3" s="1"/>
  <c r="A2332" i="3"/>
  <c r="I2332" i="3" s="1"/>
  <c r="A2333" i="3"/>
  <c r="I2333" i="3" s="1"/>
  <c r="A2334" i="3"/>
  <c r="I2334" i="3" s="1"/>
  <c r="A2335" i="3"/>
  <c r="I2335" i="3" s="1"/>
  <c r="A2336" i="3"/>
  <c r="I2336" i="3" s="1"/>
  <c r="A2337" i="3"/>
  <c r="I2337" i="3" s="1"/>
  <c r="A2338" i="3"/>
  <c r="I2338" i="3" s="1"/>
  <c r="A2339" i="3"/>
  <c r="I2339" i="3" s="1"/>
  <c r="A2340" i="3"/>
  <c r="I2340" i="3" s="1"/>
  <c r="A2341" i="3"/>
  <c r="I2341" i="3" s="1"/>
  <c r="A2342" i="3"/>
  <c r="I2342" i="3" s="1"/>
  <c r="A2343" i="3"/>
  <c r="I2343" i="3" s="1"/>
  <c r="A2344" i="3"/>
  <c r="I2344" i="3" s="1"/>
  <c r="A2345" i="3"/>
  <c r="I2345" i="3" s="1"/>
  <c r="A2346" i="3"/>
  <c r="I2346" i="3" s="1"/>
  <c r="A2347" i="3"/>
  <c r="I2347" i="3" s="1"/>
  <c r="A2348" i="3"/>
  <c r="I2348" i="3" s="1"/>
  <c r="A2349" i="3"/>
  <c r="I2349" i="3" s="1"/>
  <c r="A2350" i="3"/>
  <c r="I2350" i="3" s="1"/>
  <c r="A2351" i="3"/>
  <c r="I2351" i="3" s="1"/>
  <c r="A2352" i="3"/>
  <c r="I2352" i="3" s="1"/>
  <c r="A2353" i="3"/>
  <c r="I2353" i="3" s="1"/>
  <c r="A2354" i="3"/>
  <c r="I2354" i="3" s="1"/>
  <c r="A2355" i="3"/>
  <c r="I2355" i="3" s="1"/>
  <c r="A2356" i="3"/>
  <c r="I2356" i="3" s="1"/>
  <c r="A2357" i="3"/>
  <c r="I2357" i="3" s="1"/>
  <c r="A2358" i="3"/>
  <c r="I2358" i="3" s="1"/>
  <c r="A2359" i="3"/>
  <c r="I2359" i="3" s="1"/>
  <c r="A2360" i="3"/>
  <c r="I2360" i="3" s="1"/>
  <c r="A2361" i="3"/>
  <c r="I2361" i="3" s="1"/>
  <c r="A2362" i="3"/>
  <c r="I2362" i="3" s="1"/>
  <c r="A2363" i="3"/>
  <c r="I2363" i="3" s="1"/>
  <c r="A2364" i="3"/>
  <c r="I2364" i="3" s="1"/>
  <c r="A2365" i="3"/>
  <c r="I2365" i="3" s="1"/>
  <c r="A2366" i="3"/>
  <c r="I2366" i="3" s="1"/>
  <c r="A2367" i="3"/>
  <c r="I2367" i="3" s="1"/>
  <c r="A2368" i="3"/>
  <c r="I2368" i="3" s="1"/>
  <c r="A2369" i="3"/>
  <c r="I2369" i="3" s="1"/>
  <c r="A2370" i="3"/>
  <c r="I2370" i="3" s="1"/>
  <c r="A2371" i="3"/>
  <c r="I2371" i="3" s="1"/>
  <c r="A2372" i="3"/>
  <c r="I2372" i="3" s="1"/>
  <c r="A2373" i="3"/>
  <c r="I2373" i="3" s="1"/>
  <c r="A2374" i="3"/>
  <c r="I2374" i="3" s="1"/>
  <c r="A2375" i="3"/>
  <c r="I2375" i="3" s="1"/>
  <c r="A2376" i="3"/>
  <c r="I2376" i="3" s="1"/>
  <c r="A2377" i="3"/>
  <c r="I2377" i="3" s="1"/>
  <c r="A2378" i="3"/>
  <c r="I2378" i="3" s="1"/>
  <c r="A2379" i="3"/>
  <c r="I2379" i="3" s="1"/>
  <c r="A2380" i="3"/>
  <c r="I2380" i="3" s="1"/>
  <c r="A2381" i="3"/>
  <c r="I2381" i="3" s="1"/>
  <c r="A2382" i="3"/>
  <c r="I2382" i="3" s="1"/>
  <c r="A2383" i="3"/>
  <c r="I2383" i="3" s="1"/>
  <c r="A2384" i="3"/>
  <c r="I2384" i="3" s="1"/>
  <c r="A2385" i="3"/>
  <c r="I2385" i="3" s="1"/>
  <c r="A2386" i="3"/>
  <c r="I2386" i="3" s="1"/>
  <c r="A2387" i="3"/>
  <c r="I2387" i="3" s="1"/>
  <c r="A2388" i="3"/>
  <c r="I2388" i="3" s="1"/>
  <c r="A2389" i="3"/>
  <c r="I2389" i="3" s="1"/>
  <c r="A2390" i="3"/>
  <c r="I2390" i="3" s="1"/>
  <c r="A2391" i="3"/>
  <c r="I2391" i="3" s="1"/>
  <c r="A2392" i="3"/>
  <c r="I2392" i="3" s="1"/>
  <c r="A2393" i="3"/>
  <c r="I2393" i="3" s="1"/>
  <c r="A2394" i="3"/>
  <c r="I2394" i="3" s="1"/>
  <c r="A2395" i="3"/>
  <c r="I2395" i="3" s="1"/>
  <c r="A2396" i="3"/>
  <c r="I2396" i="3" s="1"/>
  <c r="A2397" i="3"/>
  <c r="I2397" i="3" s="1"/>
  <c r="A2398" i="3"/>
  <c r="I2398" i="3" s="1"/>
  <c r="A2399" i="3"/>
  <c r="I2399" i="3" s="1"/>
  <c r="A2400" i="3"/>
  <c r="I2400" i="3" s="1"/>
  <c r="A2401" i="3"/>
  <c r="I2401" i="3" s="1"/>
  <c r="A2402" i="3"/>
  <c r="I2402" i="3" s="1"/>
  <c r="A2403" i="3"/>
  <c r="I2403" i="3" s="1"/>
  <c r="A2404" i="3"/>
  <c r="I2404" i="3" s="1"/>
  <c r="A2405" i="3"/>
  <c r="I2405" i="3" s="1"/>
  <c r="A2406" i="3"/>
  <c r="I2406" i="3" s="1"/>
  <c r="A2407" i="3"/>
  <c r="I2407" i="3" s="1"/>
  <c r="A2408" i="3"/>
  <c r="I2408" i="3" s="1"/>
  <c r="A2409" i="3"/>
  <c r="I2409" i="3" s="1"/>
  <c r="A2410" i="3"/>
  <c r="I2410" i="3" s="1"/>
  <c r="A2411" i="3"/>
  <c r="I2411" i="3" s="1"/>
  <c r="A2412" i="3"/>
  <c r="I2412" i="3" s="1"/>
  <c r="A2413" i="3"/>
  <c r="I2413" i="3" s="1"/>
  <c r="A2414" i="3"/>
  <c r="I2414" i="3" s="1"/>
  <c r="A2415" i="3"/>
  <c r="I2415" i="3" s="1"/>
  <c r="A2416" i="3"/>
  <c r="I2416" i="3" s="1"/>
  <c r="A2417" i="3"/>
  <c r="I2417" i="3" s="1"/>
  <c r="A2418" i="3"/>
  <c r="I2418" i="3" s="1"/>
  <c r="A2419" i="3"/>
  <c r="I2419" i="3" s="1"/>
  <c r="A2420" i="3"/>
  <c r="I2420" i="3" s="1"/>
  <c r="A2421" i="3"/>
  <c r="I2421" i="3" s="1"/>
  <c r="A2422" i="3"/>
  <c r="I2422" i="3" s="1"/>
  <c r="A2423" i="3"/>
  <c r="I2423" i="3" s="1"/>
  <c r="A2424" i="3"/>
  <c r="I2424" i="3" s="1"/>
  <c r="A2425" i="3"/>
  <c r="I2425" i="3" s="1"/>
  <c r="A2426" i="3"/>
  <c r="I2426" i="3" s="1"/>
  <c r="A2427" i="3"/>
  <c r="I2427" i="3" s="1"/>
  <c r="A2428" i="3"/>
  <c r="I2428" i="3" s="1"/>
  <c r="A2429" i="3"/>
  <c r="I2429" i="3" s="1"/>
  <c r="A2430" i="3"/>
  <c r="I2430" i="3" s="1"/>
  <c r="A2431" i="3"/>
  <c r="I2431" i="3" s="1"/>
  <c r="A2432" i="3"/>
  <c r="I2432" i="3" s="1"/>
  <c r="A2433" i="3"/>
  <c r="I2433" i="3" s="1"/>
  <c r="A2434" i="3"/>
  <c r="I2434" i="3" s="1"/>
  <c r="A2435" i="3"/>
  <c r="I2435" i="3" s="1"/>
  <c r="A2436" i="3"/>
  <c r="I2436" i="3" s="1"/>
  <c r="A2437" i="3"/>
  <c r="I2437" i="3" s="1"/>
  <c r="A2438" i="3"/>
  <c r="I2438" i="3" s="1"/>
  <c r="A2439" i="3"/>
  <c r="I2439" i="3" s="1"/>
  <c r="A2440" i="3"/>
  <c r="I2440" i="3" s="1"/>
  <c r="A2441" i="3"/>
  <c r="I2441" i="3" s="1"/>
  <c r="A2442" i="3"/>
  <c r="I2442" i="3" s="1"/>
  <c r="A2443" i="3"/>
  <c r="I2443" i="3" s="1"/>
  <c r="A2444" i="3"/>
  <c r="I2444" i="3" s="1"/>
  <c r="A2445" i="3"/>
  <c r="I2445" i="3" s="1"/>
  <c r="A2446" i="3"/>
  <c r="I2446" i="3" s="1"/>
  <c r="A2447" i="3"/>
  <c r="I2447" i="3" s="1"/>
  <c r="A2448" i="3"/>
  <c r="I2448" i="3" s="1"/>
  <c r="A2449" i="3"/>
  <c r="I2449" i="3" s="1"/>
  <c r="A2450" i="3"/>
  <c r="I2450" i="3" s="1"/>
  <c r="A2451" i="3"/>
  <c r="I2451" i="3" s="1"/>
  <c r="A2452" i="3"/>
  <c r="I2452" i="3" s="1"/>
  <c r="A2453" i="3"/>
  <c r="I2453" i="3" s="1"/>
  <c r="A2454" i="3"/>
  <c r="I2454" i="3" s="1"/>
  <c r="A2455" i="3"/>
  <c r="I2455" i="3" s="1"/>
  <c r="A2456" i="3"/>
  <c r="I2456" i="3" s="1"/>
  <c r="A2457" i="3"/>
  <c r="I2457" i="3" s="1"/>
  <c r="A2458" i="3"/>
  <c r="I2458" i="3" s="1"/>
  <c r="A2459" i="3"/>
  <c r="I2459" i="3" s="1"/>
  <c r="A2460" i="3"/>
  <c r="I2460" i="3" s="1"/>
  <c r="A2461" i="3"/>
  <c r="I2461" i="3" s="1"/>
  <c r="A2462" i="3"/>
  <c r="I2462" i="3" s="1"/>
  <c r="A2463" i="3"/>
  <c r="I2463" i="3" s="1"/>
  <c r="A2464" i="3"/>
  <c r="I2464" i="3" s="1"/>
  <c r="A2465" i="3"/>
  <c r="I2465" i="3" s="1"/>
  <c r="A2466" i="3"/>
  <c r="I2466" i="3" s="1"/>
  <c r="A2467" i="3"/>
  <c r="I2467" i="3" s="1"/>
  <c r="A2468" i="3"/>
  <c r="I2468" i="3" s="1"/>
  <c r="A2469" i="3"/>
  <c r="I2469" i="3" s="1"/>
  <c r="A2470" i="3"/>
  <c r="I2470" i="3" s="1"/>
  <c r="A2471" i="3"/>
  <c r="I2471" i="3" s="1"/>
  <c r="A2472" i="3"/>
  <c r="I2472" i="3" s="1"/>
  <c r="A2473" i="3"/>
  <c r="I2473" i="3" s="1"/>
  <c r="A2474" i="3"/>
  <c r="I2474" i="3" s="1"/>
  <c r="A2475" i="3"/>
  <c r="I2475" i="3" s="1"/>
  <c r="A2476" i="3"/>
  <c r="I2476" i="3" s="1"/>
  <c r="A2477" i="3"/>
  <c r="I2477" i="3" s="1"/>
  <c r="A2478" i="3"/>
  <c r="I2478" i="3" s="1"/>
  <c r="A2479" i="3"/>
  <c r="I2479" i="3" s="1"/>
  <c r="A2480" i="3"/>
  <c r="I2480" i="3" s="1"/>
  <c r="A2481" i="3"/>
  <c r="I2481" i="3" s="1"/>
  <c r="A2482" i="3"/>
  <c r="I2482" i="3" s="1"/>
  <c r="A2483" i="3"/>
  <c r="I2483" i="3" s="1"/>
  <c r="A2484" i="3"/>
  <c r="I2484" i="3" s="1"/>
  <c r="A2485" i="3"/>
  <c r="I2485" i="3" s="1"/>
  <c r="A2486" i="3"/>
  <c r="I2486" i="3" s="1"/>
  <c r="A2487" i="3"/>
  <c r="I2487" i="3" s="1"/>
  <c r="A2488" i="3"/>
  <c r="I2488" i="3" s="1"/>
  <c r="A2489" i="3"/>
  <c r="I2489" i="3" s="1"/>
  <c r="A2490" i="3"/>
  <c r="I2490" i="3" s="1"/>
  <c r="A2491" i="3"/>
  <c r="I2491" i="3" s="1"/>
  <c r="A2492" i="3"/>
  <c r="I2492" i="3" s="1"/>
  <c r="A2493" i="3"/>
  <c r="I2493" i="3" s="1"/>
  <c r="A2494" i="3"/>
  <c r="I2494" i="3" s="1"/>
  <c r="A2495" i="3"/>
  <c r="I2495" i="3" s="1"/>
  <c r="A2496" i="3"/>
  <c r="I2496" i="3" s="1"/>
  <c r="A2497" i="3"/>
  <c r="I2497" i="3" s="1"/>
  <c r="A2498" i="3"/>
  <c r="I2498" i="3" s="1"/>
  <c r="A2499" i="3"/>
  <c r="I2499" i="3" s="1"/>
  <c r="A2500" i="3"/>
  <c r="I2500" i="3" s="1"/>
  <c r="A2501" i="3"/>
  <c r="I2501" i="3" s="1"/>
  <c r="A2502" i="3"/>
  <c r="I2502" i="3" s="1"/>
  <c r="A2503" i="3"/>
  <c r="I2503" i="3" s="1"/>
  <c r="A2504" i="3"/>
  <c r="I2504" i="3" s="1"/>
  <c r="A2505" i="3"/>
  <c r="I2505" i="3" s="1"/>
  <c r="A2506" i="3"/>
  <c r="I2506" i="3" s="1"/>
  <c r="A2507" i="3"/>
  <c r="I2507" i="3" s="1"/>
  <c r="A2508" i="3"/>
  <c r="I2508" i="3" s="1"/>
  <c r="A2509" i="3"/>
  <c r="I2509" i="3" s="1"/>
  <c r="A2510" i="3"/>
  <c r="I2510" i="3" s="1"/>
  <c r="A2511" i="3"/>
  <c r="I2511" i="3" s="1"/>
  <c r="A2512" i="3"/>
  <c r="I2512" i="3" s="1"/>
  <c r="A2513" i="3"/>
  <c r="I2513" i="3" s="1"/>
  <c r="A2514" i="3"/>
  <c r="I2514" i="3" s="1"/>
  <c r="A2515" i="3"/>
  <c r="I2515" i="3" s="1"/>
  <c r="A2516" i="3"/>
  <c r="I2516" i="3" s="1"/>
  <c r="A2517" i="3"/>
  <c r="I2517" i="3" s="1"/>
  <c r="A2518" i="3"/>
  <c r="I2518" i="3" s="1"/>
  <c r="A2519" i="3"/>
  <c r="I2519" i="3" s="1"/>
  <c r="A2520" i="3"/>
  <c r="I2520" i="3" s="1"/>
  <c r="A2521" i="3"/>
  <c r="I2521" i="3" s="1"/>
  <c r="A2522" i="3"/>
  <c r="I2522" i="3" s="1"/>
  <c r="A2523" i="3"/>
  <c r="I2523" i="3" s="1"/>
  <c r="A2524" i="3"/>
  <c r="I2524" i="3" s="1"/>
  <c r="A2525" i="3"/>
  <c r="I2525" i="3" s="1"/>
  <c r="A2526" i="3"/>
  <c r="I2526" i="3" s="1"/>
  <c r="A2527" i="3"/>
  <c r="I2527" i="3" s="1"/>
  <c r="A2528" i="3"/>
  <c r="I2528" i="3" s="1"/>
  <c r="A2529" i="3"/>
  <c r="I2529" i="3" s="1"/>
  <c r="A2530" i="3"/>
  <c r="I2530" i="3" s="1"/>
  <c r="A2531" i="3"/>
  <c r="I2531" i="3" s="1"/>
  <c r="A2532" i="3"/>
  <c r="I2532" i="3" s="1"/>
  <c r="A2533" i="3"/>
  <c r="I2533" i="3" s="1"/>
  <c r="A2534" i="3"/>
  <c r="I2534" i="3" s="1"/>
  <c r="A2535" i="3"/>
  <c r="I2535" i="3" s="1"/>
  <c r="A2536" i="3"/>
  <c r="I2536" i="3" s="1"/>
  <c r="A2537" i="3"/>
  <c r="I2537" i="3" s="1"/>
  <c r="A2538" i="3"/>
  <c r="I2538" i="3" s="1"/>
  <c r="A2539" i="3"/>
  <c r="I2539" i="3" s="1"/>
  <c r="A2540" i="3"/>
  <c r="I2540" i="3" s="1"/>
  <c r="A2541" i="3"/>
  <c r="I2541" i="3" s="1"/>
  <c r="A2542" i="3"/>
  <c r="I2542" i="3" s="1"/>
  <c r="A2543" i="3"/>
  <c r="I2543" i="3" s="1"/>
  <c r="A2544" i="3"/>
  <c r="I2544" i="3" s="1"/>
  <c r="A2545" i="3"/>
  <c r="I2545" i="3" s="1"/>
  <c r="A2546" i="3"/>
  <c r="I2546" i="3" s="1"/>
  <c r="A2547" i="3"/>
  <c r="I2547" i="3" s="1"/>
  <c r="A2548" i="3"/>
  <c r="I2548" i="3" s="1"/>
  <c r="A2549" i="3"/>
  <c r="I2549" i="3" s="1"/>
  <c r="A2550" i="3"/>
  <c r="I2550" i="3" s="1"/>
  <c r="A2551" i="3"/>
  <c r="I2551" i="3" s="1"/>
  <c r="A2552" i="3"/>
  <c r="I2552" i="3" s="1"/>
  <c r="A2553" i="3"/>
  <c r="I2553" i="3" s="1"/>
  <c r="A2554" i="3"/>
  <c r="I2554" i="3" s="1"/>
  <c r="A2555" i="3"/>
  <c r="I2555" i="3" s="1"/>
  <c r="A2556" i="3"/>
  <c r="I2556" i="3" s="1"/>
  <c r="A2557" i="3"/>
  <c r="I2557" i="3" s="1"/>
  <c r="A2558" i="3"/>
  <c r="I2558" i="3" s="1"/>
  <c r="A2559" i="3"/>
  <c r="I2559" i="3" s="1"/>
  <c r="A2560" i="3"/>
  <c r="I2560" i="3" s="1"/>
  <c r="A2561" i="3"/>
  <c r="I2561" i="3" s="1"/>
  <c r="A2562" i="3"/>
  <c r="I2562" i="3" s="1"/>
  <c r="A2563" i="3"/>
  <c r="I2563" i="3" s="1"/>
  <c r="A2564" i="3"/>
  <c r="I2564" i="3" s="1"/>
  <c r="A2565" i="3"/>
  <c r="I2565" i="3" s="1"/>
  <c r="A2566" i="3"/>
  <c r="I2566" i="3" s="1"/>
  <c r="A2567" i="3"/>
  <c r="I2567" i="3" s="1"/>
  <c r="A2568" i="3"/>
  <c r="I2568" i="3" s="1"/>
  <c r="A2569" i="3"/>
  <c r="I2569" i="3" s="1"/>
  <c r="A2570" i="3"/>
  <c r="I2570" i="3" s="1"/>
  <c r="A2571" i="3"/>
  <c r="I2571" i="3" s="1"/>
  <c r="A2572" i="3"/>
  <c r="I2572" i="3" s="1"/>
  <c r="A2573" i="3"/>
  <c r="I2573" i="3" s="1"/>
  <c r="A2574" i="3"/>
  <c r="I2574" i="3" s="1"/>
  <c r="A2575" i="3"/>
  <c r="I2575" i="3" s="1"/>
  <c r="A2576" i="3"/>
  <c r="I2576" i="3" s="1"/>
  <c r="A2577" i="3"/>
  <c r="I2577" i="3" s="1"/>
  <c r="A2578" i="3"/>
  <c r="I2578" i="3" s="1"/>
  <c r="A2579" i="3"/>
  <c r="I2579" i="3" s="1"/>
  <c r="A2580" i="3"/>
  <c r="I2580" i="3" s="1"/>
  <c r="A2581" i="3"/>
  <c r="I2581" i="3" s="1"/>
  <c r="A2582" i="3"/>
  <c r="I2582" i="3" s="1"/>
  <c r="A2583" i="3"/>
  <c r="I2583" i="3" s="1"/>
  <c r="A2584" i="3"/>
  <c r="I2584" i="3" s="1"/>
  <c r="A2585" i="3"/>
  <c r="I2585" i="3" s="1"/>
  <c r="A2586" i="3"/>
  <c r="I2586" i="3" s="1"/>
  <c r="A2587" i="3"/>
  <c r="I2587" i="3" s="1"/>
  <c r="A2588" i="3"/>
  <c r="I2588" i="3" s="1"/>
  <c r="A2589" i="3"/>
  <c r="I2589" i="3" s="1"/>
  <c r="A2590" i="3"/>
  <c r="I2590" i="3" s="1"/>
  <c r="A2591" i="3"/>
  <c r="I2591" i="3" s="1"/>
  <c r="A2592" i="3"/>
  <c r="I2592" i="3" s="1"/>
  <c r="A2593" i="3"/>
  <c r="I2593" i="3" s="1"/>
  <c r="A2594" i="3"/>
  <c r="I2594" i="3" s="1"/>
  <c r="A2595" i="3"/>
  <c r="I2595" i="3" s="1"/>
  <c r="A2596" i="3"/>
  <c r="I2596" i="3" s="1"/>
  <c r="A2597" i="3"/>
  <c r="I2597" i="3" s="1"/>
  <c r="A2598" i="3"/>
  <c r="I2598" i="3" s="1"/>
  <c r="A2599" i="3"/>
  <c r="I2599" i="3" s="1"/>
  <c r="A2600" i="3"/>
  <c r="I2600" i="3" s="1"/>
  <c r="A2601" i="3"/>
  <c r="I2601" i="3" s="1"/>
  <c r="A2602" i="3"/>
  <c r="I2602" i="3" s="1"/>
  <c r="A2603" i="3"/>
  <c r="I2603" i="3" s="1"/>
  <c r="A2604" i="3"/>
  <c r="I2604" i="3" s="1"/>
  <c r="A2605" i="3"/>
  <c r="I2605" i="3" s="1"/>
  <c r="A2606" i="3"/>
  <c r="I2606" i="3" s="1"/>
  <c r="A2607" i="3"/>
  <c r="I2607" i="3" s="1"/>
  <c r="A2608" i="3"/>
  <c r="I2608" i="3" s="1"/>
  <c r="A2609" i="3"/>
  <c r="I2609" i="3" s="1"/>
  <c r="A2610" i="3"/>
  <c r="I2610" i="3" s="1"/>
  <c r="A2611" i="3"/>
  <c r="I2611" i="3" s="1"/>
  <c r="A2612" i="3"/>
  <c r="I2612" i="3" s="1"/>
  <c r="A2613" i="3"/>
  <c r="I2613" i="3" s="1"/>
  <c r="A2614" i="3"/>
  <c r="I2614" i="3" s="1"/>
  <c r="A2615" i="3"/>
  <c r="I2615" i="3" s="1"/>
  <c r="A2616" i="3"/>
  <c r="I2616" i="3" s="1"/>
  <c r="A2617" i="3"/>
  <c r="I2617" i="3" s="1"/>
  <c r="A2618" i="3"/>
  <c r="I2618" i="3" s="1"/>
  <c r="A2619" i="3"/>
  <c r="I2619" i="3" s="1"/>
  <c r="A2620" i="3"/>
  <c r="I2620" i="3" s="1"/>
  <c r="A2621" i="3"/>
  <c r="I2621" i="3" s="1"/>
  <c r="A2622" i="3"/>
  <c r="I2622" i="3" s="1"/>
  <c r="A2623" i="3"/>
  <c r="I2623" i="3" s="1"/>
  <c r="A2624" i="3"/>
  <c r="I2624" i="3" s="1"/>
  <c r="A2625" i="3"/>
  <c r="I2625" i="3" s="1"/>
  <c r="A2626" i="3"/>
  <c r="I2626" i="3" s="1"/>
  <c r="A2627" i="3"/>
  <c r="I2627" i="3" s="1"/>
  <c r="A2628" i="3"/>
  <c r="I2628" i="3" s="1"/>
  <c r="A2629" i="3"/>
  <c r="I2629" i="3" s="1"/>
  <c r="A2630" i="3"/>
  <c r="I2630" i="3" s="1"/>
  <c r="A2631" i="3"/>
  <c r="I2631" i="3" s="1"/>
  <c r="A2632" i="3"/>
  <c r="I2632" i="3" s="1"/>
  <c r="A2633" i="3"/>
  <c r="I2633" i="3" s="1"/>
  <c r="A2634" i="3"/>
  <c r="I2634" i="3" s="1"/>
  <c r="A2635" i="3"/>
  <c r="I2635" i="3" s="1"/>
  <c r="A2636" i="3"/>
  <c r="I2636" i="3" s="1"/>
  <c r="A2637" i="3"/>
  <c r="I2637" i="3" s="1"/>
  <c r="A2638" i="3"/>
  <c r="I2638" i="3" s="1"/>
  <c r="A2639" i="3"/>
  <c r="I2639" i="3" s="1"/>
  <c r="A2640" i="3"/>
  <c r="I2640" i="3" s="1"/>
  <c r="A2641" i="3"/>
  <c r="I2641" i="3" s="1"/>
  <c r="A2642" i="3"/>
  <c r="I2642" i="3" s="1"/>
  <c r="A2643" i="3"/>
  <c r="I2643" i="3" s="1"/>
  <c r="A2644" i="3"/>
  <c r="I2644" i="3" s="1"/>
  <c r="A2645" i="3"/>
  <c r="I2645" i="3" s="1"/>
  <c r="A2646" i="3"/>
  <c r="I2646" i="3" s="1"/>
  <c r="A2647" i="3"/>
  <c r="I2647" i="3" s="1"/>
  <c r="A2648" i="3"/>
  <c r="I2648" i="3" s="1"/>
  <c r="A2649" i="3"/>
  <c r="I2649" i="3" s="1"/>
  <c r="A2650" i="3"/>
  <c r="I2650" i="3" s="1"/>
  <c r="A2651" i="3"/>
  <c r="I2651" i="3" s="1"/>
  <c r="A2652" i="3"/>
  <c r="I2652" i="3" s="1"/>
  <c r="A2653" i="3"/>
  <c r="I2653" i="3" s="1"/>
  <c r="A2654" i="3"/>
  <c r="I2654" i="3" s="1"/>
  <c r="A2655" i="3"/>
  <c r="I2655" i="3" s="1"/>
  <c r="A2656" i="3"/>
  <c r="I2656" i="3" s="1"/>
  <c r="A2657" i="3"/>
  <c r="I2657" i="3" s="1"/>
  <c r="A2658" i="3"/>
  <c r="I2658" i="3" s="1"/>
  <c r="A2659" i="3"/>
  <c r="I2659" i="3" s="1"/>
  <c r="A2660" i="3"/>
  <c r="I2660" i="3" s="1"/>
  <c r="A2661" i="3"/>
  <c r="I2661" i="3" s="1"/>
  <c r="A2662" i="3"/>
  <c r="I2662" i="3" s="1"/>
  <c r="A2663" i="3"/>
  <c r="I2663" i="3" s="1"/>
  <c r="A2664" i="3"/>
  <c r="I2664" i="3" s="1"/>
  <c r="A2665" i="3"/>
  <c r="I2665" i="3" s="1"/>
  <c r="A2666" i="3"/>
  <c r="I2666" i="3" s="1"/>
  <c r="A2667" i="3"/>
  <c r="I2667" i="3" s="1"/>
  <c r="A2668" i="3"/>
  <c r="I2668" i="3" s="1"/>
  <c r="A2669" i="3"/>
  <c r="I2669" i="3" s="1"/>
  <c r="A2670" i="3"/>
  <c r="I2670" i="3" s="1"/>
  <c r="A2671" i="3"/>
  <c r="I2671" i="3" s="1"/>
  <c r="A2672" i="3"/>
  <c r="I2672" i="3" s="1"/>
  <c r="A2673" i="3"/>
  <c r="I2673" i="3" s="1"/>
  <c r="A2674" i="3"/>
  <c r="I2674" i="3" s="1"/>
  <c r="A2675" i="3"/>
  <c r="I2675" i="3" s="1"/>
  <c r="A2676" i="3"/>
  <c r="I2676" i="3" s="1"/>
  <c r="A2677" i="3"/>
  <c r="I2677" i="3" s="1"/>
  <c r="A2678" i="3"/>
  <c r="I2678" i="3" s="1"/>
  <c r="A2679" i="3"/>
  <c r="I2679" i="3" s="1"/>
  <c r="A2680" i="3"/>
  <c r="I2680" i="3" s="1"/>
  <c r="A2681" i="3"/>
  <c r="I2681" i="3" s="1"/>
  <c r="A2682" i="3"/>
  <c r="I2682" i="3" s="1"/>
  <c r="A2683" i="3"/>
  <c r="I2683" i="3" s="1"/>
  <c r="A2684" i="3"/>
  <c r="I2684" i="3" s="1"/>
  <c r="A2685" i="3"/>
  <c r="I2685" i="3" s="1"/>
  <c r="A2686" i="3"/>
  <c r="I2686" i="3" s="1"/>
  <c r="A2687" i="3"/>
  <c r="I2687" i="3" s="1"/>
  <c r="A2688" i="3"/>
  <c r="I2688" i="3" s="1"/>
  <c r="A2689" i="3"/>
  <c r="I2689" i="3" s="1"/>
  <c r="A2690" i="3"/>
  <c r="I2690" i="3" s="1"/>
  <c r="A2691" i="3"/>
  <c r="I2691" i="3" s="1"/>
  <c r="A2692" i="3"/>
  <c r="I2692" i="3" s="1"/>
  <c r="A2693" i="3"/>
  <c r="I2693" i="3" s="1"/>
  <c r="A2694" i="3"/>
  <c r="I2694" i="3" s="1"/>
  <c r="A2695" i="3"/>
  <c r="I2695" i="3" s="1"/>
  <c r="A2696" i="3"/>
  <c r="I2696" i="3" s="1"/>
  <c r="A2697" i="3"/>
  <c r="I2697" i="3" s="1"/>
  <c r="A2698" i="3"/>
  <c r="I2698" i="3" s="1"/>
  <c r="A2699" i="3"/>
  <c r="I2699" i="3" s="1"/>
  <c r="A2700" i="3"/>
  <c r="I2700" i="3" s="1"/>
  <c r="A2701" i="3"/>
  <c r="I2701" i="3" s="1"/>
  <c r="A2702" i="3"/>
  <c r="I2702" i="3" s="1"/>
  <c r="A2703" i="3"/>
  <c r="I2703" i="3" s="1"/>
  <c r="A2704" i="3"/>
  <c r="I2704" i="3" s="1"/>
  <c r="A2705" i="3"/>
  <c r="I2705" i="3" s="1"/>
  <c r="A2706" i="3"/>
  <c r="I2706" i="3" s="1"/>
  <c r="A2707" i="3"/>
  <c r="I2707" i="3" s="1"/>
  <c r="A2708" i="3"/>
  <c r="I2708" i="3" s="1"/>
  <c r="A2709" i="3"/>
  <c r="I2709" i="3" s="1"/>
  <c r="A2710" i="3"/>
  <c r="I2710" i="3" s="1"/>
  <c r="A2711" i="3"/>
  <c r="I2711" i="3" s="1"/>
  <c r="A2712" i="3"/>
  <c r="I2712" i="3" s="1"/>
  <c r="A2713" i="3"/>
  <c r="I2713" i="3" s="1"/>
  <c r="A2714" i="3"/>
  <c r="I2714" i="3" s="1"/>
  <c r="A2715" i="3"/>
  <c r="I2715" i="3" s="1"/>
  <c r="A2716" i="3"/>
  <c r="I2716" i="3" s="1"/>
  <c r="A2717" i="3"/>
  <c r="I2717" i="3" s="1"/>
  <c r="A2718" i="3"/>
  <c r="I2718" i="3" s="1"/>
  <c r="A2719" i="3"/>
  <c r="I2719" i="3" s="1"/>
  <c r="A2720" i="3"/>
  <c r="I2720" i="3" s="1"/>
  <c r="A2721" i="3"/>
  <c r="I2721" i="3" s="1"/>
  <c r="A2722" i="3"/>
  <c r="I2722" i="3" s="1"/>
  <c r="A2723" i="3"/>
  <c r="I2723" i="3" s="1"/>
  <c r="A2724" i="3"/>
  <c r="I2724" i="3" s="1"/>
  <c r="A2725" i="3"/>
  <c r="I2725" i="3" s="1"/>
  <c r="A2726" i="3"/>
  <c r="I2726" i="3" s="1"/>
  <c r="A2727" i="3"/>
  <c r="I2727" i="3" s="1"/>
  <c r="A2728" i="3"/>
  <c r="I2728" i="3" s="1"/>
  <c r="A2729" i="3"/>
  <c r="I2729" i="3" s="1"/>
  <c r="A2730" i="3"/>
  <c r="I2730" i="3" s="1"/>
  <c r="A2731" i="3"/>
  <c r="I2731" i="3" s="1"/>
  <c r="A2732" i="3"/>
  <c r="I2732" i="3" s="1"/>
  <c r="A2733" i="3"/>
  <c r="I2733" i="3" s="1"/>
  <c r="A2734" i="3"/>
  <c r="I2734" i="3" s="1"/>
  <c r="A2735" i="3"/>
  <c r="I2735" i="3" s="1"/>
  <c r="A2736" i="3"/>
  <c r="I2736" i="3" s="1"/>
  <c r="A2737" i="3"/>
  <c r="I2737" i="3" s="1"/>
  <c r="A2738" i="3"/>
  <c r="I2738" i="3" s="1"/>
  <c r="A2739" i="3"/>
  <c r="I2739" i="3" s="1"/>
  <c r="A2740" i="3"/>
  <c r="I2740" i="3" s="1"/>
  <c r="A2741" i="3"/>
  <c r="I2741" i="3" s="1"/>
  <c r="A2742" i="3"/>
  <c r="I2742" i="3" s="1"/>
  <c r="A2743" i="3"/>
  <c r="I2743" i="3" s="1"/>
  <c r="A2744" i="3"/>
  <c r="I2744" i="3" s="1"/>
  <c r="A2745" i="3"/>
  <c r="I2745" i="3" s="1"/>
  <c r="A2746" i="3"/>
  <c r="I2746" i="3" s="1"/>
  <c r="A2747" i="3"/>
  <c r="I2747" i="3" s="1"/>
  <c r="A2748" i="3"/>
  <c r="I2748" i="3" s="1"/>
  <c r="A2749" i="3"/>
  <c r="I2749" i="3" s="1"/>
  <c r="A2750" i="3"/>
  <c r="I2750" i="3" s="1"/>
  <c r="A2751" i="3"/>
  <c r="I2751" i="3" s="1"/>
  <c r="A2752" i="3"/>
  <c r="I2752" i="3" s="1"/>
  <c r="A2753" i="3"/>
  <c r="I2753" i="3" s="1"/>
  <c r="A2754" i="3"/>
  <c r="I2754" i="3" s="1"/>
  <c r="A2755" i="3"/>
  <c r="I2755" i="3" s="1"/>
  <c r="A2756" i="3"/>
  <c r="I2756" i="3" s="1"/>
  <c r="A2757" i="3"/>
  <c r="I2757" i="3" s="1"/>
  <c r="A2758" i="3"/>
  <c r="I2758" i="3" s="1"/>
  <c r="A2759" i="3"/>
  <c r="I2759" i="3" s="1"/>
  <c r="A2760" i="3"/>
  <c r="I2760" i="3" s="1"/>
  <c r="A2761" i="3"/>
  <c r="I2761" i="3" s="1"/>
  <c r="A2762" i="3"/>
  <c r="I2762" i="3" s="1"/>
  <c r="A2763" i="3"/>
  <c r="I2763" i="3" s="1"/>
  <c r="A2764" i="3"/>
  <c r="I2764" i="3" s="1"/>
  <c r="A2765" i="3"/>
  <c r="I2765" i="3" s="1"/>
  <c r="A2766" i="3"/>
  <c r="I2766" i="3" s="1"/>
  <c r="A2767" i="3"/>
  <c r="I2767" i="3" s="1"/>
  <c r="A2768" i="3"/>
  <c r="I2768" i="3" s="1"/>
  <c r="A2769" i="3"/>
  <c r="I2769" i="3" s="1"/>
  <c r="A2770" i="3"/>
  <c r="I2770" i="3" s="1"/>
  <c r="A2771" i="3"/>
  <c r="I2771" i="3" s="1"/>
  <c r="A2772" i="3"/>
  <c r="I2772" i="3" s="1"/>
  <c r="A2773" i="3"/>
  <c r="I2773" i="3" s="1"/>
  <c r="A2774" i="3"/>
  <c r="I2774" i="3" s="1"/>
  <c r="A2775" i="3"/>
  <c r="I2775" i="3" s="1"/>
  <c r="A2776" i="3"/>
  <c r="I2776" i="3" s="1"/>
  <c r="A2777" i="3"/>
  <c r="I2777" i="3" s="1"/>
  <c r="A2778" i="3"/>
  <c r="I2778" i="3" s="1"/>
  <c r="A2779" i="3"/>
  <c r="I2779" i="3" s="1"/>
  <c r="A2780" i="3"/>
  <c r="I2780" i="3" s="1"/>
  <c r="A2781" i="3"/>
  <c r="I2781" i="3" s="1"/>
  <c r="A2782" i="3"/>
  <c r="I2782" i="3" s="1"/>
  <c r="A2783" i="3"/>
  <c r="I2783" i="3" s="1"/>
  <c r="A2784" i="3"/>
  <c r="I2784" i="3" s="1"/>
  <c r="A2785" i="3"/>
  <c r="I2785" i="3" s="1"/>
  <c r="A2786" i="3"/>
  <c r="I2786" i="3" s="1"/>
  <c r="A2787" i="3"/>
  <c r="I2787" i="3" s="1"/>
  <c r="A2788" i="3"/>
  <c r="I2788" i="3" s="1"/>
  <c r="A2789" i="3"/>
  <c r="I2789" i="3" s="1"/>
  <c r="A2790" i="3"/>
  <c r="I2790" i="3" s="1"/>
  <c r="A2791" i="3"/>
  <c r="I2791" i="3" s="1"/>
  <c r="A2792" i="3"/>
  <c r="I2792" i="3" s="1"/>
  <c r="A2793" i="3"/>
  <c r="I2793" i="3" s="1"/>
  <c r="A2794" i="3"/>
  <c r="I2794" i="3" s="1"/>
  <c r="A2795" i="3"/>
  <c r="I2795" i="3" s="1"/>
  <c r="A2796" i="3"/>
  <c r="I2796" i="3" s="1"/>
  <c r="A2797" i="3"/>
  <c r="I2797" i="3" s="1"/>
  <c r="A2798" i="3"/>
  <c r="I2798" i="3" s="1"/>
  <c r="A2799" i="3"/>
  <c r="I2799" i="3" s="1"/>
  <c r="A2800" i="3"/>
  <c r="I2800" i="3" s="1"/>
  <c r="A2801" i="3"/>
  <c r="I2801" i="3" s="1"/>
  <c r="A2802" i="3"/>
  <c r="I2802" i="3" s="1"/>
  <c r="A2803" i="3"/>
  <c r="I2803" i="3" s="1"/>
  <c r="A2804" i="3"/>
  <c r="I2804" i="3" s="1"/>
  <c r="A2805" i="3"/>
  <c r="I2805" i="3" s="1"/>
  <c r="A2806" i="3"/>
  <c r="I2806" i="3" s="1"/>
  <c r="A2807" i="3"/>
  <c r="I2807" i="3" s="1"/>
  <c r="A2808" i="3"/>
  <c r="A2809" i="3"/>
  <c r="A2810" i="3"/>
  <c r="A2811" i="3"/>
  <c r="A2812" i="3"/>
  <c r="A2813" i="3"/>
  <c r="A2814" i="3"/>
  <c r="A2815" i="3"/>
  <c r="A2816" i="3"/>
  <c r="A2817" i="3"/>
  <c r="A2818" i="3"/>
  <c r="A2819" i="3"/>
  <c r="A2820" i="3"/>
  <c r="A2821" i="3"/>
  <c r="A2822" i="3"/>
  <c r="A2823" i="3"/>
  <c r="A2824" i="3"/>
  <c r="A2825" i="3"/>
  <c r="A2826" i="3"/>
  <c r="A2827" i="3"/>
  <c r="A2828" i="3"/>
  <c r="A2829" i="3"/>
  <c r="A2830" i="3"/>
  <c r="A2831" i="3"/>
  <c r="A2832" i="3"/>
  <c r="A2833" i="3"/>
  <c r="A2834" i="3"/>
  <c r="A2835" i="3"/>
  <c r="A2836" i="3"/>
  <c r="A2837" i="3"/>
  <c r="A2838" i="3"/>
  <c r="A2839" i="3"/>
  <c r="A2840" i="3"/>
  <c r="A2841" i="3"/>
  <c r="A2842" i="3"/>
  <c r="A2843" i="3"/>
  <c r="A2844" i="3"/>
  <c r="A2845" i="3"/>
  <c r="A2846" i="3"/>
  <c r="A2847" i="3"/>
  <c r="A2848" i="3"/>
  <c r="A2849" i="3"/>
  <c r="A2850" i="3"/>
  <c r="A2851" i="3"/>
  <c r="A2852" i="3"/>
  <c r="A2853" i="3"/>
  <c r="A2854" i="3"/>
  <c r="A2855" i="3"/>
  <c r="A2856" i="3"/>
  <c r="A2857" i="3"/>
  <c r="A2858" i="3"/>
  <c r="A2859" i="3"/>
  <c r="A2860" i="3"/>
  <c r="A2861" i="3"/>
  <c r="A2862" i="3"/>
  <c r="A2863" i="3"/>
  <c r="A2864" i="3"/>
  <c r="A2865" i="3"/>
  <c r="A2866" i="3"/>
  <c r="A2867" i="3"/>
  <c r="A2868" i="3"/>
  <c r="A2869" i="3"/>
  <c r="A2870" i="3"/>
  <c r="A2871" i="3"/>
  <c r="A2872" i="3"/>
  <c r="A2873" i="3"/>
  <c r="A2874" i="3"/>
  <c r="A2875" i="3"/>
  <c r="A2876" i="3"/>
  <c r="A2877" i="3"/>
  <c r="A2878" i="3"/>
  <c r="A2879" i="3"/>
  <c r="A2880" i="3"/>
  <c r="A2881" i="3"/>
  <c r="A2882" i="3"/>
  <c r="A2883"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A690" i="3"/>
  <c r="I690" i="3" s="1"/>
  <c r="A691" i="3"/>
  <c r="I691" i="3" s="1"/>
  <c r="A692" i="3"/>
  <c r="I692" i="3" s="1"/>
  <c r="A693" i="3"/>
  <c r="I693" i="3" s="1"/>
  <c r="A694" i="3"/>
  <c r="I694" i="3" s="1"/>
  <c r="A695" i="3"/>
  <c r="I695" i="3" s="1"/>
  <c r="A696" i="3"/>
  <c r="I696" i="3" s="1"/>
  <c r="A697" i="3"/>
  <c r="I697" i="3" s="1"/>
  <c r="A698" i="3"/>
  <c r="I698" i="3" s="1"/>
  <c r="A699" i="3"/>
  <c r="I699" i="3" s="1"/>
  <c r="A700" i="3"/>
  <c r="I700" i="3" s="1"/>
  <c r="A701" i="3"/>
  <c r="I701" i="3" s="1"/>
  <c r="A702" i="3"/>
  <c r="I702" i="3" s="1"/>
  <c r="A703" i="3"/>
  <c r="I703" i="3" s="1"/>
  <c r="A704" i="3"/>
  <c r="I704" i="3" s="1"/>
  <c r="A705" i="3"/>
  <c r="I705" i="3" s="1"/>
  <c r="A706" i="3"/>
  <c r="I706" i="3" s="1"/>
  <c r="A707" i="3"/>
  <c r="I707" i="3" s="1"/>
  <c r="A708" i="3"/>
  <c r="I708" i="3" s="1"/>
  <c r="A709" i="3"/>
  <c r="I709" i="3" s="1"/>
  <c r="A710" i="3"/>
  <c r="I710" i="3" s="1"/>
  <c r="A711" i="3"/>
  <c r="I711" i="3" s="1"/>
  <c r="A712" i="3"/>
  <c r="I712" i="3" s="1"/>
  <c r="A713" i="3"/>
  <c r="I713" i="3" s="1"/>
  <c r="A714" i="3"/>
  <c r="I714" i="3" s="1"/>
  <c r="A715" i="3"/>
  <c r="I715" i="3" s="1"/>
  <c r="A716" i="3"/>
  <c r="I716" i="3" s="1"/>
  <c r="A717" i="3"/>
  <c r="I717" i="3" s="1"/>
  <c r="A718" i="3"/>
  <c r="I718" i="3" s="1"/>
  <c r="A719" i="3"/>
  <c r="I719" i="3" s="1"/>
  <c r="A720" i="3"/>
  <c r="I720" i="3" s="1"/>
  <c r="A721" i="3"/>
  <c r="I721" i="3" s="1"/>
  <c r="A722" i="3"/>
  <c r="I722" i="3" s="1"/>
  <c r="A723" i="3"/>
  <c r="I723" i="3" s="1"/>
  <c r="A724" i="3"/>
  <c r="I724" i="3" s="1"/>
  <c r="A725" i="3"/>
  <c r="I725" i="3" s="1"/>
  <c r="A726" i="3"/>
  <c r="I726" i="3" s="1"/>
  <c r="A727" i="3"/>
  <c r="I727" i="3" s="1"/>
  <c r="A728" i="3"/>
  <c r="I728" i="3" s="1"/>
  <c r="A729" i="3"/>
  <c r="I729" i="3" s="1"/>
  <c r="A730" i="3"/>
  <c r="I730" i="3" s="1"/>
  <c r="A731" i="3"/>
  <c r="I731" i="3" s="1"/>
  <c r="A732" i="3"/>
  <c r="I732" i="3" s="1"/>
  <c r="A733" i="3"/>
  <c r="I733" i="3" s="1"/>
  <c r="A734" i="3"/>
  <c r="I734" i="3" s="1"/>
  <c r="A735" i="3"/>
  <c r="I735" i="3" s="1"/>
  <c r="A736" i="3"/>
  <c r="I736" i="3" s="1"/>
  <c r="A737" i="3"/>
  <c r="I737" i="3" s="1"/>
  <c r="A738" i="3"/>
  <c r="I738" i="3" s="1"/>
  <c r="A739" i="3"/>
  <c r="I739" i="3" s="1"/>
  <c r="A740" i="3"/>
  <c r="I740" i="3" s="1"/>
  <c r="A741" i="3"/>
  <c r="I741" i="3" s="1"/>
  <c r="A742" i="3"/>
  <c r="I742" i="3" s="1"/>
  <c r="A743" i="3"/>
  <c r="I743" i="3" s="1"/>
  <c r="A744" i="3"/>
  <c r="I744" i="3" s="1"/>
  <c r="A745" i="3"/>
  <c r="I745" i="3" s="1"/>
  <c r="A746" i="3"/>
  <c r="I746" i="3" s="1"/>
  <c r="A747" i="3"/>
  <c r="I747" i="3" s="1"/>
  <c r="A748" i="3"/>
  <c r="I748" i="3" s="1"/>
  <c r="A749" i="3"/>
  <c r="I749" i="3" s="1"/>
  <c r="A750" i="3"/>
  <c r="I750" i="3" s="1"/>
  <c r="A751" i="3"/>
  <c r="I751" i="3" s="1"/>
  <c r="A752" i="3"/>
  <c r="I752" i="3" s="1"/>
  <c r="A753" i="3"/>
  <c r="I753" i="3" s="1"/>
  <c r="A754" i="3"/>
  <c r="I754" i="3" s="1"/>
  <c r="A755" i="3"/>
  <c r="I755" i="3" s="1"/>
  <c r="A756" i="3"/>
  <c r="I756" i="3" s="1"/>
  <c r="A757" i="3"/>
  <c r="I757" i="3" s="1"/>
  <c r="A758" i="3"/>
  <c r="I758" i="3" s="1"/>
  <c r="A759" i="3"/>
  <c r="I759" i="3" s="1"/>
  <c r="A760" i="3"/>
  <c r="I760" i="3" s="1"/>
  <c r="A761" i="3"/>
  <c r="I761" i="3" s="1"/>
  <c r="A762" i="3"/>
  <c r="I762" i="3" s="1"/>
  <c r="A763" i="3"/>
  <c r="I763" i="3" s="1"/>
  <c r="A764" i="3"/>
  <c r="I764" i="3" s="1"/>
  <c r="A765" i="3"/>
  <c r="I765" i="3" s="1"/>
  <c r="A766" i="3"/>
  <c r="I766" i="3" s="1"/>
  <c r="A767" i="3"/>
  <c r="I767" i="3" s="1"/>
  <c r="A768" i="3"/>
  <c r="I768" i="3" s="1"/>
  <c r="A769" i="3"/>
  <c r="I769" i="3" s="1"/>
  <c r="A770" i="3"/>
  <c r="I770" i="3" s="1"/>
  <c r="A771" i="3"/>
  <c r="I771" i="3" s="1"/>
  <c r="A772" i="3"/>
  <c r="I772" i="3" s="1"/>
  <c r="A773" i="3"/>
  <c r="I773" i="3" s="1"/>
  <c r="A774" i="3"/>
  <c r="I774" i="3" s="1"/>
  <c r="A775" i="3"/>
  <c r="I775" i="3" s="1"/>
  <c r="A776" i="3"/>
  <c r="I776" i="3" s="1"/>
  <c r="A777" i="3"/>
  <c r="I777" i="3" s="1"/>
  <c r="A778" i="3"/>
  <c r="I778" i="3" s="1"/>
  <c r="A779" i="3"/>
  <c r="I779" i="3" s="1"/>
  <c r="A780" i="3"/>
  <c r="I780" i="3" s="1"/>
  <c r="A781" i="3"/>
  <c r="I781" i="3" s="1"/>
  <c r="A782" i="3"/>
  <c r="I782" i="3" s="1"/>
  <c r="A783" i="3"/>
  <c r="I783" i="3" s="1"/>
  <c r="A784" i="3"/>
  <c r="I784" i="3" s="1"/>
  <c r="A785" i="3"/>
  <c r="I785" i="3" s="1"/>
  <c r="A786" i="3"/>
  <c r="I786" i="3" s="1"/>
  <c r="A787" i="3"/>
  <c r="I787" i="3" s="1"/>
  <c r="A788" i="3"/>
  <c r="I788" i="3" s="1"/>
  <c r="A789" i="3"/>
  <c r="I789" i="3" s="1"/>
  <c r="A790" i="3"/>
  <c r="I790" i="3" s="1"/>
  <c r="A791" i="3"/>
  <c r="I791" i="3" s="1"/>
  <c r="A792" i="3"/>
  <c r="I792" i="3" s="1"/>
  <c r="A793" i="3"/>
  <c r="I793" i="3" s="1"/>
  <c r="A794" i="3"/>
  <c r="I794" i="3" s="1"/>
  <c r="A795" i="3"/>
  <c r="I795" i="3" s="1"/>
  <c r="A796" i="3"/>
  <c r="I796" i="3" s="1"/>
  <c r="A797" i="3"/>
  <c r="I797" i="3" s="1"/>
  <c r="A798" i="3"/>
  <c r="I798" i="3" s="1"/>
  <c r="A799" i="3"/>
  <c r="I799" i="3" s="1"/>
  <c r="A800" i="3"/>
  <c r="I800" i="3" s="1"/>
  <c r="A801" i="3"/>
  <c r="I801" i="3" s="1"/>
  <c r="A802" i="3"/>
  <c r="I802" i="3" s="1"/>
  <c r="A803" i="3"/>
  <c r="I803" i="3" s="1"/>
  <c r="A804" i="3"/>
  <c r="I804" i="3" s="1"/>
  <c r="A805" i="3"/>
  <c r="I805" i="3" s="1"/>
  <c r="A806" i="3"/>
  <c r="I806" i="3" s="1"/>
  <c r="A807" i="3"/>
  <c r="I807" i="3" s="1"/>
  <c r="A808" i="3"/>
  <c r="I808" i="3" s="1"/>
  <c r="A809" i="3"/>
  <c r="I809" i="3" s="1"/>
  <c r="A810" i="3"/>
  <c r="I810" i="3" s="1"/>
  <c r="A811" i="3"/>
  <c r="I811" i="3" s="1"/>
  <c r="A812" i="3"/>
  <c r="I812" i="3" s="1"/>
  <c r="A813" i="3"/>
  <c r="I813" i="3" s="1"/>
  <c r="A814" i="3"/>
  <c r="I814" i="3" s="1"/>
  <c r="A815" i="3"/>
  <c r="I815" i="3" s="1"/>
  <c r="A816" i="3"/>
  <c r="I816" i="3" s="1"/>
  <c r="A817" i="3"/>
  <c r="I817" i="3" s="1"/>
  <c r="A818" i="3"/>
  <c r="I818" i="3" s="1"/>
  <c r="A819" i="3"/>
  <c r="I819" i="3" s="1"/>
  <c r="A820" i="3"/>
  <c r="I820" i="3" s="1"/>
  <c r="A821" i="3"/>
  <c r="I821" i="3" s="1"/>
  <c r="A822" i="3"/>
  <c r="I822" i="3" s="1"/>
  <c r="A823" i="3"/>
  <c r="I823" i="3" s="1"/>
  <c r="A824" i="3"/>
  <c r="I824" i="3" s="1"/>
  <c r="A825" i="3"/>
  <c r="I825" i="3" s="1"/>
  <c r="A826" i="3"/>
  <c r="I826" i="3" s="1"/>
  <c r="A827" i="3"/>
  <c r="I827" i="3" s="1"/>
  <c r="A828" i="3"/>
  <c r="I828" i="3" s="1"/>
  <c r="A829" i="3"/>
  <c r="I829" i="3" s="1"/>
  <c r="A830" i="3"/>
  <c r="I830" i="3" s="1"/>
  <c r="A831" i="3"/>
  <c r="I831" i="3" s="1"/>
  <c r="A832" i="3"/>
  <c r="I832" i="3" s="1"/>
  <c r="A833" i="3"/>
  <c r="I833" i="3" s="1"/>
  <c r="A834" i="3"/>
  <c r="I834" i="3" s="1"/>
  <c r="A835" i="3"/>
  <c r="I835" i="3" s="1"/>
  <c r="A836" i="3"/>
  <c r="I836" i="3" s="1"/>
  <c r="A837" i="3"/>
  <c r="I837" i="3" s="1"/>
  <c r="A838" i="3"/>
  <c r="I838" i="3" s="1"/>
  <c r="A839" i="3"/>
  <c r="I839" i="3" s="1"/>
  <c r="A840" i="3"/>
  <c r="I840" i="3" s="1"/>
  <c r="A841" i="3"/>
  <c r="I841" i="3" s="1"/>
  <c r="A842" i="3"/>
  <c r="I842" i="3" s="1"/>
  <c r="A843" i="3"/>
  <c r="I843" i="3" s="1"/>
  <c r="A844" i="3"/>
  <c r="I844" i="3" s="1"/>
  <c r="A845" i="3"/>
  <c r="I845" i="3" s="1"/>
  <c r="A846" i="3"/>
  <c r="I846" i="3" s="1"/>
  <c r="A847" i="3"/>
  <c r="I847" i="3" s="1"/>
  <c r="A848" i="3"/>
  <c r="I848" i="3" s="1"/>
  <c r="A849" i="3"/>
  <c r="I849" i="3" s="1"/>
  <c r="A850" i="3"/>
  <c r="I850" i="3" s="1"/>
  <c r="A851" i="3"/>
  <c r="I851" i="3" s="1"/>
  <c r="A852" i="3"/>
  <c r="I852" i="3" s="1"/>
  <c r="A853" i="3"/>
  <c r="I853" i="3" s="1"/>
  <c r="A854" i="3"/>
  <c r="I854" i="3" s="1"/>
  <c r="A855" i="3"/>
  <c r="I855" i="3" s="1"/>
  <c r="A856" i="3"/>
  <c r="I856" i="3" s="1"/>
  <c r="A857" i="3"/>
  <c r="I857" i="3" s="1"/>
  <c r="A858" i="3"/>
  <c r="I858" i="3" s="1"/>
  <c r="A859" i="3"/>
  <c r="I859" i="3" s="1"/>
  <c r="A860" i="3"/>
  <c r="I860" i="3" s="1"/>
  <c r="A861" i="3"/>
  <c r="I861" i="3" s="1"/>
  <c r="A862" i="3"/>
  <c r="I862" i="3" s="1"/>
  <c r="A863" i="3"/>
  <c r="I863" i="3" s="1"/>
  <c r="A864" i="3"/>
  <c r="I864" i="3" s="1"/>
  <c r="A865" i="3"/>
  <c r="I865" i="3" s="1"/>
  <c r="A866" i="3"/>
  <c r="I866" i="3" s="1"/>
  <c r="A867" i="3"/>
  <c r="I867" i="3" s="1"/>
  <c r="A868" i="3"/>
  <c r="I868" i="3" s="1"/>
  <c r="A869" i="3"/>
  <c r="I869" i="3" s="1"/>
  <c r="A870" i="3"/>
  <c r="I870" i="3" s="1"/>
  <c r="A871" i="3"/>
  <c r="I871" i="3" s="1"/>
  <c r="A872" i="3"/>
  <c r="I872" i="3" s="1"/>
  <c r="A873" i="3"/>
  <c r="I873" i="3" s="1"/>
  <c r="A874" i="3"/>
  <c r="I874" i="3" s="1"/>
  <c r="A875" i="3"/>
  <c r="I875" i="3" s="1"/>
  <c r="A876" i="3"/>
  <c r="I876" i="3" s="1"/>
  <c r="A877" i="3"/>
  <c r="I877" i="3" s="1"/>
  <c r="A878" i="3"/>
  <c r="I878" i="3" s="1"/>
  <c r="A879" i="3"/>
  <c r="I879" i="3" s="1"/>
  <c r="A880" i="3"/>
  <c r="I880" i="3" s="1"/>
  <c r="A881" i="3"/>
  <c r="I881" i="3" s="1"/>
  <c r="A882" i="3"/>
  <c r="I882" i="3" s="1"/>
  <c r="A883" i="3"/>
  <c r="I883" i="3" s="1"/>
  <c r="A884" i="3"/>
  <c r="I884" i="3" s="1"/>
  <c r="A885" i="3"/>
  <c r="I885" i="3" s="1"/>
  <c r="A886" i="3"/>
  <c r="I886" i="3" s="1"/>
  <c r="A887" i="3"/>
  <c r="I887" i="3" s="1"/>
  <c r="A888" i="3"/>
  <c r="I888" i="3" s="1"/>
  <c r="A889" i="3"/>
  <c r="I889" i="3" s="1"/>
  <c r="A890" i="3"/>
  <c r="I890" i="3" s="1"/>
  <c r="A891" i="3"/>
  <c r="I891" i="3" s="1"/>
  <c r="A892" i="3"/>
  <c r="I892" i="3" s="1"/>
  <c r="A893" i="3"/>
  <c r="I893" i="3" s="1"/>
  <c r="A894" i="3"/>
  <c r="I894" i="3" s="1"/>
  <c r="A895" i="3"/>
  <c r="I895" i="3" s="1"/>
  <c r="A896" i="3"/>
  <c r="I896" i="3" s="1"/>
  <c r="A897" i="3"/>
  <c r="I897" i="3" s="1"/>
  <c r="A898" i="3"/>
  <c r="I898" i="3" s="1"/>
  <c r="A899" i="3"/>
  <c r="I899" i="3" s="1"/>
  <c r="A900" i="3"/>
  <c r="I900" i="3" s="1"/>
  <c r="A901" i="3"/>
  <c r="I901" i="3" s="1"/>
  <c r="A902" i="3"/>
  <c r="I902" i="3" s="1"/>
  <c r="A903" i="3"/>
  <c r="I903" i="3" s="1"/>
  <c r="A904" i="3"/>
  <c r="I904" i="3" s="1"/>
  <c r="A905" i="3"/>
  <c r="I905" i="3" s="1"/>
  <c r="A906" i="3"/>
  <c r="I906" i="3" s="1"/>
  <c r="A907" i="3"/>
  <c r="I907" i="3" s="1"/>
  <c r="A908" i="3"/>
  <c r="I908" i="3" s="1"/>
  <c r="A909" i="3"/>
  <c r="I909" i="3" s="1"/>
  <c r="A910" i="3"/>
  <c r="I910" i="3" s="1"/>
  <c r="A911" i="3"/>
  <c r="I911" i="3" s="1"/>
  <c r="A912" i="3"/>
  <c r="I912" i="3" s="1"/>
  <c r="A913" i="3"/>
  <c r="I913" i="3" s="1"/>
  <c r="A914" i="3"/>
  <c r="I914" i="3" s="1"/>
  <c r="A915" i="3"/>
  <c r="I915" i="3" s="1"/>
  <c r="A916" i="3"/>
  <c r="I916" i="3" s="1"/>
  <c r="A917" i="3"/>
  <c r="I917" i="3" s="1"/>
  <c r="A918" i="3"/>
  <c r="I918" i="3" s="1"/>
  <c r="A919" i="3"/>
  <c r="I919" i="3" s="1"/>
  <c r="A920" i="3"/>
  <c r="I920" i="3" s="1"/>
  <c r="A921" i="3"/>
  <c r="I921" i="3" s="1"/>
  <c r="A922" i="3"/>
  <c r="I922" i="3" s="1"/>
  <c r="A923" i="3"/>
  <c r="I923" i="3" s="1"/>
  <c r="A924" i="3"/>
  <c r="I924" i="3" s="1"/>
  <c r="A925" i="3"/>
  <c r="I925" i="3" s="1"/>
  <c r="A926" i="3"/>
  <c r="I926" i="3" s="1"/>
  <c r="A927" i="3"/>
  <c r="I927" i="3" s="1"/>
  <c r="A928" i="3"/>
  <c r="I928" i="3" s="1"/>
  <c r="A929" i="3"/>
  <c r="I929" i="3" s="1"/>
  <c r="A930" i="3"/>
  <c r="I930" i="3" s="1"/>
  <c r="A931" i="3"/>
  <c r="I931" i="3" s="1"/>
  <c r="A932" i="3"/>
  <c r="I932" i="3" s="1"/>
  <c r="A933" i="3"/>
  <c r="I933" i="3" s="1"/>
  <c r="A934" i="3"/>
  <c r="I934" i="3" s="1"/>
  <c r="A935" i="3"/>
  <c r="I935" i="3" s="1"/>
  <c r="A936" i="3"/>
  <c r="I936" i="3" s="1"/>
  <c r="A937" i="3"/>
  <c r="I937" i="3" s="1"/>
  <c r="A938" i="3"/>
  <c r="I938" i="3" s="1"/>
  <c r="A939" i="3"/>
  <c r="I939" i="3" s="1"/>
  <c r="A940" i="3"/>
  <c r="I940" i="3" s="1"/>
  <c r="A941" i="3"/>
  <c r="I941" i="3" s="1"/>
  <c r="A942" i="3"/>
  <c r="I942" i="3" s="1"/>
  <c r="A943" i="3"/>
  <c r="I943" i="3" s="1"/>
  <c r="A944" i="3"/>
  <c r="I944" i="3" s="1"/>
  <c r="A945" i="3"/>
  <c r="I945" i="3" s="1"/>
  <c r="A946" i="3"/>
  <c r="I946" i="3" s="1"/>
  <c r="A947" i="3"/>
  <c r="I947" i="3" s="1"/>
  <c r="A948" i="3"/>
  <c r="I948" i="3" s="1"/>
  <c r="A949" i="3"/>
  <c r="I949" i="3" s="1"/>
  <c r="A950" i="3"/>
  <c r="I950" i="3" s="1"/>
  <c r="A951" i="3"/>
  <c r="I951" i="3" s="1"/>
  <c r="A952" i="3"/>
  <c r="I952" i="3" s="1"/>
  <c r="A953" i="3"/>
  <c r="I953" i="3" s="1"/>
  <c r="A954" i="3"/>
  <c r="I954" i="3" s="1"/>
  <c r="A955" i="3"/>
  <c r="I955" i="3" s="1"/>
  <c r="A956" i="3"/>
  <c r="I956" i="3" s="1"/>
  <c r="A957" i="3"/>
  <c r="I957" i="3" s="1"/>
  <c r="A958" i="3"/>
  <c r="I958" i="3" s="1"/>
  <c r="A959" i="3"/>
  <c r="I959" i="3" s="1"/>
  <c r="A960" i="3"/>
  <c r="I960" i="3" s="1"/>
  <c r="A961" i="3"/>
  <c r="I961" i="3" s="1"/>
  <c r="A962" i="3"/>
  <c r="I962" i="3" s="1"/>
  <c r="A963" i="3"/>
  <c r="I963" i="3" s="1"/>
  <c r="A964" i="3"/>
  <c r="I964" i="3" s="1"/>
  <c r="A965" i="3"/>
  <c r="I965" i="3" s="1"/>
  <c r="A966" i="3"/>
  <c r="I966" i="3" s="1"/>
  <c r="A967" i="3"/>
  <c r="I967" i="3" s="1"/>
  <c r="A968" i="3"/>
  <c r="I968" i="3" s="1"/>
  <c r="A969" i="3"/>
  <c r="I969" i="3" s="1"/>
  <c r="A970" i="3"/>
  <c r="I970" i="3" s="1"/>
  <c r="A971" i="3"/>
  <c r="I971" i="3" s="1"/>
  <c r="A972" i="3"/>
  <c r="I972" i="3" s="1"/>
  <c r="A973" i="3"/>
  <c r="I973" i="3" s="1"/>
  <c r="A974" i="3"/>
  <c r="I974" i="3" s="1"/>
  <c r="A975" i="3"/>
  <c r="I975" i="3" s="1"/>
  <c r="A976" i="3"/>
  <c r="I976" i="3" s="1"/>
  <c r="A977" i="3"/>
  <c r="I977" i="3" s="1"/>
  <c r="A978" i="3"/>
  <c r="I978" i="3" s="1"/>
  <c r="A979" i="3"/>
  <c r="I979" i="3" s="1"/>
  <c r="A980" i="3"/>
  <c r="I980" i="3" s="1"/>
  <c r="A981" i="3"/>
  <c r="I981" i="3" s="1"/>
  <c r="A982" i="3"/>
  <c r="I982" i="3" s="1"/>
  <c r="A983" i="3"/>
  <c r="I983" i="3" s="1"/>
  <c r="A984" i="3"/>
  <c r="I984" i="3" s="1"/>
  <c r="A985" i="3"/>
  <c r="I985" i="3" s="1"/>
  <c r="A986" i="3"/>
  <c r="I986" i="3" s="1"/>
  <c r="A987" i="3"/>
  <c r="I987" i="3" s="1"/>
  <c r="A988" i="3"/>
  <c r="I988" i="3" s="1"/>
  <c r="A989" i="3"/>
  <c r="I989" i="3" s="1"/>
  <c r="A990" i="3"/>
  <c r="I990" i="3" s="1"/>
  <c r="A991" i="3"/>
  <c r="I991" i="3" s="1"/>
  <c r="A992" i="3"/>
  <c r="I992" i="3" s="1"/>
  <c r="A993" i="3"/>
  <c r="I993" i="3" s="1"/>
  <c r="A994" i="3"/>
  <c r="I994" i="3" s="1"/>
  <c r="A995" i="3"/>
  <c r="I995" i="3" s="1"/>
  <c r="A996" i="3"/>
  <c r="I996" i="3" s="1"/>
  <c r="A997" i="3"/>
  <c r="I997" i="3" s="1"/>
  <c r="A998" i="3"/>
  <c r="I998" i="3" s="1"/>
  <c r="A999" i="3"/>
  <c r="I999" i="3" s="1"/>
  <c r="A1000" i="3"/>
  <c r="I1000" i="3" s="1"/>
  <c r="A1001" i="3"/>
  <c r="I1001" i="3" s="1"/>
  <c r="A1002" i="3"/>
  <c r="I1002" i="3" s="1"/>
  <c r="A1003" i="3"/>
  <c r="I1003" i="3" s="1"/>
  <c r="A1004" i="3"/>
  <c r="I1004" i="3" s="1"/>
  <c r="A1005" i="3"/>
  <c r="I1005" i="3" s="1"/>
  <c r="A1006" i="3"/>
  <c r="I1006" i="3" s="1"/>
  <c r="A1007" i="3"/>
  <c r="I1007" i="3" s="1"/>
  <c r="A1008" i="3"/>
  <c r="I1008" i="3" s="1"/>
  <c r="A1009" i="3"/>
  <c r="I1009" i="3" s="1"/>
  <c r="A1010" i="3"/>
  <c r="I1010" i="3" s="1"/>
  <c r="A1011" i="3"/>
  <c r="I1011" i="3" s="1"/>
  <c r="A1012" i="3"/>
  <c r="I1012" i="3" s="1"/>
  <c r="A1013" i="3"/>
  <c r="I1013" i="3" s="1"/>
  <c r="A1014" i="3"/>
  <c r="I1014" i="3" s="1"/>
  <c r="A1015" i="3"/>
  <c r="I1015" i="3" s="1"/>
  <c r="A1016" i="3"/>
  <c r="I1016" i="3" s="1"/>
  <c r="A1017" i="3"/>
  <c r="I1017" i="3" s="1"/>
  <c r="A1018" i="3"/>
  <c r="I1018" i="3" s="1"/>
  <c r="A1019" i="3"/>
  <c r="I1019" i="3" s="1"/>
  <c r="A1020" i="3"/>
  <c r="I1020" i="3" s="1"/>
  <c r="A1021" i="3"/>
  <c r="I1021" i="3" s="1"/>
  <c r="A1022" i="3"/>
  <c r="I1022" i="3" s="1"/>
  <c r="A1023" i="3"/>
  <c r="I1023" i="3" s="1"/>
  <c r="A1024" i="3"/>
  <c r="I1024" i="3" s="1"/>
  <c r="A1025" i="3"/>
  <c r="I1025" i="3" s="1"/>
  <c r="A1026" i="3"/>
  <c r="I1026" i="3" s="1"/>
  <c r="A1027" i="3"/>
  <c r="I1027" i="3" s="1"/>
  <c r="A1028" i="3"/>
  <c r="I1028" i="3" s="1"/>
  <c r="A1029" i="3"/>
  <c r="I1029" i="3" s="1"/>
  <c r="A1030" i="3"/>
  <c r="I1030" i="3" s="1"/>
  <c r="A1031" i="3"/>
  <c r="I1031" i="3" s="1"/>
  <c r="A1032" i="3"/>
  <c r="I1032" i="3" s="1"/>
  <c r="A1033" i="3"/>
  <c r="I1033" i="3" s="1"/>
  <c r="A1034" i="3"/>
  <c r="I1034" i="3" s="1"/>
  <c r="A1035" i="3"/>
  <c r="I1035" i="3" s="1"/>
  <c r="A1036" i="3"/>
  <c r="I1036" i="3" s="1"/>
  <c r="A1037" i="3"/>
  <c r="I1037" i="3" s="1"/>
  <c r="A1038" i="3"/>
  <c r="I1038" i="3" s="1"/>
  <c r="A1039" i="3"/>
  <c r="I1039" i="3" s="1"/>
  <c r="A1040" i="3"/>
  <c r="I1040" i="3" s="1"/>
  <c r="A1041" i="3"/>
  <c r="I1041" i="3" s="1"/>
  <c r="A1042" i="3"/>
  <c r="I1042" i="3" s="1"/>
  <c r="A1043" i="3"/>
  <c r="I1043" i="3" s="1"/>
  <c r="A1044" i="3"/>
  <c r="I1044" i="3" s="1"/>
  <c r="A1045" i="3"/>
  <c r="I1045" i="3" s="1"/>
  <c r="A1046" i="3"/>
  <c r="I1046" i="3" s="1"/>
  <c r="A1047" i="3"/>
  <c r="I1047" i="3" s="1"/>
  <c r="A1048" i="3"/>
  <c r="I1048" i="3" s="1"/>
  <c r="A1049" i="3"/>
  <c r="I1049" i="3" s="1"/>
  <c r="A1050" i="3"/>
  <c r="I1050" i="3" s="1"/>
  <c r="A1051" i="3"/>
  <c r="I1051" i="3" s="1"/>
  <c r="A1052" i="3"/>
  <c r="I1052" i="3" s="1"/>
  <c r="A1053" i="3"/>
  <c r="I1053" i="3" s="1"/>
  <c r="A1054" i="3"/>
  <c r="I1054" i="3" s="1"/>
  <c r="A1055" i="3"/>
  <c r="I1055" i="3" s="1"/>
  <c r="A1056" i="3"/>
  <c r="I1056" i="3" s="1"/>
  <c r="A1057" i="3"/>
  <c r="I1057" i="3" s="1"/>
  <c r="A1058" i="3"/>
  <c r="I1058" i="3" s="1"/>
  <c r="A1059" i="3"/>
  <c r="I1059" i="3" s="1"/>
  <c r="A1060" i="3"/>
  <c r="I1060" i="3" s="1"/>
  <c r="A1061" i="3"/>
  <c r="I1061" i="3" s="1"/>
  <c r="A1062" i="3"/>
  <c r="I1062" i="3" s="1"/>
  <c r="A1063" i="3"/>
  <c r="I1063" i="3" s="1"/>
  <c r="A1064" i="3"/>
  <c r="I1064" i="3" s="1"/>
  <c r="A1065" i="3"/>
  <c r="I1065" i="3" s="1"/>
  <c r="A1066" i="3"/>
  <c r="I1066" i="3" s="1"/>
  <c r="A1067" i="3"/>
  <c r="I1067" i="3" s="1"/>
  <c r="A1068" i="3"/>
  <c r="I1068" i="3" s="1"/>
  <c r="A1069" i="3"/>
  <c r="I1069" i="3" s="1"/>
  <c r="A1070" i="3"/>
  <c r="I1070" i="3" s="1"/>
  <c r="A1071" i="3"/>
  <c r="I1071" i="3" s="1"/>
  <c r="A1072" i="3"/>
  <c r="I1072" i="3" s="1"/>
  <c r="A1073" i="3"/>
  <c r="I1073" i="3" s="1"/>
  <c r="A1074" i="3"/>
  <c r="I1074" i="3" s="1"/>
  <c r="A1075" i="3"/>
  <c r="I1075" i="3" s="1"/>
  <c r="A1076" i="3"/>
  <c r="I1076" i="3" s="1"/>
  <c r="A1077" i="3"/>
  <c r="I1077" i="3" s="1"/>
  <c r="A1078" i="3"/>
  <c r="I1078" i="3" s="1"/>
  <c r="A1079" i="3"/>
  <c r="I1079" i="3" s="1"/>
  <c r="A1080" i="3"/>
  <c r="I1080" i="3" s="1"/>
  <c r="A1081" i="3"/>
  <c r="I1081" i="3" s="1"/>
  <c r="A1082" i="3"/>
  <c r="I1082" i="3" s="1"/>
  <c r="A1083" i="3"/>
  <c r="I1083" i="3" s="1"/>
  <c r="A1084" i="3"/>
  <c r="I1084" i="3" s="1"/>
  <c r="A1085" i="3"/>
  <c r="I1085" i="3" s="1"/>
  <c r="A1086" i="3"/>
  <c r="I1086" i="3" s="1"/>
  <c r="A1087" i="3"/>
  <c r="I1087" i="3" s="1"/>
  <c r="A1088" i="3"/>
  <c r="I1088" i="3" s="1"/>
  <c r="A1089" i="3"/>
  <c r="I1089" i="3" s="1"/>
  <c r="A1090" i="3"/>
  <c r="I1090" i="3" s="1"/>
  <c r="A1091" i="3"/>
  <c r="I1091" i="3" s="1"/>
  <c r="A1092" i="3"/>
  <c r="I1092" i="3" s="1"/>
  <c r="A1093" i="3"/>
  <c r="I1093" i="3" s="1"/>
  <c r="A1094" i="3"/>
  <c r="I1094" i="3" s="1"/>
  <c r="A1095" i="3"/>
  <c r="I1095" i="3" s="1"/>
  <c r="A1096" i="3"/>
  <c r="I1096" i="3" s="1"/>
  <c r="A1097" i="3"/>
  <c r="I1097" i="3" s="1"/>
  <c r="A1098" i="3"/>
  <c r="I1098" i="3" s="1"/>
  <c r="A1099" i="3"/>
  <c r="I1099" i="3" s="1"/>
  <c r="A1100" i="3"/>
  <c r="I1100" i="3" s="1"/>
  <c r="A1101" i="3"/>
  <c r="I1101" i="3" s="1"/>
  <c r="A1102" i="3"/>
  <c r="I1102" i="3" s="1"/>
  <c r="A1103" i="3"/>
  <c r="I1103" i="3" s="1"/>
  <c r="A1104" i="3"/>
  <c r="I1104" i="3" s="1"/>
  <c r="A1105" i="3"/>
  <c r="I1105" i="3" s="1"/>
  <c r="A1106" i="3"/>
  <c r="I1106" i="3" s="1"/>
  <c r="A1107" i="3"/>
  <c r="I1107" i="3" s="1"/>
  <c r="A1108" i="3"/>
  <c r="I1108" i="3" s="1"/>
  <c r="A1109" i="3"/>
  <c r="I1109" i="3" s="1"/>
  <c r="A1110" i="3"/>
  <c r="I1110" i="3" s="1"/>
  <c r="A1111" i="3"/>
  <c r="I1111" i="3" s="1"/>
  <c r="A1112" i="3"/>
  <c r="I1112" i="3" s="1"/>
  <c r="A1113" i="3"/>
  <c r="I1113" i="3" s="1"/>
  <c r="A1114" i="3"/>
  <c r="I1114" i="3" s="1"/>
  <c r="A1115" i="3"/>
  <c r="I1115" i="3" s="1"/>
  <c r="A1116" i="3"/>
  <c r="I1116" i="3" s="1"/>
  <c r="A1117" i="3"/>
  <c r="I1117" i="3" s="1"/>
  <c r="A1118" i="3"/>
  <c r="I1118" i="3" s="1"/>
  <c r="A1119" i="3"/>
  <c r="I1119" i="3" s="1"/>
  <c r="A1120" i="3"/>
  <c r="I1120" i="3" s="1"/>
  <c r="A1121" i="3"/>
  <c r="I1121" i="3" s="1"/>
  <c r="A1122" i="3"/>
  <c r="I1122" i="3" s="1"/>
  <c r="A1123" i="3"/>
  <c r="I1123" i="3" s="1"/>
  <c r="A1124" i="3"/>
  <c r="I1124" i="3" s="1"/>
  <c r="A1125" i="3"/>
  <c r="I1125" i="3" s="1"/>
  <c r="A1126" i="3"/>
  <c r="I1126" i="3" s="1"/>
  <c r="A1127" i="3"/>
  <c r="I1127" i="3" s="1"/>
  <c r="A1128" i="3"/>
  <c r="I1128" i="3" s="1"/>
  <c r="A1129" i="3"/>
  <c r="I1129" i="3" s="1"/>
  <c r="A1130" i="3"/>
  <c r="I1130" i="3" s="1"/>
  <c r="A1131" i="3"/>
  <c r="I1131" i="3" s="1"/>
  <c r="A1132" i="3"/>
  <c r="I1132" i="3" s="1"/>
  <c r="A1133" i="3"/>
  <c r="I1133" i="3" s="1"/>
  <c r="A1134" i="3"/>
  <c r="I1134" i="3" s="1"/>
  <c r="A1135" i="3"/>
  <c r="I1135" i="3" s="1"/>
  <c r="A1136" i="3"/>
  <c r="I1136" i="3" s="1"/>
  <c r="A1137" i="3"/>
  <c r="I1137" i="3" s="1"/>
  <c r="A1138" i="3"/>
  <c r="I1138" i="3" s="1"/>
  <c r="A1139" i="3"/>
  <c r="I1139" i="3" s="1"/>
  <c r="A1140" i="3"/>
  <c r="I1140" i="3" s="1"/>
  <c r="A1141" i="3"/>
  <c r="I1141" i="3" s="1"/>
  <c r="A1142" i="3"/>
  <c r="I1142" i="3" s="1"/>
  <c r="A1143" i="3"/>
  <c r="I1143" i="3" s="1"/>
  <c r="A1144" i="3"/>
  <c r="I1144" i="3" s="1"/>
  <c r="A1145" i="3"/>
  <c r="I1145" i="3" s="1"/>
  <c r="A1146" i="3"/>
  <c r="I1146" i="3" s="1"/>
  <c r="A1147" i="3"/>
  <c r="I1147" i="3" s="1"/>
  <c r="A1148" i="3"/>
  <c r="I1148" i="3" s="1"/>
  <c r="A1149" i="3"/>
  <c r="I1149" i="3" s="1"/>
  <c r="A1150" i="3"/>
  <c r="I1150" i="3" s="1"/>
  <c r="A1151" i="3"/>
  <c r="I1151" i="3" s="1"/>
  <c r="A1152" i="3"/>
  <c r="I1152" i="3" s="1"/>
  <c r="A1153" i="3"/>
  <c r="I1153" i="3" s="1"/>
  <c r="A1154" i="3"/>
  <c r="I1154" i="3" s="1"/>
  <c r="A1155" i="3"/>
  <c r="I1155" i="3" s="1"/>
  <c r="A1156" i="3"/>
  <c r="I1156" i="3" s="1"/>
  <c r="A1157" i="3"/>
  <c r="I1157" i="3" s="1"/>
  <c r="A1158" i="3"/>
  <c r="I1158" i="3" s="1"/>
  <c r="A1159" i="3"/>
  <c r="I1159" i="3" s="1"/>
  <c r="A1160" i="3"/>
  <c r="I1160" i="3" s="1"/>
  <c r="A1161" i="3"/>
  <c r="I1161" i="3" s="1"/>
  <c r="A1162" i="3"/>
  <c r="I1162" i="3" s="1"/>
  <c r="A1163" i="3"/>
  <c r="I1163" i="3" s="1"/>
  <c r="A1164" i="3"/>
  <c r="I1164" i="3" s="1"/>
  <c r="A1165" i="3"/>
  <c r="I1165" i="3" s="1"/>
  <c r="A1166" i="3"/>
  <c r="I1166" i="3" s="1"/>
  <c r="A1167" i="3"/>
  <c r="I1167" i="3" s="1"/>
  <c r="A1168" i="3"/>
  <c r="I1168" i="3" s="1"/>
  <c r="A1169" i="3"/>
  <c r="I1169" i="3" s="1"/>
  <c r="A1170" i="3"/>
  <c r="I1170" i="3" s="1"/>
  <c r="A1171" i="3"/>
  <c r="I1171" i="3" s="1"/>
  <c r="A1172" i="3"/>
  <c r="I1172" i="3" s="1"/>
  <c r="A1173" i="3"/>
  <c r="I1173" i="3" s="1"/>
  <c r="A1174" i="3"/>
  <c r="I1174" i="3" s="1"/>
  <c r="A1175" i="3"/>
  <c r="I1175" i="3" s="1"/>
  <c r="A1176" i="3"/>
  <c r="I1176" i="3" s="1"/>
  <c r="A1177" i="3"/>
  <c r="I1177" i="3" s="1"/>
  <c r="A1178" i="3"/>
  <c r="I1178" i="3" s="1"/>
  <c r="A1179" i="3"/>
  <c r="I1179" i="3" s="1"/>
  <c r="A1180" i="3"/>
  <c r="I1180" i="3" s="1"/>
  <c r="A1181" i="3"/>
  <c r="I1181" i="3" s="1"/>
  <c r="A1182" i="3"/>
  <c r="I1182" i="3" s="1"/>
  <c r="A1183" i="3"/>
  <c r="I1183" i="3" s="1"/>
  <c r="A1184" i="3"/>
  <c r="I1184" i="3" s="1"/>
  <c r="A1185" i="3"/>
  <c r="I1185" i="3" s="1"/>
  <c r="A1186" i="3"/>
  <c r="I1186" i="3" s="1"/>
  <c r="A1187" i="3"/>
  <c r="I1187" i="3" s="1"/>
  <c r="A1188" i="3"/>
  <c r="I1188" i="3" s="1"/>
  <c r="A1189" i="3"/>
  <c r="I1189" i="3" s="1"/>
  <c r="A1190" i="3"/>
  <c r="I1190" i="3" s="1"/>
  <c r="A1191" i="3"/>
  <c r="I1191" i="3" s="1"/>
  <c r="A1192" i="3"/>
  <c r="I1192" i="3" s="1"/>
  <c r="A1193" i="3"/>
  <c r="I1193" i="3" s="1"/>
  <c r="A1194" i="3"/>
  <c r="I1194" i="3" s="1"/>
  <c r="A1195" i="3"/>
  <c r="I1195" i="3" s="1"/>
  <c r="A1196" i="3"/>
  <c r="I1196" i="3" s="1"/>
  <c r="A1197" i="3"/>
  <c r="I1197" i="3" s="1"/>
  <c r="A1198" i="3"/>
  <c r="I1198" i="3" s="1"/>
  <c r="A1199" i="3"/>
  <c r="I1199" i="3" s="1"/>
  <c r="A1200" i="3"/>
  <c r="I1200" i="3" s="1"/>
  <c r="A1201" i="3"/>
  <c r="I1201" i="3" s="1"/>
  <c r="A1202" i="3"/>
  <c r="I1202" i="3" s="1"/>
  <c r="A1203" i="3"/>
  <c r="I1203" i="3" s="1"/>
  <c r="A1204" i="3"/>
  <c r="I1204" i="3" s="1"/>
  <c r="A1205" i="3"/>
  <c r="I1205" i="3" s="1"/>
  <c r="A1206" i="3"/>
  <c r="I1206" i="3" s="1"/>
  <c r="A1207" i="3"/>
  <c r="I1207" i="3" s="1"/>
  <c r="A1208" i="3"/>
  <c r="I1208" i="3" s="1"/>
  <c r="A1209" i="3"/>
  <c r="I1209" i="3" s="1"/>
  <c r="A1210" i="3"/>
  <c r="I1210" i="3" s="1"/>
  <c r="A1211" i="3"/>
  <c r="I1211" i="3" s="1"/>
  <c r="A1212" i="3"/>
  <c r="I1212" i="3" s="1"/>
  <c r="A1213" i="3"/>
  <c r="I1213" i="3" s="1"/>
  <c r="A1214" i="3"/>
  <c r="I1214" i="3" s="1"/>
  <c r="A1215" i="3"/>
  <c r="I1215" i="3" s="1"/>
  <c r="A1216" i="3"/>
  <c r="I1216" i="3" s="1"/>
  <c r="A1217" i="3"/>
  <c r="I1217" i="3" s="1"/>
  <c r="A1218" i="3"/>
  <c r="I1218" i="3" s="1"/>
  <c r="A1219" i="3"/>
  <c r="I1219" i="3" s="1"/>
  <c r="A1220" i="3"/>
  <c r="I1220" i="3" s="1"/>
  <c r="A1221" i="3"/>
  <c r="I1221" i="3" s="1"/>
  <c r="A1222" i="3"/>
  <c r="I1222" i="3" s="1"/>
  <c r="A1223" i="3"/>
  <c r="I1223" i="3" s="1"/>
  <c r="A1224" i="3"/>
  <c r="I1224" i="3" s="1"/>
  <c r="A1225" i="3"/>
  <c r="I1225" i="3" s="1"/>
  <c r="A1226" i="3"/>
  <c r="I1226" i="3" s="1"/>
  <c r="A1227" i="3"/>
  <c r="I1227" i="3" s="1"/>
  <c r="A1228" i="3"/>
  <c r="I1228" i="3" s="1"/>
  <c r="A1229" i="3"/>
  <c r="I1229" i="3" s="1"/>
  <c r="A1230" i="3"/>
  <c r="I1230" i="3" s="1"/>
  <c r="A1231" i="3"/>
  <c r="I1231" i="3" s="1"/>
  <c r="A1232" i="3"/>
  <c r="I1232" i="3" s="1"/>
  <c r="A1233" i="3"/>
  <c r="I1233" i="3" s="1"/>
  <c r="A1234" i="3"/>
  <c r="I1234" i="3" s="1"/>
  <c r="A1235" i="3"/>
  <c r="I1235" i="3" s="1"/>
  <c r="A1236" i="3"/>
  <c r="I1236" i="3" s="1"/>
  <c r="A1237" i="3"/>
  <c r="I1237" i="3" s="1"/>
  <c r="A1238" i="3"/>
  <c r="I1238" i="3" s="1"/>
  <c r="A1239" i="3"/>
  <c r="I1239" i="3" s="1"/>
  <c r="A1240" i="3"/>
  <c r="I1240" i="3" s="1"/>
  <c r="A1241" i="3"/>
  <c r="I1241" i="3" s="1"/>
  <c r="A1242" i="3"/>
  <c r="I1242" i="3" s="1"/>
  <c r="A1243" i="3"/>
  <c r="I1243" i="3" s="1"/>
  <c r="A1244" i="3"/>
  <c r="I1244" i="3" s="1"/>
  <c r="A1245" i="3"/>
  <c r="I1245" i="3" s="1"/>
  <c r="A1246" i="3"/>
  <c r="I1246" i="3" s="1"/>
  <c r="A1247" i="3"/>
  <c r="I1247" i="3" s="1"/>
  <c r="A1248" i="3"/>
  <c r="I1248" i="3" s="1"/>
  <c r="A1249" i="3"/>
  <c r="I1249" i="3" s="1"/>
  <c r="A1250" i="3"/>
  <c r="I1250" i="3" s="1"/>
  <c r="A1251" i="3"/>
  <c r="I1251" i="3" s="1"/>
  <c r="A1252" i="3"/>
  <c r="I1252" i="3" s="1"/>
  <c r="A1253" i="3"/>
  <c r="I1253" i="3" s="1"/>
  <c r="A1254" i="3"/>
  <c r="I1254" i="3" s="1"/>
  <c r="A1255" i="3"/>
  <c r="I1255" i="3" s="1"/>
  <c r="A1256" i="3"/>
  <c r="I1256" i="3" s="1"/>
  <c r="A1257" i="3"/>
  <c r="I1257" i="3" s="1"/>
  <c r="A1258" i="3"/>
  <c r="I1258" i="3" s="1"/>
  <c r="A1259" i="3"/>
  <c r="I1259" i="3" s="1"/>
  <c r="A1260" i="3"/>
  <c r="I1260" i="3" s="1"/>
  <c r="A1261" i="3"/>
  <c r="I1261" i="3" s="1"/>
  <c r="A1262" i="3"/>
  <c r="I1262" i="3" s="1"/>
  <c r="A1263" i="3"/>
  <c r="I1263" i="3" s="1"/>
  <c r="A1264" i="3"/>
  <c r="I1264" i="3" s="1"/>
  <c r="A1265" i="3"/>
  <c r="I1265" i="3" s="1"/>
  <c r="A1266" i="3"/>
  <c r="I1266" i="3" s="1"/>
  <c r="A1267" i="3"/>
  <c r="I1267" i="3" s="1"/>
  <c r="A1268" i="3"/>
  <c r="I1268" i="3" s="1"/>
  <c r="A1269" i="3"/>
  <c r="I1269" i="3" s="1"/>
  <c r="A1270" i="3"/>
  <c r="I1270" i="3" s="1"/>
  <c r="A1271" i="3"/>
  <c r="I1271" i="3" s="1"/>
  <c r="A1272" i="3"/>
  <c r="I1272" i="3" s="1"/>
  <c r="A1273" i="3"/>
  <c r="I1273" i="3" s="1"/>
  <c r="A1274" i="3"/>
  <c r="I1274" i="3" s="1"/>
  <c r="A1275" i="3"/>
  <c r="I1275" i="3" s="1"/>
  <c r="A1276" i="3"/>
  <c r="I1276" i="3" s="1"/>
  <c r="A1277" i="3"/>
  <c r="I1277" i="3" s="1"/>
  <c r="A1278" i="3"/>
  <c r="I1278" i="3" s="1"/>
  <c r="A1279" i="3"/>
  <c r="I1279" i="3" s="1"/>
  <c r="A1280" i="3"/>
  <c r="I1280" i="3" s="1"/>
  <c r="A1281" i="3"/>
  <c r="I1281" i="3" s="1"/>
  <c r="A1282" i="3"/>
  <c r="I1282" i="3" s="1"/>
  <c r="A1283" i="3"/>
  <c r="I1283" i="3" s="1"/>
  <c r="A1284" i="3"/>
  <c r="I1284" i="3" s="1"/>
  <c r="A1285" i="3"/>
  <c r="I1285" i="3" s="1"/>
  <c r="A1286" i="3"/>
  <c r="I1286" i="3" s="1"/>
  <c r="A1287" i="3"/>
  <c r="I1287" i="3" s="1"/>
  <c r="A1288" i="3"/>
  <c r="I1288" i="3" s="1"/>
  <c r="A1289" i="3"/>
  <c r="I1289" i="3" s="1"/>
  <c r="A1290" i="3"/>
  <c r="I1290" i="3" s="1"/>
  <c r="A1291" i="3"/>
  <c r="I1291" i="3" s="1"/>
  <c r="A1292" i="3"/>
  <c r="I1292" i="3" s="1"/>
  <c r="A1293" i="3"/>
  <c r="I1293" i="3" s="1"/>
  <c r="A1294" i="3"/>
  <c r="I1294" i="3" s="1"/>
  <c r="A1295" i="3"/>
  <c r="I1295" i="3" s="1"/>
  <c r="A1296" i="3"/>
  <c r="I1296" i="3" s="1"/>
  <c r="A1297" i="3"/>
  <c r="I1297" i="3" s="1"/>
  <c r="A1298" i="3"/>
  <c r="I1298" i="3" s="1"/>
  <c r="A1299" i="3"/>
  <c r="I1299" i="3" s="1"/>
  <c r="A1300" i="3"/>
  <c r="I1300" i="3" s="1"/>
  <c r="A1301" i="3"/>
  <c r="I1301" i="3" s="1"/>
  <c r="A1302" i="3"/>
  <c r="I1302" i="3" s="1"/>
  <c r="A1303" i="3"/>
  <c r="I1303" i="3" s="1"/>
  <c r="A1304" i="3"/>
  <c r="I1304" i="3" s="1"/>
  <c r="A1305" i="3"/>
  <c r="I1305" i="3" s="1"/>
  <c r="A1306" i="3"/>
  <c r="I1306" i="3" s="1"/>
  <c r="A1307" i="3"/>
  <c r="I1307" i="3" s="1"/>
  <c r="A1308" i="3"/>
  <c r="I1308" i="3" s="1"/>
  <c r="A1309" i="3"/>
  <c r="I1309" i="3" s="1"/>
  <c r="A1310" i="3"/>
  <c r="I1310" i="3" s="1"/>
  <c r="A1311" i="3"/>
  <c r="I1311" i="3" s="1"/>
  <c r="A1312" i="3"/>
  <c r="I1312" i="3" s="1"/>
  <c r="A1313" i="3"/>
  <c r="I1313" i="3" s="1"/>
  <c r="A1314" i="3"/>
  <c r="I1314" i="3" s="1"/>
  <c r="A1315" i="3"/>
  <c r="I1315" i="3" s="1"/>
  <c r="A1316" i="3"/>
  <c r="I1316" i="3" s="1"/>
  <c r="A1317" i="3"/>
  <c r="I1317" i="3" s="1"/>
  <c r="A1318" i="3"/>
  <c r="I1318" i="3" s="1"/>
  <c r="A1319" i="3"/>
  <c r="I1319" i="3" s="1"/>
  <c r="A1320" i="3"/>
  <c r="I1320" i="3" s="1"/>
  <c r="A1321" i="3"/>
  <c r="I1321" i="3" s="1"/>
  <c r="A1322" i="3"/>
  <c r="I1322" i="3" s="1"/>
  <c r="A1323" i="3"/>
  <c r="I1323" i="3" s="1"/>
  <c r="A1324" i="3"/>
  <c r="I1324" i="3" s="1"/>
  <c r="A1325" i="3"/>
  <c r="I1325" i="3" s="1"/>
  <c r="A1326" i="3"/>
  <c r="I1326" i="3" s="1"/>
  <c r="A1327" i="3"/>
  <c r="I1327" i="3" s="1"/>
  <c r="A1328" i="3"/>
  <c r="I1328" i="3" s="1"/>
  <c r="A1329" i="3"/>
  <c r="I1329" i="3" s="1"/>
  <c r="A1330" i="3"/>
  <c r="I1330" i="3" s="1"/>
  <c r="A1331" i="3"/>
  <c r="I1331" i="3" s="1"/>
  <c r="A1332" i="3"/>
  <c r="I1332" i="3" s="1"/>
  <c r="A1333" i="3"/>
  <c r="I1333" i="3" s="1"/>
  <c r="A1334" i="3"/>
  <c r="I1334" i="3" s="1"/>
  <c r="A1335" i="3"/>
  <c r="I1335" i="3" s="1"/>
  <c r="A1336" i="3"/>
  <c r="I1336" i="3" s="1"/>
  <c r="A1337" i="3"/>
  <c r="I1337" i="3" s="1"/>
  <c r="A1338" i="3"/>
  <c r="I1338" i="3" s="1"/>
  <c r="A1339" i="3"/>
  <c r="I1339" i="3" s="1"/>
  <c r="A1340" i="3"/>
  <c r="I1340" i="3" s="1"/>
  <c r="A1341" i="3"/>
  <c r="I1341" i="3" s="1"/>
  <c r="A1342" i="3"/>
  <c r="I1342" i="3" s="1"/>
  <c r="A1343" i="3"/>
  <c r="I1343" i="3" s="1"/>
  <c r="A1344" i="3"/>
  <c r="I1344" i="3" s="1"/>
  <c r="A1345" i="3"/>
  <c r="I1345" i="3" s="1"/>
  <c r="A1346" i="3"/>
  <c r="I1346" i="3" s="1"/>
  <c r="A1347" i="3"/>
  <c r="I1347" i="3" s="1"/>
  <c r="A1348" i="3"/>
  <c r="I1348" i="3" s="1"/>
  <c r="A1349" i="3"/>
  <c r="I1349" i="3" s="1"/>
  <c r="A1350" i="3"/>
  <c r="I1350" i="3" s="1"/>
  <c r="A1351" i="3"/>
  <c r="I1351" i="3" s="1"/>
  <c r="A1352" i="3"/>
  <c r="I1352" i="3" s="1"/>
  <c r="A1353" i="3"/>
  <c r="I1353" i="3" s="1"/>
  <c r="A1354" i="3"/>
  <c r="I1354" i="3" s="1"/>
  <c r="A1355" i="3"/>
  <c r="I1355" i="3" s="1"/>
  <c r="A1356" i="3"/>
  <c r="I1356" i="3" s="1"/>
  <c r="A1357" i="3"/>
  <c r="I1357" i="3" s="1"/>
  <c r="A1358" i="3"/>
  <c r="I1358" i="3" s="1"/>
  <c r="A1359" i="3"/>
  <c r="I1359" i="3" s="1"/>
  <c r="A1360" i="3"/>
  <c r="I1360" i="3" s="1"/>
  <c r="A1361" i="3"/>
  <c r="I1361" i="3" s="1"/>
  <c r="A1362" i="3"/>
  <c r="I1362" i="3" s="1"/>
  <c r="A1363" i="3"/>
  <c r="I1363" i="3" s="1"/>
  <c r="A1364" i="3"/>
  <c r="I1364" i="3" s="1"/>
  <c r="A1365" i="3"/>
  <c r="I1365" i="3" s="1"/>
  <c r="A1366" i="3"/>
  <c r="I1366" i="3" s="1"/>
  <c r="A1367" i="3"/>
  <c r="I1367" i="3" s="1"/>
  <c r="A1368" i="3"/>
  <c r="I1368" i="3" s="1"/>
  <c r="A1369" i="3"/>
  <c r="I1369" i="3" s="1"/>
  <c r="A1370" i="3"/>
  <c r="I1370" i="3" s="1"/>
  <c r="A1371" i="3"/>
  <c r="I1371" i="3" s="1"/>
  <c r="A1372" i="3"/>
  <c r="I1372" i="3" s="1"/>
  <c r="A1373" i="3"/>
  <c r="I1373" i="3" s="1"/>
  <c r="A1374" i="3"/>
  <c r="I1374" i="3" s="1"/>
  <c r="A1375" i="3"/>
  <c r="I1375" i="3" s="1"/>
  <c r="A1376" i="3"/>
  <c r="I1376" i="3" s="1"/>
  <c r="A1377" i="3"/>
  <c r="I1377" i="3" s="1"/>
  <c r="A1378" i="3"/>
  <c r="I1378" i="3" s="1"/>
  <c r="A1379" i="3"/>
  <c r="I1379" i="3" s="1"/>
  <c r="A1380" i="3"/>
  <c r="I1380" i="3" s="1"/>
  <c r="A1381" i="3"/>
  <c r="I1381" i="3" s="1"/>
  <c r="A1382" i="3"/>
  <c r="I1382" i="3" s="1"/>
  <c r="A1383" i="3"/>
  <c r="I1383" i="3" s="1"/>
  <c r="A1384" i="3"/>
  <c r="I1384" i="3" s="1"/>
  <c r="A1385" i="3"/>
  <c r="I1385" i="3" s="1"/>
  <c r="A1386" i="3"/>
  <c r="I1386" i="3" s="1"/>
  <c r="A1387" i="3"/>
  <c r="I1387" i="3" s="1"/>
  <c r="A1388" i="3"/>
  <c r="I1388" i="3" s="1"/>
  <c r="A1389" i="3"/>
  <c r="I1389" i="3" s="1"/>
  <c r="A1390" i="3"/>
  <c r="I1390" i="3" s="1"/>
  <c r="A1391" i="3"/>
  <c r="I1391" i="3" s="1"/>
  <c r="A1392" i="3"/>
  <c r="I1392" i="3" s="1"/>
  <c r="A1393" i="3"/>
  <c r="I1393" i="3" s="1"/>
  <c r="A1394" i="3"/>
  <c r="I1394" i="3" s="1"/>
  <c r="A1395" i="3"/>
  <c r="I1395" i="3" s="1"/>
  <c r="A1396" i="3"/>
  <c r="I1396" i="3" s="1"/>
  <c r="A1397" i="3"/>
  <c r="I1397" i="3" s="1"/>
  <c r="A1398" i="3"/>
  <c r="I1398" i="3" s="1"/>
  <c r="A1399" i="3"/>
  <c r="I1399" i="3" s="1"/>
  <c r="A1400" i="3"/>
  <c r="I1400" i="3" s="1"/>
  <c r="A1401" i="3"/>
  <c r="I1401" i="3" s="1"/>
  <c r="A1402" i="3"/>
  <c r="I1402" i="3" s="1"/>
  <c r="A1403" i="3"/>
  <c r="I1403" i="3" s="1"/>
  <c r="A1404" i="3"/>
  <c r="I1404" i="3" s="1"/>
  <c r="A1405" i="3"/>
  <c r="I1405" i="3" s="1"/>
  <c r="A1406" i="3"/>
  <c r="I1406" i="3" s="1"/>
  <c r="A1407" i="3"/>
  <c r="I1407" i="3" s="1"/>
  <c r="A1408" i="3"/>
  <c r="I1408" i="3" s="1"/>
  <c r="A1409" i="3"/>
  <c r="I1409" i="3" s="1"/>
  <c r="A1410" i="3"/>
  <c r="I1410" i="3" s="1"/>
  <c r="A1411" i="3"/>
  <c r="I1411" i="3" s="1"/>
  <c r="A1412" i="3"/>
  <c r="I1412" i="3" s="1"/>
  <c r="A1413" i="3"/>
  <c r="I1413" i="3" s="1"/>
  <c r="A1414" i="3"/>
  <c r="I1414" i="3" s="1"/>
  <c r="A1415" i="3"/>
  <c r="I1415" i="3" s="1"/>
  <c r="A1416" i="3"/>
  <c r="I1416" i="3" s="1"/>
  <c r="A1417" i="3"/>
  <c r="I1417" i="3" s="1"/>
  <c r="A1418" i="3"/>
  <c r="I1418" i="3" s="1"/>
  <c r="A1419" i="3"/>
  <c r="I1419" i="3" s="1"/>
  <c r="A1420" i="3"/>
  <c r="I1420" i="3" s="1"/>
  <c r="A1421" i="3"/>
  <c r="I1421" i="3" s="1"/>
  <c r="A1422" i="3"/>
  <c r="I1422" i="3" s="1"/>
  <c r="A1423" i="3"/>
  <c r="I1423" i="3" s="1"/>
  <c r="A1424" i="3"/>
  <c r="I1424" i="3" s="1"/>
  <c r="A1425" i="3"/>
  <c r="I1425" i="3" s="1"/>
  <c r="A1426" i="3"/>
  <c r="I1426" i="3" s="1"/>
  <c r="A1427" i="3"/>
  <c r="I1427" i="3" s="1"/>
  <c r="A1428" i="3"/>
  <c r="I1428" i="3" s="1"/>
  <c r="A1429" i="3"/>
  <c r="I1429" i="3" s="1"/>
  <c r="A1430" i="3"/>
  <c r="I1430" i="3" s="1"/>
  <c r="A1431" i="3"/>
  <c r="I1431" i="3" s="1"/>
  <c r="A1432" i="3"/>
  <c r="I1432" i="3" s="1"/>
  <c r="A1433" i="3"/>
  <c r="I1433" i="3" s="1"/>
  <c r="A1434" i="3"/>
  <c r="I1434" i="3" s="1"/>
  <c r="A1435" i="3"/>
  <c r="I1435" i="3" s="1"/>
  <c r="A1436" i="3"/>
  <c r="I1436" i="3" s="1"/>
  <c r="A1437" i="3"/>
  <c r="I1437" i="3" s="1"/>
  <c r="A1438" i="3"/>
  <c r="I1438" i="3" s="1"/>
  <c r="A1439" i="3"/>
  <c r="I1439" i="3" s="1"/>
  <c r="A1440" i="3"/>
  <c r="I1440" i="3" s="1"/>
  <c r="A1441" i="3"/>
  <c r="I1441" i="3" s="1"/>
  <c r="A1442" i="3"/>
  <c r="I1442" i="3" s="1"/>
  <c r="A1443" i="3"/>
  <c r="I1443" i="3" s="1"/>
  <c r="A1444" i="3"/>
  <c r="I1444" i="3" s="1"/>
  <c r="A1445" i="3"/>
  <c r="I1445" i="3" s="1"/>
  <c r="A1446" i="3"/>
  <c r="I1446" i="3" s="1"/>
  <c r="A1447" i="3"/>
  <c r="I1447" i="3" s="1"/>
  <c r="A1448" i="3"/>
  <c r="I1448" i="3" s="1"/>
  <c r="A1449" i="3"/>
  <c r="I1449" i="3" s="1"/>
  <c r="A1450" i="3"/>
  <c r="I1450" i="3" s="1"/>
  <c r="A1451" i="3"/>
  <c r="I1451" i="3" s="1"/>
  <c r="A1452" i="3"/>
  <c r="I1452" i="3" s="1"/>
  <c r="A1453" i="3"/>
  <c r="I1453" i="3" s="1"/>
  <c r="A1454" i="3"/>
  <c r="I1454" i="3" s="1"/>
  <c r="A1455" i="3"/>
  <c r="I1455" i="3" s="1"/>
  <c r="A1456" i="3"/>
  <c r="I1456" i="3" s="1"/>
  <c r="A1457" i="3"/>
  <c r="I1457" i="3" s="1"/>
  <c r="A1458" i="3"/>
  <c r="I1458" i="3" s="1"/>
  <c r="A1459" i="3"/>
  <c r="I1459" i="3" s="1"/>
  <c r="A1460" i="3"/>
  <c r="I1460" i="3" s="1"/>
  <c r="A1461" i="3"/>
  <c r="I1461" i="3" s="1"/>
  <c r="A1462" i="3"/>
  <c r="I1462" i="3" s="1"/>
  <c r="A1463" i="3"/>
  <c r="I1463" i="3" s="1"/>
  <c r="A1464" i="3"/>
  <c r="I1464" i="3" s="1"/>
  <c r="A1465" i="3"/>
  <c r="I1465" i="3" s="1"/>
  <c r="A1466" i="3"/>
  <c r="I1466" i="3" s="1"/>
  <c r="A1467" i="3"/>
  <c r="I1467" i="3" s="1"/>
  <c r="A1468" i="3"/>
  <c r="I1468" i="3" s="1"/>
  <c r="A1469" i="3"/>
  <c r="I1469" i="3" s="1"/>
  <c r="A1470" i="3"/>
  <c r="I1470" i="3" s="1"/>
  <c r="A1471" i="3"/>
  <c r="I1471" i="3" s="1"/>
  <c r="A1472" i="3"/>
  <c r="I1472" i="3" s="1"/>
  <c r="A1473" i="3"/>
  <c r="I1473" i="3" s="1"/>
  <c r="A1474" i="3"/>
  <c r="I1474" i="3" s="1"/>
  <c r="A1475" i="3"/>
  <c r="I1475" i="3" s="1"/>
  <c r="A1476" i="3"/>
  <c r="I1476" i="3" s="1"/>
  <c r="A1477" i="3"/>
  <c r="I1477" i="3" s="1"/>
  <c r="A1478" i="3"/>
  <c r="I1478" i="3" s="1"/>
  <c r="A1479" i="3"/>
  <c r="I1479" i="3" s="1"/>
  <c r="A1480" i="3"/>
  <c r="I1480" i="3" s="1"/>
  <c r="A1481" i="3"/>
  <c r="I1481" i="3" s="1"/>
  <c r="A1482" i="3"/>
  <c r="I1482" i="3" s="1"/>
  <c r="A1483" i="3"/>
  <c r="I1483" i="3" s="1"/>
  <c r="A1484" i="3"/>
  <c r="I1484" i="3" s="1"/>
  <c r="A1485" i="3"/>
  <c r="I1485" i="3" s="1"/>
  <c r="A1486" i="3"/>
  <c r="I1486" i="3" s="1"/>
  <c r="A1487" i="3"/>
  <c r="I1487" i="3" s="1"/>
  <c r="A1488" i="3"/>
  <c r="I1488" i="3" s="1"/>
  <c r="A1489" i="3"/>
  <c r="I1489" i="3" s="1"/>
  <c r="A1490" i="3"/>
  <c r="I1490" i="3" s="1"/>
  <c r="A1491" i="3"/>
  <c r="I1491" i="3" s="1"/>
  <c r="A1492" i="3"/>
  <c r="I1492" i="3" s="1"/>
  <c r="A1493" i="3"/>
  <c r="I1493" i="3" s="1"/>
  <c r="A1494" i="3"/>
  <c r="I1494" i="3" s="1"/>
  <c r="A1495" i="3"/>
  <c r="I1495" i="3" s="1"/>
  <c r="A1496" i="3"/>
  <c r="I1496" i="3" s="1"/>
  <c r="A1497" i="3"/>
  <c r="I1497" i="3" s="1"/>
  <c r="A1498" i="3"/>
  <c r="I1498" i="3" s="1"/>
  <c r="A1499" i="3"/>
  <c r="I1499" i="3" s="1"/>
  <c r="A1500" i="3"/>
  <c r="I1500" i="3" s="1"/>
  <c r="A1501" i="3"/>
  <c r="I1501" i="3" s="1"/>
  <c r="A1502" i="3"/>
  <c r="I1502" i="3" s="1"/>
  <c r="A1503" i="3"/>
  <c r="I1503" i="3" s="1"/>
  <c r="A1504" i="3"/>
  <c r="I1504" i="3" s="1"/>
  <c r="A1505" i="3"/>
  <c r="I1505" i="3" s="1"/>
  <c r="A1506" i="3"/>
  <c r="I1506" i="3" s="1"/>
  <c r="A1507" i="3"/>
  <c r="I1507" i="3" s="1"/>
  <c r="A1508" i="3"/>
  <c r="I1508" i="3" s="1"/>
  <c r="A1509" i="3"/>
  <c r="I1509" i="3" s="1"/>
  <c r="A1510" i="3"/>
  <c r="I1510" i="3" s="1"/>
  <c r="A1511" i="3"/>
  <c r="I1511" i="3" s="1"/>
  <c r="A1512" i="3"/>
  <c r="I1512" i="3" s="1"/>
  <c r="A1513" i="3"/>
  <c r="I1513" i="3" s="1"/>
  <c r="A1514" i="3"/>
  <c r="I1514" i="3" s="1"/>
  <c r="A1515" i="3"/>
  <c r="I1515" i="3" s="1"/>
  <c r="A1516" i="3"/>
  <c r="I1516" i="3" s="1"/>
  <c r="A1517" i="3"/>
  <c r="I1517" i="3" s="1"/>
  <c r="A1518" i="3"/>
  <c r="I1518" i="3" s="1"/>
  <c r="A1519" i="3"/>
  <c r="I1519" i="3" s="1"/>
  <c r="A1520" i="3"/>
  <c r="I1520" i="3" s="1"/>
  <c r="A1521" i="3"/>
  <c r="I1521" i="3" s="1"/>
  <c r="A1522" i="3"/>
  <c r="I1522" i="3" s="1"/>
  <c r="A1523" i="3"/>
  <c r="I1523" i="3" s="1"/>
  <c r="A1524" i="3"/>
  <c r="I1524" i="3" s="1"/>
  <c r="A1525" i="3"/>
  <c r="I1525" i="3" s="1"/>
  <c r="A1526" i="3"/>
  <c r="I1526" i="3" s="1"/>
  <c r="A1527" i="3"/>
  <c r="I1527" i="3" s="1"/>
  <c r="A1528" i="3"/>
  <c r="I1528" i="3" s="1"/>
  <c r="A1529" i="3"/>
  <c r="I1529" i="3" s="1"/>
  <c r="A1530" i="3"/>
  <c r="I1530" i="3" s="1"/>
  <c r="A1531" i="3"/>
  <c r="I1531" i="3" s="1"/>
  <c r="A1532" i="3"/>
  <c r="I1532" i="3" s="1"/>
  <c r="A1533" i="3"/>
  <c r="I1533" i="3" s="1"/>
  <c r="A1534" i="3"/>
  <c r="I1534" i="3" s="1"/>
  <c r="A1535" i="3"/>
  <c r="I1535" i="3" s="1"/>
  <c r="A1536" i="3"/>
  <c r="I1536" i="3" s="1"/>
  <c r="A1537" i="3"/>
  <c r="I1537" i="3" s="1"/>
  <c r="A1538" i="3"/>
  <c r="I1538" i="3" s="1"/>
  <c r="A1539" i="3"/>
  <c r="I1539" i="3" s="1"/>
  <c r="A1540" i="3"/>
  <c r="I1540" i="3" s="1"/>
  <c r="A1541" i="3"/>
  <c r="I1541" i="3" s="1"/>
  <c r="A1542" i="3"/>
  <c r="I1542" i="3" s="1"/>
  <c r="A1543" i="3"/>
  <c r="I1543" i="3" s="1"/>
  <c r="A1544" i="3"/>
  <c r="I1544" i="3" s="1"/>
  <c r="A1545" i="3"/>
  <c r="I1545" i="3" s="1"/>
  <c r="A1546" i="3"/>
  <c r="I1546" i="3" s="1"/>
  <c r="A1547" i="3"/>
  <c r="I1547" i="3" s="1"/>
  <c r="A1548" i="3"/>
  <c r="I1548" i="3" s="1"/>
  <c r="A1549" i="3"/>
  <c r="I1549" i="3" s="1"/>
  <c r="A1550" i="3"/>
  <c r="I1550" i="3" s="1"/>
  <c r="A1551" i="3"/>
  <c r="I1551" i="3" s="1"/>
  <c r="A1552" i="3"/>
  <c r="I1552" i="3" s="1"/>
  <c r="A1553" i="3"/>
  <c r="I1553" i="3" s="1"/>
  <c r="A1554" i="3"/>
  <c r="I1554" i="3" s="1"/>
  <c r="A1555" i="3"/>
  <c r="I1555" i="3" s="1"/>
  <c r="A1556" i="3"/>
  <c r="I1556" i="3" s="1"/>
  <c r="A1557" i="3"/>
  <c r="I1557" i="3" s="1"/>
  <c r="A1558" i="3"/>
  <c r="I1558" i="3" s="1"/>
  <c r="A1559" i="3"/>
  <c r="I1559" i="3" s="1"/>
  <c r="A1560" i="3"/>
  <c r="I1560" i="3" s="1"/>
  <c r="A1561" i="3"/>
  <c r="I1561" i="3" s="1"/>
  <c r="A1562" i="3"/>
  <c r="I1562" i="3" s="1"/>
  <c r="A1563" i="3"/>
  <c r="I1563" i="3" s="1"/>
  <c r="A1564" i="3"/>
  <c r="I1564" i="3" s="1"/>
  <c r="A1565" i="3"/>
  <c r="I1565" i="3" s="1"/>
  <c r="A1566" i="3"/>
  <c r="I1566" i="3" s="1"/>
  <c r="A1567" i="3"/>
  <c r="I1567" i="3" s="1"/>
  <c r="A1568" i="3"/>
  <c r="I1568" i="3" s="1"/>
  <c r="A1569" i="3"/>
  <c r="I1569" i="3" s="1"/>
  <c r="A1570" i="3"/>
  <c r="I1570" i="3" s="1"/>
  <c r="A1571" i="3"/>
  <c r="I1571" i="3" s="1"/>
  <c r="A1572" i="3"/>
  <c r="I1572" i="3" s="1"/>
  <c r="A1573" i="3"/>
  <c r="I1573" i="3" s="1"/>
  <c r="A1574" i="3"/>
  <c r="I1574" i="3" s="1"/>
  <c r="A1575" i="3"/>
  <c r="I1575" i="3" s="1"/>
  <c r="A1576" i="3"/>
  <c r="I1576" i="3" s="1"/>
  <c r="A1577" i="3"/>
  <c r="I1577" i="3" s="1"/>
  <c r="A1578" i="3"/>
  <c r="I1578" i="3" s="1"/>
  <c r="A1579" i="3"/>
  <c r="I1579" i="3" s="1"/>
  <c r="A1580" i="3"/>
  <c r="I1580" i="3" s="1"/>
  <c r="A1581" i="3"/>
  <c r="I1581" i="3" s="1"/>
  <c r="A1582" i="3"/>
  <c r="I1582" i="3" s="1"/>
  <c r="A1583" i="3"/>
  <c r="I1583" i="3" s="1"/>
  <c r="A1584" i="3"/>
  <c r="I1584" i="3" s="1"/>
  <c r="A1585" i="3"/>
  <c r="I1585" i="3" s="1"/>
  <c r="A1586" i="3"/>
  <c r="I1586" i="3" s="1"/>
  <c r="A1587" i="3"/>
  <c r="I1587" i="3" s="1"/>
  <c r="A1588" i="3"/>
  <c r="I1588" i="3" s="1"/>
  <c r="A1589" i="3"/>
  <c r="I1589" i="3" s="1"/>
  <c r="A1590" i="3"/>
  <c r="I1590" i="3" s="1"/>
  <c r="A1591" i="3"/>
  <c r="I1591" i="3" s="1"/>
  <c r="A1592" i="3"/>
  <c r="I1592" i="3" s="1"/>
  <c r="A1593" i="3"/>
  <c r="I1593" i="3" s="1"/>
  <c r="A1594" i="3"/>
  <c r="I1594" i="3" s="1"/>
  <c r="A1595" i="3"/>
  <c r="I1595" i="3" s="1"/>
  <c r="A1596" i="3"/>
  <c r="I1596" i="3" s="1"/>
  <c r="A1597" i="3"/>
  <c r="I1597" i="3" s="1"/>
  <c r="A1598" i="3"/>
  <c r="I1598" i="3" s="1"/>
  <c r="A1599" i="3"/>
  <c r="I1599" i="3" s="1"/>
  <c r="A1600" i="3"/>
  <c r="I1600" i="3" s="1"/>
  <c r="A1601" i="3"/>
  <c r="I1601" i="3" s="1"/>
  <c r="A1602" i="3"/>
  <c r="I1602" i="3" s="1"/>
  <c r="A1603" i="3"/>
  <c r="I1603" i="3" s="1"/>
  <c r="A1604" i="3"/>
  <c r="I1604" i="3" s="1"/>
  <c r="A1605" i="3"/>
  <c r="I1605" i="3" s="1"/>
  <c r="A1606" i="3"/>
  <c r="I1606" i="3" s="1"/>
  <c r="A1607" i="3"/>
  <c r="I1607" i="3" s="1"/>
  <c r="A1608" i="3"/>
  <c r="I1608" i="3" s="1"/>
  <c r="A1609" i="3"/>
  <c r="I1609" i="3" s="1"/>
  <c r="A1610" i="3"/>
  <c r="I1610" i="3" s="1"/>
  <c r="A1611" i="3"/>
  <c r="I1611" i="3" s="1"/>
  <c r="A1612" i="3"/>
  <c r="I1612" i="3" s="1"/>
  <c r="A1613" i="3"/>
  <c r="I1613" i="3" s="1"/>
  <c r="A1614" i="3"/>
  <c r="I1614" i="3" s="1"/>
  <c r="A1615" i="3"/>
  <c r="I1615" i="3" s="1"/>
  <c r="A1616" i="3"/>
  <c r="I1616" i="3" s="1"/>
  <c r="A1617" i="3"/>
  <c r="I1617" i="3" s="1"/>
  <c r="A1618" i="3"/>
  <c r="I1618" i="3" s="1"/>
  <c r="A1619" i="3"/>
  <c r="I1619" i="3" s="1"/>
  <c r="A1620" i="3"/>
  <c r="I1620" i="3" s="1"/>
  <c r="A1621" i="3"/>
  <c r="I1621" i="3" s="1"/>
  <c r="A1622" i="3"/>
  <c r="I1622" i="3" s="1"/>
  <c r="A1623" i="3"/>
  <c r="I1623" i="3" s="1"/>
  <c r="A1624" i="3"/>
  <c r="I1624" i="3" s="1"/>
  <c r="A1625" i="3"/>
  <c r="I1625" i="3" s="1"/>
  <c r="A1626" i="3"/>
  <c r="I1626" i="3" s="1"/>
  <c r="A1627" i="3"/>
  <c r="I1627" i="3" s="1"/>
  <c r="A1628" i="3"/>
  <c r="I1628" i="3" s="1"/>
  <c r="A1629" i="3"/>
  <c r="I1629" i="3" s="1"/>
  <c r="A1630" i="3"/>
  <c r="I1630" i="3" s="1"/>
  <c r="A1631" i="3"/>
  <c r="I1631" i="3" s="1"/>
  <c r="A1632" i="3"/>
  <c r="I1632" i="3" s="1"/>
  <c r="A1633" i="3"/>
  <c r="I1633" i="3" s="1"/>
  <c r="A1634" i="3"/>
  <c r="I1634" i="3" s="1"/>
  <c r="A1635" i="3"/>
  <c r="I1635" i="3" s="1"/>
  <c r="A1636" i="3"/>
  <c r="I1636" i="3" s="1"/>
  <c r="A1637" i="3"/>
  <c r="I1637" i="3" s="1"/>
  <c r="A1638" i="3"/>
  <c r="I1638" i="3" s="1"/>
  <c r="A1639" i="3"/>
  <c r="I1639" i="3" s="1"/>
  <c r="A1640" i="3"/>
  <c r="I1640" i="3" s="1"/>
  <c r="A1641" i="3"/>
  <c r="I1641" i="3" s="1"/>
  <c r="A1642" i="3"/>
  <c r="I1642" i="3" s="1"/>
  <c r="A1643" i="3"/>
  <c r="I1643" i="3" s="1"/>
  <c r="A1644" i="3"/>
  <c r="I1644" i="3" s="1"/>
  <c r="A1645" i="3"/>
  <c r="I1645" i="3" s="1"/>
  <c r="A1646" i="3"/>
  <c r="I1646" i="3" s="1"/>
  <c r="A1647" i="3"/>
  <c r="I1647" i="3" s="1"/>
  <c r="A1648" i="3"/>
  <c r="I1648" i="3" s="1"/>
  <c r="A1649" i="3"/>
  <c r="I1649" i="3" s="1"/>
  <c r="A1650" i="3"/>
  <c r="I1650" i="3" s="1"/>
  <c r="A1651" i="3"/>
  <c r="I1651" i="3" s="1"/>
  <c r="A1652" i="3"/>
  <c r="I1652" i="3" s="1"/>
  <c r="A1653" i="3"/>
  <c r="I1653" i="3" s="1"/>
  <c r="A1654" i="3"/>
  <c r="I1654" i="3" s="1"/>
  <c r="A1655" i="3"/>
  <c r="I1655" i="3" s="1"/>
  <c r="A1656" i="3"/>
  <c r="I1656" i="3" s="1"/>
  <c r="A1657" i="3"/>
  <c r="I1657" i="3" s="1"/>
  <c r="A1658" i="3"/>
  <c r="I1658" i="3" s="1"/>
  <c r="A1659" i="3"/>
  <c r="I1659" i="3" s="1"/>
  <c r="A1660" i="3"/>
  <c r="I1660" i="3" s="1"/>
  <c r="A1661" i="3"/>
  <c r="I1661" i="3" s="1"/>
  <c r="A1662" i="3"/>
  <c r="I1662" i="3" s="1"/>
  <c r="A1663" i="3"/>
  <c r="I1663" i="3" s="1"/>
  <c r="A1664" i="3"/>
  <c r="I1664" i="3" s="1"/>
  <c r="A1665" i="3"/>
  <c r="I1665" i="3" s="1"/>
  <c r="A1666" i="3"/>
  <c r="I1666" i="3" s="1"/>
  <c r="A1667" i="3"/>
  <c r="I1667" i="3" s="1"/>
  <c r="A3" i="3"/>
  <c r="I3" i="3" s="1"/>
  <c r="A4" i="3"/>
  <c r="A5" i="3"/>
  <c r="T5" i="3" s="1"/>
  <c r="A6" i="3"/>
  <c r="A7" i="3"/>
  <c r="A8" i="3"/>
  <c r="A9" i="3"/>
  <c r="T9" i="3" s="1"/>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I204" i="3" s="1"/>
  <c r="A205" i="3"/>
  <c r="I205" i="3" s="1"/>
  <c r="A206" i="3"/>
  <c r="I206" i="3" s="1"/>
  <c r="A207" i="3"/>
  <c r="I207" i="3" s="1"/>
  <c r="A208" i="3"/>
  <c r="I208" i="3" s="1"/>
  <c r="A209" i="3"/>
  <c r="I209" i="3" s="1"/>
  <c r="A210" i="3"/>
  <c r="I210" i="3" s="1"/>
  <c r="A211" i="3"/>
  <c r="I211" i="3" s="1"/>
  <c r="A212" i="3"/>
  <c r="I212" i="3" s="1"/>
  <c r="A213" i="3"/>
  <c r="I213" i="3" s="1"/>
  <c r="A214" i="3"/>
  <c r="I214" i="3" s="1"/>
  <c r="A215" i="3"/>
  <c r="I215" i="3" s="1"/>
  <c r="A216" i="3"/>
  <c r="I216" i="3" s="1"/>
  <c r="A217" i="3"/>
  <c r="I217" i="3" s="1"/>
  <c r="A218" i="3"/>
  <c r="I218" i="3" s="1"/>
  <c r="A219" i="3"/>
  <c r="I219" i="3" s="1"/>
  <c r="A220" i="3"/>
  <c r="I220" i="3" s="1"/>
  <c r="A221" i="3"/>
  <c r="I221" i="3" s="1"/>
  <c r="A222" i="3"/>
  <c r="I222" i="3" s="1"/>
  <c r="A223" i="3"/>
  <c r="I223" i="3" s="1"/>
  <c r="A224" i="3"/>
  <c r="I224" i="3" s="1"/>
  <c r="A225" i="3"/>
  <c r="I225" i="3" s="1"/>
  <c r="A226" i="3"/>
  <c r="I226" i="3" s="1"/>
  <c r="A227" i="3"/>
  <c r="I227" i="3" s="1"/>
  <c r="A228" i="3"/>
  <c r="I228" i="3" s="1"/>
  <c r="A229" i="3"/>
  <c r="I229" i="3" s="1"/>
  <c r="A230" i="3"/>
  <c r="I230" i="3" s="1"/>
  <c r="A231" i="3"/>
  <c r="I231" i="3" s="1"/>
  <c r="A232" i="3"/>
  <c r="I232" i="3" s="1"/>
  <c r="A233" i="3"/>
  <c r="I233" i="3" s="1"/>
  <c r="A234" i="3"/>
  <c r="I234" i="3" s="1"/>
  <c r="A235" i="3"/>
  <c r="I235" i="3" s="1"/>
  <c r="A236" i="3"/>
  <c r="I236" i="3" s="1"/>
  <c r="A237" i="3"/>
  <c r="I237" i="3" s="1"/>
  <c r="A238" i="3"/>
  <c r="I238" i="3" s="1"/>
  <c r="A239" i="3"/>
  <c r="I239" i="3" s="1"/>
  <c r="A240" i="3"/>
  <c r="I240" i="3" s="1"/>
  <c r="A241" i="3"/>
  <c r="I241" i="3" s="1"/>
  <c r="A242" i="3"/>
  <c r="I242" i="3" s="1"/>
  <c r="A243" i="3"/>
  <c r="I243" i="3" s="1"/>
  <c r="A244" i="3"/>
  <c r="I244" i="3" s="1"/>
  <c r="A245" i="3"/>
  <c r="I245" i="3" s="1"/>
  <c r="A246" i="3"/>
  <c r="I246" i="3" s="1"/>
  <c r="A247" i="3"/>
  <c r="I247" i="3" s="1"/>
  <c r="A248" i="3"/>
  <c r="I248" i="3" s="1"/>
  <c r="A249" i="3"/>
  <c r="I249" i="3" s="1"/>
  <c r="A250" i="3"/>
  <c r="I250" i="3" s="1"/>
  <c r="A251" i="3"/>
  <c r="I251" i="3" s="1"/>
  <c r="A252" i="3"/>
  <c r="I252" i="3" s="1"/>
  <c r="A253" i="3"/>
  <c r="I253" i="3" s="1"/>
  <c r="A254" i="3"/>
  <c r="I254" i="3" s="1"/>
  <c r="A255" i="3"/>
  <c r="I255" i="3" s="1"/>
  <c r="A256" i="3"/>
  <c r="I256" i="3" s="1"/>
  <c r="A257" i="3"/>
  <c r="I257" i="3" s="1"/>
  <c r="A258" i="3"/>
  <c r="I258" i="3" s="1"/>
  <c r="A259" i="3"/>
  <c r="I259" i="3" s="1"/>
  <c r="A260" i="3"/>
  <c r="I260" i="3" s="1"/>
  <c r="A261" i="3"/>
  <c r="I261" i="3" s="1"/>
  <c r="A262" i="3"/>
  <c r="I262" i="3" s="1"/>
  <c r="A263" i="3"/>
  <c r="I263" i="3" s="1"/>
  <c r="A264" i="3"/>
  <c r="I264" i="3" s="1"/>
  <c r="A265" i="3"/>
  <c r="I265" i="3" s="1"/>
  <c r="A266" i="3"/>
  <c r="I266" i="3" s="1"/>
  <c r="A267" i="3"/>
  <c r="I267" i="3" s="1"/>
  <c r="A268" i="3"/>
  <c r="I268" i="3" s="1"/>
  <c r="A269" i="3"/>
  <c r="I269" i="3" s="1"/>
  <c r="A270" i="3"/>
  <c r="I270" i="3" s="1"/>
  <c r="A271" i="3"/>
  <c r="I271" i="3" s="1"/>
  <c r="A272" i="3"/>
  <c r="I272" i="3" s="1"/>
  <c r="A273" i="3"/>
  <c r="I273" i="3" s="1"/>
  <c r="A274" i="3"/>
  <c r="I274" i="3" s="1"/>
  <c r="A275" i="3"/>
  <c r="I275" i="3" s="1"/>
  <c r="A276" i="3"/>
  <c r="I276" i="3" s="1"/>
  <c r="A277" i="3"/>
  <c r="I277" i="3" s="1"/>
  <c r="A278" i="3"/>
  <c r="I278" i="3" s="1"/>
  <c r="A279" i="3"/>
  <c r="I279" i="3" s="1"/>
  <c r="A280" i="3"/>
  <c r="I280" i="3" s="1"/>
  <c r="A281" i="3"/>
  <c r="I281" i="3" s="1"/>
  <c r="A282" i="3"/>
  <c r="I282" i="3" s="1"/>
  <c r="A283" i="3"/>
  <c r="I283" i="3" s="1"/>
  <c r="A284" i="3"/>
  <c r="I284" i="3" s="1"/>
  <c r="A285" i="3"/>
  <c r="I285" i="3" s="1"/>
  <c r="A286" i="3"/>
  <c r="I286" i="3" s="1"/>
  <c r="A287" i="3"/>
  <c r="I287" i="3" s="1"/>
  <c r="A288" i="3"/>
  <c r="I288" i="3" s="1"/>
  <c r="A289" i="3"/>
  <c r="I289" i="3" s="1"/>
  <c r="A290" i="3"/>
  <c r="I290" i="3" s="1"/>
  <c r="A291" i="3"/>
  <c r="I291" i="3" s="1"/>
  <c r="A292" i="3"/>
  <c r="I292" i="3" s="1"/>
  <c r="A293" i="3"/>
  <c r="I293" i="3" s="1"/>
  <c r="A294" i="3"/>
  <c r="I294" i="3" s="1"/>
  <c r="A295" i="3"/>
  <c r="I295" i="3" s="1"/>
  <c r="A296" i="3"/>
  <c r="I296" i="3" s="1"/>
  <c r="A297" i="3"/>
  <c r="I297" i="3" s="1"/>
  <c r="A298" i="3"/>
  <c r="I298" i="3" s="1"/>
  <c r="A299" i="3"/>
  <c r="I299" i="3" s="1"/>
  <c r="A300" i="3"/>
  <c r="I300" i="3" s="1"/>
  <c r="A301" i="3"/>
  <c r="I301" i="3" s="1"/>
  <c r="A302" i="3"/>
  <c r="I302" i="3" s="1"/>
  <c r="A303" i="3"/>
  <c r="I303" i="3" s="1"/>
  <c r="A304" i="3"/>
  <c r="I304" i="3" s="1"/>
  <c r="A305" i="3"/>
  <c r="I305" i="3" s="1"/>
  <c r="A306" i="3"/>
  <c r="I306" i="3" s="1"/>
  <c r="A307" i="3"/>
  <c r="I307" i="3" s="1"/>
  <c r="A308" i="3"/>
  <c r="I308" i="3" s="1"/>
  <c r="A309" i="3"/>
  <c r="I309" i="3" s="1"/>
  <c r="A310" i="3"/>
  <c r="I310" i="3" s="1"/>
  <c r="A311" i="3"/>
  <c r="I311" i="3" s="1"/>
  <c r="A312" i="3"/>
  <c r="I312" i="3" s="1"/>
  <c r="A313" i="3"/>
  <c r="I313" i="3" s="1"/>
  <c r="A314" i="3"/>
  <c r="I314" i="3" s="1"/>
  <c r="A315" i="3"/>
  <c r="I315" i="3" s="1"/>
  <c r="A316" i="3"/>
  <c r="I316" i="3" s="1"/>
  <c r="A317" i="3"/>
  <c r="I317" i="3" s="1"/>
  <c r="A318" i="3"/>
  <c r="I318" i="3" s="1"/>
  <c r="A319" i="3"/>
  <c r="I319" i="3" s="1"/>
  <c r="A320" i="3"/>
  <c r="I320" i="3" s="1"/>
  <c r="A321" i="3"/>
  <c r="I321" i="3" s="1"/>
  <c r="A322" i="3"/>
  <c r="I322" i="3" s="1"/>
  <c r="A323" i="3"/>
  <c r="I323" i="3" s="1"/>
  <c r="A324" i="3"/>
  <c r="I324" i="3" s="1"/>
  <c r="A325" i="3"/>
  <c r="I325" i="3" s="1"/>
  <c r="A326" i="3"/>
  <c r="I326" i="3" s="1"/>
  <c r="A327" i="3"/>
  <c r="I327" i="3" s="1"/>
  <c r="A328" i="3"/>
  <c r="I328" i="3" s="1"/>
  <c r="A329" i="3"/>
  <c r="I329" i="3" s="1"/>
  <c r="A330" i="3"/>
  <c r="I330" i="3" s="1"/>
  <c r="A331" i="3"/>
  <c r="I331" i="3" s="1"/>
  <c r="A332" i="3"/>
  <c r="I332" i="3" s="1"/>
  <c r="A333" i="3"/>
  <c r="I333" i="3" s="1"/>
  <c r="A334" i="3"/>
  <c r="I334" i="3" s="1"/>
  <c r="A335" i="3"/>
  <c r="I335" i="3" s="1"/>
  <c r="A336" i="3"/>
  <c r="I336" i="3" s="1"/>
  <c r="A337" i="3"/>
  <c r="I337" i="3" s="1"/>
  <c r="A338" i="3"/>
  <c r="I338" i="3" s="1"/>
  <c r="A339" i="3"/>
  <c r="I339" i="3" s="1"/>
  <c r="A340" i="3"/>
  <c r="I340" i="3" s="1"/>
  <c r="A341" i="3"/>
  <c r="I341" i="3" s="1"/>
  <c r="A342" i="3"/>
  <c r="I342" i="3" s="1"/>
  <c r="A343" i="3"/>
  <c r="I343" i="3" s="1"/>
  <c r="A344" i="3"/>
  <c r="I344" i="3" s="1"/>
  <c r="A345" i="3"/>
  <c r="I345" i="3" s="1"/>
  <c r="A346" i="3"/>
  <c r="I346" i="3" s="1"/>
  <c r="A347" i="3"/>
  <c r="I347" i="3" s="1"/>
  <c r="A348" i="3"/>
  <c r="I348" i="3" s="1"/>
  <c r="A349" i="3"/>
  <c r="I349" i="3" s="1"/>
  <c r="A350" i="3"/>
  <c r="I350" i="3" s="1"/>
  <c r="A351" i="3"/>
  <c r="I351" i="3" s="1"/>
  <c r="A352" i="3"/>
  <c r="I352" i="3" s="1"/>
  <c r="A353" i="3"/>
  <c r="I353" i="3" s="1"/>
  <c r="A354" i="3"/>
  <c r="I354" i="3" s="1"/>
  <c r="A355" i="3"/>
  <c r="I355" i="3" s="1"/>
  <c r="A356" i="3"/>
  <c r="I356" i="3" s="1"/>
  <c r="A357" i="3"/>
  <c r="I357" i="3" s="1"/>
  <c r="A358" i="3"/>
  <c r="I358" i="3" s="1"/>
  <c r="A359" i="3"/>
  <c r="I359" i="3" s="1"/>
  <c r="A360" i="3"/>
  <c r="I360" i="3" s="1"/>
  <c r="A361" i="3"/>
  <c r="I361" i="3" s="1"/>
  <c r="A362" i="3"/>
  <c r="I362" i="3" s="1"/>
  <c r="A363" i="3"/>
  <c r="I363" i="3" s="1"/>
  <c r="A364" i="3"/>
  <c r="I364" i="3" s="1"/>
  <c r="A365" i="3"/>
  <c r="I365" i="3" s="1"/>
  <c r="A366" i="3"/>
  <c r="I366" i="3" s="1"/>
  <c r="A367" i="3"/>
  <c r="I367" i="3" s="1"/>
  <c r="A368" i="3"/>
  <c r="I368" i="3" s="1"/>
  <c r="A369" i="3"/>
  <c r="I369" i="3" s="1"/>
  <c r="A370" i="3"/>
  <c r="I370" i="3" s="1"/>
  <c r="A371" i="3"/>
  <c r="I371" i="3" s="1"/>
  <c r="A372" i="3"/>
  <c r="I372" i="3" s="1"/>
  <c r="A373" i="3"/>
  <c r="I373" i="3" s="1"/>
  <c r="A374" i="3"/>
  <c r="I374" i="3" s="1"/>
  <c r="A375" i="3"/>
  <c r="I375" i="3" s="1"/>
  <c r="A376" i="3"/>
  <c r="I376" i="3" s="1"/>
  <c r="A377" i="3"/>
  <c r="I377" i="3" s="1"/>
  <c r="A378" i="3"/>
  <c r="I378" i="3" s="1"/>
  <c r="A379" i="3"/>
  <c r="I379" i="3" s="1"/>
  <c r="A380" i="3"/>
  <c r="I380" i="3" s="1"/>
  <c r="A381" i="3"/>
  <c r="I381" i="3" s="1"/>
  <c r="A382" i="3"/>
  <c r="I382" i="3" s="1"/>
  <c r="A383" i="3"/>
  <c r="I383" i="3" s="1"/>
  <c r="A384" i="3"/>
  <c r="I384" i="3" s="1"/>
  <c r="A385" i="3"/>
  <c r="I385" i="3" s="1"/>
  <c r="A386" i="3"/>
  <c r="I386" i="3" s="1"/>
  <c r="A387" i="3"/>
  <c r="I387" i="3" s="1"/>
  <c r="A388" i="3"/>
  <c r="I388" i="3" s="1"/>
  <c r="A389" i="3"/>
  <c r="I389" i="3" s="1"/>
  <c r="A390" i="3"/>
  <c r="I390" i="3" s="1"/>
  <c r="A391" i="3"/>
  <c r="I391" i="3" s="1"/>
  <c r="A392" i="3"/>
  <c r="I392" i="3" s="1"/>
  <c r="A393" i="3"/>
  <c r="I393" i="3" s="1"/>
  <c r="A394" i="3"/>
  <c r="I394" i="3" s="1"/>
  <c r="A395" i="3"/>
  <c r="I395" i="3" s="1"/>
  <c r="A396" i="3"/>
  <c r="I396" i="3" s="1"/>
  <c r="A397" i="3"/>
  <c r="I397" i="3" s="1"/>
  <c r="A398" i="3"/>
  <c r="I398" i="3" s="1"/>
  <c r="A399" i="3"/>
  <c r="I399" i="3" s="1"/>
  <c r="A400" i="3"/>
  <c r="I400" i="3" s="1"/>
  <c r="A401" i="3"/>
  <c r="I401" i="3" s="1"/>
  <c r="A402" i="3"/>
  <c r="I402" i="3" s="1"/>
  <c r="A403" i="3"/>
  <c r="I403" i="3" s="1"/>
  <c r="A404" i="3"/>
  <c r="I404" i="3" s="1"/>
  <c r="A405" i="3"/>
  <c r="I405" i="3" s="1"/>
  <c r="A406" i="3"/>
  <c r="I406" i="3" s="1"/>
  <c r="A407" i="3"/>
  <c r="I407" i="3" s="1"/>
  <c r="A408" i="3"/>
  <c r="I408" i="3" s="1"/>
  <c r="A409" i="3"/>
  <c r="I409" i="3" s="1"/>
  <c r="A410" i="3"/>
  <c r="I410" i="3" s="1"/>
  <c r="A411" i="3"/>
  <c r="I411" i="3" s="1"/>
  <c r="A412" i="3"/>
  <c r="I412" i="3" s="1"/>
  <c r="A413" i="3"/>
  <c r="I413" i="3" s="1"/>
  <c r="A414" i="3"/>
  <c r="I414" i="3" s="1"/>
  <c r="A415" i="3"/>
  <c r="I415" i="3" s="1"/>
  <c r="A416" i="3"/>
  <c r="I416" i="3" s="1"/>
  <c r="A417" i="3"/>
  <c r="I417" i="3" s="1"/>
  <c r="A418" i="3"/>
  <c r="I418" i="3" s="1"/>
  <c r="A419" i="3"/>
  <c r="I419" i="3" s="1"/>
  <c r="A420" i="3"/>
  <c r="I420" i="3" s="1"/>
  <c r="A421" i="3"/>
  <c r="I421" i="3" s="1"/>
  <c r="A422" i="3"/>
  <c r="I422" i="3" s="1"/>
  <c r="A423" i="3"/>
  <c r="I423" i="3" s="1"/>
  <c r="A424" i="3"/>
  <c r="I424" i="3" s="1"/>
  <c r="A425" i="3"/>
  <c r="I425" i="3" s="1"/>
  <c r="A426" i="3"/>
  <c r="I426" i="3" s="1"/>
  <c r="A427" i="3"/>
  <c r="I427" i="3" s="1"/>
  <c r="A428" i="3"/>
  <c r="I428" i="3" s="1"/>
  <c r="A429" i="3"/>
  <c r="I429" i="3" s="1"/>
  <c r="A430" i="3"/>
  <c r="I430" i="3" s="1"/>
  <c r="A431" i="3"/>
  <c r="I431" i="3" s="1"/>
  <c r="A432" i="3"/>
  <c r="I432" i="3" s="1"/>
  <c r="A433" i="3"/>
  <c r="I433" i="3" s="1"/>
  <c r="A434" i="3"/>
  <c r="I434" i="3" s="1"/>
  <c r="A435" i="3"/>
  <c r="I435" i="3" s="1"/>
  <c r="A436" i="3"/>
  <c r="I436" i="3" s="1"/>
  <c r="A437" i="3"/>
  <c r="I437" i="3" s="1"/>
  <c r="A438" i="3"/>
  <c r="I438" i="3" s="1"/>
  <c r="A439" i="3"/>
  <c r="I439" i="3" s="1"/>
  <c r="A440" i="3"/>
  <c r="I440" i="3" s="1"/>
  <c r="A441" i="3"/>
  <c r="I441" i="3" s="1"/>
  <c r="A442" i="3"/>
  <c r="I442" i="3" s="1"/>
  <c r="A443" i="3"/>
  <c r="I443" i="3" s="1"/>
  <c r="A444" i="3"/>
  <c r="I444" i="3" s="1"/>
  <c r="A445" i="3"/>
  <c r="I445" i="3" s="1"/>
  <c r="A446" i="3"/>
  <c r="I446" i="3" s="1"/>
  <c r="A447" i="3"/>
  <c r="I447" i="3" s="1"/>
  <c r="A448" i="3"/>
  <c r="I448" i="3" s="1"/>
  <c r="A449" i="3"/>
  <c r="I449" i="3" s="1"/>
  <c r="A450" i="3"/>
  <c r="I450" i="3" s="1"/>
  <c r="A451" i="3"/>
  <c r="I451" i="3" s="1"/>
  <c r="A452" i="3"/>
  <c r="I452" i="3" s="1"/>
  <c r="A453" i="3"/>
  <c r="I453" i="3" s="1"/>
  <c r="A454" i="3"/>
  <c r="I454" i="3" s="1"/>
  <c r="A455" i="3"/>
  <c r="I455" i="3" s="1"/>
  <c r="A456" i="3"/>
  <c r="I456" i="3" s="1"/>
  <c r="A457" i="3"/>
  <c r="I457" i="3" s="1"/>
  <c r="A458" i="3"/>
  <c r="I458" i="3" s="1"/>
  <c r="A459" i="3"/>
  <c r="I459" i="3" s="1"/>
  <c r="A460" i="3"/>
  <c r="I460" i="3" s="1"/>
  <c r="A461" i="3"/>
  <c r="I461" i="3" s="1"/>
  <c r="A462" i="3"/>
  <c r="I462" i="3" s="1"/>
  <c r="A463" i="3"/>
  <c r="I463" i="3" s="1"/>
  <c r="A464" i="3"/>
  <c r="I464" i="3" s="1"/>
  <c r="A465" i="3"/>
  <c r="I465" i="3" s="1"/>
  <c r="A466" i="3"/>
  <c r="I466" i="3" s="1"/>
  <c r="A467" i="3"/>
  <c r="I467" i="3" s="1"/>
  <c r="A468" i="3"/>
  <c r="I468" i="3" s="1"/>
  <c r="A469" i="3"/>
  <c r="I469" i="3" s="1"/>
  <c r="A470" i="3"/>
  <c r="I470" i="3" s="1"/>
  <c r="A471" i="3"/>
  <c r="I471" i="3" s="1"/>
  <c r="A472" i="3"/>
  <c r="I472" i="3" s="1"/>
  <c r="A473" i="3"/>
  <c r="I473" i="3" s="1"/>
  <c r="A474" i="3"/>
  <c r="I474" i="3" s="1"/>
  <c r="A475" i="3"/>
  <c r="I475" i="3" s="1"/>
  <c r="A476" i="3"/>
  <c r="I476" i="3" s="1"/>
  <c r="A477" i="3"/>
  <c r="I477" i="3" s="1"/>
  <c r="A478" i="3"/>
  <c r="I478" i="3" s="1"/>
  <c r="A479" i="3"/>
  <c r="I479" i="3" s="1"/>
  <c r="A480" i="3"/>
  <c r="I480" i="3" s="1"/>
  <c r="A481" i="3"/>
  <c r="I481" i="3" s="1"/>
  <c r="A482" i="3"/>
  <c r="I482" i="3" s="1"/>
  <c r="A483" i="3"/>
  <c r="I483" i="3" s="1"/>
  <c r="A484" i="3"/>
  <c r="I484" i="3" s="1"/>
  <c r="A485" i="3"/>
  <c r="I485" i="3" s="1"/>
  <c r="A486" i="3"/>
  <c r="I486" i="3" s="1"/>
  <c r="A487" i="3"/>
  <c r="I487" i="3" s="1"/>
  <c r="A488" i="3"/>
  <c r="I488" i="3" s="1"/>
  <c r="A489" i="3"/>
  <c r="I489" i="3" s="1"/>
  <c r="A490" i="3"/>
  <c r="I490" i="3" s="1"/>
  <c r="A491" i="3"/>
  <c r="I491" i="3" s="1"/>
  <c r="A492" i="3"/>
  <c r="I492" i="3" s="1"/>
  <c r="A493" i="3"/>
  <c r="I493" i="3" s="1"/>
  <c r="A494" i="3"/>
  <c r="I494" i="3" s="1"/>
  <c r="A495" i="3"/>
  <c r="I495" i="3" s="1"/>
  <c r="A496" i="3"/>
  <c r="I496" i="3" s="1"/>
  <c r="A497" i="3"/>
  <c r="I497" i="3" s="1"/>
  <c r="A498" i="3"/>
  <c r="I498" i="3" s="1"/>
  <c r="A499" i="3"/>
  <c r="I499" i="3" s="1"/>
  <c r="A500" i="3"/>
  <c r="I500" i="3" s="1"/>
  <c r="A501" i="3"/>
  <c r="I501" i="3" s="1"/>
  <c r="A502" i="3"/>
  <c r="I502" i="3" s="1"/>
  <c r="A503" i="3"/>
  <c r="I503" i="3" s="1"/>
  <c r="A504" i="3"/>
  <c r="I504" i="3" s="1"/>
  <c r="A505" i="3"/>
  <c r="I505" i="3" s="1"/>
  <c r="A506" i="3"/>
  <c r="I506" i="3" s="1"/>
  <c r="A507" i="3"/>
  <c r="I507" i="3" s="1"/>
  <c r="A508" i="3"/>
  <c r="I508" i="3" s="1"/>
  <c r="A509" i="3"/>
  <c r="I509" i="3" s="1"/>
  <c r="A510" i="3"/>
  <c r="I510" i="3" s="1"/>
  <c r="A511" i="3"/>
  <c r="I511" i="3" s="1"/>
  <c r="A512" i="3"/>
  <c r="I512" i="3" s="1"/>
  <c r="A513" i="3"/>
  <c r="I513" i="3" s="1"/>
  <c r="A514" i="3"/>
  <c r="I514" i="3" s="1"/>
  <c r="A515" i="3"/>
  <c r="I515" i="3" s="1"/>
  <c r="A516" i="3"/>
  <c r="I516" i="3" s="1"/>
  <c r="A517" i="3"/>
  <c r="I517" i="3" s="1"/>
  <c r="A518" i="3"/>
  <c r="I518" i="3" s="1"/>
  <c r="A519" i="3"/>
  <c r="I519" i="3" s="1"/>
  <c r="A520" i="3"/>
  <c r="I520" i="3" s="1"/>
  <c r="A521" i="3"/>
  <c r="I521" i="3" s="1"/>
  <c r="A522" i="3"/>
  <c r="I522" i="3" s="1"/>
  <c r="A523" i="3"/>
  <c r="I523" i="3" s="1"/>
  <c r="A524" i="3"/>
  <c r="I524" i="3" s="1"/>
  <c r="A525" i="3"/>
  <c r="I525" i="3" s="1"/>
  <c r="A526" i="3"/>
  <c r="I526" i="3" s="1"/>
  <c r="A527" i="3"/>
  <c r="I527" i="3" s="1"/>
  <c r="A528" i="3"/>
  <c r="I528" i="3" s="1"/>
  <c r="A529" i="3"/>
  <c r="I529" i="3" s="1"/>
  <c r="A530" i="3"/>
  <c r="I530" i="3" s="1"/>
  <c r="A531" i="3"/>
  <c r="I531" i="3" s="1"/>
  <c r="A532" i="3"/>
  <c r="I532" i="3" s="1"/>
  <c r="A533" i="3"/>
  <c r="I533" i="3" s="1"/>
  <c r="A534" i="3"/>
  <c r="I534" i="3" s="1"/>
  <c r="A535" i="3"/>
  <c r="I535" i="3" s="1"/>
  <c r="A536" i="3"/>
  <c r="I536" i="3" s="1"/>
  <c r="A537" i="3"/>
  <c r="I537" i="3" s="1"/>
  <c r="A538" i="3"/>
  <c r="I538" i="3" s="1"/>
  <c r="A539" i="3"/>
  <c r="I539" i="3" s="1"/>
  <c r="A540" i="3"/>
  <c r="I540" i="3" s="1"/>
  <c r="A541" i="3"/>
  <c r="I541" i="3" s="1"/>
  <c r="A542" i="3"/>
  <c r="I542" i="3" s="1"/>
  <c r="A543" i="3"/>
  <c r="I543" i="3" s="1"/>
  <c r="A544" i="3"/>
  <c r="I544" i="3" s="1"/>
  <c r="A545" i="3"/>
  <c r="I545" i="3" s="1"/>
  <c r="A546" i="3"/>
  <c r="I546" i="3" s="1"/>
  <c r="A547" i="3"/>
  <c r="I547" i="3" s="1"/>
  <c r="A548" i="3"/>
  <c r="I548" i="3" s="1"/>
  <c r="A549" i="3"/>
  <c r="I549" i="3" s="1"/>
  <c r="A550" i="3"/>
  <c r="I550" i="3" s="1"/>
  <c r="A551" i="3"/>
  <c r="I551" i="3" s="1"/>
  <c r="A552" i="3"/>
  <c r="I552" i="3" s="1"/>
  <c r="A553" i="3"/>
  <c r="I553" i="3" s="1"/>
  <c r="A554" i="3"/>
  <c r="I554" i="3" s="1"/>
  <c r="A555" i="3"/>
  <c r="I555" i="3" s="1"/>
  <c r="A556" i="3"/>
  <c r="I556" i="3" s="1"/>
  <c r="A557" i="3"/>
  <c r="I557" i="3" s="1"/>
  <c r="A558" i="3"/>
  <c r="I558" i="3" s="1"/>
  <c r="A559" i="3"/>
  <c r="I559" i="3" s="1"/>
  <c r="A560" i="3"/>
  <c r="I560" i="3" s="1"/>
  <c r="A561" i="3"/>
  <c r="I561" i="3" s="1"/>
  <c r="A562" i="3"/>
  <c r="I562" i="3" s="1"/>
  <c r="A563" i="3"/>
  <c r="I563" i="3" s="1"/>
  <c r="A564" i="3"/>
  <c r="I564" i="3" s="1"/>
  <c r="A565" i="3"/>
  <c r="I565" i="3" s="1"/>
  <c r="A566" i="3"/>
  <c r="I566" i="3" s="1"/>
  <c r="A567" i="3"/>
  <c r="I567" i="3" s="1"/>
  <c r="A568" i="3"/>
  <c r="I568" i="3" s="1"/>
  <c r="A569" i="3"/>
  <c r="I569" i="3" s="1"/>
  <c r="A570" i="3"/>
  <c r="I570" i="3" s="1"/>
  <c r="A571" i="3"/>
  <c r="I571" i="3" s="1"/>
  <c r="A572" i="3"/>
  <c r="I572" i="3" s="1"/>
  <c r="A573" i="3"/>
  <c r="I573" i="3" s="1"/>
  <c r="A574" i="3"/>
  <c r="I574" i="3" s="1"/>
  <c r="A575" i="3"/>
  <c r="I575" i="3" s="1"/>
  <c r="A576" i="3"/>
  <c r="I576" i="3" s="1"/>
  <c r="A577" i="3"/>
  <c r="I577" i="3" s="1"/>
  <c r="A578" i="3"/>
  <c r="I578" i="3" s="1"/>
  <c r="A579" i="3"/>
  <c r="I579" i="3" s="1"/>
  <c r="A580" i="3"/>
  <c r="I580" i="3" s="1"/>
  <c r="A581" i="3"/>
  <c r="I581" i="3" s="1"/>
  <c r="A582" i="3"/>
  <c r="I582" i="3" s="1"/>
  <c r="A583" i="3"/>
  <c r="I583" i="3" s="1"/>
  <c r="A584" i="3"/>
  <c r="I584" i="3" s="1"/>
  <c r="A585" i="3"/>
  <c r="I585" i="3" s="1"/>
  <c r="A586" i="3"/>
  <c r="I586" i="3" s="1"/>
  <c r="A587" i="3"/>
  <c r="I587" i="3" s="1"/>
  <c r="A588" i="3"/>
  <c r="I588" i="3" s="1"/>
  <c r="A589" i="3"/>
  <c r="I589" i="3" s="1"/>
  <c r="A590" i="3"/>
  <c r="I590" i="3" s="1"/>
  <c r="A591" i="3"/>
  <c r="I591" i="3" s="1"/>
  <c r="A592" i="3"/>
  <c r="I592" i="3" s="1"/>
  <c r="A593" i="3"/>
  <c r="I593" i="3" s="1"/>
  <c r="A594" i="3"/>
  <c r="I594" i="3" s="1"/>
  <c r="A595" i="3"/>
  <c r="I595" i="3" s="1"/>
  <c r="A596" i="3"/>
  <c r="I596" i="3" s="1"/>
  <c r="A597" i="3"/>
  <c r="I597" i="3" s="1"/>
  <c r="A598" i="3"/>
  <c r="I598" i="3" s="1"/>
  <c r="A599" i="3"/>
  <c r="I599" i="3" s="1"/>
  <c r="A600" i="3"/>
  <c r="I600" i="3" s="1"/>
  <c r="A601" i="3"/>
  <c r="I601" i="3" s="1"/>
  <c r="A602" i="3"/>
  <c r="I602" i="3" s="1"/>
  <c r="A603" i="3"/>
  <c r="I603" i="3" s="1"/>
  <c r="A604" i="3"/>
  <c r="I604" i="3" s="1"/>
  <c r="A605" i="3"/>
  <c r="I605" i="3" s="1"/>
  <c r="A606" i="3"/>
  <c r="I606" i="3" s="1"/>
  <c r="A607" i="3"/>
  <c r="I607" i="3" s="1"/>
  <c r="A608" i="3"/>
  <c r="I608" i="3" s="1"/>
  <c r="A609" i="3"/>
  <c r="I609" i="3" s="1"/>
  <c r="A610" i="3"/>
  <c r="I610" i="3" s="1"/>
  <c r="A611" i="3"/>
  <c r="I611" i="3" s="1"/>
  <c r="A612" i="3"/>
  <c r="I612" i="3" s="1"/>
  <c r="A613" i="3"/>
  <c r="I613" i="3" s="1"/>
  <c r="A614" i="3"/>
  <c r="I614" i="3" s="1"/>
  <c r="A615" i="3"/>
  <c r="I615" i="3" s="1"/>
  <c r="A616" i="3"/>
  <c r="I616" i="3" s="1"/>
  <c r="A617" i="3"/>
  <c r="I617" i="3" s="1"/>
  <c r="A618" i="3"/>
  <c r="I618" i="3" s="1"/>
  <c r="A619" i="3"/>
  <c r="I619" i="3" s="1"/>
  <c r="A620" i="3"/>
  <c r="I620" i="3" s="1"/>
  <c r="A621" i="3"/>
  <c r="I621" i="3" s="1"/>
  <c r="A622" i="3"/>
  <c r="I622" i="3" s="1"/>
  <c r="A623" i="3"/>
  <c r="I623" i="3" s="1"/>
  <c r="A624" i="3"/>
  <c r="I624" i="3" s="1"/>
  <c r="A625" i="3"/>
  <c r="I625" i="3" s="1"/>
  <c r="A626" i="3"/>
  <c r="I626" i="3" s="1"/>
  <c r="A627" i="3"/>
  <c r="I627" i="3" s="1"/>
  <c r="A628" i="3"/>
  <c r="I628" i="3" s="1"/>
  <c r="A629" i="3"/>
  <c r="I629" i="3" s="1"/>
  <c r="A630" i="3"/>
  <c r="I630" i="3" s="1"/>
  <c r="A631" i="3"/>
  <c r="I631" i="3" s="1"/>
  <c r="A632" i="3"/>
  <c r="I632" i="3" s="1"/>
  <c r="A633" i="3"/>
  <c r="I633" i="3" s="1"/>
  <c r="A634" i="3"/>
  <c r="I634" i="3" s="1"/>
  <c r="A635" i="3"/>
  <c r="I635" i="3" s="1"/>
  <c r="A636" i="3"/>
  <c r="I636" i="3" s="1"/>
  <c r="A637" i="3"/>
  <c r="I637" i="3" s="1"/>
  <c r="A638" i="3"/>
  <c r="I638" i="3" s="1"/>
  <c r="A639" i="3"/>
  <c r="I639" i="3" s="1"/>
  <c r="A640" i="3"/>
  <c r="I640" i="3" s="1"/>
  <c r="A641" i="3"/>
  <c r="I641" i="3" s="1"/>
  <c r="A642" i="3"/>
  <c r="I642" i="3" s="1"/>
  <c r="A643" i="3"/>
  <c r="I643" i="3" s="1"/>
  <c r="A644" i="3"/>
  <c r="I644" i="3" s="1"/>
  <c r="A645" i="3"/>
  <c r="I645" i="3" s="1"/>
  <c r="A646" i="3"/>
  <c r="I646" i="3" s="1"/>
  <c r="A647" i="3"/>
  <c r="I647" i="3" s="1"/>
  <c r="A648" i="3"/>
  <c r="I648" i="3" s="1"/>
  <c r="A649" i="3"/>
  <c r="I649" i="3" s="1"/>
  <c r="A650" i="3"/>
  <c r="I650" i="3" s="1"/>
  <c r="A651" i="3"/>
  <c r="I651" i="3" s="1"/>
  <c r="A652" i="3"/>
  <c r="I652" i="3" s="1"/>
  <c r="A653" i="3"/>
  <c r="I653" i="3" s="1"/>
  <c r="A654" i="3"/>
  <c r="I654" i="3" s="1"/>
  <c r="A655" i="3"/>
  <c r="I655" i="3" s="1"/>
  <c r="A656" i="3"/>
  <c r="I656" i="3" s="1"/>
  <c r="A657" i="3"/>
  <c r="I657" i="3" s="1"/>
  <c r="A658" i="3"/>
  <c r="I658" i="3" s="1"/>
  <c r="A659" i="3"/>
  <c r="I659" i="3" s="1"/>
  <c r="A660" i="3"/>
  <c r="I660" i="3" s="1"/>
  <c r="A661" i="3"/>
  <c r="I661" i="3" s="1"/>
  <c r="A662" i="3"/>
  <c r="I662" i="3" s="1"/>
  <c r="A663" i="3"/>
  <c r="I663" i="3" s="1"/>
  <c r="A664" i="3"/>
  <c r="I664" i="3" s="1"/>
  <c r="A665" i="3"/>
  <c r="I665" i="3" s="1"/>
  <c r="A666" i="3"/>
  <c r="I666" i="3" s="1"/>
  <c r="A667" i="3"/>
  <c r="I667" i="3" s="1"/>
  <c r="A668" i="3"/>
  <c r="I668" i="3" s="1"/>
  <c r="A669" i="3"/>
  <c r="I669" i="3" s="1"/>
  <c r="A670" i="3"/>
  <c r="I670" i="3" s="1"/>
  <c r="A671" i="3"/>
  <c r="I671" i="3" s="1"/>
  <c r="A672" i="3"/>
  <c r="I672" i="3" s="1"/>
  <c r="A673" i="3"/>
  <c r="I673" i="3" s="1"/>
  <c r="A674" i="3"/>
  <c r="I674" i="3" s="1"/>
  <c r="A675" i="3"/>
  <c r="I675" i="3" s="1"/>
  <c r="A676" i="3"/>
  <c r="I676" i="3" s="1"/>
  <c r="A677" i="3"/>
  <c r="I677" i="3" s="1"/>
  <c r="A678" i="3"/>
  <c r="I678" i="3" s="1"/>
  <c r="A679" i="3"/>
  <c r="I679" i="3" s="1"/>
  <c r="A680" i="3"/>
  <c r="I680" i="3" s="1"/>
  <c r="A681" i="3"/>
  <c r="I681" i="3" s="1"/>
  <c r="A682" i="3"/>
  <c r="I682" i="3" s="1"/>
  <c r="A683" i="3"/>
  <c r="I683" i="3" s="1"/>
  <c r="A684" i="3"/>
  <c r="I684" i="3" s="1"/>
  <c r="A685" i="3"/>
  <c r="I685" i="3" s="1"/>
  <c r="A686" i="3"/>
  <c r="I686" i="3" s="1"/>
  <c r="A687" i="3"/>
  <c r="I687" i="3" s="1"/>
  <c r="A688" i="3"/>
  <c r="I688" i="3" s="1"/>
  <c r="A689" i="3"/>
  <c r="I689" i="3" s="1"/>
  <c r="V18" i="111"/>
  <c r="V7" i="111"/>
  <c r="V8" i="111"/>
  <c r="V9" i="111"/>
  <c r="V10" i="111"/>
  <c r="V11" i="111"/>
  <c r="V12" i="111"/>
  <c r="V13" i="111"/>
  <c r="V14" i="111"/>
  <c r="V15" i="111"/>
  <c r="V16" i="111"/>
  <c r="V17" i="111"/>
  <c r="V19" i="111"/>
  <c r="V20" i="111"/>
  <c r="D17" i="111"/>
  <c r="E2" i="111"/>
  <c r="C2" i="111"/>
  <c r="B2" i="111"/>
  <c r="F2" i="111" s="1"/>
  <c r="U658" i="111"/>
  <c r="U657" i="111"/>
  <c r="U656" i="111"/>
  <c r="U655" i="111"/>
  <c r="U654" i="111"/>
  <c r="U653" i="111"/>
  <c r="U652" i="111"/>
  <c r="U651" i="111"/>
  <c r="U650" i="111"/>
  <c r="U649" i="111"/>
  <c r="U648" i="111"/>
  <c r="U647" i="111"/>
  <c r="U646" i="111"/>
  <c r="U645" i="111"/>
  <c r="U644" i="111"/>
  <c r="U643" i="111"/>
  <c r="U642" i="111"/>
  <c r="U641" i="111"/>
  <c r="U640" i="111"/>
  <c r="U639" i="111"/>
  <c r="U638" i="111"/>
  <c r="U637" i="111"/>
  <c r="U636" i="111"/>
  <c r="U635" i="111"/>
  <c r="U634" i="111"/>
  <c r="U633" i="111"/>
  <c r="U632" i="111"/>
  <c r="U631" i="111"/>
  <c r="U630" i="111"/>
  <c r="U629" i="111"/>
  <c r="U628" i="111"/>
  <c r="U627" i="111"/>
  <c r="U626" i="111"/>
  <c r="U625" i="111"/>
  <c r="U624" i="111"/>
  <c r="U623" i="111"/>
  <c r="U622" i="111"/>
  <c r="U621" i="111"/>
  <c r="U620" i="111"/>
  <c r="U619" i="111"/>
  <c r="U618" i="111"/>
  <c r="U617" i="111"/>
  <c r="U616" i="111"/>
  <c r="U615" i="111"/>
  <c r="U614" i="111"/>
  <c r="U613" i="111"/>
  <c r="U612" i="111"/>
  <c r="U611" i="111"/>
  <c r="U610" i="111"/>
  <c r="U609" i="111"/>
  <c r="U608" i="111"/>
  <c r="U607" i="111"/>
  <c r="U606" i="111"/>
  <c r="U605" i="111"/>
  <c r="U604" i="111"/>
  <c r="U603" i="111"/>
  <c r="U602" i="111"/>
  <c r="U601" i="111"/>
  <c r="U600" i="111"/>
  <c r="U599" i="111"/>
  <c r="U598" i="111"/>
  <c r="U597" i="111"/>
  <c r="U596" i="111"/>
  <c r="U595" i="111"/>
  <c r="U594" i="111"/>
  <c r="U593" i="111"/>
  <c r="U592" i="111"/>
  <c r="U591" i="111"/>
  <c r="U590" i="111"/>
  <c r="U589" i="111"/>
  <c r="U588" i="111"/>
  <c r="U587" i="111"/>
  <c r="U586" i="111"/>
  <c r="U585" i="111"/>
  <c r="U584" i="111"/>
  <c r="U583" i="111"/>
  <c r="U582" i="111"/>
  <c r="U581" i="111"/>
  <c r="U580" i="111"/>
  <c r="U579" i="111"/>
  <c r="U578" i="111"/>
  <c r="U577" i="111"/>
  <c r="U576" i="111"/>
  <c r="U575" i="111"/>
  <c r="U574" i="111"/>
  <c r="U573" i="111"/>
  <c r="U572" i="111"/>
  <c r="U571" i="111"/>
  <c r="U570" i="111"/>
  <c r="U569" i="111"/>
  <c r="U568" i="111"/>
  <c r="U567" i="111"/>
  <c r="U566" i="111"/>
  <c r="U565" i="111"/>
  <c r="U564" i="111"/>
  <c r="U563" i="111"/>
  <c r="U562" i="111"/>
  <c r="U561" i="111"/>
  <c r="U560" i="111"/>
  <c r="U559" i="111"/>
  <c r="U558" i="111"/>
  <c r="U557" i="111"/>
  <c r="U556" i="111"/>
  <c r="U555" i="111"/>
  <c r="U554" i="111"/>
  <c r="U553" i="111"/>
  <c r="U552" i="111"/>
  <c r="U551" i="111"/>
  <c r="U550" i="111"/>
  <c r="U549" i="111"/>
  <c r="U548" i="111"/>
  <c r="U547" i="111"/>
  <c r="U546" i="111"/>
  <c r="U545" i="111"/>
  <c r="U544" i="111"/>
  <c r="U543" i="111"/>
  <c r="U542" i="111"/>
  <c r="U541" i="111"/>
  <c r="U540" i="111"/>
  <c r="U539" i="111"/>
  <c r="U538" i="111"/>
  <c r="U537" i="111"/>
  <c r="U536" i="111"/>
  <c r="U535" i="111"/>
  <c r="U534" i="111"/>
  <c r="U533" i="111"/>
  <c r="U532" i="111"/>
  <c r="U531" i="111"/>
  <c r="U530" i="111"/>
  <c r="U529" i="111"/>
  <c r="U528" i="111"/>
  <c r="U527" i="111"/>
  <c r="U526" i="111"/>
  <c r="U525" i="111"/>
  <c r="U524" i="111"/>
  <c r="U523" i="111"/>
  <c r="U522" i="111"/>
  <c r="U521" i="111"/>
  <c r="U520" i="111"/>
  <c r="U519" i="111"/>
  <c r="U518" i="111"/>
  <c r="U517" i="111"/>
  <c r="U516" i="111"/>
  <c r="U515" i="111"/>
  <c r="U514" i="111"/>
  <c r="U513" i="111"/>
  <c r="U512" i="111"/>
  <c r="U511" i="111"/>
  <c r="U510" i="111"/>
  <c r="U509" i="111"/>
  <c r="U508" i="111"/>
  <c r="U507" i="111"/>
  <c r="U506" i="111"/>
  <c r="U505" i="111"/>
  <c r="U504" i="111"/>
  <c r="U503" i="111"/>
  <c r="O503" i="111"/>
  <c r="K503" i="111"/>
  <c r="U502" i="111"/>
  <c r="O502" i="111"/>
  <c r="K502" i="111"/>
  <c r="U501" i="111"/>
  <c r="O501" i="111"/>
  <c r="K501" i="111"/>
  <c r="U500" i="111"/>
  <c r="O500" i="111"/>
  <c r="K500" i="111"/>
  <c r="U499" i="111"/>
  <c r="O499" i="111"/>
  <c r="K499" i="111"/>
  <c r="U498" i="111"/>
  <c r="O498" i="111"/>
  <c r="K498" i="111"/>
  <c r="U497" i="111"/>
  <c r="O497" i="111"/>
  <c r="K497" i="111"/>
  <c r="U496" i="111"/>
  <c r="O496" i="111"/>
  <c r="K496" i="111"/>
  <c r="U495" i="111"/>
  <c r="O495" i="111"/>
  <c r="K495" i="111"/>
  <c r="U494" i="111"/>
  <c r="O494" i="111"/>
  <c r="K494" i="111"/>
  <c r="U493" i="111"/>
  <c r="O493" i="111"/>
  <c r="K493" i="111"/>
  <c r="U492" i="111"/>
  <c r="O492" i="111"/>
  <c r="K492" i="111"/>
  <c r="U491" i="111"/>
  <c r="O491" i="111"/>
  <c r="K491" i="111"/>
  <c r="U490" i="111"/>
  <c r="O490" i="111"/>
  <c r="K490" i="111"/>
  <c r="U489" i="111"/>
  <c r="O489" i="111"/>
  <c r="K489" i="111"/>
  <c r="U488" i="111"/>
  <c r="O488" i="111"/>
  <c r="K488" i="111"/>
  <c r="U487" i="111"/>
  <c r="O487" i="111"/>
  <c r="K487" i="111"/>
  <c r="U486" i="111"/>
  <c r="O486" i="111"/>
  <c r="K486" i="111"/>
  <c r="U485" i="111"/>
  <c r="O485" i="111"/>
  <c r="K485" i="111"/>
  <c r="U484" i="111"/>
  <c r="O484" i="111"/>
  <c r="K484" i="111"/>
  <c r="U483" i="111"/>
  <c r="O483" i="111"/>
  <c r="K483" i="111"/>
  <c r="U482" i="111"/>
  <c r="O482" i="111"/>
  <c r="K482" i="111"/>
  <c r="U481" i="111"/>
  <c r="O481" i="111"/>
  <c r="K481" i="111"/>
  <c r="U480" i="111"/>
  <c r="O480" i="111"/>
  <c r="K480" i="111"/>
  <c r="U479" i="111"/>
  <c r="O479" i="111"/>
  <c r="K479" i="111"/>
  <c r="U478" i="111"/>
  <c r="O478" i="111"/>
  <c r="K478" i="111"/>
  <c r="U477" i="111"/>
  <c r="O477" i="111"/>
  <c r="K477" i="111"/>
  <c r="U476" i="111"/>
  <c r="O476" i="111"/>
  <c r="K476" i="111"/>
  <c r="U475" i="111"/>
  <c r="O475" i="111"/>
  <c r="K475" i="111"/>
  <c r="U474" i="111"/>
  <c r="O474" i="111"/>
  <c r="K474" i="111"/>
  <c r="U473" i="111"/>
  <c r="O473" i="111"/>
  <c r="K473" i="111"/>
  <c r="U472" i="111"/>
  <c r="O472" i="111"/>
  <c r="K472" i="111"/>
  <c r="U471" i="111"/>
  <c r="O471" i="111"/>
  <c r="K471" i="111"/>
  <c r="U470" i="111"/>
  <c r="O470" i="111"/>
  <c r="K470" i="111"/>
  <c r="U469" i="111"/>
  <c r="O469" i="111"/>
  <c r="K469" i="111"/>
  <c r="U468" i="111"/>
  <c r="O468" i="111"/>
  <c r="K468" i="111"/>
  <c r="U467" i="111"/>
  <c r="O467" i="111"/>
  <c r="K467" i="111"/>
  <c r="U466" i="111"/>
  <c r="O466" i="111"/>
  <c r="K466" i="111"/>
  <c r="U465" i="111"/>
  <c r="O465" i="111"/>
  <c r="K465" i="111"/>
  <c r="U464" i="111"/>
  <c r="O464" i="111"/>
  <c r="K464" i="111"/>
  <c r="U463" i="111"/>
  <c r="O463" i="111"/>
  <c r="K463" i="111"/>
  <c r="U462" i="111"/>
  <c r="O462" i="111"/>
  <c r="K462" i="111"/>
  <c r="U461" i="111"/>
  <c r="O461" i="111"/>
  <c r="K461" i="111"/>
  <c r="U460" i="111"/>
  <c r="O460" i="111"/>
  <c r="K460" i="111"/>
  <c r="U459" i="111"/>
  <c r="O459" i="111"/>
  <c r="K459" i="111"/>
  <c r="U458" i="111"/>
  <c r="O458" i="111"/>
  <c r="K458" i="111"/>
  <c r="U457" i="111"/>
  <c r="O457" i="111"/>
  <c r="K457" i="111"/>
  <c r="U456" i="111"/>
  <c r="O456" i="111"/>
  <c r="K456" i="111"/>
  <c r="U455" i="111"/>
  <c r="O455" i="111"/>
  <c r="K455" i="111"/>
  <c r="U454" i="111"/>
  <c r="O454" i="111"/>
  <c r="K454" i="111"/>
  <c r="U453" i="111"/>
  <c r="O453" i="111"/>
  <c r="K453" i="111"/>
  <c r="U452" i="111"/>
  <c r="O452" i="111"/>
  <c r="K452" i="111"/>
  <c r="U451" i="111"/>
  <c r="O451" i="111"/>
  <c r="K451" i="111"/>
  <c r="U450" i="111"/>
  <c r="O450" i="111"/>
  <c r="K450" i="111"/>
  <c r="U449" i="111"/>
  <c r="O449" i="111"/>
  <c r="K449" i="111"/>
  <c r="U448" i="111"/>
  <c r="O448" i="111"/>
  <c r="K448" i="111"/>
  <c r="U447" i="111"/>
  <c r="O447" i="111"/>
  <c r="K447" i="111"/>
  <c r="U446" i="111"/>
  <c r="O446" i="111"/>
  <c r="K446" i="111"/>
  <c r="U445" i="111"/>
  <c r="O445" i="111"/>
  <c r="K445" i="111"/>
  <c r="U444" i="111"/>
  <c r="O444" i="111"/>
  <c r="K444" i="111"/>
  <c r="U443" i="111"/>
  <c r="O443" i="111"/>
  <c r="K443" i="111"/>
  <c r="U442" i="111"/>
  <c r="O442" i="111"/>
  <c r="K442" i="111"/>
  <c r="U441" i="111"/>
  <c r="O441" i="111"/>
  <c r="K441" i="111"/>
  <c r="U440" i="111"/>
  <c r="O440" i="111"/>
  <c r="K440" i="111"/>
  <c r="U439" i="111"/>
  <c r="O439" i="111"/>
  <c r="K439" i="111"/>
  <c r="U438" i="111"/>
  <c r="O438" i="111"/>
  <c r="K438" i="111"/>
  <c r="U437" i="111"/>
  <c r="O437" i="111"/>
  <c r="K437" i="111"/>
  <c r="U436" i="111"/>
  <c r="O436" i="111"/>
  <c r="K436" i="111"/>
  <c r="U435" i="111"/>
  <c r="O435" i="111"/>
  <c r="K435" i="111"/>
  <c r="U434" i="111"/>
  <c r="O434" i="111"/>
  <c r="K434" i="111"/>
  <c r="U433" i="111"/>
  <c r="O433" i="111"/>
  <c r="K433" i="111"/>
  <c r="U432" i="111"/>
  <c r="O432" i="111"/>
  <c r="K432" i="111"/>
  <c r="U431" i="111"/>
  <c r="O431" i="111"/>
  <c r="K431" i="111"/>
  <c r="U430" i="111"/>
  <c r="O430" i="111"/>
  <c r="K430" i="111"/>
  <c r="U429" i="111"/>
  <c r="O429" i="111"/>
  <c r="K429" i="111"/>
  <c r="U428" i="111"/>
  <c r="O428" i="111"/>
  <c r="K428" i="111"/>
  <c r="U427" i="111"/>
  <c r="O427" i="111"/>
  <c r="K427" i="111"/>
  <c r="U426" i="111"/>
  <c r="O426" i="111"/>
  <c r="K426" i="111"/>
  <c r="U425" i="111"/>
  <c r="O425" i="111"/>
  <c r="K425" i="111"/>
  <c r="U424" i="111"/>
  <c r="O424" i="111"/>
  <c r="K424" i="111"/>
  <c r="U423" i="111"/>
  <c r="O423" i="111"/>
  <c r="K423" i="111"/>
  <c r="U422" i="111"/>
  <c r="O422" i="111"/>
  <c r="K422" i="111"/>
  <c r="U421" i="111"/>
  <c r="O421" i="111"/>
  <c r="K421" i="111"/>
  <c r="U420" i="111"/>
  <c r="O420" i="111"/>
  <c r="K420" i="111"/>
  <c r="U419" i="111"/>
  <c r="O419" i="111"/>
  <c r="K419" i="111"/>
  <c r="U418" i="111"/>
  <c r="O418" i="111"/>
  <c r="K418" i="111"/>
  <c r="U417" i="111"/>
  <c r="O417" i="111"/>
  <c r="K417" i="111"/>
  <c r="U416" i="111"/>
  <c r="O416" i="111"/>
  <c r="K416" i="111"/>
  <c r="U415" i="111"/>
  <c r="O415" i="111"/>
  <c r="K415" i="111"/>
  <c r="U414" i="111"/>
  <c r="O414" i="111"/>
  <c r="K414" i="111"/>
  <c r="U413" i="111"/>
  <c r="O413" i="111"/>
  <c r="K413" i="111"/>
  <c r="U412" i="111"/>
  <c r="O412" i="111"/>
  <c r="K412" i="111"/>
  <c r="U411" i="111"/>
  <c r="O411" i="111"/>
  <c r="K411" i="111"/>
  <c r="U410" i="111"/>
  <c r="O410" i="111"/>
  <c r="K410" i="111"/>
  <c r="U409" i="111"/>
  <c r="O409" i="111"/>
  <c r="K409" i="111"/>
  <c r="U408" i="111"/>
  <c r="O408" i="111"/>
  <c r="K408" i="111"/>
  <c r="U407" i="111"/>
  <c r="O407" i="111"/>
  <c r="K407" i="111"/>
  <c r="U406" i="111"/>
  <c r="O406" i="111"/>
  <c r="K406" i="111"/>
  <c r="U405" i="111"/>
  <c r="O405" i="111"/>
  <c r="K405" i="111"/>
  <c r="U404" i="111"/>
  <c r="O404" i="111"/>
  <c r="K404" i="111"/>
  <c r="U403" i="111"/>
  <c r="O403" i="111"/>
  <c r="K403" i="111"/>
  <c r="U402" i="111"/>
  <c r="O402" i="111"/>
  <c r="K402" i="111"/>
  <c r="U401" i="111"/>
  <c r="O401" i="111"/>
  <c r="K401" i="111"/>
  <c r="U400" i="111"/>
  <c r="O400" i="111"/>
  <c r="K400" i="111"/>
  <c r="U399" i="111"/>
  <c r="O399" i="111"/>
  <c r="K399" i="111"/>
  <c r="U398" i="111"/>
  <c r="O398" i="111"/>
  <c r="K398" i="111"/>
  <c r="U397" i="111"/>
  <c r="O397" i="111"/>
  <c r="K397" i="111"/>
  <c r="U396" i="111"/>
  <c r="O396" i="111"/>
  <c r="K396" i="111"/>
  <c r="U395" i="111"/>
  <c r="O395" i="111"/>
  <c r="K395" i="111"/>
  <c r="U394" i="111"/>
  <c r="O394" i="111"/>
  <c r="K394" i="111"/>
  <c r="U393" i="111"/>
  <c r="O393" i="111"/>
  <c r="K393" i="111"/>
  <c r="U392" i="111"/>
  <c r="O392" i="111"/>
  <c r="K392" i="111"/>
  <c r="U391" i="111"/>
  <c r="O391" i="111"/>
  <c r="K391" i="111"/>
  <c r="U390" i="111"/>
  <c r="O390" i="111"/>
  <c r="K390" i="111"/>
  <c r="U389" i="111"/>
  <c r="O389" i="111"/>
  <c r="K389" i="111"/>
  <c r="U388" i="111"/>
  <c r="O388" i="111"/>
  <c r="K388" i="111"/>
  <c r="U387" i="111"/>
  <c r="O387" i="111"/>
  <c r="K387" i="111"/>
  <c r="U386" i="111"/>
  <c r="O386" i="111"/>
  <c r="K386" i="111"/>
  <c r="U385" i="111"/>
  <c r="O385" i="111"/>
  <c r="K385" i="111"/>
  <c r="U384" i="111"/>
  <c r="O384" i="111"/>
  <c r="K384" i="111"/>
  <c r="U383" i="111"/>
  <c r="O383" i="111"/>
  <c r="K383" i="111"/>
  <c r="U382" i="111"/>
  <c r="O382" i="111"/>
  <c r="K382" i="111"/>
  <c r="U381" i="111"/>
  <c r="O381" i="111"/>
  <c r="K381" i="111"/>
  <c r="U380" i="111"/>
  <c r="O380" i="111"/>
  <c r="K380" i="111"/>
  <c r="U379" i="111"/>
  <c r="O379" i="111"/>
  <c r="K379" i="111"/>
  <c r="U378" i="111"/>
  <c r="O378" i="111"/>
  <c r="K378" i="111"/>
  <c r="U377" i="111"/>
  <c r="O377" i="111"/>
  <c r="K377" i="111"/>
  <c r="U376" i="111"/>
  <c r="O376" i="111"/>
  <c r="K376" i="111"/>
  <c r="U375" i="111"/>
  <c r="O375" i="111"/>
  <c r="K375" i="111"/>
  <c r="U374" i="111"/>
  <c r="O374" i="111"/>
  <c r="K374" i="111"/>
  <c r="U373" i="111"/>
  <c r="O373" i="111"/>
  <c r="K373" i="111"/>
  <c r="U372" i="111"/>
  <c r="O372" i="111"/>
  <c r="K372" i="111"/>
  <c r="U371" i="111"/>
  <c r="O371" i="111"/>
  <c r="K371" i="111"/>
  <c r="U370" i="111"/>
  <c r="O370" i="111"/>
  <c r="K370" i="111"/>
  <c r="U369" i="111"/>
  <c r="O369" i="111"/>
  <c r="K369" i="111"/>
  <c r="U368" i="111"/>
  <c r="O368" i="111"/>
  <c r="K368" i="111"/>
  <c r="U367" i="111"/>
  <c r="O367" i="111"/>
  <c r="K367" i="111"/>
  <c r="U366" i="111"/>
  <c r="O366" i="111"/>
  <c r="K366" i="111"/>
  <c r="U365" i="111"/>
  <c r="O365" i="111"/>
  <c r="K365" i="111"/>
  <c r="U364" i="111"/>
  <c r="O364" i="111"/>
  <c r="K364" i="111"/>
  <c r="U363" i="111"/>
  <c r="O363" i="111"/>
  <c r="K363" i="111"/>
  <c r="U362" i="111"/>
  <c r="O362" i="111"/>
  <c r="K362" i="111"/>
  <c r="U361" i="111"/>
  <c r="O361" i="111"/>
  <c r="K361" i="111"/>
  <c r="U360" i="111"/>
  <c r="O360" i="111"/>
  <c r="K360" i="111"/>
  <c r="U359" i="111"/>
  <c r="O359" i="111"/>
  <c r="K359" i="111"/>
  <c r="U358" i="111"/>
  <c r="O358" i="111"/>
  <c r="K358" i="111"/>
  <c r="U357" i="111"/>
  <c r="O357" i="111"/>
  <c r="K357" i="111"/>
  <c r="U356" i="111"/>
  <c r="O356" i="111"/>
  <c r="K356" i="111"/>
  <c r="U355" i="111"/>
  <c r="O355" i="111"/>
  <c r="K355" i="111"/>
  <c r="U354" i="111"/>
  <c r="O354" i="111"/>
  <c r="K354" i="111"/>
  <c r="U353" i="111"/>
  <c r="O353" i="111"/>
  <c r="K353" i="111"/>
  <c r="U352" i="111"/>
  <c r="O352" i="111"/>
  <c r="K352" i="111"/>
  <c r="U351" i="111"/>
  <c r="O351" i="111"/>
  <c r="K351" i="111"/>
  <c r="U350" i="111"/>
  <c r="O350" i="111"/>
  <c r="K350" i="111"/>
  <c r="U349" i="111"/>
  <c r="O349" i="111"/>
  <c r="K349" i="111"/>
  <c r="U348" i="111"/>
  <c r="O348" i="111"/>
  <c r="K348" i="111"/>
  <c r="U347" i="111"/>
  <c r="O347" i="111"/>
  <c r="K347" i="111"/>
  <c r="U346" i="111"/>
  <c r="O346" i="111"/>
  <c r="K346" i="111"/>
  <c r="U345" i="111"/>
  <c r="O345" i="111"/>
  <c r="K345" i="111"/>
  <c r="U344" i="111"/>
  <c r="O344" i="111"/>
  <c r="K344" i="111"/>
  <c r="U343" i="111"/>
  <c r="O343" i="111"/>
  <c r="K343" i="111"/>
  <c r="U342" i="111"/>
  <c r="O342" i="111"/>
  <c r="K342" i="111"/>
  <c r="U341" i="111"/>
  <c r="O341" i="111"/>
  <c r="K341" i="111"/>
  <c r="U340" i="111"/>
  <c r="O340" i="111"/>
  <c r="K340" i="111"/>
  <c r="U339" i="111"/>
  <c r="O339" i="111"/>
  <c r="K339" i="111"/>
  <c r="U338" i="111"/>
  <c r="O338" i="111"/>
  <c r="K338" i="111"/>
  <c r="U337" i="111"/>
  <c r="O337" i="111"/>
  <c r="K337" i="111"/>
  <c r="U336" i="111"/>
  <c r="O336" i="111"/>
  <c r="K336" i="111"/>
  <c r="U335" i="111"/>
  <c r="O335" i="111"/>
  <c r="K335" i="111"/>
  <c r="U334" i="111"/>
  <c r="O334" i="111"/>
  <c r="K334" i="111"/>
  <c r="U333" i="111"/>
  <c r="O333" i="111"/>
  <c r="K333" i="111"/>
  <c r="U332" i="111"/>
  <c r="O332" i="111"/>
  <c r="K332" i="111"/>
  <c r="U331" i="111"/>
  <c r="O331" i="111"/>
  <c r="K331" i="111"/>
  <c r="U330" i="111"/>
  <c r="O330" i="111"/>
  <c r="K330" i="111"/>
  <c r="U329" i="111"/>
  <c r="O329" i="111"/>
  <c r="K329" i="111"/>
  <c r="U328" i="111"/>
  <c r="O328" i="111"/>
  <c r="K328" i="111"/>
  <c r="U327" i="111"/>
  <c r="O327" i="111"/>
  <c r="K327" i="111"/>
  <c r="U326" i="111"/>
  <c r="O326" i="111"/>
  <c r="K326" i="111"/>
  <c r="U325" i="111"/>
  <c r="O325" i="111"/>
  <c r="K325" i="111"/>
  <c r="U324" i="111"/>
  <c r="O324" i="111"/>
  <c r="K324" i="111"/>
  <c r="U323" i="111"/>
  <c r="O323" i="111"/>
  <c r="K323" i="111"/>
  <c r="U322" i="111"/>
  <c r="O322" i="111"/>
  <c r="K322" i="111"/>
  <c r="U321" i="111"/>
  <c r="O321" i="111"/>
  <c r="K321" i="111"/>
  <c r="U320" i="111"/>
  <c r="O320" i="111"/>
  <c r="K320" i="111"/>
  <c r="U319" i="111"/>
  <c r="O319" i="111"/>
  <c r="K319" i="111"/>
  <c r="U318" i="111"/>
  <c r="O318" i="111"/>
  <c r="K318" i="111"/>
  <c r="U317" i="111"/>
  <c r="O317" i="111"/>
  <c r="K317" i="111"/>
  <c r="U316" i="111"/>
  <c r="O316" i="111"/>
  <c r="K316" i="111"/>
  <c r="U315" i="111"/>
  <c r="O315" i="111"/>
  <c r="K315" i="111"/>
  <c r="U314" i="111"/>
  <c r="O314" i="111"/>
  <c r="K314" i="111"/>
  <c r="U313" i="111"/>
  <c r="O313" i="111"/>
  <c r="K313" i="111"/>
  <c r="U312" i="111"/>
  <c r="O312" i="111"/>
  <c r="K312" i="111"/>
  <c r="U311" i="111"/>
  <c r="O311" i="111"/>
  <c r="K311" i="111"/>
  <c r="U310" i="111"/>
  <c r="O310" i="111"/>
  <c r="K310" i="111"/>
  <c r="U309" i="111"/>
  <c r="O309" i="111"/>
  <c r="K309" i="111"/>
  <c r="U308" i="111"/>
  <c r="O308" i="111"/>
  <c r="K308" i="111"/>
  <c r="U307" i="111"/>
  <c r="O307" i="111"/>
  <c r="K307" i="111"/>
  <c r="U306" i="111"/>
  <c r="O306" i="111"/>
  <c r="K306" i="111"/>
  <c r="U305" i="111"/>
  <c r="O305" i="111"/>
  <c r="K305" i="111"/>
  <c r="U304" i="111"/>
  <c r="O304" i="111"/>
  <c r="K304" i="111"/>
  <c r="U303" i="111"/>
  <c r="O303" i="111"/>
  <c r="K303" i="111"/>
  <c r="U302" i="111"/>
  <c r="O302" i="111"/>
  <c r="K302" i="111"/>
  <c r="U301" i="111"/>
  <c r="O301" i="111"/>
  <c r="K301" i="111"/>
  <c r="U300" i="111"/>
  <c r="O300" i="111"/>
  <c r="K300" i="111"/>
  <c r="U299" i="111"/>
  <c r="O299" i="111"/>
  <c r="K299" i="111"/>
  <c r="U298" i="111"/>
  <c r="O298" i="111"/>
  <c r="K298" i="111"/>
  <c r="U297" i="111"/>
  <c r="O297" i="111"/>
  <c r="K297" i="111"/>
  <c r="U296" i="111"/>
  <c r="O296" i="111"/>
  <c r="K296" i="111"/>
  <c r="U295" i="111"/>
  <c r="O295" i="111"/>
  <c r="K295" i="111"/>
  <c r="U294" i="111"/>
  <c r="O294" i="111"/>
  <c r="K294" i="111"/>
  <c r="U293" i="111"/>
  <c r="O293" i="111"/>
  <c r="K293" i="111"/>
  <c r="U292" i="111"/>
  <c r="O292" i="111"/>
  <c r="K292" i="111"/>
  <c r="U291" i="111"/>
  <c r="O291" i="111"/>
  <c r="K291" i="111"/>
  <c r="U290" i="111"/>
  <c r="O290" i="111"/>
  <c r="K290" i="111"/>
  <c r="U289" i="111"/>
  <c r="O289" i="111"/>
  <c r="K289" i="111"/>
  <c r="U288" i="111"/>
  <c r="O288" i="111"/>
  <c r="K288" i="111"/>
  <c r="U287" i="111"/>
  <c r="O287" i="111"/>
  <c r="K287" i="111"/>
  <c r="U286" i="111"/>
  <c r="O286" i="111"/>
  <c r="K286" i="111"/>
  <c r="U285" i="111"/>
  <c r="O285" i="111"/>
  <c r="K285" i="111"/>
  <c r="U284" i="111"/>
  <c r="O284" i="111"/>
  <c r="K284" i="111"/>
  <c r="U283" i="111"/>
  <c r="O283" i="111"/>
  <c r="K283" i="111"/>
  <c r="U282" i="111"/>
  <c r="O282" i="111"/>
  <c r="K282" i="111"/>
  <c r="U281" i="111"/>
  <c r="O281" i="111"/>
  <c r="K281" i="111"/>
  <c r="U280" i="111"/>
  <c r="O280" i="111"/>
  <c r="K280" i="111"/>
  <c r="U279" i="111"/>
  <c r="O279" i="111"/>
  <c r="K279" i="111"/>
  <c r="U278" i="111"/>
  <c r="O278" i="111"/>
  <c r="K278" i="111"/>
  <c r="U277" i="111"/>
  <c r="O277" i="111"/>
  <c r="K277" i="111"/>
  <c r="U276" i="111"/>
  <c r="O276" i="111"/>
  <c r="K276" i="111"/>
  <c r="U275" i="111"/>
  <c r="O275" i="111"/>
  <c r="K275" i="111"/>
  <c r="U274" i="111"/>
  <c r="O274" i="111"/>
  <c r="K274" i="111"/>
  <c r="U273" i="111"/>
  <c r="O273" i="111"/>
  <c r="K273" i="111"/>
  <c r="U272" i="111"/>
  <c r="O272" i="111"/>
  <c r="K272" i="111"/>
  <c r="U271" i="111"/>
  <c r="O271" i="111"/>
  <c r="K271" i="111"/>
  <c r="U270" i="111"/>
  <c r="O270" i="111"/>
  <c r="K270" i="111"/>
  <c r="U269" i="111"/>
  <c r="O269" i="111"/>
  <c r="K269" i="111"/>
  <c r="U268" i="111"/>
  <c r="O268" i="111"/>
  <c r="K268" i="111"/>
  <c r="U267" i="111"/>
  <c r="O267" i="111"/>
  <c r="K267" i="111"/>
  <c r="U266" i="111"/>
  <c r="O266" i="111"/>
  <c r="K266" i="111"/>
  <c r="U265" i="111"/>
  <c r="O265" i="111"/>
  <c r="K265" i="111"/>
  <c r="U264" i="111"/>
  <c r="O264" i="111"/>
  <c r="K264" i="111"/>
  <c r="U263" i="111"/>
  <c r="O263" i="111"/>
  <c r="K263" i="111"/>
  <c r="U262" i="111"/>
  <c r="O262" i="111"/>
  <c r="K262" i="111"/>
  <c r="U261" i="111"/>
  <c r="O261" i="111"/>
  <c r="K261" i="111"/>
  <c r="U260" i="111"/>
  <c r="O260" i="111"/>
  <c r="K260" i="111"/>
  <c r="U259" i="111"/>
  <c r="O259" i="111"/>
  <c r="K259" i="111"/>
  <c r="U258" i="111"/>
  <c r="O258" i="111"/>
  <c r="K258" i="111"/>
  <c r="U257" i="111"/>
  <c r="O257" i="111"/>
  <c r="K257" i="111"/>
  <c r="U256" i="111"/>
  <c r="O256" i="111"/>
  <c r="K256" i="111"/>
  <c r="U255" i="111"/>
  <c r="O255" i="111"/>
  <c r="K255" i="111"/>
  <c r="U254" i="111"/>
  <c r="O254" i="111"/>
  <c r="K254" i="111"/>
  <c r="U253" i="111"/>
  <c r="O253" i="111"/>
  <c r="K253" i="111"/>
  <c r="U252" i="111"/>
  <c r="O252" i="111"/>
  <c r="K252" i="111"/>
  <c r="U251" i="111"/>
  <c r="O251" i="111"/>
  <c r="K251" i="111"/>
  <c r="U250" i="111"/>
  <c r="O250" i="111"/>
  <c r="K250" i="111"/>
  <c r="U249" i="111"/>
  <c r="O249" i="111"/>
  <c r="K249" i="111"/>
  <c r="U248" i="111"/>
  <c r="O248" i="111"/>
  <c r="K248" i="111"/>
  <c r="U247" i="111"/>
  <c r="O247" i="111"/>
  <c r="K247" i="111"/>
  <c r="U246" i="111"/>
  <c r="O246" i="111"/>
  <c r="K246" i="111"/>
  <c r="U245" i="111"/>
  <c r="O245" i="111"/>
  <c r="K245" i="111"/>
  <c r="U244" i="111"/>
  <c r="O244" i="111"/>
  <c r="K244" i="111"/>
  <c r="U243" i="111"/>
  <c r="O243" i="111"/>
  <c r="K243" i="111"/>
  <c r="U242" i="111"/>
  <c r="O242" i="111"/>
  <c r="K242" i="111"/>
  <c r="U241" i="111"/>
  <c r="O241" i="111"/>
  <c r="K241" i="111"/>
  <c r="U240" i="111"/>
  <c r="O240" i="111"/>
  <c r="K240" i="111"/>
  <c r="U239" i="111"/>
  <c r="O239" i="111"/>
  <c r="K239" i="111"/>
  <c r="U238" i="111"/>
  <c r="O238" i="111"/>
  <c r="K238" i="111"/>
  <c r="U237" i="111"/>
  <c r="O237" i="111"/>
  <c r="K237" i="111"/>
  <c r="U236" i="111"/>
  <c r="O236" i="111"/>
  <c r="K236" i="111"/>
  <c r="U235" i="111"/>
  <c r="O235" i="111"/>
  <c r="K235" i="111"/>
  <c r="U234" i="111"/>
  <c r="O234" i="111"/>
  <c r="K234" i="111"/>
  <c r="U233" i="111"/>
  <c r="O233" i="111"/>
  <c r="K233" i="111"/>
  <c r="U232" i="111"/>
  <c r="O232" i="111"/>
  <c r="K232" i="111"/>
  <c r="U231" i="111"/>
  <c r="O231" i="111"/>
  <c r="K231" i="111"/>
  <c r="U230" i="111"/>
  <c r="O230" i="111"/>
  <c r="K230" i="111"/>
  <c r="U229" i="111"/>
  <c r="O229" i="111"/>
  <c r="K229" i="111"/>
  <c r="U228" i="111"/>
  <c r="O228" i="111"/>
  <c r="K228" i="111"/>
  <c r="U227" i="111"/>
  <c r="O227" i="111"/>
  <c r="K227" i="111"/>
  <c r="U226" i="111"/>
  <c r="O226" i="111"/>
  <c r="K226" i="111"/>
  <c r="U225" i="111"/>
  <c r="O225" i="111"/>
  <c r="K225" i="111"/>
  <c r="U224" i="111"/>
  <c r="O224" i="111"/>
  <c r="K224" i="111"/>
  <c r="U223" i="111"/>
  <c r="O223" i="111"/>
  <c r="K223" i="111"/>
  <c r="U222" i="111"/>
  <c r="O222" i="111"/>
  <c r="K222" i="111"/>
  <c r="U221" i="111"/>
  <c r="O221" i="111"/>
  <c r="K221" i="111"/>
  <c r="U220" i="111"/>
  <c r="O220" i="111"/>
  <c r="K220" i="111"/>
  <c r="U219" i="111"/>
  <c r="O219" i="111"/>
  <c r="K219" i="111"/>
  <c r="U218" i="111"/>
  <c r="O218" i="111"/>
  <c r="K218" i="111"/>
  <c r="U217" i="111"/>
  <c r="O217" i="111"/>
  <c r="K217" i="111"/>
  <c r="U216" i="111"/>
  <c r="O216" i="111"/>
  <c r="K216" i="111"/>
  <c r="U215" i="111"/>
  <c r="O215" i="111"/>
  <c r="K215" i="111"/>
  <c r="U214" i="111"/>
  <c r="O214" i="111"/>
  <c r="K214" i="111"/>
  <c r="U213" i="111"/>
  <c r="O213" i="111"/>
  <c r="K213" i="111"/>
  <c r="U212" i="111"/>
  <c r="O212" i="111"/>
  <c r="K212" i="111"/>
  <c r="U211" i="111"/>
  <c r="O211" i="111"/>
  <c r="K211" i="111"/>
  <c r="U210" i="111"/>
  <c r="O210" i="111"/>
  <c r="K210" i="111"/>
  <c r="U209" i="111"/>
  <c r="O209" i="111"/>
  <c r="K209" i="111"/>
  <c r="U208" i="111"/>
  <c r="O208" i="111"/>
  <c r="K208" i="111"/>
  <c r="U207" i="111"/>
  <c r="O207" i="111"/>
  <c r="K207" i="111"/>
  <c r="U206" i="111"/>
  <c r="O206" i="111"/>
  <c r="K206" i="111"/>
  <c r="U205" i="111"/>
  <c r="O205" i="111"/>
  <c r="K205" i="111"/>
  <c r="U204" i="111"/>
  <c r="O204" i="111"/>
  <c r="K204" i="111"/>
  <c r="U203" i="111"/>
  <c r="O203" i="111"/>
  <c r="K203" i="111"/>
  <c r="U202" i="111"/>
  <c r="O202" i="111"/>
  <c r="K202" i="111"/>
  <c r="U201" i="111"/>
  <c r="O201" i="111"/>
  <c r="K201" i="111"/>
  <c r="U200" i="111"/>
  <c r="O200" i="111"/>
  <c r="K200" i="111"/>
  <c r="U199" i="111"/>
  <c r="O199" i="111"/>
  <c r="K199" i="111"/>
  <c r="U198" i="111"/>
  <c r="O198" i="111"/>
  <c r="K198" i="111"/>
  <c r="U197" i="111"/>
  <c r="O197" i="111"/>
  <c r="K197" i="111"/>
  <c r="U196" i="111"/>
  <c r="O196" i="111"/>
  <c r="K196" i="111"/>
  <c r="U195" i="111"/>
  <c r="O195" i="111"/>
  <c r="K195" i="111"/>
  <c r="U194" i="111"/>
  <c r="O194" i="111"/>
  <c r="K194" i="111"/>
  <c r="U193" i="111"/>
  <c r="O193" i="111"/>
  <c r="K193" i="111"/>
  <c r="U192" i="111"/>
  <c r="O192" i="111"/>
  <c r="K192" i="111"/>
  <c r="U191" i="111"/>
  <c r="O191" i="111"/>
  <c r="K191" i="111"/>
  <c r="U190" i="111"/>
  <c r="O190" i="111"/>
  <c r="K190" i="111"/>
  <c r="U189" i="111"/>
  <c r="O189" i="111"/>
  <c r="K189" i="111"/>
  <c r="U188" i="111"/>
  <c r="O188" i="111"/>
  <c r="K188" i="111"/>
  <c r="U187" i="111"/>
  <c r="O187" i="111"/>
  <c r="K187" i="111"/>
  <c r="U186" i="111"/>
  <c r="R186" i="111"/>
  <c r="O186" i="111"/>
  <c r="K186" i="111"/>
  <c r="U185" i="111"/>
  <c r="R185" i="111"/>
  <c r="O185" i="111"/>
  <c r="K185" i="111"/>
  <c r="U184" i="111"/>
  <c r="R184" i="111"/>
  <c r="O184" i="111"/>
  <c r="K184" i="111"/>
  <c r="U183" i="111"/>
  <c r="R183" i="111"/>
  <c r="O183" i="111"/>
  <c r="K183" i="111"/>
  <c r="U182" i="111"/>
  <c r="R182" i="111"/>
  <c r="O182" i="111"/>
  <c r="K182" i="111"/>
  <c r="U181" i="111"/>
  <c r="R181" i="111"/>
  <c r="O181" i="111"/>
  <c r="K181" i="111"/>
  <c r="U180" i="111"/>
  <c r="R180" i="111"/>
  <c r="O180" i="111"/>
  <c r="K180" i="111"/>
  <c r="U179" i="111"/>
  <c r="R179" i="111"/>
  <c r="O179" i="111"/>
  <c r="K179" i="111"/>
  <c r="U178" i="111"/>
  <c r="R178" i="111"/>
  <c r="O178" i="111"/>
  <c r="K178" i="111"/>
  <c r="U177" i="111"/>
  <c r="R177" i="111"/>
  <c r="O177" i="111"/>
  <c r="K177" i="111"/>
  <c r="U176" i="111"/>
  <c r="R176" i="111"/>
  <c r="O176" i="111"/>
  <c r="K176" i="111"/>
  <c r="U175" i="111"/>
  <c r="R175" i="111"/>
  <c r="O175" i="111"/>
  <c r="K175" i="111"/>
  <c r="U174" i="111"/>
  <c r="R174" i="111"/>
  <c r="O174" i="111"/>
  <c r="K174" i="111"/>
  <c r="U173" i="111"/>
  <c r="R173" i="111"/>
  <c r="O173" i="111"/>
  <c r="K173" i="111"/>
  <c r="U172" i="111"/>
  <c r="R172" i="111"/>
  <c r="O172" i="111"/>
  <c r="K172" i="111"/>
  <c r="U171" i="111"/>
  <c r="R171" i="111"/>
  <c r="O171" i="111"/>
  <c r="K171" i="111"/>
  <c r="U170" i="111"/>
  <c r="R170" i="111"/>
  <c r="O170" i="111"/>
  <c r="K170" i="111"/>
  <c r="U169" i="111"/>
  <c r="R169" i="111"/>
  <c r="O169" i="111"/>
  <c r="K169" i="111"/>
  <c r="U168" i="111"/>
  <c r="R168" i="111"/>
  <c r="O168" i="111"/>
  <c r="K168" i="111"/>
  <c r="U167" i="111"/>
  <c r="R167" i="111"/>
  <c r="O167" i="111"/>
  <c r="K167" i="111"/>
  <c r="U166" i="111"/>
  <c r="R166" i="111"/>
  <c r="O166" i="111"/>
  <c r="K166" i="111"/>
  <c r="U165" i="111"/>
  <c r="R165" i="111"/>
  <c r="O165" i="111"/>
  <c r="K165" i="111"/>
  <c r="U164" i="111"/>
  <c r="R164" i="111"/>
  <c r="O164" i="111"/>
  <c r="K164" i="111"/>
  <c r="U163" i="111"/>
  <c r="R163" i="111"/>
  <c r="O163" i="111"/>
  <c r="K163" i="111"/>
  <c r="U162" i="111"/>
  <c r="R162" i="111"/>
  <c r="O162" i="111"/>
  <c r="K162" i="111"/>
  <c r="U161" i="111"/>
  <c r="R161" i="111"/>
  <c r="O161" i="111"/>
  <c r="K161" i="111"/>
  <c r="U160" i="111"/>
  <c r="R160" i="111"/>
  <c r="O160" i="111"/>
  <c r="K160" i="111"/>
  <c r="U159" i="111"/>
  <c r="R159" i="111"/>
  <c r="O159" i="111"/>
  <c r="K159" i="111"/>
  <c r="U158" i="111"/>
  <c r="R158" i="111"/>
  <c r="O158" i="111"/>
  <c r="K158" i="111"/>
  <c r="U157" i="111"/>
  <c r="R157" i="111"/>
  <c r="O157" i="111"/>
  <c r="K157" i="111"/>
  <c r="U156" i="111"/>
  <c r="R156" i="111"/>
  <c r="O156" i="111"/>
  <c r="K156" i="111"/>
  <c r="U155" i="111"/>
  <c r="R155" i="111"/>
  <c r="O155" i="111"/>
  <c r="K155" i="111"/>
  <c r="U154" i="111"/>
  <c r="R154" i="111"/>
  <c r="O154" i="111"/>
  <c r="K154" i="111"/>
  <c r="U153" i="111"/>
  <c r="R153" i="111"/>
  <c r="O153" i="111"/>
  <c r="K153" i="111"/>
  <c r="U152" i="111"/>
  <c r="R152" i="111"/>
  <c r="O152" i="111"/>
  <c r="K152" i="111"/>
  <c r="U151" i="111"/>
  <c r="R151" i="111"/>
  <c r="O151" i="111"/>
  <c r="K151" i="111"/>
  <c r="U150" i="111"/>
  <c r="R150" i="111"/>
  <c r="O150" i="111"/>
  <c r="K150" i="111"/>
  <c r="U149" i="111"/>
  <c r="R149" i="111"/>
  <c r="O149" i="111"/>
  <c r="K149" i="111"/>
  <c r="U148" i="111"/>
  <c r="R148" i="111"/>
  <c r="O148" i="111"/>
  <c r="K148" i="111"/>
  <c r="U147" i="111"/>
  <c r="R147" i="111"/>
  <c r="O147" i="111"/>
  <c r="K147" i="111"/>
  <c r="U146" i="111"/>
  <c r="R146" i="111"/>
  <c r="O146" i="111"/>
  <c r="K146" i="111"/>
  <c r="U145" i="111"/>
  <c r="R145" i="111"/>
  <c r="O145" i="111"/>
  <c r="K145" i="111"/>
  <c r="U144" i="111"/>
  <c r="R144" i="111"/>
  <c r="O144" i="111"/>
  <c r="K144" i="111"/>
  <c r="U143" i="111"/>
  <c r="R143" i="111"/>
  <c r="O143" i="111"/>
  <c r="K143" i="111"/>
  <c r="U142" i="111"/>
  <c r="R142" i="111"/>
  <c r="O142" i="111"/>
  <c r="K142" i="111"/>
  <c r="U141" i="111"/>
  <c r="R141" i="111"/>
  <c r="O141" i="111"/>
  <c r="K141" i="111"/>
  <c r="U140" i="111"/>
  <c r="R140" i="111"/>
  <c r="O140" i="111"/>
  <c r="K140" i="111"/>
  <c r="U139" i="111"/>
  <c r="R139" i="111"/>
  <c r="O139" i="111"/>
  <c r="K139" i="111"/>
  <c r="U138" i="111"/>
  <c r="R138" i="111"/>
  <c r="O138" i="111"/>
  <c r="K138" i="111"/>
  <c r="U137" i="111"/>
  <c r="R137" i="111"/>
  <c r="O137" i="111"/>
  <c r="K137" i="111"/>
  <c r="U136" i="111"/>
  <c r="R136" i="111"/>
  <c r="O136" i="111"/>
  <c r="K136" i="111"/>
  <c r="U135" i="111"/>
  <c r="R135" i="111"/>
  <c r="O135" i="111"/>
  <c r="K135" i="111"/>
  <c r="U134" i="111"/>
  <c r="R134" i="111"/>
  <c r="O134" i="111"/>
  <c r="K134" i="111"/>
  <c r="U133" i="111"/>
  <c r="R133" i="111"/>
  <c r="O133" i="111"/>
  <c r="K133" i="111"/>
  <c r="U132" i="111"/>
  <c r="R132" i="111"/>
  <c r="O132" i="111"/>
  <c r="K132" i="111"/>
  <c r="U131" i="111"/>
  <c r="R131" i="111"/>
  <c r="O131" i="111"/>
  <c r="K131" i="111"/>
  <c r="U130" i="111"/>
  <c r="R130" i="111"/>
  <c r="O130" i="111"/>
  <c r="K130" i="111"/>
  <c r="U129" i="111"/>
  <c r="R129" i="111"/>
  <c r="O129" i="111"/>
  <c r="K129" i="111"/>
  <c r="U128" i="111"/>
  <c r="R128" i="111"/>
  <c r="O128" i="111"/>
  <c r="K128" i="111"/>
  <c r="U127" i="111"/>
  <c r="R127" i="111"/>
  <c r="O127" i="111"/>
  <c r="K127" i="111"/>
  <c r="U126" i="111"/>
  <c r="R126" i="111"/>
  <c r="O126" i="111"/>
  <c r="K126" i="111"/>
  <c r="U125" i="111"/>
  <c r="R125" i="111"/>
  <c r="O125" i="111"/>
  <c r="K125" i="111"/>
  <c r="U124" i="111"/>
  <c r="R124" i="111"/>
  <c r="O124" i="111"/>
  <c r="K124" i="111"/>
  <c r="U123" i="111"/>
  <c r="R123" i="111"/>
  <c r="O123" i="111"/>
  <c r="K123" i="111"/>
  <c r="U122" i="111"/>
  <c r="R122" i="111"/>
  <c r="O122" i="111"/>
  <c r="K122" i="111"/>
  <c r="U121" i="111"/>
  <c r="R121" i="111"/>
  <c r="O121" i="111"/>
  <c r="K121" i="111"/>
  <c r="U120" i="111"/>
  <c r="R120" i="111"/>
  <c r="O120" i="111"/>
  <c r="K120" i="111"/>
  <c r="U119" i="111"/>
  <c r="R119" i="111"/>
  <c r="O119" i="111"/>
  <c r="K119" i="111"/>
  <c r="U118" i="111"/>
  <c r="R118" i="111"/>
  <c r="O118" i="111"/>
  <c r="K118" i="111"/>
  <c r="U117" i="111"/>
  <c r="R117" i="111"/>
  <c r="O117" i="111"/>
  <c r="K117" i="111"/>
  <c r="U116" i="111"/>
  <c r="R116" i="111"/>
  <c r="O116" i="111"/>
  <c r="K116" i="111"/>
  <c r="U115" i="111"/>
  <c r="R115" i="111"/>
  <c r="O115" i="111"/>
  <c r="K115" i="111"/>
  <c r="U114" i="111"/>
  <c r="R114" i="111"/>
  <c r="O114" i="111"/>
  <c r="K114" i="111"/>
  <c r="U113" i="111"/>
  <c r="R113" i="111"/>
  <c r="O113" i="111"/>
  <c r="K113" i="111"/>
  <c r="U112" i="111"/>
  <c r="R112" i="111"/>
  <c r="O112" i="111"/>
  <c r="K112" i="111"/>
  <c r="U111" i="111"/>
  <c r="R111" i="111"/>
  <c r="O111" i="111"/>
  <c r="K111" i="111"/>
  <c r="U110" i="111"/>
  <c r="R110" i="111"/>
  <c r="O110" i="111"/>
  <c r="K110" i="111"/>
  <c r="U109" i="111"/>
  <c r="R109" i="111"/>
  <c r="O109" i="111"/>
  <c r="K109" i="111"/>
  <c r="U108" i="111"/>
  <c r="R108" i="111"/>
  <c r="O108" i="111"/>
  <c r="K108" i="111"/>
  <c r="U107" i="111"/>
  <c r="R107" i="111"/>
  <c r="O107" i="111"/>
  <c r="K107" i="111"/>
  <c r="U106" i="111"/>
  <c r="R106" i="111"/>
  <c r="O106" i="111"/>
  <c r="K106" i="111"/>
  <c r="U105" i="111"/>
  <c r="R105" i="111"/>
  <c r="O105" i="111"/>
  <c r="K105" i="111"/>
  <c r="U104" i="111"/>
  <c r="R104" i="111"/>
  <c r="O104" i="111"/>
  <c r="K104" i="111"/>
  <c r="U103" i="111"/>
  <c r="R103" i="111"/>
  <c r="O103" i="111"/>
  <c r="K103" i="111"/>
  <c r="U102" i="111"/>
  <c r="R102" i="111"/>
  <c r="O102" i="111"/>
  <c r="K102" i="111"/>
  <c r="U101" i="111"/>
  <c r="R101" i="111"/>
  <c r="O101" i="111"/>
  <c r="K101" i="111"/>
  <c r="U100" i="111"/>
  <c r="R100" i="111"/>
  <c r="O100" i="111"/>
  <c r="K100" i="111"/>
  <c r="U99" i="111"/>
  <c r="R99" i="111"/>
  <c r="O99" i="111"/>
  <c r="K99" i="111"/>
  <c r="U98" i="111"/>
  <c r="R98" i="111"/>
  <c r="O98" i="111"/>
  <c r="K98" i="111"/>
  <c r="U97" i="111"/>
  <c r="R97" i="111"/>
  <c r="O97" i="111"/>
  <c r="K97" i="111"/>
  <c r="U96" i="111"/>
  <c r="R96" i="111"/>
  <c r="O96" i="111"/>
  <c r="K96" i="111"/>
  <c r="U95" i="111"/>
  <c r="R95" i="111"/>
  <c r="O95" i="111"/>
  <c r="K95" i="111"/>
  <c r="U94" i="111"/>
  <c r="R94" i="111"/>
  <c r="O94" i="111"/>
  <c r="K94" i="111"/>
  <c r="U93" i="111"/>
  <c r="R93" i="111"/>
  <c r="O93" i="111"/>
  <c r="K93" i="111"/>
  <c r="U92" i="111"/>
  <c r="R92" i="111"/>
  <c r="O92" i="111"/>
  <c r="K92" i="111"/>
  <c r="U91" i="111"/>
  <c r="R91" i="111"/>
  <c r="O91" i="111"/>
  <c r="K91" i="111"/>
  <c r="U90" i="111"/>
  <c r="R90" i="111"/>
  <c r="O90" i="111"/>
  <c r="K90" i="111"/>
  <c r="U89" i="111"/>
  <c r="R89" i="111"/>
  <c r="O89" i="111"/>
  <c r="K89" i="111"/>
  <c r="U88" i="111"/>
  <c r="R88" i="111"/>
  <c r="O88" i="111"/>
  <c r="K88" i="111"/>
  <c r="U87" i="111"/>
  <c r="R87" i="111"/>
  <c r="O87" i="111"/>
  <c r="K87" i="111"/>
  <c r="U86" i="111"/>
  <c r="R86" i="111"/>
  <c r="O86" i="111"/>
  <c r="K86" i="111"/>
  <c r="U85" i="111"/>
  <c r="R85" i="111"/>
  <c r="O85" i="111"/>
  <c r="K85" i="111"/>
  <c r="U84" i="111"/>
  <c r="R84" i="111"/>
  <c r="O84" i="111"/>
  <c r="K84" i="111"/>
  <c r="U83" i="111"/>
  <c r="R83" i="111"/>
  <c r="O83" i="111"/>
  <c r="K83" i="111"/>
  <c r="U82" i="111"/>
  <c r="R82" i="111"/>
  <c r="O82" i="111"/>
  <c r="K82" i="111"/>
  <c r="U81" i="111"/>
  <c r="R81" i="111"/>
  <c r="O81" i="111"/>
  <c r="K81" i="111"/>
  <c r="U80" i="111"/>
  <c r="R80" i="111"/>
  <c r="O80" i="111"/>
  <c r="K80" i="111"/>
  <c r="U79" i="111"/>
  <c r="R79" i="111"/>
  <c r="O79" i="111"/>
  <c r="K79" i="111"/>
  <c r="U78" i="111"/>
  <c r="R78" i="111"/>
  <c r="O78" i="111"/>
  <c r="K78" i="111"/>
  <c r="U77" i="111"/>
  <c r="R77" i="111"/>
  <c r="O77" i="111"/>
  <c r="K77" i="111"/>
  <c r="U76" i="111"/>
  <c r="R76" i="111"/>
  <c r="O76" i="111"/>
  <c r="K76" i="111"/>
  <c r="U75" i="111"/>
  <c r="R75" i="111"/>
  <c r="O75" i="111"/>
  <c r="K75" i="111"/>
  <c r="U74" i="111"/>
  <c r="R74" i="111"/>
  <c r="O74" i="111"/>
  <c r="K74" i="111"/>
  <c r="U73" i="111"/>
  <c r="R73" i="111"/>
  <c r="O73" i="111"/>
  <c r="K73" i="111"/>
  <c r="U72" i="111"/>
  <c r="R72" i="111"/>
  <c r="O72" i="111"/>
  <c r="K72" i="111"/>
  <c r="U71" i="111"/>
  <c r="R71" i="111"/>
  <c r="O71" i="111"/>
  <c r="K71" i="111"/>
  <c r="U70" i="111"/>
  <c r="R70" i="111"/>
  <c r="O70" i="111"/>
  <c r="K70" i="111"/>
  <c r="U69" i="111"/>
  <c r="R69" i="111"/>
  <c r="O69" i="111"/>
  <c r="K69" i="111"/>
  <c r="U68" i="111"/>
  <c r="R68" i="111"/>
  <c r="O68" i="111"/>
  <c r="K68" i="111"/>
  <c r="U67" i="111"/>
  <c r="R67" i="111"/>
  <c r="O67" i="111"/>
  <c r="K67" i="111"/>
  <c r="U66" i="111"/>
  <c r="R66" i="111"/>
  <c r="O66" i="111"/>
  <c r="K66" i="111"/>
  <c r="U65" i="111"/>
  <c r="R65" i="111"/>
  <c r="O65" i="111"/>
  <c r="K65" i="111"/>
  <c r="U64" i="111"/>
  <c r="R64" i="111"/>
  <c r="O64" i="111"/>
  <c r="K64" i="111"/>
  <c r="U63" i="111"/>
  <c r="R63" i="111"/>
  <c r="O63" i="111"/>
  <c r="K63" i="111"/>
  <c r="U62" i="111"/>
  <c r="R62" i="111"/>
  <c r="O62" i="111"/>
  <c r="K62" i="111"/>
  <c r="U61" i="111"/>
  <c r="R61" i="111"/>
  <c r="O61" i="111"/>
  <c r="K61" i="111"/>
  <c r="U60" i="111"/>
  <c r="R60" i="111"/>
  <c r="O60" i="111"/>
  <c r="K60" i="111"/>
  <c r="U59" i="111"/>
  <c r="R59" i="111"/>
  <c r="O59" i="111"/>
  <c r="K59" i="111"/>
  <c r="U58" i="111"/>
  <c r="R58" i="111"/>
  <c r="O58" i="111"/>
  <c r="K58" i="111"/>
  <c r="U57" i="111"/>
  <c r="R57" i="111"/>
  <c r="O57" i="111"/>
  <c r="K57" i="111"/>
  <c r="U56" i="111"/>
  <c r="R56" i="111"/>
  <c r="O56" i="111"/>
  <c r="K56" i="111"/>
  <c r="U55" i="111"/>
  <c r="R55" i="111"/>
  <c r="O55" i="111"/>
  <c r="K55" i="111"/>
  <c r="U54" i="111"/>
  <c r="R54" i="111"/>
  <c r="O54" i="111"/>
  <c r="K54" i="111"/>
  <c r="U53" i="111"/>
  <c r="R53" i="111"/>
  <c r="O53" i="111"/>
  <c r="K53" i="111"/>
  <c r="U52" i="111"/>
  <c r="R52" i="111"/>
  <c r="O52" i="111"/>
  <c r="K52" i="111"/>
  <c r="U51" i="111"/>
  <c r="R51" i="111"/>
  <c r="O51" i="111"/>
  <c r="K51" i="111"/>
  <c r="U50" i="111"/>
  <c r="R50" i="111"/>
  <c r="O50" i="111"/>
  <c r="K50" i="111"/>
  <c r="U49" i="111"/>
  <c r="R49" i="111"/>
  <c r="O49" i="111"/>
  <c r="K49" i="111"/>
  <c r="U48" i="111"/>
  <c r="R48" i="111"/>
  <c r="O48" i="111"/>
  <c r="K48" i="111"/>
  <c r="U47" i="111"/>
  <c r="R47" i="111"/>
  <c r="O47" i="111"/>
  <c r="K47" i="111"/>
  <c r="U46" i="111"/>
  <c r="R46" i="111"/>
  <c r="O46" i="111"/>
  <c r="K46" i="111"/>
  <c r="U45" i="111"/>
  <c r="R45" i="111"/>
  <c r="O45" i="111"/>
  <c r="K45" i="111"/>
  <c r="U44" i="111"/>
  <c r="R44" i="111"/>
  <c r="O44" i="111"/>
  <c r="K44" i="111"/>
  <c r="U43" i="111"/>
  <c r="R43" i="111"/>
  <c r="O43" i="111"/>
  <c r="K43" i="111"/>
  <c r="U42" i="111"/>
  <c r="R42" i="111"/>
  <c r="O42" i="111"/>
  <c r="K42" i="111"/>
  <c r="U41" i="111"/>
  <c r="R41" i="111"/>
  <c r="O41" i="111"/>
  <c r="K41" i="111"/>
  <c r="U40" i="111"/>
  <c r="R40" i="111"/>
  <c r="O40" i="111"/>
  <c r="K40" i="111"/>
  <c r="U39" i="111"/>
  <c r="R39" i="111"/>
  <c r="O39" i="111"/>
  <c r="K39" i="111"/>
  <c r="U38" i="111"/>
  <c r="R38" i="111"/>
  <c r="O38" i="111"/>
  <c r="K38" i="111"/>
  <c r="U37" i="111"/>
  <c r="R37" i="111"/>
  <c r="O37" i="111"/>
  <c r="K37" i="111"/>
  <c r="U36" i="111"/>
  <c r="R36" i="111"/>
  <c r="O36" i="111"/>
  <c r="K36" i="111"/>
  <c r="U35" i="111"/>
  <c r="R35" i="111"/>
  <c r="O35" i="111"/>
  <c r="K35" i="111"/>
  <c r="U34" i="111"/>
  <c r="R34" i="111"/>
  <c r="O34" i="111"/>
  <c r="K34" i="111"/>
  <c r="R33" i="111"/>
  <c r="O33" i="111"/>
  <c r="K33" i="111"/>
  <c r="R32" i="111"/>
  <c r="O32" i="111"/>
  <c r="K32" i="111"/>
  <c r="R31" i="111"/>
  <c r="O31" i="111"/>
  <c r="K31" i="111"/>
  <c r="R30" i="111"/>
  <c r="O30" i="111"/>
  <c r="K30" i="111"/>
  <c r="R29" i="111"/>
  <c r="O29" i="111"/>
  <c r="K29" i="111"/>
  <c r="O28" i="111"/>
  <c r="K28" i="111"/>
  <c r="O27" i="111"/>
  <c r="K27" i="111"/>
  <c r="O26" i="111"/>
  <c r="K26" i="111"/>
  <c r="O25" i="111"/>
  <c r="K25" i="111"/>
  <c r="O24" i="111"/>
  <c r="K24" i="111"/>
  <c r="O23" i="111"/>
  <c r="K23" i="111"/>
  <c r="O22" i="111"/>
  <c r="K22" i="111"/>
  <c r="O21" i="111"/>
  <c r="K21" i="111"/>
  <c r="O20" i="111"/>
  <c r="K20" i="111"/>
  <c r="O19" i="111"/>
  <c r="K19" i="111"/>
  <c r="O18" i="111"/>
  <c r="K18" i="111"/>
  <c r="O17" i="111"/>
  <c r="K17" i="111"/>
  <c r="I17" i="111"/>
  <c r="O16" i="111"/>
  <c r="K16" i="111"/>
  <c r="I16" i="111"/>
  <c r="O15" i="111"/>
  <c r="K15" i="111"/>
  <c r="I15" i="111"/>
  <c r="O14" i="111"/>
  <c r="K14" i="111"/>
  <c r="I14" i="111"/>
  <c r="T2" i="111" a="1"/>
  <c r="Q2" i="111" a="1"/>
  <c r="R28" i="111" s="1"/>
  <c r="J2" i="111" a="1"/>
  <c r="E1742" i="100"/>
  <c r="E1743" i="100"/>
  <c r="E1744" i="100"/>
  <c r="E1745" i="100"/>
  <c r="E1746" i="100"/>
  <c r="E1747" i="100"/>
  <c r="E1748" i="100"/>
  <c r="E1749" i="100"/>
  <c r="E1750" i="100"/>
  <c r="E1751" i="100"/>
  <c r="E1752" i="100"/>
  <c r="E1753" i="100"/>
  <c r="E1754" i="100"/>
  <c r="E1755" i="100"/>
  <c r="E1756" i="100"/>
  <c r="E1757" i="100"/>
  <c r="E1758" i="100"/>
  <c r="E1759" i="100"/>
  <c r="E1760" i="100"/>
  <c r="E1761" i="100"/>
  <c r="E1762" i="100"/>
  <c r="E1763" i="100"/>
  <c r="E1764" i="100"/>
  <c r="E1765" i="100"/>
  <c r="E1766" i="100"/>
  <c r="E1767" i="100"/>
  <c r="E1768" i="100"/>
  <c r="E1769" i="100"/>
  <c r="E1770" i="100"/>
  <c r="E1771" i="100"/>
  <c r="E1772" i="100"/>
  <c r="E1773" i="100"/>
  <c r="E1774" i="100"/>
  <c r="E1775" i="100"/>
  <c r="E1776" i="100"/>
  <c r="E1777" i="100"/>
  <c r="E1778" i="100"/>
  <c r="E1779" i="100"/>
  <c r="E1780" i="100"/>
  <c r="E1781" i="100"/>
  <c r="E1782" i="100"/>
  <c r="E1783" i="100"/>
  <c r="E1784" i="100"/>
  <c r="E1785" i="100"/>
  <c r="E1786" i="100"/>
  <c r="E1787" i="100"/>
  <c r="E1788" i="100"/>
  <c r="E1789" i="100"/>
  <c r="E1790" i="100"/>
  <c r="E1791" i="100"/>
  <c r="E1792" i="100"/>
  <c r="E1793" i="100"/>
  <c r="E1794" i="100"/>
  <c r="E1795" i="100"/>
  <c r="E1796" i="100"/>
  <c r="E1797" i="100"/>
  <c r="E1798" i="100"/>
  <c r="E1799" i="100"/>
  <c r="E1800" i="100"/>
  <c r="E1801" i="100"/>
  <c r="E1802" i="100"/>
  <c r="E1803" i="100"/>
  <c r="E1804" i="100"/>
  <c r="E1805" i="100"/>
  <c r="E1806" i="100"/>
  <c r="E1807" i="100"/>
  <c r="E1808" i="100"/>
  <c r="E1809" i="100"/>
  <c r="E1810" i="100"/>
  <c r="E1811" i="100"/>
  <c r="E1812" i="100"/>
  <c r="E1813" i="100"/>
  <c r="E1814" i="100"/>
  <c r="E1815" i="100"/>
  <c r="E1816" i="100"/>
  <c r="E1817" i="100"/>
  <c r="E1818" i="100"/>
  <c r="E1819" i="100"/>
  <c r="E1820" i="100"/>
  <c r="E1821" i="100"/>
  <c r="E1822" i="100"/>
  <c r="E1823" i="100"/>
  <c r="E1824" i="100"/>
  <c r="E1825" i="100"/>
  <c r="E1826" i="100"/>
  <c r="E1827" i="100"/>
  <c r="E1828" i="100"/>
  <c r="E1829" i="100"/>
  <c r="E1830" i="100"/>
  <c r="E1831" i="100"/>
  <c r="E1832" i="100"/>
  <c r="E1833" i="100"/>
  <c r="E1834" i="100"/>
  <c r="E1835" i="100"/>
  <c r="E1836" i="100"/>
  <c r="E1837" i="100"/>
  <c r="E1838" i="100"/>
  <c r="E1839" i="100"/>
  <c r="E1840" i="100"/>
  <c r="E1841" i="100"/>
  <c r="E1842" i="100"/>
  <c r="E1843" i="100"/>
  <c r="E1844" i="100"/>
  <c r="E1845" i="100"/>
  <c r="E1846" i="100"/>
  <c r="E1847" i="100"/>
  <c r="E1848" i="100"/>
  <c r="E1849" i="100"/>
  <c r="E1850" i="100"/>
  <c r="E1851" i="100"/>
  <c r="E1852" i="100"/>
  <c r="E1853" i="100"/>
  <c r="E1854" i="100"/>
  <c r="E1855" i="100"/>
  <c r="E1856" i="100"/>
  <c r="E1857" i="100"/>
  <c r="E1858" i="100"/>
  <c r="E1859" i="100"/>
  <c r="E1860" i="100"/>
  <c r="E1861" i="100"/>
  <c r="E1862" i="100"/>
  <c r="E1863" i="100"/>
  <c r="E1864" i="100"/>
  <c r="E1865" i="100"/>
  <c r="E1866" i="100"/>
  <c r="E1867" i="100"/>
  <c r="E1868" i="100"/>
  <c r="E1869" i="100"/>
  <c r="E1870" i="100"/>
  <c r="E1871" i="100"/>
  <c r="E1872" i="100"/>
  <c r="E1873" i="100"/>
  <c r="E1874" i="100"/>
  <c r="E1875" i="100"/>
  <c r="E1876" i="100"/>
  <c r="E1877" i="100"/>
  <c r="E1878" i="100"/>
  <c r="E1879" i="100"/>
  <c r="E1880" i="100"/>
  <c r="E1881" i="100"/>
  <c r="E1882" i="100"/>
  <c r="E1883" i="100"/>
  <c r="E1884" i="100"/>
  <c r="E1885" i="100"/>
  <c r="E1886" i="100"/>
  <c r="E1887" i="100"/>
  <c r="E1888" i="100"/>
  <c r="E1889" i="100"/>
  <c r="E1890" i="100"/>
  <c r="E1891" i="100"/>
  <c r="E1892" i="100"/>
  <c r="E1893" i="100"/>
  <c r="E1894" i="100"/>
  <c r="E1895" i="100"/>
  <c r="E1896" i="100"/>
  <c r="E1897" i="100"/>
  <c r="E1898" i="100"/>
  <c r="E1899" i="100"/>
  <c r="E1900" i="100"/>
  <c r="E1901" i="100"/>
  <c r="E1902" i="100"/>
  <c r="E1903" i="100"/>
  <c r="E1904" i="100"/>
  <c r="E1905" i="100"/>
  <c r="E1906" i="100"/>
  <c r="E1907" i="100"/>
  <c r="E1908" i="100"/>
  <c r="E1909" i="100"/>
  <c r="E1910" i="100"/>
  <c r="E1911" i="100"/>
  <c r="E1912" i="100"/>
  <c r="E1913" i="100"/>
  <c r="E1914" i="100"/>
  <c r="E1915" i="100"/>
  <c r="E1916" i="100"/>
  <c r="E1917" i="100"/>
  <c r="E1918" i="100"/>
  <c r="E1919" i="100"/>
  <c r="E1920" i="100"/>
  <c r="E1921" i="100"/>
  <c r="E1922" i="100"/>
  <c r="E1923" i="100"/>
  <c r="E1924" i="100"/>
  <c r="E1925" i="100"/>
  <c r="E1926" i="100"/>
  <c r="E1927" i="100"/>
  <c r="E1928" i="100"/>
  <c r="E1929" i="100"/>
  <c r="E1930" i="100"/>
  <c r="E1931" i="100"/>
  <c r="E1932" i="100"/>
  <c r="E1933" i="100"/>
  <c r="E1934" i="100"/>
  <c r="E1935" i="100"/>
  <c r="E1936" i="100"/>
  <c r="E1937" i="100"/>
  <c r="E1938" i="100"/>
  <c r="E1939" i="100"/>
  <c r="E1940" i="100"/>
  <c r="E1941" i="100"/>
  <c r="E1942" i="100"/>
  <c r="E1943" i="100"/>
  <c r="E1944" i="100"/>
  <c r="E1945" i="100"/>
  <c r="E1946" i="100"/>
  <c r="E1947" i="100"/>
  <c r="E1948" i="100"/>
  <c r="E1949" i="100"/>
  <c r="E1950" i="100"/>
  <c r="E1951" i="100"/>
  <c r="E1952" i="100"/>
  <c r="E1953" i="100"/>
  <c r="E1954" i="100"/>
  <c r="E1955" i="100"/>
  <c r="E1956" i="100"/>
  <c r="E1957" i="100"/>
  <c r="E1958" i="100"/>
  <c r="E1959" i="100"/>
  <c r="E1960" i="100"/>
  <c r="E1961" i="100"/>
  <c r="E1962" i="100"/>
  <c r="E1963" i="100"/>
  <c r="E1964" i="100"/>
  <c r="E1965" i="100"/>
  <c r="E1966" i="100"/>
  <c r="E1967" i="100"/>
  <c r="E1968" i="100"/>
  <c r="E1969" i="100"/>
  <c r="E1970" i="100"/>
  <c r="E1971" i="100"/>
  <c r="E1972" i="100"/>
  <c r="E1973" i="100"/>
  <c r="E1974" i="100"/>
  <c r="E1975" i="100"/>
  <c r="E1976" i="100"/>
  <c r="E1977" i="100"/>
  <c r="E1978" i="100"/>
  <c r="E1979" i="100"/>
  <c r="E1980" i="100"/>
  <c r="E1981" i="100"/>
  <c r="E1982" i="100"/>
  <c r="E1983" i="100"/>
  <c r="E1984" i="100"/>
  <c r="E1985" i="100"/>
  <c r="E1986" i="100"/>
  <c r="E1987" i="100"/>
  <c r="E1988" i="100"/>
  <c r="E1989" i="100"/>
  <c r="E1990" i="100"/>
  <c r="E1991" i="100"/>
  <c r="E1992" i="100"/>
  <c r="E1993" i="100"/>
  <c r="E1994" i="100"/>
  <c r="E1995" i="100"/>
  <c r="E1996" i="100"/>
  <c r="E1997" i="100"/>
  <c r="E1998" i="100"/>
  <c r="E1999" i="100"/>
  <c r="E2000" i="100"/>
  <c r="E2001" i="100"/>
  <c r="E2002" i="100"/>
  <c r="E2003" i="100"/>
  <c r="E2004" i="100"/>
  <c r="E2005" i="100"/>
  <c r="E2006" i="100"/>
  <c r="E2007" i="100"/>
  <c r="E2008" i="100"/>
  <c r="E2009" i="100"/>
  <c r="E2010" i="100"/>
  <c r="E2011" i="100"/>
  <c r="E2012" i="100"/>
  <c r="E2013" i="100"/>
  <c r="E2014" i="100"/>
  <c r="E2015" i="100"/>
  <c r="E2016" i="100"/>
  <c r="E2017" i="100"/>
  <c r="E2018" i="100"/>
  <c r="E2019" i="100"/>
  <c r="E2020" i="100"/>
  <c r="E2021" i="100"/>
  <c r="E2022" i="100"/>
  <c r="E2023" i="100"/>
  <c r="E2024" i="100"/>
  <c r="E2025" i="100"/>
  <c r="E2026" i="100"/>
  <c r="E2027" i="100"/>
  <c r="E2028" i="100"/>
  <c r="E2029" i="100"/>
  <c r="E2030" i="100"/>
  <c r="E2031" i="100"/>
  <c r="E2032" i="100"/>
  <c r="E2033" i="100"/>
  <c r="E2034" i="100"/>
  <c r="E2035" i="100"/>
  <c r="E2036" i="100"/>
  <c r="E2037" i="100"/>
  <c r="E2038" i="100"/>
  <c r="E2039" i="100"/>
  <c r="E2040" i="100"/>
  <c r="E2041" i="100"/>
  <c r="E2042" i="100"/>
  <c r="E2043" i="100"/>
  <c r="E2044" i="100"/>
  <c r="E2045" i="100"/>
  <c r="E2046" i="100"/>
  <c r="E2047" i="100"/>
  <c r="E2048" i="100"/>
  <c r="E2049" i="100"/>
  <c r="E2050" i="100"/>
  <c r="E2051" i="100"/>
  <c r="E2052" i="100"/>
  <c r="E2053" i="100"/>
  <c r="E2054" i="100"/>
  <c r="E2055" i="100"/>
  <c r="E2056" i="100"/>
  <c r="E2057" i="100"/>
  <c r="E2058" i="100"/>
  <c r="E2059" i="100"/>
  <c r="E2060" i="100"/>
  <c r="E2061" i="100"/>
  <c r="E2062" i="100"/>
  <c r="E2063" i="100"/>
  <c r="E2064" i="100"/>
  <c r="E2065" i="100"/>
  <c r="E2066" i="100"/>
  <c r="E2067" i="100"/>
  <c r="E2068" i="100"/>
  <c r="E2069" i="100"/>
  <c r="E2070" i="100"/>
  <c r="E2071" i="100"/>
  <c r="E2072" i="100"/>
  <c r="E2073" i="100"/>
  <c r="E2074" i="100"/>
  <c r="E2075" i="100"/>
  <c r="E2076" i="100"/>
  <c r="E2077" i="100"/>
  <c r="E2078" i="100"/>
  <c r="E2079" i="100"/>
  <c r="E2080" i="100"/>
  <c r="E2081" i="100"/>
  <c r="E2082" i="100"/>
  <c r="E2083" i="100"/>
  <c r="E2084" i="100"/>
  <c r="E2085" i="100"/>
  <c r="E2086" i="100"/>
  <c r="E2087" i="100"/>
  <c r="E2088" i="100"/>
  <c r="E2089" i="100"/>
  <c r="E2090" i="100"/>
  <c r="E2091" i="100"/>
  <c r="E2092" i="100"/>
  <c r="E2093" i="100"/>
  <c r="E2094" i="100"/>
  <c r="E2095" i="100"/>
  <c r="E2096" i="100"/>
  <c r="E2097" i="100"/>
  <c r="E2098" i="100"/>
  <c r="E2099" i="100"/>
  <c r="E2100" i="100"/>
  <c r="E2101" i="100"/>
  <c r="E2102" i="100"/>
  <c r="E2103" i="100"/>
  <c r="E2104" i="100"/>
  <c r="E2105" i="100"/>
  <c r="E2106" i="100"/>
  <c r="E2107" i="100"/>
  <c r="E2108" i="100"/>
  <c r="E2109" i="100"/>
  <c r="E2110" i="100"/>
  <c r="E2111" i="100"/>
  <c r="E2112" i="100"/>
  <c r="E2113" i="100"/>
  <c r="E2114" i="100"/>
  <c r="E2115" i="100"/>
  <c r="E2116" i="100"/>
  <c r="E2117" i="100"/>
  <c r="E2118" i="100"/>
  <c r="E2119" i="100"/>
  <c r="E2120" i="100"/>
  <c r="E2121" i="100"/>
  <c r="E2122" i="100"/>
  <c r="E2123" i="100"/>
  <c r="E2124" i="100"/>
  <c r="E2125" i="100"/>
  <c r="E2126" i="100"/>
  <c r="E2127" i="100"/>
  <c r="E2128" i="100"/>
  <c r="E2129" i="100"/>
  <c r="E2130" i="100"/>
  <c r="E2131" i="100"/>
  <c r="E2132" i="100"/>
  <c r="E2133" i="100"/>
  <c r="E2134" i="100"/>
  <c r="E2135" i="100"/>
  <c r="E2136" i="100"/>
  <c r="E2137" i="100"/>
  <c r="E2138" i="100"/>
  <c r="E2139" i="100"/>
  <c r="E2140" i="100"/>
  <c r="E2141" i="100"/>
  <c r="E2142" i="100"/>
  <c r="E2143" i="100"/>
  <c r="E2144" i="100"/>
  <c r="E2145" i="100"/>
  <c r="E2146" i="100"/>
  <c r="E2147" i="100"/>
  <c r="E2148" i="100"/>
  <c r="E2149" i="100"/>
  <c r="E2150" i="100"/>
  <c r="E2151" i="100"/>
  <c r="E2152" i="100"/>
  <c r="E2153" i="100"/>
  <c r="E2154" i="100"/>
  <c r="E2155" i="100"/>
  <c r="E2156" i="100"/>
  <c r="E2157" i="100"/>
  <c r="E2158" i="100"/>
  <c r="E2159" i="100"/>
  <c r="E2160" i="100"/>
  <c r="E2161" i="100"/>
  <c r="E2162" i="100"/>
  <c r="E2163" i="100"/>
  <c r="E2164" i="100"/>
  <c r="E2165" i="100"/>
  <c r="E2166" i="100"/>
  <c r="E2167" i="100"/>
  <c r="E2168" i="100"/>
  <c r="E2169" i="100"/>
  <c r="E2170" i="100"/>
  <c r="E2171" i="100"/>
  <c r="E2172" i="100"/>
  <c r="E2173" i="100"/>
  <c r="E2174" i="100"/>
  <c r="E2175" i="100"/>
  <c r="E2176" i="100"/>
  <c r="E2177" i="100"/>
  <c r="E2178" i="100"/>
  <c r="E2179" i="100"/>
  <c r="E2180" i="100"/>
  <c r="E2181" i="100"/>
  <c r="E2182" i="100"/>
  <c r="E2183" i="100"/>
  <c r="E2184" i="100"/>
  <c r="E2185" i="100"/>
  <c r="E2186" i="100"/>
  <c r="E2187" i="100"/>
  <c r="E2188" i="100"/>
  <c r="E2189" i="100"/>
  <c r="E2190" i="100"/>
  <c r="E2191" i="100"/>
  <c r="E2192" i="100"/>
  <c r="E2193" i="100"/>
  <c r="E2194" i="100"/>
  <c r="E2195" i="100"/>
  <c r="E2196" i="100"/>
  <c r="E2197" i="100"/>
  <c r="E2198" i="100"/>
  <c r="E2199" i="100"/>
  <c r="E2200" i="100"/>
  <c r="E2201" i="100"/>
  <c r="E2202" i="100"/>
  <c r="E2203" i="100"/>
  <c r="E2204" i="100"/>
  <c r="E2205" i="100"/>
  <c r="E2206" i="100"/>
  <c r="E2207" i="100"/>
  <c r="E2208" i="100"/>
  <c r="E2209" i="100"/>
  <c r="E2210" i="100"/>
  <c r="E2211" i="100"/>
  <c r="E2212" i="100"/>
  <c r="E2213" i="100"/>
  <c r="E2214" i="100"/>
  <c r="E2215" i="100"/>
  <c r="E2216" i="100"/>
  <c r="E2217" i="100"/>
  <c r="E2218" i="100"/>
  <c r="E2219" i="100"/>
  <c r="E2220" i="100"/>
  <c r="E2221" i="100"/>
  <c r="E2222" i="100"/>
  <c r="E2223" i="100"/>
  <c r="E2224" i="100"/>
  <c r="E2225" i="100"/>
  <c r="E2226" i="100"/>
  <c r="E2227" i="100"/>
  <c r="E2228" i="100"/>
  <c r="E2229" i="100"/>
  <c r="E2230" i="100"/>
  <c r="E2231" i="100"/>
  <c r="E2232" i="100"/>
  <c r="E2233" i="100"/>
  <c r="E2234" i="100"/>
  <c r="E2235" i="100"/>
  <c r="E2236" i="100"/>
  <c r="E2237" i="100"/>
  <c r="E2238" i="100"/>
  <c r="E2239" i="100"/>
  <c r="E2240" i="100"/>
  <c r="E2241" i="100"/>
  <c r="E2242" i="100"/>
  <c r="E2243" i="100"/>
  <c r="E2244" i="100"/>
  <c r="E2245" i="100"/>
  <c r="E2246" i="100"/>
  <c r="E2247" i="100"/>
  <c r="E2248" i="100"/>
  <c r="E2249" i="100"/>
  <c r="E2250" i="100"/>
  <c r="E2251" i="100"/>
  <c r="E2252" i="100"/>
  <c r="E2253" i="100"/>
  <c r="E2254" i="100"/>
  <c r="E2255" i="100"/>
  <c r="E2256" i="100"/>
  <c r="E2257" i="100"/>
  <c r="E2258" i="100"/>
  <c r="E2259" i="100"/>
  <c r="E2260" i="100"/>
  <c r="E2261" i="100"/>
  <c r="E2262" i="100"/>
  <c r="E2263" i="100"/>
  <c r="E2264" i="100"/>
  <c r="E2265" i="100"/>
  <c r="E2266" i="100"/>
  <c r="E2267" i="100"/>
  <c r="E2268" i="100"/>
  <c r="E2269" i="100"/>
  <c r="E2270" i="100"/>
  <c r="E2271" i="100"/>
  <c r="E2272" i="100"/>
  <c r="E2273" i="100"/>
  <c r="E2274" i="100"/>
  <c r="E2275" i="100"/>
  <c r="E2276" i="100"/>
  <c r="E2277" i="100"/>
  <c r="E2278" i="100"/>
  <c r="E2279" i="100"/>
  <c r="E2280" i="100"/>
  <c r="E2281" i="100"/>
  <c r="E2282" i="100"/>
  <c r="E2283" i="100"/>
  <c r="E2284" i="100"/>
  <c r="E2285" i="100"/>
  <c r="E2286" i="100"/>
  <c r="E2287" i="100"/>
  <c r="E2288" i="100"/>
  <c r="E2289" i="100"/>
  <c r="E2290" i="100"/>
  <c r="E2291" i="100"/>
  <c r="E2292" i="100"/>
  <c r="E2293" i="100"/>
  <c r="E2294" i="100"/>
  <c r="E2295" i="100"/>
  <c r="E2296" i="100"/>
  <c r="E2297" i="100"/>
  <c r="E2298" i="100"/>
  <c r="E2299" i="100"/>
  <c r="E2300" i="100"/>
  <c r="E2301" i="100"/>
  <c r="E2302" i="100"/>
  <c r="E2303" i="100"/>
  <c r="E2304" i="100"/>
  <c r="E2305" i="100"/>
  <c r="E2306" i="100"/>
  <c r="E2307" i="100"/>
  <c r="E2308" i="100"/>
  <c r="E2309" i="100"/>
  <c r="E2310" i="100"/>
  <c r="E2311" i="100"/>
  <c r="E2312" i="100"/>
  <c r="E2313" i="100"/>
  <c r="E2314" i="100"/>
  <c r="E2315" i="100"/>
  <c r="E2316" i="100"/>
  <c r="E2317" i="100"/>
  <c r="E2318" i="100"/>
  <c r="E2319" i="100"/>
  <c r="E2320" i="100"/>
  <c r="E2321" i="100"/>
  <c r="E2322" i="100"/>
  <c r="E2323" i="100"/>
  <c r="E2324" i="100"/>
  <c r="E2325" i="100"/>
  <c r="E2326" i="100"/>
  <c r="E2327" i="100"/>
  <c r="E2328" i="100"/>
  <c r="E2329" i="100"/>
  <c r="E2330" i="100"/>
  <c r="E2331" i="100"/>
  <c r="E2332" i="100"/>
  <c r="E2333" i="100"/>
  <c r="E2334" i="100"/>
  <c r="E2335" i="100"/>
  <c r="E2336" i="100"/>
  <c r="E2337" i="100"/>
  <c r="E2338" i="100"/>
  <c r="E2339" i="100"/>
  <c r="E2340" i="100"/>
  <c r="E2341" i="100"/>
  <c r="E2342" i="100"/>
  <c r="E2343" i="100"/>
  <c r="E2344" i="100"/>
  <c r="E2345" i="100"/>
  <c r="E2346" i="100"/>
  <c r="E2347" i="100"/>
  <c r="E2348" i="100"/>
  <c r="E2349" i="100"/>
  <c r="E2350" i="100"/>
  <c r="E2351" i="100"/>
  <c r="E2352" i="100"/>
  <c r="E2353" i="100"/>
  <c r="E2354" i="100"/>
  <c r="J38" i="100"/>
  <c r="J39" i="100"/>
  <c r="J40" i="100"/>
  <c r="J41" i="100"/>
  <c r="J42" i="100"/>
  <c r="J43" i="100"/>
  <c r="J44" i="100"/>
  <c r="J45" i="100"/>
  <c r="J46" i="100"/>
  <c r="J47" i="100"/>
  <c r="J48" i="100"/>
  <c r="J49" i="100"/>
  <c r="J50" i="100"/>
  <c r="J51" i="100"/>
  <c r="J52" i="100"/>
  <c r="J53" i="100"/>
  <c r="J54" i="100"/>
  <c r="J55" i="100"/>
  <c r="J56" i="100"/>
  <c r="J57" i="100"/>
  <c r="J58" i="100"/>
  <c r="J59" i="100"/>
  <c r="J60" i="100"/>
  <c r="J61" i="100"/>
  <c r="J62" i="100"/>
  <c r="J63" i="100"/>
  <c r="J64" i="100"/>
  <c r="J65" i="100"/>
  <c r="J66" i="100"/>
  <c r="J67" i="100"/>
  <c r="J68" i="100"/>
  <c r="J69" i="100"/>
  <c r="J70" i="100"/>
  <c r="J71" i="100"/>
  <c r="J72" i="100"/>
  <c r="J73" i="100"/>
  <c r="J74" i="100"/>
  <c r="J75" i="100"/>
  <c r="J76" i="100"/>
  <c r="J77" i="100"/>
  <c r="J78" i="100"/>
  <c r="J79" i="100"/>
  <c r="J80" i="100"/>
  <c r="J81" i="100"/>
  <c r="J82" i="100"/>
  <c r="J83" i="100"/>
  <c r="J84" i="100"/>
  <c r="J85" i="100"/>
  <c r="J86" i="100"/>
  <c r="J87" i="100"/>
  <c r="J88" i="100"/>
  <c r="J89" i="100"/>
  <c r="J90" i="100"/>
  <c r="J91" i="100"/>
  <c r="J92" i="100"/>
  <c r="J93" i="100"/>
  <c r="J94" i="100"/>
  <c r="J95" i="100"/>
  <c r="J96" i="100"/>
  <c r="J97" i="100"/>
  <c r="J98" i="100"/>
  <c r="J99" i="100"/>
  <c r="J100" i="100"/>
  <c r="J101" i="100"/>
  <c r="J102" i="100"/>
  <c r="J103" i="100"/>
  <c r="J104" i="100"/>
  <c r="J105" i="100"/>
  <c r="J106" i="100"/>
  <c r="J107" i="100"/>
  <c r="J108" i="100"/>
  <c r="J109" i="100"/>
  <c r="J110" i="100"/>
  <c r="J111" i="100"/>
  <c r="J112" i="100"/>
  <c r="J113" i="100"/>
  <c r="J114" i="100"/>
  <c r="J115" i="100"/>
  <c r="J116" i="100"/>
  <c r="J117" i="100"/>
  <c r="J118" i="100"/>
  <c r="J119" i="100"/>
  <c r="J120" i="100"/>
  <c r="J121" i="100"/>
  <c r="J122" i="100"/>
  <c r="J123" i="100"/>
  <c r="J124" i="100"/>
  <c r="J125" i="100"/>
  <c r="J126" i="100"/>
  <c r="J127" i="100"/>
  <c r="J128" i="100"/>
  <c r="J129" i="100"/>
  <c r="J130" i="100"/>
  <c r="J131" i="100"/>
  <c r="J132" i="100"/>
  <c r="J133" i="100"/>
  <c r="J134" i="100"/>
  <c r="J135" i="100"/>
  <c r="J136" i="100"/>
  <c r="J137" i="100"/>
  <c r="J138" i="100"/>
  <c r="J139" i="100"/>
  <c r="J140" i="100"/>
  <c r="J141" i="100"/>
  <c r="J142" i="100"/>
  <c r="J143" i="100"/>
  <c r="J144" i="100"/>
  <c r="J145" i="100"/>
  <c r="J146" i="100"/>
  <c r="J147" i="100"/>
  <c r="J148" i="100"/>
  <c r="J149" i="100"/>
  <c r="J150" i="100"/>
  <c r="J151" i="100"/>
  <c r="J152" i="100"/>
  <c r="J153" i="100"/>
  <c r="J154" i="100"/>
  <c r="J155" i="100"/>
  <c r="J156" i="100"/>
  <c r="J157" i="100"/>
  <c r="J158" i="100"/>
  <c r="J159" i="100"/>
  <c r="J160" i="100"/>
  <c r="J161" i="100"/>
  <c r="J162" i="100"/>
  <c r="J163" i="100"/>
  <c r="J164" i="100"/>
  <c r="J165" i="100"/>
  <c r="J166" i="100"/>
  <c r="J167" i="100"/>
  <c r="J168" i="100"/>
  <c r="J169" i="100"/>
  <c r="J170" i="100"/>
  <c r="J171" i="100"/>
  <c r="J172" i="100"/>
  <c r="J173" i="100"/>
  <c r="J174" i="100"/>
  <c r="J175" i="100"/>
  <c r="J176" i="100"/>
  <c r="J177" i="100"/>
  <c r="J178" i="100"/>
  <c r="J179" i="100"/>
  <c r="J180" i="100"/>
  <c r="J181" i="100"/>
  <c r="J182" i="100"/>
  <c r="J183" i="100"/>
  <c r="J184" i="100"/>
  <c r="J185" i="100"/>
  <c r="J186" i="100"/>
  <c r="J187" i="100"/>
  <c r="J188" i="100"/>
  <c r="J189" i="100"/>
  <c r="J190" i="100"/>
  <c r="J191" i="100"/>
  <c r="J192" i="100"/>
  <c r="J193" i="100"/>
  <c r="J194" i="100"/>
  <c r="J195" i="100"/>
  <c r="J196" i="100"/>
  <c r="J197" i="100"/>
  <c r="J198" i="100"/>
  <c r="J199" i="100"/>
  <c r="J200" i="100"/>
  <c r="J201" i="100"/>
  <c r="J202" i="100"/>
  <c r="J203" i="100"/>
  <c r="J204" i="100"/>
  <c r="J205" i="100"/>
  <c r="J206" i="100"/>
  <c r="J207" i="100"/>
  <c r="J208" i="100"/>
  <c r="J209" i="100"/>
  <c r="J210" i="100"/>
  <c r="J211" i="100"/>
  <c r="J212" i="100"/>
  <c r="J213" i="100"/>
  <c r="J214" i="100"/>
  <c r="J215" i="100"/>
  <c r="J216" i="100"/>
  <c r="J217" i="100"/>
  <c r="J218" i="100"/>
  <c r="J219" i="100"/>
  <c r="J220" i="100"/>
  <c r="J221" i="100"/>
  <c r="J222" i="100"/>
  <c r="J223" i="100"/>
  <c r="J224" i="100"/>
  <c r="J225" i="100"/>
  <c r="J226" i="100"/>
  <c r="J227" i="100"/>
  <c r="J228" i="100"/>
  <c r="J229" i="100"/>
  <c r="J230" i="100"/>
  <c r="J231" i="100"/>
  <c r="J232" i="100"/>
  <c r="J233" i="100"/>
  <c r="J234" i="100"/>
  <c r="J235" i="100"/>
  <c r="J236" i="100"/>
  <c r="J237" i="100"/>
  <c r="J238" i="100"/>
  <c r="J239" i="100"/>
  <c r="J240" i="100"/>
  <c r="J241" i="100"/>
  <c r="J242" i="100"/>
  <c r="J243" i="100"/>
  <c r="J244" i="100"/>
  <c r="J245" i="100"/>
  <c r="J246" i="100"/>
  <c r="J247" i="100"/>
  <c r="J248" i="100"/>
  <c r="J249" i="100"/>
  <c r="J250" i="100"/>
  <c r="J251" i="100"/>
  <c r="J252" i="100"/>
  <c r="J253" i="100"/>
  <c r="J254" i="100"/>
  <c r="J255" i="100"/>
  <c r="J256" i="100"/>
  <c r="J257" i="100"/>
  <c r="J258" i="100"/>
  <c r="J259" i="100"/>
  <c r="J260" i="100"/>
  <c r="J261" i="100"/>
  <c r="J262" i="100"/>
  <c r="J263" i="100"/>
  <c r="J264" i="100"/>
  <c r="J265" i="100"/>
  <c r="J266" i="100"/>
  <c r="J267" i="100"/>
  <c r="J268" i="100"/>
  <c r="J269" i="100"/>
  <c r="J270" i="100"/>
  <c r="J271" i="100"/>
  <c r="J272" i="100"/>
  <c r="J273" i="100"/>
  <c r="J274" i="100"/>
  <c r="J275" i="100"/>
  <c r="J276" i="100"/>
  <c r="J277" i="100"/>
  <c r="J278" i="100"/>
  <c r="J279" i="100"/>
  <c r="J280" i="100"/>
  <c r="J281" i="100"/>
  <c r="J282" i="100"/>
  <c r="J283" i="100"/>
  <c r="J284" i="100"/>
  <c r="J285" i="100"/>
  <c r="J286" i="100"/>
  <c r="J287" i="100"/>
  <c r="J288" i="100"/>
  <c r="J289" i="100"/>
  <c r="J290" i="100"/>
  <c r="J291" i="100"/>
  <c r="J292" i="100"/>
  <c r="J293" i="100"/>
  <c r="J294" i="100"/>
  <c r="J295" i="100"/>
  <c r="J296" i="100"/>
  <c r="J297" i="100"/>
  <c r="J298" i="100"/>
  <c r="J299" i="100"/>
  <c r="J300" i="100"/>
  <c r="J301" i="100"/>
  <c r="J302" i="100"/>
  <c r="J303" i="100"/>
  <c r="J304" i="100"/>
  <c r="J305" i="100"/>
  <c r="J306" i="100"/>
  <c r="J307" i="100"/>
  <c r="J308" i="100"/>
  <c r="J309" i="100"/>
  <c r="J310" i="100"/>
  <c r="J311" i="100"/>
  <c r="J312" i="100"/>
  <c r="J313" i="100"/>
  <c r="J314" i="100"/>
  <c r="J315" i="100"/>
  <c r="J316" i="100"/>
  <c r="J317" i="100"/>
  <c r="J318" i="100"/>
  <c r="J319" i="100"/>
  <c r="J320" i="100"/>
  <c r="J321" i="100"/>
  <c r="J322" i="100"/>
  <c r="J323" i="100"/>
  <c r="J324" i="100"/>
  <c r="J325" i="100"/>
  <c r="J326" i="100"/>
  <c r="J327" i="100"/>
  <c r="J328" i="100"/>
  <c r="J329" i="100"/>
  <c r="J330" i="100"/>
  <c r="J331" i="100"/>
  <c r="J332" i="100"/>
  <c r="J333" i="100"/>
  <c r="J334" i="100"/>
  <c r="J335" i="100"/>
  <c r="J336" i="100"/>
  <c r="J337" i="100"/>
  <c r="J338" i="100"/>
  <c r="J339" i="100"/>
  <c r="J340" i="100"/>
  <c r="J341" i="100"/>
  <c r="J342" i="100"/>
  <c r="J343" i="100"/>
  <c r="J344" i="100"/>
  <c r="J345" i="100"/>
  <c r="J346" i="100"/>
  <c r="J347" i="100"/>
  <c r="J348" i="100"/>
  <c r="J349" i="100"/>
  <c r="J350" i="100"/>
  <c r="J351" i="100"/>
  <c r="J352" i="100"/>
  <c r="J353" i="100"/>
  <c r="J354" i="100"/>
  <c r="J355" i="100"/>
  <c r="J356" i="100"/>
  <c r="J357" i="100"/>
  <c r="J358" i="100"/>
  <c r="J359" i="100"/>
  <c r="J360" i="100"/>
  <c r="J361" i="100"/>
  <c r="J362" i="100"/>
  <c r="J363" i="100"/>
  <c r="J364" i="100"/>
  <c r="J365" i="100"/>
  <c r="J366" i="100"/>
  <c r="J367" i="100"/>
  <c r="J368" i="100"/>
  <c r="J369" i="100"/>
  <c r="J370" i="100"/>
  <c r="J371" i="100"/>
  <c r="J372" i="100"/>
  <c r="J373" i="100"/>
  <c r="J374" i="100"/>
  <c r="J375" i="100"/>
  <c r="J376" i="100"/>
  <c r="J377" i="100"/>
  <c r="J378" i="100"/>
  <c r="J379" i="100"/>
  <c r="J380" i="100"/>
  <c r="J381" i="100"/>
  <c r="J382" i="100"/>
  <c r="J383" i="100"/>
  <c r="J384" i="100"/>
  <c r="J385" i="100"/>
  <c r="J386" i="100"/>
  <c r="J387" i="100"/>
  <c r="J388" i="100"/>
  <c r="J389" i="100"/>
  <c r="J390" i="100"/>
  <c r="J391" i="100"/>
  <c r="J392" i="100"/>
  <c r="J393" i="100"/>
  <c r="J394" i="100"/>
  <c r="J395" i="100"/>
  <c r="J396" i="100"/>
  <c r="J397" i="100"/>
  <c r="J398" i="100"/>
  <c r="J399" i="100"/>
  <c r="J400" i="100"/>
  <c r="J401" i="100"/>
  <c r="J402" i="100"/>
  <c r="J403" i="100"/>
  <c r="J404" i="100"/>
  <c r="J405" i="100"/>
  <c r="J406" i="100"/>
  <c r="J407" i="100"/>
  <c r="J408" i="100"/>
  <c r="J409" i="100"/>
  <c r="J410" i="100"/>
  <c r="J411" i="100"/>
  <c r="J412" i="100"/>
  <c r="J413" i="100"/>
  <c r="J414" i="100"/>
  <c r="J415" i="100"/>
  <c r="J416" i="100"/>
  <c r="J417" i="100"/>
  <c r="J418" i="100"/>
  <c r="J419" i="100"/>
  <c r="J420" i="100"/>
  <c r="J421" i="100"/>
  <c r="J422" i="100"/>
  <c r="J423" i="100"/>
  <c r="J424" i="100"/>
  <c r="J425" i="100"/>
  <c r="J426" i="100"/>
  <c r="J427" i="100"/>
  <c r="J428" i="100"/>
  <c r="J429" i="100"/>
  <c r="J430" i="100"/>
  <c r="J431" i="100"/>
  <c r="J432" i="100"/>
  <c r="J433" i="100"/>
  <c r="J434" i="100"/>
  <c r="J435" i="100"/>
  <c r="J436" i="100"/>
  <c r="J437" i="100"/>
  <c r="J438" i="100"/>
  <c r="J439" i="100"/>
  <c r="J440" i="100"/>
  <c r="J441" i="100"/>
  <c r="J442" i="100"/>
  <c r="J443" i="100"/>
  <c r="J444" i="100"/>
  <c r="J445" i="100"/>
  <c r="J446" i="100"/>
  <c r="J447" i="100"/>
  <c r="J448" i="100"/>
  <c r="J449" i="100"/>
  <c r="J450" i="100"/>
  <c r="J451" i="100"/>
  <c r="J452" i="100"/>
  <c r="J453" i="100"/>
  <c r="J454" i="100"/>
  <c r="J455" i="100"/>
  <c r="J456" i="100"/>
  <c r="J457" i="100"/>
  <c r="J458" i="100"/>
  <c r="J459" i="100"/>
  <c r="J460" i="100"/>
  <c r="J461" i="100"/>
  <c r="J462" i="100"/>
  <c r="J463" i="100"/>
  <c r="J464" i="100"/>
  <c r="J465" i="100"/>
  <c r="J466" i="100"/>
  <c r="J467" i="100"/>
  <c r="J468" i="100"/>
  <c r="J469" i="100"/>
  <c r="J470" i="100"/>
  <c r="J471" i="100"/>
  <c r="J472" i="100"/>
  <c r="J473" i="100"/>
  <c r="J474" i="100"/>
  <c r="J475" i="100"/>
  <c r="J476" i="100"/>
  <c r="J477" i="100"/>
  <c r="J478" i="100"/>
  <c r="J479" i="100"/>
  <c r="J480" i="100"/>
  <c r="J481" i="100"/>
  <c r="J482" i="100"/>
  <c r="J483" i="100"/>
  <c r="J484" i="100"/>
  <c r="J485" i="100"/>
  <c r="J486" i="100"/>
  <c r="J487" i="100"/>
  <c r="J488" i="100"/>
  <c r="J489" i="100"/>
  <c r="J490" i="100"/>
  <c r="J491" i="100"/>
  <c r="J492" i="100"/>
  <c r="J493" i="100"/>
  <c r="J494" i="100"/>
  <c r="J495" i="100"/>
  <c r="J496" i="100"/>
  <c r="J497" i="100"/>
  <c r="J498" i="100"/>
  <c r="J499" i="100"/>
  <c r="J500" i="100"/>
  <c r="J501" i="100"/>
  <c r="J502" i="100"/>
  <c r="J503" i="100"/>
  <c r="J504" i="100"/>
  <c r="J505" i="100"/>
  <c r="J506" i="100"/>
  <c r="J507" i="100"/>
  <c r="J508" i="100"/>
  <c r="J509" i="100"/>
  <c r="J510" i="100"/>
  <c r="J511" i="100"/>
  <c r="J512" i="100"/>
  <c r="J513" i="100"/>
  <c r="J514" i="100"/>
  <c r="J515" i="100"/>
  <c r="J516" i="100"/>
  <c r="J517" i="100"/>
  <c r="J518" i="100"/>
  <c r="J519" i="100"/>
  <c r="J520" i="100"/>
  <c r="J521" i="100"/>
  <c r="J522" i="100"/>
  <c r="J523" i="100"/>
  <c r="J524" i="100"/>
  <c r="J525" i="100"/>
  <c r="J526" i="100"/>
  <c r="J527" i="100"/>
  <c r="J528" i="100"/>
  <c r="J529" i="100"/>
  <c r="J530" i="100"/>
  <c r="J531" i="100"/>
  <c r="J532" i="100"/>
  <c r="J533" i="100"/>
  <c r="J534" i="100"/>
  <c r="J535" i="100"/>
  <c r="J536" i="100"/>
  <c r="J537" i="100"/>
  <c r="J538" i="100"/>
  <c r="J539" i="100"/>
  <c r="J540" i="100"/>
  <c r="J541" i="100"/>
  <c r="J542" i="100"/>
  <c r="J543" i="100"/>
  <c r="J544" i="100"/>
  <c r="J545" i="100"/>
  <c r="J546" i="100"/>
  <c r="J547" i="100"/>
  <c r="J548" i="100"/>
  <c r="J549" i="100"/>
  <c r="J550" i="100"/>
  <c r="J551" i="100"/>
  <c r="J552" i="100"/>
  <c r="J553" i="100"/>
  <c r="J554" i="100"/>
  <c r="J555" i="100"/>
  <c r="J556" i="100"/>
  <c r="J557" i="100"/>
  <c r="J558" i="100"/>
  <c r="J559" i="100"/>
  <c r="J560" i="100"/>
  <c r="J561" i="100"/>
  <c r="J562" i="100"/>
  <c r="J563" i="100"/>
  <c r="J564" i="100"/>
  <c r="J565" i="100"/>
  <c r="J566" i="100"/>
  <c r="J567" i="100"/>
  <c r="J568" i="100"/>
  <c r="J569" i="100"/>
  <c r="J570" i="100"/>
  <c r="J571" i="100"/>
  <c r="J572" i="100"/>
  <c r="J573" i="100"/>
  <c r="J574" i="100"/>
  <c r="J575" i="100"/>
  <c r="J576" i="100"/>
  <c r="J577" i="100"/>
  <c r="J578" i="100"/>
  <c r="J579" i="100"/>
  <c r="J580" i="100"/>
  <c r="J581" i="100"/>
  <c r="J582" i="100"/>
  <c r="J583" i="100"/>
  <c r="J584" i="100"/>
  <c r="J585" i="100"/>
  <c r="J586" i="100"/>
  <c r="J587" i="100"/>
  <c r="J588" i="100"/>
  <c r="J589" i="100"/>
  <c r="J590" i="100"/>
  <c r="J591" i="100"/>
  <c r="J592" i="100"/>
  <c r="J593" i="100"/>
  <c r="J594" i="100"/>
  <c r="J595" i="100"/>
  <c r="J596" i="100"/>
  <c r="J597" i="100"/>
  <c r="J598" i="100"/>
  <c r="J599" i="100"/>
  <c r="J600" i="100"/>
  <c r="J601" i="100"/>
  <c r="J602" i="100"/>
  <c r="J603" i="100"/>
  <c r="J604" i="100"/>
  <c r="J605" i="100"/>
  <c r="J606" i="100"/>
  <c r="J607" i="100"/>
  <c r="J608" i="100"/>
  <c r="J609" i="100"/>
  <c r="J610" i="100"/>
  <c r="J611" i="100"/>
  <c r="J612" i="100"/>
  <c r="J613" i="100"/>
  <c r="J614" i="100"/>
  <c r="J615" i="100"/>
  <c r="J616" i="100"/>
  <c r="J617" i="100"/>
  <c r="J618" i="100"/>
  <c r="J619" i="100"/>
  <c r="J620" i="100"/>
  <c r="J621" i="100"/>
  <c r="J622" i="100"/>
  <c r="J623" i="100"/>
  <c r="J624" i="100"/>
  <c r="J625" i="100"/>
  <c r="J626" i="100"/>
  <c r="J627" i="100"/>
  <c r="J628" i="100"/>
  <c r="J629" i="100"/>
  <c r="J630" i="100"/>
  <c r="J631" i="100"/>
  <c r="J632" i="100"/>
  <c r="J633" i="100"/>
  <c r="J634" i="100"/>
  <c r="J635" i="100"/>
  <c r="J636" i="100"/>
  <c r="J637" i="100"/>
  <c r="J638" i="100"/>
  <c r="J639" i="100"/>
  <c r="J640" i="100"/>
  <c r="J641" i="100"/>
  <c r="J642" i="100"/>
  <c r="J643" i="100"/>
  <c r="J644" i="100"/>
  <c r="J645" i="100"/>
  <c r="J646" i="100"/>
  <c r="J647" i="100"/>
  <c r="J648" i="100"/>
  <c r="J649" i="100"/>
  <c r="J650" i="100"/>
  <c r="J651" i="100"/>
  <c r="J652" i="100"/>
  <c r="J653" i="100"/>
  <c r="J654" i="100"/>
  <c r="J655" i="100"/>
  <c r="J656" i="100"/>
  <c r="J657" i="100"/>
  <c r="J658" i="100"/>
  <c r="J659" i="100"/>
  <c r="J660" i="100"/>
  <c r="J661" i="100"/>
  <c r="J662" i="100"/>
  <c r="J663" i="100"/>
  <c r="J664" i="100"/>
  <c r="J665" i="100"/>
  <c r="J666" i="100"/>
  <c r="J667" i="100"/>
  <c r="J668" i="100"/>
  <c r="J669" i="100"/>
  <c r="J670" i="100"/>
  <c r="J671" i="100"/>
  <c r="J672" i="100"/>
  <c r="J673" i="100"/>
  <c r="J674" i="100"/>
  <c r="J675" i="100"/>
  <c r="J676" i="100"/>
  <c r="J677" i="100"/>
  <c r="J678" i="100"/>
  <c r="J679" i="100"/>
  <c r="J680" i="100"/>
  <c r="J681" i="100"/>
  <c r="J682" i="100"/>
  <c r="J683" i="100"/>
  <c r="J684" i="100"/>
  <c r="J685" i="100"/>
  <c r="J686" i="100"/>
  <c r="J687" i="100"/>
  <c r="J688" i="100"/>
  <c r="J689" i="100"/>
  <c r="J690" i="100"/>
  <c r="J691" i="100"/>
  <c r="J692" i="100"/>
  <c r="J693" i="100"/>
  <c r="J694" i="100"/>
  <c r="J695" i="100"/>
  <c r="J696" i="100"/>
  <c r="J697" i="100"/>
  <c r="J698" i="100"/>
  <c r="J699" i="100"/>
  <c r="J700" i="100"/>
  <c r="J701" i="100"/>
  <c r="J702" i="100"/>
  <c r="J703" i="100"/>
  <c r="J704" i="100"/>
  <c r="J705" i="100"/>
  <c r="J706" i="100"/>
  <c r="J707" i="100"/>
  <c r="J708" i="100"/>
  <c r="J709" i="100"/>
  <c r="J710" i="100"/>
  <c r="J711" i="100"/>
  <c r="J712" i="100"/>
  <c r="J713" i="100"/>
  <c r="J714" i="100"/>
  <c r="J715" i="100"/>
  <c r="J716" i="100"/>
  <c r="J717" i="100"/>
  <c r="J718" i="100"/>
  <c r="J719" i="100"/>
  <c r="J720" i="100"/>
  <c r="J721" i="100"/>
  <c r="J722" i="100"/>
  <c r="J723" i="100"/>
  <c r="J724" i="100"/>
  <c r="J725" i="100"/>
  <c r="J726" i="100"/>
  <c r="J727" i="100"/>
  <c r="J728" i="100"/>
  <c r="J729" i="100"/>
  <c r="J730" i="100"/>
  <c r="J731" i="100"/>
  <c r="J732" i="100"/>
  <c r="J733" i="100"/>
  <c r="J734" i="100"/>
  <c r="J735" i="100"/>
  <c r="J736" i="100"/>
  <c r="J737" i="100"/>
  <c r="J738" i="100"/>
  <c r="J739" i="100"/>
  <c r="J740" i="100"/>
  <c r="J741" i="100"/>
  <c r="J742" i="100"/>
  <c r="J743" i="100"/>
  <c r="J744" i="100"/>
  <c r="J745" i="100"/>
  <c r="J746" i="100"/>
  <c r="J747" i="100"/>
  <c r="J748" i="100"/>
  <c r="J749" i="100"/>
  <c r="J750" i="100"/>
  <c r="J751" i="100"/>
  <c r="J752" i="100"/>
  <c r="J753" i="100"/>
  <c r="J754" i="100"/>
  <c r="J755" i="100"/>
  <c r="J756" i="100"/>
  <c r="J757" i="100"/>
  <c r="J758" i="100"/>
  <c r="J759" i="100"/>
  <c r="J760" i="100"/>
  <c r="J761" i="100"/>
  <c r="J762" i="100"/>
  <c r="J763" i="100"/>
  <c r="J764" i="100"/>
  <c r="J765" i="100"/>
  <c r="J766" i="100"/>
  <c r="J767" i="100"/>
  <c r="J768" i="100"/>
  <c r="J769" i="100"/>
  <c r="J770" i="100"/>
  <c r="J771" i="100"/>
  <c r="J772" i="100"/>
  <c r="J773" i="100"/>
  <c r="J774" i="100"/>
  <c r="J775" i="100"/>
  <c r="J776" i="100"/>
  <c r="J777" i="100"/>
  <c r="J778" i="100"/>
  <c r="J779" i="100"/>
  <c r="J780" i="100"/>
  <c r="J781" i="100"/>
  <c r="J782" i="100"/>
  <c r="J783" i="100"/>
  <c r="J784" i="100"/>
  <c r="J785" i="100"/>
  <c r="J786" i="100"/>
  <c r="J787" i="100"/>
  <c r="J788" i="100"/>
  <c r="J789" i="100"/>
  <c r="J790" i="100"/>
  <c r="J791" i="100"/>
  <c r="J792" i="100"/>
  <c r="J793" i="100"/>
  <c r="J794" i="100"/>
  <c r="J795" i="100"/>
  <c r="J796" i="100"/>
  <c r="J797" i="100"/>
  <c r="J798" i="100"/>
  <c r="J799" i="100"/>
  <c r="J800" i="100"/>
  <c r="J801" i="100"/>
  <c r="J802" i="100"/>
  <c r="J803" i="100"/>
  <c r="J804" i="100"/>
  <c r="J805" i="100"/>
  <c r="J806" i="100"/>
  <c r="J807" i="100"/>
  <c r="J808" i="100"/>
  <c r="J809" i="100"/>
  <c r="J810" i="100"/>
  <c r="J811" i="100"/>
  <c r="J812" i="100"/>
  <c r="J813" i="100"/>
  <c r="J814" i="100"/>
  <c r="J815" i="100"/>
  <c r="J816" i="100"/>
  <c r="J817" i="100"/>
  <c r="J818" i="100"/>
  <c r="J819" i="100"/>
  <c r="J820" i="100"/>
  <c r="J821" i="100"/>
  <c r="J822" i="100"/>
  <c r="J823" i="100"/>
  <c r="J824" i="100"/>
  <c r="J825" i="100"/>
  <c r="J826" i="100"/>
  <c r="J827" i="100"/>
  <c r="J828" i="100"/>
  <c r="J829" i="100"/>
  <c r="J830" i="100"/>
  <c r="J831" i="100"/>
  <c r="J832" i="100"/>
  <c r="J833" i="100"/>
  <c r="J834" i="100"/>
  <c r="J835" i="100"/>
  <c r="J836" i="100"/>
  <c r="J837" i="100"/>
  <c r="J838" i="100"/>
  <c r="J839" i="100"/>
  <c r="J840" i="100"/>
  <c r="J841" i="100"/>
  <c r="J842" i="100"/>
  <c r="J843" i="100"/>
  <c r="J844" i="100"/>
  <c r="J845" i="100"/>
  <c r="J846" i="100"/>
  <c r="J847" i="100"/>
  <c r="J848" i="100"/>
  <c r="J849" i="100"/>
  <c r="J850" i="100"/>
  <c r="J851" i="100"/>
  <c r="J852" i="100"/>
  <c r="J853" i="100"/>
  <c r="J854" i="100"/>
  <c r="J855" i="100"/>
  <c r="J856" i="100"/>
  <c r="J857" i="100"/>
  <c r="J858" i="100"/>
  <c r="J859" i="100"/>
  <c r="J860" i="100"/>
  <c r="J861" i="100"/>
  <c r="J862" i="100"/>
  <c r="J863" i="100"/>
  <c r="J864" i="100"/>
  <c r="J865" i="100"/>
  <c r="J866" i="100"/>
  <c r="J867" i="100"/>
  <c r="J868" i="100"/>
  <c r="J869" i="100"/>
  <c r="J870" i="100"/>
  <c r="J871" i="100"/>
  <c r="J872" i="100"/>
  <c r="J873" i="100"/>
  <c r="J874" i="100"/>
  <c r="J875" i="100"/>
  <c r="J876" i="100"/>
  <c r="J877" i="100"/>
  <c r="J878" i="100"/>
  <c r="J879" i="100"/>
  <c r="J880" i="100"/>
  <c r="J881" i="100"/>
  <c r="J882" i="100"/>
  <c r="J883" i="100"/>
  <c r="J884" i="100"/>
  <c r="J885" i="100"/>
  <c r="J886" i="100"/>
  <c r="J887" i="100"/>
  <c r="J888" i="100"/>
  <c r="J889" i="100"/>
  <c r="J890" i="100"/>
  <c r="J891" i="100"/>
  <c r="J892" i="100"/>
  <c r="J893" i="100"/>
  <c r="J894" i="100"/>
  <c r="J895" i="100"/>
  <c r="J896" i="100"/>
  <c r="J897" i="100"/>
  <c r="J898" i="100"/>
  <c r="J899" i="100"/>
  <c r="J900" i="100"/>
  <c r="J901" i="100"/>
  <c r="J902" i="100"/>
  <c r="J903" i="100"/>
  <c r="J904" i="100"/>
  <c r="J905" i="100"/>
  <c r="J906" i="100"/>
  <c r="J907" i="100"/>
  <c r="J908" i="100"/>
  <c r="J909" i="100"/>
  <c r="J910" i="100"/>
  <c r="J911" i="100"/>
  <c r="J912" i="100"/>
  <c r="J913" i="100"/>
  <c r="J914" i="100"/>
  <c r="J915" i="100"/>
  <c r="J916" i="100"/>
  <c r="J917" i="100"/>
  <c r="J918" i="100"/>
  <c r="J919" i="100"/>
  <c r="J920" i="100"/>
  <c r="J921" i="100"/>
  <c r="J922" i="100"/>
  <c r="J923" i="100"/>
  <c r="J924" i="100"/>
  <c r="J925" i="100"/>
  <c r="J926" i="100"/>
  <c r="J927" i="100"/>
  <c r="J928" i="100"/>
  <c r="J929" i="100"/>
  <c r="J930" i="100"/>
  <c r="J931" i="100"/>
  <c r="J932" i="100"/>
  <c r="J933" i="100"/>
  <c r="J934" i="100"/>
  <c r="J935" i="100"/>
  <c r="J936" i="100"/>
  <c r="J937" i="100"/>
  <c r="J938" i="100"/>
  <c r="J939" i="100"/>
  <c r="J940" i="100"/>
  <c r="J941" i="100"/>
  <c r="J942" i="100"/>
  <c r="J943" i="100"/>
  <c r="J944" i="100"/>
  <c r="J945" i="100"/>
  <c r="J946" i="100"/>
  <c r="J947" i="100"/>
  <c r="J948" i="100"/>
  <c r="J949" i="100"/>
  <c r="J950" i="100"/>
  <c r="J951" i="100"/>
  <c r="J952" i="100"/>
  <c r="J953" i="100"/>
  <c r="J954" i="100"/>
  <c r="J955" i="100"/>
  <c r="J956" i="100"/>
  <c r="J957" i="100"/>
  <c r="J958" i="100"/>
  <c r="J959" i="100"/>
  <c r="J960" i="100"/>
  <c r="J961" i="100"/>
  <c r="J962" i="100"/>
  <c r="J963" i="100"/>
  <c r="J964" i="100"/>
  <c r="J965" i="100"/>
  <c r="J966" i="100"/>
  <c r="J967" i="100"/>
  <c r="J968" i="100"/>
  <c r="J969" i="100"/>
  <c r="J970" i="100"/>
  <c r="J971" i="100"/>
  <c r="J972" i="100"/>
  <c r="J973" i="100"/>
  <c r="J974" i="100"/>
  <c r="J975" i="100"/>
  <c r="J976" i="100"/>
  <c r="J977" i="100"/>
  <c r="J978" i="100"/>
  <c r="J979" i="100"/>
  <c r="J980" i="100"/>
  <c r="J981" i="100"/>
  <c r="J982" i="100"/>
  <c r="J983" i="100"/>
  <c r="J984" i="100"/>
  <c r="J985" i="100"/>
  <c r="J986" i="100"/>
  <c r="J987" i="100"/>
  <c r="J988" i="100"/>
  <c r="J989" i="100"/>
  <c r="J990" i="100"/>
  <c r="J991" i="100"/>
  <c r="J992" i="100"/>
  <c r="J993" i="100"/>
  <c r="J994" i="100"/>
  <c r="J995" i="100"/>
  <c r="J996" i="100"/>
  <c r="J997" i="100"/>
  <c r="J998" i="100"/>
  <c r="J999" i="100"/>
  <c r="J1000" i="100"/>
  <c r="J1001" i="100"/>
  <c r="J1002" i="100"/>
  <c r="J1003" i="100"/>
  <c r="J1004" i="100"/>
  <c r="J1005" i="100"/>
  <c r="J1006" i="100"/>
  <c r="J1007" i="100"/>
  <c r="J1008" i="100"/>
  <c r="J1009" i="100"/>
  <c r="J1010" i="100"/>
  <c r="J1011" i="100"/>
  <c r="J1012" i="100"/>
  <c r="J1013" i="100"/>
  <c r="J1014" i="100"/>
  <c r="J1015" i="100"/>
  <c r="J1016" i="100"/>
  <c r="J1017" i="100"/>
  <c r="J1018" i="100"/>
  <c r="J1019" i="100"/>
  <c r="J1020" i="100"/>
  <c r="J1021" i="100"/>
  <c r="J1022" i="100"/>
  <c r="J1023" i="100"/>
  <c r="J1024" i="100"/>
  <c r="J1025" i="100"/>
  <c r="J1026" i="100"/>
  <c r="J1027" i="100"/>
  <c r="J1028" i="100"/>
  <c r="J1029" i="100"/>
  <c r="J1030" i="100"/>
  <c r="J1031" i="100"/>
  <c r="J1032" i="100"/>
  <c r="J1033" i="100"/>
  <c r="J1034" i="100"/>
  <c r="J1035" i="100"/>
  <c r="J1036" i="100"/>
  <c r="J1037" i="100"/>
  <c r="J1038" i="100"/>
  <c r="J1039" i="100"/>
  <c r="J1040" i="100"/>
  <c r="J1041" i="100"/>
  <c r="J1042" i="100"/>
  <c r="J1043" i="100"/>
  <c r="J1044" i="100"/>
  <c r="J1045" i="100"/>
  <c r="J1046" i="100"/>
  <c r="J1047" i="100"/>
  <c r="J1048" i="100"/>
  <c r="J1049" i="100"/>
  <c r="J1050" i="100"/>
  <c r="J1051" i="100"/>
  <c r="J1052" i="100"/>
  <c r="J1053" i="100"/>
  <c r="J1054" i="100"/>
  <c r="J1055" i="100"/>
  <c r="J1056" i="100"/>
  <c r="J1057" i="100"/>
  <c r="J1058" i="100"/>
  <c r="J1059" i="100"/>
  <c r="J1060" i="100"/>
  <c r="J1061" i="100"/>
  <c r="J1062" i="100"/>
  <c r="J1063" i="100"/>
  <c r="J1064" i="100"/>
  <c r="J1065" i="100"/>
  <c r="J1066" i="100"/>
  <c r="J1067" i="100"/>
  <c r="J1068" i="100"/>
  <c r="J1069" i="100"/>
  <c r="J1070" i="100"/>
  <c r="J1071" i="100"/>
  <c r="J1072" i="100"/>
  <c r="J1073" i="100"/>
  <c r="J1074" i="100"/>
  <c r="J1075" i="100"/>
  <c r="J1076" i="100"/>
  <c r="J1077" i="100"/>
  <c r="J1078" i="100"/>
  <c r="J1079" i="100"/>
  <c r="J1080" i="100"/>
  <c r="J1081" i="100"/>
  <c r="J1082" i="100"/>
  <c r="J1083" i="100"/>
  <c r="J1084" i="100"/>
  <c r="J1085" i="100"/>
  <c r="J1086" i="100"/>
  <c r="J1087" i="100"/>
  <c r="J1088" i="100"/>
  <c r="J1089" i="100"/>
  <c r="J1090" i="100"/>
  <c r="J1091" i="100"/>
  <c r="J1092" i="100"/>
  <c r="J1093" i="100"/>
  <c r="J1094" i="100"/>
  <c r="J1095" i="100"/>
  <c r="J1096" i="100"/>
  <c r="J1097" i="100"/>
  <c r="J1098" i="100"/>
  <c r="J1099" i="100"/>
  <c r="J1100" i="100"/>
  <c r="J1101" i="100"/>
  <c r="J1102" i="100"/>
  <c r="J1103" i="100"/>
  <c r="J1104" i="100"/>
  <c r="J1105" i="100"/>
  <c r="J1106" i="100"/>
  <c r="J1107" i="100"/>
  <c r="J1108" i="100"/>
  <c r="J1109" i="100"/>
  <c r="J1110" i="100"/>
  <c r="J1111" i="100"/>
  <c r="J1112" i="100"/>
  <c r="J1113" i="100"/>
  <c r="J1114" i="100"/>
  <c r="J1115" i="100"/>
  <c r="J1116" i="100"/>
  <c r="J1117" i="100"/>
  <c r="J1118" i="100"/>
  <c r="J1119" i="100"/>
  <c r="J1120" i="100"/>
  <c r="J1121" i="100"/>
  <c r="J1122" i="100"/>
  <c r="J1123" i="100"/>
  <c r="J1124" i="100"/>
  <c r="J1125" i="100"/>
  <c r="J1126" i="100"/>
  <c r="J1127" i="100"/>
  <c r="J1128" i="100"/>
  <c r="J1129" i="100"/>
  <c r="J1130" i="100"/>
  <c r="J1131" i="100"/>
  <c r="J1132" i="100"/>
  <c r="J1133" i="100"/>
  <c r="J1134" i="100"/>
  <c r="J1135" i="100"/>
  <c r="J1136" i="100"/>
  <c r="J1137" i="100"/>
  <c r="J1138" i="100"/>
  <c r="J1139" i="100"/>
  <c r="J1140" i="100"/>
  <c r="J1141" i="100"/>
  <c r="J1142" i="100"/>
  <c r="J1143" i="100"/>
  <c r="J1144" i="100"/>
  <c r="J1145" i="100"/>
  <c r="J1146" i="100"/>
  <c r="J1147" i="100"/>
  <c r="J1148" i="100"/>
  <c r="J1149" i="100"/>
  <c r="J1150" i="100"/>
  <c r="J1151" i="100"/>
  <c r="J1152" i="100"/>
  <c r="J1153" i="100"/>
  <c r="J1154" i="100"/>
  <c r="J1155" i="100"/>
  <c r="J1156" i="100"/>
  <c r="J1157" i="100"/>
  <c r="J1158" i="100"/>
  <c r="J1159" i="100"/>
  <c r="J1160" i="100"/>
  <c r="J1161" i="100"/>
  <c r="J1162" i="100"/>
  <c r="J1163" i="100"/>
  <c r="J1164" i="100"/>
  <c r="J1165" i="100"/>
  <c r="J1166" i="100"/>
  <c r="J1167" i="100"/>
  <c r="J1168" i="100"/>
  <c r="J1169" i="100"/>
  <c r="J1170" i="100"/>
  <c r="J1171" i="100"/>
  <c r="J1172" i="100"/>
  <c r="J1173" i="100"/>
  <c r="J1174" i="100"/>
  <c r="J1175" i="100"/>
  <c r="J1176" i="100"/>
  <c r="J1177" i="100"/>
  <c r="J1178" i="100"/>
  <c r="J1179" i="100"/>
  <c r="J1180" i="100"/>
  <c r="J1181" i="100"/>
  <c r="J1182" i="100"/>
  <c r="J1183" i="100"/>
  <c r="J1184" i="100"/>
  <c r="J1185" i="100"/>
  <c r="J1186" i="100"/>
  <c r="J1187" i="100"/>
  <c r="J1188" i="100"/>
  <c r="J1189" i="100"/>
  <c r="J1190" i="100"/>
  <c r="J1191" i="100"/>
  <c r="J1192" i="100"/>
  <c r="J1193" i="100"/>
  <c r="J1194" i="100"/>
  <c r="J1195" i="100"/>
  <c r="J1196" i="100"/>
  <c r="J1197" i="100"/>
  <c r="J1198" i="100"/>
  <c r="J1199" i="100"/>
  <c r="J1200" i="100"/>
  <c r="J1201" i="100"/>
  <c r="J1202" i="100"/>
  <c r="J1203" i="100"/>
  <c r="J1204" i="100"/>
  <c r="J1205" i="100"/>
  <c r="J1206" i="100"/>
  <c r="J1207" i="100"/>
  <c r="J1208" i="100"/>
  <c r="J1209" i="100"/>
  <c r="J1210" i="100"/>
  <c r="J1211" i="100"/>
  <c r="J1212" i="100"/>
  <c r="J1213" i="100"/>
  <c r="J1214" i="100"/>
  <c r="E38" i="100"/>
  <c r="G38" i="100" s="1"/>
  <c r="E39" i="100"/>
  <c r="G39" i="100" s="1"/>
  <c r="E40" i="100"/>
  <c r="G40" i="100" s="1"/>
  <c r="E41" i="100"/>
  <c r="G41" i="100" s="1"/>
  <c r="E42" i="100"/>
  <c r="G42" i="100" s="1"/>
  <c r="E43" i="100"/>
  <c r="G43" i="100" s="1"/>
  <c r="E44" i="100"/>
  <c r="G44" i="100" s="1"/>
  <c r="E45" i="100"/>
  <c r="G45" i="100" s="1"/>
  <c r="E46" i="100"/>
  <c r="G46" i="100" s="1"/>
  <c r="E47" i="100"/>
  <c r="G47" i="100" s="1"/>
  <c r="E48" i="100"/>
  <c r="G48" i="100" s="1"/>
  <c r="E49" i="100"/>
  <c r="G49" i="100" s="1"/>
  <c r="E50" i="100"/>
  <c r="G50" i="100" s="1"/>
  <c r="E51" i="100"/>
  <c r="G51" i="100" s="1"/>
  <c r="E52" i="100"/>
  <c r="G52" i="100" s="1"/>
  <c r="E53" i="100"/>
  <c r="G53" i="100" s="1"/>
  <c r="E54" i="100"/>
  <c r="G54" i="100" s="1"/>
  <c r="E55" i="100"/>
  <c r="G55" i="100" s="1"/>
  <c r="E56" i="100"/>
  <c r="G56" i="100" s="1"/>
  <c r="E57" i="100"/>
  <c r="G57" i="100" s="1"/>
  <c r="E58" i="100"/>
  <c r="G58" i="100" s="1"/>
  <c r="E59" i="100"/>
  <c r="G59" i="100" s="1"/>
  <c r="E60" i="100"/>
  <c r="G60" i="100" s="1"/>
  <c r="E61" i="100"/>
  <c r="G61" i="100" s="1"/>
  <c r="E62" i="100"/>
  <c r="G62" i="100" s="1"/>
  <c r="E63" i="100"/>
  <c r="G63" i="100" s="1"/>
  <c r="E64" i="100"/>
  <c r="G64" i="100" s="1"/>
  <c r="E65" i="100"/>
  <c r="G65" i="100" s="1"/>
  <c r="E66" i="100"/>
  <c r="G66" i="100" s="1"/>
  <c r="E67" i="100"/>
  <c r="G67" i="100" s="1"/>
  <c r="E68" i="100"/>
  <c r="G68" i="100" s="1"/>
  <c r="E69" i="100"/>
  <c r="G69" i="100" s="1"/>
  <c r="E70" i="100"/>
  <c r="G70" i="100" s="1"/>
  <c r="E71" i="100"/>
  <c r="G71" i="100" s="1"/>
  <c r="E72" i="100"/>
  <c r="G72" i="100" s="1"/>
  <c r="E73" i="100"/>
  <c r="G73" i="100" s="1"/>
  <c r="E74" i="100"/>
  <c r="G74" i="100" s="1"/>
  <c r="E75" i="100"/>
  <c r="G75" i="100" s="1"/>
  <c r="E76" i="100"/>
  <c r="G76" i="100" s="1"/>
  <c r="E77" i="100"/>
  <c r="G77" i="100" s="1"/>
  <c r="E78" i="100"/>
  <c r="G78" i="100" s="1"/>
  <c r="E79" i="100"/>
  <c r="G79" i="100" s="1"/>
  <c r="E80" i="100"/>
  <c r="G80" i="100" s="1"/>
  <c r="E81" i="100"/>
  <c r="G81" i="100" s="1"/>
  <c r="E82" i="100"/>
  <c r="G82" i="100" s="1"/>
  <c r="E83" i="100"/>
  <c r="G83" i="100" s="1"/>
  <c r="E84" i="100"/>
  <c r="G84" i="100" s="1"/>
  <c r="E85" i="100"/>
  <c r="G85" i="100" s="1"/>
  <c r="E86" i="100"/>
  <c r="G86" i="100" s="1"/>
  <c r="E87" i="100"/>
  <c r="G87" i="100" s="1"/>
  <c r="E88" i="100"/>
  <c r="G88" i="100" s="1"/>
  <c r="E89" i="100"/>
  <c r="G89" i="100" s="1"/>
  <c r="E90" i="100"/>
  <c r="G90" i="100" s="1"/>
  <c r="E91" i="100"/>
  <c r="G91" i="100" s="1"/>
  <c r="E92" i="100"/>
  <c r="G92" i="100" s="1"/>
  <c r="E93" i="100"/>
  <c r="G93" i="100" s="1"/>
  <c r="E94" i="100"/>
  <c r="G94" i="100" s="1"/>
  <c r="E95" i="100"/>
  <c r="G95" i="100" s="1"/>
  <c r="E96" i="100"/>
  <c r="G96" i="100" s="1"/>
  <c r="E97" i="100"/>
  <c r="G97" i="100" s="1"/>
  <c r="E98" i="100"/>
  <c r="G98" i="100" s="1"/>
  <c r="E99" i="100"/>
  <c r="G99" i="100" s="1"/>
  <c r="E100" i="100"/>
  <c r="G100" i="100" s="1"/>
  <c r="E101" i="100"/>
  <c r="G101" i="100" s="1"/>
  <c r="E102" i="100"/>
  <c r="G102" i="100" s="1"/>
  <c r="E103" i="100"/>
  <c r="G103" i="100" s="1"/>
  <c r="E104" i="100"/>
  <c r="G104" i="100" s="1"/>
  <c r="E105" i="100"/>
  <c r="G105" i="100" s="1"/>
  <c r="E106" i="100"/>
  <c r="G106" i="100" s="1"/>
  <c r="E107" i="100"/>
  <c r="G107" i="100" s="1"/>
  <c r="E108" i="100"/>
  <c r="G108" i="100" s="1"/>
  <c r="E109" i="100"/>
  <c r="G109" i="100" s="1"/>
  <c r="E110" i="100"/>
  <c r="G110" i="100" s="1"/>
  <c r="E111" i="100"/>
  <c r="G111" i="100" s="1"/>
  <c r="E112" i="100"/>
  <c r="G112" i="100" s="1"/>
  <c r="E113" i="100"/>
  <c r="G113" i="100" s="1"/>
  <c r="E114" i="100"/>
  <c r="G114" i="100" s="1"/>
  <c r="E115" i="100"/>
  <c r="G115" i="100" s="1"/>
  <c r="E116" i="100"/>
  <c r="G116" i="100" s="1"/>
  <c r="E117" i="100"/>
  <c r="G117" i="100" s="1"/>
  <c r="E118" i="100"/>
  <c r="G118" i="100" s="1"/>
  <c r="E119" i="100"/>
  <c r="G119" i="100" s="1"/>
  <c r="E120" i="100"/>
  <c r="G120" i="100" s="1"/>
  <c r="E121" i="100"/>
  <c r="G121" i="100" s="1"/>
  <c r="E122" i="100"/>
  <c r="G122" i="100" s="1"/>
  <c r="E123" i="100"/>
  <c r="G123" i="100" s="1"/>
  <c r="E124" i="100"/>
  <c r="G124" i="100" s="1"/>
  <c r="E125" i="100"/>
  <c r="G125" i="100" s="1"/>
  <c r="E126" i="100"/>
  <c r="G126" i="100" s="1"/>
  <c r="E127" i="100"/>
  <c r="G127" i="100" s="1"/>
  <c r="E128" i="100"/>
  <c r="G128" i="100" s="1"/>
  <c r="E129" i="100"/>
  <c r="G129" i="100" s="1"/>
  <c r="E130" i="100"/>
  <c r="G130" i="100" s="1"/>
  <c r="E131" i="100"/>
  <c r="G131" i="100" s="1"/>
  <c r="E132" i="100"/>
  <c r="G132" i="100" s="1"/>
  <c r="E133" i="100"/>
  <c r="G133" i="100" s="1"/>
  <c r="E134" i="100"/>
  <c r="G134" i="100" s="1"/>
  <c r="E135" i="100"/>
  <c r="G135" i="100" s="1"/>
  <c r="E136" i="100"/>
  <c r="G136" i="100" s="1"/>
  <c r="E137" i="100"/>
  <c r="G137" i="100" s="1"/>
  <c r="E138" i="100"/>
  <c r="G138" i="100" s="1"/>
  <c r="E139" i="100"/>
  <c r="G139" i="100" s="1"/>
  <c r="E140" i="100"/>
  <c r="G140" i="100" s="1"/>
  <c r="E141" i="100"/>
  <c r="G141" i="100" s="1"/>
  <c r="E142" i="100"/>
  <c r="G142" i="100" s="1"/>
  <c r="E143" i="100"/>
  <c r="G143" i="100" s="1"/>
  <c r="E144" i="100"/>
  <c r="G144" i="100" s="1"/>
  <c r="E145" i="100"/>
  <c r="G145" i="100" s="1"/>
  <c r="E146" i="100"/>
  <c r="G146" i="100" s="1"/>
  <c r="E147" i="100"/>
  <c r="G147" i="100" s="1"/>
  <c r="E148" i="100"/>
  <c r="G148" i="100" s="1"/>
  <c r="E149" i="100"/>
  <c r="G149" i="100" s="1"/>
  <c r="E150" i="100"/>
  <c r="G150" i="100" s="1"/>
  <c r="E151" i="100"/>
  <c r="G151" i="100" s="1"/>
  <c r="E152" i="100"/>
  <c r="G152" i="100" s="1"/>
  <c r="E153" i="100"/>
  <c r="G153" i="100" s="1"/>
  <c r="E154" i="100"/>
  <c r="G154" i="100" s="1"/>
  <c r="E155" i="100"/>
  <c r="G155" i="100" s="1"/>
  <c r="E156" i="100"/>
  <c r="G156" i="100" s="1"/>
  <c r="E157" i="100"/>
  <c r="G157" i="100" s="1"/>
  <c r="E158" i="100"/>
  <c r="G158" i="100" s="1"/>
  <c r="E159" i="100"/>
  <c r="G159" i="100" s="1"/>
  <c r="E160" i="100"/>
  <c r="G160" i="100" s="1"/>
  <c r="E161" i="100"/>
  <c r="G161" i="100" s="1"/>
  <c r="E162" i="100"/>
  <c r="G162" i="100" s="1"/>
  <c r="E163" i="100"/>
  <c r="G163" i="100" s="1"/>
  <c r="E164" i="100"/>
  <c r="G164" i="100" s="1"/>
  <c r="E165" i="100"/>
  <c r="G165" i="100" s="1"/>
  <c r="E166" i="100"/>
  <c r="G166" i="100" s="1"/>
  <c r="E167" i="100"/>
  <c r="G167" i="100" s="1"/>
  <c r="E168" i="100"/>
  <c r="G168" i="100" s="1"/>
  <c r="E169" i="100"/>
  <c r="G169" i="100" s="1"/>
  <c r="E170" i="100"/>
  <c r="G170" i="100" s="1"/>
  <c r="E171" i="100"/>
  <c r="G171" i="100" s="1"/>
  <c r="E172" i="100"/>
  <c r="G172" i="100" s="1"/>
  <c r="E173" i="100"/>
  <c r="G173" i="100" s="1"/>
  <c r="E174" i="100"/>
  <c r="G174" i="100" s="1"/>
  <c r="E175" i="100"/>
  <c r="G175" i="100" s="1"/>
  <c r="E176" i="100"/>
  <c r="G176" i="100" s="1"/>
  <c r="E177" i="100"/>
  <c r="G177" i="100" s="1"/>
  <c r="E178" i="100"/>
  <c r="G178" i="100" s="1"/>
  <c r="E179" i="100"/>
  <c r="G179" i="100" s="1"/>
  <c r="E180" i="100"/>
  <c r="G180" i="100" s="1"/>
  <c r="E181" i="100"/>
  <c r="G181" i="100" s="1"/>
  <c r="E182" i="100"/>
  <c r="G182" i="100" s="1"/>
  <c r="E183" i="100"/>
  <c r="G183" i="100" s="1"/>
  <c r="E184" i="100"/>
  <c r="G184" i="100" s="1"/>
  <c r="E185" i="100"/>
  <c r="G185" i="100" s="1"/>
  <c r="E186" i="100"/>
  <c r="G186" i="100" s="1"/>
  <c r="E187" i="100"/>
  <c r="G187" i="100" s="1"/>
  <c r="E188" i="100"/>
  <c r="G188" i="100" s="1"/>
  <c r="E189" i="100"/>
  <c r="G189" i="100" s="1"/>
  <c r="E190" i="100"/>
  <c r="G190" i="100" s="1"/>
  <c r="E191" i="100"/>
  <c r="G191" i="100" s="1"/>
  <c r="E192" i="100"/>
  <c r="G192" i="100" s="1"/>
  <c r="E193" i="100"/>
  <c r="G193" i="100" s="1"/>
  <c r="E194" i="100"/>
  <c r="G194" i="100" s="1"/>
  <c r="E195" i="100"/>
  <c r="G195" i="100" s="1"/>
  <c r="E196" i="100"/>
  <c r="G196" i="100" s="1"/>
  <c r="E197" i="100"/>
  <c r="G197" i="100" s="1"/>
  <c r="E198" i="100"/>
  <c r="G198" i="100" s="1"/>
  <c r="E199" i="100"/>
  <c r="G199" i="100" s="1"/>
  <c r="E200" i="100"/>
  <c r="G200" i="100" s="1"/>
  <c r="E201" i="100"/>
  <c r="G201" i="100" s="1"/>
  <c r="E202" i="100"/>
  <c r="G202" i="100" s="1"/>
  <c r="E203" i="100"/>
  <c r="G203" i="100" s="1"/>
  <c r="E204" i="100"/>
  <c r="G204" i="100" s="1"/>
  <c r="E205" i="100"/>
  <c r="G205" i="100" s="1"/>
  <c r="E206" i="100"/>
  <c r="G206" i="100" s="1"/>
  <c r="E207" i="100"/>
  <c r="G207" i="100" s="1"/>
  <c r="E208" i="100"/>
  <c r="G208" i="100" s="1"/>
  <c r="E209" i="100"/>
  <c r="G209" i="100" s="1"/>
  <c r="E210" i="100"/>
  <c r="G210" i="100" s="1"/>
  <c r="E211" i="100"/>
  <c r="G211" i="100" s="1"/>
  <c r="E212" i="100"/>
  <c r="G212" i="100" s="1"/>
  <c r="E213" i="100"/>
  <c r="G213" i="100" s="1"/>
  <c r="E214" i="100"/>
  <c r="G214" i="100" s="1"/>
  <c r="E215" i="100"/>
  <c r="G215" i="100" s="1"/>
  <c r="E216" i="100"/>
  <c r="G216" i="100" s="1"/>
  <c r="E217" i="100"/>
  <c r="G217" i="100" s="1"/>
  <c r="E218" i="100"/>
  <c r="G218" i="100" s="1"/>
  <c r="E219" i="100"/>
  <c r="G219" i="100" s="1"/>
  <c r="E220" i="100"/>
  <c r="G220" i="100" s="1"/>
  <c r="E221" i="100"/>
  <c r="G221" i="100" s="1"/>
  <c r="E222" i="100"/>
  <c r="G222" i="100" s="1"/>
  <c r="E223" i="100"/>
  <c r="G223" i="100" s="1"/>
  <c r="E224" i="100"/>
  <c r="G224" i="100" s="1"/>
  <c r="E225" i="100"/>
  <c r="G225" i="100" s="1"/>
  <c r="E226" i="100"/>
  <c r="G226" i="100" s="1"/>
  <c r="E227" i="100"/>
  <c r="G227" i="100" s="1"/>
  <c r="E228" i="100"/>
  <c r="G228" i="100" s="1"/>
  <c r="E229" i="100"/>
  <c r="G229" i="100" s="1"/>
  <c r="E230" i="100"/>
  <c r="G230" i="100" s="1"/>
  <c r="E231" i="100"/>
  <c r="G231" i="100" s="1"/>
  <c r="E232" i="100"/>
  <c r="G232" i="100" s="1"/>
  <c r="E233" i="100"/>
  <c r="G233" i="100" s="1"/>
  <c r="E234" i="100"/>
  <c r="G234" i="100" s="1"/>
  <c r="E235" i="100"/>
  <c r="G235" i="100" s="1"/>
  <c r="E236" i="100"/>
  <c r="G236" i="100" s="1"/>
  <c r="E237" i="100"/>
  <c r="G237" i="100" s="1"/>
  <c r="E238" i="100"/>
  <c r="G238" i="100" s="1"/>
  <c r="E239" i="100"/>
  <c r="G239" i="100" s="1"/>
  <c r="E240" i="100"/>
  <c r="G240" i="100" s="1"/>
  <c r="E241" i="100"/>
  <c r="G241" i="100" s="1"/>
  <c r="E242" i="100"/>
  <c r="G242" i="100" s="1"/>
  <c r="E243" i="100"/>
  <c r="G243" i="100" s="1"/>
  <c r="E244" i="100"/>
  <c r="G244" i="100" s="1"/>
  <c r="E245" i="100"/>
  <c r="G245" i="100" s="1"/>
  <c r="E246" i="100"/>
  <c r="G246" i="100" s="1"/>
  <c r="E247" i="100"/>
  <c r="G247" i="100" s="1"/>
  <c r="E248" i="100"/>
  <c r="G248" i="100" s="1"/>
  <c r="E249" i="100"/>
  <c r="G249" i="100" s="1"/>
  <c r="E250" i="100"/>
  <c r="G250" i="100" s="1"/>
  <c r="E251" i="100"/>
  <c r="G251" i="100" s="1"/>
  <c r="E252" i="100"/>
  <c r="G252" i="100" s="1"/>
  <c r="E253" i="100"/>
  <c r="G253" i="100" s="1"/>
  <c r="E254" i="100"/>
  <c r="G254" i="100" s="1"/>
  <c r="E255" i="100"/>
  <c r="G255" i="100" s="1"/>
  <c r="E256" i="100"/>
  <c r="G256" i="100" s="1"/>
  <c r="E257" i="100"/>
  <c r="G257" i="100" s="1"/>
  <c r="E258" i="100"/>
  <c r="G258" i="100" s="1"/>
  <c r="E259" i="100"/>
  <c r="G259" i="100" s="1"/>
  <c r="E260" i="100"/>
  <c r="G260" i="100" s="1"/>
  <c r="E261" i="100"/>
  <c r="G261" i="100" s="1"/>
  <c r="E262" i="100"/>
  <c r="G262" i="100" s="1"/>
  <c r="E263" i="100"/>
  <c r="G263" i="100" s="1"/>
  <c r="E264" i="100"/>
  <c r="G264" i="100" s="1"/>
  <c r="E265" i="100"/>
  <c r="G265" i="100" s="1"/>
  <c r="E266" i="100"/>
  <c r="G266" i="100" s="1"/>
  <c r="E267" i="100"/>
  <c r="G267" i="100" s="1"/>
  <c r="E268" i="100"/>
  <c r="G268" i="100" s="1"/>
  <c r="E269" i="100"/>
  <c r="G269" i="100" s="1"/>
  <c r="E270" i="100"/>
  <c r="G270" i="100" s="1"/>
  <c r="E271" i="100"/>
  <c r="G271" i="100" s="1"/>
  <c r="E272" i="100"/>
  <c r="G272" i="100" s="1"/>
  <c r="E273" i="100"/>
  <c r="G273" i="100" s="1"/>
  <c r="E274" i="100"/>
  <c r="G274" i="100" s="1"/>
  <c r="E275" i="100"/>
  <c r="G275" i="100" s="1"/>
  <c r="E276" i="100"/>
  <c r="G276" i="100" s="1"/>
  <c r="E277" i="100"/>
  <c r="G277" i="100" s="1"/>
  <c r="E278" i="100"/>
  <c r="G278" i="100" s="1"/>
  <c r="E279" i="100"/>
  <c r="G279" i="100" s="1"/>
  <c r="E280" i="100"/>
  <c r="G280" i="100" s="1"/>
  <c r="E281" i="100"/>
  <c r="G281" i="100" s="1"/>
  <c r="E282" i="100"/>
  <c r="G282" i="100" s="1"/>
  <c r="E283" i="100"/>
  <c r="G283" i="100" s="1"/>
  <c r="E284" i="100"/>
  <c r="G284" i="100" s="1"/>
  <c r="E285" i="100"/>
  <c r="G285" i="100" s="1"/>
  <c r="E286" i="100"/>
  <c r="G286" i="100" s="1"/>
  <c r="E287" i="100"/>
  <c r="G287" i="100" s="1"/>
  <c r="E288" i="100"/>
  <c r="G288" i="100" s="1"/>
  <c r="E289" i="100"/>
  <c r="G289" i="100" s="1"/>
  <c r="E290" i="100"/>
  <c r="G290" i="100" s="1"/>
  <c r="E291" i="100"/>
  <c r="G291" i="100" s="1"/>
  <c r="E292" i="100"/>
  <c r="G292" i="100" s="1"/>
  <c r="E293" i="100"/>
  <c r="G293" i="100" s="1"/>
  <c r="E294" i="100"/>
  <c r="G294" i="100" s="1"/>
  <c r="E295" i="100"/>
  <c r="G295" i="100" s="1"/>
  <c r="E296" i="100"/>
  <c r="G296" i="100" s="1"/>
  <c r="E297" i="100"/>
  <c r="G297" i="100" s="1"/>
  <c r="E298" i="100"/>
  <c r="G298" i="100" s="1"/>
  <c r="E299" i="100"/>
  <c r="G299" i="100" s="1"/>
  <c r="E300" i="100"/>
  <c r="G300" i="100" s="1"/>
  <c r="E301" i="100"/>
  <c r="G301" i="100" s="1"/>
  <c r="E302" i="100"/>
  <c r="G302" i="100" s="1"/>
  <c r="E303" i="100"/>
  <c r="G303" i="100" s="1"/>
  <c r="E304" i="100"/>
  <c r="G304" i="100" s="1"/>
  <c r="E305" i="100"/>
  <c r="G305" i="100" s="1"/>
  <c r="E306" i="100"/>
  <c r="G306" i="100" s="1"/>
  <c r="E307" i="100"/>
  <c r="G307" i="100" s="1"/>
  <c r="E308" i="100"/>
  <c r="G308" i="100" s="1"/>
  <c r="E309" i="100"/>
  <c r="G309" i="100" s="1"/>
  <c r="E310" i="100"/>
  <c r="G310" i="100" s="1"/>
  <c r="E311" i="100"/>
  <c r="G311" i="100" s="1"/>
  <c r="E312" i="100"/>
  <c r="G312" i="100" s="1"/>
  <c r="E313" i="100"/>
  <c r="G313" i="100" s="1"/>
  <c r="E314" i="100"/>
  <c r="G314" i="100" s="1"/>
  <c r="E315" i="100"/>
  <c r="G315" i="100" s="1"/>
  <c r="E316" i="100"/>
  <c r="G316" i="100" s="1"/>
  <c r="E317" i="100"/>
  <c r="G317" i="100" s="1"/>
  <c r="E318" i="100"/>
  <c r="G318" i="100" s="1"/>
  <c r="E319" i="100"/>
  <c r="G319" i="100" s="1"/>
  <c r="E320" i="100"/>
  <c r="G320" i="100" s="1"/>
  <c r="E321" i="100"/>
  <c r="G321" i="100" s="1"/>
  <c r="E322" i="100"/>
  <c r="G322" i="100" s="1"/>
  <c r="E323" i="100"/>
  <c r="G323" i="100" s="1"/>
  <c r="E324" i="100"/>
  <c r="G324" i="100" s="1"/>
  <c r="E325" i="100"/>
  <c r="G325" i="100" s="1"/>
  <c r="E326" i="100"/>
  <c r="G326" i="100" s="1"/>
  <c r="E327" i="100"/>
  <c r="G327" i="100" s="1"/>
  <c r="E328" i="100"/>
  <c r="G328" i="100" s="1"/>
  <c r="E329" i="100"/>
  <c r="G329" i="100" s="1"/>
  <c r="E330" i="100"/>
  <c r="G330" i="100" s="1"/>
  <c r="E331" i="100"/>
  <c r="G331" i="100" s="1"/>
  <c r="E332" i="100"/>
  <c r="G332" i="100" s="1"/>
  <c r="E333" i="100"/>
  <c r="G333" i="100" s="1"/>
  <c r="E334" i="100"/>
  <c r="G334" i="100" s="1"/>
  <c r="E335" i="100"/>
  <c r="G335" i="100" s="1"/>
  <c r="E336" i="100"/>
  <c r="G336" i="100" s="1"/>
  <c r="E337" i="100"/>
  <c r="G337" i="100" s="1"/>
  <c r="E338" i="100"/>
  <c r="G338" i="100" s="1"/>
  <c r="E339" i="100"/>
  <c r="G339" i="100" s="1"/>
  <c r="E340" i="100"/>
  <c r="G340" i="100" s="1"/>
  <c r="E341" i="100"/>
  <c r="G341" i="100" s="1"/>
  <c r="E342" i="100"/>
  <c r="G342" i="100" s="1"/>
  <c r="E343" i="100"/>
  <c r="G343" i="100" s="1"/>
  <c r="E344" i="100"/>
  <c r="G344" i="100" s="1"/>
  <c r="E345" i="100"/>
  <c r="G345" i="100" s="1"/>
  <c r="E346" i="100"/>
  <c r="G346" i="100" s="1"/>
  <c r="E347" i="100"/>
  <c r="G347" i="100" s="1"/>
  <c r="E348" i="100"/>
  <c r="G348" i="100" s="1"/>
  <c r="E349" i="100"/>
  <c r="G349" i="100" s="1"/>
  <c r="E350" i="100"/>
  <c r="G350" i="100" s="1"/>
  <c r="E351" i="100"/>
  <c r="G351" i="100" s="1"/>
  <c r="E352" i="100"/>
  <c r="G352" i="100" s="1"/>
  <c r="E353" i="100"/>
  <c r="G353" i="100" s="1"/>
  <c r="E354" i="100"/>
  <c r="G354" i="100" s="1"/>
  <c r="E355" i="100"/>
  <c r="G355" i="100" s="1"/>
  <c r="E356" i="100"/>
  <c r="G356" i="100" s="1"/>
  <c r="E357" i="100"/>
  <c r="G357" i="100" s="1"/>
  <c r="E358" i="100"/>
  <c r="G358" i="100" s="1"/>
  <c r="E359" i="100"/>
  <c r="G359" i="100" s="1"/>
  <c r="E360" i="100"/>
  <c r="G360" i="100" s="1"/>
  <c r="E361" i="100"/>
  <c r="G361" i="100" s="1"/>
  <c r="E362" i="100"/>
  <c r="G362" i="100" s="1"/>
  <c r="E363" i="100"/>
  <c r="G363" i="100" s="1"/>
  <c r="E364" i="100"/>
  <c r="G364" i="100" s="1"/>
  <c r="E365" i="100"/>
  <c r="G365" i="100" s="1"/>
  <c r="E366" i="100"/>
  <c r="G366" i="100" s="1"/>
  <c r="E367" i="100"/>
  <c r="G367" i="100" s="1"/>
  <c r="E368" i="100"/>
  <c r="G368" i="100" s="1"/>
  <c r="E369" i="100"/>
  <c r="G369" i="100" s="1"/>
  <c r="E370" i="100"/>
  <c r="G370" i="100" s="1"/>
  <c r="E371" i="100"/>
  <c r="G371" i="100" s="1"/>
  <c r="E372" i="100"/>
  <c r="G372" i="100" s="1"/>
  <c r="E373" i="100"/>
  <c r="G373" i="100" s="1"/>
  <c r="E374" i="100"/>
  <c r="G374" i="100" s="1"/>
  <c r="E375" i="100"/>
  <c r="G375" i="100" s="1"/>
  <c r="E376" i="100"/>
  <c r="G376" i="100" s="1"/>
  <c r="E377" i="100"/>
  <c r="G377" i="100" s="1"/>
  <c r="E378" i="100"/>
  <c r="G378" i="100" s="1"/>
  <c r="E379" i="100"/>
  <c r="G379" i="100" s="1"/>
  <c r="E380" i="100"/>
  <c r="G380" i="100" s="1"/>
  <c r="E381" i="100"/>
  <c r="G381" i="100" s="1"/>
  <c r="E382" i="100"/>
  <c r="G382" i="100" s="1"/>
  <c r="E383" i="100"/>
  <c r="G383" i="100" s="1"/>
  <c r="E384" i="100"/>
  <c r="G384" i="100" s="1"/>
  <c r="E385" i="100"/>
  <c r="G385" i="100" s="1"/>
  <c r="E386" i="100"/>
  <c r="G386" i="100" s="1"/>
  <c r="E387" i="100"/>
  <c r="G387" i="100" s="1"/>
  <c r="E388" i="100"/>
  <c r="G388" i="100" s="1"/>
  <c r="E389" i="100"/>
  <c r="G389" i="100" s="1"/>
  <c r="E390" i="100"/>
  <c r="G390" i="100" s="1"/>
  <c r="E391" i="100"/>
  <c r="G391" i="100" s="1"/>
  <c r="E392" i="100"/>
  <c r="G392" i="100" s="1"/>
  <c r="E393" i="100"/>
  <c r="G393" i="100" s="1"/>
  <c r="E394" i="100"/>
  <c r="G394" i="100" s="1"/>
  <c r="E395" i="100"/>
  <c r="G395" i="100" s="1"/>
  <c r="E396" i="100"/>
  <c r="G396" i="100" s="1"/>
  <c r="E397" i="100"/>
  <c r="G397" i="100" s="1"/>
  <c r="E398" i="100"/>
  <c r="G398" i="100" s="1"/>
  <c r="E399" i="100"/>
  <c r="G399" i="100" s="1"/>
  <c r="E400" i="100"/>
  <c r="G400" i="100" s="1"/>
  <c r="E401" i="100"/>
  <c r="G401" i="100" s="1"/>
  <c r="E402" i="100"/>
  <c r="G402" i="100" s="1"/>
  <c r="E403" i="100"/>
  <c r="G403" i="100" s="1"/>
  <c r="E404" i="100"/>
  <c r="G404" i="100" s="1"/>
  <c r="E405" i="100"/>
  <c r="G405" i="100" s="1"/>
  <c r="E406" i="100"/>
  <c r="G406" i="100" s="1"/>
  <c r="E407" i="100"/>
  <c r="G407" i="100" s="1"/>
  <c r="E408" i="100"/>
  <c r="G408" i="100" s="1"/>
  <c r="E409" i="100"/>
  <c r="G409" i="100" s="1"/>
  <c r="E410" i="100"/>
  <c r="G410" i="100" s="1"/>
  <c r="E411" i="100"/>
  <c r="G411" i="100" s="1"/>
  <c r="E412" i="100"/>
  <c r="G412" i="100" s="1"/>
  <c r="E413" i="100"/>
  <c r="G413" i="100" s="1"/>
  <c r="E414" i="100"/>
  <c r="G414" i="100" s="1"/>
  <c r="E415" i="100"/>
  <c r="G415" i="100" s="1"/>
  <c r="E416" i="100"/>
  <c r="G416" i="100" s="1"/>
  <c r="E417" i="100"/>
  <c r="G417" i="100" s="1"/>
  <c r="E418" i="100"/>
  <c r="G418" i="100" s="1"/>
  <c r="E419" i="100"/>
  <c r="G419" i="100" s="1"/>
  <c r="E420" i="100"/>
  <c r="G420" i="100" s="1"/>
  <c r="E421" i="100"/>
  <c r="G421" i="100" s="1"/>
  <c r="E422" i="100"/>
  <c r="G422" i="100" s="1"/>
  <c r="E423" i="100"/>
  <c r="G423" i="100" s="1"/>
  <c r="E424" i="100"/>
  <c r="G424" i="100" s="1"/>
  <c r="E425" i="100"/>
  <c r="G425" i="100" s="1"/>
  <c r="E426" i="100"/>
  <c r="G426" i="100" s="1"/>
  <c r="E427" i="100"/>
  <c r="G427" i="100" s="1"/>
  <c r="E428" i="100"/>
  <c r="G428" i="100" s="1"/>
  <c r="E429" i="100"/>
  <c r="G429" i="100" s="1"/>
  <c r="E430" i="100"/>
  <c r="G430" i="100" s="1"/>
  <c r="E431" i="100"/>
  <c r="G431" i="100" s="1"/>
  <c r="E432" i="100"/>
  <c r="G432" i="100" s="1"/>
  <c r="E433" i="100"/>
  <c r="G433" i="100" s="1"/>
  <c r="E434" i="100"/>
  <c r="G434" i="100" s="1"/>
  <c r="E435" i="100"/>
  <c r="G435" i="100" s="1"/>
  <c r="E436" i="100"/>
  <c r="G436" i="100" s="1"/>
  <c r="E437" i="100"/>
  <c r="G437" i="100" s="1"/>
  <c r="E438" i="100"/>
  <c r="G438" i="100" s="1"/>
  <c r="E439" i="100"/>
  <c r="G439" i="100" s="1"/>
  <c r="E440" i="100"/>
  <c r="G440" i="100" s="1"/>
  <c r="E441" i="100"/>
  <c r="G441" i="100" s="1"/>
  <c r="E442" i="100"/>
  <c r="G442" i="100" s="1"/>
  <c r="E443" i="100"/>
  <c r="G443" i="100" s="1"/>
  <c r="E444" i="100"/>
  <c r="G444" i="100" s="1"/>
  <c r="E445" i="100"/>
  <c r="G445" i="100" s="1"/>
  <c r="E446" i="100"/>
  <c r="G446" i="100" s="1"/>
  <c r="E447" i="100"/>
  <c r="G447" i="100" s="1"/>
  <c r="E448" i="100"/>
  <c r="G448" i="100" s="1"/>
  <c r="E449" i="100"/>
  <c r="G449" i="100" s="1"/>
  <c r="E450" i="100"/>
  <c r="G450" i="100" s="1"/>
  <c r="E451" i="100"/>
  <c r="G451" i="100" s="1"/>
  <c r="E452" i="100"/>
  <c r="G452" i="100" s="1"/>
  <c r="E453" i="100"/>
  <c r="G453" i="100" s="1"/>
  <c r="E454" i="100"/>
  <c r="G454" i="100" s="1"/>
  <c r="E455" i="100"/>
  <c r="G455" i="100" s="1"/>
  <c r="E456" i="100"/>
  <c r="G456" i="100" s="1"/>
  <c r="E457" i="100"/>
  <c r="G457" i="100" s="1"/>
  <c r="E458" i="100"/>
  <c r="G458" i="100" s="1"/>
  <c r="E459" i="100"/>
  <c r="G459" i="100" s="1"/>
  <c r="E460" i="100"/>
  <c r="G460" i="100" s="1"/>
  <c r="E461" i="100"/>
  <c r="G461" i="100" s="1"/>
  <c r="E462" i="100"/>
  <c r="G462" i="100" s="1"/>
  <c r="E463" i="100"/>
  <c r="G463" i="100" s="1"/>
  <c r="E464" i="100"/>
  <c r="G464" i="100" s="1"/>
  <c r="E465" i="100"/>
  <c r="G465" i="100" s="1"/>
  <c r="E466" i="100"/>
  <c r="G466" i="100" s="1"/>
  <c r="E467" i="100"/>
  <c r="G467" i="100" s="1"/>
  <c r="E468" i="100"/>
  <c r="G468" i="100" s="1"/>
  <c r="E469" i="100"/>
  <c r="G469" i="100" s="1"/>
  <c r="E470" i="100"/>
  <c r="G470" i="100" s="1"/>
  <c r="E471" i="100"/>
  <c r="G471" i="100" s="1"/>
  <c r="E472" i="100"/>
  <c r="G472" i="100" s="1"/>
  <c r="E473" i="100"/>
  <c r="G473" i="100" s="1"/>
  <c r="E474" i="100"/>
  <c r="G474" i="100" s="1"/>
  <c r="E475" i="100"/>
  <c r="G475" i="100" s="1"/>
  <c r="E476" i="100"/>
  <c r="G476" i="100" s="1"/>
  <c r="E477" i="100"/>
  <c r="G477" i="100" s="1"/>
  <c r="E478" i="100"/>
  <c r="G478" i="100" s="1"/>
  <c r="E479" i="100"/>
  <c r="G479" i="100" s="1"/>
  <c r="E480" i="100"/>
  <c r="G480" i="100" s="1"/>
  <c r="E481" i="100"/>
  <c r="G481" i="100" s="1"/>
  <c r="E482" i="100"/>
  <c r="G482" i="100" s="1"/>
  <c r="E483" i="100"/>
  <c r="G483" i="100" s="1"/>
  <c r="E484" i="100"/>
  <c r="G484" i="100" s="1"/>
  <c r="E485" i="100"/>
  <c r="G485" i="100" s="1"/>
  <c r="E486" i="100"/>
  <c r="G486" i="100" s="1"/>
  <c r="E487" i="100"/>
  <c r="G487" i="100" s="1"/>
  <c r="E488" i="100"/>
  <c r="G488" i="100" s="1"/>
  <c r="E489" i="100"/>
  <c r="G489" i="100" s="1"/>
  <c r="E490" i="100"/>
  <c r="G490" i="100" s="1"/>
  <c r="E491" i="100"/>
  <c r="G491" i="100" s="1"/>
  <c r="E492" i="100"/>
  <c r="G492" i="100" s="1"/>
  <c r="E493" i="100"/>
  <c r="G493" i="100" s="1"/>
  <c r="E494" i="100"/>
  <c r="G494" i="100" s="1"/>
  <c r="E495" i="100"/>
  <c r="G495" i="100" s="1"/>
  <c r="E496" i="100"/>
  <c r="G496" i="100" s="1"/>
  <c r="E497" i="100"/>
  <c r="G497" i="100" s="1"/>
  <c r="E498" i="100"/>
  <c r="G498" i="100" s="1"/>
  <c r="E499" i="100"/>
  <c r="G499" i="100" s="1"/>
  <c r="E500" i="100"/>
  <c r="G500" i="100" s="1"/>
  <c r="E501" i="100"/>
  <c r="G501" i="100" s="1"/>
  <c r="E502" i="100"/>
  <c r="G502" i="100" s="1"/>
  <c r="E503" i="100"/>
  <c r="G503" i="100" s="1"/>
  <c r="E504" i="100"/>
  <c r="G504" i="100" s="1"/>
  <c r="E505" i="100"/>
  <c r="G505" i="100" s="1"/>
  <c r="E506" i="100"/>
  <c r="G506" i="100" s="1"/>
  <c r="E507" i="100"/>
  <c r="G507" i="100" s="1"/>
  <c r="E508" i="100"/>
  <c r="G508" i="100" s="1"/>
  <c r="E509" i="100"/>
  <c r="G509" i="100" s="1"/>
  <c r="E510" i="100"/>
  <c r="G510" i="100" s="1"/>
  <c r="E511" i="100"/>
  <c r="G511" i="100" s="1"/>
  <c r="E512" i="100"/>
  <c r="G512" i="100" s="1"/>
  <c r="E513" i="100"/>
  <c r="G513" i="100" s="1"/>
  <c r="E514" i="100"/>
  <c r="G514" i="100" s="1"/>
  <c r="E515" i="100"/>
  <c r="G515" i="100" s="1"/>
  <c r="E516" i="100"/>
  <c r="G516" i="100" s="1"/>
  <c r="E517" i="100"/>
  <c r="G517" i="100" s="1"/>
  <c r="E518" i="100"/>
  <c r="G518" i="100" s="1"/>
  <c r="E519" i="100"/>
  <c r="G519" i="100" s="1"/>
  <c r="E520" i="100"/>
  <c r="G520" i="100" s="1"/>
  <c r="E521" i="100"/>
  <c r="G521" i="100" s="1"/>
  <c r="E522" i="100"/>
  <c r="G522" i="100" s="1"/>
  <c r="E523" i="100"/>
  <c r="G523" i="100" s="1"/>
  <c r="E524" i="100"/>
  <c r="G524" i="100" s="1"/>
  <c r="E525" i="100"/>
  <c r="G525" i="100" s="1"/>
  <c r="E526" i="100"/>
  <c r="G526" i="100" s="1"/>
  <c r="E527" i="100"/>
  <c r="G527" i="100" s="1"/>
  <c r="E528" i="100"/>
  <c r="G528" i="100" s="1"/>
  <c r="E529" i="100"/>
  <c r="G529" i="100" s="1"/>
  <c r="E530" i="100"/>
  <c r="G530" i="100" s="1"/>
  <c r="E531" i="100"/>
  <c r="G531" i="100" s="1"/>
  <c r="E532" i="100"/>
  <c r="G532" i="100" s="1"/>
  <c r="E533" i="100"/>
  <c r="G533" i="100" s="1"/>
  <c r="E534" i="100"/>
  <c r="G534" i="100" s="1"/>
  <c r="E535" i="100"/>
  <c r="G535" i="100" s="1"/>
  <c r="E536" i="100"/>
  <c r="G536" i="100" s="1"/>
  <c r="E537" i="100"/>
  <c r="G537" i="100" s="1"/>
  <c r="E538" i="100"/>
  <c r="G538" i="100" s="1"/>
  <c r="E539" i="100"/>
  <c r="G539" i="100" s="1"/>
  <c r="E540" i="100"/>
  <c r="G540" i="100" s="1"/>
  <c r="E541" i="100"/>
  <c r="G541" i="100" s="1"/>
  <c r="E542" i="100"/>
  <c r="G542" i="100" s="1"/>
  <c r="E543" i="100"/>
  <c r="G543" i="100" s="1"/>
  <c r="E544" i="100"/>
  <c r="G544" i="100" s="1"/>
  <c r="E545" i="100"/>
  <c r="G545" i="100" s="1"/>
  <c r="E546" i="100"/>
  <c r="G546" i="100" s="1"/>
  <c r="E547" i="100"/>
  <c r="G547" i="100" s="1"/>
  <c r="E548" i="100"/>
  <c r="G548" i="100" s="1"/>
  <c r="E549" i="100"/>
  <c r="G549" i="100" s="1"/>
  <c r="E550" i="100"/>
  <c r="G550" i="100" s="1"/>
  <c r="E551" i="100"/>
  <c r="G551" i="100" s="1"/>
  <c r="E552" i="100"/>
  <c r="G552" i="100" s="1"/>
  <c r="E553" i="100"/>
  <c r="G553" i="100" s="1"/>
  <c r="E554" i="100"/>
  <c r="G554" i="100" s="1"/>
  <c r="E555" i="100"/>
  <c r="G555" i="100" s="1"/>
  <c r="E556" i="100"/>
  <c r="G556" i="100" s="1"/>
  <c r="E557" i="100"/>
  <c r="G557" i="100" s="1"/>
  <c r="E558" i="100"/>
  <c r="G558" i="100" s="1"/>
  <c r="E559" i="100"/>
  <c r="G559" i="100" s="1"/>
  <c r="E560" i="100"/>
  <c r="G560" i="100" s="1"/>
  <c r="E561" i="100"/>
  <c r="G561" i="100" s="1"/>
  <c r="E562" i="100"/>
  <c r="G562" i="100" s="1"/>
  <c r="E563" i="100"/>
  <c r="G563" i="100" s="1"/>
  <c r="E564" i="100"/>
  <c r="G564" i="100" s="1"/>
  <c r="E565" i="100"/>
  <c r="G565" i="100" s="1"/>
  <c r="E566" i="100"/>
  <c r="G566" i="100" s="1"/>
  <c r="E567" i="100"/>
  <c r="G567" i="100" s="1"/>
  <c r="E568" i="100"/>
  <c r="G568" i="100" s="1"/>
  <c r="E569" i="100"/>
  <c r="G569" i="100" s="1"/>
  <c r="E570" i="100"/>
  <c r="G570" i="100" s="1"/>
  <c r="E571" i="100"/>
  <c r="G571" i="100" s="1"/>
  <c r="E572" i="100"/>
  <c r="G572" i="100" s="1"/>
  <c r="E573" i="100"/>
  <c r="G573" i="100" s="1"/>
  <c r="E574" i="100"/>
  <c r="G574" i="100" s="1"/>
  <c r="E575" i="100"/>
  <c r="G575" i="100" s="1"/>
  <c r="E576" i="100"/>
  <c r="G576" i="100" s="1"/>
  <c r="E577" i="100"/>
  <c r="G577" i="100" s="1"/>
  <c r="E578" i="100"/>
  <c r="G578" i="100" s="1"/>
  <c r="E579" i="100"/>
  <c r="G579" i="100" s="1"/>
  <c r="E580" i="100"/>
  <c r="G580" i="100" s="1"/>
  <c r="E581" i="100"/>
  <c r="G581" i="100" s="1"/>
  <c r="E582" i="100"/>
  <c r="G582" i="100" s="1"/>
  <c r="E583" i="100"/>
  <c r="G583" i="100" s="1"/>
  <c r="E584" i="100"/>
  <c r="G584" i="100" s="1"/>
  <c r="E585" i="100"/>
  <c r="G585" i="100" s="1"/>
  <c r="E586" i="100"/>
  <c r="G586" i="100" s="1"/>
  <c r="E587" i="100"/>
  <c r="G587" i="100" s="1"/>
  <c r="E588" i="100"/>
  <c r="G588" i="100" s="1"/>
  <c r="E589" i="100"/>
  <c r="G589" i="100" s="1"/>
  <c r="E590" i="100"/>
  <c r="G590" i="100" s="1"/>
  <c r="E591" i="100"/>
  <c r="G591" i="100" s="1"/>
  <c r="E592" i="100"/>
  <c r="G592" i="100" s="1"/>
  <c r="E593" i="100"/>
  <c r="G593" i="100" s="1"/>
  <c r="E594" i="100"/>
  <c r="G594" i="100" s="1"/>
  <c r="E595" i="100"/>
  <c r="G595" i="100" s="1"/>
  <c r="E596" i="100"/>
  <c r="G596" i="100" s="1"/>
  <c r="E597" i="100"/>
  <c r="G597" i="100" s="1"/>
  <c r="E598" i="100"/>
  <c r="G598" i="100" s="1"/>
  <c r="E599" i="100"/>
  <c r="G599" i="100" s="1"/>
  <c r="E600" i="100"/>
  <c r="G600" i="100" s="1"/>
  <c r="E601" i="100"/>
  <c r="G601" i="100" s="1"/>
  <c r="E602" i="100"/>
  <c r="G602" i="100" s="1"/>
  <c r="E603" i="100"/>
  <c r="G603" i="100" s="1"/>
  <c r="E604" i="100"/>
  <c r="G604" i="100" s="1"/>
  <c r="E605" i="100"/>
  <c r="G605" i="100" s="1"/>
  <c r="E606" i="100"/>
  <c r="G606" i="100" s="1"/>
  <c r="E607" i="100"/>
  <c r="G607" i="100" s="1"/>
  <c r="E608" i="100"/>
  <c r="G608" i="100" s="1"/>
  <c r="E609" i="100"/>
  <c r="G609" i="100" s="1"/>
  <c r="E610" i="100"/>
  <c r="G610" i="100" s="1"/>
  <c r="E611" i="100"/>
  <c r="G611" i="100" s="1"/>
  <c r="E612" i="100"/>
  <c r="G612" i="100" s="1"/>
  <c r="E613" i="100"/>
  <c r="G613" i="100" s="1"/>
  <c r="E614" i="100"/>
  <c r="G614" i="100" s="1"/>
  <c r="E615" i="100"/>
  <c r="G615" i="100" s="1"/>
  <c r="E616" i="100"/>
  <c r="G616" i="100" s="1"/>
  <c r="E617" i="100"/>
  <c r="G617" i="100" s="1"/>
  <c r="E618" i="100"/>
  <c r="G618" i="100" s="1"/>
  <c r="E619" i="100"/>
  <c r="G619" i="100" s="1"/>
  <c r="E620" i="100"/>
  <c r="G620" i="100" s="1"/>
  <c r="E621" i="100"/>
  <c r="G621" i="100" s="1"/>
  <c r="E622" i="100"/>
  <c r="G622" i="100" s="1"/>
  <c r="E623" i="100"/>
  <c r="G623" i="100" s="1"/>
  <c r="E624" i="100"/>
  <c r="G624" i="100" s="1"/>
  <c r="E625" i="100"/>
  <c r="G625" i="100" s="1"/>
  <c r="E626" i="100"/>
  <c r="G626" i="100" s="1"/>
  <c r="E627" i="100"/>
  <c r="G627" i="100" s="1"/>
  <c r="E628" i="100"/>
  <c r="G628" i="100" s="1"/>
  <c r="E629" i="100"/>
  <c r="G629" i="100" s="1"/>
  <c r="E630" i="100"/>
  <c r="G630" i="100" s="1"/>
  <c r="E631" i="100"/>
  <c r="G631" i="100" s="1"/>
  <c r="E632" i="100"/>
  <c r="G632" i="100" s="1"/>
  <c r="E633" i="100"/>
  <c r="G633" i="100" s="1"/>
  <c r="E634" i="100"/>
  <c r="G634" i="100" s="1"/>
  <c r="E635" i="100"/>
  <c r="G635" i="100" s="1"/>
  <c r="E636" i="100"/>
  <c r="G636" i="100" s="1"/>
  <c r="E637" i="100"/>
  <c r="G637" i="100" s="1"/>
  <c r="E638" i="100"/>
  <c r="G638" i="100" s="1"/>
  <c r="E639" i="100"/>
  <c r="G639" i="100" s="1"/>
  <c r="E640" i="100"/>
  <c r="G640" i="100" s="1"/>
  <c r="E641" i="100"/>
  <c r="G641" i="100" s="1"/>
  <c r="E642" i="100"/>
  <c r="G642" i="100" s="1"/>
  <c r="E643" i="100"/>
  <c r="G643" i="100" s="1"/>
  <c r="E644" i="100"/>
  <c r="G644" i="100" s="1"/>
  <c r="E645" i="100"/>
  <c r="G645" i="100" s="1"/>
  <c r="E646" i="100"/>
  <c r="G646" i="100" s="1"/>
  <c r="E647" i="100"/>
  <c r="G647" i="100" s="1"/>
  <c r="E648" i="100"/>
  <c r="G648" i="100" s="1"/>
  <c r="E649" i="100"/>
  <c r="G649" i="100" s="1"/>
  <c r="E650" i="100"/>
  <c r="G650" i="100" s="1"/>
  <c r="E651" i="100"/>
  <c r="G651" i="100" s="1"/>
  <c r="E652" i="100"/>
  <c r="G652" i="100" s="1"/>
  <c r="E653" i="100"/>
  <c r="G653" i="100" s="1"/>
  <c r="E654" i="100"/>
  <c r="G654" i="100" s="1"/>
  <c r="E655" i="100"/>
  <c r="G655" i="100" s="1"/>
  <c r="E656" i="100"/>
  <c r="G656" i="100" s="1"/>
  <c r="E657" i="100"/>
  <c r="G657" i="100" s="1"/>
  <c r="E658" i="100"/>
  <c r="G658" i="100" s="1"/>
  <c r="E659" i="100"/>
  <c r="G659" i="100" s="1"/>
  <c r="E660" i="100"/>
  <c r="G660" i="100" s="1"/>
  <c r="E661" i="100"/>
  <c r="G661" i="100" s="1"/>
  <c r="E662" i="100"/>
  <c r="G662" i="100" s="1"/>
  <c r="E663" i="100"/>
  <c r="G663" i="100" s="1"/>
  <c r="E664" i="100"/>
  <c r="G664" i="100" s="1"/>
  <c r="E665" i="100"/>
  <c r="G665" i="100" s="1"/>
  <c r="E666" i="100"/>
  <c r="G666" i="100" s="1"/>
  <c r="E667" i="100"/>
  <c r="G667" i="100" s="1"/>
  <c r="E668" i="100"/>
  <c r="G668" i="100" s="1"/>
  <c r="E669" i="100"/>
  <c r="G669" i="100" s="1"/>
  <c r="E670" i="100"/>
  <c r="G670" i="100" s="1"/>
  <c r="E671" i="100"/>
  <c r="G671" i="100" s="1"/>
  <c r="E672" i="100"/>
  <c r="G672" i="100" s="1"/>
  <c r="E673" i="100"/>
  <c r="G673" i="100" s="1"/>
  <c r="E674" i="100"/>
  <c r="G674" i="100" s="1"/>
  <c r="E675" i="100"/>
  <c r="G675" i="100" s="1"/>
  <c r="E676" i="100"/>
  <c r="G676" i="100" s="1"/>
  <c r="E677" i="100"/>
  <c r="G677" i="100" s="1"/>
  <c r="E678" i="100"/>
  <c r="G678" i="100" s="1"/>
  <c r="E679" i="100"/>
  <c r="G679" i="100" s="1"/>
  <c r="E680" i="100"/>
  <c r="G680" i="100" s="1"/>
  <c r="E681" i="100"/>
  <c r="G681" i="100" s="1"/>
  <c r="E682" i="100"/>
  <c r="G682" i="100" s="1"/>
  <c r="E683" i="100"/>
  <c r="G683" i="100" s="1"/>
  <c r="E684" i="100"/>
  <c r="G684" i="100" s="1"/>
  <c r="E685" i="100"/>
  <c r="G685" i="100" s="1"/>
  <c r="E686" i="100"/>
  <c r="G686" i="100" s="1"/>
  <c r="E687" i="100"/>
  <c r="G687" i="100" s="1"/>
  <c r="E688" i="100"/>
  <c r="G688" i="100" s="1"/>
  <c r="E689" i="100"/>
  <c r="G689" i="100" s="1"/>
  <c r="E690" i="100"/>
  <c r="G690" i="100" s="1"/>
  <c r="E691" i="100"/>
  <c r="G691" i="100" s="1"/>
  <c r="E692" i="100"/>
  <c r="G692" i="100" s="1"/>
  <c r="E693" i="100"/>
  <c r="G693" i="100" s="1"/>
  <c r="E694" i="100"/>
  <c r="G694" i="100" s="1"/>
  <c r="E695" i="100"/>
  <c r="E696" i="100"/>
  <c r="E697" i="100"/>
  <c r="E698" i="100"/>
  <c r="E699" i="100"/>
  <c r="E700" i="100"/>
  <c r="E701" i="100"/>
  <c r="E702" i="100"/>
  <c r="E703" i="100"/>
  <c r="E704" i="100"/>
  <c r="E705" i="100"/>
  <c r="E706" i="100"/>
  <c r="E707" i="100"/>
  <c r="E708" i="100"/>
  <c r="E709" i="100"/>
  <c r="E710" i="100"/>
  <c r="E711" i="100"/>
  <c r="E712" i="100"/>
  <c r="E713" i="100"/>
  <c r="E714" i="100"/>
  <c r="E715" i="100"/>
  <c r="E716" i="100"/>
  <c r="E717" i="100"/>
  <c r="E718" i="100"/>
  <c r="E719" i="100"/>
  <c r="E720" i="100"/>
  <c r="E721" i="100"/>
  <c r="E722" i="100"/>
  <c r="E723" i="100"/>
  <c r="E724" i="100"/>
  <c r="E725" i="100"/>
  <c r="E726" i="100"/>
  <c r="E727" i="100"/>
  <c r="E728" i="100"/>
  <c r="E729" i="100"/>
  <c r="E730" i="100"/>
  <c r="E731" i="100"/>
  <c r="E732" i="100"/>
  <c r="E733" i="100"/>
  <c r="E734" i="100"/>
  <c r="E735" i="100"/>
  <c r="E736" i="100"/>
  <c r="E737" i="100"/>
  <c r="E738" i="100"/>
  <c r="E739" i="100"/>
  <c r="E740" i="100"/>
  <c r="E741" i="100"/>
  <c r="E742" i="100"/>
  <c r="E743" i="100"/>
  <c r="E744" i="100"/>
  <c r="E745" i="100"/>
  <c r="E746" i="100"/>
  <c r="E747" i="100"/>
  <c r="E748" i="100"/>
  <c r="E749" i="100"/>
  <c r="E750" i="100"/>
  <c r="E751" i="100"/>
  <c r="E752" i="100"/>
  <c r="E753" i="100"/>
  <c r="E754" i="100"/>
  <c r="E755" i="100"/>
  <c r="E756" i="100"/>
  <c r="E757" i="100"/>
  <c r="E758" i="100"/>
  <c r="E759" i="100"/>
  <c r="E760" i="100"/>
  <c r="E761" i="100"/>
  <c r="E762" i="100"/>
  <c r="E763" i="100"/>
  <c r="E764" i="100"/>
  <c r="E765" i="100"/>
  <c r="E766" i="100"/>
  <c r="E767" i="100"/>
  <c r="E768" i="100"/>
  <c r="E769" i="100"/>
  <c r="E770" i="100"/>
  <c r="E771" i="100"/>
  <c r="E772" i="100"/>
  <c r="E773" i="100"/>
  <c r="E774" i="100"/>
  <c r="E775" i="100"/>
  <c r="E776" i="100"/>
  <c r="E777" i="100"/>
  <c r="E778" i="100"/>
  <c r="E779" i="100"/>
  <c r="E780" i="100"/>
  <c r="E781" i="100"/>
  <c r="E782" i="100"/>
  <c r="E783" i="100"/>
  <c r="E784" i="100"/>
  <c r="E785" i="100"/>
  <c r="E786" i="100"/>
  <c r="E787" i="100"/>
  <c r="E788" i="100"/>
  <c r="E789" i="100"/>
  <c r="E790" i="100"/>
  <c r="E791" i="100"/>
  <c r="E792" i="100"/>
  <c r="E793" i="100"/>
  <c r="E794" i="100"/>
  <c r="E795" i="100"/>
  <c r="E796" i="100"/>
  <c r="E797" i="100"/>
  <c r="E798" i="100"/>
  <c r="E799" i="100"/>
  <c r="E800" i="100"/>
  <c r="E801" i="100"/>
  <c r="E802" i="100"/>
  <c r="E803" i="100"/>
  <c r="E804" i="100"/>
  <c r="E805" i="100"/>
  <c r="E806" i="100"/>
  <c r="E807" i="100"/>
  <c r="E808" i="100"/>
  <c r="E809" i="100"/>
  <c r="E810" i="100"/>
  <c r="E811" i="100"/>
  <c r="E812" i="100"/>
  <c r="E813" i="100"/>
  <c r="E814" i="100"/>
  <c r="E815" i="100"/>
  <c r="E816" i="100"/>
  <c r="E817" i="100"/>
  <c r="E818" i="100"/>
  <c r="E819" i="100"/>
  <c r="E820" i="100"/>
  <c r="E821" i="100"/>
  <c r="E822" i="100"/>
  <c r="E823" i="100"/>
  <c r="E824" i="100"/>
  <c r="E825" i="100"/>
  <c r="E826" i="100"/>
  <c r="E827" i="100"/>
  <c r="E828" i="100"/>
  <c r="E829" i="100"/>
  <c r="E830" i="100"/>
  <c r="E831" i="100"/>
  <c r="E832" i="100"/>
  <c r="E833" i="100"/>
  <c r="E834" i="100"/>
  <c r="E835" i="100"/>
  <c r="E836" i="100"/>
  <c r="E837" i="100"/>
  <c r="E838" i="100"/>
  <c r="E839" i="100"/>
  <c r="E840" i="100"/>
  <c r="E841" i="100"/>
  <c r="E842" i="100"/>
  <c r="E843" i="100"/>
  <c r="E844" i="100"/>
  <c r="E845" i="100"/>
  <c r="E846" i="100"/>
  <c r="E847" i="100"/>
  <c r="E848" i="100"/>
  <c r="E849" i="100"/>
  <c r="E850" i="100"/>
  <c r="E851" i="100"/>
  <c r="E852" i="100"/>
  <c r="E853" i="100"/>
  <c r="E854" i="100"/>
  <c r="E855" i="100"/>
  <c r="E856" i="100"/>
  <c r="E857" i="100"/>
  <c r="E858" i="100"/>
  <c r="E859" i="100"/>
  <c r="E860" i="100"/>
  <c r="E861" i="100"/>
  <c r="E862" i="100"/>
  <c r="E863" i="100"/>
  <c r="E864" i="100"/>
  <c r="E865" i="100"/>
  <c r="E866" i="100"/>
  <c r="E867" i="100"/>
  <c r="E868" i="100"/>
  <c r="E869" i="100"/>
  <c r="E870" i="100"/>
  <c r="E871" i="100"/>
  <c r="E872" i="100"/>
  <c r="E873" i="100"/>
  <c r="E874" i="100"/>
  <c r="E875" i="100"/>
  <c r="E876" i="100"/>
  <c r="E877" i="100"/>
  <c r="E878" i="100"/>
  <c r="E879" i="100"/>
  <c r="E880" i="100"/>
  <c r="E881" i="100"/>
  <c r="E882" i="100"/>
  <c r="E883" i="100"/>
  <c r="E884" i="100"/>
  <c r="E885" i="100"/>
  <c r="E886" i="100"/>
  <c r="E887" i="100"/>
  <c r="E888" i="100"/>
  <c r="E889" i="100"/>
  <c r="E890" i="100"/>
  <c r="E891" i="100"/>
  <c r="E892" i="100"/>
  <c r="E893" i="100"/>
  <c r="E894" i="100"/>
  <c r="E895" i="100"/>
  <c r="E896" i="100"/>
  <c r="E897" i="100"/>
  <c r="E898" i="100"/>
  <c r="E899" i="100"/>
  <c r="E900" i="100"/>
  <c r="E901" i="100"/>
  <c r="E902" i="100"/>
  <c r="E903" i="100"/>
  <c r="E904" i="100"/>
  <c r="E905" i="100"/>
  <c r="E906" i="100"/>
  <c r="E907" i="100"/>
  <c r="E908" i="100"/>
  <c r="E909" i="100"/>
  <c r="E910" i="100"/>
  <c r="E911" i="100"/>
  <c r="E912" i="100"/>
  <c r="E913" i="100"/>
  <c r="E914" i="100"/>
  <c r="E915" i="100"/>
  <c r="E916" i="100"/>
  <c r="E917" i="100"/>
  <c r="E918" i="100"/>
  <c r="E919" i="100"/>
  <c r="E920" i="100"/>
  <c r="E921" i="100"/>
  <c r="E922" i="100"/>
  <c r="E923" i="100"/>
  <c r="E924" i="100"/>
  <c r="E925" i="100"/>
  <c r="E926" i="100"/>
  <c r="E927" i="100"/>
  <c r="E928" i="100"/>
  <c r="E929" i="100"/>
  <c r="E930" i="100"/>
  <c r="E931" i="100"/>
  <c r="E932" i="100"/>
  <c r="E933" i="100"/>
  <c r="E934" i="100"/>
  <c r="E935" i="100"/>
  <c r="E936" i="100"/>
  <c r="E937" i="100"/>
  <c r="E938" i="100"/>
  <c r="E939" i="100"/>
  <c r="E940" i="100"/>
  <c r="E941" i="100"/>
  <c r="E942" i="100"/>
  <c r="E943" i="100"/>
  <c r="E944" i="100"/>
  <c r="E945" i="100"/>
  <c r="E946" i="100"/>
  <c r="E947" i="100"/>
  <c r="E948" i="100"/>
  <c r="E949" i="100"/>
  <c r="E950" i="100"/>
  <c r="E951" i="100"/>
  <c r="E952" i="100"/>
  <c r="E953" i="100"/>
  <c r="E954" i="100"/>
  <c r="E955" i="100"/>
  <c r="E956" i="100"/>
  <c r="E957" i="100"/>
  <c r="E958" i="100"/>
  <c r="E959" i="100"/>
  <c r="E960" i="100"/>
  <c r="E961" i="100"/>
  <c r="E962" i="100"/>
  <c r="E963" i="100"/>
  <c r="E964" i="100"/>
  <c r="E965" i="100"/>
  <c r="E966" i="100"/>
  <c r="E967" i="100"/>
  <c r="E968" i="100"/>
  <c r="E969" i="100"/>
  <c r="E970" i="100"/>
  <c r="E971" i="100"/>
  <c r="E972" i="100"/>
  <c r="E973" i="100"/>
  <c r="E974" i="100"/>
  <c r="E975" i="100"/>
  <c r="E976" i="100"/>
  <c r="E977" i="100"/>
  <c r="E978" i="100"/>
  <c r="E979" i="100"/>
  <c r="E980" i="100"/>
  <c r="E981" i="100"/>
  <c r="E982" i="100"/>
  <c r="E983" i="100"/>
  <c r="E984" i="100"/>
  <c r="E985" i="100"/>
  <c r="E986" i="100"/>
  <c r="E987" i="100"/>
  <c r="E988" i="100"/>
  <c r="E989" i="100"/>
  <c r="E990" i="100"/>
  <c r="E991" i="100"/>
  <c r="E992" i="100"/>
  <c r="E993" i="100"/>
  <c r="E994" i="100"/>
  <c r="E995" i="100"/>
  <c r="E996" i="100"/>
  <c r="E997" i="100"/>
  <c r="E998" i="100"/>
  <c r="E999" i="100"/>
  <c r="E1000" i="100"/>
  <c r="E1001" i="100"/>
  <c r="E1002" i="100"/>
  <c r="E1003" i="100"/>
  <c r="E1004" i="100"/>
  <c r="E1005" i="100"/>
  <c r="E1006" i="100"/>
  <c r="E1007" i="100"/>
  <c r="E1008" i="100"/>
  <c r="E1009" i="100"/>
  <c r="E1010" i="100"/>
  <c r="E1011" i="100"/>
  <c r="E1012" i="100"/>
  <c r="E1013" i="100"/>
  <c r="E1014" i="100"/>
  <c r="E1015" i="100"/>
  <c r="E1016" i="100"/>
  <c r="E1017" i="100"/>
  <c r="E1018" i="100"/>
  <c r="E1019" i="100"/>
  <c r="E1020" i="100"/>
  <c r="E1021" i="100"/>
  <c r="E1022" i="100"/>
  <c r="E1023" i="100"/>
  <c r="E1024" i="100"/>
  <c r="E1025" i="100"/>
  <c r="E1026" i="100"/>
  <c r="E1027" i="100"/>
  <c r="E1028" i="100"/>
  <c r="E1029" i="100"/>
  <c r="E1030" i="100"/>
  <c r="E1031" i="100"/>
  <c r="E1032" i="100"/>
  <c r="E1033" i="100"/>
  <c r="E1034" i="100"/>
  <c r="E1035" i="100"/>
  <c r="E1036" i="100"/>
  <c r="E1037" i="100"/>
  <c r="E1038" i="100"/>
  <c r="E1039" i="100"/>
  <c r="E1040" i="100"/>
  <c r="E1041" i="100"/>
  <c r="E1042" i="100"/>
  <c r="E1043" i="100"/>
  <c r="E1044" i="100"/>
  <c r="E1045" i="100"/>
  <c r="E1046" i="100"/>
  <c r="E1047" i="100"/>
  <c r="E1048" i="100"/>
  <c r="E1049" i="100"/>
  <c r="E1050" i="100"/>
  <c r="E1051" i="100"/>
  <c r="E1052" i="100"/>
  <c r="E1053" i="100"/>
  <c r="E1054" i="100"/>
  <c r="E1055" i="100"/>
  <c r="E1056" i="100"/>
  <c r="E1057" i="100"/>
  <c r="E1058" i="100"/>
  <c r="E1059" i="100"/>
  <c r="E1060" i="100"/>
  <c r="E1061" i="100"/>
  <c r="E1062" i="100"/>
  <c r="E1063" i="100"/>
  <c r="E1064" i="100"/>
  <c r="E1065" i="100"/>
  <c r="E1066" i="100"/>
  <c r="E1067" i="100"/>
  <c r="E1068" i="100"/>
  <c r="E1069" i="100"/>
  <c r="E1070" i="100"/>
  <c r="E1071" i="100"/>
  <c r="E1072" i="100"/>
  <c r="E1073" i="100"/>
  <c r="E1074" i="100"/>
  <c r="E1075" i="100"/>
  <c r="E1076" i="100"/>
  <c r="E1077" i="100"/>
  <c r="E1078" i="100"/>
  <c r="E1079" i="100"/>
  <c r="E1080" i="100"/>
  <c r="E1081" i="100"/>
  <c r="E1082" i="100"/>
  <c r="E1083" i="100"/>
  <c r="E1084" i="100"/>
  <c r="E1085" i="100"/>
  <c r="E1086" i="100"/>
  <c r="E1087" i="100"/>
  <c r="E1088" i="100"/>
  <c r="E1089" i="100"/>
  <c r="E1090" i="100"/>
  <c r="E1091" i="100"/>
  <c r="E1092" i="100"/>
  <c r="E1093" i="100"/>
  <c r="E1094" i="100"/>
  <c r="E1095" i="100"/>
  <c r="E1096" i="100"/>
  <c r="E1097" i="100"/>
  <c r="E1098" i="100"/>
  <c r="E1099" i="100"/>
  <c r="E1100" i="100"/>
  <c r="E1101" i="100"/>
  <c r="E1102" i="100"/>
  <c r="E1103" i="100"/>
  <c r="E1104" i="100"/>
  <c r="E1105" i="100"/>
  <c r="E1106" i="100"/>
  <c r="E1107" i="100"/>
  <c r="E1108" i="100"/>
  <c r="E1109" i="100"/>
  <c r="E1110" i="100"/>
  <c r="E1111" i="100"/>
  <c r="E1112" i="100"/>
  <c r="E1113" i="100"/>
  <c r="E1114" i="100"/>
  <c r="E1115" i="100"/>
  <c r="E1116" i="100"/>
  <c r="E1117" i="100"/>
  <c r="E1118" i="100"/>
  <c r="E1119" i="100"/>
  <c r="E1120" i="100"/>
  <c r="E1121" i="100"/>
  <c r="E1122" i="100"/>
  <c r="E1123" i="100"/>
  <c r="E1124" i="100"/>
  <c r="E1125" i="100"/>
  <c r="E1126" i="100"/>
  <c r="E1127" i="100"/>
  <c r="E1128" i="100"/>
  <c r="E1129" i="100"/>
  <c r="E1130" i="100"/>
  <c r="E1131" i="100"/>
  <c r="E1132" i="100"/>
  <c r="E1133" i="100"/>
  <c r="E1134" i="100"/>
  <c r="E1135" i="100"/>
  <c r="E1136" i="100"/>
  <c r="E1137" i="100"/>
  <c r="E1138" i="100"/>
  <c r="E1139" i="100"/>
  <c r="E1140" i="100"/>
  <c r="E1141" i="100"/>
  <c r="E1142" i="100"/>
  <c r="E1143" i="100"/>
  <c r="E1144" i="100"/>
  <c r="E1145" i="100"/>
  <c r="E1146" i="100"/>
  <c r="E1147" i="100"/>
  <c r="E1148" i="100"/>
  <c r="E1149" i="100"/>
  <c r="E1150" i="100"/>
  <c r="E1151" i="100"/>
  <c r="E1152" i="100"/>
  <c r="E1153" i="100"/>
  <c r="E1154" i="100"/>
  <c r="E1155" i="100"/>
  <c r="E1156" i="100"/>
  <c r="E1157" i="100"/>
  <c r="E1158" i="100"/>
  <c r="E1159" i="100"/>
  <c r="E1160" i="100"/>
  <c r="E1161" i="100"/>
  <c r="E1162" i="100"/>
  <c r="E1163" i="100"/>
  <c r="E1164" i="100"/>
  <c r="E1165" i="100"/>
  <c r="E1166" i="100"/>
  <c r="E1167" i="100"/>
  <c r="E1168" i="100"/>
  <c r="E1169" i="100"/>
  <c r="E1170" i="100"/>
  <c r="E1171" i="100"/>
  <c r="E1172" i="100"/>
  <c r="E1173" i="100"/>
  <c r="E1174" i="100"/>
  <c r="E1175" i="100"/>
  <c r="E1176" i="100"/>
  <c r="E1177" i="100"/>
  <c r="E1178" i="100"/>
  <c r="E1179" i="100"/>
  <c r="E1180" i="100"/>
  <c r="E1181" i="100"/>
  <c r="E1182" i="100"/>
  <c r="E1183" i="100"/>
  <c r="E1184" i="100"/>
  <c r="E1185" i="100"/>
  <c r="E1186" i="100"/>
  <c r="E1187" i="100"/>
  <c r="E1188" i="100"/>
  <c r="E1189" i="100"/>
  <c r="E1190" i="100"/>
  <c r="E1191" i="100"/>
  <c r="E1192" i="100"/>
  <c r="E1193" i="100"/>
  <c r="E1194" i="100"/>
  <c r="E1195" i="100"/>
  <c r="E1196" i="100"/>
  <c r="E1197" i="100"/>
  <c r="E1198" i="100"/>
  <c r="E1199" i="100"/>
  <c r="E1200" i="100"/>
  <c r="E1201" i="100"/>
  <c r="E1202" i="100"/>
  <c r="E1203" i="100"/>
  <c r="E1204" i="100"/>
  <c r="E1205" i="100"/>
  <c r="E1206" i="100"/>
  <c r="E1207" i="100"/>
  <c r="E1208" i="100"/>
  <c r="E1209" i="100"/>
  <c r="E1210" i="100"/>
  <c r="B3" i="4"/>
  <c r="B4" i="4"/>
  <c r="B5" i="4"/>
  <c r="B6" i="4"/>
  <c r="B7" i="4"/>
  <c r="B8" i="4"/>
  <c r="B9" i="4"/>
  <c r="B10" i="4"/>
  <c r="B11" i="4"/>
  <c r="B2" i="4"/>
  <c r="G2" i="110"/>
  <c r="G3" i="110"/>
  <c r="G4" i="110"/>
  <c r="G5" i="110"/>
  <c r="G6" i="110"/>
  <c r="G7" i="110"/>
  <c r="G8" i="110"/>
  <c r="G9" i="110"/>
  <c r="G10" i="110"/>
  <c r="G11" i="110"/>
  <c r="G12" i="110"/>
  <c r="G13" i="110"/>
  <c r="AH44" i="110"/>
  <c r="AF7" i="110"/>
  <c r="AH13" i="110"/>
  <c r="Z13" i="110"/>
  <c r="V13" i="110"/>
  <c r="U13" i="110"/>
  <c r="S13" i="110"/>
  <c r="R13" i="110"/>
  <c r="Q13" i="110"/>
  <c r="P13" i="110"/>
  <c r="O13" i="110"/>
  <c r="N13" i="110"/>
  <c r="K13" i="110"/>
  <c r="J13" i="110"/>
  <c r="I13" i="110"/>
  <c r="H13" i="110"/>
  <c r="Y13" i="110"/>
  <c r="F13" i="110"/>
  <c r="E13" i="110"/>
  <c r="AH12" i="110"/>
  <c r="Z12" i="110"/>
  <c r="V12" i="110"/>
  <c r="U12" i="110"/>
  <c r="S12" i="110"/>
  <c r="R12" i="110"/>
  <c r="Q12" i="110"/>
  <c r="P12" i="110"/>
  <c r="O12" i="110"/>
  <c r="N12" i="110"/>
  <c r="K12" i="110"/>
  <c r="J12" i="110"/>
  <c r="I12" i="110"/>
  <c r="H12" i="110"/>
  <c r="Y12" i="110"/>
  <c r="F12" i="110"/>
  <c r="E12" i="110"/>
  <c r="AH11" i="110"/>
  <c r="Z11" i="110"/>
  <c r="V11" i="110"/>
  <c r="U11" i="110"/>
  <c r="S11" i="110"/>
  <c r="R11" i="110"/>
  <c r="R47" i="110" s="1"/>
  <c r="Q11" i="110"/>
  <c r="P11" i="110"/>
  <c r="O11" i="110"/>
  <c r="N11" i="110"/>
  <c r="K11" i="110"/>
  <c r="J11" i="110"/>
  <c r="I11" i="110"/>
  <c r="H11" i="110"/>
  <c r="Y11" i="110"/>
  <c r="F11" i="110"/>
  <c r="E11" i="110"/>
  <c r="G47" i="110"/>
  <c r="AH46" i="110"/>
  <c r="AH10" i="110"/>
  <c r="Z10" i="110"/>
  <c r="V10" i="110"/>
  <c r="U10" i="110"/>
  <c r="S10" i="110"/>
  <c r="R10" i="110"/>
  <c r="Q10" i="110"/>
  <c r="P10" i="110"/>
  <c r="O10" i="110"/>
  <c r="N10" i="110"/>
  <c r="K10" i="110"/>
  <c r="J10" i="110"/>
  <c r="I10" i="110"/>
  <c r="H10" i="110"/>
  <c r="Y10" i="110"/>
  <c r="F10" i="110"/>
  <c r="E10" i="110"/>
  <c r="AH9" i="110"/>
  <c r="Z9" i="110"/>
  <c r="V9" i="110"/>
  <c r="U9" i="110"/>
  <c r="S9" i="110"/>
  <c r="R9" i="110"/>
  <c r="Q9" i="110"/>
  <c r="P9" i="110"/>
  <c r="O9" i="110"/>
  <c r="N9" i="110"/>
  <c r="K9" i="110"/>
  <c r="J9" i="110"/>
  <c r="I9" i="110"/>
  <c r="H9" i="110"/>
  <c r="Y9" i="110"/>
  <c r="F9" i="110"/>
  <c r="E9" i="110"/>
  <c r="AH8" i="110"/>
  <c r="Z8" i="110"/>
  <c r="V8" i="110"/>
  <c r="U8" i="110"/>
  <c r="S8" i="110"/>
  <c r="R8" i="110"/>
  <c r="Q8" i="110"/>
  <c r="Q46" i="110" s="1"/>
  <c r="P8" i="110"/>
  <c r="P46" i="110" s="1"/>
  <c r="O8" i="110"/>
  <c r="O46" i="110" s="1"/>
  <c r="N8" i="110"/>
  <c r="N46" i="110" s="1"/>
  <c r="K8" i="110"/>
  <c r="J8" i="110"/>
  <c r="J46" i="110" s="1"/>
  <c r="I8" i="110"/>
  <c r="H8" i="110"/>
  <c r="H46" i="110" s="1"/>
  <c r="Y8" i="110"/>
  <c r="Y46" i="110" s="1"/>
  <c r="F8" i="110"/>
  <c r="E8" i="110"/>
  <c r="E46" i="110" s="1"/>
  <c r="G46" i="110"/>
  <c r="AH45" i="110"/>
  <c r="AH7" i="110"/>
  <c r="Z7" i="110"/>
  <c r="V7" i="110"/>
  <c r="U7" i="110"/>
  <c r="S7" i="110"/>
  <c r="R7" i="110"/>
  <c r="Q7" i="110"/>
  <c r="P7" i="110"/>
  <c r="O7" i="110"/>
  <c r="N7" i="110"/>
  <c r="K7" i="110"/>
  <c r="J7" i="110"/>
  <c r="I7" i="110"/>
  <c r="H7" i="110"/>
  <c r="Y7" i="110"/>
  <c r="F7" i="110"/>
  <c r="E7" i="110"/>
  <c r="AH6" i="110"/>
  <c r="Z6" i="110"/>
  <c r="V6" i="110"/>
  <c r="U6" i="110"/>
  <c r="S6" i="110"/>
  <c r="R6" i="110"/>
  <c r="Q6" i="110"/>
  <c r="P6" i="110"/>
  <c r="O6" i="110"/>
  <c r="N6" i="110"/>
  <c r="K6" i="110"/>
  <c r="J6" i="110"/>
  <c r="I6" i="110"/>
  <c r="H6" i="110"/>
  <c r="Y6" i="110"/>
  <c r="F6" i="110"/>
  <c r="E6" i="110"/>
  <c r="AH5" i="110"/>
  <c r="Z5" i="110"/>
  <c r="V5" i="110"/>
  <c r="U5" i="110"/>
  <c r="S5" i="110"/>
  <c r="R5" i="110"/>
  <c r="R45" i="110" s="1"/>
  <c r="Q5" i="110"/>
  <c r="Q45" i="110" s="1"/>
  <c r="P5" i="110"/>
  <c r="P45" i="110" s="1"/>
  <c r="O5" i="110"/>
  <c r="N5" i="110"/>
  <c r="K5" i="110"/>
  <c r="J5" i="110"/>
  <c r="J45" i="110" s="1"/>
  <c r="I5" i="110"/>
  <c r="I45" i="110" s="1"/>
  <c r="H5" i="110"/>
  <c r="H45" i="110" s="1"/>
  <c r="Y5" i="110"/>
  <c r="F5" i="110"/>
  <c r="E5" i="110"/>
  <c r="AH4" i="110"/>
  <c r="Z4" i="110"/>
  <c r="V4" i="110"/>
  <c r="U4" i="110"/>
  <c r="S4" i="110"/>
  <c r="R4" i="110"/>
  <c r="Q4" i="110"/>
  <c r="P4" i="110"/>
  <c r="O4" i="110"/>
  <c r="N4" i="110"/>
  <c r="K4" i="110"/>
  <c r="J4" i="110"/>
  <c r="I4" i="110"/>
  <c r="H4" i="110"/>
  <c r="Y4" i="110"/>
  <c r="F4" i="110"/>
  <c r="E4" i="110"/>
  <c r="AH3" i="110"/>
  <c r="Z3" i="110"/>
  <c r="V3" i="110"/>
  <c r="U3" i="110"/>
  <c r="S3" i="110"/>
  <c r="R3" i="110"/>
  <c r="Q3" i="110"/>
  <c r="P3" i="110"/>
  <c r="O3" i="110"/>
  <c r="N3" i="110"/>
  <c r="K3" i="110"/>
  <c r="J3" i="110"/>
  <c r="I3" i="110"/>
  <c r="H3" i="110"/>
  <c r="Y3" i="110"/>
  <c r="F3" i="110"/>
  <c r="E3" i="110"/>
  <c r="AH2" i="110"/>
  <c r="V2" i="110"/>
  <c r="U2" i="110"/>
  <c r="S2" i="110"/>
  <c r="R2" i="110"/>
  <c r="R44" i="110" s="1"/>
  <c r="Q2" i="110"/>
  <c r="Q44" i="110" s="1"/>
  <c r="P2" i="110"/>
  <c r="O2" i="110"/>
  <c r="O44" i="110" s="1"/>
  <c r="N2" i="110"/>
  <c r="N44" i="110" s="1"/>
  <c r="K2" i="110"/>
  <c r="J2" i="110"/>
  <c r="J44" i="110" s="1"/>
  <c r="I2" i="110"/>
  <c r="H2" i="110"/>
  <c r="H44" i="110" s="1"/>
  <c r="Y2" i="110"/>
  <c r="Y44" i="110" s="1"/>
  <c r="F2" i="110"/>
  <c r="E2" i="110"/>
  <c r="C2" i="110"/>
  <c r="B2" i="110"/>
  <c r="BK2" i="109"/>
  <c r="BJ2" i="109"/>
  <c r="BE2" i="109"/>
  <c r="H1" i="109"/>
  <c r="J1" i="109" s="1"/>
  <c r="V13" i="5"/>
  <c r="P1" i="108"/>
  <c r="C1" i="109" s="1"/>
  <c r="P2" i="108"/>
  <c r="C2" i="109" s="1"/>
  <c r="O2" i="108"/>
  <c r="A2" i="109" s="1"/>
  <c r="O1" i="108"/>
  <c r="A1" i="109" s="1"/>
  <c r="O3" i="108"/>
  <c r="A3" i="109" s="1"/>
  <c r="E2" i="108"/>
  <c r="C2" i="108"/>
  <c r="I3" i="108"/>
  <c r="H911" i="100"/>
  <c r="H912" i="100"/>
  <c r="H913" i="100"/>
  <c r="H914" i="100"/>
  <c r="H915" i="100"/>
  <c r="H916" i="100"/>
  <c r="H917" i="100"/>
  <c r="H918" i="100"/>
  <c r="H919" i="100"/>
  <c r="H920" i="100"/>
  <c r="H921" i="100"/>
  <c r="H922" i="100"/>
  <c r="H923" i="100"/>
  <c r="H924" i="100"/>
  <c r="H925" i="100"/>
  <c r="H926" i="100"/>
  <c r="H927" i="100"/>
  <c r="H928" i="100"/>
  <c r="H929" i="100"/>
  <c r="H930" i="100"/>
  <c r="H931" i="100"/>
  <c r="H932" i="100"/>
  <c r="H933" i="100"/>
  <c r="H934" i="100"/>
  <c r="H935" i="100"/>
  <c r="H936" i="100"/>
  <c r="H937" i="100"/>
  <c r="H938" i="100"/>
  <c r="H939" i="100"/>
  <c r="H940" i="100"/>
  <c r="H941" i="100"/>
  <c r="H942" i="100"/>
  <c r="H943" i="100"/>
  <c r="H944" i="100"/>
  <c r="H945" i="100"/>
  <c r="H946" i="100"/>
  <c r="H947" i="100"/>
  <c r="H948" i="100"/>
  <c r="H949" i="100"/>
  <c r="H950" i="100"/>
  <c r="H951" i="100"/>
  <c r="H952" i="100"/>
  <c r="H953" i="100"/>
  <c r="H954" i="100"/>
  <c r="H955" i="100"/>
  <c r="H956" i="100"/>
  <c r="H957" i="100"/>
  <c r="H958" i="100"/>
  <c r="H959" i="100"/>
  <c r="H960" i="100"/>
  <c r="H961" i="100"/>
  <c r="H962" i="100"/>
  <c r="H963" i="100"/>
  <c r="H964" i="100"/>
  <c r="H965" i="100"/>
  <c r="H966" i="100"/>
  <c r="H967" i="100"/>
  <c r="H968" i="100"/>
  <c r="H969" i="100"/>
  <c r="H970" i="100"/>
  <c r="H971" i="100"/>
  <c r="H972" i="100"/>
  <c r="H973" i="100"/>
  <c r="H974" i="100"/>
  <c r="H975" i="100"/>
  <c r="H976" i="100"/>
  <c r="H977" i="100"/>
  <c r="H978" i="100"/>
  <c r="H979" i="100"/>
  <c r="H980" i="100"/>
  <c r="H981" i="100"/>
  <c r="H982" i="100"/>
  <c r="H983" i="100"/>
  <c r="H984" i="100"/>
  <c r="H985" i="100"/>
  <c r="H986" i="100"/>
  <c r="H987" i="100"/>
  <c r="H988" i="100"/>
  <c r="H989" i="100"/>
  <c r="H990" i="100"/>
  <c r="H991" i="100"/>
  <c r="H992" i="100"/>
  <c r="H993" i="100"/>
  <c r="H994" i="100"/>
  <c r="H995" i="100"/>
  <c r="H996" i="100"/>
  <c r="H997" i="100"/>
  <c r="H998" i="100"/>
  <c r="H999" i="100"/>
  <c r="H1000" i="100"/>
  <c r="H1001" i="100"/>
  <c r="H1002" i="100"/>
  <c r="H1003" i="100"/>
  <c r="H1004" i="100"/>
  <c r="H1005" i="100"/>
  <c r="H1006" i="100"/>
  <c r="H1007" i="100"/>
  <c r="H1008" i="100"/>
  <c r="H1009" i="100"/>
  <c r="H1010" i="100"/>
  <c r="H1011" i="100"/>
  <c r="H1012" i="100"/>
  <c r="H1013" i="100"/>
  <c r="H1014" i="100"/>
  <c r="H1015" i="100"/>
  <c r="H1016" i="100"/>
  <c r="H1017" i="100"/>
  <c r="H1018" i="100"/>
  <c r="H1019" i="100"/>
  <c r="H1020" i="100"/>
  <c r="H1021" i="100"/>
  <c r="H1022" i="100"/>
  <c r="H1023" i="100"/>
  <c r="H1024" i="100"/>
  <c r="H1025" i="100"/>
  <c r="H1026" i="100"/>
  <c r="H1027" i="100"/>
  <c r="H1028" i="100"/>
  <c r="H1029" i="100"/>
  <c r="H1030" i="100"/>
  <c r="H1031" i="100"/>
  <c r="H1032" i="100"/>
  <c r="H1033" i="100"/>
  <c r="H1034" i="100"/>
  <c r="H1035" i="100"/>
  <c r="H1036" i="100"/>
  <c r="H1037" i="100"/>
  <c r="H1038" i="100"/>
  <c r="H1039" i="100"/>
  <c r="H1040" i="100"/>
  <c r="H1041" i="100"/>
  <c r="H1042" i="100"/>
  <c r="H1043" i="100"/>
  <c r="H1044" i="100"/>
  <c r="H1045" i="100"/>
  <c r="H1046" i="100"/>
  <c r="H1047" i="100"/>
  <c r="H1048" i="100"/>
  <c r="H1049" i="100"/>
  <c r="H1050" i="100"/>
  <c r="H1051" i="100"/>
  <c r="H1052" i="100"/>
  <c r="H1053" i="100"/>
  <c r="H1054" i="100"/>
  <c r="H1055" i="100"/>
  <c r="H1056" i="100"/>
  <c r="H1057" i="100"/>
  <c r="H1058" i="100"/>
  <c r="H1059" i="100"/>
  <c r="H1060" i="100"/>
  <c r="H1061" i="100"/>
  <c r="H1062" i="100"/>
  <c r="H1063" i="100"/>
  <c r="H1064" i="100"/>
  <c r="H1065" i="100"/>
  <c r="H1066" i="100"/>
  <c r="H1067" i="100"/>
  <c r="H1068" i="100"/>
  <c r="H1069" i="100"/>
  <c r="H1070" i="100"/>
  <c r="H1071" i="100"/>
  <c r="H1072" i="100"/>
  <c r="H1073" i="100"/>
  <c r="H1074" i="100"/>
  <c r="H1075" i="100"/>
  <c r="H1076" i="100"/>
  <c r="H1077" i="100"/>
  <c r="H1078" i="100"/>
  <c r="H1079" i="100"/>
  <c r="H1080" i="100"/>
  <c r="H1081" i="100"/>
  <c r="H1082" i="100"/>
  <c r="H1083" i="100"/>
  <c r="H1084" i="100"/>
  <c r="H1085" i="100"/>
  <c r="H1086" i="100"/>
  <c r="H1087" i="100"/>
  <c r="H1088" i="100"/>
  <c r="H1089" i="100"/>
  <c r="H1090" i="100"/>
  <c r="H1091" i="100"/>
  <c r="H1092" i="100"/>
  <c r="H1093" i="100"/>
  <c r="H1094" i="100"/>
  <c r="H1095" i="100"/>
  <c r="H1096" i="100"/>
  <c r="H1097" i="100"/>
  <c r="H1098" i="100"/>
  <c r="H1099" i="100"/>
  <c r="H1100" i="100"/>
  <c r="H1101" i="100"/>
  <c r="H1102" i="100"/>
  <c r="H1103" i="100"/>
  <c r="H1104" i="100"/>
  <c r="H1105" i="100"/>
  <c r="H1106" i="100"/>
  <c r="H1107" i="100"/>
  <c r="H1108" i="100"/>
  <c r="H1109" i="100"/>
  <c r="H1110" i="100"/>
  <c r="H1111" i="100"/>
  <c r="H1112" i="100"/>
  <c r="H1113" i="100"/>
  <c r="H1114" i="100"/>
  <c r="H1115" i="100"/>
  <c r="H1116" i="100"/>
  <c r="H1117" i="100"/>
  <c r="H1118" i="100"/>
  <c r="H1119" i="100"/>
  <c r="H1120" i="100"/>
  <c r="H1121" i="100"/>
  <c r="H1122" i="100"/>
  <c r="H1123" i="100"/>
  <c r="H1124" i="100"/>
  <c r="H1125" i="100"/>
  <c r="H1126" i="100"/>
  <c r="H1127" i="100"/>
  <c r="H1128" i="100"/>
  <c r="H1129" i="100"/>
  <c r="H1130" i="100"/>
  <c r="H1131" i="100"/>
  <c r="H1132" i="100"/>
  <c r="H1133" i="100"/>
  <c r="H1134" i="100"/>
  <c r="H1135" i="100"/>
  <c r="H1136" i="100"/>
  <c r="H1137" i="100"/>
  <c r="H1138" i="100"/>
  <c r="H1139" i="100"/>
  <c r="H1140" i="100"/>
  <c r="H1141" i="100"/>
  <c r="H1142" i="100"/>
  <c r="H1143" i="100"/>
  <c r="H1144" i="100"/>
  <c r="H1145" i="100"/>
  <c r="H1146" i="100"/>
  <c r="H1147" i="100"/>
  <c r="H1148" i="100"/>
  <c r="H1149" i="100"/>
  <c r="H1150" i="100"/>
  <c r="H1151" i="100"/>
  <c r="H1152" i="100"/>
  <c r="H1153" i="100"/>
  <c r="H1154" i="100"/>
  <c r="H1155" i="100"/>
  <c r="H1156" i="100"/>
  <c r="H1157" i="100"/>
  <c r="H1158" i="100"/>
  <c r="H1159" i="100"/>
  <c r="H1160" i="100"/>
  <c r="H1161" i="100"/>
  <c r="H1162" i="100"/>
  <c r="H1163" i="100"/>
  <c r="H1164" i="100"/>
  <c r="H1165" i="100"/>
  <c r="H1166" i="100"/>
  <c r="H1167" i="100"/>
  <c r="H1168" i="100"/>
  <c r="H1169" i="100"/>
  <c r="H1170" i="100"/>
  <c r="H1171" i="100"/>
  <c r="H1172" i="100"/>
  <c r="H1173" i="100"/>
  <c r="H1174" i="100"/>
  <c r="H1175" i="100"/>
  <c r="H1176" i="100"/>
  <c r="H1177" i="100"/>
  <c r="H1178" i="100"/>
  <c r="H1179" i="100"/>
  <c r="H1180" i="100"/>
  <c r="H1181" i="100"/>
  <c r="H1182" i="100"/>
  <c r="H1183" i="100"/>
  <c r="H1184" i="100"/>
  <c r="H1185" i="100"/>
  <c r="H1186" i="100"/>
  <c r="H1187" i="100"/>
  <c r="H1188" i="100"/>
  <c r="H1189" i="100"/>
  <c r="H1190" i="100"/>
  <c r="H1191" i="100"/>
  <c r="H1192" i="100"/>
  <c r="H1193" i="100"/>
  <c r="H1194" i="100"/>
  <c r="H1195" i="100"/>
  <c r="H1196" i="100"/>
  <c r="H1197" i="100"/>
  <c r="H1198" i="100"/>
  <c r="H1199" i="100"/>
  <c r="H1200" i="100"/>
  <c r="H1201" i="100"/>
  <c r="H1202" i="100"/>
  <c r="H1203" i="100"/>
  <c r="H1204" i="100"/>
  <c r="H1205" i="100"/>
  <c r="H1206" i="100"/>
  <c r="H1207" i="100"/>
  <c r="H1208" i="100"/>
  <c r="H1209" i="100"/>
  <c r="H1210" i="100"/>
  <c r="H1211" i="100"/>
  <c r="H1212" i="100"/>
  <c r="H1213" i="100"/>
  <c r="H1214" i="100"/>
  <c r="H1215" i="100"/>
  <c r="H1216" i="100"/>
  <c r="H1217" i="100"/>
  <c r="H1218" i="100"/>
  <c r="H1219" i="100"/>
  <c r="H1220" i="100"/>
  <c r="H1221" i="100"/>
  <c r="H1222" i="100"/>
  <c r="H1223" i="100"/>
  <c r="H1224" i="100"/>
  <c r="H1225" i="100"/>
  <c r="H1226" i="100"/>
  <c r="H1227" i="100"/>
  <c r="H1228" i="100"/>
  <c r="H1229" i="100"/>
  <c r="H1230" i="100"/>
  <c r="H1231" i="100"/>
  <c r="H1232" i="100"/>
  <c r="H1233" i="100"/>
  <c r="H1234" i="100"/>
  <c r="H1235" i="100"/>
  <c r="H1236" i="100"/>
  <c r="H1237" i="100"/>
  <c r="H1238" i="100"/>
  <c r="H1239" i="100"/>
  <c r="H1240" i="100"/>
  <c r="H1241" i="100"/>
  <c r="H1242" i="100"/>
  <c r="H1243" i="100"/>
  <c r="H1244" i="100"/>
  <c r="H1245" i="100"/>
  <c r="H1246" i="100"/>
  <c r="H1247" i="100"/>
  <c r="H1248" i="100"/>
  <c r="H1249" i="100"/>
  <c r="H1250" i="100"/>
  <c r="H1251" i="100"/>
  <c r="H1252" i="100"/>
  <c r="H1253" i="100"/>
  <c r="H1254" i="100"/>
  <c r="H1255" i="100"/>
  <c r="H1256" i="100"/>
  <c r="H1257" i="100"/>
  <c r="H1258" i="100"/>
  <c r="H1259" i="100"/>
  <c r="H1260" i="100"/>
  <c r="H1261" i="100"/>
  <c r="H1262" i="100"/>
  <c r="H1263" i="100"/>
  <c r="H1264" i="100"/>
  <c r="H1265" i="100"/>
  <c r="H1266" i="100"/>
  <c r="H1267" i="100"/>
  <c r="H1268" i="100"/>
  <c r="H1269" i="100"/>
  <c r="H1270" i="100"/>
  <c r="H1271" i="100"/>
  <c r="H1272" i="100"/>
  <c r="H1273" i="100"/>
  <c r="H1274" i="100"/>
  <c r="H1275" i="100"/>
  <c r="H1276" i="100"/>
  <c r="H1277" i="100"/>
  <c r="H1278" i="100"/>
  <c r="H1279" i="100"/>
  <c r="H1280" i="100"/>
  <c r="H1281" i="100"/>
  <c r="H1282" i="100"/>
  <c r="H1283" i="100"/>
  <c r="H1284" i="100"/>
  <c r="H1285" i="100"/>
  <c r="H1286" i="100"/>
  <c r="H1287" i="100"/>
  <c r="H1288" i="100"/>
  <c r="H1289" i="100"/>
  <c r="H1290" i="100"/>
  <c r="H1291" i="100"/>
  <c r="H1292" i="100"/>
  <c r="H1293" i="100"/>
  <c r="H1294" i="100"/>
  <c r="H1295" i="100"/>
  <c r="H1296" i="100"/>
  <c r="H1297" i="100"/>
  <c r="H1298" i="100"/>
  <c r="H1299" i="100"/>
  <c r="H1300" i="100"/>
  <c r="H1301" i="100"/>
  <c r="H1302" i="100"/>
  <c r="H1303" i="100"/>
  <c r="H1304" i="100"/>
  <c r="H1305" i="100"/>
  <c r="H1306" i="100"/>
  <c r="H1307" i="100"/>
  <c r="H1308" i="100"/>
  <c r="H1309" i="100"/>
  <c r="H1310" i="100"/>
  <c r="H1311" i="100"/>
  <c r="H1312" i="100"/>
  <c r="H1313" i="100"/>
  <c r="H1314" i="100"/>
  <c r="H1315" i="100"/>
  <c r="H1316" i="100"/>
  <c r="H1317" i="100"/>
  <c r="H1318" i="100"/>
  <c r="H1319" i="100"/>
  <c r="H1320" i="100"/>
  <c r="H1321" i="100"/>
  <c r="H1322" i="100"/>
  <c r="H1323" i="100"/>
  <c r="H1324" i="100"/>
  <c r="H1325" i="100"/>
  <c r="H1326" i="100"/>
  <c r="H1327" i="100"/>
  <c r="H1328" i="100"/>
  <c r="H1329" i="100"/>
  <c r="H1330" i="100"/>
  <c r="H1331" i="100"/>
  <c r="H1332" i="100"/>
  <c r="H1333" i="100"/>
  <c r="H1334" i="100"/>
  <c r="H1335" i="100"/>
  <c r="H1336" i="100"/>
  <c r="H1337" i="100"/>
  <c r="H1338" i="100"/>
  <c r="H1339" i="100"/>
  <c r="H1340" i="100"/>
  <c r="H1341" i="100"/>
  <c r="H1342" i="100"/>
  <c r="H1343" i="100"/>
  <c r="H1344" i="100"/>
  <c r="H1345" i="100"/>
  <c r="H1346" i="100"/>
  <c r="H1347" i="100"/>
  <c r="H1348" i="100"/>
  <c r="H1349" i="100"/>
  <c r="H1350" i="100"/>
  <c r="H1351" i="100"/>
  <c r="H1352" i="100"/>
  <c r="H1353" i="100"/>
  <c r="H1354" i="100"/>
  <c r="H1355" i="100"/>
  <c r="H1356" i="100"/>
  <c r="H1357" i="100"/>
  <c r="H1358" i="100"/>
  <c r="H1359" i="100"/>
  <c r="H1360" i="100"/>
  <c r="H1361" i="100"/>
  <c r="H1362" i="100"/>
  <c r="H1363" i="100"/>
  <c r="H1364" i="100"/>
  <c r="H1365" i="100"/>
  <c r="H1366" i="100"/>
  <c r="H1367" i="100"/>
  <c r="H1368" i="100"/>
  <c r="H1369" i="100"/>
  <c r="H1370" i="100"/>
  <c r="H1371" i="100"/>
  <c r="H1372" i="100"/>
  <c r="H1373" i="100"/>
  <c r="H1374" i="100"/>
  <c r="H1375" i="100"/>
  <c r="H1376" i="100"/>
  <c r="H1377" i="100"/>
  <c r="H1378" i="100"/>
  <c r="H1379" i="100"/>
  <c r="H1380" i="100"/>
  <c r="H1381" i="100"/>
  <c r="H1382" i="100"/>
  <c r="H1383" i="100"/>
  <c r="H1384" i="100"/>
  <c r="H1385" i="100"/>
  <c r="H1386" i="100"/>
  <c r="H1387" i="100"/>
  <c r="H1388" i="100"/>
  <c r="H1389" i="100"/>
  <c r="H1390" i="100"/>
  <c r="H1391" i="100"/>
  <c r="H1392" i="100"/>
  <c r="H1393" i="100"/>
  <c r="H1394" i="100"/>
  <c r="H1395" i="100"/>
  <c r="H1396" i="100"/>
  <c r="H1397" i="100"/>
  <c r="H1398" i="100"/>
  <c r="H1399" i="100"/>
  <c r="H1400" i="100"/>
  <c r="H1401" i="100"/>
  <c r="H1402" i="100"/>
  <c r="H1403" i="100"/>
  <c r="H1404" i="100"/>
  <c r="H1405" i="100"/>
  <c r="H1406" i="100"/>
  <c r="H1407" i="100"/>
  <c r="H1408" i="100"/>
  <c r="H1409" i="100"/>
  <c r="H1410" i="100"/>
  <c r="H1411" i="100"/>
  <c r="H1412" i="100"/>
  <c r="H1413" i="100"/>
  <c r="H1414" i="100"/>
  <c r="H1415" i="100"/>
  <c r="H1416" i="100"/>
  <c r="H1417" i="100"/>
  <c r="H1418" i="100"/>
  <c r="H1419" i="100"/>
  <c r="H1420" i="100"/>
  <c r="H1421" i="100"/>
  <c r="H1422" i="100"/>
  <c r="H1423" i="100"/>
  <c r="H1424" i="100"/>
  <c r="H1425" i="100"/>
  <c r="H1426" i="100"/>
  <c r="H1427" i="100"/>
  <c r="H1428" i="100"/>
  <c r="H1429" i="100"/>
  <c r="H1430" i="100"/>
  <c r="H1431" i="100"/>
  <c r="H1432" i="100"/>
  <c r="H1433" i="100"/>
  <c r="H1434" i="100"/>
  <c r="H1435" i="100"/>
  <c r="H1436" i="100"/>
  <c r="H1437" i="100"/>
  <c r="H1438" i="100"/>
  <c r="H1439" i="100"/>
  <c r="H1440" i="100"/>
  <c r="H1441" i="100"/>
  <c r="H1442" i="100"/>
  <c r="H1443" i="100"/>
  <c r="H1444" i="100"/>
  <c r="H1445" i="100"/>
  <c r="H1446" i="100"/>
  <c r="H1447" i="100"/>
  <c r="H1448" i="100"/>
  <c r="H1449" i="100"/>
  <c r="H1450" i="100"/>
  <c r="H1451" i="100"/>
  <c r="H1452" i="100"/>
  <c r="H1453" i="100"/>
  <c r="H1454" i="100"/>
  <c r="H1455" i="100"/>
  <c r="H1456" i="100"/>
  <c r="H1457" i="100"/>
  <c r="AB4593" i="100"/>
  <c r="AB4594" i="100"/>
  <c r="AB4595" i="100"/>
  <c r="AB4596" i="100"/>
  <c r="AB4597" i="100"/>
  <c r="AB4598" i="100"/>
  <c r="AB4599" i="100"/>
  <c r="AB4600" i="100"/>
  <c r="AB4601" i="100"/>
  <c r="AB4602" i="100"/>
  <c r="AB4603" i="100"/>
  <c r="AB4604" i="100"/>
  <c r="AB4605" i="100"/>
  <c r="AB4606" i="100"/>
  <c r="AB4607" i="100"/>
  <c r="AB4608" i="100"/>
  <c r="AB4609" i="100"/>
  <c r="AB4610" i="100"/>
  <c r="AB4611" i="100"/>
  <c r="AB4612" i="100"/>
  <c r="AB4613" i="100"/>
  <c r="AB4614" i="100"/>
  <c r="AB4615" i="100"/>
  <c r="AB4616" i="100"/>
  <c r="AB4617" i="100"/>
  <c r="AB4618" i="100"/>
  <c r="AB4619" i="100"/>
  <c r="AB4620" i="100"/>
  <c r="AB4621" i="100"/>
  <c r="AB4622" i="100"/>
  <c r="AB4623" i="100"/>
  <c r="AB4624" i="100"/>
  <c r="AB4625" i="100"/>
  <c r="AB4626" i="100"/>
  <c r="AB4627" i="100"/>
  <c r="AB4628" i="100"/>
  <c r="AB4629" i="100"/>
  <c r="AB4630" i="100"/>
  <c r="AB4631" i="100"/>
  <c r="AB4632" i="100"/>
  <c r="AB4633" i="100"/>
  <c r="AB4634" i="100"/>
  <c r="AB4635" i="100"/>
  <c r="AB4636" i="100"/>
  <c r="AB4637" i="100"/>
  <c r="AB4638" i="100"/>
  <c r="AB4639" i="100"/>
  <c r="AB4640" i="100"/>
  <c r="AB4641" i="100"/>
  <c r="AB4642" i="100"/>
  <c r="AB4643" i="100"/>
  <c r="AB4644" i="100"/>
  <c r="AB4645" i="100"/>
  <c r="AB4646" i="100"/>
  <c r="AB4647" i="100"/>
  <c r="AB4648" i="100"/>
  <c r="AB4649" i="100"/>
  <c r="AB4650" i="100"/>
  <c r="AB4651" i="100"/>
  <c r="AB4652" i="100"/>
  <c r="AB4653" i="100"/>
  <c r="AB4654" i="100"/>
  <c r="AB4655" i="100"/>
  <c r="AB4656" i="100"/>
  <c r="AB4657" i="100"/>
  <c r="AB4658" i="100"/>
  <c r="AB4659" i="100"/>
  <c r="AB4660" i="100"/>
  <c r="AB4661" i="100"/>
  <c r="AB4662" i="100"/>
  <c r="AB4663" i="100"/>
  <c r="AB4664" i="100"/>
  <c r="AB4665" i="100"/>
  <c r="AB4666" i="100"/>
  <c r="AB4667" i="100"/>
  <c r="AB4668" i="100"/>
  <c r="AB4669" i="100"/>
  <c r="AB4670" i="100"/>
  <c r="AB4671" i="100"/>
  <c r="AB4672" i="100"/>
  <c r="AB4673" i="100"/>
  <c r="AB4674" i="100"/>
  <c r="AB4675" i="100"/>
  <c r="AB4676" i="100"/>
  <c r="AB4677" i="100"/>
  <c r="AB4678" i="100"/>
  <c r="AB4679" i="100"/>
  <c r="AB4680" i="100"/>
  <c r="AB4681" i="100"/>
  <c r="AB4682" i="100"/>
  <c r="AB4683" i="100"/>
  <c r="AB4684" i="100"/>
  <c r="AB4685" i="100"/>
  <c r="AB4686" i="100"/>
  <c r="AB4687" i="100"/>
  <c r="AB4688" i="100"/>
  <c r="AB4689" i="100"/>
  <c r="AB4690" i="100"/>
  <c r="AB4691" i="100"/>
  <c r="AB4692" i="100"/>
  <c r="AB4693" i="100"/>
  <c r="AB4694" i="100"/>
  <c r="AB4695" i="100"/>
  <c r="AB4696" i="100"/>
  <c r="AB4697" i="100"/>
  <c r="AB4698" i="100"/>
  <c r="AB4699" i="100"/>
  <c r="AB4700" i="100"/>
  <c r="AB4701" i="100"/>
  <c r="AB4702" i="100"/>
  <c r="AB4703" i="100"/>
  <c r="AB4704" i="100"/>
  <c r="AB4705" i="100"/>
  <c r="AB4706" i="100"/>
  <c r="AB4707" i="100"/>
  <c r="AB4708" i="100"/>
  <c r="AB4709" i="100"/>
  <c r="AB4710" i="100"/>
  <c r="AB4711" i="100"/>
  <c r="AB4712" i="100"/>
  <c r="AB4713" i="100"/>
  <c r="AB4714" i="100"/>
  <c r="AB4715" i="100"/>
  <c r="AB4716" i="100"/>
  <c r="AB4717" i="100"/>
  <c r="AB4718" i="100"/>
  <c r="AB4719" i="100"/>
  <c r="AB4720" i="100"/>
  <c r="AB4721" i="100"/>
  <c r="AB4722" i="100"/>
  <c r="AB4723" i="100"/>
  <c r="AB4724" i="100"/>
  <c r="AB4725" i="100"/>
  <c r="AB4726" i="100"/>
  <c r="AB4727" i="100"/>
  <c r="AB4728" i="100"/>
  <c r="AB4729" i="100"/>
  <c r="AB4730" i="100"/>
  <c r="AB4731" i="100"/>
  <c r="AB4732" i="100"/>
  <c r="AB4733" i="100"/>
  <c r="AB4734" i="100"/>
  <c r="AB4735" i="100"/>
  <c r="AB4736" i="100"/>
  <c r="AB4737" i="100"/>
  <c r="AB4738" i="100"/>
  <c r="AB4739" i="100"/>
  <c r="AB4740" i="100"/>
  <c r="AB4741" i="100"/>
  <c r="AB4742" i="100"/>
  <c r="AB4743" i="100"/>
  <c r="AB4744" i="100"/>
  <c r="AB4745" i="100"/>
  <c r="AB4746" i="100"/>
  <c r="AB4747" i="100"/>
  <c r="AB4748" i="100"/>
  <c r="AB4749" i="100"/>
  <c r="AB4750" i="100"/>
  <c r="AB4751" i="100"/>
  <c r="AB4752" i="100"/>
  <c r="AB4753" i="100"/>
  <c r="AB4754" i="100"/>
  <c r="AB4755" i="100"/>
  <c r="AB4756" i="100"/>
  <c r="AB4757" i="100"/>
  <c r="AB4758" i="100"/>
  <c r="AB4759" i="100"/>
  <c r="AB4760" i="100"/>
  <c r="AB4761" i="100"/>
  <c r="AB4762" i="100"/>
  <c r="AB4763" i="100"/>
  <c r="AB4764" i="100"/>
  <c r="AB4765" i="100"/>
  <c r="AB4766" i="100"/>
  <c r="AB4767" i="100"/>
  <c r="AB4768" i="100"/>
  <c r="AB4769" i="100"/>
  <c r="AB4770" i="100"/>
  <c r="AB4771" i="100"/>
  <c r="AB4772" i="100"/>
  <c r="AB4773" i="100"/>
  <c r="AB4774" i="100"/>
  <c r="AB4775" i="100"/>
  <c r="AB4776" i="100"/>
  <c r="AB4777" i="100"/>
  <c r="AA3" i="100"/>
  <c r="AB3" i="100" s="1"/>
  <c r="AA4" i="100"/>
  <c r="AB4" i="100" s="1"/>
  <c r="AA5" i="100"/>
  <c r="AB5" i="100" s="1"/>
  <c r="AA6" i="100"/>
  <c r="AB6" i="100" s="1"/>
  <c r="AA7" i="100"/>
  <c r="AB7" i="100" s="1"/>
  <c r="AA8" i="100"/>
  <c r="AB8" i="100" s="1"/>
  <c r="AA9" i="100"/>
  <c r="AB9" i="100" s="1"/>
  <c r="AA10" i="100"/>
  <c r="AB10" i="100" s="1"/>
  <c r="AA11" i="100"/>
  <c r="AB11" i="100" s="1"/>
  <c r="AA12" i="100"/>
  <c r="AB12" i="100" s="1"/>
  <c r="AA13" i="100"/>
  <c r="AB13" i="100" s="1"/>
  <c r="AA14" i="100"/>
  <c r="AB14" i="100" s="1"/>
  <c r="AA15" i="100"/>
  <c r="AB15" i="100" s="1"/>
  <c r="AA16" i="100"/>
  <c r="AB16" i="100" s="1"/>
  <c r="AA17" i="100"/>
  <c r="AB17" i="100" s="1"/>
  <c r="AA18" i="100"/>
  <c r="AB18" i="100" s="1"/>
  <c r="AA19" i="100"/>
  <c r="AB19" i="100" s="1"/>
  <c r="AA21" i="100"/>
  <c r="AB21" i="100" s="1"/>
  <c r="AA22" i="100"/>
  <c r="AB22" i="100" s="1"/>
  <c r="AA23" i="100"/>
  <c r="AB23" i="100" s="1"/>
  <c r="AA24" i="100"/>
  <c r="AB24" i="100" s="1"/>
  <c r="AA25" i="100"/>
  <c r="AB25" i="100" s="1"/>
  <c r="AA26" i="100"/>
  <c r="AB26" i="100" s="1"/>
  <c r="AA27" i="100"/>
  <c r="AB27" i="100" s="1"/>
  <c r="AA28" i="100"/>
  <c r="AB28" i="100" s="1"/>
  <c r="AA29" i="100"/>
  <c r="AB29" i="100" s="1"/>
  <c r="AA30" i="100"/>
  <c r="AB30" i="100" s="1"/>
  <c r="AA31" i="100"/>
  <c r="AB31" i="100" s="1"/>
  <c r="AA32" i="100"/>
  <c r="AB32" i="100" s="1"/>
  <c r="AA33" i="100"/>
  <c r="AB33" i="100" s="1"/>
  <c r="AA34" i="100"/>
  <c r="AB34" i="100" s="1"/>
  <c r="AA35" i="100"/>
  <c r="AB35" i="100" s="1"/>
  <c r="AA36" i="100"/>
  <c r="AB36" i="100" s="1"/>
  <c r="AA37" i="100"/>
  <c r="AB37" i="100" s="1"/>
  <c r="AA38" i="100"/>
  <c r="AB38" i="100" s="1"/>
  <c r="AA39" i="100"/>
  <c r="AB39" i="100" s="1"/>
  <c r="AA40" i="100"/>
  <c r="AB40" i="100" s="1"/>
  <c r="AA41" i="100"/>
  <c r="AB41" i="100" s="1"/>
  <c r="AA42" i="100"/>
  <c r="AB42" i="100" s="1"/>
  <c r="AA43" i="100"/>
  <c r="AB43" i="100" s="1"/>
  <c r="AA44" i="100"/>
  <c r="AB44" i="100" s="1"/>
  <c r="AA45" i="100"/>
  <c r="AB45" i="100" s="1"/>
  <c r="AA46" i="100"/>
  <c r="AB46" i="100" s="1"/>
  <c r="AA47" i="100"/>
  <c r="AB47" i="100" s="1"/>
  <c r="AA48" i="100"/>
  <c r="AB48" i="100" s="1"/>
  <c r="AA49" i="100"/>
  <c r="AB49" i="100" s="1"/>
  <c r="AA50" i="100"/>
  <c r="AB50" i="100" s="1"/>
  <c r="AA51" i="100"/>
  <c r="AB51" i="100" s="1"/>
  <c r="AA52" i="100"/>
  <c r="AB52" i="100" s="1"/>
  <c r="AA53" i="100"/>
  <c r="AB53" i="100" s="1"/>
  <c r="AA54" i="100"/>
  <c r="AB54" i="100" s="1"/>
  <c r="AA55" i="100"/>
  <c r="AB55" i="100" s="1"/>
  <c r="AA56" i="100"/>
  <c r="AB56" i="100" s="1"/>
  <c r="AA57" i="100"/>
  <c r="AB57" i="100" s="1"/>
  <c r="AA58" i="100"/>
  <c r="AB58" i="100" s="1"/>
  <c r="AA59" i="100"/>
  <c r="AB59" i="100" s="1"/>
  <c r="AA60" i="100"/>
  <c r="AB60" i="100" s="1"/>
  <c r="AA61" i="100"/>
  <c r="AB61" i="100" s="1"/>
  <c r="AA62" i="100"/>
  <c r="AB62" i="100" s="1"/>
  <c r="AA63" i="100"/>
  <c r="AB63" i="100" s="1"/>
  <c r="AA64" i="100"/>
  <c r="AB64" i="100" s="1"/>
  <c r="AA65" i="100"/>
  <c r="AB65" i="100" s="1"/>
  <c r="AA66" i="100"/>
  <c r="AB66" i="100" s="1"/>
  <c r="AA67" i="100"/>
  <c r="AB67" i="100" s="1"/>
  <c r="AA68" i="100"/>
  <c r="AB68" i="100" s="1"/>
  <c r="AA69" i="100"/>
  <c r="AB69" i="100" s="1"/>
  <c r="AA70" i="100"/>
  <c r="AB70" i="100" s="1"/>
  <c r="AA71" i="100"/>
  <c r="AB71" i="100" s="1"/>
  <c r="AA72" i="100"/>
  <c r="AB72" i="100" s="1"/>
  <c r="AA73" i="100"/>
  <c r="AB73" i="100" s="1"/>
  <c r="AA74" i="100"/>
  <c r="AB74" i="100" s="1"/>
  <c r="AA75" i="100"/>
  <c r="AB75" i="100" s="1"/>
  <c r="AA76" i="100"/>
  <c r="AB76" i="100" s="1"/>
  <c r="AA77" i="100"/>
  <c r="AB77" i="100" s="1"/>
  <c r="AA78" i="100"/>
  <c r="AB78" i="100" s="1"/>
  <c r="AA79" i="100"/>
  <c r="AB79" i="100" s="1"/>
  <c r="AA80" i="100"/>
  <c r="AB80" i="100" s="1"/>
  <c r="AA81" i="100"/>
  <c r="AB81" i="100" s="1"/>
  <c r="AA82" i="100"/>
  <c r="AB82" i="100" s="1"/>
  <c r="AA83" i="100"/>
  <c r="AB83" i="100" s="1"/>
  <c r="AA84" i="100"/>
  <c r="AB84" i="100" s="1"/>
  <c r="AA85" i="100"/>
  <c r="AB85" i="100" s="1"/>
  <c r="AA86" i="100"/>
  <c r="AB86" i="100" s="1"/>
  <c r="AA87" i="100"/>
  <c r="AB87" i="100" s="1"/>
  <c r="AA88" i="100"/>
  <c r="AB88" i="100" s="1"/>
  <c r="AA89" i="100"/>
  <c r="AB89" i="100" s="1"/>
  <c r="AA90" i="100"/>
  <c r="AB90" i="100" s="1"/>
  <c r="AA91" i="100"/>
  <c r="AB91" i="100" s="1"/>
  <c r="AA92" i="100"/>
  <c r="AB92" i="100" s="1"/>
  <c r="AA93" i="100"/>
  <c r="AB93" i="100" s="1"/>
  <c r="AA94" i="100"/>
  <c r="AB94" i="100" s="1"/>
  <c r="AA95" i="100"/>
  <c r="AB95" i="100" s="1"/>
  <c r="AA96" i="100"/>
  <c r="AB96" i="100" s="1"/>
  <c r="AA97" i="100"/>
  <c r="AB97" i="100" s="1"/>
  <c r="AA98" i="100"/>
  <c r="AB98" i="100" s="1"/>
  <c r="AA99" i="100"/>
  <c r="AB99" i="100" s="1"/>
  <c r="AA100" i="100"/>
  <c r="AB100" i="100" s="1"/>
  <c r="AA101" i="100"/>
  <c r="AB101" i="100" s="1"/>
  <c r="AA102" i="100"/>
  <c r="AB102" i="100" s="1"/>
  <c r="AA103" i="100"/>
  <c r="AB103" i="100" s="1"/>
  <c r="AA104" i="100"/>
  <c r="AB104" i="100" s="1"/>
  <c r="AA105" i="100"/>
  <c r="AB105" i="100" s="1"/>
  <c r="AA106" i="100"/>
  <c r="AB106" i="100" s="1"/>
  <c r="AA107" i="100"/>
  <c r="AB107" i="100" s="1"/>
  <c r="AA108" i="100"/>
  <c r="AB108" i="100" s="1"/>
  <c r="AA109" i="100"/>
  <c r="AB109" i="100" s="1"/>
  <c r="AA110" i="100"/>
  <c r="AB110" i="100" s="1"/>
  <c r="AA111" i="100"/>
  <c r="AB111" i="100" s="1"/>
  <c r="AA112" i="100"/>
  <c r="AB112" i="100" s="1"/>
  <c r="AA113" i="100"/>
  <c r="AB113" i="100" s="1"/>
  <c r="AA114" i="100"/>
  <c r="AB114" i="100" s="1"/>
  <c r="AA115" i="100"/>
  <c r="AB115" i="100" s="1"/>
  <c r="AA116" i="100"/>
  <c r="AB116" i="100" s="1"/>
  <c r="AA117" i="100"/>
  <c r="AB117" i="100" s="1"/>
  <c r="AA118" i="100"/>
  <c r="AB118" i="100" s="1"/>
  <c r="AA119" i="100"/>
  <c r="AB119" i="100" s="1"/>
  <c r="AA120" i="100"/>
  <c r="AB120" i="100" s="1"/>
  <c r="AA121" i="100"/>
  <c r="AB121" i="100" s="1"/>
  <c r="AA122" i="100"/>
  <c r="AB122" i="100" s="1"/>
  <c r="AA123" i="100"/>
  <c r="AB123" i="100" s="1"/>
  <c r="AA124" i="100"/>
  <c r="AB124" i="100" s="1"/>
  <c r="AA125" i="100"/>
  <c r="AB125" i="100" s="1"/>
  <c r="AA126" i="100"/>
  <c r="AB126" i="100" s="1"/>
  <c r="AA127" i="100"/>
  <c r="AB127" i="100" s="1"/>
  <c r="AA128" i="100"/>
  <c r="AB128" i="100" s="1"/>
  <c r="AA129" i="100"/>
  <c r="AB129" i="100" s="1"/>
  <c r="AA130" i="100"/>
  <c r="AB130" i="100" s="1"/>
  <c r="AA131" i="100"/>
  <c r="AB131" i="100" s="1"/>
  <c r="AA132" i="100"/>
  <c r="AB132" i="100" s="1"/>
  <c r="AA133" i="100"/>
  <c r="AB133" i="100" s="1"/>
  <c r="AA134" i="100"/>
  <c r="AB134" i="100" s="1"/>
  <c r="AA135" i="100"/>
  <c r="AB135" i="100" s="1"/>
  <c r="AA136" i="100"/>
  <c r="AB136" i="100" s="1"/>
  <c r="AA137" i="100"/>
  <c r="AB137" i="100" s="1"/>
  <c r="AA138" i="100"/>
  <c r="AB138" i="100" s="1"/>
  <c r="AA139" i="100"/>
  <c r="AB139" i="100" s="1"/>
  <c r="AA140" i="100"/>
  <c r="AB140" i="100" s="1"/>
  <c r="AA141" i="100"/>
  <c r="AB141" i="100" s="1"/>
  <c r="AA142" i="100"/>
  <c r="AB142" i="100" s="1"/>
  <c r="AA143" i="100"/>
  <c r="AB143" i="100" s="1"/>
  <c r="AA144" i="100"/>
  <c r="AB144" i="100" s="1"/>
  <c r="AA145" i="100"/>
  <c r="AB145" i="100" s="1"/>
  <c r="AA146" i="100"/>
  <c r="AB146" i="100" s="1"/>
  <c r="AA147" i="100"/>
  <c r="AB147" i="100" s="1"/>
  <c r="AA148" i="100"/>
  <c r="AB148" i="100" s="1"/>
  <c r="AA149" i="100"/>
  <c r="AB149" i="100" s="1"/>
  <c r="AA150" i="100"/>
  <c r="AB150" i="100" s="1"/>
  <c r="AA151" i="100"/>
  <c r="AB151" i="100" s="1"/>
  <c r="AA152" i="100"/>
  <c r="AB152" i="100" s="1"/>
  <c r="AA153" i="100"/>
  <c r="AB153" i="100" s="1"/>
  <c r="AA154" i="100"/>
  <c r="AB154" i="100" s="1"/>
  <c r="AA155" i="100"/>
  <c r="AB155" i="100" s="1"/>
  <c r="AA156" i="100"/>
  <c r="AB156" i="100" s="1"/>
  <c r="AA157" i="100"/>
  <c r="AB157" i="100" s="1"/>
  <c r="AA158" i="100"/>
  <c r="AB158" i="100" s="1"/>
  <c r="AA159" i="100"/>
  <c r="AB159" i="100" s="1"/>
  <c r="AA160" i="100"/>
  <c r="AB160" i="100" s="1"/>
  <c r="AA161" i="100"/>
  <c r="AB161" i="100" s="1"/>
  <c r="AA162" i="100"/>
  <c r="AB162" i="100" s="1"/>
  <c r="AA163" i="100"/>
  <c r="AB163" i="100" s="1"/>
  <c r="AA164" i="100"/>
  <c r="AB164" i="100" s="1"/>
  <c r="AA165" i="100"/>
  <c r="AB165" i="100" s="1"/>
  <c r="AA166" i="100"/>
  <c r="AB166" i="100" s="1"/>
  <c r="AA167" i="100"/>
  <c r="AB167" i="100" s="1"/>
  <c r="AA168" i="100"/>
  <c r="AB168" i="100" s="1"/>
  <c r="AA169" i="100"/>
  <c r="AB169" i="100" s="1"/>
  <c r="AA170" i="100"/>
  <c r="AB170" i="100" s="1"/>
  <c r="AA171" i="100"/>
  <c r="AB171" i="100" s="1"/>
  <c r="AA172" i="100"/>
  <c r="AB172" i="100" s="1"/>
  <c r="AA173" i="100"/>
  <c r="AB173" i="100" s="1"/>
  <c r="AA174" i="100"/>
  <c r="AB174" i="100" s="1"/>
  <c r="AA175" i="100"/>
  <c r="AB175" i="100" s="1"/>
  <c r="AA176" i="100"/>
  <c r="AB176" i="100" s="1"/>
  <c r="AA177" i="100"/>
  <c r="AB177" i="100" s="1"/>
  <c r="AA178" i="100"/>
  <c r="AB178" i="100" s="1"/>
  <c r="AA179" i="100"/>
  <c r="AB179" i="100" s="1"/>
  <c r="AA180" i="100"/>
  <c r="AB180" i="100" s="1"/>
  <c r="AA181" i="100"/>
  <c r="AB181" i="100" s="1"/>
  <c r="AA182" i="100"/>
  <c r="AB182" i="100" s="1"/>
  <c r="AA183" i="100"/>
  <c r="AB183" i="100" s="1"/>
  <c r="AA184" i="100"/>
  <c r="AB184" i="100" s="1"/>
  <c r="AA185" i="100"/>
  <c r="AB185" i="100" s="1"/>
  <c r="AA186" i="100"/>
  <c r="AB186" i="100" s="1"/>
  <c r="AA187" i="100"/>
  <c r="AB187" i="100" s="1"/>
  <c r="AA188" i="100"/>
  <c r="AB188" i="100" s="1"/>
  <c r="AA189" i="100"/>
  <c r="AB189" i="100" s="1"/>
  <c r="AA190" i="100"/>
  <c r="AB190" i="100" s="1"/>
  <c r="AA191" i="100"/>
  <c r="AB191" i="100" s="1"/>
  <c r="AA192" i="100"/>
  <c r="AB192" i="100" s="1"/>
  <c r="AA193" i="100"/>
  <c r="AB193" i="100" s="1"/>
  <c r="AA194" i="100"/>
  <c r="AB194" i="100" s="1"/>
  <c r="AA195" i="100"/>
  <c r="AB195" i="100" s="1"/>
  <c r="AA196" i="100"/>
  <c r="AB196" i="100" s="1"/>
  <c r="AA197" i="100"/>
  <c r="AB197" i="100" s="1"/>
  <c r="AA198" i="100"/>
  <c r="AB198" i="100" s="1"/>
  <c r="AA199" i="100"/>
  <c r="AB199" i="100" s="1"/>
  <c r="AA200" i="100"/>
  <c r="AB200" i="100" s="1"/>
  <c r="AA201" i="100"/>
  <c r="AB201" i="100" s="1"/>
  <c r="AA202" i="100"/>
  <c r="AB202" i="100" s="1"/>
  <c r="AA203" i="100"/>
  <c r="AB203" i="100" s="1"/>
  <c r="AA204" i="100"/>
  <c r="AB204" i="100" s="1"/>
  <c r="AA205" i="100"/>
  <c r="AB205" i="100" s="1"/>
  <c r="AA206" i="100"/>
  <c r="AB206" i="100" s="1"/>
  <c r="AA207" i="100"/>
  <c r="AB207" i="100" s="1"/>
  <c r="AA208" i="100"/>
  <c r="AB208" i="100" s="1"/>
  <c r="AA209" i="100"/>
  <c r="AB209" i="100" s="1"/>
  <c r="AA210" i="100"/>
  <c r="AB210" i="100" s="1"/>
  <c r="AA211" i="100"/>
  <c r="AB211" i="100" s="1"/>
  <c r="AA212" i="100"/>
  <c r="AB212" i="100" s="1"/>
  <c r="AA213" i="100"/>
  <c r="AB213" i="100" s="1"/>
  <c r="AA214" i="100"/>
  <c r="AB214" i="100" s="1"/>
  <c r="AA215" i="100"/>
  <c r="AB215" i="100" s="1"/>
  <c r="AA216" i="100"/>
  <c r="AB216" i="100" s="1"/>
  <c r="AA217" i="100"/>
  <c r="AB217" i="100" s="1"/>
  <c r="AA218" i="100"/>
  <c r="AB218" i="100" s="1"/>
  <c r="AA219" i="100"/>
  <c r="AB219" i="100" s="1"/>
  <c r="AA220" i="100"/>
  <c r="AB220" i="100" s="1"/>
  <c r="AA221" i="100"/>
  <c r="AB221" i="100" s="1"/>
  <c r="AA222" i="100"/>
  <c r="AB222" i="100" s="1"/>
  <c r="AA223" i="100"/>
  <c r="AB223" i="100" s="1"/>
  <c r="AA224" i="100"/>
  <c r="AB224" i="100" s="1"/>
  <c r="AA225" i="100"/>
  <c r="AB225" i="100" s="1"/>
  <c r="AA226" i="100"/>
  <c r="AB226" i="100" s="1"/>
  <c r="AA227" i="100"/>
  <c r="AB227" i="100" s="1"/>
  <c r="AA228" i="100"/>
  <c r="AB228" i="100" s="1"/>
  <c r="AA229" i="100"/>
  <c r="AB229" i="100" s="1"/>
  <c r="AA230" i="100"/>
  <c r="AB230" i="100" s="1"/>
  <c r="AA231" i="100"/>
  <c r="AB231" i="100" s="1"/>
  <c r="AA232" i="100"/>
  <c r="AB232" i="100" s="1"/>
  <c r="AA233" i="100"/>
  <c r="AB233" i="100" s="1"/>
  <c r="AA234" i="100"/>
  <c r="AB234" i="100" s="1"/>
  <c r="AA235" i="100"/>
  <c r="AB235" i="100" s="1"/>
  <c r="AA236" i="100"/>
  <c r="AB236" i="100" s="1"/>
  <c r="AA237" i="100"/>
  <c r="AB237" i="100" s="1"/>
  <c r="AA238" i="100"/>
  <c r="AB238" i="100" s="1"/>
  <c r="AA239" i="100"/>
  <c r="AB239" i="100" s="1"/>
  <c r="AA240" i="100"/>
  <c r="AB240" i="100" s="1"/>
  <c r="AA241" i="100"/>
  <c r="AB241" i="100" s="1"/>
  <c r="AA242" i="100"/>
  <c r="AB242" i="100" s="1"/>
  <c r="AA243" i="100"/>
  <c r="AB243" i="100" s="1"/>
  <c r="AA244" i="100"/>
  <c r="AB244" i="100" s="1"/>
  <c r="AA245" i="100"/>
  <c r="AB245" i="100" s="1"/>
  <c r="AA246" i="100"/>
  <c r="AB246" i="100" s="1"/>
  <c r="AA247" i="100"/>
  <c r="AB247" i="100" s="1"/>
  <c r="AA248" i="100"/>
  <c r="AB248" i="100" s="1"/>
  <c r="AA249" i="100"/>
  <c r="AB249" i="100" s="1"/>
  <c r="AA250" i="100"/>
  <c r="AB250" i="100" s="1"/>
  <c r="AA251" i="100"/>
  <c r="AB251" i="100" s="1"/>
  <c r="AA252" i="100"/>
  <c r="AB252" i="100" s="1"/>
  <c r="AA253" i="100"/>
  <c r="AB253" i="100" s="1"/>
  <c r="AA254" i="100"/>
  <c r="AB254" i="100" s="1"/>
  <c r="AA255" i="100"/>
  <c r="AB255" i="100" s="1"/>
  <c r="AA256" i="100"/>
  <c r="AB256" i="100" s="1"/>
  <c r="AA257" i="100"/>
  <c r="AB257" i="100" s="1"/>
  <c r="AA258" i="100"/>
  <c r="AB258" i="100" s="1"/>
  <c r="AA259" i="100"/>
  <c r="AB259" i="100" s="1"/>
  <c r="AA260" i="100"/>
  <c r="AB260" i="100" s="1"/>
  <c r="AA261" i="100"/>
  <c r="AB261" i="100" s="1"/>
  <c r="AA262" i="100"/>
  <c r="AB262" i="100" s="1"/>
  <c r="AA263" i="100"/>
  <c r="AB263" i="100" s="1"/>
  <c r="AA264" i="100"/>
  <c r="AB264" i="100" s="1"/>
  <c r="AA265" i="100"/>
  <c r="AB265" i="100" s="1"/>
  <c r="AA266" i="100"/>
  <c r="AB266" i="100" s="1"/>
  <c r="AA267" i="100"/>
  <c r="AB267" i="100" s="1"/>
  <c r="AA268" i="100"/>
  <c r="AB268" i="100" s="1"/>
  <c r="AA269" i="100"/>
  <c r="AB269" i="100" s="1"/>
  <c r="AA270" i="100"/>
  <c r="AB270" i="100" s="1"/>
  <c r="AA271" i="100"/>
  <c r="AB271" i="100" s="1"/>
  <c r="AA272" i="100"/>
  <c r="AB272" i="100" s="1"/>
  <c r="AA273" i="100"/>
  <c r="AB273" i="100" s="1"/>
  <c r="AA274" i="100"/>
  <c r="AB274" i="100" s="1"/>
  <c r="AA275" i="100"/>
  <c r="AB275" i="100" s="1"/>
  <c r="AA276" i="100"/>
  <c r="AB276" i="100" s="1"/>
  <c r="AA277" i="100"/>
  <c r="AB277" i="100" s="1"/>
  <c r="AA278" i="100"/>
  <c r="AB278" i="100" s="1"/>
  <c r="AA279" i="100"/>
  <c r="AB279" i="100" s="1"/>
  <c r="AA280" i="100"/>
  <c r="AB280" i="100" s="1"/>
  <c r="AA281" i="100"/>
  <c r="AB281" i="100" s="1"/>
  <c r="AA282" i="100"/>
  <c r="AB282" i="100" s="1"/>
  <c r="AA283" i="100"/>
  <c r="AB283" i="100" s="1"/>
  <c r="AA284" i="100"/>
  <c r="AB284" i="100" s="1"/>
  <c r="AA285" i="100"/>
  <c r="AB285" i="100" s="1"/>
  <c r="AA286" i="100"/>
  <c r="AB286" i="100" s="1"/>
  <c r="AA287" i="100"/>
  <c r="AB287" i="100" s="1"/>
  <c r="AA288" i="100"/>
  <c r="AB288" i="100" s="1"/>
  <c r="AA289" i="100"/>
  <c r="AB289" i="100" s="1"/>
  <c r="AA290" i="100"/>
  <c r="AB290" i="100" s="1"/>
  <c r="AA291" i="100"/>
  <c r="AB291" i="100" s="1"/>
  <c r="AA292" i="100"/>
  <c r="AB292" i="100" s="1"/>
  <c r="AA293" i="100"/>
  <c r="AB293" i="100" s="1"/>
  <c r="AA294" i="100"/>
  <c r="AB294" i="100" s="1"/>
  <c r="AA295" i="100"/>
  <c r="AB295" i="100" s="1"/>
  <c r="AA296" i="100"/>
  <c r="AB296" i="100" s="1"/>
  <c r="AA297" i="100"/>
  <c r="AB297" i="100" s="1"/>
  <c r="AA298" i="100"/>
  <c r="AB298" i="100" s="1"/>
  <c r="AA299" i="100"/>
  <c r="AB299" i="100" s="1"/>
  <c r="AA300" i="100"/>
  <c r="AB300" i="100" s="1"/>
  <c r="AA301" i="100"/>
  <c r="AB301" i="100" s="1"/>
  <c r="AA302" i="100"/>
  <c r="AB302" i="100" s="1"/>
  <c r="AA303" i="100"/>
  <c r="AB303" i="100" s="1"/>
  <c r="AA304" i="100"/>
  <c r="AB304" i="100" s="1"/>
  <c r="AA305" i="100"/>
  <c r="AB305" i="100" s="1"/>
  <c r="AA306" i="100"/>
  <c r="AB306" i="100" s="1"/>
  <c r="AA307" i="100"/>
  <c r="AB307" i="100" s="1"/>
  <c r="AA308" i="100"/>
  <c r="AB308" i="100" s="1"/>
  <c r="AA309" i="100"/>
  <c r="AB309" i="100" s="1"/>
  <c r="AA310" i="100"/>
  <c r="AB310" i="100" s="1"/>
  <c r="AA311" i="100"/>
  <c r="AB311" i="100" s="1"/>
  <c r="AA312" i="100"/>
  <c r="AB312" i="100" s="1"/>
  <c r="AA313" i="100"/>
  <c r="AB313" i="100" s="1"/>
  <c r="AA314" i="100"/>
  <c r="AB314" i="100" s="1"/>
  <c r="AA315" i="100"/>
  <c r="AB315" i="100" s="1"/>
  <c r="AA316" i="100"/>
  <c r="AB316" i="100" s="1"/>
  <c r="AA317" i="100"/>
  <c r="AB317" i="100" s="1"/>
  <c r="AA318" i="100"/>
  <c r="AB318" i="100" s="1"/>
  <c r="AA319" i="100"/>
  <c r="AB319" i="100" s="1"/>
  <c r="AA320" i="100"/>
  <c r="AB320" i="100" s="1"/>
  <c r="AA321" i="100"/>
  <c r="AB321" i="100" s="1"/>
  <c r="AA322" i="100"/>
  <c r="AB322" i="100" s="1"/>
  <c r="AA323" i="100"/>
  <c r="AB323" i="100" s="1"/>
  <c r="AA324" i="100"/>
  <c r="AB324" i="100" s="1"/>
  <c r="AA325" i="100"/>
  <c r="AB325" i="100" s="1"/>
  <c r="AA326" i="100"/>
  <c r="AB326" i="100" s="1"/>
  <c r="AA327" i="100"/>
  <c r="AB327" i="100" s="1"/>
  <c r="AA328" i="100"/>
  <c r="AB328" i="100" s="1"/>
  <c r="AA329" i="100"/>
  <c r="AB329" i="100" s="1"/>
  <c r="AA330" i="100"/>
  <c r="AB330" i="100" s="1"/>
  <c r="AA331" i="100"/>
  <c r="AB331" i="100" s="1"/>
  <c r="AA332" i="100"/>
  <c r="AB332" i="100" s="1"/>
  <c r="AA333" i="100"/>
  <c r="AB333" i="100" s="1"/>
  <c r="AA334" i="100"/>
  <c r="AB334" i="100" s="1"/>
  <c r="AA335" i="100"/>
  <c r="AB335" i="100" s="1"/>
  <c r="AA336" i="100"/>
  <c r="AB336" i="100" s="1"/>
  <c r="AA337" i="100"/>
  <c r="AB337" i="100" s="1"/>
  <c r="AA338" i="100"/>
  <c r="AB338" i="100" s="1"/>
  <c r="AA339" i="100"/>
  <c r="AB339" i="100" s="1"/>
  <c r="AA340" i="100"/>
  <c r="AB340" i="100" s="1"/>
  <c r="AA341" i="100"/>
  <c r="AB341" i="100" s="1"/>
  <c r="AA342" i="100"/>
  <c r="AB342" i="100" s="1"/>
  <c r="AA343" i="100"/>
  <c r="AB343" i="100" s="1"/>
  <c r="AA344" i="100"/>
  <c r="AB344" i="100" s="1"/>
  <c r="AA345" i="100"/>
  <c r="AB345" i="100" s="1"/>
  <c r="AA346" i="100"/>
  <c r="AB346" i="100" s="1"/>
  <c r="AA347" i="100"/>
  <c r="AB347" i="100" s="1"/>
  <c r="AA348" i="100"/>
  <c r="AB348" i="100" s="1"/>
  <c r="AA349" i="100"/>
  <c r="AB349" i="100" s="1"/>
  <c r="AA350" i="100"/>
  <c r="AB350" i="100" s="1"/>
  <c r="AA351" i="100"/>
  <c r="AB351" i="100" s="1"/>
  <c r="AA352" i="100"/>
  <c r="AB352" i="100" s="1"/>
  <c r="AA353" i="100"/>
  <c r="AB353" i="100" s="1"/>
  <c r="AA354" i="100"/>
  <c r="AB354" i="100" s="1"/>
  <c r="AA355" i="100"/>
  <c r="AB355" i="100" s="1"/>
  <c r="AA356" i="100"/>
  <c r="AB356" i="100" s="1"/>
  <c r="AA357" i="100"/>
  <c r="AB357" i="100" s="1"/>
  <c r="AA358" i="100"/>
  <c r="AB358" i="100" s="1"/>
  <c r="AA359" i="100"/>
  <c r="AB359" i="100" s="1"/>
  <c r="AA360" i="100"/>
  <c r="AB360" i="100" s="1"/>
  <c r="AA361" i="100"/>
  <c r="AB361" i="100" s="1"/>
  <c r="AA362" i="100"/>
  <c r="AB362" i="100" s="1"/>
  <c r="AA363" i="100"/>
  <c r="AB363" i="100" s="1"/>
  <c r="AA364" i="100"/>
  <c r="AB364" i="100" s="1"/>
  <c r="AA365" i="100"/>
  <c r="AB365" i="100" s="1"/>
  <c r="AA366" i="100"/>
  <c r="AB366" i="100" s="1"/>
  <c r="AA367" i="100"/>
  <c r="AB367" i="100" s="1"/>
  <c r="AA368" i="100"/>
  <c r="AB368" i="100" s="1"/>
  <c r="AA369" i="100"/>
  <c r="AB369" i="100" s="1"/>
  <c r="AA370" i="100"/>
  <c r="AB370" i="100" s="1"/>
  <c r="AA371" i="100"/>
  <c r="AB371" i="100" s="1"/>
  <c r="AA372" i="100"/>
  <c r="AB372" i="100" s="1"/>
  <c r="AA373" i="100"/>
  <c r="AB373" i="100" s="1"/>
  <c r="AA374" i="100"/>
  <c r="AB374" i="100" s="1"/>
  <c r="AA375" i="100"/>
  <c r="AB375" i="100" s="1"/>
  <c r="AA376" i="100"/>
  <c r="AB376" i="100" s="1"/>
  <c r="AA377" i="100"/>
  <c r="AB377" i="100" s="1"/>
  <c r="AA378" i="100"/>
  <c r="AB378" i="100" s="1"/>
  <c r="AA379" i="100"/>
  <c r="AB379" i="100" s="1"/>
  <c r="AA380" i="100"/>
  <c r="AB380" i="100" s="1"/>
  <c r="AA381" i="100"/>
  <c r="AB381" i="100" s="1"/>
  <c r="AA382" i="100"/>
  <c r="AB382" i="100" s="1"/>
  <c r="AA383" i="100"/>
  <c r="AB383" i="100" s="1"/>
  <c r="AA384" i="100"/>
  <c r="AB384" i="100" s="1"/>
  <c r="AA385" i="100"/>
  <c r="AB385" i="100" s="1"/>
  <c r="AA386" i="100"/>
  <c r="AB386" i="100" s="1"/>
  <c r="AA387" i="100"/>
  <c r="AB387" i="100" s="1"/>
  <c r="AA388" i="100"/>
  <c r="AB388" i="100" s="1"/>
  <c r="AA389" i="100"/>
  <c r="AB389" i="100" s="1"/>
  <c r="AA390" i="100"/>
  <c r="AB390" i="100" s="1"/>
  <c r="AA391" i="100"/>
  <c r="AB391" i="100" s="1"/>
  <c r="AA392" i="100"/>
  <c r="AB392" i="100" s="1"/>
  <c r="AA393" i="100"/>
  <c r="AB393" i="100" s="1"/>
  <c r="AA394" i="100"/>
  <c r="AB394" i="100" s="1"/>
  <c r="AA395" i="100"/>
  <c r="AB395" i="100" s="1"/>
  <c r="AA396" i="100"/>
  <c r="AB396" i="100" s="1"/>
  <c r="AA397" i="100"/>
  <c r="AB397" i="100" s="1"/>
  <c r="AA398" i="100"/>
  <c r="AB398" i="100" s="1"/>
  <c r="AA399" i="100"/>
  <c r="AB399" i="100" s="1"/>
  <c r="AA400" i="100"/>
  <c r="AB400" i="100" s="1"/>
  <c r="AA401" i="100"/>
  <c r="AB401" i="100" s="1"/>
  <c r="AA402" i="100"/>
  <c r="AB402" i="100" s="1"/>
  <c r="AA403" i="100"/>
  <c r="AB403" i="100" s="1"/>
  <c r="AA404" i="100"/>
  <c r="AB404" i="100" s="1"/>
  <c r="AA405" i="100"/>
  <c r="AB405" i="100" s="1"/>
  <c r="AA406" i="100"/>
  <c r="AB406" i="100" s="1"/>
  <c r="AA407" i="100"/>
  <c r="AB407" i="100" s="1"/>
  <c r="AA408" i="100"/>
  <c r="AB408" i="100" s="1"/>
  <c r="AA409" i="100"/>
  <c r="AB409" i="100" s="1"/>
  <c r="AA410" i="100"/>
  <c r="AB410" i="100" s="1"/>
  <c r="AA411" i="100"/>
  <c r="AB411" i="100" s="1"/>
  <c r="AA412" i="100"/>
  <c r="AB412" i="100" s="1"/>
  <c r="AA413" i="100"/>
  <c r="AB413" i="100" s="1"/>
  <c r="AA414" i="100"/>
  <c r="AB414" i="100" s="1"/>
  <c r="AA415" i="100"/>
  <c r="AB415" i="100" s="1"/>
  <c r="AA416" i="100"/>
  <c r="AB416" i="100" s="1"/>
  <c r="AA417" i="100"/>
  <c r="AB417" i="100" s="1"/>
  <c r="AA418" i="100"/>
  <c r="AB418" i="100" s="1"/>
  <c r="AA419" i="100"/>
  <c r="AB419" i="100" s="1"/>
  <c r="AA420" i="100"/>
  <c r="AB420" i="100" s="1"/>
  <c r="AA421" i="100"/>
  <c r="AB421" i="100" s="1"/>
  <c r="AA422" i="100"/>
  <c r="AB422" i="100" s="1"/>
  <c r="AA423" i="100"/>
  <c r="AB423" i="100" s="1"/>
  <c r="AA424" i="100"/>
  <c r="AB424" i="100" s="1"/>
  <c r="AA425" i="100"/>
  <c r="AB425" i="100" s="1"/>
  <c r="AA426" i="100"/>
  <c r="AB426" i="100" s="1"/>
  <c r="AA427" i="100"/>
  <c r="AB427" i="100" s="1"/>
  <c r="AA428" i="100"/>
  <c r="AB428" i="100" s="1"/>
  <c r="AA429" i="100"/>
  <c r="AB429" i="100" s="1"/>
  <c r="AA430" i="100"/>
  <c r="AB430" i="100" s="1"/>
  <c r="AA431" i="100"/>
  <c r="AB431" i="100" s="1"/>
  <c r="AA432" i="100"/>
  <c r="AB432" i="100" s="1"/>
  <c r="AA433" i="100"/>
  <c r="AB433" i="100" s="1"/>
  <c r="AA434" i="100"/>
  <c r="AB434" i="100" s="1"/>
  <c r="AA435" i="100"/>
  <c r="AB435" i="100" s="1"/>
  <c r="AA436" i="100"/>
  <c r="AB436" i="100" s="1"/>
  <c r="AA437" i="100"/>
  <c r="AB437" i="100" s="1"/>
  <c r="AA438" i="100"/>
  <c r="AB438" i="100" s="1"/>
  <c r="AA439" i="100"/>
  <c r="AB439" i="100" s="1"/>
  <c r="AA440" i="100"/>
  <c r="AB440" i="100" s="1"/>
  <c r="AA441" i="100"/>
  <c r="AB441" i="100" s="1"/>
  <c r="AA442" i="100"/>
  <c r="AB442" i="100" s="1"/>
  <c r="AA443" i="100"/>
  <c r="AB443" i="100" s="1"/>
  <c r="AA444" i="100"/>
  <c r="AB444" i="100" s="1"/>
  <c r="AA445" i="100"/>
  <c r="AB445" i="100" s="1"/>
  <c r="AA446" i="100"/>
  <c r="AB446" i="100" s="1"/>
  <c r="AA447" i="100"/>
  <c r="AB447" i="100" s="1"/>
  <c r="AA448" i="100"/>
  <c r="AB448" i="100" s="1"/>
  <c r="AA449" i="100"/>
  <c r="AB449" i="100" s="1"/>
  <c r="AA450" i="100"/>
  <c r="AB450" i="100" s="1"/>
  <c r="AA451" i="100"/>
  <c r="AB451" i="100" s="1"/>
  <c r="AA452" i="100"/>
  <c r="AB452" i="100" s="1"/>
  <c r="AA453" i="100"/>
  <c r="AB453" i="100" s="1"/>
  <c r="AA454" i="100"/>
  <c r="AB454" i="100" s="1"/>
  <c r="AA455" i="100"/>
  <c r="AB455" i="100" s="1"/>
  <c r="AA456" i="100"/>
  <c r="AB456" i="100" s="1"/>
  <c r="AA457" i="100"/>
  <c r="AB457" i="100" s="1"/>
  <c r="AA458" i="100"/>
  <c r="AB458" i="100" s="1"/>
  <c r="AA459" i="100"/>
  <c r="AB459" i="100" s="1"/>
  <c r="AA460" i="100"/>
  <c r="AB460" i="100" s="1"/>
  <c r="AA461" i="100"/>
  <c r="AB461" i="100" s="1"/>
  <c r="AA462" i="100"/>
  <c r="AB462" i="100" s="1"/>
  <c r="AA463" i="100"/>
  <c r="AB463" i="100" s="1"/>
  <c r="AA464" i="100"/>
  <c r="AB464" i="100" s="1"/>
  <c r="AA465" i="100"/>
  <c r="AB465" i="100" s="1"/>
  <c r="AA466" i="100"/>
  <c r="AB466" i="100" s="1"/>
  <c r="AA467" i="100"/>
  <c r="AB467" i="100" s="1"/>
  <c r="AA468" i="100"/>
  <c r="AB468" i="100" s="1"/>
  <c r="AA469" i="100"/>
  <c r="AB469" i="100" s="1"/>
  <c r="AA470" i="100"/>
  <c r="AB470" i="100" s="1"/>
  <c r="AA471" i="100"/>
  <c r="AB471" i="100" s="1"/>
  <c r="AA472" i="100"/>
  <c r="AB472" i="100" s="1"/>
  <c r="AA473" i="100"/>
  <c r="AB473" i="100" s="1"/>
  <c r="AA474" i="100"/>
  <c r="AB474" i="100" s="1"/>
  <c r="AA475" i="100"/>
  <c r="AB475" i="100" s="1"/>
  <c r="AA476" i="100"/>
  <c r="AB476" i="100" s="1"/>
  <c r="AA477" i="100"/>
  <c r="AB477" i="100" s="1"/>
  <c r="AA478" i="100"/>
  <c r="AB478" i="100" s="1"/>
  <c r="AA479" i="100"/>
  <c r="AB479" i="100" s="1"/>
  <c r="AA480" i="100"/>
  <c r="AB480" i="100" s="1"/>
  <c r="AA481" i="100"/>
  <c r="AB481" i="100" s="1"/>
  <c r="AA482" i="100"/>
  <c r="AB482" i="100" s="1"/>
  <c r="AA483" i="100"/>
  <c r="AB483" i="100" s="1"/>
  <c r="AA484" i="100"/>
  <c r="AB484" i="100" s="1"/>
  <c r="AA485" i="100"/>
  <c r="AB485" i="100" s="1"/>
  <c r="AA486" i="100"/>
  <c r="AB486" i="100" s="1"/>
  <c r="AA487" i="100"/>
  <c r="AB487" i="100" s="1"/>
  <c r="AA488" i="100"/>
  <c r="AB488" i="100" s="1"/>
  <c r="AA489" i="100"/>
  <c r="AB489" i="100" s="1"/>
  <c r="AA490" i="100"/>
  <c r="AB490" i="100" s="1"/>
  <c r="AA491" i="100"/>
  <c r="AB491" i="100" s="1"/>
  <c r="AA492" i="100"/>
  <c r="AB492" i="100" s="1"/>
  <c r="AA493" i="100"/>
  <c r="AB493" i="100" s="1"/>
  <c r="AA494" i="100"/>
  <c r="AB494" i="100" s="1"/>
  <c r="AA495" i="100"/>
  <c r="AB495" i="100" s="1"/>
  <c r="AA496" i="100"/>
  <c r="AB496" i="100" s="1"/>
  <c r="AA497" i="100"/>
  <c r="AB497" i="100" s="1"/>
  <c r="AA498" i="100"/>
  <c r="AB498" i="100" s="1"/>
  <c r="AA499" i="100"/>
  <c r="AB499" i="100" s="1"/>
  <c r="AA500" i="100"/>
  <c r="AB500" i="100" s="1"/>
  <c r="AA501" i="100"/>
  <c r="AB501" i="100" s="1"/>
  <c r="AA502" i="100"/>
  <c r="AB502" i="100" s="1"/>
  <c r="AA503" i="100"/>
  <c r="AB503" i="100" s="1"/>
  <c r="AA504" i="100"/>
  <c r="AB504" i="100" s="1"/>
  <c r="AA505" i="100"/>
  <c r="AB505" i="100" s="1"/>
  <c r="AA506" i="100"/>
  <c r="AB506" i="100" s="1"/>
  <c r="AA507" i="100"/>
  <c r="AB507" i="100" s="1"/>
  <c r="AA508" i="100"/>
  <c r="AB508" i="100" s="1"/>
  <c r="AA509" i="100"/>
  <c r="AB509" i="100" s="1"/>
  <c r="AA510" i="100"/>
  <c r="AB510" i="100" s="1"/>
  <c r="AA511" i="100"/>
  <c r="AB511" i="100" s="1"/>
  <c r="AA512" i="100"/>
  <c r="AB512" i="100" s="1"/>
  <c r="AA513" i="100"/>
  <c r="AB513" i="100" s="1"/>
  <c r="AA514" i="100"/>
  <c r="AB514" i="100" s="1"/>
  <c r="AA515" i="100"/>
  <c r="AB515" i="100" s="1"/>
  <c r="AA516" i="100"/>
  <c r="AB516" i="100" s="1"/>
  <c r="AA517" i="100"/>
  <c r="AB517" i="100" s="1"/>
  <c r="AA518" i="100"/>
  <c r="AB518" i="100" s="1"/>
  <c r="AA519" i="100"/>
  <c r="AB519" i="100" s="1"/>
  <c r="AA520" i="100"/>
  <c r="AB520" i="100" s="1"/>
  <c r="AA521" i="100"/>
  <c r="AB521" i="100" s="1"/>
  <c r="AA522" i="100"/>
  <c r="AB522" i="100" s="1"/>
  <c r="AA523" i="100"/>
  <c r="AB523" i="100" s="1"/>
  <c r="AA524" i="100"/>
  <c r="AB524" i="100" s="1"/>
  <c r="AA525" i="100"/>
  <c r="AB525" i="100" s="1"/>
  <c r="AA526" i="100"/>
  <c r="AB526" i="100" s="1"/>
  <c r="AA527" i="100"/>
  <c r="AB527" i="100" s="1"/>
  <c r="AA528" i="100"/>
  <c r="AB528" i="100" s="1"/>
  <c r="AA529" i="100"/>
  <c r="AB529" i="100" s="1"/>
  <c r="AA530" i="100"/>
  <c r="AB530" i="100" s="1"/>
  <c r="AA531" i="100"/>
  <c r="AB531" i="100" s="1"/>
  <c r="AA532" i="100"/>
  <c r="AB532" i="100" s="1"/>
  <c r="AA533" i="100"/>
  <c r="AB533" i="100" s="1"/>
  <c r="AA534" i="100"/>
  <c r="AB534" i="100" s="1"/>
  <c r="AA535" i="100"/>
  <c r="AB535" i="100" s="1"/>
  <c r="AA536" i="100"/>
  <c r="AB536" i="100" s="1"/>
  <c r="AA537" i="100"/>
  <c r="AB537" i="100" s="1"/>
  <c r="AA538" i="100"/>
  <c r="AB538" i="100" s="1"/>
  <c r="AA539" i="100"/>
  <c r="AB539" i="100" s="1"/>
  <c r="AA540" i="100"/>
  <c r="AB540" i="100" s="1"/>
  <c r="AA541" i="100"/>
  <c r="AB541" i="100" s="1"/>
  <c r="AA542" i="100"/>
  <c r="AB542" i="100" s="1"/>
  <c r="AA543" i="100"/>
  <c r="AB543" i="100" s="1"/>
  <c r="AA544" i="100"/>
  <c r="AB544" i="100" s="1"/>
  <c r="AA545" i="100"/>
  <c r="AB545" i="100" s="1"/>
  <c r="AA546" i="100"/>
  <c r="AB546" i="100" s="1"/>
  <c r="AA547" i="100"/>
  <c r="AB547" i="100" s="1"/>
  <c r="AA548" i="100"/>
  <c r="AB548" i="100" s="1"/>
  <c r="AA549" i="100"/>
  <c r="AB549" i="100" s="1"/>
  <c r="AA550" i="100"/>
  <c r="AB550" i="100" s="1"/>
  <c r="AA551" i="100"/>
  <c r="AB551" i="100" s="1"/>
  <c r="AA552" i="100"/>
  <c r="AB552" i="100" s="1"/>
  <c r="AA553" i="100"/>
  <c r="AB553" i="100" s="1"/>
  <c r="AA554" i="100"/>
  <c r="AB554" i="100" s="1"/>
  <c r="AA555" i="100"/>
  <c r="AB555" i="100" s="1"/>
  <c r="AA556" i="100"/>
  <c r="AB556" i="100" s="1"/>
  <c r="AA557" i="100"/>
  <c r="AB557" i="100" s="1"/>
  <c r="AA558" i="100"/>
  <c r="AB558" i="100" s="1"/>
  <c r="AA559" i="100"/>
  <c r="AB559" i="100" s="1"/>
  <c r="AA560" i="100"/>
  <c r="AB560" i="100" s="1"/>
  <c r="AA561" i="100"/>
  <c r="AB561" i="100" s="1"/>
  <c r="AA562" i="100"/>
  <c r="AB562" i="100" s="1"/>
  <c r="AA563" i="100"/>
  <c r="AB563" i="100" s="1"/>
  <c r="AA564" i="100"/>
  <c r="AB564" i="100" s="1"/>
  <c r="AA565" i="100"/>
  <c r="AB565" i="100" s="1"/>
  <c r="AA566" i="100"/>
  <c r="AB566" i="100" s="1"/>
  <c r="AA567" i="100"/>
  <c r="AB567" i="100" s="1"/>
  <c r="AA568" i="100"/>
  <c r="AB568" i="100" s="1"/>
  <c r="AA569" i="100"/>
  <c r="AB569" i="100" s="1"/>
  <c r="AA570" i="100"/>
  <c r="AB570" i="100" s="1"/>
  <c r="AA571" i="100"/>
  <c r="AB571" i="100" s="1"/>
  <c r="AA572" i="100"/>
  <c r="AB572" i="100" s="1"/>
  <c r="AA573" i="100"/>
  <c r="AB573" i="100" s="1"/>
  <c r="AA574" i="100"/>
  <c r="AB574" i="100" s="1"/>
  <c r="AA575" i="100"/>
  <c r="AB575" i="100" s="1"/>
  <c r="AA576" i="100"/>
  <c r="AB576" i="100" s="1"/>
  <c r="AA577" i="100"/>
  <c r="AB577" i="100" s="1"/>
  <c r="AA578" i="100"/>
  <c r="AB578" i="100" s="1"/>
  <c r="AA579" i="100"/>
  <c r="AB579" i="100" s="1"/>
  <c r="AA580" i="100"/>
  <c r="AB580" i="100" s="1"/>
  <c r="AA581" i="100"/>
  <c r="AB581" i="100" s="1"/>
  <c r="AA582" i="100"/>
  <c r="AB582" i="100" s="1"/>
  <c r="AA583" i="100"/>
  <c r="AB583" i="100" s="1"/>
  <c r="AA584" i="100"/>
  <c r="AB584" i="100" s="1"/>
  <c r="AA585" i="100"/>
  <c r="AB585" i="100" s="1"/>
  <c r="AA586" i="100"/>
  <c r="AB586" i="100" s="1"/>
  <c r="AA587" i="100"/>
  <c r="AB587" i="100" s="1"/>
  <c r="AA588" i="100"/>
  <c r="AB588" i="100" s="1"/>
  <c r="AA589" i="100"/>
  <c r="AB589" i="100" s="1"/>
  <c r="AA590" i="100"/>
  <c r="AB590" i="100" s="1"/>
  <c r="AA591" i="100"/>
  <c r="AB591" i="100" s="1"/>
  <c r="AA592" i="100"/>
  <c r="AB592" i="100" s="1"/>
  <c r="AA593" i="100"/>
  <c r="AB593" i="100" s="1"/>
  <c r="AA594" i="100"/>
  <c r="AB594" i="100" s="1"/>
  <c r="AA595" i="100"/>
  <c r="AB595" i="100" s="1"/>
  <c r="AA596" i="100"/>
  <c r="AB596" i="100" s="1"/>
  <c r="AA597" i="100"/>
  <c r="AB597" i="100" s="1"/>
  <c r="AA598" i="100"/>
  <c r="AB598" i="100" s="1"/>
  <c r="AA599" i="100"/>
  <c r="AB599" i="100" s="1"/>
  <c r="AA600" i="100"/>
  <c r="AB600" i="100" s="1"/>
  <c r="AA601" i="100"/>
  <c r="AB601" i="100" s="1"/>
  <c r="AA602" i="100"/>
  <c r="AB602" i="100" s="1"/>
  <c r="AA603" i="100"/>
  <c r="AB603" i="100" s="1"/>
  <c r="AA604" i="100"/>
  <c r="AB604" i="100" s="1"/>
  <c r="AA605" i="100"/>
  <c r="AB605" i="100" s="1"/>
  <c r="AA606" i="100"/>
  <c r="AB606" i="100" s="1"/>
  <c r="AA607" i="100"/>
  <c r="AB607" i="100" s="1"/>
  <c r="AA608" i="100"/>
  <c r="AB608" i="100" s="1"/>
  <c r="AA609" i="100"/>
  <c r="AB609" i="100" s="1"/>
  <c r="AA610" i="100"/>
  <c r="AB610" i="100" s="1"/>
  <c r="AA611" i="100"/>
  <c r="AB611" i="100" s="1"/>
  <c r="AA612" i="100"/>
  <c r="AB612" i="100" s="1"/>
  <c r="AA613" i="100"/>
  <c r="AB613" i="100" s="1"/>
  <c r="AA614" i="100"/>
  <c r="AB614" i="100" s="1"/>
  <c r="AA615" i="100"/>
  <c r="AB615" i="100" s="1"/>
  <c r="AA616" i="100"/>
  <c r="AB616" i="100" s="1"/>
  <c r="AA617" i="100"/>
  <c r="AB617" i="100" s="1"/>
  <c r="AA618" i="100"/>
  <c r="AB618" i="100" s="1"/>
  <c r="AA619" i="100"/>
  <c r="AB619" i="100" s="1"/>
  <c r="AA620" i="100"/>
  <c r="AB620" i="100" s="1"/>
  <c r="AA621" i="100"/>
  <c r="AB621" i="100" s="1"/>
  <c r="AA622" i="100"/>
  <c r="AB622" i="100" s="1"/>
  <c r="AA623" i="100"/>
  <c r="AB623" i="100" s="1"/>
  <c r="AA624" i="100"/>
  <c r="AB624" i="100" s="1"/>
  <c r="AA625" i="100"/>
  <c r="AB625" i="100" s="1"/>
  <c r="AA626" i="100"/>
  <c r="AB626" i="100" s="1"/>
  <c r="AA627" i="100"/>
  <c r="AB627" i="100" s="1"/>
  <c r="AA628" i="100"/>
  <c r="AB628" i="100" s="1"/>
  <c r="AA629" i="100"/>
  <c r="AB629" i="100" s="1"/>
  <c r="AA630" i="100"/>
  <c r="AB630" i="100" s="1"/>
  <c r="AA631" i="100"/>
  <c r="AB631" i="100" s="1"/>
  <c r="AA632" i="100"/>
  <c r="AB632" i="100" s="1"/>
  <c r="AA633" i="100"/>
  <c r="AB633" i="100" s="1"/>
  <c r="AA634" i="100"/>
  <c r="AB634" i="100" s="1"/>
  <c r="AA635" i="100"/>
  <c r="AB635" i="100" s="1"/>
  <c r="AA636" i="100"/>
  <c r="AB636" i="100" s="1"/>
  <c r="AA637" i="100"/>
  <c r="AB637" i="100" s="1"/>
  <c r="AA638" i="100"/>
  <c r="AB638" i="100" s="1"/>
  <c r="AA639" i="100"/>
  <c r="AB639" i="100" s="1"/>
  <c r="AA640" i="100"/>
  <c r="AB640" i="100" s="1"/>
  <c r="AA641" i="100"/>
  <c r="AB641" i="100" s="1"/>
  <c r="AA642" i="100"/>
  <c r="AB642" i="100" s="1"/>
  <c r="AA643" i="100"/>
  <c r="AB643" i="100" s="1"/>
  <c r="AA644" i="100"/>
  <c r="AB644" i="100" s="1"/>
  <c r="AA645" i="100"/>
  <c r="AB645" i="100" s="1"/>
  <c r="AA646" i="100"/>
  <c r="AB646" i="100" s="1"/>
  <c r="AA647" i="100"/>
  <c r="AB647" i="100" s="1"/>
  <c r="AA648" i="100"/>
  <c r="AB648" i="100" s="1"/>
  <c r="AA649" i="100"/>
  <c r="AB649" i="100" s="1"/>
  <c r="AA650" i="100"/>
  <c r="AB650" i="100" s="1"/>
  <c r="AA651" i="100"/>
  <c r="AB651" i="100" s="1"/>
  <c r="AA652" i="100"/>
  <c r="AB652" i="100" s="1"/>
  <c r="AA653" i="100"/>
  <c r="AB653" i="100" s="1"/>
  <c r="AA654" i="100"/>
  <c r="AB654" i="100" s="1"/>
  <c r="AA655" i="100"/>
  <c r="AB655" i="100" s="1"/>
  <c r="AA656" i="100"/>
  <c r="AB656" i="100" s="1"/>
  <c r="AA657" i="100"/>
  <c r="AB657" i="100" s="1"/>
  <c r="AA658" i="100"/>
  <c r="AB658" i="100" s="1"/>
  <c r="AA659" i="100"/>
  <c r="AB659" i="100" s="1"/>
  <c r="AA660" i="100"/>
  <c r="AB660" i="100" s="1"/>
  <c r="AA661" i="100"/>
  <c r="AB661" i="100" s="1"/>
  <c r="AA662" i="100"/>
  <c r="AB662" i="100" s="1"/>
  <c r="AA663" i="100"/>
  <c r="AB663" i="100" s="1"/>
  <c r="AA664" i="100"/>
  <c r="AB664" i="100" s="1"/>
  <c r="AA665" i="100"/>
  <c r="AB665" i="100" s="1"/>
  <c r="AA666" i="100"/>
  <c r="AB666" i="100" s="1"/>
  <c r="AA667" i="100"/>
  <c r="AB667" i="100" s="1"/>
  <c r="AA668" i="100"/>
  <c r="AB668" i="100" s="1"/>
  <c r="AA669" i="100"/>
  <c r="AB669" i="100" s="1"/>
  <c r="AA670" i="100"/>
  <c r="AB670" i="100" s="1"/>
  <c r="AA671" i="100"/>
  <c r="AB671" i="100" s="1"/>
  <c r="AA672" i="100"/>
  <c r="AB672" i="100" s="1"/>
  <c r="AA673" i="100"/>
  <c r="AB673" i="100" s="1"/>
  <c r="AA674" i="100"/>
  <c r="AB674" i="100" s="1"/>
  <c r="AA675" i="100"/>
  <c r="AB675" i="100" s="1"/>
  <c r="AA676" i="100"/>
  <c r="AB676" i="100" s="1"/>
  <c r="AA677" i="100"/>
  <c r="AB677" i="100" s="1"/>
  <c r="AA678" i="100"/>
  <c r="AB678" i="100" s="1"/>
  <c r="AA679" i="100"/>
  <c r="AB679" i="100" s="1"/>
  <c r="AA680" i="100"/>
  <c r="AB680" i="100" s="1"/>
  <c r="AA681" i="100"/>
  <c r="AB681" i="100" s="1"/>
  <c r="AA682" i="100"/>
  <c r="AB682" i="100" s="1"/>
  <c r="AA683" i="100"/>
  <c r="AB683" i="100" s="1"/>
  <c r="AA684" i="100"/>
  <c r="AB684" i="100" s="1"/>
  <c r="AA685" i="100"/>
  <c r="AB685" i="100" s="1"/>
  <c r="AA686" i="100"/>
  <c r="AB686" i="100" s="1"/>
  <c r="AA687" i="100"/>
  <c r="AB687" i="100" s="1"/>
  <c r="AA688" i="100"/>
  <c r="AB688" i="100" s="1"/>
  <c r="AA689" i="100"/>
  <c r="AB689" i="100" s="1"/>
  <c r="AA690" i="100"/>
  <c r="AB690" i="100" s="1"/>
  <c r="AA691" i="100"/>
  <c r="AB691" i="100" s="1"/>
  <c r="AA692" i="100"/>
  <c r="AB692" i="100" s="1"/>
  <c r="AA693" i="100"/>
  <c r="AB693" i="100" s="1"/>
  <c r="AA694" i="100"/>
  <c r="AB694" i="100" s="1"/>
  <c r="AA695" i="100"/>
  <c r="AB695" i="100" s="1"/>
  <c r="AA696" i="100"/>
  <c r="AB696" i="100" s="1"/>
  <c r="AA697" i="100"/>
  <c r="AB697" i="100" s="1"/>
  <c r="AA698" i="100"/>
  <c r="AB698" i="100" s="1"/>
  <c r="AA699" i="100"/>
  <c r="AB699" i="100" s="1"/>
  <c r="AA700" i="100"/>
  <c r="AB700" i="100" s="1"/>
  <c r="AA701" i="100"/>
  <c r="AB701" i="100" s="1"/>
  <c r="AA702" i="100"/>
  <c r="AB702" i="100" s="1"/>
  <c r="AA703" i="100"/>
  <c r="AB703" i="100" s="1"/>
  <c r="AA704" i="100"/>
  <c r="AB704" i="100" s="1"/>
  <c r="AA705" i="100"/>
  <c r="AB705" i="100" s="1"/>
  <c r="AA706" i="100"/>
  <c r="AB706" i="100" s="1"/>
  <c r="AA707" i="100"/>
  <c r="AB707" i="100" s="1"/>
  <c r="AA708" i="100"/>
  <c r="AB708" i="100" s="1"/>
  <c r="AA709" i="100"/>
  <c r="AB709" i="100" s="1"/>
  <c r="AA710" i="100"/>
  <c r="AB710" i="100" s="1"/>
  <c r="AA711" i="100"/>
  <c r="AB711" i="100" s="1"/>
  <c r="AA712" i="100"/>
  <c r="AB712" i="100" s="1"/>
  <c r="AA713" i="100"/>
  <c r="AB713" i="100" s="1"/>
  <c r="AA714" i="100"/>
  <c r="AB714" i="100" s="1"/>
  <c r="AA715" i="100"/>
  <c r="AB715" i="100" s="1"/>
  <c r="AA716" i="100"/>
  <c r="AB716" i="100" s="1"/>
  <c r="AA717" i="100"/>
  <c r="AB717" i="100" s="1"/>
  <c r="AA718" i="100"/>
  <c r="AB718" i="100" s="1"/>
  <c r="AA719" i="100"/>
  <c r="AB719" i="100" s="1"/>
  <c r="AA720" i="100"/>
  <c r="AB720" i="100" s="1"/>
  <c r="AA721" i="100"/>
  <c r="AB721" i="100" s="1"/>
  <c r="AA722" i="100"/>
  <c r="AB722" i="100" s="1"/>
  <c r="AA723" i="100"/>
  <c r="AB723" i="100" s="1"/>
  <c r="AA724" i="100"/>
  <c r="AB724" i="100" s="1"/>
  <c r="AA725" i="100"/>
  <c r="AB725" i="100" s="1"/>
  <c r="AA726" i="100"/>
  <c r="AB726" i="100" s="1"/>
  <c r="AA727" i="100"/>
  <c r="AB727" i="100" s="1"/>
  <c r="AA728" i="100"/>
  <c r="AB728" i="100" s="1"/>
  <c r="AA729" i="100"/>
  <c r="AB729" i="100" s="1"/>
  <c r="AA730" i="100"/>
  <c r="AB730" i="100" s="1"/>
  <c r="AA731" i="100"/>
  <c r="AB731" i="100" s="1"/>
  <c r="AA732" i="100"/>
  <c r="AB732" i="100" s="1"/>
  <c r="AA733" i="100"/>
  <c r="AB733" i="100" s="1"/>
  <c r="AA734" i="100"/>
  <c r="AB734" i="100" s="1"/>
  <c r="AA735" i="100"/>
  <c r="AB735" i="100" s="1"/>
  <c r="AA736" i="100"/>
  <c r="AB736" i="100" s="1"/>
  <c r="AA737" i="100"/>
  <c r="AB737" i="100" s="1"/>
  <c r="AA738" i="100"/>
  <c r="AB738" i="100" s="1"/>
  <c r="AA739" i="100"/>
  <c r="AB739" i="100" s="1"/>
  <c r="AA740" i="100"/>
  <c r="AB740" i="100" s="1"/>
  <c r="AA741" i="100"/>
  <c r="AB741" i="100" s="1"/>
  <c r="AA742" i="100"/>
  <c r="AB742" i="100" s="1"/>
  <c r="AA743" i="100"/>
  <c r="AB743" i="100" s="1"/>
  <c r="AA744" i="100"/>
  <c r="AB744" i="100" s="1"/>
  <c r="AA745" i="100"/>
  <c r="AB745" i="100" s="1"/>
  <c r="AA746" i="100"/>
  <c r="AB746" i="100" s="1"/>
  <c r="AA747" i="100"/>
  <c r="AB747" i="100" s="1"/>
  <c r="AA748" i="100"/>
  <c r="AB748" i="100" s="1"/>
  <c r="AA749" i="100"/>
  <c r="AB749" i="100" s="1"/>
  <c r="AA750" i="100"/>
  <c r="AB750" i="100" s="1"/>
  <c r="AA751" i="100"/>
  <c r="AB751" i="100" s="1"/>
  <c r="AA752" i="100"/>
  <c r="AB752" i="100" s="1"/>
  <c r="AA753" i="100"/>
  <c r="AB753" i="100" s="1"/>
  <c r="AA754" i="100"/>
  <c r="AB754" i="100" s="1"/>
  <c r="AA755" i="100"/>
  <c r="AB755" i="100" s="1"/>
  <c r="AA756" i="100"/>
  <c r="AB756" i="100" s="1"/>
  <c r="AA757" i="100"/>
  <c r="AB757" i="100" s="1"/>
  <c r="AA758" i="100"/>
  <c r="AB758" i="100" s="1"/>
  <c r="AA759" i="100"/>
  <c r="AB759" i="100" s="1"/>
  <c r="AA760" i="100"/>
  <c r="AB760" i="100" s="1"/>
  <c r="AA761" i="100"/>
  <c r="AB761" i="100" s="1"/>
  <c r="AA762" i="100"/>
  <c r="AB762" i="100" s="1"/>
  <c r="AA763" i="100"/>
  <c r="AB763" i="100" s="1"/>
  <c r="AA764" i="100"/>
  <c r="AB764" i="100" s="1"/>
  <c r="AA765" i="100"/>
  <c r="AB765" i="100" s="1"/>
  <c r="AA766" i="100"/>
  <c r="AB766" i="100" s="1"/>
  <c r="AA767" i="100"/>
  <c r="AB767" i="100" s="1"/>
  <c r="AA768" i="100"/>
  <c r="AB768" i="100" s="1"/>
  <c r="AA769" i="100"/>
  <c r="AB769" i="100" s="1"/>
  <c r="AA770" i="100"/>
  <c r="AB770" i="100" s="1"/>
  <c r="AA771" i="100"/>
  <c r="AB771" i="100" s="1"/>
  <c r="AA772" i="100"/>
  <c r="AB772" i="100" s="1"/>
  <c r="AA773" i="100"/>
  <c r="AB773" i="100" s="1"/>
  <c r="AA774" i="100"/>
  <c r="AB774" i="100" s="1"/>
  <c r="AA775" i="100"/>
  <c r="AB775" i="100" s="1"/>
  <c r="AA776" i="100"/>
  <c r="AB776" i="100" s="1"/>
  <c r="AA777" i="100"/>
  <c r="AB777" i="100" s="1"/>
  <c r="AA778" i="100"/>
  <c r="AB778" i="100" s="1"/>
  <c r="AA779" i="100"/>
  <c r="AB779" i="100" s="1"/>
  <c r="AA780" i="100"/>
  <c r="AB780" i="100" s="1"/>
  <c r="AA781" i="100"/>
  <c r="AB781" i="100" s="1"/>
  <c r="AA782" i="100"/>
  <c r="AB782" i="100" s="1"/>
  <c r="AA783" i="100"/>
  <c r="AB783" i="100" s="1"/>
  <c r="AA784" i="100"/>
  <c r="AB784" i="100" s="1"/>
  <c r="AA785" i="100"/>
  <c r="AB785" i="100" s="1"/>
  <c r="AA786" i="100"/>
  <c r="AB786" i="100" s="1"/>
  <c r="AA787" i="100"/>
  <c r="AB787" i="100" s="1"/>
  <c r="AA788" i="100"/>
  <c r="AB788" i="100" s="1"/>
  <c r="AA789" i="100"/>
  <c r="AB789" i="100" s="1"/>
  <c r="AA790" i="100"/>
  <c r="AB790" i="100" s="1"/>
  <c r="AA791" i="100"/>
  <c r="AB791" i="100" s="1"/>
  <c r="AA792" i="100"/>
  <c r="AB792" i="100" s="1"/>
  <c r="AA793" i="100"/>
  <c r="AB793" i="100" s="1"/>
  <c r="AA794" i="100"/>
  <c r="AB794" i="100" s="1"/>
  <c r="AA795" i="100"/>
  <c r="AB795" i="100" s="1"/>
  <c r="AA796" i="100"/>
  <c r="AB796" i="100" s="1"/>
  <c r="AA797" i="100"/>
  <c r="AB797" i="100" s="1"/>
  <c r="AA798" i="100"/>
  <c r="AB798" i="100" s="1"/>
  <c r="AA799" i="100"/>
  <c r="AB799" i="100" s="1"/>
  <c r="AA800" i="100"/>
  <c r="AB800" i="100" s="1"/>
  <c r="AA801" i="100"/>
  <c r="AB801" i="100" s="1"/>
  <c r="AA802" i="100"/>
  <c r="AB802" i="100" s="1"/>
  <c r="AA803" i="100"/>
  <c r="AB803" i="100" s="1"/>
  <c r="AA804" i="100"/>
  <c r="AB804" i="100" s="1"/>
  <c r="AA805" i="100"/>
  <c r="AB805" i="100" s="1"/>
  <c r="AA806" i="100"/>
  <c r="AB806" i="100" s="1"/>
  <c r="AA807" i="100"/>
  <c r="AB807" i="100" s="1"/>
  <c r="AA808" i="100"/>
  <c r="AB808" i="100" s="1"/>
  <c r="AA809" i="100"/>
  <c r="AB809" i="100" s="1"/>
  <c r="AA810" i="100"/>
  <c r="AB810" i="100" s="1"/>
  <c r="AA811" i="100"/>
  <c r="AB811" i="100" s="1"/>
  <c r="AA812" i="100"/>
  <c r="AB812" i="100" s="1"/>
  <c r="AA813" i="100"/>
  <c r="AB813" i="100" s="1"/>
  <c r="AA814" i="100"/>
  <c r="AB814" i="100" s="1"/>
  <c r="AA815" i="100"/>
  <c r="AB815" i="100" s="1"/>
  <c r="AA816" i="100"/>
  <c r="AB816" i="100" s="1"/>
  <c r="AA817" i="100"/>
  <c r="AB817" i="100" s="1"/>
  <c r="AA818" i="100"/>
  <c r="AB818" i="100" s="1"/>
  <c r="AA819" i="100"/>
  <c r="AB819" i="100" s="1"/>
  <c r="AA820" i="100"/>
  <c r="AB820" i="100" s="1"/>
  <c r="AA821" i="100"/>
  <c r="AB821" i="100" s="1"/>
  <c r="AA822" i="100"/>
  <c r="AB822" i="100" s="1"/>
  <c r="AA823" i="100"/>
  <c r="AB823" i="100" s="1"/>
  <c r="AA824" i="100"/>
  <c r="AB824" i="100" s="1"/>
  <c r="AA825" i="100"/>
  <c r="AB825" i="100" s="1"/>
  <c r="AA826" i="100"/>
  <c r="AB826" i="100" s="1"/>
  <c r="AA827" i="100"/>
  <c r="AB827" i="100" s="1"/>
  <c r="AA828" i="100"/>
  <c r="AB828" i="100" s="1"/>
  <c r="AA829" i="100"/>
  <c r="AB829" i="100" s="1"/>
  <c r="AA830" i="100"/>
  <c r="AB830" i="100" s="1"/>
  <c r="AA831" i="100"/>
  <c r="AB831" i="100" s="1"/>
  <c r="AA832" i="100"/>
  <c r="AB832" i="100" s="1"/>
  <c r="AA833" i="100"/>
  <c r="AB833" i="100" s="1"/>
  <c r="AA834" i="100"/>
  <c r="AB834" i="100" s="1"/>
  <c r="AA835" i="100"/>
  <c r="AB835" i="100" s="1"/>
  <c r="AA836" i="100"/>
  <c r="AB836" i="100" s="1"/>
  <c r="AA837" i="100"/>
  <c r="AB837" i="100" s="1"/>
  <c r="AA838" i="100"/>
  <c r="AB838" i="100" s="1"/>
  <c r="AA839" i="100"/>
  <c r="AB839" i="100" s="1"/>
  <c r="AA840" i="100"/>
  <c r="AB840" i="100" s="1"/>
  <c r="AA841" i="100"/>
  <c r="AB841" i="100" s="1"/>
  <c r="AA842" i="100"/>
  <c r="AB842" i="100" s="1"/>
  <c r="AA843" i="100"/>
  <c r="AB843" i="100" s="1"/>
  <c r="AA844" i="100"/>
  <c r="AB844" i="100" s="1"/>
  <c r="AA845" i="100"/>
  <c r="AB845" i="100" s="1"/>
  <c r="AA846" i="100"/>
  <c r="AB846" i="100" s="1"/>
  <c r="AA847" i="100"/>
  <c r="AB847" i="100" s="1"/>
  <c r="AA848" i="100"/>
  <c r="AB848" i="100" s="1"/>
  <c r="AA849" i="100"/>
  <c r="AB849" i="100" s="1"/>
  <c r="AA850" i="100"/>
  <c r="AB850" i="100" s="1"/>
  <c r="AA851" i="100"/>
  <c r="AB851" i="100" s="1"/>
  <c r="AA852" i="100"/>
  <c r="AB852" i="100" s="1"/>
  <c r="AA853" i="100"/>
  <c r="AB853" i="100" s="1"/>
  <c r="AA854" i="100"/>
  <c r="AB854" i="100" s="1"/>
  <c r="AA855" i="100"/>
  <c r="AB855" i="100" s="1"/>
  <c r="AA856" i="100"/>
  <c r="AB856" i="100" s="1"/>
  <c r="AA857" i="100"/>
  <c r="AB857" i="100" s="1"/>
  <c r="AA858" i="100"/>
  <c r="AB858" i="100" s="1"/>
  <c r="AA859" i="100"/>
  <c r="AB859" i="100" s="1"/>
  <c r="AA860" i="100"/>
  <c r="AB860" i="100" s="1"/>
  <c r="AA861" i="100"/>
  <c r="AB861" i="100" s="1"/>
  <c r="AA862" i="100"/>
  <c r="AB862" i="100" s="1"/>
  <c r="AA863" i="100"/>
  <c r="AB863" i="100" s="1"/>
  <c r="AA864" i="100"/>
  <c r="AB864" i="100" s="1"/>
  <c r="AA865" i="100"/>
  <c r="AB865" i="100" s="1"/>
  <c r="AA866" i="100"/>
  <c r="AB866" i="100" s="1"/>
  <c r="AA867" i="100"/>
  <c r="AB867" i="100" s="1"/>
  <c r="AA868" i="100"/>
  <c r="AB868" i="100" s="1"/>
  <c r="AA869" i="100"/>
  <c r="AB869" i="100" s="1"/>
  <c r="AA870" i="100"/>
  <c r="AB870" i="100" s="1"/>
  <c r="AA871" i="100"/>
  <c r="AB871" i="100" s="1"/>
  <c r="AA872" i="100"/>
  <c r="AB872" i="100" s="1"/>
  <c r="AA873" i="100"/>
  <c r="AB873" i="100" s="1"/>
  <c r="AA874" i="100"/>
  <c r="AB874" i="100" s="1"/>
  <c r="AA875" i="100"/>
  <c r="AB875" i="100" s="1"/>
  <c r="AA876" i="100"/>
  <c r="AB876" i="100" s="1"/>
  <c r="AA877" i="100"/>
  <c r="AB877" i="100" s="1"/>
  <c r="AA878" i="100"/>
  <c r="AB878" i="100" s="1"/>
  <c r="AA879" i="100"/>
  <c r="AB879" i="100" s="1"/>
  <c r="AA880" i="100"/>
  <c r="AB880" i="100" s="1"/>
  <c r="AA881" i="100"/>
  <c r="AB881" i="100" s="1"/>
  <c r="AA882" i="100"/>
  <c r="AB882" i="100" s="1"/>
  <c r="AA883" i="100"/>
  <c r="AB883" i="100" s="1"/>
  <c r="AA884" i="100"/>
  <c r="AB884" i="100" s="1"/>
  <c r="AA885" i="100"/>
  <c r="AB885" i="100" s="1"/>
  <c r="AA886" i="100"/>
  <c r="AB886" i="100" s="1"/>
  <c r="AA887" i="100"/>
  <c r="AB887" i="100" s="1"/>
  <c r="AA888" i="100"/>
  <c r="AB888" i="100" s="1"/>
  <c r="AA889" i="100"/>
  <c r="AB889" i="100" s="1"/>
  <c r="AA890" i="100"/>
  <c r="AB890" i="100" s="1"/>
  <c r="AA891" i="100"/>
  <c r="AB891" i="100" s="1"/>
  <c r="AA892" i="100"/>
  <c r="AB892" i="100" s="1"/>
  <c r="AA893" i="100"/>
  <c r="AB893" i="100" s="1"/>
  <c r="AA894" i="100"/>
  <c r="AB894" i="100" s="1"/>
  <c r="AA895" i="100"/>
  <c r="AB895" i="100" s="1"/>
  <c r="AA896" i="100"/>
  <c r="AB896" i="100" s="1"/>
  <c r="AA897" i="100"/>
  <c r="AB897" i="100" s="1"/>
  <c r="AA898" i="100"/>
  <c r="AB898" i="100" s="1"/>
  <c r="AA899" i="100"/>
  <c r="AB899" i="100" s="1"/>
  <c r="AA900" i="100"/>
  <c r="AB900" i="100" s="1"/>
  <c r="AA901" i="100"/>
  <c r="AB901" i="100" s="1"/>
  <c r="AA902" i="100"/>
  <c r="AB902" i="100" s="1"/>
  <c r="AA903" i="100"/>
  <c r="AB903" i="100" s="1"/>
  <c r="AA904" i="100"/>
  <c r="AB904" i="100" s="1"/>
  <c r="AA905" i="100"/>
  <c r="AB905" i="100" s="1"/>
  <c r="AA906" i="100"/>
  <c r="AB906" i="100" s="1"/>
  <c r="AA907" i="100"/>
  <c r="AB907" i="100" s="1"/>
  <c r="AA908" i="100"/>
  <c r="AB908" i="100" s="1"/>
  <c r="AA909" i="100"/>
  <c r="AB909" i="100" s="1"/>
  <c r="AA910" i="100"/>
  <c r="AB910" i="100" s="1"/>
  <c r="AA911" i="100"/>
  <c r="AB911" i="100" s="1"/>
  <c r="AA912" i="100"/>
  <c r="AB912" i="100" s="1"/>
  <c r="AA913" i="100"/>
  <c r="AB913" i="100" s="1"/>
  <c r="AA914" i="100"/>
  <c r="AB914" i="100" s="1"/>
  <c r="AA915" i="100"/>
  <c r="AB915" i="100" s="1"/>
  <c r="AA916" i="100"/>
  <c r="AB916" i="100" s="1"/>
  <c r="AA917" i="100"/>
  <c r="AB917" i="100" s="1"/>
  <c r="AA918" i="100"/>
  <c r="AB918" i="100" s="1"/>
  <c r="AA919" i="100"/>
  <c r="AB919" i="100" s="1"/>
  <c r="AA920" i="100"/>
  <c r="AB920" i="100" s="1"/>
  <c r="AA921" i="100"/>
  <c r="AB921" i="100" s="1"/>
  <c r="AA922" i="100"/>
  <c r="AB922" i="100" s="1"/>
  <c r="AA923" i="100"/>
  <c r="AB923" i="100" s="1"/>
  <c r="AA924" i="100"/>
  <c r="AB924" i="100" s="1"/>
  <c r="AA925" i="100"/>
  <c r="AB925" i="100" s="1"/>
  <c r="AA926" i="100"/>
  <c r="AB926" i="100" s="1"/>
  <c r="AA927" i="100"/>
  <c r="AB927" i="100" s="1"/>
  <c r="AA928" i="100"/>
  <c r="AB928" i="100" s="1"/>
  <c r="AA929" i="100"/>
  <c r="AB929" i="100" s="1"/>
  <c r="AA930" i="100"/>
  <c r="AB930" i="100" s="1"/>
  <c r="AA931" i="100"/>
  <c r="AB931" i="100" s="1"/>
  <c r="AA932" i="100"/>
  <c r="AB932" i="100" s="1"/>
  <c r="AA933" i="100"/>
  <c r="AB933" i="100" s="1"/>
  <c r="AA934" i="100"/>
  <c r="AB934" i="100" s="1"/>
  <c r="AA935" i="100"/>
  <c r="AB935" i="100" s="1"/>
  <c r="AA936" i="100"/>
  <c r="AB936" i="100" s="1"/>
  <c r="AA937" i="100"/>
  <c r="AB937" i="100" s="1"/>
  <c r="AA938" i="100"/>
  <c r="AB938" i="100" s="1"/>
  <c r="AA939" i="100"/>
  <c r="AB939" i="100" s="1"/>
  <c r="AA940" i="100"/>
  <c r="AB940" i="100" s="1"/>
  <c r="AA941" i="100"/>
  <c r="AB941" i="100" s="1"/>
  <c r="AA942" i="100"/>
  <c r="AB942" i="100" s="1"/>
  <c r="AA943" i="100"/>
  <c r="AB943" i="100" s="1"/>
  <c r="AA944" i="100"/>
  <c r="AB944" i="100" s="1"/>
  <c r="AA945" i="100"/>
  <c r="AB945" i="100" s="1"/>
  <c r="AA946" i="100"/>
  <c r="AB946" i="100" s="1"/>
  <c r="AA947" i="100"/>
  <c r="AB947" i="100" s="1"/>
  <c r="AA948" i="100"/>
  <c r="AB948" i="100" s="1"/>
  <c r="AA949" i="100"/>
  <c r="AB949" i="100" s="1"/>
  <c r="AA950" i="100"/>
  <c r="AB950" i="100" s="1"/>
  <c r="AA951" i="100"/>
  <c r="AB951" i="100" s="1"/>
  <c r="AA952" i="100"/>
  <c r="AB952" i="100" s="1"/>
  <c r="AA953" i="100"/>
  <c r="AB953" i="100" s="1"/>
  <c r="AA954" i="100"/>
  <c r="AB954" i="100" s="1"/>
  <c r="AA955" i="100"/>
  <c r="AB955" i="100" s="1"/>
  <c r="AA956" i="100"/>
  <c r="AB956" i="100" s="1"/>
  <c r="AA957" i="100"/>
  <c r="AB957" i="100" s="1"/>
  <c r="AA958" i="100"/>
  <c r="AB958" i="100" s="1"/>
  <c r="AA959" i="100"/>
  <c r="AB959" i="100" s="1"/>
  <c r="AA960" i="100"/>
  <c r="AB960" i="100" s="1"/>
  <c r="AA961" i="100"/>
  <c r="AB961" i="100" s="1"/>
  <c r="AA962" i="100"/>
  <c r="AB962" i="100" s="1"/>
  <c r="AA963" i="100"/>
  <c r="AB963" i="100" s="1"/>
  <c r="AA964" i="100"/>
  <c r="AB964" i="100" s="1"/>
  <c r="AA965" i="100"/>
  <c r="AB965" i="100" s="1"/>
  <c r="AA966" i="100"/>
  <c r="AB966" i="100" s="1"/>
  <c r="AA967" i="100"/>
  <c r="AB967" i="100" s="1"/>
  <c r="AA968" i="100"/>
  <c r="AB968" i="100" s="1"/>
  <c r="AA969" i="100"/>
  <c r="AB969" i="100" s="1"/>
  <c r="AA970" i="100"/>
  <c r="AB970" i="100" s="1"/>
  <c r="AA971" i="100"/>
  <c r="AB971" i="100" s="1"/>
  <c r="AA972" i="100"/>
  <c r="AB972" i="100" s="1"/>
  <c r="AA973" i="100"/>
  <c r="AB973" i="100" s="1"/>
  <c r="AA974" i="100"/>
  <c r="AB974" i="100" s="1"/>
  <c r="AA975" i="100"/>
  <c r="AB975" i="100" s="1"/>
  <c r="AA976" i="100"/>
  <c r="AB976" i="100" s="1"/>
  <c r="AA977" i="100"/>
  <c r="AB977" i="100" s="1"/>
  <c r="AA978" i="100"/>
  <c r="AB978" i="100" s="1"/>
  <c r="AA979" i="100"/>
  <c r="AB979" i="100" s="1"/>
  <c r="AA980" i="100"/>
  <c r="AB980" i="100" s="1"/>
  <c r="AA981" i="100"/>
  <c r="AB981" i="100" s="1"/>
  <c r="AA982" i="100"/>
  <c r="AB982" i="100" s="1"/>
  <c r="AA983" i="100"/>
  <c r="AB983" i="100" s="1"/>
  <c r="AA984" i="100"/>
  <c r="AB984" i="100" s="1"/>
  <c r="AA985" i="100"/>
  <c r="AB985" i="100" s="1"/>
  <c r="AA986" i="100"/>
  <c r="AB986" i="100" s="1"/>
  <c r="AA987" i="100"/>
  <c r="AB987" i="100" s="1"/>
  <c r="AA988" i="100"/>
  <c r="AB988" i="100" s="1"/>
  <c r="AA989" i="100"/>
  <c r="AB989" i="100" s="1"/>
  <c r="AA990" i="100"/>
  <c r="AB990" i="100" s="1"/>
  <c r="AA991" i="100"/>
  <c r="AB991" i="100" s="1"/>
  <c r="AA992" i="100"/>
  <c r="AB992" i="100" s="1"/>
  <c r="AA993" i="100"/>
  <c r="AB993" i="100" s="1"/>
  <c r="AA994" i="100"/>
  <c r="AB994" i="100" s="1"/>
  <c r="AA995" i="100"/>
  <c r="AB995" i="100" s="1"/>
  <c r="AA996" i="100"/>
  <c r="AB996" i="100" s="1"/>
  <c r="AA997" i="100"/>
  <c r="AB997" i="100" s="1"/>
  <c r="AA998" i="100"/>
  <c r="AB998" i="100" s="1"/>
  <c r="AA999" i="100"/>
  <c r="AB999" i="100" s="1"/>
  <c r="AA1000" i="100"/>
  <c r="AB1000" i="100" s="1"/>
  <c r="AA1001" i="100"/>
  <c r="AB1001" i="100" s="1"/>
  <c r="AA1002" i="100"/>
  <c r="AB1002" i="100" s="1"/>
  <c r="AA1003" i="100"/>
  <c r="AB1003" i="100" s="1"/>
  <c r="AA1004" i="100"/>
  <c r="AB1004" i="100" s="1"/>
  <c r="AA1005" i="100"/>
  <c r="AB1005" i="100" s="1"/>
  <c r="AA1006" i="100"/>
  <c r="AB1006" i="100" s="1"/>
  <c r="AA1007" i="100"/>
  <c r="AB1007" i="100" s="1"/>
  <c r="AA1008" i="100"/>
  <c r="AB1008" i="100" s="1"/>
  <c r="AA1009" i="100"/>
  <c r="AB1009" i="100" s="1"/>
  <c r="AA1010" i="100"/>
  <c r="AB1010" i="100" s="1"/>
  <c r="AA1011" i="100"/>
  <c r="AB1011" i="100" s="1"/>
  <c r="AA1012" i="100"/>
  <c r="AB1012" i="100" s="1"/>
  <c r="AA1013" i="100"/>
  <c r="AB1013" i="100" s="1"/>
  <c r="AA1014" i="100"/>
  <c r="AB1014" i="100" s="1"/>
  <c r="AA1015" i="100"/>
  <c r="AB1015" i="100" s="1"/>
  <c r="AA1016" i="100"/>
  <c r="AB1016" i="100" s="1"/>
  <c r="AA1017" i="100"/>
  <c r="AB1017" i="100" s="1"/>
  <c r="AA1018" i="100"/>
  <c r="AB1018" i="100" s="1"/>
  <c r="AA1019" i="100"/>
  <c r="AB1019" i="100" s="1"/>
  <c r="AA1020" i="100"/>
  <c r="AB1020" i="100" s="1"/>
  <c r="AA1021" i="100"/>
  <c r="AB1021" i="100" s="1"/>
  <c r="AA1022" i="100"/>
  <c r="AB1022" i="100" s="1"/>
  <c r="AA1023" i="100"/>
  <c r="AB1023" i="100" s="1"/>
  <c r="AA1024" i="100"/>
  <c r="AB1024" i="100" s="1"/>
  <c r="AA1025" i="100"/>
  <c r="AB1025" i="100" s="1"/>
  <c r="AA1026" i="100"/>
  <c r="AB1026" i="100" s="1"/>
  <c r="AA1027" i="100"/>
  <c r="AB1027" i="100" s="1"/>
  <c r="AA1028" i="100"/>
  <c r="AB1028" i="100" s="1"/>
  <c r="AA1029" i="100"/>
  <c r="AB1029" i="100" s="1"/>
  <c r="AA1030" i="100"/>
  <c r="AB1030" i="100" s="1"/>
  <c r="AA1031" i="100"/>
  <c r="AB1031" i="100" s="1"/>
  <c r="AA1032" i="100"/>
  <c r="AB1032" i="100" s="1"/>
  <c r="AA1033" i="100"/>
  <c r="AB1033" i="100" s="1"/>
  <c r="AA1034" i="100"/>
  <c r="AB1034" i="100" s="1"/>
  <c r="AA1035" i="100"/>
  <c r="AB1035" i="100" s="1"/>
  <c r="AA1036" i="100"/>
  <c r="AB1036" i="100" s="1"/>
  <c r="AA1037" i="100"/>
  <c r="AB1037" i="100" s="1"/>
  <c r="AA1038" i="100"/>
  <c r="AB1038" i="100" s="1"/>
  <c r="AA1039" i="100"/>
  <c r="AB1039" i="100" s="1"/>
  <c r="AA1040" i="100"/>
  <c r="AB1040" i="100" s="1"/>
  <c r="AA1041" i="100"/>
  <c r="AB1041" i="100" s="1"/>
  <c r="AA1042" i="100"/>
  <c r="AB1042" i="100" s="1"/>
  <c r="AA1043" i="100"/>
  <c r="AB1043" i="100" s="1"/>
  <c r="AA1044" i="100"/>
  <c r="AB1044" i="100" s="1"/>
  <c r="AA1045" i="100"/>
  <c r="AB1045" i="100" s="1"/>
  <c r="AA1046" i="100"/>
  <c r="AB1046" i="100" s="1"/>
  <c r="AA1047" i="100"/>
  <c r="AB1047" i="100" s="1"/>
  <c r="AA1048" i="100"/>
  <c r="AB1048" i="100" s="1"/>
  <c r="AA1049" i="100"/>
  <c r="AB1049" i="100" s="1"/>
  <c r="AA1050" i="100"/>
  <c r="AB1050" i="100" s="1"/>
  <c r="AA1051" i="100"/>
  <c r="AB1051" i="100" s="1"/>
  <c r="AA1052" i="100"/>
  <c r="AB1052" i="100" s="1"/>
  <c r="AA1053" i="100"/>
  <c r="AB1053" i="100" s="1"/>
  <c r="AA1054" i="100"/>
  <c r="AB1054" i="100" s="1"/>
  <c r="AA1055" i="100"/>
  <c r="AB1055" i="100" s="1"/>
  <c r="AA1056" i="100"/>
  <c r="AB1056" i="100" s="1"/>
  <c r="AA1057" i="100"/>
  <c r="AB1057" i="100" s="1"/>
  <c r="AA1058" i="100"/>
  <c r="AB1058" i="100" s="1"/>
  <c r="AA1059" i="100"/>
  <c r="AB1059" i="100" s="1"/>
  <c r="AA1060" i="100"/>
  <c r="AB1060" i="100" s="1"/>
  <c r="AA1061" i="100"/>
  <c r="AB1061" i="100" s="1"/>
  <c r="AA1062" i="100"/>
  <c r="AB1062" i="100" s="1"/>
  <c r="AA1063" i="100"/>
  <c r="AB1063" i="100" s="1"/>
  <c r="AA1064" i="100"/>
  <c r="AB1064" i="100" s="1"/>
  <c r="AA1065" i="100"/>
  <c r="AB1065" i="100" s="1"/>
  <c r="AA1066" i="100"/>
  <c r="AB1066" i="100" s="1"/>
  <c r="AA1067" i="100"/>
  <c r="AB1067" i="100" s="1"/>
  <c r="AA1068" i="100"/>
  <c r="AB1068" i="100" s="1"/>
  <c r="AA1069" i="100"/>
  <c r="AB1069" i="100" s="1"/>
  <c r="AA1070" i="100"/>
  <c r="AB1070" i="100" s="1"/>
  <c r="AA1071" i="100"/>
  <c r="AB1071" i="100" s="1"/>
  <c r="AA1072" i="100"/>
  <c r="AB1072" i="100" s="1"/>
  <c r="AA1073" i="100"/>
  <c r="AB1073" i="100" s="1"/>
  <c r="AA1074" i="100"/>
  <c r="AB1074" i="100" s="1"/>
  <c r="AA1075" i="100"/>
  <c r="AB1075" i="100" s="1"/>
  <c r="AA1076" i="100"/>
  <c r="AB1076" i="100" s="1"/>
  <c r="AA1077" i="100"/>
  <c r="AB1077" i="100" s="1"/>
  <c r="AA1078" i="100"/>
  <c r="AB1078" i="100" s="1"/>
  <c r="AA1079" i="100"/>
  <c r="AB1079" i="100" s="1"/>
  <c r="AA1080" i="100"/>
  <c r="AB1080" i="100" s="1"/>
  <c r="AA1081" i="100"/>
  <c r="AB1081" i="100" s="1"/>
  <c r="AA1082" i="100"/>
  <c r="AB1082" i="100" s="1"/>
  <c r="AA1083" i="100"/>
  <c r="AB1083" i="100" s="1"/>
  <c r="AA1084" i="100"/>
  <c r="AB1084" i="100" s="1"/>
  <c r="AA1085" i="100"/>
  <c r="AB1085" i="100" s="1"/>
  <c r="AA1086" i="100"/>
  <c r="AB1086" i="100" s="1"/>
  <c r="AA1087" i="100"/>
  <c r="AB1087" i="100" s="1"/>
  <c r="AA1088" i="100"/>
  <c r="AB1088" i="100" s="1"/>
  <c r="AA1089" i="100"/>
  <c r="AB1089" i="100" s="1"/>
  <c r="AA1090" i="100"/>
  <c r="AB1090" i="100" s="1"/>
  <c r="AA1091" i="100"/>
  <c r="AB1091" i="100" s="1"/>
  <c r="AA1092" i="100"/>
  <c r="AB1092" i="100" s="1"/>
  <c r="AA1093" i="100"/>
  <c r="AB1093" i="100" s="1"/>
  <c r="AA1094" i="100"/>
  <c r="AB1094" i="100" s="1"/>
  <c r="AA1095" i="100"/>
  <c r="AB1095" i="100" s="1"/>
  <c r="AA1096" i="100"/>
  <c r="AB1096" i="100" s="1"/>
  <c r="AA1097" i="100"/>
  <c r="AB1097" i="100" s="1"/>
  <c r="AA1098" i="100"/>
  <c r="AB1098" i="100" s="1"/>
  <c r="AA1099" i="100"/>
  <c r="AB1099" i="100" s="1"/>
  <c r="AA1100" i="100"/>
  <c r="AB1100" i="100" s="1"/>
  <c r="AA1101" i="100"/>
  <c r="AB1101" i="100" s="1"/>
  <c r="AA1102" i="100"/>
  <c r="AB1102" i="100" s="1"/>
  <c r="AA1103" i="100"/>
  <c r="AB1103" i="100" s="1"/>
  <c r="AA1104" i="100"/>
  <c r="AB1104" i="100" s="1"/>
  <c r="AA1105" i="100"/>
  <c r="AB1105" i="100" s="1"/>
  <c r="AA1106" i="100"/>
  <c r="AB1106" i="100" s="1"/>
  <c r="AA1107" i="100"/>
  <c r="AB1107" i="100" s="1"/>
  <c r="AA1108" i="100"/>
  <c r="AB1108" i="100" s="1"/>
  <c r="AA1109" i="100"/>
  <c r="AB1109" i="100" s="1"/>
  <c r="AA1110" i="100"/>
  <c r="AB1110" i="100" s="1"/>
  <c r="AA1111" i="100"/>
  <c r="AB1111" i="100" s="1"/>
  <c r="AA1112" i="100"/>
  <c r="AB1112" i="100" s="1"/>
  <c r="AA1113" i="100"/>
  <c r="AB1113" i="100" s="1"/>
  <c r="AA1114" i="100"/>
  <c r="AB1114" i="100" s="1"/>
  <c r="AA1115" i="100"/>
  <c r="AB1115" i="100" s="1"/>
  <c r="AA1116" i="100"/>
  <c r="AB1116" i="100" s="1"/>
  <c r="AA1117" i="100"/>
  <c r="AB1117" i="100" s="1"/>
  <c r="AA1118" i="100"/>
  <c r="AB1118" i="100" s="1"/>
  <c r="AA1119" i="100"/>
  <c r="AB1119" i="100" s="1"/>
  <c r="AA1120" i="100"/>
  <c r="AB1120" i="100" s="1"/>
  <c r="AA1121" i="100"/>
  <c r="AB1121" i="100" s="1"/>
  <c r="AA1122" i="100"/>
  <c r="AB1122" i="100" s="1"/>
  <c r="AA1123" i="100"/>
  <c r="AB1123" i="100" s="1"/>
  <c r="AA1124" i="100"/>
  <c r="AB1124" i="100" s="1"/>
  <c r="AA1125" i="100"/>
  <c r="AB1125" i="100" s="1"/>
  <c r="AA1126" i="100"/>
  <c r="AB1126" i="100" s="1"/>
  <c r="AA1127" i="100"/>
  <c r="AB1127" i="100" s="1"/>
  <c r="AA1128" i="100"/>
  <c r="AB1128" i="100" s="1"/>
  <c r="AA1129" i="100"/>
  <c r="AB1129" i="100" s="1"/>
  <c r="AA1130" i="100"/>
  <c r="AB1130" i="100" s="1"/>
  <c r="AA1131" i="100"/>
  <c r="AB1131" i="100" s="1"/>
  <c r="AA1132" i="100"/>
  <c r="AB1132" i="100" s="1"/>
  <c r="AA1133" i="100"/>
  <c r="AB1133" i="100" s="1"/>
  <c r="AA1134" i="100"/>
  <c r="AB1134" i="100" s="1"/>
  <c r="AA1135" i="100"/>
  <c r="AB1135" i="100" s="1"/>
  <c r="AA1136" i="100"/>
  <c r="AB1136" i="100" s="1"/>
  <c r="AA1137" i="100"/>
  <c r="AB1137" i="100" s="1"/>
  <c r="AA1138" i="100"/>
  <c r="AB1138" i="100" s="1"/>
  <c r="AA1139" i="100"/>
  <c r="AB1139" i="100" s="1"/>
  <c r="AA1140" i="100"/>
  <c r="AB1140" i="100" s="1"/>
  <c r="AA1141" i="100"/>
  <c r="AB1141" i="100" s="1"/>
  <c r="AA1142" i="100"/>
  <c r="AB1142" i="100" s="1"/>
  <c r="AA1143" i="100"/>
  <c r="AB1143" i="100" s="1"/>
  <c r="AA1144" i="100"/>
  <c r="AB1144" i="100" s="1"/>
  <c r="AA1145" i="100"/>
  <c r="AB1145" i="100" s="1"/>
  <c r="AA1146" i="100"/>
  <c r="AB1146" i="100" s="1"/>
  <c r="AA1147" i="100"/>
  <c r="AB1147" i="100" s="1"/>
  <c r="AA1148" i="100"/>
  <c r="AB1148" i="100" s="1"/>
  <c r="AA1149" i="100"/>
  <c r="AB1149" i="100" s="1"/>
  <c r="AA1150" i="100"/>
  <c r="AB1150" i="100" s="1"/>
  <c r="AA1151" i="100"/>
  <c r="AB1151" i="100" s="1"/>
  <c r="AA1152" i="100"/>
  <c r="AB1152" i="100" s="1"/>
  <c r="AA1153" i="100"/>
  <c r="AB1153" i="100" s="1"/>
  <c r="AA1154" i="100"/>
  <c r="AB1154" i="100" s="1"/>
  <c r="AA1155" i="100"/>
  <c r="AB1155" i="100" s="1"/>
  <c r="AA1156" i="100"/>
  <c r="AB1156" i="100" s="1"/>
  <c r="AA1157" i="100"/>
  <c r="AB1157" i="100" s="1"/>
  <c r="AA1158" i="100"/>
  <c r="AB1158" i="100" s="1"/>
  <c r="AA1159" i="100"/>
  <c r="AB1159" i="100" s="1"/>
  <c r="AA1160" i="100"/>
  <c r="AB1160" i="100" s="1"/>
  <c r="AA1161" i="100"/>
  <c r="AB1161" i="100" s="1"/>
  <c r="AA1162" i="100"/>
  <c r="AB1162" i="100" s="1"/>
  <c r="AA1163" i="100"/>
  <c r="AB1163" i="100" s="1"/>
  <c r="AA1164" i="100"/>
  <c r="AB1164" i="100" s="1"/>
  <c r="AA1165" i="100"/>
  <c r="AB1165" i="100" s="1"/>
  <c r="AA1166" i="100"/>
  <c r="AB1166" i="100" s="1"/>
  <c r="AA1167" i="100"/>
  <c r="AB1167" i="100" s="1"/>
  <c r="AA1168" i="100"/>
  <c r="AB1168" i="100" s="1"/>
  <c r="AA1169" i="100"/>
  <c r="AB1169" i="100" s="1"/>
  <c r="AA1170" i="100"/>
  <c r="AB1170" i="100" s="1"/>
  <c r="AA1171" i="100"/>
  <c r="AB1171" i="100" s="1"/>
  <c r="AA1172" i="100"/>
  <c r="AB1172" i="100" s="1"/>
  <c r="AA1173" i="100"/>
  <c r="AB1173" i="100" s="1"/>
  <c r="AA1174" i="100"/>
  <c r="AB1174" i="100" s="1"/>
  <c r="AA1175" i="100"/>
  <c r="AB1175" i="100" s="1"/>
  <c r="AA1176" i="100"/>
  <c r="AB1176" i="100" s="1"/>
  <c r="AA1177" i="100"/>
  <c r="AB1177" i="100" s="1"/>
  <c r="AA1178" i="100"/>
  <c r="AB1178" i="100" s="1"/>
  <c r="AA1179" i="100"/>
  <c r="AB1179" i="100" s="1"/>
  <c r="AA1180" i="100"/>
  <c r="AB1180" i="100" s="1"/>
  <c r="AA1181" i="100"/>
  <c r="AB1181" i="100" s="1"/>
  <c r="AA1182" i="100"/>
  <c r="AB1182" i="100" s="1"/>
  <c r="AA1183" i="100"/>
  <c r="AB1183" i="100" s="1"/>
  <c r="AA1184" i="100"/>
  <c r="AB1184" i="100" s="1"/>
  <c r="AA1185" i="100"/>
  <c r="AB1185" i="100" s="1"/>
  <c r="AA1186" i="100"/>
  <c r="AB1186" i="100" s="1"/>
  <c r="AA1187" i="100"/>
  <c r="AB1187" i="100" s="1"/>
  <c r="AA1188" i="100"/>
  <c r="AB1188" i="100" s="1"/>
  <c r="AA1189" i="100"/>
  <c r="AB1189" i="100" s="1"/>
  <c r="AA1190" i="100"/>
  <c r="AB1190" i="100" s="1"/>
  <c r="AA1191" i="100"/>
  <c r="AB1191" i="100" s="1"/>
  <c r="AA1192" i="100"/>
  <c r="AB1192" i="100" s="1"/>
  <c r="AA1193" i="100"/>
  <c r="AB1193" i="100" s="1"/>
  <c r="AA1194" i="100"/>
  <c r="AB1194" i="100" s="1"/>
  <c r="AA1195" i="100"/>
  <c r="AB1195" i="100" s="1"/>
  <c r="AA1196" i="100"/>
  <c r="AB1196" i="100" s="1"/>
  <c r="AA1197" i="100"/>
  <c r="AB1197" i="100" s="1"/>
  <c r="AA1198" i="100"/>
  <c r="AB1198" i="100" s="1"/>
  <c r="AA1199" i="100"/>
  <c r="AB1199" i="100" s="1"/>
  <c r="AA1200" i="100"/>
  <c r="AB1200" i="100" s="1"/>
  <c r="AA1201" i="100"/>
  <c r="AB1201" i="100" s="1"/>
  <c r="AA1202" i="100"/>
  <c r="AB1202" i="100" s="1"/>
  <c r="AA1203" i="100"/>
  <c r="AB1203" i="100" s="1"/>
  <c r="AA1204" i="100"/>
  <c r="AB1204" i="100" s="1"/>
  <c r="AA1205" i="100"/>
  <c r="AB1205" i="100" s="1"/>
  <c r="AA1206" i="100"/>
  <c r="AB1206" i="100" s="1"/>
  <c r="AA1207" i="100"/>
  <c r="AB1207" i="100" s="1"/>
  <c r="AA1208" i="100"/>
  <c r="AB1208" i="100" s="1"/>
  <c r="AA1209" i="100"/>
  <c r="AB1209" i="100" s="1"/>
  <c r="AA1210" i="100"/>
  <c r="AB1210" i="100" s="1"/>
  <c r="AA1211" i="100"/>
  <c r="AB1211" i="100" s="1"/>
  <c r="AA1212" i="100"/>
  <c r="AB1212" i="100" s="1"/>
  <c r="AA1213" i="100"/>
  <c r="AB1213" i="100" s="1"/>
  <c r="AA1214" i="100"/>
  <c r="AB1214" i="100" s="1"/>
  <c r="AA1215" i="100"/>
  <c r="AB1215" i="100" s="1"/>
  <c r="AA1216" i="100"/>
  <c r="AB1216" i="100" s="1"/>
  <c r="AA1217" i="100"/>
  <c r="AB1217" i="100" s="1"/>
  <c r="AA1218" i="100"/>
  <c r="AB1218" i="100" s="1"/>
  <c r="AA1219" i="100"/>
  <c r="AB1219" i="100" s="1"/>
  <c r="AA1220" i="100"/>
  <c r="AB1220" i="100" s="1"/>
  <c r="AA1221" i="100"/>
  <c r="AB1221" i="100" s="1"/>
  <c r="AA1222" i="100"/>
  <c r="AB1222" i="100" s="1"/>
  <c r="AA1223" i="100"/>
  <c r="AB1223" i="100" s="1"/>
  <c r="AA1224" i="100"/>
  <c r="AB1224" i="100" s="1"/>
  <c r="AA1225" i="100"/>
  <c r="AB1225" i="100" s="1"/>
  <c r="AA1226" i="100"/>
  <c r="AB1226" i="100" s="1"/>
  <c r="AA1227" i="100"/>
  <c r="AB1227" i="100" s="1"/>
  <c r="AA1228" i="100"/>
  <c r="AB1228" i="100" s="1"/>
  <c r="AA1229" i="100"/>
  <c r="AB1229" i="100" s="1"/>
  <c r="AA1230" i="100"/>
  <c r="AB1230" i="100" s="1"/>
  <c r="AA1231" i="100"/>
  <c r="AB1231" i="100" s="1"/>
  <c r="AA1232" i="100"/>
  <c r="AB1232" i="100" s="1"/>
  <c r="AA1233" i="100"/>
  <c r="AB1233" i="100" s="1"/>
  <c r="AA1234" i="100"/>
  <c r="AB1234" i="100" s="1"/>
  <c r="AA1235" i="100"/>
  <c r="AB1235" i="100" s="1"/>
  <c r="AA1236" i="100"/>
  <c r="AB1236" i="100" s="1"/>
  <c r="AA1237" i="100"/>
  <c r="AB1237" i="100" s="1"/>
  <c r="AA1238" i="100"/>
  <c r="AB1238" i="100" s="1"/>
  <c r="AA1239" i="100"/>
  <c r="AB1239" i="100" s="1"/>
  <c r="AA1240" i="100"/>
  <c r="AB1240" i="100" s="1"/>
  <c r="AA1241" i="100"/>
  <c r="AB1241" i="100" s="1"/>
  <c r="AA1242" i="100"/>
  <c r="AB1242" i="100" s="1"/>
  <c r="AA1243" i="100"/>
  <c r="AB1243" i="100" s="1"/>
  <c r="AA1244" i="100"/>
  <c r="AB1244" i="100" s="1"/>
  <c r="AA1245" i="100"/>
  <c r="AB1245" i="100" s="1"/>
  <c r="AA1246" i="100"/>
  <c r="AB1246" i="100" s="1"/>
  <c r="AA1247" i="100"/>
  <c r="AB1247" i="100" s="1"/>
  <c r="AA1248" i="100"/>
  <c r="AB1248" i="100" s="1"/>
  <c r="AA1249" i="100"/>
  <c r="AB1249" i="100" s="1"/>
  <c r="AA1250" i="100"/>
  <c r="AB1250" i="100" s="1"/>
  <c r="AA1251" i="100"/>
  <c r="AB1251" i="100" s="1"/>
  <c r="AA1252" i="100"/>
  <c r="AB1252" i="100" s="1"/>
  <c r="AA1253" i="100"/>
  <c r="AB1253" i="100" s="1"/>
  <c r="AA1254" i="100"/>
  <c r="AB1254" i="100" s="1"/>
  <c r="AA1255" i="100"/>
  <c r="AB1255" i="100" s="1"/>
  <c r="AA1256" i="100"/>
  <c r="AB1256" i="100" s="1"/>
  <c r="AA1257" i="100"/>
  <c r="AB1257" i="100" s="1"/>
  <c r="AA1258" i="100"/>
  <c r="AB1258" i="100" s="1"/>
  <c r="AA1259" i="100"/>
  <c r="AB1259" i="100" s="1"/>
  <c r="AA1260" i="100"/>
  <c r="AB1260" i="100" s="1"/>
  <c r="AA1261" i="100"/>
  <c r="AB1261" i="100" s="1"/>
  <c r="AA1262" i="100"/>
  <c r="AB1262" i="100" s="1"/>
  <c r="AA1263" i="100"/>
  <c r="AB1263" i="100" s="1"/>
  <c r="AA1264" i="100"/>
  <c r="AB1264" i="100" s="1"/>
  <c r="AA1265" i="100"/>
  <c r="AB1265" i="100" s="1"/>
  <c r="AA1266" i="100"/>
  <c r="AB1266" i="100" s="1"/>
  <c r="AA1267" i="100"/>
  <c r="AB1267" i="100" s="1"/>
  <c r="AA1268" i="100"/>
  <c r="AB1268" i="100" s="1"/>
  <c r="AA1269" i="100"/>
  <c r="AB1269" i="100" s="1"/>
  <c r="AA1270" i="100"/>
  <c r="AB1270" i="100" s="1"/>
  <c r="AA1271" i="100"/>
  <c r="AB1271" i="100" s="1"/>
  <c r="AA1272" i="100"/>
  <c r="AB1272" i="100" s="1"/>
  <c r="AA1273" i="100"/>
  <c r="AB1273" i="100" s="1"/>
  <c r="AA1274" i="100"/>
  <c r="AB1274" i="100" s="1"/>
  <c r="AA1275" i="100"/>
  <c r="AB1275" i="100" s="1"/>
  <c r="AA1276" i="100"/>
  <c r="AB1276" i="100" s="1"/>
  <c r="AA1277" i="100"/>
  <c r="AB1277" i="100" s="1"/>
  <c r="AA1278" i="100"/>
  <c r="AB1278" i="100" s="1"/>
  <c r="AA1279" i="100"/>
  <c r="AB1279" i="100" s="1"/>
  <c r="AA1280" i="100"/>
  <c r="AB1280" i="100" s="1"/>
  <c r="AA1281" i="100"/>
  <c r="AB1281" i="100" s="1"/>
  <c r="AA1282" i="100"/>
  <c r="AB1282" i="100" s="1"/>
  <c r="AA1283" i="100"/>
  <c r="AB1283" i="100" s="1"/>
  <c r="AA1284" i="100"/>
  <c r="AB1284" i="100" s="1"/>
  <c r="AA1285" i="100"/>
  <c r="AB1285" i="100" s="1"/>
  <c r="AA1286" i="100"/>
  <c r="AB1286" i="100" s="1"/>
  <c r="AA1287" i="100"/>
  <c r="AB1287" i="100" s="1"/>
  <c r="AA1288" i="100"/>
  <c r="AB1288" i="100" s="1"/>
  <c r="AA1289" i="100"/>
  <c r="AB1289" i="100" s="1"/>
  <c r="AA1290" i="100"/>
  <c r="AB1290" i="100" s="1"/>
  <c r="AA1291" i="100"/>
  <c r="AB1291" i="100" s="1"/>
  <c r="AA1292" i="100"/>
  <c r="AB1292" i="100" s="1"/>
  <c r="AA1293" i="100"/>
  <c r="AB1293" i="100" s="1"/>
  <c r="AA1294" i="100"/>
  <c r="AB1294" i="100" s="1"/>
  <c r="AA1295" i="100"/>
  <c r="AB1295" i="100" s="1"/>
  <c r="AA1296" i="100"/>
  <c r="AB1296" i="100" s="1"/>
  <c r="AA1297" i="100"/>
  <c r="AB1297" i="100" s="1"/>
  <c r="AA1298" i="100"/>
  <c r="AB1298" i="100" s="1"/>
  <c r="AA1299" i="100"/>
  <c r="AB1299" i="100" s="1"/>
  <c r="AA1300" i="100"/>
  <c r="AB1300" i="100" s="1"/>
  <c r="AA1301" i="100"/>
  <c r="AB1301" i="100" s="1"/>
  <c r="AA1302" i="100"/>
  <c r="AB1302" i="100" s="1"/>
  <c r="AA1303" i="100"/>
  <c r="AB1303" i="100" s="1"/>
  <c r="AA1304" i="100"/>
  <c r="AB1304" i="100" s="1"/>
  <c r="AA1305" i="100"/>
  <c r="AB1305" i="100" s="1"/>
  <c r="AA1306" i="100"/>
  <c r="AB1306" i="100" s="1"/>
  <c r="AA1307" i="100"/>
  <c r="AB1307" i="100" s="1"/>
  <c r="AA1308" i="100"/>
  <c r="AB1308" i="100" s="1"/>
  <c r="AA1309" i="100"/>
  <c r="AB1309" i="100" s="1"/>
  <c r="AA1310" i="100"/>
  <c r="AB1310" i="100" s="1"/>
  <c r="AA1311" i="100"/>
  <c r="AB1311" i="100" s="1"/>
  <c r="AA1312" i="100"/>
  <c r="AB1312" i="100" s="1"/>
  <c r="AA1313" i="100"/>
  <c r="AB1313" i="100" s="1"/>
  <c r="AA1314" i="100"/>
  <c r="AB1314" i="100" s="1"/>
  <c r="AA1315" i="100"/>
  <c r="AB1315" i="100" s="1"/>
  <c r="AA1316" i="100"/>
  <c r="AB1316" i="100" s="1"/>
  <c r="AA1317" i="100"/>
  <c r="AB1317" i="100" s="1"/>
  <c r="AA1318" i="100"/>
  <c r="AB1318" i="100" s="1"/>
  <c r="AA1319" i="100"/>
  <c r="AB1319" i="100" s="1"/>
  <c r="AA1320" i="100"/>
  <c r="AB1320" i="100" s="1"/>
  <c r="AA1321" i="100"/>
  <c r="AB1321" i="100" s="1"/>
  <c r="AA1322" i="100"/>
  <c r="AB1322" i="100" s="1"/>
  <c r="AA1323" i="100"/>
  <c r="AB1323" i="100" s="1"/>
  <c r="AA1324" i="100"/>
  <c r="AB1324" i="100" s="1"/>
  <c r="AA1325" i="100"/>
  <c r="AB1325" i="100" s="1"/>
  <c r="AA1326" i="100"/>
  <c r="AB1326" i="100" s="1"/>
  <c r="AA1327" i="100"/>
  <c r="AB1327" i="100" s="1"/>
  <c r="AA1328" i="100"/>
  <c r="AB1328" i="100" s="1"/>
  <c r="AA1329" i="100"/>
  <c r="AB1329" i="100" s="1"/>
  <c r="AA1330" i="100"/>
  <c r="AB1330" i="100" s="1"/>
  <c r="AA1331" i="100"/>
  <c r="AB1331" i="100" s="1"/>
  <c r="AA1332" i="100"/>
  <c r="AB1332" i="100" s="1"/>
  <c r="AA1333" i="100"/>
  <c r="AB1333" i="100" s="1"/>
  <c r="AA1334" i="100"/>
  <c r="AB1334" i="100" s="1"/>
  <c r="AA1335" i="100"/>
  <c r="AB1335" i="100" s="1"/>
  <c r="AA1336" i="100"/>
  <c r="AB1336" i="100" s="1"/>
  <c r="AA1337" i="100"/>
  <c r="AB1337" i="100" s="1"/>
  <c r="AA1338" i="100"/>
  <c r="AB1338" i="100" s="1"/>
  <c r="AA1339" i="100"/>
  <c r="AB1339" i="100" s="1"/>
  <c r="AA1340" i="100"/>
  <c r="AB1340" i="100" s="1"/>
  <c r="AA1341" i="100"/>
  <c r="AB1341" i="100" s="1"/>
  <c r="AA1342" i="100"/>
  <c r="AB1342" i="100" s="1"/>
  <c r="AA1343" i="100"/>
  <c r="AB1343" i="100" s="1"/>
  <c r="AA1344" i="100"/>
  <c r="AB1344" i="100" s="1"/>
  <c r="AA1345" i="100"/>
  <c r="AB1345" i="100" s="1"/>
  <c r="AA1346" i="100"/>
  <c r="AB1346" i="100" s="1"/>
  <c r="AA1347" i="100"/>
  <c r="AB1347" i="100" s="1"/>
  <c r="AA1348" i="100"/>
  <c r="AB1348" i="100" s="1"/>
  <c r="AA1349" i="100"/>
  <c r="AB1349" i="100" s="1"/>
  <c r="AA1350" i="100"/>
  <c r="AB1350" i="100" s="1"/>
  <c r="AA1351" i="100"/>
  <c r="AB1351" i="100" s="1"/>
  <c r="AA1352" i="100"/>
  <c r="AB1352" i="100" s="1"/>
  <c r="AA1353" i="100"/>
  <c r="AB1353" i="100" s="1"/>
  <c r="AA1354" i="100"/>
  <c r="AB1354" i="100" s="1"/>
  <c r="AA1355" i="100"/>
  <c r="AB1355" i="100" s="1"/>
  <c r="AA1356" i="100"/>
  <c r="AB1356" i="100" s="1"/>
  <c r="AA1357" i="100"/>
  <c r="AB1357" i="100" s="1"/>
  <c r="AA1358" i="100"/>
  <c r="AB1358" i="100" s="1"/>
  <c r="AA1359" i="100"/>
  <c r="AB1359" i="100" s="1"/>
  <c r="AA1360" i="100"/>
  <c r="AB1360" i="100" s="1"/>
  <c r="AA1361" i="100"/>
  <c r="AB1361" i="100" s="1"/>
  <c r="AA1362" i="100"/>
  <c r="AB1362" i="100" s="1"/>
  <c r="AA1363" i="100"/>
  <c r="AB1363" i="100" s="1"/>
  <c r="AA1364" i="100"/>
  <c r="AB1364" i="100" s="1"/>
  <c r="AA1365" i="100"/>
  <c r="AB1365" i="100" s="1"/>
  <c r="AA1366" i="100"/>
  <c r="AB1366" i="100" s="1"/>
  <c r="AA1367" i="100"/>
  <c r="AB1367" i="100" s="1"/>
  <c r="AA1368" i="100"/>
  <c r="AB1368" i="100" s="1"/>
  <c r="AA1369" i="100"/>
  <c r="AB1369" i="100" s="1"/>
  <c r="AA1370" i="100"/>
  <c r="AB1370" i="100" s="1"/>
  <c r="AA1371" i="100"/>
  <c r="AB1371" i="100" s="1"/>
  <c r="AA1372" i="100"/>
  <c r="AB1372" i="100" s="1"/>
  <c r="AA1373" i="100"/>
  <c r="AB1373" i="100" s="1"/>
  <c r="AA1374" i="100"/>
  <c r="AB1374" i="100" s="1"/>
  <c r="AA1375" i="100"/>
  <c r="AB1375" i="100" s="1"/>
  <c r="AA1376" i="100"/>
  <c r="AB1376" i="100" s="1"/>
  <c r="AA1377" i="100"/>
  <c r="AB1377" i="100" s="1"/>
  <c r="AA1378" i="100"/>
  <c r="AB1378" i="100" s="1"/>
  <c r="AA1379" i="100"/>
  <c r="AB1379" i="100" s="1"/>
  <c r="AA1380" i="100"/>
  <c r="AB1380" i="100" s="1"/>
  <c r="AA1381" i="100"/>
  <c r="AB1381" i="100" s="1"/>
  <c r="AA1382" i="100"/>
  <c r="AB1382" i="100" s="1"/>
  <c r="AA1383" i="100"/>
  <c r="AB1383" i="100" s="1"/>
  <c r="AA1384" i="100"/>
  <c r="AB1384" i="100" s="1"/>
  <c r="AA1385" i="100"/>
  <c r="AB1385" i="100" s="1"/>
  <c r="AA1386" i="100"/>
  <c r="AB1386" i="100" s="1"/>
  <c r="AA1387" i="100"/>
  <c r="AB1387" i="100" s="1"/>
  <c r="AA1388" i="100"/>
  <c r="AB1388" i="100" s="1"/>
  <c r="AA1389" i="100"/>
  <c r="AB1389" i="100" s="1"/>
  <c r="AA1390" i="100"/>
  <c r="AB1390" i="100" s="1"/>
  <c r="AA1391" i="100"/>
  <c r="AB1391" i="100" s="1"/>
  <c r="AA1392" i="100"/>
  <c r="AB1392" i="100" s="1"/>
  <c r="AA1393" i="100"/>
  <c r="AB1393" i="100" s="1"/>
  <c r="AA1394" i="100"/>
  <c r="AB1394" i="100" s="1"/>
  <c r="AA1395" i="100"/>
  <c r="AB1395" i="100" s="1"/>
  <c r="AA1396" i="100"/>
  <c r="AB1396" i="100" s="1"/>
  <c r="AA1397" i="100"/>
  <c r="AB1397" i="100" s="1"/>
  <c r="AA1398" i="100"/>
  <c r="AB1398" i="100" s="1"/>
  <c r="AA1399" i="100"/>
  <c r="AB1399" i="100" s="1"/>
  <c r="AA1400" i="100"/>
  <c r="AB1400" i="100" s="1"/>
  <c r="AA1401" i="100"/>
  <c r="AB1401" i="100" s="1"/>
  <c r="AA1402" i="100"/>
  <c r="AB1402" i="100" s="1"/>
  <c r="AA1403" i="100"/>
  <c r="AB1403" i="100" s="1"/>
  <c r="AA1404" i="100"/>
  <c r="AB1404" i="100" s="1"/>
  <c r="AA1405" i="100"/>
  <c r="AB1405" i="100" s="1"/>
  <c r="AA1406" i="100"/>
  <c r="AB1406" i="100" s="1"/>
  <c r="AA1407" i="100"/>
  <c r="AB1407" i="100" s="1"/>
  <c r="AA1408" i="100"/>
  <c r="AB1408" i="100" s="1"/>
  <c r="AA1409" i="100"/>
  <c r="AB1409" i="100" s="1"/>
  <c r="AA1410" i="100"/>
  <c r="AB1410" i="100" s="1"/>
  <c r="AA1411" i="100"/>
  <c r="AB1411" i="100" s="1"/>
  <c r="AA1412" i="100"/>
  <c r="AB1412" i="100" s="1"/>
  <c r="AA1413" i="100"/>
  <c r="AB1413" i="100" s="1"/>
  <c r="AA1414" i="100"/>
  <c r="AB1414" i="100" s="1"/>
  <c r="AA1415" i="100"/>
  <c r="AB1415" i="100" s="1"/>
  <c r="AA1416" i="100"/>
  <c r="AB1416" i="100" s="1"/>
  <c r="AA1417" i="100"/>
  <c r="AB1417" i="100" s="1"/>
  <c r="AA1418" i="100"/>
  <c r="AB1418" i="100" s="1"/>
  <c r="AA1419" i="100"/>
  <c r="AB1419" i="100" s="1"/>
  <c r="AA1420" i="100"/>
  <c r="AB1420" i="100" s="1"/>
  <c r="AA1421" i="100"/>
  <c r="AB1421" i="100" s="1"/>
  <c r="AA1422" i="100"/>
  <c r="AB1422" i="100" s="1"/>
  <c r="AA1423" i="100"/>
  <c r="AB1423" i="100" s="1"/>
  <c r="AA1424" i="100"/>
  <c r="AB1424" i="100" s="1"/>
  <c r="AA1425" i="100"/>
  <c r="AB1425" i="100" s="1"/>
  <c r="AA1426" i="100"/>
  <c r="AB1426" i="100" s="1"/>
  <c r="AA1427" i="100"/>
  <c r="AB1427" i="100" s="1"/>
  <c r="AA1428" i="100"/>
  <c r="AB1428" i="100" s="1"/>
  <c r="AA1429" i="100"/>
  <c r="AB1429" i="100" s="1"/>
  <c r="AA1430" i="100"/>
  <c r="AB1430" i="100" s="1"/>
  <c r="AA1431" i="100"/>
  <c r="AB1431" i="100" s="1"/>
  <c r="AA1432" i="100"/>
  <c r="AB1432" i="100" s="1"/>
  <c r="AA1433" i="100"/>
  <c r="AB1433" i="100" s="1"/>
  <c r="AA1434" i="100"/>
  <c r="AB1434" i="100" s="1"/>
  <c r="AA1435" i="100"/>
  <c r="AB1435" i="100" s="1"/>
  <c r="AA1436" i="100"/>
  <c r="AB1436" i="100" s="1"/>
  <c r="AA1437" i="100"/>
  <c r="AB1437" i="100" s="1"/>
  <c r="AA1438" i="100"/>
  <c r="AB1438" i="100" s="1"/>
  <c r="AA1439" i="100"/>
  <c r="AB1439" i="100" s="1"/>
  <c r="AA1440" i="100"/>
  <c r="AB1440" i="100" s="1"/>
  <c r="AA1441" i="100"/>
  <c r="AB1441" i="100" s="1"/>
  <c r="AA1442" i="100"/>
  <c r="AB1442" i="100" s="1"/>
  <c r="AA1443" i="100"/>
  <c r="AB1443" i="100" s="1"/>
  <c r="AA1444" i="100"/>
  <c r="AB1444" i="100" s="1"/>
  <c r="AA1445" i="100"/>
  <c r="AB1445" i="100" s="1"/>
  <c r="AA1446" i="100"/>
  <c r="AB1446" i="100" s="1"/>
  <c r="AA1447" i="100"/>
  <c r="AB1447" i="100" s="1"/>
  <c r="AA1448" i="100"/>
  <c r="AB1448" i="100" s="1"/>
  <c r="AA1449" i="100"/>
  <c r="AB1449" i="100" s="1"/>
  <c r="AA1450" i="100"/>
  <c r="AB1450" i="100" s="1"/>
  <c r="AA1451" i="100"/>
  <c r="AB1451" i="100" s="1"/>
  <c r="AA1452" i="100"/>
  <c r="AB1452" i="100" s="1"/>
  <c r="AA1453" i="100"/>
  <c r="AB1453" i="100" s="1"/>
  <c r="AA1454" i="100"/>
  <c r="AB1454" i="100" s="1"/>
  <c r="AA1455" i="100"/>
  <c r="AB1455" i="100" s="1"/>
  <c r="AA1456" i="100"/>
  <c r="AB1456" i="100" s="1"/>
  <c r="AA1457" i="100"/>
  <c r="AB1457" i="100" s="1"/>
  <c r="AA1458" i="100"/>
  <c r="AB1458" i="100" s="1"/>
  <c r="AA1459" i="100"/>
  <c r="AB1459" i="100" s="1"/>
  <c r="AA1460" i="100"/>
  <c r="AB1460" i="100" s="1"/>
  <c r="AA1461" i="100"/>
  <c r="AB1461" i="100" s="1"/>
  <c r="AA1462" i="100"/>
  <c r="AB1462" i="100" s="1"/>
  <c r="AA1463" i="100"/>
  <c r="AB1463" i="100" s="1"/>
  <c r="AA1464" i="100"/>
  <c r="AB1464" i="100" s="1"/>
  <c r="AA1465" i="100"/>
  <c r="AB1465" i="100" s="1"/>
  <c r="AA1466" i="100"/>
  <c r="AB1466" i="100" s="1"/>
  <c r="AA1467" i="100"/>
  <c r="AB1467" i="100" s="1"/>
  <c r="AA1468" i="100"/>
  <c r="AB1468" i="100" s="1"/>
  <c r="AA1469" i="100"/>
  <c r="AB1469" i="100" s="1"/>
  <c r="AA1470" i="100"/>
  <c r="AB1470" i="100" s="1"/>
  <c r="AA1471" i="100"/>
  <c r="AB1471" i="100" s="1"/>
  <c r="AA1472" i="100"/>
  <c r="AB1472" i="100" s="1"/>
  <c r="AA1473" i="100"/>
  <c r="AB1473" i="100" s="1"/>
  <c r="AA1474" i="100"/>
  <c r="AB1474" i="100" s="1"/>
  <c r="AA1475" i="100"/>
  <c r="AB1475" i="100" s="1"/>
  <c r="AA1476" i="100"/>
  <c r="AB1476" i="100" s="1"/>
  <c r="AA1477" i="100"/>
  <c r="AB1477" i="100" s="1"/>
  <c r="AA1478" i="100"/>
  <c r="AB1478" i="100" s="1"/>
  <c r="AA1479" i="100"/>
  <c r="AB1479" i="100" s="1"/>
  <c r="AA1480" i="100"/>
  <c r="AB1480" i="100" s="1"/>
  <c r="AA1481" i="100"/>
  <c r="AB1481" i="100" s="1"/>
  <c r="AA1482" i="100"/>
  <c r="AB1482" i="100" s="1"/>
  <c r="AA1483" i="100"/>
  <c r="AB1483" i="100" s="1"/>
  <c r="AA1484" i="100"/>
  <c r="AB1484" i="100" s="1"/>
  <c r="AA1485" i="100"/>
  <c r="AB1485" i="100" s="1"/>
  <c r="AA1486" i="100"/>
  <c r="AB1486" i="100" s="1"/>
  <c r="AA1487" i="100"/>
  <c r="AB1487" i="100" s="1"/>
  <c r="AA1488" i="100"/>
  <c r="AB1488" i="100" s="1"/>
  <c r="AA1489" i="100"/>
  <c r="AB1489" i="100" s="1"/>
  <c r="AA1490" i="100"/>
  <c r="AB1490" i="100" s="1"/>
  <c r="AA1491" i="100"/>
  <c r="AB1491" i="100" s="1"/>
  <c r="AA1492" i="100"/>
  <c r="AB1492" i="100" s="1"/>
  <c r="AA1493" i="100"/>
  <c r="AB1493" i="100" s="1"/>
  <c r="AA1494" i="100"/>
  <c r="AB1494" i="100" s="1"/>
  <c r="AA1495" i="100"/>
  <c r="AB1495" i="100" s="1"/>
  <c r="AA1496" i="100"/>
  <c r="AB1496" i="100" s="1"/>
  <c r="AA1497" i="100"/>
  <c r="AB1497" i="100" s="1"/>
  <c r="AA1498" i="100"/>
  <c r="AB1498" i="100" s="1"/>
  <c r="AA1499" i="100"/>
  <c r="AB1499" i="100" s="1"/>
  <c r="AA1500" i="100"/>
  <c r="AB1500" i="100" s="1"/>
  <c r="AA1501" i="100"/>
  <c r="AB1501" i="100" s="1"/>
  <c r="AA1502" i="100"/>
  <c r="AB1502" i="100" s="1"/>
  <c r="AA1503" i="100"/>
  <c r="AB1503" i="100" s="1"/>
  <c r="AA1504" i="100"/>
  <c r="AB1504" i="100" s="1"/>
  <c r="AA1505" i="100"/>
  <c r="AB1505" i="100" s="1"/>
  <c r="AA1506" i="100"/>
  <c r="AB1506" i="100" s="1"/>
  <c r="AA1507" i="100"/>
  <c r="AB1507" i="100" s="1"/>
  <c r="AA1508" i="100"/>
  <c r="AB1508" i="100" s="1"/>
  <c r="AA1509" i="100"/>
  <c r="AB1509" i="100" s="1"/>
  <c r="AA1510" i="100"/>
  <c r="AB1510" i="100" s="1"/>
  <c r="AA1511" i="100"/>
  <c r="AB1511" i="100" s="1"/>
  <c r="AA1512" i="100"/>
  <c r="AB1512" i="100" s="1"/>
  <c r="AA1513" i="100"/>
  <c r="AB1513" i="100" s="1"/>
  <c r="AA1514" i="100"/>
  <c r="AB1514" i="100" s="1"/>
  <c r="AA1515" i="100"/>
  <c r="AB1515" i="100" s="1"/>
  <c r="AA1516" i="100"/>
  <c r="AB1516" i="100" s="1"/>
  <c r="AA1517" i="100"/>
  <c r="AB1517" i="100" s="1"/>
  <c r="AA1518" i="100"/>
  <c r="AB1518" i="100" s="1"/>
  <c r="AA1519" i="100"/>
  <c r="AB1519" i="100" s="1"/>
  <c r="AA1520" i="100"/>
  <c r="AB1520" i="100" s="1"/>
  <c r="AA1521" i="100"/>
  <c r="AB1521" i="100" s="1"/>
  <c r="AA1522" i="100"/>
  <c r="AB1522" i="100" s="1"/>
  <c r="AA1523" i="100"/>
  <c r="AB1523" i="100" s="1"/>
  <c r="AA1524" i="100"/>
  <c r="AB1524" i="100" s="1"/>
  <c r="AA1525" i="100"/>
  <c r="AB1525" i="100" s="1"/>
  <c r="AA1526" i="100"/>
  <c r="AB1526" i="100" s="1"/>
  <c r="AA1527" i="100"/>
  <c r="AB1527" i="100" s="1"/>
  <c r="AA1528" i="100"/>
  <c r="AB1528" i="100" s="1"/>
  <c r="AA1529" i="100"/>
  <c r="AB1529" i="100" s="1"/>
  <c r="AA1530" i="100"/>
  <c r="AB1530" i="100" s="1"/>
  <c r="AA1531" i="100"/>
  <c r="AB1531" i="100" s="1"/>
  <c r="AA1532" i="100"/>
  <c r="AB1532" i="100" s="1"/>
  <c r="AA1533" i="100"/>
  <c r="AB1533" i="100" s="1"/>
  <c r="AA1534" i="100"/>
  <c r="AB1534" i="100" s="1"/>
  <c r="AA1535" i="100"/>
  <c r="AB1535" i="100" s="1"/>
  <c r="AA1536" i="100"/>
  <c r="AB1536" i="100" s="1"/>
  <c r="AA1537" i="100"/>
  <c r="AB1537" i="100" s="1"/>
  <c r="AA1538" i="100"/>
  <c r="AB1538" i="100" s="1"/>
  <c r="AA1539" i="100"/>
  <c r="AB1539" i="100" s="1"/>
  <c r="AA1540" i="100"/>
  <c r="AB1540" i="100" s="1"/>
  <c r="AA1541" i="100"/>
  <c r="AB1541" i="100" s="1"/>
  <c r="AA1542" i="100"/>
  <c r="AB1542" i="100" s="1"/>
  <c r="AA1543" i="100"/>
  <c r="AB1543" i="100" s="1"/>
  <c r="AA1544" i="100"/>
  <c r="AB1544" i="100" s="1"/>
  <c r="AA1545" i="100"/>
  <c r="AB1545" i="100" s="1"/>
  <c r="AA1546" i="100"/>
  <c r="AB1546" i="100" s="1"/>
  <c r="AA1547" i="100"/>
  <c r="AB1547" i="100" s="1"/>
  <c r="AA1548" i="100"/>
  <c r="AB1548" i="100" s="1"/>
  <c r="AA1549" i="100"/>
  <c r="AB1549" i="100" s="1"/>
  <c r="Y970" i="100"/>
  <c r="Y971" i="100"/>
  <c r="Y972" i="100"/>
  <c r="Y973" i="100"/>
  <c r="Y974" i="100"/>
  <c r="Y975" i="100"/>
  <c r="Y976" i="100"/>
  <c r="Y977" i="100"/>
  <c r="Y978" i="100"/>
  <c r="Y979" i="100"/>
  <c r="Y980" i="100"/>
  <c r="Y981" i="100"/>
  <c r="Y982" i="100"/>
  <c r="Y983" i="100"/>
  <c r="Y984" i="100"/>
  <c r="Y985" i="100"/>
  <c r="Y986" i="100"/>
  <c r="Y987" i="100"/>
  <c r="Y988" i="100"/>
  <c r="Y989" i="100"/>
  <c r="Y990" i="100"/>
  <c r="Y991" i="100"/>
  <c r="Y992" i="100"/>
  <c r="Y993" i="100"/>
  <c r="Y994" i="100"/>
  <c r="Y995" i="100"/>
  <c r="Y996" i="100"/>
  <c r="Y997" i="100"/>
  <c r="Y998" i="100"/>
  <c r="Y999" i="100"/>
  <c r="Y1000" i="100"/>
  <c r="Y1001" i="100"/>
  <c r="Y1002" i="100"/>
  <c r="Y1003" i="100"/>
  <c r="Y1004" i="100"/>
  <c r="Y1005" i="100"/>
  <c r="Y1006" i="100"/>
  <c r="Y1007" i="100"/>
  <c r="Y1008" i="100"/>
  <c r="Y1009" i="100"/>
  <c r="Y1010" i="100"/>
  <c r="Y1011" i="100"/>
  <c r="Y1012" i="100"/>
  <c r="Y1013" i="100"/>
  <c r="Y1014" i="100"/>
  <c r="Y1015" i="100"/>
  <c r="Y1016" i="100"/>
  <c r="Y1017" i="100"/>
  <c r="Y1018" i="100"/>
  <c r="Y1019" i="100"/>
  <c r="Y1020" i="100"/>
  <c r="Y1021" i="100"/>
  <c r="Y1022" i="100"/>
  <c r="Y1023" i="100"/>
  <c r="Y1024" i="100"/>
  <c r="Y1025" i="100"/>
  <c r="Y1026" i="100"/>
  <c r="Y1027" i="100"/>
  <c r="Y1028" i="100"/>
  <c r="Y1029" i="100"/>
  <c r="Y1030" i="100"/>
  <c r="Y1031" i="100"/>
  <c r="Y1032" i="100"/>
  <c r="Y1033" i="100"/>
  <c r="Y1034" i="100"/>
  <c r="Y1035" i="100"/>
  <c r="Y1036" i="100"/>
  <c r="Y1037" i="100"/>
  <c r="Y1038" i="100"/>
  <c r="Y1039" i="100"/>
  <c r="Y1040" i="100"/>
  <c r="Y1041" i="100"/>
  <c r="Y1042" i="100"/>
  <c r="Y1043" i="100"/>
  <c r="Y1044" i="100"/>
  <c r="Y1045" i="100"/>
  <c r="Y1046" i="100"/>
  <c r="Y1047" i="100"/>
  <c r="Y1048" i="100"/>
  <c r="Y1049" i="100"/>
  <c r="Y1050" i="100"/>
  <c r="Y1051" i="100"/>
  <c r="Y1052" i="100"/>
  <c r="Y1053" i="100"/>
  <c r="Y1054" i="100"/>
  <c r="Y1055" i="100"/>
  <c r="Y1056" i="100"/>
  <c r="Y1057" i="100"/>
  <c r="Y1058" i="100"/>
  <c r="Y1059" i="100"/>
  <c r="Y1060" i="100"/>
  <c r="Y1061" i="100"/>
  <c r="Y1062" i="100"/>
  <c r="Y1063" i="100"/>
  <c r="Y1064" i="100"/>
  <c r="Y1065" i="100"/>
  <c r="Y1066" i="100"/>
  <c r="Y1067" i="100"/>
  <c r="Y1068" i="100"/>
  <c r="Y1069" i="100"/>
  <c r="Y1070" i="100"/>
  <c r="Y1071" i="100"/>
  <c r="Y1072" i="100"/>
  <c r="Y1073" i="100"/>
  <c r="Y1074" i="100"/>
  <c r="Y1075" i="100"/>
  <c r="Y1076" i="100"/>
  <c r="Y1077" i="100"/>
  <c r="Y1078" i="100"/>
  <c r="Y1079" i="100"/>
  <c r="Y1080" i="100"/>
  <c r="Y1081" i="100"/>
  <c r="Y1082" i="100"/>
  <c r="Y1083" i="100"/>
  <c r="Y1084" i="100"/>
  <c r="Y1085" i="100"/>
  <c r="Y1086" i="100"/>
  <c r="Y1087" i="100"/>
  <c r="Y1088" i="100"/>
  <c r="Y1089" i="100"/>
  <c r="Y1090" i="100"/>
  <c r="Y1091" i="100"/>
  <c r="Y1092" i="100"/>
  <c r="Y1093" i="100"/>
  <c r="Y1094" i="100"/>
  <c r="Y1095" i="100"/>
  <c r="Y1096" i="100"/>
  <c r="Y1097" i="100"/>
  <c r="Y1098" i="100"/>
  <c r="Y1099" i="100"/>
  <c r="Y1100" i="100"/>
  <c r="Y1101" i="100"/>
  <c r="Y1102" i="100"/>
  <c r="Y1103" i="100"/>
  <c r="Y1104" i="100"/>
  <c r="Y1105" i="100"/>
  <c r="Y1106" i="100"/>
  <c r="Y1107" i="100"/>
  <c r="Y1108" i="100"/>
  <c r="Y1109" i="100"/>
  <c r="Y1110" i="100"/>
  <c r="Y1111" i="100"/>
  <c r="Y1112" i="100"/>
  <c r="Y1113" i="100"/>
  <c r="Y1114" i="100"/>
  <c r="Y1115" i="100"/>
  <c r="Y1116" i="100"/>
  <c r="Y1117" i="100"/>
  <c r="Y1118" i="100"/>
  <c r="Y1119" i="100"/>
  <c r="Y1120" i="100"/>
  <c r="Y1121" i="100"/>
  <c r="Y1122" i="100"/>
  <c r="Y1123" i="100"/>
  <c r="Y1124" i="100"/>
  <c r="Y1125" i="100"/>
  <c r="Y1126" i="100"/>
  <c r="Y1127" i="100"/>
  <c r="Y1128" i="100"/>
  <c r="Y1129" i="100"/>
  <c r="Y1130" i="100"/>
  <c r="Y1131" i="100"/>
  <c r="Y1132" i="100"/>
  <c r="Y1133" i="100"/>
  <c r="Y1134" i="100"/>
  <c r="Y1135" i="100"/>
  <c r="Y1136" i="100"/>
  <c r="Y1137" i="100"/>
  <c r="Y1138" i="100"/>
  <c r="Y1139" i="100"/>
  <c r="Y1140" i="100"/>
  <c r="Y1141" i="100"/>
  <c r="Y1142" i="100"/>
  <c r="Y1143" i="100"/>
  <c r="Y1144" i="100"/>
  <c r="Y1145" i="100"/>
  <c r="Y1146" i="100"/>
  <c r="Y1147" i="100"/>
  <c r="Y1148" i="100"/>
  <c r="Y1149" i="100"/>
  <c r="Y1150" i="100"/>
  <c r="Y1151" i="100"/>
  <c r="Y1152" i="100"/>
  <c r="Y1153" i="100"/>
  <c r="Y1154" i="100"/>
  <c r="Y1155" i="100"/>
  <c r="Y1156" i="100"/>
  <c r="Y1157" i="100"/>
  <c r="Y1158" i="100"/>
  <c r="Y1159" i="100"/>
  <c r="Y1160" i="100"/>
  <c r="Y1161" i="100"/>
  <c r="Y1162" i="100"/>
  <c r="Y1163" i="100"/>
  <c r="Y1164" i="100"/>
  <c r="Y1165" i="100"/>
  <c r="Y1166" i="100"/>
  <c r="Y1167" i="100"/>
  <c r="Y1168" i="100"/>
  <c r="Y1169" i="100"/>
  <c r="Y1170" i="100"/>
  <c r="Y1171" i="100"/>
  <c r="Y1172" i="100"/>
  <c r="Y1173" i="100"/>
  <c r="Y1174" i="100"/>
  <c r="Y1175" i="100"/>
  <c r="Y1176" i="100"/>
  <c r="Y1177" i="100"/>
  <c r="Y1178" i="100"/>
  <c r="Y1179" i="100"/>
  <c r="Y1180" i="100"/>
  <c r="Y1181" i="100"/>
  <c r="Y1182" i="100"/>
  <c r="Y1183" i="100"/>
  <c r="Y1184" i="100"/>
  <c r="Y1185" i="100"/>
  <c r="Y1186" i="100"/>
  <c r="Y1187" i="100"/>
  <c r="Y1188" i="100"/>
  <c r="Y1189" i="100"/>
  <c r="Y1190" i="100"/>
  <c r="Y1191" i="100"/>
  <c r="Y1192" i="100"/>
  <c r="Y1193" i="100"/>
  <c r="Y1194" i="100"/>
  <c r="Y1195" i="100"/>
  <c r="Y1196" i="100"/>
  <c r="Y1197" i="100"/>
  <c r="Y1198" i="100"/>
  <c r="Y1199" i="100"/>
  <c r="Y1200" i="100"/>
  <c r="Y1201" i="100"/>
  <c r="Y1202" i="100"/>
  <c r="Y1203" i="100"/>
  <c r="Y1204" i="100"/>
  <c r="Y1205" i="100"/>
  <c r="Y1206" i="100"/>
  <c r="Y1207" i="100"/>
  <c r="Y1208" i="100"/>
  <c r="Y1209" i="100"/>
  <c r="Y1210" i="100"/>
  <c r="Y1211" i="100"/>
  <c r="Y1212" i="100"/>
  <c r="Y1213" i="100"/>
  <c r="Y1214" i="100"/>
  <c r="Y1215" i="100"/>
  <c r="Y1216" i="100"/>
  <c r="Y1217" i="100"/>
  <c r="Y1218" i="100"/>
  <c r="Y1219" i="100"/>
  <c r="Y1220" i="100"/>
  <c r="Y1221" i="100"/>
  <c r="Y1222" i="100"/>
  <c r="Y1223" i="100"/>
  <c r="Y1224" i="100"/>
  <c r="Y1225" i="100"/>
  <c r="Y1226" i="100"/>
  <c r="Y1227" i="100"/>
  <c r="Y1228" i="100"/>
  <c r="Y1229" i="100"/>
  <c r="Y1230" i="100"/>
  <c r="Y1231" i="100"/>
  <c r="Y1232" i="100"/>
  <c r="Y1233" i="100"/>
  <c r="Y1234" i="100"/>
  <c r="Y1235" i="100"/>
  <c r="Y1236" i="100"/>
  <c r="Y1237" i="100"/>
  <c r="Y1238" i="100"/>
  <c r="Y1239" i="100"/>
  <c r="Y1240" i="100"/>
  <c r="Y1241" i="100"/>
  <c r="Y1242" i="100"/>
  <c r="Y1243" i="100"/>
  <c r="Y1244" i="100"/>
  <c r="Y1245" i="100"/>
  <c r="Y1246" i="100"/>
  <c r="Y1247" i="100"/>
  <c r="Y1248" i="100"/>
  <c r="Y1249" i="100"/>
  <c r="Y1250" i="100"/>
  <c r="Y1251" i="100"/>
  <c r="Y1252" i="100"/>
  <c r="Y1253" i="100"/>
  <c r="Y1254" i="100"/>
  <c r="Y1255" i="100"/>
  <c r="Y1256" i="100"/>
  <c r="Y1257" i="100"/>
  <c r="Y1258" i="100"/>
  <c r="Y1259" i="100"/>
  <c r="Y1260" i="100"/>
  <c r="Y1261" i="100"/>
  <c r="Y1262" i="100"/>
  <c r="Y1263" i="100"/>
  <c r="Y1264" i="100"/>
  <c r="Y1265" i="100"/>
  <c r="Y1266" i="100"/>
  <c r="Y1267" i="100"/>
  <c r="Y1268" i="100"/>
  <c r="Y1269" i="100"/>
  <c r="Y1270" i="100"/>
  <c r="Y1271" i="100"/>
  <c r="Y1272" i="100"/>
  <c r="Y1273" i="100"/>
  <c r="Y1274" i="100"/>
  <c r="Y1275" i="100"/>
  <c r="Y1276" i="100"/>
  <c r="Y1277" i="100"/>
  <c r="Y1278" i="100"/>
  <c r="Y1279" i="100"/>
  <c r="Y1280" i="100"/>
  <c r="Y1281" i="100"/>
  <c r="Y1282" i="100"/>
  <c r="Y1283" i="100"/>
  <c r="Y1284" i="100"/>
  <c r="Y1285" i="100"/>
  <c r="Y1286" i="100"/>
  <c r="Y1287" i="100"/>
  <c r="Y1288" i="100"/>
  <c r="Y1289" i="100"/>
  <c r="Y1290" i="100"/>
  <c r="Y1291" i="100"/>
  <c r="Y1292" i="100"/>
  <c r="Y1293" i="100"/>
  <c r="Y1294" i="100"/>
  <c r="Y1295" i="100"/>
  <c r="Y1296" i="100"/>
  <c r="Y1297" i="100"/>
  <c r="Y1298" i="100"/>
  <c r="Y1299" i="100"/>
  <c r="Y1300" i="100"/>
  <c r="Y1301" i="100"/>
  <c r="Y1302" i="100"/>
  <c r="Y1303" i="100"/>
  <c r="Y1304" i="100"/>
  <c r="Y1305" i="100"/>
  <c r="Y1306" i="100"/>
  <c r="Y1307" i="100"/>
  <c r="Y1308" i="100"/>
  <c r="Y1309" i="100"/>
  <c r="Y1310" i="100"/>
  <c r="Y1311" i="100"/>
  <c r="Y1312" i="100"/>
  <c r="Y1313" i="100"/>
  <c r="Y1314" i="100"/>
  <c r="Y1315" i="100"/>
  <c r="Y1316" i="100"/>
  <c r="Y1317" i="100"/>
  <c r="Y1318" i="100"/>
  <c r="Y1319" i="100"/>
  <c r="Y1320" i="100"/>
  <c r="Y1321" i="100"/>
  <c r="Y1322" i="100"/>
  <c r="Y1323" i="100"/>
  <c r="Y1324" i="100"/>
  <c r="Y1325" i="100"/>
  <c r="Y1326" i="100"/>
  <c r="Y1327" i="100"/>
  <c r="Y1328" i="100"/>
  <c r="Y1329" i="100"/>
  <c r="Y1330" i="100"/>
  <c r="Y1331" i="100"/>
  <c r="Y1332" i="100"/>
  <c r="Y1333" i="100"/>
  <c r="Y1334" i="100"/>
  <c r="Y1335" i="100"/>
  <c r="Y1336" i="100"/>
  <c r="Y1337" i="100"/>
  <c r="Y1338" i="100"/>
  <c r="Y1339" i="100"/>
  <c r="Y1340" i="100"/>
  <c r="Y1341" i="100"/>
  <c r="Y1342" i="100"/>
  <c r="Y1343" i="100"/>
  <c r="Y1344" i="100"/>
  <c r="Y1345" i="100"/>
  <c r="Y1346" i="100"/>
  <c r="Y1347" i="100"/>
  <c r="Y1348" i="100"/>
  <c r="Y1349" i="100"/>
  <c r="Y1350" i="100"/>
  <c r="Y1351" i="100"/>
  <c r="Y1352" i="100"/>
  <c r="Y1353" i="100"/>
  <c r="Y1354" i="100"/>
  <c r="Y1355" i="100"/>
  <c r="Y1356" i="100"/>
  <c r="Y1357" i="100"/>
  <c r="Y1358" i="100"/>
  <c r="Y1359" i="100"/>
  <c r="Y1360" i="100"/>
  <c r="Y1361" i="100"/>
  <c r="Y1362" i="100"/>
  <c r="Y1363" i="100"/>
  <c r="Y1364" i="100"/>
  <c r="Y1365" i="100"/>
  <c r="Y1366" i="100"/>
  <c r="Y1367" i="100"/>
  <c r="Y1368" i="100"/>
  <c r="Y1369" i="100"/>
  <c r="Y1370" i="100"/>
  <c r="Y1371" i="100"/>
  <c r="Y1372" i="100"/>
  <c r="Y1373" i="100"/>
  <c r="Y1374" i="100"/>
  <c r="Y1375" i="100"/>
  <c r="Y1376" i="100"/>
  <c r="Y1377" i="100"/>
  <c r="Y1378" i="100"/>
  <c r="Y1379" i="100"/>
  <c r="Y1380" i="100"/>
  <c r="Y1381" i="100"/>
  <c r="Y1382" i="100"/>
  <c r="Y1383" i="100"/>
  <c r="Y1384" i="100"/>
  <c r="Y1385" i="100"/>
  <c r="Y1386" i="100"/>
  <c r="Y1387" i="100"/>
  <c r="Y1388" i="100"/>
  <c r="Y1389" i="100"/>
  <c r="Y1390" i="100"/>
  <c r="Y1391" i="100"/>
  <c r="Y1392" i="100"/>
  <c r="Y1393" i="100"/>
  <c r="Y1394" i="100"/>
  <c r="Y1395" i="100"/>
  <c r="Y1396" i="100"/>
  <c r="Y1397" i="100"/>
  <c r="Y1398" i="100"/>
  <c r="Y1399" i="100"/>
  <c r="Y1400" i="100"/>
  <c r="Y1401" i="100"/>
  <c r="Y1402" i="100"/>
  <c r="Y1403" i="100"/>
  <c r="Y1404" i="100"/>
  <c r="Y1405" i="100"/>
  <c r="Y1406" i="100"/>
  <c r="Y1407" i="100"/>
  <c r="Y1408" i="100"/>
  <c r="Y1409" i="100"/>
  <c r="Y1410" i="100"/>
  <c r="Y1411" i="100"/>
  <c r="Y1412" i="100"/>
  <c r="Y1413" i="100"/>
  <c r="Y1414" i="100"/>
  <c r="Y1415" i="100"/>
  <c r="Y1416" i="100"/>
  <c r="Y1417" i="100"/>
  <c r="Y1418" i="100"/>
  <c r="Y1419" i="100"/>
  <c r="Y1420" i="100"/>
  <c r="Y1421" i="100"/>
  <c r="Y1422" i="100"/>
  <c r="Y1423" i="100"/>
  <c r="Y1424" i="100"/>
  <c r="Y1425" i="100"/>
  <c r="Y1426" i="100"/>
  <c r="Y1427" i="100"/>
  <c r="Y1428" i="100"/>
  <c r="Y1429" i="100"/>
  <c r="Y1430" i="100"/>
  <c r="Y1431" i="100"/>
  <c r="Y1432" i="100"/>
  <c r="Y1433" i="100"/>
  <c r="Y1434" i="100"/>
  <c r="Y1435" i="100"/>
  <c r="Y1436" i="100"/>
  <c r="Y1437" i="100"/>
  <c r="Y1438" i="100"/>
  <c r="Y1439" i="100"/>
  <c r="Y1440" i="100"/>
  <c r="Y1441" i="100"/>
  <c r="Y1442" i="100"/>
  <c r="Y1443" i="100"/>
  <c r="Y1444" i="100"/>
  <c r="Y1445" i="100"/>
  <c r="Y1446" i="100"/>
  <c r="Y1447" i="100"/>
  <c r="Y1448" i="100"/>
  <c r="Y1449" i="100"/>
  <c r="Y1450" i="100"/>
  <c r="Y1451" i="100"/>
  <c r="Y1452" i="100"/>
  <c r="Y1453" i="100"/>
  <c r="Y1454" i="100"/>
  <c r="Y1455" i="100"/>
  <c r="Y1456" i="100"/>
  <c r="Y1457" i="100"/>
  <c r="Y1458" i="100"/>
  <c r="Y1459" i="100"/>
  <c r="Y1460" i="100"/>
  <c r="Y1461" i="100"/>
  <c r="Y1462" i="100"/>
  <c r="Y1463" i="100"/>
  <c r="Y1464" i="100"/>
  <c r="Y1465" i="100"/>
  <c r="Y1466" i="100"/>
  <c r="Y1467" i="100"/>
  <c r="Y1468" i="100"/>
  <c r="Y1469" i="100"/>
  <c r="Y1470" i="100"/>
  <c r="Y1471" i="100"/>
  <c r="Y1472" i="100"/>
  <c r="Y1473" i="100"/>
  <c r="Y1474" i="100"/>
  <c r="Y1475" i="100"/>
  <c r="Y1476" i="100"/>
  <c r="Y1477" i="100"/>
  <c r="Y1478" i="100"/>
  <c r="Y1479" i="100"/>
  <c r="Y1480" i="100"/>
  <c r="Y1481" i="100"/>
  <c r="Y1482" i="100"/>
  <c r="Y1483" i="100"/>
  <c r="Y1484" i="100"/>
  <c r="Y1485" i="100"/>
  <c r="Y1486" i="100"/>
  <c r="Y1487" i="100"/>
  <c r="Y1488" i="100"/>
  <c r="Y1489" i="100"/>
  <c r="Y1490" i="100"/>
  <c r="Y1491" i="100"/>
  <c r="Y1492" i="100"/>
  <c r="Y1493" i="100"/>
  <c r="Y1494" i="100"/>
  <c r="Y1495" i="100"/>
  <c r="Y1496" i="100"/>
  <c r="Y1497" i="100"/>
  <c r="Y1498" i="100"/>
  <c r="Y1499" i="100"/>
  <c r="Y1500" i="100"/>
  <c r="Y1501" i="100"/>
  <c r="Y1502" i="100"/>
  <c r="Y1503" i="100"/>
  <c r="Y1504" i="100"/>
  <c r="Y1505" i="100"/>
  <c r="Y1506" i="100"/>
  <c r="Y1507" i="100"/>
  <c r="Y1508" i="100"/>
  <c r="Y1509" i="100"/>
  <c r="Y1510" i="100"/>
  <c r="Y1511" i="100"/>
  <c r="Y1512" i="100"/>
  <c r="Y1513" i="100"/>
  <c r="Y1514" i="100"/>
  <c r="Y1515" i="100"/>
  <c r="Y1516" i="100"/>
  <c r="Y1517" i="100"/>
  <c r="Y1518" i="100"/>
  <c r="Y1519" i="100"/>
  <c r="Y1520" i="100"/>
  <c r="Y1521" i="100"/>
  <c r="Y1522" i="100"/>
  <c r="Y1523" i="100"/>
  <c r="Y1524" i="100"/>
  <c r="Y1525" i="100"/>
  <c r="Y1526" i="100"/>
  <c r="Y1527" i="100"/>
  <c r="Y1528" i="100"/>
  <c r="Y1529" i="100"/>
  <c r="Y1530" i="100"/>
  <c r="Y1531" i="100"/>
  <c r="Y1532" i="100"/>
  <c r="Y1533" i="100"/>
  <c r="Y1534" i="100"/>
  <c r="Y1535" i="100"/>
  <c r="Y1536" i="100"/>
  <c r="Y1537" i="100"/>
  <c r="Y1538" i="100"/>
  <c r="Y1539" i="100"/>
  <c r="Y1540" i="100"/>
  <c r="Y1541" i="100"/>
  <c r="Y1542" i="100"/>
  <c r="Y1543" i="100"/>
  <c r="Y1544" i="100"/>
  <c r="Y1545" i="100"/>
  <c r="Y1546" i="100"/>
  <c r="Y1547" i="100"/>
  <c r="Y1548" i="100"/>
  <c r="Y1549" i="100"/>
  <c r="Y1550" i="100"/>
  <c r="Y1551" i="100"/>
  <c r="Y1552" i="100"/>
  <c r="Y1553" i="100"/>
  <c r="Y1554" i="100"/>
  <c r="Y1555" i="100"/>
  <c r="Y1556" i="100"/>
  <c r="Y1557" i="100"/>
  <c r="Y1558" i="100"/>
  <c r="Y1559" i="100"/>
  <c r="Y1560" i="100"/>
  <c r="Y1561" i="100"/>
  <c r="Y1562" i="100"/>
  <c r="Y1563" i="100"/>
  <c r="Y1564" i="100"/>
  <c r="Y1565" i="100"/>
  <c r="Y1566" i="100"/>
  <c r="Y1567" i="100"/>
  <c r="Y1568" i="100"/>
  <c r="Y1569" i="100"/>
  <c r="Y1570" i="100"/>
  <c r="Y1571" i="100"/>
  <c r="Y1572" i="100"/>
  <c r="Y1573" i="100"/>
  <c r="Y1574" i="100"/>
  <c r="Y1575" i="100"/>
  <c r="Y1576" i="100"/>
  <c r="Y1577" i="100"/>
  <c r="Y1578" i="100"/>
  <c r="Y1579" i="100"/>
  <c r="Y1580" i="100"/>
  <c r="Y1581" i="100"/>
  <c r="Y1582" i="100"/>
  <c r="Y1583" i="100"/>
  <c r="Y1584" i="100"/>
  <c r="Y1585" i="100"/>
  <c r="Y1586" i="100"/>
  <c r="Y1587" i="100"/>
  <c r="Y1588" i="100"/>
  <c r="Y1589" i="100"/>
  <c r="Y1590" i="100"/>
  <c r="Y1591" i="100"/>
  <c r="Y1592" i="100"/>
  <c r="Y1593" i="100"/>
  <c r="Y1594" i="100"/>
  <c r="Y1595" i="100"/>
  <c r="Y1596" i="100"/>
  <c r="Y1597" i="100"/>
  <c r="Y1598" i="100"/>
  <c r="Y1599" i="100"/>
  <c r="Y1600" i="100"/>
  <c r="Y1601" i="100"/>
  <c r="Y1602" i="100"/>
  <c r="Y1603" i="100"/>
  <c r="Y1604" i="100"/>
  <c r="Y1605" i="100"/>
  <c r="Y1606" i="100"/>
  <c r="Y1607" i="100"/>
  <c r="Y1608" i="100"/>
  <c r="Y1609" i="100"/>
  <c r="Y1610" i="100"/>
  <c r="Y1611" i="100"/>
  <c r="Y1612" i="100"/>
  <c r="Y1613" i="100"/>
  <c r="Y1614" i="100"/>
  <c r="Y1615" i="100"/>
  <c r="Y1616" i="100"/>
  <c r="Y1617" i="100"/>
  <c r="Y1618" i="100"/>
  <c r="Y1619" i="100"/>
  <c r="Y1620" i="100"/>
  <c r="Y1621" i="100"/>
  <c r="Y1622" i="100"/>
  <c r="Y1623" i="100"/>
  <c r="Y1624" i="100"/>
  <c r="Y1625" i="100"/>
  <c r="Y1626" i="100"/>
  <c r="Y1627" i="100"/>
  <c r="Y1628" i="100"/>
  <c r="Y1629" i="100"/>
  <c r="Y1630" i="100"/>
  <c r="Y1631" i="100"/>
  <c r="Y1632" i="100"/>
  <c r="Y1633" i="100"/>
  <c r="Y1634" i="100"/>
  <c r="Y1635" i="100"/>
  <c r="Y1636" i="100"/>
  <c r="Y1637" i="100"/>
  <c r="Y1638" i="100"/>
  <c r="Y1639" i="100"/>
  <c r="Y1640" i="100"/>
  <c r="Y1641" i="100"/>
  <c r="Y1642" i="100"/>
  <c r="Y1643" i="100"/>
  <c r="Y1644" i="100"/>
  <c r="Y1645" i="100"/>
  <c r="Y1646" i="100"/>
  <c r="Y1647" i="100"/>
  <c r="Y1648" i="100"/>
  <c r="Y1649" i="100"/>
  <c r="Y1650" i="100"/>
  <c r="Y1651" i="100"/>
  <c r="Y1652" i="100"/>
  <c r="Y1653" i="100"/>
  <c r="Y1654" i="100"/>
  <c r="Y1655" i="100"/>
  <c r="Y1656" i="100"/>
  <c r="Y1657" i="100"/>
  <c r="Y1658" i="100"/>
  <c r="Y1659" i="100"/>
  <c r="Y1660" i="100"/>
  <c r="Y1661" i="100"/>
  <c r="Y1662" i="100"/>
  <c r="Y1663" i="100"/>
  <c r="Y1664" i="100"/>
  <c r="Y1665" i="100"/>
  <c r="Y1666" i="100"/>
  <c r="Y1667" i="100"/>
  <c r="Y1668" i="100"/>
  <c r="Y1669" i="100"/>
  <c r="Y1670" i="100"/>
  <c r="Y1671" i="100"/>
  <c r="Y1672" i="100"/>
  <c r="Y1673" i="100"/>
  <c r="Y1674" i="100"/>
  <c r="Y1675" i="100"/>
  <c r="Y1676" i="100"/>
  <c r="Y1677" i="100"/>
  <c r="Y1678" i="100"/>
  <c r="Y1679" i="100"/>
  <c r="Y1680" i="100"/>
  <c r="Y1681" i="100"/>
  <c r="Y1682" i="100"/>
  <c r="Y1683" i="100"/>
  <c r="Y1684" i="100"/>
  <c r="Y1685" i="100"/>
  <c r="Y1686" i="100"/>
  <c r="Y1687" i="100"/>
  <c r="Y1688" i="100"/>
  <c r="Y1689" i="100"/>
  <c r="Y1690" i="100"/>
  <c r="Y1691" i="100"/>
  <c r="Y1692" i="100"/>
  <c r="Y1693" i="100"/>
  <c r="Y1694" i="100"/>
  <c r="Y1695" i="100"/>
  <c r="Y1696" i="100"/>
  <c r="Y1697" i="100"/>
  <c r="Y1698" i="100"/>
  <c r="Y1699" i="100"/>
  <c r="Y1700" i="100"/>
  <c r="Y1701" i="100"/>
  <c r="Y1702" i="100"/>
  <c r="Y1703" i="100"/>
  <c r="Y1704" i="100"/>
  <c r="Y1705" i="100"/>
  <c r="Y1706" i="100"/>
  <c r="Y1707" i="100"/>
  <c r="Y1708" i="100"/>
  <c r="Y1709" i="100"/>
  <c r="Y1710" i="100"/>
  <c r="Y1711" i="100"/>
  <c r="Y1712" i="100"/>
  <c r="Y1713" i="100"/>
  <c r="Y1714" i="100"/>
  <c r="Y1715" i="100"/>
  <c r="Y1716" i="100"/>
  <c r="Y1717" i="100"/>
  <c r="Y1718" i="100"/>
  <c r="Y1719" i="100"/>
  <c r="Y1720" i="100"/>
  <c r="Y1721" i="100"/>
  <c r="Y1722" i="100"/>
  <c r="Y1723" i="100"/>
  <c r="Y1724" i="100"/>
  <c r="Y1725" i="100"/>
  <c r="Y1726" i="100"/>
  <c r="Y1727" i="100"/>
  <c r="Y1728" i="100"/>
  <c r="Y1729" i="100"/>
  <c r="Y1730" i="100"/>
  <c r="Y1731" i="100"/>
  <c r="Y1732" i="100"/>
  <c r="Y1733" i="100"/>
  <c r="Y1734" i="100"/>
  <c r="Y1735" i="100"/>
  <c r="Y1736" i="100"/>
  <c r="Y1737" i="100"/>
  <c r="Y1738" i="100"/>
  <c r="Y1739" i="100"/>
  <c r="Y1740" i="100"/>
  <c r="Y1741" i="100"/>
  <c r="Y1742" i="100"/>
  <c r="Y1743" i="100"/>
  <c r="Y1744" i="100"/>
  <c r="Y1745" i="100"/>
  <c r="Y1746" i="100"/>
  <c r="Y1747" i="100"/>
  <c r="Y1748" i="100"/>
  <c r="Y1749" i="100"/>
  <c r="Y1750" i="100"/>
  <c r="Y1751" i="100"/>
  <c r="Y1752" i="100"/>
  <c r="Y1753" i="100"/>
  <c r="Y1754" i="100"/>
  <c r="Y1755" i="100"/>
  <c r="Y1756" i="100"/>
  <c r="Y1757" i="100"/>
  <c r="Y1758" i="100"/>
  <c r="Y1759" i="100"/>
  <c r="Y1760" i="100"/>
  <c r="Y1761" i="100"/>
  <c r="Y1762" i="100"/>
  <c r="Y1763" i="100"/>
  <c r="Y1764" i="100"/>
  <c r="Y1765" i="100"/>
  <c r="Y1766" i="100"/>
  <c r="Y1767" i="100"/>
  <c r="Y1768" i="100"/>
  <c r="Y1769" i="100"/>
  <c r="Y1770" i="100"/>
  <c r="Y1771" i="100"/>
  <c r="Y1772" i="100"/>
  <c r="Y1773" i="100"/>
  <c r="Y1774" i="100"/>
  <c r="Y1775" i="100"/>
  <c r="Y1776" i="100"/>
  <c r="Y1777" i="100"/>
  <c r="Y1778" i="100"/>
  <c r="Y1779" i="100"/>
  <c r="Y1780" i="100"/>
  <c r="Y1781" i="100"/>
  <c r="Y1782" i="100"/>
  <c r="Y1783" i="100"/>
  <c r="Y1784" i="100"/>
  <c r="Y1785" i="100"/>
  <c r="Y1786" i="100"/>
  <c r="Y1787" i="100"/>
  <c r="Y1788" i="100"/>
  <c r="Y1789" i="100"/>
  <c r="Y1790" i="100"/>
  <c r="Y1791" i="100"/>
  <c r="Y1792" i="100"/>
  <c r="Y1793" i="100"/>
  <c r="Y1794" i="100"/>
  <c r="Y1795" i="100"/>
  <c r="Y1796" i="100"/>
  <c r="Y1797" i="100"/>
  <c r="Y1798" i="100"/>
  <c r="Y1799" i="100"/>
  <c r="Y1800" i="100"/>
  <c r="Y1801" i="100"/>
  <c r="Y1802" i="100"/>
  <c r="Y1803" i="100"/>
  <c r="Y1804" i="100"/>
  <c r="Y1805" i="100"/>
  <c r="Y1806" i="100"/>
  <c r="Y1807" i="100"/>
  <c r="Y1808" i="100"/>
  <c r="Y1809" i="100"/>
  <c r="Y1810" i="100"/>
  <c r="Y1811" i="100"/>
  <c r="Y1812" i="100"/>
  <c r="Y1813" i="100"/>
  <c r="Y1814" i="100"/>
  <c r="Y1815" i="100"/>
  <c r="Y1816" i="100"/>
  <c r="Y1817" i="100"/>
  <c r="Y1818" i="100"/>
  <c r="Y1819" i="100"/>
  <c r="Y1820" i="100"/>
  <c r="Y1821" i="100"/>
  <c r="Y1822" i="100"/>
  <c r="Y1823" i="100"/>
  <c r="Y1824" i="100"/>
  <c r="Y1825" i="100"/>
  <c r="Y1826" i="100"/>
  <c r="Y1827" i="100"/>
  <c r="Y1828" i="100"/>
  <c r="Y1829" i="100"/>
  <c r="Y1830" i="100"/>
  <c r="Y1831" i="100"/>
  <c r="Y1832" i="100"/>
  <c r="Y1833" i="100"/>
  <c r="Y1834" i="100"/>
  <c r="Y1835" i="100"/>
  <c r="Y1836" i="100"/>
  <c r="Y1837" i="100"/>
  <c r="Y1838" i="100"/>
  <c r="Y1839" i="100"/>
  <c r="Y1840" i="100"/>
  <c r="Y1841" i="100"/>
  <c r="Y1842" i="100"/>
  <c r="Y1843" i="100"/>
  <c r="Y1844" i="100"/>
  <c r="Y1845" i="100"/>
  <c r="Y1846" i="100"/>
  <c r="Y1847" i="100"/>
  <c r="Y1848" i="100"/>
  <c r="Y1849" i="100"/>
  <c r="Y1850" i="100"/>
  <c r="Y1851" i="100"/>
  <c r="Y1852" i="100"/>
  <c r="Y1853" i="100"/>
  <c r="Y1854" i="100"/>
  <c r="Y1855" i="100"/>
  <c r="Y1856" i="100"/>
  <c r="Y1857" i="100"/>
  <c r="Y1858" i="100"/>
  <c r="Y1859" i="100"/>
  <c r="Y1860" i="100"/>
  <c r="Y1861" i="100"/>
  <c r="Y1862" i="100"/>
  <c r="Y1863" i="100"/>
  <c r="Y1864" i="100"/>
  <c r="Y1865" i="100"/>
  <c r="Y1866" i="100"/>
  <c r="Y1867" i="100"/>
  <c r="Y1868" i="100"/>
  <c r="Y1869" i="100"/>
  <c r="Y1870" i="100"/>
  <c r="Y1871" i="100"/>
  <c r="Y1872" i="100"/>
  <c r="Y1873" i="100"/>
  <c r="Y1874" i="100"/>
  <c r="Y1875" i="100"/>
  <c r="Y1876" i="100"/>
  <c r="Y1877" i="100"/>
  <c r="Y1878" i="100"/>
  <c r="Y1879" i="100"/>
  <c r="Y1880" i="100"/>
  <c r="Y1881" i="100"/>
  <c r="Y1882" i="100"/>
  <c r="Y1883" i="100"/>
  <c r="Y1884" i="100"/>
  <c r="Y1885" i="100"/>
  <c r="Y1886" i="100"/>
  <c r="Y1887" i="100"/>
  <c r="Y1888" i="100"/>
  <c r="Y1889" i="100"/>
  <c r="Y1890" i="100"/>
  <c r="Y1891" i="100"/>
  <c r="Y1892" i="100"/>
  <c r="Y1893" i="100"/>
  <c r="Y1894" i="100"/>
  <c r="Y1895" i="100"/>
  <c r="Y1896" i="100"/>
  <c r="Y1897" i="100"/>
  <c r="Y1898" i="100"/>
  <c r="Y1899" i="100"/>
  <c r="Y1900" i="100"/>
  <c r="Y1901" i="100"/>
  <c r="Y1902" i="100"/>
  <c r="Y1903" i="100"/>
  <c r="Y1904" i="100"/>
  <c r="Y1905" i="100"/>
  <c r="Y1906" i="100"/>
  <c r="Y1907" i="100"/>
  <c r="Y1908" i="100"/>
  <c r="Y1909" i="100"/>
  <c r="Y1910" i="100"/>
  <c r="Y1911" i="100"/>
  <c r="Y1912" i="100"/>
  <c r="Y1913" i="100"/>
  <c r="Y1914" i="100"/>
  <c r="Y1915" i="100"/>
  <c r="Y1916" i="100"/>
  <c r="Y1917" i="100"/>
  <c r="Y1918" i="100"/>
  <c r="Y1919" i="100"/>
  <c r="Y1920" i="100"/>
  <c r="Y1921" i="100"/>
  <c r="Y1922" i="100"/>
  <c r="Y1923" i="100"/>
  <c r="Y1924" i="100"/>
  <c r="Y1925" i="100"/>
  <c r="Y1926" i="100"/>
  <c r="Y1927" i="100"/>
  <c r="Y1928" i="100"/>
  <c r="Y1929" i="100"/>
  <c r="Y1930" i="100"/>
  <c r="Y1931" i="100"/>
  <c r="Y1932" i="100"/>
  <c r="Y1933" i="100"/>
  <c r="Y1934" i="100"/>
  <c r="Y1935" i="100"/>
  <c r="Y1936" i="100"/>
  <c r="Y1937" i="100"/>
  <c r="Y1938" i="100"/>
  <c r="Y1939" i="100"/>
  <c r="Y1940" i="100"/>
  <c r="Y1941" i="100"/>
  <c r="Y1942" i="100"/>
  <c r="Y1943" i="100"/>
  <c r="Y1944" i="100"/>
  <c r="Y1945" i="100"/>
  <c r="Y1946" i="100"/>
  <c r="Y1947" i="100"/>
  <c r="Y1948" i="100"/>
  <c r="Y1949" i="100"/>
  <c r="Y1950" i="100"/>
  <c r="Y1951" i="100"/>
  <c r="Y1952" i="100"/>
  <c r="Y1953" i="100"/>
  <c r="Y1954" i="100"/>
  <c r="Y1955" i="100"/>
  <c r="Y1956" i="100"/>
  <c r="Y1957" i="100"/>
  <c r="Y1958" i="100"/>
  <c r="Y1959" i="100"/>
  <c r="Y1960" i="100"/>
  <c r="Y1961" i="100"/>
  <c r="Y1962" i="100"/>
  <c r="Y1963" i="100"/>
  <c r="Y1964" i="100"/>
  <c r="Y1965" i="100"/>
  <c r="Y1966" i="100"/>
  <c r="Y1967" i="100"/>
  <c r="Y1968" i="100"/>
  <c r="Y1969" i="100"/>
  <c r="Y1970" i="100"/>
  <c r="Y1971" i="100"/>
  <c r="Y1972" i="100"/>
  <c r="Y1973" i="100"/>
  <c r="Y1974" i="100"/>
  <c r="Y1975" i="100"/>
  <c r="Y1976" i="100"/>
  <c r="Y1977" i="100"/>
  <c r="Y1978" i="100"/>
  <c r="Y1979" i="100"/>
  <c r="Y1980" i="100"/>
  <c r="Y1981" i="100"/>
  <c r="Y1982" i="100"/>
  <c r="Y1983" i="100"/>
  <c r="Y1984" i="100"/>
  <c r="Y1985" i="100"/>
  <c r="Y1986" i="100"/>
  <c r="Y1987" i="100"/>
  <c r="Y1988" i="100"/>
  <c r="Y1989" i="100"/>
  <c r="Y1990" i="100"/>
  <c r="Y1991" i="100"/>
  <c r="Y1992" i="100"/>
  <c r="Y1993" i="100"/>
  <c r="Y1994" i="100"/>
  <c r="Y1995" i="100"/>
  <c r="Y1996" i="100"/>
  <c r="Y1997" i="100"/>
  <c r="Y1998" i="100"/>
  <c r="Y1999" i="100"/>
  <c r="Y2000" i="100"/>
  <c r="Y2001" i="100"/>
  <c r="Y2002" i="100"/>
  <c r="Y2003" i="100"/>
  <c r="Y2004" i="100"/>
  <c r="Y2005" i="100"/>
  <c r="Y2006" i="100"/>
  <c r="Y2007" i="100"/>
  <c r="Y2008" i="100"/>
  <c r="Y2009" i="100"/>
  <c r="Y2010" i="100"/>
  <c r="Y2011" i="100"/>
  <c r="Y2012" i="100"/>
  <c r="Y2013" i="100"/>
  <c r="Y2014" i="100"/>
  <c r="Y2015" i="100"/>
  <c r="Y2016" i="100"/>
  <c r="Y2017" i="100"/>
  <c r="Y2018" i="100"/>
  <c r="Y2019" i="100"/>
  <c r="Y2020" i="100"/>
  <c r="Y2021" i="100"/>
  <c r="Y2022" i="100"/>
  <c r="Y2023" i="100"/>
  <c r="Y2024" i="100"/>
  <c r="Y2025" i="100"/>
  <c r="Y2026" i="100"/>
  <c r="Y2027" i="100"/>
  <c r="Y2028" i="100"/>
  <c r="Y2029" i="100"/>
  <c r="Y2030" i="100"/>
  <c r="Y2031" i="100"/>
  <c r="Y2032" i="100"/>
  <c r="Y2033" i="100"/>
  <c r="Y2034" i="100"/>
  <c r="Y2035" i="100"/>
  <c r="Y2036" i="100"/>
  <c r="Y2037" i="100"/>
  <c r="Y2038" i="100"/>
  <c r="Y2039" i="100"/>
  <c r="Y2040" i="100"/>
  <c r="Y2041" i="100"/>
  <c r="Y2042" i="100"/>
  <c r="Y2043" i="100"/>
  <c r="Y2044" i="100"/>
  <c r="Y2045" i="100"/>
  <c r="Y2046" i="100"/>
  <c r="Y2047" i="100"/>
  <c r="Y2048" i="100"/>
  <c r="Y2049" i="100"/>
  <c r="Y2050" i="100"/>
  <c r="Y2051" i="100"/>
  <c r="Y2052" i="100"/>
  <c r="Y2053" i="100"/>
  <c r="Y2054" i="100"/>
  <c r="Y2055" i="100"/>
  <c r="Y2056" i="100"/>
  <c r="Y2057" i="100"/>
  <c r="Y2058" i="100"/>
  <c r="Y2059" i="100"/>
  <c r="Y2060" i="100"/>
  <c r="Y2061" i="100"/>
  <c r="Y2062" i="100"/>
  <c r="Y2063" i="100"/>
  <c r="Y2064" i="100"/>
  <c r="Y2065" i="100"/>
  <c r="Y2066" i="100"/>
  <c r="Y2067" i="100"/>
  <c r="Y2068" i="100"/>
  <c r="Y2069" i="100"/>
  <c r="Y2070" i="100"/>
  <c r="Y2071" i="100"/>
  <c r="Y2072" i="100"/>
  <c r="Y2073" i="100"/>
  <c r="Y2074" i="100"/>
  <c r="Y2075" i="100"/>
  <c r="Y2076" i="100"/>
  <c r="Y2077" i="100"/>
  <c r="Y2078" i="100"/>
  <c r="Y2079" i="100"/>
  <c r="Y2080" i="100"/>
  <c r="Y2081" i="100"/>
  <c r="Y2082" i="100"/>
  <c r="Y2083" i="100"/>
  <c r="Y2084" i="100"/>
  <c r="Y2085" i="100"/>
  <c r="Y2086" i="100"/>
  <c r="Y2087" i="100"/>
  <c r="Y2088" i="100"/>
  <c r="Y2089" i="100"/>
  <c r="Y2090" i="100"/>
  <c r="Y2091" i="100"/>
  <c r="Y2092" i="100"/>
  <c r="Y2093" i="100"/>
  <c r="Y2094" i="100"/>
  <c r="Y2095" i="100"/>
  <c r="Y2096" i="100"/>
  <c r="Y2097" i="100"/>
  <c r="Y2098" i="100"/>
  <c r="Y2099" i="100"/>
  <c r="Y2100" i="100"/>
  <c r="Y2101" i="100"/>
  <c r="Y2102" i="100"/>
  <c r="Y2103" i="100"/>
  <c r="Y2104" i="100"/>
  <c r="Y2105" i="100"/>
  <c r="Y2106" i="100"/>
  <c r="Y2107" i="100"/>
  <c r="Y2108" i="100"/>
  <c r="Y2109" i="100"/>
  <c r="Y2110" i="100"/>
  <c r="Y2111" i="100"/>
  <c r="Y2112" i="100"/>
  <c r="Y2113" i="100"/>
  <c r="Y2114" i="100"/>
  <c r="Y2115" i="100"/>
  <c r="Y2116" i="100"/>
  <c r="Y2117" i="100"/>
  <c r="Y2118" i="100"/>
  <c r="Y2119" i="100"/>
  <c r="Y2120" i="100"/>
  <c r="Y2121" i="100"/>
  <c r="Y2122" i="100"/>
  <c r="Y2123" i="100"/>
  <c r="Y2124" i="100"/>
  <c r="Y2125" i="100"/>
  <c r="Y2126" i="100"/>
  <c r="Y2127" i="100"/>
  <c r="Y2128" i="100"/>
  <c r="Y2129" i="100"/>
  <c r="Y2130" i="100"/>
  <c r="Y2131" i="100"/>
  <c r="Y2132" i="100"/>
  <c r="Y2133" i="100"/>
  <c r="Y2134" i="100"/>
  <c r="Y2135" i="100"/>
  <c r="Y2136" i="100"/>
  <c r="Y2137" i="100"/>
  <c r="Y2138" i="100"/>
  <c r="Y2139" i="100"/>
  <c r="Y2140" i="100"/>
  <c r="Y2141" i="100"/>
  <c r="Y2142" i="100"/>
  <c r="Y2143" i="100"/>
  <c r="Y2144" i="100"/>
  <c r="Y2145" i="100"/>
  <c r="Y2146" i="100"/>
  <c r="Y2147" i="100"/>
  <c r="Y2148" i="100"/>
  <c r="Y2149" i="100"/>
  <c r="Y2150" i="100"/>
  <c r="Y2151" i="100"/>
  <c r="Y2152" i="100"/>
  <c r="Y2153" i="100"/>
  <c r="Y2154" i="100"/>
  <c r="Y2155" i="100"/>
  <c r="Y2156" i="100"/>
  <c r="Y2157" i="100"/>
  <c r="Y2158" i="100"/>
  <c r="Y2159" i="100"/>
  <c r="Y2160" i="100"/>
  <c r="Y2161" i="100"/>
  <c r="Y2162" i="100"/>
  <c r="Y2163" i="100"/>
  <c r="Y2164" i="100"/>
  <c r="Y2165" i="100"/>
  <c r="Y2166" i="100"/>
  <c r="Y2167" i="100"/>
  <c r="Y2168" i="100"/>
  <c r="Y2169" i="100"/>
  <c r="Y2170" i="100"/>
  <c r="Y2171" i="100"/>
  <c r="Y2172" i="100"/>
  <c r="Y2173" i="100"/>
  <c r="Y2174" i="100"/>
  <c r="Y2175" i="100"/>
  <c r="Y2176" i="100"/>
  <c r="Y2177" i="100"/>
  <c r="Y2178" i="100"/>
  <c r="Y2179" i="100"/>
  <c r="Y2180" i="100"/>
  <c r="Y2181" i="100"/>
  <c r="Y2182" i="100"/>
  <c r="Y2183" i="100"/>
  <c r="Y2184" i="100"/>
  <c r="Y2185" i="100"/>
  <c r="Y2186" i="100"/>
  <c r="Y2187" i="100"/>
  <c r="Y2188" i="100"/>
  <c r="Y2189" i="100"/>
  <c r="Y2190" i="100"/>
  <c r="Y2191" i="100"/>
  <c r="Y2192" i="100"/>
  <c r="Y2193" i="100"/>
  <c r="Y2194" i="100"/>
  <c r="Y2195" i="100"/>
  <c r="Y2196" i="100"/>
  <c r="Y2197" i="100"/>
  <c r="Y2198" i="100"/>
  <c r="Y2199" i="100"/>
  <c r="Y2200" i="100"/>
  <c r="Y2201" i="100"/>
  <c r="Y2202" i="100"/>
  <c r="Y2203" i="100"/>
  <c r="Y2204" i="100"/>
  <c r="Y2205" i="100"/>
  <c r="Y2206" i="100"/>
  <c r="Y2207" i="100"/>
  <c r="Y2208" i="100"/>
  <c r="Y2209" i="100"/>
  <c r="Y2210" i="100"/>
  <c r="Y2211" i="100"/>
  <c r="Y2212" i="100"/>
  <c r="Y2213" i="100"/>
  <c r="Y2214" i="100"/>
  <c r="Y2215" i="100"/>
  <c r="Y2216" i="100"/>
  <c r="Y2217" i="100"/>
  <c r="Y2218" i="100"/>
  <c r="Y2219" i="100"/>
  <c r="Y2220" i="100"/>
  <c r="Y2221" i="100"/>
  <c r="Y2222" i="100"/>
  <c r="Y2223" i="100"/>
  <c r="Y2224" i="100"/>
  <c r="Y2225" i="100"/>
  <c r="Y2226" i="100"/>
  <c r="Y2227" i="100"/>
  <c r="Y2228" i="100"/>
  <c r="Y2229" i="100"/>
  <c r="Y2230" i="100"/>
  <c r="Y2231" i="100"/>
  <c r="Y2232" i="100"/>
  <c r="Y2233" i="100"/>
  <c r="Y2234" i="100"/>
  <c r="Y2235" i="100"/>
  <c r="Y2236" i="100"/>
  <c r="Y2237" i="100"/>
  <c r="Y2238" i="100"/>
  <c r="Y2239" i="100"/>
  <c r="Y2240" i="100"/>
  <c r="Y2241" i="100"/>
  <c r="Y2242" i="100"/>
  <c r="Y2243" i="100"/>
  <c r="Y2244" i="100"/>
  <c r="Y2245" i="100"/>
  <c r="Y2246" i="100"/>
  <c r="Y2247" i="100"/>
  <c r="Y2248" i="100"/>
  <c r="Y2249" i="100"/>
  <c r="Y2250" i="100"/>
  <c r="Y2251" i="100"/>
  <c r="Y2252" i="100"/>
  <c r="Y2253" i="100"/>
  <c r="Y2254" i="100"/>
  <c r="Y2255" i="100"/>
  <c r="Y2256" i="100"/>
  <c r="Y2257" i="100"/>
  <c r="Y2258" i="100"/>
  <c r="Y2259" i="100"/>
  <c r="Y2260" i="100"/>
  <c r="Y2261" i="100"/>
  <c r="Y2262" i="100"/>
  <c r="Y2263" i="100"/>
  <c r="Y2264" i="100"/>
  <c r="Y2265" i="100"/>
  <c r="Y2266" i="100"/>
  <c r="Y2267" i="100"/>
  <c r="Y2268" i="100"/>
  <c r="Y2269" i="100"/>
  <c r="Y2270" i="100"/>
  <c r="Y2271" i="100"/>
  <c r="Y2272" i="100"/>
  <c r="Y2273" i="100"/>
  <c r="Y2274" i="100"/>
  <c r="Y2275" i="100"/>
  <c r="Y2276" i="100"/>
  <c r="Y2277" i="100"/>
  <c r="Y2278" i="100"/>
  <c r="Y2279" i="100"/>
  <c r="Y2280" i="100"/>
  <c r="Y2281" i="100"/>
  <c r="Y2282" i="100"/>
  <c r="Y2283" i="100"/>
  <c r="Y2284" i="100"/>
  <c r="Y2285" i="100"/>
  <c r="Y2286" i="100"/>
  <c r="Y2287" i="100"/>
  <c r="Y2288" i="100"/>
  <c r="Y2289" i="100"/>
  <c r="Y2290" i="100"/>
  <c r="Y2291" i="100"/>
  <c r="Y2292" i="100"/>
  <c r="Y2293" i="100"/>
  <c r="Y2294" i="100"/>
  <c r="Y2295" i="100"/>
  <c r="Y2296" i="100"/>
  <c r="Y2297" i="100"/>
  <c r="Y2298" i="100"/>
  <c r="Y2299" i="100"/>
  <c r="Y2300" i="100"/>
  <c r="Y2301" i="100"/>
  <c r="Y2302" i="100"/>
  <c r="Y2303" i="100"/>
  <c r="Y2304" i="100"/>
  <c r="Y2305" i="100"/>
  <c r="Y2306" i="100"/>
  <c r="Y2307" i="100"/>
  <c r="Y2308" i="100"/>
  <c r="Y2309" i="100"/>
  <c r="Y2310" i="100"/>
  <c r="Y2311" i="100"/>
  <c r="Y2312" i="100"/>
  <c r="Y2313" i="100"/>
  <c r="Y2314" i="100"/>
  <c r="Y2315" i="100"/>
  <c r="Y2316" i="100"/>
  <c r="Y2317" i="100"/>
  <c r="Y2318" i="100"/>
  <c r="Y2319" i="100"/>
  <c r="Y2320" i="100"/>
  <c r="Y2321" i="100"/>
  <c r="Y2322" i="100"/>
  <c r="Y2323" i="100"/>
  <c r="Y2324" i="100"/>
  <c r="Y2325" i="100"/>
  <c r="Y2326" i="100"/>
  <c r="Y2327" i="100"/>
  <c r="Y2328" i="100"/>
  <c r="Y2329" i="100"/>
  <c r="Y2330" i="100"/>
  <c r="Y2331" i="100"/>
  <c r="Y2332" i="100"/>
  <c r="Y2333" i="100"/>
  <c r="Y2334" i="100"/>
  <c r="Y2335" i="100"/>
  <c r="Y2336" i="100"/>
  <c r="Y2337" i="100"/>
  <c r="Y2338" i="100"/>
  <c r="Y2339" i="100"/>
  <c r="Y2340" i="100"/>
  <c r="Y2341" i="100"/>
  <c r="Y2342" i="100"/>
  <c r="Y2343" i="100"/>
  <c r="Y2344" i="100"/>
  <c r="Y2345" i="100"/>
  <c r="Y2346" i="100"/>
  <c r="Y2347" i="100"/>
  <c r="Y2348" i="100"/>
  <c r="Y2349" i="100"/>
  <c r="Y2350" i="100"/>
  <c r="Y2351" i="100"/>
  <c r="Y2352" i="100"/>
  <c r="Y2353" i="100"/>
  <c r="Y2354" i="100"/>
  <c r="Y2355" i="100"/>
  <c r="Y2356" i="100"/>
  <c r="Y2357" i="100"/>
  <c r="Y2358" i="100"/>
  <c r="Y2359" i="100"/>
  <c r="Y2360" i="100"/>
  <c r="Y2361" i="100"/>
  <c r="Y2362" i="100"/>
  <c r="Y2363" i="100"/>
  <c r="Y2364" i="100"/>
  <c r="Y2365" i="100"/>
  <c r="Y2366" i="100"/>
  <c r="Y2367" i="100"/>
  <c r="Y2368" i="100"/>
  <c r="Y2369" i="100"/>
  <c r="Y2370" i="100"/>
  <c r="Y2371" i="100"/>
  <c r="Y2372" i="100"/>
  <c r="Y2373" i="100"/>
  <c r="Y2374" i="100"/>
  <c r="Y2375" i="100"/>
  <c r="Y2376" i="100"/>
  <c r="Y2377" i="100"/>
  <c r="Y2378" i="100"/>
  <c r="Y2379" i="100"/>
  <c r="Y2380" i="100"/>
  <c r="Y2381" i="100"/>
  <c r="Y2382" i="100"/>
  <c r="Y2383" i="100"/>
  <c r="Y2384" i="100"/>
  <c r="Y2385" i="100"/>
  <c r="Y2386" i="100"/>
  <c r="Y2387" i="100"/>
  <c r="Y2388" i="100"/>
  <c r="Y2389" i="100"/>
  <c r="Y2390" i="100"/>
  <c r="Y2391" i="100"/>
  <c r="Y2392" i="100"/>
  <c r="Y2393" i="100"/>
  <c r="Y2394" i="100"/>
  <c r="Y2395" i="100"/>
  <c r="Y2396" i="100"/>
  <c r="Y2397" i="100"/>
  <c r="Y2398" i="100"/>
  <c r="Y2399" i="100"/>
  <c r="Y2400" i="100"/>
  <c r="Y2401" i="100"/>
  <c r="Y2402" i="100"/>
  <c r="Y2403" i="100"/>
  <c r="Y2404" i="100"/>
  <c r="Y2405" i="100"/>
  <c r="Y2406" i="100"/>
  <c r="Y2407" i="100"/>
  <c r="Y2408" i="100"/>
  <c r="Y2409" i="100"/>
  <c r="Y2410" i="100"/>
  <c r="Y2411" i="100"/>
  <c r="Y2412" i="100"/>
  <c r="Y2413" i="100"/>
  <c r="Y2414" i="100"/>
  <c r="Y2415" i="100"/>
  <c r="Y2416" i="100"/>
  <c r="Y2417" i="100"/>
  <c r="Y2418" i="100"/>
  <c r="Y2419" i="100"/>
  <c r="Y2420" i="100"/>
  <c r="Y2421" i="100"/>
  <c r="Y2422" i="100"/>
  <c r="Y2423" i="100"/>
  <c r="Y2424" i="100"/>
  <c r="Y2425" i="100"/>
  <c r="Y2426" i="100"/>
  <c r="Y2427" i="100"/>
  <c r="Y2428" i="100"/>
  <c r="Y2429" i="100"/>
  <c r="Y2430" i="100"/>
  <c r="Y2431" i="100"/>
  <c r="Y2432" i="100"/>
  <c r="Y2433" i="100"/>
  <c r="Y2434" i="100"/>
  <c r="Y2435" i="100"/>
  <c r="Y2436" i="100"/>
  <c r="Y2437" i="100"/>
  <c r="Y2438" i="100"/>
  <c r="Y2439" i="100"/>
  <c r="Y2440" i="100"/>
  <c r="Y2441" i="100"/>
  <c r="Y2442" i="100"/>
  <c r="Y2443" i="100"/>
  <c r="Y2444" i="100"/>
  <c r="Y2445" i="100"/>
  <c r="Y2446" i="100"/>
  <c r="Y2447" i="100"/>
  <c r="Y2448" i="100"/>
  <c r="Y2449" i="100"/>
  <c r="Y2450" i="100"/>
  <c r="Y2451" i="100"/>
  <c r="Y2452" i="100"/>
  <c r="Y2453" i="100"/>
  <c r="Y2454" i="100"/>
  <c r="Y2455" i="100"/>
  <c r="Y2456" i="100"/>
  <c r="Y2457" i="100"/>
  <c r="Y2458" i="100"/>
  <c r="Y2459" i="100"/>
  <c r="Y2460" i="100"/>
  <c r="Y2461" i="100"/>
  <c r="Y2462" i="100"/>
  <c r="Y2463" i="100"/>
  <c r="Y2464" i="100"/>
  <c r="Y2465" i="100"/>
  <c r="Y2466" i="100"/>
  <c r="Y2467" i="100"/>
  <c r="Y2468" i="100"/>
  <c r="Y2469" i="100"/>
  <c r="Y2470" i="100"/>
  <c r="Y2471" i="100"/>
  <c r="Y2472" i="100"/>
  <c r="Y2473" i="100"/>
  <c r="Y2474" i="100"/>
  <c r="Y2475" i="100"/>
  <c r="Y2476" i="100"/>
  <c r="Y2477" i="100"/>
  <c r="Y2478" i="100"/>
  <c r="Y2479" i="100"/>
  <c r="Y2480" i="100"/>
  <c r="Y2481" i="100"/>
  <c r="Y2482" i="100"/>
  <c r="Y2483" i="100"/>
  <c r="Y2484" i="100"/>
  <c r="Y2485" i="100"/>
  <c r="Y2486" i="100"/>
  <c r="Y2487" i="100"/>
  <c r="Y2488" i="100"/>
  <c r="Y2489" i="100"/>
  <c r="Y2490" i="100"/>
  <c r="Y2491" i="100"/>
  <c r="Y2492" i="100"/>
  <c r="Y2493" i="100"/>
  <c r="Y2494" i="100"/>
  <c r="Y2495" i="100"/>
  <c r="Y2496" i="100"/>
  <c r="Y2497" i="100"/>
  <c r="Y2498" i="100"/>
  <c r="Y2499" i="100"/>
  <c r="Y2500" i="100"/>
  <c r="Y2501" i="100"/>
  <c r="Y2502" i="100"/>
  <c r="Y2503" i="100"/>
  <c r="Y2504" i="100"/>
  <c r="Y2505" i="100"/>
  <c r="Y2506" i="100"/>
  <c r="Y2507" i="100"/>
  <c r="Y2508" i="100"/>
  <c r="Y2509" i="100"/>
  <c r="Y2510" i="100"/>
  <c r="Y2511" i="100"/>
  <c r="Y2512" i="100"/>
  <c r="Y2513" i="100"/>
  <c r="Y2514" i="100"/>
  <c r="Y2515" i="100"/>
  <c r="Y2516" i="100"/>
  <c r="Y2517" i="100"/>
  <c r="Y2518" i="100"/>
  <c r="Y2519" i="100"/>
  <c r="Y2520" i="100"/>
  <c r="Y2521" i="100"/>
  <c r="Y2522" i="100"/>
  <c r="Y2523" i="100"/>
  <c r="Y2524" i="100"/>
  <c r="Y2525" i="100"/>
  <c r="Y2526" i="100"/>
  <c r="Y2527" i="100"/>
  <c r="Y2528" i="100"/>
  <c r="Y2529" i="100"/>
  <c r="Y2530" i="100"/>
  <c r="Y2531" i="100"/>
  <c r="Y2532" i="100"/>
  <c r="Y2533" i="100"/>
  <c r="Y2534" i="100"/>
  <c r="Y2535" i="100"/>
  <c r="Y2536" i="100"/>
  <c r="Y2537" i="100"/>
  <c r="Y2538" i="100"/>
  <c r="Y2539" i="100"/>
  <c r="Y2540" i="100"/>
  <c r="Y2541" i="100"/>
  <c r="Y2542" i="100"/>
  <c r="Y2543" i="100"/>
  <c r="Y2544" i="100"/>
  <c r="Y2545" i="100"/>
  <c r="Y2546" i="100"/>
  <c r="Y2547" i="100"/>
  <c r="Y2548" i="100"/>
  <c r="Y2549" i="100"/>
  <c r="Y2550" i="100"/>
  <c r="Y2551" i="100"/>
  <c r="Y2552" i="100"/>
  <c r="Y2553" i="100"/>
  <c r="Y2554" i="100"/>
  <c r="Y2555" i="100"/>
  <c r="Y2556" i="100"/>
  <c r="Y2557" i="100"/>
  <c r="Y2558" i="100"/>
  <c r="Y2559" i="100"/>
  <c r="Y2560" i="100"/>
  <c r="Y2561" i="100"/>
  <c r="Y2562" i="100"/>
  <c r="Y2563" i="100"/>
  <c r="Y2564" i="100"/>
  <c r="Y2565" i="100"/>
  <c r="Y2566" i="100"/>
  <c r="Y2567" i="100"/>
  <c r="Y2568" i="100"/>
  <c r="Y2569" i="100"/>
  <c r="Y2570" i="100"/>
  <c r="Y2571" i="100"/>
  <c r="Y2572" i="100"/>
  <c r="Y2573" i="100"/>
  <c r="Y2574" i="100"/>
  <c r="Y2575" i="100"/>
  <c r="Y2576" i="100"/>
  <c r="Y2577" i="100"/>
  <c r="Y2578" i="100"/>
  <c r="Y2579" i="100"/>
  <c r="Y2580" i="100"/>
  <c r="Y2581" i="100"/>
  <c r="Y2582" i="100"/>
  <c r="Y2583" i="100"/>
  <c r="Y2584" i="100"/>
  <c r="Y2585" i="100"/>
  <c r="Y2586" i="100"/>
  <c r="Y2587" i="100"/>
  <c r="Y2588" i="100"/>
  <c r="Y2589" i="100"/>
  <c r="Y2590" i="100"/>
  <c r="Y2591" i="100"/>
  <c r="Y2592" i="100"/>
  <c r="Y2593" i="100"/>
  <c r="Y2594" i="100"/>
  <c r="Y2595" i="100"/>
  <c r="Y2596" i="100"/>
  <c r="Y2597" i="100"/>
  <c r="Y2598" i="100"/>
  <c r="Y2599" i="100"/>
  <c r="Y2600" i="100"/>
  <c r="Y2601" i="100"/>
  <c r="Y2602" i="100"/>
  <c r="Y2603" i="100"/>
  <c r="Y2604" i="100"/>
  <c r="Y2605" i="100"/>
  <c r="Y2606" i="100"/>
  <c r="Y2607" i="100"/>
  <c r="Y2608" i="100"/>
  <c r="Y2609" i="100"/>
  <c r="Y2610" i="100"/>
  <c r="Y2611" i="100"/>
  <c r="Y2612" i="100"/>
  <c r="Y2613" i="100"/>
  <c r="Y2614" i="100"/>
  <c r="Y2615" i="100"/>
  <c r="Y2616" i="100"/>
  <c r="Y2617" i="100"/>
  <c r="Y2618" i="100"/>
  <c r="Y2619" i="100"/>
  <c r="Y2620" i="100"/>
  <c r="Y2621" i="100"/>
  <c r="Y2622" i="100"/>
  <c r="Y2623" i="100"/>
  <c r="Y2624" i="100"/>
  <c r="Y2625" i="100"/>
  <c r="Y2626" i="100"/>
  <c r="Y2627" i="100"/>
  <c r="Y2628" i="100"/>
  <c r="Y2629" i="100"/>
  <c r="Y2630" i="100"/>
  <c r="Y2631" i="100"/>
  <c r="Y2632" i="100"/>
  <c r="Y2633" i="100"/>
  <c r="Y2634" i="100"/>
  <c r="Y2635" i="100"/>
  <c r="Y2636" i="100"/>
  <c r="Y2637" i="100"/>
  <c r="Y2638" i="100"/>
  <c r="Y2639" i="100"/>
  <c r="Y2640" i="100"/>
  <c r="Y2641" i="100"/>
  <c r="Y2642" i="100"/>
  <c r="Y2643" i="100"/>
  <c r="Y2644" i="100"/>
  <c r="Y2645" i="100"/>
  <c r="Y2646" i="100"/>
  <c r="Y2647" i="100"/>
  <c r="Y2648" i="100"/>
  <c r="Y2649" i="100"/>
  <c r="Y2650" i="100"/>
  <c r="Y2651" i="100"/>
  <c r="Y2652" i="100"/>
  <c r="Y2653" i="100"/>
  <c r="Y2654" i="100"/>
  <c r="Y2655" i="100"/>
  <c r="Y2656" i="100"/>
  <c r="Y2657" i="100"/>
  <c r="Y2658" i="100"/>
  <c r="Y2659" i="100"/>
  <c r="Y2660" i="100"/>
  <c r="Y2661" i="100"/>
  <c r="Y2662" i="100"/>
  <c r="Y2663" i="100"/>
  <c r="Y2664" i="100"/>
  <c r="Y2665" i="100"/>
  <c r="Y2666" i="100"/>
  <c r="Y2667" i="100"/>
  <c r="Y2668" i="100"/>
  <c r="Y2669" i="100"/>
  <c r="Y2670" i="100"/>
  <c r="Y2671" i="100"/>
  <c r="Y2672" i="100"/>
  <c r="Y2673" i="100"/>
  <c r="Y2674" i="100"/>
  <c r="Y2675" i="100"/>
  <c r="Y2676" i="100"/>
  <c r="Y2677" i="100"/>
  <c r="Y2678" i="100"/>
  <c r="Y2679" i="100"/>
  <c r="Y2680" i="100"/>
  <c r="Y2681" i="100"/>
  <c r="Y2682" i="100"/>
  <c r="Y2683" i="100"/>
  <c r="Y2684" i="100"/>
  <c r="Y2685" i="100"/>
  <c r="Y2686" i="100"/>
  <c r="Y2687" i="100"/>
  <c r="Y2688" i="100"/>
  <c r="Y2689" i="100"/>
  <c r="Y2690" i="100"/>
  <c r="Y2691" i="100"/>
  <c r="Y2692" i="100"/>
  <c r="Y2693" i="100"/>
  <c r="Y2694" i="100"/>
  <c r="Y2695" i="100"/>
  <c r="Y2696" i="100"/>
  <c r="Y2697" i="100"/>
  <c r="Y2698" i="100"/>
  <c r="Y2699" i="100"/>
  <c r="Y2700" i="100"/>
  <c r="Y2701" i="100"/>
  <c r="Y2702" i="100"/>
  <c r="Y2703" i="100"/>
  <c r="Y2704" i="100"/>
  <c r="Y2705" i="100"/>
  <c r="Y2706" i="100"/>
  <c r="Y2707" i="100"/>
  <c r="Y2708" i="100"/>
  <c r="Y2709" i="100"/>
  <c r="Y2710" i="100"/>
  <c r="Y2711" i="100"/>
  <c r="Y2712" i="100"/>
  <c r="Y2713" i="100"/>
  <c r="Y2714" i="100"/>
  <c r="Y2715" i="100"/>
  <c r="Y2716" i="100"/>
  <c r="Y2717" i="100"/>
  <c r="Y2718" i="100"/>
  <c r="Y2719" i="100"/>
  <c r="Y2720" i="100"/>
  <c r="Y2721" i="100"/>
  <c r="Y2722" i="100"/>
  <c r="Y2723" i="100"/>
  <c r="Y2724" i="100"/>
  <c r="Y2725" i="100"/>
  <c r="Y2726" i="100"/>
  <c r="Y2727" i="100"/>
  <c r="Y2728" i="100"/>
  <c r="Y2729" i="100"/>
  <c r="Y2730" i="100"/>
  <c r="Y2731" i="100"/>
  <c r="Y2732" i="100"/>
  <c r="Y2733" i="100"/>
  <c r="Y2734" i="100"/>
  <c r="Y2735" i="100"/>
  <c r="Y2736" i="100"/>
  <c r="Y2737" i="100"/>
  <c r="Y2738" i="100"/>
  <c r="Y2739" i="100"/>
  <c r="Y2740" i="100"/>
  <c r="Y2741" i="100"/>
  <c r="Y2742" i="100"/>
  <c r="Y2743" i="100"/>
  <c r="Y2744" i="100"/>
  <c r="Y2745" i="100"/>
  <c r="Y2746" i="100"/>
  <c r="Y2747" i="100"/>
  <c r="Y2748" i="100"/>
  <c r="Y2749" i="100"/>
  <c r="Y2750" i="100"/>
  <c r="Y2751" i="100"/>
  <c r="Y2752" i="100"/>
  <c r="Y2753" i="100"/>
  <c r="Y2754" i="100"/>
  <c r="Y2755" i="100"/>
  <c r="Y2756" i="100"/>
  <c r="Y2757" i="100"/>
  <c r="Y2758" i="100"/>
  <c r="Y2759" i="100"/>
  <c r="Y2760" i="100"/>
  <c r="Y2761" i="100"/>
  <c r="Y2762" i="100"/>
  <c r="Y2763" i="100"/>
  <c r="Y2764" i="100"/>
  <c r="Y2765" i="100"/>
  <c r="Y2766" i="100"/>
  <c r="Y2767" i="100"/>
  <c r="Y2768" i="100"/>
  <c r="Y2769" i="100"/>
  <c r="Y2770" i="100"/>
  <c r="Y2771" i="100"/>
  <c r="Y2772" i="100"/>
  <c r="Y2773" i="100"/>
  <c r="Y2774" i="100"/>
  <c r="Y2775" i="100"/>
  <c r="Y2776" i="100"/>
  <c r="Y2777" i="100"/>
  <c r="Y2778" i="100"/>
  <c r="Y2779" i="100"/>
  <c r="Y2780" i="100"/>
  <c r="Y2781" i="100"/>
  <c r="Y2782" i="100"/>
  <c r="Y2783" i="100"/>
  <c r="Y2784" i="100"/>
  <c r="Y2785" i="100"/>
  <c r="Y2786" i="100"/>
  <c r="Y2787" i="100"/>
  <c r="Y2788" i="100"/>
  <c r="Y2789" i="100"/>
  <c r="Y2790" i="100"/>
  <c r="Y2791" i="100"/>
  <c r="Y2792" i="100"/>
  <c r="Y2793" i="100"/>
  <c r="Y2794" i="100"/>
  <c r="Y2795" i="100"/>
  <c r="Y2796" i="100"/>
  <c r="Y2797" i="100"/>
  <c r="Y2798" i="100"/>
  <c r="Y2799" i="100"/>
  <c r="Y2800" i="100"/>
  <c r="Y2801" i="100"/>
  <c r="Y2802" i="100"/>
  <c r="Y2803" i="100"/>
  <c r="Y2804" i="100"/>
  <c r="Y2805" i="100"/>
  <c r="Y2806" i="100"/>
  <c r="Y2807" i="100"/>
  <c r="Y2808" i="100"/>
  <c r="Y2809" i="100"/>
  <c r="Y2810" i="100"/>
  <c r="Y2811" i="100"/>
  <c r="Y2812" i="100"/>
  <c r="Y2813" i="100"/>
  <c r="Y2814" i="100"/>
  <c r="Y2815" i="100"/>
  <c r="Y2816" i="100"/>
  <c r="Y2817" i="100"/>
  <c r="Y2818" i="100"/>
  <c r="Y2819" i="100"/>
  <c r="Y2820" i="100"/>
  <c r="Y2821" i="100"/>
  <c r="Y2822" i="100"/>
  <c r="Y2823" i="100"/>
  <c r="Y2824" i="100"/>
  <c r="Y2825" i="100"/>
  <c r="Y2826" i="100"/>
  <c r="Y2827" i="100"/>
  <c r="Y2828" i="100"/>
  <c r="Y2829" i="100"/>
  <c r="Y2830" i="100"/>
  <c r="Y2831" i="100"/>
  <c r="Y2832" i="100"/>
  <c r="Y2833" i="100"/>
  <c r="Y2834" i="100"/>
  <c r="Y2835" i="100"/>
  <c r="Y2836" i="100"/>
  <c r="Y2837" i="100"/>
  <c r="Y2838" i="100"/>
  <c r="Y2839" i="100"/>
  <c r="Y2840" i="100"/>
  <c r="Y2841" i="100"/>
  <c r="Y2842" i="100"/>
  <c r="Y2843" i="100"/>
  <c r="Y2844" i="100"/>
  <c r="Y2845" i="100"/>
  <c r="Y2846" i="100"/>
  <c r="Y2847" i="100"/>
  <c r="Y2848" i="100"/>
  <c r="Y2849" i="100"/>
  <c r="Y2850" i="100"/>
  <c r="Y2851" i="100"/>
  <c r="Y2852" i="100"/>
  <c r="Y2853" i="100"/>
  <c r="Y2854" i="100"/>
  <c r="Y2855" i="100"/>
  <c r="Y2856" i="100"/>
  <c r="Y2857" i="100"/>
  <c r="Y2858" i="100"/>
  <c r="Y2859" i="100"/>
  <c r="Y2860" i="100"/>
  <c r="Y2861" i="100"/>
  <c r="Y2862" i="100"/>
  <c r="Y2863" i="100"/>
  <c r="Y2864" i="100"/>
  <c r="Y2865" i="100"/>
  <c r="Y2866" i="100"/>
  <c r="Y2867" i="100"/>
  <c r="Y2868" i="100"/>
  <c r="Y2869" i="100"/>
  <c r="Y2870" i="100"/>
  <c r="Y2871" i="100"/>
  <c r="Y2872" i="100"/>
  <c r="Y2873" i="100"/>
  <c r="Y2874" i="100"/>
  <c r="Y2875" i="100"/>
  <c r="Y2876" i="100"/>
  <c r="Y2877" i="100"/>
  <c r="Y2878" i="100"/>
  <c r="Y2879" i="100"/>
  <c r="Y2880" i="100"/>
  <c r="Y2881" i="100"/>
  <c r="Y2882" i="100"/>
  <c r="Y2883" i="100"/>
  <c r="Y2884" i="100"/>
  <c r="Y2885" i="100"/>
  <c r="Y2886" i="100"/>
  <c r="Y2887" i="100"/>
  <c r="Y2888" i="100"/>
  <c r="Y2889" i="100"/>
  <c r="Y2890" i="100"/>
  <c r="Y2891" i="100"/>
  <c r="Y2892" i="100"/>
  <c r="Y2893" i="100"/>
  <c r="Y2894" i="100"/>
  <c r="Y2895" i="100"/>
  <c r="Y2896" i="100"/>
  <c r="Y2897" i="100"/>
  <c r="Y2898" i="100"/>
  <c r="Y2899" i="100"/>
  <c r="Y2900" i="100"/>
  <c r="Y2901" i="100"/>
  <c r="Y2902" i="100"/>
  <c r="Y2903" i="100"/>
  <c r="Y2904" i="100"/>
  <c r="Y2905" i="100"/>
  <c r="Y2906" i="100"/>
  <c r="Y2907" i="100"/>
  <c r="Y2908" i="100"/>
  <c r="Y2909" i="100"/>
  <c r="Y2910" i="100"/>
  <c r="Y2911" i="100"/>
  <c r="Y2912" i="100"/>
  <c r="Y2913" i="100"/>
  <c r="Y2914" i="100"/>
  <c r="Y2915" i="100"/>
  <c r="Y2916" i="100"/>
  <c r="Y2917" i="100"/>
  <c r="Y2918" i="100"/>
  <c r="Y2919" i="100"/>
  <c r="Y2920" i="100"/>
  <c r="Y2921" i="100"/>
  <c r="Y2922" i="100"/>
  <c r="Y2923" i="100"/>
  <c r="Y2924" i="100"/>
  <c r="Y2925" i="100"/>
  <c r="Y2926" i="100"/>
  <c r="Y2927" i="100"/>
  <c r="Y2928" i="100"/>
  <c r="Y2929" i="100"/>
  <c r="Y2930" i="100"/>
  <c r="Y2931" i="100"/>
  <c r="Y2932" i="100"/>
  <c r="Y2933" i="100"/>
  <c r="Y2934" i="100"/>
  <c r="Y2935" i="100"/>
  <c r="Y2936" i="100"/>
  <c r="Y2937" i="100"/>
  <c r="Y2938" i="100"/>
  <c r="Y2939" i="100"/>
  <c r="Y2940" i="100"/>
  <c r="Y2941" i="100"/>
  <c r="Y2942" i="100"/>
  <c r="Y2943" i="100"/>
  <c r="Y2944" i="100"/>
  <c r="Y2945" i="100"/>
  <c r="Y2946" i="100"/>
  <c r="Y2947" i="100"/>
  <c r="Y2948" i="100"/>
  <c r="Y2949" i="100"/>
  <c r="Y2950" i="100"/>
  <c r="Y2951" i="100"/>
  <c r="Y2952" i="100"/>
  <c r="Y2953" i="100"/>
  <c r="Y2954" i="100"/>
  <c r="Y2955" i="100"/>
  <c r="Y2956" i="100"/>
  <c r="Y2957" i="100"/>
  <c r="Y2958" i="100"/>
  <c r="Y2959" i="100"/>
  <c r="Y2960" i="100"/>
  <c r="Y2961" i="100"/>
  <c r="Y2962" i="100"/>
  <c r="Y2963" i="100"/>
  <c r="Y2964" i="100"/>
  <c r="Y2965" i="100"/>
  <c r="Y2966" i="100"/>
  <c r="Y2967" i="100"/>
  <c r="Y2968" i="100"/>
  <c r="Y2969" i="100"/>
  <c r="Y2970" i="100"/>
  <c r="Y2971" i="100"/>
  <c r="Y2972" i="100"/>
  <c r="Y2973" i="100"/>
  <c r="Y2974" i="100"/>
  <c r="Y2975" i="100"/>
  <c r="Y2976" i="100"/>
  <c r="Y2977" i="100"/>
  <c r="Y2978" i="100"/>
  <c r="Y2979" i="100"/>
  <c r="Y2980" i="100"/>
  <c r="Y2981" i="100"/>
  <c r="Y2982" i="100"/>
  <c r="Y2983" i="100"/>
  <c r="Y2984" i="100"/>
  <c r="Y2985" i="100"/>
  <c r="Y2986" i="100"/>
  <c r="Y2987" i="100"/>
  <c r="Y2988" i="100"/>
  <c r="Y2989" i="100"/>
  <c r="Y2990" i="100"/>
  <c r="Y2991" i="100"/>
  <c r="Y2992" i="100"/>
  <c r="Y2993" i="100"/>
  <c r="Y2994" i="100"/>
  <c r="Y2995" i="100"/>
  <c r="Y2996" i="100"/>
  <c r="Y2997" i="100"/>
  <c r="Y2998" i="100"/>
  <c r="Y2999" i="100"/>
  <c r="Y3000" i="100"/>
  <c r="Y3001" i="100"/>
  <c r="Y3002" i="100"/>
  <c r="Y3003" i="100"/>
  <c r="Y3004" i="100"/>
  <c r="Y3005" i="100"/>
  <c r="Y3006" i="100"/>
  <c r="Y3007" i="100"/>
  <c r="Y3008" i="100"/>
  <c r="Y3009" i="100"/>
  <c r="Y3010" i="100"/>
  <c r="Y3011" i="100"/>
  <c r="Y3012" i="100"/>
  <c r="Y3013" i="100"/>
  <c r="Y3014" i="100"/>
  <c r="Y3015" i="100"/>
  <c r="Y3016" i="100"/>
  <c r="Y3017" i="100"/>
  <c r="Y3018" i="100"/>
  <c r="Y3019" i="100"/>
  <c r="Y3020" i="100"/>
  <c r="Y3021" i="100"/>
  <c r="Y3022" i="100"/>
  <c r="Y3023" i="100"/>
  <c r="Y3024" i="100"/>
  <c r="Y3025" i="100"/>
  <c r="Y3026" i="100"/>
  <c r="Y3027" i="100"/>
  <c r="Y3028" i="100"/>
  <c r="Y3029" i="100"/>
  <c r="Y3030" i="100"/>
  <c r="Y3031" i="100"/>
  <c r="Y3032" i="100"/>
  <c r="Y3033" i="100"/>
  <c r="Y3034" i="100"/>
  <c r="Y3035" i="100"/>
  <c r="Y3036" i="100"/>
  <c r="Y3037" i="100"/>
  <c r="Y3038" i="100"/>
  <c r="Y3039" i="100"/>
  <c r="Y3040" i="100"/>
  <c r="Y3041" i="100"/>
  <c r="Y3042" i="100"/>
  <c r="Y3043" i="100"/>
  <c r="Y3044" i="100"/>
  <c r="Y3045" i="100"/>
  <c r="Y3046" i="100"/>
  <c r="Y3047" i="100"/>
  <c r="Y3048" i="100"/>
  <c r="Y3049" i="100"/>
  <c r="Y3050" i="100"/>
  <c r="Y3051" i="100"/>
  <c r="Y3052" i="100"/>
  <c r="Y3053" i="100"/>
  <c r="Y3054" i="100"/>
  <c r="Y3055" i="100"/>
  <c r="Y3056" i="100"/>
  <c r="Y3057" i="100"/>
  <c r="Y3058" i="100"/>
  <c r="Y3059" i="100"/>
  <c r="Y3060" i="100"/>
  <c r="Y3061" i="100"/>
  <c r="Y3062" i="100"/>
  <c r="Y3063" i="100"/>
  <c r="Y3064" i="100"/>
  <c r="Y3065" i="100"/>
  <c r="Y3066" i="100"/>
  <c r="Y3067" i="100"/>
  <c r="Y3068" i="100"/>
  <c r="Y3069" i="100"/>
  <c r="Y3070" i="100"/>
  <c r="Y3071" i="100"/>
  <c r="Y3072" i="100"/>
  <c r="Y3073" i="100"/>
  <c r="Y3074" i="100"/>
  <c r="Y3075" i="100"/>
  <c r="Y3076" i="100"/>
  <c r="Y3077" i="100"/>
  <c r="Y3078" i="100"/>
  <c r="Y3079" i="100"/>
  <c r="Y3080" i="100"/>
  <c r="Y3081" i="100"/>
  <c r="Y3082" i="100"/>
  <c r="Y3083" i="100"/>
  <c r="Y3084" i="100"/>
  <c r="Y3085" i="100"/>
  <c r="Y3086" i="100"/>
  <c r="Y3087" i="100"/>
  <c r="Y3088" i="100"/>
  <c r="Y3089" i="100"/>
  <c r="Y3090" i="100"/>
  <c r="Y3091" i="100"/>
  <c r="Y3092" i="100"/>
  <c r="Y3093" i="100"/>
  <c r="Y3094" i="100"/>
  <c r="Y3095" i="100"/>
  <c r="Y3096" i="100"/>
  <c r="Y3097" i="100"/>
  <c r="Y3098" i="100"/>
  <c r="Y3099" i="100"/>
  <c r="Y3100" i="100"/>
  <c r="Y3101" i="100"/>
  <c r="Y3102" i="100"/>
  <c r="Y3103" i="100"/>
  <c r="Y3104" i="100"/>
  <c r="Y3105" i="100"/>
  <c r="Y3106" i="100"/>
  <c r="Y3107" i="100"/>
  <c r="Y3108" i="100"/>
  <c r="Y3109" i="100"/>
  <c r="Y3110" i="100"/>
  <c r="Y3111" i="100"/>
  <c r="Y3112" i="100"/>
  <c r="Y3113" i="100"/>
  <c r="Y3114" i="100"/>
  <c r="Y3115" i="100"/>
  <c r="Y3116" i="100"/>
  <c r="Y3117" i="100"/>
  <c r="Y3118" i="100"/>
  <c r="Y3119" i="100"/>
  <c r="Y3120" i="100"/>
  <c r="Y3121" i="100"/>
  <c r="Y3122" i="100"/>
  <c r="Y3123" i="100"/>
  <c r="Y3124" i="100"/>
  <c r="Y3125" i="100"/>
  <c r="Y3126" i="100"/>
  <c r="Y3127" i="100"/>
  <c r="Y3128" i="100"/>
  <c r="Y3129" i="100"/>
  <c r="Y3130" i="100"/>
  <c r="Y3131" i="100"/>
  <c r="Y3132" i="100"/>
  <c r="Y3133" i="100"/>
  <c r="Y3134" i="100"/>
  <c r="Y3135" i="100"/>
  <c r="Y3136" i="100"/>
  <c r="Y3137" i="100"/>
  <c r="Y3138" i="100"/>
  <c r="Y3139" i="100"/>
  <c r="Y3140" i="100"/>
  <c r="Y3141" i="100"/>
  <c r="Y3142" i="100"/>
  <c r="Y3143" i="100"/>
  <c r="Y3144" i="100"/>
  <c r="Y3145" i="100"/>
  <c r="Y3146" i="100"/>
  <c r="Y3147" i="100"/>
  <c r="Y3148" i="100"/>
  <c r="Y3149" i="100"/>
  <c r="Y3150" i="100"/>
  <c r="Y3151" i="100"/>
  <c r="Y3152" i="100"/>
  <c r="Y3153" i="100"/>
  <c r="Y3154" i="100"/>
  <c r="Y3155" i="100"/>
  <c r="Y3156" i="100"/>
  <c r="Y3157" i="100"/>
  <c r="Y3158" i="100"/>
  <c r="Y3159" i="100"/>
  <c r="Y3160" i="100"/>
  <c r="Y3161" i="100"/>
  <c r="Y3162" i="100"/>
  <c r="Y3163" i="100"/>
  <c r="Y3164" i="100"/>
  <c r="Y3165" i="100"/>
  <c r="Y3166" i="100"/>
  <c r="Y3167" i="100"/>
  <c r="Y3168" i="100"/>
  <c r="Y3169" i="100"/>
  <c r="Y3170" i="100"/>
  <c r="Y3171" i="100"/>
  <c r="Y3172" i="100"/>
  <c r="Y3173" i="100"/>
  <c r="Y3174" i="100"/>
  <c r="Y3175" i="100"/>
  <c r="Y3176" i="100"/>
  <c r="Y3177" i="100"/>
  <c r="Y3178" i="100"/>
  <c r="Y3179" i="100"/>
  <c r="Y3180" i="100"/>
  <c r="Y3181" i="100"/>
  <c r="Y3182" i="100"/>
  <c r="Y3183" i="100"/>
  <c r="Y3184" i="100"/>
  <c r="Y3185" i="100"/>
  <c r="Y3186" i="100"/>
  <c r="Y3187" i="100"/>
  <c r="Y3188" i="100"/>
  <c r="Y3189" i="100"/>
  <c r="Y3190" i="100"/>
  <c r="Y3191" i="100"/>
  <c r="Y3192" i="100"/>
  <c r="Y3193" i="100"/>
  <c r="Y3194" i="100"/>
  <c r="Y3195" i="100"/>
  <c r="Y3196" i="100"/>
  <c r="Y3197" i="100"/>
  <c r="Y3198" i="100"/>
  <c r="Y3199" i="100"/>
  <c r="Y3200" i="100"/>
  <c r="Y3201" i="100"/>
  <c r="Y3202" i="100"/>
  <c r="Y3203" i="100"/>
  <c r="Y3204" i="100"/>
  <c r="Y3205" i="100"/>
  <c r="Y3206" i="100"/>
  <c r="Y3207" i="100"/>
  <c r="Y3208" i="100"/>
  <c r="Y3209" i="100"/>
  <c r="Y3210" i="100"/>
  <c r="Y3211" i="100"/>
  <c r="Y3212" i="100"/>
  <c r="Y3213" i="100"/>
  <c r="Y3214" i="100"/>
  <c r="Y3215" i="100"/>
  <c r="Y3216" i="100"/>
  <c r="Y3217" i="100"/>
  <c r="Y3218" i="100"/>
  <c r="Y3219" i="100"/>
  <c r="Y3220" i="100"/>
  <c r="Y3221" i="100"/>
  <c r="Y3222" i="100"/>
  <c r="Y3223" i="100"/>
  <c r="Y3224" i="100"/>
  <c r="Y3225" i="100"/>
  <c r="Y3226" i="100"/>
  <c r="Y3227" i="100"/>
  <c r="Y3228" i="100"/>
  <c r="Y3229" i="100"/>
  <c r="Y3230" i="100"/>
  <c r="Y3231" i="100"/>
  <c r="Y3232" i="100"/>
  <c r="Y3233" i="100"/>
  <c r="Y3234" i="100"/>
  <c r="Y3235" i="100"/>
  <c r="Y3236" i="100"/>
  <c r="Y3237" i="100"/>
  <c r="Y3238" i="100"/>
  <c r="Y3239" i="100"/>
  <c r="Y3240" i="100"/>
  <c r="Y3241" i="100"/>
  <c r="Y3242" i="100"/>
  <c r="Y3243" i="100"/>
  <c r="Y3244" i="100"/>
  <c r="Y3245" i="100"/>
  <c r="Y3246" i="100"/>
  <c r="Y3247" i="100"/>
  <c r="Y3248" i="100"/>
  <c r="Y3249" i="100"/>
  <c r="Y3250" i="100"/>
  <c r="Y3251" i="100"/>
  <c r="Y3252" i="100"/>
  <c r="Y3253" i="100"/>
  <c r="Y3254" i="100"/>
  <c r="Y3255" i="100"/>
  <c r="Y3256" i="100"/>
  <c r="Y3257" i="100"/>
  <c r="Y3258" i="100"/>
  <c r="Y3259" i="100"/>
  <c r="Y3260" i="100"/>
  <c r="Y3261" i="100"/>
  <c r="Y3262" i="100"/>
  <c r="Y3263" i="100"/>
  <c r="Y3264" i="100"/>
  <c r="Y3265" i="100"/>
  <c r="Y3266" i="100"/>
  <c r="Y3267" i="100"/>
  <c r="Y3268" i="100"/>
  <c r="Y3269" i="100"/>
  <c r="Y3270" i="100"/>
  <c r="Y3271" i="100"/>
  <c r="Y3272" i="100"/>
  <c r="Y3273" i="100"/>
  <c r="Y3274" i="100"/>
  <c r="Y3275" i="100"/>
  <c r="Y3276" i="100"/>
  <c r="Y3277" i="100"/>
  <c r="Y3278" i="100"/>
  <c r="Y3279" i="100"/>
  <c r="Y3280" i="100"/>
  <c r="Y3281" i="100"/>
  <c r="Y3282" i="100"/>
  <c r="Y3283" i="100"/>
  <c r="Y3284" i="100"/>
  <c r="Y3285" i="100"/>
  <c r="Y3286" i="100"/>
  <c r="Y3287" i="100"/>
  <c r="Y3288" i="100"/>
  <c r="Y3289" i="100"/>
  <c r="Y3290" i="100"/>
  <c r="Y3291" i="100"/>
  <c r="Y3292" i="100"/>
  <c r="Y3293" i="100"/>
  <c r="Y3294" i="100"/>
  <c r="Y3295" i="100"/>
  <c r="Y3296" i="100"/>
  <c r="Y3297" i="100"/>
  <c r="Y3298" i="100"/>
  <c r="Y3299" i="100"/>
  <c r="Y3300" i="100"/>
  <c r="Y3301" i="100"/>
  <c r="Y3302" i="100"/>
  <c r="Y3303" i="100"/>
  <c r="Y3304" i="100"/>
  <c r="Y3305" i="100"/>
  <c r="Y3306" i="100"/>
  <c r="Y3307" i="100"/>
  <c r="Y3308" i="100"/>
  <c r="Y3309" i="100"/>
  <c r="Y3310" i="100"/>
  <c r="Y3311" i="100"/>
  <c r="Y3312" i="100"/>
  <c r="Y3313" i="100"/>
  <c r="Y3314" i="100"/>
  <c r="Y3315" i="100"/>
  <c r="Y3316" i="100"/>
  <c r="Y3317" i="100"/>
  <c r="Y3318" i="100"/>
  <c r="Y3319" i="100"/>
  <c r="Y3320" i="100"/>
  <c r="Y3321" i="100"/>
  <c r="Y3322" i="100"/>
  <c r="Y3323" i="100"/>
  <c r="Y3324" i="100"/>
  <c r="Y3325" i="100"/>
  <c r="Y3326" i="100"/>
  <c r="Y3327" i="100"/>
  <c r="Y3328" i="100"/>
  <c r="Y3329" i="100"/>
  <c r="Y3330" i="100"/>
  <c r="Y3331" i="100"/>
  <c r="Y3332" i="100"/>
  <c r="Y3333" i="100"/>
  <c r="Y3334" i="100"/>
  <c r="Y3335" i="100"/>
  <c r="Y3336" i="100"/>
  <c r="Y3337" i="100"/>
  <c r="Y3338" i="100"/>
  <c r="Y3339" i="100"/>
  <c r="Y3340" i="100"/>
  <c r="Y3341" i="100"/>
  <c r="Y3342" i="100"/>
  <c r="Y3343" i="100"/>
  <c r="Y3344" i="100"/>
  <c r="Y3345" i="100"/>
  <c r="Y3346" i="100"/>
  <c r="Y3347" i="100"/>
  <c r="Y3348" i="100"/>
  <c r="Y3349" i="100"/>
  <c r="Y3350" i="100"/>
  <c r="Y3351" i="100"/>
  <c r="Y3352" i="100"/>
  <c r="Y3353" i="100"/>
  <c r="Y3354" i="100"/>
  <c r="Y3355" i="100"/>
  <c r="Y3356" i="100"/>
  <c r="Y3357" i="100"/>
  <c r="Y3358" i="100"/>
  <c r="Y3359" i="100"/>
  <c r="Y3360" i="100"/>
  <c r="Y3361" i="100"/>
  <c r="Y3362" i="100"/>
  <c r="Y3363" i="100"/>
  <c r="Y3364" i="100"/>
  <c r="Y3365" i="100"/>
  <c r="Y3366" i="100"/>
  <c r="Y3367" i="100"/>
  <c r="Y3368" i="100"/>
  <c r="Y3369" i="100"/>
  <c r="Y3370" i="100"/>
  <c r="Y3371" i="100"/>
  <c r="Y3372" i="100"/>
  <c r="Y3373" i="100"/>
  <c r="Y3374" i="100"/>
  <c r="Y3375" i="100"/>
  <c r="Y3376" i="100"/>
  <c r="Y3377" i="100"/>
  <c r="Y3378" i="100"/>
  <c r="Y3379" i="100"/>
  <c r="Y3380" i="100"/>
  <c r="Y3381" i="100"/>
  <c r="Y3382" i="100"/>
  <c r="Y3383" i="100"/>
  <c r="Y3384" i="100"/>
  <c r="Y3385" i="100"/>
  <c r="Y3386" i="100"/>
  <c r="Y3387" i="100"/>
  <c r="Y3388" i="100"/>
  <c r="Y3389" i="100"/>
  <c r="Y3390" i="100"/>
  <c r="Y3391" i="100"/>
  <c r="Y3392" i="100"/>
  <c r="Y3393" i="100"/>
  <c r="Y3394" i="100"/>
  <c r="Y3395" i="100"/>
  <c r="Y3396" i="100"/>
  <c r="Y3397" i="100"/>
  <c r="Y3398" i="100"/>
  <c r="Y3399" i="100"/>
  <c r="Y3400" i="100"/>
  <c r="Y3401" i="100"/>
  <c r="Y3402" i="100"/>
  <c r="Y3403" i="100"/>
  <c r="Y3404" i="100"/>
  <c r="Y3405" i="100"/>
  <c r="Y3406" i="100"/>
  <c r="Y3407" i="100"/>
  <c r="Y3408" i="100"/>
  <c r="Y3409" i="100"/>
  <c r="Y3410" i="100"/>
  <c r="Y3411" i="100"/>
  <c r="Y3412" i="100"/>
  <c r="Y3413" i="100"/>
  <c r="Y3414" i="100"/>
  <c r="Y3415" i="100"/>
  <c r="Y3416" i="100"/>
  <c r="Y3417" i="100"/>
  <c r="Y3418" i="100"/>
  <c r="Y3419" i="100"/>
  <c r="Y3420" i="100"/>
  <c r="Y3421" i="100"/>
  <c r="Y3422" i="100"/>
  <c r="Y3423" i="100"/>
  <c r="Y3424" i="100"/>
  <c r="Y3425" i="100"/>
  <c r="Y3426" i="100"/>
  <c r="Y3427" i="100"/>
  <c r="Y3428" i="100"/>
  <c r="Y3429" i="100"/>
  <c r="Y3430" i="100"/>
  <c r="Y3431" i="100"/>
  <c r="Y3432" i="100"/>
  <c r="Y3433" i="100"/>
  <c r="Y3434" i="100"/>
  <c r="Y3435" i="100"/>
  <c r="Y3436" i="100"/>
  <c r="Y3437" i="100"/>
  <c r="Y3438" i="100"/>
  <c r="Y3439" i="100"/>
  <c r="Y3440" i="100"/>
  <c r="Y3441" i="100"/>
  <c r="Y3442" i="100"/>
  <c r="Y3443" i="100"/>
  <c r="Y3444" i="100"/>
  <c r="Y3445" i="100"/>
  <c r="Y3446" i="100"/>
  <c r="Y3447" i="100"/>
  <c r="Y3448" i="100"/>
  <c r="Y3449" i="100"/>
  <c r="Y3450" i="100"/>
  <c r="Y3451" i="100"/>
  <c r="Y3452" i="100"/>
  <c r="Y3453" i="100"/>
  <c r="Y3454" i="100"/>
  <c r="Y3455" i="100"/>
  <c r="Y3456" i="100"/>
  <c r="Y3457" i="100"/>
  <c r="Y3458" i="100"/>
  <c r="Y3459" i="100"/>
  <c r="Y3460" i="100"/>
  <c r="Y3461" i="100"/>
  <c r="Y3462" i="100"/>
  <c r="Y3463" i="100"/>
  <c r="Y3464" i="100"/>
  <c r="Y3465" i="100"/>
  <c r="Y3466" i="100"/>
  <c r="Y3467" i="100"/>
  <c r="Y3468" i="100"/>
  <c r="Y3469" i="100"/>
  <c r="Y3470" i="100"/>
  <c r="Y3471" i="100"/>
  <c r="Y3472" i="100"/>
  <c r="Y3473" i="100"/>
  <c r="Y3474" i="100"/>
  <c r="Y3475" i="100"/>
  <c r="Y3476" i="100"/>
  <c r="Y3477" i="100"/>
  <c r="Y3478" i="100"/>
  <c r="Y3479" i="100"/>
  <c r="Y3480" i="100"/>
  <c r="Y3481" i="100"/>
  <c r="Y3482" i="100"/>
  <c r="Y3483" i="100"/>
  <c r="Y3484" i="100"/>
  <c r="Y3485" i="100"/>
  <c r="Y3486" i="100"/>
  <c r="Y3487" i="100"/>
  <c r="Y3488" i="100"/>
  <c r="Y3489" i="100"/>
  <c r="Y3490" i="100"/>
  <c r="Y3491" i="100"/>
  <c r="Y3492" i="100"/>
  <c r="Y3493" i="100"/>
  <c r="Y3494" i="100"/>
  <c r="Y3495" i="100"/>
  <c r="Y3496" i="100"/>
  <c r="Y3497" i="100"/>
  <c r="Y3498" i="100"/>
  <c r="Y3499" i="100"/>
  <c r="Y3500" i="100"/>
  <c r="Y3501" i="100"/>
  <c r="Y3502" i="100"/>
  <c r="Y3503" i="100"/>
  <c r="Y3504" i="100"/>
  <c r="Y3505" i="100"/>
  <c r="Y3506" i="100"/>
  <c r="Y3507" i="100"/>
  <c r="Y3508" i="100"/>
  <c r="Y3509" i="100"/>
  <c r="Y3510" i="100"/>
  <c r="Y3511" i="100"/>
  <c r="Y3512" i="100"/>
  <c r="Y3513" i="100"/>
  <c r="Y3514" i="100"/>
  <c r="Y3515" i="100"/>
  <c r="Y3516" i="100"/>
  <c r="Y3517" i="100"/>
  <c r="Y3518" i="100"/>
  <c r="Y3519" i="100"/>
  <c r="Y3520" i="100"/>
  <c r="Y3521" i="100"/>
  <c r="Y3522" i="100"/>
  <c r="Y3523" i="100"/>
  <c r="Y3524" i="100"/>
  <c r="Y3525" i="100"/>
  <c r="Y3526" i="100"/>
  <c r="Y3527" i="100"/>
  <c r="Y3528" i="100"/>
  <c r="Y3529" i="100"/>
  <c r="Y3530" i="100"/>
  <c r="Y3531" i="100"/>
  <c r="Y3532" i="100"/>
  <c r="Y3533" i="100"/>
  <c r="Y3534" i="100"/>
  <c r="Y3535" i="100"/>
  <c r="Y3536" i="100"/>
  <c r="Y3537" i="100"/>
  <c r="Y3538" i="100"/>
  <c r="Y3539" i="100"/>
  <c r="Y3540" i="100"/>
  <c r="Y3541" i="100"/>
  <c r="Y3542" i="100"/>
  <c r="Y3543" i="100"/>
  <c r="Y3544" i="100"/>
  <c r="Y3545" i="100"/>
  <c r="Y3546" i="100"/>
  <c r="Y3547" i="100"/>
  <c r="Y3548" i="100"/>
  <c r="Y3549" i="100"/>
  <c r="Y3550" i="100"/>
  <c r="Y3551" i="100"/>
  <c r="Y3552" i="100"/>
  <c r="Y3553" i="100"/>
  <c r="Y3554" i="100"/>
  <c r="Y3555" i="100"/>
  <c r="Y3556" i="100"/>
  <c r="Y3557" i="100"/>
  <c r="Y3558" i="100"/>
  <c r="Y3559" i="100"/>
  <c r="Y3560" i="100"/>
  <c r="Y3561" i="100"/>
  <c r="Y3562" i="100"/>
  <c r="Y3563" i="100"/>
  <c r="Y3564" i="100"/>
  <c r="Y3565" i="100"/>
  <c r="Y3566" i="100"/>
  <c r="Y3567" i="100"/>
  <c r="Y3568" i="100"/>
  <c r="Y3569" i="100"/>
  <c r="Y3570" i="100"/>
  <c r="Y3571" i="100"/>
  <c r="Y3572" i="100"/>
  <c r="Y3573" i="100"/>
  <c r="Y3574" i="100"/>
  <c r="Y3575" i="100"/>
  <c r="Y3576" i="100"/>
  <c r="Y3577" i="100"/>
  <c r="Y3578" i="100"/>
  <c r="Y3579" i="100"/>
  <c r="Y3580" i="100"/>
  <c r="Y3581" i="100"/>
  <c r="Y3582" i="100"/>
  <c r="Y3583" i="100"/>
  <c r="Y3584" i="100"/>
  <c r="Y3585" i="100"/>
  <c r="Y3586" i="100"/>
  <c r="Y3587" i="100"/>
  <c r="Y3588" i="100"/>
  <c r="Y3589" i="100"/>
  <c r="Y3590" i="100"/>
  <c r="Y3591" i="100"/>
  <c r="Y3592" i="100"/>
  <c r="Y3593" i="100"/>
  <c r="Y3594" i="100"/>
  <c r="Y3595" i="100"/>
  <c r="Y3596" i="100"/>
  <c r="Y3597" i="100"/>
  <c r="Y3598" i="100"/>
  <c r="Y3599" i="100"/>
  <c r="Y3600" i="100"/>
  <c r="Y3601" i="100"/>
  <c r="Y3602" i="100"/>
  <c r="Y3603" i="100"/>
  <c r="Y3604" i="100"/>
  <c r="Y3605" i="100"/>
  <c r="Y3606" i="100"/>
  <c r="Y3607" i="100"/>
  <c r="Y3608" i="100"/>
  <c r="Y3609" i="100"/>
  <c r="Y3610" i="100"/>
  <c r="Y3611" i="100"/>
  <c r="Y3612" i="100"/>
  <c r="Y3613" i="100"/>
  <c r="Y3614" i="100"/>
  <c r="Y3615" i="100"/>
  <c r="Y3616" i="100"/>
  <c r="Y3617" i="100"/>
  <c r="Y3618" i="100"/>
  <c r="Y3619" i="100"/>
  <c r="Y3620" i="100"/>
  <c r="Y3621" i="100"/>
  <c r="Y3622" i="100"/>
  <c r="Y3623" i="100"/>
  <c r="Y3624" i="100"/>
  <c r="Y3625" i="100"/>
  <c r="Y3626" i="100"/>
  <c r="Y3627" i="100"/>
  <c r="Y3628" i="100"/>
  <c r="Y3629" i="100"/>
  <c r="Y3630" i="100"/>
  <c r="Y3631" i="100"/>
  <c r="Y3632" i="100"/>
  <c r="Y3633" i="100"/>
  <c r="Y3634" i="100"/>
  <c r="Y3635" i="100"/>
  <c r="Y3636" i="100"/>
  <c r="Y3637" i="100"/>
  <c r="Y3638" i="100"/>
  <c r="Y3639" i="100"/>
  <c r="Y3640" i="100"/>
  <c r="Y3641" i="100"/>
  <c r="Y3642" i="100"/>
  <c r="Y3643" i="100"/>
  <c r="Y3644" i="100"/>
  <c r="Y3645" i="100"/>
  <c r="Y3646" i="100"/>
  <c r="Y3647" i="100"/>
  <c r="Y3648" i="100"/>
  <c r="Y3649" i="100"/>
  <c r="Y3650" i="100"/>
  <c r="Y3651" i="100"/>
  <c r="Y3652" i="100"/>
  <c r="Y3653" i="100"/>
  <c r="Y3654" i="100"/>
  <c r="Y3655" i="100"/>
  <c r="Y3656" i="100"/>
  <c r="Y3657" i="100"/>
  <c r="Y3658" i="100"/>
  <c r="Y3659" i="100"/>
  <c r="Y3660" i="100"/>
  <c r="Y3661" i="100"/>
  <c r="Y3662" i="100"/>
  <c r="Y3663" i="100"/>
  <c r="Y3664" i="100"/>
  <c r="Y3665" i="100"/>
  <c r="Y3666" i="100"/>
  <c r="Y3667" i="100"/>
  <c r="Y3668" i="100"/>
  <c r="Y3669" i="100"/>
  <c r="Y3670" i="100"/>
  <c r="Y3671" i="100"/>
  <c r="Y3672" i="100"/>
  <c r="Y3673" i="100"/>
  <c r="Y3674" i="100"/>
  <c r="Y3675" i="100"/>
  <c r="Y3676" i="100"/>
  <c r="Y3677" i="100"/>
  <c r="Y3678" i="100"/>
  <c r="Y3679" i="100"/>
  <c r="Y3680" i="100"/>
  <c r="Y3681" i="100"/>
  <c r="Y3682" i="100"/>
  <c r="Y3683" i="100"/>
  <c r="Y3684" i="100"/>
  <c r="Y3685" i="100"/>
  <c r="Y3686" i="100"/>
  <c r="Y3687" i="100"/>
  <c r="Y3688" i="100"/>
  <c r="Y3689" i="100"/>
  <c r="Y3690" i="100"/>
  <c r="Y3691" i="100"/>
  <c r="Y3692" i="100"/>
  <c r="Y3693" i="100"/>
  <c r="Y3694" i="100"/>
  <c r="Y3695" i="100"/>
  <c r="Y3696" i="100"/>
  <c r="Y3697" i="100"/>
  <c r="Y3698" i="100"/>
  <c r="Y3699" i="100"/>
  <c r="Y3700" i="100"/>
  <c r="Y3701" i="100"/>
  <c r="Y3702" i="100"/>
  <c r="Y3703" i="100"/>
  <c r="Y3704" i="100"/>
  <c r="Y3705" i="100"/>
  <c r="Y3706" i="100"/>
  <c r="Y3707" i="100"/>
  <c r="Y3708" i="100"/>
  <c r="Y3709" i="100"/>
  <c r="Y3710" i="100"/>
  <c r="Y3711" i="100"/>
  <c r="Y3712" i="100"/>
  <c r="Y3713" i="100"/>
  <c r="Y3714" i="100"/>
  <c r="Y3715" i="100"/>
  <c r="Y3716" i="100"/>
  <c r="Y3717" i="100"/>
  <c r="Y3718" i="100"/>
  <c r="Y3719" i="100"/>
  <c r="Y3720" i="100"/>
  <c r="Y3721" i="100"/>
  <c r="Y3722" i="100"/>
  <c r="Y3723" i="100"/>
  <c r="Y3724" i="100"/>
  <c r="Y3725" i="100"/>
  <c r="Y3726" i="100"/>
  <c r="Y3727" i="100"/>
  <c r="Y3728" i="100"/>
  <c r="Y3729" i="100"/>
  <c r="Y3730" i="100"/>
  <c r="Y3731" i="100"/>
  <c r="Y3732" i="100"/>
  <c r="Y3733" i="100"/>
  <c r="Y3734" i="100"/>
  <c r="Y3735" i="100"/>
  <c r="Y3736" i="100"/>
  <c r="Y3737" i="100"/>
  <c r="Y3738" i="100"/>
  <c r="Y3739" i="100"/>
  <c r="Y3740" i="100"/>
  <c r="Y3741" i="100"/>
  <c r="Y3742" i="100"/>
  <c r="Y3743" i="100"/>
  <c r="Y3744" i="100"/>
  <c r="Y3745" i="100"/>
  <c r="Y3746" i="100"/>
  <c r="Y3747" i="100"/>
  <c r="Y3748" i="100"/>
  <c r="Y3749" i="100"/>
  <c r="Y3750" i="100"/>
  <c r="Y3751" i="100"/>
  <c r="Y3752" i="100"/>
  <c r="Y3753" i="100"/>
  <c r="Y3754" i="100"/>
  <c r="Y3755" i="100"/>
  <c r="Y3756" i="100"/>
  <c r="Y3757" i="100"/>
  <c r="Y3758" i="100"/>
  <c r="Y3759" i="100"/>
  <c r="Y3760" i="100"/>
  <c r="Y3761" i="100"/>
  <c r="Y3762" i="100"/>
  <c r="Y3763" i="100"/>
  <c r="Y3764" i="100"/>
  <c r="Y3765" i="100"/>
  <c r="Y3766" i="100"/>
  <c r="Y3767" i="100"/>
  <c r="Y3768" i="100"/>
  <c r="Y3769" i="100"/>
  <c r="Y3770" i="100"/>
  <c r="Y3771" i="100"/>
  <c r="Y3772" i="100"/>
  <c r="Y3773" i="100"/>
  <c r="Y3774" i="100"/>
  <c r="Y3775" i="100"/>
  <c r="Y3776" i="100"/>
  <c r="Y3777" i="100"/>
  <c r="Y3778" i="100"/>
  <c r="Y3779" i="100"/>
  <c r="Y3780" i="100"/>
  <c r="Y3781" i="100"/>
  <c r="Y3782" i="100"/>
  <c r="Y3783" i="100"/>
  <c r="Y3784" i="100"/>
  <c r="Y3785" i="100"/>
  <c r="Y3786" i="100"/>
  <c r="Y3787" i="100"/>
  <c r="Y3788" i="100"/>
  <c r="Y3789" i="100"/>
  <c r="Y3790" i="100"/>
  <c r="Y3791" i="100"/>
  <c r="Y3792" i="100"/>
  <c r="Y3793" i="100"/>
  <c r="Y3794" i="100"/>
  <c r="Y3795" i="100"/>
  <c r="Y3796" i="100"/>
  <c r="Y3797" i="100"/>
  <c r="Y3798" i="100"/>
  <c r="Y3799" i="100"/>
  <c r="Y3800" i="100"/>
  <c r="Y3801" i="100"/>
  <c r="Y3802" i="100"/>
  <c r="Y3803" i="100"/>
  <c r="Y3804" i="100"/>
  <c r="Y3805" i="100"/>
  <c r="Y3806" i="100"/>
  <c r="Y3807" i="100"/>
  <c r="Y3808" i="100"/>
  <c r="Y3809" i="100"/>
  <c r="Y3810" i="100"/>
  <c r="Y3811" i="100"/>
  <c r="Y3812" i="100"/>
  <c r="Y3813" i="100"/>
  <c r="Y3814" i="100"/>
  <c r="Y3815" i="100"/>
  <c r="Y3816" i="100"/>
  <c r="Y3817" i="100"/>
  <c r="Y3818" i="100"/>
  <c r="Y3819" i="100"/>
  <c r="Y3820" i="100"/>
  <c r="Y3821" i="100"/>
  <c r="Y3822" i="100"/>
  <c r="Y3823" i="100"/>
  <c r="Y3824" i="100"/>
  <c r="Y3825" i="100"/>
  <c r="Y3826" i="100"/>
  <c r="Y3827" i="100"/>
  <c r="Y3828" i="100"/>
  <c r="Y3829" i="100"/>
  <c r="Y3830" i="100"/>
  <c r="Y3831" i="100"/>
  <c r="Y3832" i="100"/>
  <c r="Y3833" i="100"/>
  <c r="Y3834" i="100"/>
  <c r="Y3835" i="100"/>
  <c r="Y3836" i="100"/>
  <c r="Y3837" i="100"/>
  <c r="Y3838" i="100"/>
  <c r="Y3839" i="100"/>
  <c r="Y3840" i="100"/>
  <c r="Y3841" i="100"/>
  <c r="Y3842" i="100"/>
  <c r="Y3843" i="100"/>
  <c r="Y3844" i="100"/>
  <c r="Y3845" i="100"/>
  <c r="Y3846" i="100"/>
  <c r="Y3847" i="100"/>
  <c r="Y3848" i="100"/>
  <c r="Y3849" i="100"/>
  <c r="Y3850" i="100"/>
  <c r="Y3851" i="100"/>
  <c r="Y3852" i="100"/>
  <c r="Y3853" i="100"/>
  <c r="Y3854" i="100"/>
  <c r="Y3855" i="100"/>
  <c r="Y3856" i="100"/>
  <c r="Y3857" i="100"/>
  <c r="Y3858" i="100"/>
  <c r="Y3859" i="100"/>
  <c r="Y3860" i="100"/>
  <c r="Y3861" i="100"/>
  <c r="Y3862" i="100"/>
  <c r="Y3863" i="100"/>
  <c r="Y3864" i="100"/>
  <c r="Y3865" i="100"/>
  <c r="Y3866" i="100"/>
  <c r="Y3867" i="100"/>
  <c r="Y3868" i="100"/>
  <c r="Y3869" i="100"/>
  <c r="Y3870" i="100"/>
  <c r="Y3871" i="100"/>
  <c r="Y3872" i="100"/>
  <c r="Y3873" i="100"/>
  <c r="Y3874" i="100"/>
  <c r="Y3875" i="100"/>
  <c r="Y3876" i="100"/>
  <c r="Y3877" i="100"/>
  <c r="Y3878" i="100"/>
  <c r="Y3879" i="100"/>
  <c r="Y3880" i="100"/>
  <c r="Y3881" i="100"/>
  <c r="Y3882" i="100"/>
  <c r="Y3883" i="100"/>
  <c r="Y3884" i="100"/>
  <c r="Y3885" i="100"/>
  <c r="Y3886" i="100"/>
  <c r="Y3887" i="100"/>
  <c r="Y3888" i="100"/>
  <c r="Y3889" i="100"/>
  <c r="Y3890" i="100"/>
  <c r="Y3891" i="100"/>
  <c r="Y3892" i="100"/>
  <c r="Y3893" i="100"/>
  <c r="Y3894" i="100"/>
  <c r="Y3895" i="100"/>
  <c r="Y3896" i="100"/>
  <c r="Y3897" i="100"/>
  <c r="Y3898" i="100"/>
  <c r="Y3899" i="100"/>
  <c r="Y3900" i="100"/>
  <c r="Y3901" i="100"/>
  <c r="Y3902" i="100"/>
  <c r="Y3903" i="100"/>
  <c r="Y3904" i="100"/>
  <c r="Y3905" i="100"/>
  <c r="Y3906" i="100"/>
  <c r="Y3907" i="100"/>
  <c r="Y3908" i="100"/>
  <c r="Y3909" i="100"/>
  <c r="Y3910" i="100"/>
  <c r="Y3911" i="100"/>
  <c r="Y3912" i="100"/>
  <c r="Y3913" i="100"/>
  <c r="Y3914" i="100"/>
  <c r="Y3915" i="100"/>
  <c r="Y3916" i="100"/>
  <c r="Y3917" i="100"/>
  <c r="Y3918" i="100"/>
  <c r="Y3919" i="100"/>
  <c r="Y3920" i="100"/>
  <c r="Y3921" i="100"/>
  <c r="Y3922" i="100"/>
  <c r="Y3923" i="100"/>
  <c r="Y3924" i="100"/>
  <c r="Y3925" i="100"/>
  <c r="Y3926" i="100"/>
  <c r="Y3927" i="100"/>
  <c r="Y3928" i="100"/>
  <c r="Y3929" i="100"/>
  <c r="Y3930" i="100"/>
  <c r="Y3931" i="100"/>
  <c r="Y3932" i="100"/>
  <c r="Y3933" i="100"/>
  <c r="Y3934" i="100"/>
  <c r="Y3935" i="100"/>
  <c r="Y3936" i="100"/>
  <c r="Y3937" i="100"/>
  <c r="Y3938" i="100"/>
  <c r="Y3939" i="100"/>
  <c r="Y3940" i="100"/>
  <c r="Y3941" i="100"/>
  <c r="Y3942" i="100"/>
  <c r="Y3943" i="100"/>
  <c r="Y3944" i="100"/>
  <c r="Y3945" i="100"/>
  <c r="Y3946" i="100"/>
  <c r="Y3947" i="100"/>
  <c r="Y3948" i="100"/>
  <c r="Y3949" i="100"/>
  <c r="Y3950" i="100"/>
  <c r="Y3951" i="100"/>
  <c r="Y3952" i="100"/>
  <c r="Y3953" i="100"/>
  <c r="Y3954" i="100"/>
  <c r="Y3955" i="100"/>
  <c r="Y3956" i="100"/>
  <c r="Y3957" i="100"/>
  <c r="Y3958" i="100"/>
  <c r="Y3959" i="100"/>
  <c r="Y3960" i="100"/>
  <c r="Y3961" i="100"/>
  <c r="Y3962" i="100"/>
  <c r="Y3963" i="100"/>
  <c r="Y3964" i="100"/>
  <c r="Y3965" i="100"/>
  <c r="Y3966" i="100"/>
  <c r="Y3967" i="100"/>
  <c r="Y3968" i="100"/>
  <c r="Y3969" i="100"/>
  <c r="Y3970" i="100"/>
  <c r="Y3971" i="100"/>
  <c r="Y3972" i="100"/>
  <c r="Y3973" i="100"/>
  <c r="Y3974" i="100"/>
  <c r="Y3975" i="100"/>
  <c r="Y3976" i="100"/>
  <c r="Y3977" i="100"/>
  <c r="Y3978" i="100"/>
  <c r="Y3979" i="100"/>
  <c r="Y3980" i="100"/>
  <c r="Y3981" i="100"/>
  <c r="Y3982" i="100"/>
  <c r="Y3983" i="100"/>
  <c r="Y3984" i="100"/>
  <c r="Y3985" i="100"/>
  <c r="Y3986" i="100"/>
  <c r="Y3987" i="100"/>
  <c r="Y3988" i="100"/>
  <c r="Y3989" i="100"/>
  <c r="Y3990" i="100"/>
  <c r="Y3991" i="100"/>
  <c r="Y3992" i="100"/>
  <c r="Y3993" i="100"/>
  <c r="Y3994" i="100"/>
  <c r="Y3995" i="100"/>
  <c r="Y3996" i="100"/>
  <c r="Y3997" i="100"/>
  <c r="Y3998" i="100"/>
  <c r="Y3999" i="100"/>
  <c r="Y4000" i="100"/>
  <c r="Y4001" i="100"/>
  <c r="Y4002" i="100"/>
  <c r="Y4003" i="100"/>
  <c r="Y4004" i="100"/>
  <c r="Y4005" i="100"/>
  <c r="Y4006" i="100"/>
  <c r="Y4007" i="100"/>
  <c r="Y4008" i="100"/>
  <c r="Y4009" i="100"/>
  <c r="Y4010" i="100"/>
  <c r="Y4011" i="100"/>
  <c r="Y4012" i="100"/>
  <c r="Y4013" i="100"/>
  <c r="Y4014" i="100"/>
  <c r="Y4015" i="100"/>
  <c r="Y4016" i="100"/>
  <c r="Y4017" i="100"/>
  <c r="Y4018" i="100"/>
  <c r="Y4019" i="100"/>
  <c r="Y4020" i="100"/>
  <c r="Y4021" i="100"/>
  <c r="Y4022" i="100"/>
  <c r="Y4023" i="100"/>
  <c r="Y4024" i="100"/>
  <c r="Y4025" i="100"/>
  <c r="Y4026" i="100"/>
  <c r="Y4027" i="100"/>
  <c r="Y4028" i="100"/>
  <c r="Y4029" i="100"/>
  <c r="Y4030" i="100"/>
  <c r="Y4031" i="100"/>
  <c r="Y4032" i="100"/>
  <c r="Y4033" i="100"/>
  <c r="Y4034" i="100"/>
  <c r="Y4035" i="100"/>
  <c r="Y4036" i="100"/>
  <c r="Y4037" i="100"/>
  <c r="Y4038" i="100"/>
  <c r="Y4039" i="100"/>
  <c r="Y4040" i="100"/>
  <c r="Y4041" i="100"/>
  <c r="Y4042" i="100"/>
  <c r="Y4043" i="100"/>
  <c r="Y4044" i="100"/>
  <c r="Y4045" i="100"/>
  <c r="Y4046" i="100"/>
  <c r="Y4047" i="100"/>
  <c r="Y4048" i="100"/>
  <c r="Y4049" i="100"/>
  <c r="Y4050" i="100"/>
  <c r="Y4051" i="100"/>
  <c r="Y4052" i="100"/>
  <c r="Y4053" i="100"/>
  <c r="Y4054" i="100"/>
  <c r="Y4055" i="100"/>
  <c r="Y4056" i="100"/>
  <c r="Y4057" i="100"/>
  <c r="Y4058" i="100"/>
  <c r="Y4059" i="100"/>
  <c r="Y4060" i="100"/>
  <c r="Y4061" i="100"/>
  <c r="Y4062" i="100"/>
  <c r="Y4063" i="100"/>
  <c r="Y4064" i="100"/>
  <c r="Y4065" i="100"/>
  <c r="Y4066" i="100"/>
  <c r="Y4067" i="100"/>
  <c r="Y4068" i="100"/>
  <c r="Y4069" i="100"/>
  <c r="Y4070" i="100"/>
  <c r="Y4071" i="100"/>
  <c r="Y4072" i="100"/>
  <c r="Y4073" i="100"/>
  <c r="Y4074" i="100"/>
  <c r="Y4075" i="100"/>
  <c r="Y4076" i="100"/>
  <c r="Y4077" i="100"/>
  <c r="Y4078" i="100"/>
  <c r="Y4079" i="100"/>
  <c r="Y4080" i="100"/>
  <c r="Y4081" i="100"/>
  <c r="Y4082" i="100"/>
  <c r="Y4083" i="100"/>
  <c r="Y4084" i="100"/>
  <c r="Y4085" i="100"/>
  <c r="Y4086" i="100"/>
  <c r="Y4087" i="100"/>
  <c r="Y4088" i="100"/>
  <c r="Y4089" i="100"/>
  <c r="Y4090" i="100"/>
  <c r="Y4091" i="100"/>
  <c r="Y4092" i="100"/>
  <c r="Y4093" i="100"/>
  <c r="Y4094" i="100"/>
  <c r="Y4095" i="100"/>
  <c r="Y4096" i="100"/>
  <c r="Y4097" i="100"/>
  <c r="Y4098" i="100"/>
  <c r="Y4099" i="100"/>
  <c r="Y4100" i="100"/>
  <c r="Y4101" i="100"/>
  <c r="Y4102" i="100"/>
  <c r="Y4103" i="100"/>
  <c r="Y4104" i="100"/>
  <c r="Y4105" i="100"/>
  <c r="Y4106" i="100"/>
  <c r="Y4107" i="100"/>
  <c r="Y4108" i="100"/>
  <c r="Y4109" i="100"/>
  <c r="Y4110" i="100"/>
  <c r="Y4111" i="100"/>
  <c r="Y4112" i="100"/>
  <c r="Y4113" i="100"/>
  <c r="Y4114" i="100"/>
  <c r="Y4115" i="100"/>
  <c r="Y4116" i="100"/>
  <c r="Y4117" i="100"/>
  <c r="Y4118" i="100"/>
  <c r="Y4119" i="100"/>
  <c r="Y4120" i="100"/>
  <c r="Y4121" i="100"/>
  <c r="Y4122" i="100"/>
  <c r="Y4123" i="100"/>
  <c r="Y4124" i="100"/>
  <c r="Y4125" i="100"/>
  <c r="Y4126" i="100"/>
  <c r="Y4127" i="100"/>
  <c r="Y4128" i="100"/>
  <c r="Y4129" i="100"/>
  <c r="Y4130" i="100"/>
  <c r="Y4131" i="100"/>
  <c r="Y4132" i="100"/>
  <c r="Y4133" i="100"/>
  <c r="Y4134" i="100"/>
  <c r="Y911" i="100"/>
  <c r="Y912" i="100"/>
  <c r="Y913" i="100"/>
  <c r="Y914" i="100"/>
  <c r="Y915" i="100"/>
  <c r="Y916" i="100"/>
  <c r="Y917" i="100"/>
  <c r="Y918" i="100"/>
  <c r="Y919" i="100"/>
  <c r="Y920" i="100"/>
  <c r="Y921" i="100"/>
  <c r="Y922" i="100"/>
  <c r="Y923" i="100"/>
  <c r="Y924" i="100"/>
  <c r="Y925" i="100"/>
  <c r="Y926" i="100"/>
  <c r="Y927" i="100"/>
  <c r="Y928" i="100"/>
  <c r="Y929" i="100"/>
  <c r="Y930" i="100"/>
  <c r="Y931" i="100"/>
  <c r="Y932" i="100"/>
  <c r="Y933" i="100"/>
  <c r="Y934" i="100"/>
  <c r="Y935" i="100"/>
  <c r="Y936" i="100"/>
  <c r="Y937" i="100"/>
  <c r="Y938" i="100"/>
  <c r="Y939" i="100"/>
  <c r="Y940" i="100"/>
  <c r="Y941" i="100"/>
  <c r="Y942" i="100"/>
  <c r="Y943" i="100"/>
  <c r="Y944" i="100"/>
  <c r="Y945" i="100"/>
  <c r="Y946" i="100"/>
  <c r="Y947" i="100"/>
  <c r="Y948" i="100"/>
  <c r="Y949" i="100"/>
  <c r="Y950" i="100"/>
  <c r="Y951" i="100"/>
  <c r="Y952" i="100"/>
  <c r="Y953" i="100"/>
  <c r="Y954" i="100"/>
  <c r="Y955" i="100"/>
  <c r="Y956" i="100"/>
  <c r="Y957" i="100"/>
  <c r="Y958" i="100"/>
  <c r="Y959" i="100"/>
  <c r="Y960" i="100"/>
  <c r="Y961" i="100"/>
  <c r="Y962" i="100"/>
  <c r="Y963" i="100"/>
  <c r="Y964" i="100"/>
  <c r="Y965" i="100"/>
  <c r="Y966" i="100"/>
  <c r="Y967" i="100"/>
  <c r="Y968" i="100"/>
  <c r="Y969" i="100"/>
  <c r="X3" i="100"/>
  <c r="Q1" i="100"/>
  <c r="J1486" i="100"/>
  <c r="E1486" i="100" s="1"/>
  <c r="C5" i="4"/>
  <c r="J3062" i="100"/>
  <c r="J3061" i="100"/>
  <c r="J3060" i="100"/>
  <c r="J3059" i="100"/>
  <c r="J3058" i="100"/>
  <c r="J3057" i="100"/>
  <c r="J3056" i="100"/>
  <c r="J3055" i="100"/>
  <c r="J3054" i="100"/>
  <c r="J3053" i="100"/>
  <c r="J3052" i="100"/>
  <c r="J3051" i="100"/>
  <c r="J3050" i="100"/>
  <c r="J3049" i="100"/>
  <c r="J3048" i="100"/>
  <c r="J3047" i="100"/>
  <c r="J3046" i="100"/>
  <c r="J3045" i="100"/>
  <c r="J3044" i="100"/>
  <c r="J3043" i="100"/>
  <c r="J3042" i="100"/>
  <c r="J3041" i="100"/>
  <c r="J3040" i="100"/>
  <c r="J3039" i="100"/>
  <c r="J3038" i="100"/>
  <c r="J3037" i="100"/>
  <c r="J3036" i="100"/>
  <c r="J3035" i="100"/>
  <c r="J3034" i="100"/>
  <c r="J3033" i="100"/>
  <c r="J3032" i="100"/>
  <c r="J3031" i="100"/>
  <c r="J3030" i="100"/>
  <c r="J3029" i="100"/>
  <c r="J3028" i="100"/>
  <c r="J3027" i="100"/>
  <c r="J3026" i="100"/>
  <c r="J3025" i="100"/>
  <c r="J3024" i="100"/>
  <c r="J3023" i="100"/>
  <c r="J3022" i="100"/>
  <c r="J3021" i="100"/>
  <c r="J3020" i="100"/>
  <c r="J3019" i="100"/>
  <c r="J3018" i="100"/>
  <c r="J3017" i="100"/>
  <c r="J3016" i="100"/>
  <c r="J3015" i="100"/>
  <c r="J3014" i="100"/>
  <c r="J3013" i="100"/>
  <c r="J3012" i="100"/>
  <c r="J3011" i="100"/>
  <c r="J3010" i="100"/>
  <c r="J3009" i="100"/>
  <c r="J3008" i="100"/>
  <c r="J3007" i="100"/>
  <c r="J3006" i="100"/>
  <c r="J3005" i="100"/>
  <c r="J3004" i="100"/>
  <c r="J3003" i="100"/>
  <c r="J3002" i="100"/>
  <c r="J3001" i="100"/>
  <c r="J3000" i="100"/>
  <c r="J2999" i="100"/>
  <c r="J2998" i="100"/>
  <c r="J2997" i="100"/>
  <c r="J2996" i="100"/>
  <c r="J2995" i="100"/>
  <c r="J2994" i="100"/>
  <c r="J2993" i="100"/>
  <c r="J2992" i="100"/>
  <c r="J2991" i="100"/>
  <c r="J2990" i="100"/>
  <c r="J2989" i="100"/>
  <c r="J2988" i="100"/>
  <c r="J2987" i="100"/>
  <c r="J2986" i="100"/>
  <c r="J2985" i="100"/>
  <c r="J2984" i="100"/>
  <c r="J2983" i="100"/>
  <c r="J2982" i="100"/>
  <c r="J2981" i="100"/>
  <c r="J2980" i="100"/>
  <c r="J2979" i="100"/>
  <c r="J2978" i="100"/>
  <c r="J2977" i="100"/>
  <c r="J2976" i="100"/>
  <c r="J2975" i="100"/>
  <c r="J2974" i="100"/>
  <c r="J2973" i="100"/>
  <c r="J2972" i="100"/>
  <c r="J2971" i="100"/>
  <c r="J2970" i="100"/>
  <c r="J2969" i="100"/>
  <c r="J2968" i="100"/>
  <c r="J2967" i="100"/>
  <c r="J2966" i="100"/>
  <c r="J2965" i="100"/>
  <c r="J2964" i="100"/>
  <c r="J2963" i="100"/>
  <c r="J2962" i="100"/>
  <c r="J2961" i="100"/>
  <c r="J2960" i="100"/>
  <c r="J2959" i="100"/>
  <c r="J2958" i="100"/>
  <c r="J2957" i="100"/>
  <c r="J2956" i="100"/>
  <c r="J2955" i="100"/>
  <c r="J2954" i="100"/>
  <c r="J2953" i="100"/>
  <c r="J2952" i="100"/>
  <c r="J2951" i="100"/>
  <c r="J2950" i="100"/>
  <c r="J2949" i="100"/>
  <c r="J2948" i="100"/>
  <c r="J2947" i="100"/>
  <c r="J2946" i="100"/>
  <c r="J2945" i="100"/>
  <c r="J2944" i="100"/>
  <c r="J2943" i="100"/>
  <c r="J2942" i="100"/>
  <c r="J2941" i="100"/>
  <c r="J2940" i="100"/>
  <c r="J2939" i="100"/>
  <c r="J2938" i="100"/>
  <c r="J2937" i="100"/>
  <c r="J2936" i="100"/>
  <c r="J2935" i="100"/>
  <c r="J2934" i="100"/>
  <c r="J2933" i="100"/>
  <c r="J2932" i="100"/>
  <c r="J2931" i="100"/>
  <c r="J2930" i="100"/>
  <c r="J2929" i="100"/>
  <c r="J2928" i="100"/>
  <c r="J2927" i="100"/>
  <c r="J2926" i="100"/>
  <c r="J2925" i="100"/>
  <c r="J2924" i="100"/>
  <c r="J2923" i="100"/>
  <c r="J2922" i="100"/>
  <c r="J2921" i="100"/>
  <c r="J2920" i="100"/>
  <c r="J2919" i="100"/>
  <c r="J2918" i="100"/>
  <c r="J2917" i="100"/>
  <c r="J2916" i="100"/>
  <c r="J2915" i="100"/>
  <c r="J2914" i="100"/>
  <c r="J2913" i="100"/>
  <c r="J2912" i="100"/>
  <c r="J2911" i="100"/>
  <c r="J2910" i="100"/>
  <c r="J2909" i="100"/>
  <c r="J2908" i="100"/>
  <c r="J2907" i="100"/>
  <c r="J2906" i="100"/>
  <c r="J2905" i="100"/>
  <c r="J2904" i="100"/>
  <c r="J2903" i="100"/>
  <c r="J2902" i="100"/>
  <c r="J2901" i="100"/>
  <c r="J2900" i="100"/>
  <c r="J2899" i="100"/>
  <c r="J2898" i="100"/>
  <c r="J2897" i="100"/>
  <c r="J2896" i="100"/>
  <c r="J2895" i="100"/>
  <c r="J2894" i="100"/>
  <c r="J2893" i="100"/>
  <c r="J2892" i="100"/>
  <c r="J2891" i="100"/>
  <c r="J2890" i="100"/>
  <c r="J2889" i="100"/>
  <c r="J2888" i="100"/>
  <c r="J2887" i="100"/>
  <c r="J2886" i="100"/>
  <c r="J2885" i="100"/>
  <c r="J2884" i="100"/>
  <c r="J2883" i="100"/>
  <c r="J2882" i="100"/>
  <c r="J2881" i="100"/>
  <c r="J2880" i="100"/>
  <c r="J2879" i="100"/>
  <c r="J2878" i="100"/>
  <c r="J2877" i="100"/>
  <c r="J2876" i="100"/>
  <c r="J2875" i="100"/>
  <c r="J2874" i="100"/>
  <c r="J2873" i="100"/>
  <c r="J2872" i="100"/>
  <c r="J2871" i="100"/>
  <c r="J2870" i="100"/>
  <c r="J2869" i="100"/>
  <c r="J2868" i="100"/>
  <c r="J2867" i="100"/>
  <c r="J2866" i="100"/>
  <c r="J2865" i="100"/>
  <c r="J2864" i="100"/>
  <c r="J2863" i="100"/>
  <c r="J2862" i="100"/>
  <c r="J2861" i="100"/>
  <c r="J2860" i="100"/>
  <c r="J2859" i="100"/>
  <c r="J2858" i="100"/>
  <c r="J2857" i="100"/>
  <c r="J2856" i="100"/>
  <c r="J2855" i="100"/>
  <c r="J2854" i="100"/>
  <c r="J2853" i="100"/>
  <c r="J2852" i="100"/>
  <c r="J2851" i="100"/>
  <c r="J2850" i="100"/>
  <c r="J2849" i="100"/>
  <c r="J2848" i="100"/>
  <c r="J2847" i="100"/>
  <c r="J2846" i="100"/>
  <c r="J2845" i="100"/>
  <c r="J2844" i="100"/>
  <c r="J2843" i="100"/>
  <c r="J2842" i="100"/>
  <c r="J2841" i="100"/>
  <c r="J2840" i="100"/>
  <c r="J2839" i="100"/>
  <c r="J2838" i="100"/>
  <c r="J2837" i="100"/>
  <c r="J2836" i="100"/>
  <c r="J2835" i="100"/>
  <c r="J2834" i="100"/>
  <c r="J2833" i="100"/>
  <c r="J2832" i="100"/>
  <c r="J2831" i="100"/>
  <c r="J2830" i="100"/>
  <c r="J2829" i="100"/>
  <c r="J2828" i="100"/>
  <c r="J2827" i="100"/>
  <c r="J2826" i="100"/>
  <c r="J2825" i="100"/>
  <c r="J2824" i="100"/>
  <c r="J2823" i="100"/>
  <c r="J2822" i="100"/>
  <c r="J2821" i="100"/>
  <c r="J2820" i="100"/>
  <c r="J2819" i="100"/>
  <c r="J2818" i="100"/>
  <c r="J2817" i="100"/>
  <c r="J2816" i="100"/>
  <c r="J2815" i="100"/>
  <c r="J2814" i="100"/>
  <c r="J2813" i="100"/>
  <c r="J2812" i="100"/>
  <c r="J2811" i="100"/>
  <c r="J2810" i="100"/>
  <c r="J2809" i="100"/>
  <c r="J2808" i="100"/>
  <c r="J2807" i="100"/>
  <c r="J2806" i="100"/>
  <c r="J2805" i="100"/>
  <c r="J2804" i="100"/>
  <c r="J2803" i="100"/>
  <c r="J2802" i="100"/>
  <c r="J2801" i="100"/>
  <c r="J2800" i="100"/>
  <c r="J2799" i="100"/>
  <c r="J2798" i="100"/>
  <c r="J2797" i="100"/>
  <c r="J2796" i="100"/>
  <c r="J2795" i="100"/>
  <c r="J2794" i="100"/>
  <c r="J2793" i="100"/>
  <c r="J2792" i="100"/>
  <c r="J2791" i="100"/>
  <c r="J2790" i="100"/>
  <c r="J2789" i="100"/>
  <c r="J2788" i="100"/>
  <c r="J2787" i="100"/>
  <c r="J2786" i="100"/>
  <c r="J2785" i="100"/>
  <c r="J2784" i="100"/>
  <c r="J2783" i="100"/>
  <c r="J2782" i="100"/>
  <c r="J2781" i="100"/>
  <c r="J2780" i="100"/>
  <c r="J2779" i="100"/>
  <c r="J2778" i="100"/>
  <c r="J2777" i="100"/>
  <c r="J2776" i="100"/>
  <c r="J2775" i="100"/>
  <c r="J2774" i="100"/>
  <c r="J2773" i="100"/>
  <c r="J2772" i="100"/>
  <c r="J2771" i="100"/>
  <c r="J2770" i="100"/>
  <c r="J2769" i="100"/>
  <c r="J2768" i="100"/>
  <c r="J2767" i="100"/>
  <c r="J2766" i="100"/>
  <c r="J2765" i="100"/>
  <c r="J2764" i="100"/>
  <c r="J2763" i="100"/>
  <c r="J2762" i="100"/>
  <c r="J2761" i="100"/>
  <c r="J2760" i="100"/>
  <c r="J2759" i="100"/>
  <c r="J2758" i="100"/>
  <c r="J2757" i="100"/>
  <c r="J2756" i="100"/>
  <c r="J2755" i="100"/>
  <c r="J2754" i="100"/>
  <c r="J2753" i="100"/>
  <c r="J2752" i="100"/>
  <c r="J2751" i="100"/>
  <c r="J2750" i="100"/>
  <c r="J2749" i="100"/>
  <c r="J2748" i="100"/>
  <c r="J2747" i="100"/>
  <c r="J2746" i="100"/>
  <c r="J2745" i="100"/>
  <c r="J2744" i="100"/>
  <c r="J2743" i="100"/>
  <c r="J2742" i="100"/>
  <c r="J2741" i="100"/>
  <c r="J2740" i="100"/>
  <c r="J2739" i="100"/>
  <c r="J2738" i="100"/>
  <c r="J2737" i="100"/>
  <c r="J2736" i="100"/>
  <c r="J2735" i="100"/>
  <c r="J2734" i="100"/>
  <c r="J2733" i="100"/>
  <c r="J2732" i="100"/>
  <c r="J2731" i="100"/>
  <c r="J2730" i="100"/>
  <c r="J2729" i="100"/>
  <c r="J2728" i="100"/>
  <c r="J2727" i="100"/>
  <c r="J2726" i="100"/>
  <c r="J2725" i="100"/>
  <c r="J2724" i="100"/>
  <c r="J2723" i="100"/>
  <c r="J2722" i="100"/>
  <c r="J2721" i="100"/>
  <c r="J2720" i="100"/>
  <c r="J2719" i="100"/>
  <c r="J2718" i="100"/>
  <c r="J2717" i="100"/>
  <c r="J2716" i="100"/>
  <c r="J2715" i="100"/>
  <c r="J2714" i="100"/>
  <c r="J2713" i="100"/>
  <c r="J2712" i="100"/>
  <c r="J2711" i="100"/>
  <c r="J2710" i="100"/>
  <c r="J2709" i="100"/>
  <c r="J2708" i="100"/>
  <c r="J2707" i="100"/>
  <c r="J2706" i="100"/>
  <c r="J2705" i="100"/>
  <c r="J2704" i="100"/>
  <c r="J2703" i="100"/>
  <c r="J2702" i="100"/>
  <c r="J2701" i="100"/>
  <c r="J2700" i="100"/>
  <c r="J2699" i="100"/>
  <c r="J2698" i="100"/>
  <c r="J2697" i="100"/>
  <c r="J2696" i="100"/>
  <c r="J2695" i="100"/>
  <c r="J2694" i="100"/>
  <c r="J2693" i="100"/>
  <c r="J2692" i="100"/>
  <c r="J2691" i="100"/>
  <c r="J2690" i="100"/>
  <c r="J2689" i="100"/>
  <c r="J2688" i="100"/>
  <c r="J2687" i="100"/>
  <c r="J2686" i="100"/>
  <c r="J2685" i="100"/>
  <c r="J2684" i="100"/>
  <c r="J2683" i="100"/>
  <c r="J2682" i="100"/>
  <c r="J2681" i="100"/>
  <c r="J2680" i="100"/>
  <c r="J2679" i="100"/>
  <c r="J2678" i="100"/>
  <c r="J2677" i="100"/>
  <c r="J2676" i="100"/>
  <c r="J2675" i="100"/>
  <c r="J2674" i="100"/>
  <c r="J2673" i="100"/>
  <c r="J2672" i="100"/>
  <c r="J2671" i="100"/>
  <c r="J2670" i="100"/>
  <c r="J2669" i="100"/>
  <c r="J2668" i="100"/>
  <c r="J2667" i="100"/>
  <c r="J2666" i="100"/>
  <c r="J2665" i="100"/>
  <c r="J2664" i="100"/>
  <c r="J2663" i="100"/>
  <c r="J2662" i="100"/>
  <c r="J2661" i="100"/>
  <c r="J2660" i="100"/>
  <c r="J2659" i="100"/>
  <c r="J2658" i="100"/>
  <c r="J2657" i="100"/>
  <c r="J2656" i="100"/>
  <c r="J2655" i="100"/>
  <c r="J2654" i="100"/>
  <c r="J2653" i="100"/>
  <c r="J2652" i="100"/>
  <c r="J2651" i="100"/>
  <c r="J2650" i="100"/>
  <c r="J2649" i="100"/>
  <c r="J2648" i="100"/>
  <c r="J2647" i="100"/>
  <c r="J2646" i="100"/>
  <c r="J2645" i="100"/>
  <c r="J2644" i="100"/>
  <c r="J2643" i="100"/>
  <c r="J2642" i="100"/>
  <c r="J2641" i="100"/>
  <c r="J2640" i="100"/>
  <c r="J2639" i="100"/>
  <c r="J2638" i="100"/>
  <c r="J2637" i="100"/>
  <c r="J2636" i="100"/>
  <c r="J2635" i="100"/>
  <c r="J2634" i="100"/>
  <c r="J2633" i="100"/>
  <c r="J2632" i="100"/>
  <c r="J2631" i="100"/>
  <c r="J2630" i="100"/>
  <c r="J2629" i="100"/>
  <c r="J2628" i="100"/>
  <c r="J2627" i="100"/>
  <c r="J2626" i="100"/>
  <c r="J2625" i="100"/>
  <c r="J2624" i="100"/>
  <c r="J2623" i="100"/>
  <c r="J2622" i="100"/>
  <c r="J2621" i="100"/>
  <c r="J2620" i="100"/>
  <c r="J2619" i="100"/>
  <c r="J2618" i="100"/>
  <c r="J2617" i="100"/>
  <c r="J2616" i="100"/>
  <c r="J2615" i="100"/>
  <c r="J2614" i="100"/>
  <c r="J2613" i="100"/>
  <c r="J2612" i="100"/>
  <c r="J2611" i="100"/>
  <c r="J2610" i="100"/>
  <c r="J2609" i="100"/>
  <c r="J2608" i="100"/>
  <c r="J2607" i="100"/>
  <c r="J2606" i="100"/>
  <c r="J2605" i="100"/>
  <c r="J2604" i="100"/>
  <c r="J2603" i="100"/>
  <c r="J2602" i="100"/>
  <c r="J2601" i="100"/>
  <c r="J2600" i="100"/>
  <c r="J2599" i="100"/>
  <c r="J2598" i="100"/>
  <c r="J2597" i="100"/>
  <c r="J2596" i="100"/>
  <c r="J2595" i="100"/>
  <c r="J2594" i="100"/>
  <c r="J2593" i="100"/>
  <c r="J2592" i="100"/>
  <c r="J2591" i="100"/>
  <c r="J2590" i="100"/>
  <c r="J2589" i="100"/>
  <c r="J2588" i="100"/>
  <c r="J2587" i="100"/>
  <c r="J2586" i="100"/>
  <c r="J2585" i="100"/>
  <c r="J2584" i="100"/>
  <c r="J2583" i="100"/>
  <c r="J2582" i="100"/>
  <c r="J2581" i="100"/>
  <c r="J2580" i="100"/>
  <c r="J2579" i="100"/>
  <c r="J2578" i="100"/>
  <c r="J2577" i="100"/>
  <c r="J2576" i="100"/>
  <c r="J2575" i="100"/>
  <c r="J2574" i="100"/>
  <c r="J2573" i="100"/>
  <c r="J2572" i="100"/>
  <c r="J2571" i="100"/>
  <c r="J2570" i="100"/>
  <c r="J2569" i="100"/>
  <c r="J2568" i="100"/>
  <c r="J2567" i="100"/>
  <c r="J2566" i="100"/>
  <c r="J2565" i="100"/>
  <c r="J2564" i="100"/>
  <c r="J2563" i="100"/>
  <c r="J2562" i="100"/>
  <c r="J2561" i="100"/>
  <c r="J2560" i="100"/>
  <c r="J2559" i="100"/>
  <c r="J2558" i="100"/>
  <c r="J2557" i="100"/>
  <c r="J2556" i="100"/>
  <c r="J2555" i="100"/>
  <c r="J2554" i="100"/>
  <c r="J2553" i="100"/>
  <c r="J2552" i="100"/>
  <c r="J2551" i="100"/>
  <c r="J2550" i="100"/>
  <c r="J2549" i="100"/>
  <c r="J2548" i="100"/>
  <c r="J2547" i="100"/>
  <c r="J2546" i="100"/>
  <c r="J2545" i="100"/>
  <c r="J2544" i="100"/>
  <c r="J2543" i="100"/>
  <c r="J2542" i="100"/>
  <c r="J2541" i="100"/>
  <c r="J2540" i="100"/>
  <c r="J2539" i="100"/>
  <c r="J2538" i="100"/>
  <c r="J2537" i="100"/>
  <c r="J2536" i="100"/>
  <c r="J2535" i="100"/>
  <c r="J2534" i="100"/>
  <c r="J2533" i="100"/>
  <c r="J2532" i="100"/>
  <c r="J2531" i="100"/>
  <c r="J2530" i="100"/>
  <c r="J2529" i="100"/>
  <c r="J2528" i="100"/>
  <c r="J2527" i="100"/>
  <c r="J2526" i="100"/>
  <c r="J2525" i="100"/>
  <c r="J2524" i="100"/>
  <c r="J2523" i="100"/>
  <c r="J2522" i="100"/>
  <c r="J2521" i="100"/>
  <c r="J2520" i="100"/>
  <c r="J2519" i="100"/>
  <c r="J2518" i="100"/>
  <c r="J2517" i="100"/>
  <c r="J2516" i="100"/>
  <c r="J2515" i="100"/>
  <c r="J2514" i="100"/>
  <c r="J2513" i="100"/>
  <c r="J2512" i="100"/>
  <c r="J2511" i="100"/>
  <c r="J2510" i="100"/>
  <c r="J2509" i="100"/>
  <c r="J2508" i="100"/>
  <c r="J2507" i="100"/>
  <c r="J2506" i="100"/>
  <c r="J2505" i="100"/>
  <c r="J2504" i="100"/>
  <c r="J2503" i="100"/>
  <c r="J2502" i="100"/>
  <c r="J2501" i="100"/>
  <c r="J2500" i="100"/>
  <c r="J2499" i="100"/>
  <c r="J2498" i="100"/>
  <c r="J2497" i="100"/>
  <c r="J2496" i="100"/>
  <c r="J2495" i="100"/>
  <c r="J2494" i="100"/>
  <c r="J2493" i="100"/>
  <c r="J2492" i="100"/>
  <c r="J2491" i="100"/>
  <c r="J2490" i="100"/>
  <c r="J2489" i="100"/>
  <c r="J2488" i="100"/>
  <c r="J2487" i="100"/>
  <c r="J2486" i="100"/>
  <c r="J2485" i="100"/>
  <c r="J2484" i="100"/>
  <c r="J2483" i="100"/>
  <c r="J2482" i="100"/>
  <c r="J2481" i="100"/>
  <c r="J2480" i="100"/>
  <c r="J2479" i="100"/>
  <c r="J2478" i="100"/>
  <c r="J2477" i="100"/>
  <c r="J2476" i="100"/>
  <c r="J2475" i="100"/>
  <c r="J2474" i="100"/>
  <c r="J2473" i="100"/>
  <c r="J2472" i="100"/>
  <c r="J2471" i="100"/>
  <c r="J2470" i="100"/>
  <c r="J2469" i="100"/>
  <c r="J2468" i="100"/>
  <c r="J2467" i="100"/>
  <c r="J2466" i="100"/>
  <c r="J2465" i="100"/>
  <c r="J2464" i="100"/>
  <c r="J2463" i="100"/>
  <c r="J2462" i="100"/>
  <c r="J2461" i="100"/>
  <c r="J2460" i="100"/>
  <c r="J2459" i="100"/>
  <c r="J2458" i="100"/>
  <c r="J2457" i="100"/>
  <c r="J2456" i="100"/>
  <c r="J2455" i="100"/>
  <c r="J2454" i="100"/>
  <c r="J2453" i="100"/>
  <c r="J2452" i="100"/>
  <c r="J2451" i="100"/>
  <c r="J2450" i="100"/>
  <c r="J2449" i="100"/>
  <c r="J2448" i="100"/>
  <c r="J2447" i="100"/>
  <c r="J2446" i="100"/>
  <c r="J2445" i="100"/>
  <c r="J2444" i="100"/>
  <c r="J2443" i="100"/>
  <c r="J2442" i="100"/>
  <c r="J2441" i="100"/>
  <c r="J2440" i="100"/>
  <c r="J2439" i="100"/>
  <c r="J2438" i="100"/>
  <c r="J2437" i="100"/>
  <c r="J2436" i="100"/>
  <c r="J2435" i="100"/>
  <c r="J2434" i="100"/>
  <c r="J2433" i="100"/>
  <c r="J2432" i="100"/>
  <c r="J2431" i="100"/>
  <c r="J2430" i="100"/>
  <c r="J2429" i="100"/>
  <c r="J2428" i="100"/>
  <c r="J2427" i="100"/>
  <c r="J2426" i="100"/>
  <c r="J2425" i="100"/>
  <c r="J2424" i="100"/>
  <c r="J2423" i="100"/>
  <c r="J2422" i="100"/>
  <c r="J2421" i="100"/>
  <c r="J2420" i="100"/>
  <c r="J2419" i="100"/>
  <c r="J2418" i="100"/>
  <c r="J2417" i="100"/>
  <c r="J2416" i="100"/>
  <c r="J2415" i="100"/>
  <c r="J2414" i="100"/>
  <c r="J2413" i="100"/>
  <c r="J2412" i="100"/>
  <c r="J2411" i="100"/>
  <c r="J2410" i="100"/>
  <c r="J2409" i="100"/>
  <c r="J2408" i="100"/>
  <c r="J2407" i="100"/>
  <c r="J2406" i="100"/>
  <c r="J2405" i="100"/>
  <c r="J2404" i="100"/>
  <c r="J2403" i="100"/>
  <c r="J2402" i="100"/>
  <c r="J2401" i="100"/>
  <c r="J2400" i="100"/>
  <c r="J2399" i="100"/>
  <c r="J2398" i="100"/>
  <c r="J2397" i="100"/>
  <c r="J2396" i="100"/>
  <c r="J2395" i="100"/>
  <c r="J2394" i="100"/>
  <c r="J2393" i="100"/>
  <c r="J2392" i="100"/>
  <c r="J2391" i="100"/>
  <c r="J2390" i="100"/>
  <c r="J2389" i="100"/>
  <c r="J2388" i="100"/>
  <c r="J2387" i="100"/>
  <c r="J2386" i="100"/>
  <c r="J2385" i="100"/>
  <c r="J2384" i="100"/>
  <c r="J2383" i="100"/>
  <c r="J2382" i="100"/>
  <c r="J2381" i="100"/>
  <c r="J2380" i="100"/>
  <c r="J2379" i="100"/>
  <c r="J2378" i="100"/>
  <c r="J2377" i="100"/>
  <c r="J2376" i="100"/>
  <c r="J2375" i="100"/>
  <c r="J2374" i="100"/>
  <c r="J2373" i="100"/>
  <c r="J2372" i="100"/>
  <c r="J2371" i="100"/>
  <c r="J2370" i="100"/>
  <c r="J2369" i="100"/>
  <c r="J2368" i="100"/>
  <c r="J2367" i="100"/>
  <c r="J2366" i="100"/>
  <c r="J2365" i="100"/>
  <c r="J2364" i="100"/>
  <c r="J2363" i="100"/>
  <c r="J2362" i="100"/>
  <c r="J2361" i="100"/>
  <c r="J2360" i="100"/>
  <c r="J2359" i="100"/>
  <c r="J2358" i="100"/>
  <c r="J2357" i="100"/>
  <c r="J2356" i="100"/>
  <c r="J2355" i="100"/>
  <c r="J2354" i="100"/>
  <c r="J2353" i="100"/>
  <c r="J2352" i="100"/>
  <c r="J2351" i="100"/>
  <c r="J2350" i="100"/>
  <c r="J2349" i="100"/>
  <c r="J2348" i="100"/>
  <c r="J2347" i="100"/>
  <c r="J2346" i="100"/>
  <c r="J2345" i="100"/>
  <c r="J2344" i="100"/>
  <c r="J2343" i="100"/>
  <c r="J2342" i="100"/>
  <c r="J2341" i="100"/>
  <c r="J2340" i="100"/>
  <c r="J2339" i="100"/>
  <c r="J2338" i="100"/>
  <c r="J2337" i="100"/>
  <c r="J2336" i="100"/>
  <c r="J2335" i="100"/>
  <c r="J2334" i="100"/>
  <c r="J2333" i="100"/>
  <c r="J2332" i="100"/>
  <c r="J2331" i="100"/>
  <c r="J2330" i="100"/>
  <c r="J2329" i="100"/>
  <c r="J2328" i="100"/>
  <c r="J2327" i="100"/>
  <c r="J2326" i="100"/>
  <c r="J2325" i="100"/>
  <c r="J2324" i="100"/>
  <c r="J2323" i="100"/>
  <c r="J2322" i="100"/>
  <c r="J2321" i="100"/>
  <c r="J2320" i="100"/>
  <c r="J2319" i="100"/>
  <c r="J2318" i="100"/>
  <c r="J2317" i="100"/>
  <c r="J2316" i="100"/>
  <c r="J2315" i="100"/>
  <c r="J2314" i="100"/>
  <c r="J2313" i="100"/>
  <c r="J2312" i="100"/>
  <c r="J2311" i="100"/>
  <c r="J2310" i="100"/>
  <c r="J2309" i="100"/>
  <c r="J2308" i="100"/>
  <c r="J2307" i="100"/>
  <c r="J2306" i="100"/>
  <c r="J2305" i="100"/>
  <c r="J2304" i="100"/>
  <c r="J2303" i="100"/>
  <c r="J2302" i="100"/>
  <c r="J2301" i="100"/>
  <c r="J2300" i="100"/>
  <c r="J2299" i="100"/>
  <c r="J2298" i="100"/>
  <c r="J2297" i="100"/>
  <c r="J2296" i="100"/>
  <c r="J2295" i="100"/>
  <c r="J2294" i="100"/>
  <c r="J2293" i="100"/>
  <c r="J2292" i="100"/>
  <c r="J2291" i="100"/>
  <c r="J2290" i="100"/>
  <c r="J2289" i="100"/>
  <c r="J2288" i="100"/>
  <c r="J2287" i="100"/>
  <c r="J2286" i="100"/>
  <c r="J2285" i="100"/>
  <c r="J2284" i="100"/>
  <c r="J2283" i="100"/>
  <c r="J2282" i="100"/>
  <c r="J2281" i="100"/>
  <c r="J2280" i="100"/>
  <c r="J2279" i="100"/>
  <c r="J2278" i="100"/>
  <c r="J2277" i="100"/>
  <c r="J2276" i="100"/>
  <c r="J2275" i="100"/>
  <c r="J2274" i="100"/>
  <c r="J2273" i="100"/>
  <c r="J2272" i="100"/>
  <c r="J2271" i="100"/>
  <c r="J2270" i="100"/>
  <c r="J2269" i="100"/>
  <c r="J2268" i="100"/>
  <c r="J2267" i="100"/>
  <c r="J2266" i="100"/>
  <c r="J2265" i="100"/>
  <c r="J2264" i="100"/>
  <c r="J2263" i="100"/>
  <c r="J2262" i="100"/>
  <c r="J2261" i="100"/>
  <c r="J2260" i="100"/>
  <c r="J2259" i="100"/>
  <c r="J2258" i="100"/>
  <c r="J2257" i="100"/>
  <c r="J2256" i="100"/>
  <c r="J2255" i="100"/>
  <c r="J2254" i="100"/>
  <c r="J2253" i="100"/>
  <c r="J2252" i="100"/>
  <c r="J2251" i="100"/>
  <c r="J2250" i="100"/>
  <c r="J2249" i="100"/>
  <c r="J2248" i="100"/>
  <c r="J2247" i="100"/>
  <c r="J2246" i="100"/>
  <c r="J2245" i="100"/>
  <c r="J2244" i="100"/>
  <c r="J2243" i="100"/>
  <c r="J2242" i="100"/>
  <c r="J2241" i="100"/>
  <c r="J2240" i="100"/>
  <c r="J2239" i="100"/>
  <c r="J2238" i="100"/>
  <c r="J2237" i="100"/>
  <c r="J2236" i="100"/>
  <c r="J2235" i="100"/>
  <c r="J2234" i="100"/>
  <c r="J2233" i="100"/>
  <c r="J2232" i="100"/>
  <c r="J2231" i="100"/>
  <c r="J2230" i="100"/>
  <c r="J2229" i="100"/>
  <c r="J2228" i="100"/>
  <c r="J2227" i="100"/>
  <c r="J2226" i="100"/>
  <c r="J2225" i="100"/>
  <c r="J2224" i="100"/>
  <c r="J2223" i="100"/>
  <c r="J2222" i="100"/>
  <c r="J2221" i="100"/>
  <c r="J2220" i="100"/>
  <c r="J2219" i="100"/>
  <c r="J2218" i="100"/>
  <c r="J2217" i="100"/>
  <c r="J2216" i="100"/>
  <c r="J2215" i="100"/>
  <c r="J2214" i="100"/>
  <c r="J2213" i="100"/>
  <c r="J2212" i="100"/>
  <c r="J2211" i="100"/>
  <c r="J2210" i="100"/>
  <c r="J2209" i="100"/>
  <c r="J2208" i="100"/>
  <c r="J2207" i="100"/>
  <c r="J2206" i="100"/>
  <c r="J2205" i="100"/>
  <c r="J2204" i="100"/>
  <c r="J2203" i="100"/>
  <c r="J2202" i="100"/>
  <c r="J2201" i="100"/>
  <c r="J2200" i="100"/>
  <c r="J2199" i="100"/>
  <c r="J2198" i="100"/>
  <c r="J2197" i="100"/>
  <c r="J2196" i="100"/>
  <c r="J2195" i="100"/>
  <c r="J2194" i="100"/>
  <c r="J2193" i="100"/>
  <c r="J2192" i="100"/>
  <c r="J2191" i="100"/>
  <c r="J2190" i="100"/>
  <c r="J2189" i="100"/>
  <c r="J2188" i="100"/>
  <c r="J2187" i="100"/>
  <c r="J2186" i="100"/>
  <c r="J2185" i="100"/>
  <c r="J2184" i="100"/>
  <c r="J2183" i="100"/>
  <c r="J2182" i="100"/>
  <c r="J2181" i="100"/>
  <c r="J2180" i="100"/>
  <c r="J2179" i="100"/>
  <c r="J2178" i="100"/>
  <c r="J2177" i="100"/>
  <c r="J2176" i="100"/>
  <c r="J2175" i="100"/>
  <c r="J2174" i="100"/>
  <c r="J2173" i="100"/>
  <c r="J2172" i="100"/>
  <c r="J2171" i="100"/>
  <c r="J2170" i="100"/>
  <c r="J2169" i="100"/>
  <c r="J2168" i="100"/>
  <c r="J2167" i="100"/>
  <c r="J2166" i="100"/>
  <c r="J2165" i="100"/>
  <c r="J2164" i="100"/>
  <c r="J2163" i="100"/>
  <c r="J2162" i="100"/>
  <c r="J2161" i="100"/>
  <c r="J2160" i="100"/>
  <c r="J2159" i="100"/>
  <c r="J2158" i="100"/>
  <c r="J2157" i="100"/>
  <c r="J2156" i="100"/>
  <c r="J2155" i="100"/>
  <c r="J2154" i="100"/>
  <c r="J2153" i="100"/>
  <c r="J2152" i="100"/>
  <c r="J2151" i="100"/>
  <c r="J2150" i="100"/>
  <c r="J2149" i="100"/>
  <c r="J2148" i="100"/>
  <c r="J2147" i="100"/>
  <c r="J2146" i="100"/>
  <c r="J2145" i="100"/>
  <c r="J2144" i="100"/>
  <c r="J2143" i="100"/>
  <c r="J2142" i="100"/>
  <c r="J2141" i="100"/>
  <c r="J2140" i="100"/>
  <c r="J2139" i="100"/>
  <c r="J2138" i="100"/>
  <c r="J2137" i="100"/>
  <c r="J2136" i="100"/>
  <c r="J2135" i="100"/>
  <c r="J2134" i="100"/>
  <c r="J2133" i="100"/>
  <c r="J2132" i="100"/>
  <c r="J2131" i="100"/>
  <c r="J2130" i="100"/>
  <c r="J2129" i="100"/>
  <c r="J2128" i="100"/>
  <c r="J2127" i="100"/>
  <c r="J2126" i="100"/>
  <c r="J2125" i="100"/>
  <c r="J2124" i="100"/>
  <c r="J2123" i="100"/>
  <c r="J2122" i="100"/>
  <c r="J2121" i="100"/>
  <c r="J2120" i="100"/>
  <c r="J2119" i="100"/>
  <c r="J2118" i="100"/>
  <c r="J2117" i="100"/>
  <c r="J2116" i="100"/>
  <c r="J2115" i="100"/>
  <c r="J2114" i="100"/>
  <c r="J2113" i="100"/>
  <c r="J2112" i="100"/>
  <c r="J2111" i="100"/>
  <c r="J2110" i="100"/>
  <c r="J2109" i="100"/>
  <c r="J2108" i="100"/>
  <c r="J2107" i="100"/>
  <c r="J2106" i="100"/>
  <c r="J2105" i="100"/>
  <c r="J2104" i="100"/>
  <c r="J2103" i="100"/>
  <c r="J2102" i="100"/>
  <c r="J2101" i="100"/>
  <c r="J2100" i="100"/>
  <c r="J2099" i="100"/>
  <c r="J2098" i="100"/>
  <c r="J2097" i="100"/>
  <c r="J2096" i="100"/>
  <c r="J2095" i="100"/>
  <c r="J2094" i="100"/>
  <c r="J2093" i="100"/>
  <c r="J2092" i="100"/>
  <c r="J2091" i="100"/>
  <c r="J2090" i="100"/>
  <c r="J2089" i="100"/>
  <c r="J2088" i="100"/>
  <c r="J2087" i="100"/>
  <c r="J2086" i="100"/>
  <c r="J2085" i="100"/>
  <c r="J2084" i="100"/>
  <c r="J2083" i="100"/>
  <c r="J2082" i="100"/>
  <c r="J2081" i="100"/>
  <c r="J2080" i="100"/>
  <c r="J2079" i="100"/>
  <c r="J2078" i="100"/>
  <c r="J2077" i="100"/>
  <c r="J2076" i="100"/>
  <c r="J2075" i="100"/>
  <c r="J2074" i="100"/>
  <c r="J2073" i="100"/>
  <c r="J2072" i="100"/>
  <c r="J2071" i="100"/>
  <c r="J2070" i="100"/>
  <c r="J2069" i="100"/>
  <c r="J2068" i="100"/>
  <c r="J2067" i="100"/>
  <c r="J2066" i="100"/>
  <c r="J2065" i="100"/>
  <c r="J2064" i="100"/>
  <c r="J2063" i="100"/>
  <c r="J2062" i="100"/>
  <c r="J2061" i="100"/>
  <c r="J2060" i="100"/>
  <c r="J2059" i="100"/>
  <c r="J2058" i="100"/>
  <c r="J2057" i="100"/>
  <c r="J2056" i="100"/>
  <c r="J2055" i="100"/>
  <c r="J2054" i="100"/>
  <c r="J2053" i="100"/>
  <c r="J2052" i="100"/>
  <c r="J2051" i="100"/>
  <c r="J2050" i="100"/>
  <c r="J2049" i="100"/>
  <c r="J2048" i="100"/>
  <c r="J2047" i="100"/>
  <c r="J2046" i="100"/>
  <c r="J2045" i="100"/>
  <c r="J2044" i="100"/>
  <c r="J2043" i="100"/>
  <c r="J2042" i="100"/>
  <c r="J2041" i="100"/>
  <c r="J2040" i="100"/>
  <c r="J2039" i="100"/>
  <c r="J2038" i="100"/>
  <c r="J2037" i="100"/>
  <c r="J2036" i="100"/>
  <c r="J2035" i="100"/>
  <c r="J2034" i="100"/>
  <c r="J2033" i="100"/>
  <c r="J2032" i="100"/>
  <c r="J2031" i="100"/>
  <c r="J2030" i="100"/>
  <c r="J2029" i="100"/>
  <c r="J2028" i="100"/>
  <c r="J2027" i="100"/>
  <c r="J2026" i="100"/>
  <c r="J2025" i="100"/>
  <c r="J2024" i="100"/>
  <c r="J2023" i="100"/>
  <c r="J2022" i="100"/>
  <c r="J2021" i="100"/>
  <c r="J2020" i="100"/>
  <c r="J2019" i="100"/>
  <c r="J2018" i="100"/>
  <c r="J2017" i="100"/>
  <c r="J2016" i="100"/>
  <c r="J2015" i="100"/>
  <c r="J2014" i="100"/>
  <c r="J2013" i="100"/>
  <c r="J2012" i="100"/>
  <c r="J2011" i="100"/>
  <c r="J2010" i="100"/>
  <c r="J2009" i="100"/>
  <c r="J2008" i="100"/>
  <c r="J2007" i="100"/>
  <c r="J2006" i="100"/>
  <c r="J2005" i="100"/>
  <c r="J2004" i="100"/>
  <c r="J2003" i="100"/>
  <c r="J2002" i="100"/>
  <c r="J2001" i="100"/>
  <c r="J2000" i="100"/>
  <c r="J1999" i="100"/>
  <c r="J1998" i="100"/>
  <c r="J1997" i="100"/>
  <c r="J1996" i="100"/>
  <c r="J1995" i="100"/>
  <c r="J1994" i="100"/>
  <c r="J1993" i="100"/>
  <c r="J1992" i="100"/>
  <c r="J1991" i="100"/>
  <c r="J1990" i="100"/>
  <c r="J1989" i="100"/>
  <c r="J1988" i="100"/>
  <c r="J1987" i="100"/>
  <c r="J1986" i="100"/>
  <c r="J1985" i="100"/>
  <c r="J1984" i="100"/>
  <c r="J1983" i="100"/>
  <c r="J1982" i="100"/>
  <c r="J1981" i="100"/>
  <c r="J1980" i="100"/>
  <c r="J1979" i="100"/>
  <c r="J1978" i="100"/>
  <c r="J1977" i="100"/>
  <c r="J1976" i="100"/>
  <c r="J1975" i="100"/>
  <c r="J1974" i="100"/>
  <c r="J1973" i="100"/>
  <c r="J1972" i="100"/>
  <c r="J1971" i="100"/>
  <c r="J1970" i="100"/>
  <c r="J1969" i="100"/>
  <c r="J1968" i="100"/>
  <c r="J1967" i="100"/>
  <c r="J1966" i="100"/>
  <c r="J1965" i="100"/>
  <c r="J1964" i="100"/>
  <c r="J1963" i="100"/>
  <c r="J1962" i="100"/>
  <c r="J1961" i="100"/>
  <c r="J1960" i="100"/>
  <c r="J1959" i="100"/>
  <c r="J1958" i="100"/>
  <c r="J1957" i="100"/>
  <c r="J1956" i="100"/>
  <c r="J1955" i="100"/>
  <c r="J1954" i="100"/>
  <c r="J1953" i="100"/>
  <c r="J1952" i="100"/>
  <c r="J1951" i="100"/>
  <c r="J1950" i="100"/>
  <c r="J1949" i="100"/>
  <c r="J1948" i="100"/>
  <c r="J1947" i="100"/>
  <c r="J1946" i="100"/>
  <c r="J1945" i="100"/>
  <c r="J1944" i="100"/>
  <c r="J1943" i="100"/>
  <c r="J1942" i="100"/>
  <c r="J1941" i="100"/>
  <c r="J1940" i="100"/>
  <c r="J1939" i="100"/>
  <c r="J1938" i="100"/>
  <c r="J1937" i="100"/>
  <c r="J1936" i="100"/>
  <c r="J1935" i="100"/>
  <c r="J1934" i="100"/>
  <c r="J1933" i="100"/>
  <c r="J1932" i="100"/>
  <c r="J1931" i="100"/>
  <c r="J1930" i="100"/>
  <c r="J1929" i="100"/>
  <c r="J1928" i="100"/>
  <c r="J1927" i="100"/>
  <c r="J1926" i="100"/>
  <c r="J1925" i="100"/>
  <c r="J1924" i="100"/>
  <c r="J1923" i="100"/>
  <c r="J1922" i="100"/>
  <c r="J1921" i="100"/>
  <c r="J1920" i="100"/>
  <c r="J1919" i="100"/>
  <c r="J1918" i="100"/>
  <c r="J1917" i="100"/>
  <c r="J1916" i="100"/>
  <c r="J1915" i="100"/>
  <c r="J1914" i="100"/>
  <c r="J1913" i="100"/>
  <c r="J1912" i="100"/>
  <c r="J1911" i="100"/>
  <c r="J1910" i="100"/>
  <c r="J1909" i="100"/>
  <c r="J1908" i="100"/>
  <c r="J1907" i="100"/>
  <c r="J1906" i="100"/>
  <c r="J1905" i="100"/>
  <c r="J1904" i="100"/>
  <c r="J1903" i="100"/>
  <c r="J1902" i="100"/>
  <c r="J1901" i="100"/>
  <c r="J1900" i="100"/>
  <c r="J1899" i="100"/>
  <c r="J1898" i="100"/>
  <c r="J1897" i="100"/>
  <c r="J1896" i="100"/>
  <c r="J1895" i="100"/>
  <c r="J1894" i="100"/>
  <c r="J1893" i="100"/>
  <c r="J1892" i="100"/>
  <c r="J1891" i="100"/>
  <c r="J1890" i="100"/>
  <c r="J1889" i="100"/>
  <c r="J1888" i="100"/>
  <c r="J1887" i="100"/>
  <c r="J1886" i="100"/>
  <c r="J1885" i="100"/>
  <c r="J1884" i="100"/>
  <c r="J1883" i="100"/>
  <c r="J1882" i="100"/>
  <c r="J1881" i="100"/>
  <c r="J1880" i="100"/>
  <c r="J1879" i="100"/>
  <c r="J1878" i="100"/>
  <c r="J1877" i="100"/>
  <c r="J1876" i="100"/>
  <c r="J1875" i="100"/>
  <c r="J1874" i="100"/>
  <c r="J1873" i="100"/>
  <c r="J1872" i="100"/>
  <c r="J1871" i="100"/>
  <c r="J1870" i="100"/>
  <c r="J1869" i="100"/>
  <c r="J1868" i="100"/>
  <c r="J1867" i="100"/>
  <c r="J1866" i="100"/>
  <c r="J1865" i="100"/>
  <c r="J1864" i="100"/>
  <c r="J1863" i="100"/>
  <c r="J1862" i="100"/>
  <c r="J1861" i="100"/>
  <c r="J1860" i="100"/>
  <c r="J1859" i="100"/>
  <c r="J1858" i="100"/>
  <c r="J1857" i="100"/>
  <c r="J1856" i="100"/>
  <c r="J1855" i="100"/>
  <c r="J1854" i="100"/>
  <c r="J1853" i="100"/>
  <c r="J1852" i="100"/>
  <c r="J1851" i="100"/>
  <c r="J1850" i="100"/>
  <c r="J1849" i="100"/>
  <c r="J1848" i="100"/>
  <c r="J1847" i="100"/>
  <c r="J1846" i="100"/>
  <c r="J1845" i="100"/>
  <c r="J1844" i="100"/>
  <c r="J1843" i="100"/>
  <c r="J1842" i="100"/>
  <c r="J1841" i="100"/>
  <c r="J1840" i="100"/>
  <c r="J1839" i="100"/>
  <c r="J1838" i="100"/>
  <c r="J1837" i="100"/>
  <c r="J1836" i="100"/>
  <c r="J1835" i="100"/>
  <c r="J1834" i="100"/>
  <c r="J1833" i="100"/>
  <c r="J1832" i="100"/>
  <c r="J1831" i="100"/>
  <c r="J1830" i="100"/>
  <c r="J1829" i="100"/>
  <c r="J1828" i="100"/>
  <c r="J1827" i="100"/>
  <c r="J1826" i="100"/>
  <c r="J1825" i="100"/>
  <c r="J1824" i="100"/>
  <c r="J1823" i="100"/>
  <c r="J1822" i="100"/>
  <c r="J1821" i="100"/>
  <c r="J1820" i="100"/>
  <c r="J1819" i="100"/>
  <c r="J1818" i="100"/>
  <c r="J1817" i="100"/>
  <c r="J1816" i="100"/>
  <c r="J1815" i="100"/>
  <c r="J1814" i="100"/>
  <c r="J1813" i="100"/>
  <c r="J1812" i="100"/>
  <c r="J1811" i="100"/>
  <c r="J1810" i="100"/>
  <c r="J1809" i="100"/>
  <c r="J1808" i="100"/>
  <c r="J1807" i="100"/>
  <c r="J1806" i="100"/>
  <c r="J1805" i="100"/>
  <c r="J1804" i="100"/>
  <c r="J1803" i="100"/>
  <c r="J1802" i="100"/>
  <c r="J1801" i="100"/>
  <c r="J1800" i="100"/>
  <c r="J1799" i="100"/>
  <c r="J1798" i="100"/>
  <c r="J1797" i="100"/>
  <c r="J1796" i="100"/>
  <c r="J1795" i="100"/>
  <c r="J1794" i="100"/>
  <c r="J1793" i="100"/>
  <c r="J1792" i="100"/>
  <c r="J1791" i="100"/>
  <c r="J1790" i="100"/>
  <c r="J1789" i="100"/>
  <c r="J1788" i="100"/>
  <c r="J1787" i="100"/>
  <c r="J1786" i="100"/>
  <c r="J1785" i="100"/>
  <c r="J1784" i="100"/>
  <c r="J1783" i="100"/>
  <c r="J1782" i="100"/>
  <c r="J1781" i="100"/>
  <c r="J1780" i="100"/>
  <c r="J1779" i="100"/>
  <c r="J1778" i="100"/>
  <c r="J1777" i="100"/>
  <c r="J1776" i="100"/>
  <c r="J1775" i="100"/>
  <c r="J1774" i="100"/>
  <c r="J1773" i="100"/>
  <c r="J1772" i="100"/>
  <c r="J1771" i="100"/>
  <c r="J1770" i="100"/>
  <c r="J1769" i="100"/>
  <c r="J1768" i="100"/>
  <c r="J1767" i="100"/>
  <c r="J1766" i="100"/>
  <c r="J1765" i="100"/>
  <c r="J1764" i="100"/>
  <c r="J1763" i="100"/>
  <c r="J1762" i="100"/>
  <c r="J1761" i="100"/>
  <c r="J1760" i="100"/>
  <c r="J1759" i="100"/>
  <c r="J1758" i="100"/>
  <c r="J1757" i="100"/>
  <c r="J1756" i="100"/>
  <c r="J1755" i="100"/>
  <c r="J1754" i="100"/>
  <c r="J1753" i="100"/>
  <c r="J1752" i="100"/>
  <c r="J1751" i="100"/>
  <c r="J1750" i="100"/>
  <c r="J1749" i="100"/>
  <c r="J1748" i="100"/>
  <c r="J1747" i="100"/>
  <c r="J1746" i="100"/>
  <c r="J1745" i="100"/>
  <c r="J1744" i="100"/>
  <c r="J1743" i="100"/>
  <c r="J1742" i="100"/>
  <c r="J1741" i="100"/>
  <c r="E1741" i="100"/>
  <c r="J1740" i="100"/>
  <c r="E1740" i="100"/>
  <c r="J1739" i="100"/>
  <c r="E1739" i="100"/>
  <c r="J1738" i="100"/>
  <c r="E1738" i="100"/>
  <c r="J1737" i="100"/>
  <c r="E1737" i="100"/>
  <c r="J1736" i="100"/>
  <c r="E1736" i="100"/>
  <c r="J1735" i="100"/>
  <c r="E1735" i="100"/>
  <c r="J1734" i="100"/>
  <c r="E1734" i="100"/>
  <c r="J1733" i="100"/>
  <c r="E1733" i="100"/>
  <c r="J1732" i="100"/>
  <c r="E1732" i="100"/>
  <c r="J1731" i="100"/>
  <c r="E1731" i="100"/>
  <c r="J1730" i="100"/>
  <c r="E1730" i="100"/>
  <c r="J1729" i="100"/>
  <c r="E1729" i="100"/>
  <c r="J1728" i="100"/>
  <c r="E1728" i="100"/>
  <c r="J1727" i="100"/>
  <c r="E1727" i="100"/>
  <c r="J1726" i="100"/>
  <c r="E1726" i="100"/>
  <c r="J1725" i="100"/>
  <c r="E1725" i="100"/>
  <c r="J1724" i="100"/>
  <c r="E1724" i="100"/>
  <c r="J1723" i="100"/>
  <c r="E1723" i="100"/>
  <c r="J1722" i="100"/>
  <c r="E1722" i="100"/>
  <c r="J1721" i="100"/>
  <c r="E1721" i="100"/>
  <c r="J1720" i="100"/>
  <c r="E1720" i="100"/>
  <c r="J1719" i="100"/>
  <c r="E1719" i="100"/>
  <c r="J1718" i="100"/>
  <c r="E1718" i="100"/>
  <c r="J1717" i="100"/>
  <c r="E1717" i="100"/>
  <c r="J1716" i="100"/>
  <c r="E1716" i="100"/>
  <c r="J1715" i="100"/>
  <c r="E1715" i="100"/>
  <c r="J1714" i="100"/>
  <c r="E1714" i="100"/>
  <c r="J1713" i="100"/>
  <c r="E1713" i="100"/>
  <c r="J1712" i="100"/>
  <c r="E1712" i="100"/>
  <c r="J1711" i="100"/>
  <c r="E1711" i="100"/>
  <c r="J1710" i="100"/>
  <c r="E1710" i="100"/>
  <c r="J1709" i="100"/>
  <c r="E1709" i="100"/>
  <c r="J1708" i="100"/>
  <c r="E1708" i="100"/>
  <c r="J1707" i="100"/>
  <c r="E1707" i="100"/>
  <c r="J1706" i="100"/>
  <c r="E1706" i="100"/>
  <c r="J1705" i="100"/>
  <c r="E1705" i="100"/>
  <c r="J1704" i="100"/>
  <c r="E1704" i="100"/>
  <c r="J1703" i="100"/>
  <c r="E1703" i="100"/>
  <c r="J1702" i="100"/>
  <c r="E1702" i="100"/>
  <c r="J1701" i="100"/>
  <c r="E1701" i="100"/>
  <c r="J1700" i="100"/>
  <c r="E1700" i="100"/>
  <c r="J1699" i="100"/>
  <c r="E1699" i="100"/>
  <c r="J1698" i="100"/>
  <c r="E1698" i="100"/>
  <c r="J1697" i="100"/>
  <c r="E1697" i="100"/>
  <c r="J1696" i="100"/>
  <c r="E1696" i="100"/>
  <c r="J1695" i="100"/>
  <c r="E1695" i="100"/>
  <c r="J1694" i="100"/>
  <c r="E1694" i="100"/>
  <c r="J1693" i="100"/>
  <c r="E1693" i="100"/>
  <c r="J1692" i="100"/>
  <c r="E1692" i="100"/>
  <c r="J1691" i="100"/>
  <c r="E1691" i="100"/>
  <c r="J1690" i="100"/>
  <c r="E1690" i="100"/>
  <c r="J1689" i="100"/>
  <c r="E1689" i="100"/>
  <c r="J1688" i="100"/>
  <c r="E1688" i="100"/>
  <c r="J1687" i="100"/>
  <c r="E1687" i="100"/>
  <c r="J1686" i="100"/>
  <c r="E1686" i="100"/>
  <c r="J1685" i="100"/>
  <c r="E1685" i="100"/>
  <c r="J1684" i="100"/>
  <c r="E1684" i="100"/>
  <c r="J1683" i="100"/>
  <c r="E1683" i="100"/>
  <c r="J1682" i="100"/>
  <c r="E1682" i="100"/>
  <c r="J1681" i="100"/>
  <c r="E1681" i="100"/>
  <c r="J1680" i="100"/>
  <c r="E1680" i="100"/>
  <c r="J1679" i="100"/>
  <c r="E1679" i="100"/>
  <c r="J1678" i="100"/>
  <c r="E1678" i="100"/>
  <c r="J1677" i="100"/>
  <c r="E1677" i="100"/>
  <c r="J1676" i="100"/>
  <c r="E1676" i="100"/>
  <c r="J1675" i="100"/>
  <c r="E1675" i="100"/>
  <c r="J1674" i="100"/>
  <c r="E1674" i="100"/>
  <c r="J1673" i="100"/>
  <c r="E1673" i="100"/>
  <c r="J1672" i="100"/>
  <c r="E1672" i="100"/>
  <c r="J1671" i="100"/>
  <c r="E1671" i="100"/>
  <c r="J1670" i="100"/>
  <c r="E1670" i="100"/>
  <c r="J1669" i="100"/>
  <c r="E1669" i="100"/>
  <c r="J1668" i="100"/>
  <c r="E1668" i="100"/>
  <c r="J1667" i="100"/>
  <c r="E1667" i="100"/>
  <c r="J1666" i="100"/>
  <c r="E1666" i="100"/>
  <c r="J1665" i="100"/>
  <c r="E1665" i="100"/>
  <c r="J1664" i="100"/>
  <c r="E1664" i="100"/>
  <c r="J1663" i="100"/>
  <c r="E1663" i="100"/>
  <c r="J1662" i="100"/>
  <c r="E1662" i="100"/>
  <c r="J1661" i="100"/>
  <c r="E1661" i="100"/>
  <c r="J1660" i="100"/>
  <c r="E1660" i="100"/>
  <c r="J1659" i="100"/>
  <c r="E1659" i="100"/>
  <c r="J1658" i="100"/>
  <c r="E1658" i="100"/>
  <c r="J1657" i="100"/>
  <c r="E1657" i="100"/>
  <c r="J1656" i="100"/>
  <c r="E1656" i="100"/>
  <c r="J1655" i="100"/>
  <c r="E1655" i="100"/>
  <c r="J1654" i="100"/>
  <c r="E1654" i="100"/>
  <c r="J1653" i="100"/>
  <c r="E1653" i="100"/>
  <c r="J1652" i="100"/>
  <c r="E1652" i="100"/>
  <c r="J1651" i="100"/>
  <c r="E1651" i="100"/>
  <c r="J1650" i="100"/>
  <c r="E1650" i="100"/>
  <c r="J1649" i="100"/>
  <c r="E1649" i="100"/>
  <c r="J1648" i="100"/>
  <c r="E1648" i="100"/>
  <c r="J1647" i="100"/>
  <c r="E1647" i="100"/>
  <c r="J1646" i="100"/>
  <c r="E1646" i="100"/>
  <c r="J1645" i="100"/>
  <c r="E1645" i="100"/>
  <c r="J1644" i="100"/>
  <c r="E1644" i="100"/>
  <c r="J1643" i="100"/>
  <c r="E1643" i="100"/>
  <c r="J1642" i="100"/>
  <c r="E1642" i="100"/>
  <c r="J1641" i="100"/>
  <c r="E1641" i="100"/>
  <c r="J1640" i="100"/>
  <c r="E1640" i="100"/>
  <c r="J1639" i="100"/>
  <c r="E1639" i="100"/>
  <c r="J1638" i="100"/>
  <c r="E1638" i="100"/>
  <c r="J1637" i="100"/>
  <c r="E1637" i="100"/>
  <c r="J1636" i="100"/>
  <c r="E1636" i="100"/>
  <c r="J1635" i="100"/>
  <c r="E1635" i="100"/>
  <c r="J1634" i="100"/>
  <c r="E1634" i="100"/>
  <c r="J1633" i="100"/>
  <c r="E1633" i="100"/>
  <c r="J1632" i="100"/>
  <c r="E1632" i="100"/>
  <c r="J1631" i="100"/>
  <c r="E1631" i="100"/>
  <c r="J1630" i="100"/>
  <c r="E1630" i="100"/>
  <c r="J1629" i="100"/>
  <c r="E1629" i="100"/>
  <c r="J1628" i="100"/>
  <c r="E1628" i="100"/>
  <c r="J1627" i="100"/>
  <c r="E1627" i="100"/>
  <c r="J1626" i="100"/>
  <c r="E1626" i="100"/>
  <c r="J1625" i="100"/>
  <c r="E1625" i="100"/>
  <c r="J1624" i="100"/>
  <c r="E1624" i="100"/>
  <c r="J1623" i="100"/>
  <c r="E1623" i="100"/>
  <c r="J1622" i="100"/>
  <c r="E1622" i="100"/>
  <c r="J1621" i="100"/>
  <c r="E1621" i="100"/>
  <c r="J1620" i="100"/>
  <c r="E1620" i="100"/>
  <c r="J1619" i="100"/>
  <c r="E1619" i="100"/>
  <c r="J1618" i="100"/>
  <c r="E1618" i="100"/>
  <c r="J1617" i="100"/>
  <c r="E1617" i="100"/>
  <c r="J1616" i="100"/>
  <c r="E1616" i="100"/>
  <c r="J1615" i="100"/>
  <c r="E1615" i="100"/>
  <c r="J1614" i="100"/>
  <c r="E1614" i="100"/>
  <c r="J1613" i="100"/>
  <c r="E1613" i="100"/>
  <c r="J1612" i="100"/>
  <c r="E1612" i="100"/>
  <c r="J1611" i="100"/>
  <c r="E1611" i="100"/>
  <c r="J1610" i="100"/>
  <c r="E1610" i="100"/>
  <c r="J1609" i="100"/>
  <c r="E1609" i="100"/>
  <c r="J1608" i="100"/>
  <c r="E1608" i="100"/>
  <c r="J1607" i="100"/>
  <c r="E1607" i="100"/>
  <c r="J1606" i="100"/>
  <c r="E1606" i="100"/>
  <c r="J1605" i="100"/>
  <c r="E1605" i="100"/>
  <c r="J1604" i="100"/>
  <c r="E1604" i="100"/>
  <c r="J1603" i="100"/>
  <c r="E1603" i="100"/>
  <c r="J1602" i="100"/>
  <c r="E1602" i="100"/>
  <c r="J1601" i="100"/>
  <c r="E1601" i="100"/>
  <c r="J1600" i="100"/>
  <c r="E1600" i="100"/>
  <c r="J1599" i="100"/>
  <c r="E1599" i="100"/>
  <c r="J1598" i="100"/>
  <c r="E1598" i="100"/>
  <c r="J1597" i="100"/>
  <c r="E1597" i="100"/>
  <c r="J1596" i="100"/>
  <c r="E1596" i="100"/>
  <c r="J1595" i="100"/>
  <c r="E1595" i="100"/>
  <c r="J1594" i="100"/>
  <c r="E1594" i="100"/>
  <c r="J1593" i="100"/>
  <c r="E1593" i="100"/>
  <c r="J1592" i="100"/>
  <c r="E1592" i="100"/>
  <c r="J1591" i="100"/>
  <c r="E1591" i="100"/>
  <c r="J1590" i="100"/>
  <c r="E1590" i="100"/>
  <c r="J1589" i="100"/>
  <c r="E1589" i="100"/>
  <c r="J1588" i="100"/>
  <c r="E1588" i="100"/>
  <c r="J1587" i="100"/>
  <c r="E1587" i="100"/>
  <c r="J1586" i="100"/>
  <c r="E1586" i="100"/>
  <c r="J1585" i="100"/>
  <c r="E1585" i="100"/>
  <c r="J1584" i="100"/>
  <c r="E1584" i="100"/>
  <c r="J1583" i="100"/>
  <c r="E1583" i="100"/>
  <c r="J1582" i="100"/>
  <c r="E1582" i="100"/>
  <c r="J1581" i="100"/>
  <c r="E1581" i="100"/>
  <c r="J1580" i="100"/>
  <c r="E1580" i="100"/>
  <c r="J1579" i="100"/>
  <c r="E1579" i="100"/>
  <c r="J1578" i="100"/>
  <c r="E1578" i="100"/>
  <c r="J1577" i="100"/>
  <c r="E1577" i="100"/>
  <c r="J1576" i="100"/>
  <c r="E1576" i="100"/>
  <c r="J1575" i="100"/>
  <c r="E1575" i="100"/>
  <c r="J1574" i="100"/>
  <c r="E1574" i="100"/>
  <c r="J1573" i="100"/>
  <c r="E1573" i="100"/>
  <c r="J1572" i="100"/>
  <c r="E1572" i="100"/>
  <c r="J1571" i="100"/>
  <c r="E1571" i="100"/>
  <c r="J1570" i="100"/>
  <c r="E1570" i="100"/>
  <c r="J1569" i="100"/>
  <c r="E1569" i="100"/>
  <c r="J1568" i="100"/>
  <c r="E1568" i="100"/>
  <c r="J1567" i="100"/>
  <c r="E1567" i="100"/>
  <c r="J1566" i="100"/>
  <c r="E1566" i="100"/>
  <c r="J1565" i="100"/>
  <c r="E1565" i="100"/>
  <c r="J1564" i="100"/>
  <c r="E1564" i="100"/>
  <c r="J1563" i="100"/>
  <c r="E1563" i="100"/>
  <c r="J1562" i="100"/>
  <c r="E1562" i="100"/>
  <c r="J1561" i="100"/>
  <c r="E1561" i="100"/>
  <c r="J1560" i="100"/>
  <c r="E1560" i="100"/>
  <c r="J1559" i="100"/>
  <c r="E1559" i="100"/>
  <c r="J1558" i="100"/>
  <c r="E1558" i="100"/>
  <c r="J1557" i="100"/>
  <c r="E1557" i="100"/>
  <c r="J1556" i="100"/>
  <c r="E1556" i="100"/>
  <c r="J1555" i="100"/>
  <c r="E1555" i="100"/>
  <c r="J1554" i="100"/>
  <c r="E1554" i="100"/>
  <c r="J1553" i="100"/>
  <c r="E1553" i="100"/>
  <c r="J1552" i="100"/>
  <c r="E1552" i="100"/>
  <c r="J1551" i="100"/>
  <c r="E1551" i="100"/>
  <c r="J1550" i="100"/>
  <c r="E1550" i="100"/>
  <c r="J1549" i="100"/>
  <c r="E1549" i="100"/>
  <c r="J1548" i="100"/>
  <c r="E1548" i="100"/>
  <c r="J1547" i="100"/>
  <c r="E1547" i="100"/>
  <c r="J1546" i="100"/>
  <c r="E1546" i="100"/>
  <c r="J1545" i="100"/>
  <c r="E1545" i="100"/>
  <c r="J1544" i="100"/>
  <c r="E1544" i="100"/>
  <c r="J1543" i="100"/>
  <c r="E1543" i="100"/>
  <c r="J1542" i="100"/>
  <c r="E1542" i="100"/>
  <c r="J1541" i="100"/>
  <c r="E1541" i="100"/>
  <c r="J1540" i="100"/>
  <c r="E1540" i="100"/>
  <c r="J1539" i="100"/>
  <c r="E1539" i="100"/>
  <c r="J1538" i="100"/>
  <c r="E1538" i="100"/>
  <c r="J1537" i="100"/>
  <c r="E1537" i="100"/>
  <c r="J1536" i="100"/>
  <c r="E1536" i="100"/>
  <c r="J1535" i="100"/>
  <c r="E1535" i="100"/>
  <c r="J1534" i="100"/>
  <c r="E1534" i="100"/>
  <c r="J1533" i="100"/>
  <c r="E1533" i="100"/>
  <c r="J1532" i="100"/>
  <c r="E1532" i="100"/>
  <c r="J1531" i="100"/>
  <c r="E1531" i="100"/>
  <c r="J1530" i="100"/>
  <c r="E1530" i="100"/>
  <c r="J1529" i="100"/>
  <c r="E1529" i="100"/>
  <c r="J1528" i="100"/>
  <c r="E1528" i="100"/>
  <c r="J1527" i="100"/>
  <c r="E1527" i="100"/>
  <c r="J1526" i="100"/>
  <c r="E1526" i="100"/>
  <c r="J1525" i="100"/>
  <c r="E1525" i="100"/>
  <c r="J1524" i="100"/>
  <c r="E1524" i="100"/>
  <c r="J1523" i="100"/>
  <c r="E1523" i="100"/>
  <c r="J1522" i="100"/>
  <c r="E1522" i="100"/>
  <c r="J1521" i="100"/>
  <c r="E1521" i="100"/>
  <c r="J1520" i="100"/>
  <c r="E1520" i="100"/>
  <c r="J1519" i="100"/>
  <c r="E1519" i="100"/>
  <c r="J1518" i="100"/>
  <c r="E1518" i="100"/>
  <c r="J1517" i="100"/>
  <c r="E1517" i="100"/>
  <c r="J1516" i="100"/>
  <c r="E1516" i="100"/>
  <c r="J1515" i="100"/>
  <c r="E1515" i="100"/>
  <c r="J1514" i="100"/>
  <c r="E1514" i="100"/>
  <c r="J1513" i="100"/>
  <c r="E1513" i="100"/>
  <c r="J1512" i="100"/>
  <c r="E1512" i="100"/>
  <c r="J1511" i="100"/>
  <c r="E1511" i="100"/>
  <c r="J1510" i="100"/>
  <c r="E1510" i="100"/>
  <c r="J1509" i="100"/>
  <c r="E1509" i="100"/>
  <c r="J1508" i="100"/>
  <c r="E1508" i="100"/>
  <c r="J1507" i="100"/>
  <c r="E1507" i="100"/>
  <c r="J1506" i="100"/>
  <c r="E1506" i="100"/>
  <c r="J1505" i="100"/>
  <c r="E1505" i="100"/>
  <c r="J1504" i="100"/>
  <c r="E1504" i="100"/>
  <c r="J1503" i="100"/>
  <c r="E1503" i="100"/>
  <c r="J1502" i="100"/>
  <c r="E1502" i="100"/>
  <c r="J1501" i="100"/>
  <c r="E1501" i="100"/>
  <c r="J1500" i="100"/>
  <c r="E1500" i="100"/>
  <c r="J1499" i="100"/>
  <c r="E1499" i="100"/>
  <c r="J1498" i="100"/>
  <c r="E1498" i="100"/>
  <c r="J1497" i="100"/>
  <c r="E1497" i="100"/>
  <c r="J1496" i="100"/>
  <c r="E1496" i="100"/>
  <c r="J1495" i="100"/>
  <c r="E1495" i="100"/>
  <c r="J1494" i="100"/>
  <c r="E1494" i="100"/>
  <c r="J1493" i="100"/>
  <c r="E1493" i="100"/>
  <c r="J1492" i="100"/>
  <c r="E1492" i="100"/>
  <c r="J1491" i="100"/>
  <c r="E1491" i="100"/>
  <c r="J1490" i="100"/>
  <c r="E1490" i="100"/>
  <c r="J1489" i="100"/>
  <c r="E1489" i="100"/>
  <c r="J1488" i="100"/>
  <c r="E1488" i="100"/>
  <c r="J1487" i="100"/>
  <c r="E1487" i="100"/>
  <c r="J1485" i="100"/>
  <c r="E1485" i="100"/>
  <c r="J1484" i="100"/>
  <c r="E1484" i="100"/>
  <c r="J1483" i="100"/>
  <c r="E1483" i="100"/>
  <c r="J1482" i="100"/>
  <c r="E1482" i="100"/>
  <c r="J1481" i="100"/>
  <c r="E1481" i="100"/>
  <c r="J1480" i="100"/>
  <c r="E1480" i="100"/>
  <c r="J1479" i="100"/>
  <c r="E1479" i="100"/>
  <c r="J1478" i="100"/>
  <c r="E1478" i="100"/>
  <c r="J1477" i="100"/>
  <c r="E1477" i="100"/>
  <c r="J1476" i="100"/>
  <c r="E1476" i="100"/>
  <c r="J1475" i="100"/>
  <c r="E1475" i="100"/>
  <c r="J1474" i="100"/>
  <c r="E1474" i="100"/>
  <c r="J1473" i="100"/>
  <c r="E1473" i="100"/>
  <c r="J1472" i="100"/>
  <c r="E1472" i="100"/>
  <c r="J1471" i="100"/>
  <c r="E1471" i="100"/>
  <c r="J1470" i="100"/>
  <c r="E1470" i="100"/>
  <c r="J1469" i="100"/>
  <c r="E1469" i="100"/>
  <c r="J1468" i="100"/>
  <c r="E1468" i="100"/>
  <c r="J1467" i="100"/>
  <c r="E1467" i="100"/>
  <c r="J1466" i="100"/>
  <c r="E1466" i="100"/>
  <c r="J1465" i="100"/>
  <c r="E1465" i="100"/>
  <c r="J1464" i="100"/>
  <c r="E1464" i="100"/>
  <c r="J1463" i="100"/>
  <c r="E1463" i="100"/>
  <c r="J1462" i="100"/>
  <c r="E1462" i="100"/>
  <c r="J1461" i="100"/>
  <c r="E1461" i="100"/>
  <c r="J1460" i="100"/>
  <c r="E1460" i="100"/>
  <c r="J1459" i="100"/>
  <c r="E1459" i="100"/>
  <c r="J1458" i="100"/>
  <c r="E1458" i="100"/>
  <c r="J1457" i="100"/>
  <c r="E1457" i="100"/>
  <c r="J1456" i="100"/>
  <c r="E1456" i="100"/>
  <c r="J1455" i="100"/>
  <c r="E1455" i="100"/>
  <c r="J1454" i="100"/>
  <c r="E1454" i="100"/>
  <c r="J1453" i="100"/>
  <c r="E1453" i="100"/>
  <c r="J1452" i="100"/>
  <c r="E1452" i="100"/>
  <c r="J1451" i="100"/>
  <c r="E1451" i="100"/>
  <c r="J1450" i="100"/>
  <c r="E1450" i="100"/>
  <c r="J1449" i="100"/>
  <c r="E1449" i="100"/>
  <c r="J1448" i="100"/>
  <c r="E1448" i="100"/>
  <c r="J1447" i="100"/>
  <c r="E1447" i="100"/>
  <c r="J1446" i="100"/>
  <c r="E1446" i="100"/>
  <c r="J1445" i="100"/>
  <c r="E1445" i="100"/>
  <c r="J1444" i="100"/>
  <c r="E1444" i="100"/>
  <c r="J1443" i="100"/>
  <c r="E1443" i="100"/>
  <c r="J1442" i="100"/>
  <c r="E1442" i="100"/>
  <c r="J1441" i="100"/>
  <c r="E1441" i="100"/>
  <c r="J1440" i="100"/>
  <c r="E1440" i="100"/>
  <c r="J1439" i="100"/>
  <c r="E1439" i="100"/>
  <c r="J1438" i="100"/>
  <c r="E1438" i="100"/>
  <c r="J1437" i="100"/>
  <c r="E1437" i="100"/>
  <c r="J1436" i="100"/>
  <c r="E1436" i="100"/>
  <c r="J1435" i="100"/>
  <c r="E1435" i="100"/>
  <c r="J1434" i="100"/>
  <c r="E1434" i="100"/>
  <c r="J1433" i="100"/>
  <c r="E1433" i="100"/>
  <c r="J1432" i="100"/>
  <c r="E1432" i="100"/>
  <c r="J1431" i="100"/>
  <c r="E1431" i="100"/>
  <c r="J1430" i="100"/>
  <c r="E1430" i="100"/>
  <c r="J1429" i="100"/>
  <c r="E1429" i="100"/>
  <c r="J1428" i="100"/>
  <c r="E1428" i="100"/>
  <c r="J1427" i="100"/>
  <c r="E1427" i="100"/>
  <c r="J1426" i="100"/>
  <c r="E1426" i="100"/>
  <c r="J1425" i="100"/>
  <c r="E1425" i="100"/>
  <c r="J1424" i="100"/>
  <c r="E1424" i="100"/>
  <c r="J1423" i="100"/>
  <c r="E1423" i="100"/>
  <c r="J1422" i="100"/>
  <c r="E1422" i="100"/>
  <c r="J1421" i="100"/>
  <c r="E1421" i="100"/>
  <c r="J1420" i="100"/>
  <c r="E1420" i="100"/>
  <c r="J1419" i="100"/>
  <c r="E1419" i="100"/>
  <c r="J1418" i="100"/>
  <c r="E1418" i="100"/>
  <c r="J1417" i="100"/>
  <c r="E1417" i="100"/>
  <c r="J1416" i="100"/>
  <c r="E1416" i="100"/>
  <c r="J1415" i="100"/>
  <c r="E1415" i="100"/>
  <c r="J1414" i="100"/>
  <c r="E1414" i="100"/>
  <c r="J1413" i="100"/>
  <c r="E1413" i="100"/>
  <c r="J1412" i="100"/>
  <c r="E1412" i="100"/>
  <c r="J1411" i="100"/>
  <c r="E1411" i="100"/>
  <c r="J1410" i="100"/>
  <c r="E1410" i="100"/>
  <c r="J1409" i="100"/>
  <c r="E1409" i="100"/>
  <c r="J1408" i="100"/>
  <c r="E1408" i="100"/>
  <c r="J1407" i="100"/>
  <c r="E1407" i="100"/>
  <c r="J1406" i="100"/>
  <c r="E1406" i="100"/>
  <c r="J1405" i="100"/>
  <c r="E1405" i="100"/>
  <c r="J1404" i="100"/>
  <c r="E1404" i="100"/>
  <c r="J1403" i="100"/>
  <c r="E1403" i="100"/>
  <c r="J1402" i="100"/>
  <c r="E1402" i="100"/>
  <c r="J1401" i="100"/>
  <c r="E1401" i="100"/>
  <c r="J1400" i="100"/>
  <c r="E1400" i="100"/>
  <c r="J1399" i="100"/>
  <c r="E1399" i="100"/>
  <c r="J1398" i="100"/>
  <c r="E1398" i="100"/>
  <c r="J1397" i="100"/>
  <c r="E1397" i="100"/>
  <c r="J1396" i="100"/>
  <c r="E1396" i="100"/>
  <c r="J1395" i="100"/>
  <c r="E1395" i="100"/>
  <c r="J1394" i="100"/>
  <c r="E1394" i="100"/>
  <c r="J1393" i="100"/>
  <c r="E1393" i="100"/>
  <c r="J1392" i="100"/>
  <c r="E1392" i="100"/>
  <c r="J1391" i="100"/>
  <c r="E1391" i="100"/>
  <c r="J1390" i="100"/>
  <c r="E1390" i="100"/>
  <c r="J1389" i="100"/>
  <c r="E1389" i="100"/>
  <c r="J1388" i="100"/>
  <c r="E1388" i="100"/>
  <c r="J1387" i="100"/>
  <c r="E1387" i="100"/>
  <c r="J1386" i="100"/>
  <c r="E1386" i="100"/>
  <c r="J1385" i="100"/>
  <c r="E1385" i="100"/>
  <c r="J1384" i="100"/>
  <c r="E1384" i="100"/>
  <c r="J1383" i="100"/>
  <c r="E1383" i="100"/>
  <c r="J1382" i="100"/>
  <c r="E1382" i="100"/>
  <c r="J1381" i="100"/>
  <c r="E1381" i="100"/>
  <c r="J1380" i="100"/>
  <c r="E1380" i="100"/>
  <c r="J1379" i="100"/>
  <c r="E1379" i="100"/>
  <c r="J1378" i="100"/>
  <c r="E1378" i="100"/>
  <c r="J1377" i="100"/>
  <c r="E1377" i="100"/>
  <c r="J1376" i="100"/>
  <c r="E1376" i="100"/>
  <c r="J1375" i="100"/>
  <c r="E1375" i="100"/>
  <c r="J1374" i="100"/>
  <c r="E1374" i="100"/>
  <c r="J1373" i="100"/>
  <c r="E1373" i="100"/>
  <c r="J1372" i="100"/>
  <c r="E1372" i="100"/>
  <c r="J1371" i="100"/>
  <c r="E1371" i="100"/>
  <c r="J1370" i="100"/>
  <c r="E1370" i="100"/>
  <c r="J1369" i="100"/>
  <c r="E1369" i="100"/>
  <c r="J1368" i="100"/>
  <c r="E1368" i="100"/>
  <c r="J1367" i="100"/>
  <c r="E1367" i="100"/>
  <c r="J1366" i="100"/>
  <c r="E1366" i="100"/>
  <c r="J1365" i="100"/>
  <c r="E1365" i="100"/>
  <c r="J1364" i="100"/>
  <c r="E1364" i="100"/>
  <c r="J1363" i="100"/>
  <c r="E1363" i="100"/>
  <c r="J1362" i="100"/>
  <c r="E1362" i="100"/>
  <c r="J1361" i="100"/>
  <c r="E1361" i="100"/>
  <c r="J1360" i="100"/>
  <c r="E1360" i="100"/>
  <c r="J1359" i="100"/>
  <c r="E1359" i="100"/>
  <c r="J1358" i="100"/>
  <c r="E1358" i="100"/>
  <c r="J1357" i="100"/>
  <c r="E1357" i="100"/>
  <c r="J1356" i="100"/>
  <c r="E1356" i="100"/>
  <c r="J1355" i="100"/>
  <c r="E1355" i="100"/>
  <c r="J1354" i="100"/>
  <c r="E1354" i="100"/>
  <c r="J1353" i="100"/>
  <c r="E1353" i="100"/>
  <c r="J1352" i="100"/>
  <c r="E1352" i="100"/>
  <c r="J1351" i="100"/>
  <c r="E1351" i="100"/>
  <c r="J1350" i="100"/>
  <c r="E1350" i="100"/>
  <c r="J1349" i="100"/>
  <c r="E1349" i="100"/>
  <c r="J1348" i="100"/>
  <c r="E1348" i="100"/>
  <c r="J1347" i="100"/>
  <c r="E1347" i="100"/>
  <c r="J1346" i="100"/>
  <c r="E1346" i="100"/>
  <c r="J1345" i="100"/>
  <c r="E1345" i="100"/>
  <c r="J1344" i="100"/>
  <c r="E1344" i="100"/>
  <c r="J1343" i="100"/>
  <c r="E1343" i="100"/>
  <c r="J1342" i="100"/>
  <c r="E1342" i="100"/>
  <c r="J1341" i="100"/>
  <c r="E1341" i="100"/>
  <c r="J1340" i="100"/>
  <c r="E1340" i="100"/>
  <c r="J1339" i="100"/>
  <c r="E1339" i="100"/>
  <c r="J1338" i="100"/>
  <c r="E1338" i="100"/>
  <c r="J1337" i="100"/>
  <c r="E1337" i="100"/>
  <c r="J1336" i="100"/>
  <c r="E1336" i="100"/>
  <c r="J1335" i="100"/>
  <c r="E1335" i="100"/>
  <c r="J1334" i="100"/>
  <c r="E1334" i="100"/>
  <c r="J1333" i="100"/>
  <c r="E1333" i="100"/>
  <c r="J1332" i="100"/>
  <c r="E1332" i="100"/>
  <c r="J1331" i="100"/>
  <c r="E1331" i="100"/>
  <c r="J1330" i="100"/>
  <c r="E1330" i="100"/>
  <c r="J1329" i="100"/>
  <c r="E1329" i="100"/>
  <c r="J1328" i="100"/>
  <c r="E1328" i="100"/>
  <c r="J1327" i="100"/>
  <c r="E1327" i="100"/>
  <c r="J1326" i="100"/>
  <c r="E1326" i="100"/>
  <c r="J1325" i="100"/>
  <c r="E1325" i="100"/>
  <c r="J1324" i="100"/>
  <c r="E1324" i="100"/>
  <c r="J1323" i="100"/>
  <c r="E1323" i="100"/>
  <c r="J1322" i="100"/>
  <c r="E1322" i="100"/>
  <c r="J1321" i="100"/>
  <c r="E1321" i="100"/>
  <c r="J1320" i="100"/>
  <c r="E1320" i="100"/>
  <c r="J1319" i="100"/>
  <c r="E1319" i="100"/>
  <c r="J1318" i="100"/>
  <c r="E1318" i="100"/>
  <c r="J1317" i="100"/>
  <c r="E1317" i="100"/>
  <c r="J1316" i="100"/>
  <c r="E1316" i="100"/>
  <c r="J1315" i="100"/>
  <c r="E1315" i="100"/>
  <c r="J1314" i="100"/>
  <c r="E1314" i="100"/>
  <c r="J1313" i="100"/>
  <c r="E1313" i="100"/>
  <c r="J1312" i="100"/>
  <c r="E1312" i="100"/>
  <c r="J1311" i="100"/>
  <c r="E1311" i="100"/>
  <c r="J1310" i="100"/>
  <c r="E1310" i="100"/>
  <c r="J1309" i="100"/>
  <c r="E1309" i="100"/>
  <c r="J1308" i="100"/>
  <c r="E1308" i="100"/>
  <c r="J1307" i="100"/>
  <c r="E1307" i="100"/>
  <c r="J1306" i="100"/>
  <c r="E1306" i="100"/>
  <c r="J1305" i="100"/>
  <c r="E1305" i="100"/>
  <c r="J1304" i="100"/>
  <c r="E1304" i="100"/>
  <c r="J1303" i="100"/>
  <c r="E1303" i="100"/>
  <c r="J1302" i="100"/>
  <c r="E1302" i="100"/>
  <c r="J1301" i="100"/>
  <c r="E1301" i="100"/>
  <c r="J1300" i="100"/>
  <c r="E1300" i="100"/>
  <c r="J1299" i="100"/>
  <c r="E1299" i="100"/>
  <c r="J1298" i="100"/>
  <c r="E1298" i="100"/>
  <c r="J1297" i="100"/>
  <c r="E1297" i="100"/>
  <c r="J1296" i="100"/>
  <c r="E1296" i="100"/>
  <c r="J1295" i="100"/>
  <c r="E1295" i="100"/>
  <c r="J1294" i="100"/>
  <c r="E1294" i="100"/>
  <c r="J1293" i="100"/>
  <c r="E1293" i="100"/>
  <c r="J1292" i="100"/>
  <c r="E1292" i="100"/>
  <c r="J1291" i="100"/>
  <c r="E1291" i="100"/>
  <c r="J1290" i="100"/>
  <c r="E1290" i="100"/>
  <c r="J1289" i="100"/>
  <c r="E1289" i="100"/>
  <c r="J1288" i="100"/>
  <c r="E1288" i="100"/>
  <c r="J1287" i="100"/>
  <c r="E1287" i="100"/>
  <c r="J1286" i="100"/>
  <c r="E1286" i="100"/>
  <c r="J1285" i="100"/>
  <c r="E1285" i="100"/>
  <c r="J1284" i="100"/>
  <c r="E1284" i="100"/>
  <c r="J1283" i="100"/>
  <c r="E1283" i="100"/>
  <c r="J1282" i="100"/>
  <c r="E1282" i="100"/>
  <c r="J1281" i="100"/>
  <c r="E1281" i="100"/>
  <c r="J1280" i="100"/>
  <c r="E1280" i="100"/>
  <c r="J1279" i="100"/>
  <c r="E1279" i="100"/>
  <c r="J1278" i="100"/>
  <c r="E1278" i="100"/>
  <c r="J1277" i="100"/>
  <c r="E1277" i="100"/>
  <c r="J1276" i="100"/>
  <c r="E1276" i="100"/>
  <c r="J1275" i="100"/>
  <c r="E1275" i="100"/>
  <c r="J1274" i="100"/>
  <c r="E1274" i="100"/>
  <c r="J1273" i="100"/>
  <c r="E1273" i="100"/>
  <c r="J1272" i="100"/>
  <c r="E1272" i="100"/>
  <c r="J1271" i="100"/>
  <c r="E1271" i="100"/>
  <c r="J1270" i="100"/>
  <c r="E1270" i="100"/>
  <c r="J1269" i="100"/>
  <c r="E1269" i="100"/>
  <c r="J1268" i="100"/>
  <c r="E1268" i="100"/>
  <c r="J1267" i="100"/>
  <c r="E1267" i="100"/>
  <c r="J1266" i="100"/>
  <c r="E1266" i="100"/>
  <c r="J1265" i="100"/>
  <c r="E1265" i="100"/>
  <c r="J1264" i="100"/>
  <c r="E1264" i="100"/>
  <c r="J1263" i="100"/>
  <c r="E1263" i="100"/>
  <c r="J1262" i="100"/>
  <c r="E1262" i="100"/>
  <c r="J1261" i="100"/>
  <c r="E1261" i="100"/>
  <c r="J1260" i="100"/>
  <c r="E1260" i="100"/>
  <c r="J1259" i="100"/>
  <c r="E1259" i="100"/>
  <c r="J1258" i="100"/>
  <c r="E1258" i="100"/>
  <c r="J1257" i="100"/>
  <c r="E1257" i="100"/>
  <c r="J1256" i="100"/>
  <c r="E1256" i="100"/>
  <c r="J1255" i="100"/>
  <c r="E1255" i="100"/>
  <c r="J1254" i="100"/>
  <c r="E1254" i="100"/>
  <c r="J1253" i="100"/>
  <c r="E1253" i="100"/>
  <c r="J1252" i="100"/>
  <c r="E1252" i="100"/>
  <c r="J1251" i="100"/>
  <c r="E1251" i="100"/>
  <c r="J1250" i="100"/>
  <c r="E1250" i="100"/>
  <c r="J1249" i="100"/>
  <c r="E1249" i="100"/>
  <c r="J1248" i="100"/>
  <c r="E1248" i="100"/>
  <c r="J1247" i="100"/>
  <c r="E1247" i="100"/>
  <c r="J1246" i="100"/>
  <c r="E1246" i="100"/>
  <c r="J1245" i="100"/>
  <c r="E1245" i="100"/>
  <c r="J1244" i="100"/>
  <c r="E1244" i="100"/>
  <c r="J1243" i="100"/>
  <c r="E1243" i="100"/>
  <c r="J1242" i="100"/>
  <c r="E1242" i="100"/>
  <c r="J1241" i="100"/>
  <c r="E1241" i="100"/>
  <c r="J1240" i="100"/>
  <c r="E1240" i="100"/>
  <c r="J1239" i="100"/>
  <c r="E1239" i="100"/>
  <c r="J1238" i="100"/>
  <c r="E1238" i="100"/>
  <c r="J1237" i="100"/>
  <c r="E1237" i="100"/>
  <c r="J1236" i="100"/>
  <c r="E1236" i="100"/>
  <c r="J1235" i="100"/>
  <c r="E1235" i="100"/>
  <c r="J1234" i="100"/>
  <c r="E1234" i="100"/>
  <c r="J1233" i="100"/>
  <c r="E1233" i="100"/>
  <c r="J1232" i="100"/>
  <c r="E1232" i="100"/>
  <c r="J1231" i="100"/>
  <c r="E1231" i="100"/>
  <c r="J1230" i="100"/>
  <c r="E1230" i="100"/>
  <c r="J1229" i="100"/>
  <c r="E1229" i="100"/>
  <c r="J1228" i="100"/>
  <c r="E1228" i="100"/>
  <c r="J1227" i="100"/>
  <c r="E1227" i="100"/>
  <c r="J1226" i="100"/>
  <c r="E1226" i="100"/>
  <c r="J1225" i="100"/>
  <c r="E1225" i="100"/>
  <c r="J1224" i="100"/>
  <c r="E1224" i="100"/>
  <c r="J1223" i="100"/>
  <c r="E1223" i="100"/>
  <c r="J1222" i="100"/>
  <c r="E1222" i="100"/>
  <c r="J1221" i="100"/>
  <c r="E1221" i="100"/>
  <c r="J1220" i="100"/>
  <c r="E1220" i="100"/>
  <c r="J1219" i="100"/>
  <c r="E1219" i="100"/>
  <c r="J1218" i="100"/>
  <c r="E1218" i="100"/>
  <c r="J1217" i="100"/>
  <c r="E1217" i="100"/>
  <c r="J1216" i="100"/>
  <c r="E1216" i="100"/>
  <c r="J1215" i="100"/>
  <c r="E1215" i="100"/>
  <c r="E1214" i="100"/>
  <c r="E1213" i="100"/>
  <c r="E1212" i="100"/>
  <c r="E1211" i="100"/>
  <c r="O262" i="100" a="1"/>
  <c r="O261" i="100" a="1"/>
  <c r="O260" i="100" a="1"/>
  <c r="O259" i="100" a="1"/>
  <c r="O258" i="100" a="1"/>
  <c r="O257" i="100" a="1"/>
  <c r="O256" i="100" a="1"/>
  <c r="O255" i="100" a="1"/>
  <c r="O254" i="100" a="1"/>
  <c r="O253" i="100" a="1"/>
  <c r="O252" i="100" a="1"/>
  <c r="O251" i="100" a="1"/>
  <c r="O250" i="100" a="1"/>
  <c r="O249" i="100" a="1"/>
  <c r="O248" i="100" a="1"/>
  <c r="O247" i="100" a="1"/>
  <c r="O246" i="100" a="1"/>
  <c r="O245" i="100" a="1"/>
  <c r="O244" i="100" a="1"/>
  <c r="O243" i="100" a="1"/>
  <c r="O242" i="100" a="1"/>
  <c r="O241" i="100" a="1"/>
  <c r="O240" i="100" a="1"/>
  <c r="O239" i="100" a="1"/>
  <c r="O238" i="100" a="1"/>
  <c r="O237" i="100" a="1"/>
  <c r="O236" i="100" a="1"/>
  <c r="O235" i="100" a="1"/>
  <c r="O234" i="100" a="1"/>
  <c r="O233" i="100" a="1"/>
  <c r="O232" i="100" a="1"/>
  <c r="O231" i="100" a="1"/>
  <c r="O230" i="100" a="1"/>
  <c r="O229" i="100" a="1"/>
  <c r="O228" i="100" a="1"/>
  <c r="O227" i="100" a="1"/>
  <c r="O226" i="100" a="1"/>
  <c r="O225" i="100" a="1"/>
  <c r="O224" i="100" a="1"/>
  <c r="O223" i="100" a="1"/>
  <c r="O222" i="100" a="1"/>
  <c r="O221" i="100" a="1"/>
  <c r="O220" i="100" a="1"/>
  <c r="O219" i="100" a="1"/>
  <c r="O218" i="100" a="1"/>
  <c r="O217" i="100" a="1"/>
  <c r="O216" i="100" a="1"/>
  <c r="O215" i="100" a="1"/>
  <c r="O214" i="100" a="1"/>
  <c r="O213" i="100" a="1"/>
  <c r="O212" i="100" a="1"/>
  <c r="O211" i="100" a="1"/>
  <c r="O210" i="100" a="1"/>
  <c r="O209" i="100" a="1"/>
  <c r="O208" i="100" a="1"/>
  <c r="O207" i="100" a="1"/>
  <c r="O206" i="100" a="1"/>
  <c r="O205" i="100" a="1"/>
  <c r="O204" i="100" a="1"/>
  <c r="O203" i="100" a="1"/>
  <c r="O202" i="100" a="1"/>
  <c r="O201" i="100" a="1"/>
  <c r="O200" i="100" a="1"/>
  <c r="O199" i="100" a="1"/>
  <c r="O198" i="100" a="1"/>
  <c r="O197" i="100" a="1"/>
  <c r="O196" i="100" a="1"/>
  <c r="O195" i="100" a="1"/>
  <c r="O194" i="100" a="1"/>
  <c r="O193" i="100" a="1"/>
  <c r="O192" i="100" a="1"/>
  <c r="O191" i="100" a="1"/>
  <c r="O190" i="100" a="1"/>
  <c r="O189" i="100" a="1"/>
  <c r="O188" i="100" a="1"/>
  <c r="O187" i="100" a="1"/>
  <c r="O186" i="100" a="1"/>
  <c r="O185" i="100" a="1"/>
  <c r="O184" i="100" a="1"/>
  <c r="O183" i="100" a="1"/>
  <c r="O182" i="100" a="1"/>
  <c r="O181" i="100" a="1"/>
  <c r="O180" i="100" a="1"/>
  <c r="O179" i="100" a="1"/>
  <c r="O178" i="100" a="1"/>
  <c r="O177" i="100" a="1"/>
  <c r="O176" i="100" a="1"/>
  <c r="O175" i="100" a="1"/>
  <c r="O174" i="100" a="1"/>
  <c r="O173" i="100" a="1"/>
  <c r="O172" i="100" a="1"/>
  <c r="O171" i="100" a="1"/>
  <c r="O170" i="100" a="1"/>
  <c r="O169" i="100" a="1"/>
  <c r="O168" i="100" a="1"/>
  <c r="O167" i="100" a="1"/>
  <c r="O166" i="100" a="1"/>
  <c r="O165" i="100" a="1"/>
  <c r="O164" i="100" a="1"/>
  <c r="O163" i="100" a="1"/>
  <c r="O162" i="100" a="1"/>
  <c r="O161" i="100" a="1"/>
  <c r="O160" i="100" a="1"/>
  <c r="O159" i="100" a="1"/>
  <c r="O158" i="100" a="1"/>
  <c r="O157" i="100" a="1"/>
  <c r="O156" i="100" a="1"/>
  <c r="O155" i="100" a="1"/>
  <c r="O154" i="100" a="1"/>
  <c r="O153" i="100" a="1"/>
  <c r="O152" i="100" a="1"/>
  <c r="O151" i="100" a="1"/>
  <c r="O150" i="100" a="1"/>
  <c r="O149" i="100" a="1"/>
  <c r="O148" i="100" a="1"/>
  <c r="O147" i="100" a="1"/>
  <c r="O146" i="100" a="1"/>
  <c r="O145" i="100" a="1"/>
  <c r="O144" i="100" a="1"/>
  <c r="O143" i="100" a="1"/>
  <c r="O142" i="100" a="1"/>
  <c r="O141" i="100" a="1"/>
  <c r="O140" i="100" a="1"/>
  <c r="O139" i="100" a="1"/>
  <c r="O138" i="100" a="1"/>
  <c r="O137" i="100" a="1"/>
  <c r="O136" i="100" a="1"/>
  <c r="O135" i="100" a="1"/>
  <c r="O134" i="100" a="1"/>
  <c r="O133" i="100" a="1"/>
  <c r="O132" i="100" a="1"/>
  <c r="O131" i="100" a="1"/>
  <c r="O130" i="100" a="1"/>
  <c r="O129" i="100" a="1"/>
  <c r="O128" i="100" a="1"/>
  <c r="O127" i="100" a="1"/>
  <c r="O126" i="100" a="1"/>
  <c r="O125" i="100" a="1"/>
  <c r="O124" i="100" a="1"/>
  <c r="O123" i="100" a="1"/>
  <c r="O122" i="100" a="1"/>
  <c r="O121" i="100" a="1"/>
  <c r="O120" i="100" a="1"/>
  <c r="O119" i="100" a="1"/>
  <c r="O118" i="100" a="1"/>
  <c r="O117" i="100" a="1"/>
  <c r="O116" i="100" a="1"/>
  <c r="O115" i="100" a="1"/>
  <c r="O114" i="100" a="1"/>
  <c r="O113" i="100" a="1"/>
  <c r="O112" i="100" a="1"/>
  <c r="O111" i="100" a="1"/>
  <c r="O110" i="100" a="1"/>
  <c r="O109" i="100" a="1"/>
  <c r="O108" i="100" a="1"/>
  <c r="O107" i="100" a="1"/>
  <c r="O106" i="100" a="1"/>
  <c r="O105" i="100" a="1"/>
  <c r="O104" i="100" a="1"/>
  <c r="O103" i="100" a="1"/>
  <c r="O102" i="100" a="1"/>
  <c r="O101" i="100" a="1"/>
  <c r="O100" i="100" a="1"/>
  <c r="O99" i="100" a="1"/>
  <c r="O98" i="100" a="1"/>
  <c r="AY97" i="100" a="1"/>
  <c r="O97" i="100" a="1"/>
  <c r="O96" i="100" a="1"/>
  <c r="O95" i="100" a="1"/>
  <c r="O94" i="100" a="1"/>
  <c r="O93" i="100" a="1"/>
  <c r="O92" i="100" a="1"/>
  <c r="O91" i="100" a="1"/>
  <c r="O90" i="100" a="1"/>
  <c r="O89" i="100" a="1"/>
  <c r="O88" i="100" a="1"/>
  <c r="O87" i="100" a="1"/>
  <c r="O86" i="100" a="1"/>
  <c r="O85" i="100" a="1"/>
  <c r="O84" i="100" a="1"/>
  <c r="O83" i="100" a="1"/>
  <c r="O82" i="100" a="1"/>
  <c r="O81" i="100" a="1"/>
  <c r="O80" i="100" a="1"/>
  <c r="O79" i="100" a="1"/>
  <c r="O78" i="100" a="1"/>
  <c r="O77" i="100" a="1"/>
  <c r="O76" i="100" a="1"/>
  <c r="O75" i="100" a="1"/>
  <c r="O74" i="100" a="1"/>
  <c r="O73" i="100" a="1"/>
  <c r="O72" i="100" a="1"/>
  <c r="O71" i="100" a="1"/>
  <c r="O70" i="100" a="1"/>
  <c r="O69" i="100" a="1"/>
  <c r="O68" i="100" a="1"/>
  <c r="O67" i="100" a="1"/>
  <c r="O66" i="100" a="1"/>
  <c r="O65" i="100" a="1"/>
  <c r="O64" i="100" a="1"/>
  <c r="O63" i="100" a="1"/>
  <c r="O62" i="100" a="1"/>
  <c r="O61" i="100" a="1"/>
  <c r="O60" i="100" a="1"/>
  <c r="O59" i="100" a="1"/>
  <c r="O58" i="100" a="1"/>
  <c r="O57" i="100" a="1"/>
  <c r="O56" i="100" a="1"/>
  <c r="O55" i="100" a="1"/>
  <c r="O54" i="100" a="1"/>
  <c r="O53" i="100" a="1"/>
  <c r="O52" i="100" a="1"/>
  <c r="O51" i="100" a="1"/>
  <c r="O50" i="100" a="1"/>
  <c r="O49" i="100" a="1"/>
  <c r="O48" i="100" a="1"/>
  <c r="O47" i="100" a="1"/>
  <c r="O46" i="100" a="1"/>
  <c r="O45" i="100" a="1"/>
  <c r="O44" i="100" a="1"/>
  <c r="O43" i="100" a="1"/>
  <c r="O42" i="100" a="1"/>
  <c r="O41" i="100" a="1"/>
  <c r="O40" i="100" a="1"/>
  <c r="O39" i="100" a="1"/>
  <c r="O38" i="100" a="1"/>
  <c r="O37" i="100" a="1"/>
  <c r="O36" i="100" a="1"/>
  <c r="O35" i="100" a="1"/>
  <c r="O34" i="100" a="1"/>
  <c r="O33" i="100" a="1"/>
  <c r="O32" i="100" a="1"/>
  <c r="O31" i="100" a="1"/>
  <c r="O30" i="100" a="1"/>
  <c r="O29" i="100" a="1"/>
  <c r="O28" i="100" a="1"/>
  <c r="O27" i="100" a="1"/>
  <c r="O26" i="100" a="1"/>
  <c r="O25" i="100" a="1"/>
  <c r="O24" i="100" a="1"/>
  <c r="O23" i="100" a="1"/>
  <c r="O22" i="100" a="1"/>
  <c r="O21" i="100" a="1"/>
  <c r="O20" i="100" a="1"/>
  <c r="O19" i="100" a="1"/>
  <c r="O18" i="100" a="1"/>
  <c r="O17" i="100" a="1"/>
  <c r="O16" i="100" a="1"/>
  <c r="O15" i="100" a="1"/>
  <c r="O14" i="100" a="1"/>
  <c r="O13" i="100" a="1"/>
  <c r="O12" i="100" a="1"/>
  <c r="O11" i="100" a="1"/>
  <c r="O10" i="100" a="1"/>
  <c r="O9" i="100" a="1"/>
  <c r="O8" i="100" a="1"/>
  <c r="O7" i="100" a="1"/>
  <c r="O6" i="100" a="1"/>
  <c r="O5" i="100" a="1"/>
  <c r="O4" i="100" a="1"/>
  <c r="T3" i="100"/>
  <c r="O3" i="100" a="1"/>
  <c r="T2" i="100"/>
  <c r="O2" i="100" a="1"/>
  <c r="T12" i="5"/>
  <c r="U12" i="5"/>
  <c r="V12" i="5"/>
  <c r="AW2" i="5"/>
  <c r="AX2" i="5"/>
  <c r="AY2" i="5"/>
  <c r="AZ2" i="5"/>
  <c r="BA2" i="5"/>
  <c r="BB2" i="5"/>
  <c r="BC2" i="5"/>
  <c r="BD2" i="5"/>
  <c r="BE2" i="5"/>
  <c r="BF2" i="5"/>
  <c r="BG2" i="5"/>
  <c r="BH2" i="5"/>
  <c r="BI2" i="5"/>
  <c r="U13" i="5"/>
  <c r="BI6" i="5"/>
  <c r="BV6" i="5"/>
  <c r="BV8" i="5"/>
  <c r="D2" i="4"/>
  <c r="D7" i="4"/>
  <c r="N567" i="3"/>
  <c r="E1" i="5"/>
  <c r="Q133" i="5" a="1"/>
  <c r="N548" i="3"/>
  <c r="I135" i="77"/>
  <c r="H135" i="77"/>
  <c r="F135" i="77"/>
  <c r="D135" i="77"/>
  <c r="C135" i="77"/>
  <c r="B135" i="77"/>
  <c r="A135" i="77"/>
  <c r="I134" i="77"/>
  <c r="H134" i="77"/>
  <c r="F134" i="77"/>
  <c r="D134" i="77"/>
  <c r="C134" i="77"/>
  <c r="B134" i="77"/>
  <c r="A134" i="77"/>
  <c r="I133" i="77"/>
  <c r="H133" i="77"/>
  <c r="F133" i="77"/>
  <c r="D133" i="77"/>
  <c r="C133" i="77"/>
  <c r="B133" i="77"/>
  <c r="A133" i="77"/>
  <c r="I132" i="77"/>
  <c r="H132" i="77"/>
  <c r="F132" i="77"/>
  <c r="D132" i="77"/>
  <c r="C132" i="77"/>
  <c r="B132" i="77"/>
  <c r="A132" i="77"/>
  <c r="I131" i="77"/>
  <c r="H131" i="77"/>
  <c r="F131" i="77"/>
  <c r="D131" i="77"/>
  <c r="C131" i="77"/>
  <c r="B131" i="77"/>
  <c r="A131" i="77"/>
  <c r="I130" i="77"/>
  <c r="H130" i="77"/>
  <c r="F130" i="77"/>
  <c r="D130" i="77"/>
  <c r="C130" i="77"/>
  <c r="B130" i="77"/>
  <c r="A130" i="77"/>
  <c r="I129" i="77"/>
  <c r="H129" i="77"/>
  <c r="F129" i="77"/>
  <c r="D129" i="77"/>
  <c r="C129" i="77"/>
  <c r="B129" i="77"/>
  <c r="A129" i="77"/>
  <c r="I128" i="77"/>
  <c r="H128" i="77"/>
  <c r="F128" i="77"/>
  <c r="D128" i="77"/>
  <c r="C128" i="77"/>
  <c r="B128" i="77"/>
  <c r="A128" i="77"/>
  <c r="I127" i="77"/>
  <c r="H127" i="77"/>
  <c r="F127" i="77"/>
  <c r="D127" i="77"/>
  <c r="C127" i="77"/>
  <c r="B127" i="77"/>
  <c r="A127" i="77"/>
  <c r="I126" i="77"/>
  <c r="H126" i="77"/>
  <c r="F126" i="77"/>
  <c r="D126" i="77"/>
  <c r="C126" i="77"/>
  <c r="B126" i="77"/>
  <c r="A126" i="77"/>
  <c r="I125" i="77"/>
  <c r="H125" i="77"/>
  <c r="F125" i="77"/>
  <c r="D125" i="77"/>
  <c r="C125" i="77"/>
  <c r="B125" i="77"/>
  <c r="A125" i="77"/>
  <c r="I124" i="77"/>
  <c r="H124" i="77"/>
  <c r="F124" i="77"/>
  <c r="D124" i="77"/>
  <c r="C124" i="77"/>
  <c r="B124" i="77"/>
  <c r="A124" i="77"/>
  <c r="I123" i="77"/>
  <c r="H123" i="77"/>
  <c r="F123" i="77"/>
  <c r="D123" i="77"/>
  <c r="C123" i="77"/>
  <c r="B123" i="77"/>
  <c r="A123" i="77"/>
  <c r="I122" i="77"/>
  <c r="H122" i="77"/>
  <c r="F122" i="77"/>
  <c r="D122" i="77"/>
  <c r="C122" i="77"/>
  <c r="B122" i="77"/>
  <c r="A122" i="77"/>
  <c r="I121" i="77"/>
  <c r="H121" i="77"/>
  <c r="F121" i="77"/>
  <c r="D121" i="77"/>
  <c r="C121" i="77"/>
  <c r="B121" i="77"/>
  <c r="A121" i="77"/>
  <c r="I120" i="77"/>
  <c r="H120" i="77"/>
  <c r="F120" i="77"/>
  <c r="D120" i="77"/>
  <c r="C120" i="77"/>
  <c r="B120" i="77"/>
  <c r="A120" i="77"/>
  <c r="I119" i="77"/>
  <c r="H119" i="77"/>
  <c r="F119" i="77"/>
  <c r="D119" i="77"/>
  <c r="C119" i="77"/>
  <c r="B119" i="77"/>
  <c r="A119" i="77"/>
  <c r="I118" i="77"/>
  <c r="H118" i="77"/>
  <c r="F118" i="77"/>
  <c r="D118" i="77"/>
  <c r="C118" i="77"/>
  <c r="B118" i="77"/>
  <c r="A118" i="77"/>
  <c r="I117" i="77"/>
  <c r="H117" i="77"/>
  <c r="F117" i="77"/>
  <c r="D117" i="77"/>
  <c r="C117" i="77"/>
  <c r="B117" i="77"/>
  <c r="A117" i="77"/>
  <c r="I116" i="77"/>
  <c r="H116" i="77"/>
  <c r="F116" i="77"/>
  <c r="D116" i="77"/>
  <c r="C116" i="77"/>
  <c r="B116" i="77"/>
  <c r="A116" i="77"/>
  <c r="I115" i="77"/>
  <c r="H115" i="77"/>
  <c r="F115" i="77"/>
  <c r="D115" i="77"/>
  <c r="C115" i="77"/>
  <c r="B115" i="77"/>
  <c r="A115" i="77"/>
  <c r="I114" i="77"/>
  <c r="H114" i="77"/>
  <c r="F114" i="77"/>
  <c r="D114" i="77"/>
  <c r="C114" i="77"/>
  <c r="B114" i="77"/>
  <c r="A114" i="77"/>
  <c r="I113" i="77"/>
  <c r="H113" i="77"/>
  <c r="F113" i="77"/>
  <c r="D113" i="77"/>
  <c r="C113" i="77"/>
  <c r="B113" i="77"/>
  <c r="A113" i="77"/>
  <c r="I112" i="77"/>
  <c r="H112" i="77"/>
  <c r="F112" i="77"/>
  <c r="D112" i="77"/>
  <c r="C112" i="77"/>
  <c r="B112" i="77"/>
  <c r="A112" i="77"/>
  <c r="I111" i="77"/>
  <c r="H111" i="77"/>
  <c r="F111" i="77"/>
  <c r="D111" i="77"/>
  <c r="C111" i="77"/>
  <c r="B111" i="77"/>
  <c r="A111" i="77"/>
  <c r="I110" i="77"/>
  <c r="H110" i="77"/>
  <c r="F110" i="77"/>
  <c r="D110" i="77"/>
  <c r="C110" i="77"/>
  <c r="B110" i="77"/>
  <c r="A110" i="77"/>
  <c r="I109" i="77"/>
  <c r="H109" i="77"/>
  <c r="F109" i="77"/>
  <c r="D109" i="77"/>
  <c r="C109" i="77"/>
  <c r="B109" i="77"/>
  <c r="A109" i="77"/>
  <c r="I108" i="77"/>
  <c r="H108" i="77"/>
  <c r="F108" i="77"/>
  <c r="D108" i="77"/>
  <c r="C108" i="77"/>
  <c r="B108" i="77"/>
  <c r="A108" i="77"/>
  <c r="I107" i="77"/>
  <c r="H107" i="77"/>
  <c r="F107" i="77"/>
  <c r="D107" i="77"/>
  <c r="C107" i="77"/>
  <c r="B107" i="77"/>
  <c r="A107" i="77"/>
  <c r="I106" i="77"/>
  <c r="H106" i="77"/>
  <c r="F106" i="77"/>
  <c r="D106" i="77"/>
  <c r="C106" i="77"/>
  <c r="B106" i="77"/>
  <c r="A106" i="77"/>
  <c r="I105" i="77"/>
  <c r="H105" i="77"/>
  <c r="F105" i="77"/>
  <c r="D105" i="77"/>
  <c r="C105" i="77"/>
  <c r="B105" i="77"/>
  <c r="A105" i="77"/>
  <c r="I104" i="77"/>
  <c r="H104" i="77"/>
  <c r="F104" i="77"/>
  <c r="D104" i="77"/>
  <c r="C104" i="77"/>
  <c r="B104" i="77"/>
  <c r="A104" i="77"/>
  <c r="I103" i="77"/>
  <c r="H103" i="77"/>
  <c r="F103" i="77"/>
  <c r="D103" i="77"/>
  <c r="C103" i="77"/>
  <c r="B103" i="77"/>
  <c r="A103" i="77"/>
  <c r="I102" i="77"/>
  <c r="H102" i="77"/>
  <c r="F102" i="77"/>
  <c r="D102" i="77"/>
  <c r="C102" i="77"/>
  <c r="B102" i="77"/>
  <c r="A102" i="77"/>
  <c r="I101" i="77"/>
  <c r="H101" i="77"/>
  <c r="F101" i="77"/>
  <c r="D101" i="77"/>
  <c r="C101" i="77"/>
  <c r="B101" i="77"/>
  <c r="A101" i="77"/>
  <c r="I100" i="77"/>
  <c r="H100" i="77"/>
  <c r="F100" i="77"/>
  <c r="D100" i="77"/>
  <c r="C100" i="77"/>
  <c r="B100" i="77"/>
  <c r="A100" i="77"/>
  <c r="I99" i="77"/>
  <c r="H99" i="77"/>
  <c r="F99" i="77"/>
  <c r="D99" i="77"/>
  <c r="C99" i="77"/>
  <c r="B99" i="77"/>
  <c r="A99" i="77"/>
  <c r="I98" i="77"/>
  <c r="H98" i="77"/>
  <c r="F98" i="77"/>
  <c r="D98" i="77"/>
  <c r="C98" i="77"/>
  <c r="B98" i="77"/>
  <c r="A98" i="77"/>
  <c r="I97" i="77"/>
  <c r="H97" i="77"/>
  <c r="F97" i="77"/>
  <c r="D97" i="77"/>
  <c r="C97" i="77"/>
  <c r="B97" i="77"/>
  <c r="A97" i="77"/>
  <c r="I96" i="77"/>
  <c r="H96" i="77"/>
  <c r="F96" i="77"/>
  <c r="D96" i="77"/>
  <c r="C96" i="77"/>
  <c r="B96" i="77"/>
  <c r="A96" i="77"/>
  <c r="I95" i="77"/>
  <c r="H95" i="77"/>
  <c r="F95" i="77"/>
  <c r="D95" i="77"/>
  <c r="C95" i="77"/>
  <c r="B95" i="77"/>
  <c r="A95" i="77"/>
  <c r="I94" i="77"/>
  <c r="H94" i="77"/>
  <c r="F94" i="77"/>
  <c r="D94" i="77"/>
  <c r="C94" i="77"/>
  <c r="B94" i="77"/>
  <c r="A94" i="77"/>
  <c r="I93" i="77"/>
  <c r="H93" i="77"/>
  <c r="F93" i="77"/>
  <c r="D93" i="77"/>
  <c r="C93" i="77"/>
  <c r="B93" i="77"/>
  <c r="A93" i="77"/>
  <c r="I92" i="77"/>
  <c r="H92" i="77"/>
  <c r="F92" i="77"/>
  <c r="D92" i="77"/>
  <c r="C92" i="77"/>
  <c r="B92" i="77"/>
  <c r="A92" i="77"/>
  <c r="I91" i="77"/>
  <c r="H91" i="77"/>
  <c r="F91" i="77"/>
  <c r="D91" i="77"/>
  <c r="C91" i="77"/>
  <c r="B91" i="77"/>
  <c r="A91" i="77"/>
  <c r="I90" i="77"/>
  <c r="H90" i="77"/>
  <c r="F90" i="77"/>
  <c r="D90" i="77"/>
  <c r="C90" i="77"/>
  <c r="B90" i="77"/>
  <c r="A90" i="77"/>
  <c r="I89" i="77"/>
  <c r="H89" i="77"/>
  <c r="F89" i="77"/>
  <c r="D89" i="77"/>
  <c r="C89" i="77"/>
  <c r="B89" i="77"/>
  <c r="A89" i="77"/>
  <c r="I88" i="77"/>
  <c r="H88" i="77"/>
  <c r="F88" i="77"/>
  <c r="D88" i="77"/>
  <c r="C88" i="77"/>
  <c r="B88" i="77"/>
  <c r="A88" i="77"/>
  <c r="I87" i="77"/>
  <c r="H87" i="77"/>
  <c r="F87" i="77"/>
  <c r="D87" i="77"/>
  <c r="C87" i="77"/>
  <c r="B87" i="77"/>
  <c r="A87" i="77"/>
  <c r="I86" i="77"/>
  <c r="H86" i="77"/>
  <c r="F86" i="77"/>
  <c r="D86" i="77"/>
  <c r="C86" i="77"/>
  <c r="B86" i="77"/>
  <c r="A86" i="77"/>
  <c r="I85" i="77"/>
  <c r="H85" i="77"/>
  <c r="F85" i="77"/>
  <c r="D85" i="77"/>
  <c r="C85" i="77"/>
  <c r="B85" i="77"/>
  <c r="A85" i="77"/>
  <c r="I84" i="77"/>
  <c r="H84" i="77"/>
  <c r="F84" i="77"/>
  <c r="D84" i="77"/>
  <c r="C84" i="77"/>
  <c r="B84" i="77"/>
  <c r="A84" i="77"/>
  <c r="I83" i="77"/>
  <c r="H83" i="77"/>
  <c r="F83" i="77"/>
  <c r="D83" i="77"/>
  <c r="C83" i="77"/>
  <c r="B83" i="77"/>
  <c r="A83" i="77"/>
  <c r="I82" i="77"/>
  <c r="H82" i="77"/>
  <c r="F82" i="77"/>
  <c r="D82" i="77"/>
  <c r="C82" i="77"/>
  <c r="B82" i="77"/>
  <c r="A82" i="77"/>
  <c r="I81" i="77"/>
  <c r="H81" i="77"/>
  <c r="F81" i="77"/>
  <c r="D81" i="77"/>
  <c r="C81" i="77"/>
  <c r="B81" i="77"/>
  <c r="A81" i="77"/>
  <c r="I80" i="77"/>
  <c r="H80" i="77"/>
  <c r="F80" i="77"/>
  <c r="D80" i="77"/>
  <c r="C80" i="77"/>
  <c r="B80" i="77"/>
  <c r="A80" i="77"/>
  <c r="I79" i="77"/>
  <c r="H79" i="77"/>
  <c r="F79" i="77"/>
  <c r="D79" i="77"/>
  <c r="C79" i="77"/>
  <c r="B79" i="77"/>
  <c r="A79" i="77"/>
  <c r="I78" i="77"/>
  <c r="H78" i="77"/>
  <c r="F78" i="77"/>
  <c r="D78" i="77"/>
  <c r="C78" i="77"/>
  <c r="B78" i="77"/>
  <c r="A78" i="77"/>
  <c r="I77" i="77"/>
  <c r="H77" i="77"/>
  <c r="F77" i="77"/>
  <c r="D77" i="77"/>
  <c r="C77" i="77"/>
  <c r="B77" i="77"/>
  <c r="A77" i="77"/>
  <c r="I76" i="77"/>
  <c r="H76" i="77"/>
  <c r="F76" i="77"/>
  <c r="D76" i="77"/>
  <c r="C76" i="77"/>
  <c r="B76" i="77"/>
  <c r="A76" i="77"/>
  <c r="I75" i="77"/>
  <c r="H75" i="77"/>
  <c r="F75" i="77"/>
  <c r="D75" i="77"/>
  <c r="C75" i="77"/>
  <c r="B75" i="77"/>
  <c r="A75" i="77"/>
  <c r="I74" i="77"/>
  <c r="H74" i="77"/>
  <c r="F74" i="77"/>
  <c r="D74" i="77"/>
  <c r="C74" i="77"/>
  <c r="B74" i="77"/>
  <c r="A74" i="77"/>
  <c r="I73" i="77"/>
  <c r="H73" i="77"/>
  <c r="F73" i="77"/>
  <c r="D73" i="77"/>
  <c r="C73" i="77"/>
  <c r="B73" i="77"/>
  <c r="A73" i="77"/>
  <c r="I72" i="77"/>
  <c r="H72" i="77"/>
  <c r="F72" i="77"/>
  <c r="D72" i="77"/>
  <c r="C72" i="77"/>
  <c r="B72" i="77"/>
  <c r="A72" i="77"/>
  <c r="I71" i="77"/>
  <c r="H71" i="77"/>
  <c r="F71" i="77"/>
  <c r="D71" i="77"/>
  <c r="C71" i="77"/>
  <c r="B71" i="77"/>
  <c r="A71" i="77"/>
  <c r="I70" i="77"/>
  <c r="H70" i="77"/>
  <c r="F70" i="77"/>
  <c r="D70" i="77"/>
  <c r="C70" i="77"/>
  <c r="B70" i="77"/>
  <c r="A70" i="77"/>
  <c r="I69" i="77"/>
  <c r="H69" i="77"/>
  <c r="F69" i="77"/>
  <c r="D69" i="77"/>
  <c r="C69" i="77"/>
  <c r="B69" i="77"/>
  <c r="A69" i="77"/>
  <c r="I68" i="77"/>
  <c r="H68" i="77"/>
  <c r="F68" i="77"/>
  <c r="D68" i="77"/>
  <c r="C68" i="77"/>
  <c r="B68" i="77"/>
  <c r="A68" i="77"/>
  <c r="I67" i="77"/>
  <c r="H67" i="77"/>
  <c r="F67" i="77"/>
  <c r="D67" i="77"/>
  <c r="C67" i="77"/>
  <c r="B67" i="77"/>
  <c r="A67" i="77"/>
  <c r="I66" i="77"/>
  <c r="H66" i="77"/>
  <c r="F66" i="77"/>
  <c r="D66" i="77"/>
  <c r="C66" i="77"/>
  <c r="B66" i="77"/>
  <c r="A66" i="77"/>
  <c r="I65" i="77"/>
  <c r="H65" i="77"/>
  <c r="F65" i="77"/>
  <c r="D65" i="77"/>
  <c r="C65" i="77"/>
  <c r="B65" i="77"/>
  <c r="A65" i="77"/>
  <c r="I64" i="77"/>
  <c r="H64" i="77"/>
  <c r="F64" i="77"/>
  <c r="D64" i="77"/>
  <c r="C64" i="77"/>
  <c r="B64" i="77"/>
  <c r="A64" i="77"/>
  <c r="I63" i="77"/>
  <c r="H63" i="77"/>
  <c r="F63" i="77"/>
  <c r="D63" i="77"/>
  <c r="C63" i="77"/>
  <c r="B63" i="77"/>
  <c r="A63" i="77"/>
  <c r="I62" i="77"/>
  <c r="H62" i="77"/>
  <c r="F62" i="77"/>
  <c r="D62" i="77"/>
  <c r="C62" i="77"/>
  <c r="B62" i="77"/>
  <c r="A62" i="77"/>
  <c r="I61" i="77"/>
  <c r="H61" i="77"/>
  <c r="F61" i="77"/>
  <c r="D61" i="77"/>
  <c r="C61" i="77"/>
  <c r="B61" i="77"/>
  <c r="A61" i="77"/>
  <c r="I60" i="77"/>
  <c r="H60" i="77"/>
  <c r="F60" i="77"/>
  <c r="D60" i="77"/>
  <c r="C60" i="77"/>
  <c r="B60" i="77"/>
  <c r="A60" i="77"/>
  <c r="I59" i="77"/>
  <c r="H59" i="77"/>
  <c r="F59" i="77"/>
  <c r="D59" i="77"/>
  <c r="C59" i="77"/>
  <c r="B59" i="77"/>
  <c r="A59" i="77"/>
  <c r="I58" i="77"/>
  <c r="H58" i="77"/>
  <c r="F58" i="77"/>
  <c r="D58" i="77"/>
  <c r="C58" i="77"/>
  <c r="B58" i="77"/>
  <c r="A58" i="77"/>
  <c r="I57" i="77"/>
  <c r="H57" i="77"/>
  <c r="F57" i="77"/>
  <c r="D57" i="77"/>
  <c r="C57" i="77"/>
  <c r="B57" i="77"/>
  <c r="A57" i="77"/>
  <c r="I56" i="77"/>
  <c r="H56" i="77"/>
  <c r="F56" i="77"/>
  <c r="D56" i="77"/>
  <c r="C56" i="77"/>
  <c r="B56" i="77"/>
  <c r="A56" i="77"/>
  <c r="I55" i="77"/>
  <c r="H55" i="77"/>
  <c r="F55" i="77"/>
  <c r="D55" i="77"/>
  <c r="C55" i="77"/>
  <c r="B55" i="77"/>
  <c r="A55" i="77"/>
  <c r="I54" i="77"/>
  <c r="H54" i="77"/>
  <c r="G54" i="77"/>
  <c r="F54" i="77"/>
  <c r="D54" i="77"/>
  <c r="C54" i="77"/>
  <c r="B54" i="77"/>
  <c r="A54" i="77"/>
  <c r="I53" i="77"/>
  <c r="H53" i="77"/>
  <c r="G53" i="77"/>
  <c r="F53" i="77"/>
  <c r="D53" i="77"/>
  <c r="C53" i="77"/>
  <c r="B53" i="77"/>
  <c r="A53" i="77"/>
  <c r="I52" i="77"/>
  <c r="H52" i="77"/>
  <c r="G52" i="77"/>
  <c r="F52" i="77"/>
  <c r="D52" i="77"/>
  <c r="C52" i="77"/>
  <c r="B52" i="77"/>
  <c r="A52" i="77"/>
  <c r="I51" i="77"/>
  <c r="H51" i="77"/>
  <c r="G51" i="77"/>
  <c r="F51" i="77"/>
  <c r="D51" i="77"/>
  <c r="C51" i="77"/>
  <c r="B51" i="77"/>
  <c r="A51" i="77"/>
  <c r="I50" i="77"/>
  <c r="H50" i="77"/>
  <c r="G50" i="77"/>
  <c r="F50" i="77"/>
  <c r="D50" i="77"/>
  <c r="C50" i="77"/>
  <c r="B50" i="77"/>
  <c r="A50" i="77"/>
  <c r="I49" i="77"/>
  <c r="H49" i="77"/>
  <c r="G49" i="77"/>
  <c r="F49" i="77"/>
  <c r="D49" i="77"/>
  <c r="C49" i="77"/>
  <c r="B49" i="77"/>
  <c r="A49" i="77"/>
  <c r="I48" i="77"/>
  <c r="H48" i="77"/>
  <c r="G48" i="77"/>
  <c r="F48" i="77"/>
  <c r="D48" i="77"/>
  <c r="C48" i="77"/>
  <c r="B48" i="77"/>
  <c r="A48" i="77"/>
  <c r="I47" i="77"/>
  <c r="H47" i="77"/>
  <c r="G47" i="77"/>
  <c r="F47" i="77"/>
  <c r="D47" i="77"/>
  <c r="C47" i="77"/>
  <c r="B47" i="77"/>
  <c r="A47" i="77"/>
  <c r="I46" i="77"/>
  <c r="H46" i="77"/>
  <c r="G46" i="77"/>
  <c r="F46" i="77"/>
  <c r="D46" i="77"/>
  <c r="C46" i="77"/>
  <c r="B46" i="77"/>
  <c r="A46" i="77"/>
  <c r="I45" i="77"/>
  <c r="H45" i="77"/>
  <c r="G45" i="77"/>
  <c r="F45" i="77"/>
  <c r="D45" i="77"/>
  <c r="C45" i="77"/>
  <c r="B45" i="77"/>
  <c r="A45" i="77"/>
  <c r="I44" i="77"/>
  <c r="H44" i="77"/>
  <c r="G44" i="77"/>
  <c r="F44" i="77"/>
  <c r="D44" i="77"/>
  <c r="C44" i="77"/>
  <c r="B44" i="77"/>
  <c r="A44" i="77"/>
  <c r="I43" i="77"/>
  <c r="H43" i="77"/>
  <c r="G43" i="77"/>
  <c r="F43" i="77"/>
  <c r="D43" i="77"/>
  <c r="C43" i="77"/>
  <c r="B43" i="77"/>
  <c r="A43" i="77"/>
  <c r="I42" i="77"/>
  <c r="H42" i="77"/>
  <c r="G42" i="77"/>
  <c r="F42" i="77"/>
  <c r="D42" i="77"/>
  <c r="C42" i="77"/>
  <c r="B42" i="77"/>
  <c r="A42" i="77"/>
  <c r="I41" i="77"/>
  <c r="H41" i="77"/>
  <c r="G41" i="77"/>
  <c r="F41" i="77"/>
  <c r="D41" i="77"/>
  <c r="C41" i="77"/>
  <c r="B41" i="77"/>
  <c r="A41" i="77"/>
  <c r="I40" i="77"/>
  <c r="H40" i="77"/>
  <c r="G40" i="77"/>
  <c r="F40" i="77"/>
  <c r="D40" i="77"/>
  <c r="C40" i="77"/>
  <c r="B40" i="77"/>
  <c r="A40" i="77"/>
  <c r="I39" i="77"/>
  <c r="H39" i="77"/>
  <c r="G39" i="77"/>
  <c r="F39" i="77"/>
  <c r="D39" i="77"/>
  <c r="C39" i="77"/>
  <c r="B39" i="77"/>
  <c r="A39" i="77"/>
  <c r="I38" i="77"/>
  <c r="H38" i="77"/>
  <c r="G38" i="77"/>
  <c r="F38" i="77"/>
  <c r="D38" i="77"/>
  <c r="C38" i="77"/>
  <c r="B38" i="77"/>
  <c r="A38" i="77"/>
  <c r="I37" i="77"/>
  <c r="H37" i="77"/>
  <c r="G37" i="77"/>
  <c r="F37" i="77"/>
  <c r="D37" i="77"/>
  <c r="C37" i="77"/>
  <c r="B37" i="77"/>
  <c r="A37" i="77"/>
  <c r="I36" i="77"/>
  <c r="H36" i="77"/>
  <c r="G36" i="77"/>
  <c r="F36" i="77"/>
  <c r="D36" i="77"/>
  <c r="C36" i="77"/>
  <c r="B36" i="77"/>
  <c r="A36" i="77"/>
  <c r="I35" i="77"/>
  <c r="H35" i="77"/>
  <c r="G35" i="77"/>
  <c r="F35" i="77"/>
  <c r="D35" i="77"/>
  <c r="C35" i="77"/>
  <c r="B35" i="77"/>
  <c r="A35" i="77"/>
  <c r="I34" i="77"/>
  <c r="H34" i="77"/>
  <c r="G34" i="77"/>
  <c r="F34" i="77"/>
  <c r="D34" i="77"/>
  <c r="C34" i="77"/>
  <c r="B34" i="77"/>
  <c r="A34" i="77"/>
  <c r="I33" i="77"/>
  <c r="H33" i="77"/>
  <c r="G33" i="77"/>
  <c r="F33" i="77"/>
  <c r="D33" i="77"/>
  <c r="C33" i="77"/>
  <c r="B33" i="77"/>
  <c r="A33" i="77"/>
  <c r="I32" i="77"/>
  <c r="H32" i="77"/>
  <c r="G32" i="77"/>
  <c r="F32" i="77"/>
  <c r="D32" i="77"/>
  <c r="C32" i="77"/>
  <c r="B32" i="77"/>
  <c r="A32" i="77"/>
  <c r="I31" i="77"/>
  <c r="H31" i="77"/>
  <c r="G31" i="77"/>
  <c r="F31" i="77"/>
  <c r="D31" i="77"/>
  <c r="C31" i="77"/>
  <c r="B31" i="77"/>
  <c r="A31" i="77"/>
  <c r="I30" i="77"/>
  <c r="H30" i="77"/>
  <c r="G30" i="77"/>
  <c r="F30" i="77"/>
  <c r="D30" i="77"/>
  <c r="C30" i="77"/>
  <c r="B30" i="77"/>
  <c r="A30" i="77"/>
  <c r="I29" i="77"/>
  <c r="H29" i="77"/>
  <c r="G29" i="77"/>
  <c r="F29" i="77"/>
  <c r="D29" i="77"/>
  <c r="C29" i="77"/>
  <c r="B29" i="77"/>
  <c r="A29" i="77"/>
  <c r="I28" i="77"/>
  <c r="H28" i="77"/>
  <c r="G28" i="77"/>
  <c r="F28" i="77"/>
  <c r="D28" i="77"/>
  <c r="C28" i="77"/>
  <c r="B28" i="77"/>
  <c r="A28" i="77"/>
  <c r="I27" i="77"/>
  <c r="H27" i="77"/>
  <c r="G27" i="77"/>
  <c r="F27" i="77"/>
  <c r="D27" i="77"/>
  <c r="C27" i="77"/>
  <c r="B27" i="77"/>
  <c r="A27" i="77"/>
  <c r="I26" i="77"/>
  <c r="H26" i="77"/>
  <c r="G26" i="77"/>
  <c r="F26" i="77"/>
  <c r="D26" i="77"/>
  <c r="C26" i="77"/>
  <c r="B26" i="77"/>
  <c r="A26" i="77"/>
  <c r="I25" i="77"/>
  <c r="H25" i="77"/>
  <c r="G25" i="77"/>
  <c r="F25" i="77"/>
  <c r="D25" i="77"/>
  <c r="C25" i="77"/>
  <c r="B25" i="77"/>
  <c r="A25" i="77"/>
  <c r="I24" i="77"/>
  <c r="H24" i="77"/>
  <c r="G24" i="77"/>
  <c r="F24" i="77"/>
  <c r="D24" i="77"/>
  <c r="C24" i="77"/>
  <c r="B24" i="77"/>
  <c r="A24" i="77"/>
  <c r="I23" i="77"/>
  <c r="H23" i="77"/>
  <c r="G23" i="77"/>
  <c r="F23" i="77"/>
  <c r="D23" i="77"/>
  <c r="C23" i="77"/>
  <c r="B23" i="77"/>
  <c r="A23" i="77"/>
  <c r="I22" i="77"/>
  <c r="H22" i="77"/>
  <c r="G22" i="77"/>
  <c r="F22" i="77"/>
  <c r="D22" i="77"/>
  <c r="C22" i="77"/>
  <c r="B22" i="77"/>
  <c r="A22" i="77"/>
  <c r="I21" i="77"/>
  <c r="H21" i="77"/>
  <c r="G21" i="77"/>
  <c r="F21" i="77"/>
  <c r="D21" i="77"/>
  <c r="C21" i="77"/>
  <c r="B21" i="77"/>
  <c r="A21" i="77"/>
  <c r="I20" i="77"/>
  <c r="H20" i="77"/>
  <c r="G20" i="77"/>
  <c r="F20" i="77"/>
  <c r="D20" i="77"/>
  <c r="C20" i="77"/>
  <c r="B20" i="77"/>
  <c r="A20" i="77"/>
  <c r="I19" i="77"/>
  <c r="H19" i="77"/>
  <c r="G19" i="77"/>
  <c r="F19" i="77"/>
  <c r="D19" i="77"/>
  <c r="C19" i="77"/>
  <c r="B19" i="77"/>
  <c r="A19" i="77"/>
  <c r="I18" i="77"/>
  <c r="H18" i="77"/>
  <c r="G18" i="77"/>
  <c r="F18" i="77"/>
  <c r="D18" i="77"/>
  <c r="C18" i="77"/>
  <c r="B18" i="77"/>
  <c r="A18" i="77"/>
  <c r="I17" i="77"/>
  <c r="H17" i="77"/>
  <c r="G17" i="77"/>
  <c r="F17" i="77"/>
  <c r="D17" i="77"/>
  <c r="C17" i="77"/>
  <c r="B17" i="77"/>
  <c r="A17" i="77"/>
  <c r="I16" i="77"/>
  <c r="H16" i="77"/>
  <c r="G16" i="77"/>
  <c r="F16" i="77"/>
  <c r="D16" i="77"/>
  <c r="C16" i="77"/>
  <c r="B16" i="77"/>
  <c r="A16" i="77"/>
  <c r="I15" i="77"/>
  <c r="H15" i="77"/>
  <c r="G15" i="77"/>
  <c r="F15" i="77"/>
  <c r="D15" i="77"/>
  <c r="C15" i="77"/>
  <c r="B15" i="77"/>
  <c r="A15" i="77"/>
  <c r="I14" i="77"/>
  <c r="H14" i="77"/>
  <c r="G14" i="77"/>
  <c r="F14" i="77"/>
  <c r="D14" i="77"/>
  <c r="C14" i="77"/>
  <c r="B14" i="77"/>
  <c r="A14" i="77"/>
  <c r="I13" i="77"/>
  <c r="H13" i="77"/>
  <c r="G13" i="77"/>
  <c r="F13" i="77"/>
  <c r="D13" i="77"/>
  <c r="C13" i="77"/>
  <c r="B13" i="77"/>
  <c r="A13" i="77"/>
  <c r="I12" i="77"/>
  <c r="H12" i="77"/>
  <c r="G12" i="77"/>
  <c r="F12" i="77"/>
  <c r="D12" i="77"/>
  <c r="C12" i="77"/>
  <c r="B12" i="77"/>
  <c r="A12" i="77"/>
  <c r="I11" i="77"/>
  <c r="H11" i="77"/>
  <c r="G11" i="77"/>
  <c r="F11" i="77"/>
  <c r="D11" i="77"/>
  <c r="C11" i="77"/>
  <c r="B11" i="77"/>
  <c r="A11" i="77"/>
  <c r="I10" i="77"/>
  <c r="H10" i="77"/>
  <c r="G10" i="77"/>
  <c r="F10" i="77"/>
  <c r="D10" i="77"/>
  <c r="C10" i="77"/>
  <c r="B10" i="77"/>
  <c r="A10" i="77"/>
  <c r="I9" i="77"/>
  <c r="H9" i="77"/>
  <c r="G9" i="77"/>
  <c r="F9" i="77"/>
  <c r="D9" i="77"/>
  <c r="C9" i="77"/>
  <c r="B9" i="77"/>
  <c r="A9" i="77"/>
  <c r="I8" i="77"/>
  <c r="H8" i="77"/>
  <c r="G8" i="77"/>
  <c r="F8" i="77"/>
  <c r="D8" i="77"/>
  <c r="C8" i="77"/>
  <c r="B8" i="77"/>
  <c r="A8" i="77"/>
  <c r="I7" i="77"/>
  <c r="H7" i="77"/>
  <c r="G7" i="77"/>
  <c r="F7" i="77"/>
  <c r="D7" i="77"/>
  <c r="C7" i="77"/>
  <c r="B7" i="77"/>
  <c r="A7" i="77"/>
  <c r="I6" i="77"/>
  <c r="H6" i="77"/>
  <c r="G6" i="77"/>
  <c r="F6" i="77"/>
  <c r="D6" i="77"/>
  <c r="C6" i="77"/>
  <c r="B6" i="77"/>
  <c r="A6" i="77"/>
  <c r="I5" i="77"/>
  <c r="H5" i="77"/>
  <c r="G5" i="77"/>
  <c r="F5" i="77"/>
  <c r="D5" i="77"/>
  <c r="C5" i="77"/>
  <c r="B5" i="77"/>
  <c r="A5" i="77"/>
  <c r="I4" i="77"/>
  <c r="H4" i="77"/>
  <c r="G4" i="77"/>
  <c r="F4" i="77"/>
  <c r="D4" i="77"/>
  <c r="C4" i="77"/>
  <c r="B4" i="77"/>
  <c r="A4" i="77"/>
  <c r="I3" i="77"/>
  <c r="H3" i="77"/>
  <c r="G3" i="77"/>
  <c r="F3" i="77"/>
  <c r="D3" i="77"/>
  <c r="C3" i="77"/>
  <c r="B3" i="77"/>
  <c r="A3" i="77"/>
  <c r="I2" i="77"/>
  <c r="H2" i="77"/>
  <c r="G2" i="77"/>
  <c r="F2" i="77"/>
  <c r="E2" i="77"/>
  <c r="D2" i="77"/>
  <c r="C2" i="77"/>
  <c r="B2" i="77"/>
  <c r="A2" i="77"/>
  <c r="J15" i="48"/>
  <c r="AE14" i="48"/>
  <c r="Q14" i="48"/>
  <c r="AE13" i="48"/>
  <c r="AE12" i="48"/>
  <c r="AE11" i="48"/>
  <c r="AE10" i="48"/>
  <c r="AE9" i="48"/>
  <c r="AE8" i="48"/>
  <c r="AE7" i="48"/>
  <c r="AE6" i="48"/>
  <c r="AE5" i="48"/>
  <c r="AE4" i="48"/>
  <c r="AE3" i="48"/>
  <c r="E43" i="55"/>
  <c r="A43" i="55"/>
  <c r="J39" i="55"/>
  <c r="H39" i="55"/>
  <c r="J38" i="55"/>
  <c r="H38" i="55"/>
  <c r="J37" i="55"/>
  <c r="H37" i="55"/>
  <c r="J36" i="55"/>
  <c r="H36" i="55"/>
  <c r="J35" i="55"/>
  <c r="H35" i="55"/>
  <c r="J34" i="55"/>
  <c r="H34" i="55"/>
  <c r="J33" i="55"/>
  <c r="H33" i="55"/>
  <c r="J32" i="55"/>
  <c r="H32" i="55"/>
  <c r="H31" i="55"/>
  <c r="H30" i="55"/>
  <c r="H29" i="55"/>
  <c r="H28" i="55"/>
  <c r="A23" i="55"/>
  <c r="E13" i="55"/>
  <c r="E11" i="55"/>
  <c r="C36" i="4"/>
  <c r="C35" i="4"/>
  <c r="C34" i="4"/>
  <c r="C33" i="4"/>
  <c r="C32" i="4"/>
  <c r="C31" i="4"/>
  <c r="C30" i="4"/>
  <c r="C29" i="4"/>
  <c r="C28" i="4"/>
  <c r="C27" i="4"/>
  <c r="C26" i="4"/>
  <c r="C25" i="4"/>
  <c r="C24" i="4"/>
  <c r="C23" i="4"/>
  <c r="D12" i="4"/>
  <c r="C12" i="4"/>
  <c r="B12" i="4"/>
  <c r="D11" i="4"/>
  <c r="C11" i="4"/>
  <c r="D10" i="4"/>
  <c r="C10" i="4"/>
  <c r="D9" i="4"/>
  <c r="C9" i="4"/>
  <c r="D8" i="4"/>
  <c r="C8" i="4"/>
  <c r="AP7" i="4"/>
  <c r="C7" i="4"/>
  <c r="AP6" i="4"/>
  <c r="D6" i="4"/>
  <c r="C6" i="4"/>
  <c r="AP5" i="4"/>
  <c r="AO5" i="4"/>
  <c r="D5" i="4"/>
  <c r="AP4" i="4"/>
  <c r="AO4" i="4"/>
  <c r="D4" i="4"/>
  <c r="C4" i="4"/>
  <c r="AP3" i="4"/>
  <c r="AO3" i="4"/>
  <c r="D3" i="4"/>
  <c r="C3" i="4"/>
  <c r="AP2" i="4"/>
  <c r="AO2" i="4"/>
  <c r="L2" i="4"/>
  <c r="J2" i="4"/>
  <c r="C2" i="4"/>
  <c r="P471" i="3"/>
  <c r="N460" i="3"/>
  <c r="N416" i="3"/>
  <c r="M386" i="3"/>
  <c r="N359" i="3"/>
  <c r="J3062" i="5"/>
  <c r="J3061" i="5"/>
  <c r="J3060" i="5"/>
  <c r="J3059" i="5"/>
  <c r="J3058" i="5"/>
  <c r="J3057" i="5"/>
  <c r="J3056" i="5"/>
  <c r="J3055" i="5"/>
  <c r="J3054" i="5"/>
  <c r="J3053" i="5"/>
  <c r="J3052" i="5"/>
  <c r="J3051" i="5"/>
  <c r="J3050" i="5"/>
  <c r="J3049" i="5"/>
  <c r="J3048" i="5"/>
  <c r="J3047" i="5"/>
  <c r="J3046" i="5"/>
  <c r="J3045" i="5"/>
  <c r="J3044" i="5"/>
  <c r="J3043" i="5"/>
  <c r="J3042" i="5"/>
  <c r="J3041" i="5"/>
  <c r="J3040" i="5"/>
  <c r="J3039" i="5"/>
  <c r="J3038" i="5"/>
  <c r="J3037" i="5"/>
  <c r="J3036" i="5"/>
  <c r="J3035" i="5"/>
  <c r="J3034" i="5"/>
  <c r="J3033" i="5"/>
  <c r="J3032" i="5"/>
  <c r="J3031" i="5"/>
  <c r="J3030" i="5"/>
  <c r="J3029" i="5"/>
  <c r="J3028" i="5"/>
  <c r="J3027" i="5"/>
  <c r="J3026" i="5"/>
  <c r="J3025" i="5"/>
  <c r="J3024" i="5"/>
  <c r="J3023" i="5"/>
  <c r="J3022" i="5"/>
  <c r="J3021" i="5"/>
  <c r="J3020" i="5"/>
  <c r="J3019" i="5"/>
  <c r="J3018" i="5"/>
  <c r="J3017" i="5"/>
  <c r="J3016" i="5"/>
  <c r="J3015" i="5"/>
  <c r="J3014" i="5"/>
  <c r="J3013" i="5"/>
  <c r="J3012" i="5"/>
  <c r="J3011" i="5"/>
  <c r="J3010" i="5"/>
  <c r="J3009" i="5"/>
  <c r="J3008" i="5"/>
  <c r="J3007" i="5"/>
  <c r="J3006" i="5"/>
  <c r="J3005" i="5"/>
  <c r="J3004" i="5"/>
  <c r="J3003" i="5"/>
  <c r="J3002" i="5"/>
  <c r="J3001" i="5"/>
  <c r="J3000" i="5"/>
  <c r="J2999" i="5"/>
  <c r="J2998" i="5"/>
  <c r="J2997" i="5"/>
  <c r="J2996" i="5"/>
  <c r="J2995" i="5"/>
  <c r="J2994" i="5"/>
  <c r="J2993" i="5"/>
  <c r="J2992" i="5"/>
  <c r="J2991" i="5"/>
  <c r="J2990" i="5"/>
  <c r="J2989" i="5"/>
  <c r="J2988" i="5"/>
  <c r="J2987" i="5"/>
  <c r="J2986" i="5"/>
  <c r="J2985" i="5"/>
  <c r="J2984" i="5"/>
  <c r="J2983" i="5"/>
  <c r="J2982" i="5"/>
  <c r="J2981" i="5"/>
  <c r="J2980" i="5"/>
  <c r="J2979" i="5"/>
  <c r="J2978" i="5"/>
  <c r="J2977" i="5"/>
  <c r="J2976" i="5"/>
  <c r="J2975" i="5"/>
  <c r="J2974" i="5"/>
  <c r="J2973" i="5"/>
  <c r="J2972" i="5"/>
  <c r="J2971" i="5"/>
  <c r="J2970" i="5"/>
  <c r="J2969" i="5"/>
  <c r="J2968" i="5"/>
  <c r="J2967" i="5"/>
  <c r="J2966" i="5"/>
  <c r="J2965" i="5"/>
  <c r="J2964" i="5"/>
  <c r="J2963" i="5"/>
  <c r="J2962" i="5"/>
  <c r="J2961" i="5"/>
  <c r="J2960" i="5"/>
  <c r="J2959" i="5"/>
  <c r="J2958" i="5"/>
  <c r="J2957" i="5"/>
  <c r="J2956" i="5"/>
  <c r="J2955" i="5"/>
  <c r="J2954" i="5"/>
  <c r="J2953" i="5"/>
  <c r="J2952" i="5"/>
  <c r="J2951" i="5"/>
  <c r="J2950" i="5"/>
  <c r="J2949" i="5"/>
  <c r="J2948" i="5"/>
  <c r="J2947" i="5"/>
  <c r="J2946" i="5"/>
  <c r="J2945" i="5"/>
  <c r="J2944" i="5"/>
  <c r="J2943" i="5"/>
  <c r="J2942" i="5"/>
  <c r="J2941" i="5"/>
  <c r="J2940" i="5"/>
  <c r="J2939" i="5"/>
  <c r="J2938" i="5"/>
  <c r="J2937" i="5"/>
  <c r="J2936" i="5"/>
  <c r="J2935" i="5"/>
  <c r="J2934" i="5"/>
  <c r="J2933" i="5"/>
  <c r="J2932" i="5"/>
  <c r="J2931" i="5"/>
  <c r="J2930" i="5"/>
  <c r="J2929" i="5"/>
  <c r="J2928" i="5"/>
  <c r="J2927" i="5"/>
  <c r="J2926" i="5"/>
  <c r="J2925" i="5"/>
  <c r="J2924" i="5"/>
  <c r="J2923" i="5"/>
  <c r="J2922" i="5"/>
  <c r="J2921" i="5"/>
  <c r="J2920" i="5"/>
  <c r="J2919" i="5"/>
  <c r="J2918" i="5"/>
  <c r="J2917" i="5"/>
  <c r="J2916" i="5"/>
  <c r="J2915" i="5"/>
  <c r="J2914" i="5"/>
  <c r="J2913" i="5"/>
  <c r="J2912" i="5"/>
  <c r="J2911" i="5"/>
  <c r="J2910" i="5"/>
  <c r="J2909" i="5"/>
  <c r="J2908" i="5"/>
  <c r="J2907" i="5"/>
  <c r="J2906" i="5"/>
  <c r="J2905" i="5"/>
  <c r="J2904" i="5"/>
  <c r="J2903" i="5"/>
  <c r="J2902" i="5"/>
  <c r="J2901" i="5"/>
  <c r="J2900" i="5"/>
  <c r="J2899" i="5"/>
  <c r="J2898" i="5"/>
  <c r="J2897" i="5"/>
  <c r="J2896" i="5"/>
  <c r="J2895" i="5"/>
  <c r="J2894" i="5"/>
  <c r="J2893" i="5"/>
  <c r="J2892" i="5"/>
  <c r="J2891" i="5"/>
  <c r="J2890" i="5"/>
  <c r="J2889" i="5"/>
  <c r="J2888" i="5"/>
  <c r="J2887" i="5"/>
  <c r="J2886" i="5"/>
  <c r="J2885" i="5"/>
  <c r="J2884" i="5"/>
  <c r="J2883" i="5"/>
  <c r="J2882" i="5"/>
  <c r="J2881" i="5"/>
  <c r="J2880" i="5"/>
  <c r="J2879" i="5"/>
  <c r="J2878" i="5"/>
  <c r="J2877" i="5"/>
  <c r="J2876" i="5"/>
  <c r="J2875" i="5"/>
  <c r="J2874" i="5"/>
  <c r="J2873" i="5"/>
  <c r="J2872" i="5"/>
  <c r="J2871" i="5"/>
  <c r="J2870" i="5"/>
  <c r="J2869" i="5"/>
  <c r="J2868" i="5"/>
  <c r="J2867" i="5"/>
  <c r="J2866" i="5"/>
  <c r="J2865" i="5"/>
  <c r="J2864" i="5"/>
  <c r="J2863" i="5"/>
  <c r="J2862" i="5"/>
  <c r="J2861" i="5"/>
  <c r="J2860" i="5"/>
  <c r="J2859" i="5"/>
  <c r="J2858" i="5"/>
  <c r="J2857" i="5"/>
  <c r="J2856" i="5"/>
  <c r="J2855" i="5"/>
  <c r="J2854" i="5"/>
  <c r="J2853" i="5"/>
  <c r="J2852" i="5"/>
  <c r="J2851" i="5"/>
  <c r="J2850" i="5"/>
  <c r="J2849" i="5"/>
  <c r="J2848" i="5"/>
  <c r="J2847" i="5"/>
  <c r="J2846" i="5"/>
  <c r="J2845" i="5"/>
  <c r="J2844" i="5"/>
  <c r="J2843" i="5"/>
  <c r="J2842" i="5"/>
  <c r="J2841" i="5"/>
  <c r="J2840" i="5"/>
  <c r="J2839" i="5"/>
  <c r="J2838" i="5"/>
  <c r="J2837" i="5"/>
  <c r="J2836" i="5"/>
  <c r="J2835" i="5"/>
  <c r="J2834" i="5"/>
  <c r="J2833" i="5"/>
  <c r="J2832" i="5"/>
  <c r="J2831" i="5"/>
  <c r="J2830" i="5"/>
  <c r="J2829" i="5"/>
  <c r="J2828" i="5"/>
  <c r="J2827" i="5"/>
  <c r="J2826" i="5"/>
  <c r="J2825" i="5"/>
  <c r="J2824" i="5"/>
  <c r="J2823" i="5"/>
  <c r="J2822" i="5"/>
  <c r="J2821" i="5"/>
  <c r="J2820" i="5"/>
  <c r="J2819" i="5"/>
  <c r="J2818" i="5"/>
  <c r="J2817" i="5"/>
  <c r="J2816" i="5"/>
  <c r="J2815" i="5"/>
  <c r="J2814" i="5"/>
  <c r="J2813" i="5"/>
  <c r="J2812" i="5"/>
  <c r="J2811" i="5"/>
  <c r="J2810" i="5"/>
  <c r="J2809" i="5"/>
  <c r="J2808" i="5"/>
  <c r="J2807" i="5"/>
  <c r="J2806" i="5"/>
  <c r="J2805" i="5"/>
  <c r="J2804" i="5"/>
  <c r="J2803" i="5"/>
  <c r="J2802" i="5"/>
  <c r="J2801" i="5"/>
  <c r="J2800" i="5"/>
  <c r="J2799" i="5"/>
  <c r="J2798" i="5"/>
  <c r="J2797" i="5"/>
  <c r="J2796" i="5"/>
  <c r="J2795" i="5"/>
  <c r="J2794" i="5"/>
  <c r="J2793" i="5"/>
  <c r="J2792" i="5"/>
  <c r="J2791" i="5"/>
  <c r="J2790" i="5"/>
  <c r="J2789" i="5"/>
  <c r="J2788" i="5"/>
  <c r="J2787" i="5"/>
  <c r="J2786" i="5"/>
  <c r="J2785" i="5"/>
  <c r="J2784" i="5"/>
  <c r="J2783" i="5"/>
  <c r="J2782" i="5"/>
  <c r="J2781" i="5"/>
  <c r="J2780" i="5"/>
  <c r="J2779" i="5"/>
  <c r="J2778" i="5"/>
  <c r="J2777" i="5"/>
  <c r="J2776" i="5"/>
  <c r="J2775" i="5"/>
  <c r="J2774" i="5"/>
  <c r="J2773" i="5"/>
  <c r="J2772" i="5"/>
  <c r="J2771" i="5"/>
  <c r="J2770" i="5"/>
  <c r="J2769" i="5"/>
  <c r="J2768" i="5"/>
  <c r="J2767" i="5"/>
  <c r="J2766" i="5"/>
  <c r="J2765" i="5"/>
  <c r="J2764" i="5"/>
  <c r="J2763" i="5"/>
  <c r="J2762" i="5"/>
  <c r="J2761" i="5"/>
  <c r="J2760" i="5"/>
  <c r="J2759" i="5"/>
  <c r="J2758" i="5"/>
  <c r="J2757" i="5"/>
  <c r="J2756" i="5"/>
  <c r="J2755" i="5"/>
  <c r="J2754" i="5"/>
  <c r="J2753" i="5"/>
  <c r="J2752" i="5"/>
  <c r="J2751" i="5"/>
  <c r="J2750" i="5"/>
  <c r="J2749" i="5"/>
  <c r="J2748" i="5"/>
  <c r="J2747" i="5"/>
  <c r="J2746" i="5"/>
  <c r="J2745" i="5"/>
  <c r="J2744" i="5"/>
  <c r="J2743" i="5"/>
  <c r="J2742" i="5"/>
  <c r="J2741" i="5"/>
  <c r="J2740" i="5"/>
  <c r="J2739" i="5"/>
  <c r="J2738" i="5"/>
  <c r="J2737" i="5"/>
  <c r="J2736" i="5"/>
  <c r="J2735" i="5"/>
  <c r="J2734" i="5"/>
  <c r="J2733" i="5"/>
  <c r="J2732" i="5"/>
  <c r="J2731" i="5"/>
  <c r="J2730" i="5"/>
  <c r="J2729" i="5"/>
  <c r="J2728" i="5"/>
  <c r="J2727" i="5"/>
  <c r="J2726" i="5"/>
  <c r="J2725" i="5"/>
  <c r="J2724" i="5"/>
  <c r="J2723" i="5"/>
  <c r="J2722" i="5"/>
  <c r="J2721" i="5"/>
  <c r="J2720" i="5"/>
  <c r="J2719" i="5"/>
  <c r="J2718" i="5"/>
  <c r="J2717" i="5"/>
  <c r="J2716" i="5"/>
  <c r="J2715" i="5"/>
  <c r="J2714" i="5"/>
  <c r="J2713" i="5"/>
  <c r="J2712" i="5"/>
  <c r="J2711" i="5"/>
  <c r="J2710" i="5"/>
  <c r="J2709" i="5"/>
  <c r="J2708" i="5"/>
  <c r="J2707" i="5"/>
  <c r="J2706" i="5"/>
  <c r="J2705" i="5"/>
  <c r="J2704" i="5"/>
  <c r="J2703" i="5"/>
  <c r="J2702" i="5"/>
  <c r="J2701" i="5"/>
  <c r="J2700" i="5"/>
  <c r="J2699" i="5"/>
  <c r="J2698" i="5"/>
  <c r="J2697" i="5"/>
  <c r="J2696" i="5"/>
  <c r="J2695" i="5"/>
  <c r="J2694" i="5"/>
  <c r="J2693" i="5"/>
  <c r="J2692" i="5"/>
  <c r="J2691" i="5"/>
  <c r="J2690" i="5"/>
  <c r="J2689" i="5"/>
  <c r="J2688" i="5"/>
  <c r="J2687" i="5"/>
  <c r="J2686" i="5"/>
  <c r="J2685" i="5"/>
  <c r="J2684" i="5"/>
  <c r="J2683" i="5"/>
  <c r="J2682" i="5"/>
  <c r="J2681" i="5"/>
  <c r="J2680" i="5"/>
  <c r="J2679" i="5"/>
  <c r="J2678" i="5"/>
  <c r="J2677" i="5"/>
  <c r="J2676" i="5"/>
  <c r="J2675" i="5"/>
  <c r="J2674" i="5"/>
  <c r="J2673" i="5"/>
  <c r="J2672" i="5"/>
  <c r="J2671" i="5"/>
  <c r="J2670" i="5"/>
  <c r="J2669" i="5"/>
  <c r="J2668" i="5"/>
  <c r="J2667" i="5"/>
  <c r="J2666" i="5"/>
  <c r="J2665" i="5"/>
  <c r="J2664" i="5"/>
  <c r="J2663" i="5"/>
  <c r="J2662" i="5"/>
  <c r="J2661" i="5"/>
  <c r="J2660" i="5"/>
  <c r="J2659" i="5"/>
  <c r="J2658" i="5"/>
  <c r="J2657" i="5"/>
  <c r="J2656" i="5"/>
  <c r="J2655" i="5"/>
  <c r="J2654" i="5"/>
  <c r="J2653" i="5"/>
  <c r="J2652" i="5"/>
  <c r="J2651" i="5"/>
  <c r="J2650" i="5"/>
  <c r="J2649" i="5"/>
  <c r="J2648" i="5"/>
  <c r="J2647" i="5"/>
  <c r="J2646" i="5"/>
  <c r="J2645" i="5"/>
  <c r="J2644" i="5"/>
  <c r="J2643" i="5"/>
  <c r="J2642" i="5"/>
  <c r="J2641" i="5"/>
  <c r="J2640" i="5"/>
  <c r="J2639" i="5"/>
  <c r="J2638" i="5"/>
  <c r="J2637" i="5"/>
  <c r="J2636" i="5"/>
  <c r="J2635" i="5"/>
  <c r="J2634" i="5"/>
  <c r="J2633" i="5"/>
  <c r="J2632" i="5"/>
  <c r="J2631" i="5"/>
  <c r="J2630" i="5"/>
  <c r="J2629" i="5"/>
  <c r="J2628" i="5"/>
  <c r="J2627" i="5"/>
  <c r="J2626" i="5"/>
  <c r="J2625" i="5"/>
  <c r="J2624" i="5"/>
  <c r="J2623" i="5"/>
  <c r="J2622" i="5"/>
  <c r="J2621" i="5"/>
  <c r="J2620" i="5"/>
  <c r="J2619" i="5"/>
  <c r="J2618" i="5"/>
  <c r="J2617" i="5"/>
  <c r="J2616" i="5"/>
  <c r="J2615" i="5"/>
  <c r="J2614" i="5"/>
  <c r="J2613" i="5"/>
  <c r="J2612" i="5"/>
  <c r="J2611" i="5"/>
  <c r="J2610" i="5"/>
  <c r="J2609" i="5"/>
  <c r="J2608" i="5"/>
  <c r="J2607" i="5"/>
  <c r="J2606" i="5"/>
  <c r="J2605" i="5"/>
  <c r="J2604" i="5"/>
  <c r="J2603" i="5"/>
  <c r="J2602" i="5"/>
  <c r="J2601" i="5"/>
  <c r="J2600" i="5"/>
  <c r="J2599" i="5"/>
  <c r="J2598" i="5"/>
  <c r="J2597" i="5"/>
  <c r="J2596" i="5"/>
  <c r="J2595" i="5"/>
  <c r="J2594" i="5"/>
  <c r="J2593" i="5"/>
  <c r="J2592" i="5"/>
  <c r="J2591" i="5"/>
  <c r="J2590" i="5"/>
  <c r="J2589" i="5"/>
  <c r="J2588" i="5"/>
  <c r="J2587" i="5"/>
  <c r="J2586" i="5"/>
  <c r="J2585" i="5"/>
  <c r="J2584" i="5"/>
  <c r="J2583" i="5"/>
  <c r="J2582" i="5"/>
  <c r="J2581" i="5"/>
  <c r="J2580" i="5"/>
  <c r="J2579" i="5"/>
  <c r="J2578" i="5"/>
  <c r="J2577" i="5"/>
  <c r="J2576" i="5"/>
  <c r="J2575" i="5"/>
  <c r="J2574" i="5"/>
  <c r="J2573" i="5"/>
  <c r="J2572" i="5"/>
  <c r="J2571" i="5"/>
  <c r="J2570" i="5"/>
  <c r="J2569" i="5"/>
  <c r="J2568" i="5"/>
  <c r="J2567" i="5"/>
  <c r="J2566" i="5"/>
  <c r="J2565" i="5"/>
  <c r="J2564" i="5"/>
  <c r="J2563" i="5"/>
  <c r="J2562" i="5"/>
  <c r="J2561" i="5"/>
  <c r="J2560" i="5"/>
  <c r="J2559" i="5"/>
  <c r="J2558" i="5"/>
  <c r="J2557" i="5"/>
  <c r="J2556" i="5"/>
  <c r="J2555" i="5"/>
  <c r="J2554" i="5"/>
  <c r="J2553" i="5"/>
  <c r="J2552" i="5"/>
  <c r="J2551" i="5"/>
  <c r="J2550" i="5"/>
  <c r="J2549" i="5"/>
  <c r="J2548" i="5"/>
  <c r="J2547" i="5"/>
  <c r="J2546" i="5"/>
  <c r="J2545" i="5"/>
  <c r="J2544" i="5"/>
  <c r="J2543" i="5"/>
  <c r="J2542" i="5"/>
  <c r="J2541" i="5"/>
  <c r="J2540" i="5"/>
  <c r="J2539" i="5"/>
  <c r="J2538" i="5"/>
  <c r="J2537" i="5"/>
  <c r="J2536" i="5"/>
  <c r="J2535" i="5"/>
  <c r="J2534" i="5"/>
  <c r="J2533" i="5"/>
  <c r="J2532" i="5"/>
  <c r="J2531" i="5"/>
  <c r="J2530" i="5"/>
  <c r="J2529" i="5"/>
  <c r="J2528" i="5"/>
  <c r="J2527" i="5"/>
  <c r="J2526" i="5"/>
  <c r="J2525" i="5"/>
  <c r="J2524" i="5"/>
  <c r="J2523" i="5"/>
  <c r="J2522" i="5"/>
  <c r="J2521" i="5"/>
  <c r="J2520" i="5"/>
  <c r="J2519" i="5"/>
  <c r="J2518" i="5"/>
  <c r="J2517" i="5"/>
  <c r="J2516" i="5"/>
  <c r="J2515" i="5"/>
  <c r="J2514" i="5"/>
  <c r="J2513" i="5"/>
  <c r="J2512" i="5"/>
  <c r="J2511" i="5"/>
  <c r="J2510" i="5"/>
  <c r="J2509" i="5"/>
  <c r="J2508" i="5"/>
  <c r="J2507" i="5"/>
  <c r="J2506" i="5"/>
  <c r="J2505" i="5"/>
  <c r="J2504" i="5"/>
  <c r="J2503" i="5"/>
  <c r="J2502" i="5"/>
  <c r="J2501" i="5"/>
  <c r="J2500" i="5"/>
  <c r="J2499" i="5"/>
  <c r="J2498" i="5"/>
  <c r="J2497" i="5"/>
  <c r="J2496" i="5"/>
  <c r="J2495" i="5"/>
  <c r="J2494" i="5"/>
  <c r="J2493" i="5"/>
  <c r="J2492" i="5"/>
  <c r="J2491" i="5"/>
  <c r="J2490" i="5"/>
  <c r="J2489" i="5"/>
  <c r="J2488" i="5"/>
  <c r="J2487" i="5"/>
  <c r="J2486" i="5"/>
  <c r="J2485" i="5"/>
  <c r="J2484" i="5"/>
  <c r="J2483" i="5"/>
  <c r="J2482" i="5"/>
  <c r="J2481" i="5"/>
  <c r="J2480" i="5"/>
  <c r="J2479" i="5"/>
  <c r="J2478" i="5"/>
  <c r="J2477" i="5"/>
  <c r="J2476" i="5"/>
  <c r="J2475" i="5"/>
  <c r="J2474" i="5"/>
  <c r="J2473" i="5"/>
  <c r="J2472" i="5"/>
  <c r="J2471" i="5"/>
  <c r="J2470" i="5"/>
  <c r="J2469" i="5"/>
  <c r="J2468" i="5"/>
  <c r="J2467" i="5"/>
  <c r="J2466" i="5"/>
  <c r="J2465" i="5"/>
  <c r="J2464" i="5"/>
  <c r="J2463" i="5"/>
  <c r="J2462" i="5"/>
  <c r="J2461" i="5"/>
  <c r="J2460" i="5"/>
  <c r="J2459" i="5"/>
  <c r="J2458" i="5"/>
  <c r="J2457" i="5"/>
  <c r="J2456" i="5"/>
  <c r="J2455" i="5"/>
  <c r="J2454" i="5"/>
  <c r="J2453" i="5"/>
  <c r="J2452" i="5"/>
  <c r="J2451" i="5"/>
  <c r="J2450" i="5"/>
  <c r="J2449" i="5"/>
  <c r="J2448" i="5"/>
  <c r="J2447" i="5"/>
  <c r="J2446" i="5"/>
  <c r="J2445" i="5"/>
  <c r="J2444" i="5"/>
  <c r="J2443" i="5"/>
  <c r="J2442" i="5"/>
  <c r="J2441" i="5"/>
  <c r="J2440" i="5"/>
  <c r="J2439" i="5"/>
  <c r="J2438" i="5"/>
  <c r="J2437" i="5"/>
  <c r="J2436" i="5"/>
  <c r="J2435" i="5"/>
  <c r="J2434" i="5"/>
  <c r="J2433" i="5"/>
  <c r="J2432" i="5"/>
  <c r="J2431" i="5"/>
  <c r="J2430" i="5"/>
  <c r="J2429" i="5"/>
  <c r="J2428" i="5"/>
  <c r="J2427" i="5"/>
  <c r="J2426" i="5"/>
  <c r="J2425" i="5"/>
  <c r="J2424" i="5"/>
  <c r="J2423" i="5"/>
  <c r="J2422" i="5"/>
  <c r="J2421" i="5"/>
  <c r="J2420" i="5"/>
  <c r="J2419" i="5"/>
  <c r="J2418" i="5"/>
  <c r="J2417" i="5"/>
  <c r="J2416" i="5"/>
  <c r="J2415" i="5"/>
  <c r="J2414" i="5"/>
  <c r="J2413" i="5"/>
  <c r="J2412" i="5"/>
  <c r="J2411" i="5"/>
  <c r="J2410" i="5"/>
  <c r="J2409" i="5"/>
  <c r="J2408" i="5"/>
  <c r="J2407" i="5"/>
  <c r="J2406" i="5"/>
  <c r="J2405" i="5"/>
  <c r="J2404" i="5"/>
  <c r="J2403" i="5"/>
  <c r="J2402" i="5"/>
  <c r="J2401" i="5"/>
  <c r="J2400" i="5"/>
  <c r="J2399" i="5"/>
  <c r="J2398" i="5"/>
  <c r="J2397" i="5"/>
  <c r="J2396" i="5"/>
  <c r="J2395" i="5"/>
  <c r="J2394" i="5"/>
  <c r="J2393" i="5"/>
  <c r="J2392" i="5"/>
  <c r="J2391" i="5"/>
  <c r="J2390" i="5"/>
  <c r="J2389" i="5"/>
  <c r="J2388" i="5"/>
  <c r="J2387" i="5"/>
  <c r="J2386" i="5"/>
  <c r="J2385" i="5"/>
  <c r="J2384" i="5"/>
  <c r="J2383" i="5"/>
  <c r="J2382" i="5"/>
  <c r="J2381" i="5"/>
  <c r="J2380" i="5"/>
  <c r="J2379" i="5"/>
  <c r="J2378" i="5"/>
  <c r="J2377" i="5"/>
  <c r="J2376" i="5"/>
  <c r="J2375" i="5"/>
  <c r="J2374" i="5"/>
  <c r="J2373" i="5"/>
  <c r="J2372" i="5"/>
  <c r="J2371" i="5"/>
  <c r="J2370" i="5"/>
  <c r="J2369" i="5"/>
  <c r="J2368" i="5"/>
  <c r="J2367" i="5"/>
  <c r="J2366" i="5"/>
  <c r="J2365" i="5"/>
  <c r="J2364" i="5"/>
  <c r="J2363" i="5"/>
  <c r="J2362" i="5"/>
  <c r="J2361" i="5"/>
  <c r="J2360" i="5"/>
  <c r="J2359" i="5"/>
  <c r="J2358" i="5"/>
  <c r="J2357" i="5"/>
  <c r="J2356" i="5"/>
  <c r="J2355" i="5"/>
  <c r="J2354" i="5"/>
  <c r="J2353" i="5"/>
  <c r="J2352" i="5"/>
  <c r="J2351" i="5"/>
  <c r="J2350" i="5"/>
  <c r="J2349" i="5"/>
  <c r="J2348" i="5"/>
  <c r="J2347" i="5"/>
  <c r="J2346" i="5"/>
  <c r="J2345" i="5"/>
  <c r="J2344" i="5"/>
  <c r="J2343" i="5"/>
  <c r="J2342" i="5"/>
  <c r="J2341" i="5"/>
  <c r="J2340" i="5"/>
  <c r="J2339" i="5"/>
  <c r="J2338" i="5"/>
  <c r="J2337" i="5"/>
  <c r="J2336" i="5"/>
  <c r="J2335" i="5"/>
  <c r="J2334" i="5"/>
  <c r="J2333" i="5"/>
  <c r="J2332" i="5"/>
  <c r="J2331" i="5"/>
  <c r="J2330" i="5"/>
  <c r="J2329" i="5"/>
  <c r="J2328" i="5"/>
  <c r="J2327" i="5"/>
  <c r="J2326" i="5"/>
  <c r="J2325" i="5"/>
  <c r="J2324" i="5"/>
  <c r="J2323" i="5"/>
  <c r="J2322" i="5"/>
  <c r="J2321" i="5"/>
  <c r="J2320" i="5"/>
  <c r="J2319" i="5"/>
  <c r="J2318" i="5"/>
  <c r="J2317" i="5"/>
  <c r="J2316" i="5"/>
  <c r="J2315" i="5"/>
  <c r="J2314" i="5"/>
  <c r="J2313" i="5"/>
  <c r="J2312" i="5"/>
  <c r="J2311" i="5"/>
  <c r="J2310" i="5"/>
  <c r="J2309" i="5"/>
  <c r="J2308" i="5"/>
  <c r="J2307" i="5"/>
  <c r="J2306" i="5"/>
  <c r="J2305" i="5"/>
  <c r="J2304" i="5"/>
  <c r="J2303" i="5"/>
  <c r="J2302" i="5"/>
  <c r="J2301" i="5"/>
  <c r="J2300" i="5"/>
  <c r="J2299" i="5"/>
  <c r="J2298" i="5"/>
  <c r="J2297" i="5"/>
  <c r="J2296" i="5"/>
  <c r="J2295" i="5"/>
  <c r="J2294" i="5"/>
  <c r="J2293" i="5"/>
  <c r="J2292" i="5"/>
  <c r="J2291" i="5"/>
  <c r="J2290" i="5"/>
  <c r="J2289" i="5"/>
  <c r="J2288" i="5"/>
  <c r="J2287" i="5"/>
  <c r="J2286" i="5"/>
  <c r="J2285" i="5"/>
  <c r="J2284" i="5"/>
  <c r="J2283" i="5"/>
  <c r="J2282" i="5"/>
  <c r="J2281" i="5"/>
  <c r="J2280" i="5"/>
  <c r="J2279" i="5"/>
  <c r="J2278" i="5"/>
  <c r="J2277" i="5"/>
  <c r="J2276" i="5"/>
  <c r="J2275" i="5"/>
  <c r="J2274" i="5"/>
  <c r="J2273" i="5"/>
  <c r="J2272" i="5"/>
  <c r="J2271" i="5"/>
  <c r="J2270" i="5"/>
  <c r="J2269" i="5"/>
  <c r="J2268" i="5"/>
  <c r="J2267" i="5"/>
  <c r="J2266" i="5"/>
  <c r="J2265" i="5"/>
  <c r="J2264" i="5"/>
  <c r="J2263" i="5"/>
  <c r="J2262" i="5"/>
  <c r="J2261" i="5"/>
  <c r="J2260" i="5"/>
  <c r="J2259" i="5"/>
  <c r="J2258" i="5"/>
  <c r="J2257" i="5"/>
  <c r="J2256" i="5"/>
  <c r="J2255" i="5"/>
  <c r="J2254" i="5"/>
  <c r="J2253" i="5"/>
  <c r="J2252" i="5"/>
  <c r="J2251" i="5"/>
  <c r="J2250" i="5"/>
  <c r="J2249" i="5"/>
  <c r="J2248" i="5"/>
  <c r="J2247" i="5"/>
  <c r="J2246" i="5"/>
  <c r="J2245" i="5"/>
  <c r="J2244" i="5"/>
  <c r="J2243" i="5"/>
  <c r="J2242" i="5"/>
  <c r="J2241" i="5"/>
  <c r="J2240" i="5"/>
  <c r="J2239" i="5"/>
  <c r="J2238" i="5"/>
  <c r="J2237" i="5"/>
  <c r="J2236" i="5"/>
  <c r="J2235" i="5"/>
  <c r="J2234" i="5"/>
  <c r="J2233" i="5"/>
  <c r="J2232" i="5"/>
  <c r="J2231" i="5"/>
  <c r="J2230" i="5"/>
  <c r="J2229" i="5"/>
  <c r="J2228" i="5"/>
  <c r="J2227" i="5"/>
  <c r="J2226" i="5"/>
  <c r="J2225" i="5"/>
  <c r="J2224" i="5"/>
  <c r="J2223" i="5"/>
  <c r="J2222" i="5"/>
  <c r="J2221" i="5"/>
  <c r="J2220" i="5"/>
  <c r="J2219" i="5"/>
  <c r="J2218" i="5"/>
  <c r="J2217" i="5"/>
  <c r="J2216" i="5"/>
  <c r="J2215" i="5"/>
  <c r="J2214" i="5"/>
  <c r="J2213" i="5"/>
  <c r="J2212" i="5"/>
  <c r="J2211" i="5"/>
  <c r="J2210" i="5"/>
  <c r="J2209" i="5"/>
  <c r="J2208" i="5"/>
  <c r="J2207" i="5"/>
  <c r="J2206" i="5"/>
  <c r="J2205" i="5"/>
  <c r="J2204" i="5"/>
  <c r="J2203" i="5"/>
  <c r="J2202" i="5"/>
  <c r="J2201" i="5"/>
  <c r="J2200" i="5"/>
  <c r="J2199" i="5"/>
  <c r="J2198" i="5"/>
  <c r="J2197" i="5"/>
  <c r="J2196" i="5"/>
  <c r="J2195" i="5"/>
  <c r="J2194" i="5"/>
  <c r="J2193" i="5"/>
  <c r="J2192" i="5"/>
  <c r="J2191" i="5"/>
  <c r="J2190" i="5"/>
  <c r="J2189" i="5"/>
  <c r="J2188" i="5"/>
  <c r="J2187" i="5"/>
  <c r="J2186" i="5"/>
  <c r="J2185" i="5"/>
  <c r="J2184" i="5"/>
  <c r="J2183" i="5"/>
  <c r="J2182" i="5"/>
  <c r="J2181" i="5"/>
  <c r="J2180" i="5"/>
  <c r="J2179" i="5"/>
  <c r="J2178" i="5"/>
  <c r="J2177" i="5"/>
  <c r="J2176" i="5"/>
  <c r="J2175" i="5"/>
  <c r="J2174" i="5"/>
  <c r="J2173" i="5"/>
  <c r="J2172" i="5"/>
  <c r="J2171" i="5"/>
  <c r="J2170" i="5"/>
  <c r="J2169" i="5"/>
  <c r="J2168" i="5"/>
  <c r="J2167" i="5"/>
  <c r="J2166" i="5"/>
  <c r="J2165" i="5"/>
  <c r="J2164" i="5"/>
  <c r="J2163" i="5"/>
  <c r="J2162" i="5"/>
  <c r="J2161" i="5"/>
  <c r="J2160" i="5"/>
  <c r="J2159" i="5"/>
  <c r="J2158" i="5"/>
  <c r="J2157" i="5"/>
  <c r="J2156" i="5"/>
  <c r="J2155" i="5"/>
  <c r="J2154" i="5"/>
  <c r="J2153" i="5"/>
  <c r="J2152" i="5"/>
  <c r="J2151" i="5"/>
  <c r="J2150" i="5"/>
  <c r="J2149" i="5"/>
  <c r="J2148" i="5"/>
  <c r="J2147" i="5"/>
  <c r="J2146" i="5"/>
  <c r="J2145" i="5"/>
  <c r="J2144" i="5"/>
  <c r="J2143" i="5"/>
  <c r="J2142" i="5"/>
  <c r="J2141" i="5"/>
  <c r="J2140" i="5"/>
  <c r="J2139" i="5"/>
  <c r="J2138" i="5"/>
  <c r="J2137" i="5"/>
  <c r="J2136" i="5"/>
  <c r="J2135" i="5"/>
  <c r="J2134" i="5"/>
  <c r="J2133" i="5"/>
  <c r="J2132" i="5"/>
  <c r="J2131" i="5"/>
  <c r="J2130" i="5"/>
  <c r="J2129" i="5"/>
  <c r="J2128" i="5"/>
  <c r="J2127" i="5"/>
  <c r="J2126" i="5"/>
  <c r="J2125" i="5"/>
  <c r="J2124" i="5"/>
  <c r="J2123" i="5"/>
  <c r="J2122" i="5"/>
  <c r="J2121" i="5"/>
  <c r="J2120" i="5"/>
  <c r="J2119" i="5"/>
  <c r="J2118" i="5"/>
  <c r="J2117" i="5"/>
  <c r="J2116" i="5"/>
  <c r="J2115" i="5"/>
  <c r="J2114" i="5"/>
  <c r="J2113" i="5"/>
  <c r="J2112" i="5"/>
  <c r="J2111" i="5"/>
  <c r="J2110" i="5"/>
  <c r="J2109" i="5"/>
  <c r="J2108" i="5"/>
  <c r="J2107" i="5"/>
  <c r="J2106" i="5"/>
  <c r="J2105" i="5"/>
  <c r="J2104" i="5"/>
  <c r="J2103" i="5"/>
  <c r="J2102" i="5"/>
  <c r="J2101" i="5"/>
  <c r="J2100" i="5"/>
  <c r="J2099" i="5"/>
  <c r="J2098" i="5"/>
  <c r="J2097" i="5"/>
  <c r="J2096" i="5"/>
  <c r="J2095" i="5"/>
  <c r="J2094" i="5"/>
  <c r="J2093" i="5"/>
  <c r="J2092" i="5"/>
  <c r="J2091" i="5"/>
  <c r="J2090" i="5"/>
  <c r="J2089" i="5"/>
  <c r="J2088" i="5"/>
  <c r="J2087" i="5"/>
  <c r="J2086" i="5"/>
  <c r="J2085" i="5"/>
  <c r="J2084" i="5"/>
  <c r="J2083" i="5"/>
  <c r="J2082" i="5"/>
  <c r="J2081" i="5"/>
  <c r="J2080" i="5"/>
  <c r="J2079" i="5"/>
  <c r="J2078" i="5"/>
  <c r="J2077" i="5"/>
  <c r="J2076" i="5"/>
  <c r="J2075" i="5"/>
  <c r="J2074" i="5"/>
  <c r="J2073" i="5"/>
  <c r="J2072" i="5"/>
  <c r="J2071" i="5"/>
  <c r="J2070" i="5"/>
  <c r="J2069" i="5"/>
  <c r="J2068" i="5"/>
  <c r="J2067" i="5"/>
  <c r="J2066" i="5"/>
  <c r="J2065" i="5"/>
  <c r="J2064" i="5"/>
  <c r="J2063" i="5"/>
  <c r="J2062" i="5"/>
  <c r="J2061" i="5"/>
  <c r="J2060" i="5"/>
  <c r="J2059" i="5"/>
  <c r="J2058" i="5"/>
  <c r="J2057" i="5"/>
  <c r="J2056" i="5"/>
  <c r="J2055" i="5"/>
  <c r="J2054" i="5"/>
  <c r="J2053" i="5"/>
  <c r="J2052" i="5"/>
  <c r="J2051" i="5"/>
  <c r="J2050" i="5"/>
  <c r="J2049" i="5"/>
  <c r="J2048" i="5"/>
  <c r="J2047" i="5"/>
  <c r="J2046" i="5"/>
  <c r="J2045" i="5"/>
  <c r="J2044" i="5"/>
  <c r="J2043" i="5"/>
  <c r="J2042" i="5"/>
  <c r="J2041" i="5"/>
  <c r="J2040" i="5"/>
  <c r="J2039" i="5"/>
  <c r="J2038" i="5"/>
  <c r="J2037" i="5"/>
  <c r="J2036" i="5"/>
  <c r="J2035" i="5"/>
  <c r="J2034" i="5"/>
  <c r="J2033" i="5"/>
  <c r="J2032" i="5"/>
  <c r="J2031" i="5"/>
  <c r="J2030" i="5"/>
  <c r="J2029" i="5"/>
  <c r="J2028" i="5"/>
  <c r="J2027" i="5"/>
  <c r="J2026" i="5"/>
  <c r="J2025" i="5"/>
  <c r="J2024" i="5"/>
  <c r="J2023" i="5"/>
  <c r="J2022" i="5"/>
  <c r="J2021" i="5"/>
  <c r="J2020" i="5"/>
  <c r="J2019" i="5"/>
  <c r="J2018" i="5"/>
  <c r="J2017" i="5"/>
  <c r="J2016" i="5"/>
  <c r="J2015" i="5"/>
  <c r="J2014" i="5"/>
  <c r="J2013" i="5"/>
  <c r="J2012" i="5"/>
  <c r="J2011" i="5"/>
  <c r="J2010" i="5"/>
  <c r="J2009" i="5"/>
  <c r="J2008" i="5"/>
  <c r="J2007" i="5"/>
  <c r="J2006" i="5"/>
  <c r="J2005" i="5"/>
  <c r="J2004" i="5"/>
  <c r="J2003" i="5"/>
  <c r="J2002" i="5"/>
  <c r="J2001" i="5"/>
  <c r="J2000" i="5"/>
  <c r="J1999" i="5"/>
  <c r="J1998" i="5"/>
  <c r="J1997" i="5"/>
  <c r="J1996" i="5"/>
  <c r="J1995" i="5"/>
  <c r="J1994" i="5"/>
  <c r="J1993" i="5"/>
  <c r="J1992" i="5"/>
  <c r="J1991" i="5"/>
  <c r="J1990" i="5"/>
  <c r="J1989" i="5"/>
  <c r="J1988" i="5"/>
  <c r="J1987" i="5"/>
  <c r="J1986" i="5"/>
  <c r="J1985" i="5"/>
  <c r="J1984" i="5"/>
  <c r="J1983" i="5"/>
  <c r="J1982" i="5"/>
  <c r="J1981" i="5"/>
  <c r="J1980" i="5"/>
  <c r="J1979" i="5"/>
  <c r="J1978" i="5"/>
  <c r="J1977" i="5"/>
  <c r="J1976" i="5"/>
  <c r="J1975" i="5"/>
  <c r="J1974" i="5"/>
  <c r="J1973" i="5"/>
  <c r="J1972" i="5"/>
  <c r="J1971" i="5"/>
  <c r="J1970" i="5"/>
  <c r="J1969" i="5"/>
  <c r="J1968" i="5"/>
  <c r="J1967" i="5"/>
  <c r="J1966" i="5"/>
  <c r="J1965" i="5"/>
  <c r="J1964" i="5"/>
  <c r="J1963" i="5"/>
  <c r="J1962" i="5"/>
  <c r="J1961" i="5"/>
  <c r="J1960" i="5"/>
  <c r="J1959" i="5"/>
  <c r="J1958" i="5"/>
  <c r="J1957" i="5"/>
  <c r="J1956" i="5"/>
  <c r="J1955" i="5"/>
  <c r="J1954" i="5"/>
  <c r="J1953" i="5"/>
  <c r="J1952" i="5"/>
  <c r="J1951" i="5"/>
  <c r="J1950" i="5"/>
  <c r="J1949" i="5"/>
  <c r="J1948" i="5"/>
  <c r="J1947" i="5"/>
  <c r="J1946" i="5"/>
  <c r="J1945" i="5"/>
  <c r="J1944" i="5"/>
  <c r="J1943" i="5"/>
  <c r="J1942" i="5"/>
  <c r="J1941" i="5"/>
  <c r="J1940" i="5"/>
  <c r="J1939" i="5"/>
  <c r="J1938" i="5"/>
  <c r="J1937" i="5"/>
  <c r="J1936" i="5"/>
  <c r="J1935" i="5"/>
  <c r="J1934" i="5"/>
  <c r="J1933" i="5"/>
  <c r="J1932" i="5"/>
  <c r="J1931" i="5"/>
  <c r="J1930" i="5"/>
  <c r="J1929" i="5"/>
  <c r="J1928" i="5"/>
  <c r="J1927" i="5"/>
  <c r="J1926" i="5"/>
  <c r="J1925" i="5"/>
  <c r="J1924" i="5"/>
  <c r="J1923" i="5"/>
  <c r="J1922" i="5"/>
  <c r="J1921" i="5"/>
  <c r="J1920" i="5"/>
  <c r="J1919" i="5"/>
  <c r="J1918" i="5"/>
  <c r="J1917" i="5"/>
  <c r="J1916" i="5"/>
  <c r="J1915" i="5"/>
  <c r="J1914" i="5"/>
  <c r="J1913" i="5"/>
  <c r="J1912" i="5"/>
  <c r="J1911" i="5"/>
  <c r="J1910" i="5"/>
  <c r="J1909" i="5"/>
  <c r="J1908" i="5"/>
  <c r="J1907" i="5"/>
  <c r="J1906" i="5"/>
  <c r="J1905" i="5"/>
  <c r="J1904" i="5"/>
  <c r="J1903" i="5"/>
  <c r="J1902" i="5"/>
  <c r="J1901" i="5"/>
  <c r="J1900" i="5"/>
  <c r="J1899" i="5"/>
  <c r="J1898" i="5"/>
  <c r="J1897" i="5"/>
  <c r="J1896" i="5"/>
  <c r="J1895" i="5"/>
  <c r="J1894" i="5"/>
  <c r="J1893" i="5"/>
  <c r="J1892" i="5"/>
  <c r="J1891" i="5"/>
  <c r="J1890" i="5"/>
  <c r="J1889" i="5"/>
  <c r="J1888" i="5"/>
  <c r="J1887" i="5"/>
  <c r="J1886" i="5"/>
  <c r="J1885" i="5"/>
  <c r="J1884" i="5"/>
  <c r="J1883" i="5"/>
  <c r="J1882" i="5"/>
  <c r="J1881" i="5"/>
  <c r="J1880" i="5"/>
  <c r="J1879" i="5"/>
  <c r="J1878" i="5"/>
  <c r="J1877" i="5"/>
  <c r="J1876" i="5"/>
  <c r="J1875" i="5"/>
  <c r="J1874" i="5"/>
  <c r="J1873" i="5"/>
  <c r="J1872" i="5"/>
  <c r="J1871" i="5"/>
  <c r="J1870" i="5"/>
  <c r="J1869" i="5"/>
  <c r="J1868" i="5"/>
  <c r="J1867" i="5"/>
  <c r="J1866" i="5"/>
  <c r="J1865" i="5"/>
  <c r="J1864" i="5"/>
  <c r="J1863" i="5"/>
  <c r="J1862" i="5"/>
  <c r="J1861" i="5"/>
  <c r="J1860" i="5"/>
  <c r="J1859" i="5"/>
  <c r="J1858" i="5"/>
  <c r="J1857" i="5"/>
  <c r="J1856" i="5"/>
  <c r="J1855" i="5"/>
  <c r="J1854" i="5"/>
  <c r="J1853" i="5"/>
  <c r="J1852" i="5"/>
  <c r="J1851" i="5"/>
  <c r="J1850" i="5"/>
  <c r="J1849" i="5"/>
  <c r="J1848" i="5"/>
  <c r="J1847" i="5"/>
  <c r="J1846" i="5"/>
  <c r="J1845" i="5"/>
  <c r="J1844" i="5"/>
  <c r="J1843" i="5"/>
  <c r="J1842" i="5"/>
  <c r="J1841" i="5"/>
  <c r="J1840" i="5"/>
  <c r="J1839" i="5"/>
  <c r="J1838" i="5"/>
  <c r="J1837" i="5"/>
  <c r="J1836" i="5"/>
  <c r="J1835" i="5"/>
  <c r="J1834" i="5"/>
  <c r="J1833" i="5"/>
  <c r="J1832" i="5"/>
  <c r="J1831" i="5"/>
  <c r="J1830" i="5"/>
  <c r="J1829" i="5"/>
  <c r="J1828" i="5"/>
  <c r="J1827" i="5"/>
  <c r="J1826" i="5"/>
  <c r="J1825" i="5"/>
  <c r="J1824" i="5"/>
  <c r="J1823" i="5"/>
  <c r="J1822" i="5"/>
  <c r="J1821" i="5"/>
  <c r="J1820" i="5"/>
  <c r="J1819" i="5"/>
  <c r="J1818" i="5"/>
  <c r="J1817" i="5"/>
  <c r="J1816" i="5"/>
  <c r="J1815" i="5"/>
  <c r="J1814" i="5"/>
  <c r="J1813" i="5"/>
  <c r="J1812" i="5"/>
  <c r="J1811" i="5"/>
  <c r="J1810" i="5"/>
  <c r="J1809" i="5"/>
  <c r="J1808" i="5"/>
  <c r="J1807" i="5"/>
  <c r="J1806" i="5"/>
  <c r="J1805" i="5"/>
  <c r="J1804" i="5"/>
  <c r="J1803" i="5"/>
  <c r="J1802" i="5"/>
  <c r="J1801" i="5"/>
  <c r="J1800" i="5"/>
  <c r="J1799" i="5"/>
  <c r="J1798" i="5"/>
  <c r="E1798" i="5"/>
  <c r="J1797" i="5"/>
  <c r="E1797" i="5"/>
  <c r="J1796" i="5"/>
  <c r="E1796" i="5"/>
  <c r="J1795" i="5"/>
  <c r="E1795" i="5"/>
  <c r="J1794" i="5"/>
  <c r="E1794" i="5"/>
  <c r="J1793" i="5"/>
  <c r="E1793" i="5"/>
  <c r="J1792" i="5"/>
  <c r="E1792" i="5"/>
  <c r="J1791" i="5"/>
  <c r="E1791" i="5"/>
  <c r="J1790" i="5"/>
  <c r="E1790" i="5"/>
  <c r="J1789" i="5"/>
  <c r="E1789" i="5"/>
  <c r="J1788" i="5"/>
  <c r="E1788" i="5"/>
  <c r="J1787" i="5"/>
  <c r="E1787" i="5"/>
  <c r="J1786" i="5"/>
  <c r="E1786" i="5"/>
  <c r="J1785" i="5"/>
  <c r="E1785" i="5"/>
  <c r="J1784" i="5"/>
  <c r="E1784" i="5"/>
  <c r="J1783" i="5"/>
  <c r="E1783" i="5"/>
  <c r="J1782" i="5"/>
  <c r="E1782" i="5"/>
  <c r="J1781" i="5"/>
  <c r="E1781" i="5"/>
  <c r="J1780" i="5"/>
  <c r="E1780" i="5"/>
  <c r="J1779" i="5"/>
  <c r="E1779" i="5"/>
  <c r="J1778" i="5"/>
  <c r="E1778" i="5"/>
  <c r="J1777" i="5"/>
  <c r="E1777" i="5"/>
  <c r="J1776" i="5"/>
  <c r="E1776" i="5"/>
  <c r="J1775" i="5"/>
  <c r="E1775" i="5"/>
  <c r="J1774" i="5"/>
  <c r="E1774" i="5"/>
  <c r="J1773" i="5"/>
  <c r="E1773" i="5"/>
  <c r="J1772" i="5"/>
  <c r="E1772" i="5"/>
  <c r="J1771" i="5"/>
  <c r="E1771" i="5"/>
  <c r="J1770" i="5"/>
  <c r="E1770" i="5"/>
  <c r="J1769" i="5"/>
  <c r="E1769" i="5"/>
  <c r="J1768" i="5"/>
  <c r="E1768" i="5"/>
  <c r="J1767" i="5"/>
  <c r="E1767" i="5"/>
  <c r="J1766" i="5"/>
  <c r="E1766" i="5"/>
  <c r="J1765" i="5"/>
  <c r="E1765" i="5"/>
  <c r="J1764" i="5"/>
  <c r="E1764" i="5"/>
  <c r="J1763" i="5"/>
  <c r="E1763" i="5"/>
  <c r="J1762" i="5"/>
  <c r="E1762" i="5"/>
  <c r="J1761" i="5"/>
  <c r="E1761" i="5"/>
  <c r="J1760" i="5"/>
  <c r="E1760" i="5"/>
  <c r="J1759" i="5"/>
  <c r="E1759" i="5"/>
  <c r="J1758" i="5"/>
  <c r="E1758" i="5"/>
  <c r="J1757" i="5"/>
  <c r="E1757" i="5"/>
  <c r="J1756" i="5"/>
  <c r="E1756" i="5"/>
  <c r="J1755" i="5"/>
  <c r="E1755" i="5"/>
  <c r="J1754" i="5"/>
  <c r="E1754" i="5"/>
  <c r="J1753" i="5"/>
  <c r="E1753" i="5"/>
  <c r="J1752" i="5"/>
  <c r="E1752" i="5"/>
  <c r="J1751" i="5"/>
  <c r="E1751" i="5"/>
  <c r="J1750" i="5"/>
  <c r="E1750" i="5"/>
  <c r="J1749" i="5"/>
  <c r="E1749" i="5"/>
  <c r="J1748" i="5"/>
  <c r="E1748" i="5"/>
  <c r="J1747" i="5"/>
  <c r="E1747" i="5"/>
  <c r="J1746" i="5"/>
  <c r="E1746" i="5"/>
  <c r="J1745" i="5"/>
  <c r="E1745" i="5"/>
  <c r="J1744" i="5"/>
  <c r="E1744" i="5"/>
  <c r="J1743" i="5"/>
  <c r="E1743" i="5"/>
  <c r="J1742" i="5"/>
  <c r="E1742" i="5"/>
  <c r="J1741" i="5"/>
  <c r="E1741" i="5"/>
  <c r="J1740" i="5"/>
  <c r="E1740" i="5"/>
  <c r="J1739" i="5"/>
  <c r="E1739" i="5"/>
  <c r="J1738" i="5"/>
  <c r="E1738" i="5"/>
  <c r="J1737" i="5"/>
  <c r="E1737" i="5"/>
  <c r="J1736" i="5"/>
  <c r="E1736" i="5"/>
  <c r="J1735" i="5"/>
  <c r="E1735" i="5"/>
  <c r="J1734" i="5"/>
  <c r="E1734" i="5"/>
  <c r="J1733" i="5"/>
  <c r="E1733" i="5"/>
  <c r="J1732" i="5"/>
  <c r="E1732" i="5"/>
  <c r="J1731" i="5"/>
  <c r="E1731" i="5"/>
  <c r="J1730" i="5"/>
  <c r="E1730" i="5"/>
  <c r="J1729" i="5"/>
  <c r="E1729" i="5"/>
  <c r="J1728" i="5"/>
  <c r="E1728" i="5"/>
  <c r="J1727" i="5"/>
  <c r="E1727" i="5"/>
  <c r="J1726" i="5"/>
  <c r="E1726" i="5"/>
  <c r="J1725" i="5"/>
  <c r="E1725" i="5"/>
  <c r="J1724" i="5"/>
  <c r="E1724" i="5"/>
  <c r="J1723" i="5"/>
  <c r="E1723" i="5"/>
  <c r="J1722" i="5"/>
  <c r="E1722" i="5"/>
  <c r="J1721" i="5"/>
  <c r="E1721" i="5"/>
  <c r="J1720" i="5"/>
  <c r="E1720" i="5"/>
  <c r="J1719" i="5"/>
  <c r="E1719" i="5"/>
  <c r="J1718" i="5"/>
  <c r="E1718" i="5"/>
  <c r="J1717" i="5"/>
  <c r="E1717" i="5"/>
  <c r="J1716" i="5"/>
  <c r="E1716" i="5"/>
  <c r="J1715" i="5"/>
  <c r="E1715" i="5"/>
  <c r="J1714" i="5"/>
  <c r="E1714" i="5"/>
  <c r="J1713" i="5"/>
  <c r="E1713" i="5"/>
  <c r="J1712" i="5"/>
  <c r="E1712" i="5"/>
  <c r="J1711" i="5"/>
  <c r="E1711" i="5"/>
  <c r="J1710" i="5"/>
  <c r="E1710" i="5"/>
  <c r="J1709" i="5"/>
  <c r="E1709" i="5"/>
  <c r="J1708" i="5"/>
  <c r="E1708" i="5"/>
  <c r="J1707" i="5"/>
  <c r="E1707" i="5"/>
  <c r="J1706" i="5"/>
  <c r="E1706" i="5"/>
  <c r="J1705" i="5"/>
  <c r="E1705" i="5"/>
  <c r="J1704" i="5"/>
  <c r="E1704" i="5"/>
  <c r="J1703" i="5"/>
  <c r="E1703" i="5"/>
  <c r="J1702" i="5"/>
  <c r="E1702" i="5"/>
  <c r="J1701" i="5"/>
  <c r="E1701" i="5"/>
  <c r="J1700" i="5"/>
  <c r="E1700" i="5"/>
  <c r="J1699" i="5"/>
  <c r="E1699" i="5"/>
  <c r="J1698" i="5"/>
  <c r="E1698" i="5"/>
  <c r="J1697" i="5"/>
  <c r="E1697" i="5"/>
  <c r="J1696" i="5"/>
  <c r="E1696" i="5"/>
  <c r="J1695" i="5"/>
  <c r="E1695" i="5"/>
  <c r="J1694" i="5"/>
  <c r="E1694" i="5"/>
  <c r="J1693" i="5"/>
  <c r="E1693" i="5"/>
  <c r="J1692" i="5"/>
  <c r="E1692" i="5"/>
  <c r="J1691" i="5"/>
  <c r="E1691" i="5"/>
  <c r="J1690" i="5"/>
  <c r="E1690" i="5"/>
  <c r="J1689" i="5"/>
  <c r="E1689" i="5"/>
  <c r="J1688" i="5"/>
  <c r="E1688" i="5"/>
  <c r="J1687" i="5"/>
  <c r="E1687" i="5"/>
  <c r="J1686" i="5"/>
  <c r="E1686" i="5"/>
  <c r="J1685" i="5"/>
  <c r="E1685" i="5"/>
  <c r="J1684" i="5"/>
  <c r="E1684" i="5"/>
  <c r="J1683" i="5"/>
  <c r="E1683" i="5"/>
  <c r="J1682" i="5"/>
  <c r="E1682" i="5"/>
  <c r="J1681" i="5"/>
  <c r="E1681" i="5"/>
  <c r="J1680" i="5"/>
  <c r="E1680" i="5"/>
  <c r="J1679" i="5"/>
  <c r="E1679" i="5"/>
  <c r="J1678" i="5"/>
  <c r="E1678" i="5"/>
  <c r="J1677" i="5"/>
  <c r="E1677" i="5"/>
  <c r="J1676" i="5"/>
  <c r="E1676" i="5"/>
  <c r="J1675" i="5"/>
  <c r="E1675" i="5"/>
  <c r="J1674" i="5"/>
  <c r="E1674" i="5"/>
  <c r="J1673" i="5"/>
  <c r="E1673" i="5"/>
  <c r="J1672" i="5"/>
  <c r="E1672" i="5"/>
  <c r="J1671" i="5"/>
  <c r="E1671" i="5"/>
  <c r="J1670" i="5"/>
  <c r="E1670" i="5"/>
  <c r="J1669" i="5"/>
  <c r="E1669" i="5"/>
  <c r="J1668" i="5"/>
  <c r="E1668" i="5"/>
  <c r="J1667" i="5"/>
  <c r="E1667" i="5"/>
  <c r="J1666" i="5"/>
  <c r="E1666" i="5"/>
  <c r="J1665" i="5"/>
  <c r="E1665" i="5"/>
  <c r="J1664" i="5"/>
  <c r="E1664" i="5"/>
  <c r="J1663" i="5"/>
  <c r="E1663" i="5"/>
  <c r="J1662" i="5"/>
  <c r="E1662" i="5"/>
  <c r="J1661" i="5"/>
  <c r="E1661" i="5"/>
  <c r="J1660" i="5"/>
  <c r="E1660" i="5"/>
  <c r="J1659" i="5"/>
  <c r="E1659" i="5"/>
  <c r="J1658" i="5"/>
  <c r="E1658" i="5"/>
  <c r="J1657" i="5"/>
  <c r="E1657" i="5"/>
  <c r="J1656" i="5"/>
  <c r="E1656" i="5"/>
  <c r="J1655" i="5"/>
  <c r="E1655" i="5"/>
  <c r="J1654" i="5"/>
  <c r="E1654" i="5"/>
  <c r="J1653" i="5"/>
  <c r="E1653" i="5"/>
  <c r="J1652" i="5"/>
  <c r="E1652" i="5"/>
  <c r="J1651" i="5"/>
  <c r="E1651" i="5"/>
  <c r="J1650" i="5"/>
  <c r="E1650" i="5"/>
  <c r="J1649" i="5"/>
  <c r="E1649" i="5"/>
  <c r="J1648" i="5"/>
  <c r="E1648" i="5"/>
  <c r="J1647" i="5"/>
  <c r="E1647" i="5"/>
  <c r="J1646" i="5"/>
  <c r="E1646" i="5"/>
  <c r="J1645" i="5"/>
  <c r="E1645" i="5"/>
  <c r="J1644" i="5"/>
  <c r="E1644" i="5"/>
  <c r="J1643" i="5"/>
  <c r="E1643" i="5"/>
  <c r="J1642" i="5"/>
  <c r="E1642" i="5"/>
  <c r="J1641" i="5"/>
  <c r="E1641" i="5"/>
  <c r="J1640" i="5"/>
  <c r="E1640" i="5"/>
  <c r="J1639" i="5"/>
  <c r="E1639" i="5"/>
  <c r="J1638" i="5"/>
  <c r="E1638" i="5"/>
  <c r="J1637" i="5"/>
  <c r="E1637" i="5"/>
  <c r="J1636" i="5"/>
  <c r="E1636" i="5"/>
  <c r="J1635" i="5"/>
  <c r="E1635" i="5"/>
  <c r="J1634" i="5"/>
  <c r="E1634" i="5"/>
  <c r="J1633" i="5"/>
  <c r="E1633" i="5"/>
  <c r="J1632" i="5"/>
  <c r="E1632" i="5"/>
  <c r="J1631" i="5"/>
  <c r="E1631" i="5"/>
  <c r="J1630" i="5"/>
  <c r="E1630" i="5"/>
  <c r="J1629" i="5"/>
  <c r="E1629" i="5"/>
  <c r="J1628" i="5"/>
  <c r="E1628" i="5"/>
  <c r="J1627" i="5"/>
  <c r="E1627" i="5"/>
  <c r="J1626" i="5"/>
  <c r="E1626" i="5"/>
  <c r="J1625" i="5"/>
  <c r="E1625" i="5"/>
  <c r="J1624" i="5"/>
  <c r="E1624" i="5"/>
  <c r="J1623" i="5"/>
  <c r="E1623" i="5"/>
  <c r="J1622" i="5"/>
  <c r="E1622" i="5"/>
  <c r="J1621" i="5"/>
  <c r="E1621" i="5"/>
  <c r="J1620" i="5"/>
  <c r="E1620" i="5"/>
  <c r="J1619" i="5"/>
  <c r="E1619" i="5"/>
  <c r="J1618" i="5"/>
  <c r="E1618" i="5"/>
  <c r="J1617" i="5"/>
  <c r="E1617" i="5"/>
  <c r="J1616" i="5"/>
  <c r="E1616" i="5"/>
  <c r="J1615" i="5"/>
  <c r="E1615" i="5"/>
  <c r="J1614" i="5"/>
  <c r="E1614" i="5"/>
  <c r="J1613" i="5"/>
  <c r="E1613" i="5"/>
  <c r="J1612" i="5"/>
  <c r="E1612" i="5"/>
  <c r="J1611" i="5"/>
  <c r="E1611" i="5"/>
  <c r="J1610" i="5"/>
  <c r="E1610" i="5"/>
  <c r="J1609" i="5"/>
  <c r="E1609" i="5"/>
  <c r="J1608" i="5"/>
  <c r="E1608" i="5"/>
  <c r="J1607" i="5"/>
  <c r="E1607" i="5"/>
  <c r="J1606" i="5"/>
  <c r="E1606" i="5"/>
  <c r="J1605" i="5"/>
  <c r="E1605" i="5"/>
  <c r="J1604" i="5"/>
  <c r="E1604" i="5"/>
  <c r="J1603" i="5"/>
  <c r="E1603" i="5"/>
  <c r="J1602" i="5"/>
  <c r="E1602" i="5"/>
  <c r="J1601" i="5"/>
  <c r="E1601" i="5"/>
  <c r="J1600" i="5"/>
  <c r="E1600" i="5"/>
  <c r="J1599" i="5"/>
  <c r="E1599" i="5"/>
  <c r="J1598" i="5"/>
  <c r="E1598" i="5"/>
  <c r="J1597" i="5"/>
  <c r="E1597" i="5"/>
  <c r="J1596" i="5"/>
  <c r="E1596" i="5"/>
  <c r="J1595" i="5"/>
  <c r="E1595" i="5"/>
  <c r="J1594" i="5"/>
  <c r="E1594" i="5"/>
  <c r="J1593" i="5"/>
  <c r="E1593" i="5"/>
  <c r="J1592" i="5"/>
  <c r="E1592" i="5"/>
  <c r="J1591" i="5"/>
  <c r="E1591" i="5"/>
  <c r="J1590" i="5"/>
  <c r="E1590" i="5"/>
  <c r="J1589" i="5"/>
  <c r="E1589" i="5"/>
  <c r="J1588" i="5"/>
  <c r="E1588" i="5"/>
  <c r="J1587" i="5"/>
  <c r="E1587" i="5"/>
  <c r="J1586" i="5"/>
  <c r="E1586" i="5"/>
  <c r="J1585" i="5"/>
  <c r="E1585" i="5"/>
  <c r="J1584" i="5"/>
  <c r="E1584" i="5"/>
  <c r="J1583" i="5"/>
  <c r="E1583" i="5"/>
  <c r="J1582" i="5"/>
  <c r="E1582" i="5"/>
  <c r="J1581" i="5"/>
  <c r="E1581" i="5"/>
  <c r="J1580" i="5"/>
  <c r="E1580" i="5"/>
  <c r="J1579" i="5"/>
  <c r="E1579" i="5"/>
  <c r="J1578" i="5"/>
  <c r="E1578" i="5"/>
  <c r="J1577" i="5"/>
  <c r="E1577" i="5"/>
  <c r="J1576" i="5"/>
  <c r="E1576" i="5"/>
  <c r="J1575" i="5"/>
  <c r="E1575" i="5"/>
  <c r="J1574" i="5"/>
  <c r="E1574" i="5"/>
  <c r="J1573" i="5"/>
  <c r="E1573" i="5"/>
  <c r="J1572" i="5"/>
  <c r="E1572" i="5"/>
  <c r="J1571" i="5"/>
  <c r="E1571" i="5"/>
  <c r="J1570" i="5"/>
  <c r="E1570" i="5"/>
  <c r="J1569" i="5"/>
  <c r="E1569" i="5"/>
  <c r="J1568" i="5"/>
  <c r="E1568" i="5"/>
  <c r="J1567" i="5"/>
  <c r="E1567" i="5"/>
  <c r="J1566" i="5"/>
  <c r="E1566" i="5"/>
  <c r="J1565" i="5"/>
  <c r="E1565" i="5"/>
  <c r="J1564" i="5"/>
  <c r="E1564" i="5"/>
  <c r="J1563" i="5"/>
  <c r="E1563" i="5"/>
  <c r="J1562" i="5"/>
  <c r="E1562" i="5"/>
  <c r="J1561" i="5"/>
  <c r="E1561" i="5"/>
  <c r="J1560" i="5"/>
  <c r="E1560" i="5"/>
  <c r="J1559" i="5"/>
  <c r="E1559" i="5"/>
  <c r="J1558" i="5"/>
  <c r="E1558" i="5"/>
  <c r="J1557" i="5"/>
  <c r="E1557" i="5"/>
  <c r="J1556" i="5"/>
  <c r="E1556" i="5"/>
  <c r="J1555" i="5"/>
  <c r="E1555" i="5"/>
  <c r="J1554" i="5"/>
  <c r="E1554" i="5"/>
  <c r="J1553" i="5"/>
  <c r="E1553" i="5"/>
  <c r="J1552" i="5"/>
  <c r="E1552" i="5"/>
  <c r="J1551" i="5"/>
  <c r="E1551" i="5"/>
  <c r="J1550" i="5"/>
  <c r="E1550" i="5"/>
  <c r="J1549" i="5"/>
  <c r="E1549" i="5"/>
  <c r="J1548" i="5"/>
  <c r="E1548" i="5"/>
  <c r="J1547" i="5"/>
  <c r="E1547" i="5"/>
  <c r="J1546" i="5"/>
  <c r="E1546" i="5"/>
  <c r="J1545" i="5"/>
  <c r="E1545" i="5"/>
  <c r="J1544" i="5"/>
  <c r="E1544" i="5"/>
  <c r="J1543" i="5"/>
  <c r="E1543" i="5"/>
  <c r="J1542" i="5"/>
  <c r="E1542" i="5"/>
  <c r="J1541" i="5"/>
  <c r="E1541" i="5"/>
  <c r="J1540" i="5"/>
  <c r="E1540" i="5"/>
  <c r="J1539" i="5"/>
  <c r="E1539" i="5"/>
  <c r="J1538" i="5"/>
  <c r="E1538" i="5"/>
  <c r="J1537" i="5"/>
  <c r="E1537" i="5"/>
  <c r="J1536" i="5"/>
  <c r="E1536" i="5"/>
  <c r="J1535" i="5"/>
  <c r="E1535" i="5"/>
  <c r="J1534" i="5"/>
  <c r="E1534" i="5"/>
  <c r="J1533" i="5"/>
  <c r="E1533" i="5"/>
  <c r="J1532" i="5"/>
  <c r="E1532" i="5"/>
  <c r="J1531" i="5"/>
  <c r="E1531" i="5"/>
  <c r="J1530" i="5"/>
  <c r="E1530" i="5"/>
  <c r="J1529" i="5"/>
  <c r="E1529" i="5"/>
  <c r="J1528" i="5"/>
  <c r="E1528" i="5"/>
  <c r="J1527" i="5"/>
  <c r="E1527" i="5"/>
  <c r="J1526" i="5"/>
  <c r="E1526" i="5"/>
  <c r="J1525" i="5"/>
  <c r="E1525" i="5"/>
  <c r="J1524" i="5"/>
  <c r="E1524" i="5"/>
  <c r="J1523" i="5"/>
  <c r="E1523" i="5"/>
  <c r="J1522" i="5"/>
  <c r="E1522" i="5"/>
  <c r="J1521" i="5"/>
  <c r="E1521" i="5"/>
  <c r="J1520" i="5"/>
  <c r="E1520" i="5"/>
  <c r="J1519" i="5"/>
  <c r="E1519" i="5"/>
  <c r="J1518" i="5"/>
  <c r="E1518" i="5"/>
  <c r="J1517" i="5"/>
  <c r="E1517" i="5"/>
  <c r="J1516" i="5"/>
  <c r="E1516" i="5"/>
  <c r="J1515" i="5"/>
  <c r="E1515" i="5"/>
  <c r="J1514" i="5"/>
  <c r="E1514" i="5"/>
  <c r="J1513" i="5"/>
  <c r="E1513" i="5"/>
  <c r="J1512" i="5"/>
  <c r="E1512" i="5"/>
  <c r="J1511" i="5"/>
  <c r="E1511" i="5"/>
  <c r="J1510" i="5"/>
  <c r="E1510" i="5"/>
  <c r="J1509" i="5"/>
  <c r="E1509" i="5"/>
  <c r="J1508" i="5"/>
  <c r="E1508" i="5"/>
  <c r="J1507" i="5"/>
  <c r="E1507" i="5"/>
  <c r="J1506" i="5"/>
  <c r="E1506" i="5"/>
  <c r="J1505" i="5"/>
  <c r="E1505" i="5"/>
  <c r="J1504" i="5"/>
  <c r="E1504" i="5"/>
  <c r="J1503" i="5"/>
  <c r="E1503" i="5"/>
  <c r="J1502" i="5"/>
  <c r="E1502" i="5"/>
  <c r="J1501" i="5"/>
  <c r="E1501" i="5"/>
  <c r="J1500" i="5"/>
  <c r="E1500" i="5"/>
  <c r="J1499" i="5"/>
  <c r="E1499" i="5"/>
  <c r="J1498" i="5"/>
  <c r="E1498" i="5"/>
  <c r="J1497" i="5"/>
  <c r="E1497" i="5"/>
  <c r="J1496" i="5"/>
  <c r="E1496" i="5"/>
  <c r="J1495" i="5"/>
  <c r="E1495" i="5"/>
  <c r="J1494" i="5"/>
  <c r="E1494" i="5"/>
  <c r="J1493" i="5"/>
  <c r="E1493" i="5"/>
  <c r="J1492" i="5"/>
  <c r="E1492" i="5"/>
  <c r="J1491" i="5"/>
  <c r="E1491" i="5"/>
  <c r="J1490" i="5"/>
  <c r="E1490" i="5"/>
  <c r="J1489" i="5"/>
  <c r="E1489" i="5"/>
  <c r="J1488" i="5"/>
  <c r="E1488" i="5"/>
  <c r="J1487" i="5"/>
  <c r="E1487" i="5"/>
  <c r="J1486" i="5"/>
  <c r="E1486" i="5"/>
  <c r="J1485" i="5"/>
  <c r="E1485" i="5"/>
  <c r="J1484" i="5"/>
  <c r="E1484" i="5"/>
  <c r="J1483" i="5"/>
  <c r="E1483" i="5"/>
  <c r="J1482" i="5"/>
  <c r="E1482" i="5"/>
  <c r="J1481" i="5"/>
  <c r="E1481" i="5"/>
  <c r="J1480" i="5"/>
  <c r="E1480" i="5"/>
  <c r="J1479" i="5"/>
  <c r="E1479" i="5"/>
  <c r="J1478" i="5"/>
  <c r="E1478" i="5"/>
  <c r="J1477" i="5"/>
  <c r="E1477" i="5"/>
  <c r="J1476" i="5"/>
  <c r="E1476" i="5"/>
  <c r="J1475" i="5"/>
  <c r="E1475" i="5"/>
  <c r="J1474" i="5"/>
  <c r="E1474" i="5"/>
  <c r="J1473" i="5"/>
  <c r="E1473" i="5"/>
  <c r="J1472" i="5"/>
  <c r="E1472" i="5"/>
  <c r="J1471" i="5"/>
  <c r="E1471" i="5"/>
  <c r="J1470" i="5"/>
  <c r="E1470" i="5"/>
  <c r="J1469" i="5"/>
  <c r="E1469" i="5"/>
  <c r="J1468" i="5"/>
  <c r="E1468" i="5"/>
  <c r="J1467" i="5"/>
  <c r="E1467" i="5"/>
  <c r="J1466" i="5"/>
  <c r="E1466" i="5"/>
  <c r="J1465" i="5"/>
  <c r="E1465" i="5"/>
  <c r="J1464" i="5"/>
  <c r="E1464" i="5"/>
  <c r="J1463" i="5"/>
  <c r="E1463" i="5"/>
  <c r="J1462" i="5"/>
  <c r="E1462" i="5"/>
  <c r="J1461" i="5"/>
  <c r="E1461" i="5"/>
  <c r="J1460" i="5"/>
  <c r="E1460" i="5"/>
  <c r="J1459" i="5"/>
  <c r="E1459" i="5"/>
  <c r="J1458" i="5"/>
  <c r="E1458" i="5"/>
  <c r="J1457" i="5"/>
  <c r="E1457" i="5"/>
  <c r="J1456" i="5"/>
  <c r="E1456" i="5"/>
  <c r="J1455" i="5"/>
  <c r="E1455" i="5"/>
  <c r="J1454" i="5"/>
  <c r="E1454" i="5"/>
  <c r="J1453" i="5"/>
  <c r="E1453" i="5"/>
  <c r="J1452" i="5"/>
  <c r="E1452" i="5"/>
  <c r="J1451" i="5"/>
  <c r="E1451" i="5"/>
  <c r="J1450" i="5"/>
  <c r="E1450" i="5"/>
  <c r="J1449" i="5"/>
  <c r="E1449" i="5"/>
  <c r="J1448" i="5"/>
  <c r="E1448" i="5"/>
  <c r="J1447" i="5"/>
  <c r="E1447" i="5"/>
  <c r="J1446" i="5"/>
  <c r="E1446" i="5"/>
  <c r="J1445" i="5"/>
  <c r="E1445" i="5"/>
  <c r="J1444" i="5"/>
  <c r="E1444" i="5"/>
  <c r="J1443" i="5"/>
  <c r="E1443" i="5"/>
  <c r="J1442" i="5"/>
  <c r="E1442" i="5"/>
  <c r="J1441" i="5"/>
  <c r="E1441" i="5"/>
  <c r="J1440" i="5"/>
  <c r="E1440" i="5"/>
  <c r="J1439" i="5"/>
  <c r="E1439" i="5"/>
  <c r="J1438" i="5"/>
  <c r="E1438" i="5"/>
  <c r="J1437" i="5"/>
  <c r="E1437" i="5"/>
  <c r="J1436" i="5"/>
  <c r="E1436" i="5"/>
  <c r="J1435" i="5"/>
  <c r="E1435" i="5"/>
  <c r="J1434" i="5"/>
  <c r="E1434" i="5"/>
  <c r="J1433" i="5"/>
  <c r="E1433" i="5"/>
  <c r="J1432" i="5"/>
  <c r="E1432" i="5"/>
  <c r="J1431" i="5"/>
  <c r="E1431" i="5"/>
  <c r="J1430" i="5"/>
  <c r="E1430" i="5"/>
  <c r="J1429" i="5"/>
  <c r="E1429" i="5"/>
  <c r="J1428" i="5"/>
  <c r="E1428" i="5"/>
  <c r="J1427" i="5"/>
  <c r="E1427" i="5"/>
  <c r="J1426" i="5"/>
  <c r="E1426" i="5"/>
  <c r="J1425" i="5"/>
  <c r="E1425" i="5"/>
  <c r="J1424" i="5"/>
  <c r="E1424" i="5"/>
  <c r="J1423" i="5"/>
  <c r="E1423" i="5"/>
  <c r="J1422" i="5"/>
  <c r="E1422" i="5"/>
  <c r="J1421" i="5"/>
  <c r="E1421" i="5"/>
  <c r="J1420" i="5"/>
  <c r="E1420" i="5"/>
  <c r="J1419" i="5"/>
  <c r="E1419" i="5"/>
  <c r="J1418" i="5"/>
  <c r="E1418" i="5"/>
  <c r="J1417" i="5"/>
  <c r="E1417" i="5"/>
  <c r="J1416" i="5"/>
  <c r="E1416" i="5"/>
  <c r="J1415" i="5"/>
  <c r="E1415" i="5"/>
  <c r="J1414" i="5"/>
  <c r="E1414" i="5"/>
  <c r="J1413" i="5"/>
  <c r="E1413" i="5"/>
  <c r="J1412" i="5"/>
  <c r="E1412" i="5"/>
  <c r="J1411" i="5"/>
  <c r="E1411" i="5"/>
  <c r="J1410" i="5"/>
  <c r="E1410" i="5"/>
  <c r="J1409" i="5"/>
  <c r="E1409" i="5"/>
  <c r="J1408" i="5"/>
  <c r="E1408" i="5"/>
  <c r="J1407" i="5"/>
  <c r="E1407" i="5"/>
  <c r="J1406" i="5"/>
  <c r="E1406" i="5"/>
  <c r="J1405" i="5"/>
  <c r="E1405" i="5"/>
  <c r="J1404" i="5"/>
  <c r="E1404" i="5"/>
  <c r="J1403" i="5"/>
  <c r="E1403" i="5"/>
  <c r="J1402" i="5"/>
  <c r="E1402" i="5"/>
  <c r="J1401" i="5"/>
  <c r="E1401" i="5"/>
  <c r="J1400" i="5"/>
  <c r="E1400" i="5"/>
  <c r="J1399" i="5"/>
  <c r="E1399" i="5"/>
  <c r="J1398" i="5"/>
  <c r="E1398" i="5"/>
  <c r="J1397" i="5"/>
  <c r="E1397" i="5"/>
  <c r="J1396" i="5"/>
  <c r="E1396" i="5"/>
  <c r="J1395" i="5"/>
  <c r="E1395" i="5"/>
  <c r="J1394" i="5"/>
  <c r="E1394" i="5"/>
  <c r="J1393" i="5"/>
  <c r="E1393" i="5"/>
  <c r="J1392" i="5"/>
  <c r="E1392" i="5"/>
  <c r="J1391" i="5"/>
  <c r="E1391" i="5"/>
  <c r="J1390" i="5"/>
  <c r="E1390" i="5"/>
  <c r="J1389" i="5"/>
  <c r="E1389" i="5"/>
  <c r="J1388" i="5"/>
  <c r="E1388" i="5"/>
  <c r="J1387" i="5"/>
  <c r="E1387" i="5"/>
  <c r="J1386" i="5"/>
  <c r="E1386" i="5"/>
  <c r="J1385" i="5"/>
  <c r="E1385" i="5"/>
  <c r="J1384" i="5"/>
  <c r="E1384" i="5"/>
  <c r="J1383" i="5"/>
  <c r="E1383" i="5"/>
  <c r="J1382" i="5"/>
  <c r="E1382" i="5"/>
  <c r="J1381" i="5"/>
  <c r="E1381" i="5"/>
  <c r="J1380" i="5"/>
  <c r="E1380" i="5"/>
  <c r="J1379" i="5"/>
  <c r="E1379" i="5"/>
  <c r="J1378" i="5"/>
  <c r="E1378" i="5"/>
  <c r="J1377" i="5"/>
  <c r="E1377" i="5"/>
  <c r="J1376" i="5"/>
  <c r="E1376" i="5"/>
  <c r="J1375" i="5"/>
  <c r="E1375" i="5"/>
  <c r="J1374" i="5"/>
  <c r="E1374" i="5"/>
  <c r="J1373" i="5"/>
  <c r="E1373" i="5"/>
  <c r="J1372" i="5"/>
  <c r="E1372" i="5"/>
  <c r="J1371" i="5"/>
  <c r="E1371" i="5"/>
  <c r="J1370" i="5"/>
  <c r="E1370" i="5"/>
  <c r="J1369" i="5"/>
  <c r="E1369" i="5"/>
  <c r="J1368" i="5"/>
  <c r="E1368" i="5"/>
  <c r="J1367" i="5"/>
  <c r="E1367" i="5"/>
  <c r="J1366" i="5"/>
  <c r="E1366" i="5"/>
  <c r="J1365" i="5"/>
  <c r="E1365" i="5"/>
  <c r="J1364" i="5"/>
  <c r="E1364" i="5"/>
  <c r="J1363" i="5"/>
  <c r="E1363" i="5"/>
  <c r="J1362" i="5"/>
  <c r="E1362" i="5"/>
  <c r="J1361" i="5"/>
  <c r="E1361" i="5"/>
  <c r="J1360" i="5"/>
  <c r="E1360" i="5"/>
  <c r="J1359" i="5"/>
  <c r="E1359" i="5"/>
  <c r="J1358" i="5"/>
  <c r="E1358" i="5"/>
  <c r="J1357" i="5"/>
  <c r="E1357" i="5"/>
  <c r="J1356" i="5"/>
  <c r="E1356" i="5"/>
  <c r="J1355" i="5"/>
  <c r="E1355" i="5"/>
  <c r="J1354" i="5"/>
  <c r="E1354" i="5"/>
  <c r="J1353" i="5"/>
  <c r="E1353" i="5"/>
  <c r="J1352" i="5"/>
  <c r="E1352" i="5"/>
  <c r="J1351" i="5"/>
  <c r="E1351" i="5"/>
  <c r="J1350" i="5"/>
  <c r="E1350" i="5"/>
  <c r="J1349" i="5"/>
  <c r="E1349" i="5"/>
  <c r="J1348" i="5"/>
  <c r="E1348" i="5"/>
  <c r="J1347" i="5"/>
  <c r="E1347" i="5"/>
  <c r="J1346" i="5"/>
  <c r="E1346" i="5"/>
  <c r="J1345" i="5"/>
  <c r="E1345" i="5"/>
  <c r="J1344" i="5"/>
  <c r="E1344" i="5"/>
  <c r="J1343" i="5"/>
  <c r="E1343" i="5"/>
  <c r="J1342" i="5"/>
  <c r="E1342" i="5"/>
  <c r="J1341" i="5"/>
  <c r="E1341" i="5"/>
  <c r="J1340" i="5"/>
  <c r="E1340" i="5"/>
  <c r="J1339" i="5"/>
  <c r="E1339" i="5"/>
  <c r="J1338" i="5"/>
  <c r="E1338" i="5"/>
  <c r="J1337" i="5"/>
  <c r="E1337" i="5"/>
  <c r="J1336" i="5"/>
  <c r="E1336" i="5"/>
  <c r="J1335" i="5"/>
  <c r="E1335" i="5"/>
  <c r="J1334" i="5"/>
  <c r="E1334" i="5"/>
  <c r="J1333" i="5"/>
  <c r="E1333" i="5"/>
  <c r="J1332" i="5"/>
  <c r="E1332" i="5"/>
  <c r="J1331" i="5"/>
  <c r="E1331" i="5"/>
  <c r="J1330" i="5"/>
  <c r="E1330" i="5"/>
  <c r="J1329" i="5"/>
  <c r="E1329" i="5"/>
  <c r="J1328" i="5"/>
  <c r="E1328" i="5"/>
  <c r="J1327" i="5"/>
  <c r="E1327" i="5"/>
  <c r="J1326" i="5"/>
  <c r="E1326" i="5"/>
  <c r="J1325" i="5"/>
  <c r="E1325" i="5"/>
  <c r="J1324" i="5"/>
  <c r="E1324" i="5"/>
  <c r="J1323" i="5"/>
  <c r="E1323" i="5"/>
  <c r="J1322" i="5"/>
  <c r="E1322" i="5"/>
  <c r="J1321" i="5"/>
  <c r="E1321" i="5"/>
  <c r="J1320" i="5"/>
  <c r="E1320" i="5"/>
  <c r="J1319" i="5"/>
  <c r="E1319" i="5"/>
  <c r="J1318" i="5"/>
  <c r="E1318" i="5"/>
  <c r="J1317" i="5"/>
  <c r="E1317" i="5"/>
  <c r="J1316" i="5"/>
  <c r="E1316" i="5"/>
  <c r="J1315" i="5"/>
  <c r="E1315" i="5"/>
  <c r="J1314" i="5"/>
  <c r="E1314" i="5"/>
  <c r="J1313" i="5"/>
  <c r="E1313" i="5"/>
  <c r="J1312" i="5"/>
  <c r="E1312" i="5"/>
  <c r="J1311" i="5"/>
  <c r="E1311" i="5"/>
  <c r="J1310" i="5"/>
  <c r="E1310" i="5"/>
  <c r="J1309" i="5"/>
  <c r="E1309" i="5"/>
  <c r="J1308" i="5"/>
  <c r="E1308" i="5"/>
  <c r="J1307" i="5"/>
  <c r="E1307" i="5"/>
  <c r="J1306" i="5"/>
  <c r="E1306" i="5"/>
  <c r="J1305" i="5"/>
  <c r="E1305" i="5"/>
  <c r="J1304" i="5"/>
  <c r="E1304" i="5"/>
  <c r="J1303" i="5"/>
  <c r="E1303" i="5"/>
  <c r="J1302" i="5"/>
  <c r="E1302" i="5"/>
  <c r="J1301" i="5"/>
  <c r="E1301" i="5"/>
  <c r="J1300" i="5"/>
  <c r="E1300" i="5"/>
  <c r="J1299" i="5"/>
  <c r="E1299" i="5"/>
  <c r="J1298" i="5"/>
  <c r="E1298" i="5"/>
  <c r="J1297" i="5"/>
  <c r="E1297" i="5"/>
  <c r="J1296" i="5"/>
  <c r="E1296" i="5"/>
  <c r="J1295" i="5"/>
  <c r="E1295" i="5"/>
  <c r="J1294" i="5"/>
  <c r="E1294" i="5"/>
  <c r="J1293" i="5"/>
  <c r="E1293" i="5"/>
  <c r="J1292" i="5"/>
  <c r="E1292" i="5"/>
  <c r="J1291" i="5"/>
  <c r="E1291" i="5"/>
  <c r="J1290" i="5"/>
  <c r="E1290" i="5"/>
  <c r="J1289" i="5"/>
  <c r="E1289" i="5"/>
  <c r="J1288" i="5"/>
  <c r="E1288" i="5"/>
  <c r="J1287" i="5"/>
  <c r="E1287" i="5"/>
  <c r="J1286" i="5"/>
  <c r="E1286" i="5"/>
  <c r="J1285" i="5"/>
  <c r="E1285" i="5"/>
  <c r="J1284" i="5"/>
  <c r="E1284" i="5"/>
  <c r="J1283" i="5"/>
  <c r="E1283" i="5"/>
  <c r="J1282" i="5"/>
  <c r="E1282" i="5"/>
  <c r="J1281" i="5"/>
  <c r="E1281" i="5"/>
  <c r="J1280" i="5"/>
  <c r="E1280" i="5"/>
  <c r="J1279" i="5"/>
  <c r="E1279" i="5"/>
  <c r="J1278" i="5"/>
  <c r="E1278" i="5"/>
  <c r="J1277" i="5"/>
  <c r="E1277" i="5"/>
  <c r="J1276" i="5"/>
  <c r="E1276" i="5"/>
  <c r="J1275" i="5"/>
  <c r="E1275" i="5"/>
  <c r="J1274" i="5"/>
  <c r="E1274" i="5"/>
  <c r="J1273" i="5"/>
  <c r="E1273" i="5"/>
  <c r="J1272" i="5"/>
  <c r="E1272" i="5"/>
  <c r="J1271" i="5"/>
  <c r="E1271" i="5"/>
  <c r="J1270" i="5"/>
  <c r="E1270" i="5"/>
  <c r="J1269" i="5"/>
  <c r="E1269" i="5"/>
  <c r="J1268" i="5"/>
  <c r="E1268" i="5"/>
  <c r="J1267" i="5"/>
  <c r="E1267" i="5"/>
  <c r="J1266" i="5"/>
  <c r="E1266" i="5"/>
  <c r="J1265" i="5"/>
  <c r="E1265" i="5"/>
  <c r="J1264" i="5"/>
  <c r="E1264" i="5"/>
  <c r="J1263" i="5"/>
  <c r="E1263" i="5"/>
  <c r="J1262" i="5"/>
  <c r="E1262" i="5"/>
  <c r="J1261" i="5"/>
  <c r="E1261" i="5"/>
  <c r="J1260" i="5"/>
  <c r="E1260" i="5"/>
  <c r="J1259" i="5"/>
  <c r="E1259" i="5"/>
  <c r="J1258" i="5"/>
  <c r="E1258" i="5"/>
  <c r="J1257" i="5"/>
  <c r="E1257" i="5"/>
  <c r="J1256" i="5"/>
  <c r="E1256" i="5"/>
  <c r="J1255" i="5"/>
  <c r="E1255" i="5"/>
  <c r="J1254" i="5"/>
  <c r="E1254" i="5"/>
  <c r="J1253" i="5"/>
  <c r="E1253" i="5"/>
  <c r="J1252" i="5"/>
  <c r="E1252" i="5"/>
  <c r="J1251" i="5"/>
  <c r="E1251" i="5"/>
  <c r="J1250" i="5"/>
  <c r="E1250" i="5"/>
  <c r="J1249" i="5"/>
  <c r="E1249" i="5"/>
  <c r="J1248" i="5"/>
  <c r="E1248" i="5"/>
  <c r="J1247" i="5"/>
  <c r="E1247" i="5"/>
  <c r="J1246" i="5"/>
  <c r="E1246" i="5"/>
  <c r="J1245" i="5"/>
  <c r="E1245" i="5"/>
  <c r="J1244" i="5"/>
  <c r="E1244" i="5"/>
  <c r="J1243" i="5"/>
  <c r="E1243" i="5"/>
  <c r="J1242" i="5"/>
  <c r="E1242" i="5"/>
  <c r="J1241" i="5"/>
  <c r="E1241" i="5"/>
  <c r="J1240" i="5"/>
  <c r="E1240" i="5"/>
  <c r="J1239" i="5"/>
  <c r="E1239" i="5"/>
  <c r="J1238" i="5"/>
  <c r="E1238" i="5"/>
  <c r="J1237" i="5"/>
  <c r="E1237" i="5"/>
  <c r="J1236" i="5"/>
  <c r="E1236" i="5"/>
  <c r="J1235" i="5"/>
  <c r="E1235" i="5"/>
  <c r="J1234" i="5"/>
  <c r="E1234" i="5"/>
  <c r="J1233" i="5"/>
  <c r="E1233" i="5"/>
  <c r="J1232" i="5"/>
  <c r="E1232" i="5"/>
  <c r="J1231" i="5"/>
  <c r="E1231" i="5"/>
  <c r="J1230" i="5"/>
  <c r="E1230" i="5"/>
  <c r="J1229" i="5"/>
  <c r="E1229" i="5"/>
  <c r="J1228" i="5"/>
  <c r="E1228" i="5"/>
  <c r="J1227" i="5"/>
  <c r="E1227" i="5"/>
  <c r="J1226" i="5"/>
  <c r="E1226" i="5"/>
  <c r="J1225" i="5"/>
  <c r="E1225" i="5"/>
  <c r="J1224" i="5"/>
  <c r="E1224" i="5"/>
  <c r="J1223" i="5"/>
  <c r="E1223" i="5"/>
  <c r="J1222" i="5"/>
  <c r="E1222" i="5"/>
  <c r="J1221" i="5"/>
  <c r="E1221" i="5"/>
  <c r="J1220" i="5"/>
  <c r="E1220" i="5"/>
  <c r="J1219" i="5"/>
  <c r="E1219" i="5"/>
  <c r="J1218" i="5"/>
  <c r="E1218" i="5"/>
  <c r="J1217" i="5"/>
  <c r="E1217" i="5"/>
  <c r="J1216" i="5"/>
  <c r="E1216" i="5"/>
  <c r="J1215" i="5"/>
  <c r="E1215" i="5"/>
  <c r="J1214" i="5"/>
  <c r="E1214" i="5"/>
  <c r="J1213" i="5"/>
  <c r="E1213" i="5"/>
  <c r="J1212" i="5"/>
  <c r="E1212" i="5"/>
  <c r="J1211" i="5"/>
  <c r="E1211" i="5"/>
  <c r="J1210" i="5"/>
  <c r="E1210" i="5"/>
  <c r="J1209" i="5"/>
  <c r="E1209" i="5"/>
  <c r="J1208" i="5"/>
  <c r="E1208" i="5"/>
  <c r="J1207" i="5"/>
  <c r="E1207" i="5"/>
  <c r="J1206" i="5"/>
  <c r="E1206" i="5"/>
  <c r="J1205" i="5"/>
  <c r="E1205" i="5"/>
  <c r="J1204" i="5"/>
  <c r="E1204" i="5"/>
  <c r="J1203" i="5"/>
  <c r="E1203" i="5"/>
  <c r="J1202" i="5"/>
  <c r="E1202" i="5"/>
  <c r="J1201" i="5"/>
  <c r="E1201" i="5"/>
  <c r="J1200" i="5"/>
  <c r="E1200" i="5"/>
  <c r="J1199" i="5"/>
  <c r="E1199" i="5"/>
  <c r="J1198" i="5"/>
  <c r="E1198" i="5"/>
  <c r="J1197" i="5"/>
  <c r="E1197" i="5"/>
  <c r="J1196" i="5"/>
  <c r="E1196" i="5"/>
  <c r="J1195" i="5"/>
  <c r="E1195" i="5"/>
  <c r="J1194" i="5"/>
  <c r="E1194" i="5"/>
  <c r="J1193" i="5"/>
  <c r="E1193" i="5"/>
  <c r="J1192" i="5"/>
  <c r="E1192" i="5"/>
  <c r="J1191" i="5"/>
  <c r="E1191" i="5"/>
  <c r="J1190" i="5"/>
  <c r="E1190" i="5"/>
  <c r="J1189" i="5"/>
  <c r="E1189" i="5"/>
  <c r="J1188" i="5"/>
  <c r="E1188" i="5"/>
  <c r="J1187" i="5"/>
  <c r="E1187" i="5"/>
  <c r="J1186" i="5"/>
  <c r="E1186" i="5"/>
  <c r="J1185" i="5"/>
  <c r="E1185" i="5"/>
  <c r="J1184" i="5"/>
  <c r="E1184" i="5"/>
  <c r="J1183" i="5"/>
  <c r="E1183" i="5"/>
  <c r="J1182" i="5"/>
  <c r="E1182" i="5"/>
  <c r="J1181" i="5"/>
  <c r="E1181" i="5"/>
  <c r="J1180" i="5"/>
  <c r="E1180" i="5"/>
  <c r="J1179" i="5"/>
  <c r="E1179" i="5"/>
  <c r="J1178" i="5"/>
  <c r="E1178" i="5"/>
  <c r="J1177" i="5"/>
  <c r="E1177" i="5"/>
  <c r="J1176" i="5"/>
  <c r="E1176" i="5"/>
  <c r="J1175" i="5"/>
  <c r="E1175" i="5"/>
  <c r="J1174" i="5"/>
  <c r="E1174" i="5"/>
  <c r="J1173" i="5"/>
  <c r="E1173" i="5"/>
  <c r="J1172" i="5"/>
  <c r="E1172" i="5"/>
  <c r="J1171" i="5"/>
  <c r="E1171" i="5"/>
  <c r="J1170" i="5"/>
  <c r="E1170" i="5"/>
  <c r="J1169" i="5"/>
  <c r="E1169" i="5"/>
  <c r="J1168" i="5"/>
  <c r="E1168" i="5"/>
  <c r="J1167" i="5"/>
  <c r="E1167" i="5"/>
  <c r="J1166" i="5"/>
  <c r="E1166" i="5"/>
  <c r="J1165" i="5"/>
  <c r="E1165" i="5"/>
  <c r="J1164" i="5"/>
  <c r="E1164" i="5"/>
  <c r="J1163" i="5"/>
  <c r="E1163" i="5"/>
  <c r="J1162" i="5"/>
  <c r="E1162" i="5"/>
  <c r="J1161" i="5"/>
  <c r="E1161" i="5"/>
  <c r="J1160" i="5"/>
  <c r="E1160" i="5"/>
  <c r="J1159" i="5"/>
  <c r="E1159" i="5"/>
  <c r="J1158" i="5"/>
  <c r="E1158" i="5"/>
  <c r="J1157" i="5"/>
  <c r="E1157" i="5"/>
  <c r="J1156" i="5"/>
  <c r="E1156" i="5"/>
  <c r="J1155" i="5"/>
  <c r="E1155" i="5"/>
  <c r="J1154" i="5"/>
  <c r="E1154" i="5"/>
  <c r="J1153" i="5"/>
  <c r="E1153" i="5"/>
  <c r="J1152" i="5"/>
  <c r="E1152" i="5"/>
  <c r="J1151" i="5"/>
  <c r="E1151" i="5"/>
  <c r="J1150" i="5"/>
  <c r="E1150" i="5"/>
  <c r="J1149" i="5"/>
  <c r="E1149" i="5"/>
  <c r="J1148" i="5"/>
  <c r="E1148" i="5"/>
  <c r="J1147" i="5"/>
  <c r="E1147" i="5"/>
  <c r="J1146" i="5"/>
  <c r="E1146" i="5"/>
  <c r="J1145" i="5"/>
  <c r="E1145" i="5"/>
  <c r="J1144" i="5"/>
  <c r="E1144" i="5"/>
  <c r="J1143" i="5"/>
  <c r="E1143" i="5"/>
  <c r="J1142" i="5"/>
  <c r="E1142" i="5"/>
  <c r="J1141" i="5"/>
  <c r="E1141" i="5"/>
  <c r="J1140" i="5"/>
  <c r="E1140" i="5"/>
  <c r="J1139" i="5"/>
  <c r="E1139" i="5"/>
  <c r="J1138" i="5"/>
  <c r="E1138" i="5"/>
  <c r="J1137" i="5"/>
  <c r="E1137" i="5"/>
  <c r="J1136" i="5"/>
  <c r="E1136" i="5"/>
  <c r="J1135" i="5"/>
  <c r="E1135" i="5"/>
  <c r="J1134" i="5"/>
  <c r="E1134" i="5"/>
  <c r="J1133" i="5"/>
  <c r="E1133" i="5"/>
  <c r="J1132" i="5"/>
  <c r="E1132" i="5"/>
  <c r="J1131" i="5"/>
  <c r="E1131" i="5"/>
  <c r="J1130" i="5"/>
  <c r="E1130" i="5"/>
  <c r="J1129" i="5"/>
  <c r="E1129" i="5"/>
  <c r="J1128" i="5"/>
  <c r="E1128" i="5"/>
  <c r="J1127" i="5"/>
  <c r="E1127" i="5"/>
  <c r="J1126" i="5"/>
  <c r="E1126" i="5"/>
  <c r="J1125" i="5"/>
  <c r="E1125" i="5"/>
  <c r="J1124" i="5"/>
  <c r="E1124" i="5"/>
  <c r="J1123" i="5"/>
  <c r="E1123" i="5"/>
  <c r="J1122" i="5"/>
  <c r="E1122" i="5"/>
  <c r="J1121" i="5"/>
  <c r="E1121" i="5"/>
  <c r="J1120" i="5"/>
  <c r="E1120" i="5"/>
  <c r="J1119" i="5"/>
  <c r="E1119" i="5"/>
  <c r="J1118" i="5"/>
  <c r="E1118" i="5"/>
  <c r="J1117" i="5"/>
  <c r="E1117" i="5"/>
  <c r="J1116" i="5"/>
  <c r="E1116" i="5"/>
  <c r="J1115" i="5"/>
  <c r="E1115" i="5"/>
  <c r="J1114" i="5"/>
  <c r="E1114" i="5"/>
  <c r="J1113" i="5"/>
  <c r="E1113" i="5"/>
  <c r="J1112" i="5"/>
  <c r="E1112" i="5"/>
  <c r="J1111" i="5"/>
  <c r="E1111" i="5"/>
  <c r="J1110" i="5"/>
  <c r="E1110" i="5"/>
  <c r="J1109" i="5"/>
  <c r="E1109" i="5"/>
  <c r="J1108" i="5"/>
  <c r="E1108" i="5"/>
  <c r="J1107" i="5"/>
  <c r="E1107" i="5"/>
  <c r="J1106" i="5"/>
  <c r="E1106" i="5"/>
  <c r="J1105" i="5"/>
  <c r="E1105" i="5"/>
  <c r="J1104" i="5"/>
  <c r="E1104" i="5"/>
  <c r="J1103" i="5"/>
  <c r="E1103" i="5"/>
  <c r="J1102" i="5"/>
  <c r="E1102" i="5"/>
  <c r="J1101" i="5"/>
  <c r="E1101" i="5"/>
  <c r="J1100" i="5"/>
  <c r="E1100" i="5"/>
  <c r="J1099" i="5"/>
  <c r="E1099" i="5"/>
  <c r="J1098" i="5"/>
  <c r="E1098" i="5"/>
  <c r="J1097" i="5"/>
  <c r="E1097" i="5"/>
  <c r="J1096" i="5"/>
  <c r="E1096" i="5"/>
  <c r="J1095" i="5"/>
  <c r="E1095" i="5"/>
  <c r="J1094" i="5"/>
  <c r="E1094" i="5"/>
  <c r="J1093" i="5"/>
  <c r="E1093" i="5"/>
  <c r="J1092" i="5"/>
  <c r="E1092" i="5"/>
  <c r="J1091" i="5"/>
  <c r="E1091" i="5"/>
  <c r="J1090" i="5"/>
  <c r="E1090" i="5"/>
  <c r="J1089" i="5"/>
  <c r="E1089" i="5"/>
  <c r="J1088" i="5"/>
  <c r="E1088" i="5"/>
  <c r="J1087" i="5"/>
  <c r="E1087" i="5"/>
  <c r="J1086" i="5"/>
  <c r="E1086" i="5"/>
  <c r="J1085" i="5"/>
  <c r="E1085" i="5"/>
  <c r="J1084" i="5"/>
  <c r="E1084" i="5"/>
  <c r="J1083" i="5"/>
  <c r="E1083" i="5"/>
  <c r="J1082" i="5"/>
  <c r="E1082" i="5"/>
  <c r="J1081" i="5"/>
  <c r="E1081" i="5"/>
  <c r="J1080" i="5"/>
  <c r="E1080" i="5"/>
  <c r="J1079" i="5"/>
  <c r="E1079" i="5"/>
  <c r="J1078" i="5"/>
  <c r="E1078" i="5"/>
  <c r="J1077" i="5"/>
  <c r="E1077" i="5"/>
  <c r="J1076" i="5"/>
  <c r="E1076" i="5"/>
  <c r="J1075" i="5"/>
  <c r="E1075" i="5"/>
  <c r="J1074" i="5"/>
  <c r="E1074" i="5"/>
  <c r="J1073" i="5"/>
  <c r="E1073" i="5"/>
  <c r="J1072" i="5"/>
  <c r="E1072" i="5"/>
  <c r="J1071" i="5"/>
  <c r="E1071" i="5"/>
  <c r="J1070" i="5"/>
  <c r="E1070" i="5"/>
  <c r="J1069" i="5"/>
  <c r="E1069" i="5"/>
  <c r="J1068" i="5"/>
  <c r="E1068" i="5"/>
  <c r="J1067" i="5"/>
  <c r="E1067" i="5"/>
  <c r="J1066" i="5"/>
  <c r="E1066" i="5"/>
  <c r="J1065" i="5"/>
  <c r="E1065" i="5"/>
  <c r="J1064" i="5"/>
  <c r="E1064" i="5"/>
  <c r="J1063" i="5"/>
  <c r="E1063" i="5"/>
  <c r="J1062" i="5"/>
  <c r="E1062" i="5"/>
  <c r="J1061" i="5"/>
  <c r="E1061" i="5"/>
  <c r="J1060" i="5"/>
  <c r="E1060" i="5"/>
  <c r="J1059" i="5"/>
  <c r="E1059" i="5"/>
  <c r="J1058" i="5"/>
  <c r="E1058" i="5"/>
  <c r="J1057" i="5"/>
  <c r="E1057" i="5"/>
  <c r="J1056" i="5"/>
  <c r="E1056" i="5"/>
  <c r="J1055" i="5"/>
  <c r="E1055" i="5"/>
  <c r="J1054" i="5"/>
  <c r="E1054" i="5"/>
  <c r="J1053" i="5"/>
  <c r="E1053" i="5"/>
  <c r="J1052" i="5"/>
  <c r="E1052" i="5"/>
  <c r="J1051" i="5"/>
  <c r="E1051" i="5"/>
  <c r="J1050" i="5"/>
  <c r="E1050" i="5"/>
  <c r="J1049" i="5"/>
  <c r="E1049" i="5"/>
  <c r="J1048" i="5"/>
  <c r="E1048" i="5"/>
  <c r="J1047" i="5"/>
  <c r="E1047" i="5"/>
  <c r="J1046" i="5"/>
  <c r="E1046" i="5"/>
  <c r="J1045" i="5"/>
  <c r="E1045" i="5"/>
  <c r="J1044" i="5"/>
  <c r="E1044" i="5"/>
  <c r="J1043" i="5"/>
  <c r="E1043" i="5"/>
  <c r="J1042" i="5"/>
  <c r="E1042" i="5"/>
  <c r="J1041" i="5"/>
  <c r="E1041" i="5"/>
  <c r="J1040" i="5"/>
  <c r="E1040" i="5"/>
  <c r="J1039" i="5"/>
  <c r="E1039" i="5"/>
  <c r="J1038" i="5"/>
  <c r="E1038" i="5"/>
  <c r="J1037" i="5"/>
  <c r="E1037" i="5"/>
  <c r="J1036" i="5"/>
  <c r="E1036" i="5"/>
  <c r="J1035" i="5"/>
  <c r="E1035" i="5"/>
  <c r="J1034" i="5"/>
  <c r="E1034" i="5"/>
  <c r="J1033" i="5"/>
  <c r="E1033" i="5"/>
  <c r="J1032" i="5"/>
  <c r="E1032" i="5"/>
  <c r="J1031" i="5"/>
  <c r="E1031" i="5"/>
  <c r="J1030" i="5"/>
  <c r="E1030" i="5"/>
  <c r="J1029" i="5"/>
  <c r="E1029" i="5"/>
  <c r="J1028" i="5"/>
  <c r="E1028" i="5"/>
  <c r="J1027" i="5"/>
  <c r="E1027" i="5"/>
  <c r="J1026" i="5"/>
  <c r="E1026" i="5"/>
  <c r="J1025" i="5"/>
  <c r="E1025" i="5"/>
  <c r="J1024" i="5"/>
  <c r="E1024" i="5"/>
  <c r="J1023" i="5"/>
  <c r="E1023" i="5"/>
  <c r="J1022" i="5"/>
  <c r="E1022" i="5"/>
  <c r="J1021" i="5"/>
  <c r="E1021" i="5"/>
  <c r="J1020" i="5"/>
  <c r="E1020" i="5"/>
  <c r="J1019" i="5"/>
  <c r="E1019" i="5"/>
  <c r="J1018" i="5"/>
  <c r="E1018" i="5"/>
  <c r="J1017" i="5"/>
  <c r="E1017" i="5"/>
  <c r="J1016" i="5"/>
  <c r="E1016" i="5"/>
  <c r="J1015" i="5"/>
  <c r="E1015" i="5"/>
  <c r="J1014" i="5"/>
  <c r="E1014" i="5"/>
  <c r="J1013" i="5"/>
  <c r="E1013" i="5"/>
  <c r="J1012" i="5"/>
  <c r="E1012" i="5"/>
  <c r="J1011" i="5"/>
  <c r="E1011" i="5"/>
  <c r="J1010" i="5"/>
  <c r="E1010" i="5"/>
  <c r="J1009" i="5"/>
  <c r="E1009" i="5"/>
  <c r="J1008" i="5"/>
  <c r="E1008" i="5"/>
  <c r="J1007" i="5"/>
  <c r="E1007" i="5"/>
  <c r="J1006" i="5"/>
  <c r="E1006" i="5"/>
  <c r="J1005" i="5"/>
  <c r="E1005" i="5"/>
  <c r="J1004" i="5"/>
  <c r="E1004" i="5"/>
  <c r="J1003" i="5"/>
  <c r="E1003" i="5"/>
  <c r="J1002" i="5"/>
  <c r="E1002" i="5"/>
  <c r="J1001" i="5"/>
  <c r="E1001" i="5"/>
  <c r="J1000" i="5"/>
  <c r="E1000" i="5"/>
  <c r="J999" i="5"/>
  <c r="E999" i="5"/>
  <c r="J998" i="5"/>
  <c r="E998" i="5"/>
  <c r="J997" i="5"/>
  <c r="E997" i="5"/>
  <c r="J996" i="5"/>
  <c r="E996" i="5"/>
  <c r="J995" i="5"/>
  <c r="E995" i="5"/>
  <c r="J994" i="5"/>
  <c r="E994" i="5"/>
  <c r="J993" i="5"/>
  <c r="E993" i="5"/>
  <c r="J992" i="5"/>
  <c r="E992" i="5"/>
  <c r="J991" i="5"/>
  <c r="E991" i="5"/>
  <c r="J990" i="5"/>
  <c r="E990" i="5"/>
  <c r="J989" i="5"/>
  <c r="E989" i="5"/>
  <c r="J988" i="5"/>
  <c r="E988" i="5"/>
  <c r="J987" i="5"/>
  <c r="E987" i="5"/>
  <c r="J986" i="5"/>
  <c r="E986" i="5"/>
  <c r="J985" i="5"/>
  <c r="E985" i="5"/>
  <c r="J984" i="5"/>
  <c r="E984" i="5"/>
  <c r="J983" i="5"/>
  <c r="E983" i="5"/>
  <c r="J982" i="5"/>
  <c r="E982" i="5"/>
  <c r="J981" i="5"/>
  <c r="E981" i="5"/>
  <c r="J980" i="5"/>
  <c r="E980" i="5"/>
  <c r="J979" i="5"/>
  <c r="E979" i="5"/>
  <c r="J978" i="5"/>
  <c r="E978" i="5"/>
  <c r="J977" i="5"/>
  <c r="E977" i="5"/>
  <c r="J976" i="5"/>
  <c r="E976" i="5"/>
  <c r="J975" i="5"/>
  <c r="E975" i="5"/>
  <c r="J974" i="5"/>
  <c r="E974" i="5"/>
  <c r="J973" i="5"/>
  <c r="E973" i="5"/>
  <c r="J972" i="5"/>
  <c r="E972" i="5"/>
  <c r="J971" i="5"/>
  <c r="E971" i="5"/>
  <c r="J970" i="5"/>
  <c r="E970" i="5"/>
  <c r="J969" i="5"/>
  <c r="E969" i="5"/>
  <c r="J968" i="5"/>
  <c r="E968" i="5"/>
  <c r="J967" i="5"/>
  <c r="E967" i="5"/>
  <c r="J966" i="5"/>
  <c r="E966" i="5"/>
  <c r="J965" i="5"/>
  <c r="E965" i="5"/>
  <c r="J964" i="5"/>
  <c r="E964" i="5"/>
  <c r="J963" i="5"/>
  <c r="E963" i="5"/>
  <c r="J962" i="5"/>
  <c r="E962" i="5"/>
  <c r="J961" i="5"/>
  <c r="E961" i="5"/>
  <c r="J960" i="5"/>
  <c r="E960" i="5"/>
  <c r="J959" i="5"/>
  <c r="E959" i="5"/>
  <c r="J958" i="5"/>
  <c r="E958" i="5"/>
  <c r="J957" i="5"/>
  <c r="E957" i="5"/>
  <c r="J956" i="5"/>
  <c r="E956" i="5"/>
  <c r="J955" i="5"/>
  <c r="E955" i="5"/>
  <c r="J954" i="5"/>
  <c r="E954" i="5"/>
  <c r="J953" i="5"/>
  <c r="E953" i="5"/>
  <c r="J952" i="5"/>
  <c r="E952" i="5"/>
  <c r="J951" i="5"/>
  <c r="E951" i="5"/>
  <c r="J950" i="5"/>
  <c r="E950" i="5"/>
  <c r="J949" i="5"/>
  <c r="E949" i="5"/>
  <c r="J948" i="5"/>
  <c r="E948" i="5"/>
  <c r="J947" i="5"/>
  <c r="E947" i="5"/>
  <c r="J946" i="5"/>
  <c r="E946" i="5"/>
  <c r="J945" i="5"/>
  <c r="E945" i="5"/>
  <c r="J944" i="5"/>
  <c r="E944" i="5"/>
  <c r="J943" i="5"/>
  <c r="E943" i="5"/>
  <c r="J942" i="5"/>
  <c r="E942" i="5"/>
  <c r="J941" i="5"/>
  <c r="E941" i="5"/>
  <c r="J940" i="5"/>
  <c r="E940" i="5"/>
  <c r="J939" i="5"/>
  <c r="E939" i="5"/>
  <c r="J938" i="5"/>
  <c r="E938" i="5"/>
  <c r="J937" i="5"/>
  <c r="E937" i="5"/>
  <c r="J936" i="5"/>
  <c r="E936" i="5"/>
  <c r="J935" i="5"/>
  <c r="E935" i="5"/>
  <c r="J934" i="5"/>
  <c r="E934" i="5"/>
  <c r="J933" i="5"/>
  <c r="E933" i="5"/>
  <c r="J932" i="5"/>
  <c r="E932" i="5"/>
  <c r="J931" i="5"/>
  <c r="E931" i="5"/>
  <c r="J930" i="5"/>
  <c r="E930" i="5"/>
  <c r="J929" i="5"/>
  <c r="E929" i="5"/>
  <c r="J928" i="5"/>
  <c r="E928" i="5"/>
  <c r="J927" i="5"/>
  <c r="E927" i="5"/>
  <c r="J926" i="5"/>
  <c r="E926" i="5"/>
  <c r="J925" i="5"/>
  <c r="E925" i="5"/>
  <c r="J924" i="5"/>
  <c r="E924" i="5"/>
  <c r="J923" i="5"/>
  <c r="E923" i="5"/>
  <c r="J922" i="5"/>
  <c r="E922" i="5"/>
  <c r="J921" i="5"/>
  <c r="E921" i="5"/>
  <c r="J920" i="5"/>
  <c r="E920" i="5"/>
  <c r="J919" i="5"/>
  <c r="E919" i="5"/>
  <c r="J918" i="5"/>
  <c r="E918" i="5"/>
  <c r="J917" i="5"/>
  <c r="E917" i="5"/>
  <c r="J916" i="5"/>
  <c r="E916" i="5"/>
  <c r="J915" i="5"/>
  <c r="E915" i="5"/>
  <c r="J914" i="5"/>
  <c r="E914" i="5"/>
  <c r="J913" i="5"/>
  <c r="E913" i="5"/>
  <c r="J912" i="5"/>
  <c r="E912" i="5"/>
  <c r="J911" i="5"/>
  <c r="E911" i="5"/>
  <c r="J910" i="5"/>
  <c r="E910" i="5"/>
  <c r="J909" i="5"/>
  <c r="E909" i="5"/>
  <c r="J908" i="5"/>
  <c r="E908" i="5"/>
  <c r="J907" i="5"/>
  <c r="E907" i="5"/>
  <c r="J906" i="5"/>
  <c r="E906" i="5"/>
  <c r="J905" i="5"/>
  <c r="E905" i="5"/>
  <c r="J904" i="5"/>
  <c r="E904" i="5"/>
  <c r="J903" i="5"/>
  <c r="E903" i="5"/>
  <c r="J902" i="5"/>
  <c r="E902" i="5"/>
  <c r="J901" i="5"/>
  <c r="E901" i="5"/>
  <c r="J900" i="5"/>
  <c r="E900" i="5"/>
  <c r="J899" i="5"/>
  <c r="E899" i="5"/>
  <c r="J898" i="5"/>
  <c r="E898" i="5"/>
  <c r="J897" i="5"/>
  <c r="E897" i="5"/>
  <c r="J896" i="5"/>
  <c r="E896" i="5"/>
  <c r="J895" i="5"/>
  <c r="E895" i="5"/>
  <c r="J894" i="5"/>
  <c r="E894" i="5"/>
  <c r="J893" i="5"/>
  <c r="E893" i="5"/>
  <c r="J892" i="5"/>
  <c r="E892" i="5"/>
  <c r="J891" i="5"/>
  <c r="E891" i="5"/>
  <c r="J890" i="5"/>
  <c r="E890" i="5"/>
  <c r="J889" i="5"/>
  <c r="E889" i="5"/>
  <c r="J888" i="5"/>
  <c r="E888" i="5"/>
  <c r="J887" i="5"/>
  <c r="E887" i="5"/>
  <c r="J886" i="5"/>
  <c r="E886" i="5"/>
  <c r="J885" i="5"/>
  <c r="E885" i="5"/>
  <c r="J884" i="5"/>
  <c r="E884" i="5"/>
  <c r="J883" i="5"/>
  <c r="E883" i="5"/>
  <c r="J882" i="5"/>
  <c r="E882" i="5"/>
  <c r="J881" i="5"/>
  <c r="E881" i="5"/>
  <c r="J880" i="5"/>
  <c r="E880" i="5"/>
  <c r="J879" i="5"/>
  <c r="E879" i="5"/>
  <c r="J878" i="5"/>
  <c r="E878" i="5"/>
  <c r="J877" i="5"/>
  <c r="E877" i="5"/>
  <c r="J876" i="5"/>
  <c r="E876" i="5"/>
  <c r="J875" i="5"/>
  <c r="E875" i="5"/>
  <c r="J874" i="5"/>
  <c r="E874" i="5"/>
  <c r="J873" i="5"/>
  <c r="E873" i="5"/>
  <c r="J872" i="5"/>
  <c r="E872" i="5"/>
  <c r="J871" i="5"/>
  <c r="E871" i="5"/>
  <c r="J870" i="5"/>
  <c r="E870" i="5"/>
  <c r="J869" i="5"/>
  <c r="E869" i="5"/>
  <c r="J868" i="5"/>
  <c r="E868" i="5"/>
  <c r="J867" i="5"/>
  <c r="E867" i="5"/>
  <c r="J866" i="5"/>
  <c r="E866" i="5"/>
  <c r="J865" i="5"/>
  <c r="E865" i="5"/>
  <c r="J864" i="5"/>
  <c r="E864" i="5"/>
  <c r="J863" i="5"/>
  <c r="E863" i="5"/>
  <c r="J862" i="5"/>
  <c r="E862" i="5"/>
  <c r="J861" i="5"/>
  <c r="E861" i="5"/>
  <c r="J860" i="5"/>
  <c r="E860" i="5"/>
  <c r="J859" i="5"/>
  <c r="E859" i="5"/>
  <c r="J858" i="5"/>
  <c r="E858" i="5"/>
  <c r="J857" i="5"/>
  <c r="E857" i="5"/>
  <c r="J856" i="5"/>
  <c r="E856" i="5"/>
  <c r="J855" i="5"/>
  <c r="E855" i="5"/>
  <c r="J854" i="5"/>
  <c r="E854" i="5"/>
  <c r="J853" i="5"/>
  <c r="E853" i="5"/>
  <c r="J852" i="5"/>
  <c r="E852" i="5"/>
  <c r="J851" i="5"/>
  <c r="E851" i="5"/>
  <c r="J850" i="5"/>
  <c r="E850" i="5"/>
  <c r="J849" i="5"/>
  <c r="E849" i="5"/>
  <c r="J848" i="5"/>
  <c r="E848" i="5"/>
  <c r="J847" i="5"/>
  <c r="E847" i="5"/>
  <c r="J846" i="5"/>
  <c r="E846" i="5"/>
  <c r="J845" i="5"/>
  <c r="E845" i="5"/>
  <c r="J844" i="5"/>
  <c r="E844" i="5"/>
  <c r="J843" i="5"/>
  <c r="E843" i="5"/>
  <c r="J842" i="5"/>
  <c r="E842" i="5"/>
  <c r="J841" i="5"/>
  <c r="E841" i="5"/>
  <c r="J840" i="5"/>
  <c r="E840" i="5"/>
  <c r="J839" i="5"/>
  <c r="E839" i="5"/>
  <c r="J838" i="5"/>
  <c r="E838" i="5"/>
  <c r="J837" i="5"/>
  <c r="E837" i="5"/>
  <c r="J836" i="5"/>
  <c r="E836" i="5"/>
  <c r="J835" i="5"/>
  <c r="E835" i="5"/>
  <c r="J834" i="5"/>
  <c r="E834" i="5"/>
  <c r="J833" i="5"/>
  <c r="E833" i="5"/>
  <c r="J832" i="5"/>
  <c r="E832" i="5"/>
  <c r="J831" i="5"/>
  <c r="E831" i="5"/>
  <c r="J830" i="5"/>
  <c r="E830" i="5"/>
  <c r="J829" i="5"/>
  <c r="E829" i="5"/>
  <c r="J828" i="5"/>
  <c r="E828" i="5"/>
  <c r="J827" i="5"/>
  <c r="E827" i="5"/>
  <c r="J826" i="5"/>
  <c r="E826" i="5"/>
  <c r="J825" i="5"/>
  <c r="E825" i="5"/>
  <c r="J824" i="5"/>
  <c r="E824" i="5"/>
  <c r="J823" i="5"/>
  <c r="E823" i="5"/>
  <c r="J822" i="5"/>
  <c r="E822" i="5"/>
  <c r="J821" i="5"/>
  <c r="E821" i="5"/>
  <c r="J820" i="5"/>
  <c r="E820" i="5"/>
  <c r="J819" i="5"/>
  <c r="E819" i="5"/>
  <c r="J818" i="5"/>
  <c r="E818" i="5"/>
  <c r="J817" i="5"/>
  <c r="E817" i="5"/>
  <c r="J816" i="5"/>
  <c r="E816" i="5"/>
  <c r="J815" i="5"/>
  <c r="E815" i="5"/>
  <c r="J814" i="5"/>
  <c r="E814" i="5"/>
  <c r="J813" i="5"/>
  <c r="E813" i="5"/>
  <c r="J812" i="5"/>
  <c r="E812" i="5"/>
  <c r="J811" i="5"/>
  <c r="E811" i="5"/>
  <c r="J810" i="5"/>
  <c r="E810" i="5"/>
  <c r="J809" i="5"/>
  <c r="E809" i="5"/>
  <c r="J808" i="5"/>
  <c r="E808" i="5"/>
  <c r="J807" i="5"/>
  <c r="E807" i="5"/>
  <c r="J806" i="5"/>
  <c r="E806" i="5"/>
  <c r="J805" i="5"/>
  <c r="E805" i="5"/>
  <c r="J804" i="5"/>
  <c r="E804" i="5"/>
  <c r="J803" i="5"/>
  <c r="E803" i="5"/>
  <c r="J802" i="5"/>
  <c r="E802" i="5"/>
  <c r="J801" i="5"/>
  <c r="E801" i="5"/>
  <c r="J800" i="5"/>
  <c r="E800" i="5"/>
  <c r="J799" i="5"/>
  <c r="E799" i="5"/>
  <c r="J798" i="5"/>
  <c r="E798" i="5"/>
  <c r="J797" i="5"/>
  <c r="E797" i="5"/>
  <c r="J796" i="5"/>
  <c r="E796" i="5"/>
  <c r="J795" i="5"/>
  <c r="E795" i="5"/>
  <c r="J794" i="5"/>
  <c r="E794" i="5"/>
  <c r="J793" i="5"/>
  <c r="E793" i="5"/>
  <c r="J792" i="5"/>
  <c r="E792" i="5"/>
  <c r="J791" i="5"/>
  <c r="E791" i="5"/>
  <c r="J790" i="5"/>
  <c r="E790" i="5"/>
  <c r="J789" i="5"/>
  <c r="E789" i="5"/>
  <c r="J788" i="5"/>
  <c r="E788" i="5"/>
  <c r="J787" i="5"/>
  <c r="E787" i="5"/>
  <c r="J786" i="5"/>
  <c r="E786" i="5"/>
  <c r="J785" i="5"/>
  <c r="E785" i="5"/>
  <c r="J784" i="5"/>
  <c r="E784" i="5"/>
  <c r="J783" i="5"/>
  <c r="E783" i="5"/>
  <c r="J782" i="5"/>
  <c r="E782" i="5"/>
  <c r="J781" i="5"/>
  <c r="E781" i="5"/>
  <c r="J780" i="5"/>
  <c r="E780" i="5"/>
  <c r="J779" i="5"/>
  <c r="E779" i="5"/>
  <c r="J778" i="5"/>
  <c r="E778" i="5"/>
  <c r="J777" i="5"/>
  <c r="E777" i="5"/>
  <c r="J776" i="5"/>
  <c r="E776" i="5"/>
  <c r="J775" i="5"/>
  <c r="E775" i="5"/>
  <c r="J774" i="5"/>
  <c r="E774" i="5"/>
  <c r="J773" i="5"/>
  <c r="E773" i="5"/>
  <c r="J772" i="5"/>
  <c r="E772" i="5"/>
  <c r="J771" i="5"/>
  <c r="E771" i="5"/>
  <c r="J770" i="5"/>
  <c r="E770" i="5"/>
  <c r="J769" i="5"/>
  <c r="E769" i="5"/>
  <c r="J768" i="5"/>
  <c r="E768" i="5"/>
  <c r="J767" i="5"/>
  <c r="E767" i="5"/>
  <c r="J766" i="5"/>
  <c r="E766" i="5"/>
  <c r="J765" i="5"/>
  <c r="E765" i="5"/>
  <c r="J764" i="5"/>
  <c r="E764" i="5"/>
  <c r="J763" i="5"/>
  <c r="E763" i="5"/>
  <c r="J762" i="5"/>
  <c r="E762" i="5"/>
  <c r="J761" i="5"/>
  <c r="E761" i="5"/>
  <c r="J760" i="5"/>
  <c r="E760" i="5"/>
  <c r="J759" i="5"/>
  <c r="E759" i="5"/>
  <c r="J758" i="5"/>
  <c r="E758" i="5"/>
  <c r="J757" i="5"/>
  <c r="E757" i="5"/>
  <c r="J756" i="5"/>
  <c r="E756" i="5"/>
  <c r="J755" i="5"/>
  <c r="E755" i="5"/>
  <c r="J754" i="5"/>
  <c r="E754" i="5"/>
  <c r="J753" i="5"/>
  <c r="E753" i="5"/>
  <c r="J752" i="5"/>
  <c r="E752" i="5"/>
  <c r="J751" i="5"/>
  <c r="E751" i="5"/>
  <c r="J750" i="5"/>
  <c r="E750" i="5"/>
  <c r="J749" i="5"/>
  <c r="E749" i="5"/>
  <c r="J748" i="5"/>
  <c r="E748" i="5"/>
  <c r="J747" i="5"/>
  <c r="E747" i="5"/>
  <c r="J746" i="5"/>
  <c r="E746" i="5"/>
  <c r="J745" i="5"/>
  <c r="E745" i="5"/>
  <c r="J744" i="5"/>
  <c r="E744" i="5"/>
  <c r="J743" i="5"/>
  <c r="E743" i="5"/>
  <c r="J742" i="5"/>
  <c r="E742" i="5"/>
  <c r="J741" i="5"/>
  <c r="E741" i="5"/>
  <c r="J740" i="5"/>
  <c r="E740" i="5"/>
  <c r="J739" i="5"/>
  <c r="E739" i="5"/>
  <c r="J738" i="5"/>
  <c r="E738" i="5"/>
  <c r="J737" i="5"/>
  <c r="E737" i="5"/>
  <c r="J736" i="5"/>
  <c r="E736" i="5"/>
  <c r="J735" i="5"/>
  <c r="E735" i="5"/>
  <c r="J734" i="5"/>
  <c r="E734" i="5"/>
  <c r="J733" i="5"/>
  <c r="E733" i="5"/>
  <c r="J732" i="5"/>
  <c r="E732" i="5"/>
  <c r="J731" i="5"/>
  <c r="E731" i="5"/>
  <c r="J730" i="5"/>
  <c r="E730" i="5"/>
  <c r="J729" i="5"/>
  <c r="E729" i="5"/>
  <c r="J728" i="5"/>
  <c r="E728" i="5"/>
  <c r="J727" i="5"/>
  <c r="E727" i="5"/>
  <c r="J726" i="5"/>
  <c r="E726" i="5"/>
  <c r="J725" i="5"/>
  <c r="E725" i="5"/>
  <c r="J724" i="5"/>
  <c r="E724" i="5"/>
  <c r="J723" i="5"/>
  <c r="E723" i="5"/>
  <c r="J722" i="5"/>
  <c r="E722" i="5"/>
  <c r="J721" i="5"/>
  <c r="E721" i="5"/>
  <c r="J720" i="5"/>
  <c r="E720" i="5"/>
  <c r="J719" i="5"/>
  <c r="E719" i="5"/>
  <c r="J718" i="5"/>
  <c r="E718" i="5"/>
  <c r="J717" i="5"/>
  <c r="E717" i="5"/>
  <c r="J716" i="5"/>
  <c r="E716" i="5"/>
  <c r="J715" i="5"/>
  <c r="E715" i="5"/>
  <c r="J714" i="5"/>
  <c r="E714" i="5"/>
  <c r="J713" i="5"/>
  <c r="E713" i="5"/>
  <c r="J712" i="5"/>
  <c r="E712" i="5"/>
  <c r="J711" i="5"/>
  <c r="E711" i="5"/>
  <c r="J710" i="5"/>
  <c r="E710" i="5"/>
  <c r="J709" i="5"/>
  <c r="E709" i="5"/>
  <c r="J708" i="5"/>
  <c r="E708" i="5"/>
  <c r="J707" i="5"/>
  <c r="E707" i="5"/>
  <c r="J706" i="5"/>
  <c r="E706" i="5"/>
  <c r="J705" i="5"/>
  <c r="E705" i="5"/>
  <c r="J704" i="5"/>
  <c r="E704" i="5"/>
  <c r="J703" i="5"/>
  <c r="E703" i="5"/>
  <c r="J702" i="5"/>
  <c r="E702" i="5"/>
  <c r="J701" i="5"/>
  <c r="E701" i="5"/>
  <c r="J700" i="5"/>
  <c r="E700" i="5"/>
  <c r="J699" i="5"/>
  <c r="E699" i="5"/>
  <c r="J698" i="5"/>
  <c r="E698" i="5"/>
  <c r="J697" i="5"/>
  <c r="E697" i="5"/>
  <c r="J696" i="5"/>
  <c r="E696" i="5"/>
  <c r="J695" i="5"/>
  <c r="E695" i="5"/>
  <c r="J694" i="5"/>
  <c r="E694" i="5"/>
  <c r="J693" i="5"/>
  <c r="E693" i="5"/>
  <c r="J692" i="5"/>
  <c r="E692" i="5"/>
  <c r="J691" i="5"/>
  <c r="E691" i="5"/>
  <c r="J690" i="5"/>
  <c r="E690" i="5"/>
  <c r="J689" i="5"/>
  <c r="E689" i="5"/>
  <c r="J688" i="5"/>
  <c r="E688" i="5"/>
  <c r="J687" i="5"/>
  <c r="E687" i="5"/>
  <c r="J686" i="5"/>
  <c r="E686" i="5"/>
  <c r="J685" i="5"/>
  <c r="E685" i="5"/>
  <c r="J684" i="5"/>
  <c r="E684" i="5"/>
  <c r="J683" i="5"/>
  <c r="E683" i="5"/>
  <c r="J682" i="5"/>
  <c r="E682" i="5"/>
  <c r="J681" i="5"/>
  <c r="E681" i="5"/>
  <c r="J680" i="5"/>
  <c r="E680" i="5"/>
  <c r="J679" i="5"/>
  <c r="E679" i="5"/>
  <c r="J678" i="5"/>
  <c r="E678" i="5"/>
  <c r="J677" i="5"/>
  <c r="E677" i="5"/>
  <c r="J676" i="5"/>
  <c r="E676" i="5"/>
  <c r="J675" i="5"/>
  <c r="E675" i="5"/>
  <c r="J674" i="5"/>
  <c r="E674" i="5"/>
  <c r="J673" i="5"/>
  <c r="E673" i="5"/>
  <c r="J672" i="5"/>
  <c r="E672" i="5"/>
  <c r="J671" i="5"/>
  <c r="E671" i="5"/>
  <c r="J670" i="5"/>
  <c r="E670" i="5"/>
  <c r="J669" i="5"/>
  <c r="E669" i="5"/>
  <c r="J668" i="5"/>
  <c r="E668" i="5"/>
  <c r="J667" i="5"/>
  <c r="E667" i="5"/>
  <c r="J666" i="5"/>
  <c r="E666" i="5"/>
  <c r="J665" i="5"/>
  <c r="E665" i="5"/>
  <c r="J664" i="5"/>
  <c r="E664" i="5"/>
  <c r="J663" i="5"/>
  <c r="E663" i="5"/>
  <c r="J662" i="5"/>
  <c r="E662" i="5"/>
  <c r="J661" i="5"/>
  <c r="E661" i="5"/>
  <c r="J660" i="5"/>
  <c r="E660" i="5"/>
  <c r="J659" i="5"/>
  <c r="E659" i="5"/>
  <c r="J658" i="5"/>
  <c r="E658" i="5"/>
  <c r="J657" i="5"/>
  <c r="E657" i="5"/>
  <c r="J656" i="5"/>
  <c r="E656" i="5"/>
  <c r="J655" i="5"/>
  <c r="E655" i="5"/>
  <c r="J654" i="5"/>
  <c r="E654" i="5"/>
  <c r="J653" i="5"/>
  <c r="E653" i="5"/>
  <c r="J652" i="5"/>
  <c r="E652" i="5"/>
  <c r="J651" i="5"/>
  <c r="E651" i="5"/>
  <c r="J650" i="5"/>
  <c r="E650" i="5"/>
  <c r="J649" i="5"/>
  <c r="E649" i="5"/>
  <c r="J648" i="5"/>
  <c r="E648" i="5"/>
  <c r="J647" i="5"/>
  <c r="E647" i="5"/>
  <c r="J646" i="5"/>
  <c r="E646" i="5"/>
  <c r="J645" i="5"/>
  <c r="E645" i="5"/>
  <c r="J644" i="5"/>
  <c r="E644" i="5"/>
  <c r="J643" i="5"/>
  <c r="E643" i="5"/>
  <c r="J642" i="5"/>
  <c r="E642" i="5"/>
  <c r="J641" i="5"/>
  <c r="E641" i="5"/>
  <c r="J640" i="5"/>
  <c r="E640" i="5"/>
  <c r="J639" i="5"/>
  <c r="E639" i="5"/>
  <c r="J638" i="5"/>
  <c r="E638" i="5"/>
  <c r="J637" i="5"/>
  <c r="E637" i="5"/>
  <c r="J636" i="5"/>
  <c r="E636" i="5"/>
  <c r="J635" i="5"/>
  <c r="E635" i="5"/>
  <c r="J634" i="5"/>
  <c r="E634" i="5"/>
  <c r="J633" i="5"/>
  <c r="E633" i="5"/>
  <c r="J632" i="5"/>
  <c r="E632" i="5"/>
  <c r="J631" i="5"/>
  <c r="E631" i="5"/>
  <c r="J630" i="5"/>
  <c r="E630" i="5"/>
  <c r="J629" i="5"/>
  <c r="E629" i="5"/>
  <c r="J628" i="5"/>
  <c r="E628" i="5"/>
  <c r="J627" i="5"/>
  <c r="E627" i="5"/>
  <c r="J626" i="5"/>
  <c r="E626" i="5"/>
  <c r="J625" i="5"/>
  <c r="E625" i="5"/>
  <c r="J624" i="5"/>
  <c r="E624" i="5"/>
  <c r="J623" i="5"/>
  <c r="E623" i="5"/>
  <c r="J622" i="5"/>
  <c r="E622" i="5"/>
  <c r="J621" i="5"/>
  <c r="E621" i="5"/>
  <c r="J620" i="5"/>
  <c r="E620" i="5"/>
  <c r="J619" i="5"/>
  <c r="E619" i="5"/>
  <c r="J618" i="5"/>
  <c r="E618" i="5"/>
  <c r="J617" i="5"/>
  <c r="E617" i="5"/>
  <c r="J616" i="5"/>
  <c r="E616" i="5"/>
  <c r="J615" i="5"/>
  <c r="E615" i="5"/>
  <c r="J614" i="5"/>
  <c r="E614" i="5"/>
  <c r="J613" i="5"/>
  <c r="E613" i="5"/>
  <c r="J612" i="5"/>
  <c r="E612" i="5"/>
  <c r="J611" i="5"/>
  <c r="E611" i="5"/>
  <c r="J610" i="5"/>
  <c r="E610" i="5"/>
  <c r="J609" i="5"/>
  <c r="E609" i="5"/>
  <c r="J608" i="5"/>
  <c r="E608" i="5"/>
  <c r="J607" i="5"/>
  <c r="E607" i="5"/>
  <c r="J606" i="5"/>
  <c r="E606" i="5"/>
  <c r="J605" i="5"/>
  <c r="E605" i="5"/>
  <c r="J604" i="5"/>
  <c r="E604" i="5"/>
  <c r="J603" i="5"/>
  <c r="E603" i="5"/>
  <c r="J602" i="5"/>
  <c r="E602" i="5"/>
  <c r="J601" i="5"/>
  <c r="E601" i="5"/>
  <c r="J600" i="5"/>
  <c r="E600" i="5"/>
  <c r="J599" i="5"/>
  <c r="E599" i="5"/>
  <c r="J598" i="5"/>
  <c r="E598" i="5"/>
  <c r="J597" i="5"/>
  <c r="E597" i="5"/>
  <c r="J596" i="5"/>
  <c r="E596" i="5"/>
  <c r="J595" i="5"/>
  <c r="E595" i="5"/>
  <c r="J594" i="5"/>
  <c r="E594" i="5"/>
  <c r="J593" i="5"/>
  <c r="E593" i="5"/>
  <c r="J592" i="5"/>
  <c r="E592" i="5"/>
  <c r="J591" i="5"/>
  <c r="E591" i="5"/>
  <c r="J590" i="5"/>
  <c r="E590" i="5"/>
  <c r="J589" i="5"/>
  <c r="E589" i="5"/>
  <c r="J588" i="5"/>
  <c r="E588" i="5"/>
  <c r="J587" i="5"/>
  <c r="E587" i="5"/>
  <c r="J586" i="5"/>
  <c r="E586" i="5"/>
  <c r="J585" i="5"/>
  <c r="E585" i="5"/>
  <c r="J584" i="5"/>
  <c r="E584" i="5"/>
  <c r="J583" i="5"/>
  <c r="E583" i="5"/>
  <c r="J582" i="5"/>
  <c r="E582" i="5"/>
  <c r="J581" i="5"/>
  <c r="E581" i="5"/>
  <c r="J580" i="5"/>
  <c r="E580" i="5"/>
  <c r="J579" i="5"/>
  <c r="E579" i="5"/>
  <c r="J578" i="5"/>
  <c r="E578" i="5"/>
  <c r="J577" i="5"/>
  <c r="E577" i="5"/>
  <c r="J576" i="5"/>
  <c r="E576" i="5"/>
  <c r="J575" i="5"/>
  <c r="E575" i="5"/>
  <c r="J574" i="5"/>
  <c r="E574" i="5"/>
  <c r="J573" i="5"/>
  <c r="E573" i="5"/>
  <c r="J572" i="5"/>
  <c r="E572" i="5"/>
  <c r="J571" i="5"/>
  <c r="E571" i="5"/>
  <c r="J570" i="5"/>
  <c r="E570" i="5"/>
  <c r="J569" i="5"/>
  <c r="E569" i="5"/>
  <c r="J568" i="5"/>
  <c r="E568" i="5"/>
  <c r="J567" i="5"/>
  <c r="E567" i="5"/>
  <c r="J566" i="5"/>
  <c r="E566" i="5"/>
  <c r="J565" i="5"/>
  <c r="E565" i="5"/>
  <c r="J564" i="5"/>
  <c r="E564" i="5"/>
  <c r="J563" i="5"/>
  <c r="E563" i="5"/>
  <c r="J562" i="5"/>
  <c r="E562" i="5"/>
  <c r="J561" i="5"/>
  <c r="E561" i="5"/>
  <c r="J560" i="5"/>
  <c r="E560" i="5"/>
  <c r="J559" i="5"/>
  <c r="E559" i="5"/>
  <c r="J558" i="5"/>
  <c r="E558" i="5"/>
  <c r="J557" i="5"/>
  <c r="E557" i="5"/>
  <c r="J556" i="5"/>
  <c r="E556" i="5"/>
  <c r="J555" i="5"/>
  <c r="E555" i="5"/>
  <c r="J554" i="5"/>
  <c r="E554" i="5"/>
  <c r="J553" i="5"/>
  <c r="E553" i="5"/>
  <c r="J552" i="5"/>
  <c r="E552" i="5"/>
  <c r="J551" i="5"/>
  <c r="E551" i="5"/>
  <c r="J550" i="5"/>
  <c r="E550" i="5"/>
  <c r="J549" i="5"/>
  <c r="E549" i="5"/>
  <c r="J548" i="5"/>
  <c r="E548" i="5"/>
  <c r="J547" i="5"/>
  <c r="E547" i="5"/>
  <c r="J546" i="5"/>
  <c r="E546" i="5"/>
  <c r="J545" i="5"/>
  <c r="E545" i="5"/>
  <c r="J544" i="5"/>
  <c r="E544" i="5"/>
  <c r="J543" i="5"/>
  <c r="E543" i="5"/>
  <c r="J542" i="5"/>
  <c r="E542" i="5"/>
  <c r="J541" i="5"/>
  <c r="E541" i="5"/>
  <c r="J540" i="5"/>
  <c r="E540" i="5"/>
  <c r="J539" i="5"/>
  <c r="E539" i="5"/>
  <c r="J538" i="5"/>
  <c r="E538" i="5"/>
  <c r="J537" i="5"/>
  <c r="E537" i="5"/>
  <c r="J536" i="5"/>
  <c r="E536" i="5"/>
  <c r="J535" i="5"/>
  <c r="E535" i="5"/>
  <c r="J534" i="5"/>
  <c r="E534" i="5"/>
  <c r="J533" i="5"/>
  <c r="E533" i="5"/>
  <c r="J532" i="5"/>
  <c r="E532" i="5"/>
  <c r="J531" i="5"/>
  <c r="E531" i="5"/>
  <c r="J530" i="5"/>
  <c r="E530" i="5"/>
  <c r="J529" i="5"/>
  <c r="E529" i="5"/>
  <c r="J528" i="5"/>
  <c r="E528" i="5"/>
  <c r="J527" i="5"/>
  <c r="E527" i="5"/>
  <c r="J526" i="5"/>
  <c r="E526" i="5"/>
  <c r="J525" i="5"/>
  <c r="E525" i="5"/>
  <c r="J524" i="5"/>
  <c r="E524" i="5"/>
  <c r="J523" i="5"/>
  <c r="E523" i="5"/>
  <c r="J522" i="5"/>
  <c r="E522" i="5"/>
  <c r="J521" i="5"/>
  <c r="E521" i="5"/>
  <c r="J520" i="5"/>
  <c r="E520" i="5"/>
  <c r="J519" i="5"/>
  <c r="E519" i="5"/>
  <c r="J518" i="5"/>
  <c r="E518" i="5"/>
  <c r="J517" i="5"/>
  <c r="E517" i="5"/>
  <c r="J516" i="5"/>
  <c r="E516" i="5"/>
  <c r="J515" i="5"/>
  <c r="E515" i="5"/>
  <c r="J514" i="5"/>
  <c r="E514" i="5"/>
  <c r="J513" i="5"/>
  <c r="E513" i="5"/>
  <c r="J512" i="5"/>
  <c r="E512" i="5"/>
  <c r="J511" i="5"/>
  <c r="E511" i="5"/>
  <c r="J510" i="5"/>
  <c r="E510" i="5"/>
  <c r="J509" i="5"/>
  <c r="E509" i="5"/>
  <c r="J508" i="5"/>
  <c r="E508" i="5"/>
  <c r="J507" i="5"/>
  <c r="E507" i="5"/>
  <c r="J506" i="5"/>
  <c r="E506" i="5"/>
  <c r="J505" i="5"/>
  <c r="E505" i="5"/>
  <c r="J504" i="5"/>
  <c r="E504" i="5"/>
  <c r="J503" i="5"/>
  <c r="E503" i="5"/>
  <c r="J502" i="5"/>
  <c r="E502" i="5"/>
  <c r="J501" i="5"/>
  <c r="E501" i="5"/>
  <c r="J500" i="5"/>
  <c r="E500" i="5"/>
  <c r="J499" i="5"/>
  <c r="E499" i="5"/>
  <c r="J498" i="5"/>
  <c r="E498" i="5"/>
  <c r="J497" i="5"/>
  <c r="E497" i="5"/>
  <c r="J496" i="5"/>
  <c r="E496" i="5"/>
  <c r="J495" i="5"/>
  <c r="E495" i="5"/>
  <c r="J494" i="5"/>
  <c r="E494" i="5"/>
  <c r="J493" i="5"/>
  <c r="E493" i="5"/>
  <c r="J492" i="5"/>
  <c r="E492" i="5"/>
  <c r="J491" i="5"/>
  <c r="E491" i="5"/>
  <c r="J490" i="5"/>
  <c r="E490" i="5"/>
  <c r="J489" i="5"/>
  <c r="E489" i="5"/>
  <c r="J488" i="5"/>
  <c r="E488" i="5"/>
  <c r="J487" i="5"/>
  <c r="E487" i="5"/>
  <c r="J486" i="5"/>
  <c r="E486" i="5"/>
  <c r="J485" i="5"/>
  <c r="E485" i="5"/>
  <c r="J484" i="5"/>
  <c r="E484" i="5"/>
  <c r="J483" i="5"/>
  <c r="E483" i="5"/>
  <c r="J482" i="5"/>
  <c r="E482" i="5"/>
  <c r="J481" i="5"/>
  <c r="E481" i="5"/>
  <c r="J480" i="5"/>
  <c r="E480" i="5"/>
  <c r="J479" i="5"/>
  <c r="E479" i="5"/>
  <c r="J478" i="5"/>
  <c r="E478" i="5"/>
  <c r="J477" i="5"/>
  <c r="E477" i="5"/>
  <c r="J476" i="5"/>
  <c r="E476" i="5"/>
  <c r="J475" i="5"/>
  <c r="E475" i="5"/>
  <c r="J474" i="5"/>
  <c r="E474" i="5"/>
  <c r="J473" i="5"/>
  <c r="E473" i="5"/>
  <c r="J472" i="5"/>
  <c r="E472" i="5"/>
  <c r="J471" i="5"/>
  <c r="E471" i="5"/>
  <c r="J470" i="5"/>
  <c r="E470" i="5"/>
  <c r="J469" i="5"/>
  <c r="E469" i="5"/>
  <c r="J468" i="5"/>
  <c r="E468" i="5"/>
  <c r="J467" i="5"/>
  <c r="E467" i="5"/>
  <c r="J466" i="5"/>
  <c r="E466" i="5"/>
  <c r="J465" i="5"/>
  <c r="E465" i="5"/>
  <c r="J464" i="5"/>
  <c r="E464" i="5"/>
  <c r="J463" i="5"/>
  <c r="E463" i="5"/>
  <c r="J462" i="5"/>
  <c r="E462" i="5"/>
  <c r="J461" i="5"/>
  <c r="E461" i="5"/>
  <c r="J460" i="5"/>
  <c r="E460" i="5"/>
  <c r="J459" i="5"/>
  <c r="E459" i="5"/>
  <c r="J458" i="5"/>
  <c r="E458" i="5"/>
  <c r="J457" i="5"/>
  <c r="E457" i="5"/>
  <c r="J456" i="5"/>
  <c r="E456" i="5"/>
  <c r="J455" i="5"/>
  <c r="E455" i="5"/>
  <c r="J454" i="5"/>
  <c r="E454" i="5"/>
  <c r="J453" i="5"/>
  <c r="E453" i="5"/>
  <c r="J452" i="5"/>
  <c r="E452" i="5"/>
  <c r="J451" i="5"/>
  <c r="E451" i="5"/>
  <c r="J450" i="5"/>
  <c r="E450" i="5"/>
  <c r="J449" i="5"/>
  <c r="E449" i="5"/>
  <c r="J448" i="5"/>
  <c r="E448" i="5"/>
  <c r="J447" i="5"/>
  <c r="E447" i="5"/>
  <c r="J446" i="5"/>
  <c r="E446" i="5"/>
  <c r="J445" i="5"/>
  <c r="E445" i="5"/>
  <c r="J444" i="5"/>
  <c r="E444" i="5"/>
  <c r="J443" i="5"/>
  <c r="E443" i="5"/>
  <c r="J442" i="5"/>
  <c r="E442" i="5"/>
  <c r="J441" i="5"/>
  <c r="E441" i="5"/>
  <c r="J440" i="5"/>
  <c r="E440" i="5"/>
  <c r="J439" i="5"/>
  <c r="E439" i="5"/>
  <c r="J438" i="5"/>
  <c r="E438" i="5"/>
  <c r="J437" i="5"/>
  <c r="E437" i="5"/>
  <c r="J436" i="5"/>
  <c r="E436" i="5"/>
  <c r="J435" i="5"/>
  <c r="E435" i="5"/>
  <c r="J434" i="5"/>
  <c r="E434" i="5"/>
  <c r="J433" i="5"/>
  <c r="E433" i="5"/>
  <c r="J432" i="5"/>
  <c r="E432" i="5"/>
  <c r="J431" i="5"/>
  <c r="E431" i="5"/>
  <c r="J430" i="5"/>
  <c r="E430" i="5"/>
  <c r="J429" i="5"/>
  <c r="E429" i="5"/>
  <c r="J428" i="5"/>
  <c r="E428" i="5"/>
  <c r="J427" i="5"/>
  <c r="E427" i="5"/>
  <c r="J426" i="5"/>
  <c r="E426" i="5"/>
  <c r="J425" i="5"/>
  <c r="E425" i="5"/>
  <c r="J424" i="5"/>
  <c r="E424" i="5"/>
  <c r="J423" i="5"/>
  <c r="E423" i="5"/>
  <c r="J422" i="5"/>
  <c r="E422" i="5"/>
  <c r="J421" i="5"/>
  <c r="E421" i="5"/>
  <c r="J420" i="5"/>
  <c r="E420" i="5"/>
  <c r="J419" i="5"/>
  <c r="E419" i="5"/>
  <c r="J418" i="5"/>
  <c r="E418" i="5"/>
  <c r="J417" i="5"/>
  <c r="E417" i="5"/>
  <c r="J416" i="5"/>
  <c r="E416" i="5"/>
  <c r="J415" i="5"/>
  <c r="E415" i="5"/>
  <c r="J414" i="5"/>
  <c r="E414" i="5"/>
  <c r="J413" i="5"/>
  <c r="E413" i="5"/>
  <c r="J412" i="5"/>
  <c r="E412" i="5"/>
  <c r="J411" i="5"/>
  <c r="E411" i="5"/>
  <c r="J410" i="5"/>
  <c r="E410" i="5"/>
  <c r="J409" i="5"/>
  <c r="E409" i="5"/>
  <c r="J408" i="5"/>
  <c r="E408" i="5"/>
  <c r="J407" i="5"/>
  <c r="E407" i="5"/>
  <c r="J406" i="5"/>
  <c r="E406" i="5"/>
  <c r="J405" i="5"/>
  <c r="E405" i="5"/>
  <c r="J404" i="5"/>
  <c r="E404" i="5"/>
  <c r="J403" i="5"/>
  <c r="E403" i="5"/>
  <c r="J402" i="5"/>
  <c r="E402" i="5"/>
  <c r="J401" i="5"/>
  <c r="E401" i="5"/>
  <c r="J400" i="5"/>
  <c r="E400" i="5"/>
  <c r="J399" i="5"/>
  <c r="E399" i="5"/>
  <c r="J398" i="5"/>
  <c r="E398" i="5"/>
  <c r="J397" i="5"/>
  <c r="E397" i="5"/>
  <c r="J396" i="5"/>
  <c r="E396" i="5"/>
  <c r="J395" i="5"/>
  <c r="E395" i="5"/>
  <c r="J394" i="5"/>
  <c r="E394" i="5"/>
  <c r="J393" i="5"/>
  <c r="E393" i="5"/>
  <c r="J392" i="5"/>
  <c r="E392" i="5"/>
  <c r="J391" i="5"/>
  <c r="E391" i="5"/>
  <c r="J390" i="5"/>
  <c r="E390" i="5"/>
  <c r="J389" i="5"/>
  <c r="E389" i="5"/>
  <c r="J388" i="5"/>
  <c r="E388" i="5"/>
  <c r="J387" i="5"/>
  <c r="E387" i="5"/>
  <c r="J386" i="5"/>
  <c r="E386" i="5"/>
  <c r="J385" i="5"/>
  <c r="E385" i="5"/>
  <c r="J384" i="5"/>
  <c r="E384" i="5"/>
  <c r="J383" i="5"/>
  <c r="E383" i="5"/>
  <c r="J382" i="5"/>
  <c r="E382" i="5"/>
  <c r="J381" i="5"/>
  <c r="E381" i="5"/>
  <c r="J380" i="5"/>
  <c r="E380" i="5"/>
  <c r="J379" i="5"/>
  <c r="E379" i="5"/>
  <c r="J378" i="5"/>
  <c r="E378" i="5"/>
  <c r="J377" i="5"/>
  <c r="E377" i="5"/>
  <c r="J376" i="5"/>
  <c r="E376" i="5"/>
  <c r="J375" i="5"/>
  <c r="E375" i="5"/>
  <c r="J374" i="5"/>
  <c r="E374" i="5"/>
  <c r="J373" i="5"/>
  <c r="E373" i="5"/>
  <c r="J372" i="5"/>
  <c r="E372" i="5"/>
  <c r="J371" i="5"/>
  <c r="E371" i="5"/>
  <c r="J370" i="5"/>
  <c r="E370" i="5"/>
  <c r="J369" i="5"/>
  <c r="E369" i="5"/>
  <c r="J368" i="5"/>
  <c r="E368" i="5"/>
  <c r="J367" i="5"/>
  <c r="E367" i="5"/>
  <c r="J366" i="5"/>
  <c r="E366" i="5"/>
  <c r="J365" i="5"/>
  <c r="E365" i="5"/>
  <c r="J364" i="5"/>
  <c r="E364" i="5"/>
  <c r="J363" i="5"/>
  <c r="E363" i="5"/>
  <c r="J362" i="5"/>
  <c r="E362" i="5"/>
  <c r="J361" i="5"/>
  <c r="E361" i="5"/>
  <c r="J360" i="5"/>
  <c r="E360" i="5"/>
  <c r="J359" i="5"/>
  <c r="E359" i="5"/>
  <c r="J358" i="5"/>
  <c r="E358" i="5"/>
  <c r="J357" i="5"/>
  <c r="E357" i="5"/>
  <c r="J356" i="5"/>
  <c r="E356" i="5"/>
  <c r="J355" i="5"/>
  <c r="E355" i="5"/>
  <c r="J354" i="5"/>
  <c r="E354" i="5"/>
  <c r="J353" i="5"/>
  <c r="E353" i="5"/>
  <c r="J352" i="5"/>
  <c r="E352" i="5"/>
  <c r="J351" i="5"/>
  <c r="E351" i="5"/>
  <c r="J350" i="5"/>
  <c r="E350" i="5"/>
  <c r="J349" i="5"/>
  <c r="E349" i="5"/>
  <c r="J348" i="5"/>
  <c r="E348" i="5"/>
  <c r="J347" i="5"/>
  <c r="E347" i="5"/>
  <c r="J346" i="5"/>
  <c r="E346" i="5"/>
  <c r="J345" i="5"/>
  <c r="E345" i="5"/>
  <c r="J344" i="5"/>
  <c r="E344" i="5"/>
  <c r="J343" i="5"/>
  <c r="E343" i="5"/>
  <c r="J342" i="5"/>
  <c r="E342" i="5"/>
  <c r="J341" i="5"/>
  <c r="E341" i="5"/>
  <c r="J340" i="5"/>
  <c r="E340" i="5"/>
  <c r="J339" i="5"/>
  <c r="E339" i="5"/>
  <c r="J338" i="5"/>
  <c r="E338" i="5"/>
  <c r="J337" i="5"/>
  <c r="E337" i="5"/>
  <c r="J336" i="5"/>
  <c r="E336" i="5"/>
  <c r="J335" i="5"/>
  <c r="E335" i="5"/>
  <c r="J334" i="5"/>
  <c r="E334" i="5"/>
  <c r="J333" i="5"/>
  <c r="E333" i="5"/>
  <c r="J332" i="5"/>
  <c r="E332" i="5"/>
  <c r="J331" i="5"/>
  <c r="E331" i="5"/>
  <c r="J330" i="5"/>
  <c r="E330" i="5"/>
  <c r="J329" i="5"/>
  <c r="E329" i="5"/>
  <c r="J328" i="5"/>
  <c r="E328" i="5"/>
  <c r="J327" i="5"/>
  <c r="E327" i="5"/>
  <c r="J326" i="5"/>
  <c r="E326" i="5"/>
  <c r="J325" i="5"/>
  <c r="E325" i="5"/>
  <c r="J324" i="5"/>
  <c r="E324" i="5"/>
  <c r="J323" i="5"/>
  <c r="E323" i="5"/>
  <c r="J322" i="5"/>
  <c r="E322" i="5"/>
  <c r="J321" i="5"/>
  <c r="E321" i="5"/>
  <c r="J320" i="5"/>
  <c r="E320" i="5"/>
  <c r="J319" i="5"/>
  <c r="E319" i="5"/>
  <c r="J318" i="5"/>
  <c r="E318" i="5"/>
  <c r="J317" i="5"/>
  <c r="E317" i="5"/>
  <c r="J316" i="5"/>
  <c r="E316" i="5"/>
  <c r="J315" i="5"/>
  <c r="E315" i="5"/>
  <c r="J314" i="5"/>
  <c r="E314" i="5"/>
  <c r="J313" i="5"/>
  <c r="E313" i="5"/>
  <c r="J312" i="5"/>
  <c r="E312" i="5"/>
  <c r="J311" i="5"/>
  <c r="E311" i="5"/>
  <c r="J310" i="5"/>
  <c r="E310" i="5"/>
  <c r="J309" i="5"/>
  <c r="E309" i="5"/>
  <c r="J308" i="5"/>
  <c r="E308" i="5"/>
  <c r="J307" i="5"/>
  <c r="E307" i="5"/>
  <c r="J306" i="5"/>
  <c r="E306" i="5"/>
  <c r="J305" i="5"/>
  <c r="E305" i="5"/>
  <c r="J304" i="5"/>
  <c r="E304" i="5"/>
  <c r="J303" i="5"/>
  <c r="E303" i="5"/>
  <c r="J302" i="5"/>
  <c r="E302" i="5"/>
  <c r="J301" i="5"/>
  <c r="E301" i="5"/>
  <c r="J300" i="5"/>
  <c r="E300" i="5"/>
  <c r="J299" i="5"/>
  <c r="E299" i="5"/>
  <c r="J298" i="5"/>
  <c r="E298" i="5"/>
  <c r="J297" i="5"/>
  <c r="E297" i="5"/>
  <c r="J296" i="5"/>
  <c r="E296" i="5"/>
  <c r="J295" i="5"/>
  <c r="E295" i="5"/>
  <c r="J294" i="5"/>
  <c r="E294" i="5"/>
  <c r="J293" i="5"/>
  <c r="E293" i="5"/>
  <c r="J292" i="5"/>
  <c r="E292" i="5"/>
  <c r="J291" i="5"/>
  <c r="E291" i="5"/>
  <c r="J290" i="5"/>
  <c r="E290" i="5"/>
  <c r="J289" i="5"/>
  <c r="E289" i="5"/>
  <c r="J288" i="5"/>
  <c r="E288" i="5"/>
  <c r="J287" i="5"/>
  <c r="E287" i="5"/>
  <c r="J286" i="5"/>
  <c r="E286" i="5"/>
  <c r="J285" i="5"/>
  <c r="E285" i="5"/>
  <c r="J284" i="5"/>
  <c r="E284" i="5"/>
  <c r="J283" i="5"/>
  <c r="E283" i="5"/>
  <c r="J282" i="5"/>
  <c r="E282" i="5"/>
  <c r="J281" i="5"/>
  <c r="E281" i="5"/>
  <c r="J280" i="5"/>
  <c r="E280" i="5"/>
  <c r="J279" i="5"/>
  <c r="E279" i="5"/>
  <c r="J278" i="5"/>
  <c r="E278" i="5"/>
  <c r="J277" i="5"/>
  <c r="E277" i="5"/>
  <c r="J276" i="5"/>
  <c r="E276" i="5"/>
  <c r="J275" i="5"/>
  <c r="E275" i="5"/>
  <c r="J274" i="5"/>
  <c r="E274" i="5"/>
  <c r="J273" i="5"/>
  <c r="E273" i="5"/>
  <c r="J272" i="5"/>
  <c r="E272" i="5"/>
  <c r="J271" i="5"/>
  <c r="E271" i="5"/>
  <c r="J270" i="5"/>
  <c r="E270" i="5"/>
  <c r="J269" i="5"/>
  <c r="E269" i="5"/>
  <c r="J268" i="5"/>
  <c r="E268" i="5"/>
  <c r="J267" i="5"/>
  <c r="E267" i="5"/>
  <c r="J266" i="5"/>
  <c r="E266" i="5"/>
  <c r="J265" i="5"/>
  <c r="E265" i="5"/>
  <c r="J264" i="5"/>
  <c r="E264" i="5"/>
  <c r="J263" i="5"/>
  <c r="E263" i="5"/>
  <c r="Q262" i="5" a="1"/>
  <c r="J262" i="5"/>
  <c r="E262" i="5"/>
  <c r="Q261" i="5" a="1"/>
  <c r="J261" i="5"/>
  <c r="E261" i="5"/>
  <c r="Q260" i="5" a="1"/>
  <c r="J260" i="5"/>
  <c r="E260" i="5"/>
  <c r="Q259" i="5" a="1"/>
  <c r="J259" i="5"/>
  <c r="E259" i="5"/>
  <c r="Q258" i="5" a="1"/>
  <c r="J258" i="5"/>
  <c r="E258" i="5"/>
  <c r="Q257" i="5" a="1"/>
  <c r="J257" i="5"/>
  <c r="E257" i="5"/>
  <c r="Q256" i="5" a="1"/>
  <c r="J256" i="5"/>
  <c r="E256" i="5"/>
  <c r="Q255" i="5" a="1"/>
  <c r="J255" i="5"/>
  <c r="E255" i="5"/>
  <c r="Q254" i="5" a="1"/>
  <c r="J254" i="5"/>
  <c r="E254" i="5"/>
  <c r="Q253" i="5" a="1"/>
  <c r="J253" i="5"/>
  <c r="E253" i="5"/>
  <c r="Q252" i="5" a="1"/>
  <c r="J252" i="5"/>
  <c r="E252" i="5"/>
  <c r="Q251" i="5" a="1"/>
  <c r="J251" i="5"/>
  <c r="E251" i="5"/>
  <c r="Q250" i="5" a="1"/>
  <c r="J250" i="5"/>
  <c r="E250" i="5"/>
  <c r="Q249" i="5" a="1"/>
  <c r="J249" i="5"/>
  <c r="E249" i="5"/>
  <c r="Q248" i="5" a="1"/>
  <c r="J248" i="5"/>
  <c r="E248" i="5"/>
  <c r="Q247" i="5" a="1"/>
  <c r="J247" i="5"/>
  <c r="E247" i="5"/>
  <c r="Q246" i="5" a="1"/>
  <c r="J246" i="5"/>
  <c r="E246" i="5"/>
  <c r="Q245" i="5" a="1"/>
  <c r="J245" i="5"/>
  <c r="E245" i="5"/>
  <c r="Q244" i="5" a="1"/>
  <c r="J244" i="5"/>
  <c r="E244" i="5"/>
  <c r="Q243" i="5" a="1"/>
  <c r="J243" i="5"/>
  <c r="E243" i="5"/>
  <c r="Q242" i="5" a="1"/>
  <c r="J242" i="5"/>
  <c r="E242" i="5"/>
  <c r="Q241" i="5" a="1"/>
  <c r="J241" i="5"/>
  <c r="E241" i="5"/>
  <c r="Q240" i="5" a="1"/>
  <c r="J240" i="5"/>
  <c r="E240" i="5"/>
  <c r="Q239" i="5" a="1"/>
  <c r="J239" i="5"/>
  <c r="E239" i="5"/>
  <c r="Q238" i="5" a="1"/>
  <c r="J238" i="5"/>
  <c r="E238" i="5"/>
  <c r="Q237" i="5" a="1"/>
  <c r="J237" i="5"/>
  <c r="E237" i="5"/>
  <c r="Q236" i="5" a="1"/>
  <c r="J236" i="5"/>
  <c r="E236" i="5"/>
  <c r="Q235" i="5" a="1"/>
  <c r="J235" i="5"/>
  <c r="E235" i="5"/>
  <c r="Q234" i="5" a="1"/>
  <c r="J234" i="5"/>
  <c r="E234" i="5"/>
  <c r="Q233" i="5" a="1"/>
  <c r="J233" i="5"/>
  <c r="E233" i="5"/>
  <c r="Q232" i="5" a="1"/>
  <c r="J232" i="5"/>
  <c r="E232" i="5"/>
  <c r="Q231" i="5" a="1"/>
  <c r="J231" i="5"/>
  <c r="E231" i="5"/>
  <c r="Q230" i="5" a="1"/>
  <c r="J230" i="5"/>
  <c r="E230" i="5"/>
  <c r="Q229" i="5" a="1"/>
  <c r="J229" i="5"/>
  <c r="E229" i="5"/>
  <c r="Q228" i="5" a="1"/>
  <c r="J228" i="5"/>
  <c r="E228" i="5"/>
  <c r="Q227" i="5" a="1"/>
  <c r="J227" i="5"/>
  <c r="E227" i="5"/>
  <c r="Q226" i="5" a="1"/>
  <c r="J226" i="5"/>
  <c r="E226" i="5"/>
  <c r="Q225" i="5" a="1"/>
  <c r="J225" i="5"/>
  <c r="E225" i="5"/>
  <c r="Q224" i="5" a="1"/>
  <c r="J224" i="5"/>
  <c r="E224" i="5"/>
  <c r="Q223" i="5" a="1"/>
  <c r="J223" i="5"/>
  <c r="E223" i="5"/>
  <c r="Q222" i="5" a="1"/>
  <c r="J222" i="5"/>
  <c r="E222" i="5"/>
  <c r="Q221" i="5" a="1"/>
  <c r="J221" i="5"/>
  <c r="E221" i="5"/>
  <c r="Q220" i="5" a="1"/>
  <c r="J220" i="5"/>
  <c r="E220" i="5"/>
  <c r="Q219" i="5" a="1"/>
  <c r="J219" i="5"/>
  <c r="E219" i="5"/>
  <c r="Q218" i="5" a="1"/>
  <c r="J218" i="5"/>
  <c r="E218" i="5"/>
  <c r="Q217" i="5" a="1"/>
  <c r="J217" i="5"/>
  <c r="E217" i="5"/>
  <c r="Q216" i="5" a="1"/>
  <c r="J216" i="5"/>
  <c r="E216" i="5"/>
  <c r="Q215" i="5" a="1"/>
  <c r="J215" i="5"/>
  <c r="E215" i="5"/>
  <c r="Q214" i="5" a="1"/>
  <c r="J214" i="5"/>
  <c r="E214" i="5"/>
  <c r="Q213" i="5" a="1"/>
  <c r="J213" i="5"/>
  <c r="E213" i="5"/>
  <c r="Q212" i="5" a="1"/>
  <c r="J212" i="5"/>
  <c r="E212" i="5"/>
  <c r="Q211" i="5" a="1"/>
  <c r="J211" i="5"/>
  <c r="E211" i="5"/>
  <c r="Q210" i="5" a="1"/>
  <c r="J210" i="5"/>
  <c r="E210" i="5"/>
  <c r="Q209" i="5" a="1"/>
  <c r="J209" i="5"/>
  <c r="E209" i="5"/>
  <c r="Q208" i="5" a="1"/>
  <c r="J208" i="5"/>
  <c r="E208" i="5"/>
  <c r="Q207" i="5" a="1"/>
  <c r="J207" i="5"/>
  <c r="E207" i="5"/>
  <c r="Q206" i="5" a="1"/>
  <c r="J206" i="5"/>
  <c r="E206" i="5"/>
  <c r="Q205" i="5" a="1"/>
  <c r="J205" i="5"/>
  <c r="E205" i="5"/>
  <c r="Q204" i="5" a="1"/>
  <c r="J204" i="5"/>
  <c r="E204" i="5"/>
  <c r="Q203" i="5" a="1"/>
  <c r="J203" i="5"/>
  <c r="E203" i="5"/>
  <c r="Q202" i="5" a="1"/>
  <c r="J202" i="5"/>
  <c r="E202" i="5"/>
  <c r="Q201" i="5" a="1"/>
  <c r="J201" i="5"/>
  <c r="E201" i="5"/>
  <c r="Q200" i="5" a="1"/>
  <c r="J200" i="5"/>
  <c r="E200" i="5"/>
  <c r="Q199" i="5" a="1"/>
  <c r="J199" i="5"/>
  <c r="E199" i="5"/>
  <c r="Q198" i="5" a="1"/>
  <c r="J198" i="5"/>
  <c r="E198" i="5"/>
  <c r="Q197" i="5" a="1"/>
  <c r="J197" i="5"/>
  <c r="E197" i="5"/>
  <c r="Q196" i="5" a="1"/>
  <c r="J196" i="5"/>
  <c r="E196" i="5"/>
  <c r="Q195" i="5" a="1"/>
  <c r="J195" i="5"/>
  <c r="E195" i="5"/>
  <c r="Q194" i="5" a="1"/>
  <c r="J194" i="5"/>
  <c r="E194" i="5"/>
  <c r="Q193" i="5" a="1"/>
  <c r="J193" i="5"/>
  <c r="E193" i="5"/>
  <c r="Q192" i="5" a="1"/>
  <c r="J192" i="5"/>
  <c r="E192" i="5"/>
  <c r="Q191" i="5" a="1"/>
  <c r="J191" i="5"/>
  <c r="E191" i="5"/>
  <c r="Q190" i="5" a="1"/>
  <c r="J190" i="5"/>
  <c r="E190" i="5"/>
  <c r="Q189" i="5" a="1"/>
  <c r="J189" i="5"/>
  <c r="E189" i="5"/>
  <c r="Q188" i="5" a="1"/>
  <c r="J188" i="5"/>
  <c r="E188" i="5"/>
  <c r="Q187" i="5" a="1"/>
  <c r="J187" i="5"/>
  <c r="E187" i="5"/>
  <c r="Q186" i="5" a="1"/>
  <c r="J186" i="5"/>
  <c r="E186" i="5"/>
  <c r="Q185" i="5" a="1"/>
  <c r="J185" i="5"/>
  <c r="E185" i="5"/>
  <c r="Q184" i="5" a="1"/>
  <c r="J184" i="5"/>
  <c r="E184" i="5"/>
  <c r="Q183" i="5" a="1"/>
  <c r="J183" i="5"/>
  <c r="E183" i="5"/>
  <c r="Q182" i="5" a="1"/>
  <c r="J182" i="5"/>
  <c r="E182" i="5"/>
  <c r="Q181" i="5" a="1"/>
  <c r="J181" i="5"/>
  <c r="E181" i="5"/>
  <c r="Q180" i="5" a="1"/>
  <c r="J180" i="5"/>
  <c r="E180" i="5"/>
  <c r="Q179" i="5" a="1"/>
  <c r="J179" i="5"/>
  <c r="E179" i="5"/>
  <c r="Q178" i="5" a="1"/>
  <c r="J178" i="5"/>
  <c r="E178" i="5"/>
  <c r="Q177" i="5" a="1"/>
  <c r="J177" i="5"/>
  <c r="E177" i="5"/>
  <c r="Q176" i="5" a="1"/>
  <c r="J176" i="5"/>
  <c r="E176" i="5"/>
  <c r="AO175" i="5"/>
  <c r="Q175" i="5" a="1"/>
  <c r="AO174" i="5"/>
  <c r="Q174" i="5" a="1"/>
  <c r="AO173" i="5"/>
  <c r="Q173" i="5" a="1"/>
  <c r="O173" i="5"/>
  <c r="AO172" i="5"/>
  <c r="Q172" i="5" a="1"/>
  <c r="O172" i="5"/>
  <c r="AO171" i="5"/>
  <c r="Q171" i="5" a="1"/>
  <c r="O171" i="5"/>
  <c r="AO170" i="5"/>
  <c r="Q170" i="5" a="1"/>
  <c r="AO169" i="5"/>
  <c r="Q169" i="5" a="1"/>
  <c r="O169" i="5"/>
  <c r="AO168" i="5"/>
  <c r="Q168" i="5" a="1"/>
  <c r="O168" i="5"/>
  <c r="AO167" i="5"/>
  <c r="Q167" i="5" a="1"/>
  <c r="O167" i="5"/>
  <c r="AO166" i="5"/>
  <c r="Q166" i="5" a="1"/>
  <c r="AO165" i="5"/>
  <c r="Q165" i="5" a="1"/>
  <c r="O165" i="5"/>
  <c r="N165" i="5"/>
  <c r="AO164" i="5"/>
  <c r="Q164" i="5" a="1"/>
  <c r="O164" i="5"/>
  <c r="N164" i="5"/>
  <c r="AO163" i="5"/>
  <c r="Q163" i="5" a="1"/>
  <c r="O163" i="5"/>
  <c r="N163" i="5"/>
  <c r="AO162" i="5"/>
  <c r="Q162" i="5" a="1"/>
  <c r="O162" i="5"/>
  <c r="N162" i="5"/>
  <c r="AO161" i="5"/>
  <c r="Q161" i="5" a="1"/>
  <c r="O161" i="5"/>
  <c r="N161" i="5"/>
  <c r="AO160" i="5"/>
  <c r="Q160" i="5" a="1"/>
  <c r="O160" i="5"/>
  <c r="N160" i="5"/>
  <c r="AO159" i="5"/>
  <c r="Q159" i="5" a="1"/>
  <c r="O159" i="5"/>
  <c r="N159" i="5"/>
  <c r="AO158" i="5"/>
  <c r="Q158" i="5" a="1"/>
  <c r="O158" i="5"/>
  <c r="N158" i="5"/>
  <c r="AO157" i="5"/>
  <c r="Q157" i="5" a="1"/>
  <c r="O157" i="5"/>
  <c r="N157" i="5"/>
  <c r="AO156" i="5"/>
  <c r="Q156" i="5" a="1"/>
  <c r="O156" i="5"/>
  <c r="N156" i="5"/>
  <c r="AO155" i="5"/>
  <c r="Q155" i="5" a="1"/>
  <c r="O155" i="5"/>
  <c r="N155" i="5"/>
  <c r="AO154" i="5"/>
  <c r="Q154" i="5" a="1"/>
  <c r="O154" i="5"/>
  <c r="N154" i="5"/>
  <c r="AO153" i="5"/>
  <c r="Q153" i="5" a="1"/>
  <c r="O153" i="5"/>
  <c r="N153" i="5"/>
  <c r="AO152" i="5"/>
  <c r="Q152" i="5" a="1"/>
  <c r="O152" i="5"/>
  <c r="N152" i="5"/>
  <c r="AO151" i="5"/>
  <c r="Q151" i="5" a="1"/>
  <c r="N151" i="5"/>
  <c r="AO150" i="5"/>
  <c r="Q150" i="5" a="1"/>
  <c r="O150" i="5"/>
  <c r="N150" i="5"/>
  <c r="AO149" i="5"/>
  <c r="Q149" i="5" a="1"/>
  <c r="O149" i="5"/>
  <c r="N149" i="5"/>
  <c r="AO148" i="5"/>
  <c r="Q148" i="5" a="1"/>
  <c r="O148" i="5"/>
  <c r="N148" i="5"/>
  <c r="AO147" i="5"/>
  <c r="Q147" i="5" a="1"/>
  <c r="O147" i="5"/>
  <c r="N147" i="5"/>
  <c r="G147" i="5"/>
  <c r="E147" i="5"/>
  <c r="AO146" i="5"/>
  <c r="Q146" i="5" a="1"/>
  <c r="N146" i="5"/>
  <c r="AO145" i="5"/>
  <c r="Q145" i="5" a="1"/>
  <c r="O145" i="5"/>
  <c r="N145" i="5"/>
  <c r="AO144" i="5"/>
  <c r="Q144" i="5" a="1"/>
  <c r="O144" i="5"/>
  <c r="N144" i="5"/>
  <c r="AO143" i="5"/>
  <c r="Q143" i="5" a="1"/>
  <c r="N143" i="5"/>
  <c r="AO142" i="5"/>
  <c r="Q142" i="5" a="1"/>
  <c r="O142" i="5"/>
  <c r="N142" i="5"/>
  <c r="K142" i="5"/>
  <c r="AO141" i="5"/>
  <c r="Q141" i="5" a="1"/>
  <c r="N141" i="5"/>
  <c r="K141" i="5"/>
  <c r="AO140" i="5"/>
  <c r="Q140" i="5" a="1"/>
  <c r="N140" i="5"/>
  <c r="K140" i="5"/>
  <c r="AO139" i="5"/>
  <c r="Q139" i="5" a="1"/>
  <c r="N139" i="5"/>
  <c r="K139" i="5"/>
  <c r="G139" i="5"/>
  <c r="E139" i="5"/>
  <c r="AO138" i="5"/>
  <c r="Q138" i="5" a="1"/>
  <c r="N138" i="5"/>
  <c r="K138" i="5"/>
  <c r="AO137" i="5"/>
  <c r="Q137" i="5" a="1"/>
  <c r="N137" i="5"/>
  <c r="K137" i="5"/>
  <c r="G137" i="5"/>
  <c r="E137" i="5"/>
  <c r="AO136" i="5"/>
  <c r="Q136" i="5" a="1"/>
  <c r="N136" i="5"/>
  <c r="K136" i="5"/>
  <c r="G136" i="5"/>
  <c r="E136" i="5"/>
  <c r="AO135" i="5"/>
  <c r="Q135" i="5" a="1"/>
  <c r="N135" i="5"/>
  <c r="K135" i="5"/>
  <c r="G135" i="5"/>
  <c r="E135" i="5"/>
  <c r="AO134" i="5"/>
  <c r="Q134" i="5" a="1"/>
  <c r="N134" i="5"/>
  <c r="K134" i="5"/>
  <c r="G134" i="5"/>
  <c r="E134" i="5"/>
  <c r="AO133" i="5"/>
  <c r="N133" i="5"/>
  <c r="M133" i="5"/>
  <c r="K133" i="5"/>
  <c r="G133" i="5"/>
  <c r="E133" i="5"/>
  <c r="AO132" i="5"/>
  <c r="Q132" i="5" a="1"/>
  <c r="N132" i="5"/>
  <c r="K132" i="5"/>
  <c r="G132" i="5"/>
  <c r="E132" i="5"/>
  <c r="AO131" i="5"/>
  <c r="Q131" i="5" a="1"/>
  <c r="N131" i="5"/>
  <c r="K131" i="5"/>
  <c r="G131" i="5"/>
  <c r="E131" i="5"/>
  <c r="AO130" i="5"/>
  <c r="Q130" i="5" a="1"/>
  <c r="N130" i="5"/>
  <c r="K130" i="5"/>
  <c r="G130" i="5"/>
  <c r="E130" i="5"/>
  <c r="AO129" i="5"/>
  <c r="Q129" i="5" a="1"/>
  <c r="N129" i="5"/>
  <c r="K129" i="5"/>
  <c r="G129" i="5"/>
  <c r="E129" i="5"/>
  <c r="AO128" i="5"/>
  <c r="Q128" i="5" a="1"/>
  <c r="N128" i="5"/>
  <c r="K128" i="5"/>
  <c r="G128" i="5"/>
  <c r="E128" i="5"/>
  <c r="AO127" i="5"/>
  <c r="Q127" i="5" a="1"/>
  <c r="N127" i="5"/>
  <c r="K127" i="5"/>
  <c r="G127" i="5"/>
  <c r="E127" i="5"/>
  <c r="AO126" i="5"/>
  <c r="Q126" i="5" a="1"/>
  <c r="O126" i="5"/>
  <c r="N126" i="5"/>
  <c r="K126" i="5"/>
  <c r="G126" i="5"/>
  <c r="E126" i="5"/>
  <c r="AO125" i="5"/>
  <c r="Q125" i="5" a="1"/>
  <c r="N125" i="5"/>
  <c r="K125" i="5"/>
  <c r="G125" i="5"/>
  <c r="E125" i="5"/>
  <c r="AO124" i="5"/>
  <c r="U124" i="5"/>
  <c r="Q124" i="5" a="1"/>
  <c r="N124" i="5"/>
  <c r="K124" i="5"/>
  <c r="G124" i="5"/>
  <c r="E124" i="5"/>
  <c r="AO123" i="5"/>
  <c r="Q123" i="5" a="1"/>
  <c r="N123" i="5"/>
  <c r="K123" i="5"/>
  <c r="G123" i="5"/>
  <c r="E123" i="5"/>
  <c r="AO122" i="5"/>
  <c r="Q122" i="5" a="1"/>
  <c r="N122" i="5"/>
  <c r="K122" i="5"/>
  <c r="AO121" i="5"/>
  <c r="Q121" i="5" a="1"/>
  <c r="N121" i="5"/>
  <c r="K121" i="5"/>
  <c r="G121" i="5"/>
  <c r="E121" i="5"/>
  <c r="AO120" i="5"/>
  <c r="Q120" i="5" a="1"/>
  <c r="N120" i="5"/>
  <c r="K120" i="5"/>
  <c r="G120" i="5"/>
  <c r="E120" i="5"/>
  <c r="AO119" i="5"/>
  <c r="Q119" i="5" a="1"/>
  <c r="N119" i="5"/>
  <c r="K119" i="5"/>
  <c r="G119" i="5"/>
  <c r="E119" i="5"/>
  <c r="AO118" i="5"/>
  <c r="Q118" i="5" a="1"/>
  <c r="N118" i="5"/>
  <c r="K118" i="5"/>
  <c r="G118" i="5"/>
  <c r="E118" i="5"/>
  <c r="AO117" i="5"/>
  <c r="Q117" i="5" a="1"/>
  <c r="N117" i="5"/>
  <c r="K117" i="5"/>
  <c r="G117" i="5"/>
  <c r="E117" i="5"/>
  <c r="AO116" i="5"/>
  <c r="Q116" i="5" a="1"/>
  <c r="N116" i="5"/>
  <c r="K116" i="5"/>
  <c r="G116" i="5"/>
  <c r="E116" i="5"/>
  <c r="AO115" i="5"/>
  <c r="Q115" i="5" a="1"/>
  <c r="N115" i="5"/>
  <c r="K115" i="5"/>
  <c r="G115" i="5"/>
  <c r="E115" i="5"/>
  <c r="AO114" i="5"/>
  <c r="Q114" i="5" a="1"/>
  <c r="N114" i="5"/>
  <c r="K114" i="5"/>
  <c r="G114" i="5"/>
  <c r="E114" i="5"/>
  <c r="AO113" i="5"/>
  <c r="Q113" i="5" a="1"/>
  <c r="N113" i="5"/>
  <c r="K113" i="5"/>
  <c r="G113" i="5"/>
  <c r="E113" i="5"/>
  <c r="AO112" i="5"/>
  <c r="Q112" i="5" a="1"/>
  <c r="N112" i="5"/>
  <c r="K112" i="5"/>
  <c r="G112" i="5"/>
  <c r="E112" i="5"/>
  <c r="AO111" i="5"/>
  <c r="Q111" i="5" a="1"/>
  <c r="N111" i="5"/>
  <c r="K111" i="5"/>
  <c r="G111" i="5"/>
  <c r="E111" i="5"/>
  <c r="AO110" i="5"/>
  <c r="Q110" i="5" a="1"/>
  <c r="N110" i="5"/>
  <c r="K110" i="5"/>
  <c r="G110" i="5"/>
  <c r="E110" i="5"/>
  <c r="AO109" i="5"/>
  <c r="Q109" i="5" a="1"/>
  <c r="N109" i="5"/>
  <c r="K109" i="5"/>
  <c r="G109" i="5"/>
  <c r="E109" i="5"/>
  <c r="AO108" i="5"/>
  <c r="Q108" i="5" a="1"/>
  <c r="N108" i="5"/>
  <c r="K108" i="5"/>
  <c r="G108" i="5"/>
  <c r="E108" i="5"/>
  <c r="AO107" i="5"/>
  <c r="Q107" i="5" a="1"/>
  <c r="N107" i="5"/>
  <c r="K107" i="5"/>
  <c r="G107" i="5"/>
  <c r="E107" i="5"/>
  <c r="AO106" i="5"/>
  <c r="Q106" i="5" a="1"/>
  <c r="N106" i="5"/>
  <c r="K106" i="5"/>
  <c r="G106" i="5"/>
  <c r="E106" i="5"/>
  <c r="AO105" i="5"/>
  <c r="Q105" i="5" a="1"/>
  <c r="N105" i="5"/>
  <c r="K105" i="5"/>
  <c r="G105" i="5"/>
  <c r="E105" i="5"/>
  <c r="AO104" i="5"/>
  <c r="Q104" i="5" a="1"/>
  <c r="N104" i="5"/>
  <c r="K104" i="5"/>
  <c r="G104" i="5"/>
  <c r="E104" i="5"/>
  <c r="AO103" i="5"/>
  <c r="Q103" i="5" a="1"/>
  <c r="N103" i="5"/>
  <c r="K103" i="5"/>
  <c r="G103" i="5"/>
  <c r="E103" i="5"/>
  <c r="AO102" i="5"/>
  <c r="Q102" i="5" a="1"/>
  <c r="N102" i="5"/>
  <c r="K102" i="5"/>
  <c r="G102" i="5"/>
  <c r="E102" i="5"/>
  <c r="AO101" i="5"/>
  <c r="Q101" i="5" a="1"/>
  <c r="N101" i="5"/>
  <c r="K101" i="5"/>
  <c r="G101" i="5"/>
  <c r="E101" i="5"/>
  <c r="AO100" i="5"/>
  <c r="Q100" i="5" a="1"/>
  <c r="N100" i="5"/>
  <c r="K100" i="5"/>
  <c r="G100" i="5"/>
  <c r="E100" i="5"/>
  <c r="AO99" i="5"/>
  <c r="Q99" i="5" a="1"/>
  <c r="N99" i="5"/>
  <c r="K99" i="5"/>
  <c r="G99" i="5"/>
  <c r="E99" i="5"/>
  <c r="AO98" i="5"/>
  <c r="Q98" i="5" a="1"/>
  <c r="N98" i="5"/>
  <c r="K98" i="5"/>
  <c r="G98" i="5"/>
  <c r="E98" i="5"/>
  <c r="CE97" i="5" a="1"/>
  <c r="AO97" i="5"/>
  <c r="Q97" i="5" a="1"/>
  <c r="N97" i="5"/>
  <c r="K97" i="5"/>
  <c r="G97" i="5"/>
  <c r="E97" i="5"/>
  <c r="AO96" i="5"/>
  <c r="Q96" i="5" a="1"/>
  <c r="N96" i="5"/>
  <c r="K96" i="5"/>
  <c r="G96" i="5"/>
  <c r="E96" i="5"/>
  <c r="AO95" i="5"/>
  <c r="Q95" i="5" a="1"/>
  <c r="N95" i="5"/>
  <c r="K95" i="5"/>
  <c r="G95" i="5"/>
  <c r="E95" i="5"/>
  <c r="AO94" i="5"/>
  <c r="Q94" i="5" a="1"/>
  <c r="N94" i="5"/>
  <c r="K94" i="5"/>
  <c r="G94" i="5"/>
  <c r="E94" i="5"/>
  <c r="AO93" i="5"/>
  <c r="Q93" i="5" a="1"/>
  <c r="N93" i="5"/>
  <c r="K93" i="5"/>
  <c r="G93" i="5"/>
  <c r="E93" i="5"/>
  <c r="AO92" i="5"/>
  <c r="Q92" i="5" a="1"/>
  <c r="N92" i="5"/>
  <c r="K92" i="5"/>
  <c r="G92" i="5"/>
  <c r="E92" i="5"/>
  <c r="AO91" i="5"/>
  <c r="Q91" i="5" a="1"/>
  <c r="N91" i="5"/>
  <c r="K91" i="5"/>
  <c r="G91" i="5"/>
  <c r="E91" i="5"/>
  <c r="AO90" i="5"/>
  <c r="Q90" i="5" a="1"/>
  <c r="N90" i="5"/>
  <c r="K90" i="5"/>
  <c r="G90" i="5"/>
  <c r="E90" i="5"/>
  <c r="AO89" i="5"/>
  <c r="Q89" i="5" a="1"/>
  <c r="N89" i="5"/>
  <c r="K89" i="5"/>
  <c r="G89" i="5"/>
  <c r="E89" i="5"/>
  <c r="AO88" i="5"/>
  <c r="Q88" i="5" a="1"/>
  <c r="N88" i="5"/>
  <c r="K88" i="5"/>
  <c r="G88" i="5"/>
  <c r="E88" i="5"/>
  <c r="AO87" i="5"/>
  <c r="Q87" i="5" a="1"/>
  <c r="N87" i="5"/>
  <c r="K87" i="5"/>
  <c r="G87" i="5"/>
  <c r="E87" i="5"/>
  <c r="AO86" i="5"/>
  <c r="Q86" i="5" a="1"/>
  <c r="N86" i="5"/>
  <c r="K86" i="5"/>
  <c r="G86" i="5"/>
  <c r="E86" i="5"/>
  <c r="AO85" i="5"/>
  <c r="Q85" i="5" a="1"/>
  <c r="N85" i="5"/>
  <c r="K85" i="5"/>
  <c r="G85" i="5"/>
  <c r="E85" i="5"/>
  <c r="AO84" i="5"/>
  <c r="Q84" i="5" a="1"/>
  <c r="N84" i="5"/>
  <c r="K84" i="5"/>
  <c r="G84" i="5"/>
  <c r="E84" i="5"/>
  <c r="AO83" i="5"/>
  <c r="Q83" i="5" a="1"/>
  <c r="N83" i="5"/>
  <c r="K83" i="5"/>
  <c r="G83" i="5"/>
  <c r="E83" i="5"/>
  <c r="AO82" i="5"/>
  <c r="Q82" i="5" a="1"/>
  <c r="N82" i="5"/>
  <c r="K82" i="5"/>
  <c r="G82" i="5"/>
  <c r="E82" i="5"/>
  <c r="AO81" i="5"/>
  <c r="Q81" i="5" a="1"/>
  <c r="N81" i="5"/>
  <c r="K81" i="5"/>
  <c r="G81" i="5"/>
  <c r="E81" i="5"/>
  <c r="AO80" i="5"/>
  <c r="Q80" i="5" a="1"/>
  <c r="N80" i="5"/>
  <c r="K80" i="5"/>
  <c r="G80" i="5"/>
  <c r="E80" i="5"/>
  <c r="AO79" i="5"/>
  <c r="Q79" i="5" a="1"/>
  <c r="N79" i="5"/>
  <c r="K79" i="5"/>
  <c r="G79" i="5"/>
  <c r="E79" i="5"/>
  <c r="AO78" i="5"/>
  <c r="Q78" i="5" a="1"/>
  <c r="N78" i="5"/>
  <c r="K78" i="5"/>
  <c r="G78" i="5"/>
  <c r="E78" i="5"/>
  <c r="AO77" i="5"/>
  <c r="Q77" i="5" a="1"/>
  <c r="N77" i="5"/>
  <c r="K77" i="5"/>
  <c r="G77" i="5"/>
  <c r="E77" i="5"/>
  <c r="AO76" i="5"/>
  <c r="Q76" i="5" a="1"/>
  <c r="N76" i="5"/>
  <c r="K76" i="5"/>
  <c r="G76" i="5"/>
  <c r="E76" i="5"/>
  <c r="AO75" i="5"/>
  <c r="Q75" i="5" a="1"/>
  <c r="N75" i="5"/>
  <c r="K75" i="5"/>
  <c r="G75" i="5"/>
  <c r="E75" i="5"/>
  <c r="AO74" i="5"/>
  <c r="Q74" i="5" a="1"/>
  <c r="N74" i="5"/>
  <c r="K74" i="5"/>
  <c r="G74" i="5"/>
  <c r="E74" i="5"/>
  <c r="AO73" i="5"/>
  <c r="Q73" i="5" a="1"/>
  <c r="N73" i="5"/>
  <c r="K73" i="5"/>
  <c r="G73" i="5"/>
  <c r="E73" i="5"/>
  <c r="AO72" i="5"/>
  <c r="Q72" i="5" a="1"/>
  <c r="N72" i="5"/>
  <c r="K72" i="5"/>
  <c r="G72" i="5"/>
  <c r="E72" i="5"/>
  <c r="AO71" i="5"/>
  <c r="Q71" i="5" a="1"/>
  <c r="N71" i="5"/>
  <c r="K71" i="5"/>
  <c r="G71" i="5"/>
  <c r="E71" i="5"/>
  <c r="AO70" i="5"/>
  <c r="Q70" i="5" a="1"/>
  <c r="N70" i="5"/>
  <c r="K70" i="5"/>
  <c r="G70" i="5"/>
  <c r="E70" i="5"/>
  <c r="AO69" i="5"/>
  <c r="Q69" i="5" a="1"/>
  <c r="N69" i="5"/>
  <c r="K69" i="5"/>
  <c r="G69" i="5"/>
  <c r="E69" i="5"/>
  <c r="AO68" i="5"/>
  <c r="Q68" i="5" a="1"/>
  <c r="N68" i="5"/>
  <c r="K68" i="5"/>
  <c r="G68" i="5"/>
  <c r="E68" i="5"/>
  <c r="AO67" i="5"/>
  <c r="Q67" i="5" a="1"/>
  <c r="N67" i="5"/>
  <c r="K67" i="5"/>
  <c r="G67" i="5"/>
  <c r="E67" i="5"/>
  <c r="AO66" i="5"/>
  <c r="Q66" i="5" a="1"/>
  <c r="N66" i="5"/>
  <c r="K66" i="5"/>
  <c r="G66" i="5"/>
  <c r="E66" i="5"/>
  <c r="AO65" i="5"/>
  <c r="Q65" i="5" a="1"/>
  <c r="N65" i="5"/>
  <c r="K65" i="5"/>
  <c r="G65" i="5"/>
  <c r="E65" i="5"/>
  <c r="AO64" i="5"/>
  <c r="Q64" i="5" a="1"/>
  <c r="N64" i="5"/>
  <c r="K64" i="5"/>
  <c r="G64" i="5"/>
  <c r="E64" i="5"/>
  <c r="AO63" i="5"/>
  <c r="Q63" i="5" a="1"/>
  <c r="N63" i="5"/>
  <c r="K63" i="5"/>
  <c r="G63" i="5"/>
  <c r="E63" i="5"/>
  <c r="AO62" i="5"/>
  <c r="Q62" i="5" a="1"/>
  <c r="N62" i="5"/>
  <c r="K62" i="5"/>
  <c r="G62" i="5"/>
  <c r="E62" i="5"/>
  <c r="AO61" i="5"/>
  <c r="Q61" i="5" a="1"/>
  <c r="N61" i="5"/>
  <c r="K61" i="5"/>
  <c r="G61" i="5"/>
  <c r="E61" i="5"/>
  <c r="AO60" i="5"/>
  <c r="Q60" i="5" a="1"/>
  <c r="N60" i="5"/>
  <c r="K60" i="5"/>
  <c r="G60" i="5"/>
  <c r="E60" i="5"/>
  <c r="AO59" i="5"/>
  <c r="Q59" i="5" a="1"/>
  <c r="N59" i="5"/>
  <c r="K59" i="5"/>
  <c r="G59" i="5"/>
  <c r="E59" i="5"/>
  <c r="AO58" i="5"/>
  <c r="Q58" i="5" a="1"/>
  <c r="N58" i="5"/>
  <c r="K58" i="5"/>
  <c r="G58" i="5"/>
  <c r="E58" i="5"/>
  <c r="AO57" i="5"/>
  <c r="Q57" i="5" a="1"/>
  <c r="N57" i="5"/>
  <c r="K57" i="5"/>
  <c r="G57" i="5"/>
  <c r="E57" i="5"/>
  <c r="AO56" i="5"/>
  <c r="Q56" i="5" a="1"/>
  <c r="N56" i="5"/>
  <c r="K56" i="5"/>
  <c r="G56" i="5"/>
  <c r="E56" i="5"/>
  <c r="AO55" i="5"/>
  <c r="Q55" i="5" a="1"/>
  <c r="N55" i="5"/>
  <c r="K55" i="5"/>
  <c r="G55" i="5"/>
  <c r="E55" i="5"/>
  <c r="AO54" i="5"/>
  <c r="Q54" i="5" a="1"/>
  <c r="N54" i="5"/>
  <c r="K54" i="5"/>
  <c r="E54" i="5"/>
  <c r="AQ53" i="5"/>
  <c r="AO53" i="5"/>
  <c r="Q53" i="5" a="1"/>
  <c r="N53" i="5"/>
  <c r="K53" i="5"/>
  <c r="E53" i="5"/>
  <c r="AR52" i="5"/>
  <c r="AO52" i="5"/>
  <c r="Q52" i="5" a="1"/>
  <c r="N52" i="5"/>
  <c r="K52" i="5"/>
  <c r="E52" i="5"/>
  <c r="AO51" i="5"/>
  <c r="Q51" i="5" a="1"/>
  <c r="N51" i="5"/>
  <c r="K51" i="5"/>
  <c r="E51" i="5"/>
  <c r="AO50" i="5"/>
  <c r="Q50" i="5" a="1"/>
  <c r="N50" i="5"/>
  <c r="K50" i="5"/>
  <c r="E50" i="5"/>
  <c r="AO49" i="5"/>
  <c r="Q49" i="5" a="1"/>
  <c r="N49" i="5"/>
  <c r="K49" i="5"/>
  <c r="E49" i="5"/>
  <c r="AO48" i="5"/>
  <c r="Q48" i="5" a="1"/>
  <c r="N48" i="5"/>
  <c r="K48" i="5"/>
  <c r="E48" i="5"/>
  <c r="AT47" i="5"/>
  <c r="AO47" i="5"/>
  <c r="Q47" i="5" a="1"/>
  <c r="N47" i="5"/>
  <c r="K47" i="5"/>
  <c r="E47" i="5"/>
  <c r="AO46" i="5"/>
  <c r="Q46" i="5" a="1"/>
  <c r="N46" i="5"/>
  <c r="K46" i="5"/>
  <c r="E46" i="5"/>
  <c r="AO45" i="5"/>
  <c r="Q45" i="5" a="1"/>
  <c r="N45" i="5"/>
  <c r="K45" i="5"/>
  <c r="E45" i="5"/>
  <c r="AO44" i="5"/>
  <c r="Q44" i="5" a="1"/>
  <c r="N44" i="5"/>
  <c r="K44" i="5"/>
  <c r="E44" i="5"/>
  <c r="AO43" i="5"/>
  <c r="Q43" i="5" a="1"/>
  <c r="N43" i="5"/>
  <c r="K43" i="5"/>
  <c r="E43" i="5"/>
  <c r="AO42" i="5"/>
  <c r="Q42" i="5" a="1"/>
  <c r="N42" i="5"/>
  <c r="K42" i="5"/>
  <c r="E42" i="5"/>
  <c r="AO41" i="5"/>
  <c r="Q41" i="5" a="1"/>
  <c r="N41" i="5"/>
  <c r="K41" i="5"/>
  <c r="E41" i="5"/>
  <c r="AO40" i="5"/>
  <c r="Q40" i="5" a="1"/>
  <c r="N40" i="5"/>
  <c r="K40" i="5"/>
  <c r="E40" i="5"/>
  <c r="AO39" i="5"/>
  <c r="Q39" i="5" a="1"/>
  <c r="N39" i="5"/>
  <c r="K39" i="5"/>
  <c r="J39" i="5"/>
  <c r="E39" i="5"/>
  <c r="AO38" i="5"/>
  <c r="Q38" i="5" a="1"/>
  <c r="N38" i="5"/>
  <c r="K38" i="5"/>
  <c r="E38" i="5"/>
  <c r="AO37" i="5"/>
  <c r="Q37" i="5" a="1"/>
  <c r="N37" i="5"/>
  <c r="K37" i="5"/>
  <c r="E37" i="5"/>
  <c r="AO36" i="5"/>
  <c r="Q36" i="5" a="1"/>
  <c r="N36" i="5"/>
  <c r="K36" i="5"/>
  <c r="E36" i="5"/>
  <c r="AO35" i="5"/>
  <c r="Q35" i="5" a="1"/>
  <c r="K35" i="5"/>
  <c r="E35" i="5"/>
  <c r="AO34" i="5"/>
  <c r="Q34" i="5" a="1"/>
  <c r="K34" i="5"/>
  <c r="E34" i="5"/>
  <c r="AO33" i="5"/>
  <c r="Q33" i="5" a="1"/>
  <c r="K33" i="5"/>
  <c r="E33" i="5"/>
  <c r="AO32" i="5"/>
  <c r="Q32" i="5" a="1"/>
  <c r="K32" i="5"/>
  <c r="E32" i="5"/>
  <c r="AO31" i="5"/>
  <c r="Q31" i="5" a="1"/>
  <c r="K31" i="5"/>
  <c r="E31" i="5"/>
  <c r="AO30" i="5"/>
  <c r="Q30" i="5" a="1"/>
  <c r="K30" i="5"/>
  <c r="E30" i="5"/>
  <c r="AO29" i="5"/>
  <c r="Q29" i="5" a="1"/>
  <c r="K29" i="5"/>
  <c r="E29" i="5"/>
  <c r="AO28" i="5"/>
  <c r="Q28" i="5" a="1"/>
  <c r="K28" i="5"/>
  <c r="E28" i="5"/>
  <c r="AO27" i="5"/>
  <c r="Q27" i="5" a="1"/>
  <c r="K27" i="5"/>
  <c r="E27" i="5"/>
  <c r="AO26" i="5"/>
  <c r="Q26" i="5" a="1"/>
  <c r="K26" i="5"/>
  <c r="E26" i="5"/>
  <c r="AO25" i="5"/>
  <c r="Q25" i="5" a="1"/>
  <c r="K25" i="5"/>
  <c r="E25" i="5"/>
  <c r="AO24" i="5"/>
  <c r="Q24" i="5" a="1"/>
  <c r="K24" i="5"/>
  <c r="E24" i="5"/>
  <c r="AO23" i="5"/>
  <c r="Q23" i="5" a="1"/>
  <c r="K23" i="5"/>
  <c r="E23" i="5"/>
  <c r="AO22" i="5"/>
  <c r="Q22" i="5" a="1"/>
  <c r="K22" i="5"/>
  <c r="E22" i="5"/>
  <c r="AO21" i="5"/>
  <c r="Q21" i="5" a="1"/>
  <c r="K21" i="5"/>
  <c r="E21" i="5"/>
  <c r="AO20" i="5"/>
  <c r="Q20" i="5" a="1"/>
  <c r="K20" i="5"/>
  <c r="E20" i="5"/>
  <c r="AO19" i="5"/>
  <c r="Q19" i="5" a="1"/>
  <c r="K19" i="5"/>
  <c r="E19" i="5"/>
  <c r="AO18" i="5"/>
  <c r="Q18" i="5" a="1"/>
  <c r="K18" i="5"/>
  <c r="E18" i="5"/>
  <c r="AO17" i="5"/>
  <c r="Q17" i="5" a="1"/>
  <c r="K17" i="5"/>
  <c r="E17" i="5"/>
  <c r="AO16" i="5"/>
  <c r="Q16" i="5" a="1"/>
  <c r="K16" i="5"/>
  <c r="E16" i="5"/>
  <c r="AO15" i="5"/>
  <c r="Q15" i="5" a="1"/>
  <c r="K15" i="5"/>
  <c r="E15" i="5"/>
  <c r="AO14" i="5"/>
  <c r="Q14" i="5" a="1"/>
  <c r="K14" i="5"/>
  <c r="E14" i="5"/>
  <c r="AO13" i="5"/>
  <c r="Q13" i="5" a="1"/>
  <c r="K13" i="5"/>
  <c r="E13" i="5"/>
  <c r="AO12" i="5"/>
  <c r="Q12" i="5" a="1"/>
  <c r="K12" i="5"/>
  <c r="E12" i="5"/>
  <c r="AO11" i="5"/>
  <c r="Q11" i="5" a="1"/>
  <c r="K11" i="5"/>
  <c r="E11" i="5"/>
  <c r="AO10" i="5"/>
  <c r="Q10" i="5" a="1"/>
  <c r="K10" i="5"/>
  <c r="E10" i="5"/>
  <c r="AO9" i="5"/>
  <c r="Q9" i="5" a="1"/>
  <c r="K9" i="5"/>
  <c r="E9" i="5"/>
  <c r="AO8" i="5"/>
  <c r="Q8" i="5" a="1"/>
  <c r="K8" i="5"/>
  <c r="E8" i="5"/>
  <c r="AO7" i="5"/>
  <c r="Q7" i="5" a="1"/>
  <c r="K7" i="5"/>
  <c r="E7" i="5"/>
  <c r="BI11" i="5" s="1"/>
  <c r="CA6" i="5"/>
  <c r="BZ6" i="5"/>
  <c r="AO6" i="5"/>
  <c r="Q6" i="5" a="1"/>
  <c r="K6" i="5"/>
  <c r="E6" i="5"/>
  <c r="BI10" i="5" s="1"/>
  <c r="AO5" i="5"/>
  <c r="Q5" i="5" a="1"/>
  <c r="K5" i="5"/>
  <c r="E5" i="5"/>
  <c r="BI9" i="5" s="1"/>
  <c r="AO4" i="5"/>
  <c r="Q4" i="5" a="1"/>
  <c r="K4" i="5"/>
  <c r="E4" i="5"/>
  <c r="BI8" i="5" s="1"/>
  <c r="AO3" i="5"/>
  <c r="W3" i="5"/>
  <c r="Q3" i="5" a="1"/>
  <c r="K3" i="5"/>
  <c r="E3" i="5"/>
  <c r="BI7" i="5" s="1"/>
  <c r="AO2" i="5"/>
  <c r="W2" i="5"/>
  <c r="Q2" i="5" a="1"/>
  <c r="K2" i="5"/>
  <c r="L20" i="114" l="1"/>
  <c r="AP12" i="125"/>
  <c r="B47" i="125"/>
  <c r="O45" i="110"/>
  <c r="J36" i="100"/>
  <c r="E36" i="100" s="1"/>
  <c r="J37" i="100"/>
  <c r="E37" i="100" s="1"/>
  <c r="Q46" i="125"/>
  <c r="G15" i="126"/>
  <c r="G16" i="126"/>
  <c r="G17" i="126"/>
  <c r="G18" i="126"/>
  <c r="G19" i="126"/>
  <c r="G20" i="126"/>
  <c r="G21" i="126"/>
  <c r="G22" i="126"/>
  <c r="G23" i="126"/>
  <c r="G24" i="126"/>
  <c r="C41" i="126"/>
  <c r="E29" i="126"/>
  <c r="E41" i="126" s="1"/>
  <c r="C25" i="126"/>
  <c r="C56" i="126"/>
  <c r="P47" i="110"/>
  <c r="O47" i="110"/>
  <c r="O14" i="110" s="1"/>
  <c r="N47" i="110"/>
  <c r="J47" i="110"/>
  <c r="J14" i="110" s="1"/>
  <c r="Y47" i="110"/>
  <c r="F47" i="110"/>
  <c r="P3" i="111"/>
  <c r="P4" i="111"/>
  <c r="P5" i="111"/>
  <c r="P2" i="111"/>
  <c r="V5" i="111"/>
  <c r="V6" i="111"/>
  <c r="M11" i="111"/>
  <c r="M12" i="111"/>
  <c r="L19" i="100"/>
  <c r="J35" i="100"/>
  <c r="E35" i="100" s="1"/>
  <c r="D7" i="111"/>
  <c r="E6" i="111"/>
  <c r="D4" i="111"/>
  <c r="D9" i="111"/>
  <c r="E5" i="111"/>
  <c r="E7" i="111"/>
  <c r="E9" i="111"/>
  <c r="E11" i="111"/>
  <c r="D5" i="111"/>
  <c r="D11" i="111"/>
  <c r="D13" i="111"/>
  <c r="D3" i="111"/>
  <c r="E4" i="111"/>
  <c r="E8" i="111"/>
  <c r="E10" i="111"/>
  <c r="E12" i="111"/>
  <c r="E13" i="111"/>
  <c r="E14" i="111"/>
  <c r="E3" i="111"/>
  <c r="D6" i="111"/>
  <c r="D8" i="111"/>
  <c r="D10" i="111"/>
  <c r="D12" i="111"/>
  <c r="D14" i="111"/>
  <c r="E45" i="110"/>
  <c r="H47" i="110"/>
  <c r="H14" i="110" s="1"/>
  <c r="I45" i="125"/>
  <c r="AP5" i="125"/>
  <c r="D46" i="125"/>
  <c r="AA45" i="125"/>
  <c r="AP13" i="125"/>
  <c r="X12" i="55"/>
  <c r="AP10" i="125"/>
  <c r="AP11" i="125"/>
  <c r="AP9" i="125"/>
  <c r="AX14" i="125"/>
  <c r="F47" i="125"/>
  <c r="AP3" i="125"/>
  <c r="AP8" i="125"/>
  <c r="AV14" i="125"/>
  <c r="AR14" i="125"/>
  <c r="AN14" i="125"/>
  <c r="M47" i="125"/>
  <c r="AW14" i="125"/>
  <c r="AU14" i="125"/>
  <c r="AQ14" i="125"/>
  <c r="D25" i="125"/>
  <c r="D26" i="125"/>
  <c r="D23" i="125"/>
  <c r="D20" i="125"/>
  <c r="D24" i="125"/>
  <c r="D22" i="125"/>
  <c r="D21" i="125"/>
  <c r="D18" i="125"/>
  <c r="D28" i="125"/>
  <c r="D27" i="125"/>
  <c r="D19" i="125"/>
  <c r="D17" i="125"/>
  <c r="S47" i="125"/>
  <c r="T47" i="125"/>
  <c r="S46" i="125"/>
  <c r="T46" i="125"/>
  <c r="S45" i="125"/>
  <c r="T45" i="125"/>
  <c r="S44" i="125"/>
  <c r="T44" i="125"/>
  <c r="E45" i="125"/>
  <c r="D45" i="125"/>
  <c r="C45" i="125"/>
  <c r="B45" i="125"/>
  <c r="N14" i="125"/>
  <c r="M14" i="125"/>
  <c r="K14" i="125"/>
  <c r="J14" i="125"/>
  <c r="I14" i="125"/>
  <c r="H14" i="125"/>
  <c r="G14" i="125"/>
  <c r="F14" i="125"/>
  <c r="E14" i="125"/>
  <c r="D14" i="125"/>
  <c r="C14" i="125"/>
  <c r="S44" i="110"/>
  <c r="I44" i="110"/>
  <c r="L20" i="123"/>
  <c r="L19" i="123"/>
  <c r="Y910" i="123"/>
  <c r="H910" i="123"/>
  <c r="Y909" i="123"/>
  <c r="H909" i="123"/>
  <c r="Y908" i="123"/>
  <c r="H908" i="123"/>
  <c r="Y907" i="123"/>
  <c r="H907" i="123"/>
  <c r="H906" i="123"/>
  <c r="Y906" i="123"/>
  <c r="H905" i="123"/>
  <c r="Y905" i="123"/>
  <c r="Y904" i="123"/>
  <c r="H904" i="123"/>
  <c r="Y903" i="123"/>
  <c r="H903" i="123"/>
  <c r="H902" i="123"/>
  <c r="Y902" i="123"/>
  <c r="H901" i="123"/>
  <c r="Y901" i="123"/>
  <c r="Y900" i="123"/>
  <c r="H900" i="123"/>
  <c r="Y899" i="123"/>
  <c r="H899" i="123"/>
  <c r="H898" i="123"/>
  <c r="Y898" i="123"/>
  <c r="H897" i="123"/>
  <c r="Y897" i="123"/>
  <c r="Y896" i="123"/>
  <c r="H896" i="123"/>
  <c r="H895" i="123"/>
  <c r="Y895" i="123"/>
  <c r="H894" i="123"/>
  <c r="Y894" i="123"/>
  <c r="H893" i="123"/>
  <c r="Y893" i="123"/>
  <c r="Y892" i="123"/>
  <c r="H892" i="123"/>
  <c r="Y891" i="123"/>
  <c r="H891" i="123"/>
  <c r="Y890" i="123"/>
  <c r="H890" i="123"/>
  <c r="Y889" i="123"/>
  <c r="H889" i="123"/>
  <c r="Y888" i="123"/>
  <c r="H888" i="123"/>
  <c r="Y887" i="123"/>
  <c r="H887" i="123"/>
  <c r="Y886" i="123"/>
  <c r="H886" i="123"/>
  <c r="Y885" i="123"/>
  <c r="H885" i="123"/>
  <c r="H884" i="123"/>
  <c r="Y884" i="123"/>
  <c r="Y883" i="123"/>
  <c r="H883" i="123"/>
  <c r="Y882" i="123"/>
  <c r="H882" i="123"/>
  <c r="H881" i="123"/>
  <c r="Y881" i="123"/>
  <c r="H880" i="123"/>
  <c r="Y880" i="123"/>
  <c r="Y879" i="123"/>
  <c r="H879" i="123"/>
  <c r="Y878" i="123"/>
  <c r="H878" i="123"/>
  <c r="Y877" i="123"/>
  <c r="H877" i="123"/>
  <c r="H876" i="123"/>
  <c r="Y876" i="123"/>
  <c r="Y875" i="123"/>
  <c r="H875" i="123"/>
  <c r="H874" i="123"/>
  <c r="Y874" i="123"/>
  <c r="Y873" i="123"/>
  <c r="H873" i="123"/>
  <c r="Y872" i="123"/>
  <c r="H872" i="123"/>
  <c r="H871" i="123"/>
  <c r="Y871" i="123"/>
  <c r="H870" i="123"/>
  <c r="Y870" i="123"/>
  <c r="Y869" i="123"/>
  <c r="H869" i="123"/>
  <c r="Y868" i="123"/>
  <c r="H868" i="123"/>
  <c r="Y867" i="123"/>
  <c r="H867" i="123"/>
  <c r="Y866" i="123"/>
  <c r="H866" i="123"/>
  <c r="H865" i="123"/>
  <c r="Y865" i="123"/>
  <c r="Y864" i="123"/>
  <c r="H864" i="123"/>
  <c r="H863" i="123"/>
  <c r="Y863" i="123"/>
  <c r="Y862" i="123"/>
  <c r="H862" i="123"/>
  <c r="Y861" i="123"/>
  <c r="H861" i="123"/>
  <c r="H860" i="123"/>
  <c r="Y860" i="123"/>
  <c r="Y859" i="123"/>
  <c r="H859" i="123"/>
  <c r="H858" i="123"/>
  <c r="Y858" i="123"/>
  <c r="Y857" i="123"/>
  <c r="H857" i="123"/>
  <c r="Y856" i="123"/>
  <c r="H856" i="123"/>
  <c r="H855" i="123"/>
  <c r="Y855" i="123"/>
  <c r="Y854" i="123"/>
  <c r="H854" i="123"/>
  <c r="Y853" i="123"/>
  <c r="H853" i="123"/>
  <c r="Y852" i="123"/>
  <c r="H852" i="123"/>
  <c r="H851" i="123"/>
  <c r="Y851" i="123"/>
  <c r="Y850" i="123"/>
  <c r="H850" i="123"/>
  <c r="H849" i="123"/>
  <c r="Y849" i="123"/>
  <c r="H848" i="123"/>
  <c r="Y848" i="123"/>
  <c r="H847" i="123"/>
  <c r="Y847" i="123"/>
  <c r="H846" i="123"/>
  <c r="Y846" i="123"/>
  <c r="H845" i="123"/>
  <c r="Y845" i="123"/>
  <c r="H844" i="123"/>
  <c r="Y844" i="123"/>
  <c r="Y843" i="123"/>
  <c r="H843" i="123"/>
  <c r="H842" i="123"/>
  <c r="Y842" i="123"/>
  <c r="H841" i="123"/>
  <c r="Y841" i="123"/>
  <c r="H840" i="123"/>
  <c r="Y840" i="123"/>
  <c r="Y839" i="123"/>
  <c r="H839" i="123"/>
  <c r="Y838" i="123"/>
  <c r="H838" i="123"/>
  <c r="Y837" i="123"/>
  <c r="H837" i="123"/>
  <c r="Y836" i="123"/>
  <c r="H836" i="123"/>
  <c r="H835" i="123"/>
  <c r="Y835" i="123"/>
  <c r="H834" i="123"/>
  <c r="Y834" i="123"/>
  <c r="Y833" i="123"/>
  <c r="H833" i="123"/>
  <c r="H832" i="123"/>
  <c r="Y832" i="123"/>
  <c r="Y831" i="123"/>
  <c r="H831" i="123"/>
  <c r="Y830" i="123"/>
  <c r="H830" i="123"/>
  <c r="Y829" i="123"/>
  <c r="H829" i="123"/>
  <c r="Y828" i="123"/>
  <c r="H828" i="123"/>
  <c r="Y827" i="123"/>
  <c r="H827" i="123"/>
  <c r="Y826" i="123"/>
  <c r="H826" i="123"/>
  <c r="Y825" i="123"/>
  <c r="H825" i="123"/>
  <c r="H824" i="123"/>
  <c r="Y824" i="123"/>
  <c r="Y823" i="123"/>
  <c r="H823" i="123"/>
  <c r="H822" i="123"/>
  <c r="Y822" i="123"/>
  <c r="H821" i="123"/>
  <c r="Y821" i="123"/>
  <c r="H820" i="123"/>
  <c r="Y820" i="123"/>
  <c r="H819" i="123"/>
  <c r="Y819" i="123"/>
  <c r="H818" i="123"/>
  <c r="Y818" i="123"/>
  <c r="H817" i="123"/>
  <c r="Y817" i="123"/>
  <c r="Y816" i="123"/>
  <c r="H816" i="123"/>
  <c r="Y815" i="123"/>
  <c r="H815" i="123"/>
  <c r="Y814" i="123"/>
  <c r="H814" i="123"/>
  <c r="Y813" i="123"/>
  <c r="H813" i="123"/>
  <c r="H812" i="123"/>
  <c r="Y812" i="123"/>
  <c r="Y811" i="123"/>
  <c r="H811" i="123"/>
  <c r="H810" i="123"/>
  <c r="Y810" i="123"/>
  <c r="Y809" i="123"/>
  <c r="H809" i="123"/>
  <c r="Y808" i="123"/>
  <c r="H808" i="123"/>
  <c r="Y807" i="123"/>
  <c r="H807" i="123"/>
  <c r="Y806" i="123"/>
  <c r="H806" i="123"/>
  <c r="Y805" i="123"/>
  <c r="H805" i="123"/>
  <c r="H804" i="123"/>
  <c r="Y804" i="123"/>
  <c r="H803" i="123"/>
  <c r="Y803" i="123"/>
  <c r="H802" i="123"/>
  <c r="Y802" i="123"/>
  <c r="Y801" i="123"/>
  <c r="H801" i="123"/>
  <c r="H800" i="123"/>
  <c r="Y800" i="123"/>
  <c r="Y799" i="123"/>
  <c r="H799" i="123"/>
  <c r="Y798" i="123"/>
  <c r="H798" i="123"/>
  <c r="Y797" i="123"/>
  <c r="H797" i="123"/>
  <c r="Y796" i="123"/>
  <c r="H796" i="123"/>
  <c r="H795" i="123"/>
  <c r="Y795" i="123"/>
  <c r="Y794" i="123"/>
  <c r="H794" i="123"/>
  <c r="Y793" i="123"/>
  <c r="H793" i="123"/>
  <c r="H792" i="123"/>
  <c r="Y792" i="123"/>
  <c r="H791" i="123"/>
  <c r="Y791" i="123"/>
  <c r="H790" i="123"/>
  <c r="Y790" i="123"/>
  <c r="Y789" i="123"/>
  <c r="H789" i="123"/>
  <c r="H788" i="123"/>
  <c r="Y788" i="123"/>
  <c r="Y787" i="123"/>
  <c r="H787" i="123"/>
  <c r="H786" i="123"/>
  <c r="Y786" i="123"/>
  <c r="Y785" i="123"/>
  <c r="H785" i="123"/>
  <c r="H784" i="123"/>
  <c r="Y784" i="123"/>
  <c r="H783" i="123"/>
  <c r="Y783" i="123"/>
  <c r="Y782" i="123"/>
  <c r="H782" i="123"/>
  <c r="Y781" i="123"/>
  <c r="H781" i="123"/>
  <c r="Y780" i="123"/>
  <c r="H780" i="123"/>
  <c r="Y779" i="123"/>
  <c r="H779" i="123"/>
  <c r="Y778" i="123"/>
  <c r="H778" i="123"/>
  <c r="Y777" i="123"/>
  <c r="H777" i="123"/>
  <c r="H776" i="123"/>
  <c r="Y776" i="123"/>
  <c r="H775" i="123"/>
  <c r="Y775" i="123"/>
  <c r="Y774" i="123"/>
  <c r="H774" i="123"/>
  <c r="Y773" i="123"/>
  <c r="H773" i="123"/>
  <c r="H772" i="123"/>
  <c r="Y772" i="123"/>
  <c r="Y771" i="123"/>
  <c r="H771" i="123"/>
  <c r="Y770" i="123"/>
  <c r="H770" i="123"/>
  <c r="Y769" i="123"/>
  <c r="H769" i="123"/>
  <c r="H768" i="123"/>
  <c r="Y768" i="123"/>
  <c r="Y767" i="123"/>
  <c r="H767" i="123"/>
  <c r="Y766" i="123"/>
  <c r="H766" i="123"/>
  <c r="Y765" i="123"/>
  <c r="H765" i="123"/>
  <c r="Y764" i="123"/>
  <c r="H764" i="123"/>
  <c r="Y763" i="123"/>
  <c r="H763" i="123"/>
  <c r="Y762" i="123"/>
  <c r="H762" i="123"/>
  <c r="Y761" i="123"/>
  <c r="H761" i="123"/>
  <c r="Y760" i="123"/>
  <c r="H760" i="123"/>
  <c r="Y759" i="123"/>
  <c r="H759" i="123"/>
  <c r="Y758" i="123"/>
  <c r="H758" i="123"/>
  <c r="H757" i="123"/>
  <c r="Y757" i="123"/>
  <c r="H756" i="123"/>
  <c r="Y756" i="123"/>
  <c r="H755" i="123"/>
  <c r="Y755" i="123"/>
  <c r="Y754" i="123"/>
  <c r="H754" i="123"/>
  <c r="H753" i="123"/>
  <c r="Y753" i="123"/>
  <c r="H752" i="123"/>
  <c r="Y752" i="123"/>
  <c r="Y751" i="123"/>
  <c r="H751" i="123"/>
  <c r="H750" i="123"/>
  <c r="Y750" i="123"/>
  <c r="H749" i="123"/>
  <c r="Y749" i="123"/>
  <c r="H748" i="123"/>
  <c r="Y748" i="123"/>
  <c r="Y747" i="123"/>
  <c r="H747" i="123"/>
  <c r="H746" i="123"/>
  <c r="Y746" i="123"/>
  <c r="H745" i="123"/>
  <c r="Y745" i="123"/>
  <c r="H744" i="123"/>
  <c r="Y744" i="123"/>
  <c r="H743" i="123"/>
  <c r="Y743" i="123"/>
  <c r="H742" i="123"/>
  <c r="Y742" i="123"/>
  <c r="Y741" i="123"/>
  <c r="H741" i="123"/>
  <c r="Y740" i="123"/>
  <c r="H740" i="123"/>
  <c r="H739" i="123"/>
  <c r="Y739" i="123"/>
  <c r="Y738" i="123"/>
  <c r="H738" i="123"/>
  <c r="Y737" i="123"/>
  <c r="H737" i="123"/>
  <c r="H736" i="123"/>
  <c r="Y736" i="123"/>
  <c r="Y735" i="123"/>
  <c r="H735" i="123"/>
  <c r="H734" i="123"/>
  <c r="Y734" i="123"/>
  <c r="Y733" i="123"/>
  <c r="H733" i="123"/>
  <c r="Y732" i="123"/>
  <c r="H732" i="123"/>
  <c r="Y731" i="123"/>
  <c r="H731" i="123"/>
  <c r="Y730" i="123"/>
  <c r="H730" i="123"/>
  <c r="Y729" i="123"/>
  <c r="H729" i="123"/>
  <c r="Y728" i="123"/>
  <c r="H728" i="123"/>
  <c r="H727" i="123"/>
  <c r="Y727" i="123"/>
  <c r="Y726" i="123"/>
  <c r="H726" i="123"/>
  <c r="H725" i="123"/>
  <c r="Y725" i="123"/>
  <c r="Y724" i="123"/>
  <c r="H724" i="123"/>
  <c r="Y723" i="123"/>
  <c r="H723" i="123"/>
  <c r="Y722" i="123"/>
  <c r="H722" i="123"/>
  <c r="Y721" i="123"/>
  <c r="H721" i="123"/>
  <c r="Y720" i="123"/>
  <c r="H720" i="123"/>
  <c r="H719" i="123"/>
  <c r="Y719" i="123"/>
  <c r="Y718" i="123"/>
  <c r="H718" i="123"/>
  <c r="Y717" i="123"/>
  <c r="H717" i="123"/>
  <c r="H716" i="123"/>
  <c r="Y716" i="123"/>
  <c r="Y715" i="123"/>
  <c r="H715" i="123"/>
  <c r="Y714" i="123"/>
  <c r="H714" i="123"/>
  <c r="Y713" i="123"/>
  <c r="H713" i="123"/>
  <c r="H712" i="123"/>
  <c r="Y712" i="123"/>
  <c r="Y711" i="123"/>
  <c r="H711" i="123"/>
  <c r="Y710" i="123"/>
  <c r="H710" i="123"/>
  <c r="H709" i="123"/>
  <c r="Y709" i="123"/>
  <c r="H708" i="123"/>
  <c r="Y708" i="123"/>
  <c r="H707" i="123"/>
  <c r="Y707" i="123"/>
  <c r="Y706" i="123"/>
  <c r="H706" i="123"/>
  <c r="H705" i="123"/>
  <c r="Y705" i="123"/>
  <c r="Y704" i="123"/>
  <c r="H704" i="123"/>
  <c r="Y703" i="123"/>
  <c r="H703" i="123"/>
  <c r="Y702" i="123"/>
  <c r="H702" i="123"/>
  <c r="H701" i="123"/>
  <c r="Y701" i="123"/>
  <c r="H700" i="123"/>
  <c r="Y700" i="123"/>
  <c r="Y699" i="123"/>
  <c r="H699" i="123"/>
  <c r="H698" i="123"/>
  <c r="Y698" i="123"/>
  <c r="H697" i="123"/>
  <c r="Y697" i="123"/>
  <c r="Y696" i="123"/>
  <c r="H696" i="123"/>
  <c r="Y695" i="123"/>
  <c r="H695" i="123"/>
  <c r="Y694" i="123"/>
  <c r="H694" i="123"/>
  <c r="Y693" i="123"/>
  <c r="H693" i="123"/>
  <c r="L693" i="123"/>
  <c r="G693" i="123"/>
  <c r="Y692" i="123"/>
  <c r="H692" i="123"/>
  <c r="G692" i="123"/>
  <c r="L692" i="123"/>
  <c r="Y691" i="123"/>
  <c r="H691" i="123"/>
  <c r="G691" i="123"/>
  <c r="L691" i="123"/>
  <c r="H690" i="123"/>
  <c r="Y690" i="123"/>
  <c r="G690" i="123"/>
  <c r="L690" i="123"/>
  <c r="Y689" i="123"/>
  <c r="H689" i="123"/>
  <c r="H688" i="123"/>
  <c r="Y688" i="123"/>
  <c r="G688" i="123"/>
  <c r="L688" i="123"/>
  <c r="Y687" i="123"/>
  <c r="H687" i="123"/>
  <c r="G687" i="123"/>
  <c r="L687" i="123"/>
  <c r="H686" i="123"/>
  <c r="Y686" i="123"/>
  <c r="L686" i="123"/>
  <c r="G686" i="123"/>
  <c r="Y685" i="123"/>
  <c r="H685" i="123"/>
  <c r="G685" i="123"/>
  <c r="L685" i="123"/>
  <c r="Y684" i="123"/>
  <c r="H684" i="123"/>
  <c r="L684" i="123"/>
  <c r="G684" i="123"/>
  <c r="H683" i="123"/>
  <c r="Y683" i="123"/>
  <c r="G683" i="123"/>
  <c r="L683" i="123"/>
  <c r="Y682" i="123"/>
  <c r="H682" i="123"/>
  <c r="L682" i="123"/>
  <c r="G682" i="123"/>
  <c r="H681" i="123"/>
  <c r="Y681" i="123"/>
  <c r="L681" i="123"/>
  <c r="G681" i="123"/>
  <c r="Y680" i="123"/>
  <c r="H680" i="123"/>
  <c r="G680" i="123"/>
  <c r="L680" i="123"/>
  <c r="H679" i="123"/>
  <c r="Y679" i="123"/>
  <c r="G679" i="123"/>
  <c r="L679" i="123"/>
  <c r="Y678" i="123"/>
  <c r="H678" i="123"/>
  <c r="G678" i="123"/>
  <c r="L678" i="123"/>
  <c r="H677" i="123"/>
  <c r="Y677" i="123"/>
  <c r="L677" i="123"/>
  <c r="G677" i="123"/>
  <c r="H676" i="123"/>
  <c r="Y676" i="123"/>
  <c r="L676" i="123"/>
  <c r="G676" i="123"/>
  <c r="H675" i="123"/>
  <c r="Y675" i="123"/>
  <c r="G675" i="123"/>
  <c r="L675" i="123"/>
  <c r="H674" i="123"/>
  <c r="Y674" i="123"/>
  <c r="L674" i="123"/>
  <c r="G674" i="123"/>
  <c r="Y673" i="123"/>
  <c r="H673" i="123"/>
  <c r="L673" i="123"/>
  <c r="G673" i="123"/>
  <c r="H672" i="123"/>
  <c r="Y672" i="123"/>
  <c r="G672" i="123"/>
  <c r="L672" i="123"/>
  <c r="Y671" i="123"/>
  <c r="H671" i="123"/>
  <c r="G671" i="123"/>
  <c r="L671" i="123"/>
  <c r="Y670" i="123"/>
  <c r="H670" i="123"/>
  <c r="L670" i="123"/>
  <c r="G670" i="123"/>
  <c r="Y669" i="123"/>
  <c r="H669" i="123"/>
  <c r="G669" i="123"/>
  <c r="L669" i="123"/>
  <c r="Y668" i="123"/>
  <c r="H668" i="123"/>
  <c r="G668" i="123"/>
  <c r="L668" i="123"/>
  <c r="H667" i="123"/>
  <c r="Y667" i="123"/>
  <c r="G667" i="123"/>
  <c r="L667" i="123"/>
  <c r="Y666" i="123"/>
  <c r="H666" i="123"/>
  <c r="G666" i="123"/>
  <c r="L666" i="123"/>
  <c r="H665" i="123"/>
  <c r="Y665" i="123"/>
  <c r="L665" i="123"/>
  <c r="G665" i="123"/>
  <c r="H664" i="123"/>
  <c r="Y664" i="123"/>
  <c r="L664" i="123"/>
  <c r="G664" i="123"/>
  <c r="Y663" i="123"/>
  <c r="H663" i="123"/>
  <c r="G663" i="123"/>
  <c r="L663" i="123"/>
  <c r="H662" i="123"/>
  <c r="Y662" i="123"/>
  <c r="G662" i="123"/>
  <c r="L662" i="123"/>
  <c r="H661" i="123"/>
  <c r="Y661" i="123"/>
  <c r="G661" i="123"/>
  <c r="L661" i="123"/>
  <c r="H660" i="123"/>
  <c r="Y660" i="123"/>
  <c r="G660" i="123"/>
  <c r="L660" i="123"/>
  <c r="H659" i="123"/>
  <c r="Y659" i="123"/>
  <c r="L659" i="123"/>
  <c r="G659" i="123"/>
  <c r="H658" i="123"/>
  <c r="Y658" i="123"/>
  <c r="G658" i="123"/>
  <c r="L658" i="123"/>
  <c r="H657" i="123"/>
  <c r="Y657" i="123"/>
  <c r="G657" i="123"/>
  <c r="L657" i="123"/>
  <c r="Y656" i="123"/>
  <c r="H656" i="123"/>
  <c r="L656" i="123"/>
  <c r="G656" i="123"/>
  <c r="Y655" i="123"/>
  <c r="H655" i="123"/>
  <c r="G655" i="123"/>
  <c r="L655" i="123"/>
  <c r="Y654" i="123"/>
  <c r="H654" i="123"/>
  <c r="L654" i="123"/>
  <c r="G654" i="123"/>
  <c r="Y653" i="123"/>
  <c r="H653" i="123"/>
  <c r="G653" i="123"/>
  <c r="L653" i="123"/>
  <c r="H652" i="123"/>
  <c r="Y652" i="123"/>
  <c r="L652" i="123"/>
  <c r="G652" i="123"/>
  <c r="Y651" i="123"/>
  <c r="H651" i="123"/>
  <c r="G651" i="123"/>
  <c r="L651" i="123"/>
  <c r="H650" i="123"/>
  <c r="Y650" i="123"/>
  <c r="L650" i="123"/>
  <c r="G650" i="123"/>
  <c r="H649" i="123"/>
  <c r="Y649" i="123"/>
  <c r="G649" i="123"/>
  <c r="L649" i="123"/>
  <c r="H648" i="123"/>
  <c r="Y648" i="123"/>
  <c r="G648" i="123"/>
  <c r="L648" i="123"/>
  <c r="Y647" i="123"/>
  <c r="H647" i="123"/>
  <c r="G647" i="123"/>
  <c r="L647" i="123"/>
  <c r="Y646" i="123"/>
  <c r="H646" i="123"/>
  <c r="L646" i="123"/>
  <c r="G646" i="123"/>
  <c r="H645" i="123"/>
  <c r="Y645" i="123"/>
  <c r="L645" i="123"/>
  <c r="G645" i="123"/>
  <c r="H644" i="123"/>
  <c r="Y644" i="123"/>
  <c r="L644" i="123"/>
  <c r="G644" i="123"/>
  <c r="H643" i="123"/>
  <c r="Y643" i="123"/>
  <c r="L643" i="123"/>
  <c r="G643" i="123"/>
  <c r="H642" i="123"/>
  <c r="Y642" i="123"/>
  <c r="G642" i="123"/>
  <c r="L642" i="123"/>
  <c r="Y641" i="123"/>
  <c r="H641" i="123"/>
  <c r="G641" i="123"/>
  <c r="L641" i="123"/>
  <c r="Y640" i="123"/>
  <c r="H640" i="123"/>
  <c r="G640" i="123"/>
  <c r="L640" i="123"/>
  <c r="H639" i="123"/>
  <c r="Y639" i="123"/>
  <c r="L639" i="123"/>
  <c r="G639" i="123"/>
  <c r="H638" i="123"/>
  <c r="Y638" i="123"/>
  <c r="L638" i="123"/>
  <c r="G638" i="123"/>
  <c r="H637" i="123"/>
  <c r="Y637" i="123"/>
  <c r="L637" i="123"/>
  <c r="G637" i="123"/>
  <c r="H636" i="123"/>
  <c r="Y636" i="123"/>
  <c r="L636" i="123"/>
  <c r="G636" i="123"/>
  <c r="H635" i="123"/>
  <c r="Y635" i="123"/>
  <c r="L635" i="123"/>
  <c r="G635" i="123"/>
  <c r="Y634" i="123"/>
  <c r="H634" i="123"/>
  <c r="G634" i="123"/>
  <c r="L634" i="123"/>
  <c r="Y633" i="123"/>
  <c r="H633" i="123"/>
  <c r="L633" i="123"/>
  <c r="G633" i="123"/>
  <c r="Y632" i="123"/>
  <c r="H632" i="123"/>
  <c r="G632" i="123"/>
  <c r="L632" i="123"/>
  <c r="Y631" i="123"/>
  <c r="H631" i="123"/>
  <c r="G631" i="123"/>
  <c r="L631" i="123"/>
  <c r="Y630" i="123"/>
  <c r="H630" i="123"/>
  <c r="G630" i="123"/>
  <c r="L630" i="123"/>
  <c r="H629" i="123"/>
  <c r="Y629" i="123"/>
  <c r="L629" i="123"/>
  <c r="G629" i="123"/>
  <c r="H628" i="123"/>
  <c r="Y628" i="123"/>
  <c r="L628" i="123"/>
  <c r="G628" i="123"/>
  <c r="Y627" i="123"/>
  <c r="H627" i="123"/>
  <c r="L627" i="123"/>
  <c r="G627" i="123"/>
  <c r="H626" i="123"/>
  <c r="Y626" i="123"/>
  <c r="G626" i="123"/>
  <c r="L626" i="123"/>
  <c r="H625" i="123"/>
  <c r="Y625" i="123"/>
  <c r="L625" i="123"/>
  <c r="G625" i="123"/>
  <c r="H624" i="123"/>
  <c r="Y624" i="123"/>
  <c r="G624" i="123"/>
  <c r="L624" i="123"/>
  <c r="H623" i="123"/>
  <c r="Y623" i="123"/>
  <c r="L623" i="123"/>
  <c r="G623" i="123"/>
  <c r="Y622" i="123"/>
  <c r="H622" i="123"/>
  <c r="G622" i="123"/>
  <c r="L622" i="123"/>
  <c r="H621" i="123"/>
  <c r="Y621" i="123"/>
  <c r="G621" i="123"/>
  <c r="L621" i="123"/>
  <c r="Y620" i="123"/>
  <c r="H620" i="123"/>
  <c r="L620" i="123"/>
  <c r="G620" i="123"/>
  <c r="H619" i="123"/>
  <c r="Y619" i="123"/>
  <c r="G619" i="123"/>
  <c r="L619" i="123"/>
  <c r="H618" i="123"/>
  <c r="Y618" i="123"/>
  <c r="G618" i="123"/>
  <c r="L618" i="123"/>
  <c r="Y617" i="123"/>
  <c r="H617" i="123"/>
  <c r="G617" i="123"/>
  <c r="L617" i="123"/>
  <c r="Y616" i="123"/>
  <c r="H616" i="123"/>
  <c r="L616" i="123"/>
  <c r="G616" i="123"/>
  <c r="Y615" i="123"/>
  <c r="H615" i="123"/>
  <c r="L615" i="123"/>
  <c r="G615" i="123"/>
  <c r="H614" i="123"/>
  <c r="Y614" i="123"/>
  <c r="G614" i="123"/>
  <c r="L614" i="123"/>
  <c r="Y613" i="123"/>
  <c r="H613" i="123"/>
  <c r="G613" i="123"/>
  <c r="L613" i="123"/>
  <c r="Y612" i="123"/>
  <c r="H612" i="123"/>
  <c r="L612" i="123"/>
  <c r="G612" i="123"/>
  <c r="Y611" i="123"/>
  <c r="H611" i="123"/>
  <c r="G611" i="123"/>
  <c r="L611" i="123"/>
  <c r="H610" i="123"/>
  <c r="Y610" i="123"/>
  <c r="G610" i="123"/>
  <c r="L610" i="123"/>
  <c r="Y609" i="123"/>
  <c r="H609" i="123"/>
  <c r="G609" i="123"/>
  <c r="L609" i="123"/>
  <c r="H608" i="123"/>
  <c r="Y608" i="123"/>
  <c r="L608" i="123"/>
  <c r="G608" i="123"/>
  <c r="H607" i="123"/>
  <c r="Y607" i="123"/>
  <c r="L607" i="123"/>
  <c r="G607" i="123"/>
  <c r="Y606" i="123"/>
  <c r="H606" i="123"/>
  <c r="L606" i="123"/>
  <c r="G606" i="123"/>
  <c r="H605" i="123"/>
  <c r="Y605" i="123"/>
  <c r="L605" i="123"/>
  <c r="G605" i="123"/>
  <c r="Y604" i="123"/>
  <c r="H604" i="123"/>
  <c r="G604" i="123"/>
  <c r="L604" i="123"/>
  <c r="Y603" i="123"/>
  <c r="H603" i="123"/>
  <c r="L603" i="123"/>
  <c r="G603" i="123"/>
  <c r="Y602" i="123"/>
  <c r="H602" i="123"/>
  <c r="G602" i="123"/>
  <c r="L602" i="123"/>
  <c r="H601" i="123"/>
  <c r="Y601" i="123"/>
  <c r="G601" i="123"/>
  <c r="L601" i="123"/>
  <c r="Y600" i="123"/>
  <c r="H600" i="123"/>
  <c r="G600" i="123"/>
  <c r="L600" i="123"/>
  <c r="Y599" i="123"/>
  <c r="H599" i="123"/>
  <c r="G599" i="123"/>
  <c r="L599" i="123"/>
  <c r="Y598" i="123"/>
  <c r="H598" i="123"/>
  <c r="L598" i="123"/>
  <c r="G598" i="123"/>
  <c r="Y597" i="123"/>
  <c r="H597" i="123"/>
  <c r="L597" i="123"/>
  <c r="G597" i="123"/>
  <c r="H596" i="123"/>
  <c r="Y596" i="123"/>
  <c r="L596" i="123"/>
  <c r="G596" i="123"/>
  <c r="H595" i="123"/>
  <c r="Y595" i="123"/>
  <c r="L595" i="123"/>
  <c r="G595" i="123"/>
  <c r="H594" i="123"/>
  <c r="Y594" i="123"/>
  <c r="L594" i="123"/>
  <c r="G594" i="123"/>
  <c r="Y593" i="123"/>
  <c r="H593" i="123"/>
  <c r="L593" i="123"/>
  <c r="G593" i="123"/>
  <c r="H592" i="123"/>
  <c r="Y592" i="123"/>
  <c r="L592" i="123"/>
  <c r="G592" i="123"/>
  <c r="H591" i="123"/>
  <c r="Y591" i="123"/>
  <c r="L591" i="123"/>
  <c r="G591" i="123"/>
  <c r="H590" i="123"/>
  <c r="Y590" i="123"/>
  <c r="G590" i="123"/>
  <c r="L590" i="123"/>
  <c r="H589" i="123"/>
  <c r="Y589" i="123"/>
  <c r="L589" i="123"/>
  <c r="G589" i="123"/>
  <c r="Y588" i="123"/>
  <c r="H588" i="123"/>
  <c r="L588" i="123"/>
  <c r="G588" i="123"/>
  <c r="Y587" i="123"/>
  <c r="H587" i="123"/>
  <c r="L587" i="123"/>
  <c r="G587" i="123"/>
  <c r="H586" i="123"/>
  <c r="Y586" i="123"/>
  <c r="L586" i="123"/>
  <c r="G586" i="123"/>
  <c r="H585" i="123"/>
  <c r="Y585" i="123"/>
  <c r="L585" i="123"/>
  <c r="G585" i="123"/>
  <c r="Y584" i="123"/>
  <c r="H584" i="123"/>
  <c r="G584" i="123"/>
  <c r="L584" i="123"/>
  <c r="Y583" i="123"/>
  <c r="H583" i="123"/>
  <c r="G583" i="123"/>
  <c r="L583" i="123"/>
  <c r="H582" i="123"/>
  <c r="Y582" i="123"/>
  <c r="G582" i="123"/>
  <c r="L582" i="123"/>
  <c r="Y581" i="123"/>
  <c r="H581" i="123"/>
  <c r="G581" i="123"/>
  <c r="L581" i="123"/>
  <c r="Y580" i="123"/>
  <c r="H580" i="123"/>
  <c r="G580" i="123"/>
  <c r="L580" i="123"/>
  <c r="Y579" i="123"/>
  <c r="H579" i="123"/>
  <c r="G579" i="123"/>
  <c r="L579" i="123"/>
  <c r="H578" i="123"/>
  <c r="Y578" i="123"/>
  <c r="L578" i="123"/>
  <c r="G578" i="123"/>
  <c r="H577" i="123"/>
  <c r="Y577" i="123"/>
  <c r="L577" i="123"/>
  <c r="G577" i="123"/>
  <c r="Y576" i="123"/>
  <c r="H576" i="123"/>
  <c r="G576" i="123"/>
  <c r="L576" i="123"/>
  <c r="H575" i="123"/>
  <c r="Y575" i="123"/>
  <c r="L575" i="123"/>
  <c r="G575" i="123"/>
  <c r="H574" i="123"/>
  <c r="Y574" i="123"/>
  <c r="L574" i="123"/>
  <c r="G574" i="123"/>
  <c r="Y573" i="123"/>
  <c r="H573" i="123"/>
  <c r="G573" i="123"/>
  <c r="L573" i="123"/>
  <c r="H572" i="123"/>
  <c r="Y572" i="123"/>
  <c r="L572" i="123"/>
  <c r="G572" i="123"/>
  <c r="Y571" i="123"/>
  <c r="H571" i="123"/>
  <c r="G571" i="123"/>
  <c r="L571" i="123"/>
  <c r="H570" i="123"/>
  <c r="Y570" i="123"/>
  <c r="L570" i="123"/>
  <c r="G570" i="123"/>
  <c r="H569" i="123"/>
  <c r="Y569" i="123"/>
  <c r="L569" i="123"/>
  <c r="G569" i="123"/>
  <c r="H568" i="123"/>
  <c r="Y568" i="123"/>
  <c r="G568" i="123"/>
  <c r="L568" i="123"/>
  <c r="Y567" i="123"/>
  <c r="H567" i="123"/>
  <c r="L567" i="123"/>
  <c r="G567" i="123"/>
  <c r="Y566" i="123"/>
  <c r="H566" i="123"/>
  <c r="G566" i="123"/>
  <c r="L566" i="123"/>
  <c r="Y565" i="123"/>
  <c r="H565" i="123"/>
  <c r="G565" i="123"/>
  <c r="L565" i="123"/>
  <c r="Y564" i="123"/>
  <c r="H564" i="123"/>
  <c r="G564" i="123"/>
  <c r="L564" i="123"/>
  <c r="Y563" i="123"/>
  <c r="H563" i="123"/>
  <c r="L563" i="123"/>
  <c r="G563" i="123"/>
  <c r="Y562" i="123"/>
  <c r="H562" i="123"/>
  <c r="G562" i="123"/>
  <c r="L562" i="123"/>
  <c r="Y561" i="123"/>
  <c r="H561" i="123"/>
  <c r="L561" i="123"/>
  <c r="G561" i="123"/>
  <c r="Y560" i="123"/>
  <c r="H560" i="123"/>
  <c r="G560" i="123"/>
  <c r="L560" i="123"/>
  <c r="H559" i="123"/>
  <c r="Y559" i="123"/>
  <c r="G559" i="123"/>
  <c r="L559" i="123"/>
  <c r="H558" i="123"/>
  <c r="Y558" i="123"/>
  <c r="G558" i="123"/>
  <c r="L558" i="123"/>
  <c r="Y557" i="123"/>
  <c r="H557" i="123"/>
  <c r="G557" i="123"/>
  <c r="L557" i="123"/>
  <c r="H556" i="123"/>
  <c r="Y556" i="123"/>
  <c r="G556" i="123"/>
  <c r="L556" i="123"/>
  <c r="H555" i="123"/>
  <c r="Y555" i="123"/>
  <c r="G555" i="123"/>
  <c r="L555" i="123"/>
  <c r="H554" i="123"/>
  <c r="Y554" i="123"/>
  <c r="G554" i="123"/>
  <c r="L554" i="123"/>
  <c r="H553" i="123"/>
  <c r="Y553" i="123"/>
  <c r="G553" i="123"/>
  <c r="L553" i="123"/>
  <c r="H552" i="123"/>
  <c r="Y552" i="123"/>
  <c r="L552" i="123"/>
  <c r="G552" i="123"/>
  <c r="H551" i="123"/>
  <c r="Y551" i="123"/>
  <c r="L551" i="123"/>
  <c r="G551" i="123"/>
  <c r="H550" i="123"/>
  <c r="Y550" i="123"/>
  <c r="G550" i="123"/>
  <c r="L550" i="123"/>
  <c r="H549" i="123"/>
  <c r="Y549" i="123"/>
  <c r="G549" i="123"/>
  <c r="L549" i="123"/>
  <c r="H548" i="123"/>
  <c r="Y548" i="123"/>
  <c r="L548" i="123"/>
  <c r="G548" i="123"/>
  <c r="H547" i="123"/>
  <c r="Y547" i="123"/>
  <c r="G547" i="123"/>
  <c r="L547" i="123"/>
  <c r="H546" i="123"/>
  <c r="Y546" i="123"/>
  <c r="G546" i="123"/>
  <c r="L546" i="123"/>
  <c r="Y545" i="123"/>
  <c r="H545" i="123"/>
  <c r="G545" i="123"/>
  <c r="L545" i="123"/>
  <c r="Y544" i="123"/>
  <c r="H544" i="123"/>
  <c r="L544" i="123"/>
  <c r="G544" i="123"/>
  <c r="Y543" i="123"/>
  <c r="H543" i="123"/>
  <c r="G543" i="123"/>
  <c r="L543" i="123"/>
  <c r="Y542" i="123"/>
  <c r="H542" i="123"/>
  <c r="G542" i="123"/>
  <c r="L542" i="123"/>
  <c r="Y541" i="123"/>
  <c r="H541" i="123"/>
  <c r="G541" i="123"/>
  <c r="L541" i="123"/>
  <c r="Y540" i="123"/>
  <c r="H540" i="123"/>
  <c r="L540" i="123"/>
  <c r="G540" i="123"/>
  <c r="H539" i="123"/>
  <c r="Y539" i="123"/>
  <c r="L539" i="123"/>
  <c r="G539" i="123"/>
  <c r="H538" i="123"/>
  <c r="Y538" i="123"/>
  <c r="L538" i="123"/>
  <c r="G538" i="123"/>
  <c r="H537" i="123"/>
  <c r="Y537" i="123"/>
  <c r="G537" i="123"/>
  <c r="L537" i="123"/>
  <c r="Y536" i="123"/>
  <c r="H536" i="123"/>
  <c r="G536" i="123"/>
  <c r="L536" i="123"/>
  <c r="Y535" i="123"/>
  <c r="H535" i="123"/>
  <c r="L535" i="123"/>
  <c r="G535" i="123"/>
  <c r="Y534" i="123"/>
  <c r="H534" i="123"/>
  <c r="L534" i="123"/>
  <c r="G534" i="123"/>
  <c r="Y533" i="123"/>
  <c r="H533" i="123"/>
  <c r="G533" i="123"/>
  <c r="L533" i="123"/>
  <c r="Y532" i="123"/>
  <c r="H532" i="123"/>
  <c r="L532" i="123"/>
  <c r="G532" i="123"/>
  <c r="H531" i="123"/>
  <c r="Y531" i="123"/>
  <c r="L531" i="123"/>
  <c r="G531" i="123"/>
  <c r="Y530" i="123"/>
  <c r="H530" i="123"/>
  <c r="L530" i="123"/>
  <c r="G530" i="123"/>
  <c r="Y529" i="123"/>
  <c r="H529" i="123"/>
  <c r="L529" i="123"/>
  <c r="G529" i="123"/>
  <c r="Y528" i="123"/>
  <c r="H528" i="123"/>
  <c r="G528" i="123"/>
  <c r="L528" i="123"/>
  <c r="Y527" i="123"/>
  <c r="H527" i="123"/>
  <c r="L527" i="123"/>
  <c r="G527" i="123"/>
  <c r="Y526" i="123"/>
  <c r="H526" i="123"/>
  <c r="L526" i="123"/>
  <c r="G526" i="123"/>
  <c r="Y525" i="123"/>
  <c r="H525" i="123"/>
  <c r="G525" i="123"/>
  <c r="L525" i="123"/>
  <c r="H524" i="123"/>
  <c r="Y524" i="123"/>
  <c r="G524" i="123"/>
  <c r="L524" i="123"/>
  <c r="H523" i="123"/>
  <c r="Y523" i="123"/>
  <c r="G523" i="123"/>
  <c r="L523" i="123"/>
  <c r="H522" i="123"/>
  <c r="Y522" i="123"/>
  <c r="L522" i="123"/>
  <c r="G522" i="123"/>
  <c r="Y521" i="123"/>
  <c r="H521" i="123"/>
  <c r="G521" i="123"/>
  <c r="L521" i="123"/>
  <c r="Y520" i="123"/>
  <c r="H520" i="123"/>
  <c r="L520" i="123"/>
  <c r="G520" i="123"/>
  <c r="H519" i="123"/>
  <c r="Y519" i="123"/>
  <c r="G519" i="123"/>
  <c r="L519" i="123"/>
  <c r="H518" i="123"/>
  <c r="Y518" i="123"/>
  <c r="L518" i="123"/>
  <c r="G518" i="123"/>
  <c r="H517" i="123"/>
  <c r="Y517" i="123"/>
  <c r="G517" i="123"/>
  <c r="L517" i="123"/>
  <c r="Y516" i="123"/>
  <c r="H516" i="123"/>
  <c r="G516" i="123"/>
  <c r="L516" i="123"/>
  <c r="Y515" i="123"/>
  <c r="H515" i="123"/>
  <c r="G515" i="123"/>
  <c r="L515" i="123"/>
  <c r="Y514" i="123"/>
  <c r="H514" i="123"/>
  <c r="L514" i="123"/>
  <c r="G514" i="123"/>
  <c r="H513" i="123"/>
  <c r="Y513" i="123"/>
  <c r="G513" i="123"/>
  <c r="L513" i="123"/>
  <c r="H512" i="123"/>
  <c r="Y512" i="123"/>
  <c r="G512" i="123"/>
  <c r="L512" i="123"/>
  <c r="H511" i="123"/>
  <c r="Y511" i="123"/>
  <c r="G511" i="123"/>
  <c r="L511" i="123"/>
  <c r="Y510" i="123"/>
  <c r="H510" i="123"/>
  <c r="L510" i="123"/>
  <c r="G510" i="123"/>
  <c r="Y509" i="123"/>
  <c r="H509" i="123"/>
  <c r="G509" i="123"/>
  <c r="L509" i="123"/>
  <c r="Y508" i="123"/>
  <c r="H508" i="123"/>
  <c r="G508" i="123"/>
  <c r="L508" i="123"/>
  <c r="H507" i="123"/>
  <c r="Y507" i="123"/>
  <c r="Y506" i="123"/>
  <c r="H506" i="123"/>
  <c r="G506" i="123"/>
  <c r="L506" i="123"/>
  <c r="H505" i="123"/>
  <c r="Y505" i="123"/>
  <c r="L505" i="123"/>
  <c r="G505" i="123"/>
  <c r="Y504" i="123"/>
  <c r="H504" i="123"/>
  <c r="L504" i="123"/>
  <c r="G504" i="123"/>
  <c r="Y503" i="123"/>
  <c r="H503" i="123"/>
  <c r="L503" i="123"/>
  <c r="G503" i="123"/>
  <c r="Y502" i="123"/>
  <c r="H502" i="123"/>
  <c r="L502" i="123"/>
  <c r="G502" i="123"/>
  <c r="Y501" i="123"/>
  <c r="H501" i="123"/>
  <c r="G501" i="123"/>
  <c r="L501" i="123"/>
  <c r="Y500" i="123"/>
  <c r="H500" i="123"/>
  <c r="L500" i="123"/>
  <c r="G500" i="123"/>
  <c r="Y499" i="123"/>
  <c r="H499" i="123"/>
  <c r="L499" i="123"/>
  <c r="G499" i="123"/>
  <c r="Y498" i="123"/>
  <c r="H498" i="123"/>
  <c r="L498" i="123"/>
  <c r="G498" i="123"/>
  <c r="Y497" i="123"/>
  <c r="H497" i="123"/>
  <c r="L497" i="123"/>
  <c r="G497" i="123"/>
  <c r="Y496" i="123"/>
  <c r="H496" i="123"/>
  <c r="G496" i="123"/>
  <c r="L496" i="123"/>
  <c r="Y495" i="123"/>
  <c r="H495" i="123"/>
  <c r="G495" i="123"/>
  <c r="L495" i="123"/>
  <c r="Y494" i="123"/>
  <c r="H494" i="123"/>
  <c r="G494" i="123"/>
  <c r="L494" i="123"/>
  <c r="Y493" i="123"/>
  <c r="H493" i="123"/>
  <c r="L493" i="123"/>
  <c r="G493" i="123"/>
  <c r="H492" i="123"/>
  <c r="Y492" i="123"/>
  <c r="L492" i="123"/>
  <c r="G492" i="123"/>
  <c r="Y491" i="123"/>
  <c r="H491" i="123"/>
  <c r="G491" i="123"/>
  <c r="L491" i="123"/>
  <c r="Y490" i="123"/>
  <c r="H490" i="123"/>
  <c r="L490" i="123"/>
  <c r="G490" i="123"/>
  <c r="Y489" i="123"/>
  <c r="H489" i="123"/>
  <c r="G489" i="123"/>
  <c r="L489" i="123"/>
  <c r="Y488" i="123"/>
  <c r="H488" i="123"/>
  <c r="G488" i="123"/>
  <c r="L488" i="123"/>
  <c r="Y487" i="123"/>
  <c r="H487" i="123"/>
  <c r="G487" i="123"/>
  <c r="L487" i="123"/>
  <c r="Y486" i="123"/>
  <c r="H486" i="123"/>
  <c r="G486" i="123"/>
  <c r="L486" i="123"/>
  <c r="Y485" i="123"/>
  <c r="H485" i="123"/>
  <c r="G485" i="123"/>
  <c r="L485" i="123"/>
  <c r="Y484" i="123"/>
  <c r="H484" i="123"/>
  <c r="L484" i="123"/>
  <c r="G484" i="123"/>
  <c r="H483" i="123"/>
  <c r="Y483" i="123"/>
  <c r="L483" i="123"/>
  <c r="G483" i="123"/>
  <c r="H482" i="123"/>
  <c r="Y482" i="123"/>
  <c r="L482" i="123"/>
  <c r="G482" i="123"/>
  <c r="Y481" i="123"/>
  <c r="H481" i="123"/>
  <c r="L481" i="123"/>
  <c r="G481" i="123"/>
  <c r="H480" i="123"/>
  <c r="Y480" i="123"/>
  <c r="L480" i="123"/>
  <c r="G480" i="123"/>
  <c r="Y479" i="123"/>
  <c r="H479" i="123"/>
  <c r="G479" i="123"/>
  <c r="L479" i="123"/>
  <c r="Y478" i="123"/>
  <c r="H478" i="123"/>
  <c r="L478" i="123"/>
  <c r="G478" i="123"/>
  <c r="Y477" i="123"/>
  <c r="H477" i="123"/>
  <c r="G477" i="123"/>
  <c r="L477" i="123"/>
  <c r="Y476" i="123"/>
  <c r="H476" i="123"/>
  <c r="G476" i="123"/>
  <c r="L476" i="123"/>
  <c r="Y475" i="123"/>
  <c r="H475" i="123"/>
  <c r="G475" i="123"/>
  <c r="L475" i="123"/>
  <c r="Y474" i="123"/>
  <c r="H474" i="123"/>
  <c r="L474" i="123"/>
  <c r="G474" i="123"/>
  <c r="Y473" i="123"/>
  <c r="H473" i="123"/>
  <c r="L473" i="123"/>
  <c r="G473" i="123"/>
  <c r="Y472" i="123"/>
  <c r="H472" i="123"/>
  <c r="G472" i="123"/>
  <c r="L472" i="123"/>
  <c r="Y471" i="123"/>
  <c r="H471" i="123"/>
  <c r="G471" i="123"/>
  <c r="L471" i="123"/>
  <c r="Y470" i="123"/>
  <c r="H470" i="123"/>
  <c r="G470" i="123"/>
  <c r="L470" i="123"/>
  <c r="Y469" i="123"/>
  <c r="H469" i="123"/>
  <c r="L469" i="123"/>
  <c r="G469" i="123"/>
  <c r="Y468" i="123"/>
  <c r="H468" i="123"/>
  <c r="G468" i="123"/>
  <c r="L468" i="123"/>
  <c r="Y467" i="123"/>
  <c r="H467" i="123"/>
  <c r="G467" i="123"/>
  <c r="L467" i="123"/>
  <c r="Y466" i="123"/>
  <c r="H466" i="123"/>
  <c r="G466" i="123"/>
  <c r="L466" i="123"/>
  <c r="H465" i="123"/>
  <c r="Y465" i="123"/>
  <c r="G465" i="123"/>
  <c r="L465" i="123"/>
  <c r="Y464" i="123"/>
  <c r="H464" i="123"/>
  <c r="G464" i="123"/>
  <c r="L464" i="123"/>
  <c r="H463" i="123"/>
  <c r="Y463" i="123"/>
  <c r="L463" i="123"/>
  <c r="G463" i="123"/>
  <c r="Y462" i="123"/>
  <c r="H462" i="123"/>
  <c r="G462" i="123"/>
  <c r="L462" i="123"/>
  <c r="Y461" i="123"/>
  <c r="H461" i="123"/>
  <c r="L461" i="123"/>
  <c r="G461" i="123"/>
  <c r="H460" i="123"/>
  <c r="Y460" i="123"/>
  <c r="L460" i="123"/>
  <c r="G460" i="123"/>
  <c r="H459" i="123"/>
  <c r="Y459" i="123"/>
  <c r="L459" i="123"/>
  <c r="G459" i="123"/>
  <c r="H458" i="123"/>
  <c r="Y458" i="123"/>
  <c r="L458" i="123"/>
  <c r="G458" i="123"/>
  <c r="Y457" i="123"/>
  <c r="H457" i="123"/>
  <c r="L457" i="123"/>
  <c r="G457" i="123"/>
  <c r="Y456" i="123"/>
  <c r="H456" i="123"/>
  <c r="G456" i="123"/>
  <c r="L456" i="123"/>
  <c r="Y455" i="123"/>
  <c r="H455" i="123"/>
  <c r="G455" i="123"/>
  <c r="L455" i="123"/>
  <c r="Y454" i="123"/>
  <c r="H454" i="123"/>
  <c r="L454" i="123"/>
  <c r="G454" i="123"/>
  <c r="Y453" i="123"/>
  <c r="H453" i="123"/>
  <c r="G453" i="123"/>
  <c r="L453" i="123"/>
  <c r="H452" i="123"/>
  <c r="Y452" i="123"/>
  <c r="L452" i="123"/>
  <c r="G452" i="123"/>
  <c r="Y451" i="123"/>
  <c r="H451" i="123"/>
  <c r="G451" i="123"/>
  <c r="L451" i="123"/>
  <c r="Y450" i="123"/>
  <c r="H450" i="123"/>
  <c r="L450" i="123"/>
  <c r="G450" i="123"/>
  <c r="Y449" i="123"/>
  <c r="H449" i="123"/>
  <c r="L449" i="123"/>
  <c r="G449" i="123"/>
  <c r="Y448" i="123"/>
  <c r="H448" i="123"/>
  <c r="G448" i="123"/>
  <c r="L448" i="123"/>
  <c r="H447" i="123"/>
  <c r="Y447" i="123"/>
  <c r="L447" i="123"/>
  <c r="G447" i="123"/>
  <c r="Y446" i="123"/>
  <c r="H446" i="123"/>
  <c r="G446" i="123"/>
  <c r="L446" i="123"/>
  <c r="Y445" i="123"/>
  <c r="H445" i="123"/>
  <c r="G445" i="123"/>
  <c r="L445" i="123"/>
  <c r="H444" i="123"/>
  <c r="Y444" i="123"/>
  <c r="L444" i="123"/>
  <c r="G444" i="123"/>
  <c r="Y443" i="123"/>
  <c r="H443" i="123"/>
  <c r="L443" i="123"/>
  <c r="G443" i="123"/>
  <c r="H442" i="123"/>
  <c r="Y442" i="123"/>
  <c r="L442" i="123"/>
  <c r="G442" i="123"/>
  <c r="Y441" i="123"/>
  <c r="H441" i="123"/>
  <c r="G441" i="123"/>
  <c r="L441" i="123"/>
  <c r="H440" i="123"/>
  <c r="Y440" i="123"/>
  <c r="L440" i="123"/>
  <c r="G440" i="123"/>
  <c r="H439" i="123"/>
  <c r="Y439" i="123"/>
  <c r="G439" i="123"/>
  <c r="L439" i="123"/>
  <c r="Y438" i="123"/>
  <c r="H438" i="123"/>
  <c r="L438" i="123"/>
  <c r="G438" i="123"/>
  <c r="H437" i="123"/>
  <c r="Y437" i="123"/>
  <c r="L437" i="123"/>
  <c r="G437" i="123"/>
  <c r="Y436" i="123"/>
  <c r="H436" i="123"/>
  <c r="L436" i="123"/>
  <c r="G436" i="123"/>
  <c r="Y435" i="123"/>
  <c r="H435" i="123"/>
  <c r="L435" i="123"/>
  <c r="G435" i="123"/>
  <c r="Y434" i="123"/>
  <c r="H434" i="123"/>
  <c r="G434" i="123"/>
  <c r="L434" i="123"/>
  <c r="H433" i="123"/>
  <c r="Y433" i="123"/>
  <c r="L433" i="123"/>
  <c r="G433" i="123"/>
  <c r="H432" i="123"/>
  <c r="Y432" i="123"/>
  <c r="G432" i="123"/>
  <c r="L432" i="123"/>
  <c r="Y431" i="123"/>
  <c r="H431" i="123"/>
  <c r="L431" i="123"/>
  <c r="G431" i="123"/>
  <c r="Y430" i="123"/>
  <c r="H430" i="123"/>
  <c r="G430" i="123"/>
  <c r="L430" i="123"/>
  <c r="Y429" i="123"/>
  <c r="H429" i="123"/>
  <c r="G429" i="123"/>
  <c r="L429" i="123"/>
  <c r="Y428" i="123"/>
  <c r="H428" i="123"/>
  <c r="L428" i="123"/>
  <c r="G428" i="123"/>
  <c r="H427" i="123"/>
  <c r="Y427" i="123"/>
  <c r="L427" i="123"/>
  <c r="G427" i="123"/>
  <c r="Y426" i="123"/>
  <c r="H426" i="123"/>
  <c r="L426" i="123"/>
  <c r="G426" i="123"/>
  <c r="Y425" i="123"/>
  <c r="H425" i="123"/>
  <c r="L425" i="123"/>
  <c r="G425" i="123"/>
  <c r="Y424" i="123"/>
  <c r="H424" i="123"/>
  <c r="L424" i="123"/>
  <c r="G424" i="123"/>
  <c r="Y423" i="123"/>
  <c r="H423" i="123"/>
  <c r="G423" i="123"/>
  <c r="L423" i="123"/>
  <c r="H422" i="123"/>
  <c r="Y422" i="123"/>
  <c r="L422" i="123"/>
  <c r="G422" i="123"/>
  <c r="Y421" i="123"/>
  <c r="H421" i="123"/>
  <c r="G421" i="123"/>
  <c r="L421" i="123"/>
  <c r="Y420" i="123"/>
  <c r="H420" i="123"/>
  <c r="G420" i="123"/>
  <c r="L420" i="123"/>
  <c r="Y419" i="123"/>
  <c r="H419" i="123"/>
  <c r="G419" i="123"/>
  <c r="L419" i="123"/>
  <c r="Y418" i="123"/>
  <c r="H418" i="123"/>
  <c r="L418" i="123"/>
  <c r="G418" i="123"/>
  <c r="Y417" i="123"/>
  <c r="H417" i="123"/>
  <c r="L417" i="123"/>
  <c r="G417" i="123"/>
  <c r="Y416" i="123"/>
  <c r="H416" i="123"/>
  <c r="L416" i="123"/>
  <c r="G416" i="123"/>
  <c r="H415" i="123"/>
  <c r="Y415" i="123"/>
  <c r="G415" i="123"/>
  <c r="L415" i="123"/>
  <c r="Y414" i="123"/>
  <c r="H414" i="123"/>
  <c r="G414" i="123"/>
  <c r="L414" i="123"/>
  <c r="Y413" i="123"/>
  <c r="H413" i="123"/>
  <c r="Y412" i="123"/>
  <c r="H412" i="123"/>
  <c r="L412" i="123"/>
  <c r="G412" i="123"/>
  <c r="Y411" i="123"/>
  <c r="H411" i="123"/>
  <c r="L411" i="123"/>
  <c r="G411" i="123"/>
  <c r="Y410" i="123"/>
  <c r="H410" i="123"/>
  <c r="L410" i="123"/>
  <c r="G410" i="123"/>
  <c r="Y409" i="123"/>
  <c r="H409" i="123"/>
  <c r="G409" i="123"/>
  <c r="L409" i="123"/>
  <c r="Y408" i="123"/>
  <c r="H408" i="123"/>
  <c r="L408" i="123"/>
  <c r="G408" i="123"/>
  <c r="Y407" i="123"/>
  <c r="H407" i="123"/>
  <c r="G407" i="123"/>
  <c r="L407" i="123"/>
  <c r="H406" i="123"/>
  <c r="Y406" i="123"/>
  <c r="L406" i="123"/>
  <c r="G406" i="123"/>
  <c r="Y405" i="123"/>
  <c r="H405" i="123"/>
  <c r="G405" i="123"/>
  <c r="L405" i="123"/>
  <c r="H404" i="123"/>
  <c r="Y404" i="123"/>
  <c r="L404" i="123"/>
  <c r="G404" i="123"/>
  <c r="Y403" i="123"/>
  <c r="H403" i="123"/>
  <c r="G403" i="123"/>
  <c r="L403" i="123"/>
  <c r="Y402" i="123"/>
  <c r="H402" i="123"/>
  <c r="L402" i="123"/>
  <c r="G402" i="123"/>
  <c r="H401" i="123"/>
  <c r="Y401" i="123"/>
  <c r="G401" i="123"/>
  <c r="L401" i="123"/>
  <c r="H400" i="123"/>
  <c r="Y400" i="123"/>
  <c r="G400" i="123"/>
  <c r="L400" i="123"/>
  <c r="H399" i="123"/>
  <c r="Y399" i="123"/>
  <c r="G399" i="123"/>
  <c r="L399" i="123"/>
  <c r="H398" i="123"/>
  <c r="Y398" i="123"/>
  <c r="G398" i="123"/>
  <c r="L398" i="123"/>
  <c r="H397" i="123"/>
  <c r="Y397" i="123"/>
  <c r="G397" i="123"/>
  <c r="L397" i="123"/>
  <c r="Y396" i="123"/>
  <c r="H396" i="123"/>
  <c r="L396" i="123"/>
  <c r="G396" i="123"/>
  <c r="Y395" i="123"/>
  <c r="H395" i="123"/>
  <c r="L395" i="123"/>
  <c r="G395" i="123"/>
  <c r="Y394" i="123"/>
  <c r="H394" i="123"/>
  <c r="L394" i="123"/>
  <c r="G394" i="123"/>
  <c r="Y393" i="123"/>
  <c r="H393" i="123"/>
  <c r="G393" i="123"/>
  <c r="L393" i="123"/>
  <c r="Y392" i="123"/>
  <c r="H392" i="123"/>
  <c r="L392" i="123"/>
  <c r="G392" i="123"/>
  <c r="Y391" i="123"/>
  <c r="H391" i="123"/>
  <c r="L391" i="123"/>
  <c r="G391" i="123"/>
  <c r="Y390" i="123"/>
  <c r="H390" i="123"/>
  <c r="G390" i="123"/>
  <c r="L390" i="123"/>
  <c r="Y389" i="123"/>
  <c r="H389" i="123"/>
  <c r="L389" i="123"/>
  <c r="G389" i="123"/>
  <c r="Y388" i="123"/>
  <c r="H388" i="123"/>
  <c r="G388" i="123"/>
  <c r="L388" i="123"/>
  <c r="H387" i="123"/>
  <c r="Y387" i="123"/>
  <c r="L387" i="123"/>
  <c r="G387" i="123"/>
  <c r="Y386" i="123"/>
  <c r="H386" i="123"/>
  <c r="G386" i="123"/>
  <c r="L386" i="123"/>
  <c r="Y385" i="123"/>
  <c r="H385" i="123"/>
  <c r="L385" i="123"/>
  <c r="G385" i="123"/>
  <c r="Y384" i="123"/>
  <c r="H384" i="123"/>
  <c r="G384" i="123"/>
  <c r="L384" i="123"/>
  <c r="H383" i="123"/>
  <c r="Y383" i="123"/>
  <c r="L383" i="123"/>
  <c r="G383" i="123"/>
  <c r="Y382" i="123"/>
  <c r="H382" i="123"/>
  <c r="G382" i="123"/>
  <c r="L382" i="123"/>
  <c r="Y381" i="123"/>
  <c r="H381" i="123"/>
  <c r="L381" i="123"/>
  <c r="G381" i="123"/>
  <c r="Y380" i="123"/>
  <c r="H380" i="123"/>
  <c r="L380" i="123"/>
  <c r="G380" i="123"/>
  <c r="Y379" i="123"/>
  <c r="H379" i="123"/>
  <c r="G379" i="123"/>
  <c r="L379" i="123"/>
  <c r="H378" i="123"/>
  <c r="Y378" i="123"/>
  <c r="G378" i="123"/>
  <c r="L378" i="123"/>
  <c r="Y377" i="123"/>
  <c r="H377" i="123"/>
  <c r="G377" i="123"/>
  <c r="L377" i="123"/>
  <c r="Y376" i="123"/>
  <c r="H376" i="123"/>
  <c r="G376" i="123"/>
  <c r="L376" i="123"/>
  <c r="Y375" i="123"/>
  <c r="H375" i="123"/>
  <c r="G375" i="123"/>
  <c r="L375" i="123"/>
  <c r="Y374" i="123"/>
  <c r="H374" i="123"/>
  <c r="L374" i="123"/>
  <c r="G374" i="123"/>
  <c r="H373" i="123"/>
  <c r="Y373" i="123"/>
  <c r="G373" i="123"/>
  <c r="L373" i="123"/>
  <c r="Y372" i="123"/>
  <c r="H372" i="123"/>
  <c r="L372" i="123"/>
  <c r="G372" i="123"/>
  <c r="Y371" i="123"/>
  <c r="H371" i="123"/>
  <c r="L371" i="123"/>
  <c r="G371" i="123"/>
  <c r="H370" i="123"/>
  <c r="Y370" i="123"/>
  <c r="G370" i="123"/>
  <c r="L370" i="123"/>
  <c r="H369" i="123"/>
  <c r="Y369" i="123"/>
  <c r="G369" i="123"/>
  <c r="L369" i="123"/>
  <c r="Y368" i="123"/>
  <c r="H368" i="123"/>
  <c r="L368" i="123"/>
  <c r="G368" i="123"/>
  <c r="Y367" i="123"/>
  <c r="H367" i="123"/>
  <c r="G367" i="123"/>
  <c r="L367" i="123"/>
  <c r="Y366" i="123"/>
  <c r="H366" i="123"/>
  <c r="G366" i="123"/>
  <c r="L366" i="123"/>
  <c r="Y365" i="123"/>
  <c r="H365" i="123"/>
  <c r="L365" i="123"/>
  <c r="G365" i="123"/>
  <c r="H364" i="123"/>
  <c r="Y364" i="123"/>
  <c r="G364" i="123"/>
  <c r="L364" i="123"/>
  <c r="H363" i="123"/>
  <c r="Y363" i="123"/>
  <c r="L363" i="123"/>
  <c r="G363" i="123"/>
  <c r="Y362" i="123"/>
  <c r="H362" i="123"/>
  <c r="L362" i="123"/>
  <c r="G362" i="123"/>
  <c r="H361" i="123"/>
  <c r="Y361" i="123"/>
  <c r="L361" i="123"/>
  <c r="G361" i="123"/>
  <c r="Y360" i="123"/>
  <c r="H360" i="123"/>
  <c r="L360" i="123"/>
  <c r="G360" i="123"/>
  <c r="Y359" i="123"/>
  <c r="H359" i="123"/>
  <c r="G359" i="123"/>
  <c r="L359" i="123"/>
  <c r="H358" i="123"/>
  <c r="Y358" i="123"/>
  <c r="G358" i="123"/>
  <c r="L358" i="123"/>
  <c r="H357" i="123"/>
  <c r="Y357" i="123"/>
  <c r="L357" i="123"/>
  <c r="G357" i="123"/>
  <c r="Y356" i="123"/>
  <c r="H356" i="123"/>
  <c r="L356" i="123"/>
  <c r="G356" i="123"/>
  <c r="H355" i="123"/>
  <c r="Y355" i="123"/>
  <c r="L355" i="123"/>
  <c r="G355" i="123"/>
  <c r="H354" i="123"/>
  <c r="Y354" i="123"/>
  <c r="L354" i="123"/>
  <c r="G354" i="123"/>
  <c r="Y353" i="123"/>
  <c r="H353" i="123"/>
  <c r="G353" i="123"/>
  <c r="L353" i="123"/>
  <c r="H352" i="123"/>
  <c r="Y352" i="123"/>
  <c r="L352" i="123"/>
  <c r="G352" i="123"/>
  <c r="H351" i="123"/>
  <c r="Y351" i="123"/>
  <c r="L351" i="123"/>
  <c r="G351" i="123"/>
  <c r="Y350" i="123"/>
  <c r="H350" i="123"/>
  <c r="G350" i="123"/>
  <c r="L350" i="123"/>
  <c r="Y349" i="123"/>
  <c r="H349" i="123"/>
  <c r="L349" i="123"/>
  <c r="G349" i="123"/>
  <c r="Y348" i="123"/>
  <c r="H348" i="123"/>
  <c r="L348" i="123"/>
  <c r="G348" i="123"/>
  <c r="H347" i="123"/>
  <c r="Y347" i="123"/>
  <c r="G347" i="123"/>
  <c r="L347" i="123"/>
  <c r="Y346" i="123"/>
  <c r="H346" i="123"/>
  <c r="G346" i="123"/>
  <c r="L346" i="123"/>
  <c r="Y345" i="123"/>
  <c r="H345" i="123"/>
  <c r="L345" i="123"/>
  <c r="G345" i="123"/>
  <c r="Y344" i="123"/>
  <c r="H344" i="123"/>
  <c r="G344" i="123"/>
  <c r="L344" i="123"/>
  <c r="H343" i="123"/>
  <c r="Y343" i="123"/>
  <c r="L343" i="123"/>
  <c r="G343" i="123"/>
  <c r="Y342" i="123"/>
  <c r="H342" i="123"/>
  <c r="G342" i="123"/>
  <c r="L342" i="123"/>
  <c r="Y341" i="123"/>
  <c r="H341" i="123"/>
  <c r="L341" i="123"/>
  <c r="G341" i="123"/>
  <c r="Y340" i="123"/>
  <c r="H340" i="123"/>
  <c r="G340" i="123"/>
  <c r="L340" i="123"/>
  <c r="Y339" i="123"/>
  <c r="H339" i="123"/>
  <c r="G339" i="123"/>
  <c r="L339" i="123"/>
  <c r="Y338" i="123"/>
  <c r="H338" i="123"/>
  <c r="L338" i="123"/>
  <c r="G338" i="123"/>
  <c r="Y337" i="123"/>
  <c r="H337" i="123"/>
  <c r="G337" i="123"/>
  <c r="L337" i="123"/>
  <c r="Y336" i="123"/>
  <c r="H336" i="123"/>
  <c r="L336" i="123"/>
  <c r="G336" i="123"/>
  <c r="Y335" i="123"/>
  <c r="H335" i="123"/>
  <c r="L335" i="123"/>
  <c r="G335" i="123"/>
  <c r="Y334" i="123"/>
  <c r="H334" i="123"/>
  <c r="G334" i="123"/>
  <c r="L334" i="123"/>
  <c r="Y333" i="123"/>
  <c r="H333" i="123"/>
  <c r="L333" i="123"/>
  <c r="G333" i="123"/>
  <c r="H332" i="123"/>
  <c r="Y332" i="123"/>
  <c r="L332" i="123"/>
  <c r="G332" i="123"/>
  <c r="H331" i="123"/>
  <c r="Y331" i="123"/>
  <c r="G331" i="123"/>
  <c r="L331" i="123"/>
  <c r="Y330" i="123"/>
  <c r="H330" i="123"/>
  <c r="G330" i="123"/>
  <c r="L330" i="123"/>
  <c r="Y329" i="123"/>
  <c r="H329" i="123"/>
  <c r="G329" i="123"/>
  <c r="L329" i="123"/>
  <c r="Y328" i="123"/>
  <c r="H328" i="123"/>
  <c r="G328" i="123"/>
  <c r="L328" i="123"/>
  <c r="Y327" i="123"/>
  <c r="H327" i="123"/>
  <c r="L327" i="123"/>
  <c r="G327" i="123"/>
  <c r="H326" i="123"/>
  <c r="Y326" i="123"/>
  <c r="L326" i="123"/>
  <c r="G326" i="123"/>
  <c r="H325" i="123"/>
  <c r="Y325" i="123"/>
  <c r="G325" i="123"/>
  <c r="L325" i="123"/>
  <c r="H324" i="123"/>
  <c r="Y324" i="123"/>
  <c r="G324" i="123"/>
  <c r="L324" i="123"/>
  <c r="Y323" i="123"/>
  <c r="H323" i="123"/>
  <c r="L323" i="123"/>
  <c r="G323" i="123"/>
  <c r="H322" i="123"/>
  <c r="Y322" i="123"/>
  <c r="G322" i="123"/>
  <c r="L322" i="123"/>
  <c r="H321" i="123"/>
  <c r="Y321" i="123"/>
  <c r="L321" i="123"/>
  <c r="G321" i="123"/>
  <c r="Y320" i="123"/>
  <c r="H320" i="123"/>
  <c r="L320" i="123"/>
  <c r="G320" i="123"/>
  <c r="H319" i="123"/>
  <c r="Y319" i="123"/>
  <c r="G319" i="123"/>
  <c r="L319" i="123"/>
  <c r="Y318" i="123"/>
  <c r="H318" i="123"/>
  <c r="L318" i="123"/>
  <c r="G318" i="123"/>
  <c r="H317" i="123"/>
  <c r="Y317" i="123"/>
  <c r="G317" i="123"/>
  <c r="L317" i="123"/>
  <c r="Y316" i="123"/>
  <c r="H316" i="123"/>
  <c r="G316" i="123"/>
  <c r="L316" i="123"/>
  <c r="Y315" i="123"/>
  <c r="H315" i="123"/>
  <c r="G315" i="123"/>
  <c r="L315" i="123"/>
  <c r="Y314" i="123"/>
  <c r="H314" i="123"/>
  <c r="G314" i="123"/>
  <c r="L314" i="123"/>
  <c r="Y313" i="123"/>
  <c r="H313" i="123"/>
  <c r="G313" i="123"/>
  <c r="L313" i="123"/>
  <c r="Y312" i="123"/>
  <c r="H312" i="123"/>
  <c r="G312" i="123"/>
  <c r="L312" i="123"/>
  <c r="H311" i="123"/>
  <c r="Y311" i="123"/>
  <c r="G311" i="123"/>
  <c r="L311" i="123"/>
  <c r="Y310" i="123"/>
  <c r="H310" i="123"/>
  <c r="L310" i="123"/>
  <c r="G310" i="123"/>
  <c r="Y309" i="123"/>
  <c r="H309" i="123"/>
  <c r="G309" i="123"/>
  <c r="L309" i="123"/>
  <c r="Y308" i="123"/>
  <c r="H308" i="123"/>
  <c r="G308" i="123"/>
  <c r="L308" i="123"/>
  <c r="Y307" i="123"/>
  <c r="H307" i="123"/>
  <c r="G307" i="123"/>
  <c r="L307" i="123"/>
  <c r="H306" i="123"/>
  <c r="Y306" i="123"/>
  <c r="L306" i="123"/>
  <c r="G306" i="123"/>
  <c r="Y305" i="123"/>
  <c r="H305" i="123"/>
  <c r="L305" i="123"/>
  <c r="G305" i="123"/>
  <c r="H304" i="123"/>
  <c r="Y304" i="123"/>
  <c r="L304" i="123"/>
  <c r="G304" i="123"/>
  <c r="H303" i="123"/>
  <c r="Y303" i="123"/>
  <c r="L303" i="123"/>
  <c r="G303" i="123"/>
  <c r="Y302" i="123"/>
  <c r="H302" i="123"/>
  <c r="L302" i="123"/>
  <c r="G302" i="123"/>
  <c r="Y301" i="123"/>
  <c r="H301" i="123"/>
  <c r="L301" i="123"/>
  <c r="G301" i="123"/>
  <c r="Y300" i="123"/>
  <c r="H300" i="123"/>
  <c r="G300" i="123"/>
  <c r="L300" i="123"/>
  <c r="H299" i="123"/>
  <c r="Y299" i="123"/>
  <c r="G299" i="123"/>
  <c r="L299" i="123"/>
  <c r="H298" i="123"/>
  <c r="Y298" i="123"/>
  <c r="G298" i="123"/>
  <c r="L298" i="123"/>
  <c r="Y297" i="123"/>
  <c r="H297" i="123"/>
  <c r="G297" i="123"/>
  <c r="L297" i="123"/>
  <c r="Y296" i="123"/>
  <c r="H296" i="123"/>
  <c r="G296" i="123"/>
  <c r="L296" i="123"/>
  <c r="Y295" i="123"/>
  <c r="H295" i="123"/>
  <c r="G295" i="123"/>
  <c r="L295" i="123"/>
  <c r="Y294" i="123"/>
  <c r="H294" i="123"/>
  <c r="L294" i="123"/>
  <c r="G294" i="123"/>
  <c r="Y293" i="123"/>
  <c r="H293" i="123"/>
  <c r="L293" i="123"/>
  <c r="G293" i="123"/>
  <c r="Y292" i="123"/>
  <c r="H292" i="123"/>
  <c r="L292" i="123"/>
  <c r="G292" i="123"/>
  <c r="H291" i="123"/>
  <c r="Y291" i="123"/>
  <c r="G291" i="123"/>
  <c r="L291" i="123"/>
  <c r="Y290" i="123"/>
  <c r="H290" i="123"/>
  <c r="G290" i="123"/>
  <c r="L290" i="123"/>
  <c r="H289" i="123"/>
  <c r="Y289" i="123"/>
  <c r="G289" i="123"/>
  <c r="L289" i="123"/>
  <c r="Y288" i="123"/>
  <c r="H288" i="123"/>
  <c r="L288" i="123"/>
  <c r="G288" i="123"/>
  <c r="Y287" i="123"/>
  <c r="H287" i="123"/>
  <c r="G287" i="123"/>
  <c r="L287" i="123"/>
  <c r="Y286" i="123"/>
  <c r="H286" i="123"/>
  <c r="L286" i="123"/>
  <c r="G286" i="123"/>
  <c r="Y285" i="123"/>
  <c r="H285" i="123"/>
  <c r="G285" i="123"/>
  <c r="L285" i="123"/>
  <c r="Y284" i="123"/>
  <c r="H284" i="123"/>
  <c r="G284" i="123"/>
  <c r="L284" i="123"/>
  <c r="Y283" i="123"/>
  <c r="H283" i="123"/>
  <c r="L283" i="123"/>
  <c r="G283" i="123"/>
  <c r="Y282" i="123"/>
  <c r="H282" i="123"/>
  <c r="L282" i="123"/>
  <c r="G282" i="123"/>
  <c r="Y281" i="123"/>
  <c r="H281" i="123"/>
  <c r="G281" i="123"/>
  <c r="L281" i="123"/>
  <c r="H280" i="123"/>
  <c r="Y280" i="123"/>
  <c r="L280" i="123"/>
  <c r="G280" i="123"/>
  <c r="Y279" i="123"/>
  <c r="H279" i="123"/>
  <c r="L279" i="123"/>
  <c r="G279" i="123"/>
  <c r="H278" i="123"/>
  <c r="Y278" i="123"/>
  <c r="L278" i="123"/>
  <c r="G278" i="123"/>
  <c r="Y277" i="123"/>
  <c r="H277" i="123"/>
  <c r="G277" i="123"/>
  <c r="L277" i="123"/>
  <c r="H276" i="123"/>
  <c r="Y276" i="123"/>
  <c r="L276" i="123"/>
  <c r="G276" i="123"/>
  <c r="Y275" i="123"/>
  <c r="H275" i="123"/>
  <c r="L275" i="123"/>
  <c r="G275" i="123"/>
  <c r="Y274" i="123"/>
  <c r="H274" i="123"/>
  <c r="L274" i="123"/>
  <c r="G274" i="123"/>
  <c r="Y273" i="123"/>
  <c r="H273" i="123"/>
  <c r="L273" i="123"/>
  <c r="G273" i="123"/>
  <c r="H272" i="123"/>
  <c r="Y272" i="123"/>
  <c r="L272" i="123"/>
  <c r="G272" i="123"/>
  <c r="Y271" i="123"/>
  <c r="H271" i="123"/>
  <c r="L271" i="123"/>
  <c r="G271" i="123"/>
  <c r="Y270" i="123"/>
  <c r="H270" i="123"/>
  <c r="L270" i="123"/>
  <c r="G270" i="123"/>
  <c r="Y269" i="123"/>
  <c r="H269" i="123"/>
  <c r="G269" i="123"/>
  <c r="L269" i="123"/>
  <c r="H268" i="123"/>
  <c r="Y268" i="123"/>
  <c r="G268" i="123"/>
  <c r="L268" i="123"/>
  <c r="H267" i="123"/>
  <c r="Y267" i="123"/>
  <c r="G267" i="123"/>
  <c r="L267" i="123"/>
  <c r="Y266" i="123"/>
  <c r="H266" i="123"/>
  <c r="L266" i="123"/>
  <c r="G266" i="123"/>
  <c r="Y265" i="123"/>
  <c r="H265" i="123"/>
  <c r="L265" i="123"/>
  <c r="G265" i="123"/>
  <c r="Y264" i="123"/>
  <c r="H264" i="123"/>
  <c r="L264" i="123"/>
  <c r="G264" i="123"/>
  <c r="H263" i="123"/>
  <c r="Y263" i="123"/>
  <c r="L263" i="123"/>
  <c r="G263" i="123"/>
  <c r="Y262" i="123"/>
  <c r="H262" i="123"/>
  <c r="L262" i="123"/>
  <c r="G262" i="123"/>
  <c r="Y261" i="123"/>
  <c r="H261" i="123"/>
  <c r="L261" i="123"/>
  <c r="G261" i="123"/>
  <c r="Y260" i="123"/>
  <c r="H260" i="123"/>
  <c r="L260" i="123"/>
  <c r="G260" i="123"/>
  <c r="Y259" i="123"/>
  <c r="H259" i="123"/>
  <c r="L259" i="123"/>
  <c r="G259" i="123"/>
  <c r="H258" i="123"/>
  <c r="Y258" i="123"/>
  <c r="L258" i="123"/>
  <c r="G258" i="123"/>
  <c r="H257" i="123"/>
  <c r="Y257" i="123"/>
  <c r="L257" i="123"/>
  <c r="G257" i="123"/>
  <c r="H256" i="123"/>
  <c r="Y256" i="123"/>
  <c r="L256" i="123"/>
  <c r="G256" i="123"/>
  <c r="Y255" i="123"/>
  <c r="H255" i="123"/>
  <c r="L255" i="123"/>
  <c r="G255" i="123"/>
  <c r="Y254" i="123"/>
  <c r="H254" i="123"/>
  <c r="G254" i="123"/>
  <c r="L254" i="123"/>
  <c r="H253" i="123"/>
  <c r="Y253" i="123"/>
  <c r="L253" i="123"/>
  <c r="G253" i="123"/>
  <c r="H252" i="123"/>
  <c r="Y252" i="123"/>
  <c r="L252" i="123"/>
  <c r="G252" i="123"/>
  <c r="Y251" i="123"/>
  <c r="H251" i="123"/>
  <c r="L251" i="123"/>
  <c r="G251" i="123"/>
  <c r="H250" i="123"/>
  <c r="Y250" i="123"/>
  <c r="G250" i="123"/>
  <c r="L250" i="123"/>
  <c r="H249" i="123"/>
  <c r="Y249" i="123"/>
  <c r="G249" i="123"/>
  <c r="L249" i="123"/>
  <c r="H248" i="123"/>
  <c r="Y248" i="123"/>
  <c r="G248" i="123"/>
  <c r="L248" i="123"/>
  <c r="Y247" i="123"/>
  <c r="H247" i="123"/>
  <c r="L247" i="123"/>
  <c r="G247" i="123"/>
  <c r="H246" i="123"/>
  <c r="Y246" i="123"/>
  <c r="L246" i="123"/>
  <c r="G246" i="123"/>
  <c r="Y245" i="123"/>
  <c r="H245" i="123"/>
  <c r="L245" i="123"/>
  <c r="G245" i="123"/>
  <c r="H244" i="123"/>
  <c r="Y244" i="123"/>
  <c r="G244" i="123"/>
  <c r="L244" i="123"/>
  <c r="H243" i="123"/>
  <c r="Y243" i="123"/>
  <c r="L243" i="123"/>
  <c r="G243" i="123"/>
  <c r="Y242" i="123"/>
  <c r="H242" i="123"/>
  <c r="G242" i="123"/>
  <c r="L242" i="123"/>
  <c r="Y241" i="123"/>
  <c r="H241" i="123"/>
  <c r="L241" i="123"/>
  <c r="G241" i="123"/>
  <c r="Y240" i="123"/>
  <c r="H240" i="123"/>
  <c r="G240" i="123"/>
  <c r="L240" i="123"/>
  <c r="H239" i="123"/>
  <c r="Y239" i="123"/>
  <c r="L239" i="123"/>
  <c r="G239" i="123"/>
  <c r="Y238" i="123"/>
  <c r="H238" i="123"/>
  <c r="Y237" i="123"/>
  <c r="H237" i="123"/>
  <c r="L237" i="123"/>
  <c r="G237" i="123"/>
  <c r="Y236" i="123"/>
  <c r="H236" i="123"/>
  <c r="L236" i="123"/>
  <c r="G236" i="123"/>
  <c r="Y235" i="123"/>
  <c r="H235" i="123"/>
  <c r="L235" i="123"/>
  <c r="G235" i="123"/>
  <c r="Y234" i="123"/>
  <c r="H234" i="123"/>
  <c r="G234" i="123"/>
  <c r="L234" i="123"/>
  <c r="Y233" i="123"/>
  <c r="H233" i="123"/>
  <c r="L233" i="123"/>
  <c r="G233" i="123"/>
  <c r="Y232" i="123"/>
  <c r="H232" i="123"/>
  <c r="L232" i="123"/>
  <c r="G232" i="123"/>
  <c r="Y231" i="123"/>
  <c r="H231" i="123"/>
  <c r="G231" i="123"/>
  <c r="L231" i="123"/>
  <c r="Y230" i="123"/>
  <c r="H230" i="123"/>
  <c r="L230" i="123"/>
  <c r="G230" i="123"/>
  <c r="H229" i="123"/>
  <c r="Y229" i="123"/>
  <c r="L229" i="123"/>
  <c r="G229" i="123"/>
  <c r="H228" i="123"/>
  <c r="Y228" i="123"/>
  <c r="L228" i="123"/>
  <c r="G228" i="123"/>
  <c r="Y227" i="123"/>
  <c r="H227" i="123"/>
  <c r="L227" i="123"/>
  <c r="G227" i="123"/>
  <c r="Y226" i="123"/>
  <c r="H226" i="123"/>
  <c r="G226" i="123"/>
  <c r="L226" i="123"/>
  <c r="H225" i="123"/>
  <c r="Y225" i="123"/>
  <c r="G225" i="123"/>
  <c r="L225" i="123"/>
  <c r="H224" i="123"/>
  <c r="Y224" i="123"/>
  <c r="G224" i="123"/>
  <c r="L224" i="123"/>
  <c r="H223" i="123"/>
  <c r="Y223" i="123"/>
  <c r="L223" i="123"/>
  <c r="G223" i="123"/>
  <c r="H222" i="123"/>
  <c r="Y222" i="123"/>
  <c r="G222" i="123"/>
  <c r="L222" i="123"/>
  <c r="Y221" i="123"/>
  <c r="H221" i="123"/>
  <c r="L221" i="123"/>
  <c r="G221" i="123"/>
  <c r="H220" i="123"/>
  <c r="Y220" i="123"/>
  <c r="G220" i="123"/>
  <c r="L220" i="123"/>
  <c r="Y219" i="123"/>
  <c r="H219" i="123"/>
  <c r="L219" i="123"/>
  <c r="G219" i="123"/>
  <c r="H218" i="123"/>
  <c r="Y218" i="123"/>
  <c r="G218" i="123"/>
  <c r="L218" i="123"/>
  <c r="H217" i="123"/>
  <c r="Y217" i="123"/>
  <c r="L217" i="123"/>
  <c r="G217" i="123"/>
  <c r="H216" i="123"/>
  <c r="Y216" i="123"/>
  <c r="G216" i="123"/>
  <c r="L216" i="123"/>
  <c r="H215" i="123"/>
  <c r="Y215" i="123"/>
  <c r="G215" i="123"/>
  <c r="L215" i="123"/>
  <c r="H214" i="123"/>
  <c r="Y214" i="123"/>
  <c r="G214" i="123"/>
  <c r="L214" i="123"/>
  <c r="Y213" i="123"/>
  <c r="H213" i="123"/>
  <c r="G213" i="123"/>
  <c r="L213" i="123"/>
  <c r="Y212" i="123"/>
  <c r="H212" i="123"/>
  <c r="G212" i="123"/>
  <c r="L212" i="123"/>
  <c r="Y211" i="123"/>
  <c r="H211" i="123"/>
  <c r="G211" i="123"/>
  <c r="L211" i="123"/>
  <c r="Y210" i="123"/>
  <c r="H210" i="123"/>
  <c r="L210" i="123"/>
  <c r="G210" i="123"/>
  <c r="H209" i="123"/>
  <c r="Y209" i="123"/>
  <c r="G209" i="123"/>
  <c r="L209" i="123"/>
  <c r="H208" i="123"/>
  <c r="Y208" i="123"/>
  <c r="G208" i="123"/>
  <c r="L208" i="123"/>
  <c r="Y207" i="123"/>
  <c r="H207" i="123"/>
  <c r="L207" i="123"/>
  <c r="G207" i="123"/>
  <c r="Y206" i="123"/>
  <c r="H206" i="123"/>
  <c r="G206" i="123"/>
  <c r="L206" i="123"/>
  <c r="H205" i="123"/>
  <c r="Y205" i="123"/>
  <c r="L205" i="123"/>
  <c r="G205" i="123"/>
  <c r="Y204" i="123"/>
  <c r="H204" i="123"/>
  <c r="G204" i="123"/>
  <c r="L204" i="123"/>
  <c r="Y203" i="123"/>
  <c r="H203" i="123"/>
  <c r="L203" i="123"/>
  <c r="G203" i="123"/>
  <c r="Y202" i="123"/>
  <c r="H202" i="123"/>
  <c r="G202" i="123"/>
  <c r="L202" i="123"/>
  <c r="Y201" i="123"/>
  <c r="H201" i="123"/>
  <c r="G201" i="123"/>
  <c r="L201" i="123"/>
  <c r="Y200" i="123"/>
  <c r="H200" i="123"/>
  <c r="G200" i="123"/>
  <c r="L200" i="123"/>
  <c r="Y199" i="123"/>
  <c r="H199" i="123"/>
  <c r="L199" i="123"/>
  <c r="G199" i="123"/>
  <c r="Y198" i="123"/>
  <c r="H198" i="123"/>
  <c r="L198" i="123"/>
  <c r="G198" i="123"/>
  <c r="Y197" i="123"/>
  <c r="H197" i="123"/>
  <c r="G197" i="123"/>
  <c r="L197" i="123"/>
  <c r="Y196" i="123"/>
  <c r="H196" i="123"/>
  <c r="G196" i="123"/>
  <c r="L196" i="123"/>
  <c r="Y195" i="123"/>
  <c r="H195" i="123"/>
  <c r="L195" i="123"/>
  <c r="G195" i="123"/>
  <c r="Y194" i="123"/>
  <c r="H194" i="123"/>
  <c r="G194" i="123"/>
  <c r="L194" i="123"/>
  <c r="Y193" i="123"/>
  <c r="H193" i="123"/>
  <c r="Y192" i="123"/>
  <c r="H192" i="123"/>
  <c r="G192" i="123"/>
  <c r="L192" i="123"/>
  <c r="Y191" i="123"/>
  <c r="H191" i="123"/>
  <c r="G191" i="123"/>
  <c r="L191" i="123"/>
  <c r="Y190" i="123"/>
  <c r="H190" i="123"/>
  <c r="L190" i="123"/>
  <c r="G190" i="123"/>
  <c r="Y189" i="123"/>
  <c r="H189" i="123"/>
  <c r="G189" i="123"/>
  <c r="L189" i="123"/>
  <c r="Y188" i="123"/>
  <c r="H188" i="123"/>
  <c r="G188" i="123"/>
  <c r="L188" i="123"/>
  <c r="Y187" i="123"/>
  <c r="H187" i="123"/>
  <c r="L187" i="123"/>
  <c r="G187" i="123"/>
  <c r="Y186" i="123"/>
  <c r="H186" i="123"/>
  <c r="L186" i="123"/>
  <c r="G186" i="123"/>
  <c r="Y185" i="123"/>
  <c r="H185" i="123"/>
  <c r="L185" i="123"/>
  <c r="G185" i="123"/>
  <c r="Y184" i="123"/>
  <c r="H184" i="123"/>
  <c r="Y183" i="123"/>
  <c r="H183" i="123"/>
  <c r="G183" i="123"/>
  <c r="L183" i="123"/>
  <c r="Y182" i="123"/>
  <c r="H182" i="123"/>
  <c r="G182" i="123"/>
  <c r="L182" i="123"/>
  <c r="H181" i="123"/>
  <c r="Y181" i="123"/>
  <c r="L181" i="123"/>
  <c r="G181" i="123"/>
  <c r="H180" i="123"/>
  <c r="Y180" i="123"/>
  <c r="L180" i="123"/>
  <c r="G180" i="123"/>
  <c r="H179" i="123"/>
  <c r="Y179" i="123"/>
  <c r="G179" i="123"/>
  <c r="L179" i="123"/>
  <c r="H178" i="123"/>
  <c r="Y178" i="123"/>
  <c r="L178" i="123"/>
  <c r="G178" i="123"/>
  <c r="H177" i="123"/>
  <c r="Y177" i="123"/>
  <c r="L177" i="123"/>
  <c r="G177" i="123"/>
  <c r="Y176" i="123"/>
  <c r="H176" i="123"/>
  <c r="G176" i="123"/>
  <c r="L176" i="123"/>
  <c r="Y175" i="123"/>
  <c r="H175" i="123"/>
  <c r="G175" i="123"/>
  <c r="L175" i="123"/>
  <c r="H174" i="123"/>
  <c r="Y174" i="123"/>
  <c r="L174" i="123"/>
  <c r="G174" i="123"/>
  <c r="H173" i="123"/>
  <c r="Y173" i="123"/>
  <c r="L173" i="123"/>
  <c r="G173" i="123"/>
  <c r="H172" i="123"/>
  <c r="Y172" i="123"/>
  <c r="G172" i="123"/>
  <c r="L172" i="123"/>
  <c r="H171" i="123"/>
  <c r="Y171" i="123"/>
  <c r="G171" i="123"/>
  <c r="L171" i="123"/>
  <c r="Y170" i="123"/>
  <c r="H170" i="123"/>
  <c r="L170" i="123"/>
  <c r="G170" i="123"/>
  <c r="Y169" i="123"/>
  <c r="H169" i="123"/>
  <c r="L169" i="123"/>
  <c r="G169" i="123"/>
  <c r="H168" i="123"/>
  <c r="Y168" i="123"/>
  <c r="L168" i="123"/>
  <c r="G168" i="123"/>
  <c r="H167" i="123"/>
  <c r="Y167" i="123"/>
  <c r="G167" i="123"/>
  <c r="L167" i="123"/>
  <c r="Y166" i="123"/>
  <c r="H166" i="123"/>
  <c r="G166" i="123"/>
  <c r="L166" i="123"/>
  <c r="H165" i="123"/>
  <c r="Y165" i="123"/>
  <c r="L165" i="123"/>
  <c r="G165" i="123"/>
  <c r="Y164" i="123"/>
  <c r="H164" i="123"/>
  <c r="L164" i="123"/>
  <c r="G164" i="123"/>
  <c r="H163" i="123"/>
  <c r="Y163" i="123"/>
  <c r="G163" i="123"/>
  <c r="L163" i="123"/>
  <c r="H162" i="123"/>
  <c r="Y162" i="123"/>
  <c r="G162" i="123"/>
  <c r="L162" i="123"/>
  <c r="Y161" i="123"/>
  <c r="H161" i="123"/>
  <c r="L161" i="123"/>
  <c r="G161" i="123"/>
  <c r="H160" i="123"/>
  <c r="Y160" i="123"/>
  <c r="L160" i="123"/>
  <c r="G160" i="123"/>
  <c r="Y159" i="123"/>
  <c r="H159" i="123"/>
  <c r="L159" i="123"/>
  <c r="G159" i="123"/>
  <c r="Y158" i="123"/>
  <c r="H158" i="123"/>
  <c r="L158" i="123"/>
  <c r="G158" i="123"/>
  <c r="H157" i="123"/>
  <c r="Y157" i="123"/>
  <c r="L157" i="123"/>
  <c r="G157" i="123"/>
  <c r="H156" i="123"/>
  <c r="Y156" i="123"/>
  <c r="G156" i="123"/>
  <c r="L156" i="123"/>
  <c r="H155" i="123"/>
  <c r="Y155" i="123"/>
  <c r="L155" i="123"/>
  <c r="G155" i="123"/>
  <c r="Y154" i="123"/>
  <c r="H154" i="123"/>
  <c r="G154" i="123"/>
  <c r="L154" i="123"/>
  <c r="H153" i="123"/>
  <c r="Y153" i="123"/>
  <c r="L153" i="123"/>
  <c r="G153" i="123"/>
  <c r="H152" i="123"/>
  <c r="Y152" i="123"/>
  <c r="G152" i="123"/>
  <c r="L152" i="123"/>
  <c r="Y151" i="123"/>
  <c r="H151" i="123"/>
  <c r="L151" i="123"/>
  <c r="G151" i="123"/>
  <c r="H150" i="123"/>
  <c r="Y150" i="123"/>
  <c r="G150" i="123"/>
  <c r="L150" i="123"/>
  <c r="Y149" i="123"/>
  <c r="H149" i="123"/>
  <c r="G149" i="123"/>
  <c r="L149" i="123"/>
  <c r="H148" i="123"/>
  <c r="Y148" i="123"/>
  <c r="G148" i="123"/>
  <c r="L148" i="123"/>
  <c r="H147" i="123"/>
  <c r="Y147" i="123"/>
  <c r="L147" i="123"/>
  <c r="G147" i="123"/>
  <c r="H146" i="123"/>
  <c r="Y146" i="123"/>
  <c r="L146" i="123"/>
  <c r="G146" i="123"/>
  <c r="Y145" i="123"/>
  <c r="H145" i="123"/>
  <c r="G145" i="123"/>
  <c r="L145" i="123"/>
  <c r="H144" i="123"/>
  <c r="Y144" i="123"/>
  <c r="G144" i="123"/>
  <c r="L144" i="123"/>
  <c r="H143" i="123"/>
  <c r="Y143" i="123"/>
  <c r="L143" i="123"/>
  <c r="G143" i="123"/>
  <c r="H142" i="123"/>
  <c r="Y142" i="123"/>
  <c r="L142" i="123"/>
  <c r="G142" i="123"/>
  <c r="Y141" i="123"/>
  <c r="H141" i="123"/>
  <c r="L141" i="123"/>
  <c r="G141" i="123"/>
  <c r="H140" i="123"/>
  <c r="Y140" i="123"/>
  <c r="L140" i="123"/>
  <c r="G140" i="123"/>
  <c r="Y139" i="123"/>
  <c r="H139" i="123"/>
  <c r="L139" i="123"/>
  <c r="G139" i="123"/>
  <c r="Y138" i="123"/>
  <c r="H138" i="123"/>
  <c r="L138" i="123"/>
  <c r="G138" i="123"/>
  <c r="Y137" i="123"/>
  <c r="H137" i="123"/>
  <c r="L137" i="123"/>
  <c r="G137" i="123"/>
  <c r="H136" i="123"/>
  <c r="Y136" i="123"/>
  <c r="L136" i="123"/>
  <c r="G136" i="123"/>
  <c r="H135" i="123"/>
  <c r="Y135" i="123"/>
  <c r="L135" i="123"/>
  <c r="G135" i="123"/>
  <c r="Y134" i="123"/>
  <c r="H134" i="123"/>
  <c r="L134" i="123"/>
  <c r="G134" i="123"/>
  <c r="H133" i="123"/>
  <c r="Y133" i="123"/>
  <c r="G133" i="123"/>
  <c r="L133" i="123"/>
  <c r="Y132" i="123"/>
  <c r="H132" i="123"/>
  <c r="G132" i="123"/>
  <c r="L132" i="123"/>
  <c r="H131" i="123"/>
  <c r="Y131" i="123"/>
  <c r="G131" i="123"/>
  <c r="L131" i="123"/>
  <c r="Y130" i="123"/>
  <c r="H130" i="123"/>
  <c r="G130" i="123"/>
  <c r="L130" i="123"/>
  <c r="Y129" i="123"/>
  <c r="H129" i="123"/>
  <c r="G129" i="123"/>
  <c r="L129" i="123"/>
  <c r="Y128" i="123"/>
  <c r="H128" i="123"/>
  <c r="G128" i="123"/>
  <c r="L128" i="123"/>
  <c r="H127" i="123"/>
  <c r="Y127" i="123"/>
  <c r="L127" i="123"/>
  <c r="G127" i="123"/>
  <c r="H126" i="123"/>
  <c r="Y126" i="123"/>
  <c r="L126" i="123"/>
  <c r="G126" i="123"/>
  <c r="Y125" i="123"/>
  <c r="H125" i="123"/>
  <c r="G125" i="123"/>
  <c r="L125" i="123"/>
  <c r="Y124" i="123"/>
  <c r="H124" i="123"/>
  <c r="G124" i="123"/>
  <c r="L124" i="123"/>
  <c r="H123" i="123"/>
  <c r="Y123" i="123"/>
  <c r="G123" i="123"/>
  <c r="L123" i="123"/>
  <c r="Y122" i="123"/>
  <c r="H122" i="123"/>
  <c r="L122" i="123"/>
  <c r="G122" i="123"/>
  <c r="H121" i="123"/>
  <c r="Y121" i="123"/>
  <c r="L121" i="123"/>
  <c r="G121" i="123"/>
  <c r="Y120" i="123"/>
  <c r="H120" i="123"/>
  <c r="L120" i="123"/>
  <c r="G120" i="123"/>
  <c r="Y119" i="123"/>
  <c r="H119" i="123"/>
  <c r="G119" i="123"/>
  <c r="L119" i="123"/>
  <c r="Y118" i="123"/>
  <c r="H118" i="123"/>
  <c r="G118" i="123"/>
  <c r="L118" i="123"/>
  <c r="H117" i="123"/>
  <c r="Y117" i="123"/>
  <c r="L117" i="123"/>
  <c r="G117" i="123"/>
  <c r="H116" i="123"/>
  <c r="Y116" i="123"/>
  <c r="L116" i="123"/>
  <c r="G116" i="123"/>
  <c r="H115" i="123"/>
  <c r="Y115" i="123"/>
  <c r="G115" i="123"/>
  <c r="L115" i="123"/>
  <c r="Y114" i="123"/>
  <c r="H114" i="123"/>
  <c r="L114" i="123"/>
  <c r="G114" i="123"/>
  <c r="Y113" i="123"/>
  <c r="H113" i="123"/>
  <c r="G113" i="123"/>
  <c r="L113" i="123"/>
  <c r="H112" i="123"/>
  <c r="Y112" i="123"/>
  <c r="G112" i="123"/>
  <c r="L112" i="123"/>
  <c r="Y111" i="123"/>
  <c r="H111" i="123"/>
  <c r="L111" i="123"/>
  <c r="G111" i="123"/>
  <c r="Y110" i="123"/>
  <c r="H110" i="123"/>
  <c r="G110" i="123"/>
  <c r="L110" i="123"/>
  <c r="H109" i="123"/>
  <c r="Y109" i="123"/>
  <c r="L109" i="123"/>
  <c r="G109" i="123"/>
  <c r="H108" i="123"/>
  <c r="Y108" i="123"/>
  <c r="L108" i="123"/>
  <c r="G108" i="123"/>
  <c r="H107" i="123"/>
  <c r="Y107" i="123"/>
  <c r="L107" i="123"/>
  <c r="G107" i="123"/>
  <c r="H106" i="123"/>
  <c r="Y106" i="123"/>
  <c r="G106" i="123"/>
  <c r="L106" i="123"/>
  <c r="H105" i="123"/>
  <c r="Y105" i="123"/>
  <c r="L105" i="123"/>
  <c r="G105" i="123"/>
  <c r="H104" i="123"/>
  <c r="Y104" i="123"/>
  <c r="G104" i="123"/>
  <c r="L104" i="123"/>
  <c r="Y103" i="123"/>
  <c r="H103" i="123"/>
  <c r="G103" i="123"/>
  <c r="L103" i="123"/>
  <c r="H102" i="123"/>
  <c r="Y102" i="123"/>
  <c r="G102" i="123"/>
  <c r="L102" i="123"/>
  <c r="Y101" i="123"/>
  <c r="H101" i="123"/>
  <c r="G101" i="123"/>
  <c r="L101" i="123"/>
  <c r="H100" i="123"/>
  <c r="Y100" i="123"/>
  <c r="H99" i="123"/>
  <c r="Y99" i="123"/>
  <c r="G99" i="123"/>
  <c r="L99" i="123"/>
  <c r="Y98" i="123"/>
  <c r="H98" i="123"/>
  <c r="L98" i="123"/>
  <c r="G98" i="123"/>
  <c r="Y97" i="123"/>
  <c r="H97" i="123"/>
  <c r="G97" i="123"/>
  <c r="L97" i="123"/>
  <c r="Y96" i="123"/>
  <c r="H96" i="123"/>
  <c r="G96" i="123"/>
  <c r="L96" i="123"/>
  <c r="Y95" i="123"/>
  <c r="H95" i="123"/>
  <c r="G95" i="123"/>
  <c r="L95" i="123"/>
  <c r="Y94" i="123"/>
  <c r="H94" i="123"/>
  <c r="L94" i="123"/>
  <c r="G94" i="123"/>
  <c r="Y93" i="123"/>
  <c r="H93" i="123"/>
  <c r="L93" i="123"/>
  <c r="G93" i="123"/>
  <c r="Y92" i="123"/>
  <c r="H92" i="123"/>
  <c r="G92" i="123"/>
  <c r="L92" i="123"/>
  <c r="Y91" i="123"/>
  <c r="H91" i="123"/>
  <c r="G91" i="123"/>
  <c r="L91" i="123"/>
  <c r="Y90" i="123"/>
  <c r="H90" i="123"/>
  <c r="G90" i="123"/>
  <c r="L90" i="123"/>
  <c r="Y89" i="123"/>
  <c r="H89" i="123"/>
  <c r="L89" i="123"/>
  <c r="G89" i="123"/>
  <c r="Y88" i="123"/>
  <c r="H88" i="123"/>
  <c r="G88" i="123"/>
  <c r="L88" i="123"/>
  <c r="Y87" i="123"/>
  <c r="H87" i="123"/>
  <c r="G87" i="123"/>
  <c r="L87" i="123"/>
  <c r="Y86" i="123"/>
  <c r="H86" i="123"/>
  <c r="L86" i="123"/>
  <c r="G86" i="123"/>
  <c r="Y85" i="123"/>
  <c r="H85" i="123"/>
  <c r="G85" i="123"/>
  <c r="L85" i="123"/>
  <c r="Y84" i="123"/>
  <c r="H84" i="123"/>
  <c r="G84" i="123"/>
  <c r="L84" i="123"/>
  <c r="Y83" i="123"/>
  <c r="H83" i="123"/>
  <c r="G83" i="123"/>
  <c r="L83" i="123"/>
  <c r="Y82" i="123"/>
  <c r="H82" i="123"/>
  <c r="G82" i="123"/>
  <c r="L82" i="123"/>
  <c r="Y81" i="123"/>
  <c r="H81" i="123"/>
  <c r="G81" i="123"/>
  <c r="L81" i="123"/>
  <c r="Y80" i="123"/>
  <c r="H80" i="123"/>
  <c r="G80" i="123"/>
  <c r="L80" i="123"/>
  <c r="Y79" i="123"/>
  <c r="H79" i="123"/>
  <c r="G79" i="123"/>
  <c r="L79" i="123"/>
  <c r="Y78" i="123"/>
  <c r="H78" i="123"/>
  <c r="G78" i="123"/>
  <c r="L78" i="123"/>
  <c r="Y77" i="123"/>
  <c r="H77" i="123"/>
  <c r="L77" i="123"/>
  <c r="G77" i="123"/>
  <c r="Y76" i="123"/>
  <c r="H76" i="123"/>
  <c r="G76" i="123"/>
  <c r="L76" i="123"/>
  <c r="Y75" i="123"/>
  <c r="H75" i="123"/>
  <c r="L75" i="123"/>
  <c r="G75" i="123"/>
  <c r="Y74" i="123"/>
  <c r="H74" i="123"/>
  <c r="L74" i="123"/>
  <c r="G74" i="123"/>
  <c r="Y73" i="123"/>
  <c r="H73" i="123"/>
  <c r="G73" i="123"/>
  <c r="L73" i="123"/>
  <c r="Y72" i="123"/>
  <c r="H72" i="123"/>
  <c r="L72" i="123"/>
  <c r="G72" i="123"/>
  <c r="Y71" i="123"/>
  <c r="H71" i="123"/>
  <c r="G71" i="123"/>
  <c r="L71" i="123"/>
  <c r="Y70" i="123"/>
  <c r="H70" i="123"/>
  <c r="G70" i="123"/>
  <c r="L70" i="123"/>
  <c r="Y69" i="123"/>
  <c r="H69" i="123"/>
  <c r="G69" i="123"/>
  <c r="L69" i="123"/>
  <c r="Y68" i="123"/>
  <c r="H68" i="123"/>
  <c r="G68" i="123"/>
  <c r="L68" i="123"/>
  <c r="Y67" i="123"/>
  <c r="H67" i="123"/>
  <c r="G67" i="123"/>
  <c r="L67" i="123"/>
  <c r="Y66" i="123"/>
  <c r="H66" i="123"/>
  <c r="G66" i="123"/>
  <c r="L66" i="123"/>
  <c r="Y65" i="123"/>
  <c r="H65" i="123"/>
  <c r="L65" i="123"/>
  <c r="G65" i="123"/>
  <c r="Y64" i="123"/>
  <c r="H64" i="123"/>
  <c r="L64" i="123"/>
  <c r="G64" i="123"/>
  <c r="Y63" i="123"/>
  <c r="H63" i="123"/>
  <c r="L63" i="123"/>
  <c r="G63" i="123"/>
  <c r="Y62" i="123"/>
  <c r="H62" i="123"/>
  <c r="G62" i="123"/>
  <c r="L62" i="123"/>
  <c r="Y61" i="123"/>
  <c r="H61" i="123"/>
  <c r="G61" i="123"/>
  <c r="L61" i="123"/>
  <c r="Y60" i="123"/>
  <c r="H60" i="123"/>
  <c r="G60" i="123"/>
  <c r="L60" i="123"/>
  <c r="Y59" i="123"/>
  <c r="H59" i="123"/>
  <c r="L59" i="123"/>
  <c r="G59" i="123"/>
  <c r="Y58" i="123"/>
  <c r="H58" i="123"/>
  <c r="G58" i="123"/>
  <c r="L58" i="123"/>
  <c r="Y57" i="123"/>
  <c r="H57" i="123"/>
  <c r="L57" i="123"/>
  <c r="G57" i="123"/>
  <c r="Y56" i="123"/>
  <c r="H56" i="123"/>
  <c r="L56" i="123"/>
  <c r="G56" i="123"/>
  <c r="Y55" i="123"/>
  <c r="H55" i="123"/>
  <c r="G55" i="123"/>
  <c r="L55" i="123"/>
  <c r="Y54" i="123"/>
  <c r="H54" i="123"/>
  <c r="G54" i="123"/>
  <c r="L54" i="123"/>
  <c r="Y53" i="123"/>
  <c r="H53" i="123"/>
  <c r="L53" i="123"/>
  <c r="G53" i="123"/>
  <c r="Y52" i="123"/>
  <c r="H52" i="123"/>
  <c r="G52" i="123"/>
  <c r="L52" i="123"/>
  <c r="Y51" i="123"/>
  <c r="H51" i="123"/>
  <c r="G51" i="123"/>
  <c r="L51" i="123"/>
  <c r="Y50" i="123"/>
  <c r="H50" i="123"/>
  <c r="L50" i="123"/>
  <c r="G50" i="123"/>
  <c r="Y49" i="123"/>
  <c r="H49" i="123"/>
  <c r="L49" i="123"/>
  <c r="G49" i="123"/>
  <c r="Y48" i="123"/>
  <c r="H48" i="123"/>
  <c r="G48" i="123"/>
  <c r="L48" i="123"/>
  <c r="Y47" i="123"/>
  <c r="H47" i="123"/>
  <c r="L47" i="123"/>
  <c r="G47" i="123"/>
  <c r="Y46" i="123"/>
  <c r="H46" i="123"/>
  <c r="L46" i="123"/>
  <c r="G46" i="123"/>
  <c r="Y45" i="123"/>
  <c r="H45" i="123"/>
  <c r="L45" i="123"/>
  <c r="G45" i="123"/>
  <c r="Y44" i="123"/>
  <c r="H44" i="123"/>
  <c r="L44" i="123"/>
  <c r="G44" i="123"/>
  <c r="Y43" i="123"/>
  <c r="H43" i="123"/>
  <c r="G43" i="123"/>
  <c r="L43" i="123"/>
  <c r="Y42" i="123"/>
  <c r="H42" i="123"/>
  <c r="L42" i="123"/>
  <c r="G42" i="123"/>
  <c r="Y41" i="123"/>
  <c r="H41" i="123"/>
  <c r="G41" i="123"/>
  <c r="L41" i="123"/>
  <c r="Y40" i="123"/>
  <c r="H40" i="123"/>
  <c r="G40" i="123"/>
  <c r="L40" i="123"/>
  <c r="Y39" i="123"/>
  <c r="H39" i="123"/>
  <c r="G39" i="123"/>
  <c r="L39" i="123"/>
  <c r="Y38" i="123"/>
  <c r="H38" i="123"/>
  <c r="L38" i="123"/>
  <c r="G38" i="123"/>
  <c r="Y37" i="123"/>
  <c r="H37" i="123"/>
  <c r="L37" i="123"/>
  <c r="G37" i="123"/>
  <c r="Y36" i="123"/>
  <c r="H36" i="123"/>
  <c r="L36" i="123"/>
  <c r="G36" i="123"/>
  <c r="Y35" i="123"/>
  <c r="H35" i="123"/>
  <c r="L35" i="123"/>
  <c r="G35" i="123"/>
  <c r="Y34" i="123"/>
  <c r="H34" i="123"/>
  <c r="Y33" i="123"/>
  <c r="H33" i="123"/>
  <c r="Y32" i="123"/>
  <c r="H32" i="123"/>
  <c r="Y31" i="123"/>
  <c r="H31" i="123"/>
  <c r="Y30" i="123"/>
  <c r="H30" i="123"/>
  <c r="Y29" i="123"/>
  <c r="H29" i="123"/>
  <c r="Y28" i="123"/>
  <c r="H28" i="123"/>
  <c r="Y27" i="123"/>
  <c r="H27" i="123"/>
  <c r="Y26" i="123"/>
  <c r="H26" i="123"/>
  <c r="Y25" i="123"/>
  <c r="H25" i="123"/>
  <c r="Y24" i="123"/>
  <c r="H24" i="123"/>
  <c r="Y23" i="123"/>
  <c r="H23" i="123"/>
  <c r="Y22" i="123"/>
  <c r="H22" i="123"/>
  <c r="Y21" i="123"/>
  <c r="H21" i="123"/>
  <c r="Y20" i="123"/>
  <c r="H20" i="123"/>
  <c r="Y19" i="123"/>
  <c r="H19" i="123"/>
  <c r="Y18" i="123"/>
  <c r="H18" i="123"/>
  <c r="Y17" i="123"/>
  <c r="H17" i="123"/>
  <c r="Y16" i="123"/>
  <c r="H16" i="123"/>
  <c r="Y15" i="123"/>
  <c r="H15" i="123"/>
  <c r="Y14" i="123"/>
  <c r="H14" i="123"/>
  <c r="Y13" i="123"/>
  <c r="H13" i="123"/>
  <c r="Y12" i="123"/>
  <c r="H12" i="123"/>
  <c r="Y11" i="123"/>
  <c r="H11" i="123"/>
  <c r="Y10" i="123"/>
  <c r="H10" i="123"/>
  <c r="Y9" i="123"/>
  <c r="H9" i="123"/>
  <c r="Y8" i="123"/>
  <c r="H8" i="123"/>
  <c r="Y7" i="123"/>
  <c r="H7" i="123"/>
  <c r="Y6" i="123"/>
  <c r="H6" i="123"/>
  <c r="Y5" i="123"/>
  <c r="H5" i="123"/>
  <c r="Y4" i="123"/>
  <c r="H4" i="123"/>
  <c r="Y3" i="123"/>
  <c r="H3" i="123"/>
  <c r="Y2" i="123"/>
  <c r="H2" i="123"/>
  <c r="J18" i="123"/>
  <c r="E18" i="123" s="1"/>
  <c r="J23" i="123"/>
  <c r="E23" i="123" s="1"/>
  <c r="J25" i="123"/>
  <c r="E25" i="123" s="1"/>
  <c r="J2" i="123"/>
  <c r="E2" i="123" s="1"/>
  <c r="J14" i="123"/>
  <c r="E14" i="123" s="1"/>
  <c r="J27" i="123"/>
  <c r="E27" i="123" s="1"/>
  <c r="J29" i="123"/>
  <c r="E29" i="123" s="1"/>
  <c r="J5" i="123"/>
  <c r="E5" i="123" s="1"/>
  <c r="J12" i="123"/>
  <c r="E12" i="123" s="1"/>
  <c r="J34" i="123"/>
  <c r="E34" i="123" s="1"/>
  <c r="J7" i="123"/>
  <c r="E7" i="123" s="1"/>
  <c r="J8" i="123"/>
  <c r="E8" i="123" s="1"/>
  <c r="J33" i="123"/>
  <c r="E33" i="123" s="1"/>
  <c r="J9" i="123"/>
  <c r="E9" i="123" s="1"/>
  <c r="J10" i="123"/>
  <c r="E10" i="123" s="1"/>
  <c r="J32" i="123"/>
  <c r="E32" i="123" s="1"/>
  <c r="J11" i="123"/>
  <c r="E11" i="123" s="1"/>
  <c r="J31" i="123"/>
  <c r="E31" i="123" s="1"/>
  <c r="J30" i="123"/>
  <c r="E30" i="123" s="1"/>
  <c r="J13" i="123"/>
  <c r="E13" i="123" s="1"/>
  <c r="J28" i="123"/>
  <c r="E28" i="123" s="1"/>
  <c r="J16" i="123"/>
  <c r="E16" i="123" s="1"/>
  <c r="J15" i="123"/>
  <c r="E15" i="123" s="1"/>
  <c r="J6" i="123"/>
  <c r="E6" i="123" s="1"/>
  <c r="J26" i="123"/>
  <c r="E26" i="123" s="1"/>
  <c r="J24" i="123"/>
  <c r="E24" i="123" s="1"/>
  <c r="J17" i="123"/>
  <c r="E17" i="123" s="1"/>
  <c r="J4" i="123"/>
  <c r="E4" i="123" s="1"/>
  <c r="J22" i="123"/>
  <c r="E22" i="123" s="1"/>
  <c r="J19" i="123"/>
  <c r="J20" i="123"/>
  <c r="J3" i="123"/>
  <c r="E3" i="123" s="1"/>
  <c r="J21" i="123"/>
  <c r="E21" i="123" s="1"/>
  <c r="F45" i="110"/>
  <c r="W13" i="55"/>
  <c r="B45" i="110"/>
  <c r="M46" i="110"/>
  <c r="C45" i="110"/>
  <c r="C46" i="110"/>
  <c r="V4" i="111"/>
  <c r="Y45" i="110"/>
  <c r="I47" i="110"/>
  <c r="BF13" i="110"/>
  <c r="BE13" i="110"/>
  <c r="BE12" i="110"/>
  <c r="BE11" i="110"/>
  <c r="BE10" i="110"/>
  <c r="BE9" i="110"/>
  <c r="BE8" i="110"/>
  <c r="BE7" i="110"/>
  <c r="BE6" i="110"/>
  <c r="BE5" i="110"/>
  <c r="BE4" i="110"/>
  <c r="BE3" i="110"/>
  <c r="BE2" i="110"/>
  <c r="T4" i="3"/>
  <c r="I4" i="3"/>
  <c r="M45" i="110"/>
  <c r="C31" i="118"/>
  <c r="D31" i="118" s="1"/>
  <c r="D23" i="118"/>
  <c r="AQ6" i="114"/>
  <c r="AX14" i="114"/>
  <c r="AX16" i="114" s="1"/>
  <c r="AW14" i="114"/>
  <c r="AW16" i="114" s="1"/>
  <c r="M47" i="110"/>
  <c r="L46" i="110"/>
  <c r="M44" i="110"/>
  <c r="AA44" i="110"/>
  <c r="L47" i="110"/>
  <c r="L44" i="110"/>
  <c r="Z46" i="110"/>
  <c r="AA46" i="110"/>
  <c r="L45" i="110"/>
  <c r="AA47" i="110"/>
  <c r="AB47" i="110"/>
  <c r="L14" i="110"/>
  <c r="M14" i="110"/>
  <c r="AB45" i="110"/>
  <c r="AB44" i="110"/>
  <c r="AA45" i="110"/>
  <c r="AB46" i="110"/>
  <c r="K44" i="110"/>
  <c r="N45" i="110"/>
  <c r="V46" i="110"/>
  <c r="V44" i="110"/>
  <c r="V45" i="110"/>
  <c r="U45" i="110"/>
  <c r="R46" i="110"/>
  <c r="R14" i="110" s="1"/>
  <c r="U44" i="110"/>
  <c r="K47" i="110"/>
  <c r="K45" i="110"/>
  <c r="P44" i="110"/>
  <c r="K46" i="110"/>
  <c r="K14" i="110" s="1"/>
  <c r="F46" i="110"/>
  <c r="K510" i="111"/>
  <c r="O504" i="111"/>
  <c r="K505" i="111"/>
  <c r="M3" i="111"/>
  <c r="M4" i="111"/>
  <c r="M5" i="111"/>
  <c r="M6" i="111"/>
  <c r="M7" i="111"/>
  <c r="M8" i="111"/>
  <c r="M9" i="111"/>
  <c r="M10" i="111"/>
  <c r="K511" i="111"/>
  <c r="O510" i="111"/>
  <c r="F44" i="110"/>
  <c r="E44" i="110"/>
  <c r="C44" i="110"/>
  <c r="B44" i="110"/>
  <c r="R2" i="3"/>
  <c r="T2" i="3"/>
  <c r="S2" i="3"/>
  <c r="R3" i="3"/>
  <c r="S3" i="3"/>
  <c r="T3" i="3"/>
  <c r="R4" i="3"/>
  <c r="S4" i="3"/>
  <c r="R5" i="3"/>
  <c r="S5" i="3"/>
  <c r="I5" i="3"/>
  <c r="S6" i="3"/>
  <c r="R6" i="3"/>
  <c r="I6" i="3"/>
  <c r="R7" i="3"/>
  <c r="I7" i="3"/>
  <c r="S7" i="3"/>
  <c r="S8" i="3"/>
  <c r="I8" i="3"/>
  <c r="R8" i="3"/>
  <c r="S9" i="3"/>
  <c r="R9" i="3"/>
  <c r="I9" i="3"/>
  <c r="R10" i="3"/>
  <c r="I10" i="3"/>
  <c r="S10" i="3"/>
  <c r="R11" i="3"/>
  <c r="I11" i="3"/>
  <c r="S11" i="3"/>
  <c r="R12" i="3"/>
  <c r="I12" i="3"/>
  <c r="S12" i="3"/>
  <c r="R13" i="3"/>
  <c r="I13" i="3"/>
  <c r="S13" i="3"/>
  <c r="I14" i="3"/>
  <c r="R14" i="3"/>
  <c r="S14" i="3"/>
  <c r="I15" i="3"/>
  <c r="R15" i="3"/>
  <c r="S15" i="3"/>
  <c r="I16" i="3"/>
  <c r="S16" i="3"/>
  <c r="R16" i="3"/>
  <c r="S17" i="3"/>
  <c r="I17" i="3"/>
  <c r="R17" i="3"/>
  <c r="S18" i="3"/>
  <c r="I18" i="3"/>
  <c r="R18" i="3"/>
  <c r="S19" i="3"/>
  <c r="I19" i="3"/>
  <c r="R19" i="3"/>
  <c r="S20" i="3"/>
  <c r="I20" i="3"/>
  <c r="R20" i="3"/>
  <c r="S21" i="3"/>
  <c r="I21" i="3"/>
  <c r="R21" i="3"/>
  <c r="I22" i="3"/>
  <c r="S22" i="3"/>
  <c r="R22" i="3"/>
  <c r="S23" i="3"/>
  <c r="R23" i="3"/>
  <c r="I23" i="3"/>
  <c r="S24" i="3"/>
  <c r="I24" i="3"/>
  <c r="R24" i="3"/>
  <c r="S25" i="3"/>
  <c r="I25" i="3"/>
  <c r="R25" i="3"/>
  <c r="I26" i="3"/>
  <c r="R26" i="3"/>
  <c r="S26" i="3"/>
  <c r="S27" i="3"/>
  <c r="I27" i="3"/>
  <c r="R27" i="3"/>
  <c r="I28" i="3"/>
  <c r="R28" i="3"/>
  <c r="S28" i="3"/>
  <c r="I29" i="3"/>
  <c r="S29" i="3"/>
  <c r="R29" i="3"/>
  <c r="R30" i="3"/>
  <c r="I30" i="3"/>
  <c r="S30" i="3"/>
  <c r="R31" i="3"/>
  <c r="I31" i="3"/>
  <c r="S31" i="3"/>
  <c r="I32" i="3"/>
  <c r="R32" i="3"/>
  <c r="S32" i="3"/>
  <c r="R33" i="3"/>
  <c r="I33" i="3"/>
  <c r="S33" i="3"/>
  <c r="S34" i="3"/>
  <c r="R34" i="3"/>
  <c r="I34" i="3"/>
  <c r="R35" i="3"/>
  <c r="I35" i="3"/>
  <c r="S35" i="3"/>
  <c r="I36" i="3"/>
  <c r="R36" i="3"/>
  <c r="S36" i="3"/>
  <c r="S37" i="3"/>
  <c r="I37" i="3"/>
  <c r="R37" i="3"/>
  <c r="R38" i="3"/>
  <c r="S38" i="3"/>
  <c r="I38" i="3"/>
  <c r="R39" i="3"/>
  <c r="S39" i="3"/>
  <c r="I39" i="3"/>
  <c r="S40" i="3"/>
  <c r="R40" i="3"/>
  <c r="I40" i="3"/>
  <c r="R41" i="3"/>
  <c r="S41" i="3"/>
  <c r="I41" i="3"/>
  <c r="R42" i="3"/>
  <c r="S42" i="3"/>
  <c r="I42" i="3"/>
  <c r="R43" i="3"/>
  <c r="S43" i="3"/>
  <c r="I43" i="3"/>
  <c r="R44" i="3"/>
  <c r="S44" i="3"/>
  <c r="I44" i="3"/>
  <c r="R45" i="3"/>
  <c r="S45" i="3"/>
  <c r="I45" i="3"/>
  <c r="S46" i="3"/>
  <c r="I46" i="3"/>
  <c r="R46" i="3"/>
  <c r="S47" i="3"/>
  <c r="I47" i="3"/>
  <c r="R47" i="3"/>
  <c r="S48" i="3"/>
  <c r="I48" i="3"/>
  <c r="R48" i="3"/>
  <c r="S49" i="3"/>
  <c r="R49" i="3"/>
  <c r="I49" i="3"/>
  <c r="S50" i="3"/>
  <c r="I50" i="3"/>
  <c r="R50" i="3"/>
  <c r="S51" i="3"/>
  <c r="I51" i="3"/>
  <c r="R51" i="3"/>
  <c r="S52" i="3"/>
  <c r="R52" i="3"/>
  <c r="I52" i="3"/>
  <c r="R53" i="3"/>
  <c r="S53" i="3"/>
  <c r="I53" i="3"/>
  <c r="S54" i="3"/>
  <c r="I54" i="3"/>
  <c r="R54" i="3"/>
  <c r="S55" i="3"/>
  <c r="R55" i="3"/>
  <c r="I55" i="3"/>
  <c r="S56" i="3"/>
  <c r="R56" i="3"/>
  <c r="I56" i="3"/>
  <c r="I57" i="3"/>
  <c r="R57" i="3"/>
  <c r="S57" i="3"/>
  <c r="R58" i="3"/>
  <c r="I58" i="3"/>
  <c r="S58" i="3"/>
  <c r="R59" i="3"/>
  <c r="I59" i="3"/>
  <c r="S59" i="3"/>
  <c r="I60" i="3"/>
  <c r="R60" i="3"/>
  <c r="S60" i="3"/>
  <c r="I61" i="3"/>
  <c r="S61" i="3"/>
  <c r="R61" i="3"/>
  <c r="S62" i="3"/>
  <c r="R62" i="3"/>
  <c r="I62" i="3"/>
  <c r="I63" i="3"/>
  <c r="S63" i="3"/>
  <c r="R63" i="3"/>
  <c r="I64" i="3"/>
  <c r="R64" i="3"/>
  <c r="S64" i="3"/>
  <c r="S65" i="3"/>
  <c r="R65" i="3"/>
  <c r="I65" i="3"/>
  <c r="I66" i="3"/>
  <c r="R66" i="3"/>
  <c r="S66" i="3"/>
  <c r="I67" i="3"/>
  <c r="R67" i="3"/>
  <c r="S67" i="3"/>
  <c r="R68" i="3"/>
  <c r="I68" i="3"/>
  <c r="S68" i="3"/>
  <c r="R69" i="3"/>
  <c r="S69" i="3"/>
  <c r="I69" i="3"/>
  <c r="R70" i="3"/>
  <c r="S70" i="3"/>
  <c r="I70" i="3"/>
  <c r="R71" i="3"/>
  <c r="S71" i="3"/>
  <c r="I71" i="3"/>
  <c r="S72" i="3"/>
  <c r="R72" i="3"/>
  <c r="I72" i="3"/>
  <c r="S73" i="3"/>
  <c r="R73" i="3"/>
  <c r="I73" i="3"/>
  <c r="S74" i="3"/>
  <c r="R74" i="3"/>
  <c r="I74" i="3"/>
  <c r="I75" i="3"/>
  <c r="R75" i="3"/>
  <c r="S75" i="3"/>
  <c r="I76" i="3"/>
  <c r="R76" i="3"/>
  <c r="S76" i="3"/>
  <c r="I77" i="3"/>
  <c r="R77" i="3"/>
  <c r="S77" i="3"/>
  <c r="I78" i="3"/>
  <c r="S78" i="3"/>
  <c r="R78" i="3"/>
  <c r="I79" i="3"/>
  <c r="R79" i="3"/>
  <c r="S79" i="3"/>
  <c r="I80" i="3"/>
  <c r="R80" i="3"/>
  <c r="S80" i="3"/>
  <c r="I81" i="3"/>
  <c r="S81" i="3"/>
  <c r="R81" i="3"/>
  <c r="S82" i="3"/>
  <c r="R82" i="3"/>
  <c r="I82" i="3"/>
  <c r="S83" i="3"/>
  <c r="R83" i="3"/>
  <c r="I83" i="3"/>
  <c r="S84" i="3"/>
  <c r="R84" i="3"/>
  <c r="I84" i="3"/>
  <c r="R85" i="3"/>
  <c r="S85" i="3"/>
  <c r="I85" i="3"/>
  <c r="R86" i="3"/>
  <c r="I86" i="3"/>
  <c r="S86" i="3"/>
  <c r="I87" i="3"/>
  <c r="R87" i="3"/>
  <c r="S87" i="3"/>
  <c r="R88" i="3"/>
  <c r="S88" i="3"/>
  <c r="I88" i="3"/>
  <c r="S89" i="3"/>
  <c r="R89" i="3"/>
  <c r="I89" i="3"/>
  <c r="R90" i="3"/>
  <c r="S90" i="3"/>
  <c r="I90" i="3"/>
  <c r="I91" i="3"/>
  <c r="R91" i="3"/>
  <c r="S91" i="3"/>
  <c r="R92" i="3"/>
  <c r="I92" i="3"/>
  <c r="S92" i="3"/>
  <c r="R93" i="3"/>
  <c r="S93" i="3"/>
  <c r="I93" i="3"/>
  <c r="I94" i="3"/>
  <c r="R94" i="3"/>
  <c r="S94" i="3"/>
  <c r="I95" i="3"/>
  <c r="S95" i="3"/>
  <c r="R95" i="3"/>
  <c r="S96" i="3"/>
  <c r="I96" i="3"/>
  <c r="R96" i="3"/>
  <c r="S97" i="3"/>
  <c r="I97" i="3"/>
  <c r="R97" i="3"/>
  <c r="I98" i="3"/>
  <c r="R98" i="3"/>
  <c r="S98" i="3"/>
  <c r="S99" i="3"/>
  <c r="I99" i="3"/>
  <c r="R99" i="3"/>
  <c r="I100" i="3"/>
  <c r="S100" i="3"/>
  <c r="R100" i="3"/>
  <c r="I101" i="3"/>
  <c r="S101" i="3"/>
  <c r="R101" i="3"/>
  <c r="I102" i="3"/>
  <c r="S102" i="3"/>
  <c r="R102" i="3"/>
  <c r="S103" i="3"/>
  <c r="R103" i="3"/>
  <c r="I103" i="3"/>
  <c r="I104" i="3"/>
  <c r="S104" i="3"/>
  <c r="R104" i="3"/>
  <c r="I105" i="3"/>
  <c r="S105" i="3"/>
  <c r="R105" i="3"/>
  <c r="I106" i="3"/>
  <c r="S106" i="3"/>
  <c r="R106" i="3"/>
  <c r="I107" i="3"/>
  <c r="S107" i="3"/>
  <c r="R107" i="3"/>
  <c r="I108" i="3"/>
  <c r="S108" i="3"/>
  <c r="R108" i="3"/>
  <c r="R109" i="3"/>
  <c r="I109" i="3"/>
  <c r="S109" i="3"/>
  <c r="R110" i="3"/>
  <c r="S110" i="3"/>
  <c r="I110" i="3"/>
  <c r="S111" i="3"/>
  <c r="I111" i="3"/>
  <c r="R111" i="3"/>
  <c r="S112" i="3"/>
  <c r="I112" i="3"/>
  <c r="R112" i="3"/>
  <c r="S113" i="3"/>
  <c r="I113" i="3"/>
  <c r="R113" i="3"/>
  <c r="I114" i="3"/>
  <c r="S114" i="3"/>
  <c r="R114" i="3"/>
  <c r="S115" i="3"/>
  <c r="I115" i="3"/>
  <c r="R115" i="3"/>
  <c r="I116" i="3"/>
  <c r="S116" i="3"/>
  <c r="R116" i="3"/>
  <c r="S117" i="3"/>
  <c r="I117" i="3"/>
  <c r="R117" i="3"/>
  <c r="S118" i="3"/>
  <c r="R118" i="3"/>
  <c r="I118" i="3"/>
  <c r="I119" i="3"/>
  <c r="S119" i="3"/>
  <c r="R119" i="3"/>
  <c r="S120" i="3"/>
  <c r="I120" i="3"/>
  <c r="R120" i="3"/>
  <c r="I121" i="3"/>
  <c r="S121" i="3"/>
  <c r="R121" i="3"/>
  <c r="I122" i="3"/>
  <c r="S122" i="3"/>
  <c r="R122" i="3"/>
  <c r="I123" i="3"/>
  <c r="S123" i="3"/>
  <c r="R123" i="3"/>
  <c r="S124" i="3"/>
  <c r="I124" i="3"/>
  <c r="R124" i="3"/>
  <c r="S125" i="3"/>
  <c r="I125" i="3"/>
  <c r="R125" i="3"/>
  <c r="I126" i="3"/>
  <c r="S126" i="3"/>
  <c r="R126" i="3"/>
  <c r="I127" i="3"/>
  <c r="S127" i="3"/>
  <c r="R127" i="3"/>
  <c r="S128" i="3"/>
  <c r="I128" i="3"/>
  <c r="R128" i="3"/>
  <c r="I129" i="3"/>
  <c r="S129" i="3"/>
  <c r="R129" i="3"/>
  <c r="S130" i="3"/>
  <c r="I130" i="3"/>
  <c r="R130" i="3"/>
  <c r="I131" i="3"/>
  <c r="S131" i="3"/>
  <c r="R131" i="3"/>
  <c r="I132" i="3"/>
  <c r="S132" i="3"/>
  <c r="R132" i="3"/>
  <c r="I133" i="3"/>
  <c r="S133" i="3"/>
  <c r="R133" i="3"/>
  <c r="S134" i="3"/>
  <c r="R134" i="3"/>
  <c r="I134" i="3"/>
  <c r="I135" i="3"/>
  <c r="S135" i="3"/>
  <c r="R135" i="3"/>
  <c r="I136" i="3"/>
  <c r="S136" i="3"/>
  <c r="R136" i="3"/>
  <c r="I137" i="3"/>
  <c r="S137" i="3"/>
  <c r="R137" i="3"/>
  <c r="I138" i="3"/>
  <c r="S138" i="3"/>
  <c r="R138" i="3"/>
  <c r="S139" i="3"/>
  <c r="R139" i="3"/>
  <c r="I139" i="3"/>
  <c r="R140" i="3"/>
  <c r="S140" i="3"/>
  <c r="I140" i="3"/>
  <c r="R141" i="3"/>
  <c r="S141" i="3"/>
  <c r="I141" i="3"/>
  <c r="S142" i="3"/>
  <c r="R142" i="3"/>
  <c r="I142" i="3"/>
  <c r="S143" i="3"/>
  <c r="R143" i="3"/>
  <c r="I143" i="3"/>
  <c r="R144" i="3"/>
  <c r="S144" i="3"/>
  <c r="I144" i="3"/>
  <c r="R145" i="3"/>
  <c r="S145" i="3"/>
  <c r="I145" i="3"/>
  <c r="R146" i="3"/>
  <c r="S146" i="3"/>
  <c r="I146" i="3"/>
  <c r="I147" i="3"/>
  <c r="R147" i="3"/>
  <c r="S147" i="3"/>
  <c r="R148" i="3"/>
  <c r="I148" i="3"/>
  <c r="S148" i="3"/>
  <c r="I149" i="3"/>
  <c r="R149" i="3"/>
  <c r="S149" i="3"/>
  <c r="S150" i="3"/>
  <c r="R150" i="3"/>
  <c r="I150" i="3"/>
  <c r="R151" i="3"/>
  <c r="S151" i="3"/>
  <c r="I151" i="3"/>
  <c r="I152" i="3"/>
  <c r="S152" i="3"/>
  <c r="R152" i="3"/>
  <c r="I153" i="3"/>
  <c r="S153" i="3"/>
  <c r="R153" i="3"/>
  <c r="I154" i="3"/>
  <c r="S154" i="3"/>
  <c r="R154" i="3"/>
  <c r="S155" i="3"/>
  <c r="I155" i="3"/>
  <c r="R155" i="3"/>
  <c r="R156" i="3"/>
  <c r="S156" i="3"/>
  <c r="I156" i="3"/>
  <c r="S157" i="3"/>
  <c r="I157" i="3"/>
  <c r="R157" i="3"/>
  <c r="S158" i="3"/>
  <c r="I158" i="3"/>
  <c r="R158" i="3"/>
  <c r="S159" i="3"/>
  <c r="I159" i="3"/>
  <c r="R159" i="3"/>
  <c r="I160" i="3"/>
  <c r="R160" i="3"/>
  <c r="S160" i="3"/>
  <c r="I161" i="3"/>
  <c r="S161" i="3"/>
  <c r="R161" i="3"/>
  <c r="S162" i="3"/>
  <c r="I162" i="3"/>
  <c r="R162" i="3"/>
  <c r="S163" i="3"/>
  <c r="I163" i="3"/>
  <c r="R163" i="3"/>
  <c r="R164" i="3"/>
  <c r="I164" i="3"/>
  <c r="S164" i="3"/>
  <c r="R165" i="3"/>
  <c r="S165" i="3"/>
  <c r="I165" i="3"/>
  <c r="S166" i="3"/>
  <c r="I166" i="3"/>
  <c r="R166" i="3"/>
  <c r="I167" i="3"/>
  <c r="R167" i="3"/>
  <c r="I168" i="3"/>
  <c r="R168" i="3"/>
  <c r="I169" i="3"/>
  <c r="R169" i="3"/>
  <c r="I170" i="3"/>
  <c r="R170" i="3"/>
  <c r="I171" i="3"/>
  <c r="R171" i="3"/>
  <c r="I172" i="3"/>
  <c r="R172" i="3"/>
  <c r="R173" i="3"/>
  <c r="I173" i="3"/>
  <c r="I174" i="3"/>
  <c r="R174" i="3"/>
  <c r="I175" i="3"/>
  <c r="R175" i="3"/>
  <c r="I176" i="3"/>
  <c r="R176" i="3"/>
  <c r="I177" i="3"/>
  <c r="R177" i="3"/>
  <c r="I178" i="3"/>
  <c r="R178" i="3"/>
  <c r="R179" i="3"/>
  <c r="I179" i="3"/>
  <c r="R180" i="3"/>
  <c r="I180" i="3"/>
  <c r="R181" i="3"/>
  <c r="I181" i="3"/>
  <c r="I182" i="3"/>
  <c r="R182" i="3"/>
  <c r="R183" i="3"/>
  <c r="I183" i="3"/>
  <c r="R184" i="3"/>
  <c r="I184" i="3"/>
  <c r="I185" i="3"/>
  <c r="R185" i="3"/>
  <c r="I186" i="3"/>
  <c r="R186" i="3"/>
  <c r="R187" i="3"/>
  <c r="I187" i="3"/>
  <c r="R188" i="3"/>
  <c r="I188" i="3"/>
  <c r="R189" i="3"/>
  <c r="I189" i="3"/>
  <c r="I190" i="3"/>
  <c r="R190" i="3"/>
  <c r="I191" i="3"/>
  <c r="R191" i="3"/>
  <c r="R192" i="3"/>
  <c r="I192" i="3"/>
  <c r="R193" i="3"/>
  <c r="I193" i="3"/>
  <c r="R194" i="3"/>
  <c r="I194" i="3"/>
  <c r="R195" i="3"/>
  <c r="I195" i="3"/>
  <c r="I196" i="3"/>
  <c r="R196" i="3"/>
  <c r="R197" i="3"/>
  <c r="I197" i="3"/>
  <c r="I198" i="3"/>
  <c r="R198" i="3"/>
  <c r="R199" i="3"/>
  <c r="I199" i="3"/>
  <c r="R200" i="3"/>
  <c r="I200" i="3"/>
  <c r="R201" i="3"/>
  <c r="I201" i="3"/>
  <c r="R202" i="3"/>
  <c r="I202" i="3"/>
  <c r="R203" i="3"/>
  <c r="I203" i="3"/>
  <c r="O515" i="111"/>
  <c r="O585" i="111"/>
  <c r="K515" i="111"/>
  <c r="O514" i="111"/>
  <c r="O513" i="111"/>
  <c r="K514" i="111"/>
  <c r="K513" i="111"/>
  <c r="O512" i="111"/>
  <c r="K512" i="111"/>
  <c r="O511" i="111"/>
  <c r="M2" i="111"/>
  <c r="G44" i="110"/>
  <c r="J25" i="100"/>
  <c r="J26" i="100"/>
  <c r="G45" i="110"/>
  <c r="G14" i="110" s="1"/>
  <c r="I46" i="110"/>
  <c r="BA17" i="114"/>
  <c r="AW6" i="114" s="1"/>
  <c r="AW7" i="114" s="1"/>
  <c r="H5" i="114"/>
  <c r="H4" i="114"/>
  <c r="H2" i="114"/>
  <c r="G2" i="111"/>
  <c r="V3" i="111"/>
  <c r="Y4" i="100"/>
  <c r="H4" i="100"/>
  <c r="Y5" i="100"/>
  <c r="H5" i="100"/>
  <c r="Y6" i="100"/>
  <c r="H6" i="100"/>
  <c r="Y7" i="100"/>
  <c r="H7" i="100"/>
  <c r="Y8" i="100"/>
  <c r="H8" i="100"/>
  <c r="Y9" i="100"/>
  <c r="H9" i="100"/>
  <c r="Y10" i="100"/>
  <c r="H10" i="100"/>
  <c r="Y11" i="100"/>
  <c r="H11" i="100"/>
  <c r="Y12" i="100"/>
  <c r="H12" i="100"/>
  <c r="Y13" i="100"/>
  <c r="H13" i="100"/>
  <c r="Y14" i="100"/>
  <c r="H14" i="100"/>
  <c r="Y15" i="100"/>
  <c r="H15" i="100"/>
  <c r="Y16" i="100"/>
  <c r="H16" i="100"/>
  <c r="Y17" i="100"/>
  <c r="H17" i="100"/>
  <c r="Y18" i="100"/>
  <c r="H18" i="100"/>
  <c r="Y19" i="100"/>
  <c r="H19" i="100"/>
  <c r="Y20" i="100"/>
  <c r="H20" i="100"/>
  <c r="Y21" i="100"/>
  <c r="H21" i="100"/>
  <c r="Y22" i="100"/>
  <c r="H22" i="100"/>
  <c r="Y23" i="100"/>
  <c r="H23" i="100"/>
  <c r="Y24" i="100"/>
  <c r="H24" i="100"/>
  <c r="Y25" i="100"/>
  <c r="H25" i="100"/>
  <c r="Y26" i="100"/>
  <c r="H26" i="100"/>
  <c r="Y27" i="100"/>
  <c r="H27" i="100"/>
  <c r="Y28" i="100"/>
  <c r="H28" i="100"/>
  <c r="Y29" i="100"/>
  <c r="H29" i="100"/>
  <c r="Y30" i="100"/>
  <c r="H30" i="100"/>
  <c r="Y31" i="100"/>
  <c r="H31" i="100"/>
  <c r="Y32" i="100"/>
  <c r="H32" i="100"/>
  <c r="Y35" i="100"/>
  <c r="H35" i="100"/>
  <c r="Y36" i="100"/>
  <c r="H36" i="100"/>
  <c r="Y37" i="100"/>
  <c r="H37" i="100"/>
  <c r="Y38" i="100"/>
  <c r="H38" i="100"/>
  <c r="Y39" i="100"/>
  <c r="H39" i="100"/>
  <c r="Y40" i="100"/>
  <c r="H40" i="100"/>
  <c r="Y41" i="100"/>
  <c r="H41" i="100"/>
  <c r="Y42" i="100"/>
  <c r="H42" i="100"/>
  <c r="Y43" i="100"/>
  <c r="H43" i="100"/>
  <c r="H3" i="100"/>
  <c r="Y3" i="100"/>
  <c r="Y2" i="100"/>
  <c r="H2" i="100"/>
  <c r="R27" i="111"/>
  <c r="H34" i="100"/>
  <c r="Y34" i="100"/>
  <c r="O1001" i="111"/>
  <c r="O997" i="111"/>
  <c r="O993" i="111"/>
  <c r="O990" i="111"/>
  <c r="O987" i="111"/>
  <c r="O984" i="111"/>
  <c r="O982" i="111"/>
  <c r="O979" i="111"/>
  <c r="O976" i="111"/>
  <c r="O974" i="111"/>
  <c r="K973" i="111"/>
  <c r="O971" i="111"/>
  <c r="K970" i="111"/>
  <c r="O968" i="111"/>
  <c r="K967" i="111"/>
  <c r="O965" i="111"/>
  <c r="K964" i="111"/>
  <c r="O962" i="111"/>
  <c r="K961" i="111"/>
  <c r="O959" i="111"/>
  <c r="K958" i="111"/>
  <c r="O956" i="111"/>
  <c r="K955" i="111"/>
  <c r="K954" i="111"/>
  <c r="O952" i="111"/>
  <c r="K951" i="111"/>
  <c r="O949" i="111"/>
  <c r="K948" i="111"/>
  <c r="O946" i="111"/>
  <c r="K945" i="111"/>
  <c r="O943" i="111"/>
  <c r="K942" i="111"/>
  <c r="O940" i="111"/>
  <c r="O939" i="111"/>
  <c r="O938" i="111"/>
  <c r="K937" i="111"/>
  <c r="O935" i="111"/>
  <c r="K935" i="111"/>
  <c r="O933" i="111"/>
  <c r="K932" i="111"/>
  <c r="O930" i="111"/>
  <c r="K929" i="111"/>
  <c r="O927" i="111"/>
  <c r="K926" i="111"/>
  <c r="O924" i="111"/>
  <c r="K923" i="111"/>
  <c r="O921" i="111"/>
  <c r="K920" i="111"/>
  <c r="O918" i="111"/>
  <c r="K917" i="111"/>
  <c r="K916" i="111"/>
  <c r="O914" i="111"/>
  <c r="K913" i="111"/>
  <c r="O911" i="111"/>
  <c r="K910" i="111"/>
  <c r="O908" i="111"/>
  <c r="K907" i="111"/>
  <c r="O905" i="111"/>
  <c r="K904" i="111"/>
  <c r="K903" i="111"/>
  <c r="O901" i="111"/>
  <c r="O900" i="111"/>
  <c r="K828" i="111"/>
  <c r="O826" i="111"/>
  <c r="K825" i="111"/>
  <c r="O823" i="111"/>
  <c r="K822" i="111"/>
  <c r="O820" i="111"/>
  <c r="K819" i="111"/>
  <c r="O817" i="111"/>
  <c r="K816" i="111"/>
  <c r="O814" i="111"/>
  <c r="K813" i="111"/>
  <c r="O811" i="111"/>
  <c r="K810" i="111"/>
  <c r="O808" i="111"/>
  <c r="O807" i="111"/>
  <c r="K806" i="111"/>
  <c r="O804" i="111"/>
  <c r="K803" i="111"/>
  <c r="O801" i="111"/>
  <c r="K800" i="111"/>
  <c r="O798" i="111"/>
  <c r="K797" i="111"/>
  <c r="K796" i="111"/>
  <c r="O795" i="111"/>
  <c r="O794" i="111"/>
  <c r="K793" i="111"/>
  <c r="K792" i="111"/>
  <c r="K791" i="111"/>
  <c r="K790" i="111"/>
  <c r="K789" i="111"/>
  <c r="O788" i="111"/>
  <c r="K787" i="111"/>
  <c r="O785" i="111"/>
  <c r="K784" i="111"/>
  <c r="O782" i="111"/>
  <c r="K781" i="111"/>
  <c r="O779" i="111"/>
  <c r="K778" i="111"/>
  <c r="O776" i="111"/>
  <c r="K775" i="111"/>
  <c r="O773" i="111"/>
  <c r="K772" i="111"/>
  <c r="O770" i="111"/>
  <c r="K769" i="111"/>
  <c r="O767" i="111"/>
  <c r="K766" i="111"/>
  <c r="O764" i="111"/>
  <c r="K763" i="111"/>
  <c r="O761" i="111"/>
  <c r="K760" i="111"/>
  <c r="O758" i="111"/>
  <c r="K757" i="111"/>
  <c r="O755" i="111"/>
  <c r="K754" i="111"/>
  <c r="O752" i="111"/>
  <c r="K751" i="111"/>
  <c r="O749" i="111"/>
  <c r="K748" i="111"/>
  <c r="O746" i="111"/>
  <c r="K745" i="111"/>
  <c r="O743" i="111"/>
  <c r="K742" i="111"/>
  <c r="O740" i="111"/>
  <c r="K739" i="111"/>
  <c r="O737" i="111"/>
  <c r="K736" i="111"/>
  <c r="O734" i="111"/>
  <c r="K733" i="111"/>
  <c r="O731" i="111"/>
  <c r="K730" i="111"/>
  <c r="O728" i="111"/>
  <c r="K727" i="111"/>
  <c r="O725" i="111"/>
  <c r="K724" i="111"/>
  <c r="O722" i="111"/>
  <c r="K721" i="111"/>
  <c r="O719" i="111"/>
  <c r="K718" i="111"/>
  <c r="O716" i="111"/>
  <c r="K715" i="111"/>
  <c r="O713" i="111"/>
  <c r="K712" i="111"/>
  <c r="O710" i="111"/>
  <c r="K709" i="111"/>
  <c r="O707" i="111"/>
  <c r="K706" i="111"/>
  <c r="O704" i="111"/>
  <c r="K703" i="111"/>
  <c r="O701" i="111"/>
  <c r="K700" i="111"/>
  <c r="O698" i="111"/>
  <c r="K697" i="111"/>
  <c r="O695" i="111"/>
  <c r="K694" i="111"/>
  <c r="O692" i="111"/>
  <c r="K691" i="111"/>
  <c r="O689" i="111"/>
  <c r="K688" i="111"/>
  <c r="O686" i="111"/>
  <c r="K685" i="111"/>
  <c r="O683" i="111"/>
  <c r="K682" i="111"/>
  <c r="O680" i="111"/>
  <c r="K679" i="111"/>
  <c r="O677" i="111"/>
  <c r="K676" i="111"/>
  <c r="O674" i="111"/>
  <c r="K673" i="111"/>
  <c r="O671" i="111"/>
  <c r="K670" i="111"/>
  <c r="O668" i="111"/>
  <c r="K667" i="111"/>
  <c r="O665" i="111"/>
  <c r="K664" i="111"/>
  <c r="O662" i="111"/>
  <c r="O660" i="111"/>
  <c r="K659" i="111"/>
  <c r="K658" i="111"/>
  <c r="K584" i="111"/>
  <c r="O582" i="111"/>
  <c r="K581" i="111"/>
  <c r="O579" i="111"/>
  <c r="K578" i="111"/>
  <c r="O576" i="111"/>
  <c r="O575" i="111"/>
  <c r="K574" i="111"/>
  <c r="O572" i="111"/>
  <c r="K571" i="111"/>
  <c r="O569" i="111"/>
  <c r="K568" i="111"/>
  <c r="K566" i="111"/>
  <c r="O564" i="111"/>
  <c r="K563" i="111"/>
  <c r="O561" i="111"/>
  <c r="K560" i="111"/>
  <c r="O558" i="111"/>
  <c r="K557" i="111"/>
  <c r="O555" i="111"/>
  <c r="K554" i="111"/>
  <c r="O552" i="111"/>
  <c r="K551" i="111"/>
  <c r="O549" i="111"/>
  <c r="K548" i="111"/>
  <c r="O546" i="111"/>
  <c r="K545" i="111"/>
  <c r="O543" i="111"/>
  <c r="O542" i="111"/>
  <c r="K541" i="111"/>
  <c r="K539" i="111"/>
  <c r="K538" i="111"/>
  <c r="O536" i="111"/>
  <c r="K535" i="111"/>
  <c r="O533" i="111"/>
  <c r="K532" i="111"/>
  <c r="K531" i="111"/>
  <c r="O529" i="111"/>
  <c r="O528" i="111"/>
  <c r="K527" i="111"/>
  <c r="O525" i="111"/>
  <c r="K524" i="111"/>
  <c r="O522" i="111"/>
  <c r="K521" i="111"/>
  <c r="O519" i="111"/>
  <c r="K518" i="111"/>
  <c r="O516" i="111"/>
  <c r="O1004" i="111"/>
  <c r="O999" i="111"/>
  <c r="O998" i="111"/>
  <c r="O994" i="111"/>
  <c r="O991" i="111"/>
  <c r="O988" i="111"/>
  <c r="O985" i="111"/>
  <c r="O980" i="111"/>
  <c r="O978" i="111"/>
  <c r="O975" i="111"/>
  <c r="K974" i="111"/>
  <c r="O972" i="111"/>
  <c r="K971" i="111"/>
  <c r="O969" i="111"/>
  <c r="K968" i="111"/>
  <c r="O966" i="111"/>
  <c r="K965" i="111"/>
  <c r="O963" i="111"/>
  <c r="K962" i="111"/>
  <c r="O960" i="111"/>
  <c r="K959" i="111"/>
  <c r="O957" i="111"/>
  <c r="K956" i="111"/>
  <c r="O953" i="111"/>
  <c r="K952" i="111"/>
  <c r="O950" i="111"/>
  <c r="K949" i="111"/>
  <c r="O947" i="111"/>
  <c r="K946" i="111"/>
  <c r="O944" i="111"/>
  <c r="K943" i="111"/>
  <c r="O941" i="111"/>
  <c r="K940" i="111"/>
  <c r="K938" i="111"/>
  <c r="O936" i="111"/>
  <c r="K934" i="111"/>
  <c r="O932" i="111"/>
  <c r="K931" i="111"/>
  <c r="O929" i="111"/>
  <c r="K928" i="111"/>
  <c r="O926" i="111"/>
  <c r="K925" i="111"/>
  <c r="O923" i="111"/>
  <c r="K922" i="111"/>
  <c r="O920" i="111"/>
  <c r="K919" i="111"/>
  <c r="K918" i="111"/>
  <c r="O915" i="111"/>
  <c r="K914" i="111"/>
  <c r="O912" i="111"/>
  <c r="K911" i="111"/>
  <c r="O909" i="111"/>
  <c r="K908" i="111"/>
  <c r="O906" i="111"/>
  <c r="K905" i="111"/>
  <c r="O902" i="111"/>
  <c r="K901" i="111"/>
  <c r="O899" i="111"/>
  <c r="K898" i="111"/>
  <c r="O896" i="111"/>
  <c r="K895" i="111"/>
  <c r="O893" i="111"/>
  <c r="K892" i="111"/>
  <c r="O890" i="111"/>
  <c r="K889" i="111"/>
  <c r="O887" i="111"/>
  <c r="K886" i="111"/>
  <c r="O884" i="111"/>
  <c r="K883" i="111"/>
  <c r="O881" i="111"/>
  <c r="K880" i="111"/>
  <c r="O878" i="111"/>
  <c r="K868" i="111"/>
  <c r="K867" i="111"/>
  <c r="K855" i="111"/>
  <c r="O853" i="111"/>
  <c r="K852" i="111"/>
  <c r="O849" i="111"/>
  <c r="K848" i="111"/>
  <c r="O846" i="111"/>
  <c r="K845" i="111"/>
  <c r="O843" i="111"/>
  <c r="K842" i="111"/>
  <c r="O840" i="111"/>
  <c r="K839" i="111"/>
  <c r="O837" i="111"/>
  <c r="K836" i="111"/>
  <c r="O834" i="111"/>
  <c r="K833" i="111"/>
  <c r="O831" i="111"/>
  <c r="K830" i="111"/>
  <c r="K829" i="111"/>
  <c r="O827" i="111"/>
  <c r="K826" i="111"/>
  <c r="O824" i="111"/>
  <c r="O822" i="111"/>
  <c r="O821" i="111"/>
  <c r="K820" i="111"/>
  <c r="K818" i="111"/>
  <c r="K817" i="111"/>
  <c r="O815" i="111"/>
  <c r="K814" i="111"/>
  <c r="K812" i="111"/>
  <c r="O810" i="111"/>
  <c r="K809" i="111"/>
  <c r="K807" i="111"/>
  <c r="O805" i="111"/>
  <c r="K804" i="111"/>
  <c r="O802" i="111"/>
  <c r="K801" i="111"/>
  <c r="O799" i="111"/>
  <c r="K798" i="111"/>
  <c r="O796" i="111"/>
  <c r="K788" i="111"/>
  <c r="O786" i="111"/>
  <c r="K785" i="111"/>
  <c r="O783" i="111"/>
  <c r="K782" i="111"/>
  <c r="O780" i="111"/>
  <c r="K779" i="111"/>
  <c r="O777" i="111"/>
  <c r="K776" i="111"/>
  <c r="O774" i="111"/>
  <c r="O772" i="111"/>
  <c r="K771" i="111"/>
  <c r="O769" i="111"/>
  <c r="K768" i="111"/>
  <c r="O766" i="111"/>
  <c r="K765" i="111"/>
  <c r="O763" i="111"/>
  <c r="K762" i="111"/>
  <c r="O760" i="111"/>
  <c r="K759" i="111"/>
  <c r="O757" i="111"/>
  <c r="O756" i="111"/>
  <c r="K755" i="111"/>
  <c r="O753" i="111"/>
  <c r="K752" i="111"/>
  <c r="O750" i="111"/>
  <c r="K749" i="111"/>
  <c r="O747" i="111"/>
  <c r="K746" i="111"/>
  <c r="O656" i="111"/>
  <c r="K655" i="111"/>
  <c r="O653" i="111"/>
  <c r="K652" i="111"/>
  <c r="O650" i="111"/>
  <c r="O648" i="111"/>
  <c r="K647" i="111"/>
  <c r="O645" i="111"/>
  <c r="K644" i="111"/>
  <c r="K643" i="111"/>
  <c r="O641" i="111"/>
  <c r="K640" i="111"/>
  <c r="K636" i="111"/>
  <c r="K633" i="111"/>
  <c r="O630" i="111"/>
  <c r="O627" i="111"/>
  <c r="O626" i="111"/>
  <c r="O624" i="111"/>
  <c r="K623" i="111"/>
  <c r="O621" i="111"/>
  <c r="K620" i="111"/>
  <c r="O618" i="111"/>
  <c r="K617" i="111"/>
  <c r="O615" i="111"/>
  <c r="K614" i="111"/>
  <c r="O612" i="111"/>
  <c r="O611" i="111"/>
  <c r="K610" i="111"/>
  <c r="O608" i="111"/>
  <c r="K607" i="111"/>
  <c r="O605" i="111"/>
  <c r="K604" i="111"/>
  <c r="O602" i="111"/>
  <c r="K601" i="111"/>
  <c r="K599" i="111"/>
  <c r="K597" i="111"/>
  <c r="O595" i="111"/>
  <c r="K594" i="111"/>
  <c r="O592" i="111"/>
  <c r="K591" i="111"/>
  <c r="O589" i="111"/>
  <c r="O588" i="111"/>
  <c r="K587" i="111"/>
  <c r="O1005" i="111"/>
  <c r="O995" i="111"/>
  <c r="O992" i="111"/>
  <c r="O989" i="111"/>
  <c r="O986" i="111"/>
  <c r="O983" i="111"/>
  <c r="O981" i="111"/>
  <c r="O977" i="111"/>
  <c r="K975" i="111"/>
  <c r="O973" i="111"/>
  <c r="K972" i="111"/>
  <c r="O970" i="111"/>
  <c r="K969" i="111"/>
  <c r="O967" i="111"/>
  <c r="K966" i="111"/>
  <c r="O964" i="111"/>
  <c r="K963" i="111"/>
  <c r="O961" i="111"/>
  <c r="K960" i="111"/>
  <c r="O958" i="111"/>
  <c r="K957" i="111"/>
  <c r="O955" i="111"/>
  <c r="O954" i="111"/>
  <c r="K953" i="111"/>
  <c r="O951" i="111"/>
  <c r="K950" i="111"/>
  <c r="O948" i="111"/>
  <c r="K947" i="111"/>
  <c r="O945" i="111"/>
  <c r="K944" i="111"/>
  <c r="O942" i="111"/>
  <c r="K941" i="111"/>
  <c r="K939" i="111"/>
  <c r="O937" i="111"/>
  <c r="K936" i="111"/>
  <c r="O934" i="111"/>
  <c r="K933" i="111"/>
  <c r="O931" i="111"/>
  <c r="K930" i="111"/>
  <c r="O928" i="111"/>
  <c r="K927" i="111"/>
  <c r="O925" i="111"/>
  <c r="K924" i="111"/>
  <c r="O922" i="111"/>
  <c r="K921" i="111"/>
  <c r="O919" i="111"/>
  <c r="O917" i="111"/>
  <c r="O916" i="111"/>
  <c r="K915" i="111"/>
  <c r="O913" i="111"/>
  <c r="K912" i="111"/>
  <c r="O910" i="111"/>
  <c r="K909" i="111"/>
  <c r="O907" i="111"/>
  <c r="K906" i="111"/>
  <c r="O904" i="111"/>
  <c r="O903" i="111"/>
  <c r="K902" i="111"/>
  <c r="K900" i="111"/>
  <c r="O898" i="111"/>
  <c r="K897" i="111"/>
  <c r="O895" i="111"/>
  <c r="K894" i="111"/>
  <c r="O892" i="111"/>
  <c r="K891" i="111"/>
  <c r="O889" i="111"/>
  <c r="K888" i="111"/>
  <c r="O886" i="111"/>
  <c r="K885" i="111"/>
  <c r="O883" i="111"/>
  <c r="K882" i="111"/>
  <c r="O880" i="111"/>
  <c r="K879" i="111"/>
  <c r="O876" i="111"/>
  <c r="K876" i="111"/>
  <c r="K875" i="111"/>
  <c r="K874" i="111"/>
  <c r="K873" i="111"/>
  <c r="K872" i="111"/>
  <c r="K871" i="111"/>
  <c r="K870" i="111"/>
  <c r="K869" i="111"/>
  <c r="K866" i="111"/>
  <c r="K864" i="111"/>
  <c r="K863" i="111"/>
  <c r="K862" i="111"/>
  <c r="K861" i="111"/>
  <c r="K860" i="111"/>
  <c r="K859" i="111"/>
  <c r="K858" i="111"/>
  <c r="K857" i="111"/>
  <c r="K854" i="111"/>
  <c r="O852" i="111"/>
  <c r="K851" i="111"/>
  <c r="K850" i="111"/>
  <c r="O848" i="111"/>
  <c r="K847" i="111"/>
  <c r="K846" i="111"/>
  <c r="O844" i="111"/>
  <c r="K843" i="111"/>
  <c r="O841" i="111"/>
  <c r="K840" i="111"/>
  <c r="O838" i="111"/>
  <c r="K837" i="111"/>
  <c r="K835" i="111"/>
  <c r="O833" i="111"/>
  <c r="K832" i="111"/>
  <c r="O830" i="111"/>
  <c r="O828" i="111"/>
  <c r="K827" i="111"/>
  <c r="O825" i="111"/>
  <c r="K824" i="111"/>
  <c r="K823" i="111"/>
  <c r="K821" i="111"/>
  <c r="O819" i="111"/>
  <c r="O818" i="111"/>
  <c r="O816" i="111"/>
  <c r="K815" i="111"/>
  <c r="O813" i="111"/>
  <c r="O812" i="111"/>
  <c r="K811" i="111"/>
  <c r="O809" i="111"/>
  <c r="K808" i="111"/>
  <c r="O806" i="111"/>
  <c r="K805" i="111"/>
  <c r="O803" i="111"/>
  <c r="K802" i="111"/>
  <c r="O800" i="111"/>
  <c r="K799" i="111"/>
  <c r="O797" i="111"/>
  <c r="K795" i="111"/>
  <c r="K794" i="111"/>
  <c r="O793" i="111"/>
  <c r="O792" i="111"/>
  <c r="O791" i="111"/>
  <c r="O790" i="111"/>
  <c r="O789" i="111"/>
  <c r="O787" i="111"/>
  <c r="K786" i="111"/>
  <c r="O784" i="111"/>
  <c r="K783" i="111"/>
  <c r="O781" i="111"/>
  <c r="K780" i="111"/>
  <c r="O778" i="111"/>
  <c r="K777" i="111"/>
  <c r="O775" i="111"/>
  <c r="K774" i="111"/>
  <c r="K773" i="111"/>
  <c r="O771" i="111"/>
  <c r="K770" i="111"/>
  <c r="O768" i="111"/>
  <c r="K767" i="111"/>
  <c r="O765" i="111"/>
  <c r="K764" i="111"/>
  <c r="O762" i="111"/>
  <c r="K761" i="111"/>
  <c r="O759" i="111"/>
  <c r="K758" i="111"/>
  <c r="K756" i="111"/>
  <c r="O754" i="111"/>
  <c r="K753" i="111"/>
  <c r="O751" i="111"/>
  <c r="K750" i="111"/>
  <c r="O748" i="111"/>
  <c r="K747" i="111"/>
  <c r="O745" i="111"/>
  <c r="K744" i="111"/>
  <c r="O742" i="111"/>
  <c r="K741" i="111"/>
  <c r="O739" i="111"/>
  <c r="K738" i="111"/>
  <c r="O736" i="111"/>
  <c r="K735" i="111"/>
  <c r="O733" i="111"/>
  <c r="K732" i="111"/>
  <c r="O730" i="111"/>
  <c r="K729" i="111"/>
  <c r="O727" i="111"/>
  <c r="K726" i="111"/>
  <c r="O724" i="111"/>
  <c r="K723" i="111"/>
  <c r="O721" i="111"/>
  <c r="K720" i="111"/>
  <c r="O718" i="111"/>
  <c r="K717" i="111"/>
  <c r="O715" i="111"/>
  <c r="K714" i="111"/>
  <c r="O712" i="111"/>
  <c r="K711" i="111"/>
  <c r="O709" i="111"/>
  <c r="K708" i="111"/>
  <c r="O706" i="111"/>
  <c r="K705" i="111"/>
  <c r="O703" i="111"/>
  <c r="K702" i="111"/>
  <c r="O700" i="111"/>
  <c r="K699" i="111"/>
  <c r="O697" i="111"/>
  <c r="K696" i="111"/>
  <c r="O694" i="111"/>
  <c r="K693" i="111"/>
  <c r="O691" i="111"/>
  <c r="K690" i="111"/>
  <c r="O688" i="111"/>
  <c r="K687" i="111"/>
  <c r="O685" i="111"/>
  <c r="K684" i="111"/>
  <c r="O682" i="111"/>
  <c r="K681" i="111"/>
  <c r="O679" i="111"/>
  <c r="K678" i="111"/>
  <c r="O676" i="111"/>
  <c r="K675" i="111"/>
  <c r="O673" i="111"/>
  <c r="K672" i="111"/>
  <c r="O670" i="111"/>
  <c r="K669" i="111"/>
  <c r="O667" i="111"/>
  <c r="K666" i="111"/>
  <c r="O664" i="111"/>
  <c r="K663" i="111"/>
  <c r="O661" i="111"/>
  <c r="K660" i="111"/>
  <c r="O657" i="111"/>
  <c r="K656" i="111"/>
  <c r="O655" i="111"/>
  <c r="K654" i="111"/>
  <c r="O652" i="111"/>
  <c r="K651" i="111"/>
  <c r="O649" i="111"/>
  <c r="K648" i="111"/>
  <c r="O646" i="111"/>
  <c r="K645" i="111"/>
  <c r="O643" i="111"/>
  <c r="K642" i="111"/>
  <c r="O640" i="111"/>
  <c r="O638" i="111"/>
  <c r="O637" i="111"/>
  <c r="K635" i="111"/>
  <c r="O632" i="111"/>
  <c r="O629" i="111"/>
  <c r="K625" i="111"/>
  <c r="O623" i="111"/>
  <c r="K622" i="111"/>
  <c r="O620" i="111"/>
  <c r="K619" i="111"/>
  <c r="O617" i="111"/>
  <c r="O616" i="111"/>
  <c r="K615" i="111"/>
  <c r="O613" i="111"/>
  <c r="K611" i="111"/>
  <c r="O609" i="111"/>
  <c r="K608" i="111"/>
  <c r="O606" i="111"/>
  <c r="K605" i="111"/>
  <c r="O603" i="111"/>
  <c r="K602" i="111"/>
  <c r="O600" i="111"/>
  <c r="O599" i="111"/>
  <c r="K598" i="111"/>
  <c r="O597" i="111"/>
  <c r="K596" i="111"/>
  <c r="O594" i="111"/>
  <c r="K593" i="111"/>
  <c r="O591" i="111"/>
  <c r="K590" i="111"/>
  <c r="K588" i="111"/>
  <c r="O586" i="111"/>
  <c r="K585" i="111"/>
  <c r="O583" i="111"/>
  <c r="K582" i="111"/>
  <c r="O580" i="111"/>
  <c r="K579" i="111"/>
  <c r="O577" i="111"/>
  <c r="K576" i="111"/>
  <c r="O574" i="111"/>
  <c r="K573" i="111"/>
  <c r="O571" i="111"/>
  <c r="K570" i="111"/>
  <c r="O568" i="111"/>
  <c r="K567" i="111"/>
  <c r="O565" i="111"/>
  <c r="K564" i="111"/>
  <c r="O562" i="111"/>
  <c r="K561" i="111"/>
  <c r="O559" i="111"/>
  <c r="K558" i="111"/>
  <c r="O556" i="111"/>
  <c r="K555" i="111"/>
  <c r="O553" i="111"/>
  <c r="K552" i="111"/>
  <c r="O550" i="111"/>
  <c r="K549" i="111"/>
  <c r="O547" i="111"/>
  <c r="K546" i="111"/>
  <c r="O544" i="111"/>
  <c r="K543" i="111"/>
  <c r="O541" i="111"/>
  <c r="K540" i="111"/>
  <c r="O538" i="111"/>
  <c r="K537" i="111"/>
  <c r="O535" i="111"/>
  <c r="K534" i="111"/>
  <c r="O532" i="111"/>
  <c r="K530" i="111"/>
  <c r="K529" i="111"/>
  <c r="O527" i="111"/>
  <c r="K526" i="111"/>
  <c r="O524" i="111"/>
  <c r="K523" i="111"/>
  <c r="O521" i="111"/>
  <c r="K520" i="111"/>
  <c r="O518" i="111"/>
  <c r="K517" i="111"/>
  <c r="O1052" i="111"/>
  <c r="O1003" i="111"/>
  <c r="O1006" i="111"/>
  <c r="O1002" i="111"/>
  <c r="O1000" i="111"/>
  <c r="O996" i="111"/>
  <c r="K899" i="111"/>
  <c r="O897" i="111"/>
  <c r="K896" i="111"/>
  <c r="O894" i="111"/>
  <c r="K893" i="111"/>
  <c r="O891" i="111"/>
  <c r="K890" i="111"/>
  <c r="O888" i="111"/>
  <c r="K887" i="111"/>
  <c r="O885" i="111"/>
  <c r="K884" i="111"/>
  <c r="O882" i="111"/>
  <c r="K881" i="111"/>
  <c r="O879" i="111"/>
  <c r="K878" i="111"/>
  <c r="O877" i="111"/>
  <c r="K877" i="111"/>
  <c r="O875" i="111"/>
  <c r="O874" i="111"/>
  <c r="O873" i="111"/>
  <c r="O872" i="111"/>
  <c r="O871" i="111"/>
  <c r="O870" i="111"/>
  <c r="O869" i="111"/>
  <c r="O868" i="111"/>
  <c r="O867" i="111"/>
  <c r="O866" i="111"/>
  <c r="O865" i="111"/>
  <c r="K865" i="111"/>
  <c r="O864" i="111"/>
  <c r="O863" i="111"/>
  <c r="O862" i="111"/>
  <c r="O861" i="111"/>
  <c r="O860" i="111"/>
  <c r="O859" i="111"/>
  <c r="O858" i="111"/>
  <c r="O857" i="111"/>
  <c r="O856" i="111"/>
  <c r="K856" i="111"/>
  <c r="O855" i="111"/>
  <c r="O854" i="111"/>
  <c r="K853" i="111"/>
  <c r="O851" i="111"/>
  <c r="O850" i="111"/>
  <c r="K849" i="111"/>
  <c r="O847" i="111"/>
  <c r="O845" i="111"/>
  <c r="K844" i="111"/>
  <c r="O842" i="111"/>
  <c r="K841" i="111"/>
  <c r="O839" i="111"/>
  <c r="K838" i="111"/>
  <c r="O836" i="111"/>
  <c r="O835" i="111"/>
  <c r="K834" i="111"/>
  <c r="O832" i="111"/>
  <c r="K831" i="111"/>
  <c r="O829" i="111"/>
  <c r="O744" i="111"/>
  <c r="K743" i="111"/>
  <c r="O741" i="111"/>
  <c r="K740" i="111"/>
  <c r="O738" i="111"/>
  <c r="K737" i="111"/>
  <c r="O735" i="111"/>
  <c r="K734" i="111"/>
  <c r="O732" i="111"/>
  <c r="K731" i="111"/>
  <c r="O729" i="111"/>
  <c r="K728" i="111"/>
  <c r="O726" i="111"/>
  <c r="K725" i="111"/>
  <c r="O723" i="111"/>
  <c r="K722" i="111"/>
  <c r="O720" i="111"/>
  <c r="K719" i="111"/>
  <c r="O717" i="111"/>
  <c r="K716" i="111"/>
  <c r="O714" i="111"/>
  <c r="K713" i="111"/>
  <c r="O711" i="111"/>
  <c r="K710" i="111"/>
  <c r="O708" i="111"/>
  <c r="K707" i="111"/>
  <c r="O705" i="111"/>
  <c r="K704" i="111"/>
  <c r="O702" i="111"/>
  <c r="K701" i="111"/>
  <c r="O699" i="111"/>
  <c r="K698" i="111"/>
  <c r="O696" i="111"/>
  <c r="K695" i="111"/>
  <c r="O693" i="111"/>
  <c r="K692" i="111"/>
  <c r="O690" i="111"/>
  <c r="K689" i="111"/>
  <c r="O687" i="111"/>
  <c r="K686" i="111"/>
  <c r="O684" i="111"/>
  <c r="K683" i="111"/>
  <c r="O681" i="111"/>
  <c r="K680" i="111"/>
  <c r="O678" i="111"/>
  <c r="K677" i="111"/>
  <c r="O675" i="111"/>
  <c r="K674" i="111"/>
  <c r="O672" i="111"/>
  <c r="K671" i="111"/>
  <c r="O669" i="111"/>
  <c r="K668" i="111"/>
  <c r="O666" i="111"/>
  <c r="K665" i="111"/>
  <c r="O663" i="111"/>
  <c r="K662" i="111"/>
  <c r="K661" i="111"/>
  <c r="O659" i="111"/>
  <c r="O658" i="111"/>
  <c r="K657" i="111"/>
  <c r="O654" i="111"/>
  <c r="K653" i="111"/>
  <c r="O651" i="111"/>
  <c r="K650" i="111"/>
  <c r="K649" i="111"/>
  <c r="O647" i="111"/>
  <c r="K646" i="111"/>
  <c r="O644" i="111"/>
  <c r="O642" i="111"/>
  <c r="K641" i="111"/>
  <c r="O639" i="111"/>
  <c r="K639" i="111"/>
  <c r="K638" i="111"/>
  <c r="K637" i="111"/>
  <c r="O636" i="111"/>
  <c r="O635" i="111"/>
  <c r="O634" i="111"/>
  <c r="K634" i="111"/>
  <c r="O633" i="111"/>
  <c r="K632" i="111"/>
  <c r="O631" i="111"/>
  <c r="K631" i="111"/>
  <c r="K630" i="111"/>
  <c r="K629" i="111"/>
  <c r="O628" i="111"/>
  <c r="K628" i="111"/>
  <c r="K627" i="111"/>
  <c r="K626" i="111"/>
  <c r="O625" i="111"/>
  <c r="K624" i="111"/>
  <c r="O622" i="111"/>
  <c r="K621" i="111"/>
  <c r="O619" i="111"/>
  <c r="K618" i="111"/>
  <c r="K616" i="111"/>
  <c r="O614" i="111"/>
  <c r="K613" i="111"/>
  <c r="K612" i="111"/>
  <c r="O610" i="111"/>
  <c r="K609" i="111"/>
  <c r="O607" i="111"/>
  <c r="K606" i="111"/>
  <c r="O604" i="111"/>
  <c r="K603" i="111"/>
  <c r="O601" i="111"/>
  <c r="K600" i="111"/>
  <c r="O598" i="111"/>
  <c r="O596" i="111"/>
  <c r="K595" i="111"/>
  <c r="O593" i="111"/>
  <c r="K592" i="111"/>
  <c r="O590" i="111"/>
  <c r="K589" i="111"/>
  <c r="O587" i="111"/>
  <c r="K586" i="111"/>
  <c r="O584" i="111"/>
  <c r="K583" i="111"/>
  <c r="O581" i="111"/>
  <c r="K580" i="111"/>
  <c r="O578" i="111"/>
  <c r="K577" i="111"/>
  <c r="K575" i="111"/>
  <c r="O573" i="111"/>
  <c r="K572" i="111"/>
  <c r="O570" i="111"/>
  <c r="K569" i="111"/>
  <c r="O567" i="111"/>
  <c r="O566" i="111"/>
  <c r="K565" i="111"/>
  <c r="O563" i="111"/>
  <c r="K562" i="111"/>
  <c r="O560" i="111"/>
  <c r="K559" i="111"/>
  <c r="O557" i="111"/>
  <c r="K556" i="111"/>
  <c r="O554" i="111"/>
  <c r="K553" i="111"/>
  <c r="O551" i="111"/>
  <c r="K550" i="111"/>
  <c r="O548" i="111"/>
  <c r="K547" i="111"/>
  <c r="O545" i="111"/>
  <c r="K544" i="111"/>
  <c r="K542" i="111"/>
  <c r="O540" i="111"/>
  <c r="O539" i="111"/>
  <c r="O537" i="111"/>
  <c r="K536" i="111"/>
  <c r="O534" i="111"/>
  <c r="K533" i="111"/>
  <c r="O531" i="111"/>
  <c r="O530" i="111"/>
  <c r="K528" i="111"/>
  <c r="O526" i="111"/>
  <c r="K525" i="111"/>
  <c r="O523" i="111"/>
  <c r="K522" i="111"/>
  <c r="O520" i="111"/>
  <c r="K519" i="111"/>
  <c r="O517" i="111"/>
  <c r="K516" i="111"/>
  <c r="Q47" i="110"/>
  <c r="Q14" i="110" s="1"/>
  <c r="O2" i="111"/>
  <c r="O13" i="111"/>
  <c r="K13" i="111"/>
  <c r="I13" i="111"/>
  <c r="B13" i="4"/>
  <c r="V2" i="111"/>
  <c r="J33" i="100"/>
  <c r="J34" i="100"/>
  <c r="H33" i="100"/>
  <c r="Y33" i="100"/>
  <c r="O1068" i="111"/>
  <c r="O1061" i="111"/>
  <c r="O1060" i="111"/>
  <c r="O1059" i="111"/>
  <c r="O1058" i="111"/>
  <c r="O1057" i="111"/>
  <c r="O1056" i="111"/>
  <c r="O1055" i="111"/>
  <c r="O1050" i="111"/>
  <c r="O1046" i="111"/>
  <c r="O1043" i="111"/>
  <c r="O1040" i="111"/>
  <c r="O1036" i="111"/>
  <c r="O1033" i="111"/>
  <c r="O1029" i="111"/>
  <c r="O1026" i="111"/>
  <c r="O1023" i="111"/>
  <c r="O1018" i="111"/>
  <c r="O1014" i="111"/>
  <c r="O1009" i="111"/>
  <c r="O1054" i="111"/>
  <c r="O1051" i="111"/>
  <c r="O1048" i="111"/>
  <c r="O1047" i="111"/>
  <c r="O1044" i="111"/>
  <c r="O1042" i="111"/>
  <c r="O1039" i="111"/>
  <c r="O1037" i="111"/>
  <c r="O1035" i="111"/>
  <c r="O1032" i="111"/>
  <c r="O1030" i="111"/>
  <c r="O1027" i="111"/>
  <c r="O1025" i="111"/>
  <c r="O1021" i="111"/>
  <c r="O1019" i="111"/>
  <c r="O1016" i="111"/>
  <c r="O1012" i="111"/>
  <c r="O1011" i="111"/>
  <c r="O1007" i="111"/>
  <c r="O1053" i="111"/>
  <c r="O1049" i="111"/>
  <c r="O1045" i="111"/>
  <c r="O1041" i="111"/>
  <c r="O1038" i="111"/>
  <c r="O1034" i="111"/>
  <c r="O1028" i="111"/>
  <c r="O1024" i="111"/>
  <c r="O1020" i="111"/>
  <c r="O1015" i="111"/>
  <c r="O1008" i="111"/>
  <c r="O1031" i="111"/>
  <c r="O1022" i="111"/>
  <c r="O1017" i="111"/>
  <c r="O1013" i="111"/>
  <c r="O1010" i="111"/>
  <c r="O1078" i="111"/>
  <c r="O1077" i="111"/>
  <c r="O1076" i="111"/>
  <c r="O1075" i="111"/>
  <c r="O1074" i="111"/>
  <c r="O1073" i="111"/>
  <c r="O1072" i="111"/>
  <c r="O1071" i="111"/>
  <c r="O1070" i="111"/>
  <c r="O1069" i="111"/>
  <c r="O1067" i="111"/>
  <c r="O1066" i="111"/>
  <c r="O1065" i="111"/>
  <c r="O1064" i="111"/>
  <c r="O1063" i="111"/>
  <c r="O1062" i="111"/>
  <c r="U33" i="111"/>
  <c r="U32" i="111"/>
  <c r="U31" i="111"/>
  <c r="U30" i="111"/>
  <c r="U29" i="111"/>
  <c r="U28" i="111"/>
  <c r="U27" i="111"/>
  <c r="U26" i="111"/>
  <c r="U25" i="111"/>
  <c r="U24" i="111"/>
  <c r="U22" i="111"/>
  <c r="U21" i="111"/>
  <c r="U20" i="111"/>
  <c r="U19" i="111"/>
  <c r="U18" i="111"/>
  <c r="U17" i="111"/>
  <c r="U13" i="111"/>
  <c r="U12" i="111"/>
  <c r="U4" i="111"/>
  <c r="U11" i="111"/>
  <c r="U23" i="111"/>
  <c r="U10" i="111"/>
  <c r="U8" i="111"/>
  <c r="U6" i="111"/>
  <c r="U16" i="111"/>
  <c r="U15" i="111"/>
  <c r="U14" i="111"/>
  <c r="U9" i="111"/>
  <c r="U7" i="111"/>
  <c r="U5" i="111"/>
  <c r="U3" i="111"/>
  <c r="U2" i="111"/>
  <c r="R25" i="111"/>
  <c r="R17" i="111"/>
  <c r="R14" i="111"/>
  <c r="R21" i="111"/>
  <c r="R11" i="111"/>
  <c r="R26" i="111"/>
  <c r="R24" i="111"/>
  <c r="R20" i="111"/>
  <c r="R16" i="111"/>
  <c r="S7" i="111"/>
  <c r="R7" i="111"/>
  <c r="R13" i="111"/>
  <c r="S9" i="111"/>
  <c r="R9" i="111"/>
  <c r="R22" i="111"/>
  <c r="S6" i="111"/>
  <c r="R6" i="111"/>
  <c r="R19" i="111"/>
  <c r="R10" i="111"/>
  <c r="S8" i="111"/>
  <c r="S2" i="111"/>
  <c r="R2" i="111"/>
  <c r="R23" i="111"/>
  <c r="R18" i="111"/>
  <c r="R15" i="111"/>
  <c r="R12" i="111"/>
  <c r="S4" i="111"/>
  <c r="R8" i="111"/>
  <c r="S5" i="111"/>
  <c r="R5" i="111"/>
  <c r="R4" i="111"/>
  <c r="S3" i="111"/>
  <c r="R3" i="111"/>
  <c r="O7" i="111"/>
  <c r="O11" i="111"/>
  <c r="O6" i="111"/>
  <c r="O8" i="111"/>
  <c r="O12" i="111"/>
  <c r="O4" i="111"/>
  <c r="O9" i="111"/>
  <c r="O5" i="111"/>
  <c r="O3" i="111"/>
  <c r="O10" i="111"/>
  <c r="I3" i="111"/>
  <c r="I7" i="111"/>
  <c r="K6" i="111"/>
  <c r="K2" i="111"/>
  <c r="K5" i="111"/>
  <c r="I5" i="111"/>
  <c r="I6" i="111"/>
  <c r="K12" i="111"/>
  <c r="K8" i="111"/>
  <c r="I11" i="111"/>
  <c r="K9" i="111"/>
  <c r="I9" i="111"/>
  <c r="I8" i="111"/>
  <c r="K4" i="111"/>
  <c r="I4" i="111"/>
  <c r="I2" i="111"/>
  <c r="K10" i="111"/>
  <c r="I12" i="111"/>
  <c r="K11" i="111"/>
  <c r="K7" i="111"/>
  <c r="K3" i="111"/>
  <c r="I10" i="111"/>
  <c r="J27" i="100"/>
  <c r="J24" i="100"/>
  <c r="J23" i="100"/>
  <c r="J22" i="100"/>
  <c r="J21" i="100"/>
  <c r="J20" i="100"/>
  <c r="J19" i="100"/>
  <c r="J18" i="100"/>
  <c r="J17" i="100"/>
  <c r="J16" i="100"/>
  <c r="J15" i="100"/>
  <c r="J14" i="100"/>
  <c r="J13" i="100"/>
  <c r="J12" i="100"/>
  <c r="J11" i="100"/>
  <c r="J10" i="100"/>
  <c r="J9" i="100"/>
  <c r="J8" i="100"/>
  <c r="J7" i="100"/>
  <c r="J6" i="100"/>
  <c r="J5" i="100"/>
  <c r="J4" i="100"/>
  <c r="J3" i="100"/>
  <c r="J32" i="100"/>
  <c r="J30" i="100"/>
  <c r="J29" i="100"/>
  <c r="J28" i="100"/>
  <c r="J31" i="100"/>
  <c r="P3" i="108"/>
  <c r="C3" i="109" s="1"/>
  <c r="J2" i="100"/>
  <c r="E19" i="100"/>
  <c r="G19" i="100" s="1"/>
  <c r="AH47" i="110"/>
  <c r="AH14" i="110" s="1"/>
  <c r="V47" i="110"/>
  <c r="U47" i="110"/>
  <c r="E47" i="110"/>
  <c r="C47" i="110"/>
  <c r="Z47" i="110"/>
  <c r="Z45" i="110"/>
  <c r="Z44" i="110"/>
  <c r="T12" i="110"/>
  <c r="T13" i="110"/>
  <c r="T10" i="110"/>
  <c r="T6" i="110"/>
  <c r="T4" i="110"/>
  <c r="T9" i="110"/>
  <c r="T7" i="110"/>
  <c r="T3" i="110"/>
  <c r="S47" i="110"/>
  <c r="T11" i="110"/>
  <c r="B47" i="110"/>
  <c r="U46" i="110"/>
  <c r="T8" i="110"/>
  <c r="S46" i="110"/>
  <c r="B46" i="110"/>
  <c r="T5" i="110"/>
  <c r="S45" i="110"/>
  <c r="T2" i="110"/>
  <c r="BH6" i="5"/>
  <c r="T150" i="5" a="1"/>
  <c r="Y44" i="100"/>
  <c r="Y45" i="100"/>
  <c r="Y46" i="100"/>
  <c r="Y47" i="100"/>
  <c r="Y48" i="100"/>
  <c r="H48" i="100"/>
  <c r="H49" i="100"/>
  <c r="Y49" i="100"/>
  <c r="Y50" i="100"/>
  <c r="H50" i="100"/>
  <c r="Y51" i="100"/>
  <c r="H51" i="100"/>
  <c r="Y52" i="100"/>
  <c r="H52" i="100"/>
  <c r="H53" i="100"/>
  <c r="Y53" i="100"/>
  <c r="Y54" i="100"/>
  <c r="H54" i="100"/>
  <c r="Y55" i="100"/>
  <c r="H55" i="100"/>
  <c r="Y56" i="100"/>
  <c r="H56" i="100"/>
  <c r="Y57" i="100"/>
  <c r="H57" i="100"/>
  <c r="Y58" i="100"/>
  <c r="H58" i="100"/>
  <c r="Y59" i="100"/>
  <c r="H59" i="100"/>
  <c r="Y60" i="100"/>
  <c r="H60" i="100"/>
  <c r="H61" i="100"/>
  <c r="Y61" i="100"/>
  <c r="H62" i="100"/>
  <c r="Y62" i="100"/>
  <c r="Y63" i="100"/>
  <c r="H63" i="100"/>
  <c r="H64" i="100"/>
  <c r="Y64" i="100"/>
  <c r="H65" i="100"/>
  <c r="Y65" i="100"/>
  <c r="Y66" i="100"/>
  <c r="H66" i="100"/>
  <c r="H67" i="100"/>
  <c r="Y67" i="100"/>
  <c r="H68" i="100"/>
  <c r="Y68" i="100"/>
  <c r="H69" i="100"/>
  <c r="Y69" i="100"/>
  <c r="H70" i="100"/>
  <c r="Y70" i="100"/>
  <c r="H71" i="100"/>
  <c r="Y71" i="100"/>
  <c r="H72" i="100"/>
  <c r="Y72" i="100"/>
  <c r="H73" i="100"/>
  <c r="Y73" i="100"/>
  <c r="Y74" i="100"/>
  <c r="H74" i="100"/>
  <c r="H75" i="100"/>
  <c r="Y75" i="100"/>
  <c r="Y76" i="100"/>
  <c r="H76" i="100"/>
  <c r="Y77" i="100"/>
  <c r="H77" i="100"/>
  <c r="H78" i="100"/>
  <c r="Y78" i="100"/>
  <c r="Y79" i="100"/>
  <c r="H79" i="100"/>
  <c r="H80" i="100"/>
  <c r="Y80" i="100"/>
  <c r="Y81" i="100"/>
  <c r="H81" i="100"/>
  <c r="Y82" i="100"/>
  <c r="H82" i="100"/>
  <c r="H83" i="100"/>
  <c r="Y83" i="100"/>
  <c r="H84" i="100"/>
  <c r="Y84" i="100"/>
  <c r="H85" i="100"/>
  <c r="Y85" i="100"/>
  <c r="H86" i="100"/>
  <c r="Y86" i="100"/>
  <c r="H87" i="100"/>
  <c r="Y87" i="100"/>
  <c r="H88" i="100"/>
  <c r="Y88" i="100"/>
  <c r="H89" i="100"/>
  <c r="Y89" i="100"/>
  <c r="H90" i="100"/>
  <c r="Y90" i="100"/>
  <c r="H91" i="100"/>
  <c r="Y91" i="100"/>
  <c r="H92" i="100"/>
  <c r="Y92" i="100"/>
  <c r="H93" i="100"/>
  <c r="Y93" i="100"/>
  <c r="H94" i="100"/>
  <c r="Y94" i="100"/>
  <c r="H95" i="100"/>
  <c r="Y95" i="100"/>
  <c r="Y96" i="100"/>
  <c r="H96" i="100"/>
  <c r="Y97" i="100"/>
  <c r="H97" i="100"/>
  <c r="Y98" i="100"/>
  <c r="H98" i="100"/>
  <c r="Y99" i="100"/>
  <c r="H99" i="100"/>
  <c r="Y100" i="100"/>
  <c r="H100" i="100"/>
  <c r="Y101" i="100"/>
  <c r="H101" i="100"/>
  <c r="Y102" i="100"/>
  <c r="H102" i="100"/>
  <c r="Y103" i="100"/>
  <c r="H103" i="100"/>
  <c r="Y104" i="100"/>
  <c r="H104" i="100"/>
  <c r="Y105" i="100"/>
  <c r="H105" i="100"/>
  <c r="Y106" i="100"/>
  <c r="H106" i="100"/>
  <c r="Y107" i="100"/>
  <c r="H107" i="100"/>
  <c r="Y108" i="100"/>
  <c r="H108" i="100"/>
  <c r="H109" i="100"/>
  <c r="Y109" i="100"/>
  <c r="H110" i="100"/>
  <c r="Y110" i="100"/>
  <c r="H111" i="100"/>
  <c r="Y111" i="100"/>
  <c r="Y112" i="100"/>
  <c r="H112" i="100"/>
  <c r="H113" i="100"/>
  <c r="Y113" i="100"/>
  <c r="H114" i="100"/>
  <c r="Y114" i="100"/>
  <c r="H115" i="100"/>
  <c r="Y115" i="100"/>
  <c r="H116" i="100"/>
  <c r="Y116" i="100"/>
  <c r="Y117" i="100"/>
  <c r="H117" i="100"/>
  <c r="H118" i="100"/>
  <c r="Y118" i="100"/>
  <c r="Y119" i="100"/>
  <c r="H119" i="100"/>
  <c r="Y120" i="100"/>
  <c r="H120" i="100"/>
  <c r="H121" i="100"/>
  <c r="Y121" i="100"/>
  <c r="Y122" i="100"/>
  <c r="H122" i="100"/>
  <c r="H123" i="100"/>
  <c r="Y123" i="100"/>
  <c r="H124" i="100"/>
  <c r="Y124" i="100"/>
  <c r="H125" i="100"/>
  <c r="Y125" i="100"/>
  <c r="H126" i="100"/>
  <c r="Y126" i="100"/>
  <c r="H127" i="100"/>
  <c r="Y127" i="100"/>
  <c r="Y128" i="100"/>
  <c r="H128" i="100"/>
  <c r="H129" i="100"/>
  <c r="Y129" i="100"/>
  <c r="Y130" i="100"/>
  <c r="H130" i="100"/>
  <c r="Y131" i="100"/>
  <c r="H131" i="100"/>
  <c r="H132" i="100"/>
  <c r="Y132" i="100"/>
  <c r="Y133" i="100"/>
  <c r="H133" i="100"/>
  <c r="H134" i="100"/>
  <c r="Y134" i="100"/>
  <c r="H135" i="100"/>
  <c r="Y135" i="100"/>
  <c r="H136" i="100"/>
  <c r="Y136" i="100"/>
  <c r="H137" i="100"/>
  <c r="Y137" i="100"/>
  <c r="Y138" i="100"/>
  <c r="H138" i="100"/>
  <c r="Y139" i="100"/>
  <c r="H139" i="100"/>
  <c r="Y140" i="100"/>
  <c r="H140" i="100"/>
  <c r="H141" i="100"/>
  <c r="Y141" i="100"/>
  <c r="Y142" i="100"/>
  <c r="H142" i="100"/>
  <c r="H143" i="100"/>
  <c r="Y143" i="100"/>
  <c r="H144" i="100"/>
  <c r="Y144" i="100"/>
  <c r="H145" i="100"/>
  <c r="Y145" i="100"/>
  <c r="Y146" i="100"/>
  <c r="H146" i="100"/>
  <c r="Y147" i="100"/>
  <c r="H147" i="100"/>
  <c r="Y148" i="100"/>
  <c r="H148" i="100"/>
  <c r="Y149" i="100"/>
  <c r="H149" i="100"/>
  <c r="H150" i="100"/>
  <c r="Y150" i="100"/>
  <c r="H151" i="100"/>
  <c r="Y151" i="100"/>
  <c r="Y152" i="100"/>
  <c r="H152" i="100"/>
  <c r="Y153" i="100"/>
  <c r="H153" i="100"/>
  <c r="H154" i="100"/>
  <c r="Y154" i="100"/>
  <c r="H155" i="100"/>
  <c r="Y155" i="100"/>
  <c r="Y156" i="100"/>
  <c r="H156" i="100"/>
  <c r="Y157" i="100"/>
  <c r="H157" i="100"/>
  <c r="H158" i="100"/>
  <c r="Y158" i="100"/>
  <c r="Y159" i="100"/>
  <c r="H159" i="100"/>
  <c r="H160" i="100"/>
  <c r="Y160" i="100"/>
  <c r="Y161" i="100"/>
  <c r="H161" i="100"/>
  <c r="Y162" i="100"/>
  <c r="H162" i="100"/>
  <c r="Y163" i="100"/>
  <c r="H163" i="100"/>
  <c r="Y164" i="100"/>
  <c r="H164" i="100"/>
  <c r="H165" i="100"/>
  <c r="Y165" i="100"/>
  <c r="H166" i="100"/>
  <c r="Y166" i="100"/>
  <c r="H167" i="100"/>
  <c r="Y167" i="100"/>
  <c r="H168" i="100"/>
  <c r="Y168" i="100"/>
  <c r="Y169" i="100"/>
  <c r="H169" i="100"/>
  <c r="H170" i="100"/>
  <c r="Y170" i="100"/>
  <c r="Y171" i="100"/>
  <c r="H171" i="100"/>
  <c r="Y172" i="100"/>
  <c r="H172" i="100"/>
  <c r="Y173" i="100"/>
  <c r="H173" i="100"/>
  <c r="Y174" i="100"/>
  <c r="H174" i="100"/>
  <c r="H175" i="100"/>
  <c r="Y175" i="100"/>
  <c r="Y176" i="100"/>
  <c r="H176" i="100"/>
  <c r="Y177" i="100"/>
  <c r="H177" i="100"/>
  <c r="Y178" i="100"/>
  <c r="H178" i="100"/>
  <c r="Y179" i="100"/>
  <c r="H179" i="100"/>
  <c r="Y180" i="100"/>
  <c r="H180" i="100"/>
  <c r="Y181" i="100"/>
  <c r="H181" i="100"/>
  <c r="Y182" i="100"/>
  <c r="H182" i="100"/>
  <c r="Y183" i="100"/>
  <c r="H183" i="100"/>
  <c r="Y184" i="100"/>
  <c r="H184" i="100"/>
  <c r="H185" i="100"/>
  <c r="Y185" i="100"/>
  <c r="Y186" i="100"/>
  <c r="H186" i="100"/>
  <c r="Y187" i="100"/>
  <c r="H187" i="100"/>
  <c r="Y188" i="100"/>
  <c r="H188" i="100"/>
  <c r="Y189" i="100"/>
  <c r="H189" i="100"/>
  <c r="Y190" i="100"/>
  <c r="H190" i="100"/>
  <c r="Y191" i="100"/>
  <c r="H191" i="100"/>
  <c r="Y192" i="100"/>
  <c r="H192" i="100"/>
  <c r="Y193" i="100"/>
  <c r="H193" i="100"/>
  <c r="Y194" i="100"/>
  <c r="H194" i="100"/>
  <c r="H195" i="100"/>
  <c r="Y195" i="100"/>
  <c r="H196" i="100"/>
  <c r="Y196" i="100"/>
  <c r="Y197" i="100"/>
  <c r="H197" i="100"/>
  <c r="H198" i="100"/>
  <c r="Y198" i="100"/>
  <c r="H199" i="100"/>
  <c r="Y199" i="100"/>
  <c r="H200" i="100"/>
  <c r="Y200" i="100"/>
  <c r="Y201" i="100"/>
  <c r="H201" i="100"/>
  <c r="Y202" i="100"/>
  <c r="H202" i="100"/>
  <c r="H203" i="100"/>
  <c r="Y203" i="100"/>
  <c r="H204" i="100"/>
  <c r="Y204" i="100"/>
  <c r="H205" i="100"/>
  <c r="Y205" i="100"/>
  <c r="H206" i="100"/>
  <c r="Y206" i="100"/>
  <c r="H207" i="100"/>
  <c r="Y207" i="100"/>
  <c r="Y208" i="100"/>
  <c r="H208" i="100"/>
  <c r="H209" i="100"/>
  <c r="Y209" i="100"/>
  <c r="H210" i="100"/>
  <c r="Y210" i="100"/>
  <c r="H211" i="100"/>
  <c r="Y211" i="100"/>
  <c r="H212" i="100"/>
  <c r="Y212" i="100"/>
  <c r="Y213" i="100"/>
  <c r="H213" i="100"/>
  <c r="H214" i="100"/>
  <c r="Y214" i="100"/>
  <c r="H215" i="100"/>
  <c r="Y215" i="100"/>
  <c r="H216" i="100"/>
  <c r="Y216" i="100"/>
  <c r="Y217" i="100"/>
  <c r="H217" i="100"/>
  <c r="H218" i="100"/>
  <c r="Y218" i="100"/>
  <c r="Y219" i="100"/>
  <c r="H219" i="100"/>
  <c r="Y220" i="100"/>
  <c r="H220" i="100"/>
  <c r="Y221" i="100"/>
  <c r="H221" i="100"/>
  <c r="Y222" i="100"/>
  <c r="H222" i="100"/>
  <c r="Y223" i="100"/>
  <c r="H223" i="100"/>
  <c r="Y224" i="100"/>
  <c r="H224" i="100"/>
  <c r="Y225" i="100"/>
  <c r="H225" i="100"/>
  <c r="Y226" i="100"/>
  <c r="H226" i="100"/>
  <c r="Y227" i="100"/>
  <c r="H227" i="100"/>
  <c r="Y228" i="100"/>
  <c r="H228" i="100"/>
  <c r="H229" i="100"/>
  <c r="Y229" i="100"/>
  <c r="Y230" i="100"/>
  <c r="H230" i="100"/>
  <c r="H231" i="100"/>
  <c r="Y231" i="100"/>
  <c r="Y232" i="100"/>
  <c r="H232" i="100"/>
  <c r="H233" i="100"/>
  <c r="Y233" i="100"/>
  <c r="H234" i="100"/>
  <c r="Y234" i="100"/>
  <c r="H235" i="100"/>
  <c r="Y235" i="100"/>
  <c r="H236" i="100"/>
  <c r="Y236" i="100"/>
  <c r="H237" i="100"/>
  <c r="Y237" i="100"/>
  <c r="H238" i="100"/>
  <c r="Y238" i="100"/>
  <c r="H239" i="100"/>
  <c r="Y239" i="100"/>
  <c r="Y240" i="100"/>
  <c r="H240" i="100"/>
  <c r="Y241" i="100"/>
  <c r="H241" i="100"/>
  <c r="H242" i="100"/>
  <c r="Y242" i="100"/>
  <c r="H243" i="100"/>
  <c r="Y243" i="100"/>
  <c r="H244" i="100"/>
  <c r="Y244" i="100"/>
  <c r="H245" i="100"/>
  <c r="Y245" i="100"/>
  <c r="H246" i="100"/>
  <c r="Y246" i="100"/>
  <c r="H247" i="100"/>
  <c r="Y247" i="100"/>
  <c r="H248" i="100"/>
  <c r="Y248" i="100"/>
  <c r="H249" i="100"/>
  <c r="Y249" i="100"/>
  <c r="H250" i="100"/>
  <c r="Y250" i="100"/>
  <c r="H251" i="100"/>
  <c r="Y251" i="100"/>
  <c r="H252" i="100"/>
  <c r="Y252" i="100"/>
  <c r="H253" i="100"/>
  <c r="Y253" i="100"/>
  <c r="Y254" i="100"/>
  <c r="H254" i="100"/>
  <c r="H255" i="100"/>
  <c r="Y255" i="100"/>
  <c r="H256" i="100"/>
  <c r="Y256" i="100"/>
  <c r="Y257" i="100"/>
  <c r="H257" i="100"/>
  <c r="H258" i="100"/>
  <c r="Y258" i="100"/>
  <c r="Y259" i="100"/>
  <c r="H259" i="100"/>
  <c r="H260" i="100"/>
  <c r="Y260" i="100"/>
  <c r="Y261" i="100"/>
  <c r="H261" i="100"/>
  <c r="Y262" i="100"/>
  <c r="H262" i="100"/>
  <c r="Y263" i="100"/>
  <c r="H263" i="100"/>
  <c r="H264" i="100"/>
  <c r="Y264" i="100"/>
  <c r="H265" i="100"/>
  <c r="Y265" i="100"/>
  <c r="H266" i="100"/>
  <c r="Y266" i="100"/>
  <c r="H267" i="100"/>
  <c r="Y267" i="100"/>
  <c r="Y268" i="100"/>
  <c r="H268" i="100"/>
  <c r="Y269" i="100"/>
  <c r="H269" i="100"/>
  <c r="Y270" i="100"/>
  <c r="H270" i="100"/>
  <c r="H271" i="100"/>
  <c r="Y271" i="100"/>
  <c r="H272" i="100"/>
  <c r="Y272" i="100"/>
  <c r="H273" i="100"/>
  <c r="Y273" i="100"/>
  <c r="H274" i="100"/>
  <c r="Y274" i="100"/>
  <c r="H275" i="100"/>
  <c r="Y275" i="100"/>
  <c r="H276" i="100"/>
  <c r="Y276" i="100"/>
  <c r="H277" i="100"/>
  <c r="Y277" i="100"/>
  <c r="H278" i="100"/>
  <c r="Y278" i="100"/>
  <c r="Y279" i="100"/>
  <c r="H279" i="100"/>
  <c r="H280" i="100"/>
  <c r="Y280" i="100"/>
  <c r="Y281" i="100"/>
  <c r="H281" i="100"/>
  <c r="Y282" i="100"/>
  <c r="H282" i="100"/>
  <c r="H283" i="100"/>
  <c r="Y283" i="100"/>
  <c r="Y284" i="100"/>
  <c r="H284" i="100"/>
  <c r="H285" i="100"/>
  <c r="Y285" i="100"/>
  <c r="H286" i="100"/>
  <c r="Y286" i="100"/>
  <c r="H287" i="100"/>
  <c r="Y287" i="100"/>
  <c r="H288" i="100"/>
  <c r="Y288" i="100"/>
  <c r="H289" i="100"/>
  <c r="Y289" i="100"/>
  <c r="H290" i="100"/>
  <c r="Y290" i="100"/>
  <c r="H291" i="100"/>
  <c r="Y291" i="100"/>
  <c r="H292" i="100"/>
  <c r="Y292" i="100"/>
  <c r="H293" i="100"/>
  <c r="Y293" i="100"/>
  <c r="H294" i="100"/>
  <c r="Y294" i="100"/>
  <c r="H295" i="100"/>
  <c r="Y295" i="100"/>
  <c r="H296" i="100"/>
  <c r="Y296" i="100"/>
  <c r="H297" i="100"/>
  <c r="Y297" i="100"/>
  <c r="Y298" i="100"/>
  <c r="H298" i="100"/>
  <c r="H299" i="100"/>
  <c r="Y299" i="100"/>
  <c r="Y300" i="100"/>
  <c r="H300" i="100"/>
  <c r="H301" i="100"/>
  <c r="Y301" i="100"/>
  <c r="H302" i="100"/>
  <c r="Y302" i="100"/>
  <c r="Y303" i="100"/>
  <c r="H303" i="100"/>
  <c r="Y304" i="100"/>
  <c r="H304" i="100"/>
  <c r="H305" i="100"/>
  <c r="Y305" i="100"/>
  <c r="Y306" i="100"/>
  <c r="H306" i="100"/>
  <c r="H307" i="100"/>
  <c r="Y307" i="100"/>
  <c r="Y308" i="100"/>
  <c r="H308" i="100"/>
  <c r="Y309" i="100"/>
  <c r="H309" i="100"/>
  <c r="Y310" i="100"/>
  <c r="H310" i="100"/>
  <c r="Y311" i="100"/>
  <c r="H311" i="100"/>
  <c r="H312" i="100"/>
  <c r="Y312" i="100"/>
  <c r="Y313" i="100"/>
  <c r="H313" i="100"/>
  <c r="Y314" i="100"/>
  <c r="H314" i="100"/>
  <c r="Y315" i="100"/>
  <c r="H315" i="100"/>
  <c r="Y316" i="100"/>
  <c r="H316" i="100"/>
  <c r="H317" i="100"/>
  <c r="Y317" i="100"/>
  <c r="Y318" i="100"/>
  <c r="H318" i="100"/>
  <c r="Y319" i="100"/>
  <c r="H319" i="100"/>
  <c r="Y320" i="100"/>
  <c r="H320" i="100"/>
  <c r="Y321" i="100"/>
  <c r="H321" i="100"/>
  <c r="H322" i="100"/>
  <c r="Y322" i="100"/>
  <c r="Y323" i="100"/>
  <c r="H323" i="100"/>
  <c r="Y324" i="100"/>
  <c r="H324" i="100"/>
  <c r="Y325" i="100"/>
  <c r="H325" i="100"/>
  <c r="Y326" i="100"/>
  <c r="H326" i="100"/>
  <c r="Y327" i="100"/>
  <c r="H327" i="100"/>
  <c r="Y328" i="100"/>
  <c r="H328" i="100"/>
  <c r="H329" i="100"/>
  <c r="Y329" i="100"/>
  <c r="H330" i="100"/>
  <c r="Y330" i="100"/>
  <c r="Y331" i="100"/>
  <c r="H331" i="100"/>
  <c r="Y332" i="100"/>
  <c r="H332" i="100"/>
  <c r="Y333" i="100"/>
  <c r="H333" i="100"/>
  <c r="Y334" i="100"/>
  <c r="H334" i="100"/>
  <c r="Y335" i="100"/>
  <c r="H335" i="100"/>
  <c r="Y336" i="100"/>
  <c r="H336" i="100"/>
  <c r="Y337" i="100"/>
  <c r="H337" i="100"/>
  <c r="Y338" i="100"/>
  <c r="H338" i="100"/>
  <c r="Y339" i="100"/>
  <c r="H339" i="100"/>
  <c r="Y340" i="100"/>
  <c r="H340" i="100"/>
  <c r="Y341" i="100"/>
  <c r="H341" i="100"/>
  <c r="H342" i="100"/>
  <c r="Y342" i="100"/>
  <c r="H343" i="100"/>
  <c r="Y343" i="100"/>
  <c r="H344" i="100"/>
  <c r="Y344" i="100"/>
  <c r="Y345" i="100"/>
  <c r="H345" i="100"/>
  <c r="H346" i="100"/>
  <c r="Y346" i="100"/>
  <c r="Y347" i="100"/>
  <c r="H347" i="100"/>
  <c r="Y348" i="100"/>
  <c r="H348" i="100"/>
  <c r="H349" i="100"/>
  <c r="Y349" i="100"/>
  <c r="H350" i="100"/>
  <c r="Y350" i="100"/>
  <c r="H351" i="100"/>
  <c r="Y351" i="100"/>
  <c r="H352" i="100"/>
  <c r="Y352" i="100"/>
  <c r="H353" i="100"/>
  <c r="Y353" i="100"/>
  <c r="H354" i="100"/>
  <c r="Y354" i="100"/>
  <c r="H355" i="100"/>
  <c r="Y355" i="100"/>
  <c r="H356" i="100"/>
  <c r="Y356" i="100"/>
  <c r="Y357" i="100"/>
  <c r="H357" i="100"/>
  <c r="H358" i="100"/>
  <c r="Y358" i="100"/>
  <c r="Y359" i="100"/>
  <c r="H359" i="100"/>
  <c r="Y360" i="100"/>
  <c r="H360" i="100"/>
  <c r="Y361" i="100"/>
  <c r="H361" i="100"/>
  <c r="Y362" i="100"/>
  <c r="H362" i="100"/>
  <c r="Y363" i="100"/>
  <c r="H363" i="100"/>
  <c r="Y364" i="100"/>
  <c r="H364" i="100"/>
  <c r="H365" i="100"/>
  <c r="Y365" i="100"/>
  <c r="Y366" i="100"/>
  <c r="H366" i="100"/>
  <c r="Y367" i="100"/>
  <c r="H367" i="100"/>
  <c r="H368" i="100"/>
  <c r="Y368" i="100"/>
  <c r="H369" i="100"/>
  <c r="Y369" i="100"/>
  <c r="H370" i="100"/>
  <c r="Y370" i="100"/>
  <c r="Y371" i="100"/>
  <c r="H371" i="100"/>
  <c r="H372" i="100"/>
  <c r="Y372" i="100"/>
  <c r="H373" i="100"/>
  <c r="Y373" i="100"/>
  <c r="H374" i="100"/>
  <c r="Y374" i="100"/>
  <c r="H375" i="100"/>
  <c r="Y375" i="100"/>
  <c r="H376" i="100"/>
  <c r="Y376" i="100"/>
  <c r="Y377" i="100"/>
  <c r="H377" i="100"/>
  <c r="Y378" i="100"/>
  <c r="H378" i="100"/>
  <c r="Y379" i="100"/>
  <c r="H379" i="100"/>
  <c r="Y380" i="100"/>
  <c r="H380" i="100"/>
  <c r="H381" i="100"/>
  <c r="Y381" i="100"/>
  <c r="H382" i="100"/>
  <c r="Y382" i="100"/>
  <c r="Y383" i="100"/>
  <c r="H383" i="100"/>
  <c r="Y384" i="100"/>
  <c r="H384" i="100"/>
  <c r="Y385" i="100"/>
  <c r="H385" i="100"/>
  <c r="Y386" i="100"/>
  <c r="H386" i="100"/>
  <c r="Y387" i="100"/>
  <c r="H387" i="100"/>
  <c r="Y388" i="100"/>
  <c r="H388" i="100"/>
  <c r="Y389" i="100"/>
  <c r="H389" i="100"/>
  <c r="H390" i="100"/>
  <c r="Y390" i="100"/>
  <c r="Y391" i="100"/>
  <c r="H391" i="100"/>
  <c r="Y392" i="100"/>
  <c r="H392" i="100"/>
  <c r="Y393" i="100"/>
  <c r="H393" i="100"/>
  <c r="H394" i="100"/>
  <c r="Y394" i="100"/>
  <c r="Y395" i="100"/>
  <c r="H395" i="100"/>
  <c r="Y396" i="100"/>
  <c r="H396" i="100"/>
  <c r="Y397" i="100"/>
  <c r="H397" i="100"/>
  <c r="H398" i="100"/>
  <c r="Y398" i="100"/>
  <c r="H399" i="100"/>
  <c r="Y399" i="100"/>
  <c r="H400" i="100"/>
  <c r="Y400" i="100"/>
  <c r="Y401" i="100"/>
  <c r="H401" i="100"/>
  <c r="H402" i="100"/>
  <c r="Y402" i="100"/>
  <c r="H403" i="100"/>
  <c r="Y403" i="100"/>
  <c r="Y404" i="100"/>
  <c r="H404" i="100"/>
  <c r="Y405" i="100"/>
  <c r="H405" i="100"/>
  <c r="H406" i="100"/>
  <c r="Y406" i="100"/>
  <c r="Y407" i="100"/>
  <c r="H407" i="100"/>
  <c r="H408" i="100"/>
  <c r="Y408" i="100"/>
  <c r="Y409" i="100"/>
  <c r="H409" i="100"/>
  <c r="H410" i="100"/>
  <c r="Y410" i="100"/>
  <c r="H411" i="100"/>
  <c r="Y411" i="100"/>
  <c r="H412" i="100"/>
  <c r="Y412" i="100"/>
  <c r="Y413" i="100"/>
  <c r="H413" i="100"/>
  <c r="H414" i="100"/>
  <c r="Y414" i="100"/>
  <c r="H415" i="100"/>
  <c r="Y415" i="100"/>
  <c r="H416" i="100"/>
  <c r="Y416" i="100"/>
  <c r="H417" i="100"/>
  <c r="Y417" i="100"/>
  <c r="Y418" i="100"/>
  <c r="H418" i="100"/>
  <c r="Y419" i="100"/>
  <c r="H419" i="100"/>
  <c r="Y420" i="100"/>
  <c r="H420" i="100"/>
  <c r="Y421" i="100"/>
  <c r="H421" i="100"/>
  <c r="H422" i="100"/>
  <c r="Y422" i="100"/>
  <c r="H423" i="100"/>
  <c r="Y423" i="100"/>
  <c r="H424" i="100"/>
  <c r="Y424" i="100"/>
  <c r="H425" i="100"/>
  <c r="Y425" i="100"/>
  <c r="Y426" i="100"/>
  <c r="H426" i="100"/>
  <c r="H427" i="100"/>
  <c r="Y427" i="100"/>
  <c r="H428" i="100"/>
  <c r="Y428" i="100"/>
  <c r="H429" i="100"/>
  <c r="Y429" i="100"/>
  <c r="H430" i="100"/>
  <c r="Y430" i="100"/>
  <c r="H431" i="100"/>
  <c r="Y431" i="100"/>
  <c r="H432" i="100"/>
  <c r="Y432" i="100"/>
  <c r="H433" i="100"/>
  <c r="Y433" i="100"/>
  <c r="H434" i="100"/>
  <c r="Y434" i="100"/>
  <c r="H435" i="100"/>
  <c r="Y435" i="100"/>
  <c r="Y436" i="100"/>
  <c r="H436" i="100"/>
  <c r="H437" i="100"/>
  <c r="Y437" i="100"/>
  <c r="H438" i="100"/>
  <c r="Y438" i="100"/>
  <c r="Y439" i="100"/>
  <c r="H439" i="100"/>
  <c r="H440" i="100"/>
  <c r="Y440" i="100"/>
  <c r="H441" i="100"/>
  <c r="Y441" i="100"/>
  <c r="H442" i="100"/>
  <c r="Y442" i="100"/>
  <c r="H443" i="100"/>
  <c r="Y443" i="100"/>
  <c r="Y444" i="100"/>
  <c r="H444" i="100"/>
  <c r="H445" i="100"/>
  <c r="Y445" i="100"/>
  <c r="H446" i="100"/>
  <c r="Y446" i="100"/>
  <c r="H447" i="100"/>
  <c r="Y447" i="100"/>
  <c r="Y448" i="100"/>
  <c r="H448" i="100"/>
  <c r="H449" i="100"/>
  <c r="Y449" i="100"/>
  <c r="Y450" i="100"/>
  <c r="H450" i="100"/>
  <c r="H451" i="100"/>
  <c r="Y451" i="100"/>
  <c r="Y452" i="100"/>
  <c r="H452" i="100"/>
  <c r="H453" i="100"/>
  <c r="Y453" i="100"/>
  <c r="Y454" i="100"/>
  <c r="H454" i="100"/>
  <c r="Y455" i="100"/>
  <c r="H455" i="100"/>
  <c r="Y456" i="100"/>
  <c r="H456" i="100"/>
  <c r="Y457" i="100"/>
  <c r="H457" i="100"/>
  <c r="H458" i="100"/>
  <c r="Y458" i="100"/>
  <c r="Y459" i="100"/>
  <c r="H459" i="100"/>
  <c r="H460" i="100"/>
  <c r="Y460" i="100"/>
  <c r="Y461" i="100"/>
  <c r="H461" i="100"/>
  <c r="H462" i="100"/>
  <c r="Y462" i="100"/>
  <c r="H463" i="100"/>
  <c r="Y463" i="100"/>
  <c r="H464" i="100"/>
  <c r="Y464" i="100"/>
  <c r="H465" i="100"/>
  <c r="Y465" i="100"/>
  <c r="H466" i="100"/>
  <c r="Y466" i="100"/>
  <c r="H467" i="100"/>
  <c r="Y467" i="100"/>
  <c r="H468" i="100"/>
  <c r="Y468" i="100"/>
  <c r="H469" i="100"/>
  <c r="Y469" i="100"/>
  <c r="Y470" i="100"/>
  <c r="H470" i="100"/>
  <c r="H471" i="100"/>
  <c r="Y471" i="100"/>
  <c r="H472" i="100"/>
  <c r="Y472" i="100"/>
  <c r="H473" i="100"/>
  <c r="Y473" i="100"/>
  <c r="Y474" i="100"/>
  <c r="H474" i="100"/>
  <c r="H475" i="100"/>
  <c r="Y475" i="100"/>
  <c r="H476" i="100"/>
  <c r="Y476" i="100"/>
  <c r="H477" i="100"/>
  <c r="Y477" i="100"/>
  <c r="Y478" i="100"/>
  <c r="H478" i="100"/>
  <c r="H479" i="100"/>
  <c r="Y479" i="100"/>
  <c r="Y480" i="100"/>
  <c r="H480" i="100"/>
  <c r="Y481" i="100"/>
  <c r="H481" i="100"/>
  <c r="Y482" i="100"/>
  <c r="H482" i="100"/>
  <c r="H483" i="100"/>
  <c r="Y483" i="100"/>
  <c r="H484" i="100"/>
  <c r="Y484" i="100"/>
  <c r="H485" i="100"/>
  <c r="Y485" i="100"/>
  <c r="Y486" i="100"/>
  <c r="H486" i="100"/>
  <c r="Y487" i="100"/>
  <c r="H487" i="100"/>
  <c r="Y488" i="100"/>
  <c r="H488" i="100"/>
  <c r="Y489" i="100"/>
  <c r="H489" i="100"/>
  <c r="Y490" i="100"/>
  <c r="H490" i="100"/>
  <c r="Y491" i="100"/>
  <c r="H491" i="100"/>
  <c r="H492" i="100"/>
  <c r="Y492" i="100"/>
  <c r="Y493" i="100"/>
  <c r="H493" i="100"/>
  <c r="H494" i="100"/>
  <c r="Y494" i="100"/>
  <c r="H495" i="100"/>
  <c r="Y495" i="100"/>
  <c r="Y496" i="100"/>
  <c r="H496" i="100"/>
  <c r="Y497" i="100"/>
  <c r="H497" i="100"/>
  <c r="Y498" i="100"/>
  <c r="H498" i="100"/>
  <c r="Y499" i="100"/>
  <c r="H499" i="100"/>
  <c r="H500" i="100"/>
  <c r="Y500" i="100"/>
  <c r="Y501" i="100"/>
  <c r="H501" i="100"/>
  <c r="Y502" i="100"/>
  <c r="H502" i="100"/>
  <c r="Y503" i="100"/>
  <c r="H503" i="100"/>
  <c r="Y504" i="100"/>
  <c r="H504" i="100"/>
  <c r="Y505" i="100"/>
  <c r="H505" i="100"/>
  <c r="H506" i="100"/>
  <c r="Y506" i="100"/>
  <c r="H507" i="100"/>
  <c r="Y507" i="100"/>
  <c r="Y508" i="100"/>
  <c r="H508" i="100"/>
  <c r="H509" i="100"/>
  <c r="Y509" i="100"/>
  <c r="Y510" i="100"/>
  <c r="H510" i="100"/>
  <c r="H511" i="100"/>
  <c r="Y511" i="100"/>
  <c r="Y512" i="100"/>
  <c r="H512" i="100"/>
  <c r="Y513" i="100"/>
  <c r="H513" i="100"/>
  <c r="H514" i="100"/>
  <c r="Y514" i="100"/>
  <c r="H515" i="100"/>
  <c r="Y515" i="100"/>
  <c r="H516" i="100"/>
  <c r="Y516" i="100"/>
  <c r="H517" i="100"/>
  <c r="Y517" i="100"/>
  <c r="H518" i="100"/>
  <c r="Y518" i="100"/>
  <c r="Y519" i="100"/>
  <c r="H519" i="100"/>
  <c r="Y520" i="100"/>
  <c r="H520" i="100"/>
  <c r="Y521" i="100"/>
  <c r="H521" i="100"/>
  <c r="H522" i="100"/>
  <c r="Y522" i="100"/>
  <c r="Y523" i="100"/>
  <c r="H523" i="100"/>
  <c r="Y524" i="100"/>
  <c r="H524" i="100"/>
  <c r="Y525" i="100"/>
  <c r="H525" i="100"/>
  <c r="Y526" i="100"/>
  <c r="H526" i="100"/>
  <c r="Y527" i="100"/>
  <c r="H527" i="100"/>
  <c r="H528" i="100"/>
  <c r="Y528" i="100"/>
  <c r="H529" i="100"/>
  <c r="Y529" i="100"/>
  <c r="H530" i="100"/>
  <c r="Y530" i="100"/>
  <c r="H531" i="100"/>
  <c r="Y531" i="100"/>
  <c r="H532" i="100"/>
  <c r="Y532" i="100"/>
  <c r="H533" i="100"/>
  <c r="Y533" i="100"/>
  <c r="H534" i="100"/>
  <c r="Y534" i="100"/>
  <c r="Y535" i="100"/>
  <c r="H535" i="100"/>
  <c r="Y536" i="100"/>
  <c r="H536" i="100"/>
  <c r="Y537" i="100"/>
  <c r="H537" i="100"/>
  <c r="H538" i="100"/>
  <c r="Y538" i="100"/>
  <c r="Y539" i="100"/>
  <c r="H539" i="100"/>
  <c r="Y540" i="100"/>
  <c r="H540" i="100"/>
  <c r="H541" i="100"/>
  <c r="Y541" i="100"/>
  <c r="H542" i="100"/>
  <c r="Y542" i="100"/>
  <c r="Y543" i="100"/>
  <c r="H543" i="100"/>
  <c r="Y544" i="100"/>
  <c r="H544" i="100"/>
  <c r="H545" i="100"/>
  <c r="Y545" i="100"/>
  <c r="H546" i="100"/>
  <c r="Y546" i="100"/>
  <c r="Y547" i="100"/>
  <c r="H547" i="100"/>
  <c r="H548" i="100"/>
  <c r="Y548" i="100"/>
  <c r="H549" i="100"/>
  <c r="Y549" i="100"/>
  <c r="Y550" i="100"/>
  <c r="H550" i="100"/>
  <c r="Y551" i="100"/>
  <c r="H551" i="100"/>
  <c r="Y552" i="100"/>
  <c r="H552" i="100"/>
  <c r="H553" i="100"/>
  <c r="Y553" i="100"/>
  <c r="H554" i="100"/>
  <c r="Y554" i="100"/>
  <c r="Y555" i="100"/>
  <c r="H555" i="100"/>
  <c r="H556" i="100"/>
  <c r="Y556" i="100"/>
  <c r="Y557" i="100"/>
  <c r="H557" i="100"/>
  <c r="Y558" i="100"/>
  <c r="H558" i="100"/>
  <c r="Y559" i="100"/>
  <c r="H559" i="100"/>
  <c r="H560" i="100"/>
  <c r="Y560" i="100"/>
  <c r="H561" i="100"/>
  <c r="Y561" i="100"/>
  <c r="H562" i="100"/>
  <c r="Y562" i="100"/>
  <c r="H563" i="100"/>
  <c r="Y563" i="100"/>
  <c r="H564" i="100"/>
  <c r="Y564" i="100"/>
  <c r="H565" i="100"/>
  <c r="Y565" i="100"/>
  <c r="Y566" i="100"/>
  <c r="H566" i="100"/>
  <c r="H567" i="100"/>
  <c r="Y567" i="100"/>
  <c r="H568" i="100"/>
  <c r="Y568" i="100"/>
  <c r="H569" i="100"/>
  <c r="Y569" i="100"/>
  <c r="Y570" i="100"/>
  <c r="H570" i="100"/>
  <c r="Y571" i="100"/>
  <c r="H571" i="100"/>
  <c r="H572" i="100"/>
  <c r="Y572" i="100"/>
  <c r="Y573" i="100"/>
  <c r="H573" i="100"/>
  <c r="H574" i="100"/>
  <c r="Y574" i="100"/>
  <c r="Y575" i="100"/>
  <c r="H575" i="100"/>
  <c r="H576" i="100"/>
  <c r="Y576" i="100"/>
  <c r="Y577" i="100"/>
  <c r="H577" i="100"/>
  <c r="H578" i="100"/>
  <c r="Y578" i="100"/>
  <c r="Y579" i="100"/>
  <c r="H579" i="100"/>
  <c r="Y580" i="100"/>
  <c r="H580" i="100"/>
  <c r="H581" i="100"/>
  <c r="Y581" i="100"/>
  <c r="Y582" i="100"/>
  <c r="H582" i="100"/>
  <c r="Y583" i="100"/>
  <c r="H583" i="100"/>
  <c r="H584" i="100"/>
  <c r="Y584" i="100"/>
  <c r="Y585" i="100"/>
  <c r="H585" i="100"/>
  <c r="H586" i="100"/>
  <c r="Y586" i="100"/>
  <c r="Y587" i="100"/>
  <c r="H587" i="100"/>
  <c r="Y588" i="100"/>
  <c r="H588" i="100"/>
  <c r="Y589" i="100"/>
  <c r="H589" i="100"/>
  <c r="Y590" i="100"/>
  <c r="H590" i="100"/>
  <c r="H591" i="100"/>
  <c r="Y591" i="100"/>
  <c r="H592" i="100"/>
  <c r="Y592" i="100"/>
  <c r="Y593" i="100"/>
  <c r="H593" i="100"/>
  <c r="H594" i="100"/>
  <c r="Y594" i="100"/>
  <c r="Y595" i="100"/>
  <c r="H595" i="100"/>
  <c r="H596" i="100"/>
  <c r="Y596" i="100"/>
  <c r="H597" i="100"/>
  <c r="Y597" i="100"/>
  <c r="H598" i="100"/>
  <c r="Y598" i="100"/>
  <c r="Y599" i="100"/>
  <c r="H599" i="100"/>
  <c r="H600" i="100"/>
  <c r="Y600" i="100"/>
  <c r="H601" i="100"/>
  <c r="Y601" i="100"/>
  <c r="H602" i="100"/>
  <c r="Y602" i="100"/>
  <c r="Y603" i="100"/>
  <c r="H603" i="100"/>
  <c r="H604" i="100"/>
  <c r="Y604" i="100"/>
  <c r="H605" i="100"/>
  <c r="Y605" i="100"/>
  <c r="H606" i="100"/>
  <c r="Y606" i="100"/>
  <c r="H607" i="100"/>
  <c r="Y607" i="100"/>
  <c r="H608" i="100"/>
  <c r="Y608" i="100"/>
  <c r="H609" i="100"/>
  <c r="Y609" i="100"/>
  <c r="H610" i="100"/>
  <c r="Y610" i="100"/>
  <c r="Y611" i="100"/>
  <c r="H611" i="100"/>
  <c r="H612" i="100"/>
  <c r="Y612" i="100"/>
  <c r="H613" i="100"/>
  <c r="Y613" i="100"/>
  <c r="H614" i="100"/>
  <c r="Y614" i="100"/>
  <c r="H615" i="100"/>
  <c r="Y615" i="100"/>
  <c r="H616" i="100"/>
  <c r="Y616" i="100"/>
  <c r="Y617" i="100"/>
  <c r="H617" i="100"/>
  <c r="H618" i="100"/>
  <c r="Y618" i="100"/>
  <c r="H619" i="100"/>
  <c r="Y619" i="100"/>
  <c r="Y620" i="100"/>
  <c r="H620" i="100"/>
  <c r="H621" i="100"/>
  <c r="Y621" i="100"/>
  <c r="Y622" i="100"/>
  <c r="H622" i="100"/>
  <c r="H623" i="100"/>
  <c r="Y623" i="100"/>
  <c r="H624" i="100"/>
  <c r="Y624" i="100"/>
  <c r="H625" i="100"/>
  <c r="Y625" i="100"/>
  <c r="H626" i="100"/>
  <c r="Y626" i="100"/>
  <c r="H627" i="100"/>
  <c r="Y627" i="100"/>
  <c r="H628" i="100"/>
  <c r="Y628" i="100"/>
  <c r="Y629" i="100"/>
  <c r="H629" i="100"/>
  <c r="H630" i="100"/>
  <c r="Y630" i="100"/>
  <c r="Y631" i="100"/>
  <c r="H631" i="100"/>
  <c r="H632" i="100"/>
  <c r="Y632" i="100"/>
  <c r="H633" i="100"/>
  <c r="Y633" i="100"/>
  <c r="H634" i="100"/>
  <c r="Y634" i="100"/>
  <c r="H635" i="100"/>
  <c r="Y635" i="100"/>
  <c r="H636" i="100"/>
  <c r="Y636" i="100"/>
  <c r="H637" i="100"/>
  <c r="Y637" i="100"/>
  <c r="H638" i="100"/>
  <c r="Y638" i="100"/>
  <c r="H639" i="100"/>
  <c r="Y639" i="100"/>
  <c r="H640" i="100"/>
  <c r="Y640" i="100"/>
  <c r="H641" i="100"/>
  <c r="Y641" i="100"/>
  <c r="H642" i="100"/>
  <c r="Y642" i="100"/>
  <c r="Y643" i="100"/>
  <c r="H643" i="100"/>
  <c r="H644" i="100"/>
  <c r="Y644" i="100"/>
  <c r="H645" i="100"/>
  <c r="Y645" i="100"/>
  <c r="H646" i="100"/>
  <c r="Y646" i="100"/>
  <c r="H647" i="100"/>
  <c r="Y647" i="100"/>
  <c r="Y648" i="100"/>
  <c r="H648" i="100"/>
  <c r="H649" i="100"/>
  <c r="Y649" i="100"/>
  <c r="Y650" i="100"/>
  <c r="H650" i="100"/>
  <c r="H651" i="100"/>
  <c r="Y651" i="100"/>
  <c r="H652" i="100"/>
  <c r="Y652" i="100"/>
  <c r="H653" i="100"/>
  <c r="Y653" i="100"/>
  <c r="H654" i="100"/>
  <c r="Y654" i="100"/>
  <c r="H655" i="100"/>
  <c r="Y655" i="100"/>
  <c r="H656" i="100"/>
  <c r="Y656" i="100"/>
  <c r="Y657" i="100"/>
  <c r="H657" i="100"/>
  <c r="Y658" i="100"/>
  <c r="H658" i="100"/>
  <c r="H659" i="100"/>
  <c r="Y659" i="100"/>
  <c r="H660" i="100"/>
  <c r="Y660" i="100"/>
  <c r="Y661" i="100"/>
  <c r="H661" i="100"/>
  <c r="H662" i="100"/>
  <c r="Y662" i="100"/>
  <c r="H663" i="100"/>
  <c r="Y663" i="100"/>
  <c r="H664" i="100"/>
  <c r="Y664" i="100"/>
  <c r="Y665" i="100"/>
  <c r="H665" i="100"/>
  <c r="Y666" i="100"/>
  <c r="H666" i="100"/>
  <c r="H667" i="100"/>
  <c r="Y667" i="100"/>
  <c r="H668" i="100"/>
  <c r="Y668" i="100"/>
  <c r="Y669" i="100"/>
  <c r="H669" i="100"/>
  <c r="Y670" i="100"/>
  <c r="H670" i="100"/>
  <c r="Y671" i="100"/>
  <c r="H671" i="100"/>
  <c r="H672" i="100"/>
  <c r="Y672" i="100"/>
  <c r="Y673" i="100"/>
  <c r="H673" i="100"/>
  <c r="H674" i="100"/>
  <c r="Y674" i="100"/>
  <c r="H675" i="100"/>
  <c r="Y675" i="100"/>
  <c r="Y676" i="100"/>
  <c r="H676" i="100"/>
  <c r="H677" i="100"/>
  <c r="Y677" i="100"/>
  <c r="H678" i="100"/>
  <c r="Y678" i="100"/>
  <c r="H679" i="100"/>
  <c r="Y679" i="100"/>
  <c r="H680" i="100"/>
  <c r="Y680" i="100"/>
  <c r="H681" i="100"/>
  <c r="Y681" i="100"/>
  <c r="Y682" i="100"/>
  <c r="H682" i="100"/>
  <c r="H683" i="100"/>
  <c r="Y683" i="100"/>
  <c r="Y684" i="100"/>
  <c r="H684" i="100"/>
  <c r="H685" i="100"/>
  <c r="Y685" i="100"/>
  <c r="H686" i="100"/>
  <c r="Y686" i="100"/>
  <c r="H687" i="100"/>
  <c r="Y687" i="100"/>
  <c r="Y688" i="100"/>
  <c r="H688" i="100"/>
  <c r="Y689" i="100"/>
  <c r="H689" i="100"/>
  <c r="H690" i="100"/>
  <c r="Y690" i="100"/>
  <c r="H691" i="100"/>
  <c r="Y691" i="100"/>
  <c r="Y692" i="100"/>
  <c r="H692" i="100"/>
  <c r="H693" i="100"/>
  <c r="Y693" i="100"/>
  <c r="Y694" i="100"/>
  <c r="H694" i="100"/>
  <c r="H695" i="100"/>
  <c r="Y695" i="100"/>
  <c r="Y696" i="100"/>
  <c r="H696" i="100"/>
  <c r="H697" i="100"/>
  <c r="Y697" i="100"/>
  <c r="Y698" i="100"/>
  <c r="H698" i="100"/>
  <c r="H699" i="100"/>
  <c r="Y699" i="100"/>
  <c r="Y700" i="100"/>
  <c r="H700" i="100"/>
  <c r="H701" i="100"/>
  <c r="Y701" i="100"/>
  <c r="Y702" i="100"/>
  <c r="H702" i="100"/>
  <c r="H703" i="100"/>
  <c r="Y703" i="100"/>
  <c r="Y704" i="100"/>
  <c r="H704" i="100"/>
  <c r="H705" i="100"/>
  <c r="Y705" i="100"/>
  <c r="H706" i="100"/>
  <c r="Y706" i="100"/>
  <c r="H707" i="100"/>
  <c r="Y707" i="100"/>
  <c r="Y708" i="100"/>
  <c r="H708" i="100"/>
  <c r="H709" i="100"/>
  <c r="Y709" i="100"/>
  <c r="H710" i="100"/>
  <c r="Y710" i="100"/>
  <c r="Y711" i="100"/>
  <c r="H711" i="100"/>
  <c r="H712" i="100"/>
  <c r="Y712" i="100"/>
  <c r="Y713" i="100"/>
  <c r="H713" i="100"/>
  <c r="H714" i="100"/>
  <c r="Y714" i="100"/>
  <c r="H715" i="100"/>
  <c r="Y715" i="100"/>
  <c r="H716" i="100"/>
  <c r="Y716" i="100"/>
  <c r="H717" i="100"/>
  <c r="Y717" i="100"/>
  <c r="Y718" i="100"/>
  <c r="H718" i="100"/>
  <c r="H719" i="100"/>
  <c r="Y719" i="100"/>
  <c r="H720" i="100"/>
  <c r="Y720" i="100"/>
  <c r="Y721" i="100"/>
  <c r="H721" i="100"/>
  <c r="H722" i="100"/>
  <c r="Y722" i="100"/>
  <c r="H723" i="100"/>
  <c r="Y723" i="100"/>
  <c r="Y724" i="100"/>
  <c r="H724" i="100"/>
  <c r="Y725" i="100"/>
  <c r="H725" i="100"/>
  <c r="H726" i="100"/>
  <c r="Y726" i="100"/>
  <c r="H727" i="100"/>
  <c r="Y727" i="100"/>
  <c r="Y728" i="100"/>
  <c r="H728" i="100"/>
  <c r="H729" i="100"/>
  <c r="Y729" i="100"/>
  <c r="Y730" i="100"/>
  <c r="H730" i="100"/>
  <c r="H731" i="100"/>
  <c r="Y731" i="100"/>
  <c r="Y732" i="100"/>
  <c r="H732" i="100"/>
  <c r="H733" i="100"/>
  <c r="Y733" i="100"/>
  <c r="Y734" i="100"/>
  <c r="H734" i="100"/>
  <c r="H735" i="100"/>
  <c r="Y735" i="100"/>
  <c r="H736" i="100"/>
  <c r="Y736" i="100"/>
  <c r="Y737" i="100"/>
  <c r="H737" i="100"/>
  <c r="H738" i="100"/>
  <c r="Y738" i="100"/>
  <c r="H739" i="100"/>
  <c r="Y739" i="100"/>
  <c r="H740" i="100"/>
  <c r="Y740" i="100"/>
  <c r="H741" i="100"/>
  <c r="Y741" i="100"/>
  <c r="Y742" i="100"/>
  <c r="H742" i="100"/>
  <c r="Y743" i="100"/>
  <c r="H743" i="100"/>
  <c r="H744" i="100"/>
  <c r="Y744" i="100"/>
  <c r="H745" i="100"/>
  <c r="Y745" i="100"/>
  <c r="H746" i="100"/>
  <c r="Y746" i="100"/>
  <c r="Y747" i="100"/>
  <c r="H747" i="100"/>
  <c r="H748" i="100"/>
  <c r="Y748" i="100"/>
  <c r="H749" i="100"/>
  <c r="Y749" i="100"/>
  <c r="H750" i="100"/>
  <c r="Y750" i="100"/>
  <c r="H751" i="100"/>
  <c r="Y751" i="100"/>
  <c r="H752" i="100"/>
  <c r="Y752" i="100"/>
  <c r="H753" i="100"/>
  <c r="Y753" i="100"/>
  <c r="H754" i="100"/>
  <c r="Y754" i="100"/>
  <c r="H755" i="100"/>
  <c r="Y755" i="100"/>
  <c r="H756" i="100"/>
  <c r="Y756" i="100"/>
  <c r="H757" i="100"/>
  <c r="Y757" i="100"/>
  <c r="H758" i="100"/>
  <c r="Y758" i="100"/>
  <c r="Y759" i="100"/>
  <c r="H759" i="100"/>
  <c r="H760" i="100"/>
  <c r="Y760" i="100"/>
  <c r="H761" i="100"/>
  <c r="Y761" i="100"/>
  <c r="Y762" i="100"/>
  <c r="H762" i="100"/>
  <c r="H763" i="100"/>
  <c r="Y763" i="100"/>
  <c r="H764" i="100"/>
  <c r="Y764" i="100"/>
  <c r="H765" i="100"/>
  <c r="Y765" i="100"/>
  <c r="H766" i="100"/>
  <c r="Y766" i="100"/>
  <c r="H767" i="100"/>
  <c r="Y767" i="100"/>
  <c r="H768" i="100"/>
  <c r="Y768" i="100"/>
  <c r="H769" i="100"/>
  <c r="Y769" i="100"/>
  <c r="Y770" i="100"/>
  <c r="H770" i="100"/>
  <c r="Y771" i="100"/>
  <c r="H771" i="100"/>
  <c r="H772" i="100"/>
  <c r="Y772" i="100"/>
  <c r="H773" i="100"/>
  <c r="Y773" i="100"/>
  <c r="Y774" i="100"/>
  <c r="H774" i="100"/>
  <c r="H775" i="100"/>
  <c r="Y775" i="100"/>
  <c r="H776" i="100"/>
  <c r="Y776" i="100"/>
  <c r="H777" i="100"/>
  <c r="Y777" i="100"/>
  <c r="Y778" i="100"/>
  <c r="H778" i="100"/>
  <c r="Y779" i="100"/>
  <c r="H779" i="100"/>
  <c r="H780" i="100"/>
  <c r="Y780" i="100"/>
  <c r="H781" i="100"/>
  <c r="Y781" i="100"/>
  <c r="H782" i="100"/>
  <c r="Y782" i="100"/>
  <c r="Y783" i="100"/>
  <c r="H783" i="100"/>
  <c r="H784" i="100"/>
  <c r="Y784" i="100"/>
  <c r="Y785" i="100"/>
  <c r="H785" i="100"/>
  <c r="H786" i="100"/>
  <c r="Y786" i="100"/>
  <c r="Y787" i="100"/>
  <c r="H787" i="100"/>
  <c r="H788" i="100"/>
  <c r="Y788" i="100"/>
  <c r="H789" i="100"/>
  <c r="Y789" i="100"/>
  <c r="H790" i="100"/>
  <c r="Y790" i="100"/>
  <c r="Y791" i="100"/>
  <c r="H791" i="100"/>
  <c r="Y792" i="100"/>
  <c r="H792" i="100"/>
  <c r="H793" i="100"/>
  <c r="Y793" i="100"/>
  <c r="Y794" i="100"/>
  <c r="H794" i="100"/>
  <c r="H795" i="100"/>
  <c r="Y795" i="100"/>
  <c r="Y796" i="100"/>
  <c r="H796" i="100"/>
  <c r="H797" i="100"/>
  <c r="Y797" i="100"/>
  <c r="H798" i="100"/>
  <c r="Y798" i="100"/>
  <c r="H799" i="100"/>
  <c r="Y799" i="100"/>
  <c r="H800" i="100"/>
  <c r="Y800" i="100"/>
  <c r="H801" i="100"/>
  <c r="Y801" i="100"/>
  <c r="H802" i="100"/>
  <c r="Y802" i="100"/>
  <c r="Y803" i="100"/>
  <c r="H803" i="100"/>
  <c r="H804" i="100"/>
  <c r="Y804" i="100"/>
  <c r="Y805" i="100"/>
  <c r="H805" i="100"/>
  <c r="H806" i="100"/>
  <c r="Y806" i="100"/>
  <c r="H807" i="100"/>
  <c r="Y807" i="100"/>
  <c r="H808" i="100"/>
  <c r="Y808" i="100"/>
  <c r="Y809" i="100"/>
  <c r="H809" i="100"/>
  <c r="H810" i="100"/>
  <c r="Y810" i="100"/>
  <c r="Y811" i="100"/>
  <c r="H811" i="100"/>
  <c r="H812" i="100"/>
  <c r="Y812" i="100"/>
  <c r="Y813" i="100"/>
  <c r="H813" i="100"/>
  <c r="Y814" i="100"/>
  <c r="H814" i="100"/>
  <c r="H815" i="100"/>
  <c r="Y815" i="100"/>
  <c r="Y816" i="100"/>
  <c r="H816" i="100"/>
  <c r="H817" i="100"/>
  <c r="Y817" i="100"/>
  <c r="H818" i="100"/>
  <c r="Y818" i="100"/>
  <c r="H819" i="100"/>
  <c r="Y819" i="100"/>
  <c r="H820" i="100"/>
  <c r="Y820" i="100"/>
  <c r="Y821" i="100"/>
  <c r="H821" i="100"/>
  <c r="H822" i="100"/>
  <c r="Y822" i="100"/>
  <c r="Y823" i="100"/>
  <c r="H823" i="100"/>
  <c r="Y824" i="100"/>
  <c r="H824" i="100"/>
  <c r="H825" i="100"/>
  <c r="Y825" i="100"/>
  <c r="H826" i="100"/>
  <c r="Y826" i="100"/>
  <c r="Y827" i="100"/>
  <c r="H827" i="100"/>
  <c r="H828" i="100"/>
  <c r="Y828" i="100"/>
  <c r="Y829" i="100"/>
  <c r="H829" i="100"/>
  <c r="H830" i="100"/>
  <c r="Y830" i="100"/>
  <c r="Y831" i="100"/>
  <c r="H831" i="100"/>
  <c r="H832" i="100"/>
  <c r="Y832" i="100"/>
  <c r="Y833" i="100"/>
  <c r="H833" i="100"/>
  <c r="H834" i="100"/>
  <c r="Y834" i="100"/>
  <c r="H835" i="100"/>
  <c r="Y835" i="100"/>
  <c r="H836" i="100"/>
  <c r="Y836" i="100"/>
  <c r="Y837" i="100"/>
  <c r="H837" i="100"/>
  <c r="Y838" i="100"/>
  <c r="H838" i="100"/>
  <c r="H839" i="100"/>
  <c r="Y839" i="100"/>
  <c r="Y840" i="100"/>
  <c r="H840" i="100"/>
  <c r="H841" i="100"/>
  <c r="Y841" i="100"/>
  <c r="Y842" i="100"/>
  <c r="H842" i="100"/>
  <c r="H843" i="100"/>
  <c r="Y843" i="100"/>
  <c r="H844" i="100"/>
  <c r="Y844" i="100"/>
  <c r="Y845" i="100"/>
  <c r="H845" i="100"/>
  <c r="Y846" i="100"/>
  <c r="H846" i="100"/>
  <c r="H847" i="100"/>
  <c r="Y847" i="100"/>
  <c r="Y848" i="100"/>
  <c r="H848" i="100"/>
  <c r="Y849" i="100"/>
  <c r="H849" i="100"/>
  <c r="H850" i="100"/>
  <c r="Y850" i="100"/>
  <c r="Y851" i="100"/>
  <c r="H851" i="100"/>
  <c r="H852" i="100"/>
  <c r="Y852" i="100"/>
  <c r="H853" i="100"/>
  <c r="Y853" i="100"/>
  <c r="H854" i="100"/>
  <c r="Y854" i="100"/>
  <c r="H855" i="100"/>
  <c r="Y855" i="100"/>
  <c r="H856" i="100"/>
  <c r="Y856" i="100"/>
  <c r="Y857" i="100"/>
  <c r="H857" i="100"/>
  <c r="H858" i="100"/>
  <c r="Y858" i="100"/>
  <c r="Y859" i="100"/>
  <c r="H859" i="100"/>
  <c r="H860" i="100"/>
  <c r="Y860" i="100"/>
  <c r="H861" i="100"/>
  <c r="Y861" i="100"/>
  <c r="Y862" i="100"/>
  <c r="H862" i="100"/>
  <c r="H863" i="100"/>
  <c r="Y863" i="100"/>
  <c r="Y864" i="100"/>
  <c r="H864" i="100"/>
  <c r="H865" i="100"/>
  <c r="Y865" i="100"/>
  <c r="H866" i="100"/>
  <c r="Y866" i="100"/>
  <c r="H867" i="100"/>
  <c r="Y867" i="100"/>
  <c r="Y868" i="100"/>
  <c r="H868" i="100"/>
  <c r="H869" i="100"/>
  <c r="Y869" i="100"/>
  <c r="H870" i="100"/>
  <c r="Y870" i="100"/>
  <c r="H871" i="100"/>
  <c r="Y871" i="100"/>
  <c r="H872" i="100"/>
  <c r="Y872" i="100"/>
  <c r="H873" i="100"/>
  <c r="Y873" i="100"/>
  <c r="H874" i="100"/>
  <c r="Y874" i="100"/>
  <c r="H875" i="100"/>
  <c r="Y875" i="100"/>
  <c r="Y876" i="100"/>
  <c r="H876" i="100"/>
  <c r="H877" i="100"/>
  <c r="Y877" i="100"/>
  <c r="Y878" i="100"/>
  <c r="H878" i="100"/>
  <c r="H879" i="100"/>
  <c r="Y879" i="100"/>
  <c r="H880" i="100"/>
  <c r="Y880" i="100"/>
  <c r="H881" i="100"/>
  <c r="Y881" i="100"/>
  <c r="H882" i="100"/>
  <c r="Y882" i="100"/>
  <c r="H883" i="100"/>
  <c r="Y883" i="100"/>
  <c r="H884" i="100"/>
  <c r="Y884" i="100"/>
  <c r="Y885" i="100"/>
  <c r="H885" i="100"/>
  <c r="H886" i="100"/>
  <c r="Y886" i="100"/>
  <c r="Y887" i="100"/>
  <c r="H887" i="100"/>
  <c r="H888" i="100"/>
  <c r="Y888" i="100"/>
  <c r="H889" i="100"/>
  <c r="Y889" i="100"/>
  <c r="H890" i="100"/>
  <c r="Y890" i="100"/>
  <c r="Y891" i="100"/>
  <c r="H891" i="100"/>
  <c r="Y892" i="100"/>
  <c r="H892" i="100"/>
  <c r="H893" i="100"/>
  <c r="Y893" i="100"/>
  <c r="Y894" i="100"/>
  <c r="H894" i="100"/>
  <c r="H895" i="100"/>
  <c r="Y895" i="100"/>
  <c r="Y896" i="100"/>
  <c r="H896" i="100"/>
  <c r="H897" i="100"/>
  <c r="Y897" i="100"/>
  <c r="Y898" i="100"/>
  <c r="H898" i="100"/>
  <c r="H899" i="100"/>
  <c r="Y899" i="100"/>
  <c r="H900" i="100"/>
  <c r="Y900" i="100"/>
  <c r="Y901" i="100"/>
  <c r="H901" i="100"/>
  <c r="H902" i="100"/>
  <c r="Y902" i="100"/>
  <c r="Y903" i="100"/>
  <c r="H903" i="100"/>
  <c r="H904" i="100"/>
  <c r="Y904" i="100"/>
  <c r="Y905" i="100"/>
  <c r="H905" i="100"/>
  <c r="H906" i="100"/>
  <c r="Y906" i="100"/>
  <c r="H907" i="100"/>
  <c r="Y907" i="100"/>
  <c r="H908" i="100"/>
  <c r="Y908" i="100"/>
  <c r="Y909" i="100"/>
  <c r="H909" i="100"/>
  <c r="H910" i="100"/>
  <c r="Y910" i="100"/>
  <c r="H1458" i="100"/>
  <c r="H1459" i="100"/>
  <c r="H1460" i="100"/>
  <c r="H1461" i="100"/>
  <c r="H1462" i="100"/>
  <c r="H1463" i="100"/>
  <c r="H1464" i="100"/>
  <c r="H1465" i="100"/>
  <c r="H1466" i="100"/>
  <c r="H1467" i="100"/>
  <c r="H1468" i="100"/>
  <c r="H1469" i="100"/>
  <c r="H1470" i="100"/>
  <c r="H1471" i="100"/>
  <c r="H1472" i="100"/>
  <c r="H1473" i="100"/>
  <c r="H1474" i="100"/>
  <c r="H1475" i="100"/>
  <c r="H1476" i="100"/>
  <c r="H1477" i="100"/>
  <c r="H1478" i="100"/>
  <c r="H1479" i="100"/>
  <c r="H1480" i="100"/>
  <c r="H1481" i="100"/>
  <c r="H1482" i="100"/>
  <c r="H1483" i="100"/>
  <c r="H1484" i="100"/>
  <c r="H1485" i="100"/>
  <c r="H1486" i="100"/>
  <c r="H1487" i="100"/>
  <c r="H1488" i="100"/>
  <c r="H1489" i="100"/>
  <c r="H1490" i="100"/>
  <c r="H1491" i="100"/>
  <c r="H1492" i="100"/>
  <c r="H1493" i="100"/>
  <c r="H1494" i="100"/>
  <c r="H1495" i="100"/>
  <c r="H1496" i="100"/>
  <c r="H1497" i="100"/>
  <c r="T13" i="5"/>
  <c r="J175" i="5"/>
  <c r="E175" i="5" s="1"/>
  <c r="G175" i="5" s="1"/>
  <c r="J174" i="5"/>
  <c r="E174" i="5" s="1"/>
  <c r="G174" i="5" s="1"/>
  <c r="J173" i="5"/>
  <c r="E173" i="5" s="1"/>
  <c r="G173" i="5" s="1"/>
  <c r="J172" i="5"/>
  <c r="E172" i="5" s="1"/>
  <c r="G172" i="5" s="1"/>
  <c r="J171" i="5"/>
  <c r="J170" i="5"/>
  <c r="J169" i="5"/>
  <c r="J168" i="5"/>
  <c r="J167" i="5"/>
  <c r="E167" i="5" s="1"/>
  <c r="U8" i="48"/>
  <c r="U7" i="48"/>
  <c r="U5" i="48"/>
  <c r="U4" i="48"/>
  <c r="U3" i="48"/>
  <c r="U14" i="48"/>
  <c r="U13" i="48"/>
  <c r="U12" i="48"/>
  <c r="U6" i="48"/>
  <c r="J166" i="5"/>
  <c r="E166" i="5" s="1"/>
  <c r="J165" i="5"/>
  <c r="E165" i="5" s="1"/>
  <c r="J156" i="5"/>
  <c r="T8" i="48"/>
  <c r="T7" i="48"/>
  <c r="R7" i="48"/>
  <c r="Q7" i="48"/>
  <c r="T6" i="48"/>
  <c r="R6" i="48"/>
  <c r="Q6" i="48"/>
  <c r="T5" i="48"/>
  <c r="R5" i="48"/>
  <c r="Q5" i="48"/>
  <c r="T4" i="48"/>
  <c r="R4" i="48"/>
  <c r="Q4" i="48"/>
  <c r="T3" i="48"/>
  <c r="R3" i="48"/>
  <c r="Q3" i="48"/>
  <c r="U10" i="48"/>
  <c r="U9" i="48"/>
  <c r="T14" i="48"/>
  <c r="R14" i="48"/>
  <c r="T13" i="48"/>
  <c r="R13" i="48"/>
  <c r="Q13" i="48"/>
  <c r="T12" i="48"/>
  <c r="R12" i="48"/>
  <c r="Q12" i="48"/>
  <c r="U11" i="48"/>
  <c r="T11" i="48"/>
  <c r="R11" i="48"/>
  <c r="Q11" i="48"/>
  <c r="T10" i="48"/>
  <c r="R10" i="48"/>
  <c r="T9" i="48"/>
  <c r="Q9" i="48"/>
  <c r="Q8" i="48"/>
  <c r="Z14" i="48"/>
  <c r="N14" i="48"/>
  <c r="AA12" i="48"/>
  <c r="AA10" i="48"/>
  <c r="O3" i="48"/>
  <c r="AA14" i="48"/>
  <c r="O14" i="48"/>
  <c r="N13" i="48"/>
  <c r="AA6" i="48"/>
  <c r="Z3" i="48"/>
  <c r="G134" i="77"/>
  <c r="E134" i="77"/>
  <c r="G132" i="77"/>
  <c r="E132" i="77"/>
  <c r="G131" i="77"/>
  <c r="E131" i="77"/>
  <c r="G130" i="77"/>
  <c r="E130" i="77"/>
  <c r="G129" i="77"/>
  <c r="E129" i="77"/>
  <c r="G128" i="77"/>
  <c r="E128" i="77"/>
  <c r="G127" i="77"/>
  <c r="E127" i="77"/>
  <c r="G126" i="77"/>
  <c r="E126" i="77"/>
  <c r="G125" i="77"/>
  <c r="E125" i="77"/>
  <c r="G124" i="77"/>
  <c r="E124" i="77"/>
  <c r="G123" i="77"/>
  <c r="E123" i="77"/>
  <c r="G121" i="77"/>
  <c r="E121" i="77"/>
  <c r="G120" i="77"/>
  <c r="E120" i="77"/>
  <c r="G119" i="77"/>
  <c r="E119" i="77"/>
  <c r="G118" i="77"/>
  <c r="E118" i="77"/>
  <c r="G117" i="77"/>
  <c r="E117" i="77"/>
  <c r="G116" i="77"/>
  <c r="E116" i="77"/>
  <c r="G115" i="77"/>
  <c r="E115" i="77"/>
  <c r="G114" i="77"/>
  <c r="E114" i="77"/>
  <c r="G113" i="77"/>
  <c r="E113" i="77"/>
  <c r="G112" i="77"/>
  <c r="E112" i="77"/>
  <c r="G111" i="77"/>
  <c r="E111" i="77"/>
  <c r="G110" i="77"/>
  <c r="E110" i="77"/>
  <c r="G109" i="77"/>
  <c r="E109" i="77"/>
  <c r="G108" i="77"/>
  <c r="E108" i="77"/>
  <c r="G107" i="77"/>
  <c r="E107" i="77"/>
  <c r="G106" i="77"/>
  <c r="E106" i="77"/>
  <c r="G105" i="77"/>
  <c r="E105" i="77"/>
  <c r="G104" i="77"/>
  <c r="E104" i="77"/>
  <c r="G103" i="77"/>
  <c r="E103" i="77"/>
  <c r="N12" i="48"/>
  <c r="AA8" i="48"/>
  <c r="AA5" i="48"/>
  <c r="Y13" i="55"/>
  <c r="Y12" i="55"/>
  <c r="Y11" i="55"/>
  <c r="Y10" i="55"/>
  <c r="Y9" i="55"/>
  <c r="Y8" i="55"/>
  <c r="Y7" i="55"/>
  <c r="Y6" i="55"/>
  <c r="Y5" i="55"/>
  <c r="AA13" i="48"/>
  <c r="O12" i="48"/>
  <c r="O11" i="48"/>
  <c r="AA9" i="48"/>
  <c r="N8" i="48"/>
  <c r="AA4" i="48"/>
  <c r="O4" i="48"/>
  <c r="O10" i="48"/>
  <c r="Z7" i="48"/>
  <c r="O7" i="48"/>
  <c r="Z5" i="48"/>
  <c r="Z11" i="48"/>
  <c r="N10" i="48"/>
  <c r="N9" i="48"/>
  <c r="O8" i="48"/>
  <c r="N7" i="48"/>
  <c r="O5" i="48"/>
  <c r="AA3" i="48"/>
  <c r="Z12" i="48"/>
  <c r="Z9" i="48"/>
  <c r="O9" i="48"/>
  <c r="N3" i="48"/>
  <c r="Z13" i="48"/>
  <c r="O13" i="48"/>
  <c r="AA11" i="48"/>
  <c r="Z10" i="48"/>
  <c r="AA7" i="48"/>
  <c r="Z6" i="48"/>
  <c r="O6" i="48"/>
  <c r="N5" i="48"/>
  <c r="Z8" i="48"/>
  <c r="F43" i="55"/>
  <c r="H43" i="55" s="1"/>
  <c r="G102" i="77"/>
  <c r="E102" i="77"/>
  <c r="G101" i="77"/>
  <c r="E101" i="77"/>
  <c r="G100" i="77"/>
  <c r="E100" i="77"/>
  <c r="G99" i="77"/>
  <c r="E99" i="77"/>
  <c r="G98" i="77"/>
  <c r="E98" i="77"/>
  <c r="G97" i="77"/>
  <c r="E97" i="77"/>
  <c r="G96" i="77"/>
  <c r="E96" i="77"/>
  <c r="G95" i="77"/>
  <c r="E95" i="77"/>
  <c r="G94" i="77"/>
  <c r="E94" i="77"/>
  <c r="G93" i="77"/>
  <c r="E93" i="77"/>
  <c r="G92" i="77"/>
  <c r="E92" i="77"/>
  <c r="G91" i="77"/>
  <c r="E91" i="77"/>
  <c r="G90" i="77"/>
  <c r="E90" i="77"/>
  <c r="G89" i="77"/>
  <c r="E89" i="77"/>
  <c r="G88" i="77"/>
  <c r="E88" i="77"/>
  <c r="G87" i="77"/>
  <c r="E87" i="77"/>
  <c r="G86" i="77"/>
  <c r="E86" i="77"/>
  <c r="G85" i="77"/>
  <c r="E85" i="77"/>
  <c r="G84" i="77"/>
  <c r="E84" i="77"/>
  <c r="G83" i="77"/>
  <c r="E83" i="77"/>
  <c r="G82" i="77"/>
  <c r="E82" i="77"/>
  <c r="G81" i="77"/>
  <c r="E81" i="77"/>
  <c r="G80" i="77"/>
  <c r="E80" i="77"/>
  <c r="G79" i="77"/>
  <c r="E79" i="77"/>
  <c r="G78" i="77"/>
  <c r="E78" i="77"/>
  <c r="G77" i="77"/>
  <c r="E77" i="77"/>
  <c r="G76" i="77"/>
  <c r="E76" i="77"/>
  <c r="G75" i="77"/>
  <c r="E75" i="77"/>
  <c r="G74" i="77"/>
  <c r="E74" i="77"/>
  <c r="G73" i="77"/>
  <c r="E73" i="77"/>
  <c r="G72" i="77"/>
  <c r="E72" i="77"/>
  <c r="G71" i="77"/>
  <c r="E71" i="77"/>
  <c r="G70" i="77"/>
  <c r="E70" i="77"/>
  <c r="G69" i="77"/>
  <c r="E69" i="77"/>
  <c r="G68" i="77"/>
  <c r="E68" i="77"/>
  <c r="G67" i="77"/>
  <c r="E67" i="77"/>
  <c r="G66" i="77"/>
  <c r="E66" i="77"/>
  <c r="G65" i="77"/>
  <c r="E65" i="77"/>
  <c r="G64" i="77"/>
  <c r="E64" i="77"/>
  <c r="G63" i="77"/>
  <c r="E63" i="77"/>
  <c r="G62" i="77"/>
  <c r="E62" i="77"/>
  <c r="G61" i="77"/>
  <c r="E61" i="77"/>
  <c r="G60" i="77"/>
  <c r="E60" i="77"/>
  <c r="G59" i="77"/>
  <c r="E59" i="77"/>
  <c r="G58" i="77"/>
  <c r="E58" i="77"/>
  <c r="G57" i="77"/>
  <c r="E57" i="77"/>
  <c r="G56" i="77"/>
  <c r="E56" i="77"/>
  <c r="G55" i="77"/>
  <c r="E55" i="77"/>
  <c r="E54" i="77"/>
  <c r="E53" i="77"/>
  <c r="E52" i="77"/>
  <c r="E51" i="77"/>
  <c r="E50" i="77"/>
  <c r="E49" i="77"/>
  <c r="E48" i="77"/>
  <c r="E47" i="77"/>
  <c r="E46" i="77"/>
  <c r="E45" i="77"/>
  <c r="E44" i="77"/>
  <c r="E43" i="77"/>
  <c r="E42" i="77"/>
  <c r="E41" i="77"/>
  <c r="E40" i="77"/>
  <c r="J39" i="77"/>
  <c r="E39" i="77"/>
  <c r="E38" i="77"/>
  <c r="E37" i="77"/>
  <c r="E36" i="77"/>
  <c r="E35" i="77"/>
  <c r="E34" i="77"/>
  <c r="E33" i="77"/>
  <c r="E32" i="77"/>
  <c r="E31" i="77"/>
  <c r="E30" i="77"/>
  <c r="E29" i="77"/>
  <c r="E28" i="77"/>
  <c r="E27" i="77"/>
  <c r="E26" i="77"/>
  <c r="E25" i="77"/>
  <c r="E24" i="77"/>
  <c r="E23" i="77"/>
  <c r="E22" i="77"/>
  <c r="E21" i="77"/>
  <c r="E20" i="77"/>
  <c r="E19" i="77"/>
  <c r="J18" i="77"/>
  <c r="E18" i="77"/>
  <c r="E17" i="77"/>
  <c r="E16" i="77"/>
  <c r="E15" i="77"/>
  <c r="E14" i="77"/>
  <c r="E13" i="77"/>
  <c r="E12" i="77"/>
  <c r="E11" i="77"/>
  <c r="E10" i="77"/>
  <c r="E9" i="77"/>
  <c r="E8" i="77"/>
  <c r="E7" i="77"/>
  <c r="E6" i="77"/>
  <c r="J5" i="77"/>
  <c r="E5" i="77"/>
  <c r="E4" i="77"/>
  <c r="E3" i="77"/>
  <c r="Y4" i="55"/>
  <c r="Y3" i="55"/>
  <c r="Y2" i="55"/>
  <c r="C18" i="4"/>
  <c r="C17" i="4"/>
  <c r="E12" i="4"/>
  <c r="E11" i="4"/>
  <c r="E10" i="4"/>
  <c r="E9" i="4"/>
  <c r="E8" i="4"/>
  <c r="E7" i="4"/>
  <c r="E6" i="4"/>
  <c r="E5" i="4"/>
  <c r="E4" i="4"/>
  <c r="E3" i="4"/>
  <c r="E2" i="4"/>
  <c r="G3" i="4" s="1"/>
  <c r="J76" i="5"/>
  <c r="J76" i="77" s="1"/>
  <c r="O74" i="5"/>
  <c r="J73" i="5"/>
  <c r="J73" i="77" s="1"/>
  <c r="O72" i="5"/>
  <c r="O69" i="5"/>
  <c r="J69" i="5"/>
  <c r="J69" i="77" s="1"/>
  <c r="J68" i="5"/>
  <c r="J68" i="77" s="1"/>
  <c r="O67" i="5"/>
  <c r="J67" i="5"/>
  <c r="J67" i="77" s="1"/>
  <c r="J66" i="5"/>
  <c r="J66" i="77" s="1"/>
  <c r="J65" i="5"/>
  <c r="J65" i="77" s="1"/>
  <c r="J64" i="5"/>
  <c r="J64" i="77" s="1"/>
  <c r="O63" i="5"/>
  <c r="O61" i="5"/>
  <c r="J58" i="5"/>
  <c r="J58" i="77" s="1"/>
  <c r="O57" i="5"/>
  <c r="J56" i="5"/>
  <c r="J56" i="77" s="1"/>
  <c r="O55" i="5"/>
  <c r="J53" i="5"/>
  <c r="J53" i="77" s="1"/>
  <c r="O52" i="5"/>
  <c r="O50" i="5"/>
  <c r="J50" i="5"/>
  <c r="J50" i="77" s="1"/>
  <c r="J49" i="5"/>
  <c r="J49" i="77" s="1"/>
  <c r="O48" i="5"/>
  <c r="O46" i="5"/>
  <c r="J45" i="5"/>
  <c r="J45" i="77" s="1"/>
  <c r="O44" i="5"/>
  <c r="J44" i="5"/>
  <c r="J44" i="77" s="1"/>
  <c r="O43" i="5"/>
  <c r="J42" i="5"/>
  <c r="J42" i="77" s="1"/>
  <c r="O41" i="5"/>
  <c r="J40" i="5"/>
  <c r="J40" i="77" s="1"/>
  <c r="J38" i="5"/>
  <c r="J38" i="77" s="1"/>
  <c r="O37" i="5"/>
  <c r="J36" i="5"/>
  <c r="J36" i="77" s="1"/>
  <c r="J35" i="77"/>
  <c r="O34" i="5"/>
  <c r="J33" i="77"/>
  <c r="J32" i="77"/>
  <c r="J31" i="77"/>
  <c r="J30" i="77"/>
  <c r="J29" i="77"/>
  <c r="O27" i="5"/>
  <c r="J27" i="77"/>
  <c r="O26" i="5"/>
  <c r="O25" i="5"/>
  <c r="O24" i="5"/>
  <c r="J24" i="77"/>
  <c r="O21" i="5"/>
  <c r="J21" i="77"/>
  <c r="O18" i="5"/>
  <c r="O15" i="5"/>
  <c r="J15" i="77"/>
  <c r="O13" i="5"/>
  <c r="J13" i="77"/>
  <c r="O12" i="5"/>
  <c r="J12" i="77"/>
  <c r="O10" i="5"/>
  <c r="J10" i="77"/>
  <c r="O8" i="5"/>
  <c r="J8" i="77"/>
  <c r="J4" i="77"/>
  <c r="J3" i="77"/>
  <c r="J2" i="77"/>
  <c r="J163" i="5"/>
  <c r="E163" i="5" s="1"/>
  <c r="J155" i="5"/>
  <c r="E155" i="5" s="1"/>
  <c r="J144" i="5"/>
  <c r="E144" i="5" s="1"/>
  <c r="O139" i="5"/>
  <c r="O136" i="5"/>
  <c r="J134" i="5"/>
  <c r="J131" i="5"/>
  <c r="J129" i="77" s="1"/>
  <c r="O130" i="5"/>
  <c r="J121" i="5"/>
  <c r="J121" i="77" s="1"/>
  <c r="O120" i="5"/>
  <c r="J118" i="5"/>
  <c r="J118" i="77" s="1"/>
  <c r="J117" i="5"/>
  <c r="J117" i="77" s="1"/>
  <c r="J116" i="5"/>
  <c r="J116" i="77" s="1"/>
  <c r="O115" i="5"/>
  <c r="J113" i="5"/>
  <c r="J113" i="77" s="1"/>
  <c r="O112" i="5"/>
  <c r="J110" i="5"/>
  <c r="J110" i="77" s="1"/>
  <c r="O109" i="5"/>
  <c r="J107" i="5"/>
  <c r="J107" i="77" s="1"/>
  <c r="J105" i="5"/>
  <c r="J105" i="77" s="1"/>
  <c r="O103" i="5"/>
  <c r="O98" i="5"/>
  <c r="O97" i="5"/>
  <c r="J97" i="5"/>
  <c r="J97" i="77" s="1"/>
  <c r="O96" i="5"/>
  <c r="J95" i="5"/>
  <c r="J95" i="77" s="1"/>
  <c r="O94" i="5"/>
  <c r="J93" i="5"/>
  <c r="J93" i="77" s="1"/>
  <c r="O92" i="5"/>
  <c r="J91" i="5"/>
  <c r="J91" i="77" s="1"/>
  <c r="O90" i="5"/>
  <c r="J89" i="5"/>
  <c r="J89" i="77" s="1"/>
  <c r="O88" i="5"/>
  <c r="J86" i="5"/>
  <c r="J86" i="77" s="1"/>
  <c r="O85" i="5"/>
  <c r="J84" i="5"/>
  <c r="J84" i="77" s="1"/>
  <c r="O83" i="5"/>
  <c r="J82" i="5"/>
  <c r="J82" i="77" s="1"/>
  <c r="O81" i="5"/>
  <c r="J81" i="5"/>
  <c r="J81" i="77" s="1"/>
  <c r="O80" i="5"/>
  <c r="J79" i="5"/>
  <c r="J79" i="77" s="1"/>
  <c r="O78" i="5"/>
  <c r="J77" i="5"/>
  <c r="J77" i="77" s="1"/>
  <c r="O76" i="5"/>
  <c r="J75" i="5"/>
  <c r="J75" i="77" s="1"/>
  <c r="J72" i="5"/>
  <c r="J72" i="77" s="1"/>
  <c r="J71" i="5"/>
  <c r="J71" i="77" s="1"/>
  <c r="J70" i="5"/>
  <c r="J70" i="77" s="1"/>
  <c r="O65" i="5"/>
  <c r="J63" i="5"/>
  <c r="J63" i="77" s="1"/>
  <c r="O62" i="5"/>
  <c r="O60" i="5"/>
  <c r="J60" i="5"/>
  <c r="J60" i="77" s="1"/>
  <c r="O59" i="5"/>
  <c r="O56" i="5"/>
  <c r="J55" i="5"/>
  <c r="J55" i="77" s="1"/>
  <c r="O54" i="5"/>
  <c r="J52" i="5"/>
  <c r="J52" i="77" s="1"/>
  <c r="J51" i="5"/>
  <c r="J51" i="77" s="1"/>
  <c r="J48" i="5"/>
  <c r="J48" i="77" s="1"/>
  <c r="O47" i="5"/>
  <c r="J162" i="5"/>
  <c r="E162" i="5" s="1"/>
  <c r="O166" i="5" s="1"/>
  <c r="J150" i="5"/>
  <c r="E150" i="5" s="1"/>
  <c r="J146" i="5"/>
  <c r="E146" i="5" s="1"/>
  <c r="J145" i="5"/>
  <c r="E145" i="5" s="1"/>
  <c r="J142" i="5"/>
  <c r="E142" i="5" s="1"/>
  <c r="J141" i="5"/>
  <c r="E141" i="5" s="1"/>
  <c r="J138" i="5"/>
  <c r="O137" i="5"/>
  <c r="O134" i="5"/>
  <c r="O132" i="5"/>
  <c r="O129" i="5"/>
  <c r="J125" i="5"/>
  <c r="J124" i="77" s="1"/>
  <c r="O124" i="5"/>
  <c r="O122" i="5"/>
  <c r="J120" i="5"/>
  <c r="J120" i="77" s="1"/>
  <c r="O119" i="5"/>
  <c r="O116" i="5"/>
  <c r="O113" i="5"/>
  <c r="J109" i="5"/>
  <c r="J109" i="77" s="1"/>
  <c r="O108" i="5"/>
  <c r="J106" i="5"/>
  <c r="J106" i="77" s="1"/>
  <c r="O105" i="5"/>
  <c r="J101" i="5"/>
  <c r="J101" i="77" s="1"/>
  <c r="O100" i="5"/>
  <c r="J98" i="5"/>
  <c r="J98" i="77" s="1"/>
  <c r="J164" i="5"/>
  <c r="E164" i="5" s="1"/>
  <c r="O151" i="5"/>
  <c r="J151" i="5"/>
  <c r="E151" i="5" s="1"/>
  <c r="J148" i="5"/>
  <c r="E148" i="5" s="1"/>
  <c r="G148" i="5" s="1"/>
  <c r="J147" i="5"/>
  <c r="O143" i="5"/>
  <c r="J143" i="5"/>
  <c r="E143" i="5" s="1"/>
  <c r="G143" i="5" s="1"/>
  <c r="O141" i="5"/>
  <c r="J139" i="5"/>
  <c r="J134" i="77" s="1"/>
  <c r="O138" i="5"/>
  <c r="M135" i="5"/>
  <c r="J135" i="5"/>
  <c r="O131" i="5"/>
  <c r="J128" i="5"/>
  <c r="O127" i="5"/>
  <c r="J127" i="5"/>
  <c r="J126" i="77" s="1"/>
  <c r="J126" i="5"/>
  <c r="J125" i="77" s="1"/>
  <c r="J124" i="5"/>
  <c r="J123" i="77" s="1"/>
  <c r="O123" i="5"/>
  <c r="J123" i="5"/>
  <c r="J122" i="5"/>
  <c r="O121" i="5"/>
  <c r="O117" i="5"/>
  <c r="J115" i="5"/>
  <c r="J115" i="77" s="1"/>
  <c r="O114" i="5"/>
  <c r="J112" i="5"/>
  <c r="J112" i="77" s="1"/>
  <c r="O111" i="5"/>
  <c r="J108" i="5"/>
  <c r="J108" i="77" s="1"/>
  <c r="O107" i="5"/>
  <c r="O102" i="5"/>
  <c r="J102" i="5"/>
  <c r="J102" i="77" s="1"/>
  <c r="O101" i="5"/>
  <c r="J99" i="5"/>
  <c r="J99" i="77" s="1"/>
  <c r="J161" i="5"/>
  <c r="E161" i="5" s="1"/>
  <c r="J160" i="5"/>
  <c r="E160" i="5" s="1"/>
  <c r="J159" i="5"/>
  <c r="E159" i="5" s="1"/>
  <c r="J158" i="5"/>
  <c r="E158" i="5" s="1"/>
  <c r="J157" i="5"/>
  <c r="E157" i="5" s="1"/>
  <c r="J154" i="5"/>
  <c r="E154" i="5" s="1"/>
  <c r="J153" i="5"/>
  <c r="E153" i="5" s="1"/>
  <c r="J152" i="5"/>
  <c r="E152" i="5" s="1"/>
  <c r="G152" i="5" s="1"/>
  <c r="J149" i="5"/>
  <c r="E149" i="5" s="1"/>
  <c r="O140" i="5"/>
  <c r="J140" i="5"/>
  <c r="J137" i="5"/>
  <c r="J132" i="77" s="1"/>
  <c r="J136" i="5"/>
  <c r="J131" i="77" s="1"/>
  <c r="O135" i="5"/>
  <c r="O133" i="5"/>
  <c r="J133" i="5"/>
  <c r="J132" i="5"/>
  <c r="J130" i="77" s="1"/>
  <c r="J130" i="5"/>
  <c r="J128" i="77" s="1"/>
  <c r="J129" i="5"/>
  <c r="J127" i="77" s="1"/>
  <c r="O128" i="5"/>
  <c r="O125" i="5"/>
  <c r="J119" i="5"/>
  <c r="J119" i="77" s="1"/>
  <c r="O118" i="5"/>
  <c r="J114" i="5"/>
  <c r="J114" i="77" s="1"/>
  <c r="J111" i="5"/>
  <c r="J111" i="77" s="1"/>
  <c r="O110" i="5"/>
  <c r="O106" i="5"/>
  <c r="O104" i="5"/>
  <c r="J104" i="5"/>
  <c r="J104" i="77" s="1"/>
  <c r="J103" i="5"/>
  <c r="J103" i="77" s="1"/>
  <c r="J100" i="5"/>
  <c r="J100" i="77" s="1"/>
  <c r="O99" i="5"/>
  <c r="J96" i="5"/>
  <c r="J96" i="77" s="1"/>
  <c r="O95" i="5"/>
  <c r="J94" i="5"/>
  <c r="J94" i="77" s="1"/>
  <c r="O93" i="5"/>
  <c r="J92" i="5"/>
  <c r="J92" i="77" s="1"/>
  <c r="O91" i="5"/>
  <c r="J90" i="5"/>
  <c r="J90" i="77" s="1"/>
  <c r="O89" i="5"/>
  <c r="J88" i="5"/>
  <c r="J88" i="77" s="1"/>
  <c r="O87" i="5"/>
  <c r="J87" i="5"/>
  <c r="J87" i="77" s="1"/>
  <c r="O86" i="5"/>
  <c r="J85" i="5"/>
  <c r="J85" i="77" s="1"/>
  <c r="O84" i="5"/>
  <c r="J83" i="5"/>
  <c r="J83" i="77" s="1"/>
  <c r="O82" i="5"/>
  <c r="J80" i="5"/>
  <c r="J80" i="77" s="1"/>
  <c r="O79" i="5"/>
  <c r="J78" i="5"/>
  <c r="J78" i="77" s="1"/>
  <c r="O77" i="5"/>
  <c r="O75" i="5"/>
  <c r="J74" i="5"/>
  <c r="J74" i="77" s="1"/>
  <c r="O73" i="5"/>
  <c r="O71" i="5"/>
  <c r="O70" i="5"/>
  <c r="O68" i="5"/>
  <c r="O66" i="5"/>
  <c r="O64" i="5"/>
  <c r="J62" i="5"/>
  <c r="J62" i="77" s="1"/>
  <c r="J61" i="5"/>
  <c r="J61" i="77" s="1"/>
  <c r="J59" i="5"/>
  <c r="J59" i="77" s="1"/>
  <c r="O58" i="5"/>
  <c r="J57" i="5"/>
  <c r="J57" i="77" s="1"/>
  <c r="J54" i="5"/>
  <c r="J54" i="77" s="1"/>
  <c r="O53" i="5"/>
  <c r="O51" i="5"/>
  <c r="O49" i="5"/>
  <c r="J47" i="5"/>
  <c r="J47" i="77" s="1"/>
  <c r="J46" i="5"/>
  <c r="J46" i="77" s="1"/>
  <c r="O45" i="5"/>
  <c r="J43" i="5"/>
  <c r="J43" i="77" s="1"/>
  <c r="O42" i="5"/>
  <c r="J41" i="5"/>
  <c r="J41" i="77" s="1"/>
  <c r="O40" i="5"/>
  <c r="O39" i="5"/>
  <c r="O38" i="5"/>
  <c r="J37" i="5"/>
  <c r="J37" i="77" s="1"/>
  <c r="O36" i="5"/>
  <c r="O35" i="5"/>
  <c r="J34" i="77"/>
  <c r="O33" i="5"/>
  <c r="O32" i="5"/>
  <c r="O31" i="5"/>
  <c r="O30" i="5"/>
  <c r="O29" i="5"/>
  <c r="O28" i="5"/>
  <c r="J28" i="77"/>
  <c r="J26" i="77"/>
  <c r="J25" i="77"/>
  <c r="O23" i="5"/>
  <c r="J23" i="77"/>
  <c r="O22" i="5"/>
  <c r="J22" i="77"/>
  <c r="O20" i="5"/>
  <c r="J20" i="77"/>
  <c r="O19" i="5"/>
  <c r="J19" i="77"/>
  <c r="O17" i="5"/>
  <c r="J17" i="77"/>
  <c r="O16" i="5"/>
  <c r="J16" i="77"/>
  <c r="O14" i="5"/>
  <c r="J14" i="77"/>
  <c r="O11" i="5"/>
  <c r="J11" i="77"/>
  <c r="O9" i="5"/>
  <c r="J9" i="77"/>
  <c r="O7" i="5"/>
  <c r="J7" i="77"/>
  <c r="J6" i="77"/>
  <c r="E44" i="55"/>
  <c r="F44" i="55" s="1"/>
  <c r="J44" i="55" s="1"/>
  <c r="H40" i="55"/>
  <c r="L36" i="100" l="1"/>
  <c r="G36" i="100"/>
  <c r="G25" i="126"/>
  <c r="L37" i="100"/>
  <c r="G37" i="100"/>
  <c r="C3" i="111"/>
  <c r="G3" i="111" s="1"/>
  <c r="G15" i="111" s="1"/>
  <c r="P14" i="110"/>
  <c r="Y14" i="110"/>
  <c r="N14" i="110"/>
  <c r="L35" i="100"/>
  <c r="G35" i="100"/>
  <c r="Q1" i="109"/>
  <c r="AE12" i="109" s="1"/>
  <c r="AE14" i="109" s="1"/>
  <c r="AO14" i="125"/>
  <c r="AA14" i="110"/>
  <c r="AB14" i="110"/>
  <c r="G18" i="123"/>
  <c r="L18" i="123"/>
  <c r="G23" i="123"/>
  <c r="L23" i="123"/>
  <c r="G25" i="123"/>
  <c r="L25" i="123"/>
  <c r="G2" i="123"/>
  <c r="L2" i="123"/>
  <c r="AR98" i="123" a="1"/>
  <c r="G14" i="123"/>
  <c r="L14" i="123"/>
  <c r="G27" i="123"/>
  <c r="L27" i="123"/>
  <c r="G29" i="123"/>
  <c r="L29" i="123"/>
  <c r="G5" i="123"/>
  <c r="L5" i="123"/>
  <c r="G12" i="123"/>
  <c r="L12" i="123"/>
  <c r="G34" i="123"/>
  <c r="L34" i="123"/>
  <c r="G7" i="123"/>
  <c r="L7" i="123"/>
  <c r="G8" i="123"/>
  <c r="L8" i="123"/>
  <c r="G33" i="123"/>
  <c r="L33" i="123"/>
  <c r="G9" i="123"/>
  <c r="L9" i="123"/>
  <c r="G10" i="123"/>
  <c r="L10" i="123"/>
  <c r="G32" i="123"/>
  <c r="L32" i="123"/>
  <c r="G11" i="123"/>
  <c r="L11" i="123"/>
  <c r="G31" i="123"/>
  <c r="L31" i="123"/>
  <c r="G30" i="123"/>
  <c r="L30" i="123"/>
  <c r="G13" i="123"/>
  <c r="L13" i="123"/>
  <c r="G28" i="123"/>
  <c r="L28" i="123"/>
  <c r="G16" i="123"/>
  <c r="L16" i="123"/>
  <c r="G15" i="123"/>
  <c r="L15" i="123"/>
  <c r="G6" i="123"/>
  <c r="L6" i="123"/>
  <c r="G26" i="123"/>
  <c r="L26" i="123"/>
  <c r="G24" i="123"/>
  <c r="L24" i="123"/>
  <c r="G17" i="123"/>
  <c r="L17" i="123"/>
  <c r="G4" i="123"/>
  <c r="L4" i="123"/>
  <c r="G22" i="123"/>
  <c r="L22" i="123"/>
  <c r="G3" i="123"/>
  <c r="L3" i="123"/>
  <c r="G21" i="123"/>
  <c r="L21" i="123"/>
  <c r="F14" i="110"/>
  <c r="D6" i="110"/>
  <c r="C11" i="55"/>
  <c r="D2" i="110"/>
  <c r="C4" i="55"/>
  <c r="C9" i="55"/>
  <c r="D3" i="110"/>
  <c r="D10" i="110"/>
  <c r="C10" i="55"/>
  <c r="D8" i="110"/>
  <c r="D9" i="110"/>
  <c r="D13" i="110"/>
  <c r="C3" i="55"/>
  <c r="C7" i="55"/>
  <c r="C13" i="55"/>
  <c r="D5" i="110"/>
  <c r="D12" i="110"/>
  <c r="C5" i="55"/>
  <c r="C12" i="55"/>
  <c r="D7" i="110"/>
  <c r="C8" i="55"/>
  <c r="D4" i="110"/>
  <c r="D11" i="110"/>
  <c r="C6" i="55"/>
  <c r="C2" i="55"/>
  <c r="I14" i="110"/>
  <c r="E25" i="100"/>
  <c r="G25" i="100" s="1"/>
  <c r="E26" i="100"/>
  <c r="G26" i="100" s="1"/>
  <c r="E27" i="100"/>
  <c r="G27" i="100" s="1"/>
  <c r="E24" i="100"/>
  <c r="G24" i="100" s="1"/>
  <c r="E23" i="100"/>
  <c r="G23" i="100" s="1"/>
  <c r="E22" i="100"/>
  <c r="G22" i="100" s="1"/>
  <c r="E21" i="100"/>
  <c r="G21" i="100" s="1"/>
  <c r="E20" i="100"/>
  <c r="G20" i="100" s="1"/>
  <c r="E18" i="100"/>
  <c r="G18" i="100" s="1"/>
  <c r="E17" i="100"/>
  <c r="G17" i="100" s="1"/>
  <c r="E16" i="100"/>
  <c r="G16" i="100" s="1"/>
  <c r="E15" i="100"/>
  <c r="G15" i="100" s="1"/>
  <c r="E14" i="100"/>
  <c r="G14" i="100" s="1"/>
  <c r="E13" i="100"/>
  <c r="G13" i="100" s="1"/>
  <c r="E12" i="100"/>
  <c r="G12" i="100" s="1"/>
  <c r="E11" i="100"/>
  <c r="G11" i="100" s="1"/>
  <c r="E10" i="100"/>
  <c r="G10" i="100" s="1"/>
  <c r="E9" i="100"/>
  <c r="G9" i="100" s="1"/>
  <c r="E8" i="100"/>
  <c r="G8" i="100" s="1"/>
  <c r="E7" i="100"/>
  <c r="G7" i="100" s="1"/>
  <c r="E6" i="100"/>
  <c r="G6" i="100" s="1"/>
  <c r="E5" i="100"/>
  <c r="G5" i="100" s="1"/>
  <c r="E3" i="100"/>
  <c r="E32" i="100"/>
  <c r="G32" i="100" s="1"/>
  <c r="E30" i="100"/>
  <c r="G30" i="100" s="1"/>
  <c r="E29" i="100"/>
  <c r="G29" i="100" s="1"/>
  <c r="E28" i="100"/>
  <c r="E31" i="100"/>
  <c r="G31" i="100" s="1"/>
  <c r="B4" i="55"/>
  <c r="B9" i="55"/>
  <c r="B12" i="55"/>
  <c r="B2" i="55"/>
  <c r="B6" i="55"/>
  <c r="B8" i="55"/>
  <c r="B10" i="55"/>
  <c r="B13" i="55"/>
  <c r="B5" i="55"/>
  <c r="B7" i="55"/>
  <c r="B11" i="55"/>
  <c r="B3" i="55"/>
  <c r="E4" i="100"/>
  <c r="V14" i="110"/>
  <c r="E14" i="110"/>
  <c r="C14" i="110"/>
  <c r="E2" i="100"/>
  <c r="K6" i="118"/>
  <c r="E33" i="100"/>
  <c r="E34" i="100"/>
  <c r="B8" i="111"/>
  <c r="B13" i="111"/>
  <c r="B6" i="111"/>
  <c r="B4" i="111"/>
  <c r="B5" i="111"/>
  <c r="B7" i="111"/>
  <c r="B3" i="111"/>
  <c r="F3" i="111" s="1"/>
  <c r="B14" i="111"/>
  <c r="B12" i="111"/>
  <c r="B11" i="111"/>
  <c r="B10" i="111"/>
  <c r="Z14" i="110"/>
  <c r="T47" i="110"/>
  <c r="U14" i="110"/>
  <c r="T46" i="110"/>
  <c r="T45" i="110"/>
  <c r="T44" i="110"/>
  <c r="C4" i="111"/>
  <c r="C5" i="111"/>
  <c r="C6" i="111"/>
  <c r="C7" i="111"/>
  <c r="C8" i="111"/>
  <c r="C9" i="111"/>
  <c r="C10" i="111"/>
  <c r="C11" i="111"/>
  <c r="C12" i="111"/>
  <c r="C13" i="111"/>
  <c r="C14" i="111"/>
  <c r="B9" i="111"/>
  <c r="E13" i="4"/>
  <c r="Q1" i="108"/>
  <c r="D1" i="109" s="1"/>
  <c r="Q2" i="108"/>
  <c r="H2" i="108"/>
  <c r="S14" i="110"/>
  <c r="Y16" i="5"/>
  <c r="X13" i="5"/>
  <c r="AV1" i="5"/>
  <c r="F10" i="48"/>
  <c r="F7" i="48"/>
  <c r="F4" i="48"/>
  <c r="F8" i="48"/>
  <c r="F14" i="48"/>
  <c r="F12" i="48"/>
  <c r="F3" i="48"/>
  <c r="F11" i="48"/>
  <c r="F5" i="48"/>
  <c r="F9" i="48"/>
  <c r="F13" i="48"/>
  <c r="F6" i="48"/>
  <c r="K12" i="48"/>
  <c r="K13" i="48"/>
  <c r="K7" i="48"/>
  <c r="K10" i="48"/>
  <c r="K8" i="48"/>
  <c r="K14" i="48"/>
  <c r="K4" i="48"/>
  <c r="K9" i="48"/>
  <c r="K3" i="48"/>
  <c r="K11" i="48"/>
  <c r="K6" i="48"/>
  <c r="K5" i="48"/>
  <c r="E9" i="48"/>
  <c r="E3" i="48"/>
  <c r="E6" i="48"/>
  <c r="E10" i="48"/>
  <c r="E13" i="48"/>
  <c r="Q10" i="48"/>
  <c r="S10" i="48" s="1"/>
  <c r="R9" i="48"/>
  <c r="S9" i="48" s="1"/>
  <c r="R8" i="48"/>
  <c r="S8" i="48" s="1"/>
  <c r="N11" i="48"/>
  <c r="P11" i="48" s="1"/>
  <c r="N6" i="48"/>
  <c r="P6" i="48" s="1"/>
  <c r="Z4" i="48"/>
  <c r="AB4" i="48" s="1"/>
  <c r="N4" i="48"/>
  <c r="P4" i="48" s="1"/>
  <c r="E4" i="48"/>
  <c r="E8" i="48"/>
  <c r="E12" i="48"/>
  <c r="E7" i="48"/>
  <c r="E14" i="48"/>
  <c r="E11" i="48"/>
  <c r="E5" i="48"/>
  <c r="E171" i="5"/>
  <c r="E170" i="5"/>
  <c r="E168" i="5"/>
  <c r="E169" i="5"/>
  <c r="G167" i="5"/>
  <c r="O170" i="5"/>
  <c r="G166" i="5"/>
  <c r="G165" i="5"/>
  <c r="E156" i="5"/>
  <c r="V8" i="48"/>
  <c r="V7" i="48"/>
  <c r="V6" i="48"/>
  <c r="AB13" i="48"/>
  <c r="P12" i="48"/>
  <c r="S11" i="48"/>
  <c r="P10" i="48"/>
  <c r="S7" i="48"/>
  <c r="S6" i="48"/>
  <c r="V3" i="48"/>
  <c r="V5" i="48"/>
  <c r="V4" i="48"/>
  <c r="S4" i="48"/>
  <c r="S3" i="48"/>
  <c r="S5" i="48"/>
  <c r="V14" i="48"/>
  <c r="S14" i="48"/>
  <c r="S12" i="48"/>
  <c r="V11" i="48"/>
  <c r="V10" i="48"/>
  <c r="V9" i="48"/>
  <c r="V12" i="48"/>
  <c r="V13" i="48"/>
  <c r="S13" i="48"/>
  <c r="AB14" i="48"/>
  <c r="AB7" i="48"/>
  <c r="AB5" i="48"/>
  <c r="P5" i="48"/>
  <c r="AB6" i="48"/>
  <c r="AB8" i="48"/>
  <c r="P7" i="48"/>
  <c r="Y14" i="55"/>
  <c r="AB3" i="48"/>
  <c r="AB12" i="48"/>
  <c r="P13" i="48"/>
  <c r="AB9" i="48"/>
  <c r="P8" i="48"/>
  <c r="P3" i="48"/>
  <c r="P14" i="48"/>
  <c r="AB11" i="48"/>
  <c r="AB10" i="48"/>
  <c r="P9" i="48"/>
  <c r="G145" i="5"/>
  <c r="G162" i="5"/>
  <c r="G141" i="5"/>
  <c r="G146" i="5"/>
  <c r="G142" i="5"/>
  <c r="G151" i="5"/>
  <c r="G150" i="5"/>
  <c r="G163" i="5"/>
  <c r="G155" i="5"/>
  <c r="G144" i="5"/>
  <c r="G164" i="5"/>
  <c r="O146" i="5"/>
  <c r="G158" i="5"/>
  <c r="G161" i="5"/>
  <c r="G154" i="5"/>
  <c r="G153" i="5"/>
  <c r="G157" i="5"/>
  <c r="G159" i="5"/>
  <c r="G149" i="5"/>
  <c r="G160" i="5"/>
  <c r="X14" i="55"/>
  <c r="I5" i="48"/>
  <c r="I8" i="48"/>
  <c r="I9" i="48"/>
  <c r="I6" i="48"/>
  <c r="I11" i="48"/>
  <c r="I4" i="48"/>
  <c r="I7" i="48"/>
  <c r="I13" i="48"/>
  <c r="I14" i="48"/>
  <c r="I3" i="48"/>
  <c r="I12" i="48"/>
  <c r="I10" i="48"/>
  <c r="L11" i="48"/>
  <c r="L13" i="48"/>
  <c r="L8" i="48"/>
  <c r="L10" i="48"/>
  <c r="L3" i="48"/>
  <c r="L12" i="48"/>
  <c r="L5" i="48"/>
  <c r="L4" i="48"/>
  <c r="L6" i="48"/>
  <c r="L7" i="48"/>
  <c r="L9" i="48"/>
  <c r="L14" i="48"/>
  <c r="G6" i="55" a="1"/>
  <c r="G11" i="55" a="1"/>
  <c r="G7" i="55" a="1"/>
  <c r="G8" i="55" a="1"/>
  <c r="G13" i="55" a="1"/>
  <c r="G10" i="55" a="1"/>
  <c r="W4" i="48"/>
  <c r="X14" i="48"/>
  <c r="W7" i="48"/>
  <c r="W9" i="48"/>
  <c r="W10" i="48"/>
  <c r="W11" i="48"/>
  <c r="W3" i="48"/>
  <c r="X6" i="48"/>
  <c r="X12" i="48"/>
  <c r="X13" i="48"/>
  <c r="X5" i="48"/>
  <c r="W8" i="48"/>
  <c r="X9" i="48"/>
  <c r="W13" i="48"/>
  <c r="X4" i="48"/>
  <c r="W5" i="48"/>
  <c r="W14" i="48"/>
  <c r="X3" i="48"/>
  <c r="W6" i="48"/>
  <c r="X7" i="48"/>
  <c r="X10" i="48"/>
  <c r="X8" i="48"/>
  <c r="X11" i="48"/>
  <c r="W12" i="48"/>
  <c r="AD6" i="48"/>
  <c r="AD3" i="48"/>
  <c r="AD5" i="48"/>
  <c r="AD14" i="48"/>
  <c r="AD4" i="48"/>
  <c r="AD10" i="48"/>
  <c r="AD7" i="48"/>
  <c r="AD8" i="48"/>
  <c r="AD11" i="48"/>
  <c r="AD12" i="48"/>
  <c r="AD9" i="48"/>
  <c r="AD13" i="48"/>
  <c r="H3" i="48"/>
  <c r="H9" i="48"/>
  <c r="H7" i="48"/>
  <c r="H12" i="48"/>
  <c r="H6" i="48"/>
  <c r="H10" i="48"/>
  <c r="H11" i="48"/>
  <c r="H8" i="48"/>
  <c r="H4" i="48"/>
  <c r="H5" i="48"/>
  <c r="H13" i="48"/>
  <c r="H14" i="48"/>
  <c r="B13" i="48"/>
  <c r="B14" i="48"/>
  <c r="B10" i="48"/>
  <c r="B3" i="48"/>
  <c r="B5" i="48"/>
  <c r="B12" i="48"/>
  <c r="B11" i="48"/>
  <c r="B6" i="48"/>
  <c r="B9" i="48"/>
  <c r="B4" i="48"/>
  <c r="B7" i="48"/>
  <c r="B8" i="48"/>
  <c r="C4" i="48"/>
  <c r="C7" i="48"/>
  <c r="C8" i="48"/>
  <c r="C9" i="48"/>
  <c r="C12" i="48"/>
  <c r="C13" i="48"/>
  <c r="C10" i="48"/>
  <c r="C5" i="48"/>
  <c r="C6" i="48"/>
  <c r="C11" i="48"/>
  <c r="C14" i="48"/>
  <c r="J6" i="55"/>
  <c r="J13" i="55"/>
  <c r="AC11" i="48"/>
  <c r="AC3" i="48"/>
  <c r="AC4" i="48"/>
  <c r="AC5" i="48"/>
  <c r="AC10" i="48"/>
  <c r="AC14" i="48"/>
  <c r="J9" i="55"/>
  <c r="J10" i="55"/>
  <c r="AC7" i="48"/>
  <c r="AC8" i="48"/>
  <c r="AC9" i="48"/>
  <c r="AC6" i="48"/>
  <c r="AC13" i="48"/>
  <c r="J8" i="55"/>
  <c r="J11" i="55"/>
  <c r="AC12" i="48"/>
  <c r="J7" i="55"/>
  <c r="J133" i="77"/>
  <c r="E138" i="5"/>
  <c r="J122" i="77"/>
  <c r="E122" i="5"/>
  <c r="E140" i="5"/>
  <c r="J135" i="77"/>
  <c r="J3" i="55"/>
  <c r="K2" i="55"/>
  <c r="G4" i="55" a="1"/>
  <c r="J4" i="55"/>
  <c r="G2" i="55" a="1"/>
  <c r="G3" i="55" a="1"/>
  <c r="J5" i="55"/>
  <c r="G5" i="55" a="1"/>
  <c r="J2" i="55"/>
  <c r="K143" i="5"/>
  <c r="G28" i="100" l="1"/>
  <c r="AI2" i="111" a="1"/>
  <c r="AD2" i="111" a="1"/>
  <c r="R3" i="123"/>
  <c r="S1" i="123"/>
  <c r="R2" i="123"/>
  <c r="D47" i="110"/>
  <c r="D10" i="55"/>
  <c r="D9" i="55"/>
  <c r="D12" i="55"/>
  <c r="D6" i="55"/>
  <c r="D8" i="55"/>
  <c r="D13" i="55"/>
  <c r="D5" i="55"/>
  <c r="D7" i="55"/>
  <c r="D11" i="55"/>
  <c r="D2" i="55"/>
  <c r="D3" i="55" s="1"/>
  <c r="D4" i="55" s="1"/>
  <c r="D44" i="110"/>
  <c r="D46" i="110"/>
  <c r="D45" i="110"/>
  <c r="AR98" i="100" a="1"/>
  <c r="G3" i="100"/>
  <c r="C15" i="111"/>
  <c r="L25" i="100"/>
  <c r="L26" i="100"/>
  <c r="L27" i="100"/>
  <c r="L24" i="100"/>
  <c r="L23" i="100"/>
  <c r="L22" i="100"/>
  <c r="L21" i="100"/>
  <c r="L20" i="100"/>
  <c r="L18" i="100"/>
  <c r="L17" i="100"/>
  <c r="L16" i="100"/>
  <c r="L15" i="100"/>
  <c r="L14" i="100"/>
  <c r="L13" i="100"/>
  <c r="L12" i="100"/>
  <c r="L11" i="100"/>
  <c r="L10" i="100"/>
  <c r="L9" i="100"/>
  <c r="L8" i="100"/>
  <c r="L7" i="100"/>
  <c r="L6" i="100"/>
  <c r="L5" i="100"/>
  <c r="L3" i="100"/>
  <c r="L32" i="100"/>
  <c r="L30" i="100"/>
  <c r="L29" i="100"/>
  <c r="L28" i="100"/>
  <c r="L31" i="100"/>
  <c r="L4" i="100"/>
  <c r="L33" i="100"/>
  <c r="L34" i="100"/>
  <c r="H10" i="118"/>
  <c r="H11" i="118"/>
  <c r="N2" i="114" a="1"/>
  <c r="L2" i="100"/>
  <c r="G4" i="100"/>
  <c r="G2" i="100"/>
  <c r="B15" i="111"/>
  <c r="D15" i="111"/>
  <c r="E15" i="111"/>
  <c r="G33" i="100"/>
  <c r="G34" i="100"/>
  <c r="G9" i="48"/>
  <c r="G13" i="48"/>
  <c r="Q3" i="108"/>
  <c r="D3" i="109" s="1"/>
  <c r="D2" i="109"/>
  <c r="AE4" i="109"/>
  <c r="Q3" i="109"/>
  <c r="G3" i="48"/>
  <c r="G10" i="48"/>
  <c r="BX98" i="5" a="1"/>
  <c r="Y13" i="48"/>
  <c r="G6" i="48"/>
  <c r="M8" i="48"/>
  <c r="M5" i="48"/>
  <c r="M14" i="48"/>
  <c r="M10" i="48"/>
  <c r="M4" i="48"/>
  <c r="M9" i="48"/>
  <c r="M11" i="48"/>
  <c r="M3" i="48"/>
  <c r="M6" i="48"/>
  <c r="M13" i="48"/>
  <c r="M12" i="48"/>
  <c r="M7" i="48"/>
  <c r="G14" i="48"/>
  <c r="G11" i="48"/>
  <c r="G4" i="48"/>
  <c r="G8" i="48"/>
  <c r="G7" i="48"/>
  <c r="G5" i="48"/>
  <c r="G12" i="48"/>
  <c r="G171" i="5"/>
  <c r="G168" i="5"/>
  <c r="G170" i="5"/>
  <c r="G169" i="5"/>
  <c r="G156" i="5"/>
  <c r="Y5" i="48"/>
  <c r="Y14" i="48"/>
  <c r="Y6" i="48"/>
  <c r="Y12" i="48"/>
  <c r="I3" i="55"/>
  <c r="I7" i="55"/>
  <c r="I6" i="55"/>
  <c r="I4" i="55"/>
  <c r="J14" i="55"/>
  <c r="G2" i="4"/>
  <c r="B2" i="114" s="1"/>
  <c r="E133" i="77"/>
  <c r="G138" i="5"/>
  <c r="G133" i="77" s="1"/>
  <c r="G122" i="5"/>
  <c r="E122" i="77"/>
  <c r="E135" i="77"/>
  <c r="G140" i="5"/>
  <c r="G135" i="77" s="1"/>
  <c r="K14" i="55"/>
  <c r="I2" i="55"/>
  <c r="Y10" i="48"/>
  <c r="I8" i="55"/>
  <c r="I11" i="55"/>
  <c r="I9" i="55"/>
  <c r="I10" i="55"/>
  <c r="Y8" i="48"/>
  <c r="J3" i="48"/>
  <c r="J9" i="48"/>
  <c r="J7" i="48"/>
  <c r="J12" i="48"/>
  <c r="J6" i="48"/>
  <c r="J10" i="48"/>
  <c r="J11" i="48"/>
  <c r="J8" i="48"/>
  <c r="J4" i="48"/>
  <c r="J5" i="48"/>
  <c r="J13" i="48"/>
  <c r="J14" i="48"/>
  <c r="Y7" i="48"/>
  <c r="D13" i="48"/>
  <c r="D14" i="48"/>
  <c r="D3" i="48"/>
  <c r="D4" i="48" s="1"/>
  <c r="D5" i="48" s="1"/>
  <c r="D6" i="48" s="1"/>
  <c r="D7" i="48" s="1"/>
  <c r="D8" i="48" s="1"/>
  <c r="D9" i="48" s="1"/>
  <c r="D10" i="48" s="1"/>
  <c r="D12" i="48"/>
  <c r="Y3" i="48"/>
  <c r="Y11" i="48"/>
  <c r="I5" i="55"/>
  <c r="Y4" i="48"/>
  <c r="Y9" i="48"/>
  <c r="G14" i="55"/>
  <c r="AI1" i="111" l="1"/>
  <c r="B12" i="114"/>
  <c r="I1" i="114"/>
  <c r="AA13" i="114" s="1"/>
  <c r="H11" i="126"/>
  <c r="B6" i="126"/>
  <c r="K11" i="126"/>
  <c r="H10" i="126"/>
  <c r="K10" i="126"/>
  <c r="A5" i="109" a="1"/>
  <c r="Z13" i="111"/>
  <c r="Z14" i="111"/>
  <c r="Y2" i="111" a="1"/>
  <c r="X10" i="111"/>
  <c r="X11" i="111"/>
  <c r="X12" i="111"/>
  <c r="X13" i="111"/>
  <c r="X14" i="111"/>
  <c r="Z10" i="111"/>
  <c r="Z11" i="111"/>
  <c r="Z12" i="111"/>
  <c r="AD1" i="111"/>
  <c r="S2" i="123"/>
  <c r="U2" i="123" s="1"/>
  <c r="S3" i="123"/>
  <c r="U3" i="123" s="1"/>
  <c r="D14" i="110"/>
  <c r="O1" i="114"/>
  <c r="B3" i="114" s="1"/>
  <c r="AA12" i="114" s="1"/>
  <c r="D18" i="118"/>
  <c r="C18" i="118"/>
  <c r="D17" i="118"/>
  <c r="E11" i="118"/>
  <c r="B11" i="118"/>
  <c r="K10" i="118"/>
  <c r="E10" i="118"/>
  <c r="C16" i="118"/>
  <c r="C17" i="118"/>
  <c r="D15" i="118"/>
  <c r="D16" i="118"/>
  <c r="T12" i="114"/>
  <c r="U12" i="114"/>
  <c r="T13" i="114"/>
  <c r="U13" i="114"/>
  <c r="T11" i="114"/>
  <c r="U11" i="114"/>
  <c r="T10" i="114"/>
  <c r="U10" i="114"/>
  <c r="T3" i="114"/>
  <c r="U3" i="114"/>
  <c r="T4" i="114"/>
  <c r="U4" i="114"/>
  <c r="T5" i="114"/>
  <c r="U5" i="114"/>
  <c r="T6" i="114"/>
  <c r="U6" i="114"/>
  <c r="T7" i="114"/>
  <c r="U7" i="114"/>
  <c r="T8" i="114"/>
  <c r="U8" i="114"/>
  <c r="T9" i="114"/>
  <c r="U9" i="114"/>
  <c r="T2" i="114"/>
  <c r="U2" i="114"/>
  <c r="B10" i="118"/>
  <c r="C15" i="118"/>
  <c r="H7" i="118"/>
  <c r="E7" i="118"/>
  <c r="E6" i="118"/>
  <c r="H6" i="118"/>
  <c r="S1" i="100"/>
  <c r="M3" i="108"/>
  <c r="N3" i="108"/>
  <c r="K3" i="108"/>
  <c r="N1" i="108"/>
  <c r="V4" i="109" s="1"/>
  <c r="C1" i="108"/>
  <c r="L1" i="108"/>
  <c r="H4" i="109" s="1"/>
  <c r="B14" i="114" s="1"/>
  <c r="B4" i="108" a="1"/>
  <c r="F15" i="111"/>
  <c r="L3" i="108"/>
  <c r="E1" i="108"/>
  <c r="H1" i="108" s="1"/>
  <c r="O5" i="109" a="1"/>
  <c r="V5" i="109" a="1"/>
  <c r="M1" i="108"/>
  <c r="O4" i="109" s="1"/>
  <c r="B15" i="114" s="1"/>
  <c r="K1" i="108"/>
  <c r="R2" i="100"/>
  <c r="R3" i="100"/>
  <c r="H5" i="109" a="1"/>
  <c r="BA8" i="114"/>
  <c r="X6" i="5"/>
  <c r="U8" i="5"/>
  <c r="W6" i="5"/>
  <c r="BJ1" i="109" s="1"/>
  <c r="V6" i="5"/>
  <c r="BE1" i="109" s="1"/>
  <c r="U6" i="5"/>
  <c r="BD1" i="109" s="1"/>
  <c r="X8" i="5"/>
  <c r="BK3" i="109" s="1"/>
  <c r="V8" i="5"/>
  <c r="W8" i="5"/>
  <c r="BJ3" i="109" s="1"/>
  <c r="Y17" i="5"/>
  <c r="I14" i="55"/>
  <c r="T45" i="5" a="1"/>
  <c r="U1" i="5"/>
  <c r="W13" i="5" s="1"/>
  <c r="S2" i="5"/>
  <c r="S3" i="5"/>
  <c r="G122" i="77"/>
  <c r="AG5" i="5" a="1"/>
  <c r="B5" i="114" l="1"/>
  <c r="I4" i="114" s="1"/>
  <c r="AF2" i="114"/>
  <c r="J4" i="108"/>
  <c r="J5" i="108"/>
  <c r="J6" i="108"/>
  <c r="J7" i="108"/>
  <c r="J8" i="108"/>
  <c r="J9" i="108"/>
  <c r="J10" i="108"/>
  <c r="J11" i="108"/>
  <c r="J12" i="108"/>
  <c r="J13" i="108"/>
  <c r="J14" i="108"/>
  <c r="I4" i="108"/>
  <c r="I5" i="108"/>
  <c r="I6" i="108"/>
  <c r="I7" i="108"/>
  <c r="I8" i="108"/>
  <c r="I9" i="108"/>
  <c r="I10" i="108"/>
  <c r="I11" i="108"/>
  <c r="I12" i="108"/>
  <c r="I13" i="108"/>
  <c r="I14" i="108"/>
  <c r="Z8" i="111"/>
  <c r="Z9" i="111"/>
  <c r="X9" i="111"/>
  <c r="X8" i="111"/>
  <c r="X7" i="111"/>
  <c r="X6" i="111"/>
  <c r="X5" i="111"/>
  <c r="X4" i="111"/>
  <c r="X3" i="111"/>
  <c r="Z3" i="111"/>
  <c r="Z4" i="111"/>
  <c r="Z5" i="111"/>
  <c r="Z6" i="111"/>
  <c r="Z7" i="111"/>
  <c r="X2" i="111"/>
  <c r="Z2" i="111"/>
  <c r="B16" i="114"/>
  <c r="C3" i="114"/>
  <c r="B6" i="114"/>
  <c r="C6" i="114" s="1"/>
  <c r="T1" i="114"/>
  <c r="B4" i="114" s="1"/>
  <c r="S2" i="100"/>
  <c r="U2" i="100" s="1"/>
  <c r="H2" i="4" s="1"/>
  <c r="S3" i="100"/>
  <c r="U3" i="100" s="1"/>
  <c r="E15" i="118"/>
  <c r="E18" i="118"/>
  <c r="E17" i="118"/>
  <c r="E16" i="118"/>
  <c r="M4" i="108"/>
  <c r="R4" i="109"/>
  <c r="N4" i="108"/>
  <c r="Y4" i="109"/>
  <c r="D4" i="109"/>
  <c r="K4" i="108"/>
  <c r="L4" i="108"/>
  <c r="K4" i="109"/>
  <c r="A4" i="109"/>
  <c r="T1" i="108"/>
  <c r="AW17" i="114"/>
  <c r="AW18" i="114" s="1"/>
  <c r="AX17" i="114"/>
  <c r="AX18" i="114" s="1"/>
  <c r="BA16" i="114"/>
  <c r="AX6" i="114" s="1"/>
  <c r="AX7" i="114" s="1"/>
  <c r="AR2" i="114"/>
  <c r="AR3" i="114" s="1"/>
  <c r="AX3" i="114"/>
  <c r="AX4" i="114" s="1"/>
  <c r="AX5" i="114" s="1"/>
  <c r="AR5" i="114"/>
  <c r="AR6" i="114" s="1"/>
  <c r="AW8" i="114"/>
  <c r="AX8" i="114"/>
  <c r="BK1" i="109"/>
  <c r="BD3" i="109"/>
  <c r="BE3" i="109"/>
  <c r="T3" i="108"/>
  <c r="T6" i="5"/>
  <c r="T8" i="5"/>
  <c r="U2" i="5"/>
  <c r="Y2" i="5" s="1"/>
  <c r="U3" i="5"/>
  <c r="Y3" i="5" s="1"/>
  <c r="I7" i="114" l="1"/>
  <c r="AK2" i="114"/>
  <c r="AM2" i="114" s="1"/>
  <c r="AL3" i="114" s="1"/>
  <c r="AE5" i="114"/>
  <c r="AA1" i="111"/>
  <c r="B13" i="114"/>
  <c r="C13" i="114" s="1"/>
  <c r="C14" i="114" s="1"/>
  <c r="G14" i="114" s="1"/>
  <c r="G15" i="114" s="1"/>
  <c r="G16" i="114" s="1"/>
  <c r="G17" i="114" s="1"/>
  <c r="V1" i="109"/>
  <c r="C4" i="114"/>
  <c r="C5" i="114"/>
  <c r="I3" i="114"/>
  <c r="F13" i="55"/>
  <c r="I2" i="4"/>
  <c r="K2" i="4" s="1"/>
  <c r="AE15" i="109"/>
  <c r="AE16" i="109" s="1"/>
  <c r="AE17" i="109" s="1"/>
  <c r="AE18" i="109" s="1"/>
  <c r="C2" i="114"/>
  <c r="C15" i="114" l="1"/>
  <c r="C16" i="114" s="1"/>
  <c r="C26" i="114" s="1"/>
  <c r="C27" i="114" s="1"/>
  <c r="AO3" i="114"/>
  <c r="AO4" i="114" s="1"/>
  <c r="AL4" i="114"/>
  <c r="AL5" i="114"/>
  <c r="J3" i="114"/>
  <c r="K3" i="114" s="1"/>
  <c r="J4" i="114" s="1"/>
  <c r="K5" i="114" s="1"/>
  <c r="K6" i="114" s="1"/>
  <c r="K7" i="114" s="1"/>
  <c r="J1" i="114"/>
  <c r="V2" i="109"/>
  <c r="W1" i="109"/>
  <c r="K1" i="114"/>
  <c r="AQ4" i="114" l="1"/>
  <c r="AR4" i="114"/>
  <c r="Y1" i="109"/>
  <c r="AF1" i="109" s="1"/>
  <c r="W2" i="109"/>
  <c r="AF2" i="109" l="1"/>
  <c r="Y2" i="109"/>
  <c r="H13" i="55" l="1"/>
  <c r="AB1" i="1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<sst xmlns="http://schemas.openxmlformats.org/spreadsheetml/2006/main" count="2082" uniqueCount="563">
  <si>
    <t>Back to Directory</t>
  </si>
  <si>
    <t>CBE</t>
  </si>
  <si>
    <t>Purchase</t>
  </si>
  <si>
    <t>Pitty</t>
  </si>
  <si>
    <t>Fuel</t>
  </si>
  <si>
    <t>Salary</t>
  </si>
  <si>
    <t xml:space="preserve">Tax &amp;Pension </t>
  </si>
  <si>
    <t>Tax</t>
  </si>
  <si>
    <t xml:space="preserve">Collection </t>
  </si>
  <si>
    <t>Commision</t>
  </si>
  <si>
    <t>Incentive</t>
  </si>
  <si>
    <t>RTGS</t>
  </si>
  <si>
    <t>Other</t>
  </si>
  <si>
    <t>Loan Repayment</t>
  </si>
  <si>
    <t>Investment</t>
  </si>
  <si>
    <t>Adjustement</t>
  </si>
  <si>
    <t>Non</t>
  </si>
  <si>
    <t>Sells</t>
  </si>
  <si>
    <t>Loan dirbursement</t>
  </si>
  <si>
    <t>COOP</t>
  </si>
  <si>
    <t>AIB</t>
  </si>
  <si>
    <t>BOA</t>
  </si>
  <si>
    <t>DSO (Days Sales Outstanding): A KPI measuring the average number of days it takes to collect payment.</t>
  </si>
  <si>
    <t>Berhan</t>
  </si>
  <si>
    <t>Inflows (Credit)</t>
  </si>
  <si>
    <t>Siinqe</t>
  </si>
  <si>
    <t>Outflows (Debit)</t>
  </si>
  <si>
    <t>Zemen</t>
  </si>
  <si>
    <t>Closing Balance</t>
  </si>
  <si>
    <t>OIB</t>
  </si>
  <si>
    <t xml:space="preserve">Inventory </t>
  </si>
  <si>
    <t>Adjust</t>
  </si>
  <si>
    <t xml:space="preserve">Hibrate </t>
  </si>
  <si>
    <t>Acc receivable</t>
  </si>
  <si>
    <t>Dashin</t>
  </si>
  <si>
    <t xml:space="preserve">working capital </t>
  </si>
  <si>
    <t xml:space="preserve">Invested </t>
  </si>
  <si>
    <t>Invested</t>
  </si>
  <si>
    <t>Expense</t>
  </si>
  <si>
    <t>DSO</t>
  </si>
  <si>
    <t>DD</t>
  </si>
  <si>
    <t>OS</t>
  </si>
  <si>
    <t>DOP</t>
  </si>
  <si>
    <t xml:space="preserve"> Sales ,Utilities,Fuel,Salaries,Rent,Petty</t>
  </si>
  <si>
    <t>Tax&amp;Pension,WHT,Revenue Tax, Dividend,LC,DC ,Customs duty,Freight ,Insurance,Related</t>
  </si>
  <si>
    <t>Cash Sales</t>
  </si>
  <si>
    <t>Credit Settled</t>
  </si>
  <si>
    <t>Salaries</t>
  </si>
  <si>
    <t>Utilities</t>
  </si>
  <si>
    <t xml:space="preserve">Tax&amp;Pension </t>
  </si>
  <si>
    <t>Petty</t>
  </si>
  <si>
    <t>Rent</t>
  </si>
  <si>
    <t>Repair</t>
  </si>
  <si>
    <t>WHT,</t>
  </si>
  <si>
    <t>Revenue Tax</t>
  </si>
  <si>
    <t>Dividend</t>
  </si>
  <si>
    <t>Audit fee</t>
  </si>
  <si>
    <t>Adjustment</t>
  </si>
  <si>
    <t xml:space="preserve">Collectable </t>
  </si>
  <si>
    <t>Principal</t>
  </si>
  <si>
    <t>Disbursement</t>
  </si>
  <si>
    <t>LC</t>
  </si>
  <si>
    <t>DC</t>
  </si>
  <si>
    <t>Customs duty</t>
  </si>
  <si>
    <t xml:space="preserve">Freight </t>
  </si>
  <si>
    <t>Insurance</t>
  </si>
  <si>
    <t>Related</t>
  </si>
  <si>
    <t>Bank</t>
  </si>
  <si>
    <t>Type</t>
  </si>
  <si>
    <t>Amount</t>
  </si>
  <si>
    <t>Oper</t>
  </si>
  <si>
    <t>Paym&amp;Non</t>
  </si>
  <si>
    <t>Tax&amp;Cost</t>
  </si>
  <si>
    <t>Month</t>
  </si>
  <si>
    <t>Ref</t>
  </si>
  <si>
    <t>Remark</t>
  </si>
  <si>
    <t>GC</t>
  </si>
  <si>
    <t>Credit</t>
  </si>
  <si>
    <t>Ca sales</t>
  </si>
  <si>
    <t>Et Cal</t>
  </si>
  <si>
    <t>Debit</t>
  </si>
  <si>
    <t>Tax &amp; P</t>
  </si>
  <si>
    <t>WHT</t>
  </si>
  <si>
    <t>Comm</t>
  </si>
  <si>
    <t>Rev Tax</t>
  </si>
  <si>
    <t xml:space="preserve">Cr settled </t>
  </si>
  <si>
    <t>Agegni</t>
  </si>
  <si>
    <t>NH</t>
  </si>
  <si>
    <t>Meba</t>
  </si>
  <si>
    <t>wajin</t>
  </si>
  <si>
    <t>Gize</t>
  </si>
  <si>
    <t>peter</t>
  </si>
  <si>
    <t>wilget</t>
  </si>
  <si>
    <t>Alert</t>
  </si>
  <si>
    <t>Service</t>
  </si>
  <si>
    <t>Whl Pur</t>
  </si>
  <si>
    <t>GBS</t>
  </si>
  <si>
    <t>Eman</t>
  </si>
  <si>
    <t>Seda</t>
  </si>
  <si>
    <t xml:space="preserve">Felege </t>
  </si>
  <si>
    <t>Dr nigatu</t>
  </si>
  <si>
    <t>mahi</t>
  </si>
  <si>
    <t>Emu</t>
  </si>
  <si>
    <t>yony</t>
  </si>
  <si>
    <t>Back</t>
  </si>
  <si>
    <t>Closing</t>
  </si>
  <si>
    <t>Cred Rev</t>
  </si>
  <si>
    <t>B &amp; Cred</t>
  </si>
  <si>
    <t>Inventory</t>
  </si>
  <si>
    <t>W.C</t>
  </si>
  <si>
    <t>Investement</t>
  </si>
  <si>
    <t>Liabelity</t>
  </si>
  <si>
    <t>WK 1</t>
  </si>
  <si>
    <t>WK 2</t>
  </si>
  <si>
    <t>WK 3</t>
  </si>
  <si>
    <t>WK 4</t>
  </si>
  <si>
    <t xml:space="preserve"> C. B</t>
  </si>
  <si>
    <t>Acc-R</t>
  </si>
  <si>
    <t>B &amp; R</t>
  </si>
  <si>
    <t>In.V</t>
  </si>
  <si>
    <t>Expens</t>
  </si>
  <si>
    <t>Total</t>
  </si>
  <si>
    <t>Category (Reason)</t>
  </si>
  <si>
    <t>Outflow (sum of Debit)</t>
  </si>
  <si>
    <t xml:space="preserve">Back </t>
  </si>
  <si>
    <t xml:space="preserve"> Credit</t>
  </si>
  <si>
    <t>Acc .Rev</t>
  </si>
  <si>
    <t>2017-11</t>
  </si>
  <si>
    <t>2017-12</t>
  </si>
  <si>
    <t>2018-01</t>
  </si>
  <si>
    <t>2018-02</t>
  </si>
  <si>
    <t>2018-03</t>
  </si>
  <si>
    <t>2018-04</t>
  </si>
  <si>
    <t>2018-05</t>
  </si>
  <si>
    <t>2018-06</t>
  </si>
  <si>
    <t>2018-07</t>
  </si>
  <si>
    <t>2018-08</t>
  </si>
  <si>
    <t>2018-09</t>
  </si>
  <si>
    <t>2018-10</t>
  </si>
  <si>
    <t xml:space="preserve">Buyer </t>
  </si>
  <si>
    <t xml:space="preserve">Date </t>
  </si>
  <si>
    <t>Status</t>
  </si>
  <si>
    <t>Parcial paid</t>
  </si>
  <si>
    <t>Left</t>
  </si>
  <si>
    <t>Over Due</t>
  </si>
  <si>
    <t>Parcial</t>
  </si>
  <si>
    <t>T credit</t>
  </si>
  <si>
    <t>Weeks</t>
  </si>
  <si>
    <t>ሰኔ 17</t>
  </si>
  <si>
    <t xml:space="preserve">ሐምሌ </t>
  </si>
  <si>
    <t xml:space="preserve">ነሐሴ </t>
  </si>
  <si>
    <t>መስከረም</t>
  </si>
  <si>
    <t>ጥቅምት</t>
  </si>
  <si>
    <t xml:space="preserve">ህዳር  </t>
  </si>
  <si>
    <t xml:space="preserve">ታህሳስ </t>
  </si>
  <si>
    <t xml:space="preserve">ጥር </t>
  </si>
  <si>
    <t xml:space="preserve">የካቲት </t>
  </si>
  <si>
    <t xml:space="preserve">መጋቢት </t>
  </si>
  <si>
    <t xml:space="preserve">ሚይዚያ </t>
  </si>
  <si>
    <t xml:space="preserve">ግንቦት </t>
  </si>
  <si>
    <t>ሰኔ -</t>
  </si>
  <si>
    <t>Days Sales Outstanding (DSO) measures the average number of days a company takes to collect payment after a sale, acting as a key indicator of cash flow efficiency and liquidity.</t>
  </si>
  <si>
    <t>Ilu prim</t>
  </si>
  <si>
    <t>21/5/25</t>
  </si>
  <si>
    <t>Paid</t>
  </si>
  <si>
    <t>Settled</t>
  </si>
  <si>
    <t>Expected</t>
  </si>
  <si>
    <t xml:space="preserve">Due soon </t>
  </si>
  <si>
    <t>FF need</t>
  </si>
  <si>
    <t xml:space="preserve">Pending </t>
  </si>
  <si>
    <t xml:space="preserve">Droga </t>
  </si>
  <si>
    <t>5/7,25</t>
  </si>
  <si>
    <t xml:space="preserve">Jacaranda </t>
  </si>
  <si>
    <t>7/7,25</t>
  </si>
  <si>
    <t>S,N</t>
  </si>
  <si>
    <t>Rrk</t>
  </si>
  <si>
    <t xml:space="preserve">Donor </t>
  </si>
  <si>
    <t>26/7/25</t>
  </si>
  <si>
    <t>30/7/25</t>
  </si>
  <si>
    <t>22/7/25</t>
  </si>
  <si>
    <t>Heal venture</t>
  </si>
  <si>
    <t>13/8/25</t>
  </si>
  <si>
    <t>14/8/25</t>
  </si>
  <si>
    <t>15/8/25</t>
  </si>
  <si>
    <t>16/8/25</t>
  </si>
  <si>
    <t>Jacaranda</t>
  </si>
  <si>
    <t xml:space="preserve">Famcon </t>
  </si>
  <si>
    <t>19/8/25</t>
  </si>
  <si>
    <t>28/8/25</t>
  </si>
  <si>
    <t>Meqrezi</t>
  </si>
  <si>
    <t>4/9,25</t>
  </si>
  <si>
    <t>Droga</t>
  </si>
  <si>
    <t>17/9/25</t>
  </si>
  <si>
    <t xml:space="preserve">TUBA </t>
  </si>
  <si>
    <t>23/9/25</t>
  </si>
  <si>
    <t>23/9,25</t>
  </si>
  <si>
    <t>30/9/25</t>
  </si>
  <si>
    <t>29/9/25</t>
  </si>
  <si>
    <t>SEDA</t>
  </si>
  <si>
    <t>28/9/25</t>
  </si>
  <si>
    <t>8/10,25</t>
  </si>
  <si>
    <t xml:space="preserve">                   </t>
  </si>
  <si>
    <t>9/10,25</t>
  </si>
  <si>
    <t>agegni</t>
  </si>
  <si>
    <t>16/10,25</t>
  </si>
  <si>
    <t>Kemeran</t>
  </si>
  <si>
    <t>EPHI</t>
  </si>
  <si>
    <t>21/10/25</t>
  </si>
  <si>
    <t>27/10/25</t>
  </si>
  <si>
    <t xml:space="preserve">NH </t>
  </si>
  <si>
    <t>29/10/25</t>
  </si>
  <si>
    <t>Yuuba</t>
  </si>
  <si>
    <t>30/10/25</t>
  </si>
  <si>
    <t xml:space="preserve">Kemeran </t>
  </si>
  <si>
    <t xml:space="preserve">Wajin </t>
  </si>
  <si>
    <t>Paulose</t>
  </si>
  <si>
    <t>Due soon</t>
  </si>
  <si>
    <t>labomed</t>
  </si>
  <si>
    <t>A.F.C.H.S</t>
  </si>
  <si>
    <t xml:space="preserve">Due date </t>
  </si>
  <si>
    <t>pending</t>
  </si>
  <si>
    <t xml:space="preserve">Dr nigatu </t>
  </si>
  <si>
    <t xml:space="preserve">Nisir </t>
  </si>
  <si>
    <t>(E67="Paid","Settled",IF(H69="",IF(H67&lt;=5,"Due soon",""),IF(H67&gt;15,"Follow up",IF(H67&gt;30,"Due soon","")))</t>
  </si>
  <si>
    <t>Gibe</t>
  </si>
  <si>
    <t>Peter</t>
  </si>
  <si>
    <t xml:space="preserve">Tazima </t>
  </si>
  <si>
    <t>Abdi</t>
  </si>
  <si>
    <t>dr nigatu</t>
  </si>
  <si>
    <t>smry</t>
  </si>
  <si>
    <t>Amazon</t>
  </si>
  <si>
    <t>Aema</t>
  </si>
  <si>
    <t>Ju</t>
  </si>
  <si>
    <t>Ageni</t>
  </si>
  <si>
    <t>EL Med</t>
  </si>
  <si>
    <t>Nisr</t>
  </si>
  <si>
    <t xml:space="preserve">kameran </t>
  </si>
  <si>
    <t>hasel</t>
  </si>
  <si>
    <t>Felege</t>
  </si>
  <si>
    <t>Dr Nigatu</t>
  </si>
  <si>
    <t xml:space="preserve">Nolawi </t>
  </si>
  <si>
    <t>check it</t>
  </si>
  <si>
    <t>Alfilas</t>
  </si>
  <si>
    <t>Wilget</t>
  </si>
  <si>
    <t>A,F.C.S.H</t>
  </si>
  <si>
    <t xml:space="preserve">Nisr </t>
  </si>
  <si>
    <t>Marta Phar</t>
  </si>
  <si>
    <t xml:space="preserve">Credit </t>
  </si>
  <si>
    <t>2050+5000</t>
  </si>
  <si>
    <t xml:space="preserve">Matif </t>
  </si>
  <si>
    <t xml:space="preserve">8600Plus </t>
  </si>
  <si>
    <t>1000 left</t>
  </si>
  <si>
    <t>Truemed Pha</t>
  </si>
  <si>
    <t>Abune aregawi</t>
  </si>
  <si>
    <t xml:space="preserve">Mahi Durg </t>
  </si>
  <si>
    <t>Zemen pharma</t>
  </si>
  <si>
    <t xml:space="preserve">Ye orit pharmacy </t>
  </si>
  <si>
    <t>Flora pharmaceu</t>
  </si>
  <si>
    <t>habte</t>
  </si>
  <si>
    <t xml:space="preserve">Kemran kas </t>
  </si>
  <si>
    <t>mah</t>
  </si>
  <si>
    <t>Kidus Markos Phar</t>
  </si>
  <si>
    <t>Econimic freedom</t>
  </si>
  <si>
    <t>Medmart ws</t>
  </si>
  <si>
    <t>Wajin</t>
  </si>
  <si>
    <t>Filix pharma</t>
  </si>
  <si>
    <t>Cash</t>
  </si>
  <si>
    <t>Due Soon</t>
  </si>
  <si>
    <t>PF need</t>
  </si>
  <si>
    <t>Pending</t>
  </si>
  <si>
    <t>C.Balance</t>
  </si>
  <si>
    <t>Inv no</t>
  </si>
  <si>
    <t>Customer</t>
  </si>
  <si>
    <t>Daily</t>
  </si>
  <si>
    <t>&gt;1 inv</t>
  </si>
  <si>
    <t>&lt;1 Inv</t>
  </si>
  <si>
    <t>Setl</t>
  </si>
  <si>
    <t>Required</t>
  </si>
  <si>
    <t>Today</t>
  </si>
  <si>
    <t>Days</t>
  </si>
  <si>
    <t xml:space="preserve">Cash </t>
  </si>
  <si>
    <t>Rec</t>
  </si>
  <si>
    <t>Rec Soon</t>
  </si>
  <si>
    <t>credit</t>
  </si>
  <si>
    <t>paid</t>
  </si>
  <si>
    <t>Balance</t>
  </si>
  <si>
    <t>Require</t>
  </si>
  <si>
    <t>C+ R</t>
  </si>
  <si>
    <t>Tesf</t>
  </si>
  <si>
    <t>Liability</t>
  </si>
  <si>
    <t>Yony</t>
  </si>
  <si>
    <t>Fetu</t>
  </si>
  <si>
    <t>LR</t>
  </si>
  <si>
    <t>Salari</t>
  </si>
  <si>
    <t>Nb</t>
  </si>
  <si>
    <t>Liab</t>
  </si>
  <si>
    <t>Expen</t>
  </si>
  <si>
    <t>Q1</t>
  </si>
  <si>
    <t>Q2</t>
  </si>
  <si>
    <t>Q3</t>
  </si>
  <si>
    <t>Q4</t>
  </si>
  <si>
    <t>salary</t>
  </si>
  <si>
    <t>46126</t>
  </si>
  <si>
    <t>Dr haile pharmacy</t>
  </si>
  <si>
    <t>Pharmasafe</t>
  </si>
  <si>
    <t xml:space="preserve"> Zemene Yohannes pharmacy</t>
  </si>
  <si>
    <t xml:space="preserve">Sebez </t>
  </si>
  <si>
    <t>Refund</t>
  </si>
  <si>
    <t>cred</t>
  </si>
  <si>
    <t>Loan</t>
  </si>
  <si>
    <t>other income</t>
  </si>
  <si>
    <t>Purch A</t>
  </si>
  <si>
    <t>Other,Non,RTGS,Incentive,Purchase,Commision,Repair,Adjustment,Collectable ,Principal,Disbursement</t>
  </si>
  <si>
    <t>Income</t>
  </si>
  <si>
    <t>Asset</t>
  </si>
  <si>
    <t>COGS</t>
  </si>
  <si>
    <t>Taxs</t>
  </si>
  <si>
    <t>Bonus – short definitions for the 5 categories (Pillars):</t>
  </si>
  <si>
    <t>Loan Portfolio</t>
  </si>
  <si>
    <t>Pillar 1: The Transaction (Funding)</t>
  </si>
  <si>
    <t>This covers the moment money changes hands.</t>
  </si>
  <si>
    <t>Pillar 2: The Mathematics (The Debt Stack)</t>
  </si>
  <si>
    <t>This covers the actual numbers on the balance sheet.</t>
  </si>
  <si>
    <t>Pillar 3: The Timeline (Duration)</t>
  </si>
  <si>
    <t>This covers the length of the agreement.</t>
  </si>
  <si>
    <t>Pillar 4: The Fulfillment (Repayment)</t>
  </si>
  <si>
    <t>This covers the borrower's actions to settle the debt.</t>
  </si>
  <si>
    <t>Pillar 5: The Risk &amp; Recovery (Performance)</t>
  </si>
  <si>
    <t>This covers what happens if the borrower doesn't pay as agreed.</t>
  </si>
  <si>
    <t>How they flow together (The Ultimate Timeline):</t>
  </si>
  <si>
    <t>Repayment</t>
  </si>
  <si>
    <t>Dropdown</t>
  </si>
  <si>
    <t>Non &amp;Paym</t>
  </si>
  <si>
    <t>Payable</t>
  </si>
  <si>
    <t>NonEx</t>
  </si>
  <si>
    <t>Reg OpEx</t>
  </si>
  <si>
    <t>Irreg Exp</t>
  </si>
  <si>
    <t xml:space="preserve">ሰኔ </t>
  </si>
  <si>
    <t>PP</t>
  </si>
  <si>
    <t>WK Sold</t>
  </si>
  <si>
    <t>WK Paid</t>
  </si>
  <si>
    <t>Inflow</t>
  </si>
  <si>
    <t>Outflow</t>
  </si>
  <si>
    <t>CD</t>
  </si>
  <si>
    <t>DO</t>
  </si>
  <si>
    <t>FP need</t>
  </si>
  <si>
    <t>P Status</t>
  </si>
  <si>
    <t>C Status</t>
  </si>
  <si>
    <t>%</t>
  </si>
  <si>
    <t>Pay&amp;Non</t>
  </si>
  <si>
    <t xml:space="preserve">Month of  Sold </t>
  </si>
  <si>
    <t>Etc  Sold Date</t>
  </si>
  <si>
    <t>Etc Paid date</t>
  </si>
  <si>
    <t>Etc Paid Month</t>
  </si>
  <si>
    <t>Mth</t>
  </si>
  <si>
    <t>MthP</t>
  </si>
  <si>
    <t>No</t>
  </si>
  <si>
    <t>Week</t>
  </si>
  <si>
    <t>Mnth</t>
  </si>
  <si>
    <t>Azi Ws</t>
  </si>
  <si>
    <t xml:space="preserve">Opening </t>
  </si>
  <si>
    <t>T Cr</t>
  </si>
  <si>
    <t>unpaid</t>
  </si>
  <si>
    <t>Expeted dated</t>
  </si>
  <si>
    <t>WC</t>
  </si>
  <si>
    <t>ED</t>
  </si>
  <si>
    <t>Cr repayment</t>
  </si>
  <si>
    <t xml:space="preserve">ሰኔ18 </t>
  </si>
  <si>
    <t>L Repayment</t>
  </si>
  <si>
    <t>L Payable</t>
  </si>
  <si>
    <t>Cr Payable</t>
  </si>
  <si>
    <t>Nolawi</t>
  </si>
  <si>
    <t>Requred</t>
  </si>
  <si>
    <t xml:space="preserve">Left wzout </t>
  </si>
  <si>
    <t>Left WZ</t>
  </si>
  <si>
    <t xml:space="preserve">LC </t>
  </si>
  <si>
    <t xml:space="preserve"> LC </t>
  </si>
  <si>
    <t>Arrival date</t>
  </si>
  <si>
    <t>Rec All</t>
  </si>
  <si>
    <t>OD</t>
  </si>
  <si>
    <t>DS</t>
  </si>
  <si>
    <t xml:space="preserve"> sett</t>
  </si>
  <si>
    <t>L disp</t>
  </si>
  <si>
    <t>T req</t>
  </si>
  <si>
    <t>Avail</t>
  </si>
  <si>
    <t>sells</t>
  </si>
  <si>
    <t>L RP</t>
  </si>
  <si>
    <t>Cash WZ</t>
  </si>
  <si>
    <t xml:space="preserve"> Rec</t>
  </si>
  <si>
    <t>ACC R</t>
  </si>
  <si>
    <t>sett</t>
  </si>
  <si>
    <t>B&amp;R WZ</t>
  </si>
  <si>
    <t>B&amp;R Wzout</t>
  </si>
  <si>
    <t>Cr Paid</t>
  </si>
  <si>
    <t>Loan Paid</t>
  </si>
  <si>
    <t>Cr purchase</t>
  </si>
  <si>
    <t>Category</t>
  </si>
  <si>
    <t>Change</t>
  </si>
  <si>
    <t>Remarks</t>
  </si>
  <si>
    <t>ሐምሌ</t>
  </si>
  <si>
    <t>ነሐሴ</t>
  </si>
  <si>
    <t>ህዳር</t>
  </si>
  <si>
    <t>ታህሳስ</t>
  </si>
  <si>
    <t>ጥር</t>
  </si>
  <si>
    <t>የካቲት</t>
  </si>
  <si>
    <t>መጋቢት</t>
  </si>
  <si>
    <t>ሚያዝያ</t>
  </si>
  <si>
    <t>ግንቦት</t>
  </si>
  <si>
    <t>ሰኔ</t>
  </si>
  <si>
    <t>Section</t>
  </si>
  <si>
    <t>Recommendation</t>
  </si>
  <si>
    <t>Dashboard</t>
  </si>
  <si>
    <t>Add KPIs: Cash, AR, DSO, Collections, Bank Balance</t>
  </si>
  <si>
    <t>Cash Flow</t>
  </si>
  <si>
    <t>Use Excel Tables and dynamic SUMIFS</t>
  </si>
  <si>
    <t>Add Aging, Days Outstanding, Collection Status</t>
  </si>
  <si>
    <t>Banks</t>
  </si>
  <si>
    <t>Automatic reconciliation</t>
  </si>
  <si>
    <t>Reports</t>
  </si>
  <si>
    <t>Monthly, Weekly, Executive Dashboard</t>
  </si>
  <si>
    <t>Automation</t>
  </si>
  <si>
    <t>Conditional formatting, data validation, pivot tables</t>
  </si>
  <si>
    <t>Key Formula</t>
  </si>
  <si>
    <t>Outstanding = Invoice - Paid</t>
  </si>
  <si>
    <t>Days Outstanding = TODAY()-Invoice Date</t>
  </si>
  <si>
    <t>Collection % = Collected/Total Credit</t>
  </si>
  <si>
    <t>Net Cash Flow = Cash In - Cash Out</t>
  </si>
  <si>
    <t>So, in short: They are all "Loan Portfolio Components", categorized into Funding, Structure, Duration, Repayment, and Risk. Does that clear up the big-picture map for you?</t>
  </si>
  <si>
    <t>1. The general umbrella term for all these words combined is the "Credit/Lending Lifecycle" (or the "Debt Servicing Cycle").</t>
  </si>
  <si>
    <t>2. The macro-categories they fall into are five distinct phases of that lifecycle.</t>
  </si>
  <si>
    <t>Instead of the operational categories I gave you before (like "Origination" or "Delinquency"), let's boil them down to their absolute highest-level business functions. Every single term you mentioned fits into one of these 5 Universal Pillars of Lending:</t>
  </si>
  <si>
    <t>The Big Idea: The act of granting and transferring the funds. This is the "birth" of the loan.</t>
  </si>
  <si>
    <t>The Big Idea: The horizon over which Pillar 2 must be resolved. Short-term (under 1 year) is usually for cash flow; Long-term (5+ years) is usually for big assets.</t>
  </si>
  <si>
    <t>The Big Idea: The act of returning the Principal and settling the Interest. This is the "end" of the loan if everything goes right.</t>
  </si>
  <si>
    <t>The Big Idea: The lender's assessment of whether they will get their money back. "Collectable" means low risk; "Charge-Off" means high risk/loss.</t>
  </si>
  <si>
    <t>1. You Lend (Pillar 1) the Principal (Pillar 2) for a Short/Long term (Pillar 3).</t>
  </si>
  <si>
    <t>2. The borrower makes payments until it is fully Paid (Pillar 4).</t>
  </si>
  <si>
    <t>3. If the borrower stops paying, the loan moves into the Collectable/Default category (Pillar 5).</t>
  </si>
  <si>
    <t>"Debt" (The broadest legal/financial term).</t>
  </si>
  <si>
    <t>"Credit exposure" (From the lender's perspective).</t>
  </si>
  <si>
    <t>"Loan portfolio" (If you are talking about a bank's entire collection of these).</t>
  </si>
  <si>
    <t>Lend: To provide money to a borrower under the agreement that it will be fully repaid, usually with interest.</t>
  </si>
  <si>
    <t>Credit: The financial trust or borrowing capacity given to a borrower to access funds now and pay later.</t>
  </si>
  <si>
    <t>Paid: The completed status of a loan when the full outstanding principal, interest, and fees have been settled.</t>
  </si>
  <si>
    <t>Loan: A specific sum of money borrowed from a lender that must be paid back over a fixed timeline with interest.</t>
  </si>
  <si>
    <t>Principal: The original base amount borrowed, excluding all interest, fees, or penalties.</t>
  </si>
  <si>
    <t>Disbursement: The actual point-in-time transfer or release of loan funds from the lender to the borrower.</t>
  </si>
  <si>
    <t>Collectable: The likelihood that a lender will successfully recover the outstanding debt from the borrower.</t>
  </si>
  <si>
    <t>Short-term: A loan structured to mature in one year or less, typically used for daily operating costs.</t>
  </si>
  <si>
    <t>Long-term: A loan structured to mature beyond one year (often 5 to 30 years), typically used for large assets like property or equipment.</t>
  </si>
  <si>
    <t>Funding: The act of granting and transferring the money.</t>
  </si>
  <si>
    <t>Debt Stack: The actual numbers owed (principal and interest).</t>
  </si>
  <si>
    <t>Duration: The length of time given to repay the loan.</t>
  </si>
  <si>
    <t>Repayment: The borrower's actions to fully settle the debt.</t>
  </si>
  <si>
    <t>Risk/Recovery: The lender's assessment of whether they will get their money back.</t>
  </si>
  <si>
    <t>end of18</t>
  </si>
  <si>
    <t>Sum</t>
  </si>
  <si>
    <t>Open B 19</t>
  </si>
  <si>
    <t>Collected</t>
  </si>
  <si>
    <t>Operational</t>
  </si>
  <si>
    <r>
      <t>Includes: </t>
    </r>
    <r>
      <rPr>
        <i/>
        <sz val="14"/>
        <rFont val="Times New Roman"/>
        <family val="1"/>
      </rPr>
      <t>Lend, Credit, Disbursement, Drawdown.</t>
    </r>
  </si>
  <si>
    <r>
      <t>Includes: </t>
    </r>
    <r>
      <rPr>
        <i/>
        <sz val="14"/>
        <rFont val="Times New Roman"/>
        <family val="1"/>
      </rPr>
      <t>Principal, Interest, Amortization, Balloon payments.</t>
    </r>
  </si>
  <si>
    <r>
      <t>The Big Idea: The core amount borrowed (Principal) plus the cost of renting that money (Interest). This pillar defines </t>
    </r>
    <r>
      <rPr>
        <i/>
        <sz val="14"/>
        <rFont val="Times New Roman"/>
        <family val="1"/>
      </rPr>
      <t>how much</t>
    </r>
    <r>
      <rPr>
        <sz val="14"/>
        <rFont val="Times New Roman"/>
        <family val="1"/>
      </rPr>
      <t> is owed.</t>
    </r>
  </si>
  <si>
    <r>
      <t>Includes: </t>
    </r>
    <r>
      <rPr>
        <i/>
        <sz val="14"/>
        <rFont val="Times New Roman"/>
        <family val="1"/>
      </rPr>
      <t>Short-term, Long-term, Maturity Date.</t>
    </r>
  </si>
  <si>
    <r>
      <t>Includes: </t>
    </r>
    <r>
      <rPr>
        <i/>
        <sz val="14"/>
        <rFont val="Times New Roman"/>
        <family val="1"/>
      </rPr>
      <t>Paid, Prepayment, Payoff Statement, Maturity.</t>
    </r>
  </si>
  <si>
    <r>
      <t>Includes: </t>
    </r>
    <r>
      <rPr>
        <i/>
        <sz val="14"/>
        <rFont val="Times New Roman"/>
        <family val="1"/>
      </rPr>
      <t>Collectable, Delinquency, Default, Non-Performing Loan (NPL), Charge-Off.</t>
    </r>
  </si>
  <si>
    <r>
      <t>If you need just ONE single word to replace </t>
    </r>
    <r>
      <rPr>
        <i/>
        <sz val="14"/>
        <rFont val="Times New Roman"/>
        <family val="1"/>
      </rPr>
      <t>all</t>
    </r>
    <r>
      <rPr>
        <sz val="14"/>
        <rFont val="Times New Roman"/>
        <family val="1"/>
      </rPr>
      <t> of them in a sentence, you would use:</t>
    </r>
  </si>
  <si>
    <t>Taxs&amp;Cogs</t>
  </si>
  <si>
    <r>
      <rPr>
        <b/>
        <sz val="14"/>
        <color rgb="FF0F1115"/>
        <rFont val="Times New Roman"/>
        <family val="1"/>
      </rPr>
      <t>DO (Days Overdue):</t>
    </r>
    <r>
      <rPr>
        <sz val="14"/>
        <color rgb="FF0F1115"/>
        <rFont val="Times New Roman"/>
        <family val="1"/>
      </rPr>
      <t> The number of days a payment is past its due date. It is calculated as </t>
    </r>
    <r>
      <rPr>
        <i/>
        <sz val="14"/>
        <color rgb="FF0F1115"/>
        <rFont val="Times New Roman"/>
        <family val="1"/>
      </rPr>
      <t>(Today’s Date – Due Date)</t>
    </r>
    <r>
      <rPr>
        <sz val="14"/>
        <color rgb="FF0F1115"/>
        <rFont val="Times New Roman"/>
        <family val="1"/>
      </rPr>
      <t>. This is a key metric for identifying which customers are late and prioritizing collections efforts.</t>
    </r>
  </si>
  <si>
    <r>
      <rPr>
        <b/>
        <sz val="14"/>
        <color rgb="FF0F1115"/>
        <rFont val="Times New Roman"/>
        <family val="1"/>
      </rPr>
      <t>DSO (Days Sales Outstanding)</t>
    </r>
    <r>
      <rPr>
        <sz val="14"/>
        <color rgb="FF0F1115"/>
        <rFont val="Times New Roman"/>
        <family val="1"/>
      </rPr>
      <t>: The average number of days it takes a company to</t>
    </r>
    <r>
      <rPr>
        <b/>
        <sz val="14"/>
        <color rgb="FFFF0000"/>
        <rFont val="Times New Roman"/>
        <family val="1"/>
      </rPr>
      <t> collect payment after</t>
    </r>
    <r>
      <rPr>
        <sz val="14"/>
        <color rgb="FF0F1115"/>
        <rFont val="Times New Roman"/>
        <family val="1"/>
      </rPr>
      <t xml:space="preserve"> a sale. It measures how efficiently a business manages its accounts receivable. </t>
    </r>
  </si>
  <si>
    <r>
      <rPr>
        <b/>
        <sz val="14"/>
        <color rgb="FF0F1115"/>
        <rFont val="Times New Roman"/>
        <family val="1"/>
      </rPr>
      <t>DD (Due Date):</t>
    </r>
    <r>
      <rPr>
        <sz val="14"/>
        <color rgb="FF0F1115"/>
        <rFont val="Times New Roman"/>
        <family val="1"/>
      </rPr>
      <t> The</t>
    </r>
    <r>
      <rPr>
        <b/>
        <sz val="14"/>
        <color rgb="FFFF0000"/>
        <rFont val="Times New Roman"/>
        <family val="1"/>
      </rPr>
      <t xml:space="preserve"> specific deadline b</t>
    </r>
    <r>
      <rPr>
        <sz val="14"/>
        <color rgb="FF0F1115"/>
        <rFont val="Times New Roman"/>
        <family val="1"/>
      </rPr>
      <t>y which a payment must be made. If payment is not received by this date, the invoice becomes overdue.</t>
    </r>
  </si>
  <si>
    <r>
      <rPr>
        <b/>
        <sz val="14"/>
        <color rgb="FF0F1115"/>
        <rFont val="Times New Roman"/>
        <family val="1"/>
      </rPr>
      <t>DOP (Days of Payment)</t>
    </r>
    <r>
      <rPr>
        <sz val="14"/>
        <color rgb="FF0F1115"/>
        <rFont val="Times New Roman"/>
        <family val="1"/>
      </rPr>
      <t>: This usually refers to the</t>
    </r>
    <r>
      <rPr>
        <b/>
        <sz val="14"/>
        <color rgb="FFFF0000"/>
        <rFont val="Times New Roman"/>
        <family val="1"/>
      </rPr>
      <t> payment term period </t>
    </r>
    <r>
      <rPr>
        <sz val="14"/>
        <color rgb="FF0F1115"/>
        <rFont val="Times New Roman"/>
        <family val="1"/>
      </rPr>
      <t xml:space="preserve">(e.g., 30 days) or the actual number of days a customer takes to pay an invoice. </t>
    </r>
  </si>
  <si>
    <r>
      <rPr>
        <b/>
        <sz val="14"/>
        <color rgb="FF0F1115"/>
        <rFont val="Times New Roman"/>
        <family val="1"/>
      </rPr>
      <t>PP (Partial Payment): </t>
    </r>
    <r>
      <rPr>
        <sz val="14"/>
        <color rgb="FF0F1115"/>
        <rFont val="Times New Roman"/>
        <family val="1"/>
      </rPr>
      <t>A payment made that is less than the total outstanding balance of an invoice.</t>
    </r>
  </si>
  <si>
    <r>
      <rPr>
        <b/>
        <sz val="14"/>
        <color rgb="FF0F1115"/>
        <rFont val="Times New Roman"/>
        <family val="1"/>
      </rPr>
      <t>Credit Days / CD:</t>
    </r>
    <r>
      <rPr>
        <sz val="14"/>
        <color rgb="FF0F1115"/>
        <rFont val="Times New Roman"/>
        <family val="1"/>
      </rPr>
      <t xml:space="preserve"> The number of days a </t>
    </r>
    <r>
      <rPr>
        <b/>
        <sz val="14"/>
        <color rgb="FFFF0000"/>
        <rFont val="Times New Roman"/>
        <family val="1"/>
      </rPr>
      <t>seller allows a buyer to delay payment </t>
    </r>
    <r>
      <rPr>
        <sz val="14"/>
        <color rgb="FF0F1115"/>
        <rFont val="Times New Roman"/>
        <family val="1"/>
      </rPr>
      <t>after the invoice is issued. For example, "Net 30" means the customer has 30 Credit Days to pay the full invoice without penalty.</t>
    </r>
  </si>
  <si>
    <t>0D</t>
  </si>
  <si>
    <t>PF</t>
  </si>
  <si>
    <t>PD</t>
  </si>
  <si>
    <t>CASH FLOW &amp; RECEIVABLES DASHBOARD</t>
  </si>
  <si>
    <t>TOTAL OUTSTANDING CREDIT</t>
  </si>
  <si>
    <t>OVERDUE AMOUNT</t>
  </si>
  <si>
    <t>DUE SOON (≤ 7 DAYS)</t>
  </si>
  <si>
    <t>AVERAGE DSO</t>
  </si>
  <si>
    <t>FOLLOW-UP NEEDED</t>
  </si>
  <si>
    <t>PENDING (NOT YET DUE)</t>
  </si>
  <si>
    <t>MOST OVERDUE INVOICE</t>
  </si>
  <si>
    <t>OVERDUE SHARE OF BOOK</t>
  </si>
  <si>
    <t>RECEIVABLES AGING</t>
  </si>
  <si>
    <t>Amount (ETB)</t>
  </si>
  <si>
    <t>Invoices</t>
  </si>
  <si>
    <t>% of Book</t>
  </si>
  <si>
    <t>TOP DEBTORS (BY OUTSTANDING BALANCE)</t>
  </si>
  <si>
    <t>Outstanding (ETB)</t>
  </si>
  <si>
    <t>Others (remaining customers)</t>
  </si>
  <si>
    <t>Note: This dashboard is built from the 'CreditS' receivables ledger (the sheet with live, populated data) and the 'Cr &amp;Pd' summary. Several other tabs in this workbook (All Bank, All Exp, SM A) are still template placeholders with no real figures entered — fill those in and let me know if you'd like the dashboard expanded to include bank balances and expense trends too.</t>
  </si>
  <si>
    <t>IF($K2="",""</t>
  </si>
  <si>
    <t>WEEK</t>
  </si>
  <si>
    <t>ETC</t>
  </si>
  <si>
    <t>2018-11</t>
  </si>
  <si>
    <t>2018-12</t>
  </si>
  <si>
    <t>2019-01</t>
  </si>
  <si>
    <t>2019-02</t>
  </si>
  <si>
    <t>2019-03</t>
  </si>
  <si>
    <t>2019-04</t>
  </si>
  <si>
    <t>2019-05</t>
  </si>
  <si>
    <t>2019-06</t>
  </si>
  <si>
    <t>2019-07</t>
  </si>
  <si>
    <t>2019-08</t>
  </si>
  <si>
    <t>2019-09</t>
  </si>
  <si>
    <t>2019-10</t>
  </si>
  <si>
    <t>T Liabelity</t>
  </si>
  <si>
    <t xml:space="preserve">Beg </t>
  </si>
  <si>
    <t>Month Va</t>
  </si>
  <si>
    <t xml:space="preserve">Inflow </t>
  </si>
  <si>
    <t xml:space="preserve">Outflow </t>
  </si>
  <si>
    <t xml:space="preserve">Closing </t>
  </si>
  <si>
    <t>IF($K2="","",LET(gDate,K2,ethYear,IF(gDate&gt;=DATE(YEAR(gDate),9,11),YEAR(gDate)-7,YEAR(gDate)-8),prevEthYear,ethYear-1,startDate,IF(gDate&gt;=DATE(YEAR(gDate),9,11),DATE(YEAR(gDate),9,11)+IF(MOD(prevEthYear,4)=3,1,0),DATE(YEAR(gDate)-1,9,11)+IF(MOD(prevEthYear,4)=3,1,0)),dayOfYear,gDate-startDate+1,month,IF(dayOfYear&lt;=360,CEILING(dayOfYear/30,1),13),day,IF(month=13,dayOfYear-360,dayOfYear-(month-1)*30),TEXT(ethYear,"0000")&amp;"-"&amp;TEXT(month,"00")&amp;"-"&amp;TEXT(day,"00")))</t>
  </si>
  <si>
    <t>Month Qty</t>
  </si>
  <si>
    <t>SN</t>
  </si>
  <si>
    <t>Od+Ca</t>
  </si>
  <si>
    <t>Ds+ca+Od</t>
  </si>
  <si>
    <t>Other Inc</t>
  </si>
  <si>
    <t>Check</t>
  </si>
  <si>
    <t>Expd</t>
  </si>
  <si>
    <t>Abune/A</t>
  </si>
  <si>
    <t>Kidus/M</t>
  </si>
  <si>
    <t>Dr haile phar</t>
  </si>
  <si>
    <t xml:space="preserve"> Zemene/ Y</t>
  </si>
  <si>
    <t>Flora</t>
  </si>
  <si>
    <t xml:space="preserve">Zemen </t>
  </si>
  <si>
    <t>Yeorit pharm</t>
  </si>
  <si>
    <t>AllCr+Cash</t>
  </si>
  <si>
    <t>Row Labels</t>
  </si>
  <si>
    <t>Grand Total</t>
  </si>
  <si>
    <t>Sum of Amount</t>
  </si>
  <si>
    <t>end 18</t>
  </si>
  <si>
    <t>BANK &amp; CASH FLOW DASHBOARD</t>
  </si>
  <si>
    <t>TOTAL CASH POSITION</t>
  </si>
  <si>
    <t>TOTAL INFLOW (CREDIT)</t>
  </si>
  <si>
    <t>TOTAL OUTFLOW (DEBIT)</t>
  </si>
  <si>
    <t>NET CASH FLOW</t>
  </si>
  <si>
    <t>TRANSACTIONS RECORDED</t>
  </si>
  <si>
    <t>AVERAGE TRANSACTION SIZE</t>
  </si>
  <si>
    <t>HIGHEST BANK BALANCE</t>
  </si>
  <si>
    <t>LOWEST BANK BALANCE</t>
  </si>
  <si>
    <t xml:space="preserve">  CASH POSITION BY BANK</t>
  </si>
  <si>
    <t>Opening Bal.</t>
  </si>
  <si>
    <t>Closing Bal.</t>
  </si>
  <si>
    <t>% of Total</t>
  </si>
  <si>
    <t xml:space="preserve">  MONTHLY CASH FLOW TREND (Ethiopian Calendar Month)</t>
  </si>
  <si>
    <t>Inflow (Credit)</t>
  </si>
  <si>
    <t>Outflow (Debit)</t>
  </si>
  <si>
    <t>Net Cash Flow</t>
  </si>
  <si>
    <t xml:space="preserve">  CASH FLOW BY CATEGORY (source: Trans ledger)</t>
  </si>
  <si>
    <t>Income Sources</t>
  </si>
  <si>
    <t>Operating Expenses</t>
  </si>
  <si>
    <t>Non-Operating / Payables</t>
  </si>
  <si>
    <t>Taxes &amp; COGS</t>
  </si>
  <si>
    <t>Note: All figures pull live from the "Trans" ledger and "List" master data — update those sheets and this dashboard recalculates automatically. Bank opening balances are anchored to List!O2:O11.</t>
  </si>
  <si>
    <t>Sum of Amount2</t>
  </si>
  <si>
    <t>Credit Status</t>
  </si>
  <si>
    <t>lc op</t>
  </si>
  <si>
    <t>Ca Sells</t>
  </si>
  <si>
    <t>Collectred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</si>
</sst>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43" formatCode="_(* #,##0.00_);_(* \(#,##0.00\);_(* &quot;-&quot;??_);_(@_)"/>
    <numFmt numFmtId="164" formatCode="_ * #,##0.00_ ;_ * \-#,##0.00_ ;_ * \-??_ ;_ @_ "/>
    <numFmt numFmtId="165" formatCode="_ * #,##0_ ;_ * \-#,##0_ ;_ * \-??_ ;_ @_ "/>
    <numFmt numFmtId="166" formatCode="m/d/yy;@"/>
    <numFmt numFmtId="167" formatCode="m/d;@"/>
    <numFmt numFmtId="168" formatCode="_(* #,##0_);_(* \(#,##0\);_(* &quot;-&quot;??_);_(@_)"/>
    <numFmt numFmtId="169" formatCode="_(* #,##0.00_);_(* \(#,##0.00\);_(* \-??_);_(@_)"/>
    <numFmt numFmtId="170" formatCode="_(* #,##0_);_(* \(#,##0\);_(* \-??_);_(@_)"/>
    <numFmt numFmtId="171" formatCode="mm/dd/yy;@"/>
    <numFmt numFmtId="172" formatCode="0_);[Red]\(0\)"/>
    <numFmt numFmtId="173" formatCode="m/d/yyyy;@"/>
    <numFmt numFmtId="174" formatCode="_ * #,##0_ ;_ * \-#,##0_ ;_ * &quot;-&quot;??_ ;_ @_ "/>
    <numFmt numFmtId="175" formatCode="_ * #,##0.00_ ;_ * \-#,##0.00_ ;_ * &quot;-&quot;??_ ;_ @_ "/>
    <numFmt numFmtId="176" formatCode="_ * #,##0.0_ ;_ * \-#,##0.0_ ;_ * &quot;-&quot;??_ ;_ @_ "/>
    <numFmt numFmtId="177" formatCode="0.0%"/>
    <numFmt numFmtId="178" formatCode="#,##0\ &quot;ETB&quot;;\(#,##0\ &quot;ETB&quot;\)"/>
    <numFmt numFmtId="179" formatCode="0\ &quot;days&quot;"/>
    <numFmt numFmtId="180" formatCode="0\ &quot;days overdue&quot;"/>
    <numFmt numFmtId="181" formatCode="#,##0;\(#,##0\);&quot;-&quot;"/>
  </numFmts>
  <fonts count="248">
    <font>
      <sz val="11"/>
      <color theme="1"/>
      <name val="Calibri"/>
      <charset val="134"/>
    </font>
    <font>
      <sz val="11"/>
      <color theme="1"/>
      <name val="Trebuchet MS"/>
      <family val="2"/>
      <scheme val="minor"/>
    </font>
    <font>
      <sz val="14"/>
      <color theme="1"/>
      <name val="Times New Roman"/>
      <family val="1"/>
    </font>
    <font>
      <sz val="12"/>
      <color theme="1"/>
      <name val="Times New Roman"/>
      <family val="1"/>
    </font>
    <font>
      <sz val="16"/>
      <color theme="1"/>
      <name val="Times New Roman"/>
      <family val="1"/>
    </font>
    <font>
      <sz val="10"/>
      <color theme="1"/>
      <name val="Times New Roman"/>
      <family val="1"/>
    </font>
    <font>
      <sz val="8"/>
      <color theme="1"/>
      <name val="Times New Roman"/>
      <family val="1"/>
    </font>
    <font>
      <sz val="11"/>
      <color theme="1"/>
      <name val="Times New Roman"/>
      <family val="1"/>
    </font>
    <font>
      <b/>
      <sz val="14"/>
      <color theme="0"/>
      <name val="Times New Roman"/>
      <family val="1"/>
    </font>
    <font>
      <b/>
      <sz val="12"/>
      <color theme="1"/>
      <name val="Times New Roman"/>
      <family val="1"/>
    </font>
    <font>
      <i/>
      <sz val="14"/>
      <color theme="1"/>
      <name val="Times New Roman"/>
      <family val="1"/>
    </font>
    <font>
      <b/>
      <sz val="16"/>
      <color theme="0"/>
      <name val="Calibri"/>
      <family val="2"/>
    </font>
    <font>
      <b/>
      <sz val="16"/>
      <color theme="0"/>
      <name val="Times New Roman"/>
      <family val="1"/>
    </font>
    <font>
      <b/>
      <sz val="14"/>
      <color theme="1"/>
      <name val="Times New Roman"/>
      <family val="1"/>
    </font>
    <font>
      <sz val="12"/>
      <color theme="1"/>
      <name val="Calibri"/>
      <family val="2"/>
    </font>
    <font>
      <sz val="20"/>
      <color theme="1"/>
      <name val="Times New Roman"/>
      <family val="1"/>
    </font>
    <font>
      <b/>
      <sz val="12"/>
      <color theme="0"/>
      <name val="Times New Roman"/>
      <family val="1"/>
    </font>
    <font>
      <sz val="8"/>
      <color theme="0"/>
      <name val="Times New Roman"/>
      <family val="1"/>
    </font>
    <font>
      <sz val="14"/>
      <color theme="0"/>
      <name val="Times New Roman"/>
      <family val="1"/>
    </font>
    <font>
      <sz val="16"/>
      <color theme="1"/>
      <name val="Calibri"/>
      <family val="2"/>
    </font>
    <font>
      <sz val="16"/>
      <color theme="0"/>
      <name val="Times New Roman"/>
      <family val="1"/>
    </font>
    <font>
      <b/>
      <sz val="11"/>
      <color theme="1"/>
      <name val="Times New Roman"/>
      <family val="1"/>
    </font>
    <font>
      <b/>
      <sz val="10"/>
      <color theme="1"/>
      <name val="Times New Roman"/>
      <family val="1"/>
    </font>
    <font>
      <sz val="11"/>
      <color theme="0"/>
      <name val="Times New Roman"/>
      <family val="1"/>
    </font>
    <font>
      <i/>
      <sz val="11"/>
      <color theme="0"/>
      <name val="Times New Roman"/>
      <family val="1"/>
    </font>
    <font>
      <i/>
      <sz val="11"/>
      <color theme="1"/>
      <name val="Times New Roman"/>
      <family val="1"/>
    </font>
    <font>
      <sz val="11"/>
      <color theme="1"/>
      <name val="Calibri"/>
      <family val="2"/>
    </font>
    <font>
      <sz val="12"/>
      <color theme="0"/>
      <name val="Times New Roman"/>
      <family val="1"/>
    </font>
    <font>
      <b/>
      <i/>
      <sz val="12"/>
      <color theme="0"/>
      <name val="Times New Roman"/>
      <family val="1"/>
    </font>
    <font>
      <b/>
      <sz val="10"/>
      <color theme="1"/>
      <name val="Calibri"/>
      <family val="2"/>
    </font>
    <font>
      <sz val="10"/>
      <color theme="1"/>
      <name val="Calibri"/>
      <family val="2"/>
    </font>
    <font>
      <b/>
      <sz val="10"/>
      <color theme="0"/>
      <name val="Times New Roman"/>
      <family val="1"/>
    </font>
    <font>
      <sz val="10"/>
      <color theme="0"/>
      <name val="Calibri"/>
      <family val="2"/>
    </font>
    <font>
      <i/>
      <sz val="10"/>
      <color theme="1"/>
      <name val="Times New Roman"/>
      <family val="1"/>
    </font>
    <font>
      <b/>
      <sz val="11"/>
      <color theme="0"/>
      <name val="Times New Roman"/>
      <family val="1"/>
    </font>
    <font>
      <sz val="18"/>
      <color theme="1"/>
      <name val="Calibri"/>
      <family val="2"/>
    </font>
    <font>
      <sz val="20"/>
      <color theme="1"/>
      <name val="Calibri"/>
      <family val="2"/>
    </font>
    <font>
      <sz val="14"/>
      <color theme="1"/>
      <name val="Power Geez Unicode1"/>
    </font>
    <font>
      <b/>
      <sz val="12"/>
      <color theme="1"/>
      <name val="Calibri"/>
      <family val="2"/>
    </font>
    <font>
      <sz val="14"/>
      <color theme="1"/>
      <name val="Calibri"/>
      <family val="2"/>
    </font>
    <font>
      <sz val="10"/>
      <color theme="0"/>
      <name val="Times New Roman"/>
      <family val="1"/>
    </font>
    <font>
      <b/>
      <sz val="8"/>
      <color theme="1"/>
      <name val="Times New Roman"/>
      <family val="1"/>
    </font>
    <font>
      <sz val="8"/>
      <color theme="1"/>
      <name val="Calibri"/>
      <family val="2"/>
    </font>
    <font>
      <sz val="18"/>
      <color theme="0"/>
      <name val="Times New Roman"/>
      <family val="1"/>
    </font>
    <font>
      <sz val="11"/>
      <color rgb="FFFF0000"/>
      <name val="Times New Roman"/>
      <family val="1"/>
    </font>
    <font>
      <b/>
      <sz val="8"/>
      <color theme="0"/>
      <name val="Times New Roman"/>
      <family val="1"/>
    </font>
    <font>
      <sz val="9"/>
      <color theme="1"/>
      <name val="Times New Roman"/>
      <family val="1"/>
    </font>
    <font>
      <b/>
      <sz val="22"/>
      <color theme="1"/>
      <name val="Times New Roman"/>
      <family val="1"/>
    </font>
    <font>
      <sz val="22"/>
      <color theme="1"/>
      <name val="Times New Roman"/>
      <family val="1"/>
    </font>
    <font>
      <sz val="18"/>
      <color theme="1"/>
      <name val="Times New Roman"/>
      <family val="1"/>
    </font>
    <font>
      <b/>
      <sz val="22"/>
      <color theme="0"/>
      <name val="Times New Roman"/>
      <family val="1"/>
    </font>
    <font>
      <b/>
      <sz val="9"/>
      <color rgb="FFFFFF00"/>
      <name val="Calibri"/>
      <family val="2"/>
    </font>
    <font>
      <sz val="18"/>
      <color theme="0"/>
      <name val="Calibri"/>
      <family val="2"/>
    </font>
    <font>
      <b/>
      <sz val="18"/>
      <color theme="0"/>
      <name val="Calibri"/>
      <family val="2"/>
    </font>
    <font>
      <sz val="9"/>
      <color theme="1"/>
      <name val="Calibri"/>
      <family val="2"/>
    </font>
    <font>
      <sz val="18"/>
      <color theme="1" tint="4.9989318521683403E-2"/>
      <name val="Times New Roman"/>
      <family val="1"/>
    </font>
    <font>
      <sz val="11"/>
      <color theme="1" tint="4.9989318521683403E-2"/>
      <name val="Calibri"/>
      <family val="2"/>
    </font>
    <font>
      <b/>
      <sz val="18"/>
      <color theme="4"/>
      <name val="Times New Roman"/>
      <family val="1"/>
    </font>
    <font>
      <sz val="16"/>
      <color theme="1" tint="4.9989318521683403E-2"/>
      <name val="Times New Roman"/>
      <family val="1"/>
    </font>
    <font>
      <sz val="22"/>
      <color theme="1" tint="4.9989318521683403E-2"/>
      <name val="Times New Roman"/>
      <family val="1"/>
    </font>
    <font>
      <sz val="11"/>
      <color theme="1" tint="4.9989318521683403E-2"/>
      <name val="Times New Roman"/>
      <family val="1"/>
    </font>
    <font>
      <b/>
      <sz val="18"/>
      <color theme="4"/>
      <name val="Calibri"/>
      <family val="2"/>
    </font>
    <font>
      <u/>
      <sz val="11"/>
      <color rgb="FF0000FF"/>
      <name val="Trebuchet MS"/>
      <family val="2"/>
    </font>
    <font>
      <b/>
      <sz val="8"/>
      <name val="Calibri"/>
      <family val="2"/>
    </font>
    <font>
      <b/>
      <sz val="14"/>
      <color theme="0"/>
      <name val="Calibri"/>
      <family val="2"/>
    </font>
    <font>
      <b/>
      <sz val="12"/>
      <color theme="8" tint="0.79970702230903046"/>
      <name val="Times New Roman"/>
      <family val="1"/>
    </font>
    <font>
      <u/>
      <sz val="12"/>
      <color rgb="FF800080"/>
      <name val="Trebuchet MS"/>
      <family val="2"/>
    </font>
    <font>
      <b/>
      <sz val="12"/>
      <color theme="5" tint="-0.249977111117893"/>
      <name val="Times New Roman"/>
      <family val="1"/>
    </font>
    <font>
      <strike/>
      <sz val="12"/>
      <color theme="1"/>
      <name val="Times New Roman"/>
      <family val="1"/>
    </font>
    <font>
      <b/>
      <i/>
      <sz val="18"/>
      <color theme="0"/>
      <name val="Sitka Small"/>
    </font>
    <font>
      <b/>
      <sz val="18"/>
      <color rgb="FFFFFF00"/>
      <name val="Times New Roman"/>
      <family val="1"/>
    </font>
    <font>
      <sz val="8"/>
      <name val="Times New Roman"/>
      <family val="1"/>
    </font>
    <font>
      <sz val="8"/>
      <color rgb="FF002060"/>
      <name val="Times New Roman"/>
      <family val="1"/>
    </font>
    <font>
      <sz val="8"/>
      <color theme="1"/>
      <name val="Power Geez Unicode1"/>
    </font>
    <font>
      <sz val="8"/>
      <color rgb="FF7030A0"/>
      <name val="Times New Roman"/>
      <family val="1"/>
    </font>
    <font>
      <sz val="8"/>
      <color rgb="FFFFFF00"/>
      <name val="Times New Roman"/>
      <family val="1"/>
    </font>
    <font>
      <sz val="8"/>
      <color rgb="FFFFFF00"/>
      <name val="Power Geez Unicode1"/>
    </font>
    <font>
      <strike/>
      <sz val="8"/>
      <color theme="3"/>
      <name val="Times New Roman"/>
      <family val="1"/>
    </font>
    <font>
      <strike/>
      <sz val="8"/>
      <color theme="1"/>
      <name val="Times New Roman"/>
      <family val="1"/>
    </font>
    <font>
      <strike/>
      <sz val="8"/>
      <color rgb="FF002060"/>
      <name val="Times New Roman"/>
      <family val="1"/>
    </font>
    <font>
      <sz val="8"/>
      <color theme="3"/>
      <name val="Times New Roman"/>
      <family val="1"/>
    </font>
    <font>
      <sz val="8"/>
      <name val="Power Geez Unicode1"/>
    </font>
    <font>
      <strike/>
      <sz val="8"/>
      <name val="Times New Roman"/>
      <family val="1"/>
    </font>
    <font>
      <strike/>
      <u val="double"/>
      <sz val="8"/>
      <color theme="3"/>
      <name val="Times New Roman"/>
      <family val="1"/>
    </font>
    <font>
      <strike/>
      <u/>
      <sz val="8"/>
      <color theme="1"/>
      <name val="Times New Roman"/>
      <family val="1"/>
    </font>
    <font>
      <strike/>
      <u/>
      <sz val="8"/>
      <color rgb="FF002060"/>
      <name val="Times New Roman"/>
      <family val="1"/>
    </font>
    <font>
      <strike/>
      <u/>
      <sz val="8"/>
      <color theme="1"/>
      <name val="Power Geez Unicode1"/>
    </font>
    <font>
      <strike/>
      <sz val="8"/>
      <color rgb="FF7030A0"/>
      <name val="Times New Roman"/>
      <family val="1"/>
    </font>
    <font>
      <b/>
      <strike/>
      <sz val="8"/>
      <color theme="1"/>
      <name val="Times New Roman"/>
      <family val="1"/>
    </font>
    <font>
      <sz val="8"/>
      <color rgb="FFFF0000"/>
      <name val="Times New Roman"/>
      <family val="1"/>
    </font>
    <font>
      <strike/>
      <sz val="8"/>
      <color theme="1"/>
      <name val="Calibri"/>
      <family val="2"/>
    </font>
    <font>
      <strike/>
      <sz val="8"/>
      <name val="Power Geez Unicode1"/>
    </font>
    <font>
      <b/>
      <strike/>
      <sz val="8"/>
      <color theme="5" tint="-0.249977111117893"/>
      <name val="Calibri"/>
      <family val="2"/>
    </font>
    <font>
      <b/>
      <sz val="8"/>
      <color rgb="FFC00000"/>
      <name val="Times New Roman"/>
      <family val="1"/>
    </font>
    <font>
      <b/>
      <sz val="8"/>
      <color rgb="FFC00000"/>
      <name val="Calibri"/>
      <family val="2"/>
    </font>
    <font>
      <sz val="8"/>
      <color theme="1"/>
      <name val="Arial"/>
      <family val="2"/>
    </font>
    <font>
      <b/>
      <sz val="8"/>
      <color rgb="FFFF0000"/>
      <name val="Times New Roman"/>
      <family val="1"/>
    </font>
    <font>
      <b/>
      <sz val="18"/>
      <color rgb="FFFF0000"/>
      <name val="Calibri"/>
      <family val="2"/>
    </font>
    <font>
      <u/>
      <sz val="8"/>
      <color rgb="FF800080"/>
      <name val="Trebuchet MS"/>
      <family val="2"/>
    </font>
    <font>
      <b/>
      <sz val="12"/>
      <color theme="0"/>
      <name val="Calibri"/>
      <family val="2"/>
    </font>
    <font>
      <sz val="11"/>
      <color rgb="FF000000"/>
      <name val="Times New Roman"/>
      <family val="1"/>
    </font>
    <font>
      <sz val="11"/>
      <color rgb="FF9C0006"/>
      <name val="Times New Roman"/>
      <family val="1"/>
    </font>
    <font>
      <sz val="11"/>
      <color rgb="FF0F1115"/>
      <name val="Times New Roman"/>
      <family val="1"/>
    </font>
    <font>
      <b/>
      <sz val="11"/>
      <color rgb="FF003366"/>
      <name val="Arial"/>
      <family val="2"/>
    </font>
    <font>
      <sz val="11"/>
      <color rgb="FF7030A0"/>
      <name val="Times New Roman"/>
      <family val="1"/>
    </font>
    <font>
      <i/>
      <sz val="14"/>
      <color rgb="FF000000"/>
      <name val="Times New Roman"/>
      <family val="1"/>
    </font>
    <font>
      <i/>
      <sz val="14"/>
      <color rgb="FFFF0000"/>
      <name val="Times New Roman"/>
      <family val="1"/>
    </font>
    <font>
      <sz val="14"/>
      <color rgb="FF000000"/>
      <name val="Times New Roman"/>
      <family val="1"/>
    </font>
    <font>
      <b/>
      <sz val="60"/>
      <color theme="3"/>
      <name val="Trebuchet MS"/>
      <family val="2"/>
      <scheme val="major"/>
    </font>
    <font>
      <b/>
      <sz val="16"/>
      <color theme="1" tint="0.34998626667073579"/>
      <name val="Trebuchet MS"/>
      <family val="2"/>
      <scheme val="minor"/>
    </font>
    <font>
      <sz val="9"/>
      <color theme="0"/>
      <name val="Trebuchet MS"/>
      <family val="2"/>
      <scheme val="minor"/>
    </font>
    <font>
      <sz val="11"/>
      <color theme="1"/>
      <name val="Trebuchet MS"/>
      <family val="2"/>
    </font>
    <font>
      <sz val="10"/>
      <color theme="1"/>
      <name val="Trebuchet MS"/>
      <family val="2"/>
      <scheme val="minor"/>
    </font>
    <font>
      <sz val="11"/>
      <color theme="1"/>
      <name val="Trebuchet MS"/>
      <family val="2"/>
      <scheme val="minor"/>
    </font>
    <font>
      <sz val="8"/>
      <color rgb="FF000000"/>
      <name val="Segoe UI"/>
      <family val="2"/>
    </font>
    <font>
      <b/>
      <i/>
      <sz val="16"/>
      <color theme="0"/>
      <name val="Sitka Small"/>
    </font>
    <font>
      <sz val="16"/>
      <color theme="0"/>
      <name val="Calibri"/>
      <family val="2"/>
    </font>
    <font>
      <sz val="9"/>
      <color rgb="FF1F1F1F"/>
      <name val="Arial"/>
      <family val="2"/>
    </font>
    <font>
      <sz val="14"/>
      <color theme="0"/>
      <name val="Calibri"/>
      <family val="2"/>
    </font>
    <font>
      <u/>
      <sz val="10"/>
      <color rgb="FF0000FF"/>
      <name val="Trebuchet MS"/>
      <family val="2"/>
    </font>
    <font>
      <sz val="11"/>
      <color theme="1" tint="4.9989318521683403E-2"/>
      <name val="Trebuchet MS"/>
      <family val="2"/>
      <scheme val="major"/>
    </font>
    <font>
      <sz val="36"/>
      <color theme="3"/>
      <name val="Trebuchet MS"/>
      <family val="2"/>
      <scheme val="major"/>
    </font>
    <font>
      <sz val="16"/>
      <color theme="3"/>
      <name val="Trebuchet MS"/>
      <family val="2"/>
      <scheme val="major"/>
    </font>
    <font>
      <sz val="11"/>
      <color theme="9" tint="-0.499984740745262"/>
      <name val="Trebuchet MS"/>
      <family val="2"/>
      <scheme val="minor"/>
    </font>
    <font>
      <sz val="14"/>
      <color rgb="FF0F1115"/>
      <name val="Times New Roman"/>
      <family val="1"/>
    </font>
    <font>
      <strike/>
      <sz val="9"/>
      <color theme="1"/>
      <name val="Times New Roman"/>
      <family val="1"/>
    </font>
    <font>
      <strike/>
      <sz val="10"/>
      <color theme="3"/>
      <name val="Cambria"/>
      <family val="1"/>
    </font>
    <font>
      <sz val="10"/>
      <color theme="1"/>
      <name val="Cambria"/>
      <family val="1"/>
    </font>
    <font>
      <sz val="10"/>
      <color rgb="FF002060"/>
      <name val="Cambria"/>
      <family val="1"/>
    </font>
    <font>
      <strike/>
      <sz val="10"/>
      <color theme="3"/>
      <name val="Times New Roman"/>
      <family val="1"/>
    </font>
    <font>
      <sz val="10"/>
      <color rgb="FF7030A0"/>
      <name val="Times New Roman"/>
      <family val="1"/>
    </font>
    <font>
      <sz val="10"/>
      <name val="Cambria"/>
      <family val="1"/>
    </font>
    <font>
      <sz val="10"/>
      <name val="Times New Roman"/>
      <family val="1"/>
    </font>
    <font>
      <sz val="10"/>
      <color rgb="FF002060"/>
      <name val="Times New Roman"/>
      <family val="1"/>
    </font>
    <font>
      <sz val="10"/>
      <color theme="1"/>
      <name val="Power Geez Unicode1"/>
    </font>
    <font>
      <strike/>
      <sz val="10"/>
      <color theme="1"/>
      <name val="Times New Roman"/>
      <family val="1"/>
    </font>
    <font>
      <sz val="10"/>
      <color rgb="FF000000"/>
      <name val="Times New Roman"/>
      <family val="1"/>
    </font>
    <font>
      <strike/>
      <sz val="10"/>
      <color rgb="FF000000"/>
      <name val="Times New Roman"/>
      <family val="1"/>
    </font>
    <font>
      <strike/>
      <sz val="10"/>
      <color rgb="FF002060"/>
      <name val="Times New Roman"/>
      <family val="1"/>
    </font>
    <font>
      <u/>
      <sz val="11"/>
      <color theme="1"/>
      <name val="Trebuchet MS"/>
      <family val="2"/>
    </font>
    <font>
      <b/>
      <i/>
      <sz val="11"/>
      <color theme="1"/>
      <name val="Times New Roman"/>
      <family val="1"/>
    </font>
    <font>
      <b/>
      <i/>
      <sz val="10"/>
      <color theme="1"/>
      <name val="Times New Roman"/>
      <family val="1"/>
    </font>
    <font>
      <b/>
      <strike/>
      <sz val="10"/>
      <color theme="1"/>
      <name val="Times New Roman"/>
      <family val="1"/>
    </font>
    <font>
      <sz val="6"/>
      <color theme="1"/>
      <name val="Times New Roman"/>
      <family val="1"/>
    </font>
    <font>
      <strike/>
      <sz val="6"/>
      <color theme="1"/>
      <name val="Times New Roman"/>
      <family val="1"/>
    </font>
    <font>
      <b/>
      <strike/>
      <sz val="12"/>
      <color theme="1"/>
      <name val="Times New Roman"/>
      <family val="1"/>
    </font>
    <font>
      <b/>
      <sz val="9"/>
      <color theme="1"/>
      <name val="Times New Roman"/>
      <family val="1"/>
    </font>
    <font>
      <b/>
      <sz val="6"/>
      <color theme="1"/>
      <name val="Times New Roman"/>
      <family val="1"/>
    </font>
    <font>
      <sz val="8"/>
      <color rgb="FFC30000"/>
      <name val="Times New Roman"/>
      <family val="1"/>
    </font>
    <font>
      <b/>
      <sz val="9"/>
      <color theme="0"/>
      <name val="Times New Roman"/>
      <family val="1"/>
    </font>
    <font>
      <sz val="11"/>
      <color theme="0"/>
      <name val="Calibri"/>
      <family val="2"/>
    </font>
    <font>
      <b/>
      <i/>
      <sz val="9"/>
      <color theme="1"/>
      <name val="Times New Roman"/>
      <family val="1"/>
    </font>
    <font>
      <b/>
      <i/>
      <sz val="11"/>
      <color theme="8" tint="0.79970702230903046"/>
      <name val="Times New Roman"/>
      <family val="1"/>
    </font>
    <font>
      <b/>
      <i/>
      <sz val="12"/>
      <color rgb="FFFF0000"/>
      <name val="Times New Roman"/>
      <family val="1"/>
    </font>
    <font>
      <sz val="9"/>
      <color theme="0"/>
      <name val="Times New Roman"/>
      <family val="1"/>
    </font>
    <font>
      <b/>
      <sz val="10"/>
      <color rgb="FFFFFF00"/>
      <name val="Calibri"/>
      <family val="2"/>
    </font>
    <font>
      <i/>
      <sz val="11"/>
      <color theme="1"/>
      <name val="Calibri"/>
      <family val="2"/>
    </font>
    <font>
      <sz val="12"/>
      <color theme="1"/>
      <name val="Segoe UI"/>
      <family val="2"/>
    </font>
    <font>
      <i/>
      <sz val="12"/>
      <color rgb="FF0000FF"/>
      <name val="Segoe UI"/>
      <family val="2"/>
    </font>
    <font>
      <sz val="16"/>
      <color theme="4"/>
      <name val="Times New Roman"/>
      <family val="1"/>
    </font>
    <font>
      <sz val="8"/>
      <name val="Calibri"/>
      <family val="2"/>
    </font>
    <font>
      <i/>
      <sz val="11"/>
      <color rgb="FFFF0000"/>
      <name val="Times New Roman"/>
      <family val="1"/>
    </font>
    <font>
      <i/>
      <sz val="18"/>
      <color theme="1"/>
      <name val="Times New Roman"/>
      <family val="1"/>
    </font>
    <font>
      <b/>
      <sz val="14"/>
      <color rgb="FFFFFF00"/>
      <name val="Times New Roman"/>
      <family val="1"/>
    </font>
    <font>
      <sz val="14"/>
      <color rgb="FFFFFF00"/>
      <name val="Times New Roman"/>
      <family val="1"/>
    </font>
    <font>
      <sz val="14"/>
      <color rgb="FFFFC000"/>
      <name val="Times New Roman"/>
      <family val="1"/>
    </font>
    <font>
      <i/>
      <sz val="14"/>
      <color rgb="FF0000FF"/>
      <name val="Times New Roman"/>
      <family val="1"/>
    </font>
    <font>
      <b/>
      <sz val="14"/>
      <color rgb="FFFFFFFF"/>
      <name val="Times New Roman"/>
      <family val="1"/>
    </font>
    <font>
      <b/>
      <i/>
      <sz val="14"/>
      <color rgb="FFFFFFFF"/>
      <name val="Times New Roman"/>
      <family val="1"/>
    </font>
    <font>
      <sz val="14"/>
      <name val="Times New Roman"/>
      <family val="1"/>
    </font>
    <font>
      <i/>
      <sz val="14"/>
      <name val="Times New Roman"/>
      <family val="1"/>
    </font>
    <font>
      <b/>
      <sz val="14"/>
      <color rgb="FFFF0000"/>
      <name val="Times New Roman"/>
      <family val="1"/>
    </font>
    <font>
      <sz val="14"/>
      <color rgb="FF0000FF"/>
      <name val="Times New Roman"/>
      <family val="1"/>
    </font>
    <font>
      <b/>
      <sz val="14"/>
      <color rgb="FF0F1115"/>
      <name val="Times New Roman"/>
      <family val="1"/>
    </font>
    <font>
      <i/>
      <sz val="14"/>
      <color rgb="FF0F1115"/>
      <name val="Times New Roman"/>
      <family val="1"/>
    </font>
    <font>
      <b/>
      <sz val="20"/>
      <color rgb="FFFFFFFF"/>
      <name val="Arial"/>
      <family val="2"/>
    </font>
    <font>
      <i/>
      <sz val="10"/>
      <color rgb="FFFFFFFF"/>
      <name val="Arial"/>
      <family val="2"/>
    </font>
    <font>
      <b/>
      <sz val="16"/>
      <color rgb="FF142440"/>
      <name val="Arial"/>
      <family val="2"/>
    </font>
    <font>
      <b/>
      <sz val="12"/>
      <color rgb="FF1F3864"/>
      <name val="Arial"/>
      <family val="2"/>
    </font>
    <font>
      <b/>
      <sz val="10"/>
      <color rgb="FFFFFFFF"/>
      <name val="Arial"/>
      <family val="2"/>
    </font>
    <font>
      <sz val="10"/>
      <color rgb="FF142440"/>
      <name val="Arial"/>
      <family val="2"/>
    </font>
    <font>
      <i/>
      <sz val="10"/>
      <color rgb="FF5A6472"/>
      <name val="Arial"/>
      <family val="2"/>
    </font>
    <font>
      <i/>
      <sz val="9"/>
      <color rgb="FF5A6472"/>
      <name val="Arial"/>
      <family val="2"/>
    </font>
    <font>
      <b/>
      <sz val="12"/>
      <color theme="0"/>
      <name val="Cambria"/>
      <family val="1"/>
    </font>
    <font>
      <b/>
      <sz val="11"/>
      <color theme="0"/>
      <name val="Calibri"/>
      <family val="2"/>
    </font>
    <font>
      <sz val="14"/>
      <color rgb="FF000000"/>
      <name val="Calibri"/>
      <family val="2"/>
    </font>
    <font>
      <b/>
      <sz val="10"/>
      <color theme="0"/>
      <name val="Calibri"/>
      <family val="2"/>
    </font>
    <font>
      <b/>
      <sz val="16"/>
      <color rgb="FF5A6472"/>
      <name val="Arial"/>
      <family val="2"/>
    </font>
    <font>
      <b/>
      <sz val="16"/>
      <color rgb="FF2E75B6"/>
      <name val="Arial"/>
      <family val="2"/>
    </font>
    <font>
      <b/>
      <sz val="16"/>
      <color rgb="FFC00000"/>
      <name val="Arial"/>
      <family val="2"/>
    </font>
    <font>
      <b/>
      <sz val="16"/>
      <color rgb="FFED7D31"/>
      <name val="Arial"/>
      <family val="2"/>
    </font>
    <font>
      <b/>
      <sz val="16"/>
      <color rgb="FF44546A"/>
      <name val="Arial"/>
      <family val="2"/>
    </font>
    <font>
      <b/>
      <sz val="16"/>
      <color rgb="FFBF8F00"/>
      <name val="Arial"/>
      <family val="2"/>
    </font>
    <font>
      <b/>
      <sz val="16"/>
      <color rgb="FF548235"/>
      <name val="Arial"/>
      <family val="2"/>
    </font>
    <font>
      <b/>
      <sz val="16"/>
      <color rgb="FF1F3864"/>
      <name val="Arial"/>
      <family val="2"/>
    </font>
    <font>
      <b/>
      <sz val="16"/>
      <color rgb="FFFFFFFF"/>
      <name val="Arial"/>
      <family val="2"/>
    </font>
    <font>
      <sz val="12"/>
      <color rgb="FF0F1115"/>
      <name val="Times New Roman"/>
      <family val="1"/>
    </font>
    <font>
      <b/>
      <sz val="11"/>
      <color rgb="FFFFC000"/>
      <name val="Times New Roman"/>
      <family val="1"/>
    </font>
    <font>
      <sz val="11"/>
      <color rgb="FF0000FF"/>
      <name val="Times New Roman"/>
      <family val="1"/>
    </font>
    <font>
      <strike/>
      <sz val="11"/>
      <color theme="1"/>
      <name val="Times New Roman"/>
      <family val="1"/>
    </font>
    <font>
      <b/>
      <sz val="11"/>
      <color rgb="FFFF0000"/>
      <name val="Times New Roman"/>
      <family val="1"/>
    </font>
    <font>
      <sz val="11"/>
      <color theme="3"/>
      <name val="Times New Roman"/>
      <family val="1"/>
    </font>
    <font>
      <sz val="11"/>
      <name val="Times New Roman"/>
      <family val="1"/>
    </font>
    <font>
      <sz val="11"/>
      <color rgb="FF002060"/>
      <name val="Times New Roman"/>
      <family val="1"/>
    </font>
    <font>
      <u val="double"/>
      <sz val="11"/>
      <color theme="3"/>
      <name val="Times New Roman"/>
      <family val="1"/>
    </font>
    <font>
      <u/>
      <sz val="11"/>
      <color theme="1"/>
      <name val="Times New Roman"/>
      <family val="1"/>
    </font>
    <font>
      <u/>
      <sz val="11"/>
      <color rgb="FF002060"/>
      <name val="Times New Roman"/>
      <family val="1"/>
    </font>
    <font>
      <b/>
      <sz val="11"/>
      <color theme="5" tint="-0.249977111117893"/>
      <name val="Times New Roman"/>
      <family val="1"/>
    </font>
    <font>
      <b/>
      <sz val="11"/>
      <color rgb="FFC00000"/>
      <name val="Times New Roman"/>
      <family val="1"/>
    </font>
    <font>
      <b/>
      <sz val="11"/>
      <name val="Times New Roman"/>
      <family val="1"/>
    </font>
    <font>
      <sz val="11"/>
      <color rgb="FF1F1F1F"/>
      <name val="Times New Roman"/>
      <family val="1"/>
    </font>
    <font>
      <b/>
      <sz val="12"/>
      <color rgb="FFFFC000"/>
      <name val="Times New Roman"/>
      <family val="1"/>
    </font>
    <font>
      <sz val="12"/>
      <color rgb="FF0000FF"/>
      <name val="Times New Roman"/>
      <family val="1"/>
    </font>
    <font>
      <sz val="12"/>
      <color rgb="FF7030A0"/>
      <name val="Times New Roman"/>
      <family val="1"/>
    </font>
    <font>
      <u/>
      <sz val="12"/>
      <color rgb="FF0000FF"/>
      <name val="Times New Roman"/>
      <family val="1"/>
    </font>
    <font>
      <b/>
      <sz val="12"/>
      <color rgb="FF0000FF"/>
      <name val="Times New Roman"/>
      <family val="1"/>
    </font>
    <font>
      <b/>
      <i/>
      <sz val="18"/>
      <color theme="0"/>
      <name val="Times New Roman"/>
      <family val="1"/>
    </font>
    <font>
      <b/>
      <sz val="20"/>
      <color rgb="FFFFC000"/>
      <name val="Times New Roman"/>
      <family val="1"/>
    </font>
    <font>
      <sz val="12"/>
      <color theme="0"/>
      <name val="Calibri"/>
      <family val="2"/>
    </font>
    <font>
      <i/>
      <sz val="8"/>
      <color theme="0"/>
      <name val="Times New Roman"/>
      <family val="1"/>
    </font>
    <font>
      <i/>
      <sz val="8"/>
      <color theme="1"/>
      <name val="Times New Roman"/>
      <family val="1"/>
    </font>
    <font>
      <b/>
      <i/>
      <sz val="12"/>
      <color rgb="FFFFFF00"/>
      <name val="Times New Roman"/>
      <family val="1"/>
    </font>
    <font>
      <b/>
      <sz val="10"/>
      <color rgb="FF5A6472"/>
      <name val="Arial"/>
      <family val="2"/>
    </font>
    <font>
      <b/>
      <sz val="20"/>
      <color rgb="FF1F3864"/>
      <name val="Arial"/>
      <family val="2"/>
    </font>
    <font>
      <b/>
      <sz val="20"/>
      <color rgb="FF1E7B45"/>
      <name val="Arial"/>
      <family val="2"/>
    </font>
    <font>
      <b/>
      <sz val="20"/>
      <color rgb="FFB00020"/>
      <name val="Arial"/>
      <family val="2"/>
    </font>
    <font>
      <sz val="9"/>
      <color rgb="FF5A6472"/>
      <name val="Arial"/>
      <family val="2"/>
    </font>
    <font>
      <b/>
      <sz val="13"/>
      <color rgb="FFFFFFFF"/>
      <name val="Arial"/>
      <family val="2"/>
    </font>
    <font>
      <sz val="10"/>
      <color rgb="FF000000"/>
      <name val="Arial"/>
      <family val="2"/>
    </font>
    <font>
      <b/>
      <sz val="10"/>
      <color rgb="FF000000"/>
      <name val="Arial"/>
      <family val="2"/>
    </font>
    <font>
      <b/>
      <sz val="9"/>
      <color rgb="FFFFFFFF"/>
      <name val="Arial"/>
      <family val="2"/>
    </font>
    <font>
      <sz val="9"/>
      <color rgb="FF000000"/>
      <name val="Arial"/>
      <family val="2"/>
    </font>
    <font>
      <b/>
      <sz val="9"/>
      <color rgb="FF000000"/>
      <name val="Arial"/>
      <family val="2"/>
    </font>
    <font>
      <b/>
      <sz val="12"/>
      <color rgb="FFFFFF00"/>
      <name val="Calibri"/>
      <family val="2"/>
    </font>
    <font>
      <i/>
      <sz val="12"/>
      <color theme="0"/>
      <name val="Times New Roman"/>
      <family val="1"/>
    </font>
    <font>
      <i/>
      <sz val="12"/>
      <color rgb="FFFF0000"/>
      <name val="Times New Roman"/>
      <family val="1"/>
    </font>
    <font>
      <i/>
      <sz val="12"/>
      <color theme="1"/>
      <name val="Times New Roman"/>
      <family val="1"/>
    </font>
    <font>
      <i/>
      <sz val="12"/>
      <color theme="1"/>
      <name val="Calibri"/>
      <family val="2"/>
    </font>
    <font>
      <b/>
      <sz val="14"/>
      <color rgb="FFFF0000"/>
      <name val="Calibri"/>
      <family val="2"/>
    </font>
    <font>
      <b/>
      <i/>
      <sz val="14"/>
      <color theme="1"/>
      <name val="Calibri"/>
      <family val="2"/>
    </font>
    <font>
      <sz val="14"/>
      <name val="Calibri"/>
      <family val="2"/>
    </font>
    <font>
      <sz val="14"/>
      <color theme="7"/>
      <name val="Times New Roman"/>
      <family val="1"/>
    </font>
    <font>
      <i/>
      <sz val="14"/>
      <color theme="0"/>
      <name val="Times New Roman"/>
      <family val="1"/>
    </font>
    <font>
      <b/>
      <sz val="14"/>
      <color rgb="FFC00000"/>
      <name val="Times New Roman"/>
      <family val="1"/>
    </font>
    <font>
      <sz val="14"/>
      <color rgb="FFFF0000"/>
      <name val="Times New Roman"/>
      <family val="1"/>
    </font>
    <font>
      <sz val="14"/>
      <color rgb="FFFF0000"/>
      <name val="Calibri"/>
      <family val="2"/>
    </font>
    <font>
      <i/>
      <u/>
      <sz val="14"/>
      <color theme="1"/>
      <name val="Times New Roman"/>
      <family val="1"/>
    </font>
    <font>
      <b/>
      <sz val="14"/>
      <color theme="1"/>
      <name val="Calibri"/>
      <family val="2"/>
    </font>
  </fonts>
  <fills count="134">
    <fill>
      <patternFill patternType="none"/>
    </fill>
    <fill>
      <patternFill patternType="gray125"/>
    </fill>
    <fill>
      <patternFill patternType="solid">
        <fgColor theme="0"/>
        <bgColor rgb="FFF3F3F3"/>
      </patternFill>
    </fill>
    <fill>
      <patternFill patternType="solid">
        <fgColor theme="1"/>
        <bgColor indexed="64"/>
      </patternFill>
    </fill>
    <fill>
      <patternFill patternType="solid">
        <fgColor rgb="FF7030A0"/>
        <bgColor rgb="FF5C15BB"/>
      </patternFill>
    </fill>
    <fill>
      <patternFill patternType="solid">
        <fgColor theme="9" tint="-0.499984740745262"/>
        <bgColor rgb="FF5C15BB"/>
      </patternFill>
    </fill>
    <fill>
      <patternFill patternType="solid">
        <fgColor theme="9" tint="-0.499984740745262"/>
        <bgColor indexed="64"/>
      </patternFill>
    </fill>
    <fill>
      <patternFill patternType="solid">
        <fgColor rgb="FF0070C0"/>
        <bgColor rgb="FF44546A"/>
      </patternFill>
    </fill>
    <fill>
      <patternFill patternType="solid">
        <fgColor rgb="FF0070C0"/>
        <bgColor indexed="64"/>
      </patternFill>
    </fill>
    <fill>
      <patternFill patternType="solid">
        <fgColor theme="0"/>
        <bgColor indexed="64"/>
      </patternFill>
    </fill>
    <fill>
      <patternFill patternType="solid">
        <fgColor theme="9" tint="0.59999389629810485"/>
        <bgColor indexed="64"/>
      </patternFill>
    </fill>
    <fill>
      <patternFill patternType="solid">
        <fgColor rgb="FFC4F6B8"/>
        <bgColor indexed="64"/>
      </patternFill>
    </fill>
    <fill>
      <patternFill patternType="solid">
        <fgColor theme="2" tint="-0.89986877040925317"/>
        <bgColor indexed="64"/>
      </patternFill>
    </fill>
    <fill>
      <patternFill patternType="solid">
        <fgColor theme="7" tint="-0.499984740745262"/>
        <bgColor indexed="64"/>
      </patternFill>
    </fill>
    <fill>
      <patternFill patternType="solid">
        <fgColor theme="7" tint="-0.499984740745262"/>
        <bgColor rgb="FF000000"/>
      </patternFill>
    </fill>
    <fill>
      <patternFill patternType="solid">
        <fgColor rgb="FF002060"/>
        <bgColor indexed="64"/>
      </patternFill>
    </fill>
    <fill>
      <patternFill patternType="solid">
        <fgColor theme="4"/>
        <bgColor indexed="64"/>
      </patternFill>
    </fill>
    <fill>
      <patternFill patternType="solid">
        <fgColor theme="4"/>
        <bgColor rgb="FF000000"/>
      </patternFill>
    </fill>
    <fill>
      <patternFill patternType="solid">
        <fgColor theme="6" tint="-0.499984740745262"/>
        <bgColor indexed="64"/>
      </patternFill>
    </fill>
    <fill>
      <patternFill patternType="solid">
        <fgColor theme="0" tint="-0.249977111117893"/>
        <bgColor rgb="FFF3F3F3"/>
      </patternFill>
    </fill>
    <fill>
      <patternFill patternType="solid">
        <fgColor theme="0" tint="-0.249977111117893"/>
        <bgColor indexed="64"/>
      </patternFill>
    </fill>
    <fill>
      <patternFill patternType="solid">
        <fgColor rgb="FF2F5597"/>
        <bgColor rgb="FF44546A"/>
      </patternFill>
    </fill>
    <fill>
      <patternFill patternType="solid">
        <fgColor theme="0" tint="-0.14990691854609822"/>
        <bgColor indexed="64"/>
      </patternFill>
    </fill>
    <fill>
      <patternFill patternType="solid">
        <fgColor rgb="FF7030A0"/>
        <bgColor indexed="64"/>
      </patternFill>
    </fill>
    <fill>
      <patternFill patternType="solid">
        <fgColor theme="0" tint="-0.499984740745262"/>
        <bgColor indexed="64"/>
      </patternFill>
    </fill>
    <fill>
      <patternFill patternType="solid">
        <fgColor theme="1" tint="4.9989318521683403E-2"/>
        <bgColor indexed="64"/>
      </patternFill>
    </fill>
    <fill>
      <patternFill patternType="solid">
        <fgColor rgb="FFFF0000"/>
        <bgColor indexed="64"/>
      </patternFill>
    </fill>
    <fill>
      <patternFill patternType="solid">
        <fgColor theme="5" tint="-0.499984740745262"/>
        <bgColor indexed="64"/>
      </patternFill>
    </fill>
    <fill>
      <patternFill patternType="solid">
        <fgColor rgb="FF0070C0"/>
        <bgColor rgb="FF2E75B6"/>
      </patternFill>
    </fill>
    <fill>
      <patternFill patternType="solid">
        <fgColor theme="8" tint="-0.499984740745262"/>
        <bgColor indexed="64"/>
      </patternFill>
    </fill>
    <fill>
      <patternFill patternType="solid">
        <fgColor theme="2" tint="-0.749992370372631"/>
        <bgColor indexed="64"/>
      </patternFill>
    </fill>
    <fill>
      <patternFill patternType="solid">
        <fgColor theme="0"/>
        <bgColor rgb="FF2E75B6"/>
      </patternFill>
    </fill>
    <fill>
      <patternFill patternType="solid">
        <fgColor theme="1"/>
        <bgColor rgb="FF5C15BB"/>
      </patternFill>
    </fill>
    <fill>
      <patternFill patternType="solid">
        <fgColor theme="0" tint="-0.34998626667073579"/>
        <bgColor indexed="64"/>
      </patternFill>
    </fill>
    <fill>
      <patternFill patternType="solid">
        <fgColor theme="4" tint="-0.499984740745262"/>
        <bgColor indexed="64"/>
      </patternFill>
    </fill>
    <fill>
      <patternFill patternType="solid">
        <fgColor theme="1"/>
        <bgColor rgb="FFF3F3F3"/>
      </patternFill>
    </fill>
    <fill>
      <patternFill patternType="solid">
        <fgColor rgb="FFFFFF00"/>
        <bgColor rgb="FFFFFF7F"/>
      </patternFill>
    </fill>
    <fill>
      <patternFill patternType="solid">
        <fgColor rgb="FFFFFF00"/>
        <bgColor indexed="64"/>
      </patternFill>
    </fill>
    <fill>
      <patternFill patternType="solid">
        <fgColor theme="1" tint="0.34998626667073579"/>
        <bgColor indexed="64"/>
      </patternFill>
    </fill>
    <fill>
      <patternFill patternType="solid">
        <fgColor theme="7"/>
        <bgColor indexed="64"/>
      </patternFill>
    </fill>
    <fill>
      <patternFill patternType="solid">
        <fgColor theme="7" tint="0.59999389629810485"/>
        <bgColor indexed="64"/>
      </patternFill>
    </fill>
    <fill>
      <patternFill patternType="solid">
        <fgColor rgb="FFFFC000"/>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theme="7" tint="0.39991454817346722"/>
        <bgColor indexed="64"/>
      </patternFill>
    </fill>
    <fill>
      <patternFill patternType="solid">
        <fgColor rgb="FF002465"/>
        <bgColor indexed="64"/>
      </patternFill>
    </fill>
    <fill>
      <patternFill patternType="solid">
        <fgColor theme="8" tint="0.59999389629810485"/>
        <bgColor indexed="64"/>
      </patternFill>
    </fill>
    <fill>
      <patternFill patternType="solid">
        <fgColor theme="2" tint="-0.499984740745262"/>
        <bgColor indexed="64"/>
      </patternFill>
    </fill>
    <fill>
      <patternFill patternType="solid">
        <fgColor rgb="FFB7FABF"/>
        <bgColor indexed="64"/>
      </patternFill>
    </fill>
    <fill>
      <patternFill patternType="solid">
        <fgColor rgb="FF00B050"/>
        <bgColor rgb="FF00B0F0"/>
      </patternFill>
    </fill>
    <fill>
      <patternFill patternType="solid">
        <fgColor theme="1" tint="4.9989318521683403E-2"/>
        <bgColor rgb="FF0A0F16"/>
      </patternFill>
    </fill>
    <fill>
      <patternFill patternType="solid">
        <fgColor theme="1" tint="4.9989318521683403E-2"/>
        <bgColor rgb="FF3B3838"/>
      </patternFill>
    </fill>
    <fill>
      <patternFill patternType="solid">
        <fgColor theme="1" tint="4.9989318521683403E-2"/>
        <bgColor rgb="FF262626"/>
      </patternFill>
    </fill>
    <fill>
      <patternFill patternType="solid">
        <fgColor theme="1" tint="4.9989318521683403E-2"/>
        <bgColor rgb="FF2E75B6"/>
      </patternFill>
    </fill>
    <fill>
      <patternFill patternType="solid">
        <fgColor theme="1" tint="4.9989318521683403E-2"/>
        <bgColor rgb="FFF3F3F3"/>
      </patternFill>
    </fill>
    <fill>
      <patternFill patternType="solid">
        <fgColor theme="5" tint="-0.499984740745262"/>
        <bgColor rgb="FF2E75B6"/>
      </patternFill>
    </fill>
    <fill>
      <patternFill patternType="solid">
        <fgColor theme="1" tint="4.9989318521683403E-2"/>
        <bgColor rgb="FF5C15BB"/>
      </patternFill>
    </fill>
    <fill>
      <patternFill patternType="solid">
        <fgColor theme="0"/>
        <bgColor rgb="FFFFFF7F"/>
      </patternFill>
    </fill>
    <fill>
      <patternFill patternType="solid">
        <fgColor theme="2" tint="-0.249977111117893"/>
        <bgColor indexed="64"/>
      </patternFill>
    </fill>
    <fill>
      <patternFill patternType="solid">
        <fgColor theme="0" tint="-4.9989318521683403E-2"/>
        <bgColor indexed="64"/>
      </patternFill>
    </fill>
    <fill>
      <patternFill patternType="solid">
        <fgColor rgb="FFFFFFFF"/>
        <bgColor rgb="FF000000"/>
      </patternFill>
    </fill>
    <fill>
      <patternFill patternType="solid">
        <fgColor theme="0"/>
        <bgColor rgb="FF000000"/>
      </patternFill>
    </fill>
    <fill>
      <patternFill patternType="solid">
        <fgColor rgb="FFFFC7CE"/>
        <bgColor rgb="FF000000"/>
      </patternFill>
    </fill>
    <fill>
      <patternFill patternType="solid">
        <fgColor rgb="FFFF0000"/>
        <bgColor rgb="FFC00000"/>
      </patternFill>
    </fill>
    <fill>
      <patternFill patternType="solid">
        <fgColor theme="0" tint="-0.14990691854609822"/>
        <bgColor rgb="FFC00000"/>
      </patternFill>
    </fill>
    <fill>
      <patternFill patternType="solid">
        <fgColor theme="0" tint="-0.14990691854609822"/>
        <bgColor rgb="FF00B0F0"/>
      </patternFill>
    </fill>
    <fill>
      <patternFill patternType="solid">
        <fgColor rgb="FFDC3939"/>
        <bgColor indexed="64"/>
      </patternFill>
    </fill>
    <fill>
      <patternFill patternType="solid">
        <fgColor rgb="FFFF7474"/>
        <bgColor indexed="64"/>
      </patternFill>
    </fill>
    <fill>
      <patternFill patternType="solid">
        <fgColor rgb="FFFFFFFF"/>
        <bgColor indexed="64"/>
      </patternFill>
    </fill>
    <fill>
      <patternFill patternType="solid">
        <fgColor theme="9" tint="-0.249977111117893"/>
        <bgColor rgb="FF000000"/>
      </patternFill>
    </fill>
    <fill>
      <patternFill patternType="solid">
        <fgColor theme="9" tint="-0.249977111117893"/>
        <bgColor indexed="64"/>
      </patternFill>
    </fill>
    <fill>
      <patternFill patternType="solid">
        <fgColor rgb="FF4472C4"/>
        <bgColor rgb="FF000000"/>
      </patternFill>
    </fill>
    <fill>
      <patternFill patternType="solid">
        <fgColor rgb="FF4472C4"/>
        <bgColor indexed="64"/>
      </patternFill>
    </fill>
    <fill>
      <patternFill patternType="solid">
        <fgColor rgb="FF220F34"/>
        <bgColor indexed="64"/>
      </patternFill>
    </fill>
    <fill>
      <patternFill patternType="solid">
        <fgColor rgb="FF0000FF"/>
        <bgColor indexed="64"/>
      </patternFill>
    </fill>
    <fill>
      <patternFill patternType="solid">
        <fgColor theme="7" tint="0.39997558519241921"/>
        <bgColor indexed="65"/>
      </patternFill>
    </fill>
    <fill>
      <patternFill patternType="solid">
        <fgColor theme="7" tint="0.39994506668294322"/>
        <bgColor indexed="64"/>
      </patternFill>
    </fill>
    <fill>
      <patternFill patternType="solid">
        <fgColor theme="0"/>
        <bgColor rgb="FF262626"/>
      </patternFill>
    </fill>
    <fill>
      <patternFill patternType="solid">
        <fgColor theme="0"/>
        <bgColor rgb="FF5C15BB"/>
      </patternFill>
    </fill>
    <fill>
      <patternFill patternType="solid">
        <fgColor theme="0"/>
        <bgColor rgb="FF0A0F16"/>
      </patternFill>
    </fill>
    <fill>
      <patternFill patternType="solid">
        <fgColor theme="0"/>
        <bgColor rgb="FF3B3838"/>
      </patternFill>
    </fill>
    <fill>
      <patternFill patternType="solid">
        <fgColor rgb="FF8D68F4"/>
        <bgColor indexed="64"/>
      </patternFill>
    </fill>
    <fill>
      <patternFill patternType="solid">
        <fgColor rgb="FF8D68F4"/>
        <bgColor rgb="FF2E75B6"/>
      </patternFill>
    </fill>
    <fill>
      <patternFill patternType="solid">
        <fgColor rgb="FF8D68F4"/>
        <bgColor rgb="FFF3F3F3"/>
      </patternFill>
    </fill>
    <fill>
      <patternFill patternType="solid">
        <fgColor theme="1"/>
        <bgColor rgb="FF2E75B6"/>
      </patternFill>
    </fill>
    <fill>
      <gradientFill degree="90">
        <stop position="0">
          <color theme="0"/>
        </stop>
        <stop position="1">
          <color theme="1"/>
        </stop>
      </gradientFill>
    </fill>
    <fill>
      <patternFill patternType="solid">
        <fgColor theme="7" tint="0.79998168889431442"/>
        <bgColor indexed="64"/>
      </patternFill>
    </fill>
    <fill>
      <patternFill patternType="solid">
        <fgColor theme="3" tint="0.59999389629810485"/>
        <bgColor indexed="64"/>
      </patternFill>
    </fill>
    <fill>
      <patternFill patternType="solid">
        <fgColor theme="2"/>
        <bgColor indexed="64"/>
      </patternFill>
    </fill>
    <fill>
      <patternFill patternType="solid">
        <fgColor theme="0"/>
        <bgColor rgb="FFC00000"/>
      </patternFill>
    </fill>
    <fill>
      <patternFill patternType="solid">
        <fgColor theme="0"/>
        <bgColor rgb="FF00B0F0"/>
      </patternFill>
    </fill>
    <fill>
      <patternFill patternType="solid">
        <fgColor theme="6" tint="-0.499984740745262"/>
        <bgColor rgb="FF5C15BB"/>
      </patternFill>
    </fill>
    <fill>
      <patternFill patternType="solid">
        <fgColor theme="8" tint="-0.499984740745262"/>
        <bgColor rgb="FF5C15BB"/>
      </patternFill>
    </fill>
    <fill>
      <patternFill patternType="solid">
        <fgColor theme="7" tint="-0.499984740745262"/>
        <bgColor rgb="FF5C15BB"/>
      </patternFill>
    </fill>
    <fill>
      <patternFill patternType="solid">
        <fgColor theme="0" tint="-0.499984740745262"/>
        <bgColor rgb="FF5C15BB"/>
      </patternFill>
    </fill>
    <fill>
      <patternFill patternType="solid">
        <fgColor rgb="FF002060"/>
        <bgColor rgb="FF000000"/>
      </patternFill>
    </fill>
    <fill>
      <patternFill patternType="solid">
        <fgColor theme="3" tint="0.39997558519241921"/>
        <bgColor indexed="64"/>
      </patternFill>
    </fill>
    <fill>
      <patternFill patternType="solid">
        <fgColor theme="1"/>
        <bgColor rgb="FF000000"/>
      </patternFill>
    </fill>
    <fill>
      <patternFill patternType="solid">
        <fgColor theme="8" tint="-0.499984740745262"/>
        <bgColor rgb="FFF3F3F3"/>
      </patternFill>
    </fill>
    <fill>
      <patternFill patternType="solid">
        <fgColor theme="2" tint="-0.749992370372631"/>
        <bgColor rgb="FFF3F3F3"/>
      </patternFill>
    </fill>
    <fill>
      <patternFill patternType="solid">
        <fgColor rgb="FF00B050"/>
        <bgColor rgb="FF5C15BB"/>
      </patternFill>
    </fill>
    <fill>
      <patternFill patternType="solid">
        <fgColor rgb="FF00B050"/>
        <bgColor rgb="FF865E00"/>
      </patternFill>
    </fill>
    <fill>
      <patternFill patternType="solid">
        <fgColor theme="0"/>
        <bgColor rgb="FF865E00"/>
      </patternFill>
    </fill>
    <fill>
      <patternFill patternType="solid">
        <fgColor theme="8"/>
        <bgColor indexed="64"/>
      </patternFill>
    </fill>
    <fill>
      <patternFill patternType="solid">
        <fgColor theme="7" tint="-0.499984740745262"/>
        <bgColor rgb="FF865E00"/>
      </patternFill>
    </fill>
    <fill>
      <patternFill patternType="solid">
        <fgColor theme="8" tint="-0.499984740745262"/>
        <bgColor rgb="FF865E00"/>
      </patternFill>
    </fill>
    <fill>
      <patternFill patternType="solid">
        <fgColor theme="4"/>
        <bgColor rgb="FFFFFF7F"/>
      </patternFill>
    </fill>
    <fill>
      <patternFill patternType="solid">
        <fgColor theme="1"/>
        <bgColor rgb="FF865E00"/>
      </patternFill>
    </fill>
    <fill>
      <patternFill patternType="solid">
        <fgColor theme="4"/>
        <bgColor rgb="FF865E00"/>
      </patternFill>
    </fill>
    <fill>
      <patternFill patternType="solid">
        <fgColor theme="1" tint="0.34998626667073579"/>
        <bgColor rgb="FF5C15BB"/>
      </patternFill>
    </fill>
    <fill>
      <patternFill patternType="solid">
        <fgColor theme="4"/>
        <bgColor rgb="FFF3F3F3"/>
      </patternFill>
    </fill>
    <fill>
      <patternFill patternType="solid">
        <fgColor rgb="FF7030A0"/>
        <bgColor rgb="FF865E00"/>
      </patternFill>
    </fill>
    <fill>
      <patternFill patternType="solid">
        <fgColor rgb="FF7030A0"/>
        <bgColor rgb="FF666666"/>
      </patternFill>
    </fill>
    <fill>
      <patternFill patternType="solid">
        <fgColor theme="5" tint="-0.249977111117893"/>
        <bgColor rgb="FF865E00"/>
      </patternFill>
    </fill>
    <fill>
      <patternFill patternType="solid">
        <fgColor theme="4" tint="0.79998168889431442"/>
        <bgColor indexed="64"/>
      </patternFill>
    </fill>
    <fill>
      <patternFill patternType="solid">
        <fgColor theme="4" tint="0.79998168889431442"/>
        <bgColor rgb="FF5C15BB"/>
      </patternFill>
    </fill>
    <fill>
      <patternFill patternType="solid">
        <fgColor theme="6" tint="0.79998168889431442"/>
        <bgColor rgb="FF5C15BB"/>
      </patternFill>
    </fill>
    <fill>
      <patternFill patternType="solid">
        <fgColor theme="6" tint="0.79998168889431442"/>
        <bgColor indexed="64"/>
      </patternFill>
    </fill>
    <fill>
      <patternFill patternType="solid">
        <fgColor theme="0" tint="-0.34998626667073579"/>
        <bgColor rgb="FF5C15BB"/>
      </patternFill>
    </fill>
    <fill>
      <patternFill patternType="solid">
        <fgColor theme="1"/>
        <bgColor rgb="FF44546A"/>
      </patternFill>
    </fill>
    <fill>
      <patternFill patternType="solid">
        <fgColor rgb="FF1F3864"/>
      </patternFill>
    </fill>
    <fill>
      <patternFill patternType="solid">
        <fgColor rgb="FF44546A"/>
      </patternFill>
    </fill>
    <fill>
      <patternFill patternType="solid">
        <fgColor rgb="FFF2F5F9"/>
      </patternFill>
    </fill>
    <fill>
      <patternFill patternType="solid">
        <fgColor rgb="FFFFFFFF"/>
      </patternFill>
    </fill>
    <fill>
      <patternFill patternType="solid">
        <fgColor rgb="FF002060"/>
        <bgColor rgb="FF2E75B6"/>
      </patternFill>
    </fill>
    <fill>
      <patternFill patternType="solid">
        <fgColor rgb="FF002060"/>
        <bgColor rgb="FFF3F3F3"/>
      </patternFill>
    </fill>
    <fill>
      <patternFill patternType="solid">
        <fgColor theme="2" tint="-0.249977111117893"/>
        <bgColor rgb="FF5C15BB"/>
      </patternFill>
    </fill>
    <fill>
      <patternFill patternType="solid">
        <fgColor theme="2" tint="-0.89999084444715716"/>
        <bgColor indexed="64"/>
      </patternFill>
    </fill>
    <fill>
      <patternFill patternType="solid">
        <fgColor rgb="FFB6AD78"/>
        <bgColor indexed="64"/>
      </patternFill>
    </fill>
    <fill>
      <patternFill patternType="solid">
        <fgColor rgb="FF2E4B6E"/>
      </patternFill>
    </fill>
    <fill>
      <patternFill patternType="solid">
        <fgColor rgb="FFF7F9FC"/>
      </patternFill>
    </fill>
    <fill>
      <patternFill patternType="solid">
        <fgColor rgb="FFE8ECF3"/>
      </patternFill>
    </fill>
    <fill>
      <patternFill patternType="solid">
        <fgColor rgb="FFC00000"/>
        <bgColor indexed="64"/>
      </patternFill>
    </fill>
  </fills>
  <borders count="136">
    <border>
      <left/>
      <right/>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dotted">
        <color theme="1"/>
      </left>
      <right style="dotted">
        <color theme="1"/>
      </right>
      <top style="dotted">
        <color theme="1"/>
      </top>
      <bottom style="dotted">
        <color theme="1"/>
      </bottom>
      <diagonal/>
    </border>
    <border>
      <left style="double">
        <color theme="0"/>
      </left>
      <right/>
      <top style="double">
        <color theme="0"/>
      </top>
      <bottom style="double">
        <color theme="0"/>
      </bottom>
      <diagonal/>
    </border>
    <border>
      <left style="double">
        <color theme="0"/>
      </left>
      <right style="double">
        <color theme="0"/>
      </right>
      <top style="double">
        <color theme="0"/>
      </top>
      <bottom style="double">
        <color theme="0"/>
      </bottom>
      <diagonal/>
    </border>
    <border>
      <left/>
      <right/>
      <top/>
      <bottom style="dashDotDot">
        <color theme="1"/>
      </bottom>
      <diagonal/>
    </border>
    <border>
      <left style="thin">
        <color theme="0"/>
      </left>
      <right style="thin">
        <color theme="0"/>
      </right>
      <top style="thin">
        <color theme="0"/>
      </top>
      <bottom style="thin">
        <color theme="0"/>
      </bottom>
      <diagonal/>
    </border>
    <border>
      <left style="thin">
        <color theme="1"/>
      </left>
      <right/>
      <top style="thin">
        <color theme="1"/>
      </top>
      <bottom style="thin">
        <color theme="1"/>
      </bottom>
      <diagonal/>
    </border>
    <border>
      <left style="double">
        <color theme="0"/>
      </left>
      <right style="double">
        <color theme="0"/>
      </right>
      <top style="double">
        <color theme="0"/>
      </top>
      <bottom/>
      <diagonal/>
    </border>
    <border>
      <left style="thin">
        <color auto="1"/>
      </left>
      <right/>
      <top/>
      <bottom style="thin">
        <color auto="1"/>
      </bottom>
      <diagonal/>
    </border>
    <border>
      <left style="thin">
        <color auto="1"/>
      </left>
      <right style="thin">
        <color theme="1"/>
      </right>
      <top style="thin">
        <color auto="1"/>
      </top>
      <bottom style="thin">
        <color auto="1"/>
      </bottom>
      <diagonal/>
    </border>
    <border>
      <left style="thin">
        <color theme="1"/>
      </left>
      <right style="thin">
        <color theme="1"/>
      </right>
      <top/>
      <bottom style="thin">
        <color theme="1"/>
      </bottom>
      <diagonal/>
    </border>
    <border>
      <left style="thin">
        <color theme="1"/>
      </left>
      <right/>
      <top/>
      <bottom style="thin">
        <color theme="1"/>
      </bottom>
      <diagonal/>
    </border>
    <border>
      <left style="thin">
        <color auto="1"/>
      </left>
      <right/>
      <top style="thin">
        <color auto="1"/>
      </top>
      <bottom style="thin">
        <color auto="1"/>
      </bottom>
      <diagonal/>
    </border>
    <border>
      <left style="thin">
        <color theme="1"/>
      </left>
      <right style="thin">
        <color theme="1"/>
      </right>
      <top style="thin">
        <color theme="1"/>
      </top>
      <bottom style="thin">
        <color theme="1"/>
      </bottom>
      <diagonal/>
    </border>
    <border>
      <left style="thin">
        <color auto="1"/>
      </left>
      <right style="thin">
        <color auto="1"/>
      </right>
      <top style="thin">
        <color auto="1"/>
      </top>
      <bottom style="thin">
        <color theme="1"/>
      </bottom>
      <diagonal/>
    </border>
    <border>
      <left style="thin">
        <color auto="1"/>
      </left>
      <right style="thin">
        <color theme="1"/>
      </right>
      <top style="thin">
        <color auto="1"/>
      </top>
      <bottom style="thin">
        <color theme="1"/>
      </bottom>
      <diagonal/>
    </border>
    <border>
      <left style="thin">
        <color theme="1"/>
      </left>
      <right style="thin">
        <color theme="1"/>
      </right>
      <top style="thin">
        <color theme="1"/>
      </top>
      <bottom/>
      <diagonal/>
    </border>
    <border>
      <left style="double">
        <color rgb="FFFFFF00"/>
      </left>
      <right style="double">
        <color rgb="FFFFFF00"/>
      </right>
      <top style="double">
        <color rgb="FFFFFF00"/>
      </top>
      <bottom style="double">
        <color rgb="FFFFFF00"/>
      </bottom>
      <diagonal/>
    </border>
    <border>
      <left style="dotted">
        <color theme="1"/>
      </left>
      <right/>
      <top/>
      <bottom style="dotted">
        <color theme="1"/>
      </bottom>
      <diagonal/>
    </border>
    <border>
      <left style="thin">
        <color auto="1"/>
      </left>
      <right style="thin">
        <color auto="1"/>
      </right>
      <top/>
      <bottom style="thin">
        <color auto="1"/>
      </bottom>
      <diagonal/>
    </border>
    <border>
      <left style="dotted">
        <color theme="1"/>
      </left>
      <right/>
      <top style="dotted">
        <color theme="1"/>
      </top>
      <bottom style="dotted">
        <color theme="1"/>
      </bottom>
      <diagonal/>
    </border>
    <border>
      <left/>
      <right/>
      <top style="thin">
        <color auto="1"/>
      </top>
      <bottom style="thin">
        <color auto="1"/>
      </bottom>
      <diagonal/>
    </border>
    <border>
      <left/>
      <right style="thin">
        <color auto="1"/>
      </right>
      <top style="thin">
        <color auto="1"/>
      </top>
      <bottom style="thin">
        <color auto="1"/>
      </bottom>
      <diagonal/>
    </border>
    <border>
      <left style="double">
        <color theme="1"/>
      </left>
      <right style="double">
        <color theme="1"/>
      </right>
      <top style="double">
        <color theme="1"/>
      </top>
      <bottom style="double">
        <color theme="1"/>
      </bottom>
      <diagonal/>
    </border>
    <border>
      <left style="double">
        <color theme="1"/>
      </left>
      <right style="double">
        <color theme="1"/>
      </right>
      <top/>
      <bottom style="double">
        <color theme="1"/>
      </bottom>
      <diagonal/>
    </border>
    <border>
      <left style="double">
        <color theme="1"/>
      </left>
      <right style="double">
        <color theme="1"/>
      </right>
      <top style="double">
        <color theme="1"/>
      </top>
      <bottom/>
      <diagonal/>
    </border>
    <border>
      <left/>
      <right style="double">
        <color rgb="FFFFFF00"/>
      </right>
      <top style="double">
        <color rgb="FFFFFF00"/>
      </top>
      <bottom style="double">
        <color rgb="FFFFFF00"/>
      </bottom>
      <diagonal/>
    </border>
    <border>
      <left/>
      <right style="double">
        <color rgb="FFFFFF00"/>
      </right>
      <top style="double">
        <color rgb="FFFFFF00"/>
      </top>
      <bottom/>
      <diagonal/>
    </border>
    <border>
      <left style="double">
        <color rgb="FFFFFF00"/>
      </left>
      <right style="double">
        <color rgb="FFFFFF00"/>
      </right>
      <top style="double">
        <color rgb="FFFFFF00"/>
      </top>
      <bottom/>
      <diagonal/>
    </border>
    <border>
      <left style="double">
        <color theme="0"/>
      </left>
      <right/>
      <top style="thin">
        <color theme="0"/>
      </top>
      <bottom style="thin">
        <color theme="0"/>
      </bottom>
      <diagonal/>
    </border>
    <border>
      <left style="dotted">
        <color theme="0"/>
      </left>
      <right style="dotted">
        <color theme="0"/>
      </right>
      <top style="dotted">
        <color theme="0"/>
      </top>
      <bottom style="dotted">
        <color theme="0"/>
      </bottom>
      <diagonal/>
    </border>
    <border>
      <left style="double">
        <color theme="0"/>
      </left>
      <right style="double">
        <color theme="0"/>
      </right>
      <top/>
      <bottom style="double">
        <color theme="0"/>
      </bottom>
      <diagonal/>
    </border>
    <border>
      <left/>
      <right style="dotted">
        <color theme="0"/>
      </right>
      <top style="dotted">
        <color theme="0"/>
      </top>
      <bottom style="dotted">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rgb="FF2D08C8"/>
      </left>
      <right style="thin">
        <color rgb="FF2D08C8"/>
      </right>
      <top style="thin">
        <color rgb="FF2D08C8"/>
      </top>
      <bottom style="thin">
        <color rgb="FF2D08C8"/>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style="thin">
        <color theme="0"/>
      </bottom>
      <diagonal/>
    </border>
    <border>
      <left style="dotted">
        <color theme="0"/>
      </left>
      <right style="dotted">
        <color theme="0"/>
      </right>
      <top/>
      <bottom style="dotted">
        <color theme="0"/>
      </bottom>
      <diagonal/>
    </border>
    <border>
      <left style="double">
        <color theme="0"/>
      </left>
      <right/>
      <top/>
      <bottom/>
      <diagonal/>
    </border>
    <border>
      <left/>
      <right style="double">
        <color theme="0"/>
      </right>
      <top style="double">
        <color theme="0"/>
      </top>
      <bottom style="double">
        <color theme="0"/>
      </bottom>
      <diagonal/>
    </border>
    <border>
      <left style="thin">
        <color auto="1"/>
      </left>
      <right/>
      <top/>
      <bottom style="double">
        <color theme="0"/>
      </bottom>
      <diagonal/>
    </border>
    <border>
      <left/>
      <right/>
      <top/>
      <bottom style="double">
        <color theme="0"/>
      </bottom>
      <diagonal/>
    </border>
    <border>
      <left/>
      <right style="thin">
        <color auto="1"/>
      </right>
      <top/>
      <bottom style="double">
        <color theme="0"/>
      </bottom>
      <diagonal/>
    </border>
    <border>
      <left/>
      <right style="thick">
        <color rgb="FFFFFF00"/>
      </right>
      <top style="thick">
        <color rgb="FFFFFF00"/>
      </top>
      <bottom style="thick">
        <color rgb="FFFFFF00"/>
      </bottom>
      <diagonal/>
    </border>
    <border>
      <left style="thick">
        <color rgb="FFFFFF00"/>
      </left>
      <right style="thick">
        <color rgb="FFFFFF00"/>
      </right>
      <top style="thick">
        <color rgb="FFFFFF00"/>
      </top>
      <bottom style="thick">
        <color rgb="FFFFFF00"/>
      </bottom>
      <diagonal/>
    </border>
    <border>
      <left style="hair">
        <color theme="0"/>
      </left>
      <right style="hair">
        <color theme="0"/>
      </right>
      <top style="hair">
        <color theme="0"/>
      </top>
      <bottom style="hair">
        <color theme="0"/>
      </bottom>
      <diagonal/>
    </border>
    <border>
      <left/>
      <right style="double">
        <color rgb="FFFFFF00"/>
      </right>
      <top/>
      <bottom/>
      <diagonal/>
    </border>
    <border>
      <left/>
      <right style="double">
        <color theme="1"/>
      </right>
      <top style="double">
        <color theme="1"/>
      </top>
      <bottom style="double">
        <color theme="1"/>
      </bottom>
      <diagonal/>
    </border>
    <border>
      <left/>
      <right style="dashed">
        <color theme="0"/>
      </right>
      <top style="medium">
        <color theme="0"/>
      </top>
      <bottom style="dashed">
        <color theme="0"/>
      </bottom>
      <diagonal/>
    </border>
    <border>
      <left style="dashed">
        <color theme="0"/>
      </left>
      <right style="medium">
        <color theme="0"/>
      </right>
      <top style="medium">
        <color theme="0"/>
      </top>
      <bottom style="dashed">
        <color theme="0"/>
      </bottom>
      <diagonal/>
    </border>
    <border>
      <left/>
      <right style="dashed">
        <color theme="0"/>
      </right>
      <top style="dashed">
        <color theme="0"/>
      </top>
      <bottom style="dashed">
        <color theme="0"/>
      </bottom>
      <diagonal/>
    </border>
    <border>
      <left style="dashed">
        <color theme="0"/>
      </left>
      <right style="medium">
        <color theme="0"/>
      </right>
      <top style="dashed">
        <color theme="0"/>
      </top>
      <bottom style="dashed">
        <color theme="0"/>
      </bottom>
      <diagonal/>
    </border>
    <border>
      <left style="thin">
        <color rgb="FFFFFF00"/>
      </left>
      <right style="thin">
        <color rgb="FFFFFF00"/>
      </right>
      <top style="thin">
        <color rgb="FFFFFF00"/>
      </top>
      <bottom style="thin">
        <color rgb="FFFFFF00"/>
      </bottom>
      <diagonal/>
    </border>
    <border>
      <left style="thin">
        <color rgb="FFFFFF00"/>
      </left>
      <right/>
      <top style="thin">
        <color rgb="FFFFFF00"/>
      </top>
      <bottom style="thin">
        <color rgb="FFFFFF00"/>
      </bottom>
      <diagonal/>
    </border>
    <border>
      <left/>
      <right style="double">
        <color theme="0"/>
      </right>
      <top style="double">
        <color theme="0"/>
      </top>
      <bottom/>
      <diagonal/>
    </border>
    <border>
      <left style="thin">
        <color rgb="FFFFFF00"/>
      </left>
      <right/>
      <top style="thin">
        <color rgb="FFFFFF00"/>
      </top>
      <bottom/>
      <diagonal/>
    </border>
    <border>
      <left/>
      <right style="thin">
        <color rgb="FFFFFF00"/>
      </right>
      <top style="thin">
        <color rgb="FFFFFF00"/>
      </top>
      <bottom/>
      <diagonal/>
    </border>
    <border>
      <left style="thin">
        <color rgb="FFFFFF00"/>
      </left>
      <right/>
      <top/>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style="hair">
        <color theme="0"/>
      </right>
      <top style="hair">
        <color theme="0"/>
      </top>
      <bottom style="hair">
        <color theme="0"/>
      </bottom>
      <diagonal/>
    </border>
    <border>
      <left style="thick">
        <color auto="1"/>
      </left>
      <right style="thick">
        <color auto="1"/>
      </right>
      <top style="thick">
        <color auto="1"/>
      </top>
      <bottom style="thick">
        <color auto="1"/>
      </bottom>
      <diagonal/>
    </border>
    <border>
      <left style="double">
        <color theme="0"/>
      </left>
      <right/>
      <top/>
      <bottom style="double">
        <color theme="0"/>
      </bottom>
      <diagonal/>
    </border>
    <border>
      <left style="double">
        <color rgb="FF7030A0"/>
      </left>
      <right style="double">
        <color rgb="FF7030A0"/>
      </right>
      <top style="double">
        <color rgb="FF7030A0"/>
      </top>
      <bottom style="double">
        <color rgb="FF7030A0"/>
      </bottom>
      <diagonal/>
    </border>
    <border>
      <left style="thin">
        <color rgb="FF000000"/>
      </left>
      <right style="thin">
        <color rgb="FF000000"/>
      </right>
      <top style="thin">
        <color rgb="FF000000"/>
      </top>
      <bottom style="thin">
        <color rgb="FF000000"/>
      </bottom>
      <diagonal/>
    </border>
    <border>
      <left style="double">
        <color theme="0"/>
      </left>
      <right/>
      <top style="double">
        <color theme="0"/>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double">
        <color theme="0"/>
      </top>
      <bottom style="double">
        <color theme="0"/>
      </bottom>
      <diagonal/>
    </border>
    <border>
      <left style="double">
        <color theme="0"/>
      </left>
      <right style="double">
        <color theme="0"/>
      </right>
      <top/>
      <bottom/>
      <diagonal/>
    </border>
    <border>
      <left style="dotted">
        <color theme="1"/>
      </left>
      <right style="dotted">
        <color theme="1"/>
      </right>
      <top style="dotted">
        <color theme="1"/>
      </top>
      <bottom style="thin">
        <color indexed="64"/>
      </bottom>
      <diagonal/>
    </border>
    <border>
      <left style="dotted">
        <color theme="1"/>
      </left>
      <right style="dotted">
        <color theme="1"/>
      </right>
      <top/>
      <bottom style="dotted">
        <color theme="1"/>
      </bottom>
      <diagonal/>
    </border>
    <border>
      <left style="dotted">
        <color theme="0"/>
      </left>
      <right style="dotted">
        <color theme="0"/>
      </right>
      <top style="dotted">
        <color theme="0"/>
      </top>
      <bottom/>
      <diagonal/>
    </border>
    <border>
      <left style="dashDot">
        <color theme="1"/>
      </left>
      <right/>
      <top style="dashDot">
        <color theme="1"/>
      </top>
      <bottom style="dashDot">
        <color theme="1"/>
      </bottom>
      <diagonal/>
    </border>
    <border>
      <left/>
      <right style="dashed">
        <color theme="0"/>
      </right>
      <top style="dashed">
        <color theme="0"/>
      </top>
      <bottom/>
      <diagonal/>
    </border>
    <border>
      <left style="dashed">
        <color theme="0"/>
      </left>
      <right style="medium">
        <color theme="0"/>
      </right>
      <top style="dashed">
        <color theme="0"/>
      </top>
      <bottom/>
      <diagonal/>
    </border>
    <border>
      <left style="dotted">
        <color theme="4"/>
      </left>
      <right style="dotted">
        <color theme="4"/>
      </right>
      <top style="dotted">
        <color theme="4"/>
      </top>
      <bottom style="dotted">
        <color theme="4"/>
      </bottom>
      <diagonal/>
    </border>
    <border>
      <left style="dotted">
        <color rgb="FFFFFF00"/>
      </left>
      <right style="dotted">
        <color rgb="FFFFFF00"/>
      </right>
      <top style="dotted">
        <color rgb="FFFFFF00"/>
      </top>
      <bottom style="dotted">
        <color rgb="FFFFFF00"/>
      </bottom>
      <diagonal/>
    </border>
    <border>
      <left/>
      <right/>
      <top style="dotted">
        <color rgb="FFFFFF00"/>
      </top>
      <bottom/>
      <diagonal/>
    </border>
    <border>
      <left/>
      <right/>
      <top/>
      <bottom style="thin">
        <color auto="1"/>
      </bottom>
      <diagonal/>
    </border>
    <border>
      <left style="thin">
        <color rgb="FF000000"/>
      </left>
      <right/>
      <top/>
      <bottom/>
      <diagonal/>
    </border>
    <border>
      <left style="thin">
        <color rgb="FF000000"/>
      </left>
      <right/>
      <top style="thin">
        <color auto="1"/>
      </top>
      <bottom/>
      <diagonal/>
    </border>
    <border>
      <left/>
      <right/>
      <top style="thin">
        <color auto="1"/>
      </top>
      <bottom/>
      <diagonal/>
    </border>
    <border>
      <left style="double">
        <color theme="1"/>
      </left>
      <right/>
      <top style="double">
        <color theme="1"/>
      </top>
      <bottom style="double">
        <color theme="1"/>
      </bottom>
      <diagonal/>
    </border>
    <border>
      <left style="double">
        <color theme="8" tint="-0.249977111117893"/>
      </left>
      <right style="double">
        <color theme="8" tint="-0.249977111117893"/>
      </right>
      <top style="double">
        <color theme="8" tint="-0.249977111117893"/>
      </top>
      <bottom style="double">
        <color theme="8" tint="-0.249977111117893"/>
      </bottom>
      <diagonal/>
    </border>
    <border>
      <left/>
      <right style="thin">
        <color theme="0"/>
      </right>
      <top style="thin">
        <color theme="0"/>
      </top>
      <bottom/>
      <diagonal/>
    </border>
    <border>
      <left style="double">
        <color theme="8" tint="-0.249977111117893"/>
      </left>
      <right/>
      <top style="double">
        <color theme="8" tint="-0.249977111117893"/>
      </top>
      <bottom style="double">
        <color theme="8" tint="-0.249977111117893"/>
      </bottom>
      <diagonal/>
    </border>
    <border>
      <left style="double">
        <color theme="9" tint="-0.499984740745262"/>
      </left>
      <right style="double">
        <color theme="9" tint="-0.499984740745262"/>
      </right>
      <top style="double">
        <color theme="9" tint="-0.499984740745262"/>
      </top>
      <bottom style="double">
        <color theme="9" tint="-0.499984740745262"/>
      </bottom>
      <diagonal/>
    </border>
    <border>
      <left/>
      <right style="thin">
        <color theme="1"/>
      </right>
      <top style="thin">
        <color theme="1"/>
      </top>
      <bottom/>
      <diagonal/>
    </border>
    <border>
      <left/>
      <right/>
      <top/>
      <bottom style="thin">
        <color theme="0"/>
      </bottom>
      <diagonal/>
    </border>
    <border>
      <left/>
      <right style="thin">
        <color auto="1"/>
      </right>
      <top/>
      <bottom style="thin">
        <color auto="1"/>
      </bottom>
      <diagonal/>
    </border>
    <border>
      <left style="thin">
        <color theme="0"/>
      </left>
      <right/>
      <top/>
      <bottom/>
      <diagonal/>
    </border>
    <border>
      <left style="slantDashDot">
        <color theme="0"/>
      </left>
      <right style="slantDashDot">
        <color theme="0"/>
      </right>
      <top style="slantDashDot">
        <color theme="0"/>
      </top>
      <bottom style="slantDashDot">
        <color theme="0"/>
      </bottom>
      <diagonal/>
    </border>
    <border>
      <left style="thin">
        <color rgb="FFD9E2EC"/>
      </left>
      <right style="thin">
        <color rgb="FFD9E2EC"/>
      </right>
      <top style="medium">
        <color rgb="FF2E75B6"/>
      </top>
      <bottom style="thin">
        <color rgb="FFD9E2EC"/>
      </bottom>
      <diagonal/>
    </border>
    <border>
      <left/>
      <right/>
      <top style="medium">
        <color rgb="FF2E75B6"/>
      </top>
      <bottom style="thin">
        <color rgb="FFD9E2EC"/>
      </bottom>
      <diagonal/>
    </border>
    <border>
      <left/>
      <right style="thin">
        <color rgb="FFD9E2EC"/>
      </right>
      <top style="medium">
        <color rgb="FF2E75B6"/>
      </top>
      <bottom style="thin">
        <color rgb="FFD9E2EC"/>
      </bottom>
      <diagonal/>
    </border>
    <border>
      <left style="thin">
        <color rgb="FFD9E2EC"/>
      </left>
      <right style="thin">
        <color rgb="FFD9E2EC"/>
      </right>
      <top style="medium">
        <color rgb="FFC00000"/>
      </top>
      <bottom style="thin">
        <color rgb="FFD9E2EC"/>
      </bottom>
      <diagonal/>
    </border>
    <border>
      <left/>
      <right/>
      <top style="medium">
        <color rgb="FFC00000"/>
      </top>
      <bottom style="thin">
        <color rgb="FFD9E2EC"/>
      </bottom>
      <diagonal/>
    </border>
    <border>
      <left/>
      <right style="thin">
        <color rgb="FFD9E2EC"/>
      </right>
      <top style="medium">
        <color rgb="FFC00000"/>
      </top>
      <bottom style="thin">
        <color rgb="FFD9E2EC"/>
      </bottom>
      <diagonal/>
    </border>
    <border>
      <left style="thin">
        <color rgb="FFD9E2EC"/>
      </left>
      <right style="thin">
        <color rgb="FFD9E2EC"/>
      </right>
      <top style="medium">
        <color rgb="FFED7D31"/>
      </top>
      <bottom style="thin">
        <color rgb="FFD9E2EC"/>
      </bottom>
      <diagonal/>
    </border>
    <border>
      <left/>
      <right/>
      <top style="medium">
        <color rgb="FFED7D31"/>
      </top>
      <bottom style="thin">
        <color rgb="FFD9E2EC"/>
      </bottom>
      <diagonal/>
    </border>
    <border>
      <left/>
      <right style="thin">
        <color rgb="FFD9E2EC"/>
      </right>
      <top style="medium">
        <color rgb="FFED7D31"/>
      </top>
      <bottom style="thin">
        <color rgb="FFD9E2EC"/>
      </bottom>
      <diagonal/>
    </border>
    <border>
      <left style="thin">
        <color rgb="FFD9E2EC"/>
      </left>
      <right style="thin">
        <color rgb="FFD9E2EC"/>
      </right>
      <top style="medium">
        <color rgb="FF44546A"/>
      </top>
      <bottom style="thin">
        <color rgb="FFD9E2EC"/>
      </bottom>
      <diagonal/>
    </border>
    <border>
      <left/>
      <right style="thin">
        <color rgb="FFD9E2EC"/>
      </right>
      <top style="medium">
        <color rgb="FF44546A"/>
      </top>
      <bottom style="thin">
        <color rgb="FFD9E2EC"/>
      </bottom>
      <diagonal/>
    </border>
    <border>
      <left style="thin">
        <color rgb="FFD9E2EC"/>
      </left>
      <right style="thin">
        <color rgb="FFD9E2EC"/>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style="thin">
        <color rgb="FFD9E2EC"/>
      </left>
      <right style="thin">
        <color rgb="FFD9E2EC"/>
      </right>
      <top style="medium">
        <color rgb="FFBF8F00"/>
      </top>
      <bottom style="thin">
        <color rgb="FFD9E2EC"/>
      </bottom>
      <diagonal/>
    </border>
    <border>
      <left/>
      <right/>
      <top style="medium">
        <color rgb="FFBF8F00"/>
      </top>
      <bottom style="thin">
        <color rgb="FFD9E2EC"/>
      </bottom>
      <diagonal/>
    </border>
    <border>
      <left/>
      <right style="thin">
        <color rgb="FFD9E2EC"/>
      </right>
      <top style="medium">
        <color rgb="FFBF8F00"/>
      </top>
      <bottom style="thin">
        <color rgb="FFD9E2EC"/>
      </bottom>
      <diagonal/>
    </border>
    <border>
      <left style="thin">
        <color rgb="FFD9E2EC"/>
      </left>
      <right style="thin">
        <color rgb="FFD9E2EC"/>
      </right>
      <top style="medium">
        <color rgb="FF548235"/>
      </top>
      <bottom style="thin">
        <color rgb="FFD9E2EC"/>
      </bottom>
      <diagonal/>
    </border>
    <border>
      <left/>
      <right/>
      <top style="medium">
        <color rgb="FF548235"/>
      </top>
      <bottom style="thin">
        <color rgb="FFD9E2EC"/>
      </bottom>
      <diagonal/>
    </border>
    <border>
      <left/>
      <right style="thin">
        <color rgb="FFD9E2EC"/>
      </right>
      <top style="medium">
        <color rgb="FF548235"/>
      </top>
      <bottom style="thin">
        <color rgb="FFD9E2EC"/>
      </bottom>
      <diagonal/>
    </border>
    <border>
      <left style="double">
        <color theme="8" tint="-0.249977111117893"/>
      </left>
      <right style="double">
        <color theme="8" tint="-0.249977111117893"/>
      </right>
      <top/>
      <bottom style="double">
        <color theme="8" tint="-0.249977111117893"/>
      </bottom>
      <diagonal/>
    </border>
    <border>
      <left style="double">
        <color theme="8" tint="-0.249977111117893"/>
      </left>
      <right/>
      <top/>
      <bottom style="double">
        <color theme="8" tint="-0.249977111117893"/>
      </bottom>
      <diagonal/>
    </border>
    <border>
      <left style="double">
        <color theme="9" tint="-0.499984740745262"/>
      </left>
      <right style="double">
        <color theme="9" tint="-0.499984740745262"/>
      </right>
      <top/>
      <bottom style="double">
        <color theme="9" tint="-0.499984740745262"/>
      </bottom>
      <diagonal/>
    </border>
    <border>
      <left/>
      <right style="double">
        <color theme="1"/>
      </right>
      <top/>
      <bottom style="double">
        <color theme="1"/>
      </bottom>
      <diagonal/>
    </border>
    <border>
      <left style="double">
        <color rgb="FF7030A0"/>
      </left>
      <right style="double">
        <color rgb="FF7030A0"/>
      </right>
      <top/>
      <bottom style="double">
        <color rgb="FF7030A0"/>
      </bottom>
      <diagonal/>
    </border>
    <border>
      <left style="dotted">
        <color theme="0"/>
      </left>
      <right/>
      <top/>
      <bottom style="thin">
        <color theme="0"/>
      </bottom>
      <diagonal/>
    </border>
    <border>
      <left style="dotted">
        <color theme="0"/>
      </left>
      <right/>
      <top style="dotted">
        <color theme="0"/>
      </top>
      <bottom/>
      <diagonal/>
    </border>
    <border>
      <left/>
      <right style="thin">
        <color theme="1"/>
      </right>
      <top style="thin">
        <color theme="1"/>
      </top>
      <bottom style="thin">
        <color theme="1"/>
      </bottom>
      <diagonal/>
    </border>
    <border>
      <left style="thin">
        <color theme="1"/>
      </left>
      <right/>
      <top style="thin">
        <color theme="1"/>
      </top>
      <bottom/>
      <diagonal/>
    </border>
    <border>
      <left/>
      <right style="thin">
        <color theme="1"/>
      </right>
      <top/>
      <bottom style="thin">
        <color theme="1"/>
      </bottom>
      <diagonal/>
    </border>
    <border>
      <left style="dotted">
        <color theme="0"/>
      </left>
      <right style="thin">
        <color theme="1"/>
      </right>
      <top style="dotted">
        <color theme="0"/>
      </top>
      <bottom/>
      <diagonal/>
    </border>
    <border>
      <left style="dotted">
        <color theme="0"/>
      </left>
      <right style="thin">
        <color theme="1"/>
      </right>
      <top/>
      <bottom style="dotted">
        <color theme="0"/>
      </bottom>
      <diagonal/>
    </border>
    <border>
      <left/>
      <right style="thin">
        <color theme="0"/>
      </right>
      <top/>
      <bottom style="thin">
        <color theme="0"/>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double">
        <color rgb="FF5A6472"/>
      </top>
      <bottom style="thin">
        <color rgb="FFD9D9D9"/>
      </bottom>
      <diagonal/>
    </border>
    <border>
      <left style="thin">
        <color theme="1"/>
      </left>
      <right/>
      <top/>
      <bottom/>
      <diagonal/>
    </border>
  </borders>
  <cellStyleXfs count="22">
    <xf numFmtId="0" fontId="0" fillId="0" borderId="0"/>
    <xf numFmtId="164" fontId="26" fillId="0" borderId="0" applyBorder="0" applyProtection="0"/>
    <xf numFmtId="9" fontId="26" fillId="0" borderId="0" applyBorder="0" applyProtection="0"/>
    <xf numFmtId="0" fontId="62" fillId="0" borderId="0" applyBorder="0" applyProtection="0"/>
    <xf numFmtId="0" fontId="108" fillId="0" borderId="0" applyNumberFormat="0" applyFill="0" applyBorder="0" applyAlignment="0" applyProtection="0"/>
    <xf numFmtId="0" fontId="109" fillId="0" borderId="0" applyNumberFormat="0" applyFill="0" applyBorder="0" applyAlignment="0" applyProtection="0"/>
    <xf numFmtId="0" fontId="110" fillId="16" borderId="0" applyNumberFormat="0" applyBorder="0" applyProtection="0">
      <alignment horizontal="center" vertical="center"/>
    </xf>
    <xf numFmtId="0" fontId="111" fillId="0" borderId="0"/>
    <xf numFmtId="0" fontId="112" fillId="0" borderId="0"/>
    <xf numFmtId="0" fontId="113" fillId="0" borderId="0"/>
    <xf numFmtId="0" fontId="112" fillId="0" borderId="0"/>
    <xf numFmtId="0" fontId="1" fillId="0" borderId="0">
      <alignment horizontal="left" wrapText="1" indent="1"/>
    </xf>
    <xf numFmtId="40" fontId="1" fillId="0" borderId="0" applyFont="0" applyFill="0" applyBorder="0" applyProtection="0">
      <alignment horizontal="right"/>
    </xf>
    <xf numFmtId="177" fontId="1" fillId="0" borderId="0" applyFont="0" applyFill="0" applyBorder="0" applyProtection="0">
      <alignment horizontal="right"/>
    </xf>
    <xf numFmtId="0" fontId="120" fillId="77" borderId="0" applyNumberFormat="0" applyBorder="0" applyProtection="0">
      <alignment horizontal="left" vertical="center"/>
    </xf>
    <xf numFmtId="0" fontId="120" fillId="77" borderId="0" applyBorder="0" applyProtection="0">
      <alignment horizontal="left" vertical="center" indent="1"/>
    </xf>
    <xf numFmtId="0" fontId="121" fillId="0" borderId="0" applyNumberFormat="0" applyFill="0" applyBorder="0" applyAlignment="0" applyProtection="0"/>
    <xf numFmtId="0" fontId="122" fillId="0" borderId="0" applyNumberFormat="0" applyFill="0" applyAlignment="0" applyProtection="0"/>
    <xf numFmtId="0" fontId="123" fillId="76" borderId="0" applyNumberFormat="0" applyBorder="0" applyAlignment="0" applyProtection="0"/>
    <xf numFmtId="0" fontId="149" fillId="86" borderId="6" applyFont="0" applyBorder="0">
      <alignment horizontal="center"/>
    </xf>
    <xf numFmtId="0" fontId="149" fillId="86" borderId="6" applyFont="0" applyBorder="0">
      <alignment horizontal="center"/>
    </xf>
    <xf numFmtId="0" fontId="5" fillId="9" borderId="0">
      <alignment horizontal="distributed" vertical="center"/>
    </xf>
  </cellStyleXfs>
  <cellXfs count="1529">
    <xf numFmtId="0" fontId="0" fillId="0" borderId="0" xfId="0"/>
    <xf numFmtId="0" fontId="2" fillId="0" borderId="0" xfId="0" applyFont="1" applyAlignment="1">
      <alignment vertical="center"/>
    </xf>
    <xf numFmtId="0" fontId="2" fillId="0" borderId="0" xfId="0" applyFont="1"/>
    <xf numFmtId="0" fontId="3" fillId="0" borderId="0" xfId="0" applyFont="1" applyAlignment="1">
      <alignment horizontal="center"/>
    </xf>
    <xf numFmtId="0" fontId="4" fillId="0" borderId="0" xfId="0" applyFont="1" applyAlignment="1">
      <alignment horizontal="center"/>
    </xf>
    <xf numFmtId="0" fontId="4" fillId="0" borderId="0" xfId="0" applyFont="1"/>
    <xf numFmtId="0" fontId="6" fillId="0" borderId="0" xfId="0" applyFont="1"/>
    <xf numFmtId="0" fontId="7" fillId="0" borderId="0" xfId="0" applyFont="1"/>
    <xf numFmtId="0" fontId="5" fillId="0" borderId="0" xfId="0" applyFont="1" applyAlignment="1">
      <alignment horizontal="center"/>
    </xf>
    <xf numFmtId="0" fontId="5" fillId="0" borderId="0" xfId="0" applyFont="1"/>
    <xf numFmtId="0" fontId="8" fillId="4" borderId="1" xfId="0" applyFont="1" applyFill="1" applyBorder="1" applyAlignment="1">
      <alignment vertical="center" wrapText="1"/>
    </xf>
    <xf numFmtId="0" fontId="2" fillId="0" borderId="0" xfId="0" applyFont="1" applyAlignment="1">
      <alignment horizontal="center"/>
    </xf>
    <xf numFmtId="3" fontId="2" fillId="0" borderId="0" xfId="0" applyNumberFormat="1" applyFont="1"/>
    <xf numFmtId="0" fontId="3" fillId="0" borderId="5" xfId="0" applyFont="1" applyBorder="1"/>
    <xf numFmtId="0" fontId="7" fillId="0" borderId="0" xfId="0" applyFont="1" applyAlignment="1">
      <alignment horizontal="center"/>
    </xf>
    <xf numFmtId="3" fontId="6" fillId="0" borderId="0" xfId="0" applyNumberFormat="1" applyFont="1" applyAlignment="1">
      <alignment horizontal="right"/>
    </xf>
    <xf numFmtId="3" fontId="2" fillId="0" borderId="0" xfId="0" applyNumberFormat="1" applyFont="1" applyAlignment="1">
      <alignment horizontal="right"/>
    </xf>
    <xf numFmtId="0" fontId="3" fillId="0" borderId="5" xfId="0" applyFont="1" applyBorder="1" applyAlignment="1">
      <alignment wrapText="1"/>
    </xf>
    <xf numFmtId="3" fontId="3" fillId="0" borderId="5" xfId="0" applyNumberFormat="1" applyFont="1" applyBorder="1" applyAlignment="1">
      <alignment horizontal="right"/>
    </xf>
    <xf numFmtId="0" fontId="19" fillId="0" borderId="0" xfId="0" applyFont="1"/>
    <xf numFmtId="0" fontId="21" fillId="0" borderId="0" xfId="0" applyFont="1"/>
    <xf numFmtId="0" fontId="22" fillId="0" borderId="0" xfId="0" applyFont="1"/>
    <xf numFmtId="165" fontId="6" fillId="0" borderId="0" xfId="1" applyNumberFormat="1" applyFont="1"/>
    <xf numFmtId="3" fontId="25" fillId="0" borderId="5" xfId="0" applyNumberFormat="1" applyFont="1" applyBorder="1" applyAlignment="1">
      <alignment horizontal="right"/>
    </xf>
    <xf numFmtId="165" fontId="26" fillId="0" borderId="5" xfId="1" applyNumberFormat="1" applyBorder="1"/>
    <xf numFmtId="165" fontId="7" fillId="0" borderId="0" xfId="0" applyNumberFormat="1" applyFont="1"/>
    <xf numFmtId="165" fontId="26" fillId="0" borderId="15" xfId="1" applyNumberFormat="1" applyBorder="1"/>
    <xf numFmtId="0" fontId="3" fillId="0" borderId="0" xfId="0" applyFont="1"/>
    <xf numFmtId="0" fontId="30" fillId="0" borderId="0" xfId="0" applyFont="1"/>
    <xf numFmtId="0" fontId="31" fillId="4" borderId="10" xfId="0" applyFont="1" applyFill="1" applyBorder="1" applyAlignment="1">
      <alignment horizontal="center" wrapText="1"/>
    </xf>
    <xf numFmtId="165" fontId="5" fillId="0" borderId="0" xfId="1" applyNumberFormat="1" applyFont="1" applyBorder="1" applyProtection="1"/>
    <xf numFmtId="3" fontId="30" fillId="0" borderId="0" xfId="0" applyNumberFormat="1" applyFont="1"/>
    <xf numFmtId="0" fontId="7" fillId="0" borderId="28" xfId="0" applyFont="1" applyBorder="1"/>
    <xf numFmtId="0" fontId="7" fillId="0" borderId="28" xfId="0" applyFont="1" applyBorder="1" applyAlignment="1">
      <alignment horizontal="center"/>
    </xf>
    <xf numFmtId="0" fontId="34" fillId="23" borderId="1" xfId="0" applyFont="1" applyFill="1" applyBorder="1" applyAlignment="1">
      <alignment horizontal="center" vertical="top"/>
    </xf>
    <xf numFmtId="0" fontId="34" fillId="23" borderId="1" xfId="0" applyFont="1" applyFill="1" applyBorder="1" applyAlignment="1">
      <alignment horizontal="center"/>
    </xf>
    <xf numFmtId="0" fontId="7" fillId="0" borderId="29" xfId="0" applyFont="1" applyBorder="1"/>
    <xf numFmtId="0" fontId="35" fillId="0" borderId="0" xfId="0" applyFont="1"/>
    <xf numFmtId="0" fontId="36" fillId="0" borderId="0" xfId="0" applyFont="1"/>
    <xf numFmtId="0" fontId="37" fillId="0" borderId="0" xfId="0" applyFont="1"/>
    <xf numFmtId="3" fontId="22" fillId="19" borderId="18" xfId="0" applyNumberFormat="1" applyFont="1" applyFill="1" applyBorder="1"/>
    <xf numFmtId="3" fontId="22" fillId="0" borderId="0" xfId="0" applyNumberFormat="1" applyFont="1"/>
    <xf numFmtId="0" fontId="7" fillId="26" borderId="0" xfId="0" applyFont="1" applyFill="1"/>
    <xf numFmtId="0" fontId="7" fillId="9" borderId="0" xfId="0" applyFont="1" applyFill="1"/>
    <xf numFmtId="0" fontId="47" fillId="0" borderId="0" xfId="0" applyFont="1" applyAlignment="1">
      <alignment vertical="center"/>
    </xf>
    <xf numFmtId="0" fontId="49" fillId="0" borderId="0" xfId="0" applyFont="1"/>
    <xf numFmtId="0" fontId="46" fillId="0" borderId="0" xfId="0" applyFont="1" applyAlignment="1">
      <alignment horizontal="center" vertical="center"/>
    </xf>
    <xf numFmtId="0" fontId="51" fillId="3" borderId="8" xfId="3" applyFont="1" applyFill="1" applyBorder="1" applyAlignment="1">
      <alignment vertical="center"/>
    </xf>
    <xf numFmtId="165" fontId="6" fillId="0" borderId="5" xfId="1" applyNumberFormat="1" applyFont="1" applyBorder="1" applyAlignment="1">
      <alignment horizontal="center" vertical="center"/>
    </xf>
    <xf numFmtId="165" fontId="6" fillId="0" borderId="5" xfId="1" applyNumberFormat="1" applyFont="1" applyBorder="1"/>
    <xf numFmtId="3" fontId="3" fillId="0" borderId="15" xfId="0" applyNumberFormat="1" applyFont="1" applyBorder="1" applyAlignment="1">
      <alignment horizontal="right"/>
    </xf>
    <xf numFmtId="3" fontId="6" fillId="20" borderId="5" xfId="0" applyNumberFormat="1" applyFont="1" applyFill="1" applyBorder="1" applyAlignment="1">
      <alignment horizontal="right"/>
    </xf>
    <xf numFmtId="3" fontId="3" fillId="20" borderId="18" xfId="0" applyNumberFormat="1" applyFont="1" applyFill="1" applyBorder="1" applyAlignment="1">
      <alignment horizontal="right"/>
    </xf>
    <xf numFmtId="165" fontId="42" fillId="0" borderId="5" xfId="1" applyNumberFormat="1" applyFont="1" applyBorder="1"/>
    <xf numFmtId="3" fontId="6" fillId="0" borderId="18" xfId="0" applyNumberFormat="1" applyFont="1" applyBorder="1" applyAlignment="1">
      <alignment horizontal="right"/>
    </xf>
    <xf numFmtId="3" fontId="41" fillId="19" borderId="3" xfId="0" applyNumberFormat="1" applyFont="1" applyFill="1" applyBorder="1"/>
    <xf numFmtId="0" fontId="22" fillId="0" borderId="5" xfId="0" applyFont="1" applyBorder="1"/>
    <xf numFmtId="3" fontId="41" fillId="0" borderId="5" xfId="0" applyNumberFormat="1" applyFont="1" applyBorder="1"/>
    <xf numFmtId="165" fontId="26" fillId="0" borderId="0" xfId="1" applyNumberFormat="1"/>
    <xf numFmtId="0" fontId="14" fillId="0" borderId="0" xfId="0" applyFont="1"/>
    <xf numFmtId="0" fontId="2" fillId="9" borderId="0" xfId="0" applyFont="1" applyFill="1"/>
    <xf numFmtId="0" fontId="2" fillId="0" borderId="0" xfId="0" applyFont="1" applyAlignment="1">
      <alignment horizontal="left"/>
    </xf>
    <xf numFmtId="0" fontId="2" fillId="0" borderId="18" xfId="0" applyFont="1" applyBorder="1"/>
    <xf numFmtId="0" fontId="47" fillId="48" borderId="0" xfId="0" applyFont="1" applyFill="1" applyAlignment="1">
      <alignment vertical="center"/>
    </xf>
    <xf numFmtId="0" fontId="55" fillId="3" borderId="0" xfId="0" applyFont="1" applyFill="1"/>
    <xf numFmtId="0" fontId="56" fillId="3" borderId="0" xfId="0" applyFont="1" applyFill="1"/>
    <xf numFmtId="0" fontId="56" fillId="0" borderId="0" xfId="0" applyFont="1"/>
    <xf numFmtId="165" fontId="4" fillId="48" borderId="0" xfId="1" applyNumberFormat="1" applyFont="1" applyFill="1" applyBorder="1" applyProtection="1"/>
    <xf numFmtId="164" fontId="4" fillId="48" borderId="0" xfId="1" applyFont="1" applyFill="1" applyBorder="1" applyAlignment="1" applyProtection="1">
      <alignment wrapText="1"/>
    </xf>
    <xf numFmtId="164" fontId="4" fillId="30" borderId="0" xfId="1" applyFont="1" applyFill="1" applyBorder="1" applyProtection="1"/>
    <xf numFmtId="164" fontId="4" fillId="48" borderId="0" xfId="1" applyFont="1" applyFill="1" applyBorder="1" applyProtection="1"/>
    <xf numFmtId="164" fontId="4" fillId="30" borderId="0" xfId="1" applyFont="1" applyFill="1" applyBorder="1" applyAlignment="1" applyProtection="1">
      <alignment wrapText="1"/>
    </xf>
    <xf numFmtId="164" fontId="48" fillId="48" borderId="0" xfId="1" applyFont="1" applyFill="1" applyBorder="1" applyProtection="1"/>
    <xf numFmtId="164" fontId="48" fillId="48" borderId="0" xfId="1" applyFont="1" applyFill="1" applyProtection="1"/>
    <xf numFmtId="0" fontId="49" fillId="48" borderId="0" xfId="0" applyFont="1" applyFill="1"/>
    <xf numFmtId="0" fontId="49" fillId="3" borderId="0" xfId="0" applyFont="1" applyFill="1"/>
    <xf numFmtId="0" fontId="48" fillId="3" borderId="0" xfId="0" applyFont="1" applyFill="1"/>
    <xf numFmtId="0" fontId="48" fillId="48" borderId="0" xfId="0" applyFont="1" applyFill="1"/>
    <xf numFmtId="165" fontId="57" fillId="49" borderId="8" xfId="1" applyNumberFormat="1" applyFont="1" applyFill="1" applyBorder="1" applyProtection="1"/>
    <xf numFmtId="0" fontId="35" fillId="3" borderId="0" xfId="0" applyFont="1" applyFill="1"/>
    <xf numFmtId="164" fontId="49" fillId="30" borderId="0" xfId="1" applyFont="1" applyFill="1" applyBorder="1" applyProtection="1"/>
    <xf numFmtId="164" fontId="49" fillId="48" borderId="0" xfId="1" applyFont="1" applyFill="1" applyBorder="1" applyProtection="1"/>
    <xf numFmtId="165" fontId="49" fillId="48" borderId="0" xfId="1" applyNumberFormat="1" applyFont="1" applyFill="1" applyBorder="1" applyProtection="1"/>
    <xf numFmtId="0" fontId="47" fillId="3" borderId="0" xfId="0" applyFont="1" applyFill="1" applyAlignment="1">
      <alignment vertical="center"/>
    </xf>
    <xf numFmtId="164" fontId="58" fillId="3" borderId="0" xfId="1" applyFont="1" applyFill="1" applyBorder="1" applyProtection="1"/>
    <xf numFmtId="0" fontId="59" fillId="3" borderId="0" xfId="0" applyFont="1" applyFill="1"/>
    <xf numFmtId="0" fontId="60" fillId="3" borderId="0" xfId="0" applyFont="1" applyFill="1"/>
    <xf numFmtId="164" fontId="59" fillId="3" borderId="0" xfId="1" applyFont="1" applyFill="1" applyBorder="1" applyProtection="1"/>
    <xf numFmtId="165" fontId="58" fillId="3" borderId="0" xfId="1" applyNumberFormat="1" applyFont="1" applyFill="1" applyBorder="1" applyProtection="1"/>
    <xf numFmtId="164" fontId="58" fillId="3" borderId="0" xfId="1" applyFont="1" applyFill="1" applyBorder="1" applyAlignment="1" applyProtection="1">
      <alignment wrapText="1"/>
    </xf>
    <xf numFmtId="164" fontId="59" fillId="3" borderId="0" xfId="1" applyFont="1" applyFill="1" applyProtection="1"/>
    <xf numFmtId="165" fontId="57" fillId="49" borderId="8" xfId="0" applyNumberFormat="1" applyFont="1" applyFill="1" applyBorder="1" applyAlignment="1">
      <alignment horizontal="right"/>
    </xf>
    <xf numFmtId="164" fontId="57" fillId="49" borderId="0" xfId="1" applyFont="1" applyFill="1" applyBorder="1" applyAlignment="1" applyProtection="1">
      <alignment wrapText="1"/>
    </xf>
    <xf numFmtId="164" fontId="57" fillId="49" borderId="8" xfId="1" applyFont="1" applyFill="1" applyBorder="1" applyAlignment="1" applyProtection="1">
      <alignment wrapText="1"/>
    </xf>
    <xf numFmtId="164" fontId="57" fillId="49" borderId="0" xfId="1" applyFont="1" applyFill="1" applyBorder="1" applyAlignment="1" applyProtection="1">
      <alignment horizontal="center"/>
    </xf>
    <xf numFmtId="0" fontId="57" fillId="49" borderId="8" xfId="0" applyFont="1" applyFill="1" applyBorder="1" applyAlignment="1">
      <alignment horizontal="right"/>
    </xf>
    <xf numFmtId="0" fontId="61" fillId="49" borderId="0" xfId="0" applyFont="1" applyFill="1"/>
    <xf numFmtId="164" fontId="57" fillId="49" borderId="8" xfId="1" applyFont="1" applyFill="1" applyBorder="1" applyAlignment="1" applyProtection="1">
      <alignment horizontal="center"/>
    </xf>
    <xf numFmtId="1" fontId="57" fillId="49" borderId="8" xfId="0" applyNumberFormat="1" applyFont="1" applyFill="1" applyBorder="1" applyAlignment="1">
      <alignment horizontal="right"/>
    </xf>
    <xf numFmtId="164" fontId="57" fillId="49" borderId="0" xfId="1" applyFont="1" applyFill="1" applyBorder="1" applyProtection="1"/>
    <xf numFmtId="0" fontId="57" fillId="49" borderId="8" xfId="1" applyNumberFormat="1" applyFont="1" applyFill="1" applyBorder="1" applyAlignment="1" applyProtection="1">
      <alignment horizontal="left"/>
    </xf>
    <xf numFmtId="165" fontId="58" fillId="48" borderId="0" xfId="1" applyNumberFormat="1" applyFont="1" applyFill="1" applyBorder="1" applyProtection="1"/>
    <xf numFmtId="164" fontId="58" fillId="48" borderId="0" xfId="1" applyFont="1" applyFill="1" applyBorder="1" applyAlignment="1" applyProtection="1">
      <alignment wrapText="1"/>
    </xf>
    <xf numFmtId="164" fontId="58" fillId="30" borderId="0" xfId="1" applyFont="1" applyFill="1" applyBorder="1" applyProtection="1"/>
    <xf numFmtId="164" fontId="58" fillId="48" borderId="0" xfId="1" applyFont="1" applyFill="1" applyBorder="1" applyProtection="1"/>
    <xf numFmtId="164" fontId="58" fillId="30" borderId="0" xfId="1" applyFont="1" applyFill="1" applyBorder="1" applyAlignment="1" applyProtection="1">
      <alignment wrapText="1"/>
    </xf>
    <xf numFmtId="164" fontId="59" fillId="48" borderId="0" xfId="1" applyFont="1" applyFill="1" applyBorder="1" applyProtection="1"/>
    <xf numFmtId="164" fontId="59" fillId="48" borderId="0" xfId="1" applyFont="1" applyFill="1" applyProtection="1"/>
    <xf numFmtId="0" fontId="55" fillId="48" borderId="0" xfId="0" applyFont="1" applyFill="1"/>
    <xf numFmtId="0" fontId="59" fillId="48" borderId="0" xfId="0" applyFont="1" applyFill="1"/>
    <xf numFmtId="0" fontId="60" fillId="0" borderId="0" xfId="0" applyFont="1"/>
    <xf numFmtId="0" fontId="39" fillId="0" borderId="0" xfId="0" applyFont="1"/>
    <xf numFmtId="0" fontId="3" fillId="47" borderId="0" xfId="0" applyFont="1" applyFill="1"/>
    <xf numFmtId="166" fontId="3" fillId="0" borderId="0" xfId="0" applyNumberFormat="1" applyFont="1" applyAlignment="1">
      <alignment horizontal="left"/>
    </xf>
    <xf numFmtId="0" fontId="3" fillId="0" borderId="0" xfId="0" applyFont="1" applyAlignment="1">
      <alignment horizontal="left"/>
    </xf>
    <xf numFmtId="0" fontId="16" fillId="15" borderId="31" xfId="1" applyNumberFormat="1" applyFont="1" applyFill="1" applyBorder="1" applyAlignment="1">
      <alignment horizontal="center" vertical="center"/>
    </xf>
    <xf numFmtId="9" fontId="16" fillId="15" borderId="22" xfId="2" applyFont="1" applyFill="1" applyBorder="1" applyAlignment="1">
      <alignment horizontal="center" vertical="center"/>
    </xf>
    <xf numFmtId="0" fontId="14" fillId="47" borderId="0" xfId="0" applyFont="1" applyFill="1"/>
    <xf numFmtId="170" fontId="65" fillId="53" borderId="8" xfId="0" applyNumberFormat="1" applyFont="1" applyFill="1" applyBorder="1" applyAlignment="1">
      <alignment horizontal="center"/>
    </xf>
    <xf numFmtId="0" fontId="66" fillId="47" borderId="0" xfId="3" applyFont="1" applyFill="1" applyAlignment="1">
      <alignment horizontal="center" vertical="center"/>
    </xf>
    <xf numFmtId="0" fontId="67" fillId="15" borderId="33" xfId="1" applyNumberFormat="1" applyFont="1" applyFill="1" applyBorder="1" applyAlignment="1">
      <alignment horizontal="center" vertical="center"/>
    </xf>
    <xf numFmtId="9" fontId="27" fillId="15" borderId="33" xfId="2" applyFont="1" applyFill="1" applyBorder="1" applyAlignment="1">
      <alignment horizontal="center" vertical="center"/>
    </xf>
    <xf numFmtId="166" fontId="3" fillId="47" borderId="0" xfId="0" applyNumberFormat="1" applyFont="1" applyFill="1" applyAlignment="1">
      <alignment horizontal="left"/>
    </xf>
    <xf numFmtId="0" fontId="27" fillId="54" borderId="8" xfId="0" applyFont="1" applyFill="1" applyBorder="1" applyAlignment="1">
      <alignment horizontal="center" vertical="center"/>
    </xf>
    <xf numFmtId="0" fontId="27" fillId="55" borderId="8" xfId="0" applyFont="1" applyFill="1" applyBorder="1" applyAlignment="1">
      <alignment horizontal="center" vertical="center"/>
    </xf>
    <xf numFmtId="165" fontId="65" fillId="53" borderId="8" xfId="1" applyNumberFormat="1" applyFont="1" applyFill="1" applyBorder="1" applyAlignment="1" applyProtection="1">
      <alignment horizontal="center"/>
    </xf>
    <xf numFmtId="165" fontId="3" fillId="47" borderId="0" xfId="0" applyNumberFormat="1" applyFont="1" applyFill="1"/>
    <xf numFmtId="0" fontId="16" fillId="27" borderId="28" xfId="0" applyFont="1" applyFill="1" applyBorder="1" applyAlignment="1">
      <alignment horizontal="center" vertical="center"/>
    </xf>
    <xf numFmtId="165" fontId="16" fillId="27" borderId="28" xfId="1" applyNumberFormat="1" applyFont="1" applyFill="1" applyBorder="1" applyAlignment="1" applyProtection="1">
      <alignment horizontal="center"/>
    </xf>
    <xf numFmtId="0" fontId="16" fillId="56" borderId="28" xfId="1" applyNumberFormat="1" applyFont="1" applyFill="1" applyBorder="1" applyAlignment="1" applyProtection="1">
      <alignment horizontal="center" wrapText="1"/>
    </xf>
    <xf numFmtId="169" fontId="16" fillId="56" borderId="28" xfId="1" applyNumberFormat="1" applyFont="1" applyFill="1" applyBorder="1" applyAlignment="1" applyProtection="1">
      <alignment horizontal="center" vertical="center" wrapText="1"/>
    </xf>
    <xf numFmtId="0" fontId="16" fillId="56" borderId="28" xfId="0" applyFont="1" applyFill="1" applyBorder="1" applyAlignment="1">
      <alignment horizontal="center" vertical="center"/>
    </xf>
    <xf numFmtId="0" fontId="16" fillId="56" borderId="28" xfId="0" applyFont="1" applyFill="1" applyBorder="1" applyAlignment="1">
      <alignment horizontal="center" vertical="center" wrapText="1"/>
    </xf>
    <xf numFmtId="0" fontId="3" fillId="47" borderId="0" xfId="0" applyFont="1" applyFill="1" applyAlignment="1">
      <alignment horizontal="center"/>
    </xf>
    <xf numFmtId="1" fontId="27" fillId="52" borderId="8" xfId="0" applyNumberFormat="1" applyFont="1" applyFill="1" applyBorder="1" applyAlignment="1">
      <alignment horizontal="center" vertical="center"/>
    </xf>
    <xf numFmtId="0" fontId="27" fillId="52" borderId="8" xfId="0" applyFont="1" applyFill="1" applyBorder="1" applyAlignment="1">
      <alignment horizontal="center" vertical="center"/>
    </xf>
    <xf numFmtId="165" fontId="65" fillId="57" borderId="8" xfId="1" applyNumberFormat="1" applyFont="1" applyFill="1" applyBorder="1" applyAlignment="1" applyProtection="1">
      <alignment horizontal="center"/>
    </xf>
    <xf numFmtId="165" fontId="3" fillId="47" borderId="0" xfId="0" applyNumberFormat="1" applyFont="1" applyFill="1" applyAlignment="1">
      <alignment horizontal="center"/>
    </xf>
    <xf numFmtId="0" fontId="3" fillId="0" borderId="28" xfId="0" applyFont="1" applyBorder="1" applyAlignment="1">
      <alignment horizontal="distributed" vertical="center"/>
    </xf>
    <xf numFmtId="0" fontId="3" fillId="0" borderId="28" xfId="0" applyFont="1" applyBorder="1" applyAlignment="1">
      <alignment horizontal="center"/>
    </xf>
    <xf numFmtId="165" fontId="3" fillId="0" borderId="28" xfId="1" applyNumberFormat="1" applyFont="1" applyBorder="1"/>
    <xf numFmtId="167" fontId="3" fillId="0" borderId="28" xfId="0" applyNumberFormat="1" applyFont="1" applyBorder="1" applyAlignment="1">
      <alignment horizontal="center" vertical="center"/>
    </xf>
    <xf numFmtId="0" fontId="3" fillId="2" borderId="28" xfId="0" applyFont="1" applyFill="1" applyBorder="1" applyAlignment="1">
      <alignment horizontal="center" vertical="center"/>
    </xf>
    <xf numFmtId="0" fontId="3" fillId="0" borderId="28" xfId="0" applyFont="1" applyBorder="1" applyAlignment="1">
      <alignment horizontal="center" vertical="center"/>
    </xf>
    <xf numFmtId="0" fontId="3" fillId="47" borderId="0" xfId="0" applyFont="1" applyFill="1" applyAlignment="1">
      <alignment horizontal="left"/>
    </xf>
    <xf numFmtId="170" fontId="3" fillId="0" borderId="28" xfId="0" applyNumberFormat="1" applyFont="1" applyBorder="1" applyAlignment="1">
      <alignment horizontal="center" vertical="center"/>
    </xf>
    <xf numFmtId="165" fontId="3" fillId="0" borderId="28" xfId="0" applyNumberFormat="1" applyFont="1" applyBorder="1" applyAlignment="1">
      <alignment horizontal="center" vertical="center"/>
    </xf>
    <xf numFmtId="167" fontId="3" fillId="0" borderId="28" xfId="0" applyNumberFormat="1" applyFont="1" applyBorder="1" applyAlignment="1">
      <alignment horizontal="center"/>
    </xf>
    <xf numFmtId="166" fontId="3" fillId="0" borderId="28" xfId="0" applyNumberFormat="1" applyFont="1" applyBorder="1" applyAlignment="1">
      <alignment horizontal="center"/>
    </xf>
    <xf numFmtId="0" fontId="20" fillId="48" borderId="0" xfId="0" applyFont="1" applyFill="1"/>
    <xf numFmtId="167" fontId="4" fillId="48" borderId="0" xfId="1" applyNumberFormat="1" applyFont="1" applyFill="1" applyBorder="1" applyAlignment="1" applyProtection="1">
      <alignment horizontal="center"/>
    </xf>
    <xf numFmtId="165" fontId="4" fillId="48" borderId="0" xfId="1" applyNumberFormat="1" applyFont="1" applyFill="1" applyBorder="1" applyAlignment="1" applyProtection="1">
      <alignment horizontal="center"/>
    </xf>
    <xf numFmtId="0" fontId="35" fillId="25" borderId="0" xfId="0" applyFont="1" applyFill="1"/>
    <xf numFmtId="164" fontId="57" fillId="25" borderId="8" xfId="1" applyFont="1" applyFill="1" applyBorder="1" applyProtection="1"/>
    <xf numFmtId="164" fontId="57" fillId="25" borderId="8" xfId="1" applyFont="1" applyFill="1" applyBorder="1" applyAlignment="1" applyProtection="1">
      <alignment wrapText="1"/>
    </xf>
    <xf numFmtId="164" fontId="49" fillId="30" borderId="0" xfId="1" applyFont="1" applyFill="1" applyBorder="1" applyAlignment="1" applyProtection="1">
      <alignment horizontal="center" vertical="center"/>
    </xf>
    <xf numFmtId="165" fontId="47" fillId="25" borderId="0" xfId="0" applyNumberFormat="1" applyFont="1" applyFill="1" applyAlignment="1">
      <alignment vertical="center"/>
    </xf>
    <xf numFmtId="165" fontId="57" fillId="25" borderId="46" xfId="1" applyNumberFormat="1" applyFont="1" applyFill="1" applyBorder="1" applyProtection="1"/>
    <xf numFmtId="164" fontId="20" fillId="48" borderId="0" xfId="1" applyFont="1" applyFill="1" applyBorder="1" applyAlignment="1" applyProtection="1">
      <alignment wrapText="1"/>
    </xf>
    <xf numFmtId="164" fontId="20" fillId="30" borderId="0" xfId="1" applyFont="1" applyFill="1" applyBorder="1" applyProtection="1"/>
    <xf numFmtId="164" fontId="20" fillId="48" borderId="0" xfId="1" applyFont="1" applyFill="1" applyBorder="1" applyProtection="1"/>
    <xf numFmtId="164" fontId="20" fillId="30" borderId="0" xfId="1" applyFont="1" applyFill="1" applyBorder="1" applyAlignment="1" applyProtection="1">
      <alignment wrapText="1"/>
    </xf>
    <xf numFmtId="0" fontId="20" fillId="3" borderId="0" xfId="0" applyFont="1" applyFill="1"/>
    <xf numFmtId="0" fontId="20" fillId="0" borderId="0" xfId="0" applyFont="1"/>
    <xf numFmtId="165" fontId="20" fillId="48" borderId="0" xfId="1" applyNumberFormat="1" applyFont="1" applyFill="1" applyBorder="1" applyAlignment="1" applyProtection="1">
      <alignment wrapText="1"/>
    </xf>
    <xf numFmtId="165" fontId="20" fillId="30" borderId="0" xfId="1" applyNumberFormat="1" applyFont="1" applyFill="1" applyBorder="1" applyProtection="1"/>
    <xf numFmtId="167" fontId="58" fillId="3" borderId="0" xfId="1" applyNumberFormat="1" applyFont="1" applyFill="1" applyBorder="1" applyAlignment="1" applyProtection="1">
      <alignment horizontal="center"/>
    </xf>
    <xf numFmtId="165" fontId="58" fillId="3" borderId="0" xfId="1" applyNumberFormat="1" applyFont="1" applyFill="1" applyBorder="1" applyAlignment="1" applyProtection="1">
      <alignment horizontal="center"/>
    </xf>
    <xf numFmtId="167" fontId="58" fillId="48" borderId="0" xfId="1" applyNumberFormat="1" applyFont="1" applyFill="1" applyBorder="1" applyAlignment="1" applyProtection="1">
      <alignment horizontal="center"/>
    </xf>
    <xf numFmtId="165" fontId="58" fillId="48" borderId="0" xfId="1" applyNumberFormat="1" applyFont="1" applyFill="1" applyBorder="1" applyAlignment="1" applyProtection="1">
      <alignment horizontal="center"/>
    </xf>
    <xf numFmtId="0" fontId="68" fillId="0" borderId="0" xfId="0" applyFont="1" applyAlignment="1">
      <alignment vertical="center"/>
    </xf>
    <xf numFmtId="0" fontId="6" fillId="2" borderId="6" xfId="0" applyFont="1" applyFill="1" applyBorder="1" applyAlignment="1">
      <alignment horizontal="center" vertical="center"/>
    </xf>
    <xf numFmtId="0" fontId="6" fillId="2" borderId="6" xfId="0" applyFont="1" applyFill="1" applyBorder="1" applyAlignment="1">
      <alignment vertical="center"/>
    </xf>
    <xf numFmtId="165" fontId="6" fillId="0" borderId="6" xfId="1" applyNumberFormat="1" applyFont="1" applyBorder="1" applyAlignment="1">
      <alignment horizontal="left"/>
    </xf>
    <xf numFmtId="166" fontId="6" fillId="2" borderId="6" xfId="0" applyNumberFormat="1" applyFont="1" applyFill="1" applyBorder="1" applyAlignment="1">
      <alignment horizontal="left" vertical="center" wrapText="1"/>
    </xf>
    <xf numFmtId="0" fontId="71" fillId="2" borderId="6" xfId="0" applyFont="1" applyFill="1" applyBorder="1" applyAlignment="1">
      <alignment horizontal="center" vertical="center"/>
    </xf>
    <xf numFmtId="0" fontId="72" fillId="2" borderId="6" xfId="0" applyFont="1" applyFill="1" applyBorder="1" applyAlignment="1">
      <alignment vertical="center"/>
    </xf>
    <xf numFmtId="0" fontId="73" fillId="2" borderId="6" xfId="0" applyFont="1" applyFill="1" applyBorder="1" applyAlignment="1">
      <alignment horizontal="left" vertical="center"/>
    </xf>
    <xf numFmtId="167" fontId="6" fillId="10" borderId="6" xfId="0" applyNumberFormat="1" applyFont="1" applyFill="1" applyBorder="1" applyAlignment="1">
      <alignment horizontal="left" vertical="center"/>
    </xf>
    <xf numFmtId="167" fontId="6" fillId="11" borderId="6" xfId="0" applyNumberFormat="1" applyFont="1" applyFill="1" applyBorder="1" applyAlignment="1">
      <alignment vertical="center"/>
    </xf>
    <xf numFmtId="0" fontId="6" fillId="11" borderId="6" xfId="0" applyFont="1" applyFill="1" applyBorder="1" applyAlignment="1">
      <alignment horizontal="left" vertical="center"/>
    </xf>
    <xf numFmtId="167" fontId="6" fillId="9" borderId="6" xfId="0" applyNumberFormat="1" applyFont="1" applyFill="1" applyBorder="1" applyAlignment="1">
      <alignment horizontal="left" vertical="center"/>
    </xf>
    <xf numFmtId="167" fontId="17" fillId="12" borderId="6" xfId="0" applyNumberFormat="1" applyFont="1" applyFill="1" applyBorder="1" applyAlignment="1">
      <alignment horizontal="center" vertical="center"/>
    </xf>
    <xf numFmtId="0" fontId="3" fillId="0" borderId="0" xfId="0" applyFont="1" applyAlignment="1">
      <alignment vertical="center"/>
    </xf>
    <xf numFmtId="0" fontId="77" fillId="2" borderId="6" xfId="0" applyFont="1" applyFill="1" applyBorder="1" applyAlignment="1">
      <alignment horizontal="center" vertical="center"/>
    </xf>
    <xf numFmtId="166" fontId="77" fillId="2" borderId="6" xfId="0" applyNumberFormat="1" applyFont="1" applyFill="1" applyBorder="1" applyAlignment="1">
      <alignment horizontal="left" vertical="center" wrapText="1"/>
    </xf>
    <xf numFmtId="0" fontId="77" fillId="2" borderId="6" xfId="0" applyFont="1" applyFill="1" applyBorder="1" applyAlignment="1">
      <alignment vertical="center"/>
    </xf>
    <xf numFmtId="0" fontId="74" fillId="9" borderId="6" xfId="0" applyFont="1" applyFill="1" applyBorder="1" applyAlignment="1">
      <alignment vertical="center"/>
    </xf>
    <xf numFmtId="165" fontId="54" fillId="11" borderId="6" xfId="1" applyNumberFormat="1" applyFont="1" applyFill="1" applyBorder="1"/>
    <xf numFmtId="165" fontId="6" fillId="11" borderId="6" xfId="0" applyNumberFormat="1" applyFont="1" applyFill="1" applyBorder="1" applyAlignment="1">
      <alignment horizontal="left" vertical="center"/>
    </xf>
    <xf numFmtId="0" fontId="73" fillId="36" borderId="6" xfId="0" applyFont="1" applyFill="1" applyBorder="1" applyAlignment="1">
      <alignment vertical="center"/>
    </xf>
    <xf numFmtId="165" fontId="78" fillId="0" borderId="6" xfId="1" applyNumberFormat="1" applyFont="1" applyBorder="1" applyAlignment="1" applyProtection="1">
      <alignment horizontal="left"/>
    </xf>
    <xf numFmtId="0" fontId="79" fillId="2" borderId="6" xfId="0" applyFont="1" applyFill="1" applyBorder="1" applyAlignment="1">
      <alignment vertical="center"/>
    </xf>
    <xf numFmtId="0" fontId="77" fillId="2" borderId="6" xfId="0" applyFont="1" applyFill="1" applyBorder="1" applyAlignment="1">
      <alignment vertical="center" wrapText="1" readingOrder="1"/>
    </xf>
    <xf numFmtId="0" fontId="80" fillId="2" borderId="6" xfId="0" applyFont="1" applyFill="1" applyBorder="1" applyAlignment="1">
      <alignment horizontal="center" vertical="center"/>
    </xf>
    <xf numFmtId="0" fontId="78" fillId="2" borderId="6" xfId="0" applyFont="1" applyFill="1" applyBorder="1" applyAlignment="1">
      <alignment horizontal="center" vertical="center"/>
    </xf>
    <xf numFmtId="0" fontId="78" fillId="2" borderId="6" xfId="0" applyFont="1" applyFill="1" applyBorder="1" applyAlignment="1">
      <alignment vertical="center"/>
    </xf>
    <xf numFmtId="166" fontId="78" fillId="2" borderId="6" xfId="0" applyNumberFormat="1" applyFont="1" applyFill="1" applyBorder="1" applyAlignment="1">
      <alignment horizontal="left" vertical="center" wrapText="1"/>
    </xf>
    <xf numFmtId="0" fontId="81" fillId="36" borderId="6" xfId="0" applyFont="1" applyFill="1" applyBorder="1" applyAlignment="1">
      <alignment vertical="center"/>
    </xf>
    <xf numFmtId="173" fontId="78" fillId="2" borderId="6" xfId="0" applyNumberFormat="1" applyFont="1" applyFill="1" applyBorder="1" applyAlignment="1">
      <alignment horizontal="center" vertical="center"/>
    </xf>
    <xf numFmtId="173" fontId="77" fillId="2" borderId="6" xfId="0" applyNumberFormat="1" applyFont="1" applyFill="1" applyBorder="1" applyAlignment="1">
      <alignment horizontal="center" vertical="center"/>
    </xf>
    <xf numFmtId="0" fontId="82" fillId="2" borderId="6" xfId="0" applyFont="1" applyFill="1" applyBorder="1" applyAlignment="1">
      <alignment horizontal="center" vertical="center"/>
    </xf>
    <xf numFmtId="0" fontId="82" fillId="2" borderId="6" xfId="0" applyFont="1" applyFill="1" applyBorder="1" applyAlignment="1">
      <alignment vertical="center"/>
    </xf>
    <xf numFmtId="166" fontId="82" fillId="2" borderId="6" xfId="0" applyNumberFormat="1" applyFont="1" applyFill="1" applyBorder="1" applyAlignment="1">
      <alignment horizontal="left" vertical="center" wrapText="1"/>
    </xf>
    <xf numFmtId="173" fontId="82" fillId="2" borderId="6" xfId="0" applyNumberFormat="1" applyFont="1" applyFill="1" applyBorder="1" applyAlignment="1">
      <alignment horizontal="center" vertical="center"/>
    </xf>
    <xf numFmtId="0" fontId="83" fillId="2" borderId="6" xfId="0" applyFont="1" applyFill="1" applyBorder="1" applyAlignment="1">
      <alignment vertical="center"/>
    </xf>
    <xf numFmtId="0" fontId="84" fillId="2" borderId="6" xfId="0" applyFont="1" applyFill="1" applyBorder="1" applyAlignment="1">
      <alignment horizontal="center" vertical="center"/>
    </xf>
    <xf numFmtId="0" fontId="84" fillId="2" borderId="6" xfId="0" applyFont="1" applyFill="1" applyBorder="1" applyAlignment="1">
      <alignment vertical="center"/>
    </xf>
    <xf numFmtId="166" fontId="84" fillId="2" borderId="6" xfId="0" applyNumberFormat="1" applyFont="1" applyFill="1" applyBorder="1" applyAlignment="1">
      <alignment horizontal="left" vertical="center" wrapText="1"/>
    </xf>
    <xf numFmtId="0" fontId="85" fillId="2" borderId="6" xfId="0" applyFont="1" applyFill="1" applyBorder="1" applyAlignment="1">
      <alignment vertical="center"/>
    </xf>
    <xf numFmtId="0" fontId="86" fillId="2" borderId="6" xfId="0" applyFont="1" applyFill="1" applyBorder="1" applyAlignment="1">
      <alignment horizontal="left" vertical="center"/>
    </xf>
    <xf numFmtId="173" fontId="84" fillId="2" borderId="6" xfId="0" applyNumberFormat="1" applyFont="1" applyFill="1" applyBorder="1" applyAlignment="1">
      <alignment horizontal="center" vertical="center"/>
    </xf>
    <xf numFmtId="0" fontId="81" fillId="36" borderId="6" xfId="0" applyFont="1" applyFill="1" applyBorder="1" applyAlignment="1">
      <alignment horizontal="center" vertical="center"/>
    </xf>
    <xf numFmtId="0" fontId="87" fillId="2" borderId="6" xfId="0" applyFont="1" applyFill="1" applyBorder="1" applyAlignment="1">
      <alignment vertical="center"/>
    </xf>
    <xf numFmtId="0" fontId="88" fillId="2" borderId="6" xfId="0" applyFont="1" applyFill="1" applyBorder="1" applyAlignment="1">
      <alignment vertical="center"/>
    </xf>
    <xf numFmtId="0" fontId="89" fillId="2" borderId="6" xfId="0" applyFont="1" applyFill="1" applyBorder="1" applyAlignment="1">
      <alignment horizontal="center" vertical="center"/>
    </xf>
    <xf numFmtId="0" fontId="81" fillId="36" borderId="6" xfId="0" applyFont="1" applyFill="1" applyBorder="1" applyAlignment="1">
      <alignment horizontal="left" vertical="center"/>
    </xf>
    <xf numFmtId="165" fontId="90" fillId="0" borderId="6" xfId="1" applyNumberFormat="1" applyFont="1" applyBorder="1" applyProtection="1"/>
    <xf numFmtId="0" fontId="91" fillId="36" borderId="6" xfId="0" applyFont="1" applyFill="1" applyBorder="1" applyAlignment="1">
      <alignment horizontal="left" vertical="center"/>
    </xf>
    <xf numFmtId="0" fontId="81" fillId="58" borderId="6" xfId="0" applyFont="1" applyFill="1" applyBorder="1" applyAlignment="1">
      <alignment horizontal="left" vertical="center"/>
    </xf>
    <xf numFmtId="0" fontId="81" fillId="58" borderId="6" xfId="0" applyFont="1" applyFill="1" applyBorder="1" applyAlignment="1">
      <alignment horizontal="center" vertical="center"/>
    </xf>
    <xf numFmtId="165" fontId="42" fillId="0" borderId="6" xfId="1" applyNumberFormat="1" applyFont="1" applyBorder="1" applyProtection="1"/>
    <xf numFmtId="166" fontId="6" fillId="0" borderId="6" xfId="0" applyNumberFormat="1" applyFont="1" applyBorder="1" applyAlignment="1">
      <alignment horizontal="left" wrapText="1"/>
    </xf>
    <xf numFmtId="166" fontId="78" fillId="0" borderId="6" xfId="0" applyNumberFormat="1" applyFont="1" applyBorder="1" applyAlignment="1">
      <alignment horizontal="left" wrapText="1"/>
    </xf>
    <xf numFmtId="165" fontId="92" fillId="0" borderId="6" xfId="1" applyNumberFormat="1" applyFont="1" applyBorder="1" applyProtection="1"/>
    <xf numFmtId="0" fontId="78" fillId="0" borderId="6" xfId="0" applyFont="1" applyBorder="1"/>
    <xf numFmtId="165" fontId="90" fillId="0" borderId="6" xfId="1" applyNumberFormat="1" applyFont="1" applyBorder="1"/>
    <xf numFmtId="165" fontId="42" fillId="0" borderId="6" xfId="1" applyNumberFormat="1" applyFont="1" applyBorder="1"/>
    <xf numFmtId="0" fontId="6" fillId="0" borderId="6" xfId="0" applyFont="1" applyBorder="1"/>
    <xf numFmtId="0" fontId="81" fillId="2" borderId="6" xfId="0" applyFont="1" applyFill="1" applyBorder="1" applyAlignment="1">
      <alignment vertical="center"/>
    </xf>
    <xf numFmtId="0" fontId="93" fillId="2" borderId="6" xfId="0" applyFont="1" applyFill="1" applyBorder="1" applyAlignment="1">
      <alignment vertical="center"/>
    </xf>
    <xf numFmtId="165" fontId="94" fillId="0" borderId="6" xfId="1" applyNumberFormat="1" applyFont="1" applyBorder="1"/>
    <xf numFmtId="3" fontId="94" fillId="0" borderId="6" xfId="0" applyNumberFormat="1" applyFont="1" applyBorder="1"/>
    <xf numFmtId="165" fontId="63" fillId="0" borderId="6" xfId="1" applyNumberFormat="1" applyFont="1" applyBorder="1"/>
    <xf numFmtId="3" fontId="42" fillId="11" borderId="6" xfId="1" applyNumberFormat="1" applyFont="1" applyFill="1" applyBorder="1"/>
    <xf numFmtId="3" fontId="95" fillId="0" borderId="6" xfId="0" applyNumberFormat="1" applyFont="1" applyBorder="1"/>
    <xf numFmtId="0" fontId="41" fillId="11" borderId="6" xfId="0" applyFont="1" applyFill="1" applyBorder="1" applyAlignment="1">
      <alignment horizontal="left" vertical="center"/>
    </xf>
    <xf numFmtId="0" fontId="96" fillId="2" borderId="6" xfId="0" applyFont="1" applyFill="1" applyBorder="1" applyAlignment="1">
      <alignment horizontal="center" vertical="center"/>
    </xf>
    <xf numFmtId="0" fontId="96" fillId="11" borderId="6" xfId="0" applyFont="1" applyFill="1" applyBorder="1" applyAlignment="1">
      <alignment horizontal="left" vertical="center"/>
    </xf>
    <xf numFmtId="3" fontId="42" fillId="0" borderId="6" xfId="0" applyNumberFormat="1" applyFont="1" applyBorder="1"/>
    <xf numFmtId="165" fontId="26" fillId="11" borderId="6" xfId="1" applyNumberFormat="1" applyFill="1" applyBorder="1"/>
    <xf numFmtId="3" fontId="26" fillId="0" borderId="0" xfId="0" applyNumberFormat="1" applyFont="1"/>
    <xf numFmtId="0" fontId="3" fillId="59" borderId="0" xfId="0" applyFont="1" applyFill="1" applyAlignment="1">
      <alignment horizontal="center"/>
    </xf>
    <xf numFmtId="0" fontId="4" fillId="59" borderId="0" xfId="0" applyFont="1" applyFill="1" applyAlignment="1">
      <alignment horizontal="center"/>
    </xf>
    <xf numFmtId="0" fontId="4" fillId="59" borderId="0" xfId="0" applyFont="1" applyFill="1"/>
    <xf numFmtId="0" fontId="5" fillId="59" borderId="0" xfId="0" applyFont="1" applyFill="1"/>
    <xf numFmtId="0" fontId="21" fillId="59" borderId="0" xfId="0" applyFont="1" applyFill="1" applyAlignment="1">
      <alignment horizontal="center"/>
    </xf>
    <xf numFmtId="0" fontId="7" fillId="59" borderId="0" xfId="0" applyFont="1" applyFill="1"/>
    <xf numFmtId="0" fontId="97" fillId="3" borderId="1" xfId="3" applyFont="1" applyFill="1" applyBorder="1" applyAlignment="1">
      <alignment vertical="center"/>
    </xf>
    <xf numFmtId="0" fontId="98" fillId="59" borderId="2" xfId="3" applyFont="1" applyFill="1" applyBorder="1" applyAlignment="1">
      <alignment vertical="center"/>
    </xf>
    <xf numFmtId="0" fontId="28" fillId="4" borderId="35" xfId="0" applyFont="1" applyFill="1" applyBorder="1" applyAlignment="1">
      <alignment vertical="center" wrapText="1"/>
    </xf>
    <xf numFmtId="164" fontId="16" fillId="4" borderId="35" xfId="1" applyFont="1" applyFill="1" applyBorder="1" applyAlignment="1" applyProtection="1">
      <alignment vertical="center"/>
    </xf>
    <xf numFmtId="0" fontId="2" fillId="59" borderId="0" xfId="0" applyFont="1" applyFill="1" applyAlignment="1">
      <alignment vertical="center"/>
    </xf>
    <xf numFmtId="0" fontId="6" fillId="59" borderId="0" xfId="0" applyFont="1" applyFill="1"/>
    <xf numFmtId="0" fontId="2" fillId="59" borderId="0" xfId="0" applyFont="1" applyFill="1"/>
    <xf numFmtId="0" fontId="16" fillId="13" borderId="6" xfId="0" applyFont="1" applyFill="1" applyBorder="1"/>
    <xf numFmtId="3" fontId="6" fillId="0" borderId="25" xfId="0" applyNumberFormat="1" applyFont="1" applyBorder="1" applyAlignment="1">
      <alignment horizontal="right"/>
    </xf>
    <xf numFmtId="3" fontId="3" fillId="0" borderId="68" xfId="0" applyNumberFormat="1" applyFont="1" applyBorder="1" applyAlignment="1">
      <alignment horizontal="right"/>
    </xf>
    <xf numFmtId="3" fontId="28" fillId="5" borderId="69" xfId="0" applyNumberFormat="1" applyFont="1" applyFill="1" applyBorder="1" applyAlignment="1">
      <alignment vertical="center" wrapText="1"/>
    </xf>
    <xf numFmtId="165" fontId="28" fillId="5" borderId="36" xfId="0" applyNumberFormat="1" applyFont="1" applyFill="1" applyBorder="1" applyAlignment="1">
      <alignment vertical="center" wrapText="1"/>
    </xf>
    <xf numFmtId="3" fontId="99" fillId="6" borderId="36" xfId="0" applyNumberFormat="1" applyFont="1" applyFill="1" applyBorder="1" applyAlignment="1">
      <alignment vertical="center"/>
    </xf>
    <xf numFmtId="165" fontId="16" fillId="5" borderId="36" xfId="0" applyNumberFormat="1" applyFont="1" applyFill="1" applyBorder="1" applyAlignment="1">
      <alignment horizontal="center" vertical="center"/>
    </xf>
    <xf numFmtId="165" fontId="31" fillId="5" borderId="36" xfId="0" applyNumberFormat="1" applyFont="1" applyFill="1" applyBorder="1" applyAlignment="1">
      <alignment horizontal="center" vertical="center"/>
    </xf>
    <xf numFmtId="0" fontId="3" fillId="59" borderId="0" xfId="0" applyFont="1" applyFill="1"/>
    <xf numFmtId="3" fontId="3" fillId="59" borderId="0" xfId="0" applyNumberFormat="1" applyFont="1" applyFill="1" applyAlignment="1">
      <alignment horizontal="center"/>
    </xf>
    <xf numFmtId="3" fontId="3" fillId="59" borderId="0" xfId="0" applyNumberFormat="1" applyFont="1" applyFill="1"/>
    <xf numFmtId="165" fontId="3" fillId="59" borderId="0" xfId="1" applyNumberFormat="1" applyFont="1" applyFill="1" applyBorder="1" applyProtection="1"/>
    <xf numFmtId="165" fontId="3" fillId="59" borderId="0" xfId="0" applyNumberFormat="1" applyFont="1" applyFill="1"/>
    <xf numFmtId="164" fontId="13" fillId="59" borderId="5" xfId="1" applyFont="1" applyFill="1" applyBorder="1" applyAlignment="1" applyProtection="1">
      <alignment horizontal="left"/>
    </xf>
    <xf numFmtId="165" fontId="3" fillId="59" borderId="5" xfId="1" applyNumberFormat="1" applyFont="1" applyFill="1" applyBorder="1" applyProtection="1"/>
    <xf numFmtId="3" fontId="3" fillId="59" borderId="5" xfId="0" applyNumberFormat="1" applyFont="1" applyFill="1" applyBorder="1"/>
    <xf numFmtId="0" fontId="7" fillId="59" borderId="9" xfId="0" applyFont="1" applyFill="1" applyBorder="1"/>
    <xf numFmtId="0" fontId="13" fillId="59" borderId="5" xfId="0" applyFont="1" applyFill="1" applyBorder="1" applyAlignment="1">
      <alignment horizontal="left"/>
    </xf>
    <xf numFmtId="0" fontId="3" fillId="59" borderId="5" xfId="0" applyFont="1" applyFill="1" applyBorder="1"/>
    <xf numFmtId="0" fontId="3" fillId="59" borderId="35" xfId="0" applyFont="1" applyFill="1" applyBorder="1"/>
    <xf numFmtId="0" fontId="15" fillId="59" borderId="0" xfId="0" applyFont="1" applyFill="1"/>
    <xf numFmtId="165" fontId="6" fillId="59" borderId="0" xfId="0" applyNumberFormat="1" applyFont="1" applyFill="1"/>
    <xf numFmtId="0" fontId="3" fillId="0" borderId="6" xfId="0" applyFont="1" applyBorder="1"/>
    <xf numFmtId="3" fontId="2" fillId="0" borderId="68" xfId="0" applyNumberFormat="1" applyFont="1" applyBorder="1" applyAlignment="1">
      <alignment horizontal="right"/>
    </xf>
    <xf numFmtId="0" fontId="16" fillId="7" borderId="6" xfId="0" applyFont="1" applyFill="1" applyBorder="1"/>
    <xf numFmtId="3" fontId="17" fillId="8" borderId="25" xfId="0" applyNumberFormat="1" applyFont="1" applyFill="1" applyBorder="1" applyAlignment="1">
      <alignment horizontal="right"/>
    </xf>
    <xf numFmtId="3" fontId="13" fillId="0" borderId="68" xfId="0" applyNumberFormat="1" applyFont="1" applyBorder="1" applyAlignment="1">
      <alignment horizontal="right"/>
    </xf>
    <xf numFmtId="164" fontId="9" fillId="59" borderId="0" xfId="1" applyFont="1" applyFill="1" applyBorder="1" applyAlignment="1" applyProtection="1">
      <alignment horizontal="center"/>
    </xf>
    <xf numFmtId="165" fontId="6" fillId="59" borderId="0" xfId="1" applyNumberFormat="1" applyFont="1" applyFill="1" applyBorder="1" applyAlignment="1" applyProtection="1">
      <alignment horizontal="center"/>
    </xf>
    <xf numFmtId="0" fontId="7" fillId="59" borderId="0" xfId="0" applyFont="1" applyFill="1" applyAlignment="1">
      <alignment horizontal="center"/>
    </xf>
    <xf numFmtId="0" fontId="6" fillId="59" borderId="0" xfId="0" applyFont="1" applyFill="1" applyAlignment="1">
      <alignment horizontal="center"/>
    </xf>
    <xf numFmtId="0" fontId="8" fillId="4" borderId="10" xfId="0" applyFont="1" applyFill="1" applyBorder="1" applyAlignment="1">
      <alignment wrapText="1"/>
    </xf>
    <xf numFmtId="0" fontId="14" fillId="59" borderId="0" xfId="0" applyFont="1" applyFill="1"/>
    <xf numFmtId="3" fontId="6" fillId="59" borderId="0" xfId="0" applyNumberFormat="1" applyFont="1" applyFill="1" applyAlignment="1">
      <alignment horizontal="right"/>
    </xf>
    <xf numFmtId="3" fontId="2" fillId="59" borderId="0" xfId="0" applyNumberFormat="1" applyFont="1" applyFill="1" applyAlignment="1">
      <alignment horizontal="right"/>
    </xf>
    <xf numFmtId="0" fontId="3" fillId="2" borderId="5" xfId="0" applyFont="1" applyFill="1" applyBorder="1" applyAlignment="1">
      <alignment wrapText="1"/>
    </xf>
    <xf numFmtId="0" fontId="7" fillId="22" borderId="70" xfId="0" applyFont="1" applyFill="1" applyBorder="1" applyAlignment="1">
      <alignment horizontal="center" vertical="center"/>
    </xf>
    <xf numFmtId="0" fontId="7" fillId="9" borderId="28" xfId="0" applyFont="1" applyFill="1" applyBorder="1"/>
    <xf numFmtId="0" fontId="7" fillId="26" borderId="28" xfId="0" applyFont="1" applyFill="1" applyBorder="1"/>
    <xf numFmtId="14" fontId="7" fillId="0" borderId="28" xfId="0" applyNumberFormat="1" applyFont="1" applyBorder="1"/>
    <xf numFmtId="14" fontId="7" fillId="0" borderId="0" xfId="0" applyNumberFormat="1" applyFont="1"/>
    <xf numFmtId="0" fontId="7" fillId="9" borderId="28" xfId="0" applyFont="1" applyFill="1" applyBorder="1" applyAlignment="1">
      <alignment horizontal="center"/>
    </xf>
    <xf numFmtId="0" fontId="5" fillId="9" borderId="0" xfId="0" applyFont="1" applyFill="1" applyAlignment="1">
      <alignment horizontal="center" vertical="center"/>
    </xf>
    <xf numFmtId="0" fontId="7" fillId="64" borderId="28" xfId="0" applyFont="1" applyFill="1" applyBorder="1"/>
    <xf numFmtId="0" fontId="7" fillId="65" borderId="70" xfId="0" applyFont="1" applyFill="1" applyBorder="1" applyAlignment="1">
      <alignment horizontal="center" vertical="center"/>
    </xf>
    <xf numFmtId="0" fontId="7" fillId="50" borderId="28" xfId="0" applyFont="1" applyFill="1" applyBorder="1"/>
    <xf numFmtId="0" fontId="7" fillId="66" borderId="70" xfId="0" applyFont="1" applyFill="1" applyBorder="1" applyAlignment="1">
      <alignment horizontal="center" vertical="center"/>
    </xf>
    <xf numFmtId="0" fontId="7" fillId="26" borderId="28" xfId="0" applyFont="1" applyFill="1" applyBorder="1" applyAlignment="1">
      <alignment horizontal="center"/>
    </xf>
    <xf numFmtId="0" fontId="44" fillId="9" borderId="28" xfId="0" applyFont="1" applyFill="1" applyBorder="1"/>
    <xf numFmtId="0" fontId="7" fillId="67" borderId="28" xfId="0" applyFont="1" applyFill="1" applyBorder="1"/>
    <xf numFmtId="3" fontId="7" fillId="22" borderId="70" xfId="0" applyNumberFormat="1" applyFont="1" applyFill="1" applyBorder="1" applyAlignment="1">
      <alignment horizontal="center" vertical="center"/>
    </xf>
    <xf numFmtId="14" fontId="7" fillId="22" borderId="70" xfId="0" applyNumberFormat="1" applyFont="1" applyFill="1" applyBorder="1" applyAlignment="1">
      <alignment horizontal="center" vertical="center"/>
    </xf>
    <xf numFmtId="0" fontId="104" fillId="67" borderId="28" xfId="0" applyFont="1" applyFill="1" applyBorder="1"/>
    <xf numFmtId="0" fontId="7" fillId="68" borderId="28" xfId="0" applyFont="1" applyFill="1" applyBorder="1"/>
    <xf numFmtId="0" fontId="105" fillId="69" borderId="71" xfId="0" applyFont="1" applyFill="1" applyBorder="1"/>
    <xf numFmtId="0" fontId="105" fillId="61" borderId="71" xfId="0" applyFont="1" applyFill="1" applyBorder="1"/>
    <xf numFmtId="0" fontId="106" fillId="69" borderId="71" xfId="0" applyFont="1" applyFill="1" applyBorder="1"/>
    <xf numFmtId="0" fontId="107" fillId="69" borderId="5" xfId="0" applyFont="1" applyFill="1" applyBorder="1" applyAlignment="1">
      <alignment vertical="center"/>
    </xf>
    <xf numFmtId="0" fontId="105" fillId="69" borderId="5" xfId="0" applyFont="1" applyFill="1" applyBorder="1" applyAlignment="1">
      <alignment vertical="center"/>
    </xf>
    <xf numFmtId="0" fontId="10" fillId="26" borderId="0" xfId="0" applyFont="1" applyFill="1" applyAlignment="1">
      <alignment vertical="center"/>
    </xf>
    <xf numFmtId="0" fontId="105" fillId="69" borderId="71" xfId="0" applyFont="1" applyFill="1" applyBorder="1" applyAlignment="1">
      <alignment vertical="center"/>
    </xf>
    <xf numFmtId="0" fontId="107" fillId="0" borderId="5" xfId="0" applyFont="1" applyBorder="1" applyAlignment="1">
      <alignment vertical="center"/>
    </xf>
    <xf numFmtId="0" fontId="107" fillId="0" borderId="0" xfId="0" applyFont="1" applyAlignment="1">
      <alignment vertical="center"/>
    </xf>
    <xf numFmtId="0" fontId="0" fillId="74" borderId="8" xfId="0" applyFill="1" applyBorder="1"/>
    <xf numFmtId="0" fontId="0" fillId="74" borderId="0" xfId="0" applyFill="1"/>
    <xf numFmtId="0" fontId="35" fillId="74" borderId="8" xfId="0" applyFont="1" applyFill="1" applyBorder="1"/>
    <xf numFmtId="0" fontId="35" fillId="74" borderId="0" xfId="0" applyFont="1" applyFill="1"/>
    <xf numFmtId="0" fontId="35" fillId="74" borderId="7" xfId="0" applyFont="1" applyFill="1" applyBorder="1"/>
    <xf numFmtId="0" fontId="0" fillId="74" borderId="73" xfId="0" applyFill="1" applyBorder="1"/>
    <xf numFmtId="0" fontId="0" fillId="74" borderId="74" xfId="0" applyFill="1" applyBorder="1"/>
    <xf numFmtId="0" fontId="0" fillId="74" borderId="75" xfId="0" applyFill="1" applyBorder="1"/>
    <xf numFmtId="0" fontId="35" fillId="74" borderId="76" xfId="0" applyFont="1" applyFill="1" applyBorder="1"/>
    <xf numFmtId="0" fontId="35" fillId="74" borderId="45" xfId="0" applyFont="1" applyFill="1" applyBorder="1"/>
    <xf numFmtId="0" fontId="35" fillId="74" borderId="36" xfId="0" applyFont="1" applyFill="1" applyBorder="1"/>
    <xf numFmtId="0" fontId="35" fillId="74" borderId="69" xfId="0" applyFont="1" applyFill="1" applyBorder="1"/>
    <xf numFmtId="0" fontId="35" fillId="74" borderId="12" xfId="0" applyFont="1" applyFill="1" applyBorder="1"/>
    <xf numFmtId="0" fontId="35" fillId="74" borderId="72" xfId="0" applyFont="1" applyFill="1" applyBorder="1"/>
    <xf numFmtId="0" fontId="74" fillId="9" borderId="6" xfId="0" applyFont="1" applyFill="1" applyBorder="1" applyAlignment="1">
      <alignment horizontal="center" vertical="center"/>
    </xf>
    <xf numFmtId="0" fontId="74" fillId="2" borderId="6" xfId="0" applyFont="1" applyFill="1" applyBorder="1" applyAlignment="1">
      <alignment horizontal="center" vertical="center"/>
    </xf>
    <xf numFmtId="165" fontId="52" fillId="25" borderId="80" xfId="0" applyNumberFormat="1" applyFont="1" applyFill="1" applyBorder="1"/>
    <xf numFmtId="164" fontId="58" fillId="3" borderId="0" xfId="1" applyFont="1" applyFill="1" applyBorder="1" applyAlignment="1" applyProtection="1">
      <alignment horizontal="left"/>
    </xf>
    <xf numFmtId="14" fontId="20" fillId="3" borderId="0" xfId="0" applyNumberFormat="1" applyFont="1" applyFill="1"/>
    <xf numFmtId="0" fontId="20" fillId="3" borderId="83" xfId="0" applyFont="1" applyFill="1" applyBorder="1"/>
    <xf numFmtId="0" fontId="117" fillId="0" borderId="0" xfId="0" applyFont="1" applyAlignment="1">
      <alignment vertical="center" wrapText="1"/>
    </xf>
    <xf numFmtId="14" fontId="118" fillId="25" borderId="0" xfId="0" applyNumberFormat="1" applyFont="1" applyFill="1" applyAlignment="1">
      <alignment horizontal="center"/>
    </xf>
    <xf numFmtId="14" fontId="18" fillId="3" borderId="0" xfId="0" applyNumberFormat="1" applyFont="1" applyFill="1" applyAlignment="1">
      <alignment horizontal="center"/>
    </xf>
    <xf numFmtId="0" fontId="43" fillId="3" borderId="0" xfId="0" applyFont="1" applyFill="1" applyAlignment="1">
      <alignment horizontal="center"/>
    </xf>
    <xf numFmtId="0" fontId="26" fillId="0" borderId="0" xfId="0" applyFont="1"/>
    <xf numFmtId="0" fontId="39" fillId="38" borderId="0" xfId="0" applyFont="1" applyFill="1"/>
    <xf numFmtId="165" fontId="70" fillId="3" borderId="84" xfId="1" applyNumberFormat="1" applyFont="1" applyFill="1" applyBorder="1" applyAlignment="1" applyProtection="1">
      <alignment horizontal="center"/>
    </xf>
    <xf numFmtId="165" fontId="11" fillId="25" borderId="0" xfId="0" applyNumberFormat="1" applyFont="1" applyFill="1"/>
    <xf numFmtId="0" fontId="12" fillId="3" borderId="0" xfId="0" applyFont="1" applyFill="1"/>
    <xf numFmtId="0" fontId="119" fillId="0" borderId="0" xfId="3" applyFont="1"/>
    <xf numFmtId="0" fontId="40" fillId="50" borderId="8" xfId="0" applyFont="1" applyFill="1" applyBorder="1" applyAlignment="1">
      <alignment horizontal="center" wrapText="1"/>
    </xf>
    <xf numFmtId="0" fontId="5" fillId="0" borderId="13" xfId="0" applyFont="1" applyBorder="1"/>
    <xf numFmtId="0" fontId="5" fillId="0" borderId="17" xfId="0" applyFont="1" applyBorder="1"/>
    <xf numFmtId="0" fontId="5" fillId="0" borderId="4" xfId="0" applyFont="1" applyBorder="1"/>
    <xf numFmtId="3" fontId="6" fillId="0" borderId="15" xfId="0" applyNumberFormat="1" applyFont="1" applyBorder="1" applyAlignment="1">
      <alignment horizontal="right"/>
    </xf>
    <xf numFmtId="0" fontId="2" fillId="0" borderId="5" xfId="0" applyFont="1" applyBorder="1"/>
    <xf numFmtId="0" fontId="124" fillId="0" borderId="0" xfId="0" applyFont="1" applyAlignment="1">
      <alignment horizontal="left" vertical="center"/>
    </xf>
    <xf numFmtId="3" fontId="2" fillId="9" borderId="0" xfId="0" applyNumberFormat="1" applyFont="1" applyFill="1" applyAlignment="1">
      <alignment horizontal="right"/>
    </xf>
    <xf numFmtId="0" fontId="105" fillId="69" borderId="0" xfId="0" applyFont="1" applyFill="1" applyAlignment="1">
      <alignment vertical="center"/>
    </xf>
    <xf numFmtId="165" fontId="25" fillId="0" borderId="24" xfId="1" applyNumberFormat="1" applyFont="1" applyBorder="1"/>
    <xf numFmtId="165" fontId="23" fillId="4" borderId="26" xfId="1" applyNumberFormat="1" applyFont="1" applyFill="1" applyBorder="1" applyAlignment="1" applyProtection="1">
      <alignment horizontal="center"/>
    </xf>
    <xf numFmtId="3" fontId="23" fillId="4" borderId="22" xfId="0" applyNumberFormat="1" applyFont="1" applyFill="1" applyBorder="1" applyAlignment="1">
      <alignment horizontal="center" wrapText="1"/>
    </xf>
    <xf numFmtId="165" fontId="23" fillId="4" borderId="5" xfId="0" applyNumberFormat="1" applyFont="1" applyFill="1" applyBorder="1" applyAlignment="1">
      <alignment horizontal="center"/>
    </xf>
    <xf numFmtId="165" fontId="23" fillId="4" borderId="0" xfId="0" applyNumberFormat="1" applyFont="1" applyFill="1" applyAlignment="1">
      <alignment horizontal="center"/>
    </xf>
    <xf numFmtId="0" fontId="23" fillId="4" borderId="0" xfId="0" applyFont="1" applyFill="1" applyAlignment="1">
      <alignment horizontal="center" vertical="center" wrapText="1"/>
    </xf>
    <xf numFmtId="0" fontId="24" fillId="4" borderId="17" xfId="0" applyFont="1" applyFill="1" applyBorder="1" applyAlignment="1">
      <alignment horizontal="right" wrapText="1"/>
    </xf>
    <xf numFmtId="0" fontId="24" fillId="4" borderId="26" xfId="0" applyFont="1" applyFill="1" applyBorder="1" applyAlignment="1">
      <alignment horizontal="right" wrapText="1"/>
    </xf>
    <xf numFmtId="0" fontId="24" fillId="4" borderId="5" xfId="0" applyFont="1" applyFill="1" applyBorder="1" applyAlignment="1">
      <alignment wrapText="1"/>
    </xf>
    <xf numFmtId="3" fontId="24" fillId="4" borderId="5" xfId="0" applyNumberFormat="1" applyFont="1" applyFill="1" applyBorder="1" applyAlignment="1">
      <alignment horizontal="center" wrapText="1"/>
    </xf>
    <xf numFmtId="165" fontId="24" fillId="4" borderId="5" xfId="0" applyNumberFormat="1" applyFont="1" applyFill="1" applyBorder="1" applyAlignment="1">
      <alignment wrapText="1"/>
    </xf>
    <xf numFmtId="0" fontId="23" fillId="3" borderId="22" xfId="3" applyFont="1" applyFill="1" applyBorder="1" applyAlignment="1">
      <alignment horizontal="center" vertical="center"/>
    </xf>
    <xf numFmtId="0" fontId="23" fillId="0" borderId="0" xfId="0" applyFont="1"/>
    <xf numFmtId="165" fontId="23" fillId="0" borderId="0" xfId="0" applyNumberFormat="1" applyFont="1"/>
    <xf numFmtId="0" fontId="23" fillId="21" borderId="5" xfId="0" applyFont="1" applyFill="1" applyBorder="1" applyAlignment="1">
      <alignment horizontal="center"/>
    </xf>
    <xf numFmtId="0" fontId="23" fillId="0" borderId="0" xfId="0" applyFont="1" applyAlignment="1">
      <alignment horizontal="center"/>
    </xf>
    <xf numFmtId="3" fontId="23" fillId="0" borderId="0" xfId="0" applyNumberFormat="1" applyFont="1" applyAlignment="1">
      <alignment horizontal="center"/>
    </xf>
    <xf numFmtId="165" fontId="23" fillId="0" borderId="0" xfId="1" applyNumberFormat="1" applyFont="1"/>
    <xf numFmtId="43" fontId="23" fillId="0" borderId="0" xfId="0" applyNumberFormat="1" applyFont="1"/>
    <xf numFmtId="165" fontId="25" fillId="0" borderId="5" xfId="1" applyNumberFormat="1" applyFont="1" applyBorder="1"/>
    <xf numFmtId="0" fontId="25" fillId="0" borderId="5" xfId="0" applyFont="1" applyBorder="1"/>
    <xf numFmtId="0" fontId="34" fillId="4" borderId="1" xfId="0" applyFont="1" applyFill="1" applyBorder="1" applyAlignment="1">
      <alignment vertical="center" wrapText="1"/>
    </xf>
    <xf numFmtId="3" fontId="25" fillId="0" borderId="68" xfId="0" applyNumberFormat="1" applyFont="1" applyBorder="1" applyAlignment="1">
      <alignment horizontal="right"/>
    </xf>
    <xf numFmtId="0" fontId="23" fillId="8" borderId="68" xfId="0" applyFont="1" applyFill="1" applyBorder="1"/>
    <xf numFmtId="3" fontId="25" fillId="0" borderId="3" xfId="0" applyNumberFormat="1" applyFont="1" applyBorder="1" applyAlignment="1">
      <alignment horizontal="right"/>
    </xf>
    <xf numFmtId="3" fontId="7" fillId="59" borderId="0" xfId="0" applyNumberFormat="1" applyFont="1" applyFill="1" applyAlignment="1">
      <alignment horizontal="right"/>
    </xf>
    <xf numFmtId="0" fontId="7" fillId="0" borderId="5" xfId="0" applyFont="1" applyBorder="1" applyAlignment="1">
      <alignment wrapText="1"/>
    </xf>
    <xf numFmtId="165" fontId="26" fillId="0" borderId="5" xfId="1" applyNumberFormat="1" applyBorder="1" applyProtection="1"/>
    <xf numFmtId="3" fontId="7" fillId="0" borderId="0" xfId="0" applyNumberFormat="1" applyFont="1" applyAlignment="1">
      <alignment horizontal="right"/>
    </xf>
    <xf numFmtId="0" fontId="126" fillId="2" borderId="6" xfId="0" applyFont="1" applyFill="1" applyBorder="1" applyAlignment="1">
      <alignment horizontal="center" vertical="center"/>
    </xf>
    <xf numFmtId="0" fontId="126" fillId="2" borderId="6" xfId="0" applyFont="1" applyFill="1" applyBorder="1" applyAlignment="1">
      <alignment horizontal="left" vertical="center"/>
    </xf>
    <xf numFmtId="165" fontId="127" fillId="0" borderId="6" xfId="1" applyNumberFormat="1" applyFont="1" applyBorder="1" applyAlignment="1" applyProtection="1">
      <alignment horizontal="left"/>
    </xf>
    <xf numFmtId="166" fontId="126" fillId="2" borderId="6" xfId="0" applyNumberFormat="1" applyFont="1" applyFill="1" applyBorder="1" applyAlignment="1">
      <alignment horizontal="left" vertical="center" wrapText="1"/>
    </xf>
    <xf numFmtId="0" fontId="128" fillId="2" borderId="6" xfId="0" applyFont="1" applyFill="1" applyBorder="1" applyAlignment="1">
      <alignment vertical="center"/>
    </xf>
    <xf numFmtId="0" fontId="126" fillId="2" borderId="6" xfId="0" applyFont="1" applyFill="1" applyBorder="1" applyAlignment="1">
      <alignment vertical="center"/>
    </xf>
    <xf numFmtId="14" fontId="126" fillId="2" borderId="6" xfId="0" applyNumberFormat="1" applyFont="1" applyFill="1" applyBorder="1" applyAlignment="1">
      <alignment horizontal="left" vertical="center"/>
    </xf>
    <xf numFmtId="0" fontId="129" fillId="2" borderId="6" xfId="0" applyFont="1" applyFill="1" applyBorder="1" applyAlignment="1">
      <alignment horizontal="center" vertical="center"/>
    </xf>
    <xf numFmtId="0" fontId="130" fillId="9" borderId="6" xfId="0" applyFont="1" applyFill="1" applyBorder="1" applyAlignment="1">
      <alignment horizontal="center" vertical="center"/>
    </xf>
    <xf numFmtId="167" fontId="5" fillId="10" borderId="6" xfId="0" applyNumberFormat="1" applyFont="1" applyFill="1" applyBorder="1" applyAlignment="1">
      <alignment horizontal="left" vertical="center"/>
    </xf>
    <xf numFmtId="167" fontId="5" fillId="11" borderId="6" xfId="0" applyNumberFormat="1" applyFont="1" applyFill="1" applyBorder="1" applyAlignment="1">
      <alignment vertical="center"/>
    </xf>
    <xf numFmtId="0" fontId="5" fillId="11" borderId="6" xfId="0" applyFont="1" applyFill="1" applyBorder="1" applyAlignment="1">
      <alignment horizontal="left" vertical="center"/>
    </xf>
    <xf numFmtId="167" fontId="5" fillId="9" borderId="6" xfId="0" applyNumberFormat="1" applyFont="1" applyFill="1" applyBorder="1" applyAlignment="1">
      <alignment horizontal="left" vertical="center"/>
    </xf>
    <xf numFmtId="167" fontId="40" fillId="12" borderId="6" xfId="0" applyNumberFormat="1" applyFont="1" applyFill="1" applyBorder="1" applyAlignment="1">
      <alignment horizontal="center" vertical="center"/>
    </xf>
    <xf numFmtId="165" fontId="30" fillId="11" borderId="78" xfId="1" applyNumberFormat="1" applyFont="1" applyFill="1" applyBorder="1"/>
    <xf numFmtId="165" fontId="5" fillId="11" borderId="6" xfId="0" applyNumberFormat="1" applyFont="1" applyFill="1" applyBorder="1" applyAlignment="1">
      <alignment horizontal="left" vertical="center"/>
    </xf>
    <xf numFmtId="0" fontId="5" fillId="0" borderId="0" xfId="0" applyFont="1" applyAlignment="1">
      <alignment vertical="center"/>
    </xf>
    <xf numFmtId="0" fontId="131" fillId="2" borderId="6" xfId="0" applyFont="1" applyFill="1" applyBorder="1" applyAlignment="1">
      <alignment horizontal="center" vertical="center"/>
    </xf>
    <xf numFmtId="165" fontId="30" fillId="11" borderId="6" xfId="1" applyNumberFormat="1" applyFont="1" applyFill="1" applyBorder="1"/>
    <xf numFmtId="14" fontId="129" fillId="2" borderId="6" xfId="0" applyNumberFormat="1" applyFont="1" applyFill="1" applyBorder="1" applyAlignment="1">
      <alignment horizontal="center" vertical="center"/>
    </xf>
    <xf numFmtId="0" fontId="5" fillId="24" borderId="0" xfId="0" applyFont="1" applyFill="1" applyAlignment="1">
      <alignment vertical="center"/>
    </xf>
    <xf numFmtId="0" fontId="5" fillId="24" borderId="0" xfId="0" applyFont="1" applyFill="1" applyAlignment="1">
      <alignment horizontal="center" vertical="center"/>
    </xf>
    <xf numFmtId="165" fontId="127" fillId="0" borderId="6" xfId="1" applyNumberFormat="1" applyFont="1" applyBorder="1" applyAlignment="1">
      <alignment horizontal="left"/>
    </xf>
    <xf numFmtId="0" fontId="127" fillId="36" borderId="6" xfId="0" applyFont="1" applyFill="1" applyBorder="1" applyAlignment="1">
      <alignment vertical="center"/>
    </xf>
    <xf numFmtId="0" fontId="129" fillId="2" borderId="6" xfId="0" applyFont="1" applyFill="1" applyBorder="1" applyAlignment="1">
      <alignment vertical="center"/>
    </xf>
    <xf numFmtId="165" fontId="5" fillId="0" borderId="6" xfId="1" applyNumberFormat="1" applyFont="1" applyBorder="1" applyAlignment="1" applyProtection="1">
      <alignment horizontal="left"/>
    </xf>
    <xf numFmtId="166" fontId="129" fillId="2" borderId="6" xfId="0" applyNumberFormat="1" applyFont="1" applyFill="1" applyBorder="1" applyAlignment="1">
      <alignment horizontal="left" vertical="center" wrapText="1"/>
    </xf>
    <xf numFmtId="0" fontId="132" fillId="2" borderId="6" xfId="0" applyFont="1" applyFill="1" applyBorder="1" applyAlignment="1">
      <alignment horizontal="center" vertical="center"/>
    </xf>
    <xf numFmtId="0" fontId="133" fillId="2" borderId="6" xfId="0" applyFont="1" applyFill="1" applyBorder="1" applyAlignment="1">
      <alignment vertical="center"/>
    </xf>
    <xf numFmtId="0" fontId="134" fillId="36" borderId="6" xfId="0" applyFont="1" applyFill="1" applyBorder="1" applyAlignment="1">
      <alignment vertical="center"/>
    </xf>
    <xf numFmtId="0" fontId="135" fillId="0" borderId="0" xfId="0" applyFont="1" applyAlignment="1">
      <alignment vertical="center"/>
    </xf>
    <xf numFmtId="165" fontId="135" fillId="0" borderId="6" xfId="1" applyNumberFormat="1" applyFont="1" applyBorder="1" applyAlignment="1" applyProtection="1">
      <alignment horizontal="left"/>
    </xf>
    <xf numFmtId="0" fontId="5" fillId="2" borderId="0" xfId="0" applyFont="1" applyFill="1" applyAlignment="1">
      <alignment vertical="center"/>
    </xf>
    <xf numFmtId="0" fontId="136" fillId="2" borderId="6" xfId="0" applyFont="1" applyFill="1" applyBorder="1" applyAlignment="1">
      <alignment horizontal="center" vertical="center"/>
    </xf>
    <xf numFmtId="0" fontId="137" fillId="2" borderId="6" xfId="0" applyFont="1" applyFill="1" applyBorder="1" applyAlignment="1">
      <alignment vertical="center"/>
    </xf>
    <xf numFmtId="166" fontId="137" fillId="2" borderId="6" xfId="0" applyNumberFormat="1" applyFont="1" applyFill="1" applyBorder="1" applyAlignment="1">
      <alignment horizontal="left" vertical="center" wrapText="1"/>
    </xf>
    <xf numFmtId="0" fontId="138" fillId="2" borderId="6" xfId="0" applyFont="1" applyFill="1" applyBorder="1" applyAlignment="1">
      <alignment vertical="center"/>
    </xf>
    <xf numFmtId="0" fontId="3" fillId="9" borderId="0" xfId="0" applyFont="1" applyFill="1" applyAlignment="1">
      <alignment horizontal="center"/>
    </xf>
    <xf numFmtId="0" fontId="5" fillId="9" borderId="0" xfId="0" applyFont="1" applyFill="1" applyAlignment="1">
      <alignment vertical="center"/>
    </xf>
    <xf numFmtId="165" fontId="5" fillId="9" borderId="0" xfId="0" applyNumberFormat="1" applyFont="1" applyFill="1" applyAlignment="1">
      <alignment vertical="center"/>
    </xf>
    <xf numFmtId="3" fontId="5" fillId="9" borderId="28" xfId="0" applyNumberFormat="1" applyFont="1" applyFill="1" applyBorder="1" applyAlignment="1">
      <alignment horizontal="center"/>
    </xf>
    <xf numFmtId="0" fontId="135" fillId="9" borderId="0" xfId="0" applyFont="1" applyFill="1" applyAlignment="1">
      <alignment vertical="center"/>
    </xf>
    <xf numFmtId="0" fontId="3" fillId="9" borderId="0" xfId="0" applyFont="1" applyFill="1" applyAlignment="1">
      <alignment vertical="center"/>
    </xf>
    <xf numFmtId="0" fontId="68" fillId="9" borderId="0" xfId="0" applyFont="1" applyFill="1" applyAlignment="1">
      <alignment vertical="center"/>
    </xf>
    <xf numFmtId="0" fontId="21" fillId="9" borderId="0" xfId="0" applyFont="1" applyFill="1" applyAlignment="1">
      <alignment horizontal="center"/>
    </xf>
    <xf numFmtId="0" fontId="6" fillId="9" borderId="0" xfId="0" applyFont="1" applyFill="1"/>
    <xf numFmtId="0" fontId="6" fillId="9" borderId="0" xfId="0" applyFont="1" applyFill="1" applyAlignment="1">
      <alignment horizontal="center"/>
    </xf>
    <xf numFmtId="0" fontId="139" fillId="9" borderId="0" xfId="3" applyFont="1" applyFill="1" applyAlignment="1">
      <alignment horizontal="center"/>
    </xf>
    <xf numFmtId="0" fontId="46" fillId="9" borderId="0" xfId="0" applyFont="1" applyFill="1" applyAlignment="1">
      <alignment vertical="center"/>
    </xf>
    <xf numFmtId="9" fontId="140" fillId="78" borderId="10" xfId="0" applyNumberFormat="1" applyFont="1" applyFill="1" applyBorder="1" applyAlignment="1">
      <alignment horizontal="center"/>
    </xf>
    <xf numFmtId="0" fontId="41" fillId="79" borderId="10" xfId="0" applyFont="1" applyFill="1" applyBorder="1" applyAlignment="1">
      <alignment horizontal="center"/>
    </xf>
    <xf numFmtId="0" fontId="6" fillId="79" borderId="10" xfId="0" applyFont="1" applyFill="1" applyBorder="1" applyAlignment="1">
      <alignment horizontal="center"/>
    </xf>
    <xf numFmtId="0" fontId="3" fillId="9" borderId="0" xfId="0" applyFont="1" applyFill="1" applyAlignment="1">
      <alignment horizontal="center" wrapText="1"/>
    </xf>
    <xf numFmtId="165" fontId="5" fillId="79" borderId="0" xfId="1" applyNumberFormat="1" applyFont="1" applyFill="1" applyBorder="1" applyAlignment="1" applyProtection="1">
      <alignment horizontal="center"/>
    </xf>
    <xf numFmtId="0" fontId="5" fillId="9" borderId="23" xfId="0" applyFont="1" applyFill="1" applyBorder="1" applyAlignment="1">
      <alignment horizontal="center"/>
    </xf>
    <xf numFmtId="0" fontId="22" fillId="9" borderId="0" xfId="0" applyFont="1" applyFill="1" applyAlignment="1">
      <alignment vertical="center"/>
    </xf>
    <xf numFmtId="165" fontId="22" fillId="9" borderId="0" xfId="1" applyNumberFormat="1" applyFont="1" applyFill="1" applyAlignment="1">
      <alignment horizontal="center"/>
    </xf>
    <xf numFmtId="0" fontId="5" fillId="9" borderId="10" xfId="0" applyFont="1" applyFill="1" applyBorder="1" applyAlignment="1">
      <alignment vertical="center"/>
    </xf>
    <xf numFmtId="165" fontId="5" fillId="9" borderId="10" xfId="1" applyNumberFormat="1" applyFont="1" applyFill="1" applyBorder="1"/>
    <xf numFmtId="169" fontId="5" fillId="31" borderId="61" xfId="1" applyNumberFormat="1" applyFont="1" applyFill="1" applyBorder="1" applyAlignment="1" applyProtection="1">
      <alignment horizontal="left" wrapText="1"/>
    </xf>
    <xf numFmtId="169" fontId="5" fillId="31" borderId="0" xfId="1" applyNumberFormat="1" applyFont="1" applyFill="1" applyBorder="1" applyAlignment="1" applyProtection="1">
      <alignment horizontal="left" wrapText="1"/>
    </xf>
    <xf numFmtId="9" fontId="141" fillId="79" borderId="0" xfId="0" applyNumberFormat="1" applyFont="1" applyFill="1" applyAlignment="1">
      <alignment vertical="center"/>
    </xf>
    <xf numFmtId="0" fontId="5" fillId="9" borderId="25" xfId="0" applyFont="1" applyFill="1" applyBorder="1"/>
    <xf numFmtId="0" fontId="22" fillId="2" borderId="0" xfId="0" applyFont="1" applyFill="1" applyAlignment="1">
      <alignment horizontal="center" vertical="center"/>
    </xf>
    <xf numFmtId="165" fontId="5" fillId="9" borderId="0" xfId="1" applyNumberFormat="1" applyFont="1" applyFill="1" applyBorder="1"/>
    <xf numFmtId="0" fontId="5" fillId="9" borderId="0" xfId="0" applyFont="1" applyFill="1" applyAlignment="1">
      <alignment horizontal="left" vertical="center"/>
    </xf>
    <xf numFmtId="169" fontId="5" fillId="31" borderId="0" xfId="1" applyNumberFormat="1" applyFont="1" applyFill="1" applyBorder="1" applyAlignment="1" applyProtection="1">
      <alignment horizontal="left" vertical="center" wrapText="1"/>
    </xf>
    <xf numFmtId="0" fontId="5" fillId="9" borderId="0" xfId="0" applyFont="1" applyFill="1" applyAlignment="1">
      <alignment vertical="center" wrapText="1"/>
    </xf>
    <xf numFmtId="0" fontId="5" fillId="9" borderId="38" xfId="0" applyFont="1" applyFill="1" applyBorder="1" applyAlignment="1">
      <alignment horizontal="left" vertical="center"/>
    </xf>
    <xf numFmtId="0" fontId="5" fillId="31" borderId="38" xfId="0" applyFont="1" applyFill="1" applyBorder="1" applyAlignment="1">
      <alignment horizontal="center" vertical="center" wrapText="1"/>
    </xf>
    <xf numFmtId="170" fontId="5" fillId="31" borderId="38" xfId="1" applyNumberFormat="1" applyFont="1" applyFill="1" applyBorder="1" applyAlignment="1" applyProtection="1">
      <alignment horizontal="center" vertical="center" wrapText="1"/>
    </xf>
    <xf numFmtId="173" fontId="5" fillId="31" borderId="39" xfId="1" applyNumberFormat="1" applyFont="1" applyFill="1" applyBorder="1" applyAlignment="1" applyProtection="1">
      <alignment horizontal="left" vertical="center" wrapText="1"/>
    </xf>
    <xf numFmtId="0" fontId="5" fillId="9" borderId="23" xfId="0" applyFont="1" applyFill="1" applyBorder="1"/>
    <xf numFmtId="0" fontId="5" fillId="9" borderId="0" xfId="0" applyFont="1" applyFill="1" applyAlignment="1">
      <alignment horizontal="distributed" vertical="center"/>
    </xf>
    <xf numFmtId="0" fontId="5" fillId="9" borderId="10" xfId="0" applyFont="1" applyFill="1" applyBorder="1" applyAlignment="1">
      <alignment horizontal="distributed" vertical="center"/>
    </xf>
    <xf numFmtId="0" fontId="142" fillId="9" borderId="0" xfId="0" applyFont="1" applyFill="1" applyAlignment="1">
      <alignment vertical="center"/>
    </xf>
    <xf numFmtId="0" fontId="22" fillId="9" borderId="0" xfId="0" applyFont="1" applyFill="1" applyAlignment="1">
      <alignment horizontal="center" vertical="center"/>
    </xf>
    <xf numFmtId="0" fontId="142" fillId="2" borderId="0" xfId="0" applyFont="1" applyFill="1" applyAlignment="1">
      <alignment vertical="center"/>
    </xf>
    <xf numFmtId="0" fontId="5" fillId="9" borderId="24" xfId="0" applyFont="1" applyFill="1" applyBorder="1" applyAlignment="1">
      <alignment horizontal="distributed" vertical="center"/>
    </xf>
    <xf numFmtId="14" fontId="5" fillId="9" borderId="0" xfId="0" applyNumberFormat="1" applyFont="1" applyFill="1" applyAlignment="1">
      <alignment vertical="center"/>
    </xf>
    <xf numFmtId="165" fontId="5" fillId="9" borderId="5" xfId="0" applyNumberFormat="1" applyFont="1" applyFill="1" applyBorder="1" applyAlignment="1">
      <alignment vertical="center"/>
    </xf>
    <xf numFmtId="0" fontId="3" fillId="9" borderId="5" xfId="0" applyFont="1" applyFill="1" applyBorder="1" applyAlignment="1">
      <alignment vertical="center"/>
    </xf>
    <xf numFmtId="0" fontId="6" fillId="9" borderId="0" xfId="0" applyFont="1" applyFill="1" applyAlignment="1">
      <alignment vertical="center"/>
    </xf>
    <xf numFmtId="0" fontId="143" fillId="9" borderId="0" xfId="0" applyFont="1" applyFill="1" applyAlignment="1">
      <alignment vertical="center"/>
    </xf>
    <xf numFmtId="170" fontId="3" fillId="9" borderId="5" xfId="0" applyNumberFormat="1" applyFont="1" applyFill="1" applyBorder="1" applyAlignment="1">
      <alignment vertical="center"/>
    </xf>
    <xf numFmtId="0" fontId="78" fillId="9" borderId="0" xfId="0" applyFont="1" applyFill="1" applyAlignment="1">
      <alignment vertical="center"/>
    </xf>
    <xf numFmtId="0" fontId="68" fillId="9" borderId="5" xfId="0" applyFont="1" applyFill="1" applyBorder="1" applyAlignment="1">
      <alignment vertical="center"/>
    </xf>
    <xf numFmtId="0" fontId="125" fillId="9" borderId="0" xfId="0" applyFont="1" applyFill="1" applyAlignment="1">
      <alignment vertical="center"/>
    </xf>
    <xf numFmtId="0" fontId="144" fillId="9" borderId="0" xfId="0" applyFont="1" applyFill="1" applyAlignment="1">
      <alignment vertical="center"/>
    </xf>
    <xf numFmtId="165" fontId="9" fillId="9" borderId="0" xfId="0" applyNumberFormat="1" applyFont="1" applyFill="1" applyAlignment="1">
      <alignment horizontal="center" vertical="center"/>
    </xf>
    <xf numFmtId="0" fontId="9" fillId="9" borderId="0" xfId="0" applyFont="1" applyFill="1" applyAlignment="1">
      <alignment horizontal="center" vertical="center"/>
    </xf>
    <xf numFmtId="165" fontId="145" fillId="9" borderId="0" xfId="0" applyNumberFormat="1" applyFont="1" applyFill="1" applyAlignment="1">
      <alignment horizontal="center" vertical="center"/>
    </xf>
    <xf numFmtId="0" fontId="9" fillId="9" borderId="0" xfId="0" applyFont="1" applyFill="1" applyAlignment="1">
      <alignment vertical="center"/>
    </xf>
    <xf numFmtId="165" fontId="9" fillId="9" borderId="0" xfId="0" applyNumberFormat="1" applyFont="1" applyFill="1" applyAlignment="1">
      <alignment vertical="center"/>
    </xf>
    <xf numFmtId="1" fontId="46" fillId="9" borderId="0" xfId="0" applyNumberFormat="1" applyFont="1" applyFill="1" applyAlignment="1">
      <alignment vertical="center"/>
    </xf>
    <xf numFmtId="0" fontId="146" fillId="9" borderId="0" xfId="0" applyFont="1" applyFill="1" applyAlignment="1">
      <alignment vertical="center"/>
    </xf>
    <xf numFmtId="0" fontId="147" fillId="2" borderId="0" xfId="0" applyFont="1" applyFill="1" applyAlignment="1">
      <alignment vertical="center"/>
    </xf>
    <xf numFmtId="0" fontId="41" fillId="2" borderId="0" xfId="0" applyFont="1" applyFill="1" applyAlignment="1">
      <alignment vertical="center"/>
    </xf>
    <xf numFmtId="165" fontId="6" fillId="2" borderId="0" xfId="0" applyNumberFormat="1" applyFont="1" applyFill="1" applyAlignment="1">
      <alignment vertical="center"/>
    </xf>
    <xf numFmtId="0" fontId="41" fillId="9" borderId="52" xfId="0" applyFont="1" applyFill="1" applyBorder="1" applyAlignment="1">
      <alignment vertical="center" wrapText="1"/>
    </xf>
    <xf numFmtId="0" fontId="41" fillId="9" borderId="0" xfId="0" applyFont="1" applyFill="1" applyAlignment="1">
      <alignment vertical="center" wrapText="1"/>
    </xf>
    <xf numFmtId="0" fontId="78" fillId="2" borderId="0" xfId="0" applyFont="1" applyFill="1" applyAlignment="1">
      <alignment vertical="center"/>
    </xf>
    <xf numFmtId="165" fontId="146" fillId="9" borderId="0" xfId="0" applyNumberFormat="1" applyFont="1" applyFill="1" applyAlignment="1">
      <alignment vertical="center"/>
    </xf>
    <xf numFmtId="0" fontId="46" fillId="9" borderId="0" xfId="0" applyFont="1" applyFill="1" applyAlignment="1">
      <alignment horizontal="left" vertical="center" wrapText="1" indent="1"/>
    </xf>
    <xf numFmtId="165" fontId="146" fillId="9" borderId="0" xfId="0" applyNumberFormat="1" applyFont="1" applyFill="1"/>
    <xf numFmtId="0" fontId="146" fillId="9" borderId="0" xfId="0" applyFont="1" applyFill="1"/>
    <xf numFmtId="0" fontId="6" fillId="2" borderId="0" xfId="0" applyFont="1" applyFill="1" applyAlignment="1">
      <alignment vertical="center"/>
    </xf>
    <xf numFmtId="165" fontId="3" fillId="9" borderId="0" xfId="0" applyNumberFormat="1" applyFont="1" applyFill="1" applyAlignment="1">
      <alignment vertical="center"/>
    </xf>
    <xf numFmtId="14" fontId="46" fillId="9" borderId="0" xfId="0" applyNumberFormat="1" applyFont="1" applyFill="1" applyAlignment="1">
      <alignment horizontal="left" vertical="center"/>
    </xf>
    <xf numFmtId="0" fontId="146" fillId="9" borderId="0" xfId="0" applyFont="1" applyFill="1" applyAlignment="1">
      <alignment horizontal="center" vertical="center"/>
    </xf>
    <xf numFmtId="0" fontId="46" fillId="9" borderId="0" xfId="0" applyFont="1" applyFill="1" applyAlignment="1">
      <alignment horizontal="left" vertical="center"/>
    </xf>
    <xf numFmtId="0" fontId="5" fillId="9" borderId="0" xfId="0" applyFont="1" applyFill="1"/>
    <xf numFmtId="165" fontId="3" fillId="9" borderId="5" xfId="0" applyNumberFormat="1" applyFont="1" applyFill="1" applyBorder="1" applyAlignment="1">
      <alignment vertical="center"/>
    </xf>
    <xf numFmtId="0" fontId="7" fillId="9" borderId="5" xfId="0" applyFont="1" applyFill="1" applyBorder="1" applyAlignment="1">
      <alignment vertical="center"/>
    </xf>
    <xf numFmtId="166" fontId="3" fillId="9" borderId="0" xfId="0" applyNumberFormat="1" applyFont="1" applyFill="1" applyAlignment="1">
      <alignment vertical="center"/>
    </xf>
    <xf numFmtId="0" fontId="148" fillId="2" borderId="6" xfId="0" applyFont="1" applyFill="1" applyBorder="1" applyAlignment="1">
      <alignment horizontal="center" vertical="center"/>
    </xf>
    <xf numFmtId="0" fontId="6" fillId="82" borderId="6" xfId="3" applyFont="1" applyFill="1" applyBorder="1" applyAlignment="1">
      <alignment horizontal="center"/>
    </xf>
    <xf numFmtId="0" fontId="45" fillId="83" borderId="6" xfId="0" applyFont="1" applyFill="1" applyBorder="1" applyAlignment="1">
      <alignment horizontal="center" wrapText="1"/>
    </xf>
    <xf numFmtId="165" fontId="75" fillId="82" borderId="6" xfId="1" applyNumberFormat="1" applyFont="1" applyFill="1" applyBorder="1" applyAlignment="1" applyProtection="1">
      <alignment horizontal="center"/>
    </xf>
    <xf numFmtId="0" fontId="45" fillId="83" borderId="6" xfId="1" applyNumberFormat="1" applyFont="1" applyFill="1" applyBorder="1" applyAlignment="1" applyProtection="1">
      <alignment horizontal="center" wrapText="1"/>
    </xf>
    <xf numFmtId="167" fontId="45" fillId="84" borderId="6" xfId="0" applyNumberFormat="1" applyFont="1" applyFill="1" applyBorder="1" applyAlignment="1">
      <alignment horizontal="center" vertical="center" wrapText="1"/>
    </xf>
    <xf numFmtId="0" fontId="45" fillId="83" borderId="6" xfId="0" applyFont="1" applyFill="1" applyBorder="1" applyAlignment="1">
      <alignment horizontal="center"/>
    </xf>
    <xf numFmtId="0" fontId="76" fillId="82" borderId="6" xfId="0" applyFont="1" applyFill="1" applyBorder="1" applyAlignment="1">
      <alignment horizontal="center"/>
    </xf>
    <xf numFmtId="167" fontId="6" fillId="82" borderId="6" xfId="0" applyNumberFormat="1" applyFont="1" applyFill="1" applyBorder="1" applyAlignment="1">
      <alignment horizontal="center"/>
    </xf>
    <xf numFmtId="0" fontId="45" fillId="82" borderId="6" xfId="0" applyFont="1" applyFill="1" applyBorder="1" applyAlignment="1">
      <alignment horizontal="center" wrapText="1"/>
    </xf>
    <xf numFmtId="167" fontId="17" fillId="82" borderId="6" xfId="0" applyNumberFormat="1" applyFont="1" applyFill="1" applyBorder="1" applyAlignment="1">
      <alignment horizontal="center"/>
    </xf>
    <xf numFmtId="0" fontId="45" fillId="82" borderId="77" xfId="0" applyFont="1" applyFill="1" applyBorder="1" applyAlignment="1">
      <alignment horizontal="center" wrapText="1"/>
    </xf>
    <xf numFmtId="3" fontId="7" fillId="9" borderId="28" xfId="0" applyNumberFormat="1" applyFont="1" applyFill="1" applyBorder="1" applyAlignment="1">
      <alignment horizontal="center"/>
    </xf>
    <xf numFmtId="0" fontId="7" fillId="9" borderId="0" xfId="0" applyFont="1" applyFill="1" applyAlignment="1">
      <alignment horizontal="center" vertical="center"/>
    </xf>
    <xf numFmtId="14" fontId="7" fillId="9" borderId="0" xfId="0" applyNumberFormat="1" applyFont="1" applyFill="1" applyAlignment="1">
      <alignment horizontal="center" vertical="center"/>
    </xf>
    <xf numFmtId="166" fontId="7" fillId="60" borderId="90" xfId="0" applyNumberFormat="1" applyFont="1" applyFill="1" applyBorder="1" applyAlignment="1">
      <alignment wrapText="1"/>
    </xf>
    <xf numFmtId="166" fontId="38" fillId="60" borderId="41" xfId="3" applyNumberFormat="1" applyFont="1" applyFill="1" applyBorder="1" applyAlignment="1" applyProtection="1">
      <alignment wrapText="1"/>
    </xf>
    <xf numFmtId="0" fontId="3" fillId="0" borderId="91" xfId="0" applyFont="1" applyBorder="1" applyAlignment="1">
      <alignment horizontal="left"/>
    </xf>
    <xf numFmtId="0" fontId="7" fillId="0" borderId="91" xfId="0" applyFont="1" applyBorder="1"/>
    <xf numFmtId="0" fontId="3" fillId="9" borderId="91" xfId="0" applyFont="1" applyFill="1" applyBorder="1" applyAlignment="1">
      <alignment horizontal="left"/>
    </xf>
    <xf numFmtId="0" fontId="7" fillId="9" borderId="91" xfId="0" applyFont="1" applyFill="1" applyBorder="1"/>
    <xf numFmtId="0" fontId="3" fillId="26" borderId="91" xfId="0" applyFont="1" applyFill="1" applyBorder="1" applyAlignment="1">
      <alignment horizontal="left"/>
    </xf>
    <xf numFmtId="0" fontId="7" fillId="26" borderId="91" xfId="0" applyFont="1" applyFill="1" applyBorder="1"/>
    <xf numFmtId="174" fontId="100" fillId="61" borderId="93" xfId="0" applyNumberFormat="1" applyFont="1" applyFill="1" applyBorder="1" applyAlignment="1">
      <alignment horizontal="center"/>
    </xf>
    <xf numFmtId="175" fontId="100" fillId="0" borderId="93" xfId="0" applyNumberFormat="1" applyFont="1" applyBorder="1" applyAlignment="1">
      <alignment horizontal="center"/>
    </xf>
    <xf numFmtId="3" fontId="7" fillId="0" borderId="93" xfId="0" applyNumberFormat="1" applyFont="1" applyBorder="1" applyAlignment="1">
      <alignment horizontal="center"/>
    </xf>
    <xf numFmtId="174" fontId="100" fillId="0" borderId="93" xfId="0" applyNumberFormat="1" applyFont="1" applyBorder="1" applyAlignment="1">
      <alignment horizontal="center"/>
    </xf>
    <xf numFmtId="176" fontId="100" fillId="0" borderId="93" xfId="0" applyNumberFormat="1" applyFont="1" applyBorder="1" applyAlignment="1">
      <alignment horizontal="center"/>
    </xf>
    <xf numFmtId="174" fontId="101" fillId="63" borderId="93" xfId="0" applyNumberFormat="1" applyFont="1" applyFill="1" applyBorder="1" applyAlignment="1">
      <alignment horizontal="center"/>
    </xf>
    <xf numFmtId="174" fontId="100" fillId="0" borderId="93" xfId="0" applyNumberFormat="1" applyFont="1" applyBorder="1" applyAlignment="1">
      <alignment horizontal="center" wrapText="1"/>
    </xf>
    <xf numFmtId="3" fontId="21" fillId="0" borderId="93" xfId="0" applyNumberFormat="1" applyFont="1" applyBorder="1" applyAlignment="1">
      <alignment horizontal="center" wrapText="1"/>
    </xf>
    <xf numFmtId="164" fontId="7" fillId="0" borderId="93" xfId="1" applyFont="1" applyBorder="1" applyAlignment="1">
      <alignment horizontal="center"/>
    </xf>
    <xf numFmtId="165" fontId="7" fillId="0" borderId="93" xfId="1" applyNumberFormat="1" applyFont="1" applyBorder="1" applyAlignment="1">
      <alignment horizontal="center"/>
    </xf>
    <xf numFmtId="175" fontId="7" fillId="0" borderId="93" xfId="0" applyNumberFormat="1" applyFont="1" applyBorder="1" applyAlignment="1">
      <alignment horizontal="center"/>
    </xf>
    <xf numFmtId="3" fontId="102" fillId="0" borderId="93" xfId="0" applyNumberFormat="1" applyFont="1" applyBorder="1" applyAlignment="1">
      <alignment horizontal="center"/>
    </xf>
    <xf numFmtId="165" fontId="7" fillId="0" borderId="93" xfId="1" applyNumberFormat="1" applyFont="1" applyBorder="1" applyAlignment="1" applyProtection="1">
      <alignment horizontal="center"/>
    </xf>
    <xf numFmtId="3" fontId="7" fillId="26" borderId="93" xfId="0" applyNumberFormat="1" applyFont="1" applyFill="1" applyBorder="1" applyAlignment="1">
      <alignment horizontal="center"/>
    </xf>
    <xf numFmtId="0" fontId="7" fillId="0" borderId="93" xfId="0" applyFont="1" applyBorder="1" applyAlignment="1">
      <alignment horizontal="center"/>
    </xf>
    <xf numFmtId="3" fontId="101" fillId="0" borderId="93" xfId="0" applyNumberFormat="1" applyFont="1" applyBorder="1" applyAlignment="1">
      <alignment horizontal="center"/>
    </xf>
    <xf numFmtId="3" fontId="100" fillId="0" borderId="93" xfId="0" applyNumberFormat="1" applyFont="1" applyBorder="1" applyAlignment="1">
      <alignment horizontal="center"/>
    </xf>
    <xf numFmtId="0" fontId="3" fillId="0" borderId="93" xfId="0" applyFont="1" applyBorder="1" applyAlignment="1">
      <alignment horizontal="center"/>
    </xf>
    <xf numFmtId="3" fontId="26" fillId="0" borderId="93" xfId="0" applyNumberFormat="1" applyFont="1" applyBorder="1"/>
    <xf numFmtId="0" fontId="7" fillId="0" borderId="54" xfId="0" applyFont="1" applyBorder="1" applyAlignment="1">
      <alignment wrapText="1"/>
    </xf>
    <xf numFmtId="0" fontId="7" fillId="0" borderId="94" xfId="0" applyFont="1" applyBorder="1" applyAlignment="1">
      <alignment horizontal="center"/>
    </xf>
    <xf numFmtId="0" fontId="7" fillId="0" borderId="94" xfId="0" applyFont="1" applyBorder="1" applyAlignment="1">
      <alignment horizontal="center" wrapText="1"/>
    </xf>
    <xf numFmtId="174" fontId="100" fillId="61" borderId="94" xfId="0" applyNumberFormat="1" applyFont="1" applyFill="1" applyBorder="1" applyAlignment="1">
      <alignment horizontal="center"/>
    </xf>
    <xf numFmtId="175" fontId="100" fillId="0" borderId="94" xfId="0" applyNumberFormat="1" applyFont="1" applyBorder="1" applyAlignment="1">
      <alignment horizontal="center"/>
    </xf>
    <xf numFmtId="174" fontId="7" fillId="9" borderId="94" xfId="1" applyNumberFormat="1" applyFont="1" applyFill="1" applyBorder="1" applyAlignment="1">
      <alignment horizontal="center"/>
    </xf>
    <xf numFmtId="174" fontId="100" fillId="62" borderId="94" xfId="0" applyNumberFormat="1" applyFont="1" applyFill="1" applyBorder="1" applyAlignment="1">
      <alignment horizontal="center"/>
    </xf>
    <xf numFmtId="0" fontId="7" fillId="9" borderId="94" xfId="0" applyFont="1" applyFill="1" applyBorder="1" applyAlignment="1">
      <alignment horizontal="center"/>
    </xf>
    <xf numFmtId="0" fontId="7" fillId="9" borderId="94" xfId="0" applyFont="1" applyFill="1" applyBorder="1" applyAlignment="1">
      <alignment horizontal="center" wrapText="1"/>
    </xf>
    <xf numFmtId="3" fontId="7" fillId="0" borderId="94" xfId="0" applyNumberFormat="1" applyFont="1" applyBorder="1" applyAlignment="1">
      <alignment horizontal="center"/>
    </xf>
    <xf numFmtId="174" fontId="100" fillId="0" borderId="94" xfId="0" applyNumberFormat="1" applyFont="1" applyBorder="1" applyAlignment="1">
      <alignment horizontal="center"/>
    </xf>
    <xf numFmtId="0" fontId="0" fillId="0" borderId="94" xfId="0" applyBorder="1"/>
    <xf numFmtId="176" fontId="100" fillId="0" borderId="94" xfId="0" applyNumberFormat="1" applyFont="1" applyBorder="1" applyAlignment="1">
      <alignment horizontal="center"/>
    </xf>
    <xf numFmtId="174" fontId="101" fillId="63" borderId="94" xfId="0" applyNumberFormat="1" applyFont="1" applyFill="1" applyBorder="1" applyAlignment="1">
      <alignment horizontal="center"/>
    </xf>
    <xf numFmtId="174" fontId="100" fillId="0" borderId="94" xfId="0" applyNumberFormat="1" applyFont="1" applyBorder="1" applyAlignment="1">
      <alignment horizontal="center" wrapText="1"/>
    </xf>
    <xf numFmtId="3" fontId="21" fillId="0" borderId="94" xfId="0" applyNumberFormat="1" applyFont="1" applyBorder="1" applyAlignment="1">
      <alignment horizontal="center" wrapText="1"/>
    </xf>
    <xf numFmtId="164" fontId="7" fillId="0" borderId="94" xfId="1" applyFont="1" applyBorder="1" applyAlignment="1">
      <alignment horizontal="center"/>
    </xf>
    <xf numFmtId="165" fontId="7" fillId="0" borderId="94" xfId="1" applyNumberFormat="1" applyFont="1" applyBorder="1" applyAlignment="1">
      <alignment horizontal="center"/>
    </xf>
    <xf numFmtId="175" fontId="7" fillId="0" borderId="94" xfId="0" applyNumberFormat="1" applyFont="1" applyBorder="1" applyAlignment="1">
      <alignment horizontal="center"/>
    </xf>
    <xf numFmtId="3" fontId="102" fillId="0" borderId="94" xfId="0" applyNumberFormat="1" applyFont="1" applyBorder="1" applyAlignment="1">
      <alignment horizontal="center"/>
    </xf>
    <xf numFmtId="165" fontId="7" fillId="0" borderId="94" xfId="1" applyNumberFormat="1" applyFont="1" applyBorder="1" applyAlignment="1" applyProtection="1">
      <alignment horizontal="center"/>
    </xf>
    <xf numFmtId="3" fontId="7" fillId="26" borderId="94" xfId="0" applyNumberFormat="1" applyFont="1" applyFill="1" applyBorder="1" applyAlignment="1">
      <alignment horizontal="center"/>
    </xf>
    <xf numFmtId="0" fontId="7" fillId="26" borderId="94" xfId="0" applyFont="1" applyFill="1" applyBorder="1" applyAlignment="1">
      <alignment horizontal="center"/>
    </xf>
    <xf numFmtId="0" fontId="7" fillId="26" borderId="94" xfId="0" applyFont="1" applyFill="1" applyBorder="1" applyAlignment="1">
      <alignment horizontal="center" wrapText="1"/>
    </xf>
    <xf numFmtId="3" fontId="101" fillId="0" borderId="94" xfId="0" applyNumberFormat="1" applyFont="1" applyBorder="1" applyAlignment="1">
      <alignment horizontal="center"/>
    </xf>
    <xf numFmtId="3" fontId="100" fillId="0" borderId="94" xfId="0" applyNumberFormat="1" applyFont="1" applyBorder="1" applyAlignment="1">
      <alignment horizontal="center"/>
    </xf>
    <xf numFmtId="0" fontId="3" fillId="0" borderId="94" xfId="0" applyFont="1" applyBorder="1" applyAlignment="1">
      <alignment horizontal="center"/>
    </xf>
    <xf numFmtId="3" fontId="26" fillId="0" borderId="94" xfId="0" applyNumberFormat="1" applyFont="1" applyBorder="1"/>
    <xf numFmtId="0" fontId="7" fillId="90" borderId="0" xfId="0" applyFont="1" applyFill="1" applyAlignment="1">
      <alignment horizontal="center" vertical="center"/>
    </xf>
    <xf numFmtId="0" fontId="7" fillId="91" borderId="0" xfId="0" applyFont="1" applyFill="1" applyAlignment="1">
      <alignment horizontal="center" vertical="center"/>
    </xf>
    <xf numFmtId="3" fontId="7" fillId="9" borderId="0" xfId="0" applyNumberFormat="1" applyFont="1" applyFill="1" applyAlignment="1">
      <alignment horizontal="center" vertical="center"/>
    </xf>
    <xf numFmtId="0" fontId="46" fillId="31" borderId="0" xfId="0" applyFont="1" applyFill="1" applyAlignment="1">
      <alignment horizontal="center" vertical="center" wrapText="1"/>
    </xf>
    <xf numFmtId="170" fontId="46" fillId="31" borderId="0" xfId="1" applyNumberFormat="1" applyFont="1" applyFill="1" applyBorder="1" applyAlignment="1" applyProtection="1">
      <alignment horizontal="center" vertical="center" wrapText="1"/>
    </xf>
    <xf numFmtId="173" fontId="46" fillId="31" borderId="0" xfId="1" applyNumberFormat="1" applyFont="1" applyFill="1" applyBorder="1" applyAlignment="1" applyProtection="1">
      <alignment horizontal="left" vertical="center" wrapText="1"/>
    </xf>
    <xf numFmtId="169" fontId="46" fillId="31" borderId="0" xfId="1" applyNumberFormat="1" applyFont="1" applyFill="1" applyBorder="1" applyAlignment="1" applyProtection="1">
      <alignment horizontal="left" vertical="center" wrapText="1"/>
    </xf>
    <xf numFmtId="0" fontId="46" fillId="9" borderId="0" xfId="0" applyFont="1" applyFill="1" applyAlignment="1">
      <alignment vertical="center" wrapText="1"/>
    </xf>
    <xf numFmtId="171" fontId="46" fillId="2" borderId="0" xfId="0" applyNumberFormat="1" applyFont="1" applyFill="1" applyAlignment="1">
      <alignment vertical="center"/>
    </xf>
    <xf numFmtId="0" fontId="46" fillId="2" borderId="0" xfId="0" applyFont="1" applyFill="1" applyAlignment="1">
      <alignment vertical="center"/>
    </xf>
    <xf numFmtId="165" fontId="146" fillId="80" borderId="8" xfId="0" applyNumberFormat="1" applyFont="1" applyFill="1" applyBorder="1" applyAlignment="1">
      <alignment horizontal="center"/>
    </xf>
    <xf numFmtId="165" fontId="146" fillId="81" borderId="8" xfId="1" applyNumberFormat="1" applyFont="1" applyFill="1" applyBorder="1" applyAlignment="1" applyProtection="1">
      <alignment horizontal="center"/>
    </xf>
    <xf numFmtId="0" fontId="46" fillId="0" borderId="0" xfId="0" applyFont="1" applyAlignment="1">
      <alignment horizontal="center"/>
    </xf>
    <xf numFmtId="0" fontId="146" fillId="80" borderId="8" xfId="0" applyFont="1" applyFill="1" applyBorder="1" applyAlignment="1">
      <alignment horizontal="center" vertical="center"/>
    </xf>
    <xf numFmtId="0" fontId="146" fillId="31" borderId="8" xfId="0" applyFont="1" applyFill="1" applyBorder="1" applyAlignment="1">
      <alignment horizontal="center" vertical="center"/>
    </xf>
    <xf numFmtId="0" fontId="146" fillId="2" borderId="8" xfId="0" applyFont="1" applyFill="1" applyBorder="1" applyAlignment="1">
      <alignment horizontal="center" vertical="center"/>
    </xf>
    <xf numFmtId="0" fontId="46" fillId="0" borderId="0" xfId="0" applyFont="1" applyAlignment="1">
      <alignment vertical="center"/>
    </xf>
    <xf numFmtId="165" fontId="46" fillId="2" borderId="8" xfId="0" applyNumberFormat="1" applyFont="1" applyFill="1" applyBorder="1" applyAlignment="1">
      <alignment vertical="center"/>
    </xf>
    <xf numFmtId="1" fontId="146" fillId="81" borderId="8" xfId="0" applyNumberFormat="1" applyFont="1" applyFill="1" applyBorder="1" applyAlignment="1">
      <alignment horizontal="center" vertical="center"/>
    </xf>
    <xf numFmtId="0" fontId="46" fillId="81" borderId="8" xfId="0" applyFont="1" applyFill="1" applyBorder="1" applyAlignment="1">
      <alignment horizontal="center" vertical="center"/>
    </xf>
    <xf numFmtId="0" fontId="46" fillId="9" borderId="23" xfId="0" applyFont="1" applyFill="1" applyBorder="1"/>
    <xf numFmtId="0" fontId="46" fillId="31" borderId="8" xfId="0" applyFont="1" applyFill="1" applyBorder="1" applyAlignment="1">
      <alignment horizontal="center" vertical="center"/>
    </xf>
    <xf numFmtId="0" fontId="46" fillId="2" borderId="8" xfId="0" applyFont="1" applyFill="1" applyBorder="1" applyAlignment="1">
      <alignment horizontal="center" vertical="center"/>
    </xf>
    <xf numFmtId="170" fontId="46" fillId="78" borderId="10" xfId="0" applyNumberFormat="1" applyFont="1" applyFill="1" applyBorder="1" applyAlignment="1">
      <alignment horizontal="center"/>
    </xf>
    <xf numFmtId="165" fontId="46" fillId="78" borderId="10" xfId="1" applyNumberFormat="1" applyFont="1" applyFill="1" applyBorder="1" applyProtection="1"/>
    <xf numFmtId="165" fontId="46" fillId="79" borderId="10" xfId="1" applyNumberFormat="1" applyFont="1" applyFill="1" applyBorder="1" applyProtection="1"/>
    <xf numFmtId="0" fontId="151" fillId="78" borderId="10" xfId="0" applyFont="1" applyFill="1" applyBorder="1" applyAlignment="1">
      <alignment horizontal="center" vertical="center"/>
    </xf>
    <xf numFmtId="0" fontId="151" fillId="78" borderId="10" xfId="0" applyFont="1" applyFill="1" applyBorder="1" applyAlignment="1">
      <alignment vertical="center"/>
    </xf>
    <xf numFmtId="9" fontId="151" fillId="78" borderId="10" xfId="0" applyNumberFormat="1" applyFont="1" applyFill="1" applyBorder="1" applyAlignment="1">
      <alignment vertical="center"/>
    </xf>
    <xf numFmtId="0" fontId="151" fillId="79" borderId="10" xfId="0" applyFont="1" applyFill="1" applyBorder="1" applyAlignment="1">
      <alignment horizontal="center" vertical="center"/>
    </xf>
    <xf numFmtId="9" fontId="151" fillId="79" borderId="10" xfId="0" applyNumberFormat="1" applyFont="1" applyFill="1" applyBorder="1" applyAlignment="1">
      <alignment vertical="center"/>
    </xf>
    <xf numFmtId="165" fontId="46" fillId="9" borderId="65" xfId="1" applyNumberFormat="1" applyFont="1" applyFill="1" applyBorder="1"/>
    <xf numFmtId="165" fontId="46" fillId="9" borderId="66" xfId="1" applyNumberFormat="1" applyFont="1" applyFill="1" applyBorder="1"/>
    <xf numFmtId="167" fontId="46" fillId="2" borderId="0" xfId="0" applyNumberFormat="1" applyFont="1" applyFill="1" applyAlignment="1">
      <alignment vertical="center"/>
    </xf>
    <xf numFmtId="0" fontId="46" fillId="9" borderId="24" xfId="0" applyFont="1" applyFill="1" applyBorder="1" applyAlignment="1">
      <alignment vertical="center"/>
    </xf>
    <xf numFmtId="167" fontId="46" fillId="2" borderId="13" xfId="0" applyNumberFormat="1" applyFont="1" applyFill="1" applyBorder="1" applyAlignment="1">
      <alignment vertical="center"/>
    </xf>
    <xf numFmtId="167" fontId="146" fillId="2" borderId="5" xfId="0" applyNumberFormat="1" applyFont="1" applyFill="1" applyBorder="1" applyAlignment="1">
      <alignment vertical="center"/>
    </xf>
    <xf numFmtId="0" fontId="146" fillId="2" borderId="5" xfId="0" applyFont="1" applyFill="1" applyBorder="1" applyAlignment="1">
      <alignment vertical="center"/>
    </xf>
    <xf numFmtId="0" fontId="46" fillId="9" borderId="17" xfId="0" applyFont="1" applyFill="1" applyBorder="1" applyAlignment="1">
      <alignment vertical="center"/>
    </xf>
    <xf numFmtId="0" fontId="46" fillId="9" borderId="0" xfId="0" applyFont="1" applyFill="1" applyAlignment="1">
      <alignment horizontal="center" vertical="center"/>
    </xf>
    <xf numFmtId="167" fontId="46" fillId="9" borderId="5" xfId="0" applyNumberFormat="1" applyFont="1" applyFill="1" applyBorder="1" applyAlignment="1">
      <alignment vertical="center"/>
    </xf>
    <xf numFmtId="0" fontId="46" fillId="9" borderId="5" xfId="0" applyFont="1" applyFill="1" applyBorder="1" applyAlignment="1">
      <alignment vertical="center"/>
    </xf>
    <xf numFmtId="167" fontId="125" fillId="9" borderId="5" xfId="0" applyNumberFormat="1" applyFont="1" applyFill="1" applyBorder="1" applyAlignment="1">
      <alignment vertical="center"/>
    </xf>
    <xf numFmtId="0" fontId="125" fillId="9" borderId="5" xfId="0" applyFont="1" applyFill="1" applyBorder="1" applyAlignment="1">
      <alignment vertical="center"/>
    </xf>
    <xf numFmtId="0" fontId="125" fillId="9" borderId="0" xfId="0" applyFont="1" applyFill="1" applyAlignment="1">
      <alignment horizontal="center" vertical="center"/>
    </xf>
    <xf numFmtId="0" fontId="146" fillId="9" borderId="5" xfId="0" applyFont="1" applyFill="1" applyBorder="1" applyAlignment="1">
      <alignment horizontal="center" vertical="center" wrapText="1"/>
    </xf>
    <xf numFmtId="170" fontId="146" fillId="31" borderId="5" xfId="1" applyNumberFormat="1" applyFont="1" applyFill="1" applyBorder="1" applyAlignment="1" applyProtection="1">
      <alignment horizontal="center" vertical="center" wrapText="1"/>
    </xf>
    <xf numFmtId="169" fontId="146" fillId="31" borderId="5" xfId="1" applyNumberFormat="1" applyFont="1" applyFill="1" applyBorder="1" applyAlignment="1" applyProtection="1">
      <alignment horizontal="left" vertical="center" wrapText="1"/>
    </xf>
    <xf numFmtId="169" fontId="46" fillId="31" borderId="67" xfId="1" applyNumberFormat="1" applyFont="1" applyFill="1" applyBorder="1" applyAlignment="1" applyProtection="1">
      <alignment horizontal="left" vertical="center" wrapText="1"/>
    </xf>
    <xf numFmtId="0" fontId="146" fillId="31" borderId="52" xfId="0" applyFont="1" applyFill="1" applyBorder="1" applyAlignment="1">
      <alignment vertical="center"/>
    </xf>
    <xf numFmtId="0" fontId="146" fillId="31" borderId="52" xfId="0" applyFont="1" applyFill="1" applyBorder="1" applyAlignment="1">
      <alignment vertical="center" wrapText="1"/>
    </xf>
    <xf numFmtId="0" fontId="146" fillId="9" borderId="5" xfId="0" applyFont="1" applyFill="1" applyBorder="1" applyAlignment="1">
      <alignment vertical="center"/>
    </xf>
    <xf numFmtId="0" fontId="146" fillId="2" borderId="0" xfId="0" applyFont="1" applyFill="1" applyAlignment="1">
      <alignment vertical="center"/>
    </xf>
    <xf numFmtId="0" fontId="46" fillId="9" borderId="0" xfId="0" applyFont="1" applyFill="1"/>
    <xf numFmtId="165" fontId="46" fillId="9" borderId="5" xfId="0" applyNumberFormat="1" applyFont="1" applyFill="1" applyBorder="1" applyAlignment="1">
      <alignment vertical="center"/>
    </xf>
    <xf numFmtId="0" fontId="31" fillId="35" borderId="10" xfId="0" applyFont="1" applyFill="1" applyBorder="1"/>
    <xf numFmtId="9" fontId="152" fillId="53" borderId="8" xfId="0" applyNumberFormat="1" applyFont="1" applyFill="1" applyBorder="1" applyAlignment="1">
      <alignment horizontal="center" vertical="center"/>
    </xf>
    <xf numFmtId="0" fontId="7" fillId="47" borderId="0" xfId="0" applyFont="1" applyFill="1" applyAlignment="1">
      <alignment horizontal="center"/>
    </xf>
    <xf numFmtId="9" fontId="150" fillId="3" borderId="8" xfId="2" applyFont="1" applyFill="1" applyBorder="1" applyAlignment="1">
      <alignment horizontal="center"/>
    </xf>
    <xf numFmtId="0" fontId="3" fillId="47" borderId="0" xfId="0" applyFont="1" applyFill="1" applyAlignment="1">
      <alignment horizontal="center" vertical="center"/>
    </xf>
    <xf numFmtId="0" fontId="68" fillId="47" borderId="0" xfId="0" applyFont="1" applyFill="1" applyAlignment="1">
      <alignment horizontal="center" vertical="center"/>
    </xf>
    <xf numFmtId="0" fontId="9" fillId="47" borderId="0" xfId="0" applyFont="1" applyFill="1" applyAlignment="1">
      <alignment horizontal="left"/>
    </xf>
    <xf numFmtId="0" fontId="9" fillId="0" borderId="0" xfId="0" applyFont="1" applyAlignment="1">
      <alignment horizontal="left"/>
    </xf>
    <xf numFmtId="9" fontId="153" fillId="53" borderId="8" xfId="0" applyNumberFormat="1" applyFont="1" applyFill="1" applyBorder="1" applyAlignment="1">
      <alignment horizontal="center" vertical="center"/>
    </xf>
    <xf numFmtId="0" fontId="152" fillId="53" borderId="8" xfId="0" applyFont="1" applyFill="1" applyBorder="1" applyAlignment="1">
      <alignment horizontal="center" vertical="center"/>
    </xf>
    <xf numFmtId="0" fontId="152" fillId="57" borderId="8" xfId="0" applyFont="1" applyFill="1" applyBorder="1" applyAlignment="1">
      <alignment horizontal="center" vertical="center"/>
    </xf>
    <xf numFmtId="9" fontId="152" fillId="57" borderId="8" xfId="0" applyNumberFormat="1" applyFont="1" applyFill="1" applyBorder="1" applyAlignment="1">
      <alignment horizontal="center" vertical="center"/>
    </xf>
    <xf numFmtId="165" fontId="154" fillId="51" borderId="8" xfId="0" applyNumberFormat="1" applyFont="1" applyFill="1" applyBorder="1" applyAlignment="1">
      <alignment horizontal="center"/>
    </xf>
    <xf numFmtId="0" fontId="154" fillId="51" borderId="8" xfId="0" applyFont="1" applyFill="1" applyBorder="1" applyAlignment="1">
      <alignment horizontal="center" vertical="center"/>
    </xf>
    <xf numFmtId="0" fontId="154" fillId="55" borderId="8" xfId="0" applyFont="1" applyFill="1" applyBorder="1" applyAlignment="1">
      <alignment horizontal="center" vertical="center"/>
    </xf>
    <xf numFmtId="0" fontId="16" fillId="56" borderId="28" xfId="0" applyFont="1" applyFill="1" applyBorder="1" applyAlignment="1">
      <alignment horizontal="left" wrapText="1"/>
    </xf>
    <xf numFmtId="0" fontId="3" fillId="0" borderId="28" xfId="0" applyFont="1" applyBorder="1" applyAlignment="1">
      <alignment horizontal="left"/>
    </xf>
    <xf numFmtId="0" fontId="35" fillId="25" borderId="0" xfId="0" applyFont="1" applyFill="1" applyAlignment="1">
      <alignment horizontal="left"/>
    </xf>
    <xf numFmtId="164" fontId="58" fillId="48" borderId="0" xfId="1" applyFont="1" applyFill="1" applyBorder="1" applyAlignment="1" applyProtection="1">
      <alignment horizontal="left"/>
    </xf>
    <xf numFmtId="164" fontId="4" fillId="48" borderId="0" xfId="1" applyFont="1" applyFill="1" applyBorder="1" applyAlignment="1" applyProtection="1">
      <alignment horizontal="left"/>
    </xf>
    <xf numFmtId="0" fontId="58" fillId="3" borderId="0" xfId="1" applyNumberFormat="1" applyFont="1" applyFill="1" applyBorder="1" applyAlignment="1" applyProtection="1">
      <alignment horizontal="left"/>
    </xf>
    <xf numFmtId="0" fontId="58" fillId="3" borderId="0" xfId="1" applyNumberFormat="1" applyFont="1" applyFill="1" applyBorder="1" applyProtection="1"/>
    <xf numFmtId="0" fontId="155" fillId="3" borderId="8" xfId="3" applyFont="1" applyFill="1" applyBorder="1" applyAlignment="1">
      <alignment vertical="center"/>
    </xf>
    <xf numFmtId="165" fontId="5" fillId="0" borderId="5" xfId="1" applyNumberFormat="1" applyFont="1" applyBorder="1" applyAlignment="1">
      <alignment horizontal="center" vertical="center"/>
    </xf>
    <xf numFmtId="0" fontId="5" fillId="0" borderId="0" xfId="0" applyFont="1" applyAlignment="1">
      <alignment horizontal="center" vertical="center"/>
    </xf>
    <xf numFmtId="0" fontId="5" fillId="17" borderId="8" xfId="0" applyFont="1" applyFill="1" applyBorder="1" applyAlignment="1">
      <alignment horizontal="center" vertical="center" wrapText="1"/>
    </xf>
    <xf numFmtId="0" fontId="23" fillId="13" borderId="12" xfId="0" applyFont="1" applyFill="1" applyBorder="1" applyAlignment="1">
      <alignment horizontal="center" vertical="center"/>
    </xf>
    <xf numFmtId="0" fontId="23" fillId="14" borderId="12" xfId="0" applyFont="1" applyFill="1" applyBorder="1" applyAlignment="1">
      <alignment horizontal="center" vertical="center"/>
    </xf>
    <xf numFmtId="0" fontId="24" fillId="15" borderId="12" xfId="0" applyFont="1" applyFill="1" applyBorder="1" applyAlignment="1">
      <alignment horizontal="center" vertical="center"/>
    </xf>
    <xf numFmtId="0" fontId="24" fillId="15" borderId="12" xfId="0" applyFont="1" applyFill="1" applyBorder="1" applyAlignment="1">
      <alignment horizontal="left" vertical="center" wrapText="1"/>
    </xf>
    <xf numFmtId="0" fontId="24" fillId="15" borderId="12" xfId="0" applyFont="1" applyFill="1" applyBorder="1" applyAlignment="1">
      <alignment horizontal="center" vertical="center" wrapText="1"/>
    </xf>
    <xf numFmtId="0" fontId="24" fillId="6" borderId="12" xfId="0" applyFont="1" applyFill="1" applyBorder="1" applyAlignment="1">
      <alignment horizontal="center" vertical="center" wrapText="1"/>
    </xf>
    <xf numFmtId="0" fontId="24" fillId="6" borderId="8" xfId="0" applyFont="1" applyFill="1" applyBorder="1" applyAlignment="1">
      <alignment horizontal="center" vertical="center" wrapText="1"/>
    </xf>
    <xf numFmtId="0" fontId="25" fillId="16" borderId="7" xfId="0" applyFont="1" applyFill="1" applyBorder="1" applyAlignment="1">
      <alignment horizontal="center" vertical="center" wrapText="1"/>
    </xf>
    <xf numFmtId="0" fontId="25" fillId="17" borderId="5" xfId="0" applyFont="1" applyFill="1" applyBorder="1" applyAlignment="1">
      <alignment horizontal="center" vertical="center" wrapText="1"/>
    </xf>
    <xf numFmtId="0" fontId="24" fillId="18" borderId="5" xfId="0" applyFont="1" applyFill="1" applyBorder="1" applyAlignment="1">
      <alignment horizontal="left" vertical="center"/>
    </xf>
    <xf numFmtId="3" fontId="7" fillId="0" borderId="5" xfId="0" applyNumberFormat="1" applyFont="1" applyBorder="1" applyAlignment="1">
      <alignment horizontal="right"/>
    </xf>
    <xf numFmtId="3" fontId="25" fillId="0" borderId="5" xfId="0" applyNumberFormat="1" applyFont="1" applyBorder="1" applyAlignment="1">
      <alignment horizontal="center"/>
    </xf>
    <xf numFmtId="3" fontId="25" fillId="0" borderId="14" xfId="0" applyNumberFormat="1" applyFont="1" applyBorder="1" applyAlignment="1">
      <alignment horizontal="right"/>
    </xf>
    <xf numFmtId="3" fontId="25" fillId="0" borderId="15" xfId="0" applyNumberFormat="1" applyFont="1" applyBorder="1" applyAlignment="1">
      <alignment horizontal="right"/>
    </xf>
    <xf numFmtId="3" fontId="25" fillId="0" borderId="16" xfId="0" applyNumberFormat="1" applyFont="1" applyBorder="1" applyAlignment="1">
      <alignment horizontal="right"/>
    </xf>
    <xf numFmtId="3" fontId="25" fillId="0" borderId="18" xfId="0" applyNumberFormat="1" applyFont="1" applyBorder="1" applyAlignment="1">
      <alignment horizontal="right"/>
    </xf>
    <xf numFmtId="3" fontId="25" fillId="0" borderId="11" xfId="0" applyNumberFormat="1" applyFont="1" applyBorder="1" applyAlignment="1">
      <alignment horizontal="right"/>
    </xf>
    <xf numFmtId="165" fontId="156" fillId="0" borderId="5" xfId="1" applyNumberFormat="1" applyFont="1" applyBorder="1"/>
    <xf numFmtId="165" fontId="156" fillId="0" borderId="14" xfId="1" applyNumberFormat="1" applyFont="1" applyBorder="1"/>
    <xf numFmtId="165" fontId="156" fillId="0" borderId="18" xfId="1" applyNumberFormat="1" applyFont="1" applyBorder="1"/>
    <xf numFmtId="165" fontId="156" fillId="0" borderId="11" xfId="1" applyNumberFormat="1" applyFont="1" applyBorder="1"/>
    <xf numFmtId="3" fontId="7" fillId="9" borderId="5" xfId="0" applyNumberFormat="1" applyFont="1" applyFill="1" applyBorder="1" applyAlignment="1">
      <alignment horizontal="right"/>
    </xf>
    <xf numFmtId="3" fontId="7" fillId="0" borderId="19" xfId="0" applyNumberFormat="1" applyFont="1" applyBorder="1" applyAlignment="1">
      <alignment horizontal="right"/>
    </xf>
    <xf numFmtId="3" fontId="25" fillId="0" borderId="19" xfId="0" applyNumberFormat="1" applyFont="1" applyBorder="1" applyAlignment="1">
      <alignment horizontal="right"/>
    </xf>
    <xf numFmtId="3" fontId="25" fillId="0" borderId="20" xfId="0" applyNumberFormat="1" applyFont="1" applyBorder="1" applyAlignment="1">
      <alignment horizontal="right"/>
    </xf>
    <xf numFmtId="3" fontId="7" fillId="0" borderId="18" xfId="0" applyNumberFormat="1" applyFont="1" applyBorder="1" applyAlignment="1">
      <alignment horizontal="right"/>
    </xf>
    <xf numFmtId="3" fontId="21" fillId="0" borderId="5" xfId="0" applyNumberFormat="1" applyFont="1" applyBorder="1"/>
    <xf numFmtId="3" fontId="7" fillId="20" borderId="27" xfId="0" applyNumberFormat="1" applyFont="1" applyFill="1" applyBorder="1" applyAlignment="1">
      <alignment horizontal="right"/>
    </xf>
    <xf numFmtId="3" fontId="7" fillId="20" borderId="5" xfId="0" applyNumberFormat="1" applyFont="1" applyFill="1" applyBorder="1" applyAlignment="1">
      <alignment horizontal="right"/>
    </xf>
    <xf numFmtId="3" fontId="25" fillId="20" borderId="5" xfId="0" applyNumberFormat="1" applyFont="1" applyFill="1" applyBorder="1" applyAlignment="1">
      <alignment horizontal="right"/>
    </xf>
    <xf numFmtId="3" fontId="21" fillId="19" borderId="95" xfId="0" applyNumberFormat="1" applyFont="1" applyFill="1" applyBorder="1"/>
    <xf numFmtId="3" fontId="21" fillId="19" borderId="21" xfId="0" applyNumberFormat="1" applyFont="1" applyFill="1" applyBorder="1"/>
    <xf numFmtId="0" fontId="25" fillId="0" borderId="0" xfId="0" applyFont="1"/>
    <xf numFmtId="0" fontId="14" fillId="0" borderId="5" xfId="0" applyFont="1" applyBorder="1" applyAlignment="1">
      <alignment horizontal="left"/>
    </xf>
    <xf numFmtId="0" fontId="157" fillId="0" borderId="5" xfId="0" applyFont="1" applyBorder="1" applyAlignment="1">
      <alignment horizontal="left"/>
    </xf>
    <xf numFmtId="0" fontId="158" fillId="9" borderId="5" xfId="0" applyFont="1" applyFill="1" applyBorder="1" applyAlignment="1">
      <alignment horizontal="left"/>
    </xf>
    <xf numFmtId="3" fontId="21" fillId="19" borderId="0" xfId="0" applyNumberFormat="1" applyFont="1" applyFill="1"/>
    <xf numFmtId="167" fontId="49" fillId="3" borderId="0" xfId="1" applyNumberFormat="1" applyFont="1" applyFill="1" applyBorder="1" applyAlignment="1" applyProtection="1">
      <alignment horizontal="center"/>
    </xf>
    <xf numFmtId="164" fontId="20" fillId="30" borderId="0" xfId="1" applyFont="1" applyFill="1" applyProtection="1"/>
    <xf numFmtId="0" fontId="20" fillId="30" borderId="0" xfId="0" applyFont="1" applyFill="1"/>
    <xf numFmtId="164" fontId="20" fillId="23" borderId="46" xfId="1" applyFont="1" applyFill="1" applyBorder="1" applyProtection="1"/>
    <xf numFmtId="164" fontId="58" fillId="3" borderId="0" xfId="1" applyFont="1" applyFill="1" applyProtection="1"/>
    <xf numFmtId="0" fontId="58" fillId="3" borderId="0" xfId="0" applyFont="1" applyFill="1"/>
    <xf numFmtId="165" fontId="159" fillId="25" borderId="46" xfId="1" applyNumberFormat="1" applyFont="1" applyFill="1" applyBorder="1" applyProtection="1"/>
    <xf numFmtId="165" fontId="20" fillId="23" borderId="46" xfId="1" applyNumberFormat="1" applyFont="1" applyFill="1" applyBorder="1" applyProtection="1"/>
    <xf numFmtId="164" fontId="57" fillId="25" borderId="12" xfId="1" applyFont="1" applyFill="1" applyBorder="1" applyProtection="1"/>
    <xf numFmtId="164" fontId="57" fillId="25" borderId="12" xfId="1" applyFont="1" applyFill="1" applyBorder="1" applyAlignment="1" applyProtection="1">
      <alignment wrapText="1"/>
    </xf>
    <xf numFmtId="165" fontId="11" fillId="3" borderId="85" xfId="0" applyNumberFormat="1" applyFont="1" applyFill="1" applyBorder="1"/>
    <xf numFmtId="165" fontId="69" fillId="29" borderId="55" xfId="1" applyNumberFormat="1" applyFont="1" applyFill="1" applyBorder="1" applyAlignment="1" applyProtection="1">
      <alignment horizontal="center"/>
    </xf>
    <xf numFmtId="9" fontId="115" fillId="29" borderId="56" xfId="2" applyFont="1" applyFill="1" applyBorder="1" applyProtection="1"/>
    <xf numFmtId="165" fontId="69" fillId="29" borderId="57" xfId="1" applyNumberFormat="1" applyFont="1" applyFill="1" applyBorder="1" applyAlignment="1" applyProtection="1">
      <alignment horizontal="center"/>
    </xf>
    <xf numFmtId="9" fontId="115" fillId="29" borderId="58" xfId="2" applyFont="1" applyFill="1" applyBorder="1" applyProtection="1"/>
    <xf numFmtId="165" fontId="69" fillId="29" borderId="81" xfId="1" applyNumberFormat="1" applyFont="1" applyFill="1" applyBorder="1" applyAlignment="1" applyProtection="1">
      <alignment horizontal="center"/>
    </xf>
    <xf numFmtId="9" fontId="115" fillId="29" borderId="82" xfId="2" applyFont="1" applyFill="1" applyBorder="1" applyProtection="1"/>
    <xf numFmtId="0" fontId="23" fillId="15" borderId="12" xfId="0" applyFont="1" applyFill="1" applyBorder="1" applyAlignment="1">
      <alignment horizontal="center" vertical="center"/>
    </xf>
    <xf numFmtId="0" fontId="23" fillId="96" borderId="12" xfId="0" applyFont="1" applyFill="1" applyBorder="1" applyAlignment="1">
      <alignment horizontal="center" vertical="center"/>
    </xf>
    <xf numFmtId="0" fontId="23" fillId="97" borderId="12" xfId="0" applyFont="1" applyFill="1" applyBorder="1" applyAlignment="1">
      <alignment horizontal="center" vertical="center"/>
    </xf>
    <xf numFmtId="0" fontId="24" fillId="97" borderId="12" xfId="0" applyFont="1" applyFill="1" applyBorder="1" applyAlignment="1">
      <alignment horizontal="center" vertical="center"/>
    </xf>
    <xf numFmtId="165" fontId="16" fillId="52" borderId="8" xfId="1" applyNumberFormat="1" applyFont="1" applyFill="1" applyBorder="1" applyAlignment="1" applyProtection="1">
      <alignment horizontal="center"/>
    </xf>
    <xf numFmtId="0" fontId="0" fillId="3" borderId="0" xfId="0" applyFill="1"/>
    <xf numFmtId="0" fontId="20" fillId="13" borderId="6" xfId="1" applyNumberFormat="1" applyFont="1" applyFill="1" applyBorder="1" applyAlignment="1" applyProtection="1">
      <alignment horizontal="left"/>
    </xf>
    <xf numFmtId="165" fontId="20" fillId="13" borderId="6" xfId="1" applyNumberFormat="1" applyFont="1" applyFill="1" applyBorder="1" applyProtection="1"/>
    <xf numFmtId="167" fontId="20" fillId="13" borderId="6" xfId="1" applyNumberFormat="1" applyFont="1" applyFill="1" applyBorder="1" applyAlignment="1" applyProtection="1">
      <alignment horizontal="center"/>
    </xf>
    <xf numFmtId="0" fontId="20" fillId="13" borderId="6" xfId="1" applyNumberFormat="1" applyFont="1" applyFill="1" applyBorder="1" applyAlignment="1" applyProtection="1">
      <alignment horizontal="center"/>
    </xf>
    <xf numFmtId="0" fontId="20" fillId="13" borderId="6" xfId="1" applyNumberFormat="1" applyFont="1" applyFill="1" applyBorder="1" applyProtection="1"/>
    <xf numFmtId="0" fontId="58" fillId="13" borderId="6" xfId="1" applyNumberFormat="1" applyFont="1" applyFill="1" applyBorder="1" applyAlignment="1" applyProtection="1">
      <alignment horizontal="left"/>
    </xf>
    <xf numFmtId="165" fontId="58" fillId="13" borderId="6" xfId="1" applyNumberFormat="1" applyFont="1" applyFill="1" applyBorder="1" applyProtection="1"/>
    <xf numFmtId="167" fontId="58" fillId="13" borderId="6" xfId="1" applyNumberFormat="1" applyFont="1" applyFill="1" applyBorder="1" applyAlignment="1" applyProtection="1">
      <alignment horizontal="center"/>
    </xf>
    <xf numFmtId="165" fontId="58" fillId="3" borderId="46" xfId="1" applyNumberFormat="1" applyFont="1" applyFill="1" applyBorder="1" applyProtection="1"/>
    <xf numFmtId="167" fontId="20" fillId="13" borderId="6" xfId="1" applyNumberFormat="1" applyFont="1" applyFill="1" applyBorder="1" applyAlignment="1" applyProtection="1">
      <alignment horizontal="left"/>
    </xf>
    <xf numFmtId="165" fontId="20" fillId="13" borderId="6" xfId="0" applyNumberFormat="1" applyFont="1" applyFill="1" applyBorder="1"/>
    <xf numFmtId="167" fontId="20" fillId="13" borderId="6" xfId="1" applyNumberFormat="1" applyFont="1" applyFill="1" applyBorder="1" applyProtection="1"/>
    <xf numFmtId="164" fontId="58" fillId="13" borderId="6" xfId="1" applyFont="1" applyFill="1" applyBorder="1" applyProtection="1"/>
    <xf numFmtId="164" fontId="20" fillId="13" borderId="6" xfId="1" applyFont="1" applyFill="1" applyBorder="1" applyProtection="1"/>
    <xf numFmtId="0" fontId="58" fillId="13" borderId="6" xfId="1" applyNumberFormat="1" applyFont="1" applyFill="1" applyBorder="1" applyAlignment="1" applyProtection="1">
      <alignment horizontal="center"/>
    </xf>
    <xf numFmtId="0" fontId="58" fillId="3" borderId="0" xfId="1" applyNumberFormat="1" applyFont="1" applyFill="1" applyBorder="1" applyAlignment="1" applyProtection="1">
      <alignment horizontal="center"/>
    </xf>
    <xf numFmtId="0" fontId="20" fillId="13" borderId="6" xfId="0" applyFont="1" applyFill="1" applyBorder="1" applyAlignment="1">
      <alignment horizontal="center"/>
    </xf>
    <xf numFmtId="165" fontId="49" fillId="3" borderId="0" xfId="1" applyNumberFormat="1" applyFont="1" applyFill="1" applyBorder="1" applyAlignment="1" applyProtection="1">
      <alignment horizontal="center"/>
    </xf>
    <xf numFmtId="165" fontId="100" fillId="61" borderId="93" xfId="0" applyNumberFormat="1" applyFont="1" applyFill="1" applyBorder="1" applyAlignment="1">
      <alignment horizontal="center"/>
    </xf>
    <xf numFmtId="165" fontId="100" fillId="0" borderId="93" xfId="0" applyNumberFormat="1" applyFont="1" applyBorder="1" applyAlignment="1">
      <alignment horizontal="center"/>
    </xf>
    <xf numFmtId="165" fontId="7" fillId="9" borderId="93" xfId="1" applyNumberFormat="1" applyFont="1" applyFill="1" applyBorder="1" applyAlignment="1">
      <alignment horizontal="center"/>
    </xf>
    <xf numFmtId="165" fontId="100" fillId="62" borderId="93" xfId="0" applyNumberFormat="1" applyFont="1" applyFill="1" applyBorder="1" applyAlignment="1">
      <alignment horizontal="center"/>
    </xf>
    <xf numFmtId="165" fontId="7" fillId="0" borderId="93" xfId="0" applyNumberFormat="1" applyFont="1" applyBorder="1" applyAlignment="1">
      <alignment horizontal="center"/>
    </xf>
    <xf numFmtId="165" fontId="0" fillId="0" borderId="93" xfId="0" applyNumberFormat="1" applyBorder="1"/>
    <xf numFmtId="0" fontId="149" fillId="4" borderId="1" xfId="0" applyFont="1" applyFill="1" applyBorder="1" applyAlignment="1">
      <alignment vertical="center" wrapText="1"/>
    </xf>
    <xf numFmtId="0" fontId="18" fillId="54" borderId="8" xfId="0" applyFont="1" applyFill="1" applyBorder="1" applyAlignment="1">
      <alignment horizontal="center" vertical="center"/>
    </xf>
    <xf numFmtId="0" fontId="8" fillId="13" borderId="6" xfId="0" applyFont="1" applyFill="1" applyBorder="1" applyAlignment="1">
      <alignment horizontal="center"/>
    </xf>
    <xf numFmtId="3" fontId="2" fillId="59" borderId="0" xfId="0" applyNumberFormat="1" applyFont="1" applyFill="1" applyAlignment="1">
      <alignment horizontal="center"/>
    </xf>
    <xf numFmtId="0" fontId="8" fillId="13" borderId="6" xfId="0" applyFont="1" applyFill="1" applyBorder="1"/>
    <xf numFmtId="174" fontId="2" fillId="0" borderId="5" xfId="0" applyNumberFormat="1" applyFont="1" applyBorder="1"/>
    <xf numFmtId="174" fontId="2" fillId="0" borderId="5" xfId="1" applyNumberFormat="1" applyFont="1" applyBorder="1"/>
    <xf numFmtId="0" fontId="18" fillId="55" borderId="8" xfId="0" applyFont="1" applyFill="1" applyBorder="1" applyAlignment="1">
      <alignment horizontal="center" vertical="center"/>
    </xf>
    <xf numFmtId="175" fontId="2" fillId="0" borderId="5" xfId="0" applyNumberFormat="1" applyFont="1" applyBorder="1"/>
    <xf numFmtId="0" fontId="23" fillId="93" borderId="44" xfId="0" applyFont="1" applyFill="1" applyBorder="1" applyAlignment="1">
      <alignment horizontal="left"/>
    </xf>
    <xf numFmtId="0" fontId="27" fillId="95" borderId="0" xfId="0" applyFont="1" applyFill="1" applyAlignment="1">
      <alignment horizontal="center"/>
    </xf>
    <xf numFmtId="14" fontId="27" fillId="94" borderId="35" xfId="0" applyNumberFormat="1" applyFont="1" applyFill="1" applyBorder="1" applyAlignment="1">
      <alignment horizontal="center"/>
    </xf>
    <xf numFmtId="0" fontId="27" fillId="94" borderId="41" xfId="0" applyFont="1" applyFill="1" applyBorder="1" applyAlignment="1">
      <alignment horizontal="center"/>
    </xf>
    <xf numFmtId="0" fontId="3" fillId="79" borderId="2" xfId="0" applyFont="1" applyFill="1" applyBorder="1" applyAlignment="1">
      <alignment horizontal="center"/>
    </xf>
    <xf numFmtId="0" fontId="18" fillId="92" borderId="10" xfId="0" applyFont="1" applyFill="1" applyBorder="1" applyAlignment="1">
      <alignment horizontal="center"/>
    </xf>
    <xf numFmtId="0" fontId="165" fillId="92" borderId="1" xfId="0" applyFont="1" applyFill="1" applyBorder="1" applyAlignment="1">
      <alignment horizontal="center"/>
    </xf>
    <xf numFmtId="0" fontId="18" fillId="92" borderId="1" xfId="0" applyFont="1" applyFill="1" applyBorder="1" applyAlignment="1">
      <alignment horizontal="center"/>
    </xf>
    <xf numFmtId="0" fontId="18" fillId="92" borderId="0" xfId="0" applyFont="1" applyFill="1" applyAlignment="1">
      <alignment horizontal="center"/>
    </xf>
    <xf numFmtId="0" fontId="18" fillId="92" borderId="2" xfId="0" applyFont="1" applyFill="1" applyBorder="1" applyAlignment="1">
      <alignment horizontal="left"/>
    </xf>
    <xf numFmtId="0" fontId="3" fillId="116" borderId="13" xfId="0" applyFont="1" applyFill="1" applyBorder="1" applyAlignment="1">
      <alignment horizontal="center"/>
    </xf>
    <xf numFmtId="0" fontId="3" fillId="116" borderId="17" xfId="0" applyFont="1" applyFill="1" applyBorder="1" applyAlignment="1">
      <alignment horizontal="center"/>
    </xf>
    <xf numFmtId="0" fontId="3" fillId="117" borderId="24" xfId="0" applyFont="1" applyFill="1" applyBorder="1" applyAlignment="1">
      <alignment horizontal="center"/>
    </xf>
    <xf numFmtId="167" fontId="27" fillId="94" borderId="35" xfId="0" applyNumberFormat="1" applyFont="1" applyFill="1" applyBorder="1" applyAlignment="1">
      <alignment horizontal="center"/>
    </xf>
    <xf numFmtId="165" fontId="50" fillId="44" borderId="79" xfId="1" applyNumberFormat="1" applyFont="1" applyFill="1" applyBorder="1" applyAlignment="1" applyProtection="1">
      <alignment vertical="center"/>
    </xf>
    <xf numFmtId="0" fontId="50" fillId="44" borderId="79" xfId="0" applyFont="1" applyFill="1" applyBorder="1" applyAlignment="1">
      <alignment horizontal="center" vertical="center"/>
    </xf>
    <xf numFmtId="164" fontId="50" fillId="44" borderId="35" xfId="1" applyFont="1" applyFill="1" applyBorder="1" applyAlignment="1" applyProtection="1">
      <alignment vertical="center" wrapText="1"/>
    </xf>
    <xf numFmtId="164" fontId="50" fillId="44" borderId="35" xfId="1" applyFont="1" applyFill="1" applyBorder="1" applyAlignment="1" applyProtection="1">
      <alignment vertical="center"/>
    </xf>
    <xf numFmtId="1" fontId="50" fillId="44" borderId="79" xfId="1" applyNumberFormat="1" applyFont="1" applyFill="1" applyBorder="1" applyAlignment="1" applyProtection="1">
      <alignment horizontal="center" vertical="center"/>
    </xf>
    <xf numFmtId="165" fontId="50" fillId="44" borderId="79" xfId="1" applyNumberFormat="1" applyFont="1" applyFill="1" applyBorder="1" applyAlignment="1" applyProtection="1">
      <alignment horizontal="left" vertical="center"/>
    </xf>
    <xf numFmtId="0" fontId="50" fillId="44" borderId="79" xfId="1" applyNumberFormat="1" applyFont="1" applyFill="1" applyBorder="1" applyAlignment="1" applyProtection="1">
      <alignment horizontal="center" vertical="center"/>
    </xf>
    <xf numFmtId="0" fontId="18" fillId="119" borderId="0" xfId="0" applyFont="1" applyFill="1" applyAlignment="1">
      <alignment horizontal="center"/>
    </xf>
    <xf numFmtId="0" fontId="3" fillId="24" borderId="0" xfId="0" applyFont="1" applyFill="1" applyAlignment="1">
      <alignment horizontal="center"/>
    </xf>
    <xf numFmtId="165" fontId="2" fillId="115" borderId="5" xfId="1" applyNumberFormat="1" applyFont="1" applyFill="1" applyBorder="1"/>
    <xf numFmtId="0" fontId="2" fillId="115" borderId="5" xfId="0" applyFont="1" applyFill="1" applyBorder="1" applyAlignment="1">
      <alignment horizontal="center"/>
    </xf>
    <xf numFmtId="0" fontId="2" fillId="87" borderId="5" xfId="0" applyFont="1" applyFill="1" applyBorder="1"/>
    <xf numFmtId="0" fontId="2" fillId="87" borderId="5" xfId="0" applyFont="1" applyFill="1" applyBorder="1" applyAlignment="1">
      <alignment horizontal="center"/>
    </xf>
    <xf numFmtId="0" fontId="2" fillId="33" borderId="0" xfId="0" applyFont="1" applyFill="1"/>
    <xf numFmtId="0" fontId="3" fillId="24" borderId="0" xfId="0" applyFont="1" applyFill="1"/>
    <xf numFmtId="165" fontId="3" fillId="115" borderId="97" xfId="1" applyNumberFormat="1" applyFont="1" applyFill="1" applyBorder="1"/>
    <xf numFmtId="165" fontId="3" fillId="118" borderId="97" xfId="1" applyNumberFormat="1" applyFont="1" applyFill="1" applyBorder="1" applyAlignment="1">
      <alignment horizontal="center"/>
    </xf>
    <xf numFmtId="167" fontId="27" fillId="13" borderId="35" xfId="0" applyNumberFormat="1" applyFont="1" applyFill="1" applyBorder="1" applyAlignment="1">
      <alignment horizontal="left"/>
    </xf>
    <xf numFmtId="165" fontId="3" fillId="115" borderId="27" xfId="1" applyNumberFormat="1" applyFont="1" applyFill="1" applyBorder="1"/>
    <xf numFmtId="0" fontId="3" fillId="0" borderId="17" xfId="0" applyFont="1" applyBorder="1"/>
    <xf numFmtId="165" fontId="3" fillId="118" borderId="27" xfId="1" applyNumberFormat="1" applyFont="1" applyFill="1" applyBorder="1"/>
    <xf numFmtId="0" fontId="3" fillId="118" borderId="5" xfId="0" applyFont="1" applyFill="1" applyBorder="1"/>
    <xf numFmtId="165" fontId="2" fillId="87" borderId="5" xfId="1" applyNumberFormat="1" applyFont="1" applyFill="1" applyBorder="1"/>
    <xf numFmtId="165" fontId="2" fillId="0" borderId="5" xfId="0" applyNumberFormat="1" applyFont="1" applyBorder="1"/>
    <xf numFmtId="165" fontId="3" fillId="118" borderId="27" xfId="1" applyNumberFormat="1" applyFont="1" applyFill="1" applyBorder="1" applyAlignment="1">
      <alignment horizontal="center"/>
    </xf>
    <xf numFmtId="0" fontId="18" fillId="18" borderId="0" xfId="0" applyFont="1" applyFill="1" applyAlignment="1">
      <alignment horizontal="left"/>
    </xf>
    <xf numFmtId="165" fontId="2" fillId="33" borderId="0" xfId="1" applyNumberFormat="1" applyFont="1" applyFill="1" applyBorder="1"/>
    <xf numFmtId="0" fontId="2" fillId="24" borderId="0" xfId="0" applyFont="1" applyFill="1" applyAlignment="1">
      <alignment horizontal="left"/>
    </xf>
    <xf numFmtId="0" fontId="2" fillId="24" borderId="0" xfId="0" applyFont="1" applyFill="1"/>
    <xf numFmtId="0" fontId="2" fillId="24" borderId="0" xfId="0" applyFont="1" applyFill="1" applyAlignment="1">
      <alignment horizontal="center"/>
    </xf>
    <xf numFmtId="165" fontId="2" fillId="24" borderId="0" xfId="1" applyNumberFormat="1" applyFont="1" applyFill="1"/>
    <xf numFmtId="0" fontId="3" fillId="115" borderId="17" xfId="0" applyFont="1" applyFill="1" applyBorder="1"/>
    <xf numFmtId="0" fontId="3" fillId="115" borderId="0" xfId="0" applyFont="1" applyFill="1"/>
    <xf numFmtId="0" fontId="3" fillId="118" borderId="0" xfId="0" applyFont="1" applyFill="1"/>
    <xf numFmtId="165" fontId="3" fillId="115" borderId="0" xfId="1" applyNumberFormat="1" applyFont="1" applyFill="1"/>
    <xf numFmtId="165" fontId="3" fillId="118" borderId="0" xfId="1" applyNumberFormat="1" applyFont="1" applyFill="1"/>
    <xf numFmtId="165" fontId="3" fillId="118" borderId="0" xfId="1" applyNumberFormat="1" applyFont="1" applyFill="1" applyAlignment="1">
      <alignment horizontal="center"/>
    </xf>
    <xf numFmtId="0" fontId="23" fillId="29" borderId="35" xfId="0" applyFont="1" applyFill="1" applyBorder="1" applyAlignment="1">
      <alignment horizontal="left"/>
    </xf>
    <xf numFmtId="0" fontId="27" fillId="93" borderId="35" xfId="0" applyFont="1" applyFill="1" applyBorder="1"/>
    <xf numFmtId="0" fontId="27" fillId="116" borderId="35" xfId="0" applyFont="1" applyFill="1" applyBorder="1"/>
    <xf numFmtId="0" fontId="2" fillId="0" borderId="0" xfId="0" applyFont="1" applyAlignment="1">
      <alignment horizontal="left" wrapText="1"/>
    </xf>
    <xf numFmtId="0" fontId="162" fillId="0" borderId="0" xfId="0" applyFont="1"/>
    <xf numFmtId="0" fontId="49" fillId="47" borderId="0" xfId="0" applyFont="1" applyFill="1" applyAlignment="1">
      <alignment horizontal="left"/>
    </xf>
    <xf numFmtId="164" fontId="49" fillId="3" borderId="0" xfId="1" applyFont="1" applyFill="1" applyBorder="1" applyProtection="1"/>
    <xf numFmtId="0" fontId="2" fillId="0" borderId="5" xfId="0" applyFont="1" applyBorder="1" applyAlignment="1">
      <alignment wrapText="1"/>
    </xf>
    <xf numFmtId="0" fontId="2" fillId="2" borderId="5" xfId="0" applyFont="1" applyFill="1" applyBorder="1" applyAlignment="1">
      <alignment horizontal="left" wrapText="1"/>
    </xf>
    <xf numFmtId="0" fontId="2" fillId="0" borderId="0" xfId="0" applyFont="1" applyAlignment="1">
      <alignment wrapText="1"/>
    </xf>
    <xf numFmtId="0" fontId="18" fillId="54" borderId="8" xfId="0" applyFont="1" applyFill="1" applyBorder="1" applyAlignment="1">
      <alignment horizontal="center" vertical="center" wrapText="1"/>
    </xf>
    <xf numFmtId="0" fontId="166" fillId="9" borderId="5" xfId="0" applyFont="1" applyFill="1" applyBorder="1" applyAlignment="1">
      <alignment horizontal="left" wrapText="1"/>
    </xf>
    <xf numFmtId="0" fontId="8" fillId="70" borderId="3" xfId="0" applyFont="1" applyFill="1" applyBorder="1" applyAlignment="1">
      <alignment horizontal="center"/>
    </xf>
    <xf numFmtId="0" fontId="8" fillId="71" borderId="3" xfId="0" applyFont="1" applyFill="1" applyBorder="1" applyAlignment="1">
      <alignment horizontal="center" vertical="center"/>
    </xf>
    <xf numFmtId="0" fontId="167" fillId="72" borderId="1" xfId="0" applyFont="1" applyFill="1" applyBorder="1" applyAlignment="1">
      <alignment horizontal="center"/>
    </xf>
    <xf numFmtId="0" fontId="167" fillId="73" borderId="1" xfId="0" applyFont="1" applyFill="1" applyBorder="1" applyAlignment="1">
      <alignment horizontal="center" wrapText="1"/>
    </xf>
    <xf numFmtId="0" fontId="168" fillId="73" borderId="1" xfId="0" applyFont="1" applyFill="1" applyBorder="1" applyAlignment="1">
      <alignment horizontal="center"/>
    </xf>
    <xf numFmtId="0" fontId="168" fillId="73" borderId="1" xfId="0" applyFont="1" applyFill="1" applyBorder="1" applyAlignment="1">
      <alignment horizontal="center" wrapText="1"/>
    </xf>
    <xf numFmtId="0" fontId="163" fillId="4" borderId="12" xfId="0" applyFont="1" applyFill="1" applyBorder="1" applyAlignment="1">
      <alignment horizontal="center"/>
    </xf>
    <xf numFmtId="0" fontId="8" fillId="23" borderId="1" xfId="0" applyFont="1" applyFill="1" applyBorder="1" applyAlignment="1">
      <alignment horizontal="center"/>
    </xf>
    <xf numFmtId="0" fontId="8" fillId="23" borderId="1" xfId="0" applyFont="1" applyFill="1" applyBorder="1" applyAlignment="1">
      <alignment horizontal="center" vertical="center"/>
    </xf>
    <xf numFmtId="0" fontId="166" fillId="9" borderId="18" xfId="0" applyFont="1" applyFill="1" applyBorder="1"/>
    <xf numFmtId="0" fontId="166" fillId="9" borderId="18" xfId="0" applyFont="1" applyFill="1" applyBorder="1" applyAlignment="1">
      <alignment horizontal="left"/>
    </xf>
    <xf numFmtId="0" fontId="166" fillId="9" borderId="18" xfId="0" applyFont="1" applyFill="1" applyBorder="1" applyAlignment="1">
      <alignment horizontal="left" vertical="center"/>
    </xf>
    <xf numFmtId="0" fontId="2" fillId="69" borderId="18" xfId="0" applyFont="1" applyFill="1" applyBorder="1" applyAlignment="1">
      <alignment horizontal="left"/>
    </xf>
    <xf numFmtId="0" fontId="10" fillId="69" borderId="18" xfId="0" applyFont="1" applyFill="1" applyBorder="1" applyAlignment="1">
      <alignment horizontal="left" vertical="center"/>
    </xf>
    <xf numFmtId="0" fontId="2" fillId="31" borderId="6" xfId="0" applyFont="1" applyFill="1" applyBorder="1" applyAlignment="1">
      <alignment horizontal="center"/>
    </xf>
    <xf numFmtId="0" fontId="2" fillId="0" borderId="28" xfId="0" applyFont="1" applyBorder="1" applyAlignment="1">
      <alignment horizontal="center"/>
    </xf>
    <xf numFmtId="0" fontId="2" fillId="0" borderId="28" xfId="0" applyFont="1" applyBorder="1" applyAlignment="1">
      <alignment horizontal="center" wrapText="1"/>
    </xf>
    <xf numFmtId="0" fontId="166" fillId="62" borderId="18" xfId="0" applyFont="1" applyFill="1" applyBorder="1"/>
    <xf numFmtId="0" fontId="166" fillId="62" borderId="18" xfId="0" applyFont="1" applyFill="1" applyBorder="1" applyAlignment="1">
      <alignment horizontal="left"/>
    </xf>
    <xf numFmtId="0" fontId="2" fillId="61" borderId="18" xfId="0" applyFont="1" applyFill="1" applyBorder="1" applyAlignment="1">
      <alignment horizontal="left"/>
    </xf>
    <xf numFmtId="0" fontId="2" fillId="69" borderId="18" xfId="0" applyFont="1" applyFill="1" applyBorder="1" applyAlignment="1">
      <alignment horizontal="left" wrapText="1"/>
    </xf>
    <xf numFmtId="0" fontId="10" fillId="69" borderId="18" xfId="0" applyFont="1" applyFill="1" applyBorder="1" applyAlignment="1">
      <alignment horizontal="left"/>
    </xf>
    <xf numFmtId="0" fontId="2" fillId="9" borderId="6" xfId="3" applyFont="1" applyFill="1" applyBorder="1" applyAlignment="1">
      <alignment horizontal="center"/>
    </xf>
    <xf numFmtId="0" fontId="2" fillId="69" borderId="18" xfId="0" applyFont="1" applyFill="1" applyBorder="1" applyAlignment="1">
      <alignment horizontal="left" vertical="center" wrapText="1"/>
    </xf>
    <xf numFmtId="0" fontId="2" fillId="69" borderId="18" xfId="0" applyFont="1" applyFill="1" applyBorder="1" applyAlignment="1">
      <alignment horizontal="left" vertical="center"/>
    </xf>
    <xf numFmtId="175" fontId="2" fillId="0" borderId="6" xfId="0" applyNumberFormat="1" applyFont="1" applyBorder="1" applyAlignment="1">
      <alignment horizontal="center"/>
    </xf>
    <xf numFmtId="0" fontId="2" fillId="0" borderId="18" xfId="0" applyFont="1" applyBorder="1" applyAlignment="1">
      <alignment horizontal="left"/>
    </xf>
    <xf numFmtId="0" fontId="166" fillId="9" borderId="18" xfId="0" applyFont="1" applyFill="1" applyBorder="1" applyAlignment="1">
      <alignment horizontal="left" vertical="center" wrapText="1"/>
    </xf>
    <xf numFmtId="0" fontId="166" fillId="9" borderId="18" xfId="0" applyFont="1" applyFill="1" applyBorder="1" applyAlignment="1">
      <alignment vertical="center"/>
    </xf>
    <xf numFmtId="0" fontId="2" fillId="69" borderId="18" xfId="0" applyFont="1" applyFill="1" applyBorder="1" applyAlignment="1">
      <alignment horizontal="center" vertical="center"/>
    </xf>
    <xf numFmtId="0" fontId="2" fillId="69" borderId="18" xfId="0" applyFont="1" applyFill="1" applyBorder="1" applyAlignment="1">
      <alignment horizontal="center" vertical="center" wrapText="1"/>
    </xf>
    <xf numFmtId="0" fontId="164" fillId="4" borderId="12" xfId="0" applyFont="1" applyFill="1" applyBorder="1" applyAlignment="1">
      <alignment horizontal="center"/>
    </xf>
    <xf numFmtId="0" fontId="166" fillId="9" borderId="0" xfId="0" applyFont="1" applyFill="1" applyAlignment="1">
      <alignment horizontal="left" vertical="center"/>
    </xf>
    <xf numFmtId="0" fontId="2" fillId="0" borderId="0" xfId="0" applyFont="1" applyAlignment="1">
      <alignment vertical="center" wrapText="1"/>
    </xf>
    <xf numFmtId="0" fontId="124" fillId="0" borderId="0" xfId="0" applyFont="1" applyAlignment="1">
      <alignment vertical="center"/>
    </xf>
    <xf numFmtId="0" fontId="169" fillId="0" borderId="0" xfId="0" applyFont="1"/>
    <xf numFmtId="0" fontId="169" fillId="0" borderId="0" xfId="0" applyFont="1" applyAlignment="1">
      <alignment horizontal="left" vertical="center"/>
    </xf>
    <xf numFmtId="0" fontId="169" fillId="0" borderId="0" xfId="0" applyFont="1" applyAlignment="1">
      <alignment vertical="center"/>
    </xf>
    <xf numFmtId="0" fontId="170" fillId="0" borderId="0" xfId="0" applyFont="1" applyAlignment="1">
      <alignment vertical="center"/>
    </xf>
    <xf numFmtId="0" fontId="167" fillId="72" borderId="1" xfId="0" applyFont="1" applyFill="1" applyBorder="1" applyAlignment="1">
      <alignment horizontal="center" wrapText="1"/>
    </xf>
    <xf numFmtId="0" fontId="13" fillId="0" borderId="0" xfId="0" applyFont="1" applyAlignment="1">
      <alignment horizontal="center" textRotation="90"/>
    </xf>
    <xf numFmtId="0" fontId="10" fillId="9" borderId="6" xfId="0" applyFont="1" applyFill="1" applyBorder="1" applyAlignment="1">
      <alignment horizontal="center"/>
    </xf>
    <xf numFmtId="0" fontId="171" fillId="0" borderId="18" xfId="0" applyFont="1" applyBorder="1" applyAlignment="1">
      <alignment horizontal="left"/>
    </xf>
    <xf numFmtId="0" fontId="171" fillId="0" borderId="18" xfId="0" applyFont="1" applyBorder="1" applyAlignment="1">
      <alignment horizontal="left" wrapText="1"/>
    </xf>
    <xf numFmtId="0" fontId="13" fillId="0" borderId="0" xfId="0" applyFont="1" applyAlignment="1">
      <alignment textRotation="90"/>
    </xf>
    <xf numFmtId="0" fontId="166" fillId="9" borderId="5" xfId="0" applyFont="1" applyFill="1" applyBorder="1" applyAlignment="1">
      <alignment horizontal="left"/>
    </xf>
    <xf numFmtId="0" fontId="172" fillId="9" borderId="5" xfId="0" applyFont="1" applyFill="1" applyBorder="1" applyAlignment="1">
      <alignment horizontal="left"/>
    </xf>
    <xf numFmtId="0" fontId="10" fillId="0" borderId="18" xfId="0" applyFont="1" applyBorder="1" applyAlignment="1">
      <alignment horizontal="left"/>
    </xf>
    <xf numFmtId="0" fontId="2" fillId="0" borderId="18" xfId="0" applyFont="1" applyBorder="1" applyAlignment="1">
      <alignment horizontal="left" wrapText="1"/>
    </xf>
    <xf numFmtId="0" fontId="172" fillId="9" borderId="18" xfId="0" applyFont="1" applyFill="1" applyBorder="1" applyAlignment="1">
      <alignment horizontal="left"/>
    </xf>
    <xf numFmtId="0" fontId="166" fillId="9" borderId="21" xfId="0" applyFont="1" applyFill="1" applyBorder="1" applyAlignment="1">
      <alignment horizontal="left"/>
    </xf>
    <xf numFmtId="0" fontId="166" fillId="9" borderId="18" xfId="0" applyFont="1" applyFill="1" applyBorder="1" applyAlignment="1">
      <alignment horizontal="left" wrapText="1"/>
    </xf>
    <xf numFmtId="0" fontId="2" fillId="9" borderId="6" xfId="0" applyFont="1" applyFill="1" applyBorder="1" applyAlignment="1">
      <alignment horizontal="center"/>
    </xf>
    <xf numFmtId="0" fontId="2" fillId="0" borderId="18" xfId="0" applyFont="1" applyBorder="1" applyAlignment="1">
      <alignment horizontal="center"/>
    </xf>
    <xf numFmtId="3" fontId="2" fillId="0" borderId="5" xfId="0" applyNumberFormat="1" applyFont="1" applyBorder="1" applyAlignment="1">
      <alignment horizontal="right"/>
    </xf>
    <xf numFmtId="3" fontId="2" fillId="0" borderId="0" xfId="0" applyNumberFormat="1" applyFont="1" applyAlignment="1">
      <alignment horizontal="center"/>
    </xf>
    <xf numFmtId="0" fontId="166" fillId="0" borderId="18" xfId="0" applyFont="1" applyBorder="1" applyAlignment="1">
      <alignment horizontal="left"/>
    </xf>
    <xf numFmtId="0" fontId="2" fillId="9" borderId="0" xfId="0" applyFont="1" applyFill="1" applyAlignment="1">
      <alignment horizontal="center"/>
    </xf>
    <xf numFmtId="0" fontId="166" fillId="0" borderId="0" xfId="0" applyFont="1" applyAlignment="1">
      <alignment horizontal="left"/>
    </xf>
    <xf numFmtId="0" fontId="13" fillId="0" borderId="0" xfId="0" applyFont="1" applyAlignment="1">
      <alignment horizontal="left"/>
    </xf>
    <xf numFmtId="0" fontId="107" fillId="0" borderId="0" xfId="0" applyFont="1" applyAlignment="1">
      <alignment horizontal="left"/>
    </xf>
    <xf numFmtId="0" fontId="13" fillId="9" borderId="0" xfId="0" applyFont="1" applyFill="1" applyAlignment="1">
      <alignment vertical="center"/>
    </xf>
    <xf numFmtId="0" fontId="13" fillId="9" borderId="0" xfId="0" applyFont="1" applyFill="1" applyAlignment="1">
      <alignment vertical="center" wrapText="1"/>
    </xf>
    <xf numFmtId="0" fontId="13" fillId="9" borderId="0" xfId="0" applyFont="1" applyFill="1" applyAlignment="1">
      <alignment horizontal="center" vertical="center"/>
    </xf>
    <xf numFmtId="0" fontId="2" fillId="9" borderId="0" xfId="0" applyFont="1" applyFill="1" applyAlignment="1">
      <alignment vertical="center"/>
    </xf>
    <xf numFmtId="0" fontId="169" fillId="0" borderId="0" xfId="0" applyFont="1" applyAlignment="1">
      <alignment horizontal="center"/>
    </xf>
    <xf numFmtId="0" fontId="8" fillId="120" borderId="0" xfId="0" applyFont="1" applyFill="1" applyAlignment="1">
      <alignment horizontal="center" wrapText="1"/>
    </xf>
    <xf numFmtId="0" fontId="18" fillId="3" borderId="0" xfId="0" applyFont="1" applyFill="1" applyAlignment="1">
      <alignment horizontal="center" wrapText="1"/>
    </xf>
    <xf numFmtId="0" fontId="179" fillId="122" borderId="111" xfId="0" applyFont="1" applyFill="1" applyBorder="1" applyAlignment="1">
      <alignment horizontal="left" indent="1"/>
    </xf>
    <xf numFmtId="0" fontId="179" fillId="122" borderId="111" xfId="0" applyFont="1" applyFill="1" applyBorder="1" applyAlignment="1">
      <alignment horizontal="center"/>
    </xf>
    <xf numFmtId="3" fontId="0" fillId="123" borderId="111" xfId="0" applyNumberFormat="1" applyFill="1" applyBorder="1"/>
    <xf numFmtId="177" fontId="0" fillId="123" borderId="111" xfId="0" applyNumberFormat="1" applyFill="1" applyBorder="1" applyAlignment="1">
      <alignment horizontal="center"/>
    </xf>
    <xf numFmtId="3" fontId="0" fillId="124" borderId="111" xfId="0" applyNumberFormat="1" applyFill="1" applyBorder="1"/>
    <xf numFmtId="0" fontId="180" fillId="123" borderId="111" xfId="0" applyFont="1" applyFill="1" applyBorder="1"/>
    <xf numFmtId="0" fontId="180" fillId="124" borderId="111" xfId="0" applyFont="1" applyFill="1" applyBorder="1"/>
    <xf numFmtId="0" fontId="181" fillId="123" borderId="111" xfId="0" applyFont="1" applyFill="1" applyBorder="1"/>
    <xf numFmtId="164" fontId="26" fillId="0" borderId="0" xfId="1"/>
    <xf numFmtId="0" fontId="7" fillId="9" borderId="0" xfId="0" applyFont="1" applyFill="1" applyAlignment="1">
      <alignment vertical="center"/>
    </xf>
    <xf numFmtId="0" fontId="3" fillId="0" borderId="120" xfId="0" applyFont="1" applyBorder="1" applyAlignment="1">
      <alignment horizontal="left"/>
    </xf>
    <xf numFmtId="0" fontId="7" fillId="0" borderId="120" xfId="0" applyFont="1" applyBorder="1"/>
    <xf numFmtId="165" fontId="26" fillId="0" borderId="121" xfId="1" applyNumberFormat="1" applyBorder="1"/>
    <xf numFmtId="164" fontId="26" fillId="0" borderId="122" xfId="1" applyBorder="1"/>
    <xf numFmtId="0" fontId="7" fillId="0" borderId="122" xfId="0" applyFont="1" applyBorder="1" applyAlignment="1">
      <alignment horizontal="center"/>
    </xf>
    <xf numFmtId="0" fontId="7" fillId="0" borderId="122" xfId="0" applyFont="1" applyBorder="1" applyAlignment="1">
      <alignment horizontal="center" wrapText="1"/>
    </xf>
    <xf numFmtId="0" fontId="7" fillId="0" borderId="123" xfId="0" applyFont="1" applyBorder="1" applyAlignment="1">
      <alignment wrapText="1"/>
    </xf>
    <xf numFmtId="0" fontId="7" fillId="9" borderId="29" xfId="0" applyFont="1" applyFill="1" applyBorder="1"/>
    <xf numFmtId="14" fontId="7" fillId="22" borderId="124" xfId="0" applyNumberFormat="1" applyFont="1" applyFill="1" applyBorder="1" applyAlignment="1">
      <alignment horizontal="center" vertical="center"/>
    </xf>
    <xf numFmtId="0" fontId="16" fillId="23" borderId="10" xfId="0" applyFont="1" applyFill="1" applyBorder="1" applyAlignment="1">
      <alignment horizontal="center" vertical="top"/>
    </xf>
    <xf numFmtId="0" fontId="34" fillId="23" borderId="10" xfId="0" applyFont="1" applyFill="1" applyBorder="1" applyAlignment="1">
      <alignment horizontal="center" vertical="top"/>
    </xf>
    <xf numFmtId="0" fontId="34" fillId="23" borderId="10" xfId="0" applyFont="1" applyFill="1" applyBorder="1" applyAlignment="1">
      <alignment horizontal="center"/>
    </xf>
    <xf numFmtId="0" fontId="34" fillId="23" borderId="10" xfId="0" applyFont="1" applyFill="1" applyBorder="1" applyAlignment="1">
      <alignment horizontal="center" vertical="center"/>
    </xf>
    <xf numFmtId="0" fontId="34" fillId="23" borderId="10" xfId="0" applyFont="1" applyFill="1" applyBorder="1" applyAlignment="1">
      <alignment horizontal="center" vertical="top" wrapText="1"/>
    </xf>
    <xf numFmtId="0" fontId="7" fillId="22" borderId="10" xfId="0" applyFont="1" applyFill="1" applyBorder="1" applyAlignment="1">
      <alignment horizontal="center" vertical="center"/>
    </xf>
    <xf numFmtId="0" fontId="30" fillId="9" borderId="0" xfId="0" applyFont="1" applyFill="1" applyAlignment="1">
      <alignment horizontal="center" vertical="center"/>
    </xf>
    <xf numFmtId="0" fontId="0" fillId="9" borderId="0" xfId="0" applyFill="1"/>
    <xf numFmtId="3" fontId="0" fillId="9" borderId="0" xfId="0" applyNumberFormat="1" applyFill="1"/>
    <xf numFmtId="3" fontId="30" fillId="9" borderId="0" xfId="0" applyNumberFormat="1" applyFont="1" applyFill="1" applyAlignment="1">
      <alignment horizontal="center" vertical="center"/>
    </xf>
    <xf numFmtId="14" fontId="30" fillId="9" borderId="0" xfId="0" applyNumberFormat="1" applyFont="1" applyFill="1" applyAlignment="1">
      <alignment horizontal="center" vertical="center"/>
    </xf>
    <xf numFmtId="0" fontId="103" fillId="9" borderId="0" xfId="0" applyFont="1" applyFill="1"/>
    <xf numFmtId="0" fontId="22" fillId="0" borderId="13" xfId="0" applyFont="1" applyBorder="1"/>
    <xf numFmtId="0" fontId="22" fillId="0" borderId="4" xfId="0" applyFont="1" applyBorder="1"/>
    <xf numFmtId="0" fontId="64" fillId="3" borderId="2" xfId="0" applyFont="1" applyFill="1" applyBorder="1" applyAlignment="1">
      <alignment horizontal="left" vertical="center"/>
    </xf>
    <xf numFmtId="0" fontId="185" fillId="0" borderId="18" xfId="0" applyFont="1" applyBorder="1" applyAlignment="1">
      <alignment horizontal="left" wrapText="1"/>
    </xf>
    <xf numFmtId="0" fontId="99" fillId="0" borderId="0" xfId="0" applyFont="1" applyAlignment="1">
      <alignment horizontal="left" vertical="center"/>
    </xf>
    <xf numFmtId="165" fontId="39" fillId="0" borderId="18" xfId="1" applyNumberFormat="1" applyFont="1" applyBorder="1"/>
    <xf numFmtId="0" fontId="39" fillId="30" borderId="0" xfId="0" applyFont="1" applyFill="1"/>
    <xf numFmtId="0" fontId="64" fillId="30" borderId="0" xfId="0" applyFont="1" applyFill="1" applyAlignment="1">
      <alignment horizontal="left" vertical="center"/>
    </xf>
    <xf numFmtId="164" fontId="26" fillId="30" borderId="0" xfId="1" applyFill="1"/>
    <xf numFmtId="3" fontId="29" fillId="59" borderId="0" xfId="0" applyNumberFormat="1" applyFont="1" applyFill="1" applyAlignment="1">
      <alignment horizontal="center" vertical="center"/>
    </xf>
    <xf numFmtId="164" fontId="8" fillId="127" borderId="5" xfId="1" applyFont="1" applyFill="1" applyBorder="1" applyAlignment="1" applyProtection="1">
      <alignment vertical="center"/>
    </xf>
    <xf numFmtId="164" fontId="13" fillId="59" borderId="5" xfId="1" applyFont="1" applyFill="1" applyBorder="1" applyAlignment="1" applyProtection="1">
      <alignment horizontal="left" wrapText="1"/>
    </xf>
    <xf numFmtId="165" fontId="14" fillId="59" borderId="0" xfId="1" applyNumberFormat="1" applyFont="1" applyFill="1" applyBorder="1" applyProtection="1"/>
    <xf numFmtId="165" fontId="7" fillId="59" borderId="5" xfId="1" applyNumberFormat="1" applyFont="1" applyFill="1" applyBorder="1" applyProtection="1"/>
    <xf numFmtId="3" fontId="2" fillId="59" borderId="0" xfId="0" applyNumberFormat="1" applyFont="1" applyFill="1"/>
    <xf numFmtId="165" fontId="5" fillId="0" borderId="0" xfId="1" applyNumberFormat="1" applyFont="1" applyBorder="1" applyAlignment="1">
      <alignment horizontal="center" vertical="center"/>
    </xf>
    <xf numFmtId="0" fontId="7" fillId="0" borderId="0" xfId="0" applyFont="1" applyAlignment="1">
      <alignment wrapText="1"/>
    </xf>
    <xf numFmtId="0" fontId="24" fillId="97" borderId="12" xfId="0" applyFont="1" applyFill="1" applyBorder="1" applyAlignment="1">
      <alignment horizontal="left" vertical="center"/>
    </xf>
    <xf numFmtId="0" fontId="24" fillId="6" borderId="12" xfId="0" applyFont="1" applyFill="1" applyBorder="1" applyAlignment="1">
      <alignment horizontal="center" vertical="center"/>
    </xf>
    <xf numFmtId="0" fontId="24" fillId="6" borderId="8" xfId="0" applyFont="1" applyFill="1" applyBorder="1" applyAlignment="1">
      <alignment horizontal="center" vertical="center"/>
    </xf>
    <xf numFmtId="0" fontId="161" fillId="98" borderId="5" xfId="0" applyFont="1" applyFill="1" applyBorder="1" applyAlignment="1">
      <alignment horizontal="center" vertical="center"/>
    </xf>
    <xf numFmtId="0" fontId="24" fillId="18" borderId="5" xfId="0" applyFont="1" applyFill="1" applyBorder="1" applyAlignment="1">
      <alignment horizontal="center" vertical="center"/>
    </xf>
    <xf numFmtId="0" fontId="161" fillId="3" borderId="7" xfId="0" applyFont="1" applyFill="1" applyBorder="1" applyAlignment="1">
      <alignment horizontal="center" vertical="center"/>
    </xf>
    <xf numFmtId="0" fontId="46" fillId="17" borderId="8" xfId="0" applyFont="1" applyFill="1" applyBorder="1" applyAlignment="1">
      <alignment horizontal="center" vertical="center"/>
    </xf>
    <xf numFmtId="0" fontId="161" fillId="62" borderId="0" xfId="0" applyFont="1" applyFill="1" applyAlignment="1">
      <alignment horizontal="center" vertical="center"/>
    </xf>
    <xf numFmtId="3" fontId="25" fillId="9" borderId="0" xfId="0" applyNumberFormat="1" applyFont="1" applyFill="1" applyAlignment="1">
      <alignment horizontal="right"/>
    </xf>
    <xf numFmtId="3" fontId="21" fillId="9" borderId="0" xfId="0" applyNumberFormat="1" applyFont="1" applyFill="1"/>
    <xf numFmtId="0" fontId="25" fillId="9" borderId="0" xfId="0" applyFont="1" applyFill="1"/>
    <xf numFmtId="3" fontId="7" fillId="9" borderId="0" xfId="0" applyNumberFormat="1" applyFont="1" applyFill="1" applyAlignment="1">
      <alignment horizontal="right"/>
    </xf>
    <xf numFmtId="3" fontId="21" fillId="2" borderId="0" xfId="0" applyNumberFormat="1" applyFont="1" applyFill="1"/>
    <xf numFmtId="0" fontId="25" fillId="62" borderId="0" xfId="0" applyFont="1" applyFill="1" applyAlignment="1">
      <alignment horizontal="center" vertical="center" wrapText="1"/>
    </xf>
    <xf numFmtId="0" fontId="23" fillId="9" borderId="0" xfId="0" applyFont="1" applyFill="1" applyAlignment="1">
      <alignment horizontal="center"/>
    </xf>
    <xf numFmtId="0" fontId="23" fillId="9" borderId="0" xfId="0" applyFont="1" applyFill="1"/>
    <xf numFmtId="165" fontId="33" fillId="22" borderId="24" xfId="1" applyNumberFormat="1" applyFont="1" applyFill="1" applyBorder="1" applyProtection="1"/>
    <xf numFmtId="165" fontId="33" fillId="22" borderId="5" xfId="1" applyNumberFormat="1" applyFont="1" applyFill="1" applyBorder="1" applyProtection="1"/>
    <xf numFmtId="165" fontId="5" fillId="22" borderId="5" xfId="1" applyNumberFormat="1" applyFont="1" applyFill="1" applyBorder="1" applyProtection="1"/>
    <xf numFmtId="0" fontId="40" fillId="0" borderId="0" xfId="0" applyFont="1" applyAlignment="1">
      <alignment horizontal="center"/>
    </xf>
    <xf numFmtId="0" fontId="40" fillId="0" borderId="0" xfId="0" applyFont="1"/>
    <xf numFmtId="0" fontId="40" fillId="4" borderId="6" xfId="0" applyFont="1" applyFill="1" applyBorder="1" applyAlignment="1">
      <alignment horizontal="center" wrapText="1"/>
    </xf>
    <xf numFmtId="165" fontId="40" fillId="0" borderId="6" xfId="1" applyNumberFormat="1" applyFont="1" applyBorder="1" applyProtection="1"/>
    <xf numFmtId="0" fontId="40" fillId="0" borderId="6" xfId="0" applyFont="1" applyBorder="1"/>
    <xf numFmtId="164" fontId="40" fillId="4" borderId="26" xfId="1" applyFont="1" applyFill="1" applyBorder="1" applyAlignment="1" applyProtection="1">
      <alignment horizontal="center"/>
    </xf>
    <xf numFmtId="165" fontId="40" fillId="4" borderId="5" xfId="0" applyNumberFormat="1" applyFont="1" applyFill="1" applyBorder="1" applyAlignment="1">
      <alignment horizontal="center"/>
    </xf>
    <xf numFmtId="3" fontId="40" fillId="0" borderId="0" xfId="0" applyNumberFormat="1" applyFont="1" applyAlignment="1">
      <alignment horizontal="center"/>
    </xf>
    <xf numFmtId="165" fontId="40" fillId="0" borderId="0" xfId="1" applyNumberFormat="1" applyFont="1"/>
    <xf numFmtId="0" fontId="23" fillId="4" borderId="0" xfId="0" applyFont="1" applyFill="1" applyAlignment="1">
      <alignment vertical="center" wrapText="1"/>
    </xf>
    <xf numFmtId="165" fontId="23" fillId="0" borderId="0" xfId="1" applyNumberFormat="1" applyFont="1" applyBorder="1" applyProtection="1"/>
    <xf numFmtId="0" fontId="23" fillId="2" borderId="0" xfId="0" applyFont="1" applyFill="1"/>
    <xf numFmtId="164" fontId="23" fillId="4" borderId="17" xfId="1" applyFont="1" applyFill="1" applyBorder="1" applyProtection="1"/>
    <xf numFmtId="3" fontId="23" fillId="0" borderId="0" xfId="0" applyNumberFormat="1" applyFont="1"/>
    <xf numFmtId="165" fontId="23" fillId="4" borderId="5" xfId="0" applyNumberFormat="1" applyFont="1" applyFill="1" applyBorder="1"/>
    <xf numFmtId="0" fontId="23" fillId="32" borderId="22" xfId="0" applyFont="1" applyFill="1" applyBorder="1" applyAlignment="1">
      <alignment horizontal="center" wrapText="1"/>
    </xf>
    <xf numFmtId="165" fontId="25" fillId="118" borderId="24" xfId="1" applyNumberFormat="1" applyFont="1" applyFill="1" applyBorder="1"/>
    <xf numFmtId="165" fontId="25" fillId="118" borderId="24" xfId="1" applyNumberFormat="1" applyFont="1" applyFill="1" applyBorder="1" applyProtection="1"/>
    <xf numFmtId="165" fontId="25" fillId="118" borderId="24" xfId="0" applyNumberFormat="1" applyFont="1" applyFill="1" applyBorder="1"/>
    <xf numFmtId="165" fontId="25" fillId="118" borderId="5" xfId="1" applyNumberFormat="1" applyFont="1" applyFill="1" applyBorder="1" applyProtection="1"/>
    <xf numFmtId="165" fontId="25" fillId="118" borderId="5" xfId="0" applyNumberFormat="1" applyFont="1" applyFill="1" applyBorder="1"/>
    <xf numFmtId="165" fontId="7" fillId="118" borderId="5" xfId="1" applyNumberFormat="1" applyFont="1" applyFill="1" applyBorder="1" applyProtection="1"/>
    <xf numFmtId="165" fontId="7" fillId="118" borderId="5" xfId="0" applyNumberFormat="1" applyFont="1" applyFill="1" applyBorder="1"/>
    <xf numFmtId="3" fontId="26" fillId="118" borderId="0" xfId="0" applyNumberFormat="1" applyFont="1" applyFill="1"/>
    <xf numFmtId="165" fontId="7" fillId="117" borderId="26" xfId="1" applyNumberFormat="1" applyFont="1" applyFill="1" applyBorder="1" applyAlignment="1" applyProtection="1">
      <alignment horizontal="center"/>
    </xf>
    <xf numFmtId="3" fontId="7" fillId="118" borderId="5" xfId="0" applyNumberFormat="1" applyFont="1" applyFill="1" applyBorder="1"/>
    <xf numFmtId="0" fontId="7" fillId="118" borderId="5" xfId="0" applyFont="1" applyFill="1" applyBorder="1"/>
    <xf numFmtId="165" fontId="7" fillId="4" borderId="0" xfId="0" applyNumberFormat="1" applyFont="1" applyFill="1" applyAlignment="1">
      <alignment horizontal="center"/>
    </xf>
    <xf numFmtId="0" fontId="7" fillId="21" borderId="0" xfId="0" applyFont="1" applyFill="1"/>
    <xf numFmtId="3" fontId="23" fillId="32" borderId="22" xfId="0" applyNumberFormat="1" applyFont="1" applyFill="1" applyBorder="1" applyAlignment="1">
      <alignment horizontal="center" wrapText="1"/>
    </xf>
    <xf numFmtId="0" fontId="23" fillId="32" borderId="22" xfId="0" applyFont="1" applyFill="1" applyBorder="1" applyAlignment="1">
      <alignment horizontal="center" vertical="center" wrapText="1"/>
    </xf>
    <xf numFmtId="3" fontId="40" fillId="23" borderId="22" xfId="0" applyNumberFormat="1" applyFont="1" applyFill="1" applyBorder="1" applyAlignment="1">
      <alignment horizontal="center"/>
    </xf>
    <xf numFmtId="0" fontId="40" fillId="23" borderId="22" xfId="0" applyFont="1" applyFill="1" applyBorder="1" applyAlignment="1">
      <alignment horizontal="center"/>
    </xf>
    <xf numFmtId="0" fontId="118" fillId="30" borderId="0" xfId="0" applyFont="1" applyFill="1"/>
    <xf numFmtId="165" fontId="39" fillId="3" borderId="0" xfId="1" applyNumberFormat="1" applyFont="1" applyFill="1" applyBorder="1"/>
    <xf numFmtId="164" fontId="26" fillId="3" borderId="0" xfId="1" applyFill="1"/>
    <xf numFmtId="0" fontId="118" fillId="30" borderId="10" xfId="0" applyFont="1" applyFill="1" applyBorder="1"/>
    <xf numFmtId="164" fontId="99" fillId="3" borderId="37" xfId="1" applyFont="1" applyFill="1" applyBorder="1" applyAlignment="1">
      <alignment wrapText="1"/>
    </xf>
    <xf numFmtId="164" fontId="99" fillId="3" borderId="35" xfId="1" applyFont="1" applyFill="1" applyBorder="1" applyAlignment="1">
      <alignment wrapText="1"/>
    </xf>
    <xf numFmtId="164" fontId="99" fillId="3" borderId="125" xfId="1" applyFont="1" applyFill="1" applyBorder="1" applyAlignment="1">
      <alignment wrapText="1"/>
    </xf>
    <xf numFmtId="164" fontId="99" fillId="3" borderId="96" xfId="1" applyFont="1" applyFill="1" applyBorder="1" applyAlignment="1">
      <alignment wrapText="1"/>
    </xf>
    <xf numFmtId="164" fontId="99" fillId="3" borderId="0" xfId="1" applyFont="1" applyFill="1" applyBorder="1" applyAlignment="1">
      <alignment wrapText="1"/>
    </xf>
    <xf numFmtId="0" fontId="150" fillId="3" borderId="10" xfId="0" applyFont="1" applyFill="1" applyBorder="1" applyAlignment="1">
      <alignment horizontal="left" wrapText="1"/>
    </xf>
    <xf numFmtId="0" fontId="20" fillId="3" borderId="10" xfId="0" applyFont="1" applyFill="1" applyBorder="1"/>
    <xf numFmtId="0" fontId="12" fillId="3" borderId="10" xfId="0" applyFont="1" applyFill="1" applyBorder="1"/>
    <xf numFmtId="0" fontId="119" fillId="0" borderId="0" xfId="3" applyFont="1" applyBorder="1" applyProtection="1"/>
    <xf numFmtId="0" fontId="32" fillId="4" borderId="1" xfId="0" applyFont="1" applyFill="1" applyBorder="1" applyAlignment="1">
      <alignment horizontal="center" wrapText="1"/>
    </xf>
    <xf numFmtId="3" fontId="32" fillId="4" borderId="1" xfId="0" applyNumberFormat="1" applyFont="1" applyFill="1" applyBorder="1" applyAlignment="1">
      <alignment horizontal="center" wrapText="1"/>
    </xf>
    <xf numFmtId="0" fontId="186" fillId="4" borderId="1" xfId="0" applyFont="1" applyFill="1" applyBorder="1" applyAlignment="1">
      <alignment horizontal="center" wrapText="1"/>
    </xf>
    <xf numFmtId="0" fontId="30" fillId="0" borderId="6" xfId="0" applyFont="1" applyBorder="1"/>
    <xf numFmtId="3" fontId="30" fillId="0" borderId="6" xfId="0" applyNumberFormat="1" applyFont="1" applyBorder="1" applyAlignment="1">
      <alignment horizontal="right"/>
    </xf>
    <xf numFmtId="165" fontId="30" fillId="0" borderId="6" xfId="1" applyNumberFormat="1" applyFont="1" applyBorder="1" applyAlignment="1" applyProtection="1">
      <alignment horizontal="right"/>
    </xf>
    <xf numFmtId="0" fontId="30" fillId="2" borderId="0" xfId="0" applyFont="1" applyFill="1" applyAlignment="1">
      <alignment horizontal="left" wrapText="1"/>
    </xf>
    <xf numFmtId="0" fontId="30" fillId="2" borderId="0" xfId="0" applyFont="1" applyFill="1"/>
    <xf numFmtId="3" fontId="32" fillId="2" borderId="0" xfId="0" applyNumberFormat="1" applyFont="1" applyFill="1" applyAlignment="1">
      <alignment horizontal="center" wrapText="1"/>
    </xf>
    <xf numFmtId="0" fontId="184" fillId="3" borderId="10" xfId="0" applyFont="1" applyFill="1" applyBorder="1" applyAlignment="1">
      <alignment horizontal="left" wrapText="1"/>
    </xf>
    <xf numFmtId="0" fontId="99" fillId="30" borderId="10" xfId="0" applyFont="1" applyFill="1" applyBorder="1" applyAlignment="1">
      <alignment horizontal="center" wrapText="1"/>
    </xf>
    <xf numFmtId="0" fontId="183" fillId="3" borderId="10" xfId="0" applyFont="1" applyFill="1" applyBorder="1" applyAlignment="1">
      <alignment wrapText="1"/>
    </xf>
    <xf numFmtId="0" fontId="99" fillId="30" borderId="0" xfId="0" applyFont="1" applyFill="1" applyAlignment="1">
      <alignment horizontal="center" wrapText="1"/>
    </xf>
    <xf numFmtId="0" fontId="38" fillId="30" borderId="0" xfId="0" applyFont="1" applyFill="1" applyAlignment="1">
      <alignment horizontal="center" wrapText="1"/>
    </xf>
    <xf numFmtId="0" fontId="38" fillId="0" borderId="0" xfId="0" applyFont="1" applyAlignment="1">
      <alignment horizontal="center" wrapText="1"/>
    </xf>
    <xf numFmtId="0" fontId="26" fillId="30" borderId="0" xfId="0" applyFont="1" applyFill="1"/>
    <xf numFmtId="0" fontId="150" fillId="3" borderId="0" xfId="0" applyFont="1" applyFill="1" applyAlignment="1">
      <alignment horizontal="left"/>
    </xf>
    <xf numFmtId="0" fontId="150" fillId="3" borderId="10" xfId="0" applyFont="1" applyFill="1" applyBorder="1" applyAlignment="1">
      <alignment horizontal="left"/>
    </xf>
    <xf numFmtId="9" fontId="26" fillId="0" borderId="18" xfId="2" applyBorder="1"/>
    <xf numFmtId="0" fontId="99" fillId="30" borderId="0" xfId="0" applyFont="1" applyFill="1" applyAlignment="1">
      <alignment horizontal="left" vertical="center"/>
    </xf>
    <xf numFmtId="0" fontId="195" fillId="122" borderId="111" xfId="0" applyFont="1" applyFill="1" applyBorder="1" applyAlignment="1">
      <alignment horizontal="left" indent="1"/>
    </xf>
    <xf numFmtId="0" fontId="195" fillId="122" borderId="111" xfId="0" applyFont="1" applyFill="1" applyBorder="1" applyAlignment="1">
      <alignment horizontal="center"/>
    </xf>
    <xf numFmtId="0" fontId="189" fillId="123" borderId="111" xfId="0" applyFont="1" applyFill="1" applyBorder="1"/>
    <xf numFmtId="3" fontId="19" fillId="123" borderId="111" xfId="0" applyNumberFormat="1" applyFont="1" applyFill="1" applyBorder="1"/>
    <xf numFmtId="0" fontId="19" fillId="123" borderId="111" xfId="0" applyFont="1" applyFill="1" applyBorder="1" applyAlignment="1">
      <alignment horizontal="center"/>
    </xf>
    <xf numFmtId="177" fontId="19" fillId="123" borderId="111" xfId="0" applyNumberFormat="1" applyFont="1" applyFill="1" applyBorder="1" applyAlignment="1">
      <alignment horizontal="center"/>
    </xf>
    <xf numFmtId="0" fontId="190" fillId="124" borderId="111" xfId="0" applyFont="1" applyFill="1" applyBorder="1"/>
    <xf numFmtId="3" fontId="19" fillId="124" borderId="111" xfId="0" applyNumberFormat="1" applyFont="1" applyFill="1" applyBorder="1"/>
    <xf numFmtId="0" fontId="19" fillId="124" borderId="111" xfId="0" applyFont="1" applyFill="1" applyBorder="1" applyAlignment="1">
      <alignment horizontal="center"/>
    </xf>
    <xf numFmtId="177" fontId="19" fillId="124" borderId="111" xfId="0" applyNumberFormat="1" applyFont="1" applyFill="1" applyBorder="1" applyAlignment="1">
      <alignment horizontal="center"/>
    </xf>
    <xf numFmtId="0" fontId="192" fillId="123" borderId="111" xfId="0" applyFont="1" applyFill="1" applyBorder="1"/>
    <xf numFmtId="0" fontId="193" fillId="124" borderId="111" xfId="0" applyFont="1" applyFill="1" applyBorder="1"/>
    <xf numFmtId="43" fontId="7" fillId="0" borderId="0" xfId="0" applyNumberFormat="1" applyFont="1"/>
    <xf numFmtId="165" fontId="196" fillId="0" borderId="5" xfId="0" applyNumberFormat="1" applyFont="1" applyBorder="1"/>
    <xf numFmtId="0" fontId="21" fillId="9" borderId="0" xfId="0" applyFont="1" applyFill="1" applyAlignment="1">
      <alignment vertical="center"/>
    </xf>
    <xf numFmtId="0" fontId="197" fillId="15" borderId="6" xfId="3" applyFont="1" applyFill="1" applyBorder="1" applyAlignment="1">
      <alignment horizontal="center"/>
    </xf>
    <xf numFmtId="0" fontId="34" fillId="15" borderId="6" xfId="3" applyFont="1" applyFill="1" applyBorder="1" applyAlignment="1">
      <alignment horizontal="center" wrapText="1"/>
    </xf>
    <xf numFmtId="0" fontId="34" fillId="125" borderId="6" xfId="0" applyFont="1" applyFill="1" applyBorder="1" applyAlignment="1">
      <alignment horizontal="center"/>
    </xf>
    <xf numFmtId="0" fontId="197" fillId="125" borderId="6" xfId="0" applyFont="1" applyFill="1" applyBorder="1" applyAlignment="1">
      <alignment horizontal="center"/>
    </xf>
    <xf numFmtId="0" fontId="34" fillId="85" borderId="0" xfId="0" applyFont="1" applyFill="1" applyAlignment="1">
      <alignment horizontal="center"/>
    </xf>
    <xf numFmtId="167" fontId="7" fillId="37" borderId="0" xfId="0" applyNumberFormat="1" applyFont="1" applyFill="1" applyAlignment="1">
      <alignment horizontal="center"/>
    </xf>
    <xf numFmtId="0" fontId="34" fillId="15" borderId="8" xfId="0" applyFont="1" applyFill="1" applyBorder="1" applyAlignment="1">
      <alignment horizontal="center"/>
    </xf>
    <xf numFmtId="0" fontId="23" fillId="25" borderId="0" xfId="0" applyFont="1" applyFill="1" applyAlignment="1">
      <alignment horizontal="center" wrapText="1"/>
    </xf>
    <xf numFmtId="0" fontId="23" fillId="25" borderId="18" xfId="0" applyFont="1" applyFill="1" applyBorder="1" applyAlignment="1">
      <alignment horizontal="center" wrapText="1"/>
    </xf>
    <xf numFmtId="0" fontId="24" fillId="25" borderId="18" xfId="0" applyFont="1" applyFill="1" applyBorder="1" applyAlignment="1">
      <alignment horizontal="center" wrapText="1"/>
    </xf>
    <xf numFmtId="0" fontId="23" fillId="75" borderId="18" xfId="0" applyFont="1" applyFill="1" applyBorder="1" applyAlignment="1">
      <alignment horizontal="center" wrapText="1"/>
    </xf>
    <xf numFmtId="0" fontId="7" fillId="29" borderId="0" xfId="0" applyFont="1" applyFill="1" applyAlignment="1">
      <alignment horizontal="center"/>
    </xf>
    <xf numFmtId="0" fontId="23" fillId="75" borderId="0" xfId="0" applyFont="1" applyFill="1" applyAlignment="1">
      <alignment horizontal="center" wrapText="1"/>
    </xf>
    <xf numFmtId="0" fontId="7" fillId="9" borderId="0" xfId="0" applyFont="1" applyFill="1" applyAlignment="1">
      <alignment horizontal="center"/>
    </xf>
    <xf numFmtId="0" fontId="7" fillId="0" borderId="0" xfId="0" applyFont="1" applyAlignment="1">
      <alignment vertical="center"/>
    </xf>
    <xf numFmtId="0" fontId="7" fillId="9" borderId="0" xfId="0" applyFont="1" applyFill="1" applyAlignment="1">
      <alignment vertical="center" wrapText="1"/>
    </xf>
    <xf numFmtId="167" fontId="198" fillId="9" borderId="6" xfId="0" applyNumberFormat="1" applyFont="1" applyFill="1" applyBorder="1" applyAlignment="1">
      <alignment horizontal="center" vertical="center"/>
    </xf>
    <xf numFmtId="167" fontId="7" fillId="9" borderId="6" xfId="0" applyNumberFormat="1" applyFont="1" applyFill="1" applyBorder="1" applyAlignment="1">
      <alignment horizontal="center" vertical="center"/>
    </xf>
    <xf numFmtId="165" fontId="7" fillId="9" borderId="6" xfId="0" applyNumberFormat="1" applyFont="1" applyFill="1" applyBorder="1" applyAlignment="1">
      <alignment horizontal="left" vertical="center"/>
    </xf>
    <xf numFmtId="165" fontId="7" fillId="9" borderId="0" xfId="0" applyNumberFormat="1" applyFont="1" applyFill="1" applyAlignment="1">
      <alignment horizontal="left" vertical="center"/>
    </xf>
    <xf numFmtId="165" fontId="34" fillId="15" borderId="8" xfId="1" applyNumberFormat="1" applyFont="1" applyFill="1" applyBorder="1" applyAlignment="1">
      <alignment horizontal="center"/>
    </xf>
    <xf numFmtId="165" fontId="21" fillId="9" borderId="0" xfId="1" applyNumberFormat="1" applyFont="1" applyFill="1" applyBorder="1"/>
    <xf numFmtId="167" fontId="7" fillId="89" borderId="0" xfId="0" applyNumberFormat="1" applyFont="1" applyFill="1" applyAlignment="1">
      <alignment vertical="center"/>
    </xf>
    <xf numFmtId="167" fontId="7" fillId="88" borderId="18" xfId="0" applyNumberFormat="1" applyFont="1" applyFill="1" applyBorder="1" applyAlignment="1">
      <alignment horizontal="center" vertical="center"/>
    </xf>
    <xf numFmtId="167" fontId="25" fillId="88" borderId="18" xfId="0" applyNumberFormat="1" applyFont="1" applyFill="1" applyBorder="1" applyAlignment="1">
      <alignment horizontal="center" vertical="center"/>
    </xf>
    <xf numFmtId="167" fontId="7" fillId="87" borderId="18" xfId="0" applyNumberFormat="1" applyFont="1" applyFill="1" applyBorder="1" applyAlignment="1">
      <alignment vertical="center" wrapText="1"/>
    </xf>
    <xf numFmtId="0" fontId="7" fillId="87" borderId="18" xfId="0" applyFont="1" applyFill="1" applyBorder="1" applyAlignment="1">
      <alignment horizontal="center" vertical="center"/>
    </xf>
    <xf numFmtId="0" fontId="7" fillId="29" borderId="0" xfId="0" applyFont="1" applyFill="1" applyAlignment="1">
      <alignment vertical="center"/>
    </xf>
    <xf numFmtId="0" fontId="7" fillId="88" borderId="0" xfId="0" applyFont="1" applyFill="1" applyAlignment="1">
      <alignment horizontal="center" vertical="center" wrapText="1"/>
    </xf>
    <xf numFmtId="0" fontId="7" fillId="87" borderId="0" xfId="0" applyFont="1" applyFill="1" applyAlignment="1">
      <alignment vertical="center"/>
    </xf>
    <xf numFmtId="0" fontId="34" fillId="126" borderId="12" xfId="0" applyFont="1" applyFill="1" applyBorder="1" applyAlignment="1">
      <alignment horizontal="center" vertical="center"/>
    </xf>
    <xf numFmtId="0" fontId="21" fillId="2" borderId="0" xfId="0" applyFont="1" applyFill="1" applyAlignment="1">
      <alignment vertical="center"/>
    </xf>
    <xf numFmtId="0" fontId="199" fillId="0" borderId="0" xfId="0" applyFont="1" applyAlignment="1">
      <alignment vertical="center"/>
    </xf>
    <xf numFmtId="0" fontId="199" fillId="29" borderId="0" xfId="0" applyFont="1" applyFill="1" applyAlignment="1">
      <alignment vertical="center"/>
    </xf>
    <xf numFmtId="0" fontId="199" fillId="9" borderId="0" xfId="0" applyFont="1" applyFill="1" applyAlignment="1">
      <alignment vertical="center"/>
    </xf>
    <xf numFmtId="0" fontId="7" fillId="2" borderId="0" xfId="0" applyFont="1" applyFill="1" applyAlignment="1">
      <alignment vertical="center"/>
    </xf>
    <xf numFmtId="0" fontId="7" fillId="99" borderId="0" xfId="0" applyFont="1" applyFill="1" applyAlignment="1">
      <alignment vertical="center"/>
    </xf>
    <xf numFmtId="165" fontId="7" fillId="0" borderId="0" xfId="1" applyNumberFormat="1" applyFont="1" applyBorder="1" applyAlignment="1">
      <alignment horizontal="left"/>
    </xf>
    <xf numFmtId="166" fontId="7" fillId="2" borderId="0" xfId="0" applyNumberFormat="1" applyFont="1" applyFill="1" applyAlignment="1">
      <alignment horizontal="left" vertical="center" wrapText="1"/>
    </xf>
    <xf numFmtId="0" fontId="7" fillId="9" borderId="6" xfId="0" applyFont="1" applyFill="1" applyBorder="1" applyAlignment="1">
      <alignment horizontal="left" vertical="center"/>
    </xf>
    <xf numFmtId="1" fontId="7" fillId="9" borderId="0" xfId="0" applyNumberFormat="1" applyFont="1" applyFill="1" applyAlignment="1">
      <alignment vertical="center"/>
    </xf>
    <xf numFmtId="166" fontId="7" fillId="9" borderId="0" xfId="0" applyNumberFormat="1" applyFont="1" applyFill="1" applyAlignment="1">
      <alignment vertical="center"/>
    </xf>
    <xf numFmtId="165" fontId="7" fillId="9" borderId="0" xfId="0" applyNumberFormat="1" applyFont="1" applyFill="1" applyAlignment="1">
      <alignment vertical="center"/>
    </xf>
    <xf numFmtId="165" fontId="21" fillId="9" borderId="0" xfId="0" applyNumberFormat="1" applyFont="1" applyFill="1" applyAlignment="1">
      <alignment vertical="center"/>
    </xf>
    <xf numFmtId="0" fontId="21" fillId="9" borderId="6" xfId="0" applyFont="1" applyFill="1" applyBorder="1" applyAlignment="1">
      <alignment horizontal="left" vertical="center"/>
    </xf>
    <xf numFmtId="0" fontId="200" fillId="9" borderId="6" xfId="0" applyFont="1" applyFill="1" applyBorder="1" applyAlignment="1">
      <alignment horizontal="left" vertical="center"/>
    </xf>
    <xf numFmtId="0" fontId="7" fillId="9" borderId="0" xfId="0" applyFont="1" applyFill="1" applyAlignment="1">
      <alignment horizontal="left" vertical="center"/>
    </xf>
    <xf numFmtId="0" fontId="7" fillId="88" borderId="18" xfId="0" applyFont="1" applyFill="1" applyBorder="1" applyAlignment="1">
      <alignment horizontal="center" vertical="center"/>
    </xf>
    <xf numFmtId="0" fontId="25" fillId="88" borderId="18" xfId="0" applyFont="1" applyFill="1" applyBorder="1" applyAlignment="1">
      <alignment horizontal="center" vertical="center"/>
    </xf>
    <xf numFmtId="14" fontId="7" fillId="87" borderId="18" xfId="0" applyNumberFormat="1" applyFont="1" applyFill="1" applyBorder="1" applyAlignment="1">
      <alignment vertical="center" wrapText="1"/>
    </xf>
    <xf numFmtId="0" fontId="7" fillId="89" borderId="0" xfId="0" applyFont="1" applyFill="1" applyAlignment="1">
      <alignment vertical="center"/>
    </xf>
    <xf numFmtId="0" fontId="200" fillId="15" borderId="6" xfId="3" applyFont="1" applyFill="1" applyBorder="1" applyAlignment="1">
      <alignment horizontal="center"/>
    </xf>
    <xf numFmtId="0" fontId="197" fillId="15" borderId="6" xfId="1" applyNumberFormat="1" applyFont="1" applyFill="1" applyBorder="1" applyAlignment="1" applyProtection="1">
      <alignment horizontal="center"/>
    </xf>
    <xf numFmtId="167" fontId="197" fillId="125" borderId="6" xfId="1" applyNumberFormat="1" applyFont="1" applyFill="1" applyBorder="1" applyAlignment="1" applyProtection="1">
      <alignment horizontal="center"/>
    </xf>
    <xf numFmtId="0" fontId="34" fillId="15" borderId="6" xfId="0" applyFont="1" applyFill="1" applyBorder="1" applyAlignment="1">
      <alignment horizontal="center"/>
    </xf>
    <xf numFmtId="0" fontId="201" fillId="2" borderId="6" xfId="0" applyFont="1" applyFill="1" applyBorder="1" applyAlignment="1">
      <alignment horizontal="center" vertical="center"/>
    </xf>
    <xf numFmtId="0" fontId="201" fillId="2" borderId="6" xfId="0" applyFont="1" applyFill="1" applyBorder="1" applyAlignment="1">
      <alignment vertical="center"/>
    </xf>
    <xf numFmtId="165" fontId="7" fillId="0" borderId="6" xfId="1" applyNumberFormat="1" applyFont="1" applyBorder="1" applyAlignment="1" applyProtection="1">
      <alignment horizontal="left"/>
    </xf>
    <xf numFmtId="167" fontId="201" fillId="2" borderId="6" xfId="0" applyNumberFormat="1" applyFont="1" applyFill="1" applyBorder="1" applyAlignment="1">
      <alignment horizontal="center" vertical="center" wrapText="1"/>
    </xf>
    <xf numFmtId="0" fontId="202" fillId="2" borderId="6" xfId="0" applyFont="1" applyFill="1" applyBorder="1" applyAlignment="1">
      <alignment horizontal="center" vertical="center"/>
    </xf>
    <xf numFmtId="0" fontId="203" fillId="2" borderId="6" xfId="0" applyFont="1" applyFill="1" applyBorder="1" applyAlignment="1">
      <alignment horizontal="center" vertical="center"/>
    </xf>
    <xf numFmtId="0" fontId="7" fillId="2" borderId="6" xfId="0" applyFont="1" applyFill="1" applyBorder="1" applyAlignment="1">
      <alignment horizontal="center" vertical="center"/>
    </xf>
    <xf numFmtId="165" fontId="7" fillId="9" borderId="78" xfId="1" applyNumberFormat="1" applyFont="1" applyFill="1" applyBorder="1"/>
    <xf numFmtId="165" fontId="7" fillId="9" borderId="6" xfId="1" applyNumberFormat="1" applyFont="1" applyFill="1" applyBorder="1"/>
    <xf numFmtId="165" fontId="7" fillId="0" borderId="6" xfId="1" applyNumberFormat="1" applyFont="1" applyBorder="1" applyAlignment="1">
      <alignment horizontal="left"/>
    </xf>
    <xf numFmtId="165" fontId="7" fillId="0" borderId="0" xfId="1" applyNumberFormat="1" applyFont="1"/>
    <xf numFmtId="9" fontId="7" fillId="0" borderId="0" xfId="2" applyFont="1"/>
    <xf numFmtId="0" fontId="100" fillId="2" borderId="6" xfId="0" applyFont="1" applyFill="1" applyBorder="1" applyAlignment="1">
      <alignment vertical="center"/>
    </xf>
    <xf numFmtId="167" fontId="100" fillId="2" borderId="6" xfId="0" applyNumberFormat="1" applyFont="1" applyFill="1" applyBorder="1" applyAlignment="1">
      <alignment horizontal="center" vertical="center" wrapText="1"/>
    </xf>
    <xf numFmtId="0" fontId="201" fillId="2" borderId="6" xfId="0" applyFont="1" applyFill="1" applyBorder="1" applyAlignment="1">
      <alignment vertical="center" wrapText="1" readingOrder="1"/>
    </xf>
    <xf numFmtId="0" fontId="7" fillId="2" borderId="6" xfId="0" applyFont="1" applyFill="1" applyBorder="1" applyAlignment="1">
      <alignment vertical="center"/>
    </xf>
    <xf numFmtId="167" fontId="7" fillId="2" borderId="6" xfId="0" applyNumberFormat="1" applyFont="1" applyFill="1" applyBorder="1" applyAlignment="1">
      <alignment horizontal="center" vertical="center" wrapText="1"/>
    </xf>
    <xf numFmtId="0" fontId="202" fillId="2" borderId="6" xfId="0" applyFont="1" applyFill="1" applyBorder="1" applyAlignment="1">
      <alignment vertical="center"/>
    </xf>
    <xf numFmtId="167" fontId="202" fillId="2" borderId="6" xfId="0" applyNumberFormat="1" applyFont="1" applyFill="1" applyBorder="1" applyAlignment="1">
      <alignment horizontal="center" vertical="center" wrapText="1"/>
    </xf>
    <xf numFmtId="0" fontId="204" fillId="2" borderId="6" xfId="0" applyFont="1" applyFill="1" applyBorder="1" applyAlignment="1">
      <alignment vertical="center"/>
    </xf>
    <xf numFmtId="0" fontId="205" fillId="2" borderId="6" xfId="0" applyFont="1" applyFill="1" applyBorder="1" applyAlignment="1">
      <alignment vertical="center"/>
    </xf>
    <xf numFmtId="167" fontId="205" fillId="2" borderId="6" xfId="0" applyNumberFormat="1" applyFont="1" applyFill="1" applyBorder="1" applyAlignment="1">
      <alignment horizontal="center" vertical="center" wrapText="1"/>
    </xf>
    <xf numFmtId="0" fontId="206" fillId="2" borderId="6" xfId="0" applyFont="1" applyFill="1" applyBorder="1" applyAlignment="1">
      <alignment horizontal="center" vertical="center"/>
    </xf>
    <xf numFmtId="167" fontId="7" fillId="0" borderId="6" xfId="0" applyNumberFormat="1" applyFont="1" applyBorder="1" applyAlignment="1">
      <alignment horizontal="center" wrapText="1"/>
    </xf>
    <xf numFmtId="165" fontId="207" fillId="0" borderId="6" xfId="1" applyNumberFormat="1" applyFont="1" applyBorder="1" applyAlignment="1" applyProtection="1">
      <alignment horizontal="left"/>
    </xf>
    <xf numFmtId="0" fontId="7" fillId="0" borderId="6" xfId="0" applyFont="1" applyBorder="1"/>
    <xf numFmtId="0" fontId="208" fillId="2" borderId="6" xfId="0" applyFont="1" applyFill="1" applyBorder="1" applyAlignment="1">
      <alignment vertical="center"/>
    </xf>
    <xf numFmtId="165" fontId="208" fillId="0" borderId="6" xfId="1" applyNumberFormat="1" applyFont="1" applyBorder="1" applyAlignment="1">
      <alignment horizontal="left"/>
    </xf>
    <xf numFmtId="0" fontId="7" fillId="2" borderId="6" xfId="0" applyFont="1" applyFill="1" applyBorder="1" applyAlignment="1">
      <alignment horizontal="left" vertical="center"/>
    </xf>
    <xf numFmtId="3" fontId="208" fillId="0" borderId="6" xfId="0" applyNumberFormat="1" applyFont="1" applyBorder="1" applyAlignment="1">
      <alignment horizontal="left"/>
    </xf>
    <xf numFmtId="165" fontId="209" fillId="0" borderId="6" xfId="1" applyNumberFormat="1" applyFont="1" applyBorder="1" applyAlignment="1">
      <alignment horizontal="left"/>
    </xf>
    <xf numFmtId="3" fontId="7" fillId="9" borderId="6" xfId="1" applyNumberFormat="1" applyFont="1" applyFill="1" applyBorder="1"/>
    <xf numFmtId="3" fontId="7" fillId="0" borderId="6" xfId="0" applyNumberFormat="1" applyFont="1" applyBorder="1" applyAlignment="1">
      <alignment horizontal="left"/>
    </xf>
    <xf numFmtId="3" fontId="7" fillId="0" borderId="0" xfId="0" applyNumberFormat="1" applyFont="1" applyAlignment="1">
      <alignment horizontal="left"/>
    </xf>
    <xf numFmtId="0" fontId="210" fillId="0" borderId="0" xfId="0" applyFont="1" applyAlignment="1">
      <alignment vertical="center" wrapText="1"/>
    </xf>
    <xf numFmtId="0" fontId="211" fillId="125" borderId="6" xfId="0" applyFont="1" applyFill="1" applyBorder="1" applyAlignment="1">
      <alignment horizontal="center"/>
    </xf>
    <xf numFmtId="0" fontId="16" fillId="125" borderId="6" xfId="0" applyFont="1" applyFill="1" applyBorder="1" applyAlignment="1">
      <alignment horizontal="center"/>
    </xf>
    <xf numFmtId="0" fontId="212" fillId="2" borderId="6" xfId="0" applyFont="1" applyFill="1" applyBorder="1" applyAlignment="1">
      <alignment horizontal="center" vertical="center"/>
    </xf>
    <xf numFmtId="0" fontId="213" fillId="9" borderId="6" xfId="0" applyFont="1" applyFill="1" applyBorder="1" applyAlignment="1">
      <alignment horizontal="center" vertical="center"/>
    </xf>
    <xf numFmtId="0" fontId="214" fillId="2" borderId="6" xfId="0" applyFont="1" applyFill="1" applyBorder="1" applyAlignment="1">
      <alignment horizontal="center" vertical="center"/>
    </xf>
    <xf numFmtId="0" fontId="215" fillId="2" borderId="6" xfId="0" applyFont="1" applyFill="1" applyBorder="1" applyAlignment="1">
      <alignment horizontal="center" vertical="center"/>
    </xf>
    <xf numFmtId="0" fontId="213" fillId="2" borderId="6" xfId="0" applyFont="1" applyFill="1" applyBorder="1" applyAlignment="1">
      <alignment horizontal="center" vertical="center"/>
    </xf>
    <xf numFmtId="0" fontId="52" fillId="3" borderId="0" xfId="0" applyFont="1" applyFill="1" applyAlignment="1">
      <alignment horizontal="right" vertical="center"/>
    </xf>
    <xf numFmtId="165" fontId="217" fillId="3" borderId="12" xfId="1" applyNumberFormat="1" applyFont="1" applyFill="1" applyBorder="1" applyAlignment="1" applyProtection="1">
      <alignment horizontal="center" vertical="center"/>
    </xf>
    <xf numFmtId="164" fontId="18" fillId="4" borderId="10" xfId="1" applyFont="1" applyFill="1" applyBorder="1" applyAlignment="1" applyProtection="1">
      <alignment horizontal="left" vertical="center"/>
    </xf>
    <xf numFmtId="164" fontId="8" fillId="4" borderId="10" xfId="1" applyFont="1" applyFill="1" applyBorder="1" applyAlignment="1" applyProtection="1">
      <alignment vertical="center"/>
    </xf>
    <xf numFmtId="0" fontId="2" fillId="38" borderId="0" xfId="0" applyFont="1" applyFill="1"/>
    <xf numFmtId="0" fontId="18" fillId="39" borderId="38" xfId="0" applyFont="1" applyFill="1" applyBorder="1" applyAlignment="1">
      <alignment horizontal="left"/>
    </xf>
    <xf numFmtId="165" fontId="39" fillId="40" borderId="38" xfId="1" applyNumberFormat="1" applyFont="1" applyFill="1" applyBorder="1"/>
    <xf numFmtId="165" fontId="39" fillId="40" borderId="39" xfId="1" applyNumberFormat="1" applyFont="1" applyFill="1" applyBorder="1"/>
    <xf numFmtId="165" fontId="39" fillId="40" borderId="10" xfId="1" applyNumberFormat="1" applyFont="1" applyFill="1" applyBorder="1"/>
    <xf numFmtId="3" fontId="2" fillId="38" borderId="0" xfId="0" applyNumberFormat="1" applyFont="1" applyFill="1"/>
    <xf numFmtId="165" fontId="39" fillId="40" borderId="2" xfId="1" applyNumberFormat="1" applyFont="1" applyFill="1" applyBorder="1"/>
    <xf numFmtId="0" fontId="18" fillId="39" borderId="10" xfId="0" applyFont="1" applyFill="1" applyBorder="1" applyAlignment="1">
      <alignment horizontal="left"/>
    </xf>
    <xf numFmtId="0" fontId="18" fillId="43" borderId="10" xfId="0" applyFont="1" applyFill="1" applyBorder="1" applyAlignment="1">
      <alignment horizontal="left"/>
    </xf>
    <xf numFmtId="3" fontId="8" fillId="43" borderId="10" xfId="0" applyNumberFormat="1" applyFont="1" applyFill="1" applyBorder="1"/>
    <xf numFmtId="3" fontId="8" fillId="43" borderId="2" xfId="0" applyNumberFormat="1" applyFont="1" applyFill="1" applyBorder="1"/>
    <xf numFmtId="3" fontId="18" fillId="44" borderId="10" xfId="0" applyNumberFormat="1" applyFont="1" applyFill="1" applyBorder="1"/>
    <xf numFmtId="3" fontId="8" fillId="40" borderId="10" xfId="0" applyNumberFormat="1" applyFont="1" applyFill="1" applyBorder="1"/>
    <xf numFmtId="3" fontId="8" fillId="40" borderId="41" xfId="0" applyNumberFormat="1" applyFont="1" applyFill="1" applyBorder="1"/>
    <xf numFmtId="3" fontId="18" fillId="39" borderId="10" xfId="0" applyNumberFormat="1" applyFont="1" applyFill="1" applyBorder="1" applyAlignment="1">
      <alignment horizontal="left"/>
    </xf>
    <xf numFmtId="165" fontId="118" fillId="44" borderId="10" xfId="1" applyNumberFormat="1" applyFont="1" applyFill="1" applyBorder="1"/>
    <xf numFmtId="0" fontId="2" fillId="45" borderId="10" xfId="0" applyFont="1" applyFill="1" applyBorder="1"/>
    <xf numFmtId="165" fontId="118" fillId="13" borderId="10" xfId="1" applyNumberFormat="1" applyFont="1" applyFill="1" applyBorder="1"/>
    <xf numFmtId="3" fontId="21" fillId="0" borderId="0" xfId="0" applyNumberFormat="1" applyFont="1"/>
    <xf numFmtId="3" fontId="41" fillId="0" borderId="0" xfId="0" applyNumberFormat="1" applyFont="1"/>
    <xf numFmtId="0" fontId="219" fillId="25" borderId="18" xfId="0" applyFont="1" applyFill="1" applyBorder="1" applyAlignment="1">
      <alignment horizontal="center" wrapText="1"/>
    </xf>
    <xf numFmtId="167" fontId="220" fillId="88" borderId="18" xfId="0" applyNumberFormat="1" applyFont="1" applyFill="1" applyBorder="1" applyAlignment="1">
      <alignment horizontal="center" vertical="center"/>
    </xf>
    <xf numFmtId="0" fontId="220" fillId="88" borderId="18" xfId="0" applyFont="1" applyFill="1" applyBorder="1" applyAlignment="1">
      <alignment horizontal="center" vertical="center"/>
    </xf>
    <xf numFmtId="0" fontId="197" fillId="125" borderId="6" xfId="0" applyFont="1" applyFill="1" applyBorder="1" applyAlignment="1">
      <alignment horizontal="left"/>
    </xf>
    <xf numFmtId="0" fontId="201" fillId="2" borderId="6" xfId="0" applyFont="1" applyFill="1" applyBorder="1" applyAlignment="1">
      <alignment horizontal="left" vertical="center"/>
    </xf>
    <xf numFmtId="0" fontId="100" fillId="2" borderId="6" xfId="0" applyFont="1" applyFill="1" applyBorder="1" applyAlignment="1">
      <alignment horizontal="left" vertical="center"/>
    </xf>
    <xf numFmtId="0" fontId="201" fillId="2" borderId="6" xfId="0" applyFont="1" applyFill="1" applyBorder="1" applyAlignment="1">
      <alignment horizontal="left" vertical="center" wrapText="1" readingOrder="1"/>
    </xf>
    <xf numFmtId="0" fontId="202" fillId="2" borderId="6" xfId="0" applyFont="1" applyFill="1" applyBorder="1" applyAlignment="1">
      <alignment horizontal="left" vertical="center"/>
    </xf>
    <xf numFmtId="0" fontId="204" fillId="2" borderId="6" xfId="0" applyFont="1" applyFill="1" applyBorder="1" applyAlignment="1">
      <alignment horizontal="left" vertical="center"/>
    </xf>
    <xf numFmtId="0" fontId="205" fillId="2" borderId="6" xfId="0" applyFont="1" applyFill="1" applyBorder="1" applyAlignment="1">
      <alignment horizontal="left" vertical="center"/>
    </xf>
    <xf numFmtId="0" fontId="7" fillId="0" borderId="6" xfId="0" applyFont="1" applyBorder="1" applyAlignment="1">
      <alignment horizontal="left"/>
    </xf>
    <xf numFmtId="0" fontId="208" fillId="2" borderId="6" xfId="0" applyFont="1" applyFill="1" applyBorder="1" applyAlignment="1">
      <alignment horizontal="left" vertical="center"/>
    </xf>
    <xf numFmtId="0" fontId="7" fillId="0" borderId="0" xfId="0" applyFont="1" applyAlignment="1">
      <alignment horizontal="left"/>
    </xf>
    <xf numFmtId="0" fontId="210" fillId="0" borderId="0" xfId="0" applyFont="1" applyAlignment="1">
      <alignment horizontal="left" vertical="center" wrapText="1"/>
    </xf>
    <xf numFmtId="0" fontId="7" fillId="2" borderId="6" xfId="0" applyFont="1" applyFill="1" applyBorder="1" applyAlignment="1">
      <alignment horizontal="left"/>
    </xf>
    <xf numFmtId="165" fontId="13" fillId="45" borderId="10" xfId="0" applyNumberFormat="1" applyFont="1" applyFill="1" applyBorder="1" applyAlignment="1">
      <alignment horizontal="left"/>
    </xf>
    <xf numFmtId="0" fontId="16" fillId="46" borderId="1" xfId="0" applyFont="1" applyFill="1" applyBorder="1" applyAlignment="1">
      <alignment horizontal="center" vertical="center" wrapText="1"/>
    </xf>
    <xf numFmtId="165" fontId="221" fillId="46" borderId="1" xfId="1" applyNumberFormat="1" applyFont="1" applyFill="1" applyBorder="1" applyAlignment="1">
      <alignment vertical="center"/>
    </xf>
    <xf numFmtId="165" fontId="27" fillId="3" borderId="72" xfId="0" applyNumberFormat="1" applyFont="1" applyFill="1" applyBorder="1" applyAlignment="1">
      <alignment vertical="center"/>
    </xf>
    <xf numFmtId="0" fontId="27" fillId="13" borderId="10" xfId="0" applyFont="1" applyFill="1" applyBorder="1"/>
    <xf numFmtId="0" fontId="16" fillId="13" borderId="10" xfId="0" applyFont="1" applyFill="1" applyBorder="1" applyAlignment="1">
      <alignment horizontal="center" vertical="center"/>
    </xf>
    <xf numFmtId="0" fontId="16" fillId="13" borderId="10" xfId="0" applyFont="1" applyFill="1" applyBorder="1" applyAlignment="1">
      <alignment horizontal="center"/>
    </xf>
    <xf numFmtId="0" fontId="27" fillId="128" borderId="10" xfId="0" applyFont="1" applyFill="1" applyBorder="1" applyAlignment="1">
      <alignment horizontal="center"/>
    </xf>
    <xf numFmtId="0" fontId="27" fillId="128" borderId="10" xfId="0" applyFont="1" applyFill="1" applyBorder="1"/>
    <xf numFmtId="14" fontId="27" fillId="128" borderId="10" xfId="0" applyNumberFormat="1" applyFont="1" applyFill="1" applyBorder="1" applyAlignment="1">
      <alignment horizontal="center"/>
    </xf>
    <xf numFmtId="14" fontId="27" fillId="128" borderId="10" xfId="0" applyNumberFormat="1" applyFont="1" applyFill="1" applyBorder="1"/>
    <xf numFmtId="14" fontId="3" fillId="129" borderId="10" xfId="0" applyNumberFormat="1" applyFont="1" applyFill="1" applyBorder="1" applyAlignment="1">
      <alignment horizontal="center"/>
    </xf>
    <xf numFmtId="0" fontId="3" fillId="129" borderId="10" xfId="0" applyFont="1" applyFill="1" applyBorder="1" applyAlignment="1">
      <alignment horizontal="center"/>
    </xf>
    <xf numFmtId="0" fontId="13" fillId="129" borderId="10" xfId="0" applyFont="1" applyFill="1" applyBorder="1"/>
    <xf numFmtId="0" fontId="3" fillId="129" borderId="10" xfId="0" applyFont="1" applyFill="1" applyBorder="1"/>
    <xf numFmtId="14" fontId="3" fillId="129" borderId="10" xfId="0" applyNumberFormat="1" applyFont="1" applyFill="1" applyBorder="1"/>
    <xf numFmtId="165" fontId="150" fillId="13" borderId="10" xfId="1" applyNumberFormat="1" applyFont="1" applyFill="1" applyBorder="1"/>
    <xf numFmtId="167" fontId="27" fillId="56" borderId="28" xfId="0" applyNumberFormat="1" applyFont="1" applyFill="1" applyBorder="1" applyAlignment="1">
      <alignment horizontal="center" vertical="center" wrapText="1"/>
    </xf>
    <xf numFmtId="167" fontId="3" fillId="0" borderId="90" xfId="0" applyNumberFormat="1" applyFont="1" applyBorder="1" applyAlignment="1">
      <alignment horizontal="center" vertical="center"/>
    </xf>
    <xf numFmtId="9" fontId="150" fillId="3" borderId="46" xfId="2" applyFont="1" applyFill="1" applyBorder="1" applyAlignment="1">
      <alignment horizontal="center"/>
    </xf>
    <xf numFmtId="0" fontId="3" fillId="9" borderId="18" xfId="0" applyFont="1" applyFill="1" applyBorder="1" applyAlignment="1">
      <alignment horizontal="center"/>
    </xf>
    <xf numFmtId="0" fontId="9" fillId="9" borderId="18" xfId="0" applyFont="1" applyFill="1" applyBorder="1" applyAlignment="1">
      <alignment horizontal="center"/>
    </xf>
    <xf numFmtId="0" fontId="0" fillId="124" borderId="0" xfId="0" applyFill="1"/>
    <xf numFmtId="0" fontId="179" fillId="130" borderId="133" xfId="0" applyFont="1" applyFill="1" applyBorder="1" applyAlignment="1">
      <alignment horizontal="left" vertical="center" indent="1"/>
    </xf>
    <xf numFmtId="0" fontId="179" fillId="130" borderId="133" xfId="0" applyFont="1" applyFill="1" applyBorder="1" applyAlignment="1">
      <alignment horizontal="center" vertical="center"/>
    </xf>
    <xf numFmtId="0" fontId="228" fillId="0" borderId="133" xfId="0" applyFont="1" applyBorder="1" applyAlignment="1">
      <alignment horizontal="left" vertical="center" indent="1"/>
    </xf>
    <xf numFmtId="181" fontId="228" fillId="0" borderId="133" xfId="0" applyNumberFormat="1" applyFont="1" applyBorder="1" applyAlignment="1">
      <alignment horizontal="right" vertical="center" indent="1"/>
    </xf>
    <xf numFmtId="177" fontId="228" fillId="0" borderId="133" xfId="0" applyNumberFormat="1" applyFont="1" applyBorder="1" applyAlignment="1">
      <alignment horizontal="center" vertical="center"/>
    </xf>
    <xf numFmtId="0" fontId="228" fillId="131" borderId="133" xfId="0" applyFont="1" applyFill="1" applyBorder="1" applyAlignment="1">
      <alignment horizontal="left" vertical="center" indent="1"/>
    </xf>
    <xf numFmtId="181" fontId="228" fillId="131" borderId="133" xfId="0" applyNumberFormat="1" applyFont="1" applyFill="1" applyBorder="1" applyAlignment="1">
      <alignment horizontal="right" vertical="center" indent="1"/>
    </xf>
    <xf numFmtId="177" fontId="228" fillId="131" borderId="133" xfId="0" applyNumberFormat="1" applyFont="1" applyFill="1" applyBorder="1" applyAlignment="1">
      <alignment horizontal="center" vertical="center"/>
    </xf>
    <xf numFmtId="0" fontId="229" fillId="132" borderId="134" xfId="0" applyFont="1" applyFill="1" applyBorder="1" applyAlignment="1">
      <alignment horizontal="left" vertical="center" indent="1"/>
    </xf>
    <xf numFmtId="181" fontId="229" fillId="132" borderId="134" xfId="0" applyNumberFormat="1" applyFont="1" applyFill="1" applyBorder="1" applyAlignment="1">
      <alignment horizontal="right" vertical="center" indent="1"/>
    </xf>
    <xf numFmtId="177" fontId="229" fillId="132" borderId="134" xfId="0" applyNumberFormat="1" applyFont="1" applyFill="1" applyBorder="1" applyAlignment="1">
      <alignment horizontal="center" vertical="center"/>
    </xf>
    <xf numFmtId="0" fontId="231" fillId="0" borderId="133" xfId="0" applyFont="1" applyBorder="1" applyAlignment="1">
      <alignment horizontal="left" vertical="center" indent="1"/>
    </xf>
    <xf numFmtId="181" fontId="231" fillId="0" borderId="133" xfId="0" applyNumberFormat="1" applyFont="1" applyBorder="1" applyAlignment="1">
      <alignment horizontal="right" vertical="center" indent="1"/>
    </xf>
    <xf numFmtId="0" fontId="231" fillId="131" borderId="133" xfId="0" applyFont="1" applyFill="1" applyBorder="1" applyAlignment="1">
      <alignment horizontal="left" vertical="center" indent="1"/>
    </xf>
    <xf numFmtId="181" fontId="231" fillId="131" borderId="133" xfId="0" applyNumberFormat="1" applyFont="1" applyFill="1" applyBorder="1" applyAlignment="1">
      <alignment horizontal="right" vertical="center" indent="1"/>
    </xf>
    <xf numFmtId="0" fontId="231" fillId="131" borderId="133" xfId="0" applyFont="1" applyFill="1" applyBorder="1" applyAlignment="1">
      <alignment horizontal="right" vertical="center" indent="1"/>
    </xf>
    <xf numFmtId="0" fontId="231" fillId="0" borderId="133" xfId="0" applyFont="1" applyBorder="1" applyAlignment="1">
      <alignment horizontal="right" vertical="center" indent="1"/>
    </xf>
    <xf numFmtId="0" fontId="232" fillId="132" borderId="134" xfId="0" applyFont="1" applyFill="1" applyBorder="1" applyAlignment="1">
      <alignment horizontal="left" vertical="center" indent="1"/>
    </xf>
    <xf numFmtId="181" fontId="232" fillId="132" borderId="134" xfId="0" applyNumberFormat="1" applyFont="1" applyFill="1" applyBorder="1" applyAlignment="1">
      <alignment horizontal="right" vertical="center" indent="1"/>
    </xf>
    <xf numFmtId="165" fontId="14" fillId="0" borderId="0" xfId="1" applyNumberFormat="1" applyFont="1"/>
    <xf numFmtId="0" fontId="233" fillId="3" borderId="8" xfId="3" applyFont="1" applyFill="1" applyBorder="1" applyAlignment="1">
      <alignment vertical="center"/>
    </xf>
    <xf numFmtId="0" fontId="27" fillId="15" borderId="12" xfId="0" applyFont="1" applyFill="1" applyBorder="1" applyAlignment="1">
      <alignment horizontal="center" vertical="center"/>
    </xf>
    <xf numFmtId="0" fontId="27" fillId="96" borderId="12" xfId="0" applyFont="1" applyFill="1" applyBorder="1" applyAlignment="1">
      <alignment horizontal="center" vertical="center"/>
    </xf>
    <xf numFmtId="0" fontId="234" fillId="23" borderId="12" xfId="0" applyFont="1" applyFill="1" applyBorder="1" applyAlignment="1">
      <alignment horizontal="center" vertical="center"/>
    </xf>
    <xf numFmtId="0" fontId="234" fillId="23" borderId="12" xfId="0" applyFont="1" applyFill="1" applyBorder="1" applyAlignment="1">
      <alignment horizontal="left" vertical="center"/>
    </xf>
    <xf numFmtId="0" fontId="3" fillId="0" borderId="0" xfId="0" applyFont="1" applyAlignment="1">
      <alignment horizontal="center" vertical="center"/>
    </xf>
    <xf numFmtId="0" fontId="235" fillId="62" borderId="0" xfId="0" applyFont="1" applyFill="1" applyAlignment="1">
      <alignment horizontal="center" vertical="center"/>
    </xf>
    <xf numFmtId="0" fontId="3" fillId="17" borderId="8" xfId="0" applyFont="1" applyFill="1" applyBorder="1" applyAlignment="1">
      <alignment horizontal="center" vertical="center"/>
    </xf>
    <xf numFmtId="0" fontId="235" fillId="98" borderId="5" xfId="0" applyFont="1" applyFill="1" applyBorder="1" applyAlignment="1">
      <alignment horizontal="center" vertical="center"/>
    </xf>
    <xf numFmtId="0" fontId="234" fillId="18" borderId="5" xfId="0" applyFont="1" applyFill="1" applyBorder="1" applyAlignment="1">
      <alignment horizontal="center" vertical="center"/>
    </xf>
    <xf numFmtId="0" fontId="234" fillId="18" borderId="5" xfId="0" applyFont="1" applyFill="1" applyBorder="1" applyAlignment="1">
      <alignment horizontal="left" vertical="center"/>
    </xf>
    <xf numFmtId="0" fontId="27" fillId="97" borderId="12" xfId="0" applyFont="1" applyFill="1" applyBorder="1" applyAlignment="1">
      <alignment horizontal="center" vertical="center"/>
    </xf>
    <xf numFmtId="165" fontId="3" fillId="0" borderId="5" xfId="1" applyNumberFormat="1" applyFont="1" applyBorder="1" applyAlignment="1">
      <alignment horizontal="center" vertical="center"/>
    </xf>
    <xf numFmtId="0" fontId="235" fillId="3" borderId="7" xfId="0" applyFont="1" applyFill="1" applyBorder="1" applyAlignment="1">
      <alignment horizontal="center" vertical="center"/>
    </xf>
    <xf numFmtId="0" fontId="218" fillId="4" borderId="1" xfId="0" applyFont="1" applyFill="1" applyBorder="1" applyAlignment="1">
      <alignment horizontal="center" wrapText="1"/>
    </xf>
    <xf numFmtId="3" fontId="218" fillId="4" borderId="1" xfId="0" applyNumberFormat="1" applyFont="1" applyFill="1" applyBorder="1" applyAlignment="1">
      <alignment horizontal="center" wrapText="1"/>
    </xf>
    <xf numFmtId="0" fontId="99" fillId="4" borderId="1" xfId="0" applyFont="1" applyFill="1" applyBorder="1" applyAlignment="1">
      <alignment horizontal="center" wrapText="1"/>
    </xf>
    <xf numFmtId="0" fontId="9" fillId="0" borderId="13" xfId="0" applyFont="1" applyBorder="1"/>
    <xf numFmtId="3" fontId="236" fillId="0" borderId="5" xfId="0" applyNumberFormat="1" applyFont="1" applyBorder="1" applyAlignment="1">
      <alignment horizontal="right"/>
    </xf>
    <xf numFmtId="0" fontId="236" fillId="0" borderId="0" xfId="0" applyFont="1"/>
    <xf numFmtId="165" fontId="3" fillId="0" borderId="0" xfId="1" applyNumberFormat="1" applyFont="1"/>
    <xf numFmtId="3" fontId="236" fillId="9" borderId="0" xfId="0" applyNumberFormat="1" applyFont="1" applyFill="1" applyAlignment="1">
      <alignment horizontal="right"/>
    </xf>
    <xf numFmtId="165" fontId="3" fillId="0" borderId="5" xfId="1" applyNumberFormat="1" applyFont="1" applyBorder="1"/>
    <xf numFmtId="3" fontId="236" fillId="0" borderId="16" xfId="0" applyNumberFormat="1" applyFont="1" applyBorder="1" applyAlignment="1">
      <alignment horizontal="right"/>
    </xf>
    <xf numFmtId="0" fontId="14" fillId="0" borderId="6" xfId="0" applyFont="1" applyBorder="1"/>
    <xf numFmtId="3" fontId="14" fillId="0" borderId="6" xfId="0" applyNumberFormat="1" applyFont="1" applyBorder="1" applyAlignment="1">
      <alignment horizontal="right"/>
    </xf>
    <xf numFmtId="165" fontId="14" fillId="0" borderId="6" xfId="1" applyNumberFormat="1" applyFont="1" applyBorder="1" applyAlignment="1" applyProtection="1">
      <alignment horizontal="right"/>
    </xf>
    <xf numFmtId="3" fontId="236" fillId="0" borderId="11" xfId="0" applyNumberFormat="1" applyFont="1" applyBorder="1" applyAlignment="1">
      <alignment horizontal="right"/>
    </xf>
    <xf numFmtId="0" fontId="9" fillId="0" borderId="4" xfId="0" applyFont="1" applyBorder="1"/>
    <xf numFmtId="165" fontId="3" fillId="0" borderId="0" xfId="1" applyNumberFormat="1" applyFont="1" applyBorder="1" applyProtection="1"/>
    <xf numFmtId="165" fontId="14" fillId="0" borderId="5" xfId="1" applyNumberFormat="1" applyFont="1" applyBorder="1"/>
    <xf numFmtId="165" fontId="237" fillId="0" borderId="5" xfId="1" applyNumberFormat="1" applyFont="1" applyBorder="1"/>
    <xf numFmtId="165" fontId="14" fillId="0" borderId="15" xfId="1" applyNumberFormat="1" applyFont="1" applyBorder="1"/>
    <xf numFmtId="3" fontId="3" fillId="9" borderId="5" xfId="0" applyNumberFormat="1" applyFont="1" applyFill="1" applyBorder="1" applyAlignment="1">
      <alignment horizontal="right"/>
    </xf>
    <xf numFmtId="165" fontId="237" fillId="0" borderId="11" xfId="1" applyNumberFormat="1" applyFont="1" applyBorder="1"/>
    <xf numFmtId="3" fontId="3" fillId="0" borderId="19" xfId="0" applyNumberFormat="1" applyFont="1" applyBorder="1" applyAlignment="1">
      <alignment horizontal="right"/>
    </xf>
    <xf numFmtId="3" fontId="236" fillId="0" borderId="19" xfId="0" applyNumberFormat="1" applyFont="1" applyBorder="1" applyAlignment="1">
      <alignment horizontal="right"/>
    </xf>
    <xf numFmtId="3" fontId="3" fillId="0" borderId="18" xfId="0" applyNumberFormat="1" applyFont="1" applyBorder="1" applyAlignment="1">
      <alignment horizontal="right"/>
    </xf>
    <xf numFmtId="3" fontId="236" fillId="0" borderId="18" xfId="0" applyNumberFormat="1" applyFont="1" applyBorder="1" applyAlignment="1">
      <alignment horizontal="right"/>
    </xf>
    <xf numFmtId="0" fontId="9" fillId="0" borderId="5" xfId="0" applyFont="1" applyBorder="1"/>
    <xf numFmtId="3" fontId="9" fillId="0" borderId="5" xfId="0" applyNumberFormat="1" applyFont="1" applyBorder="1"/>
    <xf numFmtId="0" fontId="9" fillId="0" borderId="0" xfId="0" applyFont="1"/>
    <xf numFmtId="3" fontId="9" fillId="9" borderId="0" xfId="0" applyNumberFormat="1" applyFont="1" applyFill="1"/>
    <xf numFmtId="3" fontId="9" fillId="0" borderId="0" xfId="0" applyNumberFormat="1" applyFont="1"/>
    <xf numFmtId="3" fontId="3" fillId="0" borderId="0" xfId="0" applyNumberFormat="1" applyFont="1" applyAlignment="1">
      <alignment horizontal="right"/>
    </xf>
    <xf numFmtId="0" fontId="27" fillId="23" borderId="12" xfId="0" applyFont="1" applyFill="1" applyBorder="1" applyAlignment="1">
      <alignment horizontal="center" vertical="center"/>
    </xf>
    <xf numFmtId="0" fontId="236" fillId="9" borderId="0" xfId="0" applyFont="1" applyFill="1"/>
    <xf numFmtId="0" fontId="234" fillId="6" borderId="12" xfId="0" applyFont="1" applyFill="1" applyBorder="1" applyAlignment="1">
      <alignment horizontal="center" vertical="center"/>
    </xf>
    <xf numFmtId="0" fontId="234" fillId="6" borderId="8" xfId="0" applyFont="1" applyFill="1" applyBorder="1" applyAlignment="1">
      <alignment horizontal="center" vertical="center"/>
    </xf>
    <xf numFmtId="3" fontId="236" fillId="0" borderId="5" xfId="0" applyNumberFormat="1" applyFont="1" applyBorder="1" applyAlignment="1">
      <alignment horizontal="center"/>
    </xf>
    <xf numFmtId="3" fontId="236" fillId="0" borderId="14" xfId="0" applyNumberFormat="1" applyFont="1" applyBorder="1" applyAlignment="1">
      <alignment horizontal="right"/>
    </xf>
    <xf numFmtId="3" fontId="236" fillId="0" borderId="15" xfId="0" applyNumberFormat="1" applyFont="1" applyBorder="1" applyAlignment="1">
      <alignment horizontal="right"/>
    </xf>
    <xf numFmtId="165" fontId="237" fillId="0" borderId="14" xfId="1" applyNumberFormat="1" applyFont="1" applyBorder="1"/>
    <xf numFmtId="165" fontId="237" fillId="0" borderId="18" xfId="1" applyNumberFormat="1" applyFont="1" applyBorder="1"/>
    <xf numFmtId="3" fontId="236" fillId="0" borderId="20" xfId="0" applyNumberFormat="1" applyFont="1" applyBorder="1" applyAlignment="1">
      <alignment horizontal="right"/>
    </xf>
    <xf numFmtId="3" fontId="3" fillId="20" borderId="5" xfId="0" applyNumberFormat="1" applyFont="1" applyFill="1" applyBorder="1" applyAlignment="1">
      <alignment horizontal="right"/>
    </xf>
    <xf numFmtId="3" fontId="236" fillId="20" borderId="5" xfId="0" applyNumberFormat="1" applyFont="1" applyFill="1" applyBorder="1" applyAlignment="1">
      <alignment horizontal="right"/>
    </xf>
    <xf numFmtId="3" fontId="3" fillId="9" borderId="0" xfId="0" applyNumberFormat="1" applyFont="1" applyFill="1" applyAlignment="1">
      <alignment horizontal="right"/>
    </xf>
    <xf numFmtId="0" fontId="14" fillId="2" borderId="0" xfId="0" applyFont="1" applyFill="1"/>
    <xf numFmtId="3" fontId="218" fillId="2" borderId="0" xfId="0" applyNumberFormat="1" applyFont="1" applyFill="1" applyAlignment="1">
      <alignment horizontal="center" wrapText="1"/>
    </xf>
    <xf numFmtId="0" fontId="16" fillId="35" borderId="10" xfId="0" applyFont="1" applyFill="1" applyBorder="1"/>
    <xf numFmtId="3" fontId="3" fillId="20" borderId="27" xfId="0" applyNumberFormat="1" applyFont="1" applyFill="1" applyBorder="1" applyAlignment="1">
      <alignment horizontal="right"/>
    </xf>
    <xf numFmtId="0" fontId="14" fillId="2" borderId="0" xfId="0" applyFont="1" applyFill="1" applyAlignment="1">
      <alignment horizontal="left" wrapText="1"/>
    </xf>
    <xf numFmtId="3" fontId="9" fillId="19" borderId="95" xfId="0" applyNumberFormat="1" applyFont="1" applyFill="1" applyBorder="1"/>
    <xf numFmtId="3" fontId="9" fillId="19" borderId="21" xfId="0" applyNumberFormat="1" applyFont="1" applyFill="1" applyBorder="1"/>
    <xf numFmtId="3" fontId="9" fillId="19" borderId="0" xfId="0" applyNumberFormat="1" applyFont="1" applyFill="1"/>
    <xf numFmtId="3" fontId="9" fillId="19" borderId="3" xfId="0" applyNumberFormat="1" applyFont="1" applyFill="1" applyBorder="1"/>
    <xf numFmtId="3" fontId="9" fillId="2" borderId="0" xfId="0" applyNumberFormat="1" applyFont="1" applyFill="1"/>
    <xf numFmtId="3" fontId="9" fillId="19" borderId="18" xfId="0" applyNumberFormat="1" applyFont="1" applyFill="1" applyBorder="1"/>
    <xf numFmtId="0" fontId="27" fillId="13" borderId="12" xfId="0" applyFont="1" applyFill="1" applyBorder="1" applyAlignment="1">
      <alignment horizontal="center" vertical="center"/>
    </xf>
    <xf numFmtId="0" fontId="27" fillId="14" borderId="12" xfId="0" applyFont="1" applyFill="1" applyBorder="1" applyAlignment="1">
      <alignment horizontal="center" vertical="center"/>
    </xf>
    <xf numFmtId="0" fontId="234" fillId="6" borderId="12" xfId="0" applyFont="1" applyFill="1" applyBorder="1" applyAlignment="1">
      <alignment horizontal="center" vertical="center" wrapText="1"/>
    </xf>
    <xf numFmtId="0" fontId="234" fillId="15" borderId="12" xfId="0" applyFont="1" applyFill="1" applyBorder="1" applyAlignment="1">
      <alignment horizontal="center" vertical="center"/>
    </xf>
    <xf numFmtId="0" fontId="234" fillId="15" borderId="12" xfId="0" applyFont="1" applyFill="1" applyBorder="1" applyAlignment="1">
      <alignment horizontal="left" vertical="center" wrapText="1"/>
    </xf>
    <xf numFmtId="0" fontId="234" fillId="15" borderId="12" xfId="0" applyFont="1" applyFill="1" applyBorder="1" applyAlignment="1">
      <alignment horizontal="center" vertical="center" wrapText="1"/>
    </xf>
    <xf numFmtId="0" fontId="234" fillId="6" borderId="8" xfId="0" applyFont="1" applyFill="1" applyBorder="1" applyAlignment="1">
      <alignment horizontal="center" vertical="center" wrapText="1"/>
    </xf>
    <xf numFmtId="0" fontId="236" fillId="17" borderId="5" xfId="0" applyFont="1" applyFill="1" applyBorder="1" applyAlignment="1">
      <alignment horizontal="center" vertical="center" wrapText="1"/>
    </xf>
    <xf numFmtId="165" fontId="3" fillId="0" borderId="0" xfId="1" applyNumberFormat="1" applyFont="1" applyBorder="1" applyAlignment="1">
      <alignment horizontal="center" vertical="center"/>
    </xf>
    <xf numFmtId="0" fontId="236" fillId="16" borderId="7" xfId="0" applyFont="1" applyFill="1" applyBorder="1" applyAlignment="1">
      <alignment horizontal="center" vertical="center" wrapText="1"/>
    </xf>
    <xf numFmtId="0" fontId="236" fillId="62" borderId="0" xfId="0" applyFont="1" applyFill="1" applyAlignment="1">
      <alignment horizontal="center" vertical="center" wrapText="1"/>
    </xf>
    <xf numFmtId="0" fontId="3" fillId="17" borderId="8" xfId="0" applyFont="1" applyFill="1" applyBorder="1" applyAlignment="1">
      <alignment horizontal="center" vertical="center" wrapText="1"/>
    </xf>
    <xf numFmtId="165" fontId="39" fillId="0" borderId="0" xfId="1" applyNumberFormat="1" applyFont="1"/>
    <xf numFmtId="0" fontId="18" fillId="3" borderId="0" xfId="0" applyFont="1" applyFill="1" applyAlignment="1">
      <alignment horizontal="center"/>
    </xf>
    <xf numFmtId="165" fontId="164" fillId="3" borderId="30" xfId="1" applyNumberFormat="1" applyFont="1" applyFill="1" applyBorder="1" applyAlignment="1">
      <alignment horizontal="center" vertical="center"/>
    </xf>
    <xf numFmtId="165" fontId="18" fillId="3" borderId="0" xfId="1" applyNumberFormat="1" applyFont="1" applyFill="1" applyBorder="1" applyAlignment="1">
      <alignment horizontal="center" vertical="center"/>
    </xf>
    <xf numFmtId="167" fontId="8" fillId="27" borderId="8" xfId="0" applyNumberFormat="1" applyFont="1" applyFill="1" applyBorder="1" applyAlignment="1">
      <alignment horizontal="center"/>
    </xf>
    <xf numFmtId="0" fontId="18" fillId="15" borderId="31" xfId="0" applyFont="1" applyFill="1" applyBorder="1" applyAlignment="1">
      <alignment horizontal="left"/>
    </xf>
    <xf numFmtId="165" fontId="238" fillId="128" borderId="22" xfId="1" applyNumberFormat="1" applyFont="1" applyFill="1" applyBorder="1" applyAlignment="1">
      <alignment horizontal="center"/>
    </xf>
    <xf numFmtId="165" fontId="118" fillId="15" borderId="8" xfId="1" applyNumberFormat="1" applyFont="1" applyFill="1" applyBorder="1" applyAlignment="1">
      <alignment horizontal="center"/>
    </xf>
    <xf numFmtId="165" fontId="118" fillId="15" borderId="8" xfId="1" applyNumberFormat="1" applyFont="1" applyFill="1" applyBorder="1" applyAlignment="1">
      <alignment horizontal="left"/>
    </xf>
    <xf numFmtId="165" fontId="8" fillId="34" borderId="34" xfId="0" applyNumberFormat="1" applyFont="1" applyFill="1" applyBorder="1" applyAlignment="1">
      <alignment horizontal="left" wrapText="1"/>
    </xf>
    <xf numFmtId="165" fontId="239" fillId="0" borderId="0" xfId="1" applyNumberFormat="1" applyFont="1" applyAlignment="1">
      <alignment horizontal="center"/>
    </xf>
    <xf numFmtId="0" fontId="8" fillId="3" borderId="10" xfId="0" applyFont="1" applyFill="1" applyBorder="1" applyAlignment="1">
      <alignment horizontal="center"/>
    </xf>
    <xf numFmtId="0" fontId="18" fillId="29" borderId="10" xfId="0" applyFont="1" applyFill="1" applyBorder="1" applyAlignment="1">
      <alignment horizontal="center"/>
    </xf>
    <xf numFmtId="165" fontId="118" fillId="29" borderId="10" xfId="1" applyNumberFormat="1" applyFont="1" applyFill="1" applyBorder="1"/>
    <xf numFmtId="0" fontId="18" fillId="38" borderId="0" xfId="0" applyFont="1" applyFill="1"/>
    <xf numFmtId="165" fontId="240" fillId="41" borderId="40" xfId="1" applyNumberFormat="1" applyFont="1" applyFill="1" applyBorder="1"/>
    <xf numFmtId="165" fontId="241" fillId="28" borderId="0" xfId="1" applyNumberFormat="1" applyFont="1" applyFill="1" applyBorder="1" applyProtection="1"/>
    <xf numFmtId="170" fontId="18" fillId="100" borderId="5" xfId="1" applyNumberFormat="1" applyFont="1" applyFill="1" applyBorder="1" applyAlignment="1" applyProtection="1">
      <alignment horizontal="center"/>
    </xf>
    <xf numFmtId="0" fontId="242" fillId="101" borderId="10" xfId="0" applyFont="1" applyFill="1" applyBorder="1" applyAlignment="1">
      <alignment horizontal="center" wrapText="1"/>
    </xf>
    <xf numFmtId="165" fontId="18" fillId="102" borderId="10" xfId="1" applyNumberFormat="1" applyFont="1" applyFill="1" applyBorder="1" applyProtection="1"/>
    <xf numFmtId="165" fontId="18" fillId="3" borderId="10" xfId="0" applyNumberFormat="1" applyFont="1" applyFill="1" applyBorder="1" applyAlignment="1">
      <alignment horizontal="right"/>
    </xf>
    <xf numFmtId="0" fontId="171" fillId="128" borderId="22" xfId="0" applyFont="1" applyFill="1" applyBorder="1" applyAlignment="1">
      <alignment horizontal="center"/>
    </xf>
    <xf numFmtId="0" fontId="2" fillId="37" borderId="0" xfId="0" applyFont="1" applyFill="1"/>
    <xf numFmtId="165" fontId="39" fillId="37" borderId="0" xfId="1" applyNumberFormat="1" applyFont="1" applyFill="1"/>
    <xf numFmtId="0" fontId="118" fillId="3" borderId="2" xfId="0" applyFont="1" applyFill="1" applyBorder="1"/>
    <xf numFmtId="165" fontId="18" fillId="105" borderId="5" xfId="1" applyNumberFormat="1" applyFont="1" applyFill="1" applyBorder="1" applyProtection="1"/>
    <xf numFmtId="165" fontId="18" fillId="105" borderId="0" xfId="1" applyNumberFormat="1" applyFont="1" applyFill="1" applyBorder="1" applyProtection="1"/>
    <xf numFmtId="165" fontId="2" fillId="0" borderId="0" xfId="1" applyNumberFormat="1" applyFont="1" applyBorder="1" applyProtection="1"/>
    <xf numFmtId="165" fontId="241" fillId="28" borderId="0" xfId="1" applyNumberFormat="1" applyFont="1" applyFill="1" applyBorder="1" applyAlignment="1" applyProtection="1">
      <alignment horizontal="center"/>
    </xf>
    <xf numFmtId="165" fontId="241" fillId="31" borderId="0" xfId="1" applyNumberFormat="1" applyFont="1" applyFill="1" applyBorder="1" applyProtection="1"/>
    <xf numFmtId="0" fontId="242" fillId="93" borderId="10" xfId="0" applyFont="1" applyFill="1" applyBorder="1" applyAlignment="1">
      <alignment horizontal="center" wrapText="1"/>
    </xf>
    <xf numFmtId="165" fontId="18" fillId="106" borderId="10" xfId="1" applyNumberFormat="1" applyFont="1" applyFill="1" applyBorder="1" applyProtection="1"/>
    <xf numFmtId="0" fontId="18" fillId="15" borderId="32" xfId="0" applyFont="1" applyFill="1" applyBorder="1" applyAlignment="1">
      <alignment horizontal="left"/>
    </xf>
    <xf numFmtId="0" fontId="238" fillId="128" borderId="22" xfId="1" applyNumberFormat="1" applyFont="1" applyFill="1" applyBorder="1" applyAlignment="1">
      <alignment horizontal="center"/>
    </xf>
    <xf numFmtId="0" fontId="244" fillId="0" borderId="0" xfId="0" applyFont="1"/>
    <xf numFmtId="165" fontId="245" fillId="0" borderId="0" xfId="1" applyNumberFormat="1" applyFont="1"/>
    <xf numFmtId="165" fontId="240" fillId="42" borderId="40" xfId="1" applyNumberFormat="1" applyFont="1" applyFill="1" applyBorder="1"/>
    <xf numFmtId="165" fontId="18" fillId="30" borderId="5" xfId="1" applyNumberFormat="1" applyFont="1" applyFill="1" applyBorder="1" applyProtection="1"/>
    <xf numFmtId="165" fontId="18" fillId="104" borderId="5" xfId="1" applyNumberFormat="1" applyFont="1" applyFill="1" applyBorder="1" applyProtection="1"/>
    <xf numFmtId="165" fontId="18" fillId="103" borderId="0" xfId="1" applyNumberFormat="1" applyFont="1" applyFill="1" applyBorder="1" applyProtection="1"/>
    <xf numFmtId="168" fontId="18" fillId="27" borderId="0" xfId="0" applyNumberFormat="1" applyFont="1" applyFill="1" applyAlignment="1">
      <alignment horizontal="center" vertical="center"/>
    </xf>
    <xf numFmtId="3" fontId="18" fillId="29" borderId="10" xfId="0" applyNumberFormat="1" applyFont="1" applyFill="1" applyBorder="1"/>
    <xf numFmtId="0" fontId="2" fillId="33" borderId="7" xfId="0" applyFont="1" applyFill="1" applyBorder="1"/>
    <xf numFmtId="0" fontId="18" fillId="15" borderId="8" xfId="0" applyFont="1" applyFill="1" applyBorder="1" applyAlignment="1">
      <alignment horizontal="left"/>
    </xf>
    <xf numFmtId="165" fontId="18" fillId="105" borderId="3" xfId="1" applyNumberFormat="1" applyFont="1" applyFill="1" applyBorder="1" applyProtection="1"/>
    <xf numFmtId="0" fontId="171" fillId="128" borderId="33" xfId="0" applyFont="1" applyFill="1" applyBorder="1" applyAlignment="1">
      <alignment horizontal="center"/>
    </xf>
    <xf numFmtId="165" fontId="244" fillId="108" borderId="99" xfId="1" applyNumberFormat="1" applyFont="1" applyFill="1" applyBorder="1" applyProtection="1"/>
    <xf numFmtId="165" fontId="18" fillId="109" borderId="99" xfId="1" applyNumberFormat="1" applyFont="1" applyFill="1" applyBorder="1" applyProtection="1"/>
    <xf numFmtId="0" fontId="18" fillId="30" borderId="0" xfId="0" applyFont="1" applyFill="1"/>
    <xf numFmtId="165" fontId="18" fillId="30" borderId="0" xfId="1" applyNumberFormat="1" applyFont="1" applyFill="1" applyAlignment="1">
      <alignment horizontal="center"/>
    </xf>
    <xf numFmtId="0" fontId="242" fillId="110" borderId="10" xfId="0" applyFont="1" applyFill="1" applyBorder="1" applyAlignment="1">
      <alignment horizontal="center" wrapText="1"/>
    </xf>
    <xf numFmtId="3" fontId="18" fillId="38" borderId="10" xfId="0" applyNumberFormat="1" applyFont="1" applyFill="1" applyBorder="1"/>
    <xf numFmtId="3" fontId="18" fillId="3" borderId="10" xfId="0" applyNumberFormat="1" applyFont="1" applyFill="1" applyBorder="1" applyAlignment="1">
      <alignment horizontal="right"/>
    </xf>
    <xf numFmtId="0" fontId="13" fillId="38" borderId="0" xfId="0" applyFont="1" applyFill="1" applyAlignment="1">
      <alignment horizontal="center"/>
    </xf>
    <xf numFmtId="165" fontId="2" fillId="0" borderId="5" xfId="1" applyNumberFormat="1" applyFont="1" applyBorder="1" applyProtection="1"/>
    <xf numFmtId="165" fontId="241" fillId="107" borderId="5" xfId="1" applyNumberFormat="1" applyFont="1" applyFill="1" applyBorder="1" applyAlignment="1" applyProtection="1">
      <alignment horizontal="center"/>
    </xf>
    <xf numFmtId="0" fontId="246" fillId="33" borderId="8" xfId="0" applyFont="1" applyFill="1" applyBorder="1"/>
    <xf numFmtId="165" fontId="64" fillId="29" borderId="10" xfId="1" applyNumberFormat="1" applyFont="1" applyFill="1" applyBorder="1"/>
    <xf numFmtId="170" fontId="241" fillId="111" borderId="5" xfId="1" applyNumberFormat="1" applyFont="1" applyFill="1" applyBorder="1" applyAlignment="1" applyProtection="1">
      <alignment horizontal="center"/>
    </xf>
    <xf numFmtId="165" fontId="2" fillId="0" borderId="17" xfId="1" applyNumberFormat="1" applyFont="1" applyBorder="1" applyProtection="1"/>
    <xf numFmtId="165" fontId="164" fillId="108" borderId="99" xfId="1" applyNumberFormat="1" applyFont="1" applyFill="1" applyBorder="1" applyProtection="1"/>
    <xf numFmtId="0" fontId="242" fillId="4" borderId="46" xfId="0" applyFont="1" applyFill="1" applyBorder="1" applyAlignment="1">
      <alignment wrapText="1"/>
    </xf>
    <xf numFmtId="165" fontId="39" fillId="43" borderId="10" xfId="1" applyNumberFormat="1" applyFont="1" applyFill="1" applyBorder="1"/>
    <xf numFmtId="165" fontId="18" fillId="30" borderId="27" xfId="1" applyNumberFormat="1" applyFont="1" applyFill="1" applyBorder="1" applyProtection="1"/>
    <xf numFmtId="165" fontId="18" fillId="30" borderId="5" xfId="1" applyNumberFormat="1" applyFont="1" applyFill="1" applyBorder="1" applyAlignment="1" applyProtection="1">
      <alignment horizontal="center"/>
    </xf>
    <xf numFmtId="0" fontId="242" fillId="4" borderId="5" xfId="0" applyFont="1" applyFill="1" applyBorder="1" applyAlignment="1">
      <alignment wrapText="1"/>
    </xf>
    <xf numFmtId="3" fontId="242" fillId="4" borderId="5" xfId="0" applyNumberFormat="1" applyFont="1" applyFill="1" applyBorder="1" applyAlignment="1">
      <alignment wrapText="1"/>
    </xf>
    <xf numFmtId="0" fontId="13" fillId="45" borderId="10" xfId="0" applyFont="1" applyFill="1" applyBorder="1" applyAlignment="1">
      <alignment horizontal="left"/>
    </xf>
    <xf numFmtId="167" fontId="2" fillId="0" borderId="0" xfId="0" applyNumberFormat="1" applyFont="1" applyAlignment="1">
      <alignment horizontal="center"/>
    </xf>
    <xf numFmtId="165" fontId="39" fillId="0" borderId="0" xfId="1" applyNumberFormat="1" applyFont="1" applyAlignment="1">
      <alignment horizontal="center"/>
    </xf>
    <xf numFmtId="0" fontId="247" fillId="38" borderId="0" xfId="0" applyFont="1" applyFill="1" applyAlignment="1">
      <alignment horizontal="center"/>
    </xf>
    <xf numFmtId="165" fontId="242" fillId="112" borderId="5" xfId="0" applyNumberFormat="1" applyFont="1" applyFill="1" applyBorder="1" applyAlignment="1">
      <alignment wrapText="1"/>
    </xf>
    <xf numFmtId="165" fontId="18" fillId="3" borderId="0" xfId="1" applyNumberFormat="1" applyFont="1" applyFill="1" applyBorder="1" applyProtection="1"/>
    <xf numFmtId="170" fontId="18" fillId="35" borderId="0" xfId="1" applyNumberFormat="1" applyFont="1" applyFill="1" applyBorder="1" applyAlignment="1" applyProtection="1">
      <alignment horizontal="center"/>
    </xf>
    <xf numFmtId="165" fontId="18" fillId="3" borderId="5" xfId="1" applyNumberFormat="1" applyFont="1" applyFill="1" applyBorder="1" applyProtection="1"/>
    <xf numFmtId="165" fontId="18" fillId="108" borderId="5" xfId="1" applyNumberFormat="1" applyFont="1" applyFill="1" applyBorder="1" applyProtection="1"/>
    <xf numFmtId="165" fontId="18" fillId="108" borderId="0" xfId="1" applyNumberFormat="1" applyFont="1" applyFill="1" applyBorder="1" applyProtection="1"/>
    <xf numFmtId="0" fontId="242" fillId="32" borderId="5" xfId="0" applyFont="1" applyFill="1" applyBorder="1" applyAlignment="1">
      <alignment wrapText="1"/>
    </xf>
    <xf numFmtId="165" fontId="242" fillId="108" borderId="0" xfId="0" applyNumberFormat="1" applyFont="1" applyFill="1" applyAlignment="1">
      <alignment wrapText="1"/>
    </xf>
    <xf numFmtId="165" fontId="8" fillId="44" borderId="126" xfId="1" applyNumberFormat="1" applyFont="1" applyFill="1" applyBorder="1" applyAlignment="1" applyProtection="1">
      <alignment horizontal="center"/>
    </xf>
    <xf numFmtId="165" fontId="39" fillId="0" borderId="18" xfId="1" applyNumberFormat="1" applyFont="1" applyBorder="1" applyAlignment="1">
      <alignment vertical="center"/>
    </xf>
    <xf numFmtId="165" fontId="18" fillId="113" borderId="0" xfId="1" applyNumberFormat="1" applyFont="1" applyFill="1" applyBorder="1" applyProtection="1"/>
    <xf numFmtId="165" fontId="2" fillId="36" borderId="5" xfId="1" applyNumberFormat="1" applyFont="1" applyFill="1" applyBorder="1" applyAlignment="1" applyProtection="1">
      <alignment horizontal="center"/>
    </xf>
    <xf numFmtId="165" fontId="18" fillId="114" borderId="5" xfId="1" applyNumberFormat="1" applyFont="1" applyFill="1" applyBorder="1" applyProtection="1"/>
    <xf numFmtId="165" fontId="18" fillId="114" borderId="0" xfId="1" applyNumberFormat="1" applyFont="1" applyFill="1" applyBorder="1" applyProtection="1"/>
    <xf numFmtId="165" fontId="242" fillId="4" borderId="5" xfId="0" applyNumberFormat="1" applyFont="1" applyFill="1" applyBorder="1" applyAlignment="1">
      <alignment wrapText="1"/>
    </xf>
    <xf numFmtId="170" fontId="2" fillId="2" borderId="5" xfId="1" applyNumberFormat="1" applyFont="1" applyFill="1" applyBorder="1" applyAlignment="1" applyProtection="1">
      <alignment horizontal="center"/>
    </xf>
    <xf numFmtId="165" fontId="247" fillId="0" borderId="0" xfId="1" applyNumberFormat="1" applyFont="1"/>
    <xf numFmtId="165" fontId="13" fillId="0" borderId="0" xfId="0" applyNumberFormat="1" applyFont="1"/>
    <xf numFmtId="165" fontId="171" fillId="0" borderId="0" xfId="0" applyNumberFormat="1" applyFont="1"/>
    <xf numFmtId="14" fontId="23" fillId="94" borderId="35" xfId="0" applyNumberFormat="1" applyFont="1" applyFill="1" applyBorder="1"/>
    <xf numFmtId="0" fontId="7" fillId="118" borderId="0" xfId="0" applyFont="1" applyFill="1"/>
    <xf numFmtId="0" fontId="0" fillId="87" borderId="0" xfId="0" applyFill="1"/>
    <xf numFmtId="165" fontId="14" fillId="0" borderId="0" xfId="0" pivotButton="1" applyNumberFormat="1" applyFont="1"/>
    <xf numFmtId="165" fontId="14" fillId="0" borderId="0" xfId="0" applyNumberFormat="1" applyFont="1"/>
    <xf numFmtId="165" fontId="14" fillId="0" borderId="0" xfId="0" applyNumberFormat="1" applyFont="1" applyAlignment="1">
      <alignment horizontal="left"/>
    </xf>
    <xf numFmtId="165" fontId="14" fillId="0" borderId="18" xfId="0" applyNumberFormat="1" applyFont="1" applyBorder="1"/>
    <xf numFmtId="165" fontId="14" fillId="0" borderId="18" xfId="0" applyNumberFormat="1" applyFont="1" applyBorder="1" applyAlignment="1">
      <alignment horizontal="left"/>
    </xf>
    <xf numFmtId="0" fontId="0" fillId="48" borderId="0" xfId="0" applyFill="1"/>
    <xf numFmtId="165" fontId="8" fillId="44" borderId="130" xfId="1" applyNumberFormat="1" applyFont="1" applyFill="1" applyBorder="1" applyProtection="1"/>
    <xf numFmtId="165" fontId="8" fillId="44" borderId="131" xfId="1" applyNumberFormat="1" applyFont="1" applyFill="1" applyBorder="1" applyProtection="1"/>
    <xf numFmtId="165" fontId="39" fillId="0" borderId="21" xfId="1" applyNumberFormat="1" applyFont="1" applyBorder="1" applyAlignment="1">
      <alignment vertical="center"/>
    </xf>
    <xf numFmtId="165" fontId="39" fillId="0" borderId="15" xfId="1" applyNumberFormat="1" applyFont="1" applyBorder="1" applyAlignment="1">
      <alignment vertical="center"/>
    </xf>
    <xf numFmtId="165" fontId="13" fillId="0" borderId="128" xfId="0" applyNumberFormat="1" applyFont="1" applyBorder="1" applyAlignment="1">
      <alignment vertical="center"/>
    </xf>
    <xf numFmtId="165" fontId="13" fillId="0" borderId="95" xfId="0" applyNumberFormat="1" applyFont="1" applyBorder="1" applyAlignment="1">
      <alignment vertical="center"/>
    </xf>
    <xf numFmtId="165" fontId="13" fillId="0" borderId="16" xfId="0" applyNumberFormat="1" applyFont="1" applyBorder="1" applyAlignment="1">
      <alignment vertical="center"/>
    </xf>
    <xf numFmtId="165" fontId="13" fillId="0" borderId="129" xfId="0" applyNumberFormat="1" applyFont="1" applyBorder="1" applyAlignment="1">
      <alignment vertical="center"/>
    </xf>
    <xf numFmtId="165" fontId="245" fillId="0" borderId="135" xfId="1" applyNumberFormat="1" applyFont="1" applyBorder="1"/>
    <xf numFmtId="165" fontId="245" fillId="9" borderId="0" xfId="1" applyNumberFormat="1" applyFont="1" applyFill="1"/>
    <xf numFmtId="167" fontId="2" fillId="9" borderId="0" xfId="0" applyNumberFormat="1" applyFont="1" applyFill="1" applyAlignment="1">
      <alignment horizontal="center"/>
    </xf>
    <xf numFmtId="0" fontId="2" fillId="9" borderId="0" xfId="0" applyFont="1" applyFill="1" applyAlignment="1">
      <alignment horizontal="left"/>
    </xf>
    <xf numFmtId="167" fontId="2" fillId="9" borderId="0" xfId="0" applyNumberFormat="1" applyFont="1" applyFill="1" applyAlignment="1">
      <alignment horizontal="center" vertical="center"/>
    </xf>
    <xf numFmtId="165" fontId="116" fillId="133" borderId="0" xfId="1" applyNumberFormat="1" applyFont="1" applyFill="1"/>
    <xf numFmtId="165" fontId="245" fillId="9" borderId="0" xfId="1" applyNumberFormat="1" applyFont="1" applyFill="1" applyBorder="1"/>
    <xf numFmtId="165" fontId="8" fillId="9" borderId="0" xfId="1" applyNumberFormat="1" applyFont="1" applyFill="1" applyBorder="1" applyProtection="1"/>
    <xf numFmtId="165" fontId="39" fillId="9" borderId="0" xfId="1" applyNumberFormat="1" applyFont="1" applyFill="1" applyBorder="1" applyAlignment="1">
      <alignment vertical="center"/>
    </xf>
    <xf numFmtId="165" fontId="13" fillId="9" borderId="0" xfId="0" applyNumberFormat="1" applyFont="1" applyFill="1" applyAlignment="1">
      <alignment vertical="center"/>
    </xf>
    <xf numFmtId="165" fontId="2" fillId="9" borderId="0" xfId="0" applyNumberFormat="1" applyFont="1" applyFill="1"/>
    <xf numFmtId="165" fontId="116" fillId="3" borderId="0" xfId="1" applyNumberFormat="1" applyFont="1" applyFill="1" applyAlignment="1">
      <alignment horizontal="center"/>
    </xf>
    <xf numFmtId="164" fontId="57" fillId="49" borderId="8" xfId="1" applyFont="1" applyFill="1" applyBorder="1" applyAlignment="1" applyProtection="1">
      <alignment horizontal="left"/>
    </xf>
    <xf numFmtId="165" fontId="69" fillId="29" borderId="1" xfId="1" applyNumberFormat="1" applyFont="1" applyFill="1" applyBorder="1" applyAlignment="1" applyProtection="1">
      <alignment horizontal="center"/>
    </xf>
    <xf numFmtId="165" fontId="11" fillId="3" borderId="85" xfId="0" applyNumberFormat="1" applyFont="1" applyFill="1" applyBorder="1" applyAlignment="1">
      <alignment horizontal="center"/>
    </xf>
    <xf numFmtId="165" fontId="12" fillId="3" borderId="85" xfId="0" applyNumberFormat="1" applyFont="1" applyFill="1" applyBorder="1" applyAlignment="1">
      <alignment horizontal="center"/>
    </xf>
    <xf numFmtId="0" fontId="12" fillId="3" borderId="85" xfId="0" applyFont="1" applyFill="1" applyBorder="1" applyAlignment="1">
      <alignment horizontal="center"/>
    </xf>
    <xf numFmtId="172" fontId="57" fillId="49" borderId="8" xfId="1" applyNumberFormat="1" applyFont="1" applyFill="1" applyBorder="1" applyAlignment="1" applyProtection="1">
      <alignment horizontal="left"/>
    </xf>
    <xf numFmtId="165" fontId="50" fillId="44" borderId="79" xfId="1" applyNumberFormat="1" applyFont="1" applyFill="1" applyBorder="1" applyAlignment="1" applyProtection="1">
      <alignment horizontal="center" vertical="center"/>
    </xf>
    <xf numFmtId="165" fontId="69" fillId="29" borderId="10" xfId="1" applyNumberFormat="1" applyFont="1" applyFill="1" applyBorder="1" applyAlignment="1" applyProtection="1">
      <alignment horizontal="center"/>
    </xf>
    <xf numFmtId="165" fontId="70" fillId="3" borderId="84" xfId="1" applyNumberFormat="1" applyFont="1" applyFill="1" applyBorder="1" applyAlignment="1" applyProtection="1">
      <alignment horizontal="center"/>
    </xf>
    <xf numFmtId="3" fontId="70" fillId="3" borderId="84" xfId="0" applyNumberFormat="1" applyFont="1" applyFill="1" applyBorder="1" applyAlignment="1">
      <alignment horizontal="center"/>
    </xf>
    <xf numFmtId="165" fontId="70" fillId="3" borderId="84" xfId="0" applyNumberFormat="1" applyFont="1" applyFill="1" applyBorder="1" applyAlignment="1">
      <alignment horizontal="center"/>
    </xf>
    <xf numFmtId="0" fontId="70" fillId="3" borderId="84" xfId="0" applyFont="1" applyFill="1" applyBorder="1" applyAlignment="1">
      <alignment horizontal="center"/>
    </xf>
    <xf numFmtId="165" fontId="217" fillId="3" borderId="12" xfId="1" applyNumberFormat="1" applyFont="1" applyFill="1" applyBorder="1" applyAlignment="1" applyProtection="1">
      <alignment horizontal="center" vertical="center"/>
    </xf>
    <xf numFmtId="165" fontId="57" fillId="49" borderId="8" xfId="1" applyNumberFormat="1" applyFont="1" applyFill="1" applyBorder="1" applyAlignment="1" applyProtection="1">
      <alignment horizontal="left"/>
    </xf>
    <xf numFmtId="3" fontId="216" fillId="32" borderId="0" xfId="0" applyNumberFormat="1" applyFont="1" applyFill="1" applyAlignment="1">
      <alignment horizontal="center" vertical="center" wrapText="1"/>
    </xf>
    <xf numFmtId="165" fontId="52" fillId="3" borderId="10" xfId="1" applyNumberFormat="1" applyFont="1" applyFill="1" applyBorder="1"/>
    <xf numFmtId="165" fontId="53" fillId="3" borderId="10" xfId="1" applyNumberFormat="1" applyFont="1" applyFill="1" applyBorder="1"/>
    <xf numFmtId="0" fontId="182" fillId="0" borderId="0" xfId="0" applyFont="1" applyAlignment="1">
      <alignment horizontal="left" vertical="center" wrapText="1" indent="1"/>
    </xf>
    <xf numFmtId="0" fontId="0" fillId="0" borderId="0" xfId="0"/>
    <xf numFmtId="0" fontId="226" fillId="123" borderId="0" xfId="0" applyFont="1" applyFill="1" applyAlignment="1">
      <alignment horizontal="left" vertical="center" indent="1"/>
    </xf>
    <xf numFmtId="0" fontId="227" fillId="122" borderId="0" xfId="0" applyFont="1" applyFill="1" applyAlignment="1">
      <alignment horizontal="left" vertical="center" indent="1"/>
    </xf>
    <xf numFmtId="0" fontId="230" fillId="130" borderId="0" xfId="0" applyFont="1" applyFill="1" applyAlignment="1">
      <alignment horizontal="left" vertical="center" indent="1"/>
    </xf>
    <xf numFmtId="0" fontId="222" fillId="123" borderId="0" xfId="0" applyFont="1" applyFill="1" applyAlignment="1">
      <alignment horizontal="left" vertical="center" indent="1"/>
    </xf>
    <xf numFmtId="3" fontId="223" fillId="123" borderId="0" xfId="0" applyNumberFormat="1" applyFont="1" applyFill="1" applyAlignment="1">
      <alignment horizontal="left" vertical="center" indent="1"/>
    </xf>
    <xf numFmtId="181" fontId="223" fillId="123" borderId="0" xfId="0" applyNumberFormat="1" applyFont="1" applyFill="1" applyAlignment="1">
      <alignment horizontal="left" vertical="center" indent="1"/>
    </xf>
    <xf numFmtId="0" fontId="224" fillId="123" borderId="0" xfId="0" applyFont="1" applyFill="1" applyAlignment="1">
      <alignment horizontal="left" vertical="center" indent="1"/>
    </xf>
    <xf numFmtId="0" fontId="225" fillId="123" borderId="0" xfId="0" applyFont="1" applyFill="1" applyAlignment="1">
      <alignment horizontal="left" vertical="center" indent="1"/>
    </xf>
    <xf numFmtId="181" fontId="224" fillId="123" borderId="0" xfId="0" applyNumberFormat="1" applyFont="1" applyFill="1" applyAlignment="1">
      <alignment horizontal="left" vertical="center" indent="1"/>
    </xf>
    <xf numFmtId="181" fontId="225" fillId="123" borderId="0" xfId="0" applyNumberFormat="1" applyFont="1" applyFill="1" applyAlignment="1">
      <alignment horizontal="left" vertical="center" indent="1"/>
    </xf>
    <xf numFmtId="0" fontId="175" fillId="121" borderId="0" xfId="0" applyFont="1" applyFill="1" applyAlignment="1">
      <alignment horizontal="left" vertical="center" indent="1"/>
    </xf>
    <xf numFmtId="0" fontId="181" fillId="123" borderId="0" xfId="0" applyFont="1" applyFill="1" applyAlignment="1">
      <alignment horizontal="left" vertical="center" indent="1"/>
    </xf>
    <xf numFmtId="0" fontId="16" fillId="23" borderId="10" xfId="0" applyFont="1" applyFill="1" applyBorder="1" applyAlignment="1">
      <alignment horizontal="center"/>
    </xf>
    <xf numFmtId="165" fontId="16" fillId="15" borderId="50" xfId="1" applyNumberFormat="1" applyFont="1" applyFill="1" applyBorder="1" applyAlignment="1">
      <alignment horizontal="center" vertical="center"/>
    </xf>
    <xf numFmtId="165" fontId="16" fillId="15" borderId="51" xfId="1" applyNumberFormat="1" applyFont="1" applyFill="1" applyBorder="1" applyAlignment="1">
      <alignment horizontal="center" vertical="center"/>
    </xf>
    <xf numFmtId="0" fontId="28" fillId="23" borderId="1" xfId="0" applyFont="1" applyFill="1" applyBorder="1" applyAlignment="1">
      <alignment horizontal="center"/>
    </xf>
    <xf numFmtId="165" fontId="16" fillId="15" borderId="0" xfId="1" applyNumberFormat="1" applyFont="1" applyFill="1" applyBorder="1" applyAlignment="1">
      <alignment horizontal="center" vertical="center"/>
    </xf>
    <xf numFmtId="165" fontId="16" fillId="15" borderId="53" xfId="1" applyNumberFormat="1" applyFont="1" applyFill="1" applyBorder="1" applyAlignment="1">
      <alignment horizontal="center" vertical="center"/>
    </xf>
    <xf numFmtId="0" fontId="34" fillId="46" borderId="1" xfId="0" applyFont="1" applyFill="1" applyBorder="1" applyAlignment="1">
      <alignment horizontal="center" vertical="center"/>
    </xf>
    <xf numFmtId="165" fontId="118" fillId="128" borderId="2" xfId="1" applyNumberFormat="1" applyFont="1" applyFill="1" applyBorder="1"/>
    <xf numFmtId="165" fontId="118" fillId="128" borderId="43" xfId="1" applyNumberFormat="1" applyFont="1" applyFill="1" applyBorder="1"/>
    <xf numFmtId="165" fontId="39" fillId="129" borderId="2" xfId="1" applyNumberFormat="1" applyFont="1" applyFill="1" applyBorder="1"/>
    <xf numFmtId="165" fontId="39" fillId="129" borderId="43" xfId="1" applyNumberFormat="1" applyFont="1" applyFill="1" applyBorder="1"/>
    <xf numFmtId="0" fontId="29" fillId="0" borderId="47" xfId="0" applyFont="1" applyBorder="1" applyAlignment="1">
      <alignment horizontal="center"/>
    </xf>
    <xf numFmtId="0" fontId="29" fillId="0" borderId="48" xfId="0" applyFont="1" applyBorder="1" applyAlignment="1">
      <alignment horizontal="center"/>
    </xf>
    <xf numFmtId="0" fontId="29" fillId="0" borderId="49" xfId="0" applyFont="1" applyBorder="1" applyAlignment="1">
      <alignment horizontal="center"/>
    </xf>
    <xf numFmtId="165" fontId="22" fillId="9" borderId="59" xfId="1" applyNumberFormat="1" applyFont="1" applyFill="1" applyBorder="1" applyAlignment="1">
      <alignment horizontal="center"/>
    </xf>
    <xf numFmtId="165" fontId="22" fillId="9" borderId="60" xfId="1" applyNumberFormat="1" applyFont="1" applyFill="1" applyBorder="1" applyAlignment="1">
      <alignment horizontal="center"/>
    </xf>
    <xf numFmtId="165" fontId="146" fillId="9" borderId="59" xfId="1" applyNumberFormat="1" applyFont="1" applyFill="1" applyBorder="1" applyAlignment="1">
      <alignment horizontal="center"/>
    </xf>
    <xf numFmtId="0" fontId="21" fillId="9" borderId="59" xfId="0" applyFont="1" applyFill="1" applyBorder="1" applyAlignment="1">
      <alignment horizontal="center"/>
    </xf>
    <xf numFmtId="0" fontId="21" fillId="9" borderId="60" xfId="0" applyFont="1" applyFill="1" applyBorder="1" applyAlignment="1">
      <alignment horizontal="center"/>
    </xf>
    <xf numFmtId="0" fontId="146" fillId="9" borderId="59" xfId="0" applyFont="1" applyFill="1" applyBorder="1" applyAlignment="1">
      <alignment horizontal="center"/>
    </xf>
    <xf numFmtId="164" fontId="46" fillId="9" borderId="5" xfId="1" applyFont="1" applyFill="1" applyBorder="1" applyAlignment="1">
      <alignment horizontal="center"/>
    </xf>
    <xf numFmtId="0" fontId="22" fillId="2" borderId="62" xfId="0" applyFont="1" applyFill="1" applyBorder="1" applyAlignment="1">
      <alignment horizontal="center" vertical="center"/>
    </xf>
    <xf numFmtId="0" fontId="22" fillId="2" borderId="63" xfId="0" applyFont="1" applyFill="1" applyBorder="1" applyAlignment="1">
      <alignment horizontal="center" vertical="center"/>
    </xf>
    <xf numFmtId="0" fontId="146" fillId="2" borderId="64" xfId="0" applyFont="1" applyFill="1" applyBorder="1" applyAlignment="1">
      <alignment horizontal="center" vertical="center"/>
    </xf>
    <xf numFmtId="0" fontId="146" fillId="2" borderId="0" xfId="0" applyFont="1" applyFill="1" applyAlignment="1">
      <alignment horizontal="center" vertical="center"/>
    </xf>
    <xf numFmtId="0" fontId="22" fillId="2" borderId="64" xfId="0" applyFont="1" applyFill="1" applyBorder="1" applyAlignment="1">
      <alignment horizontal="center" vertical="center"/>
    </xf>
    <xf numFmtId="0" fontId="22" fillId="2" borderId="0" xfId="0" applyFont="1" applyFill="1" applyAlignment="1">
      <alignment horizontal="center" vertical="center"/>
    </xf>
    <xf numFmtId="0" fontId="107" fillId="0" borderId="88" xfId="0" applyFont="1" applyBorder="1" applyAlignment="1">
      <alignment horizontal="left"/>
    </xf>
    <xf numFmtId="0" fontId="107" fillId="0" borderId="89" xfId="0" applyFont="1" applyBorder="1" applyAlignment="1">
      <alignment horizontal="left"/>
    </xf>
    <xf numFmtId="0" fontId="107" fillId="61" borderId="87" xfId="0" applyFont="1" applyFill="1" applyBorder="1" applyAlignment="1">
      <alignment horizontal="left" vertical="center"/>
    </xf>
    <xf numFmtId="0" fontId="107" fillId="61" borderId="0" xfId="0" applyFont="1" applyFill="1" applyAlignment="1">
      <alignment horizontal="left" vertical="center"/>
    </xf>
    <xf numFmtId="0" fontId="8" fillId="3" borderId="86" xfId="0" applyFont="1" applyFill="1" applyBorder="1" applyAlignment="1">
      <alignment horizontal="center" wrapText="1"/>
    </xf>
    <xf numFmtId="0" fontId="8" fillId="3" borderId="96" xfId="0" applyFont="1" applyFill="1" applyBorder="1" applyAlignment="1">
      <alignment horizontal="center" wrapText="1"/>
    </xf>
    <xf numFmtId="0" fontId="107" fillId="0" borderId="0" xfId="0" applyFont="1" applyAlignment="1">
      <alignment horizontal="left" vertical="center"/>
    </xf>
    <xf numFmtId="0" fontId="124" fillId="0" borderId="0" xfId="0" applyFont="1" applyAlignment="1">
      <alignment vertical="center" wrapText="1"/>
    </xf>
    <xf numFmtId="0" fontId="0" fillId="9" borderId="0" xfId="0" applyFill="1" applyAlignment="1">
      <alignment horizontal="center"/>
    </xf>
    <xf numFmtId="0" fontId="26" fillId="0" borderId="0" xfId="0" applyFont="1" applyAlignment="1">
      <alignment wrapText="1"/>
    </xf>
    <xf numFmtId="0" fontId="0" fillId="0" borderId="0" xfId="0" applyAlignment="1">
      <alignment wrapText="1"/>
    </xf>
    <xf numFmtId="0" fontId="30" fillId="9" borderId="0" xfId="0" applyFont="1" applyFill="1" applyAlignment="1">
      <alignment horizontal="center" vertical="center"/>
    </xf>
    <xf numFmtId="0" fontId="0" fillId="9" borderId="0" xfId="0" applyFill="1"/>
    <xf numFmtId="0" fontId="182" fillId="0" borderId="0" xfId="0" applyFont="1" applyAlignment="1">
      <alignment vertical="top" wrapText="1"/>
    </xf>
    <xf numFmtId="0" fontId="192" fillId="123" borderId="111" xfId="0" applyFont="1" applyFill="1" applyBorder="1" applyAlignment="1">
      <alignment horizontal="left" vertical="center" indent="1"/>
    </xf>
    <xf numFmtId="0" fontId="19" fillId="0" borderId="112" xfId="0" applyFont="1" applyBorder="1"/>
    <xf numFmtId="0" fontId="19" fillId="0" borderId="113" xfId="0" applyFont="1" applyBorder="1"/>
    <xf numFmtId="0" fontId="193" fillId="123" borderId="111" xfId="0" applyFont="1" applyFill="1" applyBorder="1" applyAlignment="1">
      <alignment horizontal="left" vertical="center" indent="1"/>
    </xf>
    <xf numFmtId="0" fontId="188" fillId="123" borderId="111" xfId="0" applyFont="1" applyFill="1" applyBorder="1" applyAlignment="1">
      <alignment horizontal="left" vertical="center" indent="1"/>
    </xf>
    <xf numFmtId="0" fontId="189" fillId="123" borderId="111" xfId="0" applyFont="1" applyFill="1" applyBorder="1" applyAlignment="1">
      <alignment horizontal="left" vertical="center" indent="1"/>
    </xf>
    <xf numFmtId="0" fontId="194" fillId="0" borderId="0" xfId="0" applyFont="1"/>
    <xf numFmtId="0" fontId="19" fillId="0" borderId="0" xfId="0" applyFont="1"/>
    <xf numFmtId="0" fontId="178" fillId="0" borderId="0" xfId="0" applyFont="1"/>
    <xf numFmtId="0" fontId="187" fillId="123" borderId="114" xfId="0" applyFont="1" applyFill="1" applyBorder="1" applyAlignment="1">
      <alignment horizontal="left" vertical="center" indent="1"/>
    </xf>
    <xf numFmtId="0" fontId="19" fillId="0" borderId="115" xfId="0" applyFont="1" applyBorder="1"/>
    <xf numFmtId="0" fontId="19" fillId="0" borderId="116" xfId="0" applyFont="1" applyBorder="1"/>
    <xf numFmtId="0" fontId="187" fillId="123" borderId="117" xfId="0" applyFont="1" applyFill="1" applyBorder="1" applyAlignment="1">
      <alignment horizontal="left" vertical="center" indent="1"/>
    </xf>
    <xf numFmtId="0" fontId="19" fillId="0" borderId="118" xfId="0" applyFont="1" applyBorder="1"/>
    <xf numFmtId="0" fontId="19" fillId="0" borderId="119" xfId="0" applyFont="1" applyBorder="1"/>
    <xf numFmtId="0" fontId="187" fillId="123" borderId="100" xfId="0" applyFont="1" applyFill="1" applyBorder="1" applyAlignment="1">
      <alignment horizontal="left" vertical="center" indent="1"/>
    </xf>
    <xf numFmtId="0" fontId="19" fillId="0" borderId="101" xfId="0" applyFont="1" applyBorder="1"/>
    <xf numFmtId="0" fontId="19" fillId="0" borderId="102" xfId="0" applyFont="1" applyBorder="1"/>
    <xf numFmtId="0" fontId="187" fillId="123" borderId="103" xfId="0" applyFont="1" applyFill="1" applyBorder="1" applyAlignment="1">
      <alignment horizontal="left" vertical="center" indent="1"/>
    </xf>
    <xf numFmtId="0" fontId="19" fillId="0" borderId="105" xfId="0" applyFont="1" applyBorder="1"/>
    <xf numFmtId="178" fontId="177" fillId="123" borderId="111" xfId="0" applyNumberFormat="1" applyFont="1" applyFill="1" applyBorder="1" applyAlignment="1">
      <alignment horizontal="left" vertical="center" indent="1"/>
    </xf>
    <xf numFmtId="180" fontId="177" fillId="123" borderId="111" xfId="0" applyNumberFormat="1" applyFont="1" applyFill="1" applyBorder="1" applyAlignment="1">
      <alignment horizontal="left" vertical="center" indent="1"/>
    </xf>
    <xf numFmtId="177" fontId="177" fillId="123" borderId="111" xfId="0" applyNumberFormat="1" applyFont="1" applyFill="1" applyBorder="1" applyAlignment="1">
      <alignment horizontal="left" vertical="center" indent="1"/>
    </xf>
    <xf numFmtId="179" fontId="177" fillId="123" borderId="111" xfId="0" applyNumberFormat="1" applyFont="1" applyFill="1" applyBorder="1" applyAlignment="1">
      <alignment horizontal="left" vertical="center" indent="1"/>
    </xf>
    <xf numFmtId="0" fontId="190" fillId="123" borderId="111" xfId="0" applyFont="1" applyFill="1" applyBorder="1" applyAlignment="1">
      <alignment horizontal="left" vertical="center" indent="1"/>
    </xf>
    <xf numFmtId="0" fontId="191" fillId="123" borderId="111" xfId="0" applyFont="1" applyFill="1" applyBorder="1" applyAlignment="1">
      <alignment horizontal="left" vertical="center" indent="1"/>
    </xf>
    <xf numFmtId="0" fontId="176" fillId="122" borderId="0" xfId="0" applyFont="1" applyFill="1" applyAlignment="1">
      <alignment horizontal="left" vertical="center" indent="1"/>
    </xf>
    <xf numFmtId="0" fontId="19" fillId="0" borderId="104" xfId="0" applyFont="1" applyBorder="1"/>
    <xf numFmtId="0" fontId="187" fillId="123" borderId="106" xfId="0" applyFont="1" applyFill="1" applyBorder="1" applyAlignment="1">
      <alignment horizontal="left" vertical="center" indent="1"/>
    </xf>
    <xf numFmtId="0" fontId="19" fillId="0" borderId="107" xfId="0" applyFont="1" applyBorder="1"/>
    <xf numFmtId="0" fontId="19" fillId="0" borderId="108" xfId="0" applyFont="1" applyBorder="1"/>
    <xf numFmtId="0" fontId="187" fillId="123" borderId="109" xfId="0" applyFont="1" applyFill="1" applyBorder="1" applyAlignment="1">
      <alignment horizontal="left" vertical="center" indent="1"/>
    </xf>
    <xf numFmtId="0" fontId="19" fillId="0" borderId="110" xfId="0" applyFont="1" applyBorder="1"/>
    <xf numFmtId="0" fontId="18" fillId="92" borderId="92" xfId="0" applyFont="1" applyFill="1" applyBorder="1" applyAlignment="1">
      <alignment horizontal="center"/>
    </xf>
    <xf numFmtId="0" fontId="18" fillId="92" borderId="132" xfId="0" applyFont="1" applyFill="1" applyBorder="1" applyAlignment="1">
      <alignment horizontal="center"/>
    </xf>
    <xf numFmtId="0" fontId="18" fillId="92" borderId="0" xfId="0" applyFont="1" applyFill="1" applyAlignment="1">
      <alignment horizontal="center"/>
    </xf>
    <xf numFmtId="0" fontId="18" fillId="92" borderId="96" xfId="0" applyFont="1" applyFill="1" applyBorder="1" applyAlignment="1">
      <alignment horizontal="center"/>
    </xf>
    <xf numFmtId="0" fontId="64" fillId="3" borderId="41" xfId="0" applyFont="1" applyFill="1" applyBorder="1" applyAlignment="1">
      <alignment horizontal="left" vertical="center" wrapText="1"/>
    </xf>
    <xf numFmtId="0" fontId="64" fillId="3" borderId="98" xfId="0" applyFont="1" applyFill="1" applyBorder="1" applyAlignment="1">
      <alignment horizontal="left" vertical="center" wrapText="1"/>
    </xf>
    <xf numFmtId="0" fontId="64" fillId="3" borderId="39" xfId="0" applyFont="1" applyFill="1" applyBorder="1" applyAlignment="1">
      <alignment horizontal="left" vertical="center" wrapText="1"/>
    </xf>
    <xf numFmtId="0" fontId="64" fillId="3" borderId="2" xfId="0" applyFont="1" applyFill="1" applyBorder="1" applyAlignment="1">
      <alignment horizontal="left" vertical="center" wrapText="1"/>
    </xf>
    <xf numFmtId="165" fontId="239" fillId="0" borderId="0" xfId="1" applyNumberFormat="1" applyFont="1" applyAlignment="1">
      <alignment horizontal="center"/>
    </xf>
    <xf numFmtId="165" fontId="13" fillId="0" borderId="11" xfId="0" applyNumberFormat="1" applyFont="1" applyBorder="1" applyAlignment="1">
      <alignment horizontal="center" vertical="center"/>
    </xf>
    <xf numFmtId="165" fontId="13" fillId="0" borderId="127" xfId="0" applyNumberFormat="1" applyFont="1" applyBorder="1" applyAlignment="1">
      <alignment horizontal="center" vertical="center"/>
    </xf>
    <xf numFmtId="0" fontId="13" fillId="0" borderId="11" xfId="0" applyFont="1" applyBorder="1" applyAlignment="1">
      <alignment horizontal="center" vertical="center"/>
    </xf>
    <xf numFmtId="0" fontId="13" fillId="0" borderId="127" xfId="0" applyFont="1" applyBorder="1" applyAlignment="1">
      <alignment horizontal="center" vertical="center"/>
    </xf>
    <xf numFmtId="165" fontId="171" fillId="38" borderId="42" xfId="0" applyNumberFormat="1" applyFont="1" applyFill="1" applyBorder="1" applyAlignment="1">
      <alignment horizontal="center"/>
    </xf>
    <xf numFmtId="165" fontId="243" fillId="37" borderId="1" xfId="0" applyNumberFormat="1" applyFont="1" applyFill="1" applyBorder="1" applyAlignment="1">
      <alignment horizontal="center" vertical="center"/>
    </xf>
    <xf numFmtId="165" fontId="243" fillId="37" borderId="38" xfId="0" applyNumberFormat="1" applyFont="1" applyFill="1" applyBorder="1" applyAlignment="1">
      <alignment horizontal="center" vertical="center"/>
    </xf>
    <xf numFmtId="165" fontId="8" fillId="3" borderId="1" xfId="0" applyNumberFormat="1" applyFont="1" applyFill="1" applyBorder="1" applyAlignment="1">
      <alignment horizontal="center" vertical="center"/>
    </xf>
    <xf numFmtId="165" fontId="8" fillId="3" borderId="38" xfId="0" applyNumberFormat="1" applyFont="1" applyFill="1" applyBorder="1" applyAlignment="1">
      <alignment horizontal="center" vertical="center"/>
    </xf>
    <xf numFmtId="0" fontId="8" fillId="3" borderId="41" xfId="0" applyFont="1" applyFill="1" applyBorder="1" applyAlignment="1">
      <alignment horizontal="center"/>
    </xf>
    <xf numFmtId="0" fontId="8" fillId="3" borderId="42" xfId="0" applyFont="1" applyFill="1" applyBorder="1" applyAlignment="1">
      <alignment horizontal="center"/>
    </xf>
    <xf numFmtId="165" fontId="64" fillId="29" borderId="0" xfId="0" applyNumberFormat="1" applyFont="1" applyFill="1" applyAlignment="1">
      <alignment horizontal="center" wrapText="1"/>
    </xf>
  </cellXfs>
  <cellStyles count="22">
    <cellStyle name="60% - Accent4 2" xfId="18" xr:uid="{16B4A12C-33AF-402C-8090-A0571E3F55E0}"/>
    <cellStyle name="Comma" xfId="1" builtinId="3"/>
    <cellStyle name="Comma 2" xfId="12" xr:uid="{99EA586A-B194-46E7-950A-6CAB84BE1123}"/>
    <cellStyle name="Heading 1 2" xfId="4" xr:uid="{00000000-0005-0000-0000-000031000000}"/>
    <cellStyle name="Heading 1 3" xfId="17" xr:uid="{0F27D6AB-A189-4F8C-A043-0BE1A20FFF07}"/>
    <cellStyle name="Heading 2 2" xfId="5" xr:uid="{00000000-0005-0000-0000-000032000000}"/>
    <cellStyle name="Heading 2 3" xfId="15" xr:uid="{D7BADC6E-E02B-42D9-974A-01032B2BB134}"/>
    <cellStyle name="Heading 3 2" xfId="6" xr:uid="{00000000-0005-0000-0000-000033000000}"/>
    <cellStyle name="Heading 3 3" xfId="14" xr:uid="{A2F3EC79-1B9E-403F-BF8B-F67E4E27B332}"/>
    <cellStyle name="Hyperlink" xfId="3" builtinId="8"/>
    <cellStyle name="Normal" xfId="0" builtinId="0"/>
    <cellStyle name="Normal 2" xfId="7" xr:uid="{00000000-0005-0000-0000-000034000000}"/>
    <cellStyle name="Normal 3" xfId="8" xr:uid="{00000000-0005-0000-0000-000035000000}"/>
    <cellStyle name="Normal 4" xfId="9" xr:uid="{00000000-0005-0000-0000-000036000000}"/>
    <cellStyle name="Normal 5" xfId="10" xr:uid="{00000000-0005-0000-0000-000037000000}"/>
    <cellStyle name="Normal 6" xfId="11" xr:uid="{0EE3409E-814F-44BC-A326-E81D97EEBFE0}"/>
    <cellStyle name="Per cent" xfId="2" builtinId="5"/>
    <cellStyle name="Per cent 2" xfId="13" xr:uid="{8F8B7C93-BDE5-402C-8FE6-CDA73F2DC3F9}"/>
    <cellStyle name="Style 1" xfId="19" xr:uid="{328E933C-DCC8-4AC0-91D4-CFF4D9874E12}"/>
    <cellStyle name="Style 2" xfId="20" xr:uid="{03D8A3CC-5840-4334-AA06-16AEE041203D}"/>
    <cellStyle name="Style 3" xfId="21" xr:uid="{A6CFD1EA-EE2E-44D1-96BF-7002D559CFC1}"/>
    <cellStyle name="Title 2" xfId="16" xr:uid="{4E928CE7-777A-4CAA-92A1-ADF8E7020EDE}"/>
  </cellStyles>
  <dxfs count="327">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006100"/>
      </font>
      <fill>
        <patternFill>
          <bgColor rgb="FFC6EFCE"/>
        </patternFill>
      </fill>
    </dxf>
    <dxf>
      <fill>
        <patternFill patternType="solid">
          <bgColor rgb="FFC8E7A7"/>
        </patternFill>
      </fill>
    </dxf>
    <dxf>
      <fill>
        <patternFill patternType="solid">
          <bgColor rgb="FFFFC000"/>
        </patternFill>
      </fill>
    </dxf>
    <dxf>
      <font>
        <color rgb="FF9C0006"/>
      </font>
    </dxf>
    <dxf>
      <font>
        <color rgb="FF9C0006"/>
      </font>
    </dxf>
    <dxf>
      <font>
        <color rgb="FF9C0006"/>
      </font>
    </dxf>
    <dxf>
      <fill>
        <patternFill patternType="solid">
          <bgColor theme="4" tint="0.59996337778862885"/>
        </patternFill>
      </fill>
    </dxf>
    <dxf>
      <fill>
        <patternFill patternType="solid">
          <bgColor theme="9" tint="0.39957884456923126"/>
        </patternFill>
      </fill>
    </dxf>
    <dxf>
      <fill>
        <patternFill patternType="solid">
          <bgColor theme="6" tint="0.59996337778862885"/>
        </patternFill>
      </fill>
    </dxf>
    <dxf>
      <fill>
        <patternFill patternType="solid">
          <bgColor theme="5" tint="0.79961546678060247"/>
        </patternFill>
      </fill>
    </dxf>
    <dxf>
      <fill>
        <patternFill patternType="solid">
          <bgColor theme="3" tint="0.79961546678060247"/>
        </patternFill>
      </fill>
    </dxf>
    <dxf>
      <fill>
        <patternFill patternType="solid">
          <bgColor rgb="FFC1C1FF"/>
        </patternFill>
      </fill>
    </dxf>
    <dxf>
      <fill>
        <patternFill patternType="solid">
          <bgColor theme="5" tint="0.79961546678060247"/>
        </patternFill>
      </fill>
    </dxf>
    <dxf>
      <fill>
        <patternFill patternType="solid">
          <bgColor rgb="FF99FF99"/>
        </patternFill>
      </fill>
    </dxf>
    <dxf>
      <font>
        <color rgb="FF9C0006"/>
      </font>
      <fill>
        <patternFill patternType="solid">
          <bgColor rgb="FFFFC7CE"/>
        </patternFill>
      </fill>
    </dxf>
    <dxf>
      <font>
        <color rgb="FF9C0006"/>
      </font>
    </dxf>
    <dxf>
      <font>
        <color rgb="FF9C0006"/>
      </font>
    </dxf>
    <dxf>
      <font>
        <color rgb="FF9C0006"/>
      </font>
    </dxf>
    <dxf>
      <font>
        <color rgb="FF9C0006"/>
      </font>
    </dxf>
    <dxf>
      <fill>
        <patternFill patternType="solid">
          <bgColor rgb="FFFFFF00"/>
        </patternFill>
      </fill>
    </dxf>
    <dxf>
      <fill>
        <patternFill patternType="solid">
          <bgColor rgb="FFA1C3CB"/>
        </patternFill>
      </fill>
    </dxf>
    <dxf>
      <fill>
        <patternFill patternType="solid">
          <bgColor theme="7" tint="0.59987182226020086"/>
        </patternFill>
      </fill>
    </dxf>
    <dxf>
      <fill>
        <patternFill patternType="solid">
          <bgColor theme="9" tint="0.39927365947447124"/>
        </patternFill>
      </fill>
    </dxf>
    <dxf>
      <fill>
        <patternFill patternType="solid">
          <bgColor theme="0" tint="-0.34998626667073579"/>
        </patternFill>
      </fill>
    </dxf>
    <dxf>
      <fill>
        <patternFill patternType="solid">
          <bgColor rgb="FFC8E7A7"/>
        </patternFill>
      </fill>
    </dxf>
    <dxf>
      <fill>
        <patternFill patternType="solid">
          <bgColor rgb="FFFFC000"/>
        </patternFill>
      </fill>
    </dxf>
    <dxf>
      <font>
        <u val="none"/>
        <color theme="0"/>
      </font>
      <fill>
        <patternFill patternType="solid">
          <bgColor rgb="FF00B0F0"/>
        </patternFill>
      </fill>
    </dxf>
    <dxf>
      <font>
        <u val="double"/>
        <color theme="0"/>
      </font>
      <fill>
        <patternFill patternType="lightGray">
          <bgColor rgb="FF00B0F0"/>
        </patternFill>
      </fill>
    </dxf>
    <dxf>
      <font>
        <strike/>
        <u val="double"/>
      </font>
    </dxf>
    <dxf>
      <fill>
        <patternFill patternType="solid">
          <bgColor theme="7"/>
        </patternFill>
      </fill>
    </dxf>
    <dxf>
      <font>
        <color rgb="FF9C0006"/>
      </font>
      <fill>
        <patternFill patternType="solid">
          <bgColor rgb="FFFFC7CE"/>
        </patternFill>
      </fill>
    </dxf>
    <dxf>
      <fill>
        <patternFill patternType="solid">
          <bgColor rgb="FF381850"/>
        </patternFill>
      </fill>
    </dxf>
    <dxf>
      <font>
        <color rgb="FFFFFF00"/>
      </font>
      <fill>
        <patternFill patternType="solid">
          <bgColor rgb="FF7030A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381850"/>
        </patternFill>
      </fill>
    </dxf>
    <dxf>
      <font>
        <color theme="1"/>
      </font>
      <fill>
        <patternFill patternType="solid">
          <bgColor rgb="FFD0CECE"/>
        </patternFill>
      </fill>
    </dxf>
    <dxf>
      <font>
        <color rgb="FF9C0006"/>
      </font>
      <fill>
        <patternFill patternType="solid">
          <bgColor rgb="FFFFC7CE"/>
        </patternFill>
      </fill>
    </dxf>
    <dxf>
      <font>
        <u val="none"/>
        <color theme="0"/>
      </font>
      <fill>
        <patternFill patternType="solid">
          <bgColor rgb="FF00B0F0"/>
        </patternFill>
      </fill>
    </dxf>
    <dxf>
      <font>
        <u val="double"/>
        <color theme="0"/>
      </font>
      <fill>
        <patternFill patternType="lightGray">
          <bgColor rgb="FF00B0F0"/>
        </patternFill>
      </fill>
    </dxf>
    <dxf>
      <font>
        <strike/>
        <u val="double"/>
      </font>
    </dxf>
    <dxf>
      <font>
        <color rgb="FF9C0006"/>
      </font>
    </dxf>
    <dxf>
      <font>
        <strike/>
        <u val="double"/>
      </font>
    </dxf>
    <dxf>
      <font>
        <u val="none"/>
        <color theme="0"/>
      </font>
      <fill>
        <patternFill patternType="solid">
          <bgColor rgb="FF00B0F0"/>
        </patternFill>
      </fill>
    </dxf>
    <dxf>
      <fill>
        <patternFill patternType="solid">
          <bgColor rgb="FFC8E7A7"/>
        </patternFill>
      </fill>
    </dxf>
    <dxf>
      <fill>
        <patternFill patternType="solid">
          <bgColor rgb="FFFFC000"/>
        </patternFill>
      </fill>
    </dxf>
    <dxf>
      <font>
        <color rgb="FF9C0006"/>
      </font>
      <fill>
        <patternFill patternType="solid">
          <bgColor rgb="FFFFC7CE"/>
        </patternFill>
      </fill>
    </dxf>
    <dxf>
      <font>
        <color rgb="FFFFFF00"/>
      </font>
      <fill>
        <patternFill patternType="solid">
          <bgColor rgb="FF7030A0"/>
        </patternFill>
      </fill>
    </dxf>
    <dxf>
      <fill>
        <patternFill patternType="solid">
          <bgColor rgb="FF381850"/>
        </patternFill>
      </fill>
    </dxf>
    <dxf>
      <font>
        <color rgb="FF9C0006"/>
      </font>
      <fill>
        <patternFill patternType="solid">
          <bgColor rgb="FFFFC7CE"/>
        </patternFill>
      </fill>
    </dxf>
    <dxf>
      <fill>
        <patternFill patternType="solid">
          <bgColor theme="7"/>
        </patternFill>
      </fill>
    </dxf>
    <dxf>
      <font>
        <strike/>
        <u val="double"/>
      </font>
    </dxf>
    <dxf>
      <font>
        <u val="double"/>
        <color theme="0"/>
      </font>
      <fill>
        <patternFill patternType="lightGray">
          <bgColor rgb="FF00B0F0"/>
        </patternFill>
      </fill>
    </dxf>
    <dxf>
      <font>
        <u val="none"/>
        <color theme="0"/>
      </font>
      <fill>
        <patternFill patternType="solid">
          <bgColor rgb="FF00B0F0"/>
        </patternFill>
      </fill>
    </dxf>
    <dxf>
      <fill>
        <patternFill patternType="solid">
          <bgColor theme="7"/>
        </patternFill>
      </fill>
    </dxf>
    <dxf>
      <font>
        <color rgb="FF9C0006"/>
      </font>
      <fill>
        <patternFill patternType="solid">
          <bgColor rgb="FFFFC7CE"/>
        </patternFill>
      </fill>
    </dxf>
    <dxf>
      <fill>
        <patternFill patternType="solid">
          <bgColor rgb="FF381850"/>
        </patternFill>
      </fill>
    </dxf>
    <dxf>
      <font>
        <color rgb="FFFFFF00"/>
      </font>
      <fill>
        <patternFill patternType="solid">
          <bgColor rgb="FF7030A0"/>
        </patternFill>
      </fill>
    </dxf>
    <dxf>
      <font>
        <color rgb="FF9C0006"/>
      </font>
      <fill>
        <patternFill patternType="solid">
          <bgColor rgb="FFFFC7CE"/>
        </patternFill>
      </fill>
    </dxf>
    <dxf>
      <fill>
        <patternFill patternType="solid">
          <bgColor theme="7"/>
        </patternFill>
      </fill>
    </dxf>
    <dxf>
      <font>
        <color rgb="FF9C0006"/>
      </font>
      <fill>
        <patternFill patternType="solid">
          <bgColor rgb="FFFFC7CE"/>
        </patternFill>
      </fill>
    </dxf>
    <dxf>
      <fill>
        <patternFill patternType="solid">
          <bgColor rgb="FF381850"/>
        </patternFill>
      </fill>
    </dxf>
    <dxf>
      <font>
        <color rgb="FFFFFF00"/>
      </font>
      <fill>
        <patternFill patternType="solid">
          <bgColor rgb="FF7030A0"/>
        </patternFill>
      </fill>
    </dxf>
    <dxf>
      <font>
        <color rgb="FF9C0006"/>
      </font>
      <fill>
        <patternFill patternType="solid">
          <bgColor rgb="FFFFC7CE"/>
        </patternFill>
      </fill>
    </dxf>
    <dxf>
      <font>
        <u val="none"/>
        <color theme="0"/>
      </font>
      <fill>
        <patternFill patternType="solid">
          <bgColor rgb="FF00B0F0"/>
        </patternFill>
      </fill>
    </dxf>
    <dxf>
      <font>
        <u val="double"/>
        <color theme="0"/>
      </font>
      <fill>
        <patternFill patternType="lightGray">
          <bgColor rgb="FF00B0F0"/>
        </patternFill>
      </fill>
    </dxf>
    <dxf>
      <font>
        <strike/>
        <u val="double"/>
      </font>
    </dxf>
    <dxf>
      <font>
        <u val="none"/>
        <color theme="0"/>
      </font>
      <fill>
        <patternFill patternType="solid">
          <bgColor rgb="FF00B0F0"/>
        </patternFill>
      </fill>
    </dxf>
    <dxf>
      <font>
        <u val="double"/>
        <color theme="0"/>
      </font>
      <fill>
        <patternFill patternType="lightGray">
          <bgColor rgb="FF00B0F0"/>
        </patternFill>
      </fill>
    </dxf>
    <dxf>
      <font>
        <strike/>
        <u val="double"/>
      </font>
    </dxf>
    <dxf>
      <fill>
        <patternFill patternType="solid">
          <bgColor theme="7"/>
        </patternFill>
      </fill>
    </dxf>
    <dxf>
      <font>
        <color rgb="FF9C0006"/>
      </font>
      <fill>
        <patternFill patternType="solid">
          <bgColor rgb="FFFFC7CE"/>
        </patternFill>
      </fill>
    </dxf>
    <dxf>
      <fill>
        <patternFill patternType="solid">
          <bgColor rgb="FF381850"/>
        </patternFill>
      </fill>
    </dxf>
    <dxf>
      <font>
        <color rgb="FFFFFF00"/>
      </font>
      <fill>
        <patternFill patternType="solid">
          <bgColor rgb="FF7030A0"/>
        </patternFill>
      </fill>
    </dxf>
    <dxf>
      <fill>
        <patternFill patternType="solid">
          <bgColor rgb="FFC8E7A7"/>
        </patternFill>
      </fill>
    </dxf>
    <dxf>
      <fill>
        <patternFill patternType="solid">
          <bgColor rgb="FFFFC000"/>
        </patternFill>
      </fill>
    </dxf>
    <dxf>
      <font>
        <color rgb="FF9C0006"/>
      </font>
      <fill>
        <patternFill patternType="solid">
          <bgColor rgb="FFFFC7CE"/>
        </patternFill>
      </fill>
    </dxf>
    <dxf>
      <fill>
        <patternFill patternType="solid">
          <bgColor theme="7"/>
        </patternFill>
      </fill>
    </dxf>
    <dxf>
      <font>
        <color rgb="FFFFFF00"/>
      </font>
      <fill>
        <patternFill patternType="solid">
          <bgColor rgb="FF7030A0"/>
        </patternFill>
      </fill>
    </dxf>
    <dxf>
      <fill>
        <patternFill patternType="solid">
          <bgColor rgb="FF381850"/>
        </patternFill>
      </fill>
    </dxf>
    <dxf>
      <font>
        <color rgb="FF9C0006"/>
      </font>
      <fill>
        <patternFill patternType="solid">
          <bgColor rgb="FFFFC7CE"/>
        </patternFill>
      </fill>
    </dxf>
    <dxf>
      <font>
        <color rgb="FF9C0006"/>
      </font>
      <fill>
        <patternFill patternType="solid">
          <bgColor rgb="FFFFC7CE"/>
        </patternFill>
      </fill>
    </dxf>
    <dxf>
      <font>
        <color rgb="FFFFFF00"/>
      </font>
      <fill>
        <patternFill patternType="solid">
          <bgColor rgb="FF7030A0"/>
        </patternFill>
      </fill>
    </dxf>
    <dxf>
      <fill>
        <patternFill patternType="solid">
          <bgColor rgb="FF381850"/>
        </patternFill>
      </fill>
    </dxf>
    <dxf>
      <font>
        <color rgb="FF9C0006"/>
      </font>
      <fill>
        <patternFill patternType="solid">
          <bgColor rgb="FFFFC7CE"/>
        </patternFill>
      </fill>
    </dxf>
    <dxf>
      <fill>
        <patternFill patternType="solid">
          <bgColor theme="7"/>
        </patternFill>
      </fill>
    </dxf>
    <dxf>
      <font>
        <color rgb="FFFFFF00"/>
      </font>
      <fill>
        <patternFill patternType="solid">
          <bgColor rgb="FF7030A0"/>
        </patternFill>
      </fill>
    </dxf>
    <dxf>
      <font>
        <color rgb="FF9C0006"/>
      </font>
      <fill>
        <patternFill patternType="solid">
          <bgColor rgb="FFFFC7CE"/>
        </patternFill>
      </fill>
    </dxf>
    <dxf>
      <fill>
        <patternFill patternType="solid">
          <bgColor theme="7"/>
        </patternFill>
      </fill>
    </dxf>
    <dxf>
      <font>
        <color rgb="FF9C0006"/>
      </font>
      <fill>
        <patternFill patternType="solid">
          <bgColor rgb="FFFFC7CE"/>
        </patternFill>
      </fill>
    </dxf>
    <dxf>
      <fill>
        <patternFill patternType="solid">
          <bgColor rgb="FF381850"/>
        </patternFill>
      </fill>
    </dxf>
    <dxf>
      <font>
        <color rgb="FFFFFF00"/>
      </font>
      <fill>
        <patternFill patternType="solid">
          <bgColor rgb="FF7030A0"/>
        </patternFill>
      </fill>
    </dxf>
    <dxf>
      <fill>
        <patternFill patternType="solid">
          <bgColor rgb="FF381850"/>
        </patternFill>
      </fill>
    </dxf>
    <dxf>
      <font>
        <color rgb="FF9C0006"/>
      </font>
      <fill>
        <patternFill patternType="solid">
          <bgColor rgb="FFFFC7CE"/>
        </patternFill>
      </fill>
    </dxf>
    <dxf>
      <fill>
        <patternFill patternType="solid">
          <bgColor theme="7"/>
        </patternFill>
      </fill>
    </dxf>
    <dxf>
      <font>
        <color rgb="FF9C0006"/>
      </font>
      <fill>
        <patternFill patternType="solid">
          <bgColor rgb="FFFFC7CE"/>
        </patternFill>
      </fill>
    </dxf>
    <dxf>
      <fill>
        <patternFill patternType="solid">
          <bgColor rgb="FFFFC000"/>
        </patternFill>
      </fill>
    </dxf>
    <dxf>
      <fill>
        <patternFill patternType="solid">
          <bgColor rgb="FFFFC000"/>
        </patternFill>
      </fill>
    </dxf>
    <dxf>
      <fill>
        <patternFill patternType="solid">
          <bgColor rgb="FFC8E7A7"/>
        </patternFill>
      </fill>
    </dxf>
    <dxf>
      <fill>
        <patternFill patternType="solid">
          <bgColor rgb="FFFFFF7F"/>
        </patternFill>
      </fill>
    </dxf>
    <dxf>
      <font>
        <u val="double"/>
        <color theme="0"/>
      </font>
      <fill>
        <patternFill patternType="lightGray">
          <bgColor rgb="FF00B0F0"/>
        </patternFill>
      </fill>
    </dxf>
    <dxf>
      <font>
        <color rgb="FF9C0006"/>
      </font>
      <fill>
        <patternFill patternType="solid">
          <bgColor rgb="FFFFC7CE"/>
        </patternFill>
      </fill>
    </dxf>
    <dxf>
      <font>
        <color rgb="FF9C5700"/>
      </font>
      <fill>
        <patternFill patternType="solid">
          <bgColor rgb="FFFFEB9C"/>
        </patternFill>
      </fill>
    </dxf>
    <dxf>
      <font>
        <color theme="1"/>
      </font>
      <fill>
        <patternFill patternType="solid">
          <bgColor rgb="FFD0CECE"/>
        </patternFill>
      </fill>
    </dxf>
    <dxf>
      <fill>
        <patternFill patternType="solid">
          <bgColor rgb="FF381850"/>
        </patternFill>
      </fill>
    </dxf>
    <dxf>
      <font>
        <color rgb="FF9C0006"/>
      </font>
      <fill>
        <patternFill patternType="solid">
          <bgColor rgb="FFFFC7CE"/>
        </patternFill>
      </fill>
    </dxf>
    <dxf>
      <fill>
        <patternFill patternType="solid">
          <bgColor rgb="FFFFFF00"/>
        </patternFill>
      </fill>
    </dxf>
    <dxf>
      <font>
        <color rgb="FF9C0006"/>
      </font>
      <fill>
        <patternFill patternType="solid">
          <bgColor rgb="FFFFC7CE"/>
        </patternFill>
      </fill>
    </dxf>
    <dxf>
      <font>
        <color theme="1"/>
      </font>
      <fill>
        <patternFill patternType="solid">
          <bgColor rgb="FFD0CECE"/>
        </patternFill>
      </fill>
    </dxf>
    <dxf>
      <fill>
        <patternFill patternType="solid">
          <bgColor rgb="FFFFFF00"/>
        </patternFill>
      </fill>
    </dxf>
    <dxf>
      <fill>
        <patternFill patternType="solid">
          <bgColor rgb="FF381850"/>
        </patternFill>
      </fill>
    </dxf>
    <dxf>
      <font>
        <color rgb="FF9C0006"/>
      </font>
      <fill>
        <patternFill patternType="solid">
          <bgColor rgb="FFFFC7CE"/>
        </patternFill>
      </fill>
    </dxf>
    <dxf>
      <fill>
        <patternFill patternType="solid">
          <bgColor rgb="FFFFFF7F"/>
        </patternFill>
      </fill>
    </dxf>
    <dxf>
      <fill>
        <patternFill patternType="solid">
          <bgColor rgb="FFC8E7A7"/>
        </patternFill>
      </fill>
    </dxf>
    <dxf>
      <font>
        <u val="none"/>
        <color theme="0"/>
      </font>
      <fill>
        <patternFill patternType="solid">
          <bgColor rgb="FF00B0F0"/>
        </patternFill>
      </fill>
    </dxf>
    <dxf>
      <font>
        <u val="double"/>
        <color theme="0"/>
      </font>
      <fill>
        <patternFill patternType="lightGray">
          <bgColor rgb="FF00B0F0"/>
        </patternFill>
      </fill>
    </dxf>
    <dxf>
      <font>
        <strike/>
        <u val="double"/>
      </font>
    </dxf>
    <dxf>
      <font>
        <color rgb="FFFF0000"/>
      </font>
      <fill>
        <patternFill patternType="solid">
          <bgColor rgb="FFA9DA74"/>
        </patternFill>
      </fill>
    </dxf>
    <dxf>
      <font>
        <color rgb="FFFF0000"/>
      </font>
      <fill>
        <patternFill patternType="solid">
          <bgColor rgb="FFA6D86E"/>
        </patternFill>
      </fill>
    </dxf>
    <dxf>
      <fill>
        <patternFill patternType="solid">
          <bgColor rgb="FFFFC000"/>
        </patternFill>
      </fill>
    </dxf>
    <dxf>
      <fill>
        <patternFill patternType="solid">
          <bgColor rgb="FFFFC000"/>
        </patternFill>
      </fill>
    </dxf>
    <dxf>
      <fill>
        <patternFill patternType="solid">
          <bgColor rgb="FFC8E7A7"/>
        </patternFill>
      </fill>
    </dxf>
    <dxf>
      <fill>
        <patternFill patternType="solid">
          <bgColor rgb="FFFFC000"/>
        </patternFill>
      </fill>
    </dxf>
    <dxf>
      <fill>
        <patternFill patternType="solid">
          <bgColor rgb="FFC8E7A7"/>
        </patternFill>
      </fill>
    </dxf>
    <dxf>
      <font>
        <color rgb="FF9C0006"/>
      </font>
    </dxf>
    <dxf>
      <fill>
        <patternFill patternType="solid">
          <bgColor rgb="FFC8E7A7"/>
        </patternFill>
      </fill>
    </dxf>
    <dxf>
      <fill>
        <patternFill patternType="solid">
          <bgColor rgb="FFFFC000"/>
        </patternFill>
      </fill>
    </dxf>
    <dxf>
      <fill>
        <patternFill patternType="solid">
          <bgColor rgb="FFC8E7A7"/>
        </patternFill>
      </fill>
    </dxf>
    <dxf>
      <fill>
        <patternFill patternType="solid">
          <bgColor rgb="FFFFC000"/>
        </patternFill>
      </fill>
    </dxf>
    <dxf>
      <fill>
        <patternFill patternType="solid">
          <bgColor rgb="FFC8E7A7"/>
        </patternFill>
      </fill>
    </dxf>
    <dxf>
      <fill>
        <patternFill patternType="solid">
          <bgColor rgb="FFFFC000"/>
        </patternFill>
      </fill>
    </dxf>
    <dxf>
      <fill>
        <patternFill patternType="solid">
          <bgColor theme="7"/>
        </patternFill>
      </fill>
    </dxf>
    <dxf>
      <font>
        <color rgb="FF9C0006"/>
      </font>
      <fill>
        <patternFill patternType="solid">
          <bgColor rgb="FFFFC7CE"/>
        </patternFill>
      </fill>
    </dxf>
    <dxf>
      <fill>
        <patternFill patternType="solid">
          <bgColor rgb="FF381850"/>
        </patternFill>
      </fill>
    </dxf>
    <dxf>
      <font>
        <color rgb="FFFFFF00"/>
      </font>
      <fill>
        <patternFill patternType="solid">
          <bgColor rgb="FF7030A0"/>
        </patternFill>
      </fill>
    </dxf>
    <dxf>
      <font>
        <color rgb="FF9C0006"/>
      </font>
      <fill>
        <patternFill patternType="solid">
          <bgColor rgb="FFFFC7CE"/>
        </patternFill>
      </fill>
    </dxf>
    <dxf>
      <font>
        <u val="none"/>
        <color theme="0"/>
      </font>
      <fill>
        <patternFill patternType="solid">
          <bgColor rgb="FF00B0F0"/>
        </patternFill>
      </fill>
    </dxf>
    <dxf>
      <font>
        <u val="double"/>
        <color theme="0"/>
      </font>
      <fill>
        <patternFill patternType="lightGray">
          <bgColor rgb="FF00B0F0"/>
        </patternFill>
      </fill>
    </dxf>
    <dxf>
      <font>
        <strike/>
        <u val="double"/>
      </font>
    </dxf>
    <dxf>
      <fill>
        <patternFill patternType="solid">
          <bgColor rgb="FFC8E7A7"/>
        </patternFill>
      </fill>
    </dxf>
    <dxf>
      <fill>
        <patternFill patternType="solid">
          <bgColor rgb="FFFFC000"/>
        </patternFill>
      </fill>
    </dxf>
    <dxf>
      <fill>
        <patternFill patternType="solid">
          <bgColor rgb="FFFFC000"/>
        </patternFill>
      </fill>
    </dxf>
    <dxf>
      <fill>
        <patternFill patternType="solid">
          <bgColor rgb="FF381850"/>
        </patternFill>
      </fill>
    </dxf>
    <dxf>
      <font>
        <color rgb="FF9C0006"/>
      </font>
      <fill>
        <patternFill patternType="solid">
          <bgColor rgb="FFFFC7CE"/>
        </patternFill>
      </fill>
    </dxf>
    <dxf>
      <font>
        <color rgb="FFFFFF00"/>
      </font>
      <fill>
        <patternFill patternType="solid">
          <bgColor rgb="FF7030A0"/>
        </patternFill>
      </fill>
    </dxf>
    <dxf>
      <font>
        <color rgb="FF9C0006"/>
      </font>
      <fill>
        <patternFill patternType="solid">
          <bgColor rgb="FFFFC7CE"/>
        </patternFill>
      </fill>
    </dxf>
    <dxf>
      <fill>
        <patternFill patternType="solid">
          <bgColor theme="7"/>
        </patternFill>
      </fill>
    </dxf>
    <dxf>
      <font>
        <u val="double"/>
        <color theme="0"/>
      </font>
      <fill>
        <patternFill patternType="lightGray">
          <bgColor rgb="FF00B0F0"/>
        </patternFill>
      </fill>
    </dxf>
    <dxf>
      <fill>
        <patternFill patternType="solid">
          <bgColor theme="7"/>
        </patternFill>
      </fill>
    </dxf>
    <dxf>
      <font>
        <color rgb="FF9C0006"/>
      </font>
      <fill>
        <patternFill patternType="solid">
          <bgColor rgb="FFFFC7CE"/>
        </patternFill>
      </fill>
    </dxf>
    <dxf>
      <fill>
        <patternFill patternType="solid">
          <bgColor rgb="FF381850"/>
        </patternFill>
      </fill>
    </dxf>
    <dxf>
      <font>
        <color rgb="FFFFFF00"/>
      </font>
      <fill>
        <patternFill patternType="solid">
          <bgColor rgb="FF7030A0"/>
        </patternFill>
      </fill>
    </dxf>
    <dxf>
      <font>
        <color rgb="FF9C0006"/>
      </font>
      <fill>
        <patternFill patternType="solid">
          <bgColor rgb="FFFFC7CE"/>
        </patternFill>
      </fill>
    </dxf>
    <dxf>
      <fill>
        <patternFill patternType="solid">
          <bgColor rgb="FF381850"/>
        </patternFill>
      </fill>
    </dxf>
    <dxf>
      <font>
        <color rgb="FFFFFF00"/>
      </font>
      <fill>
        <patternFill patternType="solid">
          <bgColor rgb="FF7030A0"/>
        </patternFill>
      </fill>
    </dxf>
    <dxf>
      <fill>
        <patternFill patternType="solid">
          <bgColor theme="7"/>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381850"/>
        </patternFill>
      </fill>
    </dxf>
    <dxf>
      <font>
        <color rgb="FF9C0006"/>
      </font>
      <fill>
        <patternFill patternType="solid">
          <bgColor rgb="FFFFC7CE"/>
        </patternFill>
      </fill>
    </dxf>
    <dxf>
      <fill>
        <patternFill patternType="solid">
          <bgColor rgb="FFFFC000"/>
        </patternFill>
      </fill>
    </dxf>
    <dxf>
      <fill>
        <patternFill patternType="solid">
          <bgColor rgb="FFFFC000"/>
        </patternFill>
      </fill>
    </dxf>
    <dxf>
      <font>
        <color rgb="FF9C0006"/>
      </font>
      <fill>
        <patternFill patternType="solid">
          <bgColor rgb="FFFFC7CE"/>
        </patternFill>
      </fill>
    </dxf>
    <dxf>
      <font>
        <strike/>
        <u val="double"/>
      </font>
    </dxf>
    <dxf>
      <font>
        <u val="double"/>
        <color theme="0"/>
      </font>
      <fill>
        <patternFill patternType="lightGray">
          <bgColor rgb="FF00B0F0"/>
        </patternFill>
      </fill>
    </dxf>
    <dxf>
      <font>
        <u val="none"/>
        <color theme="0"/>
      </font>
      <fill>
        <patternFill patternType="solid">
          <bgColor rgb="FF00B0F0"/>
        </patternFill>
      </fill>
    </dxf>
    <dxf>
      <font>
        <color rgb="FF9C5700"/>
      </font>
      <fill>
        <patternFill patternType="solid">
          <bgColor rgb="FFFFEB9C"/>
        </patternFill>
      </fill>
    </dxf>
    <dxf>
      <fill>
        <patternFill patternType="solid">
          <bgColor rgb="FFFFFF00"/>
        </patternFill>
      </fill>
    </dxf>
    <dxf>
      <font>
        <color rgb="FF9C0006"/>
      </font>
      <fill>
        <patternFill patternType="solid">
          <bgColor rgb="FFFFC7CE"/>
        </patternFill>
      </fill>
    </dxf>
    <dxf>
      <fill>
        <patternFill patternType="solid">
          <bgColor rgb="FF381850"/>
        </patternFill>
      </fill>
    </dxf>
    <dxf>
      <font>
        <color theme="1"/>
      </font>
      <fill>
        <patternFill patternType="solid">
          <bgColor rgb="FFD0CECE"/>
        </patternFill>
      </fill>
    </dxf>
    <dxf>
      <font>
        <color rgb="FF9C0006"/>
      </font>
      <fill>
        <patternFill patternType="solid">
          <bgColor rgb="FFFFC7CE"/>
        </patternFill>
      </fill>
    </dxf>
    <dxf>
      <fill>
        <patternFill patternType="solid">
          <bgColor rgb="FFFFFF7F"/>
        </patternFill>
      </fill>
    </dxf>
    <dxf>
      <fill>
        <patternFill patternType="solid">
          <bgColor rgb="FFC8E7A7"/>
        </patternFill>
      </fill>
    </dxf>
    <dxf>
      <fill>
        <patternFill patternType="solid">
          <bgColor rgb="FFFFC000"/>
        </patternFill>
      </fill>
    </dxf>
    <dxf>
      <font>
        <color theme="1"/>
      </font>
      <fill>
        <patternFill patternType="solid">
          <bgColor rgb="FFD0CECE"/>
        </patternFill>
      </fill>
    </dxf>
    <dxf>
      <fill>
        <patternFill patternType="solid">
          <bgColor rgb="FFC8E7A7"/>
        </patternFill>
      </fill>
    </dxf>
    <dxf>
      <font>
        <color rgb="FFFF0000"/>
      </font>
      <fill>
        <patternFill patternType="solid">
          <bgColor rgb="FFA9DA74"/>
        </patternFill>
      </fill>
    </dxf>
    <dxf>
      <font>
        <u val="none"/>
        <color theme="0"/>
      </font>
      <fill>
        <patternFill patternType="solid">
          <bgColor rgb="FF00B0F0"/>
        </patternFill>
      </fill>
    </dxf>
    <dxf>
      <font>
        <strike/>
        <u val="double"/>
      </font>
    </dxf>
    <dxf>
      <fill>
        <patternFill patternType="solid">
          <bgColor rgb="FFC8E7A7"/>
        </patternFill>
      </fill>
    </dxf>
    <dxf>
      <fill>
        <patternFill patternType="solid">
          <bgColor rgb="FFFFC000"/>
        </patternFill>
      </fill>
    </dxf>
    <dxf>
      <fill>
        <patternFill patternType="solid">
          <bgColor rgb="FFC8E7A7"/>
        </patternFill>
      </fill>
    </dxf>
    <dxf>
      <fill>
        <patternFill patternType="solid">
          <bgColor rgb="FFFFC000"/>
        </patternFill>
      </fill>
    </dxf>
    <dxf>
      <fill>
        <patternFill patternType="solid">
          <bgColor rgb="FFFFC000"/>
        </patternFill>
      </fill>
    </dxf>
    <dxf>
      <fill>
        <patternFill patternType="solid">
          <bgColor rgb="FF381850"/>
        </patternFill>
      </fill>
    </dxf>
    <dxf>
      <font>
        <color rgb="FF9C0006"/>
      </font>
      <fill>
        <patternFill patternType="solid">
          <bgColor rgb="FFFFC7CE"/>
        </patternFill>
      </fill>
    </dxf>
    <dxf>
      <font>
        <color rgb="FFFFFF00"/>
      </font>
      <fill>
        <patternFill patternType="solid">
          <bgColor rgb="FF7030A0"/>
        </patternFill>
      </fill>
    </dxf>
    <dxf>
      <font>
        <color rgb="FF9C0006"/>
      </font>
      <fill>
        <patternFill patternType="solid">
          <bgColor rgb="FFFFC7CE"/>
        </patternFill>
      </fill>
    </dxf>
    <dxf>
      <fill>
        <patternFill patternType="solid">
          <bgColor theme="7"/>
        </patternFill>
      </fill>
    </dxf>
    <dxf>
      <font>
        <u val="double"/>
        <color theme="0"/>
      </font>
      <fill>
        <patternFill patternType="lightGray">
          <bgColor rgb="FF00B0F0"/>
        </patternFill>
      </fill>
    </dxf>
    <dxf>
      <fill>
        <patternFill patternType="solid">
          <bgColor theme="7"/>
        </patternFill>
      </fill>
    </dxf>
    <dxf>
      <font>
        <color rgb="FF9C0006"/>
      </font>
      <fill>
        <patternFill patternType="solid">
          <bgColor rgb="FFFFC7CE"/>
        </patternFill>
      </fill>
    </dxf>
    <dxf>
      <fill>
        <patternFill patternType="solid">
          <bgColor rgb="FF381850"/>
        </patternFill>
      </fill>
    </dxf>
    <dxf>
      <font>
        <color rgb="FFFFFF00"/>
      </font>
      <fill>
        <patternFill patternType="solid">
          <bgColor rgb="FF7030A0"/>
        </patternFill>
      </fill>
    </dxf>
    <dxf>
      <font>
        <color rgb="FF9C0006"/>
      </font>
      <fill>
        <patternFill patternType="solid">
          <bgColor rgb="FFFFC7CE"/>
        </patternFill>
      </fill>
    </dxf>
    <dxf>
      <fill>
        <patternFill patternType="solid">
          <bgColor rgb="FF381850"/>
        </patternFill>
      </fill>
    </dxf>
    <dxf>
      <font>
        <color rgb="FFFFFF00"/>
      </font>
      <fill>
        <patternFill patternType="solid">
          <bgColor rgb="FF7030A0"/>
        </patternFill>
      </fill>
    </dxf>
    <dxf>
      <fill>
        <patternFill patternType="solid">
          <bgColor theme="7"/>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381850"/>
        </patternFill>
      </fill>
    </dxf>
    <dxf>
      <font>
        <color rgb="FF9C0006"/>
      </font>
      <fill>
        <patternFill patternType="solid">
          <bgColor rgb="FFFFC7CE"/>
        </patternFill>
      </fill>
    </dxf>
    <dxf>
      <fill>
        <patternFill patternType="solid">
          <bgColor rgb="FFFFC000"/>
        </patternFill>
      </fill>
    </dxf>
    <dxf>
      <fill>
        <patternFill patternType="solid">
          <bgColor rgb="FFFFC000"/>
        </patternFill>
      </fill>
    </dxf>
    <dxf>
      <font>
        <strike/>
        <u val="double"/>
      </font>
    </dxf>
    <dxf>
      <font>
        <u val="double"/>
        <color theme="0"/>
      </font>
      <fill>
        <patternFill patternType="lightGray">
          <bgColor rgb="FF00B0F0"/>
        </patternFill>
      </fill>
    </dxf>
    <dxf>
      <font>
        <u val="none"/>
        <color theme="0"/>
      </font>
      <fill>
        <patternFill patternType="solid">
          <bgColor rgb="FF00B0F0"/>
        </patternFill>
      </fill>
    </dxf>
    <dxf>
      <font>
        <color rgb="FF9C0006"/>
      </font>
      <fill>
        <patternFill patternType="solid">
          <bgColor rgb="FFFFC7CE"/>
        </patternFill>
      </fill>
    </dxf>
    <dxf>
      <font>
        <color rgb="FF9C5700"/>
      </font>
      <fill>
        <patternFill patternType="solid">
          <bgColor rgb="FFFFEB9C"/>
        </patternFill>
      </fill>
    </dxf>
    <dxf>
      <fill>
        <patternFill patternType="solid">
          <bgColor rgb="FFFFFF00"/>
        </patternFill>
      </fill>
    </dxf>
    <dxf>
      <font>
        <color rgb="FF9C0006"/>
      </font>
      <fill>
        <patternFill patternType="solid">
          <bgColor rgb="FFFFC7CE"/>
        </patternFill>
      </fill>
    </dxf>
    <dxf>
      <fill>
        <patternFill patternType="solid">
          <bgColor rgb="FF381850"/>
        </patternFill>
      </fill>
    </dxf>
    <dxf>
      <font>
        <color theme="1"/>
      </font>
      <fill>
        <patternFill patternType="solid">
          <bgColor rgb="FFD0CECE"/>
        </patternFill>
      </fill>
    </dxf>
    <dxf>
      <font>
        <color rgb="FF9C0006"/>
      </font>
      <fill>
        <patternFill patternType="solid">
          <bgColor rgb="FFFFC7CE"/>
        </patternFill>
      </fill>
    </dxf>
    <dxf>
      <fill>
        <patternFill patternType="solid">
          <bgColor rgb="FFC8E7A7"/>
        </patternFill>
      </fill>
    </dxf>
    <dxf>
      <fill>
        <patternFill patternType="solid">
          <bgColor rgb="FFFFC000"/>
        </patternFill>
      </fill>
    </dxf>
    <dxf>
      <fill>
        <patternFill patternType="solid">
          <bgColor rgb="FFFFFF7F"/>
        </patternFill>
      </fill>
    </dxf>
    <dxf>
      <font>
        <color theme="1"/>
      </font>
      <fill>
        <patternFill patternType="solid">
          <bgColor rgb="FFD0CECE"/>
        </patternFill>
      </fill>
    </dxf>
    <dxf>
      <fill>
        <patternFill patternType="solid">
          <bgColor rgb="FFC8E7A7"/>
        </patternFill>
      </fill>
    </dxf>
    <dxf>
      <font>
        <color rgb="FFFF0000"/>
      </font>
      <fill>
        <patternFill patternType="solid">
          <bgColor rgb="FFA9DA74"/>
        </patternFill>
      </fill>
    </dxf>
    <dxf>
      <font>
        <u val="none"/>
        <color theme="0"/>
      </font>
      <fill>
        <patternFill patternType="solid">
          <bgColor rgb="FF00B0F0"/>
        </patternFill>
      </fill>
    </dxf>
    <dxf>
      <font>
        <strike/>
        <u val="double"/>
      </font>
    </dxf>
    <dxf>
      <fill>
        <patternFill patternType="solid">
          <bgColor rgb="FFFFC000"/>
        </patternFill>
      </fill>
    </dxf>
    <dxf>
      <fill>
        <patternFill patternType="solid">
          <bgColor rgb="FFC8E7A7"/>
        </patternFill>
      </fill>
    </dxf>
    <dxf>
      <font>
        <strike val="0"/>
        <outline val="0"/>
        <shadow val="0"/>
        <u val="none"/>
        <vertAlign val="baseline"/>
        <sz val="14"/>
        <color theme="1"/>
        <name val="Times New Roman"/>
        <family val="1"/>
        <scheme val="none"/>
      </font>
      <alignment textRotation="0" wrapText="0" indent="0" justifyLastLine="0" shrinkToFit="0" readingOrder="0"/>
    </dxf>
    <dxf>
      <font>
        <b val="0"/>
        <strike val="0"/>
        <outline val="0"/>
        <shadow val="0"/>
        <vertAlign val="baseline"/>
        <sz val="14"/>
        <color theme="1"/>
        <name val="Times New Roman"/>
        <family val="1"/>
        <scheme val="none"/>
      </font>
      <alignment textRotation="0" wrapText="0" indent="0" justifyLastLine="0" shrinkToFit="0" readingOrder="0"/>
      <border outline="0">
        <right style="thin">
          <color auto="1"/>
        </right>
      </border>
    </dxf>
    <dxf>
      <font>
        <strike val="0"/>
        <outline val="0"/>
        <shadow val="0"/>
        <vertAlign val="baseline"/>
        <sz val="14"/>
        <name val="Times New Roman"/>
        <family val="1"/>
        <scheme val="none"/>
      </font>
      <alignment textRotation="0" wrapText="0" indent="0" justifyLastLine="0" shrinkToFit="0" readingOrder="0"/>
    </dxf>
    <dxf>
      <font>
        <strike val="0"/>
        <outline val="0"/>
        <shadow val="0"/>
        <u val="none"/>
        <vertAlign val="baseline"/>
        <sz val="14"/>
        <color theme="0"/>
        <name val="Times New Roman"/>
        <family val="1"/>
        <scheme val="none"/>
      </font>
      <fill>
        <patternFill>
          <bgColor theme="1"/>
        </patternFill>
      </fill>
      <alignment textRotation="0" wrapText="1" indent="0" justifyLastLine="0" shrinkToFit="0" readingOrder="0"/>
    </dxf>
    <dxf>
      <font>
        <sz val="12"/>
      </font>
    </dxf>
    <dxf>
      <font>
        <sz val="12"/>
      </font>
    </dxf>
    <dxf>
      <font>
        <sz val="12"/>
      </font>
    </dxf>
    <dxf>
      <font>
        <sz val="12"/>
      </font>
    </dxf>
    <dxf>
      <font>
        <sz val="12"/>
      </font>
    </dxf>
    <dxf>
      <font>
        <sz val="12"/>
      </font>
    </dxf>
    <dxf>
      <numFmt numFmtId="165" formatCode="_ * #,##0_ ;_ * \-#,##0_ ;_ * \-??_ ;_ @_ "/>
    </dxf>
    <dxf>
      <numFmt numFmtId="165" formatCode="_ * #,##0_ ;_ * \-#,##0_ ;_ * \-??_ ;_ @_ "/>
    </dxf>
    <dxf>
      <numFmt numFmtId="165" formatCode="_ * #,##0_ ;_ * \-#,##0_ ;_ * \-??_ ;_ @_ "/>
    </dxf>
    <dxf>
      <numFmt numFmtId="165" formatCode="_ * #,##0_ ;_ * \-#,##0_ ;_ * \-??_ ;_ @_ "/>
    </dxf>
    <dxf>
      <numFmt numFmtId="165" formatCode="_ * #,##0_ ;_ * \-#,##0_ ;_ * \-??_ ;_ @_ "/>
    </dxf>
    <dxf>
      <numFmt numFmtId="165" formatCode="_ * #,##0_ ;_ * \-#,##0_ ;_ * \-??_ ;_ @_ "/>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numFmt numFmtId="165" formatCode="_ * #,##0_ ;_ * \-#,##0_ ;_ * \-??_ ;_ @_ "/>
    </dxf>
    <dxf>
      <numFmt numFmtId="165" formatCode="_ * #,##0_ ;_ * \-#,##0_ ;_ * \-??_ ;_ @_ "/>
    </dxf>
    <dxf>
      <numFmt numFmtId="165" formatCode="_ * #,##0_ ;_ * \-#,##0_ ;_ * \-??_ ;_ @_ "/>
    </dxf>
    <dxf>
      <numFmt numFmtId="165" formatCode="_ * #,##0_ ;_ * \-#,##0_ ;_ * \-??_ ;_ @_ "/>
    </dxf>
    <dxf>
      <numFmt numFmtId="165" formatCode="_ * #,##0_ ;_ * \-#,##0_ ;_ * \-??_ ;_ @_ "/>
    </dxf>
    <dxf>
      <numFmt numFmtId="165" formatCode="_ * #,##0_ ;_ * \-#,##0_ ;_ * \-??_ ;_ @_ "/>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numFmt numFmtId="165" formatCode="_ * #,##0_ ;_ * \-#,##0_ ;_ * \-??_ ;_ @_ "/>
    </dxf>
    <dxf>
      <numFmt numFmtId="165" formatCode="_ * #,##0_ ;_ * \-#,##0_ ;_ * \-??_ ;_ @_ "/>
    </dxf>
    <dxf>
      <numFmt numFmtId="165" formatCode="_ * #,##0_ ;_ * \-#,##0_ ;_ * \-??_ ;_ @_ "/>
    </dxf>
    <dxf>
      <numFmt numFmtId="165" formatCode="_ * #,##0_ ;_ * \-#,##0_ ;_ * \-??_ ;_ @_ "/>
    </dxf>
    <dxf>
      <numFmt numFmtId="165" formatCode="_ * #,##0_ ;_ * \-#,##0_ ;_ * \-??_ ;_ @_ "/>
    </dxf>
    <dxf>
      <numFmt numFmtId="165" formatCode="_ * #,##0_ ;_ * \-#,##0_ ;_ * \-??_ ;_ @_ "/>
    </dxf>
    <dxf>
      <font>
        <sz val="14"/>
      </font>
    </dxf>
    <dxf>
      <font>
        <sz val="14"/>
      </font>
    </dxf>
    <dxf>
      <font>
        <sz val="14"/>
      </font>
    </dxf>
    <dxf>
      <font>
        <sz val="14"/>
      </font>
    </dxf>
    <dxf>
      <font>
        <sz val="14"/>
      </font>
    </dxf>
    <dxf>
      <font>
        <sz val="14"/>
      </font>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12"/>
      </font>
    </dxf>
    <dxf>
      <font>
        <sz val="12"/>
      </font>
    </dxf>
    <dxf>
      <font>
        <sz val="12"/>
      </font>
    </dxf>
    <dxf>
      <font>
        <sz val="12"/>
      </font>
    </dxf>
    <dxf>
      <font>
        <sz val="12"/>
      </font>
    </dxf>
    <dxf>
      <font>
        <sz val="12"/>
      </font>
    </dxf>
    <dxf>
      <numFmt numFmtId="165" formatCode="_ * #,##0_ ;_ * \-#,##0_ ;_ * \-??_ ;_ @_ "/>
    </dxf>
    <dxf>
      <numFmt numFmtId="165" formatCode="_ * #,##0_ ;_ * \-#,##0_ ;_ * \-??_ ;_ @_ "/>
    </dxf>
    <dxf>
      <numFmt numFmtId="165" formatCode="_ * #,##0_ ;_ * \-#,##0_ ;_ * \-??_ ;_ @_ "/>
    </dxf>
    <dxf>
      <numFmt numFmtId="165" formatCode="_ * #,##0_ ;_ * \-#,##0_ ;_ * \-??_ ;_ @_ "/>
    </dxf>
    <dxf>
      <numFmt numFmtId="165" formatCode="_ * #,##0_ ;_ * \-#,##0_ ;_ * \-??_ ;_ @_ "/>
    </dxf>
    <dxf>
      <numFmt numFmtId="165" formatCode="_ * #,##0_ ;_ * \-#,##0_ ;_ * \-??_ ;_ @_ "/>
    </dxf>
    <dxf>
      <font>
        <sz val="14"/>
      </font>
    </dxf>
    <dxf>
      <font>
        <sz val="14"/>
      </font>
    </dxf>
    <dxf>
      <font>
        <sz val="14"/>
      </font>
    </dxf>
    <dxf>
      <font>
        <sz val="14"/>
      </font>
    </dxf>
    <dxf>
      <font>
        <sz val="14"/>
      </font>
    </dxf>
    <dxf>
      <font>
        <sz val="14"/>
      </font>
    </dxf>
    <dxf>
      <font>
        <strike val="0"/>
      </font>
      <fill>
        <patternFill>
          <fgColor theme="6" tint="0.79998168889431442"/>
          <bgColor theme="6" tint="0.79995117038483843"/>
        </patternFill>
      </fill>
    </dxf>
    <dxf>
      <font>
        <b val="0"/>
        <i val="0"/>
        <color theme="1"/>
      </font>
      <fill>
        <patternFill patternType="solid">
          <fgColor theme="6" tint="0.79998168889431442"/>
          <bgColor theme="6" tint="0.79995117038483843"/>
        </patternFill>
      </fill>
    </dxf>
    <dxf>
      <font>
        <b/>
        <i val="0"/>
        <color theme="0"/>
      </font>
      <fill>
        <patternFill patternType="solid">
          <fgColor theme="7" tint="-0.24994659260841701"/>
          <bgColor theme="7" tint="-0.24994659260841701"/>
        </patternFill>
      </fill>
      <border>
        <left style="thin">
          <color theme="7" tint="-0.24994659260841701"/>
        </left>
        <right style="thin">
          <color theme="7" tint="-0.24994659260841701"/>
        </right>
        <bottom style="thin">
          <color theme="7" tint="-0.24994659260841701"/>
        </bottom>
        <vertical style="thin">
          <color theme="7" tint="-0.24994659260841701"/>
        </vertical>
      </border>
    </dxf>
    <dxf>
      <font>
        <b val="0"/>
        <i val="0"/>
        <color theme="1"/>
      </font>
      <fill>
        <patternFill>
          <bgColor theme="0"/>
        </patternFill>
      </fill>
      <border>
        <left style="thin">
          <color theme="9" tint="0.89996032593768116"/>
        </left>
        <right style="thin">
          <color theme="9" tint="0.89992980742820516"/>
        </right>
        <vertical style="thin">
          <color theme="6" tint="0.59996337778862885"/>
        </vertical>
        <horizontal style="thin">
          <color theme="6" tint="0.59996337778862885"/>
        </horizontal>
      </border>
    </dxf>
    <dxf>
      <font>
        <strike val="0"/>
      </font>
      <fill>
        <patternFill>
          <fgColor theme="6" tint="0.79998168889431442"/>
          <bgColor theme="6" tint="0.79995117038483843"/>
        </patternFill>
      </fill>
    </dxf>
    <dxf>
      <font>
        <b val="0"/>
        <i val="0"/>
        <color theme="1"/>
      </font>
      <fill>
        <patternFill patternType="solid">
          <fgColor theme="6" tint="0.79998168889431442"/>
          <bgColor theme="6" tint="0.79995117038483843"/>
        </patternFill>
      </fill>
    </dxf>
    <dxf>
      <font>
        <b/>
        <i val="0"/>
        <color theme="0"/>
      </font>
      <fill>
        <patternFill patternType="solid">
          <fgColor theme="7" tint="-0.24994659260841701"/>
          <bgColor theme="7" tint="-0.24994659260841701"/>
        </patternFill>
      </fill>
      <border>
        <left style="thin">
          <color theme="7" tint="-0.24994659260841701"/>
        </left>
        <right style="thin">
          <color theme="7" tint="-0.24994659260841701"/>
        </right>
        <bottom style="thin">
          <color theme="7" tint="-0.24994659260841701"/>
        </bottom>
        <vertical style="thin">
          <color theme="7" tint="-0.24994659260841701"/>
        </vertical>
      </border>
    </dxf>
    <dxf>
      <font>
        <b val="0"/>
        <i val="0"/>
        <color theme="1"/>
      </font>
      <fill>
        <patternFill>
          <bgColor theme="0"/>
        </patternFill>
      </fill>
      <border>
        <left style="thin">
          <color theme="9" tint="0.89996032593768116"/>
        </left>
        <right style="thin">
          <color theme="9" tint="0.89992980742820516"/>
        </right>
        <vertical style="thin">
          <color theme="6" tint="0.59996337778862885"/>
        </vertical>
        <horizontal style="thin">
          <color theme="6" tint="0.59996337778862885"/>
        </horizontal>
      </border>
    </dxf>
    <dxf>
      <font>
        <strike val="0"/>
      </font>
      <fill>
        <patternFill>
          <fgColor theme="6" tint="0.79998168889431442"/>
          <bgColor theme="6" tint="0.79995117038483843"/>
        </patternFill>
      </fill>
    </dxf>
    <dxf>
      <font>
        <b val="0"/>
        <i val="0"/>
        <color theme="1"/>
      </font>
      <fill>
        <patternFill patternType="solid">
          <fgColor theme="6" tint="0.79998168889431442"/>
          <bgColor theme="6" tint="0.79995117038483843"/>
        </patternFill>
      </fill>
    </dxf>
    <dxf>
      <font>
        <b/>
        <i val="0"/>
        <color theme="0"/>
      </font>
      <fill>
        <patternFill patternType="solid">
          <fgColor theme="7" tint="-0.24994659260841701"/>
          <bgColor theme="7" tint="-0.24994659260841701"/>
        </patternFill>
      </fill>
      <border>
        <left style="thin">
          <color theme="7" tint="-0.24994659260841701"/>
        </left>
        <right style="thin">
          <color theme="7" tint="-0.24994659260841701"/>
        </right>
        <bottom style="thin">
          <color theme="7" tint="-0.24994659260841701"/>
        </bottom>
        <vertical style="thin">
          <color theme="7" tint="-0.24994659260841701"/>
        </vertical>
      </border>
    </dxf>
    <dxf>
      <font>
        <b val="0"/>
        <i val="0"/>
        <color theme="1"/>
      </font>
      <fill>
        <patternFill>
          <bgColor theme="0"/>
        </patternFill>
      </fill>
      <border>
        <left style="thin">
          <color theme="9" tint="0.89996032593768116"/>
        </left>
        <right style="thin">
          <color theme="9" tint="0.89992980742820516"/>
        </right>
        <vertical style="thin">
          <color theme="6" tint="0.59996337778862885"/>
        </vertical>
        <horizontal style="thin">
          <color theme="6" tint="0.59996337778862885"/>
        </horizontal>
      </border>
    </dxf>
    <dxf>
      <font>
        <strike val="0"/>
      </font>
      <fill>
        <patternFill>
          <fgColor theme="6" tint="0.79998168889431442"/>
          <bgColor theme="6" tint="0.79995117038483843"/>
        </patternFill>
      </fill>
    </dxf>
    <dxf>
      <font>
        <b val="0"/>
        <i val="0"/>
        <color theme="1"/>
      </font>
      <fill>
        <patternFill patternType="solid">
          <fgColor theme="6" tint="0.79998168889431442"/>
          <bgColor theme="6" tint="0.79995117038483843"/>
        </patternFill>
      </fill>
    </dxf>
    <dxf>
      <font>
        <b/>
        <i val="0"/>
        <color theme="0"/>
      </font>
      <fill>
        <patternFill patternType="solid">
          <fgColor theme="7" tint="-0.24994659260841701"/>
          <bgColor theme="7" tint="-0.24994659260841701"/>
        </patternFill>
      </fill>
      <border>
        <left style="thin">
          <color theme="7" tint="-0.24994659260841701"/>
        </left>
        <right style="thin">
          <color theme="7" tint="-0.24994659260841701"/>
        </right>
        <bottom style="thin">
          <color theme="7" tint="-0.24994659260841701"/>
        </bottom>
        <vertical style="thin">
          <color theme="7" tint="-0.24994659260841701"/>
        </vertical>
      </border>
    </dxf>
    <dxf>
      <font>
        <b val="0"/>
        <i val="0"/>
        <color theme="1"/>
      </font>
      <fill>
        <patternFill>
          <bgColor theme="0"/>
        </patternFill>
      </fill>
      <border>
        <left style="thin">
          <color theme="9" tint="0.89996032593768116"/>
        </left>
        <right style="thin">
          <color theme="9" tint="0.89992980742820516"/>
        </right>
        <vertical style="thin">
          <color theme="6" tint="0.59996337778862885"/>
        </vertical>
        <horizontal style="thin">
          <color theme="6" tint="0.59996337778862885"/>
        </horizontal>
      </border>
    </dxf>
  </dxfs>
  <tableStyles count="4" defaultTableStyle="TableStyleMedium2" defaultPivotStyle="PivotStyleLight16">
    <tableStyle name="Monthly Budget" pivot="0" count="4" xr9:uid="{EC8C4610-560A-4318-A4DE-66EB0BE9D9D5}">
      <tableStyleElement type="wholeTable" dxfId="326"/>
      <tableStyleElement type="headerRow" dxfId="325"/>
      <tableStyleElement type="totalRow" dxfId="324"/>
      <tableStyleElement type="lastColumn" dxfId="323"/>
    </tableStyle>
    <tableStyle name="Monthly Budget 2" pivot="0" count="4" xr9:uid="{1F1FC815-0CBD-4B66-A7E0-EC854524DE5F}">
      <tableStyleElement type="wholeTable" dxfId="322"/>
      <tableStyleElement type="headerRow" dxfId="321"/>
      <tableStyleElement type="totalRow" dxfId="320"/>
      <tableStyleElement type="lastColumn" dxfId="319"/>
    </tableStyle>
    <tableStyle name="Monthly Budget 3" pivot="0" count="4" xr9:uid="{BFC915F5-D8D9-4FC4-8FB6-2F2C2A9960B6}">
      <tableStyleElement type="wholeTable" dxfId="318"/>
      <tableStyleElement type="headerRow" dxfId="317"/>
      <tableStyleElement type="totalRow" dxfId="316"/>
      <tableStyleElement type="lastColumn" dxfId="315"/>
    </tableStyle>
    <tableStyle name="Monthly Budget 4" pivot="0" count="4" xr9:uid="{3DAD93DC-71DC-4373-8D21-9F80318DDCB2}">
      <tableStyleElement type="wholeTable" dxfId="314"/>
      <tableStyleElement type="headerRow" dxfId="313"/>
      <tableStyleElement type="totalRow" dxfId="312"/>
      <tableStyleElement type="lastColumn" dxfId="311"/>
    </tableStyle>
  </tableStyles>
  <colors>
    <indexedColors>
      <rgbColor rgb="00000000"/>
      <rgbColor rgb="00FFFFFF"/>
      <rgbColor rgb="00FF0000"/>
      <rgbColor rgb="0000FF00"/>
      <rgbColor rgb="000000FF"/>
      <rgbColor rgb="00FFFF00"/>
      <rgbColor rgb="00FF00FF"/>
      <rgbColor rgb="0000FFFF"/>
      <rgbColor rgb="009C0006"/>
      <rgbColor rgb="0044546A"/>
      <rgbColor rgb="00381850"/>
      <rgbColor rgb="007F6000"/>
      <rgbColor rgb="005C15BB"/>
      <rgbColor rgb="002E75B6"/>
      <rgbColor rgb="00ACBFC4"/>
      <rgbColor rgb="00808080"/>
      <rgbColor rgb="00A9D18E"/>
      <rgbColor rgb="007030A0"/>
      <rgbColor rgb="00FFF2CC"/>
      <rgbColor rgb="00DDEBF7"/>
      <rgbColor rgb="00741948"/>
      <rgbColor rgb="00DBDBDB"/>
      <rgbColor rgb="000070C0"/>
      <rgbColor rgb="00D6DCE4"/>
      <rgbColor rgb="006600FF"/>
      <rgbColor rgb="00FCE4D6"/>
      <rgbColor rgb="00FFEB9C"/>
      <rgbColor rgb="00F2F2F2"/>
      <rgbColor rgb="009900FF"/>
      <rgbColor rgb="00C00000"/>
      <rgbColor rgb="0000B050"/>
      <rgbColor rgb="002C1EEA"/>
      <rgbColor rgb="0000B0F0"/>
      <rgbColor rgb="00EFEFEF"/>
      <rgbColor rgb="00E2EFDA"/>
      <rgbColor rgb="00FFFF7F"/>
      <rgbColor rgb="00CCCCCC"/>
      <rgbColor rgb="00D9D9D9"/>
      <rgbColor rgb="00D0CECE"/>
      <rgbColor rgb="00FFC7CE"/>
      <rgbColor rgb="004473C9"/>
      <rgbColor rgb="00C8E7A7"/>
      <rgbColor rgb="0081C44C"/>
      <rgbColor rgb="00FFC000"/>
      <rgbColor rgb="00FFE699"/>
      <rgbColor rgb="00CC5C12"/>
      <rgbColor rgb="00666666"/>
      <rgbColor rgb="00A6A6A6"/>
      <rgbColor rgb="00002060"/>
      <rgbColor rgb="00548235"/>
      <rgbColor rgb="000A0F16"/>
      <rgbColor rgb="00262626"/>
      <rgbColor rgb="00833C0C"/>
      <rgbColor rgb="00865E00"/>
      <rgbColor rgb="002F5597"/>
      <rgbColor rgb="003B3838"/>
      <rgbColor rgb="00003366"/>
      <rgbColor rgb="00339966"/>
      <rgbColor rgb="00003300"/>
      <rgbColor rgb="00333300"/>
      <rgbColor rgb="00993300"/>
      <rgbColor rgb="00993366"/>
      <rgbColor rgb="00333399"/>
      <rgbColor rgb="00333333"/>
    </indexedColors>
    <mruColors>
      <color rgb="FF0000FF"/>
      <color rgb="FF6F3DEB"/>
      <color rgb="FF23D36A"/>
      <color rgb="FFB6AD78"/>
      <color rgb="FFFFFF99"/>
      <color rgb="FFD592DA"/>
      <color rgb="FF777777"/>
      <color rgb="FF9933FF"/>
      <color rgb="FF5053DE"/>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microsoft.com/office/2007/relationships/slicerCache" Target="slicerCaches/slicerCache2.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07/relationships/slicerCache" Target="slicerCaches/slicerCache1.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Closing Balance by Bank</a:t>
            </a:r>
          </a:p>
        </c:rich>
      </c:tx>
      <c:overlay val="1"/>
    </c:title>
    <c:autoTitleDeleted val="0"/>
    <c:plotArea>
      <c:layout>
        <c:manualLayout>
          <c:layoutTarget val="inner"/>
          <c:xMode val="edge"/>
          <c:yMode val="edge"/>
          <c:x val="4.8506944444444443E-2"/>
          <c:y val="6.173611111111111E-2"/>
          <c:w val="0.95149305555555552"/>
          <c:h val="0.90298611111111116"/>
        </c:manualLayout>
      </c:layout>
      <c:barChart>
        <c:barDir val="col"/>
        <c:grouping val="clustered"/>
        <c:varyColors val="1"/>
        <c:ser>
          <c:idx val="0"/>
          <c:order val="0"/>
          <c:tx>
            <c:strRef>
              <c:f>'[1]Bank Dashboard'!$F$14</c:f>
              <c:strCache>
                <c:ptCount val="1"/>
                <c:pt idx="0">
                  <c:v>Closing Bal.</c:v>
                </c:pt>
              </c:strCache>
            </c:strRef>
          </c:tx>
          <c:spPr>
            <a:ln>
              <a:prstDash val="solid"/>
            </a:ln>
          </c:spPr>
          <c:invertIfNegative val="1"/>
          <c:dLbls>
            <c:spPr>
              <a:noFill/>
              <a:ln>
                <a:noFill/>
              </a:ln>
              <a:effectLst/>
            </c:spPr>
            <c:showLegendKey val="1"/>
            <c:showVal val="0"/>
            <c:showCatName val="1"/>
            <c:showSerName val="1"/>
            <c:showPercent val="1"/>
            <c:showBubbleSize val="1"/>
            <c:showLeaderLines val="0"/>
            <c:extLst>
              <c:ext xmlns:c15="http://schemas.microsoft.com/office/drawing/2012/chart" uri="{CE6537A1-D6FC-4f65-9D91-7224C49458BB}">
                <c15:showLeaderLines val="0"/>
              </c:ext>
            </c:extLst>
          </c:dLbls>
          <c:cat>
            <c:strRef>
              <c:f>'[1]Bank Dashboard'!$B$15:$B$24</c:f>
              <c:strCache>
                <c:ptCount val="10"/>
                <c:pt idx="0">
                  <c:v>CBE</c:v>
                </c:pt>
                <c:pt idx="1">
                  <c:v>COOP</c:v>
                </c:pt>
                <c:pt idx="2">
                  <c:v>AIB</c:v>
                </c:pt>
                <c:pt idx="3">
                  <c:v>BOA</c:v>
                </c:pt>
                <c:pt idx="4">
                  <c:v>Berhan</c:v>
                </c:pt>
                <c:pt idx="5">
                  <c:v>Siinqe</c:v>
                </c:pt>
                <c:pt idx="6">
                  <c:v>Zemen</c:v>
                </c:pt>
                <c:pt idx="7">
                  <c:v>OIB</c:v>
                </c:pt>
                <c:pt idx="8">
                  <c:v>Hibrate </c:v>
                </c:pt>
                <c:pt idx="9">
                  <c:v>Dashin</c:v>
                </c:pt>
              </c:strCache>
            </c:strRef>
          </c:cat>
          <c:val>
            <c:numRef>
              <c:f>'[1]Bank Dashboard'!$F$15:$F$24</c:f>
              <c:numCache>
                <c:formatCode>General</c:formatCode>
                <c:ptCount val="10"/>
                <c:pt idx="0">
                  <c:v>2954984</c:v>
                </c:pt>
                <c:pt idx="1">
                  <c:v>71149</c:v>
                </c:pt>
                <c:pt idx="2">
                  <c:v>151882.30000000069</c:v>
                </c:pt>
                <c:pt idx="3">
                  <c:v>1354</c:v>
                </c:pt>
                <c:pt idx="4">
                  <c:v>209628</c:v>
                </c:pt>
                <c:pt idx="5">
                  <c:v>225631</c:v>
                </c:pt>
                <c:pt idx="6">
                  <c:v>6581</c:v>
                </c:pt>
                <c:pt idx="7">
                  <c:v>1792</c:v>
                </c:pt>
                <c:pt idx="8">
                  <c:v>2795</c:v>
                </c:pt>
                <c:pt idx="9">
                  <c:v>90785</c:v>
                </c:pt>
              </c:numCache>
            </c:numRef>
          </c:val>
          <c:extLst>
            <c:ext xmlns:c16="http://schemas.microsoft.com/office/drawing/2014/chart" uri="{C3380CC4-5D6E-409C-BE32-E72D297353CC}">
              <c16:uniqueId val="{00000000-BE72-4654-81EC-A1E99D827E59}"/>
            </c:ext>
          </c:extLst>
        </c:ser>
        <c:dLbls>
          <c:showLegendKey val="1"/>
          <c:showVal val="0"/>
          <c:showCatName val="1"/>
          <c:showSerName val="1"/>
          <c:showPercent val="1"/>
          <c:showBubbleSize val="1"/>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ETB</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Monthly Inflow vs Outflow</a:t>
            </a:r>
          </a:p>
        </c:rich>
      </c:tx>
      <c:overlay val="1"/>
    </c:title>
    <c:autoTitleDeleted val="0"/>
    <c:plotArea>
      <c:layout/>
      <c:lineChart>
        <c:grouping val="standard"/>
        <c:varyColors val="1"/>
        <c:ser>
          <c:idx val="0"/>
          <c:order val="0"/>
          <c:tx>
            <c:strRef>
              <c:f>'[1]Bank Dashboard'!$C$28</c:f>
              <c:strCache>
                <c:ptCount val="1"/>
                <c:pt idx="0">
                  <c:v>Inflow (Credit)</c:v>
                </c:pt>
              </c:strCache>
            </c:strRef>
          </c:tx>
          <c:spPr>
            <a:ln>
              <a:prstDash val="solid"/>
            </a:ln>
          </c:spPr>
          <c:marker>
            <c:symbol val="none"/>
          </c:marker>
          <c:cat>
            <c:strRef>
              <c:f>'[1]Bank Dashboard'!$B$29:$B$40</c:f>
              <c:strCache>
                <c:ptCount val="12"/>
                <c:pt idx="0">
                  <c:v>2018-11</c:v>
                </c:pt>
                <c:pt idx="1">
                  <c:v>2018-12</c:v>
                </c:pt>
                <c:pt idx="2">
                  <c:v>2019-01</c:v>
                </c:pt>
                <c:pt idx="3">
                  <c:v>2019-02</c:v>
                </c:pt>
                <c:pt idx="4">
                  <c:v>2019-03</c:v>
                </c:pt>
                <c:pt idx="5">
                  <c:v>2019-04</c:v>
                </c:pt>
                <c:pt idx="6">
                  <c:v>2019-05</c:v>
                </c:pt>
                <c:pt idx="7">
                  <c:v>2019-06</c:v>
                </c:pt>
                <c:pt idx="8">
                  <c:v>2019-07</c:v>
                </c:pt>
                <c:pt idx="9">
                  <c:v>2019-08</c:v>
                </c:pt>
                <c:pt idx="10">
                  <c:v>2019-09</c:v>
                </c:pt>
                <c:pt idx="11">
                  <c:v>2019-10</c:v>
                </c:pt>
              </c:strCache>
            </c:strRef>
          </c:cat>
          <c:val>
            <c:numRef>
              <c:f>'[1]Bank Dashboard'!$C$29:$C$40</c:f>
              <c:numCache>
                <c:formatCode>General</c:formatCode>
                <c:ptCount val="12"/>
                <c:pt idx="0">
                  <c:v>2703700</c:v>
                </c:pt>
                <c:pt idx="1">
                  <c:v>0</c:v>
                </c:pt>
                <c:pt idx="2">
                  <c:v>0</c:v>
                </c:pt>
                <c:pt idx="3">
                  <c:v>0</c:v>
                </c:pt>
                <c:pt idx="4">
                  <c:v>0</c:v>
                </c:pt>
                <c:pt idx="5">
                  <c:v>0</c:v>
                </c:pt>
                <c:pt idx="6">
                  <c:v>0</c:v>
                </c:pt>
                <c:pt idx="7">
                  <c:v>0</c:v>
                </c:pt>
                <c:pt idx="8">
                  <c:v>0</c:v>
                </c:pt>
                <c:pt idx="9">
                  <c:v>0</c:v>
                </c:pt>
                <c:pt idx="10">
                  <c:v>0</c:v>
                </c:pt>
                <c:pt idx="11">
                  <c:v>0</c:v>
                </c:pt>
              </c:numCache>
            </c:numRef>
          </c:val>
          <c:smooth val="1"/>
          <c:extLst>
            <c:ext xmlns:c16="http://schemas.microsoft.com/office/drawing/2014/chart" uri="{C3380CC4-5D6E-409C-BE32-E72D297353CC}">
              <c16:uniqueId val="{00000000-0C62-4C5B-B750-C2B3311706D4}"/>
            </c:ext>
          </c:extLst>
        </c:ser>
        <c:ser>
          <c:idx val="1"/>
          <c:order val="1"/>
          <c:tx>
            <c:strRef>
              <c:f>'[1]Bank Dashboard'!$D$28</c:f>
              <c:strCache>
                <c:ptCount val="1"/>
                <c:pt idx="0">
                  <c:v>Outflow (Debit)</c:v>
                </c:pt>
              </c:strCache>
            </c:strRef>
          </c:tx>
          <c:spPr>
            <a:ln>
              <a:prstDash val="solid"/>
            </a:ln>
          </c:spPr>
          <c:marker>
            <c:symbol val="none"/>
          </c:marker>
          <c:cat>
            <c:strRef>
              <c:f>'[1]Bank Dashboard'!$B$29:$B$40</c:f>
              <c:strCache>
                <c:ptCount val="12"/>
                <c:pt idx="0">
                  <c:v>2018-11</c:v>
                </c:pt>
                <c:pt idx="1">
                  <c:v>2018-12</c:v>
                </c:pt>
                <c:pt idx="2">
                  <c:v>2019-01</c:v>
                </c:pt>
                <c:pt idx="3">
                  <c:v>2019-02</c:v>
                </c:pt>
                <c:pt idx="4">
                  <c:v>2019-03</c:v>
                </c:pt>
                <c:pt idx="5">
                  <c:v>2019-04</c:v>
                </c:pt>
                <c:pt idx="6">
                  <c:v>2019-05</c:v>
                </c:pt>
                <c:pt idx="7">
                  <c:v>2019-06</c:v>
                </c:pt>
                <c:pt idx="8">
                  <c:v>2019-07</c:v>
                </c:pt>
                <c:pt idx="9">
                  <c:v>2019-08</c:v>
                </c:pt>
                <c:pt idx="10">
                  <c:v>2019-09</c:v>
                </c:pt>
                <c:pt idx="11">
                  <c:v>2019-10</c:v>
                </c:pt>
              </c:strCache>
            </c:strRef>
          </c:cat>
          <c:val>
            <c:numRef>
              <c:f>'[1]Bank Dashboard'!$D$29:$D$40</c:f>
              <c:numCache>
                <c:formatCode>General</c:formatCode>
                <c:ptCount val="12"/>
                <c:pt idx="0">
                  <c:v>130000</c:v>
                </c:pt>
                <c:pt idx="1">
                  <c:v>0</c:v>
                </c:pt>
                <c:pt idx="2">
                  <c:v>0</c:v>
                </c:pt>
                <c:pt idx="3">
                  <c:v>0</c:v>
                </c:pt>
                <c:pt idx="4">
                  <c:v>0</c:v>
                </c:pt>
                <c:pt idx="5">
                  <c:v>0</c:v>
                </c:pt>
                <c:pt idx="6">
                  <c:v>0</c:v>
                </c:pt>
                <c:pt idx="7">
                  <c:v>0</c:v>
                </c:pt>
                <c:pt idx="8">
                  <c:v>0</c:v>
                </c:pt>
                <c:pt idx="9">
                  <c:v>0</c:v>
                </c:pt>
                <c:pt idx="10">
                  <c:v>0</c:v>
                </c:pt>
                <c:pt idx="11">
                  <c:v>0</c:v>
                </c:pt>
              </c:numCache>
            </c:numRef>
          </c:val>
          <c:smooth val="1"/>
          <c:extLst>
            <c:ext xmlns:c16="http://schemas.microsoft.com/office/drawing/2014/chart" uri="{C3380CC4-5D6E-409C-BE32-E72D297353CC}">
              <c16:uniqueId val="{00000001-0C62-4C5B-B750-C2B3311706D4}"/>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ETB</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[CF19.xlsx]Sheet4!PivotTable4</c:name>
    <c:fmtId val="0"/>
  </c:pivotSource>
  <c:chart>
    <c:title>
      <c:tx>
        <c:rich>
          <a:bodyPr rot="0" spcFirstLastPara="1" vertOverflow="ellipsis" vert="horz" wrap="square" anchor="ctr" anchorCtr="1"/>
          <a:lstStyle/>
          <a:p>
            <a:pPr>
              <a:defRPr sz="2000" b="1" i="0" u="none" strike="noStrike" kern="1200" spc="0" baseline="0">
                <a:solidFill>
                  <a:srgbClr val="0000FF"/>
                </a:solidFill>
                <a:latin typeface="+mn-lt"/>
                <a:ea typeface="+mn-ea"/>
                <a:cs typeface="+mn-cs"/>
              </a:defRPr>
            </a:pPr>
            <a:r>
              <a:rPr lang="en-US" sz="2000" b="1">
                <a:solidFill>
                  <a:srgbClr val="0000FF"/>
                </a:solidFill>
              </a:rPr>
              <a:t>Credit status </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0000FF"/>
              </a:solidFill>
              <a:latin typeface="+mn-lt"/>
              <a:ea typeface="+mn-ea"/>
              <a:cs typeface="+mn-cs"/>
            </a:defRPr>
          </a:pPr>
          <a:endParaRPr lang="en-US"/>
        </a:p>
      </c:txPr>
    </c:title>
    <c:autoTitleDeleted val="0"/>
    <c:pivotFmts>
      <c:pivotFmt>
        <c:idx val="0"/>
        <c:spPr>
          <a:solidFill>
            <a:srgbClr val="0000FF"/>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barChart>
        <c:barDir val="col"/>
        <c:grouping val="clustered"/>
        <c:varyColors val="0"/>
        <c:ser>
          <c:idx val="0"/>
          <c:order val="0"/>
          <c:tx>
            <c:strRef>
              <c:f>Sheet4!$B$27</c:f>
              <c:strCache>
                <c:ptCount val="1"/>
                <c:pt idx="0">
                  <c:v>Total</c:v>
                </c:pt>
              </c:strCache>
            </c:strRef>
          </c:tx>
          <c:spPr>
            <a:solidFill>
              <a:srgbClr val="0000FF"/>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Sheet4!$A$28:$A$29</c:f>
              <c:strCache>
                <c:ptCount val="1"/>
                <c:pt idx="0">
                  <c:v>FP need</c:v>
                </c:pt>
              </c:strCache>
            </c:strRef>
          </c:cat>
          <c:val>
            <c:numRef>
              <c:f>Sheet4!$B$28:$B$29</c:f>
              <c:numCache>
                <c:formatCode>_ * #,##0_ ;_ * \-#,##0_ ;_ * \-??_ ;_ @_ </c:formatCode>
                <c:ptCount val="1"/>
                <c:pt idx="0">
                  <c:v>209400</c:v>
                </c:pt>
              </c:numCache>
            </c:numRef>
          </c:val>
          <c:extLst>
            <c:ext xmlns:c16="http://schemas.microsoft.com/office/drawing/2014/chart" uri="{C3380CC4-5D6E-409C-BE32-E72D297353CC}">
              <c16:uniqueId val="{00000000-68F6-4155-BD0A-DF2221AEDF43}"/>
            </c:ext>
          </c:extLst>
        </c:ser>
        <c:dLbls>
          <c:dLblPos val="outEnd"/>
          <c:showLegendKey val="0"/>
          <c:showVal val="1"/>
          <c:showCatName val="0"/>
          <c:showSerName val="0"/>
          <c:showPercent val="0"/>
          <c:showBubbleSize val="0"/>
        </c:dLbls>
        <c:gapWidth val="50"/>
        <c:overlap val="-30"/>
        <c:axId val="939365472"/>
        <c:axId val="933611760"/>
      </c:barChart>
      <c:catAx>
        <c:axId val="93936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0000FF"/>
                </a:solidFill>
                <a:latin typeface="+mn-lt"/>
                <a:ea typeface="+mn-ea"/>
                <a:cs typeface="+mn-cs"/>
              </a:defRPr>
            </a:pPr>
            <a:endParaRPr lang="en-US"/>
          </a:p>
        </c:txPr>
        <c:crossAx val="933611760"/>
        <c:crosses val="autoZero"/>
        <c:auto val="1"/>
        <c:lblAlgn val="ctr"/>
        <c:lblOffset val="100"/>
        <c:noMultiLvlLbl val="0"/>
      </c:catAx>
      <c:valAx>
        <c:axId val="933611760"/>
        <c:scaling>
          <c:orientation val="minMax"/>
        </c:scaling>
        <c:delete val="1"/>
        <c:axPos val="l"/>
        <c:numFmt formatCode="_ * #,##0_ ;_ * \-#,##0_ ;_ * \-??_ ;_ @_ " sourceLinked="1"/>
        <c:majorTickMark val="none"/>
        <c:minorTickMark val="none"/>
        <c:tickLblPos val="nextTo"/>
        <c:crossAx val="93936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[CF19.xlsx]Sheet4!PivotTable5</c:name>
    <c:fmtId val="0"/>
  </c:pivotSource>
  <c:chart>
    <c:title>
      <c:tx>
        <c:rich>
          <a:bodyPr rot="0" spcFirstLastPara="1" vertOverflow="ellipsis" vert="horz" wrap="square" anchor="ctr" anchorCtr="1"/>
          <a:lstStyle/>
          <a:p>
            <a:pPr>
              <a:defRPr sz="2000" b="1" i="0" u="none" strike="noStrike" kern="1200" spc="0" baseline="0">
                <a:solidFill>
                  <a:srgbClr val="0000FF"/>
                </a:solidFill>
                <a:latin typeface="+mn-lt"/>
                <a:ea typeface="+mn-ea"/>
                <a:cs typeface="+mn-cs"/>
              </a:defRPr>
            </a:pPr>
            <a:r>
              <a:rPr lang="en-US" sz="2000" b="1">
                <a:solidFill>
                  <a:srgbClr val="0000FF"/>
                </a:solidFill>
              </a:rPr>
              <a:t>Monthly credit </a:t>
            </a:r>
          </a:p>
          <a:p>
            <a:pPr>
              <a:defRPr sz="2000" b="1">
                <a:solidFill>
                  <a:srgbClr val="0000FF"/>
                </a:solidFill>
              </a:defRPr>
            </a:pPr>
            <a:endParaRPr lang="en-US" sz="2000" b="1">
              <a:solidFill>
                <a:srgbClr val="0000FF"/>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0000FF"/>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Sheet4!$B$44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Sheet4!$A$45:$A$47</c:f>
              <c:strCache>
                <c:ptCount val="2"/>
                <c:pt idx="0">
                  <c:v>ሰኔ </c:v>
                </c:pt>
                <c:pt idx="1">
                  <c:v>ግንቦት </c:v>
                </c:pt>
              </c:strCache>
            </c:strRef>
          </c:cat>
          <c:val>
            <c:numRef>
              <c:f>Sheet4!$B$45:$B$47</c:f>
              <c:numCache>
                <c:formatCode>_ * #,##0_ ;_ * \-#,##0_ ;_ * \-??_ ;_ @_ </c:formatCode>
                <c:ptCount val="2"/>
                <c:pt idx="0">
                  <c:v>60000</c:v>
                </c:pt>
                <c:pt idx="1">
                  <c:v>149400</c:v>
                </c:pt>
              </c:numCache>
            </c:numRef>
          </c:val>
          <c:smooth val="0"/>
          <c:extLst>
            <c:ext xmlns:c16="http://schemas.microsoft.com/office/drawing/2014/chart" uri="{C3380CC4-5D6E-409C-BE32-E72D297353CC}">
              <c16:uniqueId val="{00000000-3B7A-4D48-B480-85D5185EF94E}"/>
            </c:ext>
          </c:extLst>
        </c:ser>
        <c:dLbls>
          <c:dLblPos val="t"/>
          <c:showLegendKey val="0"/>
          <c:showVal val="1"/>
          <c:showCatName val="0"/>
          <c:showSerName val="0"/>
          <c:showPercent val="0"/>
          <c:showBubbleSize val="0"/>
        </c:dLbls>
        <c:smooth val="0"/>
        <c:axId val="83161264"/>
        <c:axId val="103528144"/>
      </c:lineChart>
      <c:catAx>
        <c:axId val="83161264"/>
        <c:scaling>
          <c:orientation val="minMax"/>
        </c:scaling>
        <c:delete val="1"/>
        <c:axPos val="b"/>
        <c:numFmt formatCode="General" sourceLinked="1"/>
        <c:majorTickMark val="out"/>
        <c:minorTickMark val="none"/>
        <c:tickLblPos val="nextTo"/>
        <c:crossAx val="103528144"/>
        <c:crosses val="autoZero"/>
        <c:auto val="1"/>
        <c:lblAlgn val="ctr"/>
        <c:lblOffset val="100"/>
        <c:noMultiLvlLbl val="0"/>
      </c:catAx>
      <c:valAx>
        <c:axId val="103528144"/>
        <c:scaling>
          <c:orientation val="minMax"/>
        </c:scaling>
        <c:delete val="1"/>
        <c:axPos val="l"/>
        <c:numFmt formatCode="_ * #,##0_ ;_ * \-#,##0_ ;_ * \-??_ ;_ @_ " sourceLinked="1"/>
        <c:majorTickMark val="out"/>
        <c:minorTickMark val="none"/>
        <c:tickLblPos val="nextTo"/>
        <c:crossAx val="831612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[CF19.xlsx]Sheet4!PivotTable6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19050">
            <a:solidFill>
              <a:schemeClr val="bg2">
                <a:lumMod val="10000"/>
              </a:schemeClr>
            </a:solidFill>
          </a:ln>
          <a:effectLst/>
        </c:spPr>
      </c:pivotFmt>
      <c:pivotFmt>
        <c:idx val="2"/>
        <c:spPr>
          <a:solidFill>
            <a:schemeClr val="accent5">
              <a:lumMod val="75000"/>
            </a:schemeClr>
          </a:solidFill>
          <a:ln w="19050">
            <a:solidFill>
              <a:schemeClr val="lt1"/>
            </a:solidFill>
          </a:ln>
          <a:effectLst/>
        </c:spPr>
      </c:pivotFmt>
      <c:pivotFmt>
        <c:idx val="3"/>
        <c:spPr>
          <a:solidFill>
            <a:srgbClr val="FFFF99"/>
          </a:solidFill>
          <a:ln w="19050">
            <a:solidFill>
              <a:schemeClr val="lt1"/>
            </a:solidFill>
          </a:ln>
          <a:effectLst/>
        </c:spPr>
      </c:pivotFmt>
    </c:pivotFmts>
    <c:plotArea>
      <c:layout/>
      <c:pieChart>
        <c:varyColors val="1"/>
        <c:ser>
          <c:idx val="0"/>
          <c:order val="0"/>
          <c:tx>
            <c:strRef>
              <c:f>Sheet4!$B$54</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D0AB-4699-A4D1-3CE2F4C928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D0AB-4699-A4D1-3CE2F4C928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D0AB-4699-A4D1-3CE2F4C928C9}"/>
              </c:ext>
            </c:extLst>
          </c:dPt>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Sheet4!$A$55:$A$56</c:f>
              <c:strCache>
                <c:ptCount val="1"/>
                <c:pt idx="0">
                  <c:v>Credit </c:v>
                </c:pt>
              </c:strCache>
            </c:strRef>
          </c:cat>
          <c:val>
            <c:numRef>
              <c:f>Sheet4!$B$55:$B$56</c:f>
              <c:numCache>
                <c:formatCode>_ * #,##0_ ;_ * \-#,##0_ ;_ * \-??_ ;_ @_ </c:formatCode>
                <c:ptCount val="1"/>
                <c:pt idx="0">
                  <c:v>209400</c:v>
                </c:pt>
              </c:numCache>
            </c:numRef>
          </c:val>
          <c:extLst>
            <c:ext xmlns:c16="http://schemas.microsoft.com/office/drawing/2014/chart" uri="{C3380CC4-5D6E-409C-BE32-E72D297353CC}">
              <c16:uniqueId val="{00000000-D0AB-4699-A4D1-3CE2F4C928C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6AD78"/>
    </a:solidFill>
    <a:ln w="9525" cap="flat" cmpd="sng" algn="ctr">
      <a:solidFill>
        <a:schemeClr val="tx1">
          <a:lumMod val="15000"/>
          <a:lumOff val="8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[CF19.xlsx]Sheet4!PivotTable6</c:name>
    <c:fmtId val="3"/>
  </c:pivotSource>
  <c:chart>
    <c:title>
      <c:tx>
        <c:rich>
          <a:bodyPr rot="0" spcFirstLastPara="1" vertOverflow="ellipsis" vert="horz" wrap="square" anchor="ctr" anchorCtr="1"/>
          <a:lstStyle/>
          <a:p>
            <a:pPr>
              <a:defRPr sz="2000" b="1" i="0" u="none" strike="noStrike" kern="1200" spc="0" baseline="0">
                <a:solidFill>
                  <a:srgbClr val="0000FF"/>
                </a:solidFill>
                <a:latin typeface="+mn-lt"/>
                <a:ea typeface="+mn-ea"/>
                <a:cs typeface="+mn-cs"/>
              </a:defRPr>
            </a:pPr>
            <a:r>
              <a:rPr lang="en-US"/>
              <a:t>Payment Status</a:t>
            </a:r>
          </a:p>
          <a:p>
            <a:pPr>
              <a:defRPr sz="2000">
                <a:solidFill>
                  <a:srgbClr val="0000FF"/>
                </a:solidFill>
              </a:defRPr>
            </a:pPr>
            <a:endParaRPr lang="en-US"/>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0000FF"/>
              </a:solidFill>
              <a:latin typeface="+mn-lt"/>
              <a:ea typeface="+mn-ea"/>
              <a:cs typeface="+mn-cs"/>
            </a:defRPr>
          </a:pPr>
          <a:endParaRPr lang="en-US"/>
        </a:p>
      </c:txPr>
    </c:title>
    <c:autoTitleDeleted val="0"/>
    <c:pivotFmts>
      <c:pivotFmt>
        <c:idx val="0"/>
        <c:spPr>
          <a:solidFill>
            <a:srgbClr val="0000FF"/>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00FF"/>
          </a:solidFill>
          <a:ln>
            <a:noFill/>
          </a:ln>
          <a:effectLst>
            <a:outerShdw blurRad="50800" dist="38100" dir="8100000" algn="tr" rotWithShape="0">
              <a:prstClr val="black">
                <a:alpha val="40000"/>
              </a:prstClr>
            </a:outerShdw>
          </a:effectLst>
        </c:spPr>
      </c:pivotFmt>
      <c:pivotFmt>
        <c:idx val="2"/>
        <c:spPr>
          <a:solidFill>
            <a:srgbClr val="7030A0"/>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a:outerShdw blurRad="50800" dist="38100" dir="8100000" algn="tr" rotWithShape="0">
              <a:prstClr val="black">
                <a:alpha val="40000"/>
              </a:prstClr>
            </a:outerShdw>
          </a:effectLst>
        </c:spPr>
      </c:pivotFmt>
      <c:pivotFmt>
        <c:idx val="4"/>
      </c:pivotFmt>
    </c:pivotFmts>
    <c:plotArea>
      <c:layout/>
      <c:barChart>
        <c:barDir val="col"/>
        <c:grouping val="clustered"/>
        <c:varyColors val="0"/>
        <c:ser>
          <c:idx val="0"/>
          <c:order val="0"/>
          <c:tx>
            <c:strRef>
              <c:f>Sheet4!$B$54</c:f>
              <c:strCache>
                <c:ptCount val="1"/>
                <c:pt idx="0">
                  <c:v>Total</c:v>
                </c:pt>
              </c:strCache>
            </c:strRef>
          </c:tx>
          <c:spPr>
            <a:solidFill>
              <a:srgbClr val="7030A0"/>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Sheet4!$A$55:$A$56</c:f>
              <c:strCache>
                <c:ptCount val="1"/>
                <c:pt idx="0">
                  <c:v>Credit </c:v>
                </c:pt>
              </c:strCache>
            </c:strRef>
          </c:cat>
          <c:val>
            <c:numRef>
              <c:f>Sheet4!$B$55:$B$56</c:f>
              <c:numCache>
                <c:formatCode>_ * #,##0_ ;_ * \-#,##0_ ;_ * \-??_ ;_ @_ </c:formatCode>
                <c:ptCount val="1"/>
                <c:pt idx="0">
                  <c:v>209400</c:v>
                </c:pt>
              </c:numCache>
            </c:numRef>
          </c:val>
          <c:extLst>
            <c:ext xmlns:c16="http://schemas.microsoft.com/office/drawing/2014/chart" uri="{C3380CC4-5D6E-409C-BE32-E72D297353CC}">
              <c16:uniqueId val="{00000000-68F6-4155-BD0A-DF2221AEDF43}"/>
            </c:ext>
          </c:extLst>
        </c:ser>
        <c:dLbls>
          <c:dLblPos val="outEnd"/>
          <c:showLegendKey val="0"/>
          <c:showVal val="1"/>
          <c:showCatName val="0"/>
          <c:showSerName val="0"/>
          <c:showPercent val="0"/>
          <c:showBubbleSize val="0"/>
        </c:dLbls>
        <c:gapWidth val="50"/>
        <c:overlap val="-30"/>
        <c:axId val="939365472"/>
        <c:axId val="933611760"/>
      </c:barChart>
      <c:catAx>
        <c:axId val="93936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0000FF"/>
                </a:solidFill>
                <a:latin typeface="+mn-lt"/>
                <a:ea typeface="+mn-ea"/>
                <a:cs typeface="+mn-cs"/>
              </a:defRPr>
            </a:pPr>
            <a:endParaRPr lang="en-US"/>
          </a:p>
        </c:txPr>
        <c:crossAx val="933611760"/>
        <c:crosses val="autoZero"/>
        <c:auto val="1"/>
        <c:lblAlgn val="ctr"/>
        <c:lblOffset val="100"/>
        <c:noMultiLvlLbl val="0"/>
      </c:catAx>
      <c:valAx>
        <c:axId val="933611760"/>
        <c:scaling>
          <c:orientation val="minMax"/>
        </c:scaling>
        <c:delete val="1"/>
        <c:axPos val="l"/>
        <c:numFmt formatCode="_ * #,##0_ ;_ * \-#,##0_ ;_ * \-??_ ;_ @_ " sourceLinked="1"/>
        <c:majorTickMark val="none"/>
        <c:minorTickMark val="none"/>
        <c:tickLblPos val="nextTo"/>
        <c:crossAx val="93936547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[CF19.xlsx]Sheet4!PivotTable3</c:name>
    <c:fmtId val="0"/>
  </c:pivotSource>
  <c:chart>
    <c:title>
      <c:tx>
        <c:rich>
          <a:bodyPr rot="0" spcFirstLastPara="1" vertOverflow="ellipsis" vert="horz" wrap="square" anchor="ctr" anchorCtr="1"/>
          <a:lstStyle/>
          <a:p>
            <a:pPr>
              <a:defRPr sz="1600" b="1" i="0" u="none" strike="noStrike" kern="1200" spc="0" baseline="0">
                <a:solidFill>
                  <a:srgbClr val="0000FF"/>
                </a:solidFill>
                <a:latin typeface="+mn-lt"/>
                <a:ea typeface="+mn-ea"/>
                <a:cs typeface="+mn-cs"/>
              </a:defRPr>
            </a:pPr>
            <a:r>
              <a:rPr lang="en-US" sz="1600" b="1">
                <a:solidFill>
                  <a:srgbClr val="0000FF"/>
                </a:solidFill>
              </a:rPr>
              <a:t>Credit / customer</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0000FF"/>
              </a:solidFill>
              <a:latin typeface="+mn-lt"/>
              <a:ea typeface="+mn-ea"/>
              <a:cs typeface="+mn-cs"/>
            </a:defRPr>
          </a:pPr>
          <a:endParaRPr lang="en-US"/>
        </a:p>
      </c:txPr>
    </c:title>
    <c:autoTitleDeleted val="0"/>
    <c:pivotFmts>
      <c:pivotFmt>
        <c:idx val="0"/>
        <c:spPr>
          <a:solidFill>
            <a:srgbClr val="002060"/>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s>
    <c:plotArea>
      <c:layout/>
      <c:barChart>
        <c:barDir val="bar"/>
        <c:grouping val="clustered"/>
        <c:varyColors val="0"/>
        <c:ser>
          <c:idx val="0"/>
          <c:order val="0"/>
          <c:tx>
            <c:strRef>
              <c:f>Sheet4!$B$1</c:f>
              <c:strCache>
                <c:ptCount val="1"/>
                <c:pt idx="0">
                  <c:v>Total</c:v>
                </c:pt>
              </c:strCache>
            </c:strRef>
          </c:tx>
          <c:spPr>
            <a:solidFill>
              <a:srgbClr val="002060"/>
            </a:solidFill>
            <a:ln>
              <a:noFill/>
            </a:ln>
            <a:effectLst>
              <a:outerShdw blurRad="50800" dist="38100" dir="8100000" algn="tr" rotWithShape="0">
                <a:prstClr val="black">
                  <a:alpha val="40000"/>
                </a:prstClr>
              </a:outerShdw>
            </a:effectLst>
          </c:spPr>
          <c:invertIfNegative val="0"/>
          <c:cat>
            <c:strRef>
              <c:f>Sheet4!$A$2:$A$3</c:f>
              <c:strCache>
                <c:ptCount val="1"/>
                <c:pt idx="0">
                  <c:v>Jacaranda</c:v>
                </c:pt>
              </c:strCache>
            </c:strRef>
          </c:cat>
          <c:val>
            <c:numRef>
              <c:f>Sheet4!$B$2:$B$3</c:f>
              <c:numCache>
                <c:formatCode>_ * #,##0_ ;_ * \-#,##0_ ;_ * \-??_ ;_ @_ </c:formatCode>
                <c:ptCount val="1"/>
                <c:pt idx="0">
                  <c:v>209400</c:v>
                </c:pt>
              </c:numCache>
            </c:numRef>
          </c:val>
          <c:extLst>
            <c:ext xmlns:c16="http://schemas.microsoft.com/office/drawing/2014/chart" uri="{C3380CC4-5D6E-409C-BE32-E72D297353CC}">
              <c16:uniqueId val="{00000000-A53E-4E30-B599-7494690539D1}"/>
            </c:ext>
          </c:extLst>
        </c:ser>
        <c:dLbls>
          <c:showLegendKey val="0"/>
          <c:showVal val="0"/>
          <c:showCatName val="0"/>
          <c:showSerName val="0"/>
          <c:showPercent val="0"/>
          <c:showBubbleSize val="0"/>
        </c:dLbls>
        <c:gapWidth val="60"/>
        <c:axId val="721221984"/>
        <c:axId val="1081904912"/>
      </c:barChart>
      <c:catAx>
        <c:axId val="7212219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81904912"/>
        <c:crosses val="autoZero"/>
        <c:auto val="1"/>
        <c:lblAlgn val="ctr"/>
        <c:lblOffset val="100"/>
        <c:noMultiLvlLbl val="0"/>
      </c:catAx>
      <c:valAx>
        <c:axId val="1081904912"/>
        <c:scaling>
          <c:orientation val="minMax"/>
        </c:scaling>
        <c:delete val="1"/>
        <c:axPos val="b"/>
        <c:numFmt formatCode="_ * #,##0_ ;_ * \-#,##0_ ;_ * \-??_ ;_ @_ " sourceLinked="1"/>
        <c:majorTickMark val="out"/>
        <c:minorTickMark val="none"/>
        <c:tickLblPos val="nextTo"/>
        <c:crossAx val="721221984"/>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[CF19.xlsx]Sheet4!PivotTable4</c:name>
    <c:fmtId val="19"/>
  </c:pivotSource>
  <c:chart>
    <c:title>
      <c:tx>
        <c:rich>
          <a:bodyPr rot="0" spcFirstLastPara="1" vertOverflow="ellipsis" vert="horz" wrap="square" anchor="ctr" anchorCtr="1"/>
          <a:lstStyle/>
          <a:p>
            <a:pPr>
              <a:defRPr sz="2000" b="1" i="0" u="none" strike="noStrike" kern="1200" spc="0" baseline="0">
                <a:solidFill>
                  <a:srgbClr val="0000FF"/>
                </a:solidFill>
                <a:latin typeface="+mn-lt"/>
                <a:ea typeface="+mn-ea"/>
                <a:cs typeface="+mn-cs"/>
              </a:defRPr>
            </a:pPr>
            <a:r>
              <a:rPr lang="en-US" sz="2000" b="1">
                <a:solidFill>
                  <a:srgbClr val="0000FF"/>
                </a:solidFill>
              </a:rPr>
              <a:t>Credit status </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0000FF"/>
              </a:solidFill>
              <a:latin typeface="+mn-lt"/>
              <a:ea typeface="+mn-ea"/>
              <a:cs typeface="+mn-cs"/>
            </a:defRPr>
          </a:pPr>
          <a:endParaRPr lang="en-US"/>
        </a:p>
      </c:txPr>
    </c:title>
    <c:autoTitleDeleted val="0"/>
    <c:pivotFmts>
      <c:pivotFmt>
        <c:idx val="0"/>
        <c:spPr>
          <a:solidFill>
            <a:srgbClr val="0000FF"/>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00FF"/>
          </a:solidFill>
          <a:ln>
            <a:noFill/>
          </a:ln>
          <a:effectLst>
            <a:outerShdw blurRad="50800" dist="38100" dir="8100000" algn="tr" rotWithShape="0">
              <a:prstClr val="black">
                <a:alpha val="40000"/>
              </a:prstClr>
            </a:outerShdw>
          </a:effectLst>
        </c:spPr>
      </c:pivotFmt>
      <c:pivotFmt>
        <c:idx val="2"/>
        <c:spPr>
          <a:solidFill>
            <a:srgbClr val="0000FF"/>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00FF"/>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Sheet4!$B$27</c:f>
              <c:strCache>
                <c:ptCount val="1"/>
                <c:pt idx="0">
                  <c:v>Total</c:v>
                </c:pt>
              </c:strCache>
            </c:strRef>
          </c:tx>
          <c:spPr>
            <a:solidFill>
              <a:srgbClr val="0000FF"/>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Sheet4!$A$28:$A$29</c:f>
              <c:strCache>
                <c:ptCount val="1"/>
                <c:pt idx="0">
                  <c:v>FP need</c:v>
                </c:pt>
              </c:strCache>
            </c:strRef>
          </c:cat>
          <c:val>
            <c:numRef>
              <c:f>Sheet4!$B$28:$B$29</c:f>
              <c:numCache>
                <c:formatCode>_ * #,##0_ ;_ * \-#,##0_ ;_ * \-??_ ;_ @_ </c:formatCode>
                <c:ptCount val="1"/>
                <c:pt idx="0">
                  <c:v>209400</c:v>
                </c:pt>
              </c:numCache>
            </c:numRef>
          </c:val>
          <c:extLst>
            <c:ext xmlns:c16="http://schemas.microsoft.com/office/drawing/2014/chart" uri="{C3380CC4-5D6E-409C-BE32-E72D297353CC}">
              <c16:uniqueId val="{00000001-9148-454D-9C18-739C214AADB8}"/>
            </c:ext>
          </c:extLst>
        </c:ser>
        <c:dLbls>
          <c:dLblPos val="outEnd"/>
          <c:showLegendKey val="0"/>
          <c:showVal val="1"/>
          <c:showCatName val="0"/>
          <c:showSerName val="0"/>
          <c:showPercent val="0"/>
          <c:showBubbleSize val="0"/>
        </c:dLbls>
        <c:gapWidth val="50"/>
        <c:overlap val="-30"/>
        <c:axId val="939365472"/>
        <c:axId val="933611760"/>
      </c:barChart>
      <c:catAx>
        <c:axId val="93936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0000FF"/>
                </a:solidFill>
                <a:latin typeface="+mn-lt"/>
                <a:ea typeface="+mn-ea"/>
                <a:cs typeface="+mn-cs"/>
              </a:defRPr>
            </a:pPr>
            <a:endParaRPr lang="en-US"/>
          </a:p>
        </c:txPr>
        <c:crossAx val="933611760"/>
        <c:crosses val="autoZero"/>
        <c:auto val="1"/>
        <c:lblAlgn val="ctr"/>
        <c:lblOffset val="100"/>
        <c:noMultiLvlLbl val="0"/>
      </c:catAx>
      <c:valAx>
        <c:axId val="933611760"/>
        <c:scaling>
          <c:orientation val="minMax"/>
        </c:scaling>
        <c:delete val="1"/>
        <c:axPos val="l"/>
        <c:numFmt formatCode="_ * #,##0_ ;_ * \-#,##0_ ;_ * \-??_ ;_ @_ " sourceLinked="1"/>
        <c:majorTickMark val="none"/>
        <c:minorTickMark val="none"/>
        <c:tickLblPos val="nextTo"/>
        <c:crossAx val="93936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[CF19.xlsx]Sheet4!PivotTable6</c:name>
    <c:fmtId val="7"/>
  </c:pivotSource>
  <c:chart>
    <c:title>
      <c:tx>
        <c:rich>
          <a:bodyPr rot="0" spcFirstLastPara="1" vertOverflow="ellipsis" vert="horz" wrap="square" anchor="ctr" anchorCtr="1"/>
          <a:lstStyle/>
          <a:p>
            <a:pPr>
              <a:defRPr sz="2000" b="1" i="0" u="none" strike="noStrike" kern="1200" spc="0" baseline="0">
                <a:solidFill>
                  <a:srgbClr val="0000FF"/>
                </a:solidFill>
                <a:latin typeface="+mn-lt"/>
                <a:ea typeface="+mn-ea"/>
                <a:cs typeface="+mn-cs"/>
              </a:defRPr>
            </a:pPr>
            <a:r>
              <a:rPr lang="en-US"/>
              <a:t>Payment Status</a:t>
            </a:r>
          </a:p>
          <a:p>
            <a:pPr>
              <a:defRPr sz="2000">
                <a:solidFill>
                  <a:srgbClr val="0000FF"/>
                </a:solidFill>
              </a:defRPr>
            </a:pPr>
            <a:endParaRPr lang="en-US"/>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0000FF"/>
              </a:solidFill>
              <a:latin typeface="+mn-lt"/>
              <a:ea typeface="+mn-ea"/>
              <a:cs typeface="+mn-cs"/>
            </a:defRPr>
          </a:pPr>
          <a:endParaRPr lang="en-US"/>
        </a:p>
      </c:txPr>
    </c:title>
    <c:autoTitleDeleted val="0"/>
    <c:pivotFmts>
      <c:pivotFmt>
        <c:idx val="0"/>
        <c:spPr>
          <a:solidFill>
            <a:srgbClr val="0000FF"/>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00FF"/>
          </a:solidFill>
          <a:ln>
            <a:noFill/>
          </a:ln>
          <a:effectLst>
            <a:outerShdw blurRad="50800" dist="38100" dir="8100000" algn="tr" rotWithShape="0">
              <a:prstClr val="black">
                <a:alpha val="40000"/>
              </a:prstClr>
            </a:outerShdw>
          </a:effectLst>
        </c:spPr>
      </c:pivotFmt>
      <c:pivotFmt>
        <c:idx val="2"/>
        <c:spPr>
          <a:solidFill>
            <a:srgbClr val="7030A0"/>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a:outerShdw blurRad="50800" dist="38100" dir="8100000" algn="tr" rotWithShape="0">
              <a:prstClr val="black">
                <a:alpha val="40000"/>
              </a:prstClr>
            </a:outerShdw>
          </a:effectLst>
        </c:spPr>
      </c:pivotFmt>
      <c:pivotFmt>
        <c:idx val="4"/>
        <c:spPr>
          <a:solidFill>
            <a:srgbClr val="7030A0"/>
          </a:solidFill>
          <a:ln>
            <a:noFill/>
          </a:ln>
          <a:effectLst>
            <a:outerShdw blurRad="50800" dist="38100" dir="8100000" algn="tr" rotWithShape="0">
              <a:prstClr val="black">
                <a:alpha val="40000"/>
              </a:prstClr>
            </a:outerShdw>
          </a:effectLst>
        </c:spPr>
      </c:pivotFmt>
      <c:pivotFmt>
        <c:idx val="5"/>
        <c:spPr>
          <a:solidFill>
            <a:srgbClr val="7030A0"/>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Sheet4!$B$54</c:f>
              <c:strCache>
                <c:ptCount val="1"/>
                <c:pt idx="0">
                  <c:v>Total</c:v>
                </c:pt>
              </c:strCache>
            </c:strRef>
          </c:tx>
          <c:spPr>
            <a:solidFill>
              <a:srgbClr val="7030A0"/>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Sheet4!$A$55:$A$56</c:f>
              <c:strCache>
                <c:ptCount val="1"/>
                <c:pt idx="0">
                  <c:v>Credit </c:v>
                </c:pt>
              </c:strCache>
            </c:strRef>
          </c:cat>
          <c:val>
            <c:numRef>
              <c:f>Sheet4!$B$55:$B$56</c:f>
              <c:numCache>
                <c:formatCode>_ * #,##0_ ;_ * \-#,##0_ ;_ * \-??_ ;_ @_ </c:formatCode>
                <c:ptCount val="1"/>
                <c:pt idx="0">
                  <c:v>209400</c:v>
                </c:pt>
              </c:numCache>
            </c:numRef>
          </c:val>
          <c:extLst>
            <c:ext xmlns:c16="http://schemas.microsoft.com/office/drawing/2014/chart" uri="{C3380CC4-5D6E-409C-BE32-E72D297353CC}">
              <c16:uniqueId val="{00000001-4A1D-465F-BD00-FDECD78C08A3}"/>
            </c:ext>
          </c:extLst>
        </c:ser>
        <c:dLbls>
          <c:dLblPos val="outEnd"/>
          <c:showLegendKey val="0"/>
          <c:showVal val="1"/>
          <c:showCatName val="0"/>
          <c:showSerName val="0"/>
          <c:showPercent val="0"/>
          <c:showBubbleSize val="0"/>
        </c:dLbls>
        <c:gapWidth val="50"/>
        <c:overlap val="-30"/>
        <c:axId val="939365472"/>
        <c:axId val="933611760"/>
      </c:barChart>
      <c:catAx>
        <c:axId val="93936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0000FF"/>
                </a:solidFill>
                <a:latin typeface="+mn-lt"/>
                <a:ea typeface="+mn-ea"/>
                <a:cs typeface="+mn-cs"/>
              </a:defRPr>
            </a:pPr>
            <a:endParaRPr lang="en-US"/>
          </a:p>
        </c:txPr>
        <c:crossAx val="933611760"/>
        <c:crosses val="autoZero"/>
        <c:auto val="1"/>
        <c:lblAlgn val="ctr"/>
        <c:lblOffset val="100"/>
        <c:noMultiLvlLbl val="0"/>
      </c:catAx>
      <c:valAx>
        <c:axId val="933611760"/>
        <c:scaling>
          <c:orientation val="minMax"/>
        </c:scaling>
        <c:delete val="1"/>
        <c:axPos val="l"/>
        <c:numFmt formatCode="_ * #,##0_ ;_ * \-#,##0_ ;_ * \-??_ ;_ @_ " sourceLinked="1"/>
        <c:majorTickMark val="none"/>
        <c:minorTickMark val="none"/>
        <c:tickLblPos val="nextTo"/>
        <c:crossAx val="93936547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[CF19.xlsx]Sheet4!PivotTable5</c:name>
    <c:fmtId val="5"/>
  </c:pivotSource>
  <c:chart>
    <c:title>
      <c:tx>
        <c:rich>
          <a:bodyPr rot="0" spcFirstLastPara="1" vertOverflow="ellipsis" vert="horz" wrap="square" anchor="ctr" anchorCtr="1"/>
          <a:lstStyle/>
          <a:p>
            <a:pPr>
              <a:defRPr sz="2000" b="1" i="0" u="none" strike="noStrike" kern="1200" spc="0" baseline="0">
                <a:solidFill>
                  <a:srgbClr val="0000FF"/>
                </a:solidFill>
                <a:latin typeface="+mn-lt"/>
                <a:ea typeface="+mn-ea"/>
                <a:cs typeface="+mn-cs"/>
              </a:defRPr>
            </a:pPr>
            <a:r>
              <a:rPr lang="en-US" sz="2000" b="1">
                <a:solidFill>
                  <a:srgbClr val="0000FF"/>
                </a:solidFill>
              </a:rPr>
              <a:t>Monthly credit </a:t>
            </a:r>
          </a:p>
          <a:p>
            <a:pPr>
              <a:defRPr sz="2000" b="1">
                <a:solidFill>
                  <a:srgbClr val="0000FF"/>
                </a:solidFill>
              </a:defRPr>
            </a:pPr>
            <a:endParaRPr lang="en-US" sz="2000" b="1">
              <a:solidFill>
                <a:srgbClr val="0000FF"/>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0000FF"/>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Sheet4!$B$44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Sheet4!$A$45:$A$47</c:f>
              <c:strCache>
                <c:ptCount val="2"/>
                <c:pt idx="0">
                  <c:v>ሰኔ </c:v>
                </c:pt>
                <c:pt idx="1">
                  <c:v>ግንቦት </c:v>
                </c:pt>
              </c:strCache>
            </c:strRef>
          </c:cat>
          <c:val>
            <c:numRef>
              <c:f>Sheet4!$B$45:$B$47</c:f>
              <c:numCache>
                <c:formatCode>_ * #,##0_ ;_ * \-#,##0_ ;_ * \-??_ ;_ @_ </c:formatCode>
                <c:ptCount val="2"/>
                <c:pt idx="0">
                  <c:v>60000</c:v>
                </c:pt>
                <c:pt idx="1">
                  <c:v>149400</c:v>
                </c:pt>
              </c:numCache>
            </c:numRef>
          </c:val>
          <c:smooth val="0"/>
          <c:extLst>
            <c:ext xmlns:c16="http://schemas.microsoft.com/office/drawing/2014/chart" uri="{C3380CC4-5D6E-409C-BE32-E72D297353CC}">
              <c16:uniqueId val="{00000000-5203-4F5E-8801-7C1F1C8424D8}"/>
            </c:ext>
          </c:extLst>
        </c:ser>
        <c:dLbls>
          <c:dLblPos val="t"/>
          <c:showLegendKey val="0"/>
          <c:showVal val="1"/>
          <c:showCatName val="0"/>
          <c:showSerName val="0"/>
          <c:showPercent val="0"/>
          <c:showBubbleSize val="0"/>
        </c:dLbls>
        <c:smooth val="0"/>
        <c:axId val="83161264"/>
        <c:axId val="103528144"/>
      </c:lineChart>
      <c:catAx>
        <c:axId val="83161264"/>
        <c:scaling>
          <c:orientation val="minMax"/>
        </c:scaling>
        <c:delete val="1"/>
        <c:axPos val="b"/>
        <c:numFmt formatCode="General" sourceLinked="1"/>
        <c:majorTickMark val="out"/>
        <c:minorTickMark val="none"/>
        <c:tickLblPos val="nextTo"/>
        <c:crossAx val="103528144"/>
        <c:crosses val="autoZero"/>
        <c:auto val="1"/>
        <c:lblAlgn val="ctr"/>
        <c:lblOffset val="100"/>
        <c:noMultiLvlLbl val="0"/>
      </c:catAx>
      <c:valAx>
        <c:axId val="103528144"/>
        <c:scaling>
          <c:orientation val="minMax"/>
        </c:scaling>
        <c:delete val="1"/>
        <c:axPos val="l"/>
        <c:numFmt formatCode="_ * #,##0_ ;_ * \-#,##0_ ;_ * \-??_ ;_ @_ " sourceLinked="1"/>
        <c:majorTickMark val="out"/>
        <c:minorTickMark val="none"/>
        <c:tickLblPos val="nextTo"/>
        <c:crossAx val="831612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[CF19.xlsx]Sheet4!PivotTable3</c:name>
    <c:fmtId val="4"/>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a:t>Credit / customer</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outerShdw blurRad="50800" dist="38100" dir="8100000" algn="tr" rotWithShape="0">
              <a:prstClr val="black">
                <a:alpha val="40000"/>
              </a:prstClr>
            </a:outerShdw>
          </a:effectLst>
        </c:spPr>
      </c:pivotFmt>
      <c:pivotFmt>
        <c:idx val="2"/>
        <c:spPr>
          <a:solidFill>
            <a:srgbClr val="002060"/>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c:f>
              <c:strCache>
                <c:ptCount val="1"/>
                <c:pt idx="0">
                  <c:v>Total</c:v>
                </c:pt>
              </c:strCache>
            </c:strRef>
          </c:tx>
          <c:spPr>
            <a:solidFill>
              <a:srgbClr val="002060"/>
            </a:solidFill>
            <a:ln>
              <a:noFill/>
            </a:ln>
            <a:effectLst>
              <a:outerShdw blurRad="50800" dist="38100" dir="8100000" algn="tr" rotWithShape="0">
                <a:prstClr val="black">
                  <a:alpha val="40000"/>
                </a:prstClr>
              </a:outerShdw>
            </a:effectLst>
          </c:spPr>
          <c:invertIfNegative val="0"/>
          <c:cat>
            <c:strRef>
              <c:f>Sheet4!$A$2:$A$3</c:f>
              <c:strCache>
                <c:ptCount val="1"/>
                <c:pt idx="0">
                  <c:v>Jacaranda</c:v>
                </c:pt>
              </c:strCache>
            </c:strRef>
          </c:cat>
          <c:val>
            <c:numRef>
              <c:f>Sheet4!$B$2:$B$3</c:f>
              <c:numCache>
                <c:formatCode>_ * #,##0_ ;_ * \-#,##0_ ;_ * \-??_ ;_ @_ </c:formatCode>
                <c:ptCount val="1"/>
                <c:pt idx="0">
                  <c:v>209400</c:v>
                </c:pt>
              </c:numCache>
            </c:numRef>
          </c:val>
          <c:extLst>
            <c:ext xmlns:c16="http://schemas.microsoft.com/office/drawing/2014/chart" uri="{C3380CC4-5D6E-409C-BE32-E72D297353CC}">
              <c16:uniqueId val="{00000000-266F-4312-A1CF-0E6EB3EE4205}"/>
            </c:ext>
          </c:extLst>
        </c:ser>
        <c:dLbls>
          <c:showLegendKey val="0"/>
          <c:showVal val="0"/>
          <c:showCatName val="0"/>
          <c:showSerName val="0"/>
          <c:showPercent val="0"/>
          <c:showBubbleSize val="0"/>
        </c:dLbls>
        <c:gapWidth val="60"/>
        <c:axId val="721221984"/>
        <c:axId val="1081904912"/>
      </c:barChart>
      <c:catAx>
        <c:axId val="7212219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81904912"/>
        <c:crosses val="autoZero"/>
        <c:auto val="1"/>
        <c:lblAlgn val="ctr"/>
        <c:lblOffset val="100"/>
        <c:noMultiLvlLbl val="0"/>
      </c:catAx>
      <c:valAx>
        <c:axId val="1081904912"/>
        <c:scaling>
          <c:orientation val="minMax"/>
        </c:scaling>
        <c:delete val="1"/>
        <c:axPos val="b"/>
        <c:numFmt formatCode="_ * #,##0_ ;_ * \-#,##0_ ;_ * \-??_ ;_ @_ " sourceLinked="1"/>
        <c:majorTickMark val="out"/>
        <c:minorTickMark val="none"/>
        <c:tickLblPos val="nextTo"/>
        <c:crossAx val="721221984"/>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594848484848480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8673053368328999"/>
          <c:y val="0.190995552639253"/>
          <c:w val="0.365428040244969"/>
          <c:h val="0.609046733741616"/>
        </c:manualLayout>
      </c:layout>
      <c:pieChart>
        <c:varyColors val="1"/>
        <c:ser>
          <c:idx val="0"/>
          <c:order val="0"/>
          <c:dPt>
            <c:idx val="0"/>
            <c:bubble3D val="0"/>
            <c:spPr>
              <a:gradFill>
                <a:gsLst>
                  <a:gs pos="0">
                    <a:schemeClr val="accent1">
                      <a:tint val="96000"/>
                      <a:lumMod val="100000"/>
                    </a:schemeClr>
                  </a:gs>
                  <a:gs pos="78000">
                    <a:schemeClr val="accent1">
                      <a:shade val="94000"/>
                      <a:lumMod val="94000"/>
                    </a:schemeClr>
                  </a:gs>
                </a:gsLst>
                <a:lin ang="5400000" scaled="0"/>
                <a:tileRect/>
              </a:gradFill>
              <a:ln>
                <a:noFill/>
              </a:ln>
              <a:effectLst/>
            </c:spPr>
            <c:extLst>
              <c:ext xmlns:c16="http://schemas.microsoft.com/office/drawing/2014/chart" uri="{C3380CC4-5D6E-409C-BE32-E72D297353CC}">
                <c16:uniqueId val="{00000001-CFF5-4E8D-95D2-851CC0918003}"/>
              </c:ext>
            </c:extLst>
          </c:dPt>
          <c:dPt>
            <c:idx val="1"/>
            <c:bubble3D val="0"/>
            <c:spPr>
              <a:gradFill>
                <a:gsLst>
                  <a:gs pos="0">
                    <a:schemeClr val="accent2">
                      <a:tint val="96000"/>
                      <a:lumMod val="100000"/>
                    </a:schemeClr>
                  </a:gs>
                  <a:gs pos="78000">
                    <a:schemeClr val="accent2">
                      <a:shade val="94000"/>
                      <a:lumMod val="94000"/>
                    </a:schemeClr>
                  </a:gs>
                </a:gsLst>
                <a:lin ang="5400000" scaled="0"/>
                <a:tileRect/>
              </a:gradFill>
              <a:ln>
                <a:noFill/>
              </a:ln>
              <a:effectLst/>
            </c:spPr>
            <c:extLst>
              <c:ext xmlns:c16="http://schemas.microsoft.com/office/drawing/2014/chart" uri="{C3380CC4-5D6E-409C-BE32-E72D297353CC}">
                <c16:uniqueId val="{00000003-CFF5-4E8D-95D2-851CC0918003}"/>
              </c:ext>
            </c:extLst>
          </c:dPt>
          <c:dPt>
            <c:idx val="2"/>
            <c:bubble3D val="0"/>
            <c:spPr>
              <a:gradFill>
                <a:gsLst>
                  <a:gs pos="0">
                    <a:schemeClr val="accent3">
                      <a:tint val="96000"/>
                      <a:lumMod val="100000"/>
                    </a:schemeClr>
                  </a:gs>
                  <a:gs pos="78000">
                    <a:schemeClr val="accent3">
                      <a:shade val="94000"/>
                      <a:lumMod val="94000"/>
                    </a:schemeClr>
                  </a:gs>
                </a:gsLst>
                <a:lin ang="5400000" scaled="0"/>
                <a:tileRect/>
              </a:gradFill>
              <a:ln>
                <a:noFill/>
              </a:ln>
              <a:effectLst/>
            </c:spPr>
            <c:extLst>
              <c:ext xmlns:c16="http://schemas.microsoft.com/office/drawing/2014/chart" uri="{C3380CC4-5D6E-409C-BE32-E72D297353CC}">
                <c16:uniqueId val="{00000005-CFF5-4E8D-95D2-851CC0918003}"/>
              </c:ext>
            </c:extLst>
          </c:dPt>
          <c:dPt>
            <c:idx val="3"/>
            <c:bubble3D val="0"/>
            <c:spPr>
              <a:gradFill>
                <a:gsLst>
                  <a:gs pos="0">
                    <a:schemeClr val="accent4">
                      <a:tint val="96000"/>
                      <a:lumMod val="100000"/>
                    </a:schemeClr>
                  </a:gs>
                  <a:gs pos="78000">
                    <a:schemeClr val="accent4">
                      <a:shade val="94000"/>
                      <a:lumMod val="94000"/>
                    </a:schemeClr>
                  </a:gs>
                </a:gsLst>
                <a:lin ang="5400000" scaled="0"/>
                <a:tileRect/>
              </a:gradFill>
              <a:ln>
                <a:noFill/>
              </a:ln>
              <a:effectLst/>
            </c:spPr>
            <c:extLst>
              <c:ext xmlns:c16="http://schemas.microsoft.com/office/drawing/2014/chart" uri="{C3380CC4-5D6E-409C-BE32-E72D297353CC}">
                <c16:uniqueId val="{00000007-CFF5-4E8D-95D2-851CC0918003}"/>
              </c:ext>
            </c:extLst>
          </c:dPt>
          <c:dLbls>
            <c:dLbl>
              <c:idx val="0"/>
              <c:layout>
                <c:manualLayout>
                  <c:x val="5.5068277515382203E-3"/>
                  <c:y val="0.1562675127194740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0C75B56F-3D9E-494A-A2EB-F473AF83171C}" type="CATEGORYNAME">
                      <a:rPr lang="en-US" sz="900"/>
                      <a:pPr>
                        <a:defRPr/>
                      </a:pPr>
                      <a:t>[CATEGORY NAME]</a:t>
                    </a:fld>
                    <a:r>
                      <a:rPr lang="en-US" sz="900"/>
                      <a:t>,</a:t>
                    </a:r>
                    <a:fld id="{8E341FE2-B23F-4241-B347-948388645FF4}" type="VALUE">
                      <a:rPr lang="en-US" sz="900"/>
                      <a:pPr>
                        <a:defRPr/>
                      </a:pPr>
                      <a:t>[VALUE]</a:t>
                    </a:fld>
                    <a:endParaRPr lang="en-US" sz="90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FF5-4E8D-95D2-851CC0918003}"/>
                </c:ext>
              </c:extLst>
            </c:dLbl>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67EFDBC-F0F8-4856-A966-19DD06607E84}" type="CATEGORYNAME">
                      <a:rPr lang="en-US" sz="900"/>
                      <a:pPr>
                        <a:defRPr/>
                      </a:pPr>
                      <a:t>[CATEGORY NAME]</a:t>
                    </a:fld>
                    <a:r>
                      <a:rPr lang="en-US" sz="900"/>
                      <a:t>,</a:t>
                    </a:r>
                    <a:fld id="{2AD7607E-F827-4F89-84A4-EF6C165C2B83}" type="VALUE">
                      <a:rPr lang="en-US" sz="900"/>
                      <a:pPr>
                        <a:defRPr/>
                      </a:pPr>
                      <a:t>[VALUE]</a:t>
                    </a:fld>
                    <a:endParaRPr lang="en-US" sz="90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FF5-4E8D-95D2-851CC0918003}"/>
                </c:ext>
              </c:extLst>
            </c:dLbl>
            <c:dLbl>
              <c:idx val="2"/>
              <c:layout>
                <c:manualLayout>
                  <c:x val="-7.3470848442316702E-2"/>
                  <c:y val="-0.24068244768482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A8F9C6C-E575-4F58-AD48-8E89C2E556B5}" type="CATEGORYNAME">
                      <a:rPr lang="en-US" sz="900"/>
                      <a:pPr>
                        <a:defRPr/>
                      </a:pPr>
                      <a:t>[CATEGORY NAME]</a:t>
                    </a:fld>
                    <a:r>
                      <a:rPr lang="en-US" sz="900"/>
                      <a:t>,</a:t>
                    </a:r>
                    <a:fld id="{C0993DE8-2C4B-4263-88E2-8513EEAC1368}" type="VALUE">
                      <a:rPr lang="en-US" sz="900"/>
                      <a:pPr>
                        <a:defRPr/>
                      </a:pPr>
                      <a:t>[VALUE]</a:t>
                    </a:fld>
                    <a:endParaRPr lang="en-US" sz="90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FF5-4E8D-95D2-851CC0918003}"/>
                </c:ext>
              </c:extLst>
            </c:dLbl>
            <c:dLbl>
              <c:idx val="3"/>
              <c:layout>
                <c:manualLayout>
                  <c:x val="-8.4705100899272801E-2"/>
                  <c:y val="2.41326279527558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9274CEE3-EC15-4BD0-AFEB-EE5C38932D54}" type="CATEGORYNAME">
                      <a:rPr lang="en-US" sz="900"/>
                      <a:pPr>
                        <a:defRPr/>
                      </a:pPr>
                      <a:t>[CATEGORY NAME]</a:t>
                    </a:fld>
                    <a:r>
                      <a:rPr lang="en-US" sz="900"/>
                      <a:t>,</a:t>
                    </a:r>
                    <a:fld id="{D4575DD0-2575-4FED-9120-0DFA2EB6B768}" type="VALUE">
                      <a:rPr lang="en-US" sz="900"/>
                      <a:pPr>
                        <a:defRPr/>
                      </a:pPr>
                      <a:t>[VALUE]</a:t>
                    </a:fld>
                    <a:endParaRPr lang="en-US" sz="90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FF5-4E8D-95D2-851CC0918003}"/>
                </c:ext>
              </c:extLst>
            </c:dLbl>
            <c:spPr>
              <a:solidFill>
                <a:schemeClr val="lt1"/>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'C2'!$K$1:$N$2</c:f>
              <c:multiLvlStrCache>
                <c:ptCount val="4"/>
                <c:lvl>
                  <c:pt idx="0">
                    <c:v>Over Due</c:v>
                  </c:pt>
                  <c:pt idx="1">
                    <c:v>Due soon </c:v>
                  </c:pt>
                  <c:pt idx="2">
                    <c:v>FF need</c:v>
                  </c:pt>
                  <c:pt idx="3">
                    <c:v>Pending </c:v>
                  </c:pt>
                </c:lvl>
                <c:lvl>
                  <c:pt idx="0">
                    <c:v> 1,012,630 </c:v>
                  </c:pt>
                  <c:pt idx="1">
                    <c:v> 408,650 </c:v>
                  </c:pt>
                  <c:pt idx="2">
                    <c:v> 350,400 </c:v>
                  </c:pt>
                  <c:pt idx="3">
                    <c:v> 1,089,750 </c:v>
                  </c:pt>
                </c:lvl>
              </c:multiLvlStrCache>
            </c:multiLvlStrRef>
          </c:cat>
          <c:val>
            <c:numRef>
              <c:f>'C2'!$K$3:$N$3</c:f>
              <c:numCache>
                <c:formatCode>0</c:formatCode>
                <c:ptCount val="4"/>
                <c:pt idx="0">
                  <c:v>11</c:v>
                </c:pt>
                <c:pt idx="1">
                  <c:v>8</c:v>
                </c:pt>
                <c:pt idx="2">
                  <c:v>4</c:v>
                </c:pt>
                <c:pt idx="3" formatCode="General">
                  <c:v>9</c:v>
                </c:pt>
              </c:numCache>
            </c:numRef>
          </c:val>
          <c:extLst>
            <c:ext xmlns:c16="http://schemas.microsoft.com/office/drawing/2014/chart" uri="{C3380CC4-5D6E-409C-BE32-E72D297353CC}">
              <c16:uniqueId val="{00000008-CFF5-4E8D-95D2-851CC091800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d933677-0192-4a16-af08-295d94ff1afe}"/>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726977208998203E-2"/>
          <c:y val="0.20332685691981001"/>
          <c:w val="0.87941725765062995"/>
          <c:h val="0.64974883347914802"/>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'Cr sells18'!$AW$1:$BI$1</c:f>
              <c:strCache>
                <c:ptCount val="13"/>
                <c:pt idx="0">
                  <c:v>ሰኔ 17</c:v>
                </c:pt>
                <c:pt idx="1">
                  <c:v>ሐምሌ </c:v>
                </c:pt>
                <c:pt idx="2">
                  <c:v>ነሐሴ </c:v>
                </c:pt>
                <c:pt idx="3">
                  <c:v>መስከረም</c:v>
                </c:pt>
                <c:pt idx="4">
                  <c:v>ጥቅምት</c:v>
                </c:pt>
                <c:pt idx="5">
                  <c:v>ህዳር  </c:v>
                </c:pt>
                <c:pt idx="6">
                  <c:v>ታህሳስ </c:v>
                </c:pt>
                <c:pt idx="7">
                  <c:v>ጥር </c:v>
                </c:pt>
                <c:pt idx="8">
                  <c:v>የካቲት </c:v>
                </c:pt>
                <c:pt idx="9">
                  <c:v>መጋቢት </c:v>
                </c:pt>
                <c:pt idx="10">
                  <c:v>ሚይዚያ </c:v>
                </c:pt>
                <c:pt idx="11">
                  <c:v>ግንቦት </c:v>
                </c:pt>
                <c:pt idx="12">
                  <c:v>ሰኔ </c:v>
                </c:pt>
              </c:strCache>
            </c:strRef>
          </c:cat>
          <c:val>
            <c:numRef>
              <c:f>'Cr sells18'!$AW$2:$BI$2</c:f>
              <c:numCache>
                <c:formatCode>_ * #,##0_ ;_ * \-#,##0_ ;_ * \-??_ ;_ @_ </c:formatCode>
                <c:ptCount val="13"/>
                <c:pt idx="0">
                  <c:v>490000</c:v>
                </c:pt>
                <c:pt idx="1">
                  <c:v>198750</c:v>
                </c:pt>
                <c:pt idx="2">
                  <c:v>832213</c:v>
                </c:pt>
                <c:pt idx="3">
                  <c:v>402880</c:v>
                </c:pt>
                <c:pt idx="4">
                  <c:v>1015248</c:v>
                </c:pt>
                <c:pt idx="5">
                  <c:v>1459110</c:v>
                </c:pt>
                <c:pt idx="6">
                  <c:v>1448875</c:v>
                </c:pt>
                <c:pt idx="7">
                  <c:v>2784410</c:v>
                </c:pt>
                <c:pt idx="8">
                  <c:v>1870800</c:v>
                </c:pt>
                <c:pt idx="9">
                  <c:v>237000</c:v>
                </c:pt>
                <c:pt idx="10">
                  <c:v>740450</c:v>
                </c:pt>
                <c:pt idx="11">
                  <c:v>1472380</c:v>
                </c:pt>
                <c:pt idx="12">
                  <c:v>1508975</c:v>
                </c:pt>
              </c:numCache>
            </c:numRef>
          </c:val>
          <c:extLst>
            <c:ext xmlns:c16="http://schemas.microsoft.com/office/drawing/2014/chart" uri="{C3380CC4-5D6E-409C-BE32-E72D297353CC}">
              <c16:uniqueId val="{00000003-FEB7-46B2-A58A-9607CE84B38F}"/>
            </c:ext>
          </c:extLst>
        </c:ser>
        <c:dLbls>
          <c:showLegendKey val="0"/>
          <c:showVal val="1"/>
          <c:showCatName val="0"/>
          <c:showSerName val="0"/>
          <c:showPercent val="0"/>
          <c:showBubbleSize val="0"/>
        </c:dLbls>
        <c:gapWidth val="219"/>
        <c:overlap val="-27"/>
        <c:axId val="1666102608"/>
        <c:axId val="1666087248"/>
      </c:barChart>
      <c:catAx>
        <c:axId val="1666102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crossAx val="1666087248"/>
        <c:crosses val="autoZero"/>
        <c:auto val="1"/>
        <c:lblAlgn val="ctr"/>
        <c:lblOffset val="100"/>
        <c:noMultiLvlLbl val="0"/>
      </c:catAx>
      <c:valAx>
        <c:axId val="1666087248"/>
        <c:scaling>
          <c:orientation val="minMax"/>
        </c:scaling>
        <c:delete val="1"/>
        <c:axPos val="l"/>
        <c:majorGridlines>
          <c:spPr>
            <a:ln w="9525" cap="flat" cmpd="sng" algn="ctr">
              <a:solidFill>
                <a:schemeClr val="tx1">
                  <a:lumMod val="15000"/>
                  <a:lumOff val="85000"/>
                </a:schemeClr>
              </a:solidFill>
              <a:round/>
            </a:ln>
            <a:effectLst/>
          </c:spPr>
        </c:majorGridlines>
        <c:numFmt formatCode="_ * #,##0_ ;_ * \-#,##0_ ;_ * \-??_ ;_ @_ " sourceLinked="1"/>
        <c:majorTickMark val="out"/>
        <c:minorTickMark val="none"/>
        <c:tickLblPos val="nextTo"/>
        <c:crossAx val="1666102608"/>
        <c:crosses val="autoZero"/>
        <c:crossBetween val="between"/>
      </c:valAx>
      <c:spPr>
        <a:noFill/>
        <a:ln>
          <a:noFill/>
        </a:ln>
        <a:effectLst/>
      </c:spPr>
    </c:plotArea>
    <c:plotVisOnly val="1"/>
    <c:dispBlanksAs val="gap"/>
    <c:showDLblsOverMax val="0"/>
    <c:extLst>
      <c:ext uri="{0b15fc19-7d7d-44ad-8c2d-2c3a37ce22c3}">
        <chartProps xmlns="https://web.wps.cn/et/2018/main" chartId="{89cb6437-2e9d-477b-a687-2cc8000be197}"/>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Outstanding Amount by Status</a:t>
            </a:r>
          </a:p>
        </c:rich>
      </c:tx>
      <c:layout>
        <c:manualLayout>
          <c:xMode val="edge"/>
          <c:yMode val="edge"/>
          <c:x val="0.31104425790834367"/>
          <c:y val="5.118808695358127E-2"/>
        </c:manualLayout>
      </c:layout>
      <c:overlay val="1"/>
    </c:title>
    <c:autoTitleDeleted val="0"/>
    <c:plotArea>
      <c:layout>
        <c:manualLayout>
          <c:layoutTarget val="inner"/>
          <c:xMode val="edge"/>
          <c:yMode val="edge"/>
          <c:x val="0"/>
          <c:y val="0"/>
          <c:w val="0.96068727756442351"/>
          <c:h val="0.90259782138448452"/>
        </c:manualLayout>
      </c:layout>
      <c:barChart>
        <c:barDir val="col"/>
        <c:grouping val="clustered"/>
        <c:varyColors val="1"/>
        <c:dLbls>
          <c:showLegendKey val="1"/>
          <c:showVal val="1"/>
          <c:showCatName val="1"/>
          <c:showSerName val="1"/>
          <c:showPercent val="1"/>
          <c:showBubbleSize val="1"/>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ETB</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Debtors</a:t>
            </a:r>
          </a:p>
        </c:rich>
      </c:tx>
      <c:overlay val="1"/>
    </c:title>
    <c:autoTitleDeleted val="0"/>
    <c:plotArea>
      <c:layout/>
      <c:barChart>
        <c:barDir val="bar"/>
        <c:grouping val="clustered"/>
        <c:varyColors val="1"/>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noThreeD="1"/>
</file>

<file path=xl/drawings/_rels/drawing1.xml.rels><?xml version="1.0" encoding="UTF-8" standalone="yes"?>
<Relationships xmlns="http://schemas.openxmlformats.org/package/2006/relationships"><Relationship Id="rId8" Type="http://schemas.openxmlformats.org/officeDocument/2006/relationships/hyperlink" Target="Datas/2018%20Target%20%20Plan%20xlsx.xlsx" TargetMode="External"/><Relationship Id="rId3" Type="http://schemas.openxmlformats.org/officeDocument/2006/relationships/hyperlink" Target="Datas/Finance/Expense%20Mgt%20petty&amp;%20Fuel%20%202018.xlsx" TargetMode="External"/><Relationship Id="rId7" Type="http://schemas.openxmlformats.org/officeDocument/2006/relationships/hyperlink" Target="Datas/Job%20Description%20%20SOP.docx" TargetMode="External"/><Relationship Id="rId2" Type="http://schemas.openxmlformats.org/officeDocument/2006/relationships/hyperlink" Target="Datas/Sells%20analysis.xlsx" TargetMode="External"/><Relationship Id="rId1" Type="http://schemas.openxmlformats.org/officeDocument/2006/relationships/hyperlink" Target="Report/Financial%20Report%201.xlsx" TargetMode="External"/><Relationship Id="rId6" Type="http://schemas.openxmlformats.org/officeDocument/2006/relationships/hyperlink" Target="Report/Tender%20Report.xlsx" TargetMode="External"/><Relationship Id="rId5" Type="http://schemas.openxmlformats.org/officeDocument/2006/relationships/hyperlink" Target="Datas/Sourcing%20data%20%20active.xlsx" TargetMode="External"/><Relationship Id="rId4" Type="http://schemas.openxmlformats.org/officeDocument/2006/relationships/hyperlink" Target="Datas/Imported%20report/All%20Financial%20Analysis.xlsx" TargetMode="External"/><Relationship Id="rId9" Type="http://schemas.openxmlformats.org/officeDocument/2006/relationships/hyperlink" Target="Datas/Financial%20SOP.docx"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hyperlink" Target="#'Cr se'!L121"/></Relationships>
</file>

<file path=xl/drawings/_rels/drawing8.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hyperlink" Target="#'Cr se'!L121"/><Relationship Id="rId1" Type="http://schemas.openxmlformats.org/officeDocument/2006/relationships/hyperlink" Target="#'Cr se'!A5"/></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ustomXml" Target="../ink/ink1.xml"/></Relationships>
</file>

<file path=xl/drawings/_rels/drawing10.xml.rels><?xml version="1.0" encoding="UTF-8" standalone="yes"?>
<Relationships xmlns="http://schemas.openxmlformats.org/package/2006/relationships"><Relationship Id="rId8" Type="http://schemas.openxmlformats.org/officeDocument/2006/relationships/hyperlink" Target="#'Cr se'!A1"/><Relationship Id="rId3" Type="http://schemas.openxmlformats.org/officeDocument/2006/relationships/hyperlink" Target="#'Cr se'!BK1"/><Relationship Id="rId7" Type="http://schemas.openxmlformats.org/officeDocument/2006/relationships/image" Target="../media/image1.png"/><Relationship Id="rId2" Type="http://schemas.openxmlformats.org/officeDocument/2006/relationships/hyperlink" Target="#'Cr se'!L121"/><Relationship Id="rId1" Type="http://schemas.openxmlformats.org/officeDocument/2006/relationships/hyperlink" Target="#'Cr se'!A5"/><Relationship Id="rId6" Type="http://schemas.openxmlformats.org/officeDocument/2006/relationships/chart" Target="../charts/chart13.xml"/><Relationship Id="rId5" Type="http://schemas.openxmlformats.org/officeDocument/2006/relationships/hyperlink" Target="#'C SM'!A1"/><Relationship Id="rId4" Type="http://schemas.openxmlformats.org/officeDocument/2006/relationships/hyperlink" Target="#CR!A1"/></Relationships>
</file>

<file path=xl/drawings/_rels/drawing11.xml.rels><?xml version="1.0" encoding="UTF-8" standalone="yes"?>
<Relationships xmlns="http://schemas.openxmlformats.org/package/2006/relationships"><Relationship Id="rId1" Type="http://schemas.openxmlformats.org/officeDocument/2006/relationships/hyperlink" Target="#Trans!A460"/></Relationships>
</file>

<file path=xl/drawings/_rels/drawing12.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28575</xdr:colOff>
      <xdr:row>1</xdr:row>
      <xdr:rowOff>57150</xdr:rowOff>
    </xdr:from>
    <xdr:to>
      <xdr:col>1</xdr:col>
      <xdr:colOff>2238375</xdr:colOff>
      <xdr:row>2</xdr:row>
      <xdr:rowOff>0</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542925" y="190500"/>
          <a:ext cx="2209800" cy="676275"/>
        </a:xfrm>
        <a:prstGeom prst="rect">
          <a:avLst/>
        </a:prstGeom>
        <a:solidFill>
          <a:srgbClr val="0070C0"/>
        </a:solidFill>
        <a:ln>
          <a:solidFill>
            <a:schemeClr val="tx1"/>
          </a:solidFill>
          <a:prstDash val="solid"/>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rgbClr val="FFFFFF"/>
        </a:lnRef>
        <a:fillRef idx="1">
          <a:schemeClr val="accent2"/>
        </a:fillRef>
        <a:effectRef idx="0">
          <a:srgbClr val="FFFFFF"/>
        </a:effectRef>
        <a:fontRef idx="minor">
          <a:schemeClr val="lt1"/>
        </a:fontRef>
      </xdr:style>
      <xdr:txBody>
        <a:bodyPr vertOverflow="clip" horzOverflow="clip" wrap="square" rtlCol="0" anchor="ctr"/>
        <a:lstStyle/>
        <a:p>
          <a:pPr algn="ctr"/>
          <a:r>
            <a:rPr lang="en-US" sz="1800" b="1">
              <a:solidFill>
                <a:schemeClr val="bg1"/>
              </a:solidFill>
            </a:rPr>
            <a:t>Cash Flow </a:t>
          </a:r>
        </a:p>
      </xdr:txBody>
    </xdr:sp>
    <xdr:clientData/>
  </xdr:twoCellAnchor>
  <xdr:twoCellAnchor>
    <xdr:from>
      <xdr:col>1</xdr:col>
      <xdr:colOff>28575</xdr:colOff>
      <xdr:row>3</xdr:row>
      <xdr:rowOff>0</xdr:rowOff>
    </xdr:from>
    <xdr:to>
      <xdr:col>1</xdr:col>
      <xdr:colOff>2286000</xdr:colOff>
      <xdr:row>4</xdr:row>
      <xdr:rowOff>0</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542925" y="1000125"/>
          <a:ext cx="2257425" cy="733425"/>
        </a:xfrm>
        <a:prstGeom prst="rect">
          <a:avLst/>
        </a:prstGeom>
        <a:solidFill>
          <a:srgbClr val="0070C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rgbClr val="FFFFFF"/>
        </a:lnRef>
        <a:fillRef idx="1">
          <a:schemeClr val="accent2"/>
        </a:fillRef>
        <a:effectRef idx="0">
          <a:srgbClr val="FFFFFF"/>
        </a:effectRef>
        <a:fontRef idx="minor">
          <a:schemeClr val="lt1"/>
        </a:fontRef>
      </xdr:style>
      <xdr:txBody>
        <a:bodyPr vertOverflow="clip" horzOverflow="clip" wrap="square" rtlCol="0" anchor="ctr"/>
        <a:lstStyle/>
        <a:p>
          <a:pPr algn="ctr"/>
          <a:r>
            <a:rPr lang="en-US" sz="1800" b="1">
              <a:solidFill>
                <a:schemeClr val="bg1"/>
              </a:solidFill>
            </a:rPr>
            <a:t>Expense Report</a:t>
          </a:r>
        </a:p>
        <a:p>
          <a:pPr algn="ctr"/>
          <a:endParaRPr lang="en-US" sz="1600">
            <a:solidFill>
              <a:sysClr val="windowText" lastClr="000000"/>
            </a:solidFill>
          </a:endParaRPr>
        </a:p>
      </xdr:txBody>
    </xdr:sp>
    <xdr:clientData/>
  </xdr:twoCellAnchor>
  <xdr:twoCellAnchor>
    <xdr:from>
      <xdr:col>1</xdr:col>
      <xdr:colOff>28574</xdr:colOff>
      <xdr:row>4</xdr:row>
      <xdr:rowOff>133349</xdr:rowOff>
    </xdr:from>
    <xdr:to>
      <xdr:col>1</xdr:col>
      <xdr:colOff>2247899</xdr:colOff>
      <xdr:row>5</xdr:row>
      <xdr:rowOff>733424</xdr:rowOff>
    </xdr:to>
    <xdr:sp macro="" textlink="">
      <xdr:nvSpPr>
        <xdr:cNvPr id="7" name="Rectangle 6">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542290" y="1866265"/>
          <a:ext cx="2219325" cy="733425"/>
        </a:xfrm>
        <a:prstGeom prst="rect">
          <a:avLst/>
        </a:prstGeom>
        <a:solidFill>
          <a:srgbClr val="0070C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rgbClr val="FFFFFF"/>
        </a:lnRef>
        <a:fillRef idx="1">
          <a:schemeClr val="accent2"/>
        </a:fillRef>
        <a:effectRef idx="0">
          <a:srgbClr val="FFFFFF"/>
        </a:effectRef>
        <a:fontRef idx="minor">
          <a:schemeClr val="lt1"/>
        </a:fontRef>
      </xdr:style>
      <xdr:txBody>
        <a:bodyPr vertOverflow="clip" horzOverflow="clip" wrap="square" rtlCol="0" anchor="ctr"/>
        <a:lstStyle/>
        <a:p>
          <a:pPr algn="ctr"/>
          <a:r>
            <a:rPr lang="en-US" sz="2400" b="1">
              <a:solidFill>
                <a:schemeClr val="bg1"/>
              </a:solidFill>
            </a:rPr>
            <a:t>Sells</a:t>
          </a:r>
        </a:p>
      </xdr:txBody>
    </xdr:sp>
    <xdr:clientData/>
  </xdr:twoCellAnchor>
  <xdr:twoCellAnchor>
    <xdr:from>
      <xdr:col>1</xdr:col>
      <xdr:colOff>28575</xdr:colOff>
      <xdr:row>7</xdr:row>
      <xdr:rowOff>38100</xdr:rowOff>
    </xdr:from>
    <xdr:to>
      <xdr:col>2</xdr:col>
      <xdr:colOff>0</xdr:colOff>
      <xdr:row>8</xdr:row>
      <xdr:rowOff>0</xdr:rowOff>
    </xdr:to>
    <xdr:sp macro="" textlink="">
      <xdr:nvSpPr>
        <xdr:cNvPr id="8" name="Rectangle 7">
          <a:hlinkClick xmlns:r="http://schemas.openxmlformats.org/officeDocument/2006/relationships" r:id="rId3"/>
          <a:extLst>
            <a:ext uri="{FF2B5EF4-FFF2-40B4-BE49-F238E27FC236}">
              <a16:creationId xmlns:a16="http://schemas.microsoft.com/office/drawing/2014/main" id="{00000000-0008-0000-0100-000008000000}"/>
            </a:ext>
          </a:extLst>
        </xdr:cNvPr>
        <xdr:cNvSpPr/>
      </xdr:nvSpPr>
      <xdr:spPr>
        <a:xfrm>
          <a:off x="542925" y="2771775"/>
          <a:ext cx="2266950" cy="695325"/>
        </a:xfrm>
        <a:prstGeom prst="rect">
          <a:avLst/>
        </a:prstGeom>
        <a:solidFill>
          <a:srgbClr val="0070C0"/>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rgbClr val="FFFFFF"/>
        </a:lnRef>
        <a:fillRef idx="1">
          <a:schemeClr val="accent2"/>
        </a:fillRef>
        <a:effectRef idx="0">
          <a:srgbClr val="FFFFFF"/>
        </a:effectRef>
        <a:fontRef idx="minor">
          <a:schemeClr val="lt1"/>
        </a:fontRef>
      </xdr:style>
      <xdr:txBody>
        <a:bodyPr vertOverflow="clip" horzOverflow="clip" wrap="square" rtlCol="0" anchor="ctr"/>
        <a:lstStyle/>
        <a:p>
          <a:pPr algn="ctr"/>
          <a:r>
            <a:rPr lang="en-US" sz="1800" b="1">
              <a:solidFill>
                <a:schemeClr val="bg1"/>
              </a:solidFill>
            </a:rPr>
            <a:t>Petty</a:t>
          </a:r>
          <a:r>
            <a:rPr lang="en-US" sz="1800" b="1" baseline="0">
              <a:solidFill>
                <a:schemeClr val="bg1"/>
              </a:solidFill>
            </a:rPr>
            <a:t> cash </a:t>
          </a:r>
          <a:endParaRPr lang="en-US" sz="1800" b="1">
            <a:solidFill>
              <a:schemeClr val="bg1"/>
            </a:solidFill>
          </a:endParaRPr>
        </a:p>
      </xdr:txBody>
    </xdr:sp>
    <xdr:clientData/>
  </xdr:twoCellAnchor>
  <xdr:twoCellAnchor>
    <xdr:from>
      <xdr:col>3</xdr:col>
      <xdr:colOff>66675</xdr:colOff>
      <xdr:row>1</xdr:row>
      <xdr:rowOff>66675</xdr:rowOff>
    </xdr:from>
    <xdr:to>
      <xdr:col>3</xdr:col>
      <xdr:colOff>2238374</xdr:colOff>
      <xdr:row>2</xdr:row>
      <xdr:rowOff>45721</xdr:rowOff>
    </xdr:to>
    <xdr:sp macro="" textlink="">
      <xdr:nvSpPr>
        <xdr:cNvPr id="9" name="Rectangle 8">
          <a:hlinkClick xmlns:r="http://schemas.openxmlformats.org/officeDocument/2006/relationships" r:id="rId4"/>
          <a:extLst>
            <a:ext uri="{FF2B5EF4-FFF2-40B4-BE49-F238E27FC236}">
              <a16:creationId xmlns:a16="http://schemas.microsoft.com/office/drawing/2014/main" id="{00000000-0008-0000-0100-000009000000}"/>
            </a:ext>
          </a:extLst>
        </xdr:cNvPr>
        <xdr:cNvSpPr/>
      </xdr:nvSpPr>
      <xdr:spPr>
        <a:xfrm>
          <a:off x="3390900" y="200025"/>
          <a:ext cx="2171065" cy="71247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800" b="1">
              <a:solidFill>
                <a:schemeClr val="bg1"/>
              </a:solidFill>
            </a:rPr>
            <a:t>Import Report </a:t>
          </a:r>
        </a:p>
      </xdr:txBody>
    </xdr:sp>
    <xdr:clientData/>
  </xdr:twoCellAnchor>
  <xdr:twoCellAnchor>
    <xdr:from>
      <xdr:col>3</xdr:col>
      <xdr:colOff>28575</xdr:colOff>
      <xdr:row>5</xdr:row>
      <xdr:rowOff>28575</xdr:rowOff>
    </xdr:from>
    <xdr:to>
      <xdr:col>4</xdr:col>
      <xdr:colOff>0</xdr:colOff>
      <xdr:row>5</xdr:row>
      <xdr:rowOff>733424</xdr:rowOff>
    </xdr:to>
    <xdr:sp macro="" textlink="">
      <xdr:nvSpPr>
        <xdr:cNvPr id="10" name="Rectangle 9">
          <a:extLst>
            <a:ext uri="{FF2B5EF4-FFF2-40B4-BE49-F238E27FC236}">
              <a16:creationId xmlns:a16="http://schemas.microsoft.com/office/drawing/2014/main" id="{00000000-0008-0000-0100-00000A000000}"/>
            </a:ext>
          </a:extLst>
        </xdr:cNvPr>
        <xdr:cNvSpPr/>
      </xdr:nvSpPr>
      <xdr:spPr>
        <a:xfrm>
          <a:off x="3352800" y="1895475"/>
          <a:ext cx="2266950" cy="70421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b"/>
        <a:lstStyle/>
        <a:p>
          <a:pPr marL="0" marR="0" lvl="0" indent="0" algn="ctr" defTabSz="914400" eaLnBrk="1" fontAlgn="auto" latinLnBrk="0" hangingPunct="1">
            <a:lnSpc>
              <a:spcPct val="100000"/>
            </a:lnSpc>
            <a:spcBef>
              <a:spcPts val="0"/>
            </a:spcBef>
            <a:spcAft>
              <a:spcPts val="0"/>
            </a:spcAft>
            <a:buClrTx/>
            <a:buSzTx/>
            <a:buFontTx/>
            <a:buNone/>
            <a:defRPr/>
          </a:pPr>
          <a:r>
            <a:rPr lang="en-US" sz="1800" b="1">
              <a:solidFill>
                <a:schemeClr val="lt1"/>
              </a:solidFill>
              <a:effectLst/>
              <a:latin typeface="+mn-lt"/>
              <a:ea typeface="+mn-ea"/>
              <a:cs typeface="+mn-cs"/>
            </a:rPr>
            <a:t>Import Report </a:t>
          </a:r>
          <a:endParaRPr lang="en-US" sz="1800" b="1">
            <a:effectLst/>
          </a:endParaRPr>
        </a:p>
        <a:p>
          <a:pPr algn="ctr"/>
          <a:endParaRPr lang="en-US" sz="1800" b="1">
            <a:solidFill>
              <a:sysClr val="windowText" lastClr="000000"/>
            </a:solidFill>
          </a:endParaRPr>
        </a:p>
      </xdr:txBody>
    </xdr:sp>
    <xdr:clientData/>
  </xdr:twoCellAnchor>
  <xdr:twoCellAnchor>
    <xdr:from>
      <xdr:col>3</xdr:col>
      <xdr:colOff>38100</xdr:colOff>
      <xdr:row>7</xdr:row>
      <xdr:rowOff>9525</xdr:rowOff>
    </xdr:from>
    <xdr:to>
      <xdr:col>3</xdr:col>
      <xdr:colOff>2238375</xdr:colOff>
      <xdr:row>8</xdr:row>
      <xdr:rowOff>0</xdr:rowOff>
    </xdr:to>
    <xdr:sp macro="" textlink="">
      <xdr:nvSpPr>
        <xdr:cNvPr id="11" name="Rectangle 10">
          <a:extLst>
            <a:ext uri="{FF2B5EF4-FFF2-40B4-BE49-F238E27FC236}">
              <a16:creationId xmlns:a16="http://schemas.microsoft.com/office/drawing/2014/main" id="{00000000-0008-0000-0100-00000B000000}"/>
            </a:ext>
          </a:extLst>
        </xdr:cNvPr>
        <xdr:cNvSpPr/>
      </xdr:nvSpPr>
      <xdr:spPr>
        <a:xfrm>
          <a:off x="3362325" y="2743200"/>
          <a:ext cx="2200275" cy="72390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1800" b="1">
              <a:solidFill>
                <a:schemeClr val="bg1"/>
              </a:solidFill>
            </a:rPr>
            <a:t>Import Plan</a:t>
          </a:r>
        </a:p>
      </xdr:txBody>
    </xdr:sp>
    <xdr:clientData/>
  </xdr:twoCellAnchor>
  <xdr:twoCellAnchor>
    <xdr:from>
      <xdr:col>3</xdr:col>
      <xdr:colOff>47623</xdr:colOff>
      <xdr:row>3</xdr:row>
      <xdr:rowOff>47625</xdr:rowOff>
    </xdr:from>
    <xdr:to>
      <xdr:col>3</xdr:col>
      <xdr:colOff>2257424</xdr:colOff>
      <xdr:row>3</xdr:row>
      <xdr:rowOff>750570</xdr:rowOff>
    </xdr:to>
    <xdr:sp macro="" textlink="">
      <xdr:nvSpPr>
        <xdr:cNvPr id="12" name="Rectangle 11">
          <a:hlinkClick xmlns:r="http://schemas.openxmlformats.org/officeDocument/2006/relationships" r:id="rId5"/>
          <a:extLst>
            <a:ext uri="{FF2B5EF4-FFF2-40B4-BE49-F238E27FC236}">
              <a16:creationId xmlns:a16="http://schemas.microsoft.com/office/drawing/2014/main" id="{00000000-0008-0000-0100-00000C000000}"/>
            </a:ext>
          </a:extLst>
        </xdr:cNvPr>
        <xdr:cNvSpPr/>
      </xdr:nvSpPr>
      <xdr:spPr>
        <a:xfrm>
          <a:off x="3371215" y="1047750"/>
          <a:ext cx="2209800" cy="6858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algn="ctr"/>
          <a:r>
            <a:rPr lang="en-US" sz="2000" b="1">
              <a:solidFill>
                <a:schemeClr val="bg1"/>
              </a:solidFill>
              <a:latin typeface="+mj-lt"/>
              <a:cs typeface="Times New Roman" panose="02020603050405020304" pitchFamily="18" charset="0"/>
            </a:rPr>
            <a:t>Sourcing</a:t>
          </a:r>
        </a:p>
        <a:p>
          <a:pPr algn="ctr"/>
          <a:endParaRPr lang="en-US" sz="1100">
            <a:solidFill>
              <a:sysClr val="windowText" lastClr="000000"/>
            </a:solidFill>
          </a:endParaRPr>
        </a:p>
      </xdr:txBody>
    </xdr:sp>
    <xdr:clientData/>
  </xdr:twoCellAnchor>
  <xdr:twoCellAnchor>
    <xdr:from>
      <xdr:col>5</xdr:col>
      <xdr:colOff>57151</xdr:colOff>
      <xdr:row>1</xdr:row>
      <xdr:rowOff>28575</xdr:rowOff>
    </xdr:from>
    <xdr:to>
      <xdr:col>5</xdr:col>
      <xdr:colOff>2286000</xdr:colOff>
      <xdr:row>2</xdr:row>
      <xdr:rowOff>1</xdr:rowOff>
    </xdr:to>
    <xdr:sp macro="" textlink="">
      <xdr:nvSpPr>
        <xdr:cNvPr id="13" name="Rectangle 12">
          <a:hlinkClick xmlns:r="http://schemas.openxmlformats.org/officeDocument/2006/relationships" r:id="rId6"/>
          <a:extLst>
            <a:ext uri="{FF2B5EF4-FFF2-40B4-BE49-F238E27FC236}">
              <a16:creationId xmlns:a16="http://schemas.microsoft.com/office/drawing/2014/main" id="{00000000-0008-0000-0100-00000D000000}"/>
            </a:ext>
          </a:extLst>
        </xdr:cNvPr>
        <xdr:cNvSpPr/>
      </xdr:nvSpPr>
      <xdr:spPr>
        <a:xfrm>
          <a:off x="6191250" y="161925"/>
          <a:ext cx="2228850" cy="70485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ctr"/>
        <a:lstStyle/>
        <a:p>
          <a:pPr algn="ctr"/>
          <a:r>
            <a:rPr lang="en-US" sz="1800" b="1">
              <a:solidFill>
                <a:schemeClr val="bg1"/>
              </a:solidFill>
            </a:rPr>
            <a:t>Tender Report</a:t>
          </a:r>
        </a:p>
      </xdr:txBody>
    </xdr:sp>
    <xdr:clientData/>
  </xdr:twoCellAnchor>
  <xdr:twoCellAnchor>
    <xdr:from>
      <xdr:col>5</xdr:col>
      <xdr:colOff>47626</xdr:colOff>
      <xdr:row>3</xdr:row>
      <xdr:rowOff>47625</xdr:rowOff>
    </xdr:from>
    <xdr:to>
      <xdr:col>5</xdr:col>
      <xdr:colOff>2266950</xdr:colOff>
      <xdr:row>4</xdr:row>
      <xdr:rowOff>0</xdr:rowOff>
    </xdr:to>
    <xdr:sp macro="" textlink="">
      <xdr:nvSpPr>
        <xdr:cNvPr id="14" name="Rectangle 13">
          <a:extLst>
            <a:ext uri="{FF2B5EF4-FFF2-40B4-BE49-F238E27FC236}">
              <a16:creationId xmlns:a16="http://schemas.microsoft.com/office/drawing/2014/main" id="{00000000-0008-0000-0100-00000E000000}"/>
            </a:ext>
          </a:extLst>
        </xdr:cNvPr>
        <xdr:cNvSpPr/>
      </xdr:nvSpPr>
      <xdr:spPr>
        <a:xfrm>
          <a:off x="6181725" y="1047750"/>
          <a:ext cx="2219325" cy="6858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rgbClr val="FFFFFF"/>
        </a:lnRef>
        <a:fillRef idx="1">
          <a:schemeClr val="accent2"/>
        </a:fillRef>
        <a:effectRef idx="0">
          <a:srgbClr val="FFFFFF"/>
        </a:effectRef>
        <a:fontRef idx="minor">
          <a:schemeClr val="lt1"/>
        </a:fontRef>
      </xdr:style>
      <xdr:txBody>
        <a:bodyPr vertOverflow="clip" horzOverflow="clip" wrap="square" rtlCol="0" anchor="b"/>
        <a:lstStyle/>
        <a:p>
          <a:pPr algn="ctr"/>
          <a:r>
            <a:rPr lang="en-US" sz="1800" b="1">
              <a:solidFill>
                <a:schemeClr val="bg1"/>
              </a:solidFill>
            </a:rPr>
            <a:t>Data</a:t>
          </a:r>
        </a:p>
        <a:p>
          <a:pPr algn="l"/>
          <a:endParaRPr lang="en-US" sz="1100">
            <a:solidFill>
              <a:sysClr val="windowText" lastClr="000000"/>
            </a:solidFill>
          </a:endParaRPr>
        </a:p>
      </xdr:txBody>
    </xdr:sp>
    <xdr:clientData/>
  </xdr:twoCellAnchor>
  <xdr:twoCellAnchor>
    <xdr:from>
      <xdr:col>5</xdr:col>
      <xdr:colOff>28576</xdr:colOff>
      <xdr:row>5</xdr:row>
      <xdr:rowOff>66675</xdr:rowOff>
    </xdr:from>
    <xdr:to>
      <xdr:col>6</xdr:col>
      <xdr:colOff>1045</xdr:colOff>
      <xdr:row>5</xdr:row>
      <xdr:rowOff>733424</xdr:rowOff>
    </xdr:to>
    <xdr:sp macro="" textlink="">
      <xdr:nvSpPr>
        <xdr:cNvPr id="15" name="Rectangle 14">
          <a:extLst>
            <a:ext uri="{FF2B5EF4-FFF2-40B4-BE49-F238E27FC236}">
              <a16:creationId xmlns:a16="http://schemas.microsoft.com/office/drawing/2014/main" id="{00000000-0008-0000-0100-00000F000000}"/>
            </a:ext>
          </a:extLst>
        </xdr:cNvPr>
        <xdr:cNvSpPr/>
      </xdr:nvSpPr>
      <xdr:spPr>
        <a:xfrm>
          <a:off x="6162675" y="1933575"/>
          <a:ext cx="2267585" cy="666115"/>
        </a:xfrm>
        <a:prstGeom prst="rect">
          <a:avLst/>
        </a:prstGeom>
      </xdr:spPr>
      <xdr:style>
        <a:lnRef idx="0">
          <a:srgbClr val="FFFFFF"/>
        </a:lnRef>
        <a:fillRef idx="1">
          <a:schemeClr val="accent2"/>
        </a:fillRef>
        <a:effectRef idx="0">
          <a:srgbClr val="FFFFFF"/>
        </a:effectRef>
        <a:fontRef idx="minor">
          <a:schemeClr val="lt1"/>
        </a:fontRef>
      </xdr:style>
      <xdr:txBody>
        <a:bodyPr vertOverflow="clip" horzOverflow="clip" wrap="square" rtlCol="0" anchor="t"/>
        <a:lstStyle/>
        <a:p>
          <a:pPr algn="l"/>
          <a:endParaRPr lang="en-US" sz="1100">
            <a:solidFill>
              <a:sysClr val="windowText" lastClr="000000"/>
            </a:solidFill>
          </a:endParaRPr>
        </a:p>
      </xdr:txBody>
    </xdr:sp>
    <xdr:clientData/>
  </xdr:twoCellAnchor>
  <xdr:twoCellAnchor>
    <xdr:from>
      <xdr:col>5</xdr:col>
      <xdr:colOff>38101</xdr:colOff>
      <xdr:row>7</xdr:row>
      <xdr:rowOff>0</xdr:rowOff>
    </xdr:from>
    <xdr:to>
      <xdr:col>6</xdr:col>
      <xdr:colOff>19050</xdr:colOff>
      <xdr:row>8</xdr:row>
      <xdr:rowOff>0</xdr:rowOff>
    </xdr:to>
    <xdr:sp macro="" textlink="">
      <xdr:nvSpPr>
        <xdr:cNvPr id="16" name="Rectangle 15">
          <a:extLst>
            <a:ext uri="{FF2B5EF4-FFF2-40B4-BE49-F238E27FC236}">
              <a16:creationId xmlns:a16="http://schemas.microsoft.com/office/drawing/2014/main" id="{00000000-0008-0000-0100-000010000000}"/>
            </a:ext>
          </a:extLst>
        </xdr:cNvPr>
        <xdr:cNvSpPr/>
      </xdr:nvSpPr>
      <xdr:spPr>
        <a:xfrm>
          <a:off x="6172200" y="2733675"/>
          <a:ext cx="2276475" cy="733425"/>
        </a:xfrm>
        <a:prstGeom prst="rect">
          <a:avLst/>
        </a:prstGeom>
      </xdr:spPr>
      <xdr:style>
        <a:lnRef idx="0">
          <a:srgbClr val="FFFFFF"/>
        </a:lnRef>
        <a:fillRef idx="1">
          <a:schemeClr val="accent2"/>
        </a:fillRef>
        <a:effectRef idx="0">
          <a:srgbClr val="FFFFFF"/>
        </a:effectRef>
        <a:fontRef idx="minor">
          <a:schemeClr val="lt1"/>
        </a:fontRef>
      </xdr:style>
      <xdr:txBody>
        <a:bodyPr vertOverflow="clip" horzOverflow="clip" wrap="square" rtlCol="0" anchor="ctr"/>
        <a:lstStyle/>
        <a:p>
          <a:pPr algn="ctr"/>
          <a:r>
            <a:rPr lang="en-US" sz="1800" b="1">
              <a:solidFill>
                <a:schemeClr val="bg1"/>
              </a:solidFill>
            </a:rPr>
            <a:t>Data </a:t>
          </a:r>
        </a:p>
      </xdr:txBody>
    </xdr:sp>
    <xdr:clientData/>
  </xdr:twoCellAnchor>
  <xdr:twoCellAnchor>
    <xdr:from>
      <xdr:col>7</xdr:col>
      <xdr:colOff>28576</xdr:colOff>
      <xdr:row>1</xdr:row>
      <xdr:rowOff>47626</xdr:rowOff>
    </xdr:from>
    <xdr:to>
      <xdr:col>7</xdr:col>
      <xdr:colOff>2266950</xdr:colOff>
      <xdr:row>2</xdr:row>
      <xdr:rowOff>1</xdr:rowOff>
    </xdr:to>
    <xdr:sp macro="" textlink="">
      <xdr:nvSpPr>
        <xdr:cNvPr id="17" name="Rectangle 16">
          <a:hlinkClick xmlns:r="http://schemas.openxmlformats.org/officeDocument/2006/relationships" r:id="rId7"/>
          <a:extLst>
            <a:ext uri="{FF2B5EF4-FFF2-40B4-BE49-F238E27FC236}">
              <a16:creationId xmlns:a16="http://schemas.microsoft.com/office/drawing/2014/main" id="{00000000-0008-0000-0100-000011000000}"/>
            </a:ext>
          </a:extLst>
        </xdr:cNvPr>
        <xdr:cNvSpPr/>
      </xdr:nvSpPr>
      <xdr:spPr>
        <a:xfrm>
          <a:off x="8972550" y="180975"/>
          <a:ext cx="2238375" cy="68580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rgbClr val="FFFFFF"/>
        </a:lnRef>
        <a:fillRef idx="1">
          <a:schemeClr val="accent2"/>
        </a:fillRef>
        <a:effectRef idx="0">
          <a:srgbClr val="FFFFFF"/>
        </a:effectRef>
        <a:fontRef idx="minor">
          <a:schemeClr val="lt1"/>
        </a:fontRef>
      </xdr:style>
      <xdr:txBody>
        <a:bodyPr vertOverflow="clip" horzOverflow="clip" wrap="square" rtlCol="0" anchor="b"/>
        <a:lstStyle/>
        <a:p>
          <a:pPr algn="ctr"/>
          <a:r>
            <a:rPr lang="en-US" sz="1800" b="1">
              <a:solidFill>
                <a:schemeClr val="bg1"/>
              </a:solidFill>
            </a:rPr>
            <a:t>Job Description </a:t>
          </a:r>
        </a:p>
        <a:p>
          <a:pPr algn="ctr"/>
          <a:endParaRPr lang="en-US" sz="1800" b="1">
            <a:solidFill>
              <a:schemeClr val="bg1"/>
            </a:solidFill>
          </a:endParaRPr>
        </a:p>
      </xdr:txBody>
    </xdr:sp>
    <xdr:clientData/>
  </xdr:twoCellAnchor>
  <xdr:twoCellAnchor>
    <xdr:from>
      <xdr:col>7</xdr:col>
      <xdr:colOff>28575</xdr:colOff>
      <xdr:row>3</xdr:row>
      <xdr:rowOff>0</xdr:rowOff>
    </xdr:from>
    <xdr:to>
      <xdr:col>7</xdr:col>
      <xdr:colOff>2276475</xdr:colOff>
      <xdr:row>4</xdr:row>
      <xdr:rowOff>0</xdr:rowOff>
    </xdr:to>
    <xdr:sp macro="" textlink="">
      <xdr:nvSpPr>
        <xdr:cNvPr id="18" name="Rectangle 17">
          <a:hlinkClick xmlns:r="http://schemas.openxmlformats.org/officeDocument/2006/relationships" r:id="rId8"/>
          <a:extLst>
            <a:ext uri="{FF2B5EF4-FFF2-40B4-BE49-F238E27FC236}">
              <a16:creationId xmlns:a16="http://schemas.microsoft.com/office/drawing/2014/main" id="{00000000-0008-0000-0100-000012000000}"/>
            </a:ext>
          </a:extLst>
        </xdr:cNvPr>
        <xdr:cNvSpPr/>
      </xdr:nvSpPr>
      <xdr:spPr>
        <a:xfrm>
          <a:off x="8972550" y="1000125"/>
          <a:ext cx="2247900" cy="733425"/>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rgbClr val="FFFFFF"/>
        </a:lnRef>
        <a:fillRef idx="1">
          <a:schemeClr val="accent2"/>
        </a:fillRef>
        <a:effectRef idx="0">
          <a:srgbClr val="FFFFFF"/>
        </a:effectRef>
        <a:fontRef idx="minor">
          <a:schemeClr val="lt1"/>
        </a:fontRef>
      </xdr:style>
      <xdr:txBody>
        <a:bodyPr vertOverflow="clip" horzOverflow="clip" wrap="square" rtlCol="0" anchor="ctr"/>
        <a:lstStyle/>
        <a:p>
          <a:pPr algn="ctr"/>
          <a:r>
            <a:rPr lang="en-US" sz="2000" b="1">
              <a:solidFill>
                <a:schemeClr val="bg1"/>
              </a:solidFill>
            </a:rPr>
            <a:t>Target</a:t>
          </a:r>
          <a:r>
            <a:rPr lang="en-US" sz="2000" b="1" baseline="0">
              <a:solidFill>
                <a:schemeClr val="bg1"/>
              </a:solidFill>
            </a:rPr>
            <a:t> Plan</a:t>
          </a:r>
          <a:endParaRPr lang="en-US" sz="2000" b="1">
            <a:solidFill>
              <a:schemeClr val="bg1"/>
            </a:solidFill>
          </a:endParaRPr>
        </a:p>
      </xdr:txBody>
    </xdr:sp>
    <xdr:clientData/>
  </xdr:twoCellAnchor>
  <xdr:twoCellAnchor>
    <xdr:from>
      <xdr:col>7</xdr:col>
      <xdr:colOff>19050</xdr:colOff>
      <xdr:row>5</xdr:row>
      <xdr:rowOff>9524</xdr:rowOff>
    </xdr:from>
    <xdr:to>
      <xdr:col>7</xdr:col>
      <xdr:colOff>2266950</xdr:colOff>
      <xdr:row>6</xdr:row>
      <xdr:rowOff>0</xdr:rowOff>
    </xdr:to>
    <xdr:sp macro="" textlink="">
      <xdr:nvSpPr>
        <xdr:cNvPr id="19" name="Rectangle 18">
          <a:hlinkClick xmlns:r="http://schemas.openxmlformats.org/officeDocument/2006/relationships" r:id="rId9"/>
          <a:extLst>
            <a:ext uri="{FF2B5EF4-FFF2-40B4-BE49-F238E27FC236}">
              <a16:creationId xmlns:a16="http://schemas.microsoft.com/office/drawing/2014/main" id="{00000000-0008-0000-0100-000013000000}"/>
            </a:ext>
          </a:extLst>
        </xdr:cNvPr>
        <xdr:cNvSpPr/>
      </xdr:nvSpPr>
      <xdr:spPr>
        <a:xfrm>
          <a:off x="8963025" y="1875790"/>
          <a:ext cx="2247900" cy="724535"/>
        </a:xfrm>
        <a:prstGeom prst="rect">
          <a:avLst/>
        </a:prstGeom>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rgbClr val="FFFFFF"/>
        </a:lnRef>
        <a:fillRef idx="1">
          <a:schemeClr val="accent2"/>
        </a:fillRef>
        <a:effectRef idx="0">
          <a:srgbClr val="FFFFFF"/>
        </a:effectRef>
        <a:fontRef idx="minor">
          <a:schemeClr val="lt1"/>
        </a:fontRef>
      </xdr:style>
      <xdr:txBody>
        <a:bodyPr vertOverflow="clip" horzOverflow="clip" wrap="square" rtlCol="0" anchor="ctr"/>
        <a:lstStyle/>
        <a:p>
          <a:pPr algn="ctr"/>
          <a:r>
            <a:rPr lang="en-US" sz="1800" b="1">
              <a:solidFill>
                <a:schemeClr val="bg1"/>
              </a:solidFill>
            </a:rPr>
            <a:t>Financial </a:t>
          </a:r>
          <a:r>
            <a:rPr lang="en-US" sz="1800" b="1" baseline="0">
              <a:solidFill>
                <a:schemeClr val="bg1"/>
              </a:solidFill>
            </a:rPr>
            <a:t> SOP</a:t>
          </a:r>
          <a:endParaRPr lang="en-US" sz="1800" b="1">
            <a:solidFill>
              <a:schemeClr val="bg1"/>
            </a:solidFill>
          </a:endParaRPr>
        </a:p>
      </xdr:txBody>
    </xdr:sp>
    <xdr:clientData/>
  </xdr:twoCellAnchor>
  <xdr:twoCellAnchor>
    <xdr:from>
      <xdr:col>7</xdr:col>
      <xdr:colOff>47626</xdr:colOff>
      <xdr:row>7</xdr:row>
      <xdr:rowOff>47625</xdr:rowOff>
    </xdr:from>
    <xdr:to>
      <xdr:col>8</xdr:col>
      <xdr:colOff>0</xdr:colOff>
      <xdr:row>7</xdr:row>
      <xdr:rowOff>933450</xdr:rowOff>
    </xdr:to>
    <xdr:sp macro="" textlink="">
      <xdr:nvSpPr>
        <xdr:cNvPr id="20" name="Rectangle 19">
          <a:extLst>
            <a:ext uri="{FF2B5EF4-FFF2-40B4-BE49-F238E27FC236}">
              <a16:creationId xmlns:a16="http://schemas.microsoft.com/office/drawing/2014/main" id="{00000000-0008-0000-0100-000014000000}"/>
            </a:ext>
          </a:extLst>
        </xdr:cNvPr>
        <xdr:cNvSpPr/>
      </xdr:nvSpPr>
      <xdr:spPr>
        <a:xfrm>
          <a:off x="8991600" y="2781300"/>
          <a:ext cx="2247900" cy="685800"/>
        </a:xfrm>
        <a:prstGeom prst="rect">
          <a:avLst/>
        </a:prstGeom>
      </xdr:spPr>
      <xdr:style>
        <a:lnRef idx="0">
          <a:srgbClr val="FFFFFF"/>
        </a:lnRef>
        <a:fillRef idx="1">
          <a:schemeClr val="accent2"/>
        </a:fillRef>
        <a:effectRef idx="0">
          <a:srgbClr val="FFFFFF"/>
        </a:effectRef>
        <a:fontRef idx="minor">
          <a:schemeClr val="lt1"/>
        </a:fontRef>
      </xdr:style>
      <xdr:txBody>
        <a:bodyPr vertOverflow="clip" horzOverflow="clip" wrap="square" rtlCol="0" anchor="ctr"/>
        <a:lstStyle/>
        <a:p>
          <a:pPr algn="ctr"/>
          <a:r>
            <a:rPr lang="en-US" sz="1800" b="1">
              <a:solidFill>
                <a:schemeClr val="bg1"/>
              </a:solidFill>
            </a:rPr>
            <a:t>Operatinal Plan</a:t>
          </a:r>
          <a:r>
            <a:rPr lang="en-US" sz="1800" b="1" baseline="0">
              <a:solidFill>
                <a:schemeClr val="bg1"/>
              </a:solidFill>
            </a:rPr>
            <a:t> </a:t>
          </a:r>
          <a:endParaRPr lang="en-US" sz="1800" b="1">
            <a:solidFill>
              <a:schemeClr val="bg1"/>
            </a:solidFill>
          </a:endParaRPr>
        </a:p>
      </xdr:txBody>
    </xdr:sp>
    <xdr:clientData/>
  </xdr:twoCellAnchor>
  <xdr:twoCellAnchor>
    <xdr:from>
      <xdr:col>1</xdr:col>
      <xdr:colOff>38100</xdr:colOff>
      <xdr:row>9</xdr:row>
      <xdr:rowOff>57150</xdr:rowOff>
    </xdr:from>
    <xdr:to>
      <xdr:col>1</xdr:col>
      <xdr:colOff>2286000</xdr:colOff>
      <xdr:row>10</xdr:row>
      <xdr:rowOff>0</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552450" y="3657600"/>
          <a:ext cx="2247900" cy="676275"/>
        </a:xfrm>
        <a:prstGeom prst="rect">
          <a:avLst/>
        </a:prstGeom>
        <a:solidFill>
          <a:srgbClr val="0070C0"/>
        </a:solidFill>
      </xdr:spPr>
      <xdr:style>
        <a:lnRef idx="0">
          <a:srgbClr val="FFFFFF"/>
        </a:lnRef>
        <a:fillRef idx="1">
          <a:schemeClr val="accent2"/>
        </a:fillRef>
        <a:effectRef idx="0">
          <a:srgbClr val="FFFFFF"/>
        </a:effectRef>
        <a:fontRef idx="minor">
          <a:schemeClr val="lt1"/>
        </a:fontRef>
      </xdr:style>
      <xdr:txBody>
        <a:bodyPr vertOverflow="clip" horzOverflow="clip" wrap="square" rtlCol="0" anchor="ctr"/>
        <a:lstStyle/>
        <a:p>
          <a:pPr algn="ctr"/>
          <a:r>
            <a:rPr lang="en-US" sz="1800" b="1">
              <a:solidFill>
                <a:schemeClr val="bg1"/>
              </a:solidFill>
            </a:rPr>
            <a:t>Fiancial Report</a:t>
          </a:r>
        </a:p>
        <a:p>
          <a:pPr algn="ctr"/>
          <a:endParaRPr lang="en-US" sz="16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171450</xdr:colOff>
      <xdr:row>6</xdr:row>
      <xdr:rowOff>95250</xdr:rowOff>
    </xdr:from>
    <xdr:ext cx="7334250" cy="3737250"/>
    <xdr:graphicFrame macro="">
      <xdr:nvGraphicFramePr>
        <xdr:cNvPr id="10" name="Chart 9">
          <a:extLst>
            <a:ext uri="{FF2B5EF4-FFF2-40B4-BE49-F238E27FC236}">
              <a16:creationId xmlns:a16="http://schemas.microsoft.com/office/drawing/2014/main" id="{78978A79-36BE-45B9-83BF-D964E24D0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27</xdr:row>
      <xdr:rowOff>0</xdr:rowOff>
    </xdr:from>
    <xdr:ext cx="5760000" cy="2880000"/>
    <xdr:graphicFrame macro="">
      <xdr:nvGraphicFramePr>
        <xdr:cNvPr id="11" name="Chart 10">
          <a:extLst>
            <a:ext uri="{FF2B5EF4-FFF2-40B4-BE49-F238E27FC236}">
              <a16:creationId xmlns:a16="http://schemas.microsoft.com/office/drawing/2014/main" id="{793C595F-0A68-4FA5-8A41-19313E834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xdr:from>
      <xdr:col>2</xdr:col>
      <xdr:colOff>257175</xdr:colOff>
      <xdr:row>0</xdr:row>
      <xdr:rowOff>104774</xdr:rowOff>
    </xdr:from>
    <xdr:to>
      <xdr:col>12</xdr:col>
      <xdr:colOff>400050</xdr:colOff>
      <xdr:row>12</xdr:row>
      <xdr:rowOff>123825</xdr:rowOff>
    </xdr:to>
    <xdr:graphicFrame macro="">
      <xdr:nvGraphicFramePr>
        <xdr:cNvPr id="2" name="Chart 1">
          <a:extLst>
            <a:ext uri="{FF2B5EF4-FFF2-40B4-BE49-F238E27FC236}">
              <a16:creationId xmlns:a16="http://schemas.microsoft.com/office/drawing/2014/main" id="{4D1C53BB-2BE9-ED32-300C-E4D8E5CD0E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476249</xdr:colOff>
      <xdr:row>33</xdr:row>
      <xdr:rowOff>180975</xdr:rowOff>
    </xdr:from>
    <xdr:to>
      <xdr:col>11</xdr:col>
      <xdr:colOff>9525</xdr:colOff>
      <xdr:row>49</xdr:row>
      <xdr:rowOff>190500</xdr:rowOff>
    </xdr:to>
    <xdr:graphicFrame macro="">
      <xdr:nvGraphicFramePr>
        <xdr:cNvPr id="3" name="Chart 2">
          <a:extLst>
            <a:ext uri="{FF2B5EF4-FFF2-40B4-BE49-F238E27FC236}">
              <a16:creationId xmlns:a16="http://schemas.microsoft.com/office/drawing/2014/main" id="{250F93AD-D814-74D4-4B9E-33BB21014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104774</xdr:colOff>
      <xdr:row>63</xdr:row>
      <xdr:rowOff>152401</xdr:rowOff>
    </xdr:from>
    <xdr:to>
      <xdr:col>22</xdr:col>
      <xdr:colOff>266699</xdr:colOff>
      <xdr:row>80</xdr:row>
      <xdr:rowOff>104776</xdr:rowOff>
    </xdr:to>
    <xdr:graphicFrame macro="">
      <xdr:nvGraphicFramePr>
        <xdr:cNvPr id="4" name="Chart 3">
          <a:extLst>
            <a:ext uri="{FF2B5EF4-FFF2-40B4-BE49-F238E27FC236}">
              <a16:creationId xmlns:a16="http://schemas.microsoft.com/office/drawing/2014/main" id="{F2F549C5-7ABD-CBD8-F1C4-8559B510B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485774</xdr:colOff>
      <xdr:row>0</xdr:row>
      <xdr:rowOff>190501</xdr:rowOff>
    </xdr:from>
    <xdr:to>
      <xdr:col>24</xdr:col>
      <xdr:colOff>533399</xdr:colOff>
      <xdr:row>10</xdr:row>
      <xdr:rowOff>38101</xdr:rowOff>
    </xdr:to>
    <xdr:graphicFrame macro="">
      <xdr:nvGraphicFramePr>
        <xdr:cNvPr id="5" name="Chart 4">
          <a:extLst>
            <a:ext uri="{FF2B5EF4-FFF2-40B4-BE49-F238E27FC236}">
              <a16:creationId xmlns:a16="http://schemas.microsoft.com/office/drawing/2014/main" id="{39524192-D43F-0D25-DF56-22B1AAB69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152400</xdr:colOff>
      <xdr:row>31</xdr:row>
      <xdr:rowOff>23811</xdr:rowOff>
    </xdr:from>
    <xdr:to>
      <xdr:col>13</xdr:col>
      <xdr:colOff>342900</xdr:colOff>
      <xdr:row>57</xdr:row>
      <xdr:rowOff>28574</xdr:rowOff>
    </xdr:to>
    <xdr:graphicFrame macro="">
      <xdr:nvGraphicFramePr>
        <xdr:cNvPr id="6" name="Chart 5">
          <a:extLst>
            <a:ext uri="{FF2B5EF4-FFF2-40B4-BE49-F238E27FC236}">
              <a16:creationId xmlns:a16="http://schemas.microsoft.com/office/drawing/2014/main" id="{A3FC6D81-6B58-B0E4-4274-1B47BE668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266700</xdr:colOff>
      <xdr:row>33</xdr:row>
      <xdr:rowOff>38100</xdr:rowOff>
    </xdr:from>
    <xdr:to>
      <xdr:col>25</xdr:col>
      <xdr:colOff>546737</xdr:colOff>
      <xdr:row>45</xdr:row>
      <xdr:rowOff>161925</xdr:rowOff>
    </xdr:to>
    <mc:AlternateContent xmlns:mc="http://schemas.openxmlformats.org/markup-compatibility/2006" xmlns:a14="http://schemas.microsoft.com/office/drawing/2010/main">
      <mc:Choice Requires="a14">
        <xdr:graphicFrame macro="">
          <xdr:nvGraphicFramePr>
            <xdr:cNvPr id="7" name="Buyer ">
              <a:extLst>
                <a:ext uri="{FF2B5EF4-FFF2-40B4-BE49-F238E27FC236}">
                  <a16:creationId xmlns:a16="http://schemas.microsoft.com/office/drawing/2014/main" id="{A4D913B9-B0DD-6FF5-B5CE-2F4155AB67EA}"/>
                </a:ext>
              </a:extLst>
            </xdr:cNvPr>
            <xdr:cNvGraphicFramePr/>
          </xdr:nvGraphicFramePr>
          <xdr:xfrm>
            <a:off x="0" y="0"/>
            <a:ext cx="0" cy="0"/>
          </xdr:xfrm>
          <a:graphic>
            <a:graphicData uri="http://schemas.microsoft.com/office/drawing/2010/slicer">
              <sle:slicer xmlns:sle="http://schemas.microsoft.com/office/drawing/2010/slicer" name="Buyer "/>
            </a:graphicData>
          </a:graphic>
        </xdr:graphicFrame>
      </mc:Choice>
      <mc:Fallback xmlns="">
        <xdr:sp macro="" textlink="">
          <xdr:nvSpPr>
            <xdr:cNvPr id="0" name=""/>
            <xdr:cNvSpPr>
              <a:spLocks noTextEdit="1"/>
            </xdr:cNvSpPr>
          </xdr:nvSpPr>
          <xdr:spPr>
            <a:xfrm>
              <a:off x="7810500" y="6638925"/>
              <a:ext cx="9424037"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581025</xdr:colOff>
      <xdr:row>12</xdr:row>
      <xdr:rowOff>28576</xdr:rowOff>
    </xdr:from>
    <xdr:to>
      <xdr:col>20</xdr:col>
      <xdr:colOff>219075</xdr:colOff>
      <xdr:row>17</xdr:row>
      <xdr:rowOff>76201</xdr:rowOff>
    </xdr:to>
    <mc:AlternateContent xmlns:mc="http://schemas.openxmlformats.org/markup-compatibility/2006" xmlns:a14="http://schemas.microsoft.com/office/drawing/2010/main">
      <mc:Choice Requires="a14">
        <xdr:graphicFrame macro="">
          <xdr:nvGraphicFramePr>
            <xdr:cNvPr id="8" name="C Status">
              <a:extLst>
                <a:ext uri="{FF2B5EF4-FFF2-40B4-BE49-F238E27FC236}">
                  <a16:creationId xmlns:a16="http://schemas.microsoft.com/office/drawing/2014/main" id="{591E376E-752A-1C63-5F8C-E51B484BA8A2}"/>
                </a:ext>
              </a:extLst>
            </xdr:cNvPr>
            <xdr:cNvGraphicFramePr/>
          </xdr:nvGraphicFramePr>
          <xdr:xfrm>
            <a:off x="0" y="0"/>
            <a:ext cx="0" cy="0"/>
          </xdr:xfrm>
          <a:graphic>
            <a:graphicData uri="http://schemas.microsoft.com/office/drawing/2010/slicer">
              <sle:slicer xmlns:sle="http://schemas.microsoft.com/office/drawing/2010/slicer" name="C Status"/>
            </a:graphicData>
          </a:graphic>
        </xdr:graphicFrame>
      </mc:Choice>
      <mc:Fallback xmlns="">
        <xdr:sp macro="" textlink="">
          <xdr:nvSpPr>
            <xdr:cNvPr id="0" name=""/>
            <xdr:cNvSpPr>
              <a:spLocks noTextEdit="1"/>
            </xdr:cNvSpPr>
          </xdr:nvSpPr>
          <xdr:spPr>
            <a:xfrm>
              <a:off x="8124825" y="2428876"/>
              <a:ext cx="573405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342900</xdr:colOff>
      <xdr:row>15</xdr:row>
      <xdr:rowOff>95250</xdr:rowOff>
    </xdr:from>
    <xdr:to>
      <xdr:col>17</xdr:col>
      <xdr:colOff>449036</xdr:colOff>
      <xdr:row>37</xdr:row>
      <xdr:rowOff>9525</xdr:rowOff>
    </xdr:to>
    <xdr:graphicFrame macro="">
      <xdr:nvGraphicFramePr>
        <xdr:cNvPr id="7" name="Chart 6">
          <a:extLst>
            <a:ext uri="{FF2B5EF4-FFF2-40B4-BE49-F238E27FC236}">
              <a16:creationId xmlns:a16="http://schemas.microsoft.com/office/drawing/2014/main" id="{AE017D23-BE45-4D75-8122-2CB6D3756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493936</xdr:colOff>
      <xdr:row>15</xdr:row>
      <xdr:rowOff>154144</xdr:rowOff>
    </xdr:from>
    <xdr:to>
      <xdr:col>40</xdr:col>
      <xdr:colOff>231322</xdr:colOff>
      <xdr:row>37</xdr:row>
      <xdr:rowOff>25678</xdr:rowOff>
    </xdr:to>
    <xdr:graphicFrame macro="">
      <xdr:nvGraphicFramePr>
        <xdr:cNvPr id="8" name="Chart 7">
          <a:extLst>
            <a:ext uri="{FF2B5EF4-FFF2-40B4-BE49-F238E27FC236}">
              <a16:creationId xmlns:a16="http://schemas.microsoft.com/office/drawing/2014/main" id="{3E8BF432-FA29-4469-AF23-45D330920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37</xdr:row>
      <xdr:rowOff>142875</xdr:rowOff>
    </xdr:from>
    <xdr:to>
      <xdr:col>17</xdr:col>
      <xdr:colOff>326572</xdr:colOff>
      <xdr:row>83</xdr:row>
      <xdr:rowOff>54429</xdr:rowOff>
    </xdr:to>
    <xdr:graphicFrame macro="">
      <xdr:nvGraphicFramePr>
        <xdr:cNvPr id="10" name="Chart 9">
          <a:extLst>
            <a:ext uri="{FF2B5EF4-FFF2-40B4-BE49-F238E27FC236}">
              <a16:creationId xmlns:a16="http://schemas.microsoft.com/office/drawing/2014/main" id="{6F3EB434-6C82-4576-9D9F-69CC25AD3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459920</xdr:colOff>
      <xdr:row>38</xdr:row>
      <xdr:rowOff>55789</xdr:rowOff>
    </xdr:from>
    <xdr:to>
      <xdr:col>40</xdr:col>
      <xdr:colOff>312964</xdr:colOff>
      <xdr:row>83</xdr:row>
      <xdr:rowOff>176892</xdr:rowOff>
    </xdr:to>
    <xdr:graphicFrame macro="">
      <xdr:nvGraphicFramePr>
        <xdr:cNvPr id="11" name="Chart 10">
          <a:extLst>
            <a:ext uri="{FF2B5EF4-FFF2-40B4-BE49-F238E27FC236}">
              <a16:creationId xmlns:a16="http://schemas.microsoft.com/office/drawing/2014/main" id="{24ADD952-2DB7-41BF-B1B5-9387AE927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123825</xdr:rowOff>
    </xdr:from>
    <xdr:to>
      <xdr:col>16</xdr:col>
      <xdr:colOff>317499</xdr:colOff>
      <xdr:row>12</xdr:row>
      <xdr:rowOff>0</xdr:rowOff>
    </xdr:to>
    <mc:AlternateContent xmlns:mc="http://schemas.openxmlformats.org/markup-compatibility/2006" xmlns:a14="http://schemas.microsoft.com/office/drawing/2010/main">
      <mc:Choice Requires="a14">
        <xdr:graphicFrame macro="">
          <xdr:nvGraphicFramePr>
            <xdr:cNvPr id="13" name="Buyer  1">
              <a:extLst>
                <a:ext uri="{FF2B5EF4-FFF2-40B4-BE49-F238E27FC236}">
                  <a16:creationId xmlns:a16="http://schemas.microsoft.com/office/drawing/2014/main" id="{937FE1A2-2E71-4466-ACBE-B38B067FE3CE}"/>
                </a:ext>
              </a:extLst>
            </xdr:cNvPr>
            <xdr:cNvGraphicFramePr/>
          </xdr:nvGraphicFramePr>
          <xdr:xfrm>
            <a:off x="0" y="0"/>
            <a:ext cx="0" cy="0"/>
          </xdr:xfrm>
          <a:graphic>
            <a:graphicData uri="http://schemas.microsoft.com/office/drawing/2010/slicer">
              <sle:slicer xmlns:sle="http://schemas.microsoft.com/office/drawing/2010/slicer" name="Buyer  1"/>
            </a:graphicData>
          </a:graphic>
        </xdr:graphicFrame>
      </mc:Choice>
      <mc:Fallback xmlns="">
        <xdr:sp macro="" textlink="">
          <xdr:nvSpPr>
            <xdr:cNvPr id="0" name=""/>
            <xdr:cNvSpPr>
              <a:spLocks noTextEdit="1"/>
            </xdr:cNvSpPr>
          </xdr:nvSpPr>
          <xdr:spPr>
            <a:xfrm>
              <a:off x="0" y="1266825"/>
              <a:ext cx="10114642"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576140</xdr:colOff>
      <xdr:row>3</xdr:row>
      <xdr:rowOff>68036</xdr:rowOff>
    </xdr:from>
    <xdr:to>
      <xdr:col>36</xdr:col>
      <xdr:colOff>122465</xdr:colOff>
      <xdr:row>14</xdr:row>
      <xdr:rowOff>40821</xdr:rowOff>
    </xdr:to>
    <mc:AlternateContent xmlns:mc="http://schemas.openxmlformats.org/markup-compatibility/2006" xmlns:a14="http://schemas.microsoft.com/office/drawing/2010/main">
      <mc:Choice Requires="a14">
        <xdr:graphicFrame macro="">
          <xdr:nvGraphicFramePr>
            <xdr:cNvPr id="14" name="C Status 1">
              <a:extLst>
                <a:ext uri="{FF2B5EF4-FFF2-40B4-BE49-F238E27FC236}">
                  <a16:creationId xmlns:a16="http://schemas.microsoft.com/office/drawing/2014/main" id="{9DA5C570-A401-402C-9C2A-0EE37CF9A001}"/>
                </a:ext>
              </a:extLst>
            </xdr:cNvPr>
            <xdr:cNvGraphicFramePr/>
          </xdr:nvGraphicFramePr>
          <xdr:xfrm>
            <a:off x="0" y="0"/>
            <a:ext cx="0" cy="0"/>
          </xdr:xfrm>
          <a:graphic>
            <a:graphicData uri="http://schemas.microsoft.com/office/drawing/2010/slicer">
              <sle:slicer xmlns:sle="http://schemas.microsoft.com/office/drawing/2010/slicer" name="C Status 1"/>
            </a:graphicData>
          </a:graphic>
        </xdr:graphicFrame>
      </mc:Choice>
      <mc:Fallback xmlns="">
        <xdr:sp macro="" textlink="">
          <xdr:nvSpPr>
            <xdr:cNvPr id="0" name=""/>
            <xdr:cNvSpPr>
              <a:spLocks noTextEdit="1"/>
            </xdr:cNvSpPr>
          </xdr:nvSpPr>
          <xdr:spPr>
            <a:xfrm>
              <a:off x="10985604" y="830036"/>
              <a:ext cx="11180432" cy="2068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600075</xdr:colOff>
      <xdr:row>0</xdr:row>
      <xdr:rowOff>123825</xdr:rowOff>
    </xdr:from>
    <xdr:to>
      <xdr:col>4</xdr:col>
      <xdr:colOff>600075</xdr:colOff>
      <xdr:row>4</xdr:row>
      <xdr:rowOff>57150</xdr:rowOff>
    </xdr:to>
    <xdr:sp macro="" textlink="">
      <xdr:nvSpPr>
        <xdr:cNvPr id="15" name="Rectangle: Rounded Corners 14">
          <a:extLst>
            <a:ext uri="{FF2B5EF4-FFF2-40B4-BE49-F238E27FC236}">
              <a16:creationId xmlns:a16="http://schemas.microsoft.com/office/drawing/2014/main" id="{DEDEA3DF-B539-B03A-7769-F54D1FE359C9}"/>
            </a:ext>
          </a:extLst>
        </xdr:cNvPr>
        <xdr:cNvSpPr/>
      </xdr:nvSpPr>
      <xdr:spPr>
        <a:xfrm>
          <a:off x="600075" y="123825"/>
          <a:ext cx="2438400" cy="695325"/>
        </a:xfrm>
        <a:prstGeom prst="roundRect">
          <a:avLst/>
        </a:prstGeom>
        <a:solidFill>
          <a:schemeClr val="bg1"/>
        </a:solidFill>
        <a:effectLst>
          <a:outerShdw blurRad="50800" dist="38100" dir="8100000" algn="tr" rotWithShape="0">
            <a:prstClr val="black">
              <a:alpha val="40000"/>
            </a:prstClr>
          </a:outerShdw>
        </a:effectLst>
      </xdr:spPr>
      <xdr:style>
        <a:lnRef idx="0">
          <a:srgbClr val="FFFFFF"/>
        </a:lnRef>
        <a:fillRef idx="1">
          <a:schemeClr val="accent2"/>
        </a:fillRef>
        <a:effectRef idx="0">
          <a:srgbClr val="FFFFFF"/>
        </a:effectRef>
        <a:fontRef idx="minor">
          <a:schemeClr val="lt1"/>
        </a:fontRef>
      </xdr:style>
      <xdr:txBody>
        <a:bodyPr vertOverflow="clip" horzOverflow="clip" wrap="square" rtlCol="0" anchor="t"/>
        <a:lstStyle/>
        <a:p>
          <a:pPr algn="l"/>
          <a:endParaRPr lang="en-US" sz="1100">
            <a:solidFill>
              <a:sysClr val="windowText" lastClr="000000"/>
            </a:solidFill>
          </a:endParaRPr>
        </a:p>
      </xdr:txBody>
    </xdr:sp>
    <xdr:clientData/>
  </xdr:twoCellAnchor>
  <xdr:twoCellAnchor>
    <xdr:from>
      <xdr:col>1</xdr:col>
      <xdr:colOff>57150</xdr:colOff>
      <xdr:row>0</xdr:row>
      <xdr:rowOff>161925</xdr:rowOff>
    </xdr:from>
    <xdr:to>
      <xdr:col>4</xdr:col>
      <xdr:colOff>523875</xdr:colOff>
      <xdr:row>2</xdr:row>
      <xdr:rowOff>76200</xdr:rowOff>
    </xdr:to>
    <xdr:sp macro="" textlink="">
      <xdr:nvSpPr>
        <xdr:cNvPr id="16" name="TextBox 15">
          <a:extLst>
            <a:ext uri="{FF2B5EF4-FFF2-40B4-BE49-F238E27FC236}">
              <a16:creationId xmlns:a16="http://schemas.microsoft.com/office/drawing/2014/main" id="{A509BC43-09F4-AA62-80B4-B807907F9E5C}"/>
            </a:ext>
          </a:extLst>
        </xdr:cNvPr>
        <xdr:cNvSpPr txBox="1"/>
      </xdr:nvSpPr>
      <xdr:spPr>
        <a:xfrm>
          <a:off x="666750" y="161925"/>
          <a:ext cx="229552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0000FF"/>
              </a:solidFill>
            </a:rPr>
            <a:t>Duesoon</a:t>
          </a:r>
        </a:p>
      </xdr:txBody>
    </xdr:sp>
    <xdr:clientData/>
  </xdr:twoCellAnchor>
  <xdr:twoCellAnchor>
    <xdr:from>
      <xdr:col>1</xdr:col>
      <xdr:colOff>38100</xdr:colOff>
      <xdr:row>2</xdr:row>
      <xdr:rowOff>76200</xdr:rowOff>
    </xdr:from>
    <xdr:to>
      <xdr:col>4</xdr:col>
      <xdr:colOff>504825</xdr:colOff>
      <xdr:row>3</xdr:row>
      <xdr:rowOff>180975</xdr:rowOff>
    </xdr:to>
    <xdr:sp macro="" textlink="">
      <xdr:nvSpPr>
        <xdr:cNvPr id="22" name="TextBox 21">
          <a:extLst>
            <a:ext uri="{FF2B5EF4-FFF2-40B4-BE49-F238E27FC236}">
              <a16:creationId xmlns:a16="http://schemas.microsoft.com/office/drawing/2014/main" id="{F6B0275A-DC0B-EBF9-F2C7-25AD824D44E8}"/>
            </a:ext>
          </a:extLst>
        </xdr:cNvPr>
        <xdr:cNvSpPr txBox="1"/>
      </xdr:nvSpPr>
      <xdr:spPr>
        <a:xfrm>
          <a:off x="647700" y="457200"/>
          <a:ext cx="229552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a:solidFill>
              <a:srgbClr val="0000FF"/>
            </a:solidFill>
          </a:endParaRPr>
        </a:p>
        <a:p>
          <a:pPr algn="ctr"/>
          <a:endParaRPr lang="en-US" sz="1100">
            <a:solidFill>
              <a:srgbClr val="0000FF"/>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0</xdr:colOff>
      <xdr:row>85</xdr:row>
      <xdr:rowOff>4445</xdr:rowOff>
    </xdr:from>
    <xdr:to>
      <xdr:col>16</xdr:col>
      <xdr:colOff>0</xdr:colOff>
      <xdr:row>86</xdr:row>
      <xdr:rowOff>20955</xdr:rowOff>
    </xdr:to>
    <xdr:sp macro="" textlink="">
      <xdr:nvSpPr>
        <xdr:cNvPr id="2" name="Oval 1">
          <a:extLst>
            <a:ext uri="{FF2B5EF4-FFF2-40B4-BE49-F238E27FC236}">
              <a16:creationId xmlns:a16="http://schemas.microsoft.com/office/drawing/2014/main" id="{AB7DAF80-1640-464D-BAA1-0407AAB63D0D}"/>
            </a:ext>
          </a:extLst>
        </xdr:cNvPr>
        <xdr:cNvSpPr/>
      </xdr:nvSpPr>
      <xdr:spPr>
        <a:xfrm>
          <a:off x="7305675" y="14691995"/>
          <a:ext cx="0" cy="178435"/>
        </a:xfrm>
        <a:prstGeom prst="ellipse">
          <a:avLst/>
        </a:prstGeom>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100"/>
            <a:t>M/T</a:t>
          </a:r>
        </a:p>
      </xdr:txBody>
    </xdr:sp>
    <xdr:clientData/>
  </xdr:twoCellAnchor>
  <xdr:twoCellAnchor>
    <xdr:from>
      <xdr:col>18</xdr:col>
      <xdr:colOff>193675</xdr:colOff>
      <xdr:row>121</xdr:row>
      <xdr:rowOff>0</xdr:rowOff>
    </xdr:from>
    <xdr:to>
      <xdr:col>19</xdr:col>
      <xdr:colOff>181610</xdr:colOff>
      <xdr:row>121</xdr:row>
      <xdr:rowOff>56515</xdr:rowOff>
    </xdr:to>
    <xdr:sp macro="" textlink="">
      <xdr:nvSpPr>
        <xdr:cNvPr id="3" name="Text Box 11">
          <a:extLst>
            <a:ext uri="{FF2B5EF4-FFF2-40B4-BE49-F238E27FC236}">
              <a16:creationId xmlns:a16="http://schemas.microsoft.com/office/drawing/2014/main" id="{5508798C-7707-46F9-867A-F5EC49554E66}"/>
            </a:ext>
          </a:extLst>
        </xdr:cNvPr>
        <xdr:cNvSpPr txBox="1"/>
      </xdr:nvSpPr>
      <xdr:spPr>
        <a:xfrm>
          <a:off x="8413750" y="20516850"/>
          <a:ext cx="702310" cy="56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endParaRPr lang="en-US" sz="1100"/>
        </a:p>
      </xdr:txBody>
    </xdr:sp>
    <xdr:clientData/>
  </xdr:twoCellAnchor>
  <xdr:twoCellAnchor>
    <xdr:from>
      <xdr:col>18</xdr:col>
      <xdr:colOff>193675</xdr:colOff>
      <xdr:row>122</xdr:row>
      <xdr:rowOff>0</xdr:rowOff>
    </xdr:from>
    <xdr:to>
      <xdr:col>19</xdr:col>
      <xdr:colOff>181610</xdr:colOff>
      <xdr:row>122</xdr:row>
      <xdr:rowOff>56515</xdr:rowOff>
    </xdr:to>
    <xdr:sp macro="" textlink="">
      <xdr:nvSpPr>
        <xdr:cNvPr id="4" name="Text Box 11">
          <a:extLst>
            <a:ext uri="{FF2B5EF4-FFF2-40B4-BE49-F238E27FC236}">
              <a16:creationId xmlns:a16="http://schemas.microsoft.com/office/drawing/2014/main" id="{1E4A82F2-0F29-4601-B2FC-5C0E6456B826}"/>
            </a:ext>
          </a:extLst>
        </xdr:cNvPr>
        <xdr:cNvSpPr txBox="1"/>
      </xdr:nvSpPr>
      <xdr:spPr>
        <a:xfrm>
          <a:off x="8413750" y="20678775"/>
          <a:ext cx="702310" cy="56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0</xdr:colOff>
      <xdr:row>85</xdr:row>
      <xdr:rowOff>4445</xdr:rowOff>
    </xdr:from>
    <xdr:to>
      <xdr:col>16</xdr:col>
      <xdr:colOff>0</xdr:colOff>
      <xdr:row>86</xdr:row>
      <xdr:rowOff>20955</xdr:rowOff>
    </xdr:to>
    <xdr:sp macro="" textlink="">
      <xdr:nvSpPr>
        <xdr:cNvPr id="3" name="Oval 2">
          <a:extLst>
            <a:ext uri="{FF2B5EF4-FFF2-40B4-BE49-F238E27FC236}">
              <a16:creationId xmlns:a16="http://schemas.microsoft.com/office/drawing/2014/main" id="{A3B4D11B-989B-400A-A1E4-401E07BC328C}"/>
            </a:ext>
          </a:extLst>
        </xdr:cNvPr>
        <xdr:cNvSpPr/>
      </xdr:nvSpPr>
      <xdr:spPr>
        <a:xfrm>
          <a:off x="6261735" y="14063345"/>
          <a:ext cx="75565" cy="178435"/>
        </a:xfrm>
        <a:prstGeom prst="ellipse">
          <a:avLst/>
        </a:prstGeom>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100"/>
            <a:t>M/T</a:t>
          </a:r>
        </a:p>
      </xdr:txBody>
    </xdr:sp>
    <xdr:clientData/>
  </xdr:twoCellAnchor>
  <xdr:twoCellAnchor>
    <xdr:from>
      <xdr:col>18</xdr:col>
      <xdr:colOff>193675</xdr:colOff>
      <xdr:row>121</xdr:row>
      <xdr:rowOff>0</xdr:rowOff>
    </xdr:from>
    <xdr:to>
      <xdr:col>19</xdr:col>
      <xdr:colOff>181610</xdr:colOff>
      <xdr:row>121</xdr:row>
      <xdr:rowOff>56515</xdr:rowOff>
    </xdr:to>
    <xdr:sp macro="" textlink="">
      <xdr:nvSpPr>
        <xdr:cNvPr id="4" name="Text Box 11">
          <a:extLst>
            <a:ext uri="{FF2B5EF4-FFF2-40B4-BE49-F238E27FC236}">
              <a16:creationId xmlns:a16="http://schemas.microsoft.com/office/drawing/2014/main" id="{A5417362-56AB-40AC-80BC-BFAF8F00544E}"/>
            </a:ext>
          </a:extLst>
        </xdr:cNvPr>
        <xdr:cNvSpPr txBox="1"/>
      </xdr:nvSpPr>
      <xdr:spPr>
        <a:xfrm>
          <a:off x="7213600" y="19888200"/>
          <a:ext cx="711835" cy="56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endParaRPr lang="en-US" sz="1100"/>
        </a:p>
      </xdr:txBody>
    </xdr:sp>
    <xdr:clientData/>
  </xdr:twoCellAnchor>
  <xdr:twoCellAnchor>
    <xdr:from>
      <xdr:col>18</xdr:col>
      <xdr:colOff>193675</xdr:colOff>
      <xdr:row>122</xdr:row>
      <xdr:rowOff>0</xdr:rowOff>
    </xdr:from>
    <xdr:to>
      <xdr:col>19</xdr:col>
      <xdr:colOff>181610</xdr:colOff>
      <xdr:row>122</xdr:row>
      <xdr:rowOff>56515</xdr:rowOff>
    </xdr:to>
    <xdr:sp macro="" textlink="">
      <xdr:nvSpPr>
        <xdr:cNvPr id="12" name="Text Box 11">
          <a:extLst>
            <a:ext uri="{FF2B5EF4-FFF2-40B4-BE49-F238E27FC236}">
              <a16:creationId xmlns:a16="http://schemas.microsoft.com/office/drawing/2014/main" id="{10105944-CB9C-40D0-A892-E09955CD89DC}"/>
            </a:ext>
          </a:extLst>
        </xdr:cNvPr>
        <xdr:cNvSpPr txBox="1"/>
      </xdr:nvSpPr>
      <xdr:spPr>
        <a:xfrm>
          <a:off x="7213600" y="20050125"/>
          <a:ext cx="711835" cy="56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36</xdr:col>
      <xdr:colOff>523875</xdr:colOff>
      <xdr:row>0</xdr:row>
      <xdr:rowOff>104775</xdr:rowOff>
    </xdr:from>
    <xdr:to>
      <xdr:col>36</xdr:col>
      <xdr:colOff>1118235</xdr:colOff>
      <xdr:row>0</xdr:row>
      <xdr:rowOff>361315</xdr:rowOff>
    </xdr:to>
    <xdr:sp macro="" textlink="">
      <xdr:nvSpPr>
        <xdr:cNvPr id="2" name="Oval 1">
          <a:hlinkClick xmlns:r="http://schemas.openxmlformats.org/officeDocument/2006/relationships" r:id="rId1"/>
          <a:extLst>
            <a:ext uri="{FF2B5EF4-FFF2-40B4-BE49-F238E27FC236}">
              <a16:creationId xmlns:a16="http://schemas.microsoft.com/office/drawing/2014/main" id="{97B6A8EF-C987-41CD-86CD-66F9B23419F9}"/>
            </a:ext>
          </a:extLst>
        </xdr:cNvPr>
        <xdr:cNvSpPr/>
      </xdr:nvSpPr>
      <xdr:spPr>
        <a:xfrm>
          <a:off x="18059400" y="104775"/>
          <a:ext cx="594360" cy="256540"/>
        </a:xfrm>
        <a:prstGeom prst="ellipse">
          <a:avLst/>
        </a:prstGeom>
        <a:ln w="12700" cap="rnd" cmpd="sng">
          <a:solidFill>
            <a:schemeClr val="tx1"/>
          </a:solidFill>
          <a:prstDash val="solid"/>
        </a:ln>
        <a:effectLst>
          <a:glow rad="228600">
            <a:schemeClr val="accent4">
              <a:satMod val="175000"/>
              <a:alpha val="40000"/>
            </a:schemeClr>
          </a:glow>
          <a:outerShdw blurRad="50800" dist="38100" dir="8100000" algn="tr" rotWithShape="0">
            <a:prstClr val="black">
              <a:alpha val="40000"/>
            </a:prstClr>
          </a:outerShdw>
        </a:effectLst>
      </xdr:spPr>
      <xdr:style>
        <a:lnRef idx="0">
          <a:srgbClr val="FFFFFF"/>
        </a:lnRef>
        <a:fillRef idx="1">
          <a:schemeClr val="accent2"/>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100">
              <a:ln>
                <a:solidFill>
                  <a:sysClr val="windowText" lastClr="000000"/>
                </a:solidFill>
              </a:ln>
              <a:solidFill>
                <a:schemeClr val="bg1"/>
              </a:solidFill>
            </a:rPr>
            <a:t>DTDopop</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471170</xdr:colOff>
      <xdr:row>0</xdr:row>
      <xdr:rowOff>36195</xdr:rowOff>
    </xdr:from>
    <xdr:to>
      <xdr:col>9</xdr:col>
      <xdr:colOff>139065</xdr:colOff>
      <xdr:row>0</xdr:row>
      <xdr:rowOff>177165</xdr:rowOff>
    </xdr:to>
    <xdr:sp macro="" textlink="">
      <xdr:nvSpPr>
        <xdr:cNvPr id="2" name="Oval 1">
          <a:hlinkClick xmlns:r="http://schemas.openxmlformats.org/officeDocument/2006/relationships" r:id="rId1"/>
          <a:extLst>
            <a:ext uri="{FF2B5EF4-FFF2-40B4-BE49-F238E27FC236}">
              <a16:creationId xmlns:a16="http://schemas.microsoft.com/office/drawing/2014/main" id="{4B420142-CAA8-4945-B664-D55F885E13CA}"/>
            </a:ext>
          </a:extLst>
        </xdr:cNvPr>
        <xdr:cNvSpPr/>
      </xdr:nvSpPr>
      <xdr:spPr>
        <a:xfrm>
          <a:off x="4376420" y="36195"/>
          <a:ext cx="315595" cy="140970"/>
        </a:xfrm>
        <a:prstGeom prst="ellipse">
          <a:avLst/>
        </a:prstGeom>
        <a:solidFill>
          <a:srgbClr val="7030A0"/>
        </a:solidFill>
      </xdr:spPr>
      <xdr:style>
        <a:lnRef idx="0">
          <a:srgbClr val="FFFFFF"/>
        </a:lnRef>
        <a:fillRef idx="1">
          <a:schemeClr val="accent2"/>
        </a:fillRef>
        <a:effectRef idx="1">
          <a:schemeClr val="accent2"/>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solidFill>
              <a:sysClr val="windowText" lastClr="000000"/>
            </a:solidFill>
          </a:endParaRPr>
        </a:p>
      </xdr:txBody>
    </xdr:sp>
    <xdr:clientData/>
  </xdr:twoCellAnchor>
  <xdr:twoCellAnchor>
    <xdr:from>
      <xdr:col>8</xdr:col>
      <xdr:colOff>115968</xdr:colOff>
      <xdr:row>0</xdr:row>
      <xdr:rowOff>120650</xdr:rowOff>
    </xdr:from>
    <xdr:to>
      <xdr:col>8</xdr:col>
      <xdr:colOff>279798</xdr:colOff>
      <xdr:row>0</xdr:row>
      <xdr:rowOff>244078</xdr:rowOff>
    </xdr:to>
    <xdr:sp macro="" textlink="">
      <xdr:nvSpPr>
        <xdr:cNvPr id="3" name="Oval 2">
          <a:hlinkClick xmlns:r="http://schemas.openxmlformats.org/officeDocument/2006/relationships" r:id="rId2"/>
          <a:extLst>
            <a:ext uri="{FF2B5EF4-FFF2-40B4-BE49-F238E27FC236}">
              <a16:creationId xmlns:a16="http://schemas.microsoft.com/office/drawing/2014/main" id="{DE3F9D97-9AB8-46E9-89D5-36F3534A139A}"/>
            </a:ext>
          </a:extLst>
        </xdr:cNvPr>
        <xdr:cNvSpPr/>
      </xdr:nvSpPr>
      <xdr:spPr>
        <a:xfrm>
          <a:off x="4021218" y="120650"/>
          <a:ext cx="163830" cy="123428"/>
        </a:xfrm>
        <a:prstGeom prst="ellipse">
          <a:avLst/>
        </a:prstGeom>
        <a:ln w="12700" cap="rnd" cmpd="sng">
          <a:solidFill>
            <a:schemeClr val="tx1"/>
          </a:solidFill>
          <a:prstDash val="solid"/>
        </a:ln>
        <a:effectLst>
          <a:glow rad="228600">
            <a:schemeClr val="accent4">
              <a:satMod val="175000"/>
              <a:alpha val="40000"/>
            </a:schemeClr>
          </a:glow>
          <a:outerShdw blurRad="50800" dist="38100" dir="8100000" algn="tr" rotWithShape="0">
            <a:prstClr val="black">
              <a:alpha val="40000"/>
            </a:prstClr>
          </a:outerShdw>
        </a:effectLst>
      </xdr:spPr>
      <xdr:style>
        <a:lnRef idx="0">
          <a:srgbClr val="FFFFFF"/>
        </a:lnRef>
        <a:fillRef idx="1">
          <a:schemeClr val="accent2"/>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100">
              <a:ln>
                <a:solidFill>
                  <a:sysClr val="windowText" lastClr="000000"/>
                </a:solidFill>
              </a:ln>
              <a:solidFill>
                <a:schemeClr val="bg1"/>
              </a:solidFill>
            </a:rPr>
            <a:t>DTDopop</a:t>
          </a:r>
        </a:p>
      </xdr:txBody>
    </xdr:sp>
    <xdr:clientData/>
  </xdr:twoCellAnchor>
  <xdr:twoCellAnchor>
    <xdr:from>
      <xdr:col>20</xdr:col>
      <xdr:colOff>172641</xdr:colOff>
      <xdr:row>0</xdr:row>
      <xdr:rowOff>0</xdr:rowOff>
    </xdr:from>
    <xdr:to>
      <xdr:col>28</xdr:col>
      <xdr:colOff>5953</xdr:colOff>
      <xdr:row>14</xdr:row>
      <xdr:rowOff>5952</xdr:rowOff>
    </xdr:to>
    <xdr:graphicFrame macro="">
      <xdr:nvGraphicFramePr>
        <xdr:cNvPr id="4" name="Chart 3">
          <a:extLst>
            <a:ext uri="{FF2B5EF4-FFF2-40B4-BE49-F238E27FC236}">
              <a16:creationId xmlns:a16="http://schemas.microsoft.com/office/drawing/2014/main" id="{0C84DCC9-F167-4A18-B8C3-5D835C718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31</xdr:col>
      <xdr:colOff>0</xdr:colOff>
      <xdr:row>0</xdr:row>
      <xdr:rowOff>295200</xdr:rowOff>
    </xdr:from>
    <xdr:to>
      <xdr:col>31</xdr:col>
      <xdr:colOff>0</xdr:colOff>
      <xdr:row>0</xdr:row>
      <xdr:rowOff>295560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E6BA7DA0-BB8C-4595-8833-0A4402A15943}"/>
                </a:ext>
              </a:extLst>
            </xdr14:cNvPr>
            <xdr14:cNvContentPartPr/>
          </xdr14:nvContentPartPr>
          <xdr14:nvPr macro=""/>
          <xdr14:xfrm>
            <a:off x="15187949" y="295200"/>
            <a:ext cx="360" cy="360"/>
          </xdr14:xfrm>
        </xdr:contentPart>
      </mc:Choice>
      <mc:Fallback xmlns="">
        <xdr:pic>
          <xdr:nvPicPr>
            <xdr:cNvPr id="3" name="Ink 2">
              <a:extLst>
                <a:ext uri="{FF2B5EF4-FFF2-40B4-BE49-F238E27FC236}">
                  <a16:creationId xmlns:a16="http://schemas.microsoft.com/office/drawing/2014/main" id="{2055BAE7-1869-E2E6-6A2D-C3934FAA0C33}"/>
                </a:ext>
              </a:extLst>
            </xdr:cNvPr>
            <xdr:cNvPicPr/>
          </xdr:nvPicPr>
          <xdr:blipFill>
            <a:blip xmlns:r="http://schemas.openxmlformats.org/officeDocument/2006/relationships" r:embed="rId2"/>
            <a:stretch>
              <a:fillRect/>
            </a:stretch>
          </xdr:blipFill>
          <xdr:spPr>
            <a:xfrm>
              <a:off x="1756080" y="1330200"/>
              <a:ext cx="108000" cy="216000"/>
            </a:xfrm>
            <a:prstGeom prst="rect">
              <a:avLst/>
            </a:prstGeom>
          </xdr:spPr>
        </xdr:pic>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17</xdr:col>
      <xdr:colOff>179070</xdr:colOff>
      <xdr:row>121</xdr:row>
      <xdr:rowOff>12700</xdr:rowOff>
    </xdr:from>
    <xdr:to>
      <xdr:col>17</xdr:col>
      <xdr:colOff>760095</xdr:colOff>
      <xdr:row>121</xdr:row>
      <xdr:rowOff>140970</xdr:rowOff>
    </xdr:to>
    <xdr:sp macro="" textlink="">
      <xdr:nvSpPr>
        <xdr:cNvPr id="6" name="Oval 5">
          <a:extLst>
            <a:ext uri="{FF2B5EF4-FFF2-40B4-BE49-F238E27FC236}">
              <a16:creationId xmlns:a16="http://schemas.microsoft.com/office/drawing/2014/main" id="{00000000-0008-0000-0800-000006000000}"/>
            </a:ext>
          </a:extLst>
        </xdr:cNvPr>
        <xdr:cNvSpPr/>
      </xdr:nvSpPr>
      <xdr:spPr>
        <a:xfrm>
          <a:off x="5837555" y="19927570"/>
          <a:ext cx="40005" cy="128270"/>
        </a:xfrm>
        <a:prstGeom prst="ellipse">
          <a:avLst/>
        </a:prstGeom>
        <a:solidFill>
          <a:schemeClr val="accent2"/>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900">
              <a:solidFill>
                <a:sysClr val="windowText" lastClr="000000"/>
              </a:solidFill>
              <a:latin typeface="Times New Roman" panose="02020603050405020304" pitchFamily="18" charset="0"/>
              <a:cs typeface="Times New Roman" panose="02020603050405020304" pitchFamily="18" charset="0"/>
            </a:rPr>
            <a:t>Down/Up</a:t>
          </a:r>
        </a:p>
      </xdr:txBody>
    </xdr:sp>
    <xdr:clientData/>
  </xdr:twoCellAnchor>
  <xdr:twoCellAnchor>
    <xdr:from>
      <xdr:col>17</xdr:col>
      <xdr:colOff>184785</xdr:colOff>
      <xdr:row>85</xdr:row>
      <xdr:rowOff>4445</xdr:rowOff>
    </xdr:from>
    <xdr:to>
      <xdr:col>17</xdr:col>
      <xdr:colOff>784225</xdr:colOff>
      <xdr:row>86</xdr:row>
      <xdr:rowOff>20955</xdr:rowOff>
    </xdr:to>
    <xdr:sp macro="" textlink="">
      <xdr:nvSpPr>
        <xdr:cNvPr id="9" name="Oval 8">
          <a:extLst>
            <a:ext uri="{FF2B5EF4-FFF2-40B4-BE49-F238E27FC236}">
              <a16:creationId xmlns:a16="http://schemas.microsoft.com/office/drawing/2014/main" id="{00000000-0008-0000-0800-000009000000}"/>
            </a:ext>
          </a:extLst>
        </xdr:cNvPr>
        <xdr:cNvSpPr/>
      </xdr:nvSpPr>
      <xdr:spPr>
        <a:xfrm>
          <a:off x="5843270" y="14090015"/>
          <a:ext cx="34290" cy="178435"/>
        </a:xfrm>
        <a:prstGeom prst="ellipse">
          <a:avLst/>
        </a:prstGeom>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100"/>
            <a:t>M/T</a:t>
          </a:r>
        </a:p>
      </xdr:txBody>
    </xdr:sp>
    <xdr:clientData/>
  </xdr:twoCellAnchor>
  <xdr:twoCellAnchor>
    <xdr:from>
      <xdr:col>20</xdr:col>
      <xdr:colOff>193675</xdr:colOff>
      <xdr:row>121</xdr:row>
      <xdr:rowOff>0</xdr:rowOff>
    </xdr:from>
    <xdr:to>
      <xdr:col>22</xdr:col>
      <xdr:colOff>181610</xdr:colOff>
      <xdr:row>121</xdr:row>
      <xdr:rowOff>56515</xdr:rowOff>
    </xdr:to>
    <xdr:sp macro="" textlink="">
      <xdr:nvSpPr>
        <xdr:cNvPr id="12" name="Text Box 11">
          <a:extLst>
            <a:ext uri="{FF2B5EF4-FFF2-40B4-BE49-F238E27FC236}">
              <a16:creationId xmlns:a16="http://schemas.microsoft.com/office/drawing/2014/main" id="{00000000-0008-0000-0800-00000C000000}"/>
            </a:ext>
          </a:extLst>
        </xdr:cNvPr>
        <xdr:cNvSpPr txBox="1"/>
      </xdr:nvSpPr>
      <xdr:spPr>
        <a:xfrm>
          <a:off x="6757035" y="19914870"/>
          <a:ext cx="711835" cy="56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endParaRPr lang="en-US" sz="1100"/>
        </a:p>
      </xdr:txBody>
    </xdr:sp>
    <xdr:clientData/>
  </xdr:twoCellAnchor>
  <xdr:twoCellAnchor>
    <xdr:from>
      <xdr:col>0</xdr:col>
      <xdr:colOff>1</xdr:colOff>
      <xdr:row>3</xdr:row>
      <xdr:rowOff>0</xdr:rowOff>
    </xdr:from>
    <xdr:to>
      <xdr:col>0</xdr:col>
      <xdr:colOff>130343</xdr:colOff>
      <xdr:row>3</xdr:row>
      <xdr:rowOff>110288</xdr:rowOff>
    </xdr:to>
    <xdr:sp macro="" textlink="">
      <xdr:nvSpPr>
        <xdr:cNvPr id="17" name="Oval 16">
          <a:extLst>
            <a:ext uri="{FF2B5EF4-FFF2-40B4-BE49-F238E27FC236}">
              <a16:creationId xmlns:a16="http://schemas.microsoft.com/office/drawing/2014/main" id="{00000000-0008-0000-0800-000011000000}"/>
            </a:ext>
          </a:extLst>
        </xdr:cNvPr>
        <xdr:cNvSpPr/>
      </xdr:nvSpPr>
      <xdr:spPr>
        <a:xfrm>
          <a:off x="0" y="781050"/>
          <a:ext cx="130175" cy="109855"/>
        </a:xfrm>
        <a:prstGeom prst="ellipse">
          <a:avLst/>
        </a:prstGeom>
        <a:solidFill>
          <a:srgbClr val="7030A0"/>
        </a:solidFill>
      </xdr:spPr>
      <xdr:style>
        <a:lnRef idx="0">
          <a:srgbClr val="FFFFFF"/>
        </a:lnRef>
        <a:fillRef idx="1">
          <a:schemeClr val="accent2"/>
        </a:fillRef>
        <a:effectRef idx="0">
          <a:srgbClr val="FFFFFF"/>
        </a:effectRef>
        <a:fontRef idx="minor">
          <a:schemeClr val="lt1"/>
        </a:fontRef>
      </xdr:style>
      <xdr:txBody>
        <a:bodyPr vertOverflow="clip" horzOverflow="clip" wrap="square" rtlCol="0" anchor="t"/>
        <a:lstStyle/>
        <a:p>
          <a:pPr algn="l"/>
          <a:endParaRPr lang="en-US" sz="1100">
            <a:solidFill>
              <a:sysClr val="windowText" lastClr="000000"/>
            </a:solidFill>
          </a:endParaRPr>
        </a:p>
      </xdr:txBody>
    </xdr:sp>
    <xdr:clientData/>
  </xdr:twoCellAnchor>
  <xdr:twoCellAnchor>
    <xdr:from>
      <xdr:col>17</xdr:col>
      <xdr:colOff>45757</xdr:colOff>
      <xdr:row>1</xdr:row>
      <xdr:rowOff>33244</xdr:rowOff>
    </xdr:from>
    <xdr:to>
      <xdr:col>17</xdr:col>
      <xdr:colOff>139102</xdr:colOff>
      <xdr:row>1</xdr:row>
      <xdr:rowOff>124684</xdr:rowOff>
    </xdr:to>
    <xdr:sp macro="" textlink="">
      <xdr:nvSpPr>
        <xdr:cNvPr id="2" name="Oval 1">
          <a:hlinkClick xmlns:r="http://schemas.openxmlformats.org/officeDocument/2006/relationships" r:id="rId1"/>
          <a:extLst>
            <a:ext uri="{FF2B5EF4-FFF2-40B4-BE49-F238E27FC236}">
              <a16:creationId xmlns:a16="http://schemas.microsoft.com/office/drawing/2014/main" id="{00000000-0008-0000-0800-000002000000}"/>
            </a:ext>
          </a:extLst>
        </xdr:cNvPr>
        <xdr:cNvSpPr/>
      </xdr:nvSpPr>
      <xdr:spPr>
        <a:xfrm>
          <a:off x="5704205" y="366395"/>
          <a:ext cx="93345" cy="91440"/>
        </a:xfrm>
        <a:prstGeom prst="ellipse">
          <a:avLst/>
        </a:prstGeom>
        <a:solidFill>
          <a:srgbClr val="7030A0"/>
        </a:solidFill>
      </xdr:spPr>
      <xdr:style>
        <a:lnRef idx="0">
          <a:srgbClr val="FFFFFF"/>
        </a:lnRef>
        <a:fillRef idx="1">
          <a:schemeClr val="accent2"/>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solidFill>
              <a:sysClr val="windowText" lastClr="000000"/>
            </a:solidFill>
          </a:endParaRPr>
        </a:p>
      </xdr:txBody>
    </xdr:sp>
    <xdr:clientData/>
  </xdr:twoCellAnchor>
  <xdr:twoCellAnchor>
    <xdr:from>
      <xdr:col>17</xdr:col>
      <xdr:colOff>46504</xdr:colOff>
      <xdr:row>1</xdr:row>
      <xdr:rowOff>197075</xdr:rowOff>
    </xdr:from>
    <xdr:to>
      <xdr:col>17</xdr:col>
      <xdr:colOff>198904</xdr:colOff>
      <xdr:row>2</xdr:row>
      <xdr:rowOff>68729</xdr:rowOff>
    </xdr:to>
    <xdr:sp macro="" textlink="">
      <xdr:nvSpPr>
        <xdr:cNvPr id="4" name="Oval 3">
          <a:hlinkClick xmlns:r="http://schemas.openxmlformats.org/officeDocument/2006/relationships" r:id="rId2"/>
          <a:extLst>
            <a:ext uri="{FF2B5EF4-FFF2-40B4-BE49-F238E27FC236}">
              <a16:creationId xmlns:a16="http://schemas.microsoft.com/office/drawing/2014/main" id="{00000000-0008-0000-0800-000004000000}"/>
            </a:ext>
          </a:extLst>
        </xdr:cNvPr>
        <xdr:cNvSpPr/>
      </xdr:nvSpPr>
      <xdr:spPr>
        <a:xfrm>
          <a:off x="5704840" y="530225"/>
          <a:ext cx="152400" cy="138430"/>
        </a:xfrm>
        <a:prstGeom prst="ellipse">
          <a:avLst/>
        </a:prstGeom>
        <a:ln w="12700" cap="rnd" cmpd="sng">
          <a:solidFill>
            <a:schemeClr val="accent1">
              <a:shade val="50000"/>
            </a:schemeClr>
          </a:solidFill>
          <a:prstDash val="solid"/>
        </a:ln>
      </xdr:spPr>
      <xdr:style>
        <a:lnRef idx="0">
          <a:srgbClr val="FFFFFF"/>
        </a:lnRef>
        <a:fillRef idx="1">
          <a:schemeClr val="accent2"/>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100">
              <a:solidFill>
                <a:sysClr val="windowText" lastClr="000000"/>
              </a:solidFill>
            </a:rPr>
            <a:t>D</a:t>
          </a:r>
          <a:r>
            <a:rPr lang="en-US" sz="1100"/>
            <a:t>TDopop</a:t>
          </a:r>
        </a:p>
      </xdr:txBody>
    </xdr:sp>
    <xdr:clientData/>
  </xdr:twoCellAnchor>
  <xdr:twoCellAnchor>
    <xdr:from>
      <xdr:col>16</xdr:col>
      <xdr:colOff>386602</xdr:colOff>
      <xdr:row>0</xdr:row>
      <xdr:rowOff>0</xdr:rowOff>
    </xdr:from>
    <xdr:to>
      <xdr:col>18</xdr:col>
      <xdr:colOff>28015</xdr:colOff>
      <xdr:row>0</xdr:row>
      <xdr:rowOff>235325</xdr:rowOff>
    </xdr:to>
    <xdr:sp macro="" textlink="">
      <xdr:nvSpPr>
        <xdr:cNvPr id="5" name="Oval 4">
          <a:hlinkClick xmlns:r="http://schemas.openxmlformats.org/officeDocument/2006/relationships" r:id="rId3"/>
          <a:extLst>
            <a:ext uri="{FF2B5EF4-FFF2-40B4-BE49-F238E27FC236}">
              <a16:creationId xmlns:a16="http://schemas.microsoft.com/office/drawing/2014/main" id="{00000000-0008-0000-0800-000005000000}"/>
            </a:ext>
          </a:extLst>
        </xdr:cNvPr>
        <xdr:cNvSpPr/>
      </xdr:nvSpPr>
      <xdr:spPr>
        <a:xfrm>
          <a:off x="5479676" y="0"/>
          <a:ext cx="375398" cy="235325"/>
        </a:xfrm>
        <a:prstGeom prst="ellipse">
          <a:avLst/>
        </a:prstGeom>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100"/>
            <a:t>M</a:t>
          </a:r>
        </a:p>
      </xdr:txBody>
    </xdr:sp>
    <xdr:clientData/>
  </xdr:twoCellAnchor>
  <xdr:twoCellAnchor>
    <xdr:from>
      <xdr:col>36</xdr:col>
      <xdr:colOff>656690</xdr:colOff>
      <xdr:row>0</xdr:row>
      <xdr:rowOff>24665</xdr:rowOff>
    </xdr:from>
    <xdr:to>
      <xdr:col>37</xdr:col>
      <xdr:colOff>204002</xdr:colOff>
      <xdr:row>0</xdr:row>
      <xdr:rowOff>304967</xdr:rowOff>
    </xdr:to>
    <xdr:sp macro="" textlink="">
      <xdr:nvSpPr>
        <xdr:cNvPr id="11" name="Oval 10">
          <a:hlinkClick xmlns:r="http://schemas.openxmlformats.org/officeDocument/2006/relationships" r:id="rId4"/>
          <a:extLst>
            <a:ext uri="{FF2B5EF4-FFF2-40B4-BE49-F238E27FC236}">
              <a16:creationId xmlns:a16="http://schemas.microsoft.com/office/drawing/2014/main" id="{00000000-0008-0000-0800-00000B000000}"/>
            </a:ext>
          </a:extLst>
        </xdr:cNvPr>
        <xdr:cNvSpPr/>
      </xdr:nvSpPr>
      <xdr:spPr>
        <a:xfrm>
          <a:off x="12128500" y="24130"/>
          <a:ext cx="203835" cy="280670"/>
        </a:xfrm>
        <a:prstGeom prst="ellipse">
          <a:avLst/>
        </a:prstGeom>
        <a:ln w="12700" cap="rnd" cmpd="sng">
          <a:solidFill>
            <a:schemeClr val="accent1">
              <a:shade val="50000"/>
            </a:schemeClr>
          </a:solidFill>
          <a:prstDash val="solid"/>
        </a:ln>
      </xdr:spPr>
      <xdr:style>
        <a:lnRef idx="0">
          <a:srgbClr val="FFFFFF"/>
        </a:lnRef>
        <a:fillRef idx="1">
          <a:schemeClr val="accent2"/>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100">
              <a:solidFill>
                <a:sysClr val="windowText" lastClr="000000"/>
              </a:solidFill>
            </a:rPr>
            <a:t>D</a:t>
          </a:r>
          <a:r>
            <a:rPr lang="en-US" sz="1100"/>
            <a:t>TDopop</a:t>
          </a:r>
        </a:p>
      </xdr:txBody>
    </xdr:sp>
    <xdr:clientData/>
  </xdr:twoCellAnchor>
  <xdr:twoCellAnchor>
    <xdr:from>
      <xdr:col>35</xdr:col>
      <xdr:colOff>0</xdr:colOff>
      <xdr:row>0</xdr:row>
      <xdr:rowOff>0</xdr:rowOff>
    </xdr:from>
    <xdr:to>
      <xdr:col>35</xdr:col>
      <xdr:colOff>297656</xdr:colOff>
      <xdr:row>0</xdr:row>
      <xdr:rowOff>232172</xdr:rowOff>
    </xdr:to>
    <xdr:sp macro="" textlink="">
      <xdr:nvSpPr>
        <xdr:cNvPr id="3" name="Oval 2">
          <a:hlinkClick xmlns:r="http://schemas.openxmlformats.org/officeDocument/2006/relationships" r:id="rId5"/>
          <a:extLst>
            <a:ext uri="{FF2B5EF4-FFF2-40B4-BE49-F238E27FC236}">
              <a16:creationId xmlns:a16="http://schemas.microsoft.com/office/drawing/2014/main" id="{00000000-0008-0000-0800-000003000000}"/>
            </a:ext>
          </a:extLst>
        </xdr:cNvPr>
        <xdr:cNvSpPr/>
      </xdr:nvSpPr>
      <xdr:spPr>
        <a:xfrm>
          <a:off x="11271250" y="0"/>
          <a:ext cx="297180" cy="231775"/>
        </a:xfrm>
        <a:prstGeom prst="ellipse">
          <a:avLst/>
        </a:prstGeom>
        <a:ln>
          <a:solidFill>
            <a:srgbClr val="FFFF00"/>
          </a:solidFill>
        </a:ln>
        <a:effectLst>
          <a:innerShdw blurRad="63500" dist="50800" dir="10800000">
            <a:prstClr val="black">
              <a:alpha val="50000"/>
            </a:prstClr>
          </a:innerShdw>
        </a:effectLst>
      </xdr:spPr>
      <xdr:style>
        <a:lnRef idx="2">
          <a:schemeClr val="accent1"/>
        </a:lnRef>
        <a:fillRef idx="2">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100"/>
            <a:t>Dopop</a:t>
          </a:r>
        </a:p>
      </xdr:txBody>
    </xdr:sp>
    <xdr:clientData/>
  </xdr:twoCellAnchor>
  <xdr:twoCellAnchor>
    <xdr:from>
      <xdr:col>17</xdr:col>
      <xdr:colOff>179070</xdr:colOff>
      <xdr:row>122</xdr:row>
      <xdr:rowOff>12700</xdr:rowOff>
    </xdr:from>
    <xdr:to>
      <xdr:col>17</xdr:col>
      <xdr:colOff>760095</xdr:colOff>
      <xdr:row>122</xdr:row>
      <xdr:rowOff>140970</xdr:rowOff>
    </xdr:to>
    <xdr:sp macro="" textlink="">
      <xdr:nvSpPr>
        <xdr:cNvPr id="8" name="Oval 7">
          <a:extLst>
            <a:ext uri="{FF2B5EF4-FFF2-40B4-BE49-F238E27FC236}">
              <a16:creationId xmlns:a16="http://schemas.microsoft.com/office/drawing/2014/main" id="{00000000-0008-0000-0800-000008000000}"/>
            </a:ext>
          </a:extLst>
        </xdr:cNvPr>
        <xdr:cNvSpPr/>
      </xdr:nvSpPr>
      <xdr:spPr>
        <a:xfrm>
          <a:off x="5837555" y="20089495"/>
          <a:ext cx="40005" cy="128270"/>
        </a:xfrm>
        <a:prstGeom prst="ellipse">
          <a:avLst/>
        </a:prstGeom>
        <a:solidFill>
          <a:schemeClr val="accent2"/>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900">
              <a:solidFill>
                <a:sysClr val="windowText" lastClr="000000"/>
              </a:solidFill>
              <a:latin typeface="Times New Roman" panose="02020603050405020304" pitchFamily="18" charset="0"/>
              <a:cs typeface="Times New Roman" panose="02020603050405020304" pitchFamily="18" charset="0"/>
            </a:rPr>
            <a:t>Down/Up</a:t>
          </a:r>
        </a:p>
      </xdr:txBody>
    </xdr:sp>
    <xdr:clientData/>
  </xdr:twoCellAnchor>
  <xdr:twoCellAnchor>
    <xdr:from>
      <xdr:col>20</xdr:col>
      <xdr:colOff>193675</xdr:colOff>
      <xdr:row>122</xdr:row>
      <xdr:rowOff>0</xdr:rowOff>
    </xdr:from>
    <xdr:to>
      <xdr:col>22</xdr:col>
      <xdr:colOff>181610</xdr:colOff>
      <xdr:row>122</xdr:row>
      <xdr:rowOff>56515</xdr:rowOff>
    </xdr:to>
    <xdr:sp macro="" textlink="">
      <xdr:nvSpPr>
        <xdr:cNvPr id="13" name="Text Box 11">
          <a:extLst>
            <a:ext uri="{FF2B5EF4-FFF2-40B4-BE49-F238E27FC236}">
              <a16:creationId xmlns:a16="http://schemas.microsoft.com/office/drawing/2014/main" id="{00000000-0008-0000-0800-00000D000000}"/>
            </a:ext>
          </a:extLst>
        </xdr:cNvPr>
        <xdr:cNvSpPr txBox="1"/>
      </xdr:nvSpPr>
      <xdr:spPr>
        <a:xfrm>
          <a:off x="6757035" y="20076795"/>
          <a:ext cx="711835" cy="56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endParaRPr lang="en-US" sz="1100"/>
        </a:p>
      </xdr:txBody>
    </xdr:sp>
    <xdr:clientData/>
  </xdr:twoCellAnchor>
  <xdr:twoCellAnchor>
    <xdr:from>
      <xdr:col>46</xdr:col>
      <xdr:colOff>71438</xdr:colOff>
      <xdr:row>3</xdr:row>
      <xdr:rowOff>130969</xdr:rowOff>
    </xdr:from>
    <xdr:to>
      <xdr:col>59</xdr:col>
      <xdr:colOff>315516</xdr:colOff>
      <xdr:row>19</xdr:row>
      <xdr:rowOff>142875</xdr:rowOff>
    </xdr:to>
    <xdr:graphicFrame macro="">
      <xdr:nvGraphicFramePr>
        <xdr:cNvPr id="34" name="Chart 33">
          <a:extLst>
            <a:ext uri="{FF2B5EF4-FFF2-40B4-BE49-F238E27FC236}">
              <a16:creationId xmlns:a16="http://schemas.microsoft.com/office/drawing/2014/main" id="{00000000-0008-0000-08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283510</xdr:colOff>
      <xdr:row>0</xdr:row>
      <xdr:rowOff>100853</xdr:rowOff>
    </xdr:from>
    <xdr:to>
      <xdr:col>32</xdr:col>
      <xdr:colOff>27268</xdr:colOff>
      <xdr:row>0</xdr:row>
      <xdr:rowOff>304053</xdr:rowOff>
    </xdr:to>
    <xdr:sp macro="[2]!dp_core.gridDP_Click" textlink="">
      <xdr:nvSpPr>
        <xdr:cNvPr id="32" name="Rectangle 31">
          <a:extLst>
            <a:ext uri="{FF2B5EF4-FFF2-40B4-BE49-F238E27FC236}">
              <a16:creationId xmlns:a16="http://schemas.microsoft.com/office/drawing/2014/main" id="{00000000-0008-0000-0800-000020000000}"/>
            </a:ext>
          </a:extLst>
        </xdr:cNvPr>
        <xdr:cNvSpPr/>
      </xdr:nvSpPr>
      <xdr:spPr>
        <a:xfrm>
          <a:off x="9620885" y="100330"/>
          <a:ext cx="200660" cy="203200"/>
        </a:xfrm>
        <a:prstGeom prst="rect">
          <a:avLst/>
        </a:prstGeom>
        <a:blipFill dpi="0" rotWithShape="1">
          <a:blip xmlns:r="http://schemas.openxmlformats.org/officeDocument/2006/relationships" r:embed="rId7"/>
          <a:srcRect/>
          <a:stretch>
            <a:fillRect/>
          </a:stretch>
        </a:blipFill>
      </xdr:spPr>
      <xdr:style>
        <a:lnRef idx="0">
          <a:srgbClr val="FFFFFF"/>
        </a:lnRef>
        <a:fillRef idx="1">
          <a:schemeClr val="accent2"/>
        </a:fillRef>
        <a:effectRef idx="0">
          <a:srgbClr val="FFFFFF"/>
        </a:effectRef>
        <a:fontRef idx="minor">
          <a:schemeClr val="lt1"/>
        </a:fontRef>
      </xdr:style>
      <xdr:txBody>
        <a:bodyPr vertOverflow="clip" horzOverflow="clip" wrap="square" rtlCol="0" anchor="t"/>
        <a:lstStyle/>
        <a:p>
          <a:pPr algn="l"/>
          <a:endParaRPr lang="en-US" sz="1100">
            <a:solidFill>
              <a:sysClr val="windowText" lastClr="000000"/>
            </a:solidFill>
          </a:endParaRPr>
        </a:p>
      </xdr:txBody>
    </xdr:sp>
    <xdr:clientData/>
  </xdr:twoCellAnchor>
  <xdr:twoCellAnchor>
    <xdr:from>
      <xdr:col>62</xdr:col>
      <xdr:colOff>67234</xdr:colOff>
      <xdr:row>0</xdr:row>
      <xdr:rowOff>11206</xdr:rowOff>
    </xdr:from>
    <xdr:to>
      <xdr:col>63</xdr:col>
      <xdr:colOff>263339</xdr:colOff>
      <xdr:row>1</xdr:row>
      <xdr:rowOff>235324</xdr:rowOff>
    </xdr:to>
    <xdr:sp macro="" textlink="">
      <xdr:nvSpPr>
        <xdr:cNvPr id="18" name="Rectangle 17">
          <a:hlinkClick xmlns:r="http://schemas.openxmlformats.org/officeDocument/2006/relationships" r:id="rId8"/>
          <a:extLst>
            <a:ext uri="{FF2B5EF4-FFF2-40B4-BE49-F238E27FC236}">
              <a16:creationId xmlns:a16="http://schemas.microsoft.com/office/drawing/2014/main" id="{3C4EA10E-4A77-C7BD-CAB0-F7B2A11B3E3F}"/>
            </a:ext>
          </a:extLst>
        </xdr:cNvPr>
        <xdr:cNvSpPr/>
      </xdr:nvSpPr>
      <xdr:spPr>
        <a:xfrm>
          <a:off x="26305808" y="11206"/>
          <a:ext cx="493060" cy="560294"/>
        </a:xfrm>
        <a:prstGeom prst="rect">
          <a:avLst/>
        </a:prstGeom>
      </xdr:spPr>
      <xdr:style>
        <a:lnRef idx="0">
          <a:srgbClr val="FFFFFF"/>
        </a:lnRef>
        <a:fillRef idx="1">
          <a:schemeClr val="accent2"/>
        </a:fillRef>
        <a:effectRef idx="0">
          <a:srgbClr val="FFFFFF"/>
        </a:effectRef>
        <a:fontRef idx="minor">
          <a:schemeClr val="lt1"/>
        </a:fontRef>
      </xdr:style>
      <xdr:txBody>
        <a:bodyPr vertOverflow="clip" horzOverflow="clip" wrap="square" rtlCol="0" anchor="ctr"/>
        <a:lstStyle/>
        <a:p>
          <a:pPr algn="ctr"/>
          <a:r>
            <a:rPr lang="en-US" sz="1100" b="1">
              <a:solidFill>
                <a:schemeClr val="bg1"/>
              </a:solidFill>
            </a:rPr>
            <a:t>Back</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12</xdr:col>
      <xdr:colOff>208915</xdr:colOff>
      <xdr:row>0</xdr:row>
      <xdr:rowOff>48895</xdr:rowOff>
    </xdr:from>
    <xdr:to>
      <xdr:col>12</xdr:col>
      <xdr:colOff>424180</xdr:colOff>
      <xdr:row>1</xdr:row>
      <xdr:rowOff>180975</xdr:rowOff>
    </xdr:to>
    <xdr:sp macro="" textlink="">
      <xdr:nvSpPr>
        <xdr:cNvPr id="4" name="Down Arrow 3">
          <a:hlinkClick xmlns:r="http://schemas.openxmlformats.org/officeDocument/2006/relationships" r:id="rId1"/>
          <a:extLst>
            <a:ext uri="{FF2B5EF4-FFF2-40B4-BE49-F238E27FC236}">
              <a16:creationId xmlns:a16="http://schemas.microsoft.com/office/drawing/2014/main" id="{00000000-0008-0000-0500-000004000000}"/>
            </a:ext>
          </a:extLst>
        </xdr:cNvPr>
        <xdr:cNvSpPr/>
      </xdr:nvSpPr>
      <xdr:spPr>
        <a:xfrm>
          <a:off x="8514715" y="48895"/>
          <a:ext cx="215265" cy="322580"/>
        </a:xfrm>
        <a:prstGeom prst="downArrow">
          <a:avLst>
            <a:gd name="adj1" fmla="val 50000"/>
            <a:gd name="adj2" fmla="val 50000"/>
          </a:avLst>
        </a:prstGeom>
        <a:gradFill>
          <a:gsLst>
            <a:gs pos="0">
              <a:schemeClr val="accent1">
                <a:lumMod val="5000"/>
                <a:lumOff val="95000"/>
              </a:schemeClr>
            </a:gs>
            <a:gs pos="42000">
              <a:schemeClr val="accent1">
                <a:lumMod val="45000"/>
                <a:lumOff val="55000"/>
              </a:schemeClr>
            </a:gs>
            <a:gs pos="84000">
              <a:srgbClr val="B9CBE9"/>
            </a:gs>
            <a:gs pos="63000">
              <a:schemeClr val="accent1">
                <a:lumMod val="45000"/>
                <a:lumOff val="55000"/>
              </a:schemeClr>
            </a:gs>
            <a:gs pos="100000">
              <a:schemeClr val="accent1">
                <a:lumMod val="30000"/>
                <a:lumOff val="70000"/>
              </a:schemeClr>
            </a:gs>
          </a:gsLst>
          <a:lin ang="5400000" scaled="0"/>
        </a:gradFill>
        <a:ln w="28575" cmpd="dbl">
          <a:solidFill>
            <a:schemeClr val="accent1">
              <a:shade val="50000"/>
            </a:schemeClr>
          </a:solidFill>
          <a:prstDash val="sysDot"/>
        </a:ln>
        <a:effectLst>
          <a:outerShdw blurRad="317500" dist="50800" dir="3780000" sx="137000" sy="137000" algn="ctr" rotWithShape="0">
            <a:srgbClr val="000000">
              <a:alpha val="80000"/>
            </a:srgbClr>
          </a:outerShdw>
        </a:effectLst>
      </xdr:spPr>
      <xdr:style>
        <a:lnRef idx="0">
          <a:srgbClr val="FFFFFF"/>
        </a:lnRef>
        <a:fillRef idx="1">
          <a:schemeClr val="accent2"/>
        </a:fillRef>
        <a:effectRef idx="0">
          <a:srgbClr val="FFFFFF"/>
        </a:effectRef>
        <a:fontRef idx="minor">
          <a:schemeClr val="lt1"/>
        </a:fontRef>
      </xdr:style>
      <xdr:txBody>
        <a:bodyPr vertOverflow="clip" horzOverflow="clip" wrap="square" rtlCol="0" anchor="t"/>
        <a:lstStyle/>
        <a:p>
          <a:pPr algn="l"/>
          <a:endParaRPr lang="en-US" sz="1100">
            <a:solidFill>
              <a:schemeClr val="accent2">
                <a:lumMod val="75000"/>
              </a:schemeClr>
            </a:solidFill>
          </a:endParaRPr>
        </a:p>
      </xdr:txBody>
    </xdr:sp>
    <xdr:clientData/>
  </xdr:twoCellAnchor>
  <xdr:twoCellAnchor>
    <xdr:from>
      <xdr:col>16</xdr:col>
      <xdr:colOff>72258</xdr:colOff>
      <xdr:row>445</xdr:row>
      <xdr:rowOff>114957</xdr:rowOff>
    </xdr:from>
    <xdr:to>
      <xdr:col>17</xdr:col>
      <xdr:colOff>0</xdr:colOff>
      <xdr:row>456</xdr:row>
      <xdr:rowOff>114957</xdr:rowOff>
    </xdr:to>
    <xdr:sp macro="" textlink="">
      <xdr:nvSpPr>
        <xdr:cNvPr id="5" name="Add-in 4">
          <a:extLst>
            <a:ext uri="{FF2B5EF4-FFF2-40B4-BE49-F238E27FC236}">
              <a16:creationId xmlns:a16="http://schemas.microsoft.com/office/drawing/2014/main" id="{00000000-0008-0000-0500-000005000000}"/>
            </a:ext>
          </a:extLst>
        </xdr:cNvPr>
        <xdr:cNvSpPr>
          <a:spLocks noGrp="1"/>
        </xdr:cNvSpPr>
      </xdr:nvSpPr>
      <xdr:spPr>
        <a:xfrm>
          <a:off x="11263630" y="84887435"/>
          <a:ext cx="2281555" cy="2095500"/>
        </a:xfrm>
      </xdr:spPr>
    </xdr:sp>
    <xdr:clientData/>
  </xdr:twoCellAnchor>
  <mc:AlternateContent xmlns:mc="http://schemas.openxmlformats.org/markup-compatibility/2006">
    <mc:Choice xmlns:a14="http://schemas.microsoft.com/office/drawing/2010/main" Requires="a14">
      <xdr:twoCellAnchor editAs="oneCell">
        <xdr:from>
          <xdr:col>22</xdr:col>
          <xdr:colOff>76200</xdr:colOff>
          <xdr:row>0</xdr:row>
          <xdr:rowOff>0</xdr:rowOff>
        </xdr:from>
        <xdr:to>
          <xdr:col>22</xdr:col>
          <xdr:colOff>876300</xdr:colOff>
          <xdr:row>0</xdr:row>
          <xdr:rowOff>209550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F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Check Box 2</a:t>
              </a:r>
            </a:p>
          </xdr:txBody>
        </xdr:sp>
        <xdr:clientData/>
      </xdr:twoCellAnchor>
    </mc:Choice>
    <mc:Fallback/>
  </mc:AlternateContent>
</xdr:wsDr>
</file>

<file path=xl/drawings/drawing12.xml><?xml version="1.0" encoding="utf-8"?>
<xdr:wsDr xmlns:xdr="http://schemas.openxmlformats.org/drawingml/2006/spreadsheetDrawing" xmlns:a="http://schemas.openxmlformats.org/drawingml/2006/main">
  <xdr:oneCellAnchor>
    <xdr:from>
      <xdr:col>6</xdr:col>
      <xdr:colOff>849923</xdr:colOff>
      <xdr:row>31</xdr:row>
      <xdr:rowOff>80597</xdr:rowOff>
    </xdr:from>
    <xdr:ext cx="7107114" cy="2868519"/>
    <xdr:graphicFrame macro="">
      <xdr:nvGraphicFramePr>
        <xdr:cNvPr id="2" name="Chart 1">
          <a:extLst>
            <a:ext uri="{FF2B5EF4-FFF2-40B4-BE49-F238E27FC236}">
              <a16:creationId xmlns:a16="http://schemas.microsoft.com/office/drawing/2014/main" id="{57DE77AE-D714-4AE4-9212-FFF34ECCF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14654</xdr:colOff>
      <xdr:row>28</xdr:row>
      <xdr:rowOff>183173</xdr:rowOff>
    </xdr:from>
    <xdr:ext cx="5040000" cy="3060000"/>
    <xdr:graphicFrame macro="">
      <xdr:nvGraphicFramePr>
        <xdr:cNvPr id="3" name="Chart 2">
          <a:extLst>
            <a:ext uri="{FF2B5EF4-FFF2-40B4-BE49-F238E27FC236}">
              <a16:creationId xmlns:a16="http://schemas.microsoft.com/office/drawing/2014/main" id="{877CE5DF-6386-49D5-908D-1A302AAB8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13.xml><?xml version="1.0" encoding="utf-8"?>
<xdr:wsDr xmlns:xdr="http://schemas.openxmlformats.org/drawingml/2006/spreadsheetDrawing" xmlns:a="http://schemas.openxmlformats.org/drawingml/2006/main">
  <xdr:twoCellAnchor editAs="absolute">
    <xdr:from>
      <xdr:col>10</xdr:col>
      <xdr:colOff>361315</xdr:colOff>
      <xdr:row>0</xdr:row>
      <xdr:rowOff>77470</xdr:rowOff>
    </xdr:from>
    <xdr:to>
      <xdr:col>16</xdr:col>
      <xdr:colOff>552450</xdr:colOff>
      <xdr:row>3</xdr:row>
      <xdr:rowOff>134620</xdr:rowOff>
    </xdr:to>
    <mc:AlternateContent xmlns:mc="http://schemas.openxmlformats.org/markup-compatibility/2006" xmlns:sle15="http://schemas.microsoft.com/office/drawing/2012/slicer">
      <mc:Choice Requires="sle15">
        <xdr:graphicFrame macro="">
          <xdr:nvGraphicFramePr>
            <xdr:cNvPr id="2" name="Remark">
              <a:extLst>
                <a:ext uri="{FF2B5EF4-FFF2-40B4-BE49-F238E27FC236}">
                  <a16:creationId xmlns:a16="http://schemas.microsoft.com/office/drawing/2014/main" id="{00000000-0008-0000-1D00-000002000000}"/>
                </a:ext>
              </a:extLst>
            </xdr:cNvPr>
            <xdr:cNvGraphicFramePr/>
          </xdr:nvGraphicFramePr>
          <xdr:xfrm>
            <a:off x="0" y="0"/>
            <a:ext cx="0" cy="0"/>
          </xdr:xfrm>
          <a:graphic>
            <a:graphicData uri="http://schemas.microsoft.com/office/drawing/2010/slicer">
              <sle:slicer xmlns:sle="http://schemas.microsoft.com/office/drawing/2010/slicer" name="Remark"/>
            </a:graphicData>
          </a:graphic>
        </xdr:graphicFrame>
      </mc:Choice>
      <mc:Fallback xmlns="" xmlns:r="http://schemas.openxmlformats.org/officeDocument/2006/relationships">
        <xdr:sp macro="" textlink="">
          <xdr:nvSpPr>
            <xdr:cNvPr id="0" name=""/>
            <xdr:cNvSpPr>
              <a:spLocks noTextEdit="1"/>
            </xdr:cNvSpPr>
          </xdr:nvSpPr>
          <xdr:spPr>
            <a:xfrm>
              <a:off x="9352915" y="77470"/>
              <a:ext cx="4782185" cy="116205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esktop\AAAAA\CF%20-%20with%20Bank%20&amp;%20Cash%20Flow%20Dashboard.xlsx" TargetMode="External"/><Relationship Id="rId1" Type="http://schemas.openxmlformats.org/officeDocument/2006/relationships/externalLinkPath" Target="CF%20-%20with%20Bank%20&amp;%20Cash%20Flow%20Dashboard.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Startup" Target="samradapps_datepicker_221114.xlam"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Datas/Data%20connection.xlsx" TargetMode="External"/><Relationship Id="rId2" Type="http://schemas.openxmlformats.org/officeDocument/2006/relationships/externalLinkPath" Target="https://d.docs.live.net/5f03a1eca384784a/sells/Datas/Data%20connection.xlsx" TargetMode="External"/><Relationship Id="rId1" Type="http://schemas.openxmlformats.org/officeDocument/2006/relationships/externalLinkPath" Target="/5f03a1eca384784a/sells/Datas/Data%20connection.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Users/hp/OneDrive/sells/Cashflow%20MgtAAA%202018.xlsx" TargetMode="External"/><Relationship Id="rId2" Type="http://schemas.openxmlformats.org/officeDocument/2006/relationships/externalLinkPath" Target="file:///C:\Users\hp\OneDrive\sells\Cashflow%20MgtAAA%202018.xlsx" TargetMode="External"/><Relationship Id="rId1" Type="http://schemas.openxmlformats.org/officeDocument/2006/relationships/externalLinkPath" Target="/Users/hp/OneDrive/sells/Cashflow%20MgtAAA%20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 Dashboard"/>
      <sheetName val="Manu"/>
      <sheetName val="CreditS"/>
      <sheetName val="C2"/>
      <sheetName val="C3"/>
      <sheetName val="C4"/>
      <sheetName val="C5"/>
      <sheetName val="All Bank"/>
      <sheetName val="Cr sells18"/>
      <sheetName val="List"/>
      <sheetName val="A1"/>
      <sheetName val="A3"/>
      <sheetName val="Trans"/>
      <sheetName val="Dashbord"/>
      <sheetName val="Budget 2018"/>
      <sheetName val="Recon1888"/>
      <sheetName val="All Exp "/>
      <sheetName val="Slicer"/>
    </sheetNames>
    <sheetDataSet>
      <sheetData sheetId="0">
        <row r="14">
          <cell r="F14" t="str">
            <v>Closing Bal.</v>
          </cell>
        </row>
        <row r="15">
          <cell r="B15" t="str">
            <v>CBE</v>
          </cell>
          <cell r="F15">
            <v>2954984</v>
          </cell>
        </row>
        <row r="16">
          <cell r="B16" t="str">
            <v>COOP</v>
          </cell>
          <cell r="F16">
            <v>71149</v>
          </cell>
        </row>
        <row r="17">
          <cell r="B17" t="str">
            <v>AIB</v>
          </cell>
          <cell r="F17">
            <v>151882.30000000069</v>
          </cell>
        </row>
        <row r="18">
          <cell r="B18" t="str">
            <v>BOA</v>
          </cell>
          <cell r="F18">
            <v>1354</v>
          </cell>
        </row>
        <row r="19">
          <cell r="B19" t="str">
            <v>Berhan</v>
          </cell>
          <cell r="F19">
            <v>209628</v>
          </cell>
        </row>
        <row r="20">
          <cell r="B20" t="str">
            <v>Siinqe</v>
          </cell>
          <cell r="F20">
            <v>225631</v>
          </cell>
        </row>
        <row r="21">
          <cell r="B21" t="str">
            <v>Zemen</v>
          </cell>
          <cell r="F21">
            <v>6581</v>
          </cell>
        </row>
        <row r="22">
          <cell r="B22" t="str">
            <v>OIB</v>
          </cell>
          <cell r="F22">
            <v>1792</v>
          </cell>
        </row>
        <row r="23">
          <cell r="B23" t="str">
            <v xml:space="preserve">Hibrate </v>
          </cell>
          <cell r="F23">
            <v>2795</v>
          </cell>
        </row>
        <row r="24">
          <cell r="B24" t="str">
            <v>Dashin</v>
          </cell>
          <cell r="F24">
            <v>90785</v>
          </cell>
        </row>
        <row r="28">
          <cell r="C28" t="str">
            <v>Inflow (Credit)</v>
          </cell>
          <cell r="D28" t="str">
            <v>Outflow (Debit)</v>
          </cell>
        </row>
        <row r="29">
          <cell r="B29" t="str">
            <v>2018-11</v>
          </cell>
          <cell r="C29">
            <v>2703700</v>
          </cell>
          <cell r="D29">
            <v>130000</v>
          </cell>
        </row>
        <row r="30">
          <cell r="B30" t="str">
            <v>2018-12</v>
          </cell>
          <cell r="C30">
            <v>0</v>
          </cell>
          <cell r="D30">
            <v>0</v>
          </cell>
        </row>
        <row r="31">
          <cell r="B31" t="str">
            <v>2019-01</v>
          </cell>
          <cell r="C31">
            <v>0</v>
          </cell>
          <cell r="D31">
            <v>0</v>
          </cell>
        </row>
        <row r="32">
          <cell r="B32" t="str">
            <v>2019-02</v>
          </cell>
          <cell r="C32">
            <v>0</v>
          </cell>
          <cell r="D32">
            <v>0</v>
          </cell>
        </row>
        <row r="33">
          <cell r="B33" t="str">
            <v>2019-03</v>
          </cell>
          <cell r="C33">
            <v>0</v>
          </cell>
          <cell r="D33">
            <v>0</v>
          </cell>
        </row>
        <row r="34">
          <cell r="B34" t="str">
            <v>2019-04</v>
          </cell>
          <cell r="C34">
            <v>0</v>
          </cell>
          <cell r="D34">
            <v>0</v>
          </cell>
        </row>
        <row r="35">
          <cell r="B35" t="str">
            <v>2019-05</v>
          </cell>
          <cell r="C35">
            <v>0</v>
          </cell>
          <cell r="D35">
            <v>0</v>
          </cell>
        </row>
        <row r="36">
          <cell r="B36" t="str">
            <v>2019-06</v>
          </cell>
          <cell r="C36">
            <v>0</v>
          </cell>
          <cell r="D36">
            <v>0</v>
          </cell>
        </row>
        <row r="37">
          <cell r="B37" t="str">
            <v>2019-07</v>
          </cell>
          <cell r="C37">
            <v>0</v>
          </cell>
          <cell r="D37">
            <v>0</v>
          </cell>
        </row>
        <row r="38">
          <cell r="B38" t="str">
            <v>2019-08</v>
          </cell>
          <cell r="C38">
            <v>0</v>
          </cell>
          <cell r="D38">
            <v>0</v>
          </cell>
        </row>
        <row r="39">
          <cell r="B39" t="str">
            <v>2019-09</v>
          </cell>
          <cell r="C39">
            <v>0</v>
          </cell>
          <cell r="D39">
            <v>0</v>
          </cell>
        </row>
        <row r="40">
          <cell r="B40" t="str">
            <v>2019-10</v>
          </cell>
          <cell r="C40">
            <v>0</v>
          </cell>
          <cell r="D40">
            <v>0</v>
          </cell>
        </row>
      </sheetData>
      <sheetData sheetId="1"/>
      <sheetData sheetId="2"/>
      <sheetData sheetId="3"/>
      <sheetData sheetId="4"/>
      <sheetData sheetId="5"/>
      <sheetData sheetId="6"/>
      <sheetData sheetId="7"/>
      <sheetData sheetId="8"/>
      <sheetData sheetId="9">
        <row r="2">
          <cell r="N2" t="str">
            <v>CBE</v>
          </cell>
          <cell r="O2">
            <v>584984</v>
          </cell>
        </row>
        <row r="3">
          <cell r="A3" t="str">
            <v>Ca sales</v>
          </cell>
          <cell r="B3" t="str">
            <v>Salaries</v>
          </cell>
          <cell r="C3" t="str">
            <v>Purchase</v>
          </cell>
          <cell r="D3" t="str">
            <v>WHT</v>
          </cell>
          <cell r="N3" t="str">
            <v>COOP</v>
          </cell>
          <cell r="O3">
            <v>71149</v>
          </cell>
        </row>
        <row r="4">
          <cell r="A4" t="str">
            <v>Collected</v>
          </cell>
          <cell r="B4" t="str">
            <v>Utilities</v>
          </cell>
          <cell r="C4" t="str">
            <v>Incentive</v>
          </cell>
          <cell r="D4" t="str">
            <v>Rev Tax</v>
          </cell>
          <cell r="N4" t="str">
            <v>AIB</v>
          </cell>
          <cell r="O4">
            <v>151882.30000000069</v>
          </cell>
        </row>
        <row r="5">
          <cell r="A5" t="str">
            <v>Loan</v>
          </cell>
          <cell r="B5" t="str">
            <v>Tax &amp; P</v>
          </cell>
          <cell r="C5" t="str">
            <v>Repair</v>
          </cell>
          <cell r="D5" t="str">
            <v>Dividend</v>
          </cell>
          <cell r="N5" t="str">
            <v>BOA</v>
          </cell>
          <cell r="O5">
            <v>1354</v>
          </cell>
        </row>
        <row r="6">
          <cell r="A6" t="str">
            <v>Credit</v>
          </cell>
          <cell r="B6" t="str">
            <v>Petty</v>
          </cell>
          <cell r="C6" t="str">
            <v>Payable</v>
          </cell>
          <cell r="D6" t="str">
            <v>Audit fee</v>
          </cell>
          <cell r="N6" t="str">
            <v>Berhan</v>
          </cell>
          <cell r="O6">
            <v>5928</v>
          </cell>
        </row>
        <row r="7">
          <cell r="A7" t="str">
            <v>Other Inc</v>
          </cell>
          <cell r="B7" t="str">
            <v>Fuel</v>
          </cell>
          <cell r="C7" t="str">
            <v xml:space="preserve">Collectable </v>
          </cell>
          <cell r="D7" t="str">
            <v>Whl Pur</v>
          </cell>
          <cell r="N7" t="str">
            <v>Siinqe</v>
          </cell>
          <cell r="O7">
            <v>225631</v>
          </cell>
        </row>
        <row r="8">
          <cell r="B8" t="str">
            <v>Rent</v>
          </cell>
          <cell r="C8" t="str">
            <v>Loan Paid</v>
          </cell>
          <cell r="D8" t="str">
            <v>LC</v>
          </cell>
          <cell r="N8" t="str">
            <v>Zemen</v>
          </cell>
          <cell r="O8">
            <v>6581</v>
          </cell>
        </row>
        <row r="9">
          <cell r="B9" t="str">
            <v>Comm</v>
          </cell>
          <cell r="C9" t="str">
            <v>Cr Paid</v>
          </cell>
          <cell r="D9" t="str">
            <v>Insurance</v>
          </cell>
          <cell r="N9" t="str">
            <v>OIB</v>
          </cell>
          <cell r="O9">
            <v>1792</v>
          </cell>
        </row>
        <row r="10">
          <cell r="C10" t="str">
            <v>Other</v>
          </cell>
          <cell r="D10" t="str">
            <v xml:space="preserve">Freight </v>
          </cell>
          <cell r="N10" t="str">
            <v xml:space="preserve">Hibrate </v>
          </cell>
          <cell r="O10">
            <v>2795</v>
          </cell>
        </row>
        <row r="11">
          <cell r="C11" t="str">
            <v>Non</v>
          </cell>
          <cell r="D11" t="str">
            <v>Customs duty</v>
          </cell>
          <cell r="N11" t="str">
            <v>Dashin</v>
          </cell>
          <cell r="O11">
            <v>90785</v>
          </cell>
        </row>
        <row r="12">
          <cell r="C12" t="str">
            <v>RTGS</v>
          </cell>
          <cell r="D12" t="str">
            <v>Related</v>
          </cell>
        </row>
        <row r="13">
          <cell r="C13" t="str">
            <v>Adjust</v>
          </cell>
        </row>
      </sheetData>
      <sheetData sheetId="10"/>
      <sheetData sheetId="11"/>
      <sheetData sheetId="12">
        <row r="1">
          <cell r="B1" t="str">
            <v>Bank</v>
          </cell>
          <cell r="C1" t="str">
            <v>Type</v>
          </cell>
          <cell r="D1" t="str">
            <v>Amount</v>
          </cell>
          <cell r="E1" t="str">
            <v>Income</v>
          </cell>
          <cell r="F1" t="str">
            <v>Oper</v>
          </cell>
          <cell r="G1" t="str">
            <v>Pay&amp;Non</v>
          </cell>
          <cell r="H1" t="str">
            <v>Tax&amp;Cost</v>
          </cell>
          <cell r="I1" t="str">
            <v>Month</v>
          </cell>
        </row>
        <row r="2">
          <cell r="B2" t="str">
            <v>Berhan</v>
          </cell>
          <cell r="C2" t="str">
            <v>Credit</v>
          </cell>
          <cell r="D2">
            <v>203700</v>
          </cell>
          <cell r="E2" t="str">
            <v>Collected</v>
          </cell>
          <cell r="I2" t="str">
            <v>2018-11</v>
          </cell>
        </row>
        <row r="3">
          <cell r="B3" t="str">
            <v>CBE</v>
          </cell>
          <cell r="C3" t="str">
            <v>Debit</v>
          </cell>
          <cell r="D3">
            <v>100000</v>
          </cell>
          <cell r="G3" t="str">
            <v>Cr Paid</v>
          </cell>
          <cell r="I3" t="str">
            <v>2018-11</v>
          </cell>
        </row>
        <row r="4">
          <cell r="B4" t="str">
            <v>CBE</v>
          </cell>
          <cell r="C4" t="str">
            <v>Credit</v>
          </cell>
          <cell r="D4">
            <v>500000</v>
          </cell>
          <cell r="E4" t="str">
            <v>Other Inc</v>
          </cell>
          <cell r="I4" t="str">
            <v>2018-11</v>
          </cell>
        </row>
        <row r="5">
          <cell r="B5" t="str">
            <v>CBE</v>
          </cell>
          <cell r="C5" t="str">
            <v>Debit</v>
          </cell>
          <cell r="D5">
            <v>30000</v>
          </cell>
          <cell r="F5" t="str">
            <v>Fuel</v>
          </cell>
          <cell r="I5" t="str">
            <v>2018-11</v>
          </cell>
        </row>
        <row r="6">
          <cell r="B6" t="str">
            <v>CBE</v>
          </cell>
          <cell r="C6" t="str">
            <v>Credit</v>
          </cell>
          <cell r="D6">
            <v>2000000</v>
          </cell>
          <cell r="E6" t="str">
            <v>Other Inc</v>
          </cell>
          <cell r="I6" t="str">
            <v>2018-11</v>
          </cell>
        </row>
        <row r="7">
          <cell r="I7" t="str">
            <v/>
          </cell>
        </row>
        <row r="8">
          <cell r="I8" t="str">
            <v/>
          </cell>
        </row>
        <row r="9">
          <cell r="I9" t="str">
            <v/>
          </cell>
        </row>
        <row r="10">
          <cell r="I10" t="str">
            <v/>
          </cell>
        </row>
        <row r="11">
          <cell r="I11" t="str">
            <v/>
          </cell>
        </row>
        <row r="12">
          <cell r="I12" t="str">
            <v/>
          </cell>
        </row>
        <row r="13">
          <cell r="I13" t="str">
            <v/>
          </cell>
        </row>
        <row r="14">
          <cell r="I14" t="str">
            <v/>
          </cell>
        </row>
        <row r="15">
          <cell r="I15" t="str">
            <v/>
          </cell>
        </row>
        <row r="16">
          <cell r="I16" t="str">
            <v/>
          </cell>
        </row>
        <row r="17">
          <cell r="I17" t="str">
            <v/>
          </cell>
        </row>
        <row r="18">
          <cell r="I18" t="str">
            <v/>
          </cell>
        </row>
        <row r="19">
          <cell r="I19" t="str">
            <v/>
          </cell>
        </row>
        <row r="20">
          <cell r="I20" t="str">
            <v/>
          </cell>
        </row>
        <row r="21">
          <cell r="I21" t="str">
            <v/>
          </cell>
        </row>
        <row r="22">
          <cell r="I22" t="str">
            <v/>
          </cell>
        </row>
        <row r="23">
          <cell r="I23" t="str">
            <v/>
          </cell>
        </row>
        <row r="24">
          <cell r="I24" t="str">
            <v/>
          </cell>
        </row>
        <row r="25">
          <cell r="I25" t="str">
            <v/>
          </cell>
        </row>
        <row r="26">
          <cell r="I26" t="str">
            <v/>
          </cell>
        </row>
        <row r="27">
          <cell r="I27" t="str">
            <v/>
          </cell>
        </row>
        <row r="28">
          <cell r="I28" t="str">
            <v/>
          </cell>
        </row>
        <row r="29">
          <cell r="I29" t="str">
            <v/>
          </cell>
        </row>
        <row r="30">
          <cell r="I30" t="str">
            <v/>
          </cell>
        </row>
        <row r="31">
          <cell r="I31" t="str">
            <v/>
          </cell>
        </row>
        <row r="32">
          <cell r="I32" t="str">
            <v/>
          </cell>
        </row>
        <row r="33">
          <cell r="I33" t="str">
            <v/>
          </cell>
        </row>
        <row r="34">
          <cell r="I34" t="str">
            <v/>
          </cell>
        </row>
        <row r="35">
          <cell r="I35" t="str">
            <v/>
          </cell>
        </row>
        <row r="36">
          <cell r="I36" t="str">
            <v/>
          </cell>
        </row>
        <row r="37">
          <cell r="I37" t="str">
            <v/>
          </cell>
        </row>
        <row r="38">
          <cell r="I38" t="str">
            <v/>
          </cell>
        </row>
        <row r="39">
          <cell r="I39" t="str">
            <v/>
          </cell>
        </row>
        <row r="40">
          <cell r="I40" t="str">
            <v/>
          </cell>
        </row>
        <row r="41">
          <cell r="I41" t="str">
            <v/>
          </cell>
        </row>
        <row r="42">
          <cell r="I42" t="str">
            <v/>
          </cell>
        </row>
        <row r="43">
          <cell r="I43" t="str">
            <v/>
          </cell>
        </row>
        <row r="44">
          <cell r="I44" t="str">
            <v/>
          </cell>
        </row>
        <row r="45">
          <cell r="I45" t="str">
            <v/>
          </cell>
        </row>
        <row r="46">
          <cell r="I46" t="str">
            <v/>
          </cell>
        </row>
        <row r="47">
          <cell r="I47" t="str">
            <v/>
          </cell>
        </row>
        <row r="48">
          <cell r="I48" t="str">
            <v/>
          </cell>
        </row>
        <row r="49">
          <cell r="I49" t="str">
            <v/>
          </cell>
        </row>
        <row r="50">
          <cell r="I50" t="str">
            <v/>
          </cell>
        </row>
        <row r="51">
          <cell r="I51" t="str">
            <v/>
          </cell>
        </row>
        <row r="52">
          <cell r="I52" t="str">
            <v/>
          </cell>
        </row>
        <row r="53">
          <cell r="I53" t="str">
            <v/>
          </cell>
        </row>
        <row r="54">
          <cell r="I54" t="str">
            <v/>
          </cell>
        </row>
        <row r="55">
          <cell r="I55" t="str">
            <v/>
          </cell>
        </row>
        <row r="56">
          <cell r="I56" t="str">
            <v/>
          </cell>
        </row>
        <row r="57">
          <cell r="I57" t="str">
            <v/>
          </cell>
        </row>
        <row r="58">
          <cell r="I58" t="str">
            <v/>
          </cell>
        </row>
        <row r="59">
          <cell r="I59" t="str">
            <v/>
          </cell>
        </row>
        <row r="60">
          <cell r="I60" t="str">
            <v/>
          </cell>
        </row>
        <row r="61">
          <cell r="I61" t="str">
            <v/>
          </cell>
        </row>
        <row r="62">
          <cell r="I62" t="str">
            <v/>
          </cell>
        </row>
        <row r="63">
          <cell r="I63" t="str">
            <v/>
          </cell>
        </row>
        <row r="64">
          <cell r="I64" t="str">
            <v/>
          </cell>
        </row>
        <row r="65">
          <cell r="I65" t="str">
            <v/>
          </cell>
        </row>
        <row r="66">
          <cell r="I66" t="str">
            <v/>
          </cell>
        </row>
        <row r="67">
          <cell r="I67" t="str">
            <v/>
          </cell>
        </row>
        <row r="68">
          <cell r="I68" t="str">
            <v/>
          </cell>
        </row>
        <row r="69">
          <cell r="I69" t="str">
            <v/>
          </cell>
        </row>
        <row r="70">
          <cell r="I70" t="str">
            <v/>
          </cell>
        </row>
        <row r="71">
          <cell r="I71" t="str">
            <v/>
          </cell>
        </row>
        <row r="72">
          <cell r="I72" t="str">
            <v/>
          </cell>
        </row>
        <row r="73">
          <cell r="I73" t="str">
            <v/>
          </cell>
        </row>
        <row r="74">
          <cell r="I74" t="str">
            <v/>
          </cell>
        </row>
        <row r="75">
          <cell r="I75" t="str">
            <v/>
          </cell>
        </row>
        <row r="76">
          <cell r="I76" t="str">
            <v/>
          </cell>
        </row>
        <row r="77">
          <cell r="I77" t="str">
            <v/>
          </cell>
        </row>
        <row r="78">
          <cell r="I78" t="str">
            <v/>
          </cell>
        </row>
        <row r="79">
          <cell r="I79" t="str">
            <v/>
          </cell>
        </row>
        <row r="80">
          <cell r="I80" t="str">
            <v/>
          </cell>
        </row>
        <row r="81">
          <cell r="I81" t="str">
            <v/>
          </cell>
        </row>
        <row r="82">
          <cell r="I82" t="str">
            <v/>
          </cell>
        </row>
        <row r="83">
          <cell r="I83" t="str">
            <v/>
          </cell>
        </row>
        <row r="84">
          <cell r="I84" t="str">
            <v/>
          </cell>
        </row>
        <row r="85">
          <cell r="I85" t="str">
            <v/>
          </cell>
        </row>
        <row r="86">
          <cell r="I86" t="str">
            <v/>
          </cell>
        </row>
        <row r="87">
          <cell r="I87" t="str">
            <v/>
          </cell>
        </row>
        <row r="88">
          <cell r="I88" t="str">
            <v/>
          </cell>
        </row>
        <row r="89">
          <cell r="I89" t="str">
            <v/>
          </cell>
        </row>
        <row r="90">
          <cell r="I90" t="str">
            <v/>
          </cell>
        </row>
        <row r="91">
          <cell r="I91" t="str">
            <v/>
          </cell>
        </row>
        <row r="92">
          <cell r="I92" t="str">
            <v/>
          </cell>
        </row>
        <row r="93">
          <cell r="I93" t="str">
            <v/>
          </cell>
        </row>
        <row r="94">
          <cell r="I94" t="str">
            <v/>
          </cell>
        </row>
        <row r="95">
          <cell r="I95" t="str">
            <v/>
          </cell>
        </row>
        <row r="96">
          <cell r="I96" t="str">
            <v/>
          </cell>
        </row>
        <row r="97">
          <cell r="I97" t="str">
            <v/>
          </cell>
        </row>
        <row r="98">
          <cell r="I98" t="str">
            <v/>
          </cell>
        </row>
        <row r="99">
          <cell r="I99" t="str">
            <v/>
          </cell>
        </row>
        <row r="100">
          <cell r="I100" t="str">
            <v/>
          </cell>
        </row>
        <row r="101">
          <cell r="I101" t="str">
            <v/>
          </cell>
        </row>
        <row r="102">
          <cell r="I102" t="str">
            <v/>
          </cell>
        </row>
        <row r="103">
          <cell r="I103" t="str">
            <v/>
          </cell>
        </row>
        <row r="104">
          <cell r="I104" t="str">
            <v/>
          </cell>
        </row>
        <row r="105">
          <cell r="I105" t="str">
            <v/>
          </cell>
        </row>
        <row r="106">
          <cell r="I106" t="str">
            <v/>
          </cell>
        </row>
        <row r="107">
          <cell r="I107" t="str">
            <v/>
          </cell>
        </row>
        <row r="108">
          <cell r="I108" t="str">
            <v/>
          </cell>
        </row>
        <row r="109">
          <cell r="I109" t="str">
            <v/>
          </cell>
        </row>
        <row r="110">
          <cell r="I110" t="str">
            <v/>
          </cell>
        </row>
        <row r="111">
          <cell r="I111" t="str">
            <v/>
          </cell>
        </row>
        <row r="112">
          <cell r="I112" t="str">
            <v/>
          </cell>
        </row>
        <row r="113">
          <cell r="I113" t="str">
            <v/>
          </cell>
        </row>
        <row r="114">
          <cell r="I114" t="str">
            <v/>
          </cell>
        </row>
        <row r="115">
          <cell r="I115" t="str">
            <v/>
          </cell>
        </row>
        <row r="116">
          <cell r="I116" t="str">
            <v/>
          </cell>
        </row>
        <row r="117">
          <cell r="I117" t="str">
            <v/>
          </cell>
        </row>
        <row r="118">
          <cell r="I118" t="str">
            <v/>
          </cell>
        </row>
        <row r="119">
          <cell r="I119" t="str">
            <v/>
          </cell>
        </row>
        <row r="120">
          <cell r="I120" t="str">
            <v/>
          </cell>
        </row>
        <row r="121">
          <cell r="I121" t="str">
            <v/>
          </cell>
        </row>
        <row r="122">
          <cell r="I122" t="str">
            <v/>
          </cell>
        </row>
        <row r="123">
          <cell r="I123" t="str">
            <v/>
          </cell>
        </row>
        <row r="124">
          <cell r="I124" t="str">
            <v/>
          </cell>
        </row>
        <row r="125">
          <cell r="I125" t="str">
            <v/>
          </cell>
        </row>
        <row r="126">
          <cell r="I126" t="str">
            <v/>
          </cell>
        </row>
        <row r="127">
          <cell r="I127" t="str">
            <v/>
          </cell>
        </row>
        <row r="128">
          <cell r="I128" t="str">
            <v/>
          </cell>
        </row>
        <row r="129">
          <cell r="I129" t="str">
            <v/>
          </cell>
        </row>
        <row r="130">
          <cell r="I130" t="str">
            <v/>
          </cell>
        </row>
        <row r="131">
          <cell r="I131" t="str">
            <v/>
          </cell>
        </row>
        <row r="132">
          <cell r="I132" t="str">
            <v/>
          </cell>
        </row>
        <row r="133">
          <cell r="I133" t="str">
            <v/>
          </cell>
        </row>
        <row r="134">
          <cell r="I134" t="str">
            <v/>
          </cell>
        </row>
        <row r="135">
          <cell r="I135" t="str">
            <v/>
          </cell>
        </row>
        <row r="136">
          <cell r="I136" t="str">
            <v/>
          </cell>
        </row>
        <row r="137">
          <cell r="I137" t="str">
            <v/>
          </cell>
        </row>
        <row r="138">
          <cell r="I138" t="str">
            <v/>
          </cell>
        </row>
        <row r="139">
          <cell r="I139" t="str">
            <v/>
          </cell>
        </row>
        <row r="140">
          <cell r="I140" t="str">
            <v/>
          </cell>
        </row>
        <row r="141">
          <cell r="I141" t="str">
            <v/>
          </cell>
        </row>
        <row r="142">
          <cell r="I142" t="str">
            <v/>
          </cell>
        </row>
        <row r="143">
          <cell r="I143" t="str">
            <v/>
          </cell>
        </row>
        <row r="144">
          <cell r="I144" t="str">
            <v/>
          </cell>
        </row>
        <row r="145">
          <cell r="I145" t="str">
            <v/>
          </cell>
        </row>
        <row r="146">
          <cell r="I146" t="str">
            <v/>
          </cell>
        </row>
        <row r="147">
          <cell r="I147" t="str">
            <v/>
          </cell>
        </row>
        <row r="148">
          <cell r="I148" t="str">
            <v/>
          </cell>
        </row>
        <row r="149">
          <cell r="I149" t="str">
            <v/>
          </cell>
        </row>
        <row r="150">
          <cell r="I150" t="str">
            <v/>
          </cell>
        </row>
        <row r="151">
          <cell r="I151" t="str">
            <v/>
          </cell>
        </row>
        <row r="152">
          <cell r="I152" t="str">
            <v/>
          </cell>
        </row>
        <row r="153">
          <cell r="I153" t="str">
            <v/>
          </cell>
        </row>
        <row r="154">
          <cell r="I154" t="str">
            <v/>
          </cell>
        </row>
        <row r="155">
          <cell r="I155" t="str">
            <v/>
          </cell>
        </row>
        <row r="156">
          <cell r="I156" t="str">
            <v/>
          </cell>
        </row>
        <row r="157">
          <cell r="I157" t="str">
            <v/>
          </cell>
        </row>
        <row r="158">
          <cell r="I158" t="str">
            <v/>
          </cell>
        </row>
        <row r="159">
          <cell r="I159" t="str">
            <v/>
          </cell>
        </row>
        <row r="160">
          <cell r="I160" t="str">
            <v/>
          </cell>
        </row>
        <row r="161">
          <cell r="I161" t="str">
            <v/>
          </cell>
        </row>
        <row r="162">
          <cell r="I162" t="str">
            <v/>
          </cell>
        </row>
        <row r="163">
          <cell r="I163" t="str">
            <v/>
          </cell>
        </row>
        <row r="164">
          <cell r="I164" t="str">
            <v/>
          </cell>
        </row>
        <row r="165">
          <cell r="I165" t="str">
            <v/>
          </cell>
        </row>
        <row r="166">
          <cell r="I166" t="str">
            <v/>
          </cell>
        </row>
        <row r="167">
          <cell r="I167" t="str">
            <v/>
          </cell>
        </row>
        <row r="168">
          <cell r="I168" t="str">
            <v/>
          </cell>
        </row>
        <row r="169">
          <cell r="I169" t="str">
            <v/>
          </cell>
        </row>
        <row r="170">
          <cell r="I170" t="str">
            <v/>
          </cell>
        </row>
        <row r="171">
          <cell r="I171" t="str">
            <v/>
          </cell>
        </row>
        <row r="172">
          <cell r="I172" t="str">
            <v/>
          </cell>
        </row>
        <row r="173">
          <cell r="I173" t="str">
            <v/>
          </cell>
        </row>
        <row r="174">
          <cell r="I174" t="str">
            <v/>
          </cell>
        </row>
        <row r="175">
          <cell r="I175" t="str">
            <v/>
          </cell>
        </row>
        <row r="176">
          <cell r="I176" t="str">
            <v/>
          </cell>
        </row>
        <row r="177">
          <cell r="I177" t="str">
            <v/>
          </cell>
        </row>
        <row r="178">
          <cell r="I178" t="str">
            <v/>
          </cell>
        </row>
        <row r="179">
          <cell r="I179" t="str">
            <v/>
          </cell>
        </row>
        <row r="180">
          <cell r="I180" t="str">
            <v/>
          </cell>
        </row>
        <row r="181">
          <cell r="I181" t="str">
            <v/>
          </cell>
        </row>
        <row r="182">
          <cell r="I182" t="str">
            <v/>
          </cell>
        </row>
        <row r="183">
          <cell r="I183" t="str">
            <v/>
          </cell>
        </row>
        <row r="184">
          <cell r="I184" t="str">
            <v/>
          </cell>
        </row>
        <row r="185">
          <cell r="I185" t="str">
            <v/>
          </cell>
        </row>
        <row r="186">
          <cell r="I186" t="str">
            <v/>
          </cell>
        </row>
        <row r="187">
          <cell r="I187" t="str">
            <v/>
          </cell>
        </row>
        <row r="188">
          <cell r="I188" t="str">
            <v/>
          </cell>
        </row>
        <row r="189">
          <cell r="I189" t="str">
            <v/>
          </cell>
        </row>
        <row r="190">
          <cell r="I190" t="str">
            <v/>
          </cell>
        </row>
        <row r="191">
          <cell r="I191" t="str">
            <v/>
          </cell>
        </row>
        <row r="192">
          <cell r="I192" t="str">
            <v/>
          </cell>
        </row>
        <row r="193">
          <cell r="I193" t="str">
            <v/>
          </cell>
        </row>
        <row r="194">
          <cell r="I194" t="str">
            <v/>
          </cell>
        </row>
        <row r="195">
          <cell r="I195" t="str">
            <v/>
          </cell>
        </row>
        <row r="196">
          <cell r="I196" t="str">
            <v/>
          </cell>
        </row>
        <row r="197">
          <cell r="I197" t="str">
            <v/>
          </cell>
        </row>
        <row r="198">
          <cell r="I198" t="str">
            <v/>
          </cell>
        </row>
        <row r="199">
          <cell r="I199" t="str">
            <v/>
          </cell>
        </row>
        <row r="200">
          <cell r="I200" t="str">
            <v/>
          </cell>
        </row>
        <row r="201">
          <cell r="I201" t="str">
            <v/>
          </cell>
        </row>
        <row r="202">
          <cell r="I202" t="str">
            <v/>
          </cell>
        </row>
        <row r="203">
          <cell r="I203" t="str">
            <v/>
          </cell>
        </row>
        <row r="204">
          <cell r="I204" t="str">
            <v/>
          </cell>
        </row>
        <row r="205">
          <cell r="I205" t="str">
            <v/>
          </cell>
        </row>
        <row r="206">
          <cell r="I206" t="str">
            <v/>
          </cell>
        </row>
        <row r="207">
          <cell r="I207" t="str">
            <v/>
          </cell>
        </row>
        <row r="208">
          <cell r="I208" t="str">
            <v/>
          </cell>
        </row>
        <row r="209">
          <cell r="I209" t="str">
            <v/>
          </cell>
        </row>
        <row r="210">
          <cell r="I210" t="str">
            <v/>
          </cell>
        </row>
        <row r="211">
          <cell r="I211" t="str">
            <v/>
          </cell>
        </row>
        <row r="212">
          <cell r="I212" t="str">
            <v/>
          </cell>
        </row>
        <row r="213">
          <cell r="I213" t="str">
            <v/>
          </cell>
        </row>
        <row r="214">
          <cell r="I214" t="str">
            <v/>
          </cell>
        </row>
        <row r="215">
          <cell r="I215" t="str">
            <v/>
          </cell>
        </row>
        <row r="216">
          <cell r="I216" t="str">
            <v/>
          </cell>
        </row>
        <row r="217">
          <cell r="I217" t="str">
            <v/>
          </cell>
        </row>
        <row r="218">
          <cell r="I218" t="str">
            <v/>
          </cell>
        </row>
        <row r="219">
          <cell r="I219" t="str">
            <v/>
          </cell>
        </row>
        <row r="220">
          <cell r="I220" t="str">
            <v/>
          </cell>
        </row>
        <row r="221">
          <cell r="I221" t="str">
            <v/>
          </cell>
        </row>
        <row r="222">
          <cell r="I222" t="str">
            <v/>
          </cell>
        </row>
        <row r="223">
          <cell r="I223" t="str">
            <v/>
          </cell>
        </row>
        <row r="224">
          <cell r="I224" t="str">
            <v/>
          </cell>
        </row>
        <row r="225">
          <cell r="I225" t="str">
            <v/>
          </cell>
        </row>
        <row r="226">
          <cell r="I226" t="str">
            <v/>
          </cell>
        </row>
        <row r="227">
          <cell r="I227" t="str">
            <v/>
          </cell>
        </row>
        <row r="228">
          <cell r="I228" t="str">
            <v/>
          </cell>
        </row>
        <row r="229">
          <cell r="I229" t="str">
            <v/>
          </cell>
        </row>
        <row r="230">
          <cell r="I230" t="str">
            <v/>
          </cell>
        </row>
        <row r="231">
          <cell r="I231" t="str">
            <v/>
          </cell>
        </row>
        <row r="232">
          <cell r="I232" t="str">
            <v/>
          </cell>
        </row>
        <row r="233">
          <cell r="I233" t="str">
            <v/>
          </cell>
        </row>
        <row r="234">
          <cell r="I234" t="str">
            <v/>
          </cell>
        </row>
        <row r="235">
          <cell r="I235" t="str">
            <v/>
          </cell>
        </row>
        <row r="236">
          <cell r="I236" t="str">
            <v/>
          </cell>
        </row>
        <row r="237">
          <cell r="I237" t="str">
            <v/>
          </cell>
        </row>
        <row r="238">
          <cell r="I238" t="str">
            <v/>
          </cell>
        </row>
        <row r="239">
          <cell r="I239" t="str">
            <v/>
          </cell>
        </row>
        <row r="240">
          <cell r="I240" t="str">
            <v/>
          </cell>
        </row>
        <row r="241">
          <cell r="I241" t="str">
            <v/>
          </cell>
        </row>
        <row r="242">
          <cell r="I242" t="str">
            <v/>
          </cell>
        </row>
        <row r="243">
          <cell r="I243" t="str">
            <v/>
          </cell>
        </row>
        <row r="244">
          <cell r="I244" t="str">
            <v/>
          </cell>
        </row>
        <row r="245">
          <cell r="I245" t="str">
            <v/>
          </cell>
        </row>
        <row r="246">
          <cell r="I246" t="str">
            <v/>
          </cell>
        </row>
        <row r="247">
          <cell r="I247" t="str">
            <v/>
          </cell>
        </row>
        <row r="248">
          <cell r="I248" t="str">
            <v/>
          </cell>
        </row>
        <row r="249">
          <cell r="I249" t="str">
            <v/>
          </cell>
        </row>
        <row r="250">
          <cell r="I250" t="str">
            <v/>
          </cell>
        </row>
        <row r="251">
          <cell r="I251" t="str">
            <v/>
          </cell>
        </row>
        <row r="252">
          <cell r="I252" t="str">
            <v/>
          </cell>
        </row>
        <row r="253">
          <cell r="I253" t="str">
            <v/>
          </cell>
        </row>
        <row r="254">
          <cell r="I254" t="str">
            <v/>
          </cell>
        </row>
        <row r="255">
          <cell r="I255" t="str">
            <v/>
          </cell>
        </row>
        <row r="256">
          <cell r="I256" t="str">
            <v/>
          </cell>
        </row>
        <row r="257">
          <cell r="I257" t="str">
            <v/>
          </cell>
        </row>
        <row r="258">
          <cell r="I258" t="str">
            <v/>
          </cell>
        </row>
        <row r="259">
          <cell r="I259" t="str">
            <v/>
          </cell>
        </row>
        <row r="260">
          <cell r="I260" t="str">
            <v/>
          </cell>
        </row>
        <row r="261">
          <cell r="I261" t="str">
            <v/>
          </cell>
        </row>
        <row r="262">
          <cell r="I262" t="str">
            <v/>
          </cell>
        </row>
        <row r="263">
          <cell r="I263" t="str">
            <v/>
          </cell>
        </row>
        <row r="264">
          <cell r="I264" t="str">
            <v/>
          </cell>
        </row>
        <row r="265">
          <cell r="I265" t="str">
            <v/>
          </cell>
        </row>
        <row r="266">
          <cell r="I266" t="str">
            <v/>
          </cell>
        </row>
        <row r="267">
          <cell r="I267" t="str">
            <v/>
          </cell>
        </row>
        <row r="268">
          <cell r="I268" t="str">
            <v/>
          </cell>
        </row>
        <row r="269">
          <cell r="I269" t="str">
            <v/>
          </cell>
        </row>
        <row r="270">
          <cell r="I270" t="str">
            <v/>
          </cell>
        </row>
        <row r="271">
          <cell r="I271" t="str">
            <v/>
          </cell>
        </row>
        <row r="272">
          <cell r="I272" t="str">
            <v/>
          </cell>
        </row>
        <row r="273">
          <cell r="I273" t="str">
            <v/>
          </cell>
        </row>
        <row r="274">
          <cell r="I274" t="str">
            <v/>
          </cell>
        </row>
        <row r="275">
          <cell r="I275" t="str">
            <v/>
          </cell>
        </row>
        <row r="276">
          <cell r="I276" t="str">
            <v/>
          </cell>
        </row>
        <row r="277">
          <cell r="I277" t="str">
            <v/>
          </cell>
        </row>
        <row r="278">
          <cell r="I278" t="str">
            <v/>
          </cell>
        </row>
        <row r="279">
          <cell r="I279" t="str">
            <v/>
          </cell>
        </row>
        <row r="280">
          <cell r="I280" t="str">
            <v/>
          </cell>
        </row>
        <row r="281">
          <cell r="I281" t="str">
            <v/>
          </cell>
        </row>
        <row r="282">
          <cell r="I282" t="str">
            <v/>
          </cell>
        </row>
        <row r="283">
          <cell r="I283" t="str">
            <v/>
          </cell>
        </row>
        <row r="284">
          <cell r="I284" t="str">
            <v/>
          </cell>
        </row>
        <row r="285">
          <cell r="I285" t="str">
            <v/>
          </cell>
        </row>
        <row r="286">
          <cell r="I286" t="str">
            <v/>
          </cell>
        </row>
        <row r="287">
          <cell r="I287" t="str">
            <v/>
          </cell>
        </row>
        <row r="288">
          <cell r="I288" t="str">
            <v/>
          </cell>
        </row>
        <row r="289">
          <cell r="I289" t="str">
            <v/>
          </cell>
        </row>
        <row r="290">
          <cell r="I290" t="str">
            <v/>
          </cell>
        </row>
        <row r="291">
          <cell r="I291" t="str">
            <v/>
          </cell>
        </row>
        <row r="292">
          <cell r="I292" t="str">
            <v/>
          </cell>
        </row>
        <row r="293">
          <cell r="I293" t="str">
            <v/>
          </cell>
        </row>
        <row r="294">
          <cell r="I294" t="str">
            <v/>
          </cell>
        </row>
        <row r="295">
          <cell r="I295" t="str">
            <v/>
          </cell>
        </row>
        <row r="296">
          <cell r="I296" t="str">
            <v/>
          </cell>
        </row>
        <row r="297">
          <cell r="I297" t="str">
            <v/>
          </cell>
        </row>
        <row r="298">
          <cell r="I298" t="str">
            <v/>
          </cell>
        </row>
        <row r="299">
          <cell r="I299" t="str">
            <v/>
          </cell>
        </row>
        <row r="300">
          <cell r="I300" t="str">
            <v/>
          </cell>
        </row>
        <row r="301">
          <cell r="I301" t="str">
            <v/>
          </cell>
        </row>
        <row r="302">
          <cell r="I302" t="str">
            <v/>
          </cell>
        </row>
        <row r="303">
          <cell r="I303" t="str">
            <v/>
          </cell>
        </row>
        <row r="304">
          <cell r="I304" t="str">
            <v/>
          </cell>
        </row>
        <row r="305">
          <cell r="I305" t="str">
            <v/>
          </cell>
        </row>
        <row r="306">
          <cell r="I306" t="str">
            <v/>
          </cell>
        </row>
        <row r="307">
          <cell r="I307" t="str">
            <v/>
          </cell>
        </row>
        <row r="308">
          <cell r="I308" t="str">
            <v/>
          </cell>
        </row>
        <row r="309">
          <cell r="I309" t="str">
            <v/>
          </cell>
        </row>
        <row r="310">
          <cell r="I310" t="str">
            <v/>
          </cell>
        </row>
        <row r="311">
          <cell r="I311" t="str">
            <v/>
          </cell>
        </row>
        <row r="312">
          <cell r="I312" t="str">
            <v/>
          </cell>
        </row>
        <row r="313">
          <cell r="I313" t="str">
            <v/>
          </cell>
        </row>
        <row r="314">
          <cell r="I314" t="str">
            <v/>
          </cell>
        </row>
        <row r="315">
          <cell r="I315" t="str">
            <v/>
          </cell>
        </row>
        <row r="316">
          <cell r="I316" t="str">
            <v/>
          </cell>
        </row>
        <row r="317">
          <cell r="I317" t="str">
            <v/>
          </cell>
        </row>
        <row r="318">
          <cell r="I318" t="str">
            <v/>
          </cell>
        </row>
        <row r="319">
          <cell r="I319" t="str">
            <v/>
          </cell>
        </row>
        <row r="320">
          <cell r="I320" t="str">
            <v/>
          </cell>
        </row>
        <row r="321">
          <cell r="I321" t="str">
            <v/>
          </cell>
        </row>
        <row r="322">
          <cell r="I322" t="str">
            <v/>
          </cell>
        </row>
        <row r="323">
          <cell r="I323" t="str">
            <v/>
          </cell>
        </row>
        <row r="324">
          <cell r="I324" t="str">
            <v/>
          </cell>
        </row>
        <row r="325">
          <cell r="I325" t="str">
            <v/>
          </cell>
        </row>
        <row r="326">
          <cell r="I326" t="str">
            <v/>
          </cell>
        </row>
        <row r="327">
          <cell r="I327" t="str">
            <v/>
          </cell>
        </row>
        <row r="328">
          <cell r="I328" t="str">
            <v/>
          </cell>
        </row>
        <row r="329">
          <cell r="I329" t="str">
            <v/>
          </cell>
        </row>
        <row r="330">
          <cell r="I330" t="str">
            <v/>
          </cell>
        </row>
        <row r="331">
          <cell r="I331" t="str">
            <v/>
          </cell>
        </row>
        <row r="332">
          <cell r="I332" t="str">
            <v/>
          </cell>
        </row>
        <row r="333">
          <cell r="I333" t="str">
            <v/>
          </cell>
        </row>
        <row r="334">
          <cell r="I334" t="str">
            <v/>
          </cell>
        </row>
        <row r="335">
          <cell r="I335" t="str">
            <v/>
          </cell>
        </row>
        <row r="336">
          <cell r="I336" t="str">
            <v/>
          </cell>
        </row>
        <row r="337">
          <cell r="I337" t="str">
            <v/>
          </cell>
        </row>
        <row r="338">
          <cell r="I338" t="str">
            <v/>
          </cell>
        </row>
        <row r="339">
          <cell r="I339" t="str">
            <v/>
          </cell>
        </row>
        <row r="340">
          <cell r="I340" t="str">
            <v/>
          </cell>
        </row>
        <row r="341">
          <cell r="I341" t="str">
            <v/>
          </cell>
        </row>
        <row r="342">
          <cell r="I342" t="str">
            <v/>
          </cell>
        </row>
        <row r="343">
          <cell r="I343" t="str">
            <v/>
          </cell>
        </row>
        <row r="344">
          <cell r="I344" t="str">
            <v/>
          </cell>
        </row>
        <row r="345">
          <cell r="I345" t="str">
            <v/>
          </cell>
        </row>
        <row r="346">
          <cell r="I346" t="str">
            <v/>
          </cell>
        </row>
        <row r="347">
          <cell r="I347" t="str">
            <v/>
          </cell>
        </row>
        <row r="348">
          <cell r="I348" t="str">
            <v/>
          </cell>
        </row>
        <row r="349">
          <cell r="I349" t="str">
            <v/>
          </cell>
        </row>
        <row r="350">
          <cell r="I350" t="str">
            <v/>
          </cell>
        </row>
        <row r="351">
          <cell r="I351" t="str">
            <v/>
          </cell>
        </row>
        <row r="352">
          <cell r="I352" t="str">
            <v/>
          </cell>
        </row>
        <row r="353">
          <cell r="I353" t="str">
            <v/>
          </cell>
        </row>
        <row r="354">
          <cell r="I354" t="str">
            <v/>
          </cell>
        </row>
        <row r="355">
          <cell r="I355" t="str">
            <v/>
          </cell>
        </row>
        <row r="356">
          <cell r="I356" t="str">
            <v/>
          </cell>
        </row>
        <row r="357">
          <cell r="I357" t="str">
            <v/>
          </cell>
        </row>
        <row r="358">
          <cell r="I358" t="str">
            <v/>
          </cell>
        </row>
        <row r="359">
          <cell r="I359" t="str">
            <v/>
          </cell>
        </row>
        <row r="360">
          <cell r="I360" t="str">
            <v/>
          </cell>
        </row>
        <row r="361">
          <cell r="I361" t="str">
            <v/>
          </cell>
        </row>
        <row r="362">
          <cell r="I362" t="str">
            <v/>
          </cell>
        </row>
        <row r="363">
          <cell r="I363" t="str">
            <v/>
          </cell>
        </row>
        <row r="364">
          <cell r="I364" t="str">
            <v/>
          </cell>
        </row>
        <row r="365">
          <cell r="I365" t="str">
            <v/>
          </cell>
        </row>
        <row r="366">
          <cell r="I366" t="str">
            <v/>
          </cell>
        </row>
        <row r="367">
          <cell r="I367" t="str">
            <v/>
          </cell>
        </row>
        <row r="368">
          <cell r="I368" t="str">
            <v/>
          </cell>
        </row>
        <row r="369">
          <cell r="I369" t="str">
            <v/>
          </cell>
        </row>
        <row r="370">
          <cell r="I370" t="str">
            <v/>
          </cell>
        </row>
        <row r="371">
          <cell r="I371" t="str">
            <v/>
          </cell>
        </row>
        <row r="372">
          <cell r="I372" t="str">
            <v/>
          </cell>
        </row>
        <row r="373">
          <cell r="I373" t="str">
            <v/>
          </cell>
        </row>
        <row r="374">
          <cell r="I374" t="str">
            <v/>
          </cell>
        </row>
        <row r="375">
          <cell r="I375" t="str">
            <v/>
          </cell>
        </row>
        <row r="376">
          <cell r="I376" t="str">
            <v/>
          </cell>
        </row>
        <row r="377">
          <cell r="I377" t="str">
            <v/>
          </cell>
        </row>
        <row r="378">
          <cell r="I378" t="str">
            <v/>
          </cell>
        </row>
        <row r="379">
          <cell r="I379" t="str">
            <v/>
          </cell>
        </row>
        <row r="380">
          <cell r="I380" t="str">
            <v/>
          </cell>
        </row>
        <row r="381">
          <cell r="I381" t="str">
            <v/>
          </cell>
        </row>
        <row r="382">
          <cell r="I382" t="str">
            <v/>
          </cell>
        </row>
        <row r="383">
          <cell r="I383" t="str">
            <v/>
          </cell>
        </row>
        <row r="384">
          <cell r="I384" t="str">
            <v/>
          </cell>
        </row>
        <row r="385">
          <cell r="I385" t="str">
            <v/>
          </cell>
        </row>
        <row r="386">
          <cell r="I386" t="str">
            <v/>
          </cell>
        </row>
        <row r="387">
          <cell r="I387" t="str">
            <v/>
          </cell>
        </row>
        <row r="388">
          <cell r="I388" t="str">
            <v/>
          </cell>
        </row>
        <row r="389">
          <cell r="I389" t="str">
            <v/>
          </cell>
        </row>
        <row r="390">
          <cell r="I390" t="str">
            <v/>
          </cell>
        </row>
        <row r="391">
          <cell r="I391" t="str">
            <v/>
          </cell>
        </row>
        <row r="392">
          <cell r="I392" t="str">
            <v/>
          </cell>
        </row>
        <row r="393">
          <cell r="I393" t="str">
            <v/>
          </cell>
        </row>
        <row r="394">
          <cell r="I394" t="str">
            <v/>
          </cell>
        </row>
        <row r="395">
          <cell r="I395" t="str">
            <v/>
          </cell>
        </row>
        <row r="396">
          <cell r="I396" t="str">
            <v/>
          </cell>
        </row>
        <row r="397">
          <cell r="I397" t="str">
            <v/>
          </cell>
        </row>
        <row r="398">
          <cell r="I398" t="str">
            <v/>
          </cell>
        </row>
        <row r="399">
          <cell r="I399" t="str">
            <v/>
          </cell>
        </row>
        <row r="400">
          <cell r="I400" t="str">
            <v/>
          </cell>
        </row>
        <row r="401">
          <cell r="I401" t="str">
            <v/>
          </cell>
        </row>
        <row r="402">
          <cell r="I402" t="str">
            <v/>
          </cell>
        </row>
        <row r="403">
          <cell r="I403" t="str">
            <v/>
          </cell>
        </row>
        <row r="404">
          <cell r="I404" t="str">
            <v/>
          </cell>
        </row>
        <row r="405">
          <cell r="I405" t="str">
            <v/>
          </cell>
        </row>
        <row r="406">
          <cell r="I406" t="str">
            <v/>
          </cell>
        </row>
        <row r="407">
          <cell r="I407" t="str">
            <v/>
          </cell>
        </row>
        <row r="408">
          <cell r="I408" t="str">
            <v/>
          </cell>
        </row>
        <row r="409">
          <cell r="I409" t="str">
            <v/>
          </cell>
        </row>
        <row r="410">
          <cell r="I410" t="str">
            <v/>
          </cell>
        </row>
        <row r="411">
          <cell r="I411" t="str">
            <v/>
          </cell>
        </row>
        <row r="412">
          <cell r="I412" t="str">
            <v/>
          </cell>
        </row>
        <row r="413">
          <cell r="I413" t="str">
            <v/>
          </cell>
        </row>
        <row r="414">
          <cell r="I414" t="str">
            <v/>
          </cell>
        </row>
        <row r="415">
          <cell r="I415" t="str">
            <v/>
          </cell>
        </row>
        <row r="416">
          <cell r="I416" t="str">
            <v/>
          </cell>
        </row>
        <row r="417">
          <cell r="I417" t="str">
            <v/>
          </cell>
        </row>
        <row r="418">
          <cell r="I418" t="str">
            <v/>
          </cell>
        </row>
        <row r="419">
          <cell r="I419" t="str">
            <v/>
          </cell>
        </row>
        <row r="420">
          <cell r="I420" t="str">
            <v/>
          </cell>
        </row>
        <row r="421">
          <cell r="I421" t="str">
            <v/>
          </cell>
        </row>
        <row r="422">
          <cell r="I422" t="str">
            <v/>
          </cell>
        </row>
        <row r="423">
          <cell r="I423" t="str">
            <v/>
          </cell>
        </row>
        <row r="424">
          <cell r="I424" t="str">
            <v/>
          </cell>
        </row>
        <row r="425">
          <cell r="I425" t="str">
            <v/>
          </cell>
        </row>
        <row r="426">
          <cell r="I426" t="str">
            <v/>
          </cell>
        </row>
        <row r="427">
          <cell r="I427" t="str">
            <v/>
          </cell>
        </row>
        <row r="428">
          <cell r="I428" t="str">
            <v/>
          </cell>
        </row>
        <row r="429">
          <cell r="I429" t="str">
            <v/>
          </cell>
        </row>
        <row r="430">
          <cell r="I430" t="str">
            <v/>
          </cell>
        </row>
        <row r="431">
          <cell r="I431" t="str">
            <v/>
          </cell>
        </row>
        <row r="432">
          <cell r="I432" t="str">
            <v/>
          </cell>
        </row>
        <row r="433">
          <cell r="I433" t="str">
            <v/>
          </cell>
        </row>
        <row r="434">
          <cell r="I434" t="str">
            <v/>
          </cell>
        </row>
        <row r="435">
          <cell r="I435" t="str">
            <v/>
          </cell>
        </row>
        <row r="436">
          <cell r="I436" t="str">
            <v/>
          </cell>
        </row>
        <row r="437">
          <cell r="I437" t="str">
            <v/>
          </cell>
        </row>
        <row r="438">
          <cell r="I438" t="str">
            <v/>
          </cell>
        </row>
        <row r="439">
          <cell r="I439" t="str">
            <v/>
          </cell>
        </row>
        <row r="440">
          <cell r="I440" t="str">
            <v/>
          </cell>
        </row>
        <row r="441">
          <cell r="I441" t="str">
            <v/>
          </cell>
        </row>
        <row r="442">
          <cell r="I442" t="str">
            <v/>
          </cell>
        </row>
        <row r="443">
          <cell r="I443" t="str">
            <v/>
          </cell>
        </row>
        <row r="444">
          <cell r="I444" t="str">
            <v/>
          </cell>
        </row>
        <row r="445">
          <cell r="I445" t="str">
            <v/>
          </cell>
        </row>
        <row r="446">
          <cell r="I446" t="str">
            <v/>
          </cell>
        </row>
        <row r="447">
          <cell r="I447" t="str">
            <v/>
          </cell>
        </row>
        <row r="448">
          <cell r="I448" t="str">
            <v/>
          </cell>
        </row>
        <row r="449">
          <cell r="I449" t="str">
            <v/>
          </cell>
        </row>
        <row r="450">
          <cell r="I450" t="str">
            <v/>
          </cell>
        </row>
        <row r="451">
          <cell r="I451" t="str">
            <v/>
          </cell>
        </row>
        <row r="452">
          <cell r="I452" t="str">
            <v/>
          </cell>
        </row>
        <row r="453">
          <cell r="I453" t="str">
            <v/>
          </cell>
        </row>
        <row r="454">
          <cell r="I454" t="str">
            <v/>
          </cell>
        </row>
        <row r="455">
          <cell r="I455" t="str">
            <v/>
          </cell>
        </row>
        <row r="456">
          <cell r="I456" t="str">
            <v/>
          </cell>
        </row>
        <row r="457">
          <cell r="I457" t="str">
            <v/>
          </cell>
        </row>
        <row r="458">
          <cell r="I458" t="str">
            <v>2018-08</v>
          </cell>
        </row>
        <row r="459">
          <cell r="I459" t="str">
            <v>2018-08</v>
          </cell>
        </row>
        <row r="460">
          <cell r="I460" t="str">
            <v>2018-08</v>
          </cell>
        </row>
        <row r="461">
          <cell r="I461" t="str">
            <v>2018-08</v>
          </cell>
        </row>
        <row r="462">
          <cell r="I462" t="str">
            <v>2018-08</v>
          </cell>
        </row>
        <row r="463">
          <cell r="I463" t="str">
            <v>2018-08</v>
          </cell>
        </row>
        <row r="464">
          <cell r="I464" t="str">
            <v>2018-08</v>
          </cell>
        </row>
        <row r="465">
          <cell r="I465" t="str">
            <v>2018-08</v>
          </cell>
        </row>
        <row r="466">
          <cell r="I466" t="str">
            <v>2018-08</v>
          </cell>
        </row>
        <row r="467">
          <cell r="I467" t="str">
            <v>2018-08</v>
          </cell>
        </row>
        <row r="468">
          <cell r="I468" t="str">
            <v>2018-08</v>
          </cell>
        </row>
        <row r="469">
          <cell r="I469" t="str">
            <v>2018-08</v>
          </cell>
        </row>
        <row r="470">
          <cell r="I470" t="str">
            <v>2018-08</v>
          </cell>
        </row>
        <row r="471">
          <cell r="I471" t="str">
            <v>2018-08</v>
          </cell>
        </row>
        <row r="472">
          <cell r="I472" t="str">
            <v>2018-08</v>
          </cell>
        </row>
        <row r="473">
          <cell r="I473" t="str">
            <v>2018-08</v>
          </cell>
        </row>
        <row r="474">
          <cell r="I474" t="str">
            <v>2018-08</v>
          </cell>
        </row>
        <row r="475">
          <cell r="I475" t="str">
            <v>2018-08</v>
          </cell>
        </row>
        <row r="476">
          <cell r="I476" t="str">
            <v>2018-08</v>
          </cell>
        </row>
        <row r="477">
          <cell r="I477" t="str">
            <v>2018-08</v>
          </cell>
        </row>
        <row r="478">
          <cell r="I478" t="str">
            <v>2018-08</v>
          </cell>
        </row>
        <row r="479">
          <cell r="I479" t="str">
            <v>2018-08</v>
          </cell>
        </row>
        <row r="480">
          <cell r="I480" t="str">
            <v>2018-08</v>
          </cell>
        </row>
        <row r="481">
          <cell r="I481" t="str">
            <v>2018-08</v>
          </cell>
        </row>
        <row r="482">
          <cell r="I482" t="str">
            <v>2018-08</v>
          </cell>
        </row>
        <row r="483">
          <cell r="I483" t="str">
            <v>2018-08</v>
          </cell>
        </row>
        <row r="484">
          <cell r="I484" t="str">
            <v>2018-08</v>
          </cell>
        </row>
        <row r="485">
          <cell r="I485" t="str">
            <v>2018-08</v>
          </cell>
        </row>
        <row r="486">
          <cell r="I486" t="str">
            <v>2018-08</v>
          </cell>
        </row>
        <row r="487">
          <cell r="I487" t="str">
            <v>2018-08</v>
          </cell>
        </row>
        <row r="488">
          <cell r="I488" t="str">
            <v>2018-08</v>
          </cell>
        </row>
        <row r="489">
          <cell r="I489" t="str">
            <v>2018-08</v>
          </cell>
        </row>
        <row r="490">
          <cell r="I490" t="str">
            <v>2018-08</v>
          </cell>
        </row>
        <row r="491">
          <cell r="I491" t="str">
            <v>2018-09</v>
          </cell>
        </row>
        <row r="492">
          <cell r="I492" t="str">
            <v>2018-09</v>
          </cell>
        </row>
        <row r="493">
          <cell r="I493" t="str">
            <v>2018-09</v>
          </cell>
        </row>
        <row r="494">
          <cell r="I494" t="str">
            <v>2018-09</v>
          </cell>
        </row>
        <row r="495">
          <cell r="I495" t="str">
            <v>2018-09</v>
          </cell>
        </row>
        <row r="496">
          <cell r="I496" t="str">
            <v>2018-09</v>
          </cell>
        </row>
        <row r="497">
          <cell r="I497" t="str">
            <v>2018-09</v>
          </cell>
        </row>
        <row r="498">
          <cell r="I498" t="str">
            <v>2018-09</v>
          </cell>
        </row>
        <row r="499">
          <cell r="I499" t="str">
            <v>2018-09</v>
          </cell>
        </row>
        <row r="500">
          <cell r="I500" t="str">
            <v>2018-09</v>
          </cell>
        </row>
        <row r="501">
          <cell r="I501" t="str">
            <v>2018-09</v>
          </cell>
        </row>
        <row r="502">
          <cell r="I502" t="str">
            <v>2018-09</v>
          </cell>
        </row>
        <row r="503">
          <cell r="I503" t="str">
            <v>2018-09</v>
          </cell>
        </row>
        <row r="504">
          <cell r="I504" t="str">
            <v>2018-09</v>
          </cell>
        </row>
        <row r="505">
          <cell r="I505" t="str">
            <v>2018-09</v>
          </cell>
        </row>
        <row r="506">
          <cell r="I506" t="str">
            <v>2018-09</v>
          </cell>
        </row>
        <row r="507">
          <cell r="I507" t="str">
            <v>2018-09</v>
          </cell>
        </row>
        <row r="508">
          <cell r="I508" t="str">
            <v>2018-09</v>
          </cell>
        </row>
        <row r="509">
          <cell r="I509" t="str">
            <v>2018-09</v>
          </cell>
        </row>
        <row r="510">
          <cell r="I510" t="str">
            <v>2018-09</v>
          </cell>
        </row>
        <row r="511">
          <cell r="I511" t="str">
            <v>2018-09</v>
          </cell>
        </row>
        <row r="512">
          <cell r="I512" t="str">
            <v>2018-09</v>
          </cell>
        </row>
        <row r="513">
          <cell r="I513" t="str">
            <v>2018-09</v>
          </cell>
        </row>
        <row r="514">
          <cell r="I514" t="str">
            <v>2018-09</v>
          </cell>
        </row>
        <row r="515">
          <cell r="I515" t="str">
            <v>2018-09</v>
          </cell>
        </row>
        <row r="516">
          <cell r="I516" t="str">
            <v>2018-09</v>
          </cell>
        </row>
        <row r="517">
          <cell r="I517" t="str">
            <v>2018-09</v>
          </cell>
        </row>
        <row r="518">
          <cell r="I518" t="str">
            <v>2018-09</v>
          </cell>
        </row>
        <row r="519">
          <cell r="I519" t="str">
            <v>2018-09</v>
          </cell>
        </row>
        <row r="520">
          <cell r="I520" t="str">
            <v>2018-09</v>
          </cell>
        </row>
        <row r="521">
          <cell r="I521" t="str">
            <v>2018-09</v>
          </cell>
        </row>
        <row r="522">
          <cell r="I522" t="str">
            <v>2018-09</v>
          </cell>
        </row>
        <row r="523">
          <cell r="I523" t="str">
            <v>2018-09</v>
          </cell>
        </row>
        <row r="524">
          <cell r="I524" t="str">
            <v>2018-09</v>
          </cell>
        </row>
        <row r="525">
          <cell r="I525" t="str">
            <v>2018-09</v>
          </cell>
        </row>
        <row r="526">
          <cell r="I526" t="str">
            <v>2018-09</v>
          </cell>
        </row>
        <row r="527">
          <cell r="I527" t="str">
            <v>2018-09</v>
          </cell>
        </row>
        <row r="528">
          <cell r="I528" t="str">
            <v>2018-09</v>
          </cell>
        </row>
        <row r="529">
          <cell r="I529" t="str">
            <v>2018-09</v>
          </cell>
        </row>
        <row r="530">
          <cell r="I530" t="str">
            <v>2018-09</v>
          </cell>
        </row>
        <row r="531">
          <cell r="I531" t="str">
            <v>2018-09</v>
          </cell>
        </row>
        <row r="532">
          <cell r="I532" t="str">
            <v>2018-09</v>
          </cell>
        </row>
        <row r="533">
          <cell r="I533" t="str">
            <v>2018-09</v>
          </cell>
        </row>
        <row r="534">
          <cell r="I534" t="str">
            <v>2018-09</v>
          </cell>
        </row>
        <row r="535">
          <cell r="I535" t="str">
            <v>2018-09</v>
          </cell>
        </row>
        <row r="536">
          <cell r="I536" t="str">
            <v>2018-09</v>
          </cell>
        </row>
        <row r="537">
          <cell r="I537" t="str">
            <v>2018-10</v>
          </cell>
        </row>
        <row r="538">
          <cell r="I538" t="str">
            <v>2018-10</v>
          </cell>
        </row>
        <row r="539">
          <cell r="I539" t="str">
            <v>2018-10</v>
          </cell>
        </row>
        <row r="540">
          <cell r="I540" t="str">
            <v>2018-10</v>
          </cell>
        </row>
        <row r="541">
          <cell r="I541" t="str">
            <v>2018-10</v>
          </cell>
        </row>
        <row r="542">
          <cell r="I542" t="str">
            <v>2018-10</v>
          </cell>
        </row>
        <row r="543">
          <cell r="I543" t="str">
            <v>2018-10</v>
          </cell>
        </row>
        <row r="544">
          <cell r="I544" t="str">
            <v>2018-10</v>
          </cell>
        </row>
        <row r="545">
          <cell r="I545" t="str">
            <v>2018-10</v>
          </cell>
        </row>
        <row r="546">
          <cell r="I546" t="str">
            <v>2018-10</v>
          </cell>
        </row>
        <row r="547">
          <cell r="I547" t="str">
            <v>2018-10</v>
          </cell>
        </row>
        <row r="548">
          <cell r="I548" t="str">
            <v>2018-10</v>
          </cell>
        </row>
        <row r="549">
          <cell r="I549" t="str">
            <v>2018-10</v>
          </cell>
        </row>
        <row r="550">
          <cell r="I550" t="str">
            <v>2018-10</v>
          </cell>
        </row>
        <row r="551">
          <cell r="I551" t="str">
            <v>2018-10</v>
          </cell>
        </row>
        <row r="552">
          <cell r="I552" t="str">
            <v>2018-10</v>
          </cell>
        </row>
        <row r="553">
          <cell r="I553" t="str">
            <v>2018-10</v>
          </cell>
        </row>
        <row r="554">
          <cell r="I554" t="str">
            <v>2018-10</v>
          </cell>
        </row>
        <row r="555">
          <cell r="I555" t="str">
            <v>2018-10</v>
          </cell>
        </row>
        <row r="556">
          <cell r="I556" t="str">
            <v>2018-10</v>
          </cell>
        </row>
        <row r="557">
          <cell r="I557" t="str">
            <v>2018-10</v>
          </cell>
        </row>
        <row r="558">
          <cell r="I558" t="str">
            <v>2018-10</v>
          </cell>
        </row>
        <row r="559">
          <cell r="I559" t="str">
            <v>2018-10</v>
          </cell>
        </row>
        <row r="560">
          <cell r="I560" t="str">
            <v>2018-10</v>
          </cell>
        </row>
        <row r="561">
          <cell r="I561" t="str">
            <v>2018-10</v>
          </cell>
        </row>
        <row r="562">
          <cell r="I562" t="str">
            <v>2018-10</v>
          </cell>
        </row>
        <row r="563">
          <cell r="I563" t="str">
            <v>2018-10</v>
          </cell>
        </row>
        <row r="564">
          <cell r="I564" t="str">
            <v>2018-10</v>
          </cell>
        </row>
        <row r="565">
          <cell r="I565" t="str">
            <v>2018-10</v>
          </cell>
        </row>
        <row r="566">
          <cell r="I566" t="str">
            <v>2018-10</v>
          </cell>
        </row>
        <row r="567">
          <cell r="I567" t="str">
            <v>2018-10</v>
          </cell>
        </row>
        <row r="568">
          <cell r="I568" t="str">
            <v>2018-10</v>
          </cell>
        </row>
        <row r="569">
          <cell r="I569" t="str">
            <v>2018-10</v>
          </cell>
        </row>
        <row r="570">
          <cell r="I570" t="str">
            <v>2018-10</v>
          </cell>
        </row>
        <row r="571">
          <cell r="I571" t="str">
            <v>2018-10</v>
          </cell>
        </row>
        <row r="572">
          <cell r="I572" t="str">
            <v>2018-10</v>
          </cell>
        </row>
        <row r="573">
          <cell r="I573" t="str">
            <v/>
          </cell>
        </row>
        <row r="574">
          <cell r="I574" t="str">
            <v/>
          </cell>
        </row>
        <row r="575">
          <cell r="I575" t="str">
            <v/>
          </cell>
        </row>
        <row r="576">
          <cell r="I576" t="str">
            <v/>
          </cell>
        </row>
        <row r="577">
          <cell r="I577" t="str">
            <v/>
          </cell>
        </row>
        <row r="578">
          <cell r="I578" t="str">
            <v/>
          </cell>
        </row>
        <row r="579">
          <cell r="I579" t="str">
            <v/>
          </cell>
        </row>
        <row r="580">
          <cell r="I580" t="str">
            <v/>
          </cell>
        </row>
        <row r="581">
          <cell r="I581" t="str">
            <v/>
          </cell>
        </row>
        <row r="582">
          <cell r="I582" t="str">
            <v/>
          </cell>
        </row>
        <row r="583">
          <cell r="I583" t="str">
            <v/>
          </cell>
        </row>
        <row r="584">
          <cell r="I584" t="str">
            <v/>
          </cell>
        </row>
        <row r="585">
          <cell r="I585" t="str">
            <v/>
          </cell>
        </row>
        <row r="586">
          <cell r="I586" t="str">
            <v/>
          </cell>
        </row>
        <row r="587">
          <cell r="I587" t="str">
            <v/>
          </cell>
        </row>
        <row r="588">
          <cell r="I588" t="str">
            <v/>
          </cell>
        </row>
        <row r="589">
          <cell r="I589" t="str">
            <v/>
          </cell>
        </row>
        <row r="590">
          <cell r="I590" t="str">
            <v/>
          </cell>
        </row>
        <row r="591">
          <cell r="I591" t="str">
            <v/>
          </cell>
        </row>
        <row r="592">
          <cell r="I592" t="str">
            <v/>
          </cell>
        </row>
        <row r="593">
          <cell r="I593" t="str">
            <v/>
          </cell>
        </row>
        <row r="594">
          <cell r="I594" t="str">
            <v/>
          </cell>
        </row>
        <row r="595">
          <cell r="I595" t="str">
            <v/>
          </cell>
        </row>
        <row r="596">
          <cell r="I596" t="str">
            <v/>
          </cell>
        </row>
        <row r="597">
          <cell r="I597" t="str">
            <v/>
          </cell>
        </row>
        <row r="598">
          <cell r="I598" t="str">
            <v/>
          </cell>
        </row>
        <row r="599">
          <cell r="I599" t="str">
            <v/>
          </cell>
        </row>
        <row r="600">
          <cell r="I600" t="str">
            <v/>
          </cell>
        </row>
        <row r="601">
          <cell r="I601" t="str">
            <v/>
          </cell>
        </row>
        <row r="602">
          <cell r="I602" t="str">
            <v/>
          </cell>
        </row>
        <row r="603">
          <cell r="I603" t="str">
            <v/>
          </cell>
        </row>
        <row r="604">
          <cell r="I604" t="str">
            <v/>
          </cell>
        </row>
        <row r="605">
          <cell r="I605" t="str">
            <v/>
          </cell>
        </row>
        <row r="606">
          <cell r="I606" t="str">
            <v/>
          </cell>
        </row>
        <row r="607">
          <cell r="I607" t="str">
            <v/>
          </cell>
        </row>
        <row r="608">
          <cell r="I608" t="str">
            <v/>
          </cell>
        </row>
        <row r="609">
          <cell r="I609" t="str">
            <v/>
          </cell>
        </row>
        <row r="610">
          <cell r="I610" t="str">
            <v/>
          </cell>
        </row>
        <row r="611">
          <cell r="I611" t="str">
            <v/>
          </cell>
        </row>
        <row r="612">
          <cell r="I612" t="str">
            <v/>
          </cell>
        </row>
        <row r="613">
          <cell r="I613" t="str">
            <v/>
          </cell>
        </row>
        <row r="614">
          <cell r="I614" t="str">
            <v/>
          </cell>
        </row>
        <row r="615">
          <cell r="I615" t="str">
            <v/>
          </cell>
        </row>
        <row r="616">
          <cell r="I616" t="str">
            <v/>
          </cell>
        </row>
        <row r="617">
          <cell r="I617" t="str">
            <v/>
          </cell>
        </row>
        <row r="618">
          <cell r="I618" t="str">
            <v/>
          </cell>
        </row>
        <row r="619">
          <cell r="I619" t="str">
            <v/>
          </cell>
        </row>
        <row r="620">
          <cell r="I620" t="str">
            <v/>
          </cell>
        </row>
        <row r="621">
          <cell r="I621" t="str">
            <v/>
          </cell>
        </row>
        <row r="622">
          <cell r="I622" t="str">
            <v/>
          </cell>
        </row>
        <row r="623">
          <cell r="I623" t="str">
            <v/>
          </cell>
        </row>
        <row r="624">
          <cell r="I624" t="str">
            <v/>
          </cell>
        </row>
        <row r="625">
          <cell r="I625" t="str">
            <v/>
          </cell>
        </row>
        <row r="626">
          <cell r="I626" t="str">
            <v/>
          </cell>
        </row>
        <row r="627">
          <cell r="I627" t="str">
            <v/>
          </cell>
        </row>
        <row r="628">
          <cell r="I628" t="str">
            <v/>
          </cell>
        </row>
        <row r="629">
          <cell r="I629" t="str">
            <v/>
          </cell>
        </row>
        <row r="630">
          <cell r="I630" t="str">
            <v/>
          </cell>
        </row>
        <row r="631">
          <cell r="I631" t="str">
            <v/>
          </cell>
        </row>
        <row r="632">
          <cell r="I632" t="str">
            <v/>
          </cell>
        </row>
        <row r="633">
          <cell r="I633" t="str">
            <v/>
          </cell>
        </row>
        <row r="634">
          <cell r="I634" t="str">
            <v/>
          </cell>
        </row>
        <row r="635">
          <cell r="I635" t="str">
            <v/>
          </cell>
        </row>
        <row r="636">
          <cell r="I636" t="str">
            <v/>
          </cell>
        </row>
        <row r="637">
          <cell r="I637" t="str">
            <v/>
          </cell>
        </row>
        <row r="638">
          <cell r="I638" t="str">
            <v/>
          </cell>
        </row>
        <row r="639">
          <cell r="I639" t="str">
            <v/>
          </cell>
        </row>
        <row r="640">
          <cell r="I640" t="str">
            <v/>
          </cell>
        </row>
        <row r="641">
          <cell r="I641" t="str">
            <v/>
          </cell>
        </row>
        <row r="642">
          <cell r="I642" t="str">
            <v/>
          </cell>
        </row>
        <row r="643">
          <cell r="I643" t="str">
            <v/>
          </cell>
        </row>
        <row r="644">
          <cell r="I644" t="str">
            <v/>
          </cell>
        </row>
        <row r="645">
          <cell r="I645" t="str">
            <v/>
          </cell>
        </row>
        <row r="646">
          <cell r="I646" t="str">
            <v/>
          </cell>
        </row>
        <row r="647">
          <cell r="I647" t="str">
            <v/>
          </cell>
        </row>
        <row r="648">
          <cell r="I648" t="str">
            <v/>
          </cell>
        </row>
        <row r="649">
          <cell r="I649" t="str">
            <v/>
          </cell>
        </row>
        <row r="650">
          <cell r="I650" t="str">
            <v/>
          </cell>
        </row>
        <row r="651">
          <cell r="I651" t="str">
            <v/>
          </cell>
        </row>
        <row r="652">
          <cell r="I652" t="str">
            <v/>
          </cell>
        </row>
        <row r="653">
          <cell r="I653" t="str">
            <v/>
          </cell>
        </row>
        <row r="654">
          <cell r="I654" t="str">
            <v/>
          </cell>
        </row>
        <row r="655">
          <cell r="I655" t="str">
            <v/>
          </cell>
        </row>
        <row r="656">
          <cell r="I656" t="str">
            <v/>
          </cell>
        </row>
        <row r="657">
          <cell r="I657" t="str">
            <v/>
          </cell>
        </row>
        <row r="658">
          <cell r="I658" t="str">
            <v/>
          </cell>
        </row>
        <row r="659">
          <cell r="I659" t="str">
            <v/>
          </cell>
        </row>
        <row r="660">
          <cell r="I660" t="str">
            <v/>
          </cell>
        </row>
        <row r="661">
          <cell r="I661" t="str">
            <v/>
          </cell>
        </row>
        <row r="662">
          <cell r="I662" t="str">
            <v/>
          </cell>
        </row>
        <row r="663">
          <cell r="I663" t="str">
            <v/>
          </cell>
        </row>
        <row r="664">
          <cell r="I664" t="str">
            <v/>
          </cell>
        </row>
        <row r="665">
          <cell r="I665" t="str">
            <v/>
          </cell>
        </row>
        <row r="666">
          <cell r="I666" t="str">
            <v/>
          </cell>
        </row>
        <row r="667">
          <cell r="I667" t="str">
            <v/>
          </cell>
        </row>
        <row r="668">
          <cell r="I668" t="str">
            <v/>
          </cell>
        </row>
        <row r="669">
          <cell r="I669" t="str">
            <v/>
          </cell>
        </row>
        <row r="670">
          <cell r="I670" t="str">
            <v/>
          </cell>
        </row>
        <row r="671">
          <cell r="I671" t="str">
            <v/>
          </cell>
        </row>
        <row r="672">
          <cell r="I672" t="str">
            <v/>
          </cell>
        </row>
        <row r="673">
          <cell r="I673" t="str">
            <v/>
          </cell>
        </row>
        <row r="674">
          <cell r="I674" t="str">
            <v/>
          </cell>
        </row>
        <row r="675">
          <cell r="I675" t="str">
            <v/>
          </cell>
        </row>
        <row r="676">
          <cell r="I676" t="str">
            <v/>
          </cell>
        </row>
        <row r="677">
          <cell r="I677" t="str">
            <v/>
          </cell>
        </row>
        <row r="678">
          <cell r="I678" t="str">
            <v/>
          </cell>
        </row>
        <row r="679">
          <cell r="I679" t="str">
            <v/>
          </cell>
        </row>
        <row r="680">
          <cell r="I680" t="str">
            <v/>
          </cell>
        </row>
        <row r="681">
          <cell r="I681" t="str">
            <v/>
          </cell>
        </row>
        <row r="682">
          <cell r="I682" t="str">
            <v/>
          </cell>
        </row>
        <row r="683">
          <cell r="I683" t="str">
            <v/>
          </cell>
        </row>
        <row r="684">
          <cell r="I684" t="str">
            <v/>
          </cell>
        </row>
        <row r="685">
          <cell r="I685" t="str">
            <v/>
          </cell>
        </row>
        <row r="686">
          <cell r="I686" t="str">
            <v/>
          </cell>
        </row>
        <row r="687">
          <cell r="I687" t="str">
            <v/>
          </cell>
        </row>
        <row r="688">
          <cell r="I688" t="str">
            <v/>
          </cell>
        </row>
        <row r="689">
          <cell r="I689" t="str">
            <v/>
          </cell>
        </row>
        <row r="690">
          <cell r="I690" t="str">
            <v/>
          </cell>
        </row>
        <row r="691">
          <cell r="I691" t="str">
            <v/>
          </cell>
        </row>
        <row r="692">
          <cell r="I692" t="str">
            <v/>
          </cell>
        </row>
        <row r="693">
          <cell r="I693" t="str">
            <v/>
          </cell>
        </row>
        <row r="694">
          <cell r="I694" t="str">
            <v/>
          </cell>
        </row>
        <row r="695">
          <cell r="I695" t="str">
            <v/>
          </cell>
        </row>
        <row r="696">
          <cell r="I696" t="str">
            <v/>
          </cell>
        </row>
        <row r="697">
          <cell r="I697" t="str">
            <v/>
          </cell>
        </row>
        <row r="698">
          <cell r="I698" t="str">
            <v/>
          </cell>
        </row>
        <row r="699">
          <cell r="I699" t="str">
            <v/>
          </cell>
        </row>
        <row r="700">
          <cell r="I700" t="str">
            <v/>
          </cell>
        </row>
        <row r="701">
          <cell r="I701" t="str">
            <v/>
          </cell>
        </row>
        <row r="702">
          <cell r="I702" t="str">
            <v/>
          </cell>
        </row>
        <row r="703">
          <cell r="I703" t="str">
            <v/>
          </cell>
        </row>
        <row r="704">
          <cell r="I704" t="str">
            <v/>
          </cell>
        </row>
        <row r="705">
          <cell r="I705" t="str">
            <v/>
          </cell>
        </row>
        <row r="706">
          <cell r="I706" t="str">
            <v/>
          </cell>
        </row>
        <row r="707">
          <cell r="I707" t="str">
            <v/>
          </cell>
        </row>
        <row r="708">
          <cell r="I708" t="str">
            <v/>
          </cell>
        </row>
        <row r="709">
          <cell r="I709" t="str">
            <v/>
          </cell>
        </row>
        <row r="710">
          <cell r="I710" t="str">
            <v/>
          </cell>
        </row>
        <row r="711">
          <cell r="I711" t="str">
            <v/>
          </cell>
        </row>
        <row r="712">
          <cell r="I712" t="str">
            <v/>
          </cell>
        </row>
        <row r="713">
          <cell r="I713" t="str">
            <v/>
          </cell>
        </row>
        <row r="714">
          <cell r="I714" t="str">
            <v/>
          </cell>
        </row>
        <row r="715">
          <cell r="I715" t="str">
            <v/>
          </cell>
        </row>
        <row r="716">
          <cell r="I716" t="str">
            <v/>
          </cell>
        </row>
        <row r="717">
          <cell r="I717" t="str">
            <v/>
          </cell>
        </row>
        <row r="718">
          <cell r="I718" t="str">
            <v/>
          </cell>
        </row>
        <row r="719">
          <cell r="I719" t="str">
            <v/>
          </cell>
        </row>
        <row r="720">
          <cell r="I720" t="str">
            <v/>
          </cell>
        </row>
        <row r="721">
          <cell r="I721" t="str">
            <v/>
          </cell>
        </row>
        <row r="722">
          <cell r="I722" t="str">
            <v/>
          </cell>
        </row>
        <row r="723">
          <cell r="I723" t="str">
            <v/>
          </cell>
        </row>
        <row r="724">
          <cell r="I724" t="str">
            <v/>
          </cell>
        </row>
        <row r="725">
          <cell r="I725" t="str">
            <v/>
          </cell>
        </row>
        <row r="726">
          <cell r="I726" t="str">
            <v/>
          </cell>
        </row>
        <row r="727">
          <cell r="I727" t="str">
            <v/>
          </cell>
        </row>
        <row r="728">
          <cell r="I728" t="str">
            <v/>
          </cell>
        </row>
        <row r="729">
          <cell r="I729" t="str">
            <v/>
          </cell>
        </row>
        <row r="730">
          <cell r="I730" t="str">
            <v/>
          </cell>
        </row>
        <row r="731">
          <cell r="I731" t="str">
            <v/>
          </cell>
        </row>
        <row r="732">
          <cell r="I732" t="str">
            <v/>
          </cell>
        </row>
        <row r="733">
          <cell r="I733" t="str">
            <v/>
          </cell>
        </row>
        <row r="734">
          <cell r="I734" t="str">
            <v/>
          </cell>
        </row>
        <row r="735">
          <cell r="I735" t="str">
            <v/>
          </cell>
        </row>
        <row r="736">
          <cell r="I736" t="str">
            <v/>
          </cell>
        </row>
        <row r="737">
          <cell r="I737" t="str">
            <v/>
          </cell>
        </row>
        <row r="738">
          <cell r="I738" t="str">
            <v/>
          </cell>
        </row>
        <row r="739">
          <cell r="I739" t="str">
            <v/>
          </cell>
        </row>
        <row r="740">
          <cell r="I740" t="str">
            <v/>
          </cell>
        </row>
        <row r="741">
          <cell r="I741" t="str">
            <v/>
          </cell>
        </row>
        <row r="742">
          <cell r="I742" t="str">
            <v/>
          </cell>
        </row>
        <row r="743">
          <cell r="I743" t="str">
            <v/>
          </cell>
        </row>
        <row r="744">
          <cell r="I744" t="str">
            <v/>
          </cell>
        </row>
        <row r="745">
          <cell r="I745" t="str">
            <v/>
          </cell>
        </row>
        <row r="746">
          <cell r="I746" t="str">
            <v/>
          </cell>
        </row>
        <row r="747">
          <cell r="I747" t="str">
            <v/>
          </cell>
        </row>
        <row r="748">
          <cell r="I748" t="str">
            <v/>
          </cell>
        </row>
        <row r="749">
          <cell r="I749" t="str">
            <v/>
          </cell>
        </row>
        <row r="750">
          <cell r="I750" t="str">
            <v/>
          </cell>
        </row>
        <row r="751">
          <cell r="I751" t="str">
            <v/>
          </cell>
        </row>
        <row r="752">
          <cell r="I752" t="str">
            <v/>
          </cell>
        </row>
        <row r="753">
          <cell r="I753" t="str">
            <v/>
          </cell>
        </row>
        <row r="754">
          <cell r="I754" t="str">
            <v/>
          </cell>
        </row>
        <row r="755">
          <cell r="I755" t="str">
            <v/>
          </cell>
        </row>
        <row r="756">
          <cell r="I756" t="str">
            <v/>
          </cell>
        </row>
        <row r="757">
          <cell r="I757" t="str">
            <v/>
          </cell>
        </row>
        <row r="758">
          <cell r="I758" t="str">
            <v/>
          </cell>
        </row>
        <row r="759">
          <cell r="I759" t="str">
            <v/>
          </cell>
        </row>
        <row r="760">
          <cell r="I760" t="str">
            <v/>
          </cell>
        </row>
        <row r="761">
          <cell r="I761" t="str">
            <v/>
          </cell>
        </row>
        <row r="762">
          <cell r="I762" t="str">
            <v/>
          </cell>
        </row>
        <row r="763">
          <cell r="I763" t="str">
            <v/>
          </cell>
        </row>
        <row r="764">
          <cell r="I764" t="str">
            <v/>
          </cell>
        </row>
        <row r="765">
          <cell r="I765" t="str">
            <v/>
          </cell>
        </row>
        <row r="766">
          <cell r="I766" t="str">
            <v/>
          </cell>
        </row>
        <row r="767">
          <cell r="I767" t="str">
            <v/>
          </cell>
        </row>
        <row r="768">
          <cell r="I768" t="str">
            <v/>
          </cell>
        </row>
        <row r="769">
          <cell r="I769" t="str">
            <v/>
          </cell>
        </row>
        <row r="770">
          <cell r="I770" t="str">
            <v/>
          </cell>
        </row>
        <row r="771">
          <cell r="I771" t="str">
            <v/>
          </cell>
        </row>
        <row r="772">
          <cell r="I772" t="str">
            <v/>
          </cell>
        </row>
        <row r="773">
          <cell r="I773" t="str">
            <v/>
          </cell>
        </row>
        <row r="774">
          <cell r="I774" t="str">
            <v/>
          </cell>
        </row>
        <row r="775">
          <cell r="I775" t="str">
            <v/>
          </cell>
        </row>
        <row r="776">
          <cell r="I776" t="str">
            <v/>
          </cell>
        </row>
        <row r="777">
          <cell r="I777" t="str">
            <v/>
          </cell>
        </row>
        <row r="778">
          <cell r="I778" t="str">
            <v/>
          </cell>
        </row>
        <row r="779">
          <cell r="I779" t="str">
            <v/>
          </cell>
        </row>
        <row r="780">
          <cell r="I780" t="str">
            <v/>
          </cell>
        </row>
        <row r="781">
          <cell r="I781" t="str">
            <v/>
          </cell>
        </row>
        <row r="782">
          <cell r="I782" t="str">
            <v/>
          </cell>
        </row>
        <row r="783">
          <cell r="I783" t="str">
            <v/>
          </cell>
        </row>
        <row r="784">
          <cell r="I784" t="str">
            <v/>
          </cell>
        </row>
        <row r="785">
          <cell r="I785" t="str">
            <v/>
          </cell>
        </row>
        <row r="786">
          <cell r="I786" t="str">
            <v/>
          </cell>
        </row>
        <row r="787">
          <cell r="I787" t="str">
            <v/>
          </cell>
        </row>
        <row r="788">
          <cell r="I788" t="str">
            <v/>
          </cell>
        </row>
        <row r="789">
          <cell r="I789" t="str">
            <v/>
          </cell>
        </row>
        <row r="790">
          <cell r="I790" t="str">
            <v/>
          </cell>
        </row>
        <row r="791">
          <cell r="I791" t="str">
            <v/>
          </cell>
        </row>
        <row r="792">
          <cell r="I792" t="str">
            <v/>
          </cell>
        </row>
        <row r="793">
          <cell r="I793" t="str">
            <v/>
          </cell>
        </row>
        <row r="794">
          <cell r="I794" t="str">
            <v/>
          </cell>
        </row>
        <row r="795">
          <cell r="I795" t="str">
            <v/>
          </cell>
        </row>
        <row r="796">
          <cell r="I796" t="str">
            <v/>
          </cell>
        </row>
        <row r="797">
          <cell r="I797" t="str">
            <v/>
          </cell>
        </row>
        <row r="798">
          <cell r="I798" t="str">
            <v/>
          </cell>
        </row>
        <row r="799">
          <cell r="I799" t="str">
            <v/>
          </cell>
        </row>
        <row r="800">
          <cell r="I800" t="str">
            <v/>
          </cell>
        </row>
        <row r="801">
          <cell r="I801" t="str">
            <v/>
          </cell>
        </row>
        <row r="802">
          <cell r="I802" t="str">
            <v/>
          </cell>
        </row>
        <row r="803">
          <cell r="I803" t="str">
            <v/>
          </cell>
        </row>
        <row r="804">
          <cell r="I804" t="str">
            <v/>
          </cell>
        </row>
        <row r="805">
          <cell r="I805" t="str">
            <v/>
          </cell>
        </row>
        <row r="806">
          <cell r="I806" t="str">
            <v/>
          </cell>
        </row>
        <row r="807">
          <cell r="I807" t="str">
            <v/>
          </cell>
        </row>
        <row r="808">
          <cell r="I808" t="str">
            <v/>
          </cell>
        </row>
        <row r="809">
          <cell r="I809" t="str">
            <v/>
          </cell>
        </row>
        <row r="810">
          <cell r="I810" t="str">
            <v/>
          </cell>
        </row>
        <row r="811">
          <cell r="I811" t="str">
            <v/>
          </cell>
        </row>
        <row r="812">
          <cell r="I812" t="str">
            <v/>
          </cell>
        </row>
        <row r="813">
          <cell r="I813" t="str">
            <v/>
          </cell>
        </row>
        <row r="814">
          <cell r="I814" t="str">
            <v/>
          </cell>
        </row>
        <row r="815">
          <cell r="I815" t="str">
            <v/>
          </cell>
        </row>
        <row r="816">
          <cell r="I816" t="str">
            <v/>
          </cell>
        </row>
        <row r="817">
          <cell r="I817" t="str">
            <v/>
          </cell>
        </row>
        <row r="818">
          <cell r="I818" t="str">
            <v/>
          </cell>
        </row>
        <row r="819">
          <cell r="I819" t="str">
            <v/>
          </cell>
        </row>
        <row r="820">
          <cell r="I820" t="str">
            <v/>
          </cell>
        </row>
        <row r="821">
          <cell r="I821" t="str">
            <v/>
          </cell>
        </row>
        <row r="822">
          <cell r="I822" t="str">
            <v/>
          </cell>
        </row>
        <row r="823">
          <cell r="I823" t="str">
            <v/>
          </cell>
        </row>
        <row r="824">
          <cell r="I824" t="str">
            <v/>
          </cell>
        </row>
        <row r="825">
          <cell r="I825" t="str">
            <v/>
          </cell>
        </row>
        <row r="826">
          <cell r="I826" t="str">
            <v/>
          </cell>
        </row>
        <row r="827">
          <cell r="I827" t="str">
            <v/>
          </cell>
        </row>
        <row r="828">
          <cell r="I828" t="str">
            <v/>
          </cell>
        </row>
        <row r="829">
          <cell r="I829" t="str">
            <v/>
          </cell>
        </row>
        <row r="830">
          <cell r="I830" t="str">
            <v/>
          </cell>
        </row>
        <row r="831">
          <cell r="I831" t="str">
            <v/>
          </cell>
        </row>
        <row r="832">
          <cell r="I832" t="str">
            <v/>
          </cell>
        </row>
        <row r="833">
          <cell r="I833" t="str">
            <v/>
          </cell>
        </row>
        <row r="834">
          <cell r="I834" t="str">
            <v/>
          </cell>
        </row>
        <row r="835">
          <cell r="I835" t="str">
            <v/>
          </cell>
        </row>
        <row r="836">
          <cell r="I836" t="str">
            <v/>
          </cell>
        </row>
        <row r="837">
          <cell r="I837" t="str">
            <v/>
          </cell>
        </row>
        <row r="838">
          <cell r="I838" t="str">
            <v/>
          </cell>
        </row>
        <row r="839">
          <cell r="I839" t="str">
            <v/>
          </cell>
        </row>
        <row r="840">
          <cell r="I840" t="str">
            <v/>
          </cell>
        </row>
        <row r="841">
          <cell r="I841" t="str">
            <v/>
          </cell>
        </row>
        <row r="842">
          <cell r="I842" t="str">
            <v/>
          </cell>
        </row>
        <row r="843">
          <cell r="I843" t="str">
            <v/>
          </cell>
        </row>
        <row r="844">
          <cell r="I844" t="str">
            <v/>
          </cell>
        </row>
        <row r="845">
          <cell r="I845" t="str">
            <v/>
          </cell>
        </row>
        <row r="846">
          <cell r="I846" t="str">
            <v/>
          </cell>
        </row>
        <row r="847">
          <cell r="I847" t="str">
            <v/>
          </cell>
        </row>
        <row r="848">
          <cell r="I848" t="str">
            <v/>
          </cell>
        </row>
        <row r="849">
          <cell r="I849" t="str">
            <v/>
          </cell>
        </row>
        <row r="850">
          <cell r="I850" t="str">
            <v/>
          </cell>
        </row>
        <row r="851">
          <cell r="I851" t="str">
            <v/>
          </cell>
        </row>
        <row r="852">
          <cell r="I852" t="str">
            <v/>
          </cell>
        </row>
        <row r="853">
          <cell r="I853" t="str">
            <v/>
          </cell>
        </row>
        <row r="854">
          <cell r="I854" t="str">
            <v/>
          </cell>
        </row>
        <row r="855">
          <cell r="I855" t="str">
            <v/>
          </cell>
        </row>
        <row r="856">
          <cell r="I856" t="str">
            <v/>
          </cell>
        </row>
        <row r="857">
          <cell r="I857" t="str">
            <v/>
          </cell>
        </row>
        <row r="858">
          <cell r="I858" t="str">
            <v/>
          </cell>
        </row>
        <row r="859">
          <cell r="I859" t="str">
            <v/>
          </cell>
        </row>
        <row r="860">
          <cell r="I860" t="str">
            <v/>
          </cell>
        </row>
        <row r="861">
          <cell r="I861" t="str">
            <v/>
          </cell>
        </row>
        <row r="862">
          <cell r="I862" t="str">
            <v/>
          </cell>
        </row>
        <row r="863">
          <cell r="I863" t="str">
            <v/>
          </cell>
        </row>
        <row r="864">
          <cell r="I864" t="str">
            <v/>
          </cell>
        </row>
        <row r="865">
          <cell r="I865" t="str">
            <v/>
          </cell>
        </row>
        <row r="866">
          <cell r="I866" t="str">
            <v/>
          </cell>
        </row>
        <row r="867">
          <cell r="I867" t="str">
            <v/>
          </cell>
        </row>
        <row r="868">
          <cell r="I868" t="str">
            <v/>
          </cell>
        </row>
        <row r="869">
          <cell r="I869" t="str">
            <v/>
          </cell>
        </row>
        <row r="870">
          <cell r="I870" t="str">
            <v/>
          </cell>
        </row>
        <row r="871">
          <cell r="I871" t="str">
            <v/>
          </cell>
        </row>
        <row r="872">
          <cell r="I872" t="str">
            <v/>
          </cell>
        </row>
        <row r="873">
          <cell r="I873" t="str">
            <v/>
          </cell>
        </row>
        <row r="874">
          <cell r="I874" t="str">
            <v/>
          </cell>
        </row>
        <row r="875">
          <cell r="I875" t="str">
            <v/>
          </cell>
        </row>
        <row r="876">
          <cell r="I876" t="str">
            <v/>
          </cell>
        </row>
        <row r="877">
          <cell r="I877" t="str">
            <v/>
          </cell>
        </row>
        <row r="878">
          <cell r="I878" t="str">
            <v/>
          </cell>
        </row>
        <row r="879">
          <cell r="I879" t="str">
            <v/>
          </cell>
        </row>
        <row r="880">
          <cell r="I880" t="str">
            <v/>
          </cell>
        </row>
        <row r="881">
          <cell r="I881" t="str">
            <v/>
          </cell>
        </row>
        <row r="882">
          <cell r="I882" t="str">
            <v/>
          </cell>
        </row>
        <row r="883">
          <cell r="I883" t="str">
            <v/>
          </cell>
        </row>
        <row r="884">
          <cell r="I884" t="str">
            <v/>
          </cell>
        </row>
        <row r="885">
          <cell r="I885" t="str">
            <v/>
          </cell>
        </row>
        <row r="886">
          <cell r="I886" t="str">
            <v/>
          </cell>
        </row>
        <row r="887">
          <cell r="I887" t="str">
            <v/>
          </cell>
        </row>
        <row r="888">
          <cell r="I888" t="str">
            <v/>
          </cell>
        </row>
        <row r="889">
          <cell r="I889" t="str">
            <v/>
          </cell>
        </row>
        <row r="890">
          <cell r="I890" t="str">
            <v/>
          </cell>
        </row>
        <row r="891">
          <cell r="I891" t="str">
            <v/>
          </cell>
        </row>
        <row r="892">
          <cell r="I892" t="str">
            <v/>
          </cell>
        </row>
        <row r="893">
          <cell r="I893" t="str">
            <v/>
          </cell>
        </row>
        <row r="894">
          <cell r="I894" t="str">
            <v/>
          </cell>
        </row>
        <row r="895">
          <cell r="I895" t="str">
            <v/>
          </cell>
        </row>
        <row r="896">
          <cell r="I896" t="str">
            <v/>
          </cell>
        </row>
        <row r="897">
          <cell r="I897" t="str">
            <v/>
          </cell>
        </row>
        <row r="898">
          <cell r="I898" t="str">
            <v/>
          </cell>
        </row>
        <row r="899">
          <cell r="I899" t="str">
            <v/>
          </cell>
        </row>
        <row r="900">
          <cell r="I900" t="str">
            <v/>
          </cell>
        </row>
        <row r="901">
          <cell r="I901" t="str">
            <v/>
          </cell>
        </row>
        <row r="902">
          <cell r="I902" t="str">
            <v/>
          </cell>
        </row>
        <row r="903">
          <cell r="I903" t="str">
            <v/>
          </cell>
        </row>
        <row r="904">
          <cell r="I904" t="str">
            <v/>
          </cell>
        </row>
        <row r="905">
          <cell r="I905" t="str">
            <v/>
          </cell>
        </row>
        <row r="906">
          <cell r="I906" t="str">
            <v/>
          </cell>
        </row>
        <row r="907">
          <cell r="I907" t="str">
            <v/>
          </cell>
        </row>
        <row r="908">
          <cell r="I908" t="str">
            <v/>
          </cell>
        </row>
        <row r="909">
          <cell r="I909" t="str">
            <v/>
          </cell>
        </row>
        <row r="910">
          <cell r="I910" t="str">
            <v/>
          </cell>
        </row>
        <row r="911">
          <cell r="I911" t="str">
            <v/>
          </cell>
        </row>
        <row r="912">
          <cell r="I912" t="str">
            <v/>
          </cell>
        </row>
        <row r="913">
          <cell r="I913" t="str">
            <v/>
          </cell>
        </row>
        <row r="914">
          <cell r="I914" t="str">
            <v/>
          </cell>
        </row>
        <row r="915">
          <cell r="I915" t="str">
            <v/>
          </cell>
        </row>
        <row r="916">
          <cell r="I916" t="str">
            <v/>
          </cell>
        </row>
        <row r="917">
          <cell r="I917" t="str">
            <v/>
          </cell>
        </row>
        <row r="918">
          <cell r="I918" t="str">
            <v/>
          </cell>
        </row>
        <row r="919">
          <cell r="I919" t="str">
            <v/>
          </cell>
        </row>
        <row r="920">
          <cell r="I920" t="str">
            <v/>
          </cell>
        </row>
        <row r="921">
          <cell r="I921" t="str">
            <v/>
          </cell>
        </row>
        <row r="922">
          <cell r="I922" t="str">
            <v/>
          </cell>
        </row>
        <row r="923">
          <cell r="I923" t="str">
            <v/>
          </cell>
        </row>
        <row r="924">
          <cell r="I924" t="str">
            <v/>
          </cell>
        </row>
        <row r="925">
          <cell r="I925" t="str">
            <v/>
          </cell>
        </row>
        <row r="926">
          <cell r="I926" t="str">
            <v/>
          </cell>
        </row>
        <row r="927">
          <cell r="I927" t="str">
            <v/>
          </cell>
        </row>
        <row r="928">
          <cell r="I928" t="str">
            <v/>
          </cell>
        </row>
        <row r="929">
          <cell r="I929" t="str">
            <v/>
          </cell>
        </row>
        <row r="930">
          <cell r="I930" t="str">
            <v/>
          </cell>
        </row>
        <row r="931">
          <cell r="I931" t="str">
            <v/>
          </cell>
        </row>
        <row r="932">
          <cell r="I932" t="str">
            <v/>
          </cell>
        </row>
        <row r="933">
          <cell r="I933" t="str">
            <v/>
          </cell>
        </row>
        <row r="934">
          <cell r="I934" t="str">
            <v/>
          </cell>
        </row>
        <row r="935">
          <cell r="I935" t="str">
            <v/>
          </cell>
        </row>
        <row r="936">
          <cell r="I936" t="str">
            <v/>
          </cell>
        </row>
        <row r="937">
          <cell r="I937" t="str">
            <v/>
          </cell>
        </row>
        <row r="938">
          <cell r="I938" t="str">
            <v/>
          </cell>
        </row>
        <row r="939">
          <cell r="I939" t="str">
            <v/>
          </cell>
        </row>
        <row r="940">
          <cell r="I940" t="str">
            <v/>
          </cell>
        </row>
        <row r="941">
          <cell r="I941" t="str">
            <v/>
          </cell>
        </row>
        <row r="942">
          <cell r="I942" t="str">
            <v/>
          </cell>
        </row>
        <row r="943">
          <cell r="I943" t="str">
            <v/>
          </cell>
        </row>
        <row r="944">
          <cell r="I944" t="str">
            <v/>
          </cell>
        </row>
        <row r="945">
          <cell r="I945" t="str">
            <v/>
          </cell>
        </row>
        <row r="946">
          <cell r="I946" t="str">
            <v/>
          </cell>
        </row>
        <row r="947">
          <cell r="I947" t="str">
            <v/>
          </cell>
        </row>
        <row r="948">
          <cell r="I948" t="str">
            <v/>
          </cell>
        </row>
        <row r="949">
          <cell r="I949" t="str">
            <v/>
          </cell>
        </row>
        <row r="950">
          <cell r="I950" t="str">
            <v/>
          </cell>
        </row>
        <row r="951">
          <cell r="I951" t="str">
            <v/>
          </cell>
        </row>
        <row r="952">
          <cell r="I952" t="str">
            <v/>
          </cell>
        </row>
        <row r="953">
          <cell r="I953" t="str">
            <v/>
          </cell>
        </row>
        <row r="954">
          <cell r="I954" t="str">
            <v/>
          </cell>
        </row>
        <row r="955">
          <cell r="I955" t="str">
            <v/>
          </cell>
        </row>
        <row r="956">
          <cell r="I956" t="str">
            <v/>
          </cell>
        </row>
        <row r="957">
          <cell r="I957" t="str">
            <v/>
          </cell>
        </row>
        <row r="958">
          <cell r="I958" t="str">
            <v/>
          </cell>
        </row>
        <row r="959">
          <cell r="I959" t="str">
            <v/>
          </cell>
        </row>
        <row r="960">
          <cell r="I960" t="str">
            <v/>
          </cell>
        </row>
        <row r="961">
          <cell r="I961" t="str">
            <v/>
          </cell>
        </row>
        <row r="962">
          <cell r="I962" t="str">
            <v/>
          </cell>
        </row>
        <row r="963">
          <cell r="I963" t="str">
            <v/>
          </cell>
        </row>
        <row r="964">
          <cell r="I964" t="str">
            <v/>
          </cell>
        </row>
        <row r="965">
          <cell r="I965" t="str">
            <v/>
          </cell>
        </row>
        <row r="966">
          <cell r="I966" t="str">
            <v/>
          </cell>
        </row>
        <row r="967">
          <cell r="I967" t="str">
            <v/>
          </cell>
        </row>
        <row r="968">
          <cell r="I968" t="str">
            <v/>
          </cell>
        </row>
        <row r="969">
          <cell r="I969" t="str">
            <v/>
          </cell>
        </row>
        <row r="970">
          <cell r="I970" t="str">
            <v/>
          </cell>
        </row>
        <row r="971">
          <cell r="I971" t="str">
            <v/>
          </cell>
        </row>
        <row r="972">
          <cell r="I972" t="str">
            <v/>
          </cell>
        </row>
        <row r="973">
          <cell r="I973" t="str">
            <v/>
          </cell>
        </row>
        <row r="974">
          <cell r="I974" t="str">
            <v/>
          </cell>
        </row>
        <row r="975">
          <cell r="I975" t="str">
            <v/>
          </cell>
        </row>
        <row r="976">
          <cell r="I976" t="str">
            <v/>
          </cell>
        </row>
        <row r="977">
          <cell r="I977" t="str">
            <v/>
          </cell>
        </row>
        <row r="978">
          <cell r="I978" t="str">
            <v/>
          </cell>
        </row>
        <row r="979">
          <cell r="I979" t="str">
            <v/>
          </cell>
        </row>
        <row r="980">
          <cell r="I980" t="str">
            <v/>
          </cell>
        </row>
        <row r="981">
          <cell r="I981" t="str">
            <v/>
          </cell>
        </row>
        <row r="982">
          <cell r="I982" t="str">
            <v/>
          </cell>
        </row>
        <row r="983">
          <cell r="I983" t="str">
            <v/>
          </cell>
        </row>
        <row r="984">
          <cell r="I984" t="str">
            <v/>
          </cell>
        </row>
        <row r="985">
          <cell r="I985" t="str">
            <v/>
          </cell>
        </row>
        <row r="986">
          <cell r="I986" t="str">
            <v/>
          </cell>
        </row>
        <row r="987">
          <cell r="I987" t="str">
            <v/>
          </cell>
        </row>
        <row r="988">
          <cell r="I988" t="str">
            <v/>
          </cell>
        </row>
        <row r="989">
          <cell r="I989" t="str">
            <v/>
          </cell>
        </row>
        <row r="990">
          <cell r="I990" t="str">
            <v/>
          </cell>
        </row>
        <row r="991">
          <cell r="I991" t="str">
            <v/>
          </cell>
        </row>
        <row r="992">
          <cell r="I992" t="str">
            <v/>
          </cell>
        </row>
        <row r="993">
          <cell r="I993" t="str">
            <v/>
          </cell>
        </row>
        <row r="994">
          <cell r="I994" t="str">
            <v/>
          </cell>
        </row>
        <row r="995">
          <cell r="I995" t="str">
            <v/>
          </cell>
        </row>
        <row r="996">
          <cell r="I996" t="str">
            <v/>
          </cell>
        </row>
        <row r="997">
          <cell r="I997" t="str">
            <v/>
          </cell>
        </row>
        <row r="998">
          <cell r="I998" t="str">
            <v/>
          </cell>
        </row>
        <row r="999">
          <cell r="I999" t="str">
            <v/>
          </cell>
        </row>
        <row r="1000">
          <cell r="I1000" t="str">
            <v/>
          </cell>
        </row>
        <row r="1001">
          <cell r="I1001" t="str">
            <v/>
          </cell>
        </row>
        <row r="1002">
          <cell r="I1002" t="str">
            <v/>
          </cell>
        </row>
        <row r="1003">
          <cell r="I1003" t="str">
            <v/>
          </cell>
        </row>
        <row r="1004">
          <cell r="I1004" t="str">
            <v/>
          </cell>
        </row>
        <row r="1005">
          <cell r="I1005" t="str">
            <v/>
          </cell>
        </row>
        <row r="1006">
          <cell r="I1006" t="str">
            <v/>
          </cell>
        </row>
        <row r="1007">
          <cell r="I1007" t="str">
            <v/>
          </cell>
        </row>
        <row r="1008">
          <cell r="I1008" t="str">
            <v/>
          </cell>
        </row>
        <row r="1009">
          <cell r="I1009" t="str">
            <v/>
          </cell>
        </row>
        <row r="1010">
          <cell r="I1010" t="str">
            <v/>
          </cell>
        </row>
        <row r="1011">
          <cell r="I1011" t="str">
            <v/>
          </cell>
        </row>
        <row r="1012">
          <cell r="I1012" t="str">
            <v/>
          </cell>
        </row>
        <row r="1013">
          <cell r="I1013" t="str">
            <v/>
          </cell>
        </row>
        <row r="1014">
          <cell r="I1014" t="str">
            <v/>
          </cell>
        </row>
        <row r="1015">
          <cell r="I1015" t="str">
            <v/>
          </cell>
        </row>
        <row r="1016">
          <cell r="I1016" t="str">
            <v/>
          </cell>
        </row>
        <row r="1017">
          <cell r="I1017" t="str">
            <v/>
          </cell>
        </row>
        <row r="1018">
          <cell r="I1018" t="str">
            <v/>
          </cell>
        </row>
        <row r="1019">
          <cell r="I1019" t="str">
            <v/>
          </cell>
        </row>
        <row r="1020">
          <cell r="I1020" t="str">
            <v/>
          </cell>
        </row>
        <row r="1021">
          <cell r="I1021" t="str">
            <v/>
          </cell>
        </row>
        <row r="1022">
          <cell r="I1022" t="str">
            <v/>
          </cell>
        </row>
        <row r="1023">
          <cell r="I1023" t="str">
            <v/>
          </cell>
        </row>
        <row r="1024">
          <cell r="I1024" t="str">
            <v/>
          </cell>
        </row>
        <row r="1025">
          <cell r="I1025" t="str">
            <v/>
          </cell>
        </row>
        <row r="1026">
          <cell r="I1026" t="str">
            <v/>
          </cell>
        </row>
        <row r="1027">
          <cell r="I1027" t="str">
            <v/>
          </cell>
        </row>
        <row r="1028">
          <cell r="I1028" t="str">
            <v/>
          </cell>
        </row>
        <row r="1029">
          <cell r="I1029" t="str">
            <v/>
          </cell>
        </row>
        <row r="1030">
          <cell r="I1030" t="str">
            <v/>
          </cell>
        </row>
        <row r="1031">
          <cell r="I1031" t="str">
            <v/>
          </cell>
        </row>
        <row r="1032">
          <cell r="I1032" t="str">
            <v/>
          </cell>
        </row>
        <row r="1033">
          <cell r="I1033" t="str">
            <v/>
          </cell>
        </row>
        <row r="1034">
          <cell r="I1034" t="str">
            <v/>
          </cell>
        </row>
        <row r="1035">
          <cell r="I1035" t="str">
            <v/>
          </cell>
        </row>
        <row r="1036">
          <cell r="I1036" t="str">
            <v/>
          </cell>
        </row>
        <row r="1037">
          <cell r="I1037" t="str">
            <v/>
          </cell>
        </row>
        <row r="1038">
          <cell r="I1038" t="str">
            <v/>
          </cell>
        </row>
        <row r="1039">
          <cell r="I1039" t="str">
            <v/>
          </cell>
        </row>
        <row r="1040">
          <cell r="I1040" t="str">
            <v/>
          </cell>
        </row>
        <row r="1041">
          <cell r="I1041" t="str">
            <v/>
          </cell>
        </row>
        <row r="1042">
          <cell r="I1042" t="str">
            <v/>
          </cell>
        </row>
        <row r="1043">
          <cell r="I1043" t="str">
            <v/>
          </cell>
        </row>
        <row r="1044">
          <cell r="I1044" t="str">
            <v/>
          </cell>
        </row>
        <row r="1045">
          <cell r="I1045" t="str">
            <v/>
          </cell>
        </row>
        <row r="1046">
          <cell r="I1046" t="str">
            <v/>
          </cell>
        </row>
        <row r="1047">
          <cell r="I1047" t="str">
            <v/>
          </cell>
        </row>
        <row r="1048">
          <cell r="I1048" t="str">
            <v/>
          </cell>
        </row>
        <row r="1049">
          <cell r="I1049" t="str">
            <v/>
          </cell>
        </row>
        <row r="1050">
          <cell r="I1050" t="str">
            <v/>
          </cell>
        </row>
        <row r="1051">
          <cell r="I1051" t="str">
            <v/>
          </cell>
        </row>
        <row r="1052">
          <cell r="I1052" t="str">
            <v/>
          </cell>
        </row>
        <row r="1053">
          <cell r="I1053" t="str">
            <v/>
          </cell>
        </row>
        <row r="1054">
          <cell r="I1054" t="str">
            <v/>
          </cell>
        </row>
        <row r="1055">
          <cell r="I1055" t="str">
            <v/>
          </cell>
        </row>
        <row r="1056">
          <cell r="I1056" t="str">
            <v/>
          </cell>
        </row>
        <row r="1057">
          <cell r="I1057" t="str">
            <v/>
          </cell>
        </row>
        <row r="1058">
          <cell r="I1058" t="str">
            <v/>
          </cell>
        </row>
        <row r="1059">
          <cell r="I1059" t="str">
            <v/>
          </cell>
        </row>
        <row r="1060">
          <cell r="I1060" t="str">
            <v/>
          </cell>
        </row>
        <row r="1061">
          <cell r="I1061" t="str">
            <v/>
          </cell>
        </row>
        <row r="1062">
          <cell r="I1062" t="str">
            <v/>
          </cell>
        </row>
        <row r="1063">
          <cell r="I1063" t="str">
            <v/>
          </cell>
        </row>
        <row r="1064">
          <cell r="I1064" t="str">
            <v/>
          </cell>
        </row>
        <row r="1065">
          <cell r="I1065" t="str">
            <v/>
          </cell>
        </row>
        <row r="1066">
          <cell r="I1066" t="str">
            <v/>
          </cell>
        </row>
        <row r="1067">
          <cell r="I1067" t="str">
            <v/>
          </cell>
        </row>
        <row r="1068">
          <cell r="I1068" t="str">
            <v/>
          </cell>
        </row>
        <row r="1069">
          <cell r="I1069" t="str">
            <v/>
          </cell>
        </row>
        <row r="1070">
          <cell r="I1070" t="str">
            <v/>
          </cell>
        </row>
        <row r="1071">
          <cell r="I1071" t="str">
            <v/>
          </cell>
        </row>
        <row r="1072">
          <cell r="I1072" t="str">
            <v/>
          </cell>
        </row>
        <row r="1073">
          <cell r="I1073" t="str">
            <v/>
          </cell>
        </row>
        <row r="1074">
          <cell r="I1074" t="str">
            <v/>
          </cell>
        </row>
        <row r="1075">
          <cell r="I1075" t="str">
            <v/>
          </cell>
        </row>
        <row r="1076">
          <cell r="I1076" t="str">
            <v/>
          </cell>
        </row>
        <row r="1077">
          <cell r="I1077" t="str">
            <v/>
          </cell>
        </row>
        <row r="1078">
          <cell r="I1078" t="str">
            <v/>
          </cell>
        </row>
        <row r="1079">
          <cell r="I1079" t="str">
            <v/>
          </cell>
        </row>
        <row r="1080">
          <cell r="I1080" t="str">
            <v/>
          </cell>
        </row>
        <row r="1081">
          <cell r="I1081" t="str">
            <v/>
          </cell>
        </row>
        <row r="1082">
          <cell r="I1082" t="str">
            <v/>
          </cell>
        </row>
        <row r="1083">
          <cell r="I1083" t="str">
            <v/>
          </cell>
        </row>
        <row r="1084">
          <cell r="I1084" t="str">
            <v/>
          </cell>
        </row>
        <row r="1085">
          <cell r="I1085" t="str">
            <v/>
          </cell>
        </row>
        <row r="1086">
          <cell r="I1086" t="str">
            <v/>
          </cell>
        </row>
        <row r="1087">
          <cell r="I1087" t="str">
            <v/>
          </cell>
        </row>
        <row r="1088">
          <cell r="I1088" t="str">
            <v/>
          </cell>
        </row>
        <row r="1089">
          <cell r="I1089" t="str">
            <v/>
          </cell>
        </row>
        <row r="1090">
          <cell r="I1090" t="str">
            <v/>
          </cell>
        </row>
        <row r="1091">
          <cell r="I1091" t="str">
            <v/>
          </cell>
        </row>
        <row r="1092">
          <cell r="I1092" t="str">
            <v/>
          </cell>
        </row>
        <row r="1093">
          <cell r="I1093" t="str">
            <v/>
          </cell>
        </row>
        <row r="1094">
          <cell r="I1094" t="str">
            <v/>
          </cell>
        </row>
        <row r="1095">
          <cell r="I1095" t="str">
            <v/>
          </cell>
        </row>
        <row r="1096">
          <cell r="I1096" t="str">
            <v/>
          </cell>
        </row>
        <row r="1097">
          <cell r="I1097" t="str">
            <v/>
          </cell>
        </row>
        <row r="1098">
          <cell r="I1098" t="str">
            <v/>
          </cell>
        </row>
        <row r="1099">
          <cell r="I1099" t="str">
            <v/>
          </cell>
        </row>
        <row r="1100">
          <cell r="I1100" t="str">
            <v/>
          </cell>
        </row>
        <row r="1101">
          <cell r="I1101" t="str">
            <v/>
          </cell>
        </row>
        <row r="1102">
          <cell r="I1102" t="str">
            <v/>
          </cell>
        </row>
        <row r="1103">
          <cell r="I1103" t="str">
            <v/>
          </cell>
        </row>
        <row r="1104">
          <cell r="I1104" t="str">
            <v/>
          </cell>
        </row>
        <row r="1105">
          <cell r="I1105" t="str">
            <v/>
          </cell>
        </row>
        <row r="1106">
          <cell r="I1106" t="str">
            <v/>
          </cell>
        </row>
        <row r="1107">
          <cell r="I1107" t="str">
            <v/>
          </cell>
        </row>
        <row r="1108">
          <cell r="I1108" t="str">
            <v/>
          </cell>
        </row>
        <row r="1109">
          <cell r="I1109" t="str">
            <v/>
          </cell>
        </row>
        <row r="1110">
          <cell r="I1110" t="str">
            <v/>
          </cell>
        </row>
        <row r="1111">
          <cell r="I1111" t="str">
            <v/>
          </cell>
        </row>
        <row r="1112">
          <cell r="I1112" t="str">
            <v/>
          </cell>
        </row>
        <row r="1113">
          <cell r="I1113" t="str">
            <v/>
          </cell>
        </row>
        <row r="1114">
          <cell r="I1114" t="str">
            <v/>
          </cell>
        </row>
        <row r="1115">
          <cell r="I1115" t="str">
            <v/>
          </cell>
        </row>
        <row r="1116">
          <cell r="I1116" t="str">
            <v/>
          </cell>
        </row>
        <row r="1117">
          <cell r="I1117" t="str">
            <v/>
          </cell>
        </row>
        <row r="1118">
          <cell r="I1118" t="str">
            <v/>
          </cell>
        </row>
        <row r="1119">
          <cell r="I1119" t="str">
            <v/>
          </cell>
        </row>
        <row r="1120">
          <cell r="I1120" t="str">
            <v/>
          </cell>
        </row>
        <row r="1121">
          <cell r="I1121" t="str">
            <v/>
          </cell>
        </row>
        <row r="1122">
          <cell r="I1122" t="str">
            <v/>
          </cell>
        </row>
        <row r="1123">
          <cell r="I1123" t="str">
            <v/>
          </cell>
        </row>
        <row r="1124">
          <cell r="I1124" t="str">
            <v/>
          </cell>
        </row>
        <row r="1125">
          <cell r="I1125" t="str">
            <v/>
          </cell>
        </row>
        <row r="1126">
          <cell r="I1126" t="str">
            <v/>
          </cell>
        </row>
        <row r="1127">
          <cell r="I1127" t="str">
            <v/>
          </cell>
        </row>
        <row r="1128">
          <cell r="I1128" t="str">
            <v/>
          </cell>
        </row>
        <row r="1129">
          <cell r="I1129" t="str">
            <v/>
          </cell>
        </row>
        <row r="1130">
          <cell r="I1130" t="str">
            <v/>
          </cell>
        </row>
        <row r="1131">
          <cell r="I1131" t="str">
            <v/>
          </cell>
        </row>
        <row r="1132">
          <cell r="I1132" t="str">
            <v/>
          </cell>
        </row>
        <row r="1133">
          <cell r="I1133" t="str">
            <v/>
          </cell>
        </row>
        <row r="1134">
          <cell r="I1134" t="str">
            <v/>
          </cell>
        </row>
        <row r="1135">
          <cell r="I1135" t="str">
            <v/>
          </cell>
        </row>
        <row r="1136">
          <cell r="I1136" t="str">
            <v/>
          </cell>
        </row>
        <row r="1137">
          <cell r="I1137" t="str">
            <v/>
          </cell>
        </row>
        <row r="1138">
          <cell r="I1138" t="str">
            <v/>
          </cell>
        </row>
        <row r="1139">
          <cell r="I1139" t="str">
            <v/>
          </cell>
        </row>
        <row r="1140">
          <cell r="I1140" t="str">
            <v/>
          </cell>
        </row>
        <row r="1141">
          <cell r="I1141" t="str">
            <v/>
          </cell>
        </row>
        <row r="1142">
          <cell r="I1142" t="str">
            <v/>
          </cell>
        </row>
        <row r="1143">
          <cell r="I1143" t="str">
            <v/>
          </cell>
        </row>
        <row r="1144">
          <cell r="I1144" t="str">
            <v/>
          </cell>
        </row>
        <row r="1145">
          <cell r="I1145" t="str">
            <v/>
          </cell>
        </row>
        <row r="1146">
          <cell r="I1146" t="str">
            <v/>
          </cell>
        </row>
        <row r="1147">
          <cell r="I1147" t="str">
            <v/>
          </cell>
        </row>
        <row r="1148">
          <cell r="I1148" t="str">
            <v/>
          </cell>
        </row>
        <row r="1149">
          <cell r="I1149" t="str">
            <v/>
          </cell>
        </row>
        <row r="1150">
          <cell r="I1150" t="str">
            <v/>
          </cell>
        </row>
        <row r="1151">
          <cell r="I1151" t="str">
            <v/>
          </cell>
        </row>
        <row r="1152">
          <cell r="I1152" t="str">
            <v/>
          </cell>
        </row>
        <row r="1153">
          <cell r="I1153" t="str">
            <v/>
          </cell>
        </row>
        <row r="1154">
          <cell r="I1154" t="str">
            <v/>
          </cell>
        </row>
        <row r="1155">
          <cell r="I1155" t="str">
            <v/>
          </cell>
        </row>
        <row r="1156">
          <cell r="I1156" t="str">
            <v/>
          </cell>
        </row>
        <row r="1157">
          <cell r="I1157" t="str">
            <v/>
          </cell>
        </row>
        <row r="1158">
          <cell r="I1158" t="str">
            <v/>
          </cell>
        </row>
        <row r="1159">
          <cell r="I1159" t="str">
            <v/>
          </cell>
        </row>
        <row r="1160">
          <cell r="I1160" t="str">
            <v/>
          </cell>
        </row>
        <row r="1161">
          <cell r="I1161" t="str">
            <v/>
          </cell>
        </row>
        <row r="1162">
          <cell r="I1162" t="str">
            <v/>
          </cell>
        </row>
        <row r="1163">
          <cell r="I1163" t="str">
            <v/>
          </cell>
        </row>
        <row r="1164">
          <cell r="I1164" t="str">
            <v/>
          </cell>
        </row>
        <row r="1165">
          <cell r="I1165" t="str">
            <v/>
          </cell>
        </row>
        <row r="1166">
          <cell r="I1166" t="str">
            <v/>
          </cell>
        </row>
        <row r="1167">
          <cell r="I1167" t="str">
            <v/>
          </cell>
        </row>
        <row r="1168">
          <cell r="I1168" t="str">
            <v/>
          </cell>
        </row>
        <row r="1169">
          <cell r="I1169" t="str">
            <v/>
          </cell>
        </row>
        <row r="1170">
          <cell r="I1170" t="str">
            <v/>
          </cell>
        </row>
        <row r="1171">
          <cell r="I1171" t="str">
            <v/>
          </cell>
        </row>
        <row r="1172">
          <cell r="I1172" t="str">
            <v/>
          </cell>
        </row>
        <row r="1173">
          <cell r="I1173" t="str">
            <v/>
          </cell>
        </row>
        <row r="1174">
          <cell r="I1174" t="str">
            <v/>
          </cell>
        </row>
        <row r="1175">
          <cell r="I1175" t="str">
            <v/>
          </cell>
        </row>
        <row r="1176">
          <cell r="I1176" t="str">
            <v/>
          </cell>
        </row>
        <row r="1177">
          <cell r="I1177" t="str">
            <v/>
          </cell>
        </row>
        <row r="1178">
          <cell r="I1178" t="str">
            <v/>
          </cell>
        </row>
        <row r="1179">
          <cell r="I1179" t="str">
            <v/>
          </cell>
        </row>
        <row r="1180">
          <cell r="I1180" t="str">
            <v/>
          </cell>
        </row>
        <row r="1181">
          <cell r="I1181" t="str">
            <v/>
          </cell>
        </row>
        <row r="1182">
          <cell r="I1182" t="str">
            <v/>
          </cell>
        </row>
        <row r="1183">
          <cell r="I1183" t="str">
            <v/>
          </cell>
        </row>
        <row r="1184">
          <cell r="I1184" t="str">
            <v/>
          </cell>
        </row>
        <row r="1185">
          <cell r="I1185" t="str">
            <v/>
          </cell>
        </row>
        <row r="1186">
          <cell r="I1186" t="str">
            <v/>
          </cell>
        </row>
        <row r="1187">
          <cell r="I1187" t="str">
            <v/>
          </cell>
        </row>
        <row r="1188">
          <cell r="I1188" t="str">
            <v/>
          </cell>
        </row>
        <row r="1189">
          <cell r="I1189" t="str">
            <v/>
          </cell>
        </row>
        <row r="1190">
          <cell r="I1190" t="str">
            <v/>
          </cell>
        </row>
        <row r="1191">
          <cell r="I1191" t="str">
            <v/>
          </cell>
        </row>
        <row r="1192">
          <cell r="I1192" t="str">
            <v/>
          </cell>
        </row>
        <row r="1193">
          <cell r="I1193" t="str">
            <v/>
          </cell>
        </row>
        <row r="1194">
          <cell r="I1194" t="str">
            <v/>
          </cell>
        </row>
        <row r="1195">
          <cell r="I1195" t="str">
            <v/>
          </cell>
        </row>
        <row r="1196">
          <cell r="I1196" t="str">
            <v/>
          </cell>
        </row>
        <row r="1197">
          <cell r="I1197" t="str">
            <v/>
          </cell>
        </row>
        <row r="1198">
          <cell r="I1198" t="str">
            <v/>
          </cell>
        </row>
        <row r="1199">
          <cell r="I1199" t="str">
            <v/>
          </cell>
        </row>
        <row r="1200">
          <cell r="I1200" t="str">
            <v/>
          </cell>
        </row>
        <row r="1201">
          <cell r="I1201" t="str">
            <v/>
          </cell>
        </row>
        <row r="1202">
          <cell r="I1202" t="str">
            <v/>
          </cell>
        </row>
        <row r="1203">
          <cell r="I1203" t="str">
            <v/>
          </cell>
        </row>
        <row r="1204">
          <cell r="I1204" t="str">
            <v/>
          </cell>
        </row>
        <row r="1205">
          <cell r="I1205" t="str">
            <v/>
          </cell>
        </row>
        <row r="1206">
          <cell r="I1206" t="str">
            <v/>
          </cell>
        </row>
        <row r="1207">
          <cell r="I1207" t="str">
            <v/>
          </cell>
        </row>
        <row r="1208">
          <cell r="I1208" t="str">
            <v/>
          </cell>
        </row>
        <row r="1209">
          <cell r="I1209" t="str">
            <v/>
          </cell>
        </row>
        <row r="1210">
          <cell r="I1210" t="str">
            <v/>
          </cell>
        </row>
        <row r="1211">
          <cell r="I1211" t="str">
            <v/>
          </cell>
        </row>
        <row r="1212">
          <cell r="I1212" t="str">
            <v/>
          </cell>
        </row>
        <row r="1213">
          <cell r="I1213" t="str">
            <v/>
          </cell>
        </row>
        <row r="1214">
          <cell r="I1214" t="str">
            <v/>
          </cell>
        </row>
        <row r="1215">
          <cell r="I1215" t="str">
            <v/>
          </cell>
        </row>
        <row r="1216">
          <cell r="I1216" t="str">
            <v/>
          </cell>
        </row>
        <row r="1217">
          <cell r="I1217" t="str">
            <v/>
          </cell>
        </row>
        <row r="1218">
          <cell r="I1218" t="str">
            <v/>
          </cell>
        </row>
        <row r="1219">
          <cell r="I1219" t="str">
            <v/>
          </cell>
        </row>
        <row r="1220">
          <cell r="I1220" t="str">
            <v/>
          </cell>
        </row>
        <row r="1221">
          <cell r="I1221" t="str">
            <v/>
          </cell>
        </row>
        <row r="1222">
          <cell r="I1222" t="str">
            <v/>
          </cell>
        </row>
        <row r="1223">
          <cell r="I1223" t="str">
            <v/>
          </cell>
        </row>
        <row r="1224">
          <cell r="I1224" t="str">
            <v/>
          </cell>
        </row>
        <row r="1225">
          <cell r="I1225" t="str">
            <v/>
          </cell>
        </row>
        <row r="1226">
          <cell r="I1226" t="str">
            <v/>
          </cell>
        </row>
        <row r="1227">
          <cell r="I1227" t="str">
            <v/>
          </cell>
        </row>
        <row r="1228">
          <cell r="I1228" t="str">
            <v/>
          </cell>
        </row>
        <row r="1229">
          <cell r="I1229" t="str">
            <v/>
          </cell>
        </row>
        <row r="1230">
          <cell r="I1230" t="str">
            <v/>
          </cell>
        </row>
        <row r="1231">
          <cell r="I1231" t="str">
            <v/>
          </cell>
        </row>
        <row r="1232">
          <cell r="I1232" t="str">
            <v/>
          </cell>
        </row>
        <row r="1233">
          <cell r="I1233" t="str">
            <v/>
          </cell>
        </row>
        <row r="1234">
          <cell r="I1234" t="str">
            <v/>
          </cell>
        </row>
        <row r="1235">
          <cell r="I1235" t="str">
            <v/>
          </cell>
        </row>
        <row r="1236">
          <cell r="I1236" t="str">
            <v/>
          </cell>
        </row>
        <row r="1237">
          <cell r="I1237" t="str">
            <v/>
          </cell>
        </row>
        <row r="1238">
          <cell r="I1238" t="str">
            <v/>
          </cell>
        </row>
        <row r="1239">
          <cell r="I1239" t="str">
            <v/>
          </cell>
        </row>
        <row r="1240">
          <cell r="I1240" t="str">
            <v/>
          </cell>
        </row>
        <row r="1241">
          <cell r="I1241" t="str">
            <v/>
          </cell>
        </row>
        <row r="1242">
          <cell r="I1242" t="str">
            <v/>
          </cell>
        </row>
        <row r="1243">
          <cell r="I1243" t="str">
            <v/>
          </cell>
        </row>
        <row r="1244">
          <cell r="I1244" t="str">
            <v/>
          </cell>
        </row>
        <row r="1245">
          <cell r="I1245" t="str">
            <v/>
          </cell>
        </row>
        <row r="1246">
          <cell r="I1246" t="str">
            <v/>
          </cell>
        </row>
        <row r="1247">
          <cell r="I1247" t="str">
            <v/>
          </cell>
        </row>
        <row r="1248">
          <cell r="I1248" t="str">
            <v/>
          </cell>
        </row>
        <row r="1249">
          <cell r="I1249" t="str">
            <v/>
          </cell>
        </row>
        <row r="1250">
          <cell r="I1250" t="str">
            <v/>
          </cell>
        </row>
        <row r="1251">
          <cell r="I1251" t="str">
            <v/>
          </cell>
        </row>
        <row r="1252">
          <cell r="I1252" t="str">
            <v/>
          </cell>
        </row>
        <row r="1253">
          <cell r="I1253" t="str">
            <v/>
          </cell>
        </row>
        <row r="1254">
          <cell r="I1254" t="str">
            <v/>
          </cell>
        </row>
        <row r="1255">
          <cell r="I1255" t="str">
            <v/>
          </cell>
        </row>
        <row r="1256">
          <cell r="I1256" t="str">
            <v/>
          </cell>
        </row>
        <row r="1257">
          <cell r="I1257" t="str">
            <v/>
          </cell>
        </row>
        <row r="1258">
          <cell r="I1258" t="str">
            <v/>
          </cell>
        </row>
        <row r="1259">
          <cell r="I1259" t="str">
            <v/>
          </cell>
        </row>
        <row r="1260">
          <cell r="I1260" t="str">
            <v/>
          </cell>
        </row>
        <row r="1261">
          <cell r="I1261" t="str">
            <v/>
          </cell>
        </row>
        <row r="1262">
          <cell r="I1262" t="str">
            <v/>
          </cell>
        </row>
        <row r="1263">
          <cell r="I1263" t="str">
            <v/>
          </cell>
        </row>
        <row r="1264">
          <cell r="I1264" t="str">
            <v/>
          </cell>
        </row>
        <row r="1265">
          <cell r="I1265" t="str">
            <v/>
          </cell>
        </row>
        <row r="1266">
          <cell r="I1266" t="str">
            <v/>
          </cell>
        </row>
        <row r="1267">
          <cell r="I1267" t="str">
            <v/>
          </cell>
        </row>
        <row r="1268">
          <cell r="I1268" t="str">
            <v/>
          </cell>
        </row>
        <row r="1269">
          <cell r="I1269" t="str">
            <v/>
          </cell>
        </row>
        <row r="1270">
          <cell r="I1270" t="str">
            <v/>
          </cell>
        </row>
        <row r="1271">
          <cell r="I1271" t="str">
            <v/>
          </cell>
        </row>
        <row r="1272">
          <cell r="I1272" t="str">
            <v/>
          </cell>
        </row>
        <row r="1273">
          <cell r="I1273" t="str">
            <v/>
          </cell>
        </row>
        <row r="1274">
          <cell r="I1274" t="str">
            <v/>
          </cell>
        </row>
        <row r="1275">
          <cell r="I1275" t="str">
            <v/>
          </cell>
        </row>
        <row r="1276">
          <cell r="I1276" t="str">
            <v/>
          </cell>
        </row>
        <row r="1277">
          <cell r="I1277" t="str">
            <v/>
          </cell>
        </row>
        <row r="1278">
          <cell r="I1278" t="str">
            <v/>
          </cell>
        </row>
        <row r="1279">
          <cell r="I1279" t="str">
            <v/>
          </cell>
        </row>
        <row r="1280">
          <cell r="I1280" t="str">
            <v/>
          </cell>
        </row>
        <row r="1281">
          <cell r="I1281" t="str">
            <v/>
          </cell>
        </row>
        <row r="1282">
          <cell r="I1282" t="str">
            <v/>
          </cell>
        </row>
        <row r="1283">
          <cell r="I1283" t="str">
            <v/>
          </cell>
        </row>
        <row r="1284">
          <cell r="I1284" t="str">
            <v/>
          </cell>
        </row>
        <row r="1285">
          <cell r="I1285" t="str">
            <v/>
          </cell>
        </row>
        <row r="1286">
          <cell r="I1286" t="str">
            <v/>
          </cell>
        </row>
        <row r="1287">
          <cell r="I1287" t="str">
            <v/>
          </cell>
        </row>
        <row r="1288">
          <cell r="I1288" t="str">
            <v/>
          </cell>
        </row>
        <row r="1289">
          <cell r="I1289" t="str">
            <v/>
          </cell>
        </row>
        <row r="1290">
          <cell r="I1290" t="str">
            <v/>
          </cell>
        </row>
        <row r="1291">
          <cell r="I1291" t="str">
            <v/>
          </cell>
        </row>
        <row r="1292">
          <cell r="I1292" t="str">
            <v/>
          </cell>
        </row>
        <row r="1293">
          <cell r="I1293" t="str">
            <v/>
          </cell>
        </row>
        <row r="1294">
          <cell r="I1294" t="str">
            <v/>
          </cell>
        </row>
        <row r="1295">
          <cell r="I1295" t="str">
            <v/>
          </cell>
        </row>
        <row r="1296">
          <cell r="I1296" t="str">
            <v/>
          </cell>
        </row>
        <row r="1297">
          <cell r="I1297" t="str">
            <v/>
          </cell>
        </row>
        <row r="1298">
          <cell r="I1298" t="str">
            <v/>
          </cell>
        </row>
        <row r="1299">
          <cell r="I1299" t="str">
            <v/>
          </cell>
        </row>
        <row r="1300">
          <cell r="I1300" t="str">
            <v/>
          </cell>
        </row>
        <row r="1301">
          <cell r="I1301" t="str">
            <v/>
          </cell>
        </row>
        <row r="1302">
          <cell r="I1302" t="str">
            <v/>
          </cell>
        </row>
        <row r="1303">
          <cell r="I1303" t="str">
            <v/>
          </cell>
        </row>
        <row r="1304">
          <cell r="I1304" t="str">
            <v/>
          </cell>
        </row>
        <row r="1305">
          <cell r="I1305" t="str">
            <v/>
          </cell>
        </row>
        <row r="1306">
          <cell r="I1306" t="str">
            <v/>
          </cell>
        </row>
        <row r="1307">
          <cell r="I1307" t="str">
            <v/>
          </cell>
        </row>
        <row r="1308">
          <cell r="I1308" t="str">
            <v/>
          </cell>
        </row>
        <row r="1309">
          <cell r="I1309" t="str">
            <v/>
          </cell>
        </row>
        <row r="1310">
          <cell r="I1310" t="str">
            <v/>
          </cell>
        </row>
        <row r="1311">
          <cell r="I1311" t="str">
            <v/>
          </cell>
        </row>
        <row r="1312">
          <cell r="I1312" t="str">
            <v/>
          </cell>
        </row>
        <row r="1313">
          <cell r="I1313" t="str">
            <v/>
          </cell>
        </row>
        <row r="1314">
          <cell r="I1314" t="str">
            <v/>
          </cell>
        </row>
        <row r="1315">
          <cell r="I1315" t="str">
            <v/>
          </cell>
        </row>
        <row r="1316">
          <cell r="I1316" t="str">
            <v/>
          </cell>
        </row>
        <row r="1317">
          <cell r="I1317" t="str">
            <v/>
          </cell>
        </row>
        <row r="1318">
          <cell r="I1318" t="str">
            <v/>
          </cell>
        </row>
        <row r="1319">
          <cell r="I1319" t="str">
            <v/>
          </cell>
        </row>
        <row r="1320">
          <cell r="I1320" t="str">
            <v/>
          </cell>
        </row>
        <row r="1321">
          <cell r="I1321" t="str">
            <v/>
          </cell>
        </row>
        <row r="1322">
          <cell r="I1322" t="str">
            <v/>
          </cell>
        </row>
        <row r="1323">
          <cell r="I1323" t="str">
            <v/>
          </cell>
        </row>
        <row r="1324">
          <cell r="I1324" t="str">
            <v/>
          </cell>
        </row>
        <row r="1325">
          <cell r="I1325" t="str">
            <v/>
          </cell>
        </row>
        <row r="1326">
          <cell r="I1326" t="str">
            <v/>
          </cell>
        </row>
        <row r="1327">
          <cell r="I1327" t="str">
            <v/>
          </cell>
        </row>
        <row r="1328">
          <cell r="I1328" t="str">
            <v/>
          </cell>
        </row>
        <row r="1329">
          <cell r="I1329" t="str">
            <v/>
          </cell>
        </row>
        <row r="1330">
          <cell r="I1330" t="str">
            <v/>
          </cell>
        </row>
        <row r="1331">
          <cell r="I1331" t="str">
            <v/>
          </cell>
        </row>
        <row r="1332">
          <cell r="I1332" t="str">
            <v/>
          </cell>
        </row>
        <row r="1333">
          <cell r="I1333" t="str">
            <v/>
          </cell>
        </row>
        <row r="1334">
          <cell r="I1334" t="str">
            <v/>
          </cell>
        </row>
        <row r="1335">
          <cell r="I1335" t="str">
            <v/>
          </cell>
        </row>
        <row r="1336">
          <cell r="I1336" t="str">
            <v/>
          </cell>
        </row>
        <row r="1337">
          <cell r="I1337" t="str">
            <v/>
          </cell>
        </row>
        <row r="1338">
          <cell r="I1338" t="str">
            <v/>
          </cell>
        </row>
        <row r="1339">
          <cell r="I1339" t="str">
            <v/>
          </cell>
        </row>
        <row r="1340">
          <cell r="I1340" t="str">
            <v/>
          </cell>
        </row>
        <row r="1341">
          <cell r="I1341" t="str">
            <v/>
          </cell>
        </row>
        <row r="1342">
          <cell r="I1342" t="str">
            <v/>
          </cell>
        </row>
        <row r="1343">
          <cell r="I1343" t="str">
            <v/>
          </cell>
        </row>
        <row r="1344">
          <cell r="I1344" t="str">
            <v/>
          </cell>
        </row>
        <row r="1345">
          <cell r="I1345" t="str">
            <v/>
          </cell>
        </row>
        <row r="1346">
          <cell r="I1346" t="str">
            <v/>
          </cell>
        </row>
        <row r="1347">
          <cell r="I1347" t="str">
            <v/>
          </cell>
        </row>
        <row r="1348">
          <cell r="I1348" t="str">
            <v/>
          </cell>
        </row>
        <row r="1349">
          <cell r="I1349" t="str">
            <v/>
          </cell>
        </row>
        <row r="1350">
          <cell r="I1350" t="str">
            <v/>
          </cell>
        </row>
        <row r="1351">
          <cell r="I1351" t="str">
            <v/>
          </cell>
        </row>
        <row r="1352">
          <cell r="I1352" t="str">
            <v/>
          </cell>
        </row>
        <row r="1353">
          <cell r="I1353" t="str">
            <v/>
          </cell>
        </row>
        <row r="1354">
          <cell r="I1354" t="str">
            <v/>
          </cell>
        </row>
        <row r="1355">
          <cell r="I1355" t="str">
            <v/>
          </cell>
        </row>
        <row r="1356">
          <cell r="I1356" t="str">
            <v/>
          </cell>
        </row>
        <row r="1357">
          <cell r="I1357" t="str">
            <v/>
          </cell>
        </row>
        <row r="1358">
          <cell r="I1358" t="str">
            <v/>
          </cell>
        </row>
        <row r="1359">
          <cell r="I1359" t="str">
            <v/>
          </cell>
        </row>
        <row r="1360">
          <cell r="I1360" t="str">
            <v/>
          </cell>
        </row>
        <row r="1361">
          <cell r="I1361" t="str">
            <v/>
          </cell>
        </row>
        <row r="1362">
          <cell r="I1362" t="str">
            <v/>
          </cell>
        </row>
        <row r="1363">
          <cell r="I1363" t="str">
            <v/>
          </cell>
        </row>
        <row r="1364">
          <cell r="I1364" t="str">
            <v/>
          </cell>
        </row>
        <row r="1365">
          <cell r="I1365" t="str">
            <v/>
          </cell>
        </row>
        <row r="1366">
          <cell r="I1366" t="str">
            <v/>
          </cell>
        </row>
        <row r="1367">
          <cell r="I1367" t="str">
            <v/>
          </cell>
        </row>
        <row r="1368">
          <cell r="I1368" t="str">
            <v/>
          </cell>
        </row>
        <row r="1369">
          <cell r="I1369" t="str">
            <v/>
          </cell>
        </row>
        <row r="1370">
          <cell r="I1370" t="str">
            <v/>
          </cell>
        </row>
        <row r="1371">
          <cell r="I1371" t="str">
            <v/>
          </cell>
        </row>
        <row r="1372">
          <cell r="I1372" t="str">
            <v/>
          </cell>
        </row>
        <row r="1373">
          <cell r="I1373" t="str">
            <v/>
          </cell>
        </row>
        <row r="1374">
          <cell r="I1374" t="str">
            <v/>
          </cell>
        </row>
        <row r="1375">
          <cell r="I1375" t="str">
            <v/>
          </cell>
        </row>
        <row r="1376">
          <cell r="I1376" t="str">
            <v/>
          </cell>
        </row>
        <row r="1377">
          <cell r="I1377" t="str">
            <v/>
          </cell>
        </row>
        <row r="1378">
          <cell r="I1378" t="str">
            <v/>
          </cell>
        </row>
        <row r="1379">
          <cell r="I1379" t="str">
            <v/>
          </cell>
        </row>
        <row r="1380">
          <cell r="I1380" t="str">
            <v/>
          </cell>
        </row>
        <row r="1381">
          <cell r="I1381" t="str">
            <v/>
          </cell>
        </row>
        <row r="1382">
          <cell r="I1382" t="str">
            <v/>
          </cell>
        </row>
        <row r="1383">
          <cell r="I1383" t="str">
            <v/>
          </cell>
        </row>
        <row r="1384">
          <cell r="I1384" t="str">
            <v/>
          </cell>
        </row>
        <row r="1385">
          <cell r="I1385" t="str">
            <v/>
          </cell>
        </row>
        <row r="1386">
          <cell r="I1386" t="str">
            <v/>
          </cell>
        </row>
        <row r="1387">
          <cell r="I1387" t="str">
            <v/>
          </cell>
        </row>
        <row r="1388">
          <cell r="I1388" t="str">
            <v/>
          </cell>
        </row>
        <row r="1389">
          <cell r="I1389" t="str">
            <v/>
          </cell>
        </row>
        <row r="1390">
          <cell r="I1390" t="str">
            <v/>
          </cell>
        </row>
        <row r="1391">
          <cell r="I1391" t="str">
            <v/>
          </cell>
        </row>
        <row r="1392">
          <cell r="I1392" t="str">
            <v/>
          </cell>
        </row>
        <row r="1393">
          <cell r="I1393" t="str">
            <v/>
          </cell>
        </row>
        <row r="1394">
          <cell r="I1394" t="str">
            <v/>
          </cell>
        </row>
        <row r="1395">
          <cell r="I1395" t="str">
            <v/>
          </cell>
        </row>
        <row r="1396">
          <cell r="I1396" t="str">
            <v/>
          </cell>
        </row>
        <row r="1397">
          <cell r="I1397" t="str">
            <v/>
          </cell>
        </row>
        <row r="1398">
          <cell r="I1398" t="str">
            <v/>
          </cell>
        </row>
        <row r="1399">
          <cell r="I1399" t="str">
            <v/>
          </cell>
        </row>
        <row r="1400">
          <cell r="I1400" t="str">
            <v/>
          </cell>
        </row>
        <row r="1401">
          <cell r="I1401" t="str">
            <v/>
          </cell>
        </row>
        <row r="1402">
          <cell r="I1402" t="str">
            <v/>
          </cell>
        </row>
        <row r="1403">
          <cell r="I1403" t="str">
            <v/>
          </cell>
        </row>
        <row r="1404">
          <cell r="I1404" t="str">
            <v/>
          </cell>
        </row>
        <row r="1405">
          <cell r="I1405" t="str">
            <v/>
          </cell>
        </row>
        <row r="1406">
          <cell r="I1406" t="str">
            <v/>
          </cell>
        </row>
        <row r="1407">
          <cell r="I1407" t="str">
            <v/>
          </cell>
        </row>
        <row r="1408">
          <cell r="I1408" t="str">
            <v/>
          </cell>
        </row>
        <row r="1409">
          <cell r="I1409" t="str">
            <v/>
          </cell>
        </row>
        <row r="1410">
          <cell r="I1410" t="str">
            <v/>
          </cell>
        </row>
        <row r="1411">
          <cell r="I1411" t="str">
            <v/>
          </cell>
        </row>
        <row r="1412">
          <cell r="I1412" t="str">
            <v/>
          </cell>
        </row>
        <row r="1413">
          <cell r="I1413" t="str">
            <v/>
          </cell>
        </row>
        <row r="1414">
          <cell r="I1414" t="str">
            <v/>
          </cell>
        </row>
        <row r="1415">
          <cell r="I1415" t="str">
            <v/>
          </cell>
        </row>
        <row r="1416">
          <cell r="I1416" t="str">
            <v/>
          </cell>
        </row>
        <row r="1417">
          <cell r="I1417" t="str">
            <v/>
          </cell>
        </row>
        <row r="1418">
          <cell r="I1418" t="str">
            <v/>
          </cell>
        </row>
        <row r="1419">
          <cell r="I1419" t="str">
            <v/>
          </cell>
        </row>
        <row r="1420">
          <cell r="I1420" t="str">
            <v/>
          </cell>
        </row>
        <row r="1421">
          <cell r="I1421" t="str">
            <v/>
          </cell>
        </row>
        <row r="1422">
          <cell r="I1422" t="str">
            <v/>
          </cell>
        </row>
        <row r="1423">
          <cell r="I1423" t="str">
            <v/>
          </cell>
        </row>
        <row r="1424">
          <cell r="I1424" t="str">
            <v/>
          </cell>
        </row>
        <row r="1425">
          <cell r="I1425" t="str">
            <v/>
          </cell>
        </row>
        <row r="1426">
          <cell r="I1426" t="str">
            <v/>
          </cell>
        </row>
        <row r="1427">
          <cell r="I1427" t="str">
            <v/>
          </cell>
        </row>
        <row r="1428">
          <cell r="I1428" t="str">
            <v/>
          </cell>
        </row>
        <row r="1429">
          <cell r="I1429" t="str">
            <v/>
          </cell>
        </row>
        <row r="1430">
          <cell r="I1430" t="str">
            <v/>
          </cell>
        </row>
        <row r="1431">
          <cell r="I1431" t="str">
            <v/>
          </cell>
        </row>
        <row r="1432">
          <cell r="I1432" t="str">
            <v/>
          </cell>
        </row>
        <row r="1433">
          <cell r="I1433" t="str">
            <v/>
          </cell>
        </row>
        <row r="1434">
          <cell r="I1434" t="str">
            <v/>
          </cell>
        </row>
        <row r="1435">
          <cell r="I1435" t="str">
            <v/>
          </cell>
        </row>
        <row r="1436">
          <cell r="I1436" t="str">
            <v/>
          </cell>
        </row>
        <row r="1437">
          <cell r="I1437" t="str">
            <v/>
          </cell>
        </row>
        <row r="1438">
          <cell r="I1438" t="str">
            <v/>
          </cell>
        </row>
        <row r="1439">
          <cell r="I1439" t="str">
            <v/>
          </cell>
        </row>
        <row r="1440">
          <cell r="I1440" t="str">
            <v/>
          </cell>
        </row>
        <row r="1441">
          <cell r="I1441" t="str">
            <v/>
          </cell>
        </row>
        <row r="1442">
          <cell r="I1442" t="str">
            <v/>
          </cell>
        </row>
        <row r="1443">
          <cell r="I1443" t="str">
            <v/>
          </cell>
        </row>
        <row r="1444">
          <cell r="I1444" t="str">
            <v/>
          </cell>
        </row>
        <row r="1445">
          <cell r="I1445" t="str">
            <v/>
          </cell>
        </row>
        <row r="1446">
          <cell r="I1446" t="str">
            <v/>
          </cell>
        </row>
        <row r="1447">
          <cell r="I1447" t="str">
            <v/>
          </cell>
        </row>
        <row r="1448">
          <cell r="I1448" t="str">
            <v/>
          </cell>
        </row>
        <row r="1449">
          <cell r="I1449" t="str">
            <v/>
          </cell>
        </row>
        <row r="1450">
          <cell r="I1450" t="str">
            <v/>
          </cell>
        </row>
        <row r="1451">
          <cell r="I1451" t="str">
            <v/>
          </cell>
        </row>
        <row r="1452">
          <cell r="I1452" t="str">
            <v/>
          </cell>
        </row>
        <row r="1453">
          <cell r="I1453" t="str">
            <v/>
          </cell>
        </row>
        <row r="1454">
          <cell r="I1454" t="str">
            <v/>
          </cell>
        </row>
        <row r="1455">
          <cell r="I1455" t="str">
            <v/>
          </cell>
        </row>
        <row r="1456">
          <cell r="I1456" t="str">
            <v/>
          </cell>
        </row>
        <row r="1457">
          <cell r="I1457" t="str">
            <v/>
          </cell>
        </row>
        <row r="1458">
          <cell r="I1458" t="str">
            <v/>
          </cell>
        </row>
        <row r="1459">
          <cell r="I1459" t="str">
            <v/>
          </cell>
        </row>
        <row r="1460">
          <cell r="I1460" t="str">
            <v/>
          </cell>
        </row>
        <row r="1461">
          <cell r="I1461" t="str">
            <v/>
          </cell>
        </row>
        <row r="1462">
          <cell r="I1462" t="str">
            <v/>
          </cell>
        </row>
        <row r="1463">
          <cell r="I1463" t="str">
            <v/>
          </cell>
        </row>
        <row r="1464">
          <cell r="I1464" t="str">
            <v/>
          </cell>
        </row>
        <row r="1465">
          <cell r="I1465" t="str">
            <v/>
          </cell>
        </row>
        <row r="1466">
          <cell r="I1466" t="str">
            <v/>
          </cell>
        </row>
        <row r="1467">
          <cell r="I1467" t="str">
            <v/>
          </cell>
        </row>
        <row r="1468">
          <cell r="I1468" t="str">
            <v/>
          </cell>
        </row>
        <row r="1469">
          <cell r="I1469" t="str">
            <v/>
          </cell>
        </row>
        <row r="1470">
          <cell r="I1470" t="str">
            <v/>
          </cell>
        </row>
        <row r="1471">
          <cell r="I1471" t="str">
            <v/>
          </cell>
        </row>
        <row r="1472">
          <cell r="I1472" t="str">
            <v/>
          </cell>
        </row>
        <row r="1473">
          <cell r="I1473" t="str">
            <v/>
          </cell>
        </row>
        <row r="1474">
          <cell r="I1474" t="str">
            <v/>
          </cell>
        </row>
        <row r="1475">
          <cell r="I1475" t="str">
            <v/>
          </cell>
        </row>
        <row r="1476">
          <cell r="I1476" t="str">
            <v/>
          </cell>
        </row>
        <row r="1477">
          <cell r="I1477" t="str">
            <v/>
          </cell>
        </row>
        <row r="1478">
          <cell r="I1478" t="str">
            <v/>
          </cell>
        </row>
        <row r="1479">
          <cell r="I1479" t="str">
            <v/>
          </cell>
        </row>
        <row r="1480">
          <cell r="I1480" t="str">
            <v/>
          </cell>
        </row>
        <row r="1481">
          <cell r="I1481" t="str">
            <v/>
          </cell>
        </row>
        <row r="1482">
          <cell r="I1482" t="str">
            <v/>
          </cell>
        </row>
        <row r="1483">
          <cell r="I1483" t="str">
            <v/>
          </cell>
        </row>
        <row r="1484">
          <cell r="I1484" t="str">
            <v/>
          </cell>
        </row>
        <row r="1485">
          <cell r="I1485" t="str">
            <v/>
          </cell>
        </row>
        <row r="1486">
          <cell r="I1486" t="str">
            <v/>
          </cell>
        </row>
        <row r="1487">
          <cell r="I1487" t="str">
            <v/>
          </cell>
        </row>
        <row r="1488">
          <cell r="I1488" t="str">
            <v/>
          </cell>
        </row>
        <row r="1489">
          <cell r="I1489" t="str">
            <v/>
          </cell>
        </row>
        <row r="1490">
          <cell r="I1490" t="str">
            <v/>
          </cell>
        </row>
        <row r="1491">
          <cell r="I1491" t="str">
            <v/>
          </cell>
        </row>
        <row r="1492">
          <cell r="I1492" t="str">
            <v/>
          </cell>
        </row>
        <row r="1493">
          <cell r="I1493" t="str">
            <v/>
          </cell>
        </row>
        <row r="1494">
          <cell r="I1494" t="str">
            <v/>
          </cell>
        </row>
        <row r="1495">
          <cell r="I1495" t="str">
            <v/>
          </cell>
        </row>
        <row r="1496">
          <cell r="I1496" t="str">
            <v/>
          </cell>
        </row>
        <row r="1497">
          <cell r="I1497" t="str">
            <v/>
          </cell>
        </row>
        <row r="1498">
          <cell r="I1498" t="str">
            <v/>
          </cell>
        </row>
        <row r="1499">
          <cell r="I1499" t="str">
            <v/>
          </cell>
        </row>
        <row r="1500">
          <cell r="I1500" t="str">
            <v/>
          </cell>
        </row>
        <row r="1501">
          <cell r="I1501" t="str">
            <v/>
          </cell>
        </row>
        <row r="1502">
          <cell r="I1502" t="str">
            <v/>
          </cell>
        </row>
        <row r="1503">
          <cell r="I1503" t="str">
            <v/>
          </cell>
        </row>
        <row r="1504">
          <cell r="I1504" t="str">
            <v/>
          </cell>
        </row>
        <row r="1505">
          <cell r="I1505" t="str">
            <v/>
          </cell>
        </row>
        <row r="1506">
          <cell r="I1506" t="str">
            <v/>
          </cell>
        </row>
        <row r="1507">
          <cell r="I1507" t="str">
            <v/>
          </cell>
        </row>
        <row r="1508">
          <cell r="I1508" t="str">
            <v/>
          </cell>
        </row>
        <row r="1509">
          <cell r="I1509" t="str">
            <v/>
          </cell>
        </row>
        <row r="1510">
          <cell r="I1510" t="str">
            <v/>
          </cell>
        </row>
        <row r="1511">
          <cell r="I1511" t="str">
            <v/>
          </cell>
        </row>
        <row r="1512">
          <cell r="I1512" t="str">
            <v/>
          </cell>
        </row>
        <row r="1513">
          <cell r="I1513" t="str">
            <v/>
          </cell>
        </row>
        <row r="1514">
          <cell r="I1514" t="str">
            <v/>
          </cell>
        </row>
        <row r="1515">
          <cell r="I1515" t="str">
            <v/>
          </cell>
        </row>
        <row r="1516">
          <cell r="I1516" t="str">
            <v/>
          </cell>
        </row>
        <row r="1517">
          <cell r="I1517" t="str">
            <v/>
          </cell>
        </row>
        <row r="1518">
          <cell r="I1518" t="str">
            <v/>
          </cell>
        </row>
        <row r="1519">
          <cell r="I1519" t="str">
            <v/>
          </cell>
        </row>
        <row r="1520">
          <cell r="I1520" t="str">
            <v/>
          </cell>
        </row>
        <row r="1521">
          <cell r="I1521" t="str">
            <v/>
          </cell>
        </row>
        <row r="1522">
          <cell r="I1522" t="str">
            <v/>
          </cell>
        </row>
        <row r="1523">
          <cell r="I1523" t="str">
            <v/>
          </cell>
        </row>
        <row r="1524">
          <cell r="I1524" t="str">
            <v/>
          </cell>
        </row>
        <row r="1525">
          <cell r="I1525" t="str">
            <v/>
          </cell>
        </row>
        <row r="1526">
          <cell r="I1526" t="str">
            <v/>
          </cell>
        </row>
        <row r="1527">
          <cell r="I1527" t="str">
            <v/>
          </cell>
        </row>
        <row r="1528">
          <cell r="I1528" t="str">
            <v/>
          </cell>
        </row>
        <row r="1529">
          <cell r="I1529" t="str">
            <v/>
          </cell>
        </row>
        <row r="1530">
          <cell r="I1530" t="str">
            <v/>
          </cell>
        </row>
        <row r="1531">
          <cell r="I1531" t="str">
            <v/>
          </cell>
        </row>
        <row r="1532">
          <cell r="I1532" t="str">
            <v/>
          </cell>
        </row>
        <row r="1533">
          <cell r="I1533" t="str">
            <v/>
          </cell>
        </row>
        <row r="1534">
          <cell r="I1534" t="str">
            <v/>
          </cell>
        </row>
        <row r="1535">
          <cell r="I1535" t="str">
            <v/>
          </cell>
        </row>
        <row r="1536">
          <cell r="I1536" t="str">
            <v/>
          </cell>
        </row>
        <row r="1537">
          <cell r="I1537" t="str">
            <v/>
          </cell>
        </row>
        <row r="1538">
          <cell r="I1538" t="str">
            <v/>
          </cell>
        </row>
        <row r="1539">
          <cell r="I1539" t="str">
            <v/>
          </cell>
        </row>
        <row r="1540">
          <cell r="I1540" t="str">
            <v/>
          </cell>
        </row>
        <row r="1541">
          <cell r="I1541" t="str">
            <v/>
          </cell>
        </row>
        <row r="1542">
          <cell r="I1542" t="str">
            <v/>
          </cell>
        </row>
        <row r="1543">
          <cell r="I1543" t="str">
            <v/>
          </cell>
        </row>
        <row r="1544">
          <cell r="I1544" t="str">
            <v/>
          </cell>
        </row>
        <row r="1545">
          <cell r="I1545" t="str">
            <v/>
          </cell>
        </row>
        <row r="1546">
          <cell r="I1546" t="str">
            <v/>
          </cell>
        </row>
        <row r="1547">
          <cell r="I1547" t="str">
            <v/>
          </cell>
        </row>
        <row r="1548">
          <cell r="I1548" t="str">
            <v/>
          </cell>
        </row>
        <row r="1549">
          <cell r="I1549" t="str">
            <v/>
          </cell>
        </row>
        <row r="1550">
          <cell r="I1550" t="str">
            <v/>
          </cell>
        </row>
        <row r="1551">
          <cell r="I1551" t="str">
            <v/>
          </cell>
        </row>
        <row r="1552">
          <cell r="I1552" t="str">
            <v/>
          </cell>
        </row>
        <row r="1553">
          <cell r="I1553" t="str">
            <v/>
          </cell>
        </row>
        <row r="1554">
          <cell r="I1554" t="str">
            <v/>
          </cell>
        </row>
        <row r="1555">
          <cell r="I1555" t="str">
            <v/>
          </cell>
        </row>
        <row r="1556">
          <cell r="I1556" t="str">
            <v/>
          </cell>
        </row>
        <row r="1557">
          <cell r="I1557" t="str">
            <v/>
          </cell>
        </row>
        <row r="1558">
          <cell r="I1558" t="str">
            <v/>
          </cell>
        </row>
        <row r="1559">
          <cell r="I1559" t="str">
            <v/>
          </cell>
        </row>
        <row r="1560">
          <cell r="I1560" t="str">
            <v/>
          </cell>
        </row>
        <row r="1561">
          <cell r="I1561" t="str">
            <v/>
          </cell>
        </row>
        <row r="1562">
          <cell r="I1562" t="str">
            <v/>
          </cell>
        </row>
        <row r="1563">
          <cell r="I1563" t="str">
            <v/>
          </cell>
        </row>
        <row r="1564">
          <cell r="I1564" t="str">
            <v/>
          </cell>
        </row>
        <row r="1565">
          <cell r="I1565" t="str">
            <v/>
          </cell>
        </row>
        <row r="1566">
          <cell r="I1566" t="str">
            <v/>
          </cell>
        </row>
        <row r="1567">
          <cell r="I1567" t="str">
            <v/>
          </cell>
        </row>
        <row r="1568">
          <cell r="I1568" t="str">
            <v/>
          </cell>
        </row>
        <row r="1569">
          <cell r="I1569" t="str">
            <v/>
          </cell>
        </row>
        <row r="1570">
          <cell r="I1570" t="str">
            <v/>
          </cell>
        </row>
        <row r="1571">
          <cell r="I1571" t="str">
            <v/>
          </cell>
        </row>
        <row r="1572">
          <cell r="I1572" t="str">
            <v/>
          </cell>
        </row>
        <row r="1573">
          <cell r="I1573" t="str">
            <v/>
          </cell>
        </row>
        <row r="1574">
          <cell r="I1574" t="str">
            <v/>
          </cell>
        </row>
        <row r="1575">
          <cell r="I1575" t="str">
            <v/>
          </cell>
        </row>
        <row r="1576">
          <cell r="I1576" t="str">
            <v/>
          </cell>
        </row>
        <row r="1577">
          <cell r="I1577" t="str">
            <v/>
          </cell>
        </row>
        <row r="1578">
          <cell r="I1578" t="str">
            <v/>
          </cell>
        </row>
        <row r="1579">
          <cell r="I1579" t="str">
            <v/>
          </cell>
        </row>
        <row r="1580">
          <cell r="I1580" t="str">
            <v/>
          </cell>
        </row>
        <row r="1581">
          <cell r="I1581" t="str">
            <v/>
          </cell>
        </row>
        <row r="1582">
          <cell r="I1582" t="str">
            <v/>
          </cell>
        </row>
        <row r="1583">
          <cell r="I1583" t="str">
            <v/>
          </cell>
        </row>
        <row r="1584">
          <cell r="I1584" t="str">
            <v/>
          </cell>
        </row>
        <row r="1585">
          <cell r="I1585" t="str">
            <v/>
          </cell>
        </row>
        <row r="1586">
          <cell r="I1586" t="str">
            <v/>
          </cell>
        </row>
        <row r="1587">
          <cell r="I1587" t="str">
            <v/>
          </cell>
        </row>
        <row r="1588">
          <cell r="I1588" t="str">
            <v/>
          </cell>
        </row>
        <row r="1589">
          <cell r="I1589" t="str">
            <v/>
          </cell>
        </row>
        <row r="1590">
          <cell r="I1590" t="str">
            <v/>
          </cell>
        </row>
        <row r="1591">
          <cell r="I1591" t="str">
            <v/>
          </cell>
        </row>
        <row r="1592">
          <cell r="I1592" t="str">
            <v/>
          </cell>
        </row>
        <row r="1593">
          <cell r="I1593" t="str">
            <v/>
          </cell>
        </row>
        <row r="1594">
          <cell r="I1594" t="str">
            <v/>
          </cell>
        </row>
        <row r="1595">
          <cell r="I1595" t="str">
            <v/>
          </cell>
        </row>
        <row r="1596">
          <cell r="I1596" t="str">
            <v/>
          </cell>
        </row>
        <row r="1597">
          <cell r="I1597" t="str">
            <v/>
          </cell>
        </row>
        <row r="1598">
          <cell r="I1598" t="str">
            <v/>
          </cell>
        </row>
        <row r="1599">
          <cell r="I1599" t="str">
            <v/>
          </cell>
        </row>
        <row r="1600">
          <cell r="I1600" t="str">
            <v/>
          </cell>
        </row>
        <row r="1601">
          <cell r="I1601" t="str">
            <v/>
          </cell>
        </row>
        <row r="1602">
          <cell r="I1602" t="str">
            <v/>
          </cell>
        </row>
        <row r="1603">
          <cell r="I1603" t="str">
            <v/>
          </cell>
        </row>
        <row r="1604">
          <cell r="I1604" t="str">
            <v/>
          </cell>
        </row>
        <row r="1605">
          <cell r="I1605" t="str">
            <v/>
          </cell>
        </row>
        <row r="1606">
          <cell r="I1606" t="str">
            <v/>
          </cell>
        </row>
        <row r="1607">
          <cell r="I1607" t="str">
            <v/>
          </cell>
        </row>
        <row r="1608">
          <cell r="I1608" t="str">
            <v/>
          </cell>
        </row>
        <row r="1609">
          <cell r="I1609" t="str">
            <v/>
          </cell>
        </row>
        <row r="1610">
          <cell r="I1610" t="str">
            <v/>
          </cell>
        </row>
        <row r="1611">
          <cell r="I1611" t="str">
            <v/>
          </cell>
        </row>
        <row r="1612">
          <cell r="I1612" t="str">
            <v/>
          </cell>
        </row>
        <row r="1613">
          <cell r="I1613" t="str">
            <v/>
          </cell>
        </row>
        <row r="1614">
          <cell r="I1614" t="str">
            <v/>
          </cell>
        </row>
        <row r="1615">
          <cell r="I1615" t="str">
            <v/>
          </cell>
        </row>
        <row r="1616">
          <cell r="I1616" t="str">
            <v/>
          </cell>
        </row>
        <row r="1617">
          <cell r="I1617" t="str">
            <v/>
          </cell>
        </row>
        <row r="1618">
          <cell r="I1618" t="str">
            <v/>
          </cell>
        </row>
        <row r="1619">
          <cell r="I1619" t="str">
            <v/>
          </cell>
        </row>
        <row r="1620">
          <cell r="I1620" t="str">
            <v/>
          </cell>
        </row>
        <row r="1621">
          <cell r="I1621" t="str">
            <v/>
          </cell>
        </row>
        <row r="1622">
          <cell r="I1622" t="str">
            <v/>
          </cell>
        </row>
        <row r="1623">
          <cell r="I1623" t="str">
            <v/>
          </cell>
        </row>
        <row r="1624">
          <cell r="I1624" t="str">
            <v/>
          </cell>
        </row>
        <row r="1625">
          <cell r="I1625" t="str">
            <v/>
          </cell>
        </row>
        <row r="1626">
          <cell r="I1626" t="str">
            <v/>
          </cell>
        </row>
        <row r="1627">
          <cell r="I1627" t="str">
            <v/>
          </cell>
        </row>
        <row r="1628">
          <cell r="I1628" t="str">
            <v/>
          </cell>
        </row>
        <row r="1629">
          <cell r="I1629" t="str">
            <v/>
          </cell>
        </row>
        <row r="1630">
          <cell r="I1630" t="str">
            <v/>
          </cell>
        </row>
        <row r="1631">
          <cell r="I1631" t="str">
            <v/>
          </cell>
        </row>
        <row r="1632">
          <cell r="I1632" t="str">
            <v/>
          </cell>
        </row>
        <row r="1633">
          <cell r="I1633" t="str">
            <v/>
          </cell>
        </row>
        <row r="1634">
          <cell r="I1634" t="str">
            <v/>
          </cell>
        </row>
        <row r="1635">
          <cell r="I1635" t="str">
            <v/>
          </cell>
        </row>
        <row r="1636">
          <cell r="I1636" t="str">
            <v/>
          </cell>
        </row>
        <row r="1637">
          <cell r="I1637" t="str">
            <v/>
          </cell>
        </row>
        <row r="1638">
          <cell r="I1638" t="str">
            <v/>
          </cell>
        </row>
        <row r="1639">
          <cell r="I1639" t="str">
            <v/>
          </cell>
        </row>
        <row r="1640">
          <cell r="I1640" t="str">
            <v/>
          </cell>
        </row>
        <row r="1641">
          <cell r="I1641" t="str">
            <v/>
          </cell>
        </row>
        <row r="1642">
          <cell r="I1642" t="str">
            <v/>
          </cell>
        </row>
        <row r="1643">
          <cell r="I1643" t="str">
            <v/>
          </cell>
        </row>
        <row r="1644">
          <cell r="I1644" t="str">
            <v/>
          </cell>
        </row>
        <row r="1645">
          <cell r="I1645" t="str">
            <v/>
          </cell>
        </row>
        <row r="1646">
          <cell r="I1646" t="str">
            <v/>
          </cell>
        </row>
        <row r="1647">
          <cell r="I1647" t="str">
            <v/>
          </cell>
        </row>
        <row r="1648">
          <cell r="I1648" t="str">
            <v/>
          </cell>
        </row>
        <row r="1649">
          <cell r="I1649" t="str">
            <v/>
          </cell>
        </row>
        <row r="1650">
          <cell r="I1650" t="str">
            <v/>
          </cell>
        </row>
        <row r="1651">
          <cell r="I1651" t="str">
            <v/>
          </cell>
        </row>
        <row r="1652">
          <cell r="I1652" t="str">
            <v/>
          </cell>
        </row>
        <row r="1653">
          <cell r="I1653" t="str">
            <v/>
          </cell>
        </row>
        <row r="1654">
          <cell r="I1654" t="str">
            <v/>
          </cell>
        </row>
        <row r="1655">
          <cell r="I1655" t="str">
            <v/>
          </cell>
        </row>
        <row r="1656">
          <cell r="I1656" t="str">
            <v/>
          </cell>
        </row>
        <row r="1657">
          <cell r="I1657" t="str">
            <v/>
          </cell>
        </row>
        <row r="1658">
          <cell r="I1658" t="str">
            <v/>
          </cell>
        </row>
        <row r="1659">
          <cell r="I1659" t="str">
            <v/>
          </cell>
        </row>
        <row r="1660">
          <cell r="I1660" t="str">
            <v/>
          </cell>
        </row>
        <row r="1661">
          <cell r="I1661" t="str">
            <v/>
          </cell>
        </row>
        <row r="1662">
          <cell r="I1662" t="str">
            <v/>
          </cell>
        </row>
        <row r="1663">
          <cell r="I1663" t="str">
            <v/>
          </cell>
        </row>
        <row r="1664">
          <cell r="I1664" t="str">
            <v/>
          </cell>
        </row>
        <row r="1665">
          <cell r="I1665" t="str">
            <v/>
          </cell>
        </row>
        <row r="1666">
          <cell r="I1666" t="str">
            <v/>
          </cell>
        </row>
        <row r="1667">
          <cell r="I1667" t="str">
            <v/>
          </cell>
        </row>
        <row r="1668">
          <cell r="I1668" t="str">
            <v/>
          </cell>
        </row>
        <row r="1669">
          <cell r="I1669" t="str">
            <v/>
          </cell>
        </row>
        <row r="1670">
          <cell r="I1670" t="str">
            <v/>
          </cell>
        </row>
        <row r="1671">
          <cell r="I1671" t="str">
            <v/>
          </cell>
        </row>
        <row r="1672">
          <cell r="I1672" t="str">
            <v/>
          </cell>
        </row>
        <row r="1673">
          <cell r="I1673" t="str">
            <v/>
          </cell>
        </row>
        <row r="1674">
          <cell r="I1674" t="str">
            <v/>
          </cell>
        </row>
        <row r="1675">
          <cell r="I1675" t="str">
            <v/>
          </cell>
        </row>
        <row r="1676">
          <cell r="I1676" t="str">
            <v/>
          </cell>
        </row>
        <row r="1677">
          <cell r="I1677" t="str">
            <v/>
          </cell>
        </row>
        <row r="1678">
          <cell r="I1678" t="str">
            <v/>
          </cell>
        </row>
        <row r="1679">
          <cell r="I1679" t="str">
            <v/>
          </cell>
        </row>
        <row r="1680">
          <cell r="I1680" t="str">
            <v/>
          </cell>
        </row>
        <row r="1681">
          <cell r="I1681" t="str">
            <v/>
          </cell>
        </row>
        <row r="1682">
          <cell r="I1682" t="str">
            <v/>
          </cell>
        </row>
        <row r="1683">
          <cell r="I1683" t="str">
            <v/>
          </cell>
        </row>
        <row r="1684">
          <cell r="I1684" t="str">
            <v/>
          </cell>
        </row>
        <row r="1685">
          <cell r="I1685" t="str">
            <v/>
          </cell>
        </row>
        <row r="1686">
          <cell r="I1686" t="str">
            <v/>
          </cell>
        </row>
        <row r="1687">
          <cell r="I1687" t="str">
            <v/>
          </cell>
        </row>
        <row r="1688">
          <cell r="I1688" t="str">
            <v/>
          </cell>
        </row>
        <row r="1689">
          <cell r="I1689" t="str">
            <v/>
          </cell>
        </row>
        <row r="1690">
          <cell r="I1690" t="str">
            <v/>
          </cell>
        </row>
        <row r="1691">
          <cell r="I1691" t="str">
            <v/>
          </cell>
        </row>
        <row r="1692">
          <cell r="I1692" t="str">
            <v/>
          </cell>
        </row>
        <row r="1693">
          <cell r="I1693" t="str">
            <v/>
          </cell>
        </row>
        <row r="1694">
          <cell r="I1694" t="str">
            <v/>
          </cell>
        </row>
        <row r="1695">
          <cell r="I1695" t="str">
            <v/>
          </cell>
        </row>
        <row r="1696">
          <cell r="I1696" t="str">
            <v/>
          </cell>
        </row>
        <row r="1697">
          <cell r="I1697" t="str">
            <v/>
          </cell>
        </row>
        <row r="1698">
          <cell r="I1698" t="str">
            <v/>
          </cell>
        </row>
        <row r="1699">
          <cell r="I1699" t="str">
            <v/>
          </cell>
        </row>
        <row r="1700">
          <cell r="I1700" t="str">
            <v/>
          </cell>
        </row>
        <row r="1701">
          <cell r="I1701" t="str">
            <v/>
          </cell>
        </row>
        <row r="1702">
          <cell r="I1702" t="str">
            <v/>
          </cell>
        </row>
        <row r="1703">
          <cell r="I1703" t="str">
            <v/>
          </cell>
        </row>
        <row r="1704">
          <cell r="I1704" t="str">
            <v/>
          </cell>
        </row>
        <row r="1705">
          <cell r="I1705" t="str">
            <v/>
          </cell>
        </row>
        <row r="1706">
          <cell r="I1706" t="str">
            <v/>
          </cell>
        </row>
        <row r="1707">
          <cell r="I1707" t="str">
            <v/>
          </cell>
        </row>
        <row r="1708">
          <cell r="I1708" t="str">
            <v/>
          </cell>
        </row>
        <row r="1709">
          <cell r="I1709" t="str">
            <v/>
          </cell>
        </row>
        <row r="1710">
          <cell r="I1710" t="str">
            <v/>
          </cell>
        </row>
        <row r="1711">
          <cell r="I1711" t="str">
            <v/>
          </cell>
        </row>
        <row r="1712">
          <cell r="I1712" t="str">
            <v/>
          </cell>
        </row>
        <row r="1713">
          <cell r="I1713" t="str">
            <v/>
          </cell>
        </row>
        <row r="1714">
          <cell r="I1714" t="str">
            <v/>
          </cell>
        </row>
        <row r="1715">
          <cell r="I1715" t="str">
            <v/>
          </cell>
        </row>
        <row r="1716">
          <cell r="I1716" t="str">
            <v/>
          </cell>
        </row>
        <row r="1717">
          <cell r="I1717" t="str">
            <v/>
          </cell>
        </row>
        <row r="1718">
          <cell r="I1718" t="str">
            <v/>
          </cell>
        </row>
        <row r="1719">
          <cell r="I1719" t="str">
            <v/>
          </cell>
        </row>
        <row r="1720">
          <cell r="I1720" t="str">
            <v/>
          </cell>
        </row>
        <row r="1721">
          <cell r="I1721" t="str">
            <v/>
          </cell>
        </row>
        <row r="1722">
          <cell r="I1722" t="str">
            <v/>
          </cell>
        </row>
        <row r="1723">
          <cell r="I1723" t="str">
            <v/>
          </cell>
        </row>
        <row r="1724">
          <cell r="I1724" t="str">
            <v/>
          </cell>
        </row>
        <row r="1725">
          <cell r="I1725" t="str">
            <v/>
          </cell>
        </row>
        <row r="1726">
          <cell r="I1726" t="str">
            <v/>
          </cell>
        </row>
        <row r="1727">
          <cell r="I1727" t="str">
            <v/>
          </cell>
        </row>
        <row r="1728">
          <cell r="I1728" t="str">
            <v/>
          </cell>
        </row>
        <row r="1729">
          <cell r="I1729" t="str">
            <v/>
          </cell>
        </row>
        <row r="1730">
          <cell r="I1730" t="str">
            <v/>
          </cell>
        </row>
        <row r="1731">
          <cell r="I1731" t="str">
            <v/>
          </cell>
        </row>
        <row r="1732">
          <cell r="I1732" t="str">
            <v/>
          </cell>
        </row>
        <row r="1733">
          <cell r="I1733" t="str">
            <v/>
          </cell>
        </row>
        <row r="1734">
          <cell r="I1734" t="str">
            <v/>
          </cell>
        </row>
        <row r="1735">
          <cell r="I1735" t="str">
            <v/>
          </cell>
        </row>
        <row r="1736">
          <cell r="I1736" t="str">
            <v/>
          </cell>
        </row>
        <row r="1737">
          <cell r="I1737" t="str">
            <v/>
          </cell>
        </row>
        <row r="1738">
          <cell r="I1738" t="str">
            <v/>
          </cell>
        </row>
        <row r="1739">
          <cell r="I1739" t="str">
            <v/>
          </cell>
        </row>
        <row r="1740">
          <cell r="I1740" t="str">
            <v/>
          </cell>
        </row>
        <row r="1741">
          <cell r="I1741" t="str">
            <v/>
          </cell>
        </row>
        <row r="1742">
          <cell r="I1742" t="str">
            <v/>
          </cell>
        </row>
        <row r="1743">
          <cell r="I1743" t="str">
            <v/>
          </cell>
        </row>
        <row r="1744">
          <cell r="I1744" t="str">
            <v/>
          </cell>
        </row>
        <row r="1745">
          <cell r="I1745" t="str">
            <v/>
          </cell>
        </row>
        <row r="1746">
          <cell r="I1746" t="str">
            <v/>
          </cell>
        </row>
        <row r="1747">
          <cell r="I1747" t="str">
            <v/>
          </cell>
        </row>
        <row r="1748">
          <cell r="I1748" t="str">
            <v/>
          </cell>
        </row>
        <row r="1749">
          <cell r="I1749" t="str">
            <v/>
          </cell>
        </row>
        <row r="1750">
          <cell r="I1750" t="str">
            <v/>
          </cell>
        </row>
        <row r="1751">
          <cell r="I1751" t="str">
            <v/>
          </cell>
        </row>
        <row r="1752">
          <cell r="I1752" t="str">
            <v/>
          </cell>
        </row>
        <row r="1753">
          <cell r="I1753" t="str">
            <v/>
          </cell>
        </row>
        <row r="1754">
          <cell r="I1754" t="str">
            <v/>
          </cell>
        </row>
        <row r="1755">
          <cell r="I1755" t="str">
            <v/>
          </cell>
        </row>
        <row r="1756">
          <cell r="I1756" t="str">
            <v/>
          </cell>
        </row>
        <row r="1757">
          <cell r="I1757" t="str">
            <v/>
          </cell>
        </row>
        <row r="1758">
          <cell r="I1758" t="str">
            <v/>
          </cell>
        </row>
        <row r="1759">
          <cell r="I1759" t="str">
            <v/>
          </cell>
        </row>
        <row r="1760">
          <cell r="I1760" t="str">
            <v/>
          </cell>
        </row>
        <row r="1761">
          <cell r="I1761" t="str">
            <v/>
          </cell>
        </row>
        <row r="1762">
          <cell r="I1762" t="str">
            <v/>
          </cell>
        </row>
        <row r="1763">
          <cell r="I1763" t="str">
            <v/>
          </cell>
        </row>
        <row r="1764">
          <cell r="I1764" t="str">
            <v/>
          </cell>
        </row>
        <row r="1765">
          <cell r="I1765" t="str">
            <v/>
          </cell>
        </row>
        <row r="1766">
          <cell r="I1766" t="str">
            <v/>
          </cell>
        </row>
        <row r="1767">
          <cell r="I1767" t="str">
            <v/>
          </cell>
        </row>
        <row r="1768">
          <cell r="I1768" t="str">
            <v/>
          </cell>
        </row>
        <row r="1769">
          <cell r="I1769" t="str">
            <v/>
          </cell>
        </row>
        <row r="1770">
          <cell r="I1770" t="str">
            <v/>
          </cell>
        </row>
        <row r="1771">
          <cell r="I1771" t="str">
            <v/>
          </cell>
        </row>
        <row r="1772">
          <cell r="I1772" t="str">
            <v/>
          </cell>
        </row>
        <row r="1773">
          <cell r="I1773" t="str">
            <v/>
          </cell>
        </row>
        <row r="1774">
          <cell r="I1774" t="str">
            <v/>
          </cell>
        </row>
        <row r="1775">
          <cell r="I1775" t="str">
            <v/>
          </cell>
        </row>
        <row r="1776">
          <cell r="I1776" t="str">
            <v/>
          </cell>
        </row>
        <row r="1777">
          <cell r="I1777" t="str">
            <v/>
          </cell>
        </row>
        <row r="1778">
          <cell r="I1778" t="str">
            <v/>
          </cell>
        </row>
        <row r="1779">
          <cell r="I1779" t="str">
            <v/>
          </cell>
        </row>
        <row r="1780">
          <cell r="I1780" t="str">
            <v/>
          </cell>
        </row>
        <row r="1781">
          <cell r="I1781" t="str">
            <v/>
          </cell>
        </row>
        <row r="1782">
          <cell r="I1782" t="str">
            <v/>
          </cell>
        </row>
        <row r="1783">
          <cell r="I1783" t="str">
            <v/>
          </cell>
        </row>
        <row r="1784">
          <cell r="I1784" t="str">
            <v/>
          </cell>
        </row>
        <row r="1785">
          <cell r="I1785" t="str">
            <v/>
          </cell>
        </row>
        <row r="1786">
          <cell r="I1786" t="str">
            <v/>
          </cell>
        </row>
        <row r="1787">
          <cell r="I1787" t="str">
            <v/>
          </cell>
        </row>
        <row r="1788">
          <cell r="I1788" t="str">
            <v/>
          </cell>
        </row>
        <row r="1789">
          <cell r="I1789" t="str">
            <v/>
          </cell>
        </row>
        <row r="1790">
          <cell r="I1790" t="str">
            <v/>
          </cell>
        </row>
        <row r="1791">
          <cell r="I1791" t="str">
            <v/>
          </cell>
        </row>
        <row r="1792">
          <cell r="I1792" t="str">
            <v/>
          </cell>
        </row>
        <row r="1793">
          <cell r="I1793" t="str">
            <v/>
          </cell>
        </row>
        <row r="1794">
          <cell r="I1794" t="str">
            <v/>
          </cell>
        </row>
        <row r="1795">
          <cell r="I1795" t="str">
            <v/>
          </cell>
        </row>
        <row r="1796">
          <cell r="I1796" t="str">
            <v/>
          </cell>
        </row>
        <row r="1797">
          <cell r="I1797" t="str">
            <v/>
          </cell>
        </row>
        <row r="1798">
          <cell r="I1798" t="str">
            <v/>
          </cell>
        </row>
        <row r="1799">
          <cell r="I1799" t="str">
            <v/>
          </cell>
        </row>
        <row r="1800">
          <cell r="I1800" t="str">
            <v/>
          </cell>
        </row>
        <row r="1801">
          <cell r="I1801" t="str">
            <v/>
          </cell>
        </row>
        <row r="1802">
          <cell r="I1802" t="str">
            <v/>
          </cell>
        </row>
        <row r="1803">
          <cell r="I1803" t="str">
            <v/>
          </cell>
        </row>
        <row r="1804">
          <cell r="I1804" t="str">
            <v/>
          </cell>
        </row>
        <row r="1805">
          <cell r="I1805" t="str">
            <v/>
          </cell>
        </row>
        <row r="1806">
          <cell r="I1806" t="str">
            <v/>
          </cell>
        </row>
        <row r="1807">
          <cell r="I1807" t="str">
            <v/>
          </cell>
        </row>
        <row r="1808">
          <cell r="I1808" t="str">
            <v/>
          </cell>
        </row>
        <row r="1809">
          <cell r="I1809" t="str">
            <v/>
          </cell>
        </row>
        <row r="1810">
          <cell r="I1810" t="str">
            <v/>
          </cell>
        </row>
        <row r="1811">
          <cell r="I1811" t="str">
            <v/>
          </cell>
        </row>
        <row r="1812">
          <cell r="I1812" t="str">
            <v/>
          </cell>
        </row>
        <row r="1813">
          <cell r="I1813" t="str">
            <v/>
          </cell>
        </row>
        <row r="1814">
          <cell r="I1814" t="str">
            <v/>
          </cell>
        </row>
        <row r="1815">
          <cell r="I1815" t="str">
            <v/>
          </cell>
        </row>
        <row r="1816">
          <cell r="I1816" t="str">
            <v/>
          </cell>
        </row>
        <row r="1817">
          <cell r="I1817" t="str">
            <v/>
          </cell>
        </row>
        <row r="1818">
          <cell r="I1818" t="str">
            <v/>
          </cell>
        </row>
        <row r="1819">
          <cell r="I1819" t="str">
            <v/>
          </cell>
        </row>
        <row r="1820">
          <cell r="I1820" t="str">
            <v/>
          </cell>
        </row>
        <row r="1821">
          <cell r="I1821" t="str">
            <v/>
          </cell>
        </row>
        <row r="1822">
          <cell r="I1822" t="str">
            <v/>
          </cell>
        </row>
        <row r="1823">
          <cell r="I1823" t="str">
            <v/>
          </cell>
        </row>
        <row r="1824">
          <cell r="I1824" t="str">
            <v/>
          </cell>
        </row>
        <row r="1825">
          <cell r="I1825" t="str">
            <v/>
          </cell>
        </row>
        <row r="1826">
          <cell r="I1826" t="str">
            <v/>
          </cell>
        </row>
        <row r="1827">
          <cell r="I1827" t="str">
            <v/>
          </cell>
        </row>
        <row r="1828">
          <cell r="I1828" t="str">
            <v/>
          </cell>
        </row>
        <row r="1829">
          <cell r="I1829" t="str">
            <v/>
          </cell>
        </row>
        <row r="1830">
          <cell r="I1830" t="str">
            <v/>
          </cell>
        </row>
        <row r="1831">
          <cell r="I1831" t="str">
            <v/>
          </cell>
        </row>
        <row r="1832">
          <cell r="I1832" t="str">
            <v/>
          </cell>
        </row>
        <row r="1833">
          <cell r="I1833" t="str">
            <v/>
          </cell>
        </row>
        <row r="1834">
          <cell r="I1834" t="str">
            <v/>
          </cell>
        </row>
        <row r="1835">
          <cell r="I1835" t="str">
            <v/>
          </cell>
        </row>
        <row r="1836">
          <cell r="I1836" t="str">
            <v/>
          </cell>
        </row>
        <row r="1837">
          <cell r="I1837" t="str">
            <v/>
          </cell>
        </row>
        <row r="1838">
          <cell r="I1838" t="str">
            <v/>
          </cell>
        </row>
        <row r="1839">
          <cell r="I1839" t="str">
            <v/>
          </cell>
        </row>
        <row r="1840">
          <cell r="I1840" t="str">
            <v/>
          </cell>
        </row>
        <row r="1841">
          <cell r="I1841" t="str">
            <v/>
          </cell>
        </row>
        <row r="1842">
          <cell r="I1842" t="str">
            <v/>
          </cell>
        </row>
        <row r="1843">
          <cell r="I1843" t="str">
            <v/>
          </cell>
        </row>
        <row r="1844">
          <cell r="I1844" t="str">
            <v/>
          </cell>
        </row>
        <row r="1845">
          <cell r="I1845" t="str">
            <v/>
          </cell>
        </row>
        <row r="1846">
          <cell r="I1846" t="str">
            <v/>
          </cell>
        </row>
        <row r="1847">
          <cell r="I1847" t="str">
            <v/>
          </cell>
        </row>
        <row r="1848">
          <cell r="I1848" t="str">
            <v/>
          </cell>
        </row>
        <row r="1849">
          <cell r="I1849" t="str">
            <v/>
          </cell>
        </row>
        <row r="1850">
          <cell r="I1850" t="str">
            <v/>
          </cell>
        </row>
        <row r="1851">
          <cell r="I1851" t="str">
            <v/>
          </cell>
        </row>
        <row r="1852">
          <cell r="I1852" t="str">
            <v/>
          </cell>
        </row>
        <row r="1853">
          <cell r="I1853" t="str">
            <v/>
          </cell>
        </row>
        <row r="1854">
          <cell r="I1854" t="str">
            <v/>
          </cell>
        </row>
        <row r="1855">
          <cell r="I1855" t="str">
            <v/>
          </cell>
        </row>
        <row r="1856">
          <cell r="I1856" t="str">
            <v/>
          </cell>
        </row>
        <row r="1857">
          <cell r="I1857" t="str">
            <v/>
          </cell>
        </row>
        <row r="1858">
          <cell r="I1858" t="str">
            <v/>
          </cell>
        </row>
        <row r="1859">
          <cell r="I1859" t="str">
            <v/>
          </cell>
        </row>
        <row r="1860">
          <cell r="I1860" t="str">
            <v/>
          </cell>
        </row>
        <row r="1861">
          <cell r="I1861" t="str">
            <v/>
          </cell>
        </row>
        <row r="1862">
          <cell r="I1862" t="str">
            <v/>
          </cell>
        </row>
        <row r="1863">
          <cell r="I1863" t="str">
            <v/>
          </cell>
        </row>
        <row r="1864">
          <cell r="I1864" t="str">
            <v/>
          </cell>
        </row>
        <row r="1865">
          <cell r="I1865" t="str">
            <v/>
          </cell>
        </row>
        <row r="1866">
          <cell r="I1866" t="str">
            <v/>
          </cell>
        </row>
        <row r="1867">
          <cell r="I1867" t="str">
            <v/>
          </cell>
        </row>
        <row r="1868">
          <cell r="I1868" t="str">
            <v/>
          </cell>
        </row>
        <row r="1869">
          <cell r="I1869" t="str">
            <v/>
          </cell>
        </row>
        <row r="1870">
          <cell r="I1870" t="str">
            <v/>
          </cell>
        </row>
        <row r="1871">
          <cell r="I1871" t="str">
            <v/>
          </cell>
        </row>
        <row r="1872">
          <cell r="I1872" t="str">
            <v/>
          </cell>
        </row>
        <row r="1873">
          <cell r="I1873" t="str">
            <v/>
          </cell>
        </row>
        <row r="1874">
          <cell r="I1874" t="str">
            <v/>
          </cell>
        </row>
        <row r="1875">
          <cell r="I1875" t="str">
            <v/>
          </cell>
        </row>
        <row r="1876">
          <cell r="I1876" t="str">
            <v/>
          </cell>
        </row>
        <row r="1877">
          <cell r="I1877" t="str">
            <v/>
          </cell>
        </row>
        <row r="1878">
          <cell r="I1878" t="str">
            <v/>
          </cell>
        </row>
        <row r="1879">
          <cell r="I1879" t="str">
            <v/>
          </cell>
        </row>
        <row r="1880">
          <cell r="I1880" t="str">
            <v/>
          </cell>
        </row>
        <row r="1881">
          <cell r="I1881" t="str">
            <v/>
          </cell>
        </row>
        <row r="1882">
          <cell r="I1882" t="str">
            <v/>
          </cell>
        </row>
        <row r="1883">
          <cell r="I1883" t="str">
            <v/>
          </cell>
        </row>
        <row r="1884">
          <cell r="I1884" t="str">
            <v/>
          </cell>
        </row>
        <row r="1885">
          <cell r="I1885" t="str">
            <v/>
          </cell>
        </row>
        <row r="1886">
          <cell r="I1886" t="str">
            <v/>
          </cell>
        </row>
        <row r="1887">
          <cell r="I1887" t="str">
            <v/>
          </cell>
        </row>
        <row r="1888">
          <cell r="I1888" t="str">
            <v/>
          </cell>
        </row>
        <row r="1889">
          <cell r="I1889" t="str">
            <v/>
          </cell>
        </row>
        <row r="1890">
          <cell r="I1890" t="str">
            <v/>
          </cell>
        </row>
        <row r="1891">
          <cell r="I1891" t="str">
            <v/>
          </cell>
        </row>
        <row r="1892">
          <cell r="I1892" t="str">
            <v/>
          </cell>
        </row>
        <row r="1893">
          <cell r="I1893" t="str">
            <v/>
          </cell>
        </row>
        <row r="1894">
          <cell r="I1894" t="str">
            <v/>
          </cell>
        </row>
        <row r="1895">
          <cell r="I1895" t="str">
            <v/>
          </cell>
        </row>
        <row r="1896">
          <cell r="I1896" t="str">
            <v/>
          </cell>
        </row>
        <row r="1897">
          <cell r="I1897" t="str">
            <v/>
          </cell>
        </row>
        <row r="1898">
          <cell r="I1898" t="str">
            <v/>
          </cell>
        </row>
        <row r="1899">
          <cell r="I1899" t="str">
            <v/>
          </cell>
        </row>
        <row r="1900">
          <cell r="I1900" t="str">
            <v/>
          </cell>
        </row>
        <row r="1901">
          <cell r="I1901" t="str">
            <v/>
          </cell>
        </row>
        <row r="1902">
          <cell r="I1902" t="str">
            <v/>
          </cell>
        </row>
        <row r="1903">
          <cell r="I1903" t="str">
            <v/>
          </cell>
        </row>
        <row r="1904">
          <cell r="I1904" t="str">
            <v/>
          </cell>
        </row>
        <row r="1905">
          <cell r="I1905" t="str">
            <v/>
          </cell>
        </row>
        <row r="1906">
          <cell r="I1906" t="str">
            <v/>
          </cell>
        </row>
        <row r="1907">
          <cell r="I1907" t="str">
            <v/>
          </cell>
        </row>
        <row r="1908">
          <cell r="I1908" t="str">
            <v/>
          </cell>
        </row>
        <row r="1909">
          <cell r="I1909" t="str">
            <v/>
          </cell>
        </row>
        <row r="1910">
          <cell r="I1910" t="str">
            <v/>
          </cell>
        </row>
        <row r="1911">
          <cell r="I1911" t="str">
            <v/>
          </cell>
        </row>
        <row r="1912">
          <cell r="I1912" t="str">
            <v/>
          </cell>
        </row>
        <row r="1913">
          <cell r="I1913" t="str">
            <v/>
          </cell>
        </row>
        <row r="1914">
          <cell r="I1914" t="str">
            <v/>
          </cell>
        </row>
        <row r="1915">
          <cell r="I1915" t="str">
            <v/>
          </cell>
        </row>
        <row r="1916">
          <cell r="I1916" t="str">
            <v/>
          </cell>
        </row>
        <row r="1917">
          <cell r="I1917" t="str">
            <v/>
          </cell>
        </row>
        <row r="1918">
          <cell r="I1918" t="str">
            <v/>
          </cell>
        </row>
        <row r="1919">
          <cell r="I1919" t="str">
            <v/>
          </cell>
        </row>
        <row r="1920">
          <cell r="I1920" t="str">
            <v/>
          </cell>
        </row>
        <row r="1921">
          <cell r="I1921" t="str">
            <v/>
          </cell>
        </row>
        <row r="1922">
          <cell r="I1922" t="str">
            <v/>
          </cell>
        </row>
        <row r="1923">
          <cell r="I1923" t="str">
            <v/>
          </cell>
        </row>
        <row r="1924">
          <cell r="I1924" t="str">
            <v/>
          </cell>
        </row>
        <row r="1925">
          <cell r="I1925" t="str">
            <v/>
          </cell>
        </row>
        <row r="1926">
          <cell r="I1926" t="str">
            <v/>
          </cell>
        </row>
        <row r="1927">
          <cell r="I1927" t="str">
            <v/>
          </cell>
        </row>
        <row r="1928">
          <cell r="I1928" t="str">
            <v/>
          </cell>
        </row>
        <row r="1929">
          <cell r="I1929" t="str">
            <v/>
          </cell>
        </row>
        <row r="1930">
          <cell r="I1930" t="str">
            <v/>
          </cell>
        </row>
        <row r="1931">
          <cell r="I1931" t="str">
            <v/>
          </cell>
        </row>
        <row r="1932">
          <cell r="I1932" t="str">
            <v/>
          </cell>
        </row>
        <row r="1933">
          <cell r="I1933" t="str">
            <v/>
          </cell>
        </row>
        <row r="1934">
          <cell r="I1934" t="str">
            <v/>
          </cell>
        </row>
        <row r="1935">
          <cell r="I1935" t="str">
            <v/>
          </cell>
        </row>
        <row r="1936">
          <cell r="I1936" t="str">
            <v/>
          </cell>
        </row>
        <row r="1937">
          <cell r="I1937" t="str">
            <v/>
          </cell>
        </row>
        <row r="1938">
          <cell r="I1938" t="str">
            <v/>
          </cell>
        </row>
        <row r="1939">
          <cell r="I1939" t="str">
            <v/>
          </cell>
        </row>
        <row r="1940">
          <cell r="I1940" t="str">
            <v/>
          </cell>
        </row>
        <row r="1941">
          <cell r="I1941" t="str">
            <v/>
          </cell>
        </row>
        <row r="1942">
          <cell r="I1942" t="str">
            <v/>
          </cell>
        </row>
        <row r="1943">
          <cell r="I1943" t="str">
            <v/>
          </cell>
        </row>
        <row r="1944">
          <cell r="I1944" t="str">
            <v/>
          </cell>
        </row>
        <row r="1945">
          <cell r="I1945" t="str">
            <v/>
          </cell>
        </row>
        <row r="1946">
          <cell r="I1946" t="str">
            <v/>
          </cell>
        </row>
        <row r="1947">
          <cell r="I1947" t="str">
            <v/>
          </cell>
        </row>
        <row r="1948">
          <cell r="I1948" t="str">
            <v/>
          </cell>
        </row>
        <row r="1949">
          <cell r="I1949" t="str">
            <v/>
          </cell>
        </row>
        <row r="1950">
          <cell r="I1950" t="str">
            <v/>
          </cell>
        </row>
        <row r="1951">
          <cell r="I1951" t="str">
            <v/>
          </cell>
        </row>
        <row r="1952">
          <cell r="I1952" t="str">
            <v/>
          </cell>
        </row>
        <row r="1953">
          <cell r="I1953" t="str">
            <v/>
          </cell>
        </row>
        <row r="1954">
          <cell r="I1954" t="str">
            <v/>
          </cell>
        </row>
        <row r="1955">
          <cell r="I1955" t="str">
            <v/>
          </cell>
        </row>
        <row r="1956">
          <cell r="I1956" t="str">
            <v/>
          </cell>
        </row>
        <row r="1957">
          <cell r="I1957" t="str">
            <v/>
          </cell>
        </row>
        <row r="1958">
          <cell r="I1958" t="str">
            <v/>
          </cell>
        </row>
        <row r="1959">
          <cell r="I1959" t="str">
            <v/>
          </cell>
        </row>
        <row r="1960">
          <cell r="I1960" t="str">
            <v/>
          </cell>
        </row>
        <row r="1961">
          <cell r="I1961" t="str">
            <v/>
          </cell>
        </row>
        <row r="1962">
          <cell r="I1962" t="str">
            <v/>
          </cell>
        </row>
        <row r="1963">
          <cell r="I1963" t="str">
            <v/>
          </cell>
        </row>
        <row r="1964">
          <cell r="I1964" t="str">
            <v/>
          </cell>
        </row>
        <row r="1965">
          <cell r="I1965" t="str">
            <v/>
          </cell>
        </row>
        <row r="1966">
          <cell r="I1966" t="str">
            <v/>
          </cell>
        </row>
        <row r="1967">
          <cell r="I1967" t="str">
            <v/>
          </cell>
        </row>
        <row r="1968">
          <cell r="I1968" t="str">
            <v/>
          </cell>
        </row>
        <row r="1969">
          <cell r="I1969" t="str">
            <v/>
          </cell>
        </row>
        <row r="1970">
          <cell r="I1970" t="str">
            <v/>
          </cell>
        </row>
        <row r="1971">
          <cell r="I1971" t="str">
            <v/>
          </cell>
        </row>
        <row r="1972">
          <cell r="I1972" t="str">
            <v/>
          </cell>
        </row>
        <row r="1973">
          <cell r="I1973" t="str">
            <v/>
          </cell>
        </row>
        <row r="1974">
          <cell r="I1974" t="str">
            <v/>
          </cell>
        </row>
        <row r="1975">
          <cell r="I1975" t="str">
            <v/>
          </cell>
        </row>
        <row r="1976">
          <cell r="I1976" t="str">
            <v/>
          </cell>
        </row>
        <row r="1977">
          <cell r="I1977" t="str">
            <v/>
          </cell>
        </row>
        <row r="1978">
          <cell r="I1978" t="str">
            <v/>
          </cell>
        </row>
        <row r="1979">
          <cell r="I1979" t="str">
            <v/>
          </cell>
        </row>
        <row r="1980">
          <cell r="I1980" t="str">
            <v/>
          </cell>
        </row>
        <row r="1981">
          <cell r="I1981" t="str">
            <v/>
          </cell>
        </row>
        <row r="1982">
          <cell r="I1982" t="str">
            <v/>
          </cell>
        </row>
        <row r="1983">
          <cell r="I1983" t="str">
            <v/>
          </cell>
        </row>
        <row r="1984">
          <cell r="I1984" t="str">
            <v/>
          </cell>
        </row>
        <row r="1985">
          <cell r="I1985" t="str">
            <v/>
          </cell>
        </row>
        <row r="1986">
          <cell r="I1986" t="str">
            <v/>
          </cell>
        </row>
        <row r="1987">
          <cell r="I1987" t="str">
            <v/>
          </cell>
        </row>
        <row r="1988">
          <cell r="I1988" t="str">
            <v/>
          </cell>
        </row>
        <row r="1989">
          <cell r="I1989" t="str">
            <v/>
          </cell>
        </row>
        <row r="1990">
          <cell r="I1990" t="str">
            <v/>
          </cell>
        </row>
        <row r="1991">
          <cell r="I1991" t="str">
            <v/>
          </cell>
        </row>
        <row r="1992">
          <cell r="I1992" t="str">
            <v/>
          </cell>
        </row>
        <row r="1993">
          <cell r="I1993" t="str">
            <v/>
          </cell>
        </row>
        <row r="1994">
          <cell r="I1994" t="str">
            <v/>
          </cell>
        </row>
        <row r="1995">
          <cell r="I1995" t="str">
            <v/>
          </cell>
        </row>
        <row r="1996">
          <cell r="I1996" t="str">
            <v/>
          </cell>
        </row>
        <row r="1997">
          <cell r="I1997" t="str">
            <v/>
          </cell>
        </row>
        <row r="1998">
          <cell r="I1998" t="str">
            <v/>
          </cell>
        </row>
        <row r="1999">
          <cell r="I1999" t="str">
            <v/>
          </cell>
        </row>
        <row r="2000">
          <cell r="I2000" t="str">
            <v/>
          </cell>
        </row>
        <row r="2001">
          <cell r="I2001" t="str">
            <v/>
          </cell>
        </row>
        <row r="2002">
          <cell r="I2002" t="str">
            <v/>
          </cell>
        </row>
        <row r="2003">
          <cell r="I2003" t="str">
            <v/>
          </cell>
        </row>
        <row r="2004">
          <cell r="I2004" t="str">
            <v/>
          </cell>
        </row>
        <row r="2005">
          <cell r="I2005" t="str">
            <v/>
          </cell>
        </row>
        <row r="2006">
          <cell r="I2006" t="str">
            <v/>
          </cell>
        </row>
        <row r="2007">
          <cell r="I2007" t="str">
            <v/>
          </cell>
        </row>
        <row r="2008">
          <cell r="I2008" t="str">
            <v/>
          </cell>
        </row>
        <row r="2009">
          <cell r="I2009" t="str">
            <v/>
          </cell>
        </row>
        <row r="2010">
          <cell r="I2010" t="str">
            <v/>
          </cell>
        </row>
        <row r="2011">
          <cell r="I2011" t="str">
            <v/>
          </cell>
        </row>
        <row r="2012">
          <cell r="I2012" t="str">
            <v/>
          </cell>
        </row>
        <row r="2013">
          <cell r="I2013" t="str">
            <v/>
          </cell>
        </row>
        <row r="2014">
          <cell r="I2014" t="str">
            <v/>
          </cell>
        </row>
        <row r="2015">
          <cell r="I2015" t="str">
            <v/>
          </cell>
        </row>
        <row r="2016">
          <cell r="I2016" t="str">
            <v/>
          </cell>
        </row>
        <row r="2017">
          <cell r="I2017" t="str">
            <v/>
          </cell>
        </row>
        <row r="2018">
          <cell r="I2018" t="str">
            <v/>
          </cell>
        </row>
        <row r="2019">
          <cell r="I2019" t="str">
            <v/>
          </cell>
        </row>
        <row r="2020">
          <cell r="I2020" t="str">
            <v/>
          </cell>
        </row>
        <row r="2021">
          <cell r="I2021" t="str">
            <v/>
          </cell>
        </row>
        <row r="2022">
          <cell r="I2022" t="str">
            <v/>
          </cell>
        </row>
        <row r="2023">
          <cell r="I2023" t="str">
            <v/>
          </cell>
        </row>
        <row r="2024">
          <cell r="I2024" t="str">
            <v/>
          </cell>
        </row>
        <row r="2025">
          <cell r="I2025" t="str">
            <v/>
          </cell>
        </row>
        <row r="2026">
          <cell r="I2026" t="str">
            <v/>
          </cell>
        </row>
        <row r="2027">
          <cell r="I2027" t="str">
            <v/>
          </cell>
        </row>
        <row r="2028">
          <cell r="I2028" t="str">
            <v/>
          </cell>
        </row>
        <row r="2029">
          <cell r="I2029" t="str">
            <v/>
          </cell>
        </row>
        <row r="2030">
          <cell r="I2030" t="str">
            <v/>
          </cell>
        </row>
        <row r="2031">
          <cell r="I2031" t="str">
            <v/>
          </cell>
        </row>
        <row r="2032">
          <cell r="I2032" t="str">
            <v/>
          </cell>
        </row>
        <row r="2033">
          <cell r="I2033" t="str">
            <v/>
          </cell>
        </row>
        <row r="2034">
          <cell r="I2034" t="str">
            <v/>
          </cell>
        </row>
        <row r="2035">
          <cell r="I2035" t="str">
            <v/>
          </cell>
        </row>
        <row r="2036">
          <cell r="I2036" t="str">
            <v/>
          </cell>
        </row>
        <row r="2037">
          <cell r="I2037" t="str">
            <v/>
          </cell>
        </row>
        <row r="2038">
          <cell r="I2038" t="str">
            <v/>
          </cell>
        </row>
        <row r="2039">
          <cell r="I2039" t="str">
            <v/>
          </cell>
        </row>
        <row r="2040">
          <cell r="I2040" t="str">
            <v/>
          </cell>
        </row>
        <row r="2041">
          <cell r="I2041" t="str">
            <v/>
          </cell>
        </row>
        <row r="2042">
          <cell r="I2042" t="str">
            <v/>
          </cell>
        </row>
        <row r="2043">
          <cell r="I2043" t="str">
            <v/>
          </cell>
        </row>
        <row r="2044">
          <cell r="I2044" t="str">
            <v/>
          </cell>
        </row>
        <row r="2045">
          <cell r="I2045" t="str">
            <v/>
          </cell>
        </row>
        <row r="2046">
          <cell r="I2046" t="str">
            <v/>
          </cell>
        </row>
        <row r="2047">
          <cell r="I2047" t="str">
            <v/>
          </cell>
        </row>
        <row r="2048">
          <cell r="I2048" t="str">
            <v/>
          </cell>
        </row>
        <row r="2049">
          <cell r="I2049" t="str">
            <v/>
          </cell>
        </row>
        <row r="2050">
          <cell r="I2050" t="str">
            <v/>
          </cell>
        </row>
        <row r="2051">
          <cell r="I2051" t="str">
            <v/>
          </cell>
        </row>
        <row r="2052">
          <cell r="I2052" t="str">
            <v/>
          </cell>
        </row>
        <row r="2053">
          <cell r="I2053" t="str">
            <v/>
          </cell>
        </row>
        <row r="2054">
          <cell r="I2054" t="str">
            <v/>
          </cell>
        </row>
        <row r="2055">
          <cell r="I2055" t="str">
            <v/>
          </cell>
        </row>
        <row r="2056">
          <cell r="I2056" t="str">
            <v/>
          </cell>
        </row>
        <row r="2057">
          <cell r="I2057" t="str">
            <v/>
          </cell>
        </row>
        <row r="2058">
          <cell r="I2058" t="str">
            <v/>
          </cell>
        </row>
        <row r="2059">
          <cell r="I2059" t="str">
            <v/>
          </cell>
        </row>
        <row r="2060">
          <cell r="I2060" t="str">
            <v/>
          </cell>
        </row>
        <row r="2061">
          <cell r="I2061" t="str">
            <v/>
          </cell>
        </row>
        <row r="2062">
          <cell r="I2062" t="str">
            <v/>
          </cell>
        </row>
        <row r="2063">
          <cell r="I2063" t="str">
            <v/>
          </cell>
        </row>
        <row r="2064">
          <cell r="I2064" t="str">
            <v/>
          </cell>
        </row>
        <row r="2065">
          <cell r="I2065" t="str">
            <v/>
          </cell>
        </row>
        <row r="2066">
          <cell r="I2066" t="str">
            <v/>
          </cell>
        </row>
        <row r="2067">
          <cell r="I2067" t="str">
            <v/>
          </cell>
        </row>
        <row r="2068">
          <cell r="I2068" t="str">
            <v/>
          </cell>
        </row>
        <row r="2069">
          <cell r="I2069" t="str">
            <v/>
          </cell>
        </row>
        <row r="2070">
          <cell r="I2070" t="str">
            <v/>
          </cell>
        </row>
        <row r="2071">
          <cell r="I2071" t="str">
            <v/>
          </cell>
        </row>
        <row r="2072">
          <cell r="I2072" t="str">
            <v/>
          </cell>
        </row>
        <row r="2073">
          <cell r="I2073" t="str">
            <v/>
          </cell>
        </row>
        <row r="2074">
          <cell r="I2074" t="str">
            <v/>
          </cell>
        </row>
        <row r="2075">
          <cell r="I2075" t="str">
            <v/>
          </cell>
        </row>
        <row r="2076">
          <cell r="I2076" t="str">
            <v/>
          </cell>
        </row>
        <row r="2077">
          <cell r="I2077" t="str">
            <v/>
          </cell>
        </row>
        <row r="2078">
          <cell r="I2078" t="str">
            <v/>
          </cell>
        </row>
        <row r="2079">
          <cell r="I2079" t="str">
            <v/>
          </cell>
        </row>
        <row r="2080">
          <cell r="I2080" t="str">
            <v/>
          </cell>
        </row>
        <row r="2081">
          <cell r="I2081" t="str">
            <v/>
          </cell>
        </row>
        <row r="2082">
          <cell r="I2082" t="str">
            <v/>
          </cell>
        </row>
        <row r="2083">
          <cell r="I2083" t="str">
            <v/>
          </cell>
        </row>
        <row r="2084">
          <cell r="I2084" t="str">
            <v/>
          </cell>
        </row>
        <row r="2085">
          <cell r="I2085" t="str">
            <v/>
          </cell>
        </row>
        <row r="2086">
          <cell r="I2086" t="str">
            <v/>
          </cell>
        </row>
        <row r="2087">
          <cell r="I2087" t="str">
            <v/>
          </cell>
        </row>
        <row r="2088">
          <cell r="I2088" t="str">
            <v/>
          </cell>
        </row>
        <row r="2089">
          <cell r="I2089" t="str">
            <v/>
          </cell>
        </row>
        <row r="2090">
          <cell r="I2090" t="str">
            <v/>
          </cell>
        </row>
        <row r="2091">
          <cell r="I2091" t="str">
            <v/>
          </cell>
        </row>
        <row r="2092">
          <cell r="I2092" t="str">
            <v/>
          </cell>
        </row>
        <row r="2093">
          <cell r="I2093" t="str">
            <v/>
          </cell>
        </row>
        <row r="2094">
          <cell r="I2094" t="str">
            <v/>
          </cell>
        </row>
        <row r="2095">
          <cell r="I2095" t="str">
            <v/>
          </cell>
        </row>
        <row r="2096">
          <cell r="I2096" t="str">
            <v/>
          </cell>
        </row>
        <row r="2097">
          <cell r="I2097" t="str">
            <v/>
          </cell>
        </row>
        <row r="2098">
          <cell r="I2098" t="str">
            <v/>
          </cell>
        </row>
        <row r="2099">
          <cell r="I2099" t="str">
            <v/>
          </cell>
        </row>
        <row r="2100">
          <cell r="I2100" t="str">
            <v/>
          </cell>
        </row>
        <row r="2101">
          <cell r="I2101" t="str">
            <v/>
          </cell>
        </row>
        <row r="2102">
          <cell r="I2102" t="str">
            <v/>
          </cell>
        </row>
        <row r="2103">
          <cell r="I2103" t="str">
            <v/>
          </cell>
        </row>
        <row r="2104">
          <cell r="I2104" t="str">
            <v/>
          </cell>
        </row>
        <row r="2105">
          <cell r="I2105" t="str">
            <v/>
          </cell>
        </row>
        <row r="2106">
          <cell r="I2106" t="str">
            <v/>
          </cell>
        </row>
        <row r="2107">
          <cell r="I2107" t="str">
            <v/>
          </cell>
        </row>
        <row r="2108">
          <cell r="I2108" t="str">
            <v/>
          </cell>
        </row>
        <row r="2109">
          <cell r="I2109" t="str">
            <v/>
          </cell>
        </row>
        <row r="2110">
          <cell r="I2110" t="str">
            <v/>
          </cell>
        </row>
        <row r="2111">
          <cell r="I2111" t="str">
            <v/>
          </cell>
        </row>
        <row r="2112">
          <cell r="I2112" t="str">
            <v/>
          </cell>
        </row>
        <row r="2113">
          <cell r="I2113" t="str">
            <v/>
          </cell>
        </row>
        <row r="2114">
          <cell r="I2114" t="str">
            <v/>
          </cell>
        </row>
        <row r="2115">
          <cell r="I2115" t="str">
            <v/>
          </cell>
        </row>
        <row r="2116">
          <cell r="I2116" t="str">
            <v/>
          </cell>
        </row>
        <row r="2117">
          <cell r="I2117" t="str">
            <v/>
          </cell>
        </row>
        <row r="2118">
          <cell r="I2118" t="str">
            <v/>
          </cell>
        </row>
        <row r="2119">
          <cell r="I2119" t="str">
            <v/>
          </cell>
        </row>
        <row r="2120">
          <cell r="I2120" t="str">
            <v/>
          </cell>
        </row>
        <row r="2121">
          <cell r="I2121" t="str">
            <v/>
          </cell>
        </row>
        <row r="2122">
          <cell r="I2122" t="str">
            <v/>
          </cell>
        </row>
        <row r="2123">
          <cell r="I2123" t="str">
            <v/>
          </cell>
        </row>
        <row r="2124">
          <cell r="I2124" t="str">
            <v/>
          </cell>
        </row>
        <row r="2125">
          <cell r="I2125" t="str">
            <v/>
          </cell>
        </row>
        <row r="2126">
          <cell r="I2126" t="str">
            <v/>
          </cell>
        </row>
        <row r="2127">
          <cell r="I2127" t="str">
            <v/>
          </cell>
        </row>
        <row r="2128">
          <cell r="I2128" t="str">
            <v/>
          </cell>
        </row>
        <row r="2129">
          <cell r="I2129" t="str">
            <v/>
          </cell>
        </row>
        <row r="2130">
          <cell r="I2130" t="str">
            <v/>
          </cell>
        </row>
        <row r="2131">
          <cell r="I2131" t="str">
            <v/>
          </cell>
        </row>
        <row r="2132">
          <cell r="I2132" t="str">
            <v/>
          </cell>
        </row>
        <row r="2133">
          <cell r="I2133" t="str">
            <v/>
          </cell>
        </row>
        <row r="2134">
          <cell r="I2134" t="str">
            <v/>
          </cell>
        </row>
        <row r="2135">
          <cell r="I2135" t="str">
            <v/>
          </cell>
        </row>
        <row r="2136">
          <cell r="I2136" t="str">
            <v/>
          </cell>
        </row>
        <row r="2137">
          <cell r="I2137" t="str">
            <v/>
          </cell>
        </row>
        <row r="2138">
          <cell r="I2138" t="str">
            <v/>
          </cell>
        </row>
        <row r="2139">
          <cell r="I2139" t="str">
            <v/>
          </cell>
        </row>
        <row r="2140">
          <cell r="I2140" t="str">
            <v/>
          </cell>
        </row>
        <row r="2141">
          <cell r="I2141" t="str">
            <v/>
          </cell>
        </row>
        <row r="2142">
          <cell r="I2142" t="str">
            <v/>
          </cell>
        </row>
        <row r="2143">
          <cell r="I2143" t="str">
            <v/>
          </cell>
        </row>
        <row r="2144">
          <cell r="I2144" t="str">
            <v/>
          </cell>
        </row>
        <row r="2145">
          <cell r="I2145" t="str">
            <v/>
          </cell>
        </row>
        <row r="2146">
          <cell r="I2146" t="str">
            <v/>
          </cell>
        </row>
        <row r="2147">
          <cell r="I2147" t="str">
            <v/>
          </cell>
        </row>
        <row r="2148">
          <cell r="I2148" t="str">
            <v/>
          </cell>
        </row>
        <row r="2149">
          <cell r="I2149" t="str">
            <v/>
          </cell>
        </row>
        <row r="2150">
          <cell r="I2150" t="str">
            <v/>
          </cell>
        </row>
        <row r="2151">
          <cell r="I2151" t="str">
            <v/>
          </cell>
        </row>
        <row r="2152">
          <cell r="I2152" t="str">
            <v/>
          </cell>
        </row>
        <row r="2153">
          <cell r="I2153" t="str">
            <v/>
          </cell>
        </row>
        <row r="2154">
          <cell r="I2154" t="str">
            <v/>
          </cell>
        </row>
        <row r="2155">
          <cell r="I2155" t="str">
            <v/>
          </cell>
        </row>
        <row r="2156">
          <cell r="I2156" t="str">
            <v/>
          </cell>
        </row>
        <row r="2157">
          <cell r="I2157" t="str">
            <v/>
          </cell>
        </row>
        <row r="2158">
          <cell r="I2158" t="str">
            <v/>
          </cell>
        </row>
        <row r="2159">
          <cell r="I2159" t="str">
            <v/>
          </cell>
        </row>
        <row r="2160">
          <cell r="I2160" t="str">
            <v/>
          </cell>
        </row>
        <row r="2161">
          <cell r="I2161" t="str">
            <v/>
          </cell>
        </row>
        <row r="2162">
          <cell r="I2162" t="str">
            <v/>
          </cell>
        </row>
        <row r="2163">
          <cell r="I2163" t="str">
            <v/>
          </cell>
        </row>
        <row r="2164">
          <cell r="I2164" t="str">
            <v/>
          </cell>
        </row>
        <row r="2165">
          <cell r="I2165" t="str">
            <v/>
          </cell>
        </row>
        <row r="2166">
          <cell r="I2166" t="str">
            <v/>
          </cell>
        </row>
        <row r="2167">
          <cell r="I2167" t="str">
            <v/>
          </cell>
        </row>
        <row r="2168">
          <cell r="I2168" t="str">
            <v/>
          </cell>
        </row>
        <row r="2169">
          <cell r="I2169" t="str">
            <v/>
          </cell>
        </row>
        <row r="2170">
          <cell r="I2170" t="str">
            <v/>
          </cell>
        </row>
        <row r="2171">
          <cell r="I2171" t="str">
            <v/>
          </cell>
        </row>
        <row r="2172">
          <cell r="I2172" t="str">
            <v/>
          </cell>
        </row>
        <row r="2173">
          <cell r="I2173" t="str">
            <v/>
          </cell>
        </row>
        <row r="2174">
          <cell r="I2174" t="str">
            <v/>
          </cell>
        </row>
        <row r="2175">
          <cell r="I2175" t="str">
            <v/>
          </cell>
        </row>
        <row r="2176">
          <cell r="I2176" t="str">
            <v/>
          </cell>
        </row>
        <row r="2177">
          <cell r="I2177" t="str">
            <v/>
          </cell>
        </row>
        <row r="2178">
          <cell r="I2178" t="str">
            <v/>
          </cell>
        </row>
        <row r="2179">
          <cell r="I2179" t="str">
            <v/>
          </cell>
        </row>
        <row r="2180">
          <cell r="I2180" t="str">
            <v/>
          </cell>
        </row>
        <row r="2181">
          <cell r="I2181" t="str">
            <v/>
          </cell>
        </row>
        <row r="2182">
          <cell r="I2182" t="str">
            <v/>
          </cell>
        </row>
        <row r="2183">
          <cell r="I2183" t="str">
            <v/>
          </cell>
        </row>
        <row r="2184">
          <cell r="I2184" t="str">
            <v/>
          </cell>
        </row>
        <row r="2185">
          <cell r="I2185" t="str">
            <v/>
          </cell>
        </row>
        <row r="2186">
          <cell r="I2186" t="str">
            <v/>
          </cell>
        </row>
        <row r="2187">
          <cell r="I2187" t="str">
            <v/>
          </cell>
        </row>
        <row r="2188">
          <cell r="I2188" t="str">
            <v/>
          </cell>
        </row>
        <row r="2189">
          <cell r="I2189" t="str">
            <v/>
          </cell>
        </row>
        <row r="2190">
          <cell r="I2190" t="str">
            <v/>
          </cell>
        </row>
        <row r="2191">
          <cell r="I2191" t="str">
            <v/>
          </cell>
        </row>
        <row r="2192">
          <cell r="I2192" t="str">
            <v/>
          </cell>
        </row>
        <row r="2193">
          <cell r="I2193" t="str">
            <v/>
          </cell>
        </row>
        <row r="2194">
          <cell r="I2194" t="str">
            <v/>
          </cell>
        </row>
        <row r="2195">
          <cell r="I2195" t="str">
            <v/>
          </cell>
        </row>
        <row r="2196">
          <cell r="I2196" t="str">
            <v/>
          </cell>
        </row>
        <row r="2197">
          <cell r="I2197" t="str">
            <v/>
          </cell>
        </row>
        <row r="2198">
          <cell r="I2198" t="str">
            <v/>
          </cell>
        </row>
        <row r="2199">
          <cell r="I2199" t="str">
            <v/>
          </cell>
        </row>
        <row r="2200">
          <cell r="I2200" t="str">
            <v/>
          </cell>
        </row>
        <row r="2201">
          <cell r="I2201" t="str">
            <v/>
          </cell>
        </row>
        <row r="2202">
          <cell r="I2202" t="str">
            <v/>
          </cell>
        </row>
        <row r="2203">
          <cell r="I2203" t="str">
            <v/>
          </cell>
        </row>
        <row r="2204">
          <cell r="I2204" t="str">
            <v/>
          </cell>
        </row>
        <row r="2205">
          <cell r="I2205" t="str">
            <v/>
          </cell>
        </row>
        <row r="2206">
          <cell r="I2206" t="str">
            <v/>
          </cell>
        </row>
        <row r="2207">
          <cell r="I2207" t="str">
            <v/>
          </cell>
        </row>
        <row r="2208">
          <cell r="I2208" t="str">
            <v/>
          </cell>
        </row>
        <row r="2209">
          <cell r="I2209" t="str">
            <v/>
          </cell>
        </row>
        <row r="2210">
          <cell r="I2210" t="str">
            <v/>
          </cell>
        </row>
        <row r="2211">
          <cell r="I2211" t="str">
            <v/>
          </cell>
        </row>
        <row r="2212">
          <cell r="I2212" t="str">
            <v/>
          </cell>
        </row>
        <row r="2213">
          <cell r="I2213" t="str">
            <v/>
          </cell>
        </row>
        <row r="2214">
          <cell r="I2214" t="str">
            <v/>
          </cell>
        </row>
        <row r="2215">
          <cell r="I2215" t="str">
            <v/>
          </cell>
        </row>
        <row r="2216">
          <cell r="I2216" t="str">
            <v/>
          </cell>
        </row>
        <row r="2217">
          <cell r="I2217" t="str">
            <v/>
          </cell>
        </row>
        <row r="2218">
          <cell r="I2218" t="str">
            <v/>
          </cell>
        </row>
        <row r="2219">
          <cell r="I2219" t="str">
            <v/>
          </cell>
        </row>
        <row r="2220">
          <cell r="I2220" t="str">
            <v/>
          </cell>
        </row>
        <row r="2221">
          <cell r="I2221" t="str">
            <v/>
          </cell>
        </row>
        <row r="2222">
          <cell r="I2222" t="str">
            <v/>
          </cell>
        </row>
        <row r="2223">
          <cell r="I2223" t="str">
            <v/>
          </cell>
        </row>
        <row r="2224">
          <cell r="I2224" t="str">
            <v/>
          </cell>
        </row>
        <row r="2225">
          <cell r="I2225" t="str">
            <v/>
          </cell>
        </row>
        <row r="2226">
          <cell r="I2226" t="str">
            <v/>
          </cell>
        </row>
        <row r="2227">
          <cell r="I2227" t="str">
            <v/>
          </cell>
        </row>
        <row r="2228">
          <cell r="I2228" t="str">
            <v/>
          </cell>
        </row>
        <row r="2229">
          <cell r="I2229" t="str">
            <v/>
          </cell>
        </row>
        <row r="2230">
          <cell r="I2230" t="str">
            <v/>
          </cell>
        </row>
        <row r="2231">
          <cell r="I2231" t="str">
            <v/>
          </cell>
        </row>
        <row r="2232">
          <cell r="I2232" t="str">
            <v/>
          </cell>
        </row>
        <row r="2233">
          <cell r="I2233" t="str">
            <v/>
          </cell>
        </row>
        <row r="2234">
          <cell r="I2234" t="str">
            <v/>
          </cell>
        </row>
        <row r="2235">
          <cell r="I2235" t="str">
            <v/>
          </cell>
        </row>
        <row r="2236">
          <cell r="I2236" t="str">
            <v/>
          </cell>
        </row>
        <row r="2237">
          <cell r="I2237" t="str">
            <v/>
          </cell>
        </row>
        <row r="2238">
          <cell r="I2238" t="str">
            <v/>
          </cell>
        </row>
        <row r="2239">
          <cell r="I2239" t="str">
            <v/>
          </cell>
        </row>
        <row r="2240">
          <cell r="I2240" t="str">
            <v/>
          </cell>
        </row>
        <row r="2241">
          <cell r="I2241" t="str">
            <v/>
          </cell>
        </row>
        <row r="2242">
          <cell r="I2242" t="str">
            <v/>
          </cell>
        </row>
        <row r="2243">
          <cell r="I2243" t="str">
            <v/>
          </cell>
        </row>
        <row r="2244">
          <cell r="I2244" t="str">
            <v/>
          </cell>
        </row>
        <row r="2245">
          <cell r="I2245" t="str">
            <v/>
          </cell>
        </row>
        <row r="2246">
          <cell r="I2246" t="str">
            <v/>
          </cell>
        </row>
        <row r="2247">
          <cell r="I2247" t="str">
            <v/>
          </cell>
        </row>
        <row r="2248">
          <cell r="I2248" t="str">
            <v/>
          </cell>
        </row>
        <row r="2249">
          <cell r="I2249" t="str">
            <v/>
          </cell>
        </row>
        <row r="2250">
          <cell r="I2250" t="str">
            <v/>
          </cell>
        </row>
        <row r="2251">
          <cell r="I2251" t="str">
            <v/>
          </cell>
        </row>
        <row r="2252">
          <cell r="I2252" t="str">
            <v/>
          </cell>
        </row>
        <row r="2253">
          <cell r="I2253" t="str">
            <v/>
          </cell>
        </row>
        <row r="2254">
          <cell r="I2254" t="str">
            <v/>
          </cell>
        </row>
        <row r="2255">
          <cell r="I2255" t="str">
            <v/>
          </cell>
        </row>
        <row r="2256">
          <cell r="I2256" t="str">
            <v/>
          </cell>
        </row>
        <row r="2257">
          <cell r="I2257" t="str">
            <v/>
          </cell>
        </row>
        <row r="2258">
          <cell r="I2258" t="str">
            <v/>
          </cell>
        </row>
        <row r="2259">
          <cell r="I2259" t="str">
            <v/>
          </cell>
        </row>
        <row r="2260">
          <cell r="I2260" t="str">
            <v/>
          </cell>
        </row>
        <row r="2261">
          <cell r="I2261" t="str">
            <v/>
          </cell>
        </row>
        <row r="2262">
          <cell r="I2262" t="str">
            <v/>
          </cell>
        </row>
        <row r="2263">
          <cell r="I2263" t="str">
            <v/>
          </cell>
        </row>
        <row r="2264">
          <cell r="I2264" t="str">
            <v/>
          </cell>
        </row>
        <row r="2265">
          <cell r="I2265" t="str">
            <v/>
          </cell>
        </row>
        <row r="2266">
          <cell r="I2266" t="str">
            <v/>
          </cell>
        </row>
        <row r="2267">
          <cell r="I2267" t="str">
            <v/>
          </cell>
        </row>
        <row r="2268">
          <cell r="I2268" t="str">
            <v/>
          </cell>
        </row>
        <row r="2269">
          <cell r="I2269" t="str">
            <v/>
          </cell>
        </row>
        <row r="2270">
          <cell r="I2270" t="str">
            <v/>
          </cell>
        </row>
        <row r="2271">
          <cell r="I2271" t="str">
            <v/>
          </cell>
        </row>
        <row r="2272">
          <cell r="I2272" t="str">
            <v/>
          </cell>
        </row>
        <row r="2273">
          <cell r="I2273" t="str">
            <v/>
          </cell>
        </row>
        <row r="2274">
          <cell r="I2274" t="str">
            <v/>
          </cell>
        </row>
        <row r="2275">
          <cell r="I2275" t="str">
            <v/>
          </cell>
        </row>
        <row r="2276">
          <cell r="I2276" t="str">
            <v/>
          </cell>
        </row>
        <row r="2277">
          <cell r="I2277" t="str">
            <v/>
          </cell>
        </row>
        <row r="2278">
          <cell r="I2278" t="str">
            <v/>
          </cell>
        </row>
        <row r="2279">
          <cell r="I2279" t="str">
            <v/>
          </cell>
        </row>
        <row r="2280">
          <cell r="I2280" t="str">
            <v/>
          </cell>
        </row>
        <row r="2281">
          <cell r="I2281" t="str">
            <v/>
          </cell>
        </row>
        <row r="2282">
          <cell r="I2282" t="str">
            <v/>
          </cell>
        </row>
        <row r="2283">
          <cell r="I2283" t="str">
            <v/>
          </cell>
        </row>
        <row r="2284">
          <cell r="I2284" t="str">
            <v/>
          </cell>
        </row>
        <row r="2285">
          <cell r="I2285" t="str">
            <v/>
          </cell>
        </row>
        <row r="2286">
          <cell r="I2286" t="str">
            <v/>
          </cell>
        </row>
        <row r="2287">
          <cell r="I2287" t="str">
            <v/>
          </cell>
        </row>
        <row r="2288">
          <cell r="I2288" t="str">
            <v/>
          </cell>
        </row>
        <row r="2289">
          <cell r="I2289" t="str">
            <v/>
          </cell>
        </row>
        <row r="2290">
          <cell r="I2290" t="str">
            <v/>
          </cell>
        </row>
        <row r="2291">
          <cell r="I2291" t="str">
            <v/>
          </cell>
        </row>
        <row r="2292">
          <cell r="I2292" t="str">
            <v/>
          </cell>
        </row>
        <row r="2293">
          <cell r="I2293" t="str">
            <v/>
          </cell>
        </row>
        <row r="2294">
          <cell r="I2294" t="str">
            <v/>
          </cell>
        </row>
        <row r="2295">
          <cell r="I2295" t="str">
            <v/>
          </cell>
        </row>
        <row r="2296">
          <cell r="I2296" t="str">
            <v/>
          </cell>
        </row>
        <row r="2297">
          <cell r="I2297" t="str">
            <v/>
          </cell>
        </row>
        <row r="2298">
          <cell r="I2298" t="str">
            <v/>
          </cell>
        </row>
        <row r="2299">
          <cell r="I2299" t="str">
            <v/>
          </cell>
        </row>
        <row r="2300">
          <cell r="I2300" t="str">
            <v/>
          </cell>
        </row>
        <row r="2301">
          <cell r="I2301" t="str">
            <v/>
          </cell>
        </row>
        <row r="2302">
          <cell r="I2302" t="str">
            <v/>
          </cell>
        </row>
        <row r="2303">
          <cell r="I2303" t="str">
            <v/>
          </cell>
        </row>
        <row r="2304">
          <cell r="I2304" t="str">
            <v/>
          </cell>
        </row>
        <row r="2305">
          <cell r="I2305" t="str">
            <v/>
          </cell>
        </row>
        <row r="2306">
          <cell r="I2306" t="str">
            <v/>
          </cell>
        </row>
        <row r="2307">
          <cell r="I2307" t="str">
            <v/>
          </cell>
        </row>
        <row r="2308">
          <cell r="I2308" t="str">
            <v/>
          </cell>
        </row>
        <row r="2309">
          <cell r="I2309" t="str">
            <v/>
          </cell>
        </row>
        <row r="2310">
          <cell r="I2310" t="str">
            <v/>
          </cell>
        </row>
        <row r="2311">
          <cell r="I2311" t="str">
            <v/>
          </cell>
        </row>
        <row r="2312">
          <cell r="I2312" t="str">
            <v/>
          </cell>
        </row>
        <row r="2313">
          <cell r="I2313" t="str">
            <v/>
          </cell>
        </row>
        <row r="2314">
          <cell r="I2314" t="str">
            <v/>
          </cell>
        </row>
        <row r="2315">
          <cell r="I2315" t="str">
            <v/>
          </cell>
        </row>
        <row r="2316">
          <cell r="I2316" t="str">
            <v/>
          </cell>
        </row>
        <row r="2317">
          <cell r="I2317" t="str">
            <v/>
          </cell>
        </row>
        <row r="2318">
          <cell r="I2318" t="str">
            <v/>
          </cell>
        </row>
        <row r="2319">
          <cell r="I2319" t="str">
            <v/>
          </cell>
        </row>
        <row r="2320">
          <cell r="I2320" t="str">
            <v/>
          </cell>
        </row>
        <row r="2321">
          <cell r="I2321" t="str">
            <v/>
          </cell>
        </row>
        <row r="2322">
          <cell r="I2322" t="str">
            <v/>
          </cell>
        </row>
        <row r="2323">
          <cell r="I2323" t="str">
            <v/>
          </cell>
        </row>
        <row r="2324">
          <cell r="I2324" t="str">
            <v/>
          </cell>
        </row>
        <row r="2325">
          <cell r="I2325" t="str">
            <v/>
          </cell>
        </row>
        <row r="2326">
          <cell r="I2326" t="str">
            <v/>
          </cell>
        </row>
        <row r="2327">
          <cell r="I2327" t="str">
            <v/>
          </cell>
        </row>
        <row r="2328">
          <cell r="I2328" t="str">
            <v/>
          </cell>
        </row>
        <row r="2329">
          <cell r="I2329" t="str">
            <v/>
          </cell>
        </row>
        <row r="2330">
          <cell r="I2330" t="str">
            <v/>
          </cell>
        </row>
        <row r="2331">
          <cell r="I2331" t="str">
            <v/>
          </cell>
        </row>
        <row r="2332">
          <cell r="I2332" t="str">
            <v/>
          </cell>
        </row>
        <row r="2333">
          <cell r="I2333" t="str">
            <v/>
          </cell>
        </row>
        <row r="2334">
          <cell r="I2334" t="str">
            <v/>
          </cell>
        </row>
        <row r="2335">
          <cell r="I2335" t="str">
            <v/>
          </cell>
        </row>
        <row r="2336">
          <cell r="I2336" t="str">
            <v/>
          </cell>
        </row>
        <row r="2337">
          <cell r="I2337" t="str">
            <v/>
          </cell>
        </row>
        <row r="2338">
          <cell r="I2338" t="str">
            <v/>
          </cell>
        </row>
        <row r="2339">
          <cell r="I2339" t="str">
            <v/>
          </cell>
        </row>
        <row r="2340">
          <cell r="I2340" t="str">
            <v/>
          </cell>
        </row>
        <row r="2341">
          <cell r="I2341" t="str">
            <v/>
          </cell>
        </row>
        <row r="2342">
          <cell r="I2342" t="str">
            <v/>
          </cell>
        </row>
        <row r="2343">
          <cell r="I2343" t="str">
            <v/>
          </cell>
        </row>
        <row r="2344">
          <cell r="I2344" t="str">
            <v/>
          </cell>
        </row>
        <row r="2345">
          <cell r="I2345" t="str">
            <v/>
          </cell>
        </row>
        <row r="2346">
          <cell r="I2346" t="str">
            <v/>
          </cell>
        </row>
        <row r="2347">
          <cell r="I2347" t="str">
            <v/>
          </cell>
        </row>
        <row r="2348">
          <cell r="I2348" t="str">
            <v/>
          </cell>
        </row>
        <row r="2349">
          <cell r="I2349" t="str">
            <v/>
          </cell>
        </row>
        <row r="2350">
          <cell r="I2350" t="str">
            <v/>
          </cell>
        </row>
        <row r="2351">
          <cell r="I2351" t="str">
            <v/>
          </cell>
        </row>
        <row r="2352">
          <cell r="I2352" t="str">
            <v/>
          </cell>
        </row>
        <row r="2353">
          <cell r="I2353" t="str">
            <v/>
          </cell>
        </row>
        <row r="2354">
          <cell r="I2354" t="str">
            <v/>
          </cell>
        </row>
        <row r="2355">
          <cell r="I2355" t="str">
            <v/>
          </cell>
        </row>
        <row r="2356">
          <cell r="I2356" t="str">
            <v/>
          </cell>
        </row>
        <row r="2357">
          <cell r="I2357" t="str">
            <v/>
          </cell>
        </row>
        <row r="2358">
          <cell r="I2358" t="str">
            <v/>
          </cell>
        </row>
        <row r="2359">
          <cell r="I2359" t="str">
            <v/>
          </cell>
        </row>
        <row r="2360">
          <cell r="I2360" t="str">
            <v/>
          </cell>
        </row>
        <row r="2361">
          <cell r="I2361" t="str">
            <v/>
          </cell>
        </row>
        <row r="2362">
          <cell r="I2362" t="str">
            <v/>
          </cell>
        </row>
        <row r="2363">
          <cell r="I2363" t="str">
            <v/>
          </cell>
        </row>
        <row r="2364">
          <cell r="I2364" t="str">
            <v/>
          </cell>
        </row>
        <row r="2365">
          <cell r="I2365" t="str">
            <v/>
          </cell>
        </row>
        <row r="2366">
          <cell r="I2366" t="str">
            <v/>
          </cell>
        </row>
        <row r="2367">
          <cell r="I2367" t="str">
            <v/>
          </cell>
        </row>
        <row r="2368">
          <cell r="I2368" t="str">
            <v/>
          </cell>
        </row>
        <row r="2369">
          <cell r="I2369" t="str">
            <v/>
          </cell>
        </row>
        <row r="2370">
          <cell r="I2370" t="str">
            <v/>
          </cell>
        </row>
        <row r="2371">
          <cell r="I2371" t="str">
            <v/>
          </cell>
        </row>
        <row r="2372">
          <cell r="I2372" t="str">
            <v/>
          </cell>
        </row>
        <row r="2373">
          <cell r="I2373" t="str">
            <v/>
          </cell>
        </row>
        <row r="2374">
          <cell r="I2374" t="str">
            <v/>
          </cell>
        </row>
        <row r="2375">
          <cell r="I2375" t="str">
            <v/>
          </cell>
        </row>
        <row r="2376">
          <cell r="I2376" t="str">
            <v/>
          </cell>
        </row>
        <row r="2377">
          <cell r="I2377" t="str">
            <v/>
          </cell>
        </row>
        <row r="2378">
          <cell r="I2378" t="str">
            <v/>
          </cell>
        </row>
        <row r="2379">
          <cell r="I2379" t="str">
            <v/>
          </cell>
        </row>
        <row r="2380">
          <cell r="I2380" t="str">
            <v/>
          </cell>
        </row>
        <row r="2381">
          <cell r="I2381" t="str">
            <v/>
          </cell>
        </row>
        <row r="2382">
          <cell r="I2382" t="str">
            <v/>
          </cell>
        </row>
        <row r="2383">
          <cell r="I2383" t="str">
            <v/>
          </cell>
        </row>
        <row r="2384">
          <cell r="I2384" t="str">
            <v/>
          </cell>
        </row>
        <row r="2385">
          <cell r="I2385" t="str">
            <v/>
          </cell>
        </row>
        <row r="2386">
          <cell r="I2386" t="str">
            <v/>
          </cell>
        </row>
        <row r="2387">
          <cell r="I2387" t="str">
            <v/>
          </cell>
        </row>
        <row r="2388">
          <cell r="I2388" t="str">
            <v/>
          </cell>
        </row>
        <row r="2389">
          <cell r="I2389" t="str">
            <v/>
          </cell>
        </row>
        <row r="2390">
          <cell r="I2390" t="str">
            <v/>
          </cell>
        </row>
        <row r="2391">
          <cell r="I2391" t="str">
            <v/>
          </cell>
        </row>
        <row r="2392">
          <cell r="I2392" t="str">
            <v/>
          </cell>
        </row>
        <row r="2393">
          <cell r="I2393" t="str">
            <v/>
          </cell>
        </row>
        <row r="2394">
          <cell r="I2394" t="str">
            <v/>
          </cell>
        </row>
        <row r="2395">
          <cell r="I2395" t="str">
            <v/>
          </cell>
        </row>
        <row r="2396">
          <cell r="I2396" t="str">
            <v/>
          </cell>
        </row>
        <row r="2397">
          <cell r="I2397" t="str">
            <v/>
          </cell>
        </row>
        <row r="2398">
          <cell r="I2398" t="str">
            <v/>
          </cell>
        </row>
        <row r="2399">
          <cell r="I2399" t="str">
            <v/>
          </cell>
        </row>
        <row r="2400">
          <cell r="I2400" t="str">
            <v/>
          </cell>
        </row>
        <row r="2401">
          <cell r="I2401" t="str">
            <v/>
          </cell>
        </row>
        <row r="2402">
          <cell r="I2402" t="str">
            <v/>
          </cell>
        </row>
        <row r="2403">
          <cell r="I2403" t="str">
            <v/>
          </cell>
        </row>
        <row r="2404">
          <cell r="I2404" t="str">
            <v/>
          </cell>
        </row>
        <row r="2405">
          <cell r="I2405" t="str">
            <v/>
          </cell>
        </row>
        <row r="2406">
          <cell r="I2406" t="str">
            <v/>
          </cell>
        </row>
        <row r="2407">
          <cell r="I2407" t="str">
            <v/>
          </cell>
        </row>
        <row r="2408">
          <cell r="I2408" t="str">
            <v/>
          </cell>
        </row>
        <row r="2409">
          <cell r="I2409" t="str">
            <v/>
          </cell>
        </row>
        <row r="2410">
          <cell r="I2410" t="str">
            <v/>
          </cell>
        </row>
        <row r="2411">
          <cell r="I2411" t="str">
            <v/>
          </cell>
        </row>
        <row r="2412">
          <cell r="I2412" t="str">
            <v/>
          </cell>
        </row>
        <row r="2413">
          <cell r="I2413" t="str">
            <v/>
          </cell>
        </row>
        <row r="2414">
          <cell r="I2414" t="str">
            <v/>
          </cell>
        </row>
        <row r="2415">
          <cell r="I2415" t="str">
            <v/>
          </cell>
        </row>
        <row r="2416">
          <cell r="I2416" t="str">
            <v/>
          </cell>
        </row>
        <row r="2417">
          <cell r="I2417" t="str">
            <v/>
          </cell>
        </row>
        <row r="2418">
          <cell r="I2418" t="str">
            <v/>
          </cell>
        </row>
        <row r="2419">
          <cell r="I2419" t="str">
            <v/>
          </cell>
        </row>
        <row r="2420">
          <cell r="I2420" t="str">
            <v/>
          </cell>
        </row>
        <row r="2421">
          <cell r="I2421" t="str">
            <v/>
          </cell>
        </row>
        <row r="2422">
          <cell r="I2422" t="str">
            <v/>
          </cell>
        </row>
        <row r="2423">
          <cell r="I2423" t="str">
            <v/>
          </cell>
        </row>
        <row r="2424">
          <cell r="I2424" t="str">
            <v/>
          </cell>
        </row>
        <row r="2425">
          <cell r="I2425" t="str">
            <v/>
          </cell>
        </row>
        <row r="2426">
          <cell r="I2426" t="str">
            <v/>
          </cell>
        </row>
        <row r="2427">
          <cell r="I2427" t="str">
            <v/>
          </cell>
        </row>
        <row r="2428">
          <cell r="I2428" t="str">
            <v/>
          </cell>
        </row>
        <row r="2429">
          <cell r="I2429" t="str">
            <v/>
          </cell>
        </row>
        <row r="2430">
          <cell r="I2430" t="str">
            <v/>
          </cell>
        </row>
        <row r="2431">
          <cell r="I2431" t="str">
            <v/>
          </cell>
        </row>
        <row r="2432">
          <cell r="I2432" t="str">
            <v/>
          </cell>
        </row>
        <row r="2433">
          <cell r="I2433" t="str">
            <v/>
          </cell>
        </row>
        <row r="2434">
          <cell r="I2434" t="str">
            <v/>
          </cell>
        </row>
        <row r="2435">
          <cell r="I2435" t="str">
            <v/>
          </cell>
        </row>
        <row r="2436">
          <cell r="I2436" t="str">
            <v/>
          </cell>
        </row>
        <row r="2437">
          <cell r="I2437" t="str">
            <v/>
          </cell>
        </row>
        <row r="2438">
          <cell r="I2438" t="str">
            <v/>
          </cell>
        </row>
        <row r="2439">
          <cell r="I2439" t="str">
            <v/>
          </cell>
        </row>
        <row r="2440">
          <cell r="I2440" t="str">
            <v/>
          </cell>
        </row>
        <row r="2441">
          <cell r="I2441" t="str">
            <v/>
          </cell>
        </row>
        <row r="2442">
          <cell r="I2442" t="str">
            <v/>
          </cell>
        </row>
        <row r="2443">
          <cell r="I2443" t="str">
            <v/>
          </cell>
        </row>
        <row r="2444">
          <cell r="I2444" t="str">
            <v/>
          </cell>
        </row>
        <row r="2445">
          <cell r="I2445" t="str">
            <v/>
          </cell>
        </row>
        <row r="2446">
          <cell r="I2446" t="str">
            <v/>
          </cell>
        </row>
        <row r="2447">
          <cell r="I2447" t="str">
            <v/>
          </cell>
        </row>
        <row r="2448">
          <cell r="I2448" t="str">
            <v/>
          </cell>
        </row>
        <row r="2449">
          <cell r="I2449" t="str">
            <v/>
          </cell>
        </row>
        <row r="2450">
          <cell r="I2450" t="str">
            <v/>
          </cell>
        </row>
        <row r="2451">
          <cell r="I2451" t="str">
            <v/>
          </cell>
        </row>
        <row r="2452">
          <cell r="I2452" t="str">
            <v/>
          </cell>
        </row>
        <row r="2453">
          <cell r="I2453" t="str">
            <v/>
          </cell>
        </row>
        <row r="2454">
          <cell r="I2454" t="str">
            <v/>
          </cell>
        </row>
        <row r="2455">
          <cell r="I2455" t="str">
            <v/>
          </cell>
        </row>
        <row r="2456">
          <cell r="I2456" t="str">
            <v/>
          </cell>
        </row>
        <row r="2457">
          <cell r="I2457" t="str">
            <v/>
          </cell>
        </row>
        <row r="2458">
          <cell r="I2458" t="str">
            <v/>
          </cell>
        </row>
        <row r="2459">
          <cell r="I2459" t="str">
            <v/>
          </cell>
        </row>
        <row r="2460">
          <cell r="I2460" t="str">
            <v/>
          </cell>
        </row>
        <row r="2461">
          <cell r="I2461" t="str">
            <v/>
          </cell>
        </row>
        <row r="2462">
          <cell r="I2462" t="str">
            <v/>
          </cell>
        </row>
        <row r="2463">
          <cell r="I2463" t="str">
            <v/>
          </cell>
        </row>
        <row r="2464">
          <cell r="I2464" t="str">
            <v/>
          </cell>
        </row>
        <row r="2465">
          <cell r="I2465" t="str">
            <v/>
          </cell>
        </row>
        <row r="2466">
          <cell r="I2466" t="str">
            <v/>
          </cell>
        </row>
        <row r="2467">
          <cell r="I2467" t="str">
            <v/>
          </cell>
        </row>
        <row r="2468">
          <cell r="I2468" t="str">
            <v/>
          </cell>
        </row>
        <row r="2469">
          <cell r="I2469" t="str">
            <v/>
          </cell>
        </row>
        <row r="2470">
          <cell r="I2470" t="str">
            <v/>
          </cell>
        </row>
        <row r="2471">
          <cell r="I2471" t="str">
            <v/>
          </cell>
        </row>
        <row r="2472">
          <cell r="I2472" t="str">
            <v/>
          </cell>
        </row>
        <row r="2473">
          <cell r="I2473" t="str">
            <v/>
          </cell>
        </row>
        <row r="2474">
          <cell r="I2474" t="str">
            <v/>
          </cell>
        </row>
        <row r="2475">
          <cell r="I2475" t="str">
            <v/>
          </cell>
        </row>
        <row r="2476">
          <cell r="I2476" t="str">
            <v/>
          </cell>
        </row>
        <row r="2477">
          <cell r="I2477" t="str">
            <v/>
          </cell>
        </row>
        <row r="2478">
          <cell r="I2478" t="str">
            <v/>
          </cell>
        </row>
        <row r="2479">
          <cell r="I2479" t="str">
            <v/>
          </cell>
        </row>
        <row r="2480">
          <cell r="I2480" t="str">
            <v/>
          </cell>
        </row>
        <row r="2481">
          <cell r="I2481" t="str">
            <v/>
          </cell>
        </row>
        <row r="2482">
          <cell r="I2482" t="str">
            <v/>
          </cell>
        </row>
        <row r="2483">
          <cell r="I2483" t="str">
            <v/>
          </cell>
        </row>
        <row r="2484">
          <cell r="I2484" t="str">
            <v/>
          </cell>
        </row>
        <row r="2485">
          <cell r="I2485" t="str">
            <v/>
          </cell>
        </row>
        <row r="2486">
          <cell r="I2486" t="str">
            <v/>
          </cell>
        </row>
        <row r="2487">
          <cell r="I2487" t="str">
            <v/>
          </cell>
        </row>
        <row r="2488">
          <cell r="I2488" t="str">
            <v/>
          </cell>
        </row>
        <row r="2489">
          <cell r="I2489" t="str">
            <v/>
          </cell>
        </row>
        <row r="2490">
          <cell r="I2490" t="str">
            <v/>
          </cell>
        </row>
        <row r="2491">
          <cell r="I2491" t="str">
            <v/>
          </cell>
        </row>
        <row r="2492">
          <cell r="I2492" t="str">
            <v/>
          </cell>
        </row>
        <row r="2493">
          <cell r="I2493" t="str">
            <v/>
          </cell>
        </row>
        <row r="2494">
          <cell r="I2494" t="str">
            <v/>
          </cell>
        </row>
        <row r="2495">
          <cell r="I2495" t="str">
            <v/>
          </cell>
        </row>
        <row r="2496">
          <cell r="I2496" t="str">
            <v/>
          </cell>
        </row>
        <row r="2497">
          <cell r="I2497" t="str">
            <v/>
          </cell>
        </row>
        <row r="2498">
          <cell r="I2498" t="str">
            <v/>
          </cell>
        </row>
        <row r="2499">
          <cell r="I2499" t="str">
            <v/>
          </cell>
        </row>
        <row r="2500">
          <cell r="I2500" t="str">
            <v/>
          </cell>
        </row>
        <row r="2501">
          <cell r="I2501" t="str">
            <v/>
          </cell>
        </row>
        <row r="2502">
          <cell r="I2502" t="str">
            <v/>
          </cell>
        </row>
        <row r="2503">
          <cell r="I2503" t="str">
            <v/>
          </cell>
        </row>
        <row r="2504">
          <cell r="I2504" t="str">
            <v/>
          </cell>
        </row>
        <row r="2505">
          <cell r="I2505" t="str">
            <v/>
          </cell>
        </row>
        <row r="2506">
          <cell r="I2506" t="str">
            <v/>
          </cell>
        </row>
        <row r="2507">
          <cell r="I2507" t="str">
            <v/>
          </cell>
        </row>
        <row r="2508">
          <cell r="I2508" t="str">
            <v/>
          </cell>
        </row>
        <row r="2509">
          <cell r="I2509" t="str">
            <v/>
          </cell>
        </row>
        <row r="2510">
          <cell r="I2510" t="str">
            <v/>
          </cell>
        </row>
        <row r="2511">
          <cell r="I2511" t="str">
            <v/>
          </cell>
        </row>
        <row r="2512">
          <cell r="I2512" t="str">
            <v/>
          </cell>
        </row>
        <row r="2513">
          <cell r="I2513" t="str">
            <v/>
          </cell>
        </row>
        <row r="2514">
          <cell r="I2514" t="str">
            <v/>
          </cell>
        </row>
        <row r="2515">
          <cell r="I2515" t="str">
            <v/>
          </cell>
        </row>
        <row r="2516">
          <cell r="I2516" t="str">
            <v/>
          </cell>
        </row>
        <row r="2517">
          <cell r="I2517" t="str">
            <v/>
          </cell>
        </row>
        <row r="2518">
          <cell r="I2518" t="str">
            <v/>
          </cell>
        </row>
        <row r="2519">
          <cell r="I2519" t="str">
            <v/>
          </cell>
        </row>
        <row r="2520">
          <cell r="I2520" t="str">
            <v/>
          </cell>
        </row>
        <row r="2521">
          <cell r="I2521" t="str">
            <v/>
          </cell>
        </row>
        <row r="2522">
          <cell r="I2522" t="str">
            <v/>
          </cell>
        </row>
        <row r="2523">
          <cell r="I2523" t="str">
            <v/>
          </cell>
        </row>
        <row r="2524">
          <cell r="I2524" t="str">
            <v/>
          </cell>
        </row>
        <row r="2525">
          <cell r="I2525" t="str">
            <v/>
          </cell>
        </row>
        <row r="2526">
          <cell r="I2526" t="str">
            <v/>
          </cell>
        </row>
        <row r="2527">
          <cell r="I2527" t="str">
            <v/>
          </cell>
        </row>
        <row r="2528">
          <cell r="I2528" t="str">
            <v/>
          </cell>
        </row>
        <row r="2529">
          <cell r="I2529" t="str">
            <v/>
          </cell>
        </row>
        <row r="2530">
          <cell r="I2530" t="str">
            <v/>
          </cell>
        </row>
        <row r="2531">
          <cell r="I2531" t="str">
            <v/>
          </cell>
        </row>
        <row r="2532">
          <cell r="I2532" t="str">
            <v/>
          </cell>
        </row>
        <row r="2533">
          <cell r="I2533" t="str">
            <v/>
          </cell>
        </row>
        <row r="2534">
          <cell r="I2534" t="str">
            <v/>
          </cell>
        </row>
        <row r="2535">
          <cell r="I2535" t="str">
            <v/>
          </cell>
        </row>
        <row r="2536">
          <cell r="I2536" t="str">
            <v/>
          </cell>
        </row>
        <row r="2537">
          <cell r="I2537" t="str">
            <v/>
          </cell>
        </row>
        <row r="2538">
          <cell r="I2538" t="str">
            <v/>
          </cell>
        </row>
        <row r="2539">
          <cell r="I2539" t="str">
            <v/>
          </cell>
        </row>
        <row r="2540">
          <cell r="I2540" t="str">
            <v/>
          </cell>
        </row>
        <row r="2541">
          <cell r="I2541" t="str">
            <v/>
          </cell>
        </row>
        <row r="2542">
          <cell r="I2542" t="str">
            <v/>
          </cell>
        </row>
        <row r="2543">
          <cell r="I2543" t="str">
            <v/>
          </cell>
        </row>
        <row r="2544">
          <cell r="I2544" t="str">
            <v/>
          </cell>
        </row>
        <row r="2545">
          <cell r="I2545" t="str">
            <v/>
          </cell>
        </row>
        <row r="2546">
          <cell r="I2546" t="str">
            <v/>
          </cell>
        </row>
        <row r="2547">
          <cell r="I2547" t="str">
            <v/>
          </cell>
        </row>
        <row r="2548">
          <cell r="I2548" t="str">
            <v/>
          </cell>
        </row>
        <row r="2549">
          <cell r="I2549" t="str">
            <v/>
          </cell>
        </row>
        <row r="2550">
          <cell r="I2550" t="str">
            <v/>
          </cell>
        </row>
        <row r="2551">
          <cell r="I2551" t="str">
            <v/>
          </cell>
        </row>
        <row r="2552">
          <cell r="I2552" t="str">
            <v/>
          </cell>
        </row>
        <row r="2553">
          <cell r="I2553" t="str">
            <v/>
          </cell>
        </row>
        <row r="2554">
          <cell r="I2554" t="str">
            <v/>
          </cell>
        </row>
        <row r="2555">
          <cell r="I2555" t="str">
            <v/>
          </cell>
        </row>
        <row r="2556">
          <cell r="I2556" t="str">
            <v/>
          </cell>
        </row>
        <row r="2557">
          <cell r="I2557" t="str">
            <v/>
          </cell>
        </row>
        <row r="2558">
          <cell r="I2558" t="str">
            <v/>
          </cell>
        </row>
        <row r="2559">
          <cell r="I2559" t="str">
            <v/>
          </cell>
        </row>
        <row r="2560">
          <cell r="I2560" t="str">
            <v/>
          </cell>
        </row>
        <row r="2561">
          <cell r="I2561" t="str">
            <v/>
          </cell>
        </row>
        <row r="2562">
          <cell r="I2562" t="str">
            <v/>
          </cell>
        </row>
        <row r="2563">
          <cell r="I2563" t="str">
            <v/>
          </cell>
        </row>
        <row r="2564">
          <cell r="I2564" t="str">
            <v/>
          </cell>
        </row>
        <row r="2565">
          <cell r="I2565" t="str">
            <v/>
          </cell>
        </row>
        <row r="2566">
          <cell r="I2566" t="str">
            <v/>
          </cell>
        </row>
        <row r="2567">
          <cell r="I2567" t="str">
            <v/>
          </cell>
        </row>
        <row r="2568">
          <cell r="I2568" t="str">
            <v/>
          </cell>
        </row>
        <row r="2569">
          <cell r="I2569" t="str">
            <v/>
          </cell>
        </row>
        <row r="2570">
          <cell r="I2570" t="str">
            <v/>
          </cell>
        </row>
        <row r="2571">
          <cell r="I2571" t="str">
            <v/>
          </cell>
        </row>
        <row r="2572">
          <cell r="I2572" t="str">
            <v/>
          </cell>
        </row>
        <row r="2573">
          <cell r="I2573" t="str">
            <v/>
          </cell>
        </row>
        <row r="2574">
          <cell r="I2574" t="str">
            <v/>
          </cell>
        </row>
        <row r="2575">
          <cell r="I2575" t="str">
            <v/>
          </cell>
        </row>
        <row r="2576">
          <cell r="I2576" t="str">
            <v/>
          </cell>
        </row>
        <row r="2577">
          <cell r="I2577" t="str">
            <v/>
          </cell>
        </row>
        <row r="2578">
          <cell r="I2578" t="str">
            <v/>
          </cell>
        </row>
        <row r="2579">
          <cell r="I2579" t="str">
            <v/>
          </cell>
        </row>
        <row r="2580">
          <cell r="I2580" t="str">
            <v/>
          </cell>
        </row>
        <row r="2581">
          <cell r="I2581" t="str">
            <v/>
          </cell>
        </row>
        <row r="2582">
          <cell r="I2582" t="str">
            <v/>
          </cell>
        </row>
        <row r="2583">
          <cell r="I2583" t="str">
            <v/>
          </cell>
        </row>
        <row r="2584">
          <cell r="I2584" t="str">
            <v/>
          </cell>
        </row>
        <row r="2585">
          <cell r="I2585" t="str">
            <v/>
          </cell>
        </row>
        <row r="2586">
          <cell r="I2586" t="str">
            <v/>
          </cell>
        </row>
        <row r="2587">
          <cell r="I2587" t="str">
            <v/>
          </cell>
        </row>
        <row r="2588">
          <cell r="I2588" t="str">
            <v/>
          </cell>
        </row>
        <row r="2589">
          <cell r="I2589" t="str">
            <v/>
          </cell>
        </row>
        <row r="2590">
          <cell r="I2590" t="str">
            <v/>
          </cell>
        </row>
        <row r="2591">
          <cell r="I2591" t="str">
            <v/>
          </cell>
        </row>
        <row r="2592">
          <cell r="I2592" t="str">
            <v/>
          </cell>
        </row>
        <row r="2593">
          <cell r="I2593" t="str">
            <v/>
          </cell>
        </row>
        <row r="2594">
          <cell r="I2594" t="str">
            <v/>
          </cell>
        </row>
        <row r="2595">
          <cell r="I2595" t="str">
            <v/>
          </cell>
        </row>
        <row r="2596">
          <cell r="I2596" t="str">
            <v/>
          </cell>
        </row>
        <row r="2597">
          <cell r="I2597" t="str">
            <v/>
          </cell>
        </row>
        <row r="2598">
          <cell r="I2598" t="str">
            <v/>
          </cell>
        </row>
        <row r="2599">
          <cell r="I2599" t="str">
            <v/>
          </cell>
        </row>
        <row r="2600">
          <cell r="I2600" t="str">
            <v/>
          </cell>
        </row>
        <row r="2601">
          <cell r="I2601" t="str">
            <v/>
          </cell>
        </row>
        <row r="2602">
          <cell r="I2602" t="str">
            <v/>
          </cell>
        </row>
        <row r="2603">
          <cell r="I2603" t="str">
            <v/>
          </cell>
        </row>
        <row r="2604">
          <cell r="I2604" t="str">
            <v/>
          </cell>
        </row>
        <row r="2605">
          <cell r="I2605" t="str">
            <v/>
          </cell>
        </row>
        <row r="2606">
          <cell r="I2606" t="str">
            <v/>
          </cell>
        </row>
        <row r="2607">
          <cell r="I2607" t="str">
            <v/>
          </cell>
        </row>
        <row r="2608">
          <cell r="I2608" t="str">
            <v/>
          </cell>
        </row>
        <row r="2609">
          <cell r="I2609" t="str">
            <v/>
          </cell>
        </row>
        <row r="2610">
          <cell r="I2610" t="str">
            <v/>
          </cell>
        </row>
        <row r="2611">
          <cell r="I2611" t="str">
            <v/>
          </cell>
        </row>
        <row r="2612">
          <cell r="I2612" t="str">
            <v/>
          </cell>
        </row>
        <row r="2613">
          <cell r="I2613" t="str">
            <v/>
          </cell>
        </row>
        <row r="2614">
          <cell r="I2614" t="str">
            <v/>
          </cell>
        </row>
        <row r="2615">
          <cell r="I2615" t="str">
            <v/>
          </cell>
        </row>
        <row r="2616">
          <cell r="I2616" t="str">
            <v/>
          </cell>
        </row>
        <row r="2617">
          <cell r="I2617" t="str">
            <v/>
          </cell>
        </row>
        <row r="2618">
          <cell r="I2618" t="str">
            <v/>
          </cell>
        </row>
        <row r="2619">
          <cell r="I2619" t="str">
            <v/>
          </cell>
        </row>
        <row r="2620">
          <cell r="I2620" t="str">
            <v/>
          </cell>
        </row>
        <row r="2621">
          <cell r="I2621" t="str">
            <v/>
          </cell>
        </row>
        <row r="2622">
          <cell r="I2622" t="str">
            <v/>
          </cell>
        </row>
        <row r="2623">
          <cell r="I2623" t="str">
            <v/>
          </cell>
        </row>
        <row r="2624">
          <cell r="I2624" t="str">
            <v/>
          </cell>
        </row>
        <row r="2625">
          <cell r="I2625" t="str">
            <v/>
          </cell>
        </row>
        <row r="2626">
          <cell r="I2626" t="str">
            <v/>
          </cell>
        </row>
        <row r="2627">
          <cell r="I2627" t="str">
            <v/>
          </cell>
        </row>
        <row r="2628">
          <cell r="I2628" t="str">
            <v/>
          </cell>
        </row>
        <row r="2629">
          <cell r="I2629" t="str">
            <v/>
          </cell>
        </row>
        <row r="2630">
          <cell r="I2630" t="str">
            <v/>
          </cell>
        </row>
        <row r="2631">
          <cell r="I2631" t="str">
            <v/>
          </cell>
        </row>
        <row r="2632">
          <cell r="I2632" t="str">
            <v/>
          </cell>
        </row>
        <row r="2633">
          <cell r="I2633" t="str">
            <v/>
          </cell>
        </row>
        <row r="2634">
          <cell r="I2634" t="str">
            <v/>
          </cell>
        </row>
        <row r="2635">
          <cell r="I2635" t="str">
            <v/>
          </cell>
        </row>
        <row r="2636">
          <cell r="I2636" t="str">
            <v/>
          </cell>
        </row>
        <row r="2637">
          <cell r="I2637" t="str">
            <v/>
          </cell>
        </row>
        <row r="2638">
          <cell r="I2638" t="str">
            <v/>
          </cell>
        </row>
        <row r="2639">
          <cell r="I2639" t="str">
            <v/>
          </cell>
        </row>
        <row r="2640">
          <cell r="I2640" t="str">
            <v/>
          </cell>
        </row>
        <row r="2641">
          <cell r="I2641" t="str">
            <v/>
          </cell>
        </row>
        <row r="2642">
          <cell r="I2642" t="str">
            <v/>
          </cell>
        </row>
        <row r="2643">
          <cell r="I2643" t="str">
            <v/>
          </cell>
        </row>
        <row r="2644">
          <cell r="I2644" t="str">
            <v/>
          </cell>
        </row>
        <row r="2645">
          <cell r="I2645" t="str">
            <v/>
          </cell>
        </row>
        <row r="2646">
          <cell r="I2646" t="str">
            <v/>
          </cell>
        </row>
        <row r="2647">
          <cell r="I2647" t="str">
            <v/>
          </cell>
        </row>
        <row r="2648">
          <cell r="I2648" t="str">
            <v/>
          </cell>
        </row>
        <row r="2649">
          <cell r="I2649" t="str">
            <v/>
          </cell>
        </row>
        <row r="2650">
          <cell r="I2650" t="str">
            <v/>
          </cell>
        </row>
        <row r="2651">
          <cell r="I2651" t="str">
            <v/>
          </cell>
        </row>
        <row r="2652">
          <cell r="I2652" t="str">
            <v/>
          </cell>
        </row>
        <row r="2653">
          <cell r="I2653" t="str">
            <v/>
          </cell>
        </row>
        <row r="2654">
          <cell r="I2654" t="str">
            <v/>
          </cell>
        </row>
        <row r="2655">
          <cell r="I2655" t="str">
            <v/>
          </cell>
        </row>
        <row r="2656">
          <cell r="I2656" t="str">
            <v/>
          </cell>
        </row>
        <row r="2657">
          <cell r="I2657" t="str">
            <v/>
          </cell>
        </row>
        <row r="2658">
          <cell r="I2658" t="str">
            <v/>
          </cell>
        </row>
        <row r="2659">
          <cell r="I2659" t="str">
            <v/>
          </cell>
        </row>
        <row r="2660">
          <cell r="I2660" t="str">
            <v/>
          </cell>
        </row>
        <row r="2661">
          <cell r="I2661" t="str">
            <v/>
          </cell>
        </row>
        <row r="2662">
          <cell r="I2662" t="str">
            <v/>
          </cell>
        </row>
        <row r="2663">
          <cell r="I2663" t="str">
            <v/>
          </cell>
        </row>
        <row r="2664">
          <cell r="I2664" t="str">
            <v/>
          </cell>
        </row>
        <row r="2665">
          <cell r="I2665" t="str">
            <v/>
          </cell>
        </row>
        <row r="2666">
          <cell r="I2666" t="str">
            <v/>
          </cell>
        </row>
        <row r="2667">
          <cell r="I2667" t="str">
            <v/>
          </cell>
        </row>
        <row r="2668">
          <cell r="I2668" t="str">
            <v/>
          </cell>
        </row>
        <row r="2669">
          <cell r="I2669" t="str">
            <v/>
          </cell>
        </row>
        <row r="2670">
          <cell r="I2670" t="str">
            <v/>
          </cell>
        </row>
        <row r="2671">
          <cell r="I2671" t="str">
            <v/>
          </cell>
        </row>
        <row r="2672">
          <cell r="I2672" t="str">
            <v/>
          </cell>
        </row>
        <row r="2673">
          <cell r="I2673" t="str">
            <v/>
          </cell>
        </row>
        <row r="2674">
          <cell r="I2674" t="str">
            <v/>
          </cell>
        </row>
        <row r="2675">
          <cell r="I2675" t="str">
            <v/>
          </cell>
        </row>
        <row r="2676">
          <cell r="I2676" t="str">
            <v/>
          </cell>
        </row>
        <row r="2677">
          <cell r="I2677" t="str">
            <v/>
          </cell>
        </row>
        <row r="2678">
          <cell r="I2678" t="str">
            <v/>
          </cell>
        </row>
        <row r="2679">
          <cell r="I2679" t="str">
            <v/>
          </cell>
        </row>
        <row r="2680">
          <cell r="I2680" t="str">
            <v/>
          </cell>
        </row>
        <row r="2681">
          <cell r="I2681" t="str">
            <v/>
          </cell>
        </row>
        <row r="2682">
          <cell r="I2682" t="str">
            <v/>
          </cell>
        </row>
        <row r="2683">
          <cell r="I2683" t="str">
            <v/>
          </cell>
        </row>
        <row r="2684">
          <cell r="I2684" t="str">
            <v/>
          </cell>
        </row>
        <row r="2685">
          <cell r="I2685" t="str">
            <v/>
          </cell>
        </row>
        <row r="2686">
          <cell r="I2686" t="str">
            <v/>
          </cell>
        </row>
        <row r="2687">
          <cell r="I2687" t="str">
            <v/>
          </cell>
        </row>
        <row r="2688">
          <cell r="I2688" t="str">
            <v/>
          </cell>
        </row>
        <row r="2689">
          <cell r="I2689" t="str">
            <v/>
          </cell>
        </row>
        <row r="2690">
          <cell r="I2690" t="str">
            <v/>
          </cell>
        </row>
        <row r="2691">
          <cell r="I2691" t="str">
            <v/>
          </cell>
        </row>
        <row r="2692">
          <cell r="I2692" t="str">
            <v/>
          </cell>
        </row>
        <row r="2693">
          <cell r="I2693" t="str">
            <v/>
          </cell>
        </row>
        <row r="2694">
          <cell r="I2694" t="str">
            <v/>
          </cell>
        </row>
        <row r="2695">
          <cell r="I2695" t="str">
            <v/>
          </cell>
        </row>
        <row r="2696">
          <cell r="I2696" t="str">
            <v/>
          </cell>
        </row>
        <row r="2697">
          <cell r="I2697" t="str">
            <v/>
          </cell>
        </row>
        <row r="2698">
          <cell r="I2698" t="str">
            <v/>
          </cell>
        </row>
        <row r="2699">
          <cell r="I2699" t="str">
            <v/>
          </cell>
        </row>
        <row r="2700">
          <cell r="I2700" t="str">
            <v/>
          </cell>
        </row>
        <row r="2701">
          <cell r="I2701" t="str">
            <v/>
          </cell>
        </row>
        <row r="2702">
          <cell r="I2702" t="str">
            <v/>
          </cell>
        </row>
        <row r="2703">
          <cell r="I2703" t="str">
            <v/>
          </cell>
        </row>
        <row r="2704">
          <cell r="I2704" t="str">
            <v/>
          </cell>
        </row>
        <row r="2705">
          <cell r="I2705" t="str">
            <v/>
          </cell>
        </row>
        <row r="2706">
          <cell r="I2706" t="str">
            <v/>
          </cell>
        </row>
        <row r="2707">
          <cell r="I2707" t="str">
            <v/>
          </cell>
        </row>
        <row r="2708">
          <cell r="I2708" t="str">
            <v/>
          </cell>
        </row>
        <row r="2709">
          <cell r="I2709" t="str">
            <v/>
          </cell>
        </row>
        <row r="2710">
          <cell r="I2710" t="str">
            <v/>
          </cell>
        </row>
        <row r="2711">
          <cell r="I2711" t="str">
            <v/>
          </cell>
        </row>
        <row r="2712">
          <cell r="I2712" t="str">
            <v/>
          </cell>
        </row>
        <row r="2713">
          <cell r="I2713" t="str">
            <v/>
          </cell>
        </row>
        <row r="2714">
          <cell r="I2714" t="str">
            <v/>
          </cell>
        </row>
        <row r="2715">
          <cell r="I2715" t="str">
            <v/>
          </cell>
        </row>
        <row r="2716">
          <cell r="I2716" t="str">
            <v/>
          </cell>
        </row>
        <row r="2717">
          <cell r="I2717" t="str">
            <v/>
          </cell>
        </row>
        <row r="2718">
          <cell r="I2718" t="str">
            <v/>
          </cell>
        </row>
        <row r="2719">
          <cell r="I2719" t="str">
            <v/>
          </cell>
        </row>
        <row r="2720">
          <cell r="I2720" t="str">
            <v/>
          </cell>
        </row>
        <row r="2721">
          <cell r="I2721" t="str">
            <v/>
          </cell>
        </row>
        <row r="2722">
          <cell r="I2722" t="str">
            <v/>
          </cell>
        </row>
        <row r="2723">
          <cell r="I2723" t="str">
            <v/>
          </cell>
        </row>
        <row r="2724">
          <cell r="I2724" t="str">
            <v/>
          </cell>
        </row>
        <row r="2725">
          <cell r="I2725" t="str">
            <v/>
          </cell>
        </row>
        <row r="2726">
          <cell r="I2726" t="str">
            <v/>
          </cell>
        </row>
        <row r="2727">
          <cell r="I2727" t="str">
            <v/>
          </cell>
        </row>
        <row r="2728">
          <cell r="I2728" t="str">
            <v/>
          </cell>
        </row>
        <row r="2729">
          <cell r="I2729" t="str">
            <v/>
          </cell>
        </row>
        <row r="2730">
          <cell r="I2730" t="str">
            <v/>
          </cell>
        </row>
        <row r="2731">
          <cell r="I2731" t="str">
            <v/>
          </cell>
        </row>
        <row r="2732">
          <cell r="I2732" t="str">
            <v/>
          </cell>
        </row>
        <row r="2733">
          <cell r="I2733" t="str">
            <v/>
          </cell>
        </row>
        <row r="2734">
          <cell r="I2734" t="str">
            <v/>
          </cell>
        </row>
        <row r="2735">
          <cell r="I2735" t="str">
            <v/>
          </cell>
        </row>
        <row r="2736">
          <cell r="I2736" t="str">
            <v/>
          </cell>
        </row>
        <row r="2737">
          <cell r="I2737" t="str">
            <v/>
          </cell>
        </row>
        <row r="2738">
          <cell r="I2738" t="str">
            <v/>
          </cell>
        </row>
        <row r="2739">
          <cell r="I2739" t="str">
            <v/>
          </cell>
        </row>
        <row r="2740">
          <cell r="I2740" t="str">
            <v/>
          </cell>
        </row>
        <row r="2741">
          <cell r="I2741" t="str">
            <v/>
          </cell>
        </row>
        <row r="2742">
          <cell r="I2742" t="str">
            <v/>
          </cell>
        </row>
        <row r="2743">
          <cell r="I2743" t="str">
            <v/>
          </cell>
        </row>
        <row r="2744">
          <cell r="I2744" t="str">
            <v/>
          </cell>
        </row>
        <row r="2745">
          <cell r="I2745" t="str">
            <v/>
          </cell>
        </row>
        <row r="2746">
          <cell r="I2746" t="str">
            <v/>
          </cell>
        </row>
        <row r="2747">
          <cell r="I2747" t="str">
            <v/>
          </cell>
        </row>
        <row r="2748">
          <cell r="I2748" t="str">
            <v/>
          </cell>
        </row>
        <row r="2749">
          <cell r="I2749" t="str">
            <v/>
          </cell>
        </row>
        <row r="2750">
          <cell r="I2750" t="str">
            <v/>
          </cell>
        </row>
        <row r="2751">
          <cell r="I2751" t="str">
            <v/>
          </cell>
        </row>
        <row r="2752">
          <cell r="I2752" t="str">
            <v/>
          </cell>
        </row>
        <row r="2753">
          <cell r="I2753" t="str">
            <v/>
          </cell>
        </row>
        <row r="2754">
          <cell r="I2754" t="str">
            <v/>
          </cell>
        </row>
        <row r="2755">
          <cell r="I2755" t="str">
            <v/>
          </cell>
        </row>
        <row r="2756">
          <cell r="I2756" t="str">
            <v/>
          </cell>
        </row>
        <row r="2757">
          <cell r="I2757" t="str">
            <v/>
          </cell>
        </row>
        <row r="2758">
          <cell r="I2758" t="str">
            <v/>
          </cell>
        </row>
        <row r="2759">
          <cell r="I2759" t="str">
            <v/>
          </cell>
        </row>
        <row r="2760">
          <cell r="I2760" t="str">
            <v/>
          </cell>
        </row>
        <row r="2761">
          <cell r="I2761" t="str">
            <v/>
          </cell>
        </row>
        <row r="2762">
          <cell r="I2762" t="str">
            <v/>
          </cell>
        </row>
        <row r="2763">
          <cell r="I2763" t="str">
            <v/>
          </cell>
        </row>
        <row r="2764">
          <cell r="I2764" t="str">
            <v/>
          </cell>
        </row>
        <row r="2765">
          <cell r="I2765" t="str">
            <v/>
          </cell>
        </row>
        <row r="2766">
          <cell r="I2766" t="str">
            <v/>
          </cell>
        </row>
        <row r="2767">
          <cell r="I2767" t="str">
            <v/>
          </cell>
        </row>
        <row r="2768">
          <cell r="I2768" t="str">
            <v/>
          </cell>
        </row>
        <row r="2769">
          <cell r="I2769" t="str">
            <v/>
          </cell>
        </row>
        <row r="2770">
          <cell r="I2770" t="str">
            <v/>
          </cell>
        </row>
        <row r="2771">
          <cell r="I2771" t="str">
            <v/>
          </cell>
        </row>
        <row r="2772">
          <cell r="I2772" t="str">
            <v/>
          </cell>
        </row>
        <row r="2773">
          <cell r="I2773" t="str">
            <v/>
          </cell>
        </row>
        <row r="2774">
          <cell r="I2774" t="str">
            <v/>
          </cell>
        </row>
        <row r="2775">
          <cell r="I2775" t="str">
            <v/>
          </cell>
        </row>
        <row r="2776">
          <cell r="I2776" t="str">
            <v/>
          </cell>
        </row>
        <row r="2777">
          <cell r="I2777" t="str">
            <v/>
          </cell>
        </row>
        <row r="2778">
          <cell r="I2778" t="str">
            <v/>
          </cell>
        </row>
        <row r="2779">
          <cell r="I2779" t="str">
            <v/>
          </cell>
        </row>
        <row r="2780">
          <cell r="I2780" t="str">
            <v/>
          </cell>
        </row>
        <row r="2781">
          <cell r="I2781" t="str">
            <v/>
          </cell>
        </row>
        <row r="2782">
          <cell r="I2782" t="str">
            <v/>
          </cell>
        </row>
        <row r="2783">
          <cell r="I2783" t="str">
            <v/>
          </cell>
        </row>
        <row r="2784">
          <cell r="I2784" t="str">
            <v/>
          </cell>
        </row>
        <row r="2785">
          <cell r="I2785" t="str">
            <v/>
          </cell>
        </row>
        <row r="2786">
          <cell r="I2786" t="str">
            <v/>
          </cell>
        </row>
        <row r="2787">
          <cell r="I2787" t="str">
            <v/>
          </cell>
        </row>
        <row r="2788">
          <cell r="I2788" t="str">
            <v/>
          </cell>
        </row>
        <row r="2789">
          <cell r="I2789" t="str">
            <v/>
          </cell>
        </row>
        <row r="2790">
          <cell r="I2790" t="str">
            <v/>
          </cell>
        </row>
        <row r="2791">
          <cell r="I2791" t="str">
            <v/>
          </cell>
        </row>
        <row r="2792">
          <cell r="I2792" t="str">
            <v/>
          </cell>
        </row>
        <row r="2793">
          <cell r="I2793" t="str">
            <v/>
          </cell>
        </row>
        <row r="2794">
          <cell r="I2794" t="str">
            <v/>
          </cell>
        </row>
        <row r="2795">
          <cell r="I2795" t="str">
            <v/>
          </cell>
        </row>
        <row r="2796">
          <cell r="I2796" t="str">
            <v/>
          </cell>
        </row>
        <row r="2797">
          <cell r="I2797" t="str">
            <v/>
          </cell>
        </row>
        <row r="2798">
          <cell r="I2798" t="str">
            <v/>
          </cell>
        </row>
        <row r="2799">
          <cell r="I2799" t="str">
            <v/>
          </cell>
        </row>
        <row r="2800">
          <cell r="I2800" t="str">
            <v/>
          </cell>
        </row>
        <row r="2801">
          <cell r="I2801" t="str">
            <v/>
          </cell>
        </row>
        <row r="2802">
          <cell r="I2802" t="str">
            <v/>
          </cell>
        </row>
        <row r="2803">
          <cell r="I2803" t="str">
            <v/>
          </cell>
        </row>
        <row r="2804">
          <cell r="I2804" t="str">
            <v/>
          </cell>
        </row>
        <row r="2805">
          <cell r="I2805" t="str">
            <v/>
          </cell>
        </row>
        <row r="2806">
          <cell r="I2806" t="str">
            <v/>
          </cell>
        </row>
        <row r="2807">
          <cell r="I2807" t="str">
            <v/>
          </cell>
        </row>
        <row r="2808">
          <cell r="I2808" t="str">
            <v/>
          </cell>
        </row>
        <row r="2809">
          <cell r="I2809" t="str">
            <v/>
          </cell>
        </row>
        <row r="2810">
          <cell r="I2810" t="str">
            <v/>
          </cell>
        </row>
        <row r="2811">
          <cell r="I2811" t="str">
            <v/>
          </cell>
        </row>
        <row r="2812">
          <cell r="I2812" t="str">
            <v/>
          </cell>
        </row>
        <row r="2813">
          <cell r="I2813" t="str">
            <v/>
          </cell>
        </row>
        <row r="2814">
          <cell r="I2814" t="str">
            <v/>
          </cell>
        </row>
        <row r="2815">
          <cell r="I2815" t="str">
            <v/>
          </cell>
        </row>
        <row r="2816">
          <cell r="I2816" t="str">
            <v/>
          </cell>
        </row>
        <row r="2817">
          <cell r="I2817" t="str">
            <v/>
          </cell>
        </row>
        <row r="2818">
          <cell r="I2818" t="str">
            <v/>
          </cell>
        </row>
        <row r="2819">
          <cell r="I2819" t="str">
            <v/>
          </cell>
        </row>
        <row r="2820">
          <cell r="I2820" t="str">
            <v/>
          </cell>
        </row>
        <row r="2821">
          <cell r="I2821" t="str">
            <v/>
          </cell>
        </row>
        <row r="2822">
          <cell r="I2822" t="str">
            <v/>
          </cell>
        </row>
        <row r="2823">
          <cell r="I2823" t="str">
            <v/>
          </cell>
        </row>
        <row r="2824">
          <cell r="I2824" t="str">
            <v/>
          </cell>
        </row>
        <row r="2825">
          <cell r="I2825" t="str">
            <v/>
          </cell>
        </row>
        <row r="2826">
          <cell r="I2826" t="str">
            <v/>
          </cell>
        </row>
        <row r="2827">
          <cell r="I2827" t="str">
            <v/>
          </cell>
        </row>
        <row r="2828">
          <cell r="I2828" t="str">
            <v/>
          </cell>
        </row>
        <row r="2829">
          <cell r="I2829" t="str">
            <v/>
          </cell>
        </row>
        <row r="2830">
          <cell r="I2830" t="str">
            <v/>
          </cell>
        </row>
        <row r="2831">
          <cell r="I2831" t="str">
            <v/>
          </cell>
        </row>
        <row r="2832">
          <cell r="I2832" t="str">
            <v/>
          </cell>
        </row>
      </sheetData>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data12345"/>
      <sheetName val="Sheet1"/>
      <sheetName val="samradapps_datepicker_221114"/>
    </sheetNames>
    <definedNames>
      <definedName name="dp_core.gridDP_Click"/>
    </definedNames>
    <sheetDataSet>
      <sheetData sheetId="0"/>
      <sheetData sheetId="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t v Q3&amp;4 "/>
      <sheetName val="Et v Q1&amp;2"/>
      <sheetName val="Sheet1 (3)"/>
      <sheetName val="Data connection"/>
      <sheetName val="Stock C11"/>
      <sheetName val="Val Et c"/>
    </sheetNames>
    <sheetDataSet>
      <sheetData sheetId="0">
        <row r="41">
          <cell r="M41">
            <v>26731720</v>
          </cell>
          <cell r="P41">
            <v>25292170</v>
          </cell>
        </row>
      </sheetData>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1"/>
      <sheetName val="Manu"/>
      <sheetName val="m"/>
      <sheetName val="Banks"/>
      <sheetName val="Sheet2"/>
      <sheetName val="Trans"/>
      <sheetName val="SM1"/>
      <sheetName val="SM A"/>
      <sheetName val="Cr se"/>
      <sheetName val="Weekly"/>
      <sheetName val="CR"/>
      <sheetName val="C SM"/>
      <sheetName val="All Bank"/>
      <sheetName val="Weekly R"/>
      <sheetName val="Exp Cate"/>
      <sheetName val="Target sells"/>
      <sheetName val="CR (2)"/>
      <sheetName val="Jac"/>
      <sheetName val="CR Smart"/>
      <sheetName val="All Exp 111111"/>
      <sheetName val="BUD2 (2)"/>
      <sheetName val="BUD2"/>
      <sheetName val="BUD2 (3)"/>
      <sheetName val="BUD 4 LR"/>
      <sheetName val="Sheet4"/>
      <sheetName val="Liabelity"/>
      <sheetName val="All Exp"/>
      <sheetName val="Sheet3"/>
      <sheetName val="All Exp (2)"/>
      <sheetName val="BUD1"/>
      <sheetName val="EX A"/>
      <sheetName val="Slicer"/>
      <sheetName val="cal 22"/>
      <sheetName val="calander"/>
      <sheetName val="DB"/>
      <sheetName val="TW"/>
      <sheetName val="SMR W"/>
      <sheetName val="SM A (2)"/>
      <sheetName val="All Exp (3)"/>
      <sheetName val="Parcial "/>
      <sheetName val="Sheet1"/>
    </sheetNames>
    <sheetDataSet>
      <sheetData sheetId="0"/>
      <sheetData sheetId="1"/>
      <sheetData sheetId="2"/>
      <sheetData sheetId="3"/>
      <sheetData sheetId="4"/>
      <sheetData sheetId="5"/>
      <sheetData sheetId="6">
        <row r="2">
          <cell r="G2">
            <v>1142881.3000000007</v>
          </cell>
        </row>
      </sheetData>
      <sheetData sheetId="7"/>
      <sheetData sheetId="8">
        <row r="1">
          <cell r="BU1">
            <v>2852380</v>
          </cell>
        </row>
      </sheetData>
      <sheetData sheetId="9"/>
      <sheetData sheetId="10">
        <row r="1">
          <cell r="A1">
            <v>2852380</v>
          </cell>
        </row>
      </sheetData>
      <sheetData sheetId="11">
        <row r="1">
          <cell r="AJ1">
            <v>1594280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0T23:15:07.897"/>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0,'0'0</inkml:trace>
</inkm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6.74451365741" createdVersion="8" refreshedVersion="8" minRefreshableVersion="3" recordCount="3082" xr:uid="{6852CA9F-19DB-42A3-A1F3-8017E99E13B0}">
  <cacheSource type="worksheet">
    <worksheetSource ref="A1:O3083" sheet="CreditS (2)"/>
  </cacheSource>
  <cacheFields count="15">
    <cacheField name="SN" numFmtId="0">
      <sharedItems containsString="0" containsBlank="1" containsNumber="1" containsInteger="1" minValue="1" maxValue="37"/>
    </cacheField>
    <cacheField name="Buyer " numFmtId="0">
      <sharedItems containsBlank="1" count="21">
        <s v="Eman"/>
        <s v="wilget"/>
        <s v="Abune/A"/>
        <s v="Dr nigatu"/>
        <s v="Zemen "/>
        <s v="Yeorit pharm"/>
        <s v="Flora"/>
        <s v="Kidus/M"/>
        <s v="Jacaranda"/>
        <s v="mah"/>
        <s v="wajin"/>
        <s v="Droga"/>
        <s v="Dr haile phar"/>
        <s v="Pharmasafe"/>
        <s v="Meba"/>
        <s v=" Zemene/ Y"/>
        <s v="Sebez "/>
        <s v="Azi Ws"/>
        <s v="Filix pharma"/>
        <s v="Nolawi"/>
        <m/>
      </sharedItems>
    </cacheField>
    <cacheField name="Amount" numFmtId="0">
      <sharedItems containsString="0" containsBlank="1" containsNumber="1" containsInteger="1" minValue="6000" maxValue="457200"/>
    </cacheField>
    <cacheField name="Date " numFmtId="167">
      <sharedItems containsNonDate="0" containsDate="1" containsString="0" containsBlank="1" minDate="2026-03-23T00:00:00" maxDate="2026-07-12T00:00:00"/>
    </cacheField>
    <cacheField name="DD" numFmtId="0">
      <sharedItems containsBlank="1" containsMixedTypes="1" containsNumber="1" containsInteger="1" minValue="-52" maxValue="58"/>
    </cacheField>
    <cacheField name="P Status" numFmtId="0">
      <sharedItems containsBlank="1" count="4">
        <s v="Credit "/>
        <s v="Parcial"/>
        <s v="Paid"/>
        <m/>
      </sharedItems>
    </cacheField>
    <cacheField name="C Status" numFmtId="0">
      <sharedItems containsBlank="1" count="7">
        <s v="Over Due"/>
        <s v="Due soon"/>
        <s v="FP need"/>
        <s v="Pending"/>
        <s v="Settled"/>
        <s v=""/>
        <m/>
      </sharedItems>
    </cacheField>
    <cacheField name="Month" numFmtId="0">
      <sharedItems containsBlank="1" count="6">
        <s v="መጋቢት "/>
        <s v="ግንቦት "/>
        <s v="ሰኔ "/>
        <s v="ሐምሌ "/>
        <s v=""/>
        <m/>
      </sharedItems>
    </cacheField>
    <cacheField name="CD" numFmtId="0">
      <sharedItems containsString="0" containsBlank="1" containsNumber="1" containsInteger="1" minValue="30" maxValue="60"/>
    </cacheField>
    <cacheField name="DSO" numFmtId="0">
      <sharedItems containsBlank="1" containsMixedTypes="1" containsNumber="1" containsInteger="1" minValue="2" maxValue="112"/>
    </cacheField>
    <cacheField name="DOP" numFmtId="167">
      <sharedItems containsNonDate="0" containsDate="1" containsString="0" containsBlank="1" minDate="2026-06-10T00:00:00" maxDate="2026-07-14T00:00:00"/>
    </cacheField>
    <cacheField name="Expd" numFmtId="167">
      <sharedItems containsDate="1" containsMixedTypes="1" minDate="2026-05-22T00:00:00" maxDate="2026-09-10T00:00:00"/>
    </cacheField>
    <cacheField name="Rrk" numFmtId="0">
      <sharedItems containsBlank="1"/>
    </cacheField>
    <cacheField name="PP" numFmtId="0">
      <sharedItems containsString="0" containsBlank="1" containsNumber="1" containsInteger="1" minValue="20000" maxValue="20000"/>
    </cacheField>
    <cacheField name="Left" numFmtId="0">
      <sharedItems containsString="0" containsBlank="1" containsNumber="1" containsInteger="1" minValue="0" maxValue="13050"/>
    </cacheField>
  </cacheFields>
  <extLst>
    <ext xmlns:x14="http://schemas.microsoft.com/office/spreadsheetml/2009/9/main" uri="{725AE2AE-9491-48be-B2B4-4EB974FC3084}">
      <x14:pivotCacheDefinition pivotCacheId="2135316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2">
  <r>
    <n v="1"/>
    <x v="0"/>
    <n v="62000"/>
    <d v="2026-03-23T00:00:00"/>
    <n v="-52"/>
    <x v="0"/>
    <x v="0"/>
    <x v="0"/>
    <n v="60"/>
    <n v="112"/>
    <m/>
    <d v="2026-05-22T00:00:00"/>
    <s v="ሰኔ18 "/>
    <m/>
    <n v="0"/>
  </r>
  <r>
    <n v="2"/>
    <x v="0"/>
    <n v="353600"/>
    <d v="2026-05-13T00:00:00"/>
    <n v="-1"/>
    <x v="0"/>
    <x v="0"/>
    <x v="1"/>
    <n v="60"/>
    <n v="61"/>
    <m/>
    <d v="2026-07-12T00:00:00"/>
    <s v="ሰኔ18 "/>
    <m/>
    <n v="0"/>
  </r>
  <r>
    <n v="3"/>
    <x v="1"/>
    <n v="59900"/>
    <d v="2026-05-13T00:00:00"/>
    <n v="-31"/>
    <x v="0"/>
    <x v="0"/>
    <x v="1"/>
    <n v="30"/>
    <n v="61"/>
    <m/>
    <d v="2026-06-12T00:00:00"/>
    <s v="ሰኔ18 "/>
    <m/>
    <n v="0"/>
  </r>
  <r>
    <n v="4"/>
    <x v="2"/>
    <n v="43800"/>
    <d v="2026-05-15T00:00:00"/>
    <n v="-29"/>
    <x v="0"/>
    <x v="0"/>
    <x v="1"/>
    <n v="30"/>
    <n v="59"/>
    <m/>
    <d v="2026-06-14T00:00:00"/>
    <s v="ሰኔ18 "/>
    <m/>
    <n v="0"/>
  </r>
  <r>
    <n v="5"/>
    <x v="3"/>
    <n v="218455"/>
    <d v="2026-05-19T00:00:00"/>
    <n v="-25"/>
    <x v="0"/>
    <x v="0"/>
    <x v="1"/>
    <n v="30"/>
    <n v="55"/>
    <m/>
    <d v="2026-06-18T00:00:00"/>
    <s v="ሰኔ18 "/>
    <m/>
    <n v="0"/>
  </r>
  <r>
    <n v="6"/>
    <x v="4"/>
    <n v="35500"/>
    <d v="2026-05-19T00:00:00"/>
    <n v="-25"/>
    <x v="0"/>
    <x v="0"/>
    <x v="1"/>
    <n v="30"/>
    <n v="55"/>
    <m/>
    <d v="2026-06-18T00:00:00"/>
    <s v="ሰኔ18 "/>
    <m/>
    <n v="0"/>
  </r>
  <r>
    <n v="7"/>
    <x v="5"/>
    <n v="33050"/>
    <d v="2026-05-22T00:00:00"/>
    <n v="-22"/>
    <x v="1"/>
    <x v="0"/>
    <x v="1"/>
    <n v="30"/>
    <n v="52"/>
    <d v="2026-06-10T00:00:00"/>
    <d v="2026-06-21T00:00:00"/>
    <s v="ሰኔ18 "/>
    <n v="20000"/>
    <n v="13050"/>
  </r>
  <r>
    <n v="8"/>
    <x v="6"/>
    <n v="183875"/>
    <d v="2026-05-22T00:00:00"/>
    <n v="-22"/>
    <x v="0"/>
    <x v="0"/>
    <x v="1"/>
    <n v="30"/>
    <n v="52"/>
    <m/>
    <d v="2026-06-21T00:00:00"/>
    <s v="ሰኔ18 "/>
    <m/>
    <n v="0"/>
  </r>
  <r>
    <n v="9"/>
    <x v="7"/>
    <n v="21950"/>
    <d v="2026-05-23T00:00:00"/>
    <n v="-21"/>
    <x v="0"/>
    <x v="0"/>
    <x v="1"/>
    <n v="30"/>
    <n v="51"/>
    <m/>
    <d v="2026-06-22T00:00:00"/>
    <s v="ሰኔ18 "/>
    <m/>
    <n v="0"/>
  </r>
  <r>
    <n v="10"/>
    <x v="1"/>
    <n v="85750"/>
    <d v="2026-05-23T00:00:00"/>
    <n v="9"/>
    <x v="0"/>
    <x v="1"/>
    <x v="1"/>
    <n v="60"/>
    <n v="51"/>
    <m/>
    <d v="2026-07-22T00:00:00"/>
    <s v="ሰኔ18 "/>
    <m/>
    <n v="0"/>
  </r>
  <r>
    <n v="11"/>
    <x v="8"/>
    <n v="60000"/>
    <d v="2026-05-26T00:00:00"/>
    <n v="12"/>
    <x v="0"/>
    <x v="2"/>
    <x v="1"/>
    <n v="60"/>
    <n v="48"/>
    <m/>
    <d v="2026-07-25T00:00:00"/>
    <s v="ሰኔ18 "/>
    <m/>
    <n v="0"/>
  </r>
  <r>
    <n v="12"/>
    <x v="8"/>
    <n v="89400"/>
    <d v="2026-06-03T00:00:00"/>
    <n v="20"/>
    <x v="0"/>
    <x v="2"/>
    <x v="1"/>
    <n v="60"/>
    <n v="40"/>
    <m/>
    <d v="2026-08-02T00:00:00"/>
    <s v="ሰኔ18 "/>
    <m/>
    <n v="0"/>
  </r>
  <r>
    <n v="13"/>
    <x v="9"/>
    <n v="17500"/>
    <d v="2026-06-03T00:00:00"/>
    <n v="-10"/>
    <x v="0"/>
    <x v="0"/>
    <x v="1"/>
    <n v="30"/>
    <n v="40"/>
    <m/>
    <d v="2026-07-03T00:00:00"/>
    <s v="ሰኔ18 "/>
    <m/>
    <n v="0"/>
  </r>
  <r>
    <n v="14"/>
    <x v="10"/>
    <n v="102000"/>
    <d v="2026-06-04T00:00:00"/>
    <n v="21"/>
    <x v="0"/>
    <x v="3"/>
    <x v="1"/>
    <n v="60"/>
    <n v="39"/>
    <m/>
    <d v="2026-08-03T00:00:00"/>
    <s v="ሰኔ18 "/>
    <m/>
    <n v="0"/>
  </r>
  <r>
    <n v="15"/>
    <x v="7"/>
    <n v="6000"/>
    <d v="2026-06-05T00:00:00"/>
    <n v="-8"/>
    <x v="0"/>
    <x v="0"/>
    <x v="1"/>
    <n v="30"/>
    <n v="38"/>
    <m/>
    <d v="2026-07-05T00:00:00"/>
    <s v="ሰኔ18 "/>
    <m/>
    <n v="0"/>
  </r>
  <r>
    <n v="16"/>
    <x v="10"/>
    <n v="110000"/>
    <d v="2026-06-09T00:00:00"/>
    <n v="26"/>
    <x v="0"/>
    <x v="3"/>
    <x v="2"/>
    <n v="60"/>
    <n v="34"/>
    <m/>
    <d v="2026-08-08T00:00:00"/>
    <s v="ሰኔ18 "/>
    <m/>
    <n v="0"/>
  </r>
  <r>
    <n v="17"/>
    <x v="5"/>
    <n v="12500"/>
    <d v="2026-06-10T00:00:00"/>
    <n v="-3"/>
    <x v="0"/>
    <x v="0"/>
    <x v="2"/>
    <n v="30"/>
    <n v="33"/>
    <m/>
    <d v="2026-07-10T00:00:00"/>
    <s v="ሰኔ18 "/>
    <m/>
    <n v="0"/>
  </r>
  <r>
    <n v="18"/>
    <x v="11"/>
    <n v="210000"/>
    <d v="2026-06-11T00:00:00"/>
    <n v="0"/>
    <x v="2"/>
    <x v="4"/>
    <x v="2"/>
    <n v="30"/>
    <n v="32"/>
    <d v="2026-07-11T00:00:00"/>
    <d v="2026-07-13T00:00:00"/>
    <s v="ሰኔ18 "/>
    <m/>
    <n v="0"/>
  </r>
  <r>
    <n v="19"/>
    <x v="11"/>
    <n v="48300"/>
    <d v="2026-06-12T00:00:00"/>
    <n v="0"/>
    <x v="2"/>
    <x v="4"/>
    <x v="2"/>
    <n v="30"/>
    <n v="31"/>
    <d v="2026-07-13T00:00:00"/>
    <d v="2026-07-13T00:00:00"/>
    <s v="ሰኔ18 "/>
    <m/>
    <n v="0"/>
  </r>
  <r>
    <n v="20"/>
    <x v="0"/>
    <n v="133250"/>
    <d v="2026-06-15T00:00:00"/>
    <n v="32"/>
    <x v="0"/>
    <x v="3"/>
    <x v="2"/>
    <n v="60"/>
    <n v="28"/>
    <m/>
    <d v="2026-08-14T00:00:00"/>
    <s v="ሰኔ18 "/>
    <m/>
    <n v="0"/>
  </r>
  <r>
    <n v="21"/>
    <x v="12"/>
    <n v="35000"/>
    <d v="2026-06-16T00:00:00"/>
    <n v="3"/>
    <x v="0"/>
    <x v="1"/>
    <x v="2"/>
    <n v="30"/>
    <n v="27"/>
    <m/>
    <d v="2026-07-16T00:00:00"/>
    <s v="ሰኔ18 "/>
    <m/>
    <n v="0"/>
  </r>
  <r>
    <n v="22"/>
    <x v="7"/>
    <n v="29500"/>
    <d v="2026-06-19T00:00:00"/>
    <n v="6"/>
    <x v="0"/>
    <x v="1"/>
    <x v="2"/>
    <n v="30"/>
    <n v="24"/>
    <m/>
    <d v="2026-07-19T00:00:00"/>
    <s v="ሰኔ18 "/>
    <m/>
    <n v="0"/>
  </r>
  <r>
    <n v="23"/>
    <x v="13"/>
    <n v="60000"/>
    <d v="2026-06-22T00:00:00"/>
    <n v="9"/>
    <x v="0"/>
    <x v="1"/>
    <x v="2"/>
    <n v="30"/>
    <n v="21"/>
    <m/>
    <d v="2026-07-22T00:00:00"/>
    <s v="ሰኔ18 "/>
    <m/>
    <n v="0"/>
  </r>
  <r>
    <n v="24"/>
    <x v="14"/>
    <n v="69500"/>
    <d v="2026-06-24T00:00:00"/>
    <n v="11"/>
    <x v="0"/>
    <x v="2"/>
    <x v="2"/>
    <n v="30"/>
    <n v="19"/>
    <m/>
    <d v="2026-07-24T00:00:00"/>
    <s v="ሰኔ18 "/>
    <m/>
    <n v="0"/>
  </r>
  <r>
    <n v="25"/>
    <x v="15"/>
    <n v="45700"/>
    <d v="2026-06-17T00:00:00"/>
    <n v="4"/>
    <x v="0"/>
    <x v="1"/>
    <x v="2"/>
    <n v="30"/>
    <n v="26"/>
    <m/>
    <d v="2026-07-17T00:00:00"/>
    <s v="ሰኔ18 "/>
    <m/>
    <n v="0"/>
  </r>
  <r>
    <n v="26"/>
    <x v="2"/>
    <n v="23200"/>
    <d v="2026-06-24T00:00:00"/>
    <n v="11"/>
    <x v="0"/>
    <x v="2"/>
    <x v="2"/>
    <n v="30"/>
    <n v="19"/>
    <m/>
    <d v="2026-07-24T00:00:00"/>
    <s v="ሰኔ18 "/>
    <m/>
    <n v="0"/>
  </r>
  <r>
    <n v="27"/>
    <x v="16"/>
    <n v="13000"/>
    <d v="2026-06-25T00:00:00"/>
    <n v="12"/>
    <x v="0"/>
    <x v="2"/>
    <x v="2"/>
    <n v="30"/>
    <n v="18"/>
    <m/>
    <d v="2026-07-25T00:00:00"/>
    <s v="ሰኔ18 "/>
    <m/>
    <n v="0"/>
  </r>
  <r>
    <n v="28"/>
    <x v="1"/>
    <n v="99000"/>
    <d v="2026-06-26T00:00:00"/>
    <n v="43"/>
    <x v="0"/>
    <x v="3"/>
    <x v="2"/>
    <n v="60"/>
    <n v="17"/>
    <m/>
    <d v="2026-08-25T00:00:00"/>
    <s v="ሰኔ18 "/>
    <m/>
    <n v="0"/>
  </r>
  <r>
    <n v="29"/>
    <x v="8"/>
    <n v="60000"/>
    <d v="2026-06-26T00:00:00"/>
    <n v="13"/>
    <x v="0"/>
    <x v="2"/>
    <x v="2"/>
    <n v="30"/>
    <n v="17"/>
    <m/>
    <d v="2026-07-26T00:00:00"/>
    <s v="ሰኔ18 "/>
    <m/>
    <n v="0"/>
  </r>
  <r>
    <n v="30"/>
    <x v="17"/>
    <n v="457200"/>
    <d v="2026-07-07T00:00:00"/>
    <n v="54"/>
    <x v="0"/>
    <x v="3"/>
    <x v="2"/>
    <n v="60"/>
    <n v="6"/>
    <m/>
    <d v="2026-09-05T00:00:00"/>
    <s v="ሰኔ18 "/>
    <m/>
    <n v="0"/>
  </r>
  <r>
    <n v="31"/>
    <x v="18"/>
    <n v="11500"/>
    <d v="2026-07-07T00:00:00"/>
    <n v="24"/>
    <x v="0"/>
    <x v="3"/>
    <x v="2"/>
    <n v="30"/>
    <n v="6"/>
    <m/>
    <d v="2026-08-06T00:00:00"/>
    <s v="ሰኔ18 "/>
    <m/>
    <n v="0"/>
  </r>
  <r>
    <n v="32"/>
    <x v="19"/>
    <n v="30800"/>
    <d v="2026-07-11T00:00:00"/>
    <n v="28"/>
    <x v="0"/>
    <x v="3"/>
    <x v="3"/>
    <n v="30"/>
    <n v="2"/>
    <m/>
    <d v="2026-08-10T00:00:00"/>
    <s v="end of18"/>
    <m/>
    <n v="0"/>
  </r>
  <r>
    <n v="33"/>
    <x v="17"/>
    <n v="97200"/>
    <d v="2026-07-11T00:00:00"/>
    <n v="58"/>
    <x v="0"/>
    <x v="3"/>
    <x v="3"/>
    <n v="60"/>
    <n v="2"/>
    <m/>
    <d v="2026-09-09T00:00:00"/>
    <m/>
    <m/>
    <n v="0"/>
  </r>
  <r>
    <n v="34"/>
    <x v="20"/>
    <m/>
    <m/>
    <s v=""/>
    <x v="3"/>
    <x v="5"/>
    <x v="4"/>
    <m/>
    <s v="-"/>
    <m/>
    <s v=""/>
    <m/>
    <m/>
    <n v="0"/>
  </r>
  <r>
    <n v="35"/>
    <x v="20"/>
    <m/>
    <m/>
    <s v=""/>
    <x v="3"/>
    <x v="5"/>
    <x v="4"/>
    <m/>
    <s v="-"/>
    <m/>
    <s v=""/>
    <m/>
    <m/>
    <n v="0"/>
  </r>
  <r>
    <n v="36"/>
    <x v="20"/>
    <m/>
    <m/>
    <s v=""/>
    <x v="3"/>
    <x v="5"/>
    <x v="4"/>
    <m/>
    <s v="-"/>
    <m/>
    <s v=""/>
    <m/>
    <m/>
    <n v="0"/>
  </r>
  <r>
    <n v="37"/>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1"/>
    <x v="20"/>
    <m/>
    <m/>
    <s v=""/>
    <x v="3"/>
    <x v="5"/>
    <x v="4"/>
    <m/>
    <s v="-"/>
    <m/>
    <s v=""/>
    <m/>
    <m/>
    <n v="0"/>
  </r>
  <r>
    <n v="7"/>
    <x v="20"/>
    <m/>
    <m/>
    <s v=""/>
    <x v="3"/>
    <x v="5"/>
    <x v="4"/>
    <m/>
    <s v="-"/>
    <m/>
    <s v=""/>
    <m/>
    <m/>
    <n v="0"/>
  </r>
  <r>
    <n v="8"/>
    <x v="20"/>
    <m/>
    <m/>
    <s v=""/>
    <x v="3"/>
    <x v="5"/>
    <x v="4"/>
    <m/>
    <s v="-"/>
    <m/>
    <s v=""/>
    <m/>
    <m/>
    <n v="0"/>
  </r>
  <r>
    <n v="9"/>
    <x v="20"/>
    <m/>
    <m/>
    <s v=""/>
    <x v="3"/>
    <x v="5"/>
    <x v="4"/>
    <m/>
    <s v="-"/>
    <m/>
    <s v=""/>
    <m/>
    <m/>
    <n v="0"/>
  </r>
  <r>
    <n v="10"/>
    <x v="20"/>
    <m/>
    <m/>
    <s v=""/>
    <x v="3"/>
    <x v="5"/>
    <x v="4"/>
    <m/>
    <s v="-"/>
    <m/>
    <s v=""/>
    <m/>
    <m/>
    <n v="0"/>
  </r>
  <r>
    <n v="11"/>
    <x v="20"/>
    <m/>
    <m/>
    <s v=""/>
    <x v="3"/>
    <x v="5"/>
    <x v="4"/>
    <m/>
    <s v="-"/>
    <m/>
    <s v=""/>
    <m/>
    <m/>
    <n v="0"/>
  </r>
  <r>
    <n v="12"/>
    <x v="20"/>
    <m/>
    <m/>
    <s v=""/>
    <x v="3"/>
    <x v="5"/>
    <x v="4"/>
    <m/>
    <s v="-"/>
    <m/>
    <s v=""/>
    <m/>
    <m/>
    <n v="0"/>
  </r>
  <r>
    <n v="13"/>
    <x v="20"/>
    <m/>
    <m/>
    <s v=""/>
    <x v="3"/>
    <x v="5"/>
    <x v="4"/>
    <m/>
    <s v="-"/>
    <m/>
    <s v=""/>
    <m/>
    <m/>
    <n v="0"/>
  </r>
  <r>
    <n v="14"/>
    <x v="20"/>
    <m/>
    <m/>
    <s v=""/>
    <x v="3"/>
    <x v="5"/>
    <x v="4"/>
    <m/>
    <s v="-"/>
    <m/>
    <s v=""/>
    <m/>
    <m/>
    <n v="0"/>
  </r>
  <r>
    <n v="15"/>
    <x v="20"/>
    <m/>
    <m/>
    <s v=""/>
    <x v="3"/>
    <x v="5"/>
    <x v="4"/>
    <m/>
    <s v="-"/>
    <m/>
    <s v=""/>
    <m/>
    <m/>
    <n v="0"/>
  </r>
  <r>
    <n v="16"/>
    <x v="20"/>
    <m/>
    <m/>
    <s v=""/>
    <x v="3"/>
    <x v="5"/>
    <x v="4"/>
    <m/>
    <s v="-"/>
    <m/>
    <s v=""/>
    <m/>
    <m/>
    <n v="0"/>
  </r>
  <r>
    <n v="17"/>
    <x v="20"/>
    <m/>
    <m/>
    <s v=""/>
    <x v="3"/>
    <x v="5"/>
    <x v="4"/>
    <m/>
    <s v="-"/>
    <m/>
    <s v=""/>
    <m/>
    <m/>
    <n v="0"/>
  </r>
  <r>
    <n v="18"/>
    <x v="20"/>
    <m/>
    <m/>
    <s v=""/>
    <x v="3"/>
    <x v="5"/>
    <x v="4"/>
    <m/>
    <s v="-"/>
    <m/>
    <s v=""/>
    <m/>
    <m/>
    <n v="0"/>
  </r>
  <r>
    <n v="19"/>
    <x v="20"/>
    <m/>
    <m/>
    <s v=""/>
    <x v="3"/>
    <x v="5"/>
    <x v="4"/>
    <m/>
    <s v="-"/>
    <m/>
    <s v=""/>
    <m/>
    <m/>
    <n v="0"/>
  </r>
  <r>
    <n v="20"/>
    <x v="20"/>
    <m/>
    <m/>
    <s v=""/>
    <x v="3"/>
    <x v="5"/>
    <x v="4"/>
    <m/>
    <s v="-"/>
    <m/>
    <s v=""/>
    <m/>
    <m/>
    <n v="0"/>
  </r>
  <r>
    <n v="21"/>
    <x v="20"/>
    <m/>
    <m/>
    <s v=""/>
    <x v="3"/>
    <x v="5"/>
    <x v="4"/>
    <m/>
    <s v="-"/>
    <m/>
    <s v=""/>
    <m/>
    <m/>
    <n v="0"/>
  </r>
  <r>
    <n v="22"/>
    <x v="20"/>
    <m/>
    <m/>
    <s v=""/>
    <x v="3"/>
    <x v="5"/>
    <x v="4"/>
    <m/>
    <s v="-"/>
    <m/>
    <s v=""/>
    <m/>
    <m/>
    <n v="0"/>
  </r>
  <r>
    <n v="1"/>
    <x v="20"/>
    <m/>
    <m/>
    <s v=""/>
    <x v="3"/>
    <x v="5"/>
    <x v="4"/>
    <m/>
    <s v="-"/>
    <m/>
    <s v=""/>
    <m/>
    <m/>
    <n v="0"/>
  </r>
  <r>
    <n v="2"/>
    <x v="20"/>
    <m/>
    <m/>
    <s v=""/>
    <x v="3"/>
    <x v="5"/>
    <x v="4"/>
    <m/>
    <s v="-"/>
    <m/>
    <s v=""/>
    <m/>
    <m/>
    <n v="0"/>
  </r>
  <r>
    <n v="2"/>
    <x v="20"/>
    <m/>
    <m/>
    <s v=""/>
    <x v="3"/>
    <x v="5"/>
    <x v="4"/>
    <m/>
    <s v="-"/>
    <m/>
    <s v=""/>
    <m/>
    <m/>
    <n v="0"/>
  </r>
  <r>
    <n v="3"/>
    <x v="20"/>
    <m/>
    <m/>
    <s v=""/>
    <x v="3"/>
    <x v="5"/>
    <x v="4"/>
    <m/>
    <s v="-"/>
    <m/>
    <s v=""/>
    <m/>
    <m/>
    <n v="0"/>
  </r>
  <r>
    <n v="4"/>
    <x v="20"/>
    <m/>
    <m/>
    <s v=""/>
    <x v="3"/>
    <x v="5"/>
    <x v="4"/>
    <m/>
    <s v="-"/>
    <m/>
    <s v=""/>
    <m/>
    <m/>
    <n v="0"/>
  </r>
  <r>
    <n v="5"/>
    <x v="20"/>
    <m/>
    <m/>
    <s v=""/>
    <x v="3"/>
    <x v="5"/>
    <x v="4"/>
    <m/>
    <s v="-"/>
    <m/>
    <s v=""/>
    <m/>
    <m/>
    <n v="0"/>
  </r>
  <r>
    <n v="6"/>
    <x v="20"/>
    <m/>
    <m/>
    <s v=""/>
    <x v="3"/>
    <x v="5"/>
    <x v="4"/>
    <m/>
    <s v="-"/>
    <m/>
    <s v=""/>
    <m/>
    <m/>
    <n v="0"/>
  </r>
  <r>
    <n v="7"/>
    <x v="20"/>
    <m/>
    <m/>
    <s v=""/>
    <x v="3"/>
    <x v="5"/>
    <x v="4"/>
    <m/>
    <s v="-"/>
    <m/>
    <s v=""/>
    <m/>
    <m/>
    <n v="0"/>
  </r>
  <r>
    <n v="7"/>
    <x v="20"/>
    <m/>
    <m/>
    <s v=""/>
    <x v="3"/>
    <x v="5"/>
    <x v="4"/>
    <m/>
    <s v="-"/>
    <m/>
    <s v=""/>
    <m/>
    <m/>
    <n v="0"/>
  </r>
  <r>
    <n v="8"/>
    <x v="20"/>
    <m/>
    <m/>
    <s v=""/>
    <x v="3"/>
    <x v="5"/>
    <x v="4"/>
    <m/>
    <s v="-"/>
    <m/>
    <s v=""/>
    <m/>
    <m/>
    <n v="0"/>
  </r>
  <r>
    <n v="9"/>
    <x v="20"/>
    <m/>
    <m/>
    <s v=""/>
    <x v="3"/>
    <x v="5"/>
    <x v="4"/>
    <m/>
    <s v="-"/>
    <m/>
    <s v=""/>
    <m/>
    <m/>
    <n v="0"/>
  </r>
  <r>
    <n v="10"/>
    <x v="20"/>
    <m/>
    <m/>
    <s v=""/>
    <x v="3"/>
    <x v="5"/>
    <x v="4"/>
    <m/>
    <s v="-"/>
    <m/>
    <s v=""/>
    <m/>
    <m/>
    <n v="0"/>
  </r>
  <r>
    <n v="11"/>
    <x v="20"/>
    <m/>
    <m/>
    <s v=""/>
    <x v="3"/>
    <x v="5"/>
    <x v="4"/>
    <m/>
    <s v="-"/>
    <m/>
    <s v=""/>
    <m/>
    <m/>
    <n v="0"/>
  </r>
  <r>
    <n v="12"/>
    <x v="20"/>
    <m/>
    <m/>
    <s v=""/>
    <x v="3"/>
    <x v="5"/>
    <x v="4"/>
    <m/>
    <s v="-"/>
    <m/>
    <s v=""/>
    <m/>
    <m/>
    <n v="0"/>
  </r>
  <r>
    <n v="13"/>
    <x v="20"/>
    <m/>
    <m/>
    <s v=""/>
    <x v="3"/>
    <x v="5"/>
    <x v="4"/>
    <m/>
    <s v="-"/>
    <m/>
    <s v=""/>
    <m/>
    <m/>
    <n v="0"/>
  </r>
  <r>
    <n v="14"/>
    <x v="20"/>
    <m/>
    <m/>
    <s v=""/>
    <x v="3"/>
    <x v="5"/>
    <x v="4"/>
    <m/>
    <s v="-"/>
    <m/>
    <s v=""/>
    <m/>
    <m/>
    <n v="0"/>
  </r>
  <r>
    <n v="15"/>
    <x v="20"/>
    <m/>
    <m/>
    <s v=""/>
    <x v="3"/>
    <x v="5"/>
    <x v="4"/>
    <m/>
    <s v="-"/>
    <m/>
    <s v=""/>
    <m/>
    <m/>
    <n v="0"/>
  </r>
  <r>
    <n v="16"/>
    <x v="20"/>
    <m/>
    <m/>
    <s v=""/>
    <x v="3"/>
    <x v="5"/>
    <x v="4"/>
    <m/>
    <s v="-"/>
    <m/>
    <s v=""/>
    <m/>
    <m/>
    <n v="0"/>
  </r>
  <r>
    <n v="17"/>
    <x v="20"/>
    <m/>
    <m/>
    <s v=""/>
    <x v="3"/>
    <x v="5"/>
    <x v="4"/>
    <m/>
    <s v="-"/>
    <m/>
    <s v=""/>
    <m/>
    <m/>
    <n v="0"/>
  </r>
  <r>
    <n v="1"/>
    <x v="20"/>
    <m/>
    <m/>
    <s v=""/>
    <x v="3"/>
    <x v="5"/>
    <x v="4"/>
    <m/>
    <s v="-"/>
    <m/>
    <s v=""/>
    <m/>
    <m/>
    <n v="0"/>
  </r>
  <r>
    <n v="2"/>
    <x v="20"/>
    <m/>
    <m/>
    <s v=""/>
    <x v="3"/>
    <x v="5"/>
    <x v="4"/>
    <m/>
    <s v="-"/>
    <m/>
    <s v=""/>
    <m/>
    <m/>
    <n v="0"/>
  </r>
  <r>
    <n v="3"/>
    <x v="20"/>
    <m/>
    <m/>
    <s v=""/>
    <x v="3"/>
    <x v="5"/>
    <x v="4"/>
    <m/>
    <s v="-"/>
    <m/>
    <s v=""/>
    <m/>
    <m/>
    <n v="0"/>
  </r>
  <r>
    <n v="4"/>
    <x v="20"/>
    <m/>
    <m/>
    <s v=""/>
    <x v="3"/>
    <x v="5"/>
    <x v="4"/>
    <m/>
    <s v="-"/>
    <m/>
    <s v=""/>
    <m/>
    <m/>
    <n v="0"/>
  </r>
  <r>
    <n v="5"/>
    <x v="20"/>
    <m/>
    <m/>
    <s v=""/>
    <x v="3"/>
    <x v="5"/>
    <x v="4"/>
    <m/>
    <s v="-"/>
    <m/>
    <s v=""/>
    <m/>
    <m/>
    <n v="0"/>
  </r>
  <r>
    <n v="6"/>
    <x v="20"/>
    <m/>
    <m/>
    <s v=""/>
    <x v="3"/>
    <x v="5"/>
    <x v="4"/>
    <m/>
    <s v="-"/>
    <m/>
    <s v=""/>
    <m/>
    <m/>
    <n v="0"/>
  </r>
  <r>
    <n v="7"/>
    <x v="20"/>
    <m/>
    <m/>
    <s v=""/>
    <x v="3"/>
    <x v="5"/>
    <x v="4"/>
    <m/>
    <s v="-"/>
    <m/>
    <s v=""/>
    <m/>
    <m/>
    <n v="0"/>
  </r>
  <r>
    <n v="8"/>
    <x v="20"/>
    <m/>
    <m/>
    <s v=""/>
    <x v="3"/>
    <x v="5"/>
    <x v="4"/>
    <m/>
    <s v="-"/>
    <m/>
    <s v=""/>
    <m/>
    <m/>
    <n v="0"/>
  </r>
  <r>
    <n v="9"/>
    <x v="20"/>
    <m/>
    <m/>
    <s v=""/>
    <x v="3"/>
    <x v="5"/>
    <x v="4"/>
    <m/>
    <s v="-"/>
    <m/>
    <s v=""/>
    <m/>
    <m/>
    <n v="0"/>
  </r>
  <r>
    <n v="10"/>
    <x v="20"/>
    <m/>
    <m/>
    <s v=""/>
    <x v="3"/>
    <x v="5"/>
    <x v="4"/>
    <m/>
    <s v="-"/>
    <m/>
    <s v=""/>
    <m/>
    <m/>
    <n v="0"/>
  </r>
  <r>
    <n v="11"/>
    <x v="20"/>
    <m/>
    <m/>
    <s v=""/>
    <x v="3"/>
    <x v="5"/>
    <x v="4"/>
    <m/>
    <s v="-"/>
    <m/>
    <s v=""/>
    <m/>
    <m/>
    <n v="0"/>
  </r>
  <r>
    <n v="12"/>
    <x v="20"/>
    <m/>
    <m/>
    <s v=""/>
    <x v="3"/>
    <x v="5"/>
    <x v="4"/>
    <m/>
    <s v="-"/>
    <m/>
    <s v=""/>
    <m/>
    <m/>
    <n v="0"/>
  </r>
  <r>
    <n v="13"/>
    <x v="20"/>
    <m/>
    <m/>
    <s v=""/>
    <x v="3"/>
    <x v="5"/>
    <x v="4"/>
    <m/>
    <s v="-"/>
    <m/>
    <s v=""/>
    <m/>
    <m/>
    <n v="0"/>
  </r>
  <r>
    <n v="14"/>
    <x v="20"/>
    <m/>
    <m/>
    <s v=""/>
    <x v="3"/>
    <x v="5"/>
    <x v="4"/>
    <m/>
    <s v="-"/>
    <m/>
    <s v=""/>
    <m/>
    <m/>
    <n v="0"/>
  </r>
  <r>
    <n v="15"/>
    <x v="20"/>
    <m/>
    <m/>
    <s v=""/>
    <x v="3"/>
    <x v="5"/>
    <x v="4"/>
    <m/>
    <s v="-"/>
    <m/>
    <s v=""/>
    <m/>
    <m/>
    <n v="0"/>
  </r>
  <r>
    <n v="16"/>
    <x v="20"/>
    <m/>
    <m/>
    <s v=""/>
    <x v="3"/>
    <x v="5"/>
    <x v="4"/>
    <m/>
    <s v="-"/>
    <m/>
    <s v=""/>
    <m/>
    <m/>
    <n v="0"/>
  </r>
  <r>
    <n v="17"/>
    <x v="20"/>
    <m/>
    <m/>
    <s v=""/>
    <x v="3"/>
    <x v="5"/>
    <x v="4"/>
    <m/>
    <s v="-"/>
    <m/>
    <s v=""/>
    <m/>
    <m/>
    <n v="0"/>
  </r>
  <r>
    <n v="18"/>
    <x v="20"/>
    <m/>
    <m/>
    <s v=""/>
    <x v="3"/>
    <x v="5"/>
    <x v="4"/>
    <m/>
    <s v="-"/>
    <m/>
    <s v=""/>
    <m/>
    <m/>
    <n v="0"/>
  </r>
  <r>
    <n v="19"/>
    <x v="20"/>
    <m/>
    <m/>
    <s v=""/>
    <x v="3"/>
    <x v="5"/>
    <x v="4"/>
    <m/>
    <s v="-"/>
    <m/>
    <s v=""/>
    <m/>
    <m/>
    <n v="0"/>
  </r>
  <r>
    <n v="20"/>
    <x v="20"/>
    <m/>
    <m/>
    <s v=""/>
    <x v="3"/>
    <x v="5"/>
    <x v="4"/>
    <m/>
    <s v="-"/>
    <m/>
    <s v=""/>
    <m/>
    <m/>
    <n v="0"/>
  </r>
  <r>
    <n v="21"/>
    <x v="20"/>
    <m/>
    <m/>
    <s v=""/>
    <x v="3"/>
    <x v="5"/>
    <x v="4"/>
    <m/>
    <s v="-"/>
    <m/>
    <s v=""/>
    <m/>
    <m/>
    <n v="0"/>
  </r>
  <r>
    <n v="22"/>
    <x v="20"/>
    <m/>
    <m/>
    <s v=""/>
    <x v="3"/>
    <x v="5"/>
    <x v="4"/>
    <m/>
    <s v="-"/>
    <m/>
    <s v=""/>
    <m/>
    <m/>
    <n v="0"/>
  </r>
  <r>
    <n v="23"/>
    <x v="20"/>
    <m/>
    <m/>
    <s v=""/>
    <x v="3"/>
    <x v="5"/>
    <x v="4"/>
    <m/>
    <s v="-"/>
    <m/>
    <s v=""/>
    <m/>
    <m/>
    <n v="0"/>
  </r>
  <r>
    <n v="24"/>
    <x v="20"/>
    <m/>
    <m/>
    <s v=""/>
    <x v="3"/>
    <x v="5"/>
    <x v="4"/>
    <m/>
    <s v="-"/>
    <m/>
    <s v=""/>
    <m/>
    <m/>
    <n v="0"/>
  </r>
  <r>
    <n v="25"/>
    <x v="20"/>
    <m/>
    <m/>
    <s v=""/>
    <x v="3"/>
    <x v="5"/>
    <x v="4"/>
    <m/>
    <s v="-"/>
    <m/>
    <s v=""/>
    <m/>
    <m/>
    <n v="0"/>
  </r>
  <r>
    <n v="1"/>
    <x v="20"/>
    <m/>
    <m/>
    <s v=""/>
    <x v="3"/>
    <x v="5"/>
    <x v="4"/>
    <m/>
    <s v="-"/>
    <m/>
    <s v=""/>
    <m/>
    <m/>
    <n v="0"/>
  </r>
  <r>
    <n v="2"/>
    <x v="20"/>
    <m/>
    <m/>
    <s v=""/>
    <x v="3"/>
    <x v="5"/>
    <x v="4"/>
    <m/>
    <s v="-"/>
    <m/>
    <s v=""/>
    <m/>
    <m/>
    <n v="0"/>
  </r>
  <r>
    <n v="3"/>
    <x v="20"/>
    <m/>
    <m/>
    <s v=""/>
    <x v="3"/>
    <x v="5"/>
    <x v="4"/>
    <m/>
    <s v="-"/>
    <m/>
    <s v=""/>
    <m/>
    <m/>
    <n v="0"/>
  </r>
  <r>
    <n v="4"/>
    <x v="20"/>
    <m/>
    <m/>
    <s v=""/>
    <x v="3"/>
    <x v="5"/>
    <x v="4"/>
    <m/>
    <s v="-"/>
    <m/>
    <s v=""/>
    <m/>
    <m/>
    <n v="0"/>
  </r>
  <r>
    <n v="5"/>
    <x v="20"/>
    <m/>
    <m/>
    <s v=""/>
    <x v="3"/>
    <x v="5"/>
    <x v="4"/>
    <m/>
    <s v="-"/>
    <m/>
    <s v=""/>
    <m/>
    <m/>
    <n v="0"/>
  </r>
  <r>
    <n v="1"/>
    <x v="20"/>
    <m/>
    <m/>
    <s v=""/>
    <x v="3"/>
    <x v="5"/>
    <x v="4"/>
    <m/>
    <s v="-"/>
    <m/>
    <s v=""/>
    <m/>
    <m/>
    <n v="0"/>
  </r>
  <r>
    <n v="2"/>
    <x v="20"/>
    <m/>
    <m/>
    <s v=""/>
    <x v="3"/>
    <x v="5"/>
    <x v="4"/>
    <m/>
    <s v="-"/>
    <m/>
    <s v=""/>
    <m/>
    <m/>
    <n v="0"/>
  </r>
  <r>
    <n v="3"/>
    <x v="20"/>
    <m/>
    <m/>
    <s v=""/>
    <x v="3"/>
    <x v="5"/>
    <x v="4"/>
    <m/>
    <s v="-"/>
    <m/>
    <s v=""/>
    <m/>
    <m/>
    <n v="0"/>
  </r>
  <r>
    <n v="4"/>
    <x v="20"/>
    <m/>
    <m/>
    <s v=""/>
    <x v="3"/>
    <x v="5"/>
    <x v="4"/>
    <m/>
    <s v="-"/>
    <m/>
    <s v=""/>
    <m/>
    <m/>
    <n v="0"/>
  </r>
  <r>
    <n v="5"/>
    <x v="20"/>
    <m/>
    <m/>
    <s v=""/>
    <x v="3"/>
    <x v="5"/>
    <x v="4"/>
    <m/>
    <s v="-"/>
    <m/>
    <s v=""/>
    <m/>
    <m/>
    <n v="0"/>
  </r>
  <r>
    <n v="6"/>
    <x v="20"/>
    <m/>
    <m/>
    <s v=""/>
    <x v="3"/>
    <x v="5"/>
    <x v="4"/>
    <m/>
    <s v="-"/>
    <m/>
    <s v=""/>
    <m/>
    <m/>
    <n v="0"/>
  </r>
  <r>
    <n v="7"/>
    <x v="20"/>
    <m/>
    <m/>
    <s v=""/>
    <x v="3"/>
    <x v="5"/>
    <x v="4"/>
    <m/>
    <s v="-"/>
    <m/>
    <s v=""/>
    <m/>
    <m/>
    <n v="0"/>
  </r>
  <r>
    <n v="8"/>
    <x v="20"/>
    <m/>
    <m/>
    <s v=""/>
    <x v="3"/>
    <x v="5"/>
    <x v="4"/>
    <m/>
    <s v="-"/>
    <m/>
    <s v=""/>
    <m/>
    <m/>
    <n v="0"/>
  </r>
  <r>
    <n v="9"/>
    <x v="20"/>
    <m/>
    <m/>
    <s v=""/>
    <x v="3"/>
    <x v="5"/>
    <x v="4"/>
    <m/>
    <s v="-"/>
    <m/>
    <s v=""/>
    <m/>
    <m/>
    <n v="0"/>
  </r>
  <r>
    <n v="10"/>
    <x v="20"/>
    <m/>
    <m/>
    <s v=""/>
    <x v="3"/>
    <x v="5"/>
    <x v="4"/>
    <m/>
    <s v="-"/>
    <m/>
    <s v=""/>
    <m/>
    <m/>
    <n v="0"/>
  </r>
  <r>
    <n v="11"/>
    <x v="20"/>
    <m/>
    <m/>
    <s v=""/>
    <x v="3"/>
    <x v="5"/>
    <x v="4"/>
    <m/>
    <s v="-"/>
    <m/>
    <s v=""/>
    <m/>
    <m/>
    <n v="0"/>
  </r>
  <r>
    <n v="1"/>
    <x v="20"/>
    <m/>
    <m/>
    <s v=""/>
    <x v="3"/>
    <x v="5"/>
    <x v="4"/>
    <m/>
    <s v="-"/>
    <m/>
    <s v=""/>
    <m/>
    <m/>
    <n v="0"/>
  </r>
  <r>
    <n v="2"/>
    <x v="20"/>
    <m/>
    <m/>
    <s v=""/>
    <x v="3"/>
    <x v="5"/>
    <x v="4"/>
    <m/>
    <s v="-"/>
    <m/>
    <s v=""/>
    <m/>
    <m/>
    <n v="0"/>
  </r>
  <r>
    <n v="3"/>
    <x v="20"/>
    <m/>
    <m/>
    <s v=""/>
    <x v="3"/>
    <x v="5"/>
    <x v="4"/>
    <m/>
    <s v="-"/>
    <m/>
    <s v=""/>
    <m/>
    <m/>
    <n v="0"/>
  </r>
  <r>
    <n v="4"/>
    <x v="20"/>
    <m/>
    <m/>
    <s v=""/>
    <x v="3"/>
    <x v="5"/>
    <x v="4"/>
    <m/>
    <s v="-"/>
    <m/>
    <s v=""/>
    <m/>
    <m/>
    <n v="0"/>
  </r>
  <r>
    <n v="5"/>
    <x v="20"/>
    <m/>
    <m/>
    <s v=""/>
    <x v="3"/>
    <x v="5"/>
    <x v="4"/>
    <m/>
    <s v="-"/>
    <m/>
    <s v=""/>
    <m/>
    <m/>
    <n v="0"/>
  </r>
  <r>
    <n v="6"/>
    <x v="20"/>
    <m/>
    <m/>
    <s v=""/>
    <x v="3"/>
    <x v="5"/>
    <x v="4"/>
    <m/>
    <s v="-"/>
    <m/>
    <s v=""/>
    <m/>
    <m/>
    <n v="0"/>
  </r>
  <r>
    <n v="7"/>
    <x v="20"/>
    <m/>
    <m/>
    <s v=""/>
    <x v="3"/>
    <x v="5"/>
    <x v="4"/>
    <m/>
    <s v="-"/>
    <m/>
    <s v=""/>
    <m/>
    <m/>
    <n v="0"/>
  </r>
  <r>
    <n v="8"/>
    <x v="20"/>
    <m/>
    <m/>
    <s v=""/>
    <x v="3"/>
    <x v="5"/>
    <x v="4"/>
    <m/>
    <s v="-"/>
    <m/>
    <s v=""/>
    <m/>
    <m/>
    <n v="0"/>
  </r>
  <r>
    <n v="9"/>
    <x v="20"/>
    <m/>
    <m/>
    <s v=""/>
    <x v="3"/>
    <x v="5"/>
    <x v="4"/>
    <m/>
    <s v="-"/>
    <m/>
    <s v=""/>
    <m/>
    <m/>
    <n v="0"/>
  </r>
  <r>
    <n v="10"/>
    <x v="20"/>
    <m/>
    <m/>
    <s v=""/>
    <x v="3"/>
    <x v="5"/>
    <x v="4"/>
    <m/>
    <s v="-"/>
    <m/>
    <s v=""/>
    <m/>
    <m/>
    <n v="0"/>
  </r>
  <r>
    <n v="11"/>
    <x v="20"/>
    <m/>
    <m/>
    <s v=""/>
    <x v="3"/>
    <x v="5"/>
    <x v="4"/>
    <m/>
    <s v="-"/>
    <m/>
    <s v=""/>
    <m/>
    <m/>
    <n v="0"/>
  </r>
  <r>
    <n v="12"/>
    <x v="20"/>
    <m/>
    <m/>
    <s v=""/>
    <x v="3"/>
    <x v="5"/>
    <x v="4"/>
    <m/>
    <s v="-"/>
    <m/>
    <s v=""/>
    <m/>
    <m/>
    <n v="0"/>
  </r>
  <r>
    <n v="13"/>
    <x v="20"/>
    <m/>
    <m/>
    <s v=""/>
    <x v="3"/>
    <x v="5"/>
    <x v="4"/>
    <m/>
    <s v="-"/>
    <m/>
    <s v=""/>
    <m/>
    <m/>
    <n v="0"/>
  </r>
  <r>
    <n v="14"/>
    <x v="20"/>
    <m/>
    <m/>
    <s v=""/>
    <x v="3"/>
    <x v="5"/>
    <x v="4"/>
    <m/>
    <s v="-"/>
    <m/>
    <s v=""/>
    <m/>
    <m/>
    <n v="0"/>
  </r>
  <r>
    <n v="15"/>
    <x v="20"/>
    <m/>
    <m/>
    <s v=""/>
    <x v="3"/>
    <x v="5"/>
    <x v="4"/>
    <m/>
    <s v="-"/>
    <m/>
    <s v=""/>
    <m/>
    <m/>
    <n v="0"/>
  </r>
  <r>
    <n v="16"/>
    <x v="20"/>
    <m/>
    <m/>
    <s v=""/>
    <x v="3"/>
    <x v="5"/>
    <x v="4"/>
    <m/>
    <s v="-"/>
    <m/>
    <s v=""/>
    <m/>
    <m/>
    <n v="0"/>
  </r>
  <r>
    <n v="17"/>
    <x v="20"/>
    <m/>
    <m/>
    <s v=""/>
    <x v="3"/>
    <x v="5"/>
    <x v="4"/>
    <m/>
    <s v="-"/>
    <m/>
    <s v=""/>
    <m/>
    <m/>
    <n v="0"/>
  </r>
  <r>
    <n v="18"/>
    <x v="20"/>
    <m/>
    <m/>
    <s v=""/>
    <x v="3"/>
    <x v="5"/>
    <x v="4"/>
    <m/>
    <s v="-"/>
    <m/>
    <s v=""/>
    <m/>
    <m/>
    <n v="0"/>
  </r>
  <r>
    <n v="19"/>
    <x v="20"/>
    <m/>
    <m/>
    <s v=""/>
    <x v="3"/>
    <x v="5"/>
    <x v="4"/>
    <m/>
    <s v="-"/>
    <m/>
    <s v=""/>
    <m/>
    <m/>
    <n v="0"/>
  </r>
  <r>
    <n v="1"/>
    <x v="20"/>
    <m/>
    <m/>
    <s v=""/>
    <x v="3"/>
    <x v="5"/>
    <x v="4"/>
    <m/>
    <s v="-"/>
    <m/>
    <s v=""/>
    <m/>
    <m/>
    <n v="0"/>
  </r>
  <r>
    <n v="2"/>
    <x v="20"/>
    <m/>
    <m/>
    <s v=""/>
    <x v="3"/>
    <x v="5"/>
    <x v="4"/>
    <m/>
    <s v="-"/>
    <m/>
    <s v=""/>
    <m/>
    <m/>
    <n v="0"/>
  </r>
  <r>
    <n v="3"/>
    <x v="20"/>
    <m/>
    <m/>
    <s v=""/>
    <x v="3"/>
    <x v="5"/>
    <x v="4"/>
    <m/>
    <s v="-"/>
    <m/>
    <s v=""/>
    <m/>
    <m/>
    <n v="0"/>
  </r>
  <r>
    <n v="4"/>
    <x v="20"/>
    <m/>
    <m/>
    <s v=""/>
    <x v="3"/>
    <x v="5"/>
    <x v="4"/>
    <m/>
    <s v="-"/>
    <m/>
    <s v=""/>
    <m/>
    <m/>
    <n v="0"/>
  </r>
  <r>
    <n v="5"/>
    <x v="20"/>
    <m/>
    <m/>
    <s v=""/>
    <x v="3"/>
    <x v="5"/>
    <x v="4"/>
    <m/>
    <s v="-"/>
    <m/>
    <s v=""/>
    <m/>
    <m/>
    <n v="0"/>
  </r>
  <r>
    <n v="6"/>
    <x v="20"/>
    <m/>
    <m/>
    <s v=""/>
    <x v="3"/>
    <x v="5"/>
    <x v="4"/>
    <m/>
    <s v="-"/>
    <m/>
    <s v=""/>
    <m/>
    <m/>
    <n v="0"/>
  </r>
  <r>
    <n v="7"/>
    <x v="20"/>
    <m/>
    <m/>
    <s v=""/>
    <x v="3"/>
    <x v="5"/>
    <x v="4"/>
    <m/>
    <s v="-"/>
    <m/>
    <s v=""/>
    <m/>
    <m/>
    <n v="0"/>
  </r>
  <r>
    <n v="8"/>
    <x v="20"/>
    <m/>
    <m/>
    <s v=""/>
    <x v="3"/>
    <x v="5"/>
    <x v="4"/>
    <m/>
    <s v="-"/>
    <m/>
    <s v=""/>
    <m/>
    <m/>
    <n v="0"/>
  </r>
  <r>
    <n v="9"/>
    <x v="20"/>
    <m/>
    <m/>
    <s v=""/>
    <x v="3"/>
    <x v="5"/>
    <x v="4"/>
    <m/>
    <s v="-"/>
    <m/>
    <s v=""/>
    <m/>
    <m/>
    <n v="0"/>
  </r>
  <r>
    <n v="10"/>
    <x v="20"/>
    <m/>
    <m/>
    <s v=""/>
    <x v="3"/>
    <x v="5"/>
    <x v="4"/>
    <m/>
    <s v="-"/>
    <m/>
    <s v=""/>
    <m/>
    <m/>
    <n v="0"/>
  </r>
  <r>
    <n v="11"/>
    <x v="20"/>
    <m/>
    <m/>
    <s v=""/>
    <x v="3"/>
    <x v="5"/>
    <x v="4"/>
    <m/>
    <s v="-"/>
    <m/>
    <s v=""/>
    <m/>
    <m/>
    <n v="0"/>
  </r>
  <r>
    <n v="12"/>
    <x v="20"/>
    <m/>
    <m/>
    <s v=""/>
    <x v="3"/>
    <x v="5"/>
    <x v="4"/>
    <m/>
    <s v="-"/>
    <m/>
    <s v=""/>
    <m/>
    <m/>
    <n v="0"/>
  </r>
  <r>
    <n v="13"/>
    <x v="20"/>
    <m/>
    <m/>
    <s v=""/>
    <x v="3"/>
    <x v="5"/>
    <x v="4"/>
    <m/>
    <s v="-"/>
    <m/>
    <s v=""/>
    <m/>
    <m/>
    <n v="0"/>
  </r>
  <r>
    <n v="14"/>
    <x v="20"/>
    <m/>
    <m/>
    <s v=""/>
    <x v="3"/>
    <x v="5"/>
    <x v="4"/>
    <m/>
    <s v="-"/>
    <m/>
    <s v=""/>
    <m/>
    <m/>
    <n v="0"/>
  </r>
  <r>
    <n v="15"/>
    <x v="20"/>
    <m/>
    <m/>
    <s v=""/>
    <x v="3"/>
    <x v="5"/>
    <x v="4"/>
    <m/>
    <s v="-"/>
    <m/>
    <s v=""/>
    <m/>
    <m/>
    <n v="0"/>
  </r>
  <r>
    <n v="16"/>
    <x v="20"/>
    <m/>
    <m/>
    <s v=""/>
    <x v="3"/>
    <x v="5"/>
    <x v="4"/>
    <m/>
    <s v="-"/>
    <m/>
    <s v=""/>
    <m/>
    <m/>
    <n v="0"/>
  </r>
  <r>
    <n v="17"/>
    <x v="20"/>
    <m/>
    <m/>
    <s v=""/>
    <x v="3"/>
    <x v="5"/>
    <x v="4"/>
    <m/>
    <s v="-"/>
    <m/>
    <s v=""/>
    <m/>
    <m/>
    <n v="0"/>
  </r>
  <r>
    <n v="18"/>
    <x v="20"/>
    <m/>
    <m/>
    <s v=""/>
    <x v="3"/>
    <x v="5"/>
    <x v="4"/>
    <m/>
    <s v="-"/>
    <m/>
    <s v=""/>
    <m/>
    <m/>
    <n v="0"/>
  </r>
  <r>
    <n v="19"/>
    <x v="20"/>
    <m/>
    <m/>
    <s v=""/>
    <x v="3"/>
    <x v="5"/>
    <x v="4"/>
    <m/>
    <s v="-"/>
    <m/>
    <s v=""/>
    <m/>
    <m/>
    <n v="0"/>
  </r>
  <r>
    <n v="20"/>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n v="0"/>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5"/>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d v="2026-07-01T00:00:00"/>
    <e v="#REF!"/>
    <x v="3"/>
    <x v="6"/>
    <x v="4"/>
    <m/>
    <e v="#REF!"/>
    <m/>
    <e v="#REF!"/>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4"/>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s v=""/>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s v="-"/>
    <m/>
    <s v=""/>
    <m/>
    <m/>
    <m/>
  </r>
  <r>
    <m/>
    <x v="20"/>
    <m/>
    <m/>
    <m/>
    <x v="3"/>
    <x v="6"/>
    <x v="5"/>
    <m/>
    <m/>
    <m/>
    <s v=""/>
    <m/>
    <m/>
    <m/>
  </r>
  <r>
    <m/>
    <x v="20"/>
    <m/>
    <m/>
    <m/>
    <x v="3"/>
    <x v="6"/>
    <x v="5"/>
    <m/>
    <m/>
    <m/>
    <s v=""/>
    <m/>
    <m/>
    <m/>
  </r>
  <r>
    <m/>
    <x v="20"/>
    <m/>
    <m/>
    <m/>
    <x v="3"/>
    <x v="6"/>
    <x v="5"/>
    <m/>
    <m/>
    <m/>
    <s v=""/>
    <m/>
    <m/>
    <m/>
  </r>
  <r>
    <m/>
    <x v="20"/>
    <m/>
    <m/>
    <m/>
    <x v="3"/>
    <x v="6"/>
    <x v="5"/>
    <m/>
    <m/>
    <m/>
    <s v=""/>
    <m/>
    <m/>
    <m/>
  </r>
  <r>
    <m/>
    <x v="20"/>
    <m/>
    <m/>
    <m/>
    <x v="3"/>
    <x v="6"/>
    <x v="5"/>
    <m/>
    <m/>
    <m/>
    <s v=""/>
    <m/>
    <m/>
    <m/>
  </r>
  <r>
    <m/>
    <x v="20"/>
    <m/>
    <m/>
    <m/>
    <x v="3"/>
    <x v="6"/>
    <x v="5"/>
    <m/>
    <m/>
    <m/>
    <s v=""/>
    <m/>
    <m/>
    <m/>
  </r>
  <r>
    <m/>
    <x v="20"/>
    <m/>
    <m/>
    <m/>
    <x v="3"/>
    <x v="6"/>
    <x v="5"/>
    <m/>
    <m/>
    <m/>
    <s v=""/>
    <m/>
    <m/>
    <m/>
  </r>
  <r>
    <m/>
    <x v="20"/>
    <m/>
    <m/>
    <m/>
    <x v="3"/>
    <x v="6"/>
    <x v="5"/>
    <m/>
    <m/>
    <m/>
    <s v=""/>
    <m/>
    <m/>
    <m/>
  </r>
  <r>
    <m/>
    <x v="20"/>
    <m/>
    <m/>
    <m/>
    <x v="3"/>
    <x v="6"/>
    <x v="5"/>
    <m/>
    <m/>
    <m/>
    <s v=""/>
    <m/>
    <m/>
    <m/>
  </r>
  <r>
    <m/>
    <x v="20"/>
    <m/>
    <m/>
    <m/>
    <x v="3"/>
    <x v="6"/>
    <x v="5"/>
    <m/>
    <m/>
    <m/>
    <s v=""/>
    <m/>
    <m/>
    <m/>
  </r>
  <r>
    <m/>
    <x v="20"/>
    <m/>
    <m/>
    <m/>
    <x v="3"/>
    <x v="6"/>
    <x v="5"/>
    <m/>
    <m/>
    <m/>
    <s v=""/>
    <m/>
    <m/>
    <m/>
  </r>
  <r>
    <m/>
    <x v="20"/>
    <m/>
    <m/>
    <m/>
    <x v="3"/>
    <x v="6"/>
    <x v="5"/>
    <m/>
    <m/>
    <m/>
    <s v=""/>
    <m/>
    <m/>
    <m/>
  </r>
  <r>
    <m/>
    <x v="20"/>
    <m/>
    <m/>
    <m/>
    <x v="3"/>
    <x v="6"/>
    <x v="5"/>
    <m/>
    <m/>
    <m/>
    <s v=""/>
    <m/>
    <m/>
    <m/>
  </r>
  <r>
    <m/>
    <x v="20"/>
    <m/>
    <m/>
    <m/>
    <x v="3"/>
    <x v="6"/>
    <x v="5"/>
    <m/>
    <m/>
    <m/>
    <s v=""/>
    <m/>
    <m/>
    <m/>
  </r>
  <r>
    <m/>
    <x v="20"/>
    <m/>
    <m/>
    <m/>
    <x v="3"/>
    <x v="6"/>
    <x v="5"/>
    <m/>
    <m/>
    <m/>
    <s v=""/>
    <m/>
    <m/>
    <m/>
  </r>
  <r>
    <m/>
    <x v="20"/>
    <m/>
    <m/>
    <m/>
    <x v="3"/>
    <x v="6"/>
    <x v="5"/>
    <m/>
    <m/>
    <m/>
    <s v=""/>
    <m/>
    <m/>
    <m/>
  </r>
  <r>
    <m/>
    <x v="20"/>
    <m/>
    <m/>
    <m/>
    <x v="3"/>
    <x v="6"/>
    <x v="5"/>
    <m/>
    <m/>
    <m/>
    <s v=""/>
    <m/>
    <m/>
    <m/>
  </r>
  <r>
    <m/>
    <x v="20"/>
    <m/>
    <m/>
    <m/>
    <x v="3"/>
    <x v="6"/>
    <x v="5"/>
    <m/>
    <m/>
    <m/>
    <s v=""/>
    <m/>
    <m/>
    <m/>
  </r>
  <r>
    <m/>
    <x v="20"/>
    <m/>
    <m/>
    <m/>
    <x v="3"/>
    <x v="6"/>
    <x v="5"/>
    <m/>
    <m/>
    <m/>
    <s v=""/>
    <m/>
    <m/>
    <m/>
  </r>
  <r>
    <m/>
    <x v="20"/>
    <m/>
    <m/>
    <m/>
    <x v="3"/>
    <x v="6"/>
    <x v="5"/>
    <m/>
    <m/>
    <m/>
    <s v=""/>
    <m/>
    <m/>
    <m/>
  </r>
  <r>
    <m/>
    <x v="20"/>
    <m/>
    <m/>
    <m/>
    <x v="3"/>
    <x v="6"/>
    <x v="5"/>
    <m/>
    <m/>
    <m/>
    <s v=""/>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92A86C-BF44-4281-96AB-E99526F5D1CC}"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redit Status">
  <location ref="A27:B29" firstHeaderRow="1" firstDataRow="1" firstDataCol="1"/>
  <pivotFields count="15">
    <pivotField showAll="0"/>
    <pivotField showAll="0">
      <items count="22">
        <item h="1" x="15"/>
        <item h="1" x="2"/>
        <item h="1" x="17"/>
        <item h="1" x="12"/>
        <item h="1" x="3"/>
        <item h="1" x="11"/>
        <item h="1" x="0"/>
        <item h="1" x="18"/>
        <item h="1" x="6"/>
        <item x="8"/>
        <item h="1" x="7"/>
        <item h="1" x="9"/>
        <item h="1" x="14"/>
        <item h="1" x="19"/>
        <item h="1" x="13"/>
        <item h="1" x="16"/>
        <item h="1" x="10"/>
        <item h="1" x="1"/>
        <item h="1" x="5"/>
        <item h="1" x="4"/>
        <item h="1" x="20"/>
        <item t="default"/>
      </items>
    </pivotField>
    <pivotField dataField="1" showAll="0"/>
    <pivotField showAll="0"/>
    <pivotField showAll="0"/>
    <pivotField showAll="0"/>
    <pivotField axis="axisRow" showAll="0">
      <items count="8">
        <item h="1" x="5"/>
        <item h="1" x="1"/>
        <item x="2"/>
        <item h="1" x="0"/>
        <item h="1" x="3"/>
        <item h="1" x="4"/>
        <item h="1" x="6"/>
        <item t="default"/>
      </items>
    </pivotField>
    <pivotField showAll="0"/>
    <pivotField showAll="0"/>
    <pivotField showAll="0"/>
    <pivotField showAll="0"/>
    <pivotField showAll="0"/>
    <pivotField showAll="0"/>
    <pivotField showAll="0"/>
    <pivotField showAll="0"/>
  </pivotFields>
  <rowFields count="1">
    <field x="6"/>
  </rowFields>
  <rowItems count="2">
    <i>
      <x v="2"/>
    </i>
    <i t="grand">
      <x/>
    </i>
  </rowItems>
  <colItems count="1">
    <i/>
  </colItems>
  <dataFields count="1">
    <dataField name="Sum of Amount" fld="2" baseField="0" baseItem="0" numFmtId="165"/>
  </dataFields>
  <formats count="18">
    <format dxfId="253">
      <pivotArea type="all" dataOnly="0" outline="0" fieldPosition="0"/>
    </format>
    <format dxfId="252">
      <pivotArea outline="0" collapsedLevelsAreSubtotals="1" fieldPosition="0"/>
    </format>
    <format dxfId="251">
      <pivotArea field="6" type="button" dataOnly="0" labelOnly="1" outline="0" axis="axisRow" fieldPosition="0"/>
    </format>
    <format dxfId="250">
      <pivotArea dataOnly="0" labelOnly="1" fieldPosition="0">
        <references count="1">
          <reference field="6" count="0"/>
        </references>
      </pivotArea>
    </format>
    <format dxfId="249">
      <pivotArea dataOnly="0" labelOnly="1" grandRow="1" outline="0" fieldPosition="0"/>
    </format>
    <format dxfId="248">
      <pivotArea dataOnly="0" labelOnly="1" outline="0" axis="axisValues" fieldPosition="0"/>
    </format>
    <format dxfId="247">
      <pivotArea type="all" dataOnly="0" outline="0" fieldPosition="0"/>
    </format>
    <format dxfId="246">
      <pivotArea outline="0" collapsedLevelsAreSubtotals="1" fieldPosition="0"/>
    </format>
    <format dxfId="245">
      <pivotArea field="6" type="button" dataOnly="0" labelOnly="1" outline="0" axis="axisRow" fieldPosition="0"/>
    </format>
    <format dxfId="244">
      <pivotArea dataOnly="0" labelOnly="1" fieldPosition="0">
        <references count="1">
          <reference field="6" count="0"/>
        </references>
      </pivotArea>
    </format>
    <format dxfId="243">
      <pivotArea dataOnly="0" labelOnly="1" grandRow="1" outline="0" fieldPosition="0"/>
    </format>
    <format dxfId="242">
      <pivotArea dataOnly="0" labelOnly="1" outline="0" axis="axisValues" fieldPosition="0"/>
    </format>
    <format dxfId="241">
      <pivotArea type="all" dataOnly="0" outline="0" fieldPosition="0"/>
    </format>
    <format dxfId="240">
      <pivotArea outline="0" collapsedLevelsAreSubtotals="1" fieldPosition="0"/>
    </format>
    <format dxfId="239">
      <pivotArea field="6" type="button" dataOnly="0" labelOnly="1" outline="0" axis="axisRow" fieldPosition="0"/>
    </format>
    <format dxfId="238">
      <pivotArea dataOnly="0" labelOnly="1" fieldPosition="0">
        <references count="1">
          <reference field="6" count="0"/>
        </references>
      </pivotArea>
    </format>
    <format dxfId="237">
      <pivotArea dataOnly="0" labelOnly="1" grandRow="1" outline="0" fieldPosition="0"/>
    </format>
    <format dxfId="23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4"/>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D61560-5B92-42ED-AC0E-7EDA0D7CB65E}"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4:B56" firstHeaderRow="1" firstDataRow="1" firstDataCol="1"/>
  <pivotFields count="15">
    <pivotField showAll="0"/>
    <pivotField showAll="0">
      <items count="22">
        <item h="1" x="15"/>
        <item h="1" x="2"/>
        <item h="1" x="17"/>
        <item h="1" x="12"/>
        <item h="1" x="3"/>
        <item h="1" x="11"/>
        <item h="1" x="0"/>
        <item h="1" x="18"/>
        <item h="1" x="6"/>
        <item x="8"/>
        <item h="1" x="7"/>
        <item h="1" x="9"/>
        <item h="1" x="14"/>
        <item h="1" x="19"/>
        <item h="1" x="13"/>
        <item h="1" x="16"/>
        <item h="1" x="10"/>
        <item h="1" x="1"/>
        <item h="1" x="5"/>
        <item h="1" x="4"/>
        <item h="1" x="20"/>
        <item t="default"/>
      </items>
    </pivotField>
    <pivotField dataField="1" showAll="0"/>
    <pivotField showAll="0"/>
    <pivotField showAll="0"/>
    <pivotField axis="axisRow" showAll="0">
      <items count="5">
        <item x="0"/>
        <item x="2"/>
        <item x="1"/>
        <item h="1" x="3"/>
        <item t="default"/>
      </items>
    </pivotField>
    <pivotField showAll="0">
      <items count="8">
        <item h="1" x="5"/>
        <item h="1" x="1"/>
        <item x="2"/>
        <item h="1" x="0"/>
        <item h="1" x="3"/>
        <item h="1" x="4"/>
        <item h="1" x="6"/>
        <item t="default"/>
      </items>
    </pivotField>
    <pivotField showAll="0"/>
    <pivotField showAll="0"/>
    <pivotField showAll="0"/>
    <pivotField showAll="0"/>
    <pivotField showAll="0"/>
    <pivotField showAll="0"/>
    <pivotField showAll="0"/>
    <pivotField showAll="0"/>
  </pivotFields>
  <rowFields count="1">
    <field x="5"/>
  </rowFields>
  <rowItems count="2">
    <i>
      <x/>
    </i>
    <i t="grand">
      <x/>
    </i>
  </rowItems>
  <colItems count="1">
    <i/>
  </colItems>
  <dataFields count="1">
    <dataField name="Sum of Amount" fld="2" baseField="0" baseItem="0" numFmtId="165"/>
  </dataFields>
  <formats count="18">
    <format dxfId="271">
      <pivotArea type="all" dataOnly="0" outline="0" fieldPosition="0"/>
    </format>
    <format dxfId="270">
      <pivotArea outline="0" collapsedLevelsAreSubtotals="1" fieldPosition="0"/>
    </format>
    <format dxfId="269">
      <pivotArea field="5" type="button" dataOnly="0" labelOnly="1" outline="0" axis="axisRow" fieldPosition="0"/>
    </format>
    <format dxfId="268">
      <pivotArea dataOnly="0" labelOnly="1" fieldPosition="0">
        <references count="1">
          <reference field="5" count="0"/>
        </references>
      </pivotArea>
    </format>
    <format dxfId="267">
      <pivotArea dataOnly="0" labelOnly="1" grandRow="1" outline="0" fieldPosition="0"/>
    </format>
    <format dxfId="266">
      <pivotArea dataOnly="0" labelOnly="1" outline="0" axis="axisValues" fieldPosition="0"/>
    </format>
    <format dxfId="265">
      <pivotArea type="all" dataOnly="0" outline="0" fieldPosition="0"/>
    </format>
    <format dxfId="264">
      <pivotArea outline="0" collapsedLevelsAreSubtotals="1" fieldPosition="0"/>
    </format>
    <format dxfId="263">
      <pivotArea field="5" type="button" dataOnly="0" labelOnly="1" outline="0" axis="axisRow" fieldPosition="0"/>
    </format>
    <format dxfId="262">
      <pivotArea dataOnly="0" labelOnly="1" fieldPosition="0">
        <references count="1">
          <reference field="5" count="0"/>
        </references>
      </pivotArea>
    </format>
    <format dxfId="261">
      <pivotArea dataOnly="0" labelOnly="1" grandRow="1" outline="0" fieldPosition="0"/>
    </format>
    <format dxfId="260">
      <pivotArea dataOnly="0" labelOnly="1" outline="0" axis="axisValues" fieldPosition="0"/>
    </format>
    <format dxfId="259">
      <pivotArea type="all" dataOnly="0" outline="0" fieldPosition="0"/>
    </format>
    <format dxfId="258">
      <pivotArea outline="0" collapsedLevelsAreSubtotals="1" fieldPosition="0"/>
    </format>
    <format dxfId="257">
      <pivotArea field="5" type="button" dataOnly="0" labelOnly="1" outline="0" axis="axisRow" fieldPosition="0"/>
    </format>
    <format dxfId="256">
      <pivotArea dataOnly="0" labelOnly="1" fieldPosition="0">
        <references count="1">
          <reference field="5" count="0"/>
        </references>
      </pivotArea>
    </format>
    <format dxfId="255">
      <pivotArea dataOnly="0" labelOnly="1" grandRow="1" outline="0" fieldPosition="0"/>
    </format>
    <format dxfId="254">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0"/>
          </reference>
        </references>
      </pivotArea>
    </chartFormat>
    <chartFormat chart="3" format="4">
      <pivotArea type="data" outline="0" fieldPosition="0">
        <references count="2">
          <reference field="4294967294" count="1" selected="0">
            <x v="0"/>
          </reference>
          <reference field="5" count="1" selected="0">
            <x v="1"/>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EEB746-3C6F-4277-85A9-41048DA380B2}"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B47" firstHeaderRow="1" firstDataRow="1" firstDataCol="1"/>
  <pivotFields count="15">
    <pivotField showAll="0"/>
    <pivotField showAll="0">
      <items count="22">
        <item h="1" x="15"/>
        <item h="1" x="2"/>
        <item h="1" x="17"/>
        <item h="1" x="12"/>
        <item h="1" x="3"/>
        <item h="1" x="11"/>
        <item h="1" x="0"/>
        <item h="1" x="18"/>
        <item h="1" x="6"/>
        <item x="8"/>
        <item h="1" x="7"/>
        <item h="1" x="9"/>
        <item h="1" x="14"/>
        <item h="1" x="19"/>
        <item h="1" x="13"/>
        <item h="1" x="16"/>
        <item h="1" x="10"/>
        <item h="1" x="1"/>
        <item h="1" x="5"/>
        <item h="1" x="4"/>
        <item h="1" x="20"/>
        <item t="default"/>
      </items>
    </pivotField>
    <pivotField dataField="1" showAll="0"/>
    <pivotField showAll="0"/>
    <pivotField showAll="0"/>
    <pivotField showAll="0"/>
    <pivotField showAll="0">
      <items count="8">
        <item h="1" x="5"/>
        <item h="1" x="1"/>
        <item x="2"/>
        <item h="1" x="0"/>
        <item h="1" x="3"/>
        <item h="1" x="4"/>
        <item h="1" x="6"/>
        <item t="default"/>
      </items>
    </pivotField>
    <pivotField axis="axisRow" showAll="0">
      <items count="7">
        <item h="1" x="4"/>
        <item x="3"/>
        <item x="0"/>
        <item x="2"/>
        <item x="1"/>
        <item h="1" x="5"/>
        <item t="default"/>
      </items>
    </pivotField>
    <pivotField showAll="0"/>
    <pivotField showAll="0"/>
    <pivotField showAll="0"/>
    <pivotField showAll="0"/>
    <pivotField showAll="0"/>
    <pivotField showAll="0"/>
    <pivotField showAll="0"/>
  </pivotFields>
  <rowFields count="1">
    <field x="7"/>
  </rowFields>
  <rowItems count="3">
    <i>
      <x v="3"/>
    </i>
    <i>
      <x v="4"/>
    </i>
    <i t="grand">
      <x/>
    </i>
  </rowItems>
  <colItems count="1">
    <i/>
  </colItems>
  <dataFields count="1">
    <dataField name="Sum of Amount2" fld="2" baseField="0" baseItem="0" numFmtId="165"/>
  </dataFields>
  <formats count="18">
    <format dxfId="289">
      <pivotArea type="all" dataOnly="0" outline="0" fieldPosition="0"/>
    </format>
    <format dxfId="288">
      <pivotArea outline="0" collapsedLevelsAreSubtotals="1" fieldPosition="0"/>
    </format>
    <format dxfId="287">
      <pivotArea field="7" type="button" dataOnly="0" labelOnly="1" outline="0" axis="axisRow" fieldPosition="0"/>
    </format>
    <format dxfId="286">
      <pivotArea dataOnly="0" labelOnly="1" fieldPosition="0">
        <references count="1">
          <reference field="7" count="0"/>
        </references>
      </pivotArea>
    </format>
    <format dxfId="285">
      <pivotArea dataOnly="0" labelOnly="1" grandRow="1" outline="0" fieldPosition="0"/>
    </format>
    <format dxfId="284">
      <pivotArea dataOnly="0" labelOnly="1" outline="0" axis="axisValues" fieldPosition="0"/>
    </format>
    <format dxfId="283">
      <pivotArea type="all" dataOnly="0" outline="0" fieldPosition="0"/>
    </format>
    <format dxfId="282">
      <pivotArea outline="0" collapsedLevelsAreSubtotals="1" fieldPosition="0"/>
    </format>
    <format dxfId="281">
      <pivotArea field="7" type="button" dataOnly="0" labelOnly="1" outline="0" axis="axisRow" fieldPosition="0"/>
    </format>
    <format dxfId="280">
      <pivotArea dataOnly="0" labelOnly="1" fieldPosition="0">
        <references count="1">
          <reference field="7" count="0"/>
        </references>
      </pivotArea>
    </format>
    <format dxfId="279">
      <pivotArea dataOnly="0" labelOnly="1" grandRow="1" outline="0" fieldPosition="0"/>
    </format>
    <format dxfId="278">
      <pivotArea dataOnly="0" labelOnly="1" outline="0" axis="axisValues" fieldPosition="0"/>
    </format>
    <format dxfId="277">
      <pivotArea type="all" dataOnly="0" outline="0" fieldPosition="0"/>
    </format>
    <format dxfId="276">
      <pivotArea outline="0" collapsedLevelsAreSubtotals="1" fieldPosition="0"/>
    </format>
    <format dxfId="275">
      <pivotArea field="7" type="button" dataOnly="0" labelOnly="1" outline="0" axis="axisRow" fieldPosition="0"/>
    </format>
    <format dxfId="274">
      <pivotArea dataOnly="0" labelOnly="1" fieldPosition="0">
        <references count="1">
          <reference field="7" count="0"/>
        </references>
      </pivotArea>
    </format>
    <format dxfId="273">
      <pivotArea dataOnly="0" labelOnly="1" grandRow="1" outline="0" fieldPosition="0"/>
    </format>
    <format dxfId="27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C75FE9-114C-41BA-9D40-363EB150A3E3}"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3" firstHeaderRow="1" firstDataRow="1" firstDataCol="1"/>
  <pivotFields count="15">
    <pivotField showAll="0"/>
    <pivotField axis="axisRow" showAll="0">
      <items count="22">
        <item h="1" x="15"/>
        <item h="1" x="2"/>
        <item h="1" x="17"/>
        <item h="1" x="12"/>
        <item h="1" x="3"/>
        <item h="1" x="11"/>
        <item h="1" x="0"/>
        <item h="1" x="18"/>
        <item h="1" x="6"/>
        <item x="8"/>
        <item h="1" x="7"/>
        <item h="1" x="9"/>
        <item h="1" x="14"/>
        <item h="1" x="19"/>
        <item h="1" x="13"/>
        <item h="1" x="16"/>
        <item h="1" x="10"/>
        <item h="1" x="1"/>
        <item h="1" x="5"/>
        <item h="1" x="4"/>
        <item h="1" x="20"/>
        <item t="default"/>
      </items>
    </pivotField>
    <pivotField dataField="1" showAll="0"/>
    <pivotField showAll="0"/>
    <pivotField showAll="0"/>
    <pivotField showAll="0"/>
    <pivotField showAll="0">
      <items count="8">
        <item h="1" x="5"/>
        <item h="1" x="1"/>
        <item x="2"/>
        <item h="1" x="0"/>
        <item h="1" x="3"/>
        <item h="1" x="4"/>
        <item h="1" x="6"/>
        <item t="default"/>
      </items>
    </pivotField>
    <pivotField showAll="0"/>
    <pivotField showAll="0"/>
    <pivotField showAll="0"/>
    <pivotField showAll="0"/>
    <pivotField showAll="0"/>
    <pivotField showAll="0"/>
    <pivotField showAll="0"/>
    <pivotField showAll="0"/>
  </pivotFields>
  <rowFields count="1">
    <field x="1"/>
  </rowFields>
  <rowItems count="2">
    <i>
      <x v="9"/>
    </i>
    <i t="grand">
      <x/>
    </i>
  </rowItems>
  <colItems count="1">
    <i/>
  </colItems>
  <dataFields count="1">
    <dataField name="Sum of Amount" fld="2" baseField="0" baseItem="0" numFmtId="165"/>
  </dataFields>
  <formats count="21">
    <format dxfId="310">
      <pivotArea type="all" dataOnly="0" outline="0" fieldPosition="0"/>
    </format>
    <format dxfId="309">
      <pivotArea outline="0" collapsedLevelsAreSubtotals="1" fieldPosition="0"/>
    </format>
    <format dxfId="308">
      <pivotArea field="1" type="button" dataOnly="0" labelOnly="1" outline="0" axis="axisRow" fieldPosition="0"/>
    </format>
    <format dxfId="307">
      <pivotArea dataOnly="0" labelOnly="1" fieldPosition="0">
        <references count="1">
          <reference field="1" count="0"/>
        </references>
      </pivotArea>
    </format>
    <format dxfId="306">
      <pivotArea dataOnly="0" labelOnly="1" grandRow="1" outline="0" fieldPosition="0"/>
    </format>
    <format dxfId="305">
      <pivotArea dataOnly="0" labelOnly="1" outline="0" axis="axisValues" fieldPosition="0"/>
    </format>
    <format dxfId="304">
      <pivotArea type="all" dataOnly="0" outline="0" fieldPosition="0"/>
    </format>
    <format dxfId="303">
      <pivotArea outline="0" collapsedLevelsAreSubtotals="1" fieldPosition="0"/>
    </format>
    <format dxfId="302">
      <pivotArea field="1" type="button" dataOnly="0" labelOnly="1" outline="0" axis="axisRow" fieldPosition="0"/>
    </format>
    <format dxfId="301">
      <pivotArea dataOnly="0" labelOnly="1" fieldPosition="0">
        <references count="1">
          <reference field="1" count="0"/>
        </references>
      </pivotArea>
    </format>
    <format dxfId="300">
      <pivotArea dataOnly="0" labelOnly="1" grandRow="1" outline="0" fieldPosition="0"/>
    </format>
    <format dxfId="299">
      <pivotArea dataOnly="0" labelOnly="1" outline="0" axis="axisValues" fieldPosition="0"/>
    </format>
    <format dxfId="298">
      <pivotArea type="all" dataOnly="0" outline="0" fieldPosition="0"/>
    </format>
    <format dxfId="297">
      <pivotArea outline="0" collapsedLevelsAreSubtotals="1" fieldPosition="0"/>
    </format>
    <format dxfId="296">
      <pivotArea field="1" type="button" dataOnly="0" labelOnly="1" outline="0" axis="axisRow" fieldPosition="0"/>
    </format>
    <format dxfId="295">
      <pivotArea dataOnly="0" labelOnly="1" fieldPosition="0">
        <references count="1">
          <reference field="1" count="0"/>
        </references>
      </pivotArea>
    </format>
    <format dxfId="294">
      <pivotArea dataOnly="0" labelOnly="1" grandRow="1" outline="0" fieldPosition="0"/>
    </format>
    <format dxfId="293">
      <pivotArea dataOnly="0" labelOnly="1" outline="0" axis="axisValues" fieldPosition="0"/>
    </format>
    <format dxfId="292">
      <pivotArea outline="0" collapsedLevelsAreSubtotals="1" fieldPosition="0"/>
    </format>
    <format dxfId="291">
      <pivotArea dataOnly="0" labelOnly="1" fieldPosition="0">
        <references count="1">
          <reference field="1" count="0"/>
        </references>
      </pivotArea>
    </format>
    <format dxfId="290">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6"/>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 xr10:uid="{FD7CCA9F-BFD6-439A-9223-ED2B84C9B6EB}" sourceName="Buyer ">
  <pivotTables>
    <pivotTable tabId="124" name="PivotTable3"/>
    <pivotTable tabId="124" name="PivotTable4"/>
    <pivotTable tabId="124" name="PivotTable5"/>
    <pivotTable tabId="124" name="PivotTable6"/>
  </pivotTables>
  <data>
    <tabular pivotCacheId="2135316388">
      <items count="21">
        <i x="2"/>
        <i x="8" s="1"/>
        <i x="14"/>
        <i x="16"/>
        <i x="15" nd="1"/>
        <i x="17" nd="1"/>
        <i x="12" nd="1"/>
        <i x="3" nd="1"/>
        <i x="11" nd="1"/>
        <i x="0" nd="1"/>
        <i x="18" nd="1"/>
        <i x="6" nd="1"/>
        <i x="7" nd="1"/>
        <i x="9" nd="1"/>
        <i x="19" nd="1"/>
        <i x="13" nd="1"/>
        <i x="10" nd="1"/>
        <i x="1" nd="1"/>
        <i x="5" nd="1"/>
        <i x="4" nd="1"/>
        <i x="2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_Status" xr10:uid="{B3816E2C-FCB6-4186-A064-0281DF3EAFCB}" sourceName="C Status">
  <pivotTables>
    <pivotTable tabId="124" name="PivotTable4"/>
    <pivotTable tabId="124" name="PivotTable3"/>
    <pivotTable tabId="124" name="PivotTable5"/>
    <pivotTable tabId="124" name="PivotTable6"/>
  </pivotTables>
  <data>
    <tabular pivotCacheId="2135316388">
      <items count="7">
        <i x="2" s="1"/>
        <i x="5" nd="1"/>
        <i x="1" nd="1"/>
        <i x="0" nd="1"/>
        <i x="3" nd="1"/>
        <i x="4" nd="1"/>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 xr10:uid="{00000000-0013-0000-FFFF-FFFF01000000}" sourceName="Remark">
  <extLst>
    <x:ext xmlns:x15="http://schemas.microsoft.com/office/spreadsheetml/2010/11/main" uri="{2F2917AC-EB37-4324-AD4E-5DD8C200BD13}">
      <x15:tableSlicerCache tableId="5"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 xr10:uid="{BD97294E-C718-48DC-9D44-F28A0ED5089F}" cache="Slicer_Buyer" caption="Buyer " columnCount="6" style="SlicerStyleDark3" rowHeight="241300"/>
  <slicer name="C Status" xr10:uid="{183B881E-8977-4C4A-8D85-A9442C78C98E}" cache="Slicer_C_Status" caption="C Status" columnCount="5" style="SlicerStyleLight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1" xr10:uid="{A5168800-1990-47CF-93C2-89F8B28D4C9E}" cache="Slicer_Buyer" caption="Buyer " startItem="12" columnCount="3" style="SlicerStyleDark3" rowHeight="365760"/>
  <slicer name="C Status 1" xr10:uid="{A7129934-196A-415C-80E3-904585713A3B}" cache="Slicer_C_Status" caption="C Status" columnCount="5" style="SlicerStyleLight5" rowHeight="6400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mark" xr10:uid="{00000000-0014-0000-FFFF-FFFF01000000}" cache="Slicer_Remark" caption="Remark" columnCount="7" style="SlicerStyleDark1" rowHeight="9144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5BE3A0-44C6-4DCC-84D5-B8E0BED3A937}" name="Table_13" displayName="Table_13" ref="N1:O12" totalsRowShown="0" headerRowDxfId="235" dataDxfId="234">
  <tableColumns count="2">
    <tableColumn id="1" xr3:uid="{CEB003FB-E87E-490A-8032-03ABCF273C9E}" name="Bank" dataDxfId="233"/>
    <tableColumn id="2" xr3:uid="{63380542-F098-4B17-BB8C-41D2470665B4}" name="Open B 19" dataDxfId="23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A1:J135" totalsRowShown="0">
  <autoFilter ref="A1:J13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s>
        <filter val="Settled"/>
      </filters>
    </filterColumn>
    <filterColumn colId="7" hiddenButton="1"/>
    <filterColumn colId="8" hiddenButton="1"/>
    <filterColumn colId="9" hiddenButton="1"/>
  </autoFilter>
  <tableColumns count="10">
    <tableColumn id="1" xr3:uid="{00000000-0010-0000-0100-000001000000}" name="Back ">
      <calculatedColumnFormula>'Cr sells18'!A2</calculatedColumnFormula>
    </tableColumn>
    <tableColumn id="2" xr3:uid="{00000000-0010-0000-0100-000002000000}" name="Buyer ">
      <calculatedColumnFormula>'Cr sells18'!B2</calculatedColumnFormula>
    </tableColumn>
    <tableColumn id="3" xr3:uid="{00000000-0010-0000-0100-000003000000}" name="Amount">
      <calculatedColumnFormula>'Cr sells18'!C2</calculatedColumnFormula>
    </tableColumn>
    <tableColumn id="4" xr3:uid="{00000000-0010-0000-0100-000004000000}" name="Date ">
      <calculatedColumnFormula>'Cr sells18'!D2</calculatedColumnFormula>
    </tableColumn>
    <tableColumn id="5" xr3:uid="{00000000-0010-0000-0100-000005000000}" name="46126">
      <calculatedColumnFormula>'Cr sells18'!E2</calculatedColumnFormula>
    </tableColumn>
    <tableColumn id="6" xr3:uid="{00000000-0010-0000-0100-000006000000}" name="Status">
      <calculatedColumnFormula>'Cr sells18'!F2</calculatedColumnFormula>
    </tableColumn>
    <tableColumn id="7" xr3:uid="{00000000-0010-0000-0100-000007000000}" name="Remark">
      <calculatedColumnFormula>'Cr sells18'!G2</calculatedColumnFormula>
    </tableColumn>
    <tableColumn id="8" xr3:uid="{00000000-0010-0000-0100-000008000000}" name="Month">
      <calculatedColumnFormula>'Cr sells18'!H2</calculatedColumnFormula>
    </tableColumn>
    <tableColumn id="9" xr3:uid="{00000000-0010-0000-0100-000009000000}" name="DD">
      <calculatedColumnFormula>'Cr sells18'!I2</calculatedColumnFormula>
    </tableColumn>
    <tableColumn id="10" xr3:uid="{00000000-0010-0000-0100-00000A000000}" name="OS">
      <calculatedColumnFormula>'Cr sells18'!J2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Facet">
      <a:majorFont>
        <a:latin typeface="Trebuchet MS"/>
        <a:ea typeface=""/>
        <a:cs typeface=""/>
      </a:majorFont>
      <a:minorFont>
        <a:latin typeface="Trebuchet MS"/>
        <a:ea typeface=""/>
        <a:cs typeface=""/>
      </a:minorFont>
    </a:fontScheme>
    <a:fmtScheme>
      <a:fillStyleLst>
        <a:solidFill>
          <a:schemeClr val="phClr"/>
        </a:solidFill>
        <a:gradFill>
          <a:gsLst>
            <a:gs pos="0">
              <a:schemeClr val="phClr">
                <a:tint val="65000"/>
                <a:lumMod val="110000"/>
              </a:schemeClr>
            </a:gs>
            <a:gs pos="88000">
              <a:schemeClr val="phClr">
                <a:tint val="90000"/>
              </a:schemeClr>
            </a:gs>
          </a:gsLst>
          <a:lin ang="5400000" scaled="0"/>
          <a:tileRect/>
        </a:gradFill>
        <a:gradFill>
          <a:gsLst>
            <a:gs pos="0">
              <a:schemeClr val="phClr">
                <a:tint val="96000"/>
                <a:lumMod val="100000"/>
              </a:schemeClr>
            </a:gs>
            <a:gs pos="78000">
              <a:schemeClr val="phClr">
                <a:shade val="94000"/>
                <a:lumMod val="94000"/>
              </a:schemeClr>
            </a:gs>
          </a:gsLst>
          <a:lin ang="5400000" scaled="0"/>
          <a:tileRect/>
        </a:gradFill>
      </a:fillStyleLst>
      <a:lnStyleLst>
        <a:ln w="12700" cap="rnd" cmpd="sng" algn="ctr">
          <a:prstDash val="solid"/>
        </a:ln>
        <a:ln w="19050" cap="rnd" cmpd="sng" algn="ctr">
          <a:prstDash val="solid"/>
        </a:ln>
        <a:ln w="25400" cap="rnd"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90000"/>
                <a:lumMod val="104000"/>
              </a:schemeClr>
            </a:gs>
            <a:gs pos="94000">
              <a:schemeClr val="phClr">
                <a:shade val="96000"/>
                <a:lumMod val="82000"/>
              </a:schemeClr>
            </a:gs>
          </a:gsLst>
          <a:lin ang="5400000" scaled="0"/>
          <a:tileRect/>
        </a:gradFill>
        <a:gradFill>
          <a:gsLst>
            <a:gs pos="0">
              <a:schemeClr val="phClr">
                <a:tint val="90000"/>
                <a:lumMod val="110000"/>
              </a:schemeClr>
            </a:gs>
            <a:gs pos="100000">
              <a:schemeClr val="phClr">
                <a:shade val="94000"/>
                <a:lumMod val="96000"/>
              </a:schemeClr>
            </a:gs>
          </a:gsLst>
          <a:path path="circle">
            <a:fillToRect l="50000" t="50000" r="100000" b="100000"/>
          </a:path>
          <a:tileRect/>
        </a:gradFill>
      </a:bgFillStyleLst>
    </a:fmtScheme>
  </a:themeElements>
  <a:objectDefaults>
    <a:spDef>
      <a:spPr/>
      <a:bodyPr vertOverflow="clip" horzOverflow="clip" wrap="square" rtlCol="0" anchor="t"/>
      <a:lstStyle>
        <a:defPPr algn="l">
          <a:defRPr lang="en-US" sz="1100">
            <a:solidFill>
              <a:sysClr val="windowText" lastClr="000000"/>
            </a:solidFill>
          </a:defRPr>
        </a:defPPr>
      </a:lstStyle>
      <a:style>
        <a:lnRef idx="0">
          <a:srgbClr val="FFFFFF"/>
        </a:lnRef>
        <a:fillRef idx="1">
          <a:schemeClr val="accent2"/>
        </a:fillRef>
        <a:effectRef idx="0">
          <a:srgbClr val="FFFFFF"/>
        </a:effectRef>
        <a:fontRef idx="minor">
          <a:schemeClr val="lt1"/>
        </a:fontRef>
      </a:style>
    </a:spDef>
  </a:objectDefaults>
  <a:extraClrSchemeLst/>
</a:theme>
</file>

<file path=xl/theme/themeOverride1.xml><?xml version="1.0" encoding="utf-8"?>
<a:themeOverride xmlns:a="http://schemas.openxmlformats.org/drawingml/2006/main">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Facet">
    <a:majorFont>
      <a:latin typeface="Trebuchet MS"/>
      <a:ea typeface=""/>
      <a:cs typeface=""/>
    </a:majorFont>
    <a:minorFont>
      <a:latin typeface="Trebuchet MS"/>
      <a:ea typeface=""/>
      <a:cs typeface=""/>
    </a:minorFont>
  </a:fontScheme>
  <a:fmtScheme>
    <a:fillStyleLst>
      <a:solidFill>
        <a:schemeClr val="phClr"/>
      </a:solidFill>
      <a:gradFill>
        <a:gsLst>
          <a:gs pos="0">
            <a:schemeClr val="phClr">
              <a:tint val="65000"/>
              <a:lumMod val="110000"/>
            </a:schemeClr>
          </a:gs>
          <a:gs pos="88000">
            <a:schemeClr val="phClr">
              <a:tint val="90000"/>
            </a:schemeClr>
          </a:gs>
        </a:gsLst>
        <a:lin ang="5400000" scaled="0"/>
        <a:tileRect/>
      </a:gradFill>
      <a:gradFill>
        <a:gsLst>
          <a:gs pos="0">
            <a:schemeClr val="phClr">
              <a:tint val="96000"/>
              <a:lumMod val="100000"/>
            </a:schemeClr>
          </a:gs>
          <a:gs pos="78000">
            <a:schemeClr val="phClr">
              <a:shade val="94000"/>
              <a:lumMod val="94000"/>
            </a:schemeClr>
          </a:gs>
        </a:gsLst>
        <a:lin ang="5400000" scaled="0"/>
        <a:tileRect/>
      </a:gradFill>
    </a:fillStyleLst>
    <a:lnStyleLst>
      <a:ln w="12700" cap="rnd" cmpd="sng" algn="ctr">
        <a:prstDash val="solid"/>
      </a:ln>
      <a:ln w="19050" cap="rnd" cmpd="sng" algn="ctr">
        <a:prstDash val="solid"/>
      </a:ln>
      <a:ln w="25400" cap="rnd"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90000"/>
              <a:lumMod val="104000"/>
            </a:schemeClr>
          </a:gs>
          <a:gs pos="94000">
            <a:schemeClr val="phClr">
              <a:shade val="96000"/>
              <a:lumMod val="82000"/>
            </a:schemeClr>
          </a:gs>
        </a:gsLst>
        <a:lin ang="5400000" scaled="0"/>
        <a:tileRect/>
      </a:gradFill>
      <a:gradFill>
        <a:gsLst>
          <a:gs pos="0">
            <a:schemeClr val="phClr">
              <a:tint val="90000"/>
              <a:lumMod val="110000"/>
            </a:schemeClr>
          </a:gs>
          <a:gs pos="100000">
            <a:schemeClr val="phClr">
              <a:shade val="94000"/>
              <a:lumMod val="96000"/>
            </a:schemeClr>
          </a:gs>
        </a:gsLst>
        <a:path path="circle">
          <a:fillToRect l="50000" t="50000" r="100000" b="100000"/>
        </a:path>
        <a:tileRect/>
      </a:gradFill>
    </a:bgFillStyleLst>
  </a:fmtScheme>
</a:themeOverride>
</file>

<file path=xl/theme/themeOverride2.xml><?xml version="1.0" encoding="utf-8"?>
<a:themeOverride xmlns:a="http://schemas.openxmlformats.org/drawingml/2006/main">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Facet">
    <a:majorFont>
      <a:latin typeface="Trebuchet MS"/>
      <a:ea typeface=""/>
      <a:cs typeface=""/>
    </a:majorFont>
    <a:minorFont>
      <a:latin typeface="Trebuchet MS"/>
      <a:ea typeface=""/>
      <a:cs typeface=""/>
    </a:minorFont>
  </a:fontScheme>
  <a:fmtScheme>
    <a:fillStyleLst>
      <a:solidFill>
        <a:schemeClr val="phClr"/>
      </a:solidFill>
      <a:gradFill>
        <a:gsLst>
          <a:gs pos="0">
            <a:schemeClr val="phClr">
              <a:tint val="65000"/>
              <a:lumMod val="110000"/>
            </a:schemeClr>
          </a:gs>
          <a:gs pos="88000">
            <a:schemeClr val="phClr">
              <a:tint val="90000"/>
            </a:schemeClr>
          </a:gs>
        </a:gsLst>
        <a:lin ang="5400000" scaled="0"/>
        <a:tileRect/>
      </a:gradFill>
      <a:gradFill>
        <a:gsLst>
          <a:gs pos="0">
            <a:schemeClr val="phClr">
              <a:tint val="96000"/>
              <a:lumMod val="100000"/>
            </a:schemeClr>
          </a:gs>
          <a:gs pos="78000">
            <a:schemeClr val="phClr">
              <a:shade val="94000"/>
              <a:lumMod val="94000"/>
            </a:schemeClr>
          </a:gs>
        </a:gsLst>
        <a:lin ang="5400000" scaled="0"/>
        <a:tileRect/>
      </a:gradFill>
    </a:fillStyleLst>
    <a:lnStyleLst>
      <a:ln w="12700" cap="rnd" cmpd="sng" algn="ctr">
        <a:prstDash val="solid"/>
      </a:ln>
      <a:ln w="19050" cap="rnd" cmpd="sng" algn="ctr">
        <a:prstDash val="solid"/>
      </a:ln>
      <a:ln w="25400" cap="rnd"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90000"/>
              <a:lumMod val="104000"/>
            </a:schemeClr>
          </a:gs>
          <a:gs pos="94000">
            <a:schemeClr val="phClr">
              <a:shade val="96000"/>
              <a:lumMod val="82000"/>
            </a:schemeClr>
          </a:gs>
        </a:gsLst>
        <a:lin ang="5400000" scaled="0"/>
        <a:tileRect/>
      </a:gradFill>
      <a:gradFill>
        <a:gsLst>
          <a:gs pos="0">
            <a:schemeClr val="phClr">
              <a:tint val="90000"/>
              <a:lumMod val="110000"/>
            </a:schemeClr>
          </a:gs>
          <a:gs pos="100000">
            <a:schemeClr val="phClr">
              <a:shade val="94000"/>
              <a:lumMod val="96000"/>
            </a:schemeClr>
          </a:gs>
        </a:gsLst>
        <a:path path="circle">
          <a:fillToRect l="50000" t="50000" r="100000" b="100000"/>
        </a:path>
        <a:tileRect/>
      </a:gradFill>
    </a:bgFillStyleLst>
  </a:fmtScheme>
</a:themeOverride>
</file>

<file path=xl/theme/themeOverride3.xml><?xml version="1.0" encoding="utf-8"?>
<a:themeOverride xmlns:a="http://schemas.openxmlformats.org/drawingml/2006/main">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Facet">
    <a:majorFont>
      <a:latin typeface="Trebuchet MS"/>
      <a:ea typeface=""/>
      <a:cs typeface=""/>
    </a:majorFont>
    <a:minorFont>
      <a:latin typeface="Trebuchet MS"/>
      <a:ea typeface=""/>
      <a:cs typeface=""/>
    </a:minorFont>
  </a:fontScheme>
  <a:fmtScheme>
    <a:fillStyleLst>
      <a:solidFill>
        <a:schemeClr val="phClr"/>
      </a:solidFill>
      <a:gradFill>
        <a:gsLst>
          <a:gs pos="0">
            <a:schemeClr val="phClr">
              <a:tint val="65000"/>
              <a:lumMod val="110000"/>
            </a:schemeClr>
          </a:gs>
          <a:gs pos="88000">
            <a:schemeClr val="phClr">
              <a:tint val="90000"/>
            </a:schemeClr>
          </a:gs>
        </a:gsLst>
        <a:lin ang="5400000" scaled="0"/>
        <a:tileRect/>
      </a:gradFill>
      <a:gradFill>
        <a:gsLst>
          <a:gs pos="0">
            <a:schemeClr val="phClr">
              <a:tint val="96000"/>
              <a:lumMod val="100000"/>
            </a:schemeClr>
          </a:gs>
          <a:gs pos="78000">
            <a:schemeClr val="phClr">
              <a:shade val="94000"/>
              <a:lumMod val="94000"/>
            </a:schemeClr>
          </a:gs>
        </a:gsLst>
        <a:lin ang="5400000" scaled="0"/>
        <a:tileRect/>
      </a:gradFill>
    </a:fillStyleLst>
    <a:lnStyleLst>
      <a:ln w="12700" cap="rnd" cmpd="sng" algn="ctr">
        <a:prstDash val="solid"/>
      </a:ln>
      <a:ln w="19050" cap="rnd" cmpd="sng" algn="ctr">
        <a:prstDash val="solid"/>
      </a:ln>
      <a:ln w="25400" cap="rnd"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90000"/>
              <a:lumMod val="104000"/>
            </a:schemeClr>
          </a:gs>
          <a:gs pos="94000">
            <a:schemeClr val="phClr">
              <a:shade val="96000"/>
              <a:lumMod val="82000"/>
            </a:schemeClr>
          </a:gs>
        </a:gsLst>
        <a:lin ang="5400000" scaled="0"/>
        <a:tileRect/>
      </a:gradFill>
      <a:gradFill>
        <a:gsLst>
          <a:gs pos="0">
            <a:schemeClr val="phClr">
              <a:tint val="90000"/>
              <a:lumMod val="110000"/>
            </a:schemeClr>
          </a:gs>
          <a:gs pos="100000">
            <a:schemeClr val="phClr">
              <a:shade val="94000"/>
              <a:lumMod val="96000"/>
            </a:schemeClr>
          </a:gs>
        </a:gsLst>
        <a:path path="circle">
          <a:fillToRect l="50000" t="50000" r="100000" b="100000"/>
        </a:path>
        <a:tileRect/>
      </a:gradFill>
    </a:bgFillStyleLst>
  </a:fmtScheme>
</a:themeOverride>
</file>

<file path=xl/theme/themeOverride4.xml><?xml version="1.0" encoding="utf-8"?>
<a:themeOverride xmlns:a="http://schemas.openxmlformats.org/drawingml/2006/main">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Facet">
    <a:majorFont>
      <a:latin typeface="Trebuchet MS"/>
      <a:ea typeface=""/>
      <a:cs typeface=""/>
    </a:majorFont>
    <a:minorFont>
      <a:latin typeface="Trebuchet MS"/>
      <a:ea typeface=""/>
      <a:cs typeface=""/>
    </a:minorFont>
  </a:fontScheme>
  <a:fmtScheme>
    <a:fillStyleLst>
      <a:solidFill>
        <a:schemeClr val="phClr"/>
      </a:solidFill>
      <a:gradFill>
        <a:gsLst>
          <a:gs pos="0">
            <a:schemeClr val="phClr">
              <a:tint val="65000"/>
              <a:lumMod val="110000"/>
            </a:schemeClr>
          </a:gs>
          <a:gs pos="88000">
            <a:schemeClr val="phClr">
              <a:tint val="90000"/>
            </a:schemeClr>
          </a:gs>
        </a:gsLst>
        <a:lin ang="5400000" scaled="0"/>
        <a:tileRect/>
      </a:gradFill>
      <a:gradFill>
        <a:gsLst>
          <a:gs pos="0">
            <a:schemeClr val="phClr">
              <a:tint val="96000"/>
              <a:lumMod val="100000"/>
            </a:schemeClr>
          </a:gs>
          <a:gs pos="78000">
            <a:schemeClr val="phClr">
              <a:shade val="94000"/>
              <a:lumMod val="94000"/>
            </a:schemeClr>
          </a:gs>
        </a:gsLst>
        <a:lin ang="5400000" scaled="0"/>
        <a:tileRect/>
      </a:gradFill>
    </a:fillStyleLst>
    <a:lnStyleLst>
      <a:ln w="12700" cap="rnd" cmpd="sng" algn="ctr">
        <a:prstDash val="solid"/>
      </a:ln>
      <a:ln w="19050" cap="rnd" cmpd="sng" algn="ctr">
        <a:prstDash val="solid"/>
      </a:ln>
      <a:ln w="25400" cap="rnd"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90000"/>
              <a:lumMod val="104000"/>
            </a:schemeClr>
          </a:gs>
          <a:gs pos="94000">
            <a:schemeClr val="phClr">
              <a:shade val="96000"/>
              <a:lumMod val="82000"/>
            </a:schemeClr>
          </a:gs>
        </a:gsLst>
        <a:lin ang="5400000" scaled="0"/>
        <a:tileRect/>
      </a:gradFill>
      <a:gradFill>
        <a:gsLst>
          <a:gs pos="0">
            <a:schemeClr val="phClr">
              <a:tint val="90000"/>
              <a:lumMod val="110000"/>
            </a:schemeClr>
          </a:gs>
          <a:gs pos="100000">
            <a:schemeClr val="phClr">
              <a:shade val="94000"/>
              <a:lumMod val="96000"/>
            </a:schemeClr>
          </a:gs>
        </a:gsLst>
        <a:path path="circle">
          <a:fillToRect l="50000" t="50000" r="100000" b="100000"/>
        </a:path>
        <a:tileRect/>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6"/>
  <dimension ref="B1:Y20"/>
  <sheetViews>
    <sheetView showGridLines="0" workbookViewId="0">
      <selection activeCell="F10" sqref="F10"/>
    </sheetView>
  </sheetViews>
  <sheetFormatPr defaultColWidth="9" defaultRowHeight="23.25" customHeight="1"/>
  <cols>
    <col min="1" max="1" width="7.7109375" style="319" customWidth="1"/>
    <col min="2" max="2" width="34.42578125" style="320" customWidth="1"/>
    <col min="3" max="3" width="7.7109375" style="321" customWidth="1"/>
    <col min="4" max="4" width="34.42578125" style="320" customWidth="1"/>
    <col min="5" max="5" width="7.7109375" style="321" customWidth="1"/>
    <col min="6" max="6" width="34.42578125" style="320" customWidth="1"/>
    <col min="7" max="7" width="7.7109375" style="321" customWidth="1"/>
    <col min="8" max="8" width="34.42578125" style="322" customWidth="1"/>
    <col min="9" max="9" width="9" style="323"/>
    <col min="10" max="16384" width="9" style="319"/>
  </cols>
  <sheetData>
    <row r="1" spans="2:25" ht="10.5" customHeight="1">
      <c r="I1" s="324"/>
    </row>
    <row r="2" spans="2:25" s="318" customFormat="1" ht="57.75" customHeight="1">
      <c r="B2" s="320"/>
      <c r="C2" s="320"/>
      <c r="D2" s="320"/>
      <c r="E2" s="320"/>
      <c r="F2" s="320"/>
      <c r="G2" s="320"/>
      <c r="H2" s="322"/>
      <c r="I2" s="325"/>
      <c r="J2" s="319"/>
      <c r="K2" s="319"/>
      <c r="L2" s="319"/>
      <c r="M2" s="319"/>
      <c r="N2" s="319"/>
      <c r="O2" s="319"/>
      <c r="P2" s="319"/>
      <c r="Q2" s="319"/>
      <c r="R2" s="319"/>
      <c r="S2" s="319"/>
      <c r="T2" s="319"/>
      <c r="U2" s="319"/>
      <c r="V2" s="319"/>
      <c r="W2" s="319"/>
      <c r="X2" s="319"/>
      <c r="Y2" s="319"/>
    </row>
    <row r="3" spans="2:25" ht="10.5" customHeight="1">
      <c r="B3" s="326"/>
      <c r="D3" s="326"/>
      <c r="F3" s="326"/>
      <c r="H3" s="327"/>
    </row>
    <row r="4" spans="2:25" s="318" customFormat="1" ht="57.75" customHeight="1">
      <c r="B4" s="320"/>
      <c r="C4" s="320"/>
      <c r="D4" s="320"/>
      <c r="E4" s="320"/>
      <c r="F4" s="320"/>
      <c r="G4" s="320"/>
      <c r="H4" s="322"/>
      <c r="I4" s="325"/>
      <c r="J4" s="319"/>
      <c r="K4" s="319"/>
      <c r="L4" s="319"/>
      <c r="M4" s="319"/>
      <c r="N4" s="319"/>
      <c r="O4" s="319"/>
      <c r="P4" s="319"/>
      <c r="Q4" s="319"/>
      <c r="R4" s="319"/>
      <c r="S4" s="319"/>
      <c r="T4" s="319"/>
      <c r="U4" s="319"/>
      <c r="V4" s="319"/>
      <c r="W4" s="319"/>
      <c r="X4" s="319"/>
      <c r="Y4" s="319"/>
    </row>
    <row r="5" spans="2:25" ht="10.5" customHeight="1">
      <c r="B5" s="326"/>
      <c r="D5" s="326"/>
      <c r="F5" s="326"/>
      <c r="H5" s="327"/>
    </row>
    <row r="6" spans="2:25" s="318" customFormat="1" ht="57.75" customHeight="1">
      <c r="B6" s="320"/>
      <c r="C6" s="320"/>
      <c r="D6" s="320"/>
      <c r="E6" s="320"/>
      <c r="F6" s="320"/>
      <c r="G6" s="320"/>
      <c r="H6" s="322"/>
      <c r="I6" s="325"/>
      <c r="J6" s="319"/>
      <c r="K6" s="319"/>
      <c r="L6" s="319"/>
      <c r="M6" s="319"/>
      <c r="N6" s="319"/>
      <c r="O6" s="319"/>
      <c r="P6" s="319"/>
      <c r="Q6" s="319"/>
      <c r="R6" s="319"/>
      <c r="S6" s="319"/>
      <c r="T6" s="319"/>
      <c r="U6" s="319"/>
      <c r="V6" s="319"/>
      <c r="W6" s="319"/>
      <c r="X6" s="319"/>
      <c r="Y6" s="319"/>
    </row>
    <row r="7" spans="2:25" s="318" customFormat="1" ht="10.5" customHeight="1">
      <c r="B7" s="320"/>
      <c r="C7" s="320"/>
      <c r="D7" s="320"/>
      <c r="E7" s="320"/>
      <c r="F7" s="320"/>
      <c r="G7" s="320"/>
      <c r="H7" s="322"/>
      <c r="I7" s="325"/>
      <c r="J7" s="319"/>
      <c r="K7" s="319"/>
      <c r="L7" s="319"/>
      <c r="M7" s="319"/>
      <c r="N7" s="319"/>
      <c r="O7" s="319"/>
      <c r="P7" s="319"/>
      <c r="Q7" s="319"/>
      <c r="R7" s="319"/>
      <c r="S7" s="319"/>
      <c r="T7" s="319"/>
      <c r="U7" s="319"/>
      <c r="V7" s="319"/>
      <c r="W7" s="319"/>
      <c r="X7" s="319"/>
      <c r="Y7" s="319"/>
    </row>
    <row r="8" spans="2:25" s="318" customFormat="1" ht="57.75" customHeight="1">
      <c r="B8" s="320"/>
      <c r="C8" s="320"/>
      <c r="D8" s="320"/>
      <c r="E8" s="320"/>
      <c r="F8" s="320"/>
      <c r="G8" s="320"/>
      <c r="H8" s="322"/>
      <c r="I8" s="325"/>
      <c r="J8" s="319"/>
      <c r="K8" s="319"/>
      <c r="L8" s="319"/>
      <c r="M8" s="319"/>
      <c r="N8" s="319"/>
      <c r="O8" s="319"/>
      <c r="P8" s="319"/>
      <c r="Q8" s="319"/>
      <c r="R8" s="319"/>
      <c r="S8" s="319"/>
      <c r="T8" s="319"/>
      <c r="U8" s="319"/>
      <c r="V8" s="319"/>
      <c r="W8" s="319"/>
      <c r="X8" s="319"/>
      <c r="Y8" s="319"/>
    </row>
    <row r="9" spans="2:25" s="318" customFormat="1" ht="10.5" customHeight="1">
      <c r="B9" s="320"/>
      <c r="C9" s="320"/>
      <c r="D9" s="320"/>
      <c r="E9" s="320"/>
      <c r="F9" s="320"/>
      <c r="G9" s="320"/>
      <c r="H9" s="322"/>
      <c r="I9" s="325"/>
      <c r="J9" s="319"/>
      <c r="K9" s="319"/>
      <c r="L9" s="319"/>
      <c r="M9" s="319"/>
      <c r="N9" s="319"/>
      <c r="O9" s="319"/>
      <c r="P9" s="319"/>
      <c r="Q9" s="319"/>
      <c r="R9" s="319"/>
      <c r="S9" s="319"/>
      <c r="T9" s="319"/>
      <c r="U9" s="319"/>
      <c r="V9" s="319"/>
      <c r="W9" s="319"/>
      <c r="X9" s="319"/>
      <c r="Y9" s="319"/>
    </row>
    <row r="10" spans="2:25" s="318" customFormat="1" ht="57.75" customHeight="1">
      <c r="B10" s="320"/>
      <c r="C10" s="320"/>
      <c r="D10" s="320"/>
      <c r="E10" s="320"/>
      <c r="F10" s="320"/>
      <c r="G10" s="320"/>
      <c r="H10" s="322"/>
      <c r="I10" s="325"/>
      <c r="J10" s="319"/>
      <c r="K10" s="319"/>
      <c r="L10" s="319"/>
      <c r="M10" s="319"/>
      <c r="N10" s="319"/>
      <c r="O10" s="319"/>
      <c r="P10" s="319"/>
      <c r="Q10" s="319"/>
      <c r="R10" s="319"/>
      <c r="S10" s="319"/>
      <c r="T10" s="319"/>
      <c r="U10" s="319"/>
      <c r="V10" s="319"/>
      <c r="W10" s="319"/>
      <c r="X10" s="319"/>
      <c r="Y10" s="319"/>
    </row>
    <row r="11" spans="2:25" ht="23.25" customHeight="1">
      <c r="B11" s="328"/>
      <c r="D11" s="328"/>
      <c r="F11" s="328"/>
      <c r="H11" s="329"/>
    </row>
    <row r="12" spans="2:25" ht="79.5" customHeight="1"/>
    <row r="13" spans="2:25" ht="23.25" customHeight="1">
      <c r="B13" s="330"/>
      <c r="D13" s="330"/>
      <c r="F13" s="330"/>
      <c r="H13" s="331"/>
    </row>
    <row r="14" spans="2:25" ht="79.5" customHeight="1">
      <c r="B14" s="321"/>
      <c r="D14" s="321"/>
      <c r="F14" s="321"/>
      <c r="H14" s="321"/>
    </row>
    <row r="15" spans="2:25" ht="23.25" customHeight="1">
      <c r="B15" s="321"/>
      <c r="D15" s="321"/>
      <c r="F15" s="321"/>
      <c r="H15" s="321"/>
    </row>
    <row r="16" spans="2:25" ht="79.5" customHeight="1">
      <c r="B16" s="321"/>
      <c r="D16" s="321"/>
      <c r="F16" s="321"/>
      <c r="H16" s="321"/>
    </row>
    <row r="17" spans="2:8" ht="23.25" customHeight="1">
      <c r="B17" s="321"/>
      <c r="D17" s="321"/>
      <c r="F17" s="321"/>
      <c r="H17" s="321"/>
    </row>
    <row r="18" spans="2:8" ht="79.5" customHeight="1">
      <c r="B18" s="321"/>
      <c r="D18" s="321"/>
      <c r="F18" s="321"/>
      <c r="H18" s="321"/>
    </row>
    <row r="19" spans="2:8" ht="23.25" customHeight="1">
      <c r="B19" s="321"/>
      <c r="D19" s="321"/>
      <c r="F19" s="321"/>
      <c r="H19" s="321"/>
    </row>
    <row r="20" spans="2:8" ht="79.5" customHeight="1">
      <c r="B20" s="328"/>
      <c r="D20" s="328"/>
      <c r="F20" s="328"/>
      <c r="H20" s="329"/>
    </row>
  </sheetData>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F4C5F-8AA9-4626-8DE9-DCCD813A8949}">
  <sheetPr>
    <tabColor theme="8" tint="-0.499984740745262"/>
  </sheetPr>
  <dimension ref="A1:BG50"/>
  <sheetViews>
    <sheetView zoomScale="110" zoomScaleNormal="110" workbookViewId="0">
      <pane ySplit="1" topLeftCell="A2" activePane="bottomLeft" state="frozen"/>
      <selection activeCell="S20" sqref="S20"/>
      <selection pane="bottomLeft" activeCell="K18" sqref="K18"/>
    </sheetView>
  </sheetViews>
  <sheetFormatPr defaultColWidth="9.140625" defaultRowHeight="15.75"/>
  <cols>
    <col min="1" max="1" width="11.5703125" style="1244" customWidth="1"/>
    <col min="2" max="7" width="13.7109375" style="27" customWidth="1"/>
    <col min="8" max="11" width="13.7109375" style="1222" customWidth="1"/>
    <col min="12" max="12" width="13.7109375" style="27" customWidth="1"/>
    <col min="13" max="13" width="11.5703125" style="27" customWidth="1"/>
    <col min="14" max="17" width="11.5703125" style="1222" customWidth="1"/>
    <col min="18" max="19" width="8.42578125" style="1222" customWidth="1"/>
    <col min="20" max="20" width="10" style="1222" customWidth="1"/>
    <col min="21" max="21" width="8.42578125" style="1222" customWidth="1"/>
    <col min="22" max="22" width="9.140625" style="1222" customWidth="1"/>
    <col min="23" max="23" width="8.42578125" style="1222" customWidth="1"/>
    <col min="24" max="24" width="11.42578125" style="1222" customWidth="1"/>
    <col min="25" max="25" width="8.42578125" style="27" customWidth="1"/>
    <col min="26" max="26" width="11" style="1223" customWidth="1"/>
    <col min="27" max="28" width="8.42578125" style="1222" customWidth="1"/>
    <col min="29" max="30" width="8.42578125" style="1249" customWidth="1"/>
    <col min="31" max="31" width="9.140625" style="27"/>
    <col min="32" max="32" width="11.7109375" style="27" bestFit="1" customWidth="1"/>
    <col min="33" max="33" width="9.140625" style="27"/>
    <col min="34" max="34" width="5.5703125" style="27" customWidth="1"/>
    <col min="35" max="39" width="9.140625" style="27"/>
    <col min="40" max="44" width="9.5703125" style="27" bestFit="1" customWidth="1"/>
    <col min="45" max="46" width="9.140625" style="27"/>
    <col min="47" max="50" width="9.5703125" style="27" bestFit="1" customWidth="1"/>
    <col min="51" max="51" width="9.7109375" style="27" bestFit="1" customWidth="1"/>
    <col min="52" max="52" width="10.7109375" style="27" bestFit="1" customWidth="1"/>
    <col min="53" max="56" width="9.140625" style="27"/>
    <col min="57" max="58" width="9.7109375" style="27" bestFit="1" customWidth="1"/>
    <col min="59" max="59" width="14" style="27" bestFit="1" customWidth="1"/>
    <col min="60" max="16384" width="9.140625" style="27"/>
  </cols>
  <sheetData>
    <row r="1" spans="1:59" s="1208" customFormat="1" ht="27" customHeight="1" thickTop="1" thickBot="1">
      <c r="A1" s="1203" t="s">
        <v>73</v>
      </c>
      <c r="B1" s="1204" t="s">
        <v>47</v>
      </c>
      <c r="C1" s="1205" t="s">
        <v>48</v>
      </c>
      <c r="D1" s="1204" t="s">
        <v>4</v>
      </c>
      <c r="E1" s="1204" t="s">
        <v>50</v>
      </c>
      <c r="F1" s="1204" t="s">
        <v>51</v>
      </c>
      <c r="G1" s="1204" t="s">
        <v>81</v>
      </c>
      <c r="H1" s="1206" t="s">
        <v>2</v>
      </c>
      <c r="I1" s="1206" t="s">
        <v>10</v>
      </c>
      <c r="J1" s="1207" t="s">
        <v>83</v>
      </c>
      <c r="K1" s="1206" t="s">
        <v>52</v>
      </c>
      <c r="M1" s="1248" t="s">
        <v>16</v>
      </c>
      <c r="N1" s="1248" t="s">
        <v>12</v>
      </c>
      <c r="O1" s="1216" t="s">
        <v>31</v>
      </c>
      <c r="P1" s="1211" t="s">
        <v>11</v>
      </c>
      <c r="AC1" s="1209"/>
      <c r="AD1" s="1209"/>
      <c r="AH1" s="1210" t="s">
        <v>11</v>
      </c>
      <c r="AN1" s="1211" t="s">
        <v>77</v>
      </c>
      <c r="AO1" s="1211" t="s">
        <v>393</v>
      </c>
      <c r="AP1" s="1211" t="s">
        <v>370</v>
      </c>
      <c r="AQ1" s="1212" t="s">
        <v>309</v>
      </c>
      <c r="AR1" s="1213" t="s">
        <v>394</v>
      </c>
      <c r="AS1" s="1213" t="s">
        <v>369</v>
      </c>
      <c r="AT1" s="1213" t="s">
        <v>509</v>
      </c>
      <c r="AU1" s="1214" t="s">
        <v>95</v>
      </c>
      <c r="AV1" s="1215" t="s">
        <v>62</v>
      </c>
      <c r="AW1" s="1216" t="s">
        <v>31</v>
      </c>
      <c r="AX1" s="1211" t="s">
        <v>11</v>
      </c>
      <c r="AY1" s="59" t="s">
        <v>123</v>
      </c>
      <c r="AZ1" s="59"/>
      <c r="BA1" s="59"/>
      <c r="BB1" s="59"/>
      <c r="BC1" s="59"/>
      <c r="BD1" s="1217" t="s">
        <v>73</v>
      </c>
      <c r="BE1" s="1218" t="s">
        <v>24</v>
      </c>
      <c r="BF1" s="1218" t="s">
        <v>26</v>
      </c>
      <c r="BG1" s="1219" t="s">
        <v>28</v>
      </c>
    </row>
    <row r="2" spans="1:59" ht="17.25" customHeight="1" thickTop="1">
      <c r="A2" s="1220" t="s">
        <v>497</v>
      </c>
      <c r="B2" s="18">
        <f>SUMIFS(Trans!$D:$D,Trans!$F:$F,$B$1,Trans!$I:$I,$A2,Trans!$C:$C,"Debit")</f>
        <v>0</v>
      </c>
      <c r="C2" s="18">
        <f>SUMIFS(Trans!$D:$D,Trans!$F:$F,C$1,Trans!$I:$I,$A2,Trans!$C:$C,"Debit")</f>
        <v>0</v>
      </c>
      <c r="D2" s="18">
        <f>SUMIFS(Trans!$D:$D,Trans!$F:$F,D$1,Trans!$I:$I,$A2,Trans!$C:$C,"Debit")</f>
        <v>30000</v>
      </c>
      <c r="E2" s="18">
        <f>SUMIFS(Trans!$D:$D,Trans!$F:$F,E$1,Trans!$I:$I,$A2,Trans!$C:$C,"Debit")</f>
        <v>0</v>
      </c>
      <c r="F2" s="18">
        <f>SUMIFS(Trans!$D:$D,Trans!$F:$F,F$1,Trans!$I:$I,$A2,Trans!$C:$C,"Debit")</f>
        <v>0</v>
      </c>
      <c r="G2" s="18">
        <f>SUMIFS(Trans!$D:$D,Trans!$H:$H,G$1,Trans!$I:$I,$A2,Trans!$C:$C,"Debit")</f>
        <v>0</v>
      </c>
      <c r="H2" s="1221">
        <f>SUMIFS(Trans!$D:$D,Trans!$G:$G,H$1,Trans!$I:$I,$A2,Trans!$C:$C,"Debit")</f>
        <v>0</v>
      </c>
      <c r="I2" s="1221">
        <f>SUMIFS(Trans!$D:$D,Trans!$G:$G,I$1,Trans!$I:$I,$A2,Trans!$C:$C,"Debit")</f>
        <v>0</v>
      </c>
      <c r="J2" s="1221">
        <f>SUMIFS(Trans!$D:$D,Trans!$G:$G,J$1,Trans!$I:$I,$A2,Trans!$C:$C,"Debit")</f>
        <v>0</v>
      </c>
      <c r="K2" s="1221">
        <f>SUMIFS(Trans!$D:$D,Trans!$G:$G,K$1,Trans!$I:$I,$A2,Trans!$C:$C,"Debit")</f>
        <v>0</v>
      </c>
      <c r="M2" s="18">
        <f>SUMIFS(Trans!$D:$D,Trans!$G:$G,M$1,Trans!$I:$I,$A2,Trans!$C:$C,"Debit")</f>
        <v>0</v>
      </c>
      <c r="N2" s="18">
        <f>SUMIFS(Trans!$D:$D,Trans!$G:$G,N$1,Trans!$I:$I,$A2,Trans!$C:$C,"Debit")</f>
        <v>0</v>
      </c>
      <c r="O2" s="1226">
        <f>SUMIFS(Trans!$D:$D,Trans!$G:$G,E$1,Trans!$I:$I,$A17,Trans!$C:$C,"Debit")</f>
        <v>0</v>
      </c>
      <c r="P2" s="1221">
        <f>SUMIFS(Trans!$D:$D,Trans!$G:$G,M$1,Trans!$I:$I,$A17,Trans!$C:$C,"Debit")-SUMIFS(Trans!$D:$D,Trans!$G:$G,AX$1,Trans!$I:$I,$A17,Trans!$C:$C,"Credit")</f>
        <v>0</v>
      </c>
      <c r="AC2" s="1224"/>
      <c r="AD2" s="1224"/>
      <c r="AH2" s="50">
        <f>SUMIFS(Trans!$D:$D,Trans!$G:$G,AH$1,Trans!$I:$I,$A2,Trans!$C:$C,"Credit")</f>
        <v>0</v>
      </c>
      <c r="AN2" s="1221">
        <f>SUMIFS(Trans!$D:$D,Trans!$G:$G,AN$1,Trans!$I:$I,$A2,Trans!$C:$C,"Debit")</f>
        <v>0</v>
      </c>
      <c r="AO2" s="1221">
        <f>SUMIFS(Trans!$D:$D,Trans!$G:$G,AO$1,Trans!$I:$I,$A2,Trans!$C:$C,"Credit")</f>
        <v>0</v>
      </c>
      <c r="AP2" s="1221">
        <f>AO2-AN2</f>
        <v>0</v>
      </c>
      <c r="AQ2" s="1221">
        <f>SUMIFS(Trans!$D:$D,Trans!$G:$G,AQ$1,Trans!$I:$I,$A2,Trans!$C:$C,"Debit")</f>
        <v>0</v>
      </c>
      <c r="AR2" s="1221">
        <f>SUMIFS(Trans!$D:$D,Trans!$G:$G,AR$1,Trans!$I:$I,$A2,Trans!$C:$C,"Credit")</f>
        <v>0</v>
      </c>
      <c r="AS2" s="1221"/>
      <c r="AT2" s="1221"/>
      <c r="AU2" s="18">
        <f>SUMIFS(Trans!$D:$D,Trans!$G:$G,AU$1,Trans!$I:$I,$A2,Trans!$C:$C,"Debit")</f>
        <v>0</v>
      </c>
      <c r="AV2" s="1225" cm="1">
        <f t="array" ref="AV2">SUM(SUMIFS(Trans!$D:$D,Trans!$H:$H,{"LC","DC","Customs duty","Freight ","Insurance","Related"},Trans!$I:$I,$A2,Trans!$C:$C,"Debit"))</f>
        <v>0</v>
      </c>
      <c r="AW2" s="1226">
        <f>SUMIFS(Trans!$D:$D,Trans!$G:$G,AQ$1,Trans!$I:$I,$A2,Trans!$C:$C,"Debit")</f>
        <v>0</v>
      </c>
      <c r="AX2" s="1221">
        <f>SUMIFS(Trans!$D:$D,Trans!$G:$G,AX$1,Trans!$I:$I,$A2,Trans!$C:$C,"Debit")-SUMIFS(Trans!$D:$D,Trans!$G:$G,#REF!,Trans!$I:$I,$A2,Trans!$C:$C,"Credit")</f>
        <v>0</v>
      </c>
      <c r="AY2" s="59"/>
      <c r="AZ2" s="59"/>
      <c r="BA2" s="59"/>
      <c r="BB2" s="59"/>
      <c r="BC2" s="59"/>
      <c r="BD2" s="1227" t="s">
        <v>127</v>
      </c>
      <c r="BE2" s="1228">
        <f>SUMIFS(Trans!$D:$D,Trans!$A:$A,"&gt;="&amp;DATE(2017,11,1),Trans!$A:$A,"&lt;"&amp;EDATE(DATE(2017,11,1),1),Trans!$C:$C,"Credit")</f>
        <v>0</v>
      </c>
      <c r="BF2" s="1228">
        <f>SUMIFS(Trans!$D:$D,Trans!$A:$A,"&gt;="&amp;DATE(2017,11,1),Trans!$A:$A,"&lt;"&amp;EDATE(DATE(2017,11,1),1),Trans!$C:$C,"Debit")</f>
        <v>0</v>
      </c>
      <c r="BG2" s="1229">
        <v>451625</v>
      </c>
    </row>
    <row r="3" spans="1:59" ht="17.25" customHeight="1">
      <c r="A3" s="1220" t="s">
        <v>498</v>
      </c>
      <c r="B3" s="18">
        <f>SUMIFS(Trans!$D:$D,Trans!$F:$F,$B$1,Trans!$I:$I,$A3,Trans!$C:$C,"Debit")</f>
        <v>0</v>
      </c>
      <c r="C3" s="18">
        <f>SUMIFS(Trans!$D:$D,Trans!$F:$F,C$1,Trans!$I:$I,$A3,Trans!$C:$C,"Debit")</f>
        <v>0</v>
      </c>
      <c r="D3" s="18">
        <f>SUMIFS(Trans!$D:$D,Trans!$F:$F,D$1,Trans!$I:$I,$A3,Trans!$C:$C,"Debit")</f>
        <v>0</v>
      </c>
      <c r="E3" s="18">
        <f>SUMIFS(Trans!$D:$D,Trans!$F:$F,E$1,Trans!$I:$I,$A3,Trans!$C:$C,"Debit")</f>
        <v>0</v>
      </c>
      <c r="F3" s="18">
        <f>SUMIFS(Trans!$D:$D,Trans!$F:$F,F$1,Trans!$I:$I,$A3,Trans!$C:$C,"Debit")</f>
        <v>0</v>
      </c>
      <c r="G3" s="18">
        <f>SUMIFS(Trans!$D:$D,Trans!$H:$H,G$1,Trans!$I:$I,$A3,Trans!$C:$C,"Debit")</f>
        <v>0</v>
      </c>
      <c r="H3" s="1221">
        <f>SUMIFS(Trans!$D:$D,Trans!$G:$G,H$1,Trans!$I:$I,$A3,Trans!$C:$C,"Debit")</f>
        <v>0</v>
      </c>
      <c r="I3" s="1221">
        <f>SUMIFS(Trans!$D:$D,Trans!$G:$G,I$1,Trans!$I:$I,$A3,Trans!$C:$C,"Debit")</f>
        <v>0</v>
      </c>
      <c r="J3" s="1221">
        <f>SUMIFS(Trans!$D:$D,Trans!$G:$G,J$1,Trans!$I:$I,$A3,Trans!$C:$C,"Debit")</f>
        <v>0</v>
      </c>
      <c r="K3" s="1221">
        <f>SUMIFS(Trans!$D:$D,Trans!$G:$G,K$1,Trans!$I:$I,$A3,Trans!$C:$C,"Debit")</f>
        <v>0</v>
      </c>
      <c r="M3" s="18">
        <f>SUMIFS(Trans!$D:$D,Trans!$G:$G,M$1,Trans!$I:$I,$A3,Trans!$C:$C,"Debit")</f>
        <v>0</v>
      </c>
      <c r="N3" s="18">
        <f>SUMIFS(Trans!$D:$D,Trans!$G:$G,N$1,Trans!$I:$I,$A3,Trans!$C:$C,"Debit")</f>
        <v>0</v>
      </c>
      <c r="O3" s="1230">
        <f>SUMIFS(Trans!$D:$D,Trans!$G:$G,E$1,Trans!$I:$I,$A18,Trans!$C:$C,"Debit")</f>
        <v>0</v>
      </c>
      <c r="P3" s="1221">
        <f>SUMIFS(Trans!$D:$D,Trans!$G:$G,M$1,Trans!$I:$I,$A18,Trans!$C:$C,"Debit")-SUMIFS(Trans!$D:$D,Trans!$G:$G,AX$1,Trans!$I:$I,$A18,Trans!$C:$C,"Credit")</f>
        <v>0</v>
      </c>
      <c r="AC3" s="1224"/>
      <c r="AD3" s="1224"/>
      <c r="AE3" s="27" t="s">
        <v>301</v>
      </c>
      <c r="AF3" s="1202">
        <v>57000</v>
      </c>
      <c r="AH3" s="50">
        <f>SUMIFS(Trans!$D:$D,Trans!$G:$G,AH$1,Trans!$I:$I,$A3,Trans!$C:$C,"Credit")</f>
        <v>0</v>
      </c>
      <c r="AN3" s="1221">
        <f>SUMIFS(Trans!$D:$D,Trans!$G:$G,AN$1,Trans!$I:$I,$A3,Trans!$C:$C,"Debit")</f>
        <v>0</v>
      </c>
      <c r="AO3" s="1221">
        <f>SUMIFS(Trans!$D:$D,Trans!$G:$G,AO$1,Trans!$I:$I,$A3,Trans!$C:$C,"Credit")</f>
        <v>0</v>
      </c>
      <c r="AP3" s="1221">
        <f t="shared" ref="AP3:AP4" si="0">AO3-AN3</f>
        <v>0</v>
      </c>
      <c r="AQ3" s="1221">
        <f>SUMIFS(Trans!$D:$D,Trans!$G:$G,AQ$1,Trans!$I:$I,$A3,Trans!$C:$C,"Debit")</f>
        <v>0</v>
      </c>
      <c r="AR3" s="1221">
        <f>SUMIFS(Trans!$D:$D,Trans!$G:$G,AR$1,Trans!$I:$I,$A3,Trans!$C:$C,"Credit")</f>
        <v>0</v>
      </c>
      <c r="AS3" s="1221"/>
      <c r="AT3" s="1221"/>
      <c r="AU3" s="18">
        <f>SUMIFS(Trans!$D:$D,Trans!$G:$G,AU$1,Trans!$I:$I,$A3,Trans!$C:$C,"Debit")</f>
        <v>0</v>
      </c>
      <c r="AV3" s="1225">
        <f>SUM(SUMIFS(Trans!$D:$D,Trans!$H:$H,{"LC","DC","Customs duty","Freight ","Insurance","Related"},Trans!$I:$I,$A3,Trans!$C:$C,"Debit"))</f>
        <v>0</v>
      </c>
      <c r="AW3" s="1230">
        <f>SUMIFS(Trans!$D:$D,Trans!$G:$G,AQ$1,Trans!$I:$I,$A3,Trans!$C:$C,"Debit")</f>
        <v>0</v>
      </c>
      <c r="AX3" s="1221">
        <f>SUMIFS(Trans!$D:$D,Trans!$G:$G,AX$1,Trans!$I:$I,$A3,Trans!$C:$C,"Debit")-SUMIFS(Trans!$D:$D,Trans!$G:$G,#REF!,Trans!$I:$I,$A3,Trans!$C:$C,"Credit")</f>
        <v>0</v>
      </c>
      <c r="AY3" s="59" t="e">
        <f>SUMIFS(Trans!$D:$D,Trans!#REF!,#REF!,Trans!$C:$C,"Debit")</f>
        <v>#REF!</v>
      </c>
      <c r="AZ3" s="59"/>
      <c r="BA3" s="59"/>
      <c r="BB3" s="59"/>
      <c r="BC3" s="59"/>
      <c r="BD3" s="1227" t="s">
        <v>128</v>
      </c>
      <c r="BE3" s="1228">
        <f>SUMIFS(Trans!$D:$D,Trans!$A:$A,"&gt;="&amp;DATE(2017,12,1),Trans!$A:$A,"&lt;"&amp;EDATE(DATE(2017,12,1),1),Trans!$C:$C,"Credit")</f>
        <v>0</v>
      </c>
      <c r="BF3" s="1228">
        <f>SUMIFS(Trans!$D:$D,Trans!$A:$A,"&gt;="&amp;DATE(2017,12,1),Trans!$A:$A,"&lt;"&amp;EDATE(DATE(2017,12,1),1),Trans!$C:$C,"Debit")</f>
        <v>0</v>
      </c>
      <c r="BG3" s="1229">
        <v>1175740</v>
      </c>
    </row>
    <row r="4" spans="1:59" ht="17.25" customHeight="1">
      <c r="A4" s="1231" t="s">
        <v>499</v>
      </c>
      <c r="B4" s="18">
        <f>SUMIFS(Trans!$D:$D,Trans!$F:$F,$B$1,Trans!$I:$I,$A4,Trans!$C:$C,"Debit")</f>
        <v>0</v>
      </c>
      <c r="C4" s="18">
        <f>SUMIFS(Trans!$D:$D,Trans!$F:$F,C$1,Trans!$I:$I,$A4,Trans!$C:$C,"Debit")</f>
        <v>0</v>
      </c>
      <c r="D4" s="18">
        <f>SUMIFS(Trans!$D:$D,Trans!$F:$F,D$1,Trans!$I:$I,$A4,Trans!$C:$C,"Debit")</f>
        <v>0</v>
      </c>
      <c r="E4" s="18">
        <f>SUMIFS(Trans!$D:$D,Trans!$F:$F,E$1,Trans!$I:$I,$A4,Trans!$C:$C,"Debit")</f>
        <v>0</v>
      </c>
      <c r="F4" s="18">
        <f>SUMIFS(Trans!$D:$D,Trans!$F:$F,F$1,Trans!$I:$I,$A4,Trans!$C:$C,"Debit")</f>
        <v>0</v>
      </c>
      <c r="G4" s="18">
        <f>SUMIFS(Trans!$D:$D,Trans!$H:$H,G$1,Trans!$I:$I,$A4,Trans!$C:$C,"Debit")</f>
        <v>0</v>
      </c>
      <c r="H4" s="1221">
        <f>SUMIFS(Trans!$D:$D,Trans!$G:$G,H$1,Trans!$I:$I,$A4,Trans!$C:$C,"Debit")</f>
        <v>0</v>
      </c>
      <c r="I4" s="1221">
        <f>SUMIFS(Trans!$D:$D,Trans!$G:$G,I$1,Trans!$I:$I,$A4,Trans!$C:$C,"Debit")</f>
        <v>0</v>
      </c>
      <c r="J4" s="1221">
        <f>SUMIFS(Trans!$D:$D,Trans!$G:$G,J$1,Trans!$I:$I,$A4,Trans!$C:$C,"Debit")</f>
        <v>0</v>
      </c>
      <c r="K4" s="1221">
        <f>SUMIFS(Trans!$D:$D,Trans!$G:$G,K$1,Trans!$I:$I,$A4,Trans!$C:$C,"Debit")</f>
        <v>0</v>
      </c>
      <c r="M4" s="18">
        <f>SUMIFS(Trans!$D:$D,Trans!$G:$G,M$1,Trans!$I:$I,$A4,Trans!$C:$C,"Debit")</f>
        <v>0</v>
      </c>
      <c r="N4" s="18">
        <f>SUMIFS(Trans!$D:$D,Trans!$G:$G,N$1,Trans!$I:$I,$A4,Trans!$C:$C,"Debit")</f>
        <v>0</v>
      </c>
      <c r="O4" s="1230">
        <f>SUMIFS(Trans!$D:$D,Trans!$G:$G,E$1,Trans!$I:$I,$A19,Trans!$C:$C,"Debit")</f>
        <v>0</v>
      </c>
      <c r="P4" s="1221">
        <f>SUMIFS(Trans!$D:$D,Trans!$G:$G,M$1,Trans!$I:$I,$A19,Trans!$C:$C,"Debit")-SUMIFS(Trans!$D:$D,Trans!$G:$G,AX$1,Trans!$I:$I,$A19,Trans!$C:$C,"Credit")</f>
        <v>0</v>
      </c>
      <c r="AC4" s="1224"/>
      <c r="AD4" s="1224"/>
      <c r="AE4" s="27" t="s">
        <v>4</v>
      </c>
      <c r="AF4" s="1202">
        <v>30000</v>
      </c>
      <c r="AH4" s="50">
        <f>SUMIFS(Trans!$D:$D,Trans!$G:$G,AH$1,Trans!$I:$I,$A4,Trans!$C:$C,"Credit")</f>
        <v>0</v>
      </c>
      <c r="AN4" s="1221">
        <f>SUMIFS(Trans!$D:$D,Trans!$G:$G,AN$1,Trans!$I:$I,$A4,Trans!$C:$C,"Debit")</f>
        <v>0</v>
      </c>
      <c r="AO4" s="1221">
        <f>SUMIFS(Trans!$D:$D,Trans!$G:$G,AO$1,Trans!$I:$I,$A4,Trans!$C:$C,"Credit")</f>
        <v>0</v>
      </c>
      <c r="AP4" s="1221">
        <f t="shared" si="0"/>
        <v>0</v>
      </c>
      <c r="AQ4" s="1221">
        <f>SUMIFS(Trans!$D:$D,Trans!$G:$G,AQ$1,Trans!$I:$I,$A4,Trans!$C:$C,"Debit")</f>
        <v>0</v>
      </c>
      <c r="AR4" s="1221">
        <f>SUMIFS(Trans!$D:$D,Trans!$G:$G,AR$1,Trans!$I:$I,$A4,Trans!$C:$C,"Credit")</f>
        <v>0</v>
      </c>
      <c r="AS4" s="1221"/>
      <c r="AT4" s="1221"/>
      <c r="AU4" s="18">
        <f>SUMIFS(Trans!$D:$D,Trans!$G:$G,AU$1,Trans!$I:$I,$A4,Trans!$C:$C,"Debit")</f>
        <v>0</v>
      </c>
      <c r="AV4" s="1225">
        <f>SUM(SUMIFS(Trans!$D:$D,Trans!$H:$H,{"LC","DC","Customs duty","Freight ","Insurance","Related"},Trans!$I:$I,$A4,Trans!$C:$C,"Debit"))</f>
        <v>0</v>
      </c>
      <c r="AW4" s="1230">
        <f>SUMIFS(Trans!$D:$D,Trans!$G:$G,AQ$1,Trans!$I:$I,$A4,Trans!$C:$C,"Debit")</f>
        <v>0</v>
      </c>
      <c r="AX4" s="1221">
        <f>SUMIFS(Trans!$D:$D,Trans!$G:$G,AX$1,Trans!$I:$I,$A4,Trans!$C:$C,"Debit")-SUMIFS(Trans!$D:$D,Trans!$G:$G,#REF!,Trans!$I:$I,$A4,Trans!$C:$C,"Credit")</f>
        <v>0</v>
      </c>
      <c r="AY4" s="59" t="e">
        <f>SUMIFS(Trans!$D:$D,Trans!#REF!,#REF!,Trans!$C:$C,"Debit")</f>
        <v>#REF!</v>
      </c>
      <c r="AZ4" s="59" t="e">
        <v>#VALUE!</v>
      </c>
      <c r="BA4" s="59"/>
      <c r="BB4" s="59"/>
      <c r="BC4" s="59"/>
      <c r="BD4" s="1227" t="s">
        <v>129</v>
      </c>
      <c r="BE4" s="1228">
        <f>SUMIFS(Trans!$D:$D,Trans!$A:$A,"&gt;="&amp;DATE(2018,1,1),Trans!$A:$A,"&lt;"&amp;EDATE(DATE(2018,1,1),1),Trans!$C:$C,"Credit")</f>
        <v>0</v>
      </c>
      <c r="BF4" s="1228">
        <f>SUMIFS(Trans!$D:$D,Trans!$A:$A,"&gt;="&amp;DATE(2018,1,1),Trans!$A:$A,"&lt;"&amp;EDATE(DATE(2018,1,1),1),Trans!$C:$C,"Debit")</f>
        <v>0</v>
      </c>
      <c r="BG4" s="1229">
        <v>1232836</v>
      </c>
    </row>
    <row r="5" spans="1:59" ht="17.25" customHeight="1">
      <c r="A5" s="1231" t="s">
        <v>500</v>
      </c>
      <c r="B5" s="18">
        <f>SUMIFS(Trans!$D:$D,Trans!$F:$F,$B$1,Trans!$I:$I,$A5,Trans!$C:$C,"Debit")</f>
        <v>0</v>
      </c>
      <c r="C5" s="18">
        <f>SUMIFS(Trans!$D:$D,Trans!$F:$F,C$1,Trans!$I:$I,$A5,Trans!$C:$C,"Debit")</f>
        <v>0</v>
      </c>
      <c r="D5" s="18">
        <f>SUMIFS(Trans!$D:$D,Trans!$F:$F,D$1,Trans!$I:$I,$A5,Trans!$C:$C,"Debit")</f>
        <v>0</v>
      </c>
      <c r="E5" s="18">
        <f>SUMIFS(Trans!$D:$D,Trans!$F:$F,E$1,Trans!$I:$I,$A5,Trans!$C:$C,"Debit")</f>
        <v>0</v>
      </c>
      <c r="F5" s="18">
        <f>SUMIFS(Trans!$D:$D,Trans!$F:$F,F$1,Trans!$I:$I,$A5,Trans!$C:$C,"Debit")</f>
        <v>0</v>
      </c>
      <c r="G5" s="18">
        <f>SUMIFS(Trans!$D:$D,Trans!$H:$H,G$1,Trans!$I:$I,$A5,Trans!$C:$C,"Debit")</f>
        <v>0</v>
      </c>
      <c r="H5" s="1221">
        <f>SUMIFS(Trans!$D:$D,Trans!$G:$G,H$1,Trans!$I:$I,$A5,Trans!$C:$C,"Debit")</f>
        <v>0</v>
      </c>
      <c r="I5" s="1221">
        <f>SUMIFS(Trans!$D:$D,Trans!$G:$G,I$1,Trans!$I:$I,$A5,Trans!$C:$C,"Debit")</f>
        <v>0</v>
      </c>
      <c r="J5" s="1221">
        <f>SUMIFS(Trans!$D:$D,Trans!$G:$G,J$1,Trans!$I:$I,$A5,Trans!$C:$C,"Debit")</f>
        <v>0</v>
      </c>
      <c r="K5" s="1221">
        <f>SUMIFS(Trans!$D:$D,Trans!$G:$G,K$1,Trans!$I:$I,$A5,Trans!$C:$C,"Debit")</f>
        <v>0</v>
      </c>
      <c r="M5" s="18">
        <f>SUMIFS(Trans!$D:$D,Trans!$G:$G,M$1,Trans!$I:$I,$A5,Trans!$C:$C,"Debit")</f>
        <v>0</v>
      </c>
      <c r="N5" s="18">
        <f>SUMIFS(Trans!$D:$D,Trans!$G:$G,N$1,Trans!$I:$I,$A5,Trans!$C:$C,"Debit")</f>
        <v>0</v>
      </c>
      <c r="O5" s="1230">
        <f>SUMIFS(Trans!$D:$D,Trans!$G:$G,E$1,Trans!$I:$I,$A20,Trans!$C:$C,"Debit")</f>
        <v>0</v>
      </c>
      <c r="P5" s="1221">
        <f>SUMIFS(Trans!$D:$D,Trans!$G:$G,M$1,Trans!$I:$I,$A20,Trans!$C:$C,"Debit")-SUMIFS(Trans!$D:$D,Trans!$G:$G,AX$1,Trans!$I:$I,$A20,Trans!$C:$C,"Credit")</f>
        <v>0</v>
      </c>
      <c r="AC5" s="1224"/>
      <c r="AD5" s="1224"/>
      <c r="AF5" s="1202">
        <v>70000</v>
      </c>
      <c r="AH5" s="50">
        <f>SUMIFS(Trans!$D:$D,Trans!$G:$G,AH$1,Trans!$I:$I,$A5,Trans!$C:$C,"Credit")</f>
        <v>0</v>
      </c>
      <c r="AN5" s="1221">
        <f>SUMIFS(Trans!$D:$D,Trans!$G:$G,AN$1,Trans!$I:$I,$A5,Trans!$C:$C,"Debit")</f>
        <v>0</v>
      </c>
      <c r="AO5" s="1221">
        <f>SUMIFS(Trans!$D:$D,Trans!$G:$G,AO$1,Trans!$I:$I,$A5,Trans!$C:$C,"Credit")</f>
        <v>0</v>
      </c>
      <c r="AP5" s="1221">
        <f>AO5-AN5</f>
        <v>0</v>
      </c>
      <c r="AQ5" s="1221">
        <f>SUMIFS(Trans!$D:$D,Trans!$G:$G,AQ$1,Trans!$I:$I,$A5,Trans!$C:$C,"Debit")</f>
        <v>0</v>
      </c>
      <c r="AR5" s="1221">
        <f>SUMIFS(Trans!$D:$D,Trans!$G:$G,AR$1,Trans!$I:$I,$A5,Trans!$C:$C,"Credit")</f>
        <v>0</v>
      </c>
      <c r="AS5" s="1221"/>
      <c r="AT5" s="1221"/>
      <c r="AU5" s="18">
        <f>SUMIFS(Trans!$D:$D,Trans!$G:$G,AU$1,Trans!$I:$I,$A5,Trans!$C:$C,"Debit")</f>
        <v>0</v>
      </c>
      <c r="AV5" s="1225">
        <f>SUM(SUMIFS(Trans!$D:$D,Trans!$H:$H,{"LC","DC","Customs duty","Freight ","Insurance","Related"},Trans!$I:$I,$A5,Trans!$C:$C,"Debit"))</f>
        <v>0</v>
      </c>
      <c r="AW5" s="1230">
        <f>SUMIFS(Trans!$D:$D,Trans!$G:$G,AQ$1,Trans!$I:$I,$A5,Trans!$C:$C,"Debit")</f>
        <v>0</v>
      </c>
      <c r="AX5" s="1221">
        <f>SUMIFS(Trans!$D:$D,Trans!$G:$G,AX$1,Trans!$I:$I,$A5,Trans!$C:$C,"Debit")-SUMIFS(Trans!$D:$D,Trans!$G:$G,#REF!,Trans!$I:$I,$A5,Trans!$C:$C,"Credit")</f>
        <v>0</v>
      </c>
      <c r="AY5" s="59" t="e">
        <f>SUMIFS(Trans!$D:$D,Trans!#REF!,#REF!,Trans!$C:$C,"Debit")</f>
        <v>#REF!</v>
      </c>
      <c r="AZ5" s="59"/>
      <c r="BA5" s="59"/>
      <c r="BB5" s="59"/>
      <c r="BC5" s="59"/>
      <c r="BD5" s="1227" t="s">
        <v>130</v>
      </c>
      <c r="BE5" s="1228">
        <f>SUMIFS(Trans!$D:$D,Trans!$A:$A,"&gt;="&amp;DATE(2018,2,1),Trans!$A:$A,"&lt;"&amp;EDATE(DATE(2018,2,1),1),Trans!$C:$C,"Credit")</f>
        <v>0</v>
      </c>
      <c r="BF5" s="1228">
        <f>SUMIFS(Trans!$D:$D,Trans!$A:$A,"&gt;="&amp;DATE(2018,2,1),Trans!$A:$A,"&lt;"&amp;EDATE(DATE(2018,2,1),1),Trans!$C:$C,"Debit")</f>
        <v>0</v>
      </c>
      <c r="BG5" s="1232">
        <v>1385458</v>
      </c>
    </row>
    <row r="6" spans="1:59" ht="17.25" customHeight="1">
      <c r="A6" s="1231" t="s">
        <v>501</v>
      </c>
      <c r="B6" s="18">
        <f>SUMIFS(Trans!$D:$D,Trans!$F:$F,$B$1,Trans!$I:$I,$A6,Trans!$C:$C,"Debit")</f>
        <v>0</v>
      </c>
      <c r="C6" s="18">
        <f>SUMIFS(Trans!$D:$D,Trans!$F:$F,C$1,Trans!$I:$I,$A6,Trans!$C:$C,"Debit")</f>
        <v>0</v>
      </c>
      <c r="D6" s="18">
        <f>SUMIFS(Trans!$D:$D,Trans!$F:$F,D$1,Trans!$I:$I,$A6,Trans!$C:$C,"Debit")</f>
        <v>0</v>
      </c>
      <c r="E6" s="18">
        <f>SUMIFS(Trans!$D:$D,Trans!$F:$F,E$1,Trans!$I:$I,$A6,Trans!$C:$C,"Debit")</f>
        <v>0</v>
      </c>
      <c r="F6" s="18">
        <f>SUMIFS(Trans!$D:$D,Trans!$F:$F,F$1,Trans!$I:$I,$A6,Trans!$C:$C,"Debit")</f>
        <v>0</v>
      </c>
      <c r="G6" s="18">
        <f>SUMIFS(Trans!$D:$D,Trans!$H:$H,G$1,Trans!$I:$I,$A6,Trans!$C:$C,"Debit")</f>
        <v>0</v>
      </c>
      <c r="H6" s="1221">
        <f>SUMIFS(Trans!$D:$D,Trans!$G:$G,H$1,Trans!$I:$I,$A6,Trans!$C:$C,"Debit")</f>
        <v>0</v>
      </c>
      <c r="I6" s="1221">
        <f>SUMIFS(Trans!$D:$D,Trans!$G:$G,I$1,Trans!$I:$I,$A6,Trans!$C:$C,"Debit")</f>
        <v>0</v>
      </c>
      <c r="J6" s="1221">
        <f>SUMIFS(Trans!$D:$D,Trans!$G:$G,J$1,Trans!$I:$I,$A6,Trans!$C:$C,"Debit")</f>
        <v>0</v>
      </c>
      <c r="K6" s="1221">
        <f>SUMIFS(Trans!$D:$D,Trans!$G:$G,K$1,Trans!$I:$I,$A6,Trans!$C:$C,"Debit")</f>
        <v>0</v>
      </c>
      <c r="M6" s="18">
        <f>SUMIFS(Trans!$D:$D,Trans!$G:$G,M$1,Trans!$I:$I,$A6,Trans!$C:$C,"Debit")</f>
        <v>0</v>
      </c>
      <c r="N6" s="18">
        <f>SUMIFS(Trans!$D:$D,Trans!$G:$G,N$1,Trans!$I:$I,$A6,Trans!$C:$C,"Debit")</f>
        <v>0</v>
      </c>
      <c r="O6" s="1230">
        <f>SUMIFS(Trans!$D:$D,Trans!$G:$G,E$1,Trans!$I:$I,$A21,Trans!$C:$C,"Debit")</f>
        <v>0</v>
      </c>
      <c r="P6" s="1221">
        <f>SUMIFS(Trans!$D:$D,Trans!$G:$G,M$1,Trans!$I:$I,$A21,Trans!$C:$C,"Debit")-SUMIFS(Trans!$D:$D,Trans!$G:$G,AX$1,Trans!$I:$I,$A21,Trans!$C:$C,"Credit")</f>
        <v>0</v>
      </c>
      <c r="AC6" s="1224"/>
      <c r="AD6" s="1224"/>
      <c r="AF6" s="1202">
        <v>20000</v>
      </c>
      <c r="AH6" s="50">
        <f>SUMIFS(Trans!$D:$D,Trans!$G:$G,AH$1,Trans!$I:$I,$A6,Trans!$C:$C,"Credit")</f>
        <v>0</v>
      </c>
      <c r="AN6" s="1221">
        <f>SUMIFS(Trans!$D:$D,Trans!$G:$G,AN$1,Trans!$I:$I,$A6,Trans!$C:$C,"Debit")</f>
        <v>0</v>
      </c>
      <c r="AO6" s="1221">
        <f>SUMIFS(Trans!$D:$D,Trans!$G:$G,AO$1,Trans!$I:$I,$A6,Trans!$C:$C,"Credit")</f>
        <v>0</v>
      </c>
      <c r="AP6" s="1221">
        <f t="shared" ref="AP6:AP7" si="1">AO6-AN6</f>
        <v>0</v>
      </c>
      <c r="AQ6" s="1221">
        <f>SUMIFS(Trans!$D:$D,Trans!$G:$G,AQ$1,Trans!$I:$I,$A6,Trans!$C:$C,"Debit")</f>
        <v>0</v>
      </c>
      <c r="AR6" s="1221">
        <f>SUMIFS(Trans!$D:$D,Trans!$G:$G,AR$1,Trans!$I:$I,$A6,Trans!$C:$C,"Credit")</f>
        <v>0</v>
      </c>
      <c r="AS6" s="1221"/>
      <c r="AT6" s="1221"/>
      <c r="AU6" s="18">
        <f>SUMIFS(Trans!$D:$D,Trans!$G:$G,AU$1,Trans!$I:$I,$A6,Trans!$C:$C,"Debit")</f>
        <v>0</v>
      </c>
      <c r="AV6" s="1225">
        <f>SUM(SUMIFS(Trans!$D:$D,Trans!$H:$H,{"LC","DC","Customs duty","Freight ","Insurance","Related"},Trans!$I:$I,$A6,Trans!$C:$C,"Debit"))</f>
        <v>0</v>
      </c>
      <c r="AW6" s="1230">
        <f>SUMIFS(Trans!$D:$D,Trans!$G:$G,AQ$1,Trans!$I:$I,$A6,Trans!$C:$C,"Debit")</f>
        <v>0</v>
      </c>
      <c r="AX6" s="1221">
        <f>SUMIFS(Trans!$D:$D,Trans!$G:$G,AX$1,Trans!$I:$I,$A6,Trans!$C:$C,"Debit")-SUMIFS(Trans!$D:$D,Trans!$G:$G,#REF!,Trans!$I:$I,$A6,Trans!$C:$C,"Credit")</f>
        <v>0</v>
      </c>
      <c r="AY6" s="59" t="e">
        <f>SUMIFS(Trans!$D:$D,Trans!#REF!,#REF!,Trans!$C:$C,"Debit")</f>
        <v>#REF!</v>
      </c>
      <c r="AZ6" s="59"/>
      <c r="BA6" s="59"/>
      <c r="BB6" s="59"/>
      <c r="BC6" s="59"/>
      <c r="BD6" s="1227" t="s">
        <v>131</v>
      </c>
      <c r="BE6" s="1228">
        <f>SUMIFS(Trans!$D:$D,Trans!$A:$A,"&gt;="&amp;DATE(2018,3,1),Trans!$A:$A,"&lt;"&amp;EDATE(DATE(2018,3,1),1),Trans!$C:$C,"Credit")</f>
        <v>0</v>
      </c>
      <c r="BF6" s="1228">
        <f>SUMIFS(Trans!$D:$D,Trans!$A:$A,"&gt;="&amp;DATE(2018,3,1),Trans!$A:$A,"&lt;"&amp;EDATE(DATE(2018,3,1),1),Trans!$C:$C,"Debit")</f>
        <v>0</v>
      </c>
      <c r="BG6" s="1229">
        <f>'A1'!BB13</f>
        <v>0</v>
      </c>
    </row>
    <row r="7" spans="1:59" ht="17.25" customHeight="1">
      <c r="A7" s="1231" t="s">
        <v>502</v>
      </c>
      <c r="B7" s="18">
        <f>SUMIFS(Trans!$D:$D,Trans!$F:$F,$B$1,Trans!$I:$I,$A7,Trans!$C:$C,"Debit")</f>
        <v>0</v>
      </c>
      <c r="C7" s="18">
        <f>SUMIFS(Trans!$D:$D,Trans!$F:$F,C$1,Trans!$I:$I,$A7,Trans!$C:$C,"Debit")</f>
        <v>0</v>
      </c>
      <c r="D7" s="18">
        <f>SUMIFS(Trans!$D:$D,Trans!$F:$F,D$1,Trans!$I:$I,$A7,Trans!$C:$C,"Debit")</f>
        <v>0</v>
      </c>
      <c r="E7" s="18">
        <f>SUMIFS(Trans!$D:$D,Trans!$F:$F,E$1,Trans!$I:$I,$A7,Trans!$C:$C,"Debit")</f>
        <v>0</v>
      </c>
      <c r="F7" s="18">
        <f>SUMIFS(Trans!$D:$D,Trans!$F:$F,F$1,Trans!$I:$I,$A7,Trans!$C:$C,"Debit")</f>
        <v>0</v>
      </c>
      <c r="G7" s="18">
        <f>SUMIFS(Trans!$D:$D,Trans!$H:$H,G$1,Trans!$I:$I,$A7,Trans!$C:$C,"Debit")</f>
        <v>0</v>
      </c>
      <c r="H7" s="1221">
        <f>SUMIFS(Trans!$D:$D,Trans!$G:$G,H$1,Trans!$I:$I,$A7,Trans!$C:$C,"Debit")</f>
        <v>0</v>
      </c>
      <c r="I7" s="1221">
        <f>SUMIFS(Trans!$D:$D,Trans!$G:$G,I$1,Trans!$I:$I,$A7,Trans!$C:$C,"Debit")</f>
        <v>0</v>
      </c>
      <c r="J7" s="1221">
        <f>SUMIFS(Trans!$D:$D,Trans!$G:$G,J$1,Trans!$I:$I,$A7,Trans!$C:$C,"Debit")</f>
        <v>0</v>
      </c>
      <c r="K7" s="1221">
        <f>SUMIFS(Trans!$D:$D,Trans!$G:$G,K$1,Trans!$I:$I,$A7,Trans!$C:$C,"Debit")</f>
        <v>0</v>
      </c>
      <c r="M7" s="18">
        <f>SUMIFS(Trans!$D:$D,Trans!$G:$G,M$1,Trans!$I:$I,$A7,Trans!$C:$C,"Debit")</f>
        <v>0</v>
      </c>
      <c r="N7" s="18">
        <f>SUMIFS(Trans!$D:$D,Trans!$G:$G,N$1,Trans!$I:$I,$A7,Trans!$C:$C,"Debit")</f>
        <v>0</v>
      </c>
      <c r="O7" s="1230">
        <f>SUMIFS(Trans!$D:$D,Trans!$G:$G,E$1,Trans!$I:$I,$A22,Trans!$C:$C,"Debit")</f>
        <v>0</v>
      </c>
      <c r="P7" s="1221">
        <f>SUMIFS(Trans!$D:$D,Trans!$G:$G,M$1,Trans!$I:$I,$A22,Trans!$C:$C,"Debit")-SUMIFS(Trans!$D:$D,Trans!$G:$G,AX$1,Trans!$I:$I,$A22,Trans!$C:$C,"Credit")</f>
        <v>0</v>
      </c>
      <c r="AC7" s="1224"/>
      <c r="AD7" s="1224"/>
      <c r="AF7" s="1202">
        <f>AF6+AF5+AF4+AF3</f>
        <v>177000</v>
      </c>
      <c r="AH7" s="50">
        <f>SUMIFS(Trans!$D:$D,Trans!$G:$G,AH$1,Trans!$I:$I,$A7,Trans!$C:$C,"Credit")</f>
        <v>0</v>
      </c>
      <c r="AN7" s="1221">
        <f>SUMIFS(Trans!$D:$D,Trans!$G:$G,AN$1,Trans!$I:$I,$A7,Trans!$C:$C,"Debit")</f>
        <v>0</v>
      </c>
      <c r="AO7" s="1221">
        <f>SUMIFS(Trans!$D:$D,Trans!$G:$G,AO$1,Trans!$I:$I,$A7,Trans!$C:$C,"Credit")</f>
        <v>0</v>
      </c>
      <c r="AP7" s="1221">
        <f t="shared" si="1"/>
        <v>0</v>
      </c>
      <c r="AQ7" s="1221">
        <f>SUMIFS(Trans!$D:$D,Trans!$G:$G,AQ$1,Trans!$I:$I,$A7,Trans!$C:$C,"Debit")</f>
        <v>0</v>
      </c>
      <c r="AR7" s="1221">
        <f>SUMIFS(Trans!$D:$D,Trans!$G:$G,AR$1,Trans!$I:$I,$A7,Trans!$C:$C,"Credit")</f>
        <v>0</v>
      </c>
      <c r="AS7" s="1221"/>
      <c r="AT7" s="1221"/>
      <c r="AU7" s="18">
        <f>SUMIFS(Trans!$D:$D,Trans!$G:$G,AU$1,Trans!$I:$I,$A7,Trans!$C:$C,"Debit")</f>
        <v>0</v>
      </c>
      <c r="AV7" s="1225">
        <f>SUM(SUMIFS(Trans!$D:$D,Trans!$H:$H,{"LC","DC","Customs duty","Freight ","Insurance","Related"},Trans!$I:$I,$A7,Trans!$C:$C,"Debit"))</f>
        <v>0</v>
      </c>
      <c r="AW7" s="1230">
        <f>SUMIFS(Trans!$D:$D,Trans!$G:$G,AQ$1,Trans!$I:$I,$A7,Trans!$C:$C,"Debit")</f>
        <v>0</v>
      </c>
      <c r="AX7" s="1221">
        <f>SUMIFS(Trans!$D:$D,Trans!$G:$G,AX$1,Trans!$I:$I,$A7,Trans!$C:$C,"Debit")-SUMIFS(Trans!$D:$D,Trans!$G:$G,#REF!,Trans!$I:$I,$A7,Trans!$C:$C,"Credit")</f>
        <v>0</v>
      </c>
      <c r="AY7" s="59" t="e">
        <f>SUMIFS(Trans!$D:$D,Trans!#REF!,#REF!,Trans!$C:$C,"Debit")</f>
        <v>#REF!</v>
      </c>
      <c r="AZ7" s="59"/>
      <c r="BA7" s="59"/>
      <c r="BB7" s="59"/>
      <c r="BC7" s="59"/>
      <c r="BD7" s="1227" t="s">
        <v>132</v>
      </c>
      <c r="BE7" s="1228">
        <f>SUMIFS(Trans!$D:$D,Trans!$A:$A,"&gt;="&amp;DATE(2018,4,1),Trans!$A:$A,"&lt;"&amp;EDATE(DATE(2018,4,1),1),Trans!$C:$C,"Credit")</f>
        <v>0</v>
      </c>
      <c r="BF7" s="1228">
        <f>SUMIFS(Trans!$D:$D,Trans!$A:$A,"&gt;="&amp;DATE(2018,4,1),Trans!$A:$A,"&lt;"&amp;EDATE(DATE(2018,4,1),1),Trans!$C:$C,"Debit")</f>
        <v>0</v>
      </c>
      <c r="BG7" s="1229"/>
    </row>
    <row r="8" spans="1:59" ht="17.25" customHeight="1">
      <c r="A8" s="1231" t="s">
        <v>503</v>
      </c>
      <c r="B8" s="18">
        <f>SUMIFS(Trans!$D:$D,Trans!$F:$F,$B$1,Trans!$I:$I,$A8,Trans!$C:$C,"Debit")</f>
        <v>0</v>
      </c>
      <c r="C8" s="18">
        <f>SUMIFS(Trans!$D:$D,Trans!$F:$F,C$1,Trans!$I:$I,$A8,Trans!$C:$C,"Debit")</f>
        <v>0</v>
      </c>
      <c r="D8" s="18">
        <f>SUMIFS(Trans!$D:$D,Trans!$F:$F,D$1,Trans!$I:$I,$A8,Trans!$C:$C,"Debit")</f>
        <v>0</v>
      </c>
      <c r="E8" s="1233">
        <f>SUMIFS(Trans!$D:$D,Trans!$F:$F,E$1,Trans!$I:$I,$A8,Trans!$C:$C,"Debit")</f>
        <v>0</v>
      </c>
      <c r="F8" s="1233">
        <f>SUMIFS(Trans!$D:$D,Trans!$F:$F,F$1,Trans!$I:$I,$A8,Trans!$C:$C,"Debit")</f>
        <v>0</v>
      </c>
      <c r="G8" s="18">
        <f>SUMIFS(Trans!$D:$D,Trans!$H:$H,G$1,Trans!$I:$I,$A8,Trans!$C:$C,"Debit")</f>
        <v>0</v>
      </c>
      <c r="H8" s="1234">
        <f>SUMIFS(Trans!$D:$D,Trans!$G:$G,H$1,Trans!$I:$I,$A8,Trans!$C:$C,"Debit")</f>
        <v>0</v>
      </c>
      <c r="I8" s="1234">
        <f>SUMIFS(Trans!$D:$D,Trans!$G:$G,I$1,Trans!$I:$I,$A8,Trans!$C:$C,"Debit")</f>
        <v>0</v>
      </c>
      <c r="J8" s="1234">
        <f>SUMIFS(Trans!$D:$D,Trans!$G:$G,J$1,Trans!$I:$I,$A8,Trans!$C:$C,"Debit")</f>
        <v>0</v>
      </c>
      <c r="K8" s="1234">
        <f>SUMIFS(Trans!$D:$D,Trans!$G:$G,K$1,Trans!$I:$I,$A8,Trans!$C:$C,"Debit")</f>
        <v>0</v>
      </c>
      <c r="M8" s="1233">
        <f>SUMIFS(Trans!$D:$D,Trans!$G:$G,M$1,Trans!$I:$I,$A8,Trans!$C:$C,"Debit")</f>
        <v>0</v>
      </c>
      <c r="N8" s="1233">
        <f>SUMIFS(Trans!$D:$D,Trans!$G:$G,N$1,Trans!$I:$I,$A8,Trans!$C:$C,"Debit")</f>
        <v>0</v>
      </c>
      <c r="O8" s="1237">
        <f>SUMIFS(Trans!$D:$D,Trans!$G:$G,E$1,Trans!$I:$I,$A23,Trans!$C:$C,"Debit")</f>
        <v>0</v>
      </c>
      <c r="P8" s="1221">
        <f>SUMIFS(Trans!$D:$D,Trans!$G:$G,M$1,Trans!$I:$I,$A23,Trans!$C:$C,"Debit")-SUMIFS(Trans!$D:$D,Trans!$G:$G,AX$1,Trans!$I:$I,$A23,Trans!$C:$C,"Credit")</f>
        <v>0</v>
      </c>
      <c r="AC8" s="1224"/>
      <c r="AD8" s="1224"/>
      <c r="AH8" s="1235">
        <f>SUMIFS(Trans!$D:$D,Trans!$G:$G,AH$1,Trans!$I:$I,$A8,Trans!$C:$C,"Credit")</f>
        <v>0</v>
      </c>
      <c r="AN8" s="1234">
        <f>SUMIFS(Trans!$D:$D,Trans!$G:$G,AN$1,Trans!$I:$I,$A8,Trans!$C:$C,"Debit")</f>
        <v>0</v>
      </c>
      <c r="AO8" s="1234">
        <f>SUMIFS(Trans!$D:$D,Trans!$G:$G,AO$1,Trans!$I:$I,$A8,Trans!$C:$C,"Credit")</f>
        <v>0</v>
      </c>
      <c r="AP8" s="1236">
        <f>AO8-AN8</f>
        <v>0</v>
      </c>
      <c r="AQ8" s="1234">
        <f>SUMIFS(Trans!$D:$D,Trans!$G:$G,AQ$1,Trans!$I:$I,$A8,Trans!$C:$C,"Debit")</f>
        <v>0</v>
      </c>
      <c r="AR8" s="1234">
        <f>SUMIFS(Trans!$D:$D,Trans!$G:$G,AR$1,Trans!$I:$I,$A8,Trans!$C:$C,"Credit")</f>
        <v>0</v>
      </c>
      <c r="AS8" s="1234"/>
      <c r="AT8" s="1234"/>
      <c r="AU8" s="1233">
        <f>SUMIFS(Trans!$D:$D,Trans!$G:$G,AU$1,Trans!$I:$I,$A8,Trans!$C:$C,"Debit")</f>
        <v>0</v>
      </c>
      <c r="AV8" s="1233">
        <f>SUM(SUMIFS(Trans!$D:$D,Trans!$H:$H,{"LC","DC","Customs duty","Freight ","Insurance","Related"},Trans!$I:$I,$A8,Trans!$C:$C,"Debit"))</f>
        <v>0</v>
      </c>
      <c r="AW8" s="1237">
        <f>SUMIFS(Trans!$D:$D,Trans!$G:$G,AQ$1,Trans!$I:$I,$A8,Trans!$C:$C,"Debit")</f>
        <v>0</v>
      </c>
      <c r="AX8" s="1221">
        <f>SUMIFS(Trans!$D:$D,Trans!$G:$G,AX$1,Trans!$I:$I,$A8,Trans!$C:$C,"Debit")-SUMIFS(Trans!$D:$D,Trans!$G:$G,#REF!,Trans!$I:$I,$A8,Trans!$C:$C,"Credit")</f>
        <v>0</v>
      </c>
      <c r="AY8" s="59" t="e">
        <f>SUMIFS(Trans!$D:$D,Trans!#REF!,#REF!,Trans!$C:$C,"Debit")</f>
        <v>#REF!</v>
      </c>
      <c r="AZ8" s="59"/>
      <c r="BA8" s="59"/>
      <c r="BB8" s="59"/>
      <c r="BC8" s="59"/>
      <c r="BD8" s="1227" t="s">
        <v>133</v>
      </c>
      <c r="BE8" s="1228">
        <f>SUMIFS(Trans!$D:$D,Trans!$A:$A,"&gt;="&amp;DATE(2018,5,1),Trans!$A:$A,"&lt;"&amp;EDATE(DATE(2018,5,1),1),Trans!$C:$C,"Credit")</f>
        <v>0</v>
      </c>
      <c r="BF8" s="1228">
        <f>SUMIFS(Trans!$D:$D,Trans!$A:$A,"&gt;="&amp;DATE(2018,5,1),Trans!$A:$A,"&lt;"&amp;EDATE(DATE(2018,5,1),1),Trans!$C:$C,"Debit")</f>
        <v>0</v>
      </c>
      <c r="BG8" s="1229"/>
    </row>
    <row r="9" spans="1:59" ht="17.25" customHeight="1">
      <c r="A9" s="1231" t="s">
        <v>504</v>
      </c>
      <c r="B9" s="18">
        <f>SUMIFS(Trans!$D:$D,Trans!$F:$F,$B$1,Trans!$I:$I,$A9,Trans!$C:$C,"Debit")</f>
        <v>0</v>
      </c>
      <c r="C9" s="18">
        <f>SUMIFS(Trans!$D:$D,Trans!$F:$F,C$1,Trans!$I:$I,$A9,Trans!$C:$C,"Debit")</f>
        <v>0</v>
      </c>
      <c r="D9" s="18">
        <f>SUMIFS(Trans!$D:$D,Trans!$F:$F,D$1,Trans!$I:$I,$A9,Trans!$C:$C,"Debit")</f>
        <v>0</v>
      </c>
      <c r="E9" s="18">
        <f>SUMIFS(Trans!$D:$D,Trans!$F:$F,E$1,Trans!$I:$I,$A9,Trans!$C:$C,"Debit")</f>
        <v>0</v>
      </c>
      <c r="F9" s="18">
        <f>SUMIFS(Trans!$D:$D,Trans!$F:$F,F$1,Trans!$I:$I,$A9,Trans!$C:$C,"Debit")</f>
        <v>0</v>
      </c>
      <c r="G9" s="18">
        <f>SUMIFS(Trans!$D:$D,Trans!$H:$H,G$1,Trans!$I:$I,$A9,Trans!$C:$C,"Debit")</f>
        <v>0</v>
      </c>
      <c r="H9" s="1221">
        <f>SUMIFS(Trans!$D:$D,Trans!$G:$G,H$1,Trans!$I:$I,$A9,Trans!$C:$C,"Debit")</f>
        <v>0</v>
      </c>
      <c r="I9" s="1221">
        <f>SUMIFS(Trans!$D:$D,Trans!$G:$G,I$1,Trans!$I:$I,$A9,Trans!$C:$C,"Debit")</f>
        <v>0</v>
      </c>
      <c r="J9" s="1221">
        <f>SUMIFS(Trans!$D:$D,Trans!$G:$G,J$1,Trans!$I:$I,$A9,Trans!$C:$C,"Debit")</f>
        <v>0</v>
      </c>
      <c r="K9" s="1221">
        <f>SUMIFS(Trans!$D:$D,Trans!$G:$G,K$1,Trans!$I:$I,$A9,Trans!$C:$C,"Debit")</f>
        <v>0</v>
      </c>
      <c r="M9" s="18">
        <f>SUMIFS(Trans!$D:$D,Trans!$G:$G,M$1,Trans!$I:$I,$A9,Trans!$C:$C,"Debit")</f>
        <v>0</v>
      </c>
      <c r="N9" s="18">
        <f>SUMIFS(Trans!$D:$D,Trans!$G:$G,N$1,Trans!$I:$I,$A9,Trans!$C:$C,"Debit")</f>
        <v>0</v>
      </c>
      <c r="O9" s="1230">
        <f>SUMIFS(Trans!$D:$D,Trans!$G:$G,E$1,Trans!$I:$I,$A24,Trans!$C:$C,"Debit")</f>
        <v>0</v>
      </c>
      <c r="P9" s="1221">
        <f>SUMIFS(Trans!$D:$D,Trans!$G:$G,M$1,Trans!$I:$I,$A24,Trans!$C:$C,"Debit")-SUMIFS(Trans!$D:$D,Trans!$G:$G,AX$1,Trans!$I:$I,$A24,Trans!$C:$C,"Credit")</f>
        <v>0</v>
      </c>
      <c r="AC9" s="1224"/>
      <c r="AD9" s="1224"/>
      <c r="AH9" s="50">
        <f>SUMIFS(Trans!$D:$D,Trans!$G:$G,AH$1,Trans!$I:$I,$A9,Trans!$C:$C,"Credit")</f>
        <v>0</v>
      </c>
      <c r="AN9" s="1221">
        <f>SUMIFS(Trans!$D:$D,Trans!$G:$G,AN$1,Trans!$I:$I,$A9,Trans!$C:$C,"Debit")</f>
        <v>0</v>
      </c>
      <c r="AO9" s="1221">
        <f>SUMIFS(Trans!$D:$D,Trans!$G:$G,AO$1,Trans!$I:$I,$A9,Trans!$C:$C,"Credit")</f>
        <v>0</v>
      </c>
      <c r="AP9" s="1236">
        <f t="shared" ref="AP9:AP10" si="2">AO9-AN9</f>
        <v>0</v>
      </c>
      <c r="AQ9" s="1221">
        <f>SUMIFS(Trans!$D:$D,Trans!$G:$G,AQ$1,Trans!$I:$I,$A9,Trans!$C:$C,"Debit")</f>
        <v>0</v>
      </c>
      <c r="AR9" s="1221">
        <f>SUMIFS(Trans!$D:$D,Trans!$G:$G,AR$1,Trans!$I:$I,$A9,Trans!$C:$C,"Credit")</f>
        <v>0</v>
      </c>
      <c r="AS9" s="1221"/>
      <c r="AT9" s="1221"/>
      <c r="AU9" s="18">
        <f>SUMIFS(Trans!$D:$D,Trans!$G:$G,AU$1,Trans!$I:$I,$A9,Trans!$C:$C,"Debit")</f>
        <v>0</v>
      </c>
      <c r="AV9" s="1225">
        <f>SUM(SUMIFS(Trans!$D:$D,Trans!$H:$H,{"LC","DC","Customs duty","Freight ","Insurance","Related"},Trans!$I:$I,$A9,Trans!$C:$C,"Debit"))</f>
        <v>0</v>
      </c>
      <c r="AW9" s="1230">
        <f>SUMIFS(Trans!$D:$D,Trans!$G:$G,AQ$1,Trans!$I:$I,$A9,Trans!$C:$C,"Debit")</f>
        <v>0</v>
      </c>
      <c r="AX9" s="1221">
        <f>SUMIFS(Trans!$D:$D,Trans!$G:$G,AX$1,Trans!$I:$I,$A9,Trans!$C:$C,"Debit")-SUMIFS(Trans!$D:$D,Trans!$G:$G,#REF!,Trans!$I:$I,$A9,Trans!$C:$C,"Credit")</f>
        <v>0</v>
      </c>
      <c r="AY9" s="59" t="e">
        <f>SUMIFS(Trans!$D:$D,Trans!#REF!,#REF!,Trans!$C:$C,"Debit")</f>
        <v>#REF!</v>
      </c>
      <c r="AZ9" s="59"/>
      <c r="BA9" s="59"/>
      <c r="BB9" s="59"/>
      <c r="BC9" s="59"/>
      <c r="BD9" s="1227" t="s">
        <v>134</v>
      </c>
      <c r="BE9" s="1228">
        <f>SUMIFS(Trans!$D:$D,Trans!$A:$A,"&gt;="&amp;DATE(2018,6,1),Trans!$A:$A,"&lt;"&amp;EDATE(DATE(2018,6,1),1),Trans!$C:$C,"Credit")</f>
        <v>0</v>
      </c>
      <c r="BF9" s="1228">
        <f>SUMIFS(Trans!$D:$D,Trans!$A:$A,"&gt;="&amp;DATE(2018,6,1),Trans!$A:$A,"&lt;"&amp;EDATE(DATE(2018,6,1),1),Trans!$C:$C,"Debit")</f>
        <v>0</v>
      </c>
      <c r="BG9" s="1229"/>
    </row>
    <row r="10" spans="1:59" ht="17.25" customHeight="1">
      <c r="A10" s="1231" t="s">
        <v>505</v>
      </c>
      <c r="B10" s="18">
        <f>SUMIFS(Trans!$D:$D,Trans!$F:$F,$B$1,Trans!$I:$I,$A10,Trans!$C:$C,"Debit")</f>
        <v>0</v>
      </c>
      <c r="C10" s="18">
        <f>SUMIFS(Trans!$D:$D,Trans!$F:$F,C$1,Trans!$I:$I,$A10,Trans!$C:$C,"Debit")</f>
        <v>0</v>
      </c>
      <c r="D10" s="18">
        <f>SUMIFS(Trans!$D:$D,Trans!$F:$F,D$1,Trans!$I:$I,$A10,Trans!$C:$C,"Debit")</f>
        <v>0</v>
      </c>
      <c r="E10" s="18">
        <f>SUMIFS(Trans!$D:$D,Trans!$F:$F,E$1,Trans!$I:$I,$A10,Trans!$C:$C,"Debit")</f>
        <v>0</v>
      </c>
      <c r="F10" s="18">
        <f>SUMIFS(Trans!$D:$D,Trans!$F:$F,F$1,Trans!$I:$I,$A10,Trans!$C:$C,"Debit")</f>
        <v>0</v>
      </c>
      <c r="G10" s="18">
        <f>SUMIFS(Trans!$D:$D,Trans!$H:$H,G$1,Trans!$I:$I,$A10,Trans!$C:$C,"Debit")</f>
        <v>0</v>
      </c>
      <c r="H10" s="1221">
        <f>SUMIFS(Trans!$D:$D,Trans!$G:$G,H$1,Trans!$I:$I,$A10,Trans!$C:$C,"Debit")</f>
        <v>0</v>
      </c>
      <c r="I10" s="1221">
        <f>SUMIFS(Trans!$D:$D,Trans!$G:$G,I$1,Trans!$I:$I,$A10,Trans!$C:$C,"Debit")</f>
        <v>0</v>
      </c>
      <c r="J10" s="1221">
        <f>SUMIFS(Trans!$D:$D,Trans!$G:$G,J$1,Trans!$I:$I,$A10,Trans!$C:$C,"Debit")</f>
        <v>0</v>
      </c>
      <c r="K10" s="1221">
        <f>SUMIFS(Trans!$D:$D,Trans!$G:$G,K$1,Trans!$I:$I,$A10,Trans!$C:$C,"Debit")</f>
        <v>0</v>
      </c>
      <c r="M10" s="18">
        <f>SUMIFS(Trans!$D:$D,Trans!$G:$G,M$1,Trans!$I:$I,$A10,Trans!$C:$C,"Debit")</f>
        <v>0</v>
      </c>
      <c r="N10" s="18">
        <f>SUMIFS(Trans!$D:$D,Trans!$G:$G,N$1,Trans!$I:$I,$A10,Trans!$C:$C,"Debit")</f>
        <v>0</v>
      </c>
      <c r="O10" s="1230">
        <f>SUMIFS(Trans!$D:$D,Trans!$G:$G,E$1,Trans!$I:$I,$A25,Trans!$C:$C,"Debit")</f>
        <v>0</v>
      </c>
      <c r="P10" s="1221">
        <f>SUMIFS(Trans!$D:$D,Trans!$G:$G,M$1,Trans!$I:$I,$A25,Trans!$C:$C,"Debit")-SUMIFS(Trans!$D:$D,Trans!$G:$G,AX$1,Trans!$I:$I,$A25,Trans!$C:$C,"Credit")</f>
        <v>0</v>
      </c>
      <c r="AC10" s="1224"/>
      <c r="AD10" s="1224"/>
      <c r="AH10" s="50">
        <f>SUMIFS(Trans!$D:$D,Trans!$G:$G,AH$1,Trans!$I:$I,$A10,Trans!$C:$C,"Credit")</f>
        <v>0</v>
      </c>
      <c r="AN10" s="1221">
        <f>SUMIFS(Trans!$D:$D,Trans!$G:$G,AN$1,Trans!$I:$I,$A10,Trans!$C:$C,"Debit")</f>
        <v>0</v>
      </c>
      <c r="AO10" s="1221">
        <f>SUMIFS(Trans!$D:$D,Trans!$G:$G,AO$1,Trans!$I:$I,$A10,Trans!$C:$C,"Credit")</f>
        <v>0</v>
      </c>
      <c r="AP10" s="1236">
        <f t="shared" si="2"/>
        <v>0</v>
      </c>
      <c r="AQ10" s="1221">
        <f>SUMIFS(Trans!$D:$D,Trans!$G:$G,AQ$1,Trans!$I:$I,$A10,Trans!$C:$C,"Debit")</f>
        <v>0</v>
      </c>
      <c r="AR10" s="1221">
        <f>SUMIFS(Trans!$D:$D,Trans!$G:$G,AR$1,Trans!$I:$I,$A10,Trans!$C:$C,"Credit")</f>
        <v>0</v>
      </c>
      <c r="AS10" s="1221"/>
      <c r="AT10" s="1221"/>
      <c r="AU10" s="18">
        <f>SUMIFS(Trans!$D:$D,Trans!$G:$G,AU$1,Trans!$I:$I,$A10,Trans!$C:$C,"Debit")</f>
        <v>0</v>
      </c>
      <c r="AV10" s="1225">
        <f>SUM(SUMIFS(Trans!$D:$D,Trans!$H:$H,{"LC","DC","Customs duty","Freight ","Insurance","Related"},Trans!$I:$I,$A10,Trans!$C:$C,"Debit"))</f>
        <v>0</v>
      </c>
      <c r="AW10" s="1230">
        <f>SUMIFS(Trans!$D:$D,Trans!$G:$G,AQ$1,Trans!$I:$I,$A10,Trans!$C:$C,"Debit")</f>
        <v>0</v>
      </c>
      <c r="AX10" s="1221">
        <f>SUMIFS(Trans!$D:$D,Trans!$G:$G,AX$1,Trans!$I:$I,$A10,Trans!$C:$C,"Debit")-SUMIFS(Trans!$D:$D,Trans!$G:$G,#REF!,Trans!$I:$I,$A10,Trans!$C:$C,"Credit")</f>
        <v>0</v>
      </c>
      <c r="AY10" s="59" t="e">
        <f>SUMIFS(Trans!$D:$D,Trans!#REF!,#REF!,Trans!$C:$C,"Debit")</f>
        <v>#REF!</v>
      </c>
      <c r="AZ10" s="59"/>
      <c r="BA10" s="59"/>
      <c r="BB10" s="59"/>
      <c r="BC10" s="59"/>
      <c r="BD10" s="1227" t="s">
        <v>135</v>
      </c>
      <c r="BE10" s="1228">
        <f>SUMIFS(Trans!$D:$D,Trans!$A:$A,"&gt;="&amp;DATE(2018,7,1),Trans!$A:$A,"&lt;"&amp;EDATE(DATE(2018,7,1),1),Trans!$C:$C,"Credit")</f>
        <v>0</v>
      </c>
      <c r="BF10" s="1228">
        <f>SUMIFS(Trans!$D:$D,Trans!$A:$A,"&gt;="&amp;DATE(2018,7,1),Trans!$A:$A,"&lt;"&amp;EDATE(DATE(2018,7,1),1),Trans!$C:$C,"Debit")</f>
        <v>0</v>
      </c>
      <c r="BG10" s="1229"/>
    </row>
    <row r="11" spans="1:59" ht="17.25" customHeight="1">
      <c r="A11" s="1231" t="s">
        <v>506</v>
      </c>
      <c r="B11" s="18">
        <f>SUMIFS(Trans!$D:$D,Trans!$F:$F,$B$1,Trans!$I:$I,$A11,Trans!$C:$C,"Debit")</f>
        <v>0</v>
      </c>
      <c r="C11" s="18">
        <f>SUMIFS(Trans!$D:$D,Trans!$F:$F,C$1,Trans!$I:$I,$A11,Trans!$C:$C,"Debit")</f>
        <v>0</v>
      </c>
      <c r="D11" s="18">
        <f>SUMIFS(Trans!$D:$D,Trans!$F:$F,D$1,Trans!$I:$I,$A11,Trans!$C:$C,"Debit")</f>
        <v>0</v>
      </c>
      <c r="E11" s="18">
        <f>SUMIFS(Trans!$D:$D,Trans!$F:$F,E$1,Trans!$I:$I,$A11,Trans!$C:$C,"Debit")</f>
        <v>0</v>
      </c>
      <c r="F11" s="18">
        <f>SUMIFS(Trans!$D:$D,Trans!$F:$F,F$1,Trans!$I:$I,$A11,Trans!$C:$C,"Debit")</f>
        <v>0</v>
      </c>
      <c r="G11" s="18">
        <f>SUMIFS(Trans!$D:$D,Trans!$H:$H,G$1,Trans!$I:$I,$A11,Trans!$C:$C,"Debit")</f>
        <v>0</v>
      </c>
      <c r="H11" s="1221">
        <f>SUMIFS(Trans!$D:$D,Trans!$G:$G,H$1,Trans!$I:$I,$A11,Trans!$C:$C,"Debit")</f>
        <v>0</v>
      </c>
      <c r="I11" s="1221">
        <f>SUMIFS(Trans!$D:$D,Trans!$G:$G,I$1,Trans!$I:$I,$A11,Trans!$C:$C,"Debit")</f>
        <v>0</v>
      </c>
      <c r="J11" s="1221">
        <f>SUMIFS(Trans!$D:$D,Trans!$G:$G,J$1,Trans!$I:$I,$A11,Trans!$C:$C,"Debit")</f>
        <v>0</v>
      </c>
      <c r="K11" s="1221">
        <f>SUMIFS(Trans!$D:$D,Trans!$G:$G,K$1,Trans!$I:$I,$A11,Trans!$C:$C,"Debit")</f>
        <v>0</v>
      </c>
      <c r="M11" s="18">
        <f>SUMIFS(Trans!$D:$D,Trans!$G:$G,M$1,Trans!$I:$I,$A11,Trans!$C:$C,"Debit")</f>
        <v>0</v>
      </c>
      <c r="N11" s="18">
        <f>SUMIFS(Trans!$D:$D,Trans!$G:$G,N$1,Trans!$I:$I,$A11,Trans!$C:$C,"Debit")</f>
        <v>0</v>
      </c>
      <c r="O11" s="1230">
        <f>SUMIFS(Trans!$D:$D,Trans!$G:$G,E$1,Trans!$I:$I,$A26,Trans!$C:$C,"Debit")</f>
        <v>0</v>
      </c>
      <c r="P11" s="1221">
        <f>SUMIFS(Trans!$D:$D,Trans!$G:$G,M$1,Trans!$I:$I,$A26,Trans!$C:$C,"Debit")-SUMIFS(Trans!$D:$D,Trans!$G:$G,AX$1,Trans!$I:$I,$A26,Trans!$C:$C,"Credit")</f>
        <v>0</v>
      </c>
      <c r="AC11" s="1224"/>
      <c r="AD11" s="1224"/>
      <c r="AH11" s="50">
        <f>SUMIFS(Trans!$D:$D,Trans!$G:$G,AH$1,Trans!$I:$I,$A11,Trans!$C:$C,"Credit")</f>
        <v>0</v>
      </c>
      <c r="AN11" s="1221">
        <f>SUMIFS(Trans!$D:$D,Trans!$G:$G,AN$1,Trans!$I:$I,$A11,Trans!$C:$C,"Debit")</f>
        <v>0</v>
      </c>
      <c r="AO11" s="1221">
        <f>SUMIFS(Trans!$D:$D,Trans!$G:$G,AO$1,Trans!$I:$I,$A11,Trans!$C:$C,"Credit")</f>
        <v>0</v>
      </c>
      <c r="AP11" s="1221">
        <f>AO11-AN11</f>
        <v>0</v>
      </c>
      <c r="AQ11" s="1221">
        <f>SUMIFS(Trans!$D:$D,Trans!$G:$G,AQ$1,Trans!$I:$I,$A11,Trans!$C:$C,"Debit")</f>
        <v>0</v>
      </c>
      <c r="AR11" s="1221">
        <f>SUMIFS(Trans!$D:$D,Trans!$G:$G,AR$1,Trans!$I:$I,$A11,Trans!$C:$C,"Credit")</f>
        <v>0</v>
      </c>
      <c r="AS11" s="1221"/>
      <c r="AT11" s="1221"/>
      <c r="AU11" s="18">
        <f>SUMIFS(Trans!$D:$D,Trans!$G:$G,AU$1,Trans!$I:$I,$A11,Trans!$C:$C,"Debit")</f>
        <v>0</v>
      </c>
      <c r="AV11" s="1225">
        <f>SUM(SUMIFS(Trans!$D:$D,Trans!$H:$H,{"LC","DC","Customs duty","Freight ","Insurance","Related"},Trans!$I:$I,$A11,Trans!$C:$C,"Debit"))</f>
        <v>0</v>
      </c>
      <c r="AW11" s="1230">
        <f>SUMIFS(Trans!$D:$D,Trans!$G:$G,AQ$1,Trans!$I:$I,$A11,Trans!$C:$C,"Debit")</f>
        <v>0</v>
      </c>
      <c r="AX11" s="1221">
        <f>SUMIFS(Trans!$D:$D,Trans!$G:$G,AX$1,Trans!$I:$I,$A11,Trans!$C:$C,"Debit")-SUMIFS(Trans!$D:$D,Trans!$G:$G,#REF!,Trans!$I:$I,$A11,Trans!$C:$C,"Credit")</f>
        <v>0</v>
      </c>
      <c r="AY11" s="59" t="e">
        <f>SUMIFS(Trans!$D:$D,Trans!#REF!,#REF!,Trans!$C:$C,"Debit")</f>
        <v>#REF!</v>
      </c>
      <c r="AZ11" s="59"/>
      <c r="BA11" s="59"/>
      <c r="BB11" s="59"/>
      <c r="BC11" s="59"/>
      <c r="BD11" s="1227" t="s">
        <v>136</v>
      </c>
      <c r="BE11" s="1228">
        <f>SUMIFS(Trans!$D:$D,Trans!$A:$A,"&gt;="&amp;DATE(2018,8,1),Trans!$A:$A,"&lt;"&amp;EDATE(DATE(2018,8,1),1),Trans!$C:$C,"Credit")</f>
        <v>0</v>
      </c>
      <c r="BF11" s="1228">
        <f>SUMIFS(Trans!$D:$D,Trans!$A:$A,"&gt;="&amp;DATE(2018,8,1),Trans!$A:$A,"&lt;"&amp;EDATE(DATE(2018,8,1),1),Trans!$C:$C,"Debit")</f>
        <v>0</v>
      </c>
      <c r="BG11" s="1229"/>
    </row>
    <row r="12" spans="1:59" ht="17.25" customHeight="1">
      <c r="A12" s="1231" t="s">
        <v>507</v>
      </c>
      <c r="B12" s="18">
        <f>SUMIFS(Trans!$D:$D,Trans!$F:$F,$B$1,Trans!$I:$I,$A12,Trans!$C:$C,"Debit")</f>
        <v>0</v>
      </c>
      <c r="C12" s="18">
        <f>SUMIFS(Trans!$D:$D,Trans!$F:$F,C$1,Trans!$I:$I,$A12,Trans!$C:$C,"Debit")</f>
        <v>0</v>
      </c>
      <c r="D12" s="18">
        <f>SUMIFS(Trans!$D:$D,Trans!$F:$F,D$1,Trans!$I:$I,$A12,Trans!$C:$C,"Debit")</f>
        <v>0</v>
      </c>
      <c r="E12" s="1238">
        <f>SUMIFS(Trans!$D:$D,Trans!$F:$F,E$1,Trans!$I:$I,$A12,Trans!$C:$C,"Debit")</f>
        <v>0</v>
      </c>
      <c r="F12" s="1238">
        <f>SUMIFS(Trans!$D:$D,Trans!$F:$F,F$1,Trans!$I:$I,$A12,Trans!$C:$C,"Debit")</f>
        <v>0</v>
      </c>
      <c r="G12" s="18">
        <f>SUMIFS(Trans!$D:$D,Trans!$H:$H,G$1,Trans!$I:$I,$A12,Trans!$C:$C,"Debit")</f>
        <v>0</v>
      </c>
      <c r="H12" s="1239">
        <f>SUMIFS(Trans!$D:$D,Trans!$G:$G,H$1,Trans!$I:$I,$A12,Trans!$C:$C,"Debit")</f>
        <v>0</v>
      </c>
      <c r="I12" s="1239">
        <f>SUMIFS(Trans!$D:$D,Trans!$G:$G,I$1,Trans!$I:$I,$A12,Trans!$C:$C,"Debit")</f>
        <v>0</v>
      </c>
      <c r="J12" s="1239">
        <f>SUMIFS(Trans!$D:$D,Trans!$G:$G,J$1,Trans!$I:$I,$A12,Trans!$C:$C,"Debit")</f>
        <v>0</v>
      </c>
      <c r="K12" s="1239">
        <f>SUMIFS(Trans!$D:$D,Trans!$G:$G,K$1,Trans!$I:$I,$A12,Trans!$C:$C,"Debit")</f>
        <v>0</v>
      </c>
      <c r="M12" s="1238">
        <f>SUMIFS(Trans!$D:$D,Trans!$G:$G,M$1,Trans!$I:$I,$A12,Trans!$C:$C,"Debit")</f>
        <v>0</v>
      </c>
      <c r="N12" s="1238">
        <f>SUMIFS(Trans!$D:$D,Trans!$G:$G,N$1,Trans!$I:$I,$A12,Trans!$C:$C,"Debit")</f>
        <v>0</v>
      </c>
      <c r="O12" s="1230">
        <f>SUMIFS(Trans!$D:$D,Trans!$G:$G,E$1,Trans!$I:$I,$A27,Trans!$C:$C,"Debit")</f>
        <v>0</v>
      </c>
      <c r="P12" s="1221">
        <f>SUMIFS(Trans!$D:$D,Trans!$G:$G,M$1,Trans!$I:$I,$A27,Trans!$C:$C,"Debit")-SUMIFS(Trans!$D:$D,Trans!$G:$G,AX$1,Trans!$I:$I,$A27,Trans!$C:$C,"Credit")</f>
        <v>0</v>
      </c>
      <c r="AC12" s="1224"/>
      <c r="AD12" s="1224"/>
      <c r="AH12" s="50">
        <f>SUMIFS(Trans!$D:$D,Trans!$G:$G,AH$1,Trans!$I:$I,$A12,Trans!$C:$C,"Credit")</f>
        <v>0</v>
      </c>
      <c r="AN12" s="1221">
        <f>SUMIFS(Trans!$D:$D,Trans!$G:$G,AN$1,Trans!$I:$I,$A12,Trans!$C:$C,"Debit")</f>
        <v>0</v>
      </c>
      <c r="AO12" s="1221">
        <f>SUMIFS(Trans!$D:$D,Trans!$G:$G,AO$1,Trans!$I:$I,$A12,Trans!$C:$C,"Credit")</f>
        <v>0</v>
      </c>
      <c r="AP12" s="1221">
        <f t="shared" ref="AP12:AP13" si="3">AO12-AN12</f>
        <v>0</v>
      </c>
      <c r="AQ12" s="1221">
        <f>SUMIFS(Trans!$D:$D,Trans!$G:$G,AQ$1,Trans!$I:$I,$A12,Trans!$C:$C,"Debit")</f>
        <v>0</v>
      </c>
      <c r="AR12" s="1221">
        <f>SUMIFS(Trans!$D:$D,Trans!$G:$G,AR$1,Trans!$I:$I,$A12,Trans!$C:$C,"Credit")</f>
        <v>0</v>
      </c>
      <c r="AS12" s="1221"/>
      <c r="AT12" s="1221"/>
      <c r="AU12" s="1238">
        <f>SUMIFS(Trans!$D:$D,Trans!$G:$G,AU$1,Trans!$I:$I,$A12,Trans!$C:$C,"Debit")</f>
        <v>0</v>
      </c>
      <c r="AV12" s="1225">
        <f>SUM(SUMIFS(Trans!$D:$D,Trans!$H:$H,{"LC","DC","Customs duty","Freight ","Insurance","Related"},Trans!$I:$I,$A12,Trans!$C:$C,"Debit"))</f>
        <v>0</v>
      </c>
      <c r="AW12" s="1230">
        <f>SUMIFS(Trans!$D:$D,Trans!$G:$G,AQ$1,Trans!$I:$I,$A12,Trans!$C:$C,"Debit")</f>
        <v>0</v>
      </c>
      <c r="AX12" s="1221">
        <f>SUMIFS(Trans!$D:$D,Trans!$G:$G,AX$1,Trans!$I:$I,$A12,Trans!$C:$C,"Debit")-SUMIFS(Trans!$D:$D,Trans!$G:$G,#REF!,Trans!$I:$I,$A12,Trans!$C:$C,"Credit")</f>
        <v>0</v>
      </c>
      <c r="AY12" s="59" t="e">
        <f>SUMIFS(Trans!$D:$D,Trans!#REF!,#REF!,Trans!$C:$C,"Debit")</f>
        <v>#REF!</v>
      </c>
      <c r="AZ12" s="59"/>
      <c r="BA12" s="59"/>
      <c r="BB12" s="59"/>
      <c r="BC12" s="59"/>
      <c r="BD12" s="1227" t="s">
        <v>137</v>
      </c>
      <c r="BE12" s="1228">
        <f>SUMIFS(Trans!$D:$D,Trans!$A:$A,"&gt;="&amp;DATE(2018,9,1),Trans!$A:$A,"&lt;"&amp;EDATE(DATE(2018,9,1),1),Trans!$C:$C,"Credit")</f>
        <v>0</v>
      </c>
      <c r="BF12" s="1228">
        <f>SUMIFS(Trans!$D:$D,Trans!$A:$A,"&gt;="&amp;DATE(2018,9,1),Trans!$A:$A,"&lt;"&amp;EDATE(DATE(2018,9,1),1),Trans!$C:$C,"Debit")</f>
        <v>0</v>
      </c>
      <c r="BG12" s="1229"/>
    </row>
    <row r="13" spans="1:59" ht="17.25" customHeight="1">
      <c r="A13" s="1231" t="s">
        <v>508</v>
      </c>
      <c r="B13" s="18">
        <f>SUMIFS(Trans!$D:$D,Trans!$F:$F,$B$1,Trans!$I:$I,$A13,Trans!$C:$C,"Debit")</f>
        <v>0</v>
      </c>
      <c r="C13" s="18">
        <f>SUMIFS(Trans!$D:$D,Trans!$F:$F,C$1,Trans!$I:$I,$A13,Trans!$C:$C,"Debit")</f>
        <v>0</v>
      </c>
      <c r="D13" s="18">
        <f>SUMIFS(Trans!$D:$D,Trans!$F:$F,D$1,Trans!$I:$I,$A13,Trans!$C:$C,"Debit")</f>
        <v>0</v>
      </c>
      <c r="E13" s="1240">
        <f>SUMIFS(Trans!$D:$D,Trans!$F:$F,E$1,Trans!$I:$I,$A13,Trans!$C:$C,"Debit")</f>
        <v>0</v>
      </c>
      <c r="F13" s="1240">
        <f>SUMIFS(Trans!$D:$D,Trans!$F:$F,F$1,Trans!$I:$I,$A13,Trans!$C:$C,"Debit")</f>
        <v>0</v>
      </c>
      <c r="G13" s="18">
        <f>SUMIFS(Trans!$D:$D,Trans!$H:$H,G$1,Trans!$I:$I,$A13,Trans!$C:$C,"Debit")</f>
        <v>0</v>
      </c>
      <c r="H13" s="1241">
        <f>SUMIFS(Trans!$D:$D,Trans!$G:$G,H$1,Trans!$I:$I,$A13,Trans!$C:$C,"Debit")</f>
        <v>0</v>
      </c>
      <c r="I13" s="1241">
        <f>SUMIFS(Trans!$D:$D,Trans!$G:$G,I$1,Trans!$I:$I,$A13,Trans!$C:$C,"Debit")</f>
        <v>0</v>
      </c>
      <c r="J13" s="1241">
        <f>SUMIFS(Trans!$D:$D,Trans!$G:$G,J$1,Trans!$I:$I,$A13,Trans!$C:$C,"Debit")</f>
        <v>0</v>
      </c>
      <c r="K13" s="1241">
        <f>SUMIFS(Trans!$D:$D,Trans!$G:$G,K$1,Trans!$I:$I,$A13,Trans!$C:$C,"Debit")</f>
        <v>0</v>
      </c>
      <c r="M13" s="1240">
        <f>SUMIFS(Trans!$D:$D,Trans!$G:$G,M$1,Trans!$I:$I,$A13,Trans!$C:$C,"Debit")</f>
        <v>0</v>
      </c>
      <c r="N13" s="1240">
        <f>SUMIFS(Trans!$D:$D,Trans!$G:$G,N$1,Trans!$I:$I,$A13,Trans!$C:$C,"Debit")</f>
        <v>0</v>
      </c>
      <c r="O13" s="1230">
        <f>SUMIFS(Trans!$D:$D,Trans!$G:$G,E$1,Trans!$I:$I,$A28,Trans!$C:$C,"Debit")</f>
        <v>0</v>
      </c>
      <c r="P13" s="1221">
        <f>SUMIFS(Trans!$D:$D,Trans!$G:$G,M$1,Trans!$I:$I,$A28,Trans!$C:$C,"Debit")-SUMIFS(Trans!$D:$D,Trans!$G:$G,AX$1,Trans!$I:$I,$A28,Trans!$C:$C,"Credit")</f>
        <v>0</v>
      </c>
      <c r="AC13" s="1224"/>
      <c r="AD13" s="1224"/>
      <c r="AH13" s="50">
        <f>SUMIFS(Trans!$D:$D,Trans!$G:$G,AH$1,Trans!$I:$I,$A13,Trans!$C:$C,"Credit")</f>
        <v>0</v>
      </c>
      <c r="AN13" s="1221">
        <f>SUMIFS(Trans!$D:$D,Trans!$G:$G,AN$1,Trans!$I:$I,$A13,Trans!$C:$C,"Debit")</f>
        <v>0</v>
      </c>
      <c r="AO13" s="1221">
        <f>SUMIFS(Trans!$D:$D,Trans!$G:$G,AO$1,Trans!$I:$I,$A13,Trans!$C:$C,"Credit")</f>
        <v>0</v>
      </c>
      <c r="AP13" s="1221">
        <f t="shared" si="3"/>
        <v>0</v>
      </c>
      <c r="AQ13" s="1221">
        <f>SUMIFS(Trans!$D:$D,Trans!$G:$G,AQ$1,Trans!$I:$I,$A13,Trans!$C:$C,"Debit")</f>
        <v>0</v>
      </c>
      <c r="AR13" s="1221">
        <f>SUMIFS(Trans!$D:$D,Trans!$G:$G,AR$1,Trans!$I:$I,$A13,Trans!$C:$C,"Credit")</f>
        <v>0</v>
      </c>
      <c r="AS13" s="1221"/>
      <c r="AT13" s="1221"/>
      <c r="AU13" s="1240">
        <f>SUMIFS(Trans!$D:$D,Trans!$G:$G,AU$1,Trans!$I:$I,$A13,Trans!$C:$C,"Debit")</f>
        <v>0</v>
      </c>
      <c r="AV13" s="1225">
        <f>SUM(SUMIFS(Trans!$D:$D,Trans!$H:$H,{"LC","DC","Customs duty","Freight ","Insurance","Related"},Trans!$I:$I,$A13,Trans!$C:$C,"Debit"))</f>
        <v>0</v>
      </c>
      <c r="AW13" s="1230">
        <f>SUMIFS(Trans!$D:$D,Trans!$G:$G,AQ$1,Trans!$I:$I,$A13,Trans!$C:$C,"Debit")</f>
        <v>0</v>
      </c>
      <c r="AX13" s="1221">
        <f>SUMIFS(Trans!$D:$D,Trans!$G:$G,AX$1,Trans!$I:$I,$A13,Trans!$C:$C,"Debit")-SUMIFS(Trans!$D:$D,Trans!$G:$G,#REF!,Trans!$I:$I,$A13,Trans!$C:$C,"Credit")</f>
        <v>0</v>
      </c>
      <c r="AY13" s="59" t="e">
        <f>SUMIFS(Trans!$D:$D,Trans!#REF!,#REF!,Trans!$C:$C,"Debit")</f>
        <v>#REF!</v>
      </c>
      <c r="AZ13" s="59"/>
      <c r="BA13" s="59"/>
      <c r="BB13" s="59"/>
      <c r="BC13" s="59"/>
      <c r="BD13" s="1227" t="s">
        <v>138</v>
      </c>
      <c r="BE13" s="1228">
        <f>SUMIFS(Trans!$D:$D,Trans!$A:$A,"&gt;="&amp;DATE(2018,10,1),Trans!$A:$A,"&lt;"&amp;EDATE(DATE(2018,10,1),1),Trans!$C:$C,"Credit")</f>
        <v>0</v>
      </c>
      <c r="BF13" s="1228">
        <f>SUMIFS(Trans!$D:$D,Trans!$A:$A,"&gt;="&amp;DATE(2018,10,1),Trans!$A:$A,"&lt;"&amp;EDATE(DATE(2018,10,1),1),Trans!$C:$C,"Debit")</f>
        <v>0</v>
      </c>
      <c r="BG13" s="1229"/>
    </row>
    <row r="14" spans="1:59" s="1244" customFormat="1" ht="17.25" customHeight="1">
      <c r="A14" s="1242"/>
      <c r="B14" s="18">
        <f>SUMIFS(Trans!$D:$D,Trans!$F:$F,$B$1,Trans!$I:$I,$A14,Trans!$C:$C,"Debit")</f>
        <v>0</v>
      </c>
      <c r="C14" s="1243" t="e">
        <f>SUM(C47+C46+#REF!+#REF!)</f>
        <v>#REF!</v>
      </c>
      <c r="D14" s="1243" t="e">
        <f>SUM(D47+D46+#REF!+#REF!)</f>
        <v>#REF!</v>
      </c>
      <c r="E14" s="1243" t="e">
        <f>SUM(E47+E46+#REF!+#REF!)</f>
        <v>#REF!</v>
      </c>
      <c r="F14" s="1243" t="e">
        <f>SUM(F47+F46+#REF!+#REF!)</f>
        <v>#REF!</v>
      </c>
      <c r="G14" s="1243" t="e">
        <f>SUM(G47+G46+#REF!+#REF!)</f>
        <v>#REF!</v>
      </c>
      <c r="H14" s="1243">
        <f t="shared" ref="H14:K14" si="4">SUM(H47+H46+H45+H44)</f>
        <v>0</v>
      </c>
      <c r="I14" s="1243">
        <f t="shared" si="4"/>
        <v>0</v>
      </c>
      <c r="J14" s="1243">
        <f t="shared" si="4"/>
        <v>0</v>
      </c>
      <c r="K14" s="1243">
        <f t="shared" si="4"/>
        <v>0</v>
      </c>
      <c r="M14" s="1243">
        <f>SUM(L47+L46+L45+L44)</f>
        <v>0</v>
      </c>
      <c r="N14" s="1243">
        <f>SUM(M47+M46+M45+M44)</f>
        <v>0</v>
      </c>
      <c r="O14" s="1243">
        <f>SUM(K62+K61+K60+K59)</f>
        <v>0</v>
      </c>
      <c r="P14" s="1243">
        <f>SUM(L62+L61+L60+L59)</f>
        <v>0</v>
      </c>
      <c r="AC14" s="1245"/>
      <c r="AD14" s="1245"/>
      <c r="AH14" s="1246">
        <f>SUM(AH47+AH46+AH45+AH44)</f>
        <v>0</v>
      </c>
      <c r="AN14" s="1243">
        <f>SUM(R47+R46+R45+R44)</f>
        <v>0</v>
      </c>
      <c r="AO14" s="1243">
        <f>SUM(S47+S46+S45+S44)</f>
        <v>0</v>
      </c>
      <c r="AP14" s="1243"/>
      <c r="AQ14" s="1243">
        <f>SUM(U47+U46+U45+U44)</f>
        <v>0</v>
      </c>
      <c r="AR14" s="1243">
        <f>SUM(V47+V46+V45+V44)</f>
        <v>0</v>
      </c>
      <c r="AS14" s="1243"/>
      <c r="AT14" s="1243"/>
      <c r="AU14" s="1243">
        <f>SUM(Y47+Y46+Y45+Y44)</f>
        <v>0</v>
      </c>
      <c r="AV14" s="1243">
        <f>SUM(Z47+Z46+Z45+Z44)</f>
        <v>0</v>
      </c>
      <c r="AW14" s="1243">
        <f>SUM(AA47+AA46+AA45+AA44)</f>
        <v>0</v>
      </c>
      <c r="AX14" s="1243">
        <f>SUM(AB47+AB46+AB45+AB44)</f>
        <v>0</v>
      </c>
      <c r="AY14" s="59" t="e">
        <f>SUMIFS(Trans!$D:$D,Trans!#REF!,#REF!,Trans!$C:$C,"Debit")</f>
        <v>#REF!</v>
      </c>
      <c r="AZ14" s="59"/>
      <c r="BA14" s="59"/>
      <c r="BB14" s="59"/>
      <c r="BC14" s="59"/>
      <c r="BD14" s="59"/>
      <c r="BE14" s="59"/>
      <c r="BF14" s="59"/>
      <c r="BG14" s="59"/>
    </row>
    <row r="15" spans="1:59" s="1244" customFormat="1" ht="17.25" customHeight="1" thickBot="1">
      <c r="B15" s="1247"/>
      <c r="C15" s="1246"/>
      <c r="D15" s="1246"/>
      <c r="E15" s="1246"/>
      <c r="F15" s="1246"/>
      <c r="G15" s="1246"/>
      <c r="H15" s="1246"/>
      <c r="I15" s="1246"/>
      <c r="J15" s="1246"/>
      <c r="K15" s="1246"/>
      <c r="L15" s="1246"/>
      <c r="M15" s="1246"/>
      <c r="N15" s="1246"/>
      <c r="O15" s="1246"/>
      <c r="P15" s="1246"/>
      <c r="Q15" s="1246"/>
      <c r="R15" s="1246"/>
      <c r="S15" s="1246"/>
      <c r="T15" s="1246"/>
      <c r="U15" s="1246"/>
      <c r="V15" s="1246"/>
      <c r="W15" s="1246"/>
      <c r="X15" s="1246"/>
      <c r="Y15" s="1246"/>
      <c r="Z15" s="1246"/>
      <c r="AA15" s="1246"/>
      <c r="AB15" s="1246"/>
      <c r="AC15" s="1245"/>
      <c r="AD15" s="1245"/>
      <c r="AH15" s="1246"/>
      <c r="AX15" s="59"/>
      <c r="AY15" s="59"/>
      <c r="AZ15" s="59"/>
      <c r="BA15" s="59"/>
      <c r="BB15" s="59"/>
      <c r="BC15" s="59"/>
      <c r="BD15" s="59"/>
      <c r="BE15" s="59"/>
      <c r="BF15" s="59"/>
      <c r="BG15" s="59"/>
    </row>
    <row r="16" spans="1:59" ht="17.25" thickTop="1" thickBot="1">
      <c r="A16" s="1203" t="s">
        <v>73</v>
      </c>
      <c r="B16" s="1211" t="s">
        <v>77</v>
      </c>
      <c r="C16" s="1211" t="s">
        <v>393</v>
      </c>
      <c r="D16" s="1211" t="s">
        <v>370</v>
      </c>
      <c r="E16" s="1212" t="s">
        <v>309</v>
      </c>
      <c r="F16" s="1213" t="s">
        <v>394</v>
      </c>
      <c r="G16" s="1213" t="s">
        <v>369</v>
      </c>
      <c r="H16" s="1213" t="s">
        <v>509</v>
      </c>
      <c r="I16" s="27"/>
      <c r="J16" s="27"/>
      <c r="K16" s="27"/>
    </row>
    <row r="17" spans="1:11" ht="16.5" thickTop="1">
      <c r="A17" s="1220" t="s">
        <v>497</v>
      </c>
      <c r="B17" s="1221">
        <f>SUMIFS(Trans!$D:$D,Trans!$G:$G,B$1,Trans!$I:$I,$A17,Trans!$C:$C,"Debit")</f>
        <v>0</v>
      </c>
      <c r="C17" s="1221">
        <f>SUMIFS(Trans!$D:$D,Trans!$G:$G,C$1,Trans!$I:$I,$A17,Trans!$C:$C,"Credit")</f>
        <v>0</v>
      </c>
      <c r="D17" s="1221">
        <f>C17-B17</f>
        <v>0</v>
      </c>
      <c r="E17" s="1221">
        <f>SUMIFS(Trans!$D:$D,Trans!$G:$G,E$1,Trans!$I:$I,$A17,Trans!$C:$C,"Debit")</f>
        <v>0</v>
      </c>
      <c r="F17" s="1221">
        <f>SUMIFS(Trans!$D:$D,Trans!$G:$G,F$1,Trans!$I:$I,$A17,Trans!$C:$C,"Credit")</f>
        <v>0</v>
      </c>
      <c r="G17" s="1221"/>
      <c r="H17" s="1221"/>
      <c r="I17" s="27"/>
      <c r="J17" s="27"/>
      <c r="K17" s="27"/>
    </row>
    <row r="18" spans="1:11">
      <c r="A18" s="1220" t="s">
        <v>498</v>
      </c>
      <c r="B18" s="1221">
        <f>SUMIFS(Trans!$D:$D,Trans!$G:$G,B$1,Trans!$I:$I,$A18,Trans!$C:$C,"Debit")</f>
        <v>0</v>
      </c>
      <c r="C18" s="1221">
        <f>SUMIFS(Trans!$D:$D,Trans!$G:$G,C$1,Trans!$I:$I,$A18,Trans!$C:$C,"Credit")</f>
        <v>0</v>
      </c>
      <c r="D18" s="1221">
        <f t="shared" ref="D18:D19" si="5">C18-B18</f>
        <v>0</v>
      </c>
      <c r="E18" s="1221">
        <f>SUMIFS(Trans!$D:$D,Trans!$G:$G,E$1,Trans!$I:$I,$A18,Trans!$C:$C,"Debit")</f>
        <v>0</v>
      </c>
      <c r="F18" s="1221">
        <f>SUMIFS(Trans!$D:$D,Trans!$G:$G,F$1,Trans!$I:$I,$A18,Trans!$C:$C,"Credit")</f>
        <v>0</v>
      </c>
      <c r="G18" s="1221"/>
      <c r="H18" s="1221"/>
      <c r="I18" s="27"/>
      <c r="J18" s="27"/>
      <c r="K18" s="27"/>
    </row>
    <row r="19" spans="1:11">
      <c r="A19" s="1231" t="s">
        <v>499</v>
      </c>
      <c r="B19" s="1221">
        <f>SUMIFS(Trans!$D:$D,Trans!$G:$G,B$1,Trans!$I:$I,$A19,Trans!$C:$C,"Debit")</f>
        <v>0</v>
      </c>
      <c r="C19" s="1221">
        <f>SUMIFS(Trans!$D:$D,Trans!$G:$G,C$1,Trans!$I:$I,$A19,Trans!$C:$C,"Credit")</f>
        <v>0</v>
      </c>
      <c r="D19" s="1221">
        <f t="shared" si="5"/>
        <v>0</v>
      </c>
      <c r="E19" s="1221">
        <f>SUMIFS(Trans!$D:$D,Trans!$G:$G,E$1,Trans!$I:$I,$A19,Trans!$C:$C,"Debit")</f>
        <v>0</v>
      </c>
      <c r="F19" s="1221">
        <f>SUMIFS(Trans!$D:$D,Trans!$G:$G,F$1,Trans!$I:$I,$A19,Trans!$C:$C,"Credit")</f>
        <v>0</v>
      </c>
      <c r="G19" s="1221"/>
      <c r="H19" s="1221"/>
      <c r="I19" s="27"/>
      <c r="J19" s="27"/>
      <c r="K19" s="27"/>
    </row>
    <row r="20" spans="1:11">
      <c r="A20" s="1231" t="s">
        <v>500</v>
      </c>
      <c r="B20" s="1221">
        <f>SUMIFS(Trans!$D:$D,Trans!$G:$G,B$1,Trans!$I:$I,$A20,Trans!$C:$C,"Debit")</f>
        <v>0</v>
      </c>
      <c r="C20" s="1221">
        <f>SUMIFS(Trans!$D:$D,Trans!$G:$G,C$1,Trans!$I:$I,$A20,Trans!$C:$C,"Credit")</f>
        <v>0</v>
      </c>
      <c r="D20" s="1221">
        <f>C20-B20</f>
        <v>0</v>
      </c>
      <c r="E20" s="1221">
        <f>SUMIFS(Trans!$D:$D,Trans!$G:$G,E$1,Trans!$I:$I,$A20,Trans!$C:$C,"Debit")</f>
        <v>0</v>
      </c>
      <c r="F20" s="1221">
        <f>SUMIFS(Trans!$D:$D,Trans!$G:$G,F$1,Trans!$I:$I,$A20,Trans!$C:$C,"Credit")</f>
        <v>0</v>
      </c>
      <c r="G20" s="1221"/>
      <c r="H20" s="1221"/>
      <c r="I20" s="27"/>
      <c r="J20" s="27"/>
      <c r="K20" s="27"/>
    </row>
    <row r="21" spans="1:11">
      <c r="A21" s="1231" t="s">
        <v>501</v>
      </c>
      <c r="B21" s="1221">
        <f>SUMIFS(Trans!$D:$D,Trans!$G:$G,B$1,Trans!$I:$I,$A21,Trans!$C:$C,"Debit")</f>
        <v>0</v>
      </c>
      <c r="C21" s="1221">
        <f>SUMIFS(Trans!$D:$D,Trans!$G:$G,C$1,Trans!$I:$I,$A21,Trans!$C:$C,"Credit")</f>
        <v>0</v>
      </c>
      <c r="D21" s="1221">
        <f t="shared" ref="D21:D22" si="6">C21-B21</f>
        <v>0</v>
      </c>
      <c r="E21" s="1221">
        <f>SUMIFS(Trans!$D:$D,Trans!$G:$G,E$1,Trans!$I:$I,$A21,Trans!$C:$C,"Debit")</f>
        <v>0</v>
      </c>
      <c r="F21" s="1221">
        <f>SUMIFS(Trans!$D:$D,Trans!$G:$G,F$1,Trans!$I:$I,$A21,Trans!$C:$C,"Credit")</f>
        <v>0</v>
      </c>
      <c r="G21" s="1221"/>
      <c r="H21" s="1221"/>
      <c r="I21" s="27"/>
      <c r="J21" s="27"/>
      <c r="K21" s="27"/>
    </row>
    <row r="22" spans="1:11">
      <c r="A22" s="1231" t="s">
        <v>502</v>
      </c>
      <c r="B22" s="1221">
        <f>SUMIFS(Trans!$D:$D,Trans!$G:$G,B$1,Trans!$I:$I,$A22,Trans!$C:$C,"Debit")</f>
        <v>0</v>
      </c>
      <c r="C22" s="1221">
        <f>SUMIFS(Trans!$D:$D,Trans!$G:$G,C$1,Trans!$I:$I,$A22,Trans!$C:$C,"Credit")</f>
        <v>0</v>
      </c>
      <c r="D22" s="1221">
        <f t="shared" si="6"/>
        <v>0</v>
      </c>
      <c r="E22" s="1221">
        <f>SUMIFS(Trans!$D:$D,Trans!$G:$G,E$1,Trans!$I:$I,$A22,Trans!$C:$C,"Debit")</f>
        <v>0</v>
      </c>
      <c r="F22" s="1221">
        <f>SUMIFS(Trans!$D:$D,Trans!$G:$G,F$1,Trans!$I:$I,$A22,Trans!$C:$C,"Credit")</f>
        <v>0</v>
      </c>
      <c r="G22" s="1221"/>
      <c r="H22" s="1221"/>
      <c r="I22" s="27"/>
      <c r="J22" s="27"/>
      <c r="K22" s="27"/>
    </row>
    <row r="23" spans="1:11">
      <c r="A23" s="1231" t="s">
        <v>503</v>
      </c>
      <c r="B23" s="1234">
        <f>SUMIFS(Trans!$D:$D,Trans!$G:$G,B$1,Trans!$I:$I,$A23,Trans!$C:$C,"Debit")</f>
        <v>0</v>
      </c>
      <c r="C23" s="1234">
        <f>SUMIFS(Trans!$D:$D,Trans!$G:$G,C$1,Trans!$I:$I,$A23,Trans!$C:$C,"Credit")</f>
        <v>0</v>
      </c>
      <c r="D23" s="1236">
        <f>C23-B23</f>
        <v>0</v>
      </c>
      <c r="E23" s="1234">
        <f>SUMIFS(Trans!$D:$D,Trans!$G:$G,E$1,Trans!$I:$I,$A23,Trans!$C:$C,"Debit")</f>
        <v>0</v>
      </c>
      <c r="F23" s="1234">
        <f>SUMIFS(Trans!$D:$D,Trans!$G:$G,F$1,Trans!$I:$I,$A23,Trans!$C:$C,"Credit")</f>
        <v>0</v>
      </c>
      <c r="G23" s="1234"/>
      <c r="H23" s="1234"/>
      <c r="I23" s="27"/>
      <c r="J23" s="27"/>
      <c r="K23" s="27"/>
    </row>
    <row r="24" spans="1:11">
      <c r="A24" s="1231" t="s">
        <v>504</v>
      </c>
      <c r="B24" s="1221">
        <f>SUMIFS(Trans!$D:$D,Trans!$G:$G,B$1,Trans!$I:$I,$A24,Trans!$C:$C,"Debit")</f>
        <v>0</v>
      </c>
      <c r="C24" s="1221">
        <f>SUMIFS(Trans!$D:$D,Trans!$G:$G,C$1,Trans!$I:$I,$A24,Trans!$C:$C,"Credit")</f>
        <v>0</v>
      </c>
      <c r="D24" s="1236">
        <f t="shared" ref="D24:D25" si="7">C24-B24</f>
        <v>0</v>
      </c>
      <c r="E24" s="1221">
        <f>SUMIFS(Trans!$D:$D,Trans!$G:$G,E$1,Trans!$I:$I,$A24,Trans!$C:$C,"Debit")</f>
        <v>0</v>
      </c>
      <c r="F24" s="1221">
        <f>SUMIFS(Trans!$D:$D,Trans!$G:$G,F$1,Trans!$I:$I,$A24,Trans!$C:$C,"Credit")</f>
        <v>0</v>
      </c>
      <c r="G24" s="1221"/>
      <c r="H24" s="1221"/>
      <c r="I24" s="27"/>
      <c r="J24" s="27"/>
      <c r="K24" s="27"/>
    </row>
    <row r="25" spans="1:11">
      <c r="A25" s="1231" t="s">
        <v>505</v>
      </c>
      <c r="B25" s="1221">
        <f>SUMIFS(Trans!$D:$D,Trans!$G:$G,B$1,Trans!$I:$I,$A25,Trans!$C:$C,"Debit")</f>
        <v>0</v>
      </c>
      <c r="C25" s="1221">
        <f>SUMIFS(Trans!$D:$D,Trans!$G:$G,C$1,Trans!$I:$I,$A25,Trans!$C:$C,"Credit")</f>
        <v>0</v>
      </c>
      <c r="D25" s="1236">
        <f t="shared" si="7"/>
        <v>0</v>
      </c>
      <c r="E25" s="1221">
        <f>SUMIFS(Trans!$D:$D,Trans!$G:$G,E$1,Trans!$I:$I,$A25,Trans!$C:$C,"Debit")</f>
        <v>0</v>
      </c>
      <c r="F25" s="1221">
        <f>SUMIFS(Trans!$D:$D,Trans!$G:$G,F$1,Trans!$I:$I,$A25,Trans!$C:$C,"Credit")</f>
        <v>0</v>
      </c>
      <c r="G25" s="1221"/>
      <c r="H25" s="1221"/>
      <c r="I25" s="27"/>
      <c r="J25" s="27"/>
      <c r="K25" s="27"/>
    </row>
    <row r="26" spans="1:11">
      <c r="A26" s="1231" t="s">
        <v>506</v>
      </c>
      <c r="B26" s="1221">
        <f>SUMIFS(Trans!$D:$D,Trans!$G:$G,B$1,Trans!$I:$I,$A26,Trans!$C:$C,"Debit")</f>
        <v>0</v>
      </c>
      <c r="C26" s="1221">
        <f>SUMIFS(Trans!$D:$D,Trans!$G:$G,C$1,Trans!$I:$I,$A26,Trans!$C:$C,"Credit")</f>
        <v>0</v>
      </c>
      <c r="D26" s="1221">
        <f>C26-B26</f>
        <v>0</v>
      </c>
      <c r="E26" s="1221">
        <f>SUMIFS(Trans!$D:$D,Trans!$G:$G,E$1,Trans!$I:$I,$A26,Trans!$C:$C,"Debit")</f>
        <v>0</v>
      </c>
      <c r="F26" s="1221">
        <f>SUMIFS(Trans!$D:$D,Trans!$G:$G,F$1,Trans!$I:$I,$A26,Trans!$C:$C,"Credit")</f>
        <v>0</v>
      </c>
      <c r="G26" s="1221"/>
      <c r="H26" s="1221"/>
      <c r="I26" s="27"/>
      <c r="J26" s="27"/>
      <c r="K26" s="27"/>
    </row>
    <row r="27" spans="1:11">
      <c r="A27" s="1231" t="s">
        <v>507</v>
      </c>
      <c r="B27" s="1221">
        <f>SUMIFS(Trans!$D:$D,Trans!$G:$G,B$1,Trans!$I:$I,$A27,Trans!$C:$C,"Debit")</f>
        <v>0</v>
      </c>
      <c r="C27" s="1221">
        <f>SUMIFS(Trans!$D:$D,Trans!$G:$G,C$1,Trans!$I:$I,$A27,Trans!$C:$C,"Credit")</f>
        <v>0</v>
      </c>
      <c r="D27" s="1221">
        <f t="shared" ref="D27:D28" si="8">C27-B27</f>
        <v>0</v>
      </c>
      <c r="E27" s="1221">
        <f>SUMIFS(Trans!$D:$D,Trans!$G:$G,E$1,Trans!$I:$I,$A27,Trans!$C:$C,"Debit")</f>
        <v>0</v>
      </c>
      <c r="F27" s="1221">
        <f>SUMIFS(Trans!$D:$D,Trans!$G:$G,F$1,Trans!$I:$I,$A27,Trans!$C:$C,"Credit")</f>
        <v>0</v>
      </c>
      <c r="G27" s="1221"/>
      <c r="H27" s="1221"/>
      <c r="I27" s="27"/>
      <c r="J27" s="27"/>
      <c r="K27" s="27"/>
    </row>
    <row r="28" spans="1:11">
      <c r="A28" s="1231" t="s">
        <v>508</v>
      </c>
      <c r="B28" s="1221">
        <f>SUMIFS(Trans!$D:$D,Trans!$G:$G,B$1,Trans!$I:$I,$A28,Trans!$C:$C,"Debit")</f>
        <v>0</v>
      </c>
      <c r="C28" s="1221">
        <f>SUMIFS(Trans!$D:$D,Trans!$G:$G,C$1,Trans!$I:$I,$A28,Trans!$C:$C,"Credit")</f>
        <v>0</v>
      </c>
      <c r="D28" s="1221">
        <f t="shared" si="8"/>
        <v>0</v>
      </c>
      <c r="E28" s="1221">
        <f>SUMIFS(Trans!$D:$D,Trans!$G:$G,E$1,Trans!$I:$I,$A28,Trans!$C:$C,"Debit")</f>
        <v>0</v>
      </c>
      <c r="F28" s="1221">
        <f>SUMIFS(Trans!$D:$D,Trans!$G:$G,F$1,Trans!$I:$I,$A28,Trans!$C:$C,"Credit")</f>
        <v>0</v>
      </c>
      <c r="G28" s="1221"/>
      <c r="H28" s="1221"/>
      <c r="I28" s="27"/>
      <c r="J28" s="27"/>
      <c r="K28" s="27"/>
    </row>
    <row r="29" spans="1:11">
      <c r="A29" s="1242"/>
      <c r="B29" s="1243">
        <f>SUM(B62+B61+B60+B59)</f>
        <v>0</v>
      </c>
      <c r="C29" s="1243">
        <f>SUM(C62+C61+C60+C59)</f>
        <v>0</v>
      </c>
      <c r="D29" s="1243"/>
      <c r="E29" s="1243">
        <f>SUM(E62+E61+E60+E59)</f>
        <v>0</v>
      </c>
      <c r="F29" s="1243">
        <f>SUM(F62+F61+F60+F59)</f>
        <v>0</v>
      </c>
      <c r="G29" s="1243"/>
      <c r="H29" s="1243"/>
      <c r="I29" s="27"/>
      <c r="J29" s="27"/>
      <c r="K29" s="27"/>
    </row>
    <row r="31" spans="1:11" ht="16.5" thickBot="1"/>
    <row r="32" spans="1:11" ht="17.25" thickTop="1" thickBot="1">
      <c r="A32" s="1203" t="s">
        <v>73</v>
      </c>
      <c r="B32" s="1250" t="s">
        <v>82</v>
      </c>
      <c r="C32" s="1250" t="s">
        <v>84</v>
      </c>
      <c r="D32" s="1250" t="s">
        <v>55</v>
      </c>
      <c r="E32" s="1251" t="s">
        <v>56</v>
      </c>
      <c r="F32" s="1214" t="s">
        <v>95</v>
      </c>
      <c r="G32" s="1215" t="s">
        <v>62</v>
      </c>
    </row>
    <row r="33" spans="1:59" ht="16.5" thickTop="1">
      <c r="A33" s="1220" t="s">
        <v>497</v>
      </c>
      <c r="B33" s="1221">
        <f>SUMIFS(Trans!$D:$D,Trans!$H:$H,B$32,Trans!$I:$I,$A2,Trans!$C:$C,"Debit")</f>
        <v>0</v>
      </c>
      <c r="C33" s="1252">
        <f>SUMIFS(Trans!$D:$D,Trans!$H:$H,C$32,Trans!$I:$I,$A2,Trans!$C:$C,"Debit")</f>
        <v>0</v>
      </c>
      <c r="D33" s="1253">
        <f>SUMIFS(Trans!$D:$D,Trans!$H:$H,D$32,Trans!$I:$I,$A2,Trans!$C:$C,"Debit")</f>
        <v>0</v>
      </c>
      <c r="E33" s="1254">
        <f>SUMIFS(Trans!$D:$D,Trans!$H:$H,E$32,Trans!$I:$I,$A2,Trans!$C:$C,"Debit")</f>
        <v>0</v>
      </c>
      <c r="F33" s="18">
        <f>SUMIFS(Trans!$D:$D,Trans!$G:$G,I$1,Trans!$I:$I,$A17,Trans!$C:$C,"Debit")</f>
        <v>0</v>
      </c>
      <c r="G33" s="1225" cm="1">
        <f t="array" ref="G33">SUM(SUMIFS(Trans!$D:$D,Trans!$H:$H,{"LC","DC","Customs duty","Freight ","Insurance","Related"},Trans!$I:$I,$A17,Trans!$C:$C,"Debit"))</f>
        <v>0</v>
      </c>
    </row>
    <row r="34" spans="1:59">
      <c r="A34" s="1220" t="s">
        <v>498</v>
      </c>
      <c r="B34" s="1221">
        <f>SUMIFS(Trans!$D:$D,Trans!$H:$H,B$32,Trans!$I:$I,$A3,Trans!$C:$C,"Debit")</f>
        <v>0</v>
      </c>
      <c r="C34" s="1221">
        <f>SUMIFS(Trans!$D:$D,Trans!$H:$H,C$32,Trans!$I:$I,$A3,Trans!$C:$C,"Debit")</f>
        <v>0</v>
      </c>
      <c r="D34" s="1253">
        <f>SUMIFS(Trans!$D:$D,Trans!$H:$H,D$32,Trans!$I:$I,$A3,Trans!$C:$C,"Debit")</f>
        <v>0</v>
      </c>
      <c r="E34" s="1241">
        <f>SUMIFS(Trans!$D:$D,Trans!$H:$H,E$32,Trans!$I:$I,$A3,Trans!$C:$C,"Debit")</f>
        <v>0</v>
      </c>
      <c r="F34" s="18">
        <f>SUMIFS(Trans!$D:$D,Trans!$G:$G,I$1,Trans!$I:$I,$A18,Trans!$C:$C,"Debit")</f>
        <v>0</v>
      </c>
      <c r="G34" s="1225">
        <f>SUM(SUMIFS(Trans!$D:$D,Trans!$H:$H,{"LC","DC","Customs duty","Freight ","Insurance","Related"},Trans!$I:$I,$A18,Trans!$C:$C,"Debit"))</f>
        <v>0</v>
      </c>
    </row>
    <row r="35" spans="1:59">
      <c r="A35" s="1231" t="s">
        <v>499</v>
      </c>
      <c r="B35" s="1221">
        <f>SUMIFS(Trans!$D:$D,Trans!$H:$H,B$32,Trans!$I:$I,$A4,Trans!$C:$C,"Debit")</f>
        <v>0</v>
      </c>
      <c r="C35" s="1221">
        <f>SUMIFS(Trans!$D:$D,Trans!$H:$H,C$32,Trans!$I:$I,$A4,Trans!$C:$C,"Debit")</f>
        <v>0</v>
      </c>
      <c r="D35" s="1253">
        <f>SUMIFS(Trans!$D:$D,Trans!$H:$H,D$32,Trans!$I:$I,$A4,Trans!$C:$C,"Debit")</f>
        <v>0</v>
      </c>
      <c r="E35" s="1241">
        <f>SUMIFS(Trans!$D:$D,Trans!$H:$H,E$32,Trans!$I:$I,$A4,Trans!$C:$C,"Debit")</f>
        <v>0</v>
      </c>
      <c r="F35" s="18">
        <f>SUMIFS(Trans!$D:$D,Trans!$G:$G,I$1,Trans!$I:$I,$A19,Trans!$C:$C,"Debit")</f>
        <v>0</v>
      </c>
      <c r="G35" s="1225">
        <f>SUM(SUMIFS(Trans!$D:$D,Trans!$H:$H,{"LC","DC","Customs duty","Freight ","Insurance","Related"},Trans!$I:$I,$A19,Trans!$C:$C,"Debit"))</f>
        <v>0</v>
      </c>
    </row>
    <row r="36" spans="1:59">
      <c r="A36" s="1231" t="s">
        <v>500</v>
      </c>
      <c r="B36" s="1221">
        <f>SUMIFS(Trans!$D:$D,Trans!$H:$H,B$32,Trans!$I:$I,$A5,Trans!$C:$C,"Debit")</f>
        <v>0</v>
      </c>
      <c r="C36" s="1221">
        <f>SUMIFS(Trans!$D:$D,Trans!$H:$H,C$32,Trans!$I:$I,$A5,Trans!$C:$C,"Debit")</f>
        <v>0</v>
      </c>
      <c r="D36" s="1253">
        <f>SUMIFS(Trans!$D:$D,Trans!$H:$H,D$32,Trans!$I:$I,$A5,Trans!$C:$C,"Debit")</f>
        <v>0</v>
      </c>
      <c r="E36" s="1241">
        <f>SUMIFS(Trans!$D:$D,Trans!$H:$H,E$32,Trans!$I:$I,$A5,Trans!$C:$C,"Debit")</f>
        <v>0</v>
      </c>
      <c r="F36" s="18">
        <f>SUMIFS(Trans!$D:$D,Trans!$G:$G,I$1,Trans!$I:$I,$A20,Trans!$C:$C,"Debit")</f>
        <v>0</v>
      </c>
      <c r="G36" s="1225">
        <f>SUM(SUMIFS(Trans!$D:$D,Trans!$H:$H,{"LC","DC","Customs duty","Freight ","Insurance","Related"},Trans!$I:$I,$A20,Trans!$C:$C,"Debit"))</f>
        <v>0</v>
      </c>
    </row>
    <row r="37" spans="1:59">
      <c r="A37" s="1231" t="s">
        <v>501</v>
      </c>
      <c r="B37" s="1221">
        <f>SUMIFS(Trans!$D:$D,Trans!$H:$H,B$32,Trans!$I:$I,$A6,Trans!$C:$C,"Debit")</f>
        <v>0</v>
      </c>
      <c r="C37" s="1221">
        <f>SUMIFS(Trans!$D:$D,Trans!$H:$H,C$32,Trans!$I:$I,$A6,Trans!$C:$C,"Debit")</f>
        <v>0</v>
      </c>
      <c r="D37" s="1253">
        <f>SUMIFS(Trans!$D:$D,Trans!$H:$H,D$32,Trans!$I:$I,$A6,Trans!$C:$C,"Debit")</f>
        <v>0</v>
      </c>
      <c r="E37" s="1241">
        <f>SUMIFS(Trans!$D:$D,Trans!$H:$H,E$32,Trans!$I:$I,$A6,Trans!$C:$C,"Debit")</f>
        <v>0</v>
      </c>
      <c r="F37" s="18">
        <f>SUMIFS(Trans!$D:$D,Trans!$G:$G,I$1,Trans!$I:$I,$A21,Trans!$C:$C,"Debit")</f>
        <v>0</v>
      </c>
      <c r="G37" s="1225">
        <f>SUM(SUMIFS(Trans!$D:$D,Trans!$H:$H,{"LC","DC","Customs duty","Freight ","Insurance","Related"},Trans!$I:$I,$A21,Trans!$C:$C,"Debit"))</f>
        <v>0</v>
      </c>
    </row>
    <row r="38" spans="1:59">
      <c r="A38" s="1231" t="s">
        <v>502</v>
      </c>
      <c r="B38" s="1221">
        <f>SUMIFS(Trans!$D:$D,Trans!$H:$H,B$32,Trans!$I:$I,$A7,Trans!$C:$C,"Debit")</f>
        <v>0</v>
      </c>
      <c r="C38" s="1221">
        <f>SUMIFS(Trans!$D:$D,Trans!$H:$H,C$32,Trans!$I:$I,$A7,Trans!$C:$C,"Debit")</f>
        <v>0</v>
      </c>
      <c r="D38" s="1253">
        <f>SUMIFS(Trans!$D:$D,Trans!$H:$H,D$32,Trans!$I:$I,$A7,Trans!$C:$C,"Debit")</f>
        <v>0</v>
      </c>
      <c r="E38" s="1241">
        <f>SUMIFS(Trans!$D:$D,Trans!$H:$H,E$32,Trans!$I:$I,$A7,Trans!$C:$C,"Debit")</f>
        <v>0</v>
      </c>
      <c r="F38" s="18">
        <f>SUMIFS(Trans!$D:$D,Trans!$G:$G,I$1,Trans!$I:$I,$A22,Trans!$C:$C,"Debit")</f>
        <v>0</v>
      </c>
      <c r="G38" s="1225">
        <f>SUM(SUMIFS(Trans!$D:$D,Trans!$H:$H,{"LC","DC","Customs duty","Freight ","Insurance","Related"},Trans!$I:$I,$A22,Trans!$C:$C,"Debit"))</f>
        <v>0</v>
      </c>
    </row>
    <row r="39" spans="1:59">
      <c r="A39" s="1231" t="s">
        <v>503</v>
      </c>
      <c r="B39" s="1234">
        <f>SUMIFS(Trans!$D:$D,Trans!$H:$H,B$32,Trans!$I:$I,$A8,Trans!$C:$C,"Debit")</f>
        <v>0</v>
      </c>
      <c r="C39" s="1234">
        <f>SUMIFS(Trans!$D:$D,Trans!$H:$H,C$32,Trans!$I:$I,$A8,Trans!$C:$C,"Debit")</f>
        <v>0</v>
      </c>
      <c r="D39" s="1255">
        <f>SUMIFS(Trans!$D:$D,Trans!$H:$H,D$32,Trans!$I:$I,$A8,Trans!$C:$C,"Debit")</f>
        <v>0</v>
      </c>
      <c r="E39" s="1256">
        <f>SUMIFS(Trans!$D:$D,Trans!$H:$H,E$32,Trans!$I:$I,$A8,Trans!$C:$C,"Debit")</f>
        <v>0</v>
      </c>
      <c r="F39" s="1233">
        <f>SUMIFS(Trans!$D:$D,Trans!$G:$G,I$1,Trans!$I:$I,$A23,Trans!$C:$C,"Debit")</f>
        <v>0</v>
      </c>
      <c r="G39" s="1233">
        <f>SUM(SUMIFS(Trans!$D:$D,Trans!$H:$H,{"LC","DC","Customs duty","Freight ","Insurance","Related"},Trans!$I:$I,$A23,Trans!$C:$C,"Debit"))</f>
        <v>0</v>
      </c>
    </row>
    <row r="40" spans="1:59">
      <c r="A40" s="1231" t="s">
        <v>504</v>
      </c>
      <c r="B40" s="1221">
        <f>SUMIFS(Trans!$D:$D,Trans!$H:$H,B$32,Trans!$I:$I,$A9,Trans!$C:$C,"Debit")</f>
        <v>0</v>
      </c>
      <c r="C40" s="1221">
        <f>SUMIFS(Trans!$D:$D,Trans!$H:$H,C$32,Trans!$I:$I,$A9,Trans!$C:$C,"Debit")</f>
        <v>0</v>
      </c>
      <c r="D40" s="1253">
        <f>SUMIFS(Trans!$D:$D,Trans!$H:$H,D$32,Trans!$I:$I,$A9,Trans!$C:$C,"Debit")</f>
        <v>0</v>
      </c>
      <c r="E40" s="1241">
        <f>SUMIFS(Trans!$D:$D,Trans!$H:$H,E$32,Trans!$I:$I,$A9,Trans!$C:$C,"Debit")</f>
        <v>0</v>
      </c>
      <c r="F40" s="18">
        <f>SUMIFS(Trans!$D:$D,Trans!$G:$G,I$1,Trans!$I:$I,$A24,Trans!$C:$C,"Debit")</f>
        <v>0</v>
      </c>
      <c r="G40" s="1225">
        <f>SUM(SUMIFS(Trans!$D:$D,Trans!$H:$H,{"LC","DC","Customs duty","Freight ","Insurance","Related"},Trans!$I:$I,$A24,Trans!$C:$C,"Debit"))</f>
        <v>0</v>
      </c>
    </row>
    <row r="41" spans="1:59">
      <c r="A41" s="1231" t="s">
        <v>505</v>
      </c>
      <c r="B41" s="1221">
        <f>SUMIFS(Trans!$D:$D,Trans!$H:$H,B$32,Trans!$I:$I,$A10,Trans!$C:$C,"Debit")</f>
        <v>0</v>
      </c>
      <c r="C41" s="1221">
        <f>SUMIFS(Trans!$D:$D,Trans!$H:$H,C$32,Trans!$I:$I,$A10,Trans!$C:$C,"Debit")</f>
        <v>0</v>
      </c>
      <c r="D41" s="1253">
        <f>SUMIFS(Trans!$D:$D,Trans!$H:$H,D$32,Trans!$I:$I,$A10,Trans!$C:$C,"Debit")</f>
        <v>0</v>
      </c>
      <c r="E41" s="1241">
        <f>SUMIFS(Trans!$D:$D,Trans!$H:$H,E$32,Trans!$I:$I,$A10,Trans!$C:$C,"Debit")</f>
        <v>0</v>
      </c>
      <c r="F41" s="18">
        <f>SUMIFS(Trans!$D:$D,Trans!$G:$G,I$1,Trans!$I:$I,$A25,Trans!$C:$C,"Debit")</f>
        <v>0</v>
      </c>
      <c r="G41" s="1225">
        <f>SUM(SUMIFS(Trans!$D:$D,Trans!$H:$H,{"LC","DC","Customs duty","Freight ","Insurance","Related"},Trans!$I:$I,$A25,Trans!$C:$C,"Debit"))</f>
        <v>0</v>
      </c>
    </row>
    <row r="42" spans="1:59">
      <c r="A42" s="1231" t="s">
        <v>506</v>
      </c>
      <c r="B42" s="1221">
        <f>SUMIFS(Trans!$D:$D,Trans!$H:$H,B$32,Trans!$I:$I,$A11,Trans!$C:$C,"Debit")</f>
        <v>0</v>
      </c>
      <c r="C42" s="1221">
        <f>SUMIFS(Trans!$D:$D,Trans!$H:$H,C$32,Trans!$I:$I,$A11,Trans!$C:$C,"Debit")</f>
        <v>0</v>
      </c>
      <c r="D42" s="1253">
        <f>SUMIFS(Trans!$D:$D,Trans!$H:$H,D$32,Trans!$I:$I,$A11,Trans!$C:$C,"Debit")</f>
        <v>0</v>
      </c>
      <c r="E42" s="1241">
        <f>SUMIFS(Trans!$D:$D,Trans!$H:$H,E$32,Trans!$I:$I,$A11,Trans!$C:$C,"Debit")</f>
        <v>0</v>
      </c>
      <c r="F42" s="18">
        <f>SUMIFS(Trans!$D:$D,Trans!$G:$G,I$1,Trans!$I:$I,$A26,Trans!$C:$C,"Debit")</f>
        <v>0</v>
      </c>
      <c r="G42" s="1225">
        <f>SUM(SUMIFS(Trans!$D:$D,Trans!$H:$H,{"LC","DC","Customs duty","Freight ","Insurance","Related"},Trans!$I:$I,$A26,Trans!$C:$C,"Debit"))</f>
        <v>0</v>
      </c>
    </row>
    <row r="43" spans="1:59">
      <c r="A43" s="1231" t="s">
        <v>507</v>
      </c>
      <c r="B43" s="1239">
        <f>SUMIFS(Trans!$D:$D,Trans!$H:$H,B$32,Trans!$I:$I,$A12,Trans!$C:$C,"Debit")</f>
        <v>0</v>
      </c>
      <c r="C43" s="1239">
        <f>SUMIFS(Trans!$D:$D,Trans!$H:$H,C$32,Trans!$I:$I,$A12,Trans!$C:$C,"Debit")</f>
        <v>0</v>
      </c>
      <c r="D43" s="1257">
        <f>SUMIFS(Trans!$D:$D,Trans!$H:$H,D$32,Trans!$I:$I,$A12,Trans!$C:$C,"Debit")</f>
        <v>0</v>
      </c>
      <c r="E43" s="1241">
        <f>SUMIFS(Trans!$D:$D,Trans!$H:$H,E$32,Trans!$I:$I,$A12,Trans!$C:$C,"Debit")</f>
        <v>0</v>
      </c>
      <c r="F43" s="1238">
        <f>SUMIFS(Trans!$D:$D,Trans!$G:$G,I$1,Trans!$I:$I,$A27,Trans!$C:$C,"Debit")</f>
        <v>0</v>
      </c>
      <c r="G43" s="1225">
        <f>SUM(SUMIFS(Trans!$D:$D,Trans!$H:$H,{"LC","DC","Customs duty","Freight ","Insurance","Related"},Trans!$I:$I,$A27,Trans!$C:$C,"Debit"))</f>
        <v>0</v>
      </c>
      <c r="AX43" s="59" t="s">
        <v>14</v>
      </c>
      <c r="AY43" s="59" t="e">
        <f>SUMIFS(Trans!$D:$D,Trans!#REF!,AX43,Trans!$C:$C,"Debit")</f>
        <v>#REF!</v>
      </c>
      <c r="AZ43" s="59"/>
      <c r="BA43" s="59"/>
      <c r="BB43" s="59"/>
      <c r="BC43" s="59"/>
      <c r="BD43" s="59"/>
      <c r="BE43" s="59"/>
      <c r="BF43" s="59"/>
      <c r="BG43" s="59"/>
    </row>
    <row r="44" spans="1:59" s="1244" customFormat="1" ht="25.5" customHeight="1">
      <c r="A44" s="1231" t="s">
        <v>508</v>
      </c>
      <c r="B44" s="1241">
        <f>SUMIFS(Trans!$D:$D,Trans!$H:$H,B$32,Trans!$I:$I,$A13,Trans!$C:$C,"Debit")</f>
        <v>0</v>
      </c>
      <c r="C44" s="1241">
        <f>SUMIFS(Trans!$D:$D,Trans!$H:$H,C$32,Trans!$I:$I,$A13,Trans!$C:$C,"Debit")</f>
        <v>0</v>
      </c>
      <c r="D44" s="1241">
        <f>SUMIFS(Trans!$D:$D,Trans!$H:$H,D$32,Trans!$I:$I,$A13,Trans!$C:$C,"Debit")</f>
        <v>0</v>
      </c>
      <c r="E44" s="1241">
        <f>SUMIFS(Trans!$D:$D,Trans!$H:$H,E$32,Trans!$I:$I,$A13,Trans!$C:$C,"Debit")</f>
        <v>0</v>
      </c>
      <c r="F44" s="1240">
        <f>SUMIFS(Trans!$D:$D,Trans!$G:$G,I$1,Trans!$I:$I,$A28,Trans!$C:$C,"Debit")</f>
        <v>0</v>
      </c>
      <c r="G44" s="1225">
        <f>SUM(SUMIFS(Trans!$D:$D,Trans!$H:$H,{"LC","DC","Customs duty","Freight ","Insurance","Related"},Trans!$I:$I,$A28,Trans!$C:$C,"Debit"))</f>
        <v>0</v>
      </c>
      <c r="H44" s="1258">
        <f t="shared" ref="H44:K44" si="9">SUM(H2:H4)</f>
        <v>0</v>
      </c>
      <c r="I44" s="1258">
        <f t="shared" si="9"/>
        <v>0</v>
      </c>
      <c r="J44" s="1258">
        <f t="shared" si="9"/>
        <v>0</v>
      </c>
      <c r="K44" s="1258">
        <f t="shared" si="9"/>
        <v>0</v>
      </c>
      <c r="L44" s="1258">
        <f>SUM(M2:M4)</f>
        <v>0</v>
      </c>
      <c r="M44" s="1258">
        <f>SUM(N2:N4)</f>
        <v>0</v>
      </c>
      <c r="N44" s="1258">
        <f>SUM(B33:B35)</f>
        <v>0</v>
      </c>
      <c r="O44" s="1258">
        <f>SUM(C33:C35)</f>
        <v>0</v>
      </c>
      <c r="P44" s="1258">
        <f>SUM(D33:D35)</f>
        <v>0</v>
      </c>
      <c r="Q44" s="1258">
        <f>SUM(E33:E35)</f>
        <v>0</v>
      </c>
      <c r="R44" s="1258">
        <f>SUM(AN2:AN4)</f>
        <v>0</v>
      </c>
      <c r="S44" s="1258">
        <f>SUM(AO2:AO4)</f>
        <v>0</v>
      </c>
      <c r="T44" s="1258">
        <f>SUM(AP2:AP4)</f>
        <v>0</v>
      </c>
      <c r="U44" s="1259">
        <f>SUM(AQ2:AQ4)</f>
        <v>0</v>
      </c>
      <c r="V44" s="1259">
        <f>SUM(AR2:AR4)</f>
        <v>0</v>
      </c>
      <c r="W44" s="1259"/>
      <c r="X44" s="1259"/>
      <c r="Y44" s="1258">
        <f>SUM(AU2:AU4)</f>
        <v>0</v>
      </c>
      <c r="Z44" s="1258">
        <f>SUM(AV2:AV4)</f>
        <v>0</v>
      </c>
      <c r="AA44" s="1258">
        <f>SUM(AW2:AW4)</f>
        <v>0</v>
      </c>
      <c r="AB44" s="1258">
        <f>SUM(AX2:AX4)</f>
        <v>0</v>
      </c>
      <c r="AC44" s="1260"/>
      <c r="AD44" s="1260"/>
      <c r="AH44" s="52">
        <f>SUMIFS(Trans!$D:$D,Trans!$G:$G,I$1,Trans!$I:$I,$A44,Trans!$C:$C,"Debit")</f>
        <v>0</v>
      </c>
      <c r="AX44" s="59" t="s">
        <v>15</v>
      </c>
      <c r="AY44" s="59" t="e">
        <f>SUMIFS(Trans!$D:$D,Trans!#REF!,AX44,Trans!$C:$C,"Debit")</f>
        <v>#REF!</v>
      </c>
      <c r="AZ44" s="59"/>
      <c r="BA44" s="59"/>
      <c r="BB44" s="59"/>
      <c r="BC44" s="59"/>
      <c r="BD44" s="1261"/>
      <c r="BE44" s="1261"/>
      <c r="BF44" s="1261"/>
      <c r="BG44" s="1261"/>
    </row>
    <row r="45" spans="1:59" s="1244" customFormat="1" ht="25.5" customHeight="1">
      <c r="A45" s="1242"/>
      <c r="B45" s="1243">
        <f>SUM(N47+N46+N45+N44)</f>
        <v>0</v>
      </c>
      <c r="C45" s="1243">
        <f>SUM(O47+O46+O45+O44)</f>
        <v>0</v>
      </c>
      <c r="D45" s="1243">
        <f>SUM(P47+P46+P45+P44)</f>
        <v>0</v>
      </c>
      <c r="E45" s="1243">
        <f>SUM(Q47+Q46+Q45+Q44)</f>
        <v>0</v>
      </c>
      <c r="F45" s="1243">
        <f>SUM(I62+I61+I60+I59)</f>
        <v>0</v>
      </c>
      <c r="G45" s="1243">
        <f>SUM(J62+J61+J60+J59)</f>
        <v>0</v>
      </c>
      <c r="H45" s="1258">
        <f t="shared" ref="H45:K45" si="10">SUM(H5:H7)</f>
        <v>0</v>
      </c>
      <c r="I45" s="1258">
        <f t="shared" si="10"/>
        <v>0</v>
      </c>
      <c r="J45" s="1258">
        <f t="shared" si="10"/>
        <v>0</v>
      </c>
      <c r="K45" s="1258">
        <f t="shared" si="10"/>
        <v>0</v>
      </c>
      <c r="L45" s="1258">
        <f>SUM(M5:M7)</f>
        <v>0</v>
      </c>
      <c r="M45" s="1258">
        <f>SUM(N5:N7)</f>
        <v>0</v>
      </c>
      <c r="N45" s="1258">
        <f>SUM(B36:B38)</f>
        <v>0</v>
      </c>
      <c r="O45" s="1258">
        <f>SUM(C36:C38)</f>
        <v>0</v>
      </c>
      <c r="P45" s="1258">
        <f>SUM(D36:D38)</f>
        <v>0</v>
      </c>
      <c r="Q45" s="1258">
        <f>SUM(E36:E38)</f>
        <v>0</v>
      </c>
      <c r="R45" s="1258">
        <f>SUM(AN5:AN7)</f>
        <v>0</v>
      </c>
      <c r="S45" s="1258">
        <f>SUM(AO5:AO7)</f>
        <v>0</v>
      </c>
      <c r="T45" s="1258">
        <f>SUM(AP5:AP7)</f>
        <v>0</v>
      </c>
      <c r="U45" s="1258">
        <f>SUM(AQ5:AQ7)</f>
        <v>0</v>
      </c>
      <c r="V45" s="1258">
        <f>SUM(AR5:AR7)</f>
        <v>0</v>
      </c>
      <c r="W45" s="1258"/>
      <c r="X45" s="1258"/>
      <c r="Y45" s="1258">
        <f>SUM(AU5:AU7)</f>
        <v>0</v>
      </c>
      <c r="Z45" s="1258">
        <f>SUM(AV5:AV7)</f>
        <v>0</v>
      </c>
      <c r="AA45" s="1258">
        <f>SUM(AW5:AW7)</f>
        <v>0</v>
      </c>
      <c r="AB45" s="1258">
        <f>SUM(AX5:AX7)</f>
        <v>0</v>
      </c>
      <c r="AC45" s="1260"/>
      <c r="AD45" s="1260"/>
      <c r="AH45" s="52">
        <f>SUMIFS(Trans!$D:$D,Trans!$G:$G,I$1,Trans!$I:$I,$A45,Trans!$C:$C,"Debit")</f>
        <v>0</v>
      </c>
      <c r="AX45" s="59"/>
      <c r="AY45" s="1262"/>
      <c r="AZ45" s="59"/>
      <c r="BA45" s="59"/>
      <c r="BB45" s="59"/>
      <c r="BC45" s="59"/>
      <c r="BD45" s="1261"/>
      <c r="BE45" s="1261"/>
      <c r="BF45" s="1261"/>
      <c r="BG45" s="1261"/>
    </row>
    <row r="46" spans="1:59" s="1244" customFormat="1" ht="25.5" customHeight="1">
      <c r="A46" s="1263" t="s">
        <v>299</v>
      </c>
      <c r="B46" s="1264">
        <f t="shared" ref="B46:K46" si="11">SUM(B8:B10)</f>
        <v>0</v>
      </c>
      <c r="C46" s="1258">
        <f t="shared" si="11"/>
        <v>0</v>
      </c>
      <c r="D46" s="1258">
        <f t="shared" si="11"/>
        <v>0</v>
      </c>
      <c r="E46" s="1258">
        <f t="shared" si="11"/>
        <v>0</v>
      </c>
      <c r="F46" s="1258">
        <f t="shared" si="11"/>
        <v>0</v>
      </c>
      <c r="G46" s="1258">
        <f t="shared" si="11"/>
        <v>0</v>
      </c>
      <c r="H46" s="1258">
        <f t="shared" si="11"/>
        <v>0</v>
      </c>
      <c r="I46" s="1258">
        <f t="shared" si="11"/>
        <v>0</v>
      </c>
      <c r="J46" s="1258">
        <f t="shared" si="11"/>
        <v>0</v>
      </c>
      <c r="K46" s="1258">
        <f t="shared" si="11"/>
        <v>0</v>
      </c>
      <c r="L46" s="1258">
        <f>SUM(M8:M10)</f>
        <v>0</v>
      </c>
      <c r="M46" s="1258">
        <f>SUM(N8:N10)</f>
        <v>0</v>
      </c>
      <c r="N46" s="1258">
        <f>SUM(B39:B41)</f>
        <v>0</v>
      </c>
      <c r="O46" s="1258">
        <f>SUM(C39:C41)</f>
        <v>0</v>
      </c>
      <c r="P46" s="1258">
        <f>SUM(D39:D41)</f>
        <v>0</v>
      </c>
      <c r="Q46" s="1258">
        <f>SUM(E39:E41)</f>
        <v>0</v>
      </c>
      <c r="R46" s="1258">
        <f>SUM(AN8:AN10)</f>
        <v>0</v>
      </c>
      <c r="S46" s="1258">
        <f>SUM(AO8:AO10)</f>
        <v>0</v>
      </c>
      <c r="T46" s="1258">
        <f>SUM(AP8:AP10)</f>
        <v>0</v>
      </c>
      <c r="U46" s="1258">
        <f>SUM(AQ8:AQ10)</f>
        <v>0</v>
      </c>
      <c r="V46" s="1258">
        <f>SUM(AR8:AR10)</f>
        <v>0</v>
      </c>
      <c r="W46" s="1258"/>
      <c r="X46" s="1258"/>
      <c r="Y46" s="1258">
        <f>SUM(AU8:AU10)</f>
        <v>0</v>
      </c>
      <c r="Z46" s="1258">
        <f>SUM(AV8:AV10)</f>
        <v>0</v>
      </c>
      <c r="AA46" s="1258">
        <f>SUM(AW8:AW10)</f>
        <v>0</v>
      </c>
      <c r="AB46" s="1258">
        <f>SUM(AX8:AX10)</f>
        <v>0</v>
      </c>
      <c r="AC46" s="1260"/>
      <c r="AD46" s="1260"/>
      <c r="AH46" s="52">
        <f>SUMIFS(Trans!$D:$D,Trans!$G:$G,I$1,Trans!$I:$I,$A46,Trans!$C:$C,"Debit")</f>
        <v>0</v>
      </c>
      <c r="AX46" s="1265"/>
      <c r="AY46" s="1262"/>
      <c r="AZ46" s="59"/>
      <c r="BA46" s="59"/>
      <c r="BB46" s="59"/>
      <c r="BC46" s="59"/>
      <c r="BD46" s="1261"/>
      <c r="BE46" s="1261"/>
      <c r="BF46" s="1261"/>
      <c r="BG46" s="1261"/>
    </row>
    <row r="47" spans="1:59" s="1244" customFormat="1" ht="25.5" customHeight="1">
      <c r="A47" s="1263" t="s">
        <v>300</v>
      </c>
      <c r="B47" s="1266">
        <f t="shared" ref="B47:K47" si="12">SUM(B11:B13)</f>
        <v>0</v>
      </c>
      <c r="C47" s="1267">
        <f t="shared" si="12"/>
        <v>0</v>
      </c>
      <c r="D47" s="1267">
        <f t="shared" si="12"/>
        <v>0</v>
      </c>
      <c r="E47" s="1267">
        <f t="shared" si="12"/>
        <v>0</v>
      </c>
      <c r="F47" s="1267">
        <f t="shared" si="12"/>
        <v>0</v>
      </c>
      <c r="G47" s="1267">
        <f t="shared" si="12"/>
        <v>0</v>
      </c>
      <c r="H47" s="1267">
        <f t="shared" si="12"/>
        <v>0</v>
      </c>
      <c r="I47" s="1267">
        <f t="shared" si="12"/>
        <v>0</v>
      </c>
      <c r="J47" s="1267">
        <f t="shared" si="12"/>
        <v>0</v>
      </c>
      <c r="K47" s="1267">
        <f t="shared" si="12"/>
        <v>0</v>
      </c>
      <c r="L47" s="1267">
        <f>SUM(M11:M13)</f>
        <v>0</v>
      </c>
      <c r="M47" s="1267">
        <f>SUM(N11:N13)</f>
        <v>0</v>
      </c>
      <c r="N47" s="1267">
        <f>SUM(B42:B44)</f>
        <v>0</v>
      </c>
      <c r="O47" s="1267">
        <f>SUM(C42:C44)</f>
        <v>0</v>
      </c>
      <c r="P47" s="1267">
        <f>SUM(D42:D44)</f>
        <v>0</v>
      </c>
      <c r="Q47" s="1267">
        <f>SUM(E42:E44)</f>
        <v>0</v>
      </c>
      <c r="R47" s="1267">
        <f>SUM(AN11:AN13)</f>
        <v>0</v>
      </c>
      <c r="S47" s="1267">
        <f>SUM(AO11:AO13)</f>
        <v>0</v>
      </c>
      <c r="T47" s="1267">
        <f>SUM(AP11:AP13)</f>
        <v>0</v>
      </c>
      <c r="U47" s="1267">
        <f>SUM(AQ11:AQ13)</f>
        <v>0</v>
      </c>
      <c r="V47" s="1267">
        <f>SUM(AR11:AR13)</f>
        <v>0</v>
      </c>
      <c r="W47" s="1268"/>
      <c r="X47" s="1268"/>
      <c r="Y47" s="1267">
        <f>SUM(AU11:AU13)</f>
        <v>0</v>
      </c>
      <c r="Z47" s="1269">
        <f>SUM(AV11:AV13)</f>
        <v>0</v>
      </c>
      <c r="AA47" s="1267">
        <f>SUM(AW11:AW13)</f>
        <v>0</v>
      </c>
      <c r="AB47" s="1267">
        <f>SUM(AX11:AX13)</f>
        <v>0</v>
      </c>
      <c r="AC47" s="1270"/>
      <c r="AD47" s="1270"/>
      <c r="AH47" s="1271">
        <f>SUM(AH11:AH13)</f>
        <v>0</v>
      </c>
    </row>
    <row r="48" spans="1:59" ht="16.5" thickBot="1"/>
    <row r="49" spans="1:34" s="1208" customFormat="1" ht="27" customHeight="1" thickTop="1" thickBot="1">
      <c r="A49" s="1203" t="s">
        <v>73</v>
      </c>
      <c r="B49" s="1272" t="s">
        <v>47</v>
      </c>
      <c r="C49" s="1273" t="s">
        <v>48</v>
      </c>
      <c r="D49" s="1272" t="s">
        <v>4</v>
      </c>
      <c r="E49" s="1272" t="s">
        <v>50</v>
      </c>
      <c r="F49" s="1272" t="s">
        <v>51</v>
      </c>
      <c r="G49" s="1274" t="s">
        <v>81</v>
      </c>
      <c r="H49" s="1275" t="s">
        <v>2</v>
      </c>
      <c r="I49" s="1275" t="s">
        <v>10</v>
      </c>
      <c r="J49" s="1276" t="s">
        <v>83</v>
      </c>
      <c r="K49" s="1277" t="s">
        <v>94</v>
      </c>
      <c r="L49" s="1272" t="s">
        <v>16</v>
      </c>
      <c r="M49" s="1272" t="s">
        <v>12</v>
      </c>
      <c r="N49" s="1274" t="s">
        <v>82</v>
      </c>
      <c r="O49" s="1274" t="s">
        <v>84</v>
      </c>
      <c r="P49" s="1274" t="s">
        <v>55</v>
      </c>
      <c r="Q49" s="1278" t="s">
        <v>56</v>
      </c>
      <c r="R49" s="687" t="s">
        <v>77</v>
      </c>
      <c r="S49" s="685" t="s">
        <v>333</v>
      </c>
      <c r="T49" s="1213" t="s">
        <v>60</v>
      </c>
      <c r="U49" s="686" t="s">
        <v>330</v>
      </c>
      <c r="V49" s="1279" t="s">
        <v>111</v>
      </c>
      <c r="W49" s="1215" t="s">
        <v>62</v>
      </c>
      <c r="X49" s="1280"/>
      <c r="Y49" s="1272" t="s">
        <v>95</v>
      </c>
      <c r="AA49" s="1281" t="s">
        <v>31</v>
      </c>
      <c r="AB49" s="1279" t="s">
        <v>11</v>
      </c>
      <c r="AC49" s="1282"/>
      <c r="AD49" s="1282"/>
      <c r="AH49" s="1283" t="s">
        <v>11</v>
      </c>
    </row>
    <row r="50" spans="1:34" ht="16.5" thickTop="1"/>
  </sheetData>
  <hyperlinks>
    <hyperlink ref="A1" location="'Sheet4'!A1" display="Back " xr:uid="{67075A5A-1A0A-45BA-8A1F-B8D82C09B4D1}"/>
    <hyperlink ref="A49" location="'Sheet4'!A1" display="Back " xr:uid="{C9C71047-5B2F-40C4-AEBE-2E4C86DC5F65}"/>
    <hyperlink ref="A16" location="'Sheet4'!A1" display="Back " xr:uid="{AD1B78BB-4EA8-4BDD-9FC3-6C2C0F3B8769}"/>
    <hyperlink ref="A32" location="'Sheet4'!A1" display="Back " xr:uid="{E4972B86-4225-49E2-98DF-EE9D8397734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B558D-30BD-4C7D-AE9D-FBAD6D82AAAD}">
  <dimension ref="B1:L58"/>
  <sheetViews>
    <sheetView workbookViewId="0">
      <selection activeCell="B3" sqref="B3:L58"/>
    </sheetView>
  </sheetViews>
  <sheetFormatPr defaultRowHeight="15"/>
  <cols>
    <col min="1" max="1" width="2.42578125" customWidth="1"/>
    <col min="2" max="2" width="17" customWidth="1"/>
    <col min="3" max="6" width="13" customWidth="1"/>
    <col min="7" max="7" width="11" customWidth="1"/>
    <col min="8" max="9" width="13" customWidth="1"/>
    <col min="10" max="10" width="2" customWidth="1"/>
    <col min="11" max="12" width="13" customWidth="1"/>
    <col min="13" max="13" width="2.42578125" customWidth="1"/>
  </cols>
  <sheetData>
    <row r="1" spans="2:12">
      <c r="B1" s="1432" t="s">
        <v>535</v>
      </c>
      <c r="C1" s="1421"/>
      <c r="D1" s="1421"/>
      <c r="E1" s="1421"/>
      <c r="F1" s="1421"/>
      <c r="G1" s="1421"/>
      <c r="H1" s="1421"/>
      <c r="I1" s="1421"/>
      <c r="J1" s="1421"/>
      <c r="K1" s="1421"/>
      <c r="L1" s="1421"/>
    </row>
    <row r="2" spans="2:12">
      <c r="B2" s="1421"/>
      <c r="C2" s="1421"/>
      <c r="D2" s="1421"/>
      <c r="E2" s="1421"/>
      <c r="F2" s="1421"/>
      <c r="G2" s="1421"/>
      <c r="H2" s="1421"/>
      <c r="I2" s="1421"/>
      <c r="J2" s="1421"/>
      <c r="K2" s="1421"/>
      <c r="L2" s="1421"/>
    </row>
    <row r="3" spans="2:12">
      <c r="B3" s="1433" t="str">
        <f ca="1">"Live view of bank balances, inflows/outflows and monthly trend  |  Source: Trans ledger  |  Generated "&amp;TEXT(TODAY(),"mmmm d, yyyy")</f>
        <v>Live view of bank balances, inflows/outflows and monthly trend  |  Source: Trans ledger  |  Generated July 15, 2026</v>
      </c>
      <c r="C3" s="1421"/>
      <c r="D3" s="1421"/>
      <c r="E3" s="1421"/>
      <c r="F3" s="1421"/>
      <c r="G3" s="1421"/>
      <c r="H3" s="1421"/>
      <c r="I3" s="1421"/>
      <c r="J3" s="1421"/>
      <c r="K3" s="1421"/>
      <c r="L3" s="1421"/>
    </row>
    <row r="5" spans="2:12">
      <c r="B5" s="1425" t="s">
        <v>536</v>
      </c>
      <c r="C5" s="1421"/>
      <c r="D5" s="1421"/>
      <c r="E5" s="1425" t="s">
        <v>537</v>
      </c>
      <c r="F5" s="1421"/>
      <c r="G5" s="1421"/>
      <c r="H5" s="1425" t="s">
        <v>538</v>
      </c>
      <c r="I5" s="1421"/>
      <c r="J5" s="1421"/>
      <c r="K5" s="1425" t="s">
        <v>539</v>
      </c>
      <c r="L5" s="1421"/>
    </row>
    <row r="6" spans="2:12" ht="26.25">
      <c r="B6" s="1427">
        <f>SUM(F16:F25)</f>
        <v>2513678.6000000015</v>
      </c>
      <c r="C6" s="1421"/>
      <c r="D6" s="1421"/>
      <c r="E6" s="1430">
        <f>SUMIF([1]Trans!$C:$C,"Credit",[1]Trans!$D:$D)</f>
        <v>2703700</v>
      </c>
      <c r="F6" s="1421"/>
      <c r="G6" s="1421"/>
      <c r="H6" s="1431">
        <f>SUMIF([1]Trans!$C:$C,"Debit",[1]Trans!$D:$D)</f>
        <v>130000</v>
      </c>
      <c r="I6" s="1421"/>
      <c r="J6" s="1421"/>
      <c r="K6" s="1427">
        <f>E6-H6</f>
        <v>2573700</v>
      </c>
      <c r="L6" s="1421"/>
    </row>
    <row r="7" spans="2:12">
      <c r="B7" s="1422" t="str">
        <f>"Across "&amp;COUNTA($B16:$B25)&amp;" bank accounts"</f>
        <v>Across 10 bank accounts</v>
      </c>
      <c r="C7" s="1421"/>
      <c r="D7" s="1421"/>
      <c r="E7" s="1422" t="str">
        <f>COUNTIF([1]Trans!$C:$C,"Credit")&amp;" credit transactions"</f>
        <v>3 credit transactions</v>
      </c>
      <c r="F7" s="1421"/>
      <c r="G7" s="1421"/>
      <c r="H7" s="1422" t="str">
        <f>COUNTIF([1]Trans!$C:$C,"Debit")&amp;" debit transactions"</f>
        <v>2 debit transactions</v>
      </c>
      <c r="I7" s="1421"/>
      <c r="J7" s="1421"/>
      <c r="K7" s="1422" t="str">
        <f>IF(K6&gt;=0,"Positive flow","Negative flow")</f>
        <v>Positive flow</v>
      </c>
      <c r="L7" s="1421"/>
    </row>
    <row r="8" spans="2:12">
      <c r="B8" s="1182"/>
      <c r="C8" s="1182"/>
      <c r="D8" s="1182"/>
      <c r="E8" s="1182"/>
      <c r="F8" s="1182"/>
      <c r="G8" s="1182"/>
      <c r="H8" s="1182"/>
      <c r="I8" s="1182"/>
      <c r="J8" s="1182"/>
      <c r="K8" s="1182"/>
      <c r="L8" s="1182"/>
    </row>
    <row r="9" spans="2:12">
      <c r="B9" s="1425" t="s">
        <v>540</v>
      </c>
      <c r="C9" s="1421"/>
      <c r="D9" s="1421"/>
      <c r="E9" s="1425" t="s">
        <v>541</v>
      </c>
      <c r="F9" s="1421"/>
      <c r="G9" s="1421"/>
      <c r="H9" s="1425" t="s">
        <v>542</v>
      </c>
      <c r="I9" s="1421"/>
      <c r="J9" s="1421"/>
      <c r="K9" s="1425" t="s">
        <v>543</v>
      </c>
      <c r="L9" s="1421"/>
    </row>
    <row r="10" spans="2:12" ht="26.25">
      <c r="B10" s="1426">
        <f>COUNTA([1]Trans!$D$2:$D$5000)</f>
        <v>5</v>
      </c>
      <c r="C10" s="1421"/>
      <c r="D10" s="1421"/>
      <c r="E10" s="1427">
        <f>IFERROR(AVERAGE([1]Trans!$D$2:$D$5000),0)</f>
        <v>566740</v>
      </c>
      <c r="F10" s="1421"/>
      <c r="G10" s="1421"/>
      <c r="H10" s="1428" t="str">
        <f>INDEX($B$16:$B$25,MATCH(MAX($F$16:$F$25),$F$16:$F$25,0))</f>
        <v>Total</v>
      </c>
      <c r="I10" s="1421"/>
      <c r="J10" s="1421"/>
      <c r="K10" s="1429" t="str">
        <f>INDEX($B$16:$B$25,MATCH(MIN($F$16:$F$25),$F$16:$F$25,0))</f>
        <v>BOA</v>
      </c>
      <c r="L10" s="1421"/>
    </row>
    <row r="11" spans="2:12">
      <c r="B11" s="1422" t="str">
        <f>"Since ledger inception"</f>
        <v>Since ledger inception</v>
      </c>
      <c r="C11" s="1421"/>
      <c r="D11" s="1421"/>
      <c r="E11" s="1422" t="str">
        <f>"Per recorded transaction"</f>
        <v>Per recorded transaction</v>
      </c>
      <c r="F11" s="1421"/>
      <c r="G11" s="1421"/>
      <c r="H11" s="1422" t="str">
        <f>TEXT(MAX($F$16:$F$25),"#,##0")&amp;" ETB"</f>
        <v>1,752,081 ETB</v>
      </c>
      <c r="I11" s="1421"/>
      <c r="J11" s="1421"/>
      <c r="K11" s="1422" t="str">
        <f>TEXT(MIN($F$16:$F$25),"#,##0")&amp;" ETB"</f>
        <v>1,354 ETB</v>
      </c>
      <c r="L11" s="1421"/>
    </row>
    <row r="12" spans="2:12">
      <c r="B12" s="1182"/>
      <c r="C12" s="1182"/>
      <c r="D12" s="1182"/>
      <c r="E12" s="1182"/>
      <c r="F12" s="1182"/>
      <c r="G12" s="1182"/>
      <c r="H12" s="1182"/>
      <c r="I12" s="1182"/>
      <c r="J12" s="1182"/>
      <c r="K12" s="1182"/>
      <c r="L12" s="1182"/>
    </row>
    <row r="13" spans="2:12" ht="21.95" customHeight="1">
      <c r="B13" s="1423" t="s">
        <v>544</v>
      </c>
      <c r="C13" s="1421"/>
      <c r="D13" s="1421"/>
      <c r="E13" s="1421"/>
      <c r="F13" s="1421"/>
      <c r="G13" s="1421"/>
      <c r="H13" s="1421"/>
      <c r="I13" s="1421"/>
      <c r="J13" s="1421"/>
      <c r="K13" s="1421"/>
      <c r="L13" s="1421"/>
    </row>
    <row r="14" spans="2:12">
      <c r="B14" s="1183" t="s">
        <v>67</v>
      </c>
      <c r="C14" s="1184" t="s">
        <v>545</v>
      </c>
      <c r="D14" s="1184" t="s">
        <v>77</v>
      </c>
      <c r="E14" s="1184" t="s">
        <v>80</v>
      </c>
      <c r="F14" s="1184" t="s">
        <v>546</v>
      </c>
      <c r="G14" s="1184" t="s">
        <v>547</v>
      </c>
    </row>
    <row r="15" spans="2:12">
      <c r="B15" s="1185" t="str">
        <f>[1]List!N2</f>
        <v>CBE</v>
      </c>
      <c r="C15" s="1186">
        <f>[1]List!O2</f>
        <v>584984</v>
      </c>
      <c r="D15" s="1186">
        <f>IFERROR(SUMIFS(Trans!$D:$D,Trans!$B:$B,$B15,Trans!$C:$C,"Credit"),0)</f>
        <v>535500</v>
      </c>
      <c r="E15" s="1186">
        <f>IFERROR(SUMIFS([1]Trans!$D:$D,[1]Trans!$B:$B,$B15,[1]Trans!$C:$C,"Debit"),0)</f>
        <v>130000</v>
      </c>
      <c r="F15" s="1186">
        <f t="shared" ref="F15:F24" si="0">C15+D15-E15</f>
        <v>990484</v>
      </c>
      <c r="G15" s="1187">
        <f t="shared" ref="G15:G24" si="1">IFERROR(F15/$F$25,0)</f>
        <v>0.56531851575608938</v>
      </c>
    </row>
    <row r="16" spans="2:12">
      <c r="B16" s="1188" t="str">
        <f>[1]List!N3</f>
        <v>COOP</v>
      </c>
      <c r="C16" s="1189">
        <f>[1]List!O3</f>
        <v>71149</v>
      </c>
      <c r="D16" s="1189">
        <f>IFERROR(SUMIFS([1]Trans!$D:$D,[1]Trans!$B:$B,$B16,[1]Trans!$C:$C,"Credit"),0)</f>
        <v>0</v>
      </c>
      <c r="E16" s="1189">
        <f>IFERROR(SUMIFS([1]Trans!$D:$D,[1]Trans!$B:$B,$B16,[1]Trans!$C:$C,"Debit"),0)</f>
        <v>0</v>
      </c>
      <c r="F16" s="1189">
        <f t="shared" si="0"/>
        <v>71149</v>
      </c>
      <c r="G16" s="1190">
        <f t="shared" si="1"/>
        <v>4.0608275426488469E-2</v>
      </c>
    </row>
    <row r="17" spans="2:12">
      <c r="B17" s="1185" t="str">
        <f>[1]List!N4</f>
        <v>AIB</v>
      </c>
      <c r="C17" s="1186">
        <f>[1]List!O4</f>
        <v>151882.30000000069</v>
      </c>
      <c r="D17" s="1186">
        <f>IFERROR(SUMIFS([1]Trans!$D:$D,[1]Trans!$B:$B,$B17,[1]Trans!$C:$C,"Credit"),0)</f>
        <v>0</v>
      </c>
      <c r="E17" s="1186">
        <f>IFERROR(SUMIFS([1]Trans!$D:$D,[1]Trans!$B:$B,$B17,[1]Trans!$C:$C,"Debit"),0)</f>
        <v>0</v>
      </c>
      <c r="F17" s="1186">
        <f t="shared" si="0"/>
        <v>151882.30000000069</v>
      </c>
      <c r="G17" s="1187">
        <f t="shared" si="1"/>
        <v>8.6686787879078797E-2</v>
      </c>
    </row>
    <row r="18" spans="2:12">
      <c r="B18" s="1188" t="str">
        <f>[1]List!N5</f>
        <v>BOA</v>
      </c>
      <c r="C18" s="1189">
        <f>[1]List!O5</f>
        <v>1354</v>
      </c>
      <c r="D18" s="1189">
        <f>IFERROR(SUMIFS([1]Trans!$D:$D,[1]Trans!$B:$B,$B18,[1]Trans!$C:$C,"Credit"),0)</f>
        <v>0</v>
      </c>
      <c r="E18" s="1189">
        <f>IFERROR(SUMIFS([1]Trans!$D:$D,[1]Trans!$B:$B,$B18,[1]Trans!$C:$C,"Debit"),0)</f>
        <v>0</v>
      </c>
      <c r="F18" s="1189">
        <f t="shared" si="0"/>
        <v>1354</v>
      </c>
      <c r="G18" s="1190">
        <f t="shared" si="1"/>
        <v>7.7279518935565339E-4</v>
      </c>
    </row>
    <row r="19" spans="2:12">
      <c r="B19" s="1185" t="str">
        <f>[1]List!N6</f>
        <v>Berhan</v>
      </c>
      <c r="C19" s="1186">
        <f>[1]List!O6</f>
        <v>5928</v>
      </c>
      <c r="D19" s="1186">
        <f>IFERROR(SUMIFS([1]Trans!$D:$D,[1]Trans!$B:$B,$B19,[1]Trans!$C:$C,"Credit"),0)</f>
        <v>203700</v>
      </c>
      <c r="E19" s="1186">
        <f>IFERROR(SUMIFS([1]Trans!$D:$D,[1]Trans!$B:$B,$B19,[1]Trans!$C:$C,"Debit"),0)</f>
        <v>0</v>
      </c>
      <c r="F19" s="1186">
        <f t="shared" si="0"/>
        <v>209628</v>
      </c>
      <c r="G19" s="1187">
        <f t="shared" si="1"/>
        <v>0.11964513290564766</v>
      </c>
    </row>
    <row r="20" spans="2:12">
      <c r="B20" s="1188" t="str">
        <f>[1]List!N7</f>
        <v>Siinqe</v>
      </c>
      <c r="C20" s="1189">
        <f>[1]List!O7</f>
        <v>225631</v>
      </c>
      <c r="D20" s="1189">
        <f>IFERROR(SUMIFS([1]Trans!$D:$D,[1]Trans!$B:$B,$B20,[1]Trans!$C:$C,"Credit"),0)</f>
        <v>0</v>
      </c>
      <c r="E20" s="1189">
        <f>IFERROR(SUMIFS([1]Trans!$D:$D,[1]Trans!$B:$B,$B20,[1]Trans!$C:$C,"Debit"),0)</f>
        <v>0</v>
      </c>
      <c r="F20" s="1189">
        <f t="shared" si="0"/>
        <v>225631</v>
      </c>
      <c r="G20" s="1190">
        <f t="shared" si="1"/>
        <v>0.12877884148412513</v>
      </c>
    </row>
    <row r="21" spans="2:12">
      <c r="B21" s="1185" t="str">
        <f>[1]List!N8</f>
        <v>Zemen</v>
      </c>
      <c r="C21" s="1186">
        <f>[1]List!O8</f>
        <v>6581</v>
      </c>
      <c r="D21" s="1186">
        <f>IFERROR(SUMIFS([1]Trans!$D:$D,[1]Trans!$B:$B,$B21,[1]Trans!$C:$C,"Credit"),0)</f>
        <v>0</v>
      </c>
      <c r="E21" s="1186">
        <f>IFERROR(SUMIFS([1]Trans!$D:$D,[1]Trans!$B:$B,$B21,[1]Trans!$C:$C,"Debit"),0)</f>
        <v>0</v>
      </c>
      <c r="F21" s="1186">
        <f t="shared" si="0"/>
        <v>6581</v>
      </c>
      <c r="G21" s="1187">
        <f t="shared" si="1"/>
        <v>3.7561042401399966E-3</v>
      </c>
    </row>
    <row r="22" spans="2:12">
      <c r="B22" s="1188" t="str">
        <f>[1]List!N9</f>
        <v>OIB</v>
      </c>
      <c r="C22" s="1189">
        <f>[1]List!O9</f>
        <v>1792</v>
      </c>
      <c r="D22" s="1189">
        <f>IFERROR(SUMIFS([1]Trans!$D:$D,[1]Trans!$B:$B,$B22,[1]Trans!$C:$C,"Credit"),0)</f>
        <v>0</v>
      </c>
      <c r="E22" s="1189">
        <f>IFERROR(SUMIFS([1]Trans!$D:$D,[1]Trans!$B:$B,$B22,[1]Trans!$C:$C,"Debit"),0)</f>
        <v>0</v>
      </c>
      <c r="F22" s="1189">
        <f t="shared" si="0"/>
        <v>1792</v>
      </c>
      <c r="G22" s="1190">
        <f t="shared" si="1"/>
        <v>1.0227835888665664E-3</v>
      </c>
    </row>
    <row r="23" spans="2:12">
      <c r="B23" s="1185" t="str">
        <f>[1]List!N10</f>
        <v xml:space="preserve">Hibrate </v>
      </c>
      <c r="C23" s="1186">
        <f>[1]List!O10</f>
        <v>2795</v>
      </c>
      <c r="D23" s="1186">
        <f>IFERROR(SUMIFS([1]Trans!$D:$D,[1]Trans!$B:$B,$B23,[1]Trans!$C:$C,"Credit"),0)</f>
        <v>0</v>
      </c>
      <c r="E23" s="1186">
        <f>IFERROR(SUMIFS([1]Trans!$D:$D,[1]Trans!$B:$B,$B23,[1]Trans!$C:$C,"Debit"),0)</f>
        <v>0</v>
      </c>
      <c r="F23" s="1186">
        <f t="shared" si="0"/>
        <v>2795</v>
      </c>
      <c r="G23" s="1187">
        <f t="shared" si="1"/>
        <v>1.5952456087511458E-3</v>
      </c>
    </row>
    <row r="24" spans="2:12" ht="15.75" thickBot="1">
      <c r="B24" s="1188" t="str">
        <f>[1]List!N11</f>
        <v>Dashin</v>
      </c>
      <c r="C24" s="1189">
        <f>[1]List!O11</f>
        <v>90785</v>
      </c>
      <c r="D24" s="1189">
        <f>IFERROR(SUMIFS([1]Trans!$D:$D,[1]Trans!$B:$B,$B24,[1]Trans!$C:$C,"Credit"),0)</f>
        <v>0</v>
      </c>
      <c r="E24" s="1189">
        <f>IFERROR(SUMIFS([1]Trans!$D:$D,[1]Trans!$B:$B,$B24,[1]Trans!$C:$C,"Debit"),0)</f>
        <v>0</v>
      </c>
      <c r="F24" s="1189">
        <f t="shared" si="0"/>
        <v>90785</v>
      </c>
      <c r="G24" s="1190">
        <f t="shared" si="1"/>
        <v>5.1815517921457159E-2</v>
      </c>
    </row>
    <row r="25" spans="2:12" ht="15.75" thickTop="1">
      <c r="B25" s="1191" t="s">
        <v>121</v>
      </c>
      <c r="C25" s="1192">
        <f>SUM(C15:C24)</f>
        <v>1142881.3000000007</v>
      </c>
      <c r="D25" s="1192">
        <f>SUM(D15:D24)</f>
        <v>739200</v>
      </c>
      <c r="E25" s="1192">
        <f>SUM(E15:E24)</f>
        <v>130000</v>
      </c>
      <c r="F25" s="1192">
        <f>SUM(F15:F24)</f>
        <v>1752081.3000000007</v>
      </c>
      <c r="G25" s="1193">
        <f>SUM(G15:G24)</f>
        <v>0.99999999999999989</v>
      </c>
    </row>
    <row r="27" spans="2:12" ht="21.95" customHeight="1">
      <c r="B27" s="1423" t="s">
        <v>548</v>
      </c>
      <c r="C27" s="1421"/>
      <c r="D27" s="1421"/>
      <c r="E27" s="1421"/>
      <c r="F27" s="1421"/>
      <c r="G27" s="1421"/>
      <c r="H27" s="1421"/>
      <c r="I27" s="1421"/>
      <c r="J27" s="1421"/>
      <c r="K27" s="1421"/>
      <c r="L27" s="1421"/>
    </row>
    <row r="28" spans="2:12">
      <c r="B28" s="1183" t="s">
        <v>73</v>
      </c>
      <c r="C28" s="1184" t="s">
        <v>549</v>
      </c>
      <c r="D28" s="1184" t="s">
        <v>550</v>
      </c>
      <c r="E28" s="1184" t="s">
        <v>551</v>
      </c>
    </row>
    <row r="29" spans="2:12">
      <c r="B29" s="1185" t="s">
        <v>497</v>
      </c>
      <c r="C29" s="1186">
        <f>SUMIFS([1]Trans!$D:$D,[1]Trans!$I:$I,$B29,[1]Trans!$C:$C,"Credit")</f>
        <v>2703700</v>
      </c>
      <c r="D29" s="1186">
        <f>SUMIFS([1]Trans!$D:$D,[1]Trans!$I:$I,$B29,[1]Trans!$C:$C,"Debit")</f>
        <v>130000</v>
      </c>
      <c r="E29" s="1186">
        <f t="shared" ref="E29:E40" si="2">C29-D29</f>
        <v>2573700</v>
      </c>
    </row>
    <row r="30" spans="2:12">
      <c r="B30" s="1188" t="s">
        <v>498</v>
      </c>
      <c r="C30" s="1189">
        <f>SUMIFS([1]Trans!$D:$D,[1]Trans!$I:$I,$B30,[1]Trans!$C:$C,"Credit")</f>
        <v>0</v>
      </c>
      <c r="D30" s="1189">
        <f>SUMIFS([1]Trans!$D:$D,[1]Trans!$I:$I,$B30,[1]Trans!$C:$C,"Debit")</f>
        <v>0</v>
      </c>
      <c r="E30" s="1189">
        <f t="shared" si="2"/>
        <v>0</v>
      </c>
    </row>
    <row r="31" spans="2:12">
      <c r="B31" s="1185" t="s">
        <v>499</v>
      </c>
      <c r="C31" s="1186">
        <f>SUMIFS([1]Trans!$D:$D,[1]Trans!$I:$I,$B31,[1]Trans!$C:$C,"Credit")</f>
        <v>0</v>
      </c>
      <c r="D31" s="1186">
        <f>SUMIFS([1]Trans!$D:$D,[1]Trans!$I:$I,$B31,[1]Trans!$C:$C,"Debit")</f>
        <v>0</v>
      </c>
      <c r="E31" s="1186">
        <f t="shared" si="2"/>
        <v>0</v>
      </c>
    </row>
    <row r="32" spans="2:12">
      <c r="B32" s="1188" t="s">
        <v>500</v>
      </c>
      <c r="C32" s="1189">
        <f>SUMIFS([1]Trans!$D:$D,[1]Trans!$I:$I,$B32,[1]Trans!$C:$C,"Credit")</f>
        <v>0</v>
      </c>
      <c r="D32" s="1189">
        <f>SUMIFS([1]Trans!$D:$D,[1]Trans!$I:$I,$B32,[1]Trans!$C:$C,"Debit")</f>
        <v>0</v>
      </c>
      <c r="E32" s="1189">
        <f t="shared" si="2"/>
        <v>0</v>
      </c>
    </row>
    <row r="33" spans="2:12">
      <c r="B33" s="1185" t="s">
        <v>501</v>
      </c>
      <c r="C33" s="1186">
        <f>SUMIFS([1]Trans!$D:$D,[1]Trans!$I:$I,$B33,[1]Trans!$C:$C,"Credit")</f>
        <v>0</v>
      </c>
      <c r="D33" s="1186">
        <f>SUMIFS([1]Trans!$D:$D,[1]Trans!$I:$I,$B33,[1]Trans!$C:$C,"Debit")</f>
        <v>0</v>
      </c>
      <c r="E33" s="1186">
        <f t="shared" si="2"/>
        <v>0</v>
      </c>
    </row>
    <row r="34" spans="2:12">
      <c r="B34" s="1188" t="s">
        <v>502</v>
      </c>
      <c r="C34" s="1189">
        <f>SUMIFS([1]Trans!$D:$D,[1]Trans!$I:$I,$B34,[1]Trans!$C:$C,"Credit")</f>
        <v>0</v>
      </c>
      <c r="D34" s="1189">
        <f>SUMIFS([1]Trans!$D:$D,[1]Trans!$I:$I,$B34,[1]Trans!$C:$C,"Debit")</f>
        <v>0</v>
      </c>
      <c r="E34" s="1189">
        <f t="shared" si="2"/>
        <v>0</v>
      </c>
    </row>
    <row r="35" spans="2:12">
      <c r="B35" s="1185" t="s">
        <v>503</v>
      </c>
      <c r="C35" s="1186">
        <f>SUMIFS([1]Trans!$D:$D,[1]Trans!$I:$I,$B35,[1]Trans!$C:$C,"Credit")</f>
        <v>0</v>
      </c>
      <c r="D35" s="1186">
        <f>SUMIFS([1]Trans!$D:$D,[1]Trans!$I:$I,$B35,[1]Trans!$C:$C,"Debit")</f>
        <v>0</v>
      </c>
      <c r="E35" s="1186">
        <f t="shared" si="2"/>
        <v>0</v>
      </c>
    </row>
    <row r="36" spans="2:12">
      <c r="B36" s="1188" t="s">
        <v>504</v>
      </c>
      <c r="C36" s="1189">
        <f>SUMIFS([1]Trans!$D:$D,[1]Trans!$I:$I,$B36,[1]Trans!$C:$C,"Credit")</f>
        <v>0</v>
      </c>
      <c r="D36" s="1189">
        <f>SUMIFS([1]Trans!$D:$D,[1]Trans!$I:$I,$B36,[1]Trans!$C:$C,"Debit")</f>
        <v>0</v>
      </c>
      <c r="E36" s="1189">
        <f t="shared" si="2"/>
        <v>0</v>
      </c>
    </row>
    <row r="37" spans="2:12">
      <c r="B37" s="1185" t="s">
        <v>505</v>
      </c>
      <c r="C37" s="1186">
        <f>SUMIFS([1]Trans!$D:$D,[1]Trans!$I:$I,$B37,[1]Trans!$C:$C,"Credit")</f>
        <v>0</v>
      </c>
      <c r="D37" s="1186">
        <f>SUMIFS([1]Trans!$D:$D,[1]Trans!$I:$I,$B37,[1]Trans!$C:$C,"Debit")</f>
        <v>0</v>
      </c>
      <c r="E37" s="1186">
        <f t="shared" si="2"/>
        <v>0</v>
      </c>
    </row>
    <row r="38" spans="2:12">
      <c r="B38" s="1188" t="s">
        <v>506</v>
      </c>
      <c r="C38" s="1189">
        <f>SUMIFS([1]Trans!$D:$D,[1]Trans!$I:$I,$B38,[1]Trans!$C:$C,"Credit")</f>
        <v>0</v>
      </c>
      <c r="D38" s="1189">
        <f>SUMIFS([1]Trans!$D:$D,[1]Trans!$I:$I,$B38,[1]Trans!$C:$C,"Debit")</f>
        <v>0</v>
      </c>
      <c r="E38" s="1189">
        <f t="shared" si="2"/>
        <v>0</v>
      </c>
    </row>
    <row r="39" spans="2:12">
      <c r="B39" s="1185" t="s">
        <v>507</v>
      </c>
      <c r="C39" s="1186">
        <f>SUMIFS([1]Trans!$D:$D,[1]Trans!$I:$I,$B39,[1]Trans!$C:$C,"Credit")</f>
        <v>0</v>
      </c>
      <c r="D39" s="1186">
        <f>SUMIFS([1]Trans!$D:$D,[1]Trans!$I:$I,$B39,[1]Trans!$C:$C,"Debit")</f>
        <v>0</v>
      </c>
      <c r="E39" s="1186">
        <f t="shared" si="2"/>
        <v>0</v>
      </c>
    </row>
    <row r="40" spans="2:12" ht="15.75" thickBot="1">
      <c r="B40" s="1188" t="s">
        <v>508</v>
      </c>
      <c r="C40" s="1189">
        <f>SUMIFS([1]Trans!$D:$D,[1]Trans!$I:$I,$B40,[1]Trans!$C:$C,"Credit")</f>
        <v>0</v>
      </c>
      <c r="D40" s="1189">
        <f>SUMIFS([1]Trans!$D:$D,[1]Trans!$I:$I,$B40,[1]Trans!$C:$C,"Debit")</f>
        <v>0</v>
      </c>
      <c r="E40" s="1189">
        <f t="shared" si="2"/>
        <v>0</v>
      </c>
    </row>
    <row r="41" spans="2:12" ht="15.75" thickTop="1">
      <c r="B41" s="1191" t="s">
        <v>121</v>
      </c>
      <c r="C41" s="1192">
        <f>SUM(C29:C40)</f>
        <v>2703700</v>
      </c>
      <c r="D41" s="1192">
        <f>SUM(D29:D40)</f>
        <v>130000</v>
      </c>
      <c r="E41" s="1192">
        <f>SUM(E29:E40)</f>
        <v>2573700</v>
      </c>
    </row>
    <row r="43" spans="2:12" ht="21.95" customHeight="1">
      <c r="B43" s="1423" t="s">
        <v>552</v>
      </c>
      <c r="C43" s="1421"/>
      <c r="D43" s="1421"/>
      <c r="E43" s="1421"/>
      <c r="F43" s="1421"/>
      <c r="G43" s="1421"/>
      <c r="H43" s="1421"/>
      <c r="I43" s="1421"/>
      <c r="J43" s="1421"/>
      <c r="K43" s="1421"/>
      <c r="L43" s="1421"/>
    </row>
    <row r="44" spans="2:12">
      <c r="B44" s="1424" t="s">
        <v>553</v>
      </c>
      <c r="C44" s="1421"/>
      <c r="E44" s="1424" t="s">
        <v>554</v>
      </c>
      <c r="F44" s="1421"/>
      <c r="H44" s="1424" t="s">
        <v>555</v>
      </c>
      <c r="I44" s="1421"/>
      <c r="K44" s="1424" t="s">
        <v>556</v>
      </c>
      <c r="L44" s="1421"/>
    </row>
    <row r="45" spans="2:12">
      <c r="B45" s="1194" t="str">
        <f>[1]List!$A3</f>
        <v>Ca sales</v>
      </c>
      <c r="C45" s="1195">
        <f>IFERROR(SUMIF([1]Trans!$E:$E,B45,[1]Trans!$D:$D),0)</f>
        <v>0</v>
      </c>
      <c r="E45" s="1194" t="str">
        <f>[1]List!$B3</f>
        <v>Salaries</v>
      </c>
      <c r="F45" s="1195">
        <f>IFERROR(SUMIF([1]Trans!$F:$F,E45,[1]Trans!$D:$D),0)</f>
        <v>0</v>
      </c>
      <c r="H45" s="1194" t="str">
        <f>[1]List!$C3</f>
        <v>Purchase</v>
      </c>
      <c r="I45" s="1195">
        <f>IFERROR(SUMIF([1]Trans!$G:$G,H45,[1]Trans!$D:$D),0)</f>
        <v>0</v>
      </c>
      <c r="K45" s="1194" t="str">
        <f>[1]List!$D3</f>
        <v>WHT</v>
      </c>
      <c r="L45" s="1195">
        <f>IFERROR(SUMIF([1]Trans!$H:$H,K45,[1]Trans!$D:$D),0)</f>
        <v>0</v>
      </c>
    </row>
    <row r="46" spans="2:12">
      <c r="B46" s="1196" t="str">
        <f>[1]List!$A4</f>
        <v>Collected</v>
      </c>
      <c r="C46" s="1197">
        <f>IFERROR(SUMIF([1]Trans!$E:$E,B46,[1]Trans!$D:$D),0)</f>
        <v>203700</v>
      </c>
      <c r="E46" s="1196" t="str">
        <f>[1]List!$B4</f>
        <v>Utilities</v>
      </c>
      <c r="F46" s="1197">
        <f>IFERROR(SUMIF([1]Trans!$F:$F,E46,[1]Trans!$D:$D),0)</f>
        <v>0</v>
      </c>
      <c r="H46" s="1196" t="str">
        <f>[1]List!$C4</f>
        <v>Incentive</v>
      </c>
      <c r="I46" s="1197">
        <f>IFERROR(SUMIF([1]Trans!$G:$G,H46,[1]Trans!$D:$D),0)</f>
        <v>0</v>
      </c>
      <c r="K46" s="1196" t="str">
        <f>[1]List!$D4</f>
        <v>Rev Tax</v>
      </c>
      <c r="L46" s="1197">
        <f>IFERROR(SUMIF([1]Trans!$H:$H,K46,[1]Trans!$D:$D),0)</f>
        <v>0</v>
      </c>
    </row>
    <row r="47" spans="2:12">
      <c r="B47" s="1194" t="str">
        <f>[1]List!$A5</f>
        <v>Loan</v>
      </c>
      <c r="C47" s="1195">
        <f>IFERROR(SUMIF([1]Trans!$E:$E,B47,[1]Trans!$D:$D),0)</f>
        <v>0</v>
      </c>
      <c r="E47" s="1194" t="str">
        <f>[1]List!$B5</f>
        <v>Tax &amp; P</v>
      </c>
      <c r="F47" s="1195">
        <f>IFERROR(SUMIF([1]Trans!$F:$F,E47,[1]Trans!$D:$D),0)</f>
        <v>0</v>
      </c>
      <c r="H47" s="1194" t="str">
        <f>[1]List!$C5</f>
        <v>Repair</v>
      </c>
      <c r="I47" s="1195">
        <f>IFERROR(SUMIF([1]Trans!$G:$G,H47,[1]Trans!$D:$D),0)</f>
        <v>0</v>
      </c>
      <c r="K47" s="1194" t="str">
        <f>[1]List!$D5</f>
        <v>Dividend</v>
      </c>
      <c r="L47" s="1195">
        <f>IFERROR(SUMIF([1]Trans!$H:$H,K47,[1]Trans!$D:$D),0)</f>
        <v>0</v>
      </c>
    </row>
    <row r="48" spans="2:12">
      <c r="B48" s="1196" t="str">
        <f>[1]List!$A6</f>
        <v>Credit</v>
      </c>
      <c r="C48" s="1197">
        <f>IFERROR(SUMIF([1]Trans!$E:$E,B48,[1]Trans!$D:$D),0)</f>
        <v>0</v>
      </c>
      <c r="E48" s="1196" t="str">
        <f>[1]List!$B6</f>
        <v>Petty</v>
      </c>
      <c r="F48" s="1197">
        <f>IFERROR(SUMIF([1]Trans!$F:$F,E48,[1]Trans!$D:$D),0)</f>
        <v>0</v>
      </c>
      <c r="H48" s="1196" t="str">
        <f>[1]List!$C6</f>
        <v>Payable</v>
      </c>
      <c r="I48" s="1197">
        <f>IFERROR(SUMIF([1]Trans!$G:$G,H48,[1]Trans!$D:$D),0)</f>
        <v>0</v>
      </c>
      <c r="K48" s="1196" t="str">
        <f>[1]List!$D6</f>
        <v>Audit fee</v>
      </c>
      <c r="L48" s="1197">
        <f>IFERROR(SUMIF([1]Trans!$H:$H,K48,[1]Trans!$D:$D),0)</f>
        <v>0</v>
      </c>
    </row>
    <row r="49" spans="2:12">
      <c r="B49" s="1194" t="str">
        <f>[1]List!$A7</f>
        <v>Other Inc</v>
      </c>
      <c r="C49" s="1195">
        <f>IFERROR(SUMIF([1]Trans!$E:$E,B49,[1]Trans!$D:$D),0)</f>
        <v>2500000</v>
      </c>
      <c r="E49" s="1194" t="str">
        <f>[1]List!$B7</f>
        <v>Fuel</v>
      </c>
      <c r="F49" s="1195">
        <f>IFERROR(SUMIF([1]Trans!$F:$F,E49,[1]Trans!$D:$D),0)</f>
        <v>30000</v>
      </c>
      <c r="H49" s="1194" t="str">
        <f>[1]List!$C7</f>
        <v xml:space="preserve">Collectable </v>
      </c>
      <c r="I49" s="1195">
        <f>IFERROR(SUMIF([1]Trans!$G:$G,H49,[1]Trans!$D:$D),0)</f>
        <v>0</v>
      </c>
      <c r="K49" s="1194" t="str">
        <f>[1]List!$D7</f>
        <v>Whl Pur</v>
      </c>
      <c r="L49" s="1195">
        <f>IFERROR(SUMIF([1]Trans!$H:$H,K49,[1]Trans!$D:$D),0)</f>
        <v>0</v>
      </c>
    </row>
    <row r="50" spans="2:12">
      <c r="B50" s="1196"/>
      <c r="C50" s="1198"/>
      <c r="E50" s="1196" t="str">
        <f>[1]List!$B8</f>
        <v>Rent</v>
      </c>
      <c r="F50" s="1197">
        <f>IFERROR(SUMIF([1]Trans!$F:$F,E50,[1]Trans!$D:$D),0)</f>
        <v>0</v>
      </c>
      <c r="H50" s="1196" t="str">
        <f>[1]List!$C8</f>
        <v>Loan Paid</v>
      </c>
      <c r="I50" s="1197">
        <f>IFERROR(SUMIF([1]Trans!$G:$G,H50,[1]Trans!$D:$D),0)</f>
        <v>0</v>
      </c>
      <c r="K50" s="1196" t="str">
        <f>[1]List!$D8</f>
        <v>LC</v>
      </c>
      <c r="L50" s="1197">
        <f>IFERROR(SUMIF([1]Trans!$H:$H,K50,[1]Trans!$D:$D),0)</f>
        <v>0</v>
      </c>
    </row>
    <row r="51" spans="2:12">
      <c r="B51" s="1194"/>
      <c r="C51" s="1199"/>
      <c r="E51" s="1194" t="str">
        <f>[1]List!$B9</f>
        <v>Comm</v>
      </c>
      <c r="F51" s="1195">
        <f>IFERROR(SUMIF([1]Trans!$F:$F,E51,[1]Trans!$D:$D),0)</f>
        <v>0</v>
      </c>
      <c r="H51" s="1194" t="str">
        <f>[1]List!$C9</f>
        <v>Cr Paid</v>
      </c>
      <c r="I51" s="1195">
        <f>IFERROR(SUMIF([1]Trans!$G:$G,H51,[1]Trans!$D:$D),0)</f>
        <v>100000</v>
      </c>
      <c r="K51" s="1194" t="str">
        <f>[1]List!$D9</f>
        <v>Insurance</v>
      </c>
      <c r="L51" s="1195">
        <f>IFERROR(SUMIF([1]Trans!$H:$H,K51,[1]Trans!$D:$D),0)</f>
        <v>0</v>
      </c>
    </row>
    <row r="52" spans="2:12">
      <c r="B52" s="1196"/>
      <c r="C52" s="1198"/>
      <c r="E52" s="1196"/>
      <c r="F52" s="1198"/>
      <c r="H52" s="1196" t="str">
        <f>[1]List!$C10</f>
        <v>Other</v>
      </c>
      <c r="I52" s="1197">
        <f>IFERROR(SUMIF([1]Trans!$G:$G,H52,[1]Trans!$D:$D),0)</f>
        <v>0</v>
      </c>
      <c r="K52" s="1196" t="str">
        <f>[1]List!$D10</f>
        <v xml:space="preserve">Freight </v>
      </c>
      <c r="L52" s="1197">
        <f>IFERROR(SUMIF([1]Trans!$H:$H,K52,[1]Trans!$D:$D),0)</f>
        <v>0</v>
      </c>
    </row>
    <row r="53" spans="2:12">
      <c r="B53" s="1194"/>
      <c r="C53" s="1199"/>
      <c r="E53" s="1194"/>
      <c r="F53" s="1199"/>
      <c r="H53" s="1194" t="str">
        <f>[1]List!$C11</f>
        <v>Non</v>
      </c>
      <c r="I53" s="1195">
        <f>IFERROR(SUMIF([1]Trans!$G:$G,H53,[1]Trans!$D:$D),0)</f>
        <v>0</v>
      </c>
      <c r="K53" s="1194" t="str">
        <f>[1]List!$D11</f>
        <v>Customs duty</v>
      </c>
      <c r="L53" s="1195">
        <f>IFERROR(SUMIF([1]Trans!$H:$H,K53,[1]Trans!$D:$D),0)</f>
        <v>0</v>
      </c>
    </row>
    <row r="54" spans="2:12">
      <c r="B54" s="1196"/>
      <c r="C54" s="1198"/>
      <c r="E54" s="1196"/>
      <c r="F54" s="1198"/>
      <c r="H54" s="1196" t="str">
        <f>[1]List!$C12</f>
        <v>RTGS</v>
      </c>
      <c r="I54" s="1197">
        <f>IFERROR(SUMIF([1]Trans!$G:$G,H54,[1]Trans!$D:$D),0)</f>
        <v>0</v>
      </c>
      <c r="K54" s="1196" t="str">
        <f>[1]List!$D12</f>
        <v>Related</v>
      </c>
      <c r="L54" s="1197">
        <f>IFERROR(SUMIF([1]Trans!$H:$H,K54,[1]Trans!$D:$D),0)</f>
        <v>0</v>
      </c>
    </row>
    <row r="55" spans="2:12" ht="15.75" thickBot="1">
      <c r="B55" s="1194"/>
      <c r="C55" s="1199"/>
      <c r="E55" s="1194"/>
      <c r="F55" s="1199"/>
      <c r="H55" s="1194" t="str">
        <f>[1]List!$C13</f>
        <v>Adjust</v>
      </c>
      <c r="I55" s="1195">
        <f>IFERROR(SUMIF([1]Trans!$G:$G,H55,[1]Trans!$D:$D),0)</f>
        <v>0</v>
      </c>
      <c r="K55" s="1194"/>
      <c r="L55" s="1199"/>
    </row>
    <row r="56" spans="2:12" ht="15.75" thickTop="1">
      <c r="B56" s="1200" t="s">
        <v>121</v>
      </c>
      <c r="C56" s="1201">
        <f>SUM(C45:C55)</f>
        <v>2703700</v>
      </c>
      <c r="E56" s="1200" t="s">
        <v>121</v>
      </c>
      <c r="F56" s="1201">
        <f>SUM(F45:F55)</f>
        <v>30000</v>
      </c>
      <c r="H56" s="1200" t="s">
        <v>121</v>
      </c>
      <c r="I56" s="1201">
        <f>SUM(I45:I55)</f>
        <v>100000</v>
      </c>
      <c r="K56" s="1200" t="s">
        <v>121</v>
      </c>
      <c r="L56" s="1201">
        <f>SUM(L45:L55)</f>
        <v>0</v>
      </c>
    </row>
    <row r="58" spans="2:12" ht="27.95" customHeight="1">
      <c r="B58" s="1420" t="s">
        <v>557</v>
      </c>
      <c r="C58" s="1421"/>
      <c r="D58" s="1421"/>
      <c r="E58" s="1421"/>
      <c r="F58" s="1421"/>
      <c r="G58" s="1421"/>
      <c r="H58" s="1421"/>
      <c r="I58" s="1421"/>
      <c r="J58" s="1421"/>
      <c r="K58" s="1421"/>
      <c r="L58" s="1421"/>
    </row>
  </sheetData>
  <mergeCells count="34">
    <mergeCell ref="B1:L2"/>
    <mergeCell ref="B3:L3"/>
    <mergeCell ref="B5:D5"/>
    <mergeCell ref="E5:G5"/>
    <mergeCell ref="H5:J5"/>
    <mergeCell ref="K5:L5"/>
    <mergeCell ref="B6:D6"/>
    <mergeCell ref="E6:G6"/>
    <mergeCell ref="H6:J6"/>
    <mergeCell ref="K6:L6"/>
    <mergeCell ref="B7:D7"/>
    <mergeCell ref="E7:G7"/>
    <mergeCell ref="H7:J7"/>
    <mergeCell ref="K7:L7"/>
    <mergeCell ref="B9:D9"/>
    <mergeCell ref="E9:G9"/>
    <mergeCell ref="H9:J9"/>
    <mergeCell ref="K9:L9"/>
    <mergeCell ref="B10:D10"/>
    <mergeCell ref="E10:G10"/>
    <mergeCell ref="H10:J10"/>
    <mergeCell ref="K10:L10"/>
    <mergeCell ref="B58:L58"/>
    <mergeCell ref="B11:D11"/>
    <mergeCell ref="E11:G11"/>
    <mergeCell ref="H11:J11"/>
    <mergeCell ref="K11:L11"/>
    <mergeCell ref="B13:L13"/>
    <mergeCell ref="B27:L27"/>
    <mergeCell ref="B43:L43"/>
    <mergeCell ref="B44:C44"/>
    <mergeCell ref="E44:F44"/>
    <mergeCell ref="H44:I44"/>
    <mergeCell ref="K44:L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489EE-173D-45C9-973B-5A0B19D4480D}">
  <dimension ref="A1:C58"/>
  <sheetViews>
    <sheetView topLeftCell="A23" workbookViewId="0">
      <selection activeCell="C34" sqref="C34"/>
    </sheetView>
  </sheetViews>
  <sheetFormatPr defaultRowHeight="15.75"/>
  <cols>
    <col min="1" max="1" width="15.42578125" style="1202" bestFit="1" customWidth="1"/>
    <col min="2" max="2" width="17.85546875" style="1202" bestFit="1" customWidth="1"/>
    <col min="3" max="3" width="15.85546875" bestFit="1" customWidth="1"/>
  </cols>
  <sheetData>
    <row r="1" spans="1:2">
      <c r="A1" s="1377" t="s">
        <v>531</v>
      </c>
      <c r="B1" s="1378" t="s">
        <v>533</v>
      </c>
    </row>
    <row r="2" spans="1:2">
      <c r="A2" s="1381" t="s">
        <v>185</v>
      </c>
      <c r="B2" s="1380">
        <v>209400</v>
      </c>
    </row>
    <row r="3" spans="1:2">
      <c r="A3" s="1381" t="s">
        <v>532</v>
      </c>
      <c r="B3" s="1380">
        <v>209400</v>
      </c>
    </row>
    <row r="4" spans="1:2">
      <c r="A4"/>
      <c r="B4"/>
    </row>
    <row r="5" spans="1:2">
      <c r="A5"/>
      <c r="B5"/>
    </row>
    <row r="6" spans="1:2">
      <c r="A6"/>
      <c r="B6"/>
    </row>
    <row r="7" spans="1:2">
      <c r="A7"/>
      <c r="B7"/>
    </row>
    <row r="8" spans="1:2">
      <c r="A8"/>
      <c r="B8"/>
    </row>
    <row r="9" spans="1:2">
      <c r="A9"/>
      <c r="B9"/>
    </row>
    <row r="10" spans="1:2">
      <c r="A10"/>
      <c r="B10"/>
    </row>
    <row r="11" spans="1:2">
      <c r="A11"/>
      <c r="B11"/>
    </row>
    <row r="12" spans="1:2" ht="15">
      <c r="A12"/>
      <c r="B12"/>
    </row>
    <row r="13" spans="1:2" ht="15">
      <c r="A13"/>
      <c r="B13"/>
    </row>
    <row r="14" spans="1:2" ht="15">
      <c r="A14"/>
      <c r="B14"/>
    </row>
    <row r="15" spans="1:2" ht="15">
      <c r="A15"/>
      <c r="B15"/>
    </row>
    <row r="16" spans="1:2" ht="15">
      <c r="A16"/>
      <c r="B16"/>
    </row>
    <row r="17" spans="1:3" ht="15">
      <c r="A17"/>
      <c r="B17"/>
    </row>
    <row r="18" spans="1:3" ht="15">
      <c r="A18"/>
      <c r="B18"/>
    </row>
    <row r="19" spans="1:3" ht="15">
      <c r="A19"/>
      <c r="B19"/>
    </row>
    <row r="20" spans="1:3" ht="15">
      <c r="A20"/>
      <c r="B20"/>
    </row>
    <row r="21" spans="1:3" ht="15">
      <c r="A21"/>
      <c r="B21"/>
    </row>
    <row r="22" spans="1:3" ht="15">
      <c r="A22"/>
      <c r="B22"/>
      <c r="C22">
        <f>GETPIVOTDATA("Amount",$A$1)</f>
        <v>209400</v>
      </c>
    </row>
    <row r="23" spans="1:3" ht="15">
      <c r="A23"/>
      <c r="B23"/>
    </row>
    <row r="27" spans="1:3">
      <c r="A27" s="1377" t="s">
        <v>559</v>
      </c>
      <c r="B27" s="1378" t="s">
        <v>533</v>
      </c>
    </row>
    <row r="28" spans="1:3">
      <c r="A28" s="1379" t="s">
        <v>345</v>
      </c>
      <c r="B28" s="1378">
        <v>209400</v>
      </c>
      <c r="C28" t="e">
        <f>GETPIVOTDATA("Amount",$A$27,"C Status","Due soon")</f>
        <v>#REF!</v>
      </c>
    </row>
    <row r="29" spans="1:3">
      <c r="A29" s="1379" t="s">
        <v>532</v>
      </c>
      <c r="B29" s="1378">
        <v>209400</v>
      </c>
      <c r="C29">
        <f>GETPIVOTDATA("Amount",$A$27,"C Status","FP need")</f>
        <v>209400</v>
      </c>
    </row>
    <row r="30" spans="1:3" ht="15">
      <c r="A30"/>
      <c r="B30"/>
      <c r="C30" t="e">
        <f>GETPIVOTDATA("Amount",$A$27,"C Status","Over Due")</f>
        <v>#REF!</v>
      </c>
    </row>
    <row r="31" spans="1:3" ht="15">
      <c r="A31"/>
      <c r="B31"/>
      <c r="C31" t="e">
        <f>GETPIVOTDATA("Amount",$A$27,"C Status","Pending")</f>
        <v>#REF!</v>
      </c>
    </row>
    <row r="32" spans="1:3" ht="15">
      <c r="A32"/>
      <c r="B32"/>
      <c r="C32" t="e">
        <f>GETPIVOTDATA("Amount",$A$27,"C Status","Settled")</f>
        <v>#REF!</v>
      </c>
    </row>
    <row r="33" spans="1:3" ht="15">
      <c r="A33"/>
      <c r="B33"/>
      <c r="C33">
        <f>GETPIVOTDATA("Amount",$A$27)</f>
        <v>209400</v>
      </c>
    </row>
    <row r="44" spans="1:3">
      <c r="A44" s="1377" t="s">
        <v>531</v>
      </c>
      <c r="B44" s="1378" t="s">
        <v>558</v>
      </c>
    </row>
    <row r="45" spans="1:3">
      <c r="A45" s="1379" t="s">
        <v>337</v>
      </c>
      <c r="B45" s="1378">
        <v>60000</v>
      </c>
    </row>
    <row r="46" spans="1:3">
      <c r="A46" s="1379" t="s">
        <v>159</v>
      </c>
      <c r="B46" s="1378">
        <v>149400</v>
      </c>
    </row>
    <row r="47" spans="1:3">
      <c r="A47" s="1379" t="s">
        <v>532</v>
      </c>
      <c r="B47" s="1378">
        <v>209400</v>
      </c>
    </row>
    <row r="48" spans="1:3">
      <c r="A48"/>
      <c r="B48"/>
    </row>
    <row r="49" spans="1:3" ht="15">
      <c r="A49"/>
      <c r="B49"/>
      <c r="C49">
        <f>GETPIVOTDATA("Amount",$A$44)</f>
        <v>209400</v>
      </c>
    </row>
    <row r="54" spans="1:3">
      <c r="A54" s="1377" t="s">
        <v>531</v>
      </c>
      <c r="B54" s="1378" t="s">
        <v>533</v>
      </c>
    </row>
    <row r="55" spans="1:3">
      <c r="A55" s="1379" t="s">
        <v>247</v>
      </c>
      <c r="B55" s="1378">
        <v>209400</v>
      </c>
    </row>
    <row r="56" spans="1:3">
      <c r="A56" s="1379" t="s">
        <v>532</v>
      </c>
      <c r="B56" s="1378">
        <v>209400</v>
      </c>
    </row>
    <row r="57" spans="1:3">
      <c r="A57"/>
      <c r="B57"/>
    </row>
    <row r="58" spans="1:3" ht="15">
      <c r="A58"/>
      <c r="B58"/>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BEFBF-6078-40FD-B132-92ECADDAFFA7}">
  <dimension ref="B1:AC5"/>
  <sheetViews>
    <sheetView showGridLines="0" zoomScale="70" zoomScaleNormal="70" workbookViewId="0">
      <selection activeCell="G5" sqref="G5"/>
    </sheetView>
  </sheetViews>
  <sheetFormatPr defaultRowHeight="15"/>
  <cols>
    <col min="1" max="16384" width="9.140625" style="1376"/>
  </cols>
  <sheetData>
    <row r="1" spans="2:29">
      <c r="B1" s="1382"/>
      <c r="C1" s="1382"/>
      <c r="D1" s="1382"/>
      <c r="E1" s="1382"/>
      <c r="F1" s="1382"/>
      <c r="G1" s="1382"/>
      <c r="H1" s="1382"/>
      <c r="I1" s="1382"/>
      <c r="J1" s="1382"/>
      <c r="K1" s="1382"/>
      <c r="L1" s="1382"/>
      <c r="M1" s="1382"/>
      <c r="N1" s="1382"/>
      <c r="O1" s="1382"/>
      <c r="P1" s="1382"/>
      <c r="Q1" s="1382"/>
      <c r="R1" s="1382"/>
      <c r="S1" s="1382"/>
      <c r="T1" s="1382"/>
      <c r="U1" s="1382"/>
      <c r="V1" s="1382"/>
      <c r="W1" s="1382"/>
      <c r="X1" s="1382"/>
      <c r="Y1" s="1382"/>
      <c r="Z1" s="1382"/>
      <c r="AA1" s="1382"/>
      <c r="AB1" s="1382"/>
      <c r="AC1" s="1382"/>
    </row>
    <row r="2" spans="2:29">
      <c r="B2" s="1382"/>
      <c r="C2" s="1382"/>
      <c r="D2" s="1382"/>
      <c r="E2" s="1382"/>
      <c r="F2" s="1382"/>
      <c r="G2" s="1382"/>
      <c r="H2" s="1382"/>
      <c r="I2" s="1382"/>
      <c r="J2" s="1382"/>
      <c r="K2" s="1382"/>
      <c r="L2" s="1382"/>
      <c r="M2" s="1382"/>
      <c r="N2" s="1382"/>
      <c r="O2" s="1382"/>
      <c r="P2" s="1382"/>
      <c r="Q2" s="1382"/>
      <c r="R2" s="1382"/>
      <c r="S2" s="1382"/>
      <c r="T2" s="1382"/>
      <c r="U2" s="1382"/>
      <c r="V2" s="1382"/>
      <c r="W2" s="1382"/>
      <c r="X2" s="1382"/>
      <c r="Y2" s="1382"/>
      <c r="Z2" s="1382"/>
      <c r="AA2" s="1382"/>
      <c r="AB2" s="1382"/>
      <c r="AC2" s="1382"/>
    </row>
    <row r="3" spans="2:29" ht="30" customHeight="1">
      <c r="B3" s="1382"/>
      <c r="C3" s="1382"/>
      <c r="D3" s="1382"/>
      <c r="E3" s="1382"/>
      <c r="F3" s="1382"/>
      <c r="G3" s="1382"/>
      <c r="H3" s="1382"/>
      <c r="I3" s="1382"/>
      <c r="J3" s="1382"/>
      <c r="K3" s="1382"/>
      <c r="L3" s="1382"/>
      <c r="M3" s="1382"/>
      <c r="N3" s="1382"/>
      <c r="O3" s="1382"/>
      <c r="P3" s="1382"/>
      <c r="Q3" s="1382"/>
      <c r="R3" s="1382"/>
      <c r="S3" s="1382"/>
      <c r="T3" s="1382"/>
      <c r="U3" s="1382"/>
      <c r="V3" s="1382"/>
      <c r="W3" s="1382"/>
      <c r="X3" s="1382"/>
      <c r="Y3" s="1382"/>
      <c r="Z3" s="1382"/>
      <c r="AA3" s="1382"/>
      <c r="AB3" s="1382"/>
      <c r="AC3" s="1382"/>
    </row>
    <row r="4" spans="2:29">
      <c r="B4" s="1382"/>
      <c r="C4" s="1382"/>
      <c r="D4" s="1382"/>
      <c r="E4" s="1382"/>
      <c r="F4" s="1382"/>
      <c r="G4" s="1382"/>
      <c r="H4" s="1382"/>
      <c r="I4" s="1382"/>
      <c r="J4" s="1382"/>
      <c r="K4" s="1382"/>
      <c r="L4" s="1382"/>
      <c r="M4" s="1382"/>
      <c r="N4" s="1382"/>
      <c r="O4" s="1382"/>
      <c r="P4" s="1382"/>
      <c r="Q4" s="1382"/>
      <c r="R4" s="1382"/>
      <c r="S4" s="1382"/>
      <c r="T4" s="1382"/>
      <c r="U4" s="1382"/>
      <c r="V4" s="1382"/>
      <c r="W4" s="1382"/>
      <c r="X4" s="1382"/>
      <c r="Y4" s="1382"/>
      <c r="Z4" s="1382"/>
      <c r="AA4" s="1382"/>
      <c r="AB4" s="1382"/>
      <c r="AC4" s="1382"/>
    </row>
    <row r="5" spans="2:29">
      <c r="B5" s="1382"/>
      <c r="C5" s="1382"/>
      <c r="D5" s="1382"/>
      <c r="E5" s="1382"/>
      <c r="F5" s="1382"/>
      <c r="G5" s="1382"/>
      <c r="H5" s="1382"/>
      <c r="I5" s="1382"/>
      <c r="J5" s="1382"/>
      <c r="K5" s="1382"/>
      <c r="L5" s="1382"/>
      <c r="M5" s="1382"/>
      <c r="N5" s="1382"/>
      <c r="O5" s="1382"/>
      <c r="P5" s="1382"/>
      <c r="Q5" s="1382"/>
      <c r="R5" s="1382"/>
      <c r="S5" s="1382"/>
      <c r="T5" s="1382"/>
      <c r="U5" s="1382"/>
      <c r="V5" s="1382"/>
      <c r="W5" s="1382"/>
      <c r="X5" s="1382"/>
      <c r="Y5" s="1382"/>
      <c r="Z5" s="1382"/>
      <c r="AA5" s="1382"/>
      <c r="AB5" s="1382"/>
      <c r="AC5" s="138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39E16-3CB7-43BF-858C-4623B67E8BAF}">
  <sheetPr>
    <tabColor rgb="FF00B050"/>
  </sheetPr>
  <dimension ref="A1:AY5219"/>
  <sheetViews>
    <sheetView zoomScale="150" zoomScaleNormal="150" workbookViewId="0">
      <pane ySplit="3" topLeftCell="A3066" activePane="bottomLeft" state="frozenSplit"/>
      <selection activeCell="S20" sqref="S20"/>
      <selection pane="bottomLeft" activeCell="D33" sqref="D33"/>
    </sheetView>
  </sheetViews>
  <sheetFormatPr defaultColWidth="9.140625" defaultRowHeight="12.75" customHeight="1"/>
  <cols>
    <col min="1" max="1" width="3.28515625" style="1085" customWidth="1"/>
    <col min="2" max="2" width="11.85546875" style="1094" customWidth="1"/>
    <col min="3" max="3" width="9.85546875" style="1088" customWidth="1"/>
    <col min="4" max="4" width="5.5703125" style="1095" customWidth="1"/>
    <col min="5" max="5" width="5.28515625" style="1083" customWidth="1"/>
    <col min="6" max="6" width="8.5703125" style="1084" customWidth="1"/>
    <col min="7" max="7" width="11.28515625" style="1085" customWidth="1"/>
    <col min="8" max="8" width="8" style="1085" customWidth="1"/>
    <col min="9" max="9" width="5.5703125" style="1116" customWidth="1"/>
    <col min="10" max="10" width="5.7109375" style="1120" customWidth="1"/>
    <col min="11" max="11" width="5.42578125" style="1040" customWidth="1"/>
    <col min="12" max="12" width="5.42578125" style="1041" customWidth="1"/>
    <col min="13" max="13" width="7" style="1063" customWidth="1"/>
    <col min="14" max="14" width="8.140625" style="1063" customWidth="1"/>
    <col min="15" max="15" width="8.5703125" style="1063" customWidth="1"/>
    <col min="16" max="16" width="8.5703125" style="1070" hidden="1" customWidth="1"/>
    <col min="17" max="17" width="2.85546875" style="1023" customWidth="1"/>
    <col min="18" max="18" width="10.85546875" style="885" customWidth="1"/>
    <col min="19" max="19" width="10.7109375" style="1055" customWidth="1"/>
    <col min="20" max="20" width="8" style="514" customWidth="1"/>
    <col min="21" max="21" width="10.42578125" style="885" customWidth="1"/>
    <col min="22" max="22" width="2.5703125" style="885" customWidth="1"/>
    <col min="23" max="23" width="9.28515625" style="1074" hidden="1" customWidth="1"/>
    <col min="24" max="24" width="9.28515625" style="1071" hidden="1" customWidth="1"/>
    <col min="25" max="25" width="9.28515625" style="1072" customWidth="1"/>
    <col min="26" max="26" width="11.28515625" style="1073" hidden="1" customWidth="1"/>
    <col min="27" max="27" width="8.7109375" style="1073" hidden="1" customWidth="1"/>
    <col min="28" max="28" width="8.7109375" style="1050" customWidth="1"/>
    <col min="29" max="29" width="2.140625" style="1051" customWidth="1"/>
    <col min="30" max="30" width="9.140625" style="1070" customWidth="1"/>
    <col min="31" max="31" width="8.28515625" style="885" customWidth="1"/>
    <col min="32" max="32" width="11.140625" style="885" customWidth="1"/>
    <col min="33" max="41" width="6.42578125" style="885" customWidth="1"/>
    <col min="42" max="45" width="5.28515625" style="885" customWidth="1"/>
    <col min="46" max="46" width="10.28515625" style="885" customWidth="1"/>
    <col min="47" max="48" width="9.140625" style="885"/>
    <col min="49" max="16384" width="9.140625" style="1038"/>
  </cols>
  <sheetData>
    <row r="1" spans="1:42" s="14" customFormat="1" ht="25.5" customHeight="1" thickTop="1" thickBot="1">
      <c r="A1" s="1075" t="s">
        <v>517</v>
      </c>
      <c r="B1" s="1027" t="s">
        <v>139</v>
      </c>
      <c r="C1" s="1076" t="s">
        <v>69</v>
      </c>
      <c r="D1" s="1077" t="s">
        <v>140</v>
      </c>
      <c r="E1" s="1026" t="s">
        <v>40</v>
      </c>
      <c r="F1" s="1027" t="s">
        <v>346</v>
      </c>
      <c r="G1" s="1026" t="s">
        <v>347</v>
      </c>
      <c r="H1" s="1078" t="s">
        <v>73</v>
      </c>
      <c r="I1" s="1114" t="s">
        <v>343</v>
      </c>
      <c r="J1" s="1115" t="s">
        <v>39</v>
      </c>
      <c r="K1" s="1024" t="s">
        <v>42</v>
      </c>
      <c r="L1" s="1025" t="s">
        <v>522</v>
      </c>
      <c r="M1" s="1026" t="s">
        <v>175</v>
      </c>
      <c r="N1" s="1027" t="s">
        <v>338</v>
      </c>
      <c r="O1" s="1026" t="s">
        <v>143</v>
      </c>
      <c r="P1" s="1028"/>
      <c r="Q1" s="1029">
        <f ca="1">TODAY()</f>
        <v>46218</v>
      </c>
      <c r="R1" s="1030" t="s">
        <v>144</v>
      </c>
      <c r="S1" s="1030" t="str">
        <f ca="1">_xlfn.XLOOKUP(R1,G2:G1005,F2:F1005)</f>
        <v xml:space="preserve">Credit </v>
      </c>
      <c r="T1" s="1030" t="s">
        <v>145</v>
      </c>
      <c r="U1" s="1030" t="s">
        <v>146</v>
      </c>
      <c r="V1" s="430"/>
      <c r="W1" s="1031" t="s">
        <v>351</v>
      </c>
      <c r="X1" s="1032" t="s">
        <v>354</v>
      </c>
      <c r="Y1" s="1033" t="s">
        <v>350</v>
      </c>
      <c r="Z1" s="1034" t="s">
        <v>352</v>
      </c>
      <c r="AA1" s="1034" t="s">
        <v>355</v>
      </c>
      <c r="AB1" s="1034" t="s">
        <v>353</v>
      </c>
      <c r="AC1" s="1035"/>
      <c r="AD1" s="1031" t="s">
        <v>339</v>
      </c>
      <c r="AE1" s="1036" t="s">
        <v>340</v>
      </c>
      <c r="AF1" s="1037"/>
      <c r="AG1" s="1037"/>
      <c r="AH1" s="1037"/>
      <c r="AM1" s="1038"/>
      <c r="AN1" s="1038"/>
      <c r="AO1" s="1038"/>
      <c r="AP1" s="1039"/>
    </row>
    <row r="2" spans="1:42" s="1038" customFormat="1" ht="14.25" customHeight="1" thickTop="1" thickBot="1">
      <c r="A2" s="1079">
        <v>1</v>
      </c>
      <c r="B2" s="1080" t="s">
        <v>97</v>
      </c>
      <c r="C2" s="1081">
        <v>62000</v>
      </c>
      <c r="D2" s="1082">
        <v>46104</v>
      </c>
      <c r="E2" s="1083">
        <f ca="1">IF(D2="","",IF(F2="paid",0,I2-J2))</f>
        <v>-54</v>
      </c>
      <c r="F2" s="1084" t="s">
        <v>247</v>
      </c>
      <c r="G2" s="1085" t="str">
        <f t="shared" ref="G2:G65" ca="1" si="0">IF(F2="Paid","Settled",IF(E2="","",IF(E2&lt;0,"Over Due",IF(E2&lt;=10,"Due soon",IF(E2&lt;=20,"FP need",IF(E2&lt;=30,"Pending","Pending"))))))</f>
        <v>Over Due</v>
      </c>
      <c r="H2" s="1079" t="str">
        <f t="shared" ref="H2:H65" si="1">IFERROR(CHOOSE($X2,"መስከረም","ጥቅምት","ህዳር  ","ታህሳስ ","ጥር ","የካቲት ","መጋቢት ","ሚይዚያ ","ግንቦት ","ሰኔ ","ሐምሌ ","ነሐሴ ","Pagume"),"")</f>
        <v xml:space="preserve">መጋቢት </v>
      </c>
      <c r="I2" s="1116">
        <v>60</v>
      </c>
      <c r="J2" s="1117">
        <f ca="1">IF(D2="","-",$Q$1-D2)</f>
        <v>114</v>
      </c>
      <c r="K2" s="1040"/>
      <c r="L2" s="1041">
        <f ca="1">IF(E2="","",$Q$1+E2)</f>
        <v>46164</v>
      </c>
      <c r="M2" s="1041" t="s">
        <v>367</v>
      </c>
      <c r="N2" s="1086"/>
      <c r="O2" s="1042" cm="1">
        <f t="array" ref="O2">SUMPRODUCT(($F2:$F2="Parcial")*ABS($C2:$C2-$N2:$N2))</f>
        <v>0</v>
      </c>
      <c r="P2" s="1043"/>
      <c r="Q2" s="1023"/>
      <c r="R2" s="1044">
        <f ca="1">SUMIFS(C2:C1005,G2:G1005,R1)</f>
        <v>1048130</v>
      </c>
      <c r="S2" s="1044">
        <f ca="1">SUMIFS(C2:C1000,F2:F1000,S1)</f>
        <v>2627080</v>
      </c>
      <c r="T2" s="1044">
        <f>SUMIFS(O2:O1005,F2:F1005,T1)</f>
        <v>13050</v>
      </c>
      <c r="U2" s="1044">
        <f ca="1">T2+S2</f>
        <v>2640130</v>
      </c>
      <c r="V2" s="1045"/>
      <c r="W2" s="1046" t="str">
        <f>IF($D2="","",_xlfn.LET(_xlpm.gDate,D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2018-07-14</v>
      </c>
      <c r="X2" s="1047" t="str">
        <f>IF($W2="","",TEXT($W2,"mm"))</f>
        <v>07</v>
      </c>
      <c r="Y2" s="1048" t="str">
        <f>IFERROR(CHOOSE(X2,"መስከረም","ጥቅምት","ህዳር  ","ታህሳስ ","ጥር ","የካቲት ","መጋቢት18","ሚይዚያ ","ግንቦት18","ሰኔ18","ሐምሌ ","ነሐሴ ","Pagume"),"")</f>
        <v>መጋቢት18</v>
      </c>
      <c r="Z2" s="1049" t="str">
        <f>IF($K2="","",_xlfn.LET(_xlpm.gDate,K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 s="1049" t="str">
        <f>IF($Z2="","",TEXT($Z2,"mm"))</f>
        <v/>
      </c>
      <c r="AB2" s="1050" t="str">
        <f>IFERROR(CHOOSE(AA2,"መስከረም","ጥቅምት","ህዳር  ","ታህሳስ ","ጥር ","የካቲት ","መጋቢት ","ሚይዚያ ","ግንቦት ","ሰኔ ","ሐምሌ ","ነሐሴ ","Pagume"),"")</f>
        <v/>
      </c>
      <c r="AC2" s="1051"/>
      <c r="AD2" s="1052" t="str">
        <f>IF($D2="","",YEAR(D2)&amp;"-W"&amp;WEEKNUM(D2,2))</f>
        <v>2026-W13</v>
      </c>
      <c r="AE2" s="1053" t="str">
        <f>IF($K2="","",YEAR(K2)&amp;"-W"&amp;WEEKNUM(K2,2))</f>
        <v/>
      </c>
      <c r="AF2" s="885"/>
      <c r="AG2" s="885"/>
      <c r="AH2" s="885"/>
      <c r="AP2" s="885"/>
    </row>
    <row r="3" spans="1:42" s="1038" customFormat="1" ht="14.25" customHeight="1" thickTop="1">
      <c r="A3" s="1079">
        <v>2</v>
      </c>
      <c r="B3" s="1080" t="s">
        <v>97</v>
      </c>
      <c r="C3" s="1081">
        <v>353600</v>
      </c>
      <c r="D3" s="1082">
        <v>46155</v>
      </c>
      <c r="E3" s="1083">
        <f t="shared" ref="E3:E66" ca="1" si="2">IF(D3="","",IF(F3="paid",0,I3-J3))</f>
        <v>-3</v>
      </c>
      <c r="F3" s="1084" t="s">
        <v>247</v>
      </c>
      <c r="G3" s="1085" t="str">
        <f t="shared" ca="1" si="0"/>
        <v>Over Due</v>
      </c>
      <c r="H3" s="1079" t="str">
        <f t="shared" si="1"/>
        <v xml:space="preserve">ግንቦት </v>
      </c>
      <c r="I3" s="1116">
        <v>60</v>
      </c>
      <c r="J3" s="1117">
        <f t="shared" ref="J3:J34" ca="1" si="3">IF(D3="","-",$Q$1-D3)</f>
        <v>63</v>
      </c>
      <c r="K3" s="1040"/>
      <c r="L3" s="1041">
        <f t="shared" ref="L3:L66" ca="1" si="4">IF(E3="","",$Q$1+E3)</f>
        <v>46215</v>
      </c>
      <c r="M3" s="1041" t="s">
        <v>367</v>
      </c>
      <c r="N3" s="1087"/>
      <c r="O3" s="1042" cm="1">
        <f t="array" ref="O3">SUMPRODUCT(($F3:$F3="Parcial")*ABS($C3:$C3-$N3:$N3))</f>
        <v>0</v>
      </c>
      <c r="P3" s="1043"/>
      <c r="Q3" s="1023"/>
      <c r="R3" s="1054">
        <f ca="1">COUNTIF(G2:G984,R1)</f>
        <v>12</v>
      </c>
      <c r="S3" s="1054">
        <f ca="1">COUNTIF(F2:F984,S1)</f>
        <v>30</v>
      </c>
      <c r="T3" s="1054">
        <f>COUNTIF(F2:F984,T1)</f>
        <v>1</v>
      </c>
      <c r="U3" s="1054">
        <f ca="1">T3+S3</f>
        <v>31</v>
      </c>
      <c r="V3" s="1055"/>
      <c r="W3" s="1046" t="str">
        <f t="shared" ref="W3:W66" si="5">IF($D3="","",_xlfn.LET(_xlpm.gDate,D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2018-09-05</v>
      </c>
      <c r="X3" s="1047" t="str">
        <f t="shared" ref="X3:X66" si="6">IF($W3="","",TEXT($W3,"mm"))</f>
        <v>09</v>
      </c>
      <c r="Y3" s="1048" t="str">
        <f t="shared" ref="Y3:Y32" si="7">IFERROR(CHOOSE(X3,"መስከረም","ጥቅምት","ህዳር  ","ታህሳስ ","ጥር ","የካቲት ","መጋቢት18","ሚይዚያ ","ግንቦት18","ሰኔ18","ሐምሌ ","ነሐሴ ","Pagume"),"")</f>
        <v>ግንቦት18</v>
      </c>
      <c r="Z3" s="1049" t="str">
        <f t="shared" ref="Z3:Z66" si="8">IF($K3="","",_xlfn.LET(_xlpm.gDate,K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 s="1049" t="str">
        <f t="shared" ref="AA3:AA66" si="9">IF($Z3="","",TEXT($Z3,"mm"))</f>
        <v/>
      </c>
      <c r="AB3" s="1050" t="str">
        <f t="shared" ref="AB3:AB66" si="10">IFERROR(CHOOSE(AA3,"መስከረም","ጥቅምት","ህዳር  ","ታህሳስ ","ጥር ","የካቲት ","መጋቢት ","ሚይዚያ ","ግንቦት ","ሰኔ ","ሐምሌ ","ነሐሴ ","Pagume"),"")</f>
        <v/>
      </c>
      <c r="AC3" s="1051"/>
      <c r="AD3" s="1052" t="str">
        <f t="shared" ref="AD3:AD66" si="11">IF($D3="","",YEAR(D3)&amp;"-W"&amp;WEEKNUM(D3,2))</f>
        <v>2026-W20</v>
      </c>
      <c r="AE3" s="1053" t="str">
        <f t="shared" ref="AE3:AE66" si="12">IF($K3="","",YEAR(K3)&amp;"-W"&amp;WEEKNUM(K3,2))</f>
        <v/>
      </c>
      <c r="AF3" s="885"/>
      <c r="AG3" s="885"/>
      <c r="AH3" s="885"/>
      <c r="AP3" s="885"/>
    </row>
    <row r="4" spans="1:42" s="1038" customFormat="1" ht="14.25" customHeight="1">
      <c r="A4" s="1079">
        <v>3</v>
      </c>
      <c r="B4" s="1080" t="s">
        <v>92</v>
      </c>
      <c r="C4" s="1081">
        <v>59900</v>
      </c>
      <c r="D4" s="1082">
        <v>46155</v>
      </c>
      <c r="E4" s="1083">
        <f t="shared" ca="1" si="2"/>
        <v>-33</v>
      </c>
      <c r="F4" s="1084" t="s">
        <v>247</v>
      </c>
      <c r="G4" s="1085" t="str">
        <f t="shared" ca="1" si="0"/>
        <v>Over Due</v>
      </c>
      <c r="H4" s="1079" t="str">
        <f t="shared" si="1"/>
        <v xml:space="preserve">ግንቦት </v>
      </c>
      <c r="I4" s="1116">
        <v>30</v>
      </c>
      <c r="J4" s="1117">
        <f t="shared" ca="1" si="3"/>
        <v>63</v>
      </c>
      <c r="K4" s="1040"/>
      <c r="L4" s="1041">
        <f t="shared" ca="1" si="4"/>
        <v>46185</v>
      </c>
      <c r="M4" s="1041" t="s">
        <v>367</v>
      </c>
      <c r="N4" s="1087"/>
      <c r="O4" s="1042" cm="1">
        <f t="array" ref="O4">SUMPRODUCT(($F4:$F4="Parcial")*ABS($C4:$C4-$N4:$N4))</f>
        <v>0</v>
      </c>
      <c r="P4" s="1043"/>
      <c r="V4" s="1039"/>
      <c r="W4" s="1046" t="str">
        <f t="shared" si="5"/>
        <v>2018-09-05</v>
      </c>
      <c r="X4" s="1047" t="str">
        <f t="shared" si="6"/>
        <v>09</v>
      </c>
      <c r="Y4" s="1048" t="str">
        <f t="shared" si="7"/>
        <v>ግንቦት18</v>
      </c>
      <c r="Z4" s="1049" t="str">
        <f t="shared" si="8"/>
        <v/>
      </c>
      <c r="AA4" s="1049" t="str">
        <f t="shared" si="9"/>
        <v/>
      </c>
      <c r="AB4" s="1050" t="str">
        <f t="shared" si="10"/>
        <v/>
      </c>
      <c r="AC4" s="1051"/>
      <c r="AD4" s="1052" t="str">
        <f t="shared" si="11"/>
        <v>2026-W20</v>
      </c>
      <c r="AE4" s="1053" t="str">
        <f t="shared" si="12"/>
        <v/>
      </c>
      <c r="AF4" s="885"/>
      <c r="AG4" s="885"/>
      <c r="AH4" s="885"/>
      <c r="AP4" s="885"/>
    </row>
    <row r="5" spans="1:42" s="1038" customFormat="1" ht="14.25" customHeight="1">
      <c r="A5" s="1079">
        <v>4</v>
      </c>
      <c r="B5" s="1080" t="s">
        <v>523</v>
      </c>
      <c r="C5" s="1081">
        <v>43800</v>
      </c>
      <c r="D5" s="1082">
        <v>46157</v>
      </c>
      <c r="E5" s="1083">
        <f t="shared" ca="1" si="2"/>
        <v>-31</v>
      </c>
      <c r="F5" s="1084" t="s">
        <v>247</v>
      </c>
      <c r="G5" s="1085" t="str">
        <f t="shared" ca="1" si="0"/>
        <v>Over Due</v>
      </c>
      <c r="H5" s="1079" t="str">
        <f t="shared" si="1"/>
        <v xml:space="preserve">ግንቦት </v>
      </c>
      <c r="I5" s="1116">
        <v>30</v>
      </c>
      <c r="J5" s="1117">
        <f t="shared" ca="1" si="3"/>
        <v>61</v>
      </c>
      <c r="K5" s="1040"/>
      <c r="L5" s="1041">
        <f t="shared" ca="1" si="4"/>
        <v>46187</v>
      </c>
      <c r="M5" s="1041" t="s">
        <v>367</v>
      </c>
      <c r="N5" s="1087"/>
      <c r="O5" s="1042" cm="1">
        <f t="array" ref="O5">SUMPRODUCT(($F5:$F5="Parcial")*ABS($C5:$C5-$N5:$N5))</f>
        <v>0</v>
      </c>
      <c r="P5" s="1043"/>
      <c r="V5" s="885"/>
      <c r="W5" s="1046" t="str">
        <f t="shared" si="5"/>
        <v>2018-09-07</v>
      </c>
      <c r="X5" s="1047" t="str">
        <f t="shared" si="6"/>
        <v>09</v>
      </c>
      <c r="Y5" s="1048" t="str">
        <f t="shared" si="7"/>
        <v>ግንቦት18</v>
      </c>
      <c r="Z5" s="1049" t="str">
        <f t="shared" si="8"/>
        <v/>
      </c>
      <c r="AA5" s="1049" t="str">
        <f t="shared" si="9"/>
        <v/>
      </c>
      <c r="AB5" s="1050" t="str">
        <f t="shared" si="10"/>
        <v/>
      </c>
      <c r="AC5" s="1051"/>
      <c r="AD5" s="1052" t="str">
        <f t="shared" si="11"/>
        <v>2026-W20</v>
      </c>
      <c r="AE5" s="1053" t="str">
        <f t="shared" si="12"/>
        <v/>
      </c>
      <c r="AF5" s="885"/>
      <c r="AG5" s="885"/>
      <c r="AH5" s="885"/>
      <c r="AP5" s="885"/>
    </row>
    <row r="6" spans="1:42" s="1038" customFormat="1" ht="14.25" customHeight="1">
      <c r="A6" s="1079">
        <v>5</v>
      </c>
      <c r="B6" s="1080" t="s">
        <v>100</v>
      </c>
      <c r="C6" s="1088">
        <v>218455</v>
      </c>
      <c r="D6" s="1082">
        <v>46161</v>
      </c>
      <c r="E6" s="1083">
        <f t="shared" ca="1" si="2"/>
        <v>-27</v>
      </c>
      <c r="F6" s="1084" t="s">
        <v>247</v>
      </c>
      <c r="G6" s="1085" t="str">
        <f t="shared" ca="1" si="0"/>
        <v>Over Due</v>
      </c>
      <c r="H6" s="1079" t="str">
        <f t="shared" si="1"/>
        <v xml:space="preserve">ግንቦት </v>
      </c>
      <c r="I6" s="1116">
        <v>30</v>
      </c>
      <c r="J6" s="1117">
        <f t="shared" ca="1" si="3"/>
        <v>57</v>
      </c>
      <c r="K6" s="1040"/>
      <c r="L6" s="1041">
        <f t="shared" ca="1" si="4"/>
        <v>46191</v>
      </c>
      <c r="M6" s="1041" t="s">
        <v>367</v>
      </c>
      <c r="N6" s="1087"/>
      <c r="O6" s="1042" cm="1">
        <f t="array" ref="O6">SUMPRODUCT(($F6:$F6="Parcial")*ABS($C6:$C6-$N6:$N6))</f>
        <v>0</v>
      </c>
      <c r="P6" s="1043"/>
      <c r="V6" s="885"/>
      <c r="W6" s="1046" t="str">
        <f t="shared" si="5"/>
        <v>2018-09-11</v>
      </c>
      <c r="X6" s="1047" t="str">
        <f t="shared" si="6"/>
        <v>09</v>
      </c>
      <c r="Y6" s="1048" t="str">
        <f t="shared" si="7"/>
        <v>ግንቦት18</v>
      </c>
      <c r="Z6" s="1049" t="str">
        <f t="shared" si="8"/>
        <v/>
      </c>
      <c r="AA6" s="1049" t="str">
        <f t="shared" si="9"/>
        <v/>
      </c>
      <c r="AB6" s="1050" t="str">
        <f t="shared" si="10"/>
        <v/>
      </c>
      <c r="AC6" s="1051"/>
      <c r="AD6" s="1052" t="str">
        <f t="shared" si="11"/>
        <v>2026-W21</v>
      </c>
      <c r="AE6" s="1053" t="str">
        <f t="shared" si="12"/>
        <v/>
      </c>
      <c r="AF6" s="885"/>
      <c r="AG6" s="885"/>
      <c r="AH6" s="885"/>
      <c r="AP6" s="885"/>
    </row>
    <row r="7" spans="1:42" s="1038" customFormat="1" ht="14.25" customHeight="1">
      <c r="A7" s="1079">
        <v>6</v>
      </c>
      <c r="B7" s="1080" t="s">
        <v>528</v>
      </c>
      <c r="C7" s="1088">
        <v>35500</v>
      </c>
      <c r="D7" s="1082">
        <v>46161</v>
      </c>
      <c r="E7" s="1083">
        <f t="shared" ca="1" si="2"/>
        <v>-27</v>
      </c>
      <c r="F7" s="1084" t="s">
        <v>247</v>
      </c>
      <c r="G7" s="1085" t="str">
        <f t="shared" ca="1" si="0"/>
        <v>Over Due</v>
      </c>
      <c r="H7" s="1079" t="str">
        <f t="shared" si="1"/>
        <v xml:space="preserve">ግንቦት </v>
      </c>
      <c r="I7" s="1116">
        <v>30</v>
      </c>
      <c r="J7" s="1117">
        <f t="shared" ca="1" si="3"/>
        <v>57</v>
      </c>
      <c r="K7" s="1040"/>
      <c r="L7" s="1041">
        <f t="shared" ca="1" si="4"/>
        <v>46191</v>
      </c>
      <c r="M7" s="1041" t="s">
        <v>367</v>
      </c>
      <c r="N7" s="1087"/>
      <c r="O7" s="1042" cm="1">
        <f t="array" ref="O7">SUMPRODUCT(($F7:$F7="Parcial")*ABS($C7:$C7-$N7:$N7))</f>
        <v>0</v>
      </c>
      <c r="P7" s="1043"/>
      <c r="V7" s="885"/>
      <c r="W7" s="1046" t="str">
        <f t="shared" si="5"/>
        <v>2018-09-11</v>
      </c>
      <c r="X7" s="1047" t="str">
        <f t="shared" si="6"/>
        <v>09</v>
      </c>
      <c r="Y7" s="1048" t="str">
        <f t="shared" si="7"/>
        <v>ግንቦት18</v>
      </c>
      <c r="Z7" s="1049" t="str">
        <f t="shared" si="8"/>
        <v/>
      </c>
      <c r="AA7" s="1049" t="str">
        <f t="shared" si="9"/>
        <v/>
      </c>
      <c r="AB7" s="1050" t="str">
        <f t="shared" si="10"/>
        <v/>
      </c>
      <c r="AC7" s="1051"/>
      <c r="AD7" s="1052" t="str">
        <f t="shared" si="11"/>
        <v>2026-W21</v>
      </c>
      <c r="AE7" s="1053" t="str">
        <f t="shared" si="12"/>
        <v/>
      </c>
      <c r="AF7" s="885"/>
      <c r="AG7" s="885"/>
      <c r="AH7" s="885"/>
      <c r="AM7" s="1056"/>
      <c r="AN7" s="1056"/>
      <c r="AO7" s="1056"/>
      <c r="AP7" s="885"/>
    </row>
    <row r="8" spans="1:42" s="1038" customFormat="1" ht="14.25" customHeight="1">
      <c r="A8" s="1079">
        <v>7</v>
      </c>
      <c r="B8" s="1080" t="s">
        <v>529</v>
      </c>
      <c r="C8" s="1088">
        <v>33050</v>
      </c>
      <c r="D8" s="1082">
        <v>46164</v>
      </c>
      <c r="E8" s="1083">
        <f t="shared" ca="1" si="2"/>
        <v>-24</v>
      </c>
      <c r="F8" s="1084" t="s">
        <v>145</v>
      </c>
      <c r="G8" s="1085" t="str">
        <f t="shared" ca="1" si="0"/>
        <v>Over Due</v>
      </c>
      <c r="H8" s="1079" t="str">
        <f t="shared" si="1"/>
        <v xml:space="preserve">ግንቦት </v>
      </c>
      <c r="I8" s="1116">
        <v>30</v>
      </c>
      <c r="J8" s="1117">
        <f t="shared" ca="1" si="3"/>
        <v>54</v>
      </c>
      <c r="K8" s="1040">
        <v>46183</v>
      </c>
      <c r="L8" s="1041">
        <f t="shared" ca="1" si="4"/>
        <v>46194</v>
      </c>
      <c r="M8" s="1041" t="s">
        <v>367</v>
      </c>
      <c r="N8" s="1087">
        <v>20000</v>
      </c>
      <c r="O8" s="1042" cm="1">
        <f t="array" ref="O8">SUMPRODUCT(($F8:$F8="Parcial")*ABS($C8:$C8-$N8:$N8))</f>
        <v>13050</v>
      </c>
      <c r="P8" s="1043"/>
      <c r="V8" s="885"/>
      <c r="W8" s="1046" t="str">
        <f t="shared" si="5"/>
        <v>2018-09-14</v>
      </c>
      <c r="X8" s="1047" t="str">
        <f t="shared" si="6"/>
        <v>09</v>
      </c>
      <c r="Y8" s="1048" t="str">
        <f t="shared" si="7"/>
        <v>ግንቦት18</v>
      </c>
      <c r="Z8" s="1049" t="str">
        <f t="shared" si="8"/>
        <v>2018-10-03</v>
      </c>
      <c r="AA8" s="1049" t="str">
        <f t="shared" si="9"/>
        <v>10</v>
      </c>
      <c r="AB8" s="1050" t="str">
        <f t="shared" si="10"/>
        <v xml:space="preserve">ሰኔ </v>
      </c>
      <c r="AC8" s="1051"/>
      <c r="AD8" s="1052" t="str">
        <f t="shared" si="11"/>
        <v>2026-W21</v>
      </c>
      <c r="AE8" s="1053" t="str">
        <f t="shared" si="12"/>
        <v>2026-W24</v>
      </c>
      <c r="AF8" s="885"/>
      <c r="AG8" s="885"/>
      <c r="AH8" s="885"/>
      <c r="AM8" s="1056"/>
      <c r="AN8" s="1056"/>
      <c r="AO8" s="1056"/>
      <c r="AP8" s="885"/>
    </row>
    <row r="9" spans="1:42" s="1038" customFormat="1" ht="14.25" customHeight="1">
      <c r="A9" s="1079">
        <v>8</v>
      </c>
      <c r="B9" s="1080" t="s">
        <v>527</v>
      </c>
      <c r="C9" s="1081">
        <v>183875</v>
      </c>
      <c r="D9" s="1082">
        <v>46164</v>
      </c>
      <c r="E9" s="1083">
        <f t="shared" ca="1" si="2"/>
        <v>-24</v>
      </c>
      <c r="F9" s="1084" t="s">
        <v>247</v>
      </c>
      <c r="G9" s="1085" t="str">
        <f t="shared" ca="1" si="0"/>
        <v>Over Due</v>
      </c>
      <c r="H9" s="1079" t="str">
        <f t="shared" si="1"/>
        <v xml:space="preserve">ግንቦት </v>
      </c>
      <c r="I9" s="1116">
        <v>30</v>
      </c>
      <c r="J9" s="1117">
        <f t="shared" ca="1" si="3"/>
        <v>54</v>
      </c>
      <c r="K9" s="1040"/>
      <c r="L9" s="1041">
        <f t="shared" ca="1" si="4"/>
        <v>46194</v>
      </c>
      <c r="M9" s="1041" t="s">
        <v>367</v>
      </c>
      <c r="N9" s="1087"/>
      <c r="O9" s="1042" cm="1">
        <f t="array" ref="O9">SUMPRODUCT(($F9:$F9="Parcial")*ABS($C9:$C9-$N9:$N9))</f>
        <v>0</v>
      </c>
      <c r="P9" s="1043"/>
      <c r="V9" s="885"/>
      <c r="W9" s="1046" t="str">
        <f t="shared" si="5"/>
        <v>2018-09-14</v>
      </c>
      <c r="X9" s="1047" t="str">
        <f t="shared" si="6"/>
        <v>09</v>
      </c>
      <c r="Y9" s="1048" t="str">
        <f t="shared" si="7"/>
        <v>ግንቦት18</v>
      </c>
      <c r="Z9" s="1049" t="str">
        <f t="shared" si="8"/>
        <v/>
      </c>
      <c r="AA9" s="1049" t="str">
        <f t="shared" si="9"/>
        <v/>
      </c>
      <c r="AB9" s="1050" t="str">
        <f t="shared" si="10"/>
        <v/>
      </c>
      <c r="AC9" s="1051"/>
      <c r="AD9" s="1052" t="str">
        <f t="shared" si="11"/>
        <v>2026-W21</v>
      </c>
      <c r="AE9" s="1053" t="str">
        <f t="shared" si="12"/>
        <v/>
      </c>
      <c r="AF9" s="885"/>
      <c r="AG9" s="885"/>
      <c r="AH9" s="885"/>
      <c r="AP9" s="885"/>
    </row>
    <row r="10" spans="1:42" s="1056" customFormat="1" ht="14.25" customHeight="1">
      <c r="A10" s="1079">
        <v>9</v>
      </c>
      <c r="B10" s="1080" t="s">
        <v>524</v>
      </c>
      <c r="C10" s="1081">
        <v>21950</v>
      </c>
      <c r="D10" s="1082">
        <v>46165</v>
      </c>
      <c r="E10" s="1083">
        <f t="shared" ca="1" si="2"/>
        <v>-23</v>
      </c>
      <c r="F10" s="1084" t="s">
        <v>247</v>
      </c>
      <c r="G10" s="1085" t="str">
        <f t="shared" ca="1" si="0"/>
        <v>Over Due</v>
      </c>
      <c r="H10" s="1079" t="str">
        <f t="shared" si="1"/>
        <v xml:space="preserve">ግንቦት </v>
      </c>
      <c r="I10" s="1116">
        <v>30</v>
      </c>
      <c r="J10" s="1117">
        <f t="shared" ca="1" si="3"/>
        <v>53</v>
      </c>
      <c r="K10" s="1040"/>
      <c r="L10" s="1041">
        <f t="shared" ca="1" si="4"/>
        <v>46195</v>
      </c>
      <c r="M10" s="1041" t="s">
        <v>367</v>
      </c>
      <c r="N10" s="1087"/>
      <c r="O10" s="1042" cm="1">
        <f t="array" ref="O10">SUMPRODUCT(($F10:$F10="Parcial")*ABS($C10:$C10-$N10:$N10))</f>
        <v>0</v>
      </c>
      <c r="P10" s="1043"/>
      <c r="V10" s="885"/>
      <c r="W10" s="1046" t="str">
        <f t="shared" si="5"/>
        <v>2018-09-15</v>
      </c>
      <c r="X10" s="1047" t="str">
        <f t="shared" si="6"/>
        <v>09</v>
      </c>
      <c r="Y10" s="1048" t="str">
        <f t="shared" si="7"/>
        <v>ግንቦት18</v>
      </c>
      <c r="Z10" s="1049" t="str">
        <f t="shared" si="8"/>
        <v/>
      </c>
      <c r="AA10" s="1049" t="str">
        <f t="shared" si="9"/>
        <v/>
      </c>
      <c r="AB10" s="1050" t="str">
        <f t="shared" si="10"/>
        <v/>
      </c>
      <c r="AC10" s="1057"/>
      <c r="AD10" s="1052" t="str">
        <f t="shared" si="11"/>
        <v>2026-W21</v>
      </c>
      <c r="AE10" s="1053" t="str">
        <f t="shared" si="12"/>
        <v/>
      </c>
      <c r="AF10" s="1058"/>
      <c r="AG10" s="1058"/>
      <c r="AH10" s="1058"/>
      <c r="AP10" s="885"/>
    </row>
    <row r="11" spans="1:42" s="1056" customFormat="1" ht="14.25" customHeight="1">
      <c r="A11" s="1079">
        <v>10</v>
      </c>
      <c r="B11" s="1080" t="s">
        <v>92</v>
      </c>
      <c r="C11" s="1081">
        <v>85750</v>
      </c>
      <c r="D11" s="1082">
        <v>46165</v>
      </c>
      <c r="E11" s="1083">
        <f t="shared" ca="1" si="2"/>
        <v>7</v>
      </c>
      <c r="F11" s="1084" t="s">
        <v>247</v>
      </c>
      <c r="G11" s="1085" t="str">
        <f t="shared" ca="1" si="0"/>
        <v>Due soon</v>
      </c>
      <c r="H11" s="1079" t="str">
        <f t="shared" si="1"/>
        <v xml:space="preserve">ግንቦት </v>
      </c>
      <c r="I11" s="1116">
        <v>60</v>
      </c>
      <c r="J11" s="1117">
        <f t="shared" ca="1" si="3"/>
        <v>53</v>
      </c>
      <c r="K11" s="1040"/>
      <c r="L11" s="1041">
        <f t="shared" ca="1" si="4"/>
        <v>46225</v>
      </c>
      <c r="M11" s="1041" t="s">
        <v>367</v>
      </c>
      <c r="N11" s="1087"/>
      <c r="O11" s="1042" cm="1">
        <f t="array" ref="O11">SUMPRODUCT(($F11:$F11="Parcial")*ABS($C11:$C11-$N11:$N11))</f>
        <v>0</v>
      </c>
      <c r="P11" s="1043"/>
      <c r="V11" s="885"/>
      <c r="W11" s="1046" t="str">
        <f t="shared" si="5"/>
        <v>2018-09-15</v>
      </c>
      <c r="X11" s="1047" t="str">
        <f t="shared" si="6"/>
        <v>09</v>
      </c>
      <c r="Y11" s="1048" t="str">
        <f t="shared" si="7"/>
        <v>ግንቦት18</v>
      </c>
      <c r="Z11" s="1049" t="str">
        <f t="shared" si="8"/>
        <v/>
      </c>
      <c r="AA11" s="1049" t="str">
        <f t="shared" si="9"/>
        <v/>
      </c>
      <c r="AB11" s="1050" t="str">
        <f t="shared" si="10"/>
        <v/>
      </c>
      <c r="AC11" s="1057"/>
      <c r="AD11" s="1052" t="str">
        <f t="shared" si="11"/>
        <v>2026-W21</v>
      </c>
      <c r="AE11" s="1053" t="str">
        <f t="shared" si="12"/>
        <v/>
      </c>
      <c r="AF11" s="1058"/>
      <c r="AG11" s="1058"/>
      <c r="AH11" s="1058"/>
      <c r="AM11" s="1038"/>
      <c r="AN11" s="1038"/>
      <c r="AO11" s="1038"/>
      <c r="AP11" s="885"/>
    </row>
    <row r="12" spans="1:42" s="1038" customFormat="1" ht="14.25" customHeight="1">
      <c r="A12" s="1079">
        <v>11</v>
      </c>
      <c r="B12" s="1080" t="s">
        <v>185</v>
      </c>
      <c r="C12" s="1081">
        <v>60000</v>
      </c>
      <c r="D12" s="1082">
        <v>46168</v>
      </c>
      <c r="E12" s="1083">
        <f t="shared" ca="1" si="2"/>
        <v>10</v>
      </c>
      <c r="F12" s="1084" t="s">
        <v>247</v>
      </c>
      <c r="G12" s="1085" t="str">
        <f t="shared" ca="1" si="0"/>
        <v>Due soon</v>
      </c>
      <c r="H12" s="1079" t="str">
        <f t="shared" si="1"/>
        <v xml:space="preserve">ግንቦት </v>
      </c>
      <c r="I12" s="1116">
        <v>60</v>
      </c>
      <c r="J12" s="1117">
        <f t="shared" ca="1" si="3"/>
        <v>50</v>
      </c>
      <c r="K12" s="1040"/>
      <c r="L12" s="1041">
        <f t="shared" ca="1" si="4"/>
        <v>46228</v>
      </c>
      <c r="M12" s="1041" t="s">
        <v>367</v>
      </c>
      <c r="N12" s="1087"/>
      <c r="O12" s="1042" cm="1">
        <f t="array" ref="O12">SUMPRODUCT(($F12:$F12="Parcial")*ABS($C12:$C12-$N12:$N12))</f>
        <v>0</v>
      </c>
      <c r="P12" s="1043"/>
      <c r="V12" s="885"/>
      <c r="W12" s="1046" t="str">
        <f t="shared" si="5"/>
        <v>2018-09-18</v>
      </c>
      <c r="X12" s="1047" t="str">
        <f t="shared" si="6"/>
        <v>09</v>
      </c>
      <c r="Y12" s="1048" t="str">
        <f t="shared" si="7"/>
        <v>ግንቦት18</v>
      </c>
      <c r="Z12" s="1049" t="str">
        <f t="shared" si="8"/>
        <v/>
      </c>
      <c r="AA12" s="1049" t="str">
        <f t="shared" si="9"/>
        <v/>
      </c>
      <c r="AB12" s="1050" t="str">
        <f t="shared" si="10"/>
        <v/>
      </c>
      <c r="AC12" s="1051"/>
      <c r="AD12" s="1052" t="str">
        <f t="shared" si="11"/>
        <v>2026-W22</v>
      </c>
      <c r="AE12" s="1053" t="str">
        <f t="shared" si="12"/>
        <v/>
      </c>
      <c r="AF12" s="885"/>
      <c r="AG12" s="885"/>
      <c r="AH12" s="885"/>
      <c r="AM12" s="1059"/>
      <c r="AN12" s="1059"/>
      <c r="AO12" s="1059"/>
      <c r="AP12" s="885"/>
    </row>
    <row r="13" spans="1:42" s="1056" customFormat="1" ht="14.25" customHeight="1">
      <c r="A13" s="1079">
        <v>12</v>
      </c>
      <c r="B13" s="1080" t="s">
        <v>185</v>
      </c>
      <c r="C13" s="1081">
        <v>89400</v>
      </c>
      <c r="D13" s="1082">
        <v>46176</v>
      </c>
      <c r="E13" s="1083">
        <f t="shared" ca="1" si="2"/>
        <v>18</v>
      </c>
      <c r="F13" s="1084" t="s">
        <v>247</v>
      </c>
      <c r="G13" s="1085" t="str">
        <f t="shared" ca="1" si="0"/>
        <v>FP need</v>
      </c>
      <c r="H13" s="1079" t="str">
        <f t="shared" si="1"/>
        <v xml:space="preserve">ግንቦት </v>
      </c>
      <c r="I13" s="1116">
        <v>60</v>
      </c>
      <c r="J13" s="1117">
        <f t="shared" ca="1" si="3"/>
        <v>42</v>
      </c>
      <c r="K13" s="1040"/>
      <c r="L13" s="1041">
        <f t="shared" ca="1" si="4"/>
        <v>46236</v>
      </c>
      <c r="M13" s="1041" t="s">
        <v>367</v>
      </c>
      <c r="N13" s="1087"/>
      <c r="O13" s="1042" cm="1">
        <f t="array" ref="O13">SUMPRODUCT(($F13:$F13="Parcial")*ABS($C13:$C13-$N13:$N13))</f>
        <v>0</v>
      </c>
      <c r="P13" s="1043"/>
      <c r="V13" s="885"/>
      <c r="W13" s="1046" t="str">
        <f t="shared" si="5"/>
        <v>2018-09-26</v>
      </c>
      <c r="X13" s="1047" t="str">
        <f t="shared" si="6"/>
        <v>09</v>
      </c>
      <c r="Y13" s="1048" t="str">
        <f t="shared" si="7"/>
        <v>ግንቦት18</v>
      </c>
      <c r="Z13" s="1049" t="str">
        <f t="shared" si="8"/>
        <v/>
      </c>
      <c r="AA13" s="1049" t="str">
        <f t="shared" si="9"/>
        <v/>
      </c>
      <c r="AB13" s="1050" t="str">
        <f t="shared" si="10"/>
        <v/>
      </c>
      <c r="AC13" s="1057"/>
      <c r="AD13" s="1052" t="str">
        <f t="shared" si="11"/>
        <v>2026-W23</v>
      </c>
      <c r="AE13" s="1053" t="str">
        <f t="shared" si="12"/>
        <v/>
      </c>
      <c r="AF13" s="1058"/>
      <c r="AG13" s="1058"/>
      <c r="AH13" s="1058"/>
      <c r="AM13" s="1038"/>
      <c r="AN13" s="1038"/>
      <c r="AO13" s="1038"/>
      <c r="AP13" s="885"/>
    </row>
    <row r="14" spans="1:42" s="1038" customFormat="1" ht="14.25" customHeight="1">
      <c r="A14" s="1079">
        <v>13</v>
      </c>
      <c r="B14" s="1080" t="s">
        <v>260</v>
      </c>
      <c r="C14" s="1081">
        <v>17500</v>
      </c>
      <c r="D14" s="1082">
        <v>46176</v>
      </c>
      <c r="E14" s="1083">
        <f t="shared" ca="1" si="2"/>
        <v>-12</v>
      </c>
      <c r="F14" s="1084" t="s">
        <v>247</v>
      </c>
      <c r="G14" s="1085" t="str">
        <f t="shared" ca="1" si="0"/>
        <v>Over Due</v>
      </c>
      <c r="H14" s="1079" t="str">
        <f t="shared" si="1"/>
        <v xml:space="preserve">ግንቦት </v>
      </c>
      <c r="I14" s="1116">
        <v>30</v>
      </c>
      <c r="J14" s="1117">
        <f t="shared" ca="1" si="3"/>
        <v>42</v>
      </c>
      <c r="K14" s="1040"/>
      <c r="L14" s="1041">
        <f t="shared" ca="1" si="4"/>
        <v>46206</v>
      </c>
      <c r="M14" s="1041" t="s">
        <v>367</v>
      </c>
      <c r="N14" s="1087"/>
      <c r="O14" s="1042" cm="1">
        <f t="array" ref="O14">SUMPRODUCT(($F14:$F14="Parcial")*ABS($C14:$C14-$N14:$N14))</f>
        <v>0</v>
      </c>
      <c r="P14" s="1043"/>
      <c r="V14" s="885"/>
      <c r="W14" s="1046" t="str">
        <f t="shared" si="5"/>
        <v>2018-09-26</v>
      </c>
      <c r="X14" s="1047" t="str">
        <f t="shared" si="6"/>
        <v>09</v>
      </c>
      <c r="Y14" s="1048" t="str">
        <f t="shared" si="7"/>
        <v>ግንቦት18</v>
      </c>
      <c r="Z14" s="1049" t="str">
        <f t="shared" si="8"/>
        <v/>
      </c>
      <c r="AA14" s="1049" t="str">
        <f t="shared" si="9"/>
        <v/>
      </c>
      <c r="AB14" s="1050" t="str">
        <f t="shared" si="10"/>
        <v/>
      </c>
      <c r="AC14" s="1051"/>
      <c r="AD14" s="1052" t="str">
        <f t="shared" si="11"/>
        <v>2026-W23</v>
      </c>
      <c r="AE14" s="1053" t="str">
        <f t="shared" si="12"/>
        <v/>
      </c>
      <c r="AF14" s="885"/>
      <c r="AG14" s="885"/>
      <c r="AH14" s="885"/>
      <c r="AI14" s="1089"/>
      <c r="AP14" s="885"/>
    </row>
    <row r="15" spans="1:42" s="1059" customFormat="1" ht="14.25" customHeight="1">
      <c r="A15" s="1079">
        <v>14</v>
      </c>
      <c r="B15" s="1080" t="s">
        <v>89</v>
      </c>
      <c r="C15" s="1081">
        <v>102000</v>
      </c>
      <c r="D15" s="1082">
        <v>46177</v>
      </c>
      <c r="E15" s="1083">
        <f t="shared" ca="1" si="2"/>
        <v>19</v>
      </c>
      <c r="F15" s="1084" t="s">
        <v>247</v>
      </c>
      <c r="G15" s="1085" t="str">
        <f t="shared" ca="1" si="0"/>
        <v>FP need</v>
      </c>
      <c r="H15" s="1079" t="str">
        <f t="shared" si="1"/>
        <v xml:space="preserve">ግንቦት </v>
      </c>
      <c r="I15" s="1116">
        <v>60</v>
      </c>
      <c r="J15" s="1117">
        <f t="shared" ca="1" si="3"/>
        <v>41</v>
      </c>
      <c r="K15" s="1040"/>
      <c r="L15" s="1041">
        <f t="shared" ca="1" si="4"/>
        <v>46237</v>
      </c>
      <c r="M15" s="1041" t="s">
        <v>367</v>
      </c>
      <c r="N15" s="1087"/>
      <c r="O15" s="1042" cm="1">
        <f t="array" ref="O15">SUMPRODUCT(($F15:$F15="Parcial")*ABS($C15:$C15-$N15:$N15))</f>
        <v>0</v>
      </c>
      <c r="P15" s="1043"/>
      <c r="V15" s="885"/>
      <c r="W15" s="1046" t="str">
        <f t="shared" si="5"/>
        <v>2018-09-27</v>
      </c>
      <c r="X15" s="1047" t="str">
        <f t="shared" si="6"/>
        <v>09</v>
      </c>
      <c r="Y15" s="1048" t="str">
        <f t="shared" si="7"/>
        <v>ግንቦት18</v>
      </c>
      <c r="Z15" s="1049" t="str">
        <f t="shared" si="8"/>
        <v/>
      </c>
      <c r="AA15" s="1049" t="str">
        <f t="shared" si="9"/>
        <v/>
      </c>
      <c r="AB15" s="1050" t="str">
        <f t="shared" si="10"/>
        <v/>
      </c>
      <c r="AC15" s="1060"/>
      <c r="AD15" s="1052" t="str">
        <f t="shared" si="11"/>
        <v>2026-W23</v>
      </c>
      <c r="AE15" s="1053" t="str">
        <f t="shared" si="12"/>
        <v/>
      </c>
      <c r="AI15" s="1089"/>
      <c r="AM15" s="1038"/>
      <c r="AN15" s="1038"/>
      <c r="AO15" s="1038"/>
      <c r="AP15" s="1038"/>
    </row>
    <row r="16" spans="1:42" s="1038" customFormat="1" ht="14.25" customHeight="1">
      <c r="A16" s="1079">
        <v>15</v>
      </c>
      <c r="B16" s="1080" t="s">
        <v>524</v>
      </c>
      <c r="C16" s="1081">
        <v>6000</v>
      </c>
      <c r="D16" s="1082">
        <v>46178</v>
      </c>
      <c r="E16" s="1083">
        <f t="shared" ca="1" si="2"/>
        <v>-10</v>
      </c>
      <c r="F16" s="1084" t="s">
        <v>247</v>
      </c>
      <c r="G16" s="1085" t="str">
        <f t="shared" ca="1" si="0"/>
        <v>Over Due</v>
      </c>
      <c r="H16" s="1079" t="str">
        <f t="shared" si="1"/>
        <v xml:space="preserve">ግንቦት </v>
      </c>
      <c r="I16" s="1116">
        <v>30</v>
      </c>
      <c r="J16" s="1117">
        <f t="shared" ca="1" si="3"/>
        <v>40</v>
      </c>
      <c r="K16" s="1040"/>
      <c r="L16" s="1041">
        <f t="shared" ca="1" si="4"/>
        <v>46208</v>
      </c>
      <c r="M16" s="1041" t="s">
        <v>367</v>
      </c>
      <c r="N16" s="1087"/>
      <c r="O16" s="1042" cm="1">
        <f t="array" ref="O16">SUMPRODUCT(($F16:$F16="Parcial")*ABS($C16:$C16-$N16:$N16))</f>
        <v>0</v>
      </c>
      <c r="P16" s="1043"/>
      <c r="V16" s="885"/>
      <c r="W16" s="1046" t="str">
        <f t="shared" si="5"/>
        <v>2018-09-28</v>
      </c>
      <c r="X16" s="1047" t="str">
        <f t="shared" si="6"/>
        <v>09</v>
      </c>
      <c r="Y16" s="1048" t="str">
        <f t="shared" si="7"/>
        <v>ግንቦት18</v>
      </c>
      <c r="Z16" s="1049" t="str">
        <f t="shared" si="8"/>
        <v/>
      </c>
      <c r="AA16" s="1049" t="str">
        <f t="shared" si="9"/>
        <v/>
      </c>
      <c r="AB16" s="1050" t="str">
        <f t="shared" si="10"/>
        <v/>
      </c>
      <c r="AC16" s="1051"/>
      <c r="AD16" s="1052" t="str">
        <f t="shared" si="11"/>
        <v>2026-W23</v>
      </c>
      <c r="AE16" s="1053" t="str">
        <f t="shared" si="12"/>
        <v/>
      </c>
      <c r="AF16" s="885"/>
      <c r="AG16" s="885"/>
      <c r="AH16" s="885"/>
      <c r="AI16" s="1089"/>
    </row>
    <row r="17" spans="1:48" ht="14.25" customHeight="1">
      <c r="A17" s="1079">
        <v>16</v>
      </c>
      <c r="B17" s="1080" t="s">
        <v>264</v>
      </c>
      <c r="C17" s="1081">
        <v>110000</v>
      </c>
      <c r="D17" s="1082">
        <v>46182</v>
      </c>
      <c r="E17" s="1083">
        <f t="shared" ca="1" si="2"/>
        <v>24</v>
      </c>
      <c r="F17" s="1084" t="s">
        <v>247</v>
      </c>
      <c r="G17" s="1085" t="str">
        <f t="shared" ca="1" si="0"/>
        <v>Pending</v>
      </c>
      <c r="H17" s="1079" t="str">
        <f t="shared" si="1"/>
        <v xml:space="preserve">ሰኔ </v>
      </c>
      <c r="I17" s="1116">
        <v>60</v>
      </c>
      <c r="J17" s="1117">
        <f t="shared" ca="1" si="3"/>
        <v>36</v>
      </c>
      <c r="L17" s="1041">
        <f t="shared" ca="1" si="4"/>
        <v>46242</v>
      </c>
      <c r="M17" s="1041" t="s">
        <v>367</v>
      </c>
      <c r="N17" s="1087"/>
      <c r="O17" s="1042" cm="1">
        <f t="array" ref="O17">SUMPRODUCT(($F17:$F17="Parcial")*ABS($C17:$C17-$N17:$N17))</f>
        <v>0</v>
      </c>
      <c r="P17" s="1043"/>
      <c r="Q17" s="1038"/>
      <c r="R17" s="1038"/>
      <c r="S17" s="1038"/>
      <c r="T17" s="1038"/>
      <c r="U17" s="1038"/>
      <c r="W17" s="1046" t="str">
        <f t="shared" si="5"/>
        <v>2018-10-02</v>
      </c>
      <c r="X17" s="1047" t="str">
        <f t="shared" si="6"/>
        <v>10</v>
      </c>
      <c r="Y17" s="1048" t="str">
        <f t="shared" si="7"/>
        <v>ሰኔ18</v>
      </c>
      <c r="Z17" s="1049" t="str">
        <f t="shared" si="8"/>
        <v/>
      </c>
      <c r="AA17" s="1049" t="str">
        <f t="shared" si="9"/>
        <v/>
      </c>
      <c r="AB17" s="1050" t="str">
        <f t="shared" si="10"/>
        <v/>
      </c>
      <c r="AD17" s="1052" t="str">
        <f t="shared" si="11"/>
        <v>2026-W24</v>
      </c>
      <c r="AE17" s="1053" t="str">
        <f t="shared" si="12"/>
        <v/>
      </c>
      <c r="AI17" s="1038"/>
      <c r="AJ17" s="1038"/>
      <c r="AK17" s="1038"/>
      <c r="AL17" s="1038"/>
      <c r="AN17" s="1055"/>
      <c r="AO17" s="514"/>
      <c r="AQ17" s="1038"/>
      <c r="AR17" s="1038"/>
      <c r="AS17" s="1038"/>
      <c r="AT17" s="1038"/>
      <c r="AU17" s="1038"/>
      <c r="AV17" s="1038"/>
    </row>
    <row r="18" spans="1:48" ht="14.25" customHeight="1">
      <c r="A18" s="1079">
        <v>17</v>
      </c>
      <c r="B18" s="1080" t="s">
        <v>529</v>
      </c>
      <c r="C18" s="1081">
        <v>12500</v>
      </c>
      <c r="D18" s="1082">
        <v>46183</v>
      </c>
      <c r="E18" s="1083">
        <f t="shared" ca="1" si="2"/>
        <v>-5</v>
      </c>
      <c r="F18" s="1084" t="s">
        <v>247</v>
      </c>
      <c r="G18" s="1085" t="str">
        <f t="shared" ca="1" si="0"/>
        <v>Over Due</v>
      </c>
      <c r="H18" s="1079" t="str">
        <f t="shared" si="1"/>
        <v xml:space="preserve">ሰኔ </v>
      </c>
      <c r="I18" s="1116">
        <v>30</v>
      </c>
      <c r="J18" s="1117">
        <f t="shared" ca="1" si="3"/>
        <v>35</v>
      </c>
      <c r="L18" s="1041">
        <f t="shared" ca="1" si="4"/>
        <v>46213</v>
      </c>
      <c r="M18" s="1041" t="s">
        <v>367</v>
      </c>
      <c r="N18" s="1087"/>
      <c r="O18" s="1042" cm="1">
        <f t="array" ref="O18">SUMPRODUCT(($F18:$F18="Parcial")*ABS($C18:$C18-$N18:$N18))</f>
        <v>0</v>
      </c>
      <c r="P18" s="1043"/>
      <c r="Q18" s="1038"/>
      <c r="R18" s="1038"/>
      <c r="S18" s="1038"/>
      <c r="T18" s="1038"/>
      <c r="U18" s="1038"/>
      <c r="W18" s="1046" t="str">
        <f t="shared" si="5"/>
        <v>2018-10-03</v>
      </c>
      <c r="X18" s="1047" t="str">
        <f t="shared" si="6"/>
        <v>10</v>
      </c>
      <c r="Y18" s="1048" t="str">
        <f t="shared" si="7"/>
        <v>ሰኔ18</v>
      </c>
      <c r="Z18" s="1049" t="str">
        <f t="shared" si="8"/>
        <v/>
      </c>
      <c r="AA18" s="1049" t="str">
        <f t="shared" si="9"/>
        <v/>
      </c>
      <c r="AB18" s="1050" t="str">
        <f t="shared" si="10"/>
        <v/>
      </c>
      <c r="AD18" s="1052" t="str">
        <f t="shared" si="11"/>
        <v>2026-W24</v>
      </c>
      <c r="AE18" s="1053" t="str">
        <f t="shared" si="12"/>
        <v/>
      </c>
      <c r="AI18" s="1090"/>
      <c r="AJ18" s="1038"/>
      <c r="AK18" s="1038"/>
      <c r="AL18" s="1038"/>
      <c r="AN18" s="1055"/>
      <c r="AO18" s="514"/>
      <c r="AQ18" s="1038"/>
    </row>
    <row r="19" spans="1:48" ht="14.25" customHeight="1">
      <c r="A19" s="1079">
        <v>18</v>
      </c>
      <c r="B19" s="1091" t="s">
        <v>191</v>
      </c>
      <c r="C19" s="1081">
        <v>210000</v>
      </c>
      <c r="D19" s="1092">
        <v>46184</v>
      </c>
      <c r="E19" s="1083">
        <f t="shared" si="2"/>
        <v>0</v>
      </c>
      <c r="F19" s="1084" t="s">
        <v>164</v>
      </c>
      <c r="G19" s="1085" t="str">
        <f t="shared" si="0"/>
        <v>Settled</v>
      </c>
      <c r="H19" s="1079" t="str">
        <f t="shared" si="1"/>
        <v xml:space="preserve">ሰኔ </v>
      </c>
      <c r="I19" s="1116">
        <v>30</v>
      </c>
      <c r="J19" s="1117">
        <f t="shared" ca="1" si="3"/>
        <v>34</v>
      </c>
      <c r="K19" s="1040">
        <v>46214</v>
      </c>
      <c r="L19" s="1041">
        <f t="shared" ca="1" si="4"/>
        <v>46218</v>
      </c>
      <c r="M19" s="1041" t="s">
        <v>367</v>
      </c>
      <c r="N19" s="1087"/>
      <c r="O19" s="1042" cm="1">
        <f t="array" ref="O19">SUMPRODUCT(($F19:$F19="Parcial")*ABS($C19:$C19-$N19:$N19))</f>
        <v>0</v>
      </c>
      <c r="P19" s="1043"/>
      <c r="Q19" s="1038"/>
      <c r="R19" s="1038"/>
      <c r="S19" s="1038"/>
      <c r="T19" s="1038"/>
      <c r="U19" s="1038"/>
      <c r="W19" s="1046" t="str">
        <f t="shared" si="5"/>
        <v>2018-10-04</v>
      </c>
      <c r="X19" s="1047" t="str">
        <f t="shared" si="6"/>
        <v>10</v>
      </c>
      <c r="Y19" s="1048" t="str">
        <f t="shared" si="7"/>
        <v>ሰኔ18</v>
      </c>
      <c r="Z19" s="1049" t="str">
        <f t="shared" si="8"/>
        <v>2018-11-04</v>
      </c>
      <c r="AA19" s="1049" t="str">
        <f t="shared" si="9"/>
        <v>11</v>
      </c>
      <c r="AB19" s="1050" t="str">
        <f t="shared" si="10"/>
        <v xml:space="preserve">ሐምሌ </v>
      </c>
      <c r="AD19" s="1052" t="str">
        <f t="shared" si="11"/>
        <v>2026-W24</v>
      </c>
      <c r="AE19" s="1053" t="str">
        <f t="shared" si="12"/>
        <v>2026-W28</v>
      </c>
      <c r="AI19" s="1038"/>
      <c r="AJ19" s="1038"/>
      <c r="AK19" s="1038"/>
      <c r="AL19" s="1038"/>
      <c r="AN19" s="1055"/>
      <c r="AO19" s="514"/>
      <c r="AQ19" s="1038"/>
    </row>
    <row r="20" spans="1:48" ht="14.25" customHeight="1">
      <c r="A20" s="1079">
        <v>19</v>
      </c>
      <c r="B20" s="1093" t="s">
        <v>191</v>
      </c>
      <c r="C20" s="1081">
        <v>48300</v>
      </c>
      <c r="D20" s="1082">
        <v>46185</v>
      </c>
      <c r="E20" s="1083">
        <f t="shared" si="2"/>
        <v>0</v>
      </c>
      <c r="F20" s="1084" t="s">
        <v>164</v>
      </c>
      <c r="G20" s="1085" t="str">
        <f t="shared" si="0"/>
        <v>Settled</v>
      </c>
      <c r="H20" s="1079" t="str">
        <f t="shared" si="1"/>
        <v xml:space="preserve">ሰኔ </v>
      </c>
      <c r="I20" s="1116">
        <v>30</v>
      </c>
      <c r="J20" s="1117">
        <f t="shared" ca="1" si="3"/>
        <v>33</v>
      </c>
      <c r="K20" s="1040">
        <v>46216</v>
      </c>
      <c r="L20" s="1041">
        <f t="shared" ca="1" si="4"/>
        <v>46218</v>
      </c>
      <c r="M20" s="1041" t="s">
        <v>367</v>
      </c>
      <c r="N20" s="1087"/>
      <c r="O20" s="1042" cm="1">
        <f t="array" ref="O20">SUMPRODUCT(($F20:$F20="Parcial")*ABS($C20:$C20-$N20:$N20))</f>
        <v>0</v>
      </c>
      <c r="P20" s="1043"/>
      <c r="Q20" s="1023" t="s">
        <v>521</v>
      </c>
      <c r="W20" s="1046" t="str">
        <f t="shared" si="5"/>
        <v>2018-10-05</v>
      </c>
      <c r="X20" s="1047" t="str">
        <f t="shared" si="6"/>
        <v>10</v>
      </c>
      <c r="Y20" s="1048" t="str">
        <f t="shared" si="7"/>
        <v>ሰኔ18</v>
      </c>
      <c r="Z20" s="1049" t="str">
        <f t="shared" si="8"/>
        <v>2018-11-06</v>
      </c>
      <c r="AA20" s="1049" t="str">
        <f t="shared" si="9"/>
        <v>11</v>
      </c>
      <c r="AB20" s="1050" t="str">
        <f t="shared" si="10"/>
        <v xml:space="preserve">ሐምሌ </v>
      </c>
      <c r="AD20" s="1052" t="str">
        <f t="shared" si="11"/>
        <v>2026-W24</v>
      </c>
      <c r="AE20" s="1053" t="str">
        <f t="shared" si="12"/>
        <v>2026-W29</v>
      </c>
      <c r="AN20" s="1055"/>
      <c r="AO20" s="514"/>
    </row>
    <row r="21" spans="1:48" ht="14.25" customHeight="1">
      <c r="A21" s="1079">
        <v>20</v>
      </c>
      <c r="B21" s="1093" t="s">
        <v>97</v>
      </c>
      <c r="C21" s="1081">
        <v>133250</v>
      </c>
      <c r="D21" s="1082">
        <v>46188</v>
      </c>
      <c r="E21" s="1083">
        <f t="shared" ca="1" si="2"/>
        <v>30</v>
      </c>
      <c r="F21" s="1084" t="s">
        <v>247</v>
      </c>
      <c r="G21" s="1085" t="str">
        <f t="shared" ca="1" si="0"/>
        <v>Pending</v>
      </c>
      <c r="H21" s="1079" t="str">
        <f t="shared" si="1"/>
        <v xml:space="preserve">ሰኔ </v>
      </c>
      <c r="I21" s="1116">
        <v>60</v>
      </c>
      <c r="J21" s="1117">
        <f t="shared" ca="1" si="3"/>
        <v>30</v>
      </c>
      <c r="L21" s="1041">
        <f t="shared" ca="1" si="4"/>
        <v>46248</v>
      </c>
      <c r="M21" s="1041" t="s">
        <v>367</v>
      </c>
      <c r="N21" s="1087"/>
      <c r="O21" s="1042" cm="1">
        <f t="array" ref="O21">SUMPRODUCT(($F21:$F21="Parcial")*ABS($C21:$C21-$N21:$N21))</f>
        <v>0</v>
      </c>
      <c r="P21" s="1043"/>
      <c r="W21" s="1046" t="str">
        <f t="shared" si="5"/>
        <v>2018-10-08</v>
      </c>
      <c r="X21" s="1047" t="str">
        <f t="shared" si="6"/>
        <v>10</v>
      </c>
      <c r="Y21" s="1048" t="str">
        <f t="shared" si="7"/>
        <v>ሰኔ18</v>
      </c>
      <c r="Z21" s="1049" t="str">
        <f t="shared" si="8"/>
        <v/>
      </c>
      <c r="AA21" s="1049" t="str">
        <f t="shared" si="9"/>
        <v/>
      </c>
      <c r="AB21" s="1050" t="str">
        <f t="shared" si="10"/>
        <v/>
      </c>
      <c r="AD21" s="1052" t="str">
        <f t="shared" si="11"/>
        <v>2026-W25</v>
      </c>
      <c r="AE21" s="1053" t="str">
        <f t="shared" si="12"/>
        <v/>
      </c>
      <c r="AM21" s="1056"/>
      <c r="AN21" s="1056"/>
      <c r="AO21" s="1056"/>
      <c r="AP21" s="1056"/>
    </row>
    <row r="22" spans="1:48" ht="14.25" customHeight="1">
      <c r="A22" s="1079">
        <v>21</v>
      </c>
      <c r="B22" s="1080" t="s">
        <v>525</v>
      </c>
      <c r="C22" s="1081">
        <v>35000</v>
      </c>
      <c r="D22" s="1082">
        <v>46189</v>
      </c>
      <c r="E22" s="1083">
        <f t="shared" ca="1" si="2"/>
        <v>1</v>
      </c>
      <c r="F22" s="1084" t="s">
        <v>247</v>
      </c>
      <c r="G22" s="1085" t="str">
        <f t="shared" ca="1" si="0"/>
        <v>Due soon</v>
      </c>
      <c r="H22" s="1079" t="str">
        <f t="shared" si="1"/>
        <v xml:space="preserve">ሰኔ </v>
      </c>
      <c r="I22" s="1116">
        <v>30</v>
      </c>
      <c r="J22" s="1117">
        <f t="shared" ca="1" si="3"/>
        <v>29</v>
      </c>
      <c r="L22" s="1041">
        <f t="shared" ca="1" si="4"/>
        <v>46219</v>
      </c>
      <c r="M22" s="1041" t="s">
        <v>367</v>
      </c>
      <c r="N22" s="1087"/>
      <c r="O22" s="1042" cm="1">
        <f t="array" ref="O22">SUMPRODUCT(($F22:$F22="Parcial")*ABS($C22:$C22-$N22:$N22))</f>
        <v>0</v>
      </c>
      <c r="P22" s="1043"/>
      <c r="W22" s="1046" t="str">
        <f t="shared" si="5"/>
        <v>2018-10-09</v>
      </c>
      <c r="X22" s="1047" t="str">
        <f t="shared" si="6"/>
        <v>10</v>
      </c>
      <c r="Y22" s="1048" t="str">
        <f t="shared" si="7"/>
        <v>ሰኔ18</v>
      </c>
      <c r="Z22" s="1049" t="str">
        <f t="shared" si="8"/>
        <v/>
      </c>
      <c r="AA22" s="1049" t="str">
        <f t="shared" si="9"/>
        <v/>
      </c>
      <c r="AB22" s="1050" t="str">
        <f t="shared" si="10"/>
        <v/>
      </c>
      <c r="AD22" s="1052" t="str">
        <f t="shared" si="11"/>
        <v>2026-W25</v>
      </c>
      <c r="AE22" s="1053" t="str">
        <f t="shared" si="12"/>
        <v/>
      </c>
      <c r="AN22" s="1055"/>
      <c r="AO22" s="514"/>
    </row>
    <row r="23" spans="1:48" ht="14.25" customHeight="1">
      <c r="A23" s="1079">
        <v>22</v>
      </c>
      <c r="B23" s="1080" t="s">
        <v>524</v>
      </c>
      <c r="C23" s="1081">
        <v>29500</v>
      </c>
      <c r="D23" s="1082">
        <v>46192</v>
      </c>
      <c r="E23" s="1083">
        <f t="shared" ca="1" si="2"/>
        <v>4</v>
      </c>
      <c r="F23" s="1084" t="s">
        <v>247</v>
      </c>
      <c r="G23" s="1085" t="str">
        <f t="shared" ca="1" si="0"/>
        <v>Due soon</v>
      </c>
      <c r="H23" s="1079" t="str">
        <f t="shared" si="1"/>
        <v xml:space="preserve">ሰኔ </v>
      </c>
      <c r="I23" s="1116">
        <v>30</v>
      </c>
      <c r="J23" s="1117">
        <f t="shared" ca="1" si="3"/>
        <v>26</v>
      </c>
      <c r="L23" s="1041">
        <f t="shared" ca="1" si="4"/>
        <v>46222</v>
      </c>
      <c r="M23" s="1041" t="s">
        <v>367</v>
      </c>
      <c r="N23" s="1087"/>
      <c r="O23" s="1042" cm="1">
        <f t="array" ref="O23">SUMPRODUCT(($F23:$F23="Parcial")*ABS($C23:$C23-$N23:$N23))</f>
        <v>0</v>
      </c>
      <c r="P23" s="1043"/>
      <c r="W23" s="1046" t="str">
        <f t="shared" si="5"/>
        <v>2018-10-12</v>
      </c>
      <c r="X23" s="1047" t="str">
        <f t="shared" si="6"/>
        <v>10</v>
      </c>
      <c r="Y23" s="1048" t="str">
        <f t="shared" si="7"/>
        <v>ሰኔ18</v>
      </c>
      <c r="Z23" s="1049" t="str">
        <f t="shared" si="8"/>
        <v/>
      </c>
      <c r="AA23" s="1049" t="str">
        <f t="shared" si="9"/>
        <v/>
      </c>
      <c r="AB23" s="1050" t="str">
        <f t="shared" si="10"/>
        <v/>
      </c>
      <c r="AD23" s="1052" t="str">
        <f t="shared" si="11"/>
        <v>2026-W25</v>
      </c>
      <c r="AE23" s="1053" t="str">
        <f t="shared" si="12"/>
        <v/>
      </c>
      <c r="AN23" s="1055"/>
      <c r="AO23" s="514"/>
    </row>
    <row r="24" spans="1:48" s="1056" customFormat="1" ht="14.25" customHeight="1">
      <c r="A24" s="1079">
        <v>23</v>
      </c>
      <c r="B24" s="1080" t="s">
        <v>304</v>
      </c>
      <c r="C24" s="1081">
        <v>60000</v>
      </c>
      <c r="D24" s="1082">
        <v>46195</v>
      </c>
      <c r="E24" s="1083">
        <f t="shared" ca="1" si="2"/>
        <v>7</v>
      </c>
      <c r="F24" s="1084" t="s">
        <v>247</v>
      </c>
      <c r="G24" s="1085" t="str">
        <f t="shared" ca="1" si="0"/>
        <v>Due soon</v>
      </c>
      <c r="H24" s="1079" t="str">
        <f t="shared" si="1"/>
        <v xml:space="preserve">ሰኔ </v>
      </c>
      <c r="I24" s="1116">
        <v>30</v>
      </c>
      <c r="J24" s="1117">
        <f t="shared" ca="1" si="3"/>
        <v>23</v>
      </c>
      <c r="K24" s="1040"/>
      <c r="L24" s="1041">
        <f t="shared" ca="1" si="4"/>
        <v>46225</v>
      </c>
      <c r="M24" s="1041" t="s">
        <v>367</v>
      </c>
      <c r="N24" s="1087"/>
      <c r="O24" s="1042" cm="1">
        <f t="array" ref="O24">SUMPRODUCT(($F24:$F24="Parcial")*ABS($C24:$C24-$N24:$N24))</f>
        <v>0</v>
      </c>
      <c r="P24" s="1043"/>
      <c r="V24" s="1058"/>
      <c r="W24" s="1046" t="str">
        <f t="shared" si="5"/>
        <v>2018-10-15</v>
      </c>
      <c r="X24" s="1047" t="str">
        <f t="shared" si="6"/>
        <v>10</v>
      </c>
      <c r="Y24" s="1048" t="str">
        <f t="shared" si="7"/>
        <v>ሰኔ18</v>
      </c>
      <c r="Z24" s="1049" t="str">
        <f t="shared" si="8"/>
        <v/>
      </c>
      <c r="AA24" s="1049" t="str">
        <f t="shared" si="9"/>
        <v/>
      </c>
      <c r="AB24" s="1050" t="str">
        <f t="shared" si="10"/>
        <v/>
      </c>
      <c r="AC24" s="1057"/>
      <c r="AD24" s="1052" t="str">
        <f t="shared" si="11"/>
        <v>2026-W26</v>
      </c>
      <c r="AE24" s="1053" t="str">
        <f t="shared" si="12"/>
        <v/>
      </c>
      <c r="AF24" s="1058"/>
      <c r="AG24" s="1058"/>
      <c r="AH24" s="1058"/>
      <c r="AM24" s="885"/>
      <c r="AN24" s="1055"/>
      <c r="AO24" s="514"/>
      <c r="AP24" s="885"/>
      <c r="AR24" s="1058"/>
      <c r="AS24" s="1058"/>
      <c r="AT24" s="1058"/>
      <c r="AU24" s="1058"/>
      <c r="AV24" s="1058"/>
    </row>
    <row r="25" spans="1:48" ht="14.25" customHeight="1">
      <c r="A25" s="1079">
        <v>24</v>
      </c>
      <c r="B25" s="1080" t="s">
        <v>88</v>
      </c>
      <c r="C25" s="1081">
        <v>69500</v>
      </c>
      <c r="D25" s="1082">
        <v>46197</v>
      </c>
      <c r="E25" s="1083">
        <f t="shared" ca="1" si="2"/>
        <v>9</v>
      </c>
      <c r="F25" s="1084" t="s">
        <v>247</v>
      </c>
      <c r="G25" s="1085" t="str">
        <f t="shared" ca="1" si="0"/>
        <v>Due soon</v>
      </c>
      <c r="H25" s="1079" t="str">
        <f t="shared" si="1"/>
        <v xml:space="preserve">ሰኔ </v>
      </c>
      <c r="I25" s="1116">
        <v>30</v>
      </c>
      <c r="J25" s="1117">
        <f t="shared" ca="1" si="3"/>
        <v>21</v>
      </c>
      <c r="L25" s="1041">
        <f t="shared" ca="1" si="4"/>
        <v>46227</v>
      </c>
      <c r="M25" s="1041" t="s">
        <v>367</v>
      </c>
      <c r="N25" s="1087"/>
      <c r="O25" s="1042" cm="1">
        <f t="array" ref="O25">SUMPRODUCT(($F25:$F25="Parcial")*ABS($C25:$C25-$N25:$N25))</f>
        <v>0</v>
      </c>
      <c r="P25" s="1043"/>
      <c r="W25" s="1046" t="str">
        <f t="shared" si="5"/>
        <v>2018-10-17</v>
      </c>
      <c r="X25" s="1047" t="str">
        <f t="shared" si="6"/>
        <v>10</v>
      </c>
      <c r="Y25" s="1048" t="str">
        <f t="shared" si="7"/>
        <v>ሰኔ18</v>
      </c>
      <c r="Z25" s="1049" t="str">
        <f t="shared" si="8"/>
        <v/>
      </c>
      <c r="AA25" s="1049" t="str">
        <f t="shared" si="9"/>
        <v/>
      </c>
      <c r="AB25" s="1050" t="str">
        <f t="shared" si="10"/>
        <v/>
      </c>
      <c r="AD25" s="1052" t="str">
        <f t="shared" si="11"/>
        <v>2026-W26</v>
      </c>
      <c r="AE25" s="1053" t="str">
        <f t="shared" si="12"/>
        <v/>
      </c>
      <c r="AN25" s="1055"/>
      <c r="AO25" s="514"/>
    </row>
    <row r="26" spans="1:48" ht="14.25" customHeight="1">
      <c r="A26" s="1079">
        <v>25</v>
      </c>
      <c r="B26" s="1094" t="s">
        <v>526</v>
      </c>
      <c r="C26" s="1081">
        <v>45700</v>
      </c>
      <c r="D26" s="1095">
        <v>46190</v>
      </c>
      <c r="E26" s="1083">
        <f t="shared" ca="1" si="2"/>
        <v>2</v>
      </c>
      <c r="F26" s="1084" t="s">
        <v>247</v>
      </c>
      <c r="G26" s="1085" t="str">
        <f t="shared" ca="1" si="0"/>
        <v>Due soon</v>
      </c>
      <c r="H26" s="1079" t="str">
        <f t="shared" si="1"/>
        <v xml:space="preserve">ሰኔ </v>
      </c>
      <c r="I26" s="1116">
        <v>30</v>
      </c>
      <c r="J26" s="1117">
        <f t="shared" ca="1" si="3"/>
        <v>28</v>
      </c>
      <c r="L26" s="1041">
        <f t="shared" ca="1" si="4"/>
        <v>46220</v>
      </c>
      <c r="M26" s="1041" t="s">
        <v>367</v>
      </c>
      <c r="N26" s="1087"/>
      <c r="O26" s="1042" cm="1">
        <f t="array" ref="O26">SUMPRODUCT(($F26:$F26="Parcial")*ABS($C26:$C26-$N26:$N26))</f>
        <v>0</v>
      </c>
      <c r="P26" s="1043"/>
      <c r="W26" s="1046" t="str">
        <f t="shared" si="5"/>
        <v>2018-10-10</v>
      </c>
      <c r="X26" s="1047" t="str">
        <f t="shared" si="6"/>
        <v>10</v>
      </c>
      <c r="Y26" s="1048" t="str">
        <f t="shared" si="7"/>
        <v>ሰኔ18</v>
      </c>
      <c r="Z26" s="1049" t="str">
        <f t="shared" si="8"/>
        <v/>
      </c>
      <c r="AA26" s="1049" t="str">
        <f t="shared" si="9"/>
        <v/>
      </c>
      <c r="AB26" s="1050" t="str">
        <f t="shared" si="10"/>
        <v/>
      </c>
      <c r="AD26" s="1052" t="str">
        <f t="shared" si="11"/>
        <v>2026-W25</v>
      </c>
      <c r="AE26" s="1053" t="str">
        <f t="shared" si="12"/>
        <v/>
      </c>
      <c r="AN26" s="1055"/>
      <c r="AO26" s="514"/>
    </row>
    <row r="27" spans="1:48" ht="14.25" customHeight="1">
      <c r="A27" s="1079">
        <v>26</v>
      </c>
      <c r="B27" s="1080" t="s">
        <v>523</v>
      </c>
      <c r="C27" s="1081">
        <v>23200</v>
      </c>
      <c r="D27" s="1082">
        <v>46197</v>
      </c>
      <c r="E27" s="1083">
        <f t="shared" ca="1" si="2"/>
        <v>9</v>
      </c>
      <c r="F27" s="1084" t="s">
        <v>247</v>
      </c>
      <c r="G27" s="1085" t="str">
        <f t="shared" ca="1" si="0"/>
        <v>Due soon</v>
      </c>
      <c r="H27" s="1079" t="str">
        <f t="shared" si="1"/>
        <v xml:space="preserve">ሰኔ </v>
      </c>
      <c r="I27" s="1116">
        <v>30</v>
      </c>
      <c r="J27" s="1117">
        <f t="shared" ca="1" si="3"/>
        <v>21</v>
      </c>
      <c r="L27" s="1041">
        <f t="shared" ca="1" si="4"/>
        <v>46227</v>
      </c>
      <c r="M27" s="1041" t="s">
        <v>367</v>
      </c>
      <c r="N27" s="1087"/>
      <c r="O27" s="1042" cm="1">
        <f t="array" ref="O27">SUMPRODUCT(($F27:$F27="Parcial")*ABS($C27:$C27-$N27:$N27))</f>
        <v>0</v>
      </c>
      <c r="P27" s="1043"/>
      <c r="W27" s="1046" t="str">
        <f t="shared" si="5"/>
        <v>2018-10-17</v>
      </c>
      <c r="X27" s="1047" t="str">
        <f t="shared" si="6"/>
        <v>10</v>
      </c>
      <c r="Y27" s="1048" t="str">
        <f t="shared" si="7"/>
        <v>ሰኔ18</v>
      </c>
      <c r="Z27" s="1049" t="str">
        <f t="shared" si="8"/>
        <v/>
      </c>
      <c r="AA27" s="1049" t="str">
        <f t="shared" si="9"/>
        <v/>
      </c>
      <c r="AB27" s="1050" t="str">
        <f t="shared" si="10"/>
        <v/>
      </c>
      <c r="AD27" s="1052" t="str">
        <f t="shared" si="11"/>
        <v>2026-W26</v>
      </c>
      <c r="AE27" s="1053" t="str">
        <f t="shared" si="12"/>
        <v/>
      </c>
      <c r="AN27" s="1055"/>
      <c r="AO27" s="514"/>
    </row>
    <row r="28" spans="1:48" ht="14.25" customHeight="1">
      <c r="A28" s="1079">
        <v>27</v>
      </c>
      <c r="B28" s="1094" t="s">
        <v>306</v>
      </c>
      <c r="C28" s="1081">
        <v>13000</v>
      </c>
      <c r="D28" s="1095">
        <v>46198</v>
      </c>
      <c r="E28" s="1083">
        <f t="shared" ca="1" si="2"/>
        <v>10</v>
      </c>
      <c r="F28" s="1084" t="s">
        <v>247</v>
      </c>
      <c r="G28" s="1085" t="str">
        <f t="shared" ca="1" si="0"/>
        <v>Due soon</v>
      </c>
      <c r="H28" s="1079" t="str">
        <f t="shared" si="1"/>
        <v xml:space="preserve">ሰኔ </v>
      </c>
      <c r="I28" s="1116">
        <v>30</v>
      </c>
      <c r="J28" s="1117">
        <f t="shared" ca="1" si="3"/>
        <v>20</v>
      </c>
      <c r="L28" s="1041">
        <f t="shared" ca="1" si="4"/>
        <v>46228</v>
      </c>
      <c r="M28" s="1041" t="s">
        <v>367</v>
      </c>
      <c r="N28" s="1087"/>
      <c r="O28" s="1042" cm="1">
        <f t="array" ref="O28">SUMPRODUCT(($F28:$F28="Parcial")*ABS($C28:$C28-$N28:$N28))</f>
        <v>0</v>
      </c>
      <c r="P28" s="1043"/>
      <c r="W28" s="1046" t="str">
        <f t="shared" si="5"/>
        <v>2018-10-18</v>
      </c>
      <c r="X28" s="1047" t="str">
        <f t="shared" si="6"/>
        <v>10</v>
      </c>
      <c r="Y28" s="1048" t="str">
        <f t="shared" si="7"/>
        <v>ሰኔ18</v>
      </c>
      <c r="Z28" s="1049" t="str">
        <f t="shared" si="8"/>
        <v/>
      </c>
      <c r="AA28" s="1049" t="str">
        <f t="shared" si="9"/>
        <v/>
      </c>
      <c r="AB28" s="1050" t="str">
        <f t="shared" si="10"/>
        <v/>
      </c>
      <c r="AD28" s="1052" t="str">
        <f t="shared" si="11"/>
        <v>2026-W26</v>
      </c>
      <c r="AE28" s="1053" t="str">
        <f t="shared" si="12"/>
        <v/>
      </c>
      <c r="AN28" s="1055"/>
      <c r="AO28" s="514"/>
    </row>
    <row r="29" spans="1:48" ht="14.25" customHeight="1">
      <c r="A29" s="1079">
        <v>28</v>
      </c>
      <c r="B29" s="1094" t="s">
        <v>243</v>
      </c>
      <c r="C29" s="1081">
        <v>99000</v>
      </c>
      <c r="D29" s="1095">
        <v>46199</v>
      </c>
      <c r="E29" s="1083">
        <f t="shared" ca="1" si="2"/>
        <v>41</v>
      </c>
      <c r="F29" s="1084" t="s">
        <v>247</v>
      </c>
      <c r="G29" s="1085" t="str">
        <f t="shared" ca="1" si="0"/>
        <v>Pending</v>
      </c>
      <c r="H29" s="1079" t="str">
        <f t="shared" si="1"/>
        <v xml:space="preserve">ሰኔ </v>
      </c>
      <c r="I29" s="1116">
        <v>60</v>
      </c>
      <c r="J29" s="1117">
        <f t="shared" ca="1" si="3"/>
        <v>19</v>
      </c>
      <c r="L29" s="1041">
        <f t="shared" ca="1" si="4"/>
        <v>46259</v>
      </c>
      <c r="M29" s="1041" t="s">
        <v>367</v>
      </c>
      <c r="N29" s="1087"/>
      <c r="O29" s="1042" cm="1">
        <f t="array" ref="O29">SUMPRODUCT(($F29:$F29="Parcial")*ABS($C29:$C29-$N29:$N29))</f>
        <v>0</v>
      </c>
      <c r="P29" s="1043"/>
      <c r="W29" s="1046" t="str">
        <f t="shared" si="5"/>
        <v>2018-10-19</v>
      </c>
      <c r="X29" s="1047" t="str">
        <f t="shared" si="6"/>
        <v>10</v>
      </c>
      <c r="Y29" s="1048" t="str">
        <f t="shared" si="7"/>
        <v>ሰኔ18</v>
      </c>
      <c r="Z29" s="1049" t="str">
        <f t="shared" si="8"/>
        <v/>
      </c>
      <c r="AA29" s="1049" t="str">
        <f t="shared" si="9"/>
        <v/>
      </c>
      <c r="AB29" s="1050" t="str">
        <f t="shared" si="10"/>
        <v/>
      </c>
      <c r="AD29" s="1052" t="str">
        <f t="shared" si="11"/>
        <v>2026-W26</v>
      </c>
      <c r="AE29" s="1053" t="str">
        <f t="shared" si="12"/>
        <v/>
      </c>
      <c r="AN29" s="1055"/>
      <c r="AO29" s="514"/>
    </row>
    <row r="30" spans="1:48" ht="14.25" customHeight="1">
      <c r="A30" s="1079">
        <v>29</v>
      </c>
      <c r="B30" s="1080" t="s">
        <v>185</v>
      </c>
      <c r="C30" s="1081">
        <v>60000</v>
      </c>
      <c r="D30" s="1082">
        <v>46199</v>
      </c>
      <c r="E30" s="1083">
        <f t="shared" ca="1" si="2"/>
        <v>11</v>
      </c>
      <c r="F30" s="1084" t="s">
        <v>247</v>
      </c>
      <c r="G30" s="1085" t="str">
        <f t="shared" ca="1" si="0"/>
        <v>FP need</v>
      </c>
      <c r="H30" s="1079" t="str">
        <f t="shared" si="1"/>
        <v xml:space="preserve">ሰኔ </v>
      </c>
      <c r="I30" s="1116">
        <v>30</v>
      </c>
      <c r="J30" s="1117">
        <f t="shared" ca="1" si="3"/>
        <v>19</v>
      </c>
      <c r="L30" s="1041">
        <f t="shared" ca="1" si="4"/>
        <v>46229</v>
      </c>
      <c r="M30" s="1041" t="s">
        <v>367</v>
      </c>
      <c r="N30" s="1087"/>
      <c r="O30" s="1042" cm="1">
        <f t="array" ref="O30">SUMPRODUCT(($F30:$F30="Parcial")*ABS($C30:$C30-$N30:$N30))</f>
        <v>0</v>
      </c>
      <c r="P30" s="1043"/>
      <c r="W30" s="1046" t="str">
        <f t="shared" si="5"/>
        <v>2018-10-19</v>
      </c>
      <c r="X30" s="1047" t="str">
        <f t="shared" si="6"/>
        <v>10</v>
      </c>
      <c r="Y30" s="1048" t="str">
        <f t="shared" si="7"/>
        <v>ሰኔ18</v>
      </c>
      <c r="Z30" s="1049" t="str">
        <f t="shared" si="8"/>
        <v/>
      </c>
      <c r="AA30" s="1049" t="str">
        <f t="shared" si="9"/>
        <v/>
      </c>
      <c r="AB30" s="1050" t="str">
        <f t="shared" si="10"/>
        <v/>
      </c>
      <c r="AD30" s="1052" t="str">
        <f t="shared" si="11"/>
        <v>2026-W26</v>
      </c>
      <c r="AE30" s="1053" t="str">
        <f t="shared" si="12"/>
        <v/>
      </c>
      <c r="AM30" s="1059"/>
      <c r="AN30" s="1061"/>
      <c r="AO30" s="1062"/>
    </row>
    <row r="31" spans="1:48" ht="14.25" customHeight="1">
      <c r="A31" s="1079">
        <v>30</v>
      </c>
      <c r="B31" s="1080" t="s">
        <v>359</v>
      </c>
      <c r="C31" s="1081">
        <v>457200</v>
      </c>
      <c r="D31" s="1082">
        <v>46210</v>
      </c>
      <c r="E31" s="1083">
        <f t="shared" ca="1" si="2"/>
        <v>52</v>
      </c>
      <c r="F31" s="1084" t="s">
        <v>247</v>
      </c>
      <c r="G31" s="1085" t="str">
        <f t="shared" ca="1" si="0"/>
        <v>Pending</v>
      </c>
      <c r="H31" s="1079" t="str">
        <f t="shared" si="1"/>
        <v xml:space="preserve">ሰኔ </v>
      </c>
      <c r="I31" s="1116">
        <v>60</v>
      </c>
      <c r="J31" s="1117">
        <f t="shared" ca="1" si="3"/>
        <v>8</v>
      </c>
      <c r="L31" s="1041">
        <f t="shared" ca="1" si="4"/>
        <v>46270</v>
      </c>
      <c r="M31" s="1041" t="s">
        <v>367</v>
      </c>
      <c r="N31" s="1087"/>
      <c r="O31" s="1042" cm="1">
        <f t="array" ref="O31">SUMPRODUCT(($F31:$F31="Parcial")*ABS($C31:$C31-$N31:$N31))</f>
        <v>0</v>
      </c>
      <c r="P31" s="1043"/>
      <c r="W31" s="1046" t="str">
        <f t="shared" si="5"/>
        <v>2018-10-30</v>
      </c>
      <c r="X31" s="1047" t="str">
        <f t="shared" si="6"/>
        <v>10</v>
      </c>
      <c r="Y31" s="1048" t="str">
        <f t="shared" si="7"/>
        <v>ሰኔ18</v>
      </c>
      <c r="Z31" s="1049" t="str">
        <f t="shared" si="8"/>
        <v/>
      </c>
      <c r="AA31" s="1049" t="str">
        <f t="shared" si="9"/>
        <v/>
      </c>
      <c r="AB31" s="1050" t="str">
        <f t="shared" si="10"/>
        <v/>
      </c>
      <c r="AD31" s="1052" t="str">
        <f t="shared" si="11"/>
        <v>2026-W28</v>
      </c>
      <c r="AE31" s="1053" t="str">
        <f t="shared" si="12"/>
        <v/>
      </c>
      <c r="AN31" s="1055"/>
      <c r="AO31" s="514"/>
    </row>
    <row r="32" spans="1:48" ht="14.25" customHeight="1">
      <c r="A32" s="1079">
        <v>31</v>
      </c>
      <c r="B32" s="1094" t="s">
        <v>265</v>
      </c>
      <c r="C32" s="1081">
        <v>11500</v>
      </c>
      <c r="D32" s="1095">
        <v>46210</v>
      </c>
      <c r="E32" s="1083">
        <f t="shared" ca="1" si="2"/>
        <v>22</v>
      </c>
      <c r="F32" s="1084" t="s">
        <v>247</v>
      </c>
      <c r="G32" s="1085" t="str">
        <f t="shared" ca="1" si="0"/>
        <v>Pending</v>
      </c>
      <c r="H32" s="1079" t="str">
        <f t="shared" si="1"/>
        <v xml:space="preserve">ሰኔ </v>
      </c>
      <c r="I32" s="1116">
        <v>30</v>
      </c>
      <c r="J32" s="1117">
        <f t="shared" ca="1" si="3"/>
        <v>8</v>
      </c>
      <c r="L32" s="1041">
        <f t="shared" ca="1" si="4"/>
        <v>46240</v>
      </c>
      <c r="M32" s="1041" t="s">
        <v>367</v>
      </c>
      <c r="N32" s="1087"/>
      <c r="O32" s="1042" cm="1">
        <f t="array" ref="O32">SUMPRODUCT(($F32:$F32="Parcial")*ABS($C32:$C32-$N32:$N32))</f>
        <v>0</v>
      </c>
      <c r="P32" s="1043"/>
      <c r="W32" s="1046" t="str">
        <f t="shared" si="5"/>
        <v>2018-10-30</v>
      </c>
      <c r="X32" s="1047" t="str">
        <f t="shared" si="6"/>
        <v>10</v>
      </c>
      <c r="Y32" s="1048" t="str">
        <f t="shared" si="7"/>
        <v>ሰኔ18</v>
      </c>
      <c r="Z32" s="1049" t="str">
        <f t="shared" si="8"/>
        <v/>
      </c>
      <c r="AA32" s="1049" t="str">
        <f t="shared" si="9"/>
        <v/>
      </c>
      <c r="AB32" s="1050" t="str">
        <f t="shared" si="10"/>
        <v/>
      </c>
      <c r="AD32" s="1052" t="str">
        <f t="shared" si="11"/>
        <v>2026-W28</v>
      </c>
      <c r="AE32" s="1053" t="str">
        <f t="shared" si="12"/>
        <v/>
      </c>
      <c r="AN32" s="1055"/>
      <c r="AO32" s="514"/>
    </row>
    <row r="33" spans="1:41" ht="14.25" customHeight="1">
      <c r="A33" s="1079">
        <v>32</v>
      </c>
      <c r="B33" s="1094" t="s">
        <v>371</v>
      </c>
      <c r="C33" s="1081">
        <v>30800</v>
      </c>
      <c r="D33" s="1095">
        <v>46214</v>
      </c>
      <c r="E33" s="1083">
        <f t="shared" ca="1" si="2"/>
        <v>26</v>
      </c>
      <c r="F33" s="1084" t="s">
        <v>247</v>
      </c>
      <c r="G33" s="1085" t="str">
        <f t="shared" ca="1" si="0"/>
        <v>Pending</v>
      </c>
      <c r="H33" s="1079" t="str">
        <f t="shared" si="1"/>
        <v xml:space="preserve">ሐምሌ </v>
      </c>
      <c r="I33" s="1116">
        <v>30</v>
      </c>
      <c r="J33" s="1117">
        <f t="shared" ca="1" si="3"/>
        <v>4</v>
      </c>
      <c r="L33" s="1041">
        <f t="shared" ca="1" si="4"/>
        <v>46244</v>
      </c>
      <c r="M33" s="1063" t="s">
        <v>455</v>
      </c>
      <c r="N33" s="1087"/>
      <c r="O33" s="1042" cm="1">
        <f t="array" ref="O33">SUMPRODUCT(($F33:$F33="Parcial")*ABS($C33:$C33-$N33:$N33))</f>
        <v>0</v>
      </c>
      <c r="P33" s="1043"/>
      <c r="W33" s="1046" t="str">
        <f t="shared" si="5"/>
        <v>2018-11-04</v>
      </c>
      <c r="X33" s="1047" t="str">
        <f t="shared" si="6"/>
        <v>11</v>
      </c>
      <c r="Y33" s="1048" t="str">
        <f t="shared" ref="Y33:Y96" si="13">IFERROR(CHOOSE(X33,"መስከረም","ጥቅምት","ህዳር  ","ታህሳስ ","ጥር ","የካቲት ","መጋቢት ","ሚይዚያ ","ግንቦት ","ሰኔ ","ሐምሌ ","ነሐሴ ","Pagume"),"")</f>
        <v xml:space="preserve">ሐምሌ </v>
      </c>
      <c r="Z33" s="1049" t="str">
        <f t="shared" si="8"/>
        <v/>
      </c>
      <c r="AA33" s="1049" t="str">
        <f t="shared" si="9"/>
        <v/>
      </c>
      <c r="AB33" s="1050" t="str">
        <f t="shared" si="10"/>
        <v/>
      </c>
      <c r="AD33" s="1052" t="str">
        <f t="shared" si="11"/>
        <v>2026-W28</v>
      </c>
      <c r="AE33" s="1053" t="str">
        <f t="shared" si="12"/>
        <v/>
      </c>
      <c r="AN33" s="1055"/>
      <c r="AO33" s="514"/>
    </row>
    <row r="34" spans="1:41" ht="14.25" customHeight="1">
      <c r="A34" s="1079">
        <v>33</v>
      </c>
      <c r="B34" s="1080" t="s">
        <v>359</v>
      </c>
      <c r="C34" s="1081">
        <v>97200</v>
      </c>
      <c r="D34" s="1095">
        <v>46214</v>
      </c>
      <c r="E34" s="1083">
        <f t="shared" ca="1" si="2"/>
        <v>56</v>
      </c>
      <c r="F34" s="1084" t="s">
        <v>247</v>
      </c>
      <c r="G34" s="1085" t="str">
        <f t="shared" ca="1" si="0"/>
        <v>Pending</v>
      </c>
      <c r="H34" s="1079" t="str">
        <f t="shared" si="1"/>
        <v xml:space="preserve">ሐምሌ </v>
      </c>
      <c r="I34" s="1116">
        <v>60</v>
      </c>
      <c r="J34" s="1117">
        <f t="shared" ca="1" si="3"/>
        <v>4</v>
      </c>
      <c r="L34" s="1041">
        <f t="shared" ca="1" si="4"/>
        <v>46274</v>
      </c>
      <c r="N34" s="1087"/>
      <c r="O34" s="1042" cm="1">
        <f t="array" ref="O34">SUMPRODUCT(($F34:$F34="Parcial")*ABS($C34:$C34-$N34:$N34))</f>
        <v>0</v>
      </c>
      <c r="P34" s="1043"/>
      <c r="W34" s="1046" t="str">
        <f t="shared" si="5"/>
        <v>2018-11-04</v>
      </c>
      <c r="X34" s="1047" t="str">
        <f t="shared" si="6"/>
        <v>11</v>
      </c>
      <c r="Y34" s="1048" t="str">
        <f t="shared" si="13"/>
        <v xml:space="preserve">ሐምሌ </v>
      </c>
      <c r="Z34" s="1049" t="str">
        <f t="shared" si="8"/>
        <v/>
      </c>
      <c r="AA34" s="1049" t="str">
        <f t="shared" si="9"/>
        <v/>
      </c>
      <c r="AB34" s="1050" t="str">
        <f t="shared" si="10"/>
        <v/>
      </c>
      <c r="AD34" s="1052" t="str">
        <f t="shared" si="11"/>
        <v>2026-W28</v>
      </c>
      <c r="AE34" s="1053" t="str">
        <f t="shared" si="12"/>
        <v/>
      </c>
      <c r="AN34" s="1055"/>
      <c r="AO34" s="514"/>
    </row>
    <row r="35" spans="1:41" ht="12.75" customHeight="1">
      <c r="A35" s="1079">
        <v>34</v>
      </c>
      <c r="B35" s="1080"/>
      <c r="C35" s="1081"/>
      <c r="D35" s="1082"/>
      <c r="E35" s="1083" t="str">
        <f t="shared" si="2"/>
        <v/>
      </c>
      <c r="G35" s="1085" t="str">
        <f t="shared" si="0"/>
        <v/>
      </c>
      <c r="H35" s="1079" t="str">
        <f t="shared" si="1"/>
        <v/>
      </c>
      <c r="J35" s="1117" t="str">
        <f>IF(D35="","-",$Q$1-D35)</f>
        <v>-</v>
      </c>
      <c r="L35" s="1041" t="str">
        <f t="shared" si="4"/>
        <v/>
      </c>
      <c r="N35" s="1087"/>
      <c r="O35" s="1042" cm="1">
        <f t="array" ref="O35">SUMPRODUCT(($F35:$F35="Parcial")*ABS($C35:$C35-$N35:$N35))</f>
        <v>0</v>
      </c>
      <c r="P35" s="1043"/>
      <c r="W35" s="1046" t="str">
        <f t="shared" si="5"/>
        <v/>
      </c>
      <c r="X35" s="1047" t="str">
        <f t="shared" si="6"/>
        <v/>
      </c>
      <c r="Y35" s="1048" t="str">
        <f t="shared" si="13"/>
        <v/>
      </c>
      <c r="Z35" s="1049" t="str">
        <f t="shared" si="8"/>
        <v/>
      </c>
      <c r="AA35" s="1049" t="str">
        <f t="shared" si="9"/>
        <v/>
      </c>
      <c r="AB35" s="1050" t="str">
        <f t="shared" si="10"/>
        <v/>
      </c>
      <c r="AD35" s="1052" t="str">
        <f t="shared" si="11"/>
        <v/>
      </c>
      <c r="AE35" s="1053" t="str">
        <f t="shared" si="12"/>
        <v/>
      </c>
      <c r="AN35" s="1055"/>
      <c r="AO35" s="514"/>
    </row>
    <row r="36" spans="1:41" ht="12.75" customHeight="1">
      <c r="A36" s="1079">
        <v>35</v>
      </c>
      <c r="B36" s="1080"/>
      <c r="C36" s="1081"/>
      <c r="D36" s="1082"/>
      <c r="E36" s="1083" t="str">
        <f t="shared" si="2"/>
        <v/>
      </c>
      <c r="G36" s="1085" t="str">
        <f t="shared" si="0"/>
        <v/>
      </c>
      <c r="H36" s="1079" t="str">
        <f t="shared" si="1"/>
        <v/>
      </c>
      <c r="J36" s="1117" t="str">
        <f t="shared" ref="J36:J99" si="14">IF(D36="","-",$Q$1-D36)</f>
        <v>-</v>
      </c>
      <c r="L36" s="1041" t="str">
        <f t="shared" si="4"/>
        <v/>
      </c>
      <c r="N36" s="1087"/>
      <c r="O36" s="1042" cm="1">
        <f t="array" ref="O36">SUMPRODUCT(($F36:$F36="Parcial")*ABS($C36:$C36-$N36:$N36))</f>
        <v>0</v>
      </c>
      <c r="P36" s="1043"/>
      <c r="W36" s="1046" t="str">
        <f t="shared" si="5"/>
        <v/>
      </c>
      <c r="X36" s="1047" t="str">
        <f t="shared" si="6"/>
        <v/>
      </c>
      <c r="Y36" s="1048" t="str">
        <f t="shared" si="13"/>
        <v/>
      </c>
      <c r="Z36" s="1049" t="str">
        <f t="shared" si="8"/>
        <v/>
      </c>
      <c r="AA36" s="1049" t="str">
        <f t="shared" si="9"/>
        <v/>
      </c>
      <c r="AB36" s="1050" t="str">
        <f t="shared" si="10"/>
        <v/>
      </c>
      <c r="AD36" s="1052" t="str">
        <f t="shared" si="11"/>
        <v/>
      </c>
      <c r="AE36" s="1053" t="str">
        <f t="shared" si="12"/>
        <v/>
      </c>
      <c r="AN36" s="1055"/>
      <c r="AO36" s="514"/>
    </row>
    <row r="37" spans="1:41" ht="12.75" customHeight="1">
      <c r="A37" s="1079">
        <v>36</v>
      </c>
      <c r="B37" s="1096"/>
      <c r="C37" s="1081"/>
      <c r="D37" s="1097"/>
      <c r="E37" s="1083" t="str">
        <f t="shared" si="2"/>
        <v/>
      </c>
      <c r="G37" s="1085" t="str">
        <f t="shared" si="0"/>
        <v/>
      </c>
      <c r="H37" s="1079" t="str">
        <f t="shared" si="1"/>
        <v/>
      </c>
      <c r="J37" s="1117" t="str">
        <f t="shared" si="14"/>
        <v>-</v>
      </c>
      <c r="L37" s="1041" t="str">
        <f t="shared" si="4"/>
        <v/>
      </c>
      <c r="N37" s="1087"/>
      <c r="O37" s="1042" cm="1">
        <f t="array" ref="O37">SUMPRODUCT(($F37:$F37="Parcial")*ABS($C37:$C37-$N37:$N37))</f>
        <v>0</v>
      </c>
      <c r="P37" s="1043"/>
      <c r="W37" s="1046" t="str">
        <f t="shared" si="5"/>
        <v/>
      </c>
      <c r="X37" s="1047" t="str">
        <f t="shared" si="6"/>
        <v/>
      </c>
      <c r="Y37" s="1048" t="str">
        <f t="shared" si="13"/>
        <v/>
      </c>
      <c r="Z37" s="1049" t="str">
        <f t="shared" si="8"/>
        <v/>
      </c>
      <c r="AA37" s="1049" t="str">
        <f t="shared" si="9"/>
        <v/>
      </c>
      <c r="AB37" s="1050" t="str">
        <f t="shared" si="10"/>
        <v/>
      </c>
      <c r="AD37" s="1052" t="str">
        <f t="shared" si="11"/>
        <v/>
      </c>
      <c r="AE37" s="1053" t="str">
        <f t="shared" si="12"/>
        <v/>
      </c>
    </row>
    <row r="38" spans="1:41" ht="12.75" customHeight="1">
      <c r="A38" s="1079">
        <v>37</v>
      </c>
      <c r="B38" s="1098"/>
      <c r="C38" s="1081"/>
      <c r="D38" s="1082"/>
      <c r="E38" s="1083" t="str">
        <f t="shared" si="2"/>
        <v/>
      </c>
      <c r="G38" s="1085" t="str">
        <f t="shared" si="0"/>
        <v/>
      </c>
      <c r="H38" s="1079" t="str">
        <f t="shared" si="1"/>
        <v/>
      </c>
      <c r="J38" s="1117" t="str">
        <f t="shared" si="14"/>
        <v>-</v>
      </c>
      <c r="L38" s="1041" t="str">
        <f t="shared" si="4"/>
        <v/>
      </c>
      <c r="N38" s="1087"/>
      <c r="O38" s="1042" cm="1">
        <f t="array" ref="O38">SUMPRODUCT(($F38:$F38="Parcial")*ABS($C38:$C38-$N38:$N38))</f>
        <v>0</v>
      </c>
      <c r="P38" s="1043"/>
      <c r="W38" s="1046" t="str">
        <f t="shared" si="5"/>
        <v/>
      </c>
      <c r="X38" s="1047" t="str">
        <f t="shared" si="6"/>
        <v/>
      </c>
      <c r="Y38" s="1048" t="str">
        <f t="shared" si="13"/>
        <v/>
      </c>
      <c r="Z38" s="1049" t="str">
        <f t="shared" si="8"/>
        <v/>
      </c>
      <c r="AA38" s="1049" t="str">
        <f t="shared" si="9"/>
        <v/>
      </c>
      <c r="AB38" s="1050" t="str">
        <f t="shared" si="10"/>
        <v/>
      </c>
      <c r="AD38" s="1052" t="str">
        <f t="shared" si="11"/>
        <v/>
      </c>
      <c r="AE38" s="1053" t="str">
        <f t="shared" si="12"/>
        <v/>
      </c>
    </row>
    <row r="39" spans="1:41" ht="12.75" customHeight="1">
      <c r="A39" s="1079">
        <v>1</v>
      </c>
      <c r="B39" s="1099"/>
      <c r="C39" s="1081"/>
      <c r="D39" s="1100"/>
      <c r="E39" s="1083" t="str">
        <f t="shared" si="2"/>
        <v/>
      </c>
      <c r="F39" s="1101"/>
      <c r="G39" s="1085" t="str">
        <f t="shared" si="0"/>
        <v/>
      </c>
      <c r="H39" s="1079" t="str">
        <f t="shared" si="1"/>
        <v/>
      </c>
      <c r="I39" s="1118"/>
      <c r="J39" s="1117" t="str">
        <f t="shared" si="14"/>
        <v>-</v>
      </c>
      <c r="L39" s="1041" t="str">
        <f t="shared" si="4"/>
        <v/>
      </c>
      <c r="N39" s="1087"/>
      <c r="O39" s="1042" cm="1">
        <f t="array" ref="O39">SUMPRODUCT(($F39:$F39="Parcial")*ABS($C39:$C39-$N39:$N39))</f>
        <v>0</v>
      </c>
      <c r="P39" s="1043"/>
      <c r="W39" s="1046" t="str">
        <f t="shared" si="5"/>
        <v/>
      </c>
      <c r="X39" s="1047" t="str">
        <f t="shared" si="6"/>
        <v/>
      </c>
      <c r="Y39" s="1048" t="str">
        <f t="shared" si="13"/>
        <v/>
      </c>
      <c r="Z39" s="1049" t="str">
        <f t="shared" si="8"/>
        <v/>
      </c>
      <c r="AA39" s="1049" t="str">
        <f t="shared" si="9"/>
        <v/>
      </c>
      <c r="AB39" s="1050" t="str">
        <f t="shared" si="10"/>
        <v/>
      </c>
      <c r="AD39" s="1052" t="str">
        <f t="shared" si="11"/>
        <v/>
      </c>
      <c r="AE39" s="1053" t="str">
        <f t="shared" si="12"/>
        <v/>
      </c>
    </row>
    <row r="40" spans="1:41" ht="13.5" customHeight="1">
      <c r="A40" s="1079">
        <v>1</v>
      </c>
      <c r="B40" s="1080"/>
      <c r="C40" s="1081"/>
      <c r="D40" s="1082"/>
      <c r="E40" s="1083" t="str">
        <f t="shared" si="2"/>
        <v/>
      </c>
      <c r="G40" s="1085" t="str">
        <f t="shared" si="0"/>
        <v/>
      </c>
      <c r="H40" s="1079" t="str">
        <f t="shared" si="1"/>
        <v/>
      </c>
      <c r="J40" s="1117" t="str">
        <f t="shared" si="14"/>
        <v>-</v>
      </c>
      <c r="L40" s="1041" t="str">
        <f t="shared" si="4"/>
        <v/>
      </c>
      <c r="N40" s="1087"/>
      <c r="O40" s="1042" cm="1">
        <f t="array" ref="O40">SUMPRODUCT(($F40:$F40="Parcial")*ABS($C40:$C40-$N40:$N40))</f>
        <v>0</v>
      </c>
      <c r="P40" s="1043"/>
      <c r="W40" s="1046" t="str">
        <f t="shared" si="5"/>
        <v/>
      </c>
      <c r="X40" s="1047" t="str">
        <f t="shared" si="6"/>
        <v/>
      </c>
      <c r="Y40" s="1048" t="str">
        <f t="shared" si="13"/>
        <v/>
      </c>
      <c r="Z40" s="1049" t="str">
        <f t="shared" si="8"/>
        <v/>
      </c>
      <c r="AA40" s="1049" t="str">
        <f t="shared" si="9"/>
        <v/>
      </c>
      <c r="AB40" s="1050" t="str">
        <f t="shared" si="10"/>
        <v/>
      </c>
      <c r="AD40" s="1052" t="str">
        <f t="shared" si="11"/>
        <v/>
      </c>
      <c r="AE40" s="1053" t="str">
        <f t="shared" si="12"/>
        <v/>
      </c>
    </row>
    <row r="41" spans="1:41" ht="13.5" customHeight="1">
      <c r="A41" s="1079">
        <v>1</v>
      </c>
      <c r="C41" s="1081"/>
      <c r="E41" s="1083" t="str">
        <f t="shared" si="2"/>
        <v/>
      </c>
      <c r="F41" s="1085"/>
      <c r="G41" s="1085" t="str">
        <f t="shared" si="0"/>
        <v/>
      </c>
      <c r="H41" s="1079" t="str">
        <f t="shared" si="1"/>
        <v/>
      </c>
      <c r="J41" s="1117" t="str">
        <f t="shared" si="14"/>
        <v>-</v>
      </c>
      <c r="L41" s="1041" t="str">
        <f t="shared" si="4"/>
        <v/>
      </c>
      <c r="N41" s="1087"/>
      <c r="O41" s="1042" cm="1">
        <f t="array" ref="O41">SUMPRODUCT(($F41:$F41="Parcial")*ABS($C41:$C41-$N41:$N41))</f>
        <v>0</v>
      </c>
      <c r="P41" s="1043"/>
      <c r="W41" s="1046" t="str">
        <f t="shared" si="5"/>
        <v/>
      </c>
      <c r="X41" s="1047" t="str">
        <f t="shared" si="6"/>
        <v/>
      </c>
      <c r="Y41" s="1048" t="str">
        <f t="shared" si="13"/>
        <v/>
      </c>
      <c r="Z41" s="1049" t="str">
        <f t="shared" si="8"/>
        <v/>
      </c>
      <c r="AA41" s="1049" t="str">
        <f t="shared" si="9"/>
        <v/>
      </c>
      <c r="AB41" s="1050" t="str">
        <f t="shared" si="10"/>
        <v/>
      </c>
      <c r="AD41" s="1052" t="str">
        <f t="shared" si="11"/>
        <v/>
      </c>
      <c r="AE41" s="1053" t="str">
        <f t="shared" si="12"/>
        <v/>
      </c>
    </row>
    <row r="42" spans="1:41" ht="13.5" customHeight="1">
      <c r="A42" s="1079">
        <v>1</v>
      </c>
      <c r="C42" s="1081"/>
      <c r="E42" s="1083" t="str">
        <f t="shared" si="2"/>
        <v/>
      </c>
      <c r="F42" s="1085"/>
      <c r="G42" s="1085" t="str">
        <f t="shared" si="0"/>
        <v/>
      </c>
      <c r="H42" s="1079" t="str">
        <f t="shared" si="1"/>
        <v/>
      </c>
      <c r="J42" s="1117" t="str">
        <f t="shared" si="14"/>
        <v>-</v>
      </c>
      <c r="L42" s="1041" t="str">
        <f t="shared" si="4"/>
        <v/>
      </c>
      <c r="N42" s="1087"/>
      <c r="O42" s="1042" cm="1">
        <f t="array" ref="O42">SUMPRODUCT(($F42:$F42="Parcial")*ABS($C42:$C42-$N42:$N42))</f>
        <v>0</v>
      </c>
      <c r="P42" s="1043"/>
      <c r="W42" s="1046" t="str">
        <f t="shared" si="5"/>
        <v/>
      </c>
      <c r="X42" s="1047" t="str">
        <f t="shared" si="6"/>
        <v/>
      </c>
      <c r="Y42" s="1048" t="str">
        <f t="shared" si="13"/>
        <v/>
      </c>
      <c r="Z42" s="1049" t="str">
        <f t="shared" si="8"/>
        <v/>
      </c>
      <c r="AA42" s="1049" t="str">
        <f t="shared" si="9"/>
        <v/>
      </c>
      <c r="AB42" s="1050" t="str">
        <f t="shared" si="10"/>
        <v/>
      </c>
      <c r="AD42" s="1052" t="str">
        <f t="shared" si="11"/>
        <v/>
      </c>
      <c r="AE42" s="1053" t="str">
        <f t="shared" si="12"/>
        <v/>
      </c>
    </row>
    <row r="43" spans="1:41" ht="13.5" customHeight="1">
      <c r="A43" s="1079">
        <v>1</v>
      </c>
      <c r="C43" s="1081"/>
      <c r="E43" s="1083" t="str">
        <f t="shared" si="2"/>
        <v/>
      </c>
      <c r="F43" s="1085"/>
      <c r="G43" s="1085" t="str">
        <f t="shared" si="0"/>
        <v/>
      </c>
      <c r="H43" s="1079" t="str">
        <f t="shared" si="1"/>
        <v/>
      </c>
      <c r="J43" s="1117" t="str">
        <f t="shared" si="14"/>
        <v>-</v>
      </c>
      <c r="L43" s="1041" t="str">
        <f t="shared" si="4"/>
        <v/>
      </c>
      <c r="N43" s="1087"/>
      <c r="O43" s="1042" cm="1">
        <f t="array" ref="O43">SUMPRODUCT(($F43:$F43="Parcial")*ABS($C43:$C43-$N43:$N43))</f>
        <v>0</v>
      </c>
      <c r="P43" s="1043"/>
      <c r="R43" s="1059"/>
      <c r="S43" s="1061"/>
      <c r="T43" s="1062"/>
      <c r="W43" s="1046" t="str">
        <f t="shared" si="5"/>
        <v/>
      </c>
      <c r="X43" s="1047" t="str">
        <f t="shared" si="6"/>
        <v/>
      </c>
      <c r="Y43" s="1048" t="str">
        <f t="shared" si="13"/>
        <v/>
      </c>
      <c r="Z43" s="1049" t="str">
        <f t="shared" si="8"/>
        <v/>
      </c>
      <c r="AA43" s="1049" t="str">
        <f t="shared" si="9"/>
        <v/>
      </c>
      <c r="AB43" s="1050" t="str">
        <f t="shared" si="10"/>
        <v/>
      </c>
      <c r="AD43" s="1052" t="str">
        <f t="shared" si="11"/>
        <v/>
      </c>
      <c r="AE43" s="1053" t="str">
        <f t="shared" si="12"/>
        <v/>
      </c>
      <c r="AG43" s="1064"/>
      <c r="AH43" s="1064"/>
      <c r="AI43" s="1023"/>
    </row>
    <row r="44" spans="1:41" ht="13.5" customHeight="1">
      <c r="A44" s="1079">
        <v>1</v>
      </c>
      <c r="C44" s="1081"/>
      <c r="E44" s="1083" t="str">
        <f t="shared" si="2"/>
        <v/>
      </c>
      <c r="F44" s="1085"/>
      <c r="G44" s="1085" t="str">
        <f t="shared" si="0"/>
        <v/>
      </c>
      <c r="H44" s="1079" t="str">
        <f t="shared" si="1"/>
        <v/>
      </c>
      <c r="J44" s="1117" t="str">
        <f t="shared" si="14"/>
        <v>-</v>
      </c>
      <c r="L44" s="1041" t="str">
        <f t="shared" si="4"/>
        <v/>
      </c>
      <c r="N44" s="1087"/>
      <c r="O44" s="1042" cm="1">
        <f t="array" ref="O44">SUMPRODUCT(($F44:$F44="Parcial")*ABS($C44:$C44-$N44:$N44))</f>
        <v>0</v>
      </c>
      <c r="P44" s="1043"/>
      <c r="W44" s="1046" t="str">
        <f t="shared" si="5"/>
        <v/>
      </c>
      <c r="X44" s="1047" t="str">
        <f t="shared" si="6"/>
        <v/>
      </c>
      <c r="Y44" s="1048" t="str">
        <f t="shared" si="13"/>
        <v/>
      </c>
      <c r="Z44" s="1049" t="str">
        <f t="shared" si="8"/>
        <v/>
      </c>
      <c r="AA44" s="1049" t="str">
        <f t="shared" si="9"/>
        <v/>
      </c>
      <c r="AB44" s="1050" t="str">
        <f t="shared" si="10"/>
        <v/>
      </c>
      <c r="AD44" s="1052" t="str">
        <f t="shared" si="11"/>
        <v/>
      </c>
      <c r="AE44" s="1053" t="str">
        <f t="shared" si="12"/>
        <v/>
      </c>
      <c r="AG44" s="1064"/>
      <c r="AH44" s="1064"/>
      <c r="AI44" s="1023"/>
    </row>
    <row r="45" spans="1:41" ht="13.5" customHeight="1">
      <c r="A45" s="1079">
        <v>1</v>
      </c>
      <c r="C45" s="1081"/>
      <c r="E45" s="1083" t="str">
        <f t="shared" si="2"/>
        <v/>
      </c>
      <c r="F45" s="1085"/>
      <c r="G45" s="1085" t="str">
        <f t="shared" si="0"/>
        <v/>
      </c>
      <c r="H45" s="1079" t="str">
        <f t="shared" si="1"/>
        <v/>
      </c>
      <c r="J45" s="1117" t="str">
        <f t="shared" si="14"/>
        <v>-</v>
      </c>
      <c r="L45" s="1041" t="str">
        <f t="shared" si="4"/>
        <v/>
      </c>
      <c r="N45" s="1087"/>
      <c r="O45" s="1042" cm="1">
        <f t="array" ref="O45">SUMPRODUCT(($F45:$F45="Parcial")*ABS($C45:$C45-$N45:$N45))</f>
        <v>0</v>
      </c>
      <c r="P45" s="1043"/>
      <c r="W45" s="1046" t="str">
        <f t="shared" si="5"/>
        <v/>
      </c>
      <c r="X45" s="1047" t="str">
        <f t="shared" si="6"/>
        <v/>
      </c>
      <c r="Y45" s="1048" t="str">
        <f t="shared" si="13"/>
        <v/>
      </c>
      <c r="Z45" s="1049" t="str">
        <f t="shared" si="8"/>
        <v/>
      </c>
      <c r="AA45" s="1049" t="str">
        <f t="shared" si="9"/>
        <v/>
      </c>
      <c r="AB45" s="1050" t="str">
        <f t="shared" si="10"/>
        <v/>
      </c>
      <c r="AD45" s="1052" t="str">
        <f t="shared" si="11"/>
        <v/>
      </c>
      <c r="AE45" s="1053" t="str">
        <f t="shared" si="12"/>
        <v/>
      </c>
      <c r="AG45" s="1064"/>
      <c r="AH45" s="1064"/>
      <c r="AI45" s="1023"/>
    </row>
    <row r="46" spans="1:41" ht="13.5" customHeight="1">
      <c r="A46" s="1079">
        <v>1</v>
      </c>
      <c r="C46" s="1081"/>
      <c r="E46" s="1083" t="str">
        <f t="shared" si="2"/>
        <v/>
      </c>
      <c r="F46" s="1085"/>
      <c r="G46" s="1085" t="str">
        <f t="shared" si="0"/>
        <v/>
      </c>
      <c r="H46" s="1079" t="str">
        <f t="shared" si="1"/>
        <v/>
      </c>
      <c r="J46" s="1117" t="str">
        <f t="shared" si="14"/>
        <v>-</v>
      </c>
      <c r="L46" s="1041" t="str">
        <f t="shared" si="4"/>
        <v/>
      </c>
      <c r="N46" s="1087"/>
      <c r="O46" s="1042" cm="1">
        <f t="array" ref="O46">SUMPRODUCT(($F46:$F46="Parcial")*ABS($C46:$C46-$N46:$N46))</f>
        <v>0</v>
      </c>
      <c r="P46" s="1043"/>
      <c r="W46" s="1046" t="str">
        <f t="shared" si="5"/>
        <v/>
      </c>
      <c r="X46" s="1047" t="str">
        <f t="shared" si="6"/>
        <v/>
      </c>
      <c r="Y46" s="1048" t="str">
        <f t="shared" si="13"/>
        <v/>
      </c>
      <c r="Z46" s="1049" t="str">
        <f t="shared" si="8"/>
        <v/>
      </c>
      <c r="AA46" s="1049" t="str">
        <f t="shared" si="9"/>
        <v/>
      </c>
      <c r="AB46" s="1050" t="str">
        <f t="shared" si="10"/>
        <v/>
      </c>
      <c r="AD46" s="1052" t="str">
        <f t="shared" si="11"/>
        <v/>
      </c>
      <c r="AE46" s="1053" t="str">
        <f t="shared" si="12"/>
        <v/>
      </c>
      <c r="AG46" s="1064"/>
      <c r="AH46" s="1064"/>
      <c r="AI46" s="1023"/>
    </row>
    <row r="47" spans="1:41" ht="13.5" customHeight="1">
      <c r="A47" s="1079">
        <v>1</v>
      </c>
      <c r="C47" s="1081"/>
      <c r="E47" s="1083" t="str">
        <f t="shared" si="2"/>
        <v/>
      </c>
      <c r="F47" s="1085"/>
      <c r="G47" s="1085" t="str">
        <f t="shared" si="0"/>
        <v/>
      </c>
      <c r="H47" s="1079" t="str">
        <f t="shared" si="1"/>
        <v/>
      </c>
      <c r="J47" s="1117" t="str">
        <f t="shared" si="14"/>
        <v>-</v>
      </c>
      <c r="L47" s="1041" t="str">
        <f t="shared" si="4"/>
        <v/>
      </c>
      <c r="N47" s="1087"/>
      <c r="O47" s="1042" cm="1">
        <f t="array" ref="O47">SUMPRODUCT(($F47:$F47="Parcial")*ABS($C47:$C47-$N47:$N47))</f>
        <v>0</v>
      </c>
      <c r="P47" s="1043"/>
      <c r="W47" s="1046" t="str">
        <f t="shared" si="5"/>
        <v/>
      </c>
      <c r="X47" s="1047" t="str">
        <f t="shared" si="6"/>
        <v/>
      </c>
      <c r="Y47" s="1048" t="str">
        <f t="shared" si="13"/>
        <v/>
      </c>
      <c r="Z47" s="1049" t="str">
        <f t="shared" si="8"/>
        <v/>
      </c>
      <c r="AA47" s="1049" t="str">
        <f t="shared" si="9"/>
        <v/>
      </c>
      <c r="AB47" s="1050" t="str">
        <f t="shared" si="10"/>
        <v/>
      </c>
      <c r="AD47" s="1052" t="str">
        <f t="shared" si="11"/>
        <v/>
      </c>
      <c r="AE47" s="1053" t="str">
        <f t="shared" si="12"/>
        <v/>
      </c>
    </row>
    <row r="48" spans="1:41" ht="13.5" customHeight="1">
      <c r="A48" s="1079">
        <v>1</v>
      </c>
      <c r="C48" s="1081"/>
      <c r="E48" s="1083" t="str">
        <f t="shared" si="2"/>
        <v/>
      </c>
      <c r="F48" s="1085"/>
      <c r="G48" s="1085" t="str">
        <f t="shared" si="0"/>
        <v/>
      </c>
      <c r="H48" s="1079" t="str">
        <f t="shared" si="1"/>
        <v/>
      </c>
      <c r="J48" s="1117" t="str">
        <f t="shared" si="14"/>
        <v>-</v>
      </c>
      <c r="L48" s="1041" t="str">
        <f t="shared" si="4"/>
        <v/>
      </c>
      <c r="N48" s="1087"/>
      <c r="O48" s="1042" cm="1">
        <f t="array" ref="O48">SUMPRODUCT(($F48:$F48="Parcial")*ABS($C48:$C48-$N48:$N48))</f>
        <v>0</v>
      </c>
      <c r="P48" s="1043"/>
      <c r="W48" s="1046" t="str">
        <f t="shared" si="5"/>
        <v/>
      </c>
      <c r="X48" s="1047" t="str">
        <f t="shared" si="6"/>
        <v/>
      </c>
      <c r="Y48" s="1048" t="str">
        <f t="shared" si="13"/>
        <v/>
      </c>
      <c r="Z48" s="1049" t="str">
        <f t="shared" si="8"/>
        <v/>
      </c>
      <c r="AA48" s="1049" t="str">
        <f t="shared" si="9"/>
        <v/>
      </c>
      <c r="AB48" s="1050" t="str">
        <f t="shared" si="10"/>
        <v/>
      </c>
      <c r="AD48" s="1052" t="str">
        <f t="shared" si="11"/>
        <v/>
      </c>
      <c r="AE48" s="1053" t="str">
        <f t="shared" si="12"/>
        <v/>
      </c>
    </row>
    <row r="49" spans="1:31" ht="13.5" customHeight="1">
      <c r="A49" s="1079">
        <v>1</v>
      </c>
      <c r="C49" s="1081"/>
      <c r="E49" s="1083" t="str">
        <f t="shared" si="2"/>
        <v/>
      </c>
      <c r="F49" s="1085"/>
      <c r="G49" s="1085" t="str">
        <f t="shared" si="0"/>
        <v/>
      </c>
      <c r="H49" s="1079" t="str">
        <f t="shared" si="1"/>
        <v/>
      </c>
      <c r="J49" s="1117" t="str">
        <f t="shared" si="14"/>
        <v>-</v>
      </c>
      <c r="L49" s="1041" t="str">
        <f t="shared" si="4"/>
        <v/>
      </c>
      <c r="N49" s="1087"/>
      <c r="O49" s="1042" cm="1">
        <f t="array" ref="O49">SUMPRODUCT(($F49:$F49="Parcial")*ABS($C49:$C49-$N49:$N49))</f>
        <v>0</v>
      </c>
      <c r="P49" s="1043"/>
      <c r="W49" s="1046" t="str">
        <f t="shared" si="5"/>
        <v/>
      </c>
      <c r="X49" s="1047" t="str">
        <f t="shared" si="6"/>
        <v/>
      </c>
      <c r="Y49" s="1048" t="str">
        <f t="shared" si="13"/>
        <v/>
      </c>
      <c r="Z49" s="1049" t="str">
        <f t="shared" si="8"/>
        <v/>
      </c>
      <c r="AA49" s="1049" t="str">
        <f t="shared" si="9"/>
        <v/>
      </c>
      <c r="AB49" s="1050" t="str">
        <f t="shared" si="10"/>
        <v/>
      </c>
      <c r="AD49" s="1052" t="str">
        <f t="shared" si="11"/>
        <v/>
      </c>
      <c r="AE49" s="1053" t="str">
        <f t="shared" si="12"/>
        <v/>
      </c>
    </row>
    <row r="50" spans="1:31" ht="13.5" customHeight="1">
      <c r="A50" s="1079">
        <v>1</v>
      </c>
      <c r="C50" s="1081"/>
      <c r="E50" s="1083" t="str">
        <f t="shared" si="2"/>
        <v/>
      </c>
      <c r="F50" s="1085"/>
      <c r="G50" s="1085" t="str">
        <f t="shared" si="0"/>
        <v/>
      </c>
      <c r="H50" s="1079" t="str">
        <f t="shared" si="1"/>
        <v/>
      </c>
      <c r="J50" s="1117" t="str">
        <f t="shared" si="14"/>
        <v>-</v>
      </c>
      <c r="L50" s="1041" t="str">
        <f t="shared" si="4"/>
        <v/>
      </c>
      <c r="N50" s="1087"/>
      <c r="O50" s="1042" cm="1">
        <f t="array" ref="O50">SUMPRODUCT(($F50:$F50="Parcial")*ABS($C50:$C50-$N50:$N50))</f>
        <v>0</v>
      </c>
      <c r="P50" s="1043"/>
      <c r="W50" s="1046" t="str">
        <f t="shared" si="5"/>
        <v/>
      </c>
      <c r="X50" s="1047" t="str">
        <f t="shared" si="6"/>
        <v/>
      </c>
      <c r="Y50" s="1048" t="str">
        <f t="shared" si="13"/>
        <v/>
      </c>
      <c r="Z50" s="1049" t="str">
        <f t="shared" si="8"/>
        <v/>
      </c>
      <c r="AA50" s="1049" t="str">
        <f t="shared" si="9"/>
        <v/>
      </c>
      <c r="AB50" s="1050" t="str">
        <f t="shared" si="10"/>
        <v/>
      </c>
      <c r="AD50" s="1052" t="str">
        <f t="shared" si="11"/>
        <v/>
      </c>
      <c r="AE50" s="1053" t="str">
        <f t="shared" si="12"/>
        <v/>
      </c>
    </row>
    <row r="51" spans="1:31" ht="13.5" customHeight="1">
      <c r="A51" s="1079">
        <v>1</v>
      </c>
      <c r="C51" s="1081"/>
      <c r="E51" s="1083" t="str">
        <f t="shared" si="2"/>
        <v/>
      </c>
      <c r="F51" s="1085"/>
      <c r="G51" s="1085" t="str">
        <f t="shared" si="0"/>
        <v/>
      </c>
      <c r="H51" s="1079" t="str">
        <f t="shared" si="1"/>
        <v/>
      </c>
      <c r="J51" s="1117" t="str">
        <f t="shared" si="14"/>
        <v>-</v>
      </c>
      <c r="L51" s="1041" t="str">
        <f t="shared" si="4"/>
        <v/>
      </c>
      <c r="N51" s="1087"/>
      <c r="O51" s="1042" cm="1">
        <f t="array" ref="O51">SUMPRODUCT(($F51:$F51="Parcial")*ABS($C51:$C51-$N51:$N51))</f>
        <v>0</v>
      </c>
      <c r="P51" s="1043"/>
      <c r="W51" s="1046" t="str">
        <f t="shared" si="5"/>
        <v/>
      </c>
      <c r="X51" s="1047" t="str">
        <f t="shared" si="6"/>
        <v/>
      </c>
      <c r="Y51" s="1048" t="str">
        <f t="shared" si="13"/>
        <v/>
      </c>
      <c r="Z51" s="1049" t="str">
        <f t="shared" si="8"/>
        <v/>
      </c>
      <c r="AA51" s="1049" t="str">
        <f t="shared" si="9"/>
        <v/>
      </c>
      <c r="AB51" s="1050" t="str">
        <f t="shared" si="10"/>
        <v/>
      </c>
      <c r="AD51" s="1052" t="str">
        <f t="shared" si="11"/>
        <v/>
      </c>
      <c r="AE51" s="1053" t="str">
        <f t="shared" si="12"/>
        <v/>
      </c>
    </row>
    <row r="52" spans="1:31" ht="13.5" customHeight="1">
      <c r="A52" s="1079">
        <v>1</v>
      </c>
      <c r="C52" s="1081"/>
      <c r="E52" s="1083" t="str">
        <f t="shared" si="2"/>
        <v/>
      </c>
      <c r="F52" s="1085"/>
      <c r="G52" s="1085" t="str">
        <f t="shared" si="0"/>
        <v/>
      </c>
      <c r="H52" s="1079" t="str">
        <f t="shared" si="1"/>
        <v/>
      </c>
      <c r="J52" s="1117" t="str">
        <f t="shared" si="14"/>
        <v>-</v>
      </c>
      <c r="L52" s="1041" t="str">
        <f t="shared" si="4"/>
        <v/>
      </c>
      <c r="N52" s="1087"/>
      <c r="O52" s="1042" cm="1">
        <f t="array" ref="O52">SUMPRODUCT(($F52:$F52="Parcial")*ABS($C52:$C52-$N52:$N52))</f>
        <v>0</v>
      </c>
      <c r="P52" s="1043"/>
      <c r="W52" s="1046" t="str">
        <f t="shared" si="5"/>
        <v/>
      </c>
      <c r="X52" s="1047" t="str">
        <f t="shared" si="6"/>
        <v/>
      </c>
      <c r="Y52" s="1048" t="str">
        <f t="shared" si="13"/>
        <v/>
      </c>
      <c r="Z52" s="1049" t="str">
        <f t="shared" si="8"/>
        <v/>
      </c>
      <c r="AA52" s="1049" t="str">
        <f t="shared" si="9"/>
        <v/>
      </c>
      <c r="AB52" s="1050" t="str">
        <f t="shared" si="10"/>
        <v/>
      </c>
      <c r="AD52" s="1052" t="str">
        <f t="shared" si="11"/>
        <v/>
      </c>
      <c r="AE52" s="1053" t="str">
        <f t="shared" si="12"/>
        <v/>
      </c>
    </row>
    <row r="53" spans="1:31" ht="13.5" customHeight="1">
      <c r="A53" s="1079">
        <v>1</v>
      </c>
      <c r="C53" s="1081"/>
      <c r="E53" s="1083" t="str">
        <f t="shared" si="2"/>
        <v/>
      </c>
      <c r="F53" s="1085"/>
      <c r="G53" s="1085" t="str">
        <f t="shared" si="0"/>
        <v/>
      </c>
      <c r="H53" s="1079" t="str">
        <f t="shared" si="1"/>
        <v/>
      </c>
      <c r="J53" s="1117" t="str">
        <f t="shared" si="14"/>
        <v>-</v>
      </c>
      <c r="L53" s="1041" t="str">
        <f t="shared" si="4"/>
        <v/>
      </c>
      <c r="N53" s="1087"/>
      <c r="O53" s="1042" cm="1">
        <f t="array" ref="O53">SUMPRODUCT(($F53:$F53="Parcial")*ABS($C53:$C53-$N53:$N53))</f>
        <v>0</v>
      </c>
      <c r="P53" s="1043"/>
      <c r="W53" s="1046" t="str">
        <f t="shared" si="5"/>
        <v/>
      </c>
      <c r="X53" s="1047" t="str">
        <f t="shared" si="6"/>
        <v/>
      </c>
      <c r="Y53" s="1048" t="str">
        <f t="shared" si="13"/>
        <v/>
      </c>
      <c r="Z53" s="1049" t="str">
        <f t="shared" si="8"/>
        <v/>
      </c>
      <c r="AA53" s="1049" t="str">
        <f t="shared" si="9"/>
        <v/>
      </c>
      <c r="AB53" s="1050" t="str">
        <f t="shared" si="10"/>
        <v/>
      </c>
      <c r="AD53" s="1052" t="str">
        <f t="shared" si="11"/>
        <v/>
      </c>
      <c r="AE53" s="1053" t="str">
        <f t="shared" si="12"/>
        <v/>
      </c>
    </row>
    <row r="54" spans="1:31" ht="13.5" customHeight="1">
      <c r="A54" s="1079">
        <v>1</v>
      </c>
      <c r="C54" s="1081"/>
      <c r="E54" s="1083" t="str">
        <f t="shared" si="2"/>
        <v/>
      </c>
      <c r="F54" s="1085"/>
      <c r="G54" s="1085" t="str">
        <f t="shared" si="0"/>
        <v/>
      </c>
      <c r="H54" s="1079" t="str">
        <f t="shared" si="1"/>
        <v/>
      </c>
      <c r="J54" s="1117" t="str">
        <f t="shared" si="14"/>
        <v>-</v>
      </c>
      <c r="L54" s="1041" t="str">
        <f t="shared" si="4"/>
        <v/>
      </c>
      <c r="N54" s="1087"/>
      <c r="O54" s="1042" cm="1">
        <f t="array" ref="O54">SUMPRODUCT(($F54:$F54="Parcial")*ABS($C54:$C54-$N54:$N54))</f>
        <v>0</v>
      </c>
      <c r="P54" s="1043"/>
      <c r="W54" s="1046" t="str">
        <f t="shared" si="5"/>
        <v/>
      </c>
      <c r="X54" s="1047" t="str">
        <f t="shared" si="6"/>
        <v/>
      </c>
      <c r="Y54" s="1048" t="str">
        <f t="shared" si="13"/>
        <v/>
      </c>
      <c r="Z54" s="1049" t="str">
        <f t="shared" si="8"/>
        <v/>
      </c>
      <c r="AA54" s="1049" t="str">
        <f t="shared" si="9"/>
        <v/>
      </c>
      <c r="AB54" s="1050" t="str">
        <f t="shared" si="10"/>
        <v/>
      </c>
      <c r="AD54" s="1052" t="str">
        <f t="shared" si="11"/>
        <v/>
      </c>
      <c r="AE54" s="1053" t="str">
        <f t="shared" si="12"/>
        <v/>
      </c>
    </row>
    <row r="55" spans="1:31" ht="12.75" customHeight="1">
      <c r="A55" s="1079">
        <v>1</v>
      </c>
      <c r="C55" s="1081"/>
      <c r="E55" s="1083" t="str">
        <f t="shared" si="2"/>
        <v/>
      </c>
      <c r="G55" s="1085" t="str">
        <f t="shared" si="0"/>
        <v/>
      </c>
      <c r="H55" s="1079" t="str">
        <f t="shared" si="1"/>
        <v/>
      </c>
      <c r="J55" s="1117" t="str">
        <f t="shared" si="14"/>
        <v>-</v>
      </c>
      <c r="L55" s="1041" t="str">
        <f t="shared" si="4"/>
        <v/>
      </c>
      <c r="N55" s="1087"/>
      <c r="O55" s="1042" cm="1">
        <f t="array" ref="O55">SUMPRODUCT(($F55:$F55="Parcial")*ABS($C55:$C55-$N55:$N55))</f>
        <v>0</v>
      </c>
      <c r="P55" s="1043"/>
      <c r="W55" s="1046" t="str">
        <f t="shared" si="5"/>
        <v/>
      </c>
      <c r="X55" s="1047" t="str">
        <f t="shared" si="6"/>
        <v/>
      </c>
      <c r="Y55" s="1048" t="str">
        <f t="shared" si="13"/>
        <v/>
      </c>
      <c r="Z55" s="1049" t="str">
        <f t="shared" si="8"/>
        <v/>
      </c>
      <c r="AA55" s="1049" t="str">
        <f t="shared" si="9"/>
        <v/>
      </c>
      <c r="AB55" s="1050" t="str">
        <f t="shared" si="10"/>
        <v/>
      </c>
      <c r="AD55" s="1052" t="str">
        <f t="shared" si="11"/>
        <v/>
      </c>
      <c r="AE55" s="1053" t="str">
        <f t="shared" si="12"/>
        <v/>
      </c>
    </row>
    <row r="56" spans="1:31" ht="12.75" customHeight="1">
      <c r="A56" s="1079">
        <v>1</v>
      </c>
      <c r="C56" s="1081"/>
      <c r="E56" s="1083" t="str">
        <f t="shared" si="2"/>
        <v/>
      </c>
      <c r="G56" s="1085" t="str">
        <f t="shared" si="0"/>
        <v/>
      </c>
      <c r="H56" s="1079" t="str">
        <f t="shared" si="1"/>
        <v/>
      </c>
      <c r="J56" s="1117" t="str">
        <f t="shared" si="14"/>
        <v>-</v>
      </c>
      <c r="L56" s="1041" t="str">
        <f t="shared" si="4"/>
        <v/>
      </c>
      <c r="N56" s="1087"/>
      <c r="O56" s="1042" cm="1">
        <f t="array" ref="O56">SUMPRODUCT(($F56:$F56="Parcial")*ABS($C56:$C56-$N56:$N56))</f>
        <v>0</v>
      </c>
      <c r="P56" s="1043"/>
      <c r="W56" s="1046" t="str">
        <f t="shared" si="5"/>
        <v/>
      </c>
      <c r="X56" s="1047" t="str">
        <f t="shared" si="6"/>
        <v/>
      </c>
      <c r="Y56" s="1048" t="str">
        <f t="shared" si="13"/>
        <v/>
      </c>
      <c r="Z56" s="1049" t="str">
        <f t="shared" si="8"/>
        <v/>
      </c>
      <c r="AA56" s="1049" t="str">
        <f t="shared" si="9"/>
        <v/>
      </c>
      <c r="AB56" s="1050" t="str">
        <f t="shared" si="10"/>
        <v/>
      </c>
      <c r="AD56" s="1052" t="str">
        <f t="shared" si="11"/>
        <v/>
      </c>
      <c r="AE56" s="1053" t="str">
        <f t="shared" si="12"/>
        <v/>
      </c>
    </row>
    <row r="57" spans="1:31" ht="12.75" customHeight="1">
      <c r="A57" s="1079">
        <v>1</v>
      </c>
      <c r="C57" s="1081"/>
      <c r="E57" s="1083" t="str">
        <f t="shared" si="2"/>
        <v/>
      </c>
      <c r="G57" s="1085" t="str">
        <f t="shared" si="0"/>
        <v/>
      </c>
      <c r="H57" s="1079" t="str">
        <f t="shared" si="1"/>
        <v/>
      </c>
      <c r="J57" s="1117" t="str">
        <f t="shared" si="14"/>
        <v>-</v>
      </c>
      <c r="L57" s="1041" t="str">
        <f t="shared" si="4"/>
        <v/>
      </c>
      <c r="N57" s="1087"/>
      <c r="O57" s="1042" cm="1">
        <f t="array" ref="O57">SUMPRODUCT(($F57:$F57="Parcial")*ABS($C57:$C57-$N57:$N57))</f>
        <v>0</v>
      </c>
      <c r="P57" s="1043"/>
      <c r="W57" s="1046" t="str">
        <f t="shared" si="5"/>
        <v/>
      </c>
      <c r="X57" s="1047" t="str">
        <f t="shared" si="6"/>
        <v/>
      </c>
      <c r="Y57" s="1048" t="str">
        <f t="shared" si="13"/>
        <v/>
      </c>
      <c r="Z57" s="1049" t="str">
        <f t="shared" si="8"/>
        <v/>
      </c>
      <c r="AA57" s="1049" t="str">
        <f t="shared" si="9"/>
        <v/>
      </c>
      <c r="AB57" s="1050" t="str">
        <f t="shared" si="10"/>
        <v/>
      </c>
      <c r="AD57" s="1052" t="str">
        <f t="shared" si="11"/>
        <v/>
      </c>
      <c r="AE57" s="1053" t="str">
        <f t="shared" si="12"/>
        <v/>
      </c>
    </row>
    <row r="58" spans="1:31" ht="12.75" customHeight="1">
      <c r="A58" s="1079">
        <v>1</v>
      </c>
      <c r="C58" s="1081"/>
      <c r="E58" s="1083" t="str">
        <f t="shared" si="2"/>
        <v/>
      </c>
      <c r="G58" s="1085" t="str">
        <f t="shared" si="0"/>
        <v/>
      </c>
      <c r="H58" s="1079" t="str">
        <f t="shared" si="1"/>
        <v/>
      </c>
      <c r="J58" s="1117" t="str">
        <f t="shared" si="14"/>
        <v>-</v>
      </c>
      <c r="L58" s="1041" t="str">
        <f t="shared" si="4"/>
        <v/>
      </c>
      <c r="N58" s="1087"/>
      <c r="O58" s="1042" cm="1">
        <f t="array" ref="O58">SUMPRODUCT(($F58:$F58="Parcial")*ABS($C58:$C58-$N58:$N58))</f>
        <v>0</v>
      </c>
      <c r="P58" s="1043"/>
      <c r="U58" s="43"/>
      <c r="V58" s="43"/>
      <c r="W58" s="1046" t="str">
        <f t="shared" si="5"/>
        <v/>
      </c>
      <c r="X58" s="1047" t="str">
        <f t="shared" si="6"/>
        <v/>
      </c>
      <c r="Y58" s="1048" t="str">
        <f t="shared" si="13"/>
        <v/>
      </c>
      <c r="Z58" s="1049" t="str">
        <f t="shared" si="8"/>
        <v/>
      </c>
      <c r="AA58" s="1049" t="str">
        <f t="shared" si="9"/>
        <v/>
      </c>
      <c r="AB58" s="1050" t="str">
        <f t="shared" si="10"/>
        <v/>
      </c>
      <c r="AD58" s="1052" t="str">
        <f t="shared" si="11"/>
        <v/>
      </c>
      <c r="AE58" s="1053" t="str">
        <f t="shared" si="12"/>
        <v/>
      </c>
    </row>
    <row r="59" spans="1:31" ht="12.75" customHeight="1">
      <c r="A59" s="1079">
        <v>1</v>
      </c>
      <c r="C59" s="1081"/>
      <c r="E59" s="1083" t="str">
        <f t="shared" si="2"/>
        <v/>
      </c>
      <c r="G59" s="1085" t="str">
        <f t="shared" si="0"/>
        <v/>
      </c>
      <c r="H59" s="1079" t="str">
        <f t="shared" si="1"/>
        <v/>
      </c>
      <c r="J59" s="1117" t="str">
        <f t="shared" si="14"/>
        <v>-</v>
      </c>
      <c r="L59" s="1041" t="str">
        <f t="shared" si="4"/>
        <v/>
      </c>
      <c r="N59" s="1087"/>
      <c r="O59" s="1042" cm="1">
        <f t="array" ref="O59">SUMPRODUCT(($F59:$F59="Parcial")*ABS($C59:$C59-$N59:$N59))</f>
        <v>0</v>
      </c>
      <c r="P59" s="1043"/>
      <c r="W59" s="1046" t="str">
        <f t="shared" si="5"/>
        <v/>
      </c>
      <c r="X59" s="1047" t="str">
        <f t="shared" si="6"/>
        <v/>
      </c>
      <c r="Y59" s="1048" t="str">
        <f t="shared" si="13"/>
        <v/>
      </c>
      <c r="Z59" s="1049" t="str">
        <f t="shared" si="8"/>
        <v/>
      </c>
      <c r="AA59" s="1049" t="str">
        <f t="shared" si="9"/>
        <v/>
      </c>
      <c r="AB59" s="1050" t="str">
        <f t="shared" si="10"/>
        <v/>
      </c>
      <c r="AD59" s="1052" t="str">
        <f t="shared" si="11"/>
        <v/>
      </c>
      <c r="AE59" s="1053" t="str">
        <f t="shared" si="12"/>
        <v/>
      </c>
    </row>
    <row r="60" spans="1:31" ht="12.75" customHeight="1">
      <c r="A60" s="1079">
        <v>1</v>
      </c>
      <c r="C60" s="1081"/>
      <c r="E60" s="1083" t="str">
        <f t="shared" si="2"/>
        <v/>
      </c>
      <c r="G60" s="1085" t="str">
        <f t="shared" si="0"/>
        <v/>
      </c>
      <c r="H60" s="1079" t="str">
        <f t="shared" si="1"/>
        <v/>
      </c>
      <c r="J60" s="1117" t="str">
        <f t="shared" si="14"/>
        <v>-</v>
      </c>
      <c r="L60" s="1041" t="str">
        <f t="shared" si="4"/>
        <v/>
      </c>
      <c r="N60" s="1087"/>
      <c r="O60" s="1042" cm="1">
        <f t="array" ref="O60">SUMPRODUCT(($F60:$F60="Parcial")*ABS($C60:$C60-$N60:$N60))</f>
        <v>0</v>
      </c>
      <c r="P60" s="1043"/>
      <c r="W60" s="1046" t="str">
        <f t="shared" si="5"/>
        <v/>
      </c>
      <c r="X60" s="1047" t="str">
        <f t="shared" si="6"/>
        <v/>
      </c>
      <c r="Y60" s="1048" t="str">
        <f t="shared" si="13"/>
        <v/>
      </c>
      <c r="Z60" s="1049" t="str">
        <f t="shared" si="8"/>
        <v/>
      </c>
      <c r="AA60" s="1049" t="str">
        <f t="shared" si="9"/>
        <v/>
      </c>
      <c r="AB60" s="1050" t="str">
        <f t="shared" si="10"/>
        <v/>
      </c>
      <c r="AD60" s="1052" t="str">
        <f t="shared" si="11"/>
        <v/>
      </c>
      <c r="AE60" s="1053" t="str">
        <f t="shared" si="12"/>
        <v/>
      </c>
    </row>
    <row r="61" spans="1:31" ht="12.75" customHeight="1">
      <c r="A61" s="1085">
        <v>7</v>
      </c>
      <c r="C61" s="1081"/>
      <c r="E61" s="1083" t="str">
        <f t="shared" si="2"/>
        <v/>
      </c>
      <c r="G61" s="1085" t="str">
        <f t="shared" si="0"/>
        <v/>
      </c>
      <c r="H61" s="1079" t="str">
        <f t="shared" si="1"/>
        <v/>
      </c>
      <c r="J61" s="1117" t="str">
        <f t="shared" si="14"/>
        <v>-</v>
      </c>
      <c r="L61" s="1041" t="str">
        <f t="shared" si="4"/>
        <v/>
      </c>
      <c r="N61" s="1087"/>
      <c r="O61" s="1042" cm="1">
        <f t="array" ref="O61">SUMPRODUCT(($F61:$F61="Parcial")*ABS($C61:$C61-$N61:$N61))</f>
        <v>0</v>
      </c>
      <c r="P61" s="1043"/>
      <c r="W61" s="1046" t="str">
        <f t="shared" si="5"/>
        <v/>
      </c>
      <c r="X61" s="1047" t="str">
        <f t="shared" si="6"/>
        <v/>
      </c>
      <c r="Y61" s="1048" t="str">
        <f t="shared" si="13"/>
        <v/>
      </c>
      <c r="Z61" s="1049" t="str">
        <f t="shared" si="8"/>
        <v/>
      </c>
      <c r="AA61" s="1049" t="str">
        <f t="shared" si="9"/>
        <v/>
      </c>
      <c r="AB61" s="1050" t="str">
        <f t="shared" si="10"/>
        <v/>
      </c>
      <c r="AD61" s="1052" t="str">
        <f t="shared" si="11"/>
        <v/>
      </c>
      <c r="AE61" s="1053" t="str">
        <f t="shared" si="12"/>
        <v/>
      </c>
    </row>
    <row r="62" spans="1:31" ht="12.75" customHeight="1">
      <c r="A62" s="1085">
        <v>8</v>
      </c>
      <c r="C62" s="1081"/>
      <c r="E62" s="1083" t="str">
        <f t="shared" si="2"/>
        <v/>
      </c>
      <c r="G62" s="1085" t="str">
        <f t="shared" si="0"/>
        <v/>
      </c>
      <c r="H62" s="1079" t="str">
        <f t="shared" si="1"/>
        <v/>
      </c>
      <c r="J62" s="1117" t="str">
        <f t="shared" si="14"/>
        <v>-</v>
      </c>
      <c r="L62" s="1041" t="str">
        <f t="shared" si="4"/>
        <v/>
      </c>
      <c r="N62" s="1087"/>
      <c r="O62" s="1042" cm="1">
        <f t="array" ref="O62">SUMPRODUCT(($F62:$F62="Parcial")*ABS($C62:$C62-$N62:$N62))</f>
        <v>0</v>
      </c>
      <c r="P62" s="1043"/>
      <c r="W62" s="1046" t="str">
        <f t="shared" si="5"/>
        <v/>
      </c>
      <c r="X62" s="1047" t="str">
        <f t="shared" si="6"/>
        <v/>
      </c>
      <c r="Y62" s="1048" t="str">
        <f t="shared" si="13"/>
        <v/>
      </c>
      <c r="Z62" s="1049" t="str">
        <f t="shared" si="8"/>
        <v/>
      </c>
      <c r="AA62" s="1049" t="str">
        <f t="shared" si="9"/>
        <v/>
      </c>
      <c r="AB62" s="1050" t="str">
        <f t="shared" si="10"/>
        <v/>
      </c>
      <c r="AD62" s="1052" t="str">
        <f t="shared" si="11"/>
        <v/>
      </c>
      <c r="AE62" s="1053" t="str">
        <f t="shared" si="12"/>
        <v/>
      </c>
    </row>
    <row r="63" spans="1:31" ht="12.75" customHeight="1">
      <c r="A63" s="1085">
        <v>9</v>
      </c>
      <c r="C63" s="1081"/>
      <c r="E63" s="1083" t="str">
        <f t="shared" si="2"/>
        <v/>
      </c>
      <c r="G63" s="1085" t="str">
        <f t="shared" si="0"/>
        <v/>
      </c>
      <c r="H63" s="1079" t="str">
        <f t="shared" si="1"/>
        <v/>
      </c>
      <c r="J63" s="1117" t="str">
        <f t="shared" si="14"/>
        <v>-</v>
      </c>
      <c r="L63" s="1041" t="str">
        <f t="shared" si="4"/>
        <v/>
      </c>
      <c r="N63" s="1087"/>
      <c r="O63" s="1042" cm="1">
        <f t="array" ref="O63">SUMPRODUCT(($F63:$F63="Parcial")*ABS($C63:$C63-$N63:$N63))</f>
        <v>0</v>
      </c>
      <c r="P63" s="1043"/>
      <c r="W63" s="1046" t="str">
        <f t="shared" si="5"/>
        <v/>
      </c>
      <c r="X63" s="1047" t="str">
        <f t="shared" si="6"/>
        <v/>
      </c>
      <c r="Y63" s="1048" t="str">
        <f t="shared" si="13"/>
        <v/>
      </c>
      <c r="Z63" s="1049" t="str">
        <f t="shared" si="8"/>
        <v/>
      </c>
      <c r="AA63" s="1049" t="str">
        <f t="shared" si="9"/>
        <v/>
      </c>
      <c r="AB63" s="1050" t="str">
        <f t="shared" si="10"/>
        <v/>
      </c>
      <c r="AD63" s="1052" t="str">
        <f t="shared" si="11"/>
        <v/>
      </c>
      <c r="AE63" s="1053" t="str">
        <f t="shared" si="12"/>
        <v/>
      </c>
    </row>
    <row r="64" spans="1:31" ht="12" customHeight="1">
      <c r="A64" s="1085">
        <v>10</v>
      </c>
      <c r="C64" s="1081"/>
      <c r="E64" s="1083" t="str">
        <f t="shared" si="2"/>
        <v/>
      </c>
      <c r="G64" s="1085" t="str">
        <f t="shared" si="0"/>
        <v/>
      </c>
      <c r="H64" s="1079" t="str">
        <f t="shared" si="1"/>
        <v/>
      </c>
      <c r="J64" s="1117" t="str">
        <f t="shared" si="14"/>
        <v>-</v>
      </c>
      <c r="L64" s="1041" t="str">
        <f t="shared" si="4"/>
        <v/>
      </c>
      <c r="N64" s="1087"/>
      <c r="O64" s="1042" cm="1">
        <f t="array" ref="O64">SUMPRODUCT(($F64:$F64="Parcial")*ABS($C64:$C64-$N64:$N64))</f>
        <v>0</v>
      </c>
      <c r="P64" s="1043"/>
      <c r="W64" s="1046" t="str">
        <f t="shared" si="5"/>
        <v/>
      </c>
      <c r="X64" s="1047" t="str">
        <f t="shared" si="6"/>
        <v/>
      </c>
      <c r="Y64" s="1048" t="str">
        <f t="shared" si="13"/>
        <v/>
      </c>
      <c r="Z64" s="1049" t="str">
        <f t="shared" si="8"/>
        <v/>
      </c>
      <c r="AA64" s="1049" t="str">
        <f t="shared" si="9"/>
        <v/>
      </c>
      <c r="AB64" s="1050" t="str">
        <f t="shared" si="10"/>
        <v/>
      </c>
      <c r="AD64" s="1052" t="str">
        <f t="shared" si="11"/>
        <v/>
      </c>
      <c r="AE64" s="1053" t="str">
        <f t="shared" si="12"/>
        <v/>
      </c>
    </row>
    <row r="65" spans="1:31" ht="12.75" customHeight="1">
      <c r="A65" s="1085">
        <v>11</v>
      </c>
      <c r="C65" s="1081"/>
      <c r="E65" s="1083" t="str">
        <f t="shared" si="2"/>
        <v/>
      </c>
      <c r="F65" s="1085"/>
      <c r="G65" s="1085" t="str">
        <f t="shared" si="0"/>
        <v/>
      </c>
      <c r="H65" s="1079" t="str">
        <f t="shared" si="1"/>
        <v/>
      </c>
      <c r="J65" s="1117" t="str">
        <f t="shared" si="14"/>
        <v>-</v>
      </c>
      <c r="L65" s="1041" t="str">
        <f t="shared" si="4"/>
        <v/>
      </c>
      <c r="N65" s="1087"/>
      <c r="O65" s="1042" cm="1">
        <f t="array" ref="O65">SUMPRODUCT(($F65:$F65="Parcial")*ABS($C65:$C65-$N65:$N65))</f>
        <v>0</v>
      </c>
      <c r="P65" s="1043"/>
      <c r="W65" s="1046" t="str">
        <f t="shared" si="5"/>
        <v/>
      </c>
      <c r="X65" s="1047" t="str">
        <f t="shared" si="6"/>
        <v/>
      </c>
      <c r="Y65" s="1048" t="str">
        <f t="shared" si="13"/>
        <v/>
      </c>
      <c r="Z65" s="1049" t="str">
        <f t="shared" si="8"/>
        <v/>
      </c>
      <c r="AA65" s="1049" t="str">
        <f t="shared" si="9"/>
        <v/>
      </c>
      <c r="AB65" s="1050" t="str">
        <f t="shared" si="10"/>
        <v/>
      </c>
      <c r="AD65" s="1052" t="str">
        <f t="shared" si="11"/>
        <v/>
      </c>
      <c r="AE65" s="1053" t="str">
        <f t="shared" si="12"/>
        <v/>
      </c>
    </row>
    <row r="66" spans="1:31" ht="12.75" customHeight="1">
      <c r="A66" s="1085">
        <v>12</v>
      </c>
      <c r="C66" s="1081"/>
      <c r="E66" s="1083" t="str">
        <f t="shared" si="2"/>
        <v/>
      </c>
      <c r="G66" s="1085" t="str">
        <f t="shared" ref="G66:G129" si="15">IF(F66="Paid","Settled",IF(E66="","",IF(E66&lt;0,"Over Due",IF(E66&lt;=10,"Due soon",IF(E66&lt;=20,"FP need",IF(E66&lt;=30,"Pending","Pending"))))))</f>
        <v/>
      </c>
      <c r="H66" s="1079" t="str">
        <f t="shared" ref="H66:H129" si="16">IFERROR(CHOOSE($X66,"መስከረም","ጥቅምት","ህዳር  ","ታህሳስ ","ጥር ","የካቲት ","መጋቢት ","ሚይዚያ ","ግንቦት ","ሰኔ ","ሐምሌ ","ነሐሴ ","Pagume"),"")</f>
        <v/>
      </c>
      <c r="J66" s="1117" t="str">
        <f t="shared" si="14"/>
        <v>-</v>
      </c>
      <c r="L66" s="1041" t="str">
        <f t="shared" si="4"/>
        <v/>
      </c>
      <c r="N66" s="1087"/>
      <c r="O66" s="1042" cm="1">
        <f t="array" ref="O66">SUMPRODUCT(($F66:$F66="Parcial")*ABS($C66:$C66-$N66:$N66))</f>
        <v>0</v>
      </c>
      <c r="P66" s="1043"/>
      <c r="W66" s="1046" t="str">
        <f t="shared" si="5"/>
        <v/>
      </c>
      <c r="X66" s="1047" t="str">
        <f t="shared" si="6"/>
        <v/>
      </c>
      <c r="Y66" s="1048" t="str">
        <f t="shared" si="13"/>
        <v/>
      </c>
      <c r="Z66" s="1049" t="str">
        <f t="shared" si="8"/>
        <v/>
      </c>
      <c r="AA66" s="1049" t="str">
        <f t="shared" si="9"/>
        <v/>
      </c>
      <c r="AB66" s="1050" t="str">
        <f t="shared" si="10"/>
        <v/>
      </c>
      <c r="AD66" s="1052" t="str">
        <f t="shared" si="11"/>
        <v/>
      </c>
      <c r="AE66" s="1053" t="str">
        <f t="shared" si="12"/>
        <v/>
      </c>
    </row>
    <row r="67" spans="1:31" ht="12.75" customHeight="1">
      <c r="A67" s="1085">
        <v>13</v>
      </c>
      <c r="C67" s="1081"/>
      <c r="E67" s="1083" t="str">
        <f t="shared" ref="E67:E130" si="17">IF(D67="","",IF(F67="paid",0,I67-J67))</f>
        <v/>
      </c>
      <c r="G67" s="1085" t="str">
        <f t="shared" si="15"/>
        <v/>
      </c>
      <c r="H67" s="1079" t="str">
        <f t="shared" si="16"/>
        <v/>
      </c>
      <c r="J67" s="1117" t="str">
        <f t="shared" si="14"/>
        <v>-</v>
      </c>
      <c r="L67" s="1041" t="str">
        <f t="shared" ref="L67:L130" si="18">IF(E67="","",$Q$1+E67)</f>
        <v/>
      </c>
      <c r="N67" s="1087"/>
      <c r="O67" s="1042" cm="1">
        <f t="array" ref="O67">SUMPRODUCT(($F67:$F67="Parcial")*ABS($C67:$C67-$N67:$N67))</f>
        <v>0</v>
      </c>
      <c r="P67" s="1043"/>
      <c r="W67" s="1046" t="str">
        <f t="shared" ref="W67:W130" si="19">IF($D67="","",_xlfn.LET(_xlpm.gDate,D67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67" s="1047" t="str">
        <f t="shared" ref="X67:X130" si="20">IF($W67="","",TEXT($W67,"mm"))</f>
        <v/>
      </c>
      <c r="Y67" s="1048" t="str">
        <f t="shared" si="13"/>
        <v/>
      </c>
      <c r="Z67" s="1049" t="str">
        <f t="shared" ref="Z67:Z130" si="21">IF($K67="","",_xlfn.LET(_xlpm.gDate,K67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67" s="1049" t="str">
        <f t="shared" ref="AA67:AA130" si="22">IF($Z67="","",TEXT($Z67,"mm"))</f>
        <v/>
      </c>
      <c r="AB67" s="1050" t="str">
        <f t="shared" ref="AB67:AB130" si="23">IFERROR(CHOOSE(AA67,"መስከረም","ጥቅምት","ህዳር  ","ታህሳስ ","ጥር ","የካቲት ","መጋቢት ","ሚይዚያ ","ግንቦት ","ሰኔ ","ሐምሌ ","ነሐሴ ","Pagume"),"")</f>
        <v/>
      </c>
      <c r="AD67" s="1052" t="str">
        <f t="shared" ref="AD67:AD130" si="24">IF($D67="","",YEAR(D67)&amp;"-W"&amp;WEEKNUM(D67,2))</f>
        <v/>
      </c>
      <c r="AE67" s="1053" t="str">
        <f t="shared" ref="AE67:AE130" si="25">IF($K67="","",YEAR(K67)&amp;"-W"&amp;WEEKNUM(K67,2))</f>
        <v/>
      </c>
    </row>
    <row r="68" spans="1:31" ht="12.75" customHeight="1">
      <c r="A68" s="1085">
        <v>14</v>
      </c>
      <c r="C68" s="1081"/>
      <c r="E68" s="1083" t="str">
        <f t="shared" si="17"/>
        <v/>
      </c>
      <c r="G68" s="1085" t="str">
        <f t="shared" si="15"/>
        <v/>
      </c>
      <c r="H68" s="1079" t="str">
        <f t="shared" si="16"/>
        <v/>
      </c>
      <c r="J68" s="1117" t="str">
        <f t="shared" si="14"/>
        <v>-</v>
      </c>
      <c r="L68" s="1041" t="str">
        <f t="shared" si="18"/>
        <v/>
      </c>
      <c r="N68" s="1087"/>
      <c r="O68" s="1042" cm="1">
        <f t="array" ref="O68">SUMPRODUCT(($F68:$F68="Parcial")*ABS($C68:$C68-$N68:$N68))</f>
        <v>0</v>
      </c>
      <c r="P68" s="1043"/>
      <c r="W68" s="1046" t="str">
        <f t="shared" si="19"/>
        <v/>
      </c>
      <c r="X68" s="1047" t="str">
        <f t="shared" si="20"/>
        <v/>
      </c>
      <c r="Y68" s="1048" t="str">
        <f t="shared" si="13"/>
        <v/>
      </c>
      <c r="Z68" s="1049" t="str">
        <f t="shared" si="21"/>
        <v/>
      </c>
      <c r="AA68" s="1049" t="str">
        <f t="shared" si="22"/>
        <v/>
      </c>
      <c r="AB68" s="1050" t="str">
        <f t="shared" si="23"/>
        <v/>
      </c>
      <c r="AD68" s="1052" t="str">
        <f t="shared" si="24"/>
        <v/>
      </c>
      <c r="AE68" s="1053" t="str">
        <f t="shared" si="25"/>
        <v/>
      </c>
    </row>
    <row r="69" spans="1:31" ht="12.75" customHeight="1">
      <c r="A69" s="1085">
        <v>15</v>
      </c>
      <c r="C69" s="1081"/>
      <c r="E69" s="1083" t="str">
        <f t="shared" si="17"/>
        <v/>
      </c>
      <c r="G69" s="1085" t="str">
        <f t="shared" si="15"/>
        <v/>
      </c>
      <c r="H69" s="1079" t="str">
        <f t="shared" si="16"/>
        <v/>
      </c>
      <c r="J69" s="1117" t="str">
        <f t="shared" si="14"/>
        <v>-</v>
      </c>
      <c r="L69" s="1041" t="str">
        <f t="shared" si="18"/>
        <v/>
      </c>
      <c r="N69" s="1087"/>
      <c r="O69" s="1042" cm="1">
        <f t="array" ref="O69">SUMPRODUCT(($F69:$F69="Parcial")*ABS($C69:$C69-$N69:$N69))</f>
        <v>0</v>
      </c>
      <c r="P69" s="1043"/>
      <c r="W69" s="1046" t="str">
        <f t="shared" si="19"/>
        <v/>
      </c>
      <c r="X69" s="1047" t="str">
        <f t="shared" si="20"/>
        <v/>
      </c>
      <c r="Y69" s="1048" t="str">
        <f t="shared" si="13"/>
        <v/>
      </c>
      <c r="Z69" s="1049" t="str">
        <f t="shared" si="21"/>
        <v/>
      </c>
      <c r="AA69" s="1049" t="str">
        <f t="shared" si="22"/>
        <v/>
      </c>
      <c r="AB69" s="1050" t="str">
        <f t="shared" si="23"/>
        <v/>
      </c>
      <c r="AD69" s="1052" t="str">
        <f t="shared" si="24"/>
        <v/>
      </c>
      <c r="AE69" s="1053" t="str">
        <f t="shared" si="25"/>
        <v/>
      </c>
    </row>
    <row r="70" spans="1:31" ht="12.75" customHeight="1">
      <c r="A70" s="1085">
        <v>16</v>
      </c>
      <c r="C70" s="1081"/>
      <c r="E70" s="1083" t="str">
        <f t="shared" si="17"/>
        <v/>
      </c>
      <c r="G70" s="1085" t="str">
        <f t="shared" si="15"/>
        <v/>
      </c>
      <c r="H70" s="1079" t="str">
        <f t="shared" si="16"/>
        <v/>
      </c>
      <c r="J70" s="1117" t="str">
        <f t="shared" si="14"/>
        <v>-</v>
      </c>
      <c r="L70" s="1041" t="str">
        <f t="shared" si="18"/>
        <v/>
      </c>
      <c r="N70" s="1087"/>
      <c r="O70" s="1042" cm="1">
        <f t="array" ref="O70">SUMPRODUCT(($F70:$F70="Parcial")*ABS($C70:$C70-$N70:$N70))</f>
        <v>0</v>
      </c>
      <c r="P70" s="1043"/>
      <c r="W70" s="1046" t="str">
        <f t="shared" si="19"/>
        <v/>
      </c>
      <c r="X70" s="1047" t="str">
        <f t="shared" si="20"/>
        <v/>
      </c>
      <c r="Y70" s="1048" t="str">
        <f t="shared" si="13"/>
        <v/>
      </c>
      <c r="Z70" s="1049" t="str">
        <f t="shared" si="21"/>
        <v/>
      </c>
      <c r="AA70" s="1049" t="str">
        <f t="shared" si="22"/>
        <v/>
      </c>
      <c r="AB70" s="1050" t="str">
        <f t="shared" si="23"/>
        <v/>
      </c>
      <c r="AD70" s="1052" t="str">
        <f t="shared" si="24"/>
        <v/>
      </c>
      <c r="AE70" s="1053" t="str">
        <f t="shared" si="25"/>
        <v/>
      </c>
    </row>
    <row r="71" spans="1:31" ht="12.75" customHeight="1">
      <c r="A71" s="1085">
        <v>17</v>
      </c>
      <c r="C71" s="1081"/>
      <c r="E71" s="1083" t="str">
        <f t="shared" si="17"/>
        <v/>
      </c>
      <c r="G71" s="1085" t="str">
        <f t="shared" si="15"/>
        <v/>
      </c>
      <c r="H71" s="1079" t="str">
        <f t="shared" si="16"/>
        <v/>
      </c>
      <c r="J71" s="1117" t="str">
        <f t="shared" si="14"/>
        <v>-</v>
      </c>
      <c r="L71" s="1041" t="str">
        <f t="shared" si="18"/>
        <v/>
      </c>
      <c r="N71" s="1087"/>
      <c r="O71" s="1042" cm="1">
        <f t="array" ref="O71">SUMPRODUCT(($F71:$F71="Parcial")*ABS($C71:$C71-$N71:$N71))</f>
        <v>0</v>
      </c>
      <c r="P71" s="1043"/>
      <c r="W71" s="1046" t="str">
        <f t="shared" si="19"/>
        <v/>
      </c>
      <c r="X71" s="1047" t="str">
        <f t="shared" si="20"/>
        <v/>
      </c>
      <c r="Y71" s="1048" t="str">
        <f t="shared" si="13"/>
        <v/>
      </c>
      <c r="Z71" s="1049" t="str">
        <f t="shared" si="21"/>
        <v/>
      </c>
      <c r="AA71" s="1049" t="str">
        <f t="shared" si="22"/>
        <v/>
      </c>
      <c r="AB71" s="1050" t="str">
        <f t="shared" si="23"/>
        <v/>
      </c>
      <c r="AD71" s="1052" t="str">
        <f t="shared" si="24"/>
        <v/>
      </c>
      <c r="AE71" s="1053" t="str">
        <f t="shared" si="25"/>
        <v/>
      </c>
    </row>
    <row r="72" spans="1:31" ht="12.75" customHeight="1">
      <c r="A72" s="1085">
        <v>18</v>
      </c>
      <c r="C72" s="1081"/>
      <c r="E72" s="1083" t="str">
        <f t="shared" si="17"/>
        <v/>
      </c>
      <c r="G72" s="1085" t="str">
        <f t="shared" si="15"/>
        <v/>
      </c>
      <c r="H72" s="1079" t="str">
        <f t="shared" si="16"/>
        <v/>
      </c>
      <c r="J72" s="1117" t="str">
        <f t="shared" si="14"/>
        <v>-</v>
      </c>
      <c r="L72" s="1041" t="str">
        <f t="shared" si="18"/>
        <v/>
      </c>
      <c r="N72" s="1087"/>
      <c r="O72" s="1042" cm="1">
        <f t="array" ref="O72">SUMPRODUCT(($F72:$F72="Parcial")*ABS($C72:$C72-$N72:$N72))</f>
        <v>0</v>
      </c>
      <c r="P72" s="1043"/>
      <c r="W72" s="1046" t="str">
        <f t="shared" si="19"/>
        <v/>
      </c>
      <c r="X72" s="1047" t="str">
        <f t="shared" si="20"/>
        <v/>
      </c>
      <c r="Y72" s="1048" t="str">
        <f t="shared" si="13"/>
        <v/>
      </c>
      <c r="Z72" s="1049" t="str">
        <f t="shared" si="21"/>
        <v/>
      </c>
      <c r="AA72" s="1049" t="str">
        <f t="shared" si="22"/>
        <v/>
      </c>
      <c r="AB72" s="1050" t="str">
        <f t="shared" si="23"/>
        <v/>
      </c>
      <c r="AD72" s="1052" t="str">
        <f t="shared" si="24"/>
        <v/>
      </c>
      <c r="AE72" s="1053" t="str">
        <f t="shared" si="25"/>
        <v/>
      </c>
    </row>
    <row r="73" spans="1:31" ht="12.75" customHeight="1">
      <c r="A73" s="1085">
        <v>19</v>
      </c>
      <c r="C73" s="1081"/>
      <c r="E73" s="1083" t="str">
        <f t="shared" si="17"/>
        <v/>
      </c>
      <c r="G73" s="1085" t="str">
        <f t="shared" si="15"/>
        <v/>
      </c>
      <c r="H73" s="1079" t="str">
        <f t="shared" si="16"/>
        <v/>
      </c>
      <c r="J73" s="1117" t="str">
        <f t="shared" si="14"/>
        <v>-</v>
      </c>
      <c r="L73" s="1041" t="str">
        <f t="shared" si="18"/>
        <v/>
      </c>
      <c r="N73" s="1087"/>
      <c r="O73" s="1042" cm="1">
        <f t="array" ref="O73">SUMPRODUCT(($F73:$F73="Parcial")*ABS($C73:$C73-$N73:$N73))</f>
        <v>0</v>
      </c>
      <c r="P73" s="1043"/>
      <c r="W73" s="1046" t="str">
        <f t="shared" si="19"/>
        <v/>
      </c>
      <c r="X73" s="1047" t="str">
        <f t="shared" si="20"/>
        <v/>
      </c>
      <c r="Y73" s="1048" t="str">
        <f t="shared" si="13"/>
        <v/>
      </c>
      <c r="Z73" s="1049" t="str">
        <f t="shared" si="21"/>
        <v/>
      </c>
      <c r="AA73" s="1049" t="str">
        <f t="shared" si="22"/>
        <v/>
      </c>
      <c r="AB73" s="1050" t="str">
        <f t="shared" si="23"/>
        <v/>
      </c>
      <c r="AD73" s="1052" t="str">
        <f t="shared" si="24"/>
        <v/>
      </c>
      <c r="AE73" s="1053" t="str">
        <f t="shared" si="25"/>
        <v/>
      </c>
    </row>
    <row r="74" spans="1:31" ht="12.75" customHeight="1">
      <c r="A74" s="1085">
        <v>20</v>
      </c>
      <c r="C74" s="1081"/>
      <c r="E74" s="1083" t="str">
        <f t="shared" si="17"/>
        <v/>
      </c>
      <c r="G74" s="1085" t="str">
        <f t="shared" si="15"/>
        <v/>
      </c>
      <c r="H74" s="1079" t="str">
        <f t="shared" si="16"/>
        <v/>
      </c>
      <c r="J74" s="1117" t="str">
        <f t="shared" si="14"/>
        <v>-</v>
      </c>
      <c r="L74" s="1041" t="str">
        <f t="shared" si="18"/>
        <v/>
      </c>
      <c r="N74" s="1087"/>
      <c r="O74" s="1042" cm="1">
        <f t="array" ref="O74">SUMPRODUCT(($F74:$F74="Parcial")*ABS($C74:$C74-$N74:$N74))</f>
        <v>0</v>
      </c>
      <c r="P74" s="1043"/>
      <c r="W74" s="1046" t="str">
        <f t="shared" si="19"/>
        <v/>
      </c>
      <c r="X74" s="1047" t="str">
        <f t="shared" si="20"/>
        <v/>
      </c>
      <c r="Y74" s="1048" t="str">
        <f t="shared" si="13"/>
        <v/>
      </c>
      <c r="Z74" s="1049" t="str">
        <f t="shared" si="21"/>
        <v/>
      </c>
      <c r="AA74" s="1049" t="str">
        <f t="shared" si="22"/>
        <v/>
      </c>
      <c r="AB74" s="1050" t="str">
        <f t="shared" si="23"/>
        <v/>
      </c>
      <c r="AD74" s="1052" t="str">
        <f t="shared" si="24"/>
        <v/>
      </c>
      <c r="AE74" s="1053" t="str">
        <f t="shared" si="25"/>
        <v/>
      </c>
    </row>
    <row r="75" spans="1:31" ht="12.75" customHeight="1">
      <c r="A75" s="1085">
        <v>21</v>
      </c>
      <c r="C75" s="1081"/>
      <c r="E75" s="1083" t="str">
        <f t="shared" si="17"/>
        <v/>
      </c>
      <c r="G75" s="1085" t="str">
        <f t="shared" si="15"/>
        <v/>
      </c>
      <c r="H75" s="1079" t="str">
        <f t="shared" si="16"/>
        <v/>
      </c>
      <c r="J75" s="1117" t="str">
        <f t="shared" si="14"/>
        <v>-</v>
      </c>
      <c r="L75" s="1041" t="str">
        <f t="shared" si="18"/>
        <v/>
      </c>
      <c r="N75" s="1087"/>
      <c r="O75" s="1042" cm="1">
        <f t="array" ref="O75">SUMPRODUCT(($F75:$F75="Parcial")*ABS($C75:$C75-$N75:$N75))</f>
        <v>0</v>
      </c>
      <c r="P75" s="1043"/>
      <c r="W75" s="1046" t="str">
        <f t="shared" si="19"/>
        <v/>
      </c>
      <c r="X75" s="1047" t="str">
        <f t="shared" si="20"/>
        <v/>
      </c>
      <c r="Y75" s="1048" t="str">
        <f t="shared" si="13"/>
        <v/>
      </c>
      <c r="Z75" s="1049" t="str">
        <f t="shared" si="21"/>
        <v/>
      </c>
      <c r="AA75" s="1049" t="str">
        <f t="shared" si="22"/>
        <v/>
      </c>
      <c r="AB75" s="1050" t="str">
        <f t="shared" si="23"/>
        <v/>
      </c>
      <c r="AD75" s="1052" t="str">
        <f t="shared" si="24"/>
        <v/>
      </c>
      <c r="AE75" s="1053" t="str">
        <f t="shared" si="25"/>
        <v/>
      </c>
    </row>
    <row r="76" spans="1:31" ht="12.75" customHeight="1">
      <c r="A76" s="1085">
        <v>22</v>
      </c>
      <c r="C76" s="1081"/>
      <c r="E76" s="1083" t="str">
        <f t="shared" si="17"/>
        <v/>
      </c>
      <c r="G76" s="1085" t="str">
        <f t="shared" si="15"/>
        <v/>
      </c>
      <c r="H76" s="1079" t="str">
        <f t="shared" si="16"/>
        <v/>
      </c>
      <c r="J76" s="1117" t="str">
        <f t="shared" si="14"/>
        <v>-</v>
      </c>
      <c r="L76" s="1041" t="str">
        <f t="shared" si="18"/>
        <v/>
      </c>
      <c r="N76" s="1087"/>
      <c r="O76" s="1042" cm="1">
        <f t="array" ref="O76">SUMPRODUCT(($F76:$F76="Parcial")*ABS($C76:$C76-$N76:$N76))</f>
        <v>0</v>
      </c>
      <c r="P76" s="1043"/>
      <c r="W76" s="1046" t="str">
        <f t="shared" si="19"/>
        <v/>
      </c>
      <c r="X76" s="1047" t="str">
        <f t="shared" si="20"/>
        <v/>
      </c>
      <c r="Y76" s="1048" t="str">
        <f t="shared" si="13"/>
        <v/>
      </c>
      <c r="Z76" s="1049" t="str">
        <f t="shared" si="21"/>
        <v/>
      </c>
      <c r="AA76" s="1049" t="str">
        <f t="shared" si="22"/>
        <v/>
      </c>
      <c r="AB76" s="1050" t="str">
        <f t="shared" si="23"/>
        <v/>
      </c>
      <c r="AD76" s="1052" t="str">
        <f t="shared" si="24"/>
        <v/>
      </c>
      <c r="AE76" s="1053" t="str">
        <f t="shared" si="25"/>
        <v/>
      </c>
    </row>
    <row r="77" spans="1:31" ht="12.75" customHeight="1">
      <c r="A77" s="1085">
        <v>1</v>
      </c>
      <c r="C77" s="1081"/>
      <c r="E77" s="1083" t="str">
        <f t="shared" si="17"/>
        <v/>
      </c>
      <c r="G77" s="1085" t="str">
        <f t="shared" si="15"/>
        <v/>
      </c>
      <c r="H77" s="1079" t="str">
        <f t="shared" si="16"/>
        <v/>
      </c>
      <c r="J77" s="1117" t="str">
        <f t="shared" si="14"/>
        <v>-</v>
      </c>
      <c r="L77" s="1041" t="str">
        <f t="shared" si="18"/>
        <v/>
      </c>
      <c r="N77" s="1087"/>
      <c r="O77" s="1042" cm="1">
        <f t="array" ref="O77">SUMPRODUCT(($F77:$F77="Parcial")*ABS($C77:$C77-$N77:$N77))</f>
        <v>0</v>
      </c>
      <c r="P77" s="1043"/>
      <c r="W77" s="1046" t="str">
        <f t="shared" si="19"/>
        <v/>
      </c>
      <c r="X77" s="1047" t="str">
        <f t="shared" si="20"/>
        <v/>
      </c>
      <c r="Y77" s="1048" t="str">
        <f t="shared" si="13"/>
        <v/>
      </c>
      <c r="Z77" s="1049" t="str">
        <f t="shared" si="21"/>
        <v/>
      </c>
      <c r="AA77" s="1049" t="str">
        <f t="shared" si="22"/>
        <v/>
      </c>
      <c r="AB77" s="1050" t="str">
        <f t="shared" si="23"/>
        <v/>
      </c>
      <c r="AD77" s="1052" t="str">
        <f t="shared" si="24"/>
        <v/>
      </c>
      <c r="AE77" s="1053" t="str">
        <f t="shared" si="25"/>
        <v/>
      </c>
    </row>
    <row r="78" spans="1:31" ht="12.75" customHeight="1">
      <c r="A78" s="1085">
        <v>2</v>
      </c>
      <c r="C78" s="1081"/>
      <c r="E78" s="1083" t="str">
        <f t="shared" si="17"/>
        <v/>
      </c>
      <c r="G78" s="1085" t="str">
        <f t="shared" si="15"/>
        <v/>
      </c>
      <c r="H78" s="1079" t="str">
        <f t="shared" si="16"/>
        <v/>
      </c>
      <c r="J78" s="1117" t="str">
        <f t="shared" si="14"/>
        <v>-</v>
      </c>
      <c r="L78" s="1041" t="str">
        <f t="shared" si="18"/>
        <v/>
      </c>
      <c r="N78" s="1087"/>
      <c r="O78" s="1042" cm="1">
        <f t="array" ref="O78">SUMPRODUCT(($F78:$F78="Parcial")*ABS($C78:$C78-$N78:$N78))</f>
        <v>0</v>
      </c>
      <c r="P78" s="1043"/>
      <c r="W78" s="1046" t="str">
        <f t="shared" si="19"/>
        <v/>
      </c>
      <c r="X78" s="1047" t="str">
        <f t="shared" si="20"/>
        <v/>
      </c>
      <c r="Y78" s="1048" t="str">
        <f t="shared" si="13"/>
        <v/>
      </c>
      <c r="Z78" s="1049" t="str">
        <f t="shared" si="21"/>
        <v/>
      </c>
      <c r="AA78" s="1049" t="str">
        <f t="shared" si="22"/>
        <v/>
      </c>
      <c r="AB78" s="1050" t="str">
        <f t="shared" si="23"/>
        <v/>
      </c>
      <c r="AD78" s="1052" t="str">
        <f t="shared" si="24"/>
        <v/>
      </c>
      <c r="AE78" s="1053" t="str">
        <f t="shared" si="25"/>
        <v/>
      </c>
    </row>
    <row r="79" spans="1:31" ht="12.75" customHeight="1">
      <c r="A79" s="1085">
        <v>2</v>
      </c>
      <c r="C79" s="1081"/>
      <c r="E79" s="1083" t="str">
        <f t="shared" si="17"/>
        <v/>
      </c>
      <c r="G79" s="1085" t="str">
        <f t="shared" si="15"/>
        <v/>
      </c>
      <c r="H79" s="1079" t="str">
        <f t="shared" si="16"/>
        <v/>
      </c>
      <c r="J79" s="1117" t="str">
        <f t="shared" si="14"/>
        <v>-</v>
      </c>
      <c r="L79" s="1041" t="str">
        <f t="shared" si="18"/>
        <v/>
      </c>
      <c r="N79" s="1087"/>
      <c r="O79" s="1042" cm="1">
        <f t="array" ref="O79">SUMPRODUCT(($F79:$F79="Parcial")*ABS($C79:$C79-$N79:$N79))</f>
        <v>0</v>
      </c>
      <c r="P79" s="1043"/>
      <c r="W79" s="1046" t="str">
        <f t="shared" si="19"/>
        <v/>
      </c>
      <c r="X79" s="1047" t="str">
        <f t="shared" si="20"/>
        <v/>
      </c>
      <c r="Y79" s="1048" t="str">
        <f t="shared" si="13"/>
        <v/>
      </c>
      <c r="Z79" s="1049" t="str">
        <f t="shared" si="21"/>
        <v/>
      </c>
      <c r="AA79" s="1049" t="str">
        <f t="shared" si="22"/>
        <v/>
      </c>
      <c r="AB79" s="1050" t="str">
        <f t="shared" si="23"/>
        <v/>
      </c>
      <c r="AD79" s="1052" t="str">
        <f t="shared" si="24"/>
        <v/>
      </c>
      <c r="AE79" s="1053" t="str">
        <f t="shared" si="25"/>
        <v/>
      </c>
    </row>
    <row r="80" spans="1:31" ht="12.75" customHeight="1">
      <c r="A80" s="1085">
        <v>3</v>
      </c>
      <c r="C80" s="1081"/>
      <c r="E80" s="1083" t="str">
        <f t="shared" si="17"/>
        <v/>
      </c>
      <c r="G80" s="1085" t="str">
        <f t="shared" si="15"/>
        <v/>
      </c>
      <c r="H80" s="1079" t="str">
        <f t="shared" si="16"/>
        <v/>
      </c>
      <c r="J80" s="1117" t="str">
        <f t="shared" si="14"/>
        <v>-</v>
      </c>
      <c r="L80" s="1041" t="str">
        <f t="shared" si="18"/>
        <v/>
      </c>
      <c r="N80" s="1087"/>
      <c r="O80" s="1042" cm="1">
        <f t="array" ref="O80">SUMPRODUCT(($F80:$F80="Parcial")*ABS($C80:$C80-$N80:$N80))</f>
        <v>0</v>
      </c>
      <c r="P80" s="1043"/>
      <c r="W80" s="1046" t="str">
        <f t="shared" si="19"/>
        <v/>
      </c>
      <c r="X80" s="1047" t="str">
        <f t="shared" si="20"/>
        <v/>
      </c>
      <c r="Y80" s="1048" t="str">
        <f t="shared" si="13"/>
        <v/>
      </c>
      <c r="Z80" s="1049" t="str">
        <f t="shared" si="21"/>
        <v/>
      </c>
      <c r="AA80" s="1049" t="str">
        <f t="shared" si="22"/>
        <v/>
      </c>
      <c r="AB80" s="1050" t="str">
        <f t="shared" si="23"/>
        <v/>
      </c>
      <c r="AD80" s="1052" t="str">
        <f t="shared" si="24"/>
        <v/>
      </c>
      <c r="AE80" s="1053" t="str">
        <f t="shared" si="25"/>
        <v/>
      </c>
    </row>
    <row r="81" spans="1:31" ht="12.75" customHeight="1">
      <c r="A81" s="1085">
        <v>4</v>
      </c>
      <c r="C81" s="1081"/>
      <c r="E81" s="1083" t="str">
        <f t="shared" si="17"/>
        <v/>
      </c>
      <c r="G81" s="1085" t="str">
        <f t="shared" si="15"/>
        <v/>
      </c>
      <c r="H81" s="1079" t="str">
        <f t="shared" si="16"/>
        <v/>
      </c>
      <c r="J81" s="1117" t="str">
        <f t="shared" si="14"/>
        <v>-</v>
      </c>
      <c r="L81" s="1041" t="str">
        <f t="shared" si="18"/>
        <v/>
      </c>
      <c r="N81" s="1087"/>
      <c r="O81" s="1042" cm="1">
        <f t="array" ref="O81">SUMPRODUCT(($F81:$F81="Parcial")*ABS($C81:$C81-$N81:$N81))</f>
        <v>0</v>
      </c>
      <c r="P81" s="1043"/>
      <c r="W81" s="1046" t="str">
        <f t="shared" si="19"/>
        <v/>
      </c>
      <c r="X81" s="1047" t="str">
        <f t="shared" si="20"/>
        <v/>
      </c>
      <c r="Y81" s="1048" t="str">
        <f t="shared" si="13"/>
        <v/>
      </c>
      <c r="Z81" s="1049" t="str">
        <f t="shared" si="21"/>
        <v/>
      </c>
      <c r="AA81" s="1049" t="str">
        <f t="shared" si="22"/>
        <v/>
      </c>
      <c r="AB81" s="1050" t="str">
        <f t="shared" si="23"/>
        <v/>
      </c>
      <c r="AD81" s="1052" t="str">
        <f t="shared" si="24"/>
        <v/>
      </c>
      <c r="AE81" s="1053" t="str">
        <f t="shared" si="25"/>
        <v/>
      </c>
    </row>
    <row r="82" spans="1:31" ht="12.75" customHeight="1">
      <c r="A82" s="1085">
        <v>5</v>
      </c>
      <c r="C82" s="1081"/>
      <c r="D82" s="1102"/>
      <c r="E82" s="1083" t="str">
        <f t="shared" si="17"/>
        <v/>
      </c>
      <c r="G82" s="1085" t="str">
        <f t="shared" si="15"/>
        <v/>
      </c>
      <c r="H82" s="1079" t="str">
        <f t="shared" si="16"/>
        <v/>
      </c>
      <c r="J82" s="1117" t="str">
        <f t="shared" si="14"/>
        <v>-</v>
      </c>
      <c r="L82" s="1041" t="str">
        <f t="shared" si="18"/>
        <v/>
      </c>
      <c r="N82" s="1087"/>
      <c r="O82" s="1042" cm="1">
        <f t="array" ref="O82">SUMPRODUCT(($F82:$F82="Parcial")*ABS($C82:$C82-$N82:$N82))</f>
        <v>0</v>
      </c>
      <c r="P82" s="1043"/>
      <c r="W82" s="1046" t="str">
        <f t="shared" si="19"/>
        <v/>
      </c>
      <c r="X82" s="1047" t="str">
        <f t="shared" si="20"/>
        <v/>
      </c>
      <c r="Y82" s="1048" t="str">
        <f t="shared" si="13"/>
        <v/>
      </c>
      <c r="Z82" s="1049" t="str">
        <f t="shared" si="21"/>
        <v/>
      </c>
      <c r="AA82" s="1049" t="str">
        <f t="shared" si="22"/>
        <v/>
      </c>
      <c r="AB82" s="1050" t="str">
        <f t="shared" si="23"/>
        <v/>
      </c>
      <c r="AD82" s="1052" t="str">
        <f t="shared" si="24"/>
        <v/>
      </c>
      <c r="AE82" s="1053" t="str">
        <f t="shared" si="25"/>
        <v/>
      </c>
    </row>
    <row r="83" spans="1:31" ht="12.75" customHeight="1">
      <c r="A83" s="1085">
        <v>6</v>
      </c>
      <c r="C83" s="1081"/>
      <c r="D83" s="1102"/>
      <c r="E83" s="1083" t="str">
        <f t="shared" si="17"/>
        <v/>
      </c>
      <c r="G83" s="1085" t="str">
        <f t="shared" si="15"/>
        <v/>
      </c>
      <c r="H83" s="1079" t="str">
        <f t="shared" si="16"/>
        <v/>
      </c>
      <c r="J83" s="1117" t="str">
        <f t="shared" si="14"/>
        <v>-</v>
      </c>
      <c r="L83" s="1041" t="str">
        <f t="shared" si="18"/>
        <v/>
      </c>
      <c r="N83" s="1087"/>
      <c r="O83" s="1042" cm="1">
        <f t="array" ref="O83">SUMPRODUCT(($F83:$F83="Parcial")*ABS($C83:$C83-$N83:$N83))</f>
        <v>0</v>
      </c>
      <c r="P83" s="1043"/>
      <c r="W83" s="1046" t="str">
        <f t="shared" si="19"/>
        <v/>
      </c>
      <c r="X83" s="1047" t="str">
        <f t="shared" si="20"/>
        <v/>
      </c>
      <c r="Y83" s="1048" t="str">
        <f t="shared" si="13"/>
        <v/>
      </c>
      <c r="Z83" s="1049" t="str">
        <f t="shared" si="21"/>
        <v/>
      </c>
      <c r="AA83" s="1049" t="str">
        <f t="shared" si="22"/>
        <v/>
      </c>
      <c r="AB83" s="1050" t="str">
        <f t="shared" si="23"/>
        <v/>
      </c>
      <c r="AD83" s="1052" t="str">
        <f t="shared" si="24"/>
        <v/>
      </c>
      <c r="AE83" s="1053" t="str">
        <f t="shared" si="25"/>
        <v/>
      </c>
    </row>
    <row r="84" spans="1:31" ht="12.75" customHeight="1">
      <c r="A84" s="1085">
        <v>7</v>
      </c>
      <c r="C84" s="1103"/>
      <c r="D84" s="1102"/>
      <c r="E84" s="1083" t="str">
        <f t="shared" si="17"/>
        <v/>
      </c>
      <c r="G84" s="1085" t="str">
        <f t="shared" si="15"/>
        <v/>
      </c>
      <c r="H84" s="1079" t="str">
        <f t="shared" si="16"/>
        <v/>
      </c>
      <c r="J84" s="1117" t="str">
        <f t="shared" si="14"/>
        <v>-</v>
      </c>
      <c r="L84" s="1041" t="str">
        <f t="shared" si="18"/>
        <v/>
      </c>
      <c r="N84" s="1087"/>
      <c r="O84" s="1042" cm="1">
        <f t="array" ref="O84">SUMPRODUCT(($F84:$F84="Parcial")*ABS($C84:$C84-$N84:$N84))</f>
        <v>0</v>
      </c>
      <c r="P84" s="1043"/>
      <c r="W84" s="1046" t="str">
        <f t="shared" si="19"/>
        <v/>
      </c>
      <c r="X84" s="1047" t="str">
        <f t="shared" si="20"/>
        <v/>
      </c>
      <c r="Y84" s="1048" t="str">
        <f t="shared" si="13"/>
        <v/>
      </c>
      <c r="Z84" s="1049" t="str">
        <f t="shared" si="21"/>
        <v/>
      </c>
      <c r="AA84" s="1049" t="str">
        <f t="shared" si="22"/>
        <v/>
      </c>
      <c r="AB84" s="1050" t="str">
        <f t="shared" si="23"/>
        <v/>
      </c>
      <c r="AD84" s="1052" t="str">
        <f t="shared" si="24"/>
        <v/>
      </c>
      <c r="AE84" s="1053" t="str">
        <f t="shared" si="25"/>
        <v/>
      </c>
    </row>
    <row r="85" spans="1:31" ht="12.75" customHeight="1">
      <c r="A85" s="1085">
        <v>7</v>
      </c>
      <c r="C85" s="1081"/>
      <c r="D85" s="1102"/>
      <c r="E85" s="1083" t="str">
        <f t="shared" si="17"/>
        <v/>
      </c>
      <c r="G85" s="1085" t="str">
        <f t="shared" si="15"/>
        <v/>
      </c>
      <c r="H85" s="1079" t="str">
        <f t="shared" si="16"/>
        <v/>
      </c>
      <c r="J85" s="1117" t="str">
        <f t="shared" si="14"/>
        <v>-</v>
      </c>
      <c r="L85" s="1041" t="str">
        <f t="shared" si="18"/>
        <v/>
      </c>
      <c r="N85" s="1087"/>
      <c r="O85" s="1042" cm="1">
        <f t="array" ref="O85">SUMPRODUCT(($F85:$F85="Parcial")*ABS($C85:$C85-$N85:$N85))</f>
        <v>0</v>
      </c>
      <c r="P85" s="1043"/>
      <c r="W85" s="1046" t="str">
        <f t="shared" si="19"/>
        <v/>
      </c>
      <c r="X85" s="1047" t="str">
        <f t="shared" si="20"/>
        <v/>
      </c>
      <c r="Y85" s="1048" t="str">
        <f t="shared" si="13"/>
        <v/>
      </c>
      <c r="Z85" s="1049" t="str">
        <f t="shared" si="21"/>
        <v/>
      </c>
      <c r="AA85" s="1049" t="str">
        <f t="shared" si="22"/>
        <v/>
      </c>
      <c r="AB85" s="1050" t="str">
        <f t="shared" si="23"/>
        <v/>
      </c>
      <c r="AD85" s="1052" t="str">
        <f t="shared" si="24"/>
        <v/>
      </c>
      <c r="AE85" s="1053" t="str">
        <f t="shared" si="25"/>
        <v/>
      </c>
    </row>
    <row r="86" spans="1:31" ht="12.75" customHeight="1">
      <c r="A86" s="1085">
        <v>8</v>
      </c>
      <c r="C86" s="1081"/>
      <c r="D86" s="1102"/>
      <c r="E86" s="1083" t="str">
        <f t="shared" si="17"/>
        <v/>
      </c>
      <c r="G86" s="1085" t="str">
        <f t="shared" si="15"/>
        <v/>
      </c>
      <c r="H86" s="1079" t="str">
        <f t="shared" si="16"/>
        <v/>
      </c>
      <c r="J86" s="1117" t="str">
        <f t="shared" si="14"/>
        <v>-</v>
      </c>
      <c r="L86" s="1041" t="str">
        <f t="shared" si="18"/>
        <v/>
      </c>
      <c r="N86" s="1087"/>
      <c r="O86" s="1042" cm="1">
        <f t="array" ref="O86">SUMPRODUCT(($F86:$F86="Parcial")*ABS($C86:$C86-$N86:$N86))</f>
        <v>0</v>
      </c>
      <c r="P86" s="1043"/>
      <c r="W86" s="1046" t="str">
        <f t="shared" si="19"/>
        <v/>
      </c>
      <c r="X86" s="1047" t="str">
        <f t="shared" si="20"/>
        <v/>
      </c>
      <c r="Y86" s="1048" t="str">
        <f t="shared" si="13"/>
        <v/>
      </c>
      <c r="Z86" s="1049" t="str">
        <f t="shared" si="21"/>
        <v/>
      </c>
      <c r="AA86" s="1049" t="str">
        <f t="shared" si="22"/>
        <v/>
      </c>
      <c r="AB86" s="1050" t="str">
        <f t="shared" si="23"/>
        <v/>
      </c>
      <c r="AD86" s="1052" t="str">
        <f t="shared" si="24"/>
        <v/>
      </c>
      <c r="AE86" s="1053" t="str">
        <f t="shared" si="25"/>
        <v/>
      </c>
    </row>
    <row r="87" spans="1:31" ht="12.75" customHeight="1">
      <c r="A87" s="1085">
        <v>9</v>
      </c>
      <c r="C87" s="1081"/>
      <c r="D87" s="1102"/>
      <c r="E87" s="1083" t="str">
        <f t="shared" si="17"/>
        <v/>
      </c>
      <c r="G87" s="1085" t="str">
        <f t="shared" si="15"/>
        <v/>
      </c>
      <c r="H87" s="1079" t="str">
        <f t="shared" si="16"/>
        <v/>
      </c>
      <c r="J87" s="1117" t="str">
        <f t="shared" si="14"/>
        <v>-</v>
      </c>
      <c r="L87" s="1041" t="str">
        <f t="shared" si="18"/>
        <v/>
      </c>
      <c r="N87" s="1087"/>
      <c r="O87" s="1042" cm="1">
        <f t="array" ref="O87">SUMPRODUCT(($F87:$F87="Parcial")*ABS($C87:$C87-$N87:$N87))</f>
        <v>0</v>
      </c>
      <c r="P87" s="1043"/>
      <c r="W87" s="1046" t="str">
        <f t="shared" si="19"/>
        <v/>
      </c>
      <c r="X87" s="1047" t="str">
        <f t="shared" si="20"/>
        <v/>
      </c>
      <c r="Y87" s="1048" t="str">
        <f t="shared" si="13"/>
        <v/>
      </c>
      <c r="Z87" s="1049" t="str">
        <f t="shared" si="21"/>
        <v/>
      </c>
      <c r="AA87" s="1049" t="str">
        <f t="shared" si="22"/>
        <v/>
      </c>
      <c r="AB87" s="1050" t="str">
        <f t="shared" si="23"/>
        <v/>
      </c>
      <c r="AD87" s="1052" t="str">
        <f t="shared" si="24"/>
        <v/>
      </c>
      <c r="AE87" s="1053" t="str">
        <f t="shared" si="25"/>
        <v/>
      </c>
    </row>
    <row r="88" spans="1:31" ht="12.75" customHeight="1">
      <c r="A88" s="1085">
        <v>10</v>
      </c>
      <c r="B88" s="1104"/>
      <c r="C88" s="1081"/>
      <c r="E88" s="1083" t="str">
        <f t="shared" si="17"/>
        <v/>
      </c>
      <c r="G88" s="1085" t="str">
        <f t="shared" si="15"/>
        <v/>
      </c>
      <c r="H88" s="1079" t="str">
        <f t="shared" si="16"/>
        <v/>
      </c>
      <c r="J88" s="1117" t="str">
        <f t="shared" si="14"/>
        <v>-</v>
      </c>
      <c r="L88" s="1041" t="str">
        <f t="shared" si="18"/>
        <v/>
      </c>
      <c r="N88" s="1087"/>
      <c r="O88" s="1042" cm="1">
        <f t="array" ref="O88">SUMPRODUCT(($F88:$F88="Parcial")*ABS($C88:$C88-$N88:$N88))</f>
        <v>0</v>
      </c>
      <c r="P88" s="1043"/>
      <c r="W88" s="1046" t="str">
        <f t="shared" si="19"/>
        <v/>
      </c>
      <c r="X88" s="1047" t="str">
        <f t="shared" si="20"/>
        <v/>
      </c>
      <c r="Y88" s="1048" t="str">
        <f t="shared" si="13"/>
        <v/>
      </c>
      <c r="Z88" s="1049" t="str">
        <f t="shared" si="21"/>
        <v/>
      </c>
      <c r="AA88" s="1049" t="str">
        <f t="shared" si="22"/>
        <v/>
      </c>
      <c r="AB88" s="1050" t="str">
        <f t="shared" si="23"/>
        <v/>
      </c>
      <c r="AD88" s="1052" t="str">
        <f t="shared" si="24"/>
        <v/>
      </c>
      <c r="AE88" s="1053" t="str">
        <f t="shared" si="25"/>
        <v/>
      </c>
    </row>
    <row r="89" spans="1:31" ht="12.75" customHeight="1">
      <c r="A89" s="1085">
        <v>11</v>
      </c>
      <c r="C89" s="1081"/>
      <c r="E89" s="1083" t="str">
        <f t="shared" si="17"/>
        <v/>
      </c>
      <c r="G89" s="1085" t="str">
        <f t="shared" si="15"/>
        <v/>
      </c>
      <c r="H89" s="1079" t="str">
        <f t="shared" si="16"/>
        <v/>
      </c>
      <c r="J89" s="1117" t="str">
        <f t="shared" si="14"/>
        <v>-</v>
      </c>
      <c r="L89" s="1041" t="str">
        <f t="shared" si="18"/>
        <v/>
      </c>
      <c r="N89" s="1087"/>
      <c r="O89" s="1042" cm="1">
        <f t="array" ref="O89">SUMPRODUCT(($F89:$F89="Parcial")*ABS($C89:$C89-$N89:$N89))</f>
        <v>0</v>
      </c>
      <c r="P89" s="1043"/>
      <c r="W89" s="1046" t="str">
        <f t="shared" si="19"/>
        <v/>
      </c>
      <c r="X89" s="1047" t="str">
        <f t="shared" si="20"/>
        <v/>
      </c>
      <c r="Y89" s="1048" t="str">
        <f t="shared" si="13"/>
        <v/>
      </c>
      <c r="Z89" s="1049" t="str">
        <f t="shared" si="21"/>
        <v/>
      </c>
      <c r="AA89" s="1049" t="str">
        <f t="shared" si="22"/>
        <v/>
      </c>
      <c r="AB89" s="1050" t="str">
        <f t="shared" si="23"/>
        <v/>
      </c>
      <c r="AD89" s="1052" t="str">
        <f t="shared" si="24"/>
        <v/>
      </c>
      <c r="AE89" s="1053" t="str">
        <f t="shared" si="25"/>
        <v/>
      </c>
    </row>
    <row r="90" spans="1:31" ht="12.75" customHeight="1">
      <c r="A90" s="1085">
        <v>12</v>
      </c>
      <c r="E90" s="1083" t="str">
        <f t="shared" si="17"/>
        <v/>
      </c>
      <c r="G90" s="1085" t="str">
        <f t="shared" si="15"/>
        <v/>
      </c>
      <c r="H90" s="1079" t="str">
        <f t="shared" si="16"/>
        <v/>
      </c>
      <c r="J90" s="1117" t="str">
        <f t="shared" si="14"/>
        <v>-</v>
      </c>
      <c r="L90" s="1041" t="str">
        <f t="shared" si="18"/>
        <v/>
      </c>
      <c r="N90" s="1087"/>
      <c r="O90" s="1042" cm="1">
        <f t="array" ref="O90">SUMPRODUCT(($F90:$F90="Parcial")*ABS($C90:$C90-$N90:$N90))</f>
        <v>0</v>
      </c>
      <c r="P90" s="1043"/>
      <c r="W90" s="1046" t="str">
        <f t="shared" si="19"/>
        <v/>
      </c>
      <c r="X90" s="1047" t="str">
        <f t="shared" si="20"/>
        <v/>
      </c>
      <c r="Y90" s="1048" t="str">
        <f t="shared" si="13"/>
        <v/>
      </c>
      <c r="Z90" s="1049" t="str">
        <f t="shared" si="21"/>
        <v/>
      </c>
      <c r="AA90" s="1049" t="str">
        <f t="shared" si="22"/>
        <v/>
      </c>
      <c r="AB90" s="1050" t="str">
        <f t="shared" si="23"/>
        <v/>
      </c>
      <c r="AD90" s="1052" t="str">
        <f t="shared" si="24"/>
        <v/>
      </c>
      <c r="AE90" s="1053" t="str">
        <f t="shared" si="25"/>
        <v/>
      </c>
    </row>
    <row r="91" spans="1:31" ht="12.75" customHeight="1">
      <c r="A91" s="1085">
        <v>13</v>
      </c>
      <c r="D91" s="1102"/>
      <c r="E91" s="1083" t="str">
        <f t="shared" si="17"/>
        <v/>
      </c>
      <c r="G91" s="1085" t="str">
        <f t="shared" si="15"/>
        <v/>
      </c>
      <c r="H91" s="1079" t="str">
        <f t="shared" si="16"/>
        <v/>
      </c>
      <c r="J91" s="1117" t="str">
        <f t="shared" si="14"/>
        <v>-</v>
      </c>
      <c r="L91" s="1041" t="str">
        <f t="shared" si="18"/>
        <v/>
      </c>
      <c r="N91" s="1087"/>
      <c r="O91" s="1042" cm="1">
        <f t="array" ref="O91">SUMPRODUCT(($F91:$F91="Parcial")*ABS($C91:$C91-$N91:$N91))</f>
        <v>0</v>
      </c>
      <c r="P91" s="1043"/>
      <c r="Q91" s="885"/>
      <c r="S91" s="885"/>
      <c r="W91" s="1046" t="str">
        <f t="shared" si="19"/>
        <v/>
      </c>
      <c r="X91" s="1047" t="str">
        <f t="shared" si="20"/>
        <v/>
      </c>
      <c r="Y91" s="1048" t="str">
        <f t="shared" si="13"/>
        <v/>
      </c>
      <c r="Z91" s="1049" t="str">
        <f t="shared" si="21"/>
        <v/>
      </c>
      <c r="AA91" s="1049" t="str">
        <f t="shared" si="22"/>
        <v/>
      </c>
      <c r="AB91" s="1050" t="str">
        <f t="shared" si="23"/>
        <v/>
      </c>
      <c r="AD91" s="1052" t="str">
        <f t="shared" si="24"/>
        <v/>
      </c>
      <c r="AE91" s="1053" t="str">
        <f t="shared" si="25"/>
        <v/>
      </c>
    </row>
    <row r="92" spans="1:31" ht="12.75" customHeight="1">
      <c r="A92" s="1085">
        <v>14</v>
      </c>
      <c r="D92" s="1102"/>
      <c r="E92" s="1083" t="str">
        <f t="shared" si="17"/>
        <v/>
      </c>
      <c r="G92" s="1085" t="str">
        <f t="shared" si="15"/>
        <v/>
      </c>
      <c r="H92" s="1079" t="str">
        <f t="shared" si="16"/>
        <v/>
      </c>
      <c r="J92" s="1117" t="str">
        <f t="shared" si="14"/>
        <v>-</v>
      </c>
      <c r="L92" s="1041" t="str">
        <f t="shared" si="18"/>
        <v/>
      </c>
      <c r="N92" s="1087"/>
      <c r="O92" s="1042" cm="1">
        <f t="array" ref="O92">SUMPRODUCT(($F92:$F92="Parcial")*ABS($C92:$C92-$N92:$N92))</f>
        <v>0</v>
      </c>
      <c r="P92" s="1043"/>
      <c r="Q92" s="885"/>
      <c r="S92" s="885"/>
      <c r="W92" s="1046" t="str">
        <f t="shared" si="19"/>
        <v/>
      </c>
      <c r="X92" s="1047" t="str">
        <f t="shared" si="20"/>
        <v/>
      </c>
      <c r="Y92" s="1048" t="str">
        <f t="shared" si="13"/>
        <v/>
      </c>
      <c r="Z92" s="1049" t="str">
        <f t="shared" si="21"/>
        <v/>
      </c>
      <c r="AA92" s="1049" t="str">
        <f t="shared" si="22"/>
        <v/>
      </c>
      <c r="AB92" s="1050" t="str">
        <f t="shared" si="23"/>
        <v/>
      </c>
      <c r="AD92" s="1052" t="str">
        <f t="shared" si="24"/>
        <v/>
      </c>
      <c r="AE92" s="1053" t="str">
        <f t="shared" si="25"/>
        <v/>
      </c>
    </row>
    <row r="93" spans="1:31" ht="12.75" customHeight="1">
      <c r="A93" s="1085">
        <v>15</v>
      </c>
      <c r="D93" s="1102"/>
      <c r="E93" s="1083" t="str">
        <f t="shared" si="17"/>
        <v/>
      </c>
      <c r="G93" s="1085" t="str">
        <f t="shared" si="15"/>
        <v/>
      </c>
      <c r="H93" s="1079" t="str">
        <f t="shared" si="16"/>
        <v/>
      </c>
      <c r="J93" s="1117" t="str">
        <f t="shared" si="14"/>
        <v>-</v>
      </c>
      <c r="L93" s="1041" t="str">
        <f t="shared" si="18"/>
        <v/>
      </c>
      <c r="N93" s="1087"/>
      <c r="O93" s="1042" cm="1">
        <f t="array" ref="O93">SUMPRODUCT(($F93:$F93="Parcial")*ABS($C93:$C93-$N93:$N93))</f>
        <v>0</v>
      </c>
      <c r="P93" s="1043"/>
      <c r="Q93" s="1065"/>
      <c r="S93" s="885"/>
      <c r="W93" s="1046" t="str">
        <f t="shared" si="19"/>
        <v/>
      </c>
      <c r="X93" s="1047" t="str">
        <f t="shared" si="20"/>
        <v/>
      </c>
      <c r="Y93" s="1048" t="str">
        <f t="shared" si="13"/>
        <v/>
      </c>
      <c r="Z93" s="1049" t="str">
        <f t="shared" si="21"/>
        <v/>
      </c>
      <c r="AA93" s="1049" t="str">
        <f t="shared" si="22"/>
        <v/>
      </c>
      <c r="AB93" s="1050" t="str">
        <f t="shared" si="23"/>
        <v/>
      </c>
      <c r="AD93" s="1052" t="str">
        <f t="shared" si="24"/>
        <v/>
      </c>
      <c r="AE93" s="1053" t="str">
        <f t="shared" si="25"/>
        <v/>
      </c>
    </row>
    <row r="94" spans="1:31" ht="12.75" customHeight="1">
      <c r="A94" s="1085">
        <v>16</v>
      </c>
      <c r="D94" s="1102"/>
      <c r="E94" s="1083" t="str">
        <f t="shared" si="17"/>
        <v/>
      </c>
      <c r="G94" s="1085" t="str">
        <f t="shared" si="15"/>
        <v/>
      </c>
      <c r="H94" s="1079" t="str">
        <f t="shared" si="16"/>
        <v/>
      </c>
      <c r="J94" s="1117" t="str">
        <f t="shared" si="14"/>
        <v>-</v>
      </c>
      <c r="L94" s="1041" t="str">
        <f t="shared" si="18"/>
        <v/>
      </c>
      <c r="N94" s="1087"/>
      <c r="O94" s="1042" cm="1">
        <f t="array" ref="O94">SUMPRODUCT(($F94:$F94="Parcial")*ABS($C94:$C94-$N94:$N94))</f>
        <v>0</v>
      </c>
      <c r="P94" s="1043"/>
      <c r="Q94" s="885"/>
      <c r="S94" s="885"/>
      <c r="W94" s="1046" t="str">
        <f t="shared" si="19"/>
        <v/>
      </c>
      <c r="X94" s="1047" t="str">
        <f t="shared" si="20"/>
        <v/>
      </c>
      <c r="Y94" s="1048" t="str">
        <f t="shared" si="13"/>
        <v/>
      </c>
      <c r="Z94" s="1049" t="str">
        <f t="shared" si="21"/>
        <v/>
      </c>
      <c r="AA94" s="1049" t="str">
        <f t="shared" si="22"/>
        <v/>
      </c>
      <c r="AB94" s="1050" t="str">
        <f t="shared" si="23"/>
        <v/>
      </c>
      <c r="AD94" s="1052" t="str">
        <f t="shared" si="24"/>
        <v/>
      </c>
      <c r="AE94" s="1053" t="str">
        <f t="shared" si="25"/>
        <v/>
      </c>
    </row>
    <row r="95" spans="1:31" ht="12.75" customHeight="1">
      <c r="A95" s="1085">
        <v>17</v>
      </c>
      <c r="B95" s="1104"/>
      <c r="D95" s="1102"/>
      <c r="E95" s="1083" t="str">
        <f t="shared" si="17"/>
        <v/>
      </c>
      <c r="G95" s="1085" t="str">
        <f t="shared" si="15"/>
        <v/>
      </c>
      <c r="H95" s="1079" t="str">
        <f t="shared" si="16"/>
        <v/>
      </c>
      <c r="J95" s="1117" t="str">
        <f t="shared" si="14"/>
        <v>-</v>
      </c>
      <c r="L95" s="1041" t="str">
        <f t="shared" si="18"/>
        <v/>
      </c>
      <c r="N95" s="1087"/>
      <c r="O95" s="1042" cm="1">
        <f t="array" ref="O95">SUMPRODUCT(($F95:$F95="Parcial")*ABS($C95:$C95-$N95:$N95))</f>
        <v>0</v>
      </c>
      <c r="P95" s="1043"/>
      <c r="Q95" s="885"/>
      <c r="S95" s="885"/>
      <c r="W95" s="1046" t="str">
        <f t="shared" si="19"/>
        <v/>
      </c>
      <c r="X95" s="1047" t="str">
        <f t="shared" si="20"/>
        <v/>
      </c>
      <c r="Y95" s="1048" t="str">
        <f t="shared" si="13"/>
        <v/>
      </c>
      <c r="Z95" s="1049" t="str">
        <f t="shared" si="21"/>
        <v/>
      </c>
      <c r="AA95" s="1049" t="str">
        <f t="shared" si="22"/>
        <v/>
      </c>
      <c r="AB95" s="1050" t="str">
        <f t="shared" si="23"/>
        <v/>
      </c>
      <c r="AD95" s="1052" t="str">
        <f t="shared" si="24"/>
        <v/>
      </c>
      <c r="AE95" s="1053" t="str">
        <f t="shared" si="25"/>
        <v/>
      </c>
    </row>
    <row r="96" spans="1:31" ht="12.75" customHeight="1">
      <c r="A96" s="1085">
        <v>1</v>
      </c>
      <c r="E96" s="1083" t="str">
        <f t="shared" si="17"/>
        <v/>
      </c>
      <c r="G96" s="1085" t="str">
        <f t="shared" si="15"/>
        <v/>
      </c>
      <c r="H96" s="1079" t="str">
        <f t="shared" si="16"/>
        <v/>
      </c>
      <c r="J96" s="1117" t="str">
        <f t="shared" si="14"/>
        <v>-</v>
      </c>
      <c r="L96" s="1041" t="str">
        <f t="shared" si="18"/>
        <v/>
      </c>
      <c r="N96" s="1087"/>
      <c r="O96" s="1042" cm="1">
        <f t="array" ref="O96">SUMPRODUCT(($F96:$F96="Parcial")*ABS($C96:$C96-$N96:$N96))</f>
        <v>0</v>
      </c>
      <c r="P96" s="1043"/>
      <c r="Q96" s="885"/>
      <c r="S96" s="885"/>
      <c r="W96" s="1046" t="str">
        <f t="shared" si="19"/>
        <v/>
      </c>
      <c r="X96" s="1047" t="str">
        <f t="shared" si="20"/>
        <v/>
      </c>
      <c r="Y96" s="1048" t="str">
        <f t="shared" si="13"/>
        <v/>
      </c>
      <c r="Z96" s="1049" t="str">
        <f t="shared" si="21"/>
        <v/>
      </c>
      <c r="AA96" s="1049" t="str">
        <f t="shared" si="22"/>
        <v/>
      </c>
      <c r="AB96" s="1050" t="str">
        <f t="shared" si="23"/>
        <v/>
      </c>
      <c r="AD96" s="1052" t="str">
        <f t="shared" si="24"/>
        <v/>
      </c>
      <c r="AE96" s="1053" t="str">
        <f t="shared" si="25"/>
        <v/>
      </c>
    </row>
    <row r="97" spans="1:51" ht="12.75" customHeight="1">
      <c r="A97" s="1085">
        <v>2</v>
      </c>
      <c r="E97" s="1083" t="str">
        <f t="shared" si="17"/>
        <v/>
      </c>
      <c r="G97" s="1085" t="str">
        <f t="shared" si="15"/>
        <v/>
      </c>
      <c r="H97" s="1079" t="str">
        <f t="shared" si="16"/>
        <v/>
      </c>
      <c r="J97" s="1117" t="str">
        <f t="shared" si="14"/>
        <v>-</v>
      </c>
      <c r="L97" s="1041" t="str">
        <f t="shared" si="18"/>
        <v/>
      </c>
      <c r="N97" s="1087"/>
      <c r="O97" s="1042" cm="1">
        <f t="array" ref="O97">SUMPRODUCT(($F97:$F97="Parcial")*ABS($C97:$C97-$N97:$N97))</f>
        <v>0</v>
      </c>
      <c r="P97" s="1043"/>
      <c r="Q97" s="1066"/>
      <c r="S97" s="885"/>
      <c r="W97" s="1046" t="str">
        <f t="shared" si="19"/>
        <v/>
      </c>
      <c r="X97" s="1047" t="str">
        <f t="shared" si="20"/>
        <v/>
      </c>
      <c r="Y97" s="1048" t="str">
        <f t="shared" ref="Y97:Y160" si="26">IFERROR(CHOOSE(X97,"መስከረም","ጥቅምት","ህዳር  ","ታህሳስ ","ጥር ","የካቲት ","መጋቢት ","ሚይዚያ ","ግንቦት ","ሰኔ ","ሐምሌ ","ነሐሴ ","Pagume"),"")</f>
        <v/>
      </c>
      <c r="Z97" s="1049" t="str">
        <f t="shared" si="21"/>
        <v/>
      </c>
      <c r="AA97" s="1049" t="str">
        <f t="shared" si="22"/>
        <v/>
      </c>
      <c r="AB97" s="1050" t="str">
        <f t="shared" si="23"/>
        <v/>
      </c>
      <c r="AD97" s="1052" t="str">
        <f t="shared" si="24"/>
        <v/>
      </c>
      <c r="AE97" s="1053" t="str">
        <f t="shared" si="25"/>
        <v/>
      </c>
      <c r="AY97" s="1038" t="str" cm="1">
        <f t="array" ref="AY97:AY104">_xlfn.UNIQUE(_xlfn._xlws.FILTER(B2:B1005,(COUNTIF(B2:B1005,B2:B1005)&gt;1)*(F2:F1005="Credit ")))</f>
        <v>Eman</v>
      </c>
    </row>
    <row r="98" spans="1:51" ht="12.75" customHeight="1">
      <c r="A98" s="1085">
        <v>3</v>
      </c>
      <c r="D98" s="1102"/>
      <c r="E98" s="1083" t="str">
        <f t="shared" si="17"/>
        <v/>
      </c>
      <c r="G98" s="1085" t="str">
        <f t="shared" si="15"/>
        <v/>
      </c>
      <c r="H98" s="1079" t="str">
        <f t="shared" si="16"/>
        <v/>
      </c>
      <c r="J98" s="1117" t="str">
        <f t="shared" si="14"/>
        <v>-</v>
      </c>
      <c r="L98" s="1041" t="str">
        <f t="shared" si="18"/>
        <v/>
      </c>
      <c r="N98" s="1087"/>
      <c r="O98" s="1042" cm="1">
        <f t="array" ref="O98">SUMPRODUCT(($F98:$F98="Parcial")*ABS($C98:$C98-$N98:$N98))</f>
        <v>0</v>
      </c>
      <c r="P98" s="1043"/>
      <c r="Q98" s="885"/>
      <c r="S98" s="885"/>
      <c r="W98" s="1046" t="str">
        <f t="shared" si="19"/>
        <v/>
      </c>
      <c r="X98" s="1047" t="str">
        <f t="shared" si="20"/>
        <v/>
      </c>
      <c r="Y98" s="1048" t="str">
        <f t="shared" si="26"/>
        <v/>
      </c>
      <c r="Z98" s="1049" t="str">
        <f t="shared" si="21"/>
        <v/>
      </c>
      <c r="AA98" s="1049" t="str">
        <f t="shared" si="22"/>
        <v/>
      </c>
      <c r="AB98" s="1050" t="str">
        <f t="shared" si="23"/>
        <v/>
      </c>
      <c r="AD98" s="1052" t="str">
        <f t="shared" si="24"/>
        <v/>
      </c>
      <c r="AE98" s="1053" t="str">
        <f t="shared" si="25"/>
        <v/>
      </c>
      <c r="AR98" s="885" cm="1">
        <f t="array" aca="1" ref="AR98:AV116" ca="1">_xlfn._xlws.FILTER(A2:E1005,(COUNTIF(B2:B1005,B2:B1005)&gt;1)*(F2:F1005="Credit "))</f>
        <v>1</v>
      </c>
      <c r="AS98" s="885" t="str">
        <f ca="1"/>
        <v>Eman</v>
      </c>
      <c r="AT98" s="885">
        <f ca="1"/>
        <v>62000</v>
      </c>
      <c r="AU98" s="885">
        <f ca="1"/>
        <v>46104</v>
      </c>
      <c r="AV98" s="885">
        <f ca="1"/>
        <v>-54</v>
      </c>
      <c r="AY98" s="1038" t="str">
        <v>wilget</v>
      </c>
    </row>
    <row r="99" spans="1:51" ht="12.75" customHeight="1">
      <c r="A99" s="1085">
        <v>4</v>
      </c>
      <c r="D99" s="1102"/>
      <c r="E99" s="1083" t="str">
        <f t="shared" si="17"/>
        <v/>
      </c>
      <c r="G99" s="1085" t="str">
        <f t="shared" si="15"/>
        <v/>
      </c>
      <c r="H99" s="1079" t="str">
        <f t="shared" si="16"/>
        <v/>
      </c>
      <c r="J99" s="1117" t="str">
        <f t="shared" si="14"/>
        <v>-</v>
      </c>
      <c r="L99" s="1041" t="str">
        <f t="shared" si="18"/>
        <v/>
      </c>
      <c r="N99" s="1087"/>
      <c r="O99" s="1042" cm="1">
        <f t="array" ref="O99">SUMPRODUCT(($F99:$F99="Parcial")*ABS($C99:$C99-$N99:$N99))</f>
        <v>0</v>
      </c>
      <c r="P99" s="1043"/>
      <c r="Q99" s="885"/>
      <c r="S99" s="885"/>
      <c r="W99" s="1046" t="str">
        <f t="shared" si="19"/>
        <v/>
      </c>
      <c r="X99" s="1047" t="str">
        <f t="shared" si="20"/>
        <v/>
      </c>
      <c r="Y99" s="1048" t="str">
        <f t="shared" si="26"/>
        <v/>
      </c>
      <c r="Z99" s="1049" t="str">
        <f t="shared" si="21"/>
        <v/>
      </c>
      <c r="AA99" s="1049" t="str">
        <f t="shared" si="22"/>
        <v/>
      </c>
      <c r="AB99" s="1050" t="str">
        <f t="shared" si="23"/>
        <v/>
      </c>
      <c r="AD99" s="1052" t="str">
        <f t="shared" si="24"/>
        <v/>
      </c>
      <c r="AE99" s="1053" t="str">
        <f t="shared" si="25"/>
        <v/>
      </c>
      <c r="AR99" s="885">
        <f ca="1"/>
        <v>2</v>
      </c>
      <c r="AS99" s="885" t="str">
        <f ca="1"/>
        <v>Eman</v>
      </c>
      <c r="AT99" s="885">
        <f ca="1"/>
        <v>353600</v>
      </c>
      <c r="AU99" s="885">
        <f ca="1"/>
        <v>46155</v>
      </c>
      <c r="AV99" s="885">
        <f ca="1"/>
        <v>-3</v>
      </c>
      <c r="AY99" s="1038" t="str">
        <v>Abune/A</v>
      </c>
    </row>
    <row r="100" spans="1:51" ht="12.75" customHeight="1">
      <c r="A100" s="1085">
        <v>5</v>
      </c>
      <c r="B100" s="1105"/>
      <c r="C100" s="1106"/>
      <c r="D100" s="1102"/>
      <c r="E100" s="1083" t="str">
        <f t="shared" si="17"/>
        <v/>
      </c>
      <c r="G100" s="1085" t="str">
        <f t="shared" si="15"/>
        <v/>
      </c>
      <c r="H100" s="1079" t="str">
        <f t="shared" si="16"/>
        <v/>
      </c>
      <c r="J100" s="1117" t="str">
        <f t="shared" ref="J100:J163" si="27">IF(D100="","-",$Q$1-D100)</f>
        <v>-</v>
      </c>
      <c r="L100" s="1041" t="str">
        <f t="shared" si="18"/>
        <v/>
      </c>
      <c r="N100" s="1087"/>
      <c r="O100" s="1042" cm="1">
        <f t="array" ref="O100">SUMPRODUCT(($F100:$F100="Parcial")*ABS($C100:$C100-$N100:$N100))</f>
        <v>0</v>
      </c>
      <c r="P100" s="1043"/>
      <c r="Q100" s="885"/>
      <c r="S100" s="885"/>
      <c r="W100" s="1046" t="str">
        <f t="shared" si="19"/>
        <v/>
      </c>
      <c r="X100" s="1047" t="str">
        <f t="shared" si="20"/>
        <v/>
      </c>
      <c r="Y100" s="1048" t="str">
        <f t="shared" si="26"/>
        <v/>
      </c>
      <c r="Z100" s="1049" t="str">
        <f t="shared" si="21"/>
        <v/>
      </c>
      <c r="AA100" s="1049" t="str">
        <f t="shared" si="22"/>
        <v/>
      </c>
      <c r="AB100" s="1050" t="str">
        <f t="shared" si="23"/>
        <v/>
      </c>
      <c r="AD100" s="1052" t="str">
        <f t="shared" si="24"/>
        <v/>
      </c>
      <c r="AE100" s="1053" t="str">
        <f t="shared" si="25"/>
        <v/>
      </c>
      <c r="AR100" s="885">
        <f ca="1"/>
        <v>3</v>
      </c>
      <c r="AS100" s="885" t="str">
        <f ca="1"/>
        <v>wilget</v>
      </c>
      <c r="AT100" s="885">
        <f ca="1"/>
        <v>59900</v>
      </c>
      <c r="AU100" s="885">
        <f ca="1"/>
        <v>46155</v>
      </c>
      <c r="AV100" s="885">
        <f ca="1"/>
        <v>-33</v>
      </c>
      <c r="AY100" s="1038" t="str">
        <v>Kidus/M</v>
      </c>
    </row>
    <row r="101" spans="1:51" ht="12.75" customHeight="1">
      <c r="A101" s="1085">
        <v>6</v>
      </c>
      <c r="D101" s="1102"/>
      <c r="E101" s="1083" t="str">
        <f t="shared" si="17"/>
        <v/>
      </c>
      <c r="G101" s="1085" t="str">
        <f t="shared" si="15"/>
        <v/>
      </c>
      <c r="H101" s="1079" t="str">
        <f t="shared" si="16"/>
        <v/>
      </c>
      <c r="J101" s="1117" t="str">
        <f t="shared" si="27"/>
        <v>-</v>
      </c>
      <c r="L101" s="1041" t="str">
        <f t="shared" si="18"/>
        <v/>
      </c>
      <c r="N101" s="1087"/>
      <c r="O101" s="1042" cm="1">
        <f t="array" ref="O101">SUMPRODUCT(($F101:$F101="Parcial")*ABS($C101:$C101-$N101:$N101))</f>
        <v>0</v>
      </c>
      <c r="P101" s="1043"/>
      <c r="Q101" s="885"/>
      <c r="S101" s="885"/>
      <c r="W101" s="1046" t="str">
        <f t="shared" si="19"/>
        <v/>
      </c>
      <c r="X101" s="1047" t="str">
        <f t="shared" si="20"/>
        <v/>
      </c>
      <c r="Y101" s="1048" t="str">
        <f t="shared" si="26"/>
        <v/>
      </c>
      <c r="Z101" s="1049" t="str">
        <f t="shared" si="21"/>
        <v/>
      </c>
      <c r="AA101" s="1049" t="str">
        <f t="shared" si="22"/>
        <v/>
      </c>
      <c r="AB101" s="1050" t="str">
        <f t="shared" si="23"/>
        <v/>
      </c>
      <c r="AD101" s="1052" t="str">
        <f t="shared" si="24"/>
        <v/>
      </c>
      <c r="AE101" s="1053" t="str">
        <f t="shared" si="25"/>
        <v/>
      </c>
      <c r="AR101" s="885">
        <f ca="1"/>
        <v>4</v>
      </c>
      <c r="AS101" s="885" t="str">
        <f ca="1"/>
        <v>Abune/A</v>
      </c>
      <c r="AT101" s="885">
        <f ca="1"/>
        <v>43800</v>
      </c>
      <c r="AU101" s="885">
        <f ca="1"/>
        <v>46157</v>
      </c>
      <c r="AV101" s="885">
        <f ca="1"/>
        <v>-31</v>
      </c>
      <c r="AY101" s="1038" t="str">
        <v>Jacaranda</v>
      </c>
    </row>
    <row r="102" spans="1:51" ht="12.75" customHeight="1">
      <c r="A102" s="1085">
        <v>7</v>
      </c>
      <c r="D102" s="1102"/>
      <c r="E102" s="1083" t="str">
        <f t="shared" si="17"/>
        <v/>
      </c>
      <c r="G102" s="1085" t="str">
        <f t="shared" si="15"/>
        <v/>
      </c>
      <c r="H102" s="1079" t="str">
        <f t="shared" si="16"/>
        <v/>
      </c>
      <c r="J102" s="1117" t="str">
        <f t="shared" si="27"/>
        <v>-</v>
      </c>
      <c r="L102" s="1041" t="str">
        <f t="shared" si="18"/>
        <v/>
      </c>
      <c r="N102" s="1087"/>
      <c r="O102" s="1042" cm="1">
        <f t="array" ref="O102">SUMPRODUCT(($F102:$F102="Parcial")*ABS($C102:$C102-$N102:$N102))</f>
        <v>0</v>
      </c>
      <c r="P102" s="1043"/>
      <c r="Q102" s="885"/>
      <c r="S102" s="885"/>
      <c r="W102" s="1046" t="str">
        <f t="shared" si="19"/>
        <v/>
      </c>
      <c r="X102" s="1047" t="str">
        <f t="shared" si="20"/>
        <v/>
      </c>
      <c r="Y102" s="1048" t="str">
        <f t="shared" si="26"/>
        <v/>
      </c>
      <c r="Z102" s="1049" t="str">
        <f t="shared" si="21"/>
        <v/>
      </c>
      <c r="AA102" s="1049" t="str">
        <f t="shared" si="22"/>
        <v/>
      </c>
      <c r="AB102" s="1050" t="str">
        <f t="shared" si="23"/>
        <v/>
      </c>
      <c r="AD102" s="1052" t="str">
        <f t="shared" si="24"/>
        <v/>
      </c>
      <c r="AE102" s="1053" t="str">
        <f t="shared" si="25"/>
        <v/>
      </c>
      <c r="AR102" s="885">
        <f ca="1"/>
        <v>9</v>
      </c>
      <c r="AS102" s="885" t="str">
        <f ca="1"/>
        <v>Kidus/M</v>
      </c>
      <c r="AT102" s="885">
        <f ca="1"/>
        <v>21950</v>
      </c>
      <c r="AU102" s="885">
        <f ca="1"/>
        <v>46165</v>
      </c>
      <c r="AV102" s="885">
        <f ca="1"/>
        <v>-23</v>
      </c>
      <c r="AY102" s="1038" t="str">
        <v>wajin</v>
      </c>
    </row>
    <row r="103" spans="1:51" ht="12.75" customHeight="1">
      <c r="A103" s="1085">
        <v>8</v>
      </c>
      <c r="D103" s="1102"/>
      <c r="E103" s="1083" t="str">
        <f t="shared" si="17"/>
        <v/>
      </c>
      <c r="G103" s="1085" t="str">
        <f t="shared" si="15"/>
        <v/>
      </c>
      <c r="H103" s="1079" t="str">
        <f t="shared" si="16"/>
        <v/>
      </c>
      <c r="J103" s="1117" t="str">
        <f t="shared" si="27"/>
        <v>-</v>
      </c>
      <c r="L103" s="1041" t="str">
        <f t="shared" si="18"/>
        <v/>
      </c>
      <c r="N103" s="1087"/>
      <c r="O103" s="1042" cm="1">
        <f t="array" ref="O103">SUMPRODUCT(($F103:$F103="Parcial")*ABS($C103:$C103-$N103:$N103))</f>
        <v>0</v>
      </c>
      <c r="P103" s="1043"/>
      <c r="Q103" s="885"/>
      <c r="S103" s="885"/>
      <c r="W103" s="1046" t="str">
        <f t="shared" si="19"/>
        <v/>
      </c>
      <c r="X103" s="1047" t="str">
        <f t="shared" si="20"/>
        <v/>
      </c>
      <c r="Y103" s="1048" t="str">
        <f t="shared" si="26"/>
        <v/>
      </c>
      <c r="Z103" s="1049" t="str">
        <f t="shared" si="21"/>
        <v/>
      </c>
      <c r="AA103" s="1049" t="str">
        <f t="shared" si="22"/>
        <v/>
      </c>
      <c r="AB103" s="1050" t="str">
        <f t="shared" si="23"/>
        <v/>
      </c>
      <c r="AD103" s="1052" t="str">
        <f t="shared" si="24"/>
        <v/>
      </c>
      <c r="AE103" s="1053" t="str">
        <f t="shared" si="25"/>
        <v/>
      </c>
      <c r="AR103" s="885">
        <f ca="1"/>
        <v>10</v>
      </c>
      <c r="AS103" s="885" t="str">
        <f ca="1"/>
        <v>wilget</v>
      </c>
      <c r="AT103" s="885">
        <f ca="1"/>
        <v>85750</v>
      </c>
      <c r="AU103" s="885">
        <f ca="1"/>
        <v>46165</v>
      </c>
      <c r="AV103" s="885">
        <f ca="1"/>
        <v>7</v>
      </c>
      <c r="AY103" s="1038" t="str">
        <v>Yeorit pharm</v>
      </c>
    </row>
    <row r="104" spans="1:51" ht="12.75" customHeight="1">
      <c r="A104" s="1085">
        <v>9</v>
      </c>
      <c r="D104" s="1102"/>
      <c r="E104" s="1083" t="str">
        <f t="shared" si="17"/>
        <v/>
      </c>
      <c r="G104" s="1085" t="str">
        <f t="shared" si="15"/>
        <v/>
      </c>
      <c r="H104" s="1079" t="str">
        <f t="shared" si="16"/>
        <v/>
      </c>
      <c r="J104" s="1117" t="str">
        <f t="shared" si="27"/>
        <v>-</v>
      </c>
      <c r="L104" s="1041" t="str">
        <f t="shared" si="18"/>
        <v/>
      </c>
      <c r="N104" s="1087"/>
      <c r="O104" s="1042" cm="1">
        <f t="array" ref="O104">SUMPRODUCT(($F104:$F104="Parcial")*ABS($C104:$C104-$N104:$N104))</f>
        <v>0</v>
      </c>
      <c r="P104" s="1043"/>
      <c r="Q104" s="1066"/>
      <c r="S104" s="885"/>
      <c r="W104" s="1046" t="str">
        <f t="shared" si="19"/>
        <v/>
      </c>
      <c r="X104" s="1047" t="str">
        <f t="shared" si="20"/>
        <v/>
      </c>
      <c r="Y104" s="1048" t="str">
        <f t="shared" si="26"/>
        <v/>
      </c>
      <c r="Z104" s="1049" t="str">
        <f t="shared" si="21"/>
        <v/>
      </c>
      <c r="AA104" s="1049" t="str">
        <f t="shared" si="22"/>
        <v/>
      </c>
      <c r="AB104" s="1050" t="str">
        <f t="shared" si="23"/>
        <v/>
      </c>
      <c r="AD104" s="1052" t="str">
        <f t="shared" si="24"/>
        <v/>
      </c>
      <c r="AE104" s="1053" t="str">
        <f t="shared" si="25"/>
        <v/>
      </c>
      <c r="AR104" s="885">
        <f ca="1"/>
        <v>11</v>
      </c>
      <c r="AS104" s="885" t="str">
        <f ca="1"/>
        <v>Jacaranda</v>
      </c>
      <c r="AT104" s="885">
        <f ca="1"/>
        <v>60000</v>
      </c>
      <c r="AU104" s="885">
        <f ca="1"/>
        <v>46168</v>
      </c>
      <c r="AV104" s="885">
        <f ca="1"/>
        <v>10</v>
      </c>
      <c r="AY104" s="1038" t="str">
        <v>Azi Ws</v>
      </c>
    </row>
    <row r="105" spans="1:51" ht="12.75" customHeight="1">
      <c r="A105" s="1085">
        <v>10</v>
      </c>
      <c r="D105" s="1102"/>
      <c r="E105" s="1083" t="str">
        <f t="shared" si="17"/>
        <v/>
      </c>
      <c r="G105" s="1085" t="str">
        <f t="shared" si="15"/>
        <v/>
      </c>
      <c r="H105" s="1079" t="str">
        <f t="shared" si="16"/>
        <v/>
      </c>
      <c r="J105" s="1117" t="str">
        <f t="shared" si="27"/>
        <v>-</v>
      </c>
      <c r="L105" s="1041" t="str">
        <f t="shared" si="18"/>
        <v/>
      </c>
      <c r="N105" s="1087"/>
      <c r="O105" s="1042" cm="1">
        <f t="array" ref="O105">SUMPRODUCT(($F105:$F105="Parcial")*ABS($C105:$C105-$N105:$N105))</f>
        <v>0</v>
      </c>
      <c r="P105" s="1043"/>
      <c r="Q105" s="885"/>
      <c r="S105" s="885"/>
      <c r="W105" s="1046" t="str">
        <f t="shared" si="19"/>
        <v/>
      </c>
      <c r="X105" s="1047" t="str">
        <f t="shared" si="20"/>
        <v/>
      </c>
      <c r="Y105" s="1048" t="str">
        <f t="shared" si="26"/>
        <v/>
      </c>
      <c r="Z105" s="1049" t="str">
        <f t="shared" si="21"/>
        <v/>
      </c>
      <c r="AA105" s="1049" t="str">
        <f t="shared" si="22"/>
        <v/>
      </c>
      <c r="AB105" s="1050" t="str">
        <f t="shared" si="23"/>
        <v/>
      </c>
      <c r="AD105" s="1052" t="str">
        <f t="shared" si="24"/>
        <v/>
      </c>
      <c r="AE105" s="1053" t="str">
        <f t="shared" si="25"/>
        <v/>
      </c>
      <c r="AR105" s="885">
        <f ca="1"/>
        <v>12</v>
      </c>
      <c r="AS105" s="885" t="str">
        <f ca="1"/>
        <v>Jacaranda</v>
      </c>
      <c r="AT105" s="885">
        <f ca="1"/>
        <v>89400</v>
      </c>
      <c r="AU105" s="885">
        <f ca="1"/>
        <v>46176</v>
      </c>
      <c r="AV105" s="885">
        <f ca="1"/>
        <v>18</v>
      </c>
    </row>
    <row r="106" spans="1:51" ht="12.75" customHeight="1">
      <c r="A106" s="1085">
        <v>11</v>
      </c>
      <c r="D106" s="1102"/>
      <c r="E106" s="1083" t="str">
        <f t="shared" si="17"/>
        <v/>
      </c>
      <c r="G106" s="1085" t="str">
        <f t="shared" si="15"/>
        <v/>
      </c>
      <c r="H106" s="1079" t="str">
        <f t="shared" si="16"/>
        <v/>
      </c>
      <c r="J106" s="1117" t="str">
        <f t="shared" si="27"/>
        <v>-</v>
      </c>
      <c r="L106" s="1041" t="str">
        <f t="shared" si="18"/>
        <v/>
      </c>
      <c r="N106" s="1087"/>
      <c r="O106" s="1042" cm="1">
        <f t="array" ref="O106">SUMPRODUCT(($F106:$F106="Parcial")*ABS($C106:$C106-$N106:$N106))</f>
        <v>0</v>
      </c>
      <c r="P106" s="1043"/>
      <c r="Q106" s="885"/>
      <c r="S106" s="885"/>
      <c r="W106" s="1046" t="str">
        <f t="shared" si="19"/>
        <v/>
      </c>
      <c r="X106" s="1047" t="str">
        <f t="shared" si="20"/>
        <v/>
      </c>
      <c r="Y106" s="1048" t="str">
        <f t="shared" si="26"/>
        <v/>
      </c>
      <c r="Z106" s="1049" t="str">
        <f t="shared" si="21"/>
        <v/>
      </c>
      <c r="AA106" s="1049" t="str">
        <f t="shared" si="22"/>
        <v/>
      </c>
      <c r="AB106" s="1050" t="str">
        <f t="shared" si="23"/>
        <v/>
      </c>
      <c r="AD106" s="1052" t="str">
        <f t="shared" si="24"/>
        <v/>
      </c>
      <c r="AE106" s="1053" t="str">
        <f t="shared" si="25"/>
        <v/>
      </c>
      <c r="AR106" s="885">
        <f ca="1"/>
        <v>14</v>
      </c>
      <c r="AS106" s="885" t="str">
        <f ca="1"/>
        <v>wajin</v>
      </c>
      <c r="AT106" s="885">
        <f ca="1"/>
        <v>102000</v>
      </c>
      <c r="AU106" s="885">
        <f ca="1"/>
        <v>46177</v>
      </c>
      <c r="AV106" s="885">
        <f ca="1"/>
        <v>19</v>
      </c>
    </row>
    <row r="107" spans="1:51" ht="12.75" customHeight="1">
      <c r="A107" s="1085">
        <v>12</v>
      </c>
      <c r="C107" s="1107"/>
      <c r="D107" s="1102"/>
      <c r="E107" s="1083" t="str">
        <f t="shared" si="17"/>
        <v/>
      </c>
      <c r="G107" s="1085" t="str">
        <f t="shared" si="15"/>
        <v/>
      </c>
      <c r="H107" s="1079" t="str">
        <f t="shared" si="16"/>
        <v/>
      </c>
      <c r="J107" s="1117" t="str">
        <f t="shared" si="27"/>
        <v>-</v>
      </c>
      <c r="L107" s="1041" t="str">
        <f t="shared" si="18"/>
        <v/>
      </c>
      <c r="N107" s="1087"/>
      <c r="O107" s="1042" cm="1">
        <f t="array" ref="O107">SUMPRODUCT(($F107:$F107="Parcial")*ABS($C107:$C107-$N107:$N107))</f>
        <v>0</v>
      </c>
      <c r="P107" s="1043"/>
      <c r="Q107" s="1067"/>
      <c r="W107" s="1046" t="str">
        <f t="shared" si="19"/>
        <v/>
      </c>
      <c r="X107" s="1047" t="str">
        <f t="shared" si="20"/>
        <v/>
      </c>
      <c r="Y107" s="1048" t="str">
        <f t="shared" si="26"/>
        <v/>
      </c>
      <c r="Z107" s="1049" t="str">
        <f t="shared" si="21"/>
        <v/>
      </c>
      <c r="AA107" s="1049" t="str">
        <f t="shared" si="22"/>
        <v/>
      </c>
      <c r="AB107" s="1050" t="str">
        <f t="shared" si="23"/>
        <v/>
      </c>
      <c r="AD107" s="1052" t="str">
        <f t="shared" si="24"/>
        <v/>
      </c>
      <c r="AE107" s="1053" t="str">
        <f t="shared" si="25"/>
        <v/>
      </c>
      <c r="AR107" s="885">
        <f ca="1"/>
        <v>15</v>
      </c>
      <c r="AS107" s="885" t="str">
        <f ca="1"/>
        <v>Kidus/M</v>
      </c>
      <c r="AT107" s="885">
        <f ca="1"/>
        <v>6000</v>
      </c>
      <c r="AU107" s="885">
        <f ca="1"/>
        <v>46178</v>
      </c>
      <c r="AV107" s="885">
        <f ca="1"/>
        <v>-10</v>
      </c>
    </row>
    <row r="108" spans="1:51" ht="12.75" customHeight="1">
      <c r="A108" s="1085">
        <v>13</v>
      </c>
      <c r="D108" s="1102"/>
      <c r="E108" s="1083" t="str">
        <f t="shared" si="17"/>
        <v/>
      </c>
      <c r="G108" s="1085" t="str">
        <f t="shared" si="15"/>
        <v/>
      </c>
      <c r="H108" s="1079" t="str">
        <f t="shared" si="16"/>
        <v/>
      </c>
      <c r="J108" s="1117" t="str">
        <f t="shared" si="27"/>
        <v>-</v>
      </c>
      <c r="L108" s="1041" t="str">
        <f t="shared" si="18"/>
        <v/>
      </c>
      <c r="N108" s="1087"/>
      <c r="O108" s="1042" cm="1">
        <f t="array" ref="O108">SUMPRODUCT(($F108:$F108="Parcial")*ABS($C108:$C108-$N108:$N108))</f>
        <v>0</v>
      </c>
      <c r="P108" s="1043"/>
      <c r="W108" s="1046" t="str">
        <f t="shared" si="19"/>
        <v/>
      </c>
      <c r="X108" s="1047" t="str">
        <f t="shared" si="20"/>
        <v/>
      </c>
      <c r="Y108" s="1048" t="str">
        <f t="shared" si="26"/>
        <v/>
      </c>
      <c r="Z108" s="1049" t="str">
        <f t="shared" si="21"/>
        <v/>
      </c>
      <c r="AA108" s="1049" t="str">
        <f t="shared" si="22"/>
        <v/>
      </c>
      <c r="AB108" s="1050" t="str">
        <f t="shared" si="23"/>
        <v/>
      </c>
      <c r="AD108" s="1052" t="str">
        <f t="shared" si="24"/>
        <v/>
      </c>
      <c r="AE108" s="1053" t="str">
        <f t="shared" si="25"/>
        <v/>
      </c>
      <c r="AR108" s="885">
        <f ca="1"/>
        <v>16</v>
      </c>
      <c r="AS108" s="885" t="str">
        <f ca="1"/>
        <v>Wajin</v>
      </c>
      <c r="AT108" s="885">
        <f ca="1"/>
        <v>110000</v>
      </c>
      <c r="AU108" s="885">
        <f ca="1"/>
        <v>46182</v>
      </c>
      <c r="AV108" s="885">
        <f ca="1"/>
        <v>24</v>
      </c>
    </row>
    <row r="109" spans="1:51" ht="12.75" customHeight="1">
      <c r="A109" s="1085">
        <v>14</v>
      </c>
      <c r="D109" s="1102"/>
      <c r="E109" s="1083" t="str">
        <f t="shared" si="17"/>
        <v/>
      </c>
      <c r="G109" s="1085" t="str">
        <f t="shared" si="15"/>
        <v/>
      </c>
      <c r="H109" s="1079" t="str">
        <f t="shared" si="16"/>
        <v/>
      </c>
      <c r="J109" s="1117" t="str">
        <f t="shared" si="27"/>
        <v>-</v>
      </c>
      <c r="L109" s="1041" t="str">
        <f t="shared" si="18"/>
        <v/>
      </c>
      <c r="N109" s="1087"/>
      <c r="O109" s="1042" cm="1">
        <f t="array" ref="O109">SUMPRODUCT(($F109:$F109="Parcial")*ABS($C109:$C109-$N109:$N109))</f>
        <v>0</v>
      </c>
      <c r="P109" s="1043"/>
      <c r="W109" s="1046" t="str">
        <f t="shared" si="19"/>
        <v/>
      </c>
      <c r="X109" s="1047" t="str">
        <f t="shared" si="20"/>
        <v/>
      </c>
      <c r="Y109" s="1048" t="str">
        <f t="shared" si="26"/>
        <v/>
      </c>
      <c r="Z109" s="1049" t="str">
        <f t="shared" si="21"/>
        <v/>
      </c>
      <c r="AA109" s="1049" t="str">
        <f t="shared" si="22"/>
        <v/>
      </c>
      <c r="AB109" s="1050" t="str">
        <f t="shared" si="23"/>
        <v/>
      </c>
      <c r="AD109" s="1052" t="str">
        <f t="shared" si="24"/>
        <v/>
      </c>
      <c r="AE109" s="1053" t="str">
        <f t="shared" si="25"/>
        <v/>
      </c>
      <c r="AR109" s="885">
        <f ca="1"/>
        <v>17</v>
      </c>
      <c r="AS109" s="885" t="str">
        <f ca="1"/>
        <v>Yeorit pharm</v>
      </c>
      <c r="AT109" s="885">
        <f ca="1"/>
        <v>12500</v>
      </c>
      <c r="AU109" s="885">
        <f ca="1"/>
        <v>46183</v>
      </c>
      <c r="AV109" s="885">
        <f ca="1"/>
        <v>-5</v>
      </c>
    </row>
    <row r="110" spans="1:51" ht="12.75" customHeight="1">
      <c r="A110" s="1085">
        <v>15</v>
      </c>
      <c r="D110" s="1102"/>
      <c r="E110" s="1083" t="str">
        <f t="shared" si="17"/>
        <v/>
      </c>
      <c r="G110" s="1085" t="str">
        <f t="shared" si="15"/>
        <v/>
      </c>
      <c r="H110" s="1079" t="str">
        <f t="shared" si="16"/>
        <v/>
      </c>
      <c r="J110" s="1117" t="str">
        <f t="shared" si="27"/>
        <v>-</v>
      </c>
      <c r="L110" s="1041" t="str">
        <f t="shared" si="18"/>
        <v/>
      </c>
      <c r="N110" s="1087"/>
      <c r="O110" s="1042" cm="1">
        <f t="array" ref="O110">SUMPRODUCT(($F110:$F110="Parcial")*ABS($C110:$C110-$N110:$N110))</f>
        <v>0</v>
      </c>
      <c r="P110" s="1043"/>
      <c r="W110" s="1046" t="str">
        <f t="shared" si="19"/>
        <v/>
      </c>
      <c r="X110" s="1047" t="str">
        <f t="shared" si="20"/>
        <v/>
      </c>
      <c r="Y110" s="1048" t="str">
        <f t="shared" si="26"/>
        <v/>
      </c>
      <c r="Z110" s="1049" t="str">
        <f t="shared" si="21"/>
        <v/>
      </c>
      <c r="AA110" s="1049" t="str">
        <f t="shared" si="22"/>
        <v/>
      </c>
      <c r="AB110" s="1050" t="str">
        <f t="shared" si="23"/>
        <v/>
      </c>
      <c r="AD110" s="1052" t="str">
        <f t="shared" si="24"/>
        <v/>
      </c>
      <c r="AE110" s="1053" t="str">
        <f t="shared" si="25"/>
        <v/>
      </c>
      <c r="AR110" s="885">
        <f ca="1"/>
        <v>20</v>
      </c>
      <c r="AS110" s="885" t="str">
        <f ca="1"/>
        <v>Eman</v>
      </c>
      <c r="AT110" s="885">
        <f ca="1"/>
        <v>133250</v>
      </c>
      <c r="AU110" s="885">
        <f ca="1"/>
        <v>46188</v>
      </c>
      <c r="AV110" s="885">
        <f ca="1"/>
        <v>30</v>
      </c>
    </row>
    <row r="111" spans="1:51" ht="12.75" customHeight="1">
      <c r="A111" s="1085">
        <v>16</v>
      </c>
      <c r="D111" s="1102"/>
      <c r="E111" s="1083" t="str">
        <f t="shared" si="17"/>
        <v/>
      </c>
      <c r="G111" s="1085" t="str">
        <f t="shared" si="15"/>
        <v/>
      </c>
      <c r="H111" s="1079" t="str">
        <f t="shared" si="16"/>
        <v/>
      </c>
      <c r="J111" s="1117" t="str">
        <f t="shared" si="27"/>
        <v>-</v>
      </c>
      <c r="L111" s="1041" t="str">
        <f t="shared" si="18"/>
        <v/>
      </c>
      <c r="N111" s="1087"/>
      <c r="O111" s="1042" cm="1">
        <f t="array" ref="O111">SUMPRODUCT(($F111:$F111="Parcial")*ABS($C111:$C111-$N111:$N111))</f>
        <v>0</v>
      </c>
      <c r="P111" s="1043"/>
      <c r="W111" s="1046" t="str">
        <f t="shared" si="19"/>
        <v/>
      </c>
      <c r="X111" s="1047" t="str">
        <f t="shared" si="20"/>
        <v/>
      </c>
      <c r="Y111" s="1048" t="str">
        <f t="shared" si="26"/>
        <v/>
      </c>
      <c r="Z111" s="1049" t="str">
        <f t="shared" si="21"/>
        <v/>
      </c>
      <c r="AA111" s="1049" t="str">
        <f t="shared" si="22"/>
        <v/>
      </c>
      <c r="AB111" s="1050" t="str">
        <f t="shared" si="23"/>
        <v/>
      </c>
      <c r="AD111" s="1052" t="str">
        <f t="shared" si="24"/>
        <v/>
      </c>
      <c r="AE111" s="1053" t="str">
        <f t="shared" si="25"/>
        <v/>
      </c>
      <c r="AR111" s="885">
        <f ca="1"/>
        <v>22</v>
      </c>
      <c r="AS111" s="885" t="str">
        <f ca="1"/>
        <v>Kidus/M</v>
      </c>
      <c r="AT111" s="885">
        <f ca="1"/>
        <v>29500</v>
      </c>
      <c r="AU111" s="885">
        <f ca="1"/>
        <v>46192</v>
      </c>
      <c r="AV111" s="885">
        <f ca="1"/>
        <v>4</v>
      </c>
    </row>
    <row r="112" spans="1:51" ht="12.75" customHeight="1">
      <c r="A112" s="1085">
        <v>17</v>
      </c>
      <c r="D112" s="1102"/>
      <c r="E112" s="1083" t="str">
        <f t="shared" si="17"/>
        <v/>
      </c>
      <c r="G112" s="1085" t="str">
        <f t="shared" si="15"/>
        <v/>
      </c>
      <c r="H112" s="1079" t="str">
        <f t="shared" si="16"/>
        <v/>
      </c>
      <c r="J112" s="1117" t="str">
        <f t="shared" si="27"/>
        <v>-</v>
      </c>
      <c r="L112" s="1041" t="str">
        <f t="shared" si="18"/>
        <v/>
      </c>
      <c r="N112" s="1087"/>
      <c r="O112" s="1042" cm="1">
        <f t="array" ref="O112">SUMPRODUCT(($F112:$F112="Parcial")*ABS($C112:$C112-$N112:$N112))</f>
        <v>0</v>
      </c>
      <c r="P112" s="1043"/>
      <c r="W112" s="1046" t="str">
        <f t="shared" si="19"/>
        <v/>
      </c>
      <c r="X112" s="1047" t="str">
        <f t="shared" si="20"/>
        <v/>
      </c>
      <c r="Y112" s="1048" t="str">
        <f t="shared" si="26"/>
        <v/>
      </c>
      <c r="Z112" s="1049" t="str">
        <f t="shared" si="21"/>
        <v/>
      </c>
      <c r="AA112" s="1049" t="str">
        <f t="shared" si="22"/>
        <v/>
      </c>
      <c r="AB112" s="1050" t="str">
        <f t="shared" si="23"/>
        <v/>
      </c>
      <c r="AD112" s="1052" t="str">
        <f t="shared" si="24"/>
        <v/>
      </c>
      <c r="AE112" s="1053" t="str">
        <f t="shared" si="25"/>
        <v/>
      </c>
      <c r="AR112" s="885">
        <f ca="1"/>
        <v>26</v>
      </c>
      <c r="AS112" s="885" t="str">
        <f ca="1"/>
        <v>Abune/A</v>
      </c>
      <c r="AT112" s="885">
        <f ca="1"/>
        <v>23200</v>
      </c>
      <c r="AU112" s="885">
        <f ca="1"/>
        <v>46197</v>
      </c>
      <c r="AV112" s="885">
        <f ca="1"/>
        <v>9</v>
      </c>
    </row>
    <row r="113" spans="1:48" ht="12.75" customHeight="1">
      <c r="A113" s="1085">
        <v>18</v>
      </c>
      <c r="D113" s="1102"/>
      <c r="E113" s="1083" t="str">
        <f t="shared" si="17"/>
        <v/>
      </c>
      <c r="G113" s="1085" t="str">
        <f t="shared" si="15"/>
        <v/>
      </c>
      <c r="H113" s="1079" t="str">
        <f t="shared" si="16"/>
        <v/>
      </c>
      <c r="J113" s="1117" t="str">
        <f t="shared" si="27"/>
        <v>-</v>
      </c>
      <c r="L113" s="1041" t="str">
        <f t="shared" si="18"/>
        <v/>
      </c>
      <c r="N113" s="1087"/>
      <c r="O113" s="1042" cm="1">
        <f t="array" ref="O113">SUMPRODUCT(($F113:$F113="Parcial")*ABS($C113:$C113-$N113:$N113))</f>
        <v>0</v>
      </c>
      <c r="P113" s="1043"/>
      <c r="W113" s="1046" t="str">
        <f t="shared" si="19"/>
        <v/>
      </c>
      <c r="X113" s="1047" t="str">
        <f t="shared" si="20"/>
        <v/>
      </c>
      <c r="Y113" s="1048" t="str">
        <f t="shared" si="26"/>
        <v/>
      </c>
      <c r="Z113" s="1049" t="str">
        <f t="shared" si="21"/>
        <v/>
      </c>
      <c r="AA113" s="1049" t="str">
        <f t="shared" si="22"/>
        <v/>
      </c>
      <c r="AB113" s="1050" t="str">
        <f t="shared" si="23"/>
        <v/>
      </c>
      <c r="AD113" s="1052" t="str">
        <f t="shared" si="24"/>
        <v/>
      </c>
      <c r="AE113" s="1053" t="str">
        <f t="shared" si="25"/>
        <v/>
      </c>
      <c r="AR113" s="885">
        <f ca="1"/>
        <v>28</v>
      </c>
      <c r="AS113" s="885" t="str">
        <f ca="1"/>
        <v>Wilget</v>
      </c>
      <c r="AT113" s="885">
        <f ca="1"/>
        <v>99000</v>
      </c>
      <c r="AU113" s="885">
        <f ca="1"/>
        <v>46199</v>
      </c>
      <c r="AV113" s="885">
        <f ca="1"/>
        <v>41</v>
      </c>
    </row>
    <row r="114" spans="1:48" ht="12.75" customHeight="1">
      <c r="A114" s="1085">
        <v>19</v>
      </c>
      <c r="C114" s="1107"/>
      <c r="D114" s="1102"/>
      <c r="E114" s="1083" t="str">
        <f t="shared" si="17"/>
        <v/>
      </c>
      <c r="G114" s="1085" t="str">
        <f t="shared" si="15"/>
        <v/>
      </c>
      <c r="H114" s="1079" t="str">
        <f t="shared" si="16"/>
        <v/>
      </c>
      <c r="J114" s="1117" t="str">
        <f t="shared" si="27"/>
        <v>-</v>
      </c>
      <c r="L114" s="1041" t="str">
        <f t="shared" si="18"/>
        <v/>
      </c>
      <c r="N114" s="1087"/>
      <c r="O114" s="1042" cm="1">
        <f t="array" ref="O114">SUMPRODUCT(($F114:$F114="Parcial")*ABS($C114:$C114-$N114:$N114))</f>
        <v>0</v>
      </c>
      <c r="P114" s="1043"/>
      <c r="W114" s="1046" t="str">
        <f t="shared" si="19"/>
        <v/>
      </c>
      <c r="X114" s="1047" t="str">
        <f t="shared" si="20"/>
        <v/>
      </c>
      <c r="Y114" s="1048" t="str">
        <f t="shared" si="26"/>
        <v/>
      </c>
      <c r="Z114" s="1049" t="str">
        <f t="shared" si="21"/>
        <v/>
      </c>
      <c r="AA114" s="1049" t="str">
        <f t="shared" si="22"/>
        <v/>
      </c>
      <c r="AB114" s="1050" t="str">
        <f t="shared" si="23"/>
        <v/>
      </c>
      <c r="AD114" s="1052" t="str">
        <f t="shared" si="24"/>
        <v/>
      </c>
      <c r="AE114" s="1053" t="str">
        <f t="shared" si="25"/>
        <v/>
      </c>
      <c r="AR114" s="885">
        <f ca="1"/>
        <v>29</v>
      </c>
      <c r="AS114" s="885" t="str">
        <f ca="1"/>
        <v>Jacaranda</v>
      </c>
      <c r="AT114" s="885">
        <f ca="1"/>
        <v>60000</v>
      </c>
      <c r="AU114" s="885">
        <f ca="1"/>
        <v>46199</v>
      </c>
      <c r="AV114" s="885">
        <f ca="1"/>
        <v>11</v>
      </c>
    </row>
    <row r="115" spans="1:48" ht="12.75" customHeight="1">
      <c r="A115" s="1085">
        <v>20</v>
      </c>
      <c r="D115" s="1102"/>
      <c r="E115" s="1083" t="str">
        <f t="shared" si="17"/>
        <v/>
      </c>
      <c r="G115" s="1085" t="str">
        <f t="shared" si="15"/>
        <v/>
      </c>
      <c r="H115" s="1079" t="str">
        <f t="shared" si="16"/>
        <v/>
      </c>
      <c r="J115" s="1117" t="str">
        <f t="shared" si="27"/>
        <v>-</v>
      </c>
      <c r="L115" s="1041" t="str">
        <f t="shared" si="18"/>
        <v/>
      </c>
      <c r="N115" s="1087"/>
      <c r="O115" s="1042" cm="1">
        <f t="array" ref="O115">SUMPRODUCT(($F115:$F115="Parcial")*ABS($C115:$C115-$N115:$N115))</f>
        <v>0</v>
      </c>
      <c r="P115" s="1043"/>
      <c r="W115" s="1046" t="str">
        <f t="shared" si="19"/>
        <v/>
      </c>
      <c r="X115" s="1047" t="str">
        <f t="shared" si="20"/>
        <v/>
      </c>
      <c r="Y115" s="1048" t="str">
        <f t="shared" si="26"/>
        <v/>
      </c>
      <c r="Z115" s="1049" t="str">
        <f t="shared" si="21"/>
        <v/>
      </c>
      <c r="AA115" s="1049" t="str">
        <f t="shared" si="22"/>
        <v/>
      </c>
      <c r="AB115" s="1050" t="str">
        <f t="shared" si="23"/>
        <v/>
      </c>
      <c r="AD115" s="1052" t="str">
        <f t="shared" si="24"/>
        <v/>
      </c>
      <c r="AE115" s="1053" t="str">
        <f t="shared" si="25"/>
        <v/>
      </c>
      <c r="AR115" s="885">
        <f ca="1"/>
        <v>30</v>
      </c>
      <c r="AS115" s="885" t="str">
        <f ca="1"/>
        <v>Azi Ws</v>
      </c>
      <c r="AT115" s="885">
        <f ca="1"/>
        <v>457200</v>
      </c>
      <c r="AU115" s="885">
        <f ca="1"/>
        <v>46210</v>
      </c>
      <c r="AV115" s="885">
        <f ca="1"/>
        <v>52</v>
      </c>
    </row>
    <row r="116" spans="1:48" ht="12.75" customHeight="1">
      <c r="A116" s="1085">
        <v>21</v>
      </c>
      <c r="D116" s="1102"/>
      <c r="E116" s="1083" t="str">
        <f t="shared" si="17"/>
        <v/>
      </c>
      <c r="G116" s="1085" t="str">
        <f t="shared" si="15"/>
        <v/>
      </c>
      <c r="H116" s="1079" t="str">
        <f t="shared" si="16"/>
        <v/>
      </c>
      <c r="J116" s="1117" t="str">
        <f t="shared" si="27"/>
        <v>-</v>
      </c>
      <c r="L116" s="1041" t="str">
        <f t="shared" si="18"/>
        <v/>
      </c>
      <c r="N116" s="1087"/>
      <c r="O116" s="1042" cm="1">
        <f t="array" ref="O116">SUMPRODUCT(($F116:$F116="Parcial")*ABS($C116:$C116-$N116:$N116))</f>
        <v>0</v>
      </c>
      <c r="P116" s="1043"/>
      <c r="W116" s="1046" t="str">
        <f t="shared" si="19"/>
        <v/>
      </c>
      <c r="X116" s="1047" t="str">
        <f t="shared" si="20"/>
        <v/>
      </c>
      <c r="Y116" s="1048" t="str">
        <f t="shared" si="26"/>
        <v/>
      </c>
      <c r="Z116" s="1049" t="str">
        <f t="shared" si="21"/>
        <v/>
      </c>
      <c r="AA116" s="1049" t="str">
        <f t="shared" si="22"/>
        <v/>
      </c>
      <c r="AB116" s="1050" t="str">
        <f t="shared" si="23"/>
        <v/>
      </c>
      <c r="AD116" s="1052" t="str">
        <f t="shared" si="24"/>
        <v/>
      </c>
      <c r="AE116" s="1053" t="str">
        <f t="shared" si="25"/>
        <v/>
      </c>
      <c r="AR116" s="885">
        <f ca="1"/>
        <v>33</v>
      </c>
      <c r="AS116" s="885" t="str">
        <f ca="1"/>
        <v>Azi Ws</v>
      </c>
      <c r="AT116" s="885">
        <f ca="1"/>
        <v>97200</v>
      </c>
      <c r="AU116" s="885">
        <f ca="1"/>
        <v>46214</v>
      </c>
      <c r="AV116" s="885">
        <f ca="1"/>
        <v>56</v>
      </c>
    </row>
    <row r="117" spans="1:48" ht="12.75" customHeight="1">
      <c r="A117" s="1085">
        <v>22</v>
      </c>
      <c r="C117" s="1107"/>
      <c r="D117" s="1102"/>
      <c r="E117" s="1083" t="str">
        <f t="shared" si="17"/>
        <v/>
      </c>
      <c r="G117" s="1085" t="str">
        <f t="shared" si="15"/>
        <v/>
      </c>
      <c r="H117" s="1079" t="str">
        <f t="shared" si="16"/>
        <v/>
      </c>
      <c r="J117" s="1117" t="str">
        <f t="shared" si="27"/>
        <v>-</v>
      </c>
      <c r="L117" s="1041" t="str">
        <f t="shared" si="18"/>
        <v/>
      </c>
      <c r="N117" s="1087"/>
      <c r="O117" s="1042" cm="1">
        <f t="array" ref="O117">SUMPRODUCT(($F117:$F117="Parcial")*ABS($C117:$C117-$N117:$N117))</f>
        <v>0</v>
      </c>
      <c r="P117" s="1043"/>
      <c r="W117" s="1046" t="str">
        <f t="shared" si="19"/>
        <v/>
      </c>
      <c r="X117" s="1047" t="str">
        <f t="shared" si="20"/>
        <v/>
      </c>
      <c r="Y117" s="1048" t="str">
        <f t="shared" si="26"/>
        <v/>
      </c>
      <c r="Z117" s="1049" t="str">
        <f t="shared" si="21"/>
        <v/>
      </c>
      <c r="AA117" s="1049" t="str">
        <f t="shared" si="22"/>
        <v/>
      </c>
      <c r="AB117" s="1050" t="str">
        <f t="shared" si="23"/>
        <v/>
      </c>
      <c r="AD117" s="1052" t="str">
        <f t="shared" si="24"/>
        <v/>
      </c>
      <c r="AE117" s="1053" t="str">
        <f t="shared" si="25"/>
        <v/>
      </c>
    </row>
    <row r="118" spans="1:48" ht="12.75" customHeight="1">
      <c r="A118" s="1085">
        <v>23</v>
      </c>
      <c r="E118" s="1083" t="str">
        <f t="shared" si="17"/>
        <v/>
      </c>
      <c r="G118" s="1085" t="str">
        <f t="shared" si="15"/>
        <v/>
      </c>
      <c r="H118" s="1079" t="str">
        <f t="shared" si="16"/>
        <v/>
      </c>
      <c r="J118" s="1117" t="str">
        <f t="shared" si="27"/>
        <v>-</v>
      </c>
      <c r="L118" s="1041" t="str">
        <f t="shared" si="18"/>
        <v/>
      </c>
      <c r="N118" s="1087"/>
      <c r="O118" s="1042" cm="1">
        <f t="array" ref="O118">SUMPRODUCT(($F118:$F118="Parcial")*ABS($C118:$C118-$N118:$N118))</f>
        <v>0</v>
      </c>
      <c r="P118" s="1043"/>
      <c r="W118" s="1046" t="str">
        <f t="shared" si="19"/>
        <v/>
      </c>
      <c r="X118" s="1047" t="str">
        <f t="shared" si="20"/>
        <v/>
      </c>
      <c r="Y118" s="1048" t="str">
        <f t="shared" si="26"/>
        <v/>
      </c>
      <c r="Z118" s="1049" t="str">
        <f t="shared" si="21"/>
        <v/>
      </c>
      <c r="AA118" s="1049" t="str">
        <f t="shared" si="22"/>
        <v/>
      </c>
      <c r="AB118" s="1050" t="str">
        <f t="shared" si="23"/>
        <v/>
      </c>
      <c r="AD118" s="1052" t="str">
        <f t="shared" si="24"/>
        <v/>
      </c>
      <c r="AE118" s="1053" t="str">
        <f t="shared" si="25"/>
        <v/>
      </c>
    </row>
    <row r="119" spans="1:48" ht="12.75" customHeight="1">
      <c r="A119" s="1085">
        <v>24</v>
      </c>
      <c r="E119" s="1083" t="str">
        <f t="shared" si="17"/>
        <v/>
      </c>
      <c r="G119" s="1085" t="str">
        <f t="shared" si="15"/>
        <v/>
      </c>
      <c r="H119" s="1079" t="str">
        <f t="shared" si="16"/>
        <v/>
      </c>
      <c r="J119" s="1117" t="str">
        <f t="shared" si="27"/>
        <v>-</v>
      </c>
      <c r="L119" s="1041" t="str">
        <f t="shared" si="18"/>
        <v/>
      </c>
      <c r="N119" s="1087"/>
      <c r="O119" s="1042" cm="1">
        <f t="array" ref="O119">SUMPRODUCT(($F119:$F119="Parcial")*ABS($C119:$C119-$N119:$N119))</f>
        <v>0</v>
      </c>
      <c r="P119" s="1043"/>
      <c r="W119" s="1046" t="str">
        <f t="shared" si="19"/>
        <v/>
      </c>
      <c r="X119" s="1047" t="str">
        <f t="shared" si="20"/>
        <v/>
      </c>
      <c r="Y119" s="1048" t="str">
        <f t="shared" si="26"/>
        <v/>
      </c>
      <c r="Z119" s="1049" t="str">
        <f t="shared" si="21"/>
        <v/>
      </c>
      <c r="AA119" s="1049" t="str">
        <f t="shared" si="22"/>
        <v/>
      </c>
      <c r="AB119" s="1050" t="str">
        <f t="shared" si="23"/>
        <v/>
      </c>
      <c r="AD119" s="1052" t="str">
        <f t="shared" si="24"/>
        <v/>
      </c>
      <c r="AE119" s="1053" t="str">
        <f t="shared" si="25"/>
        <v/>
      </c>
    </row>
    <row r="120" spans="1:48" ht="12.75" customHeight="1">
      <c r="A120" s="1085">
        <v>25</v>
      </c>
      <c r="E120" s="1083" t="str">
        <f t="shared" si="17"/>
        <v/>
      </c>
      <c r="G120" s="1085" t="str">
        <f t="shared" si="15"/>
        <v/>
      </c>
      <c r="H120" s="1079" t="str">
        <f t="shared" si="16"/>
        <v/>
      </c>
      <c r="J120" s="1117" t="str">
        <f t="shared" si="27"/>
        <v>-</v>
      </c>
      <c r="L120" s="1041" t="str">
        <f t="shared" si="18"/>
        <v/>
      </c>
      <c r="N120" s="1087"/>
      <c r="O120" s="1042" cm="1">
        <f t="array" ref="O120">SUMPRODUCT(($F120:$F120="Parcial")*ABS($C120:$C120-$N120:$N120))</f>
        <v>0</v>
      </c>
      <c r="P120" s="1043"/>
      <c r="W120" s="1046" t="str">
        <f t="shared" si="19"/>
        <v/>
      </c>
      <c r="X120" s="1047" t="str">
        <f t="shared" si="20"/>
        <v/>
      </c>
      <c r="Y120" s="1048" t="str">
        <f t="shared" si="26"/>
        <v/>
      </c>
      <c r="Z120" s="1049" t="str">
        <f t="shared" si="21"/>
        <v/>
      </c>
      <c r="AA120" s="1049" t="str">
        <f t="shared" si="22"/>
        <v/>
      </c>
      <c r="AB120" s="1050" t="str">
        <f t="shared" si="23"/>
        <v/>
      </c>
      <c r="AD120" s="1052" t="str">
        <f t="shared" si="24"/>
        <v/>
      </c>
      <c r="AE120" s="1053" t="str">
        <f t="shared" si="25"/>
        <v/>
      </c>
    </row>
    <row r="121" spans="1:48" ht="12.75" customHeight="1">
      <c r="A121" s="1085">
        <v>1</v>
      </c>
      <c r="E121" s="1083" t="str">
        <f t="shared" si="17"/>
        <v/>
      </c>
      <c r="G121" s="1085" t="str">
        <f t="shared" si="15"/>
        <v/>
      </c>
      <c r="H121" s="1079" t="str">
        <f t="shared" si="16"/>
        <v/>
      </c>
      <c r="J121" s="1117" t="str">
        <f t="shared" si="27"/>
        <v>-</v>
      </c>
      <c r="L121" s="1041" t="str">
        <f t="shared" si="18"/>
        <v/>
      </c>
      <c r="N121" s="1087"/>
      <c r="O121" s="1042" cm="1">
        <f t="array" ref="O121">SUMPRODUCT(($F121:$F121="Parcial")*ABS($C121:$C121-$N121:$N121))</f>
        <v>0</v>
      </c>
      <c r="P121" s="1043"/>
      <c r="W121" s="1046" t="str">
        <f t="shared" si="19"/>
        <v/>
      </c>
      <c r="X121" s="1047" t="str">
        <f t="shared" si="20"/>
        <v/>
      </c>
      <c r="Y121" s="1048" t="str">
        <f t="shared" si="26"/>
        <v/>
      </c>
      <c r="Z121" s="1049" t="str">
        <f t="shared" si="21"/>
        <v/>
      </c>
      <c r="AA121" s="1049" t="str">
        <f t="shared" si="22"/>
        <v/>
      </c>
      <c r="AB121" s="1050" t="str">
        <f t="shared" si="23"/>
        <v/>
      </c>
      <c r="AD121" s="1052" t="str">
        <f t="shared" si="24"/>
        <v/>
      </c>
      <c r="AE121" s="1053" t="str">
        <f t="shared" si="25"/>
        <v/>
      </c>
    </row>
    <row r="122" spans="1:48" ht="12.75" customHeight="1">
      <c r="A122" s="1085">
        <v>2</v>
      </c>
      <c r="E122" s="1083" t="str">
        <f t="shared" si="17"/>
        <v/>
      </c>
      <c r="G122" s="1085" t="str">
        <f t="shared" si="15"/>
        <v/>
      </c>
      <c r="H122" s="1079" t="str">
        <f t="shared" si="16"/>
        <v/>
      </c>
      <c r="J122" s="1117" t="str">
        <f t="shared" si="27"/>
        <v>-</v>
      </c>
      <c r="L122" s="1041" t="str">
        <f t="shared" si="18"/>
        <v/>
      </c>
      <c r="N122" s="1087"/>
      <c r="O122" s="1042" cm="1">
        <f t="array" ref="O122">SUMPRODUCT(($F122:$F122="Parcial")*ABS($C122:$C122-$N122:$N122))</f>
        <v>0</v>
      </c>
      <c r="P122" s="1043"/>
      <c r="W122" s="1046" t="str">
        <f t="shared" si="19"/>
        <v/>
      </c>
      <c r="X122" s="1047" t="str">
        <f t="shared" si="20"/>
        <v/>
      </c>
      <c r="Y122" s="1048" t="str">
        <f t="shared" si="26"/>
        <v/>
      </c>
      <c r="Z122" s="1049" t="str">
        <f t="shared" si="21"/>
        <v/>
      </c>
      <c r="AA122" s="1049" t="str">
        <f t="shared" si="22"/>
        <v/>
      </c>
      <c r="AB122" s="1050" t="str">
        <f t="shared" si="23"/>
        <v/>
      </c>
      <c r="AD122" s="1052" t="str">
        <f t="shared" si="24"/>
        <v/>
      </c>
      <c r="AE122" s="1053" t="str">
        <f t="shared" si="25"/>
        <v/>
      </c>
    </row>
    <row r="123" spans="1:48" ht="12.75" customHeight="1">
      <c r="A123" s="1085">
        <v>3</v>
      </c>
      <c r="E123" s="1083" t="str">
        <f t="shared" si="17"/>
        <v/>
      </c>
      <c r="G123" s="1085" t="str">
        <f t="shared" si="15"/>
        <v/>
      </c>
      <c r="H123" s="1079" t="str">
        <f t="shared" si="16"/>
        <v/>
      </c>
      <c r="J123" s="1117" t="str">
        <f t="shared" si="27"/>
        <v>-</v>
      </c>
      <c r="L123" s="1041" t="str">
        <f t="shared" si="18"/>
        <v/>
      </c>
      <c r="N123" s="1087"/>
      <c r="O123" s="1042" cm="1">
        <f t="array" ref="O123">SUMPRODUCT(($F123:$F123="Parcial")*ABS($C123:$C123-$N123:$N123))</f>
        <v>0</v>
      </c>
      <c r="P123" s="1043"/>
      <c r="W123" s="1046" t="str">
        <f t="shared" si="19"/>
        <v/>
      </c>
      <c r="X123" s="1047" t="str">
        <f t="shared" si="20"/>
        <v/>
      </c>
      <c r="Y123" s="1048" t="str">
        <f t="shared" si="26"/>
        <v/>
      </c>
      <c r="Z123" s="1049" t="str">
        <f t="shared" si="21"/>
        <v/>
      </c>
      <c r="AA123" s="1049" t="str">
        <f t="shared" si="22"/>
        <v/>
      </c>
      <c r="AB123" s="1050" t="str">
        <f t="shared" si="23"/>
        <v/>
      </c>
      <c r="AD123" s="1052" t="str">
        <f t="shared" si="24"/>
        <v/>
      </c>
      <c r="AE123" s="1053" t="str">
        <f t="shared" si="25"/>
        <v/>
      </c>
    </row>
    <row r="124" spans="1:48" ht="12.75" customHeight="1">
      <c r="A124" s="1085">
        <v>4</v>
      </c>
      <c r="E124" s="1083" t="str">
        <f t="shared" si="17"/>
        <v/>
      </c>
      <c r="G124" s="1085" t="str">
        <f t="shared" si="15"/>
        <v/>
      </c>
      <c r="H124" s="1079" t="str">
        <f t="shared" si="16"/>
        <v/>
      </c>
      <c r="J124" s="1117" t="str">
        <f t="shared" si="27"/>
        <v>-</v>
      </c>
      <c r="L124" s="1041" t="str">
        <f t="shared" si="18"/>
        <v/>
      </c>
      <c r="N124" s="1087"/>
      <c r="O124" s="1042" cm="1">
        <f t="array" ref="O124">SUMPRODUCT(($F124:$F124="Parcial")*ABS($C124:$C124-$N124:$N124))</f>
        <v>0</v>
      </c>
      <c r="P124" s="1043"/>
      <c r="W124" s="1046" t="str">
        <f t="shared" si="19"/>
        <v/>
      </c>
      <c r="X124" s="1047" t="str">
        <f t="shared" si="20"/>
        <v/>
      </c>
      <c r="Y124" s="1048" t="str">
        <f t="shared" si="26"/>
        <v/>
      </c>
      <c r="Z124" s="1049" t="str">
        <f t="shared" si="21"/>
        <v/>
      </c>
      <c r="AA124" s="1049" t="str">
        <f t="shared" si="22"/>
        <v/>
      </c>
      <c r="AB124" s="1050" t="str">
        <f t="shared" si="23"/>
        <v/>
      </c>
      <c r="AD124" s="1052" t="str">
        <f t="shared" si="24"/>
        <v/>
      </c>
      <c r="AE124" s="1053" t="str">
        <f t="shared" si="25"/>
        <v/>
      </c>
    </row>
    <row r="125" spans="1:48" ht="12.75" customHeight="1">
      <c r="A125" s="1085">
        <v>5</v>
      </c>
      <c r="E125" s="1083" t="str">
        <f t="shared" si="17"/>
        <v/>
      </c>
      <c r="G125" s="1085" t="str">
        <f t="shared" si="15"/>
        <v/>
      </c>
      <c r="H125" s="1079" t="str">
        <f t="shared" si="16"/>
        <v/>
      </c>
      <c r="J125" s="1117" t="str">
        <f t="shared" si="27"/>
        <v>-</v>
      </c>
      <c r="L125" s="1041" t="str">
        <f t="shared" si="18"/>
        <v/>
      </c>
      <c r="N125" s="1087"/>
      <c r="O125" s="1042" cm="1">
        <f t="array" ref="O125">SUMPRODUCT(($F125:$F125="Parcial")*ABS($C125:$C125-$N125:$N125))</f>
        <v>0</v>
      </c>
      <c r="P125" s="1043"/>
      <c r="W125" s="1046" t="str">
        <f t="shared" si="19"/>
        <v/>
      </c>
      <c r="X125" s="1047" t="str">
        <f t="shared" si="20"/>
        <v/>
      </c>
      <c r="Y125" s="1048" t="str">
        <f t="shared" si="26"/>
        <v/>
      </c>
      <c r="Z125" s="1049" t="str">
        <f t="shared" si="21"/>
        <v/>
      </c>
      <c r="AA125" s="1049" t="str">
        <f t="shared" si="22"/>
        <v/>
      </c>
      <c r="AB125" s="1050" t="str">
        <f t="shared" si="23"/>
        <v/>
      </c>
      <c r="AD125" s="1052" t="str">
        <f t="shared" si="24"/>
        <v/>
      </c>
      <c r="AE125" s="1053" t="str">
        <f t="shared" si="25"/>
        <v/>
      </c>
    </row>
    <row r="126" spans="1:48" ht="12.75" customHeight="1">
      <c r="A126" s="1085">
        <v>1</v>
      </c>
      <c r="E126" s="1083" t="str">
        <f t="shared" si="17"/>
        <v/>
      </c>
      <c r="G126" s="1085" t="str">
        <f t="shared" si="15"/>
        <v/>
      </c>
      <c r="H126" s="1079" t="str">
        <f t="shared" si="16"/>
        <v/>
      </c>
      <c r="J126" s="1117" t="str">
        <f t="shared" si="27"/>
        <v>-</v>
      </c>
      <c r="L126" s="1041" t="str">
        <f t="shared" si="18"/>
        <v/>
      </c>
      <c r="N126" s="1087"/>
      <c r="O126" s="1042" cm="1">
        <f t="array" ref="O126">SUMPRODUCT(($F126:$F126="Parcial")*ABS($C126:$C126-$N126:$N126))</f>
        <v>0</v>
      </c>
      <c r="P126" s="1043"/>
      <c r="W126" s="1046" t="str">
        <f t="shared" si="19"/>
        <v/>
      </c>
      <c r="X126" s="1047" t="str">
        <f t="shared" si="20"/>
        <v/>
      </c>
      <c r="Y126" s="1048" t="str">
        <f t="shared" si="26"/>
        <v/>
      </c>
      <c r="Z126" s="1049" t="str">
        <f t="shared" si="21"/>
        <v/>
      </c>
      <c r="AA126" s="1049" t="str">
        <f t="shared" si="22"/>
        <v/>
      </c>
      <c r="AB126" s="1050" t="str">
        <f t="shared" si="23"/>
        <v/>
      </c>
      <c r="AD126" s="1052" t="str">
        <f t="shared" si="24"/>
        <v/>
      </c>
      <c r="AE126" s="1053" t="str">
        <f t="shared" si="25"/>
        <v/>
      </c>
    </row>
    <row r="127" spans="1:48" ht="12.75" customHeight="1">
      <c r="A127" s="1085">
        <v>2</v>
      </c>
      <c r="E127" s="1083" t="str">
        <f t="shared" si="17"/>
        <v/>
      </c>
      <c r="G127" s="1085" t="str">
        <f t="shared" si="15"/>
        <v/>
      </c>
      <c r="H127" s="1079" t="str">
        <f t="shared" si="16"/>
        <v/>
      </c>
      <c r="J127" s="1117" t="str">
        <f t="shared" si="27"/>
        <v>-</v>
      </c>
      <c r="L127" s="1041" t="str">
        <f t="shared" si="18"/>
        <v/>
      </c>
      <c r="N127" s="1087"/>
      <c r="O127" s="1042" cm="1">
        <f t="array" ref="O127">SUMPRODUCT(($F127:$F127="Parcial")*ABS($C127:$C127-$N127:$N127))</f>
        <v>0</v>
      </c>
      <c r="P127" s="1043"/>
      <c r="W127" s="1046" t="str">
        <f t="shared" si="19"/>
        <v/>
      </c>
      <c r="X127" s="1047" t="str">
        <f t="shared" si="20"/>
        <v/>
      </c>
      <c r="Y127" s="1048" t="str">
        <f t="shared" si="26"/>
        <v/>
      </c>
      <c r="Z127" s="1049" t="str">
        <f t="shared" si="21"/>
        <v/>
      </c>
      <c r="AA127" s="1049" t="str">
        <f t="shared" si="22"/>
        <v/>
      </c>
      <c r="AB127" s="1050" t="str">
        <f t="shared" si="23"/>
        <v/>
      </c>
      <c r="AD127" s="1052" t="str">
        <f t="shared" si="24"/>
        <v/>
      </c>
      <c r="AE127" s="1053" t="str">
        <f t="shared" si="25"/>
        <v/>
      </c>
    </row>
    <row r="128" spans="1:48" ht="12.75" customHeight="1">
      <c r="A128" s="1085">
        <v>3</v>
      </c>
      <c r="B128" s="1105"/>
      <c r="C128" s="1108"/>
      <c r="E128" s="1083" t="str">
        <f t="shared" si="17"/>
        <v/>
      </c>
      <c r="G128" s="1085" t="str">
        <f t="shared" si="15"/>
        <v/>
      </c>
      <c r="H128" s="1079" t="str">
        <f t="shared" si="16"/>
        <v/>
      </c>
      <c r="J128" s="1117" t="str">
        <f t="shared" si="27"/>
        <v>-</v>
      </c>
      <c r="L128" s="1041" t="str">
        <f t="shared" si="18"/>
        <v/>
      </c>
      <c r="N128" s="1087"/>
      <c r="O128" s="1042" cm="1">
        <f t="array" ref="O128">SUMPRODUCT(($F128:$F128="Parcial")*ABS($C128:$C128-$N128:$N128))</f>
        <v>0</v>
      </c>
      <c r="P128" s="1043"/>
      <c r="W128" s="1046" t="str">
        <f t="shared" si="19"/>
        <v/>
      </c>
      <c r="X128" s="1047" t="str">
        <f t="shared" si="20"/>
        <v/>
      </c>
      <c r="Y128" s="1048" t="str">
        <f t="shared" si="26"/>
        <v/>
      </c>
      <c r="Z128" s="1049" t="str">
        <f t="shared" si="21"/>
        <v/>
      </c>
      <c r="AA128" s="1049" t="str">
        <f t="shared" si="22"/>
        <v/>
      </c>
      <c r="AB128" s="1050" t="str">
        <f t="shared" si="23"/>
        <v/>
      </c>
      <c r="AD128" s="1052" t="str">
        <f t="shared" si="24"/>
        <v/>
      </c>
      <c r="AE128" s="1053" t="str">
        <f t="shared" si="25"/>
        <v/>
      </c>
    </row>
    <row r="129" spans="1:31" ht="12.75" customHeight="1">
      <c r="A129" s="1085">
        <v>4</v>
      </c>
      <c r="B129" s="1105"/>
      <c r="C129" s="1106"/>
      <c r="E129" s="1083" t="str">
        <f t="shared" si="17"/>
        <v/>
      </c>
      <c r="G129" s="1085" t="str">
        <f t="shared" si="15"/>
        <v/>
      </c>
      <c r="H129" s="1079" t="str">
        <f t="shared" si="16"/>
        <v/>
      </c>
      <c r="J129" s="1117" t="str">
        <f t="shared" si="27"/>
        <v>-</v>
      </c>
      <c r="L129" s="1041" t="str">
        <f t="shared" si="18"/>
        <v/>
      </c>
      <c r="N129" s="1087"/>
      <c r="O129" s="1042" cm="1">
        <f t="array" ref="O129">SUMPRODUCT(($F129:$F129="Parcial")*ABS($C129:$C129-$N129:$N129))</f>
        <v>0</v>
      </c>
      <c r="P129" s="1043"/>
      <c r="W129" s="1046" t="str">
        <f t="shared" si="19"/>
        <v/>
      </c>
      <c r="X129" s="1047" t="str">
        <f t="shared" si="20"/>
        <v/>
      </c>
      <c r="Y129" s="1048" t="str">
        <f t="shared" si="26"/>
        <v/>
      </c>
      <c r="Z129" s="1049" t="str">
        <f t="shared" si="21"/>
        <v/>
      </c>
      <c r="AA129" s="1049" t="str">
        <f t="shared" si="22"/>
        <v/>
      </c>
      <c r="AB129" s="1050" t="str">
        <f t="shared" si="23"/>
        <v/>
      </c>
      <c r="AD129" s="1052" t="str">
        <f t="shared" si="24"/>
        <v/>
      </c>
      <c r="AE129" s="1053" t="str">
        <f t="shared" si="25"/>
        <v/>
      </c>
    </row>
    <row r="130" spans="1:31" ht="12.75" customHeight="1">
      <c r="A130" s="1085">
        <v>5</v>
      </c>
      <c r="E130" s="1083" t="str">
        <f t="shared" si="17"/>
        <v/>
      </c>
      <c r="G130" s="1085" t="str">
        <f t="shared" ref="G130:G193" si="28">IF(F130="Paid","Settled",IF(E130="","",IF(E130&lt;0,"Over Due",IF(E130&lt;=10,"Due soon",IF(E130&lt;=20,"FP need",IF(E130&lt;=30,"Pending","Pending"))))))</f>
        <v/>
      </c>
      <c r="H130" s="1079" t="str">
        <f t="shared" ref="H130:H193" si="29">IFERROR(CHOOSE($X130,"መስከረም","ጥቅምት","ህዳር  ","ታህሳስ ","ጥር ","የካቲት ","መጋቢት ","ሚይዚያ ","ግንቦት ","ሰኔ ","ሐምሌ ","ነሐሴ ","Pagume"),"")</f>
        <v/>
      </c>
      <c r="J130" s="1117" t="str">
        <f t="shared" si="27"/>
        <v>-</v>
      </c>
      <c r="L130" s="1041" t="str">
        <f t="shared" si="18"/>
        <v/>
      </c>
      <c r="N130" s="1087"/>
      <c r="O130" s="1042" cm="1">
        <f t="array" ref="O130">SUMPRODUCT(($F130:$F130="Parcial")*ABS($C130:$C130-$N130:$N130))</f>
        <v>0</v>
      </c>
      <c r="P130" s="1043"/>
      <c r="W130" s="1046" t="str">
        <f t="shared" si="19"/>
        <v/>
      </c>
      <c r="X130" s="1047" t="str">
        <f t="shared" si="20"/>
        <v/>
      </c>
      <c r="Y130" s="1048" t="str">
        <f t="shared" si="26"/>
        <v/>
      </c>
      <c r="Z130" s="1049" t="str">
        <f t="shared" si="21"/>
        <v/>
      </c>
      <c r="AA130" s="1049" t="str">
        <f t="shared" si="22"/>
        <v/>
      </c>
      <c r="AB130" s="1050" t="str">
        <f t="shared" si="23"/>
        <v/>
      </c>
      <c r="AD130" s="1052" t="str">
        <f t="shared" si="24"/>
        <v/>
      </c>
      <c r="AE130" s="1053" t="str">
        <f t="shared" si="25"/>
        <v/>
      </c>
    </row>
    <row r="131" spans="1:31" ht="12.75" customHeight="1">
      <c r="A131" s="1085">
        <v>6</v>
      </c>
      <c r="E131" s="1083" t="str">
        <f t="shared" ref="E131:E194" si="30">IF(D131="","",IF(F131="paid",0,I131-J131))</f>
        <v/>
      </c>
      <c r="G131" s="1085" t="str">
        <f t="shared" si="28"/>
        <v/>
      </c>
      <c r="H131" s="1079" t="str">
        <f t="shared" si="29"/>
        <v/>
      </c>
      <c r="J131" s="1117" t="str">
        <f t="shared" si="27"/>
        <v>-</v>
      </c>
      <c r="L131" s="1041" t="str">
        <f t="shared" ref="L131:L194" si="31">IF(E131="","",$Q$1+E131)</f>
        <v/>
      </c>
      <c r="N131" s="1087"/>
      <c r="O131" s="1042" cm="1">
        <f t="array" ref="O131">SUMPRODUCT(($F131:$F131="Parcial")*ABS($C131:$C131-$N131:$N131))</f>
        <v>0</v>
      </c>
      <c r="P131" s="1043"/>
      <c r="W131" s="1046" t="str">
        <f t="shared" ref="W131:W194" si="32">IF($D131="","",_xlfn.LET(_xlpm.gDate,D131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31" s="1047" t="str">
        <f t="shared" ref="X131:X194" si="33">IF($W131="","",TEXT($W131,"mm"))</f>
        <v/>
      </c>
      <c r="Y131" s="1048" t="str">
        <f t="shared" si="26"/>
        <v/>
      </c>
      <c r="Z131" s="1049" t="str">
        <f t="shared" ref="Z131:Z194" si="34">IF($K131="","",_xlfn.LET(_xlpm.gDate,K131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31" s="1049" t="str">
        <f t="shared" ref="AA131:AA194" si="35">IF($Z131="","",TEXT($Z131,"mm"))</f>
        <v/>
      </c>
      <c r="AB131" s="1050" t="str">
        <f t="shared" ref="AB131:AB194" si="36">IFERROR(CHOOSE(AA131,"መስከረም","ጥቅምት","ህዳር  ","ታህሳስ ","ጥር ","የካቲት ","መጋቢት ","ሚይዚያ ","ግንቦት ","ሰኔ ","ሐምሌ ","ነሐሴ ","Pagume"),"")</f>
        <v/>
      </c>
      <c r="AD131" s="1052" t="str">
        <f t="shared" ref="AD131:AD194" si="37">IF($D131="","",YEAR(D131)&amp;"-W"&amp;WEEKNUM(D131,2))</f>
        <v/>
      </c>
      <c r="AE131" s="1053" t="str">
        <f t="shared" ref="AE131:AE194" si="38">IF($K131="","",YEAR(K131)&amp;"-W"&amp;WEEKNUM(K131,2))</f>
        <v/>
      </c>
    </row>
    <row r="132" spans="1:31" ht="12.75" customHeight="1">
      <c r="A132" s="1085">
        <v>7</v>
      </c>
      <c r="B132" s="1105"/>
      <c r="C132" s="1109"/>
      <c r="E132" s="1083" t="str">
        <f t="shared" si="30"/>
        <v/>
      </c>
      <c r="G132" s="1085" t="str">
        <f t="shared" si="28"/>
        <v/>
      </c>
      <c r="H132" s="1079" t="str">
        <f t="shared" si="29"/>
        <v/>
      </c>
      <c r="J132" s="1117" t="str">
        <f t="shared" si="27"/>
        <v>-</v>
      </c>
      <c r="L132" s="1041" t="str">
        <f t="shared" si="31"/>
        <v/>
      </c>
      <c r="N132" s="1087"/>
      <c r="O132" s="1042" cm="1">
        <f t="array" ref="O132">SUMPRODUCT(($F132:$F132="Parcial")*ABS($C132:$C132-$N132:$N132))</f>
        <v>0</v>
      </c>
      <c r="P132" s="1043"/>
      <c r="W132" s="1046" t="str">
        <f t="shared" si="32"/>
        <v/>
      </c>
      <c r="X132" s="1047" t="str">
        <f t="shared" si="33"/>
        <v/>
      </c>
      <c r="Y132" s="1048" t="str">
        <f t="shared" si="26"/>
        <v/>
      </c>
      <c r="Z132" s="1049" t="str">
        <f t="shared" si="34"/>
        <v/>
      </c>
      <c r="AA132" s="1049" t="str">
        <f t="shared" si="35"/>
        <v/>
      </c>
      <c r="AB132" s="1050" t="str">
        <f t="shared" si="36"/>
        <v/>
      </c>
      <c r="AD132" s="1052" t="str">
        <f t="shared" si="37"/>
        <v/>
      </c>
      <c r="AE132" s="1053" t="str">
        <f t="shared" si="38"/>
        <v/>
      </c>
    </row>
    <row r="133" spans="1:31" ht="12.75" customHeight="1">
      <c r="A133" s="1085">
        <v>8</v>
      </c>
      <c r="B133" s="1105"/>
      <c r="C133" s="1109"/>
      <c r="E133" s="1083" t="str">
        <f t="shared" si="30"/>
        <v/>
      </c>
      <c r="G133" s="1085" t="str">
        <f t="shared" si="28"/>
        <v/>
      </c>
      <c r="H133" s="1079" t="str">
        <f t="shared" si="29"/>
        <v/>
      </c>
      <c r="J133" s="1117" t="str">
        <f t="shared" si="27"/>
        <v>-</v>
      </c>
      <c r="L133" s="1041" t="str">
        <f t="shared" si="31"/>
        <v/>
      </c>
      <c r="N133" s="1087"/>
      <c r="O133" s="1042" cm="1">
        <f t="array" ref="O133">SUMPRODUCT(($F133:$F133="Parcial")*ABS($C133:$C133-$N133:$N133))</f>
        <v>0</v>
      </c>
      <c r="P133" s="1043"/>
      <c r="W133" s="1046" t="str">
        <f t="shared" si="32"/>
        <v/>
      </c>
      <c r="X133" s="1047" t="str">
        <f t="shared" si="33"/>
        <v/>
      </c>
      <c r="Y133" s="1048" t="str">
        <f t="shared" si="26"/>
        <v/>
      </c>
      <c r="Z133" s="1049" t="str">
        <f t="shared" si="34"/>
        <v/>
      </c>
      <c r="AA133" s="1049" t="str">
        <f t="shared" si="35"/>
        <v/>
      </c>
      <c r="AB133" s="1050" t="str">
        <f t="shared" si="36"/>
        <v/>
      </c>
      <c r="AD133" s="1052" t="str">
        <f t="shared" si="37"/>
        <v/>
      </c>
      <c r="AE133" s="1053" t="str">
        <f t="shared" si="38"/>
        <v/>
      </c>
    </row>
    <row r="134" spans="1:31" ht="12.75" customHeight="1">
      <c r="A134" s="1085">
        <v>9</v>
      </c>
      <c r="B134" s="1105"/>
      <c r="C134" s="1109"/>
      <c r="E134" s="1083" t="str">
        <f t="shared" si="30"/>
        <v/>
      </c>
      <c r="G134" s="1085" t="str">
        <f t="shared" si="28"/>
        <v/>
      </c>
      <c r="H134" s="1079" t="str">
        <f t="shared" si="29"/>
        <v/>
      </c>
      <c r="J134" s="1117" t="str">
        <f t="shared" si="27"/>
        <v>-</v>
      </c>
      <c r="L134" s="1041" t="str">
        <f t="shared" si="31"/>
        <v/>
      </c>
      <c r="M134" s="1042"/>
      <c r="N134" s="1087"/>
      <c r="O134" s="1042" cm="1">
        <f t="array" ref="O134">SUMPRODUCT(($F134:$F134="Parcial")*ABS($C134:$C134-$N134:$N134))</f>
        <v>0</v>
      </c>
      <c r="P134" s="1043"/>
      <c r="W134" s="1046" t="str">
        <f t="shared" si="32"/>
        <v/>
      </c>
      <c r="X134" s="1047" t="str">
        <f t="shared" si="33"/>
        <v/>
      </c>
      <c r="Y134" s="1048" t="str">
        <f t="shared" si="26"/>
        <v/>
      </c>
      <c r="Z134" s="1049" t="str">
        <f t="shared" si="34"/>
        <v/>
      </c>
      <c r="AA134" s="1049" t="str">
        <f t="shared" si="35"/>
        <v/>
      </c>
      <c r="AB134" s="1050" t="str">
        <f t="shared" si="36"/>
        <v/>
      </c>
      <c r="AD134" s="1052" t="str">
        <f t="shared" si="37"/>
        <v/>
      </c>
      <c r="AE134" s="1053" t="str">
        <f t="shared" si="38"/>
        <v/>
      </c>
    </row>
    <row r="135" spans="1:31" ht="12.75" customHeight="1">
      <c r="A135" s="1085">
        <v>10</v>
      </c>
      <c r="B135" s="1105"/>
      <c r="C135" s="1109"/>
      <c r="E135" s="1083" t="str">
        <f t="shared" si="30"/>
        <v/>
      </c>
      <c r="G135" s="1085" t="str">
        <f t="shared" si="28"/>
        <v/>
      </c>
      <c r="H135" s="1079" t="str">
        <f t="shared" si="29"/>
        <v/>
      </c>
      <c r="J135" s="1117" t="str">
        <f t="shared" si="27"/>
        <v>-</v>
      </c>
      <c r="L135" s="1041" t="str">
        <f t="shared" si="31"/>
        <v/>
      </c>
      <c r="M135" s="1042"/>
      <c r="N135" s="1087"/>
      <c r="O135" s="1042" cm="1">
        <f t="array" ref="O135">SUMPRODUCT(($F135:$F135="Parcial")*ABS($C135:$C135-$N135:$N135))</f>
        <v>0</v>
      </c>
      <c r="P135" s="1043"/>
      <c r="W135" s="1046" t="str">
        <f t="shared" si="32"/>
        <v/>
      </c>
      <c r="X135" s="1047" t="str">
        <f t="shared" si="33"/>
        <v/>
      </c>
      <c r="Y135" s="1048" t="str">
        <f t="shared" si="26"/>
        <v/>
      </c>
      <c r="Z135" s="1049" t="str">
        <f t="shared" si="34"/>
        <v/>
      </c>
      <c r="AA135" s="1049" t="str">
        <f t="shared" si="35"/>
        <v/>
      </c>
      <c r="AB135" s="1050" t="str">
        <f t="shared" si="36"/>
        <v/>
      </c>
      <c r="AD135" s="1052" t="str">
        <f t="shared" si="37"/>
        <v/>
      </c>
      <c r="AE135" s="1053" t="str">
        <f t="shared" si="38"/>
        <v/>
      </c>
    </row>
    <row r="136" spans="1:31" ht="12.75" customHeight="1">
      <c r="A136" s="1085">
        <v>11</v>
      </c>
      <c r="B136" s="1105"/>
      <c r="C136" s="1109"/>
      <c r="E136" s="1083" t="str">
        <f t="shared" si="30"/>
        <v/>
      </c>
      <c r="G136" s="1085" t="str">
        <f t="shared" si="28"/>
        <v/>
      </c>
      <c r="H136" s="1079" t="str">
        <f t="shared" si="29"/>
        <v/>
      </c>
      <c r="J136" s="1117" t="str">
        <f t="shared" si="27"/>
        <v>-</v>
      </c>
      <c r="L136" s="1041" t="str">
        <f t="shared" si="31"/>
        <v/>
      </c>
      <c r="M136" s="1110"/>
      <c r="N136" s="1087"/>
      <c r="O136" s="1042" cm="1">
        <f t="array" ref="O136">SUMPRODUCT(($F136:$F136="Parcial")*ABS($C136:$C136-$N136:$N136))</f>
        <v>0</v>
      </c>
      <c r="P136" s="1043"/>
      <c r="W136" s="1046" t="str">
        <f t="shared" si="32"/>
        <v/>
      </c>
      <c r="X136" s="1047" t="str">
        <f t="shared" si="33"/>
        <v/>
      </c>
      <c r="Y136" s="1048" t="str">
        <f t="shared" si="26"/>
        <v/>
      </c>
      <c r="Z136" s="1049" t="str">
        <f t="shared" si="34"/>
        <v/>
      </c>
      <c r="AA136" s="1049" t="str">
        <f t="shared" si="35"/>
        <v/>
      </c>
      <c r="AB136" s="1050" t="str">
        <f t="shared" si="36"/>
        <v/>
      </c>
      <c r="AD136" s="1052" t="str">
        <f t="shared" si="37"/>
        <v/>
      </c>
      <c r="AE136" s="1053" t="str">
        <f t="shared" si="38"/>
        <v/>
      </c>
    </row>
    <row r="137" spans="1:31" ht="12.75" customHeight="1">
      <c r="A137" s="1085">
        <v>1</v>
      </c>
      <c r="E137" s="1083" t="str">
        <f t="shared" si="30"/>
        <v/>
      </c>
      <c r="G137" s="1085" t="str">
        <f t="shared" si="28"/>
        <v/>
      </c>
      <c r="H137" s="1079" t="str">
        <f t="shared" si="29"/>
        <v/>
      </c>
      <c r="J137" s="1117" t="str">
        <f t="shared" si="27"/>
        <v>-</v>
      </c>
      <c r="L137" s="1041" t="str">
        <f t="shared" si="31"/>
        <v/>
      </c>
      <c r="N137" s="1087"/>
      <c r="O137" s="1042" cm="1">
        <f t="array" ref="O137">SUMPRODUCT(($F137:$F137="Parcial")*ABS($C137:$C137-$N137:$N137))</f>
        <v>0</v>
      </c>
      <c r="P137" s="1043"/>
      <c r="W137" s="1046" t="str">
        <f t="shared" si="32"/>
        <v/>
      </c>
      <c r="X137" s="1047" t="str">
        <f t="shared" si="33"/>
        <v/>
      </c>
      <c r="Y137" s="1048" t="str">
        <f t="shared" si="26"/>
        <v/>
      </c>
      <c r="Z137" s="1049" t="str">
        <f t="shared" si="34"/>
        <v/>
      </c>
      <c r="AA137" s="1049" t="str">
        <f t="shared" si="35"/>
        <v/>
      </c>
      <c r="AB137" s="1050" t="str">
        <f t="shared" si="36"/>
        <v/>
      </c>
      <c r="AD137" s="1052" t="str">
        <f t="shared" si="37"/>
        <v/>
      </c>
      <c r="AE137" s="1053" t="str">
        <f t="shared" si="38"/>
        <v/>
      </c>
    </row>
    <row r="138" spans="1:31" ht="12.75" customHeight="1">
      <c r="A138" s="1085">
        <v>2</v>
      </c>
      <c r="C138" s="1111"/>
      <c r="E138" s="1083" t="str">
        <f t="shared" si="30"/>
        <v/>
      </c>
      <c r="G138" s="1085" t="str">
        <f t="shared" si="28"/>
        <v/>
      </c>
      <c r="H138" s="1079" t="str">
        <f t="shared" si="29"/>
        <v/>
      </c>
      <c r="J138" s="1117" t="str">
        <f t="shared" si="27"/>
        <v>-</v>
      </c>
      <c r="L138" s="1041" t="str">
        <f t="shared" si="31"/>
        <v/>
      </c>
      <c r="N138" s="1087"/>
      <c r="O138" s="1042" cm="1">
        <f t="array" ref="O138">SUMPRODUCT(($F138:$F138="Parcial")*ABS($C138:$C138-$N138:$N138))</f>
        <v>0</v>
      </c>
      <c r="P138" s="1043"/>
      <c r="W138" s="1046" t="str">
        <f t="shared" si="32"/>
        <v/>
      </c>
      <c r="X138" s="1047" t="str">
        <f t="shared" si="33"/>
        <v/>
      </c>
      <c r="Y138" s="1048" t="str">
        <f t="shared" si="26"/>
        <v/>
      </c>
      <c r="Z138" s="1049" t="str">
        <f t="shared" si="34"/>
        <v/>
      </c>
      <c r="AA138" s="1049" t="str">
        <f t="shared" si="35"/>
        <v/>
      </c>
      <c r="AB138" s="1050" t="str">
        <f t="shared" si="36"/>
        <v/>
      </c>
      <c r="AD138" s="1052" t="str">
        <f t="shared" si="37"/>
        <v/>
      </c>
      <c r="AE138" s="1053" t="str">
        <f t="shared" si="38"/>
        <v/>
      </c>
    </row>
    <row r="139" spans="1:31" ht="12.75" customHeight="1">
      <c r="A139" s="1085">
        <v>3</v>
      </c>
      <c r="C139" s="1107"/>
      <c r="E139" s="1083" t="str">
        <f t="shared" si="30"/>
        <v/>
      </c>
      <c r="G139" s="1085" t="str">
        <f t="shared" si="28"/>
        <v/>
      </c>
      <c r="H139" s="1079" t="str">
        <f t="shared" si="29"/>
        <v/>
      </c>
      <c r="J139" s="1117" t="str">
        <f t="shared" si="27"/>
        <v>-</v>
      </c>
      <c r="L139" s="1041" t="str">
        <f t="shared" si="31"/>
        <v/>
      </c>
      <c r="N139" s="1087"/>
      <c r="O139" s="1042" cm="1">
        <f t="array" ref="O139">SUMPRODUCT(($F139:$F139="Parcial")*ABS($C139:$C139-$N139:$N139))</f>
        <v>0</v>
      </c>
      <c r="P139" s="1043"/>
      <c r="W139" s="1046" t="str">
        <f t="shared" si="32"/>
        <v/>
      </c>
      <c r="X139" s="1047" t="str">
        <f t="shared" si="33"/>
        <v/>
      </c>
      <c r="Y139" s="1048" t="str">
        <f t="shared" si="26"/>
        <v/>
      </c>
      <c r="Z139" s="1049" t="str">
        <f t="shared" si="34"/>
        <v/>
      </c>
      <c r="AA139" s="1049" t="str">
        <f t="shared" si="35"/>
        <v/>
      </c>
      <c r="AB139" s="1050" t="str">
        <f t="shared" si="36"/>
        <v/>
      </c>
      <c r="AD139" s="1052" t="str">
        <f t="shared" si="37"/>
        <v/>
      </c>
      <c r="AE139" s="1053" t="str">
        <f t="shared" si="38"/>
        <v/>
      </c>
    </row>
    <row r="140" spans="1:31" ht="12.75" customHeight="1">
      <c r="A140" s="1085">
        <v>4</v>
      </c>
      <c r="C140" s="1111"/>
      <c r="E140" s="1083" t="str">
        <f t="shared" si="30"/>
        <v/>
      </c>
      <c r="G140" s="1085" t="str">
        <f t="shared" si="28"/>
        <v/>
      </c>
      <c r="H140" s="1079" t="str">
        <f t="shared" si="29"/>
        <v/>
      </c>
      <c r="J140" s="1117" t="str">
        <f t="shared" si="27"/>
        <v>-</v>
      </c>
      <c r="L140" s="1041" t="str">
        <f t="shared" si="31"/>
        <v/>
      </c>
      <c r="N140" s="1087"/>
      <c r="O140" s="1042" cm="1">
        <f t="array" ref="O140">SUMPRODUCT(($F140:$F140="Parcial")*ABS($C140:$C140-$N140:$N140))</f>
        <v>0</v>
      </c>
      <c r="P140" s="1043"/>
      <c r="W140" s="1046" t="str">
        <f t="shared" si="32"/>
        <v/>
      </c>
      <c r="X140" s="1047" t="str">
        <f t="shared" si="33"/>
        <v/>
      </c>
      <c r="Y140" s="1048" t="str">
        <f t="shared" si="26"/>
        <v/>
      </c>
      <c r="Z140" s="1049" t="str">
        <f t="shared" si="34"/>
        <v/>
      </c>
      <c r="AA140" s="1049" t="str">
        <f t="shared" si="35"/>
        <v/>
      </c>
      <c r="AB140" s="1050" t="str">
        <f t="shared" si="36"/>
        <v/>
      </c>
      <c r="AD140" s="1052" t="str">
        <f t="shared" si="37"/>
        <v/>
      </c>
      <c r="AE140" s="1053" t="str">
        <f t="shared" si="38"/>
        <v/>
      </c>
    </row>
    <row r="141" spans="1:31" ht="12.75" customHeight="1">
      <c r="A141" s="1085">
        <v>5</v>
      </c>
      <c r="C141" s="1111"/>
      <c r="E141" s="1083" t="str">
        <f t="shared" si="30"/>
        <v/>
      </c>
      <c r="G141" s="1085" t="str">
        <f t="shared" si="28"/>
        <v/>
      </c>
      <c r="H141" s="1079" t="str">
        <f t="shared" si="29"/>
        <v/>
      </c>
      <c r="J141" s="1117" t="str">
        <f t="shared" si="27"/>
        <v>-</v>
      </c>
      <c r="L141" s="1041" t="str">
        <f t="shared" si="31"/>
        <v/>
      </c>
      <c r="N141" s="1087"/>
      <c r="O141" s="1042" cm="1">
        <f t="array" ref="O141">SUMPRODUCT(($F141:$F141="Parcial")*ABS($C141:$C141-$N141:$N141))</f>
        <v>0</v>
      </c>
      <c r="P141" s="1043"/>
      <c r="W141" s="1046" t="str">
        <f t="shared" si="32"/>
        <v/>
      </c>
      <c r="X141" s="1047" t="str">
        <f t="shared" si="33"/>
        <v/>
      </c>
      <c r="Y141" s="1048" t="str">
        <f t="shared" si="26"/>
        <v/>
      </c>
      <c r="Z141" s="1049" t="str">
        <f t="shared" si="34"/>
        <v/>
      </c>
      <c r="AA141" s="1049" t="str">
        <f t="shared" si="35"/>
        <v/>
      </c>
      <c r="AB141" s="1050" t="str">
        <f t="shared" si="36"/>
        <v/>
      </c>
      <c r="AD141" s="1052" t="str">
        <f t="shared" si="37"/>
        <v/>
      </c>
      <c r="AE141" s="1053" t="str">
        <f t="shared" si="38"/>
        <v/>
      </c>
    </row>
    <row r="142" spans="1:31" ht="12.75" customHeight="1">
      <c r="A142" s="1085">
        <v>6</v>
      </c>
      <c r="C142" s="1111"/>
      <c r="E142" s="1083" t="str">
        <f t="shared" si="30"/>
        <v/>
      </c>
      <c r="G142" s="1085" t="str">
        <f t="shared" si="28"/>
        <v/>
      </c>
      <c r="H142" s="1079" t="str">
        <f t="shared" si="29"/>
        <v/>
      </c>
      <c r="J142" s="1117" t="str">
        <f t="shared" si="27"/>
        <v>-</v>
      </c>
      <c r="L142" s="1041" t="str">
        <f t="shared" si="31"/>
        <v/>
      </c>
      <c r="N142" s="1087"/>
      <c r="O142" s="1042" cm="1">
        <f t="array" ref="O142">SUMPRODUCT(($F142:$F142="Parcial")*ABS($C142:$C142-$N142:$N142))</f>
        <v>0</v>
      </c>
      <c r="P142" s="1043"/>
      <c r="W142" s="1046" t="str">
        <f t="shared" si="32"/>
        <v/>
      </c>
      <c r="X142" s="1047" t="str">
        <f t="shared" si="33"/>
        <v/>
      </c>
      <c r="Y142" s="1048" t="str">
        <f t="shared" si="26"/>
        <v/>
      </c>
      <c r="Z142" s="1049" t="str">
        <f t="shared" si="34"/>
        <v/>
      </c>
      <c r="AA142" s="1049" t="str">
        <f t="shared" si="35"/>
        <v/>
      </c>
      <c r="AB142" s="1050" t="str">
        <f t="shared" si="36"/>
        <v/>
      </c>
      <c r="AD142" s="1052" t="str">
        <f t="shared" si="37"/>
        <v/>
      </c>
      <c r="AE142" s="1053" t="str">
        <f t="shared" si="38"/>
        <v/>
      </c>
    </row>
    <row r="143" spans="1:31" ht="12.75" customHeight="1">
      <c r="A143" s="1085">
        <v>7</v>
      </c>
      <c r="B143" s="1105"/>
      <c r="C143" s="1111"/>
      <c r="E143" s="1083" t="str">
        <f t="shared" si="30"/>
        <v/>
      </c>
      <c r="G143" s="1085" t="str">
        <f t="shared" si="28"/>
        <v/>
      </c>
      <c r="H143" s="1079" t="str">
        <f t="shared" si="29"/>
        <v/>
      </c>
      <c r="J143" s="1117" t="str">
        <f t="shared" si="27"/>
        <v>-</v>
      </c>
      <c r="L143" s="1041" t="str">
        <f t="shared" si="31"/>
        <v/>
      </c>
      <c r="M143" s="1068"/>
      <c r="N143" s="1087"/>
      <c r="O143" s="1042" cm="1">
        <f t="array" ref="O143">SUMPRODUCT(($F143:$F143="Parcial")*ABS($C143:$C143-$N143:$N143))</f>
        <v>0</v>
      </c>
      <c r="P143" s="1043"/>
      <c r="W143" s="1046" t="str">
        <f t="shared" si="32"/>
        <v/>
      </c>
      <c r="X143" s="1047" t="str">
        <f t="shared" si="33"/>
        <v/>
      </c>
      <c r="Y143" s="1048" t="str">
        <f t="shared" si="26"/>
        <v/>
      </c>
      <c r="Z143" s="1049" t="str">
        <f t="shared" si="34"/>
        <v/>
      </c>
      <c r="AA143" s="1049" t="str">
        <f t="shared" si="35"/>
        <v/>
      </c>
      <c r="AB143" s="1050" t="str">
        <f t="shared" si="36"/>
        <v/>
      </c>
      <c r="AD143" s="1052" t="str">
        <f t="shared" si="37"/>
        <v/>
      </c>
      <c r="AE143" s="1053" t="str">
        <f t="shared" si="38"/>
        <v/>
      </c>
    </row>
    <row r="144" spans="1:31" ht="12.75" customHeight="1">
      <c r="A144" s="1085">
        <v>8</v>
      </c>
      <c r="E144" s="1083" t="str">
        <f t="shared" si="30"/>
        <v/>
      </c>
      <c r="G144" s="1085" t="str">
        <f t="shared" si="28"/>
        <v/>
      </c>
      <c r="H144" s="1079" t="str">
        <f t="shared" si="29"/>
        <v/>
      </c>
      <c r="I144" s="1119"/>
      <c r="J144" s="1117" t="str">
        <f t="shared" si="27"/>
        <v>-</v>
      </c>
      <c r="L144" s="1041" t="str">
        <f t="shared" si="31"/>
        <v/>
      </c>
      <c r="M144" s="1069"/>
      <c r="N144" s="1087"/>
      <c r="O144" s="1042" cm="1">
        <f t="array" ref="O144">SUMPRODUCT(($F144:$F144="Parcial")*ABS($C144:$C144-$N144:$N144))</f>
        <v>0</v>
      </c>
      <c r="P144" s="1043"/>
      <c r="W144" s="1046" t="str">
        <f t="shared" si="32"/>
        <v/>
      </c>
      <c r="X144" s="1047" t="str">
        <f t="shared" si="33"/>
        <v/>
      </c>
      <c r="Y144" s="1048" t="str">
        <f t="shared" si="26"/>
        <v/>
      </c>
      <c r="Z144" s="1049" t="str">
        <f t="shared" si="34"/>
        <v/>
      </c>
      <c r="AA144" s="1049" t="str">
        <f t="shared" si="35"/>
        <v/>
      </c>
      <c r="AB144" s="1050" t="str">
        <f t="shared" si="36"/>
        <v/>
      </c>
      <c r="AD144" s="1052" t="str">
        <f t="shared" si="37"/>
        <v/>
      </c>
      <c r="AE144" s="1053" t="str">
        <f t="shared" si="38"/>
        <v/>
      </c>
    </row>
    <row r="145" spans="1:31" ht="12.75" customHeight="1">
      <c r="A145" s="1085">
        <v>9</v>
      </c>
      <c r="E145" s="1083" t="str">
        <f t="shared" si="30"/>
        <v/>
      </c>
      <c r="G145" s="1085" t="str">
        <f t="shared" si="28"/>
        <v/>
      </c>
      <c r="H145" s="1079" t="str">
        <f t="shared" si="29"/>
        <v/>
      </c>
      <c r="I145" s="1119"/>
      <c r="J145" s="1117" t="str">
        <f t="shared" si="27"/>
        <v>-</v>
      </c>
      <c r="L145" s="1041" t="str">
        <f t="shared" si="31"/>
        <v/>
      </c>
      <c r="M145" s="1069"/>
      <c r="N145" s="1087"/>
      <c r="O145" s="1042" cm="1">
        <f t="array" ref="O145">SUMPRODUCT(($F145:$F145="Parcial")*ABS($C145:$C145-$N145:$N145))</f>
        <v>0</v>
      </c>
      <c r="P145" s="1043"/>
      <c r="W145" s="1046" t="str">
        <f t="shared" si="32"/>
        <v/>
      </c>
      <c r="X145" s="1047" t="str">
        <f t="shared" si="33"/>
        <v/>
      </c>
      <c r="Y145" s="1048" t="str">
        <f t="shared" si="26"/>
        <v/>
      </c>
      <c r="Z145" s="1049" t="str">
        <f t="shared" si="34"/>
        <v/>
      </c>
      <c r="AA145" s="1049" t="str">
        <f t="shared" si="35"/>
        <v/>
      </c>
      <c r="AB145" s="1050" t="str">
        <f t="shared" si="36"/>
        <v/>
      </c>
      <c r="AD145" s="1052" t="str">
        <f t="shared" si="37"/>
        <v/>
      </c>
      <c r="AE145" s="1053" t="str">
        <f t="shared" si="38"/>
        <v/>
      </c>
    </row>
    <row r="146" spans="1:31" ht="12.75" customHeight="1">
      <c r="A146" s="1085">
        <v>10</v>
      </c>
      <c r="C146" s="1111"/>
      <c r="E146" s="1083" t="str">
        <f t="shared" si="30"/>
        <v/>
      </c>
      <c r="G146" s="1085" t="str">
        <f t="shared" si="28"/>
        <v/>
      </c>
      <c r="H146" s="1079" t="str">
        <f t="shared" si="29"/>
        <v/>
      </c>
      <c r="J146" s="1117" t="str">
        <f t="shared" si="27"/>
        <v>-</v>
      </c>
      <c r="L146" s="1041" t="str">
        <f t="shared" si="31"/>
        <v/>
      </c>
      <c r="M146" s="1068"/>
      <c r="N146" s="1087"/>
      <c r="O146" s="1042" cm="1">
        <f t="array" ref="O146">SUMPRODUCT(($F146:$F146="Parcial")*ABS($C146:$C146-$N146:$N146))</f>
        <v>0</v>
      </c>
      <c r="P146" s="1043"/>
      <c r="W146" s="1046" t="str">
        <f t="shared" si="32"/>
        <v/>
      </c>
      <c r="X146" s="1047" t="str">
        <f t="shared" si="33"/>
        <v/>
      </c>
      <c r="Y146" s="1048" t="str">
        <f t="shared" si="26"/>
        <v/>
      </c>
      <c r="Z146" s="1049" t="str">
        <f t="shared" si="34"/>
        <v/>
      </c>
      <c r="AA146" s="1049" t="str">
        <f t="shared" si="35"/>
        <v/>
      </c>
      <c r="AB146" s="1050" t="str">
        <f t="shared" si="36"/>
        <v/>
      </c>
      <c r="AD146" s="1052" t="str">
        <f t="shared" si="37"/>
        <v/>
      </c>
      <c r="AE146" s="1053" t="str">
        <f t="shared" si="38"/>
        <v/>
      </c>
    </row>
    <row r="147" spans="1:31" ht="12.75" customHeight="1">
      <c r="A147" s="1085">
        <v>11</v>
      </c>
      <c r="E147" s="1083" t="str">
        <f t="shared" si="30"/>
        <v/>
      </c>
      <c r="G147" s="1085" t="str">
        <f t="shared" si="28"/>
        <v/>
      </c>
      <c r="H147" s="1079" t="str">
        <f t="shared" si="29"/>
        <v/>
      </c>
      <c r="J147" s="1117" t="str">
        <f t="shared" si="27"/>
        <v>-</v>
      </c>
      <c r="L147" s="1041" t="str">
        <f t="shared" si="31"/>
        <v/>
      </c>
      <c r="M147" s="1068"/>
      <c r="N147" s="1087"/>
      <c r="O147" s="1042" cm="1">
        <f t="array" ref="O147">SUMPRODUCT(($F147:$F147="Parcial")*ABS($C147:$C147-$N147:$N147))</f>
        <v>0</v>
      </c>
      <c r="P147" s="1043"/>
      <c r="W147" s="1046" t="str">
        <f t="shared" si="32"/>
        <v/>
      </c>
      <c r="X147" s="1047" t="str">
        <f t="shared" si="33"/>
        <v/>
      </c>
      <c r="Y147" s="1048" t="str">
        <f t="shared" si="26"/>
        <v/>
      </c>
      <c r="Z147" s="1049" t="str">
        <f t="shared" si="34"/>
        <v/>
      </c>
      <c r="AA147" s="1049" t="str">
        <f t="shared" si="35"/>
        <v/>
      </c>
      <c r="AB147" s="1050" t="str">
        <f t="shared" si="36"/>
        <v/>
      </c>
      <c r="AD147" s="1052" t="str">
        <f t="shared" si="37"/>
        <v/>
      </c>
      <c r="AE147" s="1053" t="str">
        <f t="shared" si="38"/>
        <v/>
      </c>
    </row>
    <row r="148" spans="1:31" ht="12.75" customHeight="1">
      <c r="A148" s="1085">
        <v>12</v>
      </c>
      <c r="C148" s="1111"/>
      <c r="E148" s="1083" t="str">
        <f t="shared" si="30"/>
        <v/>
      </c>
      <c r="G148" s="1085" t="str">
        <f t="shared" si="28"/>
        <v/>
      </c>
      <c r="H148" s="1079" t="str">
        <f t="shared" si="29"/>
        <v/>
      </c>
      <c r="J148" s="1117" t="str">
        <f t="shared" si="27"/>
        <v>-</v>
      </c>
      <c r="L148" s="1041" t="str">
        <f t="shared" si="31"/>
        <v/>
      </c>
      <c r="N148" s="1087"/>
      <c r="O148" s="1042" cm="1">
        <f t="array" ref="O148">SUMPRODUCT(($F148:$F148="Parcial")*ABS($C148:$C148-$N148:$N148))</f>
        <v>0</v>
      </c>
      <c r="P148" s="1043"/>
      <c r="W148" s="1046" t="str">
        <f t="shared" si="32"/>
        <v/>
      </c>
      <c r="X148" s="1047" t="str">
        <f t="shared" si="33"/>
        <v/>
      </c>
      <c r="Y148" s="1048" t="str">
        <f t="shared" si="26"/>
        <v/>
      </c>
      <c r="Z148" s="1049" t="str">
        <f t="shared" si="34"/>
        <v/>
      </c>
      <c r="AA148" s="1049" t="str">
        <f t="shared" si="35"/>
        <v/>
      </c>
      <c r="AB148" s="1050" t="str">
        <f t="shared" si="36"/>
        <v/>
      </c>
      <c r="AD148" s="1052" t="str">
        <f t="shared" si="37"/>
        <v/>
      </c>
      <c r="AE148" s="1053" t="str">
        <f t="shared" si="38"/>
        <v/>
      </c>
    </row>
    <row r="149" spans="1:31" ht="12.75" customHeight="1">
      <c r="A149" s="1085">
        <v>13</v>
      </c>
      <c r="C149" s="1111"/>
      <c r="E149" s="1083" t="str">
        <f t="shared" si="30"/>
        <v/>
      </c>
      <c r="G149" s="1085" t="str">
        <f t="shared" si="28"/>
        <v/>
      </c>
      <c r="H149" s="1079" t="str">
        <f t="shared" si="29"/>
        <v/>
      </c>
      <c r="J149" s="1117" t="str">
        <f t="shared" si="27"/>
        <v>-</v>
      </c>
      <c r="L149" s="1041" t="str">
        <f t="shared" si="31"/>
        <v/>
      </c>
      <c r="N149" s="1087"/>
      <c r="O149" s="1042" cm="1">
        <f t="array" ref="O149">SUMPRODUCT(($F149:$F149="Parcial")*ABS($C149:$C149-$N149:$N149))</f>
        <v>0</v>
      </c>
      <c r="P149" s="1043"/>
      <c r="W149" s="1046" t="str">
        <f t="shared" si="32"/>
        <v/>
      </c>
      <c r="X149" s="1047" t="str">
        <f t="shared" si="33"/>
        <v/>
      </c>
      <c r="Y149" s="1048" t="str">
        <f t="shared" si="26"/>
        <v/>
      </c>
      <c r="Z149" s="1049" t="str">
        <f t="shared" si="34"/>
        <v/>
      </c>
      <c r="AA149" s="1049" t="str">
        <f t="shared" si="35"/>
        <v/>
      </c>
      <c r="AB149" s="1050" t="str">
        <f t="shared" si="36"/>
        <v/>
      </c>
      <c r="AD149" s="1052" t="str">
        <f t="shared" si="37"/>
        <v/>
      </c>
      <c r="AE149" s="1053" t="str">
        <f t="shared" si="38"/>
        <v/>
      </c>
    </row>
    <row r="150" spans="1:31" ht="12.75" customHeight="1">
      <c r="A150" s="1085">
        <v>14</v>
      </c>
      <c r="C150" s="1111"/>
      <c r="E150" s="1083" t="str">
        <f t="shared" si="30"/>
        <v/>
      </c>
      <c r="G150" s="1085" t="str">
        <f t="shared" si="28"/>
        <v/>
      </c>
      <c r="H150" s="1079" t="str">
        <f t="shared" si="29"/>
        <v/>
      </c>
      <c r="J150" s="1117" t="str">
        <f t="shared" si="27"/>
        <v>-</v>
      </c>
      <c r="L150" s="1041" t="str">
        <f t="shared" si="31"/>
        <v/>
      </c>
      <c r="N150" s="1087"/>
      <c r="O150" s="1042" cm="1">
        <f t="array" ref="O150">SUMPRODUCT(($F150:$F150="Parcial")*ABS($C150:$C150-$N150:$N150))</f>
        <v>0</v>
      </c>
      <c r="P150" s="1043"/>
      <c r="W150" s="1046" t="str">
        <f t="shared" si="32"/>
        <v/>
      </c>
      <c r="X150" s="1047" t="str">
        <f t="shared" si="33"/>
        <v/>
      </c>
      <c r="Y150" s="1048" t="str">
        <f t="shared" si="26"/>
        <v/>
      </c>
      <c r="Z150" s="1049" t="str">
        <f t="shared" si="34"/>
        <v/>
      </c>
      <c r="AA150" s="1049" t="str">
        <f t="shared" si="35"/>
        <v/>
      </c>
      <c r="AB150" s="1050" t="str">
        <f t="shared" si="36"/>
        <v/>
      </c>
      <c r="AD150" s="1052" t="str">
        <f t="shared" si="37"/>
        <v/>
      </c>
      <c r="AE150" s="1053" t="str">
        <f t="shared" si="38"/>
        <v/>
      </c>
    </row>
    <row r="151" spans="1:31" ht="12.75" customHeight="1">
      <c r="A151" s="1085">
        <v>15</v>
      </c>
      <c r="C151" s="1111"/>
      <c r="E151" s="1083" t="str">
        <f t="shared" si="30"/>
        <v/>
      </c>
      <c r="G151" s="1085" t="str">
        <f t="shared" si="28"/>
        <v/>
      </c>
      <c r="H151" s="1079" t="str">
        <f t="shared" si="29"/>
        <v/>
      </c>
      <c r="J151" s="1117" t="str">
        <f t="shared" si="27"/>
        <v>-</v>
      </c>
      <c r="L151" s="1041" t="str">
        <f t="shared" si="31"/>
        <v/>
      </c>
      <c r="N151" s="1087"/>
      <c r="O151" s="1042" cm="1">
        <f t="array" ref="O151">SUMPRODUCT(($F151:$F151="Parcial")*ABS($C151:$C151-$N151:$N151))</f>
        <v>0</v>
      </c>
      <c r="P151" s="1043"/>
      <c r="W151" s="1046" t="str">
        <f t="shared" si="32"/>
        <v/>
      </c>
      <c r="X151" s="1047" t="str">
        <f t="shared" si="33"/>
        <v/>
      </c>
      <c r="Y151" s="1048" t="str">
        <f t="shared" si="26"/>
        <v/>
      </c>
      <c r="Z151" s="1049" t="str">
        <f t="shared" si="34"/>
        <v/>
      </c>
      <c r="AA151" s="1049" t="str">
        <f t="shared" si="35"/>
        <v/>
      </c>
      <c r="AB151" s="1050" t="str">
        <f t="shared" si="36"/>
        <v/>
      </c>
      <c r="AD151" s="1052" t="str">
        <f t="shared" si="37"/>
        <v/>
      </c>
      <c r="AE151" s="1053" t="str">
        <f t="shared" si="38"/>
        <v/>
      </c>
    </row>
    <row r="152" spans="1:31" ht="12.75" customHeight="1">
      <c r="A152" s="1085">
        <v>16</v>
      </c>
      <c r="E152" s="1083" t="str">
        <f t="shared" si="30"/>
        <v/>
      </c>
      <c r="G152" s="1085" t="str">
        <f t="shared" si="28"/>
        <v/>
      </c>
      <c r="H152" s="1079" t="str">
        <f t="shared" si="29"/>
        <v/>
      </c>
      <c r="J152" s="1117" t="str">
        <f t="shared" si="27"/>
        <v>-</v>
      </c>
      <c r="L152" s="1041" t="str">
        <f t="shared" si="31"/>
        <v/>
      </c>
      <c r="N152" s="1087"/>
      <c r="O152" s="1042" cm="1">
        <f t="array" ref="O152">SUMPRODUCT(($F152:$F152="Parcial")*ABS($C152:$C152-$N152:$N152))</f>
        <v>0</v>
      </c>
      <c r="P152" s="1043"/>
      <c r="W152" s="1046" t="str">
        <f t="shared" si="32"/>
        <v/>
      </c>
      <c r="X152" s="1047" t="str">
        <f t="shared" si="33"/>
        <v/>
      </c>
      <c r="Y152" s="1048" t="str">
        <f t="shared" si="26"/>
        <v/>
      </c>
      <c r="Z152" s="1049" t="str">
        <f t="shared" si="34"/>
        <v/>
      </c>
      <c r="AA152" s="1049" t="str">
        <f t="shared" si="35"/>
        <v/>
      </c>
      <c r="AB152" s="1050" t="str">
        <f t="shared" si="36"/>
        <v/>
      </c>
      <c r="AD152" s="1052" t="str">
        <f t="shared" si="37"/>
        <v/>
      </c>
      <c r="AE152" s="1053" t="str">
        <f t="shared" si="38"/>
        <v/>
      </c>
    </row>
    <row r="153" spans="1:31" ht="12.75" customHeight="1">
      <c r="A153" s="1085">
        <v>17</v>
      </c>
      <c r="E153" s="1083" t="str">
        <f t="shared" si="30"/>
        <v/>
      </c>
      <c r="G153" s="1085" t="str">
        <f t="shared" si="28"/>
        <v/>
      </c>
      <c r="H153" s="1079" t="str">
        <f t="shared" si="29"/>
        <v/>
      </c>
      <c r="J153" s="1117" t="str">
        <f t="shared" si="27"/>
        <v>-</v>
      </c>
      <c r="L153" s="1041" t="str">
        <f t="shared" si="31"/>
        <v/>
      </c>
      <c r="N153" s="1087"/>
      <c r="O153" s="1042" cm="1">
        <f t="array" ref="O153">SUMPRODUCT(($F153:$F153="Parcial")*ABS($C153:$C153-$N153:$N153))</f>
        <v>0</v>
      </c>
      <c r="P153" s="1043"/>
      <c r="W153" s="1046" t="str">
        <f t="shared" si="32"/>
        <v/>
      </c>
      <c r="X153" s="1047" t="str">
        <f t="shared" si="33"/>
        <v/>
      </c>
      <c r="Y153" s="1048" t="str">
        <f t="shared" si="26"/>
        <v/>
      </c>
      <c r="Z153" s="1049" t="str">
        <f t="shared" si="34"/>
        <v/>
      </c>
      <c r="AA153" s="1049" t="str">
        <f t="shared" si="35"/>
        <v/>
      </c>
      <c r="AB153" s="1050" t="str">
        <f t="shared" si="36"/>
        <v/>
      </c>
      <c r="AD153" s="1052" t="str">
        <f t="shared" si="37"/>
        <v/>
      </c>
      <c r="AE153" s="1053" t="str">
        <f t="shared" si="38"/>
        <v/>
      </c>
    </row>
    <row r="154" spans="1:31" ht="12.75" customHeight="1">
      <c r="A154" s="1085">
        <v>18</v>
      </c>
      <c r="C154" s="1111"/>
      <c r="E154" s="1083" t="str">
        <f t="shared" si="30"/>
        <v/>
      </c>
      <c r="G154" s="1085" t="str">
        <f t="shared" si="28"/>
        <v/>
      </c>
      <c r="H154" s="1079" t="str">
        <f t="shared" si="29"/>
        <v/>
      </c>
      <c r="J154" s="1117" t="str">
        <f t="shared" si="27"/>
        <v>-</v>
      </c>
      <c r="L154" s="1041" t="str">
        <f t="shared" si="31"/>
        <v/>
      </c>
      <c r="N154" s="1087"/>
      <c r="O154" s="1042" cm="1">
        <f t="array" ref="O154">SUMPRODUCT(($F154:$F154="Parcial")*ABS($C154:$C154-$N154:$N154))</f>
        <v>0</v>
      </c>
      <c r="P154" s="1043"/>
      <c r="W154" s="1046" t="str">
        <f t="shared" si="32"/>
        <v/>
      </c>
      <c r="X154" s="1047" t="str">
        <f t="shared" si="33"/>
        <v/>
      </c>
      <c r="Y154" s="1048" t="str">
        <f t="shared" si="26"/>
        <v/>
      </c>
      <c r="Z154" s="1049" t="str">
        <f t="shared" si="34"/>
        <v/>
      </c>
      <c r="AA154" s="1049" t="str">
        <f t="shared" si="35"/>
        <v/>
      </c>
      <c r="AB154" s="1050" t="str">
        <f t="shared" si="36"/>
        <v/>
      </c>
      <c r="AD154" s="1052" t="str">
        <f t="shared" si="37"/>
        <v/>
      </c>
      <c r="AE154" s="1053" t="str">
        <f t="shared" si="38"/>
        <v/>
      </c>
    </row>
    <row r="155" spans="1:31" ht="12.75" customHeight="1">
      <c r="A155" s="1085">
        <v>19</v>
      </c>
      <c r="E155" s="1083" t="str">
        <f t="shared" si="30"/>
        <v/>
      </c>
      <c r="G155" s="1085" t="str">
        <f t="shared" si="28"/>
        <v/>
      </c>
      <c r="H155" s="1079" t="str">
        <f t="shared" si="29"/>
        <v/>
      </c>
      <c r="J155" s="1117" t="str">
        <f t="shared" si="27"/>
        <v>-</v>
      </c>
      <c r="L155" s="1041" t="str">
        <f t="shared" si="31"/>
        <v/>
      </c>
      <c r="N155" s="1087"/>
      <c r="O155" s="1042" cm="1">
        <f t="array" ref="O155">SUMPRODUCT(($F155:$F155="Parcial")*ABS($C155:$C155-$N155:$N155))</f>
        <v>0</v>
      </c>
      <c r="P155" s="1043"/>
      <c r="W155" s="1046" t="str">
        <f t="shared" si="32"/>
        <v/>
      </c>
      <c r="X155" s="1047" t="str">
        <f t="shared" si="33"/>
        <v/>
      </c>
      <c r="Y155" s="1048" t="str">
        <f t="shared" si="26"/>
        <v/>
      </c>
      <c r="Z155" s="1049" t="str">
        <f t="shared" si="34"/>
        <v/>
      </c>
      <c r="AA155" s="1049" t="str">
        <f t="shared" si="35"/>
        <v/>
      </c>
      <c r="AB155" s="1050" t="str">
        <f t="shared" si="36"/>
        <v/>
      </c>
      <c r="AD155" s="1052" t="str">
        <f t="shared" si="37"/>
        <v/>
      </c>
      <c r="AE155" s="1053" t="str">
        <f t="shared" si="38"/>
        <v/>
      </c>
    </row>
    <row r="156" spans="1:31" ht="12.75" customHeight="1">
      <c r="A156" s="1085">
        <v>1</v>
      </c>
      <c r="E156" s="1083" t="str">
        <f t="shared" si="30"/>
        <v/>
      </c>
      <c r="G156" s="1085" t="str">
        <f t="shared" si="28"/>
        <v/>
      </c>
      <c r="H156" s="1079" t="str">
        <f t="shared" si="29"/>
        <v/>
      </c>
      <c r="J156" s="1117" t="str">
        <f t="shared" si="27"/>
        <v>-</v>
      </c>
      <c r="L156" s="1041" t="str">
        <f t="shared" si="31"/>
        <v/>
      </c>
      <c r="N156" s="1087"/>
      <c r="O156" s="1042" cm="1">
        <f t="array" ref="O156">SUMPRODUCT(($F156:$F156="Parcial")*ABS($C156:$C156-$N156:$N156))</f>
        <v>0</v>
      </c>
      <c r="P156" s="1043"/>
      <c r="W156" s="1046" t="str">
        <f t="shared" si="32"/>
        <v/>
      </c>
      <c r="X156" s="1047" t="str">
        <f t="shared" si="33"/>
        <v/>
      </c>
      <c r="Y156" s="1048" t="str">
        <f t="shared" si="26"/>
        <v/>
      </c>
      <c r="Z156" s="1049" t="str">
        <f t="shared" si="34"/>
        <v/>
      </c>
      <c r="AA156" s="1049" t="str">
        <f t="shared" si="35"/>
        <v/>
      </c>
      <c r="AB156" s="1050" t="str">
        <f t="shared" si="36"/>
        <v/>
      </c>
      <c r="AD156" s="1052" t="str">
        <f t="shared" si="37"/>
        <v/>
      </c>
      <c r="AE156" s="1053" t="str">
        <f t="shared" si="38"/>
        <v/>
      </c>
    </row>
    <row r="157" spans="1:31" ht="12.75" customHeight="1">
      <c r="A157" s="1085">
        <v>2</v>
      </c>
      <c r="E157" s="1083" t="str">
        <f t="shared" si="30"/>
        <v/>
      </c>
      <c r="G157" s="1085" t="str">
        <f t="shared" si="28"/>
        <v/>
      </c>
      <c r="H157" s="1079" t="str">
        <f t="shared" si="29"/>
        <v/>
      </c>
      <c r="J157" s="1117" t="str">
        <f t="shared" si="27"/>
        <v>-</v>
      </c>
      <c r="L157" s="1041" t="str">
        <f t="shared" si="31"/>
        <v/>
      </c>
      <c r="N157" s="1087"/>
      <c r="O157" s="1042" cm="1">
        <f t="array" ref="O157">SUMPRODUCT(($F157:$F157="Parcial")*ABS($C157:$C157-$N157:$N157))</f>
        <v>0</v>
      </c>
      <c r="P157" s="1043"/>
      <c r="W157" s="1046" t="str">
        <f t="shared" si="32"/>
        <v/>
      </c>
      <c r="X157" s="1047" t="str">
        <f t="shared" si="33"/>
        <v/>
      </c>
      <c r="Y157" s="1048" t="str">
        <f t="shared" si="26"/>
        <v/>
      </c>
      <c r="Z157" s="1049" t="str">
        <f t="shared" si="34"/>
        <v/>
      </c>
      <c r="AA157" s="1049" t="str">
        <f t="shared" si="35"/>
        <v/>
      </c>
      <c r="AB157" s="1050" t="str">
        <f t="shared" si="36"/>
        <v/>
      </c>
      <c r="AD157" s="1052" t="str">
        <f t="shared" si="37"/>
        <v/>
      </c>
      <c r="AE157" s="1053" t="str">
        <f t="shared" si="38"/>
        <v/>
      </c>
    </row>
    <row r="158" spans="1:31" ht="12.75" customHeight="1">
      <c r="A158" s="1085">
        <v>3</v>
      </c>
      <c r="E158" s="1083" t="str">
        <f t="shared" si="30"/>
        <v/>
      </c>
      <c r="G158" s="1085" t="str">
        <f t="shared" si="28"/>
        <v/>
      </c>
      <c r="H158" s="1079" t="str">
        <f t="shared" si="29"/>
        <v/>
      </c>
      <c r="J158" s="1117" t="str">
        <f t="shared" si="27"/>
        <v>-</v>
      </c>
      <c r="L158" s="1041" t="str">
        <f t="shared" si="31"/>
        <v/>
      </c>
      <c r="N158" s="1087"/>
      <c r="O158" s="1042" cm="1">
        <f t="array" ref="O158">SUMPRODUCT(($F158:$F158="Parcial")*ABS($C158:$C158-$N158:$N158))</f>
        <v>0</v>
      </c>
      <c r="P158" s="1043"/>
      <c r="W158" s="1046" t="str">
        <f t="shared" si="32"/>
        <v/>
      </c>
      <c r="X158" s="1047" t="str">
        <f t="shared" si="33"/>
        <v/>
      </c>
      <c r="Y158" s="1048" t="str">
        <f t="shared" si="26"/>
        <v/>
      </c>
      <c r="Z158" s="1049" t="str">
        <f t="shared" si="34"/>
        <v/>
      </c>
      <c r="AA158" s="1049" t="str">
        <f t="shared" si="35"/>
        <v/>
      </c>
      <c r="AB158" s="1050" t="str">
        <f t="shared" si="36"/>
        <v/>
      </c>
      <c r="AD158" s="1052" t="str">
        <f t="shared" si="37"/>
        <v/>
      </c>
      <c r="AE158" s="1053" t="str">
        <f t="shared" si="38"/>
        <v/>
      </c>
    </row>
    <row r="159" spans="1:31" ht="12.75" customHeight="1">
      <c r="A159" s="1085">
        <v>4</v>
      </c>
      <c r="E159" s="1083" t="str">
        <f t="shared" si="30"/>
        <v/>
      </c>
      <c r="G159" s="1085" t="str">
        <f t="shared" si="28"/>
        <v/>
      </c>
      <c r="H159" s="1079" t="str">
        <f t="shared" si="29"/>
        <v/>
      </c>
      <c r="J159" s="1117" t="str">
        <f t="shared" si="27"/>
        <v>-</v>
      </c>
      <c r="L159" s="1041" t="str">
        <f t="shared" si="31"/>
        <v/>
      </c>
      <c r="N159" s="1087"/>
      <c r="O159" s="1042" cm="1">
        <f t="array" ref="O159">SUMPRODUCT(($F159:$F159="Parcial")*ABS($C159:$C159-$N159:$N159))</f>
        <v>0</v>
      </c>
      <c r="P159" s="1043"/>
      <c r="W159" s="1046" t="str">
        <f t="shared" si="32"/>
        <v/>
      </c>
      <c r="X159" s="1047" t="str">
        <f t="shared" si="33"/>
        <v/>
      </c>
      <c r="Y159" s="1048" t="str">
        <f t="shared" si="26"/>
        <v/>
      </c>
      <c r="Z159" s="1049" t="str">
        <f t="shared" si="34"/>
        <v/>
      </c>
      <c r="AA159" s="1049" t="str">
        <f t="shared" si="35"/>
        <v/>
      </c>
      <c r="AB159" s="1050" t="str">
        <f t="shared" si="36"/>
        <v/>
      </c>
      <c r="AD159" s="1052" t="str">
        <f t="shared" si="37"/>
        <v/>
      </c>
      <c r="AE159" s="1053" t="str">
        <f t="shared" si="38"/>
        <v/>
      </c>
    </row>
    <row r="160" spans="1:31" ht="12.75" customHeight="1">
      <c r="A160" s="1085">
        <v>5</v>
      </c>
      <c r="E160" s="1083" t="str">
        <f t="shared" si="30"/>
        <v/>
      </c>
      <c r="G160" s="1085" t="str">
        <f t="shared" si="28"/>
        <v/>
      </c>
      <c r="H160" s="1079" t="str">
        <f t="shared" si="29"/>
        <v/>
      </c>
      <c r="J160" s="1117" t="str">
        <f t="shared" si="27"/>
        <v>-</v>
      </c>
      <c r="L160" s="1041" t="str">
        <f t="shared" si="31"/>
        <v/>
      </c>
      <c r="N160" s="1087"/>
      <c r="O160" s="1042" cm="1">
        <f t="array" ref="O160">SUMPRODUCT(($F160:$F160="Parcial")*ABS($C160:$C160-$N160:$N160))</f>
        <v>0</v>
      </c>
      <c r="P160" s="1043"/>
      <c r="W160" s="1046" t="str">
        <f t="shared" si="32"/>
        <v/>
      </c>
      <c r="X160" s="1047" t="str">
        <f t="shared" si="33"/>
        <v/>
      </c>
      <c r="Y160" s="1048" t="str">
        <f t="shared" si="26"/>
        <v/>
      </c>
      <c r="Z160" s="1049" t="str">
        <f t="shared" si="34"/>
        <v/>
      </c>
      <c r="AA160" s="1049" t="str">
        <f t="shared" si="35"/>
        <v/>
      </c>
      <c r="AB160" s="1050" t="str">
        <f t="shared" si="36"/>
        <v/>
      </c>
      <c r="AD160" s="1052" t="str">
        <f t="shared" si="37"/>
        <v/>
      </c>
      <c r="AE160" s="1053" t="str">
        <f t="shared" si="38"/>
        <v/>
      </c>
    </row>
    <row r="161" spans="1:31" ht="12.75" customHeight="1">
      <c r="A161" s="1085">
        <v>6</v>
      </c>
      <c r="E161" s="1083" t="str">
        <f t="shared" si="30"/>
        <v/>
      </c>
      <c r="G161" s="1085" t="str">
        <f t="shared" si="28"/>
        <v/>
      </c>
      <c r="H161" s="1079" t="str">
        <f t="shared" si="29"/>
        <v/>
      </c>
      <c r="J161" s="1117" t="str">
        <f t="shared" si="27"/>
        <v>-</v>
      </c>
      <c r="L161" s="1041" t="str">
        <f t="shared" si="31"/>
        <v/>
      </c>
      <c r="N161" s="1087"/>
      <c r="O161" s="1042" cm="1">
        <f t="array" ref="O161">SUMPRODUCT(($F161:$F161="Parcial")*ABS($C161:$C161-$N161:$N161))</f>
        <v>0</v>
      </c>
      <c r="P161" s="1043"/>
      <c r="W161" s="1046" t="str">
        <f t="shared" si="32"/>
        <v/>
      </c>
      <c r="X161" s="1047" t="str">
        <f t="shared" si="33"/>
        <v/>
      </c>
      <c r="Y161" s="1048" t="str">
        <f t="shared" ref="Y161:Y224" si="39">IFERROR(CHOOSE(X161,"መስከረም","ጥቅምት","ህዳር  ","ታህሳስ ","ጥር ","የካቲት ","መጋቢት ","ሚይዚያ ","ግንቦት ","ሰኔ ","ሐምሌ ","ነሐሴ ","Pagume"),"")</f>
        <v/>
      </c>
      <c r="Z161" s="1049" t="str">
        <f t="shared" si="34"/>
        <v/>
      </c>
      <c r="AA161" s="1049" t="str">
        <f t="shared" si="35"/>
        <v/>
      </c>
      <c r="AB161" s="1050" t="str">
        <f t="shared" si="36"/>
        <v/>
      </c>
      <c r="AD161" s="1052" t="str">
        <f t="shared" si="37"/>
        <v/>
      </c>
      <c r="AE161" s="1053" t="str">
        <f t="shared" si="38"/>
        <v/>
      </c>
    </row>
    <row r="162" spans="1:31" ht="12.75" customHeight="1">
      <c r="A162" s="1085">
        <v>7</v>
      </c>
      <c r="E162" s="1083" t="str">
        <f t="shared" si="30"/>
        <v/>
      </c>
      <c r="G162" s="1085" t="str">
        <f t="shared" si="28"/>
        <v/>
      </c>
      <c r="H162" s="1079" t="str">
        <f t="shared" si="29"/>
        <v/>
      </c>
      <c r="J162" s="1117" t="str">
        <f t="shared" si="27"/>
        <v>-</v>
      </c>
      <c r="L162" s="1041" t="str">
        <f t="shared" si="31"/>
        <v/>
      </c>
      <c r="N162" s="1087"/>
      <c r="O162" s="1042" cm="1">
        <f t="array" ref="O162">SUMPRODUCT(($F162:$F162="Parcial")*ABS($C162:$C162-$N162:$N162))</f>
        <v>0</v>
      </c>
      <c r="P162" s="1043"/>
      <c r="W162" s="1046" t="str">
        <f t="shared" si="32"/>
        <v/>
      </c>
      <c r="X162" s="1047" t="str">
        <f t="shared" si="33"/>
        <v/>
      </c>
      <c r="Y162" s="1048" t="str">
        <f t="shared" si="39"/>
        <v/>
      </c>
      <c r="Z162" s="1049" t="str">
        <f t="shared" si="34"/>
        <v/>
      </c>
      <c r="AA162" s="1049" t="str">
        <f t="shared" si="35"/>
        <v/>
      </c>
      <c r="AB162" s="1050" t="str">
        <f t="shared" si="36"/>
        <v/>
      </c>
      <c r="AD162" s="1052" t="str">
        <f t="shared" si="37"/>
        <v/>
      </c>
      <c r="AE162" s="1053" t="str">
        <f t="shared" si="38"/>
        <v/>
      </c>
    </row>
    <row r="163" spans="1:31" ht="12.75" customHeight="1">
      <c r="A163" s="1085">
        <v>8</v>
      </c>
      <c r="E163" s="1083" t="str">
        <f t="shared" si="30"/>
        <v/>
      </c>
      <c r="G163" s="1085" t="str">
        <f t="shared" si="28"/>
        <v/>
      </c>
      <c r="H163" s="1079" t="str">
        <f t="shared" si="29"/>
        <v/>
      </c>
      <c r="J163" s="1117" t="str">
        <f t="shared" si="27"/>
        <v>-</v>
      </c>
      <c r="L163" s="1041" t="str">
        <f t="shared" si="31"/>
        <v/>
      </c>
      <c r="N163" s="1087"/>
      <c r="O163" s="1042" cm="1">
        <f t="array" ref="O163">SUMPRODUCT(($F163:$F163="Parcial")*ABS($C163:$C163-$N163:$N163))</f>
        <v>0</v>
      </c>
      <c r="P163" s="1043"/>
      <c r="W163" s="1046" t="str">
        <f t="shared" si="32"/>
        <v/>
      </c>
      <c r="X163" s="1047" t="str">
        <f t="shared" si="33"/>
        <v/>
      </c>
      <c r="Y163" s="1048" t="str">
        <f t="shared" si="39"/>
        <v/>
      </c>
      <c r="Z163" s="1049" t="str">
        <f t="shared" si="34"/>
        <v/>
      </c>
      <c r="AA163" s="1049" t="str">
        <f t="shared" si="35"/>
        <v/>
      </c>
      <c r="AB163" s="1050" t="str">
        <f t="shared" si="36"/>
        <v/>
      </c>
      <c r="AD163" s="1052" t="str">
        <f t="shared" si="37"/>
        <v/>
      </c>
      <c r="AE163" s="1053" t="str">
        <f t="shared" si="38"/>
        <v/>
      </c>
    </row>
    <row r="164" spans="1:31" ht="12.75" customHeight="1">
      <c r="A164" s="1085">
        <v>9</v>
      </c>
      <c r="E164" s="1083" t="str">
        <f t="shared" si="30"/>
        <v/>
      </c>
      <c r="G164" s="1085" t="str">
        <f t="shared" si="28"/>
        <v/>
      </c>
      <c r="H164" s="1079" t="str">
        <f t="shared" si="29"/>
        <v/>
      </c>
      <c r="J164" s="1117" t="str">
        <f t="shared" ref="J164:J227" si="40">IF(D164="","-",$Q$1-D164)</f>
        <v>-</v>
      </c>
      <c r="L164" s="1041" t="str">
        <f t="shared" si="31"/>
        <v/>
      </c>
      <c r="N164" s="1087"/>
      <c r="O164" s="1042" cm="1">
        <f t="array" ref="O164">SUMPRODUCT(($F164:$F164="Parcial")*ABS($C164:$C164-$N164:$N164))</f>
        <v>0</v>
      </c>
      <c r="P164" s="1043"/>
      <c r="W164" s="1046" t="str">
        <f t="shared" si="32"/>
        <v/>
      </c>
      <c r="X164" s="1047" t="str">
        <f t="shared" si="33"/>
        <v/>
      </c>
      <c r="Y164" s="1048" t="str">
        <f t="shared" si="39"/>
        <v/>
      </c>
      <c r="Z164" s="1049" t="str">
        <f t="shared" si="34"/>
        <v/>
      </c>
      <c r="AA164" s="1049" t="str">
        <f t="shared" si="35"/>
        <v/>
      </c>
      <c r="AB164" s="1050" t="str">
        <f t="shared" si="36"/>
        <v/>
      </c>
      <c r="AD164" s="1052" t="str">
        <f t="shared" si="37"/>
        <v/>
      </c>
      <c r="AE164" s="1053" t="str">
        <f t="shared" si="38"/>
        <v/>
      </c>
    </row>
    <row r="165" spans="1:31" ht="12.75" customHeight="1">
      <c r="A165" s="1085">
        <v>10</v>
      </c>
      <c r="E165" s="1083" t="str">
        <f t="shared" si="30"/>
        <v/>
      </c>
      <c r="G165" s="1085" t="str">
        <f t="shared" si="28"/>
        <v/>
      </c>
      <c r="H165" s="1079" t="str">
        <f t="shared" si="29"/>
        <v/>
      </c>
      <c r="J165" s="1117" t="str">
        <f t="shared" si="40"/>
        <v>-</v>
      </c>
      <c r="L165" s="1041" t="str">
        <f t="shared" si="31"/>
        <v/>
      </c>
      <c r="N165" s="1087"/>
      <c r="O165" s="1042" cm="1">
        <f t="array" ref="O165">SUMPRODUCT(($F165:$F165="Parcial")*ABS($C165:$C165-$N165:$N165))</f>
        <v>0</v>
      </c>
      <c r="P165" s="1043"/>
      <c r="W165" s="1046" t="str">
        <f t="shared" si="32"/>
        <v/>
      </c>
      <c r="X165" s="1047" t="str">
        <f t="shared" si="33"/>
        <v/>
      </c>
      <c r="Y165" s="1048" t="str">
        <f t="shared" si="39"/>
        <v/>
      </c>
      <c r="Z165" s="1049" t="str">
        <f t="shared" si="34"/>
        <v/>
      </c>
      <c r="AA165" s="1049" t="str">
        <f t="shared" si="35"/>
        <v/>
      </c>
      <c r="AB165" s="1050" t="str">
        <f t="shared" si="36"/>
        <v/>
      </c>
      <c r="AD165" s="1052" t="str">
        <f t="shared" si="37"/>
        <v/>
      </c>
      <c r="AE165" s="1053" t="str">
        <f t="shared" si="38"/>
        <v/>
      </c>
    </row>
    <row r="166" spans="1:31" ht="12.75" customHeight="1">
      <c r="A166" s="1085">
        <v>11</v>
      </c>
      <c r="C166" s="1112"/>
      <c r="E166" s="1083" t="str">
        <f t="shared" si="30"/>
        <v/>
      </c>
      <c r="G166" s="1085" t="str">
        <f t="shared" si="28"/>
        <v/>
      </c>
      <c r="H166" s="1079" t="str">
        <f t="shared" si="29"/>
        <v/>
      </c>
      <c r="J166" s="1117" t="str">
        <f t="shared" si="40"/>
        <v>-</v>
      </c>
      <c r="L166" s="1041" t="str">
        <f t="shared" si="31"/>
        <v/>
      </c>
      <c r="N166" s="1087"/>
      <c r="O166" s="1042" cm="1">
        <f t="array" ref="O166">SUMPRODUCT(($F166:$F166="Parcial")*ABS($C166:$C166-$N166:$N166))</f>
        <v>0</v>
      </c>
      <c r="P166" s="1043"/>
      <c r="W166" s="1046" t="str">
        <f t="shared" si="32"/>
        <v/>
      </c>
      <c r="X166" s="1047" t="str">
        <f t="shared" si="33"/>
        <v/>
      </c>
      <c r="Y166" s="1048" t="str">
        <f t="shared" si="39"/>
        <v/>
      </c>
      <c r="Z166" s="1049" t="str">
        <f t="shared" si="34"/>
        <v/>
      </c>
      <c r="AA166" s="1049" t="str">
        <f t="shared" si="35"/>
        <v/>
      </c>
      <c r="AB166" s="1050" t="str">
        <f t="shared" si="36"/>
        <v/>
      </c>
      <c r="AD166" s="1052" t="str">
        <f t="shared" si="37"/>
        <v/>
      </c>
      <c r="AE166" s="1053" t="str">
        <f t="shared" si="38"/>
        <v/>
      </c>
    </row>
    <row r="167" spans="1:31" ht="12.75" customHeight="1">
      <c r="A167" s="1085">
        <v>12</v>
      </c>
      <c r="B167" s="7"/>
      <c r="E167" s="1083" t="str">
        <f t="shared" si="30"/>
        <v/>
      </c>
      <c r="G167" s="1085" t="str">
        <f t="shared" si="28"/>
        <v/>
      </c>
      <c r="H167" s="1079" t="str">
        <f t="shared" si="29"/>
        <v/>
      </c>
      <c r="J167" s="1117" t="str">
        <f t="shared" si="40"/>
        <v>-</v>
      </c>
      <c r="L167" s="1041" t="str">
        <f t="shared" si="31"/>
        <v/>
      </c>
      <c r="N167" s="1087"/>
      <c r="O167" s="1042" cm="1">
        <f t="array" ref="O167">SUMPRODUCT(($F167:$F167="Parcial")*ABS($C167:$C167-$N167:$N167))</f>
        <v>0</v>
      </c>
      <c r="P167" s="1043"/>
      <c r="W167" s="1046" t="str">
        <f t="shared" si="32"/>
        <v/>
      </c>
      <c r="X167" s="1047" t="str">
        <f t="shared" si="33"/>
        <v/>
      </c>
      <c r="Y167" s="1048" t="str">
        <f t="shared" si="39"/>
        <v/>
      </c>
      <c r="Z167" s="1049" t="str">
        <f t="shared" si="34"/>
        <v/>
      </c>
      <c r="AA167" s="1049" t="str">
        <f t="shared" si="35"/>
        <v/>
      </c>
      <c r="AB167" s="1050" t="str">
        <f t="shared" si="36"/>
        <v/>
      </c>
      <c r="AD167" s="1052" t="str">
        <f t="shared" si="37"/>
        <v/>
      </c>
      <c r="AE167" s="1053" t="str">
        <f t="shared" si="38"/>
        <v/>
      </c>
    </row>
    <row r="168" spans="1:31" ht="12.75" customHeight="1">
      <c r="A168" s="1085">
        <v>13</v>
      </c>
      <c r="B168" s="1113"/>
      <c r="E168" s="1083" t="str">
        <f t="shared" si="30"/>
        <v/>
      </c>
      <c r="G168" s="1085" t="str">
        <f t="shared" si="28"/>
        <v/>
      </c>
      <c r="H168" s="1079" t="str">
        <f t="shared" si="29"/>
        <v/>
      </c>
      <c r="J168" s="1117" t="str">
        <f t="shared" si="40"/>
        <v>-</v>
      </c>
      <c r="L168" s="1041" t="str">
        <f t="shared" si="31"/>
        <v/>
      </c>
      <c r="N168" s="1087"/>
      <c r="O168" s="1042" cm="1">
        <f t="array" ref="O168">SUMPRODUCT(($F168:$F168="Parcial")*ABS($C168:$C168-$N168:$N168))</f>
        <v>0</v>
      </c>
      <c r="P168" s="1043"/>
      <c r="W168" s="1046" t="str">
        <f t="shared" si="32"/>
        <v/>
      </c>
      <c r="X168" s="1047" t="str">
        <f t="shared" si="33"/>
        <v/>
      </c>
      <c r="Y168" s="1048" t="str">
        <f t="shared" si="39"/>
        <v/>
      </c>
      <c r="Z168" s="1049" t="str">
        <f t="shared" si="34"/>
        <v/>
      </c>
      <c r="AA168" s="1049" t="str">
        <f t="shared" si="35"/>
        <v/>
      </c>
      <c r="AB168" s="1050" t="str">
        <f t="shared" si="36"/>
        <v/>
      </c>
      <c r="AD168" s="1052" t="str">
        <f t="shared" si="37"/>
        <v/>
      </c>
      <c r="AE168" s="1053" t="str">
        <f t="shared" si="38"/>
        <v/>
      </c>
    </row>
    <row r="169" spans="1:31" ht="12.75" customHeight="1">
      <c r="A169" s="1085">
        <v>14</v>
      </c>
      <c r="C169" s="1112"/>
      <c r="E169" s="1083" t="str">
        <f t="shared" si="30"/>
        <v/>
      </c>
      <c r="G169" s="1085" t="str">
        <f t="shared" si="28"/>
        <v/>
      </c>
      <c r="H169" s="1079" t="str">
        <f t="shared" si="29"/>
        <v/>
      </c>
      <c r="J169" s="1117" t="str">
        <f t="shared" si="40"/>
        <v>-</v>
      </c>
      <c r="L169" s="1041" t="str">
        <f t="shared" si="31"/>
        <v/>
      </c>
      <c r="N169" s="1087"/>
      <c r="O169" s="1042" cm="1">
        <f t="array" ref="O169">SUMPRODUCT(($F169:$F169="Parcial")*ABS($C169:$C169-$N169:$N169))</f>
        <v>0</v>
      </c>
      <c r="P169" s="1043"/>
      <c r="W169" s="1046" t="str">
        <f t="shared" si="32"/>
        <v/>
      </c>
      <c r="X169" s="1047" t="str">
        <f t="shared" si="33"/>
        <v/>
      </c>
      <c r="Y169" s="1048" t="str">
        <f t="shared" si="39"/>
        <v/>
      </c>
      <c r="Z169" s="1049" t="str">
        <f t="shared" si="34"/>
        <v/>
      </c>
      <c r="AA169" s="1049" t="str">
        <f t="shared" si="35"/>
        <v/>
      </c>
      <c r="AB169" s="1050" t="str">
        <f t="shared" si="36"/>
        <v/>
      </c>
      <c r="AD169" s="1052" t="str">
        <f t="shared" si="37"/>
        <v/>
      </c>
      <c r="AE169" s="1053" t="str">
        <f t="shared" si="38"/>
        <v/>
      </c>
    </row>
    <row r="170" spans="1:31" ht="12.75" customHeight="1">
      <c r="A170" s="1085">
        <v>15</v>
      </c>
      <c r="C170" s="1112"/>
      <c r="E170" s="1083" t="str">
        <f t="shared" si="30"/>
        <v/>
      </c>
      <c r="G170" s="1085" t="str">
        <f t="shared" si="28"/>
        <v/>
      </c>
      <c r="H170" s="1079" t="str">
        <f t="shared" si="29"/>
        <v/>
      </c>
      <c r="J170" s="1117" t="str">
        <f t="shared" si="40"/>
        <v>-</v>
      </c>
      <c r="L170" s="1041" t="str">
        <f t="shared" si="31"/>
        <v/>
      </c>
      <c r="N170" s="1087"/>
      <c r="O170" s="1042" cm="1">
        <f t="array" ref="O170">SUMPRODUCT(($F170:$F170="Parcial")*ABS($C170:$C170-$N170:$N170))</f>
        <v>0</v>
      </c>
      <c r="P170" s="1043"/>
      <c r="W170" s="1046" t="str">
        <f t="shared" si="32"/>
        <v/>
      </c>
      <c r="X170" s="1047" t="str">
        <f t="shared" si="33"/>
        <v/>
      </c>
      <c r="Y170" s="1048" t="str">
        <f t="shared" si="39"/>
        <v/>
      </c>
      <c r="Z170" s="1049" t="str">
        <f t="shared" si="34"/>
        <v/>
      </c>
      <c r="AA170" s="1049" t="str">
        <f t="shared" si="35"/>
        <v/>
      </c>
      <c r="AB170" s="1050" t="str">
        <f t="shared" si="36"/>
        <v/>
      </c>
      <c r="AD170" s="1052" t="str">
        <f t="shared" si="37"/>
        <v/>
      </c>
      <c r="AE170" s="1053" t="str">
        <f t="shared" si="38"/>
        <v/>
      </c>
    </row>
    <row r="171" spans="1:31" ht="12.75" customHeight="1">
      <c r="A171" s="1085">
        <v>16</v>
      </c>
      <c r="C171" s="1112"/>
      <c r="E171" s="1083" t="str">
        <f t="shared" si="30"/>
        <v/>
      </c>
      <c r="G171" s="1085" t="str">
        <f t="shared" si="28"/>
        <v/>
      </c>
      <c r="H171" s="1079" t="str">
        <f t="shared" si="29"/>
        <v/>
      </c>
      <c r="J171" s="1117" t="str">
        <f t="shared" si="40"/>
        <v>-</v>
      </c>
      <c r="L171" s="1041" t="str">
        <f t="shared" si="31"/>
        <v/>
      </c>
      <c r="N171" s="1087"/>
      <c r="O171" s="1042" cm="1">
        <f t="array" ref="O171">SUMPRODUCT(($F171:$F171="Parcial")*ABS($C171:$C171-$N171:$N171))</f>
        <v>0</v>
      </c>
      <c r="P171" s="1043"/>
      <c r="W171" s="1046" t="str">
        <f t="shared" si="32"/>
        <v/>
      </c>
      <c r="X171" s="1047" t="str">
        <f t="shared" si="33"/>
        <v/>
      </c>
      <c r="Y171" s="1048" t="str">
        <f t="shared" si="39"/>
        <v/>
      </c>
      <c r="Z171" s="1049" t="str">
        <f t="shared" si="34"/>
        <v/>
      </c>
      <c r="AA171" s="1049" t="str">
        <f t="shared" si="35"/>
        <v/>
      </c>
      <c r="AB171" s="1050" t="str">
        <f t="shared" si="36"/>
        <v/>
      </c>
      <c r="AD171" s="1052" t="str">
        <f t="shared" si="37"/>
        <v/>
      </c>
      <c r="AE171" s="1053" t="str">
        <f t="shared" si="38"/>
        <v/>
      </c>
    </row>
    <row r="172" spans="1:31" ht="12.75" customHeight="1">
      <c r="A172" s="1085">
        <v>17</v>
      </c>
      <c r="C172" s="1112"/>
      <c r="E172" s="1083" t="str">
        <f t="shared" si="30"/>
        <v/>
      </c>
      <c r="G172" s="1085" t="str">
        <f t="shared" si="28"/>
        <v/>
      </c>
      <c r="H172" s="1079" t="str">
        <f t="shared" si="29"/>
        <v/>
      </c>
      <c r="J172" s="1117" t="str">
        <f t="shared" si="40"/>
        <v>-</v>
      </c>
      <c r="L172" s="1041" t="str">
        <f t="shared" si="31"/>
        <v/>
      </c>
      <c r="N172" s="1087"/>
      <c r="O172" s="1042" cm="1">
        <f t="array" ref="O172">SUMPRODUCT(($F172:$F172="Parcial")*ABS($C172:$C172-$N172:$N172))</f>
        <v>0</v>
      </c>
      <c r="P172" s="1043"/>
      <c r="W172" s="1046" t="str">
        <f t="shared" si="32"/>
        <v/>
      </c>
      <c r="X172" s="1047" t="str">
        <f t="shared" si="33"/>
        <v/>
      </c>
      <c r="Y172" s="1048" t="str">
        <f t="shared" si="39"/>
        <v/>
      </c>
      <c r="Z172" s="1049" t="str">
        <f t="shared" si="34"/>
        <v/>
      </c>
      <c r="AA172" s="1049" t="str">
        <f t="shared" si="35"/>
        <v/>
      </c>
      <c r="AB172" s="1050" t="str">
        <f t="shared" si="36"/>
        <v/>
      </c>
      <c r="AD172" s="1052" t="str">
        <f t="shared" si="37"/>
        <v/>
      </c>
      <c r="AE172" s="1053" t="str">
        <f t="shared" si="38"/>
        <v/>
      </c>
    </row>
    <row r="173" spans="1:31" ht="12.75" customHeight="1">
      <c r="A173" s="1085">
        <v>18</v>
      </c>
      <c r="C173" s="1112"/>
      <c r="E173" s="1083" t="str">
        <f t="shared" si="30"/>
        <v/>
      </c>
      <c r="G173" s="1085" t="str">
        <f t="shared" si="28"/>
        <v/>
      </c>
      <c r="H173" s="1079" t="str">
        <f t="shared" si="29"/>
        <v/>
      </c>
      <c r="J173" s="1117" t="str">
        <f t="shared" si="40"/>
        <v>-</v>
      </c>
      <c r="L173" s="1041" t="str">
        <f t="shared" si="31"/>
        <v/>
      </c>
      <c r="N173" s="1087"/>
      <c r="O173" s="1042" cm="1">
        <f t="array" ref="O173">SUMPRODUCT(($F173:$F173="Parcial")*ABS($C173:$C173-$N173:$N173))</f>
        <v>0</v>
      </c>
      <c r="P173" s="1043"/>
      <c r="W173" s="1046" t="str">
        <f t="shared" si="32"/>
        <v/>
      </c>
      <c r="X173" s="1047" t="str">
        <f t="shared" si="33"/>
        <v/>
      </c>
      <c r="Y173" s="1048" t="str">
        <f t="shared" si="39"/>
        <v/>
      </c>
      <c r="Z173" s="1049" t="str">
        <f t="shared" si="34"/>
        <v/>
      </c>
      <c r="AA173" s="1049" t="str">
        <f t="shared" si="35"/>
        <v/>
      </c>
      <c r="AB173" s="1050" t="str">
        <f t="shared" si="36"/>
        <v/>
      </c>
      <c r="AD173" s="1052" t="str">
        <f t="shared" si="37"/>
        <v/>
      </c>
      <c r="AE173" s="1053" t="str">
        <f t="shared" si="38"/>
        <v/>
      </c>
    </row>
    <row r="174" spans="1:31" ht="12.75" customHeight="1">
      <c r="A174" s="1085">
        <v>19</v>
      </c>
      <c r="B174" s="7"/>
      <c r="C174" s="1112"/>
      <c r="E174" s="1083" t="str">
        <f t="shared" si="30"/>
        <v/>
      </c>
      <c r="G174" s="1085" t="str">
        <f t="shared" si="28"/>
        <v/>
      </c>
      <c r="H174" s="1079" t="str">
        <f t="shared" si="29"/>
        <v/>
      </c>
      <c r="J174" s="1117" t="str">
        <f t="shared" si="40"/>
        <v>-</v>
      </c>
      <c r="L174" s="1041" t="str">
        <f t="shared" si="31"/>
        <v/>
      </c>
      <c r="N174" s="1087"/>
      <c r="O174" s="1042" cm="1">
        <f t="array" ref="O174">SUMPRODUCT(($F174:$F174="Parcial")*ABS($C174:$C174-$N174:$N174))</f>
        <v>0</v>
      </c>
      <c r="P174" s="1043"/>
      <c r="W174" s="1046" t="str">
        <f t="shared" si="32"/>
        <v/>
      </c>
      <c r="X174" s="1047" t="str">
        <f t="shared" si="33"/>
        <v/>
      </c>
      <c r="Y174" s="1048" t="str">
        <f t="shared" si="39"/>
        <v/>
      </c>
      <c r="Z174" s="1049" t="str">
        <f t="shared" si="34"/>
        <v/>
      </c>
      <c r="AA174" s="1049" t="str">
        <f t="shared" si="35"/>
        <v/>
      </c>
      <c r="AB174" s="1050" t="str">
        <f t="shared" si="36"/>
        <v/>
      </c>
      <c r="AD174" s="1052" t="str">
        <f t="shared" si="37"/>
        <v/>
      </c>
      <c r="AE174" s="1053" t="str">
        <f t="shared" si="38"/>
        <v/>
      </c>
    </row>
    <row r="175" spans="1:31" ht="12.75" customHeight="1">
      <c r="A175" s="1085">
        <v>20</v>
      </c>
      <c r="E175" s="1083" t="str">
        <f t="shared" si="30"/>
        <v/>
      </c>
      <c r="G175" s="1085" t="str">
        <f t="shared" si="28"/>
        <v/>
      </c>
      <c r="H175" s="1079" t="str">
        <f t="shared" si="29"/>
        <v/>
      </c>
      <c r="J175" s="1117" t="str">
        <f t="shared" si="40"/>
        <v>-</v>
      </c>
      <c r="L175" s="1041" t="str">
        <f t="shared" si="31"/>
        <v/>
      </c>
      <c r="N175" s="1087"/>
      <c r="O175" s="1042" cm="1">
        <f t="array" ref="O175">SUMPRODUCT(($F175:$F175="Parcial")*ABS($C175:$C175-$N175:$N175))</f>
        <v>0</v>
      </c>
      <c r="P175" s="1043"/>
      <c r="W175" s="1046" t="str">
        <f t="shared" si="32"/>
        <v/>
      </c>
      <c r="X175" s="1047" t="str">
        <f t="shared" si="33"/>
        <v/>
      </c>
      <c r="Y175" s="1048" t="str">
        <f t="shared" si="39"/>
        <v/>
      </c>
      <c r="Z175" s="1049" t="str">
        <f t="shared" si="34"/>
        <v/>
      </c>
      <c r="AA175" s="1049" t="str">
        <f t="shared" si="35"/>
        <v/>
      </c>
      <c r="AB175" s="1050" t="str">
        <f t="shared" si="36"/>
        <v/>
      </c>
      <c r="AD175" s="1052" t="str">
        <f t="shared" si="37"/>
        <v/>
      </c>
      <c r="AE175" s="1053" t="str">
        <f t="shared" si="38"/>
        <v/>
      </c>
    </row>
    <row r="176" spans="1:31" ht="12.75" customHeight="1">
      <c r="E176" s="1083" t="str">
        <f t="shared" si="30"/>
        <v/>
      </c>
      <c r="G176" s="1085" t="str">
        <f t="shared" si="28"/>
        <v/>
      </c>
      <c r="H176" s="1079" t="str">
        <f t="shared" si="29"/>
        <v/>
      </c>
      <c r="J176" s="1117" t="str">
        <f t="shared" si="40"/>
        <v>-</v>
      </c>
      <c r="L176" s="1041" t="str">
        <f t="shared" si="31"/>
        <v/>
      </c>
      <c r="N176" s="1087"/>
      <c r="O176" s="1042" cm="1">
        <f t="array" ref="O176">SUMPRODUCT(($F176:$F176="Parcial")*ABS($C176:$C176-$N176:$N176))</f>
        <v>0</v>
      </c>
      <c r="P176" s="1043"/>
      <c r="W176" s="1046" t="str">
        <f t="shared" si="32"/>
        <v/>
      </c>
      <c r="X176" s="1047" t="str">
        <f t="shared" si="33"/>
        <v/>
      </c>
      <c r="Y176" s="1048" t="str">
        <f t="shared" si="39"/>
        <v/>
      </c>
      <c r="Z176" s="1049" t="str">
        <f t="shared" si="34"/>
        <v/>
      </c>
      <c r="AA176" s="1049" t="str">
        <f t="shared" si="35"/>
        <v/>
      </c>
      <c r="AB176" s="1050" t="str">
        <f t="shared" si="36"/>
        <v/>
      </c>
      <c r="AD176" s="1052" t="str">
        <f t="shared" si="37"/>
        <v/>
      </c>
      <c r="AE176" s="1053" t="str">
        <f t="shared" si="38"/>
        <v/>
      </c>
    </row>
    <row r="177" spans="5:31" ht="12.75" customHeight="1">
      <c r="E177" s="1083" t="str">
        <f t="shared" si="30"/>
        <v/>
      </c>
      <c r="G177" s="1085" t="str">
        <f t="shared" si="28"/>
        <v/>
      </c>
      <c r="H177" s="1079" t="str">
        <f t="shared" si="29"/>
        <v/>
      </c>
      <c r="J177" s="1117" t="str">
        <f t="shared" si="40"/>
        <v>-</v>
      </c>
      <c r="L177" s="1041" t="str">
        <f t="shared" si="31"/>
        <v/>
      </c>
      <c r="N177" s="1087"/>
      <c r="O177" s="1042" cm="1">
        <f t="array" ref="O177">SUMPRODUCT(($F177:$F177="Parcial")*ABS($C177:$C177-$N177:$N177))</f>
        <v>0</v>
      </c>
      <c r="P177" s="1043"/>
      <c r="W177" s="1046" t="str">
        <f t="shared" si="32"/>
        <v/>
      </c>
      <c r="X177" s="1047" t="str">
        <f t="shared" si="33"/>
        <v/>
      </c>
      <c r="Y177" s="1048" t="str">
        <f t="shared" si="39"/>
        <v/>
      </c>
      <c r="Z177" s="1049" t="str">
        <f t="shared" si="34"/>
        <v/>
      </c>
      <c r="AA177" s="1049" t="str">
        <f t="shared" si="35"/>
        <v/>
      </c>
      <c r="AB177" s="1050" t="str">
        <f t="shared" si="36"/>
        <v/>
      </c>
      <c r="AD177" s="1052" t="str">
        <f t="shared" si="37"/>
        <v/>
      </c>
      <c r="AE177" s="1053" t="str">
        <f t="shared" si="38"/>
        <v/>
      </c>
    </row>
    <row r="178" spans="5:31" ht="12.75" customHeight="1">
      <c r="E178" s="1083" t="str">
        <f t="shared" si="30"/>
        <v/>
      </c>
      <c r="G178" s="1085" t="str">
        <f t="shared" si="28"/>
        <v/>
      </c>
      <c r="H178" s="1079" t="str">
        <f t="shared" si="29"/>
        <v/>
      </c>
      <c r="J178" s="1117" t="str">
        <f t="shared" si="40"/>
        <v>-</v>
      </c>
      <c r="L178" s="1041" t="str">
        <f t="shared" si="31"/>
        <v/>
      </c>
      <c r="N178" s="1087"/>
      <c r="O178" s="1042" cm="1">
        <f t="array" ref="O178">SUMPRODUCT(($F178:$F178="Parcial")*ABS($C178:$C178-$N178:$N178))</f>
        <v>0</v>
      </c>
      <c r="P178" s="1043"/>
      <c r="W178" s="1046" t="str">
        <f t="shared" si="32"/>
        <v/>
      </c>
      <c r="X178" s="1047" t="str">
        <f t="shared" si="33"/>
        <v/>
      </c>
      <c r="Y178" s="1048" t="str">
        <f t="shared" si="39"/>
        <v/>
      </c>
      <c r="Z178" s="1049" t="str">
        <f t="shared" si="34"/>
        <v/>
      </c>
      <c r="AA178" s="1049" t="str">
        <f t="shared" si="35"/>
        <v/>
      </c>
      <c r="AB178" s="1050" t="str">
        <f t="shared" si="36"/>
        <v/>
      </c>
      <c r="AD178" s="1052" t="str">
        <f t="shared" si="37"/>
        <v/>
      </c>
      <c r="AE178" s="1053" t="str">
        <f t="shared" si="38"/>
        <v/>
      </c>
    </row>
    <row r="179" spans="5:31" ht="12.75" customHeight="1">
      <c r="E179" s="1083" t="str">
        <f t="shared" si="30"/>
        <v/>
      </c>
      <c r="G179" s="1085" t="str">
        <f t="shared" si="28"/>
        <v/>
      </c>
      <c r="H179" s="1079" t="str">
        <f t="shared" si="29"/>
        <v/>
      </c>
      <c r="J179" s="1117" t="str">
        <f t="shared" si="40"/>
        <v>-</v>
      </c>
      <c r="L179" s="1041" t="str">
        <f t="shared" si="31"/>
        <v/>
      </c>
      <c r="N179" s="1087"/>
      <c r="O179" s="1042" cm="1">
        <f t="array" ref="O179">SUMPRODUCT(($F179:$F179="Parcial")*ABS($C179:$C179-$N179:$N179))</f>
        <v>0</v>
      </c>
      <c r="P179" s="1043"/>
      <c r="W179" s="1046" t="str">
        <f t="shared" si="32"/>
        <v/>
      </c>
      <c r="X179" s="1047" t="str">
        <f t="shared" si="33"/>
        <v/>
      </c>
      <c r="Y179" s="1048" t="str">
        <f t="shared" si="39"/>
        <v/>
      </c>
      <c r="Z179" s="1049" t="str">
        <f t="shared" si="34"/>
        <v/>
      </c>
      <c r="AA179" s="1049" t="str">
        <f t="shared" si="35"/>
        <v/>
      </c>
      <c r="AB179" s="1050" t="str">
        <f t="shared" si="36"/>
        <v/>
      </c>
      <c r="AD179" s="1052" t="str">
        <f t="shared" si="37"/>
        <v/>
      </c>
      <c r="AE179" s="1053" t="str">
        <f t="shared" si="38"/>
        <v/>
      </c>
    </row>
    <row r="180" spans="5:31" ht="12.75" customHeight="1">
      <c r="E180" s="1083" t="str">
        <f t="shared" si="30"/>
        <v/>
      </c>
      <c r="G180" s="1085" t="str">
        <f t="shared" si="28"/>
        <v/>
      </c>
      <c r="H180" s="1079" t="str">
        <f t="shared" si="29"/>
        <v/>
      </c>
      <c r="J180" s="1117" t="str">
        <f t="shared" si="40"/>
        <v>-</v>
      </c>
      <c r="L180" s="1041" t="str">
        <f t="shared" si="31"/>
        <v/>
      </c>
      <c r="N180" s="1087"/>
      <c r="O180" s="1042" cm="1">
        <f t="array" ref="O180">SUMPRODUCT(($F180:$F180="Parcial")*ABS($C180:$C180-$N180:$N180))</f>
        <v>0</v>
      </c>
      <c r="P180" s="1043"/>
      <c r="W180" s="1046" t="str">
        <f t="shared" si="32"/>
        <v/>
      </c>
      <c r="X180" s="1047" t="str">
        <f t="shared" si="33"/>
        <v/>
      </c>
      <c r="Y180" s="1048" t="str">
        <f t="shared" si="39"/>
        <v/>
      </c>
      <c r="Z180" s="1049" t="str">
        <f t="shared" si="34"/>
        <v/>
      </c>
      <c r="AA180" s="1049" t="str">
        <f t="shared" si="35"/>
        <v/>
      </c>
      <c r="AB180" s="1050" t="str">
        <f t="shared" si="36"/>
        <v/>
      </c>
      <c r="AD180" s="1052" t="str">
        <f t="shared" si="37"/>
        <v/>
      </c>
      <c r="AE180" s="1053" t="str">
        <f t="shared" si="38"/>
        <v/>
      </c>
    </row>
    <row r="181" spans="5:31" ht="12.75" customHeight="1">
      <c r="E181" s="1083" t="str">
        <f t="shared" si="30"/>
        <v/>
      </c>
      <c r="G181" s="1085" t="str">
        <f t="shared" si="28"/>
        <v/>
      </c>
      <c r="H181" s="1079" t="str">
        <f t="shared" si="29"/>
        <v/>
      </c>
      <c r="J181" s="1117" t="str">
        <f t="shared" si="40"/>
        <v>-</v>
      </c>
      <c r="L181" s="1041" t="str">
        <f t="shared" si="31"/>
        <v/>
      </c>
      <c r="N181" s="1087"/>
      <c r="O181" s="1042" cm="1">
        <f t="array" ref="O181">SUMPRODUCT(($F181:$F181="Parcial")*ABS($C181:$C181-$N181:$N181))</f>
        <v>0</v>
      </c>
      <c r="P181" s="1043"/>
      <c r="W181" s="1046" t="str">
        <f t="shared" si="32"/>
        <v/>
      </c>
      <c r="X181" s="1047" t="str">
        <f t="shared" si="33"/>
        <v/>
      </c>
      <c r="Y181" s="1048" t="str">
        <f t="shared" si="39"/>
        <v/>
      </c>
      <c r="Z181" s="1049" t="str">
        <f t="shared" si="34"/>
        <v/>
      </c>
      <c r="AA181" s="1049" t="str">
        <f t="shared" si="35"/>
        <v/>
      </c>
      <c r="AB181" s="1050" t="str">
        <f t="shared" si="36"/>
        <v/>
      </c>
      <c r="AD181" s="1052" t="str">
        <f t="shared" si="37"/>
        <v/>
      </c>
      <c r="AE181" s="1053" t="str">
        <f t="shared" si="38"/>
        <v/>
      </c>
    </row>
    <row r="182" spans="5:31" ht="12.75" customHeight="1">
      <c r="E182" s="1083" t="str">
        <f t="shared" si="30"/>
        <v/>
      </c>
      <c r="G182" s="1085" t="str">
        <f t="shared" si="28"/>
        <v/>
      </c>
      <c r="H182" s="1079" t="str">
        <f t="shared" si="29"/>
        <v/>
      </c>
      <c r="J182" s="1117" t="str">
        <f t="shared" si="40"/>
        <v>-</v>
      </c>
      <c r="L182" s="1041" t="str">
        <f t="shared" si="31"/>
        <v/>
      </c>
      <c r="N182" s="1087"/>
      <c r="O182" s="1042" cm="1">
        <f t="array" ref="O182">SUMPRODUCT(($F182:$F182="Parcial")*ABS($C182:$C182-$N182:$N182))</f>
        <v>0</v>
      </c>
      <c r="P182" s="1043"/>
      <c r="W182" s="1046" t="str">
        <f t="shared" si="32"/>
        <v/>
      </c>
      <c r="X182" s="1047" t="str">
        <f t="shared" si="33"/>
        <v/>
      </c>
      <c r="Y182" s="1048" t="str">
        <f t="shared" si="39"/>
        <v/>
      </c>
      <c r="Z182" s="1049" t="str">
        <f t="shared" si="34"/>
        <v/>
      </c>
      <c r="AA182" s="1049" t="str">
        <f t="shared" si="35"/>
        <v/>
      </c>
      <c r="AB182" s="1050" t="str">
        <f t="shared" si="36"/>
        <v/>
      </c>
      <c r="AD182" s="1052" t="str">
        <f t="shared" si="37"/>
        <v/>
      </c>
      <c r="AE182" s="1053" t="str">
        <f t="shared" si="38"/>
        <v/>
      </c>
    </row>
    <row r="183" spans="5:31" ht="12.75" customHeight="1">
      <c r="E183" s="1083" t="str">
        <f t="shared" si="30"/>
        <v/>
      </c>
      <c r="G183" s="1085" t="str">
        <f t="shared" si="28"/>
        <v/>
      </c>
      <c r="H183" s="1079" t="str">
        <f t="shared" si="29"/>
        <v/>
      </c>
      <c r="J183" s="1117" t="str">
        <f t="shared" si="40"/>
        <v>-</v>
      </c>
      <c r="L183" s="1041" t="str">
        <f t="shared" si="31"/>
        <v/>
      </c>
      <c r="N183" s="1087"/>
      <c r="O183" s="1042" cm="1">
        <f t="array" ref="O183">SUMPRODUCT(($F183:$F183="Parcial")*ABS($C183:$C183-$N183:$N183))</f>
        <v>0</v>
      </c>
      <c r="P183" s="1043"/>
      <c r="W183" s="1046" t="str">
        <f t="shared" si="32"/>
        <v/>
      </c>
      <c r="X183" s="1047" t="str">
        <f t="shared" si="33"/>
        <v/>
      </c>
      <c r="Y183" s="1048" t="str">
        <f t="shared" si="39"/>
        <v/>
      </c>
      <c r="Z183" s="1049" t="str">
        <f t="shared" si="34"/>
        <v/>
      </c>
      <c r="AA183" s="1049" t="str">
        <f t="shared" si="35"/>
        <v/>
      </c>
      <c r="AB183" s="1050" t="str">
        <f t="shared" si="36"/>
        <v/>
      </c>
      <c r="AD183" s="1052" t="str">
        <f t="shared" si="37"/>
        <v/>
      </c>
      <c r="AE183" s="1053" t="str">
        <f t="shared" si="38"/>
        <v/>
      </c>
    </row>
    <row r="184" spans="5:31" ht="12.75" customHeight="1">
      <c r="E184" s="1083" t="str">
        <f t="shared" si="30"/>
        <v/>
      </c>
      <c r="G184" s="1085" t="str">
        <f t="shared" si="28"/>
        <v/>
      </c>
      <c r="H184" s="1079" t="str">
        <f t="shared" si="29"/>
        <v/>
      </c>
      <c r="J184" s="1117" t="str">
        <f t="shared" si="40"/>
        <v>-</v>
      </c>
      <c r="L184" s="1041" t="str">
        <f t="shared" si="31"/>
        <v/>
      </c>
      <c r="N184" s="1087"/>
      <c r="O184" s="1042" cm="1">
        <f t="array" ref="O184">SUMPRODUCT(($F184:$F184="Parcial")*ABS($C184:$C184-$N184:$N184))</f>
        <v>0</v>
      </c>
      <c r="P184" s="1043"/>
      <c r="W184" s="1046" t="str">
        <f t="shared" si="32"/>
        <v/>
      </c>
      <c r="X184" s="1047" t="str">
        <f t="shared" si="33"/>
        <v/>
      </c>
      <c r="Y184" s="1048" t="str">
        <f t="shared" si="39"/>
        <v/>
      </c>
      <c r="Z184" s="1049" t="str">
        <f t="shared" si="34"/>
        <v/>
      </c>
      <c r="AA184" s="1049" t="str">
        <f t="shared" si="35"/>
        <v/>
      </c>
      <c r="AB184" s="1050" t="str">
        <f t="shared" si="36"/>
        <v/>
      </c>
      <c r="AD184" s="1052" t="str">
        <f t="shared" si="37"/>
        <v/>
      </c>
      <c r="AE184" s="1053" t="str">
        <f t="shared" si="38"/>
        <v/>
      </c>
    </row>
    <row r="185" spans="5:31" ht="12.75" customHeight="1">
      <c r="E185" s="1083" t="str">
        <f t="shared" si="30"/>
        <v/>
      </c>
      <c r="G185" s="1085" t="str">
        <f t="shared" si="28"/>
        <v/>
      </c>
      <c r="H185" s="1079" t="str">
        <f t="shared" si="29"/>
        <v/>
      </c>
      <c r="J185" s="1117" t="str">
        <f t="shared" si="40"/>
        <v>-</v>
      </c>
      <c r="L185" s="1041" t="str">
        <f t="shared" si="31"/>
        <v/>
      </c>
      <c r="N185" s="1087"/>
      <c r="O185" s="1042" cm="1">
        <f t="array" ref="O185">SUMPRODUCT(($F185:$F185="Parcial")*ABS($C185:$C185-$N185:$N185))</f>
        <v>0</v>
      </c>
      <c r="P185" s="1043"/>
      <c r="W185" s="1046" t="str">
        <f t="shared" si="32"/>
        <v/>
      </c>
      <c r="X185" s="1047" t="str">
        <f t="shared" si="33"/>
        <v/>
      </c>
      <c r="Y185" s="1048" t="str">
        <f t="shared" si="39"/>
        <v/>
      </c>
      <c r="Z185" s="1049" t="str">
        <f t="shared" si="34"/>
        <v/>
      </c>
      <c r="AA185" s="1049" t="str">
        <f t="shared" si="35"/>
        <v/>
      </c>
      <c r="AB185" s="1050" t="str">
        <f t="shared" si="36"/>
        <v/>
      </c>
      <c r="AD185" s="1052" t="str">
        <f t="shared" si="37"/>
        <v/>
      </c>
      <c r="AE185" s="1053" t="str">
        <f t="shared" si="38"/>
        <v/>
      </c>
    </row>
    <row r="186" spans="5:31" ht="12.75" customHeight="1">
      <c r="E186" s="1083" t="str">
        <f t="shared" si="30"/>
        <v/>
      </c>
      <c r="G186" s="1085" t="str">
        <f t="shared" si="28"/>
        <v/>
      </c>
      <c r="H186" s="1079" t="str">
        <f t="shared" si="29"/>
        <v/>
      </c>
      <c r="J186" s="1117" t="str">
        <f t="shared" si="40"/>
        <v>-</v>
      </c>
      <c r="L186" s="1041" t="str">
        <f t="shared" si="31"/>
        <v/>
      </c>
      <c r="N186" s="1087"/>
      <c r="O186" s="1042" cm="1">
        <f t="array" ref="O186">SUMPRODUCT(($F186:$F186="Parcial")*ABS($C186:$C186-$N186:$N186))</f>
        <v>0</v>
      </c>
      <c r="P186" s="1043"/>
      <c r="W186" s="1046" t="str">
        <f t="shared" si="32"/>
        <v/>
      </c>
      <c r="X186" s="1047" t="str">
        <f t="shared" si="33"/>
        <v/>
      </c>
      <c r="Y186" s="1048" t="str">
        <f t="shared" si="39"/>
        <v/>
      </c>
      <c r="Z186" s="1049" t="str">
        <f t="shared" si="34"/>
        <v/>
      </c>
      <c r="AA186" s="1049" t="str">
        <f t="shared" si="35"/>
        <v/>
      </c>
      <c r="AB186" s="1050" t="str">
        <f t="shared" si="36"/>
        <v/>
      </c>
      <c r="AD186" s="1052" t="str">
        <f t="shared" si="37"/>
        <v/>
      </c>
      <c r="AE186" s="1053" t="str">
        <f t="shared" si="38"/>
        <v/>
      </c>
    </row>
    <row r="187" spans="5:31" ht="12.75" customHeight="1">
      <c r="E187" s="1083" t="str">
        <f t="shared" si="30"/>
        <v/>
      </c>
      <c r="G187" s="1085" t="str">
        <f t="shared" si="28"/>
        <v/>
      </c>
      <c r="H187" s="1079" t="str">
        <f t="shared" si="29"/>
        <v/>
      </c>
      <c r="J187" s="1117" t="str">
        <f t="shared" si="40"/>
        <v>-</v>
      </c>
      <c r="L187" s="1041" t="str">
        <f t="shared" si="31"/>
        <v/>
      </c>
      <c r="N187" s="1087"/>
      <c r="O187" s="1042" cm="1">
        <f t="array" ref="O187">SUMPRODUCT(($F187:$F187="Parcial")*ABS($C187:$C187-$N187:$N187))</f>
        <v>0</v>
      </c>
      <c r="P187" s="1043"/>
      <c r="W187" s="1046" t="str">
        <f t="shared" si="32"/>
        <v/>
      </c>
      <c r="X187" s="1047" t="str">
        <f t="shared" si="33"/>
        <v/>
      </c>
      <c r="Y187" s="1048" t="str">
        <f t="shared" si="39"/>
        <v/>
      </c>
      <c r="Z187" s="1049" t="str">
        <f t="shared" si="34"/>
        <v/>
      </c>
      <c r="AA187" s="1049" t="str">
        <f t="shared" si="35"/>
        <v/>
      </c>
      <c r="AB187" s="1050" t="str">
        <f t="shared" si="36"/>
        <v/>
      </c>
      <c r="AD187" s="1052" t="str">
        <f t="shared" si="37"/>
        <v/>
      </c>
      <c r="AE187" s="1053" t="str">
        <f t="shared" si="38"/>
        <v/>
      </c>
    </row>
    <row r="188" spans="5:31" ht="12.75" customHeight="1">
      <c r="E188" s="1083" t="str">
        <f t="shared" si="30"/>
        <v/>
      </c>
      <c r="G188" s="1085" t="str">
        <f t="shared" si="28"/>
        <v/>
      </c>
      <c r="H188" s="1079" t="str">
        <f t="shared" si="29"/>
        <v/>
      </c>
      <c r="J188" s="1117" t="str">
        <f t="shared" si="40"/>
        <v>-</v>
      </c>
      <c r="L188" s="1041" t="str">
        <f t="shared" si="31"/>
        <v/>
      </c>
      <c r="N188" s="1087"/>
      <c r="O188" s="1042" cm="1">
        <f t="array" ref="O188">SUMPRODUCT(($F188:$F188="Parcial")*ABS($C188:$C188-$N188:$N188))</f>
        <v>0</v>
      </c>
      <c r="P188" s="1043"/>
      <c r="W188" s="1046" t="str">
        <f t="shared" si="32"/>
        <v/>
      </c>
      <c r="X188" s="1047" t="str">
        <f t="shared" si="33"/>
        <v/>
      </c>
      <c r="Y188" s="1048" t="str">
        <f t="shared" si="39"/>
        <v/>
      </c>
      <c r="Z188" s="1049" t="str">
        <f t="shared" si="34"/>
        <v/>
      </c>
      <c r="AA188" s="1049" t="str">
        <f t="shared" si="35"/>
        <v/>
      </c>
      <c r="AB188" s="1050" t="str">
        <f t="shared" si="36"/>
        <v/>
      </c>
      <c r="AD188" s="1052" t="str">
        <f t="shared" si="37"/>
        <v/>
      </c>
      <c r="AE188" s="1053" t="str">
        <f t="shared" si="38"/>
        <v/>
      </c>
    </row>
    <row r="189" spans="5:31" ht="12.75" customHeight="1">
      <c r="E189" s="1083" t="str">
        <f t="shared" si="30"/>
        <v/>
      </c>
      <c r="G189" s="1085" t="str">
        <f t="shared" si="28"/>
        <v/>
      </c>
      <c r="H189" s="1079" t="str">
        <f t="shared" si="29"/>
        <v/>
      </c>
      <c r="J189" s="1117" t="str">
        <f t="shared" si="40"/>
        <v>-</v>
      </c>
      <c r="L189" s="1041" t="str">
        <f t="shared" si="31"/>
        <v/>
      </c>
      <c r="N189" s="1087"/>
      <c r="O189" s="1042" cm="1">
        <f t="array" ref="O189">SUMPRODUCT(($F189:$F189="Parcial")*ABS($C189:$C189-$N189:$N189))</f>
        <v>0</v>
      </c>
      <c r="P189" s="1043"/>
      <c r="W189" s="1046" t="str">
        <f t="shared" si="32"/>
        <v/>
      </c>
      <c r="X189" s="1047" t="str">
        <f t="shared" si="33"/>
        <v/>
      </c>
      <c r="Y189" s="1048" t="str">
        <f t="shared" si="39"/>
        <v/>
      </c>
      <c r="Z189" s="1049" t="str">
        <f t="shared" si="34"/>
        <v/>
      </c>
      <c r="AA189" s="1049" t="str">
        <f t="shared" si="35"/>
        <v/>
      </c>
      <c r="AB189" s="1050" t="str">
        <f t="shared" si="36"/>
        <v/>
      </c>
      <c r="AD189" s="1052" t="str">
        <f t="shared" si="37"/>
        <v/>
      </c>
      <c r="AE189" s="1053" t="str">
        <f t="shared" si="38"/>
        <v/>
      </c>
    </row>
    <row r="190" spans="5:31" ht="12.75" customHeight="1">
      <c r="E190" s="1083" t="str">
        <f t="shared" si="30"/>
        <v/>
      </c>
      <c r="G190" s="1085" t="str">
        <f t="shared" si="28"/>
        <v/>
      </c>
      <c r="H190" s="1079" t="str">
        <f t="shared" si="29"/>
        <v/>
      </c>
      <c r="J190" s="1117" t="str">
        <f t="shared" si="40"/>
        <v>-</v>
      </c>
      <c r="L190" s="1041" t="str">
        <f t="shared" si="31"/>
        <v/>
      </c>
      <c r="N190" s="1087"/>
      <c r="O190" s="1042" cm="1">
        <f t="array" ref="O190">SUMPRODUCT(($F190:$F190="Parcial")*ABS($C190:$C190-$N190:$N190))</f>
        <v>0</v>
      </c>
      <c r="P190" s="1043"/>
      <c r="W190" s="1046" t="str">
        <f t="shared" si="32"/>
        <v/>
      </c>
      <c r="X190" s="1047" t="str">
        <f t="shared" si="33"/>
        <v/>
      </c>
      <c r="Y190" s="1048" t="str">
        <f t="shared" si="39"/>
        <v/>
      </c>
      <c r="Z190" s="1049" t="str">
        <f t="shared" si="34"/>
        <v/>
      </c>
      <c r="AA190" s="1049" t="str">
        <f t="shared" si="35"/>
        <v/>
      </c>
      <c r="AB190" s="1050" t="str">
        <f t="shared" si="36"/>
        <v/>
      </c>
      <c r="AD190" s="1052" t="str">
        <f t="shared" si="37"/>
        <v/>
      </c>
      <c r="AE190" s="1053" t="str">
        <f t="shared" si="38"/>
        <v/>
      </c>
    </row>
    <row r="191" spans="5:31" ht="12.75" customHeight="1">
      <c r="E191" s="1083" t="str">
        <f t="shared" si="30"/>
        <v/>
      </c>
      <c r="G191" s="1085" t="str">
        <f t="shared" si="28"/>
        <v/>
      </c>
      <c r="H191" s="1079" t="str">
        <f t="shared" si="29"/>
        <v/>
      </c>
      <c r="J191" s="1117" t="str">
        <f t="shared" si="40"/>
        <v>-</v>
      </c>
      <c r="L191" s="1041" t="str">
        <f t="shared" si="31"/>
        <v/>
      </c>
      <c r="N191" s="1087"/>
      <c r="O191" s="1042" cm="1">
        <f t="array" ref="O191">SUMPRODUCT(($F191:$F191="Parcial")*ABS($C191:$C191-$N191:$N191))</f>
        <v>0</v>
      </c>
      <c r="P191" s="1043"/>
      <c r="W191" s="1046" t="str">
        <f t="shared" si="32"/>
        <v/>
      </c>
      <c r="X191" s="1047" t="str">
        <f t="shared" si="33"/>
        <v/>
      </c>
      <c r="Y191" s="1048" t="str">
        <f t="shared" si="39"/>
        <v/>
      </c>
      <c r="Z191" s="1049" t="str">
        <f t="shared" si="34"/>
        <v/>
      </c>
      <c r="AA191" s="1049" t="str">
        <f t="shared" si="35"/>
        <v/>
      </c>
      <c r="AB191" s="1050" t="str">
        <f t="shared" si="36"/>
        <v/>
      </c>
      <c r="AD191" s="1052" t="str">
        <f t="shared" si="37"/>
        <v/>
      </c>
      <c r="AE191" s="1053" t="str">
        <f t="shared" si="38"/>
        <v/>
      </c>
    </row>
    <row r="192" spans="5:31" ht="12.75" customHeight="1">
      <c r="E192" s="1083" t="str">
        <f t="shared" si="30"/>
        <v/>
      </c>
      <c r="G192" s="1085" t="str">
        <f t="shared" si="28"/>
        <v/>
      </c>
      <c r="H192" s="1079" t="str">
        <f t="shared" si="29"/>
        <v/>
      </c>
      <c r="J192" s="1117" t="str">
        <f t="shared" si="40"/>
        <v>-</v>
      </c>
      <c r="L192" s="1041" t="str">
        <f t="shared" si="31"/>
        <v/>
      </c>
      <c r="N192" s="1087"/>
      <c r="O192" s="1042" cm="1">
        <f t="array" ref="O192">SUMPRODUCT(($F192:$F192="Parcial")*ABS($C192:$C192-$N192:$N192))</f>
        <v>0</v>
      </c>
      <c r="P192" s="1043"/>
      <c r="W192" s="1046" t="str">
        <f t="shared" si="32"/>
        <v/>
      </c>
      <c r="X192" s="1047" t="str">
        <f t="shared" si="33"/>
        <v/>
      </c>
      <c r="Y192" s="1048" t="str">
        <f t="shared" si="39"/>
        <v/>
      </c>
      <c r="Z192" s="1049" t="str">
        <f t="shared" si="34"/>
        <v/>
      </c>
      <c r="AA192" s="1049" t="str">
        <f t="shared" si="35"/>
        <v/>
      </c>
      <c r="AB192" s="1050" t="str">
        <f t="shared" si="36"/>
        <v/>
      </c>
      <c r="AD192" s="1052" t="str">
        <f t="shared" si="37"/>
        <v/>
      </c>
      <c r="AE192" s="1053" t="str">
        <f t="shared" si="38"/>
        <v/>
      </c>
    </row>
    <row r="193" spans="5:31" ht="12.75" customHeight="1">
      <c r="E193" s="1083" t="str">
        <f t="shared" si="30"/>
        <v/>
      </c>
      <c r="G193" s="1085" t="str">
        <f t="shared" si="28"/>
        <v/>
      </c>
      <c r="H193" s="1079" t="str">
        <f t="shared" si="29"/>
        <v/>
      </c>
      <c r="J193" s="1117" t="str">
        <f t="shared" si="40"/>
        <v>-</v>
      </c>
      <c r="L193" s="1041" t="str">
        <f t="shared" si="31"/>
        <v/>
      </c>
      <c r="N193" s="1087"/>
      <c r="O193" s="1042" cm="1">
        <f t="array" ref="O193">SUMPRODUCT(($F193:$F193="Parcial")*ABS($C193:$C193-$N193:$N193))</f>
        <v>0</v>
      </c>
      <c r="P193" s="1043"/>
      <c r="W193" s="1046" t="str">
        <f t="shared" si="32"/>
        <v/>
      </c>
      <c r="X193" s="1047" t="str">
        <f t="shared" si="33"/>
        <v/>
      </c>
      <c r="Y193" s="1048" t="str">
        <f t="shared" si="39"/>
        <v/>
      </c>
      <c r="Z193" s="1049" t="str">
        <f t="shared" si="34"/>
        <v/>
      </c>
      <c r="AA193" s="1049" t="str">
        <f t="shared" si="35"/>
        <v/>
      </c>
      <c r="AB193" s="1050" t="str">
        <f t="shared" si="36"/>
        <v/>
      </c>
      <c r="AD193" s="1052" t="str">
        <f t="shared" si="37"/>
        <v/>
      </c>
      <c r="AE193" s="1053" t="str">
        <f t="shared" si="38"/>
        <v/>
      </c>
    </row>
    <row r="194" spans="5:31" ht="12.75" customHeight="1">
      <c r="E194" s="1083" t="str">
        <f t="shared" si="30"/>
        <v/>
      </c>
      <c r="G194" s="1085" t="str">
        <f t="shared" ref="G194:G257" si="41">IF(F194="Paid","Settled",IF(E194="","",IF(E194&lt;0,"Over Due",IF(E194&lt;=10,"Due soon",IF(E194&lt;=20,"FP need",IF(E194&lt;=30,"Pending","Pending"))))))</f>
        <v/>
      </c>
      <c r="H194" s="1079" t="str">
        <f t="shared" ref="H194:H257" si="42">IFERROR(CHOOSE($X194,"መስከረም","ጥቅምት","ህዳር  ","ታህሳስ ","ጥር ","የካቲት ","መጋቢት ","ሚይዚያ ","ግንቦት ","ሰኔ ","ሐምሌ ","ነሐሴ ","Pagume"),"")</f>
        <v/>
      </c>
      <c r="J194" s="1117" t="str">
        <f t="shared" si="40"/>
        <v>-</v>
      </c>
      <c r="L194" s="1041" t="str">
        <f t="shared" si="31"/>
        <v/>
      </c>
      <c r="N194" s="1087"/>
      <c r="O194" s="1042" cm="1">
        <f t="array" ref="O194">SUMPRODUCT(($F194:$F194="Parcial")*ABS($C194:$C194-$N194:$N194))</f>
        <v>0</v>
      </c>
      <c r="P194" s="1043"/>
      <c r="W194" s="1046" t="str">
        <f t="shared" si="32"/>
        <v/>
      </c>
      <c r="X194" s="1047" t="str">
        <f t="shared" si="33"/>
        <v/>
      </c>
      <c r="Y194" s="1048" t="str">
        <f t="shared" si="39"/>
        <v/>
      </c>
      <c r="Z194" s="1049" t="str">
        <f t="shared" si="34"/>
        <v/>
      </c>
      <c r="AA194" s="1049" t="str">
        <f t="shared" si="35"/>
        <v/>
      </c>
      <c r="AB194" s="1050" t="str">
        <f t="shared" si="36"/>
        <v/>
      </c>
      <c r="AD194" s="1052" t="str">
        <f t="shared" si="37"/>
        <v/>
      </c>
      <c r="AE194" s="1053" t="str">
        <f t="shared" si="38"/>
        <v/>
      </c>
    </row>
    <row r="195" spans="5:31" ht="12.75" customHeight="1">
      <c r="E195" s="1083" t="str">
        <f t="shared" ref="E195:E258" si="43">IF(D195="","",IF(F195="paid",0,I195-J195))</f>
        <v/>
      </c>
      <c r="G195" s="1085" t="str">
        <f t="shared" si="41"/>
        <v/>
      </c>
      <c r="H195" s="1079" t="str">
        <f t="shared" si="42"/>
        <v/>
      </c>
      <c r="J195" s="1117" t="str">
        <f t="shared" si="40"/>
        <v>-</v>
      </c>
      <c r="L195" s="1041" t="str">
        <f t="shared" ref="L195:L258" si="44">IF(E195="","",$Q$1+E195)</f>
        <v/>
      </c>
      <c r="N195" s="1087"/>
      <c r="O195" s="1042" cm="1">
        <f t="array" ref="O195">SUMPRODUCT(($F195:$F195="Parcial")*ABS($C195:$C195-$N195:$N195))</f>
        <v>0</v>
      </c>
      <c r="P195" s="1043"/>
      <c r="W195" s="1046" t="str">
        <f t="shared" ref="W195:W258" si="45">IF($D195="","",_xlfn.LET(_xlpm.gDate,D195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95" s="1047" t="str">
        <f t="shared" ref="X195:X258" si="46">IF($W195="","",TEXT($W195,"mm"))</f>
        <v/>
      </c>
      <c r="Y195" s="1048" t="str">
        <f t="shared" si="39"/>
        <v/>
      </c>
      <c r="Z195" s="1049" t="str">
        <f t="shared" ref="Z195:Z258" si="47">IF($K195="","",_xlfn.LET(_xlpm.gDate,K195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95" s="1049" t="str">
        <f t="shared" ref="AA195:AA258" si="48">IF($Z195="","",TEXT($Z195,"mm"))</f>
        <v/>
      </c>
      <c r="AB195" s="1050" t="str">
        <f t="shared" ref="AB195:AB258" si="49">IFERROR(CHOOSE(AA195,"መስከረም","ጥቅምት","ህዳር  ","ታህሳስ ","ጥር ","የካቲት ","መጋቢት ","ሚይዚያ ","ግንቦት ","ሰኔ ","ሐምሌ ","ነሐሴ ","Pagume"),"")</f>
        <v/>
      </c>
      <c r="AD195" s="1052" t="str">
        <f t="shared" ref="AD195:AD258" si="50">IF($D195="","",YEAR(D195)&amp;"-W"&amp;WEEKNUM(D195,2))</f>
        <v/>
      </c>
      <c r="AE195" s="1053" t="str">
        <f t="shared" ref="AE195:AE258" si="51">IF($K195="","",YEAR(K195)&amp;"-W"&amp;WEEKNUM(K195,2))</f>
        <v/>
      </c>
    </row>
    <row r="196" spans="5:31" ht="12.75" customHeight="1">
      <c r="E196" s="1083" t="str">
        <f t="shared" si="43"/>
        <v/>
      </c>
      <c r="G196" s="1085" t="str">
        <f t="shared" si="41"/>
        <v/>
      </c>
      <c r="H196" s="1079" t="str">
        <f t="shared" si="42"/>
        <v/>
      </c>
      <c r="J196" s="1117" t="str">
        <f t="shared" si="40"/>
        <v>-</v>
      </c>
      <c r="L196" s="1041" t="str">
        <f t="shared" si="44"/>
        <v/>
      </c>
      <c r="N196" s="1087"/>
      <c r="O196" s="1042" cm="1">
        <f t="array" ref="O196">SUMPRODUCT(($F196:$F196="Parcial")*ABS($C196:$C196-$N196:$N196))</f>
        <v>0</v>
      </c>
      <c r="P196" s="1043"/>
      <c r="W196" s="1046" t="str">
        <f t="shared" si="45"/>
        <v/>
      </c>
      <c r="X196" s="1047" t="str">
        <f t="shared" si="46"/>
        <v/>
      </c>
      <c r="Y196" s="1048" t="str">
        <f t="shared" si="39"/>
        <v/>
      </c>
      <c r="Z196" s="1049" t="str">
        <f t="shared" si="47"/>
        <v/>
      </c>
      <c r="AA196" s="1049" t="str">
        <f t="shared" si="48"/>
        <v/>
      </c>
      <c r="AB196" s="1050" t="str">
        <f t="shared" si="49"/>
        <v/>
      </c>
      <c r="AD196" s="1052" t="str">
        <f t="shared" si="50"/>
        <v/>
      </c>
      <c r="AE196" s="1053" t="str">
        <f t="shared" si="51"/>
        <v/>
      </c>
    </row>
    <row r="197" spans="5:31" ht="12.75" customHeight="1">
      <c r="E197" s="1083" t="str">
        <f t="shared" si="43"/>
        <v/>
      </c>
      <c r="G197" s="1085" t="str">
        <f t="shared" si="41"/>
        <v/>
      </c>
      <c r="H197" s="1079" t="str">
        <f t="shared" si="42"/>
        <v/>
      </c>
      <c r="J197" s="1117" t="str">
        <f t="shared" si="40"/>
        <v>-</v>
      </c>
      <c r="L197" s="1041" t="str">
        <f t="shared" si="44"/>
        <v/>
      </c>
      <c r="N197" s="1087"/>
      <c r="O197" s="1042" cm="1">
        <f t="array" ref="O197">SUMPRODUCT(($F197:$F197="Parcial")*ABS($C197:$C197-$N197:$N197))</f>
        <v>0</v>
      </c>
      <c r="P197" s="1043"/>
      <c r="W197" s="1046" t="str">
        <f t="shared" si="45"/>
        <v/>
      </c>
      <c r="X197" s="1047" t="str">
        <f t="shared" si="46"/>
        <v/>
      </c>
      <c r="Y197" s="1048" t="str">
        <f t="shared" si="39"/>
        <v/>
      </c>
      <c r="Z197" s="1049" t="str">
        <f t="shared" si="47"/>
        <v/>
      </c>
      <c r="AA197" s="1049" t="str">
        <f t="shared" si="48"/>
        <v/>
      </c>
      <c r="AB197" s="1050" t="str">
        <f t="shared" si="49"/>
        <v/>
      </c>
      <c r="AD197" s="1052" t="str">
        <f t="shared" si="50"/>
        <v/>
      </c>
      <c r="AE197" s="1053" t="str">
        <f t="shared" si="51"/>
        <v/>
      </c>
    </row>
    <row r="198" spans="5:31" ht="12.75" customHeight="1">
      <c r="E198" s="1083" t="str">
        <f t="shared" si="43"/>
        <v/>
      </c>
      <c r="G198" s="1085" t="str">
        <f t="shared" si="41"/>
        <v/>
      </c>
      <c r="H198" s="1079" t="str">
        <f t="shared" si="42"/>
        <v/>
      </c>
      <c r="J198" s="1117" t="str">
        <f t="shared" si="40"/>
        <v>-</v>
      </c>
      <c r="L198" s="1041" t="str">
        <f t="shared" si="44"/>
        <v/>
      </c>
      <c r="N198" s="1087"/>
      <c r="O198" s="1042" cm="1">
        <f t="array" ref="O198">SUMPRODUCT(($F198:$F198="Parcial")*ABS($C198:$C198-$N198:$N198))</f>
        <v>0</v>
      </c>
      <c r="P198" s="1043"/>
      <c r="W198" s="1046" t="str">
        <f t="shared" si="45"/>
        <v/>
      </c>
      <c r="X198" s="1047" t="str">
        <f t="shared" si="46"/>
        <v/>
      </c>
      <c r="Y198" s="1048" t="str">
        <f t="shared" si="39"/>
        <v/>
      </c>
      <c r="Z198" s="1049" t="str">
        <f t="shared" si="47"/>
        <v/>
      </c>
      <c r="AA198" s="1049" t="str">
        <f t="shared" si="48"/>
        <v/>
      </c>
      <c r="AB198" s="1050" t="str">
        <f t="shared" si="49"/>
        <v/>
      </c>
      <c r="AD198" s="1052" t="str">
        <f t="shared" si="50"/>
        <v/>
      </c>
      <c r="AE198" s="1053" t="str">
        <f t="shared" si="51"/>
        <v/>
      </c>
    </row>
    <row r="199" spans="5:31" ht="12.75" customHeight="1">
      <c r="E199" s="1083" t="str">
        <f t="shared" si="43"/>
        <v/>
      </c>
      <c r="G199" s="1085" t="str">
        <f t="shared" si="41"/>
        <v/>
      </c>
      <c r="H199" s="1079" t="str">
        <f t="shared" si="42"/>
        <v/>
      </c>
      <c r="J199" s="1117" t="str">
        <f t="shared" si="40"/>
        <v>-</v>
      </c>
      <c r="L199" s="1041" t="str">
        <f t="shared" si="44"/>
        <v/>
      </c>
      <c r="N199" s="1087"/>
      <c r="O199" s="1042" cm="1">
        <f t="array" ref="O199">SUMPRODUCT(($F199:$F199="Parcial")*ABS($C199:$C199-$N199:$N199))</f>
        <v>0</v>
      </c>
      <c r="P199" s="1043"/>
      <c r="W199" s="1046" t="str">
        <f t="shared" si="45"/>
        <v/>
      </c>
      <c r="X199" s="1047" t="str">
        <f t="shared" si="46"/>
        <v/>
      </c>
      <c r="Y199" s="1048" t="str">
        <f t="shared" si="39"/>
        <v/>
      </c>
      <c r="Z199" s="1049" t="str">
        <f t="shared" si="47"/>
        <v/>
      </c>
      <c r="AA199" s="1049" t="str">
        <f t="shared" si="48"/>
        <v/>
      </c>
      <c r="AB199" s="1050" t="str">
        <f t="shared" si="49"/>
        <v/>
      </c>
      <c r="AD199" s="1052" t="str">
        <f t="shared" si="50"/>
        <v/>
      </c>
      <c r="AE199" s="1053" t="str">
        <f t="shared" si="51"/>
        <v/>
      </c>
    </row>
    <row r="200" spans="5:31" ht="12.75" customHeight="1">
      <c r="E200" s="1083" t="str">
        <f t="shared" si="43"/>
        <v/>
      </c>
      <c r="G200" s="1085" t="str">
        <f t="shared" si="41"/>
        <v/>
      </c>
      <c r="H200" s="1079" t="str">
        <f t="shared" si="42"/>
        <v/>
      </c>
      <c r="J200" s="1117" t="str">
        <f t="shared" si="40"/>
        <v>-</v>
      </c>
      <c r="L200" s="1041" t="str">
        <f t="shared" si="44"/>
        <v/>
      </c>
      <c r="N200" s="1087"/>
      <c r="O200" s="1042" cm="1">
        <f t="array" ref="O200">SUMPRODUCT(($F200:$F200="Parcial")*ABS($C200:$C200-$N200:$N200))</f>
        <v>0</v>
      </c>
      <c r="P200" s="1043"/>
      <c r="W200" s="1046" t="str">
        <f t="shared" si="45"/>
        <v/>
      </c>
      <c r="X200" s="1047" t="str">
        <f t="shared" si="46"/>
        <v/>
      </c>
      <c r="Y200" s="1048" t="str">
        <f t="shared" si="39"/>
        <v/>
      </c>
      <c r="Z200" s="1049" t="str">
        <f t="shared" si="47"/>
        <v/>
      </c>
      <c r="AA200" s="1049" t="str">
        <f t="shared" si="48"/>
        <v/>
      </c>
      <c r="AB200" s="1050" t="str">
        <f t="shared" si="49"/>
        <v/>
      </c>
      <c r="AD200" s="1052" t="str">
        <f t="shared" si="50"/>
        <v/>
      </c>
      <c r="AE200" s="1053" t="str">
        <f t="shared" si="51"/>
        <v/>
      </c>
    </row>
    <row r="201" spans="5:31" ht="12.75" customHeight="1">
      <c r="E201" s="1083" t="str">
        <f t="shared" si="43"/>
        <v/>
      </c>
      <c r="G201" s="1085" t="str">
        <f t="shared" si="41"/>
        <v/>
      </c>
      <c r="H201" s="1079" t="str">
        <f t="shared" si="42"/>
        <v/>
      </c>
      <c r="J201" s="1117" t="str">
        <f t="shared" si="40"/>
        <v>-</v>
      </c>
      <c r="L201" s="1041" t="str">
        <f t="shared" si="44"/>
        <v/>
      </c>
      <c r="N201" s="1087"/>
      <c r="O201" s="1042" cm="1">
        <f t="array" ref="O201">SUMPRODUCT(($F201:$F201="Parcial")*ABS($C201:$C201-$N201:$N201))</f>
        <v>0</v>
      </c>
      <c r="P201" s="1043"/>
      <c r="W201" s="1046" t="str">
        <f t="shared" si="45"/>
        <v/>
      </c>
      <c r="X201" s="1047" t="str">
        <f t="shared" si="46"/>
        <v/>
      </c>
      <c r="Y201" s="1048" t="str">
        <f t="shared" si="39"/>
        <v/>
      </c>
      <c r="Z201" s="1049" t="str">
        <f t="shared" si="47"/>
        <v/>
      </c>
      <c r="AA201" s="1049" t="str">
        <f t="shared" si="48"/>
        <v/>
      </c>
      <c r="AB201" s="1050" t="str">
        <f t="shared" si="49"/>
        <v/>
      </c>
      <c r="AD201" s="1052" t="str">
        <f t="shared" si="50"/>
        <v/>
      </c>
      <c r="AE201" s="1053" t="str">
        <f t="shared" si="51"/>
        <v/>
      </c>
    </row>
    <row r="202" spans="5:31" ht="12.75" customHeight="1">
      <c r="E202" s="1083" t="str">
        <f t="shared" si="43"/>
        <v/>
      </c>
      <c r="G202" s="1085" t="str">
        <f t="shared" si="41"/>
        <v/>
      </c>
      <c r="H202" s="1079" t="str">
        <f t="shared" si="42"/>
        <v/>
      </c>
      <c r="J202" s="1117" t="str">
        <f t="shared" si="40"/>
        <v>-</v>
      </c>
      <c r="L202" s="1041" t="str">
        <f t="shared" si="44"/>
        <v/>
      </c>
      <c r="N202" s="1087"/>
      <c r="O202" s="1042" cm="1">
        <f t="array" ref="O202">SUMPRODUCT(($F202:$F202="Parcial")*ABS($C202:$C202-$N202:$N202))</f>
        <v>0</v>
      </c>
      <c r="P202" s="1043"/>
      <c r="W202" s="1046" t="str">
        <f t="shared" si="45"/>
        <v/>
      </c>
      <c r="X202" s="1047" t="str">
        <f t="shared" si="46"/>
        <v/>
      </c>
      <c r="Y202" s="1048" t="str">
        <f t="shared" si="39"/>
        <v/>
      </c>
      <c r="Z202" s="1049" t="str">
        <f t="shared" si="47"/>
        <v/>
      </c>
      <c r="AA202" s="1049" t="str">
        <f t="shared" si="48"/>
        <v/>
      </c>
      <c r="AB202" s="1050" t="str">
        <f t="shared" si="49"/>
        <v/>
      </c>
      <c r="AD202" s="1052" t="str">
        <f t="shared" si="50"/>
        <v/>
      </c>
      <c r="AE202" s="1053" t="str">
        <f t="shared" si="51"/>
        <v/>
      </c>
    </row>
    <row r="203" spans="5:31" ht="12.75" customHeight="1">
      <c r="E203" s="1083" t="str">
        <f t="shared" si="43"/>
        <v/>
      </c>
      <c r="G203" s="1085" t="str">
        <f t="shared" si="41"/>
        <v/>
      </c>
      <c r="H203" s="1079" t="str">
        <f t="shared" si="42"/>
        <v/>
      </c>
      <c r="J203" s="1117" t="str">
        <f t="shared" si="40"/>
        <v>-</v>
      </c>
      <c r="L203" s="1041" t="str">
        <f t="shared" si="44"/>
        <v/>
      </c>
      <c r="N203" s="1087"/>
      <c r="O203" s="1042" cm="1">
        <f t="array" ref="O203">SUMPRODUCT(($F203:$F203="Parcial")*ABS($C203:$C203-$N203:$N203))</f>
        <v>0</v>
      </c>
      <c r="P203" s="1043"/>
      <c r="W203" s="1046" t="str">
        <f t="shared" si="45"/>
        <v/>
      </c>
      <c r="X203" s="1047" t="str">
        <f t="shared" si="46"/>
        <v/>
      </c>
      <c r="Y203" s="1048" t="str">
        <f t="shared" si="39"/>
        <v/>
      </c>
      <c r="Z203" s="1049" t="str">
        <f t="shared" si="47"/>
        <v/>
      </c>
      <c r="AA203" s="1049" t="str">
        <f t="shared" si="48"/>
        <v/>
      </c>
      <c r="AB203" s="1050" t="str">
        <f t="shared" si="49"/>
        <v/>
      </c>
      <c r="AD203" s="1052" t="str">
        <f t="shared" si="50"/>
        <v/>
      </c>
      <c r="AE203" s="1053" t="str">
        <f t="shared" si="51"/>
        <v/>
      </c>
    </row>
    <row r="204" spans="5:31" ht="12.75" customHeight="1">
      <c r="E204" s="1083" t="str">
        <f t="shared" si="43"/>
        <v/>
      </c>
      <c r="G204" s="1085" t="str">
        <f t="shared" si="41"/>
        <v/>
      </c>
      <c r="H204" s="1079" t="str">
        <f t="shared" si="42"/>
        <v/>
      </c>
      <c r="J204" s="1117" t="str">
        <f t="shared" si="40"/>
        <v>-</v>
      </c>
      <c r="L204" s="1041" t="str">
        <f t="shared" si="44"/>
        <v/>
      </c>
      <c r="N204" s="1087"/>
      <c r="O204" s="1042" cm="1">
        <f t="array" ref="O204">SUMPRODUCT(($F204:$F204="Parcial")*ABS($C204:$C204-$N204:$N204))</f>
        <v>0</v>
      </c>
      <c r="P204" s="1043"/>
      <c r="W204" s="1046" t="str">
        <f t="shared" si="45"/>
        <v/>
      </c>
      <c r="X204" s="1047" t="str">
        <f t="shared" si="46"/>
        <v/>
      </c>
      <c r="Y204" s="1048" t="str">
        <f t="shared" si="39"/>
        <v/>
      </c>
      <c r="Z204" s="1049" t="str">
        <f t="shared" si="47"/>
        <v/>
      </c>
      <c r="AA204" s="1049" t="str">
        <f t="shared" si="48"/>
        <v/>
      </c>
      <c r="AB204" s="1050" t="str">
        <f t="shared" si="49"/>
        <v/>
      </c>
      <c r="AD204" s="1052" t="str">
        <f t="shared" si="50"/>
        <v/>
      </c>
      <c r="AE204" s="1053" t="str">
        <f t="shared" si="51"/>
        <v/>
      </c>
    </row>
    <row r="205" spans="5:31" ht="12.75" customHeight="1">
      <c r="E205" s="1083" t="str">
        <f t="shared" si="43"/>
        <v/>
      </c>
      <c r="G205" s="1085" t="str">
        <f t="shared" si="41"/>
        <v/>
      </c>
      <c r="H205" s="1079" t="str">
        <f t="shared" si="42"/>
        <v/>
      </c>
      <c r="J205" s="1117" t="str">
        <f t="shared" si="40"/>
        <v>-</v>
      </c>
      <c r="L205" s="1041" t="str">
        <f t="shared" si="44"/>
        <v/>
      </c>
      <c r="N205" s="1087"/>
      <c r="O205" s="1042" cm="1">
        <f t="array" ref="O205">SUMPRODUCT(($F205:$F205="Parcial")*ABS($C205:$C205-$N205:$N205))</f>
        <v>0</v>
      </c>
      <c r="P205" s="1043"/>
      <c r="W205" s="1046" t="str">
        <f t="shared" si="45"/>
        <v/>
      </c>
      <c r="X205" s="1047" t="str">
        <f t="shared" si="46"/>
        <v/>
      </c>
      <c r="Y205" s="1048" t="str">
        <f t="shared" si="39"/>
        <v/>
      </c>
      <c r="Z205" s="1049" t="str">
        <f t="shared" si="47"/>
        <v/>
      </c>
      <c r="AA205" s="1049" t="str">
        <f t="shared" si="48"/>
        <v/>
      </c>
      <c r="AB205" s="1050" t="str">
        <f t="shared" si="49"/>
        <v/>
      </c>
      <c r="AD205" s="1052" t="str">
        <f t="shared" si="50"/>
        <v/>
      </c>
      <c r="AE205" s="1053" t="str">
        <f t="shared" si="51"/>
        <v/>
      </c>
    </row>
    <row r="206" spans="5:31" ht="12.75" customHeight="1">
      <c r="E206" s="1083" t="str">
        <f t="shared" si="43"/>
        <v/>
      </c>
      <c r="G206" s="1085" t="str">
        <f t="shared" si="41"/>
        <v/>
      </c>
      <c r="H206" s="1079" t="str">
        <f t="shared" si="42"/>
        <v/>
      </c>
      <c r="J206" s="1117" t="str">
        <f t="shared" si="40"/>
        <v>-</v>
      </c>
      <c r="L206" s="1041" t="str">
        <f t="shared" si="44"/>
        <v/>
      </c>
      <c r="N206" s="1087"/>
      <c r="O206" s="1042" cm="1">
        <f t="array" ref="O206">SUMPRODUCT(($F206:$F206="Parcial")*ABS($C206:$C206-$N206:$N206))</f>
        <v>0</v>
      </c>
      <c r="P206" s="1043"/>
      <c r="W206" s="1046" t="str">
        <f t="shared" si="45"/>
        <v/>
      </c>
      <c r="X206" s="1047" t="str">
        <f t="shared" si="46"/>
        <v/>
      </c>
      <c r="Y206" s="1048" t="str">
        <f t="shared" si="39"/>
        <v/>
      </c>
      <c r="Z206" s="1049" t="str">
        <f t="shared" si="47"/>
        <v/>
      </c>
      <c r="AA206" s="1049" t="str">
        <f t="shared" si="48"/>
        <v/>
      </c>
      <c r="AB206" s="1050" t="str">
        <f t="shared" si="49"/>
        <v/>
      </c>
      <c r="AD206" s="1052" t="str">
        <f t="shared" si="50"/>
        <v/>
      </c>
      <c r="AE206" s="1053" t="str">
        <f t="shared" si="51"/>
        <v/>
      </c>
    </row>
    <row r="207" spans="5:31" ht="12.75" customHeight="1">
      <c r="E207" s="1083" t="str">
        <f t="shared" si="43"/>
        <v/>
      </c>
      <c r="G207" s="1085" t="str">
        <f t="shared" si="41"/>
        <v/>
      </c>
      <c r="H207" s="1079" t="str">
        <f t="shared" si="42"/>
        <v/>
      </c>
      <c r="J207" s="1117" t="str">
        <f t="shared" si="40"/>
        <v>-</v>
      </c>
      <c r="L207" s="1041" t="str">
        <f t="shared" si="44"/>
        <v/>
      </c>
      <c r="N207" s="1087"/>
      <c r="O207" s="1042" cm="1">
        <f t="array" ref="O207">SUMPRODUCT(($F207:$F207="Parcial")*ABS($C207:$C207-$N207:$N207))</f>
        <v>0</v>
      </c>
      <c r="P207" s="1043"/>
      <c r="W207" s="1046" t="str">
        <f t="shared" si="45"/>
        <v/>
      </c>
      <c r="X207" s="1047" t="str">
        <f t="shared" si="46"/>
        <v/>
      </c>
      <c r="Y207" s="1048" t="str">
        <f t="shared" si="39"/>
        <v/>
      </c>
      <c r="Z207" s="1049" t="str">
        <f t="shared" si="47"/>
        <v/>
      </c>
      <c r="AA207" s="1049" t="str">
        <f t="shared" si="48"/>
        <v/>
      </c>
      <c r="AB207" s="1050" t="str">
        <f t="shared" si="49"/>
        <v/>
      </c>
      <c r="AD207" s="1052" t="str">
        <f t="shared" si="50"/>
        <v/>
      </c>
      <c r="AE207" s="1053" t="str">
        <f t="shared" si="51"/>
        <v/>
      </c>
    </row>
    <row r="208" spans="5:31" ht="12.75" customHeight="1">
      <c r="E208" s="1083" t="str">
        <f t="shared" si="43"/>
        <v/>
      </c>
      <c r="G208" s="1085" t="str">
        <f t="shared" si="41"/>
        <v/>
      </c>
      <c r="H208" s="1079" t="str">
        <f t="shared" si="42"/>
        <v/>
      </c>
      <c r="J208" s="1117" t="str">
        <f t="shared" si="40"/>
        <v>-</v>
      </c>
      <c r="L208" s="1041" t="str">
        <f t="shared" si="44"/>
        <v/>
      </c>
      <c r="N208" s="1087"/>
      <c r="O208" s="1042" cm="1">
        <f t="array" ref="O208">SUMPRODUCT(($F208:$F208="Parcial")*ABS($C208:$C208-$N208:$N208))</f>
        <v>0</v>
      </c>
      <c r="P208" s="1043"/>
      <c r="W208" s="1046" t="str">
        <f t="shared" si="45"/>
        <v/>
      </c>
      <c r="X208" s="1047" t="str">
        <f t="shared" si="46"/>
        <v/>
      </c>
      <c r="Y208" s="1048" t="str">
        <f t="shared" si="39"/>
        <v/>
      </c>
      <c r="Z208" s="1049" t="str">
        <f t="shared" si="47"/>
        <v/>
      </c>
      <c r="AA208" s="1049" t="str">
        <f t="shared" si="48"/>
        <v/>
      </c>
      <c r="AB208" s="1050" t="str">
        <f t="shared" si="49"/>
        <v/>
      </c>
      <c r="AD208" s="1052" t="str">
        <f t="shared" si="50"/>
        <v/>
      </c>
      <c r="AE208" s="1053" t="str">
        <f t="shared" si="51"/>
        <v/>
      </c>
    </row>
    <row r="209" spans="5:31" ht="12.75" customHeight="1">
      <c r="E209" s="1083" t="str">
        <f t="shared" si="43"/>
        <v/>
      </c>
      <c r="G209" s="1085" t="str">
        <f t="shared" si="41"/>
        <v/>
      </c>
      <c r="H209" s="1079" t="str">
        <f t="shared" si="42"/>
        <v/>
      </c>
      <c r="J209" s="1117" t="str">
        <f t="shared" si="40"/>
        <v>-</v>
      </c>
      <c r="L209" s="1041" t="str">
        <f t="shared" si="44"/>
        <v/>
      </c>
      <c r="N209" s="1087"/>
      <c r="O209" s="1042" cm="1">
        <f t="array" ref="O209">SUMPRODUCT(($F209:$F209="Parcial")*ABS($C209:$C209-$N209:$N209))</f>
        <v>0</v>
      </c>
      <c r="P209" s="1043"/>
      <c r="W209" s="1046" t="str">
        <f t="shared" si="45"/>
        <v/>
      </c>
      <c r="X209" s="1047" t="str">
        <f t="shared" si="46"/>
        <v/>
      </c>
      <c r="Y209" s="1048" t="str">
        <f t="shared" si="39"/>
        <v/>
      </c>
      <c r="Z209" s="1049" t="str">
        <f t="shared" si="47"/>
        <v/>
      </c>
      <c r="AA209" s="1049" t="str">
        <f t="shared" si="48"/>
        <v/>
      </c>
      <c r="AB209" s="1050" t="str">
        <f t="shared" si="49"/>
        <v/>
      </c>
      <c r="AD209" s="1052" t="str">
        <f t="shared" si="50"/>
        <v/>
      </c>
      <c r="AE209" s="1053" t="str">
        <f t="shared" si="51"/>
        <v/>
      </c>
    </row>
    <row r="210" spans="5:31" ht="12.75" customHeight="1">
      <c r="E210" s="1083" t="str">
        <f t="shared" si="43"/>
        <v/>
      </c>
      <c r="G210" s="1085" t="str">
        <f t="shared" si="41"/>
        <v/>
      </c>
      <c r="H210" s="1079" t="str">
        <f t="shared" si="42"/>
        <v/>
      </c>
      <c r="J210" s="1117" t="str">
        <f t="shared" si="40"/>
        <v>-</v>
      </c>
      <c r="L210" s="1041" t="str">
        <f t="shared" si="44"/>
        <v/>
      </c>
      <c r="N210" s="1087"/>
      <c r="O210" s="1042" cm="1">
        <f t="array" ref="O210">SUMPRODUCT(($F210:$F210="Parcial")*ABS($C210:$C210-$N210:$N210))</f>
        <v>0</v>
      </c>
      <c r="P210" s="1043"/>
      <c r="W210" s="1046" t="str">
        <f t="shared" si="45"/>
        <v/>
      </c>
      <c r="X210" s="1047" t="str">
        <f t="shared" si="46"/>
        <v/>
      </c>
      <c r="Y210" s="1048" t="str">
        <f t="shared" si="39"/>
        <v/>
      </c>
      <c r="Z210" s="1049" t="str">
        <f t="shared" si="47"/>
        <v/>
      </c>
      <c r="AA210" s="1049" t="str">
        <f t="shared" si="48"/>
        <v/>
      </c>
      <c r="AB210" s="1050" t="str">
        <f t="shared" si="49"/>
        <v/>
      </c>
      <c r="AD210" s="1052" t="str">
        <f t="shared" si="50"/>
        <v/>
      </c>
      <c r="AE210" s="1053" t="str">
        <f t="shared" si="51"/>
        <v/>
      </c>
    </row>
    <row r="211" spans="5:31" ht="12.75" customHeight="1">
      <c r="E211" s="1083" t="str">
        <f t="shared" si="43"/>
        <v/>
      </c>
      <c r="G211" s="1085" t="str">
        <f t="shared" si="41"/>
        <v/>
      </c>
      <c r="H211" s="1079" t="str">
        <f t="shared" si="42"/>
        <v/>
      </c>
      <c r="J211" s="1117" t="str">
        <f t="shared" si="40"/>
        <v>-</v>
      </c>
      <c r="L211" s="1041" t="str">
        <f t="shared" si="44"/>
        <v/>
      </c>
      <c r="N211" s="1087"/>
      <c r="O211" s="1042" cm="1">
        <f t="array" ref="O211">SUMPRODUCT(($F211:$F211="Parcial")*ABS($C211:$C211-$N211:$N211))</f>
        <v>0</v>
      </c>
      <c r="P211" s="1043"/>
      <c r="W211" s="1046" t="str">
        <f t="shared" si="45"/>
        <v/>
      </c>
      <c r="X211" s="1047" t="str">
        <f t="shared" si="46"/>
        <v/>
      </c>
      <c r="Y211" s="1048" t="str">
        <f t="shared" si="39"/>
        <v/>
      </c>
      <c r="Z211" s="1049" t="str">
        <f t="shared" si="47"/>
        <v/>
      </c>
      <c r="AA211" s="1049" t="str">
        <f t="shared" si="48"/>
        <v/>
      </c>
      <c r="AB211" s="1050" t="str">
        <f t="shared" si="49"/>
        <v/>
      </c>
      <c r="AD211" s="1052" t="str">
        <f t="shared" si="50"/>
        <v/>
      </c>
      <c r="AE211" s="1053" t="str">
        <f t="shared" si="51"/>
        <v/>
      </c>
    </row>
    <row r="212" spans="5:31" ht="12.75" customHeight="1">
      <c r="E212" s="1083" t="str">
        <f t="shared" si="43"/>
        <v/>
      </c>
      <c r="G212" s="1085" t="str">
        <f t="shared" si="41"/>
        <v/>
      </c>
      <c r="H212" s="1079" t="str">
        <f t="shared" si="42"/>
        <v/>
      </c>
      <c r="J212" s="1117" t="str">
        <f t="shared" si="40"/>
        <v>-</v>
      </c>
      <c r="L212" s="1041" t="str">
        <f t="shared" si="44"/>
        <v/>
      </c>
      <c r="N212" s="1087"/>
      <c r="O212" s="1042" cm="1">
        <f t="array" ref="O212">SUMPRODUCT(($F212:$F212="Parcial")*ABS($C212:$C212-$N212:$N212))</f>
        <v>0</v>
      </c>
      <c r="P212" s="1043"/>
      <c r="W212" s="1046" t="str">
        <f t="shared" si="45"/>
        <v/>
      </c>
      <c r="X212" s="1047" t="str">
        <f t="shared" si="46"/>
        <v/>
      </c>
      <c r="Y212" s="1048" t="str">
        <f t="shared" si="39"/>
        <v/>
      </c>
      <c r="Z212" s="1049" t="str">
        <f t="shared" si="47"/>
        <v/>
      </c>
      <c r="AA212" s="1049" t="str">
        <f t="shared" si="48"/>
        <v/>
      </c>
      <c r="AB212" s="1050" t="str">
        <f t="shared" si="49"/>
        <v/>
      </c>
      <c r="AD212" s="1052" t="str">
        <f t="shared" si="50"/>
        <v/>
      </c>
      <c r="AE212" s="1053" t="str">
        <f t="shared" si="51"/>
        <v/>
      </c>
    </row>
    <row r="213" spans="5:31" ht="12.75" customHeight="1">
      <c r="E213" s="1083" t="str">
        <f t="shared" si="43"/>
        <v/>
      </c>
      <c r="G213" s="1085" t="str">
        <f t="shared" si="41"/>
        <v/>
      </c>
      <c r="H213" s="1079" t="str">
        <f t="shared" si="42"/>
        <v/>
      </c>
      <c r="J213" s="1117" t="str">
        <f t="shared" si="40"/>
        <v>-</v>
      </c>
      <c r="L213" s="1041" t="str">
        <f t="shared" si="44"/>
        <v/>
      </c>
      <c r="N213" s="1087"/>
      <c r="O213" s="1042" cm="1">
        <f t="array" ref="O213">SUMPRODUCT(($F213:$F213="Parcial")*ABS($C213:$C213-$N213:$N213))</f>
        <v>0</v>
      </c>
      <c r="P213" s="1043"/>
      <c r="W213" s="1046" t="str">
        <f t="shared" si="45"/>
        <v/>
      </c>
      <c r="X213" s="1047" t="str">
        <f t="shared" si="46"/>
        <v/>
      </c>
      <c r="Y213" s="1048" t="str">
        <f t="shared" si="39"/>
        <v/>
      </c>
      <c r="Z213" s="1049" t="str">
        <f t="shared" si="47"/>
        <v/>
      </c>
      <c r="AA213" s="1049" t="str">
        <f t="shared" si="48"/>
        <v/>
      </c>
      <c r="AB213" s="1050" t="str">
        <f t="shared" si="49"/>
        <v/>
      </c>
      <c r="AD213" s="1052" t="str">
        <f t="shared" si="50"/>
        <v/>
      </c>
      <c r="AE213" s="1053" t="str">
        <f t="shared" si="51"/>
        <v/>
      </c>
    </row>
    <row r="214" spans="5:31" ht="12.75" customHeight="1">
      <c r="E214" s="1083" t="str">
        <f t="shared" si="43"/>
        <v/>
      </c>
      <c r="G214" s="1085" t="str">
        <f t="shared" si="41"/>
        <v/>
      </c>
      <c r="H214" s="1079" t="str">
        <f t="shared" si="42"/>
        <v/>
      </c>
      <c r="J214" s="1117" t="str">
        <f t="shared" si="40"/>
        <v>-</v>
      </c>
      <c r="L214" s="1041" t="str">
        <f t="shared" si="44"/>
        <v/>
      </c>
      <c r="N214" s="1087"/>
      <c r="O214" s="1042" cm="1">
        <f t="array" ref="O214">SUMPRODUCT(($F214:$F214="Parcial")*ABS($C214:$C214-$N214:$N214))</f>
        <v>0</v>
      </c>
      <c r="P214" s="1043"/>
      <c r="W214" s="1046" t="str">
        <f t="shared" si="45"/>
        <v/>
      </c>
      <c r="X214" s="1047" t="str">
        <f t="shared" si="46"/>
        <v/>
      </c>
      <c r="Y214" s="1048" t="str">
        <f t="shared" si="39"/>
        <v/>
      </c>
      <c r="Z214" s="1049" t="str">
        <f t="shared" si="47"/>
        <v/>
      </c>
      <c r="AA214" s="1049" t="str">
        <f t="shared" si="48"/>
        <v/>
      </c>
      <c r="AB214" s="1050" t="str">
        <f t="shared" si="49"/>
        <v/>
      </c>
      <c r="AD214" s="1052" t="str">
        <f t="shared" si="50"/>
        <v/>
      </c>
      <c r="AE214" s="1053" t="str">
        <f t="shared" si="51"/>
        <v/>
      </c>
    </row>
    <row r="215" spans="5:31" ht="12.75" customHeight="1">
      <c r="E215" s="1083" t="str">
        <f t="shared" si="43"/>
        <v/>
      </c>
      <c r="G215" s="1085" t="str">
        <f t="shared" si="41"/>
        <v/>
      </c>
      <c r="H215" s="1079" t="str">
        <f t="shared" si="42"/>
        <v/>
      </c>
      <c r="J215" s="1117" t="str">
        <f t="shared" si="40"/>
        <v>-</v>
      </c>
      <c r="L215" s="1041" t="str">
        <f t="shared" si="44"/>
        <v/>
      </c>
      <c r="N215" s="1087"/>
      <c r="O215" s="1042" cm="1">
        <f t="array" ref="O215">SUMPRODUCT(($F215:$F215="Parcial")*ABS($C215:$C215-$N215:$N215))</f>
        <v>0</v>
      </c>
      <c r="P215" s="1043"/>
      <c r="W215" s="1046" t="str">
        <f t="shared" si="45"/>
        <v/>
      </c>
      <c r="X215" s="1047" t="str">
        <f t="shared" si="46"/>
        <v/>
      </c>
      <c r="Y215" s="1048" t="str">
        <f t="shared" si="39"/>
        <v/>
      </c>
      <c r="Z215" s="1049" t="str">
        <f t="shared" si="47"/>
        <v/>
      </c>
      <c r="AA215" s="1049" t="str">
        <f t="shared" si="48"/>
        <v/>
      </c>
      <c r="AB215" s="1050" t="str">
        <f t="shared" si="49"/>
        <v/>
      </c>
      <c r="AD215" s="1052" t="str">
        <f t="shared" si="50"/>
        <v/>
      </c>
      <c r="AE215" s="1053" t="str">
        <f t="shared" si="51"/>
        <v/>
      </c>
    </row>
    <row r="216" spans="5:31" ht="12.75" customHeight="1">
      <c r="E216" s="1083" t="str">
        <f t="shared" si="43"/>
        <v/>
      </c>
      <c r="G216" s="1085" t="str">
        <f t="shared" si="41"/>
        <v/>
      </c>
      <c r="H216" s="1079" t="str">
        <f t="shared" si="42"/>
        <v/>
      </c>
      <c r="J216" s="1117" t="str">
        <f t="shared" si="40"/>
        <v>-</v>
      </c>
      <c r="L216" s="1041" t="str">
        <f t="shared" si="44"/>
        <v/>
      </c>
      <c r="N216" s="1087"/>
      <c r="O216" s="1042" cm="1">
        <f t="array" ref="O216">SUMPRODUCT(($F216:$F216="Parcial")*ABS($C216:$C216-$N216:$N216))</f>
        <v>0</v>
      </c>
      <c r="P216" s="1043"/>
      <c r="W216" s="1046" t="str">
        <f t="shared" si="45"/>
        <v/>
      </c>
      <c r="X216" s="1047" t="str">
        <f t="shared" si="46"/>
        <v/>
      </c>
      <c r="Y216" s="1048" t="str">
        <f t="shared" si="39"/>
        <v/>
      </c>
      <c r="Z216" s="1049" t="str">
        <f t="shared" si="47"/>
        <v/>
      </c>
      <c r="AA216" s="1049" t="str">
        <f t="shared" si="48"/>
        <v/>
      </c>
      <c r="AB216" s="1050" t="str">
        <f t="shared" si="49"/>
        <v/>
      </c>
      <c r="AD216" s="1052" t="str">
        <f t="shared" si="50"/>
        <v/>
      </c>
      <c r="AE216" s="1053" t="str">
        <f t="shared" si="51"/>
        <v/>
      </c>
    </row>
    <row r="217" spans="5:31" ht="12.75" customHeight="1">
      <c r="E217" s="1083" t="str">
        <f t="shared" si="43"/>
        <v/>
      </c>
      <c r="G217" s="1085" t="str">
        <f t="shared" si="41"/>
        <v/>
      </c>
      <c r="H217" s="1079" t="str">
        <f t="shared" si="42"/>
        <v/>
      </c>
      <c r="J217" s="1117" t="str">
        <f t="shared" si="40"/>
        <v>-</v>
      </c>
      <c r="L217" s="1041" t="str">
        <f t="shared" si="44"/>
        <v/>
      </c>
      <c r="N217" s="1087"/>
      <c r="O217" s="1042" cm="1">
        <f t="array" ref="O217">SUMPRODUCT(($F217:$F217="Parcial")*ABS($C217:$C217-$N217:$N217))</f>
        <v>0</v>
      </c>
      <c r="P217" s="1043"/>
      <c r="W217" s="1046" t="str">
        <f t="shared" si="45"/>
        <v/>
      </c>
      <c r="X217" s="1047" t="str">
        <f t="shared" si="46"/>
        <v/>
      </c>
      <c r="Y217" s="1048" t="str">
        <f t="shared" si="39"/>
        <v/>
      </c>
      <c r="Z217" s="1049" t="str">
        <f t="shared" si="47"/>
        <v/>
      </c>
      <c r="AA217" s="1049" t="str">
        <f t="shared" si="48"/>
        <v/>
      </c>
      <c r="AB217" s="1050" t="str">
        <f t="shared" si="49"/>
        <v/>
      </c>
      <c r="AD217" s="1052" t="str">
        <f t="shared" si="50"/>
        <v/>
      </c>
      <c r="AE217" s="1053" t="str">
        <f t="shared" si="51"/>
        <v/>
      </c>
    </row>
    <row r="218" spans="5:31" ht="12.75" customHeight="1">
      <c r="E218" s="1083" t="str">
        <f t="shared" si="43"/>
        <v/>
      </c>
      <c r="G218" s="1085" t="str">
        <f t="shared" si="41"/>
        <v/>
      </c>
      <c r="H218" s="1079" t="str">
        <f t="shared" si="42"/>
        <v/>
      </c>
      <c r="J218" s="1117" t="str">
        <f t="shared" si="40"/>
        <v>-</v>
      </c>
      <c r="L218" s="1041" t="str">
        <f t="shared" si="44"/>
        <v/>
      </c>
      <c r="N218" s="1087"/>
      <c r="O218" s="1042" cm="1">
        <f t="array" ref="O218">SUMPRODUCT(($F218:$F218="Parcial")*ABS($C218:$C218-$N218:$N218))</f>
        <v>0</v>
      </c>
      <c r="P218" s="1043"/>
      <c r="W218" s="1046" t="str">
        <f t="shared" si="45"/>
        <v/>
      </c>
      <c r="X218" s="1047" t="str">
        <f t="shared" si="46"/>
        <v/>
      </c>
      <c r="Y218" s="1048" t="str">
        <f t="shared" si="39"/>
        <v/>
      </c>
      <c r="Z218" s="1049" t="str">
        <f t="shared" si="47"/>
        <v/>
      </c>
      <c r="AA218" s="1049" t="str">
        <f t="shared" si="48"/>
        <v/>
      </c>
      <c r="AB218" s="1050" t="str">
        <f t="shared" si="49"/>
        <v/>
      </c>
      <c r="AD218" s="1052" t="str">
        <f t="shared" si="50"/>
        <v/>
      </c>
      <c r="AE218" s="1053" t="str">
        <f t="shared" si="51"/>
        <v/>
      </c>
    </row>
    <row r="219" spans="5:31" ht="12.75" customHeight="1">
      <c r="E219" s="1083" t="str">
        <f t="shared" si="43"/>
        <v/>
      </c>
      <c r="G219" s="1085" t="str">
        <f t="shared" si="41"/>
        <v/>
      </c>
      <c r="H219" s="1079" t="str">
        <f t="shared" si="42"/>
        <v/>
      </c>
      <c r="J219" s="1117" t="str">
        <f t="shared" si="40"/>
        <v>-</v>
      </c>
      <c r="L219" s="1041" t="str">
        <f t="shared" si="44"/>
        <v/>
      </c>
      <c r="N219" s="1087"/>
      <c r="O219" s="1042" cm="1">
        <f t="array" ref="O219">SUMPRODUCT(($F219:$F219="Parcial")*ABS($C219:$C219-$N219:$N219))</f>
        <v>0</v>
      </c>
      <c r="P219" s="1043"/>
      <c r="W219" s="1046" t="str">
        <f t="shared" si="45"/>
        <v/>
      </c>
      <c r="X219" s="1047" t="str">
        <f t="shared" si="46"/>
        <v/>
      </c>
      <c r="Y219" s="1048" t="str">
        <f t="shared" si="39"/>
        <v/>
      </c>
      <c r="Z219" s="1049" t="str">
        <f t="shared" si="47"/>
        <v/>
      </c>
      <c r="AA219" s="1049" t="str">
        <f t="shared" si="48"/>
        <v/>
      </c>
      <c r="AB219" s="1050" t="str">
        <f t="shared" si="49"/>
        <v/>
      </c>
      <c r="AD219" s="1052" t="str">
        <f t="shared" si="50"/>
        <v/>
      </c>
      <c r="AE219" s="1053" t="str">
        <f t="shared" si="51"/>
        <v/>
      </c>
    </row>
    <row r="220" spans="5:31" ht="12.75" customHeight="1">
      <c r="E220" s="1083" t="str">
        <f t="shared" si="43"/>
        <v/>
      </c>
      <c r="G220" s="1085" t="str">
        <f t="shared" si="41"/>
        <v/>
      </c>
      <c r="H220" s="1079" t="str">
        <f t="shared" si="42"/>
        <v/>
      </c>
      <c r="J220" s="1117" t="str">
        <f t="shared" si="40"/>
        <v>-</v>
      </c>
      <c r="L220" s="1041" t="str">
        <f t="shared" si="44"/>
        <v/>
      </c>
      <c r="N220" s="1087"/>
      <c r="O220" s="1042" cm="1">
        <f t="array" ref="O220">SUMPRODUCT(($F220:$F220="Parcial")*ABS($C220:$C220-$N220:$N220))</f>
        <v>0</v>
      </c>
      <c r="P220" s="1043"/>
      <c r="W220" s="1046" t="str">
        <f t="shared" si="45"/>
        <v/>
      </c>
      <c r="X220" s="1047" t="str">
        <f t="shared" si="46"/>
        <v/>
      </c>
      <c r="Y220" s="1048" t="str">
        <f t="shared" si="39"/>
        <v/>
      </c>
      <c r="Z220" s="1049" t="str">
        <f t="shared" si="47"/>
        <v/>
      </c>
      <c r="AA220" s="1049" t="str">
        <f t="shared" si="48"/>
        <v/>
      </c>
      <c r="AB220" s="1050" t="str">
        <f t="shared" si="49"/>
        <v/>
      </c>
      <c r="AD220" s="1052" t="str">
        <f t="shared" si="50"/>
        <v/>
      </c>
      <c r="AE220" s="1053" t="str">
        <f t="shared" si="51"/>
        <v/>
      </c>
    </row>
    <row r="221" spans="5:31" ht="12.75" customHeight="1">
      <c r="E221" s="1083" t="str">
        <f t="shared" si="43"/>
        <v/>
      </c>
      <c r="G221" s="1085" t="str">
        <f t="shared" si="41"/>
        <v/>
      </c>
      <c r="H221" s="1079" t="str">
        <f t="shared" si="42"/>
        <v/>
      </c>
      <c r="J221" s="1117" t="str">
        <f t="shared" si="40"/>
        <v>-</v>
      </c>
      <c r="L221" s="1041" t="str">
        <f t="shared" si="44"/>
        <v/>
      </c>
      <c r="N221" s="1087"/>
      <c r="O221" s="1042" cm="1">
        <f t="array" ref="O221">SUMPRODUCT(($F221:$F221="Parcial")*ABS($C221:$C221-$N221:$N221))</f>
        <v>0</v>
      </c>
      <c r="P221" s="1043"/>
      <c r="W221" s="1046" t="str">
        <f t="shared" si="45"/>
        <v/>
      </c>
      <c r="X221" s="1047" t="str">
        <f t="shared" si="46"/>
        <v/>
      </c>
      <c r="Y221" s="1048" t="str">
        <f t="shared" si="39"/>
        <v/>
      </c>
      <c r="Z221" s="1049" t="str">
        <f t="shared" si="47"/>
        <v/>
      </c>
      <c r="AA221" s="1049" t="str">
        <f t="shared" si="48"/>
        <v/>
      </c>
      <c r="AB221" s="1050" t="str">
        <f t="shared" si="49"/>
        <v/>
      </c>
      <c r="AD221" s="1052" t="str">
        <f t="shared" si="50"/>
        <v/>
      </c>
      <c r="AE221" s="1053" t="str">
        <f t="shared" si="51"/>
        <v/>
      </c>
    </row>
    <row r="222" spans="5:31" ht="12.75" customHeight="1">
      <c r="E222" s="1083" t="str">
        <f t="shared" si="43"/>
        <v/>
      </c>
      <c r="G222" s="1085" t="str">
        <f t="shared" si="41"/>
        <v/>
      </c>
      <c r="H222" s="1079" t="str">
        <f t="shared" si="42"/>
        <v/>
      </c>
      <c r="J222" s="1117" t="str">
        <f t="shared" si="40"/>
        <v>-</v>
      </c>
      <c r="L222" s="1041" t="str">
        <f t="shared" si="44"/>
        <v/>
      </c>
      <c r="N222" s="1087"/>
      <c r="O222" s="1042" cm="1">
        <f t="array" ref="O222">SUMPRODUCT(($F222:$F222="Parcial")*ABS($C222:$C222-$N222:$N222))</f>
        <v>0</v>
      </c>
      <c r="P222" s="1043"/>
      <c r="W222" s="1046" t="str">
        <f t="shared" si="45"/>
        <v/>
      </c>
      <c r="X222" s="1047" t="str">
        <f t="shared" si="46"/>
        <v/>
      </c>
      <c r="Y222" s="1048" t="str">
        <f t="shared" si="39"/>
        <v/>
      </c>
      <c r="Z222" s="1049" t="str">
        <f t="shared" si="47"/>
        <v/>
      </c>
      <c r="AA222" s="1049" t="str">
        <f t="shared" si="48"/>
        <v/>
      </c>
      <c r="AB222" s="1050" t="str">
        <f t="shared" si="49"/>
        <v/>
      </c>
      <c r="AD222" s="1052" t="str">
        <f t="shared" si="50"/>
        <v/>
      </c>
      <c r="AE222" s="1053" t="str">
        <f t="shared" si="51"/>
        <v/>
      </c>
    </row>
    <row r="223" spans="5:31" ht="12.75" customHeight="1">
      <c r="E223" s="1083" t="str">
        <f t="shared" si="43"/>
        <v/>
      </c>
      <c r="G223" s="1085" t="str">
        <f t="shared" si="41"/>
        <v/>
      </c>
      <c r="H223" s="1079" t="str">
        <f t="shared" si="42"/>
        <v/>
      </c>
      <c r="J223" s="1117" t="str">
        <f t="shared" si="40"/>
        <v>-</v>
      </c>
      <c r="L223" s="1041" t="str">
        <f t="shared" si="44"/>
        <v/>
      </c>
      <c r="N223" s="1087"/>
      <c r="O223" s="1042" cm="1">
        <f t="array" ref="O223">SUMPRODUCT(($F223:$F223="Parcial")*ABS($C223:$C223-$N223:$N223))</f>
        <v>0</v>
      </c>
      <c r="P223" s="1043"/>
      <c r="W223" s="1046" t="str">
        <f t="shared" si="45"/>
        <v/>
      </c>
      <c r="X223" s="1047" t="str">
        <f t="shared" si="46"/>
        <v/>
      </c>
      <c r="Y223" s="1048" t="str">
        <f t="shared" si="39"/>
        <v/>
      </c>
      <c r="Z223" s="1049" t="str">
        <f t="shared" si="47"/>
        <v/>
      </c>
      <c r="AA223" s="1049" t="str">
        <f t="shared" si="48"/>
        <v/>
      </c>
      <c r="AB223" s="1050" t="str">
        <f t="shared" si="49"/>
        <v/>
      </c>
      <c r="AD223" s="1052" t="str">
        <f t="shared" si="50"/>
        <v/>
      </c>
      <c r="AE223" s="1053" t="str">
        <f t="shared" si="51"/>
        <v/>
      </c>
    </row>
    <row r="224" spans="5:31" ht="12.75" customHeight="1">
      <c r="E224" s="1083" t="str">
        <f t="shared" si="43"/>
        <v/>
      </c>
      <c r="G224" s="1085" t="str">
        <f t="shared" si="41"/>
        <v/>
      </c>
      <c r="H224" s="1079" t="str">
        <f t="shared" si="42"/>
        <v/>
      </c>
      <c r="J224" s="1117" t="str">
        <f t="shared" si="40"/>
        <v>-</v>
      </c>
      <c r="L224" s="1041" t="str">
        <f t="shared" si="44"/>
        <v/>
      </c>
      <c r="N224" s="1087"/>
      <c r="O224" s="1042" cm="1">
        <f t="array" ref="O224">SUMPRODUCT(($F224:$F224="Parcial")*ABS($C224:$C224-$N224:$N224))</f>
        <v>0</v>
      </c>
      <c r="P224" s="1043"/>
      <c r="W224" s="1046" t="str">
        <f t="shared" si="45"/>
        <v/>
      </c>
      <c r="X224" s="1047" t="str">
        <f t="shared" si="46"/>
        <v/>
      </c>
      <c r="Y224" s="1048" t="str">
        <f t="shared" si="39"/>
        <v/>
      </c>
      <c r="Z224" s="1049" t="str">
        <f t="shared" si="47"/>
        <v/>
      </c>
      <c r="AA224" s="1049" t="str">
        <f t="shared" si="48"/>
        <v/>
      </c>
      <c r="AB224" s="1050" t="str">
        <f t="shared" si="49"/>
        <v/>
      </c>
      <c r="AD224" s="1052" t="str">
        <f t="shared" si="50"/>
        <v/>
      </c>
      <c r="AE224" s="1053" t="str">
        <f t="shared" si="51"/>
        <v/>
      </c>
    </row>
    <row r="225" spans="5:31" ht="12.75" customHeight="1">
      <c r="E225" s="1083" t="str">
        <f t="shared" si="43"/>
        <v/>
      </c>
      <c r="G225" s="1085" t="str">
        <f t="shared" si="41"/>
        <v/>
      </c>
      <c r="H225" s="1079" t="str">
        <f t="shared" si="42"/>
        <v/>
      </c>
      <c r="J225" s="1117" t="str">
        <f t="shared" si="40"/>
        <v>-</v>
      </c>
      <c r="L225" s="1041" t="str">
        <f t="shared" si="44"/>
        <v/>
      </c>
      <c r="N225" s="1087"/>
      <c r="O225" s="1042" cm="1">
        <f t="array" ref="O225">SUMPRODUCT(($F225:$F225="Parcial")*ABS($C225:$C225-$N225:$N225))</f>
        <v>0</v>
      </c>
      <c r="P225" s="1043"/>
      <c r="W225" s="1046" t="str">
        <f t="shared" si="45"/>
        <v/>
      </c>
      <c r="X225" s="1047" t="str">
        <f t="shared" si="46"/>
        <v/>
      </c>
      <c r="Y225" s="1048" t="str">
        <f t="shared" ref="Y225:Y288" si="52">IFERROR(CHOOSE(X225,"መስከረም","ጥቅምት","ህዳር  ","ታህሳስ ","ጥር ","የካቲት ","መጋቢት ","ሚይዚያ ","ግንቦት ","ሰኔ ","ሐምሌ ","ነሐሴ ","Pagume"),"")</f>
        <v/>
      </c>
      <c r="Z225" s="1049" t="str">
        <f t="shared" si="47"/>
        <v/>
      </c>
      <c r="AA225" s="1049" t="str">
        <f t="shared" si="48"/>
        <v/>
      </c>
      <c r="AB225" s="1050" t="str">
        <f t="shared" si="49"/>
        <v/>
      </c>
      <c r="AD225" s="1052" t="str">
        <f t="shared" si="50"/>
        <v/>
      </c>
      <c r="AE225" s="1053" t="str">
        <f t="shared" si="51"/>
        <v/>
      </c>
    </row>
    <row r="226" spans="5:31" ht="12.75" customHeight="1">
      <c r="E226" s="1083" t="str">
        <f t="shared" si="43"/>
        <v/>
      </c>
      <c r="G226" s="1085" t="str">
        <f t="shared" si="41"/>
        <v/>
      </c>
      <c r="H226" s="1079" t="str">
        <f t="shared" si="42"/>
        <v/>
      </c>
      <c r="J226" s="1117" t="str">
        <f t="shared" si="40"/>
        <v>-</v>
      </c>
      <c r="L226" s="1041" t="str">
        <f t="shared" si="44"/>
        <v/>
      </c>
      <c r="N226" s="1087"/>
      <c r="O226" s="1042" cm="1">
        <f t="array" ref="O226">SUMPRODUCT(($F226:$F226="Parcial")*ABS($C226:$C226-$N226:$N226))</f>
        <v>0</v>
      </c>
      <c r="P226" s="1043"/>
      <c r="W226" s="1046" t="str">
        <f t="shared" si="45"/>
        <v/>
      </c>
      <c r="X226" s="1047" t="str">
        <f t="shared" si="46"/>
        <v/>
      </c>
      <c r="Y226" s="1048" t="str">
        <f t="shared" si="52"/>
        <v/>
      </c>
      <c r="Z226" s="1049" t="str">
        <f t="shared" si="47"/>
        <v/>
      </c>
      <c r="AA226" s="1049" t="str">
        <f t="shared" si="48"/>
        <v/>
      </c>
      <c r="AB226" s="1050" t="str">
        <f t="shared" si="49"/>
        <v/>
      </c>
      <c r="AD226" s="1052" t="str">
        <f t="shared" si="50"/>
        <v/>
      </c>
      <c r="AE226" s="1053" t="str">
        <f t="shared" si="51"/>
        <v/>
      </c>
    </row>
    <row r="227" spans="5:31" ht="12.75" customHeight="1">
      <c r="E227" s="1083" t="str">
        <f t="shared" si="43"/>
        <v/>
      </c>
      <c r="G227" s="1085" t="str">
        <f t="shared" si="41"/>
        <v/>
      </c>
      <c r="H227" s="1079" t="str">
        <f t="shared" si="42"/>
        <v/>
      </c>
      <c r="J227" s="1117" t="str">
        <f t="shared" si="40"/>
        <v>-</v>
      </c>
      <c r="L227" s="1041" t="str">
        <f t="shared" si="44"/>
        <v/>
      </c>
      <c r="N227" s="1087"/>
      <c r="O227" s="1042" cm="1">
        <f t="array" ref="O227">SUMPRODUCT(($F227:$F227="Parcial")*ABS($C227:$C227-$N227:$N227))</f>
        <v>0</v>
      </c>
      <c r="P227" s="1043"/>
      <c r="W227" s="1046" t="str">
        <f t="shared" si="45"/>
        <v/>
      </c>
      <c r="X227" s="1047" t="str">
        <f t="shared" si="46"/>
        <v/>
      </c>
      <c r="Y227" s="1048" t="str">
        <f t="shared" si="52"/>
        <v/>
      </c>
      <c r="Z227" s="1049" t="str">
        <f t="shared" si="47"/>
        <v/>
      </c>
      <c r="AA227" s="1049" t="str">
        <f t="shared" si="48"/>
        <v/>
      </c>
      <c r="AB227" s="1050" t="str">
        <f t="shared" si="49"/>
        <v/>
      </c>
      <c r="AD227" s="1052" t="str">
        <f t="shared" si="50"/>
        <v/>
      </c>
      <c r="AE227" s="1053" t="str">
        <f t="shared" si="51"/>
        <v/>
      </c>
    </row>
    <row r="228" spans="5:31" ht="12.75" customHeight="1">
      <c r="E228" s="1083" t="str">
        <f t="shared" si="43"/>
        <v/>
      </c>
      <c r="G228" s="1085" t="str">
        <f t="shared" si="41"/>
        <v/>
      </c>
      <c r="H228" s="1079" t="str">
        <f t="shared" si="42"/>
        <v/>
      </c>
      <c r="J228" s="1117" t="str">
        <f t="shared" ref="J228:J291" si="53">IF(D228="","-",$Q$1-D228)</f>
        <v>-</v>
      </c>
      <c r="L228" s="1041" t="str">
        <f t="shared" si="44"/>
        <v/>
      </c>
      <c r="N228" s="1087"/>
      <c r="O228" s="1042" cm="1">
        <f t="array" ref="O228">SUMPRODUCT(($F228:$F228="Parcial")*ABS($C228:$C228-$N228:$N228))</f>
        <v>0</v>
      </c>
      <c r="P228" s="1043"/>
      <c r="W228" s="1046" t="str">
        <f t="shared" si="45"/>
        <v/>
      </c>
      <c r="X228" s="1047" t="str">
        <f t="shared" si="46"/>
        <v/>
      </c>
      <c r="Y228" s="1048" t="str">
        <f t="shared" si="52"/>
        <v/>
      </c>
      <c r="Z228" s="1049" t="str">
        <f t="shared" si="47"/>
        <v/>
      </c>
      <c r="AA228" s="1049" t="str">
        <f t="shared" si="48"/>
        <v/>
      </c>
      <c r="AB228" s="1050" t="str">
        <f t="shared" si="49"/>
        <v/>
      </c>
      <c r="AD228" s="1052" t="str">
        <f t="shared" si="50"/>
        <v/>
      </c>
      <c r="AE228" s="1053" t="str">
        <f t="shared" si="51"/>
        <v/>
      </c>
    </row>
    <row r="229" spans="5:31" ht="12.75" customHeight="1">
      <c r="E229" s="1083" t="str">
        <f t="shared" si="43"/>
        <v/>
      </c>
      <c r="G229" s="1085" t="str">
        <f t="shared" si="41"/>
        <v/>
      </c>
      <c r="H229" s="1079" t="str">
        <f t="shared" si="42"/>
        <v/>
      </c>
      <c r="J229" s="1117" t="str">
        <f t="shared" si="53"/>
        <v>-</v>
      </c>
      <c r="L229" s="1041" t="str">
        <f t="shared" si="44"/>
        <v/>
      </c>
      <c r="N229" s="1087"/>
      <c r="O229" s="1042" cm="1">
        <f t="array" ref="O229">SUMPRODUCT(($F229:$F229="Parcial")*ABS($C229:$C229-$N229:$N229))</f>
        <v>0</v>
      </c>
      <c r="P229" s="1043"/>
      <c r="W229" s="1046" t="str">
        <f t="shared" si="45"/>
        <v/>
      </c>
      <c r="X229" s="1047" t="str">
        <f t="shared" si="46"/>
        <v/>
      </c>
      <c r="Y229" s="1048" t="str">
        <f t="shared" si="52"/>
        <v/>
      </c>
      <c r="Z229" s="1049" t="str">
        <f t="shared" si="47"/>
        <v/>
      </c>
      <c r="AA229" s="1049" t="str">
        <f t="shared" si="48"/>
        <v/>
      </c>
      <c r="AB229" s="1050" t="str">
        <f t="shared" si="49"/>
        <v/>
      </c>
      <c r="AD229" s="1052" t="str">
        <f t="shared" si="50"/>
        <v/>
      </c>
      <c r="AE229" s="1053" t="str">
        <f t="shared" si="51"/>
        <v/>
      </c>
    </row>
    <row r="230" spans="5:31" ht="12.75" customHeight="1">
      <c r="E230" s="1083" t="str">
        <f t="shared" si="43"/>
        <v/>
      </c>
      <c r="G230" s="1085" t="str">
        <f t="shared" si="41"/>
        <v/>
      </c>
      <c r="H230" s="1079" t="str">
        <f t="shared" si="42"/>
        <v/>
      </c>
      <c r="J230" s="1117" t="str">
        <f t="shared" si="53"/>
        <v>-</v>
      </c>
      <c r="L230" s="1041" t="str">
        <f t="shared" si="44"/>
        <v/>
      </c>
      <c r="N230" s="1087"/>
      <c r="O230" s="1042" cm="1">
        <f t="array" ref="O230">SUMPRODUCT(($F230:$F230="Parcial")*ABS($C230:$C230-$N230:$N230))</f>
        <v>0</v>
      </c>
      <c r="P230" s="1043"/>
      <c r="W230" s="1046" t="str">
        <f t="shared" si="45"/>
        <v/>
      </c>
      <c r="X230" s="1047" t="str">
        <f t="shared" si="46"/>
        <v/>
      </c>
      <c r="Y230" s="1048" t="str">
        <f t="shared" si="52"/>
        <v/>
      </c>
      <c r="Z230" s="1049" t="str">
        <f t="shared" si="47"/>
        <v/>
      </c>
      <c r="AA230" s="1049" t="str">
        <f t="shared" si="48"/>
        <v/>
      </c>
      <c r="AB230" s="1050" t="str">
        <f t="shared" si="49"/>
        <v/>
      </c>
      <c r="AD230" s="1052" t="str">
        <f t="shared" si="50"/>
        <v/>
      </c>
      <c r="AE230" s="1053" t="str">
        <f t="shared" si="51"/>
        <v/>
      </c>
    </row>
    <row r="231" spans="5:31" ht="12.75" customHeight="1">
      <c r="E231" s="1083" t="str">
        <f t="shared" si="43"/>
        <v/>
      </c>
      <c r="G231" s="1085" t="str">
        <f t="shared" si="41"/>
        <v/>
      </c>
      <c r="H231" s="1079" t="str">
        <f t="shared" si="42"/>
        <v/>
      </c>
      <c r="J231" s="1117" t="str">
        <f t="shared" si="53"/>
        <v>-</v>
      </c>
      <c r="L231" s="1041" t="str">
        <f t="shared" si="44"/>
        <v/>
      </c>
      <c r="N231" s="1087"/>
      <c r="O231" s="1042" cm="1">
        <f t="array" ref="O231">SUMPRODUCT(($F231:$F231="Parcial")*ABS($C231:$C231-$N231:$N231))</f>
        <v>0</v>
      </c>
      <c r="P231" s="1043"/>
      <c r="W231" s="1046" t="str">
        <f t="shared" si="45"/>
        <v/>
      </c>
      <c r="X231" s="1047" t="str">
        <f t="shared" si="46"/>
        <v/>
      </c>
      <c r="Y231" s="1048" t="str">
        <f t="shared" si="52"/>
        <v/>
      </c>
      <c r="Z231" s="1049" t="str">
        <f t="shared" si="47"/>
        <v/>
      </c>
      <c r="AA231" s="1049" t="str">
        <f t="shared" si="48"/>
        <v/>
      </c>
      <c r="AB231" s="1050" t="str">
        <f t="shared" si="49"/>
        <v/>
      </c>
      <c r="AD231" s="1052" t="str">
        <f t="shared" si="50"/>
        <v/>
      </c>
      <c r="AE231" s="1053" t="str">
        <f t="shared" si="51"/>
        <v/>
      </c>
    </row>
    <row r="232" spans="5:31" ht="12.75" customHeight="1">
      <c r="E232" s="1083" t="str">
        <f t="shared" si="43"/>
        <v/>
      </c>
      <c r="G232" s="1085" t="str">
        <f t="shared" si="41"/>
        <v/>
      </c>
      <c r="H232" s="1079" t="str">
        <f t="shared" si="42"/>
        <v/>
      </c>
      <c r="J232" s="1117" t="str">
        <f t="shared" si="53"/>
        <v>-</v>
      </c>
      <c r="L232" s="1041" t="str">
        <f t="shared" si="44"/>
        <v/>
      </c>
      <c r="N232" s="1087"/>
      <c r="O232" s="1042" cm="1">
        <f t="array" ref="O232">SUMPRODUCT(($F232:$F232="Parcial")*ABS($C232:$C232-$N232:$N232))</f>
        <v>0</v>
      </c>
      <c r="P232" s="1043"/>
      <c r="W232" s="1046" t="str">
        <f t="shared" si="45"/>
        <v/>
      </c>
      <c r="X232" s="1047" t="str">
        <f t="shared" si="46"/>
        <v/>
      </c>
      <c r="Y232" s="1048" t="str">
        <f t="shared" si="52"/>
        <v/>
      </c>
      <c r="Z232" s="1049" t="str">
        <f t="shared" si="47"/>
        <v/>
      </c>
      <c r="AA232" s="1049" t="str">
        <f t="shared" si="48"/>
        <v/>
      </c>
      <c r="AB232" s="1050" t="str">
        <f t="shared" si="49"/>
        <v/>
      </c>
      <c r="AD232" s="1052" t="str">
        <f t="shared" si="50"/>
        <v/>
      </c>
      <c r="AE232" s="1053" t="str">
        <f t="shared" si="51"/>
        <v/>
      </c>
    </row>
    <row r="233" spans="5:31" ht="12.75" customHeight="1">
      <c r="E233" s="1083" t="str">
        <f t="shared" si="43"/>
        <v/>
      </c>
      <c r="G233" s="1085" t="str">
        <f t="shared" si="41"/>
        <v/>
      </c>
      <c r="H233" s="1079" t="str">
        <f t="shared" si="42"/>
        <v/>
      </c>
      <c r="J233" s="1117" t="str">
        <f t="shared" si="53"/>
        <v>-</v>
      </c>
      <c r="L233" s="1041" t="str">
        <f t="shared" si="44"/>
        <v/>
      </c>
      <c r="N233" s="1087"/>
      <c r="O233" s="1042" cm="1">
        <f t="array" ref="O233">SUMPRODUCT(($F233:$F233="Parcial")*ABS($C233:$C233-$N233:$N233))</f>
        <v>0</v>
      </c>
      <c r="P233" s="1043"/>
      <c r="W233" s="1046" t="str">
        <f t="shared" si="45"/>
        <v/>
      </c>
      <c r="X233" s="1047" t="str">
        <f t="shared" si="46"/>
        <v/>
      </c>
      <c r="Y233" s="1048" t="str">
        <f t="shared" si="52"/>
        <v/>
      </c>
      <c r="Z233" s="1049" t="str">
        <f t="shared" si="47"/>
        <v/>
      </c>
      <c r="AA233" s="1049" t="str">
        <f t="shared" si="48"/>
        <v/>
      </c>
      <c r="AB233" s="1050" t="str">
        <f t="shared" si="49"/>
        <v/>
      </c>
      <c r="AD233" s="1052" t="str">
        <f t="shared" si="50"/>
        <v/>
      </c>
      <c r="AE233" s="1053" t="str">
        <f t="shared" si="51"/>
        <v/>
      </c>
    </row>
    <row r="234" spans="5:31" ht="12.75" customHeight="1">
      <c r="E234" s="1083" t="str">
        <f t="shared" si="43"/>
        <v/>
      </c>
      <c r="G234" s="1085" t="str">
        <f t="shared" si="41"/>
        <v/>
      </c>
      <c r="H234" s="1079" t="str">
        <f t="shared" si="42"/>
        <v/>
      </c>
      <c r="J234" s="1117" t="str">
        <f t="shared" si="53"/>
        <v>-</v>
      </c>
      <c r="L234" s="1041" t="str">
        <f t="shared" si="44"/>
        <v/>
      </c>
      <c r="N234" s="1087"/>
      <c r="O234" s="1042" cm="1">
        <f t="array" ref="O234">SUMPRODUCT(($F234:$F234="Parcial")*ABS($C234:$C234-$N234:$N234))</f>
        <v>0</v>
      </c>
      <c r="P234" s="1043"/>
      <c r="W234" s="1046" t="str">
        <f t="shared" si="45"/>
        <v/>
      </c>
      <c r="X234" s="1047" t="str">
        <f t="shared" si="46"/>
        <v/>
      </c>
      <c r="Y234" s="1048" t="str">
        <f t="shared" si="52"/>
        <v/>
      </c>
      <c r="Z234" s="1049" t="str">
        <f t="shared" si="47"/>
        <v/>
      </c>
      <c r="AA234" s="1049" t="str">
        <f t="shared" si="48"/>
        <v/>
      </c>
      <c r="AB234" s="1050" t="str">
        <f t="shared" si="49"/>
        <v/>
      </c>
      <c r="AD234" s="1052" t="str">
        <f t="shared" si="50"/>
        <v/>
      </c>
      <c r="AE234" s="1053" t="str">
        <f t="shared" si="51"/>
        <v/>
      </c>
    </row>
    <row r="235" spans="5:31" ht="12.75" customHeight="1">
      <c r="E235" s="1083" t="str">
        <f t="shared" si="43"/>
        <v/>
      </c>
      <c r="G235" s="1085" t="str">
        <f t="shared" si="41"/>
        <v/>
      </c>
      <c r="H235" s="1079" t="str">
        <f t="shared" si="42"/>
        <v/>
      </c>
      <c r="J235" s="1117" t="str">
        <f t="shared" si="53"/>
        <v>-</v>
      </c>
      <c r="L235" s="1041" t="str">
        <f t="shared" si="44"/>
        <v/>
      </c>
      <c r="N235" s="1087"/>
      <c r="O235" s="1042" cm="1">
        <f t="array" ref="O235">SUMPRODUCT(($F235:$F235="Parcial")*ABS($C235:$C235-$N235:$N235))</f>
        <v>0</v>
      </c>
      <c r="P235" s="1043"/>
      <c r="W235" s="1046" t="str">
        <f t="shared" si="45"/>
        <v/>
      </c>
      <c r="X235" s="1047" t="str">
        <f t="shared" si="46"/>
        <v/>
      </c>
      <c r="Y235" s="1048" t="str">
        <f t="shared" si="52"/>
        <v/>
      </c>
      <c r="Z235" s="1049" t="str">
        <f t="shared" si="47"/>
        <v/>
      </c>
      <c r="AA235" s="1049" t="str">
        <f t="shared" si="48"/>
        <v/>
      </c>
      <c r="AB235" s="1050" t="str">
        <f t="shared" si="49"/>
        <v/>
      </c>
      <c r="AD235" s="1052" t="str">
        <f t="shared" si="50"/>
        <v/>
      </c>
      <c r="AE235" s="1053" t="str">
        <f t="shared" si="51"/>
        <v/>
      </c>
    </row>
    <row r="236" spans="5:31" ht="12.75" customHeight="1">
      <c r="E236" s="1083" t="str">
        <f t="shared" si="43"/>
        <v/>
      </c>
      <c r="G236" s="1085" t="str">
        <f t="shared" si="41"/>
        <v/>
      </c>
      <c r="H236" s="1079" t="str">
        <f t="shared" si="42"/>
        <v/>
      </c>
      <c r="J236" s="1117" t="str">
        <f t="shared" si="53"/>
        <v>-</v>
      </c>
      <c r="L236" s="1041" t="str">
        <f t="shared" si="44"/>
        <v/>
      </c>
      <c r="N236" s="1087"/>
      <c r="O236" s="1042" cm="1">
        <f t="array" ref="O236">SUMPRODUCT(($F236:$F236="Parcial")*ABS($C236:$C236-$N236:$N236))</f>
        <v>0</v>
      </c>
      <c r="P236" s="1043"/>
      <c r="W236" s="1046" t="str">
        <f t="shared" si="45"/>
        <v/>
      </c>
      <c r="X236" s="1047" t="str">
        <f t="shared" si="46"/>
        <v/>
      </c>
      <c r="Y236" s="1048" t="str">
        <f t="shared" si="52"/>
        <v/>
      </c>
      <c r="Z236" s="1049" t="str">
        <f t="shared" si="47"/>
        <v/>
      </c>
      <c r="AA236" s="1049" t="str">
        <f t="shared" si="48"/>
        <v/>
      </c>
      <c r="AB236" s="1050" t="str">
        <f t="shared" si="49"/>
        <v/>
      </c>
      <c r="AD236" s="1052" t="str">
        <f t="shared" si="50"/>
        <v/>
      </c>
      <c r="AE236" s="1053" t="str">
        <f t="shared" si="51"/>
        <v/>
      </c>
    </row>
    <row r="237" spans="5:31" ht="12.75" customHeight="1">
      <c r="E237" s="1083" t="str">
        <f t="shared" si="43"/>
        <v/>
      </c>
      <c r="G237" s="1085" t="str">
        <f t="shared" si="41"/>
        <v/>
      </c>
      <c r="H237" s="1079" t="str">
        <f t="shared" si="42"/>
        <v/>
      </c>
      <c r="J237" s="1117" t="str">
        <f t="shared" si="53"/>
        <v>-</v>
      </c>
      <c r="L237" s="1041" t="str">
        <f t="shared" si="44"/>
        <v/>
      </c>
      <c r="N237" s="1087"/>
      <c r="O237" s="1042" cm="1">
        <f t="array" ref="O237">SUMPRODUCT(($F237:$F237="Parcial")*ABS($C237:$C237-$N237:$N237))</f>
        <v>0</v>
      </c>
      <c r="P237" s="1043"/>
      <c r="W237" s="1046" t="str">
        <f t="shared" si="45"/>
        <v/>
      </c>
      <c r="X237" s="1047" t="str">
        <f t="shared" si="46"/>
        <v/>
      </c>
      <c r="Y237" s="1048" t="str">
        <f t="shared" si="52"/>
        <v/>
      </c>
      <c r="Z237" s="1049" t="str">
        <f t="shared" si="47"/>
        <v/>
      </c>
      <c r="AA237" s="1049" t="str">
        <f t="shared" si="48"/>
        <v/>
      </c>
      <c r="AB237" s="1050" t="str">
        <f t="shared" si="49"/>
        <v/>
      </c>
      <c r="AD237" s="1052" t="str">
        <f t="shared" si="50"/>
        <v/>
      </c>
      <c r="AE237" s="1053" t="str">
        <f t="shared" si="51"/>
        <v/>
      </c>
    </row>
    <row r="238" spans="5:31" ht="12.75" customHeight="1">
      <c r="E238" s="1083" t="str">
        <f t="shared" si="43"/>
        <v/>
      </c>
      <c r="G238" s="1085" t="str">
        <f t="shared" si="41"/>
        <v/>
      </c>
      <c r="H238" s="1079" t="str">
        <f t="shared" si="42"/>
        <v/>
      </c>
      <c r="J238" s="1117" t="str">
        <f t="shared" si="53"/>
        <v>-</v>
      </c>
      <c r="L238" s="1041" t="str">
        <f t="shared" si="44"/>
        <v/>
      </c>
      <c r="N238" s="1087"/>
      <c r="O238" s="1042" cm="1">
        <f t="array" ref="O238">SUMPRODUCT(($F238:$F238="Parcial")*ABS($C238:$C238-$N238:$N238))</f>
        <v>0</v>
      </c>
      <c r="P238" s="1043"/>
      <c r="W238" s="1046" t="str">
        <f t="shared" si="45"/>
        <v/>
      </c>
      <c r="X238" s="1047" t="str">
        <f t="shared" si="46"/>
        <v/>
      </c>
      <c r="Y238" s="1048" t="str">
        <f t="shared" si="52"/>
        <v/>
      </c>
      <c r="Z238" s="1049" t="str">
        <f t="shared" si="47"/>
        <v/>
      </c>
      <c r="AA238" s="1049" t="str">
        <f t="shared" si="48"/>
        <v/>
      </c>
      <c r="AB238" s="1050" t="str">
        <f t="shared" si="49"/>
        <v/>
      </c>
      <c r="AD238" s="1052" t="str">
        <f t="shared" si="50"/>
        <v/>
      </c>
      <c r="AE238" s="1053" t="str">
        <f t="shared" si="51"/>
        <v/>
      </c>
    </row>
    <row r="239" spans="5:31" ht="12.75" customHeight="1">
      <c r="E239" s="1083" t="str">
        <f t="shared" si="43"/>
        <v/>
      </c>
      <c r="G239" s="1085" t="str">
        <f t="shared" si="41"/>
        <v/>
      </c>
      <c r="H239" s="1079" t="str">
        <f t="shared" si="42"/>
        <v/>
      </c>
      <c r="J239" s="1117" t="str">
        <f t="shared" si="53"/>
        <v>-</v>
      </c>
      <c r="L239" s="1041" t="str">
        <f t="shared" si="44"/>
        <v/>
      </c>
      <c r="N239" s="1087"/>
      <c r="O239" s="1042" cm="1">
        <f t="array" ref="O239">SUMPRODUCT(($F239:$F239="Parcial")*ABS($C239:$C239-$N239:$N239))</f>
        <v>0</v>
      </c>
      <c r="P239" s="1043"/>
      <c r="W239" s="1046" t="str">
        <f t="shared" si="45"/>
        <v/>
      </c>
      <c r="X239" s="1047" t="str">
        <f t="shared" si="46"/>
        <v/>
      </c>
      <c r="Y239" s="1048" t="str">
        <f t="shared" si="52"/>
        <v/>
      </c>
      <c r="Z239" s="1049" t="str">
        <f t="shared" si="47"/>
        <v/>
      </c>
      <c r="AA239" s="1049" t="str">
        <f t="shared" si="48"/>
        <v/>
      </c>
      <c r="AB239" s="1050" t="str">
        <f t="shared" si="49"/>
        <v/>
      </c>
      <c r="AD239" s="1052" t="str">
        <f t="shared" si="50"/>
        <v/>
      </c>
      <c r="AE239" s="1053" t="str">
        <f t="shared" si="51"/>
        <v/>
      </c>
    </row>
    <row r="240" spans="5:31" ht="12.75" customHeight="1">
      <c r="E240" s="1083" t="str">
        <f t="shared" si="43"/>
        <v/>
      </c>
      <c r="G240" s="1085" t="str">
        <f t="shared" si="41"/>
        <v/>
      </c>
      <c r="H240" s="1079" t="str">
        <f t="shared" si="42"/>
        <v/>
      </c>
      <c r="J240" s="1117" t="str">
        <f t="shared" si="53"/>
        <v>-</v>
      </c>
      <c r="L240" s="1041" t="str">
        <f t="shared" si="44"/>
        <v/>
      </c>
      <c r="N240" s="1087"/>
      <c r="O240" s="1042" cm="1">
        <f t="array" ref="O240">SUMPRODUCT(($F240:$F240="Parcial")*ABS($C240:$C240-$N240:$N240))</f>
        <v>0</v>
      </c>
      <c r="P240" s="1043"/>
      <c r="W240" s="1046" t="str">
        <f t="shared" si="45"/>
        <v/>
      </c>
      <c r="X240" s="1047" t="str">
        <f t="shared" si="46"/>
        <v/>
      </c>
      <c r="Y240" s="1048" t="str">
        <f t="shared" si="52"/>
        <v/>
      </c>
      <c r="Z240" s="1049" t="str">
        <f t="shared" si="47"/>
        <v/>
      </c>
      <c r="AA240" s="1049" t="str">
        <f t="shared" si="48"/>
        <v/>
      </c>
      <c r="AB240" s="1050" t="str">
        <f t="shared" si="49"/>
        <v/>
      </c>
      <c r="AD240" s="1052" t="str">
        <f t="shared" si="50"/>
        <v/>
      </c>
      <c r="AE240" s="1053" t="str">
        <f t="shared" si="51"/>
        <v/>
      </c>
    </row>
    <row r="241" spans="5:31" ht="12.75" customHeight="1">
      <c r="E241" s="1083" t="str">
        <f t="shared" si="43"/>
        <v/>
      </c>
      <c r="G241" s="1085" t="str">
        <f t="shared" si="41"/>
        <v/>
      </c>
      <c r="H241" s="1079" t="str">
        <f t="shared" si="42"/>
        <v/>
      </c>
      <c r="J241" s="1117" t="str">
        <f t="shared" si="53"/>
        <v>-</v>
      </c>
      <c r="L241" s="1041" t="str">
        <f t="shared" si="44"/>
        <v/>
      </c>
      <c r="N241" s="1087"/>
      <c r="O241" s="1042" cm="1">
        <f t="array" ref="O241">SUMPRODUCT(($F241:$F241="Parcial")*ABS($C241:$C241-$N241:$N241))</f>
        <v>0</v>
      </c>
      <c r="P241" s="1043"/>
      <c r="W241" s="1046" t="str">
        <f t="shared" si="45"/>
        <v/>
      </c>
      <c r="X241" s="1047" t="str">
        <f t="shared" si="46"/>
        <v/>
      </c>
      <c r="Y241" s="1048" t="str">
        <f t="shared" si="52"/>
        <v/>
      </c>
      <c r="Z241" s="1049" t="str">
        <f t="shared" si="47"/>
        <v/>
      </c>
      <c r="AA241" s="1049" t="str">
        <f t="shared" si="48"/>
        <v/>
      </c>
      <c r="AB241" s="1050" t="str">
        <f t="shared" si="49"/>
        <v/>
      </c>
      <c r="AD241" s="1052" t="str">
        <f t="shared" si="50"/>
        <v/>
      </c>
      <c r="AE241" s="1053" t="str">
        <f t="shared" si="51"/>
        <v/>
      </c>
    </row>
    <row r="242" spans="5:31" ht="12.75" customHeight="1">
      <c r="E242" s="1083" t="str">
        <f t="shared" si="43"/>
        <v/>
      </c>
      <c r="G242" s="1085" t="str">
        <f t="shared" si="41"/>
        <v/>
      </c>
      <c r="H242" s="1079" t="str">
        <f t="shared" si="42"/>
        <v/>
      </c>
      <c r="J242" s="1117" t="str">
        <f t="shared" si="53"/>
        <v>-</v>
      </c>
      <c r="L242" s="1041" t="str">
        <f t="shared" si="44"/>
        <v/>
      </c>
      <c r="N242" s="1087"/>
      <c r="O242" s="1042" cm="1">
        <f t="array" ref="O242">SUMPRODUCT(($F242:$F242="Parcial")*ABS($C242:$C242-$N242:$N242))</f>
        <v>0</v>
      </c>
      <c r="P242" s="1043"/>
      <c r="W242" s="1046" t="str">
        <f t="shared" si="45"/>
        <v/>
      </c>
      <c r="X242" s="1047" t="str">
        <f t="shared" si="46"/>
        <v/>
      </c>
      <c r="Y242" s="1048" t="str">
        <f t="shared" si="52"/>
        <v/>
      </c>
      <c r="Z242" s="1049" t="str">
        <f t="shared" si="47"/>
        <v/>
      </c>
      <c r="AA242" s="1049" t="str">
        <f t="shared" si="48"/>
        <v/>
      </c>
      <c r="AB242" s="1050" t="str">
        <f t="shared" si="49"/>
        <v/>
      </c>
      <c r="AD242" s="1052" t="str">
        <f t="shared" si="50"/>
        <v/>
      </c>
      <c r="AE242" s="1053" t="str">
        <f t="shared" si="51"/>
        <v/>
      </c>
    </row>
    <row r="243" spans="5:31" ht="12.75" customHeight="1">
      <c r="E243" s="1083" t="str">
        <f t="shared" si="43"/>
        <v/>
      </c>
      <c r="G243" s="1085" t="str">
        <f t="shared" si="41"/>
        <v/>
      </c>
      <c r="H243" s="1079" t="str">
        <f t="shared" si="42"/>
        <v/>
      </c>
      <c r="J243" s="1117" t="str">
        <f t="shared" si="53"/>
        <v>-</v>
      </c>
      <c r="L243" s="1041" t="str">
        <f t="shared" si="44"/>
        <v/>
      </c>
      <c r="N243" s="1087"/>
      <c r="O243" s="1042" cm="1">
        <f t="array" ref="O243">SUMPRODUCT(($F243:$F243="Parcial")*ABS($C243:$C243-$N243:$N243))</f>
        <v>0</v>
      </c>
      <c r="P243" s="1043"/>
      <c r="W243" s="1046" t="str">
        <f t="shared" si="45"/>
        <v/>
      </c>
      <c r="X243" s="1047" t="str">
        <f t="shared" si="46"/>
        <v/>
      </c>
      <c r="Y243" s="1048" t="str">
        <f t="shared" si="52"/>
        <v/>
      </c>
      <c r="Z243" s="1049" t="str">
        <f t="shared" si="47"/>
        <v/>
      </c>
      <c r="AA243" s="1049" t="str">
        <f t="shared" si="48"/>
        <v/>
      </c>
      <c r="AB243" s="1050" t="str">
        <f t="shared" si="49"/>
        <v/>
      </c>
      <c r="AD243" s="1052" t="str">
        <f t="shared" si="50"/>
        <v/>
      </c>
      <c r="AE243" s="1053" t="str">
        <f t="shared" si="51"/>
        <v/>
      </c>
    </row>
    <row r="244" spans="5:31" ht="12.75" customHeight="1">
      <c r="E244" s="1083" t="str">
        <f t="shared" si="43"/>
        <v/>
      </c>
      <c r="G244" s="1085" t="str">
        <f t="shared" si="41"/>
        <v/>
      </c>
      <c r="H244" s="1079" t="str">
        <f t="shared" si="42"/>
        <v/>
      </c>
      <c r="J244" s="1117" t="str">
        <f t="shared" si="53"/>
        <v>-</v>
      </c>
      <c r="L244" s="1041" t="str">
        <f t="shared" si="44"/>
        <v/>
      </c>
      <c r="N244" s="1087"/>
      <c r="O244" s="1042" cm="1">
        <f t="array" ref="O244">SUMPRODUCT(($F244:$F244="Parcial")*ABS($C244:$C244-$N244:$N244))</f>
        <v>0</v>
      </c>
      <c r="P244" s="1043"/>
      <c r="W244" s="1046" t="str">
        <f t="shared" si="45"/>
        <v/>
      </c>
      <c r="X244" s="1047" t="str">
        <f t="shared" si="46"/>
        <v/>
      </c>
      <c r="Y244" s="1048" t="str">
        <f t="shared" si="52"/>
        <v/>
      </c>
      <c r="Z244" s="1049" t="str">
        <f t="shared" si="47"/>
        <v/>
      </c>
      <c r="AA244" s="1049" t="str">
        <f t="shared" si="48"/>
        <v/>
      </c>
      <c r="AB244" s="1050" t="str">
        <f t="shared" si="49"/>
        <v/>
      </c>
      <c r="AD244" s="1052" t="str">
        <f t="shared" si="50"/>
        <v/>
      </c>
      <c r="AE244" s="1053" t="str">
        <f t="shared" si="51"/>
        <v/>
      </c>
    </row>
    <row r="245" spans="5:31" ht="12.75" customHeight="1">
      <c r="E245" s="1083" t="str">
        <f t="shared" si="43"/>
        <v/>
      </c>
      <c r="G245" s="1085" t="str">
        <f t="shared" si="41"/>
        <v/>
      </c>
      <c r="H245" s="1079" t="str">
        <f t="shared" si="42"/>
        <v/>
      </c>
      <c r="J245" s="1117" t="str">
        <f t="shared" si="53"/>
        <v>-</v>
      </c>
      <c r="L245" s="1041" t="str">
        <f t="shared" si="44"/>
        <v/>
      </c>
      <c r="N245" s="1087"/>
      <c r="O245" s="1042" cm="1">
        <f t="array" ref="O245">SUMPRODUCT(($F245:$F245="Parcial")*ABS($C245:$C245-$N245:$N245))</f>
        <v>0</v>
      </c>
      <c r="P245" s="1043"/>
      <c r="W245" s="1046" t="str">
        <f t="shared" si="45"/>
        <v/>
      </c>
      <c r="X245" s="1047" t="str">
        <f t="shared" si="46"/>
        <v/>
      </c>
      <c r="Y245" s="1048" t="str">
        <f t="shared" si="52"/>
        <v/>
      </c>
      <c r="Z245" s="1049" t="str">
        <f t="shared" si="47"/>
        <v/>
      </c>
      <c r="AA245" s="1049" t="str">
        <f t="shared" si="48"/>
        <v/>
      </c>
      <c r="AB245" s="1050" t="str">
        <f t="shared" si="49"/>
        <v/>
      </c>
      <c r="AD245" s="1052" t="str">
        <f t="shared" si="50"/>
        <v/>
      </c>
      <c r="AE245" s="1053" t="str">
        <f t="shared" si="51"/>
        <v/>
      </c>
    </row>
    <row r="246" spans="5:31" ht="12.75" customHeight="1">
      <c r="E246" s="1083" t="str">
        <f t="shared" si="43"/>
        <v/>
      </c>
      <c r="G246" s="1085" t="str">
        <f t="shared" si="41"/>
        <v/>
      </c>
      <c r="H246" s="1079" t="str">
        <f t="shared" si="42"/>
        <v/>
      </c>
      <c r="J246" s="1117" t="str">
        <f t="shared" si="53"/>
        <v>-</v>
      </c>
      <c r="L246" s="1041" t="str">
        <f t="shared" si="44"/>
        <v/>
      </c>
      <c r="N246" s="1087"/>
      <c r="O246" s="1042" cm="1">
        <f t="array" ref="O246">SUMPRODUCT(($F246:$F246="Parcial")*ABS($C246:$C246-$N246:$N246))</f>
        <v>0</v>
      </c>
      <c r="P246" s="1043"/>
      <c r="W246" s="1046" t="str">
        <f t="shared" si="45"/>
        <v/>
      </c>
      <c r="X246" s="1047" t="str">
        <f t="shared" si="46"/>
        <v/>
      </c>
      <c r="Y246" s="1048" t="str">
        <f t="shared" si="52"/>
        <v/>
      </c>
      <c r="Z246" s="1049" t="str">
        <f t="shared" si="47"/>
        <v/>
      </c>
      <c r="AA246" s="1049" t="str">
        <f t="shared" si="48"/>
        <v/>
      </c>
      <c r="AB246" s="1050" t="str">
        <f t="shared" si="49"/>
        <v/>
      </c>
      <c r="AD246" s="1052" t="str">
        <f t="shared" si="50"/>
        <v/>
      </c>
      <c r="AE246" s="1053" t="str">
        <f t="shared" si="51"/>
        <v/>
      </c>
    </row>
    <row r="247" spans="5:31" ht="12.75" customHeight="1">
      <c r="E247" s="1083" t="str">
        <f t="shared" si="43"/>
        <v/>
      </c>
      <c r="G247" s="1085" t="str">
        <f t="shared" si="41"/>
        <v/>
      </c>
      <c r="H247" s="1079" t="str">
        <f t="shared" si="42"/>
        <v/>
      </c>
      <c r="J247" s="1117" t="str">
        <f t="shared" si="53"/>
        <v>-</v>
      </c>
      <c r="L247" s="1041" t="str">
        <f t="shared" si="44"/>
        <v/>
      </c>
      <c r="N247" s="1087"/>
      <c r="O247" s="1042" cm="1">
        <f t="array" ref="O247">SUMPRODUCT(($F247:$F247="Parcial")*ABS($C247:$C247-$N247:$N247))</f>
        <v>0</v>
      </c>
      <c r="P247" s="1043"/>
      <c r="W247" s="1046" t="str">
        <f t="shared" si="45"/>
        <v/>
      </c>
      <c r="X247" s="1047" t="str">
        <f t="shared" si="46"/>
        <v/>
      </c>
      <c r="Y247" s="1048" t="str">
        <f t="shared" si="52"/>
        <v/>
      </c>
      <c r="Z247" s="1049" t="str">
        <f t="shared" si="47"/>
        <v/>
      </c>
      <c r="AA247" s="1049" t="str">
        <f t="shared" si="48"/>
        <v/>
      </c>
      <c r="AB247" s="1050" t="str">
        <f t="shared" si="49"/>
        <v/>
      </c>
      <c r="AD247" s="1052" t="str">
        <f t="shared" si="50"/>
        <v/>
      </c>
      <c r="AE247" s="1053" t="str">
        <f t="shared" si="51"/>
        <v/>
      </c>
    </row>
    <row r="248" spans="5:31" ht="12.75" customHeight="1">
      <c r="E248" s="1083" t="str">
        <f t="shared" si="43"/>
        <v/>
      </c>
      <c r="G248" s="1085" t="str">
        <f t="shared" si="41"/>
        <v/>
      </c>
      <c r="H248" s="1079" t="str">
        <f t="shared" si="42"/>
        <v/>
      </c>
      <c r="J248" s="1117" t="str">
        <f t="shared" si="53"/>
        <v>-</v>
      </c>
      <c r="L248" s="1041" t="str">
        <f t="shared" si="44"/>
        <v/>
      </c>
      <c r="N248" s="1087"/>
      <c r="O248" s="1042" cm="1">
        <f t="array" ref="O248">SUMPRODUCT(($F248:$F248="Parcial")*ABS($C248:$C248-$N248:$N248))</f>
        <v>0</v>
      </c>
      <c r="P248" s="1043"/>
      <c r="W248" s="1046" t="str">
        <f t="shared" si="45"/>
        <v/>
      </c>
      <c r="X248" s="1047" t="str">
        <f t="shared" si="46"/>
        <v/>
      </c>
      <c r="Y248" s="1048" t="str">
        <f t="shared" si="52"/>
        <v/>
      </c>
      <c r="Z248" s="1049" t="str">
        <f t="shared" si="47"/>
        <v/>
      </c>
      <c r="AA248" s="1049" t="str">
        <f t="shared" si="48"/>
        <v/>
      </c>
      <c r="AB248" s="1050" t="str">
        <f t="shared" si="49"/>
        <v/>
      </c>
      <c r="AD248" s="1052" t="str">
        <f t="shared" si="50"/>
        <v/>
      </c>
      <c r="AE248" s="1053" t="str">
        <f t="shared" si="51"/>
        <v/>
      </c>
    </row>
    <row r="249" spans="5:31" ht="12.75" customHeight="1">
      <c r="E249" s="1083" t="str">
        <f t="shared" si="43"/>
        <v/>
      </c>
      <c r="G249" s="1085" t="str">
        <f t="shared" si="41"/>
        <v/>
      </c>
      <c r="H249" s="1079" t="str">
        <f t="shared" si="42"/>
        <v/>
      </c>
      <c r="J249" s="1117" t="str">
        <f t="shared" si="53"/>
        <v>-</v>
      </c>
      <c r="L249" s="1041" t="str">
        <f t="shared" si="44"/>
        <v/>
      </c>
      <c r="N249" s="1087"/>
      <c r="O249" s="1042" cm="1">
        <f t="array" ref="O249">SUMPRODUCT(($F249:$F249="Parcial")*ABS($C249:$C249-$N249:$N249))</f>
        <v>0</v>
      </c>
      <c r="P249" s="1043"/>
      <c r="W249" s="1046" t="str">
        <f t="shared" si="45"/>
        <v/>
      </c>
      <c r="X249" s="1047" t="str">
        <f t="shared" si="46"/>
        <v/>
      </c>
      <c r="Y249" s="1048" t="str">
        <f t="shared" si="52"/>
        <v/>
      </c>
      <c r="Z249" s="1049" t="str">
        <f t="shared" si="47"/>
        <v/>
      </c>
      <c r="AA249" s="1049" t="str">
        <f t="shared" si="48"/>
        <v/>
      </c>
      <c r="AB249" s="1050" t="str">
        <f t="shared" si="49"/>
        <v/>
      </c>
      <c r="AD249" s="1052" t="str">
        <f t="shared" si="50"/>
        <v/>
      </c>
      <c r="AE249" s="1053" t="str">
        <f t="shared" si="51"/>
        <v/>
      </c>
    </row>
    <row r="250" spans="5:31" ht="12.75" customHeight="1">
      <c r="E250" s="1083" t="str">
        <f t="shared" si="43"/>
        <v/>
      </c>
      <c r="G250" s="1085" t="str">
        <f t="shared" si="41"/>
        <v/>
      </c>
      <c r="H250" s="1079" t="str">
        <f t="shared" si="42"/>
        <v/>
      </c>
      <c r="J250" s="1117" t="str">
        <f t="shared" si="53"/>
        <v>-</v>
      </c>
      <c r="L250" s="1041" t="str">
        <f t="shared" si="44"/>
        <v/>
      </c>
      <c r="N250" s="1087"/>
      <c r="O250" s="1042" cm="1">
        <f t="array" ref="O250">SUMPRODUCT(($F250:$F250="Parcial")*ABS($C250:$C250-$N250:$N250))</f>
        <v>0</v>
      </c>
      <c r="P250" s="1043"/>
      <c r="W250" s="1046" t="str">
        <f t="shared" si="45"/>
        <v/>
      </c>
      <c r="X250" s="1047" t="str">
        <f t="shared" si="46"/>
        <v/>
      </c>
      <c r="Y250" s="1048" t="str">
        <f t="shared" si="52"/>
        <v/>
      </c>
      <c r="Z250" s="1049" t="str">
        <f t="shared" si="47"/>
        <v/>
      </c>
      <c r="AA250" s="1049" t="str">
        <f t="shared" si="48"/>
        <v/>
      </c>
      <c r="AB250" s="1050" t="str">
        <f t="shared" si="49"/>
        <v/>
      </c>
      <c r="AD250" s="1052" t="str">
        <f t="shared" si="50"/>
        <v/>
      </c>
      <c r="AE250" s="1053" t="str">
        <f t="shared" si="51"/>
        <v/>
      </c>
    </row>
    <row r="251" spans="5:31" ht="12.75" customHeight="1">
      <c r="E251" s="1083" t="str">
        <f t="shared" si="43"/>
        <v/>
      </c>
      <c r="G251" s="1085" t="str">
        <f t="shared" si="41"/>
        <v/>
      </c>
      <c r="H251" s="1079" t="str">
        <f t="shared" si="42"/>
        <v/>
      </c>
      <c r="J251" s="1117" t="str">
        <f t="shared" si="53"/>
        <v>-</v>
      </c>
      <c r="L251" s="1041" t="str">
        <f t="shared" si="44"/>
        <v/>
      </c>
      <c r="N251" s="1087"/>
      <c r="O251" s="1042" cm="1">
        <f t="array" ref="O251">SUMPRODUCT(($F251:$F251="Parcial")*ABS($C251:$C251-$N251:$N251))</f>
        <v>0</v>
      </c>
      <c r="P251" s="1043"/>
      <c r="W251" s="1046" t="str">
        <f t="shared" si="45"/>
        <v/>
      </c>
      <c r="X251" s="1047" t="str">
        <f t="shared" si="46"/>
        <v/>
      </c>
      <c r="Y251" s="1048" t="str">
        <f t="shared" si="52"/>
        <v/>
      </c>
      <c r="Z251" s="1049" t="str">
        <f t="shared" si="47"/>
        <v/>
      </c>
      <c r="AA251" s="1049" t="str">
        <f t="shared" si="48"/>
        <v/>
      </c>
      <c r="AB251" s="1050" t="str">
        <f t="shared" si="49"/>
        <v/>
      </c>
      <c r="AD251" s="1052" t="str">
        <f t="shared" si="50"/>
        <v/>
      </c>
      <c r="AE251" s="1053" t="str">
        <f t="shared" si="51"/>
        <v/>
      </c>
    </row>
    <row r="252" spans="5:31" ht="12.75" customHeight="1">
      <c r="E252" s="1083" t="str">
        <f t="shared" si="43"/>
        <v/>
      </c>
      <c r="G252" s="1085" t="str">
        <f t="shared" si="41"/>
        <v/>
      </c>
      <c r="H252" s="1079" t="str">
        <f t="shared" si="42"/>
        <v/>
      </c>
      <c r="J252" s="1117" t="str">
        <f t="shared" si="53"/>
        <v>-</v>
      </c>
      <c r="L252" s="1041" t="str">
        <f t="shared" si="44"/>
        <v/>
      </c>
      <c r="N252" s="1087"/>
      <c r="O252" s="1042" cm="1">
        <f t="array" ref="O252">SUMPRODUCT(($F252:$F252="Parcial")*ABS($C252:$C252-$N252:$N252))</f>
        <v>0</v>
      </c>
      <c r="P252" s="1043"/>
      <c r="W252" s="1046" t="str">
        <f t="shared" si="45"/>
        <v/>
      </c>
      <c r="X252" s="1047" t="str">
        <f t="shared" si="46"/>
        <v/>
      </c>
      <c r="Y252" s="1048" t="str">
        <f t="shared" si="52"/>
        <v/>
      </c>
      <c r="Z252" s="1049" t="str">
        <f t="shared" si="47"/>
        <v/>
      </c>
      <c r="AA252" s="1049" t="str">
        <f t="shared" si="48"/>
        <v/>
      </c>
      <c r="AB252" s="1050" t="str">
        <f t="shared" si="49"/>
        <v/>
      </c>
      <c r="AD252" s="1052" t="str">
        <f t="shared" si="50"/>
        <v/>
      </c>
      <c r="AE252" s="1053" t="str">
        <f t="shared" si="51"/>
        <v/>
      </c>
    </row>
    <row r="253" spans="5:31" ht="12.75" customHeight="1">
      <c r="E253" s="1083" t="str">
        <f t="shared" si="43"/>
        <v/>
      </c>
      <c r="G253" s="1085" t="str">
        <f t="shared" si="41"/>
        <v/>
      </c>
      <c r="H253" s="1079" t="str">
        <f t="shared" si="42"/>
        <v/>
      </c>
      <c r="J253" s="1117" t="str">
        <f t="shared" si="53"/>
        <v>-</v>
      </c>
      <c r="L253" s="1041" t="str">
        <f t="shared" si="44"/>
        <v/>
      </c>
      <c r="N253" s="1087"/>
      <c r="O253" s="1042" cm="1">
        <f t="array" ref="O253">SUMPRODUCT(($F253:$F253="Parcial")*ABS($C253:$C253-$N253:$N253))</f>
        <v>0</v>
      </c>
      <c r="P253" s="1043"/>
      <c r="W253" s="1046" t="str">
        <f t="shared" si="45"/>
        <v/>
      </c>
      <c r="X253" s="1047" t="str">
        <f t="shared" si="46"/>
        <v/>
      </c>
      <c r="Y253" s="1048" t="str">
        <f t="shared" si="52"/>
        <v/>
      </c>
      <c r="Z253" s="1049" t="str">
        <f t="shared" si="47"/>
        <v/>
      </c>
      <c r="AA253" s="1049" t="str">
        <f t="shared" si="48"/>
        <v/>
      </c>
      <c r="AB253" s="1050" t="str">
        <f t="shared" si="49"/>
        <v/>
      </c>
      <c r="AD253" s="1052" t="str">
        <f t="shared" si="50"/>
        <v/>
      </c>
      <c r="AE253" s="1053" t="str">
        <f t="shared" si="51"/>
        <v/>
      </c>
    </row>
    <row r="254" spans="5:31" ht="12.75" customHeight="1">
      <c r="E254" s="1083" t="str">
        <f t="shared" si="43"/>
        <v/>
      </c>
      <c r="G254" s="1085" t="str">
        <f t="shared" si="41"/>
        <v/>
      </c>
      <c r="H254" s="1079" t="str">
        <f t="shared" si="42"/>
        <v/>
      </c>
      <c r="J254" s="1117" t="str">
        <f t="shared" si="53"/>
        <v>-</v>
      </c>
      <c r="L254" s="1041" t="str">
        <f t="shared" si="44"/>
        <v/>
      </c>
      <c r="N254" s="1087"/>
      <c r="O254" s="1042" cm="1">
        <f t="array" ref="O254">SUMPRODUCT(($F254:$F254="Parcial")*ABS($C254:$C254-$N254:$N254))</f>
        <v>0</v>
      </c>
      <c r="P254" s="1043"/>
      <c r="W254" s="1046" t="str">
        <f t="shared" si="45"/>
        <v/>
      </c>
      <c r="X254" s="1047" t="str">
        <f t="shared" si="46"/>
        <v/>
      </c>
      <c r="Y254" s="1048" t="str">
        <f t="shared" si="52"/>
        <v/>
      </c>
      <c r="Z254" s="1049" t="str">
        <f t="shared" si="47"/>
        <v/>
      </c>
      <c r="AA254" s="1049" t="str">
        <f t="shared" si="48"/>
        <v/>
      </c>
      <c r="AB254" s="1050" t="str">
        <f t="shared" si="49"/>
        <v/>
      </c>
      <c r="AD254" s="1052" t="str">
        <f t="shared" si="50"/>
        <v/>
      </c>
      <c r="AE254" s="1053" t="str">
        <f t="shared" si="51"/>
        <v/>
      </c>
    </row>
    <row r="255" spans="5:31" ht="12.75" customHeight="1">
      <c r="E255" s="1083" t="str">
        <f t="shared" si="43"/>
        <v/>
      </c>
      <c r="G255" s="1085" t="str">
        <f t="shared" si="41"/>
        <v/>
      </c>
      <c r="H255" s="1079" t="str">
        <f t="shared" si="42"/>
        <v/>
      </c>
      <c r="J255" s="1117" t="str">
        <f t="shared" si="53"/>
        <v>-</v>
      </c>
      <c r="L255" s="1041" t="str">
        <f t="shared" si="44"/>
        <v/>
      </c>
      <c r="N255" s="1087"/>
      <c r="O255" s="1042" cm="1">
        <f t="array" ref="O255">SUMPRODUCT(($F255:$F255="Parcial")*ABS($C255:$C255-$N255:$N255))</f>
        <v>0</v>
      </c>
      <c r="P255" s="1043"/>
      <c r="W255" s="1046" t="str">
        <f t="shared" si="45"/>
        <v/>
      </c>
      <c r="X255" s="1047" t="str">
        <f t="shared" si="46"/>
        <v/>
      </c>
      <c r="Y255" s="1048" t="str">
        <f t="shared" si="52"/>
        <v/>
      </c>
      <c r="Z255" s="1049" t="str">
        <f t="shared" si="47"/>
        <v/>
      </c>
      <c r="AA255" s="1049" t="str">
        <f t="shared" si="48"/>
        <v/>
      </c>
      <c r="AB255" s="1050" t="str">
        <f t="shared" si="49"/>
        <v/>
      </c>
      <c r="AD255" s="1052" t="str">
        <f t="shared" si="50"/>
        <v/>
      </c>
      <c r="AE255" s="1053" t="str">
        <f t="shared" si="51"/>
        <v/>
      </c>
    </row>
    <row r="256" spans="5:31" ht="12.75" customHeight="1">
      <c r="E256" s="1083" t="str">
        <f t="shared" si="43"/>
        <v/>
      </c>
      <c r="G256" s="1085" t="str">
        <f t="shared" si="41"/>
        <v/>
      </c>
      <c r="H256" s="1079" t="str">
        <f t="shared" si="42"/>
        <v/>
      </c>
      <c r="J256" s="1117" t="str">
        <f t="shared" si="53"/>
        <v>-</v>
      </c>
      <c r="L256" s="1041" t="str">
        <f t="shared" si="44"/>
        <v/>
      </c>
      <c r="N256" s="1087"/>
      <c r="O256" s="1042" cm="1">
        <f t="array" ref="O256">SUMPRODUCT(($F256:$F256="Parcial")*ABS($C256:$C256-$N256:$N256))</f>
        <v>0</v>
      </c>
      <c r="P256" s="1043"/>
      <c r="W256" s="1046" t="str">
        <f t="shared" si="45"/>
        <v/>
      </c>
      <c r="X256" s="1047" t="str">
        <f t="shared" si="46"/>
        <v/>
      </c>
      <c r="Y256" s="1048" t="str">
        <f t="shared" si="52"/>
        <v/>
      </c>
      <c r="Z256" s="1049" t="str">
        <f t="shared" si="47"/>
        <v/>
      </c>
      <c r="AA256" s="1049" t="str">
        <f t="shared" si="48"/>
        <v/>
      </c>
      <c r="AB256" s="1050" t="str">
        <f t="shared" si="49"/>
        <v/>
      </c>
      <c r="AD256" s="1052" t="str">
        <f t="shared" si="50"/>
        <v/>
      </c>
      <c r="AE256" s="1053" t="str">
        <f t="shared" si="51"/>
        <v/>
      </c>
    </row>
    <row r="257" spans="5:31" ht="12.75" customHeight="1">
      <c r="E257" s="1083" t="str">
        <f t="shared" si="43"/>
        <v/>
      </c>
      <c r="G257" s="1085" t="str">
        <f t="shared" si="41"/>
        <v/>
      </c>
      <c r="H257" s="1079" t="str">
        <f t="shared" si="42"/>
        <v/>
      </c>
      <c r="J257" s="1117" t="str">
        <f t="shared" si="53"/>
        <v>-</v>
      </c>
      <c r="L257" s="1041" t="str">
        <f t="shared" si="44"/>
        <v/>
      </c>
      <c r="N257" s="1087"/>
      <c r="O257" s="1042" cm="1">
        <f t="array" ref="O257">SUMPRODUCT(($F257:$F257="Parcial")*ABS($C257:$C257-$N257:$N257))</f>
        <v>0</v>
      </c>
      <c r="P257" s="1043"/>
      <c r="W257" s="1046" t="str">
        <f t="shared" si="45"/>
        <v/>
      </c>
      <c r="X257" s="1047" t="str">
        <f t="shared" si="46"/>
        <v/>
      </c>
      <c r="Y257" s="1048" t="str">
        <f t="shared" si="52"/>
        <v/>
      </c>
      <c r="Z257" s="1049" t="str">
        <f t="shared" si="47"/>
        <v/>
      </c>
      <c r="AA257" s="1049" t="str">
        <f t="shared" si="48"/>
        <v/>
      </c>
      <c r="AB257" s="1050" t="str">
        <f t="shared" si="49"/>
        <v/>
      </c>
      <c r="AD257" s="1052" t="str">
        <f t="shared" si="50"/>
        <v/>
      </c>
      <c r="AE257" s="1053" t="str">
        <f t="shared" si="51"/>
        <v/>
      </c>
    </row>
    <row r="258" spans="5:31" ht="12.75" customHeight="1">
      <c r="E258" s="1083" t="str">
        <f t="shared" si="43"/>
        <v/>
      </c>
      <c r="G258" s="1085" t="str">
        <f t="shared" ref="G258:G321" si="54">IF(F258="Paid","Settled",IF(E258="","",IF(E258&lt;0,"Over Due",IF(E258&lt;=10,"Due soon",IF(E258&lt;=20,"FP need",IF(E258&lt;=30,"Pending","Pending"))))))</f>
        <v/>
      </c>
      <c r="H258" s="1079" t="str">
        <f t="shared" ref="H258:H321" si="55">IFERROR(CHOOSE($X258,"መስከረም","ጥቅምት","ህዳር  ","ታህሳስ ","ጥር ","የካቲት ","መጋቢት ","ሚይዚያ ","ግንቦት ","ሰኔ ","ሐምሌ ","ነሐሴ ","Pagume"),"")</f>
        <v/>
      </c>
      <c r="J258" s="1117" t="str">
        <f t="shared" si="53"/>
        <v>-</v>
      </c>
      <c r="L258" s="1041" t="str">
        <f t="shared" si="44"/>
        <v/>
      </c>
      <c r="N258" s="1087"/>
      <c r="O258" s="1042" cm="1">
        <f t="array" ref="O258">SUMPRODUCT(($F258:$F258="Parcial")*ABS($C258:$C258-$N258:$N258))</f>
        <v>0</v>
      </c>
      <c r="P258" s="1043"/>
      <c r="W258" s="1046" t="str">
        <f t="shared" si="45"/>
        <v/>
      </c>
      <c r="X258" s="1047" t="str">
        <f t="shared" si="46"/>
        <v/>
      </c>
      <c r="Y258" s="1048" t="str">
        <f t="shared" si="52"/>
        <v/>
      </c>
      <c r="Z258" s="1049" t="str">
        <f t="shared" si="47"/>
        <v/>
      </c>
      <c r="AA258" s="1049" t="str">
        <f t="shared" si="48"/>
        <v/>
      </c>
      <c r="AB258" s="1050" t="str">
        <f t="shared" si="49"/>
        <v/>
      </c>
      <c r="AD258" s="1052" t="str">
        <f t="shared" si="50"/>
        <v/>
      </c>
      <c r="AE258" s="1053" t="str">
        <f t="shared" si="51"/>
        <v/>
      </c>
    </row>
    <row r="259" spans="5:31" ht="12.75" customHeight="1">
      <c r="E259" s="1083" t="str">
        <f t="shared" ref="E259:E322" si="56">IF(D259="","",IF(F259="paid",0,I259-J259))</f>
        <v/>
      </c>
      <c r="G259" s="1085" t="str">
        <f t="shared" si="54"/>
        <v/>
      </c>
      <c r="H259" s="1079" t="str">
        <f t="shared" si="55"/>
        <v/>
      </c>
      <c r="J259" s="1117" t="str">
        <f t="shared" si="53"/>
        <v>-</v>
      </c>
      <c r="L259" s="1041" t="str">
        <f t="shared" ref="L259:L322" si="57">IF(E259="","",$Q$1+E259)</f>
        <v/>
      </c>
      <c r="N259" s="1087"/>
      <c r="O259" s="1042" cm="1">
        <f t="array" ref="O259">SUMPRODUCT(($F259:$F259="Parcial")*ABS($C259:$C259-$N259:$N259))</f>
        <v>0</v>
      </c>
      <c r="P259" s="1043"/>
      <c r="W259" s="1046" t="str">
        <f t="shared" ref="W259:W322" si="58">IF($D259="","",_xlfn.LET(_xlpm.gDate,D259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59" s="1047" t="str">
        <f t="shared" ref="X259:X322" si="59">IF($W259="","",TEXT($W259,"mm"))</f>
        <v/>
      </c>
      <c r="Y259" s="1048" t="str">
        <f t="shared" si="52"/>
        <v/>
      </c>
      <c r="Z259" s="1049" t="str">
        <f t="shared" ref="Z259:Z322" si="60">IF($K259="","",_xlfn.LET(_xlpm.gDate,K259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59" s="1049" t="str">
        <f t="shared" ref="AA259:AA322" si="61">IF($Z259="","",TEXT($Z259,"mm"))</f>
        <v/>
      </c>
      <c r="AB259" s="1050" t="str">
        <f t="shared" ref="AB259:AB322" si="62">IFERROR(CHOOSE(AA259,"መስከረም","ጥቅምት","ህዳር  ","ታህሳስ ","ጥር ","የካቲት ","መጋቢት ","ሚይዚያ ","ግንቦት ","ሰኔ ","ሐምሌ ","ነሐሴ ","Pagume"),"")</f>
        <v/>
      </c>
      <c r="AD259" s="1052" t="str">
        <f t="shared" ref="AD259:AD322" si="63">IF($D259="","",YEAR(D259)&amp;"-W"&amp;WEEKNUM(D259,2))</f>
        <v/>
      </c>
      <c r="AE259" s="1053" t="str">
        <f t="shared" ref="AE259:AE322" si="64">IF($K259="","",YEAR(K259)&amp;"-W"&amp;WEEKNUM(K259,2))</f>
        <v/>
      </c>
    </row>
    <row r="260" spans="5:31" ht="12.75" customHeight="1">
      <c r="E260" s="1083" t="str">
        <f t="shared" si="56"/>
        <v/>
      </c>
      <c r="G260" s="1085" t="str">
        <f t="shared" si="54"/>
        <v/>
      </c>
      <c r="H260" s="1079" t="str">
        <f t="shared" si="55"/>
        <v/>
      </c>
      <c r="J260" s="1117" t="str">
        <f t="shared" si="53"/>
        <v>-</v>
      </c>
      <c r="L260" s="1041" t="str">
        <f t="shared" si="57"/>
        <v/>
      </c>
      <c r="N260" s="1087"/>
      <c r="O260" s="1042" cm="1">
        <f t="array" ref="O260">SUMPRODUCT(($F260:$F260="Parcial")*ABS($C260:$C260-$N260:$N260))</f>
        <v>0</v>
      </c>
      <c r="P260" s="1043"/>
      <c r="W260" s="1046" t="str">
        <f t="shared" si="58"/>
        <v/>
      </c>
      <c r="X260" s="1047" t="str">
        <f t="shared" si="59"/>
        <v/>
      </c>
      <c r="Y260" s="1048" t="str">
        <f t="shared" si="52"/>
        <v/>
      </c>
      <c r="Z260" s="1049" t="str">
        <f t="shared" si="60"/>
        <v/>
      </c>
      <c r="AA260" s="1049" t="str">
        <f t="shared" si="61"/>
        <v/>
      </c>
      <c r="AB260" s="1050" t="str">
        <f t="shared" si="62"/>
        <v/>
      </c>
      <c r="AD260" s="1052" t="str">
        <f t="shared" si="63"/>
        <v/>
      </c>
      <c r="AE260" s="1053" t="str">
        <f t="shared" si="64"/>
        <v/>
      </c>
    </row>
    <row r="261" spans="5:31" ht="12.75" customHeight="1">
      <c r="E261" s="1083" t="str">
        <f t="shared" si="56"/>
        <v/>
      </c>
      <c r="G261" s="1085" t="str">
        <f t="shared" si="54"/>
        <v/>
      </c>
      <c r="H261" s="1079" t="str">
        <f t="shared" si="55"/>
        <v/>
      </c>
      <c r="J261" s="1117" t="str">
        <f t="shared" si="53"/>
        <v>-</v>
      </c>
      <c r="L261" s="1041" t="str">
        <f t="shared" si="57"/>
        <v/>
      </c>
      <c r="N261" s="1087"/>
      <c r="O261" s="1042" cm="1">
        <f t="array" ref="O261">SUMPRODUCT(($F261:$F261="Parcial")*ABS($C261:$C261-$N261:$N261))</f>
        <v>0</v>
      </c>
      <c r="P261" s="1043"/>
      <c r="W261" s="1046" t="str">
        <f t="shared" si="58"/>
        <v/>
      </c>
      <c r="X261" s="1047" t="str">
        <f t="shared" si="59"/>
        <v/>
      </c>
      <c r="Y261" s="1048" t="str">
        <f t="shared" si="52"/>
        <v/>
      </c>
      <c r="Z261" s="1049" t="str">
        <f t="shared" si="60"/>
        <v/>
      </c>
      <c r="AA261" s="1049" t="str">
        <f t="shared" si="61"/>
        <v/>
      </c>
      <c r="AB261" s="1050" t="str">
        <f t="shared" si="62"/>
        <v/>
      </c>
      <c r="AD261" s="1052" t="str">
        <f t="shared" si="63"/>
        <v/>
      </c>
      <c r="AE261" s="1053" t="str">
        <f t="shared" si="64"/>
        <v/>
      </c>
    </row>
    <row r="262" spans="5:31" ht="12.75" customHeight="1">
      <c r="E262" s="1083" t="str">
        <f t="shared" si="56"/>
        <v/>
      </c>
      <c r="G262" s="1085" t="str">
        <f t="shared" si="54"/>
        <v/>
      </c>
      <c r="H262" s="1079" t="str">
        <f t="shared" si="55"/>
        <v/>
      </c>
      <c r="J262" s="1117" t="str">
        <f t="shared" si="53"/>
        <v>-</v>
      </c>
      <c r="L262" s="1041" t="str">
        <f t="shared" si="57"/>
        <v/>
      </c>
      <c r="N262" s="1087"/>
      <c r="O262" s="1042" cm="1">
        <f t="array" ref="O262">SUMPRODUCT(($F262:$F262="Parcial")*ABS($C262:$C262-$N262:$N262))</f>
        <v>0</v>
      </c>
      <c r="P262" s="1043"/>
      <c r="W262" s="1046" t="str">
        <f t="shared" si="58"/>
        <v/>
      </c>
      <c r="X262" s="1047" t="str">
        <f t="shared" si="59"/>
        <v/>
      </c>
      <c r="Y262" s="1048" t="str">
        <f t="shared" si="52"/>
        <v/>
      </c>
      <c r="Z262" s="1049" t="str">
        <f t="shared" si="60"/>
        <v/>
      </c>
      <c r="AA262" s="1049" t="str">
        <f t="shared" si="61"/>
        <v/>
      </c>
      <c r="AB262" s="1050" t="str">
        <f t="shared" si="62"/>
        <v/>
      </c>
      <c r="AD262" s="1052" t="str">
        <f t="shared" si="63"/>
        <v/>
      </c>
      <c r="AE262" s="1053" t="str">
        <f t="shared" si="64"/>
        <v/>
      </c>
    </row>
    <row r="263" spans="5:31" ht="12.75" customHeight="1">
      <c r="E263" s="1083" t="str">
        <f t="shared" si="56"/>
        <v/>
      </c>
      <c r="G263" s="1085" t="str">
        <f t="shared" si="54"/>
        <v/>
      </c>
      <c r="H263" s="1079" t="str">
        <f t="shared" si="55"/>
        <v/>
      </c>
      <c r="J263" s="1117" t="str">
        <f t="shared" si="53"/>
        <v>-</v>
      </c>
      <c r="L263" s="1041" t="str">
        <f t="shared" si="57"/>
        <v/>
      </c>
      <c r="N263" s="1087"/>
      <c r="W263" s="1046" t="str">
        <f t="shared" si="58"/>
        <v/>
      </c>
      <c r="X263" s="1047" t="str">
        <f t="shared" si="59"/>
        <v/>
      </c>
      <c r="Y263" s="1048" t="str">
        <f t="shared" si="52"/>
        <v/>
      </c>
      <c r="Z263" s="1049" t="str">
        <f t="shared" si="60"/>
        <v/>
      </c>
      <c r="AA263" s="1049" t="str">
        <f t="shared" si="61"/>
        <v/>
      </c>
      <c r="AB263" s="1050" t="str">
        <f t="shared" si="62"/>
        <v/>
      </c>
      <c r="AD263" s="1052" t="str">
        <f t="shared" si="63"/>
        <v/>
      </c>
      <c r="AE263" s="1053" t="str">
        <f t="shared" si="64"/>
        <v/>
      </c>
    </row>
    <row r="264" spans="5:31" ht="12.75" customHeight="1">
      <c r="E264" s="1083" t="str">
        <f t="shared" si="56"/>
        <v/>
      </c>
      <c r="G264" s="1085" t="str">
        <f t="shared" si="54"/>
        <v/>
      </c>
      <c r="H264" s="1079" t="str">
        <f t="shared" si="55"/>
        <v/>
      </c>
      <c r="J264" s="1117" t="str">
        <f t="shared" si="53"/>
        <v>-</v>
      </c>
      <c r="L264" s="1041" t="str">
        <f t="shared" si="57"/>
        <v/>
      </c>
      <c r="N264" s="1087"/>
      <c r="W264" s="1046" t="str">
        <f t="shared" si="58"/>
        <v/>
      </c>
      <c r="X264" s="1047" t="str">
        <f t="shared" si="59"/>
        <v/>
      </c>
      <c r="Y264" s="1048" t="str">
        <f t="shared" si="52"/>
        <v/>
      </c>
      <c r="Z264" s="1049" t="str">
        <f t="shared" si="60"/>
        <v/>
      </c>
      <c r="AA264" s="1049" t="str">
        <f t="shared" si="61"/>
        <v/>
      </c>
      <c r="AB264" s="1050" t="str">
        <f t="shared" si="62"/>
        <v/>
      </c>
      <c r="AD264" s="1052" t="str">
        <f t="shared" si="63"/>
        <v/>
      </c>
      <c r="AE264" s="1053" t="str">
        <f t="shared" si="64"/>
        <v/>
      </c>
    </row>
    <row r="265" spans="5:31" ht="12.75" customHeight="1">
      <c r="E265" s="1083" t="str">
        <f t="shared" si="56"/>
        <v/>
      </c>
      <c r="G265" s="1085" t="str">
        <f t="shared" si="54"/>
        <v/>
      </c>
      <c r="H265" s="1079" t="str">
        <f t="shared" si="55"/>
        <v/>
      </c>
      <c r="J265" s="1117" t="str">
        <f t="shared" si="53"/>
        <v>-</v>
      </c>
      <c r="L265" s="1041" t="str">
        <f t="shared" si="57"/>
        <v/>
      </c>
      <c r="N265" s="1087"/>
      <c r="W265" s="1046" t="str">
        <f t="shared" si="58"/>
        <v/>
      </c>
      <c r="X265" s="1047" t="str">
        <f t="shared" si="59"/>
        <v/>
      </c>
      <c r="Y265" s="1048" t="str">
        <f t="shared" si="52"/>
        <v/>
      </c>
      <c r="Z265" s="1049" t="str">
        <f t="shared" si="60"/>
        <v/>
      </c>
      <c r="AA265" s="1049" t="str">
        <f t="shared" si="61"/>
        <v/>
      </c>
      <c r="AB265" s="1050" t="str">
        <f t="shared" si="62"/>
        <v/>
      </c>
      <c r="AD265" s="1052" t="str">
        <f t="shared" si="63"/>
        <v/>
      </c>
      <c r="AE265" s="1053" t="str">
        <f t="shared" si="64"/>
        <v/>
      </c>
    </row>
    <row r="266" spans="5:31" ht="12.75" customHeight="1">
      <c r="E266" s="1083" t="str">
        <f t="shared" si="56"/>
        <v/>
      </c>
      <c r="G266" s="1085" t="str">
        <f t="shared" si="54"/>
        <v/>
      </c>
      <c r="H266" s="1079" t="str">
        <f t="shared" si="55"/>
        <v/>
      </c>
      <c r="J266" s="1117" t="str">
        <f t="shared" si="53"/>
        <v>-</v>
      </c>
      <c r="L266" s="1041" t="str">
        <f t="shared" si="57"/>
        <v/>
      </c>
      <c r="N266" s="1087"/>
      <c r="W266" s="1046" t="str">
        <f t="shared" si="58"/>
        <v/>
      </c>
      <c r="X266" s="1047" t="str">
        <f t="shared" si="59"/>
        <v/>
      </c>
      <c r="Y266" s="1048" t="str">
        <f t="shared" si="52"/>
        <v/>
      </c>
      <c r="Z266" s="1049" t="str">
        <f t="shared" si="60"/>
        <v/>
      </c>
      <c r="AA266" s="1049" t="str">
        <f t="shared" si="61"/>
        <v/>
      </c>
      <c r="AB266" s="1050" t="str">
        <f t="shared" si="62"/>
        <v/>
      </c>
      <c r="AD266" s="1052" t="str">
        <f t="shared" si="63"/>
        <v/>
      </c>
      <c r="AE266" s="1053" t="str">
        <f t="shared" si="64"/>
        <v/>
      </c>
    </row>
    <row r="267" spans="5:31" ht="12.75" customHeight="1">
      <c r="E267" s="1083" t="str">
        <f t="shared" si="56"/>
        <v/>
      </c>
      <c r="G267" s="1085" t="str">
        <f t="shared" si="54"/>
        <v/>
      </c>
      <c r="H267" s="1079" t="str">
        <f t="shared" si="55"/>
        <v/>
      </c>
      <c r="J267" s="1117" t="str">
        <f t="shared" si="53"/>
        <v>-</v>
      </c>
      <c r="L267" s="1041" t="str">
        <f t="shared" si="57"/>
        <v/>
      </c>
      <c r="N267" s="1087"/>
      <c r="W267" s="1046" t="str">
        <f t="shared" si="58"/>
        <v/>
      </c>
      <c r="X267" s="1047" t="str">
        <f t="shared" si="59"/>
        <v/>
      </c>
      <c r="Y267" s="1048" t="str">
        <f t="shared" si="52"/>
        <v/>
      </c>
      <c r="Z267" s="1049" t="str">
        <f t="shared" si="60"/>
        <v/>
      </c>
      <c r="AA267" s="1049" t="str">
        <f t="shared" si="61"/>
        <v/>
      </c>
      <c r="AB267" s="1050" t="str">
        <f t="shared" si="62"/>
        <v/>
      </c>
      <c r="AD267" s="1052" t="str">
        <f t="shared" si="63"/>
        <v/>
      </c>
      <c r="AE267" s="1053" t="str">
        <f t="shared" si="64"/>
        <v/>
      </c>
    </row>
    <row r="268" spans="5:31" ht="12.75" customHeight="1">
      <c r="E268" s="1083" t="str">
        <f t="shared" si="56"/>
        <v/>
      </c>
      <c r="G268" s="1085" t="str">
        <f t="shared" si="54"/>
        <v/>
      </c>
      <c r="H268" s="1079" t="str">
        <f t="shared" si="55"/>
        <v/>
      </c>
      <c r="J268" s="1117" t="str">
        <f t="shared" si="53"/>
        <v>-</v>
      </c>
      <c r="L268" s="1041" t="str">
        <f t="shared" si="57"/>
        <v/>
      </c>
      <c r="N268" s="1087"/>
      <c r="W268" s="1046" t="str">
        <f t="shared" si="58"/>
        <v/>
      </c>
      <c r="X268" s="1047" t="str">
        <f t="shared" si="59"/>
        <v/>
      </c>
      <c r="Y268" s="1048" t="str">
        <f t="shared" si="52"/>
        <v/>
      </c>
      <c r="Z268" s="1049" t="str">
        <f t="shared" si="60"/>
        <v/>
      </c>
      <c r="AA268" s="1049" t="str">
        <f t="shared" si="61"/>
        <v/>
      </c>
      <c r="AB268" s="1050" t="str">
        <f t="shared" si="62"/>
        <v/>
      </c>
      <c r="AD268" s="1052" t="str">
        <f t="shared" si="63"/>
        <v/>
      </c>
      <c r="AE268" s="1053" t="str">
        <f t="shared" si="64"/>
        <v/>
      </c>
    </row>
    <row r="269" spans="5:31" ht="12.75" customHeight="1">
      <c r="E269" s="1083" t="str">
        <f t="shared" si="56"/>
        <v/>
      </c>
      <c r="G269" s="1085" t="str">
        <f t="shared" si="54"/>
        <v/>
      </c>
      <c r="H269" s="1079" t="str">
        <f t="shared" si="55"/>
        <v/>
      </c>
      <c r="J269" s="1117" t="str">
        <f t="shared" si="53"/>
        <v>-</v>
      </c>
      <c r="L269" s="1041" t="str">
        <f t="shared" si="57"/>
        <v/>
      </c>
      <c r="N269" s="1087"/>
      <c r="W269" s="1046" t="str">
        <f t="shared" si="58"/>
        <v/>
      </c>
      <c r="X269" s="1047" t="str">
        <f t="shared" si="59"/>
        <v/>
      </c>
      <c r="Y269" s="1048" t="str">
        <f t="shared" si="52"/>
        <v/>
      </c>
      <c r="Z269" s="1049" t="str">
        <f t="shared" si="60"/>
        <v/>
      </c>
      <c r="AA269" s="1049" t="str">
        <f t="shared" si="61"/>
        <v/>
      </c>
      <c r="AB269" s="1050" t="str">
        <f t="shared" si="62"/>
        <v/>
      </c>
      <c r="AD269" s="1052" t="str">
        <f t="shared" si="63"/>
        <v/>
      </c>
      <c r="AE269" s="1053" t="str">
        <f t="shared" si="64"/>
        <v/>
      </c>
    </row>
    <row r="270" spans="5:31" ht="12.75" customHeight="1">
      <c r="E270" s="1083" t="str">
        <f t="shared" si="56"/>
        <v/>
      </c>
      <c r="G270" s="1085" t="str">
        <f t="shared" si="54"/>
        <v/>
      </c>
      <c r="H270" s="1079" t="str">
        <f t="shared" si="55"/>
        <v/>
      </c>
      <c r="J270" s="1117" t="str">
        <f t="shared" si="53"/>
        <v>-</v>
      </c>
      <c r="L270" s="1041" t="str">
        <f t="shared" si="57"/>
        <v/>
      </c>
      <c r="N270" s="1087"/>
      <c r="W270" s="1046" t="str">
        <f t="shared" si="58"/>
        <v/>
      </c>
      <c r="X270" s="1047" t="str">
        <f t="shared" si="59"/>
        <v/>
      </c>
      <c r="Y270" s="1048" t="str">
        <f t="shared" si="52"/>
        <v/>
      </c>
      <c r="Z270" s="1049" t="str">
        <f t="shared" si="60"/>
        <v/>
      </c>
      <c r="AA270" s="1049" t="str">
        <f t="shared" si="61"/>
        <v/>
      </c>
      <c r="AB270" s="1050" t="str">
        <f t="shared" si="62"/>
        <v/>
      </c>
      <c r="AD270" s="1052" t="str">
        <f t="shared" si="63"/>
        <v/>
      </c>
      <c r="AE270" s="1053" t="str">
        <f t="shared" si="64"/>
        <v/>
      </c>
    </row>
    <row r="271" spans="5:31" ht="12.75" customHeight="1">
      <c r="E271" s="1083" t="str">
        <f t="shared" si="56"/>
        <v/>
      </c>
      <c r="G271" s="1085" t="str">
        <f t="shared" si="54"/>
        <v/>
      </c>
      <c r="H271" s="1079" t="str">
        <f t="shared" si="55"/>
        <v/>
      </c>
      <c r="J271" s="1117" t="str">
        <f t="shared" si="53"/>
        <v>-</v>
      </c>
      <c r="L271" s="1041" t="str">
        <f t="shared" si="57"/>
        <v/>
      </c>
      <c r="N271" s="1087"/>
      <c r="W271" s="1046" t="str">
        <f t="shared" si="58"/>
        <v/>
      </c>
      <c r="X271" s="1047" t="str">
        <f t="shared" si="59"/>
        <v/>
      </c>
      <c r="Y271" s="1048" t="str">
        <f t="shared" si="52"/>
        <v/>
      </c>
      <c r="Z271" s="1049" t="str">
        <f t="shared" si="60"/>
        <v/>
      </c>
      <c r="AA271" s="1049" t="str">
        <f t="shared" si="61"/>
        <v/>
      </c>
      <c r="AB271" s="1050" t="str">
        <f t="shared" si="62"/>
        <v/>
      </c>
      <c r="AD271" s="1052" t="str">
        <f t="shared" si="63"/>
        <v/>
      </c>
      <c r="AE271" s="1053" t="str">
        <f t="shared" si="64"/>
        <v/>
      </c>
    </row>
    <row r="272" spans="5:31" ht="12.75" customHeight="1">
      <c r="E272" s="1083" t="str">
        <f t="shared" si="56"/>
        <v/>
      </c>
      <c r="G272" s="1085" t="str">
        <f t="shared" si="54"/>
        <v/>
      </c>
      <c r="H272" s="1079" t="str">
        <f t="shared" si="55"/>
        <v/>
      </c>
      <c r="J272" s="1117" t="str">
        <f t="shared" si="53"/>
        <v>-</v>
      </c>
      <c r="L272" s="1041" t="str">
        <f t="shared" si="57"/>
        <v/>
      </c>
      <c r="N272" s="1087"/>
      <c r="W272" s="1046" t="str">
        <f t="shared" si="58"/>
        <v/>
      </c>
      <c r="X272" s="1047" t="str">
        <f t="shared" si="59"/>
        <v/>
      </c>
      <c r="Y272" s="1048" t="str">
        <f t="shared" si="52"/>
        <v/>
      </c>
      <c r="Z272" s="1049" t="str">
        <f t="shared" si="60"/>
        <v/>
      </c>
      <c r="AA272" s="1049" t="str">
        <f t="shared" si="61"/>
        <v/>
      </c>
      <c r="AB272" s="1050" t="str">
        <f t="shared" si="62"/>
        <v/>
      </c>
      <c r="AD272" s="1052" t="str">
        <f t="shared" si="63"/>
        <v/>
      </c>
      <c r="AE272" s="1053" t="str">
        <f t="shared" si="64"/>
        <v/>
      </c>
    </row>
    <row r="273" spans="5:31" ht="12.75" customHeight="1">
      <c r="E273" s="1083" t="str">
        <f t="shared" si="56"/>
        <v/>
      </c>
      <c r="G273" s="1085" t="str">
        <f t="shared" si="54"/>
        <v/>
      </c>
      <c r="H273" s="1079" t="str">
        <f t="shared" si="55"/>
        <v/>
      </c>
      <c r="J273" s="1117" t="str">
        <f t="shared" si="53"/>
        <v>-</v>
      </c>
      <c r="L273" s="1041" t="str">
        <f t="shared" si="57"/>
        <v/>
      </c>
      <c r="N273" s="1087"/>
      <c r="W273" s="1046" t="str">
        <f t="shared" si="58"/>
        <v/>
      </c>
      <c r="X273" s="1047" t="str">
        <f t="shared" si="59"/>
        <v/>
      </c>
      <c r="Y273" s="1048" t="str">
        <f t="shared" si="52"/>
        <v/>
      </c>
      <c r="Z273" s="1049" t="str">
        <f t="shared" si="60"/>
        <v/>
      </c>
      <c r="AA273" s="1049" t="str">
        <f t="shared" si="61"/>
        <v/>
      </c>
      <c r="AB273" s="1050" t="str">
        <f t="shared" si="62"/>
        <v/>
      </c>
      <c r="AD273" s="1052" t="str">
        <f t="shared" si="63"/>
        <v/>
      </c>
      <c r="AE273" s="1053" t="str">
        <f t="shared" si="64"/>
        <v/>
      </c>
    </row>
    <row r="274" spans="5:31" ht="12.75" customHeight="1">
      <c r="E274" s="1083" t="str">
        <f t="shared" si="56"/>
        <v/>
      </c>
      <c r="G274" s="1085" t="str">
        <f t="shared" si="54"/>
        <v/>
      </c>
      <c r="H274" s="1079" t="str">
        <f t="shared" si="55"/>
        <v/>
      </c>
      <c r="J274" s="1117" t="str">
        <f t="shared" si="53"/>
        <v>-</v>
      </c>
      <c r="L274" s="1041" t="str">
        <f t="shared" si="57"/>
        <v/>
      </c>
      <c r="N274" s="1087"/>
      <c r="W274" s="1046" t="str">
        <f t="shared" si="58"/>
        <v/>
      </c>
      <c r="X274" s="1047" t="str">
        <f t="shared" si="59"/>
        <v/>
      </c>
      <c r="Y274" s="1048" t="str">
        <f t="shared" si="52"/>
        <v/>
      </c>
      <c r="Z274" s="1049" t="str">
        <f t="shared" si="60"/>
        <v/>
      </c>
      <c r="AA274" s="1049" t="str">
        <f t="shared" si="61"/>
        <v/>
      </c>
      <c r="AB274" s="1050" t="str">
        <f t="shared" si="62"/>
        <v/>
      </c>
      <c r="AD274" s="1052" t="str">
        <f t="shared" si="63"/>
        <v/>
      </c>
      <c r="AE274" s="1053" t="str">
        <f t="shared" si="64"/>
        <v/>
      </c>
    </row>
    <row r="275" spans="5:31" ht="12.75" customHeight="1">
      <c r="E275" s="1083" t="str">
        <f t="shared" si="56"/>
        <v/>
      </c>
      <c r="G275" s="1085" t="str">
        <f t="shared" si="54"/>
        <v/>
      </c>
      <c r="H275" s="1079" t="str">
        <f t="shared" si="55"/>
        <v/>
      </c>
      <c r="J275" s="1117" t="str">
        <f t="shared" si="53"/>
        <v>-</v>
      </c>
      <c r="L275" s="1041" t="str">
        <f t="shared" si="57"/>
        <v/>
      </c>
      <c r="N275" s="1087"/>
      <c r="W275" s="1046" t="str">
        <f t="shared" si="58"/>
        <v/>
      </c>
      <c r="X275" s="1047" t="str">
        <f t="shared" si="59"/>
        <v/>
      </c>
      <c r="Y275" s="1048" t="str">
        <f t="shared" si="52"/>
        <v/>
      </c>
      <c r="Z275" s="1049" t="str">
        <f t="shared" si="60"/>
        <v/>
      </c>
      <c r="AA275" s="1049" t="str">
        <f t="shared" si="61"/>
        <v/>
      </c>
      <c r="AB275" s="1050" t="str">
        <f t="shared" si="62"/>
        <v/>
      </c>
      <c r="AD275" s="1052" t="str">
        <f t="shared" si="63"/>
        <v/>
      </c>
      <c r="AE275" s="1053" t="str">
        <f t="shared" si="64"/>
        <v/>
      </c>
    </row>
    <row r="276" spans="5:31" ht="12.75" customHeight="1">
      <c r="E276" s="1083" t="str">
        <f t="shared" si="56"/>
        <v/>
      </c>
      <c r="G276" s="1085" t="str">
        <f t="shared" si="54"/>
        <v/>
      </c>
      <c r="H276" s="1079" t="str">
        <f t="shared" si="55"/>
        <v/>
      </c>
      <c r="J276" s="1117" t="str">
        <f t="shared" si="53"/>
        <v>-</v>
      </c>
      <c r="L276" s="1041" t="str">
        <f t="shared" si="57"/>
        <v/>
      </c>
      <c r="N276" s="1087"/>
      <c r="W276" s="1046" t="str">
        <f t="shared" si="58"/>
        <v/>
      </c>
      <c r="X276" s="1047" t="str">
        <f t="shared" si="59"/>
        <v/>
      </c>
      <c r="Y276" s="1048" t="str">
        <f t="shared" si="52"/>
        <v/>
      </c>
      <c r="Z276" s="1049" t="str">
        <f t="shared" si="60"/>
        <v/>
      </c>
      <c r="AA276" s="1049" t="str">
        <f t="shared" si="61"/>
        <v/>
      </c>
      <c r="AB276" s="1050" t="str">
        <f t="shared" si="62"/>
        <v/>
      </c>
      <c r="AD276" s="1052" t="str">
        <f t="shared" si="63"/>
        <v/>
      </c>
      <c r="AE276" s="1053" t="str">
        <f t="shared" si="64"/>
        <v/>
      </c>
    </row>
    <row r="277" spans="5:31" ht="12.75" customHeight="1">
      <c r="E277" s="1083" t="str">
        <f t="shared" si="56"/>
        <v/>
      </c>
      <c r="G277" s="1085" t="str">
        <f t="shared" si="54"/>
        <v/>
      </c>
      <c r="H277" s="1079" t="str">
        <f t="shared" si="55"/>
        <v/>
      </c>
      <c r="J277" s="1117" t="str">
        <f t="shared" si="53"/>
        <v>-</v>
      </c>
      <c r="L277" s="1041" t="str">
        <f t="shared" si="57"/>
        <v/>
      </c>
      <c r="N277" s="1087"/>
      <c r="W277" s="1046" t="str">
        <f t="shared" si="58"/>
        <v/>
      </c>
      <c r="X277" s="1047" t="str">
        <f t="shared" si="59"/>
        <v/>
      </c>
      <c r="Y277" s="1048" t="str">
        <f t="shared" si="52"/>
        <v/>
      </c>
      <c r="Z277" s="1049" t="str">
        <f t="shared" si="60"/>
        <v/>
      </c>
      <c r="AA277" s="1049" t="str">
        <f t="shared" si="61"/>
        <v/>
      </c>
      <c r="AB277" s="1050" t="str">
        <f t="shared" si="62"/>
        <v/>
      </c>
      <c r="AD277" s="1052" t="str">
        <f t="shared" si="63"/>
        <v/>
      </c>
      <c r="AE277" s="1053" t="str">
        <f t="shared" si="64"/>
        <v/>
      </c>
    </row>
    <row r="278" spans="5:31" ht="12.75" customHeight="1">
      <c r="E278" s="1083" t="str">
        <f t="shared" si="56"/>
        <v/>
      </c>
      <c r="G278" s="1085" t="str">
        <f t="shared" si="54"/>
        <v/>
      </c>
      <c r="H278" s="1079" t="str">
        <f t="shared" si="55"/>
        <v/>
      </c>
      <c r="J278" s="1117" t="str">
        <f t="shared" si="53"/>
        <v>-</v>
      </c>
      <c r="L278" s="1041" t="str">
        <f t="shared" si="57"/>
        <v/>
      </c>
      <c r="N278" s="1087"/>
      <c r="W278" s="1046" t="str">
        <f t="shared" si="58"/>
        <v/>
      </c>
      <c r="X278" s="1047" t="str">
        <f t="shared" si="59"/>
        <v/>
      </c>
      <c r="Y278" s="1048" t="str">
        <f t="shared" si="52"/>
        <v/>
      </c>
      <c r="Z278" s="1049" t="str">
        <f t="shared" si="60"/>
        <v/>
      </c>
      <c r="AA278" s="1049" t="str">
        <f t="shared" si="61"/>
        <v/>
      </c>
      <c r="AB278" s="1050" t="str">
        <f t="shared" si="62"/>
        <v/>
      </c>
      <c r="AD278" s="1052" t="str">
        <f t="shared" si="63"/>
        <v/>
      </c>
      <c r="AE278" s="1053" t="str">
        <f t="shared" si="64"/>
        <v/>
      </c>
    </row>
    <row r="279" spans="5:31" ht="12.75" customHeight="1">
      <c r="E279" s="1083" t="str">
        <f t="shared" si="56"/>
        <v/>
      </c>
      <c r="G279" s="1085" t="str">
        <f t="shared" si="54"/>
        <v/>
      </c>
      <c r="H279" s="1079" t="str">
        <f t="shared" si="55"/>
        <v/>
      </c>
      <c r="J279" s="1117" t="str">
        <f t="shared" si="53"/>
        <v>-</v>
      </c>
      <c r="L279" s="1041" t="str">
        <f t="shared" si="57"/>
        <v/>
      </c>
      <c r="N279" s="1087"/>
      <c r="W279" s="1046" t="str">
        <f t="shared" si="58"/>
        <v/>
      </c>
      <c r="X279" s="1047" t="str">
        <f t="shared" si="59"/>
        <v/>
      </c>
      <c r="Y279" s="1048" t="str">
        <f t="shared" si="52"/>
        <v/>
      </c>
      <c r="Z279" s="1049" t="str">
        <f t="shared" si="60"/>
        <v/>
      </c>
      <c r="AA279" s="1049" t="str">
        <f t="shared" si="61"/>
        <v/>
      </c>
      <c r="AB279" s="1050" t="str">
        <f t="shared" si="62"/>
        <v/>
      </c>
      <c r="AD279" s="1052" t="str">
        <f t="shared" si="63"/>
        <v/>
      </c>
      <c r="AE279" s="1053" t="str">
        <f t="shared" si="64"/>
        <v/>
      </c>
    </row>
    <row r="280" spans="5:31" ht="12.75" customHeight="1">
      <c r="E280" s="1083" t="str">
        <f t="shared" si="56"/>
        <v/>
      </c>
      <c r="G280" s="1085" t="str">
        <f t="shared" si="54"/>
        <v/>
      </c>
      <c r="H280" s="1079" t="str">
        <f t="shared" si="55"/>
        <v/>
      </c>
      <c r="J280" s="1117" t="str">
        <f t="shared" si="53"/>
        <v>-</v>
      </c>
      <c r="L280" s="1041" t="str">
        <f t="shared" si="57"/>
        <v/>
      </c>
      <c r="N280" s="1087"/>
      <c r="W280" s="1046" t="str">
        <f t="shared" si="58"/>
        <v/>
      </c>
      <c r="X280" s="1047" t="str">
        <f t="shared" si="59"/>
        <v/>
      </c>
      <c r="Y280" s="1048" t="str">
        <f t="shared" si="52"/>
        <v/>
      </c>
      <c r="Z280" s="1049" t="str">
        <f t="shared" si="60"/>
        <v/>
      </c>
      <c r="AA280" s="1049" t="str">
        <f t="shared" si="61"/>
        <v/>
      </c>
      <c r="AB280" s="1050" t="str">
        <f t="shared" si="62"/>
        <v/>
      </c>
      <c r="AD280" s="1052" t="str">
        <f t="shared" si="63"/>
        <v/>
      </c>
      <c r="AE280" s="1053" t="str">
        <f t="shared" si="64"/>
        <v/>
      </c>
    </row>
    <row r="281" spans="5:31" ht="12.75" customHeight="1">
      <c r="E281" s="1083" t="str">
        <f t="shared" si="56"/>
        <v/>
      </c>
      <c r="G281" s="1085" t="str">
        <f t="shared" si="54"/>
        <v/>
      </c>
      <c r="H281" s="1079" t="str">
        <f t="shared" si="55"/>
        <v/>
      </c>
      <c r="J281" s="1117" t="str">
        <f t="shared" si="53"/>
        <v>-</v>
      </c>
      <c r="L281" s="1041" t="str">
        <f t="shared" si="57"/>
        <v/>
      </c>
      <c r="N281" s="1087"/>
      <c r="W281" s="1046" t="str">
        <f t="shared" si="58"/>
        <v/>
      </c>
      <c r="X281" s="1047" t="str">
        <f t="shared" si="59"/>
        <v/>
      </c>
      <c r="Y281" s="1048" t="str">
        <f t="shared" si="52"/>
        <v/>
      </c>
      <c r="Z281" s="1049" t="str">
        <f t="shared" si="60"/>
        <v/>
      </c>
      <c r="AA281" s="1049" t="str">
        <f t="shared" si="61"/>
        <v/>
      </c>
      <c r="AB281" s="1050" t="str">
        <f t="shared" si="62"/>
        <v/>
      </c>
      <c r="AD281" s="1052" t="str">
        <f t="shared" si="63"/>
        <v/>
      </c>
      <c r="AE281" s="1053" t="str">
        <f t="shared" si="64"/>
        <v/>
      </c>
    </row>
    <row r="282" spans="5:31" ht="12.75" customHeight="1">
      <c r="E282" s="1083" t="str">
        <f t="shared" si="56"/>
        <v/>
      </c>
      <c r="G282" s="1085" t="str">
        <f t="shared" si="54"/>
        <v/>
      </c>
      <c r="H282" s="1079" t="str">
        <f t="shared" si="55"/>
        <v/>
      </c>
      <c r="J282" s="1117" t="str">
        <f t="shared" si="53"/>
        <v>-</v>
      </c>
      <c r="L282" s="1041" t="str">
        <f t="shared" si="57"/>
        <v/>
      </c>
      <c r="N282" s="1087"/>
      <c r="W282" s="1046" t="str">
        <f t="shared" si="58"/>
        <v/>
      </c>
      <c r="X282" s="1047" t="str">
        <f t="shared" si="59"/>
        <v/>
      </c>
      <c r="Y282" s="1048" t="str">
        <f t="shared" si="52"/>
        <v/>
      </c>
      <c r="Z282" s="1049" t="str">
        <f t="shared" si="60"/>
        <v/>
      </c>
      <c r="AA282" s="1049" t="str">
        <f t="shared" si="61"/>
        <v/>
      </c>
      <c r="AB282" s="1050" t="str">
        <f t="shared" si="62"/>
        <v/>
      </c>
      <c r="AD282" s="1052" t="str">
        <f t="shared" si="63"/>
        <v/>
      </c>
      <c r="AE282" s="1053" t="str">
        <f t="shared" si="64"/>
        <v/>
      </c>
    </row>
    <row r="283" spans="5:31" ht="12.75" customHeight="1">
      <c r="E283" s="1083" t="str">
        <f t="shared" si="56"/>
        <v/>
      </c>
      <c r="G283" s="1085" t="str">
        <f t="shared" si="54"/>
        <v/>
      </c>
      <c r="H283" s="1079" t="str">
        <f t="shared" si="55"/>
        <v/>
      </c>
      <c r="J283" s="1117" t="str">
        <f t="shared" si="53"/>
        <v>-</v>
      </c>
      <c r="L283" s="1041" t="str">
        <f t="shared" si="57"/>
        <v/>
      </c>
      <c r="N283" s="1087"/>
      <c r="W283" s="1046" t="str">
        <f t="shared" si="58"/>
        <v/>
      </c>
      <c r="X283" s="1047" t="str">
        <f t="shared" si="59"/>
        <v/>
      </c>
      <c r="Y283" s="1048" t="str">
        <f t="shared" si="52"/>
        <v/>
      </c>
      <c r="Z283" s="1049" t="str">
        <f t="shared" si="60"/>
        <v/>
      </c>
      <c r="AA283" s="1049" t="str">
        <f t="shared" si="61"/>
        <v/>
      </c>
      <c r="AB283" s="1050" t="str">
        <f t="shared" si="62"/>
        <v/>
      </c>
      <c r="AD283" s="1052" t="str">
        <f t="shared" si="63"/>
        <v/>
      </c>
      <c r="AE283" s="1053" t="str">
        <f t="shared" si="64"/>
        <v/>
      </c>
    </row>
    <row r="284" spans="5:31" ht="12.75" customHeight="1">
      <c r="E284" s="1083" t="str">
        <f t="shared" si="56"/>
        <v/>
      </c>
      <c r="G284" s="1085" t="str">
        <f t="shared" si="54"/>
        <v/>
      </c>
      <c r="H284" s="1079" t="str">
        <f t="shared" si="55"/>
        <v/>
      </c>
      <c r="J284" s="1117" t="str">
        <f t="shared" si="53"/>
        <v>-</v>
      </c>
      <c r="L284" s="1041" t="str">
        <f t="shared" si="57"/>
        <v/>
      </c>
      <c r="N284" s="1087"/>
      <c r="W284" s="1046" t="str">
        <f t="shared" si="58"/>
        <v/>
      </c>
      <c r="X284" s="1047" t="str">
        <f t="shared" si="59"/>
        <v/>
      </c>
      <c r="Y284" s="1048" t="str">
        <f t="shared" si="52"/>
        <v/>
      </c>
      <c r="Z284" s="1049" t="str">
        <f t="shared" si="60"/>
        <v/>
      </c>
      <c r="AA284" s="1049" t="str">
        <f t="shared" si="61"/>
        <v/>
      </c>
      <c r="AB284" s="1050" t="str">
        <f t="shared" si="62"/>
        <v/>
      </c>
      <c r="AD284" s="1052" t="str">
        <f t="shared" si="63"/>
        <v/>
      </c>
      <c r="AE284" s="1053" t="str">
        <f t="shared" si="64"/>
        <v/>
      </c>
    </row>
    <row r="285" spans="5:31" ht="12.75" customHeight="1">
      <c r="E285" s="1083" t="str">
        <f t="shared" si="56"/>
        <v/>
      </c>
      <c r="G285" s="1085" t="str">
        <f t="shared" si="54"/>
        <v/>
      </c>
      <c r="H285" s="1079" t="str">
        <f t="shared" si="55"/>
        <v/>
      </c>
      <c r="J285" s="1117" t="str">
        <f t="shared" si="53"/>
        <v>-</v>
      </c>
      <c r="L285" s="1041" t="str">
        <f t="shared" si="57"/>
        <v/>
      </c>
      <c r="N285" s="1087"/>
      <c r="W285" s="1046" t="str">
        <f t="shared" si="58"/>
        <v/>
      </c>
      <c r="X285" s="1047" t="str">
        <f t="shared" si="59"/>
        <v/>
      </c>
      <c r="Y285" s="1048" t="str">
        <f t="shared" si="52"/>
        <v/>
      </c>
      <c r="Z285" s="1049" t="str">
        <f t="shared" si="60"/>
        <v/>
      </c>
      <c r="AA285" s="1049" t="str">
        <f t="shared" si="61"/>
        <v/>
      </c>
      <c r="AB285" s="1050" t="str">
        <f t="shared" si="62"/>
        <v/>
      </c>
      <c r="AD285" s="1052" t="str">
        <f t="shared" si="63"/>
        <v/>
      </c>
      <c r="AE285" s="1053" t="str">
        <f t="shared" si="64"/>
        <v/>
      </c>
    </row>
    <row r="286" spans="5:31" ht="12.75" customHeight="1">
      <c r="E286" s="1083" t="str">
        <f t="shared" si="56"/>
        <v/>
      </c>
      <c r="G286" s="1085" t="str">
        <f t="shared" si="54"/>
        <v/>
      </c>
      <c r="H286" s="1079" t="str">
        <f t="shared" si="55"/>
        <v/>
      </c>
      <c r="J286" s="1117" t="str">
        <f t="shared" si="53"/>
        <v>-</v>
      </c>
      <c r="L286" s="1041" t="str">
        <f t="shared" si="57"/>
        <v/>
      </c>
      <c r="N286" s="1087"/>
      <c r="W286" s="1046" t="str">
        <f t="shared" si="58"/>
        <v/>
      </c>
      <c r="X286" s="1047" t="str">
        <f t="shared" si="59"/>
        <v/>
      </c>
      <c r="Y286" s="1048" t="str">
        <f t="shared" si="52"/>
        <v/>
      </c>
      <c r="Z286" s="1049" t="str">
        <f t="shared" si="60"/>
        <v/>
      </c>
      <c r="AA286" s="1049" t="str">
        <f t="shared" si="61"/>
        <v/>
      </c>
      <c r="AB286" s="1050" t="str">
        <f t="shared" si="62"/>
        <v/>
      </c>
      <c r="AD286" s="1052" t="str">
        <f t="shared" si="63"/>
        <v/>
      </c>
      <c r="AE286" s="1053" t="str">
        <f t="shared" si="64"/>
        <v/>
      </c>
    </row>
    <row r="287" spans="5:31" ht="12.75" customHeight="1">
      <c r="E287" s="1083" t="str">
        <f t="shared" si="56"/>
        <v/>
      </c>
      <c r="G287" s="1085" t="str">
        <f t="shared" si="54"/>
        <v/>
      </c>
      <c r="H287" s="1079" t="str">
        <f t="shared" si="55"/>
        <v/>
      </c>
      <c r="J287" s="1117" t="str">
        <f t="shared" si="53"/>
        <v>-</v>
      </c>
      <c r="L287" s="1041" t="str">
        <f t="shared" si="57"/>
        <v/>
      </c>
      <c r="N287" s="1087"/>
      <c r="W287" s="1046" t="str">
        <f t="shared" si="58"/>
        <v/>
      </c>
      <c r="X287" s="1047" t="str">
        <f t="shared" si="59"/>
        <v/>
      </c>
      <c r="Y287" s="1048" t="str">
        <f t="shared" si="52"/>
        <v/>
      </c>
      <c r="Z287" s="1049" t="str">
        <f t="shared" si="60"/>
        <v/>
      </c>
      <c r="AA287" s="1049" t="str">
        <f t="shared" si="61"/>
        <v/>
      </c>
      <c r="AB287" s="1050" t="str">
        <f t="shared" si="62"/>
        <v/>
      </c>
      <c r="AD287" s="1052" t="str">
        <f t="shared" si="63"/>
        <v/>
      </c>
      <c r="AE287" s="1053" t="str">
        <f t="shared" si="64"/>
        <v/>
      </c>
    </row>
    <row r="288" spans="5:31" ht="12.75" customHeight="1">
      <c r="E288" s="1083" t="str">
        <f t="shared" si="56"/>
        <v/>
      </c>
      <c r="G288" s="1085" t="str">
        <f t="shared" si="54"/>
        <v/>
      </c>
      <c r="H288" s="1079" t="str">
        <f t="shared" si="55"/>
        <v/>
      </c>
      <c r="J288" s="1117" t="str">
        <f t="shared" si="53"/>
        <v>-</v>
      </c>
      <c r="L288" s="1041" t="str">
        <f t="shared" si="57"/>
        <v/>
      </c>
      <c r="N288" s="1087"/>
      <c r="W288" s="1046" t="str">
        <f t="shared" si="58"/>
        <v/>
      </c>
      <c r="X288" s="1047" t="str">
        <f t="shared" si="59"/>
        <v/>
      </c>
      <c r="Y288" s="1048" t="str">
        <f t="shared" si="52"/>
        <v/>
      </c>
      <c r="Z288" s="1049" t="str">
        <f t="shared" si="60"/>
        <v/>
      </c>
      <c r="AA288" s="1049" t="str">
        <f t="shared" si="61"/>
        <v/>
      </c>
      <c r="AB288" s="1050" t="str">
        <f t="shared" si="62"/>
        <v/>
      </c>
      <c r="AD288" s="1052" t="str">
        <f t="shared" si="63"/>
        <v/>
      </c>
      <c r="AE288" s="1053" t="str">
        <f t="shared" si="64"/>
        <v/>
      </c>
    </row>
    <row r="289" spans="5:31" ht="12.75" customHeight="1">
      <c r="E289" s="1083" t="str">
        <f t="shared" si="56"/>
        <v/>
      </c>
      <c r="G289" s="1085" t="str">
        <f t="shared" si="54"/>
        <v/>
      </c>
      <c r="H289" s="1079" t="str">
        <f t="shared" si="55"/>
        <v/>
      </c>
      <c r="J289" s="1117" t="str">
        <f t="shared" si="53"/>
        <v>-</v>
      </c>
      <c r="L289" s="1041" t="str">
        <f t="shared" si="57"/>
        <v/>
      </c>
      <c r="N289" s="1087"/>
      <c r="W289" s="1046" t="str">
        <f t="shared" si="58"/>
        <v/>
      </c>
      <c r="X289" s="1047" t="str">
        <f t="shared" si="59"/>
        <v/>
      </c>
      <c r="Y289" s="1048" t="str">
        <f t="shared" ref="Y289:Y352" si="65">IFERROR(CHOOSE(X289,"መስከረም","ጥቅምት","ህዳር  ","ታህሳስ ","ጥር ","የካቲት ","መጋቢት ","ሚይዚያ ","ግንቦት ","ሰኔ ","ሐምሌ ","ነሐሴ ","Pagume"),"")</f>
        <v/>
      </c>
      <c r="Z289" s="1049" t="str">
        <f t="shared" si="60"/>
        <v/>
      </c>
      <c r="AA289" s="1049" t="str">
        <f t="shared" si="61"/>
        <v/>
      </c>
      <c r="AB289" s="1050" t="str">
        <f t="shared" si="62"/>
        <v/>
      </c>
      <c r="AD289" s="1052" t="str">
        <f t="shared" si="63"/>
        <v/>
      </c>
      <c r="AE289" s="1053" t="str">
        <f t="shared" si="64"/>
        <v/>
      </c>
    </row>
    <row r="290" spans="5:31" ht="12.75" customHeight="1">
      <c r="E290" s="1083" t="str">
        <f t="shared" si="56"/>
        <v/>
      </c>
      <c r="G290" s="1085" t="str">
        <f t="shared" si="54"/>
        <v/>
      </c>
      <c r="H290" s="1079" t="str">
        <f t="shared" si="55"/>
        <v/>
      </c>
      <c r="J290" s="1117" t="str">
        <f t="shared" si="53"/>
        <v>-</v>
      </c>
      <c r="L290" s="1041" t="str">
        <f t="shared" si="57"/>
        <v/>
      </c>
      <c r="N290" s="1087"/>
      <c r="W290" s="1046" t="str">
        <f t="shared" si="58"/>
        <v/>
      </c>
      <c r="X290" s="1047" t="str">
        <f t="shared" si="59"/>
        <v/>
      </c>
      <c r="Y290" s="1048" t="str">
        <f t="shared" si="65"/>
        <v/>
      </c>
      <c r="Z290" s="1049" t="str">
        <f t="shared" si="60"/>
        <v/>
      </c>
      <c r="AA290" s="1049" t="str">
        <f t="shared" si="61"/>
        <v/>
      </c>
      <c r="AB290" s="1050" t="str">
        <f t="shared" si="62"/>
        <v/>
      </c>
      <c r="AD290" s="1052" t="str">
        <f t="shared" si="63"/>
        <v/>
      </c>
      <c r="AE290" s="1053" t="str">
        <f t="shared" si="64"/>
        <v/>
      </c>
    </row>
    <row r="291" spans="5:31" ht="12.75" customHeight="1">
      <c r="E291" s="1083" t="str">
        <f t="shared" si="56"/>
        <v/>
      </c>
      <c r="G291" s="1085" t="str">
        <f t="shared" si="54"/>
        <v/>
      </c>
      <c r="H291" s="1079" t="str">
        <f t="shared" si="55"/>
        <v/>
      </c>
      <c r="J291" s="1117" t="str">
        <f t="shared" si="53"/>
        <v>-</v>
      </c>
      <c r="L291" s="1041" t="str">
        <f t="shared" si="57"/>
        <v/>
      </c>
      <c r="N291" s="1087"/>
      <c r="W291" s="1046" t="str">
        <f t="shared" si="58"/>
        <v/>
      </c>
      <c r="X291" s="1047" t="str">
        <f t="shared" si="59"/>
        <v/>
      </c>
      <c r="Y291" s="1048" t="str">
        <f t="shared" si="65"/>
        <v/>
      </c>
      <c r="Z291" s="1049" t="str">
        <f t="shared" si="60"/>
        <v/>
      </c>
      <c r="AA291" s="1049" t="str">
        <f t="shared" si="61"/>
        <v/>
      </c>
      <c r="AB291" s="1050" t="str">
        <f t="shared" si="62"/>
        <v/>
      </c>
      <c r="AD291" s="1052" t="str">
        <f t="shared" si="63"/>
        <v/>
      </c>
      <c r="AE291" s="1053" t="str">
        <f t="shared" si="64"/>
        <v/>
      </c>
    </row>
    <row r="292" spans="5:31" ht="12.75" customHeight="1">
      <c r="E292" s="1083" t="str">
        <f t="shared" si="56"/>
        <v/>
      </c>
      <c r="G292" s="1085" t="str">
        <f t="shared" si="54"/>
        <v/>
      </c>
      <c r="H292" s="1079" t="str">
        <f t="shared" si="55"/>
        <v/>
      </c>
      <c r="J292" s="1117" t="str">
        <f t="shared" ref="J292:J355" si="66">IF(D292="","-",$Q$1-D292)</f>
        <v>-</v>
      </c>
      <c r="L292" s="1041" t="str">
        <f t="shared" si="57"/>
        <v/>
      </c>
      <c r="N292" s="1087"/>
      <c r="W292" s="1046" t="str">
        <f t="shared" si="58"/>
        <v/>
      </c>
      <c r="X292" s="1047" t="str">
        <f t="shared" si="59"/>
        <v/>
      </c>
      <c r="Y292" s="1048" t="str">
        <f t="shared" si="65"/>
        <v/>
      </c>
      <c r="Z292" s="1049" t="str">
        <f t="shared" si="60"/>
        <v/>
      </c>
      <c r="AA292" s="1049" t="str">
        <f t="shared" si="61"/>
        <v/>
      </c>
      <c r="AB292" s="1050" t="str">
        <f t="shared" si="62"/>
        <v/>
      </c>
      <c r="AD292" s="1052" t="str">
        <f t="shared" si="63"/>
        <v/>
      </c>
      <c r="AE292" s="1053" t="str">
        <f t="shared" si="64"/>
        <v/>
      </c>
    </row>
    <row r="293" spans="5:31" ht="12.75" customHeight="1">
      <c r="E293" s="1083" t="str">
        <f t="shared" si="56"/>
        <v/>
      </c>
      <c r="G293" s="1085" t="str">
        <f t="shared" si="54"/>
        <v/>
      </c>
      <c r="H293" s="1079" t="str">
        <f t="shared" si="55"/>
        <v/>
      </c>
      <c r="J293" s="1117" t="str">
        <f t="shared" si="66"/>
        <v>-</v>
      </c>
      <c r="L293" s="1041" t="str">
        <f t="shared" si="57"/>
        <v/>
      </c>
      <c r="N293" s="1087"/>
      <c r="W293" s="1046" t="str">
        <f t="shared" si="58"/>
        <v/>
      </c>
      <c r="X293" s="1047" t="str">
        <f t="shared" si="59"/>
        <v/>
      </c>
      <c r="Y293" s="1048" t="str">
        <f t="shared" si="65"/>
        <v/>
      </c>
      <c r="Z293" s="1049" t="str">
        <f t="shared" si="60"/>
        <v/>
      </c>
      <c r="AA293" s="1049" t="str">
        <f t="shared" si="61"/>
        <v/>
      </c>
      <c r="AB293" s="1050" t="str">
        <f t="shared" si="62"/>
        <v/>
      </c>
      <c r="AD293" s="1052" t="str">
        <f t="shared" si="63"/>
        <v/>
      </c>
      <c r="AE293" s="1053" t="str">
        <f t="shared" si="64"/>
        <v/>
      </c>
    </row>
    <row r="294" spans="5:31" ht="12.75" customHeight="1">
      <c r="E294" s="1083" t="str">
        <f t="shared" si="56"/>
        <v/>
      </c>
      <c r="G294" s="1085" t="str">
        <f t="shared" si="54"/>
        <v/>
      </c>
      <c r="H294" s="1079" t="str">
        <f t="shared" si="55"/>
        <v/>
      </c>
      <c r="J294" s="1117" t="str">
        <f t="shared" si="66"/>
        <v>-</v>
      </c>
      <c r="L294" s="1041" t="str">
        <f t="shared" si="57"/>
        <v/>
      </c>
      <c r="N294" s="1087"/>
      <c r="W294" s="1046" t="str">
        <f t="shared" si="58"/>
        <v/>
      </c>
      <c r="X294" s="1047" t="str">
        <f t="shared" si="59"/>
        <v/>
      </c>
      <c r="Y294" s="1048" t="str">
        <f t="shared" si="65"/>
        <v/>
      </c>
      <c r="Z294" s="1049" t="str">
        <f t="shared" si="60"/>
        <v/>
      </c>
      <c r="AA294" s="1049" t="str">
        <f t="shared" si="61"/>
        <v/>
      </c>
      <c r="AB294" s="1050" t="str">
        <f t="shared" si="62"/>
        <v/>
      </c>
      <c r="AD294" s="1052" t="str">
        <f t="shared" si="63"/>
        <v/>
      </c>
      <c r="AE294" s="1053" t="str">
        <f t="shared" si="64"/>
        <v/>
      </c>
    </row>
    <row r="295" spans="5:31" ht="12.75" customHeight="1">
      <c r="E295" s="1083" t="str">
        <f t="shared" si="56"/>
        <v/>
      </c>
      <c r="G295" s="1085" t="str">
        <f t="shared" si="54"/>
        <v/>
      </c>
      <c r="H295" s="1079" t="str">
        <f t="shared" si="55"/>
        <v/>
      </c>
      <c r="J295" s="1117" t="str">
        <f t="shared" si="66"/>
        <v>-</v>
      </c>
      <c r="L295" s="1041" t="str">
        <f t="shared" si="57"/>
        <v/>
      </c>
      <c r="N295" s="1087"/>
      <c r="W295" s="1046" t="str">
        <f t="shared" si="58"/>
        <v/>
      </c>
      <c r="X295" s="1047" t="str">
        <f t="shared" si="59"/>
        <v/>
      </c>
      <c r="Y295" s="1048" t="str">
        <f t="shared" si="65"/>
        <v/>
      </c>
      <c r="Z295" s="1049" t="str">
        <f t="shared" si="60"/>
        <v/>
      </c>
      <c r="AA295" s="1049" t="str">
        <f t="shared" si="61"/>
        <v/>
      </c>
      <c r="AB295" s="1050" t="str">
        <f t="shared" si="62"/>
        <v/>
      </c>
      <c r="AD295" s="1052" t="str">
        <f t="shared" si="63"/>
        <v/>
      </c>
      <c r="AE295" s="1053" t="str">
        <f t="shared" si="64"/>
        <v/>
      </c>
    </row>
    <row r="296" spans="5:31" ht="12.75" customHeight="1">
      <c r="E296" s="1083" t="str">
        <f t="shared" si="56"/>
        <v/>
      </c>
      <c r="G296" s="1085" t="str">
        <f t="shared" si="54"/>
        <v/>
      </c>
      <c r="H296" s="1079" t="str">
        <f t="shared" si="55"/>
        <v/>
      </c>
      <c r="J296" s="1117" t="str">
        <f t="shared" si="66"/>
        <v>-</v>
      </c>
      <c r="L296" s="1041" t="str">
        <f t="shared" si="57"/>
        <v/>
      </c>
      <c r="N296" s="1087"/>
      <c r="W296" s="1046" t="str">
        <f t="shared" si="58"/>
        <v/>
      </c>
      <c r="X296" s="1047" t="str">
        <f t="shared" si="59"/>
        <v/>
      </c>
      <c r="Y296" s="1048" t="str">
        <f t="shared" si="65"/>
        <v/>
      </c>
      <c r="Z296" s="1049" t="str">
        <f t="shared" si="60"/>
        <v/>
      </c>
      <c r="AA296" s="1049" t="str">
        <f t="shared" si="61"/>
        <v/>
      </c>
      <c r="AB296" s="1050" t="str">
        <f t="shared" si="62"/>
        <v/>
      </c>
      <c r="AD296" s="1052" t="str">
        <f t="shared" si="63"/>
        <v/>
      </c>
      <c r="AE296" s="1053" t="str">
        <f t="shared" si="64"/>
        <v/>
      </c>
    </row>
    <row r="297" spans="5:31" ht="12.75" customHeight="1">
      <c r="E297" s="1083" t="str">
        <f t="shared" si="56"/>
        <v/>
      </c>
      <c r="G297" s="1085" t="str">
        <f t="shared" si="54"/>
        <v/>
      </c>
      <c r="H297" s="1079" t="str">
        <f t="shared" si="55"/>
        <v/>
      </c>
      <c r="J297" s="1117" t="str">
        <f t="shared" si="66"/>
        <v>-</v>
      </c>
      <c r="L297" s="1041" t="str">
        <f t="shared" si="57"/>
        <v/>
      </c>
      <c r="N297" s="1087"/>
      <c r="W297" s="1046" t="str">
        <f t="shared" si="58"/>
        <v/>
      </c>
      <c r="X297" s="1047" t="str">
        <f t="shared" si="59"/>
        <v/>
      </c>
      <c r="Y297" s="1048" t="str">
        <f t="shared" si="65"/>
        <v/>
      </c>
      <c r="Z297" s="1049" t="str">
        <f t="shared" si="60"/>
        <v/>
      </c>
      <c r="AA297" s="1049" t="str">
        <f t="shared" si="61"/>
        <v/>
      </c>
      <c r="AB297" s="1050" t="str">
        <f t="shared" si="62"/>
        <v/>
      </c>
      <c r="AD297" s="1052" t="str">
        <f t="shared" si="63"/>
        <v/>
      </c>
      <c r="AE297" s="1053" t="str">
        <f t="shared" si="64"/>
        <v/>
      </c>
    </row>
    <row r="298" spans="5:31" ht="12.75" customHeight="1">
      <c r="E298" s="1083" t="str">
        <f t="shared" si="56"/>
        <v/>
      </c>
      <c r="G298" s="1085" t="str">
        <f t="shared" si="54"/>
        <v/>
      </c>
      <c r="H298" s="1079" t="str">
        <f t="shared" si="55"/>
        <v/>
      </c>
      <c r="J298" s="1117" t="str">
        <f t="shared" si="66"/>
        <v>-</v>
      </c>
      <c r="L298" s="1041" t="str">
        <f t="shared" si="57"/>
        <v/>
      </c>
      <c r="N298" s="1087"/>
      <c r="W298" s="1046" t="str">
        <f t="shared" si="58"/>
        <v/>
      </c>
      <c r="X298" s="1047" t="str">
        <f t="shared" si="59"/>
        <v/>
      </c>
      <c r="Y298" s="1048" t="str">
        <f t="shared" si="65"/>
        <v/>
      </c>
      <c r="Z298" s="1049" t="str">
        <f t="shared" si="60"/>
        <v/>
      </c>
      <c r="AA298" s="1049" t="str">
        <f t="shared" si="61"/>
        <v/>
      </c>
      <c r="AB298" s="1050" t="str">
        <f t="shared" si="62"/>
        <v/>
      </c>
      <c r="AD298" s="1052" t="str">
        <f t="shared" si="63"/>
        <v/>
      </c>
      <c r="AE298" s="1053" t="str">
        <f t="shared" si="64"/>
        <v/>
      </c>
    </row>
    <row r="299" spans="5:31" ht="12.75" customHeight="1">
      <c r="E299" s="1083" t="str">
        <f t="shared" si="56"/>
        <v/>
      </c>
      <c r="G299" s="1085" t="str">
        <f t="shared" si="54"/>
        <v/>
      </c>
      <c r="H299" s="1079" t="str">
        <f t="shared" si="55"/>
        <v/>
      </c>
      <c r="J299" s="1117" t="str">
        <f t="shared" si="66"/>
        <v>-</v>
      </c>
      <c r="L299" s="1041" t="str">
        <f t="shared" si="57"/>
        <v/>
      </c>
      <c r="N299" s="1087"/>
      <c r="W299" s="1046" t="str">
        <f t="shared" si="58"/>
        <v/>
      </c>
      <c r="X299" s="1047" t="str">
        <f t="shared" si="59"/>
        <v/>
      </c>
      <c r="Y299" s="1048" t="str">
        <f t="shared" si="65"/>
        <v/>
      </c>
      <c r="Z299" s="1049" t="str">
        <f t="shared" si="60"/>
        <v/>
      </c>
      <c r="AA299" s="1049" t="str">
        <f t="shared" si="61"/>
        <v/>
      </c>
      <c r="AB299" s="1050" t="str">
        <f t="shared" si="62"/>
        <v/>
      </c>
      <c r="AD299" s="1052" t="str">
        <f t="shared" si="63"/>
        <v/>
      </c>
      <c r="AE299" s="1053" t="str">
        <f t="shared" si="64"/>
        <v/>
      </c>
    </row>
    <row r="300" spans="5:31" ht="12.75" customHeight="1">
      <c r="E300" s="1083" t="str">
        <f t="shared" si="56"/>
        <v/>
      </c>
      <c r="G300" s="1085" t="str">
        <f t="shared" si="54"/>
        <v/>
      </c>
      <c r="H300" s="1079" t="str">
        <f t="shared" si="55"/>
        <v/>
      </c>
      <c r="J300" s="1117" t="str">
        <f t="shared" si="66"/>
        <v>-</v>
      </c>
      <c r="L300" s="1041" t="str">
        <f t="shared" si="57"/>
        <v/>
      </c>
      <c r="N300" s="1087"/>
      <c r="W300" s="1046" t="str">
        <f t="shared" si="58"/>
        <v/>
      </c>
      <c r="X300" s="1047" t="str">
        <f t="shared" si="59"/>
        <v/>
      </c>
      <c r="Y300" s="1048" t="str">
        <f t="shared" si="65"/>
        <v/>
      </c>
      <c r="Z300" s="1049" t="str">
        <f t="shared" si="60"/>
        <v/>
      </c>
      <c r="AA300" s="1049" t="str">
        <f t="shared" si="61"/>
        <v/>
      </c>
      <c r="AB300" s="1050" t="str">
        <f t="shared" si="62"/>
        <v/>
      </c>
      <c r="AD300" s="1052" t="str">
        <f t="shared" si="63"/>
        <v/>
      </c>
      <c r="AE300" s="1053" t="str">
        <f t="shared" si="64"/>
        <v/>
      </c>
    </row>
    <row r="301" spans="5:31" ht="12.75" customHeight="1">
      <c r="E301" s="1083" t="str">
        <f t="shared" si="56"/>
        <v/>
      </c>
      <c r="G301" s="1085" t="str">
        <f t="shared" si="54"/>
        <v/>
      </c>
      <c r="H301" s="1079" t="str">
        <f t="shared" si="55"/>
        <v/>
      </c>
      <c r="J301" s="1117" t="str">
        <f t="shared" si="66"/>
        <v>-</v>
      </c>
      <c r="L301" s="1041" t="str">
        <f t="shared" si="57"/>
        <v/>
      </c>
      <c r="N301" s="1087"/>
      <c r="W301" s="1046" t="str">
        <f t="shared" si="58"/>
        <v/>
      </c>
      <c r="X301" s="1047" t="str">
        <f t="shared" si="59"/>
        <v/>
      </c>
      <c r="Y301" s="1048" t="str">
        <f t="shared" si="65"/>
        <v/>
      </c>
      <c r="Z301" s="1049" t="str">
        <f t="shared" si="60"/>
        <v/>
      </c>
      <c r="AA301" s="1049" t="str">
        <f t="shared" si="61"/>
        <v/>
      </c>
      <c r="AB301" s="1050" t="str">
        <f t="shared" si="62"/>
        <v/>
      </c>
      <c r="AD301" s="1052" t="str">
        <f t="shared" si="63"/>
        <v/>
      </c>
      <c r="AE301" s="1053" t="str">
        <f t="shared" si="64"/>
        <v/>
      </c>
    </row>
    <row r="302" spans="5:31" ht="12.75" customHeight="1">
      <c r="E302" s="1083" t="str">
        <f t="shared" si="56"/>
        <v/>
      </c>
      <c r="G302" s="1085" t="str">
        <f t="shared" si="54"/>
        <v/>
      </c>
      <c r="H302" s="1079" t="str">
        <f t="shared" si="55"/>
        <v/>
      </c>
      <c r="J302" s="1117" t="str">
        <f t="shared" si="66"/>
        <v>-</v>
      </c>
      <c r="L302" s="1041" t="str">
        <f t="shared" si="57"/>
        <v/>
      </c>
      <c r="N302" s="1087"/>
      <c r="W302" s="1046" t="str">
        <f t="shared" si="58"/>
        <v/>
      </c>
      <c r="X302" s="1047" t="str">
        <f t="shared" si="59"/>
        <v/>
      </c>
      <c r="Y302" s="1048" t="str">
        <f t="shared" si="65"/>
        <v/>
      </c>
      <c r="Z302" s="1049" t="str">
        <f t="shared" si="60"/>
        <v/>
      </c>
      <c r="AA302" s="1049" t="str">
        <f t="shared" si="61"/>
        <v/>
      </c>
      <c r="AB302" s="1050" t="str">
        <f t="shared" si="62"/>
        <v/>
      </c>
      <c r="AD302" s="1052" t="str">
        <f t="shared" si="63"/>
        <v/>
      </c>
      <c r="AE302" s="1053" t="str">
        <f t="shared" si="64"/>
        <v/>
      </c>
    </row>
    <row r="303" spans="5:31" ht="12.75" customHeight="1">
      <c r="E303" s="1083" t="str">
        <f t="shared" si="56"/>
        <v/>
      </c>
      <c r="G303" s="1085" t="str">
        <f t="shared" si="54"/>
        <v/>
      </c>
      <c r="H303" s="1079" t="str">
        <f t="shared" si="55"/>
        <v/>
      </c>
      <c r="J303" s="1117" t="str">
        <f t="shared" si="66"/>
        <v>-</v>
      </c>
      <c r="L303" s="1041" t="str">
        <f t="shared" si="57"/>
        <v/>
      </c>
      <c r="N303" s="1087"/>
      <c r="W303" s="1046" t="str">
        <f t="shared" si="58"/>
        <v/>
      </c>
      <c r="X303" s="1047" t="str">
        <f t="shared" si="59"/>
        <v/>
      </c>
      <c r="Y303" s="1048" t="str">
        <f t="shared" si="65"/>
        <v/>
      </c>
      <c r="Z303" s="1049" t="str">
        <f t="shared" si="60"/>
        <v/>
      </c>
      <c r="AA303" s="1049" t="str">
        <f t="shared" si="61"/>
        <v/>
      </c>
      <c r="AB303" s="1050" t="str">
        <f t="shared" si="62"/>
        <v/>
      </c>
      <c r="AD303" s="1052" t="str">
        <f t="shared" si="63"/>
        <v/>
      </c>
      <c r="AE303" s="1053" t="str">
        <f t="shared" si="64"/>
        <v/>
      </c>
    </row>
    <row r="304" spans="5:31" ht="12.75" customHeight="1">
      <c r="E304" s="1083" t="str">
        <f t="shared" si="56"/>
        <v/>
      </c>
      <c r="G304" s="1085" t="str">
        <f t="shared" si="54"/>
        <v/>
      </c>
      <c r="H304" s="1079" t="str">
        <f t="shared" si="55"/>
        <v/>
      </c>
      <c r="J304" s="1117" t="str">
        <f t="shared" si="66"/>
        <v>-</v>
      </c>
      <c r="L304" s="1041" t="str">
        <f t="shared" si="57"/>
        <v/>
      </c>
      <c r="N304" s="1087"/>
      <c r="W304" s="1046" t="str">
        <f t="shared" si="58"/>
        <v/>
      </c>
      <c r="X304" s="1047" t="str">
        <f t="shared" si="59"/>
        <v/>
      </c>
      <c r="Y304" s="1048" t="str">
        <f t="shared" si="65"/>
        <v/>
      </c>
      <c r="Z304" s="1049" t="str">
        <f t="shared" si="60"/>
        <v/>
      </c>
      <c r="AA304" s="1049" t="str">
        <f t="shared" si="61"/>
        <v/>
      </c>
      <c r="AB304" s="1050" t="str">
        <f t="shared" si="62"/>
        <v/>
      </c>
      <c r="AD304" s="1052" t="str">
        <f t="shared" si="63"/>
        <v/>
      </c>
      <c r="AE304" s="1053" t="str">
        <f t="shared" si="64"/>
        <v/>
      </c>
    </row>
    <row r="305" spans="5:31" ht="12.75" customHeight="1">
      <c r="E305" s="1083" t="str">
        <f t="shared" si="56"/>
        <v/>
      </c>
      <c r="G305" s="1085" t="str">
        <f t="shared" si="54"/>
        <v/>
      </c>
      <c r="H305" s="1079" t="str">
        <f t="shared" si="55"/>
        <v/>
      </c>
      <c r="J305" s="1117" t="str">
        <f t="shared" si="66"/>
        <v>-</v>
      </c>
      <c r="L305" s="1041" t="str">
        <f t="shared" si="57"/>
        <v/>
      </c>
      <c r="N305" s="1087"/>
      <c r="W305" s="1046" t="str">
        <f t="shared" si="58"/>
        <v/>
      </c>
      <c r="X305" s="1047" t="str">
        <f t="shared" si="59"/>
        <v/>
      </c>
      <c r="Y305" s="1048" t="str">
        <f t="shared" si="65"/>
        <v/>
      </c>
      <c r="Z305" s="1049" t="str">
        <f t="shared" si="60"/>
        <v/>
      </c>
      <c r="AA305" s="1049" t="str">
        <f t="shared" si="61"/>
        <v/>
      </c>
      <c r="AB305" s="1050" t="str">
        <f t="shared" si="62"/>
        <v/>
      </c>
      <c r="AD305" s="1052" t="str">
        <f t="shared" si="63"/>
        <v/>
      </c>
      <c r="AE305" s="1053" t="str">
        <f t="shared" si="64"/>
        <v/>
      </c>
    </row>
    <row r="306" spans="5:31" ht="12.75" customHeight="1">
      <c r="E306" s="1083" t="str">
        <f t="shared" si="56"/>
        <v/>
      </c>
      <c r="G306" s="1085" t="str">
        <f t="shared" si="54"/>
        <v/>
      </c>
      <c r="H306" s="1079" t="str">
        <f t="shared" si="55"/>
        <v/>
      </c>
      <c r="J306" s="1117" t="str">
        <f t="shared" si="66"/>
        <v>-</v>
      </c>
      <c r="L306" s="1041" t="str">
        <f t="shared" si="57"/>
        <v/>
      </c>
      <c r="N306" s="1087"/>
      <c r="W306" s="1046" t="str">
        <f t="shared" si="58"/>
        <v/>
      </c>
      <c r="X306" s="1047" t="str">
        <f t="shared" si="59"/>
        <v/>
      </c>
      <c r="Y306" s="1048" t="str">
        <f t="shared" si="65"/>
        <v/>
      </c>
      <c r="Z306" s="1049" t="str">
        <f t="shared" si="60"/>
        <v/>
      </c>
      <c r="AA306" s="1049" t="str">
        <f t="shared" si="61"/>
        <v/>
      </c>
      <c r="AB306" s="1050" t="str">
        <f t="shared" si="62"/>
        <v/>
      </c>
      <c r="AD306" s="1052" t="str">
        <f t="shared" si="63"/>
        <v/>
      </c>
      <c r="AE306" s="1053" t="str">
        <f t="shared" si="64"/>
        <v/>
      </c>
    </row>
    <row r="307" spans="5:31" ht="12.75" customHeight="1">
      <c r="E307" s="1083" t="str">
        <f t="shared" si="56"/>
        <v/>
      </c>
      <c r="G307" s="1085" t="str">
        <f t="shared" si="54"/>
        <v/>
      </c>
      <c r="H307" s="1079" t="str">
        <f t="shared" si="55"/>
        <v/>
      </c>
      <c r="J307" s="1117" t="str">
        <f t="shared" si="66"/>
        <v>-</v>
      </c>
      <c r="L307" s="1041" t="str">
        <f t="shared" si="57"/>
        <v/>
      </c>
      <c r="N307" s="1087"/>
      <c r="W307" s="1046" t="str">
        <f t="shared" si="58"/>
        <v/>
      </c>
      <c r="X307" s="1047" t="str">
        <f t="shared" si="59"/>
        <v/>
      </c>
      <c r="Y307" s="1048" t="str">
        <f t="shared" si="65"/>
        <v/>
      </c>
      <c r="Z307" s="1049" t="str">
        <f t="shared" si="60"/>
        <v/>
      </c>
      <c r="AA307" s="1049" t="str">
        <f t="shared" si="61"/>
        <v/>
      </c>
      <c r="AB307" s="1050" t="str">
        <f t="shared" si="62"/>
        <v/>
      </c>
      <c r="AD307" s="1052" t="str">
        <f t="shared" si="63"/>
        <v/>
      </c>
      <c r="AE307" s="1053" t="str">
        <f t="shared" si="64"/>
        <v/>
      </c>
    </row>
    <row r="308" spans="5:31" ht="12.75" customHeight="1">
      <c r="E308" s="1083" t="str">
        <f t="shared" si="56"/>
        <v/>
      </c>
      <c r="G308" s="1085" t="str">
        <f t="shared" si="54"/>
        <v/>
      </c>
      <c r="H308" s="1079" t="str">
        <f t="shared" si="55"/>
        <v/>
      </c>
      <c r="J308" s="1117" t="str">
        <f t="shared" si="66"/>
        <v>-</v>
      </c>
      <c r="L308" s="1041" t="str">
        <f t="shared" si="57"/>
        <v/>
      </c>
      <c r="N308" s="1087"/>
      <c r="W308" s="1046" t="str">
        <f t="shared" si="58"/>
        <v/>
      </c>
      <c r="X308" s="1047" t="str">
        <f t="shared" si="59"/>
        <v/>
      </c>
      <c r="Y308" s="1048" t="str">
        <f t="shared" si="65"/>
        <v/>
      </c>
      <c r="Z308" s="1049" t="str">
        <f t="shared" si="60"/>
        <v/>
      </c>
      <c r="AA308" s="1049" t="str">
        <f t="shared" si="61"/>
        <v/>
      </c>
      <c r="AB308" s="1050" t="str">
        <f t="shared" si="62"/>
        <v/>
      </c>
      <c r="AD308" s="1052" t="str">
        <f t="shared" si="63"/>
        <v/>
      </c>
      <c r="AE308" s="1053" t="str">
        <f t="shared" si="64"/>
        <v/>
      </c>
    </row>
    <row r="309" spans="5:31" ht="12.75" customHeight="1">
      <c r="E309" s="1083" t="str">
        <f t="shared" si="56"/>
        <v/>
      </c>
      <c r="G309" s="1085" t="str">
        <f t="shared" si="54"/>
        <v/>
      </c>
      <c r="H309" s="1079" t="str">
        <f t="shared" si="55"/>
        <v/>
      </c>
      <c r="J309" s="1117" t="str">
        <f t="shared" si="66"/>
        <v>-</v>
      </c>
      <c r="L309" s="1041" t="str">
        <f t="shared" si="57"/>
        <v/>
      </c>
      <c r="N309" s="1087"/>
      <c r="W309" s="1046" t="str">
        <f t="shared" si="58"/>
        <v/>
      </c>
      <c r="X309" s="1047" t="str">
        <f t="shared" si="59"/>
        <v/>
      </c>
      <c r="Y309" s="1048" t="str">
        <f t="shared" si="65"/>
        <v/>
      </c>
      <c r="Z309" s="1049" t="str">
        <f t="shared" si="60"/>
        <v/>
      </c>
      <c r="AA309" s="1049" t="str">
        <f t="shared" si="61"/>
        <v/>
      </c>
      <c r="AB309" s="1050" t="str">
        <f t="shared" si="62"/>
        <v/>
      </c>
      <c r="AD309" s="1052" t="str">
        <f t="shared" si="63"/>
        <v/>
      </c>
      <c r="AE309" s="1053" t="str">
        <f t="shared" si="64"/>
        <v/>
      </c>
    </row>
    <row r="310" spans="5:31" ht="12.75" customHeight="1">
      <c r="E310" s="1083" t="str">
        <f t="shared" si="56"/>
        <v/>
      </c>
      <c r="G310" s="1085" t="str">
        <f t="shared" si="54"/>
        <v/>
      </c>
      <c r="H310" s="1079" t="str">
        <f t="shared" si="55"/>
        <v/>
      </c>
      <c r="J310" s="1117" t="str">
        <f t="shared" si="66"/>
        <v>-</v>
      </c>
      <c r="L310" s="1041" t="str">
        <f t="shared" si="57"/>
        <v/>
      </c>
      <c r="N310" s="1087"/>
      <c r="W310" s="1046" t="str">
        <f t="shared" si="58"/>
        <v/>
      </c>
      <c r="X310" s="1047" t="str">
        <f t="shared" si="59"/>
        <v/>
      </c>
      <c r="Y310" s="1048" t="str">
        <f t="shared" si="65"/>
        <v/>
      </c>
      <c r="Z310" s="1049" t="str">
        <f t="shared" si="60"/>
        <v/>
      </c>
      <c r="AA310" s="1049" t="str">
        <f t="shared" si="61"/>
        <v/>
      </c>
      <c r="AB310" s="1050" t="str">
        <f t="shared" si="62"/>
        <v/>
      </c>
      <c r="AD310" s="1052" t="str">
        <f t="shared" si="63"/>
        <v/>
      </c>
      <c r="AE310" s="1053" t="str">
        <f t="shared" si="64"/>
        <v/>
      </c>
    </row>
    <row r="311" spans="5:31" ht="12.75" customHeight="1">
      <c r="E311" s="1083" t="str">
        <f t="shared" si="56"/>
        <v/>
      </c>
      <c r="G311" s="1085" t="str">
        <f t="shared" si="54"/>
        <v/>
      </c>
      <c r="H311" s="1079" t="str">
        <f t="shared" si="55"/>
        <v/>
      </c>
      <c r="J311" s="1117" t="str">
        <f t="shared" si="66"/>
        <v>-</v>
      </c>
      <c r="L311" s="1041" t="str">
        <f t="shared" si="57"/>
        <v/>
      </c>
      <c r="N311" s="1087"/>
      <c r="W311" s="1046" t="str">
        <f t="shared" si="58"/>
        <v/>
      </c>
      <c r="X311" s="1047" t="str">
        <f t="shared" si="59"/>
        <v/>
      </c>
      <c r="Y311" s="1048" t="str">
        <f t="shared" si="65"/>
        <v/>
      </c>
      <c r="Z311" s="1049" t="str">
        <f t="shared" si="60"/>
        <v/>
      </c>
      <c r="AA311" s="1049" t="str">
        <f t="shared" si="61"/>
        <v/>
      </c>
      <c r="AB311" s="1050" t="str">
        <f t="shared" si="62"/>
        <v/>
      </c>
      <c r="AD311" s="1052" t="str">
        <f t="shared" si="63"/>
        <v/>
      </c>
      <c r="AE311" s="1053" t="str">
        <f t="shared" si="64"/>
        <v/>
      </c>
    </row>
    <row r="312" spans="5:31" ht="12.75" customHeight="1">
      <c r="E312" s="1083" t="str">
        <f t="shared" si="56"/>
        <v/>
      </c>
      <c r="G312" s="1085" t="str">
        <f t="shared" si="54"/>
        <v/>
      </c>
      <c r="H312" s="1079" t="str">
        <f t="shared" si="55"/>
        <v/>
      </c>
      <c r="J312" s="1117" t="str">
        <f t="shared" si="66"/>
        <v>-</v>
      </c>
      <c r="L312" s="1041" t="str">
        <f t="shared" si="57"/>
        <v/>
      </c>
      <c r="N312" s="1087"/>
      <c r="W312" s="1046" t="str">
        <f t="shared" si="58"/>
        <v/>
      </c>
      <c r="X312" s="1047" t="str">
        <f t="shared" si="59"/>
        <v/>
      </c>
      <c r="Y312" s="1048" t="str">
        <f t="shared" si="65"/>
        <v/>
      </c>
      <c r="Z312" s="1049" t="str">
        <f t="shared" si="60"/>
        <v/>
      </c>
      <c r="AA312" s="1049" t="str">
        <f t="shared" si="61"/>
        <v/>
      </c>
      <c r="AB312" s="1050" t="str">
        <f t="shared" si="62"/>
        <v/>
      </c>
      <c r="AD312" s="1052" t="str">
        <f t="shared" si="63"/>
        <v/>
      </c>
      <c r="AE312" s="1053" t="str">
        <f t="shared" si="64"/>
        <v/>
      </c>
    </row>
    <row r="313" spans="5:31" ht="12.75" customHeight="1">
      <c r="E313" s="1083" t="str">
        <f t="shared" si="56"/>
        <v/>
      </c>
      <c r="G313" s="1085" t="str">
        <f t="shared" si="54"/>
        <v/>
      </c>
      <c r="H313" s="1079" t="str">
        <f t="shared" si="55"/>
        <v/>
      </c>
      <c r="J313" s="1117" t="str">
        <f t="shared" si="66"/>
        <v>-</v>
      </c>
      <c r="L313" s="1041" t="str">
        <f t="shared" si="57"/>
        <v/>
      </c>
      <c r="N313" s="1087"/>
      <c r="W313" s="1046" t="str">
        <f t="shared" si="58"/>
        <v/>
      </c>
      <c r="X313" s="1047" t="str">
        <f t="shared" si="59"/>
        <v/>
      </c>
      <c r="Y313" s="1048" t="str">
        <f t="shared" si="65"/>
        <v/>
      </c>
      <c r="Z313" s="1049" t="str">
        <f t="shared" si="60"/>
        <v/>
      </c>
      <c r="AA313" s="1049" t="str">
        <f t="shared" si="61"/>
        <v/>
      </c>
      <c r="AB313" s="1050" t="str">
        <f t="shared" si="62"/>
        <v/>
      </c>
      <c r="AD313" s="1052" t="str">
        <f t="shared" si="63"/>
        <v/>
      </c>
      <c r="AE313" s="1053" t="str">
        <f t="shared" si="64"/>
        <v/>
      </c>
    </row>
    <row r="314" spans="5:31" ht="12.75" customHeight="1">
      <c r="E314" s="1083" t="str">
        <f t="shared" si="56"/>
        <v/>
      </c>
      <c r="G314" s="1085" t="str">
        <f t="shared" si="54"/>
        <v/>
      </c>
      <c r="H314" s="1079" t="str">
        <f t="shared" si="55"/>
        <v/>
      </c>
      <c r="J314" s="1117" t="str">
        <f t="shared" si="66"/>
        <v>-</v>
      </c>
      <c r="L314" s="1041" t="str">
        <f t="shared" si="57"/>
        <v/>
      </c>
      <c r="N314" s="1087"/>
      <c r="W314" s="1046" t="str">
        <f t="shared" si="58"/>
        <v/>
      </c>
      <c r="X314" s="1047" t="str">
        <f t="shared" si="59"/>
        <v/>
      </c>
      <c r="Y314" s="1048" t="str">
        <f t="shared" si="65"/>
        <v/>
      </c>
      <c r="Z314" s="1049" t="str">
        <f t="shared" si="60"/>
        <v/>
      </c>
      <c r="AA314" s="1049" t="str">
        <f t="shared" si="61"/>
        <v/>
      </c>
      <c r="AB314" s="1050" t="str">
        <f t="shared" si="62"/>
        <v/>
      </c>
      <c r="AD314" s="1052" t="str">
        <f t="shared" si="63"/>
        <v/>
      </c>
      <c r="AE314" s="1053" t="str">
        <f t="shared" si="64"/>
        <v/>
      </c>
    </row>
    <row r="315" spans="5:31" ht="12.75" customHeight="1">
      <c r="E315" s="1083" t="str">
        <f t="shared" si="56"/>
        <v/>
      </c>
      <c r="G315" s="1085" t="str">
        <f t="shared" si="54"/>
        <v/>
      </c>
      <c r="H315" s="1079" t="str">
        <f t="shared" si="55"/>
        <v/>
      </c>
      <c r="J315" s="1117" t="str">
        <f t="shared" si="66"/>
        <v>-</v>
      </c>
      <c r="L315" s="1041" t="str">
        <f t="shared" si="57"/>
        <v/>
      </c>
      <c r="N315" s="1087"/>
      <c r="W315" s="1046" t="str">
        <f t="shared" si="58"/>
        <v/>
      </c>
      <c r="X315" s="1047" t="str">
        <f t="shared" si="59"/>
        <v/>
      </c>
      <c r="Y315" s="1048" t="str">
        <f t="shared" si="65"/>
        <v/>
      </c>
      <c r="Z315" s="1049" t="str">
        <f t="shared" si="60"/>
        <v/>
      </c>
      <c r="AA315" s="1049" t="str">
        <f t="shared" si="61"/>
        <v/>
      </c>
      <c r="AB315" s="1050" t="str">
        <f t="shared" si="62"/>
        <v/>
      </c>
      <c r="AD315" s="1052" t="str">
        <f t="shared" si="63"/>
        <v/>
      </c>
      <c r="AE315" s="1053" t="str">
        <f t="shared" si="64"/>
        <v/>
      </c>
    </row>
    <row r="316" spans="5:31" ht="12.75" customHeight="1">
      <c r="E316" s="1083" t="str">
        <f t="shared" si="56"/>
        <v/>
      </c>
      <c r="G316" s="1085" t="str">
        <f t="shared" si="54"/>
        <v/>
      </c>
      <c r="H316" s="1079" t="str">
        <f t="shared" si="55"/>
        <v/>
      </c>
      <c r="J316" s="1117" t="str">
        <f t="shared" si="66"/>
        <v>-</v>
      </c>
      <c r="L316" s="1041" t="str">
        <f t="shared" si="57"/>
        <v/>
      </c>
      <c r="N316" s="1087"/>
      <c r="W316" s="1046" t="str">
        <f t="shared" si="58"/>
        <v/>
      </c>
      <c r="X316" s="1047" t="str">
        <f t="shared" si="59"/>
        <v/>
      </c>
      <c r="Y316" s="1048" t="str">
        <f t="shared" si="65"/>
        <v/>
      </c>
      <c r="Z316" s="1049" t="str">
        <f t="shared" si="60"/>
        <v/>
      </c>
      <c r="AA316" s="1049" t="str">
        <f t="shared" si="61"/>
        <v/>
      </c>
      <c r="AB316" s="1050" t="str">
        <f t="shared" si="62"/>
        <v/>
      </c>
      <c r="AD316" s="1052" t="str">
        <f t="shared" si="63"/>
        <v/>
      </c>
      <c r="AE316" s="1053" t="str">
        <f t="shared" si="64"/>
        <v/>
      </c>
    </row>
    <row r="317" spans="5:31" ht="12.75" customHeight="1">
      <c r="E317" s="1083" t="str">
        <f t="shared" si="56"/>
        <v/>
      </c>
      <c r="G317" s="1085" t="str">
        <f t="shared" si="54"/>
        <v/>
      </c>
      <c r="H317" s="1079" t="str">
        <f t="shared" si="55"/>
        <v/>
      </c>
      <c r="J317" s="1117" t="str">
        <f t="shared" si="66"/>
        <v>-</v>
      </c>
      <c r="L317" s="1041" t="str">
        <f t="shared" si="57"/>
        <v/>
      </c>
      <c r="N317" s="1087"/>
      <c r="W317" s="1046" t="str">
        <f t="shared" si="58"/>
        <v/>
      </c>
      <c r="X317" s="1047" t="str">
        <f t="shared" si="59"/>
        <v/>
      </c>
      <c r="Y317" s="1048" t="str">
        <f t="shared" si="65"/>
        <v/>
      </c>
      <c r="Z317" s="1049" t="str">
        <f t="shared" si="60"/>
        <v/>
      </c>
      <c r="AA317" s="1049" t="str">
        <f t="shared" si="61"/>
        <v/>
      </c>
      <c r="AB317" s="1050" t="str">
        <f t="shared" si="62"/>
        <v/>
      </c>
      <c r="AD317" s="1052" t="str">
        <f t="shared" si="63"/>
        <v/>
      </c>
      <c r="AE317" s="1053" t="str">
        <f t="shared" si="64"/>
        <v/>
      </c>
    </row>
    <row r="318" spans="5:31" ht="12.75" customHeight="1">
      <c r="E318" s="1083" t="str">
        <f t="shared" si="56"/>
        <v/>
      </c>
      <c r="G318" s="1085" t="str">
        <f t="shared" si="54"/>
        <v/>
      </c>
      <c r="H318" s="1079" t="str">
        <f t="shared" si="55"/>
        <v/>
      </c>
      <c r="J318" s="1117" t="str">
        <f t="shared" si="66"/>
        <v>-</v>
      </c>
      <c r="L318" s="1041" t="str">
        <f t="shared" si="57"/>
        <v/>
      </c>
      <c r="N318" s="1087"/>
      <c r="W318" s="1046" t="str">
        <f t="shared" si="58"/>
        <v/>
      </c>
      <c r="X318" s="1047" t="str">
        <f t="shared" si="59"/>
        <v/>
      </c>
      <c r="Y318" s="1048" t="str">
        <f t="shared" si="65"/>
        <v/>
      </c>
      <c r="Z318" s="1049" t="str">
        <f t="shared" si="60"/>
        <v/>
      </c>
      <c r="AA318" s="1049" t="str">
        <f t="shared" si="61"/>
        <v/>
      </c>
      <c r="AB318" s="1050" t="str">
        <f t="shared" si="62"/>
        <v/>
      </c>
      <c r="AD318" s="1052" t="str">
        <f t="shared" si="63"/>
        <v/>
      </c>
      <c r="AE318" s="1053" t="str">
        <f t="shared" si="64"/>
        <v/>
      </c>
    </row>
    <row r="319" spans="5:31" ht="12.75" customHeight="1">
      <c r="E319" s="1083" t="str">
        <f t="shared" si="56"/>
        <v/>
      </c>
      <c r="G319" s="1085" t="str">
        <f t="shared" si="54"/>
        <v/>
      </c>
      <c r="H319" s="1079" t="str">
        <f t="shared" si="55"/>
        <v/>
      </c>
      <c r="J319" s="1117" t="str">
        <f t="shared" si="66"/>
        <v>-</v>
      </c>
      <c r="L319" s="1041" t="str">
        <f t="shared" si="57"/>
        <v/>
      </c>
      <c r="N319" s="1087"/>
      <c r="W319" s="1046" t="str">
        <f t="shared" si="58"/>
        <v/>
      </c>
      <c r="X319" s="1047" t="str">
        <f t="shared" si="59"/>
        <v/>
      </c>
      <c r="Y319" s="1048" t="str">
        <f t="shared" si="65"/>
        <v/>
      </c>
      <c r="Z319" s="1049" t="str">
        <f t="shared" si="60"/>
        <v/>
      </c>
      <c r="AA319" s="1049" t="str">
        <f t="shared" si="61"/>
        <v/>
      </c>
      <c r="AB319" s="1050" t="str">
        <f t="shared" si="62"/>
        <v/>
      </c>
      <c r="AD319" s="1052" t="str">
        <f t="shared" si="63"/>
        <v/>
      </c>
      <c r="AE319" s="1053" t="str">
        <f t="shared" si="64"/>
        <v/>
      </c>
    </row>
    <row r="320" spans="5:31" ht="12.75" customHeight="1">
      <c r="E320" s="1083" t="str">
        <f t="shared" si="56"/>
        <v/>
      </c>
      <c r="G320" s="1085" t="str">
        <f t="shared" si="54"/>
        <v/>
      </c>
      <c r="H320" s="1079" t="str">
        <f t="shared" si="55"/>
        <v/>
      </c>
      <c r="J320" s="1117" t="str">
        <f t="shared" si="66"/>
        <v>-</v>
      </c>
      <c r="L320" s="1041" t="str">
        <f t="shared" si="57"/>
        <v/>
      </c>
      <c r="N320" s="1087"/>
      <c r="W320" s="1046" t="str">
        <f t="shared" si="58"/>
        <v/>
      </c>
      <c r="X320" s="1047" t="str">
        <f t="shared" si="59"/>
        <v/>
      </c>
      <c r="Y320" s="1048" t="str">
        <f t="shared" si="65"/>
        <v/>
      </c>
      <c r="Z320" s="1049" t="str">
        <f t="shared" si="60"/>
        <v/>
      </c>
      <c r="AA320" s="1049" t="str">
        <f t="shared" si="61"/>
        <v/>
      </c>
      <c r="AB320" s="1050" t="str">
        <f t="shared" si="62"/>
        <v/>
      </c>
      <c r="AD320" s="1052" t="str">
        <f t="shared" si="63"/>
        <v/>
      </c>
      <c r="AE320" s="1053" t="str">
        <f t="shared" si="64"/>
        <v/>
      </c>
    </row>
    <row r="321" spans="5:31" ht="12.75" customHeight="1">
      <c r="E321" s="1083" t="str">
        <f t="shared" si="56"/>
        <v/>
      </c>
      <c r="G321" s="1085" t="str">
        <f t="shared" si="54"/>
        <v/>
      </c>
      <c r="H321" s="1079" t="str">
        <f t="shared" si="55"/>
        <v/>
      </c>
      <c r="J321" s="1117" t="str">
        <f t="shared" si="66"/>
        <v>-</v>
      </c>
      <c r="L321" s="1041" t="str">
        <f t="shared" si="57"/>
        <v/>
      </c>
      <c r="N321" s="1087"/>
      <c r="W321" s="1046" t="str">
        <f t="shared" si="58"/>
        <v/>
      </c>
      <c r="X321" s="1047" t="str">
        <f t="shared" si="59"/>
        <v/>
      </c>
      <c r="Y321" s="1048" t="str">
        <f t="shared" si="65"/>
        <v/>
      </c>
      <c r="Z321" s="1049" t="str">
        <f t="shared" si="60"/>
        <v/>
      </c>
      <c r="AA321" s="1049" t="str">
        <f t="shared" si="61"/>
        <v/>
      </c>
      <c r="AB321" s="1050" t="str">
        <f t="shared" si="62"/>
        <v/>
      </c>
      <c r="AD321" s="1052" t="str">
        <f t="shared" si="63"/>
        <v/>
      </c>
      <c r="AE321" s="1053" t="str">
        <f t="shared" si="64"/>
        <v/>
      </c>
    </row>
    <row r="322" spans="5:31" ht="12.75" customHeight="1">
      <c r="E322" s="1083" t="str">
        <f t="shared" si="56"/>
        <v/>
      </c>
      <c r="G322" s="1085" t="str">
        <f t="shared" ref="G322:G385" si="67">IF(F322="Paid","Settled",IF(E322="","",IF(E322&lt;0,"Over Due",IF(E322&lt;=10,"Due soon",IF(E322&lt;=20,"FP need",IF(E322&lt;=30,"Pending","Pending"))))))</f>
        <v/>
      </c>
      <c r="H322" s="1079" t="str">
        <f t="shared" ref="H322:H385" si="68">IFERROR(CHOOSE($X322,"መስከረም","ጥቅምት","ህዳር  ","ታህሳስ ","ጥር ","የካቲት ","መጋቢት ","ሚይዚያ ","ግንቦት ","ሰኔ ","ሐምሌ ","ነሐሴ ","Pagume"),"")</f>
        <v/>
      </c>
      <c r="J322" s="1117" t="str">
        <f t="shared" si="66"/>
        <v>-</v>
      </c>
      <c r="L322" s="1041" t="str">
        <f t="shared" si="57"/>
        <v/>
      </c>
      <c r="N322" s="1087"/>
      <c r="W322" s="1046" t="str">
        <f t="shared" si="58"/>
        <v/>
      </c>
      <c r="X322" s="1047" t="str">
        <f t="shared" si="59"/>
        <v/>
      </c>
      <c r="Y322" s="1048" t="str">
        <f t="shared" si="65"/>
        <v/>
      </c>
      <c r="Z322" s="1049" t="str">
        <f t="shared" si="60"/>
        <v/>
      </c>
      <c r="AA322" s="1049" t="str">
        <f t="shared" si="61"/>
        <v/>
      </c>
      <c r="AB322" s="1050" t="str">
        <f t="shared" si="62"/>
        <v/>
      </c>
      <c r="AD322" s="1052" t="str">
        <f t="shared" si="63"/>
        <v/>
      </c>
      <c r="AE322" s="1053" t="str">
        <f t="shared" si="64"/>
        <v/>
      </c>
    </row>
    <row r="323" spans="5:31" ht="12.75" customHeight="1">
      <c r="E323" s="1083" t="str">
        <f t="shared" ref="E323:E386" si="69">IF(D323="","",IF(F323="paid",0,I323-J323))</f>
        <v/>
      </c>
      <c r="G323" s="1085" t="str">
        <f t="shared" si="67"/>
        <v/>
      </c>
      <c r="H323" s="1079" t="str">
        <f t="shared" si="68"/>
        <v/>
      </c>
      <c r="J323" s="1117" t="str">
        <f t="shared" si="66"/>
        <v>-</v>
      </c>
      <c r="L323" s="1041" t="str">
        <f t="shared" ref="L323:L386" si="70">IF(E323="","",$Q$1+E323)</f>
        <v/>
      </c>
      <c r="N323" s="1087"/>
      <c r="W323" s="1046" t="str">
        <f t="shared" ref="W323:W386" si="71">IF($D323="","",_xlfn.LET(_xlpm.gDate,D323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23" s="1047" t="str">
        <f t="shared" ref="X323:X386" si="72">IF($W323="","",TEXT($W323,"mm"))</f>
        <v/>
      </c>
      <c r="Y323" s="1048" t="str">
        <f t="shared" si="65"/>
        <v/>
      </c>
      <c r="Z323" s="1049" t="str">
        <f t="shared" ref="Z323:Z386" si="73">IF($K323="","",_xlfn.LET(_xlpm.gDate,K323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23" s="1049" t="str">
        <f t="shared" ref="AA323:AA386" si="74">IF($Z323="","",TEXT($Z323,"mm"))</f>
        <v/>
      </c>
      <c r="AB323" s="1050" t="str">
        <f t="shared" ref="AB323:AB386" si="75">IFERROR(CHOOSE(AA323,"መስከረም","ጥቅምት","ህዳር  ","ታህሳስ ","ጥር ","የካቲት ","መጋቢት ","ሚይዚያ ","ግንቦት ","ሰኔ ","ሐምሌ ","ነሐሴ ","Pagume"),"")</f>
        <v/>
      </c>
      <c r="AD323" s="1052" t="str">
        <f t="shared" ref="AD323:AD386" si="76">IF($D323="","",YEAR(D323)&amp;"-W"&amp;WEEKNUM(D323,2))</f>
        <v/>
      </c>
      <c r="AE323" s="1053" t="str">
        <f t="shared" ref="AE323:AE386" si="77">IF($K323="","",YEAR(K323)&amp;"-W"&amp;WEEKNUM(K323,2))</f>
        <v/>
      </c>
    </row>
    <row r="324" spans="5:31" ht="12.75" customHeight="1">
      <c r="E324" s="1083" t="str">
        <f t="shared" si="69"/>
        <v/>
      </c>
      <c r="G324" s="1085" t="str">
        <f t="shared" si="67"/>
        <v/>
      </c>
      <c r="H324" s="1079" t="str">
        <f t="shared" si="68"/>
        <v/>
      </c>
      <c r="J324" s="1117" t="str">
        <f t="shared" si="66"/>
        <v>-</v>
      </c>
      <c r="L324" s="1041" t="str">
        <f t="shared" si="70"/>
        <v/>
      </c>
      <c r="N324" s="1087"/>
      <c r="W324" s="1046" t="str">
        <f t="shared" si="71"/>
        <v/>
      </c>
      <c r="X324" s="1047" t="str">
        <f t="shared" si="72"/>
        <v/>
      </c>
      <c r="Y324" s="1048" t="str">
        <f t="shared" si="65"/>
        <v/>
      </c>
      <c r="Z324" s="1049" t="str">
        <f t="shared" si="73"/>
        <v/>
      </c>
      <c r="AA324" s="1049" t="str">
        <f t="shared" si="74"/>
        <v/>
      </c>
      <c r="AB324" s="1050" t="str">
        <f t="shared" si="75"/>
        <v/>
      </c>
      <c r="AD324" s="1052" t="str">
        <f t="shared" si="76"/>
        <v/>
      </c>
      <c r="AE324" s="1053" t="str">
        <f t="shared" si="77"/>
        <v/>
      </c>
    </row>
    <row r="325" spans="5:31" ht="12.75" customHeight="1">
      <c r="E325" s="1083" t="str">
        <f t="shared" si="69"/>
        <v/>
      </c>
      <c r="G325" s="1085" t="str">
        <f t="shared" si="67"/>
        <v/>
      </c>
      <c r="H325" s="1079" t="str">
        <f t="shared" si="68"/>
        <v/>
      </c>
      <c r="J325" s="1117" t="str">
        <f t="shared" si="66"/>
        <v>-</v>
      </c>
      <c r="L325" s="1041" t="str">
        <f t="shared" si="70"/>
        <v/>
      </c>
      <c r="N325" s="1087"/>
      <c r="W325" s="1046" t="str">
        <f t="shared" si="71"/>
        <v/>
      </c>
      <c r="X325" s="1047" t="str">
        <f t="shared" si="72"/>
        <v/>
      </c>
      <c r="Y325" s="1048" t="str">
        <f t="shared" si="65"/>
        <v/>
      </c>
      <c r="Z325" s="1049" t="str">
        <f t="shared" si="73"/>
        <v/>
      </c>
      <c r="AA325" s="1049" t="str">
        <f t="shared" si="74"/>
        <v/>
      </c>
      <c r="AB325" s="1050" t="str">
        <f t="shared" si="75"/>
        <v/>
      </c>
      <c r="AD325" s="1052" t="str">
        <f t="shared" si="76"/>
        <v/>
      </c>
      <c r="AE325" s="1053" t="str">
        <f t="shared" si="77"/>
        <v/>
      </c>
    </row>
    <row r="326" spans="5:31" ht="12.75" customHeight="1">
      <c r="E326" s="1083" t="str">
        <f t="shared" si="69"/>
        <v/>
      </c>
      <c r="G326" s="1085" t="str">
        <f t="shared" si="67"/>
        <v/>
      </c>
      <c r="H326" s="1079" t="str">
        <f t="shared" si="68"/>
        <v/>
      </c>
      <c r="J326" s="1117" t="str">
        <f t="shared" si="66"/>
        <v>-</v>
      </c>
      <c r="L326" s="1041" t="str">
        <f t="shared" si="70"/>
        <v/>
      </c>
      <c r="N326" s="1087"/>
      <c r="W326" s="1046" t="str">
        <f t="shared" si="71"/>
        <v/>
      </c>
      <c r="X326" s="1047" t="str">
        <f t="shared" si="72"/>
        <v/>
      </c>
      <c r="Y326" s="1048" t="str">
        <f t="shared" si="65"/>
        <v/>
      </c>
      <c r="Z326" s="1049" t="str">
        <f t="shared" si="73"/>
        <v/>
      </c>
      <c r="AA326" s="1049" t="str">
        <f t="shared" si="74"/>
        <v/>
      </c>
      <c r="AB326" s="1050" t="str">
        <f t="shared" si="75"/>
        <v/>
      </c>
      <c r="AD326" s="1052" t="str">
        <f t="shared" si="76"/>
        <v/>
      </c>
      <c r="AE326" s="1053" t="str">
        <f t="shared" si="77"/>
        <v/>
      </c>
    </row>
    <row r="327" spans="5:31" ht="12.75" customHeight="1">
      <c r="E327" s="1083" t="str">
        <f t="shared" si="69"/>
        <v/>
      </c>
      <c r="G327" s="1085" t="str">
        <f t="shared" si="67"/>
        <v/>
      </c>
      <c r="H327" s="1079" t="str">
        <f t="shared" si="68"/>
        <v/>
      </c>
      <c r="J327" s="1117" t="str">
        <f t="shared" si="66"/>
        <v>-</v>
      </c>
      <c r="L327" s="1041" t="str">
        <f t="shared" si="70"/>
        <v/>
      </c>
      <c r="N327" s="1087"/>
      <c r="W327" s="1046" t="str">
        <f t="shared" si="71"/>
        <v/>
      </c>
      <c r="X327" s="1047" t="str">
        <f t="shared" si="72"/>
        <v/>
      </c>
      <c r="Y327" s="1048" t="str">
        <f t="shared" si="65"/>
        <v/>
      </c>
      <c r="Z327" s="1049" t="str">
        <f t="shared" si="73"/>
        <v/>
      </c>
      <c r="AA327" s="1049" t="str">
        <f t="shared" si="74"/>
        <v/>
      </c>
      <c r="AB327" s="1050" t="str">
        <f t="shared" si="75"/>
        <v/>
      </c>
      <c r="AD327" s="1052" t="str">
        <f t="shared" si="76"/>
        <v/>
      </c>
      <c r="AE327" s="1053" t="str">
        <f t="shared" si="77"/>
        <v/>
      </c>
    </row>
    <row r="328" spans="5:31" ht="12.75" customHeight="1">
      <c r="E328" s="1083" t="str">
        <f t="shared" si="69"/>
        <v/>
      </c>
      <c r="G328" s="1085" t="str">
        <f t="shared" si="67"/>
        <v/>
      </c>
      <c r="H328" s="1079" t="str">
        <f t="shared" si="68"/>
        <v/>
      </c>
      <c r="J328" s="1117" t="str">
        <f t="shared" si="66"/>
        <v>-</v>
      </c>
      <c r="L328" s="1041" t="str">
        <f t="shared" si="70"/>
        <v/>
      </c>
      <c r="N328" s="1087"/>
      <c r="W328" s="1046" t="str">
        <f t="shared" si="71"/>
        <v/>
      </c>
      <c r="X328" s="1047" t="str">
        <f t="shared" si="72"/>
        <v/>
      </c>
      <c r="Y328" s="1048" t="str">
        <f t="shared" si="65"/>
        <v/>
      </c>
      <c r="Z328" s="1049" t="str">
        <f t="shared" si="73"/>
        <v/>
      </c>
      <c r="AA328" s="1049" t="str">
        <f t="shared" si="74"/>
        <v/>
      </c>
      <c r="AB328" s="1050" t="str">
        <f t="shared" si="75"/>
        <v/>
      </c>
      <c r="AD328" s="1052" t="str">
        <f t="shared" si="76"/>
        <v/>
      </c>
      <c r="AE328" s="1053" t="str">
        <f t="shared" si="77"/>
        <v/>
      </c>
    </row>
    <row r="329" spans="5:31" ht="12.75" customHeight="1">
      <c r="E329" s="1083" t="str">
        <f t="shared" si="69"/>
        <v/>
      </c>
      <c r="G329" s="1085" t="str">
        <f t="shared" si="67"/>
        <v/>
      </c>
      <c r="H329" s="1079" t="str">
        <f t="shared" si="68"/>
        <v/>
      </c>
      <c r="J329" s="1117" t="str">
        <f t="shared" si="66"/>
        <v>-</v>
      </c>
      <c r="L329" s="1041" t="str">
        <f t="shared" si="70"/>
        <v/>
      </c>
      <c r="N329" s="1087"/>
      <c r="W329" s="1046" t="str">
        <f t="shared" si="71"/>
        <v/>
      </c>
      <c r="X329" s="1047" t="str">
        <f t="shared" si="72"/>
        <v/>
      </c>
      <c r="Y329" s="1048" t="str">
        <f t="shared" si="65"/>
        <v/>
      </c>
      <c r="Z329" s="1049" t="str">
        <f t="shared" si="73"/>
        <v/>
      </c>
      <c r="AA329" s="1049" t="str">
        <f t="shared" si="74"/>
        <v/>
      </c>
      <c r="AB329" s="1050" t="str">
        <f t="shared" si="75"/>
        <v/>
      </c>
      <c r="AD329" s="1052" t="str">
        <f t="shared" si="76"/>
        <v/>
      </c>
      <c r="AE329" s="1053" t="str">
        <f t="shared" si="77"/>
        <v/>
      </c>
    </row>
    <row r="330" spans="5:31" ht="12.75" customHeight="1">
      <c r="E330" s="1083" t="str">
        <f t="shared" si="69"/>
        <v/>
      </c>
      <c r="G330" s="1085" t="str">
        <f t="shared" si="67"/>
        <v/>
      </c>
      <c r="H330" s="1079" t="str">
        <f t="shared" si="68"/>
        <v/>
      </c>
      <c r="J330" s="1117" t="str">
        <f t="shared" si="66"/>
        <v>-</v>
      </c>
      <c r="L330" s="1041" t="str">
        <f t="shared" si="70"/>
        <v/>
      </c>
      <c r="N330" s="1087"/>
      <c r="W330" s="1046" t="str">
        <f t="shared" si="71"/>
        <v/>
      </c>
      <c r="X330" s="1047" t="str">
        <f t="shared" si="72"/>
        <v/>
      </c>
      <c r="Y330" s="1048" t="str">
        <f t="shared" si="65"/>
        <v/>
      </c>
      <c r="Z330" s="1049" t="str">
        <f t="shared" si="73"/>
        <v/>
      </c>
      <c r="AA330" s="1049" t="str">
        <f t="shared" si="74"/>
        <v/>
      </c>
      <c r="AB330" s="1050" t="str">
        <f t="shared" si="75"/>
        <v/>
      </c>
      <c r="AD330" s="1052" t="str">
        <f t="shared" si="76"/>
        <v/>
      </c>
      <c r="AE330" s="1053" t="str">
        <f t="shared" si="77"/>
        <v/>
      </c>
    </row>
    <row r="331" spans="5:31" ht="12.75" customHeight="1">
      <c r="E331" s="1083" t="str">
        <f t="shared" si="69"/>
        <v/>
      </c>
      <c r="G331" s="1085" t="str">
        <f t="shared" si="67"/>
        <v/>
      </c>
      <c r="H331" s="1079" t="str">
        <f t="shared" si="68"/>
        <v/>
      </c>
      <c r="J331" s="1117" t="str">
        <f t="shared" si="66"/>
        <v>-</v>
      </c>
      <c r="L331" s="1041" t="str">
        <f t="shared" si="70"/>
        <v/>
      </c>
      <c r="N331" s="1087"/>
      <c r="W331" s="1046" t="str">
        <f t="shared" si="71"/>
        <v/>
      </c>
      <c r="X331" s="1047" t="str">
        <f t="shared" si="72"/>
        <v/>
      </c>
      <c r="Y331" s="1048" t="str">
        <f t="shared" si="65"/>
        <v/>
      </c>
      <c r="Z331" s="1049" t="str">
        <f t="shared" si="73"/>
        <v/>
      </c>
      <c r="AA331" s="1049" t="str">
        <f t="shared" si="74"/>
        <v/>
      </c>
      <c r="AB331" s="1050" t="str">
        <f t="shared" si="75"/>
        <v/>
      </c>
      <c r="AD331" s="1052" t="str">
        <f t="shared" si="76"/>
        <v/>
      </c>
      <c r="AE331" s="1053" t="str">
        <f t="shared" si="77"/>
        <v/>
      </c>
    </row>
    <row r="332" spans="5:31" ht="12.75" customHeight="1">
      <c r="E332" s="1083" t="str">
        <f t="shared" si="69"/>
        <v/>
      </c>
      <c r="G332" s="1085" t="str">
        <f t="shared" si="67"/>
        <v/>
      </c>
      <c r="H332" s="1079" t="str">
        <f t="shared" si="68"/>
        <v/>
      </c>
      <c r="J332" s="1117" t="str">
        <f t="shared" si="66"/>
        <v>-</v>
      </c>
      <c r="L332" s="1041" t="str">
        <f t="shared" si="70"/>
        <v/>
      </c>
      <c r="N332" s="1087"/>
      <c r="W332" s="1046" t="str">
        <f t="shared" si="71"/>
        <v/>
      </c>
      <c r="X332" s="1047" t="str">
        <f t="shared" si="72"/>
        <v/>
      </c>
      <c r="Y332" s="1048" t="str">
        <f t="shared" si="65"/>
        <v/>
      </c>
      <c r="Z332" s="1049" t="str">
        <f t="shared" si="73"/>
        <v/>
      </c>
      <c r="AA332" s="1049" t="str">
        <f t="shared" si="74"/>
        <v/>
      </c>
      <c r="AB332" s="1050" t="str">
        <f t="shared" si="75"/>
        <v/>
      </c>
      <c r="AD332" s="1052" t="str">
        <f t="shared" si="76"/>
        <v/>
      </c>
      <c r="AE332" s="1053" t="str">
        <f t="shared" si="77"/>
        <v/>
      </c>
    </row>
    <row r="333" spans="5:31" ht="12.75" customHeight="1">
      <c r="E333" s="1083" t="str">
        <f t="shared" si="69"/>
        <v/>
      </c>
      <c r="G333" s="1085" t="str">
        <f t="shared" si="67"/>
        <v/>
      </c>
      <c r="H333" s="1079" t="str">
        <f t="shared" si="68"/>
        <v/>
      </c>
      <c r="J333" s="1117" t="str">
        <f t="shared" si="66"/>
        <v>-</v>
      </c>
      <c r="L333" s="1041" t="str">
        <f t="shared" si="70"/>
        <v/>
      </c>
      <c r="N333" s="1087"/>
      <c r="W333" s="1046" t="str">
        <f t="shared" si="71"/>
        <v/>
      </c>
      <c r="X333" s="1047" t="str">
        <f t="shared" si="72"/>
        <v/>
      </c>
      <c r="Y333" s="1048" t="str">
        <f t="shared" si="65"/>
        <v/>
      </c>
      <c r="Z333" s="1049" t="str">
        <f t="shared" si="73"/>
        <v/>
      </c>
      <c r="AA333" s="1049" t="str">
        <f t="shared" si="74"/>
        <v/>
      </c>
      <c r="AB333" s="1050" t="str">
        <f t="shared" si="75"/>
        <v/>
      </c>
      <c r="AD333" s="1052" t="str">
        <f t="shared" si="76"/>
        <v/>
      </c>
      <c r="AE333" s="1053" t="str">
        <f t="shared" si="77"/>
        <v/>
      </c>
    </row>
    <row r="334" spans="5:31" ht="12.75" customHeight="1">
      <c r="E334" s="1083" t="str">
        <f t="shared" si="69"/>
        <v/>
      </c>
      <c r="G334" s="1085" t="str">
        <f t="shared" si="67"/>
        <v/>
      </c>
      <c r="H334" s="1079" t="str">
        <f t="shared" si="68"/>
        <v/>
      </c>
      <c r="J334" s="1117" t="str">
        <f t="shared" si="66"/>
        <v>-</v>
      </c>
      <c r="L334" s="1041" t="str">
        <f t="shared" si="70"/>
        <v/>
      </c>
      <c r="N334" s="1087"/>
      <c r="W334" s="1046" t="str">
        <f t="shared" si="71"/>
        <v/>
      </c>
      <c r="X334" s="1047" t="str">
        <f t="shared" si="72"/>
        <v/>
      </c>
      <c r="Y334" s="1048" t="str">
        <f t="shared" si="65"/>
        <v/>
      </c>
      <c r="Z334" s="1049" t="str">
        <f t="shared" si="73"/>
        <v/>
      </c>
      <c r="AA334" s="1049" t="str">
        <f t="shared" si="74"/>
        <v/>
      </c>
      <c r="AB334" s="1050" t="str">
        <f t="shared" si="75"/>
        <v/>
      </c>
      <c r="AD334" s="1052" t="str">
        <f t="shared" si="76"/>
        <v/>
      </c>
      <c r="AE334" s="1053" t="str">
        <f t="shared" si="77"/>
        <v/>
      </c>
    </row>
    <row r="335" spans="5:31" ht="12.75" customHeight="1">
      <c r="E335" s="1083" t="str">
        <f t="shared" si="69"/>
        <v/>
      </c>
      <c r="G335" s="1085" t="str">
        <f t="shared" si="67"/>
        <v/>
      </c>
      <c r="H335" s="1079" t="str">
        <f t="shared" si="68"/>
        <v/>
      </c>
      <c r="J335" s="1117" t="str">
        <f t="shared" si="66"/>
        <v>-</v>
      </c>
      <c r="L335" s="1041" t="str">
        <f t="shared" si="70"/>
        <v/>
      </c>
      <c r="N335" s="1087"/>
      <c r="W335" s="1046" t="str">
        <f t="shared" si="71"/>
        <v/>
      </c>
      <c r="X335" s="1047" t="str">
        <f t="shared" si="72"/>
        <v/>
      </c>
      <c r="Y335" s="1048" t="str">
        <f t="shared" si="65"/>
        <v/>
      </c>
      <c r="Z335" s="1049" t="str">
        <f t="shared" si="73"/>
        <v/>
      </c>
      <c r="AA335" s="1049" t="str">
        <f t="shared" si="74"/>
        <v/>
      </c>
      <c r="AB335" s="1050" t="str">
        <f t="shared" si="75"/>
        <v/>
      </c>
      <c r="AD335" s="1052" t="str">
        <f t="shared" si="76"/>
        <v/>
      </c>
      <c r="AE335" s="1053" t="str">
        <f t="shared" si="77"/>
        <v/>
      </c>
    </row>
    <row r="336" spans="5:31" ht="12.75" customHeight="1">
      <c r="E336" s="1083" t="str">
        <f t="shared" si="69"/>
        <v/>
      </c>
      <c r="G336" s="1085" t="str">
        <f t="shared" si="67"/>
        <v/>
      </c>
      <c r="H336" s="1079" t="str">
        <f t="shared" si="68"/>
        <v/>
      </c>
      <c r="J336" s="1117" t="str">
        <f t="shared" si="66"/>
        <v>-</v>
      </c>
      <c r="L336" s="1041" t="str">
        <f t="shared" si="70"/>
        <v/>
      </c>
      <c r="N336" s="1087"/>
      <c r="W336" s="1046" t="str">
        <f t="shared" si="71"/>
        <v/>
      </c>
      <c r="X336" s="1047" t="str">
        <f t="shared" si="72"/>
        <v/>
      </c>
      <c r="Y336" s="1048" t="str">
        <f t="shared" si="65"/>
        <v/>
      </c>
      <c r="Z336" s="1049" t="str">
        <f t="shared" si="73"/>
        <v/>
      </c>
      <c r="AA336" s="1049" t="str">
        <f t="shared" si="74"/>
        <v/>
      </c>
      <c r="AB336" s="1050" t="str">
        <f t="shared" si="75"/>
        <v/>
      </c>
      <c r="AD336" s="1052" t="str">
        <f t="shared" si="76"/>
        <v/>
      </c>
      <c r="AE336" s="1053" t="str">
        <f t="shared" si="77"/>
        <v/>
      </c>
    </row>
    <row r="337" spans="5:31" ht="12.75" customHeight="1">
      <c r="E337" s="1083" t="str">
        <f t="shared" si="69"/>
        <v/>
      </c>
      <c r="G337" s="1085" t="str">
        <f t="shared" si="67"/>
        <v/>
      </c>
      <c r="H337" s="1079" t="str">
        <f t="shared" si="68"/>
        <v/>
      </c>
      <c r="J337" s="1117" t="str">
        <f t="shared" si="66"/>
        <v>-</v>
      </c>
      <c r="L337" s="1041" t="str">
        <f t="shared" si="70"/>
        <v/>
      </c>
      <c r="N337" s="1087"/>
      <c r="W337" s="1046" t="str">
        <f t="shared" si="71"/>
        <v/>
      </c>
      <c r="X337" s="1047" t="str">
        <f t="shared" si="72"/>
        <v/>
      </c>
      <c r="Y337" s="1048" t="str">
        <f t="shared" si="65"/>
        <v/>
      </c>
      <c r="Z337" s="1049" t="str">
        <f t="shared" si="73"/>
        <v/>
      </c>
      <c r="AA337" s="1049" t="str">
        <f t="shared" si="74"/>
        <v/>
      </c>
      <c r="AB337" s="1050" t="str">
        <f t="shared" si="75"/>
        <v/>
      </c>
      <c r="AD337" s="1052" t="str">
        <f t="shared" si="76"/>
        <v/>
      </c>
      <c r="AE337" s="1053" t="str">
        <f t="shared" si="77"/>
        <v/>
      </c>
    </row>
    <row r="338" spans="5:31" ht="12.75" customHeight="1">
      <c r="E338" s="1083" t="str">
        <f t="shared" si="69"/>
        <v/>
      </c>
      <c r="G338" s="1085" t="str">
        <f t="shared" si="67"/>
        <v/>
      </c>
      <c r="H338" s="1079" t="str">
        <f t="shared" si="68"/>
        <v/>
      </c>
      <c r="J338" s="1117" t="str">
        <f t="shared" si="66"/>
        <v>-</v>
      </c>
      <c r="L338" s="1041" t="str">
        <f t="shared" si="70"/>
        <v/>
      </c>
      <c r="N338" s="1087"/>
      <c r="W338" s="1046" t="str">
        <f t="shared" si="71"/>
        <v/>
      </c>
      <c r="X338" s="1047" t="str">
        <f t="shared" si="72"/>
        <v/>
      </c>
      <c r="Y338" s="1048" t="str">
        <f t="shared" si="65"/>
        <v/>
      </c>
      <c r="Z338" s="1049" t="str">
        <f t="shared" si="73"/>
        <v/>
      </c>
      <c r="AA338" s="1049" t="str">
        <f t="shared" si="74"/>
        <v/>
      </c>
      <c r="AB338" s="1050" t="str">
        <f t="shared" si="75"/>
        <v/>
      </c>
      <c r="AD338" s="1052" t="str">
        <f t="shared" si="76"/>
        <v/>
      </c>
      <c r="AE338" s="1053" t="str">
        <f t="shared" si="77"/>
        <v/>
      </c>
    </row>
    <row r="339" spans="5:31" ht="12.75" customHeight="1">
      <c r="E339" s="1083" t="str">
        <f t="shared" si="69"/>
        <v/>
      </c>
      <c r="G339" s="1085" t="str">
        <f t="shared" si="67"/>
        <v/>
      </c>
      <c r="H339" s="1079" t="str">
        <f t="shared" si="68"/>
        <v/>
      </c>
      <c r="J339" s="1117" t="str">
        <f t="shared" si="66"/>
        <v>-</v>
      </c>
      <c r="L339" s="1041" t="str">
        <f t="shared" si="70"/>
        <v/>
      </c>
      <c r="N339" s="1087"/>
      <c r="W339" s="1046" t="str">
        <f t="shared" si="71"/>
        <v/>
      </c>
      <c r="X339" s="1047" t="str">
        <f t="shared" si="72"/>
        <v/>
      </c>
      <c r="Y339" s="1048" t="str">
        <f t="shared" si="65"/>
        <v/>
      </c>
      <c r="Z339" s="1049" t="str">
        <f t="shared" si="73"/>
        <v/>
      </c>
      <c r="AA339" s="1049" t="str">
        <f t="shared" si="74"/>
        <v/>
      </c>
      <c r="AB339" s="1050" t="str">
        <f t="shared" si="75"/>
        <v/>
      </c>
      <c r="AD339" s="1052" t="str">
        <f t="shared" si="76"/>
        <v/>
      </c>
      <c r="AE339" s="1053" t="str">
        <f t="shared" si="77"/>
        <v/>
      </c>
    </row>
    <row r="340" spans="5:31" ht="12.75" customHeight="1">
      <c r="E340" s="1083" t="str">
        <f t="shared" si="69"/>
        <v/>
      </c>
      <c r="G340" s="1085" t="str">
        <f t="shared" si="67"/>
        <v/>
      </c>
      <c r="H340" s="1079" t="str">
        <f t="shared" si="68"/>
        <v/>
      </c>
      <c r="J340" s="1117" t="str">
        <f t="shared" si="66"/>
        <v>-</v>
      </c>
      <c r="L340" s="1041" t="str">
        <f t="shared" si="70"/>
        <v/>
      </c>
      <c r="N340" s="1087"/>
      <c r="W340" s="1046" t="str">
        <f t="shared" si="71"/>
        <v/>
      </c>
      <c r="X340" s="1047" t="str">
        <f t="shared" si="72"/>
        <v/>
      </c>
      <c r="Y340" s="1048" t="str">
        <f t="shared" si="65"/>
        <v/>
      </c>
      <c r="Z340" s="1049" t="str">
        <f t="shared" si="73"/>
        <v/>
      </c>
      <c r="AA340" s="1049" t="str">
        <f t="shared" si="74"/>
        <v/>
      </c>
      <c r="AB340" s="1050" t="str">
        <f t="shared" si="75"/>
        <v/>
      </c>
      <c r="AD340" s="1052" t="str">
        <f t="shared" si="76"/>
        <v/>
      </c>
      <c r="AE340" s="1053" t="str">
        <f t="shared" si="77"/>
        <v/>
      </c>
    </row>
    <row r="341" spans="5:31" ht="12.75" customHeight="1">
      <c r="E341" s="1083" t="str">
        <f t="shared" si="69"/>
        <v/>
      </c>
      <c r="G341" s="1085" t="str">
        <f t="shared" si="67"/>
        <v/>
      </c>
      <c r="H341" s="1079" t="str">
        <f t="shared" si="68"/>
        <v/>
      </c>
      <c r="J341" s="1117" t="str">
        <f t="shared" si="66"/>
        <v>-</v>
      </c>
      <c r="L341" s="1041" t="str">
        <f t="shared" si="70"/>
        <v/>
      </c>
      <c r="N341" s="1087"/>
      <c r="W341" s="1046" t="str">
        <f t="shared" si="71"/>
        <v/>
      </c>
      <c r="X341" s="1047" t="str">
        <f t="shared" si="72"/>
        <v/>
      </c>
      <c r="Y341" s="1048" t="str">
        <f t="shared" si="65"/>
        <v/>
      </c>
      <c r="Z341" s="1049" t="str">
        <f t="shared" si="73"/>
        <v/>
      </c>
      <c r="AA341" s="1049" t="str">
        <f t="shared" si="74"/>
        <v/>
      </c>
      <c r="AB341" s="1050" t="str">
        <f t="shared" si="75"/>
        <v/>
      </c>
      <c r="AD341" s="1052" t="str">
        <f t="shared" si="76"/>
        <v/>
      </c>
      <c r="AE341" s="1053" t="str">
        <f t="shared" si="77"/>
        <v/>
      </c>
    </row>
    <row r="342" spans="5:31" ht="12.75" customHeight="1">
      <c r="E342" s="1083" t="str">
        <f t="shared" si="69"/>
        <v/>
      </c>
      <c r="G342" s="1085" t="str">
        <f t="shared" si="67"/>
        <v/>
      </c>
      <c r="H342" s="1079" t="str">
        <f t="shared" si="68"/>
        <v/>
      </c>
      <c r="J342" s="1117" t="str">
        <f t="shared" si="66"/>
        <v>-</v>
      </c>
      <c r="L342" s="1041" t="str">
        <f t="shared" si="70"/>
        <v/>
      </c>
      <c r="N342" s="1087"/>
      <c r="W342" s="1046" t="str">
        <f t="shared" si="71"/>
        <v/>
      </c>
      <c r="X342" s="1047" t="str">
        <f t="shared" si="72"/>
        <v/>
      </c>
      <c r="Y342" s="1048" t="str">
        <f t="shared" si="65"/>
        <v/>
      </c>
      <c r="Z342" s="1049" t="str">
        <f t="shared" si="73"/>
        <v/>
      </c>
      <c r="AA342" s="1049" t="str">
        <f t="shared" si="74"/>
        <v/>
      </c>
      <c r="AB342" s="1050" t="str">
        <f t="shared" si="75"/>
        <v/>
      </c>
      <c r="AD342" s="1052" t="str">
        <f t="shared" si="76"/>
        <v/>
      </c>
      <c r="AE342" s="1053" t="str">
        <f t="shared" si="77"/>
        <v/>
      </c>
    </row>
    <row r="343" spans="5:31" ht="12.75" customHeight="1">
      <c r="E343" s="1083" t="str">
        <f t="shared" si="69"/>
        <v/>
      </c>
      <c r="G343" s="1085" t="str">
        <f t="shared" si="67"/>
        <v/>
      </c>
      <c r="H343" s="1079" t="str">
        <f t="shared" si="68"/>
        <v/>
      </c>
      <c r="J343" s="1117" t="str">
        <f t="shared" si="66"/>
        <v>-</v>
      </c>
      <c r="L343" s="1041" t="str">
        <f t="shared" si="70"/>
        <v/>
      </c>
      <c r="N343" s="1087"/>
      <c r="W343" s="1046" t="str">
        <f t="shared" si="71"/>
        <v/>
      </c>
      <c r="X343" s="1047" t="str">
        <f t="shared" si="72"/>
        <v/>
      </c>
      <c r="Y343" s="1048" t="str">
        <f t="shared" si="65"/>
        <v/>
      </c>
      <c r="Z343" s="1049" t="str">
        <f t="shared" si="73"/>
        <v/>
      </c>
      <c r="AA343" s="1049" t="str">
        <f t="shared" si="74"/>
        <v/>
      </c>
      <c r="AB343" s="1050" t="str">
        <f t="shared" si="75"/>
        <v/>
      </c>
      <c r="AD343" s="1052" t="str">
        <f t="shared" si="76"/>
        <v/>
      </c>
      <c r="AE343" s="1053" t="str">
        <f t="shared" si="77"/>
        <v/>
      </c>
    </row>
    <row r="344" spans="5:31" ht="12.75" customHeight="1">
      <c r="E344" s="1083" t="str">
        <f t="shared" si="69"/>
        <v/>
      </c>
      <c r="G344" s="1085" t="str">
        <f t="shared" si="67"/>
        <v/>
      </c>
      <c r="H344" s="1079" t="str">
        <f t="shared" si="68"/>
        <v/>
      </c>
      <c r="J344" s="1117" t="str">
        <f t="shared" si="66"/>
        <v>-</v>
      </c>
      <c r="L344" s="1041" t="str">
        <f t="shared" si="70"/>
        <v/>
      </c>
      <c r="N344" s="1087"/>
      <c r="W344" s="1046" t="str">
        <f t="shared" si="71"/>
        <v/>
      </c>
      <c r="X344" s="1047" t="str">
        <f t="shared" si="72"/>
        <v/>
      </c>
      <c r="Y344" s="1048" t="str">
        <f t="shared" si="65"/>
        <v/>
      </c>
      <c r="Z344" s="1049" t="str">
        <f t="shared" si="73"/>
        <v/>
      </c>
      <c r="AA344" s="1049" t="str">
        <f t="shared" si="74"/>
        <v/>
      </c>
      <c r="AB344" s="1050" t="str">
        <f t="shared" si="75"/>
        <v/>
      </c>
      <c r="AD344" s="1052" t="str">
        <f t="shared" si="76"/>
        <v/>
      </c>
      <c r="AE344" s="1053" t="str">
        <f t="shared" si="77"/>
        <v/>
      </c>
    </row>
    <row r="345" spans="5:31" ht="12.75" customHeight="1">
      <c r="E345" s="1083" t="str">
        <f t="shared" si="69"/>
        <v/>
      </c>
      <c r="G345" s="1085" t="str">
        <f t="shared" si="67"/>
        <v/>
      </c>
      <c r="H345" s="1079" t="str">
        <f t="shared" si="68"/>
        <v/>
      </c>
      <c r="J345" s="1117" t="str">
        <f t="shared" si="66"/>
        <v>-</v>
      </c>
      <c r="L345" s="1041" t="str">
        <f t="shared" si="70"/>
        <v/>
      </c>
      <c r="N345" s="1087"/>
      <c r="W345" s="1046" t="str">
        <f t="shared" si="71"/>
        <v/>
      </c>
      <c r="X345" s="1047" t="str">
        <f t="shared" si="72"/>
        <v/>
      </c>
      <c r="Y345" s="1048" t="str">
        <f t="shared" si="65"/>
        <v/>
      </c>
      <c r="Z345" s="1049" t="str">
        <f t="shared" si="73"/>
        <v/>
      </c>
      <c r="AA345" s="1049" t="str">
        <f t="shared" si="74"/>
        <v/>
      </c>
      <c r="AB345" s="1050" t="str">
        <f t="shared" si="75"/>
        <v/>
      </c>
      <c r="AD345" s="1052" t="str">
        <f t="shared" si="76"/>
        <v/>
      </c>
      <c r="AE345" s="1053" t="str">
        <f t="shared" si="77"/>
        <v/>
      </c>
    </row>
    <row r="346" spans="5:31" ht="12.75" customHeight="1">
      <c r="E346" s="1083" t="str">
        <f t="shared" si="69"/>
        <v/>
      </c>
      <c r="G346" s="1085" t="str">
        <f t="shared" si="67"/>
        <v/>
      </c>
      <c r="H346" s="1079" t="str">
        <f t="shared" si="68"/>
        <v/>
      </c>
      <c r="J346" s="1117" t="str">
        <f t="shared" si="66"/>
        <v>-</v>
      </c>
      <c r="L346" s="1041" t="str">
        <f t="shared" si="70"/>
        <v/>
      </c>
      <c r="N346" s="1087"/>
      <c r="W346" s="1046" t="str">
        <f t="shared" si="71"/>
        <v/>
      </c>
      <c r="X346" s="1047" t="str">
        <f t="shared" si="72"/>
        <v/>
      </c>
      <c r="Y346" s="1048" t="str">
        <f t="shared" si="65"/>
        <v/>
      </c>
      <c r="Z346" s="1049" t="str">
        <f t="shared" si="73"/>
        <v/>
      </c>
      <c r="AA346" s="1049" t="str">
        <f t="shared" si="74"/>
        <v/>
      </c>
      <c r="AB346" s="1050" t="str">
        <f t="shared" si="75"/>
        <v/>
      </c>
      <c r="AD346" s="1052" t="str">
        <f t="shared" si="76"/>
        <v/>
      </c>
      <c r="AE346" s="1053" t="str">
        <f t="shared" si="77"/>
        <v/>
      </c>
    </row>
    <row r="347" spans="5:31" ht="12.75" customHeight="1">
      <c r="E347" s="1083" t="str">
        <f t="shared" si="69"/>
        <v/>
      </c>
      <c r="G347" s="1085" t="str">
        <f t="shared" si="67"/>
        <v/>
      </c>
      <c r="H347" s="1079" t="str">
        <f t="shared" si="68"/>
        <v/>
      </c>
      <c r="J347" s="1117" t="str">
        <f t="shared" si="66"/>
        <v>-</v>
      </c>
      <c r="L347" s="1041" t="str">
        <f t="shared" si="70"/>
        <v/>
      </c>
      <c r="N347" s="1087"/>
      <c r="W347" s="1046" t="str">
        <f t="shared" si="71"/>
        <v/>
      </c>
      <c r="X347" s="1047" t="str">
        <f t="shared" si="72"/>
        <v/>
      </c>
      <c r="Y347" s="1048" t="str">
        <f t="shared" si="65"/>
        <v/>
      </c>
      <c r="Z347" s="1049" t="str">
        <f t="shared" si="73"/>
        <v/>
      </c>
      <c r="AA347" s="1049" t="str">
        <f t="shared" si="74"/>
        <v/>
      </c>
      <c r="AB347" s="1050" t="str">
        <f t="shared" si="75"/>
        <v/>
      </c>
      <c r="AD347" s="1052" t="str">
        <f t="shared" si="76"/>
        <v/>
      </c>
      <c r="AE347" s="1053" t="str">
        <f t="shared" si="77"/>
        <v/>
      </c>
    </row>
    <row r="348" spans="5:31" ht="12.75" customHeight="1">
      <c r="E348" s="1083" t="str">
        <f t="shared" si="69"/>
        <v/>
      </c>
      <c r="G348" s="1085" t="str">
        <f t="shared" si="67"/>
        <v/>
      </c>
      <c r="H348" s="1079" t="str">
        <f t="shared" si="68"/>
        <v/>
      </c>
      <c r="J348" s="1117" t="str">
        <f t="shared" si="66"/>
        <v>-</v>
      </c>
      <c r="L348" s="1041" t="str">
        <f t="shared" si="70"/>
        <v/>
      </c>
      <c r="N348" s="1087"/>
      <c r="W348" s="1046" t="str">
        <f t="shared" si="71"/>
        <v/>
      </c>
      <c r="X348" s="1047" t="str">
        <f t="shared" si="72"/>
        <v/>
      </c>
      <c r="Y348" s="1048" t="str">
        <f t="shared" si="65"/>
        <v/>
      </c>
      <c r="Z348" s="1049" t="str">
        <f t="shared" si="73"/>
        <v/>
      </c>
      <c r="AA348" s="1049" t="str">
        <f t="shared" si="74"/>
        <v/>
      </c>
      <c r="AB348" s="1050" t="str">
        <f t="shared" si="75"/>
        <v/>
      </c>
      <c r="AD348" s="1052" t="str">
        <f t="shared" si="76"/>
        <v/>
      </c>
      <c r="AE348" s="1053" t="str">
        <f t="shared" si="77"/>
        <v/>
      </c>
    </row>
    <row r="349" spans="5:31" ht="12.75" customHeight="1">
      <c r="E349" s="1083" t="str">
        <f t="shared" si="69"/>
        <v/>
      </c>
      <c r="G349" s="1085" t="str">
        <f t="shared" si="67"/>
        <v/>
      </c>
      <c r="H349" s="1079" t="str">
        <f t="shared" si="68"/>
        <v/>
      </c>
      <c r="J349" s="1117" t="str">
        <f t="shared" si="66"/>
        <v>-</v>
      </c>
      <c r="L349" s="1041" t="str">
        <f t="shared" si="70"/>
        <v/>
      </c>
      <c r="N349" s="1087"/>
      <c r="W349" s="1046" t="str">
        <f t="shared" si="71"/>
        <v/>
      </c>
      <c r="X349" s="1047" t="str">
        <f t="shared" si="72"/>
        <v/>
      </c>
      <c r="Y349" s="1048" t="str">
        <f t="shared" si="65"/>
        <v/>
      </c>
      <c r="Z349" s="1049" t="str">
        <f t="shared" si="73"/>
        <v/>
      </c>
      <c r="AA349" s="1049" t="str">
        <f t="shared" si="74"/>
        <v/>
      </c>
      <c r="AB349" s="1050" t="str">
        <f t="shared" si="75"/>
        <v/>
      </c>
      <c r="AD349" s="1052" t="str">
        <f t="shared" si="76"/>
        <v/>
      </c>
      <c r="AE349" s="1053" t="str">
        <f t="shared" si="77"/>
        <v/>
      </c>
    </row>
    <row r="350" spans="5:31" ht="12.75" customHeight="1">
      <c r="E350" s="1083" t="str">
        <f t="shared" si="69"/>
        <v/>
      </c>
      <c r="G350" s="1085" t="str">
        <f t="shared" si="67"/>
        <v/>
      </c>
      <c r="H350" s="1079" t="str">
        <f t="shared" si="68"/>
        <v/>
      </c>
      <c r="J350" s="1117" t="str">
        <f t="shared" si="66"/>
        <v>-</v>
      </c>
      <c r="L350" s="1041" t="str">
        <f t="shared" si="70"/>
        <v/>
      </c>
      <c r="N350" s="1087"/>
      <c r="W350" s="1046" t="str">
        <f t="shared" si="71"/>
        <v/>
      </c>
      <c r="X350" s="1047" t="str">
        <f t="shared" si="72"/>
        <v/>
      </c>
      <c r="Y350" s="1048" t="str">
        <f t="shared" si="65"/>
        <v/>
      </c>
      <c r="Z350" s="1049" t="str">
        <f t="shared" si="73"/>
        <v/>
      </c>
      <c r="AA350" s="1049" t="str">
        <f t="shared" si="74"/>
        <v/>
      </c>
      <c r="AB350" s="1050" t="str">
        <f t="shared" si="75"/>
        <v/>
      </c>
      <c r="AD350" s="1052" t="str">
        <f t="shared" si="76"/>
        <v/>
      </c>
      <c r="AE350" s="1053" t="str">
        <f t="shared" si="77"/>
        <v/>
      </c>
    </row>
    <row r="351" spans="5:31" ht="12.75" customHeight="1">
      <c r="E351" s="1083" t="str">
        <f t="shared" si="69"/>
        <v/>
      </c>
      <c r="G351" s="1085" t="str">
        <f t="shared" si="67"/>
        <v/>
      </c>
      <c r="H351" s="1079" t="str">
        <f t="shared" si="68"/>
        <v/>
      </c>
      <c r="J351" s="1117" t="str">
        <f t="shared" si="66"/>
        <v>-</v>
      </c>
      <c r="L351" s="1041" t="str">
        <f t="shared" si="70"/>
        <v/>
      </c>
      <c r="N351" s="1087"/>
      <c r="W351" s="1046" t="str">
        <f t="shared" si="71"/>
        <v/>
      </c>
      <c r="X351" s="1047" t="str">
        <f t="shared" si="72"/>
        <v/>
      </c>
      <c r="Y351" s="1048" t="str">
        <f t="shared" si="65"/>
        <v/>
      </c>
      <c r="Z351" s="1049" t="str">
        <f t="shared" si="73"/>
        <v/>
      </c>
      <c r="AA351" s="1049" t="str">
        <f t="shared" si="74"/>
        <v/>
      </c>
      <c r="AB351" s="1050" t="str">
        <f t="shared" si="75"/>
        <v/>
      </c>
      <c r="AD351" s="1052" t="str">
        <f t="shared" si="76"/>
        <v/>
      </c>
      <c r="AE351" s="1053" t="str">
        <f t="shared" si="77"/>
        <v/>
      </c>
    </row>
    <row r="352" spans="5:31" ht="12.75" customHeight="1">
      <c r="E352" s="1083" t="str">
        <f t="shared" si="69"/>
        <v/>
      </c>
      <c r="G352" s="1085" t="str">
        <f t="shared" si="67"/>
        <v/>
      </c>
      <c r="H352" s="1079" t="str">
        <f t="shared" si="68"/>
        <v/>
      </c>
      <c r="J352" s="1117" t="str">
        <f t="shared" si="66"/>
        <v>-</v>
      </c>
      <c r="L352" s="1041" t="str">
        <f t="shared" si="70"/>
        <v/>
      </c>
      <c r="N352" s="1087"/>
      <c r="W352" s="1046" t="str">
        <f t="shared" si="71"/>
        <v/>
      </c>
      <c r="X352" s="1047" t="str">
        <f t="shared" si="72"/>
        <v/>
      </c>
      <c r="Y352" s="1048" t="str">
        <f t="shared" si="65"/>
        <v/>
      </c>
      <c r="Z352" s="1049" t="str">
        <f t="shared" si="73"/>
        <v/>
      </c>
      <c r="AA352" s="1049" t="str">
        <f t="shared" si="74"/>
        <v/>
      </c>
      <c r="AB352" s="1050" t="str">
        <f t="shared" si="75"/>
        <v/>
      </c>
      <c r="AD352" s="1052" t="str">
        <f t="shared" si="76"/>
        <v/>
      </c>
      <c r="AE352" s="1053" t="str">
        <f t="shared" si="77"/>
        <v/>
      </c>
    </row>
    <row r="353" spans="5:31" ht="12.75" customHeight="1">
      <c r="E353" s="1083" t="str">
        <f t="shared" si="69"/>
        <v/>
      </c>
      <c r="G353" s="1085" t="str">
        <f t="shared" si="67"/>
        <v/>
      </c>
      <c r="H353" s="1079" t="str">
        <f t="shared" si="68"/>
        <v/>
      </c>
      <c r="J353" s="1117" t="str">
        <f t="shared" si="66"/>
        <v>-</v>
      </c>
      <c r="L353" s="1041" t="str">
        <f t="shared" si="70"/>
        <v/>
      </c>
      <c r="N353" s="1087"/>
      <c r="W353" s="1046" t="str">
        <f t="shared" si="71"/>
        <v/>
      </c>
      <c r="X353" s="1047" t="str">
        <f t="shared" si="72"/>
        <v/>
      </c>
      <c r="Y353" s="1048" t="str">
        <f t="shared" ref="Y353:Y416" si="78">IFERROR(CHOOSE(X353,"መስከረም","ጥቅምት","ህዳር  ","ታህሳስ ","ጥር ","የካቲት ","መጋቢት ","ሚይዚያ ","ግንቦት ","ሰኔ ","ሐምሌ ","ነሐሴ ","Pagume"),"")</f>
        <v/>
      </c>
      <c r="Z353" s="1049" t="str">
        <f t="shared" si="73"/>
        <v/>
      </c>
      <c r="AA353" s="1049" t="str">
        <f t="shared" si="74"/>
        <v/>
      </c>
      <c r="AB353" s="1050" t="str">
        <f t="shared" si="75"/>
        <v/>
      </c>
      <c r="AD353" s="1052" t="str">
        <f t="shared" si="76"/>
        <v/>
      </c>
      <c r="AE353" s="1053" t="str">
        <f t="shared" si="77"/>
        <v/>
      </c>
    </row>
    <row r="354" spans="5:31" ht="12.75" customHeight="1">
      <c r="E354" s="1083" t="str">
        <f t="shared" si="69"/>
        <v/>
      </c>
      <c r="G354" s="1085" t="str">
        <f t="shared" si="67"/>
        <v/>
      </c>
      <c r="H354" s="1079" t="str">
        <f t="shared" si="68"/>
        <v/>
      </c>
      <c r="J354" s="1117" t="str">
        <f t="shared" si="66"/>
        <v>-</v>
      </c>
      <c r="L354" s="1041" t="str">
        <f t="shared" si="70"/>
        <v/>
      </c>
      <c r="N354" s="1087"/>
      <c r="W354" s="1046" t="str">
        <f t="shared" si="71"/>
        <v/>
      </c>
      <c r="X354" s="1047" t="str">
        <f t="shared" si="72"/>
        <v/>
      </c>
      <c r="Y354" s="1048" t="str">
        <f t="shared" si="78"/>
        <v/>
      </c>
      <c r="Z354" s="1049" t="str">
        <f t="shared" si="73"/>
        <v/>
      </c>
      <c r="AA354" s="1049" t="str">
        <f t="shared" si="74"/>
        <v/>
      </c>
      <c r="AB354" s="1050" t="str">
        <f t="shared" si="75"/>
        <v/>
      </c>
      <c r="AD354" s="1052" t="str">
        <f t="shared" si="76"/>
        <v/>
      </c>
      <c r="AE354" s="1053" t="str">
        <f t="shared" si="77"/>
        <v/>
      </c>
    </row>
    <row r="355" spans="5:31" ht="12.75" customHeight="1">
      <c r="E355" s="1083" t="str">
        <f t="shared" si="69"/>
        <v/>
      </c>
      <c r="G355" s="1085" t="str">
        <f t="shared" si="67"/>
        <v/>
      </c>
      <c r="H355" s="1079" t="str">
        <f t="shared" si="68"/>
        <v/>
      </c>
      <c r="J355" s="1117" t="str">
        <f t="shared" si="66"/>
        <v>-</v>
      </c>
      <c r="L355" s="1041" t="str">
        <f t="shared" si="70"/>
        <v/>
      </c>
      <c r="N355" s="1087"/>
      <c r="W355" s="1046" t="str">
        <f t="shared" si="71"/>
        <v/>
      </c>
      <c r="X355" s="1047" t="str">
        <f t="shared" si="72"/>
        <v/>
      </c>
      <c r="Y355" s="1048" t="str">
        <f t="shared" si="78"/>
        <v/>
      </c>
      <c r="Z355" s="1049" t="str">
        <f t="shared" si="73"/>
        <v/>
      </c>
      <c r="AA355" s="1049" t="str">
        <f t="shared" si="74"/>
        <v/>
      </c>
      <c r="AB355" s="1050" t="str">
        <f t="shared" si="75"/>
        <v/>
      </c>
      <c r="AD355" s="1052" t="str">
        <f t="shared" si="76"/>
        <v/>
      </c>
      <c r="AE355" s="1053" t="str">
        <f t="shared" si="77"/>
        <v/>
      </c>
    </row>
    <row r="356" spans="5:31" ht="12.75" customHeight="1">
      <c r="E356" s="1083" t="str">
        <f t="shared" si="69"/>
        <v/>
      </c>
      <c r="G356" s="1085" t="str">
        <f t="shared" si="67"/>
        <v/>
      </c>
      <c r="H356" s="1079" t="str">
        <f t="shared" si="68"/>
        <v/>
      </c>
      <c r="J356" s="1117" t="str">
        <f t="shared" ref="J356:J419" si="79">IF(D356="","-",$Q$1-D356)</f>
        <v>-</v>
      </c>
      <c r="L356" s="1041" t="str">
        <f t="shared" si="70"/>
        <v/>
      </c>
      <c r="N356" s="1087"/>
      <c r="W356" s="1046" t="str">
        <f t="shared" si="71"/>
        <v/>
      </c>
      <c r="X356" s="1047" t="str">
        <f t="shared" si="72"/>
        <v/>
      </c>
      <c r="Y356" s="1048" t="str">
        <f t="shared" si="78"/>
        <v/>
      </c>
      <c r="Z356" s="1049" t="str">
        <f t="shared" si="73"/>
        <v/>
      </c>
      <c r="AA356" s="1049" t="str">
        <f t="shared" si="74"/>
        <v/>
      </c>
      <c r="AB356" s="1050" t="str">
        <f t="shared" si="75"/>
        <v/>
      </c>
      <c r="AD356" s="1052" t="str">
        <f t="shared" si="76"/>
        <v/>
      </c>
      <c r="AE356" s="1053" t="str">
        <f t="shared" si="77"/>
        <v/>
      </c>
    </row>
    <row r="357" spans="5:31" ht="12.75" customHeight="1">
      <c r="E357" s="1083" t="str">
        <f t="shared" si="69"/>
        <v/>
      </c>
      <c r="G357" s="1085" t="str">
        <f t="shared" si="67"/>
        <v/>
      </c>
      <c r="H357" s="1079" t="str">
        <f t="shared" si="68"/>
        <v/>
      </c>
      <c r="J357" s="1117" t="str">
        <f t="shared" si="79"/>
        <v>-</v>
      </c>
      <c r="L357" s="1041" t="str">
        <f t="shared" si="70"/>
        <v/>
      </c>
      <c r="N357" s="1087"/>
      <c r="W357" s="1046" t="str">
        <f t="shared" si="71"/>
        <v/>
      </c>
      <c r="X357" s="1047" t="str">
        <f t="shared" si="72"/>
        <v/>
      </c>
      <c r="Y357" s="1048" t="str">
        <f t="shared" si="78"/>
        <v/>
      </c>
      <c r="Z357" s="1049" t="str">
        <f t="shared" si="73"/>
        <v/>
      </c>
      <c r="AA357" s="1049" t="str">
        <f t="shared" si="74"/>
        <v/>
      </c>
      <c r="AB357" s="1050" t="str">
        <f t="shared" si="75"/>
        <v/>
      </c>
      <c r="AD357" s="1052" t="str">
        <f t="shared" si="76"/>
        <v/>
      </c>
      <c r="AE357" s="1053" t="str">
        <f t="shared" si="77"/>
        <v/>
      </c>
    </row>
    <row r="358" spans="5:31" ht="12.75" customHeight="1">
      <c r="E358" s="1083" t="str">
        <f t="shared" si="69"/>
        <v/>
      </c>
      <c r="G358" s="1085" t="str">
        <f t="shared" si="67"/>
        <v/>
      </c>
      <c r="H358" s="1079" t="str">
        <f t="shared" si="68"/>
        <v/>
      </c>
      <c r="J358" s="1117" t="str">
        <f t="shared" si="79"/>
        <v>-</v>
      </c>
      <c r="L358" s="1041" t="str">
        <f t="shared" si="70"/>
        <v/>
      </c>
      <c r="N358" s="1087"/>
      <c r="W358" s="1046" t="str">
        <f t="shared" si="71"/>
        <v/>
      </c>
      <c r="X358" s="1047" t="str">
        <f t="shared" si="72"/>
        <v/>
      </c>
      <c r="Y358" s="1048" t="str">
        <f t="shared" si="78"/>
        <v/>
      </c>
      <c r="Z358" s="1049" t="str">
        <f t="shared" si="73"/>
        <v/>
      </c>
      <c r="AA358" s="1049" t="str">
        <f t="shared" si="74"/>
        <v/>
      </c>
      <c r="AB358" s="1050" t="str">
        <f t="shared" si="75"/>
        <v/>
      </c>
      <c r="AD358" s="1052" t="str">
        <f t="shared" si="76"/>
        <v/>
      </c>
      <c r="AE358" s="1053" t="str">
        <f t="shared" si="77"/>
        <v/>
      </c>
    </row>
    <row r="359" spans="5:31" ht="12.75" customHeight="1">
      <c r="E359" s="1083" t="str">
        <f t="shared" si="69"/>
        <v/>
      </c>
      <c r="G359" s="1085" t="str">
        <f t="shared" si="67"/>
        <v/>
      </c>
      <c r="H359" s="1079" t="str">
        <f t="shared" si="68"/>
        <v/>
      </c>
      <c r="J359" s="1117" t="str">
        <f t="shared" si="79"/>
        <v>-</v>
      </c>
      <c r="L359" s="1041" t="str">
        <f t="shared" si="70"/>
        <v/>
      </c>
      <c r="N359" s="1087"/>
      <c r="W359" s="1046" t="str">
        <f t="shared" si="71"/>
        <v/>
      </c>
      <c r="X359" s="1047" t="str">
        <f t="shared" si="72"/>
        <v/>
      </c>
      <c r="Y359" s="1048" t="str">
        <f t="shared" si="78"/>
        <v/>
      </c>
      <c r="Z359" s="1049" t="str">
        <f t="shared" si="73"/>
        <v/>
      </c>
      <c r="AA359" s="1049" t="str">
        <f t="shared" si="74"/>
        <v/>
      </c>
      <c r="AB359" s="1050" t="str">
        <f t="shared" si="75"/>
        <v/>
      </c>
      <c r="AD359" s="1052" t="str">
        <f t="shared" si="76"/>
        <v/>
      </c>
      <c r="AE359" s="1053" t="str">
        <f t="shared" si="77"/>
        <v/>
      </c>
    </row>
    <row r="360" spans="5:31" ht="12.75" customHeight="1">
      <c r="E360" s="1083" t="str">
        <f t="shared" si="69"/>
        <v/>
      </c>
      <c r="G360" s="1085" t="str">
        <f t="shared" si="67"/>
        <v/>
      </c>
      <c r="H360" s="1079" t="str">
        <f t="shared" si="68"/>
        <v/>
      </c>
      <c r="J360" s="1117" t="str">
        <f t="shared" si="79"/>
        <v>-</v>
      </c>
      <c r="L360" s="1041" t="str">
        <f t="shared" si="70"/>
        <v/>
      </c>
      <c r="N360" s="1087"/>
      <c r="W360" s="1046" t="str">
        <f t="shared" si="71"/>
        <v/>
      </c>
      <c r="X360" s="1047" t="str">
        <f t="shared" si="72"/>
        <v/>
      </c>
      <c r="Y360" s="1048" t="str">
        <f t="shared" si="78"/>
        <v/>
      </c>
      <c r="Z360" s="1049" t="str">
        <f t="shared" si="73"/>
        <v/>
      </c>
      <c r="AA360" s="1049" t="str">
        <f t="shared" si="74"/>
        <v/>
      </c>
      <c r="AB360" s="1050" t="str">
        <f t="shared" si="75"/>
        <v/>
      </c>
      <c r="AD360" s="1052" t="str">
        <f t="shared" si="76"/>
        <v/>
      </c>
      <c r="AE360" s="1053" t="str">
        <f t="shared" si="77"/>
        <v/>
      </c>
    </row>
    <row r="361" spans="5:31" ht="12.75" customHeight="1">
      <c r="E361" s="1083" t="str">
        <f t="shared" si="69"/>
        <v/>
      </c>
      <c r="G361" s="1085" t="str">
        <f t="shared" si="67"/>
        <v/>
      </c>
      <c r="H361" s="1079" t="str">
        <f t="shared" si="68"/>
        <v/>
      </c>
      <c r="J361" s="1117" t="str">
        <f t="shared" si="79"/>
        <v>-</v>
      </c>
      <c r="L361" s="1041" t="str">
        <f t="shared" si="70"/>
        <v/>
      </c>
      <c r="N361" s="1087"/>
      <c r="W361" s="1046" t="str">
        <f t="shared" si="71"/>
        <v/>
      </c>
      <c r="X361" s="1047" t="str">
        <f t="shared" si="72"/>
        <v/>
      </c>
      <c r="Y361" s="1048" t="str">
        <f t="shared" si="78"/>
        <v/>
      </c>
      <c r="Z361" s="1049" t="str">
        <f t="shared" si="73"/>
        <v/>
      </c>
      <c r="AA361" s="1049" t="str">
        <f t="shared" si="74"/>
        <v/>
      </c>
      <c r="AB361" s="1050" t="str">
        <f t="shared" si="75"/>
        <v/>
      </c>
      <c r="AD361" s="1052" t="str">
        <f t="shared" si="76"/>
        <v/>
      </c>
      <c r="AE361" s="1053" t="str">
        <f t="shared" si="77"/>
        <v/>
      </c>
    </row>
    <row r="362" spans="5:31" ht="12.75" customHeight="1">
      <c r="E362" s="1083" t="str">
        <f t="shared" si="69"/>
        <v/>
      </c>
      <c r="G362" s="1085" t="str">
        <f t="shared" si="67"/>
        <v/>
      </c>
      <c r="H362" s="1079" t="str">
        <f t="shared" si="68"/>
        <v/>
      </c>
      <c r="J362" s="1117" t="str">
        <f t="shared" si="79"/>
        <v>-</v>
      </c>
      <c r="L362" s="1041" t="str">
        <f t="shared" si="70"/>
        <v/>
      </c>
      <c r="N362" s="1087"/>
      <c r="W362" s="1046" t="str">
        <f t="shared" si="71"/>
        <v/>
      </c>
      <c r="X362" s="1047" t="str">
        <f t="shared" si="72"/>
        <v/>
      </c>
      <c r="Y362" s="1048" t="str">
        <f t="shared" si="78"/>
        <v/>
      </c>
      <c r="Z362" s="1049" t="str">
        <f t="shared" si="73"/>
        <v/>
      </c>
      <c r="AA362" s="1049" t="str">
        <f t="shared" si="74"/>
        <v/>
      </c>
      <c r="AB362" s="1050" t="str">
        <f t="shared" si="75"/>
        <v/>
      </c>
      <c r="AD362" s="1052" t="str">
        <f t="shared" si="76"/>
        <v/>
      </c>
      <c r="AE362" s="1053" t="str">
        <f t="shared" si="77"/>
        <v/>
      </c>
    </row>
    <row r="363" spans="5:31" ht="12.75" customHeight="1">
      <c r="E363" s="1083" t="str">
        <f t="shared" si="69"/>
        <v/>
      </c>
      <c r="G363" s="1085" t="str">
        <f t="shared" si="67"/>
        <v/>
      </c>
      <c r="H363" s="1079" t="str">
        <f t="shared" si="68"/>
        <v/>
      </c>
      <c r="J363" s="1117" t="str">
        <f t="shared" si="79"/>
        <v>-</v>
      </c>
      <c r="L363" s="1041" t="str">
        <f t="shared" si="70"/>
        <v/>
      </c>
      <c r="N363" s="1087"/>
      <c r="W363" s="1046" t="str">
        <f t="shared" si="71"/>
        <v/>
      </c>
      <c r="X363" s="1047" t="str">
        <f t="shared" si="72"/>
        <v/>
      </c>
      <c r="Y363" s="1048" t="str">
        <f t="shared" si="78"/>
        <v/>
      </c>
      <c r="Z363" s="1049" t="str">
        <f t="shared" si="73"/>
        <v/>
      </c>
      <c r="AA363" s="1049" t="str">
        <f t="shared" si="74"/>
        <v/>
      </c>
      <c r="AB363" s="1050" t="str">
        <f t="shared" si="75"/>
        <v/>
      </c>
      <c r="AD363" s="1052" t="str">
        <f t="shared" si="76"/>
        <v/>
      </c>
      <c r="AE363" s="1053" t="str">
        <f t="shared" si="77"/>
        <v/>
      </c>
    </row>
    <row r="364" spans="5:31" ht="12.75" customHeight="1">
      <c r="E364" s="1083" t="str">
        <f t="shared" si="69"/>
        <v/>
      </c>
      <c r="G364" s="1085" t="str">
        <f t="shared" si="67"/>
        <v/>
      </c>
      <c r="H364" s="1079" t="str">
        <f t="shared" si="68"/>
        <v/>
      </c>
      <c r="J364" s="1117" t="str">
        <f t="shared" si="79"/>
        <v>-</v>
      </c>
      <c r="L364" s="1041" t="str">
        <f t="shared" si="70"/>
        <v/>
      </c>
      <c r="N364" s="1087"/>
      <c r="W364" s="1046" t="str">
        <f t="shared" si="71"/>
        <v/>
      </c>
      <c r="X364" s="1047" t="str">
        <f t="shared" si="72"/>
        <v/>
      </c>
      <c r="Y364" s="1048" t="str">
        <f t="shared" si="78"/>
        <v/>
      </c>
      <c r="Z364" s="1049" t="str">
        <f t="shared" si="73"/>
        <v/>
      </c>
      <c r="AA364" s="1049" t="str">
        <f t="shared" si="74"/>
        <v/>
      </c>
      <c r="AB364" s="1050" t="str">
        <f t="shared" si="75"/>
        <v/>
      </c>
      <c r="AD364" s="1052" t="str">
        <f t="shared" si="76"/>
        <v/>
      </c>
      <c r="AE364" s="1053" t="str">
        <f t="shared" si="77"/>
        <v/>
      </c>
    </row>
    <row r="365" spans="5:31" ht="12.75" customHeight="1">
      <c r="E365" s="1083" t="str">
        <f t="shared" si="69"/>
        <v/>
      </c>
      <c r="G365" s="1085" t="str">
        <f t="shared" si="67"/>
        <v/>
      </c>
      <c r="H365" s="1079" t="str">
        <f t="shared" si="68"/>
        <v/>
      </c>
      <c r="J365" s="1117" t="str">
        <f t="shared" si="79"/>
        <v>-</v>
      </c>
      <c r="L365" s="1041" t="str">
        <f t="shared" si="70"/>
        <v/>
      </c>
      <c r="N365" s="1087"/>
      <c r="W365" s="1046" t="str">
        <f t="shared" si="71"/>
        <v/>
      </c>
      <c r="X365" s="1047" t="str">
        <f t="shared" si="72"/>
        <v/>
      </c>
      <c r="Y365" s="1048" t="str">
        <f t="shared" si="78"/>
        <v/>
      </c>
      <c r="Z365" s="1049" t="str">
        <f t="shared" si="73"/>
        <v/>
      </c>
      <c r="AA365" s="1049" t="str">
        <f t="shared" si="74"/>
        <v/>
      </c>
      <c r="AB365" s="1050" t="str">
        <f t="shared" si="75"/>
        <v/>
      </c>
      <c r="AD365" s="1052" t="str">
        <f t="shared" si="76"/>
        <v/>
      </c>
      <c r="AE365" s="1053" t="str">
        <f t="shared" si="77"/>
        <v/>
      </c>
    </row>
    <row r="366" spans="5:31" ht="12.75" customHeight="1">
      <c r="E366" s="1083" t="str">
        <f t="shared" si="69"/>
        <v/>
      </c>
      <c r="G366" s="1085" t="str">
        <f t="shared" si="67"/>
        <v/>
      </c>
      <c r="H366" s="1079" t="str">
        <f t="shared" si="68"/>
        <v/>
      </c>
      <c r="J366" s="1117" t="str">
        <f t="shared" si="79"/>
        <v>-</v>
      </c>
      <c r="L366" s="1041" t="str">
        <f t="shared" si="70"/>
        <v/>
      </c>
      <c r="N366" s="1087"/>
      <c r="W366" s="1046" t="str">
        <f t="shared" si="71"/>
        <v/>
      </c>
      <c r="X366" s="1047" t="str">
        <f t="shared" si="72"/>
        <v/>
      </c>
      <c r="Y366" s="1048" t="str">
        <f t="shared" si="78"/>
        <v/>
      </c>
      <c r="Z366" s="1049" t="str">
        <f t="shared" si="73"/>
        <v/>
      </c>
      <c r="AA366" s="1049" t="str">
        <f t="shared" si="74"/>
        <v/>
      </c>
      <c r="AB366" s="1050" t="str">
        <f t="shared" si="75"/>
        <v/>
      </c>
      <c r="AD366" s="1052" t="str">
        <f t="shared" si="76"/>
        <v/>
      </c>
      <c r="AE366" s="1053" t="str">
        <f t="shared" si="77"/>
        <v/>
      </c>
    </row>
    <row r="367" spans="5:31" ht="12.75" customHeight="1">
      <c r="E367" s="1083" t="str">
        <f t="shared" si="69"/>
        <v/>
      </c>
      <c r="G367" s="1085" t="str">
        <f t="shared" si="67"/>
        <v/>
      </c>
      <c r="H367" s="1079" t="str">
        <f t="shared" si="68"/>
        <v/>
      </c>
      <c r="J367" s="1117" t="str">
        <f t="shared" si="79"/>
        <v>-</v>
      </c>
      <c r="L367" s="1041" t="str">
        <f t="shared" si="70"/>
        <v/>
      </c>
      <c r="N367" s="1087"/>
      <c r="W367" s="1046" t="str">
        <f t="shared" si="71"/>
        <v/>
      </c>
      <c r="X367" s="1047" t="str">
        <f t="shared" si="72"/>
        <v/>
      </c>
      <c r="Y367" s="1048" t="str">
        <f t="shared" si="78"/>
        <v/>
      </c>
      <c r="Z367" s="1049" t="str">
        <f t="shared" si="73"/>
        <v/>
      </c>
      <c r="AA367" s="1049" t="str">
        <f t="shared" si="74"/>
        <v/>
      </c>
      <c r="AB367" s="1050" t="str">
        <f t="shared" si="75"/>
        <v/>
      </c>
      <c r="AD367" s="1052" t="str">
        <f t="shared" si="76"/>
        <v/>
      </c>
      <c r="AE367" s="1053" t="str">
        <f t="shared" si="77"/>
        <v/>
      </c>
    </row>
    <row r="368" spans="5:31" ht="12.75" customHeight="1">
      <c r="E368" s="1083" t="str">
        <f t="shared" si="69"/>
        <v/>
      </c>
      <c r="G368" s="1085" t="str">
        <f t="shared" si="67"/>
        <v/>
      </c>
      <c r="H368" s="1079" t="str">
        <f t="shared" si="68"/>
        <v/>
      </c>
      <c r="J368" s="1117" t="str">
        <f t="shared" si="79"/>
        <v>-</v>
      </c>
      <c r="L368" s="1041" t="str">
        <f t="shared" si="70"/>
        <v/>
      </c>
      <c r="N368" s="1087"/>
      <c r="W368" s="1046" t="str">
        <f t="shared" si="71"/>
        <v/>
      </c>
      <c r="X368" s="1047" t="str">
        <f t="shared" si="72"/>
        <v/>
      </c>
      <c r="Y368" s="1048" t="str">
        <f t="shared" si="78"/>
        <v/>
      </c>
      <c r="Z368" s="1049" t="str">
        <f t="shared" si="73"/>
        <v/>
      </c>
      <c r="AA368" s="1049" t="str">
        <f t="shared" si="74"/>
        <v/>
      </c>
      <c r="AB368" s="1050" t="str">
        <f t="shared" si="75"/>
        <v/>
      </c>
      <c r="AD368" s="1052" t="str">
        <f t="shared" si="76"/>
        <v/>
      </c>
      <c r="AE368" s="1053" t="str">
        <f t="shared" si="77"/>
        <v/>
      </c>
    </row>
    <row r="369" spans="5:31" ht="12.75" customHeight="1">
      <c r="E369" s="1083" t="str">
        <f t="shared" si="69"/>
        <v/>
      </c>
      <c r="G369" s="1085" t="str">
        <f t="shared" si="67"/>
        <v/>
      </c>
      <c r="H369" s="1079" t="str">
        <f t="shared" si="68"/>
        <v/>
      </c>
      <c r="J369" s="1117" t="str">
        <f t="shared" si="79"/>
        <v>-</v>
      </c>
      <c r="L369" s="1041" t="str">
        <f t="shared" si="70"/>
        <v/>
      </c>
      <c r="N369" s="1087"/>
      <c r="W369" s="1046" t="str">
        <f t="shared" si="71"/>
        <v/>
      </c>
      <c r="X369" s="1047" t="str">
        <f t="shared" si="72"/>
        <v/>
      </c>
      <c r="Y369" s="1048" t="str">
        <f t="shared" si="78"/>
        <v/>
      </c>
      <c r="Z369" s="1049" t="str">
        <f t="shared" si="73"/>
        <v/>
      </c>
      <c r="AA369" s="1049" t="str">
        <f t="shared" si="74"/>
        <v/>
      </c>
      <c r="AB369" s="1050" t="str">
        <f t="shared" si="75"/>
        <v/>
      </c>
      <c r="AD369" s="1052" t="str">
        <f t="shared" si="76"/>
        <v/>
      </c>
      <c r="AE369" s="1053" t="str">
        <f t="shared" si="77"/>
        <v/>
      </c>
    </row>
    <row r="370" spans="5:31" ht="12.75" customHeight="1">
      <c r="E370" s="1083" t="str">
        <f t="shared" si="69"/>
        <v/>
      </c>
      <c r="G370" s="1085" t="str">
        <f t="shared" si="67"/>
        <v/>
      </c>
      <c r="H370" s="1079" t="str">
        <f t="shared" si="68"/>
        <v/>
      </c>
      <c r="J370" s="1117" t="str">
        <f t="shared" si="79"/>
        <v>-</v>
      </c>
      <c r="L370" s="1041" t="str">
        <f t="shared" si="70"/>
        <v/>
      </c>
      <c r="N370" s="1087"/>
      <c r="W370" s="1046" t="str">
        <f t="shared" si="71"/>
        <v/>
      </c>
      <c r="X370" s="1047" t="str">
        <f t="shared" si="72"/>
        <v/>
      </c>
      <c r="Y370" s="1048" t="str">
        <f t="shared" si="78"/>
        <v/>
      </c>
      <c r="Z370" s="1049" t="str">
        <f t="shared" si="73"/>
        <v/>
      </c>
      <c r="AA370" s="1049" t="str">
        <f t="shared" si="74"/>
        <v/>
      </c>
      <c r="AB370" s="1050" t="str">
        <f t="shared" si="75"/>
        <v/>
      </c>
      <c r="AD370" s="1052" t="str">
        <f t="shared" si="76"/>
        <v/>
      </c>
      <c r="AE370" s="1053" t="str">
        <f t="shared" si="77"/>
        <v/>
      </c>
    </row>
    <row r="371" spans="5:31" ht="12.75" customHeight="1">
      <c r="E371" s="1083" t="str">
        <f t="shared" si="69"/>
        <v/>
      </c>
      <c r="G371" s="1085" t="str">
        <f t="shared" si="67"/>
        <v/>
      </c>
      <c r="H371" s="1079" t="str">
        <f t="shared" si="68"/>
        <v/>
      </c>
      <c r="J371" s="1117" t="str">
        <f t="shared" si="79"/>
        <v>-</v>
      </c>
      <c r="L371" s="1041" t="str">
        <f t="shared" si="70"/>
        <v/>
      </c>
      <c r="N371" s="1087"/>
      <c r="W371" s="1046" t="str">
        <f t="shared" si="71"/>
        <v/>
      </c>
      <c r="X371" s="1047" t="str">
        <f t="shared" si="72"/>
        <v/>
      </c>
      <c r="Y371" s="1048" t="str">
        <f t="shared" si="78"/>
        <v/>
      </c>
      <c r="Z371" s="1049" t="str">
        <f t="shared" si="73"/>
        <v/>
      </c>
      <c r="AA371" s="1049" t="str">
        <f t="shared" si="74"/>
        <v/>
      </c>
      <c r="AB371" s="1050" t="str">
        <f t="shared" si="75"/>
        <v/>
      </c>
      <c r="AD371" s="1052" t="str">
        <f t="shared" si="76"/>
        <v/>
      </c>
      <c r="AE371" s="1053" t="str">
        <f t="shared" si="77"/>
        <v/>
      </c>
    </row>
    <row r="372" spans="5:31" ht="12.75" customHeight="1">
      <c r="E372" s="1083" t="str">
        <f t="shared" si="69"/>
        <v/>
      </c>
      <c r="G372" s="1085" t="str">
        <f t="shared" si="67"/>
        <v/>
      </c>
      <c r="H372" s="1079" t="str">
        <f t="shared" si="68"/>
        <v/>
      </c>
      <c r="J372" s="1117" t="str">
        <f t="shared" si="79"/>
        <v>-</v>
      </c>
      <c r="L372" s="1041" t="str">
        <f t="shared" si="70"/>
        <v/>
      </c>
      <c r="N372" s="1087"/>
      <c r="W372" s="1046" t="str">
        <f t="shared" si="71"/>
        <v/>
      </c>
      <c r="X372" s="1047" t="str">
        <f t="shared" si="72"/>
        <v/>
      </c>
      <c r="Y372" s="1048" t="str">
        <f t="shared" si="78"/>
        <v/>
      </c>
      <c r="Z372" s="1049" t="str">
        <f t="shared" si="73"/>
        <v/>
      </c>
      <c r="AA372" s="1049" t="str">
        <f t="shared" si="74"/>
        <v/>
      </c>
      <c r="AB372" s="1050" t="str">
        <f t="shared" si="75"/>
        <v/>
      </c>
      <c r="AD372" s="1052" t="str">
        <f t="shared" si="76"/>
        <v/>
      </c>
      <c r="AE372" s="1053" t="str">
        <f t="shared" si="77"/>
        <v/>
      </c>
    </row>
    <row r="373" spans="5:31" ht="12.75" customHeight="1">
      <c r="E373" s="1083" t="str">
        <f t="shared" si="69"/>
        <v/>
      </c>
      <c r="G373" s="1085" t="str">
        <f t="shared" si="67"/>
        <v/>
      </c>
      <c r="H373" s="1079" t="str">
        <f t="shared" si="68"/>
        <v/>
      </c>
      <c r="J373" s="1117" t="str">
        <f t="shared" si="79"/>
        <v>-</v>
      </c>
      <c r="L373" s="1041" t="str">
        <f t="shared" si="70"/>
        <v/>
      </c>
      <c r="N373" s="1087"/>
      <c r="W373" s="1046" t="str">
        <f t="shared" si="71"/>
        <v/>
      </c>
      <c r="X373" s="1047" t="str">
        <f t="shared" si="72"/>
        <v/>
      </c>
      <c r="Y373" s="1048" t="str">
        <f t="shared" si="78"/>
        <v/>
      </c>
      <c r="Z373" s="1049" t="str">
        <f t="shared" si="73"/>
        <v/>
      </c>
      <c r="AA373" s="1049" t="str">
        <f t="shared" si="74"/>
        <v/>
      </c>
      <c r="AB373" s="1050" t="str">
        <f t="shared" si="75"/>
        <v/>
      </c>
      <c r="AD373" s="1052" t="str">
        <f t="shared" si="76"/>
        <v/>
      </c>
      <c r="AE373" s="1053" t="str">
        <f t="shared" si="77"/>
        <v/>
      </c>
    </row>
    <row r="374" spans="5:31" ht="12.75" customHeight="1">
      <c r="E374" s="1083" t="str">
        <f t="shared" si="69"/>
        <v/>
      </c>
      <c r="G374" s="1085" t="str">
        <f t="shared" si="67"/>
        <v/>
      </c>
      <c r="H374" s="1079" t="str">
        <f t="shared" si="68"/>
        <v/>
      </c>
      <c r="J374" s="1117" t="str">
        <f t="shared" si="79"/>
        <v>-</v>
      </c>
      <c r="L374" s="1041" t="str">
        <f t="shared" si="70"/>
        <v/>
      </c>
      <c r="N374" s="1087"/>
      <c r="W374" s="1046" t="str">
        <f t="shared" si="71"/>
        <v/>
      </c>
      <c r="X374" s="1047" t="str">
        <f t="shared" si="72"/>
        <v/>
      </c>
      <c r="Y374" s="1048" t="str">
        <f t="shared" si="78"/>
        <v/>
      </c>
      <c r="Z374" s="1049" t="str">
        <f t="shared" si="73"/>
        <v/>
      </c>
      <c r="AA374" s="1049" t="str">
        <f t="shared" si="74"/>
        <v/>
      </c>
      <c r="AB374" s="1050" t="str">
        <f t="shared" si="75"/>
        <v/>
      </c>
      <c r="AD374" s="1052" t="str">
        <f t="shared" si="76"/>
        <v/>
      </c>
      <c r="AE374" s="1053" t="str">
        <f t="shared" si="77"/>
        <v/>
      </c>
    </row>
    <row r="375" spans="5:31" ht="12.75" customHeight="1">
      <c r="E375" s="1083" t="str">
        <f t="shared" si="69"/>
        <v/>
      </c>
      <c r="G375" s="1085" t="str">
        <f t="shared" si="67"/>
        <v/>
      </c>
      <c r="H375" s="1079" t="str">
        <f t="shared" si="68"/>
        <v/>
      </c>
      <c r="J375" s="1117" t="str">
        <f t="shared" si="79"/>
        <v>-</v>
      </c>
      <c r="L375" s="1041" t="str">
        <f t="shared" si="70"/>
        <v/>
      </c>
      <c r="N375" s="1087"/>
      <c r="W375" s="1046" t="str">
        <f t="shared" si="71"/>
        <v/>
      </c>
      <c r="X375" s="1047" t="str">
        <f t="shared" si="72"/>
        <v/>
      </c>
      <c r="Y375" s="1048" t="str">
        <f t="shared" si="78"/>
        <v/>
      </c>
      <c r="Z375" s="1049" t="str">
        <f t="shared" si="73"/>
        <v/>
      </c>
      <c r="AA375" s="1049" t="str">
        <f t="shared" si="74"/>
        <v/>
      </c>
      <c r="AB375" s="1050" t="str">
        <f t="shared" si="75"/>
        <v/>
      </c>
      <c r="AD375" s="1052" t="str">
        <f t="shared" si="76"/>
        <v/>
      </c>
      <c r="AE375" s="1053" t="str">
        <f t="shared" si="77"/>
        <v/>
      </c>
    </row>
    <row r="376" spans="5:31" ht="12.75" customHeight="1">
      <c r="E376" s="1083" t="str">
        <f t="shared" si="69"/>
        <v/>
      </c>
      <c r="G376" s="1085" t="str">
        <f t="shared" si="67"/>
        <v/>
      </c>
      <c r="H376" s="1079" t="str">
        <f t="shared" si="68"/>
        <v/>
      </c>
      <c r="J376" s="1117" t="str">
        <f t="shared" si="79"/>
        <v>-</v>
      </c>
      <c r="L376" s="1041" t="str">
        <f t="shared" si="70"/>
        <v/>
      </c>
      <c r="N376" s="1087"/>
      <c r="W376" s="1046" t="str">
        <f t="shared" si="71"/>
        <v/>
      </c>
      <c r="X376" s="1047" t="str">
        <f t="shared" si="72"/>
        <v/>
      </c>
      <c r="Y376" s="1048" t="str">
        <f t="shared" si="78"/>
        <v/>
      </c>
      <c r="Z376" s="1049" t="str">
        <f t="shared" si="73"/>
        <v/>
      </c>
      <c r="AA376" s="1049" t="str">
        <f t="shared" si="74"/>
        <v/>
      </c>
      <c r="AB376" s="1050" t="str">
        <f t="shared" si="75"/>
        <v/>
      </c>
      <c r="AD376" s="1052" t="str">
        <f t="shared" si="76"/>
        <v/>
      </c>
      <c r="AE376" s="1053" t="str">
        <f t="shared" si="77"/>
        <v/>
      </c>
    </row>
    <row r="377" spans="5:31" ht="12.75" customHeight="1">
      <c r="E377" s="1083" t="str">
        <f t="shared" si="69"/>
        <v/>
      </c>
      <c r="G377" s="1085" t="str">
        <f t="shared" si="67"/>
        <v/>
      </c>
      <c r="H377" s="1079" t="str">
        <f t="shared" si="68"/>
        <v/>
      </c>
      <c r="J377" s="1117" t="str">
        <f t="shared" si="79"/>
        <v>-</v>
      </c>
      <c r="L377" s="1041" t="str">
        <f t="shared" si="70"/>
        <v/>
      </c>
      <c r="N377" s="1087"/>
      <c r="W377" s="1046" t="str">
        <f t="shared" si="71"/>
        <v/>
      </c>
      <c r="X377" s="1047" t="str">
        <f t="shared" si="72"/>
        <v/>
      </c>
      <c r="Y377" s="1048" t="str">
        <f t="shared" si="78"/>
        <v/>
      </c>
      <c r="Z377" s="1049" t="str">
        <f t="shared" si="73"/>
        <v/>
      </c>
      <c r="AA377" s="1049" t="str">
        <f t="shared" si="74"/>
        <v/>
      </c>
      <c r="AB377" s="1050" t="str">
        <f t="shared" si="75"/>
        <v/>
      </c>
      <c r="AD377" s="1052" t="str">
        <f t="shared" si="76"/>
        <v/>
      </c>
      <c r="AE377" s="1053" t="str">
        <f t="shared" si="77"/>
        <v/>
      </c>
    </row>
    <row r="378" spans="5:31" ht="12.75" customHeight="1">
      <c r="E378" s="1083" t="str">
        <f t="shared" si="69"/>
        <v/>
      </c>
      <c r="G378" s="1085" t="str">
        <f t="shared" si="67"/>
        <v/>
      </c>
      <c r="H378" s="1079" t="str">
        <f t="shared" si="68"/>
        <v/>
      </c>
      <c r="J378" s="1117" t="str">
        <f t="shared" si="79"/>
        <v>-</v>
      </c>
      <c r="L378" s="1041" t="str">
        <f t="shared" si="70"/>
        <v/>
      </c>
      <c r="N378" s="1087"/>
      <c r="W378" s="1046" t="str">
        <f t="shared" si="71"/>
        <v/>
      </c>
      <c r="X378" s="1047" t="str">
        <f t="shared" si="72"/>
        <v/>
      </c>
      <c r="Y378" s="1048" t="str">
        <f t="shared" si="78"/>
        <v/>
      </c>
      <c r="Z378" s="1049" t="str">
        <f t="shared" si="73"/>
        <v/>
      </c>
      <c r="AA378" s="1049" t="str">
        <f t="shared" si="74"/>
        <v/>
      </c>
      <c r="AB378" s="1050" t="str">
        <f t="shared" si="75"/>
        <v/>
      </c>
      <c r="AD378" s="1052" t="str">
        <f t="shared" si="76"/>
        <v/>
      </c>
      <c r="AE378" s="1053" t="str">
        <f t="shared" si="77"/>
        <v/>
      </c>
    </row>
    <row r="379" spans="5:31" ht="12.75" customHeight="1">
      <c r="E379" s="1083" t="str">
        <f t="shared" si="69"/>
        <v/>
      </c>
      <c r="G379" s="1085" t="str">
        <f t="shared" si="67"/>
        <v/>
      </c>
      <c r="H379" s="1079" t="str">
        <f t="shared" si="68"/>
        <v/>
      </c>
      <c r="J379" s="1117" t="str">
        <f t="shared" si="79"/>
        <v>-</v>
      </c>
      <c r="L379" s="1041" t="str">
        <f t="shared" si="70"/>
        <v/>
      </c>
      <c r="N379" s="1087"/>
      <c r="W379" s="1046" t="str">
        <f t="shared" si="71"/>
        <v/>
      </c>
      <c r="X379" s="1047" t="str">
        <f t="shared" si="72"/>
        <v/>
      </c>
      <c r="Y379" s="1048" t="str">
        <f t="shared" si="78"/>
        <v/>
      </c>
      <c r="Z379" s="1049" t="str">
        <f t="shared" si="73"/>
        <v/>
      </c>
      <c r="AA379" s="1049" t="str">
        <f t="shared" si="74"/>
        <v/>
      </c>
      <c r="AB379" s="1050" t="str">
        <f t="shared" si="75"/>
        <v/>
      </c>
      <c r="AD379" s="1052" t="str">
        <f t="shared" si="76"/>
        <v/>
      </c>
      <c r="AE379" s="1053" t="str">
        <f t="shared" si="77"/>
        <v/>
      </c>
    </row>
    <row r="380" spans="5:31" ht="12.75" customHeight="1">
      <c r="E380" s="1083" t="str">
        <f t="shared" si="69"/>
        <v/>
      </c>
      <c r="G380" s="1085" t="str">
        <f t="shared" si="67"/>
        <v/>
      </c>
      <c r="H380" s="1079" t="str">
        <f t="shared" si="68"/>
        <v/>
      </c>
      <c r="J380" s="1117" t="str">
        <f t="shared" si="79"/>
        <v>-</v>
      </c>
      <c r="L380" s="1041" t="str">
        <f t="shared" si="70"/>
        <v/>
      </c>
      <c r="N380" s="1087"/>
      <c r="W380" s="1046" t="str">
        <f t="shared" si="71"/>
        <v/>
      </c>
      <c r="X380" s="1047" t="str">
        <f t="shared" si="72"/>
        <v/>
      </c>
      <c r="Y380" s="1048" t="str">
        <f t="shared" si="78"/>
        <v/>
      </c>
      <c r="Z380" s="1049" t="str">
        <f t="shared" si="73"/>
        <v/>
      </c>
      <c r="AA380" s="1049" t="str">
        <f t="shared" si="74"/>
        <v/>
      </c>
      <c r="AB380" s="1050" t="str">
        <f t="shared" si="75"/>
        <v/>
      </c>
      <c r="AD380" s="1052" t="str">
        <f t="shared" si="76"/>
        <v/>
      </c>
      <c r="AE380" s="1053" t="str">
        <f t="shared" si="77"/>
        <v/>
      </c>
    </row>
    <row r="381" spans="5:31" ht="12.75" customHeight="1">
      <c r="E381" s="1083" t="str">
        <f t="shared" si="69"/>
        <v/>
      </c>
      <c r="G381" s="1085" t="str">
        <f t="shared" si="67"/>
        <v/>
      </c>
      <c r="H381" s="1079" t="str">
        <f t="shared" si="68"/>
        <v/>
      </c>
      <c r="J381" s="1117" t="str">
        <f t="shared" si="79"/>
        <v>-</v>
      </c>
      <c r="L381" s="1041" t="str">
        <f t="shared" si="70"/>
        <v/>
      </c>
      <c r="N381" s="1087"/>
      <c r="W381" s="1046" t="str">
        <f t="shared" si="71"/>
        <v/>
      </c>
      <c r="X381" s="1047" t="str">
        <f t="shared" si="72"/>
        <v/>
      </c>
      <c r="Y381" s="1048" t="str">
        <f t="shared" si="78"/>
        <v/>
      </c>
      <c r="Z381" s="1049" t="str">
        <f t="shared" si="73"/>
        <v/>
      </c>
      <c r="AA381" s="1049" t="str">
        <f t="shared" si="74"/>
        <v/>
      </c>
      <c r="AB381" s="1050" t="str">
        <f t="shared" si="75"/>
        <v/>
      </c>
      <c r="AD381" s="1052" t="str">
        <f t="shared" si="76"/>
        <v/>
      </c>
      <c r="AE381" s="1053" t="str">
        <f t="shared" si="77"/>
        <v/>
      </c>
    </row>
    <row r="382" spans="5:31" ht="12.75" customHeight="1">
      <c r="E382" s="1083" t="str">
        <f t="shared" si="69"/>
        <v/>
      </c>
      <c r="G382" s="1085" t="str">
        <f t="shared" si="67"/>
        <v/>
      </c>
      <c r="H382" s="1079" t="str">
        <f t="shared" si="68"/>
        <v/>
      </c>
      <c r="J382" s="1117" t="str">
        <f t="shared" si="79"/>
        <v>-</v>
      </c>
      <c r="L382" s="1041" t="str">
        <f t="shared" si="70"/>
        <v/>
      </c>
      <c r="N382" s="1087"/>
      <c r="W382" s="1046" t="str">
        <f t="shared" si="71"/>
        <v/>
      </c>
      <c r="X382" s="1047" t="str">
        <f t="shared" si="72"/>
        <v/>
      </c>
      <c r="Y382" s="1048" t="str">
        <f t="shared" si="78"/>
        <v/>
      </c>
      <c r="Z382" s="1049" t="str">
        <f t="shared" si="73"/>
        <v/>
      </c>
      <c r="AA382" s="1049" t="str">
        <f t="shared" si="74"/>
        <v/>
      </c>
      <c r="AB382" s="1050" t="str">
        <f t="shared" si="75"/>
        <v/>
      </c>
      <c r="AD382" s="1052" t="str">
        <f t="shared" si="76"/>
        <v/>
      </c>
      <c r="AE382" s="1053" t="str">
        <f t="shared" si="77"/>
        <v/>
      </c>
    </row>
    <row r="383" spans="5:31" ht="12.75" customHeight="1">
      <c r="E383" s="1083" t="str">
        <f t="shared" si="69"/>
        <v/>
      </c>
      <c r="G383" s="1085" t="str">
        <f t="shared" si="67"/>
        <v/>
      </c>
      <c r="H383" s="1079" t="str">
        <f t="shared" si="68"/>
        <v/>
      </c>
      <c r="J383" s="1117" t="str">
        <f t="shared" si="79"/>
        <v>-</v>
      </c>
      <c r="L383" s="1041" t="str">
        <f t="shared" si="70"/>
        <v/>
      </c>
      <c r="N383" s="1087"/>
      <c r="W383" s="1046" t="str">
        <f t="shared" si="71"/>
        <v/>
      </c>
      <c r="X383" s="1047" t="str">
        <f t="shared" si="72"/>
        <v/>
      </c>
      <c r="Y383" s="1048" t="str">
        <f t="shared" si="78"/>
        <v/>
      </c>
      <c r="Z383" s="1049" t="str">
        <f t="shared" si="73"/>
        <v/>
      </c>
      <c r="AA383" s="1049" t="str">
        <f t="shared" si="74"/>
        <v/>
      </c>
      <c r="AB383" s="1050" t="str">
        <f t="shared" si="75"/>
        <v/>
      </c>
      <c r="AD383" s="1052" t="str">
        <f t="shared" si="76"/>
        <v/>
      </c>
      <c r="AE383" s="1053" t="str">
        <f t="shared" si="77"/>
        <v/>
      </c>
    </row>
    <row r="384" spans="5:31" ht="12.75" customHeight="1">
      <c r="E384" s="1083" t="str">
        <f t="shared" si="69"/>
        <v/>
      </c>
      <c r="G384" s="1085" t="str">
        <f t="shared" si="67"/>
        <v/>
      </c>
      <c r="H384" s="1079" t="str">
        <f t="shared" si="68"/>
        <v/>
      </c>
      <c r="J384" s="1117" t="str">
        <f t="shared" si="79"/>
        <v>-</v>
      </c>
      <c r="L384" s="1041" t="str">
        <f t="shared" si="70"/>
        <v/>
      </c>
      <c r="N384" s="1087"/>
      <c r="W384" s="1046" t="str">
        <f t="shared" si="71"/>
        <v/>
      </c>
      <c r="X384" s="1047" t="str">
        <f t="shared" si="72"/>
        <v/>
      </c>
      <c r="Y384" s="1048" t="str">
        <f t="shared" si="78"/>
        <v/>
      </c>
      <c r="Z384" s="1049" t="str">
        <f t="shared" si="73"/>
        <v/>
      </c>
      <c r="AA384" s="1049" t="str">
        <f t="shared" si="74"/>
        <v/>
      </c>
      <c r="AB384" s="1050" t="str">
        <f t="shared" si="75"/>
        <v/>
      </c>
      <c r="AD384" s="1052" t="str">
        <f t="shared" si="76"/>
        <v/>
      </c>
      <c r="AE384" s="1053" t="str">
        <f t="shared" si="77"/>
        <v/>
      </c>
    </row>
    <row r="385" spans="5:31" ht="12.75" customHeight="1">
      <c r="E385" s="1083" t="str">
        <f t="shared" si="69"/>
        <v/>
      </c>
      <c r="G385" s="1085" t="str">
        <f t="shared" si="67"/>
        <v/>
      </c>
      <c r="H385" s="1079" t="str">
        <f t="shared" si="68"/>
        <v/>
      </c>
      <c r="J385" s="1117" t="str">
        <f t="shared" si="79"/>
        <v>-</v>
      </c>
      <c r="L385" s="1041" t="str">
        <f t="shared" si="70"/>
        <v/>
      </c>
      <c r="N385" s="1087"/>
      <c r="W385" s="1046" t="str">
        <f t="shared" si="71"/>
        <v/>
      </c>
      <c r="X385" s="1047" t="str">
        <f t="shared" si="72"/>
        <v/>
      </c>
      <c r="Y385" s="1048" t="str">
        <f t="shared" si="78"/>
        <v/>
      </c>
      <c r="Z385" s="1049" t="str">
        <f t="shared" si="73"/>
        <v/>
      </c>
      <c r="AA385" s="1049" t="str">
        <f t="shared" si="74"/>
        <v/>
      </c>
      <c r="AB385" s="1050" t="str">
        <f t="shared" si="75"/>
        <v/>
      </c>
      <c r="AD385" s="1052" t="str">
        <f t="shared" si="76"/>
        <v/>
      </c>
      <c r="AE385" s="1053" t="str">
        <f t="shared" si="77"/>
        <v/>
      </c>
    </row>
    <row r="386" spans="5:31" ht="12.75" customHeight="1">
      <c r="E386" s="1083" t="str">
        <f t="shared" si="69"/>
        <v/>
      </c>
      <c r="G386" s="1085" t="str">
        <f t="shared" ref="G386:G449" si="80">IF(F386="Paid","Settled",IF(E386="","",IF(E386&lt;0,"Over Due",IF(E386&lt;=10,"Due soon",IF(E386&lt;=20,"FP need",IF(E386&lt;=30,"Pending","Pending"))))))</f>
        <v/>
      </c>
      <c r="H386" s="1079" t="str">
        <f t="shared" ref="H386:H449" si="81">IFERROR(CHOOSE($X386,"መስከረም","ጥቅምት","ህዳር  ","ታህሳስ ","ጥር ","የካቲት ","መጋቢት ","ሚይዚያ ","ግንቦት ","ሰኔ ","ሐምሌ ","ነሐሴ ","Pagume"),"")</f>
        <v/>
      </c>
      <c r="J386" s="1117" t="str">
        <f t="shared" si="79"/>
        <v>-</v>
      </c>
      <c r="L386" s="1041" t="str">
        <f t="shared" si="70"/>
        <v/>
      </c>
      <c r="N386" s="1087"/>
      <c r="W386" s="1046" t="str">
        <f t="shared" si="71"/>
        <v/>
      </c>
      <c r="X386" s="1047" t="str">
        <f t="shared" si="72"/>
        <v/>
      </c>
      <c r="Y386" s="1048" t="str">
        <f t="shared" si="78"/>
        <v/>
      </c>
      <c r="Z386" s="1049" t="str">
        <f t="shared" si="73"/>
        <v/>
      </c>
      <c r="AA386" s="1049" t="str">
        <f t="shared" si="74"/>
        <v/>
      </c>
      <c r="AB386" s="1050" t="str">
        <f t="shared" si="75"/>
        <v/>
      </c>
      <c r="AD386" s="1052" t="str">
        <f t="shared" si="76"/>
        <v/>
      </c>
      <c r="AE386" s="1053" t="str">
        <f t="shared" si="77"/>
        <v/>
      </c>
    </row>
    <row r="387" spans="5:31" ht="12.75" customHeight="1">
      <c r="E387" s="1083" t="str">
        <f t="shared" ref="E387:E450" si="82">IF(D387="","",IF(F387="paid",0,I387-J387))</f>
        <v/>
      </c>
      <c r="G387" s="1085" t="str">
        <f t="shared" si="80"/>
        <v/>
      </c>
      <c r="H387" s="1079" t="str">
        <f t="shared" si="81"/>
        <v/>
      </c>
      <c r="J387" s="1117" t="str">
        <f t="shared" si="79"/>
        <v>-</v>
      </c>
      <c r="L387" s="1041" t="str">
        <f t="shared" ref="L387:L450" si="83">IF(E387="","",$Q$1+E387)</f>
        <v/>
      </c>
      <c r="N387" s="1087"/>
      <c r="W387" s="1046" t="str">
        <f t="shared" ref="W387:W450" si="84">IF($D387="","",_xlfn.LET(_xlpm.gDate,D387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87" s="1047" t="str">
        <f t="shared" ref="X387:X450" si="85">IF($W387="","",TEXT($W387,"mm"))</f>
        <v/>
      </c>
      <c r="Y387" s="1048" t="str">
        <f t="shared" si="78"/>
        <v/>
      </c>
      <c r="Z387" s="1049" t="str">
        <f t="shared" ref="Z387:Z450" si="86">IF($K387="","",_xlfn.LET(_xlpm.gDate,K387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87" s="1049" t="str">
        <f t="shared" ref="AA387:AA450" si="87">IF($Z387="","",TEXT($Z387,"mm"))</f>
        <v/>
      </c>
      <c r="AB387" s="1050" t="str">
        <f t="shared" ref="AB387:AB450" si="88">IFERROR(CHOOSE(AA387,"መስከረም","ጥቅምት","ህዳር  ","ታህሳስ ","ጥር ","የካቲት ","መጋቢት ","ሚይዚያ ","ግንቦት ","ሰኔ ","ሐምሌ ","ነሐሴ ","Pagume"),"")</f>
        <v/>
      </c>
      <c r="AD387" s="1052" t="str">
        <f t="shared" ref="AD387:AD450" si="89">IF($D387="","",YEAR(D387)&amp;"-W"&amp;WEEKNUM(D387,2))</f>
        <v/>
      </c>
      <c r="AE387" s="1053" t="str">
        <f t="shared" ref="AE387:AE450" si="90">IF($K387="","",YEAR(K387)&amp;"-W"&amp;WEEKNUM(K387,2))</f>
        <v/>
      </c>
    </row>
    <row r="388" spans="5:31" ht="12.75" customHeight="1">
      <c r="E388" s="1083" t="str">
        <f t="shared" si="82"/>
        <v/>
      </c>
      <c r="G388" s="1085" t="str">
        <f t="shared" si="80"/>
        <v/>
      </c>
      <c r="H388" s="1079" t="str">
        <f t="shared" si="81"/>
        <v/>
      </c>
      <c r="J388" s="1117" t="str">
        <f t="shared" si="79"/>
        <v>-</v>
      </c>
      <c r="L388" s="1041" t="str">
        <f t="shared" si="83"/>
        <v/>
      </c>
      <c r="N388" s="1087"/>
      <c r="W388" s="1046" t="str">
        <f t="shared" si="84"/>
        <v/>
      </c>
      <c r="X388" s="1047" t="str">
        <f t="shared" si="85"/>
        <v/>
      </c>
      <c r="Y388" s="1048" t="str">
        <f t="shared" si="78"/>
        <v/>
      </c>
      <c r="Z388" s="1049" t="str">
        <f t="shared" si="86"/>
        <v/>
      </c>
      <c r="AA388" s="1049" t="str">
        <f t="shared" si="87"/>
        <v/>
      </c>
      <c r="AB388" s="1050" t="str">
        <f t="shared" si="88"/>
        <v/>
      </c>
      <c r="AD388" s="1052" t="str">
        <f t="shared" si="89"/>
        <v/>
      </c>
      <c r="AE388" s="1053" t="str">
        <f t="shared" si="90"/>
        <v/>
      </c>
    </row>
    <row r="389" spans="5:31" ht="12.75" customHeight="1">
      <c r="E389" s="1083" t="str">
        <f t="shared" si="82"/>
        <v/>
      </c>
      <c r="G389" s="1085" t="str">
        <f t="shared" si="80"/>
        <v/>
      </c>
      <c r="H389" s="1079" t="str">
        <f t="shared" si="81"/>
        <v/>
      </c>
      <c r="J389" s="1117" t="str">
        <f t="shared" si="79"/>
        <v>-</v>
      </c>
      <c r="L389" s="1041" t="str">
        <f t="shared" si="83"/>
        <v/>
      </c>
      <c r="N389" s="1087"/>
      <c r="W389" s="1046" t="str">
        <f t="shared" si="84"/>
        <v/>
      </c>
      <c r="X389" s="1047" t="str">
        <f t="shared" si="85"/>
        <v/>
      </c>
      <c r="Y389" s="1048" t="str">
        <f t="shared" si="78"/>
        <v/>
      </c>
      <c r="Z389" s="1049" t="str">
        <f t="shared" si="86"/>
        <v/>
      </c>
      <c r="AA389" s="1049" t="str">
        <f t="shared" si="87"/>
        <v/>
      </c>
      <c r="AB389" s="1050" t="str">
        <f t="shared" si="88"/>
        <v/>
      </c>
      <c r="AD389" s="1052" t="str">
        <f t="shared" si="89"/>
        <v/>
      </c>
      <c r="AE389" s="1053" t="str">
        <f t="shared" si="90"/>
        <v/>
      </c>
    </row>
    <row r="390" spans="5:31" ht="12.75" customHeight="1">
      <c r="E390" s="1083" t="str">
        <f t="shared" si="82"/>
        <v/>
      </c>
      <c r="G390" s="1085" t="str">
        <f t="shared" si="80"/>
        <v/>
      </c>
      <c r="H390" s="1079" t="str">
        <f t="shared" si="81"/>
        <v/>
      </c>
      <c r="J390" s="1117" t="str">
        <f t="shared" si="79"/>
        <v>-</v>
      </c>
      <c r="L390" s="1041" t="str">
        <f t="shared" si="83"/>
        <v/>
      </c>
      <c r="N390" s="1087"/>
      <c r="W390" s="1046" t="str">
        <f t="shared" si="84"/>
        <v/>
      </c>
      <c r="X390" s="1047" t="str">
        <f t="shared" si="85"/>
        <v/>
      </c>
      <c r="Y390" s="1048" t="str">
        <f t="shared" si="78"/>
        <v/>
      </c>
      <c r="Z390" s="1049" t="str">
        <f t="shared" si="86"/>
        <v/>
      </c>
      <c r="AA390" s="1049" t="str">
        <f t="shared" si="87"/>
        <v/>
      </c>
      <c r="AB390" s="1050" t="str">
        <f t="shared" si="88"/>
        <v/>
      </c>
      <c r="AD390" s="1052" t="str">
        <f t="shared" si="89"/>
        <v/>
      </c>
      <c r="AE390" s="1053" t="str">
        <f t="shared" si="90"/>
        <v/>
      </c>
    </row>
    <row r="391" spans="5:31" ht="12.75" customHeight="1">
      <c r="E391" s="1083" t="str">
        <f t="shared" si="82"/>
        <v/>
      </c>
      <c r="G391" s="1085" t="str">
        <f t="shared" si="80"/>
        <v/>
      </c>
      <c r="H391" s="1079" t="str">
        <f t="shared" si="81"/>
        <v/>
      </c>
      <c r="J391" s="1117" t="str">
        <f t="shared" si="79"/>
        <v>-</v>
      </c>
      <c r="L391" s="1041" t="str">
        <f t="shared" si="83"/>
        <v/>
      </c>
      <c r="N391" s="1087"/>
      <c r="W391" s="1046" t="str">
        <f t="shared" si="84"/>
        <v/>
      </c>
      <c r="X391" s="1047" t="str">
        <f t="shared" si="85"/>
        <v/>
      </c>
      <c r="Y391" s="1048" t="str">
        <f t="shared" si="78"/>
        <v/>
      </c>
      <c r="Z391" s="1049" t="str">
        <f t="shared" si="86"/>
        <v/>
      </c>
      <c r="AA391" s="1049" t="str">
        <f t="shared" si="87"/>
        <v/>
      </c>
      <c r="AB391" s="1050" t="str">
        <f t="shared" si="88"/>
        <v/>
      </c>
      <c r="AD391" s="1052" t="str">
        <f t="shared" si="89"/>
        <v/>
      </c>
      <c r="AE391" s="1053" t="str">
        <f t="shared" si="90"/>
        <v/>
      </c>
    </row>
    <row r="392" spans="5:31" ht="12.75" customHeight="1">
      <c r="E392" s="1083" t="str">
        <f t="shared" si="82"/>
        <v/>
      </c>
      <c r="G392" s="1085" t="str">
        <f t="shared" si="80"/>
        <v/>
      </c>
      <c r="H392" s="1079" t="str">
        <f t="shared" si="81"/>
        <v/>
      </c>
      <c r="J392" s="1117" t="str">
        <f t="shared" si="79"/>
        <v>-</v>
      </c>
      <c r="L392" s="1041" t="str">
        <f t="shared" si="83"/>
        <v/>
      </c>
      <c r="N392" s="1087"/>
      <c r="W392" s="1046" t="str">
        <f t="shared" si="84"/>
        <v/>
      </c>
      <c r="X392" s="1047" t="str">
        <f t="shared" si="85"/>
        <v/>
      </c>
      <c r="Y392" s="1048" t="str">
        <f t="shared" si="78"/>
        <v/>
      </c>
      <c r="Z392" s="1049" t="str">
        <f t="shared" si="86"/>
        <v/>
      </c>
      <c r="AA392" s="1049" t="str">
        <f t="shared" si="87"/>
        <v/>
      </c>
      <c r="AB392" s="1050" t="str">
        <f t="shared" si="88"/>
        <v/>
      </c>
      <c r="AD392" s="1052" t="str">
        <f t="shared" si="89"/>
        <v/>
      </c>
      <c r="AE392" s="1053" t="str">
        <f t="shared" si="90"/>
        <v/>
      </c>
    </row>
    <row r="393" spans="5:31" ht="12.75" customHeight="1">
      <c r="E393" s="1083" t="str">
        <f t="shared" si="82"/>
        <v/>
      </c>
      <c r="G393" s="1085" t="str">
        <f t="shared" si="80"/>
        <v/>
      </c>
      <c r="H393" s="1079" t="str">
        <f t="shared" si="81"/>
        <v/>
      </c>
      <c r="J393" s="1117" t="str">
        <f t="shared" si="79"/>
        <v>-</v>
      </c>
      <c r="L393" s="1041" t="str">
        <f t="shared" si="83"/>
        <v/>
      </c>
      <c r="N393" s="1087"/>
      <c r="W393" s="1046" t="str">
        <f t="shared" si="84"/>
        <v/>
      </c>
      <c r="X393" s="1047" t="str">
        <f t="shared" si="85"/>
        <v/>
      </c>
      <c r="Y393" s="1048" t="str">
        <f t="shared" si="78"/>
        <v/>
      </c>
      <c r="Z393" s="1049" t="str">
        <f t="shared" si="86"/>
        <v/>
      </c>
      <c r="AA393" s="1049" t="str">
        <f t="shared" si="87"/>
        <v/>
      </c>
      <c r="AB393" s="1050" t="str">
        <f t="shared" si="88"/>
        <v/>
      </c>
      <c r="AD393" s="1052" t="str">
        <f t="shared" si="89"/>
        <v/>
      </c>
      <c r="AE393" s="1053" t="str">
        <f t="shared" si="90"/>
        <v/>
      </c>
    </row>
    <row r="394" spans="5:31" ht="12.75" customHeight="1">
      <c r="E394" s="1083" t="str">
        <f t="shared" si="82"/>
        <v/>
      </c>
      <c r="G394" s="1085" t="str">
        <f t="shared" si="80"/>
        <v/>
      </c>
      <c r="H394" s="1079" t="str">
        <f t="shared" si="81"/>
        <v/>
      </c>
      <c r="J394" s="1117" t="str">
        <f t="shared" si="79"/>
        <v>-</v>
      </c>
      <c r="L394" s="1041" t="str">
        <f t="shared" si="83"/>
        <v/>
      </c>
      <c r="N394" s="1087"/>
      <c r="W394" s="1046" t="str">
        <f t="shared" si="84"/>
        <v/>
      </c>
      <c r="X394" s="1047" t="str">
        <f t="shared" si="85"/>
        <v/>
      </c>
      <c r="Y394" s="1048" t="str">
        <f t="shared" si="78"/>
        <v/>
      </c>
      <c r="Z394" s="1049" t="str">
        <f t="shared" si="86"/>
        <v/>
      </c>
      <c r="AA394" s="1049" t="str">
        <f t="shared" si="87"/>
        <v/>
      </c>
      <c r="AB394" s="1050" t="str">
        <f t="shared" si="88"/>
        <v/>
      </c>
      <c r="AD394" s="1052" t="str">
        <f t="shared" si="89"/>
        <v/>
      </c>
      <c r="AE394" s="1053" t="str">
        <f t="shared" si="90"/>
        <v/>
      </c>
    </row>
    <row r="395" spans="5:31" ht="12.75" customHeight="1">
      <c r="E395" s="1083" t="str">
        <f t="shared" si="82"/>
        <v/>
      </c>
      <c r="G395" s="1085" t="str">
        <f t="shared" si="80"/>
        <v/>
      </c>
      <c r="H395" s="1079" t="str">
        <f t="shared" si="81"/>
        <v/>
      </c>
      <c r="J395" s="1117" t="str">
        <f t="shared" si="79"/>
        <v>-</v>
      </c>
      <c r="L395" s="1041" t="str">
        <f t="shared" si="83"/>
        <v/>
      </c>
      <c r="W395" s="1046" t="str">
        <f t="shared" si="84"/>
        <v/>
      </c>
      <c r="X395" s="1047" t="str">
        <f t="shared" si="85"/>
        <v/>
      </c>
      <c r="Y395" s="1048" t="str">
        <f t="shared" si="78"/>
        <v/>
      </c>
      <c r="Z395" s="1049" t="str">
        <f t="shared" si="86"/>
        <v/>
      </c>
      <c r="AA395" s="1049" t="str">
        <f t="shared" si="87"/>
        <v/>
      </c>
      <c r="AB395" s="1050" t="str">
        <f t="shared" si="88"/>
        <v/>
      </c>
      <c r="AD395" s="1052" t="str">
        <f t="shared" si="89"/>
        <v/>
      </c>
      <c r="AE395" s="1053" t="str">
        <f t="shared" si="90"/>
        <v/>
      </c>
    </row>
    <row r="396" spans="5:31" ht="12.75" customHeight="1">
      <c r="E396" s="1083" t="str">
        <f t="shared" si="82"/>
        <v/>
      </c>
      <c r="G396" s="1085" t="str">
        <f t="shared" si="80"/>
        <v/>
      </c>
      <c r="H396" s="1079" t="str">
        <f t="shared" si="81"/>
        <v/>
      </c>
      <c r="J396" s="1117" t="str">
        <f t="shared" si="79"/>
        <v>-</v>
      </c>
      <c r="L396" s="1041" t="str">
        <f t="shared" si="83"/>
        <v/>
      </c>
      <c r="W396" s="1046" t="str">
        <f t="shared" si="84"/>
        <v/>
      </c>
      <c r="X396" s="1047" t="str">
        <f t="shared" si="85"/>
        <v/>
      </c>
      <c r="Y396" s="1048" t="str">
        <f t="shared" si="78"/>
        <v/>
      </c>
      <c r="Z396" s="1049" t="str">
        <f t="shared" si="86"/>
        <v/>
      </c>
      <c r="AA396" s="1049" t="str">
        <f t="shared" si="87"/>
        <v/>
      </c>
      <c r="AB396" s="1050" t="str">
        <f t="shared" si="88"/>
        <v/>
      </c>
      <c r="AD396" s="1052" t="str">
        <f t="shared" si="89"/>
        <v/>
      </c>
      <c r="AE396" s="1053" t="str">
        <f t="shared" si="90"/>
        <v/>
      </c>
    </row>
    <row r="397" spans="5:31" ht="12.75" customHeight="1">
      <c r="E397" s="1083" t="str">
        <f t="shared" si="82"/>
        <v/>
      </c>
      <c r="G397" s="1085" t="str">
        <f t="shared" si="80"/>
        <v/>
      </c>
      <c r="H397" s="1079" t="str">
        <f t="shared" si="81"/>
        <v/>
      </c>
      <c r="J397" s="1117" t="str">
        <f t="shared" si="79"/>
        <v>-</v>
      </c>
      <c r="L397" s="1041" t="str">
        <f t="shared" si="83"/>
        <v/>
      </c>
      <c r="W397" s="1046" t="str">
        <f t="shared" si="84"/>
        <v/>
      </c>
      <c r="X397" s="1047" t="str">
        <f t="shared" si="85"/>
        <v/>
      </c>
      <c r="Y397" s="1048" t="str">
        <f t="shared" si="78"/>
        <v/>
      </c>
      <c r="Z397" s="1049" t="str">
        <f t="shared" si="86"/>
        <v/>
      </c>
      <c r="AA397" s="1049" t="str">
        <f t="shared" si="87"/>
        <v/>
      </c>
      <c r="AB397" s="1050" t="str">
        <f t="shared" si="88"/>
        <v/>
      </c>
      <c r="AD397" s="1052" t="str">
        <f t="shared" si="89"/>
        <v/>
      </c>
      <c r="AE397" s="1053" t="str">
        <f t="shared" si="90"/>
        <v/>
      </c>
    </row>
    <row r="398" spans="5:31" ht="12.75" customHeight="1">
      <c r="E398" s="1083" t="str">
        <f t="shared" si="82"/>
        <v/>
      </c>
      <c r="G398" s="1085" t="str">
        <f t="shared" si="80"/>
        <v/>
      </c>
      <c r="H398" s="1079" t="str">
        <f t="shared" si="81"/>
        <v/>
      </c>
      <c r="J398" s="1117" t="str">
        <f t="shared" si="79"/>
        <v>-</v>
      </c>
      <c r="L398" s="1041" t="str">
        <f t="shared" si="83"/>
        <v/>
      </c>
      <c r="W398" s="1046" t="str">
        <f t="shared" si="84"/>
        <v/>
      </c>
      <c r="X398" s="1047" t="str">
        <f t="shared" si="85"/>
        <v/>
      </c>
      <c r="Y398" s="1048" t="str">
        <f t="shared" si="78"/>
        <v/>
      </c>
      <c r="Z398" s="1049" t="str">
        <f t="shared" si="86"/>
        <v/>
      </c>
      <c r="AA398" s="1049" t="str">
        <f t="shared" si="87"/>
        <v/>
      </c>
      <c r="AB398" s="1050" t="str">
        <f t="shared" si="88"/>
        <v/>
      </c>
      <c r="AD398" s="1052" t="str">
        <f t="shared" si="89"/>
        <v/>
      </c>
      <c r="AE398" s="1053" t="str">
        <f t="shared" si="90"/>
        <v/>
      </c>
    </row>
    <row r="399" spans="5:31" ht="12.75" customHeight="1">
      <c r="E399" s="1083" t="str">
        <f t="shared" si="82"/>
        <v/>
      </c>
      <c r="G399" s="1085" t="str">
        <f t="shared" si="80"/>
        <v/>
      </c>
      <c r="H399" s="1079" t="str">
        <f t="shared" si="81"/>
        <v/>
      </c>
      <c r="J399" s="1117" t="str">
        <f t="shared" si="79"/>
        <v>-</v>
      </c>
      <c r="L399" s="1041" t="str">
        <f t="shared" si="83"/>
        <v/>
      </c>
      <c r="W399" s="1046" t="str">
        <f t="shared" si="84"/>
        <v/>
      </c>
      <c r="X399" s="1047" t="str">
        <f t="shared" si="85"/>
        <v/>
      </c>
      <c r="Y399" s="1048" t="str">
        <f t="shared" si="78"/>
        <v/>
      </c>
      <c r="Z399" s="1049" t="str">
        <f t="shared" si="86"/>
        <v/>
      </c>
      <c r="AA399" s="1049" t="str">
        <f t="shared" si="87"/>
        <v/>
      </c>
      <c r="AB399" s="1050" t="str">
        <f t="shared" si="88"/>
        <v/>
      </c>
      <c r="AD399" s="1052" t="str">
        <f t="shared" si="89"/>
        <v/>
      </c>
      <c r="AE399" s="1053" t="str">
        <f t="shared" si="90"/>
        <v/>
      </c>
    </row>
    <row r="400" spans="5:31" ht="12.75" customHeight="1">
      <c r="E400" s="1083" t="str">
        <f t="shared" si="82"/>
        <v/>
      </c>
      <c r="G400" s="1085" t="str">
        <f t="shared" si="80"/>
        <v/>
      </c>
      <c r="H400" s="1079" t="str">
        <f t="shared" si="81"/>
        <v/>
      </c>
      <c r="J400" s="1117" t="str">
        <f t="shared" si="79"/>
        <v>-</v>
      </c>
      <c r="L400" s="1041" t="str">
        <f t="shared" si="83"/>
        <v/>
      </c>
      <c r="W400" s="1046" t="str">
        <f t="shared" si="84"/>
        <v/>
      </c>
      <c r="X400" s="1047" t="str">
        <f t="shared" si="85"/>
        <v/>
      </c>
      <c r="Y400" s="1048" t="str">
        <f t="shared" si="78"/>
        <v/>
      </c>
      <c r="Z400" s="1049" t="str">
        <f t="shared" si="86"/>
        <v/>
      </c>
      <c r="AA400" s="1049" t="str">
        <f t="shared" si="87"/>
        <v/>
      </c>
      <c r="AB400" s="1050" t="str">
        <f t="shared" si="88"/>
        <v/>
      </c>
      <c r="AD400" s="1052" t="str">
        <f t="shared" si="89"/>
        <v/>
      </c>
      <c r="AE400" s="1053" t="str">
        <f t="shared" si="90"/>
        <v/>
      </c>
    </row>
    <row r="401" spans="5:31" ht="12.75" customHeight="1">
      <c r="E401" s="1083" t="str">
        <f t="shared" si="82"/>
        <v/>
      </c>
      <c r="G401" s="1085" t="str">
        <f t="shared" si="80"/>
        <v/>
      </c>
      <c r="H401" s="1079" t="str">
        <f t="shared" si="81"/>
        <v/>
      </c>
      <c r="J401" s="1117" t="str">
        <f t="shared" si="79"/>
        <v>-</v>
      </c>
      <c r="L401" s="1041" t="str">
        <f t="shared" si="83"/>
        <v/>
      </c>
      <c r="W401" s="1046" t="str">
        <f t="shared" si="84"/>
        <v/>
      </c>
      <c r="X401" s="1047" t="str">
        <f t="shared" si="85"/>
        <v/>
      </c>
      <c r="Y401" s="1048" t="str">
        <f t="shared" si="78"/>
        <v/>
      </c>
      <c r="Z401" s="1049" t="str">
        <f t="shared" si="86"/>
        <v/>
      </c>
      <c r="AA401" s="1049" t="str">
        <f t="shared" si="87"/>
        <v/>
      </c>
      <c r="AB401" s="1050" t="str">
        <f t="shared" si="88"/>
        <v/>
      </c>
      <c r="AD401" s="1052" t="str">
        <f t="shared" si="89"/>
        <v/>
      </c>
      <c r="AE401" s="1053" t="str">
        <f t="shared" si="90"/>
        <v/>
      </c>
    </row>
    <row r="402" spans="5:31" ht="12.75" customHeight="1">
      <c r="E402" s="1083" t="str">
        <f t="shared" si="82"/>
        <v/>
      </c>
      <c r="G402" s="1085" t="str">
        <f t="shared" si="80"/>
        <v/>
      </c>
      <c r="H402" s="1079" t="str">
        <f t="shared" si="81"/>
        <v/>
      </c>
      <c r="J402" s="1117" t="str">
        <f t="shared" si="79"/>
        <v>-</v>
      </c>
      <c r="L402" s="1041" t="str">
        <f t="shared" si="83"/>
        <v/>
      </c>
      <c r="W402" s="1046" t="str">
        <f t="shared" si="84"/>
        <v/>
      </c>
      <c r="X402" s="1047" t="str">
        <f t="shared" si="85"/>
        <v/>
      </c>
      <c r="Y402" s="1048" t="str">
        <f t="shared" si="78"/>
        <v/>
      </c>
      <c r="Z402" s="1049" t="str">
        <f t="shared" si="86"/>
        <v/>
      </c>
      <c r="AA402" s="1049" t="str">
        <f t="shared" si="87"/>
        <v/>
      </c>
      <c r="AB402" s="1050" t="str">
        <f t="shared" si="88"/>
        <v/>
      </c>
      <c r="AD402" s="1052" t="str">
        <f t="shared" si="89"/>
        <v/>
      </c>
      <c r="AE402" s="1053" t="str">
        <f t="shared" si="90"/>
        <v/>
      </c>
    </row>
    <row r="403" spans="5:31" ht="12.75" customHeight="1">
      <c r="E403" s="1083" t="str">
        <f t="shared" si="82"/>
        <v/>
      </c>
      <c r="G403" s="1085" t="str">
        <f t="shared" si="80"/>
        <v/>
      </c>
      <c r="H403" s="1079" t="str">
        <f t="shared" si="81"/>
        <v/>
      </c>
      <c r="J403" s="1117" t="str">
        <f t="shared" si="79"/>
        <v>-</v>
      </c>
      <c r="L403" s="1041" t="str">
        <f t="shared" si="83"/>
        <v/>
      </c>
      <c r="W403" s="1046" t="str">
        <f t="shared" si="84"/>
        <v/>
      </c>
      <c r="X403" s="1047" t="str">
        <f t="shared" si="85"/>
        <v/>
      </c>
      <c r="Y403" s="1048" t="str">
        <f t="shared" si="78"/>
        <v/>
      </c>
      <c r="Z403" s="1049" t="str">
        <f t="shared" si="86"/>
        <v/>
      </c>
      <c r="AA403" s="1049" t="str">
        <f t="shared" si="87"/>
        <v/>
      </c>
      <c r="AB403" s="1050" t="str">
        <f t="shared" si="88"/>
        <v/>
      </c>
      <c r="AD403" s="1052" t="str">
        <f t="shared" si="89"/>
        <v/>
      </c>
      <c r="AE403" s="1053" t="str">
        <f t="shared" si="90"/>
        <v/>
      </c>
    </row>
    <row r="404" spans="5:31" ht="12.75" customHeight="1">
      <c r="E404" s="1083" t="str">
        <f t="shared" si="82"/>
        <v/>
      </c>
      <c r="G404" s="1085" t="str">
        <f t="shared" si="80"/>
        <v/>
      </c>
      <c r="H404" s="1079" t="str">
        <f t="shared" si="81"/>
        <v/>
      </c>
      <c r="J404" s="1117" t="str">
        <f t="shared" si="79"/>
        <v>-</v>
      </c>
      <c r="L404" s="1041" t="str">
        <f t="shared" si="83"/>
        <v/>
      </c>
      <c r="W404" s="1046" t="str">
        <f t="shared" si="84"/>
        <v/>
      </c>
      <c r="X404" s="1047" t="str">
        <f t="shared" si="85"/>
        <v/>
      </c>
      <c r="Y404" s="1048" t="str">
        <f t="shared" si="78"/>
        <v/>
      </c>
      <c r="Z404" s="1049" t="str">
        <f t="shared" si="86"/>
        <v/>
      </c>
      <c r="AA404" s="1049" t="str">
        <f t="shared" si="87"/>
        <v/>
      </c>
      <c r="AB404" s="1050" t="str">
        <f t="shared" si="88"/>
        <v/>
      </c>
      <c r="AD404" s="1052" t="str">
        <f t="shared" si="89"/>
        <v/>
      </c>
      <c r="AE404" s="1053" t="str">
        <f t="shared" si="90"/>
        <v/>
      </c>
    </row>
    <row r="405" spans="5:31" ht="12.75" customHeight="1">
      <c r="E405" s="1083" t="str">
        <f t="shared" si="82"/>
        <v/>
      </c>
      <c r="G405" s="1085" t="str">
        <f t="shared" si="80"/>
        <v/>
      </c>
      <c r="H405" s="1079" t="str">
        <f t="shared" si="81"/>
        <v/>
      </c>
      <c r="J405" s="1117" t="str">
        <f t="shared" si="79"/>
        <v>-</v>
      </c>
      <c r="L405" s="1041" t="str">
        <f t="shared" si="83"/>
        <v/>
      </c>
      <c r="W405" s="1046" t="str">
        <f t="shared" si="84"/>
        <v/>
      </c>
      <c r="X405" s="1047" t="str">
        <f t="shared" si="85"/>
        <v/>
      </c>
      <c r="Y405" s="1048" t="str">
        <f t="shared" si="78"/>
        <v/>
      </c>
      <c r="Z405" s="1049" t="str">
        <f t="shared" si="86"/>
        <v/>
      </c>
      <c r="AA405" s="1049" t="str">
        <f t="shared" si="87"/>
        <v/>
      </c>
      <c r="AB405" s="1050" t="str">
        <f t="shared" si="88"/>
        <v/>
      </c>
      <c r="AD405" s="1052" t="str">
        <f t="shared" si="89"/>
        <v/>
      </c>
      <c r="AE405" s="1053" t="str">
        <f t="shared" si="90"/>
        <v/>
      </c>
    </row>
    <row r="406" spans="5:31" ht="12.75" customHeight="1">
      <c r="E406" s="1083" t="str">
        <f t="shared" si="82"/>
        <v/>
      </c>
      <c r="G406" s="1085" t="str">
        <f t="shared" si="80"/>
        <v/>
      </c>
      <c r="H406" s="1079" t="str">
        <f t="shared" si="81"/>
        <v/>
      </c>
      <c r="J406" s="1117" t="str">
        <f t="shared" si="79"/>
        <v>-</v>
      </c>
      <c r="L406" s="1041" t="str">
        <f t="shared" si="83"/>
        <v/>
      </c>
      <c r="W406" s="1046" t="str">
        <f t="shared" si="84"/>
        <v/>
      </c>
      <c r="X406" s="1047" t="str">
        <f t="shared" si="85"/>
        <v/>
      </c>
      <c r="Y406" s="1048" t="str">
        <f t="shared" si="78"/>
        <v/>
      </c>
      <c r="Z406" s="1049" t="str">
        <f t="shared" si="86"/>
        <v/>
      </c>
      <c r="AA406" s="1049" t="str">
        <f t="shared" si="87"/>
        <v/>
      </c>
      <c r="AB406" s="1050" t="str">
        <f t="shared" si="88"/>
        <v/>
      </c>
      <c r="AD406" s="1052" t="str">
        <f t="shared" si="89"/>
        <v/>
      </c>
      <c r="AE406" s="1053" t="str">
        <f t="shared" si="90"/>
        <v/>
      </c>
    </row>
    <row r="407" spans="5:31" ht="12.75" customHeight="1">
      <c r="E407" s="1083" t="str">
        <f t="shared" si="82"/>
        <v/>
      </c>
      <c r="G407" s="1085" t="str">
        <f t="shared" si="80"/>
        <v/>
      </c>
      <c r="H407" s="1079" t="str">
        <f t="shared" si="81"/>
        <v/>
      </c>
      <c r="J407" s="1117" t="str">
        <f t="shared" si="79"/>
        <v>-</v>
      </c>
      <c r="L407" s="1041" t="str">
        <f t="shared" si="83"/>
        <v/>
      </c>
      <c r="W407" s="1046" t="str">
        <f t="shared" si="84"/>
        <v/>
      </c>
      <c r="X407" s="1047" t="str">
        <f t="shared" si="85"/>
        <v/>
      </c>
      <c r="Y407" s="1048" t="str">
        <f t="shared" si="78"/>
        <v/>
      </c>
      <c r="Z407" s="1049" t="str">
        <f t="shared" si="86"/>
        <v/>
      </c>
      <c r="AA407" s="1049" t="str">
        <f t="shared" si="87"/>
        <v/>
      </c>
      <c r="AB407" s="1050" t="str">
        <f t="shared" si="88"/>
        <v/>
      </c>
      <c r="AD407" s="1052" t="str">
        <f t="shared" si="89"/>
        <v/>
      </c>
      <c r="AE407" s="1053" t="str">
        <f t="shared" si="90"/>
        <v/>
      </c>
    </row>
    <row r="408" spans="5:31" ht="12.75" customHeight="1">
      <c r="E408" s="1083" t="str">
        <f t="shared" si="82"/>
        <v/>
      </c>
      <c r="G408" s="1085" t="str">
        <f t="shared" si="80"/>
        <v/>
      </c>
      <c r="H408" s="1079" t="str">
        <f t="shared" si="81"/>
        <v/>
      </c>
      <c r="J408" s="1117" t="str">
        <f t="shared" si="79"/>
        <v>-</v>
      </c>
      <c r="L408" s="1041" t="str">
        <f t="shared" si="83"/>
        <v/>
      </c>
      <c r="W408" s="1046" t="str">
        <f t="shared" si="84"/>
        <v/>
      </c>
      <c r="X408" s="1047" t="str">
        <f t="shared" si="85"/>
        <v/>
      </c>
      <c r="Y408" s="1048" t="str">
        <f t="shared" si="78"/>
        <v/>
      </c>
      <c r="Z408" s="1049" t="str">
        <f t="shared" si="86"/>
        <v/>
      </c>
      <c r="AA408" s="1049" t="str">
        <f t="shared" si="87"/>
        <v/>
      </c>
      <c r="AB408" s="1050" t="str">
        <f t="shared" si="88"/>
        <v/>
      </c>
      <c r="AD408" s="1052" t="str">
        <f t="shared" si="89"/>
        <v/>
      </c>
      <c r="AE408" s="1053" t="str">
        <f t="shared" si="90"/>
        <v/>
      </c>
    </row>
    <row r="409" spans="5:31" ht="12.75" customHeight="1">
      <c r="E409" s="1083" t="str">
        <f t="shared" si="82"/>
        <v/>
      </c>
      <c r="G409" s="1085" t="str">
        <f t="shared" si="80"/>
        <v/>
      </c>
      <c r="H409" s="1079" t="str">
        <f t="shared" si="81"/>
        <v/>
      </c>
      <c r="J409" s="1117" t="str">
        <f t="shared" si="79"/>
        <v>-</v>
      </c>
      <c r="L409" s="1041" t="str">
        <f t="shared" si="83"/>
        <v/>
      </c>
      <c r="W409" s="1046" t="str">
        <f t="shared" si="84"/>
        <v/>
      </c>
      <c r="X409" s="1047" t="str">
        <f t="shared" si="85"/>
        <v/>
      </c>
      <c r="Y409" s="1048" t="str">
        <f t="shared" si="78"/>
        <v/>
      </c>
      <c r="Z409" s="1049" t="str">
        <f t="shared" si="86"/>
        <v/>
      </c>
      <c r="AA409" s="1049" t="str">
        <f t="shared" si="87"/>
        <v/>
      </c>
      <c r="AB409" s="1050" t="str">
        <f t="shared" si="88"/>
        <v/>
      </c>
      <c r="AD409" s="1052" t="str">
        <f t="shared" si="89"/>
        <v/>
      </c>
      <c r="AE409" s="1053" t="str">
        <f t="shared" si="90"/>
        <v/>
      </c>
    </row>
    <row r="410" spans="5:31" ht="12.75" customHeight="1">
      <c r="E410" s="1083" t="str">
        <f t="shared" si="82"/>
        <v/>
      </c>
      <c r="G410" s="1085" t="str">
        <f t="shared" si="80"/>
        <v/>
      </c>
      <c r="H410" s="1079" t="str">
        <f t="shared" si="81"/>
        <v/>
      </c>
      <c r="J410" s="1117" t="str">
        <f t="shared" si="79"/>
        <v>-</v>
      </c>
      <c r="L410" s="1041" t="str">
        <f t="shared" si="83"/>
        <v/>
      </c>
      <c r="W410" s="1046" t="str">
        <f t="shared" si="84"/>
        <v/>
      </c>
      <c r="X410" s="1047" t="str">
        <f t="shared" si="85"/>
        <v/>
      </c>
      <c r="Y410" s="1048" t="str">
        <f t="shared" si="78"/>
        <v/>
      </c>
      <c r="Z410" s="1049" t="str">
        <f t="shared" si="86"/>
        <v/>
      </c>
      <c r="AA410" s="1049" t="str">
        <f t="shared" si="87"/>
        <v/>
      </c>
      <c r="AB410" s="1050" t="str">
        <f t="shared" si="88"/>
        <v/>
      </c>
      <c r="AD410" s="1052" t="str">
        <f t="shared" si="89"/>
        <v/>
      </c>
      <c r="AE410" s="1053" t="str">
        <f t="shared" si="90"/>
        <v/>
      </c>
    </row>
    <row r="411" spans="5:31" ht="12.75" customHeight="1">
      <c r="E411" s="1083" t="str">
        <f t="shared" si="82"/>
        <v/>
      </c>
      <c r="G411" s="1085" t="str">
        <f t="shared" si="80"/>
        <v/>
      </c>
      <c r="H411" s="1079" t="str">
        <f t="shared" si="81"/>
        <v/>
      </c>
      <c r="J411" s="1117" t="str">
        <f t="shared" si="79"/>
        <v>-</v>
      </c>
      <c r="L411" s="1041" t="str">
        <f t="shared" si="83"/>
        <v/>
      </c>
      <c r="W411" s="1046" t="str">
        <f t="shared" si="84"/>
        <v/>
      </c>
      <c r="X411" s="1047" t="str">
        <f t="shared" si="85"/>
        <v/>
      </c>
      <c r="Y411" s="1048" t="str">
        <f t="shared" si="78"/>
        <v/>
      </c>
      <c r="Z411" s="1049" t="str">
        <f t="shared" si="86"/>
        <v/>
      </c>
      <c r="AA411" s="1049" t="str">
        <f t="shared" si="87"/>
        <v/>
      </c>
      <c r="AB411" s="1050" t="str">
        <f t="shared" si="88"/>
        <v/>
      </c>
      <c r="AD411" s="1052" t="str">
        <f t="shared" si="89"/>
        <v/>
      </c>
      <c r="AE411" s="1053" t="str">
        <f t="shared" si="90"/>
        <v/>
      </c>
    </row>
    <row r="412" spans="5:31" ht="12.75" customHeight="1">
      <c r="E412" s="1083" t="str">
        <f t="shared" si="82"/>
        <v/>
      </c>
      <c r="G412" s="1085" t="str">
        <f t="shared" si="80"/>
        <v/>
      </c>
      <c r="H412" s="1079" t="str">
        <f t="shared" si="81"/>
        <v/>
      </c>
      <c r="J412" s="1117" t="str">
        <f t="shared" si="79"/>
        <v>-</v>
      </c>
      <c r="L412" s="1041" t="str">
        <f t="shared" si="83"/>
        <v/>
      </c>
      <c r="W412" s="1046" t="str">
        <f t="shared" si="84"/>
        <v/>
      </c>
      <c r="X412" s="1047" t="str">
        <f t="shared" si="85"/>
        <v/>
      </c>
      <c r="Y412" s="1048" t="str">
        <f t="shared" si="78"/>
        <v/>
      </c>
      <c r="Z412" s="1049" t="str">
        <f t="shared" si="86"/>
        <v/>
      </c>
      <c r="AA412" s="1049" t="str">
        <f t="shared" si="87"/>
        <v/>
      </c>
      <c r="AB412" s="1050" t="str">
        <f t="shared" si="88"/>
        <v/>
      </c>
      <c r="AD412" s="1052" t="str">
        <f t="shared" si="89"/>
        <v/>
      </c>
      <c r="AE412" s="1053" t="str">
        <f t="shared" si="90"/>
        <v/>
      </c>
    </row>
    <row r="413" spans="5:31" ht="12.75" customHeight="1">
      <c r="E413" s="1083" t="str">
        <f t="shared" si="82"/>
        <v/>
      </c>
      <c r="G413" s="1085" t="str">
        <f t="shared" si="80"/>
        <v/>
      </c>
      <c r="H413" s="1079" t="str">
        <f t="shared" si="81"/>
        <v/>
      </c>
      <c r="J413" s="1117" t="str">
        <f t="shared" si="79"/>
        <v>-</v>
      </c>
      <c r="L413" s="1041" t="str">
        <f t="shared" si="83"/>
        <v/>
      </c>
      <c r="W413" s="1046" t="str">
        <f t="shared" si="84"/>
        <v/>
      </c>
      <c r="X413" s="1047" t="str">
        <f t="shared" si="85"/>
        <v/>
      </c>
      <c r="Y413" s="1048" t="str">
        <f t="shared" si="78"/>
        <v/>
      </c>
      <c r="Z413" s="1049" t="str">
        <f t="shared" si="86"/>
        <v/>
      </c>
      <c r="AA413" s="1049" t="str">
        <f t="shared" si="87"/>
        <v/>
      </c>
      <c r="AB413" s="1050" t="str">
        <f t="shared" si="88"/>
        <v/>
      </c>
      <c r="AD413" s="1052" t="str">
        <f t="shared" si="89"/>
        <v/>
      </c>
      <c r="AE413" s="1053" t="str">
        <f t="shared" si="90"/>
        <v/>
      </c>
    </row>
    <row r="414" spans="5:31" ht="12.75" customHeight="1">
      <c r="E414" s="1083" t="str">
        <f t="shared" si="82"/>
        <v/>
      </c>
      <c r="G414" s="1085" t="str">
        <f t="shared" si="80"/>
        <v/>
      </c>
      <c r="H414" s="1079" t="str">
        <f t="shared" si="81"/>
        <v/>
      </c>
      <c r="J414" s="1117" t="str">
        <f t="shared" si="79"/>
        <v>-</v>
      </c>
      <c r="L414" s="1041" t="str">
        <f t="shared" si="83"/>
        <v/>
      </c>
      <c r="W414" s="1046" t="str">
        <f t="shared" si="84"/>
        <v/>
      </c>
      <c r="X414" s="1047" t="str">
        <f t="shared" si="85"/>
        <v/>
      </c>
      <c r="Y414" s="1048" t="str">
        <f t="shared" si="78"/>
        <v/>
      </c>
      <c r="Z414" s="1049" t="str">
        <f t="shared" si="86"/>
        <v/>
      </c>
      <c r="AA414" s="1049" t="str">
        <f t="shared" si="87"/>
        <v/>
      </c>
      <c r="AB414" s="1050" t="str">
        <f t="shared" si="88"/>
        <v/>
      </c>
      <c r="AD414" s="1052" t="str">
        <f t="shared" si="89"/>
        <v/>
      </c>
      <c r="AE414" s="1053" t="str">
        <f t="shared" si="90"/>
        <v/>
      </c>
    </row>
    <row r="415" spans="5:31" ht="12.75" customHeight="1">
      <c r="E415" s="1083" t="str">
        <f t="shared" si="82"/>
        <v/>
      </c>
      <c r="G415" s="1085" t="str">
        <f t="shared" si="80"/>
        <v/>
      </c>
      <c r="H415" s="1079" t="str">
        <f t="shared" si="81"/>
        <v/>
      </c>
      <c r="J415" s="1117" t="str">
        <f t="shared" si="79"/>
        <v>-</v>
      </c>
      <c r="L415" s="1041" t="str">
        <f t="shared" si="83"/>
        <v/>
      </c>
      <c r="W415" s="1046" t="str">
        <f t="shared" si="84"/>
        <v/>
      </c>
      <c r="X415" s="1047" t="str">
        <f t="shared" si="85"/>
        <v/>
      </c>
      <c r="Y415" s="1048" t="str">
        <f t="shared" si="78"/>
        <v/>
      </c>
      <c r="Z415" s="1049" t="str">
        <f t="shared" si="86"/>
        <v/>
      </c>
      <c r="AA415" s="1049" t="str">
        <f t="shared" si="87"/>
        <v/>
      </c>
      <c r="AB415" s="1050" t="str">
        <f t="shared" si="88"/>
        <v/>
      </c>
      <c r="AD415" s="1052" t="str">
        <f t="shared" si="89"/>
        <v/>
      </c>
      <c r="AE415" s="1053" t="str">
        <f t="shared" si="90"/>
        <v/>
      </c>
    </row>
    <row r="416" spans="5:31" ht="12.75" customHeight="1">
      <c r="E416" s="1083" t="str">
        <f t="shared" si="82"/>
        <v/>
      </c>
      <c r="G416" s="1085" t="str">
        <f t="shared" si="80"/>
        <v/>
      </c>
      <c r="H416" s="1079" t="str">
        <f t="shared" si="81"/>
        <v/>
      </c>
      <c r="J416" s="1117" t="str">
        <f t="shared" si="79"/>
        <v>-</v>
      </c>
      <c r="L416" s="1041" t="str">
        <f t="shared" si="83"/>
        <v/>
      </c>
      <c r="W416" s="1046" t="str">
        <f t="shared" si="84"/>
        <v/>
      </c>
      <c r="X416" s="1047" t="str">
        <f t="shared" si="85"/>
        <v/>
      </c>
      <c r="Y416" s="1048" t="str">
        <f t="shared" si="78"/>
        <v/>
      </c>
      <c r="Z416" s="1049" t="str">
        <f t="shared" si="86"/>
        <v/>
      </c>
      <c r="AA416" s="1049" t="str">
        <f t="shared" si="87"/>
        <v/>
      </c>
      <c r="AB416" s="1050" t="str">
        <f t="shared" si="88"/>
        <v/>
      </c>
      <c r="AD416" s="1052" t="str">
        <f t="shared" si="89"/>
        <v/>
      </c>
      <c r="AE416" s="1053" t="str">
        <f t="shared" si="90"/>
        <v/>
      </c>
    </row>
    <row r="417" spans="5:31" ht="12.75" customHeight="1">
      <c r="E417" s="1083" t="str">
        <f t="shared" si="82"/>
        <v/>
      </c>
      <c r="G417" s="1085" t="str">
        <f t="shared" si="80"/>
        <v/>
      </c>
      <c r="H417" s="1079" t="str">
        <f t="shared" si="81"/>
        <v/>
      </c>
      <c r="J417" s="1117" t="str">
        <f t="shared" si="79"/>
        <v>-</v>
      </c>
      <c r="L417" s="1041" t="str">
        <f t="shared" si="83"/>
        <v/>
      </c>
      <c r="W417" s="1046" t="str">
        <f t="shared" si="84"/>
        <v/>
      </c>
      <c r="X417" s="1047" t="str">
        <f t="shared" si="85"/>
        <v/>
      </c>
      <c r="Y417" s="1048" t="str">
        <f t="shared" ref="Y417:Y480" si="91">IFERROR(CHOOSE(X417,"መስከረም","ጥቅምት","ህዳር  ","ታህሳስ ","ጥር ","የካቲት ","መጋቢት ","ሚይዚያ ","ግንቦት ","ሰኔ ","ሐምሌ ","ነሐሴ ","Pagume"),"")</f>
        <v/>
      </c>
      <c r="Z417" s="1049" t="str">
        <f t="shared" si="86"/>
        <v/>
      </c>
      <c r="AA417" s="1049" t="str">
        <f t="shared" si="87"/>
        <v/>
      </c>
      <c r="AB417" s="1050" t="str">
        <f t="shared" si="88"/>
        <v/>
      </c>
      <c r="AD417" s="1052" t="str">
        <f t="shared" si="89"/>
        <v/>
      </c>
      <c r="AE417" s="1053" t="str">
        <f t="shared" si="90"/>
        <v/>
      </c>
    </row>
    <row r="418" spans="5:31" ht="12.75" customHeight="1">
      <c r="E418" s="1083" t="str">
        <f t="shared" si="82"/>
        <v/>
      </c>
      <c r="G418" s="1085" t="str">
        <f t="shared" si="80"/>
        <v/>
      </c>
      <c r="H418" s="1079" t="str">
        <f t="shared" si="81"/>
        <v/>
      </c>
      <c r="J418" s="1117" t="str">
        <f t="shared" si="79"/>
        <v>-</v>
      </c>
      <c r="L418" s="1041" t="str">
        <f t="shared" si="83"/>
        <v/>
      </c>
      <c r="W418" s="1046" t="str">
        <f t="shared" si="84"/>
        <v/>
      </c>
      <c r="X418" s="1047" t="str">
        <f t="shared" si="85"/>
        <v/>
      </c>
      <c r="Y418" s="1048" t="str">
        <f t="shared" si="91"/>
        <v/>
      </c>
      <c r="Z418" s="1049" t="str">
        <f t="shared" si="86"/>
        <v/>
      </c>
      <c r="AA418" s="1049" t="str">
        <f t="shared" si="87"/>
        <v/>
      </c>
      <c r="AB418" s="1050" t="str">
        <f t="shared" si="88"/>
        <v/>
      </c>
      <c r="AD418" s="1052" t="str">
        <f t="shared" si="89"/>
        <v/>
      </c>
      <c r="AE418" s="1053" t="str">
        <f t="shared" si="90"/>
        <v/>
      </c>
    </row>
    <row r="419" spans="5:31" ht="12.75" customHeight="1">
      <c r="E419" s="1083" t="str">
        <f t="shared" si="82"/>
        <v/>
      </c>
      <c r="G419" s="1085" t="str">
        <f t="shared" si="80"/>
        <v/>
      </c>
      <c r="H419" s="1079" t="str">
        <f t="shared" si="81"/>
        <v/>
      </c>
      <c r="J419" s="1117" t="str">
        <f t="shared" si="79"/>
        <v>-</v>
      </c>
      <c r="L419" s="1041" t="str">
        <f t="shared" si="83"/>
        <v/>
      </c>
      <c r="W419" s="1046" t="str">
        <f t="shared" si="84"/>
        <v/>
      </c>
      <c r="X419" s="1047" t="str">
        <f t="shared" si="85"/>
        <v/>
      </c>
      <c r="Y419" s="1048" t="str">
        <f t="shared" si="91"/>
        <v/>
      </c>
      <c r="Z419" s="1049" t="str">
        <f t="shared" si="86"/>
        <v/>
      </c>
      <c r="AA419" s="1049" t="str">
        <f t="shared" si="87"/>
        <v/>
      </c>
      <c r="AB419" s="1050" t="str">
        <f t="shared" si="88"/>
        <v/>
      </c>
      <c r="AD419" s="1052" t="str">
        <f t="shared" si="89"/>
        <v/>
      </c>
      <c r="AE419" s="1053" t="str">
        <f t="shared" si="90"/>
        <v/>
      </c>
    </row>
    <row r="420" spans="5:31" ht="12.75" customHeight="1">
      <c r="E420" s="1083" t="str">
        <f t="shared" si="82"/>
        <v/>
      </c>
      <c r="G420" s="1085" t="str">
        <f t="shared" si="80"/>
        <v/>
      </c>
      <c r="H420" s="1079" t="str">
        <f t="shared" si="81"/>
        <v/>
      </c>
      <c r="J420" s="1117" t="str">
        <f t="shared" ref="J420:J483" si="92">IF(D420="","-",$Q$1-D420)</f>
        <v>-</v>
      </c>
      <c r="L420" s="1041" t="str">
        <f t="shared" si="83"/>
        <v/>
      </c>
      <c r="W420" s="1046" t="str">
        <f t="shared" si="84"/>
        <v/>
      </c>
      <c r="X420" s="1047" t="str">
        <f t="shared" si="85"/>
        <v/>
      </c>
      <c r="Y420" s="1048" t="str">
        <f t="shared" si="91"/>
        <v/>
      </c>
      <c r="Z420" s="1049" t="str">
        <f t="shared" si="86"/>
        <v/>
      </c>
      <c r="AA420" s="1049" t="str">
        <f t="shared" si="87"/>
        <v/>
      </c>
      <c r="AB420" s="1050" t="str">
        <f t="shared" si="88"/>
        <v/>
      </c>
      <c r="AD420" s="1052" t="str">
        <f t="shared" si="89"/>
        <v/>
      </c>
      <c r="AE420" s="1053" t="str">
        <f t="shared" si="90"/>
        <v/>
      </c>
    </row>
    <row r="421" spans="5:31" ht="12.75" customHeight="1">
      <c r="E421" s="1083" t="str">
        <f t="shared" si="82"/>
        <v/>
      </c>
      <c r="G421" s="1085" t="str">
        <f t="shared" si="80"/>
        <v/>
      </c>
      <c r="H421" s="1079" t="str">
        <f t="shared" si="81"/>
        <v/>
      </c>
      <c r="J421" s="1117" t="str">
        <f t="shared" si="92"/>
        <v>-</v>
      </c>
      <c r="L421" s="1041" t="str">
        <f t="shared" si="83"/>
        <v/>
      </c>
      <c r="W421" s="1046" t="str">
        <f t="shared" si="84"/>
        <v/>
      </c>
      <c r="X421" s="1047" t="str">
        <f t="shared" si="85"/>
        <v/>
      </c>
      <c r="Y421" s="1048" t="str">
        <f t="shared" si="91"/>
        <v/>
      </c>
      <c r="Z421" s="1049" t="str">
        <f t="shared" si="86"/>
        <v/>
      </c>
      <c r="AA421" s="1049" t="str">
        <f t="shared" si="87"/>
        <v/>
      </c>
      <c r="AB421" s="1050" t="str">
        <f t="shared" si="88"/>
        <v/>
      </c>
      <c r="AD421" s="1052" t="str">
        <f t="shared" si="89"/>
        <v/>
      </c>
      <c r="AE421" s="1053" t="str">
        <f t="shared" si="90"/>
        <v/>
      </c>
    </row>
    <row r="422" spans="5:31" ht="12.75" customHeight="1">
      <c r="E422" s="1083" t="str">
        <f t="shared" si="82"/>
        <v/>
      </c>
      <c r="G422" s="1085" t="str">
        <f t="shared" si="80"/>
        <v/>
      </c>
      <c r="H422" s="1079" t="str">
        <f t="shared" si="81"/>
        <v/>
      </c>
      <c r="J422" s="1117" t="str">
        <f t="shared" si="92"/>
        <v>-</v>
      </c>
      <c r="L422" s="1041" t="str">
        <f t="shared" si="83"/>
        <v/>
      </c>
      <c r="W422" s="1046" t="str">
        <f t="shared" si="84"/>
        <v/>
      </c>
      <c r="X422" s="1047" t="str">
        <f t="shared" si="85"/>
        <v/>
      </c>
      <c r="Y422" s="1048" t="str">
        <f t="shared" si="91"/>
        <v/>
      </c>
      <c r="Z422" s="1049" t="str">
        <f t="shared" si="86"/>
        <v/>
      </c>
      <c r="AA422" s="1049" t="str">
        <f t="shared" si="87"/>
        <v/>
      </c>
      <c r="AB422" s="1050" t="str">
        <f t="shared" si="88"/>
        <v/>
      </c>
      <c r="AD422" s="1052" t="str">
        <f t="shared" si="89"/>
        <v/>
      </c>
      <c r="AE422" s="1053" t="str">
        <f t="shared" si="90"/>
        <v/>
      </c>
    </row>
    <row r="423" spans="5:31" ht="12.75" customHeight="1">
      <c r="E423" s="1083" t="str">
        <f t="shared" si="82"/>
        <v/>
      </c>
      <c r="G423" s="1085" t="str">
        <f t="shared" si="80"/>
        <v/>
      </c>
      <c r="H423" s="1079" t="str">
        <f t="shared" si="81"/>
        <v/>
      </c>
      <c r="J423" s="1117" t="str">
        <f t="shared" si="92"/>
        <v>-</v>
      </c>
      <c r="L423" s="1041" t="str">
        <f t="shared" si="83"/>
        <v/>
      </c>
      <c r="W423" s="1046" t="str">
        <f t="shared" si="84"/>
        <v/>
      </c>
      <c r="X423" s="1047" t="str">
        <f t="shared" si="85"/>
        <v/>
      </c>
      <c r="Y423" s="1048" t="str">
        <f t="shared" si="91"/>
        <v/>
      </c>
      <c r="Z423" s="1049" t="str">
        <f t="shared" si="86"/>
        <v/>
      </c>
      <c r="AA423" s="1049" t="str">
        <f t="shared" si="87"/>
        <v/>
      </c>
      <c r="AB423" s="1050" t="str">
        <f t="shared" si="88"/>
        <v/>
      </c>
      <c r="AD423" s="1052" t="str">
        <f t="shared" si="89"/>
        <v/>
      </c>
      <c r="AE423" s="1053" t="str">
        <f t="shared" si="90"/>
        <v/>
      </c>
    </row>
    <row r="424" spans="5:31" ht="12.75" customHeight="1">
      <c r="E424" s="1083" t="str">
        <f t="shared" si="82"/>
        <v/>
      </c>
      <c r="G424" s="1085" t="str">
        <f t="shared" si="80"/>
        <v/>
      </c>
      <c r="H424" s="1079" t="str">
        <f t="shared" si="81"/>
        <v/>
      </c>
      <c r="J424" s="1117" t="str">
        <f t="shared" si="92"/>
        <v>-</v>
      </c>
      <c r="L424" s="1041" t="str">
        <f t="shared" si="83"/>
        <v/>
      </c>
      <c r="W424" s="1046" t="str">
        <f t="shared" si="84"/>
        <v/>
      </c>
      <c r="X424" s="1047" t="str">
        <f t="shared" si="85"/>
        <v/>
      </c>
      <c r="Y424" s="1048" t="str">
        <f t="shared" si="91"/>
        <v/>
      </c>
      <c r="Z424" s="1049" t="str">
        <f t="shared" si="86"/>
        <v/>
      </c>
      <c r="AA424" s="1049" t="str">
        <f t="shared" si="87"/>
        <v/>
      </c>
      <c r="AB424" s="1050" t="str">
        <f t="shared" si="88"/>
        <v/>
      </c>
      <c r="AD424" s="1052" t="str">
        <f t="shared" si="89"/>
        <v/>
      </c>
      <c r="AE424" s="1053" t="str">
        <f t="shared" si="90"/>
        <v/>
      </c>
    </row>
    <row r="425" spans="5:31" ht="12.75" customHeight="1">
      <c r="E425" s="1083" t="str">
        <f t="shared" si="82"/>
        <v/>
      </c>
      <c r="G425" s="1085" t="str">
        <f t="shared" si="80"/>
        <v/>
      </c>
      <c r="H425" s="1079" t="str">
        <f t="shared" si="81"/>
        <v/>
      </c>
      <c r="J425" s="1117" t="str">
        <f t="shared" si="92"/>
        <v>-</v>
      </c>
      <c r="L425" s="1041" t="str">
        <f t="shared" si="83"/>
        <v/>
      </c>
      <c r="W425" s="1046" t="str">
        <f t="shared" si="84"/>
        <v/>
      </c>
      <c r="X425" s="1047" t="str">
        <f t="shared" si="85"/>
        <v/>
      </c>
      <c r="Y425" s="1048" t="str">
        <f t="shared" si="91"/>
        <v/>
      </c>
      <c r="Z425" s="1049" t="str">
        <f t="shared" si="86"/>
        <v/>
      </c>
      <c r="AA425" s="1049" t="str">
        <f t="shared" si="87"/>
        <v/>
      </c>
      <c r="AB425" s="1050" t="str">
        <f t="shared" si="88"/>
        <v/>
      </c>
      <c r="AD425" s="1052" t="str">
        <f t="shared" si="89"/>
        <v/>
      </c>
      <c r="AE425" s="1053" t="str">
        <f t="shared" si="90"/>
        <v/>
      </c>
    </row>
    <row r="426" spans="5:31" ht="12.75" customHeight="1">
      <c r="E426" s="1083" t="str">
        <f t="shared" si="82"/>
        <v/>
      </c>
      <c r="G426" s="1085" t="str">
        <f t="shared" si="80"/>
        <v/>
      </c>
      <c r="H426" s="1079" t="str">
        <f t="shared" si="81"/>
        <v/>
      </c>
      <c r="J426" s="1117" t="str">
        <f t="shared" si="92"/>
        <v>-</v>
      </c>
      <c r="L426" s="1041" t="str">
        <f t="shared" si="83"/>
        <v/>
      </c>
      <c r="W426" s="1046" t="str">
        <f t="shared" si="84"/>
        <v/>
      </c>
      <c r="X426" s="1047" t="str">
        <f t="shared" si="85"/>
        <v/>
      </c>
      <c r="Y426" s="1048" t="str">
        <f t="shared" si="91"/>
        <v/>
      </c>
      <c r="Z426" s="1049" t="str">
        <f t="shared" si="86"/>
        <v/>
      </c>
      <c r="AA426" s="1049" t="str">
        <f t="shared" si="87"/>
        <v/>
      </c>
      <c r="AB426" s="1050" t="str">
        <f t="shared" si="88"/>
        <v/>
      </c>
      <c r="AD426" s="1052" t="str">
        <f t="shared" si="89"/>
        <v/>
      </c>
      <c r="AE426" s="1053" t="str">
        <f t="shared" si="90"/>
        <v/>
      </c>
    </row>
    <row r="427" spans="5:31" ht="12.75" customHeight="1">
      <c r="E427" s="1083" t="str">
        <f t="shared" si="82"/>
        <v/>
      </c>
      <c r="G427" s="1085" t="str">
        <f t="shared" si="80"/>
        <v/>
      </c>
      <c r="H427" s="1079" t="str">
        <f t="shared" si="81"/>
        <v/>
      </c>
      <c r="J427" s="1117" t="str">
        <f t="shared" si="92"/>
        <v>-</v>
      </c>
      <c r="L427" s="1041" t="str">
        <f t="shared" si="83"/>
        <v/>
      </c>
      <c r="W427" s="1046" t="str">
        <f t="shared" si="84"/>
        <v/>
      </c>
      <c r="X427" s="1047" t="str">
        <f t="shared" si="85"/>
        <v/>
      </c>
      <c r="Y427" s="1048" t="str">
        <f t="shared" si="91"/>
        <v/>
      </c>
      <c r="Z427" s="1049" t="str">
        <f t="shared" si="86"/>
        <v/>
      </c>
      <c r="AA427" s="1049" t="str">
        <f t="shared" si="87"/>
        <v/>
      </c>
      <c r="AB427" s="1050" t="str">
        <f t="shared" si="88"/>
        <v/>
      </c>
      <c r="AD427" s="1052" t="str">
        <f t="shared" si="89"/>
        <v/>
      </c>
      <c r="AE427" s="1053" t="str">
        <f t="shared" si="90"/>
        <v/>
      </c>
    </row>
    <row r="428" spans="5:31" ht="12.75" customHeight="1">
      <c r="E428" s="1083" t="str">
        <f t="shared" si="82"/>
        <v/>
      </c>
      <c r="G428" s="1085" t="str">
        <f t="shared" si="80"/>
        <v/>
      </c>
      <c r="H428" s="1079" t="str">
        <f t="shared" si="81"/>
        <v/>
      </c>
      <c r="J428" s="1117" t="str">
        <f t="shared" si="92"/>
        <v>-</v>
      </c>
      <c r="L428" s="1041" t="str">
        <f t="shared" si="83"/>
        <v/>
      </c>
      <c r="W428" s="1046" t="str">
        <f t="shared" si="84"/>
        <v/>
      </c>
      <c r="X428" s="1047" t="str">
        <f t="shared" si="85"/>
        <v/>
      </c>
      <c r="Y428" s="1048" t="str">
        <f t="shared" si="91"/>
        <v/>
      </c>
      <c r="Z428" s="1049" t="str">
        <f t="shared" si="86"/>
        <v/>
      </c>
      <c r="AA428" s="1049" t="str">
        <f t="shared" si="87"/>
        <v/>
      </c>
      <c r="AB428" s="1050" t="str">
        <f t="shared" si="88"/>
        <v/>
      </c>
      <c r="AD428" s="1052" t="str">
        <f t="shared" si="89"/>
        <v/>
      </c>
      <c r="AE428" s="1053" t="str">
        <f t="shared" si="90"/>
        <v/>
      </c>
    </row>
    <row r="429" spans="5:31" ht="12.75" customHeight="1">
      <c r="E429" s="1083" t="str">
        <f t="shared" si="82"/>
        <v/>
      </c>
      <c r="G429" s="1085" t="str">
        <f t="shared" si="80"/>
        <v/>
      </c>
      <c r="H429" s="1079" t="str">
        <f t="shared" si="81"/>
        <v/>
      </c>
      <c r="J429" s="1117" t="str">
        <f t="shared" si="92"/>
        <v>-</v>
      </c>
      <c r="L429" s="1041" t="str">
        <f t="shared" si="83"/>
        <v/>
      </c>
      <c r="W429" s="1046" t="str">
        <f t="shared" si="84"/>
        <v/>
      </c>
      <c r="X429" s="1047" t="str">
        <f t="shared" si="85"/>
        <v/>
      </c>
      <c r="Y429" s="1048" t="str">
        <f t="shared" si="91"/>
        <v/>
      </c>
      <c r="Z429" s="1049" t="str">
        <f t="shared" si="86"/>
        <v/>
      </c>
      <c r="AA429" s="1049" t="str">
        <f t="shared" si="87"/>
        <v/>
      </c>
      <c r="AB429" s="1050" t="str">
        <f t="shared" si="88"/>
        <v/>
      </c>
      <c r="AD429" s="1052" t="str">
        <f t="shared" si="89"/>
        <v/>
      </c>
      <c r="AE429" s="1053" t="str">
        <f t="shared" si="90"/>
        <v/>
      </c>
    </row>
    <row r="430" spans="5:31" ht="12.75" customHeight="1">
      <c r="E430" s="1083" t="str">
        <f t="shared" si="82"/>
        <v/>
      </c>
      <c r="G430" s="1085" t="str">
        <f t="shared" si="80"/>
        <v/>
      </c>
      <c r="H430" s="1079" t="str">
        <f t="shared" si="81"/>
        <v/>
      </c>
      <c r="J430" s="1117" t="str">
        <f t="shared" si="92"/>
        <v>-</v>
      </c>
      <c r="L430" s="1041" t="str">
        <f t="shared" si="83"/>
        <v/>
      </c>
      <c r="W430" s="1046" t="str">
        <f t="shared" si="84"/>
        <v/>
      </c>
      <c r="X430" s="1047" t="str">
        <f t="shared" si="85"/>
        <v/>
      </c>
      <c r="Y430" s="1048" t="str">
        <f t="shared" si="91"/>
        <v/>
      </c>
      <c r="Z430" s="1049" t="str">
        <f t="shared" si="86"/>
        <v/>
      </c>
      <c r="AA430" s="1049" t="str">
        <f t="shared" si="87"/>
        <v/>
      </c>
      <c r="AB430" s="1050" t="str">
        <f t="shared" si="88"/>
        <v/>
      </c>
      <c r="AD430" s="1052" t="str">
        <f t="shared" si="89"/>
        <v/>
      </c>
      <c r="AE430" s="1053" t="str">
        <f t="shared" si="90"/>
        <v/>
      </c>
    </row>
    <row r="431" spans="5:31" ht="12.75" customHeight="1">
      <c r="E431" s="1083" t="str">
        <f t="shared" si="82"/>
        <v/>
      </c>
      <c r="G431" s="1085" t="str">
        <f t="shared" si="80"/>
        <v/>
      </c>
      <c r="H431" s="1079" t="str">
        <f t="shared" si="81"/>
        <v/>
      </c>
      <c r="J431" s="1117" t="str">
        <f t="shared" si="92"/>
        <v>-</v>
      </c>
      <c r="L431" s="1041" t="str">
        <f t="shared" si="83"/>
        <v/>
      </c>
      <c r="W431" s="1046" t="str">
        <f t="shared" si="84"/>
        <v/>
      </c>
      <c r="X431" s="1047" t="str">
        <f t="shared" si="85"/>
        <v/>
      </c>
      <c r="Y431" s="1048" t="str">
        <f t="shared" si="91"/>
        <v/>
      </c>
      <c r="Z431" s="1049" t="str">
        <f t="shared" si="86"/>
        <v/>
      </c>
      <c r="AA431" s="1049" t="str">
        <f t="shared" si="87"/>
        <v/>
      </c>
      <c r="AB431" s="1050" t="str">
        <f t="shared" si="88"/>
        <v/>
      </c>
      <c r="AD431" s="1052" t="str">
        <f t="shared" si="89"/>
        <v/>
      </c>
      <c r="AE431" s="1053" t="str">
        <f t="shared" si="90"/>
        <v/>
      </c>
    </row>
    <row r="432" spans="5:31" ht="12.75" customHeight="1">
      <c r="E432" s="1083" t="str">
        <f t="shared" si="82"/>
        <v/>
      </c>
      <c r="G432" s="1085" t="str">
        <f t="shared" si="80"/>
        <v/>
      </c>
      <c r="H432" s="1079" t="str">
        <f t="shared" si="81"/>
        <v/>
      </c>
      <c r="J432" s="1117" t="str">
        <f t="shared" si="92"/>
        <v>-</v>
      </c>
      <c r="L432" s="1041" t="str">
        <f t="shared" si="83"/>
        <v/>
      </c>
      <c r="W432" s="1046" t="str">
        <f t="shared" si="84"/>
        <v/>
      </c>
      <c r="X432" s="1047" t="str">
        <f t="shared" si="85"/>
        <v/>
      </c>
      <c r="Y432" s="1048" t="str">
        <f t="shared" si="91"/>
        <v/>
      </c>
      <c r="Z432" s="1049" t="str">
        <f t="shared" si="86"/>
        <v/>
      </c>
      <c r="AA432" s="1049" t="str">
        <f t="shared" si="87"/>
        <v/>
      </c>
      <c r="AB432" s="1050" t="str">
        <f t="shared" si="88"/>
        <v/>
      </c>
      <c r="AD432" s="1052" t="str">
        <f t="shared" si="89"/>
        <v/>
      </c>
      <c r="AE432" s="1053" t="str">
        <f t="shared" si="90"/>
        <v/>
      </c>
    </row>
    <row r="433" spans="5:31" ht="12.75" customHeight="1">
      <c r="E433" s="1083" t="str">
        <f t="shared" si="82"/>
        <v/>
      </c>
      <c r="G433" s="1085" t="str">
        <f t="shared" si="80"/>
        <v/>
      </c>
      <c r="H433" s="1079" t="str">
        <f t="shared" si="81"/>
        <v/>
      </c>
      <c r="J433" s="1117" t="str">
        <f t="shared" si="92"/>
        <v>-</v>
      </c>
      <c r="L433" s="1041" t="str">
        <f t="shared" si="83"/>
        <v/>
      </c>
      <c r="W433" s="1046" t="str">
        <f t="shared" si="84"/>
        <v/>
      </c>
      <c r="X433" s="1047" t="str">
        <f t="shared" si="85"/>
        <v/>
      </c>
      <c r="Y433" s="1048" t="str">
        <f t="shared" si="91"/>
        <v/>
      </c>
      <c r="Z433" s="1049" t="str">
        <f t="shared" si="86"/>
        <v/>
      </c>
      <c r="AA433" s="1049" t="str">
        <f t="shared" si="87"/>
        <v/>
      </c>
      <c r="AB433" s="1050" t="str">
        <f t="shared" si="88"/>
        <v/>
      </c>
      <c r="AD433" s="1052" t="str">
        <f t="shared" si="89"/>
        <v/>
      </c>
      <c r="AE433" s="1053" t="str">
        <f t="shared" si="90"/>
        <v/>
      </c>
    </row>
    <row r="434" spans="5:31" ht="12.75" customHeight="1">
      <c r="E434" s="1083" t="str">
        <f t="shared" si="82"/>
        <v/>
      </c>
      <c r="G434" s="1085" t="str">
        <f t="shared" si="80"/>
        <v/>
      </c>
      <c r="H434" s="1079" t="str">
        <f t="shared" si="81"/>
        <v/>
      </c>
      <c r="J434" s="1117" t="str">
        <f t="shared" si="92"/>
        <v>-</v>
      </c>
      <c r="L434" s="1041" t="str">
        <f t="shared" si="83"/>
        <v/>
      </c>
      <c r="W434" s="1046" t="str">
        <f t="shared" si="84"/>
        <v/>
      </c>
      <c r="X434" s="1047" t="str">
        <f t="shared" si="85"/>
        <v/>
      </c>
      <c r="Y434" s="1048" t="str">
        <f t="shared" si="91"/>
        <v/>
      </c>
      <c r="Z434" s="1049" t="str">
        <f t="shared" si="86"/>
        <v/>
      </c>
      <c r="AA434" s="1049" t="str">
        <f t="shared" si="87"/>
        <v/>
      </c>
      <c r="AB434" s="1050" t="str">
        <f t="shared" si="88"/>
        <v/>
      </c>
      <c r="AD434" s="1052" t="str">
        <f t="shared" si="89"/>
        <v/>
      </c>
      <c r="AE434" s="1053" t="str">
        <f t="shared" si="90"/>
        <v/>
      </c>
    </row>
    <row r="435" spans="5:31" ht="12.75" customHeight="1">
      <c r="E435" s="1083" t="str">
        <f t="shared" si="82"/>
        <v/>
      </c>
      <c r="G435" s="1085" t="str">
        <f t="shared" si="80"/>
        <v/>
      </c>
      <c r="H435" s="1079" t="str">
        <f t="shared" si="81"/>
        <v/>
      </c>
      <c r="J435" s="1117" t="str">
        <f t="shared" si="92"/>
        <v>-</v>
      </c>
      <c r="L435" s="1041" t="str">
        <f t="shared" si="83"/>
        <v/>
      </c>
      <c r="W435" s="1046" t="str">
        <f t="shared" si="84"/>
        <v/>
      </c>
      <c r="X435" s="1047" t="str">
        <f t="shared" si="85"/>
        <v/>
      </c>
      <c r="Y435" s="1048" t="str">
        <f t="shared" si="91"/>
        <v/>
      </c>
      <c r="Z435" s="1049" t="str">
        <f t="shared" si="86"/>
        <v/>
      </c>
      <c r="AA435" s="1049" t="str">
        <f t="shared" si="87"/>
        <v/>
      </c>
      <c r="AB435" s="1050" t="str">
        <f t="shared" si="88"/>
        <v/>
      </c>
      <c r="AD435" s="1052" t="str">
        <f t="shared" si="89"/>
        <v/>
      </c>
      <c r="AE435" s="1053" t="str">
        <f t="shared" si="90"/>
        <v/>
      </c>
    </row>
    <row r="436" spans="5:31" ht="12.75" customHeight="1">
      <c r="E436" s="1083" t="str">
        <f t="shared" si="82"/>
        <v/>
      </c>
      <c r="G436" s="1085" t="str">
        <f t="shared" si="80"/>
        <v/>
      </c>
      <c r="H436" s="1079" t="str">
        <f t="shared" si="81"/>
        <v/>
      </c>
      <c r="J436" s="1117" t="str">
        <f t="shared" si="92"/>
        <v>-</v>
      </c>
      <c r="L436" s="1041" t="str">
        <f t="shared" si="83"/>
        <v/>
      </c>
      <c r="W436" s="1046" t="str">
        <f t="shared" si="84"/>
        <v/>
      </c>
      <c r="X436" s="1047" t="str">
        <f t="shared" si="85"/>
        <v/>
      </c>
      <c r="Y436" s="1048" t="str">
        <f t="shared" si="91"/>
        <v/>
      </c>
      <c r="Z436" s="1049" t="str">
        <f t="shared" si="86"/>
        <v/>
      </c>
      <c r="AA436" s="1049" t="str">
        <f t="shared" si="87"/>
        <v/>
      </c>
      <c r="AB436" s="1050" t="str">
        <f t="shared" si="88"/>
        <v/>
      </c>
      <c r="AD436" s="1052" t="str">
        <f t="shared" si="89"/>
        <v/>
      </c>
      <c r="AE436" s="1053" t="str">
        <f t="shared" si="90"/>
        <v/>
      </c>
    </row>
    <row r="437" spans="5:31" ht="12.75" customHeight="1">
      <c r="E437" s="1083" t="str">
        <f t="shared" si="82"/>
        <v/>
      </c>
      <c r="G437" s="1085" t="str">
        <f t="shared" si="80"/>
        <v/>
      </c>
      <c r="H437" s="1079" t="str">
        <f t="shared" si="81"/>
        <v/>
      </c>
      <c r="J437" s="1117" t="str">
        <f t="shared" si="92"/>
        <v>-</v>
      </c>
      <c r="L437" s="1041" t="str">
        <f t="shared" si="83"/>
        <v/>
      </c>
      <c r="W437" s="1046" t="str">
        <f t="shared" si="84"/>
        <v/>
      </c>
      <c r="X437" s="1047" t="str">
        <f t="shared" si="85"/>
        <v/>
      </c>
      <c r="Y437" s="1048" t="str">
        <f t="shared" si="91"/>
        <v/>
      </c>
      <c r="Z437" s="1049" t="str">
        <f t="shared" si="86"/>
        <v/>
      </c>
      <c r="AA437" s="1049" t="str">
        <f t="shared" si="87"/>
        <v/>
      </c>
      <c r="AB437" s="1050" t="str">
        <f t="shared" si="88"/>
        <v/>
      </c>
      <c r="AD437" s="1052" t="str">
        <f t="shared" si="89"/>
        <v/>
      </c>
      <c r="AE437" s="1053" t="str">
        <f t="shared" si="90"/>
        <v/>
      </c>
    </row>
    <row r="438" spans="5:31" ht="12.75" customHeight="1">
      <c r="E438" s="1083" t="str">
        <f t="shared" si="82"/>
        <v/>
      </c>
      <c r="G438" s="1085" t="str">
        <f t="shared" si="80"/>
        <v/>
      </c>
      <c r="H438" s="1079" t="str">
        <f t="shared" si="81"/>
        <v/>
      </c>
      <c r="J438" s="1117" t="str">
        <f t="shared" si="92"/>
        <v>-</v>
      </c>
      <c r="L438" s="1041" t="str">
        <f t="shared" si="83"/>
        <v/>
      </c>
      <c r="W438" s="1046" t="str">
        <f t="shared" si="84"/>
        <v/>
      </c>
      <c r="X438" s="1047" t="str">
        <f t="shared" si="85"/>
        <v/>
      </c>
      <c r="Y438" s="1048" t="str">
        <f t="shared" si="91"/>
        <v/>
      </c>
      <c r="Z438" s="1049" t="str">
        <f t="shared" si="86"/>
        <v/>
      </c>
      <c r="AA438" s="1049" t="str">
        <f t="shared" si="87"/>
        <v/>
      </c>
      <c r="AB438" s="1050" t="str">
        <f t="shared" si="88"/>
        <v/>
      </c>
      <c r="AD438" s="1052" t="str">
        <f t="shared" si="89"/>
        <v/>
      </c>
      <c r="AE438" s="1053" t="str">
        <f t="shared" si="90"/>
        <v/>
      </c>
    </row>
    <row r="439" spans="5:31" ht="12.75" customHeight="1">
      <c r="E439" s="1083" t="str">
        <f t="shared" si="82"/>
        <v/>
      </c>
      <c r="G439" s="1085" t="str">
        <f t="shared" si="80"/>
        <v/>
      </c>
      <c r="H439" s="1079" t="str">
        <f t="shared" si="81"/>
        <v/>
      </c>
      <c r="J439" s="1117" t="str">
        <f t="shared" si="92"/>
        <v>-</v>
      </c>
      <c r="L439" s="1041" t="str">
        <f t="shared" si="83"/>
        <v/>
      </c>
      <c r="W439" s="1046" t="str">
        <f t="shared" si="84"/>
        <v/>
      </c>
      <c r="X439" s="1047" t="str">
        <f t="shared" si="85"/>
        <v/>
      </c>
      <c r="Y439" s="1048" t="str">
        <f t="shared" si="91"/>
        <v/>
      </c>
      <c r="Z439" s="1049" t="str">
        <f t="shared" si="86"/>
        <v/>
      </c>
      <c r="AA439" s="1049" t="str">
        <f t="shared" si="87"/>
        <v/>
      </c>
      <c r="AB439" s="1050" t="str">
        <f t="shared" si="88"/>
        <v/>
      </c>
      <c r="AD439" s="1052" t="str">
        <f t="shared" si="89"/>
        <v/>
      </c>
      <c r="AE439" s="1053" t="str">
        <f t="shared" si="90"/>
        <v/>
      </c>
    </row>
    <row r="440" spans="5:31" ht="12.75" customHeight="1">
      <c r="E440" s="1083" t="str">
        <f t="shared" si="82"/>
        <v/>
      </c>
      <c r="G440" s="1085" t="str">
        <f t="shared" si="80"/>
        <v/>
      </c>
      <c r="H440" s="1079" t="str">
        <f t="shared" si="81"/>
        <v/>
      </c>
      <c r="J440" s="1117" t="str">
        <f t="shared" si="92"/>
        <v>-</v>
      </c>
      <c r="L440" s="1041" t="str">
        <f t="shared" si="83"/>
        <v/>
      </c>
      <c r="W440" s="1046" t="str">
        <f t="shared" si="84"/>
        <v/>
      </c>
      <c r="X440" s="1047" t="str">
        <f t="shared" si="85"/>
        <v/>
      </c>
      <c r="Y440" s="1048" t="str">
        <f t="shared" si="91"/>
        <v/>
      </c>
      <c r="Z440" s="1049" t="str">
        <f t="shared" si="86"/>
        <v/>
      </c>
      <c r="AA440" s="1049" t="str">
        <f t="shared" si="87"/>
        <v/>
      </c>
      <c r="AB440" s="1050" t="str">
        <f t="shared" si="88"/>
        <v/>
      </c>
      <c r="AD440" s="1052" t="str">
        <f t="shared" si="89"/>
        <v/>
      </c>
      <c r="AE440" s="1053" t="str">
        <f t="shared" si="90"/>
        <v/>
      </c>
    </row>
    <row r="441" spans="5:31" ht="12.75" customHeight="1">
      <c r="E441" s="1083" t="str">
        <f t="shared" si="82"/>
        <v/>
      </c>
      <c r="G441" s="1085" t="str">
        <f t="shared" si="80"/>
        <v/>
      </c>
      <c r="H441" s="1079" t="str">
        <f t="shared" si="81"/>
        <v/>
      </c>
      <c r="J441" s="1117" t="str">
        <f t="shared" si="92"/>
        <v>-</v>
      </c>
      <c r="L441" s="1041" t="str">
        <f t="shared" si="83"/>
        <v/>
      </c>
      <c r="W441" s="1046" t="str">
        <f t="shared" si="84"/>
        <v/>
      </c>
      <c r="X441" s="1047" t="str">
        <f t="shared" si="85"/>
        <v/>
      </c>
      <c r="Y441" s="1048" t="str">
        <f t="shared" si="91"/>
        <v/>
      </c>
      <c r="Z441" s="1049" t="str">
        <f t="shared" si="86"/>
        <v/>
      </c>
      <c r="AA441" s="1049" t="str">
        <f t="shared" si="87"/>
        <v/>
      </c>
      <c r="AB441" s="1050" t="str">
        <f t="shared" si="88"/>
        <v/>
      </c>
      <c r="AD441" s="1052" t="str">
        <f t="shared" si="89"/>
        <v/>
      </c>
      <c r="AE441" s="1053" t="str">
        <f t="shared" si="90"/>
        <v/>
      </c>
    </row>
    <row r="442" spans="5:31" ht="12.75" customHeight="1">
      <c r="E442" s="1083" t="str">
        <f t="shared" si="82"/>
        <v/>
      </c>
      <c r="G442" s="1085" t="str">
        <f t="shared" si="80"/>
        <v/>
      </c>
      <c r="H442" s="1079" t="str">
        <f t="shared" si="81"/>
        <v/>
      </c>
      <c r="J442" s="1117" t="str">
        <f t="shared" si="92"/>
        <v>-</v>
      </c>
      <c r="L442" s="1041" t="str">
        <f t="shared" si="83"/>
        <v/>
      </c>
      <c r="W442" s="1046" t="str">
        <f t="shared" si="84"/>
        <v/>
      </c>
      <c r="X442" s="1047" t="str">
        <f t="shared" si="85"/>
        <v/>
      </c>
      <c r="Y442" s="1048" t="str">
        <f t="shared" si="91"/>
        <v/>
      </c>
      <c r="Z442" s="1049" t="str">
        <f t="shared" si="86"/>
        <v/>
      </c>
      <c r="AA442" s="1049" t="str">
        <f t="shared" si="87"/>
        <v/>
      </c>
      <c r="AB442" s="1050" t="str">
        <f t="shared" si="88"/>
        <v/>
      </c>
      <c r="AD442" s="1052" t="str">
        <f t="shared" si="89"/>
        <v/>
      </c>
      <c r="AE442" s="1053" t="str">
        <f t="shared" si="90"/>
        <v/>
      </c>
    </row>
    <row r="443" spans="5:31" ht="12.75" customHeight="1">
      <c r="E443" s="1083" t="str">
        <f t="shared" si="82"/>
        <v/>
      </c>
      <c r="G443" s="1085" t="str">
        <f t="shared" si="80"/>
        <v/>
      </c>
      <c r="H443" s="1079" t="str">
        <f t="shared" si="81"/>
        <v/>
      </c>
      <c r="J443" s="1117" t="str">
        <f t="shared" si="92"/>
        <v>-</v>
      </c>
      <c r="L443" s="1041" t="str">
        <f t="shared" si="83"/>
        <v/>
      </c>
      <c r="W443" s="1046" t="str">
        <f t="shared" si="84"/>
        <v/>
      </c>
      <c r="X443" s="1047" t="str">
        <f t="shared" si="85"/>
        <v/>
      </c>
      <c r="Y443" s="1048" t="str">
        <f t="shared" si="91"/>
        <v/>
      </c>
      <c r="Z443" s="1049" t="str">
        <f t="shared" si="86"/>
        <v/>
      </c>
      <c r="AA443" s="1049" t="str">
        <f t="shared" si="87"/>
        <v/>
      </c>
      <c r="AB443" s="1050" t="str">
        <f t="shared" si="88"/>
        <v/>
      </c>
      <c r="AD443" s="1052" t="str">
        <f t="shared" si="89"/>
        <v/>
      </c>
      <c r="AE443" s="1053" t="str">
        <f t="shared" si="90"/>
        <v/>
      </c>
    </row>
    <row r="444" spans="5:31" ht="12.75" customHeight="1">
      <c r="E444" s="1083" t="str">
        <f t="shared" si="82"/>
        <v/>
      </c>
      <c r="G444" s="1085" t="str">
        <f t="shared" si="80"/>
        <v/>
      </c>
      <c r="H444" s="1079" t="str">
        <f t="shared" si="81"/>
        <v/>
      </c>
      <c r="J444" s="1117" t="str">
        <f t="shared" si="92"/>
        <v>-</v>
      </c>
      <c r="L444" s="1041" t="str">
        <f t="shared" si="83"/>
        <v/>
      </c>
      <c r="W444" s="1046" t="str">
        <f t="shared" si="84"/>
        <v/>
      </c>
      <c r="X444" s="1047" t="str">
        <f t="shared" si="85"/>
        <v/>
      </c>
      <c r="Y444" s="1048" t="str">
        <f t="shared" si="91"/>
        <v/>
      </c>
      <c r="Z444" s="1049" t="str">
        <f t="shared" si="86"/>
        <v/>
      </c>
      <c r="AA444" s="1049" t="str">
        <f t="shared" si="87"/>
        <v/>
      </c>
      <c r="AB444" s="1050" t="str">
        <f t="shared" si="88"/>
        <v/>
      </c>
      <c r="AD444" s="1052" t="str">
        <f t="shared" si="89"/>
        <v/>
      </c>
      <c r="AE444" s="1053" t="str">
        <f t="shared" si="90"/>
        <v/>
      </c>
    </row>
    <row r="445" spans="5:31" ht="12.75" customHeight="1">
      <c r="E445" s="1083" t="str">
        <f t="shared" si="82"/>
        <v/>
      </c>
      <c r="G445" s="1085" t="str">
        <f t="shared" si="80"/>
        <v/>
      </c>
      <c r="H445" s="1079" t="str">
        <f t="shared" si="81"/>
        <v/>
      </c>
      <c r="J445" s="1117" t="str">
        <f t="shared" si="92"/>
        <v>-</v>
      </c>
      <c r="L445" s="1041" t="str">
        <f t="shared" si="83"/>
        <v/>
      </c>
      <c r="W445" s="1046" t="str">
        <f t="shared" si="84"/>
        <v/>
      </c>
      <c r="X445" s="1047" t="str">
        <f t="shared" si="85"/>
        <v/>
      </c>
      <c r="Y445" s="1048" t="str">
        <f t="shared" si="91"/>
        <v/>
      </c>
      <c r="Z445" s="1049" t="str">
        <f t="shared" si="86"/>
        <v/>
      </c>
      <c r="AA445" s="1049" t="str">
        <f t="shared" si="87"/>
        <v/>
      </c>
      <c r="AB445" s="1050" t="str">
        <f t="shared" si="88"/>
        <v/>
      </c>
      <c r="AD445" s="1052" t="str">
        <f t="shared" si="89"/>
        <v/>
      </c>
      <c r="AE445" s="1053" t="str">
        <f t="shared" si="90"/>
        <v/>
      </c>
    </row>
    <row r="446" spans="5:31" ht="12.75" customHeight="1">
      <c r="E446" s="1083" t="str">
        <f t="shared" si="82"/>
        <v/>
      </c>
      <c r="G446" s="1085" t="str">
        <f t="shared" si="80"/>
        <v/>
      </c>
      <c r="H446" s="1079" t="str">
        <f t="shared" si="81"/>
        <v/>
      </c>
      <c r="J446" s="1117" t="str">
        <f t="shared" si="92"/>
        <v>-</v>
      </c>
      <c r="L446" s="1041" t="str">
        <f t="shared" si="83"/>
        <v/>
      </c>
      <c r="W446" s="1046" t="str">
        <f t="shared" si="84"/>
        <v/>
      </c>
      <c r="X446" s="1047" t="str">
        <f t="shared" si="85"/>
        <v/>
      </c>
      <c r="Y446" s="1048" t="str">
        <f t="shared" si="91"/>
        <v/>
      </c>
      <c r="Z446" s="1049" t="str">
        <f t="shared" si="86"/>
        <v/>
      </c>
      <c r="AA446" s="1049" t="str">
        <f t="shared" si="87"/>
        <v/>
      </c>
      <c r="AB446" s="1050" t="str">
        <f t="shared" si="88"/>
        <v/>
      </c>
      <c r="AD446" s="1052" t="str">
        <f t="shared" si="89"/>
        <v/>
      </c>
      <c r="AE446" s="1053" t="str">
        <f t="shared" si="90"/>
        <v/>
      </c>
    </row>
    <row r="447" spans="5:31" ht="12.75" customHeight="1">
      <c r="E447" s="1083" t="str">
        <f t="shared" si="82"/>
        <v/>
      </c>
      <c r="G447" s="1085" t="str">
        <f t="shared" si="80"/>
        <v/>
      </c>
      <c r="H447" s="1079" t="str">
        <f t="shared" si="81"/>
        <v/>
      </c>
      <c r="J447" s="1117" t="str">
        <f t="shared" si="92"/>
        <v>-</v>
      </c>
      <c r="L447" s="1041" t="str">
        <f t="shared" si="83"/>
        <v/>
      </c>
      <c r="W447" s="1046" t="str">
        <f t="shared" si="84"/>
        <v/>
      </c>
      <c r="X447" s="1047" t="str">
        <f t="shared" si="85"/>
        <v/>
      </c>
      <c r="Y447" s="1048" t="str">
        <f t="shared" si="91"/>
        <v/>
      </c>
      <c r="Z447" s="1049" t="str">
        <f t="shared" si="86"/>
        <v/>
      </c>
      <c r="AA447" s="1049" t="str">
        <f t="shared" si="87"/>
        <v/>
      </c>
      <c r="AB447" s="1050" t="str">
        <f t="shared" si="88"/>
        <v/>
      </c>
      <c r="AD447" s="1052" t="str">
        <f t="shared" si="89"/>
        <v/>
      </c>
      <c r="AE447" s="1053" t="str">
        <f t="shared" si="90"/>
        <v/>
      </c>
    </row>
    <row r="448" spans="5:31" ht="12.75" customHeight="1">
      <c r="E448" s="1083" t="str">
        <f t="shared" si="82"/>
        <v/>
      </c>
      <c r="G448" s="1085" t="str">
        <f t="shared" si="80"/>
        <v/>
      </c>
      <c r="H448" s="1079" t="str">
        <f t="shared" si="81"/>
        <v/>
      </c>
      <c r="J448" s="1117" t="str">
        <f t="shared" si="92"/>
        <v>-</v>
      </c>
      <c r="L448" s="1041" t="str">
        <f t="shared" si="83"/>
        <v/>
      </c>
      <c r="W448" s="1046" t="str">
        <f t="shared" si="84"/>
        <v/>
      </c>
      <c r="X448" s="1047" t="str">
        <f t="shared" si="85"/>
        <v/>
      </c>
      <c r="Y448" s="1048" t="str">
        <f t="shared" si="91"/>
        <v/>
      </c>
      <c r="Z448" s="1049" t="str">
        <f t="shared" si="86"/>
        <v/>
      </c>
      <c r="AA448" s="1049" t="str">
        <f t="shared" si="87"/>
        <v/>
      </c>
      <c r="AB448" s="1050" t="str">
        <f t="shared" si="88"/>
        <v/>
      </c>
      <c r="AD448" s="1052" t="str">
        <f t="shared" si="89"/>
        <v/>
      </c>
      <c r="AE448" s="1053" t="str">
        <f t="shared" si="90"/>
        <v/>
      </c>
    </row>
    <row r="449" spans="5:31" ht="12.75" customHeight="1">
      <c r="E449" s="1083" t="str">
        <f t="shared" si="82"/>
        <v/>
      </c>
      <c r="G449" s="1085" t="str">
        <f t="shared" si="80"/>
        <v/>
      </c>
      <c r="H449" s="1079" t="str">
        <f t="shared" si="81"/>
        <v/>
      </c>
      <c r="J449" s="1117" t="str">
        <f t="shared" si="92"/>
        <v>-</v>
      </c>
      <c r="L449" s="1041" t="str">
        <f t="shared" si="83"/>
        <v/>
      </c>
      <c r="W449" s="1046" t="str">
        <f t="shared" si="84"/>
        <v/>
      </c>
      <c r="X449" s="1047" t="str">
        <f t="shared" si="85"/>
        <v/>
      </c>
      <c r="Y449" s="1048" t="str">
        <f t="shared" si="91"/>
        <v/>
      </c>
      <c r="Z449" s="1049" t="str">
        <f t="shared" si="86"/>
        <v/>
      </c>
      <c r="AA449" s="1049" t="str">
        <f t="shared" si="87"/>
        <v/>
      </c>
      <c r="AB449" s="1050" t="str">
        <f t="shared" si="88"/>
        <v/>
      </c>
      <c r="AD449" s="1052" t="str">
        <f t="shared" si="89"/>
        <v/>
      </c>
      <c r="AE449" s="1053" t="str">
        <f t="shared" si="90"/>
        <v/>
      </c>
    </row>
    <row r="450" spans="5:31" ht="12.75" customHeight="1">
      <c r="E450" s="1083" t="str">
        <f t="shared" si="82"/>
        <v/>
      </c>
      <c r="G450" s="1085" t="str">
        <f t="shared" ref="G450:G513" si="93">IF(F450="Paid","Settled",IF(E450="","",IF(E450&lt;0,"Over Due",IF(E450&lt;=10,"Due soon",IF(E450&lt;=20,"FP need",IF(E450&lt;=30,"Pending","Pending"))))))</f>
        <v/>
      </c>
      <c r="H450" s="1079" t="str">
        <f t="shared" ref="H450:H513" si="94">IFERROR(CHOOSE($X450,"መስከረም","ጥቅምት","ህዳር  ","ታህሳስ ","ጥር ","የካቲት ","መጋቢት ","ሚይዚያ ","ግንቦት ","ሰኔ ","ሐምሌ ","ነሐሴ ","Pagume"),"")</f>
        <v/>
      </c>
      <c r="J450" s="1117" t="str">
        <f t="shared" si="92"/>
        <v>-</v>
      </c>
      <c r="L450" s="1041" t="str">
        <f t="shared" si="83"/>
        <v/>
      </c>
      <c r="W450" s="1046" t="str">
        <f t="shared" si="84"/>
        <v/>
      </c>
      <c r="X450" s="1047" t="str">
        <f t="shared" si="85"/>
        <v/>
      </c>
      <c r="Y450" s="1048" t="str">
        <f t="shared" si="91"/>
        <v/>
      </c>
      <c r="Z450" s="1049" t="str">
        <f t="shared" si="86"/>
        <v/>
      </c>
      <c r="AA450" s="1049" t="str">
        <f t="shared" si="87"/>
        <v/>
      </c>
      <c r="AB450" s="1050" t="str">
        <f t="shared" si="88"/>
        <v/>
      </c>
      <c r="AD450" s="1052" t="str">
        <f t="shared" si="89"/>
        <v/>
      </c>
      <c r="AE450" s="1053" t="str">
        <f t="shared" si="90"/>
        <v/>
      </c>
    </row>
    <row r="451" spans="5:31" ht="12.75" customHeight="1">
      <c r="E451" s="1083" t="str">
        <f t="shared" ref="E451:E514" si="95">IF(D451="","",IF(F451="paid",0,I451-J451))</f>
        <v/>
      </c>
      <c r="G451" s="1085" t="str">
        <f t="shared" si="93"/>
        <v/>
      </c>
      <c r="H451" s="1079" t="str">
        <f t="shared" si="94"/>
        <v/>
      </c>
      <c r="J451" s="1117" t="str">
        <f t="shared" si="92"/>
        <v>-</v>
      </c>
      <c r="L451" s="1041" t="str">
        <f t="shared" ref="L451:L514" si="96">IF(E451="","",$Q$1+E451)</f>
        <v/>
      </c>
      <c r="W451" s="1046" t="str">
        <f t="shared" ref="W451:W514" si="97">IF($D451="","",_xlfn.LET(_xlpm.gDate,D451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51" s="1047" t="str">
        <f t="shared" ref="X451:X514" si="98">IF($W451="","",TEXT($W451,"mm"))</f>
        <v/>
      </c>
      <c r="Y451" s="1048" t="str">
        <f t="shared" si="91"/>
        <v/>
      </c>
      <c r="Z451" s="1049" t="str">
        <f t="shared" ref="Z451:Z514" si="99">IF($K451="","",_xlfn.LET(_xlpm.gDate,K451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51" s="1049" t="str">
        <f t="shared" ref="AA451:AA514" si="100">IF($Z451="","",TEXT($Z451,"mm"))</f>
        <v/>
      </c>
      <c r="AB451" s="1050" t="str">
        <f t="shared" ref="AB451:AB514" si="101">IFERROR(CHOOSE(AA451,"መስከረም","ጥቅምት","ህዳር  ","ታህሳስ ","ጥር ","የካቲት ","መጋቢት ","ሚይዚያ ","ግንቦት ","ሰኔ ","ሐምሌ ","ነሐሴ ","Pagume"),"")</f>
        <v/>
      </c>
      <c r="AD451" s="1052" t="str">
        <f t="shared" ref="AD451:AD514" si="102">IF($D451="","",YEAR(D451)&amp;"-W"&amp;WEEKNUM(D451,2))</f>
        <v/>
      </c>
      <c r="AE451" s="1053" t="str">
        <f t="shared" ref="AE451:AE514" si="103">IF($K451="","",YEAR(K451)&amp;"-W"&amp;WEEKNUM(K451,2))</f>
        <v/>
      </c>
    </row>
    <row r="452" spans="5:31" ht="12.75" customHeight="1">
      <c r="E452" s="1083" t="str">
        <f t="shared" si="95"/>
        <v/>
      </c>
      <c r="G452" s="1085" t="str">
        <f t="shared" si="93"/>
        <v/>
      </c>
      <c r="H452" s="1079" t="str">
        <f t="shared" si="94"/>
        <v/>
      </c>
      <c r="J452" s="1117" t="str">
        <f t="shared" si="92"/>
        <v>-</v>
      </c>
      <c r="L452" s="1041" t="str">
        <f t="shared" si="96"/>
        <v/>
      </c>
      <c r="W452" s="1046" t="str">
        <f t="shared" si="97"/>
        <v/>
      </c>
      <c r="X452" s="1047" t="str">
        <f t="shared" si="98"/>
        <v/>
      </c>
      <c r="Y452" s="1048" t="str">
        <f t="shared" si="91"/>
        <v/>
      </c>
      <c r="Z452" s="1049" t="str">
        <f t="shared" si="99"/>
        <v/>
      </c>
      <c r="AA452" s="1049" t="str">
        <f t="shared" si="100"/>
        <v/>
      </c>
      <c r="AB452" s="1050" t="str">
        <f t="shared" si="101"/>
        <v/>
      </c>
      <c r="AD452" s="1052" t="str">
        <f t="shared" si="102"/>
        <v/>
      </c>
      <c r="AE452" s="1053" t="str">
        <f t="shared" si="103"/>
        <v/>
      </c>
    </row>
    <row r="453" spans="5:31" ht="12.75" customHeight="1">
      <c r="E453" s="1083" t="str">
        <f t="shared" si="95"/>
        <v/>
      </c>
      <c r="G453" s="1085" t="str">
        <f t="shared" si="93"/>
        <v/>
      </c>
      <c r="H453" s="1079" t="str">
        <f t="shared" si="94"/>
        <v/>
      </c>
      <c r="J453" s="1117" t="str">
        <f t="shared" si="92"/>
        <v>-</v>
      </c>
      <c r="L453" s="1041" t="str">
        <f t="shared" si="96"/>
        <v/>
      </c>
      <c r="W453" s="1046" t="str">
        <f t="shared" si="97"/>
        <v/>
      </c>
      <c r="X453" s="1047" t="str">
        <f t="shared" si="98"/>
        <v/>
      </c>
      <c r="Y453" s="1048" t="str">
        <f t="shared" si="91"/>
        <v/>
      </c>
      <c r="Z453" s="1049" t="str">
        <f t="shared" si="99"/>
        <v/>
      </c>
      <c r="AA453" s="1049" t="str">
        <f t="shared" si="100"/>
        <v/>
      </c>
      <c r="AB453" s="1050" t="str">
        <f t="shared" si="101"/>
        <v/>
      </c>
      <c r="AD453" s="1052" t="str">
        <f t="shared" si="102"/>
        <v/>
      </c>
      <c r="AE453" s="1053" t="str">
        <f t="shared" si="103"/>
        <v/>
      </c>
    </row>
    <row r="454" spans="5:31" ht="12.75" customHeight="1">
      <c r="E454" s="1083" t="str">
        <f t="shared" si="95"/>
        <v/>
      </c>
      <c r="G454" s="1085" t="str">
        <f t="shared" si="93"/>
        <v/>
      </c>
      <c r="H454" s="1079" t="str">
        <f t="shared" si="94"/>
        <v/>
      </c>
      <c r="J454" s="1117" t="str">
        <f t="shared" si="92"/>
        <v>-</v>
      </c>
      <c r="L454" s="1041" t="str">
        <f t="shared" si="96"/>
        <v/>
      </c>
      <c r="W454" s="1046" t="str">
        <f t="shared" si="97"/>
        <v/>
      </c>
      <c r="X454" s="1047" t="str">
        <f t="shared" si="98"/>
        <v/>
      </c>
      <c r="Y454" s="1048" t="str">
        <f t="shared" si="91"/>
        <v/>
      </c>
      <c r="Z454" s="1049" t="str">
        <f t="shared" si="99"/>
        <v/>
      </c>
      <c r="AA454" s="1049" t="str">
        <f t="shared" si="100"/>
        <v/>
      </c>
      <c r="AB454" s="1050" t="str">
        <f t="shared" si="101"/>
        <v/>
      </c>
      <c r="AD454" s="1052" t="str">
        <f t="shared" si="102"/>
        <v/>
      </c>
      <c r="AE454" s="1053" t="str">
        <f t="shared" si="103"/>
        <v/>
      </c>
    </row>
    <row r="455" spans="5:31" ht="12.75" customHeight="1">
      <c r="E455" s="1083" t="str">
        <f t="shared" si="95"/>
        <v/>
      </c>
      <c r="G455" s="1085" t="str">
        <f t="shared" si="93"/>
        <v/>
      </c>
      <c r="H455" s="1079" t="str">
        <f t="shared" si="94"/>
        <v/>
      </c>
      <c r="J455" s="1117" t="str">
        <f t="shared" si="92"/>
        <v>-</v>
      </c>
      <c r="L455" s="1041" t="str">
        <f t="shared" si="96"/>
        <v/>
      </c>
      <c r="W455" s="1046" t="str">
        <f t="shared" si="97"/>
        <v/>
      </c>
      <c r="X455" s="1047" t="str">
        <f t="shared" si="98"/>
        <v/>
      </c>
      <c r="Y455" s="1048" t="str">
        <f t="shared" si="91"/>
        <v/>
      </c>
      <c r="Z455" s="1049" t="str">
        <f t="shared" si="99"/>
        <v/>
      </c>
      <c r="AA455" s="1049" t="str">
        <f t="shared" si="100"/>
        <v/>
      </c>
      <c r="AB455" s="1050" t="str">
        <f t="shared" si="101"/>
        <v/>
      </c>
      <c r="AD455" s="1052" t="str">
        <f t="shared" si="102"/>
        <v/>
      </c>
      <c r="AE455" s="1053" t="str">
        <f t="shared" si="103"/>
        <v/>
      </c>
    </row>
    <row r="456" spans="5:31" ht="12.75" customHeight="1">
      <c r="E456" s="1083" t="str">
        <f t="shared" si="95"/>
        <v/>
      </c>
      <c r="G456" s="1085" t="str">
        <f t="shared" si="93"/>
        <v/>
      </c>
      <c r="H456" s="1079" t="str">
        <f t="shared" si="94"/>
        <v/>
      </c>
      <c r="J456" s="1117" t="str">
        <f t="shared" si="92"/>
        <v>-</v>
      </c>
      <c r="L456" s="1041" t="str">
        <f t="shared" si="96"/>
        <v/>
      </c>
      <c r="W456" s="1046" t="str">
        <f t="shared" si="97"/>
        <v/>
      </c>
      <c r="X456" s="1047" t="str">
        <f t="shared" si="98"/>
        <v/>
      </c>
      <c r="Y456" s="1048" t="str">
        <f t="shared" si="91"/>
        <v/>
      </c>
      <c r="Z456" s="1049" t="str">
        <f t="shared" si="99"/>
        <v/>
      </c>
      <c r="AA456" s="1049" t="str">
        <f t="shared" si="100"/>
        <v/>
      </c>
      <c r="AB456" s="1050" t="str">
        <f t="shared" si="101"/>
        <v/>
      </c>
      <c r="AD456" s="1052" t="str">
        <f t="shared" si="102"/>
        <v/>
      </c>
      <c r="AE456" s="1053" t="str">
        <f t="shared" si="103"/>
        <v/>
      </c>
    </row>
    <row r="457" spans="5:31" ht="12.75" customHeight="1">
      <c r="E457" s="1083" t="str">
        <f t="shared" si="95"/>
        <v/>
      </c>
      <c r="G457" s="1085" t="str">
        <f t="shared" si="93"/>
        <v/>
      </c>
      <c r="H457" s="1079" t="str">
        <f t="shared" si="94"/>
        <v/>
      </c>
      <c r="J457" s="1117" t="str">
        <f t="shared" si="92"/>
        <v>-</v>
      </c>
      <c r="L457" s="1041" t="str">
        <f t="shared" si="96"/>
        <v/>
      </c>
      <c r="W457" s="1046" t="str">
        <f t="shared" si="97"/>
        <v/>
      </c>
      <c r="X457" s="1047" t="str">
        <f t="shared" si="98"/>
        <v/>
      </c>
      <c r="Y457" s="1048" t="str">
        <f t="shared" si="91"/>
        <v/>
      </c>
      <c r="Z457" s="1049" t="str">
        <f t="shared" si="99"/>
        <v/>
      </c>
      <c r="AA457" s="1049" t="str">
        <f t="shared" si="100"/>
        <v/>
      </c>
      <c r="AB457" s="1050" t="str">
        <f t="shared" si="101"/>
        <v/>
      </c>
      <c r="AD457" s="1052" t="str">
        <f t="shared" si="102"/>
        <v/>
      </c>
      <c r="AE457" s="1053" t="str">
        <f t="shared" si="103"/>
        <v/>
      </c>
    </row>
    <row r="458" spans="5:31" ht="12.75" customHeight="1">
      <c r="E458" s="1083" t="str">
        <f t="shared" si="95"/>
        <v/>
      </c>
      <c r="G458" s="1085" t="str">
        <f t="shared" si="93"/>
        <v/>
      </c>
      <c r="H458" s="1079" t="str">
        <f t="shared" si="94"/>
        <v/>
      </c>
      <c r="J458" s="1117" t="str">
        <f t="shared" si="92"/>
        <v>-</v>
      </c>
      <c r="L458" s="1041" t="str">
        <f t="shared" si="96"/>
        <v/>
      </c>
      <c r="W458" s="1046" t="str">
        <f t="shared" si="97"/>
        <v/>
      </c>
      <c r="X458" s="1047" t="str">
        <f t="shared" si="98"/>
        <v/>
      </c>
      <c r="Y458" s="1048" t="str">
        <f t="shared" si="91"/>
        <v/>
      </c>
      <c r="Z458" s="1049" t="str">
        <f t="shared" si="99"/>
        <v/>
      </c>
      <c r="AA458" s="1049" t="str">
        <f t="shared" si="100"/>
        <v/>
      </c>
      <c r="AB458" s="1050" t="str">
        <f t="shared" si="101"/>
        <v/>
      </c>
      <c r="AD458" s="1052" t="str">
        <f t="shared" si="102"/>
        <v/>
      </c>
      <c r="AE458" s="1053" t="str">
        <f t="shared" si="103"/>
        <v/>
      </c>
    </row>
    <row r="459" spans="5:31" ht="12.75" customHeight="1">
      <c r="E459" s="1083" t="str">
        <f t="shared" si="95"/>
        <v/>
      </c>
      <c r="G459" s="1085" t="str">
        <f t="shared" si="93"/>
        <v/>
      </c>
      <c r="H459" s="1079" t="str">
        <f t="shared" si="94"/>
        <v/>
      </c>
      <c r="J459" s="1117" t="str">
        <f t="shared" si="92"/>
        <v>-</v>
      </c>
      <c r="L459" s="1041" t="str">
        <f t="shared" si="96"/>
        <v/>
      </c>
      <c r="W459" s="1046" t="str">
        <f t="shared" si="97"/>
        <v/>
      </c>
      <c r="X459" s="1047" t="str">
        <f t="shared" si="98"/>
        <v/>
      </c>
      <c r="Y459" s="1048" t="str">
        <f t="shared" si="91"/>
        <v/>
      </c>
      <c r="Z459" s="1049" t="str">
        <f t="shared" si="99"/>
        <v/>
      </c>
      <c r="AA459" s="1049" t="str">
        <f t="shared" si="100"/>
        <v/>
      </c>
      <c r="AB459" s="1050" t="str">
        <f t="shared" si="101"/>
        <v/>
      </c>
      <c r="AD459" s="1052" t="str">
        <f t="shared" si="102"/>
        <v/>
      </c>
      <c r="AE459" s="1053" t="str">
        <f t="shared" si="103"/>
        <v/>
      </c>
    </row>
    <row r="460" spans="5:31" ht="12.75" customHeight="1">
      <c r="E460" s="1083" t="str">
        <f t="shared" si="95"/>
        <v/>
      </c>
      <c r="G460" s="1085" t="str">
        <f t="shared" si="93"/>
        <v/>
      </c>
      <c r="H460" s="1079" t="str">
        <f t="shared" si="94"/>
        <v/>
      </c>
      <c r="J460" s="1117" t="str">
        <f t="shared" si="92"/>
        <v>-</v>
      </c>
      <c r="L460" s="1041" t="str">
        <f t="shared" si="96"/>
        <v/>
      </c>
      <c r="W460" s="1046" t="str">
        <f t="shared" si="97"/>
        <v/>
      </c>
      <c r="X460" s="1047" t="str">
        <f t="shared" si="98"/>
        <v/>
      </c>
      <c r="Y460" s="1048" t="str">
        <f t="shared" si="91"/>
        <v/>
      </c>
      <c r="Z460" s="1049" t="str">
        <f t="shared" si="99"/>
        <v/>
      </c>
      <c r="AA460" s="1049" t="str">
        <f t="shared" si="100"/>
        <v/>
      </c>
      <c r="AB460" s="1050" t="str">
        <f t="shared" si="101"/>
        <v/>
      </c>
      <c r="AD460" s="1052" t="str">
        <f t="shared" si="102"/>
        <v/>
      </c>
      <c r="AE460" s="1053" t="str">
        <f t="shared" si="103"/>
        <v/>
      </c>
    </row>
    <row r="461" spans="5:31" ht="12.75" customHeight="1">
      <c r="E461" s="1083" t="str">
        <f t="shared" si="95"/>
        <v/>
      </c>
      <c r="G461" s="1085" t="str">
        <f t="shared" si="93"/>
        <v/>
      </c>
      <c r="H461" s="1079" t="str">
        <f t="shared" si="94"/>
        <v/>
      </c>
      <c r="J461" s="1117" t="str">
        <f t="shared" si="92"/>
        <v>-</v>
      </c>
      <c r="L461" s="1041" t="str">
        <f t="shared" si="96"/>
        <v/>
      </c>
      <c r="W461" s="1046" t="str">
        <f t="shared" si="97"/>
        <v/>
      </c>
      <c r="X461" s="1047" t="str">
        <f t="shared" si="98"/>
        <v/>
      </c>
      <c r="Y461" s="1048" t="str">
        <f t="shared" si="91"/>
        <v/>
      </c>
      <c r="Z461" s="1049" t="str">
        <f t="shared" si="99"/>
        <v/>
      </c>
      <c r="AA461" s="1049" t="str">
        <f t="shared" si="100"/>
        <v/>
      </c>
      <c r="AB461" s="1050" t="str">
        <f t="shared" si="101"/>
        <v/>
      </c>
      <c r="AD461" s="1052" t="str">
        <f t="shared" si="102"/>
        <v/>
      </c>
      <c r="AE461" s="1053" t="str">
        <f t="shared" si="103"/>
        <v/>
      </c>
    </row>
    <row r="462" spans="5:31" ht="12.75" customHeight="1">
      <c r="E462" s="1083" t="str">
        <f t="shared" si="95"/>
        <v/>
      </c>
      <c r="G462" s="1085" t="str">
        <f t="shared" si="93"/>
        <v/>
      </c>
      <c r="H462" s="1079" t="str">
        <f t="shared" si="94"/>
        <v/>
      </c>
      <c r="J462" s="1117" t="str">
        <f t="shared" si="92"/>
        <v>-</v>
      </c>
      <c r="L462" s="1041" t="str">
        <f t="shared" si="96"/>
        <v/>
      </c>
      <c r="W462" s="1046" t="str">
        <f t="shared" si="97"/>
        <v/>
      </c>
      <c r="X462" s="1047" t="str">
        <f t="shared" si="98"/>
        <v/>
      </c>
      <c r="Y462" s="1048" t="str">
        <f t="shared" si="91"/>
        <v/>
      </c>
      <c r="Z462" s="1049" t="str">
        <f t="shared" si="99"/>
        <v/>
      </c>
      <c r="AA462" s="1049" t="str">
        <f t="shared" si="100"/>
        <v/>
      </c>
      <c r="AB462" s="1050" t="str">
        <f t="shared" si="101"/>
        <v/>
      </c>
      <c r="AD462" s="1052" t="str">
        <f t="shared" si="102"/>
        <v/>
      </c>
      <c r="AE462" s="1053" t="str">
        <f t="shared" si="103"/>
        <v/>
      </c>
    </row>
    <row r="463" spans="5:31" ht="12.75" customHeight="1">
      <c r="E463" s="1083" t="str">
        <f t="shared" si="95"/>
        <v/>
      </c>
      <c r="G463" s="1085" t="str">
        <f t="shared" si="93"/>
        <v/>
      </c>
      <c r="H463" s="1079" t="str">
        <f t="shared" si="94"/>
        <v/>
      </c>
      <c r="J463" s="1117" t="str">
        <f t="shared" si="92"/>
        <v>-</v>
      </c>
      <c r="L463" s="1041" t="str">
        <f t="shared" si="96"/>
        <v/>
      </c>
      <c r="W463" s="1046" t="str">
        <f t="shared" si="97"/>
        <v/>
      </c>
      <c r="X463" s="1047" t="str">
        <f t="shared" si="98"/>
        <v/>
      </c>
      <c r="Y463" s="1048" t="str">
        <f t="shared" si="91"/>
        <v/>
      </c>
      <c r="Z463" s="1049" t="str">
        <f t="shared" si="99"/>
        <v/>
      </c>
      <c r="AA463" s="1049" t="str">
        <f t="shared" si="100"/>
        <v/>
      </c>
      <c r="AB463" s="1050" t="str">
        <f t="shared" si="101"/>
        <v/>
      </c>
      <c r="AD463" s="1052" t="str">
        <f t="shared" si="102"/>
        <v/>
      </c>
      <c r="AE463" s="1053" t="str">
        <f t="shared" si="103"/>
        <v/>
      </c>
    </row>
    <row r="464" spans="5:31" ht="12.75" customHeight="1">
      <c r="E464" s="1083" t="str">
        <f t="shared" si="95"/>
        <v/>
      </c>
      <c r="G464" s="1085" t="str">
        <f t="shared" si="93"/>
        <v/>
      </c>
      <c r="H464" s="1079" t="str">
        <f t="shared" si="94"/>
        <v/>
      </c>
      <c r="J464" s="1117" t="str">
        <f t="shared" si="92"/>
        <v>-</v>
      </c>
      <c r="L464" s="1041" t="str">
        <f t="shared" si="96"/>
        <v/>
      </c>
      <c r="W464" s="1046" t="str">
        <f t="shared" si="97"/>
        <v/>
      </c>
      <c r="X464" s="1047" t="str">
        <f t="shared" si="98"/>
        <v/>
      </c>
      <c r="Y464" s="1048" t="str">
        <f t="shared" si="91"/>
        <v/>
      </c>
      <c r="Z464" s="1049" t="str">
        <f t="shared" si="99"/>
        <v/>
      </c>
      <c r="AA464" s="1049" t="str">
        <f t="shared" si="100"/>
        <v/>
      </c>
      <c r="AB464" s="1050" t="str">
        <f t="shared" si="101"/>
        <v/>
      </c>
      <c r="AD464" s="1052" t="str">
        <f t="shared" si="102"/>
        <v/>
      </c>
      <c r="AE464" s="1053" t="str">
        <f t="shared" si="103"/>
        <v/>
      </c>
    </row>
    <row r="465" spans="5:31" ht="12.75" customHeight="1">
      <c r="E465" s="1083" t="str">
        <f t="shared" si="95"/>
        <v/>
      </c>
      <c r="G465" s="1085" t="str">
        <f t="shared" si="93"/>
        <v/>
      </c>
      <c r="H465" s="1079" t="str">
        <f t="shared" si="94"/>
        <v/>
      </c>
      <c r="J465" s="1117" t="str">
        <f t="shared" si="92"/>
        <v>-</v>
      </c>
      <c r="L465" s="1041" t="str">
        <f t="shared" si="96"/>
        <v/>
      </c>
      <c r="W465" s="1046" t="str">
        <f t="shared" si="97"/>
        <v/>
      </c>
      <c r="X465" s="1047" t="str">
        <f t="shared" si="98"/>
        <v/>
      </c>
      <c r="Y465" s="1048" t="str">
        <f t="shared" si="91"/>
        <v/>
      </c>
      <c r="Z465" s="1049" t="str">
        <f t="shared" si="99"/>
        <v/>
      </c>
      <c r="AA465" s="1049" t="str">
        <f t="shared" si="100"/>
        <v/>
      </c>
      <c r="AB465" s="1050" t="str">
        <f t="shared" si="101"/>
        <v/>
      </c>
      <c r="AD465" s="1052" t="str">
        <f t="shared" si="102"/>
        <v/>
      </c>
      <c r="AE465" s="1053" t="str">
        <f t="shared" si="103"/>
        <v/>
      </c>
    </row>
    <row r="466" spans="5:31" ht="12.75" customHeight="1">
      <c r="E466" s="1083" t="str">
        <f t="shared" si="95"/>
        <v/>
      </c>
      <c r="G466" s="1085" t="str">
        <f t="shared" si="93"/>
        <v/>
      </c>
      <c r="H466" s="1079" t="str">
        <f t="shared" si="94"/>
        <v/>
      </c>
      <c r="J466" s="1117" t="str">
        <f t="shared" si="92"/>
        <v>-</v>
      </c>
      <c r="L466" s="1041" t="str">
        <f t="shared" si="96"/>
        <v/>
      </c>
      <c r="W466" s="1046" t="str">
        <f t="shared" si="97"/>
        <v/>
      </c>
      <c r="X466" s="1047" t="str">
        <f t="shared" si="98"/>
        <v/>
      </c>
      <c r="Y466" s="1048" t="str">
        <f t="shared" si="91"/>
        <v/>
      </c>
      <c r="Z466" s="1049" t="str">
        <f t="shared" si="99"/>
        <v/>
      </c>
      <c r="AA466" s="1049" t="str">
        <f t="shared" si="100"/>
        <v/>
      </c>
      <c r="AB466" s="1050" t="str">
        <f t="shared" si="101"/>
        <v/>
      </c>
      <c r="AD466" s="1052" t="str">
        <f t="shared" si="102"/>
        <v/>
      </c>
      <c r="AE466" s="1053" t="str">
        <f t="shared" si="103"/>
        <v/>
      </c>
    </row>
    <row r="467" spans="5:31" ht="12.75" customHeight="1">
      <c r="E467" s="1083" t="str">
        <f t="shared" si="95"/>
        <v/>
      </c>
      <c r="G467" s="1085" t="str">
        <f t="shared" si="93"/>
        <v/>
      </c>
      <c r="H467" s="1079" t="str">
        <f t="shared" si="94"/>
        <v/>
      </c>
      <c r="J467" s="1117" t="str">
        <f t="shared" si="92"/>
        <v>-</v>
      </c>
      <c r="L467" s="1041" t="str">
        <f t="shared" si="96"/>
        <v/>
      </c>
      <c r="W467" s="1046" t="str">
        <f t="shared" si="97"/>
        <v/>
      </c>
      <c r="X467" s="1047" t="str">
        <f t="shared" si="98"/>
        <v/>
      </c>
      <c r="Y467" s="1048" t="str">
        <f t="shared" si="91"/>
        <v/>
      </c>
      <c r="Z467" s="1049" t="str">
        <f t="shared" si="99"/>
        <v/>
      </c>
      <c r="AA467" s="1049" t="str">
        <f t="shared" si="100"/>
        <v/>
      </c>
      <c r="AB467" s="1050" t="str">
        <f t="shared" si="101"/>
        <v/>
      </c>
      <c r="AD467" s="1052" t="str">
        <f t="shared" si="102"/>
        <v/>
      </c>
      <c r="AE467" s="1053" t="str">
        <f t="shared" si="103"/>
        <v/>
      </c>
    </row>
    <row r="468" spans="5:31" ht="12.75" customHeight="1">
      <c r="E468" s="1083" t="str">
        <f t="shared" si="95"/>
        <v/>
      </c>
      <c r="G468" s="1085" t="str">
        <f t="shared" si="93"/>
        <v/>
      </c>
      <c r="H468" s="1079" t="str">
        <f t="shared" si="94"/>
        <v/>
      </c>
      <c r="J468" s="1117" t="str">
        <f t="shared" si="92"/>
        <v>-</v>
      </c>
      <c r="L468" s="1041" t="str">
        <f t="shared" si="96"/>
        <v/>
      </c>
      <c r="W468" s="1046" t="str">
        <f t="shared" si="97"/>
        <v/>
      </c>
      <c r="X468" s="1047" t="str">
        <f t="shared" si="98"/>
        <v/>
      </c>
      <c r="Y468" s="1048" t="str">
        <f t="shared" si="91"/>
        <v/>
      </c>
      <c r="Z468" s="1049" t="str">
        <f t="shared" si="99"/>
        <v/>
      </c>
      <c r="AA468" s="1049" t="str">
        <f t="shared" si="100"/>
        <v/>
      </c>
      <c r="AB468" s="1050" t="str">
        <f t="shared" si="101"/>
        <v/>
      </c>
      <c r="AD468" s="1052" t="str">
        <f t="shared" si="102"/>
        <v/>
      </c>
      <c r="AE468" s="1053" t="str">
        <f t="shared" si="103"/>
        <v/>
      </c>
    </row>
    <row r="469" spans="5:31" ht="12.75" customHeight="1">
      <c r="E469" s="1083" t="str">
        <f t="shared" si="95"/>
        <v/>
      </c>
      <c r="G469" s="1085" t="str">
        <f t="shared" si="93"/>
        <v/>
      </c>
      <c r="H469" s="1079" t="str">
        <f t="shared" si="94"/>
        <v/>
      </c>
      <c r="J469" s="1117" t="str">
        <f t="shared" si="92"/>
        <v>-</v>
      </c>
      <c r="L469" s="1041" t="str">
        <f t="shared" si="96"/>
        <v/>
      </c>
      <c r="W469" s="1046" t="str">
        <f t="shared" si="97"/>
        <v/>
      </c>
      <c r="X469" s="1047" t="str">
        <f t="shared" si="98"/>
        <v/>
      </c>
      <c r="Y469" s="1048" t="str">
        <f t="shared" si="91"/>
        <v/>
      </c>
      <c r="Z469" s="1049" t="str">
        <f t="shared" si="99"/>
        <v/>
      </c>
      <c r="AA469" s="1049" t="str">
        <f t="shared" si="100"/>
        <v/>
      </c>
      <c r="AB469" s="1050" t="str">
        <f t="shared" si="101"/>
        <v/>
      </c>
      <c r="AD469" s="1052" t="str">
        <f t="shared" si="102"/>
        <v/>
      </c>
      <c r="AE469" s="1053" t="str">
        <f t="shared" si="103"/>
        <v/>
      </c>
    </row>
    <row r="470" spans="5:31" ht="12.75" customHeight="1">
      <c r="E470" s="1083" t="str">
        <f t="shared" si="95"/>
        <v/>
      </c>
      <c r="G470" s="1085" t="str">
        <f t="shared" si="93"/>
        <v/>
      </c>
      <c r="H470" s="1079" t="str">
        <f t="shared" si="94"/>
        <v/>
      </c>
      <c r="J470" s="1117" t="str">
        <f t="shared" si="92"/>
        <v>-</v>
      </c>
      <c r="L470" s="1041" t="str">
        <f t="shared" si="96"/>
        <v/>
      </c>
      <c r="W470" s="1046" t="str">
        <f t="shared" si="97"/>
        <v/>
      </c>
      <c r="X470" s="1047" t="str">
        <f t="shared" si="98"/>
        <v/>
      </c>
      <c r="Y470" s="1048" t="str">
        <f t="shared" si="91"/>
        <v/>
      </c>
      <c r="Z470" s="1049" t="str">
        <f t="shared" si="99"/>
        <v/>
      </c>
      <c r="AA470" s="1049" t="str">
        <f t="shared" si="100"/>
        <v/>
      </c>
      <c r="AB470" s="1050" t="str">
        <f t="shared" si="101"/>
        <v/>
      </c>
      <c r="AD470" s="1052" t="str">
        <f t="shared" si="102"/>
        <v/>
      </c>
      <c r="AE470" s="1053" t="str">
        <f t="shared" si="103"/>
        <v/>
      </c>
    </row>
    <row r="471" spans="5:31" ht="12.75" customHeight="1">
      <c r="E471" s="1083" t="str">
        <f t="shared" si="95"/>
        <v/>
      </c>
      <c r="G471" s="1085" t="str">
        <f t="shared" si="93"/>
        <v/>
      </c>
      <c r="H471" s="1079" t="str">
        <f t="shared" si="94"/>
        <v/>
      </c>
      <c r="J471" s="1117" t="str">
        <f t="shared" si="92"/>
        <v>-</v>
      </c>
      <c r="L471" s="1041" t="str">
        <f t="shared" si="96"/>
        <v/>
      </c>
      <c r="W471" s="1046" t="str">
        <f t="shared" si="97"/>
        <v/>
      </c>
      <c r="X471" s="1047" t="str">
        <f t="shared" si="98"/>
        <v/>
      </c>
      <c r="Y471" s="1048" t="str">
        <f t="shared" si="91"/>
        <v/>
      </c>
      <c r="Z471" s="1049" t="str">
        <f t="shared" si="99"/>
        <v/>
      </c>
      <c r="AA471" s="1049" t="str">
        <f t="shared" si="100"/>
        <v/>
      </c>
      <c r="AB471" s="1050" t="str">
        <f t="shared" si="101"/>
        <v/>
      </c>
      <c r="AD471" s="1052" t="str">
        <f t="shared" si="102"/>
        <v/>
      </c>
      <c r="AE471" s="1053" t="str">
        <f t="shared" si="103"/>
        <v/>
      </c>
    </row>
    <row r="472" spans="5:31" ht="12.75" customHeight="1">
      <c r="E472" s="1083" t="str">
        <f t="shared" si="95"/>
        <v/>
      </c>
      <c r="G472" s="1085" t="str">
        <f t="shared" si="93"/>
        <v/>
      </c>
      <c r="H472" s="1079" t="str">
        <f t="shared" si="94"/>
        <v/>
      </c>
      <c r="J472" s="1117" t="str">
        <f t="shared" si="92"/>
        <v>-</v>
      </c>
      <c r="L472" s="1041" t="str">
        <f t="shared" si="96"/>
        <v/>
      </c>
      <c r="W472" s="1046" t="str">
        <f t="shared" si="97"/>
        <v/>
      </c>
      <c r="X472" s="1047" t="str">
        <f t="shared" si="98"/>
        <v/>
      </c>
      <c r="Y472" s="1048" t="str">
        <f t="shared" si="91"/>
        <v/>
      </c>
      <c r="Z472" s="1049" t="str">
        <f t="shared" si="99"/>
        <v/>
      </c>
      <c r="AA472" s="1049" t="str">
        <f t="shared" si="100"/>
        <v/>
      </c>
      <c r="AB472" s="1050" t="str">
        <f t="shared" si="101"/>
        <v/>
      </c>
      <c r="AD472" s="1052" t="str">
        <f t="shared" si="102"/>
        <v/>
      </c>
      <c r="AE472" s="1053" t="str">
        <f t="shared" si="103"/>
        <v/>
      </c>
    </row>
    <row r="473" spans="5:31" ht="12.75" customHeight="1">
      <c r="E473" s="1083" t="str">
        <f t="shared" si="95"/>
        <v/>
      </c>
      <c r="G473" s="1085" t="str">
        <f t="shared" si="93"/>
        <v/>
      </c>
      <c r="H473" s="1079" t="str">
        <f t="shared" si="94"/>
        <v/>
      </c>
      <c r="J473" s="1117" t="str">
        <f t="shared" si="92"/>
        <v>-</v>
      </c>
      <c r="L473" s="1041" t="str">
        <f t="shared" si="96"/>
        <v/>
      </c>
      <c r="W473" s="1046" t="str">
        <f t="shared" si="97"/>
        <v/>
      </c>
      <c r="X473" s="1047" t="str">
        <f t="shared" si="98"/>
        <v/>
      </c>
      <c r="Y473" s="1048" t="str">
        <f t="shared" si="91"/>
        <v/>
      </c>
      <c r="Z473" s="1049" t="str">
        <f t="shared" si="99"/>
        <v/>
      </c>
      <c r="AA473" s="1049" t="str">
        <f t="shared" si="100"/>
        <v/>
      </c>
      <c r="AB473" s="1050" t="str">
        <f t="shared" si="101"/>
        <v/>
      </c>
      <c r="AD473" s="1052" t="str">
        <f t="shared" si="102"/>
        <v/>
      </c>
      <c r="AE473" s="1053" t="str">
        <f t="shared" si="103"/>
        <v/>
      </c>
    </row>
    <row r="474" spans="5:31" ht="12.75" customHeight="1">
      <c r="E474" s="1083" t="str">
        <f t="shared" si="95"/>
        <v/>
      </c>
      <c r="G474" s="1085" t="str">
        <f t="shared" si="93"/>
        <v/>
      </c>
      <c r="H474" s="1079" t="str">
        <f t="shared" si="94"/>
        <v/>
      </c>
      <c r="J474" s="1117" t="str">
        <f t="shared" si="92"/>
        <v>-</v>
      </c>
      <c r="L474" s="1041" t="str">
        <f t="shared" si="96"/>
        <v/>
      </c>
      <c r="W474" s="1046" t="str">
        <f t="shared" si="97"/>
        <v/>
      </c>
      <c r="X474" s="1047" t="str">
        <f t="shared" si="98"/>
        <v/>
      </c>
      <c r="Y474" s="1048" t="str">
        <f t="shared" si="91"/>
        <v/>
      </c>
      <c r="Z474" s="1049" t="str">
        <f t="shared" si="99"/>
        <v/>
      </c>
      <c r="AA474" s="1049" t="str">
        <f t="shared" si="100"/>
        <v/>
      </c>
      <c r="AB474" s="1050" t="str">
        <f t="shared" si="101"/>
        <v/>
      </c>
      <c r="AD474" s="1052" t="str">
        <f t="shared" si="102"/>
        <v/>
      </c>
      <c r="AE474" s="1053" t="str">
        <f t="shared" si="103"/>
        <v/>
      </c>
    </row>
    <row r="475" spans="5:31" ht="12.75" customHeight="1">
      <c r="E475" s="1083" t="str">
        <f t="shared" si="95"/>
        <v/>
      </c>
      <c r="G475" s="1085" t="str">
        <f t="shared" si="93"/>
        <v/>
      </c>
      <c r="H475" s="1079" t="str">
        <f t="shared" si="94"/>
        <v/>
      </c>
      <c r="J475" s="1117" t="str">
        <f t="shared" si="92"/>
        <v>-</v>
      </c>
      <c r="L475" s="1041" t="str">
        <f t="shared" si="96"/>
        <v/>
      </c>
      <c r="W475" s="1046" t="str">
        <f t="shared" si="97"/>
        <v/>
      </c>
      <c r="X475" s="1047" t="str">
        <f t="shared" si="98"/>
        <v/>
      </c>
      <c r="Y475" s="1048" t="str">
        <f t="shared" si="91"/>
        <v/>
      </c>
      <c r="Z475" s="1049" t="str">
        <f t="shared" si="99"/>
        <v/>
      </c>
      <c r="AA475" s="1049" t="str">
        <f t="shared" si="100"/>
        <v/>
      </c>
      <c r="AB475" s="1050" t="str">
        <f t="shared" si="101"/>
        <v/>
      </c>
      <c r="AD475" s="1052" t="str">
        <f t="shared" si="102"/>
        <v/>
      </c>
      <c r="AE475" s="1053" t="str">
        <f t="shared" si="103"/>
        <v/>
      </c>
    </row>
    <row r="476" spans="5:31" ht="12.75" customHeight="1">
      <c r="E476" s="1083" t="str">
        <f t="shared" si="95"/>
        <v/>
      </c>
      <c r="G476" s="1085" t="str">
        <f t="shared" si="93"/>
        <v/>
      </c>
      <c r="H476" s="1079" t="str">
        <f t="shared" si="94"/>
        <v/>
      </c>
      <c r="J476" s="1117" t="str">
        <f t="shared" si="92"/>
        <v>-</v>
      </c>
      <c r="L476" s="1041" t="str">
        <f t="shared" si="96"/>
        <v/>
      </c>
      <c r="W476" s="1046" t="str">
        <f t="shared" si="97"/>
        <v/>
      </c>
      <c r="X476" s="1047" t="str">
        <f t="shared" si="98"/>
        <v/>
      </c>
      <c r="Y476" s="1048" t="str">
        <f t="shared" si="91"/>
        <v/>
      </c>
      <c r="Z476" s="1049" t="str">
        <f t="shared" si="99"/>
        <v/>
      </c>
      <c r="AA476" s="1049" t="str">
        <f t="shared" si="100"/>
        <v/>
      </c>
      <c r="AB476" s="1050" t="str">
        <f t="shared" si="101"/>
        <v/>
      </c>
      <c r="AD476" s="1052" t="str">
        <f t="shared" si="102"/>
        <v/>
      </c>
      <c r="AE476" s="1053" t="str">
        <f t="shared" si="103"/>
        <v/>
      </c>
    </row>
    <row r="477" spans="5:31" ht="12.75" customHeight="1">
      <c r="E477" s="1083" t="str">
        <f t="shared" si="95"/>
        <v/>
      </c>
      <c r="G477" s="1085" t="str">
        <f t="shared" si="93"/>
        <v/>
      </c>
      <c r="H477" s="1079" t="str">
        <f t="shared" si="94"/>
        <v/>
      </c>
      <c r="J477" s="1117" t="str">
        <f t="shared" si="92"/>
        <v>-</v>
      </c>
      <c r="L477" s="1041" t="str">
        <f t="shared" si="96"/>
        <v/>
      </c>
      <c r="W477" s="1046" t="str">
        <f t="shared" si="97"/>
        <v/>
      </c>
      <c r="X477" s="1047" t="str">
        <f t="shared" si="98"/>
        <v/>
      </c>
      <c r="Y477" s="1048" t="str">
        <f t="shared" si="91"/>
        <v/>
      </c>
      <c r="Z477" s="1049" t="str">
        <f t="shared" si="99"/>
        <v/>
      </c>
      <c r="AA477" s="1049" t="str">
        <f t="shared" si="100"/>
        <v/>
      </c>
      <c r="AB477" s="1050" t="str">
        <f t="shared" si="101"/>
        <v/>
      </c>
      <c r="AD477" s="1052" t="str">
        <f t="shared" si="102"/>
        <v/>
      </c>
      <c r="AE477" s="1053" t="str">
        <f t="shared" si="103"/>
        <v/>
      </c>
    </row>
    <row r="478" spans="5:31" ht="12.75" customHeight="1">
      <c r="E478" s="1083" t="str">
        <f t="shared" si="95"/>
        <v/>
      </c>
      <c r="G478" s="1085" t="str">
        <f t="shared" si="93"/>
        <v/>
      </c>
      <c r="H478" s="1079" t="str">
        <f t="shared" si="94"/>
        <v/>
      </c>
      <c r="J478" s="1117" t="str">
        <f t="shared" si="92"/>
        <v>-</v>
      </c>
      <c r="L478" s="1041" t="str">
        <f t="shared" si="96"/>
        <v/>
      </c>
      <c r="W478" s="1046" t="str">
        <f t="shared" si="97"/>
        <v/>
      </c>
      <c r="X478" s="1047" t="str">
        <f t="shared" si="98"/>
        <v/>
      </c>
      <c r="Y478" s="1048" t="str">
        <f t="shared" si="91"/>
        <v/>
      </c>
      <c r="Z478" s="1049" t="str">
        <f t="shared" si="99"/>
        <v/>
      </c>
      <c r="AA478" s="1049" t="str">
        <f t="shared" si="100"/>
        <v/>
      </c>
      <c r="AB478" s="1050" t="str">
        <f t="shared" si="101"/>
        <v/>
      </c>
      <c r="AD478" s="1052" t="str">
        <f t="shared" si="102"/>
        <v/>
      </c>
      <c r="AE478" s="1053" t="str">
        <f t="shared" si="103"/>
        <v/>
      </c>
    </row>
    <row r="479" spans="5:31" ht="12.75" customHeight="1">
      <c r="E479" s="1083" t="str">
        <f t="shared" si="95"/>
        <v/>
      </c>
      <c r="G479" s="1085" t="str">
        <f t="shared" si="93"/>
        <v/>
      </c>
      <c r="H479" s="1079" t="str">
        <f t="shared" si="94"/>
        <v/>
      </c>
      <c r="J479" s="1117" t="str">
        <f t="shared" si="92"/>
        <v>-</v>
      </c>
      <c r="L479" s="1041" t="str">
        <f t="shared" si="96"/>
        <v/>
      </c>
      <c r="W479" s="1046" t="str">
        <f t="shared" si="97"/>
        <v/>
      </c>
      <c r="X479" s="1047" t="str">
        <f t="shared" si="98"/>
        <v/>
      </c>
      <c r="Y479" s="1048" t="str">
        <f t="shared" si="91"/>
        <v/>
      </c>
      <c r="Z479" s="1049" t="str">
        <f t="shared" si="99"/>
        <v/>
      </c>
      <c r="AA479" s="1049" t="str">
        <f t="shared" si="100"/>
        <v/>
      </c>
      <c r="AB479" s="1050" t="str">
        <f t="shared" si="101"/>
        <v/>
      </c>
      <c r="AD479" s="1052" t="str">
        <f t="shared" si="102"/>
        <v/>
      </c>
      <c r="AE479" s="1053" t="str">
        <f t="shared" si="103"/>
        <v/>
      </c>
    </row>
    <row r="480" spans="5:31" ht="12.75" customHeight="1">
      <c r="E480" s="1083" t="str">
        <f t="shared" si="95"/>
        <v/>
      </c>
      <c r="G480" s="1085" t="str">
        <f t="shared" si="93"/>
        <v/>
      </c>
      <c r="H480" s="1079" t="str">
        <f t="shared" si="94"/>
        <v/>
      </c>
      <c r="J480" s="1117" t="str">
        <f t="shared" si="92"/>
        <v>-</v>
      </c>
      <c r="L480" s="1041" t="str">
        <f t="shared" si="96"/>
        <v/>
      </c>
      <c r="W480" s="1046" t="str">
        <f t="shared" si="97"/>
        <v/>
      </c>
      <c r="X480" s="1047" t="str">
        <f t="shared" si="98"/>
        <v/>
      </c>
      <c r="Y480" s="1048" t="str">
        <f t="shared" si="91"/>
        <v/>
      </c>
      <c r="Z480" s="1049" t="str">
        <f t="shared" si="99"/>
        <v/>
      </c>
      <c r="AA480" s="1049" t="str">
        <f t="shared" si="100"/>
        <v/>
      </c>
      <c r="AB480" s="1050" t="str">
        <f t="shared" si="101"/>
        <v/>
      </c>
      <c r="AD480" s="1052" t="str">
        <f t="shared" si="102"/>
        <v/>
      </c>
      <c r="AE480" s="1053" t="str">
        <f t="shared" si="103"/>
        <v/>
      </c>
    </row>
    <row r="481" spans="5:31" ht="12.75" customHeight="1">
      <c r="E481" s="1083" t="str">
        <f t="shared" si="95"/>
        <v/>
      </c>
      <c r="G481" s="1085" t="str">
        <f t="shared" si="93"/>
        <v/>
      </c>
      <c r="H481" s="1079" t="str">
        <f t="shared" si="94"/>
        <v/>
      </c>
      <c r="J481" s="1117" t="str">
        <f t="shared" si="92"/>
        <v>-</v>
      </c>
      <c r="L481" s="1041" t="str">
        <f t="shared" si="96"/>
        <v/>
      </c>
      <c r="W481" s="1046" t="str">
        <f t="shared" si="97"/>
        <v/>
      </c>
      <c r="X481" s="1047" t="str">
        <f t="shared" si="98"/>
        <v/>
      </c>
      <c r="Y481" s="1048" t="str">
        <f t="shared" ref="Y481:Y544" si="104">IFERROR(CHOOSE(X481,"መስከረም","ጥቅምት","ህዳር  ","ታህሳስ ","ጥር ","የካቲት ","መጋቢት ","ሚይዚያ ","ግንቦት ","ሰኔ ","ሐምሌ ","ነሐሴ ","Pagume"),"")</f>
        <v/>
      </c>
      <c r="Z481" s="1049" t="str">
        <f t="shared" si="99"/>
        <v/>
      </c>
      <c r="AA481" s="1049" t="str">
        <f t="shared" si="100"/>
        <v/>
      </c>
      <c r="AB481" s="1050" t="str">
        <f t="shared" si="101"/>
        <v/>
      </c>
      <c r="AD481" s="1052" t="str">
        <f t="shared" si="102"/>
        <v/>
      </c>
      <c r="AE481" s="1053" t="str">
        <f t="shared" si="103"/>
        <v/>
      </c>
    </row>
    <row r="482" spans="5:31" ht="12.75" customHeight="1">
      <c r="E482" s="1083" t="str">
        <f t="shared" si="95"/>
        <v/>
      </c>
      <c r="G482" s="1085" t="str">
        <f t="shared" si="93"/>
        <v/>
      </c>
      <c r="H482" s="1079" t="str">
        <f t="shared" si="94"/>
        <v/>
      </c>
      <c r="J482" s="1117" t="str">
        <f t="shared" si="92"/>
        <v>-</v>
      </c>
      <c r="L482" s="1041" t="str">
        <f t="shared" si="96"/>
        <v/>
      </c>
      <c r="W482" s="1046" t="str">
        <f t="shared" si="97"/>
        <v/>
      </c>
      <c r="X482" s="1047" t="str">
        <f t="shared" si="98"/>
        <v/>
      </c>
      <c r="Y482" s="1048" t="str">
        <f t="shared" si="104"/>
        <v/>
      </c>
      <c r="Z482" s="1049" t="str">
        <f t="shared" si="99"/>
        <v/>
      </c>
      <c r="AA482" s="1049" t="str">
        <f t="shared" si="100"/>
        <v/>
      </c>
      <c r="AB482" s="1050" t="str">
        <f t="shared" si="101"/>
        <v/>
      </c>
      <c r="AD482" s="1052" t="str">
        <f t="shared" si="102"/>
        <v/>
      </c>
      <c r="AE482" s="1053" t="str">
        <f t="shared" si="103"/>
        <v/>
      </c>
    </row>
    <row r="483" spans="5:31" ht="12.75" customHeight="1">
      <c r="E483" s="1083" t="str">
        <f t="shared" si="95"/>
        <v/>
      </c>
      <c r="G483" s="1085" t="str">
        <f t="shared" si="93"/>
        <v/>
      </c>
      <c r="H483" s="1079" t="str">
        <f t="shared" si="94"/>
        <v/>
      </c>
      <c r="J483" s="1117" t="str">
        <f t="shared" si="92"/>
        <v>-</v>
      </c>
      <c r="L483" s="1041" t="str">
        <f t="shared" si="96"/>
        <v/>
      </c>
      <c r="W483" s="1046" t="str">
        <f t="shared" si="97"/>
        <v/>
      </c>
      <c r="X483" s="1047" t="str">
        <f t="shared" si="98"/>
        <v/>
      </c>
      <c r="Y483" s="1048" t="str">
        <f t="shared" si="104"/>
        <v/>
      </c>
      <c r="Z483" s="1049" t="str">
        <f t="shared" si="99"/>
        <v/>
      </c>
      <c r="AA483" s="1049" t="str">
        <f t="shared" si="100"/>
        <v/>
      </c>
      <c r="AB483" s="1050" t="str">
        <f t="shared" si="101"/>
        <v/>
      </c>
      <c r="AD483" s="1052" t="str">
        <f t="shared" si="102"/>
        <v/>
      </c>
      <c r="AE483" s="1053" t="str">
        <f t="shared" si="103"/>
        <v/>
      </c>
    </row>
    <row r="484" spans="5:31" ht="12.75" customHeight="1">
      <c r="E484" s="1083" t="str">
        <f t="shared" si="95"/>
        <v/>
      </c>
      <c r="G484" s="1085" t="str">
        <f t="shared" si="93"/>
        <v/>
      </c>
      <c r="H484" s="1079" t="str">
        <f t="shared" si="94"/>
        <v/>
      </c>
      <c r="J484" s="1117" t="str">
        <f t="shared" ref="J484:J547" si="105">IF(D484="","-",$Q$1-D484)</f>
        <v>-</v>
      </c>
      <c r="L484" s="1041" t="str">
        <f t="shared" si="96"/>
        <v/>
      </c>
      <c r="W484" s="1046" t="str">
        <f t="shared" si="97"/>
        <v/>
      </c>
      <c r="X484" s="1047" t="str">
        <f t="shared" si="98"/>
        <v/>
      </c>
      <c r="Y484" s="1048" t="str">
        <f t="shared" si="104"/>
        <v/>
      </c>
      <c r="Z484" s="1049" t="str">
        <f t="shared" si="99"/>
        <v/>
      </c>
      <c r="AA484" s="1049" t="str">
        <f t="shared" si="100"/>
        <v/>
      </c>
      <c r="AB484" s="1050" t="str">
        <f t="shared" si="101"/>
        <v/>
      </c>
      <c r="AD484" s="1052" t="str">
        <f t="shared" si="102"/>
        <v/>
      </c>
      <c r="AE484" s="1053" t="str">
        <f t="shared" si="103"/>
        <v/>
      </c>
    </row>
    <row r="485" spans="5:31" ht="12.75" customHeight="1">
      <c r="E485" s="1083" t="str">
        <f t="shared" si="95"/>
        <v/>
      </c>
      <c r="G485" s="1085" t="str">
        <f t="shared" si="93"/>
        <v/>
      </c>
      <c r="H485" s="1079" t="str">
        <f t="shared" si="94"/>
        <v/>
      </c>
      <c r="J485" s="1117" t="str">
        <f t="shared" si="105"/>
        <v>-</v>
      </c>
      <c r="L485" s="1041" t="str">
        <f t="shared" si="96"/>
        <v/>
      </c>
      <c r="W485" s="1046" t="str">
        <f t="shared" si="97"/>
        <v/>
      </c>
      <c r="X485" s="1047" t="str">
        <f t="shared" si="98"/>
        <v/>
      </c>
      <c r="Y485" s="1048" t="str">
        <f t="shared" si="104"/>
        <v/>
      </c>
      <c r="Z485" s="1049" t="str">
        <f t="shared" si="99"/>
        <v/>
      </c>
      <c r="AA485" s="1049" t="str">
        <f t="shared" si="100"/>
        <v/>
      </c>
      <c r="AB485" s="1050" t="str">
        <f t="shared" si="101"/>
        <v/>
      </c>
      <c r="AD485" s="1052" t="str">
        <f t="shared" si="102"/>
        <v/>
      </c>
      <c r="AE485" s="1053" t="str">
        <f t="shared" si="103"/>
        <v/>
      </c>
    </row>
    <row r="486" spans="5:31" ht="12.75" customHeight="1">
      <c r="E486" s="1083" t="str">
        <f t="shared" si="95"/>
        <v/>
      </c>
      <c r="G486" s="1085" t="str">
        <f t="shared" si="93"/>
        <v/>
      </c>
      <c r="H486" s="1079" t="str">
        <f t="shared" si="94"/>
        <v/>
      </c>
      <c r="J486" s="1117" t="str">
        <f t="shared" si="105"/>
        <v>-</v>
      </c>
      <c r="L486" s="1041" t="str">
        <f t="shared" si="96"/>
        <v/>
      </c>
      <c r="W486" s="1046" t="str">
        <f t="shared" si="97"/>
        <v/>
      </c>
      <c r="X486" s="1047" t="str">
        <f t="shared" si="98"/>
        <v/>
      </c>
      <c r="Y486" s="1048" t="str">
        <f t="shared" si="104"/>
        <v/>
      </c>
      <c r="Z486" s="1049" t="str">
        <f t="shared" si="99"/>
        <v/>
      </c>
      <c r="AA486" s="1049" t="str">
        <f t="shared" si="100"/>
        <v/>
      </c>
      <c r="AB486" s="1050" t="str">
        <f t="shared" si="101"/>
        <v/>
      </c>
      <c r="AD486" s="1052" t="str">
        <f t="shared" si="102"/>
        <v/>
      </c>
      <c r="AE486" s="1053" t="str">
        <f t="shared" si="103"/>
        <v/>
      </c>
    </row>
    <row r="487" spans="5:31" ht="12.75" customHeight="1">
      <c r="E487" s="1083" t="str">
        <f t="shared" si="95"/>
        <v/>
      </c>
      <c r="G487" s="1085" t="str">
        <f t="shared" si="93"/>
        <v/>
      </c>
      <c r="H487" s="1079" t="str">
        <f t="shared" si="94"/>
        <v/>
      </c>
      <c r="J487" s="1117" t="str">
        <f t="shared" si="105"/>
        <v>-</v>
      </c>
      <c r="L487" s="1041" t="str">
        <f t="shared" si="96"/>
        <v/>
      </c>
      <c r="W487" s="1046" t="str">
        <f t="shared" si="97"/>
        <v/>
      </c>
      <c r="X487" s="1047" t="str">
        <f t="shared" si="98"/>
        <v/>
      </c>
      <c r="Y487" s="1048" t="str">
        <f t="shared" si="104"/>
        <v/>
      </c>
      <c r="Z487" s="1049" t="str">
        <f t="shared" si="99"/>
        <v/>
      </c>
      <c r="AA487" s="1049" t="str">
        <f t="shared" si="100"/>
        <v/>
      </c>
      <c r="AB487" s="1050" t="str">
        <f t="shared" si="101"/>
        <v/>
      </c>
      <c r="AD487" s="1052" t="str">
        <f t="shared" si="102"/>
        <v/>
      </c>
      <c r="AE487" s="1053" t="str">
        <f t="shared" si="103"/>
        <v/>
      </c>
    </row>
    <row r="488" spans="5:31" ht="12.75" customHeight="1">
      <c r="E488" s="1083" t="str">
        <f t="shared" si="95"/>
        <v/>
      </c>
      <c r="G488" s="1085" t="str">
        <f t="shared" si="93"/>
        <v/>
      </c>
      <c r="H488" s="1079" t="str">
        <f t="shared" si="94"/>
        <v/>
      </c>
      <c r="J488" s="1117" t="str">
        <f t="shared" si="105"/>
        <v>-</v>
      </c>
      <c r="L488" s="1041" t="str">
        <f t="shared" si="96"/>
        <v/>
      </c>
      <c r="W488" s="1046" t="str">
        <f t="shared" si="97"/>
        <v/>
      </c>
      <c r="X488" s="1047" t="str">
        <f t="shared" si="98"/>
        <v/>
      </c>
      <c r="Y488" s="1048" t="str">
        <f t="shared" si="104"/>
        <v/>
      </c>
      <c r="Z488" s="1049" t="str">
        <f t="shared" si="99"/>
        <v/>
      </c>
      <c r="AA488" s="1049" t="str">
        <f t="shared" si="100"/>
        <v/>
      </c>
      <c r="AB488" s="1050" t="str">
        <f t="shared" si="101"/>
        <v/>
      </c>
      <c r="AD488" s="1052" t="str">
        <f t="shared" si="102"/>
        <v/>
      </c>
      <c r="AE488" s="1053" t="str">
        <f t="shared" si="103"/>
        <v/>
      </c>
    </row>
    <row r="489" spans="5:31" ht="12.75" customHeight="1">
      <c r="E489" s="1083" t="str">
        <f t="shared" si="95"/>
        <v/>
      </c>
      <c r="G489" s="1085" t="str">
        <f t="shared" si="93"/>
        <v/>
      </c>
      <c r="H489" s="1079" t="str">
        <f t="shared" si="94"/>
        <v/>
      </c>
      <c r="J489" s="1117" t="str">
        <f t="shared" si="105"/>
        <v>-</v>
      </c>
      <c r="L489" s="1041" t="str">
        <f t="shared" si="96"/>
        <v/>
      </c>
      <c r="W489" s="1046" t="str">
        <f t="shared" si="97"/>
        <v/>
      </c>
      <c r="X489" s="1047" t="str">
        <f t="shared" si="98"/>
        <v/>
      </c>
      <c r="Y489" s="1048" t="str">
        <f t="shared" si="104"/>
        <v/>
      </c>
      <c r="Z489" s="1049" t="str">
        <f t="shared" si="99"/>
        <v/>
      </c>
      <c r="AA489" s="1049" t="str">
        <f t="shared" si="100"/>
        <v/>
      </c>
      <c r="AB489" s="1050" t="str">
        <f t="shared" si="101"/>
        <v/>
      </c>
      <c r="AD489" s="1052" t="str">
        <f t="shared" si="102"/>
        <v/>
      </c>
      <c r="AE489" s="1053" t="str">
        <f t="shared" si="103"/>
        <v/>
      </c>
    </row>
    <row r="490" spans="5:31" ht="12.75" customHeight="1">
      <c r="E490" s="1083" t="str">
        <f t="shared" si="95"/>
        <v/>
      </c>
      <c r="G490" s="1085" t="str">
        <f t="shared" si="93"/>
        <v/>
      </c>
      <c r="H490" s="1079" t="str">
        <f t="shared" si="94"/>
        <v/>
      </c>
      <c r="J490" s="1117" t="str">
        <f t="shared" si="105"/>
        <v>-</v>
      </c>
      <c r="L490" s="1041" t="str">
        <f t="shared" si="96"/>
        <v/>
      </c>
      <c r="W490" s="1046" t="str">
        <f t="shared" si="97"/>
        <v/>
      </c>
      <c r="X490" s="1047" t="str">
        <f t="shared" si="98"/>
        <v/>
      </c>
      <c r="Y490" s="1048" t="str">
        <f t="shared" si="104"/>
        <v/>
      </c>
      <c r="Z490" s="1049" t="str">
        <f t="shared" si="99"/>
        <v/>
      </c>
      <c r="AA490" s="1049" t="str">
        <f t="shared" si="100"/>
        <v/>
      </c>
      <c r="AB490" s="1050" t="str">
        <f t="shared" si="101"/>
        <v/>
      </c>
      <c r="AD490" s="1052" t="str">
        <f t="shared" si="102"/>
        <v/>
      </c>
      <c r="AE490" s="1053" t="str">
        <f t="shared" si="103"/>
        <v/>
      </c>
    </row>
    <row r="491" spans="5:31" ht="12.75" customHeight="1">
      <c r="E491" s="1083" t="str">
        <f t="shared" si="95"/>
        <v/>
      </c>
      <c r="G491" s="1085" t="str">
        <f t="shared" si="93"/>
        <v/>
      </c>
      <c r="H491" s="1079" t="str">
        <f t="shared" si="94"/>
        <v/>
      </c>
      <c r="J491" s="1117" t="str">
        <f t="shared" si="105"/>
        <v>-</v>
      </c>
      <c r="L491" s="1041" t="str">
        <f t="shared" si="96"/>
        <v/>
      </c>
      <c r="W491" s="1046" t="str">
        <f t="shared" si="97"/>
        <v/>
      </c>
      <c r="X491" s="1047" t="str">
        <f t="shared" si="98"/>
        <v/>
      </c>
      <c r="Y491" s="1048" t="str">
        <f t="shared" si="104"/>
        <v/>
      </c>
      <c r="Z491" s="1049" t="str">
        <f t="shared" si="99"/>
        <v/>
      </c>
      <c r="AA491" s="1049" t="str">
        <f t="shared" si="100"/>
        <v/>
      </c>
      <c r="AB491" s="1050" t="str">
        <f t="shared" si="101"/>
        <v/>
      </c>
      <c r="AD491" s="1052" t="str">
        <f t="shared" si="102"/>
        <v/>
      </c>
      <c r="AE491" s="1053" t="str">
        <f t="shared" si="103"/>
        <v/>
      </c>
    </row>
    <row r="492" spans="5:31" ht="12.75" customHeight="1">
      <c r="E492" s="1083" t="str">
        <f t="shared" si="95"/>
        <v/>
      </c>
      <c r="G492" s="1085" t="str">
        <f t="shared" si="93"/>
        <v/>
      </c>
      <c r="H492" s="1079" t="str">
        <f t="shared" si="94"/>
        <v/>
      </c>
      <c r="J492" s="1117" t="str">
        <f t="shared" si="105"/>
        <v>-</v>
      </c>
      <c r="L492" s="1041" t="str">
        <f t="shared" si="96"/>
        <v/>
      </c>
      <c r="W492" s="1046" t="str">
        <f t="shared" si="97"/>
        <v/>
      </c>
      <c r="X492" s="1047" t="str">
        <f t="shared" si="98"/>
        <v/>
      </c>
      <c r="Y492" s="1048" t="str">
        <f t="shared" si="104"/>
        <v/>
      </c>
      <c r="Z492" s="1049" t="str">
        <f t="shared" si="99"/>
        <v/>
      </c>
      <c r="AA492" s="1049" t="str">
        <f t="shared" si="100"/>
        <v/>
      </c>
      <c r="AB492" s="1050" t="str">
        <f t="shared" si="101"/>
        <v/>
      </c>
      <c r="AD492" s="1052" t="str">
        <f t="shared" si="102"/>
        <v/>
      </c>
      <c r="AE492" s="1053" t="str">
        <f t="shared" si="103"/>
        <v/>
      </c>
    </row>
    <row r="493" spans="5:31" ht="12.75" customHeight="1">
      <c r="E493" s="1083" t="str">
        <f t="shared" si="95"/>
        <v/>
      </c>
      <c r="G493" s="1085" t="str">
        <f t="shared" si="93"/>
        <v/>
      </c>
      <c r="H493" s="1079" t="str">
        <f t="shared" si="94"/>
        <v/>
      </c>
      <c r="J493" s="1117" t="str">
        <f t="shared" si="105"/>
        <v>-</v>
      </c>
      <c r="L493" s="1041" t="str">
        <f t="shared" si="96"/>
        <v/>
      </c>
      <c r="W493" s="1046" t="str">
        <f t="shared" si="97"/>
        <v/>
      </c>
      <c r="X493" s="1047" t="str">
        <f t="shared" si="98"/>
        <v/>
      </c>
      <c r="Y493" s="1048" t="str">
        <f t="shared" si="104"/>
        <v/>
      </c>
      <c r="Z493" s="1049" t="str">
        <f t="shared" si="99"/>
        <v/>
      </c>
      <c r="AA493" s="1049" t="str">
        <f t="shared" si="100"/>
        <v/>
      </c>
      <c r="AB493" s="1050" t="str">
        <f t="shared" si="101"/>
        <v/>
      </c>
      <c r="AD493" s="1052" t="str">
        <f t="shared" si="102"/>
        <v/>
      </c>
      <c r="AE493" s="1053" t="str">
        <f t="shared" si="103"/>
        <v/>
      </c>
    </row>
    <row r="494" spans="5:31" ht="12.75" customHeight="1">
      <c r="E494" s="1083" t="str">
        <f t="shared" si="95"/>
        <v/>
      </c>
      <c r="G494" s="1085" t="str">
        <f t="shared" si="93"/>
        <v/>
      </c>
      <c r="H494" s="1079" t="str">
        <f t="shared" si="94"/>
        <v/>
      </c>
      <c r="J494" s="1117" t="str">
        <f t="shared" si="105"/>
        <v>-</v>
      </c>
      <c r="L494" s="1041" t="str">
        <f t="shared" si="96"/>
        <v/>
      </c>
      <c r="W494" s="1046" t="str">
        <f t="shared" si="97"/>
        <v/>
      </c>
      <c r="X494" s="1047" t="str">
        <f t="shared" si="98"/>
        <v/>
      </c>
      <c r="Y494" s="1048" t="str">
        <f t="shared" si="104"/>
        <v/>
      </c>
      <c r="Z494" s="1049" t="str">
        <f t="shared" si="99"/>
        <v/>
      </c>
      <c r="AA494" s="1049" t="str">
        <f t="shared" si="100"/>
        <v/>
      </c>
      <c r="AB494" s="1050" t="str">
        <f t="shared" si="101"/>
        <v/>
      </c>
      <c r="AD494" s="1052" t="str">
        <f t="shared" si="102"/>
        <v/>
      </c>
      <c r="AE494" s="1053" t="str">
        <f t="shared" si="103"/>
        <v/>
      </c>
    </row>
    <row r="495" spans="5:31" ht="12.75" customHeight="1">
      <c r="E495" s="1083" t="str">
        <f t="shared" si="95"/>
        <v/>
      </c>
      <c r="G495" s="1085" t="str">
        <f t="shared" si="93"/>
        <v/>
      </c>
      <c r="H495" s="1079" t="str">
        <f t="shared" si="94"/>
        <v/>
      </c>
      <c r="J495" s="1117" t="str">
        <f t="shared" si="105"/>
        <v>-</v>
      </c>
      <c r="L495" s="1041" t="str">
        <f t="shared" si="96"/>
        <v/>
      </c>
      <c r="W495" s="1046" t="str">
        <f t="shared" si="97"/>
        <v/>
      </c>
      <c r="X495" s="1047" t="str">
        <f t="shared" si="98"/>
        <v/>
      </c>
      <c r="Y495" s="1048" t="str">
        <f t="shared" si="104"/>
        <v/>
      </c>
      <c r="Z495" s="1049" t="str">
        <f t="shared" si="99"/>
        <v/>
      </c>
      <c r="AA495" s="1049" t="str">
        <f t="shared" si="100"/>
        <v/>
      </c>
      <c r="AB495" s="1050" t="str">
        <f t="shared" si="101"/>
        <v/>
      </c>
      <c r="AD495" s="1052" t="str">
        <f t="shared" si="102"/>
        <v/>
      </c>
      <c r="AE495" s="1053" t="str">
        <f t="shared" si="103"/>
        <v/>
      </c>
    </row>
    <row r="496" spans="5:31" ht="12.75" customHeight="1">
      <c r="E496" s="1083" t="str">
        <f t="shared" si="95"/>
        <v/>
      </c>
      <c r="G496" s="1085" t="str">
        <f t="shared" si="93"/>
        <v/>
      </c>
      <c r="H496" s="1079" t="str">
        <f t="shared" si="94"/>
        <v/>
      </c>
      <c r="J496" s="1117" t="str">
        <f t="shared" si="105"/>
        <v>-</v>
      </c>
      <c r="L496" s="1041" t="str">
        <f t="shared" si="96"/>
        <v/>
      </c>
      <c r="W496" s="1046" t="str">
        <f t="shared" si="97"/>
        <v/>
      </c>
      <c r="X496" s="1047" t="str">
        <f t="shared" si="98"/>
        <v/>
      </c>
      <c r="Y496" s="1048" t="str">
        <f t="shared" si="104"/>
        <v/>
      </c>
      <c r="Z496" s="1049" t="str">
        <f t="shared" si="99"/>
        <v/>
      </c>
      <c r="AA496" s="1049" t="str">
        <f t="shared" si="100"/>
        <v/>
      </c>
      <c r="AB496" s="1050" t="str">
        <f t="shared" si="101"/>
        <v/>
      </c>
      <c r="AD496" s="1052" t="str">
        <f t="shared" si="102"/>
        <v/>
      </c>
      <c r="AE496" s="1053" t="str">
        <f t="shared" si="103"/>
        <v/>
      </c>
    </row>
    <row r="497" spans="5:31" ht="12.75" customHeight="1">
      <c r="E497" s="1083" t="str">
        <f t="shared" si="95"/>
        <v/>
      </c>
      <c r="G497" s="1085" t="str">
        <f t="shared" si="93"/>
        <v/>
      </c>
      <c r="H497" s="1079" t="str">
        <f t="shared" si="94"/>
        <v/>
      </c>
      <c r="J497" s="1117" t="str">
        <f t="shared" si="105"/>
        <v>-</v>
      </c>
      <c r="L497" s="1041" t="str">
        <f t="shared" si="96"/>
        <v/>
      </c>
      <c r="W497" s="1046" t="str">
        <f t="shared" si="97"/>
        <v/>
      </c>
      <c r="X497" s="1047" t="str">
        <f t="shared" si="98"/>
        <v/>
      </c>
      <c r="Y497" s="1048" t="str">
        <f t="shared" si="104"/>
        <v/>
      </c>
      <c r="Z497" s="1049" t="str">
        <f t="shared" si="99"/>
        <v/>
      </c>
      <c r="AA497" s="1049" t="str">
        <f t="shared" si="100"/>
        <v/>
      </c>
      <c r="AB497" s="1050" t="str">
        <f t="shared" si="101"/>
        <v/>
      </c>
      <c r="AD497" s="1052" t="str">
        <f t="shared" si="102"/>
        <v/>
      </c>
      <c r="AE497" s="1053" t="str">
        <f t="shared" si="103"/>
        <v/>
      </c>
    </row>
    <row r="498" spans="5:31" ht="12.75" customHeight="1">
      <c r="E498" s="1083" t="str">
        <f t="shared" si="95"/>
        <v/>
      </c>
      <c r="G498" s="1085" t="str">
        <f t="shared" si="93"/>
        <v/>
      </c>
      <c r="H498" s="1079" t="str">
        <f t="shared" si="94"/>
        <v/>
      </c>
      <c r="J498" s="1117" t="str">
        <f t="shared" si="105"/>
        <v>-</v>
      </c>
      <c r="L498" s="1041" t="str">
        <f t="shared" si="96"/>
        <v/>
      </c>
      <c r="W498" s="1046" t="str">
        <f t="shared" si="97"/>
        <v/>
      </c>
      <c r="X498" s="1047" t="str">
        <f t="shared" si="98"/>
        <v/>
      </c>
      <c r="Y498" s="1048" t="str">
        <f t="shared" si="104"/>
        <v/>
      </c>
      <c r="Z498" s="1049" t="str">
        <f t="shared" si="99"/>
        <v/>
      </c>
      <c r="AA498" s="1049" t="str">
        <f t="shared" si="100"/>
        <v/>
      </c>
      <c r="AB498" s="1050" t="str">
        <f t="shared" si="101"/>
        <v/>
      </c>
      <c r="AD498" s="1052" t="str">
        <f t="shared" si="102"/>
        <v/>
      </c>
      <c r="AE498" s="1053" t="str">
        <f t="shared" si="103"/>
        <v/>
      </c>
    </row>
    <row r="499" spans="5:31" ht="12.75" customHeight="1">
      <c r="E499" s="1083" t="str">
        <f t="shared" si="95"/>
        <v/>
      </c>
      <c r="G499" s="1085" t="str">
        <f t="shared" si="93"/>
        <v/>
      </c>
      <c r="H499" s="1079" t="str">
        <f t="shared" si="94"/>
        <v/>
      </c>
      <c r="J499" s="1117" t="str">
        <f t="shared" si="105"/>
        <v>-</v>
      </c>
      <c r="L499" s="1041" t="str">
        <f t="shared" si="96"/>
        <v/>
      </c>
      <c r="W499" s="1046" t="str">
        <f t="shared" si="97"/>
        <v/>
      </c>
      <c r="X499" s="1047" t="str">
        <f t="shared" si="98"/>
        <v/>
      </c>
      <c r="Y499" s="1048" t="str">
        <f t="shared" si="104"/>
        <v/>
      </c>
      <c r="Z499" s="1049" t="str">
        <f t="shared" si="99"/>
        <v/>
      </c>
      <c r="AA499" s="1049" t="str">
        <f t="shared" si="100"/>
        <v/>
      </c>
      <c r="AB499" s="1050" t="str">
        <f t="shared" si="101"/>
        <v/>
      </c>
      <c r="AD499" s="1052" t="str">
        <f t="shared" si="102"/>
        <v/>
      </c>
      <c r="AE499" s="1053" t="str">
        <f t="shared" si="103"/>
        <v/>
      </c>
    </row>
    <row r="500" spans="5:31" ht="12.75" customHeight="1">
      <c r="E500" s="1083" t="str">
        <f t="shared" si="95"/>
        <v/>
      </c>
      <c r="G500" s="1085" t="str">
        <f t="shared" si="93"/>
        <v/>
      </c>
      <c r="H500" s="1079" t="str">
        <f t="shared" si="94"/>
        <v/>
      </c>
      <c r="J500" s="1117" t="str">
        <f t="shared" si="105"/>
        <v>-</v>
      </c>
      <c r="L500" s="1041" t="str">
        <f t="shared" si="96"/>
        <v/>
      </c>
      <c r="W500" s="1046" t="str">
        <f t="shared" si="97"/>
        <v/>
      </c>
      <c r="X500" s="1047" t="str">
        <f t="shared" si="98"/>
        <v/>
      </c>
      <c r="Y500" s="1048" t="str">
        <f t="shared" si="104"/>
        <v/>
      </c>
      <c r="Z500" s="1049" t="str">
        <f t="shared" si="99"/>
        <v/>
      </c>
      <c r="AA500" s="1049" t="str">
        <f t="shared" si="100"/>
        <v/>
      </c>
      <c r="AB500" s="1050" t="str">
        <f t="shared" si="101"/>
        <v/>
      </c>
      <c r="AD500" s="1052" t="str">
        <f t="shared" si="102"/>
        <v/>
      </c>
      <c r="AE500" s="1053" t="str">
        <f t="shared" si="103"/>
        <v/>
      </c>
    </row>
    <row r="501" spans="5:31" ht="12.75" customHeight="1">
      <c r="E501" s="1083" t="str">
        <f t="shared" si="95"/>
        <v/>
      </c>
      <c r="G501" s="1085" t="str">
        <f t="shared" si="93"/>
        <v/>
      </c>
      <c r="H501" s="1079" t="str">
        <f t="shared" si="94"/>
        <v/>
      </c>
      <c r="J501" s="1117" t="str">
        <f t="shared" si="105"/>
        <v>-</v>
      </c>
      <c r="L501" s="1041" t="str">
        <f t="shared" si="96"/>
        <v/>
      </c>
      <c r="W501" s="1046" t="str">
        <f t="shared" si="97"/>
        <v/>
      </c>
      <c r="X501" s="1047" t="str">
        <f t="shared" si="98"/>
        <v/>
      </c>
      <c r="Y501" s="1048" t="str">
        <f t="shared" si="104"/>
        <v/>
      </c>
      <c r="Z501" s="1049" t="str">
        <f t="shared" si="99"/>
        <v/>
      </c>
      <c r="AA501" s="1049" t="str">
        <f t="shared" si="100"/>
        <v/>
      </c>
      <c r="AB501" s="1050" t="str">
        <f t="shared" si="101"/>
        <v/>
      </c>
      <c r="AD501" s="1052" t="str">
        <f t="shared" si="102"/>
        <v/>
      </c>
      <c r="AE501" s="1053" t="str">
        <f t="shared" si="103"/>
        <v/>
      </c>
    </row>
    <row r="502" spans="5:31" ht="12.75" customHeight="1">
      <c r="E502" s="1083" t="str">
        <f t="shared" si="95"/>
        <v/>
      </c>
      <c r="G502" s="1085" t="str">
        <f t="shared" si="93"/>
        <v/>
      </c>
      <c r="H502" s="1079" t="str">
        <f t="shared" si="94"/>
        <v/>
      </c>
      <c r="J502" s="1117" t="str">
        <f t="shared" si="105"/>
        <v>-</v>
      </c>
      <c r="L502" s="1041" t="str">
        <f t="shared" si="96"/>
        <v/>
      </c>
      <c r="W502" s="1046" t="str">
        <f t="shared" si="97"/>
        <v/>
      </c>
      <c r="X502" s="1047" t="str">
        <f t="shared" si="98"/>
        <v/>
      </c>
      <c r="Y502" s="1048" t="str">
        <f t="shared" si="104"/>
        <v/>
      </c>
      <c r="Z502" s="1049" t="str">
        <f t="shared" si="99"/>
        <v/>
      </c>
      <c r="AA502" s="1049" t="str">
        <f t="shared" si="100"/>
        <v/>
      </c>
      <c r="AB502" s="1050" t="str">
        <f t="shared" si="101"/>
        <v/>
      </c>
      <c r="AD502" s="1052" t="str">
        <f t="shared" si="102"/>
        <v/>
      </c>
      <c r="AE502" s="1053" t="str">
        <f t="shared" si="103"/>
        <v/>
      </c>
    </row>
    <row r="503" spans="5:31" ht="12.75" customHeight="1">
      <c r="E503" s="1083" t="str">
        <f t="shared" si="95"/>
        <v/>
      </c>
      <c r="G503" s="1085" t="str">
        <f t="shared" si="93"/>
        <v/>
      </c>
      <c r="H503" s="1079" t="str">
        <f t="shared" si="94"/>
        <v/>
      </c>
      <c r="J503" s="1117" t="str">
        <f t="shared" si="105"/>
        <v>-</v>
      </c>
      <c r="L503" s="1041" t="str">
        <f t="shared" si="96"/>
        <v/>
      </c>
      <c r="W503" s="1046" t="str">
        <f t="shared" si="97"/>
        <v/>
      </c>
      <c r="X503" s="1047" t="str">
        <f t="shared" si="98"/>
        <v/>
      </c>
      <c r="Y503" s="1048" t="str">
        <f t="shared" si="104"/>
        <v/>
      </c>
      <c r="Z503" s="1049" t="str">
        <f t="shared" si="99"/>
        <v/>
      </c>
      <c r="AA503" s="1049" t="str">
        <f t="shared" si="100"/>
        <v/>
      </c>
      <c r="AB503" s="1050" t="str">
        <f t="shared" si="101"/>
        <v/>
      </c>
      <c r="AD503" s="1052" t="str">
        <f t="shared" si="102"/>
        <v/>
      </c>
      <c r="AE503" s="1053" t="str">
        <f t="shared" si="103"/>
        <v/>
      </c>
    </row>
    <row r="504" spans="5:31" ht="12.75" customHeight="1">
      <c r="E504" s="1083" t="str">
        <f t="shared" si="95"/>
        <v/>
      </c>
      <c r="G504" s="1085" t="str">
        <f t="shared" si="93"/>
        <v/>
      </c>
      <c r="H504" s="1079" t="str">
        <f t="shared" si="94"/>
        <v/>
      </c>
      <c r="J504" s="1117" t="str">
        <f t="shared" si="105"/>
        <v>-</v>
      </c>
      <c r="L504" s="1041" t="str">
        <f t="shared" si="96"/>
        <v/>
      </c>
      <c r="W504" s="1046" t="str">
        <f t="shared" si="97"/>
        <v/>
      </c>
      <c r="X504" s="1047" t="str">
        <f t="shared" si="98"/>
        <v/>
      </c>
      <c r="Y504" s="1048" t="str">
        <f t="shared" si="104"/>
        <v/>
      </c>
      <c r="Z504" s="1049" t="str">
        <f t="shared" si="99"/>
        <v/>
      </c>
      <c r="AA504" s="1049" t="str">
        <f t="shared" si="100"/>
        <v/>
      </c>
      <c r="AB504" s="1050" t="str">
        <f t="shared" si="101"/>
        <v/>
      </c>
      <c r="AD504" s="1052" t="str">
        <f t="shared" si="102"/>
        <v/>
      </c>
      <c r="AE504" s="1053" t="str">
        <f t="shared" si="103"/>
        <v/>
      </c>
    </row>
    <row r="505" spans="5:31" ht="12.75" customHeight="1">
      <c r="E505" s="1083" t="str">
        <f t="shared" si="95"/>
        <v/>
      </c>
      <c r="G505" s="1085" t="str">
        <f t="shared" si="93"/>
        <v/>
      </c>
      <c r="H505" s="1079" t="str">
        <f t="shared" si="94"/>
        <v/>
      </c>
      <c r="J505" s="1117" t="str">
        <f t="shared" si="105"/>
        <v>-</v>
      </c>
      <c r="L505" s="1041" t="str">
        <f t="shared" si="96"/>
        <v/>
      </c>
      <c r="W505" s="1046" t="str">
        <f t="shared" si="97"/>
        <v/>
      </c>
      <c r="X505" s="1047" t="str">
        <f t="shared" si="98"/>
        <v/>
      </c>
      <c r="Y505" s="1048" t="str">
        <f t="shared" si="104"/>
        <v/>
      </c>
      <c r="Z505" s="1049" t="str">
        <f t="shared" si="99"/>
        <v/>
      </c>
      <c r="AA505" s="1049" t="str">
        <f t="shared" si="100"/>
        <v/>
      </c>
      <c r="AB505" s="1050" t="str">
        <f t="shared" si="101"/>
        <v/>
      </c>
      <c r="AD505" s="1052" t="str">
        <f t="shared" si="102"/>
        <v/>
      </c>
      <c r="AE505" s="1053" t="str">
        <f t="shared" si="103"/>
        <v/>
      </c>
    </row>
    <row r="506" spans="5:31" ht="12.75" customHeight="1">
      <c r="E506" s="1083" t="str">
        <f t="shared" si="95"/>
        <v/>
      </c>
      <c r="G506" s="1085" t="str">
        <f t="shared" si="93"/>
        <v/>
      </c>
      <c r="H506" s="1079" t="str">
        <f t="shared" si="94"/>
        <v/>
      </c>
      <c r="J506" s="1117" t="str">
        <f t="shared" si="105"/>
        <v>-</v>
      </c>
      <c r="L506" s="1041" t="str">
        <f t="shared" si="96"/>
        <v/>
      </c>
      <c r="W506" s="1046" t="str">
        <f t="shared" si="97"/>
        <v/>
      </c>
      <c r="X506" s="1047" t="str">
        <f t="shared" si="98"/>
        <v/>
      </c>
      <c r="Y506" s="1048" t="str">
        <f t="shared" si="104"/>
        <v/>
      </c>
      <c r="Z506" s="1049" t="str">
        <f t="shared" si="99"/>
        <v/>
      </c>
      <c r="AA506" s="1049" t="str">
        <f t="shared" si="100"/>
        <v/>
      </c>
      <c r="AB506" s="1050" t="str">
        <f t="shared" si="101"/>
        <v/>
      </c>
      <c r="AD506" s="1052" t="str">
        <f t="shared" si="102"/>
        <v/>
      </c>
      <c r="AE506" s="1053" t="str">
        <f t="shared" si="103"/>
        <v/>
      </c>
    </row>
    <row r="507" spans="5:31" ht="12.75" customHeight="1">
      <c r="E507" s="1083" t="str">
        <f t="shared" si="95"/>
        <v/>
      </c>
      <c r="G507" s="1085" t="str">
        <f t="shared" si="93"/>
        <v/>
      </c>
      <c r="H507" s="1079" t="str">
        <f t="shared" si="94"/>
        <v/>
      </c>
      <c r="J507" s="1117" t="str">
        <f t="shared" si="105"/>
        <v>-</v>
      </c>
      <c r="L507" s="1041" t="str">
        <f t="shared" si="96"/>
        <v/>
      </c>
      <c r="W507" s="1046" t="str">
        <f t="shared" si="97"/>
        <v/>
      </c>
      <c r="X507" s="1047" t="str">
        <f t="shared" si="98"/>
        <v/>
      </c>
      <c r="Y507" s="1048" t="str">
        <f t="shared" si="104"/>
        <v/>
      </c>
      <c r="Z507" s="1049" t="str">
        <f t="shared" si="99"/>
        <v/>
      </c>
      <c r="AA507" s="1049" t="str">
        <f t="shared" si="100"/>
        <v/>
      </c>
      <c r="AB507" s="1050" t="str">
        <f t="shared" si="101"/>
        <v/>
      </c>
      <c r="AD507" s="1052" t="str">
        <f t="shared" si="102"/>
        <v/>
      </c>
      <c r="AE507" s="1053" t="str">
        <f t="shared" si="103"/>
        <v/>
      </c>
    </row>
    <row r="508" spans="5:31" ht="12.75" customHeight="1">
      <c r="E508" s="1083" t="str">
        <f t="shared" si="95"/>
        <v/>
      </c>
      <c r="G508" s="1085" t="str">
        <f t="shared" si="93"/>
        <v/>
      </c>
      <c r="H508" s="1079" t="str">
        <f t="shared" si="94"/>
        <v/>
      </c>
      <c r="J508" s="1117" t="str">
        <f t="shared" si="105"/>
        <v>-</v>
      </c>
      <c r="L508" s="1041" t="str">
        <f t="shared" si="96"/>
        <v/>
      </c>
      <c r="W508" s="1046" t="str">
        <f t="shared" si="97"/>
        <v/>
      </c>
      <c r="X508" s="1047" t="str">
        <f t="shared" si="98"/>
        <v/>
      </c>
      <c r="Y508" s="1048" t="str">
        <f t="shared" si="104"/>
        <v/>
      </c>
      <c r="Z508" s="1049" t="str">
        <f t="shared" si="99"/>
        <v/>
      </c>
      <c r="AA508" s="1049" t="str">
        <f t="shared" si="100"/>
        <v/>
      </c>
      <c r="AB508" s="1050" t="str">
        <f t="shared" si="101"/>
        <v/>
      </c>
      <c r="AD508" s="1052" t="str">
        <f t="shared" si="102"/>
        <v/>
      </c>
      <c r="AE508" s="1053" t="str">
        <f t="shared" si="103"/>
        <v/>
      </c>
    </row>
    <row r="509" spans="5:31" ht="12.75" customHeight="1">
      <c r="E509" s="1083" t="str">
        <f t="shared" si="95"/>
        <v/>
      </c>
      <c r="G509" s="1085" t="str">
        <f t="shared" si="93"/>
        <v/>
      </c>
      <c r="H509" s="1079" t="str">
        <f t="shared" si="94"/>
        <v/>
      </c>
      <c r="J509" s="1117" t="str">
        <f t="shared" si="105"/>
        <v>-</v>
      </c>
      <c r="L509" s="1041" t="str">
        <f t="shared" si="96"/>
        <v/>
      </c>
      <c r="W509" s="1046" t="str">
        <f t="shared" si="97"/>
        <v/>
      </c>
      <c r="X509" s="1047" t="str">
        <f t="shared" si="98"/>
        <v/>
      </c>
      <c r="Y509" s="1048" t="str">
        <f t="shared" si="104"/>
        <v/>
      </c>
      <c r="Z509" s="1049" t="str">
        <f t="shared" si="99"/>
        <v/>
      </c>
      <c r="AA509" s="1049" t="str">
        <f t="shared" si="100"/>
        <v/>
      </c>
      <c r="AB509" s="1050" t="str">
        <f t="shared" si="101"/>
        <v/>
      </c>
      <c r="AD509" s="1052" t="str">
        <f t="shared" si="102"/>
        <v/>
      </c>
      <c r="AE509" s="1053" t="str">
        <f t="shared" si="103"/>
        <v/>
      </c>
    </row>
    <row r="510" spans="5:31" ht="12.75" customHeight="1">
      <c r="E510" s="1083" t="str">
        <f t="shared" si="95"/>
        <v/>
      </c>
      <c r="G510" s="1085" t="str">
        <f t="shared" si="93"/>
        <v/>
      </c>
      <c r="H510" s="1079" t="str">
        <f t="shared" si="94"/>
        <v/>
      </c>
      <c r="J510" s="1117" t="str">
        <f t="shared" si="105"/>
        <v>-</v>
      </c>
      <c r="L510" s="1041" t="str">
        <f t="shared" si="96"/>
        <v/>
      </c>
      <c r="W510" s="1046" t="str">
        <f t="shared" si="97"/>
        <v/>
      </c>
      <c r="X510" s="1047" t="str">
        <f t="shared" si="98"/>
        <v/>
      </c>
      <c r="Y510" s="1048" t="str">
        <f t="shared" si="104"/>
        <v/>
      </c>
      <c r="Z510" s="1049" t="str">
        <f t="shared" si="99"/>
        <v/>
      </c>
      <c r="AA510" s="1049" t="str">
        <f t="shared" si="100"/>
        <v/>
      </c>
      <c r="AB510" s="1050" t="str">
        <f t="shared" si="101"/>
        <v/>
      </c>
      <c r="AD510" s="1052" t="str">
        <f t="shared" si="102"/>
        <v/>
      </c>
      <c r="AE510" s="1053" t="str">
        <f t="shared" si="103"/>
        <v/>
      </c>
    </row>
    <row r="511" spans="5:31" ht="12.75" customHeight="1">
      <c r="E511" s="1083" t="str">
        <f t="shared" si="95"/>
        <v/>
      </c>
      <c r="G511" s="1085" t="str">
        <f t="shared" si="93"/>
        <v/>
      </c>
      <c r="H511" s="1079" t="str">
        <f t="shared" si="94"/>
        <v/>
      </c>
      <c r="J511" s="1117" t="str">
        <f t="shared" si="105"/>
        <v>-</v>
      </c>
      <c r="L511" s="1041" t="str">
        <f t="shared" si="96"/>
        <v/>
      </c>
      <c r="W511" s="1046" t="str">
        <f t="shared" si="97"/>
        <v/>
      </c>
      <c r="X511" s="1047" t="str">
        <f t="shared" si="98"/>
        <v/>
      </c>
      <c r="Y511" s="1048" t="str">
        <f t="shared" si="104"/>
        <v/>
      </c>
      <c r="Z511" s="1049" t="str">
        <f t="shared" si="99"/>
        <v/>
      </c>
      <c r="AA511" s="1049" t="str">
        <f t="shared" si="100"/>
        <v/>
      </c>
      <c r="AB511" s="1050" t="str">
        <f t="shared" si="101"/>
        <v/>
      </c>
      <c r="AD511" s="1052" t="str">
        <f t="shared" si="102"/>
        <v/>
      </c>
      <c r="AE511" s="1053" t="str">
        <f t="shared" si="103"/>
        <v/>
      </c>
    </row>
    <row r="512" spans="5:31" ht="12.75" customHeight="1">
      <c r="E512" s="1083" t="str">
        <f t="shared" si="95"/>
        <v/>
      </c>
      <c r="G512" s="1085" t="str">
        <f t="shared" si="93"/>
        <v/>
      </c>
      <c r="H512" s="1079" t="str">
        <f t="shared" si="94"/>
        <v/>
      </c>
      <c r="J512" s="1117" t="str">
        <f t="shared" si="105"/>
        <v>-</v>
      </c>
      <c r="L512" s="1041" t="str">
        <f t="shared" si="96"/>
        <v/>
      </c>
      <c r="W512" s="1046" t="str">
        <f t="shared" si="97"/>
        <v/>
      </c>
      <c r="X512" s="1047" t="str">
        <f t="shared" si="98"/>
        <v/>
      </c>
      <c r="Y512" s="1048" t="str">
        <f t="shared" si="104"/>
        <v/>
      </c>
      <c r="Z512" s="1049" t="str">
        <f t="shared" si="99"/>
        <v/>
      </c>
      <c r="AA512" s="1049" t="str">
        <f t="shared" si="100"/>
        <v/>
      </c>
      <c r="AB512" s="1050" t="str">
        <f t="shared" si="101"/>
        <v/>
      </c>
      <c r="AD512" s="1052" t="str">
        <f t="shared" si="102"/>
        <v/>
      </c>
      <c r="AE512" s="1053" t="str">
        <f t="shared" si="103"/>
        <v/>
      </c>
    </row>
    <row r="513" spans="5:31" ht="12.75" customHeight="1">
      <c r="E513" s="1083" t="str">
        <f t="shared" si="95"/>
        <v/>
      </c>
      <c r="G513" s="1085" t="str">
        <f t="shared" si="93"/>
        <v/>
      </c>
      <c r="H513" s="1079" t="str">
        <f t="shared" si="94"/>
        <v/>
      </c>
      <c r="J513" s="1117" t="str">
        <f t="shared" si="105"/>
        <v>-</v>
      </c>
      <c r="L513" s="1041" t="str">
        <f t="shared" si="96"/>
        <v/>
      </c>
      <c r="W513" s="1046" t="str">
        <f t="shared" si="97"/>
        <v/>
      </c>
      <c r="X513" s="1047" t="str">
        <f t="shared" si="98"/>
        <v/>
      </c>
      <c r="Y513" s="1048" t="str">
        <f t="shared" si="104"/>
        <v/>
      </c>
      <c r="Z513" s="1049" t="str">
        <f t="shared" si="99"/>
        <v/>
      </c>
      <c r="AA513" s="1049" t="str">
        <f t="shared" si="100"/>
        <v/>
      </c>
      <c r="AB513" s="1050" t="str">
        <f t="shared" si="101"/>
        <v/>
      </c>
      <c r="AD513" s="1052" t="str">
        <f t="shared" si="102"/>
        <v/>
      </c>
      <c r="AE513" s="1053" t="str">
        <f t="shared" si="103"/>
        <v/>
      </c>
    </row>
    <row r="514" spans="5:31" ht="12.75" customHeight="1">
      <c r="E514" s="1083" t="str">
        <f t="shared" si="95"/>
        <v/>
      </c>
      <c r="G514" s="1085" t="str">
        <f t="shared" ref="G514:G577" si="106">IF(F514="Paid","Settled",IF(E514="","",IF(E514&lt;0,"Over Due",IF(E514&lt;=10,"Due soon",IF(E514&lt;=20,"FP need",IF(E514&lt;=30,"Pending","Pending"))))))</f>
        <v/>
      </c>
      <c r="H514" s="1079" t="str">
        <f t="shared" ref="H514:H577" si="107">IFERROR(CHOOSE($X514,"መስከረም","ጥቅምት","ህዳር  ","ታህሳስ ","ጥር ","የካቲት ","መጋቢት ","ሚይዚያ ","ግንቦት ","ሰኔ ","ሐምሌ ","ነሐሴ ","Pagume"),"")</f>
        <v/>
      </c>
      <c r="J514" s="1117" t="str">
        <f t="shared" si="105"/>
        <v>-</v>
      </c>
      <c r="L514" s="1041" t="str">
        <f t="shared" si="96"/>
        <v/>
      </c>
      <c r="W514" s="1046" t="str">
        <f t="shared" si="97"/>
        <v/>
      </c>
      <c r="X514" s="1047" t="str">
        <f t="shared" si="98"/>
        <v/>
      </c>
      <c r="Y514" s="1048" t="str">
        <f t="shared" si="104"/>
        <v/>
      </c>
      <c r="Z514" s="1049" t="str">
        <f t="shared" si="99"/>
        <v/>
      </c>
      <c r="AA514" s="1049" t="str">
        <f t="shared" si="100"/>
        <v/>
      </c>
      <c r="AB514" s="1050" t="str">
        <f t="shared" si="101"/>
        <v/>
      </c>
      <c r="AD514" s="1052" t="str">
        <f t="shared" si="102"/>
        <v/>
      </c>
      <c r="AE514" s="1053" t="str">
        <f t="shared" si="103"/>
        <v/>
      </c>
    </row>
    <row r="515" spans="5:31" ht="12.75" customHeight="1">
      <c r="E515" s="1083" t="str">
        <f t="shared" ref="E515:E578" si="108">IF(D515="","",IF(F515="paid",0,I515-J515))</f>
        <v/>
      </c>
      <c r="G515" s="1085" t="str">
        <f t="shared" si="106"/>
        <v/>
      </c>
      <c r="H515" s="1079" t="str">
        <f t="shared" si="107"/>
        <v/>
      </c>
      <c r="J515" s="1117" t="str">
        <f t="shared" si="105"/>
        <v>-</v>
      </c>
      <c r="L515" s="1041" t="str">
        <f t="shared" ref="L515:L578" si="109">IF(E515="","",$Q$1+E515)</f>
        <v/>
      </c>
      <c r="W515" s="1046" t="str">
        <f t="shared" ref="W515:W578" si="110">IF($D515="","",_xlfn.LET(_xlpm.gDate,D515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515" s="1047" t="str">
        <f t="shared" ref="X515:X578" si="111">IF($W515="","",TEXT($W515,"mm"))</f>
        <v/>
      </c>
      <c r="Y515" s="1048" t="str">
        <f t="shared" si="104"/>
        <v/>
      </c>
      <c r="Z515" s="1049" t="str">
        <f t="shared" ref="Z515:Z578" si="112">IF($K515="","",_xlfn.LET(_xlpm.gDate,K515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515" s="1049" t="str">
        <f t="shared" ref="AA515:AA578" si="113">IF($Z515="","",TEXT($Z515,"mm"))</f>
        <v/>
      </c>
      <c r="AB515" s="1050" t="str">
        <f t="shared" ref="AB515:AB578" si="114">IFERROR(CHOOSE(AA515,"መስከረም","ጥቅምት","ህዳር  ","ታህሳስ ","ጥር ","የካቲት ","መጋቢት ","ሚይዚያ ","ግንቦት ","ሰኔ ","ሐምሌ ","ነሐሴ ","Pagume"),"")</f>
        <v/>
      </c>
      <c r="AD515" s="1052" t="str">
        <f t="shared" ref="AD515:AD578" si="115">IF($D515="","",YEAR(D515)&amp;"-W"&amp;WEEKNUM(D515,2))</f>
        <v/>
      </c>
      <c r="AE515" s="1053" t="str">
        <f t="shared" ref="AE515:AE578" si="116">IF($K515="","",YEAR(K515)&amp;"-W"&amp;WEEKNUM(K515,2))</f>
        <v/>
      </c>
    </row>
    <row r="516" spans="5:31" ht="12.75" customHeight="1">
      <c r="E516" s="1083" t="str">
        <f t="shared" si="108"/>
        <v/>
      </c>
      <c r="G516" s="1085" t="str">
        <f t="shared" si="106"/>
        <v/>
      </c>
      <c r="H516" s="1079" t="str">
        <f t="shared" si="107"/>
        <v/>
      </c>
      <c r="J516" s="1117" t="str">
        <f t="shared" si="105"/>
        <v>-</v>
      </c>
      <c r="L516" s="1041" t="str">
        <f t="shared" si="109"/>
        <v/>
      </c>
      <c r="W516" s="1046" t="str">
        <f t="shared" si="110"/>
        <v/>
      </c>
      <c r="X516" s="1047" t="str">
        <f t="shared" si="111"/>
        <v/>
      </c>
      <c r="Y516" s="1048" t="str">
        <f t="shared" si="104"/>
        <v/>
      </c>
      <c r="Z516" s="1049" t="str">
        <f t="shared" si="112"/>
        <v/>
      </c>
      <c r="AA516" s="1049" t="str">
        <f t="shared" si="113"/>
        <v/>
      </c>
      <c r="AB516" s="1050" t="str">
        <f t="shared" si="114"/>
        <v/>
      </c>
      <c r="AD516" s="1052" t="str">
        <f t="shared" si="115"/>
        <v/>
      </c>
      <c r="AE516" s="1053" t="str">
        <f t="shared" si="116"/>
        <v/>
      </c>
    </row>
    <row r="517" spans="5:31" ht="12.75" customHeight="1">
      <c r="E517" s="1083" t="str">
        <f t="shared" si="108"/>
        <v/>
      </c>
      <c r="G517" s="1085" t="str">
        <f t="shared" si="106"/>
        <v/>
      </c>
      <c r="H517" s="1079" t="str">
        <f t="shared" si="107"/>
        <v/>
      </c>
      <c r="J517" s="1117" t="str">
        <f t="shared" si="105"/>
        <v>-</v>
      </c>
      <c r="L517" s="1041" t="str">
        <f t="shared" si="109"/>
        <v/>
      </c>
      <c r="W517" s="1046" t="str">
        <f t="shared" si="110"/>
        <v/>
      </c>
      <c r="X517" s="1047" t="str">
        <f t="shared" si="111"/>
        <v/>
      </c>
      <c r="Y517" s="1048" t="str">
        <f t="shared" si="104"/>
        <v/>
      </c>
      <c r="Z517" s="1049" t="str">
        <f t="shared" si="112"/>
        <v/>
      </c>
      <c r="AA517" s="1049" t="str">
        <f t="shared" si="113"/>
        <v/>
      </c>
      <c r="AB517" s="1050" t="str">
        <f t="shared" si="114"/>
        <v/>
      </c>
      <c r="AD517" s="1052" t="str">
        <f t="shared" si="115"/>
        <v/>
      </c>
      <c r="AE517" s="1053" t="str">
        <f t="shared" si="116"/>
        <v/>
      </c>
    </row>
    <row r="518" spans="5:31" ht="12.75" customHeight="1">
      <c r="E518" s="1083" t="str">
        <f t="shared" si="108"/>
        <v/>
      </c>
      <c r="G518" s="1085" t="str">
        <f t="shared" si="106"/>
        <v/>
      </c>
      <c r="H518" s="1079" t="str">
        <f t="shared" si="107"/>
        <v/>
      </c>
      <c r="J518" s="1117" t="str">
        <f t="shared" si="105"/>
        <v>-</v>
      </c>
      <c r="L518" s="1041" t="str">
        <f t="shared" si="109"/>
        <v/>
      </c>
      <c r="W518" s="1046" t="str">
        <f t="shared" si="110"/>
        <v/>
      </c>
      <c r="X518" s="1047" t="str">
        <f t="shared" si="111"/>
        <v/>
      </c>
      <c r="Y518" s="1048" t="str">
        <f t="shared" si="104"/>
        <v/>
      </c>
      <c r="Z518" s="1049" t="str">
        <f t="shared" si="112"/>
        <v/>
      </c>
      <c r="AA518" s="1049" t="str">
        <f t="shared" si="113"/>
        <v/>
      </c>
      <c r="AB518" s="1050" t="str">
        <f t="shared" si="114"/>
        <v/>
      </c>
      <c r="AD518" s="1052" t="str">
        <f t="shared" si="115"/>
        <v/>
      </c>
      <c r="AE518" s="1053" t="str">
        <f t="shared" si="116"/>
        <v/>
      </c>
    </row>
    <row r="519" spans="5:31" ht="12.75" customHeight="1">
      <c r="E519" s="1083" t="str">
        <f t="shared" si="108"/>
        <v/>
      </c>
      <c r="G519" s="1085" t="str">
        <f t="shared" si="106"/>
        <v/>
      </c>
      <c r="H519" s="1079" t="str">
        <f t="shared" si="107"/>
        <v/>
      </c>
      <c r="J519" s="1117" t="str">
        <f t="shared" si="105"/>
        <v>-</v>
      </c>
      <c r="L519" s="1041" t="str">
        <f t="shared" si="109"/>
        <v/>
      </c>
      <c r="W519" s="1046" t="str">
        <f t="shared" si="110"/>
        <v/>
      </c>
      <c r="X519" s="1047" t="str">
        <f t="shared" si="111"/>
        <v/>
      </c>
      <c r="Y519" s="1048" t="str">
        <f t="shared" si="104"/>
        <v/>
      </c>
      <c r="Z519" s="1049" t="str">
        <f t="shared" si="112"/>
        <v/>
      </c>
      <c r="AA519" s="1049" t="str">
        <f t="shared" si="113"/>
        <v/>
      </c>
      <c r="AB519" s="1050" t="str">
        <f t="shared" si="114"/>
        <v/>
      </c>
      <c r="AD519" s="1052" t="str">
        <f t="shared" si="115"/>
        <v/>
      </c>
      <c r="AE519" s="1053" t="str">
        <f t="shared" si="116"/>
        <v/>
      </c>
    </row>
    <row r="520" spans="5:31" ht="12.75" customHeight="1">
      <c r="E520" s="1083" t="str">
        <f t="shared" si="108"/>
        <v/>
      </c>
      <c r="G520" s="1085" t="str">
        <f t="shared" si="106"/>
        <v/>
      </c>
      <c r="H520" s="1079" t="str">
        <f t="shared" si="107"/>
        <v/>
      </c>
      <c r="J520" s="1117" t="str">
        <f t="shared" si="105"/>
        <v>-</v>
      </c>
      <c r="L520" s="1041" t="str">
        <f t="shared" si="109"/>
        <v/>
      </c>
      <c r="W520" s="1046" t="str">
        <f t="shared" si="110"/>
        <v/>
      </c>
      <c r="X520" s="1047" t="str">
        <f t="shared" si="111"/>
        <v/>
      </c>
      <c r="Y520" s="1048" t="str">
        <f t="shared" si="104"/>
        <v/>
      </c>
      <c r="Z520" s="1049" t="str">
        <f t="shared" si="112"/>
        <v/>
      </c>
      <c r="AA520" s="1049" t="str">
        <f t="shared" si="113"/>
        <v/>
      </c>
      <c r="AB520" s="1050" t="str">
        <f t="shared" si="114"/>
        <v/>
      </c>
      <c r="AD520" s="1052" t="str">
        <f t="shared" si="115"/>
        <v/>
      </c>
      <c r="AE520" s="1053" t="str">
        <f t="shared" si="116"/>
        <v/>
      </c>
    </row>
    <row r="521" spans="5:31" ht="12.75" customHeight="1">
      <c r="E521" s="1083" t="str">
        <f t="shared" si="108"/>
        <v/>
      </c>
      <c r="G521" s="1085" t="str">
        <f t="shared" si="106"/>
        <v/>
      </c>
      <c r="H521" s="1079" t="str">
        <f t="shared" si="107"/>
        <v/>
      </c>
      <c r="J521" s="1117" t="str">
        <f t="shared" si="105"/>
        <v>-</v>
      </c>
      <c r="L521" s="1041" t="str">
        <f t="shared" si="109"/>
        <v/>
      </c>
      <c r="W521" s="1046" t="str">
        <f t="shared" si="110"/>
        <v/>
      </c>
      <c r="X521" s="1047" t="str">
        <f t="shared" si="111"/>
        <v/>
      </c>
      <c r="Y521" s="1048" t="str">
        <f t="shared" si="104"/>
        <v/>
      </c>
      <c r="Z521" s="1049" t="str">
        <f t="shared" si="112"/>
        <v/>
      </c>
      <c r="AA521" s="1049" t="str">
        <f t="shared" si="113"/>
        <v/>
      </c>
      <c r="AB521" s="1050" t="str">
        <f t="shared" si="114"/>
        <v/>
      </c>
      <c r="AD521" s="1052" t="str">
        <f t="shared" si="115"/>
        <v/>
      </c>
      <c r="AE521" s="1053" t="str">
        <f t="shared" si="116"/>
        <v/>
      </c>
    </row>
    <row r="522" spans="5:31" ht="12.75" customHeight="1">
      <c r="E522" s="1083" t="str">
        <f t="shared" si="108"/>
        <v/>
      </c>
      <c r="G522" s="1085" t="str">
        <f t="shared" si="106"/>
        <v/>
      </c>
      <c r="H522" s="1079" t="str">
        <f t="shared" si="107"/>
        <v/>
      </c>
      <c r="J522" s="1117" t="str">
        <f t="shared" si="105"/>
        <v>-</v>
      </c>
      <c r="L522" s="1041" t="str">
        <f t="shared" si="109"/>
        <v/>
      </c>
      <c r="W522" s="1046" t="str">
        <f t="shared" si="110"/>
        <v/>
      </c>
      <c r="X522" s="1047" t="str">
        <f t="shared" si="111"/>
        <v/>
      </c>
      <c r="Y522" s="1048" t="str">
        <f t="shared" si="104"/>
        <v/>
      </c>
      <c r="Z522" s="1049" t="str">
        <f t="shared" si="112"/>
        <v/>
      </c>
      <c r="AA522" s="1049" t="str">
        <f t="shared" si="113"/>
        <v/>
      </c>
      <c r="AB522" s="1050" t="str">
        <f t="shared" si="114"/>
        <v/>
      </c>
      <c r="AD522" s="1052" t="str">
        <f t="shared" si="115"/>
        <v/>
      </c>
      <c r="AE522" s="1053" t="str">
        <f t="shared" si="116"/>
        <v/>
      </c>
    </row>
    <row r="523" spans="5:31" ht="12.75" customHeight="1">
      <c r="E523" s="1083" t="str">
        <f t="shared" si="108"/>
        <v/>
      </c>
      <c r="G523" s="1085" t="str">
        <f t="shared" si="106"/>
        <v/>
      </c>
      <c r="H523" s="1079" t="str">
        <f t="shared" si="107"/>
        <v/>
      </c>
      <c r="J523" s="1117" t="str">
        <f t="shared" si="105"/>
        <v>-</v>
      </c>
      <c r="L523" s="1041" t="str">
        <f t="shared" si="109"/>
        <v/>
      </c>
      <c r="W523" s="1046" t="str">
        <f t="shared" si="110"/>
        <v/>
      </c>
      <c r="X523" s="1047" t="str">
        <f t="shared" si="111"/>
        <v/>
      </c>
      <c r="Y523" s="1048" t="str">
        <f t="shared" si="104"/>
        <v/>
      </c>
      <c r="Z523" s="1049" t="str">
        <f t="shared" si="112"/>
        <v/>
      </c>
      <c r="AA523" s="1049" t="str">
        <f t="shared" si="113"/>
        <v/>
      </c>
      <c r="AB523" s="1050" t="str">
        <f t="shared" si="114"/>
        <v/>
      </c>
      <c r="AD523" s="1052" t="str">
        <f t="shared" si="115"/>
        <v/>
      </c>
      <c r="AE523" s="1053" t="str">
        <f t="shared" si="116"/>
        <v/>
      </c>
    </row>
    <row r="524" spans="5:31" ht="12.75" customHeight="1">
      <c r="E524" s="1083" t="str">
        <f t="shared" si="108"/>
        <v/>
      </c>
      <c r="G524" s="1085" t="str">
        <f t="shared" si="106"/>
        <v/>
      </c>
      <c r="H524" s="1079" t="str">
        <f t="shared" si="107"/>
        <v/>
      </c>
      <c r="J524" s="1117" t="str">
        <f t="shared" si="105"/>
        <v>-</v>
      </c>
      <c r="L524" s="1041" t="str">
        <f t="shared" si="109"/>
        <v/>
      </c>
      <c r="W524" s="1046" t="str">
        <f t="shared" si="110"/>
        <v/>
      </c>
      <c r="X524" s="1047" t="str">
        <f t="shared" si="111"/>
        <v/>
      </c>
      <c r="Y524" s="1048" t="str">
        <f t="shared" si="104"/>
        <v/>
      </c>
      <c r="Z524" s="1049" t="str">
        <f t="shared" si="112"/>
        <v/>
      </c>
      <c r="AA524" s="1049" t="str">
        <f t="shared" si="113"/>
        <v/>
      </c>
      <c r="AB524" s="1050" t="str">
        <f t="shared" si="114"/>
        <v/>
      </c>
      <c r="AD524" s="1052" t="str">
        <f t="shared" si="115"/>
        <v/>
      </c>
      <c r="AE524" s="1053" t="str">
        <f t="shared" si="116"/>
        <v/>
      </c>
    </row>
    <row r="525" spans="5:31" ht="12.75" customHeight="1">
      <c r="E525" s="1083" t="str">
        <f t="shared" si="108"/>
        <v/>
      </c>
      <c r="G525" s="1085" t="str">
        <f t="shared" si="106"/>
        <v/>
      </c>
      <c r="H525" s="1079" t="str">
        <f t="shared" si="107"/>
        <v/>
      </c>
      <c r="J525" s="1117" t="str">
        <f t="shared" si="105"/>
        <v>-</v>
      </c>
      <c r="L525" s="1041" t="str">
        <f t="shared" si="109"/>
        <v/>
      </c>
      <c r="W525" s="1046" t="str">
        <f t="shared" si="110"/>
        <v/>
      </c>
      <c r="X525" s="1047" t="str">
        <f t="shared" si="111"/>
        <v/>
      </c>
      <c r="Y525" s="1048" t="str">
        <f t="shared" si="104"/>
        <v/>
      </c>
      <c r="Z525" s="1049" t="str">
        <f t="shared" si="112"/>
        <v/>
      </c>
      <c r="AA525" s="1049" t="str">
        <f t="shared" si="113"/>
        <v/>
      </c>
      <c r="AB525" s="1050" t="str">
        <f t="shared" si="114"/>
        <v/>
      </c>
      <c r="AD525" s="1052" t="str">
        <f t="shared" si="115"/>
        <v/>
      </c>
      <c r="AE525" s="1053" t="str">
        <f t="shared" si="116"/>
        <v/>
      </c>
    </row>
    <row r="526" spans="5:31" ht="12.75" customHeight="1">
      <c r="E526" s="1083" t="str">
        <f t="shared" si="108"/>
        <v/>
      </c>
      <c r="G526" s="1085" t="str">
        <f t="shared" si="106"/>
        <v/>
      </c>
      <c r="H526" s="1079" t="str">
        <f t="shared" si="107"/>
        <v/>
      </c>
      <c r="J526" s="1117" t="str">
        <f t="shared" si="105"/>
        <v>-</v>
      </c>
      <c r="L526" s="1041" t="str">
        <f t="shared" si="109"/>
        <v/>
      </c>
      <c r="W526" s="1046" t="str">
        <f t="shared" si="110"/>
        <v/>
      </c>
      <c r="X526" s="1047" t="str">
        <f t="shared" si="111"/>
        <v/>
      </c>
      <c r="Y526" s="1048" t="str">
        <f t="shared" si="104"/>
        <v/>
      </c>
      <c r="Z526" s="1049" t="str">
        <f t="shared" si="112"/>
        <v/>
      </c>
      <c r="AA526" s="1049" t="str">
        <f t="shared" si="113"/>
        <v/>
      </c>
      <c r="AB526" s="1050" t="str">
        <f t="shared" si="114"/>
        <v/>
      </c>
      <c r="AD526" s="1052" t="str">
        <f t="shared" si="115"/>
        <v/>
      </c>
      <c r="AE526" s="1053" t="str">
        <f t="shared" si="116"/>
        <v/>
      </c>
    </row>
    <row r="527" spans="5:31" ht="12.75" customHeight="1">
      <c r="E527" s="1083" t="str">
        <f t="shared" si="108"/>
        <v/>
      </c>
      <c r="G527" s="1085" t="str">
        <f t="shared" si="106"/>
        <v/>
      </c>
      <c r="H527" s="1079" t="str">
        <f t="shared" si="107"/>
        <v/>
      </c>
      <c r="J527" s="1117" t="str">
        <f t="shared" si="105"/>
        <v>-</v>
      </c>
      <c r="L527" s="1041" t="str">
        <f t="shared" si="109"/>
        <v/>
      </c>
      <c r="W527" s="1046" t="str">
        <f t="shared" si="110"/>
        <v/>
      </c>
      <c r="X527" s="1047" t="str">
        <f t="shared" si="111"/>
        <v/>
      </c>
      <c r="Y527" s="1048" t="str">
        <f t="shared" si="104"/>
        <v/>
      </c>
      <c r="Z527" s="1049" t="str">
        <f t="shared" si="112"/>
        <v/>
      </c>
      <c r="AA527" s="1049" t="str">
        <f t="shared" si="113"/>
        <v/>
      </c>
      <c r="AB527" s="1050" t="str">
        <f t="shared" si="114"/>
        <v/>
      </c>
      <c r="AD527" s="1052" t="str">
        <f t="shared" si="115"/>
        <v/>
      </c>
      <c r="AE527" s="1053" t="str">
        <f t="shared" si="116"/>
        <v/>
      </c>
    </row>
    <row r="528" spans="5:31" ht="12.75" customHeight="1">
      <c r="E528" s="1083" t="str">
        <f t="shared" si="108"/>
        <v/>
      </c>
      <c r="G528" s="1085" t="str">
        <f t="shared" si="106"/>
        <v/>
      </c>
      <c r="H528" s="1079" t="str">
        <f t="shared" si="107"/>
        <v/>
      </c>
      <c r="J528" s="1117" t="str">
        <f t="shared" si="105"/>
        <v>-</v>
      </c>
      <c r="L528" s="1041" t="str">
        <f t="shared" si="109"/>
        <v/>
      </c>
      <c r="W528" s="1046" t="str">
        <f t="shared" si="110"/>
        <v/>
      </c>
      <c r="X528" s="1047" t="str">
        <f t="shared" si="111"/>
        <v/>
      </c>
      <c r="Y528" s="1048" t="str">
        <f t="shared" si="104"/>
        <v/>
      </c>
      <c r="Z528" s="1049" t="str">
        <f t="shared" si="112"/>
        <v/>
      </c>
      <c r="AA528" s="1049" t="str">
        <f t="shared" si="113"/>
        <v/>
      </c>
      <c r="AB528" s="1050" t="str">
        <f t="shared" si="114"/>
        <v/>
      </c>
      <c r="AD528" s="1052" t="str">
        <f t="shared" si="115"/>
        <v/>
      </c>
      <c r="AE528" s="1053" t="str">
        <f t="shared" si="116"/>
        <v/>
      </c>
    </row>
    <row r="529" spans="5:31" ht="12.75" customHeight="1">
      <c r="E529" s="1083" t="str">
        <f t="shared" si="108"/>
        <v/>
      </c>
      <c r="G529" s="1085" t="str">
        <f t="shared" si="106"/>
        <v/>
      </c>
      <c r="H529" s="1079" t="str">
        <f t="shared" si="107"/>
        <v/>
      </c>
      <c r="J529" s="1117" t="str">
        <f t="shared" si="105"/>
        <v>-</v>
      </c>
      <c r="L529" s="1041" t="str">
        <f t="shared" si="109"/>
        <v/>
      </c>
      <c r="W529" s="1046" t="str">
        <f t="shared" si="110"/>
        <v/>
      </c>
      <c r="X529" s="1047" t="str">
        <f t="shared" si="111"/>
        <v/>
      </c>
      <c r="Y529" s="1048" t="str">
        <f t="shared" si="104"/>
        <v/>
      </c>
      <c r="Z529" s="1049" t="str">
        <f t="shared" si="112"/>
        <v/>
      </c>
      <c r="AA529" s="1049" t="str">
        <f t="shared" si="113"/>
        <v/>
      </c>
      <c r="AB529" s="1050" t="str">
        <f t="shared" si="114"/>
        <v/>
      </c>
      <c r="AD529" s="1052" t="str">
        <f t="shared" si="115"/>
        <v/>
      </c>
      <c r="AE529" s="1053" t="str">
        <f t="shared" si="116"/>
        <v/>
      </c>
    </row>
    <row r="530" spans="5:31" ht="12.75" customHeight="1">
      <c r="E530" s="1083" t="str">
        <f t="shared" si="108"/>
        <v/>
      </c>
      <c r="G530" s="1085" t="str">
        <f t="shared" si="106"/>
        <v/>
      </c>
      <c r="H530" s="1079" t="str">
        <f t="shared" si="107"/>
        <v/>
      </c>
      <c r="J530" s="1117" t="str">
        <f t="shared" si="105"/>
        <v>-</v>
      </c>
      <c r="L530" s="1041" t="str">
        <f t="shared" si="109"/>
        <v/>
      </c>
      <c r="W530" s="1046" t="str">
        <f t="shared" si="110"/>
        <v/>
      </c>
      <c r="X530" s="1047" t="str">
        <f t="shared" si="111"/>
        <v/>
      </c>
      <c r="Y530" s="1048" t="str">
        <f t="shared" si="104"/>
        <v/>
      </c>
      <c r="Z530" s="1049" t="str">
        <f t="shared" si="112"/>
        <v/>
      </c>
      <c r="AA530" s="1049" t="str">
        <f t="shared" si="113"/>
        <v/>
      </c>
      <c r="AB530" s="1050" t="str">
        <f t="shared" si="114"/>
        <v/>
      </c>
      <c r="AD530" s="1052" t="str">
        <f t="shared" si="115"/>
        <v/>
      </c>
      <c r="AE530" s="1053" t="str">
        <f t="shared" si="116"/>
        <v/>
      </c>
    </row>
    <row r="531" spans="5:31" ht="12.75" customHeight="1">
      <c r="E531" s="1083" t="str">
        <f t="shared" si="108"/>
        <v/>
      </c>
      <c r="G531" s="1085" t="str">
        <f t="shared" si="106"/>
        <v/>
      </c>
      <c r="H531" s="1079" t="str">
        <f t="shared" si="107"/>
        <v/>
      </c>
      <c r="J531" s="1117" t="str">
        <f t="shared" si="105"/>
        <v>-</v>
      </c>
      <c r="L531" s="1041" t="str">
        <f t="shared" si="109"/>
        <v/>
      </c>
      <c r="W531" s="1046" t="str">
        <f t="shared" si="110"/>
        <v/>
      </c>
      <c r="X531" s="1047" t="str">
        <f t="shared" si="111"/>
        <v/>
      </c>
      <c r="Y531" s="1048" t="str">
        <f t="shared" si="104"/>
        <v/>
      </c>
      <c r="Z531" s="1049" t="str">
        <f t="shared" si="112"/>
        <v/>
      </c>
      <c r="AA531" s="1049" t="str">
        <f t="shared" si="113"/>
        <v/>
      </c>
      <c r="AB531" s="1050" t="str">
        <f t="shared" si="114"/>
        <v/>
      </c>
      <c r="AD531" s="1052" t="str">
        <f t="shared" si="115"/>
        <v/>
      </c>
      <c r="AE531" s="1053" t="str">
        <f t="shared" si="116"/>
        <v/>
      </c>
    </row>
    <row r="532" spans="5:31" ht="12.75" customHeight="1">
      <c r="E532" s="1083" t="str">
        <f t="shared" si="108"/>
        <v/>
      </c>
      <c r="G532" s="1085" t="str">
        <f t="shared" si="106"/>
        <v/>
      </c>
      <c r="H532" s="1079" t="str">
        <f t="shared" si="107"/>
        <v/>
      </c>
      <c r="J532" s="1117" t="str">
        <f t="shared" si="105"/>
        <v>-</v>
      </c>
      <c r="L532" s="1041" t="str">
        <f t="shared" si="109"/>
        <v/>
      </c>
      <c r="W532" s="1046" t="str">
        <f t="shared" si="110"/>
        <v/>
      </c>
      <c r="X532" s="1047" t="str">
        <f t="shared" si="111"/>
        <v/>
      </c>
      <c r="Y532" s="1048" t="str">
        <f t="shared" si="104"/>
        <v/>
      </c>
      <c r="Z532" s="1049" t="str">
        <f t="shared" si="112"/>
        <v/>
      </c>
      <c r="AA532" s="1049" t="str">
        <f t="shared" si="113"/>
        <v/>
      </c>
      <c r="AB532" s="1050" t="str">
        <f t="shared" si="114"/>
        <v/>
      </c>
      <c r="AD532" s="1052" t="str">
        <f t="shared" si="115"/>
        <v/>
      </c>
      <c r="AE532" s="1053" t="str">
        <f t="shared" si="116"/>
        <v/>
      </c>
    </row>
    <row r="533" spans="5:31" ht="12.75" customHeight="1">
      <c r="E533" s="1083" t="str">
        <f t="shared" si="108"/>
        <v/>
      </c>
      <c r="G533" s="1085" t="str">
        <f t="shared" si="106"/>
        <v/>
      </c>
      <c r="H533" s="1079" t="str">
        <f t="shared" si="107"/>
        <v/>
      </c>
      <c r="J533" s="1117" t="str">
        <f t="shared" si="105"/>
        <v>-</v>
      </c>
      <c r="L533" s="1041" t="str">
        <f t="shared" si="109"/>
        <v/>
      </c>
      <c r="W533" s="1046" t="str">
        <f t="shared" si="110"/>
        <v/>
      </c>
      <c r="X533" s="1047" t="str">
        <f t="shared" si="111"/>
        <v/>
      </c>
      <c r="Y533" s="1048" t="str">
        <f t="shared" si="104"/>
        <v/>
      </c>
      <c r="Z533" s="1049" t="str">
        <f t="shared" si="112"/>
        <v/>
      </c>
      <c r="AA533" s="1049" t="str">
        <f t="shared" si="113"/>
        <v/>
      </c>
      <c r="AB533" s="1050" t="str">
        <f t="shared" si="114"/>
        <v/>
      </c>
      <c r="AD533" s="1052" t="str">
        <f t="shared" si="115"/>
        <v/>
      </c>
      <c r="AE533" s="1053" t="str">
        <f t="shared" si="116"/>
        <v/>
      </c>
    </row>
    <row r="534" spans="5:31" ht="12.75" customHeight="1">
      <c r="E534" s="1083" t="str">
        <f t="shared" si="108"/>
        <v/>
      </c>
      <c r="G534" s="1085" t="str">
        <f t="shared" si="106"/>
        <v/>
      </c>
      <c r="H534" s="1079" t="str">
        <f t="shared" si="107"/>
        <v/>
      </c>
      <c r="J534" s="1117" t="str">
        <f t="shared" si="105"/>
        <v>-</v>
      </c>
      <c r="L534" s="1041" t="str">
        <f t="shared" si="109"/>
        <v/>
      </c>
      <c r="W534" s="1046" t="str">
        <f t="shared" si="110"/>
        <v/>
      </c>
      <c r="X534" s="1047" t="str">
        <f t="shared" si="111"/>
        <v/>
      </c>
      <c r="Y534" s="1048" t="str">
        <f t="shared" si="104"/>
        <v/>
      </c>
      <c r="Z534" s="1049" t="str">
        <f t="shared" si="112"/>
        <v/>
      </c>
      <c r="AA534" s="1049" t="str">
        <f t="shared" si="113"/>
        <v/>
      </c>
      <c r="AB534" s="1050" t="str">
        <f t="shared" si="114"/>
        <v/>
      </c>
      <c r="AD534" s="1052" t="str">
        <f t="shared" si="115"/>
        <v/>
      </c>
      <c r="AE534" s="1053" t="str">
        <f t="shared" si="116"/>
        <v/>
      </c>
    </row>
    <row r="535" spans="5:31" ht="12.75" customHeight="1">
      <c r="E535" s="1083" t="str">
        <f t="shared" si="108"/>
        <v/>
      </c>
      <c r="G535" s="1085" t="str">
        <f t="shared" si="106"/>
        <v/>
      </c>
      <c r="H535" s="1079" t="str">
        <f t="shared" si="107"/>
        <v/>
      </c>
      <c r="J535" s="1117" t="str">
        <f t="shared" si="105"/>
        <v>-</v>
      </c>
      <c r="L535" s="1041" t="str">
        <f t="shared" si="109"/>
        <v/>
      </c>
      <c r="W535" s="1046" t="str">
        <f t="shared" si="110"/>
        <v/>
      </c>
      <c r="X535" s="1047" t="str">
        <f t="shared" si="111"/>
        <v/>
      </c>
      <c r="Y535" s="1048" t="str">
        <f t="shared" si="104"/>
        <v/>
      </c>
      <c r="Z535" s="1049" t="str">
        <f t="shared" si="112"/>
        <v/>
      </c>
      <c r="AA535" s="1049" t="str">
        <f t="shared" si="113"/>
        <v/>
      </c>
      <c r="AB535" s="1050" t="str">
        <f t="shared" si="114"/>
        <v/>
      </c>
      <c r="AD535" s="1052" t="str">
        <f t="shared" si="115"/>
        <v/>
      </c>
      <c r="AE535" s="1053" t="str">
        <f t="shared" si="116"/>
        <v/>
      </c>
    </row>
    <row r="536" spans="5:31" ht="12.75" customHeight="1">
      <c r="E536" s="1083" t="str">
        <f t="shared" si="108"/>
        <v/>
      </c>
      <c r="G536" s="1085" t="str">
        <f t="shared" si="106"/>
        <v/>
      </c>
      <c r="H536" s="1079" t="str">
        <f t="shared" si="107"/>
        <v/>
      </c>
      <c r="J536" s="1117" t="str">
        <f t="shared" si="105"/>
        <v>-</v>
      </c>
      <c r="L536" s="1041" t="str">
        <f t="shared" si="109"/>
        <v/>
      </c>
      <c r="W536" s="1046" t="str">
        <f t="shared" si="110"/>
        <v/>
      </c>
      <c r="X536" s="1047" t="str">
        <f t="shared" si="111"/>
        <v/>
      </c>
      <c r="Y536" s="1048" t="str">
        <f t="shared" si="104"/>
        <v/>
      </c>
      <c r="Z536" s="1049" t="str">
        <f t="shared" si="112"/>
        <v/>
      </c>
      <c r="AA536" s="1049" t="str">
        <f t="shared" si="113"/>
        <v/>
      </c>
      <c r="AB536" s="1050" t="str">
        <f t="shared" si="114"/>
        <v/>
      </c>
      <c r="AD536" s="1052" t="str">
        <f t="shared" si="115"/>
        <v/>
      </c>
      <c r="AE536" s="1053" t="str">
        <f t="shared" si="116"/>
        <v/>
      </c>
    </row>
    <row r="537" spans="5:31" ht="12.75" customHeight="1">
      <c r="E537" s="1083" t="str">
        <f t="shared" si="108"/>
        <v/>
      </c>
      <c r="G537" s="1085" t="str">
        <f t="shared" si="106"/>
        <v/>
      </c>
      <c r="H537" s="1079" t="str">
        <f t="shared" si="107"/>
        <v/>
      </c>
      <c r="J537" s="1117" t="str">
        <f t="shared" si="105"/>
        <v>-</v>
      </c>
      <c r="L537" s="1041" t="str">
        <f t="shared" si="109"/>
        <v/>
      </c>
      <c r="W537" s="1046" t="str">
        <f t="shared" si="110"/>
        <v/>
      </c>
      <c r="X537" s="1047" t="str">
        <f t="shared" si="111"/>
        <v/>
      </c>
      <c r="Y537" s="1048" t="str">
        <f t="shared" si="104"/>
        <v/>
      </c>
      <c r="Z537" s="1049" t="str">
        <f t="shared" si="112"/>
        <v/>
      </c>
      <c r="AA537" s="1049" t="str">
        <f t="shared" si="113"/>
        <v/>
      </c>
      <c r="AB537" s="1050" t="str">
        <f t="shared" si="114"/>
        <v/>
      </c>
      <c r="AD537" s="1052" t="str">
        <f t="shared" si="115"/>
        <v/>
      </c>
      <c r="AE537" s="1053" t="str">
        <f t="shared" si="116"/>
        <v/>
      </c>
    </row>
    <row r="538" spans="5:31" ht="12.75" customHeight="1">
      <c r="E538" s="1083" t="str">
        <f t="shared" si="108"/>
        <v/>
      </c>
      <c r="G538" s="1085" t="str">
        <f t="shared" si="106"/>
        <v/>
      </c>
      <c r="H538" s="1079" t="str">
        <f t="shared" si="107"/>
        <v/>
      </c>
      <c r="J538" s="1117" t="str">
        <f t="shared" si="105"/>
        <v>-</v>
      </c>
      <c r="L538" s="1041" t="str">
        <f t="shared" si="109"/>
        <v/>
      </c>
      <c r="W538" s="1046" t="str">
        <f t="shared" si="110"/>
        <v/>
      </c>
      <c r="X538" s="1047" t="str">
        <f t="shared" si="111"/>
        <v/>
      </c>
      <c r="Y538" s="1048" t="str">
        <f t="shared" si="104"/>
        <v/>
      </c>
      <c r="Z538" s="1049" t="str">
        <f t="shared" si="112"/>
        <v/>
      </c>
      <c r="AA538" s="1049" t="str">
        <f t="shared" si="113"/>
        <v/>
      </c>
      <c r="AB538" s="1050" t="str">
        <f t="shared" si="114"/>
        <v/>
      </c>
      <c r="AD538" s="1052" t="str">
        <f t="shared" si="115"/>
        <v/>
      </c>
      <c r="AE538" s="1053" t="str">
        <f t="shared" si="116"/>
        <v/>
      </c>
    </row>
    <row r="539" spans="5:31" ht="12.75" customHeight="1">
      <c r="E539" s="1083" t="str">
        <f t="shared" si="108"/>
        <v/>
      </c>
      <c r="G539" s="1085" t="str">
        <f t="shared" si="106"/>
        <v/>
      </c>
      <c r="H539" s="1079" t="str">
        <f t="shared" si="107"/>
        <v/>
      </c>
      <c r="J539" s="1117" t="str">
        <f t="shared" si="105"/>
        <v>-</v>
      </c>
      <c r="L539" s="1041" t="str">
        <f t="shared" si="109"/>
        <v/>
      </c>
      <c r="W539" s="1046" t="str">
        <f t="shared" si="110"/>
        <v/>
      </c>
      <c r="X539" s="1047" t="str">
        <f t="shared" si="111"/>
        <v/>
      </c>
      <c r="Y539" s="1048" t="str">
        <f t="shared" si="104"/>
        <v/>
      </c>
      <c r="Z539" s="1049" t="str">
        <f t="shared" si="112"/>
        <v/>
      </c>
      <c r="AA539" s="1049" t="str">
        <f t="shared" si="113"/>
        <v/>
      </c>
      <c r="AB539" s="1050" t="str">
        <f t="shared" si="114"/>
        <v/>
      </c>
      <c r="AD539" s="1052" t="str">
        <f t="shared" si="115"/>
        <v/>
      </c>
      <c r="AE539" s="1053" t="str">
        <f t="shared" si="116"/>
        <v/>
      </c>
    </row>
    <row r="540" spans="5:31" ht="12.75" customHeight="1">
      <c r="E540" s="1083" t="str">
        <f t="shared" si="108"/>
        <v/>
      </c>
      <c r="G540" s="1085" t="str">
        <f t="shared" si="106"/>
        <v/>
      </c>
      <c r="H540" s="1079" t="str">
        <f t="shared" si="107"/>
        <v/>
      </c>
      <c r="J540" s="1117" t="str">
        <f t="shared" si="105"/>
        <v>-</v>
      </c>
      <c r="L540" s="1041" t="str">
        <f t="shared" si="109"/>
        <v/>
      </c>
      <c r="W540" s="1046" t="str">
        <f t="shared" si="110"/>
        <v/>
      </c>
      <c r="X540" s="1047" t="str">
        <f t="shared" si="111"/>
        <v/>
      </c>
      <c r="Y540" s="1048" t="str">
        <f t="shared" si="104"/>
        <v/>
      </c>
      <c r="Z540" s="1049" t="str">
        <f t="shared" si="112"/>
        <v/>
      </c>
      <c r="AA540" s="1049" t="str">
        <f t="shared" si="113"/>
        <v/>
      </c>
      <c r="AB540" s="1050" t="str">
        <f t="shared" si="114"/>
        <v/>
      </c>
      <c r="AD540" s="1052" t="str">
        <f t="shared" si="115"/>
        <v/>
      </c>
      <c r="AE540" s="1053" t="str">
        <f t="shared" si="116"/>
        <v/>
      </c>
    </row>
    <row r="541" spans="5:31" ht="12.75" customHeight="1">
      <c r="E541" s="1083" t="str">
        <f t="shared" si="108"/>
        <v/>
      </c>
      <c r="G541" s="1085" t="str">
        <f t="shared" si="106"/>
        <v/>
      </c>
      <c r="H541" s="1079" t="str">
        <f t="shared" si="107"/>
        <v/>
      </c>
      <c r="J541" s="1117" t="str">
        <f t="shared" si="105"/>
        <v>-</v>
      </c>
      <c r="L541" s="1041" t="str">
        <f t="shared" si="109"/>
        <v/>
      </c>
      <c r="W541" s="1046" t="str">
        <f t="shared" si="110"/>
        <v/>
      </c>
      <c r="X541" s="1047" t="str">
        <f t="shared" si="111"/>
        <v/>
      </c>
      <c r="Y541" s="1048" t="str">
        <f t="shared" si="104"/>
        <v/>
      </c>
      <c r="Z541" s="1049" t="str">
        <f t="shared" si="112"/>
        <v/>
      </c>
      <c r="AA541" s="1049" t="str">
        <f t="shared" si="113"/>
        <v/>
      </c>
      <c r="AB541" s="1050" t="str">
        <f t="shared" si="114"/>
        <v/>
      </c>
      <c r="AD541" s="1052" t="str">
        <f t="shared" si="115"/>
        <v/>
      </c>
      <c r="AE541" s="1053" t="str">
        <f t="shared" si="116"/>
        <v/>
      </c>
    </row>
    <row r="542" spans="5:31" ht="12.75" customHeight="1">
      <c r="E542" s="1083" t="str">
        <f t="shared" si="108"/>
        <v/>
      </c>
      <c r="G542" s="1085" t="str">
        <f t="shared" si="106"/>
        <v/>
      </c>
      <c r="H542" s="1079" t="str">
        <f t="shared" si="107"/>
        <v/>
      </c>
      <c r="J542" s="1117" t="str">
        <f t="shared" si="105"/>
        <v>-</v>
      </c>
      <c r="L542" s="1041" t="str">
        <f t="shared" si="109"/>
        <v/>
      </c>
      <c r="W542" s="1046" t="str">
        <f t="shared" si="110"/>
        <v/>
      </c>
      <c r="X542" s="1047" t="str">
        <f t="shared" si="111"/>
        <v/>
      </c>
      <c r="Y542" s="1048" t="str">
        <f t="shared" si="104"/>
        <v/>
      </c>
      <c r="Z542" s="1049" t="str">
        <f t="shared" si="112"/>
        <v/>
      </c>
      <c r="AA542" s="1049" t="str">
        <f t="shared" si="113"/>
        <v/>
      </c>
      <c r="AB542" s="1050" t="str">
        <f t="shared" si="114"/>
        <v/>
      </c>
      <c r="AD542" s="1052" t="str">
        <f t="shared" si="115"/>
        <v/>
      </c>
      <c r="AE542" s="1053" t="str">
        <f t="shared" si="116"/>
        <v/>
      </c>
    </row>
    <row r="543" spans="5:31" ht="12.75" customHeight="1">
      <c r="E543" s="1083" t="str">
        <f t="shared" si="108"/>
        <v/>
      </c>
      <c r="G543" s="1085" t="str">
        <f t="shared" si="106"/>
        <v/>
      </c>
      <c r="H543" s="1079" t="str">
        <f t="shared" si="107"/>
        <v/>
      </c>
      <c r="J543" s="1117" t="str">
        <f t="shared" si="105"/>
        <v>-</v>
      </c>
      <c r="L543" s="1041" t="str">
        <f t="shared" si="109"/>
        <v/>
      </c>
      <c r="W543" s="1046" t="str">
        <f t="shared" si="110"/>
        <v/>
      </c>
      <c r="X543" s="1047" t="str">
        <f t="shared" si="111"/>
        <v/>
      </c>
      <c r="Y543" s="1048" t="str">
        <f t="shared" si="104"/>
        <v/>
      </c>
      <c r="Z543" s="1049" t="str">
        <f t="shared" si="112"/>
        <v/>
      </c>
      <c r="AA543" s="1049" t="str">
        <f t="shared" si="113"/>
        <v/>
      </c>
      <c r="AB543" s="1050" t="str">
        <f t="shared" si="114"/>
        <v/>
      </c>
      <c r="AD543" s="1052" t="str">
        <f t="shared" si="115"/>
        <v/>
      </c>
      <c r="AE543" s="1053" t="str">
        <f t="shared" si="116"/>
        <v/>
      </c>
    </row>
    <row r="544" spans="5:31" ht="12.75" customHeight="1">
      <c r="E544" s="1083" t="str">
        <f t="shared" si="108"/>
        <v/>
      </c>
      <c r="G544" s="1085" t="str">
        <f t="shared" si="106"/>
        <v/>
      </c>
      <c r="H544" s="1079" t="str">
        <f t="shared" si="107"/>
        <v/>
      </c>
      <c r="J544" s="1117" t="str">
        <f t="shared" si="105"/>
        <v>-</v>
      </c>
      <c r="L544" s="1041" t="str">
        <f t="shared" si="109"/>
        <v/>
      </c>
      <c r="W544" s="1046" t="str">
        <f t="shared" si="110"/>
        <v/>
      </c>
      <c r="X544" s="1047" t="str">
        <f t="shared" si="111"/>
        <v/>
      </c>
      <c r="Y544" s="1048" t="str">
        <f t="shared" si="104"/>
        <v/>
      </c>
      <c r="Z544" s="1049" t="str">
        <f t="shared" si="112"/>
        <v/>
      </c>
      <c r="AA544" s="1049" t="str">
        <f t="shared" si="113"/>
        <v/>
      </c>
      <c r="AB544" s="1050" t="str">
        <f t="shared" si="114"/>
        <v/>
      </c>
      <c r="AD544" s="1052" t="str">
        <f t="shared" si="115"/>
        <v/>
      </c>
      <c r="AE544" s="1053" t="str">
        <f t="shared" si="116"/>
        <v/>
      </c>
    </row>
    <row r="545" spans="5:31" ht="12.75" customHeight="1">
      <c r="E545" s="1083" t="str">
        <f t="shared" si="108"/>
        <v/>
      </c>
      <c r="G545" s="1085" t="str">
        <f t="shared" si="106"/>
        <v/>
      </c>
      <c r="H545" s="1079" t="str">
        <f t="shared" si="107"/>
        <v/>
      </c>
      <c r="J545" s="1117" t="str">
        <f t="shared" si="105"/>
        <v>-</v>
      </c>
      <c r="L545" s="1041" t="str">
        <f t="shared" si="109"/>
        <v/>
      </c>
      <c r="W545" s="1046" t="str">
        <f t="shared" si="110"/>
        <v/>
      </c>
      <c r="X545" s="1047" t="str">
        <f t="shared" si="111"/>
        <v/>
      </c>
      <c r="Y545" s="1048" t="str">
        <f t="shared" ref="Y545:Y608" si="117">IFERROR(CHOOSE(X545,"መስከረም","ጥቅምት","ህዳር  ","ታህሳስ ","ጥር ","የካቲት ","መጋቢት ","ሚይዚያ ","ግንቦት ","ሰኔ ","ሐምሌ ","ነሐሴ ","Pagume"),"")</f>
        <v/>
      </c>
      <c r="Z545" s="1049" t="str">
        <f t="shared" si="112"/>
        <v/>
      </c>
      <c r="AA545" s="1049" t="str">
        <f t="shared" si="113"/>
        <v/>
      </c>
      <c r="AB545" s="1050" t="str">
        <f t="shared" si="114"/>
        <v/>
      </c>
      <c r="AD545" s="1052" t="str">
        <f t="shared" si="115"/>
        <v/>
      </c>
      <c r="AE545" s="1053" t="str">
        <f t="shared" si="116"/>
        <v/>
      </c>
    </row>
    <row r="546" spans="5:31" ht="12.75" customHeight="1">
      <c r="E546" s="1083" t="str">
        <f t="shared" si="108"/>
        <v/>
      </c>
      <c r="G546" s="1085" t="str">
        <f t="shared" si="106"/>
        <v/>
      </c>
      <c r="H546" s="1079" t="str">
        <f t="shared" si="107"/>
        <v/>
      </c>
      <c r="J546" s="1117" t="str">
        <f t="shared" si="105"/>
        <v>-</v>
      </c>
      <c r="L546" s="1041" t="str">
        <f t="shared" si="109"/>
        <v/>
      </c>
      <c r="W546" s="1046" t="str">
        <f t="shared" si="110"/>
        <v/>
      </c>
      <c r="X546" s="1047" t="str">
        <f t="shared" si="111"/>
        <v/>
      </c>
      <c r="Y546" s="1048" t="str">
        <f t="shared" si="117"/>
        <v/>
      </c>
      <c r="Z546" s="1049" t="str">
        <f t="shared" si="112"/>
        <v/>
      </c>
      <c r="AA546" s="1049" t="str">
        <f t="shared" si="113"/>
        <v/>
      </c>
      <c r="AB546" s="1050" t="str">
        <f t="shared" si="114"/>
        <v/>
      </c>
      <c r="AD546" s="1052" t="str">
        <f t="shared" si="115"/>
        <v/>
      </c>
      <c r="AE546" s="1053" t="str">
        <f t="shared" si="116"/>
        <v/>
      </c>
    </row>
    <row r="547" spans="5:31" ht="12.75" customHeight="1">
      <c r="E547" s="1083" t="str">
        <f t="shared" si="108"/>
        <v/>
      </c>
      <c r="G547" s="1085" t="str">
        <f t="shared" si="106"/>
        <v/>
      </c>
      <c r="H547" s="1079" t="str">
        <f t="shared" si="107"/>
        <v/>
      </c>
      <c r="J547" s="1117" t="str">
        <f t="shared" si="105"/>
        <v>-</v>
      </c>
      <c r="L547" s="1041" t="str">
        <f t="shared" si="109"/>
        <v/>
      </c>
      <c r="W547" s="1046" t="str">
        <f t="shared" si="110"/>
        <v/>
      </c>
      <c r="X547" s="1047" t="str">
        <f t="shared" si="111"/>
        <v/>
      </c>
      <c r="Y547" s="1048" t="str">
        <f t="shared" si="117"/>
        <v/>
      </c>
      <c r="Z547" s="1049" t="str">
        <f t="shared" si="112"/>
        <v/>
      </c>
      <c r="AA547" s="1049" t="str">
        <f t="shared" si="113"/>
        <v/>
      </c>
      <c r="AB547" s="1050" t="str">
        <f t="shared" si="114"/>
        <v/>
      </c>
      <c r="AD547" s="1052" t="str">
        <f t="shared" si="115"/>
        <v/>
      </c>
      <c r="AE547" s="1053" t="str">
        <f t="shared" si="116"/>
        <v/>
      </c>
    </row>
    <row r="548" spans="5:31" ht="12.75" customHeight="1">
      <c r="E548" s="1083" t="str">
        <f t="shared" si="108"/>
        <v/>
      </c>
      <c r="G548" s="1085" t="str">
        <f t="shared" si="106"/>
        <v/>
      </c>
      <c r="H548" s="1079" t="str">
        <f t="shared" si="107"/>
        <v/>
      </c>
      <c r="J548" s="1117" t="str">
        <f t="shared" ref="J548:J611" si="118">IF(D548="","-",$Q$1-D548)</f>
        <v>-</v>
      </c>
      <c r="L548" s="1041" t="str">
        <f t="shared" si="109"/>
        <v/>
      </c>
      <c r="W548" s="1046" t="str">
        <f t="shared" si="110"/>
        <v/>
      </c>
      <c r="X548" s="1047" t="str">
        <f t="shared" si="111"/>
        <v/>
      </c>
      <c r="Y548" s="1048" t="str">
        <f t="shared" si="117"/>
        <v/>
      </c>
      <c r="Z548" s="1049" t="str">
        <f t="shared" si="112"/>
        <v/>
      </c>
      <c r="AA548" s="1049" t="str">
        <f t="shared" si="113"/>
        <v/>
      </c>
      <c r="AB548" s="1050" t="str">
        <f t="shared" si="114"/>
        <v/>
      </c>
      <c r="AD548" s="1052" t="str">
        <f t="shared" si="115"/>
        <v/>
      </c>
      <c r="AE548" s="1053" t="str">
        <f t="shared" si="116"/>
        <v/>
      </c>
    </row>
    <row r="549" spans="5:31" ht="12.75" customHeight="1">
      <c r="E549" s="1083" t="str">
        <f t="shared" si="108"/>
        <v/>
      </c>
      <c r="G549" s="1085" t="str">
        <f t="shared" si="106"/>
        <v/>
      </c>
      <c r="H549" s="1079" t="str">
        <f t="shared" si="107"/>
        <v/>
      </c>
      <c r="J549" s="1117" t="str">
        <f t="shared" si="118"/>
        <v>-</v>
      </c>
      <c r="L549" s="1041" t="str">
        <f t="shared" si="109"/>
        <v/>
      </c>
      <c r="W549" s="1046" t="str">
        <f t="shared" si="110"/>
        <v/>
      </c>
      <c r="X549" s="1047" t="str">
        <f t="shared" si="111"/>
        <v/>
      </c>
      <c r="Y549" s="1048" t="str">
        <f t="shared" si="117"/>
        <v/>
      </c>
      <c r="Z549" s="1049" t="str">
        <f t="shared" si="112"/>
        <v/>
      </c>
      <c r="AA549" s="1049" t="str">
        <f t="shared" si="113"/>
        <v/>
      </c>
      <c r="AB549" s="1050" t="str">
        <f t="shared" si="114"/>
        <v/>
      </c>
      <c r="AD549" s="1052" t="str">
        <f t="shared" si="115"/>
        <v/>
      </c>
      <c r="AE549" s="1053" t="str">
        <f t="shared" si="116"/>
        <v/>
      </c>
    </row>
    <row r="550" spans="5:31" ht="12.75" customHeight="1">
      <c r="E550" s="1083" t="str">
        <f t="shared" si="108"/>
        <v/>
      </c>
      <c r="G550" s="1085" t="str">
        <f t="shared" si="106"/>
        <v/>
      </c>
      <c r="H550" s="1079" t="str">
        <f t="shared" si="107"/>
        <v/>
      </c>
      <c r="J550" s="1117" t="str">
        <f t="shared" si="118"/>
        <v>-</v>
      </c>
      <c r="L550" s="1041" t="str">
        <f t="shared" si="109"/>
        <v/>
      </c>
      <c r="W550" s="1046" t="str">
        <f t="shared" si="110"/>
        <v/>
      </c>
      <c r="X550" s="1047" t="str">
        <f t="shared" si="111"/>
        <v/>
      </c>
      <c r="Y550" s="1048" t="str">
        <f t="shared" si="117"/>
        <v/>
      </c>
      <c r="Z550" s="1049" t="str">
        <f t="shared" si="112"/>
        <v/>
      </c>
      <c r="AA550" s="1049" t="str">
        <f t="shared" si="113"/>
        <v/>
      </c>
      <c r="AB550" s="1050" t="str">
        <f t="shared" si="114"/>
        <v/>
      </c>
      <c r="AD550" s="1052" t="str">
        <f t="shared" si="115"/>
        <v/>
      </c>
      <c r="AE550" s="1053" t="str">
        <f t="shared" si="116"/>
        <v/>
      </c>
    </row>
    <row r="551" spans="5:31" ht="12.75" customHeight="1">
      <c r="E551" s="1083" t="str">
        <f t="shared" si="108"/>
        <v/>
      </c>
      <c r="G551" s="1085" t="str">
        <f t="shared" si="106"/>
        <v/>
      </c>
      <c r="H551" s="1079" t="str">
        <f t="shared" si="107"/>
        <v/>
      </c>
      <c r="J551" s="1117" t="str">
        <f t="shared" si="118"/>
        <v>-</v>
      </c>
      <c r="L551" s="1041" t="str">
        <f t="shared" si="109"/>
        <v/>
      </c>
      <c r="W551" s="1046" t="str">
        <f t="shared" si="110"/>
        <v/>
      </c>
      <c r="X551" s="1047" t="str">
        <f t="shared" si="111"/>
        <v/>
      </c>
      <c r="Y551" s="1048" t="str">
        <f t="shared" si="117"/>
        <v/>
      </c>
      <c r="Z551" s="1049" t="str">
        <f t="shared" si="112"/>
        <v/>
      </c>
      <c r="AA551" s="1049" t="str">
        <f t="shared" si="113"/>
        <v/>
      </c>
      <c r="AB551" s="1050" t="str">
        <f t="shared" si="114"/>
        <v/>
      </c>
      <c r="AD551" s="1052" t="str">
        <f t="shared" si="115"/>
        <v/>
      </c>
      <c r="AE551" s="1053" t="str">
        <f t="shared" si="116"/>
        <v/>
      </c>
    </row>
    <row r="552" spans="5:31" ht="12.75" customHeight="1">
      <c r="E552" s="1083" t="str">
        <f t="shared" si="108"/>
        <v/>
      </c>
      <c r="G552" s="1085" t="str">
        <f t="shared" si="106"/>
        <v/>
      </c>
      <c r="H552" s="1079" t="str">
        <f t="shared" si="107"/>
        <v/>
      </c>
      <c r="J552" s="1117" t="str">
        <f t="shared" si="118"/>
        <v>-</v>
      </c>
      <c r="L552" s="1041" t="str">
        <f t="shared" si="109"/>
        <v/>
      </c>
      <c r="W552" s="1046" t="str">
        <f t="shared" si="110"/>
        <v/>
      </c>
      <c r="X552" s="1047" t="str">
        <f t="shared" si="111"/>
        <v/>
      </c>
      <c r="Y552" s="1048" t="str">
        <f t="shared" si="117"/>
        <v/>
      </c>
      <c r="Z552" s="1049" t="str">
        <f t="shared" si="112"/>
        <v/>
      </c>
      <c r="AA552" s="1049" t="str">
        <f t="shared" si="113"/>
        <v/>
      </c>
      <c r="AB552" s="1050" t="str">
        <f t="shared" si="114"/>
        <v/>
      </c>
      <c r="AD552" s="1052" t="str">
        <f t="shared" si="115"/>
        <v/>
      </c>
      <c r="AE552" s="1053" t="str">
        <f t="shared" si="116"/>
        <v/>
      </c>
    </row>
    <row r="553" spans="5:31" ht="12.75" customHeight="1">
      <c r="E553" s="1083" t="str">
        <f t="shared" si="108"/>
        <v/>
      </c>
      <c r="G553" s="1085" t="str">
        <f t="shared" si="106"/>
        <v/>
      </c>
      <c r="H553" s="1079" t="str">
        <f t="shared" si="107"/>
        <v/>
      </c>
      <c r="J553" s="1117" t="str">
        <f t="shared" si="118"/>
        <v>-</v>
      </c>
      <c r="L553" s="1041" t="str">
        <f t="shared" si="109"/>
        <v/>
      </c>
      <c r="W553" s="1046" t="str">
        <f t="shared" si="110"/>
        <v/>
      </c>
      <c r="X553" s="1047" t="str">
        <f t="shared" si="111"/>
        <v/>
      </c>
      <c r="Y553" s="1048" t="str">
        <f t="shared" si="117"/>
        <v/>
      </c>
      <c r="Z553" s="1049" t="str">
        <f t="shared" si="112"/>
        <v/>
      </c>
      <c r="AA553" s="1049" t="str">
        <f t="shared" si="113"/>
        <v/>
      </c>
      <c r="AB553" s="1050" t="str">
        <f t="shared" si="114"/>
        <v/>
      </c>
      <c r="AD553" s="1052" t="str">
        <f t="shared" si="115"/>
        <v/>
      </c>
      <c r="AE553" s="1053" t="str">
        <f t="shared" si="116"/>
        <v/>
      </c>
    </row>
    <row r="554" spans="5:31" ht="12.75" customHeight="1">
      <c r="E554" s="1083" t="str">
        <f t="shared" si="108"/>
        <v/>
      </c>
      <c r="G554" s="1085" t="str">
        <f t="shared" si="106"/>
        <v/>
      </c>
      <c r="H554" s="1079" t="str">
        <f t="shared" si="107"/>
        <v/>
      </c>
      <c r="J554" s="1117" t="str">
        <f t="shared" si="118"/>
        <v>-</v>
      </c>
      <c r="L554" s="1041" t="str">
        <f t="shared" si="109"/>
        <v/>
      </c>
      <c r="W554" s="1046" t="str">
        <f t="shared" si="110"/>
        <v/>
      </c>
      <c r="X554" s="1047" t="str">
        <f t="shared" si="111"/>
        <v/>
      </c>
      <c r="Y554" s="1048" t="str">
        <f t="shared" si="117"/>
        <v/>
      </c>
      <c r="Z554" s="1049" t="str">
        <f t="shared" si="112"/>
        <v/>
      </c>
      <c r="AA554" s="1049" t="str">
        <f t="shared" si="113"/>
        <v/>
      </c>
      <c r="AB554" s="1050" t="str">
        <f t="shared" si="114"/>
        <v/>
      </c>
      <c r="AD554" s="1052" t="str">
        <f t="shared" si="115"/>
        <v/>
      </c>
      <c r="AE554" s="1053" t="str">
        <f t="shared" si="116"/>
        <v/>
      </c>
    </row>
    <row r="555" spans="5:31" ht="12.75" customHeight="1">
      <c r="E555" s="1083" t="str">
        <f t="shared" si="108"/>
        <v/>
      </c>
      <c r="G555" s="1085" t="str">
        <f t="shared" si="106"/>
        <v/>
      </c>
      <c r="H555" s="1079" t="str">
        <f t="shared" si="107"/>
        <v/>
      </c>
      <c r="J555" s="1117" t="str">
        <f t="shared" si="118"/>
        <v>-</v>
      </c>
      <c r="L555" s="1041" t="str">
        <f t="shared" si="109"/>
        <v/>
      </c>
      <c r="W555" s="1046" t="str">
        <f t="shared" si="110"/>
        <v/>
      </c>
      <c r="X555" s="1047" t="str">
        <f t="shared" si="111"/>
        <v/>
      </c>
      <c r="Y555" s="1048" t="str">
        <f t="shared" si="117"/>
        <v/>
      </c>
      <c r="Z555" s="1049" t="str">
        <f t="shared" si="112"/>
        <v/>
      </c>
      <c r="AA555" s="1049" t="str">
        <f t="shared" si="113"/>
        <v/>
      </c>
      <c r="AB555" s="1050" t="str">
        <f t="shared" si="114"/>
        <v/>
      </c>
      <c r="AD555" s="1052" t="str">
        <f t="shared" si="115"/>
        <v/>
      </c>
      <c r="AE555" s="1053" t="str">
        <f t="shared" si="116"/>
        <v/>
      </c>
    </row>
    <row r="556" spans="5:31" ht="12.75" customHeight="1">
      <c r="E556" s="1083" t="str">
        <f t="shared" si="108"/>
        <v/>
      </c>
      <c r="G556" s="1085" t="str">
        <f t="shared" si="106"/>
        <v/>
      </c>
      <c r="H556" s="1079" t="str">
        <f t="shared" si="107"/>
        <v/>
      </c>
      <c r="J556" s="1117" t="str">
        <f t="shared" si="118"/>
        <v>-</v>
      </c>
      <c r="L556" s="1041" t="str">
        <f t="shared" si="109"/>
        <v/>
      </c>
      <c r="W556" s="1046" t="str">
        <f t="shared" si="110"/>
        <v/>
      </c>
      <c r="X556" s="1047" t="str">
        <f t="shared" si="111"/>
        <v/>
      </c>
      <c r="Y556" s="1048" t="str">
        <f t="shared" si="117"/>
        <v/>
      </c>
      <c r="Z556" s="1049" t="str">
        <f t="shared" si="112"/>
        <v/>
      </c>
      <c r="AA556" s="1049" t="str">
        <f t="shared" si="113"/>
        <v/>
      </c>
      <c r="AB556" s="1050" t="str">
        <f t="shared" si="114"/>
        <v/>
      </c>
      <c r="AD556" s="1052" t="str">
        <f t="shared" si="115"/>
        <v/>
      </c>
      <c r="AE556" s="1053" t="str">
        <f t="shared" si="116"/>
        <v/>
      </c>
    </row>
    <row r="557" spans="5:31" ht="12.75" customHeight="1">
      <c r="E557" s="1083" t="str">
        <f t="shared" si="108"/>
        <v/>
      </c>
      <c r="G557" s="1085" t="str">
        <f t="shared" si="106"/>
        <v/>
      </c>
      <c r="H557" s="1079" t="str">
        <f t="shared" si="107"/>
        <v/>
      </c>
      <c r="J557" s="1117" t="str">
        <f t="shared" si="118"/>
        <v>-</v>
      </c>
      <c r="L557" s="1041" t="str">
        <f t="shared" si="109"/>
        <v/>
      </c>
      <c r="W557" s="1046" t="str">
        <f t="shared" si="110"/>
        <v/>
      </c>
      <c r="X557" s="1047" t="str">
        <f t="shared" si="111"/>
        <v/>
      </c>
      <c r="Y557" s="1048" t="str">
        <f t="shared" si="117"/>
        <v/>
      </c>
      <c r="Z557" s="1049" t="str">
        <f t="shared" si="112"/>
        <v/>
      </c>
      <c r="AA557" s="1049" t="str">
        <f t="shared" si="113"/>
        <v/>
      </c>
      <c r="AB557" s="1050" t="str">
        <f t="shared" si="114"/>
        <v/>
      </c>
      <c r="AD557" s="1052" t="str">
        <f t="shared" si="115"/>
        <v/>
      </c>
      <c r="AE557" s="1053" t="str">
        <f t="shared" si="116"/>
        <v/>
      </c>
    </row>
    <row r="558" spans="5:31" ht="12.75" customHeight="1">
      <c r="E558" s="1083" t="str">
        <f t="shared" si="108"/>
        <v/>
      </c>
      <c r="G558" s="1085" t="str">
        <f t="shared" si="106"/>
        <v/>
      </c>
      <c r="H558" s="1079" t="str">
        <f t="shared" si="107"/>
        <v/>
      </c>
      <c r="J558" s="1117" t="str">
        <f t="shared" si="118"/>
        <v>-</v>
      </c>
      <c r="L558" s="1041" t="str">
        <f t="shared" si="109"/>
        <v/>
      </c>
      <c r="W558" s="1046" t="str">
        <f t="shared" si="110"/>
        <v/>
      </c>
      <c r="X558" s="1047" t="str">
        <f t="shared" si="111"/>
        <v/>
      </c>
      <c r="Y558" s="1048" t="str">
        <f t="shared" si="117"/>
        <v/>
      </c>
      <c r="Z558" s="1049" t="str">
        <f t="shared" si="112"/>
        <v/>
      </c>
      <c r="AA558" s="1049" t="str">
        <f t="shared" si="113"/>
        <v/>
      </c>
      <c r="AB558" s="1050" t="str">
        <f t="shared" si="114"/>
        <v/>
      </c>
      <c r="AD558" s="1052" t="str">
        <f t="shared" si="115"/>
        <v/>
      </c>
      <c r="AE558" s="1053" t="str">
        <f t="shared" si="116"/>
        <v/>
      </c>
    </row>
    <row r="559" spans="5:31" ht="12.75" customHeight="1">
      <c r="E559" s="1083" t="str">
        <f t="shared" si="108"/>
        <v/>
      </c>
      <c r="G559" s="1085" t="str">
        <f t="shared" si="106"/>
        <v/>
      </c>
      <c r="H559" s="1079" t="str">
        <f t="shared" si="107"/>
        <v/>
      </c>
      <c r="J559" s="1117" t="str">
        <f t="shared" si="118"/>
        <v>-</v>
      </c>
      <c r="L559" s="1041" t="str">
        <f t="shared" si="109"/>
        <v/>
      </c>
      <c r="W559" s="1046" t="str">
        <f t="shared" si="110"/>
        <v/>
      </c>
      <c r="X559" s="1047" t="str">
        <f t="shared" si="111"/>
        <v/>
      </c>
      <c r="Y559" s="1048" t="str">
        <f t="shared" si="117"/>
        <v/>
      </c>
      <c r="Z559" s="1049" t="str">
        <f t="shared" si="112"/>
        <v/>
      </c>
      <c r="AA559" s="1049" t="str">
        <f t="shared" si="113"/>
        <v/>
      </c>
      <c r="AB559" s="1050" t="str">
        <f t="shared" si="114"/>
        <v/>
      </c>
      <c r="AD559" s="1052" t="str">
        <f t="shared" si="115"/>
        <v/>
      </c>
      <c r="AE559" s="1053" t="str">
        <f t="shared" si="116"/>
        <v/>
      </c>
    </row>
    <row r="560" spans="5:31" ht="12.75" customHeight="1">
      <c r="E560" s="1083" t="str">
        <f t="shared" si="108"/>
        <v/>
      </c>
      <c r="G560" s="1085" t="str">
        <f t="shared" si="106"/>
        <v/>
      </c>
      <c r="H560" s="1079" t="str">
        <f t="shared" si="107"/>
        <v/>
      </c>
      <c r="J560" s="1117" t="str">
        <f t="shared" si="118"/>
        <v>-</v>
      </c>
      <c r="L560" s="1041" t="str">
        <f t="shared" si="109"/>
        <v/>
      </c>
      <c r="W560" s="1046" t="str">
        <f t="shared" si="110"/>
        <v/>
      </c>
      <c r="X560" s="1047" t="str">
        <f t="shared" si="111"/>
        <v/>
      </c>
      <c r="Y560" s="1048" t="str">
        <f t="shared" si="117"/>
        <v/>
      </c>
      <c r="Z560" s="1049" t="str">
        <f t="shared" si="112"/>
        <v/>
      </c>
      <c r="AA560" s="1049" t="str">
        <f t="shared" si="113"/>
        <v/>
      </c>
      <c r="AB560" s="1050" t="str">
        <f t="shared" si="114"/>
        <v/>
      </c>
      <c r="AD560" s="1052" t="str">
        <f t="shared" si="115"/>
        <v/>
      </c>
      <c r="AE560" s="1053" t="str">
        <f t="shared" si="116"/>
        <v/>
      </c>
    </row>
    <row r="561" spans="5:31" ht="12.75" customHeight="1">
      <c r="E561" s="1083" t="str">
        <f t="shared" si="108"/>
        <v/>
      </c>
      <c r="G561" s="1085" t="str">
        <f t="shared" si="106"/>
        <v/>
      </c>
      <c r="H561" s="1079" t="str">
        <f t="shared" si="107"/>
        <v/>
      </c>
      <c r="J561" s="1117" t="str">
        <f t="shared" si="118"/>
        <v>-</v>
      </c>
      <c r="L561" s="1041" t="str">
        <f t="shared" si="109"/>
        <v/>
      </c>
      <c r="W561" s="1046" t="str">
        <f t="shared" si="110"/>
        <v/>
      </c>
      <c r="X561" s="1047" t="str">
        <f t="shared" si="111"/>
        <v/>
      </c>
      <c r="Y561" s="1048" t="str">
        <f t="shared" si="117"/>
        <v/>
      </c>
      <c r="Z561" s="1049" t="str">
        <f t="shared" si="112"/>
        <v/>
      </c>
      <c r="AA561" s="1049" t="str">
        <f t="shared" si="113"/>
        <v/>
      </c>
      <c r="AB561" s="1050" t="str">
        <f t="shared" si="114"/>
        <v/>
      </c>
      <c r="AD561" s="1052" t="str">
        <f t="shared" si="115"/>
        <v/>
      </c>
      <c r="AE561" s="1053" t="str">
        <f t="shared" si="116"/>
        <v/>
      </c>
    </row>
    <row r="562" spans="5:31" ht="12.75" customHeight="1">
      <c r="E562" s="1083" t="str">
        <f t="shared" si="108"/>
        <v/>
      </c>
      <c r="G562" s="1085" t="str">
        <f t="shared" si="106"/>
        <v/>
      </c>
      <c r="H562" s="1079" t="str">
        <f t="shared" si="107"/>
        <v/>
      </c>
      <c r="J562" s="1117" t="str">
        <f t="shared" si="118"/>
        <v>-</v>
      </c>
      <c r="L562" s="1041" t="str">
        <f t="shared" si="109"/>
        <v/>
      </c>
      <c r="W562" s="1046" t="str">
        <f t="shared" si="110"/>
        <v/>
      </c>
      <c r="X562" s="1047" t="str">
        <f t="shared" si="111"/>
        <v/>
      </c>
      <c r="Y562" s="1048" t="str">
        <f t="shared" si="117"/>
        <v/>
      </c>
      <c r="Z562" s="1049" t="str">
        <f t="shared" si="112"/>
        <v/>
      </c>
      <c r="AA562" s="1049" t="str">
        <f t="shared" si="113"/>
        <v/>
      </c>
      <c r="AB562" s="1050" t="str">
        <f t="shared" si="114"/>
        <v/>
      </c>
      <c r="AD562" s="1052" t="str">
        <f t="shared" si="115"/>
        <v/>
      </c>
      <c r="AE562" s="1053" t="str">
        <f t="shared" si="116"/>
        <v/>
      </c>
    </row>
    <row r="563" spans="5:31" ht="12.75" customHeight="1">
      <c r="E563" s="1083" t="str">
        <f t="shared" si="108"/>
        <v/>
      </c>
      <c r="G563" s="1085" t="str">
        <f t="shared" si="106"/>
        <v/>
      </c>
      <c r="H563" s="1079" t="str">
        <f t="shared" si="107"/>
        <v/>
      </c>
      <c r="J563" s="1117" t="str">
        <f t="shared" si="118"/>
        <v>-</v>
      </c>
      <c r="L563" s="1041" t="str">
        <f t="shared" si="109"/>
        <v/>
      </c>
      <c r="W563" s="1046" t="str">
        <f t="shared" si="110"/>
        <v/>
      </c>
      <c r="X563" s="1047" t="str">
        <f t="shared" si="111"/>
        <v/>
      </c>
      <c r="Y563" s="1048" t="str">
        <f t="shared" si="117"/>
        <v/>
      </c>
      <c r="Z563" s="1049" t="str">
        <f t="shared" si="112"/>
        <v/>
      </c>
      <c r="AA563" s="1049" t="str">
        <f t="shared" si="113"/>
        <v/>
      </c>
      <c r="AB563" s="1050" t="str">
        <f t="shared" si="114"/>
        <v/>
      </c>
      <c r="AD563" s="1052" t="str">
        <f t="shared" si="115"/>
        <v/>
      </c>
      <c r="AE563" s="1053" t="str">
        <f t="shared" si="116"/>
        <v/>
      </c>
    </row>
    <row r="564" spans="5:31" ht="12.75" customHeight="1">
      <c r="E564" s="1083" t="str">
        <f t="shared" si="108"/>
        <v/>
      </c>
      <c r="G564" s="1085" t="str">
        <f t="shared" si="106"/>
        <v/>
      </c>
      <c r="H564" s="1079" t="str">
        <f t="shared" si="107"/>
        <v/>
      </c>
      <c r="J564" s="1117" t="str">
        <f t="shared" si="118"/>
        <v>-</v>
      </c>
      <c r="L564" s="1041" t="str">
        <f t="shared" si="109"/>
        <v/>
      </c>
      <c r="W564" s="1046" t="str">
        <f t="shared" si="110"/>
        <v/>
      </c>
      <c r="X564" s="1047" t="str">
        <f t="shared" si="111"/>
        <v/>
      </c>
      <c r="Y564" s="1048" t="str">
        <f t="shared" si="117"/>
        <v/>
      </c>
      <c r="Z564" s="1049" t="str">
        <f t="shared" si="112"/>
        <v/>
      </c>
      <c r="AA564" s="1049" t="str">
        <f t="shared" si="113"/>
        <v/>
      </c>
      <c r="AB564" s="1050" t="str">
        <f t="shared" si="114"/>
        <v/>
      </c>
      <c r="AD564" s="1052" t="str">
        <f t="shared" si="115"/>
        <v/>
      </c>
      <c r="AE564" s="1053" t="str">
        <f t="shared" si="116"/>
        <v/>
      </c>
    </row>
    <row r="565" spans="5:31" ht="12.75" customHeight="1">
      <c r="E565" s="1083" t="str">
        <f t="shared" si="108"/>
        <v/>
      </c>
      <c r="G565" s="1085" t="str">
        <f t="shared" si="106"/>
        <v/>
      </c>
      <c r="H565" s="1079" t="str">
        <f t="shared" si="107"/>
        <v/>
      </c>
      <c r="J565" s="1117" t="str">
        <f t="shared" si="118"/>
        <v>-</v>
      </c>
      <c r="L565" s="1041" t="str">
        <f t="shared" si="109"/>
        <v/>
      </c>
      <c r="W565" s="1046" t="str">
        <f t="shared" si="110"/>
        <v/>
      </c>
      <c r="X565" s="1047" t="str">
        <f t="shared" si="111"/>
        <v/>
      </c>
      <c r="Y565" s="1048" t="str">
        <f t="shared" si="117"/>
        <v/>
      </c>
      <c r="Z565" s="1049" t="str">
        <f t="shared" si="112"/>
        <v/>
      </c>
      <c r="AA565" s="1049" t="str">
        <f t="shared" si="113"/>
        <v/>
      </c>
      <c r="AB565" s="1050" t="str">
        <f t="shared" si="114"/>
        <v/>
      </c>
      <c r="AD565" s="1052" t="str">
        <f t="shared" si="115"/>
        <v/>
      </c>
      <c r="AE565" s="1053" t="str">
        <f t="shared" si="116"/>
        <v/>
      </c>
    </row>
    <row r="566" spans="5:31" ht="12.75" customHeight="1">
      <c r="E566" s="1083" t="str">
        <f t="shared" si="108"/>
        <v/>
      </c>
      <c r="G566" s="1085" t="str">
        <f t="shared" si="106"/>
        <v/>
      </c>
      <c r="H566" s="1079" t="str">
        <f t="shared" si="107"/>
        <v/>
      </c>
      <c r="J566" s="1117" t="str">
        <f t="shared" si="118"/>
        <v>-</v>
      </c>
      <c r="L566" s="1041" t="str">
        <f t="shared" si="109"/>
        <v/>
      </c>
      <c r="W566" s="1046" t="str">
        <f t="shared" si="110"/>
        <v/>
      </c>
      <c r="X566" s="1047" t="str">
        <f t="shared" si="111"/>
        <v/>
      </c>
      <c r="Y566" s="1048" t="str">
        <f t="shared" si="117"/>
        <v/>
      </c>
      <c r="Z566" s="1049" t="str">
        <f t="shared" si="112"/>
        <v/>
      </c>
      <c r="AA566" s="1049" t="str">
        <f t="shared" si="113"/>
        <v/>
      </c>
      <c r="AB566" s="1050" t="str">
        <f t="shared" si="114"/>
        <v/>
      </c>
      <c r="AD566" s="1052" t="str">
        <f t="shared" si="115"/>
        <v/>
      </c>
      <c r="AE566" s="1053" t="str">
        <f t="shared" si="116"/>
        <v/>
      </c>
    </row>
    <row r="567" spans="5:31" ht="12.75" customHeight="1">
      <c r="E567" s="1083" t="str">
        <f t="shared" si="108"/>
        <v/>
      </c>
      <c r="G567" s="1085" t="str">
        <f t="shared" si="106"/>
        <v/>
      </c>
      <c r="H567" s="1079" t="str">
        <f t="shared" si="107"/>
        <v/>
      </c>
      <c r="J567" s="1117" t="str">
        <f t="shared" si="118"/>
        <v>-</v>
      </c>
      <c r="L567" s="1041" t="str">
        <f t="shared" si="109"/>
        <v/>
      </c>
      <c r="W567" s="1046" t="str">
        <f t="shared" si="110"/>
        <v/>
      </c>
      <c r="X567" s="1047" t="str">
        <f t="shared" si="111"/>
        <v/>
      </c>
      <c r="Y567" s="1048" t="str">
        <f t="shared" si="117"/>
        <v/>
      </c>
      <c r="Z567" s="1049" t="str">
        <f t="shared" si="112"/>
        <v/>
      </c>
      <c r="AA567" s="1049" t="str">
        <f t="shared" si="113"/>
        <v/>
      </c>
      <c r="AB567" s="1050" t="str">
        <f t="shared" si="114"/>
        <v/>
      </c>
      <c r="AD567" s="1052" t="str">
        <f t="shared" si="115"/>
        <v/>
      </c>
      <c r="AE567" s="1053" t="str">
        <f t="shared" si="116"/>
        <v/>
      </c>
    </row>
    <row r="568" spans="5:31" ht="12.75" customHeight="1">
      <c r="E568" s="1083" t="str">
        <f t="shared" si="108"/>
        <v/>
      </c>
      <c r="G568" s="1085" t="str">
        <f t="shared" si="106"/>
        <v/>
      </c>
      <c r="H568" s="1079" t="str">
        <f t="shared" si="107"/>
        <v/>
      </c>
      <c r="J568" s="1117" t="str">
        <f t="shared" si="118"/>
        <v>-</v>
      </c>
      <c r="L568" s="1041" t="str">
        <f t="shared" si="109"/>
        <v/>
      </c>
      <c r="W568" s="1046" t="str">
        <f t="shared" si="110"/>
        <v/>
      </c>
      <c r="X568" s="1047" t="str">
        <f t="shared" si="111"/>
        <v/>
      </c>
      <c r="Y568" s="1048" t="str">
        <f t="shared" si="117"/>
        <v/>
      </c>
      <c r="Z568" s="1049" t="str">
        <f t="shared" si="112"/>
        <v/>
      </c>
      <c r="AA568" s="1049" t="str">
        <f t="shared" si="113"/>
        <v/>
      </c>
      <c r="AB568" s="1050" t="str">
        <f t="shared" si="114"/>
        <v/>
      </c>
      <c r="AD568" s="1052" t="str">
        <f t="shared" si="115"/>
        <v/>
      </c>
      <c r="AE568" s="1053" t="str">
        <f t="shared" si="116"/>
        <v/>
      </c>
    </row>
    <row r="569" spans="5:31" ht="12.75" customHeight="1">
      <c r="E569" s="1083" t="str">
        <f t="shared" si="108"/>
        <v/>
      </c>
      <c r="G569" s="1085" t="str">
        <f t="shared" si="106"/>
        <v/>
      </c>
      <c r="H569" s="1079" t="str">
        <f t="shared" si="107"/>
        <v/>
      </c>
      <c r="J569" s="1117" t="str">
        <f t="shared" si="118"/>
        <v>-</v>
      </c>
      <c r="L569" s="1041" t="str">
        <f t="shared" si="109"/>
        <v/>
      </c>
      <c r="W569" s="1046" t="str">
        <f t="shared" si="110"/>
        <v/>
      </c>
      <c r="X569" s="1047" t="str">
        <f t="shared" si="111"/>
        <v/>
      </c>
      <c r="Y569" s="1048" t="str">
        <f t="shared" si="117"/>
        <v/>
      </c>
      <c r="Z569" s="1049" t="str">
        <f t="shared" si="112"/>
        <v/>
      </c>
      <c r="AA569" s="1049" t="str">
        <f t="shared" si="113"/>
        <v/>
      </c>
      <c r="AB569" s="1050" t="str">
        <f t="shared" si="114"/>
        <v/>
      </c>
      <c r="AD569" s="1052" t="str">
        <f t="shared" si="115"/>
        <v/>
      </c>
      <c r="AE569" s="1053" t="str">
        <f t="shared" si="116"/>
        <v/>
      </c>
    </row>
    <row r="570" spans="5:31" ht="12.75" customHeight="1">
      <c r="E570" s="1083" t="str">
        <f t="shared" si="108"/>
        <v/>
      </c>
      <c r="G570" s="1085" t="str">
        <f t="shared" si="106"/>
        <v/>
      </c>
      <c r="H570" s="1079" t="str">
        <f t="shared" si="107"/>
        <v/>
      </c>
      <c r="J570" s="1117" t="str">
        <f t="shared" si="118"/>
        <v>-</v>
      </c>
      <c r="L570" s="1041" t="str">
        <f t="shared" si="109"/>
        <v/>
      </c>
      <c r="W570" s="1046" t="str">
        <f t="shared" si="110"/>
        <v/>
      </c>
      <c r="X570" s="1047" t="str">
        <f t="shared" si="111"/>
        <v/>
      </c>
      <c r="Y570" s="1048" t="str">
        <f t="shared" si="117"/>
        <v/>
      </c>
      <c r="Z570" s="1049" t="str">
        <f t="shared" si="112"/>
        <v/>
      </c>
      <c r="AA570" s="1049" t="str">
        <f t="shared" si="113"/>
        <v/>
      </c>
      <c r="AB570" s="1050" t="str">
        <f t="shared" si="114"/>
        <v/>
      </c>
      <c r="AD570" s="1052" t="str">
        <f t="shared" si="115"/>
        <v/>
      </c>
      <c r="AE570" s="1053" t="str">
        <f t="shared" si="116"/>
        <v/>
      </c>
    </row>
    <row r="571" spans="5:31" ht="12.75" customHeight="1">
      <c r="E571" s="1083" t="str">
        <f t="shared" si="108"/>
        <v/>
      </c>
      <c r="G571" s="1085" t="str">
        <f t="shared" si="106"/>
        <v/>
      </c>
      <c r="H571" s="1079" t="str">
        <f t="shared" si="107"/>
        <v/>
      </c>
      <c r="J571" s="1117" t="str">
        <f t="shared" si="118"/>
        <v>-</v>
      </c>
      <c r="L571" s="1041" t="str">
        <f t="shared" si="109"/>
        <v/>
      </c>
      <c r="W571" s="1046" t="str">
        <f t="shared" si="110"/>
        <v/>
      </c>
      <c r="X571" s="1047" t="str">
        <f t="shared" si="111"/>
        <v/>
      </c>
      <c r="Y571" s="1048" t="str">
        <f t="shared" si="117"/>
        <v/>
      </c>
      <c r="Z571" s="1049" t="str">
        <f t="shared" si="112"/>
        <v/>
      </c>
      <c r="AA571" s="1049" t="str">
        <f t="shared" si="113"/>
        <v/>
      </c>
      <c r="AB571" s="1050" t="str">
        <f t="shared" si="114"/>
        <v/>
      </c>
      <c r="AD571" s="1052" t="str">
        <f t="shared" si="115"/>
        <v/>
      </c>
      <c r="AE571" s="1053" t="str">
        <f t="shared" si="116"/>
        <v/>
      </c>
    </row>
    <row r="572" spans="5:31" ht="12.75" customHeight="1">
      <c r="E572" s="1083" t="str">
        <f t="shared" si="108"/>
        <v/>
      </c>
      <c r="G572" s="1085" t="str">
        <f t="shared" si="106"/>
        <v/>
      </c>
      <c r="H572" s="1079" t="str">
        <f t="shared" si="107"/>
        <v/>
      </c>
      <c r="J572" s="1117" t="str">
        <f t="shared" si="118"/>
        <v>-</v>
      </c>
      <c r="L572" s="1041" t="str">
        <f t="shared" si="109"/>
        <v/>
      </c>
      <c r="W572" s="1046" t="str">
        <f t="shared" si="110"/>
        <v/>
      </c>
      <c r="X572" s="1047" t="str">
        <f t="shared" si="111"/>
        <v/>
      </c>
      <c r="Y572" s="1048" t="str">
        <f t="shared" si="117"/>
        <v/>
      </c>
      <c r="Z572" s="1049" t="str">
        <f t="shared" si="112"/>
        <v/>
      </c>
      <c r="AA572" s="1049" t="str">
        <f t="shared" si="113"/>
        <v/>
      </c>
      <c r="AB572" s="1050" t="str">
        <f t="shared" si="114"/>
        <v/>
      </c>
      <c r="AD572" s="1052" t="str">
        <f t="shared" si="115"/>
        <v/>
      </c>
      <c r="AE572" s="1053" t="str">
        <f t="shared" si="116"/>
        <v/>
      </c>
    </row>
    <row r="573" spans="5:31" ht="12.75" customHeight="1">
      <c r="E573" s="1083" t="str">
        <f t="shared" si="108"/>
        <v/>
      </c>
      <c r="G573" s="1085" t="str">
        <f t="shared" si="106"/>
        <v/>
      </c>
      <c r="H573" s="1079" t="str">
        <f t="shared" si="107"/>
        <v/>
      </c>
      <c r="J573" s="1117" t="str">
        <f t="shared" si="118"/>
        <v>-</v>
      </c>
      <c r="L573" s="1041" t="str">
        <f t="shared" si="109"/>
        <v/>
      </c>
      <c r="W573" s="1046" t="str">
        <f t="shared" si="110"/>
        <v/>
      </c>
      <c r="X573" s="1047" t="str">
        <f t="shared" si="111"/>
        <v/>
      </c>
      <c r="Y573" s="1048" t="str">
        <f t="shared" si="117"/>
        <v/>
      </c>
      <c r="Z573" s="1049" t="str">
        <f t="shared" si="112"/>
        <v/>
      </c>
      <c r="AA573" s="1049" t="str">
        <f t="shared" si="113"/>
        <v/>
      </c>
      <c r="AB573" s="1050" t="str">
        <f t="shared" si="114"/>
        <v/>
      </c>
      <c r="AD573" s="1052" t="str">
        <f t="shared" si="115"/>
        <v/>
      </c>
      <c r="AE573" s="1053" t="str">
        <f t="shared" si="116"/>
        <v/>
      </c>
    </row>
    <row r="574" spans="5:31" ht="12.75" customHeight="1">
      <c r="E574" s="1083" t="str">
        <f t="shared" si="108"/>
        <v/>
      </c>
      <c r="G574" s="1085" t="str">
        <f t="shared" si="106"/>
        <v/>
      </c>
      <c r="H574" s="1079" t="str">
        <f t="shared" si="107"/>
        <v/>
      </c>
      <c r="J574" s="1117" t="str">
        <f t="shared" si="118"/>
        <v>-</v>
      </c>
      <c r="L574" s="1041" t="str">
        <f t="shared" si="109"/>
        <v/>
      </c>
      <c r="W574" s="1046" t="str">
        <f t="shared" si="110"/>
        <v/>
      </c>
      <c r="X574" s="1047" t="str">
        <f t="shared" si="111"/>
        <v/>
      </c>
      <c r="Y574" s="1048" t="str">
        <f t="shared" si="117"/>
        <v/>
      </c>
      <c r="Z574" s="1049" t="str">
        <f t="shared" si="112"/>
        <v/>
      </c>
      <c r="AA574" s="1049" t="str">
        <f t="shared" si="113"/>
        <v/>
      </c>
      <c r="AB574" s="1050" t="str">
        <f t="shared" si="114"/>
        <v/>
      </c>
      <c r="AD574" s="1052" t="str">
        <f t="shared" si="115"/>
        <v/>
      </c>
      <c r="AE574" s="1053" t="str">
        <f t="shared" si="116"/>
        <v/>
      </c>
    </row>
    <row r="575" spans="5:31" ht="12.75" customHeight="1">
      <c r="E575" s="1083" t="str">
        <f t="shared" si="108"/>
        <v/>
      </c>
      <c r="G575" s="1085" t="str">
        <f t="shared" si="106"/>
        <v/>
      </c>
      <c r="H575" s="1079" t="str">
        <f t="shared" si="107"/>
        <v/>
      </c>
      <c r="J575" s="1117" t="str">
        <f t="shared" si="118"/>
        <v>-</v>
      </c>
      <c r="L575" s="1041" t="str">
        <f t="shared" si="109"/>
        <v/>
      </c>
      <c r="W575" s="1046" t="str">
        <f t="shared" si="110"/>
        <v/>
      </c>
      <c r="X575" s="1047" t="str">
        <f t="shared" si="111"/>
        <v/>
      </c>
      <c r="Y575" s="1048" t="str">
        <f t="shared" si="117"/>
        <v/>
      </c>
      <c r="Z575" s="1049" t="str">
        <f t="shared" si="112"/>
        <v/>
      </c>
      <c r="AA575" s="1049" t="str">
        <f t="shared" si="113"/>
        <v/>
      </c>
      <c r="AB575" s="1050" t="str">
        <f t="shared" si="114"/>
        <v/>
      </c>
      <c r="AD575" s="1052" t="str">
        <f t="shared" si="115"/>
        <v/>
      </c>
      <c r="AE575" s="1053" t="str">
        <f t="shared" si="116"/>
        <v/>
      </c>
    </row>
    <row r="576" spans="5:31" ht="12.75" customHeight="1">
      <c r="E576" s="1083" t="str">
        <f t="shared" si="108"/>
        <v/>
      </c>
      <c r="G576" s="1085" t="str">
        <f t="shared" si="106"/>
        <v/>
      </c>
      <c r="H576" s="1079" t="str">
        <f t="shared" si="107"/>
        <v/>
      </c>
      <c r="J576" s="1117" t="str">
        <f t="shared" si="118"/>
        <v>-</v>
      </c>
      <c r="L576" s="1041" t="str">
        <f t="shared" si="109"/>
        <v/>
      </c>
      <c r="W576" s="1046" t="str">
        <f t="shared" si="110"/>
        <v/>
      </c>
      <c r="X576" s="1047" t="str">
        <f t="shared" si="111"/>
        <v/>
      </c>
      <c r="Y576" s="1048" t="str">
        <f t="shared" si="117"/>
        <v/>
      </c>
      <c r="Z576" s="1049" t="str">
        <f t="shared" si="112"/>
        <v/>
      </c>
      <c r="AA576" s="1049" t="str">
        <f t="shared" si="113"/>
        <v/>
      </c>
      <c r="AB576" s="1050" t="str">
        <f t="shared" si="114"/>
        <v/>
      </c>
      <c r="AD576" s="1052" t="str">
        <f t="shared" si="115"/>
        <v/>
      </c>
      <c r="AE576" s="1053" t="str">
        <f t="shared" si="116"/>
        <v/>
      </c>
    </row>
    <row r="577" spans="5:31" ht="12.75" customHeight="1">
      <c r="E577" s="1083" t="str">
        <f t="shared" si="108"/>
        <v/>
      </c>
      <c r="G577" s="1085" t="str">
        <f t="shared" si="106"/>
        <v/>
      </c>
      <c r="H577" s="1079" t="str">
        <f t="shared" si="107"/>
        <v/>
      </c>
      <c r="J577" s="1117" t="str">
        <f t="shared" si="118"/>
        <v>-</v>
      </c>
      <c r="L577" s="1041" t="str">
        <f t="shared" si="109"/>
        <v/>
      </c>
      <c r="W577" s="1046" t="str">
        <f t="shared" si="110"/>
        <v/>
      </c>
      <c r="X577" s="1047" t="str">
        <f t="shared" si="111"/>
        <v/>
      </c>
      <c r="Y577" s="1048" t="str">
        <f t="shared" si="117"/>
        <v/>
      </c>
      <c r="Z577" s="1049" t="str">
        <f t="shared" si="112"/>
        <v/>
      </c>
      <c r="AA577" s="1049" t="str">
        <f t="shared" si="113"/>
        <v/>
      </c>
      <c r="AB577" s="1050" t="str">
        <f t="shared" si="114"/>
        <v/>
      </c>
      <c r="AD577" s="1052" t="str">
        <f t="shared" si="115"/>
        <v/>
      </c>
      <c r="AE577" s="1053" t="str">
        <f t="shared" si="116"/>
        <v/>
      </c>
    </row>
    <row r="578" spans="5:31" ht="12.75" customHeight="1">
      <c r="E578" s="1083" t="str">
        <f t="shared" si="108"/>
        <v/>
      </c>
      <c r="G578" s="1085" t="str">
        <f t="shared" ref="G578:G641" si="119">IF(F578="Paid","Settled",IF(E578="","",IF(E578&lt;0,"Over Due",IF(E578&lt;=10,"Due soon",IF(E578&lt;=20,"FP need",IF(E578&lt;=30,"Pending","Pending"))))))</f>
        <v/>
      </c>
      <c r="H578" s="1079" t="str">
        <f t="shared" ref="H578:H641" si="120">IFERROR(CHOOSE($X578,"መስከረም","ጥቅምት","ህዳር  ","ታህሳስ ","ጥር ","የካቲት ","መጋቢት ","ሚይዚያ ","ግንቦት ","ሰኔ ","ሐምሌ ","ነሐሴ ","Pagume"),"")</f>
        <v/>
      </c>
      <c r="J578" s="1117" t="str">
        <f t="shared" si="118"/>
        <v>-</v>
      </c>
      <c r="L578" s="1041" t="str">
        <f t="shared" si="109"/>
        <v/>
      </c>
      <c r="W578" s="1046" t="str">
        <f t="shared" si="110"/>
        <v/>
      </c>
      <c r="X578" s="1047" t="str">
        <f t="shared" si="111"/>
        <v/>
      </c>
      <c r="Y578" s="1048" t="str">
        <f t="shared" si="117"/>
        <v/>
      </c>
      <c r="Z578" s="1049" t="str">
        <f t="shared" si="112"/>
        <v/>
      </c>
      <c r="AA578" s="1049" t="str">
        <f t="shared" si="113"/>
        <v/>
      </c>
      <c r="AB578" s="1050" t="str">
        <f t="shared" si="114"/>
        <v/>
      </c>
      <c r="AD578" s="1052" t="str">
        <f t="shared" si="115"/>
        <v/>
      </c>
      <c r="AE578" s="1053" t="str">
        <f t="shared" si="116"/>
        <v/>
      </c>
    </row>
    <row r="579" spans="5:31" ht="12.75" customHeight="1">
      <c r="E579" s="1083" t="str">
        <f t="shared" ref="E579:E642" si="121">IF(D579="","",IF(F579="paid",0,I579-J579))</f>
        <v/>
      </c>
      <c r="G579" s="1085" t="str">
        <f t="shared" si="119"/>
        <v/>
      </c>
      <c r="H579" s="1079" t="str">
        <f t="shared" si="120"/>
        <v/>
      </c>
      <c r="J579" s="1117" t="str">
        <f t="shared" si="118"/>
        <v>-</v>
      </c>
      <c r="L579" s="1041" t="str">
        <f t="shared" ref="L579:L642" si="122">IF(E579="","",$Q$1+E579)</f>
        <v/>
      </c>
      <c r="W579" s="1046" t="str">
        <f t="shared" ref="W579:W642" si="123">IF($D579="","",_xlfn.LET(_xlpm.gDate,D579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579" s="1047" t="str">
        <f t="shared" ref="X579:X642" si="124">IF($W579="","",TEXT($W579,"mm"))</f>
        <v/>
      </c>
      <c r="Y579" s="1048" t="str">
        <f t="shared" si="117"/>
        <v/>
      </c>
      <c r="Z579" s="1049" t="str">
        <f t="shared" ref="Z579:Z642" si="125">IF($K579="","",_xlfn.LET(_xlpm.gDate,K579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579" s="1049" t="str">
        <f t="shared" ref="AA579:AA642" si="126">IF($Z579="","",TEXT($Z579,"mm"))</f>
        <v/>
      </c>
      <c r="AB579" s="1050" t="str">
        <f t="shared" ref="AB579:AB642" si="127">IFERROR(CHOOSE(AA579,"መስከረም","ጥቅምት","ህዳር  ","ታህሳስ ","ጥር ","የካቲት ","መጋቢት ","ሚይዚያ ","ግንቦት ","ሰኔ ","ሐምሌ ","ነሐሴ ","Pagume"),"")</f>
        <v/>
      </c>
      <c r="AD579" s="1052" t="str">
        <f t="shared" ref="AD579:AD642" si="128">IF($D579="","",YEAR(D579)&amp;"-W"&amp;WEEKNUM(D579,2))</f>
        <v/>
      </c>
      <c r="AE579" s="1053" t="str">
        <f t="shared" ref="AE579:AE642" si="129">IF($K579="","",YEAR(K579)&amp;"-W"&amp;WEEKNUM(K579,2))</f>
        <v/>
      </c>
    </row>
    <row r="580" spans="5:31" ht="12.75" customHeight="1">
      <c r="E580" s="1083" t="str">
        <f t="shared" si="121"/>
        <v/>
      </c>
      <c r="G580" s="1085" t="str">
        <f t="shared" si="119"/>
        <v/>
      </c>
      <c r="H580" s="1079" t="str">
        <f t="shared" si="120"/>
        <v/>
      </c>
      <c r="J580" s="1117" t="str">
        <f t="shared" si="118"/>
        <v>-</v>
      </c>
      <c r="L580" s="1041" t="str">
        <f t="shared" si="122"/>
        <v/>
      </c>
      <c r="W580" s="1046" t="str">
        <f t="shared" si="123"/>
        <v/>
      </c>
      <c r="X580" s="1047" t="str">
        <f t="shared" si="124"/>
        <v/>
      </c>
      <c r="Y580" s="1048" t="str">
        <f t="shared" si="117"/>
        <v/>
      </c>
      <c r="Z580" s="1049" t="str">
        <f t="shared" si="125"/>
        <v/>
      </c>
      <c r="AA580" s="1049" t="str">
        <f t="shared" si="126"/>
        <v/>
      </c>
      <c r="AB580" s="1050" t="str">
        <f t="shared" si="127"/>
        <v/>
      </c>
      <c r="AD580" s="1052" t="str">
        <f t="shared" si="128"/>
        <v/>
      </c>
      <c r="AE580" s="1053" t="str">
        <f t="shared" si="129"/>
        <v/>
      </c>
    </row>
    <row r="581" spans="5:31" ht="12.75" customHeight="1">
      <c r="E581" s="1083" t="str">
        <f t="shared" si="121"/>
        <v/>
      </c>
      <c r="G581" s="1085" t="str">
        <f t="shared" si="119"/>
        <v/>
      </c>
      <c r="H581" s="1079" t="str">
        <f t="shared" si="120"/>
        <v/>
      </c>
      <c r="J581" s="1117" t="str">
        <f t="shared" si="118"/>
        <v>-</v>
      </c>
      <c r="L581" s="1041" t="str">
        <f t="shared" si="122"/>
        <v/>
      </c>
      <c r="W581" s="1046" t="str">
        <f t="shared" si="123"/>
        <v/>
      </c>
      <c r="X581" s="1047" t="str">
        <f t="shared" si="124"/>
        <v/>
      </c>
      <c r="Y581" s="1048" t="str">
        <f t="shared" si="117"/>
        <v/>
      </c>
      <c r="Z581" s="1049" t="str">
        <f t="shared" si="125"/>
        <v/>
      </c>
      <c r="AA581" s="1049" t="str">
        <f t="shared" si="126"/>
        <v/>
      </c>
      <c r="AB581" s="1050" t="str">
        <f t="shared" si="127"/>
        <v/>
      </c>
      <c r="AD581" s="1052" t="str">
        <f t="shared" si="128"/>
        <v/>
      </c>
      <c r="AE581" s="1053" t="str">
        <f t="shared" si="129"/>
        <v/>
      </c>
    </row>
    <row r="582" spans="5:31" ht="12.75" customHeight="1">
      <c r="E582" s="1083" t="str">
        <f t="shared" si="121"/>
        <v/>
      </c>
      <c r="G582" s="1085" t="str">
        <f t="shared" si="119"/>
        <v/>
      </c>
      <c r="H582" s="1079" t="str">
        <f t="shared" si="120"/>
        <v/>
      </c>
      <c r="J582" s="1117" t="str">
        <f t="shared" si="118"/>
        <v>-</v>
      </c>
      <c r="L582" s="1041" t="str">
        <f t="shared" si="122"/>
        <v/>
      </c>
      <c r="W582" s="1046" t="str">
        <f t="shared" si="123"/>
        <v/>
      </c>
      <c r="X582" s="1047" t="str">
        <f t="shared" si="124"/>
        <v/>
      </c>
      <c r="Y582" s="1048" t="str">
        <f t="shared" si="117"/>
        <v/>
      </c>
      <c r="Z582" s="1049" t="str">
        <f t="shared" si="125"/>
        <v/>
      </c>
      <c r="AA582" s="1049" t="str">
        <f t="shared" si="126"/>
        <v/>
      </c>
      <c r="AB582" s="1050" t="str">
        <f t="shared" si="127"/>
        <v/>
      </c>
      <c r="AD582" s="1052" t="str">
        <f t="shared" si="128"/>
        <v/>
      </c>
      <c r="AE582" s="1053" t="str">
        <f t="shared" si="129"/>
        <v/>
      </c>
    </row>
    <row r="583" spans="5:31" ht="12.75" customHeight="1">
      <c r="E583" s="1083" t="str">
        <f t="shared" si="121"/>
        <v/>
      </c>
      <c r="G583" s="1085" t="str">
        <f t="shared" si="119"/>
        <v/>
      </c>
      <c r="H583" s="1079" t="str">
        <f t="shared" si="120"/>
        <v/>
      </c>
      <c r="J583" s="1117" t="str">
        <f t="shared" si="118"/>
        <v>-</v>
      </c>
      <c r="L583" s="1041" t="str">
        <f t="shared" si="122"/>
        <v/>
      </c>
      <c r="W583" s="1046" t="str">
        <f t="shared" si="123"/>
        <v/>
      </c>
      <c r="X583" s="1047" t="str">
        <f t="shared" si="124"/>
        <v/>
      </c>
      <c r="Y583" s="1048" t="str">
        <f t="shared" si="117"/>
        <v/>
      </c>
      <c r="Z583" s="1049" t="str">
        <f t="shared" si="125"/>
        <v/>
      </c>
      <c r="AA583" s="1049" t="str">
        <f t="shared" si="126"/>
        <v/>
      </c>
      <c r="AB583" s="1050" t="str">
        <f t="shared" si="127"/>
        <v/>
      </c>
      <c r="AD583" s="1052" t="str">
        <f t="shared" si="128"/>
        <v/>
      </c>
      <c r="AE583" s="1053" t="str">
        <f t="shared" si="129"/>
        <v/>
      </c>
    </row>
    <row r="584" spans="5:31" ht="12.75" customHeight="1">
      <c r="E584" s="1083" t="str">
        <f t="shared" si="121"/>
        <v/>
      </c>
      <c r="G584" s="1085" t="str">
        <f t="shared" si="119"/>
        <v/>
      </c>
      <c r="H584" s="1079" t="str">
        <f t="shared" si="120"/>
        <v/>
      </c>
      <c r="J584" s="1117" t="str">
        <f t="shared" si="118"/>
        <v>-</v>
      </c>
      <c r="L584" s="1041" t="str">
        <f t="shared" si="122"/>
        <v/>
      </c>
      <c r="W584" s="1046" t="str">
        <f t="shared" si="123"/>
        <v/>
      </c>
      <c r="X584" s="1047" t="str">
        <f t="shared" si="124"/>
        <v/>
      </c>
      <c r="Y584" s="1048" t="str">
        <f t="shared" si="117"/>
        <v/>
      </c>
      <c r="Z584" s="1049" t="str">
        <f t="shared" si="125"/>
        <v/>
      </c>
      <c r="AA584" s="1049" t="str">
        <f t="shared" si="126"/>
        <v/>
      </c>
      <c r="AB584" s="1050" t="str">
        <f t="shared" si="127"/>
        <v/>
      </c>
      <c r="AD584" s="1052" t="str">
        <f t="shared" si="128"/>
        <v/>
      </c>
      <c r="AE584" s="1053" t="str">
        <f t="shared" si="129"/>
        <v/>
      </c>
    </row>
    <row r="585" spans="5:31" ht="12.75" customHeight="1">
      <c r="E585" s="1083" t="str">
        <f t="shared" si="121"/>
        <v/>
      </c>
      <c r="G585" s="1085" t="str">
        <f t="shared" si="119"/>
        <v/>
      </c>
      <c r="H585" s="1079" t="str">
        <f t="shared" si="120"/>
        <v/>
      </c>
      <c r="J585" s="1117" t="str">
        <f t="shared" si="118"/>
        <v>-</v>
      </c>
      <c r="L585" s="1041" t="str">
        <f t="shared" si="122"/>
        <v/>
      </c>
      <c r="W585" s="1046" t="str">
        <f t="shared" si="123"/>
        <v/>
      </c>
      <c r="X585" s="1047" t="str">
        <f t="shared" si="124"/>
        <v/>
      </c>
      <c r="Y585" s="1048" t="str">
        <f t="shared" si="117"/>
        <v/>
      </c>
      <c r="Z585" s="1049" t="str">
        <f t="shared" si="125"/>
        <v/>
      </c>
      <c r="AA585" s="1049" t="str">
        <f t="shared" si="126"/>
        <v/>
      </c>
      <c r="AB585" s="1050" t="str">
        <f t="shared" si="127"/>
        <v/>
      </c>
      <c r="AD585" s="1052" t="str">
        <f t="shared" si="128"/>
        <v/>
      </c>
      <c r="AE585" s="1053" t="str">
        <f t="shared" si="129"/>
        <v/>
      </c>
    </row>
    <row r="586" spans="5:31" ht="12.75" customHeight="1">
      <c r="E586" s="1083" t="str">
        <f t="shared" si="121"/>
        <v/>
      </c>
      <c r="G586" s="1085" t="str">
        <f t="shared" si="119"/>
        <v/>
      </c>
      <c r="H586" s="1079" t="str">
        <f t="shared" si="120"/>
        <v/>
      </c>
      <c r="J586" s="1117" t="str">
        <f t="shared" si="118"/>
        <v>-</v>
      </c>
      <c r="L586" s="1041" t="str">
        <f t="shared" si="122"/>
        <v/>
      </c>
      <c r="W586" s="1046" t="str">
        <f t="shared" si="123"/>
        <v/>
      </c>
      <c r="X586" s="1047" t="str">
        <f t="shared" si="124"/>
        <v/>
      </c>
      <c r="Y586" s="1048" t="str">
        <f t="shared" si="117"/>
        <v/>
      </c>
      <c r="Z586" s="1049" t="str">
        <f t="shared" si="125"/>
        <v/>
      </c>
      <c r="AA586" s="1049" t="str">
        <f t="shared" si="126"/>
        <v/>
      </c>
      <c r="AB586" s="1050" t="str">
        <f t="shared" si="127"/>
        <v/>
      </c>
      <c r="AD586" s="1052" t="str">
        <f t="shared" si="128"/>
        <v/>
      </c>
      <c r="AE586" s="1053" t="str">
        <f t="shared" si="129"/>
        <v/>
      </c>
    </row>
    <row r="587" spans="5:31" ht="12.75" customHeight="1">
      <c r="E587" s="1083" t="str">
        <f t="shared" si="121"/>
        <v/>
      </c>
      <c r="G587" s="1085" t="str">
        <f t="shared" si="119"/>
        <v/>
      </c>
      <c r="H587" s="1079" t="str">
        <f t="shared" si="120"/>
        <v/>
      </c>
      <c r="J587" s="1117" t="str">
        <f t="shared" si="118"/>
        <v>-</v>
      </c>
      <c r="L587" s="1041" t="str">
        <f t="shared" si="122"/>
        <v/>
      </c>
      <c r="W587" s="1046" t="str">
        <f t="shared" si="123"/>
        <v/>
      </c>
      <c r="X587" s="1047" t="str">
        <f t="shared" si="124"/>
        <v/>
      </c>
      <c r="Y587" s="1048" t="str">
        <f t="shared" si="117"/>
        <v/>
      </c>
      <c r="Z587" s="1049" t="str">
        <f t="shared" si="125"/>
        <v/>
      </c>
      <c r="AA587" s="1049" t="str">
        <f t="shared" si="126"/>
        <v/>
      </c>
      <c r="AB587" s="1050" t="str">
        <f t="shared" si="127"/>
        <v/>
      </c>
      <c r="AD587" s="1052" t="str">
        <f t="shared" si="128"/>
        <v/>
      </c>
      <c r="AE587" s="1053" t="str">
        <f t="shared" si="129"/>
        <v/>
      </c>
    </row>
    <row r="588" spans="5:31" ht="12.75" customHeight="1">
      <c r="E588" s="1083" t="str">
        <f t="shared" si="121"/>
        <v/>
      </c>
      <c r="G588" s="1085" t="str">
        <f t="shared" si="119"/>
        <v/>
      </c>
      <c r="H588" s="1079" t="str">
        <f t="shared" si="120"/>
        <v/>
      </c>
      <c r="J588" s="1117" t="str">
        <f t="shared" si="118"/>
        <v>-</v>
      </c>
      <c r="L588" s="1041" t="str">
        <f t="shared" si="122"/>
        <v/>
      </c>
      <c r="W588" s="1046" t="str">
        <f t="shared" si="123"/>
        <v/>
      </c>
      <c r="X588" s="1047" t="str">
        <f t="shared" si="124"/>
        <v/>
      </c>
      <c r="Y588" s="1048" t="str">
        <f t="shared" si="117"/>
        <v/>
      </c>
      <c r="Z588" s="1049" t="str">
        <f t="shared" si="125"/>
        <v/>
      </c>
      <c r="AA588" s="1049" t="str">
        <f t="shared" si="126"/>
        <v/>
      </c>
      <c r="AB588" s="1050" t="str">
        <f t="shared" si="127"/>
        <v/>
      </c>
      <c r="AD588" s="1052" t="str">
        <f t="shared" si="128"/>
        <v/>
      </c>
      <c r="AE588" s="1053" t="str">
        <f t="shared" si="129"/>
        <v/>
      </c>
    </row>
    <row r="589" spans="5:31" ht="12.75" customHeight="1">
      <c r="E589" s="1083" t="str">
        <f t="shared" si="121"/>
        <v/>
      </c>
      <c r="G589" s="1085" t="str">
        <f t="shared" si="119"/>
        <v/>
      </c>
      <c r="H589" s="1079" t="str">
        <f t="shared" si="120"/>
        <v/>
      </c>
      <c r="J589" s="1117" t="str">
        <f t="shared" si="118"/>
        <v>-</v>
      </c>
      <c r="L589" s="1041" t="str">
        <f t="shared" si="122"/>
        <v/>
      </c>
      <c r="W589" s="1046" t="str">
        <f t="shared" si="123"/>
        <v/>
      </c>
      <c r="X589" s="1047" t="str">
        <f t="shared" si="124"/>
        <v/>
      </c>
      <c r="Y589" s="1048" t="str">
        <f t="shared" si="117"/>
        <v/>
      </c>
      <c r="Z589" s="1049" t="str">
        <f t="shared" si="125"/>
        <v/>
      </c>
      <c r="AA589" s="1049" t="str">
        <f t="shared" si="126"/>
        <v/>
      </c>
      <c r="AB589" s="1050" t="str">
        <f t="shared" si="127"/>
        <v/>
      </c>
      <c r="AD589" s="1052" t="str">
        <f t="shared" si="128"/>
        <v/>
      </c>
      <c r="AE589" s="1053" t="str">
        <f t="shared" si="129"/>
        <v/>
      </c>
    </row>
    <row r="590" spans="5:31" ht="12.75" customHeight="1">
      <c r="E590" s="1083" t="str">
        <f t="shared" si="121"/>
        <v/>
      </c>
      <c r="G590" s="1085" t="str">
        <f t="shared" si="119"/>
        <v/>
      </c>
      <c r="H590" s="1079" t="str">
        <f t="shared" si="120"/>
        <v/>
      </c>
      <c r="J590" s="1117" t="str">
        <f t="shared" si="118"/>
        <v>-</v>
      </c>
      <c r="L590" s="1041" t="str">
        <f t="shared" si="122"/>
        <v/>
      </c>
      <c r="W590" s="1046" t="str">
        <f t="shared" si="123"/>
        <v/>
      </c>
      <c r="X590" s="1047" t="str">
        <f t="shared" si="124"/>
        <v/>
      </c>
      <c r="Y590" s="1048" t="str">
        <f t="shared" si="117"/>
        <v/>
      </c>
      <c r="Z590" s="1049" t="str">
        <f t="shared" si="125"/>
        <v/>
      </c>
      <c r="AA590" s="1049" t="str">
        <f t="shared" si="126"/>
        <v/>
      </c>
      <c r="AB590" s="1050" t="str">
        <f t="shared" si="127"/>
        <v/>
      </c>
      <c r="AD590" s="1052" t="str">
        <f t="shared" si="128"/>
        <v/>
      </c>
      <c r="AE590" s="1053" t="str">
        <f t="shared" si="129"/>
        <v/>
      </c>
    </row>
    <row r="591" spans="5:31" ht="12.75" customHeight="1">
      <c r="E591" s="1083" t="str">
        <f t="shared" si="121"/>
        <v/>
      </c>
      <c r="G591" s="1085" t="str">
        <f t="shared" si="119"/>
        <v/>
      </c>
      <c r="H591" s="1079" t="str">
        <f t="shared" si="120"/>
        <v/>
      </c>
      <c r="J591" s="1117" t="str">
        <f t="shared" si="118"/>
        <v>-</v>
      </c>
      <c r="L591" s="1041" t="str">
        <f t="shared" si="122"/>
        <v/>
      </c>
      <c r="W591" s="1046" t="str">
        <f t="shared" si="123"/>
        <v/>
      </c>
      <c r="X591" s="1047" t="str">
        <f t="shared" si="124"/>
        <v/>
      </c>
      <c r="Y591" s="1048" t="str">
        <f t="shared" si="117"/>
        <v/>
      </c>
      <c r="Z591" s="1049" t="str">
        <f t="shared" si="125"/>
        <v/>
      </c>
      <c r="AA591" s="1049" t="str">
        <f t="shared" si="126"/>
        <v/>
      </c>
      <c r="AB591" s="1050" t="str">
        <f t="shared" si="127"/>
        <v/>
      </c>
      <c r="AD591" s="1052" t="str">
        <f t="shared" si="128"/>
        <v/>
      </c>
      <c r="AE591" s="1053" t="str">
        <f t="shared" si="129"/>
        <v/>
      </c>
    </row>
    <row r="592" spans="5:31" ht="12.75" customHeight="1">
      <c r="E592" s="1083" t="str">
        <f t="shared" si="121"/>
        <v/>
      </c>
      <c r="G592" s="1085" t="str">
        <f t="shared" si="119"/>
        <v/>
      </c>
      <c r="H592" s="1079" t="str">
        <f t="shared" si="120"/>
        <v/>
      </c>
      <c r="J592" s="1117" t="str">
        <f t="shared" si="118"/>
        <v>-</v>
      </c>
      <c r="L592" s="1041" t="str">
        <f t="shared" si="122"/>
        <v/>
      </c>
      <c r="W592" s="1046" t="str">
        <f t="shared" si="123"/>
        <v/>
      </c>
      <c r="X592" s="1047" t="str">
        <f t="shared" si="124"/>
        <v/>
      </c>
      <c r="Y592" s="1048" t="str">
        <f t="shared" si="117"/>
        <v/>
      </c>
      <c r="Z592" s="1049" t="str">
        <f t="shared" si="125"/>
        <v/>
      </c>
      <c r="AA592" s="1049" t="str">
        <f t="shared" si="126"/>
        <v/>
      </c>
      <c r="AB592" s="1050" t="str">
        <f t="shared" si="127"/>
        <v/>
      </c>
      <c r="AD592" s="1052" t="str">
        <f t="shared" si="128"/>
        <v/>
      </c>
      <c r="AE592" s="1053" t="str">
        <f t="shared" si="129"/>
        <v/>
      </c>
    </row>
    <row r="593" spans="5:31" ht="12.75" customHeight="1">
      <c r="E593" s="1083" t="str">
        <f t="shared" si="121"/>
        <v/>
      </c>
      <c r="G593" s="1085" t="str">
        <f t="shared" si="119"/>
        <v/>
      </c>
      <c r="H593" s="1079" t="str">
        <f t="shared" si="120"/>
        <v/>
      </c>
      <c r="J593" s="1117" t="str">
        <f t="shared" si="118"/>
        <v>-</v>
      </c>
      <c r="L593" s="1041" t="str">
        <f t="shared" si="122"/>
        <v/>
      </c>
      <c r="W593" s="1046" t="str">
        <f t="shared" si="123"/>
        <v/>
      </c>
      <c r="X593" s="1047" t="str">
        <f t="shared" si="124"/>
        <v/>
      </c>
      <c r="Y593" s="1048" t="str">
        <f t="shared" si="117"/>
        <v/>
      </c>
      <c r="Z593" s="1049" t="str">
        <f t="shared" si="125"/>
        <v/>
      </c>
      <c r="AA593" s="1049" t="str">
        <f t="shared" si="126"/>
        <v/>
      </c>
      <c r="AB593" s="1050" t="str">
        <f t="shared" si="127"/>
        <v/>
      </c>
      <c r="AD593" s="1052" t="str">
        <f t="shared" si="128"/>
        <v/>
      </c>
      <c r="AE593" s="1053" t="str">
        <f t="shared" si="129"/>
        <v/>
      </c>
    </row>
    <row r="594" spans="5:31" ht="12.75" customHeight="1">
      <c r="E594" s="1083" t="str">
        <f t="shared" si="121"/>
        <v/>
      </c>
      <c r="G594" s="1085" t="str">
        <f t="shared" si="119"/>
        <v/>
      </c>
      <c r="H594" s="1079" t="str">
        <f t="shared" si="120"/>
        <v/>
      </c>
      <c r="J594" s="1117" t="str">
        <f t="shared" si="118"/>
        <v>-</v>
      </c>
      <c r="L594" s="1041" t="str">
        <f t="shared" si="122"/>
        <v/>
      </c>
      <c r="W594" s="1046" t="str">
        <f t="shared" si="123"/>
        <v/>
      </c>
      <c r="X594" s="1047" t="str">
        <f t="shared" si="124"/>
        <v/>
      </c>
      <c r="Y594" s="1048" t="str">
        <f t="shared" si="117"/>
        <v/>
      </c>
      <c r="Z594" s="1049" t="str">
        <f t="shared" si="125"/>
        <v/>
      </c>
      <c r="AA594" s="1049" t="str">
        <f t="shared" si="126"/>
        <v/>
      </c>
      <c r="AB594" s="1050" t="str">
        <f t="shared" si="127"/>
        <v/>
      </c>
      <c r="AD594" s="1052" t="str">
        <f t="shared" si="128"/>
        <v/>
      </c>
      <c r="AE594" s="1053" t="str">
        <f t="shared" si="129"/>
        <v/>
      </c>
    </row>
    <row r="595" spans="5:31" ht="12.75" customHeight="1">
      <c r="E595" s="1083" t="str">
        <f t="shared" si="121"/>
        <v/>
      </c>
      <c r="G595" s="1085" t="str">
        <f t="shared" si="119"/>
        <v/>
      </c>
      <c r="H595" s="1079" t="str">
        <f t="shared" si="120"/>
        <v/>
      </c>
      <c r="J595" s="1117" t="str">
        <f t="shared" si="118"/>
        <v>-</v>
      </c>
      <c r="L595" s="1041" t="str">
        <f t="shared" si="122"/>
        <v/>
      </c>
      <c r="W595" s="1046" t="str">
        <f t="shared" si="123"/>
        <v/>
      </c>
      <c r="X595" s="1047" t="str">
        <f t="shared" si="124"/>
        <v/>
      </c>
      <c r="Y595" s="1048" t="str">
        <f t="shared" si="117"/>
        <v/>
      </c>
      <c r="Z595" s="1049" t="str">
        <f t="shared" si="125"/>
        <v/>
      </c>
      <c r="AA595" s="1049" t="str">
        <f t="shared" si="126"/>
        <v/>
      </c>
      <c r="AB595" s="1050" t="str">
        <f t="shared" si="127"/>
        <v/>
      </c>
      <c r="AD595" s="1052" t="str">
        <f t="shared" si="128"/>
        <v/>
      </c>
      <c r="AE595" s="1053" t="str">
        <f t="shared" si="129"/>
        <v/>
      </c>
    </row>
    <row r="596" spans="5:31" ht="12.75" customHeight="1">
      <c r="E596" s="1083" t="str">
        <f t="shared" si="121"/>
        <v/>
      </c>
      <c r="G596" s="1085" t="str">
        <f t="shared" si="119"/>
        <v/>
      </c>
      <c r="H596" s="1079" t="str">
        <f t="shared" si="120"/>
        <v/>
      </c>
      <c r="J596" s="1117" t="str">
        <f t="shared" si="118"/>
        <v>-</v>
      </c>
      <c r="L596" s="1041" t="str">
        <f t="shared" si="122"/>
        <v/>
      </c>
      <c r="W596" s="1046" t="str">
        <f t="shared" si="123"/>
        <v/>
      </c>
      <c r="X596" s="1047" t="str">
        <f t="shared" si="124"/>
        <v/>
      </c>
      <c r="Y596" s="1048" t="str">
        <f t="shared" si="117"/>
        <v/>
      </c>
      <c r="Z596" s="1049" t="str">
        <f t="shared" si="125"/>
        <v/>
      </c>
      <c r="AA596" s="1049" t="str">
        <f t="shared" si="126"/>
        <v/>
      </c>
      <c r="AB596" s="1050" t="str">
        <f t="shared" si="127"/>
        <v/>
      </c>
      <c r="AD596" s="1052" t="str">
        <f t="shared" si="128"/>
        <v/>
      </c>
      <c r="AE596" s="1053" t="str">
        <f t="shared" si="129"/>
        <v/>
      </c>
    </row>
    <row r="597" spans="5:31" ht="12.75" customHeight="1">
      <c r="E597" s="1083" t="str">
        <f t="shared" si="121"/>
        <v/>
      </c>
      <c r="G597" s="1085" t="str">
        <f t="shared" si="119"/>
        <v/>
      </c>
      <c r="H597" s="1079" t="str">
        <f t="shared" si="120"/>
        <v/>
      </c>
      <c r="J597" s="1117" t="str">
        <f t="shared" si="118"/>
        <v>-</v>
      </c>
      <c r="L597" s="1041" t="str">
        <f t="shared" si="122"/>
        <v/>
      </c>
      <c r="W597" s="1046" t="str">
        <f t="shared" si="123"/>
        <v/>
      </c>
      <c r="X597" s="1047" t="str">
        <f t="shared" si="124"/>
        <v/>
      </c>
      <c r="Y597" s="1048" t="str">
        <f t="shared" si="117"/>
        <v/>
      </c>
      <c r="Z597" s="1049" t="str">
        <f t="shared" si="125"/>
        <v/>
      </c>
      <c r="AA597" s="1049" t="str">
        <f t="shared" si="126"/>
        <v/>
      </c>
      <c r="AB597" s="1050" t="str">
        <f t="shared" si="127"/>
        <v/>
      </c>
      <c r="AD597" s="1052" t="str">
        <f t="shared" si="128"/>
        <v/>
      </c>
      <c r="AE597" s="1053" t="str">
        <f t="shared" si="129"/>
        <v/>
      </c>
    </row>
    <row r="598" spans="5:31" ht="12.75" customHeight="1">
      <c r="E598" s="1083" t="str">
        <f t="shared" si="121"/>
        <v/>
      </c>
      <c r="G598" s="1085" t="str">
        <f t="shared" si="119"/>
        <v/>
      </c>
      <c r="H598" s="1079" t="str">
        <f t="shared" si="120"/>
        <v/>
      </c>
      <c r="J598" s="1117" t="str">
        <f t="shared" si="118"/>
        <v>-</v>
      </c>
      <c r="L598" s="1041" t="str">
        <f t="shared" si="122"/>
        <v/>
      </c>
      <c r="W598" s="1046" t="str">
        <f t="shared" si="123"/>
        <v/>
      </c>
      <c r="X598" s="1047" t="str">
        <f t="shared" si="124"/>
        <v/>
      </c>
      <c r="Y598" s="1048" t="str">
        <f t="shared" si="117"/>
        <v/>
      </c>
      <c r="Z598" s="1049" t="str">
        <f t="shared" si="125"/>
        <v/>
      </c>
      <c r="AA598" s="1049" t="str">
        <f t="shared" si="126"/>
        <v/>
      </c>
      <c r="AB598" s="1050" t="str">
        <f t="shared" si="127"/>
        <v/>
      </c>
      <c r="AD598" s="1052" t="str">
        <f t="shared" si="128"/>
        <v/>
      </c>
      <c r="AE598" s="1053" t="str">
        <f t="shared" si="129"/>
        <v/>
      </c>
    </row>
    <row r="599" spans="5:31" ht="12.75" customHeight="1">
      <c r="E599" s="1083" t="str">
        <f t="shared" si="121"/>
        <v/>
      </c>
      <c r="G599" s="1085" t="str">
        <f t="shared" si="119"/>
        <v/>
      </c>
      <c r="H599" s="1079" t="str">
        <f t="shared" si="120"/>
        <v/>
      </c>
      <c r="J599" s="1117" t="str">
        <f t="shared" si="118"/>
        <v>-</v>
      </c>
      <c r="L599" s="1041" t="str">
        <f t="shared" si="122"/>
        <v/>
      </c>
      <c r="W599" s="1046" t="str">
        <f t="shared" si="123"/>
        <v/>
      </c>
      <c r="X599" s="1047" t="str">
        <f t="shared" si="124"/>
        <v/>
      </c>
      <c r="Y599" s="1048" t="str">
        <f t="shared" si="117"/>
        <v/>
      </c>
      <c r="Z599" s="1049" t="str">
        <f t="shared" si="125"/>
        <v/>
      </c>
      <c r="AA599" s="1049" t="str">
        <f t="shared" si="126"/>
        <v/>
      </c>
      <c r="AB599" s="1050" t="str">
        <f t="shared" si="127"/>
        <v/>
      </c>
      <c r="AD599" s="1052" t="str">
        <f t="shared" si="128"/>
        <v/>
      </c>
      <c r="AE599" s="1053" t="str">
        <f t="shared" si="129"/>
        <v/>
      </c>
    </row>
    <row r="600" spans="5:31" ht="12.75" customHeight="1">
      <c r="E600" s="1083" t="str">
        <f t="shared" si="121"/>
        <v/>
      </c>
      <c r="G600" s="1085" t="str">
        <f t="shared" si="119"/>
        <v/>
      </c>
      <c r="H600" s="1079" t="str">
        <f t="shared" si="120"/>
        <v/>
      </c>
      <c r="J600" s="1117" t="str">
        <f t="shared" si="118"/>
        <v>-</v>
      </c>
      <c r="L600" s="1041" t="str">
        <f t="shared" si="122"/>
        <v/>
      </c>
      <c r="W600" s="1046" t="str">
        <f t="shared" si="123"/>
        <v/>
      </c>
      <c r="X600" s="1047" t="str">
        <f t="shared" si="124"/>
        <v/>
      </c>
      <c r="Y600" s="1048" t="str">
        <f t="shared" si="117"/>
        <v/>
      </c>
      <c r="Z600" s="1049" t="str">
        <f t="shared" si="125"/>
        <v/>
      </c>
      <c r="AA600" s="1049" t="str">
        <f t="shared" si="126"/>
        <v/>
      </c>
      <c r="AB600" s="1050" t="str">
        <f t="shared" si="127"/>
        <v/>
      </c>
      <c r="AD600" s="1052" t="str">
        <f t="shared" si="128"/>
        <v/>
      </c>
      <c r="AE600" s="1053" t="str">
        <f t="shared" si="129"/>
        <v/>
      </c>
    </row>
    <row r="601" spans="5:31" ht="12.75" customHeight="1">
      <c r="E601" s="1083" t="str">
        <f t="shared" si="121"/>
        <v/>
      </c>
      <c r="G601" s="1085" t="str">
        <f t="shared" si="119"/>
        <v/>
      </c>
      <c r="H601" s="1079" t="str">
        <f t="shared" si="120"/>
        <v/>
      </c>
      <c r="J601" s="1117" t="str">
        <f t="shared" si="118"/>
        <v>-</v>
      </c>
      <c r="L601" s="1041" t="str">
        <f t="shared" si="122"/>
        <v/>
      </c>
      <c r="W601" s="1046" t="str">
        <f t="shared" si="123"/>
        <v/>
      </c>
      <c r="X601" s="1047" t="str">
        <f t="shared" si="124"/>
        <v/>
      </c>
      <c r="Y601" s="1048" t="str">
        <f t="shared" si="117"/>
        <v/>
      </c>
      <c r="Z601" s="1049" t="str">
        <f t="shared" si="125"/>
        <v/>
      </c>
      <c r="AA601" s="1049" t="str">
        <f t="shared" si="126"/>
        <v/>
      </c>
      <c r="AB601" s="1050" t="str">
        <f t="shared" si="127"/>
        <v/>
      </c>
      <c r="AD601" s="1052" t="str">
        <f t="shared" si="128"/>
        <v/>
      </c>
      <c r="AE601" s="1053" t="str">
        <f t="shared" si="129"/>
        <v/>
      </c>
    </row>
    <row r="602" spans="5:31" ht="12.75" customHeight="1">
      <c r="E602" s="1083" t="str">
        <f t="shared" si="121"/>
        <v/>
      </c>
      <c r="G602" s="1085" t="str">
        <f t="shared" si="119"/>
        <v/>
      </c>
      <c r="H602" s="1079" t="str">
        <f t="shared" si="120"/>
        <v/>
      </c>
      <c r="J602" s="1117" t="str">
        <f t="shared" si="118"/>
        <v>-</v>
      </c>
      <c r="L602" s="1041" t="str">
        <f t="shared" si="122"/>
        <v/>
      </c>
      <c r="W602" s="1046" t="str">
        <f t="shared" si="123"/>
        <v/>
      </c>
      <c r="X602" s="1047" t="str">
        <f t="shared" si="124"/>
        <v/>
      </c>
      <c r="Y602" s="1048" t="str">
        <f t="shared" si="117"/>
        <v/>
      </c>
      <c r="Z602" s="1049" t="str">
        <f t="shared" si="125"/>
        <v/>
      </c>
      <c r="AA602" s="1049" t="str">
        <f t="shared" si="126"/>
        <v/>
      </c>
      <c r="AB602" s="1050" t="str">
        <f t="shared" si="127"/>
        <v/>
      </c>
      <c r="AD602" s="1052" t="str">
        <f t="shared" si="128"/>
        <v/>
      </c>
      <c r="AE602" s="1053" t="str">
        <f t="shared" si="129"/>
        <v/>
      </c>
    </row>
    <row r="603" spans="5:31" ht="12.75" customHeight="1">
      <c r="E603" s="1083" t="str">
        <f t="shared" si="121"/>
        <v/>
      </c>
      <c r="G603" s="1085" t="str">
        <f t="shared" si="119"/>
        <v/>
      </c>
      <c r="H603" s="1079" t="str">
        <f t="shared" si="120"/>
        <v/>
      </c>
      <c r="J603" s="1117" t="str">
        <f t="shared" si="118"/>
        <v>-</v>
      </c>
      <c r="L603" s="1041" t="str">
        <f t="shared" si="122"/>
        <v/>
      </c>
      <c r="W603" s="1046" t="str">
        <f t="shared" si="123"/>
        <v/>
      </c>
      <c r="X603" s="1047" t="str">
        <f t="shared" si="124"/>
        <v/>
      </c>
      <c r="Y603" s="1048" t="str">
        <f t="shared" si="117"/>
        <v/>
      </c>
      <c r="Z603" s="1049" t="str">
        <f t="shared" si="125"/>
        <v/>
      </c>
      <c r="AA603" s="1049" t="str">
        <f t="shared" si="126"/>
        <v/>
      </c>
      <c r="AB603" s="1050" t="str">
        <f t="shared" si="127"/>
        <v/>
      </c>
      <c r="AD603" s="1052" t="str">
        <f t="shared" si="128"/>
        <v/>
      </c>
      <c r="AE603" s="1053" t="str">
        <f t="shared" si="129"/>
        <v/>
      </c>
    </row>
    <row r="604" spans="5:31" ht="12.75" customHeight="1">
      <c r="E604" s="1083" t="str">
        <f t="shared" si="121"/>
        <v/>
      </c>
      <c r="G604" s="1085" t="str">
        <f t="shared" si="119"/>
        <v/>
      </c>
      <c r="H604" s="1079" t="str">
        <f t="shared" si="120"/>
        <v/>
      </c>
      <c r="J604" s="1117" t="str">
        <f t="shared" si="118"/>
        <v>-</v>
      </c>
      <c r="L604" s="1041" t="str">
        <f t="shared" si="122"/>
        <v/>
      </c>
      <c r="W604" s="1046" t="str">
        <f t="shared" si="123"/>
        <v/>
      </c>
      <c r="X604" s="1047" t="str">
        <f t="shared" si="124"/>
        <v/>
      </c>
      <c r="Y604" s="1048" t="str">
        <f t="shared" si="117"/>
        <v/>
      </c>
      <c r="Z604" s="1049" t="str">
        <f t="shared" si="125"/>
        <v/>
      </c>
      <c r="AA604" s="1049" t="str">
        <f t="shared" si="126"/>
        <v/>
      </c>
      <c r="AB604" s="1050" t="str">
        <f t="shared" si="127"/>
        <v/>
      </c>
      <c r="AD604" s="1052" t="str">
        <f t="shared" si="128"/>
        <v/>
      </c>
      <c r="AE604" s="1053" t="str">
        <f t="shared" si="129"/>
        <v/>
      </c>
    </row>
    <row r="605" spans="5:31" ht="12.75" customHeight="1">
      <c r="E605" s="1083" t="str">
        <f t="shared" si="121"/>
        <v/>
      </c>
      <c r="G605" s="1085" t="str">
        <f t="shared" si="119"/>
        <v/>
      </c>
      <c r="H605" s="1079" t="str">
        <f t="shared" si="120"/>
        <v/>
      </c>
      <c r="J605" s="1117" t="str">
        <f t="shared" si="118"/>
        <v>-</v>
      </c>
      <c r="L605" s="1041" t="str">
        <f t="shared" si="122"/>
        <v/>
      </c>
      <c r="W605" s="1046" t="str">
        <f t="shared" si="123"/>
        <v/>
      </c>
      <c r="X605" s="1047" t="str">
        <f t="shared" si="124"/>
        <v/>
      </c>
      <c r="Y605" s="1048" t="str">
        <f t="shared" si="117"/>
        <v/>
      </c>
      <c r="Z605" s="1049" t="str">
        <f t="shared" si="125"/>
        <v/>
      </c>
      <c r="AA605" s="1049" t="str">
        <f t="shared" si="126"/>
        <v/>
      </c>
      <c r="AB605" s="1050" t="str">
        <f t="shared" si="127"/>
        <v/>
      </c>
      <c r="AD605" s="1052" t="str">
        <f t="shared" si="128"/>
        <v/>
      </c>
      <c r="AE605" s="1053" t="str">
        <f t="shared" si="129"/>
        <v/>
      </c>
    </row>
    <row r="606" spans="5:31" ht="12.75" customHeight="1">
      <c r="E606" s="1083" t="str">
        <f t="shared" si="121"/>
        <v/>
      </c>
      <c r="G606" s="1085" t="str">
        <f t="shared" si="119"/>
        <v/>
      </c>
      <c r="H606" s="1079" t="str">
        <f t="shared" si="120"/>
        <v/>
      </c>
      <c r="J606" s="1117" t="str">
        <f t="shared" si="118"/>
        <v>-</v>
      </c>
      <c r="L606" s="1041" t="str">
        <f t="shared" si="122"/>
        <v/>
      </c>
      <c r="W606" s="1046" t="str">
        <f t="shared" si="123"/>
        <v/>
      </c>
      <c r="X606" s="1047" t="str">
        <f t="shared" si="124"/>
        <v/>
      </c>
      <c r="Y606" s="1048" t="str">
        <f t="shared" si="117"/>
        <v/>
      </c>
      <c r="Z606" s="1049" t="str">
        <f t="shared" si="125"/>
        <v/>
      </c>
      <c r="AA606" s="1049" t="str">
        <f t="shared" si="126"/>
        <v/>
      </c>
      <c r="AB606" s="1050" t="str">
        <f t="shared" si="127"/>
        <v/>
      </c>
      <c r="AD606" s="1052" t="str">
        <f t="shared" si="128"/>
        <v/>
      </c>
      <c r="AE606" s="1053" t="str">
        <f t="shared" si="129"/>
        <v/>
      </c>
    </row>
    <row r="607" spans="5:31" ht="12.75" customHeight="1">
      <c r="E607" s="1083" t="str">
        <f t="shared" si="121"/>
        <v/>
      </c>
      <c r="G607" s="1085" t="str">
        <f t="shared" si="119"/>
        <v/>
      </c>
      <c r="H607" s="1079" t="str">
        <f t="shared" si="120"/>
        <v/>
      </c>
      <c r="J607" s="1117" t="str">
        <f t="shared" si="118"/>
        <v>-</v>
      </c>
      <c r="L607" s="1041" t="str">
        <f t="shared" si="122"/>
        <v/>
      </c>
      <c r="W607" s="1046" t="str">
        <f t="shared" si="123"/>
        <v/>
      </c>
      <c r="X607" s="1047" t="str">
        <f t="shared" si="124"/>
        <v/>
      </c>
      <c r="Y607" s="1048" t="str">
        <f t="shared" si="117"/>
        <v/>
      </c>
      <c r="Z607" s="1049" t="str">
        <f t="shared" si="125"/>
        <v/>
      </c>
      <c r="AA607" s="1049" t="str">
        <f t="shared" si="126"/>
        <v/>
      </c>
      <c r="AB607" s="1050" t="str">
        <f t="shared" si="127"/>
        <v/>
      </c>
      <c r="AD607" s="1052" t="str">
        <f t="shared" si="128"/>
        <v/>
      </c>
      <c r="AE607" s="1053" t="str">
        <f t="shared" si="129"/>
        <v/>
      </c>
    </row>
    <row r="608" spans="5:31" ht="12.75" customHeight="1">
      <c r="E608" s="1083" t="str">
        <f t="shared" si="121"/>
        <v/>
      </c>
      <c r="G608" s="1085" t="str">
        <f t="shared" si="119"/>
        <v/>
      </c>
      <c r="H608" s="1079" t="str">
        <f t="shared" si="120"/>
        <v/>
      </c>
      <c r="J608" s="1117" t="str">
        <f t="shared" si="118"/>
        <v>-</v>
      </c>
      <c r="L608" s="1041" t="str">
        <f t="shared" si="122"/>
        <v/>
      </c>
      <c r="W608" s="1046" t="str">
        <f t="shared" si="123"/>
        <v/>
      </c>
      <c r="X608" s="1047" t="str">
        <f t="shared" si="124"/>
        <v/>
      </c>
      <c r="Y608" s="1048" t="str">
        <f t="shared" si="117"/>
        <v/>
      </c>
      <c r="Z608" s="1049" t="str">
        <f t="shared" si="125"/>
        <v/>
      </c>
      <c r="AA608" s="1049" t="str">
        <f t="shared" si="126"/>
        <v/>
      </c>
      <c r="AB608" s="1050" t="str">
        <f t="shared" si="127"/>
        <v/>
      </c>
      <c r="AD608" s="1052" t="str">
        <f t="shared" si="128"/>
        <v/>
      </c>
      <c r="AE608" s="1053" t="str">
        <f t="shared" si="129"/>
        <v/>
      </c>
    </row>
    <row r="609" spans="5:31" ht="12.75" customHeight="1">
      <c r="E609" s="1083" t="str">
        <f t="shared" si="121"/>
        <v/>
      </c>
      <c r="G609" s="1085" t="str">
        <f t="shared" si="119"/>
        <v/>
      </c>
      <c r="H609" s="1079" t="str">
        <f t="shared" si="120"/>
        <v/>
      </c>
      <c r="J609" s="1117" t="str">
        <f t="shared" si="118"/>
        <v>-</v>
      </c>
      <c r="L609" s="1041" t="str">
        <f t="shared" si="122"/>
        <v/>
      </c>
      <c r="W609" s="1046" t="str">
        <f t="shared" si="123"/>
        <v/>
      </c>
      <c r="X609" s="1047" t="str">
        <f t="shared" si="124"/>
        <v/>
      </c>
      <c r="Y609" s="1048" t="str">
        <f t="shared" ref="Y609:Y672" si="130">IFERROR(CHOOSE(X609,"መስከረም","ጥቅምት","ህዳር  ","ታህሳስ ","ጥር ","የካቲት ","መጋቢት ","ሚይዚያ ","ግንቦት ","ሰኔ ","ሐምሌ ","ነሐሴ ","Pagume"),"")</f>
        <v/>
      </c>
      <c r="Z609" s="1049" t="str">
        <f t="shared" si="125"/>
        <v/>
      </c>
      <c r="AA609" s="1049" t="str">
        <f t="shared" si="126"/>
        <v/>
      </c>
      <c r="AB609" s="1050" t="str">
        <f t="shared" si="127"/>
        <v/>
      </c>
      <c r="AD609" s="1052" t="str">
        <f t="shared" si="128"/>
        <v/>
      </c>
      <c r="AE609" s="1053" t="str">
        <f t="shared" si="129"/>
        <v/>
      </c>
    </row>
    <row r="610" spans="5:31" ht="12.75" customHeight="1">
      <c r="E610" s="1083" t="str">
        <f t="shared" si="121"/>
        <v/>
      </c>
      <c r="G610" s="1085" t="str">
        <f t="shared" si="119"/>
        <v/>
      </c>
      <c r="H610" s="1079" t="str">
        <f t="shared" si="120"/>
        <v/>
      </c>
      <c r="J610" s="1117" t="str">
        <f t="shared" si="118"/>
        <v>-</v>
      </c>
      <c r="L610" s="1041" t="str">
        <f t="shared" si="122"/>
        <v/>
      </c>
      <c r="W610" s="1046" t="str">
        <f t="shared" si="123"/>
        <v/>
      </c>
      <c r="X610" s="1047" t="str">
        <f t="shared" si="124"/>
        <v/>
      </c>
      <c r="Y610" s="1048" t="str">
        <f t="shared" si="130"/>
        <v/>
      </c>
      <c r="Z610" s="1049" t="str">
        <f t="shared" si="125"/>
        <v/>
      </c>
      <c r="AA610" s="1049" t="str">
        <f t="shared" si="126"/>
        <v/>
      </c>
      <c r="AB610" s="1050" t="str">
        <f t="shared" si="127"/>
        <v/>
      </c>
      <c r="AD610" s="1052" t="str">
        <f t="shared" si="128"/>
        <v/>
      </c>
      <c r="AE610" s="1053" t="str">
        <f t="shared" si="129"/>
        <v/>
      </c>
    </row>
    <row r="611" spans="5:31" ht="12.75" customHeight="1">
      <c r="E611" s="1083" t="str">
        <f t="shared" si="121"/>
        <v/>
      </c>
      <c r="G611" s="1085" t="str">
        <f t="shared" si="119"/>
        <v/>
      </c>
      <c r="H611" s="1079" t="str">
        <f t="shared" si="120"/>
        <v/>
      </c>
      <c r="J611" s="1117" t="str">
        <f t="shared" si="118"/>
        <v>-</v>
      </c>
      <c r="L611" s="1041" t="str">
        <f t="shared" si="122"/>
        <v/>
      </c>
      <c r="W611" s="1046" t="str">
        <f t="shared" si="123"/>
        <v/>
      </c>
      <c r="X611" s="1047" t="str">
        <f t="shared" si="124"/>
        <v/>
      </c>
      <c r="Y611" s="1048" t="str">
        <f t="shared" si="130"/>
        <v/>
      </c>
      <c r="Z611" s="1049" t="str">
        <f t="shared" si="125"/>
        <v/>
      </c>
      <c r="AA611" s="1049" t="str">
        <f t="shared" si="126"/>
        <v/>
      </c>
      <c r="AB611" s="1050" t="str">
        <f t="shared" si="127"/>
        <v/>
      </c>
      <c r="AD611" s="1052" t="str">
        <f t="shared" si="128"/>
        <v/>
      </c>
      <c r="AE611" s="1053" t="str">
        <f t="shared" si="129"/>
        <v/>
      </c>
    </row>
    <row r="612" spans="5:31" ht="12.75" customHeight="1">
      <c r="E612" s="1083" t="str">
        <f t="shared" si="121"/>
        <v/>
      </c>
      <c r="G612" s="1085" t="str">
        <f t="shared" si="119"/>
        <v/>
      </c>
      <c r="H612" s="1079" t="str">
        <f t="shared" si="120"/>
        <v/>
      </c>
      <c r="J612" s="1117" t="str">
        <f t="shared" ref="J612:J675" si="131">IF(D612="","-",$Q$1-D612)</f>
        <v>-</v>
      </c>
      <c r="L612" s="1041" t="str">
        <f t="shared" si="122"/>
        <v/>
      </c>
      <c r="W612" s="1046" t="str">
        <f t="shared" si="123"/>
        <v/>
      </c>
      <c r="X612" s="1047" t="str">
        <f t="shared" si="124"/>
        <v/>
      </c>
      <c r="Y612" s="1048" t="str">
        <f t="shared" si="130"/>
        <v/>
      </c>
      <c r="Z612" s="1049" t="str">
        <f t="shared" si="125"/>
        <v/>
      </c>
      <c r="AA612" s="1049" t="str">
        <f t="shared" si="126"/>
        <v/>
      </c>
      <c r="AB612" s="1050" t="str">
        <f t="shared" si="127"/>
        <v/>
      </c>
      <c r="AD612" s="1052" t="str">
        <f t="shared" si="128"/>
        <v/>
      </c>
      <c r="AE612" s="1053" t="str">
        <f t="shared" si="129"/>
        <v/>
      </c>
    </row>
    <row r="613" spans="5:31" ht="12.75" customHeight="1">
      <c r="E613" s="1083" t="str">
        <f t="shared" si="121"/>
        <v/>
      </c>
      <c r="G613" s="1085" t="str">
        <f t="shared" si="119"/>
        <v/>
      </c>
      <c r="H613" s="1079" t="str">
        <f t="shared" si="120"/>
        <v/>
      </c>
      <c r="J613" s="1117" t="str">
        <f t="shared" si="131"/>
        <v>-</v>
      </c>
      <c r="L613" s="1041" t="str">
        <f t="shared" si="122"/>
        <v/>
      </c>
      <c r="W613" s="1046" t="str">
        <f t="shared" si="123"/>
        <v/>
      </c>
      <c r="X613" s="1047" t="str">
        <f t="shared" si="124"/>
        <v/>
      </c>
      <c r="Y613" s="1048" t="str">
        <f t="shared" si="130"/>
        <v/>
      </c>
      <c r="Z613" s="1049" t="str">
        <f t="shared" si="125"/>
        <v/>
      </c>
      <c r="AA613" s="1049" t="str">
        <f t="shared" si="126"/>
        <v/>
      </c>
      <c r="AB613" s="1050" t="str">
        <f t="shared" si="127"/>
        <v/>
      </c>
      <c r="AD613" s="1052" t="str">
        <f t="shared" si="128"/>
        <v/>
      </c>
      <c r="AE613" s="1053" t="str">
        <f t="shared" si="129"/>
        <v/>
      </c>
    </row>
    <row r="614" spans="5:31" ht="12.75" customHeight="1">
      <c r="E614" s="1083" t="str">
        <f t="shared" si="121"/>
        <v/>
      </c>
      <c r="G614" s="1085" t="str">
        <f t="shared" si="119"/>
        <v/>
      </c>
      <c r="H614" s="1079" t="str">
        <f t="shared" si="120"/>
        <v/>
      </c>
      <c r="J614" s="1117" t="str">
        <f t="shared" si="131"/>
        <v>-</v>
      </c>
      <c r="L614" s="1041" t="str">
        <f t="shared" si="122"/>
        <v/>
      </c>
      <c r="W614" s="1046" t="str">
        <f t="shared" si="123"/>
        <v/>
      </c>
      <c r="X614" s="1047" t="str">
        <f t="shared" si="124"/>
        <v/>
      </c>
      <c r="Y614" s="1048" t="str">
        <f t="shared" si="130"/>
        <v/>
      </c>
      <c r="Z614" s="1049" t="str">
        <f t="shared" si="125"/>
        <v/>
      </c>
      <c r="AA614" s="1049" t="str">
        <f t="shared" si="126"/>
        <v/>
      </c>
      <c r="AB614" s="1050" t="str">
        <f t="shared" si="127"/>
        <v/>
      </c>
      <c r="AD614" s="1052" t="str">
        <f t="shared" si="128"/>
        <v/>
      </c>
      <c r="AE614" s="1053" t="str">
        <f t="shared" si="129"/>
        <v/>
      </c>
    </row>
    <row r="615" spans="5:31" ht="12.75" customHeight="1">
      <c r="E615" s="1083" t="str">
        <f t="shared" si="121"/>
        <v/>
      </c>
      <c r="G615" s="1085" t="str">
        <f t="shared" si="119"/>
        <v/>
      </c>
      <c r="H615" s="1079" t="str">
        <f t="shared" si="120"/>
        <v/>
      </c>
      <c r="J615" s="1117" t="str">
        <f t="shared" si="131"/>
        <v>-</v>
      </c>
      <c r="L615" s="1041" t="str">
        <f t="shared" si="122"/>
        <v/>
      </c>
      <c r="W615" s="1046" t="str">
        <f t="shared" si="123"/>
        <v/>
      </c>
      <c r="X615" s="1047" t="str">
        <f t="shared" si="124"/>
        <v/>
      </c>
      <c r="Y615" s="1048" t="str">
        <f t="shared" si="130"/>
        <v/>
      </c>
      <c r="Z615" s="1049" t="str">
        <f t="shared" si="125"/>
        <v/>
      </c>
      <c r="AA615" s="1049" t="str">
        <f t="shared" si="126"/>
        <v/>
      </c>
      <c r="AB615" s="1050" t="str">
        <f t="shared" si="127"/>
        <v/>
      </c>
      <c r="AD615" s="1052" t="str">
        <f t="shared" si="128"/>
        <v/>
      </c>
      <c r="AE615" s="1053" t="str">
        <f t="shared" si="129"/>
        <v/>
      </c>
    </row>
    <row r="616" spans="5:31" ht="12.75" customHeight="1">
      <c r="E616" s="1083" t="str">
        <f t="shared" si="121"/>
        <v/>
      </c>
      <c r="G616" s="1085" t="str">
        <f t="shared" si="119"/>
        <v/>
      </c>
      <c r="H616" s="1079" t="str">
        <f t="shared" si="120"/>
        <v/>
      </c>
      <c r="J616" s="1117" t="str">
        <f t="shared" si="131"/>
        <v>-</v>
      </c>
      <c r="L616" s="1041" t="str">
        <f t="shared" si="122"/>
        <v/>
      </c>
      <c r="W616" s="1046" t="str">
        <f t="shared" si="123"/>
        <v/>
      </c>
      <c r="X616" s="1047" t="str">
        <f t="shared" si="124"/>
        <v/>
      </c>
      <c r="Y616" s="1048" t="str">
        <f t="shared" si="130"/>
        <v/>
      </c>
      <c r="Z616" s="1049" t="str">
        <f t="shared" si="125"/>
        <v/>
      </c>
      <c r="AA616" s="1049" t="str">
        <f t="shared" si="126"/>
        <v/>
      </c>
      <c r="AB616" s="1050" t="str">
        <f t="shared" si="127"/>
        <v/>
      </c>
      <c r="AD616" s="1052" t="str">
        <f t="shared" si="128"/>
        <v/>
      </c>
      <c r="AE616" s="1053" t="str">
        <f t="shared" si="129"/>
        <v/>
      </c>
    </row>
    <row r="617" spans="5:31" ht="12.75" customHeight="1">
      <c r="E617" s="1083" t="str">
        <f t="shared" si="121"/>
        <v/>
      </c>
      <c r="G617" s="1085" t="str">
        <f t="shared" si="119"/>
        <v/>
      </c>
      <c r="H617" s="1079" t="str">
        <f t="shared" si="120"/>
        <v/>
      </c>
      <c r="J617" s="1117" t="str">
        <f t="shared" si="131"/>
        <v>-</v>
      </c>
      <c r="L617" s="1041" t="str">
        <f t="shared" si="122"/>
        <v/>
      </c>
      <c r="W617" s="1046" t="str">
        <f t="shared" si="123"/>
        <v/>
      </c>
      <c r="X617" s="1047" t="str">
        <f t="shared" si="124"/>
        <v/>
      </c>
      <c r="Y617" s="1048" t="str">
        <f t="shared" si="130"/>
        <v/>
      </c>
      <c r="Z617" s="1049" t="str">
        <f t="shared" si="125"/>
        <v/>
      </c>
      <c r="AA617" s="1049" t="str">
        <f t="shared" si="126"/>
        <v/>
      </c>
      <c r="AB617" s="1050" t="str">
        <f t="shared" si="127"/>
        <v/>
      </c>
      <c r="AD617" s="1052" t="str">
        <f t="shared" si="128"/>
        <v/>
      </c>
      <c r="AE617" s="1053" t="str">
        <f t="shared" si="129"/>
        <v/>
      </c>
    </row>
    <row r="618" spans="5:31" ht="12.75" customHeight="1">
      <c r="E618" s="1083" t="str">
        <f t="shared" si="121"/>
        <v/>
      </c>
      <c r="G618" s="1085" t="str">
        <f t="shared" si="119"/>
        <v/>
      </c>
      <c r="H618" s="1079" t="str">
        <f t="shared" si="120"/>
        <v/>
      </c>
      <c r="J618" s="1117" t="str">
        <f t="shared" si="131"/>
        <v>-</v>
      </c>
      <c r="L618" s="1041" t="str">
        <f t="shared" si="122"/>
        <v/>
      </c>
      <c r="W618" s="1046" t="str">
        <f t="shared" si="123"/>
        <v/>
      </c>
      <c r="X618" s="1047" t="str">
        <f t="shared" si="124"/>
        <v/>
      </c>
      <c r="Y618" s="1048" t="str">
        <f t="shared" si="130"/>
        <v/>
      </c>
      <c r="Z618" s="1049" t="str">
        <f t="shared" si="125"/>
        <v/>
      </c>
      <c r="AA618" s="1049" t="str">
        <f t="shared" si="126"/>
        <v/>
      </c>
      <c r="AB618" s="1050" t="str">
        <f t="shared" si="127"/>
        <v/>
      </c>
      <c r="AD618" s="1052" t="str">
        <f t="shared" si="128"/>
        <v/>
      </c>
      <c r="AE618" s="1053" t="str">
        <f t="shared" si="129"/>
        <v/>
      </c>
    </row>
    <row r="619" spans="5:31" ht="12.75" customHeight="1">
      <c r="E619" s="1083" t="str">
        <f t="shared" si="121"/>
        <v/>
      </c>
      <c r="G619" s="1085" t="str">
        <f t="shared" si="119"/>
        <v/>
      </c>
      <c r="H619" s="1079" t="str">
        <f t="shared" si="120"/>
        <v/>
      </c>
      <c r="J619" s="1117" t="str">
        <f t="shared" si="131"/>
        <v>-</v>
      </c>
      <c r="L619" s="1041" t="str">
        <f t="shared" si="122"/>
        <v/>
      </c>
      <c r="W619" s="1046" t="str">
        <f t="shared" si="123"/>
        <v/>
      </c>
      <c r="X619" s="1047" t="str">
        <f t="shared" si="124"/>
        <v/>
      </c>
      <c r="Y619" s="1048" t="str">
        <f t="shared" si="130"/>
        <v/>
      </c>
      <c r="Z619" s="1049" t="str">
        <f t="shared" si="125"/>
        <v/>
      </c>
      <c r="AA619" s="1049" t="str">
        <f t="shared" si="126"/>
        <v/>
      </c>
      <c r="AB619" s="1050" t="str">
        <f t="shared" si="127"/>
        <v/>
      </c>
      <c r="AD619" s="1052" t="str">
        <f t="shared" si="128"/>
        <v/>
      </c>
      <c r="AE619" s="1053" t="str">
        <f t="shared" si="129"/>
        <v/>
      </c>
    </row>
    <row r="620" spans="5:31" ht="12.75" customHeight="1">
      <c r="E620" s="1083" t="str">
        <f t="shared" si="121"/>
        <v/>
      </c>
      <c r="G620" s="1085" t="str">
        <f t="shared" si="119"/>
        <v/>
      </c>
      <c r="H620" s="1079" t="str">
        <f t="shared" si="120"/>
        <v/>
      </c>
      <c r="J620" s="1117" t="str">
        <f t="shared" si="131"/>
        <v>-</v>
      </c>
      <c r="L620" s="1041" t="str">
        <f t="shared" si="122"/>
        <v/>
      </c>
      <c r="W620" s="1046" t="str">
        <f t="shared" si="123"/>
        <v/>
      </c>
      <c r="X620" s="1047" t="str">
        <f t="shared" si="124"/>
        <v/>
      </c>
      <c r="Y620" s="1048" t="str">
        <f t="shared" si="130"/>
        <v/>
      </c>
      <c r="Z620" s="1049" t="str">
        <f t="shared" si="125"/>
        <v/>
      </c>
      <c r="AA620" s="1049" t="str">
        <f t="shared" si="126"/>
        <v/>
      </c>
      <c r="AB620" s="1050" t="str">
        <f t="shared" si="127"/>
        <v/>
      </c>
      <c r="AD620" s="1052" t="str">
        <f t="shared" si="128"/>
        <v/>
      </c>
      <c r="AE620" s="1053" t="str">
        <f t="shared" si="129"/>
        <v/>
      </c>
    </row>
    <row r="621" spans="5:31" ht="12.75" customHeight="1">
      <c r="E621" s="1083" t="str">
        <f t="shared" si="121"/>
        <v/>
      </c>
      <c r="G621" s="1085" t="str">
        <f t="shared" si="119"/>
        <v/>
      </c>
      <c r="H621" s="1079" t="str">
        <f t="shared" si="120"/>
        <v/>
      </c>
      <c r="J621" s="1117" t="str">
        <f t="shared" si="131"/>
        <v>-</v>
      </c>
      <c r="L621" s="1041" t="str">
        <f t="shared" si="122"/>
        <v/>
      </c>
      <c r="W621" s="1046" t="str">
        <f t="shared" si="123"/>
        <v/>
      </c>
      <c r="X621" s="1047" t="str">
        <f t="shared" si="124"/>
        <v/>
      </c>
      <c r="Y621" s="1048" t="str">
        <f t="shared" si="130"/>
        <v/>
      </c>
      <c r="Z621" s="1049" t="str">
        <f t="shared" si="125"/>
        <v/>
      </c>
      <c r="AA621" s="1049" t="str">
        <f t="shared" si="126"/>
        <v/>
      </c>
      <c r="AB621" s="1050" t="str">
        <f t="shared" si="127"/>
        <v/>
      </c>
      <c r="AD621" s="1052" t="str">
        <f t="shared" si="128"/>
        <v/>
      </c>
      <c r="AE621" s="1053" t="str">
        <f t="shared" si="129"/>
        <v/>
      </c>
    </row>
    <row r="622" spans="5:31" ht="12.75" customHeight="1">
      <c r="E622" s="1083" t="str">
        <f t="shared" si="121"/>
        <v/>
      </c>
      <c r="G622" s="1085" t="str">
        <f t="shared" si="119"/>
        <v/>
      </c>
      <c r="H622" s="1079" t="str">
        <f t="shared" si="120"/>
        <v/>
      </c>
      <c r="J622" s="1117" t="str">
        <f t="shared" si="131"/>
        <v>-</v>
      </c>
      <c r="L622" s="1041" t="str">
        <f t="shared" si="122"/>
        <v/>
      </c>
      <c r="W622" s="1046" t="str">
        <f t="shared" si="123"/>
        <v/>
      </c>
      <c r="X622" s="1047" t="str">
        <f t="shared" si="124"/>
        <v/>
      </c>
      <c r="Y622" s="1048" t="str">
        <f t="shared" si="130"/>
        <v/>
      </c>
      <c r="Z622" s="1049" t="str">
        <f t="shared" si="125"/>
        <v/>
      </c>
      <c r="AA622" s="1049" t="str">
        <f t="shared" si="126"/>
        <v/>
      </c>
      <c r="AB622" s="1050" t="str">
        <f t="shared" si="127"/>
        <v/>
      </c>
      <c r="AD622" s="1052" t="str">
        <f t="shared" si="128"/>
        <v/>
      </c>
      <c r="AE622" s="1053" t="str">
        <f t="shared" si="129"/>
        <v/>
      </c>
    </row>
    <row r="623" spans="5:31" ht="12.75" customHeight="1">
      <c r="E623" s="1083" t="str">
        <f t="shared" si="121"/>
        <v/>
      </c>
      <c r="G623" s="1085" t="str">
        <f t="shared" si="119"/>
        <v/>
      </c>
      <c r="H623" s="1079" t="str">
        <f t="shared" si="120"/>
        <v/>
      </c>
      <c r="J623" s="1117" t="str">
        <f t="shared" si="131"/>
        <v>-</v>
      </c>
      <c r="L623" s="1041" t="str">
        <f t="shared" si="122"/>
        <v/>
      </c>
      <c r="W623" s="1046" t="str">
        <f t="shared" si="123"/>
        <v/>
      </c>
      <c r="X623" s="1047" t="str">
        <f t="shared" si="124"/>
        <v/>
      </c>
      <c r="Y623" s="1048" t="str">
        <f t="shared" si="130"/>
        <v/>
      </c>
      <c r="Z623" s="1049" t="str">
        <f t="shared" si="125"/>
        <v/>
      </c>
      <c r="AA623" s="1049" t="str">
        <f t="shared" si="126"/>
        <v/>
      </c>
      <c r="AB623" s="1050" t="str">
        <f t="shared" si="127"/>
        <v/>
      </c>
      <c r="AD623" s="1052" t="str">
        <f t="shared" si="128"/>
        <v/>
      </c>
      <c r="AE623" s="1053" t="str">
        <f t="shared" si="129"/>
        <v/>
      </c>
    </row>
    <row r="624" spans="5:31" ht="12.75" customHeight="1">
      <c r="E624" s="1083" t="str">
        <f t="shared" si="121"/>
        <v/>
      </c>
      <c r="G624" s="1085" t="str">
        <f t="shared" si="119"/>
        <v/>
      </c>
      <c r="H624" s="1079" t="str">
        <f t="shared" si="120"/>
        <v/>
      </c>
      <c r="J624" s="1117" t="str">
        <f t="shared" si="131"/>
        <v>-</v>
      </c>
      <c r="L624" s="1041" t="str">
        <f t="shared" si="122"/>
        <v/>
      </c>
      <c r="W624" s="1046" t="str">
        <f t="shared" si="123"/>
        <v/>
      </c>
      <c r="X624" s="1047" t="str">
        <f t="shared" si="124"/>
        <v/>
      </c>
      <c r="Y624" s="1048" t="str">
        <f t="shared" si="130"/>
        <v/>
      </c>
      <c r="Z624" s="1049" t="str">
        <f t="shared" si="125"/>
        <v/>
      </c>
      <c r="AA624" s="1049" t="str">
        <f t="shared" si="126"/>
        <v/>
      </c>
      <c r="AB624" s="1050" t="str">
        <f t="shared" si="127"/>
        <v/>
      </c>
      <c r="AD624" s="1052" t="str">
        <f t="shared" si="128"/>
        <v/>
      </c>
      <c r="AE624" s="1053" t="str">
        <f t="shared" si="129"/>
        <v/>
      </c>
    </row>
    <row r="625" spans="5:31" ht="12.75" customHeight="1">
      <c r="E625" s="1083" t="str">
        <f t="shared" si="121"/>
        <v/>
      </c>
      <c r="G625" s="1085" t="str">
        <f t="shared" si="119"/>
        <v/>
      </c>
      <c r="H625" s="1079" t="str">
        <f t="shared" si="120"/>
        <v/>
      </c>
      <c r="J625" s="1117" t="str">
        <f t="shared" si="131"/>
        <v>-</v>
      </c>
      <c r="L625" s="1041" t="str">
        <f t="shared" si="122"/>
        <v/>
      </c>
      <c r="W625" s="1046" t="str">
        <f t="shared" si="123"/>
        <v/>
      </c>
      <c r="X625" s="1047" t="str">
        <f t="shared" si="124"/>
        <v/>
      </c>
      <c r="Y625" s="1048" t="str">
        <f t="shared" si="130"/>
        <v/>
      </c>
      <c r="Z625" s="1049" t="str">
        <f t="shared" si="125"/>
        <v/>
      </c>
      <c r="AA625" s="1049" t="str">
        <f t="shared" si="126"/>
        <v/>
      </c>
      <c r="AB625" s="1050" t="str">
        <f t="shared" si="127"/>
        <v/>
      </c>
      <c r="AD625" s="1052" t="str">
        <f t="shared" si="128"/>
        <v/>
      </c>
      <c r="AE625" s="1053" t="str">
        <f t="shared" si="129"/>
        <v/>
      </c>
    </row>
    <row r="626" spans="5:31" ht="12.75" customHeight="1">
      <c r="E626" s="1083" t="str">
        <f t="shared" si="121"/>
        <v/>
      </c>
      <c r="G626" s="1085" t="str">
        <f t="shared" si="119"/>
        <v/>
      </c>
      <c r="H626" s="1079" t="str">
        <f t="shared" si="120"/>
        <v/>
      </c>
      <c r="J626" s="1117" t="str">
        <f t="shared" si="131"/>
        <v>-</v>
      </c>
      <c r="L626" s="1041" t="str">
        <f t="shared" si="122"/>
        <v/>
      </c>
      <c r="W626" s="1046" t="str">
        <f t="shared" si="123"/>
        <v/>
      </c>
      <c r="X626" s="1047" t="str">
        <f t="shared" si="124"/>
        <v/>
      </c>
      <c r="Y626" s="1048" t="str">
        <f t="shared" si="130"/>
        <v/>
      </c>
      <c r="Z626" s="1049" t="str">
        <f t="shared" si="125"/>
        <v/>
      </c>
      <c r="AA626" s="1049" t="str">
        <f t="shared" si="126"/>
        <v/>
      </c>
      <c r="AB626" s="1050" t="str">
        <f t="shared" si="127"/>
        <v/>
      </c>
      <c r="AD626" s="1052" t="str">
        <f t="shared" si="128"/>
        <v/>
      </c>
      <c r="AE626" s="1053" t="str">
        <f t="shared" si="129"/>
        <v/>
      </c>
    </row>
    <row r="627" spans="5:31" ht="12.75" customHeight="1">
      <c r="E627" s="1083" t="str">
        <f t="shared" si="121"/>
        <v/>
      </c>
      <c r="G627" s="1085" t="str">
        <f t="shared" si="119"/>
        <v/>
      </c>
      <c r="H627" s="1079" t="str">
        <f t="shared" si="120"/>
        <v/>
      </c>
      <c r="J627" s="1117" t="str">
        <f t="shared" si="131"/>
        <v>-</v>
      </c>
      <c r="L627" s="1041" t="str">
        <f t="shared" si="122"/>
        <v/>
      </c>
      <c r="W627" s="1046" t="str">
        <f t="shared" si="123"/>
        <v/>
      </c>
      <c r="X627" s="1047" t="str">
        <f t="shared" si="124"/>
        <v/>
      </c>
      <c r="Y627" s="1048" t="str">
        <f t="shared" si="130"/>
        <v/>
      </c>
      <c r="Z627" s="1049" t="str">
        <f t="shared" si="125"/>
        <v/>
      </c>
      <c r="AA627" s="1049" t="str">
        <f t="shared" si="126"/>
        <v/>
      </c>
      <c r="AB627" s="1050" t="str">
        <f t="shared" si="127"/>
        <v/>
      </c>
      <c r="AD627" s="1052" t="str">
        <f t="shared" si="128"/>
        <v/>
      </c>
      <c r="AE627" s="1053" t="str">
        <f t="shared" si="129"/>
        <v/>
      </c>
    </row>
    <row r="628" spans="5:31" ht="12.75" customHeight="1">
      <c r="E628" s="1083" t="str">
        <f t="shared" si="121"/>
        <v/>
      </c>
      <c r="G628" s="1085" t="str">
        <f t="shared" si="119"/>
        <v/>
      </c>
      <c r="H628" s="1079" t="str">
        <f t="shared" si="120"/>
        <v/>
      </c>
      <c r="J628" s="1117" t="str">
        <f t="shared" si="131"/>
        <v>-</v>
      </c>
      <c r="L628" s="1041" t="str">
        <f t="shared" si="122"/>
        <v/>
      </c>
      <c r="W628" s="1046" t="str">
        <f t="shared" si="123"/>
        <v/>
      </c>
      <c r="X628" s="1047" t="str">
        <f t="shared" si="124"/>
        <v/>
      </c>
      <c r="Y628" s="1048" t="str">
        <f t="shared" si="130"/>
        <v/>
      </c>
      <c r="Z628" s="1049" t="str">
        <f t="shared" si="125"/>
        <v/>
      </c>
      <c r="AA628" s="1049" t="str">
        <f t="shared" si="126"/>
        <v/>
      </c>
      <c r="AB628" s="1050" t="str">
        <f t="shared" si="127"/>
        <v/>
      </c>
      <c r="AD628" s="1052" t="str">
        <f t="shared" si="128"/>
        <v/>
      </c>
      <c r="AE628" s="1053" t="str">
        <f t="shared" si="129"/>
        <v/>
      </c>
    </row>
    <row r="629" spans="5:31" ht="12.75" customHeight="1">
      <c r="E629" s="1083" t="str">
        <f t="shared" si="121"/>
        <v/>
      </c>
      <c r="G629" s="1085" t="str">
        <f t="shared" si="119"/>
        <v/>
      </c>
      <c r="H629" s="1079" t="str">
        <f t="shared" si="120"/>
        <v/>
      </c>
      <c r="J629" s="1117" t="str">
        <f t="shared" si="131"/>
        <v>-</v>
      </c>
      <c r="L629" s="1041" t="str">
        <f t="shared" si="122"/>
        <v/>
      </c>
      <c r="W629" s="1046" t="str">
        <f t="shared" si="123"/>
        <v/>
      </c>
      <c r="X629" s="1047" t="str">
        <f t="shared" si="124"/>
        <v/>
      </c>
      <c r="Y629" s="1048" t="str">
        <f t="shared" si="130"/>
        <v/>
      </c>
      <c r="Z629" s="1049" t="str">
        <f t="shared" si="125"/>
        <v/>
      </c>
      <c r="AA629" s="1049" t="str">
        <f t="shared" si="126"/>
        <v/>
      </c>
      <c r="AB629" s="1050" t="str">
        <f t="shared" si="127"/>
        <v/>
      </c>
      <c r="AD629" s="1052" t="str">
        <f t="shared" si="128"/>
        <v/>
      </c>
      <c r="AE629" s="1053" t="str">
        <f t="shared" si="129"/>
        <v/>
      </c>
    </row>
    <row r="630" spans="5:31" ht="12.75" customHeight="1">
      <c r="E630" s="1083" t="str">
        <f t="shared" si="121"/>
        <v/>
      </c>
      <c r="G630" s="1085" t="str">
        <f t="shared" si="119"/>
        <v/>
      </c>
      <c r="H630" s="1079" t="str">
        <f t="shared" si="120"/>
        <v/>
      </c>
      <c r="J630" s="1117" t="str">
        <f t="shared" si="131"/>
        <v>-</v>
      </c>
      <c r="L630" s="1041" t="str">
        <f t="shared" si="122"/>
        <v/>
      </c>
      <c r="W630" s="1046" t="str">
        <f t="shared" si="123"/>
        <v/>
      </c>
      <c r="X630" s="1047" t="str">
        <f t="shared" si="124"/>
        <v/>
      </c>
      <c r="Y630" s="1048" t="str">
        <f t="shared" si="130"/>
        <v/>
      </c>
      <c r="Z630" s="1049" t="str">
        <f t="shared" si="125"/>
        <v/>
      </c>
      <c r="AA630" s="1049" t="str">
        <f t="shared" si="126"/>
        <v/>
      </c>
      <c r="AB630" s="1050" t="str">
        <f t="shared" si="127"/>
        <v/>
      </c>
      <c r="AD630" s="1052" t="str">
        <f t="shared" si="128"/>
        <v/>
      </c>
      <c r="AE630" s="1053" t="str">
        <f t="shared" si="129"/>
        <v/>
      </c>
    </row>
    <row r="631" spans="5:31" ht="12.75" customHeight="1">
      <c r="E631" s="1083" t="str">
        <f t="shared" si="121"/>
        <v/>
      </c>
      <c r="G631" s="1085" t="str">
        <f t="shared" si="119"/>
        <v/>
      </c>
      <c r="H631" s="1079" t="str">
        <f t="shared" si="120"/>
        <v/>
      </c>
      <c r="J631" s="1117" t="str">
        <f t="shared" si="131"/>
        <v>-</v>
      </c>
      <c r="L631" s="1041" t="str">
        <f t="shared" si="122"/>
        <v/>
      </c>
      <c r="W631" s="1046" t="str">
        <f t="shared" si="123"/>
        <v/>
      </c>
      <c r="X631" s="1047" t="str">
        <f t="shared" si="124"/>
        <v/>
      </c>
      <c r="Y631" s="1048" t="str">
        <f t="shared" si="130"/>
        <v/>
      </c>
      <c r="Z631" s="1049" t="str">
        <f t="shared" si="125"/>
        <v/>
      </c>
      <c r="AA631" s="1049" t="str">
        <f t="shared" si="126"/>
        <v/>
      </c>
      <c r="AB631" s="1050" t="str">
        <f t="shared" si="127"/>
        <v/>
      </c>
      <c r="AD631" s="1052" t="str">
        <f t="shared" si="128"/>
        <v/>
      </c>
      <c r="AE631" s="1053" t="str">
        <f t="shared" si="129"/>
        <v/>
      </c>
    </row>
    <row r="632" spans="5:31" ht="12.75" customHeight="1">
      <c r="E632" s="1083" t="str">
        <f t="shared" si="121"/>
        <v/>
      </c>
      <c r="G632" s="1085" t="str">
        <f t="shared" si="119"/>
        <v/>
      </c>
      <c r="H632" s="1079" t="str">
        <f t="shared" si="120"/>
        <v/>
      </c>
      <c r="J632" s="1117" t="str">
        <f t="shared" si="131"/>
        <v>-</v>
      </c>
      <c r="L632" s="1041" t="str">
        <f t="shared" si="122"/>
        <v/>
      </c>
      <c r="W632" s="1046" t="str">
        <f t="shared" si="123"/>
        <v/>
      </c>
      <c r="X632" s="1047" t="str">
        <f t="shared" si="124"/>
        <v/>
      </c>
      <c r="Y632" s="1048" t="str">
        <f t="shared" si="130"/>
        <v/>
      </c>
      <c r="Z632" s="1049" t="str">
        <f t="shared" si="125"/>
        <v/>
      </c>
      <c r="AA632" s="1049" t="str">
        <f t="shared" si="126"/>
        <v/>
      </c>
      <c r="AB632" s="1050" t="str">
        <f t="shared" si="127"/>
        <v/>
      </c>
      <c r="AD632" s="1052" t="str">
        <f t="shared" si="128"/>
        <v/>
      </c>
      <c r="AE632" s="1053" t="str">
        <f t="shared" si="129"/>
        <v/>
      </c>
    </row>
    <row r="633" spans="5:31" ht="12.75" customHeight="1">
      <c r="E633" s="1083" t="str">
        <f t="shared" si="121"/>
        <v/>
      </c>
      <c r="G633" s="1085" t="str">
        <f t="shared" si="119"/>
        <v/>
      </c>
      <c r="H633" s="1079" t="str">
        <f t="shared" si="120"/>
        <v/>
      </c>
      <c r="J633" s="1117" t="str">
        <f t="shared" si="131"/>
        <v>-</v>
      </c>
      <c r="L633" s="1041" t="str">
        <f t="shared" si="122"/>
        <v/>
      </c>
      <c r="W633" s="1046" t="str">
        <f t="shared" si="123"/>
        <v/>
      </c>
      <c r="X633" s="1047" t="str">
        <f t="shared" si="124"/>
        <v/>
      </c>
      <c r="Y633" s="1048" t="str">
        <f t="shared" si="130"/>
        <v/>
      </c>
      <c r="Z633" s="1049" t="str">
        <f t="shared" si="125"/>
        <v/>
      </c>
      <c r="AA633" s="1049" t="str">
        <f t="shared" si="126"/>
        <v/>
      </c>
      <c r="AB633" s="1050" t="str">
        <f t="shared" si="127"/>
        <v/>
      </c>
      <c r="AD633" s="1052" t="str">
        <f t="shared" si="128"/>
        <v/>
      </c>
      <c r="AE633" s="1053" t="str">
        <f t="shared" si="129"/>
        <v/>
      </c>
    </row>
    <row r="634" spans="5:31" ht="12.75" customHeight="1">
      <c r="E634" s="1083" t="str">
        <f t="shared" si="121"/>
        <v/>
      </c>
      <c r="G634" s="1085" t="str">
        <f t="shared" si="119"/>
        <v/>
      </c>
      <c r="H634" s="1079" t="str">
        <f t="shared" si="120"/>
        <v/>
      </c>
      <c r="J634" s="1117" t="str">
        <f t="shared" si="131"/>
        <v>-</v>
      </c>
      <c r="L634" s="1041" t="str">
        <f t="shared" si="122"/>
        <v/>
      </c>
      <c r="W634" s="1046" t="str">
        <f t="shared" si="123"/>
        <v/>
      </c>
      <c r="X634" s="1047" t="str">
        <f t="shared" si="124"/>
        <v/>
      </c>
      <c r="Y634" s="1048" t="str">
        <f t="shared" si="130"/>
        <v/>
      </c>
      <c r="Z634" s="1049" t="str">
        <f t="shared" si="125"/>
        <v/>
      </c>
      <c r="AA634" s="1049" t="str">
        <f t="shared" si="126"/>
        <v/>
      </c>
      <c r="AB634" s="1050" t="str">
        <f t="shared" si="127"/>
        <v/>
      </c>
      <c r="AD634" s="1052" t="str">
        <f t="shared" si="128"/>
        <v/>
      </c>
      <c r="AE634" s="1053" t="str">
        <f t="shared" si="129"/>
        <v/>
      </c>
    </row>
    <row r="635" spans="5:31" ht="12.75" customHeight="1">
      <c r="E635" s="1083" t="str">
        <f t="shared" si="121"/>
        <v/>
      </c>
      <c r="G635" s="1085" t="str">
        <f t="shared" si="119"/>
        <v/>
      </c>
      <c r="H635" s="1079" t="str">
        <f t="shared" si="120"/>
        <v/>
      </c>
      <c r="J635" s="1117" t="str">
        <f t="shared" si="131"/>
        <v>-</v>
      </c>
      <c r="L635" s="1041" t="str">
        <f t="shared" si="122"/>
        <v/>
      </c>
      <c r="W635" s="1046" t="str">
        <f t="shared" si="123"/>
        <v/>
      </c>
      <c r="X635" s="1047" t="str">
        <f t="shared" si="124"/>
        <v/>
      </c>
      <c r="Y635" s="1048" t="str">
        <f t="shared" si="130"/>
        <v/>
      </c>
      <c r="Z635" s="1049" t="str">
        <f t="shared" si="125"/>
        <v/>
      </c>
      <c r="AA635" s="1049" t="str">
        <f t="shared" si="126"/>
        <v/>
      </c>
      <c r="AB635" s="1050" t="str">
        <f t="shared" si="127"/>
        <v/>
      </c>
      <c r="AD635" s="1052" t="str">
        <f t="shared" si="128"/>
        <v/>
      </c>
      <c r="AE635" s="1053" t="str">
        <f t="shared" si="129"/>
        <v/>
      </c>
    </row>
    <row r="636" spans="5:31" ht="12.75" customHeight="1">
      <c r="E636" s="1083" t="str">
        <f t="shared" si="121"/>
        <v/>
      </c>
      <c r="G636" s="1085" t="str">
        <f t="shared" si="119"/>
        <v/>
      </c>
      <c r="H636" s="1079" t="str">
        <f t="shared" si="120"/>
        <v/>
      </c>
      <c r="J636" s="1117" t="str">
        <f t="shared" si="131"/>
        <v>-</v>
      </c>
      <c r="L636" s="1041" t="str">
        <f t="shared" si="122"/>
        <v/>
      </c>
      <c r="W636" s="1046" t="str">
        <f t="shared" si="123"/>
        <v/>
      </c>
      <c r="X636" s="1047" t="str">
        <f t="shared" si="124"/>
        <v/>
      </c>
      <c r="Y636" s="1048" t="str">
        <f t="shared" si="130"/>
        <v/>
      </c>
      <c r="Z636" s="1049" t="str">
        <f t="shared" si="125"/>
        <v/>
      </c>
      <c r="AA636" s="1049" t="str">
        <f t="shared" si="126"/>
        <v/>
      </c>
      <c r="AB636" s="1050" t="str">
        <f t="shared" si="127"/>
        <v/>
      </c>
      <c r="AD636" s="1052" t="str">
        <f t="shared" si="128"/>
        <v/>
      </c>
      <c r="AE636" s="1053" t="str">
        <f t="shared" si="129"/>
        <v/>
      </c>
    </row>
    <row r="637" spans="5:31" ht="12.75" customHeight="1">
      <c r="E637" s="1083" t="str">
        <f t="shared" si="121"/>
        <v/>
      </c>
      <c r="G637" s="1085" t="str">
        <f t="shared" si="119"/>
        <v/>
      </c>
      <c r="H637" s="1079" t="str">
        <f t="shared" si="120"/>
        <v/>
      </c>
      <c r="J637" s="1117" t="str">
        <f t="shared" si="131"/>
        <v>-</v>
      </c>
      <c r="L637" s="1041" t="str">
        <f t="shared" si="122"/>
        <v/>
      </c>
      <c r="W637" s="1046" t="str">
        <f t="shared" si="123"/>
        <v/>
      </c>
      <c r="X637" s="1047" t="str">
        <f t="shared" si="124"/>
        <v/>
      </c>
      <c r="Y637" s="1048" t="str">
        <f t="shared" si="130"/>
        <v/>
      </c>
      <c r="Z637" s="1049" t="str">
        <f t="shared" si="125"/>
        <v/>
      </c>
      <c r="AA637" s="1049" t="str">
        <f t="shared" si="126"/>
        <v/>
      </c>
      <c r="AB637" s="1050" t="str">
        <f t="shared" si="127"/>
        <v/>
      </c>
      <c r="AD637" s="1052" t="str">
        <f t="shared" si="128"/>
        <v/>
      </c>
      <c r="AE637" s="1053" t="str">
        <f t="shared" si="129"/>
        <v/>
      </c>
    </row>
    <row r="638" spans="5:31" ht="12.75" customHeight="1">
      <c r="E638" s="1083" t="str">
        <f t="shared" si="121"/>
        <v/>
      </c>
      <c r="G638" s="1085" t="str">
        <f t="shared" si="119"/>
        <v/>
      </c>
      <c r="H638" s="1079" t="str">
        <f t="shared" si="120"/>
        <v/>
      </c>
      <c r="J638" s="1117" t="str">
        <f t="shared" si="131"/>
        <v>-</v>
      </c>
      <c r="L638" s="1041" t="str">
        <f t="shared" si="122"/>
        <v/>
      </c>
      <c r="W638" s="1046" t="str">
        <f t="shared" si="123"/>
        <v/>
      </c>
      <c r="X638" s="1047" t="str">
        <f t="shared" si="124"/>
        <v/>
      </c>
      <c r="Y638" s="1048" t="str">
        <f t="shared" si="130"/>
        <v/>
      </c>
      <c r="Z638" s="1049" t="str">
        <f t="shared" si="125"/>
        <v/>
      </c>
      <c r="AA638" s="1049" t="str">
        <f t="shared" si="126"/>
        <v/>
      </c>
      <c r="AB638" s="1050" t="str">
        <f t="shared" si="127"/>
        <v/>
      </c>
      <c r="AD638" s="1052" t="str">
        <f t="shared" si="128"/>
        <v/>
      </c>
      <c r="AE638" s="1053" t="str">
        <f t="shared" si="129"/>
        <v/>
      </c>
    </row>
    <row r="639" spans="5:31" ht="12.75" customHeight="1">
      <c r="E639" s="1083" t="str">
        <f t="shared" si="121"/>
        <v/>
      </c>
      <c r="G639" s="1085" t="str">
        <f t="shared" si="119"/>
        <v/>
      </c>
      <c r="H639" s="1079" t="str">
        <f t="shared" si="120"/>
        <v/>
      </c>
      <c r="J639" s="1117" t="str">
        <f t="shared" si="131"/>
        <v>-</v>
      </c>
      <c r="L639" s="1041" t="str">
        <f t="shared" si="122"/>
        <v/>
      </c>
      <c r="W639" s="1046" t="str">
        <f t="shared" si="123"/>
        <v/>
      </c>
      <c r="X639" s="1047" t="str">
        <f t="shared" si="124"/>
        <v/>
      </c>
      <c r="Y639" s="1048" t="str">
        <f t="shared" si="130"/>
        <v/>
      </c>
      <c r="Z639" s="1049" t="str">
        <f t="shared" si="125"/>
        <v/>
      </c>
      <c r="AA639" s="1049" t="str">
        <f t="shared" si="126"/>
        <v/>
      </c>
      <c r="AB639" s="1050" t="str">
        <f t="shared" si="127"/>
        <v/>
      </c>
      <c r="AD639" s="1052" t="str">
        <f t="shared" si="128"/>
        <v/>
      </c>
      <c r="AE639" s="1053" t="str">
        <f t="shared" si="129"/>
        <v/>
      </c>
    </row>
    <row r="640" spans="5:31" ht="12.75" customHeight="1">
      <c r="E640" s="1083" t="str">
        <f t="shared" si="121"/>
        <v/>
      </c>
      <c r="G640" s="1085" t="str">
        <f t="shared" si="119"/>
        <v/>
      </c>
      <c r="H640" s="1079" t="str">
        <f t="shared" si="120"/>
        <v/>
      </c>
      <c r="J640" s="1117" t="str">
        <f t="shared" si="131"/>
        <v>-</v>
      </c>
      <c r="L640" s="1041" t="str">
        <f t="shared" si="122"/>
        <v/>
      </c>
      <c r="W640" s="1046" t="str">
        <f t="shared" si="123"/>
        <v/>
      </c>
      <c r="X640" s="1047" t="str">
        <f t="shared" si="124"/>
        <v/>
      </c>
      <c r="Y640" s="1048" t="str">
        <f t="shared" si="130"/>
        <v/>
      </c>
      <c r="Z640" s="1049" t="str">
        <f t="shared" si="125"/>
        <v/>
      </c>
      <c r="AA640" s="1049" t="str">
        <f t="shared" si="126"/>
        <v/>
      </c>
      <c r="AB640" s="1050" t="str">
        <f t="shared" si="127"/>
        <v/>
      </c>
      <c r="AD640" s="1052" t="str">
        <f t="shared" si="128"/>
        <v/>
      </c>
      <c r="AE640" s="1053" t="str">
        <f t="shared" si="129"/>
        <v/>
      </c>
    </row>
    <row r="641" spans="5:31" ht="12.75" customHeight="1">
      <c r="E641" s="1083" t="str">
        <f t="shared" si="121"/>
        <v/>
      </c>
      <c r="G641" s="1085" t="str">
        <f t="shared" si="119"/>
        <v/>
      </c>
      <c r="H641" s="1079" t="str">
        <f t="shared" si="120"/>
        <v/>
      </c>
      <c r="J641" s="1117" t="str">
        <f t="shared" si="131"/>
        <v>-</v>
      </c>
      <c r="L641" s="1041" t="str">
        <f t="shared" si="122"/>
        <v/>
      </c>
      <c r="W641" s="1046" t="str">
        <f t="shared" si="123"/>
        <v/>
      </c>
      <c r="X641" s="1047" t="str">
        <f t="shared" si="124"/>
        <v/>
      </c>
      <c r="Y641" s="1048" t="str">
        <f t="shared" si="130"/>
        <v/>
      </c>
      <c r="Z641" s="1049" t="str">
        <f t="shared" si="125"/>
        <v/>
      </c>
      <c r="AA641" s="1049" t="str">
        <f t="shared" si="126"/>
        <v/>
      </c>
      <c r="AB641" s="1050" t="str">
        <f t="shared" si="127"/>
        <v/>
      </c>
      <c r="AD641" s="1052" t="str">
        <f t="shared" si="128"/>
        <v/>
      </c>
      <c r="AE641" s="1053" t="str">
        <f t="shared" si="129"/>
        <v/>
      </c>
    </row>
    <row r="642" spans="5:31" ht="12.75" customHeight="1">
      <c r="E642" s="1083" t="str">
        <f t="shared" si="121"/>
        <v/>
      </c>
      <c r="G642" s="1085" t="str">
        <f t="shared" ref="G642:G694" si="132">IF(F642="Paid","Settled",IF(E642="","",IF(E642&lt;0,"Over Due",IF(E642&lt;=10,"Due soon",IF(E642&lt;=20,"FP need",IF(E642&lt;=30,"Pending","Pending"))))))</f>
        <v/>
      </c>
      <c r="H642" s="1079" t="str">
        <f t="shared" ref="H642:H705" si="133">IFERROR(CHOOSE($X642,"መስከረም","ጥቅምት","ህዳር  ","ታህሳስ ","ጥር ","የካቲት ","መጋቢት ","ሚይዚያ ","ግንቦት ","ሰኔ ","ሐምሌ ","ነሐሴ ","Pagume"),"")</f>
        <v/>
      </c>
      <c r="J642" s="1117" t="str">
        <f t="shared" si="131"/>
        <v>-</v>
      </c>
      <c r="L642" s="1041" t="str">
        <f t="shared" si="122"/>
        <v/>
      </c>
      <c r="W642" s="1046" t="str">
        <f t="shared" si="123"/>
        <v/>
      </c>
      <c r="X642" s="1047" t="str">
        <f t="shared" si="124"/>
        <v/>
      </c>
      <c r="Y642" s="1048" t="str">
        <f t="shared" si="130"/>
        <v/>
      </c>
      <c r="Z642" s="1049" t="str">
        <f t="shared" si="125"/>
        <v/>
      </c>
      <c r="AA642" s="1049" t="str">
        <f t="shared" si="126"/>
        <v/>
      </c>
      <c r="AB642" s="1050" t="str">
        <f t="shared" si="127"/>
        <v/>
      </c>
      <c r="AD642" s="1052" t="str">
        <f t="shared" si="128"/>
        <v/>
      </c>
      <c r="AE642" s="1053" t="str">
        <f t="shared" si="129"/>
        <v/>
      </c>
    </row>
    <row r="643" spans="5:31" ht="12.75" customHeight="1">
      <c r="E643" s="1083" t="str">
        <f t="shared" ref="E643:E706" si="134">IF(D643="","",IF(F643="paid",0,I643-J643))</f>
        <v/>
      </c>
      <c r="G643" s="1085" t="str">
        <f t="shared" si="132"/>
        <v/>
      </c>
      <c r="H643" s="1079" t="str">
        <f t="shared" si="133"/>
        <v/>
      </c>
      <c r="J643" s="1117" t="str">
        <f t="shared" si="131"/>
        <v>-</v>
      </c>
      <c r="L643" s="1041" t="str">
        <f t="shared" ref="L643:L706" si="135">IF(E643="","",$Q$1+E643)</f>
        <v/>
      </c>
      <c r="W643" s="1046" t="str">
        <f t="shared" ref="W643:W706" si="136">IF($D643="","",_xlfn.LET(_xlpm.gDate,D643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643" s="1047" t="str">
        <f t="shared" ref="X643:X706" si="137">IF($W643="","",TEXT($W643,"mm"))</f>
        <v/>
      </c>
      <c r="Y643" s="1048" t="str">
        <f t="shared" si="130"/>
        <v/>
      </c>
      <c r="Z643" s="1049" t="str">
        <f t="shared" ref="Z643:Z706" si="138">IF($K643="","",_xlfn.LET(_xlpm.gDate,K643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643" s="1049" t="str">
        <f t="shared" ref="AA643:AA706" si="139">IF($Z643="","",TEXT($Z643,"mm"))</f>
        <v/>
      </c>
      <c r="AB643" s="1050" t="str">
        <f t="shared" ref="AB643:AB706" si="140">IFERROR(CHOOSE(AA643,"መስከረም","ጥቅምት","ህዳር  ","ታህሳስ ","ጥር ","የካቲት ","መጋቢት ","ሚይዚያ ","ግንቦት ","ሰኔ ","ሐምሌ ","ነሐሴ ","Pagume"),"")</f>
        <v/>
      </c>
      <c r="AD643" s="1052" t="str">
        <f t="shared" ref="AD643:AD706" si="141">IF($D643="","",YEAR(D643)&amp;"-W"&amp;WEEKNUM(D643,2))</f>
        <v/>
      </c>
      <c r="AE643" s="1053" t="str">
        <f t="shared" ref="AE643:AE706" si="142">IF($K643="","",YEAR(K643)&amp;"-W"&amp;WEEKNUM(K643,2))</f>
        <v/>
      </c>
    </row>
    <row r="644" spans="5:31" ht="12.75" customHeight="1">
      <c r="E644" s="1083" t="str">
        <f t="shared" si="134"/>
        <v/>
      </c>
      <c r="G644" s="1085" t="str">
        <f t="shared" si="132"/>
        <v/>
      </c>
      <c r="H644" s="1079" t="str">
        <f t="shared" si="133"/>
        <v/>
      </c>
      <c r="J644" s="1117" t="str">
        <f t="shared" si="131"/>
        <v>-</v>
      </c>
      <c r="L644" s="1041" t="str">
        <f t="shared" si="135"/>
        <v/>
      </c>
      <c r="W644" s="1046" t="str">
        <f t="shared" si="136"/>
        <v/>
      </c>
      <c r="X644" s="1047" t="str">
        <f t="shared" si="137"/>
        <v/>
      </c>
      <c r="Y644" s="1048" t="str">
        <f t="shared" si="130"/>
        <v/>
      </c>
      <c r="Z644" s="1049" t="str">
        <f t="shared" si="138"/>
        <v/>
      </c>
      <c r="AA644" s="1049" t="str">
        <f t="shared" si="139"/>
        <v/>
      </c>
      <c r="AB644" s="1050" t="str">
        <f t="shared" si="140"/>
        <v/>
      </c>
      <c r="AD644" s="1052" t="str">
        <f t="shared" si="141"/>
        <v/>
      </c>
      <c r="AE644" s="1053" t="str">
        <f t="shared" si="142"/>
        <v/>
      </c>
    </row>
    <row r="645" spans="5:31" ht="12.75" customHeight="1">
      <c r="E645" s="1083" t="str">
        <f t="shared" si="134"/>
        <v/>
      </c>
      <c r="G645" s="1085" t="str">
        <f t="shared" si="132"/>
        <v/>
      </c>
      <c r="H645" s="1079" t="str">
        <f t="shared" si="133"/>
        <v/>
      </c>
      <c r="J645" s="1117" t="str">
        <f t="shared" si="131"/>
        <v>-</v>
      </c>
      <c r="L645" s="1041" t="str">
        <f t="shared" si="135"/>
        <v/>
      </c>
      <c r="W645" s="1046" t="str">
        <f t="shared" si="136"/>
        <v/>
      </c>
      <c r="X645" s="1047" t="str">
        <f t="shared" si="137"/>
        <v/>
      </c>
      <c r="Y645" s="1048" t="str">
        <f t="shared" si="130"/>
        <v/>
      </c>
      <c r="Z645" s="1049" t="str">
        <f t="shared" si="138"/>
        <v/>
      </c>
      <c r="AA645" s="1049" t="str">
        <f t="shared" si="139"/>
        <v/>
      </c>
      <c r="AB645" s="1050" t="str">
        <f t="shared" si="140"/>
        <v/>
      </c>
      <c r="AD645" s="1052" t="str">
        <f t="shared" si="141"/>
        <v/>
      </c>
      <c r="AE645" s="1053" t="str">
        <f t="shared" si="142"/>
        <v/>
      </c>
    </row>
    <row r="646" spans="5:31" ht="12.75" customHeight="1">
      <c r="E646" s="1083" t="str">
        <f t="shared" si="134"/>
        <v/>
      </c>
      <c r="G646" s="1085" t="str">
        <f t="shared" si="132"/>
        <v/>
      </c>
      <c r="H646" s="1079" t="str">
        <f t="shared" si="133"/>
        <v/>
      </c>
      <c r="J646" s="1117" t="str">
        <f t="shared" si="131"/>
        <v>-</v>
      </c>
      <c r="L646" s="1041" t="str">
        <f t="shared" si="135"/>
        <v/>
      </c>
      <c r="W646" s="1046" t="str">
        <f t="shared" si="136"/>
        <v/>
      </c>
      <c r="X646" s="1047" t="str">
        <f t="shared" si="137"/>
        <v/>
      </c>
      <c r="Y646" s="1048" t="str">
        <f t="shared" si="130"/>
        <v/>
      </c>
      <c r="Z646" s="1049" t="str">
        <f t="shared" si="138"/>
        <v/>
      </c>
      <c r="AA646" s="1049" t="str">
        <f t="shared" si="139"/>
        <v/>
      </c>
      <c r="AB646" s="1050" t="str">
        <f t="shared" si="140"/>
        <v/>
      </c>
      <c r="AD646" s="1052" t="str">
        <f t="shared" si="141"/>
        <v/>
      </c>
      <c r="AE646" s="1053" t="str">
        <f t="shared" si="142"/>
        <v/>
      </c>
    </row>
    <row r="647" spans="5:31" ht="12.75" customHeight="1">
      <c r="E647" s="1083" t="str">
        <f t="shared" si="134"/>
        <v/>
      </c>
      <c r="G647" s="1085" t="str">
        <f t="shared" si="132"/>
        <v/>
      </c>
      <c r="H647" s="1079" t="str">
        <f t="shared" si="133"/>
        <v/>
      </c>
      <c r="J647" s="1117" t="str">
        <f t="shared" si="131"/>
        <v>-</v>
      </c>
      <c r="L647" s="1041" t="str">
        <f t="shared" si="135"/>
        <v/>
      </c>
      <c r="W647" s="1046" t="str">
        <f t="shared" si="136"/>
        <v/>
      </c>
      <c r="X647" s="1047" t="str">
        <f t="shared" si="137"/>
        <v/>
      </c>
      <c r="Y647" s="1048" t="str">
        <f t="shared" si="130"/>
        <v/>
      </c>
      <c r="Z647" s="1049" t="str">
        <f t="shared" si="138"/>
        <v/>
      </c>
      <c r="AA647" s="1049" t="str">
        <f t="shared" si="139"/>
        <v/>
      </c>
      <c r="AB647" s="1050" t="str">
        <f t="shared" si="140"/>
        <v/>
      </c>
      <c r="AD647" s="1052" t="str">
        <f t="shared" si="141"/>
        <v/>
      </c>
      <c r="AE647" s="1053" t="str">
        <f t="shared" si="142"/>
        <v/>
      </c>
    </row>
    <row r="648" spans="5:31" ht="12.75" customHeight="1">
      <c r="E648" s="1083" t="str">
        <f t="shared" si="134"/>
        <v/>
      </c>
      <c r="G648" s="1085" t="str">
        <f t="shared" si="132"/>
        <v/>
      </c>
      <c r="H648" s="1079" t="str">
        <f t="shared" si="133"/>
        <v/>
      </c>
      <c r="J648" s="1117" t="str">
        <f t="shared" si="131"/>
        <v>-</v>
      </c>
      <c r="L648" s="1041" t="str">
        <f t="shared" si="135"/>
        <v/>
      </c>
      <c r="W648" s="1046" t="str">
        <f t="shared" si="136"/>
        <v/>
      </c>
      <c r="X648" s="1047" t="str">
        <f t="shared" si="137"/>
        <v/>
      </c>
      <c r="Y648" s="1048" t="str">
        <f t="shared" si="130"/>
        <v/>
      </c>
      <c r="Z648" s="1049" t="str">
        <f t="shared" si="138"/>
        <v/>
      </c>
      <c r="AA648" s="1049" t="str">
        <f t="shared" si="139"/>
        <v/>
      </c>
      <c r="AB648" s="1050" t="str">
        <f t="shared" si="140"/>
        <v/>
      </c>
      <c r="AD648" s="1052" t="str">
        <f t="shared" si="141"/>
        <v/>
      </c>
      <c r="AE648" s="1053" t="str">
        <f t="shared" si="142"/>
        <v/>
      </c>
    </row>
    <row r="649" spans="5:31" ht="12.75" customHeight="1">
      <c r="E649" s="1083" t="str">
        <f t="shared" si="134"/>
        <v/>
      </c>
      <c r="G649" s="1085" t="str">
        <f t="shared" si="132"/>
        <v/>
      </c>
      <c r="H649" s="1079" t="str">
        <f t="shared" si="133"/>
        <v/>
      </c>
      <c r="J649" s="1117" t="str">
        <f t="shared" si="131"/>
        <v>-</v>
      </c>
      <c r="L649" s="1041" t="str">
        <f t="shared" si="135"/>
        <v/>
      </c>
      <c r="W649" s="1046" t="str">
        <f t="shared" si="136"/>
        <v/>
      </c>
      <c r="X649" s="1047" t="str">
        <f t="shared" si="137"/>
        <v/>
      </c>
      <c r="Y649" s="1048" t="str">
        <f t="shared" si="130"/>
        <v/>
      </c>
      <c r="Z649" s="1049" t="str">
        <f t="shared" si="138"/>
        <v/>
      </c>
      <c r="AA649" s="1049" t="str">
        <f t="shared" si="139"/>
        <v/>
      </c>
      <c r="AB649" s="1050" t="str">
        <f t="shared" si="140"/>
        <v/>
      </c>
      <c r="AD649" s="1052" t="str">
        <f t="shared" si="141"/>
        <v/>
      </c>
      <c r="AE649" s="1053" t="str">
        <f t="shared" si="142"/>
        <v/>
      </c>
    </row>
    <row r="650" spans="5:31" ht="12.75" customHeight="1">
      <c r="E650" s="1083" t="str">
        <f t="shared" si="134"/>
        <v/>
      </c>
      <c r="G650" s="1085" t="str">
        <f t="shared" si="132"/>
        <v/>
      </c>
      <c r="H650" s="1079" t="str">
        <f t="shared" si="133"/>
        <v/>
      </c>
      <c r="J650" s="1117" t="str">
        <f t="shared" si="131"/>
        <v>-</v>
      </c>
      <c r="L650" s="1041" t="str">
        <f t="shared" si="135"/>
        <v/>
      </c>
      <c r="W650" s="1046" t="str">
        <f t="shared" si="136"/>
        <v/>
      </c>
      <c r="X650" s="1047" t="str">
        <f t="shared" si="137"/>
        <v/>
      </c>
      <c r="Y650" s="1048" t="str">
        <f t="shared" si="130"/>
        <v/>
      </c>
      <c r="Z650" s="1049" t="str">
        <f t="shared" si="138"/>
        <v/>
      </c>
      <c r="AA650" s="1049" t="str">
        <f t="shared" si="139"/>
        <v/>
      </c>
      <c r="AB650" s="1050" t="str">
        <f t="shared" si="140"/>
        <v/>
      </c>
      <c r="AD650" s="1052" t="str">
        <f t="shared" si="141"/>
        <v/>
      </c>
      <c r="AE650" s="1053" t="str">
        <f t="shared" si="142"/>
        <v/>
      </c>
    </row>
    <row r="651" spans="5:31" ht="12.75" customHeight="1">
      <c r="E651" s="1083" t="str">
        <f t="shared" si="134"/>
        <v/>
      </c>
      <c r="G651" s="1085" t="str">
        <f t="shared" si="132"/>
        <v/>
      </c>
      <c r="H651" s="1079" t="str">
        <f t="shared" si="133"/>
        <v/>
      </c>
      <c r="J651" s="1117" t="str">
        <f t="shared" si="131"/>
        <v>-</v>
      </c>
      <c r="L651" s="1041" t="str">
        <f t="shared" si="135"/>
        <v/>
      </c>
      <c r="W651" s="1046" t="str">
        <f t="shared" si="136"/>
        <v/>
      </c>
      <c r="X651" s="1047" t="str">
        <f t="shared" si="137"/>
        <v/>
      </c>
      <c r="Y651" s="1048" t="str">
        <f t="shared" si="130"/>
        <v/>
      </c>
      <c r="Z651" s="1049" t="str">
        <f t="shared" si="138"/>
        <v/>
      </c>
      <c r="AA651" s="1049" t="str">
        <f t="shared" si="139"/>
        <v/>
      </c>
      <c r="AB651" s="1050" t="str">
        <f t="shared" si="140"/>
        <v/>
      </c>
      <c r="AD651" s="1052" t="str">
        <f t="shared" si="141"/>
        <v/>
      </c>
      <c r="AE651" s="1053" t="str">
        <f t="shared" si="142"/>
        <v/>
      </c>
    </row>
    <row r="652" spans="5:31" ht="12.75" customHeight="1">
      <c r="E652" s="1083" t="str">
        <f t="shared" si="134"/>
        <v/>
      </c>
      <c r="G652" s="1085" t="str">
        <f t="shared" si="132"/>
        <v/>
      </c>
      <c r="H652" s="1079" t="str">
        <f t="shared" si="133"/>
        <v/>
      </c>
      <c r="J652" s="1117" t="str">
        <f t="shared" si="131"/>
        <v>-</v>
      </c>
      <c r="L652" s="1041" t="str">
        <f t="shared" si="135"/>
        <v/>
      </c>
      <c r="W652" s="1046" t="str">
        <f t="shared" si="136"/>
        <v/>
      </c>
      <c r="X652" s="1047" t="str">
        <f t="shared" si="137"/>
        <v/>
      </c>
      <c r="Y652" s="1048" t="str">
        <f t="shared" si="130"/>
        <v/>
      </c>
      <c r="Z652" s="1049" t="str">
        <f t="shared" si="138"/>
        <v/>
      </c>
      <c r="AA652" s="1049" t="str">
        <f t="shared" si="139"/>
        <v/>
      </c>
      <c r="AB652" s="1050" t="str">
        <f t="shared" si="140"/>
        <v/>
      </c>
      <c r="AD652" s="1052" t="str">
        <f t="shared" si="141"/>
        <v/>
      </c>
      <c r="AE652" s="1053" t="str">
        <f t="shared" si="142"/>
        <v/>
      </c>
    </row>
    <row r="653" spans="5:31" ht="12.75" customHeight="1">
      <c r="E653" s="1083" t="str">
        <f t="shared" si="134"/>
        <v/>
      </c>
      <c r="G653" s="1085" t="str">
        <f t="shared" si="132"/>
        <v/>
      </c>
      <c r="H653" s="1079" t="str">
        <f t="shared" si="133"/>
        <v/>
      </c>
      <c r="J653" s="1117" t="str">
        <f t="shared" si="131"/>
        <v>-</v>
      </c>
      <c r="L653" s="1041" t="str">
        <f t="shared" si="135"/>
        <v/>
      </c>
      <c r="W653" s="1046" t="str">
        <f t="shared" si="136"/>
        <v/>
      </c>
      <c r="X653" s="1047" t="str">
        <f t="shared" si="137"/>
        <v/>
      </c>
      <c r="Y653" s="1048" t="str">
        <f t="shared" si="130"/>
        <v/>
      </c>
      <c r="Z653" s="1049" t="str">
        <f t="shared" si="138"/>
        <v/>
      </c>
      <c r="AA653" s="1049" t="str">
        <f t="shared" si="139"/>
        <v/>
      </c>
      <c r="AB653" s="1050" t="str">
        <f t="shared" si="140"/>
        <v/>
      </c>
      <c r="AD653" s="1052" t="str">
        <f t="shared" si="141"/>
        <v/>
      </c>
      <c r="AE653" s="1053" t="str">
        <f t="shared" si="142"/>
        <v/>
      </c>
    </row>
    <row r="654" spans="5:31" ht="12.75" customHeight="1">
      <c r="E654" s="1083" t="str">
        <f t="shared" si="134"/>
        <v/>
      </c>
      <c r="G654" s="1085" t="str">
        <f t="shared" si="132"/>
        <v/>
      </c>
      <c r="H654" s="1079" t="str">
        <f t="shared" si="133"/>
        <v/>
      </c>
      <c r="J654" s="1117" t="str">
        <f t="shared" si="131"/>
        <v>-</v>
      </c>
      <c r="L654" s="1041" t="str">
        <f t="shared" si="135"/>
        <v/>
      </c>
      <c r="W654" s="1046" t="str">
        <f t="shared" si="136"/>
        <v/>
      </c>
      <c r="X654" s="1047" t="str">
        <f t="shared" si="137"/>
        <v/>
      </c>
      <c r="Y654" s="1048" t="str">
        <f t="shared" si="130"/>
        <v/>
      </c>
      <c r="Z654" s="1049" t="str">
        <f t="shared" si="138"/>
        <v/>
      </c>
      <c r="AA654" s="1049" t="str">
        <f t="shared" si="139"/>
        <v/>
      </c>
      <c r="AB654" s="1050" t="str">
        <f t="shared" si="140"/>
        <v/>
      </c>
      <c r="AD654" s="1052" t="str">
        <f t="shared" si="141"/>
        <v/>
      </c>
      <c r="AE654" s="1053" t="str">
        <f t="shared" si="142"/>
        <v/>
      </c>
    </row>
    <row r="655" spans="5:31" ht="12.75" customHeight="1">
      <c r="E655" s="1083" t="str">
        <f t="shared" si="134"/>
        <v/>
      </c>
      <c r="G655" s="1085" t="str">
        <f t="shared" si="132"/>
        <v/>
      </c>
      <c r="H655" s="1079" t="str">
        <f t="shared" si="133"/>
        <v/>
      </c>
      <c r="J655" s="1117" t="str">
        <f t="shared" si="131"/>
        <v>-</v>
      </c>
      <c r="L655" s="1041" t="str">
        <f t="shared" si="135"/>
        <v/>
      </c>
      <c r="W655" s="1046" t="str">
        <f t="shared" si="136"/>
        <v/>
      </c>
      <c r="X655" s="1047" t="str">
        <f t="shared" si="137"/>
        <v/>
      </c>
      <c r="Y655" s="1048" t="str">
        <f t="shared" si="130"/>
        <v/>
      </c>
      <c r="Z655" s="1049" t="str">
        <f t="shared" si="138"/>
        <v/>
      </c>
      <c r="AA655" s="1049" t="str">
        <f t="shared" si="139"/>
        <v/>
      </c>
      <c r="AB655" s="1050" t="str">
        <f t="shared" si="140"/>
        <v/>
      </c>
      <c r="AD655" s="1052" t="str">
        <f t="shared" si="141"/>
        <v/>
      </c>
      <c r="AE655" s="1053" t="str">
        <f t="shared" si="142"/>
        <v/>
      </c>
    </row>
    <row r="656" spans="5:31" ht="12.75" customHeight="1">
      <c r="E656" s="1083" t="str">
        <f t="shared" si="134"/>
        <v/>
      </c>
      <c r="G656" s="1085" t="str">
        <f t="shared" si="132"/>
        <v/>
      </c>
      <c r="H656" s="1079" t="str">
        <f t="shared" si="133"/>
        <v/>
      </c>
      <c r="J656" s="1117" t="str">
        <f t="shared" si="131"/>
        <v>-</v>
      </c>
      <c r="L656" s="1041" t="str">
        <f t="shared" si="135"/>
        <v/>
      </c>
      <c r="W656" s="1046" t="str">
        <f t="shared" si="136"/>
        <v/>
      </c>
      <c r="X656" s="1047" t="str">
        <f t="shared" si="137"/>
        <v/>
      </c>
      <c r="Y656" s="1048" t="str">
        <f t="shared" si="130"/>
        <v/>
      </c>
      <c r="Z656" s="1049" t="str">
        <f t="shared" si="138"/>
        <v/>
      </c>
      <c r="AA656" s="1049" t="str">
        <f t="shared" si="139"/>
        <v/>
      </c>
      <c r="AB656" s="1050" t="str">
        <f t="shared" si="140"/>
        <v/>
      </c>
      <c r="AD656" s="1052" t="str">
        <f t="shared" si="141"/>
        <v/>
      </c>
      <c r="AE656" s="1053" t="str">
        <f t="shared" si="142"/>
        <v/>
      </c>
    </row>
    <row r="657" spans="5:31" ht="12.75" customHeight="1">
      <c r="E657" s="1083" t="str">
        <f t="shared" si="134"/>
        <v/>
      </c>
      <c r="G657" s="1085" t="str">
        <f t="shared" si="132"/>
        <v/>
      </c>
      <c r="H657" s="1079" t="str">
        <f t="shared" si="133"/>
        <v/>
      </c>
      <c r="J657" s="1117" t="str">
        <f t="shared" si="131"/>
        <v>-</v>
      </c>
      <c r="L657" s="1041" t="str">
        <f t="shared" si="135"/>
        <v/>
      </c>
      <c r="W657" s="1046" t="str">
        <f t="shared" si="136"/>
        <v/>
      </c>
      <c r="X657" s="1047" t="str">
        <f t="shared" si="137"/>
        <v/>
      </c>
      <c r="Y657" s="1048" t="str">
        <f t="shared" si="130"/>
        <v/>
      </c>
      <c r="Z657" s="1049" t="str">
        <f t="shared" si="138"/>
        <v/>
      </c>
      <c r="AA657" s="1049" t="str">
        <f t="shared" si="139"/>
        <v/>
      </c>
      <c r="AB657" s="1050" t="str">
        <f t="shared" si="140"/>
        <v/>
      </c>
      <c r="AD657" s="1052" t="str">
        <f t="shared" si="141"/>
        <v/>
      </c>
      <c r="AE657" s="1053" t="str">
        <f t="shared" si="142"/>
        <v/>
      </c>
    </row>
    <row r="658" spans="5:31" ht="12.75" customHeight="1">
      <c r="E658" s="1083" t="str">
        <f t="shared" si="134"/>
        <v/>
      </c>
      <c r="G658" s="1085" t="str">
        <f t="shared" si="132"/>
        <v/>
      </c>
      <c r="H658" s="1079" t="str">
        <f t="shared" si="133"/>
        <v/>
      </c>
      <c r="J658" s="1117" t="str">
        <f t="shared" si="131"/>
        <v>-</v>
      </c>
      <c r="L658" s="1041" t="str">
        <f t="shared" si="135"/>
        <v/>
      </c>
      <c r="W658" s="1046" t="str">
        <f t="shared" si="136"/>
        <v/>
      </c>
      <c r="X658" s="1047" t="str">
        <f t="shared" si="137"/>
        <v/>
      </c>
      <c r="Y658" s="1048" t="str">
        <f t="shared" si="130"/>
        <v/>
      </c>
      <c r="Z658" s="1049" t="str">
        <f t="shared" si="138"/>
        <v/>
      </c>
      <c r="AA658" s="1049" t="str">
        <f t="shared" si="139"/>
        <v/>
      </c>
      <c r="AB658" s="1050" t="str">
        <f t="shared" si="140"/>
        <v/>
      </c>
      <c r="AD658" s="1052" t="str">
        <f t="shared" si="141"/>
        <v/>
      </c>
      <c r="AE658" s="1053" t="str">
        <f t="shared" si="142"/>
        <v/>
      </c>
    </row>
    <row r="659" spans="5:31" ht="12.75" customHeight="1">
      <c r="E659" s="1083" t="str">
        <f t="shared" si="134"/>
        <v/>
      </c>
      <c r="G659" s="1085" t="str">
        <f t="shared" si="132"/>
        <v/>
      </c>
      <c r="H659" s="1079" t="str">
        <f t="shared" si="133"/>
        <v/>
      </c>
      <c r="J659" s="1117" t="str">
        <f t="shared" si="131"/>
        <v>-</v>
      </c>
      <c r="L659" s="1041" t="str">
        <f t="shared" si="135"/>
        <v/>
      </c>
      <c r="W659" s="1046" t="str">
        <f t="shared" si="136"/>
        <v/>
      </c>
      <c r="X659" s="1047" t="str">
        <f t="shared" si="137"/>
        <v/>
      </c>
      <c r="Y659" s="1048" t="str">
        <f t="shared" si="130"/>
        <v/>
      </c>
      <c r="Z659" s="1049" t="str">
        <f t="shared" si="138"/>
        <v/>
      </c>
      <c r="AA659" s="1049" t="str">
        <f t="shared" si="139"/>
        <v/>
      </c>
      <c r="AB659" s="1050" t="str">
        <f t="shared" si="140"/>
        <v/>
      </c>
      <c r="AD659" s="1052" t="str">
        <f t="shared" si="141"/>
        <v/>
      </c>
      <c r="AE659" s="1053" t="str">
        <f t="shared" si="142"/>
        <v/>
      </c>
    </row>
    <row r="660" spans="5:31" ht="12.75" customHeight="1">
      <c r="E660" s="1083" t="str">
        <f t="shared" si="134"/>
        <v/>
      </c>
      <c r="G660" s="1085" t="str">
        <f t="shared" si="132"/>
        <v/>
      </c>
      <c r="H660" s="1079" t="str">
        <f t="shared" si="133"/>
        <v/>
      </c>
      <c r="J660" s="1117" t="str">
        <f t="shared" si="131"/>
        <v>-</v>
      </c>
      <c r="L660" s="1041" t="str">
        <f t="shared" si="135"/>
        <v/>
      </c>
      <c r="W660" s="1046" t="str">
        <f t="shared" si="136"/>
        <v/>
      </c>
      <c r="X660" s="1047" t="str">
        <f t="shared" si="137"/>
        <v/>
      </c>
      <c r="Y660" s="1048" t="str">
        <f t="shared" si="130"/>
        <v/>
      </c>
      <c r="Z660" s="1049" t="str">
        <f t="shared" si="138"/>
        <v/>
      </c>
      <c r="AA660" s="1049" t="str">
        <f t="shared" si="139"/>
        <v/>
      </c>
      <c r="AB660" s="1050" t="str">
        <f t="shared" si="140"/>
        <v/>
      </c>
      <c r="AD660" s="1052" t="str">
        <f t="shared" si="141"/>
        <v/>
      </c>
      <c r="AE660" s="1053" t="str">
        <f t="shared" si="142"/>
        <v/>
      </c>
    </row>
    <row r="661" spans="5:31" ht="12.75" customHeight="1">
      <c r="E661" s="1083" t="str">
        <f t="shared" si="134"/>
        <v/>
      </c>
      <c r="G661" s="1085" t="str">
        <f t="shared" si="132"/>
        <v/>
      </c>
      <c r="H661" s="1079" t="str">
        <f t="shared" si="133"/>
        <v/>
      </c>
      <c r="J661" s="1117" t="str">
        <f t="shared" si="131"/>
        <v>-</v>
      </c>
      <c r="L661" s="1041" t="str">
        <f t="shared" si="135"/>
        <v/>
      </c>
      <c r="W661" s="1046" t="str">
        <f t="shared" si="136"/>
        <v/>
      </c>
      <c r="X661" s="1047" t="str">
        <f t="shared" si="137"/>
        <v/>
      </c>
      <c r="Y661" s="1048" t="str">
        <f t="shared" si="130"/>
        <v/>
      </c>
      <c r="Z661" s="1049" t="str">
        <f t="shared" si="138"/>
        <v/>
      </c>
      <c r="AA661" s="1049" t="str">
        <f t="shared" si="139"/>
        <v/>
      </c>
      <c r="AB661" s="1050" t="str">
        <f t="shared" si="140"/>
        <v/>
      </c>
      <c r="AD661" s="1052" t="str">
        <f t="shared" si="141"/>
        <v/>
      </c>
      <c r="AE661" s="1053" t="str">
        <f t="shared" si="142"/>
        <v/>
      </c>
    </row>
    <row r="662" spans="5:31" ht="12.75" customHeight="1">
      <c r="E662" s="1083" t="str">
        <f t="shared" si="134"/>
        <v/>
      </c>
      <c r="G662" s="1085" t="str">
        <f t="shared" si="132"/>
        <v/>
      </c>
      <c r="H662" s="1079" t="str">
        <f t="shared" si="133"/>
        <v/>
      </c>
      <c r="J662" s="1117" t="str">
        <f t="shared" si="131"/>
        <v>-</v>
      </c>
      <c r="L662" s="1041" t="str">
        <f t="shared" si="135"/>
        <v/>
      </c>
      <c r="W662" s="1046" t="str">
        <f t="shared" si="136"/>
        <v/>
      </c>
      <c r="X662" s="1047" t="str">
        <f t="shared" si="137"/>
        <v/>
      </c>
      <c r="Y662" s="1048" t="str">
        <f t="shared" si="130"/>
        <v/>
      </c>
      <c r="Z662" s="1049" t="str">
        <f t="shared" si="138"/>
        <v/>
      </c>
      <c r="AA662" s="1049" t="str">
        <f t="shared" si="139"/>
        <v/>
      </c>
      <c r="AB662" s="1050" t="str">
        <f t="shared" si="140"/>
        <v/>
      </c>
      <c r="AD662" s="1052" t="str">
        <f t="shared" si="141"/>
        <v/>
      </c>
      <c r="AE662" s="1053" t="str">
        <f t="shared" si="142"/>
        <v/>
      </c>
    </row>
    <row r="663" spans="5:31" ht="12.75" customHeight="1">
      <c r="E663" s="1083" t="str">
        <f t="shared" si="134"/>
        <v/>
      </c>
      <c r="G663" s="1085" t="str">
        <f t="shared" si="132"/>
        <v/>
      </c>
      <c r="H663" s="1079" t="str">
        <f t="shared" si="133"/>
        <v/>
      </c>
      <c r="J663" s="1117" t="str">
        <f t="shared" si="131"/>
        <v>-</v>
      </c>
      <c r="L663" s="1041" t="str">
        <f t="shared" si="135"/>
        <v/>
      </c>
      <c r="W663" s="1046" t="str">
        <f t="shared" si="136"/>
        <v/>
      </c>
      <c r="X663" s="1047" t="str">
        <f t="shared" si="137"/>
        <v/>
      </c>
      <c r="Y663" s="1048" t="str">
        <f t="shared" si="130"/>
        <v/>
      </c>
      <c r="Z663" s="1049" t="str">
        <f t="shared" si="138"/>
        <v/>
      </c>
      <c r="AA663" s="1049" t="str">
        <f t="shared" si="139"/>
        <v/>
      </c>
      <c r="AB663" s="1050" t="str">
        <f t="shared" si="140"/>
        <v/>
      </c>
      <c r="AD663" s="1052" t="str">
        <f t="shared" si="141"/>
        <v/>
      </c>
      <c r="AE663" s="1053" t="str">
        <f t="shared" si="142"/>
        <v/>
      </c>
    </row>
    <row r="664" spans="5:31" ht="12.75" customHeight="1">
      <c r="E664" s="1083" t="str">
        <f t="shared" si="134"/>
        <v/>
      </c>
      <c r="G664" s="1085" t="str">
        <f t="shared" si="132"/>
        <v/>
      </c>
      <c r="H664" s="1079" t="str">
        <f t="shared" si="133"/>
        <v/>
      </c>
      <c r="J664" s="1117" t="str">
        <f t="shared" si="131"/>
        <v>-</v>
      </c>
      <c r="L664" s="1041" t="str">
        <f t="shared" si="135"/>
        <v/>
      </c>
      <c r="W664" s="1046" t="str">
        <f t="shared" si="136"/>
        <v/>
      </c>
      <c r="X664" s="1047" t="str">
        <f t="shared" si="137"/>
        <v/>
      </c>
      <c r="Y664" s="1048" t="str">
        <f t="shared" si="130"/>
        <v/>
      </c>
      <c r="Z664" s="1049" t="str">
        <f t="shared" si="138"/>
        <v/>
      </c>
      <c r="AA664" s="1049" t="str">
        <f t="shared" si="139"/>
        <v/>
      </c>
      <c r="AB664" s="1050" t="str">
        <f t="shared" si="140"/>
        <v/>
      </c>
      <c r="AD664" s="1052" t="str">
        <f t="shared" si="141"/>
        <v/>
      </c>
      <c r="AE664" s="1053" t="str">
        <f t="shared" si="142"/>
        <v/>
      </c>
    </row>
    <row r="665" spans="5:31" ht="12.75" customHeight="1">
      <c r="E665" s="1083" t="str">
        <f t="shared" si="134"/>
        <v/>
      </c>
      <c r="G665" s="1085" t="str">
        <f t="shared" si="132"/>
        <v/>
      </c>
      <c r="H665" s="1079" t="str">
        <f t="shared" si="133"/>
        <v/>
      </c>
      <c r="J665" s="1117" t="str">
        <f t="shared" si="131"/>
        <v>-</v>
      </c>
      <c r="L665" s="1041" t="str">
        <f t="shared" si="135"/>
        <v/>
      </c>
      <c r="W665" s="1046" t="str">
        <f t="shared" si="136"/>
        <v/>
      </c>
      <c r="X665" s="1047" t="str">
        <f t="shared" si="137"/>
        <v/>
      </c>
      <c r="Y665" s="1048" t="str">
        <f t="shared" si="130"/>
        <v/>
      </c>
      <c r="Z665" s="1049" t="str">
        <f t="shared" si="138"/>
        <v/>
      </c>
      <c r="AA665" s="1049" t="str">
        <f t="shared" si="139"/>
        <v/>
      </c>
      <c r="AB665" s="1050" t="str">
        <f t="shared" si="140"/>
        <v/>
      </c>
      <c r="AD665" s="1052" t="str">
        <f t="shared" si="141"/>
        <v/>
      </c>
      <c r="AE665" s="1053" t="str">
        <f t="shared" si="142"/>
        <v/>
      </c>
    </row>
    <row r="666" spans="5:31" ht="12.75" customHeight="1">
      <c r="E666" s="1083" t="str">
        <f t="shared" si="134"/>
        <v/>
      </c>
      <c r="G666" s="1085" t="str">
        <f t="shared" si="132"/>
        <v/>
      </c>
      <c r="H666" s="1079" t="str">
        <f t="shared" si="133"/>
        <v/>
      </c>
      <c r="J666" s="1117" t="str">
        <f t="shared" si="131"/>
        <v>-</v>
      </c>
      <c r="L666" s="1041" t="str">
        <f t="shared" si="135"/>
        <v/>
      </c>
      <c r="W666" s="1046" t="str">
        <f t="shared" si="136"/>
        <v/>
      </c>
      <c r="X666" s="1047" t="str">
        <f t="shared" si="137"/>
        <v/>
      </c>
      <c r="Y666" s="1048" t="str">
        <f t="shared" si="130"/>
        <v/>
      </c>
      <c r="Z666" s="1049" t="str">
        <f t="shared" si="138"/>
        <v/>
      </c>
      <c r="AA666" s="1049" t="str">
        <f t="shared" si="139"/>
        <v/>
      </c>
      <c r="AB666" s="1050" t="str">
        <f t="shared" si="140"/>
        <v/>
      </c>
      <c r="AD666" s="1052" t="str">
        <f t="shared" si="141"/>
        <v/>
      </c>
      <c r="AE666" s="1053" t="str">
        <f t="shared" si="142"/>
        <v/>
      </c>
    </row>
    <row r="667" spans="5:31" ht="12.75" customHeight="1">
      <c r="E667" s="1083" t="str">
        <f t="shared" si="134"/>
        <v/>
      </c>
      <c r="G667" s="1085" t="str">
        <f t="shared" si="132"/>
        <v/>
      </c>
      <c r="H667" s="1079" t="str">
        <f t="shared" si="133"/>
        <v/>
      </c>
      <c r="J667" s="1117" t="str">
        <f t="shared" si="131"/>
        <v>-</v>
      </c>
      <c r="L667" s="1041" t="str">
        <f t="shared" si="135"/>
        <v/>
      </c>
      <c r="W667" s="1046" t="str">
        <f t="shared" si="136"/>
        <v/>
      </c>
      <c r="X667" s="1047" t="str">
        <f t="shared" si="137"/>
        <v/>
      </c>
      <c r="Y667" s="1048" t="str">
        <f t="shared" si="130"/>
        <v/>
      </c>
      <c r="Z667" s="1049" t="str">
        <f t="shared" si="138"/>
        <v/>
      </c>
      <c r="AA667" s="1049" t="str">
        <f t="shared" si="139"/>
        <v/>
      </c>
      <c r="AB667" s="1050" t="str">
        <f t="shared" si="140"/>
        <v/>
      </c>
      <c r="AD667" s="1052" t="str">
        <f t="shared" si="141"/>
        <v/>
      </c>
      <c r="AE667" s="1053" t="str">
        <f t="shared" si="142"/>
        <v/>
      </c>
    </row>
    <row r="668" spans="5:31" ht="12.75" customHeight="1">
      <c r="E668" s="1083" t="str">
        <f t="shared" si="134"/>
        <v/>
      </c>
      <c r="G668" s="1085" t="str">
        <f t="shared" si="132"/>
        <v/>
      </c>
      <c r="H668" s="1079" t="str">
        <f t="shared" si="133"/>
        <v/>
      </c>
      <c r="J668" s="1117" t="str">
        <f t="shared" si="131"/>
        <v>-</v>
      </c>
      <c r="L668" s="1041" t="str">
        <f t="shared" si="135"/>
        <v/>
      </c>
      <c r="W668" s="1046" t="str">
        <f t="shared" si="136"/>
        <v/>
      </c>
      <c r="X668" s="1047" t="str">
        <f t="shared" si="137"/>
        <v/>
      </c>
      <c r="Y668" s="1048" t="str">
        <f t="shared" si="130"/>
        <v/>
      </c>
      <c r="Z668" s="1049" t="str">
        <f t="shared" si="138"/>
        <v/>
      </c>
      <c r="AA668" s="1049" t="str">
        <f t="shared" si="139"/>
        <v/>
      </c>
      <c r="AB668" s="1050" t="str">
        <f t="shared" si="140"/>
        <v/>
      </c>
      <c r="AD668" s="1052" t="str">
        <f t="shared" si="141"/>
        <v/>
      </c>
      <c r="AE668" s="1053" t="str">
        <f t="shared" si="142"/>
        <v/>
      </c>
    </row>
    <row r="669" spans="5:31" ht="12.75" customHeight="1">
      <c r="E669" s="1083" t="str">
        <f t="shared" si="134"/>
        <v/>
      </c>
      <c r="G669" s="1085" t="str">
        <f t="shared" si="132"/>
        <v/>
      </c>
      <c r="H669" s="1079" t="str">
        <f t="shared" si="133"/>
        <v/>
      </c>
      <c r="J669" s="1117" t="str">
        <f t="shared" si="131"/>
        <v>-</v>
      </c>
      <c r="L669" s="1041" t="str">
        <f t="shared" si="135"/>
        <v/>
      </c>
      <c r="W669" s="1046" t="str">
        <f t="shared" si="136"/>
        <v/>
      </c>
      <c r="X669" s="1047" t="str">
        <f t="shared" si="137"/>
        <v/>
      </c>
      <c r="Y669" s="1048" t="str">
        <f t="shared" si="130"/>
        <v/>
      </c>
      <c r="Z669" s="1049" t="str">
        <f t="shared" si="138"/>
        <v/>
      </c>
      <c r="AA669" s="1049" t="str">
        <f t="shared" si="139"/>
        <v/>
      </c>
      <c r="AB669" s="1050" t="str">
        <f t="shared" si="140"/>
        <v/>
      </c>
      <c r="AD669" s="1052" t="str">
        <f t="shared" si="141"/>
        <v/>
      </c>
      <c r="AE669" s="1053" t="str">
        <f t="shared" si="142"/>
        <v/>
      </c>
    </row>
    <row r="670" spans="5:31" ht="12.75" customHeight="1">
      <c r="E670" s="1083" t="str">
        <f t="shared" si="134"/>
        <v/>
      </c>
      <c r="G670" s="1085" t="str">
        <f t="shared" si="132"/>
        <v/>
      </c>
      <c r="H670" s="1079" t="str">
        <f t="shared" si="133"/>
        <v/>
      </c>
      <c r="J670" s="1117" t="str">
        <f t="shared" si="131"/>
        <v>-</v>
      </c>
      <c r="L670" s="1041" t="str">
        <f t="shared" si="135"/>
        <v/>
      </c>
      <c r="W670" s="1046" t="str">
        <f t="shared" si="136"/>
        <v/>
      </c>
      <c r="X670" s="1047" t="str">
        <f t="shared" si="137"/>
        <v/>
      </c>
      <c r="Y670" s="1048" t="str">
        <f t="shared" si="130"/>
        <v/>
      </c>
      <c r="Z670" s="1049" t="str">
        <f t="shared" si="138"/>
        <v/>
      </c>
      <c r="AA670" s="1049" t="str">
        <f t="shared" si="139"/>
        <v/>
      </c>
      <c r="AB670" s="1050" t="str">
        <f t="shared" si="140"/>
        <v/>
      </c>
      <c r="AD670" s="1052" t="str">
        <f t="shared" si="141"/>
        <v/>
      </c>
      <c r="AE670" s="1053" t="str">
        <f t="shared" si="142"/>
        <v/>
      </c>
    </row>
    <row r="671" spans="5:31" ht="12.75" customHeight="1">
      <c r="E671" s="1083" t="str">
        <f t="shared" si="134"/>
        <v/>
      </c>
      <c r="G671" s="1085" t="str">
        <f t="shared" si="132"/>
        <v/>
      </c>
      <c r="H671" s="1079" t="str">
        <f t="shared" si="133"/>
        <v/>
      </c>
      <c r="J671" s="1117" t="str">
        <f t="shared" si="131"/>
        <v>-</v>
      </c>
      <c r="L671" s="1041" t="str">
        <f t="shared" si="135"/>
        <v/>
      </c>
      <c r="W671" s="1046" t="str">
        <f t="shared" si="136"/>
        <v/>
      </c>
      <c r="X671" s="1047" t="str">
        <f t="shared" si="137"/>
        <v/>
      </c>
      <c r="Y671" s="1048" t="str">
        <f t="shared" si="130"/>
        <v/>
      </c>
      <c r="Z671" s="1049" t="str">
        <f t="shared" si="138"/>
        <v/>
      </c>
      <c r="AA671" s="1049" t="str">
        <f t="shared" si="139"/>
        <v/>
      </c>
      <c r="AB671" s="1050" t="str">
        <f t="shared" si="140"/>
        <v/>
      </c>
      <c r="AD671" s="1052" t="str">
        <f t="shared" si="141"/>
        <v/>
      </c>
      <c r="AE671" s="1053" t="str">
        <f t="shared" si="142"/>
        <v/>
      </c>
    </row>
    <row r="672" spans="5:31" ht="12.75" customHeight="1">
      <c r="E672" s="1083" t="str">
        <f t="shared" si="134"/>
        <v/>
      </c>
      <c r="G672" s="1085" t="str">
        <f t="shared" si="132"/>
        <v/>
      </c>
      <c r="H672" s="1079" t="str">
        <f t="shared" si="133"/>
        <v/>
      </c>
      <c r="J672" s="1117" t="str">
        <f t="shared" si="131"/>
        <v>-</v>
      </c>
      <c r="L672" s="1041" t="str">
        <f t="shared" si="135"/>
        <v/>
      </c>
      <c r="W672" s="1046" t="str">
        <f t="shared" si="136"/>
        <v/>
      </c>
      <c r="X672" s="1047" t="str">
        <f t="shared" si="137"/>
        <v/>
      </c>
      <c r="Y672" s="1048" t="str">
        <f t="shared" si="130"/>
        <v/>
      </c>
      <c r="Z672" s="1049" t="str">
        <f t="shared" si="138"/>
        <v/>
      </c>
      <c r="AA672" s="1049" t="str">
        <f t="shared" si="139"/>
        <v/>
      </c>
      <c r="AB672" s="1050" t="str">
        <f t="shared" si="140"/>
        <v/>
      </c>
      <c r="AD672" s="1052" t="str">
        <f t="shared" si="141"/>
        <v/>
      </c>
      <c r="AE672" s="1053" t="str">
        <f t="shared" si="142"/>
        <v/>
      </c>
    </row>
    <row r="673" spans="5:31" ht="12.75" customHeight="1">
      <c r="E673" s="1083" t="str">
        <f t="shared" si="134"/>
        <v/>
      </c>
      <c r="G673" s="1085" t="str">
        <f t="shared" si="132"/>
        <v/>
      </c>
      <c r="H673" s="1079" t="str">
        <f t="shared" si="133"/>
        <v/>
      </c>
      <c r="J673" s="1117" t="str">
        <f t="shared" si="131"/>
        <v>-</v>
      </c>
      <c r="L673" s="1041" t="str">
        <f t="shared" si="135"/>
        <v/>
      </c>
      <c r="W673" s="1046" t="str">
        <f t="shared" si="136"/>
        <v/>
      </c>
      <c r="X673" s="1047" t="str">
        <f t="shared" si="137"/>
        <v/>
      </c>
      <c r="Y673" s="1048" t="str">
        <f t="shared" ref="Y673:Y736" si="143">IFERROR(CHOOSE(X673,"መስከረም","ጥቅምት","ህዳር  ","ታህሳስ ","ጥር ","የካቲት ","መጋቢት ","ሚይዚያ ","ግንቦት ","ሰኔ ","ሐምሌ ","ነሐሴ ","Pagume"),"")</f>
        <v/>
      </c>
      <c r="Z673" s="1049" t="str">
        <f t="shared" si="138"/>
        <v/>
      </c>
      <c r="AA673" s="1049" t="str">
        <f t="shared" si="139"/>
        <v/>
      </c>
      <c r="AB673" s="1050" t="str">
        <f t="shared" si="140"/>
        <v/>
      </c>
      <c r="AD673" s="1052" t="str">
        <f t="shared" si="141"/>
        <v/>
      </c>
      <c r="AE673" s="1053" t="str">
        <f t="shared" si="142"/>
        <v/>
      </c>
    </row>
    <row r="674" spans="5:31" ht="12.75" customHeight="1">
      <c r="E674" s="1083" t="str">
        <f t="shared" si="134"/>
        <v/>
      </c>
      <c r="G674" s="1085" t="str">
        <f t="shared" si="132"/>
        <v/>
      </c>
      <c r="H674" s="1079" t="str">
        <f t="shared" si="133"/>
        <v/>
      </c>
      <c r="J674" s="1117" t="str">
        <f t="shared" si="131"/>
        <v>-</v>
      </c>
      <c r="L674" s="1041" t="str">
        <f t="shared" si="135"/>
        <v/>
      </c>
      <c r="W674" s="1046" t="str">
        <f t="shared" si="136"/>
        <v/>
      </c>
      <c r="X674" s="1047" t="str">
        <f t="shared" si="137"/>
        <v/>
      </c>
      <c r="Y674" s="1048" t="str">
        <f t="shared" si="143"/>
        <v/>
      </c>
      <c r="Z674" s="1049" t="str">
        <f t="shared" si="138"/>
        <v/>
      </c>
      <c r="AA674" s="1049" t="str">
        <f t="shared" si="139"/>
        <v/>
      </c>
      <c r="AB674" s="1050" t="str">
        <f t="shared" si="140"/>
        <v/>
      </c>
      <c r="AD674" s="1052" t="str">
        <f t="shared" si="141"/>
        <v/>
      </c>
      <c r="AE674" s="1053" t="str">
        <f t="shared" si="142"/>
        <v/>
      </c>
    </row>
    <row r="675" spans="5:31" ht="12.75" customHeight="1">
      <c r="E675" s="1083" t="str">
        <f t="shared" si="134"/>
        <v/>
      </c>
      <c r="G675" s="1085" t="str">
        <f t="shared" si="132"/>
        <v/>
      </c>
      <c r="H675" s="1079" t="str">
        <f t="shared" si="133"/>
        <v/>
      </c>
      <c r="J675" s="1117" t="str">
        <f t="shared" si="131"/>
        <v>-</v>
      </c>
      <c r="L675" s="1041" t="str">
        <f t="shared" si="135"/>
        <v/>
      </c>
      <c r="W675" s="1046" t="str">
        <f t="shared" si="136"/>
        <v/>
      </c>
      <c r="X675" s="1047" t="str">
        <f t="shared" si="137"/>
        <v/>
      </c>
      <c r="Y675" s="1048" t="str">
        <f t="shared" si="143"/>
        <v/>
      </c>
      <c r="Z675" s="1049" t="str">
        <f t="shared" si="138"/>
        <v/>
      </c>
      <c r="AA675" s="1049" t="str">
        <f t="shared" si="139"/>
        <v/>
      </c>
      <c r="AB675" s="1050" t="str">
        <f t="shared" si="140"/>
        <v/>
      </c>
      <c r="AD675" s="1052" t="str">
        <f t="shared" si="141"/>
        <v/>
      </c>
      <c r="AE675" s="1053" t="str">
        <f t="shared" si="142"/>
        <v/>
      </c>
    </row>
    <row r="676" spans="5:31" ht="12.75" customHeight="1">
      <c r="E676" s="1083" t="str">
        <f t="shared" si="134"/>
        <v/>
      </c>
      <c r="G676" s="1085" t="str">
        <f t="shared" si="132"/>
        <v/>
      </c>
      <c r="H676" s="1079" t="str">
        <f t="shared" si="133"/>
        <v/>
      </c>
      <c r="J676" s="1117" t="str">
        <f t="shared" ref="J676:J739" si="144">IF(D676="","-",$Q$1-D676)</f>
        <v>-</v>
      </c>
      <c r="L676" s="1041" t="str">
        <f t="shared" si="135"/>
        <v/>
      </c>
      <c r="W676" s="1046" t="str">
        <f t="shared" si="136"/>
        <v/>
      </c>
      <c r="X676" s="1047" t="str">
        <f t="shared" si="137"/>
        <v/>
      </c>
      <c r="Y676" s="1048" t="str">
        <f t="shared" si="143"/>
        <v/>
      </c>
      <c r="Z676" s="1049" t="str">
        <f t="shared" si="138"/>
        <v/>
      </c>
      <c r="AA676" s="1049" t="str">
        <f t="shared" si="139"/>
        <v/>
      </c>
      <c r="AB676" s="1050" t="str">
        <f t="shared" si="140"/>
        <v/>
      </c>
      <c r="AD676" s="1052" t="str">
        <f t="shared" si="141"/>
        <v/>
      </c>
      <c r="AE676" s="1053" t="str">
        <f t="shared" si="142"/>
        <v/>
      </c>
    </row>
    <row r="677" spans="5:31" ht="12.75" customHeight="1">
      <c r="E677" s="1083" t="str">
        <f t="shared" si="134"/>
        <v/>
      </c>
      <c r="G677" s="1085" t="str">
        <f t="shared" si="132"/>
        <v/>
      </c>
      <c r="H677" s="1079" t="str">
        <f t="shared" si="133"/>
        <v/>
      </c>
      <c r="J677" s="1117" t="str">
        <f t="shared" si="144"/>
        <v>-</v>
      </c>
      <c r="L677" s="1041" t="str">
        <f t="shared" si="135"/>
        <v/>
      </c>
      <c r="W677" s="1046" t="str">
        <f t="shared" si="136"/>
        <v/>
      </c>
      <c r="X677" s="1047" t="str">
        <f t="shared" si="137"/>
        <v/>
      </c>
      <c r="Y677" s="1048" t="str">
        <f t="shared" si="143"/>
        <v/>
      </c>
      <c r="Z677" s="1049" t="str">
        <f t="shared" si="138"/>
        <v/>
      </c>
      <c r="AA677" s="1049" t="str">
        <f t="shared" si="139"/>
        <v/>
      </c>
      <c r="AB677" s="1050" t="str">
        <f t="shared" si="140"/>
        <v/>
      </c>
      <c r="AD677" s="1052" t="str">
        <f t="shared" si="141"/>
        <v/>
      </c>
      <c r="AE677" s="1053" t="str">
        <f t="shared" si="142"/>
        <v/>
      </c>
    </row>
    <row r="678" spans="5:31" ht="12.75" customHeight="1">
      <c r="E678" s="1083" t="str">
        <f t="shared" si="134"/>
        <v/>
      </c>
      <c r="G678" s="1085" t="str">
        <f t="shared" si="132"/>
        <v/>
      </c>
      <c r="H678" s="1079" t="str">
        <f t="shared" si="133"/>
        <v/>
      </c>
      <c r="J678" s="1117" t="str">
        <f t="shared" si="144"/>
        <v>-</v>
      </c>
      <c r="L678" s="1041" t="str">
        <f t="shared" si="135"/>
        <v/>
      </c>
      <c r="W678" s="1046" t="str">
        <f t="shared" si="136"/>
        <v/>
      </c>
      <c r="X678" s="1047" t="str">
        <f t="shared" si="137"/>
        <v/>
      </c>
      <c r="Y678" s="1048" t="str">
        <f t="shared" si="143"/>
        <v/>
      </c>
      <c r="Z678" s="1049" t="str">
        <f t="shared" si="138"/>
        <v/>
      </c>
      <c r="AA678" s="1049" t="str">
        <f t="shared" si="139"/>
        <v/>
      </c>
      <c r="AB678" s="1050" t="str">
        <f t="shared" si="140"/>
        <v/>
      </c>
      <c r="AD678" s="1052" t="str">
        <f t="shared" si="141"/>
        <v/>
      </c>
      <c r="AE678" s="1053" t="str">
        <f t="shared" si="142"/>
        <v/>
      </c>
    </row>
    <row r="679" spans="5:31" ht="12.75" customHeight="1">
      <c r="E679" s="1083" t="str">
        <f t="shared" si="134"/>
        <v/>
      </c>
      <c r="G679" s="1085" t="str">
        <f t="shared" si="132"/>
        <v/>
      </c>
      <c r="H679" s="1079" t="str">
        <f t="shared" si="133"/>
        <v/>
      </c>
      <c r="J679" s="1117" t="str">
        <f t="shared" si="144"/>
        <v>-</v>
      </c>
      <c r="L679" s="1041" t="str">
        <f t="shared" si="135"/>
        <v/>
      </c>
      <c r="W679" s="1046" t="str">
        <f t="shared" si="136"/>
        <v/>
      </c>
      <c r="X679" s="1047" t="str">
        <f t="shared" si="137"/>
        <v/>
      </c>
      <c r="Y679" s="1048" t="str">
        <f t="shared" si="143"/>
        <v/>
      </c>
      <c r="Z679" s="1049" t="str">
        <f t="shared" si="138"/>
        <v/>
      </c>
      <c r="AA679" s="1049" t="str">
        <f t="shared" si="139"/>
        <v/>
      </c>
      <c r="AB679" s="1050" t="str">
        <f t="shared" si="140"/>
        <v/>
      </c>
      <c r="AD679" s="1052" t="str">
        <f t="shared" si="141"/>
        <v/>
      </c>
      <c r="AE679" s="1053" t="str">
        <f t="shared" si="142"/>
        <v/>
      </c>
    </row>
    <row r="680" spans="5:31" ht="12.75" customHeight="1">
      <c r="E680" s="1083" t="str">
        <f t="shared" si="134"/>
        <v/>
      </c>
      <c r="G680" s="1085" t="str">
        <f t="shared" si="132"/>
        <v/>
      </c>
      <c r="H680" s="1079" t="str">
        <f t="shared" si="133"/>
        <v/>
      </c>
      <c r="J680" s="1117" t="str">
        <f t="shared" si="144"/>
        <v>-</v>
      </c>
      <c r="L680" s="1041" t="str">
        <f t="shared" si="135"/>
        <v/>
      </c>
      <c r="W680" s="1046" t="str">
        <f t="shared" si="136"/>
        <v/>
      </c>
      <c r="X680" s="1047" t="str">
        <f t="shared" si="137"/>
        <v/>
      </c>
      <c r="Y680" s="1048" t="str">
        <f t="shared" si="143"/>
        <v/>
      </c>
      <c r="Z680" s="1049" t="str">
        <f t="shared" si="138"/>
        <v/>
      </c>
      <c r="AA680" s="1049" t="str">
        <f t="shared" si="139"/>
        <v/>
      </c>
      <c r="AB680" s="1050" t="str">
        <f t="shared" si="140"/>
        <v/>
      </c>
      <c r="AD680" s="1052" t="str">
        <f t="shared" si="141"/>
        <v/>
      </c>
      <c r="AE680" s="1053" t="str">
        <f t="shared" si="142"/>
        <v/>
      </c>
    </row>
    <row r="681" spans="5:31" ht="12.75" customHeight="1">
      <c r="E681" s="1083" t="str">
        <f t="shared" si="134"/>
        <v/>
      </c>
      <c r="G681" s="1085" t="str">
        <f t="shared" si="132"/>
        <v/>
      </c>
      <c r="H681" s="1079" t="str">
        <f t="shared" si="133"/>
        <v/>
      </c>
      <c r="J681" s="1117" t="str">
        <f t="shared" si="144"/>
        <v>-</v>
      </c>
      <c r="L681" s="1041" t="str">
        <f t="shared" si="135"/>
        <v/>
      </c>
      <c r="W681" s="1046" t="str">
        <f t="shared" si="136"/>
        <v/>
      </c>
      <c r="X681" s="1047" t="str">
        <f t="shared" si="137"/>
        <v/>
      </c>
      <c r="Y681" s="1048" t="str">
        <f t="shared" si="143"/>
        <v/>
      </c>
      <c r="Z681" s="1049" t="str">
        <f t="shared" si="138"/>
        <v/>
      </c>
      <c r="AA681" s="1049" t="str">
        <f t="shared" si="139"/>
        <v/>
      </c>
      <c r="AB681" s="1050" t="str">
        <f t="shared" si="140"/>
        <v/>
      </c>
      <c r="AD681" s="1052" t="str">
        <f t="shared" si="141"/>
        <v/>
      </c>
      <c r="AE681" s="1053" t="str">
        <f t="shared" si="142"/>
        <v/>
      </c>
    </row>
    <row r="682" spans="5:31" ht="12.75" customHeight="1">
      <c r="E682" s="1083" t="str">
        <f t="shared" si="134"/>
        <v/>
      </c>
      <c r="G682" s="1085" t="str">
        <f t="shared" si="132"/>
        <v/>
      </c>
      <c r="H682" s="1079" t="str">
        <f t="shared" si="133"/>
        <v/>
      </c>
      <c r="J682" s="1117" t="str">
        <f t="shared" si="144"/>
        <v>-</v>
      </c>
      <c r="L682" s="1041" t="str">
        <f t="shared" si="135"/>
        <v/>
      </c>
      <c r="W682" s="1046" t="str">
        <f t="shared" si="136"/>
        <v/>
      </c>
      <c r="X682" s="1047" t="str">
        <f t="shared" si="137"/>
        <v/>
      </c>
      <c r="Y682" s="1048" t="str">
        <f t="shared" si="143"/>
        <v/>
      </c>
      <c r="Z682" s="1049" t="str">
        <f t="shared" si="138"/>
        <v/>
      </c>
      <c r="AA682" s="1049" t="str">
        <f t="shared" si="139"/>
        <v/>
      </c>
      <c r="AB682" s="1050" t="str">
        <f t="shared" si="140"/>
        <v/>
      </c>
      <c r="AD682" s="1052" t="str">
        <f t="shared" si="141"/>
        <v/>
      </c>
      <c r="AE682" s="1053" t="str">
        <f t="shared" si="142"/>
        <v/>
      </c>
    </row>
    <row r="683" spans="5:31" ht="12.75" customHeight="1">
      <c r="E683" s="1083" t="str">
        <f t="shared" si="134"/>
        <v/>
      </c>
      <c r="G683" s="1085" t="str">
        <f t="shared" si="132"/>
        <v/>
      </c>
      <c r="H683" s="1079" t="str">
        <f t="shared" si="133"/>
        <v/>
      </c>
      <c r="J683" s="1117" t="str">
        <f t="shared" si="144"/>
        <v>-</v>
      </c>
      <c r="L683" s="1041" t="str">
        <f t="shared" si="135"/>
        <v/>
      </c>
      <c r="W683" s="1046" t="str">
        <f t="shared" si="136"/>
        <v/>
      </c>
      <c r="X683" s="1047" t="str">
        <f t="shared" si="137"/>
        <v/>
      </c>
      <c r="Y683" s="1048" t="str">
        <f t="shared" si="143"/>
        <v/>
      </c>
      <c r="Z683" s="1049" t="str">
        <f t="shared" si="138"/>
        <v/>
      </c>
      <c r="AA683" s="1049" t="str">
        <f t="shared" si="139"/>
        <v/>
      </c>
      <c r="AB683" s="1050" t="str">
        <f t="shared" si="140"/>
        <v/>
      </c>
      <c r="AD683" s="1052" t="str">
        <f t="shared" si="141"/>
        <v/>
      </c>
      <c r="AE683" s="1053" t="str">
        <f t="shared" si="142"/>
        <v/>
      </c>
    </row>
    <row r="684" spans="5:31" ht="12.75" customHeight="1">
      <c r="E684" s="1083" t="str">
        <f t="shared" si="134"/>
        <v/>
      </c>
      <c r="G684" s="1085" t="str">
        <f t="shared" si="132"/>
        <v/>
      </c>
      <c r="H684" s="1079" t="str">
        <f t="shared" si="133"/>
        <v/>
      </c>
      <c r="J684" s="1117" t="str">
        <f t="shared" si="144"/>
        <v>-</v>
      </c>
      <c r="L684" s="1041" t="str">
        <f t="shared" si="135"/>
        <v/>
      </c>
      <c r="W684" s="1046" t="str">
        <f t="shared" si="136"/>
        <v/>
      </c>
      <c r="X684" s="1047" t="str">
        <f t="shared" si="137"/>
        <v/>
      </c>
      <c r="Y684" s="1048" t="str">
        <f t="shared" si="143"/>
        <v/>
      </c>
      <c r="Z684" s="1049" t="str">
        <f t="shared" si="138"/>
        <v/>
      </c>
      <c r="AA684" s="1049" t="str">
        <f t="shared" si="139"/>
        <v/>
      </c>
      <c r="AB684" s="1050" t="str">
        <f t="shared" si="140"/>
        <v/>
      </c>
      <c r="AD684" s="1052" t="str">
        <f t="shared" si="141"/>
        <v/>
      </c>
      <c r="AE684" s="1053" t="str">
        <f t="shared" si="142"/>
        <v/>
      </c>
    </row>
    <row r="685" spans="5:31" ht="12.75" customHeight="1">
      <c r="E685" s="1083" t="str">
        <f t="shared" si="134"/>
        <v/>
      </c>
      <c r="G685" s="1085" t="str">
        <f t="shared" si="132"/>
        <v/>
      </c>
      <c r="H685" s="1079" t="str">
        <f t="shared" si="133"/>
        <v/>
      </c>
      <c r="J685" s="1117" t="str">
        <f t="shared" si="144"/>
        <v>-</v>
      </c>
      <c r="L685" s="1041" t="str">
        <f t="shared" si="135"/>
        <v/>
      </c>
      <c r="W685" s="1046" t="str">
        <f t="shared" si="136"/>
        <v/>
      </c>
      <c r="X685" s="1047" t="str">
        <f t="shared" si="137"/>
        <v/>
      </c>
      <c r="Y685" s="1048" t="str">
        <f t="shared" si="143"/>
        <v/>
      </c>
      <c r="Z685" s="1049" t="str">
        <f t="shared" si="138"/>
        <v/>
      </c>
      <c r="AA685" s="1049" t="str">
        <f t="shared" si="139"/>
        <v/>
      </c>
      <c r="AB685" s="1050" t="str">
        <f t="shared" si="140"/>
        <v/>
      </c>
      <c r="AD685" s="1052" t="str">
        <f t="shared" si="141"/>
        <v/>
      </c>
      <c r="AE685" s="1053" t="str">
        <f t="shared" si="142"/>
        <v/>
      </c>
    </row>
    <row r="686" spans="5:31" ht="12.75" customHeight="1">
      <c r="E686" s="1083" t="str">
        <f t="shared" si="134"/>
        <v/>
      </c>
      <c r="G686" s="1085" t="str">
        <f t="shared" si="132"/>
        <v/>
      </c>
      <c r="H686" s="1079" t="str">
        <f t="shared" si="133"/>
        <v/>
      </c>
      <c r="J686" s="1117" t="str">
        <f t="shared" si="144"/>
        <v>-</v>
      </c>
      <c r="L686" s="1041" t="str">
        <f t="shared" si="135"/>
        <v/>
      </c>
      <c r="W686" s="1046" t="str">
        <f t="shared" si="136"/>
        <v/>
      </c>
      <c r="X686" s="1047" t="str">
        <f t="shared" si="137"/>
        <v/>
      </c>
      <c r="Y686" s="1048" t="str">
        <f t="shared" si="143"/>
        <v/>
      </c>
      <c r="Z686" s="1049" t="str">
        <f t="shared" si="138"/>
        <v/>
      </c>
      <c r="AA686" s="1049" t="str">
        <f t="shared" si="139"/>
        <v/>
      </c>
      <c r="AB686" s="1050" t="str">
        <f t="shared" si="140"/>
        <v/>
      </c>
      <c r="AD686" s="1052" t="str">
        <f t="shared" si="141"/>
        <v/>
      </c>
      <c r="AE686" s="1053" t="str">
        <f t="shared" si="142"/>
        <v/>
      </c>
    </row>
    <row r="687" spans="5:31" ht="12.75" customHeight="1">
      <c r="E687" s="1083" t="str">
        <f t="shared" si="134"/>
        <v/>
      </c>
      <c r="G687" s="1085" t="str">
        <f t="shared" si="132"/>
        <v/>
      </c>
      <c r="H687" s="1079" t="str">
        <f t="shared" si="133"/>
        <v/>
      </c>
      <c r="J687" s="1117" t="str">
        <f t="shared" si="144"/>
        <v>-</v>
      </c>
      <c r="L687" s="1041" t="str">
        <f t="shared" si="135"/>
        <v/>
      </c>
      <c r="W687" s="1046" t="str">
        <f t="shared" si="136"/>
        <v/>
      </c>
      <c r="X687" s="1047" t="str">
        <f t="shared" si="137"/>
        <v/>
      </c>
      <c r="Y687" s="1048" t="str">
        <f t="shared" si="143"/>
        <v/>
      </c>
      <c r="Z687" s="1049" t="str">
        <f t="shared" si="138"/>
        <v/>
      </c>
      <c r="AA687" s="1049" t="str">
        <f t="shared" si="139"/>
        <v/>
      </c>
      <c r="AB687" s="1050" t="str">
        <f t="shared" si="140"/>
        <v/>
      </c>
      <c r="AD687" s="1052" t="str">
        <f t="shared" si="141"/>
        <v/>
      </c>
      <c r="AE687" s="1053" t="str">
        <f t="shared" si="142"/>
        <v/>
      </c>
    </row>
    <row r="688" spans="5:31" ht="12.75" customHeight="1">
      <c r="E688" s="1083" t="str">
        <f t="shared" si="134"/>
        <v/>
      </c>
      <c r="G688" s="1085" t="str">
        <f t="shared" si="132"/>
        <v/>
      </c>
      <c r="H688" s="1079" t="str">
        <f t="shared" si="133"/>
        <v/>
      </c>
      <c r="J688" s="1117" t="str">
        <f t="shared" si="144"/>
        <v>-</v>
      </c>
      <c r="L688" s="1041" t="str">
        <f t="shared" si="135"/>
        <v/>
      </c>
      <c r="W688" s="1046" t="str">
        <f t="shared" si="136"/>
        <v/>
      </c>
      <c r="X688" s="1047" t="str">
        <f t="shared" si="137"/>
        <v/>
      </c>
      <c r="Y688" s="1048" t="str">
        <f t="shared" si="143"/>
        <v/>
      </c>
      <c r="Z688" s="1049" t="str">
        <f t="shared" si="138"/>
        <v/>
      </c>
      <c r="AA688" s="1049" t="str">
        <f t="shared" si="139"/>
        <v/>
      </c>
      <c r="AB688" s="1050" t="str">
        <f t="shared" si="140"/>
        <v/>
      </c>
      <c r="AD688" s="1052" t="str">
        <f t="shared" si="141"/>
        <v/>
      </c>
      <c r="AE688" s="1053" t="str">
        <f t="shared" si="142"/>
        <v/>
      </c>
    </row>
    <row r="689" spans="5:31" ht="12.75" customHeight="1">
      <c r="E689" s="1083" t="str">
        <f t="shared" si="134"/>
        <v/>
      </c>
      <c r="G689" s="1085" t="str">
        <f t="shared" si="132"/>
        <v/>
      </c>
      <c r="H689" s="1079" t="str">
        <f t="shared" si="133"/>
        <v/>
      </c>
      <c r="J689" s="1117" t="str">
        <f t="shared" si="144"/>
        <v>-</v>
      </c>
      <c r="L689" s="1041" t="str">
        <f t="shared" si="135"/>
        <v/>
      </c>
      <c r="W689" s="1046" t="str">
        <f t="shared" si="136"/>
        <v/>
      </c>
      <c r="X689" s="1047" t="str">
        <f t="shared" si="137"/>
        <v/>
      </c>
      <c r="Y689" s="1048" t="str">
        <f t="shared" si="143"/>
        <v/>
      </c>
      <c r="Z689" s="1049" t="str">
        <f t="shared" si="138"/>
        <v/>
      </c>
      <c r="AA689" s="1049" t="str">
        <f t="shared" si="139"/>
        <v/>
      </c>
      <c r="AB689" s="1050" t="str">
        <f t="shared" si="140"/>
        <v/>
      </c>
      <c r="AD689" s="1052" t="str">
        <f t="shared" si="141"/>
        <v/>
      </c>
      <c r="AE689" s="1053" t="str">
        <f t="shared" si="142"/>
        <v/>
      </c>
    </row>
    <row r="690" spans="5:31" ht="12.75" customHeight="1">
      <c r="E690" s="1083" t="str">
        <f t="shared" si="134"/>
        <v/>
      </c>
      <c r="G690" s="1085" t="str">
        <f t="shared" si="132"/>
        <v/>
      </c>
      <c r="H690" s="1079" t="str">
        <f t="shared" si="133"/>
        <v/>
      </c>
      <c r="J690" s="1117" t="str">
        <f t="shared" si="144"/>
        <v>-</v>
      </c>
      <c r="L690" s="1041" t="str">
        <f t="shared" si="135"/>
        <v/>
      </c>
      <c r="W690" s="1046" t="str">
        <f t="shared" si="136"/>
        <v/>
      </c>
      <c r="X690" s="1047" t="str">
        <f t="shared" si="137"/>
        <v/>
      </c>
      <c r="Y690" s="1048" t="str">
        <f t="shared" si="143"/>
        <v/>
      </c>
      <c r="Z690" s="1049" t="str">
        <f t="shared" si="138"/>
        <v/>
      </c>
      <c r="AA690" s="1049" t="str">
        <f t="shared" si="139"/>
        <v/>
      </c>
      <c r="AB690" s="1050" t="str">
        <f t="shared" si="140"/>
        <v/>
      </c>
      <c r="AD690" s="1052" t="str">
        <f t="shared" si="141"/>
        <v/>
      </c>
      <c r="AE690" s="1053" t="str">
        <f t="shared" si="142"/>
        <v/>
      </c>
    </row>
    <row r="691" spans="5:31" ht="12.75" customHeight="1">
      <c r="E691" s="1083" t="str">
        <f t="shared" si="134"/>
        <v/>
      </c>
      <c r="G691" s="1085" t="str">
        <f t="shared" si="132"/>
        <v/>
      </c>
      <c r="H691" s="1079" t="str">
        <f t="shared" si="133"/>
        <v/>
      </c>
      <c r="J691" s="1117" t="str">
        <f t="shared" si="144"/>
        <v>-</v>
      </c>
      <c r="L691" s="1041" t="str">
        <f t="shared" si="135"/>
        <v/>
      </c>
      <c r="W691" s="1046" t="str">
        <f t="shared" si="136"/>
        <v/>
      </c>
      <c r="X691" s="1047" t="str">
        <f t="shared" si="137"/>
        <v/>
      </c>
      <c r="Y691" s="1048" t="str">
        <f t="shared" si="143"/>
        <v/>
      </c>
      <c r="Z691" s="1049" t="str">
        <f t="shared" si="138"/>
        <v/>
      </c>
      <c r="AA691" s="1049" t="str">
        <f t="shared" si="139"/>
        <v/>
      </c>
      <c r="AB691" s="1050" t="str">
        <f t="shared" si="140"/>
        <v/>
      </c>
      <c r="AD691" s="1052" t="str">
        <f t="shared" si="141"/>
        <v/>
      </c>
      <c r="AE691" s="1053" t="str">
        <f t="shared" si="142"/>
        <v/>
      </c>
    </row>
    <row r="692" spans="5:31" ht="12.75" customHeight="1">
      <c r="E692" s="1083" t="str">
        <f t="shared" si="134"/>
        <v/>
      </c>
      <c r="G692" s="1085" t="str">
        <f t="shared" si="132"/>
        <v/>
      </c>
      <c r="H692" s="1079" t="str">
        <f t="shared" si="133"/>
        <v/>
      </c>
      <c r="J692" s="1117" t="str">
        <f t="shared" si="144"/>
        <v>-</v>
      </c>
      <c r="L692" s="1041" t="str">
        <f t="shared" si="135"/>
        <v/>
      </c>
      <c r="W692" s="1046" t="str">
        <f t="shared" si="136"/>
        <v/>
      </c>
      <c r="X692" s="1047" t="str">
        <f t="shared" si="137"/>
        <v/>
      </c>
      <c r="Y692" s="1048" t="str">
        <f t="shared" si="143"/>
        <v/>
      </c>
      <c r="Z692" s="1049" t="str">
        <f t="shared" si="138"/>
        <v/>
      </c>
      <c r="AA692" s="1049" t="str">
        <f t="shared" si="139"/>
        <v/>
      </c>
      <c r="AB692" s="1050" t="str">
        <f t="shared" si="140"/>
        <v/>
      </c>
      <c r="AD692" s="1052" t="str">
        <f t="shared" si="141"/>
        <v/>
      </c>
      <c r="AE692" s="1053" t="str">
        <f t="shared" si="142"/>
        <v/>
      </c>
    </row>
    <row r="693" spans="5:31" ht="12.75" customHeight="1">
      <c r="E693" s="1083" t="str">
        <f t="shared" si="134"/>
        <v/>
      </c>
      <c r="G693" s="1085" t="str">
        <f t="shared" si="132"/>
        <v/>
      </c>
      <c r="H693" s="1079" t="str">
        <f t="shared" si="133"/>
        <v/>
      </c>
      <c r="J693" s="1117" t="str">
        <f t="shared" si="144"/>
        <v>-</v>
      </c>
      <c r="L693" s="1041" t="str">
        <f t="shared" si="135"/>
        <v/>
      </c>
      <c r="W693" s="1046" t="str">
        <f t="shared" si="136"/>
        <v/>
      </c>
      <c r="X693" s="1047" t="str">
        <f t="shared" si="137"/>
        <v/>
      </c>
      <c r="Y693" s="1048" t="str">
        <f t="shared" si="143"/>
        <v/>
      </c>
      <c r="Z693" s="1049" t="str">
        <f t="shared" si="138"/>
        <v/>
      </c>
      <c r="AA693" s="1049" t="str">
        <f t="shared" si="139"/>
        <v/>
      </c>
      <c r="AB693" s="1050" t="str">
        <f t="shared" si="140"/>
        <v/>
      </c>
      <c r="AD693" s="1052" t="str">
        <f t="shared" si="141"/>
        <v/>
      </c>
      <c r="AE693" s="1053" t="str">
        <f t="shared" si="142"/>
        <v/>
      </c>
    </row>
    <row r="694" spans="5:31" ht="12.75" customHeight="1">
      <c r="E694" s="1083" t="str">
        <f t="shared" si="134"/>
        <v/>
      </c>
      <c r="G694" s="1085" t="str">
        <f t="shared" si="132"/>
        <v/>
      </c>
      <c r="H694" s="1079" t="str">
        <f t="shared" si="133"/>
        <v/>
      </c>
      <c r="J694" s="1117" t="str">
        <f t="shared" si="144"/>
        <v>-</v>
      </c>
      <c r="L694" s="1041" t="str">
        <f t="shared" si="135"/>
        <v/>
      </c>
      <c r="W694" s="1046" t="str">
        <f t="shared" si="136"/>
        <v/>
      </c>
      <c r="X694" s="1047" t="str">
        <f t="shared" si="137"/>
        <v/>
      </c>
      <c r="Y694" s="1048" t="str">
        <f t="shared" si="143"/>
        <v/>
      </c>
      <c r="Z694" s="1049" t="str">
        <f t="shared" si="138"/>
        <v/>
      </c>
      <c r="AA694" s="1049" t="str">
        <f t="shared" si="139"/>
        <v/>
      </c>
      <c r="AB694" s="1050" t="str">
        <f t="shared" si="140"/>
        <v/>
      </c>
      <c r="AD694" s="1052" t="str">
        <f t="shared" si="141"/>
        <v/>
      </c>
      <c r="AE694" s="1053" t="str">
        <f t="shared" si="142"/>
        <v/>
      </c>
    </row>
    <row r="695" spans="5:31" ht="12.75" customHeight="1">
      <c r="E695" s="1083" t="str">
        <f t="shared" si="134"/>
        <v/>
      </c>
      <c r="H695" s="1079" t="str">
        <f t="shared" si="133"/>
        <v/>
      </c>
      <c r="J695" s="1117" t="str">
        <f t="shared" si="144"/>
        <v>-</v>
      </c>
      <c r="L695" s="1041" t="str">
        <f t="shared" si="135"/>
        <v/>
      </c>
      <c r="W695" s="1046" t="str">
        <f t="shared" si="136"/>
        <v/>
      </c>
      <c r="X695" s="1047" t="str">
        <f t="shared" si="137"/>
        <v/>
      </c>
      <c r="Y695" s="1048" t="str">
        <f t="shared" si="143"/>
        <v/>
      </c>
      <c r="Z695" s="1049" t="str">
        <f t="shared" si="138"/>
        <v/>
      </c>
      <c r="AA695" s="1049" t="str">
        <f t="shared" si="139"/>
        <v/>
      </c>
      <c r="AB695" s="1050" t="str">
        <f t="shared" si="140"/>
        <v/>
      </c>
      <c r="AD695" s="1052" t="str">
        <f t="shared" si="141"/>
        <v/>
      </c>
      <c r="AE695" s="1053" t="str">
        <f t="shared" si="142"/>
        <v/>
      </c>
    </row>
    <row r="696" spans="5:31" ht="12.75" customHeight="1">
      <c r="E696" s="1083" t="str">
        <f t="shared" si="134"/>
        <v/>
      </c>
      <c r="H696" s="1079" t="str">
        <f t="shared" si="133"/>
        <v/>
      </c>
      <c r="J696" s="1117" t="str">
        <f t="shared" si="144"/>
        <v>-</v>
      </c>
      <c r="L696" s="1041" t="str">
        <f t="shared" si="135"/>
        <v/>
      </c>
      <c r="W696" s="1046" t="str">
        <f t="shared" si="136"/>
        <v/>
      </c>
      <c r="X696" s="1047" t="str">
        <f t="shared" si="137"/>
        <v/>
      </c>
      <c r="Y696" s="1048" t="str">
        <f t="shared" si="143"/>
        <v/>
      </c>
      <c r="Z696" s="1049" t="str">
        <f t="shared" si="138"/>
        <v/>
      </c>
      <c r="AA696" s="1049" t="str">
        <f t="shared" si="139"/>
        <v/>
      </c>
      <c r="AB696" s="1050" t="str">
        <f t="shared" si="140"/>
        <v/>
      </c>
      <c r="AD696" s="1052" t="str">
        <f t="shared" si="141"/>
        <v/>
      </c>
      <c r="AE696" s="1053" t="str">
        <f t="shared" si="142"/>
        <v/>
      </c>
    </row>
    <row r="697" spans="5:31" ht="12.75" customHeight="1">
      <c r="E697" s="1083" t="str">
        <f t="shared" si="134"/>
        <v/>
      </c>
      <c r="H697" s="1079" t="str">
        <f t="shared" si="133"/>
        <v/>
      </c>
      <c r="J697" s="1117" t="str">
        <f t="shared" si="144"/>
        <v>-</v>
      </c>
      <c r="L697" s="1041" t="str">
        <f t="shared" si="135"/>
        <v/>
      </c>
      <c r="W697" s="1046" t="str">
        <f t="shared" si="136"/>
        <v/>
      </c>
      <c r="X697" s="1047" t="str">
        <f t="shared" si="137"/>
        <v/>
      </c>
      <c r="Y697" s="1048" t="str">
        <f t="shared" si="143"/>
        <v/>
      </c>
      <c r="Z697" s="1049" t="str">
        <f t="shared" si="138"/>
        <v/>
      </c>
      <c r="AA697" s="1049" t="str">
        <f t="shared" si="139"/>
        <v/>
      </c>
      <c r="AB697" s="1050" t="str">
        <f t="shared" si="140"/>
        <v/>
      </c>
      <c r="AD697" s="1052" t="str">
        <f t="shared" si="141"/>
        <v/>
      </c>
      <c r="AE697" s="1053" t="str">
        <f t="shared" si="142"/>
        <v/>
      </c>
    </row>
    <row r="698" spans="5:31" ht="12.75" customHeight="1">
      <c r="E698" s="1083" t="str">
        <f t="shared" si="134"/>
        <v/>
      </c>
      <c r="H698" s="1079" t="str">
        <f t="shared" si="133"/>
        <v/>
      </c>
      <c r="J698" s="1117" t="str">
        <f t="shared" si="144"/>
        <v>-</v>
      </c>
      <c r="L698" s="1041" t="str">
        <f t="shared" si="135"/>
        <v/>
      </c>
      <c r="W698" s="1046" t="str">
        <f t="shared" si="136"/>
        <v/>
      </c>
      <c r="X698" s="1047" t="str">
        <f t="shared" si="137"/>
        <v/>
      </c>
      <c r="Y698" s="1048" t="str">
        <f t="shared" si="143"/>
        <v/>
      </c>
      <c r="Z698" s="1049" t="str">
        <f t="shared" si="138"/>
        <v/>
      </c>
      <c r="AA698" s="1049" t="str">
        <f t="shared" si="139"/>
        <v/>
      </c>
      <c r="AB698" s="1050" t="str">
        <f t="shared" si="140"/>
        <v/>
      </c>
      <c r="AD698" s="1052" t="str">
        <f t="shared" si="141"/>
        <v/>
      </c>
      <c r="AE698" s="1053" t="str">
        <f t="shared" si="142"/>
        <v/>
      </c>
    </row>
    <row r="699" spans="5:31" ht="12.75" customHeight="1">
      <c r="E699" s="1083" t="str">
        <f t="shared" si="134"/>
        <v/>
      </c>
      <c r="H699" s="1079" t="str">
        <f t="shared" si="133"/>
        <v/>
      </c>
      <c r="J699" s="1117" t="str">
        <f t="shared" si="144"/>
        <v>-</v>
      </c>
      <c r="L699" s="1041" t="str">
        <f t="shared" si="135"/>
        <v/>
      </c>
      <c r="W699" s="1046" t="str">
        <f t="shared" si="136"/>
        <v/>
      </c>
      <c r="X699" s="1047" t="str">
        <f t="shared" si="137"/>
        <v/>
      </c>
      <c r="Y699" s="1048" t="str">
        <f t="shared" si="143"/>
        <v/>
      </c>
      <c r="Z699" s="1049" t="str">
        <f t="shared" si="138"/>
        <v/>
      </c>
      <c r="AA699" s="1049" t="str">
        <f t="shared" si="139"/>
        <v/>
      </c>
      <c r="AB699" s="1050" t="str">
        <f t="shared" si="140"/>
        <v/>
      </c>
      <c r="AD699" s="1052" t="str">
        <f t="shared" si="141"/>
        <v/>
      </c>
      <c r="AE699" s="1053" t="str">
        <f t="shared" si="142"/>
        <v/>
      </c>
    </row>
    <row r="700" spans="5:31" ht="12.75" customHeight="1">
      <c r="E700" s="1083" t="str">
        <f t="shared" si="134"/>
        <v/>
      </c>
      <c r="H700" s="1079" t="str">
        <f t="shared" si="133"/>
        <v/>
      </c>
      <c r="J700" s="1117" t="str">
        <f t="shared" si="144"/>
        <v>-</v>
      </c>
      <c r="L700" s="1041" t="str">
        <f t="shared" si="135"/>
        <v/>
      </c>
      <c r="W700" s="1046" t="str">
        <f t="shared" si="136"/>
        <v/>
      </c>
      <c r="X700" s="1047" t="str">
        <f t="shared" si="137"/>
        <v/>
      </c>
      <c r="Y700" s="1048" t="str">
        <f t="shared" si="143"/>
        <v/>
      </c>
      <c r="Z700" s="1049" t="str">
        <f t="shared" si="138"/>
        <v/>
      </c>
      <c r="AA700" s="1049" t="str">
        <f t="shared" si="139"/>
        <v/>
      </c>
      <c r="AB700" s="1050" t="str">
        <f t="shared" si="140"/>
        <v/>
      </c>
      <c r="AD700" s="1052" t="str">
        <f t="shared" si="141"/>
        <v/>
      </c>
      <c r="AE700" s="1053" t="str">
        <f t="shared" si="142"/>
        <v/>
      </c>
    </row>
    <row r="701" spans="5:31" ht="12.75" customHeight="1">
      <c r="E701" s="1083" t="str">
        <f t="shared" si="134"/>
        <v/>
      </c>
      <c r="H701" s="1079" t="str">
        <f t="shared" si="133"/>
        <v/>
      </c>
      <c r="J701" s="1117" t="str">
        <f t="shared" si="144"/>
        <v>-</v>
      </c>
      <c r="L701" s="1041" t="str">
        <f t="shared" si="135"/>
        <v/>
      </c>
      <c r="W701" s="1046" t="str">
        <f t="shared" si="136"/>
        <v/>
      </c>
      <c r="X701" s="1047" t="str">
        <f t="shared" si="137"/>
        <v/>
      </c>
      <c r="Y701" s="1048" t="str">
        <f t="shared" si="143"/>
        <v/>
      </c>
      <c r="Z701" s="1049" t="str">
        <f t="shared" si="138"/>
        <v/>
      </c>
      <c r="AA701" s="1049" t="str">
        <f t="shared" si="139"/>
        <v/>
      </c>
      <c r="AB701" s="1050" t="str">
        <f t="shared" si="140"/>
        <v/>
      </c>
      <c r="AD701" s="1052" t="str">
        <f t="shared" si="141"/>
        <v/>
      </c>
      <c r="AE701" s="1053" t="str">
        <f t="shared" si="142"/>
        <v/>
      </c>
    </row>
    <row r="702" spans="5:31" ht="12.75" customHeight="1">
      <c r="E702" s="1083" t="str">
        <f t="shared" si="134"/>
        <v/>
      </c>
      <c r="H702" s="1079" t="str">
        <f t="shared" si="133"/>
        <v/>
      </c>
      <c r="J702" s="1117" t="str">
        <f t="shared" si="144"/>
        <v>-</v>
      </c>
      <c r="L702" s="1041" t="str">
        <f t="shared" si="135"/>
        <v/>
      </c>
      <c r="W702" s="1046" t="str">
        <f t="shared" si="136"/>
        <v/>
      </c>
      <c r="X702" s="1047" t="str">
        <f t="shared" si="137"/>
        <v/>
      </c>
      <c r="Y702" s="1048" t="str">
        <f t="shared" si="143"/>
        <v/>
      </c>
      <c r="Z702" s="1049" t="str">
        <f t="shared" si="138"/>
        <v/>
      </c>
      <c r="AA702" s="1049" t="str">
        <f t="shared" si="139"/>
        <v/>
      </c>
      <c r="AB702" s="1050" t="str">
        <f t="shared" si="140"/>
        <v/>
      </c>
      <c r="AD702" s="1052" t="str">
        <f t="shared" si="141"/>
        <v/>
      </c>
      <c r="AE702" s="1053" t="str">
        <f t="shared" si="142"/>
        <v/>
      </c>
    </row>
    <row r="703" spans="5:31" ht="12.75" customHeight="1">
      <c r="E703" s="1083" t="str">
        <f t="shared" si="134"/>
        <v/>
      </c>
      <c r="H703" s="1079" t="str">
        <f t="shared" si="133"/>
        <v/>
      </c>
      <c r="J703" s="1117" t="str">
        <f t="shared" si="144"/>
        <v>-</v>
      </c>
      <c r="L703" s="1041" t="str">
        <f t="shared" si="135"/>
        <v/>
      </c>
      <c r="W703" s="1046" t="str">
        <f t="shared" si="136"/>
        <v/>
      </c>
      <c r="X703" s="1047" t="str">
        <f t="shared" si="137"/>
        <v/>
      </c>
      <c r="Y703" s="1048" t="str">
        <f t="shared" si="143"/>
        <v/>
      </c>
      <c r="Z703" s="1049" t="str">
        <f t="shared" si="138"/>
        <v/>
      </c>
      <c r="AA703" s="1049" t="str">
        <f t="shared" si="139"/>
        <v/>
      </c>
      <c r="AB703" s="1050" t="str">
        <f t="shared" si="140"/>
        <v/>
      </c>
      <c r="AD703" s="1052" t="str">
        <f t="shared" si="141"/>
        <v/>
      </c>
      <c r="AE703" s="1053" t="str">
        <f t="shared" si="142"/>
        <v/>
      </c>
    </row>
    <row r="704" spans="5:31" ht="12.75" customHeight="1">
      <c r="E704" s="1083" t="str">
        <f t="shared" si="134"/>
        <v/>
      </c>
      <c r="H704" s="1079" t="str">
        <f t="shared" si="133"/>
        <v/>
      </c>
      <c r="J704" s="1117" t="str">
        <f t="shared" si="144"/>
        <v>-</v>
      </c>
      <c r="L704" s="1041" t="str">
        <f t="shared" si="135"/>
        <v/>
      </c>
      <c r="W704" s="1046" t="str">
        <f t="shared" si="136"/>
        <v/>
      </c>
      <c r="X704" s="1047" t="str">
        <f t="shared" si="137"/>
        <v/>
      </c>
      <c r="Y704" s="1048" t="str">
        <f t="shared" si="143"/>
        <v/>
      </c>
      <c r="Z704" s="1049" t="str">
        <f t="shared" si="138"/>
        <v/>
      </c>
      <c r="AA704" s="1049" t="str">
        <f t="shared" si="139"/>
        <v/>
      </c>
      <c r="AB704" s="1050" t="str">
        <f t="shared" si="140"/>
        <v/>
      </c>
      <c r="AD704" s="1052" t="str">
        <f t="shared" si="141"/>
        <v/>
      </c>
      <c r="AE704" s="1053" t="str">
        <f t="shared" si="142"/>
        <v/>
      </c>
    </row>
    <row r="705" spans="5:31" ht="12.75" customHeight="1">
      <c r="E705" s="1083" t="str">
        <f t="shared" si="134"/>
        <v/>
      </c>
      <c r="H705" s="1079" t="str">
        <f t="shared" si="133"/>
        <v/>
      </c>
      <c r="J705" s="1117" t="str">
        <f t="shared" si="144"/>
        <v>-</v>
      </c>
      <c r="L705" s="1041" t="str">
        <f t="shared" si="135"/>
        <v/>
      </c>
      <c r="W705" s="1046" t="str">
        <f t="shared" si="136"/>
        <v/>
      </c>
      <c r="X705" s="1047" t="str">
        <f t="shared" si="137"/>
        <v/>
      </c>
      <c r="Y705" s="1048" t="str">
        <f t="shared" si="143"/>
        <v/>
      </c>
      <c r="Z705" s="1049" t="str">
        <f t="shared" si="138"/>
        <v/>
      </c>
      <c r="AA705" s="1049" t="str">
        <f t="shared" si="139"/>
        <v/>
      </c>
      <c r="AB705" s="1050" t="str">
        <f t="shared" si="140"/>
        <v/>
      </c>
      <c r="AD705" s="1052" t="str">
        <f t="shared" si="141"/>
        <v/>
      </c>
      <c r="AE705" s="1053" t="str">
        <f t="shared" si="142"/>
        <v/>
      </c>
    </row>
    <row r="706" spans="5:31" ht="12.75" customHeight="1">
      <c r="E706" s="1083" t="str">
        <f t="shared" si="134"/>
        <v/>
      </c>
      <c r="H706" s="1079" t="str">
        <f t="shared" ref="H706:H769" si="145">IFERROR(CHOOSE($X706,"መስከረም","ጥቅምት","ህዳር  ","ታህሳስ ","ጥር ","የካቲት ","መጋቢት ","ሚይዚያ ","ግንቦት ","ሰኔ ","ሐምሌ ","ነሐሴ ","Pagume"),"")</f>
        <v/>
      </c>
      <c r="J706" s="1117" t="str">
        <f t="shared" si="144"/>
        <v>-</v>
      </c>
      <c r="L706" s="1041" t="str">
        <f t="shared" si="135"/>
        <v/>
      </c>
      <c r="W706" s="1046" t="str">
        <f t="shared" si="136"/>
        <v/>
      </c>
      <c r="X706" s="1047" t="str">
        <f t="shared" si="137"/>
        <v/>
      </c>
      <c r="Y706" s="1048" t="str">
        <f t="shared" si="143"/>
        <v/>
      </c>
      <c r="Z706" s="1049" t="str">
        <f t="shared" si="138"/>
        <v/>
      </c>
      <c r="AA706" s="1049" t="str">
        <f t="shared" si="139"/>
        <v/>
      </c>
      <c r="AB706" s="1050" t="str">
        <f t="shared" si="140"/>
        <v/>
      </c>
      <c r="AD706" s="1052" t="str">
        <f t="shared" si="141"/>
        <v/>
      </c>
      <c r="AE706" s="1053" t="str">
        <f t="shared" si="142"/>
        <v/>
      </c>
    </row>
    <row r="707" spans="5:31" ht="12.75" customHeight="1">
      <c r="E707" s="1083" t="str">
        <f t="shared" ref="E707:E770" si="146">IF(D707="","",IF(F707="paid",0,I707-J707))</f>
        <v/>
      </c>
      <c r="H707" s="1079" t="str">
        <f t="shared" si="145"/>
        <v/>
      </c>
      <c r="J707" s="1117" t="str">
        <f t="shared" si="144"/>
        <v>-</v>
      </c>
      <c r="L707" s="1041" t="str">
        <f t="shared" ref="L707:L770" si="147">IF(E707="","",$Q$1+E707)</f>
        <v/>
      </c>
      <c r="W707" s="1046" t="str">
        <f t="shared" ref="W707:W770" si="148">IF($D707="","",_xlfn.LET(_xlpm.gDate,D707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707" s="1047" t="str">
        <f t="shared" ref="X707:X770" si="149">IF($W707="","",TEXT($W707,"mm"))</f>
        <v/>
      </c>
      <c r="Y707" s="1048" t="str">
        <f t="shared" si="143"/>
        <v/>
      </c>
      <c r="Z707" s="1049" t="str">
        <f t="shared" ref="Z707:Z770" si="150">IF($K707="","",_xlfn.LET(_xlpm.gDate,K707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707" s="1049" t="str">
        <f t="shared" ref="AA707:AA770" si="151">IF($Z707="","",TEXT($Z707,"mm"))</f>
        <v/>
      </c>
      <c r="AB707" s="1050" t="str">
        <f t="shared" ref="AB707:AB770" si="152">IFERROR(CHOOSE(AA707,"መስከረም","ጥቅምት","ህዳር  ","ታህሳስ ","ጥር ","የካቲት ","መጋቢት ","ሚይዚያ ","ግንቦት ","ሰኔ ","ሐምሌ ","ነሐሴ ","Pagume"),"")</f>
        <v/>
      </c>
      <c r="AD707" s="1052" t="str">
        <f t="shared" ref="AD707:AD770" si="153">IF($D707="","",YEAR(D707)&amp;"-W"&amp;WEEKNUM(D707,2))</f>
        <v/>
      </c>
      <c r="AE707" s="1053" t="str">
        <f t="shared" ref="AE707:AE770" si="154">IF($K707="","",YEAR(K707)&amp;"-W"&amp;WEEKNUM(K707,2))</f>
        <v/>
      </c>
    </row>
    <row r="708" spans="5:31" ht="12.75" customHeight="1">
      <c r="E708" s="1083" t="str">
        <f t="shared" si="146"/>
        <v/>
      </c>
      <c r="H708" s="1079" t="str">
        <f t="shared" si="145"/>
        <v/>
      </c>
      <c r="J708" s="1117" t="str">
        <f t="shared" si="144"/>
        <v>-</v>
      </c>
      <c r="L708" s="1041" t="str">
        <f t="shared" si="147"/>
        <v/>
      </c>
      <c r="W708" s="1046" t="str">
        <f t="shared" si="148"/>
        <v/>
      </c>
      <c r="X708" s="1047" t="str">
        <f t="shared" si="149"/>
        <v/>
      </c>
      <c r="Y708" s="1048" t="str">
        <f t="shared" si="143"/>
        <v/>
      </c>
      <c r="Z708" s="1049" t="str">
        <f t="shared" si="150"/>
        <v/>
      </c>
      <c r="AA708" s="1049" t="str">
        <f t="shared" si="151"/>
        <v/>
      </c>
      <c r="AB708" s="1050" t="str">
        <f t="shared" si="152"/>
        <v/>
      </c>
      <c r="AD708" s="1052" t="str">
        <f t="shared" si="153"/>
        <v/>
      </c>
      <c r="AE708" s="1053" t="str">
        <f t="shared" si="154"/>
        <v/>
      </c>
    </row>
    <row r="709" spans="5:31" ht="12.75" customHeight="1">
      <c r="E709" s="1083" t="str">
        <f t="shared" si="146"/>
        <v/>
      </c>
      <c r="H709" s="1079" t="str">
        <f t="shared" si="145"/>
        <v/>
      </c>
      <c r="J709" s="1117" t="str">
        <f t="shared" si="144"/>
        <v>-</v>
      </c>
      <c r="L709" s="1041" t="str">
        <f t="shared" si="147"/>
        <v/>
      </c>
      <c r="W709" s="1046" t="str">
        <f t="shared" si="148"/>
        <v/>
      </c>
      <c r="X709" s="1047" t="str">
        <f t="shared" si="149"/>
        <v/>
      </c>
      <c r="Y709" s="1048" t="str">
        <f t="shared" si="143"/>
        <v/>
      </c>
      <c r="Z709" s="1049" t="str">
        <f t="shared" si="150"/>
        <v/>
      </c>
      <c r="AA709" s="1049" t="str">
        <f t="shared" si="151"/>
        <v/>
      </c>
      <c r="AB709" s="1050" t="str">
        <f t="shared" si="152"/>
        <v/>
      </c>
      <c r="AD709" s="1052" t="str">
        <f t="shared" si="153"/>
        <v/>
      </c>
      <c r="AE709" s="1053" t="str">
        <f t="shared" si="154"/>
        <v/>
      </c>
    </row>
    <row r="710" spans="5:31" ht="12.75" customHeight="1">
      <c r="E710" s="1083" t="str">
        <f t="shared" si="146"/>
        <v/>
      </c>
      <c r="H710" s="1079" t="str">
        <f t="shared" si="145"/>
        <v/>
      </c>
      <c r="J710" s="1117" t="str">
        <f t="shared" si="144"/>
        <v>-</v>
      </c>
      <c r="L710" s="1041" t="str">
        <f t="shared" si="147"/>
        <v/>
      </c>
      <c r="W710" s="1046" t="str">
        <f t="shared" si="148"/>
        <v/>
      </c>
      <c r="X710" s="1047" t="str">
        <f t="shared" si="149"/>
        <v/>
      </c>
      <c r="Y710" s="1048" t="str">
        <f t="shared" si="143"/>
        <v/>
      </c>
      <c r="Z710" s="1049" t="str">
        <f t="shared" si="150"/>
        <v/>
      </c>
      <c r="AA710" s="1049" t="str">
        <f t="shared" si="151"/>
        <v/>
      </c>
      <c r="AB710" s="1050" t="str">
        <f t="shared" si="152"/>
        <v/>
      </c>
      <c r="AD710" s="1052" t="str">
        <f t="shared" si="153"/>
        <v/>
      </c>
      <c r="AE710" s="1053" t="str">
        <f t="shared" si="154"/>
        <v/>
      </c>
    </row>
    <row r="711" spans="5:31" ht="12.75" customHeight="1">
      <c r="E711" s="1083" t="str">
        <f t="shared" si="146"/>
        <v/>
      </c>
      <c r="H711" s="1079" t="str">
        <f t="shared" si="145"/>
        <v/>
      </c>
      <c r="J711" s="1117" t="str">
        <f t="shared" si="144"/>
        <v>-</v>
      </c>
      <c r="L711" s="1041" t="str">
        <f t="shared" si="147"/>
        <v/>
      </c>
      <c r="W711" s="1046" t="str">
        <f t="shared" si="148"/>
        <v/>
      </c>
      <c r="X711" s="1047" t="str">
        <f t="shared" si="149"/>
        <v/>
      </c>
      <c r="Y711" s="1048" t="str">
        <f t="shared" si="143"/>
        <v/>
      </c>
      <c r="Z711" s="1049" t="str">
        <f t="shared" si="150"/>
        <v/>
      </c>
      <c r="AA711" s="1049" t="str">
        <f t="shared" si="151"/>
        <v/>
      </c>
      <c r="AB711" s="1050" t="str">
        <f t="shared" si="152"/>
        <v/>
      </c>
      <c r="AD711" s="1052" t="str">
        <f t="shared" si="153"/>
        <v/>
      </c>
      <c r="AE711" s="1053" t="str">
        <f t="shared" si="154"/>
        <v/>
      </c>
    </row>
    <row r="712" spans="5:31" ht="12.75" customHeight="1">
      <c r="E712" s="1083" t="str">
        <f t="shared" si="146"/>
        <v/>
      </c>
      <c r="H712" s="1079" t="str">
        <f t="shared" si="145"/>
        <v/>
      </c>
      <c r="J712" s="1117" t="str">
        <f t="shared" si="144"/>
        <v>-</v>
      </c>
      <c r="L712" s="1041" t="str">
        <f t="shared" si="147"/>
        <v/>
      </c>
      <c r="W712" s="1046" t="str">
        <f t="shared" si="148"/>
        <v/>
      </c>
      <c r="X712" s="1047" t="str">
        <f t="shared" si="149"/>
        <v/>
      </c>
      <c r="Y712" s="1048" t="str">
        <f t="shared" si="143"/>
        <v/>
      </c>
      <c r="Z712" s="1049" t="str">
        <f t="shared" si="150"/>
        <v/>
      </c>
      <c r="AA712" s="1049" t="str">
        <f t="shared" si="151"/>
        <v/>
      </c>
      <c r="AB712" s="1050" t="str">
        <f t="shared" si="152"/>
        <v/>
      </c>
      <c r="AD712" s="1052" t="str">
        <f t="shared" si="153"/>
        <v/>
      </c>
      <c r="AE712" s="1053" t="str">
        <f t="shared" si="154"/>
        <v/>
      </c>
    </row>
    <row r="713" spans="5:31" ht="12.75" customHeight="1">
      <c r="E713" s="1083" t="str">
        <f t="shared" si="146"/>
        <v/>
      </c>
      <c r="H713" s="1079" t="str">
        <f t="shared" si="145"/>
        <v/>
      </c>
      <c r="J713" s="1117" t="str">
        <f t="shared" si="144"/>
        <v>-</v>
      </c>
      <c r="L713" s="1041" t="str">
        <f t="shared" si="147"/>
        <v/>
      </c>
      <c r="W713" s="1046" t="str">
        <f t="shared" si="148"/>
        <v/>
      </c>
      <c r="X713" s="1047" t="str">
        <f t="shared" si="149"/>
        <v/>
      </c>
      <c r="Y713" s="1048" t="str">
        <f t="shared" si="143"/>
        <v/>
      </c>
      <c r="Z713" s="1049" t="str">
        <f t="shared" si="150"/>
        <v/>
      </c>
      <c r="AA713" s="1049" t="str">
        <f t="shared" si="151"/>
        <v/>
      </c>
      <c r="AB713" s="1050" t="str">
        <f t="shared" si="152"/>
        <v/>
      </c>
      <c r="AD713" s="1052" t="str">
        <f t="shared" si="153"/>
        <v/>
      </c>
      <c r="AE713" s="1053" t="str">
        <f t="shared" si="154"/>
        <v/>
      </c>
    </row>
    <row r="714" spans="5:31" ht="12.75" customHeight="1">
      <c r="E714" s="1083" t="str">
        <f t="shared" si="146"/>
        <v/>
      </c>
      <c r="H714" s="1079" t="str">
        <f t="shared" si="145"/>
        <v/>
      </c>
      <c r="J714" s="1117" t="str">
        <f t="shared" si="144"/>
        <v>-</v>
      </c>
      <c r="L714" s="1041" t="str">
        <f t="shared" si="147"/>
        <v/>
      </c>
      <c r="W714" s="1046" t="str">
        <f t="shared" si="148"/>
        <v/>
      </c>
      <c r="X714" s="1047" t="str">
        <f t="shared" si="149"/>
        <v/>
      </c>
      <c r="Y714" s="1048" t="str">
        <f t="shared" si="143"/>
        <v/>
      </c>
      <c r="Z714" s="1049" t="str">
        <f t="shared" si="150"/>
        <v/>
      </c>
      <c r="AA714" s="1049" t="str">
        <f t="shared" si="151"/>
        <v/>
      </c>
      <c r="AB714" s="1050" t="str">
        <f t="shared" si="152"/>
        <v/>
      </c>
      <c r="AD714" s="1052" t="str">
        <f t="shared" si="153"/>
        <v/>
      </c>
      <c r="AE714" s="1053" t="str">
        <f t="shared" si="154"/>
        <v/>
      </c>
    </row>
    <row r="715" spans="5:31" ht="12.75" customHeight="1">
      <c r="E715" s="1083" t="str">
        <f t="shared" si="146"/>
        <v/>
      </c>
      <c r="H715" s="1079" t="str">
        <f t="shared" si="145"/>
        <v/>
      </c>
      <c r="J715" s="1117" t="str">
        <f t="shared" si="144"/>
        <v>-</v>
      </c>
      <c r="L715" s="1041" t="str">
        <f t="shared" si="147"/>
        <v/>
      </c>
      <c r="W715" s="1046" t="str">
        <f t="shared" si="148"/>
        <v/>
      </c>
      <c r="X715" s="1047" t="str">
        <f t="shared" si="149"/>
        <v/>
      </c>
      <c r="Y715" s="1048" t="str">
        <f t="shared" si="143"/>
        <v/>
      </c>
      <c r="Z715" s="1049" t="str">
        <f t="shared" si="150"/>
        <v/>
      </c>
      <c r="AA715" s="1049" t="str">
        <f t="shared" si="151"/>
        <v/>
      </c>
      <c r="AB715" s="1050" t="str">
        <f t="shared" si="152"/>
        <v/>
      </c>
      <c r="AD715" s="1052" t="str">
        <f t="shared" si="153"/>
        <v/>
      </c>
      <c r="AE715" s="1053" t="str">
        <f t="shared" si="154"/>
        <v/>
      </c>
    </row>
    <row r="716" spans="5:31" ht="12.75" customHeight="1">
      <c r="E716" s="1083" t="str">
        <f t="shared" si="146"/>
        <v/>
      </c>
      <c r="H716" s="1079" t="str">
        <f t="shared" si="145"/>
        <v/>
      </c>
      <c r="J716" s="1117" t="str">
        <f t="shared" si="144"/>
        <v>-</v>
      </c>
      <c r="L716" s="1041" t="str">
        <f t="shared" si="147"/>
        <v/>
      </c>
      <c r="W716" s="1046" t="str">
        <f t="shared" si="148"/>
        <v/>
      </c>
      <c r="X716" s="1047" t="str">
        <f t="shared" si="149"/>
        <v/>
      </c>
      <c r="Y716" s="1048" t="str">
        <f t="shared" si="143"/>
        <v/>
      </c>
      <c r="Z716" s="1049" t="str">
        <f t="shared" si="150"/>
        <v/>
      </c>
      <c r="AA716" s="1049" t="str">
        <f t="shared" si="151"/>
        <v/>
      </c>
      <c r="AB716" s="1050" t="str">
        <f t="shared" si="152"/>
        <v/>
      </c>
      <c r="AD716" s="1052" t="str">
        <f t="shared" si="153"/>
        <v/>
      </c>
      <c r="AE716" s="1053" t="str">
        <f t="shared" si="154"/>
        <v/>
      </c>
    </row>
    <row r="717" spans="5:31" ht="12.75" customHeight="1">
      <c r="E717" s="1083" t="str">
        <f t="shared" si="146"/>
        <v/>
      </c>
      <c r="H717" s="1079" t="str">
        <f t="shared" si="145"/>
        <v/>
      </c>
      <c r="J717" s="1117" t="str">
        <f t="shared" si="144"/>
        <v>-</v>
      </c>
      <c r="L717" s="1041" t="str">
        <f t="shared" si="147"/>
        <v/>
      </c>
      <c r="W717" s="1046" t="str">
        <f t="shared" si="148"/>
        <v/>
      </c>
      <c r="X717" s="1047" t="str">
        <f t="shared" si="149"/>
        <v/>
      </c>
      <c r="Y717" s="1048" t="str">
        <f t="shared" si="143"/>
        <v/>
      </c>
      <c r="Z717" s="1049" t="str">
        <f t="shared" si="150"/>
        <v/>
      </c>
      <c r="AA717" s="1049" t="str">
        <f t="shared" si="151"/>
        <v/>
      </c>
      <c r="AB717" s="1050" t="str">
        <f t="shared" si="152"/>
        <v/>
      </c>
      <c r="AD717" s="1052" t="str">
        <f t="shared" si="153"/>
        <v/>
      </c>
      <c r="AE717" s="1053" t="str">
        <f t="shared" si="154"/>
        <v/>
      </c>
    </row>
    <row r="718" spans="5:31" ht="12.75" customHeight="1">
      <c r="E718" s="1083" t="str">
        <f t="shared" si="146"/>
        <v/>
      </c>
      <c r="H718" s="1079" t="str">
        <f t="shared" si="145"/>
        <v/>
      </c>
      <c r="J718" s="1117" t="str">
        <f t="shared" si="144"/>
        <v>-</v>
      </c>
      <c r="L718" s="1041" t="str">
        <f t="shared" si="147"/>
        <v/>
      </c>
      <c r="W718" s="1046" t="str">
        <f t="shared" si="148"/>
        <v/>
      </c>
      <c r="X718" s="1047" t="str">
        <f t="shared" si="149"/>
        <v/>
      </c>
      <c r="Y718" s="1048" t="str">
        <f t="shared" si="143"/>
        <v/>
      </c>
      <c r="Z718" s="1049" t="str">
        <f t="shared" si="150"/>
        <v/>
      </c>
      <c r="AA718" s="1049" t="str">
        <f t="shared" si="151"/>
        <v/>
      </c>
      <c r="AB718" s="1050" t="str">
        <f t="shared" si="152"/>
        <v/>
      </c>
      <c r="AD718" s="1052" t="str">
        <f t="shared" si="153"/>
        <v/>
      </c>
      <c r="AE718" s="1053" t="str">
        <f t="shared" si="154"/>
        <v/>
      </c>
    </row>
    <row r="719" spans="5:31" ht="12.75" customHeight="1">
      <c r="E719" s="1083" t="str">
        <f t="shared" si="146"/>
        <v/>
      </c>
      <c r="H719" s="1079" t="str">
        <f t="shared" si="145"/>
        <v/>
      </c>
      <c r="J719" s="1117" t="str">
        <f t="shared" si="144"/>
        <v>-</v>
      </c>
      <c r="L719" s="1041" t="str">
        <f t="shared" si="147"/>
        <v/>
      </c>
      <c r="W719" s="1046" t="str">
        <f t="shared" si="148"/>
        <v/>
      </c>
      <c r="X719" s="1047" t="str">
        <f t="shared" si="149"/>
        <v/>
      </c>
      <c r="Y719" s="1048" t="str">
        <f t="shared" si="143"/>
        <v/>
      </c>
      <c r="Z719" s="1049" t="str">
        <f t="shared" si="150"/>
        <v/>
      </c>
      <c r="AA719" s="1049" t="str">
        <f t="shared" si="151"/>
        <v/>
      </c>
      <c r="AB719" s="1050" t="str">
        <f t="shared" si="152"/>
        <v/>
      </c>
      <c r="AD719" s="1052" t="str">
        <f t="shared" si="153"/>
        <v/>
      </c>
      <c r="AE719" s="1053" t="str">
        <f t="shared" si="154"/>
        <v/>
      </c>
    </row>
    <row r="720" spans="5:31" ht="12.75" customHeight="1">
      <c r="E720" s="1083" t="str">
        <f t="shared" si="146"/>
        <v/>
      </c>
      <c r="H720" s="1079" t="str">
        <f t="shared" si="145"/>
        <v/>
      </c>
      <c r="J720" s="1117" t="str">
        <f t="shared" si="144"/>
        <v>-</v>
      </c>
      <c r="L720" s="1041" t="str">
        <f t="shared" si="147"/>
        <v/>
      </c>
      <c r="W720" s="1046" t="str">
        <f t="shared" si="148"/>
        <v/>
      </c>
      <c r="X720" s="1047" t="str">
        <f t="shared" si="149"/>
        <v/>
      </c>
      <c r="Y720" s="1048" t="str">
        <f t="shared" si="143"/>
        <v/>
      </c>
      <c r="Z720" s="1049" t="str">
        <f t="shared" si="150"/>
        <v/>
      </c>
      <c r="AA720" s="1049" t="str">
        <f t="shared" si="151"/>
        <v/>
      </c>
      <c r="AB720" s="1050" t="str">
        <f t="shared" si="152"/>
        <v/>
      </c>
      <c r="AD720" s="1052" t="str">
        <f t="shared" si="153"/>
        <v/>
      </c>
      <c r="AE720" s="1053" t="str">
        <f t="shared" si="154"/>
        <v/>
      </c>
    </row>
    <row r="721" spans="5:31" ht="12.75" customHeight="1">
      <c r="E721" s="1083" t="str">
        <f t="shared" si="146"/>
        <v/>
      </c>
      <c r="H721" s="1079" t="str">
        <f t="shared" si="145"/>
        <v/>
      </c>
      <c r="J721" s="1117" t="str">
        <f t="shared" si="144"/>
        <v>-</v>
      </c>
      <c r="L721" s="1041" t="str">
        <f t="shared" si="147"/>
        <v/>
      </c>
      <c r="W721" s="1046" t="str">
        <f t="shared" si="148"/>
        <v/>
      </c>
      <c r="X721" s="1047" t="str">
        <f t="shared" si="149"/>
        <v/>
      </c>
      <c r="Y721" s="1048" t="str">
        <f t="shared" si="143"/>
        <v/>
      </c>
      <c r="Z721" s="1049" t="str">
        <f t="shared" si="150"/>
        <v/>
      </c>
      <c r="AA721" s="1049" t="str">
        <f t="shared" si="151"/>
        <v/>
      </c>
      <c r="AB721" s="1050" t="str">
        <f t="shared" si="152"/>
        <v/>
      </c>
      <c r="AD721" s="1052" t="str">
        <f t="shared" si="153"/>
        <v/>
      </c>
      <c r="AE721" s="1053" t="str">
        <f t="shared" si="154"/>
        <v/>
      </c>
    </row>
    <row r="722" spans="5:31" ht="12.75" customHeight="1">
      <c r="E722" s="1083" t="str">
        <f t="shared" si="146"/>
        <v/>
      </c>
      <c r="H722" s="1079" t="str">
        <f t="shared" si="145"/>
        <v/>
      </c>
      <c r="J722" s="1117" t="str">
        <f t="shared" si="144"/>
        <v>-</v>
      </c>
      <c r="L722" s="1041" t="str">
        <f t="shared" si="147"/>
        <v/>
      </c>
      <c r="W722" s="1046" t="str">
        <f t="shared" si="148"/>
        <v/>
      </c>
      <c r="X722" s="1047" t="str">
        <f t="shared" si="149"/>
        <v/>
      </c>
      <c r="Y722" s="1048" t="str">
        <f t="shared" si="143"/>
        <v/>
      </c>
      <c r="Z722" s="1049" t="str">
        <f t="shared" si="150"/>
        <v/>
      </c>
      <c r="AA722" s="1049" t="str">
        <f t="shared" si="151"/>
        <v/>
      </c>
      <c r="AB722" s="1050" t="str">
        <f t="shared" si="152"/>
        <v/>
      </c>
      <c r="AD722" s="1052" t="str">
        <f t="shared" si="153"/>
        <v/>
      </c>
      <c r="AE722" s="1053" t="str">
        <f t="shared" si="154"/>
        <v/>
      </c>
    </row>
    <row r="723" spans="5:31" ht="12.75" customHeight="1">
      <c r="E723" s="1083" t="str">
        <f t="shared" si="146"/>
        <v/>
      </c>
      <c r="H723" s="1079" t="str">
        <f t="shared" si="145"/>
        <v/>
      </c>
      <c r="J723" s="1117" t="str">
        <f t="shared" si="144"/>
        <v>-</v>
      </c>
      <c r="L723" s="1041" t="str">
        <f t="shared" si="147"/>
        <v/>
      </c>
      <c r="W723" s="1046" t="str">
        <f t="shared" si="148"/>
        <v/>
      </c>
      <c r="X723" s="1047" t="str">
        <f t="shared" si="149"/>
        <v/>
      </c>
      <c r="Y723" s="1048" t="str">
        <f t="shared" si="143"/>
        <v/>
      </c>
      <c r="Z723" s="1049" t="str">
        <f t="shared" si="150"/>
        <v/>
      </c>
      <c r="AA723" s="1049" t="str">
        <f t="shared" si="151"/>
        <v/>
      </c>
      <c r="AB723" s="1050" t="str">
        <f t="shared" si="152"/>
        <v/>
      </c>
      <c r="AD723" s="1052" t="str">
        <f t="shared" si="153"/>
        <v/>
      </c>
      <c r="AE723" s="1053" t="str">
        <f t="shared" si="154"/>
        <v/>
      </c>
    </row>
    <row r="724" spans="5:31" ht="12.75" customHeight="1">
      <c r="E724" s="1083" t="str">
        <f t="shared" si="146"/>
        <v/>
      </c>
      <c r="H724" s="1079" t="str">
        <f t="shared" si="145"/>
        <v/>
      </c>
      <c r="J724" s="1117" t="str">
        <f t="shared" si="144"/>
        <v>-</v>
      </c>
      <c r="L724" s="1041" t="str">
        <f t="shared" si="147"/>
        <v/>
      </c>
      <c r="W724" s="1046" t="str">
        <f t="shared" si="148"/>
        <v/>
      </c>
      <c r="X724" s="1047" t="str">
        <f t="shared" si="149"/>
        <v/>
      </c>
      <c r="Y724" s="1048" t="str">
        <f t="shared" si="143"/>
        <v/>
      </c>
      <c r="Z724" s="1049" t="str">
        <f t="shared" si="150"/>
        <v/>
      </c>
      <c r="AA724" s="1049" t="str">
        <f t="shared" si="151"/>
        <v/>
      </c>
      <c r="AB724" s="1050" t="str">
        <f t="shared" si="152"/>
        <v/>
      </c>
      <c r="AD724" s="1052" t="str">
        <f t="shared" si="153"/>
        <v/>
      </c>
      <c r="AE724" s="1053" t="str">
        <f t="shared" si="154"/>
        <v/>
      </c>
    </row>
    <row r="725" spans="5:31" ht="12.75" customHeight="1">
      <c r="E725" s="1083" t="str">
        <f t="shared" si="146"/>
        <v/>
      </c>
      <c r="H725" s="1079" t="str">
        <f t="shared" si="145"/>
        <v/>
      </c>
      <c r="J725" s="1117" t="str">
        <f t="shared" si="144"/>
        <v>-</v>
      </c>
      <c r="L725" s="1041" t="str">
        <f t="shared" si="147"/>
        <v/>
      </c>
      <c r="W725" s="1046" t="str">
        <f t="shared" si="148"/>
        <v/>
      </c>
      <c r="X725" s="1047" t="str">
        <f t="shared" si="149"/>
        <v/>
      </c>
      <c r="Y725" s="1048" t="str">
        <f t="shared" si="143"/>
        <v/>
      </c>
      <c r="Z725" s="1049" t="str">
        <f t="shared" si="150"/>
        <v/>
      </c>
      <c r="AA725" s="1049" t="str">
        <f t="shared" si="151"/>
        <v/>
      </c>
      <c r="AB725" s="1050" t="str">
        <f t="shared" si="152"/>
        <v/>
      </c>
      <c r="AD725" s="1052" t="str">
        <f t="shared" si="153"/>
        <v/>
      </c>
      <c r="AE725" s="1053" t="str">
        <f t="shared" si="154"/>
        <v/>
      </c>
    </row>
    <row r="726" spans="5:31" ht="12.75" customHeight="1">
      <c r="E726" s="1083" t="str">
        <f t="shared" si="146"/>
        <v/>
      </c>
      <c r="H726" s="1079" t="str">
        <f t="shared" si="145"/>
        <v/>
      </c>
      <c r="J726" s="1117" t="str">
        <f t="shared" si="144"/>
        <v>-</v>
      </c>
      <c r="L726" s="1041" t="str">
        <f t="shared" si="147"/>
        <v/>
      </c>
      <c r="W726" s="1046" t="str">
        <f t="shared" si="148"/>
        <v/>
      </c>
      <c r="X726" s="1047" t="str">
        <f t="shared" si="149"/>
        <v/>
      </c>
      <c r="Y726" s="1048" t="str">
        <f t="shared" si="143"/>
        <v/>
      </c>
      <c r="Z726" s="1049" t="str">
        <f t="shared" si="150"/>
        <v/>
      </c>
      <c r="AA726" s="1049" t="str">
        <f t="shared" si="151"/>
        <v/>
      </c>
      <c r="AB726" s="1050" t="str">
        <f t="shared" si="152"/>
        <v/>
      </c>
      <c r="AD726" s="1052" t="str">
        <f t="shared" si="153"/>
        <v/>
      </c>
      <c r="AE726" s="1053" t="str">
        <f t="shared" si="154"/>
        <v/>
      </c>
    </row>
    <row r="727" spans="5:31" ht="12.75" customHeight="1">
      <c r="E727" s="1083" t="str">
        <f t="shared" si="146"/>
        <v/>
      </c>
      <c r="H727" s="1079" t="str">
        <f t="shared" si="145"/>
        <v/>
      </c>
      <c r="J727" s="1117" t="str">
        <f t="shared" si="144"/>
        <v>-</v>
      </c>
      <c r="L727" s="1041" t="str">
        <f t="shared" si="147"/>
        <v/>
      </c>
      <c r="W727" s="1046" t="str">
        <f t="shared" si="148"/>
        <v/>
      </c>
      <c r="X727" s="1047" t="str">
        <f t="shared" si="149"/>
        <v/>
      </c>
      <c r="Y727" s="1048" t="str">
        <f t="shared" si="143"/>
        <v/>
      </c>
      <c r="Z727" s="1049" t="str">
        <f t="shared" si="150"/>
        <v/>
      </c>
      <c r="AA727" s="1049" t="str">
        <f t="shared" si="151"/>
        <v/>
      </c>
      <c r="AB727" s="1050" t="str">
        <f t="shared" si="152"/>
        <v/>
      </c>
      <c r="AD727" s="1052" t="str">
        <f t="shared" si="153"/>
        <v/>
      </c>
      <c r="AE727" s="1053" t="str">
        <f t="shared" si="154"/>
        <v/>
      </c>
    </row>
    <row r="728" spans="5:31" ht="12.75" customHeight="1">
      <c r="E728" s="1083" t="str">
        <f t="shared" si="146"/>
        <v/>
      </c>
      <c r="H728" s="1079" t="str">
        <f t="shared" si="145"/>
        <v/>
      </c>
      <c r="J728" s="1117" t="str">
        <f t="shared" si="144"/>
        <v>-</v>
      </c>
      <c r="L728" s="1041" t="str">
        <f t="shared" si="147"/>
        <v/>
      </c>
      <c r="W728" s="1046" t="str">
        <f t="shared" si="148"/>
        <v/>
      </c>
      <c r="X728" s="1047" t="str">
        <f t="shared" si="149"/>
        <v/>
      </c>
      <c r="Y728" s="1048" t="str">
        <f t="shared" si="143"/>
        <v/>
      </c>
      <c r="Z728" s="1049" t="str">
        <f t="shared" si="150"/>
        <v/>
      </c>
      <c r="AA728" s="1049" t="str">
        <f t="shared" si="151"/>
        <v/>
      </c>
      <c r="AB728" s="1050" t="str">
        <f t="shared" si="152"/>
        <v/>
      </c>
      <c r="AD728" s="1052" t="str">
        <f t="shared" si="153"/>
        <v/>
      </c>
      <c r="AE728" s="1053" t="str">
        <f t="shared" si="154"/>
        <v/>
      </c>
    </row>
    <row r="729" spans="5:31" ht="12.75" customHeight="1">
      <c r="E729" s="1083" t="str">
        <f t="shared" si="146"/>
        <v/>
      </c>
      <c r="H729" s="1079" t="str">
        <f t="shared" si="145"/>
        <v/>
      </c>
      <c r="J729" s="1117" t="str">
        <f t="shared" si="144"/>
        <v>-</v>
      </c>
      <c r="L729" s="1041" t="str">
        <f t="shared" si="147"/>
        <v/>
      </c>
      <c r="W729" s="1046" t="str">
        <f t="shared" si="148"/>
        <v/>
      </c>
      <c r="X729" s="1047" t="str">
        <f t="shared" si="149"/>
        <v/>
      </c>
      <c r="Y729" s="1048" t="str">
        <f t="shared" si="143"/>
        <v/>
      </c>
      <c r="Z729" s="1049" t="str">
        <f t="shared" si="150"/>
        <v/>
      </c>
      <c r="AA729" s="1049" t="str">
        <f t="shared" si="151"/>
        <v/>
      </c>
      <c r="AB729" s="1050" t="str">
        <f t="shared" si="152"/>
        <v/>
      </c>
      <c r="AD729" s="1052" t="str">
        <f t="shared" si="153"/>
        <v/>
      </c>
      <c r="AE729" s="1053" t="str">
        <f t="shared" si="154"/>
        <v/>
      </c>
    </row>
    <row r="730" spans="5:31" ht="12.75" customHeight="1">
      <c r="E730" s="1083" t="str">
        <f t="shared" si="146"/>
        <v/>
      </c>
      <c r="H730" s="1079" t="str">
        <f t="shared" si="145"/>
        <v/>
      </c>
      <c r="J730" s="1117" t="str">
        <f t="shared" si="144"/>
        <v>-</v>
      </c>
      <c r="L730" s="1041" t="str">
        <f t="shared" si="147"/>
        <v/>
      </c>
      <c r="W730" s="1046" t="str">
        <f t="shared" si="148"/>
        <v/>
      </c>
      <c r="X730" s="1047" t="str">
        <f t="shared" si="149"/>
        <v/>
      </c>
      <c r="Y730" s="1048" t="str">
        <f t="shared" si="143"/>
        <v/>
      </c>
      <c r="Z730" s="1049" t="str">
        <f t="shared" si="150"/>
        <v/>
      </c>
      <c r="AA730" s="1049" t="str">
        <f t="shared" si="151"/>
        <v/>
      </c>
      <c r="AB730" s="1050" t="str">
        <f t="shared" si="152"/>
        <v/>
      </c>
      <c r="AD730" s="1052" t="str">
        <f t="shared" si="153"/>
        <v/>
      </c>
      <c r="AE730" s="1053" t="str">
        <f t="shared" si="154"/>
        <v/>
      </c>
    </row>
    <row r="731" spans="5:31" ht="12.75" customHeight="1">
      <c r="E731" s="1083" t="str">
        <f t="shared" si="146"/>
        <v/>
      </c>
      <c r="H731" s="1079" t="str">
        <f t="shared" si="145"/>
        <v/>
      </c>
      <c r="J731" s="1117" t="str">
        <f t="shared" si="144"/>
        <v>-</v>
      </c>
      <c r="L731" s="1041" t="str">
        <f t="shared" si="147"/>
        <v/>
      </c>
      <c r="W731" s="1046" t="str">
        <f t="shared" si="148"/>
        <v/>
      </c>
      <c r="X731" s="1047" t="str">
        <f t="shared" si="149"/>
        <v/>
      </c>
      <c r="Y731" s="1048" t="str">
        <f t="shared" si="143"/>
        <v/>
      </c>
      <c r="Z731" s="1049" t="str">
        <f t="shared" si="150"/>
        <v/>
      </c>
      <c r="AA731" s="1049" t="str">
        <f t="shared" si="151"/>
        <v/>
      </c>
      <c r="AB731" s="1050" t="str">
        <f t="shared" si="152"/>
        <v/>
      </c>
      <c r="AD731" s="1052" t="str">
        <f t="shared" si="153"/>
        <v/>
      </c>
      <c r="AE731" s="1053" t="str">
        <f t="shared" si="154"/>
        <v/>
      </c>
    </row>
    <row r="732" spans="5:31" ht="12.75" customHeight="1">
      <c r="E732" s="1083" t="str">
        <f t="shared" si="146"/>
        <v/>
      </c>
      <c r="H732" s="1079" t="str">
        <f t="shared" si="145"/>
        <v/>
      </c>
      <c r="J732" s="1117" t="str">
        <f t="shared" si="144"/>
        <v>-</v>
      </c>
      <c r="L732" s="1041" t="str">
        <f t="shared" si="147"/>
        <v/>
      </c>
      <c r="W732" s="1046" t="str">
        <f t="shared" si="148"/>
        <v/>
      </c>
      <c r="X732" s="1047" t="str">
        <f t="shared" si="149"/>
        <v/>
      </c>
      <c r="Y732" s="1048" t="str">
        <f t="shared" si="143"/>
        <v/>
      </c>
      <c r="Z732" s="1049" t="str">
        <f t="shared" si="150"/>
        <v/>
      </c>
      <c r="AA732" s="1049" t="str">
        <f t="shared" si="151"/>
        <v/>
      </c>
      <c r="AB732" s="1050" t="str">
        <f t="shared" si="152"/>
        <v/>
      </c>
      <c r="AD732" s="1052" t="str">
        <f t="shared" si="153"/>
        <v/>
      </c>
      <c r="AE732" s="1053" t="str">
        <f t="shared" si="154"/>
        <v/>
      </c>
    </row>
    <row r="733" spans="5:31" ht="12.75" customHeight="1">
      <c r="E733" s="1083" t="str">
        <f t="shared" si="146"/>
        <v/>
      </c>
      <c r="H733" s="1079" t="str">
        <f t="shared" si="145"/>
        <v/>
      </c>
      <c r="J733" s="1117" t="str">
        <f t="shared" si="144"/>
        <v>-</v>
      </c>
      <c r="L733" s="1041" t="str">
        <f t="shared" si="147"/>
        <v/>
      </c>
      <c r="W733" s="1046" t="str">
        <f t="shared" si="148"/>
        <v/>
      </c>
      <c r="X733" s="1047" t="str">
        <f t="shared" si="149"/>
        <v/>
      </c>
      <c r="Y733" s="1048" t="str">
        <f t="shared" si="143"/>
        <v/>
      </c>
      <c r="Z733" s="1049" t="str">
        <f t="shared" si="150"/>
        <v/>
      </c>
      <c r="AA733" s="1049" t="str">
        <f t="shared" si="151"/>
        <v/>
      </c>
      <c r="AB733" s="1050" t="str">
        <f t="shared" si="152"/>
        <v/>
      </c>
      <c r="AD733" s="1052" t="str">
        <f t="shared" si="153"/>
        <v/>
      </c>
      <c r="AE733" s="1053" t="str">
        <f t="shared" si="154"/>
        <v/>
      </c>
    </row>
    <row r="734" spans="5:31" ht="12.75" customHeight="1">
      <c r="E734" s="1083" t="str">
        <f t="shared" si="146"/>
        <v/>
      </c>
      <c r="H734" s="1079" t="str">
        <f t="shared" si="145"/>
        <v/>
      </c>
      <c r="J734" s="1117" t="str">
        <f t="shared" si="144"/>
        <v>-</v>
      </c>
      <c r="L734" s="1041" t="str">
        <f t="shared" si="147"/>
        <v/>
      </c>
      <c r="W734" s="1046" t="str">
        <f t="shared" si="148"/>
        <v/>
      </c>
      <c r="X734" s="1047" t="str">
        <f t="shared" si="149"/>
        <v/>
      </c>
      <c r="Y734" s="1048" t="str">
        <f t="shared" si="143"/>
        <v/>
      </c>
      <c r="Z734" s="1049" t="str">
        <f t="shared" si="150"/>
        <v/>
      </c>
      <c r="AA734" s="1049" t="str">
        <f t="shared" si="151"/>
        <v/>
      </c>
      <c r="AB734" s="1050" t="str">
        <f t="shared" si="152"/>
        <v/>
      </c>
      <c r="AD734" s="1052" t="str">
        <f t="shared" si="153"/>
        <v/>
      </c>
      <c r="AE734" s="1053" t="str">
        <f t="shared" si="154"/>
        <v/>
      </c>
    </row>
    <row r="735" spans="5:31" ht="12.75" customHeight="1">
      <c r="E735" s="1083" t="str">
        <f t="shared" si="146"/>
        <v/>
      </c>
      <c r="H735" s="1079" t="str">
        <f t="shared" si="145"/>
        <v/>
      </c>
      <c r="J735" s="1117" t="str">
        <f t="shared" si="144"/>
        <v>-</v>
      </c>
      <c r="L735" s="1041" t="str">
        <f t="shared" si="147"/>
        <v/>
      </c>
      <c r="W735" s="1046" t="str">
        <f t="shared" si="148"/>
        <v/>
      </c>
      <c r="X735" s="1047" t="str">
        <f t="shared" si="149"/>
        <v/>
      </c>
      <c r="Y735" s="1048" t="str">
        <f t="shared" si="143"/>
        <v/>
      </c>
      <c r="Z735" s="1049" t="str">
        <f t="shared" si="150"/>
        <v/>
      </c>
      <c r="AA735" s="1049" t="str">
        <f t="shared" si="151"/>
        <v/>
      </c>
      <c r="AB735" s="1050" t="str">
        <f t="shared" si="152"/>
        <v/>
      </c>
      <c r="AD735" s="1052" t="str">
        <f t="shared" si="153"/>
        <v/>
      </c>
      <c r="AE735" s="1053" t="str">
        <f t="shared" si="154"/>
        <v/>
      </c>
    </row>
    <row r="736" spans="5:31" ht="12.75" customHeight="1">
      <c r="E736" s="1083" t="str">
        <f t="shared" si="146"/>
        <v/>
      </c>
      <c r="H736" s="1079" t="str">
        <f t="shared" si="145"/>
        <v/>
      </c>
      <c r="J736" s="1117" t="str">
        <f t="shared" si="144"/>
        <v>-</v>
      </c>
      <c r="L736" s="1041" t="str">
        <f t="shared" si="147"/>
        <v/>
      </c>
      <c r="W736" s="1046" t="str">
        <f t="shared" si="148"/>
        <v/>
      </c>
      <c r="X736" s="1047" t="str">
        <f t="shared" si="149"/>
        <v/>
      </c>
      <c r="Y736" s="1048" t="str">
        <f t="shared" si="143"/>
        <v/>
      </c>
      <c r="Z736" s="1049" t="str">
        <f t="shared" si="150"/>
        <v/>
      </c>
      <c r="AA736" s="1049" t="str">
        <f t="shared" si="151"/>
        <v/>
      </c>
      <c r="AB736" s="1050" t="str">
        <f t="shared" si="152"/>
        <v/>
      </c>
      <c r="AD736" s="1052" t="str">
        <f t="shared" si="153"/>
        <v/>
      </c>
      <c r="AE736" s="1053" t="str">
        <f t="shared" si="154"/>
        <v/>
      </c>
    </row>
    <row r="737" spans="5:31" ht="12.75" customHeight="1">
      <c r="E737" s="1083" t="str">
        <f t="shared" si="146"/>
        <v/>
      </c>
      <c r="H737" s="1079" t="str">
        <f t="shared" si="145"/>
        <v/>
      </c>
      <c r="J737" s="1117" t="str">
        <f t="shared" si="144"/>
        <v>-</v>
      </c>
      <c r="L737" s="1041" t="str">
        <f t="shared" si="147"/>
        <v/>
      </c>
      <c r="W737" s="1046" t="str">
        <f t="shared" si="148"/>
        <v/>
      </c>
      <c r="X737" s="1047" t="str">
        <f t="shared" si="149"/>
        <v/>
      </c>
      <c r="Y737" s="1048" t="str">
        <f t="shared" ref="Y737:Y800" si="155">IFERROR(CHOOSE(X737,"መስከረም","ጥቅምት","ህዳር  ","ታህሳስ ","ጥር ","የካቲት ","መጋቢት ","ሚይዚያ ","ግንቦት ","ሰኔ ","ሐምሌ ","ነሐሴ ","Pagume"),"")</f>
        <v/>
      </c>
      <c r="Z737" s="1049" t="str">
        <f t="shared" si="150"/>
        <v/>
      </c>
      <c r="AA737" s="1049" t="str">
        <f t="shared" si="151"/>
        <v/>
      </c>
      <c r="AB737" s="1050" t="str">
        <f t="shared" si="152"/>
        <v/>
      </c>
      <c r="AD737" s="1052" t="str">
        <f t="shared" si="153"/>
        <v/>
      </c>
      <c r="AE737" s="1053" t="str">
        <f t="shared" si="154"/>
        <v/>
      </c>
    </row>
    <row r="738" spans="5:31" ht="12.75" customHeight="1">
      <c r="E738" s="1083" t="str">
        <f t="shared" si="146"/>
        <v/>
      </c>
      <c r="H738" s="1079" t="str">
        <f t="shared" si="145"/>
        <v/>
      </c>
      <c r="J738" s="1117" t="str">
        <f t="shared" si="144"/>
        <v>-</v>
      </c>
      <c r="L738" s="1041" t="str">
        <f t="shared" si="147"/>
        <v/>
      </c>
      <c r="W738" s="1046" t="str">
        <f t="shared" si="148"/>
        <v/>
      </c>
      <c r="X738" s="1047" t="str">
        <f t="shared" si="149"/>
        <v/>
      </c>
      <c r="Y738" s="1048" t="str">
        <f t="shared" si="155"/>
        <v/>
      </c>
      <c r="Z738" s="1049" t="str">
        <f t="shared" si="150"/>
        <v/>
      </c>
      <c r="AA738" s="1049" t="str">
        <f t="shared" si="151"/>
        <v/>
      </c>
      <c r="AB738" s="1050" t="str">
        <f t="shared" si="152"/>
        <v/>
      </c>
      <c r="AD738" s="1052" t="str">
        <f t="shared" si="153"/>
        <v/>
      </c>
      <c r="AE738" s="1053" t="str">
        <f t="shared" si="154"/>
        <v/>
      </c>
    </row>
    <row r="739" spans="5:31" ht="12.75" customHeight="1">
      <c r="E739" s="1083" t="str">
        <f t="shared" si="146"/>
        <v/>
      </c>
      <c r="H739" s="1079" t="str">
        <f t="shared" si="145"/>
        <v/>
      </c>
      <c r="J739" s="1117" t="str">
        <f t="shared" si="144"/>
        <v>-</v>
      </c>
      <c r="L739" s="1041" t="str">
        <f t="shared" si="147"/>
        <v/>
      </c>
      <c r="W739" s="1046" t="str">
        <f t="shared" si="148"/>
        <v/>
      </c>
      <c r="X739" s="1047" t="str">
        <f t="shared" si="149"/>
        <v/>
      </c>
      <c r="Y739" s="1048" t="str">
        <f t="shared" si="155"/>
        <v/>
      </c>
      <c r="Z739" s="1049" t="str">
        <f t="shared" si="150"/>
        <v/>
      </c>
      <c r="AA739" s="1049" t="str">
        <f t="shared" si="151"/>
        <v/>
      </c>
      <c r="AB739" s="1050" t="str">
        <f t="shared" si="152"/>
        <v/>
      </c>
      <c r="AD739" s="1052" t="str">
        <f t="shared" si="153"/>
        <v/>
      </c>
      <c r="AE739" s="1053" t="str">
        <f t="shared" si="154"/>
        <v/>
      </c>
    </row>
    <row r="740" spans="5:31" ht="12.75" customHeight="1">
      <c r="E740" s="1083" t="str">
        <f t="shared" si="146"/>
        <v/>
      </c>
      <c r="H740" s="1079" t="str">
        <f t="shared" si="145"/>
        <v/>
      </c>
      <c r="J740" s="1117" t="str">
        <f t="shared" ref="J740:J803" si="156">IF(D740="","-",$Q$1-D740)</f>
        <v>-</v>
      </c>
      <c r="L740" s="1041" t="str">
        <f t="shared" si="147"/>
        <v/>
      </c>
      <c r="W740" s="1046" t="str">
        <f t="shared" si="148"/>
        <v/>
      </c>
      <c r="X740" s="1047" t="str">
        <f t="shared" si="149"/>
        <v/>
      </c>
      <c r="Y740" s="1048" t="str">
        <f t="shared" si="155"/>
        <v/>
      </c>
      <c r="Z740" s="1049" t="str">
        <f t="shared" si="150"/>
        <v/>
      </c>
      <c r="AA740" s="1049" t="str">
        <f t="shared" si="151"/>
        <v/>
      </c>
      <c r="AB740" s="1050" t="str">
        <f t="shared" si="152"/>
        <v/>
      </c>
      <c r="AD740" s="1052" t="str">
        <f t="shared" si="153"/>
        <v/>
      </c>
      <c r="AE740" s="1053" t="str">
        <f t="shared" si="154"/>
        <v/>
      </c>
    </row>
    <row r="741" spans="5:31" ht="12.75" customHeight="1">
      <c r="E741" s="1083" t="str">
        <f t="shared" si="146"/>
        <v/>
      </c>
      <c r="H741" s="1079" t="str">
        <f t="shared" si="145"/>
        <v/>
      </c>
      <c r="J741" s="1117" t="str">
        <f t="shared" si="156"/>
        <v>-</v>
      </c>
      <c r="L741" s="1041" t="str">
        <f t="shared" si="147"/>
        <v/>
      </c>
      <c r="W741" s="1046" t="str">
        <f t="shared" si="148"/>
        <v/>
      </c>
      <c r="X741" s="1047" t="str">
        <f t="shared" si="149"/>
        <v/>
      </c>
      <c r="Y741" s="1048" t="str">
        <f t="shared" si="155"/>
        <v/>
      </c>
      <c r="Z741" s="1049" t="str">
        <f t="shared" si="150"/>
        <v/>
      </c>
      <c r="AA741" s="1049" t="str">
        <f t="shared" si="151"/>
        <v/>
      </c>
      <c r="AB741" s="1050" t="str">
        <f t="shared" si="152"/>
        <v/>
      </c>
      <c r="AD741" s="1052" t="str">
        <f t="shared" si="153"/>
        <v/>
      </c>
      <c r="AE741" s="1053" t="str">
        <f t="shared" si="154"/>
        <v/>
      </c>
    </row>
    <row r="742" spans="5:31" ht="12.75" customHeight="1">
      <c r="E742" s="1083" t="str">
        <f t="shared" si="146"/>
        <v/>
      </c>
      <c r="H742" s="1079" t="str">
        <f t="shared" si="145"/>
        <v/>
      </c>
      <c r="J742" s="1117" t="str">
        <f t="shared" si="156"/>
        <v>-</v>
      </c>
      <c r="L742" s="1041" t="str">
        <f t="shared" si="147"/>
        <v/>
      </c>
      <c r="W742" s="1046" t="str">
        <f t="shared" si="148"/>
        <v/>
      </c>
      <c r="X742" s="1047" t="str">
        <f t="shared" si="149"/>
        <v/>
      </c>
      <c r="Y742" s="1048" t="str">
        <f t="shared" si="155"/>
        <v/>
      </c>
      <c r="Z742" s="1049" t="str">
        <f t="shared" si="150"/>
        <v/>
      </c>
      <c r="AA742" s="1049" t="str">
        <f t="shared" si="151"/>
        <v/>
      </c>
      <c r="AB742" s="1050" t="str">
        <f t="shared" si="152"/>
        <v/>
      </c>
      <c r="AD742" s="1052" t="str">
        <f t="shared" si="153"/>
        <v/>
      </c>
      <c r="AE742" s="1053" t="str">
        <f t="shared" si="154"/>
        <v/>
      </c>
    </row>
    <row r="743" spans="5:31" ht="12.75" customHeight="1">
      <c r="E743" s="1083" t="str">
        <f t="shared" si="146"/>
        <v/>
      </c>
      <c r="H743" s="1079" t="str">
        <f t="shared" si="145"/>
        <v/>
      </c>
      <c r="J743" s="1117" t="str">
        <f t="shared" si="156"/>
        <v>-</v>
      </c>
      <c r="L743" s="1041" t="str">
        <f t="shared" si="147"/>
        <v/>
      </c>
      <c r="W743" s="1046" t="str">
        <f t="shared" si="148"/>
        <v/>
      </c>
      <c r="X743" s="1047" t="str">
        <f t="shared" si="149"/>
        <v/>
      </c>
      <c r="Y743" s="1048" t="str">
        <f t="shared" si="155"/>
        <v/>
      </c>
      <c r="Z743" s="1049" t="str">
        <f t="shared" si="150"/>
        <v/>
      </c>
      <c r="AA743" s="1049" t="str">
        <f t="shared" si="151"/>
        <v/>
      </c>
      <c r="AB743" s="1050" t="str">
        <f t="shared" si="152"/>
        <v/>
      </c>
      <c r="AD743" s="1052" t="str">
        <f t="shared" si="153"/>
        <v/>
      </c>
      <c r="AE743" s="1053" t="str">
        <f t="shared" si="154"/>
        <v/>
      </c>
    </row>
    <row r="744" spans="5:31" ht="12.75" customHeight="1">
      <c r="E744" s="1083" t="str">
        <f t="shared" si="146"/>
        <v/>
      </c>
      <c r="H744" s="1079" t="str">
        <f t="shared" si="145"/>
        <v/>
      </c>
      <c r="J744" s="1117" t="str">
        <f t="shared" si="156"/>
        <v>-</v>
      </c>
      <c r="L744" s="1041" t="str">
        <f t="shared" si="147"/>
        <v/>
      </c>
      <c r="W744" s="1046" t="str">
        <f t="shared" si="148"/>
        <v/>
      </c>
      <c r="X744" s="1047" t="str">
        <f t="shared" si="149"/>
        <v/>
      </c>
      <c r="Y744" s="1048" t="str">
        <f t="shared" si="155"/>
        <v/>
      </c>
      <c r="Z744" s="1049" t="str">
        <f t="shared" si="150"/>
        <v/>
      </c>
      <c r="AA744" s="1049" t="str">
        <f t="shared" si="151"/>
        <v/>
      </c>
      <c r="AB744" s="1050" t="str">
        <f t="shared" si="152"/>
        <v/>
      </c>
      <c r="AD744" s="1052" t="str">
        <f t="shared" si="153"/>
        <v/>
      </c>
      <c r="AE744" s="1053" t="str">
        <f t="shared" si="154"/>
        <v/>
      </c>
    </row>
    <row r="745" spans="5:31" ht="12.75" customHeight="1">
      <c r="E745" s="1083" t="str">
        <f t="shared" si="146"/>
        <v/>
      </c>
      <c r="H745" s="1079" t="str">
        <f t="shared" si="145"/>
        <v/>
      </c>
      <c r="J745" s="1117" t="str">
        <f t="shared" si="156"/>
        <v>-</v>
      </c>
      <c r="L745" s="1041" t="str">
        <f t="shared" si="147"/>
        <v/>
      </c>
      <c r="W745" s="1046" t="str">
        <f t="shared" si="148"/>
        <v/>
      </c>
      <c r="X745" s="1047" t="str">
        <f t="shared" si="149"/>
        <v/>
      </c>
      <c r="Y745" s="1048" t="str">
        <f t="shared" si="155"/>
        <v/>
      </c>
      <c r="Z745" s="1049" t="str">
        <f t="shared" si="150"/>
        <v/>
      </c>
      <c r="AA745" s="1049" t="str">
        <f t="shared" si="151"/>
        <v/>
      </c>
      <c r="AB745" s="1050" t="str">
        <f t="shared" si="152"/>
        <v/>
      </c>
      <c r="AD745" s="1052" t="str">
        <f t="shared" si="153"/>
        <v/>
      </c>
      <c r="AE745" s="1053" t="str">
        <f t="shared" si="154"/>
        <v/>
      </c>
    </row>
    <row r="746" spans="5:31" ht="12.75" customHeight="1">
      <c r="E746" s="1083" t="str">
        <f t="shared" si="146"/>
        <v/>
      </c>
      <c r="H746" s="1079" t="str">
        <f t="shared" si="145"/>
        <v/>
      </c>
      <c r="J746" s="1117" t="str">
        <f t="shared" si="156"/>
        <v>-</v>
      </c>
      <c r="L746" s="1041" t="str">
        <f t="shared" si="147"/>
        <v/>
      </c>
      <c r="W746" s="1046" t="str">
        <f t="shared" si="148"/>
        <v/>
      </c>
      <c r="X746" s="1047" t="str">
        <f t="shared" si="149"/>
        <v/>
      </c>
      <c r="Y746" s="1048" t="str">
        <f t="shared" si="155"/>
        <v/>
      </c>
      <c r="Z746" s="1049" t="str">
        <f t="shared" si="150"/>
        <v/>
      </c>
      <c r="AA746" s="1049" t="str">
        <f t="shared" si="151"/>
        <v/>
      </c>
      <c r="AB746" s="1050" t="str">
        <f t="shared" si="152"/>
        <v/>
      </c>
      <c r="AD746" s="1052" t="str">
        <f t="shared" si="153"/>
        <v/>
      </c>
      <c r="AE746" s="1053" t="str">
        <f t="shared" si="154"/>
        <v/>
      </c>
    </row>
    <row r="747" spans="5:31" ht="12.75" customHeight="1">
      <c r="E747" s="1083" t="str">
        <f t="shared" si="146"/>
        <v/>
      </c>
      <c r="H747" s="1079" t="str">
        <f t="shared" si="145"/>
        <v/>
      </c>
      <c r="J747" s="1117" t="str">
        <f t="shared" si="156"/>
        <v>-</v>
      </c>
      <c r="L747" s="1041" t="str">
        <f t="shared" si="147"/>
        <v/>
      </c>
      <c r="W747" s="1046" t="str">
        <f t="shared" si="148"/>
        <v/>
      </c>
      <c r="X747" s="1047" t="str">
        <f t="shared" si="149"/>
        <v/>
      </c>
      <c r="Y747" s="1048" t="str">
        <f t="shared" si="155"/>
        <v/>
      </c>
      <c r="Z747" s="1049" t="str">
        <f t="shared" si="150"/>
        <v/>
      </c>
      <c r="AA747" s="1049" t="str">
        <f t="shared" si="151"/>
        <v/>
      </c>
      <c r="AB747" s="1050" t="str">
        <f t="shared" si="152"/>
        <v/>
      </c>
      <c r="AD747" s="1052" t="str">
        <f t="shared" si="153"/>
        <v/>
      </c>
      <c r="AE747" s="1053" t="str">
        <f t="shared" si="154"/>
        <v/>
      </c>
    </row>
    <row r="748" spans="5:31" ht="12.75" customHeight="1">
      <c r="E748" s="1083" t="str">
        <f t="shared" si="146"/>
        <v/>
      </c>
      <c r="H748" s="1079" t="str">
        <f t="shared" si="145"/>
        <v/>
      </c>
      <c r="J748" s="1117" t="str">
        <f t="shared" si="156"/>
        <v>-</v>
      </c>
      <c r="L748" s="1041" t="str">
        <f t="shared" si="147"/>
        <v/>
      </c>
      <c r="W748" s="1046" t="str">
        <f t="shared" si="148"/>
        <v/>
      </c>
      <c r="X748" s="1047" t="str">
        <f t="shared" si="149"/>
        <v/>
      </c>
      <c r="Y748" s="1048" t="str">
        <f t="shared" si="155"/>
        <v/>
      </c>
      <c r="Z748" s="1049" t="str">
        <f t="shared" si="150"/>
        <v/>
      </c>
      <c r="AA748" s="1049" t="str">
        <f t="shared" si="151"/>
        <v/>
      </c>
      <c r="AB748" s="1050" t="str">
        <f t="shared" si="152"/>
        <v/>
      </c>
      <c r="AD748" s="1052" t="str">
        <f t="shared" si="153"/>
        <v/>
      </c>
      <c r="AE748" s="1053" t="str">
        <f t="shared" si="154"/>
        <v/>
      </c>
    </row>
    <row r="749" spans="5:31" ht="12.75" customHeight="1">
      <c r="E749" s="1083" t="str">
        <f t="shared" si="146"/>
        <v/>
      </c>
      <c r="H749" s="1079" t="str">
        <f t="shared" si="145"/>
        <v/>
      </c>
      <c r="J749" s="1117" t="str">
        <f t="shared" si="156"/>
        <v>-</v>
      </c>
      <c r="L749" s="1041" t="str">
        <f t="shared" si="147"/>
        <v/>
      </c>
      <c r="W749" s="1046" t="str">
        <f t="shared" si="148"/>
        <v/>
      </c>
      <c r="X749" s="1047" t="str">
        <f t="shared" si="149"/>
        <v/>
      </c>
      <c r="Y749" s="1048" t="str">
        <f t="shared" si="155"/>
        <v/>
      </c>
      <c r="Z749" s="1049" t="str">
        <f t="shared" si="150"/>
        <v/>
      </c>
      <c r="AA749" s="1049" t="str">
        <f t="shared" si="151"/>
        <v/>
      </c>
      <c r="AB749" s="1050" t="str">
        <f t="shared" si="152"/>
        <v/>
      </c>
      <c r="AD749" s="1052" t="str">
        <f t="shared" si="153"/>
        <v/>
      </c>
      <c r="AE749" s="1053" t="str">
        <f t="shared" si="154"/>
        <v/>
      </c>
    </row>
    <row r="750" spans="5:31" ht="12.75" customHeight="1">
      <c r="E750" s="1083" t="str">
        <f t="shared" si="146"/>
        <v/>
      </c>
      <c r="H750" s="1079" t="str">
        <f t="shared" si="145"/>
        <v/>
      </c>
      <c r="J750" s="1117" t="str">
        <f t="shared" si="156"/>
        <v>-</v>
      </c>
      <c r="L750" s="1041" t="str">
        <f t="shared" si="147"/>
        <v/>
      </c>
      <c r="W750" s="1046" t="str">
        <f t="shared" si="148"/>
        <v/>
      </c>
      <c r="X750" s="1047" t="str">
        <f t="shared" si="149"/>
        <v/>
      </c>
      <c r="Y750" s="1048" t="str">
        <f t="shared" si="155"/>
        <v/>
      </c>
      <c r="Z750" s="1049" t="str">
        <f t="shared" si="150"/>
        <v/>
      </c>
      <c r="AA750" s="1049" t="str">
        <f t="shared" si="151"/>
        <v/>
      </c>
      <c r="AB750" s="1050" t="str">
        <f t="shared" si="152"/>
        <v/>
      </c>
      <c r="AD750" s="1052" t="str">
        <f t="shared" si="153"/>
        <v/>
      </c>
      <c r="AE750" s="1053" t="str">
        <f t="shared" si="154"/>
        <v/>
      </c>
    </row>
    <row r="751" spans="5:31" ht="12.75" customHeight="1">
      <c r="E751" s="1083" t="str">
        <f t="shared" si="146"/>
        <v/>
      </c>
      <c r="H751" s="1079" t="str">
        <f t="shared" si="145"/>
        <v/>
      </c>
      <c r="J751" s="1117" t="str">
        <f t="shared" si="156"/>
        <v>-</v>
      </c>
      <c r="L751" s="1041" t="str">
        <f t="shared" si="147"/>
        <v/>
      </c>
      <c r="W751" s="1046" t="str">
        <f t="shared" si="148"/>
        <v/>
      </c>
      <c r="X751" s="1047" t="str">
        <f t="shared" si="149"/>
        <v/>
      </c>
      <c r="Y751" s="1048" t="str">
        <f t="shared" si="155"/>
        <v/>
      </c>
      <c r="Z751" s="1049" t="str">
        <f t="shared" si="150"/>
        <v/>
      </c>
      <c r="AA751" s="1049" t="str">
        <f t="shared" si="151"/>
        <v/>
      </c>
      <c r="AB751" s="1050" t="str">
        <f t="shared" si="152"/>
        <v/>
      </c>
      <c r="AD751" s="1052" t="str">
        <f t="shared" si="153"/>
        <v/>
      </c>
      <c r="AE751" s="1053" t="str">
        <f t="shared" si="154"/>
        <v/>
      </c>
    </row>
    <row r="752" spans="5:31" ht="12.75" customHeight="1">
      <c r="E752" s="1083" t="str">
        <f t="shared" si="146"/>
        <v/>
      </c>
      <c r="H752" s="1079" t="str">
        <f t="shared" si="145"/>
        <v/>
      </c>
      <c r="J752" s="1117" t="str">
        <f t="shared" si="156"/>
        <v>-</v>
      </c>
      <c r="L752" s="1041" t="str">
        <f t="shared" si="147"/>
        <v/>
      </c>
      <c r="W752" s="1046" t="str">
        <f t="shared" si="148"/>
        <v/>
      </c>
      <c r="X752" s="1047" t="str">
        <f t="shared" si="149"/>
        <v/>
      </c>
      <c r="Y752" s="1048" t="str">
        <f t="shared" si="155"/>
        <v/>
      </c>
      <c r="Z752" s="1049" t="str">
        <f t="shared" si="150"/>
        <v/>
      </c>
      <c r="AA752" s="1049" t="str">
        <f t="shared" si="151"/>
        <v/>
      </c>
      <c r="AB752" s="1050" t="str">
        <f t="shared" si="152"/>
        <v/>
      </c>
      <c r="AD752" s="1052" t="str">
        <f t="shared" si="153"/>
        <v/>
      </c>
      <c r="AE752" s="1053" t="str">
        <f t="shared" si="154"/>
        <v/>
      </c>
    </row>
    <row r="753" spans="5:31" ht="12.75" customHeight="1">
      <c r="E753" s="1083" t="str">
        <f t="shared" si="146"/>
        <v/>
      </c>
      <c r="H753" s="1079" t="str">
        <f t="shared" si="145"/>
        <v/>
      </c>
      <c r="J753" s="1117" t="str">
        <f t="shared" si="156"/>
        <v>-</v>
      </c>
      <c r="L753" s="1041" t="str">
        <f t="shared" si="147"/>
        <v/>
      </c>
      <c r="W753" s="1046" t="str">
        <f t="shared" si="148"/>
        <v/>
      </c>
      <c r="X753" s="1047" t="str">
        <f t="shared" si="149"/>
        <v/>
      </c>
      <c r="Y753" s="1048" t="str">
        <f t="shared" si="155"/>
        <v/>
      </c>
      <c r="Z753" s="1049" t="str">
        <f t="shared" si="150"/>
        <v/>
      </c>
      <c r="AA753" s="1049" t="str">
        <f t="shared" si="151"/>
        <v/>
      </c>
      <c r="AB753" s="1050" t="str">
        <f t="shared" si="152"/>
        <v/>
      </c>
      <c r="AD753" s="1052" t="str">
        <f t="shared" si="153"/>
        <v/>
      </c>
      <c r="AE753" s="1053" t="str">
        <f t="shared" si="154"/>
        <v/>
      </c>
    </row>
    <row r="754" spans="5:31" ht="12.75" customHeight="1">
      <c r="E754" s="1083" t="str">
        <f t="shared" si="146"/>
        <v/>
      </c>
      <c r="H754" s="1079" t="str">
        <f t="shared" si="145"/>
        <v/>
      </c>
      <c r="J754" s="1117" t="str">
        <f t="shared" si="156"/>
        <v>-</v>
      </c>
      <c r="L754" s="1041" t="str">
        <f t="shared" si="147"/>
        <v/>
      </c>
      <c r="W754" s="1046" t="str">
        <f t="shared" si="148"/>
        <v/>
      </c>
      <c r="X754" s="1047" t="str">
        <f t="shared" si="149"/>
        <v/>
      </c>
      <c r="Y754" s="1048" t="str">
        <f t="shared" si="155"/>
        <v/>
      </c>
      <c r="Z754" s="1049" t="str">
        <f t="shared" si="150"/>
        <v/>
      </c>
      <c r="AA754" s="1049" t="str">
        <f t="shared" si="151"/>
        <v/>
      </c>
      <c r="AB754" s="1050" t="str">
        <f t="shared" si="152"/>
        <v/>
      </c>
      <c r="AD754" s="1052" t="str">
        <f t="shared" si="153"/>
        <v/>
      </c>
      <c r="AE754" s="1053" t="str">
        <f t="shared" si="154"/>
        <v/>
      </c>
    </row>
    <row r="755" spans="5:31" ht="12.75" customHeight="1">
      <c r="E755" s="1083" t="str">
        <f t="shared" si="146"/>
        <v/>
      </c>
      <c r="H755" s="1079" t="str">
        <f t="shared" si="145"/>
        <v/>
      </c>
      <c r="J755" s="1117" t="str">
        <f t="shared" si="156"/>
        <v>-</v>
      </c>
      <c r="L755" s="1041" t="str">
        <f t="shared" si="147"/>
        <v/>
      </c>
      <c r="W755" s="1046" t="str">
        <f t="shared" si="148"/>
        <v/>
      </c>
      <c r="X755" s="1047" t="str">
        <f t="shared" si="149"/>
        <v/>
      </c>
      <c r="Y755" s="1048" t="str">
        <f t="shared" si="155"/>
        <v/>
      </c>
      <c r="Z755" s="1049" t="str">
        <f t="shared" si="150"/>
        <v/>
      </c>
      <c r="AA755" s="1049" t="str">
        <f t="shared" si="151"/>
        <v/>
      </c>
      <c r="AB755" s="1050" t="str">
        <f t="shared" si="152"/>
        <v/>
      </c>
      <c r="AD755" s="1052" t="str">
        <f t="shared" si="153"/>
        <v/>
      </c>
      <c r="AE755" s="1053" t="str">
        <f t="shared" si="154"/>
        <v/>
      </c>
    </row>
    <row r="756" spans="5:31" ht="12.75" customHeight="1">
      <c r="E756" s="1083" t="str">
        <f t="shared" si="146"/>
        <v/>
      </c>
      <c r="H756" s="1079" t="str">
        <f t="shared" si="145"/>
        <v/>
      </c>
      <c r="J756" s="1117" t="str">
        <f t="shared" si="156"/>
        <v>-</v>
      </c>
      <c r="L756" s="1041" t="str">
        <f t="shared" si="147"/>
        <v/>
      </c>
      <c r="W756" s="1046" t="str">
        <f t="shared" si="148"/>
        <v/>
      </c>
      <c r="X756" s="1047" t="str">
        <f t="shared" si="149"/>
        <v/>
      </c>
      <c r="Y756" s="1048" t="str">
        <f t="shared" si="155"/>
        <v/>
      </c>
      <c r="Z756" s="1049" t="str">
        <f t="shared" si="150"/>
        <v/>
      </c>
      <c r="AA756" s="1049" t="str">
        <f t="shared" si="151"/>
        <v/>
      </c>
      <c r="AB756" s="1050" t="str">
        <f t="shared" si="152"/>
        <v/>
      </c>
      <c r="AD756" s="1052" t="str">
        <f t="shared" si="153"/>
        <v/>
      </c>
      <c r="AE756" s="1053" t="str">
        <f t="shared" si="154"/>
        <v/>
      </c>
    </row>
    <row r="757" spans="5:31" ht="12.75" customHeight="1">
      <c r="E757" s="1083" t="str">
        <f t="shared" si="146"/>
        <v/>
      </c>
      <c r="H757" s="1079" t="str">
        <f t="shared" si="145"/>
        <v/>
      </c>
      <c r="J757" s="1117" t="str">
        <f t="shared" si="156"/>
        <v>-</v>
      </c>
      <c r="L757" s="1041" t="str">
        <f t="shared" si="147"/>
        <v/>
      </c>
      <c r="W757" s="1046" t="str">
        <f t="shared" si="148"/>
        <v/>
      </c>
      <c r="X757" s="1047" t="str">
        <f t="shared" si="149"/>
        <v/>
      </c>
      <c r="Y757" s="1048" t="str">
        <f t="shared" si="155"/>
        <v/>
      </c>
      <c r="Z757" s="1049" t="str">
        <f t="shared" si="150"/>
        <v/>
      </c>
      <c r="AA757" s="1049" t="str">
        <f t="shared" si="151"/>
        <v/>
      </c>
      <c r="AB757" s="1050" t="str">
        <f t="shared" si="152"/>
        <v/>
      </c>
      <c r="AD757" s="1052" t="str">
        <f t="shared" si="153"/>
        <v/>
      </c>
      <c r="AE757" s="1053" t="str">
        <f t="shared" si="154"/>
        <v/>
      </c>
    </row>
    <row r="758" spans="5:31" ht="12.75" customHeight="1">
      <c r="E758" s="1083" t="str">
        <f t="shared" si="146"/>
        <v/>
      </c>
      <c r="H758" s="1079" t="str">
        <f t="shared" si="145"/>
        <v/>
      </c>
      <c r="J758" s="1117" t="str">
        <f t="shared" si="156"/>
        <v>-</v>
      </c>
      <c r="L758" s="1041" t="str">
        <f t="shared" si="147"/>
        <v/>
      </c>
      <c r="W758" s="1046" t="str">
        <f t="shared" si="148"/>
        <v/>
      </c>
      <c r="X758" s="1047" t="str">
        <f t="shared" si="149"/>
        <v/>
      </c>
      <c r="Y758" s="1048" t="str">
        <f t="shared" si="155"/>
        <v/>
      </c>
      <c r="Z758" s="1049" t="str">
        <f t="shared" si="150"/>
        <v/>
      </c>
      <c r="AA758" s="1049" t="str">
        <f t="shared" si="151"/>
        <v/>
      </c>
      <c r="AB758" s="1050" t="str">
        <f t="shared" si="152"/>
        <v/>
      </c>
      <c r="AD758" s="1052" t="str">
        <f t="shared" si="153"/>
        <v/>
      </c>
      <c r="AE758" s="1053" t="str">
        <f t="shared" si="154"/>
        <v/>
      </c>
    </row>
    <row r="759" spans="5:31" ht="12.75" customHeight="1">
      <c r="E759" s="1083" t="str">
        <f t="shared" si="146"/>
        <v/>
      </c>
      <c r="H759" s="1079" t="str">
        <f t="shared" si="145"/>
        <v/>
      </c>
      <c r="J759" s="1117" t="str">
        <f t="shared" si="156"/>
        <v>-</v>
      </c>
      <c r="L759" s="1041" t="str">
        <f t="shared" si="147"/>
        <v/>
      </c>
      <c r="W759" s="1046" t="str">
        <f t="shared" si="148"/>
        <v/>
      </c>
      <c r="X759" s="1047" t="str">
        <f t="shared" si="149"/>
        <v/>
      </c>
      <c r="Y759" s="1048" t="str">
        <f t="shared" si="155"/>
        <v/>
      </c>
      <c r="Z759" s="1049" t="str">
        <f t="shared" si="150"/>
        <v/>
      </c>
      <c r="AA759" s="1049" t="str">
        <f t="shared" si="151"/>
        <v/>
      </c>
      <c r="AB759" s="1050" t="str">
        <f t="shared" si="152"/>
        <v/>
      </c>
      <c r="AD759" s="1052" t="str">
        <f t="shared" si="153"/>
        <v/>
      </c>
      <c r="AE759" s="1053" t="str">
        <f t="shared" si="154"/>
        <v/>
      </c>
    </row>
    <row r="760" spans="5:31" ht="12.75" customHeight="1">
      <c r="E760" s="1083" t="str">
        <f t="shared" si="146"/>
        <v/>
      </c>
      <c r="H760" s="1079" t="str">
        <f t="shared" si="145"/>
        <v/>
      </c>
      <c r="J760" s="1117" t="str">
        <f t="shared" si="156"/>
        <v>-</v>
      </c>
      <c r="L760" s="1041" t="str">
        <f t="shared" si="147"/>
        <v/>
      </c>
      <c r="W760" s="1046" t="str">
        <f t="shared" si="148"/>
        <v/>
      </c>
      <c r="X760" s="1047" t="str">
        <f t="shared" si="149"/>
        <v/>
      </c>
      <c r="Y760" s="1048" t="str">
        <f t="shared" si="155"/>
        <v/>
      </c>
      <c r="Z760" s="1049" t="str">
        <f t="shared" si="150"/>
        <v/>
      </c>
      <c r="AA760" s="1049" t="str">
        <f t="shared" si="151"/>
        <v/>
      </c>
      <c r="AB760" s="1050" t="str">
        <f t="shared" si="152"/>
        <v/>
      </c>
      <c r="AD760" s="1052" t="str">
        <f t="shared" si="153"/>
        <v/>
      </c>
      <c r="AE760" s="1053" t="str">
        <f t="shared" si="154"/>
        <v/>
      </c>
    </row>
    <row r="761" spans="5:31" ht="12.75" customHeight="1">
      <c r="E761" s="1083" t="str">
        <f t="shared" si="146"/>
        <v/>
      </c>
      <c r="H761" s="1079" t="str">
        <f t="shared" si="145"/>
        <v/>
      </c>
      <c r="J761" s="1117" t="str">
        <f t="shared" si="156"/>
        <v>-</v>
      </c>
      <c r="L761" s="1041" t="str">
        <f t="shared" si="147"/>
        <v/>
      </c>
      <c r="W761" s="1046" t="str">
        <f t="shared" si="148"/>
        <v/>
      </c>
      <c r="X761" s="1047" t="str">
        <f t="shared" si="149"/>
        <v/>
      </c>
      <c r="Y761" s="1048" t="str">
        <f t="shared" si="155"/>
        <v/>
      </c>
      <c r="Z761" s="1049" t="str">
        <f t="shared" si="150"/>
        <v/>
      </c>
      <c r="AA761" s="1049" t="str">
        <f t="shared" si="151"/>
        <v/>
      </c>
      <c r="AB761" s="1050" t="str">
        <f t="shared" si="152"/>
        <v/>
      </c>
      <c r="AD761" s="1052" t="str">
        <f t="shared" si="153"/>
        <v/>
      </c>
      <c r="AE761" s="1053" t="str">
        <f t="shared" si="154"/>
        <v/>
      </c>
    </row>
    <row r="762" spans="5:31" ht="12.75" customHeight="1">
      <c r="E762" s="1083" t="str">
        <f t="shared" si="146"/>
        <v/>
      </c>
      <c r="H762" s="1079" t="str">
        <f t="shared" si="145"/>
        <v/>
      </c>
      <c r="J762" s="1117" t="str">
        <f t="shared" si="156"/>
        <v>-</v>
      </c>
      <c r="L762" s="1041" t="str">
        <f t="shared" si="147"/>
        <v/>
      </c>
      <c r="W762" s="1046" t="str">
        <f t="shared" si="148"/>
        <v/>
      </c>
      <c r="X762" s="1047" t="str">
        <f t="shared" si="149"/>
        <v/>
      </c>
      <c r="Y762" s="1048" t="str">
        <f t="shared" si="155"/>
        <v/>
      </c>
      <c r="Z762" s="1049" t="str">
        <f t="shared" si="150"/>
        <v/>
      </c>
      <c r="AA762" s="1049" t="str">
        <f t="shared" si="151"/>
        <v/>
      </c>
      <c r="AB762" s="1050" t="str">
        <f t="shared" si="152"/>
        <v/>
      </c>
      <c r="AD762" s="1052" t="str">
        <f t="shared" si="153"/>
        <v/>
      </c>
      <c r="AE762" s="1053" t="str">
        <f t="shared" si="154"/>
        <v/>
      </c>
    </row>
    <row r="763" spans="5:31" ht="12.75" customHeight="1">
      <c r="E763" s="1083" t="str">
        <f t="shared" si="146"/>
        <v/>
      </c>
      <c r="H763" s="1079" t="str">
        <f t="shared" si="145"/>
        <v/>
      </c>
      <c r="J763" s="1117" t="str">
        <f t="shared" si="156"/>
        <v>-</v>
      </c>
      <c r="L763" s="1041" t="str">
        <f t="shared" si="147"/>
        <v/>
      </c>
      <c r="W763" s="1046" t="str">
        <f t="shared" si="148"/>
        <v/>
      </c>
      <c r="X763" s="1047" t="str">
        <f t="shared" si="149"/>
        <v/>
      </c>
      <c r="Y763" s="1048" t="str">
        <f t="shared" si="155"/>
        <v/>
      </c>
      <c r="Z763" s="1049" t="str">
        <f t="shared" si="150"/>
        <v/>
      </c>
      <c r="AA763" s="1049" t="str">
        <f t="shared" si="151"/>
        <v/>
      </c>
      <c r="AB763" s="1050" t="str">
        <f t="shared" si="152"/>
        <v/>
      </c>
      <c r="AD763" s="1052" t="str">
        <f t="shared" si="153"/>
        <v/>
      </c>
      <c r="AE763" s="1053" t="str">
        <f t="shared" si="154"/>
        <v/>
      </c>
    </row>
    <row r="764" spans="5:31" ht="12.75" customHeight="1">
      <c r="E764" s="1083" t="str">
        <f t="shared" si="146"/>
        <v/>
      </c>
      <c r="H764" s="1079" t="str">
        <f t="shared" si="145"/>
        <v/>
      </c>
      <c r="J764" s="1117" t="str">
        <f t="shared" si="156"/>
        <v>-</v>
      </c>
      <c r="L764" s="1041" t="str">
        <f t="shared" si="147"/>
        <v/>
      </c>
      <c r="W764" s="1046" t="str">
        <f t="shared" si="148"/>
        <v/>
      </c>
      <c r="X764" s="1047" t="str">
        <f t="shared" si="149"/>
        <v/>
      </c>
      <c r="Y764" s="1048" t="str">
        <f t="shared" si="155"/>
        <v/>
      </c>
      <c r="Z764" s="1049" t="str">
        <f t="shared" si="150"/>
        <v/>
      </c>
      <c r="AA764" s="1049" t="str">
        <f t="shared" si="151"/>
        <v/>
      </c>
      <c r="AB764" s="1050" t="str">
        <f t="shared" si="152"/>
        <v/>
      </c>
      <c r="AD764" s="1052" t="str">
        <f t="shared" si="153"/>
        <v/>
      </c>
      <c r="AE764" s="1053" t="str">
        <f t="shared" si="154"/>
        <v/>
      </c>
    </row>
    <row r="765" spans="5:31" ht="12.75" customHeight="1">
      <c r="E765" s="1083" t="str">
        <f t="shared" si="146"/>
        <v/>
      </c>
      <c r="H765" s="1079" t="str">
        <f t="shared" si="145"/>
        <v/>
      </c>
      <c r="J765" s="1117" t="str">
        <f t="shared" si="156"/>
        <v>-</v>
      </c>
      <c r="L765" s="1041" t="str">
        <f t="shared" si="147"/>
        <v/>
      </c>
      <c r="W765" s="1046" t="str">
        <f t="shared" si="148"/>
        <v/>
      </c>
      <c r="X765" s="1047" t="str">
        <f t="shared" si="149"/>
        <v/>
      </c>
      <c r="Y765" s="1048" t="str">
        <f t="shared" si="155"/>
        <v/>
      </c>
      <c r="Z765" s="1049" t="str">
        <f t="shared" si="150"/>
        <v/>
      </c>
      <c r="AA765" s="1049" t="str">
        <f t="shared" si="151"/>
        <v/>
      </c>
      <c r="AB765" s="1050" t="str">
        <f t="shared" si="152"/>
        <v/>
      </c>
      <c r="AD765" s="1052" t="str">
        <f t="shared" si="153"/>
        <v/>
      </c>
      <c r="AE765" s="1053" t="str">
        <f t="shared" si="154"/>
        <v/>
      </c>
    </row>
    <row r="766" spans="5:31" ht="12.75" customHeight="1">
      <c r="E766" s="1083" t="str">
        <f t="shared" si="146"/>
        <v/>
      </c>
      <c r="H766" s="1079" t="str">
        <f t="shared" si="145"/>
        <v/>
      </c>
      <c r="J766" s="1117" t="str">
        <f t="shared" si="156"/>
        <v>-</v>
      </c>
      <c r="L766" s="1041" t="str">
        <f t="shared" si="147"/>
        <v/>
      </c>
      <c r="W766" s="1046" t="str">
        <f t="shared" si="148"/>
        <v/>
      </c>
      <c r="X766" s="1047" t="str">
        <f t="shared" si="149"/>
        <v/>
      </c>
      <c r="Y766" s="1048" t="str">
        <f t="shared" si="155"/>
        <v/>
      </c>
      <c r="Z766" s="1049" t="str">
        <f t="shared" si="150"/>
        <v/>
      </c>
      <c r="AA766" s="1049" t="str">
        <f t="shared" si="151"/>
        <v/>
      </c>
      <c r="AB766" s="1050" t="str">
        <f t="shared" si="152"/>
        <v/>
      </c>
      <c r="AD766" s="1052" t="str">
        <f t="shared" si="153"/>
        <v/>
      </c>
      <c r="AE766" s="1053" t="str">
        <f t="shared" si="154"/>
        <v/>
      </c>
    </row>
    <row r="767" spans="5:31" ht="12.75" customHeight="1">
      <c r="E767" s="1083" t="str">
        <f t="shared" si="146"/>
        <v/>
      </c>
      <c r="H767" s="1079" t="str">
        <f t="shared" si="145"/>
        <v/>
      </c>
      <c r="J767" s="1117" t="str">
        <f t="shared" si="156"/>
        <v>-</v>
      </c>
      <c r="L767" s="1041" t="str">
        <f t="shared" si="147"/>
        <v/>
      </c>
      <c r="W767" s="1046" t="str">
        <f t="shared" si="148"/>
        <v/>
      </c>
      <c r="X767" s="1047" t="str">
        <f t="shared" si="149"/>
        <v/>
      </c>
      <c r="Y767" s="1048" t="str">
        <f t="shared" si="155"/>
        <v/>
      </c>
      <c r="Z767" s="1049" t="str">
        <f t="shared" si="150"/>
        <v/>
      </c>
      <c r="AA767" s="1049" t="str">
        <f t="shared" si="151"/>
        <v/>
      </c>
      <c r="AB767" s="1050" t="str">
        <f t="shared" si="152"/>
        <v/>
      </c>
      <c r="AD767" s="1052" t="str">
        <f t="shared" si="153"/>
        <v/>
      </c>
      <c r="AE767" s="1053" t="str">
        <f t="shared" si="154"/>
        <v/>
      </c>
    </row>
    <row r="768" spans="5:31" ht="12.75" customHeight="1">
      <c r="E768" s="1083" t="str">
        <f t="shared" si="146"/>
        <v/>
      </c>
      <c r="H768" s="1079" t="str">
        <f t="shared" si="145"/>
        <v/>
      </c>
      <c r="J768" s="1117" t="str">
        <f t="shared" si="156"/>
        <v>-</v>
      </c>
      <c r="L768" s="1041" t="str">
        <f t="shared" si="147"/>
        <v/>
      </c>
      <c r="W768" s="1046" t="str">
        <f t="shared" si="148"/>
        <v/>
      </c>
      <c r="X768" s="1047" t="str">
        <f t="shared" si="149"/>
        <v/>
      </c>
      <c r="Y768" s="1048" t="str">
        <f t="shared" si="155"/>
        <v/>
      </c>
      <c r="Z768" s="1049" t="str">
        <f t="shared" si="150"/>
        <v/>
      </c>
      <c r="AA768" s="1049" t="str">
        <f t="shared" si="151"/>
        <v/>
      </c>
      <c r="AB768" s="1050" t="str">
        <f t="shared" si="152"/>
        <v/>
      </c>
      <c r="AD768" s="1052" t="str">
        <f t="shared" si="153"/>
        <v/>
      </c>
      <c r="AE768" s="1053" t="str">
        <f t="shared" si="154"/>
        <v/>
      </c>
    </row>
    <row r="769" spans="5:31" ht="12.75" customHeight="1">
      <c r="E769" s="1083" t="str">
        <f t="shared" si="146"/>
        <v/>
      </c>
      <c r="H769" s="1079" t="str">
        <f t="shared" si="145"/>
        <v/>
      </c>
      <c r="J769" s="1117" t="str">
        <f t="shared" si="156"/>
        <v>-</v>
      </c>
      <c r="L769" s="1041" t="str">
        <f t="shared" si="147"/>
        <v/>
      </c>
      <c r="W769" s="1046" t="str">
        <f t="shared" si="148"/>
        <v/>
      </c>
      <c r="X769" s="1047" t="str">
        <f t="shared" si="149"/>
        <v/>
      </c>
      <c r="Y769" s="1048" t="str">
        <f t="shared" si="155"/>
        <v/>
      </c>
      <c r="Z769" s="1049" t="str">
        <f t="shared" si="150"/>
        <v/>
      </c>
      <c r="AA769" s="1049" t="str">
        <f t="shared" si="151"/>
        <v/>
      </c>
      <c r="AB769" s="1050" t="str">
        <f t="shared" si="152"/>
        <v/>
      </c>
      <c r="AD769" s="1052" t="str">
        <f t="shared" si="153"/>
        <v/>
      </c>
      <c r="AE769" s="1053" t="str">
        <f t="shared" si="154"/>
        <v/>
      </c>
    </row>
    <row r="770" spans="5:31" ht="12.75" customHeight="1">
      <c r="E770" s="1083" t="str">
        <f t="shared" si="146"/>
        <v/>
      </c>
      <c r="H770" s="1079" t="str">
        <f t="shared" ref="H770:H833" si="157">IFERROR(CHOOSE($X770,"መስከረም","ጥቅምት","ህዳር  ","ታህሳስ ","ጥር ","የካቲት ","መጋቢት ","ሚይዚያ ","ግንቦት ","ሰኔ ","ሐምሌ ","ነሐሴ ","Pagume"),"")</f>
        <v/>
      </c>
      <c r="J770" s="1117" t="str">
        <f t="shared" si="156"/>
        <v>-</v>
      </c>
      <c r="L770" s="1041" t="str">
        <f t="shared" si="147"/>
        <v/>
      </c>
      <c r="W770" s="1046" t="str">
        <f t="shared" si="148"/>
        <v/>
      </c>
      <c r="X770" s="1047" t="str">
        <f t="shared" si="149"/>
        <v/>
      </c>
      <c r="Y770" s="1048" t="str">
        <f t="shared" si="155"/>
        <v/>
      </c>
      <c r="Z770" s="1049" t="str">
        <f t="shared" si="150"/>
        <v/>
      </c>
      <c r="AA770" s="1049" t="str">
        <f t="shared" si="151"/>
        <v/>
      </c>
      <c r="AB770" s="1050" t="str">
        <f t="shared" si="152"/>
        <v/>
      </c>
      <c r="AD770" s="1052" t="str">
        <f t="shared" si="153"/>
        <v/>
      </c>
      <c r="AE770" s="1053" t="str">
        <f t="shared" si="154"/>
        <v/>
      </c>
    </row>
    <row r="771" spans="5:31" ht="12.75" customHeight="1">
      <c r="E771" s="1083" t="str">
        <f t="shared" ref="E771:E834" si="158">IF(D771="","",IF(F771="paid",0,I771-J771))</f>
        <v/>
      </c>
      <c r="H771" s="1079" t="str">
        <f t="shared" si="157"/>
        <v/>
      </c>
      <c r="J771" s="1117" t="str">
        <f t="shared" si="156"/>
        <v>-</v>
      </c>
      <c r="L771" s="1041" t="str">
        <f t="shared" ref="L771:L834" si="159">IF(E771="","",$Q$1+E771)</f>
        <v/>
      </c>
      <c r="W771" s="1046" t="str">
        <f t="shared" ref="W771:W834" si="160">IF($D771="","",_xlfn.LET(_xlpm.gDate,D771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771" s="1047" t="str">
        <f t="shared" ref="X771:X834" si="161">IF($W771="","",TEXT($W771,"mm"))</f>
        <v/>
      </c>
      <c r="Y771" s="1048" t="str">
        <f t="shared" si="155"/>
        <v/>
      </c>
      <c r="Z771" s="1049" t="str">
        <f t="shared" ref="Z771:Z834" si="162">IF($K771="","",_xlfn.LET(_xlpm.gDate,K771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771" s="1049" t="str">
        <f t="shared" ref="AA771:AA834" si="163">IF($Z771="","",TEXT($Z771,"mm"))</f>
        <v/>
      </c>
      <c r="AB771" s="1050" t="str">
        <f t="shared" ref="AB771:AB834" si="164">IFERROR(CHOOSE(AA771,"መስከረም","ጥቅምት","ህዳር  ","ታህሳስ ","ጥር ","የካቲት ","መጋቢት ","ሚይዚያ ","ግንቦት ","ሰኔ ","ሐምሌ ","ነሐሴ ","Pagume"),"")</f>
        <v/>
      </c>
      <c r="AD771" s="1052" t="str">
        <f t="shared" ref="AD771:AD834" si="165">IF($D771="","",YEAR(D771)&amp;"-W"&amp;WEEKNUM(D771,2))</f>
        <v/>
      </c>
      <c r="AE771" s="1053" t="str">
        <f t="shared" ref="AE771:AE834" si="166">IF($K771="","",YEAR(K771)&amp;"-W"&amp;WEEKNUM(K771,2))</f>
        <v/>
      </c>
    </row>
    <row r="772" spans="5:31" ht="12.75" customHeight="1">
      <c r="E772" s="1083" t="str">
        <f t="shared" si="158"/>
        <v/>
      </c>
      <c r="H772" s="1079" t="str">
        <f t="shared" si="157"/>
        <v/>
      </c>
      <c r="J772" s="1117" t="str">
        <f t="shared" si="156"/>
        <v>-</v>
      </c>
      <c r="L772" s="1041" t="str">
        <f t="shared" si="159"/>
        <v/>
      </c>
      <c r="W772" s="1046" t="str">
        <f t="shared" si="160"/>
        <v/>
      </c>
      <c r="X772" s="1047" t="str">
        <f t="shared" si="161"/>
        <v/>
      </c>
      <c r="Y772" s="1048" t="str">
        <f t="shared" si="155"/>
        <v/>
      </c>
      <c r="Z772" s="1049" t="str">
        <f t="shared" si="162"/>
        <v/>
      </c>
      <c r="AA772" s="1049" t="str">
        <f t="shared" si="163"/>
        <v/>
      </c>
      <c r="AB772" s="1050" t="str">
        <f t="shared" si="164"/>
        <v/>
      </c>
      <c r="AD772" s="1052" t="str">
        <f t="shared" si="165"/>
        <v/>
      </c>
      <c r="AE772" s="1053" t="str">
        <f t="shared" si="166"/>
        <v/>
      </c>
    </row>
    <row r="773" spans="5:31" ht="12.75" customHeight="1">
      <c r="E773" s="1083" t="str">
        <f t="shared" si="158"/>
        <v/>
      </c>
      <c r="H773" s="1079" t="str">
        <f t="shared" si="157"/>
        <v/>
      </c>
      <c r="J773" s="1117" t="str">
        <f t="shared" si="156"/>
        <v>-</v>
      </c>
      <c r="L773" s="1041" t="str">
        <f t="shared" si="159"/>
        <v/>
      </c>
      <c r="W773" s="1046" t="str">
        <f t="shared" si="160"/>
        <v/>
      </c>
      <c r="X773" s="1047" t="str">
        <f t="shared" si="161"/>
        <v/>
      </c>
      <c r="Y773" s="1048" t="str">
        <f t="shared" si="155"/>
        <v/>
      </c>
      <c r="Z773" s="1049" t="str">
        <f t="shared" si="162"/>
        <v/>
      </c>
      <c r="AA773" s="1049" t="str">
        <f t="shared" si="163"/>
        <v/>
      </c>
      <c r="AB773" s="1050" t="str">
        <f t="shared" si="164"/>
        <v/>
      </c>
      <c r="AD773" s="1052" t="str">
        <f t="shared" si="165"/>
        <v/>
      </c>
      <c r="AE773" s="1053" t="str">
        <f t="shared" si="166"/>
        <v/>
      </c>
    </row>
    <row r="774" spans="5:31" ht="12.75" customHeight="1">
      <c r="E774" s="1083" t="str">
        <f t="shared" si="158"/>
        <v/>
      </c>
      <c r="H774" s="1079" t="str">
        <f t="shared" si="157"/>
        <v/>
      </c>
      <c r="J774" s="1117" t="str">
        <f t="shared" si="156"/>
        <v>-</v>
      </c>
      <c r="L774" s="1041" t="str">
        <f t="shared" si="159"/>
        <v/>
      </c>
      <c r="W774" s="1046" t="str">
        <f t="shared" si="160"/>
        <v/>
      </c>
      <c r="X774" s="1047" t="str">
        <f t="shared" si="161"/>
        <v/>
      </c>
      <c r="Y774" s="1048" t="str">
        <f t="shared" si="155"/>
        <v/>
      </c>
      <c r="Z774" s="1049" t="str">
        <f t="shared" si="162"/>
        <v/>
      </c>
      <c r="AA774" s="1049" t="str">
        <f t="shared" si="163"/>
        <v/>
      </c>
      <c r="AB774" s="1050" t="str">
        <f t="shared" si="164"/>
        <v/>
      </c>
      <c r="AD774" s="1052" t="str">
        <f t="shared" si="165"/>
        <v/>
      </c>
      <c r="AE774" s="1053" t="str">
        <f t="shared" si="166"/>
        <v/>
      </c>
    </row>
    <row r="775" spans="5:31" ht="12.75" customHeight="1">
      <c r="E775" s="1083" t="str">
        <f t="shared" si="158"/>
        <v/>
      </c>
      <c r="H775" s="1079" t="str">
        <f t="shared" si="157"/>
        <v/>
      </c>
      <c r="J775" s="1117" t="str">
        <f t="shared" si="156"/>
        <v>-</v>
      </c>
      <c r="L775" s="1041" t="str">
        <f t="shared" si="159"/>
        <v/>
      </c>
      <c r="W775" s="1046" t="str">
        <f t="shared" si="160"/>
        <v/>
      </c>
      <c r="X775" s="1047" t="str">
        <f t="shared" si="161"/>
        <v/>
      </c>
      <c r="Y775" s="1048" t="str">
        <f t="shared" si="155"/>
        <v/>
      </c>
      <c r="Z775" s="1049" t="str">
        <f t="shared" si="162"/>
        <v/>
      </c>
      <c r="AA775" s="1049" t="str">
        <f t="shared" si="163"/>
        <v/>
      </c>
      <c r="AB775" s="1050" t="str">
        <f t="shared" si="164"/>
        <v/>
      </c>
      <c r="AD775" s="1052" t="str">
        <f t="shared" si="165"/>
        <v/>
      </c>
      <c r="AE775" s="1053" t="str">
        <f t="shared" si="166"/>
        <v/>
      </c>
    </row>
    <row r="776" spans="5:31" ht="12.75" customHeight="1">
      <c r="E776" s="1083" t="str">
        <f t="shared" si="158"/>
        <v/>
      </c>
      <c r="H776" s="1079" t="str">
        <f t="shared" si="157"/>
        <v/>
      </c>
      <c r="J776" s="1117" t="str">
        <f t="shared" si="156"/>
        <v>-</v>
      </c>
      <c r="L776" s="1041" t="str">
        <f t="shared" si="159"/>
        <v/>
      </c>
      <c r="W776" s="1046" t="str">
        <f t="shared" si="160"/>
        <v/>
      </c>
      <c r="X776" s="1047" t="str">
        <f t="shared" si="161"/>
        <v/>
      </c>
      <c r="Y776" s="1048" t="str">
        <f t="shared" si="155"/>
        <v/>
      </c>
      <c r="Z776" s="1049" t="str">
        <f t="shared" si="162"/>
        <v/>
      </c>
      <c r="AA776" s="1049" t="str">
        <f t="shared" si="163"/>
        <v/>
      </c>
      <c r="AB776" s="1050" t="str">
        <f t="shared" si="164"/>
        <v/>
      </c>
      <c r="AD776" s="1052" t="str">
        <f t="shared" si="165"/>
        <v/>
      </c>
      <c r="AE776" s="1053" t="str">
        <f t="shared" si="166"/>
        <v/>
      </c>
    </row>
    <row r="777" spans="5:31" ht="12.75" customHeight="1">
      <c r="E777" s="1083" t="str">
        <f t="shared" si="158"/>
        <v/>
      </c>
      <c r="H777" s="1079" t="str">
        <f t="shared" si="157"/>
        <v/>
      </c>
      <c r="J777" s="1117" t="str">
        <f t="shared" si="156"/>
        <v>-</v>
      </c>
      <c r="L777" s="1041" t="str">
        <f t="shared" si="159"/>
        <v/>
      </c>
      <c r="W777" s="1046" t="str">
        <f t="shared" si="160"/>
        <v/>
      </c>
      <c r="X777" s="1047" t="str">
        <f t="shared" si="161"/>
        <v/>
      </c>
      <c r="Y777" s="1048" t="str">
        <f t="shared" si="155"/>
        <v/>
      </c>
      <c r="Z777" s="1049" t="str">
        <f t="shared" si="162"/>
        <v/>
      </c>
      <c r="AA777" s="1049" t="str">
        <f t="shared" si="163"/>
        <v/>
      </c>
      <c r="AB777" s="1050" t="str">
        <f t="shared" si="164"/>
        <v/>
      </c>
      <c r="AD777" s="1052" t="str">
        <f t="shared" si="165"/>
        <v/>
      </c>
      <c r="AE777" s="1053" t="str">
        <f t="shared" si="166"/>
        <v/>
      </c>
    </row>
    <row r="778" spans="5:31" ht="12.75" customHeight="1">
      <c r="E778" s="1083" t="str">
        <f t="shared" si="158"/>
        <v/>
      </c>
      <c r="H778" s="1079" t="str">
        <f t="shared" si="157"/>
        <v/>
      </c>
      <c r="J778" s="1117" t="str">
        <f t="shared" si="156"/>
        <v>-</v>
      </c>
      <c r="L778" s="1041" t="str">
        <f t="shared" si="159"/>
        <v/>
      </c>
      <c r="W778" s="1046" t="str">
        <f t="shared" si="160"/>
        <v/>
      </c>
      <c r="X778" s="1047" t="str">
        <f t="shared" si="161"/>
        <v/>
      </c>
      <c r="Y778" s="1048" t="str">
        <f t="shared" si="155"/>
        <v/>
      </c>
      <c r="Z778" s="1049" t="str">
        <f t="shared" si="162"/>
        <v/>
      </c>
      <c r="AA778" s="1049" t="str">
        <f t="shared" si="163"/>
        <v/>
      </c>
      <c r="AB778" s="1050" t="str">
        <f t="shared" si="164"/>
        <v/>
      </c>
      <c r="AD778" s="1052" t="str">
        <f t="shared" si="165"/>
        <v/>
      </c>
      <c r="AE778" s="1053" t="str">
        <f t="shared" si="166"/>
        <v/>
      </c>
    </row>
    <row r="779" spans="5:31" ht="12.75" customHeight="1">
      <c r="E779" s="1083" t="str">
        <f t="shared" si="158"/>
        <v/>
      </c>
      <c r="H779" s="1079" t="str">
        <f t="shared" si="157"/>
        <v/>
      </c>
      <c r="J779" s="1117" t="str">
        <f t="shared" si="156"/>
        <v>-</v>
      </c>
      <c r="L779" s="1041" t="str">
        <f t="shared" si="159"/>
        <v/>
      </c>
      <c r="W779" s="1046" t="str">
        <f t="shared" si="160"/>
        <v/>
      </c>
      <c r="X779" s="1047" t="str">
        <f t="shared" si="161"/>
        <v/>
      </c>
      <c r="Y779" s="1048" t="str">
        <f t="shared" si="155"/>
        <v/>
      </c>
      <c r="Z779" s="1049" t="str">
        <f t="shared" si="162"/>
        <v/>
      </c>
      <c r="AA779" s="1049" t="str">
        <f t="shared" si="163"/>
        <v/>
      </c>
      <c r="AB779" s="1050" t="str">
        <f t="shared" si="164"/>
        <v/>
      </c>
      <c r="AD779" s="1052" t="str">
        <f t="shared" si="165"/>
        <v/>
      </c>
      <c r="AE779" s="1053" t="str">
        <f t="shared" si="166"/>
        <v/>
      </c>
    </row>
    <row r="780" spans="5:31" ht="12.75" customHeight="1">
      <c r="E780" s="1083" t="str">
        <f t="shared" si="158"/>
        <v/>
      </c>
      <c r="H780" s="1079" t="str">
        <f t="shared" si="157"/>
        <v/>
      </c>
      <c r="J780" s="1117" t="str">
        <f t="shared" si="156"/>
        <v>-</v>
      </c>
      <c r="L780" s="1041" t="str">
        <f t="shared" si="159"/>
        <v/>
      </c>
      <c r="W780" s="1046" t="str">
        <f t="shared" si="160"/>
        <v/>
      </c>
      <c r="X780" s="1047" t="str">
        <f t="shared" si="161"/>
        <v/>
      </c>
      <c r="Y780" s="1048" t="str">
        <f t="shared" si="155"/>
        <v/>
      </c>
      <c r="Z780" s="1049" t="str">
        <f t="shared" si="162"/>
        <v/>
      </c>
      <c r="AA780" s="1049" t="str">
        <f t="shared" si="163"/>
        <v/>
      </c>
      <c r="AB780" s="1050" t="str">
        <f t="shared" si="164"/>
        <v/>
      </c>
      <c r="AD780" s="1052" t="str">
        <f t="shared" si="165"/>
        <v/>
      </c>
      <c r="AE780" s="1053" t="str">
        <f t="shared" si="166"/>
        <v/>
      </c>
    </row>
    <row r="781" spans="5:31" ht="12.75" customHeight="1">
      <c r="E781" s="1083" t="str">
        <f t="shared" si="158"/>
        <v/>
      </c>
      <c r="H781" s="1079" t="str">
        <f t="shared" si="157"/>
        <v/>
      </c>
      <c r="J781" s="1117" t="str">
        <f t="shared" si="156"/>
        <v>-</v>
      </c>
      <c r="L781" s="1041" t="str">
        <f t="shared" si="159"/>
        <v/>
      </c>
      <c r="W781" s="1046" t="str">
        <f t="shared" si="160"/>
        <v/>
      </c>
      <c r="X781" s="1047" t="str">
        <f t="shared" si="161"/>
        <v/>
      </c>
      <c r="Y781" s="1048" t="str">
        <f t="shared" si="155"/>
        <v/>
      </c>
      <c r="Z781" s="1049" t="str">
        <f t="shared" si="162"/>
        <v/>
      </c>
      <c r="AA781" s="1049" t="str">
        <f t="shared" si="163"/>
        <v/>
      </c>
      <c r="AB781" s="1050" t="str">
        <f t="shared" si="164"/>
        <v/>
      </c>
      <c r="AD781" s="1052" t="str">
        <f t="shared" si="165"/>
        <v/>
      </c>
      <c r="AE781" s="1053" t="str">
        <f t="shared" si="166"/>
        <v/>
      </c>
    </row>
    <row r="782" spans="5:31" ht="12.75" customHeight="1">
      <c r="E782" s="1083" t="str">
        <f t="shared" si="158"/>
        <v/>
      </c>
      <c r="H782" s="1079" t="str">
        <f t="shared" si="157"/>
        <v/>
      </c>
      <c r="J782" s="1117" t="str">
        <f t="shared" si="156"/>
        <v>-</v>
      </c>
      <c r="L782" s="1041" t="str">
        <f t="shared" si="159"/>
        <v/>
      </c>
      <c r="W782" s="1046" t="str">
        <f t="shared" si="160"/>
        <v/>
      </c>
      <c r="X782" s="1047" t="str">
        <f t="shared" si="161"/>
        <v/>
      </c>
      <c r="Y782" s="1048" t="str">
        <f t="shared" si="155"/>
        <v/>
      </c>
      <c r="Z782" s="1049" t="str">
        <f t="shared" si="162"/>
        <v/>
      </c>
      <c r="AA782" s="1049" t="str">
        <f t="shared" si="163"/>
        <v/>
      </c>
      <c r="AB782" s="1050" t="str">
        <f t="shared" si="164"/>
        <v/>
      </c>
      <c r="AD782" s="1052" t="str">
        <f t="shared" si="165"/>
        <v/>
      </c>
      <c r="AE782" s="1053" t="str">
        <f t="shared" si="166"/>
        <v/>
      </c>
    </row>
    <row r="783" spans="5:31" ht="12.75" customHeight="1">
      <c r="E783" s="1083" t="str">
        <f t="shared" si="158"/>
        <v/>
      </c>
      <c r="H783" s="1079" t="str">
        <f t="shared" si="157"/>
        <v/>
      </c>
      <c r="J783" s="1117" t="str">
        <f t="shared" si="156"/>
        <v>-</v>
      </c>
      <c r="L783" s="1041" t="str">
        <f t="shared" si="159"/>
        <v/>
      </c>
      <c r="W783" s="1046" t="str">
        <f t="shared" si="160"/>
        <v/>
      </c>
      <c r="X783" s="1047" t="str">
        <f t="shared" si="161"/>
        <v/>
      </c>
      <c r="Y783" s="1048" t="str">
        <f t="shared" si="155"/>
        <v/>
      </c>
      <c r="Z783" s="1049" t="str">
        <f t="shared" si="162"/>
        <v/>
      </c>
      <c r="AA783" s="1049" t="str">
        <f t="shared" si="163"/>
        <v/>
      </c>
      <c r="AB783" s="1050" t="str">
        <f t="shared" si="164"/>
        <v/>
      </c>
      <c r="AD783" s="1052" t="str">
        <f t="shared" si="165"/>
        <v/>
      </c>
      <c r="AE783" s="1053" t="str">
        <f t="shared" si="166"/>
        <v/>
      </c>
    </row>
    <row r="784" spans="5:31" ht="12.75" customHeight="1">
      <c r="E784" s="1083" t="str">
        <f t="shared" si="158"/>
        <v/>
      </c>
      <c r="H784" s="1079" t="str">
        <f t="shared" si="157"/>
        <v/>
      </c>
      <c r="J784" s="1117" t="str">
        <f t="shared" si="156"/>
        <v>-</v>
      </c>
      <c r="L784" s="1041" t="str">
        <f t="shared" si="159"/>
        <v/>
      </c>
      <c r="W784" s="1046" t="str">
        <f t="shared" si="160"/>
        <v/>
      </c>
      <c r="X784" s="1047" t="str">
        <f t="shared" si="161"/>
        <v/>
      </c>
      <c r="Y784" s="1048" t="str">
        <f t="shared" si="155"/>
        <v/>
      </c>
      <c r="Z784" s="1049" t="str">
        <f t="shared" si="162"/>
        <v/>
      </c>
      <c r="AA784" s="1049" t="str">
        <f t="shared" si="163"/>
        <v/>
      </c>
      <c r="AB784" s="1050" t="str">
        <f t="shared" si="164"/>
        <v/>
      </c>
      <c r="AD784" s="1052" t="str">
        <f t="shared" si="165"/>
        <v/>
      </c>
      <c r="AE784" s="1053" t="str">
        <f t="shared" si="166"/>
        <v/>
      </c>
    </row>
    <row r="785" spans="5:31" ht="12.75" customHeight="1">
      <c r="E785" s="1083" t="str">
        <f t="shared" si="158"/>
        <v/>
      </c>
      <c r="H785" s="1079" t="str">
        <f t="shared" si="157"/>
        <v/>
      </c>
      <c r="J785" s="1117" t="str">
        <f t="shared" si="156"/>
        <v>-</v>
      </c>
      <c r="L785" s="1041" t="str">
        <f t="shared" si="159"/>
        <v/>
      </c>
      <c r="W785" s="1046" t="str">
        <f t="shared" si="160"/>
        <v/>
      </c>
      <c r="X785" s="1047" t="str">
        <f t="shared" si="161"/>
        <v/>
      </c>
      <c r="Y785" s="1048" t="str">
        <f t="shared" si="155"/>
        <v/>
      </c>
      <c r="Z785" s="1049" t="str">
        <f t="shared" si="162"/>
        <v/>
      </c>
      <c r="AA785" s="1049" t="str">
        <f t="shared" si="163"/>
        <v/>
      </c>
      <c r="AB785" s="1050" t="str">
        <f t="shared" si="164"/>
        <v/>
      </c>
      <c r="AD785" s="1052" t="str">
        <f t="shared" si="165"/>
        <v/>
      </c>
      <c r="AE785" s="1053" t="str">
        <f t="shared" si="166"/>
        <v/>
      </c>
    </row>
    <row r="786" spans="5:31" ht="12.75" customHeight="1">
      <c r="E786" s="1083" t="str">
        <f t="shared" si="158"/>
        <v/>
      </c>
      <c r="H786" s="1079" t="str">
        <f t="shared" si="157"/>
        <v/>
      </c>
      <c r="J786" s="1117" t="str">
        <f t="shared" si="156"/>
        <v>-</v>
      </c>
      <c r="L786" s="1041" t="str">
        <f t="shared" si="159"/>
        <v/>
      </c>
      <c r="W786" s="1046" t="str">
        <f t="shared" si="160"/>
        <v/>
      </c>
      <c r="X786" s="1047" t="str">
        <f t="shared" si="161"/>
        <v/>
      </c>
      <c r="Y786" s="1048" t="str">
        <f t="shared" si="155"/>
        <v/>
      </c>
      <c r="Z786" s="1049" t="str">
        <f t="shared" si="162"/>
        <v/>
      </c>
      <c r="AA786" s="1049" t="str">
        <f t="shared" si="163"/>
        <v/>
      </c>
      <c r="AB786" s="1050" t="str">
        <f t="shared" si="164"/>
        <v/>
      </c>
      <c r="AD786" s="1052" t="str">
        <f t="shared" si="165"/>
        <v/>
      </c>
      <c r="AE786" s="1053" t="str">
        <f t="shared" si="166"/>
        <v/>
      </c>
    </row>
    <row r="787" spans="5:31" ht="12.75" customHeight="1">
      <c r="E787" s="1083" t="str">
        <f t="shared" si="158"/>
        <v/>
      </c>
      <c r="H787" s="1079" t="str">
        <f t="shared" si="157"/>
        <v/>
      </c>
      <c r="J787" s="1117" t="str">
        <f t="shared" si="156"/>
        <v>-</v>
      </c>
      <c r="L787" s="1041" t="str">
        <f t="shared" si="159"/>
        <v/>
      </c>
      <c r="W787" s="1046" t="str">
        <f t="shared" si="160"/>
        <v/>
      </c>
      <c r="X787" s="1047" t="str">
        <f t="shared" si="161"/>
        <v/>
      </c>
      <c r="Y787" s="1048" t="str">
        <f t="shared" si="155"/>
        <v/>
      </c>
      <c r="Z787" s="1049" t="str">
        <f t="shared" si="162"/>
        <v/>
      </c>
      <c r="AA787" s="1049" t="str">
        <f t="shared" si="163"/>
        <v/>
      </c>
      <c r="AB787" s="1050" t="str">
        <f t="shared" si="164"/>
        <v/>
      </c>
      <c r="AD787" s="1052" t="str">
        <f t="shared" si="165"/>
        <v/>
      </c>
      <c r="AE787" s="1053" t="str">
        <f t="shared" si="166"/>
        <v/>
      </c>
    </row>
    <row r="788" spans="5:31" ht="12.75" customHeight="1">
      <c r="E788" s="1083" t="str">
        <f t="shared" si="158"/>
        <v/>
      </c>
      <c r="H788" s="1079" t="str">
        <f t="shared" si="157"/>
        <v/>
      </c>
      <c r="J788" s="1117" t="str">
        <f t="shared" si="156"/>
        <v>-</v>
      </c>
      <c r="L788" s="1041" t="str">
        <f t="shared" si="159"/>
        <v/>
      </c>
      <c r="W788" s="1046" t="str">
        <f t="shared" si="160"/>
        <v/>
      </c>
      <c r="X788" s="1047" t="str">
        <f t="shared" si="161"/>
        <v/>
      </c>
      <c r="Y788" s="1048" t="str">
        <f t="shared" si="155"/>
        <v/>
      </c>
      <c r="Z788" s="1049" t="str">
        <f t="shared" si="162"/>
        <v/>
      </c>
      <c r="AA788" s="1049" t="str">
        <f t="shared" si="163"/>
        <v/>
      </c>
      <c r="AB788" s="1050" t="str">
        <f t="shared" si="164"/>
        <v/>
      </c>
      <c r="AD788" s="1052" t="str">
        <f t="shared" si="165"/>
        <v/>
      </c>
      <c r="AE788" s="1053" t="str">
        <f t="shared" si="166"/>
        <v/>
      </c>
    </row>
    <row r="789" spans="5:31" ht="12.75" customHeight="1">
      <c r="E789" s="1083" t="str">
        <f t="shared" si="158"/>
        <v/>
      </c>
      <c r="H789" s="1079" t="str">
        <f t="shared" si="157"/>
        <v/>
      </c>
      <c r="J789" s="1117" t="str">
        <f t="shared" si="156"/>
        <v>-</v>
      </c>
      <c r="L789" s="1041" t="str">
        <f t="shared" si="159"/>
        <v/>
      </c>
      <c r="W789" s="1046" t="str">
        <f t="shared" si="160"/>
        <v/>
      </c>
      <c r="X789" s="1047" t="str">
        <f t="shared" si="161"/>
        <v/>
      </c>
      <c r="Y789" s="1048" t="str">
        <f t="shared" si="155"/>
        <v/>
      </c>
      <c r="Z789" s="1049" t="str">
        <f t="shared" si="162"/>
        <v/>
      </c>
      <c r="AA789" s="1049" t="str">
        <f t="shared" si="163"/>
        <v/>
      </c>
      <c r="AB789" s="1050" t="str">
        <f t="shared" si="164"/>
        <v/>
      </c>
      <c r="AD789" s="1052" t="str">
        <f t="shared" si="165"/>
        <v/>
      </c>
      <c r="AE789" s="1053" t="str">
        <f t="shared" si="166"/>
        <v/>
      </c>
    </row>
    <row r="790" spans="5:31" ht="12.75" customHeight="1">
      <c r="E790" s="1083" t="str">
        <f t="shared" si="158"/>
        <v/>
      </c>
      <c r="H790" s="1079" t="str">
        <f t="shared" si="157"/>
        <v/>
      </c>
      <c r="J790" s="1117" t="str">
        <f t="shared" si="156"/>
        <v>-</v>
      </c>
      <c r="L790" s="1041" t="str">
        <f t="shared" si="159"/>
        <v/>
      </c>
      <c r="W790" s="1046" t="str">
        <f t="shared" si="160"/>
        <v/>
      </c>
      <c r="X790" s="1047" t="str">
        <f t="shared" si="161"/>
        <v/>
      </c>
      <c r="Y790" s="1048" t="str">
        <f t="shared" si="155"/>
        <v/>
      </c>
      <c r="Z790" s="1049" t="str">
        <f t="shared" si="162"/>
        <v/>
      </c>
      <c r="AA790" s="1049" t="str">
        <f t="shared" si="163"/>
        <v/>
      </c>
      <c r="AB790" s="1050" t="str">
        <f t="shared" si="164"/>
        <v/>
      </c>
      <c r="AD790" s="1052" t="str">
        <f t="shared" si="165"/>
        <v/>
      </c>
      <c r="AE790" s="1053" t="str">
        <f t="shared" si="166"/>
        <v/>
      </c>
    </row>
    <row r="791" spans="5:31" ht="12.75" customHeight="1">
      <c r="E791" s="1083" t="str">
        <f t="shared" si="158"/>
        <v/>
      </c>
      <c r="H791" s="1079" t="str">
        <f t="shared" si="157"/>
        <v/>
      </c>
      <c r="J791" s="1117" t="str">
        <f t="shared" si="156"/>
        <v>-</v>
      </c>
      <c r="L791" s="1041" t="str">
        <f t="shared" si="159"/>
        <v/>
      </c>
      <c r="W791" s="1046" t="str">
        <f t="shared" si="160"/>
        <v/>
      </c>
      <c r="X791" s="1047" t="str">
        <f t="shared" si="161"/>
        <v/>
      </c>
      <c r="Y791" s="1048" t="str">
        <f t="shared" si="155"/>
        <v/>
      </c>
      <c r="Z791" s="1049" t="str">
        <f t="shared" si="162"/>
        <v/>
      </c>
      <c r="AA791" s="1049" t="str">
        <f t="shared" si="163"/>
        <v/>
      </c>
      <c r="AB791" s="1050" t="str">
        <f t="shared" si="164"/>
        <v/>
      </c>
      <c r="AD791" s="1052" t="str">
        <f t="shared" si="165"/>
        <v/>
      </c>
      <c r="AE791" s="1053" t="str">
        <f t="shared" si="166"/>
        <v/>
      </c>
    </row>
    <row r="792" spans="5:31" ht="12.75" customHeight="1">
      <c r="E792" s="1083" t="str">
        <f t="shared" si="158"/>
        <v/>
      </c>
      <c r="H792" s="1079" t="str">
        <f t="shared" si="157"/>
        <v/>
      </c>
      <c r="J792" s="1117" t="str">
        <f t="shared" si="156"/>
        <v>-</v>
      </c>
      <c r="L792" s="1041" t="str">
        <f t="shared" si="159"/>
        <v/>
      </c>
      <c r="W792" s="1046" t="str">
        <f t="shared" si="160"/>
        <v/>
      </c>
      <c r="X792" s="1047" t="str">
        <f t="shared" si="161"/>
        <v/>
      </c>
      <c r="Y792" s="1048" t="str">
        <f t="shared" si="155"/>
        <v/>
      </c>
      <c r="Z792" s="1049" t="str">
        <f t="shared" si="162"/>
        <v/>
      </c>
      <c r="AA792" s="1049" t="str">
        <f t="shared" si="163"/>
        <v/>
      </c>
      <c r="AB792" s="1050" t="str">
        <f t="shared" si="164"/>
        <v/>
      </c>
      <c r="AD792" s="1052" t="str">
        <f t="shared" si="165"/>
        <v/>
      </c>
      <c r="AE792" s="1053" t="str">
        <f t="shared" si="166"/>
        <v/>
      </c>
    </row>
    <row r="793" spans="5:31" ht="12.75" customHeight="1">
      <c r="E793" s="1083" t="str">
        <f t="shared" si="158"/>
        <v/>
      </c>
      <c r="H793" s="1079" t="str">
        <f t="shared" si="157"/>
        <v/>
      </c>
      <c r="J793" s="1117" t="str">
        <f t="shared" si="156"/>
        <v>-</v>
      </c>
      <c r="L793" s="1041" t="str">
        <f t="shared" si="159"/>
        <v/>
      </c>
      <c r="W793" s="1046" t="str">
        <f t="shared" si="160"/>
        <v/>
      </c>
      <c r="X793" s="1047" t="str">
        <f t="shared" si="161"/>
        <v/>
      </c>
      <c r="Y793" s="1048" t="str">
        <f t="shared" si="155"/>
        <v/>
      </c>
      <c r="Z793" s="1049" t="str">
        <f t="shared" si="162"/>
        <v/>
      </c>
      <c r="AA793" s="1049" t="str">
        <f t="shared" si="163"/>
        <v/>
      </c>
      <c r="AB793" s="1050" t="str">
        <f t="shared" si="164"/>
        <v/>
      </c>
      <c r="AD793" s="1052" t="str">
        <f t="shared" si="165"/>
        <v/>
      </c>
      <c r="AE793" s="1053" t="str">
        <f t="shared" si="166"/>
        <v/>
      </c>
    </row>
    <row r="794" spans="5:31" ht="12.75" customHeight="1">
      <c r="E794" s="1083" t="str">
        <f t="shared" si="158"/>
        <v/>
      </c>
      <c r="H794" s="1079" t="str">
        <f t="shared" si="157"/>
        <v/>
      </c>
      <c r="J794" s="1117" t="str">
        <f t="shared" si="156"/>
        <v>-</v>
      </c>
      <c r="L794" s="1041" t="str">
        <f t="shared" si="159"/>
        <v/>
      </c>
      <c r="W794" s="1046" t="str">
        <f t="shared" si="160"/>
        <v/>
      </c>
      <c r="X794" s="1047" t="str">
        <f t="shared" si="161"/>
        <v/>
      </c>
      <c r="Y794" s="1048" t="str">
        <f t="shared" si="155"/>
        <v/>
      </c>
      <c r="Z794" s="1049" t="str">
        <f t="shared" si="162"/>
        <v/>
      </c>
      <c r="AA794" s="1049" t="str">
        <f t="shared" si="163"/>
        <v/>
      </c>
      <c r="AB794" s="1050" t="str">
        <f t="shared" si="164"/>
        <v/>
      </c>
      <c r="AD794" s="1052" t="str">
        <f t="shared" si="165"/>
        <v/>
      </c>
      <c r="AE794" s="1053" t="str">
        <f t="shared" si="166"/>
        <v/>
      </c>
    </row>
    <row r="795" spans="5:31" ht="12.75" customHeight="1">
      <c r="E795" s="1083" t="str">
        <f t="shared" si="158"/>
        <v/>
      </c>
      <c r="H795" s="1079" t="str">
        <f t="shared" si="157"/>
        <v/>
      </c>
      <c r="J795" s="1117" t="str">
        <f t="shared" si="156"/>
        <v>-</v>
      </c>
      <c r="L795" s="1041" t="str">
        <f t="shared" si="159"/>
        <v/>
      </c>
      <c r="W795" s="1046" t="str">
        <f t="shared" si="160"/>
        <v/>
      </c>
      <c r="X795" s="1047" t="str">
        <f t="shared" si="161"/>
        <v/>
      </c>
      <c r="Y795" s="1048" t="str">
        <f t="shared" si="155"/>
        <v/>
      </c>
      <c r="Z795" s="1049" t="str">
        <f t="shared" si="162"/>
        <v/>
      </c>
      <c r="AA795" s="1049" t="str">
        <f t="shared" si="163"/>
        <v/>
      </c>
      <c r="AB795" s="1050" t="str">
        <f t="shared" si="164"/>
        <v/>
      </c>
      <c r="AD795" s="1052" t="str">
        <f t="shared" si="165"/>
        <v/>
      </c>
      <c r="AE795" s="1053" t="str">
        <f t="shared" si="166"/>
        <v/>
      </c>
    </row>
    <row r="796" spans="5:31" ht="12.75" customHeight="1">
      <c r="E796" s="1083" t="str">
        <f t="shared" si="158"/>
        <v/>
      </c>
      <c r="H796" s="1079" t="str">
        <f t="shared" si="157"/>
        <v/>
      </c>
      <c r="J796" s="1117" t="str">
        <f t="shared" si="156"/>
        <v>-</v>
      </c>
      <c r="L796" s="1041" t="str">
        <f t="shared" si="159"/>
        <v/>
      </c>
      <c r="W796" s="1046" t="str">
        <f t="shared" si="160"/>
        <v/>
      </c>
      <c r="X796" s="1047" t="str">
        <f t="shared" si="161"/>
        <v/>
      </c>
      <c r="Y796" s="1048" t="str">
        <f t="shared" si="155"/>
        <v/>
      </c>
      <c r="Z796" s="1049" t="str">
        <f t="shared" si="162"/>
        <v/>
      </c>
      <c r="AA796" s="1049" t="str">
        <f t="shared" si="163"/>
        <v/>
      </c>
      <c r="AB796" s="1050" t="str">
        <f t="shared" si="164"/>
        <v/>
      </c>
      <c r="AD796" s="1052" t="str">
        <f t="shared" si="165"/>
        <v/>
      </c>
      <c r="AE796" s="1053" t="str">
        <f t="shared" si="166"/>
        <v/>
      </c>
    </row>
    <row r="797" spans="5:31" ht="12.75" customHeight="1">
      <c r="E797" s="1083" t="str">
        <f t="shared" si="158"/>
        <v/>
      </c>
      <c r="H797" s="1079" t="str">
        <f t="shared" si="157"/>
        <v/>
      </c>
      <c r="J797" s="1117" t="str">
        <f t="shared" si="156"/>
        <v>-</v>
      </c>
      <c r="L797" s="1041" t="str">
        <f t="shared" si="159"/>
        <v/>
      </c>
      <c r="W797" s="1046" t="str">
        <f t="shared" si="160"/>
        <v/>
      </c>
      <c r="X797" s="1047" t="str">
        <f t="shared" si="161"/>
        <v/>
      </c>
      <c r="Y797" s="1048" t="str">
        <f t="shared" si="155"/>
        <v/>
      </c>
      <c r="Z797" s="1049" t="str">
        <f t="shared" si="162"/>
        <v/>
      </c>
      <c r="AA797" s="1049" t="str">
        <f t="shared" si="163"/>
        <v/>
      </c>
      <c r="AB797" s="1050" t="str">
        <f t="shared" si="164"/>
        <v/>
      </c>
      <c r="AD797" s="1052" t="str">
        <f t="shared" si="165"/>
        <v/>
      </c>
      <c r="AE797" s="1053" t="str">
        <f t="shared" si="166"/>
        <v/>
      </c>
    </row>
    <row r="798" spans="5:31" ht="12.75" customHeight="1">
      <c r="E798" s="1083" t="str">
        <f t="shared" si="158"/>
        <v/>
      </c>
      <c r="H798" s="1079" t="str">
        <f t="shared" si="157"/>
        <v/>
      </c>
      <c r="J798" s="1117" t="str">
        <f t="shared" si="156"/>
        <v>-</v>
      </c>
      <c r="L798" s="1041" t="str">
        <f t="shared" si="159"/>
        <v/>
      </c>
      <c r="W798" s="1046" t="str">
        <f t="shared" si="160"/>
        <v/>
      </c>
      <c r="X798" s="1047" t="str">
        <f t="shared" si="161"/>
        <v/>
      </c>
      <c r="Y798" s="1048" t="str">
        <f t="shared" si="155"/>
        <v/>
      </c>
      <c r="Z798" s="1049" t="str">
        <f t="shared" si="162"/>
        <v/>
      </c>
      <c r="AA798" s="1049" t="str">
        <f t="shared" si="163"/>
        <v/>
      </c>
      <c r="AB798" s="1050" t="str">
        <f t="shared" si="164"/>
        <v/>
      </c>
      <c r="AD798" s="1052" t="str">
        <f t="shared" si="165"/>
        <v/>
      </c>
      <c r="AE798" s="1053" t="str">
        <f t="shared" si="166"/>
        <v/>
      </c>
    </row>
    <row r="799" spans="5:31" ht="12.75" customHeight="1">
      <c r="E799" s="1083" t="str">
        <f t="shared" si="158"/>
        <v/>
      </c>
      <c r="H799" s="1079" t="str">
        <f t="shared" si="157"/>
        <v/>
      </c>
      <c r="J799" s="1117" t="str">
        <f t="shared" si="156"/>
        <v>-</v>
      </c>
      <c r="L799" s="1041" t="str">
        <f t="shared" si="159"/>
        <v/>
      </c>
      <c r="W799" s="1046" t="str">
        <f t="shared" si="160"/>
        <v/>
      </c>
      <c r="X799" s="1047" t="str">
        <f t="shared" si="161"/>
        <v/>
      </c>
      <c r="Y799" s="1048" t="str">
        <f t="shared" si="155"/>
        <v/>
      </c>
      <c r="Z799" s="1049" t="str">
        <f t="shared" si="162"/>
        <v/>
      </c>
      <c r="AA799" s="1049" t="str">
        <f t="shared" si="163"/>
        <v/>
      </c>
      <c r="AB799" s="1050" t="str">
        <f t="shared" si="164"/>
        <v/>
      </c>
      <c r="AD799" s="1052" t="str">
        <f t="shared" si="165"/>
        <v/>
      </c>
      <c r="AE799" s="1053" t="str">
        <f t="shared" si="166"/>
        <v/>
      </c>
    </row>
    <row r="800" spans="5:31" ht="12.75" customHeight="1">
      <c r="E800" s="1083" t="str">
        <f t="shared" si="158"/>
        <v/>
      </c>
      <c r="H800" s="1079" t="str">
        <f t="shared" si="157"/>
        <v/>
      </c>
      <c r="J800" s="1117" t="str">
        <f t="shared" si="156"/>
        <v>-</v>
      </c>
      <c r="L800" s="1041" t="str">
        <f t="shared" si="159"/>
        <v/>
      </c>
      <c r="W800" s="1046" t="str">
        <f t="shared" si="160"/>
        <v/>
      </c>
      <c r="X800" s="1047" t="str">
        <f t="shared" si="161"/>
        <v/>
      </c>
      <c r="Y800" s="1048" t="str">
        <f t="shared" si="155"/>
        <v/>
      </c>
      <c r="Z800" s="1049" t="str">
        <f t="shared" si="162"/>
        <v/>
      </c>
      <c r="AA800" s="1049" t="str">
        <f t="shared" si="163"/>
        <v/>
      </c>
      <c r="AB800" s="1050" t="str">
        <f t="shared" si="164"/>
        <v/>
      </c>
      <c r="AD800" s="1052" t="str">
        <f t="shared" si="165"/>
        <v/>
      </c>
      <c r="AE800" s="1053" t="str">
        <f t="shared" si="166"/>
        <v/>
      </c>
    </row>
    <row r="801" spans="5:31" ht="12.75" customHeight="1">
      <c r="E801" s="1083" t="str">
        <f t="shared" si="158"/>
        <v/>
      </c>
      <c r="H801" s="1079" t="str">
        <f t="shared" si="157"/>
        <v/>
      </c>
      <c r="J801" s="1117" t="str">
        <f t="shared" si="156"/>
        <v>-</v>
      </c>
      <c r="L801" s="1041" t="str">
        <f t="shared" si="159"/>
        <v/>
      </c>
      <c r="W801" s="1046" t="str">
        <f t="shared" si="160"/>
        <v/>
      </c>
      <c r="X801" s="1047" t="str">
        <f t="shared" si="161"/>
        <v/>
      </c>
      <c r="Y801" s="1048" t="str">
        <f t="shared" ref="Y801:Y864" si="167">IFERROR(CHOOSE(X801,"መስከረም","ጥቅምት","ህዳር  ","ታህሳስ ","ጥር ","የካቲት ","መጋቢት ","ሚይዚያ ","ግንቦት ","ሰኔ ","ሐምሌ ","ነሐሴ ","Pagume"),"")</f>
        <v/>
      </c>
      <c r="Z801" s="1049" t="str">
        <f t="shared" si="162"/>
        <v/>
      </c>
      <c r="AA801" s="1049" t="str">
        <f t="shared" si="163"/>
        <v/>
      </c>
      <c r="AB801" s="1050" t="str">
        <f t="shared" si="164"/>
        <v/>
      </c>
      <c r="AD801" s="1052" t="str">
        <f t="shared" si="165"/>
        <v/>
      </c>
      <c r="AE801" s="1053" t="str">
        <f t="shared" si="166"/>
        <v/>
      </c>
    </row>
    <row r="802" spans="5:31" ht="12.75" customHeight="1">
      <c r="E802" s="1083" t="str">
        <f t="shared" si="158"/>
        <v/>
      </c>
      <c r="H802" s="1079" t="str">
        <f t="shared" si="157"/>
        <v/>
      </c>
      <c r="J802" s="1117" t="str">
        <f t="shared" si="156"/>
        <v>-</v>
      </c>
      <c r="L802" s="1041" t="str">
        <f t="shared" si="159"/>
        <v/>
      </c>
      <c r="W802" s="1046" t="str">
        <f t="shared" si="160"/>
        <v/>
      </c>
      <c r="X802" s="1047" t="str">
        <f t="shared" si="161"/>
        <v/>
      </c>
      <c r="Y802" s="1048" t="str">
        <f t="shared" si="167"/>
        <v/>
      </c>
      <c r="Z802" s="1049" t="str">
        <f t="shared" si="162"/>
        <v/>
      </c>
      <c r="AA802" s="1049" t="str">
        <f t="shared" si="163"/>
        <v/>
      </c>
      <c r="AB802" s="1050" t="str">
        <f t="shared" si="164"/>
        <v/>
      </c>
      <c r="AD802" s="1052" t="str">
        <f t="shared" si="165"/>
        <v/>
      </c>
      <c r="AE802" s="1053" t="str">
        <f t="shared" si="166"/>
        <v/>
      </c>
    </row>
    <row r="803" spans="5:31" ht="12.75" customHeight="1">
      <c r="E803" s="1083" t="str">
        <f t="shared" si="158"/>
        <v/>
      </c>
      <c r="H803" s="1079" t="str">
        <f t="shared" si="157"/>
        <v/>
      </c>
      <c r="J803" s="1117" t="str">
        <f t="shared" si="156"/>
        <v>-</v>
      </c>
      <c r="L803" s="1041" t="str">
        <f t="shared" si="159"/>
        <v/>
      </c>
      <c r="W803" s="1046" t="str">
        <f t="shared" si="160"/>
        <v/>
      </c>
      <c r="X803" s="1047" t="str">
        <f t="shared" si="161"/>
        <v/>
      </c>
      <c r="Y803" s="1048" t="str">
        <f t="shared" si="167"/>
        <v/>
      </c>
      <c r="Z803" s="1049" t="str">
        <f t="shared" si="162"/>
        <v/>
      </c>
      <c r="AA803" s="1049" t="str">
        <f t="shared" si="163"/>
        <v/>
      </c>
      <c r="AB803" s="1050" t="str">
        <f t="shared" si="164"/>
        <v/>
      </c>
      <c r="AD803" s="1052" t="str">
        <f t="shared" si="165"/>
        <v/>
      </c>
      <c r="AE803" s="1053" t="str">
        <f t="shared" si="166"/>
        <v/>
      </c>
    </row>
    <row r="804" spans="5:31" ht="12.75" customHeight="1">
      <c r="E804" s="1083" t="str">
        <f t="shared" si="158"/>
        <v/>
      </c>
      <c r="H804" s="1079" t="str">
        <f t="shared" si="157"/>
        <v/>
      </c>
      <c r="J804" s="1117" t="str">
        <f t="shared" ref="J804:J867" si="168">IF(D804="","-",$Q$1-D804)</f>
        <v>-</v>
      </c>
      <c r="L804" s="1041" t="str">
        <f t="shared" si="159"/>
        <v/>
      </c>
      <c r="W804" s="1046" t="str">
        <f t="shared" si="160"/>
        <v/>
      </c>
      <c r="X804" s="1047" t="str">
        <f t="shared" si="161"/>
        <v/>
      </c>
      <c r="Y804" s="1048" t="str">
        <f t="shared" si="167"/>
        <v/>
      </c>
      <c r="Z804" s="1049" t="str">
        <f t="shared" si="162"/>
        <v/>
      </c>
      <c r="AA804" s="1049" t="str">
        <f t="shared" si="163"/>
        <v/>
      </c>
      <c r="AB804" s="1050" t="str">
        <f t="shared" si="164"/>
        <v/>
      </c>
      <c r="AD804" s="1052" t="str">
        <f t="shared" si="165"/>
        <v/>
      </c>
      <c r="AE804" s="1053" t="str">
        <f t="shared" si="166"/>
        <v/>
      </c>
    </row>
    <row r="805" spans="5:31" ht="12.75" customHeight="1">
      <c r="E805" s="1083" t="str">
        <f t="shared" si="158"/>
        <v/>
      </c>
      <c r="H805" s="1079" t="str">
        <f t="shared" si="157"/>
        <v/>
      </c>
      <c r="J805" s="1117" t="str">
        <f t="shared" si="168"/>
        <v>-</v>
      </c>
      <c r="L805" s="1041" t="str">
        <f t="shared" si="159"/>
        <v/>
      </c>
      <c r="W805" s="1046" t="str">
        <f t="shared" si="160"/>
        <v/>
      </c>
      <c r="X805" s="1047" t="str">
        <f t="shared" si="161"/>
        <v/>
      </c>
      <c r="Y805" s="1048" t="str">
        <f t="shared" si="167"/>
        <v/>
      </c>
      <c r="Z805" s="1049" t="str">
        <f t="shared" si="162"/>
        <v/>
      </c>
      <c r="AA805" s="1049" t="str">
        <f t="shared" si="163"/>
        <v/>
      </c>
      <c r="AB805" s="1050" t="str">
        <f t="shared" si="164"/>
        <v/>
      </c>
      <c r="AD805" s="1052" t="str">
        <f t="shared" si="165"/>
        <v/>
      </c>
      <c r="AE805" s="1053" t="str">
        <f t="shared" si="166"/>
        <v/>
      </c>
    </row>
    <row r="806" spans="5:31" ht="12.75" customHeight="1">
      <c r="E806" s="1083" t="str">
        <f t="shared" si="158"/>
        <v/>
      </c>
      <c r="H806" s="1079" t="str">
        <f t="shared" si="157"/>
        <v/>
      </c>
      <c r="J806" s="1117" t="str">
        <f t="shared" si="168"/>
        <v>-</v>
      </c>
      <c r="L806" s="1041" t="str">
        <f t="shared" si="159"/>
        <v/>
      </c>
      <c r="W806" s="1046" t="str">
        <f t="shared" si="160"/>
        <v/>
      </c>
      <c r="X806" s="1047" t="str">
        <f t="shared" si="161"/>
        <v/>
      </c>
      <c r="Y806" s="1048" t="str">
        <f t="shared" si="167"/>
        <v/>
      </c>
      <c r="Z806" s="1049" t="str">
        <f t="shared" si="162"/>
        <v/>
      </c>
      <c r="AA806" s="1049" t="str">
        <f t="shared" si="163"/>
        <v/>
      </c>
      <c r="AB806" s="1050" t="str">
        <f t="shared" si="164"/>
        <v/>
      </c>
      <c r="AD806" s="1052" t="str">
        <f t="shared" si="165"/>
        <v/>
      </c>
      <c r="AE806" s="1053" t="str">
        <f t="shared" si="166"/>
        <v/>
      </c>
    </row>
    <row r="807" spans="5:31" ht="12.75" customHeight="1">
      <c r="E807" s="1083" t="str">
        <f t="shared" si="158"/>
        <v/>
      </c>
      <c r="H807" s="1079" t="str">
        <f t="shared" si="157"/>
        <v/>
      </c>
      <c r="J807" s="1117" t="str">
        <f t="shared" si="168"/>
        <v>-</v>
      </c>
      <c r="L807" s="1041" t="str">
        <f t="shared" si="159"/>
        <v/>
      </c>
      <c r="W807" s="1046" t="str">
        <f t="shared" si="160"/>
        <v/>
      </c>
      <c r="X807" s="1047" t="str">
        <f t="shared" si="161"/>
        <v/>
      </c>
      <c r="Y807" s="1048" t="str">
        <f t="shared" si="167"/>
        <v/>
      </c>
      <c r="Z807" s="1049" t="str">
        <f t="shared" si="162"/>
        <v/>
      </c>
      <c r="AA807" s="1049" t="str">
        <f t="shared" si="163"/>
        <v/>
      </c>
      <c r="AB807" s="1050" t="str">
        <f t="shared" si="164"/>
        <v/>
      </c>
      <c r="AD807" s="1052" t="str">
        <f t="shared" si="165"/>
        <v/>
      </c>
      <c r="AE807" s="1053" t="str">
        <f t="shared" si="166"/>
        <v/>
      </c>
    </row>
    <row r="808" spans="5:31" ht="12.75" customHeight="1">
      <c r="E808" s="1083" t="str">
        <f t="shared" si="158"/>
        <v/>
      </c>
      <c r="H808" s="1079" t="str">
        <f t="shared" si="157"/>
        <v/>
      </c>
      <c r="J808" s="1117" t="str">
        <f t="shared" si="168"/>
        <v>-</v>
      </c>
      <c r="L808" s="1041" t="str">
        <f t="shared" si="159"/>
        <v/>
      </c>
      <c r="W808" s="1046" t="str">
        <f t="shared" si="160"/>
        <v/>
      </c>
      <c r="X808" s="1047" t="str">
        <f t="shared" si="161"/>
        <v/>
      </c>
      <c r="Y808" s="1048" t="str">
        <f t="shared" si="167"/>
        <v/>
      </c>
      <c r="Z808" s="1049" t="str">
        <f t="shared" si="162"/>
        <v/>
      </c>
      <c r="AA808" s="1049" t="str">
        <f t="shared" si="163"/>
        <v/>
      </c>
      <c r="AB808" s="1050" t="str">
        <f t="shared" si="164"/>
        <v/>
      </c>
      <c r="AD808" s="1052" t="str">
        <f t="shared" si="165"/>
        <v/>
      </c>
      <c r="AE808" s="1053" t="str">
        <f t="shared" si="166"/>
        <v/>
      </c>
    </row>
    <row r="809" spans="5:31" ht="12.75" customHeight="1">
      <c r="E809" s="1083" t="str">
        <f t="shared" si="158"/>
        <v/>
      </c>
      <c r="H809" s="1079" t="str">
        <f t="shared" si="157"/>
        <v/>
      </c>
      <c r="J809" s="1117" t="str">
        <f t="shared" si="168"/>
        <v>-</v>
      </c>
      <c r="L809" s="1041" t="str">
        <f t="shared" si="159"/>
        <v/>
      </c>
      <c r="W809" s="1046" t="str">
        <f t="shared" si="160"/>
        <v/>
      </c>
      <c r="X809" s="1047" t="str">
        <f t="shared" si="161"/>
        <v/>
      </c>
      <c r="Y809" s="1048" t="str">
        <f t="shared" si="167"/>
        <v/>
      </c>
      <c r="Z809" s="1049" t="str">
        <f t="shared" si="162"/>
        <v/>
      </c>
      <c r="AA809" s="1049" t="str">
        <f t="shared" si="163"/>
        <v/>
      </c>
      <c r="AB809" s="1050" t="str">
        <f t="shared" si="164"/>
        <v/>
      </c>
      <c r="AD809" s="1052" t="str">
        <f t="shared" si="165"/>
        <v/>
      </c>
      <c r="AE809" s="1053" t="str">
        <f t="shared" si="166"/>
        <v/>
      </c>
    </row>
    <row r="810" spans="5:31" ht="12.75" customHeight="1">
      <c r="E810" s="1083" t="str">
        <f t="shared" si="158"/>
        <v/>
      </c>
      <c r="H810" s="1079" t="str">
        <f t="shared" si="157"/>
        <v/>
      </c>
      <c r="J810" s="1117" t="str">
        <f t="shared" si="168"/>
        <v>-</v>
      </c>
      <c r="L810" s="1041" t="str">
        <f t="shared" si="159"/>
        <v/>
      </c>
      <c r="W810" s="1046" t="str">
        <f t="shared" si="160"/>
        <v/>
      </c>
      <c r="X810" s="1047" t="str">
        <f t="shared" si="161"/>
        <v/>
      </c>
      <c r="Y810" s="1048" t="str">
        <f t="shared" si="167"/>
        <v/>
      </c>
      <c r="Z810" s="1049" t="str">
        <f t="shared" si="162"/>
        <v/>
      </c>
      <c r="AA810" s="1049" t="str">
        <f t="shared" si="163"/>
        <v/>
      </c>
      <c r="AB810" s="1050" t="str">
        <f t="shared" si="164"/>
        <v/>
      </c>
      <c r="AD810" s="1052" t="str">
        <f t="shared" si="165"/>
        <v/>
      </c>
      <c r="AE810" s="1053" t="str">
        <f t="shared" si="166"/>
        <v/>
      </c>
    </row>
    <row r="811" spans="5:31" ht="12.75" customHeight="1">
      <c r="E811" s="1083" t="str">
        <f t="shared" si="158"/>
        <v/>
      </c>
      <c r="H811" s="1079" t="str">
        <f t="shared" si="157"/>
        <v/>
      </c>
      <c r="J811" s="1117" t="str">
        <f t="shared" si="168"/>
        <v>-</v>
      </c>
      <c r="L811" s="1041" t="str">
        <f t="shared" si="159"/>
        <v/>
      </c>
      <c r="W811" s="1046" t="str">
        <f t="shared" si="160"/>
        <v/>
      </c>
      <c r="X811" s="1047" t="str">
        <f t="shared" si="161"/>
        <v/>
      </c>
      <c r="Y811" s="1048" t="str">
        <f t="shared" si="167"/>
        <v/>
      </c>
      <c r="Z811" s="1049" t="str">
        <f t="shared" si="162"/>
        <v/>
      </c>
      <c r="AA811" s="1049" t="str">
        <f t="shared" si="163"/>
        <v/>
      </c>
      <c r="AB811" s="1050" t="str">
        <f t="shared" si="164"/>
        <v/>
      </c>
      <c r="AD811" s="1052" t="str">
        <f t="shared" si="165"/>
        <v/>
      </c>
      <c r="AE811" s="1053" t="str">
        <f t="shared" si="166"/>
        <v/>
      </c>
    </row>
    <row r="812" spans="5:31" ht="12.75" customHeight="1">
      <c r="E812" s="1083" t="str">
        <f t="shared" si="158"/>
        <v/>
      </c>
      <c r="H812" s="1079" t="str">
        <f t="shared" si="157"/>
        <v/>
      </c>
      <c r="J812" s="1117" t="str">
        <f t="shared" si="168"/>
        <v>-</v>
      </c>
      <c r="L812" s="1041" t="str">
        <f t="shared" si="159"/>
        <v/>
      </c>
      <c r="W812" s="1046" t="str">
        <f t="shared" si="160"/>
        <v/>
      </c>
      <c r="X812" s="1047" t="str">
        <f t="shared" si="161"/>
        <v/>
      </c>
      <c r="Y812" s="1048" t="str">
        <f t="shared" si="167"/>
        <v/>
      </c>
      <c r="Z812" s="1049" t="str">
        <f t="shared" si="162"/>
        <v/>
      </c>
      <c r="AA812" s="1049" t="str">
        <f t="shared" si="163"/>
        <v/>
      </c>
      <c r="AB812" s="1050" t="str">
        <f t="shared" si="164"/>
        <v/>
      </c>
      <c r="AD812" s="1052" t="str">
        <f t="shared" si="165"/>
        <v/>
      </c>
      <c r="AE812" s="1053" t="str">
        <f t="shared" si="166"/>
        <v/>
      </c>
    </row>
    <row r="813" spans="5:31" ht="12.75" customHeight="1">
      <c r="E813" s="1083" t="str">
        <f t="shared" si="158"/>
        <v/>
      </c>
      <c r="H813" s="1079" t="str">
        <f t="shared" si="157"/>
        <v/>
      </c>
      <c r="J813" s="1117" t="str">
        <f t="shared" si="168"/>
        <v>-</v>
      </c>
      <c r="L813" s="1041" t="str">
        <f t="shared" si="159"/>
        <v/>
      </c>
      <c r="W813" s="1046" t="str">
        <f t="shared" si="160"/>
        <v/>
      </c>
      <c r="X813" s="1047" t="str">
        <f t="shared" si="161"/>
        <v/>
      </c>
      <c r="Y813" s="1048" t="str">
        <f t="shared" si="167"/>
        <v/>
      </c>
      <c r="Z813" s="1049" t="str">
        <f t="shared" si="162"/>
        <v/>
      </c>
      <c r="AA813" s="1049" t="str">
        <f t="shared" si="163"/>
        <v/>
      </c>
      <c r="AB813" s="1050" t="str">
        <f t="shared" si="164"/>
        <v/>
      </c>
      <c r="AD813" s="1052" t="str">
        <f t="shared" si="165"/>
        <v/>
      </c>
      <c r="AE813" s="1053" t="str">
        <f t="shared" si="166"/>
        <v/>
      </c>
    </row>
    <row r="814" spans="5:31" ht="12.75" customHeight="1">
      <c r="E814" s="1083" t="str">
        <f t="shared" si="158"/>
        <v/>
      </c>
      <c r="H814" s="1079" t="str">
        <f t="shared" si="157"/>
        <v/>
      </c>
      <c r="J814" s="1117" t="str">
        <f t="shared" si="168"/>
        <v>-</v>
      </c>
      <c r="L814" s="1041" t="str">
        <f t="shared" si="159"/>
        <v/>
      </c>
      <c r="W814" s="1046" t="str">
        <f t="shared" si="160"/>
        <v/>
      </c>
      <c r="X814" s="1047" t="str">
        <f t="shared" si="161"/>
        <v/>
      </c>
      <c r="Y814" s="1048" t="str">
        <f t="shared" si="167"/>
        <v/>
      </c>
      <c r="Z814" s="1049" t="str">
        <f t="shared" si="162"/>
        <v/>
      </c>
      <c r="AA814" s="1049" t="str">
        <f t="shared" si="163"/>
        <v/>
      </c>
      <c r="AB814" s="1050" t="str">
        <f t="shared" si="164"/>
        <v/>
      </c>
      <c r="AD814" s="1052" t="str">
        <f t="shared" si="165"/>
        <v/>
      </c>
      <c r="AE814" s="1053" t="str">
        <f t="shared" si="166"/>
        <v/>
      </c>
    </row>
    <row r="815" spans="5:31" ht="12.75" customHeight="1">
      <c r="E815" s="1083" t="str">
        <f t="shared" si="158"/>
        <v/>
      </c>
      <c r="H815" s="1079" t="str">
        <f t="shared" si="157"/>
        <v/>
      </c>
      <c r="J815" s="1117" t="str">
        <f t="shared" si="168"/>
        <v>-</v>
      </c>
      <c r="L815" s="1041" t="str">
        <f t="shared" si="159"/>
        <v/>
      </c>
      <c r="W815" s="1046" t="str">
        <f t="shared" si="160"/>
        <v/>
      </c>
      <c r="X815" s="1047" t="str">
        <f t="shared" si="161"/>
        <v/>
      </c>
      <c r="Y815" s="1048" t="str">
        <f t="shared" si="167"/>
        <v/>
      </c>
      <c r="Z815" s="1049" t="str">
        <f t="shared" si="162"/>
        <v/>
      </c>
      <c r="AA815" s="1049" t="str">
        <f t="shared" si="163"/>
        <v/>
      </c>
      <c r="AB815" s="1050" t="str">
        <f t="shared" si="164"/>
        <v/>
      </c>
      <c r="AD815" s="1052" t="str">
        <f t="shared" si="165"/>
        <v/>
      </c>
      <c r="AE815" s="1053" t="str">
        <f t="shared" si="166"/>
        <v/>
      </c>
    </row>
    <row r="816" spans="5:31" ht="12.75" customHeight="1">
      <c r="E816" s="1083" t="str">
        <f t="shared" si="158"/>
        <v/>
      </c>
      <c r="H816" s="1079" t="str">
        <f t="shared" si="157"/>
        <v/>
      </c>
      <c r="J816" s="1117" t="str">
        <f t="shared" si="168"/>
        <v>-</v>
      </c>
      <c r="L816" s="1041" t="str">
        <f t="shared" si="159"/>
        <v/>
      </c>
      <c r="W816" s="1046" t="str">
        <f t="shared" si="160"/>
        <v/>
      </c>
      <c r="X816" s="1047" t="str">
        <f t="shared" si="161"/>
        <v/>
      </c>
      <c r="Y816" s="1048" t="str">
        <f t="shared" si="167"/>
        <v/>
      </c>
      <c r="Z816" s="1049" t="str">
        <f t="shared" si="162"/>
        <v/>
      </c>
      <c r="AA816" s="1049" t="str">
        <f t="shared" si="163"/>
        <v/>
      </c>
      <c r="AB816" s="1050" t="str">
        <f t="shared" si="164"/>
        <v/>
      </c>
      <c r="AD816" s="1052" t="str">
        <f t="shared" si="165"/>
        <v/>
      </c>
      <c r="AE816" s="1053" t="str">
        <f t="shared" si="166"/>
        <v/>
      </c>
    </row>
    <row r="817" spans="5:31" ht="12.75" customHeight="1">
      <c r="E817" s="1083" t="str">
        <f t="shared" si="158"/>
        <v/>
      </c>
      <c r="H817" s="1079" t="str">
        <f t="shared" si="157"/>
        <v/>
      </c>
      <c r="J817" s="1117" t="str">
        <f t="shared" si="168"/>
        <v>-</v>
      </c>
      <c r="L817" s="1041" t="str">
        <f t="shared" si="159"/>
        <v/>
      </c>
      <c r="W817" s="1046" t="str">
        <f t="shared" si="160"/>
        <v/>
      </c>
      <c r="X817" s="1047" t="str">
        <f t="shared" si="161"/>
        <v/>
      </c>
      <c r="Y817" s="1048" t="str">
        <f t="shared" si="167"/>
        <v/>
      </c>
      <c r="Z817" s="1049" t="str">
        <f t="shared" si="162"/>
        <v/>
      </c>
      <c r="AA817" s="1049" t="str">
        <f t="shared" si="163"/>
        <v/>
      </c>
      <c r="AB817" s="1050" t="str">
        <f t="shared" si="164"/>
        <v/>
      </c>
      <c r="AD817" s="1052" t="str">
        <f t="shared" si="165"/>
        <v/>
      </c>
      <c r="AE817" s="1053" t="str">
        <f t="shared" si="166"/>
        <v/>
      </c>
    </row>
    <row r="818" spans="5:31" ht="12.75" customHeight="1">
      <c r="E818" s="1083" t="str">
        <f t="shared" si="158"/>
        <v/>
      </c>
      <c r="H818" s="1079" t="str">
        <f t="shared" si="157"/>
        <v/>
      </c>
      <c r="J818" s="1117" t="str">
        <f t="shared" si="168"/>
        <v>-</v>
      </c>
      <c r="L818" s="1041" t="str">
        <f t="shared" si="159"/>
        <v/>
      </c>
      <c r="W818" s="1046" t="str">
        <f t="shared" si="160"/>
        <v/>
      </c>
      <c r="X818" s="1047" t="str">
        <f t="shared" si="161"/>
        <v/>
      </c>
      <c r="Y818" s="1048" t="str">
        <f t="shared" si="167"/>
        <v/>
      </c>
      <c r="Z818" s="1049" t="str">
        <f t="shared" si="162"/>
        <v/>
      </c>
      <c r="AA818" s="1049" t="str">
        <f t="shared" si="163"/>
        <v/>
      </c>
      <c r="AB818" s="1050" t="str">
        <f t="shared" si="164"/>
        <v/>
      </c>
      <c r="AD818" s="1052" t="str">
        <f t="shared" si="165"/>
        <v/>
      </c>
      <c r="AE818" s="1053" t="str">
        <f t="shared" si="166"/>
        <v/>
      </c>
    </row>
    <row r="819" spans="5:31" ht="12.75" customHeight="1">
      <c r="E819" s="1083" t="str">
        <f t="shared" si="158"/>
        <v/>
      </c>
      <c r="H819" s="1079" t="str">
        <f t="shared" si="157"/>
        <v/>
      </c>
      <c r="J819" s="1117" t="str">
        <f t="shared" si="168"/>
        <v>-</v>
      </c>
      <c r="L819" s="1041" t="str">
        <f t="shared" si="159"/>
        <v/>
      </c>
      <c r="W819" s="1046" t="str">
        <f t="shared" si="160"/>
        <v/>
      </c>
      <c r="X819" s="1047" t="str">
        <f t="shared" si="161"/>
        <v/>
      </c>
      <c r="Y819" s="1048" t="str">
        <f t="shared" si="167"/>
        <v/>
      </c>
      <c r="Z819" s="1049" t="str">
        <f t="shared" si="162"/>
        <v/>
      </c>
      <c r="AA819" s="1049" t="str">
        <f t="shared" si="163"/>
        <v/>
      </c>
      <c r="AB819" s="1050" t="str">
        <f t="shared" si="164"/>
        <v/>
      </c>
      <c r="AD819" s="1052" t="str">
        <f t="shared" si="165"/>
        <v/>
      </c>
      <c r="AE819" s="1053" t="str">
        <f t="shared" si="166"/>
        <v/>
      </c>
    </row>
    <row r="820" spans="5:31" ht="12.75" customHeight="1">
      <c r="E820" s="1083" t="str">
        <f t="shared" si="158"/>
        <v/>
      </c>
      <c r="H820" s="1079" t="str">
        <f t="shared" si="157"/>
        <v/>
      </c>
      <c r="J820" s="1117" t="str">
        <f t="shared" si="168"/>
        <v>-</v>
      </c>
      <c r="L820" s="1041" t="str">
        <f t="shared" si="159"/>
        <v/>
      </c>
      <c r="W820" s="1046" t="str">
        <f t="shared" si="160"/>
        <v/>
      </c>
      <c r="X820" s="1047" t="str">
        <f t="shared" si="161"/>
        <v/>
      </c>
      <c r="Y820" s="1048" t="str">
        <f t="shared" si="167"/>
        <v/>
      </c>
      <c r="Z820" s="1049" t="str">
        <f t="shared" si="162"/>
        <v/>
      </c>
      <c r="AA820" s="1049" t="str">
        <f t="shared" si="163"/>
        <v/>
      </c>
      <c r="AB820" s="1050" t="str">
        <f t="shared" si="164"/>
        <v/>
      </c>
      <c r="AD820" s="1052" t="str">
        <f t="shared" si="165"/>
        <v/>
      </c>
      <c r="AE820" s="1053" t="str">
        <f t="shared" si="166"/>
        <v/>
      </c>
    </row>
    <row r="821" spans="5:31" ht="12.75" customHeight="1">
      <c r="E821" s="1083" t="str">
        <f t="shared" si="158"/>
        <v/>
      </c>
      <c r="H821" s="1079" t="str">
        <f t="shared" si="157"/>
        <v/>
      </c>
      <c r="J821" s="1117" t="str">
        <f t="shared" si="168"/>
        <v>-</v>
      </c>
      <c r="L821" s="1041" t="str">
        <f t="shared" si="159"/>
        <v/>
      </c>
      <c r="W821" s="1046" t="str">
        <f t="shared" si="160"/>
        <v/>
      </c>
      <c r="X821" s="1047" t="str">
        <f t="shared" si="161"/>
        <v/>
      </c>
      <c r="Y821" s="1048" t="str">
        <f t="shared" si="167"/>
        <v/>
      </c>
      <c r="Z821" s="1049" t="str">
        <f t="shared" si="162"/>
        <v/>
      </c>
      <c r="AA821" s="1049" t="str">
        <f t="shared" si="163"/>
        <v/>
      </c>
      <c r="AB821" s="1050" t="str">
        <f t="shared" si="164"/>
        <v/>
      </c>
      <c r="AD821" s="1052" t="str">
        <f t="shared" si="165"/>
        <v/>
      </c>
      <c r="AE821" s="1053" t="str">
        <f t="shared" si="166"/>
        <v/>
      </c>
    </row>
    <row r="822" spans="5:31" ht="12.75" customHeight="1">
      <c r="E822" s="1083" t="str">
        <f t="shared" si="158"/>
        <v/>
      </c>
      <c r="H822" s="1079" t="str">
        <f t="shared" si="157"/>
        <v/>
      </c>
      <c r="J822" s="1117" t="str">
        <f t="shared" si="168"/>
        <v>-</v>
      </c>
      <c r="L822" s="1041" t="str">
        <f t="shared" si="159"/>
        <v/>
      </c>
      <c r="W822" s="1046" t="str">
        <f t="shared" si="160"/>
        <v/>
      </c>
      <c r="X822" s="1047" t="str">
        <f t="shared" si="161"/>
        <v/>
      </c>
      <c r="Y822" s="1048" t="str">
        <f t="shared" si="167"/>
        <v/>
      </c>
      <c r="Z822" s="1049" t="str">
        <f t="shared" si="162"/>
        <v/>
      </c>
      <c r="AA822" s="1049" t="str">
        <f t="shared" si="163"/>
        <v/>
      </c>
      <c r="AB822" s="1050" t="str">
        <f t="shared" si="164"/>
        <v/>
      </c>
      <c r="AD822" s="1052" t="str">
        <f t="shared" si="165"/>
        <v/>
      </c>
      <c r="AE822" s="1053" t="str">
        <f t="shared" si="166"/>
        <v/>
      </c>
    </row>
    <row r="823" spans="5:31" ht="12.75" customHeight="1">
      <c r="E823" s="1083" t="str">
        <f t="shared" si="158"/>
        <v/>
      </c>
      <c r="H823" s="1079" t="str">
        <f t="shared" si="157"/>
        <v/>
      </c>
      <c r="J823" s="1117" t="str">
        <f t="shared" si="168"/>
        <v>-</v>
      </c>
      <c r="L823" s="1041" t="str">
        <f t="shared" si="159"/>
        <v/>
      </c>
      <c r="W823" s="1046" t="str">
        <f t="shared" si="160"/>
        <v/>
      </c>
      <c r="X823" s="1047" t="str">
        <f t="shared" si="161"/>
        <v/>
      </c>
      <c r="Y823" s="1048" t="str">
        <f t="shared" si="167"/>
        <v/>
      </c>
      <c r="Z823" s="1049" t="str">
        <f t="shared" si="162"/>
        <v/>
      </c>
      <c r="AA823" s="1049" t="str">
        <f t="shared" si="163"/>
        <v/>
      </c>
      <c r="AB823" s="1050" t="str">
        <f t="shared" si="164"/>
        <v/>
      </c>
      <c r="AD823" s="1052" t="str">
        <f t="shared" si="165"/>
        <v/>
      </c>
      <c r="AE823" s="1053" t="str">
        <f t="shared" si="166"/>
        <v/>
      </c>
    </row>
    <row r="824" spans="5:31" ht="12.75" customHeight="1">
      <c r="E824" s="1083" t="str">
        <f t="shared" si="158"/>
        <v/>
      </c>
      <c r="H824" s="1079" t="str">
        <f t="shared" si="157"/>
        <v/>
      </c>
      <c r="J824" s="1117" t="str">
        <f t="shared" si="168"/>
        <v>-</v>
      </c>
      <c r="L824" s="1041" t="str">
        <f t="shared" si="159"/>
        <v/>
      </c>
      <c r="W824" s="1046" t="str">
        <f t="shared" si="160"/>
        <v/>
      </c>
      <c r="X824" s="1047" t="str">
        <f t="shared" si="161"/>
        <v/>
      </c>
      <c r="Y824" s="1048" t="str">
        <f t="shared" si="167"/>
        <v/>
      </c>
      <c r="Z824" s="1049" t="str">
        <f t="shared" si="162"/>
        <v/>
      </c>
      <c r="AA824" s="1049" t="str">
        <f t="shared" si="163"/>
        <v/>
      </c>
      <c r="AB824" s="1050" t="str">
        <f t="shared" si="164"/>
        <v/>
      </c>
      <c r="AD824" s="1052" t="str">
        <f t="shared" si="165"/>
        <v/>
      </c>
      <c r="AE824" s="1053" t="str">
        <f t="shared" si="166"/>
        <v/>
      </c>
    </row>
    <row r="825" spans="5:31" ht="12.75" customHeight="1">
      <c r="E825" s="1083" t="str">
        <f t="shared" si="158"/>
        <v/>
      </c>
      <c r="H825" s="1079" t="str">
        <f t="shared" si="157"/>
        <v/>
      </c>
      <c r="J825" s="1117" t="str">
        <f t="shared" si="168"/>
        <v>-</v>
      </c>
      <c r="L825" s="1041" t="str">
        <f t="shared" si="159"/>
        <v/>
      </c>
      <c r="W825" s="1046" t="str">
        <f t="shared" si="160"/>
        <v/>
      </c>
      <c r="X825" s="1047" t="str">
        <f t="shared" si="161"/>
        <v/>
      </c>
      <c r="Y825" s="1048" t="str">
        <f t="shared" si="167"/>
        <v/>
      </c>
      <c r="Z825" s="1049" t="str">
        <f t="shared" si="162"/>
        <v/>
      </c>
      <c r="AA825" s="1049" t="str">
        <f t="shared" si="163"/>
        <v/>
      </c>
      <c r="AB825" s="1050" t="str">
        <f t="shared" si="164"/>
        <v/>
      </c>
      <c r="AD825" s="1052" t="str">
        <f t="shared" si="165"/>
        <v/>
      </c>
      <c r="AE825" s="1053" t="str">
        <f t="shared" si="166"/>
        <v/>
      </c>
    </row>
    <row r="826" spans="5:31" ht="12.75" customHeight="1">
      <c r="E826" s="1083" t="str">
        <f t="shared" si="158"/>
        <v/>
      </c>
      <c r="H826" s="1079" t="str">
        <f t="shared" si="157"/>
        <v/>
      </c>
      <c r="J826" s="1117" t="str">
        <f t="shared" si="168"/>
        <v>-</v>
      </c>
      <c r="L826" s="1041" t="str">
        <f t="shared" si="159"/>
        <v/>
      </c>
      <c r="W826" s="1046" t="str">
        <f t="shared" si="160"/>
        <v/>
      </c>
      <c r="X826" s="1047" t="str">
        <f t="shared" si="161"/>
        <v/>
      </c>
      <c r="Y826" s="1048" t="str">
        <f t="shared" si="167"/>
        <v/>
      </c>
      <c r="Z826" s="1049" t="str">
        <f t="shared" si="162"/>
        <v/>
      </c>
      <c r="AA826" s="1049" t="str">
        <f t="shared" si="163"/>
        <v/>
      </c>
      <c r="AB826" s="1050" t="str">
        <f t="shared" si="164"/>
        <v/>
      </c>
      <c r="AD826" s="1052" t="str">
        <f t="shared" si="165"/>
        <v/>
      </c>
      <c r="AE826" s="1053" t="str">
        <f t="shared" si="166"/>
        <v/>
      </c>
    </row>
    <row r="827" spans="5:31" ht="12.75" customHeight="1">
      <c r="E827" s="1083" t="str">
        <f t="shared" si="158"/>
        <v/>
      </c>
      <c r="H827" s="1079" t="str">
        <f t="shared" si="157"/>
        <v/>
      </c>
      <c r="J827" s="1117" t="str">
        <f t="shared" si="168"/>
        <v>-</v>
      </c>
      <c r="L827" s="1041" t="str">
        <f t="shared" si="159"/>
        <v/>
      </c>
      <c r="W827" s="1046" t="str">
        <f t="shared" si="160"/>
        <v/>
      </c>
      <c r="X827" s="1047" t="str">
        <f t="shared" si="161"/>
        <v/>
      </c>
      <c r="Y827" s="1048" t="str">
        <f t="shared" si="167"/>
        <v/>
      </c>
      <c r="Z827" s="1049" t="str">
        <f t="shared" si="162"/>
        <v/>
      </c>
      <c r="AA827" s="1049" t="str">
        <f t="shared" si="163"/>
        <v/>
      </c>
      <c r="AB827" s="1050" t="str">
        <f t="shared" si="164"/>
        <v/>
      </c>
      <c r="AD827" s="1052" t="str">
        <f t="shared" si="165"/>
        <v/>
      </c>
      <c r="AE827" s="1053" t="str">
        <f t="shared" si="166"/>
        <v/>
      </c>
    </row>
    <row r="828" spans="5:31" ht="12.75" customHeight="1">
      <c r="E828" s="1083" t="str">
        <f t="shared" si="158"/>
        <v/>
      </c>
      <c r="H828" s="1079" t="str">
        <f t="shared" si="157"/>
        <v/>
      </c>
      <c r="J828" s="1117" t="str">
        <f t="shared" si="168"/>
        <v>-</v>
      </c>
      <c r="L828" s="1041" t="str">
        <f t="shared" si="159"/>
        <v/>
      </c>
      <c r="W828" s="1046" t="str">
        <f t="shared" si="160"/>
        <v/>
      </c>
      <c r="X828" s="1047" t="str">
        <f t="shared" si="161"/>
        <v/>
      </c>
      <c r="Y828" s="1048" t="str">
        <f t="shared" si="167"/>
        <v/>
      </c>
      <c r="Z828" s="1049" t="str">
        <f t="shared" si="162"/>
        <v/>
      </c>
      <c r="AA828" s="1049" t="str">
        <f t="shared" si="163"/>
        <v/>
      </c>
      <c r="AB828" s="1050" t="str">
        <f t="shared" si="164"/>
        <v/>
      </c>
      <c r="AD828" s="1052" t="str">
        <f t="shared" si="165"/>
        <v/>
      </c>
      <c r="AE828" s="1053" t="str">
        <f t="shared" si="166"/>
        <v/>
      </c>
    </row>
    <row r="829" spans="5:31" ht="12.75" customHeight="1">
      <c r="E829" s="1083" t="str">
        <f t="shared" si="158"/>
        <v/>
      </c>
      <c r="H829" s="1079" t="str">
        <f t="shared" si="157"/>
        <v/>
      </c>
      <c r="J829" s="1117" t="str">
        <f t="shared" si="168"/>
        <v>-</v>
      </c>
      <c r="L829" s="1041" t="str">
        <f t="shared" si="159"/>
        <v/>
      </c>
      <c r="W829" s="1046" t="str">
        <f t="shared" si="160"/>
        <v/>
      </c>
      <c r="X829" s="1047" t="str">
        <f t="shared" si="161"/>
        <v/>
      </c>
      <c r="Y829" s="1048" t="str">
        <f t="shared" si="167"/>
        <v/>
      </c>
      <c r="Z829" s="1049" t="str">
        <f t="shared" si="162"/>
        <v/>
      </c>
      <c r="AA829" s="1049" t="str">
        <f t="shared" si="163"/>
        <v/>
      </c>
      <c r="AB829" s="1050" t="str">
        <f t="shared" si="164"/>
        <v/>
      </c>
      <c r="AD829" s="1052" t="str">
        <f t="shared" si="165"/>
        <v/>
      </c>
      <c r="AE829" s="1053" t="str">
        <f t="shared" si="166"/>
        <v/>
      </c>
    </row>
    <row r="830" spans="5:31" ht="12.75" customHeight="1">
      <c r="E830" s="1083" t="str">
        <f t="shared" si="158"/>
        <v/>
      </c>
      <c r="H830" s="1079" t="str">
        <f t="shared" si="157"/>
        <v/>
      </c>
      <c r="J830" s="1117" t="str">
        <f t="shared" si="168"/>
        <v>-</v>
      </c>
      <c r="L830" s="1041" t="str">
        <f t="shared" si="159"/>
        <v/>
      </c>
      <c r="W830" s="1046" t="str">
        <f t="shared" si="160"/>
        <v/>
      </c>
      <c r="X830" s="1047" t="str">
        <f t="shared" si="161"/>
        <v/>
      </c>
      <c r="Y830" s="1048" t="str">
        <f t="shared" si="167"/>
        <v/>
      </c>
      <c r="Z830" s="1049" t="str">
        <f t="shared" si="162"/>
        <v/>
      </c>
      <c r="AA830" s="1049" t="str">
        <f t="shared" si="163"/>
        <v/>
      </c>
      <c r="AB830" s="1050" t="str">
        <f t="shared" si="164"/>
        <v/>
      </c>
      <c r="AD830" s="1052" t="str">
        <f t="shared" si="165"/>
        <v/>
      </c>
      <c r="AE830" s="1053" t="str">
        <f t="shared" si="166"/>
        <v/>
      </c>
    </row>
    <row r="831" spans="5:31" ht="12.75" customHeight="1">
      <c r="E831" s="1083" t="str">
        <f t="shared" si="158"/>
        <v/>
      </c>
      <c r="H831" s="1079" t="str">
        <f t="shared" si="157"/>
        <v/>
      </c>
      <c r="J831" s="1117" t="str">
        <f t="shared" si="168"/>
        <v>-</v>
      </c>
      <c r="L831" s="1041" t="str">
        <f t="shared" si="159"/>
        <v/>
      </c>
      <c r="W831" s="1046" t="str">
        <f t="shared" si="160"/>
        <v/>
      </c>
      <c r="X831" s="1047" t="str">
        <f t="shared" si="161"/>
        <v/>
      </c>
      <c r="Y831" s="1048" t="str">
        <f t="shared" si="167"/>
        <v/>
      </c>
      <c r="Z831" s="1049" t="str">
        <f t="shared" si="162"/>
        <v/>
      </c>
      <c r="AA831" s="1049" t="str">
        <f t="shared" si="163"/>
        <v/>
      </c>
      <c r="AB831" s="1050" t="str">
        <f t="shared" si="164"/>
        <v/>
      </c>
      <c r="AD831" s="1052" t="str">
        <f t="shared" si="165"/>
        <v/>
      </c>
      <c r="AE831" s="1053" t="str">
        <f t="shared" si="166"/>
        <v/>
      </c>
    </row>
    <row r="832" spans="5:31" ht="12.75" customHeight="1">
      <c r="E832" s="1083" t="str">
        <f t="shared" si="158"/>
        <v/>
      </c>
      <c r="H832" s="1079" t="str">
        <f t="shared" si="157"/>
        <v/>
      </c>
      <c r="J832" s="1117" t="str">
        <f t="shared" si="168"/>
        <v>-</v>
      </c>
      <c r="L832" s="1041" t="str">
        <f t="shared" si="159"/>
        <v/>
      </c>
      <c r="W832" s="1046" t="str">
        <f t="shared" si="160"/>
        <v/>
      </c>
      <c r="X832" s="1047" t="str">
        <f t="shared" si="161"/>
        <v/>
      </c>
      <c r="Y832" s="1048" t="str">
        <f t="shared" si="167"/>
        <v/>
      </c>
      <c r="Z832" s="1049" t="str">
        <f t="shared" si="162"/>
        <v/>
      </c>
      <c r="AA832" s="1049" t="str">
        <f t="shared" si="163"/>
        <v/>
      </c>
      <c r="AB832" s="1050" t="str">
        <f t="shared" si="164"/>
        <v/>
      </c>
      <c r="AD832" s="1052" t="str">
        <f t="shared" si="165"/>
        <v/>
      </c>
      <c r="AE832" s="1053" t="str">
        <f t="shared" si="166"/>
        <v/>
      </c>
    </row>
    <row r="833" spans="5:31" ht="12.75" customHeight="1">
      <c r="E833" s="1083" t="str">
        <f t="shared" si="158"/>
        <v/>
      </c>
      <c r="H833" s="1079" t="str">
        <f t="shared" si="157"/>
        <v/>
      </c>
      <c r="J833" s="1117" t="str">
        <f t="shared" si="168"/>
        <v>-</v>
      </c>
      <c r="L833" s="1041" t="str">
        <f t="shared" si="159"/>
        <v/>
      </c>
      <c r="W833" s="1046" t="str">
        <f t="shared" si="160"/>
        <v/>
      </c>
      <c r="X833" s="1047" t="str">
        <f t="shared" si="161"/>
        <v/>
      </c>
      <c r="Y833" s="1048" t="str">
        <f t="shared" si="167"/>
        <v/>
      </c>
      <c r="Z833" s="1049" t="str">
        <f t="shared" si="162"/>
        <v/>
      </c>
      <c r="AA833" s="1049" t="str">
        <f t="shared" si="163"/>
        <v/>
      </c>
      <c r="AB833" s="1050" t="str">
        <f t="shared" si="164"/>
        <v/>
      </c>
      <c r="AD833" s="1052" t="str">
        <f t="shared" si="165"/>
        <v/>
      </c>
      <c r="AE833" s="1053" t="str">
        <f t="shared" si="166"/>
        <v/>
      </c>
    </row>
    <row r="834" spans="5:31" ht="12.75" customHeight="1">
      <c r="E834" s="1083" t="str">
        <f t="shared" si="158"/>
        <v/>
      </c>
      <c r="H834" s="1079" t="str">
        <f t="shared" ref="H834:H897" si="169">IFERROR(CHOOSE($X834,"መስከረም","ጥቅምት","ህዳር  ","ታህሳስ ","ጥር ","የካቲት ","መጋቢት ","ሚይዚያ ","ግንቦት ","ሰኔ ","ሐምሌ ","ነሐሴ ","Pagume"),"")</f>
        <v/>
      </c>
      <c r="J834" s="1117" t="str">
        <f t="shared" si="168"/>
        <v>-</v>
      </c>
      <c r="L834" s="1041" t="str">
        <f t="shared" si="159"/>
        <v/>
      </c>
      <c r="W834" s="1046" t="str">
        <f t="shared" si="160"/>
        <v/>
      </c>
      <c r="X834" s="1047" t="str">
        <f t="shared" si="161"/>
        <v/>
      </c>
      <c r="Y834" s="1048" t="str">
        <f t="shared" si="167"/>
        <v/>
      </c>
      <c r="Z834" s="1049" t="str">
        <f t="shared" si="162"/>
        <v/>
      </c>
      <c r="AA834" s="1049" t="str">
        <f t="shared" si="163"/>
        <v/>
      </c>
      <c r="AB834" s="1050" t="str">
        <f t="shared" si="164"/>
        <v/>
      </c>
      <c r="AD834" s="1052" t="str">
        <f t="shared" si="165"/>
        <v/>
      </c>
      <c r="AE834" s="1053" t="str">
        <f t="shared" si="166"/>
        <v/>
      </c>
    </row>
    <row r="835" spans="5:31" ht="12.75" customHeight="1">
      <c r="E835" s="1083" t="str">
        <f t="shared" ref="E835:E898" si="170">IF(D835="","",IF(F835="paid",0,I835-J835))</f>
        <v/>
      </c>
      <c r="H835" s="1079" t="str">
        <f t="shared" si="169"/>
        <v/>
      </c>
      <c r="J835" s="1117" t="str">
        <f t="shared" si="168"/>
        <v>-</v>
      </c>
      <c r="L835" s="1041" t="str">
        <f t="shared" ref="L835:L898" si="171">IF(E835="","",$Q$1+E835)</f>
        <v/>
      </c>
      <c r="W835" s="1046" t="str">
        <f t="shared" ref="W835:W898" si="172">IF($D835="","",_xlfn.LET(_xlpm.gDate,D835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835" s="1047" t="str">
        <f t="shared" ref="X835:X898" si="173">IF($W835="","",TEXT($W835,"mm"))</f>
        <v/>
      </c>
      <c r="Y835" s="1048" t="str">
        <f t="shared" si="167"/>
        <v/>
      </c>
      <c r="Z835" s="1049" t="str">
        <f t="shared" ref="Z835:Z898" si="174">IF($K835="","",_xlfn.LET(_xlpm.gDate,K835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835" s="1049" t="str">
        <f t="shared" ref="AA835:AA898" si="175">IF($Z835="","",TEXT($Z835,"mm"))</f>
        <v/>
      </c>
      <c r="AB835" s="1050" t="str">
        <f t="shared" ref="AB835:AB898" si="176">IFERROR(CHOOSE(AA835,"መስከረም","ጥቅምት","ህዳር  ","ታህሳስ ","ጥር ","የካቲት ","መጋቢት ","ሚይዚያ ","ግንቦት ","ሰኔ ","ሐምሌ ","ነሐሴ ","Pagume"),"")</f>
        <v/>
      </c>
      <c r="AD835" s="1052" t="str">
        <f t="shared" ref="AD835:AD898" si="177">IF($D835="","",YEAR(D835)&amp;"-W"&amp;WEEKNUM(D835,2))</f>
        <v/>
      </c>
      <c r="AE835" s="1053" t="str">
        <f t="shared" ref="AE835:AE898" si="178">IF($K835="","",YEAR(K835)&amp;"-W"&amp;WEEKNUM(K835,2))</f>
        <v/>
      </c>
    </row>
    <row r="836" spans="5:31" ht="12.75" customHeight="1">
      <c r="E836" s="1083" t="str">
        <f t="shared" si="170"/>
        <v/>
      </c>
      <c r="H836" s="1079" t="str">
        <f t="shared" si="169"/>
        <v/>
      </c>
      <c r="J836" s="1117" t="str">
        <f t="shared" si="168"/>
        <v>-</v>
      </c>
      <c r="L836" s="1041" t="str">
        <f t="shared" si="171"/>
        <v/>
      </c>
      <c r="W836" s="1046" t="str">
        <f t="shared" si="172"/>
        <v/>
      </c>
      <c r="X836" s="1047" t="str">
        <f t="shared" si="173"/>
        <v/>
      </c>
      <c r="Y836" s="1048" t="str">
        <f t="shared" si="167"/>
        <v/>
      </c>
      <c r="Z836" s="1049" t="str">
        <f t="shared" si="174"/>
        <v/>
      </c>
      <c r="AA836" s="1049" t="str">
        <f t="shared" si="175"/>
        <v/>
      </c>
      <c r="AB836" s="1050" t="str">
        <f t="shared" si="176"/>
        <v/>
      </c>
      <c r="AD836" s="1052" t="str">
        <f t="shared" si="177"/>
        <v/>
      </c>
      <c r="AE836" s="1053" t="str">
        <f t="shared" si="178"/>
        <v/>
      </c>
    </row>
    <row r="837" spans="5:31" ht="12.75" customHeight="1">
      <c r="E837" s="1083" t="str">
        <f t="shared" si="170"/>
        <v/>
      </c>
      <c r="H837" s="1079" t="str">
        <f t="shared" si="169"/>
        <v/>
      </c>
      <c r="J837" s="1117" t="str">
        <f t="shared" si="168"/>
        <v>-</v>
      </c>
      <c r="L837" s="1041" t="str">
        <f t="shared" si="171"/>
        <v/>
      </c>
      <c r="W837" s="1046" t="str">
        <f t="shared" si="172"/>
        <v/>
      </c>
      <c r="X837" s="1047" t="str">
        <f t="shared" si="173"/>
        <v/>
      </c>
      <c r="Y837" s="1048" t="str">
        <f t="shared" si="167"/>
        <v/>
      </c>
      <c r="Z837" s="1049" t="str">
        <f t="shared" si="174"/>
        <v/>
      </c>
      <c r="AA837" s="1049" t="str">
        <f t="shared" si="175"/>
        <v/>
      </c>
      <c r="AB837" s="1050" t="str">
        <f t="shared" si="176"/>
        <v/>
      </c>
      <c r="AD837" s="1052" t="str">
        <f t="shared" si="177"/>
        <v/>
      </c>
      <c r="AE837" s="1053" t="str">
        <f t="shared" si="178"/>
        <v/>
      </c>
    </row>
    <row r="838" spans="5:31" ht="12.75" customHeight="1">
      <c r="E838" s="1083" t="str">
        <f t="shared" si="170"/>
        <v/>
      </c>
      <c r="H838" s="1079" t="str">
        <f t="shared" si="169"/>
        <v/>
      </c>
      <c r="J838" s="1117" t="str">
        <f t="shared" si="168"/>
        <v>-</v>
      </c>
      <c r="L838" s="1041" t="str">
        <f t="shared" si="171"/>
        <v/>
      </c>
      <c r="W838" s="1046" t="str">
        <f t="shared" si="172"/>
        <v/>
      </c>
      <c r="X838" s="1047" t="str">
        <f t="shared" si="173"/>
        <v/>
      </c>
      <c r="Y838" s="1048" t="str">
        <f t="shared" si="167"/>
        <v/>
      </c>
      <c r="Z838" s="1049" t="str">
        <f t="shared" si="174"/>
        <v/>
      </c>
      <c r="AA838" s="1049" t="str">
        <f t="shared" si="175"/>
        <v/>
      </c>
      <c r="AB838" s="1050" t="str">
        <f t="shared" si="176"/>
        <v/>
      </c>
      <c r="AD838" s="1052" t="str">
        <f t="shared" si="177"/>
        <v/>
      </c>
      <c r="AE838" s="1053" t="str">
        <f t="shared" si="178"/>
        <v/>
      </c>
    </row>
    <row r="839" spans="5:31" ht="12.75" customHeight="1">
      <c r="E839" s="1083" t="str">
        <f t="shared" si="170"/>
        <v/>
      </c>
      <c r="H839" s="1079" t="str">
        <f t="shared" si="169"/>
        <v/>
      </c>
      <c r="J839" s="1117" t="str">
        <f t="shared" si="168"/>
        <v>-</v>
      </c>
      <c r="L839" s="1041" t="str">
        <f t="shared" si="171"/>
        <v/>
      </c>
      <c r="W839" s="1046" t="str">
        <f t="shared" si="172"/>
        <v/>
      </c>
      <c r="X839" s="1047" t="str">
        <f t="shared" si="173"/>
        <v/>
      </c>
      <c r="Y839" s="1048" t="str">
        <f t="shared" si="167"/>
        <v/>
      </c>
      <c r="Z839" s="1049" t="str">
        <f t="shared" si="174"/>
        <v/>
      </c>
      <c r="AA839" s="1049" t="str">
        <f t="shared" si="175"/>
        <v/>
      </c>
      <c r="AB839" s="1050" t="str">
        <f t="shared" si="176"/>
        <v/>
      </c>
      <c r="AD839" s="1052" t="str">
        <f t="shared" si="177"/>
        <v/>
      </c>
      <c r="AE839" s="1053" t="str">
        <f t="shared" si="178"/>
        <v/>
      </c>
    </row>
    <row r="840" spans="5:31" ht="12.75" customHeight="1">
      <c r="E840" s="1083" t="str">
        <f t="shared" si="170"/>
        <v/>
      </c>
      <c r="H840" s="1079" t="str">
        <f t="shared" si="169"/>
        <v/>
      </c>
      <c r="J840" s="1117" t="str">
        <f t="shared" si="168"/>
        <v>-</v>
      </c>
      <c r="L840" s="1041" t="str">
        <f t="shared" si="171"/>
        <v/>
      </c>
      <c r="W840" s="1046" t="str">
        <f t="shared" si="172"/>
        <v/>
      </c>
      <c r="X840" s="1047" t="str">
        <f t="shared" si="173"/>
        <v/>
      </c>
      <c r="Y840" s="1048" t="str">
        <f t="shared" si="167"/>
        <v/>
      </c>
      <c r="Z840" s="1049" t="str">
        <f t="shared" si="174"/>
        <v/>
      </c>
      <c r="AA840" s="1049" t="str">
        <f t="shared" si="175"/>
        <v/>
      </c>
      <c r="AB840" s="1050" t="str">
        <f t="shared" si="176"/>
        <v/>
      </c>
      <c r="AD840" s="1052" t="str">
        <f t="shared" si="177"/>
        <v/>
      </c>
      <c r="AE840" s="1053" t="str">
        <f t="shared" si="178"/>
        <v/>
      </c>
    </row>
    <row r="841" spans="5:31" ht="12.75" customHeight="1">
      <c r="E841" s="1083" t="str">
        <f t="shared" si="170"/>
        <v/>
      </c>
      <c r="H841" s="1079" t="str">
        <f t="shared" si="169"/>
        <v/>
      </c>
      <c r="J841" s="1117" t="str">
        <f t="shared" si="168"/>
        <v>-</v>
      </c>
      <c r="L841" s="1041" t="str">
        <f t="shared" si="171"/>
        <v/>
      </c>
      <c r="W841" s="1046" t="str">
        <f t="shared" si="172"/>
        <v/>
      </c>
      <c r="X841" s="1047" t="str">
        <f t="shared" si="173"/>
        <v/>
      </c>
      <c r="Y841" s="1048" t="str">
        <f t="shared" si="167"/>
        <v/>
      </c>
      <c r="Z841" s="1049" t="str">
        <f t="shared" si="174"/>
        <v/>
      </c>
      <c r="AA841" s="1049" t="str">
        <f t="shared" si="175"/>
        <v/>
      </c>
      <c r="AB841" s="1050" t="str">
        <f t="shared" si="176"/>
        <v/>
      </c>
      <c r="AD841" s="1052" t="str">
        <f t="shared" si="177"/>
        <v/>
      </c>
      <c r="AE841" s="1053" t="str">
        <f t="shared" si="178"/>
        <v/>
      </c>
    </row>
    <row r="842" spans="5:31" ht="12.75" customHeight="1">
      <c r="E842" s="1083" t="str">
        <f t="shared" si="170"/>
        <v/>
      </c>
      <c r="H842" s="1079" t="str">
        <f t="shared" si="169"/>
        <v/>
      </c>
      <c r="J842" s="1117" t="str">
        <f t="shared" si="168"/>
        <v>-</v>
      </c>
      <c r="L842" s="1041" t="str">
        <f t="shared" si="171"/>
        <v/>
      </c>
      <c r="W842" s="1046" t="str">
        <f t="shared" si="172"/>
        <v/>
      </c>
      <c r="X842" s="1047" t="str">
        <f t="shared" si="173"/>
        <v/>
      </c>
      <c r="Y842" s="1048" t="str">
        <f t="shared" si="167"/>
        <v/>
      </c>
      <c r="Z842" s="1049" t="str">
        <f t="shared" si="174"/>
        <v/>
      </c>
      <c r="AA842" s="1049" t="str">
        <f t="shared" si="175"/>
        <v/>
      </c>
      <c r="AB842" s="1050" t="str">
        <f t="shared" si="176"/>
        <v/>
      </c>
      <c r="AD842" s="1052" t="str">
        <f t="shared" si="177"/>
        <v/>
      </c>
      <c r="AE842" s="1053" t="str">
        <f t="shared" si="178"/>
        <v/>
      </c>
    </row>
    <row r="843" spans="5:31" ht="12.75" customHeight="1">
      <c r="E843" s="1083" t="str">
        <f t="shared" si="170"/>
        <v/>
      </c>
      <c r="H843" s="1079" t="str">
        <f t="shared" si="169"/>
        <v/>
      </c>
      <c r="J843" s="1117" t="str">
        <f t="shared" si="168"/>
        <v>-</v>
      </c>
      <c r="L843" s="1041" t="str">
        <f t="shared" si="171"/>
        <v/>
      </c>
      <c r="W843" s="1046" t="str">
        <f t="shared" si="172"/>
        <v/>
      </c>
      <c r="X843" s="1047" t="str">
        <f t="shared" si="173"/>
        <v/>
      </c>
      <c r="Y843" s="1048" t="str">
        <f t="shared" si="167"/>
        <v/>
      </c>
      <c r="Z843" s="1049" t="str">
        <f t="shared" si="174"/>
        <v/>
      </c>
      <c r="AA843" s="1049" t="str">
        <f t="shared" si="175"/>
        <v/>
      </c>
      <c r="AB843" s="1050" t="str">
        <f t="shared" si="176"/>
        <v/>
      </c>
      <c r="AD843" s="1052" t="str">
        <f t="shared" si="177"/>
        <v/>
      </c>
      <c r="AE843" s="1053" t="str">
        <f t="shared" si="178"/>
        <v/>
      </c>
    </row>
    <row r="844" spans="5:31" ht="12.75" customHeight="1">
      <c r="E844" s="1083" t="str">
        <f t="shared" si="170"/>
        <v/>
      </c>
      <c r="H844" s="1079" t="str">
        <f t="shared" si="169"/>
        <v/>
      </c>
      <c r="J844" s="1117" t="str">
        <f t="shared" si="168"/>
        <v>-</v>
      </c>
      <c r="L844" s="1041" t="str">
        <f t="shared" si="171"/>
        <v/>
      </c>
      <c r="W844" s="1046" t="str">
        <f t="shared" si="172"/>
        <v/>
      </c>
      <c r="X844" s="1047" t="str">
        <f t="shared" si="173"/>
        <v/>
      </c>
      <c r="Y844" s="1048" t="str">
        <f t="shared" si="167"/>
        <v/>
      </c>
      <c r="Z844" s="1049" t="str">
        <f t="shared" si="174"/>
        <v/>
      </c>
      <c r="AA844" s="1049" t="str">
        <f t="shared" si="175"/>
        <v/>
      </c>
      <c r="AB844" s="1050" t="str">
        <f t="shared" si="176"/>
        <v/>
      </c>
      <c r="AD844" s="1052" t="str">
        <f t="shared" si="177"/>
        <v/>
      </c>
      <c r="AE844" s="1053" t="str">
        <f t="shared" si="178"/>
        <v/>
      </c>
    </row>
    <row r="845" spans="5:31" ht="12.75" customHeight="1">
      <c r="E845" s="1083" t="str">
        <f t="shared" si="170"/>
        <v/>
      </c>
      <c r="H845" s="1079" t="str">
        <f t="shared" si="169"/>
        <v/>
      </c>
      <c r="J845" s="1117" t="str">
        <f t="shared" si="168"/>
        <v>-</v>
      </c>
      <c r="L845" s="1041" t="str">
        <f t="shared" si="171"/>
        <v/>
      </c>
      <c r="W845" s="1046" t="str">
        <f t="shared" si="172"/>
        <v/>
      </c>
      <c r="X845" s="1047" t="str">
        <f t="shared" si="173"/>
        <v/>
      </c>
      <c r="Y845" s="1048" t="str">
        <f t="shared" si="167"/>
        <v/>
      </c>
      <c r="Z845" s="1049" t="str">
        <f t="shared" si="174"/>
        <v/>
      </c>
      <c r="AA845" s="1049" t="str">
        <f t="shared" si="175"/>
        <v/>
      </c>
      <c r="AB845" s="1050" t="str">
        <f t="shared" si="176"/>
        <v/>
      </c>
      <c r="AD845" s="1052" t="str">
        <f t="shared" si="177"/>
        <v/>
      </c>
      <c r="AE845" s="1053" t="str">
        <f t="shared" si="178"/>
        <v/>
      </c>
    </row>
    <row r="846" spans="5:31" ht="12.75" customHeight="1">
      <c r="E846" s="1083" t="str">
        <f t="shared" si="170"/>
        <v/>
      </c>
      <c r="H846" s="1079" t="str">
        <f t="shared" si="169"/>
        <v/>
      </c>
      <c r="J846" s="1117" t="str">
        <f t="shared" si="168"/>
        <v>-</v>
      </c>
      <c r="L846" s="1041" t="str">
        <f t="shared" si="171"/>
        <v/>
      </c>
      <c r="W846" s="1046" t="str">
        <f t="shared" si="172"/>
        <v/>
      </c>
      <c r="X846" s="1047" t="str">
        <f t="shared" si="173"/>
        <v/>
      </c>
      <c r="Y846" s="1048" t="str">
        <f t="shared" si="167"/>
        <v/>
      </c>
      <c r="Z846" s="1049" t="str">
        <f t="shared" si="174"/>
        <v/>
      </c>
      <c r="AA846" s="1049" t="str">
        <f t="shared" si="175"/>
        <v/>
      </c>
      <c r="AB846" s="1050" t="str">
        <f t="shared" si="176"/>
        <v/>
      </c>
      <c r="AD846" s="1052" t="str">
        <f t="shared" si="177"/>
        <v/>
      </c>
      <c r="AE846" s="1053" t="str">
        <f t="shared" si="178"/>
        <v/>
      </c>
    </row>
    <row r="847" spans="5:31" ht="12.75" customHeight="1">
      <c r="E847" s="1083" t="str">
        <f t="shared" si="170"/>
        <v/>
      </c>
      <c r="H847" s="1079" t="str">
        <f t="shared" si="169"/>
        <v/>
      </c>
      <c r="J847" s="1117" t="str">
        <f t="shared" si="168"/>
        <v>-</v>
      </c>
      <c r="L847" s="1041" t="str">
        <f t="shared" si="171"/>
        <v/>
      </c>
      <c r="W847" s="1046" t="str">
        <f t="shared" si="172"/>
        <v/>
      </c>
      <c r="X847" s="1047" t="str">
        <f t="shared" si="173"/>
        <v/>
      </c>
      <c r="Y847" s="1048" t="str">
        <f t="shared" si="167"/>
        <v/>
      </c>
      <c r="Z847" s="1049" t="str">
        <f t="shared" si="174"/>
        <v/>
      </c>
      <c r="AA847" s="1049" t="str">
        <f t="shared" si="175"/>
        <v/>
      </c>
      <c r="AB847" s="1050" t="str">
        <f t="shared" si="176"/>
        <v/>
      </c>
      <c r="AD847" s="1052" t="str">
        <f t="shared" si="177"/>
        <v/>
      </c>
      <c r="AE847" s="1053" t="str">
        <f t="shared" si="178"/>
        <v/>
      </c>
    </row>
    <row r="848" spans="5:31" ht="12.75" customHeight="1">
      <c r="E848" s="1083" t="str">
        <f t="shared" si="170"/>
        <v/>
      </c>
      <c r="H848" s="1079" t="str">
        <f t="shared" si="169"/>
        <v/>
      </c>
      <c r="J848" s="1117" t="str">
        <f t="shared" si="168"/>
        <v>-</v>
      </c>
      <c r="L848" s="1041" t="str">
        <f t="shared" si="171"/>
        <v/>
      </c>
      <c r="W848" s="1046" t="str">
        <f t="shared" si="172"/>
        <v/>
      </c>
      <c r="X848" s="1047" t="str">
        <f t="shared" si="173"/>
        <v/>
      </c>
      <c r="Y848" s="1048" t="str">
        <f t="shared" si="167"/>
        <v/>
      </c>
      <c r="Z848" s="1049" t="str">
        <f t="shared" si="174"/>
        <v/>
      </c>
      <c r="AA848" s="1049" t="str">
        <f t="shared" si="175"/>
        <v/>
      </c>
      <c r="AB848" s="1050" t="str">
        <f t="shared" si="176"/>
        <v/>
      </c>
      <c r="AD848" s="1052" t="str">
        <f t="shared" si="177"/>
        <v/>
      </c>
      <c r="AE848" s="1053" t="str">
        <f t="shared" si="178"/>
        <v/>
      </c>
    </row>
    <row r="849" spans="5:31" ht="12.75" customHeight="1">
      <c r="E849" s="1083" t="str">
        <f t="shared" si="170"/>
        <v/>
      </c>
      <c r="H849" s="1079" t="str">
        <f t="shared" si="169"/>
        <v/>
      </c>
      <c r="J849" s="1117" t="str">
        <f t="shared" si="168"/>
        <v>-</v>
      </c>
      <c r="L849" s="1041" t="str">
        <f t="shared" si="171"/>
        <v/>
      </c>
      <c r="W849" s="1046" t="str">
        <f t="shared" si="172"/>
        <v/>
      </c>
      <c r="X849" s="1047" t="str">
        <f t="shared" si="173"/>
        <v/>
      </c>
      <c r="Y849" s="1048" t="str">
        <f t="shared" si="167"/>
        <v/>
      </c>
      <c r="Z849" s="1049" t="str">
        <f t="shared" si="174"/>
        <v/>
      </c>
      <c r="AA849" s="1049" t="str">
        <f t="shared" si="175"/>
        <v/>
      </c>
      <c r="AB849" s="1050" t="str">
        <f t="shared" si="176"/>
        <v/>
      </c>
      <c r="AD849" s="1052" t="str">
        <f t="shared" si="177"/>
        <v/>
      </c>
      <c r="AE849" s="1053" t="str">
        <f t="shared" si="178"/>
        <v/>
      </c>
    </row>
    <row r="850" spans="5:31" ht="12.75" customHeight="1">
      <c r="E850" s="1083" t="str">
        <f t="shared" si="170"/>
        <v/>
      </c>
      <c r="H850" s="1079" t="str">
        <f t="shared" si="169"/>
        <v/>
      </c>
      <c r="J850" s="1117" t="str">
        <f t="shared" si="168"/>
        <v>-</v>
      </c>
      <c r="L850" s="1041" t="str">
        <f t="shared" si="171"/>
        <v/>
      </c>
      <c r="W850" s="1046" t="str">
        <f t="shared" si="172"/>
        <v/>
      </c>
      <c r="X850" s="1047" t="str">
        <f t="shared" si="173"/>
        <v/>
      </c>
      <c r="Y850" s="1048" t="str">
        <f t="shared" si="167"/>
        <v/>
      </c>
      <c r="Z850" s="1049" t="str">
        <f t="shared" si="174"/>
        <v/>
      </c>
      <c r="AA850" s="1049" t="str">
        <f t="shared" si="175"/>
        <v/>
      </c>
      <c r="AB850" s="1050" t="str">
        <f t="shared" si="176"/>
        <v/>
      </c>
      <c r="AD850" s="1052" t="str">
        <f t="shared" si="177"/>
        <v/>
      </c>
      <c r="AE850" s="1053" t="str">
        <f t="shared" si="178"/>
        <v/>
      </c>
    </row>
    <row r="851" spans="5:31" ht="12.75" customHeight="1">
      <c r="E851" s="1083" t="str">
        <f t="shared" si="170"/>
        <v/>
      </c>
      <c r="H851" s="1079" t="str">
        <f t="shared" si="169"/>
        <v/>
      </c>
      <c r="J851" s="1117" t="str">
        <f t="shared" si="168"/>
        <v>-</v>
      </c>
      <c r="L851" s="1041" t="str">
        <f t="shared" si="171"/>
        <v/>
      </c>
      <c r="W851" s="1046" t="str">
        <f t="shared" si="172"/>
        <v/>
      </c>
      <c r="X851" s="1047" t="str">
        <f t="shared" si="173"/>
        <v/>
      </c>
      <c r="Y851" s="1048" t="str">
        <f t="shared" si="167"/>
        <v/>
      </c>
      <c r="Z851" s="1049" t="str">
        <f t="shared" si="174"/>
        <v/>
      </c>
      <c r="AA851" s="1049" t="str">
        <f t="shared" si="175"/>
        <v/>
      </c>
      <c r="AB851" s="1050" t="str">
        <f t="shared" si="176"/>
        <v/>
      </c>
      <c r="AD851" s="1052" t="str">
        <f t="shared" si="177"/>
        <v/>
      </c>
      <c r="AE851" s="1053" t="str">
        <f t="shared" si="178"/>
        <v/>
      </c>
    </row>
    <row r="852" spans="5:31" ht="12.75" customHeight="1">
      <c r="E852" s="1083" t="str">
        <f t="shared" si="170"/>
        <v/>
      </c>
      <c r="H852" s="1079" t="str">
        <f t="shared" si="169"/>
        <v/>
      </c>
      <c r="J852" s="1117" t="str">
        <f t="shared" si="168"/>
        <v>-</v>
      </c>
      <c r="L852" s="1041" t="str">
        <f t="shared" si="171"/>
        <v/>
      </c>
      <c r="W852" s="1046" t="str">
        <f t="shared" si="172"/>
        <v/>
      </c>
      <c r="X852" s="1047" t="str">
        <f t="shared" si="173"/>
        <v/>
      </c>
      <c r="Y852" s="1048" t="str">
        <f t="shared" si="167"/>
        <v/>
      </c>
      <c r="Z852" s="1049" t="str">
        <f t="shared" si="174"/>
        <v/>
      </c>
      <c r="AA852" s="1049" t="str">
        <f t="shared" si="175"/>
        <v/>
      </c>
      <c r="AB852" s="1050" t="str">
        <f t="shared" si="176"/>
        <v/>
      </c>
      <c r="AD852" s="1052" t="str">
        <f t="shared" si="177"/>
        <v/>
      </c>
      <c r="AE852" s="1053" t="str">
        <f t="shared" si="178"/>
        <v/>
      </c>
    </row>
    <row r="853" spans="5:31" ht="12.75" customHeight="1">
      <c r="E853" s="1083" t="str">
        <f t="shared" si="170"/>
        <v/>
      </c>
      <c r="H853" s="1079" t="str">
        <f t="shared" si="169"/>
        <v/>
      </c>
      <c r="J853" s="1117" t="str">
        <f t="shared" si="168"/>
        <v>-</v>
      </c>
      <c r="L853" s="1041" t="str">
        <f t="shared" si="171"/>
        <v/>
      </c>
      <c r="W853" s="1046" t="str">
        <f t="shared" si="172"/>
        <v/>
      </c>
      <c r="X853" s="1047" t="str">
        <f t="shared" si="173"/>
        <v/>
      </c>
      <c r="Y853" s="1048" t="str">
        <f t="shared" si="167"/>
        <v/>
      </c>
      <c r="Z853" s="1049" t="str">
        <f t="shared" si="174"/>
        <v/>
      </c>
      <c r="AA853" s="1049" t="str">
        <f t="shared" si="175"/>
        <v/>
      </c>
      <c r="AB853" s="1050" t="str">
        <f t="shared" si="176"/>
        <v/>
      </c>
      <c r="AD853" s="1052" t="str">
        <f t="shared" si="177"/>
        <v/>
      </c>
      <c r="AE853" s="1053" t="str">
        <f t="shared" si="178"/>
        <v/>
      </c>
    </row>
    <row r="854" spans="5:31" ht="12.75" customHeight="1">
      <c r="E854" s="1083" t="str">
        <f t="shared" si="170"/>
        <v/>
      </c>
      <c r="H854" s="1079" t="str">
        <f t="shared" si="169"/>
        <v/>
      </c>
      <c r="J854" s="1117" t="str">
        <f t="shared" si="168"/>
        <v>-</v>
      </c>
      <c r="L854" s="1041" t="str">
        <f t="shared" si="171"/>
        <v/>
      </c>
      <c r="W854" s="1046" t="str">
        <f t="shared" si="172"/>
        <v/>
      </c>
      <c r="X854" s="1047" t="str">
        <f t="shared" si="173"/>
        <v/>
      </c>
      <c r="Y854" s="1048" t="str">
        <f t="shared" si="167"/>
        <v/>
      </c>
      <c r="Z854" s="1049" t="str">
        <f t="shared" si="174"/>
        <v/>
      </c>
      <c r="AA854" s="1049" t="str">
        <f t="shared" si="175"/>
        <v/>
      </c>
      <c r="AB854" s="1050" t="str">
        <f t="shared" si="176"/>
        <v/>
      </c>
      <c r="AD854" s="1052" t="str">
        <f t="shared" si="177"/>
        <v/>
      </c>
      <c r="AE854" s="1053" t="str">
        <f t="shared" si="178"/>
        <v/>
      </c>
    </row>
    <row r="855" spans="5:31" ht="12.75" customHeight="1">
      <c r="E855" s="1083" t="str">
        <f t="shared" si="170"/>
        <v/>
      </c>
      <c r="H855" s="1079" t="str">
        <f t="shared" si="169"/>
        <v/>
      </c>
      <c r="J855" s="1117" t="str">
        <f t="shared" si="168"/>
        <v>-</v>
      </c>
      <c r="L855" s="1041" t="str">
        <f t="shared" si="171"/>
        <v/>
      </c>
      <c r="W855" s="1046" t="str">
        <f t="shared" si="172"/>
        <v/>
      </c>
      <c r="X855" s="1047" t="str">
        <f t="shared" si="173"/>
        <v/>
      </c>
      <c r="Y855" s="1048" t="str">
        <f t="shared" si="167"/>
        <v/>
      </c>
      <c r="Z855" s="1049" t="str">
        <f t="shared" si="174"/>
        <v/>
      </c>
      <c r="AA855" s="1049" t="str">
        <f t="shared" si="175"/>
        <v/>
      </c>
      <c r="AB855" s="1050" t="str">
        <f t="shared" si="176"/>
        <v/>
      </c>
      <c r="AD855" s="1052" t="str">
        <f t="shared" si="177"/>
        <v/>
      </c>
      <c r="AE855" s="1053" t="str">
        <f t="shared" si="178"/>
        <v/>
      </c>
    </row>
    <row r="856" spans="5:31" ht="12.75" customHeight="1">
      <c r="E856" s="1083" t="str">
        <f t="shared" si="170"/>
        <v/>
      </c>
      <c r="H856" s="1079" t="str">
        <f t="shared" si="169"/>
        <v/>
      </c>
      <c r="J856" s="1117" t="str">
        <f t="shared" si="168"/>
        <v>-</v>
      </c>
      <c r="L856" s="1041" t="str">
        <f t="shared" si="171"/>
        <v/>
      </c>
      <c r="W856" s="1046" t="str">
        <f t="shared" si="172"/>
        <v/>
      </c>
      <c r="X856" s="1047" t="str">
        <f t="shared" si="173"/>
        <v/>
      </c>
      <c r="Y856" s="1048" t="str">
        <f t="shared" si="167"/>
        <v/>
      </c>
      <c r="Z856" s="1049" t="str">
        <f t="shared" si="174"/>
        <v/>
      </c>
      <c r="AA856" s="1049" t="str">
        <f t="shared" si="175"/>
        <v/>
      </c>
      <c r="AB856" s="1050" t="str">
        <f t="shared" si="176"/>
        <v/>
      </c>
      <c r="AD856" s="1052" t="str">
        <f t="shared" si="177"/>
        <v/>
      </c>
      <c r="AE856" s="1053" t="str">
        <f t="shared" si="178"/>
        <v/>
      </c>
    </row>
    <row r="857" spans="5:31" ht="12.75" customHeight="1">
      <c r="E857" s="1083" t="str">
        <f t="shared" si="170"/>
        <v/>
      </c>
      <c r="H857" s="1079" t="str">
        <f t="shared" si="169"/>
        <v/>
      </c>
      <c r="J857" s="1117" t="str">
        <f t="shared" si="168"/>
        <v>-</v>
      </c>
      <c r="L857" s="1041" t="str">
        <f t="shared" si="171"/>
        <v/>
      </c>
      <c r="W857" s="1046" t="str">
        <f t="shared" si="172"/>
        <v/>
      </c>
      <c r="X857" s="1047" t="str">
        <f t="shared" si="173"/>
        <v/>
      </c>
      <c r="Y857" s="1048" t="str">
        <f t="shared" si="167"/>
        <v/>
      </c>
      <c r="Z857" s="1049" t="str">
        <f t="shared" si="174"/>
        <v/>
      </c>
      <c r="AA857" s="1049" t="str">
        <f t="shared" si="175"/>
        <v/>
      </c>
      <c r="AB857" s="1050" t="str">
        <f t="shared" si="176"/>
        <v/>
      </c>
      <c r="AD857" s="1052" t="str">
        <f t="shared" si="177"/>
        <v/>
      </c>
      <c r="AE857" s="1053" t="str">
        <f t="shared" si="178"/>
        <v/>
      </c>
    </row>
    <row r="858" spans="5:31" ht="12.75" customHeight="1">
      <c r="E858" s="1083" t="str">
        <f t="shared" si="170"/>
        <v/>
      </c>
      <c r="H858" s="1079" t="str">
        <f t="shared" si="169"/>
        <v/>
      </c>
      <c r="J858" s="1117" t="str">
        <f t="shared" si="168"/>
        <v>-</v>
      </c>
      <c r="L858" s="1041" t="str">
        <f t="shared" si="171"/>
        <v/>
      </c>
      <c r="W858" s="1046" t="str">
        <f t="shared" si="172"/>
        <v/>
      </c>
      <c r="X858" s="1047" t="str">
        <f t="shared" si="173"/>
        <v/>
      </c>
      <c r="Y858" s="1048" t="str">
        <f t="shared" si="167"/>
        <v/>
      </c>
      <c r="Z858" s="1049" t="str">
        <f t="shared" si="174"/>
        <v/>
      </c>
      <c r="AA858" s="1049" t="str">
        <f t="shared" si="175"/>
        <v/>
      </c>
      <c r="AB858" s="1050" t="str">
        <f t="shared" si="176"/>
        <v/>
      </c>
      <c r="AD858" s="1052" t="str">
        <f t="shared" si="177"/>
        <v/>
      </c>
      <c r="AE858" s="1053" t="str">
        <f t="shared" si="178"/>
        <v/>
      </c>
    </row>
    <row r="859" spans="5:31" ht="12.75" customHeight="1">
      <c r="E859" s="1083" t="str">
        <f t="shared" si="170"/>
        <v/>
      </c>
      <c r="H859" s="1079" t="str">
        <f t="shared" si="169"/>
        <v/>
      </c>
      <c r="J859" s="1117" t="str">
        <f t="shared" si="168"/>
        <v>-</v>
      </c>
      <c r="L859" s="1041" t="str">
        <f t="shared" si="171"/>
        <v/>
      </c>
      <c r="W859" s="1046" t="str">
        <f t="shared" si="172"/>
        <v/>
      </c>
      <c r="X859" s="1047" t="str">
        <f t="shared" si="173"/>
        <v/>
      </c>
      <c r="Y859" s="1048" t="str">
        <f t="shared" si="167"/>
        <v/>
      </c>
      <c r="Z859" s="1049" t="str">
        <f t="shared" si="174"/>
        <v/>
      </c>
      <c r="AA859" s="1049" t="str">
        <f t="shared" si="175"/>
        <v/>
      </c>
      <c r="AB859" s="1050" t="str">
        <f t="shared" si="176"/>
        <v/>
      </c>
      <c r="AD859" s="1052" t="str">
        <f t="shared" si="177"/>
        <v/>
      </c>
      <c r="AE859" s="1053" t="str">
        <f t="shared" si="178"/>
        <v/>
      </c>
    </row>
    <row r="860" spans="5:31" ht="12.75" customHeight="1">
      <c r="E860" s="1083" t="str">
        <f t="shared" si="170"/>
        <v/>
      </c>
      <c r="H860" s="1079" t="str">
        <f t="shared" si="169"/>
        <v/>
      </c>
      <c r="J860" s="1117" t="str">
        <f t="shared" si="168"/>
        <v>-</v>
      </c>
      <c r="L860" s="1041" t="str">
        <f t="shared" si="171"/>
        <v/>
      </c>
      <c r="W860" s="1046" t="str">
        <f t="shared" si="172"/>
        <v/>
      </c>
      <c r="X860" s="1047" t="str">
        <f t="shared" si="173"/>
        <v/>
      </c>
      <c r="Y860" s="1048" t="str">
        <f t="shared" si="167"/>
        <v/>
      </c>
      <c r="Z860" s="1049" t="str">
        <f t="shared" si="174"/>
        <v/>
      </c>
      <c r="AA860" s="1049" t="str">
        <f t="shared" si="175"/>
        <v/>
      </c>
      <c r="AB860" s="1050" t="str">
        <f t="shared" si="176"/>
        <v/>
      </c>
      <c r="AD860" s="1052" t="str">
        <f t="shared" si="177"/>
        <v/>
      </c>
      <c r="AE860" s="1053" t="str">
        <f t="shared" si="178"/>
        <v/>
      </c>
    </row>
    <row r="861" spans="5:31" ht="12.75" customHeight="1">
      <c r="E861" s="1083" t="str">
        <f t="shared" si="170"/>
        <v/>
      </c>
      <c r="H861" s="1079" t="str">
        <f t="shared" si="169"/>
        <v/>
      </c>
      <c r="J861" s="1117" t="str">
        <f t="shared" si="168"/>
        <v>-</v>
      </c>
      <c r="L861" s="1041" t="str">
        <f t="shared" si="171"/>
        <v/>
      </c>
      <c r="W861" s="1046" t="str">
        <f t="shared" si="172"/>
        <v/>
      </c>
      <c r="X861" s="1047" t="str">
        <f t="shared" si="173"/>
        <v/>
      </c>
      <c r="Y861" s="1048" t="str">
        <f t="shared" si="167"/>
        <v/>
      </c>
      <c r="Z861" s="1049" t="str">
        <f t="shared" si="174"/>
        <v/>
      </c>
      <c r="AA861" s="1049" t="str">
        <f t="shared" si="175"/>
        <v/>
      </c>
      <c r="AB861" s="1050" t="str">
        <f t="shared" si="176"/>
        <v/>
      </c>
      <c r="AD861" s="1052" t="str">
        <f t="shared" si="177"/>
        <v/>
      </c>
      <c r="AE861" s="1053" t="str">
        <f t="shared" si="178"/>
        <v/>
      </c>
    </row>
    <row r="862" spans="5:31" ht="12.75" customHeight="1">
      <c r="E862" s="1083" t="str">
        <f t="shared" si="170"/>
        <v/>
      </c>
      <c r="H862" s="1079" t="str">
        <f t="shared" si="169"/>
        <v/>
      </c>
      <c r="J862" s="1117" t="str">
        <f t="shared" si="168"/>
        <v>-</v>
      </c>
      <c r="L862" s="1041" t="str">
        <f t="shared" si="171"/>
        <v/>
      </c>
      <c r="W862" s="1046" t="str">
        <f t="shared" si="172"/>
        <v/>
      </c>
      <c r="X862" s="1047" t="str">
        <f t="shared" si="173"/>
        <v/>
      </c>
      <c r="Y862" s="1048" t="str">
        <f t="shared" si="167"/>
        <v/>
      </c>
      <c r="Z862" s="1049" t="str">
        <f t="shared" si="174"/>
        <v/>
      </c>
      <c r="AA862" s="1049" t="str">
        <f t="shared" si="175"/>
        <v/>
      </c>
      <c r="AB862" s="1050" t="str">
        <f t="shared" si="176"/>
        <v/>
      </c>
      <c r="AD862" s="1052" t="str">
        <f t="shared" si="177"/>
        <v/>
      </c>
      <c r="AE862" s="1053" t="str">
        <f t="shared" si="178"/>
        <v/>
      </c>
    </row>
    <row r="863" spans="5:31" ht="12.75" customHeight="1">
      <c r="E863" s="1083" t="str">
        <f t="shared" si="170"/>
        <v/>
      </c>
      <c r="H863" s="1079" t="str">
        <f t="shared" si="169"/>
        <v/>
      </c>
      <c r="J863" s="1117" t="str">
        <f t="shared" si="168"/>
        <v>-</v>
      </c>
      <c r="L863" s="1041" t="str">
        <f t="shared" si="171"/>
        <v/>
      </c>
      <c r="W863" s="1046" t="str">
        <f t="shared" si="172"/>
        <v/>
      </c>
      <c r="X863" s="1047" t="str">
        <f t="shared" si="173"/>
        <v/>
      </c>
      <c r="Y863" s="1048" t="str">
        <f t="shared" si="167"/>
        <v/>
      </c>
      <c r="Z863" s="1049" t="str">
        <f t="shared" si="174"/>
        <v/>
      </c>
      <c r="AA863" s="1049" t="str">
        <f t="shared" si="175"/>
        <v/>
      </c>
      <c r="AB863" s="1050" t="str">
        <f t="shared" si="176"/>
        <v/>
      </c>
      <c r="AD863" s="1052" t="str">
        <f t="shared" si="177"/>
        <v/>
      </c>
      <c r="AE863" s="1053" t="str">
        <f t="shared" si="178"/>
        <v/>
      </c>
    </row>
    <row r="864" spans="5:31" ht="12.75" customHeight="1">
      <c r="E864" s="1083" t="str">
        <f t="shared" si="170"/>
        <v/>
      </c>
      <c r="H864" s="1079" t="str">
        <f t="shared" si="169"/>
        <v/>
      </c>
      <c r="J864" s="1117" t="str">
        <f t="shared" si="168"/>
        <v>-</v>
      </c>
      <c r="L864" s="1041" t="str">
        <f t="shared" si="171"/>
        <v/>
      </c>
      <c r="W864" s="1046" t="str">
        <f t="shared" si="172"/>
        <v/>
      </c>
      <c r="X864" s="1047" t="str">
        <f t="shared" si="173"/>
        <v/>
      </c>
      <c r="Y864" s="1048" t="str">
        <f t="shared" si="167"/>
        <v/>
      </c>
      <c r="Z864" s="1049" t="str">
        <f t="shared" si="174"/>
        <v/>
      </c>
      <c r="AA864" s="1049" t="str">
        <f t="shared" si="175"/>
        <v/>
      </c>
      <c r="AB864" s="1050" t="str">
        <f t="shared" si="176"/>
        <v/>
      </c>
      <c r="AD864" s="1052" t="str">
        <f t="shared" si="177"/>
        <v/>
      </c>
      <c r="AE864" s="1053" t="str">
        <f t="shared" si="178"/>
        <v/>
      </c>
    </row>
    <row r="865" spans="5:31" ht="12.75" customHeight="1">
      <c r="E865" s="1083" t="str">
        <f t="shared" si="170"/>
        <v/>
      </c>
      <c r="H865" s="1079" t="str">
        <f t="shared" si="169"/>
        <v/>
      </c>
      <c r="J865" s="1117" t="str">
        <f t="shared" si="168"/>
        <v>-</v>
      </c>
      <c r="L865" s="1041" t="str">
        <f t="shared" si="171"/>
        <v/>
      </c>
      <c r="W865" s="1046" t="str">
        <f t="shared" si="172"/>
        <v/>
      </c>
      <c r="X865" s="1047" t="str">
        <f t="shared" si="173"/>
        <v/>
      </c>
      <c r="Y865" s="1048" t="str">
        <f t="shared" ref="Y865:Y928" si="179">IFERROR(CHOOSE(X865,"መስከረም","ጥቅምት","ህዳር  ","ታህሳስ ","ጥር ","የካቲት ","መጋቢት ","ሚይዚያ ","ግንቦት ","ሰኔ ","ሐምሌ ","ነሐሴ ","Pagume"),"")</f>
        <v/>
      </c>
      <c r="Z865" s="1049" t="str">
        <f t="shared" si="174"/>
        <v/>
      </c>
      <c r="AA865" s="1049" t="str">
        <f t="shared" si="175"/>
        <v/>
      </c>
      <c r="AB865" s="1050" t="str">
        <f t="shared" si="176"/>
        <v/>
      </c>
      <c r="AD865" s="1052" t="str">
        <f t="shared" si="177"/>
        <v/>
      </c>
      <c r="AE865" s="1053" t="str">
        <f t="shared" si="178"/>
        <v/>
      </c>
    </row>
    <row r="866" spans="5:31" ht="12.75" customHeight="1">
      <c r="E866" s="1083" t="str">
        <f t="shared" si="170"/>
        <v/>
      </c>
      <c r="H866" s="1079" t="str">
        <f t="shared" si="169"/>
        <v/>
      </c>
      <c r="J866" s="1117" t="str">
        <f t="shared" si="168"/>
        <v>-</v>
      </c>
      <c r="L866" s="1041" t="str">
        <f t="shared" si="171"/>
        <v/>
      </c>
      <c r="W866" s="1046" t="str">
        <f t="shared" si="172"/>
        <v/>
      </c>
      <c r="X866" s="1047" t="str">
        <f t="shared" si="173"/>
        <v/>
      </c>
      <c r="Y866" s="1048" t="str">
        <f t="shared" si="179"/>
        <v/>
      </c>
      <c r="Z866" s="1049" t="str">
        <f t="shared" si="174"/>
        <v/>
      </c>
      <c r="AA866" s="1049" t="str">
        <f t="shared" si="175"/>
        <v/>
      </c>
      <c r="AB866" s="1050" t="str">
        <f t="shared" si="176"/>
        <v/>
      </c>
      <c r="AD866" s="1052" t="str">
        <f t="shared" si="177"/>
        <v/>
      </c>
      <c r="AE866" s="1053" t="str">
        <f t="shared" si="178"/>
        <v/>
      </c>
    </row>
    <row r="867" spans="5:31" ht="12.75" customHeight="1">
      <c r="E867" s="1083" t="str">
        <f t="shared" si="170"/>
        <v/>
      </c>
      <c r="H867" s="1079" t="str">
        <f t="shared" si="169"/>
        <v/>
      </c>
      <c r="J867" s="1117" t="str">
        <f t="shared" si="168"/>
        <v>-</v>
      </c>
      <c r="L867" s="1041" t="str">
        <f t="shared" si="171"/>
        <v/>
      </c>
      <c r="W867" s="1046" t="str">
        <f t="shared" si="172"/>
        <v/>
      </c>
      <c r="X867" s="1047" t="str">
        <f t="shared" si="173"/>
        <v/>
      </c>
      <c r="Y867" s="1048" t="str">
        <f t="shared" si="179"/>
        <v/>
      </c>
      <c r="Z867" s="1049" t="str">
        <f t="shared" si="174"/>
        <v/>
      </c>
      <c r="AA867" s="1049" t="str">
        <f t="shared" si="175"/>
        <v/>
      </c>
      <c r="AB867" s="1050" t="str">
        <f t="shared" si="176"/>
        <v/>
      </c>
      <c r="AD867" s="1052" t="str">
        <f t="shared" si="177"/>
        <v/>
      </c>
      <c r="AE867" s="1053" t="str">
        <f t="shared" si="178"/>
        <v/>
      </c>
    </row>
    <row r="868" spans="5:31" ht="12.75" customHeight="1">
      <c r="E868" s="1083" t="str">
        <f t="shared" si="170"/>
        <v/>
      </c>
      <c r="H868" s="1079" t="str">
        <f t="shared" si="169"/>
        <v/>
      </c>
      <c r="J868" s="1117" t="str">
        <f t="shared" ref="J868:J931" si="180">IF(D868="","-",$Q$1-D868)</f>
        <v>-</v>
      </c>
      <c r="L868" s="1041" t="str">
        <f t="shared" si="171"/>
        <v/>
      </c>
      <c r="W868" s="1046" t="str">
        <f t="shared" si="172"/>
        <v/>
      </c>
      <c r="X868" s="1047" t="str">
        <f t="shared" si="173"/>
        <v/>
      </c>
      <c r="Y868" s="1048" t="str">
        <f t="shared" si="179"/>
        <v/>
      </c>
      <c r="Z868" s="1049" t="str">
        <f t="shared" si="174"/>
        <v/>
      </c>
      <c r="AA868" s="1049" t="str">
        <f t="shared" si="175"/>
        <v/>
      </c>
      <c r="AB868" s="1050" t="str">
        <f t="shared" si="176"/>
        <v/>
      </c>
      <c r="AD868" s="1052" t="str">
        <f t="shared" si="177"/>
        <v/>
      </c>
      <c r="AE868" s="1053" t="str">
        <f t="shared" si="178"/>
        <v/>
      </c>
    </row>
    <row r="869" spans="5:31" ht="12.75" customHeight="1">
      <c r="E869" s="1083" t="str">
        <f t="shared" si="170"/>
        <v/>
      </c>
      <c r="H869" s="1079" t="str">
        <f t="shared" si="169"/>
        <v/>
      </c>
      <c r="J869" s="1117" t="str">
        <f t="shared" si="180"/>
        <v>-</v>
      </c>
      <c r="L869" s="1041" t="str">
        <f t="shared" si="171"/>
        <v/>
      </c>
      <c r="W869" s="1046" t="str">
        <f t="shared" si="172"/>
        <v/>
      </c>
      <c r="X869" s="1047" t="str">
        <f t="shared" si="173"/>
        <v/>
      </c>
      <c r="Y869" s="1048" t="str">
        <f t="shared" si="179"/>
        <v/>
      </c>
      <c r="Z869" s="1049" t="str">
        <f t="shared" si="174"/>
        <v/>
      </c>
      <c r="AA869" s="1049" t="str">
        <f t="shared" si="175"/>
        <v/>
      </c>
      <c r="AB869" s="1050" t="str">
        <f t="shared" si="176"/>
        <v/>
      </c>
      <c r="AD869" s="1052" t="str">
        <f t="shared" si="177"/>
        <v/>
      </c>
      <c r="AE869" s="1053" t="str">
        <f t="shared" si="178"/>
        <v/>
      </c>
    </row>
    <row r="870" spans="5:31" ht="12.75" customHeight="1">
      <c r="E870" s="1083" t="str">
        <f t="shared" si="170"/>
        <v/>
      </c>
      <c r="H870" s="1079" t="str">
        <f t="shared" si="169"/>
        <v/>
      </c>
      <c r="J870" s="1117" t="str">
        <f t="shared" si="180"/>
        <v>-</v>
      </c>
      <c r="L870" s="1041" t="str">
        <f t="shared" si="171"/>
        <v/>
      </c>
      <c r="W870" s="1046" t="str">
        <f t="shared" si="172"/>
        <v/>
      </c>
      <c r="X870" s="1047" t="str">
        <f t="shared" si="173"/>
        <v/>
      </c>
      <c r="Y870" s="1048" t="str">
        <f t="shared" si="179"/>
        <v/>
      </c>
      <c r="Z870" s="1049" t="str">
        <f t="shared" si="174"/>
        <v/>
      </c>
      <c r="AA870" s="1049" t="str">
        <f t="shared" si="175"/>
        <v/>
      </c>
      <c r="AB870" s="1050" t="str">
        <f t="shared" si="176"/>
        <v/>
      </c>
      <c r="AD870" s="1052" t="str">
        <f t="shared" si="177"/>
        <v/>
      </c>
      <c r="AE870" s="1053" t="str">
        <f t="shared" si="178"/>
        <v/>
      </c>
    </row>
    <row r="871" spans="5:31" ht="12.75" customHeight="1">
      <c r="E871" s="1083" t="str">
        <f t="shared" si="170"/>
        <v/>
      </c>
      <c r="H871" s="1079" t="str">
        <f t="shared" si="169"/>
        <v/>
      </c>
      <c r="J871" s="1117" t="str">
        <f t="shared" si="180"/>
        <v>-</v>
      </c>
      <c r="L871" s="1041" t="str">
        <f t="shared" si="171"/>
        <v/>
      </c>
      <c r="W871" s="1046" t="str">
        <f t="shared" si="172"/>
        <v/>
      </c>
      <c r="X871" s="1047" t="str">
        <f t="shared" si="173"/>
        <v/>
      </c>
      <c r="Y871" s="1048" t="str">
        <f t="shared" si="179"/>
        <v/>
      </c>
      <c r="Z871" s="1049" t="str">
        <f t="shared" si="174"/>
        <v/>
      </c>
      <c r="AA871" s="1049" t="str">
        <f t="shared" si="175"/>
        <v/>
      </c>
      <c r="AB871" s="1050" t="str">
        <f t="shared" si="176"/>
        <v/>
      </c>
      <c r="AD871" s="1052" t="str">
        <f t="shared" si="177"/>
        <v/>
      </c>
      <c r="AE871" s="1053" t="str">
        <f t="shared" si="178"/>
        <v/>
      </c>
    </row>
    <row r="872" spans="5:31" ht="12.75" customHeight="1">
      <c r="E872" s="1083" t="str">
        <f t="shared" si="170"/>
        <v/>
      </c>
      <c r="H872" s="1079" t="str">
        <f t="shared" si="169"/>
        <v/>
      </c>
      <c r="J872" s="1117" t="str">
        <f t="shared" si="180"/>
        <v>-</v>
      </c>
      <c r="L872" s="1041" t="str">
        <f t="shared" si="171"/>
        <v/>
      </c>
      <c r="W872" s="1046" t="str">
        <f t="shared" si="172"/>
        <v/>
      </c>
      <c r="X872" s="1047" t="str">
        <f t="shared" si="173"/>
        <v/>
      </c>
      <c r="Y872" s="1048" t="str">
        <f t="shared" si="179"/>
        <v/>
      </c>
      <c r="Z872" s="1049" t="str">
        <f t="shared" si="174"/>
        <v/>
      </c>
      <c r="AA872" s="1049" t="str">
        <f t="shared" si="175"/>
        <v/>
      </c>
      <c r="AB872" s="1050" t="str">
        <f t="shared" si="176"/>
        <v/>
      </c>
      <c r="AD872" s="1052" t="str">
        <f t="shared" si="177"/>
        <v/>
      </c>
      <c r="AE872" s="1053" t="str">
        <f t="shared" si="178"/>
        <v/>
      </c>
    </row>
    <row r="873" spans="5:31" ht="12.75" customHeight="1">
      <c r="E873" s="1083" t="str">
        <f t="shared" si="170"/>
        <v/>
      </c>
      <c r="H873" s="1079" t="str">
        <f t="shared" si="169"/>
        <v/>
      </c>
      <c r="J873" s="1117" t="str">
        <f t="shared" si="180"/>
        <v>-</v>
      </c>
      <c r="L873" s="1041" t="str">
        <f t="shared" si="171"/>
        <v/>
      </c>
      <c r="W873" s="1046" t="str">
        <f t="shared" si="172"/>
        <v/>
      </c>
      <c r="X873" s="1047" t="str">
        <f t="shared" si="173"/>
        <v/>
      </c>
      <c r="Y873" s="1048" t="str">
        <f t="shared" si="179"/>
        <v/>
      </c>
      <c r="Z873" s="1049" t="str">
        <f t="shared" si="174"/>
        <v/>
      </c>
      <c r="AA873" s="1049" t="str">
        <f t="shared" si="175"/>
        <v/>
      </c>
      <c r="AB873" s="1050" t="str">
        <f t="shared" si="176"/>
        <v/>
      </c>
      <c r="AD873" s="1052" t="str">
        <f t="shared" si="177"/>
        <v/>
      </c>
      <c r="AE873" s="1053" t="str">
        <f t="shared" si="178"/>
        <v/>
      </c>
    </row>
    <row r="874" spans="5:31" ht="12.75" customHeight="1">
      <c r="E874" s="1083" t="str">
        <f t="shared" si="170"/>
        <v/>
      </c>
      <c r="H874" s="1079" t="str">
        <f t="shared" si="169"/>
        <v/>
      </c>
      <c r="J874" s="1117" t="str">
        <f t="shared" si="180"/>
        <v>-</v>
      </c>
      <c r="L874" s="1041" t="str">
        <f t="shared" si="171"/>
        <v/>
      </c>
      <c r="W874" s="1046" t="str">
        <f t="shared" si="172"/>
        <v/>
      </c>
      <c r="X874" s="1047" t="str">
        <f t="shared" si="173"/>
        <v/>
      </c>
      <c r="Y874" s="1048" t="str">
        <f t="shared" si="179"/>
        <v/>
      </c>
      <c r="Z874" s="1049" t="str">
        <f t="shared" si="174"/>
        <v/>
      </c>
      <c r="AA874" s="1049" t="str">
        <f t="shared" si="175"/>
        <v/>
      </c>
      <c r="AB874" s="1050" t="str">
        <f t="shared" si="176"/>
        <v/>
      </c>
      <c r="AD874" s="1052" t="str">
        <f t="shared" si="177"/>
        <v/>
      </c>
      <c r="AE874" s="1053" t="str">
        <f t="shared" si="178"/>
        <v/>
      </c>
    </row>
    <row r="875" spans="5:31" ht="12.75" customHeight="1">
      <c r="E875" s="1083" t="str">
        <f t="shared" si="170"/>
        <v/>
      </c>
      <c r="H875" s="1079" t="str">
        <f t="shared" si="169"/>
        <v/>
      </c>
      <c r="J875" s="1117" t="str">
        <f t="shared" si="180"/>
        <v>-</v>
      </c>
      <c r="L875" s="1041" t="str">
        <f t="shared" si="171"/>
        <v/>
      </c>
      <c r="W875" s="1046" t="str">
        <f t="shared" si="172"/>
        <v/>
      </c>
      <c r="X875" s="1047" t="str">
        <f t="shared" si="173"/>
        <v/>
      </c>
      <c r="Y875" s="1048" t="str">
        <f t="shared" si="179"/>
        <v/>
      </c>
      <c r="Z875" s="1049" t="str">
        <f t="shared" si="174"/>
        <v/>
      </c>
      <c r="AA875" s="1049" t="str">
        <f t="shared" si="175"/>
        <v/>
      </c>
      <c r="AB875" s="1050" t="str">
        <f t="shared" si="176"/>
        <v/>
      </c>
      <c r="AD875" s="1052" t="str">
        <f t="shared" si="177"/>
        <v/>
      </c>
      <c r="AE875" s="1053" t="str">
        <f t="shared" si="178"/>
        <v/>
      </c>
    </row>
    <row r="876" spans="5:31" ht="12.75" customHeight="1">
      <c r="E876" s="1083" t="str">
        <f t="shared" si="170"/>
        <v/>
      </c>
      <c r="H876" s="1079" t="str">
        <f t="shared" si="169"/>
        <v/>
      </c>
      <c r="J876" s="1117" t="str">
        <f t="shared" si="180"/>
        <v>-</v>
      </c>
      <c r="L876" s="1041" t="str">
        <f t="shared" si="171"/>
        <v/>
      </c>
      <c r="W876" s="1046" t="str">
        <f t="shared" si="172"/>
        <v/>
      </c>
      <c r="X876" s="1047" t="str">
        <f t="shared" si="173"/>
        <v/>
      </c>
      <c r="Y876" s="1048" t="str">
        <f t="shared" si="179"/>
        <v/>
      </c>
      <c r="Z876" s="1049" t="str">
        <f t="shared" si="174"/>
        <v/>
      </c>
      <c r="AA876" s="1049" t="str">
        <f t="shared" si="175"/>
        <v/>
      </c>
      <c r="AB876" s="1050" t="str">
        <f t="shared" si="176"/>
        <v/>
      </c>
      <c r="AD876" s="1052" t="str">
        <f t="shared" si="177"/>
        <v/>
      </c>
      <c r="AE876" s="1053" t="str">
        <f t="shared" si="178"/>
        <v/>
      </c>
    </row>
    <row r="877" spans="5:31" ht="12.75" customHeight="1">
      <c r="E877" s="1083" t="str">
        <f t="shared" si="170"/>
        <v/>
      </c>
      <c r="H877" s="1079" t="str">
        <f t="shared" si="169"/>
        <v/>
      </c>
      <c r="J877" s="1117" t="str">
        <f t="shared" si="180"/>
        <v>-</v>
      </c>
      <c r="L877" s="1041" t="str">
        <f t="shared" si="171"/>
        <v/>
      </c>
      <c r="W877" s="1046" t="str">
        <f t="shared" si="172"/>
        <v/>
      </c>
      <c r="X877" s="1047" t="str">
        <f t="shared" si="173"/>
        <v/>
      </c>
      <c r="Y877" s="1048" t="str">
        <f t="shared" si="179"/>
        <v/>
      </c>
      <c r="Z877" s="1049" t="str">
        <f t="shared" si="174"/>
        <v/>
      </c>
      <c r="AA877" s="1049" t="str">
        <f t="shared" si="175"/>
        <v/>
      </c>
      <c r="AB877" s="1050" t="str">
        <f t="shared" si="176"/>
        <v/>
      </c>
      <c r="AD877" s="1052" t="str">
        <f t="shared" si="177"/>
        <v/>
      </c>
      <c r="AE877" s="1053" t="str">
        <f t="shared" si="178"/>
        <v/>
      </c>
    </row>
    <row r="878" spans="5:31" ht="12.75" customHeight="1">
      <c r="E878" s="1083" t="str">
        <f t="shared" si="170"/>
        <v/>
      </c>
      <c r="H878" s="1079" t="str">
        <f t="shared" si="169"/>
        <v/>
      </c>
      <c r="J878" s="1117" t="str">
        <f t="shared" si="180"/>
        <v>-</v>
      </c>
      <c r="L878" s="1041" t="str">
        <f t="shared" si="171"/>
        <v/>
      </c>
      <c r="W878" s="1046" t="str">
        <f t="shared" si="172"/>
        <v/>
      </c>
      <c r="X878" s="1047" t="str">
        <f t="shared" si="173"/>
        <v/>
      </c>
      <c r="Y878" s="1048" t="str">
        <f t="shared" si="179"/>
        <v/>
      </c>
      <c r="Z878" s="1049" t="str">
        <f t="shared" si="174"/>
        <v/>
      </c>
      <c r="AA878" s="1049" t="str">
        <f t="shared" si="175"/>
        <v/>
      </c>
      <c r="AB878" s="1050" t="str">
        <f t="shared" si="176"/>
        <v/>
      </c>
      <c r="AD878" s="1052" t="str">
        <f t="shared" si="177"/>
        <v/>
      </c>
      <c r="AE878" s="1053" t="str">
        <f t="shared" si="178"/>
        <v/>
      </c>
    </row>
    <row r="879" spans="5:31" ht="12.75" customHeight="1">
      <c r="E879" s="1083" t="str">
        <f t="shared" si="170"/>
        <v/>
      </c>
      <c r="H879" s="1079" t="str">
        <f t="shared" si="169"/>
        <v/>
      </c>
      <c r="J879" s="1117" t="str">
        <f t="shared" si="180"/>
        <v>-</v>
      </c>
      <c r="L879" s="1041" t="str">
        <f t="shared" si="171"/>
        <v/>
      </c>
      <c r="W879" s="1046" t="str">
        <f t="shared" si="172"/>
        <v/>
      </c>
      <c r="X879" s="1047" t="str">
        <f t="shared" si="173"/>
        <v/>
      </c>
      <c r="Y879" s="1048" t="str">
        <f t="shared" si="179"/>
        <v/>
      </c>
      <c r="Z879" s="1049" t="str">
        <f t="shared" si="174"/>
        <v/>
      </c>
      <c r="AA879" s="1049" t="str">
        <f t="shared" si="175"/>
        <v/>
      </c>
      <c r="AB879" s="1050" t="str">
        <f t="shared" si="176"/>
        <v/>
      </c>
      <c r="AD879" s="1052" t="str">
        <f t="shared" si="177"/>
        <v/>
      </c>
      <c r="AE879" s="1053" t="str">
        <f t="shared" si="178"/>
        <v/>
      </c>
    </row>
    <row r="880" spans="5:31" ht="12.75" customHeight="1">
      <c r="E880" s="1083" t="str">
        <f t="shared" si="170"/>
        <v/>
      </c>
      <c r="H880" s="1079" t="str">
        <f t="shared" si="169"/>
        <v/>
      </c>
      <c r="J880" s="1117" t="str">
        <f t="shared" si="180"/>
        <v>-</v>
      </c>
      <c r="L880" s="1041" t="str">
        <f t="shared" si="171"/>
        <v/>
      </c>
      <c r="W880" s="1046" t="str">
        <f t="shared" si="172"/>
        <v/>
      </c>
      <c r="X880" s="1047" t="str">
        <f t="shared" si="173"/>
        <v/>
      </c>
      <c r="Y880" s="1048" t="str">
        <f t="shared" si="179"/>
        <v/>
      </c>
      <c r="Z880" s="1049" t="str">
        <f t="shared" si="174"/>
        <v/>
      </c>
      <c r="AA880" s="1049" t="str">
        <f t="shared" si="175"/>
        <v/>
      </c>
      <c r="AB880" s="1050" t="str">
        <f t="shared" si="176"/>
        <v/>
      </c>
      <c r="AD880" s="1052" t="str">
        <f t="shared" si="177"/>
        <v/>
      </c>
      <c r="AE880" s="1053" t="str">
        <f t="shared" si="178"/>
        <v/>
      </c>
    </row>
    <row r="881" spans="5:31" ht="12.75" customHeight="1">
      <c r="E881" s="1083" t="str">
        <f t="shared" si="170"/>
        <v/>
      </c>
      <c r="H881" s="1079" t="str">
        <f t="shared" si="169"/>
        <v/>
      </c>
      <c r="J881" s="1117" t="str">
        <f t="shared" si="180"/>
        <v>-</v>
      </c>
      <c r="L881" s="1041" t="str">
        <f t="shared" si="171"/>
        <v/>
      </c>
      <c r="W881" s="1046" t="str">
        <f t="shared" si="172"/>
        <v/>
      </c>
      <c r="X881" s="1047" t="str">
        <f t="shared" si="173"/>
        <v/>
      </c>
      <c r="Y881" s="1048" t="str">
        <f t="shared" si="179"/>
        <v/>
      </c>
      <c r="Z881" s="1049" t="str">
        <f t="shared" si="174"/>
        <v/>
      </c>
      <c r="AA881" s="1049" t="str">
        <f t="shared" si="175"/>
        <v/>
      </c>
      <c r="AB881" s="1050" t="str">
        <f t="shared" si="176"/>
        <v/>
      </c>
      <c r="AD881" s="1052" t="str">
        <f t="shared" si="177"/>
        <v/>
      </c>
      <c r="AE881" s="1053" t="str">
        <f t="shared" si="178"/>
        <v/>
      </c>
    </row>
    <row r="882" spans="5:31" ht="12.75" customHeight="1">
      <c r="E882" s="1083" t="str">
        <f t="shared" si="170"/>
        <v/>
      </c>
      <c r="H882" s="1079" t="str">
        <f t="shared" si="169"/>
        <v/>
      </c>
      <c r="J882" s="1117" t="str">
        <f t="shared" si="180"/>
        <v>-</v>
      </c>
      <c r="L882" s="1041" t="str">
        <f t="shared" si="171"/>
        <v/>
      </c>
      <c r="W882" s="1046" t="str">
        <f t="shared" si="172"/>
        <v/>
      </c>
      <c r="X882" s="1047" t="str">
        <f t="shared" si="173"/>
        <v/>
      </c>
      <c r="Y882" s="1048" t="str">
        <f t="shared" si="179"/>
        <v/>
      </c>
      <c r="Z882" s="1049" t="str">
        <f t="shared" si="174"/>
        <v/>
      </c>
      <c r="AA882" s="1049" t="str">
        <f t="shared" si="175"/>
        <v/>
      </c>
      <c r="AB882" s="1050" t="str">
        <f t="shared" si="176"/>
        <v/>
      </c>
      <c r="AD882" s="1052" t="str">
        <f t="shared" si="177"/>
        <v/>
      </c>
      <c r="AE882" s="1053" t="str">
        <f t="shared" si="178"/>
        <v/>
      </c>
    </row>
    <row r="883" spans="5:31" ht="12.75" customHeight="1">
      <c r="E883" s="1083" t="str">
        <f t="shared" si="170"/>
        <v/>
      </c>
      <c r="H883" s="1079" t="str">
        <f t="shared" si="169"/>
        <v/>
      </c>
      <c r="J883" s="1117" t="str">
        <f t="shared" si="180"/>
        <v>-</v>
      </c>
      <c r="L883" s="1041" t="str">
        <f t="shared" si="171"/>
        <v/>
      </c>
      <c r="W883" s="1046" t="str">
        <f t="shared" si="172"/>
        <v/>
      </c>
      <c r="X883" s="1047" t="str">
        <f t="shared" si="173"/>
        <v/>
      </c>
      <c r="Y883" s="1048" t="str">
        <f t="shared" si="179"/>
        <v/>
      </c>
      <c r="Z883" s="1049" t="str">
        <f t="shared" si="174"/>
        <v/>
      </c>
      <c r="AA883" s="1049" t="str">
        <f t="shared" si="175"/>
        <v/>
      </c>
      <c r="AB883" s="1050" t="str">
        <f t="shared" si="176"/>
        <v/>
      </c>
      <c r="AD883" s="1052" t="str">
        <f t="shared" si="177"/>
        <v/>
      </c>
      <c r="AE883" s="1053" t="str">
        <f t="shared" si="178"/>
        <v/>
      </c>
    </row>
    <row r="884" spans="5:31" ht="12.75" customHeight="1">
      <c r="E884" s="1083" t="str">
        <f t="shared" si="170"/>
        <v/>
      </c>
      <c r="H884" s="1079" t="str">
        <f t="shared" si="169"/>
        <v/>
      </c>
      <c r="J884" s="1117" t="str">
        <f t="shared" si="180"/>
        <v>-</v>
      </c>
      <c r="L884" s="1041" t="str">
        <f t="shared" si="171"/>
        <v/>
      </c>
      <c r="W884" s="1046" t="str">
        <f t="shared" si="172"/>
        <v/>
      </c>
      <c r="X884" s="1047" t="str">
        <f t="shared" si="173"/>
        <v/>
      </c>
      <c r="Y884" s="1048" t="str">
        <f t="shared" si="179"/>
        <v/>
      </c>
      <c r="Z884" s="1049" t="str">
        <f t="shared" si="174"/>
        <v/>
      </c>
      <c r="AA884" s="1049" t="str">
        <f t="shared" si="175"/>
        <v/>
      </c>
      <c r="AB884" s="1050" t="str">
        <f t="shared" si="176"/>
        <v/>
      </c>
      <c r="AD884" s="1052" t="str">
        <f t="shared" si="177"/>
        <v/>
      </c>
      <c r="AE884" s="1053" t="str">
        <f t="shared" si="178"/>
        <v/>
      </c>
    </row>
    <row r="885" spans="5:31" ht="12.75" customHeight="1">
      <c r="E885" s="1083" t="str">
        <f t="shared" si="170"/>
        <v/>
      </c>
      <c r="H885" s="1079" t="str">
        <f t="shared" si="169"/>
        <v/>
      </c>
      <c r="J885" s="1117" t="str">
        <f t="shared" si="180"/>
        <v>-</v>
      </c>
      <c r="L885" s="1041" t="str">
        <f t="shared" si="171"/>
        <v/>
      </c>
      <c r="W885" s="1046" t="str">
        <f t="shared" si="172"/>
        <v/>
      </c>
      <c r="X885" s="1047" t="str">
        <f t="shared" si="173"/>
        <v/>
      </c>
      <c r="Y885" s="1048" t="str">
        <f t="shared" si="179"/>
        <v/>
      </c>
      <c r="Z885" s="1049" t="str">
        <f t="shared" si="174"/>
        <v/>
      </c>
      <c r="AA885" s="1049" t="str">
        <f t="shared" si="175"/>
        <v/>
      </c>
      <c r="AB885" s="1050" t="str">
        <f t="shared" si="176"/>
        <v/>
      </c>
      <c r="AD885" s="1052" t="str">
        <f t="shared" si="177"/>
        <v/>
      </c>
      <c r="AE885" s="1053" t="str">
        <f t="shared" si="178"/>
        <v/>
      </c>
    </row>
    <row r="886" spans="5:31" ht="12.75" customHeight="1">
      <c r="E886" s="1083" t="str">
        <f t="shared" si="170"/>
        <v/>
      </c>
      <c r="H886" s="1079" t="str">
        <f t="shared" si="169"/>
        <v/>
      </c>
      <c r="J886" s="1117" t="str">
        <f t="shared" si="180"/>
        <v>-</v>
      </c>
      <c r="L886" s="1041" t="str">
        <f t="shared" si="171"/>
        <v/>
      </c>
      <c r="W886" s="1046" t="str">
        <f t="shared" si="172"/>
        <v/>
      </c>
      <c r="X886" s="1047" t="str">
        <f t="shared" si="173"/>
        <v/>
      </c>
      <c r="Y886" s="1048" t="str">
        <f t="shared" si="179"/>
        <v/>
      </c>
      <c r="Z886" s="1049" t="str">
        <f t="shared" si="174"/>
        <v/>
      </c>
      <c r="AA886" s="1049" t="str">
        <f t="shared" si="175"/>
        <v/>
      </c>
      <c r="AB886" s="1050" t="str">
        <f t="shared" si="176"/>
        <v/>
      </c>
      <c r="AD886" s="1052" t="str">
        <f t="shared" si="177"/>
        <v/>
      </c>
      <c r="AE886" s="1053" t="str">
        <f t="shared" si="178"/>
        <v/>
      </c>
    </row>
    <row r="887" spans="5:31" ht="12.75" customHeight="1">
      <c r="E887" s="1083" t="str">
        <f t="shared" si="170"/>
        <v/>
      </c>
      <c r="H887" s="1079" t="str">
        <f t="shared" si="169"/>
        <v/>
      </c>
      <c r="J887" s="1117" t="str">
        <f t="shared" si="180"/>
        <v>-</v>
      </c>
      <c r="L887" s="1041" t="str">
        <f t="shared" si="171"/>
        <v/>
      </c>
      <c r="W887" s="1046" t="str">
        <f t="shared" si="172"/>
        <v/>
      </c>
      <c r="X887" s="1047" t="str">
        <f t="shared" si="173"/>
        <v/>
      </c>
      <c r="Y887" s="1048" t="str">
        <f t="shared" si="179"/>
        <v/>
      </c>
      <c r="Z887" s="1049" t="str">
        <f t="shared" si="174"/>
        <v/>
      </c>
      <c r="AA887" s="1049" t="str">
        <f t="shared" si="175"/>
        <v/>
      </c>
      <c r="AB887" s="1050" t="str">
        <f t="shared" si="176"/>
        <v/>
      </c>
      <c r="AD887" s="1052" t="str">
        <f t="shared" si="177"/>
        <v/>
      </c>
      <c r="AE887" s="1053" t="str">
        <f t="shared" si="178"/>
        <v/>
      </c>
    </row>
    <row r="888" spans="5:31" ht="12.75" customHeight="1">
      <c r="E888" s="1083" t="str">
        <f t="shared" si="170"/>
        <v/>
      </c>
      <c r="H888" s="1079" t="str">
        <f t="shared" si="169"/>
        <v/>
      </c>
      <c r="J888" s="1117" t="str">
        <f t="shared" si="180"/>
        <v>-</v>
      </c>
      <c r="L888" s="1041" t="str">
        <f t="shared" si="171"/>
        <v/>
      </c>
      <c r="W888" s="1046" t="str">
        <f t="shared" si="172"/>
        <v/>
      </c>
      <c r="X888" s="1047" t="str">
        <f t="shared" si="173"/>
        <v/>
      </c>
      <c r="Y888" s="1048" t="str">
        <f t="shared" si="179"/>
        <v/>
      </c>
      <c r="Z888" s="1049" t="str">
        <f t="shared" si="174"/>
        <v/>
      </c>
      <c r="AA888" s="1049" t="str">
        <f t="shared" si="175"/>
        <v/>
      </c>
      <c r="AB888" s="1050" t="str">
        <f t="shared" si="176"/>
        <v/>
      </c>
      <c r="AD888" s="1052" t="str">
        <f t="shared" si="177"/>
        <v/>
      </c>
      <c r="AE888" s="1053" t="str">
        <f t="shared" si="178"/>
        <v/>
      </c>
    </row>
    <row r="889" spans="5:31" ht="12.75" customHeight="1">
      <c r="E889" s="1083" t="str">
        <f t="shared" si="170"/>
        <v/>
      </c>
      <c r="H889" s="1079" t="str">
        <f t="shared" si="169"/>
        <v/>
      </c>
      <c r="J889" s="1117" t="str">
        <f t="shared" si="180"/>
        <v>-</v>
      </c>
      <c r="L889" s="1041" t="str">
        <f t="shared" si="171"/>
        <v/>
      </c>
      <c r="W889" s="1046" t="str">
        <f t="shared" si="172"/>
        <v/>
      </c>
      <c r="X889" s="1047" t="str">
        <f t="shared" si="173"/>
        <v/>
      </c>
      <c r="Y889" s="1048" t="str">
        <f t="shared" si="179"/>
        <v/>
      </c>
      <c r="Z889" s="1049" t="str">
        <f t="shared" si="174"/>
        <v/>
      </c>
      <c r="AA889" s="1049" t="str">
        <f t="shared" si="175"/>
        <v/>
      </c>
      <c r="AB889" s="1050" t="str">
        <f t="shared" si="176"/>
        <v/>
      </c>
      <c r="AD889" s="1052" t="str">
        <f t="shared" si="177"/>
        <v/>
      </c>
      <c r="AE889" s="1053" t="str">
        <f t="shared" si="178"/>
        <v/>
      </c>
    </row>
    <row r="890" spans="5:31" ht="12.75" customHeight="1">
      <c r="E890" s="1083" t="str">
        <f t="shared" si="170"/>
        <v/>
      </c>
      <c r="H890" s="1079" t="str">
        <f t="shared" si="169"/>
        <v/>
      </c>
      <c r="J890" s="1117" t="str">
        <f t="shared" si="180"/>
        <v>-</v>
      </c>
      <c r="L890" s="1041" t="str">
        <f t="shared" si="171"/>
        <v/>
      </c>
      <c r="W890" s="1046" t="str">
        <f t="shared" si="172"/>
        <v/>
      </c>
      <c r="X890" s="1047" t="str">
        <f t="shared" si="173"/>
        <v/>
      </c>
      <c r="Y890" s="1048" t="str">
        <f t="shared" si="179"/>
        <v/>
      </c>
      <c r="Z890" s="1049" t="str">
        <f t="shared" si="174"/>
        <v/>
      </c>
      <c r="AA890" s="1049" t="str">
        <f t="shared" si="175"/>
        <v/>
      </c>
      <c r="AB890" s="1050" t="str">
        <f t="shared" si="176"/>
        <v/>
      </c>
      <c r="AD890" s="1052" t="str">
        <f t="shared" si="177"/>
        <v/>
      </c>
      <c r="AE890" s="1053" t="str">
        <f t="shared" si="178"/>
        <v/>
      </c>
    </row>
    <row r="891" spans="5:31" ht="12.75" customHeight="1">
      <c r="E891" s="1083" t="str">
        <f t="shared" si="170"/>
        <v/>
      </c>
      <c r="H891" s="1079" t="str">
        <f t="shared" si="169"/>
        <v/>
      </c>
      <c r="J891" s="1117" t="str">
        <f t="shared" si="180"/>
        <v>-</v>
      </c>
      <c r="L891" s="1041" t="str">
        <f t="shared" si="171"/>
        <v/>
      </c>
      <c r="W891" s="1046" t="str">
        <f t="shared" si="172"/>
        <v/>
      </c>
      <c r="X891" s="1047" t="str">
        <f t="shared" si="173"/>
        <v/>
      </c>
      <c r="Y891" s="1048" t="str">
        <f t="shared" si="179"/>
        <v/>
      </c>
      <c r="Z891" s="1049" t="str">
        <f t="shared" si="174"/>
        <v/>
      </c>
      <c r="AA891" s="1049" t="str">
        <f t="shared" si="175"/>
        <v/>
      </c>
      <c r="AB891" s="1050" t="str">
        <f t="shared" si="176"/>
        <v/>
      </c>
      <c r="AD891" s="1052" t="str">
        <f t="shared" si="177"/>
        <v/>
      </c>
      <c r="AE891" s="1053" t="str">
        <f t="shared" si="178"/>
        <v/>
      </c>
    </row>
    <row r="892" spans="5:31" ht="12.75" customHeight="1">
      <c r="E892" s="1083" t="str">
        <f t="shared" si="170"/>
        <v/>
      </c>
      <c r="H892" s="1079" t="str">
        <f t="shared" si="169"/>
        <v/>
      </c>
      <c r="J892" s="1117" t="str">
        <f t="shared" si="180"/>
        <v>-</v>
      </c>
      <c r="L892" s="1041" t="str">
        <f t="shared" si="171"/>
        <v/>
      </c>
      <c r="W892" s="1046" t="str">
        <f t="shared" si="172"/>
        <v/>
      </c>
      <c r="X892" s="1047" t="str">
        <f t="shared" si="173"/>
        <v/>
      </c>
      <c r="Y892" s="1048" t="str">
        <f t="shared" si="179"/>
        <v/>
      </c>
      <c r="Z892" s="1049" t="str">
        <f t="shared" si="174"/>
        <v/>
      </c>
      <c r="AA892" s="1049" t="str">
        <f t="shared" si="175"/>
        <v/>
      </c>
      <c r="AB892" s="1050" t="str">
        <f t="shared" si="176"/>
        <v/>
      </c>
      <c r="AD892" s="1052" t="str">
        <f t="shared" si="177"/>
        <v/>
      </c>
      <c r="AE892" s="1053" t="str">
        <f t="shared" si="178"/>
        <v/>
      </c>
    </row>
    <row r="893" spans="5:31" ht="12.75" customHeight="1">
      <c r="E893" s="1083" t="str">
        <f t="shared" si="170"/>
        <v/>
      </c>
      <c r="H893" s="1079" t="str">
        <f t="shared" si="169"/>
        <v/>
      </c>
      <c r="J893" s="1117" t="str">
        <f t="shared" si="180"/>
        <v>-</v>
      </c>
      <c r="L893" s="1041" t="str">
        <f t="shared" si="171"/>
        <v/>
      </c>
      <c r="W893" s="1046" t="str">
        <f t="shared" si="172"/>
        <v/>
      </c>
      <c r="X893" s="1047" t="str">
        <f t="shared" si="173"/>
        <v/>
      </c>
      <c r="Y893" s="1048" t="str">
        <f t="shared" si="179"/>
        <v/>
      </c>
      <c r="Z893" s="1049" t="str">
        <f t="shared" si="174"/>
        <v/>
      </c>
      <c r="AA893" s="1049" t="str">
        <f t="shared" si="175"/>
        <v/>
      </c>
      <c r="AB893" s="1050" t="str">
        <f t="shared" si="176"/>
        <v/>
      </c>
      <c r="AD893" s="1052" t="str">
        <f t="shared" si="177"/>
        <v/>
      </c>
      <c r="AE893" s="1053" t="str">
        <f t="shared" si="178"/>
        <v/>
      </c>
    </row>
    <row r="894" spans="5:31" ht="12.75" customHeight="1">
      <c r="E894" s="1083" t="str">
        <f t="shared" si="170"/>
        <v/>
      </c>
      <c r="H894" s="1079" t="str">
        <f t="shared" si="169"/>
        <v/>
      </c>
      <c r="J894" s="1117" t="str">
        <f t="shared" si="180"/>
        <v>-</v>
      </c>
      <c r="L894" s="1041" t="str">
        <f t="shared" si="171"/>
        <v/>
      </c>
      <c r="W894" s="1046" t="str">
        <f t="shared" si="172"/>
        <v/>
      </c>
      <c r="X894" s="1047" t="str">
        <f t="shared" si="173"/>
        <v/>
      </c>
      <c r="Y894" s="1048" t="str">
        <f t="shared" si="179"/>
        <v/>
      </c>
      <c r="Z894" s="1049" t="str">
        <f t="shared" si="174"/>
        <v/>
      </c>
      <c r="AA894" s="1049" t="str">
        <f t="shared" si="175"/>
        <v/>
      </c>
      <c r="AB894" s="1050" t="str">
        <f t="shared" si="176"/>
        <v/>
      </c>
      <c r="AD894" s="1052" t="str">
        <f t="shared" si="177"/>
        <v/>
      </c>
      <c r="AE894" s="1053" t="str">
        <f t="shared" si="178"/>
        <v/>
      </c>
    </row>
    <row r="895" spans="5:31" ht="12.75" customHeight="1">
      <c r="E895" s="1083" t="str">
        <f t="shared" si="170"/>
        <v/>
      </c>
      <c r="H895" s="1079" t="str">
        <f t="shared" si="169"/>
        <v/>
      </c>
      <c r="J895" s="1117" t="str">
        <f t="shared" si="180"/>
        <v>-</v>
      </c>
      <c r="L895" s="1041" t="str">
        <f t="shared" si="171"/>
        <v/>
      </c>
      <c r="W895" s="1046" t="str">
        <f t="shared" si="172"/>
        <v/>
      </c>
      <c r="X895" s="1047" t="str">
        <f t="shared" si="173"/>
        <v/>
      </c>
      <c r="Y895" s="1048" t="str">
        <f t="shared" si="179"/>
        <v/>
      </c>
      <c r="Z895" s="1049" t="str">
        <f t="shared" si="174"/>
        <v/>
      </c>
      <c r="AA895" s="1049" t="str">
        <f t="shared" si="175"/>
        <v/>
      </c>
      <c r="AB895" s="1050" t="str">
        <f t="shared" si="176"/>
        <v/>
      </c>
      <c r="AD895" s="1052" t="str">
        <f t="shared" si="177"/>
        <v/>
      </c>
      <c r="AE895" s="1053" t="str">
        <f t="shared" si="178"/>
        <v/>
      </c>
    </row>
    <row r="896" spans="5:31" ht="12.75" customHeight="1">
      <c r="E896" s="1083" t="str">
        <f t="shared" si="170"/>
        <v/>
      </c>
      <c r="H896" s="1079" t="str">
        <f t="shared" si="169"/>
        <v/>
      </c>
      <c r="J896" s="1117" t="str">
        <f t="shared" si="180"/>
        <v>-</v>
      </c>
      <c r="L896" s="1041" t="str">
        <f t="shared" si="171"/>
        <v/>
      </c>
      <c r="W896" s="1046" t="str">
        <f t="shared" si="172"/>
        <v/>
      </c>
      <c r="X896" s="1047" t="str">
        <f t="shared" si="173"/>
        <v/>
      </c>
      <c r="Y896" s="1048" t="str">
        <f t="shared" si="179"/>
        <v/>
      </c>
      <c r="Z896" s="1049" t="str">
        <f t="shared" si="174"/>
        <v/>
      </c>
      <c r="AA896" s="1049" t="str">
        <f t="shared" si="175"/>
        <v/>
      </c>
      <c r="AB896" s="1050" t="str">
        <f t="shared" si="176"/>
        <v/>
      </c>
      <c r="AD896" s="1052" t="str">
        <f t="shared" si="177"/>
        <v/>
      </c>
      <c r="AE896" s="1053" t="str">
        <f t="shared" si="178"/>
        <v/>
      </c>
    </row>
    <row r="897" spans="5:31" ht="12.75" customHeight="1">
      <c r="E897" s="1083" t="str">
        <f t="shared" si="170"/>
        <v/>
      </c>
      <c r="H897" s="1079" t="str">
        <f t="shared" si="169"/>
        <v/>
      </c>
      <c r="J897" s="1117" t="str">
        <f t="shared" si="180"/>
        <v>-</v>
      </c>
      <c r="L897" s="1041" t="str">
        <f t="shared" si="171"/>
        <v/>
      </c>
      <c r="W897" s="1046" t="str">
        <f t="shared" si="172"/>
        <v/>
      </c>
      <c r="X897" s="1047" t="str">
        <f t="shared" si="173"/>
        <v/>
      </c>
      <c r="Y897" s="1048" t="str">
        <f t="shared" si="179"/>
        <v/>
      </c>
      <c r="Z897" s="1049" t="str">
        <f t="shared" si="174"/>
        <v/>
      </c>
      <c r="AA897" s="1049" t="str">
        <f t="shared" si="175"/>
        <v/>
      </c>
      <c r="AB897" s="1050" t="str">
        <f t="shared" si="176"/>
        <v/>
      </c>
      <c r="AD897" s="1052" t="str">
        <f t="shared" si="177"/>
        <v/>
      </c>
      <c r="AE897" s="1053" t="str">
        <f t="shared" si="178"/>
        <v/>
      </c>
    </row>
    <row r="898" spans="5:31" ht="12.75" customHeight="1">
      <c r="E898" s="1083" t="str">
        <f t="shared" si="170"/>
        <v/>
      </c>
      <c r="H898" s="1079" t="str">
        <f t="shared" ref="H898:H961" si="181">IFERROR(CHOOSE($X898,"መስከረም","ጥቅምት","ህዳር  ","ታህሳስ ","ጥር ","የካቲት ","መጋቢት ","ሚይዚያ ","ግንቦት ","ሰኔ ","ሐምሌ ","ነሐሴ ","Pagume"),"")</f>
        <v/>
      </c>
      <c r="J898" s="1117" t="str">
        <f t="shared" si="180"/>
        <v>-</v>
      </c>
      <c r="L898" s="1041" t="str">
        <f t="shared" si="171"/>
        <v/>
      </c>
      <c r="W898" s="1046" t="str">
        <f t="shared" si="172"/>
        <v/>
      </c>
      <c r="X898" s="1047" t="str">
        <f t="shared" si="173"/>
        <v/>
      </c>
      <c r="Y898" s="1048" t="str">
        <f t="shared" si="179"/>
        <v/>
      </c>
      <c r="Z898" s="1049" t="str">
        <f t="shared" si="174"/>
        <v/>
      </c>
      <c r="AA898" s="1049" t="str">
        <f t="shared" si="175"/>
        <v/>
      </c>
      <c r="AB898" s="1050" t="str">
        <f t="shared" si="176"/>
        <v/>
      </c>
      <c r="AD898" s="1052" t="str">
        <f t="shared" si="177"/>
        <v/>
      </c>
      <c r="AE898" s="1053" t="str">
        <f t="shared" si="178"/>
        <v/>
      </c>
    </row>
    <row r="899" spans="5:31" ht="12.75" customHeight="1">
      <c r="E899" s="1083" t="str">
        <f t="shared" ref="E899:E962" si="182">IF(D899="","",IF(F899="paid",0,I899-J899))</f>
        <v/>
      </c>
      <c r="H899" s="1079" t="str">
        <f t="shared" si="181"/>
        <v/>
      </c>
      <c r="J899" s="1117" t="str">
        <f t="shared" si="180"/>
        <v>-</v>
      </c>
      <c r="L899" s="1041" t="str">
        <f t="shared" ref="L899:L962" si="183">IF(E899="","",$Q$1+E899)</f>
        <v/>
      </c>
      <c r="W899" s="1046" t="str">
        <f t="shared" ref="W899:W962" si="184">IF($D899="","",_xlfn.LET(_xlpm.gDate,D899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899" s="1047" t="str">
        <f t="shared" ref="X899:X910" si="185">IF($W899="","",TEXT($W899,"mm"))</f>
        <v/>
      </c>
      <c r="Y899" s="1048" t="str">
        <f t="shared" si="179"/>
        <v/>
      </c>
      <c r="Z899" s="1049" t="str">
        <f t="shared" ref="Z899:Z962" si="186">IF($K899="","",_xlfn.LET(_xlpm.gDate,K899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899" s="1049" t="str">
        <f t="shared" ref="AA899:AA962" si="187">IF($Z899="","",TEXT($Z899,"mm"))</f>
        <v/>
      </c>
      <c r="AB899" s="1050" t="str">
        <f t="shared" ref="AB899:AB962" si="188">IFERROR(CHOOSE(AA899,"መስከረም","ጥቅምት","ህዳር  ","ታህሳስ ","ጥር ","የካቲት ","መጋቢት ","ሚይዚያ ","ግንቦት ","ሰኔ ","ሐምሌ ","ነሐሴ ","Pagume"),"")</f>
        <v/>
      </c>
      <c r="AD899" s="1052" t="str">
        <f t="shared" ref="AD899:AD962" si="189">IF($D899="","",YEAR(D899)&amp;"-W"&amp;WEEKNUM(D899,2))</f>
        <v/>
      </c>
      <c r="AE899" s="1053" t="str">
        <f t="shared" ref="AE899:AE962" si="190">IF($K899="","",YEAR(K899)&amp;"-W"&amp;WEEKNUM(K899,2))</f>
        <v/>
      </c>
    </row>
    <row r="900" spans="5:31" ht="12.75" customHeight="1">
      <c r="E900" s="1083" t="str">
        <f t="shared" si="182"/>
        <v/>
      </c>
      <c r="H900" s="1079" t="str">
        <f t="shared" si="181"/>
        <v/>
      </c>
      <c r="J900" s="1117" t="str">
        <f t="shared" si="180"/>
        <v>-</v>
      </c>
      <c r="L900" s="1041" t="str">
        <f t="shared" si="183"/>
        <v/>
      </c>
      <c r="W900" s="1046" t="str">
        <f t="shared" si="184"/>
        <v/>
      </c>
      <c r="X900" s="1047" t="str">
        <f t="shared" si="185"/>
        <v/>
      </c>
      <c r="Y900" s="1048" t="str">
        <f t="shared" si="179"/>
        <v/>
      </c>
      <c r="Z900" s="1049" t="str">
        <f t="shared" si="186"/>
        <v/>
      </c>
      <c r="AA900" s="1049" t="str">
        <f t="shared" si="187"/>
        <v/>
      </c>
      <c r="AB900" s="1050" t="str">
        <f t="shared" si="188"/>
        <v/>
      </c>
      <c r="AD900" s="1052" t="str">
        <f t="shared" si="189"/>
        <v/>
      </c>
      <c r="AE900" s="1053" t="str">
        <f t="shared" si="190"/>
        <v/>
      </c>
    </row>
    <row r="901" spans="5:31" ht="12.75" customHeight="1">
      <c r="E901" s="1083" t="str">
        <f t="shared" si="182"/>
        <v/>
      </c>
      <c r="H901" s="1079" t="str">
        <f t="shared" si="181"/>
        <v/>
      </c>
      <c r="J901" s="1117" t="str">
        <f t="shared" si="180"/>
        <v>-</v>
      </c>
      <c r="L901" s="1041" t="str">
        <f t="shared" si="183"/>
        <v/>
      </c>
      <c r="W901" s="1046" t="str">
        <f t="shared" si="184"/>
        <v/>
      </c>
      <c r="X901" s="1047" t="str">
        <f t="shared" si="185"/>
        <v/>
      </c>
      <c r="Y901" s="1048" t="str">
        <f t="shared" si="179"/>
        <v/>
      </c>
      <c r="Z901" s="1049" t="str">
        <f t="shared" si="186"/>
        <v/>
      </c>
      <c r="AA901" s="1049" t="str">
        <f t="shared" si="187"/>
        <v/>
      </c>
      <c r="AB901" s="1050" t="str">
        <f t="shared" si="188"/>
        <v/>
      </c>
      <c r="AD901" s="1052" t="str">
        <f t="shared" si="189"/>
        <v/>
      </c>
      <c r="AE901" s="1053" t="str">
        <f t="shared" si="190"/>
        <v/>
      </c>
    </row>
    <row r="902" spans="5:31" ht="12.75" customHeight="1">
      <c r="E902" s="1083" t="str">
        <f t="shared" si="182"/>
        <v/>
      </c>
      <c r="H902" s="1079" t="str">
        <f t="shared" si="181"/>
        <v/>
      </c>
      <c r="J902" s="1117" t="str">
        <f t="shared" si="180"/>
        <v>-</v>
      </c>
      <c r="L902" s="1041" t="str">
        <f t="shared" si="183"/>
        <v/>
      </c>
      <c r="W902" s="1046" t="str">
        <f t="shared" si="184"/>
        <v/>
      </c>
      <c r="X902" s="1047" t="str">
        <f t="shared" si="185"/>
        <v/>
      </c>
      <c r="Y902" s="1048" t="str">
        <f t="shared" si="179"/>
        <v/>
      </c>
      <c r="Z902" s="1049" t="str">
        <f t="shared" si="186"/>
        <v/>
      </c>
      <c r="AA902" s="1049" t="str">
        <f t="shared" si="187"/>
        <v/>
      </c>
      <c r="AB902" s="1050" t="str">
        <f t="shared" si="188"/>
        <v/>
      </c>
      <c r="AD902" s="1052" t="str">
        <f t="shared" si="189"/>
        <v/>
      </c>
      <c r="AE902" s="1053" t="str">
        <f t="shared" si="190"/>
        <v/>
      </c>
    </row>
    <row r="903" spans="5:31" ht="12.75" customHeight="1">
      <c r="E903" s="1083" t="str">
        <f t="shared" si="182"/>
        <v/>
      </c>
      <c r="H903" s="1079" t="str">
        <f t="shared" si="181"/>
        <v/>
      </c>
      <c r="J903" s="1117" t="str">
        <f t="shared" si="180"/>
        <v>-</v>
      </c>
      <c r="L903" s="1041" t="str">
        <f t="shared" si="183"/>
        <v/>
      </c>
      <c r="W903" s="1046" t="str">
        <f t="shared" si="184"/>
        <v/>
      </c>
      <c r="X903" s="1047" t="str">
        <f t="shared" si="185"/>
        <v/>
      </c>
      <c r="Y903" s="1048" t="str">
        <f t="shared" si="179"/>
        <v/>
      </c>
      <c r="Z903" s="1049" t="str">
        <f t="shared" si="186"/>
        <v/>
      </c>
      <c r="AA903" s="1049" t="str">
        <f t="shared" si="187"/>
        <v/>
      </c>
      <c r="AB903" s="1050" t="str">
        <f t="shared" si="188"/>
        <v/>
      </c>
      <c r="AD903" s="1052" t="str">
        <f t="shared" si="189"/>
        <v/>
      </c>
      <c r="AE903" s="1053" t="str">
        <f t="shared" si="190"/>
        <v/>
      </c>
    </row>
    <row r="904" spans="5:31" ht="12.75" customHeight="1">
      <c r="E904" s="1083" t="str">
        <f t="shared" si="182"/>
        <v/>
      </c>
      <c r="H904" s="1079" t="str">
        <f t="shared" si="181"/>
        <v/>
      </c>
      <c r="J904" s="1117" t="str">
        <f t="shared" si="180"/>
        <v>-</v>
      </c>
      <c r="L904" s="1041" t="str">
        <f t="shared" si="183"/>
        <v/>
      </c>
      <c r="W904" s="1046" t="str">
        <f t="shared" si="184"/>
        <v/>
      </c>
      <c r="X904" s="1047" t="str">
        <f t="shared" si="185"/>
        <v/>
      </c>
      <c r="Y904" s="1048" t="str">
        <f t="shared" si="179"/>
        <v/>
      </c>
      <c r="Z904" s="1049" t="str">
        <f t="shared" si="186"/>
        <v/>
      </c>
      <c r="AA904" s="1049" t="str">
        <f t="shared" si="187"/>
        <v/>
      </c>
      <c r="AB904" s="1050" t="str">
        <f t="shared" si="188"/>
        <v/>
      </c>
      <c r="AD904" s="1052" t="str">
        <f t="shared" si="189"/>
        <v/>
      </c>
      <c r="AE904" s="1053" t="str">
        <f t="shared" si="190"/>
        <v/>
      </c>
    </row>
    <row r="905" spans="5:31" ht="12.75" customHeight="1">
      <c r="E905" s="1083" t="str">
        <f t="shared" si="182"/>
        <v/>
      </c>
      <c r="H905" s="1079" t="str">
        <f t="shared" si="181"/>
        <v/>
      </c>
      <c r="J905" s="1117" t="str">
        <f t="shared" si="180"/>
        <v>-</v>
      </c>
      <c r="L905" s="1041" t="str">
        <f t="shared" si="183"/>
        <v/>
      </c>
      <c r="W905" s="1046" t="str">
        <f t="shared" si="184"/>
        <v/>
      </c>
      <c r="X905" s="1047" t="str">
        <f t="shared" si="185"/>
        <v/>
      </c>
      <c r="Y905" s="1048" t="str">
        <f t="shared" si="179"/>
        <v/>
      </c>
      <c r="Z905" s="1049" t="str">
        <f t="shared" si="186"/>
        <v/>
      </c>
      <c r="AA905" s="1049" t="str">
        <f t="shared" si="187"/>
        <v/>
      </c>
      <c r="AB905" s="1050" t="str">
        <f t="shared" si="188"/>
        <v/>
      </c>
      <c r="AD905" s="1052" t="str">
        <f t="shared" si="189"/>
        <v/>
      </c>
      <c r="AE905" s="1053" t="str">
        <f t="shared" si="190"/>
        <v/>
      </c>
    </row>
    <row r="906" spans="5:31" ht="12.75" customHeight="1">
      <c r="E906" s="1083" t="str">
        <f t="shared" si="182"/>
        <v/>
      </c>
      <c r="H906" s="1079" t="str">
        <f t="shared" si="181"/>
        <v/>
      </c>
      <c r="J906" s="1117" t="str">
        <f t="shared" si="180"/>
        <v>-</v>
      </c>
      <c r="L906" s="1041" t="str">
        <f t="shared" si="183"/>
        <v/>
      </c>
      <c r="W906" s="1046" t="str">
        <f t="shared" si="184"/>
        <v/>
      </c>
      <c r="X906" s="1047" t="str">
        <f t="shared" si="185"/>
        <v/>
      </c>
      <c r="Y906" s="1048" t="str">
        <f t="shared" si="179"/>
        <v/>
      </c>
      <c r="Z906" s="1049" t="str">
        <f t="shared" si="186"/>
        <v/>
      </c>
      <c r="AA906" s="1049" t="str">
        <f t="shared" si="187"/>
        <v/>
      </c>
      <c r="AB906" s="1050" t="str">
        <f t="shared" si="188"/>
        <v/>
      </c>
      <c r="AD906" s="1052" t="str">
        <f t="shared" si="189"/>
        <v/>
      </c>
      <c r="AE906" s="1053" t="str">
        <f t="shared" si="190"/>
        <v/>
      </c>
    </row>
    <row r="907" spans="5:31" ht="12.75" customHeight="1">
      <c r="E907" s="1083" t="str">
        <f t="shared" si="182"/>
        <v/>
      </c>
      <c r="H907" s="1079" t="str">
        <f t="shared" si="181"/>
        <v/>
      </c>
      <c r="J907" s="1117" t="str">
        <f t="shared" si="180"/>
        <v>-</v>
      </c>
      <c r="L907" s="1041" t="str">
        <f t="shared" si="183"/>
        <v/>
      </c>
      <c r="W907" s="1046" t="str">
        <f t="shared" si="184"/>
        <v/>
      </c>
      <c r="X907" s="1047" t="str">
        <f t="shared" si="185"/>
        <v/>
      </c>
      <c r="Y907" s="1048" t="str">
        <f t="shared" si="179"/>
        <v/>
      </c>
      <c r="Z907" s="1049" t="str">
        <f t="shared" si="186"/>
        <v/>
      </c>
      <c r="AA907" s="1049" t="str">
        <f t="shared" si="187"/>
        <v/>
      </c>
      <c r="AB907" s="1050" t="str">
        <f t="shared" si="188"/>
        <v/>
      </c>
      <c r="AD907" s="1052" t="str">
        <f t="shared" si="189"/>
        <v/>
      </c>
      <c r="AE907" s="1053" t="str">
        <f t="shared" si="190"/>
        <v/>
      </c>
    </row>
    <row r="908" spans="5:31" ht="12.75" customHeight="1">
      <c r="E908" s="1083" t="str">
        <f t="shared" si="182"/>
        <v/>
      </c>
      <c r="H908" s="1079" t="str">
        <f t="shared" si="181"/>
        <v/>
      </c>
      <c r="J908" s="1117" t="str">
        <f t="shared" si="180"/>
        <v>-</v>
      </c>
      <c r="L908" s="1041" t="str">
        <f t="shared" si="183"/>
        <v/>
      </c>
      <c r="W908" s="1046" t="str">
        <f t="shared" si="184"/>
        <v/>
      </c>
      <c r="X908" s="1047" t="str">
        <f t="shared" si="185"/>
        <v/>
      </c>
      <c r="Y908" s="1048" t="str">
        <f t="shared" si="179"/>
        <v/>
      </c>
      <c r="Z908" s="1049" t="str">
        <f t="shared" si="186"/>
        <v/>
      </c>
      <c r="AA908" s="1049" t="str">
        <f t="shared" si="187"/>
        <v/>
      </c>
      <c r="AB908" s="1050" t="str">
        <f t="shared" si="188"/>
        <v/>
      </c>
      <c r="AD908" s="1052" t="str">
        <f t="shared" si="189"/>
        <v/>
      </c>
      <c r="AE908" s="1053" t="str">
        <f t="shared" si="190"/>
        <v/>
      </c>
    </row>
    <row r="909" spans="5:31" ht="12.75" customHeight="1">
      <c r="E909" s="1083" t="str">
        <f t="shared" si="182"/>
        <v/>
      </c>
      <c r="H909" s="1079" t="str">
        <f t="shared" si="181"/>
        <v/>
      </c>
      <c r="J909" s="1117" t="str">
        <f t="shared" si="180"/>
        <v>-</v>
      </c>
      <c r="L909" s="1041" t="str">
        <f t="shared" si="183"/>
        <v/>
      </c>
      <c r="W909" s="1046" t="str">
        <f t="shared" si="184"/>
        <v/>
      </c>
      <c r="X909" s="1047" t="str">
        <f t="shared" si="185"/>
        <v/>
      </c>
      <c r="Y909" s="1048" t="str">
        <f t="shared" si="179"/>
        <v/>
      </c>
      <c r="Z909" s="1049" t="str">
        <f t="shared" si="186"/>
        <v/>
      </c>
      <c r="AA909" s="1049" t="str">
        <f t="shared" si="187"/>
        <v/>
      </c>
      <c r="AB909" s="1050" t="str">
        <f t="shared" si="188"/>
        <v/>
      </c>
      <c r="AD909" s="1052" t="str">
        <f t="shared" si="189"/>
        <v/>
      </c>
      <c r="AE909" s="1053" t="str">
        <f t="shared" si="190"/>
        <v/>
      </c>
    </row>
    <row r="910" spans="5:31" ht="12.75" customHeight="1">
      <c r="E910" s="1083" t="str">
        <f t="shared" si="182"/>
        <v/>
      </c>
      <c r="H910" s="1079" t="str">
        <f t="shared" si="181"/>
        <v/>
      </c>
      <c r="J910" s="1117" t="str">
        <f t="shared" si="180"/>
        <v>-</v>
      </c>
      <c r="L910" s="1041" t="str">
        <f t="shared" si="183"/>
        <v/>
      </c>
      <c r="W910" s="1046" t="str">
        <f t="shared" si="184"/>
        <v/>
      </c>
      <c r="X910" s="1047" t="str">
        <f t="shared" si="185"/>
        <v/>
      </c>
      <c r="Y910" s="1048" t="str">
        <f t="shared" si="179"/>
        <v/>
      </c>
      <c r="Z910" s="1049" t="str">
        <f t="shared" si="186"/>
        <v/>
      </c>
      <c r="AA910" s="1049" t="str">
        <f t="shared" si="187"/>
        <v/>
      </c>
      <c r="AB910" s="1050" t="str">
        <f t="shared" si="188"/>
        <v/>
      </c>
      <c r="AD910" s="1052" t="str">
        <f t="shared" si="189"/>
        <v/>
      </c>
      <c r="AE910" s="1053" t="str">
        <f t="shared" si="190"/>
        <v/>
      </c>
    </row>
    <row r="911" spans="5:31" ht="12.75" customHeight="1">
      <c r="E911" s="1083" t="str">
        <f t="shared" si="182"/>
        <v/>
      </c>
      <c r="H911" s="1079" t="str">
        <f t="shared" si="181"/>
        <v/>
      </c>
      <c r="J911" s="1117" t="str">
        <f t="shared" si="180"/>
        <v>-</v>
      </c>
      <c r="L911" s="1041" t="str">
        <f t="shared" si="183"/>
        <v/>
      </c>
      <c r="W911" s="1046" t="str">
        <f t="shared" si="184"/>
        <v/>
      </c>
      <c r="X911" s="1047"/>
      <c r="Y911" s="1048" t="str">
        <f t="shared" si="179"/>
        <v/>
      </c>
      <c r="Z911" s="1049" t="str">
        <f t="shared" si="186"/>
        <v/>
      </c>
      <c r="AA911" s="1049" t="str">
        <f t="shared" si="187"/>
        <v/>
      </c>
      <c r="AB911" s="1050" t="str">
        <f t="shared" si="188"/>
        <v/>
      </c>
      <c r="AD911" s="1052" t="str">
        <f t="shared" si="189"/>
        <v/>
      </c>
      <c r="AE911" s="1053" t="str">
        <f t="shared" si="190"/>
        <v/>
      </c>
    </row>
    <row r="912" spans="5:31" ht="12.75" customHeight="1">
      <c r="E912" s="1083" t="str">
        <f t="shared" si="182"/>
        <v/>
      </c>
      <c r="H912" s="1079" t="str">
        <f t="shared" si="181"/>
        <v/>
      </c>
      <c r="J912" s="1117" t="str">
        <f t="shared" si="180"/>
        <v>-</v>
      </c>
      <c r="L912" s="1041" t="str">
        <f t="shared" si="183"/>
        <v/>
      </c>
      <c r="W912" s="1046" t="str">
        <f t="shared" si="184"/>
        <v/>
      </c>
      <c r="X912" s="1047"/>
      <c r="Y912" s="1048" t="str">
        <f t="shared" si="179"/>
        <v/>
      </c>
      <c r="Z912" s="1049" t="str">
        <f t="shared" si="186"/>
        <v/>
      </c>
      <c r="AA912" s="1049" t="str">
        <f t="shared" si="187"/>
        <v/>
      </c>
      <c r="AB912" s="1050" t="str">
        <f t="shared" si="188"/>
        <v/>
      </c>
      <c r="AD912" s="1052" t="str">
        <f t="shared" si="189"/>
        <v/>
      </c>
      <c r="AE912" s="1053" t="str">
        <f t="shared" si="190"/>
        <v/>
      </c>
    </row>
    <row r="913" spans="5:31" ht="12.75" customHeight="1">
      <c r="E913" s="1083" t="str">
        <f t="shared" si="182"/>
        <v/>
      </c>
      <c r="H913" s="1079" t="str">
        <f t="shared" si="181"/>
        <v/>
      </c>
      <c r="J913" s="1117" t="str">
        <f t="shared" si="180"/>
        <v>-</v>
      </c>
      <c r="L913" s="1041" t="str">
        <f t="shared" si="183"/>
        <v/>
      </c>
      <c r="W913" s="1046" t="str">
        <f t="shared" si="184"/>
        <v/>
      </c>
      <c r="X913" s="1047"/>
      <c r="Y913" s="1048" t="str">
        <f t="shared" si="179"/>
        <v/>
      </c>
      <c r="Z913" s="1049" t="str">
        <f t="shared" si="186"/>
        <v/>
      </c>
      <c r="AA913" s="1049" t="str">
        <f t="shared" si="187"/>
        <v/>
      </c>
      <c r="AB913" s="1050" t="str">
        <f t="shared" si="188"/>
        <v/>
      </c>
      <c r="AD913" s="1052" t="str">
        <f t="shared" si="189"/>
        <v/>
      </c>
      <c r="AE913" s="1053" t="str">
        <f t="shared" si="190"/>
        <v/>
      </c>
    </row>
    <row r="914" spans="5:31" ht="12.75" customHeight="1">
      <c r="E914" s="1083" t="str">
        <f t="shared" si="182"/>
        <v/>
      </c>
      <c r="H914" s="1079" t="str">
        <f t="shared" si="181"/>
        <v/>
      </c>
      <c r="J914" s="1117" t="str">
        <f t="shared" si="180"/>
        <v>-</v>
      </c>
      <c r="L914" s="1041" t="str">
        <f t="shared" si="183"/>
        <v/>
      </c>
      <c r="W914" s="1046" t="str">
        <f t="shared" si="184"/>
        <v/>
      </c>
      <c r="X914" s="1047"/>
      <c r="Y914" s="1048" t="str">
        <f t="shared" si="179"/>
        <v/>
      </c>
      <c r="Z914" s="1049" t="str">
        <f t="shared" si="186"/>
        <v/>
      </c>
      <c r="AA914" s="1049" t="str">
        <f t="shared" si="187"/>
        <v/>
      </c>
      <c r="AB914" s="1050" t="str">
        <f t="shared" si="188"/>
        <v/>
      </c>
      <c r="AD914" s="1052" t="str">
        <f t="shared" si="189"/>
        <v/>
      </c>
      <c r="AE914" s="1053" t="str">
        <f t="shared" si="190"/>
        <v/>
      </c>
    </row>
    <row r="915" spans="5:31" ht="12.75" customHeight="1">
      <c r="E915" s="1083" t="str">
        <f t="shared" si="182"/>
        <v/>
      </c>
      <c r="H915" s="1079" t="str">
        <f t="shared" si="181"/>
        <v/>
      </c>
      <c r="J915" s="1117" t="str">
        <f t="shared" si="180"/>
        <v>-</v>
      </c>
      <c r="L915" s="1041" t="str">
        <f t="shared" si="183"/>
        <v/>
      </c>
      <c r="W915" s="1046" t="str">
        <f t="shared" si="184"/>
        <v/>
      </c>
      <c r="X915" s="1047"/>
      <c r="Y915" s="1048" t="str">
        <f t="shared" si="179"/>
        <v/>
      </c>
      <c r="Z915" s="1049" t="str">
        <f t="shared" si="186"/>
        <v/>
      </c>
      <c r="AA915" s="1049" t="str">
        <f t="shared" si="187"/>
        <v/>
      </c>
      <c r="AB915" s="1050" t="str">
        <f t="shared" si="188"/>
        <v/>
      </c>
      <c r="AD915" s="1052" t="str">
        <f t="shared" si="189"/>
        <v/>
      </c>
      <c r="AE915" s="1053" t="str">
        <f t="shared" si="190"/>
        <v/>
      </c>
    </row>
    <row r="916" spans="5:31" ht="12.75" customHeight="1">
      <c r="E916" s="1083" t="str">
        <f t="shared" si="182"/>
        <v/>
      </c>
      <c r="H916" s="1079" t="str">
        <f t="shared" si="181"/>
        <v/>
      </c>
      <c r="J916" s="1117" t="str">
        <f t="shared" si="180"/>
        <v>-</v>
      </c>
      <c r="L916" s="1041" t="str">
        <f t="shared" si="183"/>
        <v/>
      </c>
      <c r="W916" s="1046" t="str">
        <f t="shared" si="184"/>
        <v/>
      </c>
      <c r="X916" s="1047"/>
      <c r="Y916" s="1048" t="str">
        <f t="shared" si="179"/>
        <v/>
      </c>
      <c r="Z916" s="1049" t="str">
        <f t="shared" si="186"/>
        <v/>
      </c>
      <c r="AA916" s="1049" t="str">
        <f t="shared" si="187"/>
        <v/>
      </c>
      <c r="AB916" s="1050" t="str">
        <f t="shared" si="188"/>
        <v/>
      </c>
      <c r="AD916" s="1052" t="str">
        <f t="shared" si="189"/>
        <v/>
      </c>
      <c r="AE916" s="1053" t="str">
        <f t="shared" si="190"/>
        <v/>
      </c>
    </row>
    <row r="917" spans="5:31" ht="12.75" customHeight="1">
      <c r="E917" s="1083" t="str">
        <f t="shared" si="182"/>
        <v/>
      </c>
      <c r="H917" s="1079" t="str">
        <f t="shared" si="181"/>
        <v/>
      </c>
      <c r="J917" s="1117" t="str">
        <f t="shared" si="180"/>
        <v>-</v>
      </c>
      <c r="L917" s="1041" t="str">
        <f t="shared" si="183"/>
        <v/>
      </c>
      <c r="W917" s="1046" t="str">
        <f t="shared" si="184"/>
        <v/>
      </c>
      <c r="X917" s="1047"/>
      <c r="Y917" s="1048" t="str">
        <f t="shared" si="179"/>
        <v/>
      </c>
      <c r="Z917" s="1049" t="str">
        <f t="shared" si="186"/>
        <v/>
      </c>
      <c r="AA917" s="1049" t="str">
        <f t="shared" si="187"/>
        <v/>
      </c>
      <c r="AB917" s="1050" t="str">
        <f t="shared" si="188"/>
        <v/>
      </c>
      <c r="AD917" s="1052" t="str">
        <f t="shared" si="189"/>
        <v/>
      </c>
      <c r="AE917" s="1053" t="str">
        <f t="shared" si="190"/>
        <v/>
      </c>
    </row>
    <row r="918" spans="5:31" ht="12.75" customHeight="1">
      <c r="E918" s="1083" t="str">
        <f t="shared" si="182"/>
        <v/>
      </c>
      <c r="H918" s="1079" t="str">
        <f t="shared" si="181"/>
        <v/>
      </c>
      <c r="J918" s="1117" t="str">
        <f t="shared" si="180"/>
        <v>-</v>
      </c>
      <c r="L918" s="1041" t="str">
        <f t="shared" si="183"/>
        <v/>
      </c>
      <c r="W918" s="1046" t="str">
        <f t="shared" si="184"/>
        <v/>
      </c>
      <c r="X918" s="1047"/>
      <c r="Y918" s="1048" t="str">
        <f t="shared" si="179"/>
        <v/>
      </c>
      <c r="Z918" s="1049" t="str">
        <f t="shared" si="186"/>
        <v/>
      </c>
      <c r="AA918" s="1049" t="str">
        <f t="shared" si="187"/>
        <v/>
      </c>
      <c r="AB918" s="1050" t="str">
        <f t="shared" si="188"/>
        <v/>
      </c>
      <c r="AD918" s="1052" t="str">
        <f t="shared" si="189"/>
        <v/>
      </c>
      <c r="AE918" s="1053" t="str">
        <f t="shared" si="190"/>
        <v/>
      </c>
    </row>
    <row r="919" spans="5:31" ht="12.75" customHeight="1">
      <c r="E919" s="1083" t="str">
        <f t="shared" si="182"/>
        <v/>
      </c>
      <c r="H919" s="1079" t="str">
        <f t="shared" si="181"/>
        <v/>
      </c>
      <c r="J919" s="1117" t="str">
        <f t="shared" si="180"/>
        <v>-</v>
      </c>
      <c r="L919" s="1041" t="str">
        <f t="shared" si="183"/>
        <v/>
      </c>
      <c r="W919" s="1046" t="str">
        <f t="shared" si="184"/>
        <v/>
      </c>
      <c r="X919" s="1047"/>
      <c r="Y919" s="1048" t="str">
        <f t="shared" si="179"/>
        <v/>
      </c>
      <c r="Z919" s="1049" t="str">
        <f t="shared" si="186"/>
        <v/>
      </c>
      <c r="AA919" s="1049" t="str">
        <f t="shared" si="187"/>
        <v/>
      </c>
      <c r="AB919" s="1050" t="str">
        <f t="shared" si="188"/>
        <v/>
      </c>
      <c r="AD919" s="1052" t="str">
        <f t="shared" si="189"/>
        <v/>
      </c>
      <c r="AE919" s="1053" t="str">
        <f t="shared" si="190"/>
        <v/>
      </c>
    </row>
    <row r="920" spans="5:31" ht="12.75" customHeight="1">
      <c r="E920" s="1083" t="str">
        <f t="shared" si="182"/>
        <v/>
      </c>
      <c r="H920" s="1079" t="str">
        <f t="shared" si="181"/>
        <v/>
      </c>
      <c r="J920" s="1117" t="str">
        <f t="shared" si="180"/>
        <v>-</v>
      </c>
      <c r="L920" s="1041" t="str">
        <f t="shared" si="183"/>
        <v/>
      </c>
      <c r="W920" s="1046" t="str">
        <f t="shared" si="184"/>
        <v/>
      </c>
      <c r="X920" s="1047"/>
      <c r="Y920" s="1048" t="str">
        <f t="shared" si="179"/>
        <v/>
      </c>
      <c r="Z920" s="1049" t="str">
        <f t="shared" si="186"/>
        <v/>
      </c>
      <c r="AA920" s="1049" t="str">
        <f t="shared" si="187"/>
        <v/>
      </c>
      <c r="AB920" s="1050" t="str">
        <f t="shared" si="188"/>
        <v/>
      </c>
      <c r="AD920" s="1052" t="str">
        <f t="shared" si="189"/>
        <v/>
      </c>
      <c r="AE920" s="1053" t="str">
        <f t="shared" si="190"/>
        <v/>
      </c>
    </row>
    <row r="921" spans="5:31" ht="12.75" customHeight="1">
      <c r="E921" s="1083" t="str">
        <f t="shared" si="182"/>
        <v/>
      </c>
      <c r="H921" s="1079" t="str">
        <f t="shared" si="181"/>
        <v/>
      </c>
      <c r="J921" s="1117" t="str">
        <f t="shared" si="180"/>
        <v>-</v>
      </c>
      <c r="L921" s="1041" t="str">
        <f t="shared" si="183"/>
        <v/>
      </c>
      <c r="W921" s="1046" t="str">
        <f t="shared" si="184"/>
        <v/>
      </c>
      <c r="X921" s="1047"/>
      <c r="Y921" s="1048" t="str">
        <f t="shared" si="179"/>
        <v/>
      </c>
      <c r="Z921" s="1049" t="str">
        <f t="shared" si="186"/>
        <v/>
      </c>
      <c r="AA921" s="1049" t="str">
        <f t="shared" si="187"/>
        <v/>
      </c>
      <c r="AB921" s="1050" t="str">
        <f t="shared" si="188"/>
        <v/>
      </c>
      <c r="AD921" s="1052" t="str">
        <f t="shared" si="189"/>
        <v/>
      </c>
      <c r="AE921" s="1053" t="str">
        <f t="shared" si="190"/>
        <v/>
      </c>
    </row>
    <row r="922" spans="5:31" ht="12.75" customHeight="1">
      <c r="E922" s="1083" t="str">
        <f t="shared" si="182"/>
        <v/>
      </c>
      <c r="H922" s="1079" t="str">
        <f t="shared" si="181"/>
        <v/>
      </c>
      <c r="J922" s="1117" t="str">
        <f t="shared" si="180"/>
        <v>-</v>
      </c>
      <c r="L922" s="1041" t="str">
        <f t="shared" si="183"/>
        <v/>
      </c>
      <c r="W922" s="1046" t="str">
        <f t="shared" si="184"/>
        <v/>
      </c>
      <c r="X922" s="1047"/>
      <c r="Y922" s="1048" t="str">
        <f t="shared" si="179"/>
        <v/>
      </c>
      <c r="Z922" s="1049" t="str">
        <f t="shared" si="186"/>
        <v/>
      </c>
      <c r="AA922" s="1049" t="str">
        <f t="shared" si="187"/>
        <v/>
      </c>
      <c r="AB922" s="1050" t="str">
        <f t="shared" si="188"/>
        <v/>
      </c>
      <c r="AD922" s="1052" t="str">
        <f t="shared" si="189"/>
        <v/>
      </c>
      <c r="AE922" s="1053" t="str">
        <f t="shared" si="190"/>
        <v/>
      </c>
    </row>
    <row r="923" spans="5:31" ht="12.75" customHeight="1">
      <c r="E923" s="1083" t="str">
        <f t="shared" si="182"/>
        <v/>
      </c>
      <c r="H923" s="1079" t="str">
        <f t="shared" si="181"/>
        <v/>
      </c>
      <c r="J923" s="1117" t="str">
        <f t="shared" si="180"/>
        <v>-</v>
      </c>
      <c r="L923" s="1041" t="str">
        <f t="shared" si="183"/>
        <v/>
      </c>
      <c r="W923" s="1046" t="str">
        <f t="shared" si="184"/>
        <v/>
      </c>
      <c r="X923" s="1047"/>
      <c r="Y923" s="1048" t="str">
        <f t="shared" si="179"/>
        <v/>
      </c>
      <c r="Z923" s="1049" t="str">
        <f t="shared" si="186"/>
        <v/>
      </c>
      <c r="AA923" s="1049" t="str">
        <f t="shared" si="187"/>
        <v/>
      </c>
      <c r="AB923" s="1050" t="str">
        <f t="shared" si="188"/>
        <v/>
      </c>
      <c r="AD923" s="1052" t="str">
        <f t="shared" si="189"/>
        <v/>
      </c>
      <c r="AE923" s="1053" t="str">
        <f t="shared" si="190"/>
        <v/>
      </c>
    </row>
    <row r="924" spans="5:31" ht="12.75" customHeight="1">
      <c r="E924" s="1083" t="str">
        <f t="shared" si="182"/>
        <v/>
      </c>
      <c r="H924" s="1079" t="str">
        <f t="shared" si="181"/>
        <v/>
      </c>
      <c r="J924" s="1117" t="str">
        <f t="shared" si="180"/>
        <v>-</v>
      </c>
      <c r="L924" s="1041" t="str">
        <f t="shared" si="183"/>
        <v/>
      </c>
      <c r="W924" s="1046" t="str">
        <f t="shared" si="184"/>
        <v/>
      </c>
      <c r="X924" s="1047"/>
      <c r="Y924" s="1048" t="str">
        <f t="shared" si="179"/>
        <v/>
      </c>
      <c r="Z924" s="1049" t="str">
        <f t="shared" si="186"/>
        <v/>
      </c>
      <c r="AA924" s="1049" t="str">
        <f t="shared" si="187"/>
        <v/>
      </c>
      <c r="AB924" s="1050" t="str">
        <f t="shared" si="188"/>
        <v/>
      </c>
      <c r="AD924" s="1052" t="str">
        <f t="shared" si="189"/>
        <v/>
      </c>
      <c r="AE924" s="1053" t="str">
        <f t="shared" si="190"/>
        <v/>
      </c>
    </row>
    <row r="925" spans="5:31" ht="12.75" customHeight="1">
      <c r="E925" s="1083" t="str">
        <f t="shared" si="182"/>
        <v/>
      </c>
      <c r="H925" s="1079" t="str">
        <f t="shared" si="181"/>
        <v/>
      </c>
      <c r="J925" s="1117" t="str">
        <f t="shared" si="180"/>
        <v>-</v>
      </c>
      <c r="L925" s="1041" t="str">
        <f t="shared" si="183"/>
        <v/>
      </c>
      <c r="W925" s="1046" t="str">
        <f t="shared" si="184"/>
        <v/>
      </c>
      <c r="X925" s="1047"/>
      <c r="Y925" s="1048" t="str">
        <f t="shared" si="179"/>
        <v/>
      </c>
      <c r="Z925" s="1049" t="str">
        <f t="shared" si="186"/>
        <v/>
      </c>
      <c r="AA925" s="1049" t="str">
        <f t="shared" si="187"/>
        <v/>
      </c>
      <c r="AB925" s="1050" t="str">
        <f t="shared" si="188"/>
        <v/>
      </c>
      <c r="AD925" s="1052" t="str">
        <f t="shared" si="189"/>
        <v/>
      </c>
      <c r="AE925" s="1053" t="str">
        <f t="shared" si="190"/>
        <v/>
      </c>
    </row>
    <row r="926" spans="5:31" ht="12.75" customHeight="1">
      <c r="E926" s="1083" t="str">
        <f t="shared" si="182"/>
        <v/>
      </c>
      <c r="H926" s="1079" t="str">
        <f t="shared" si="181"/>
        <v/>
      </c>
      <c r="J926" s="1117" t="str">
        <f t="shared" si="180"/>
        <v>-</v>
      </c>
      <c r="L926" s="1041" t="str">
        <f t="shared" si="183"/>
        <v/>
      </c>
      <c r="W926" s="1046" t="str">
        <f t="shared" si="184"/>
        <v/>
      </c>
      <c r="X926" s="1047"/>
      <c r="Y926" s="1048" t="str">
        <f t="shared" si="179"/>
        <v/>
      </c>
      <c r="Z926" s="1049" t="str">
        <f t="shared" si="186"/>
        <v/>
      </c>
      <c r="AA926" s="1049" t="str">
        <f t="shared" si="187"/>
        <v/>
      </c>
      <c r="AB926" s="1050" t="str">
        <f t="shared" si="188"/>
        <v/>
      </c>
      <c r="AD926" s="1052" t="str">
        <f t="shared" si="189"/>
        <v/>
      </c>
      <c r="AE926" s="1053" t="str">
        <f t="shared" si="190"/>
        <v/>
      </c>
    </row>
    <row r="927" spans="5:31" ht="12.75" customHeight="1">
      <c r="E927" s="1083" t="str">
        <f t="shared" si="182"/>
        <v/>
      </c>
      <c r="H927" s="1079" t="str">
        <f t="shared" si="181"/>
        <v/>
      </c>
      <c r="J927" s="1117" t="str">
        <f t="shared" si="180"/>
        <v>-</v>
      </c>
      <c r="L927" s="1041" t="str">
        <f t="shared" si="183"/>
        <v/>
      </c>
      <c r="W927" s="1046" t="str">
        <f t="shared" si="184"/>
        <v/>
      </c>
      <c r="X927" s="1047"/>
      <c r="Y927" s="1048" t="str">
        <f t="shared" si="179"/>
        <v/>
      </c>
      <c r="Z927" s="1049" t="str">
        <f t="shared" si="186"/>
        <v/>
      </c>
      <c r="AA927" s="1049" t="str">
        <f t="shared" si="187"/>
        <v/>
      </c>
      <c r="AB927" s="1050" t="str">
        <f t="shared" si="188"/>
        <v/>
      </c>
      <c r="AD927" s="1052" t="str">
        <f t="shared" si="189"/>
        <v/>
      </c>
      <c r="AE927" s="1053" t="str">
        <f t="shared" si="190"/>
        <v/>
      </c>
    </row>
    <row r="928" spans="5:31" ht="12.75" customHeight="1">
      <c r="E928" s="1083" t="str">
        <f t="shared" si="182"/>
        <v/>
      </c>
      <c r="H928" s="1079" t="str">
        <f t="shared" si="181"/>
        <v/>
      </c>
      <c r="J928" s="1117" t="str">
        <f t="shared" si="180"/>
        <v>-</v>
      </c>
      <c r="L928" s="1041" t="str">
        <f t="shared" si="183"/>
        <v/>
      </c>
      <c r="W928" s="1046" t="str">
        <f t="shared" si="184"/>
        <v/>
      </c>
      <c r="X928" s="1047"/>
      <c r="Y928" s="1048" t="str">
        <f t="shared" si="179"/>
        <v/>
      </c>
      <c r="Z928" s="1049" t="str">
        <f t="shared" si="186"/>
        <v/>
      </c>
      <c r="AA928" s="1049" t="str">
        <f t="shared" si="187"/>
        <v/>
      </c>
      <c r="AB928" s="1050" t="str">
        <f t="shared" si="188"/>
        <v/>
      </c>
      <c r="AD928" s="1052" t="str">
        <f t="shared" si="189"/>
        <v/>
      </c>
      <c r="AE928" s="1053" t="str">
        <f t="shared" si="190"/>
        <v/>
      </c>
    </row>
    <row r="929" spans="5:31" ht="12.75" customHeight="1">
      <c r="E929" s="1083" t="str">
        <f t="shared" si="182"/>
        <v/>
      </c>
      <c r="H929" s="1079" t="str">
        <f t="shared" si="181"/>
        <v/>
      </c>
      <c r="J929" s="1117" t="str">
        <f t="shared" si="180"/>
        <v>-</v>
      </c>
      <c r="L929" s="1041" t="str">
        <f t="shared" si="183"/>
        <v/>
      </c>
      <c r="W929" s="1046" t="str">
        <f t="shared" si="184"/>
        <v/>
      </c>
      <c r="X929" s="1047"/>
      <c r="Y929" s="1048" t="str">
        <f t="shared" ref="Y929:Y992" si="191">IFERROR(CHOOSE(X929,"መስከረም","ጥቅምት","ህዳር  ","ታህሳስ ","ጥር ","የካቲት ","መጋቢት ","ሚይዚያ ","ግንቦት ","ሰኔ ","ሐምሌ ","ነሐሴ ","Pagume"),"")</f>
        <v/>
      </c>
      <c r="Z929" s="1049" t="str">
        <f t="shared" si="186"/>
        <v/>
      </c>
      <c r="AA929" s="1049" t="str">
        <f t="shared" si="187"/>
        <v/>
      </c>
      <c r="AB929" s="1050" t="str">
        <f t="shared" si="188"/>
        <v/>
      </c>
      <c r="AD929" s="1052" t="str">
        <f t="shared" si="189"/>
        <v/>
      </c>
      <c r="AE929" s="1053" t="str">
        <f t="shared" si="190"/>
        <v/>
      </c>
    </row>
    <row r="930" spans="5:31" ht="12.75" customHeight="1">
      <c r="E930" s="1083" t="str">
        <f t="shared" si="182"/>
        <v/>
      </c>
      <c r="H930" s="1079" t="str">
        <f t="shared" si="181"/>
        <v/>
      </c>
      <c r="J930" s="1117" t="str">
        <f t="shared" si="180"/>
        <v>-</v>
      </c>
      <c r="L930" s="1041" t="str">
        <f t="shared" si="183"/>
        <v/>
      </c>
      <c r="W930" s="1046" t="str">
        <f t="shared" si="184"/>
        <v/>
      </c>
      <c r="X930" s="1047"/>
      <c r="Y930" s="1048" t="str">
        <f t="shared" si="191"/>
        <v/>
      </c>
      <c r="Z930" s="1049" t="str">
        <f t="shared" si="186"/>
        <v/>
      </c>
      <c r="AA930" s="1049" t="str">
        <f t="shared" si="187"/>
        <v/>
      </c>
      <c r="AB930" s="1050" t="str">
        <f t="shared" si="188"/>
        <v/>
      </c>
      <c r="AD930" s="1052" t="str">
        <f t="shared" si="189"/>
        <v/>
      </c>
      <c r="AE930" s="1053" t="str">
        <f t="shared" si="190"/>
        <v/>
      </c>
    </row>
    <row r="931" spans="5:31" ht="12.75" customHeight="1">
      <c r="E931" s="1083" t="str">
        <f t="shared" si="182"/>
        <v/>
      </c>
      <c r="H931" s="1079" t="str">
        <f t="shared" si="181"/>
        <v/>
      </c>
      <c r="J931" s="1117" t="str">
        <f t="shared" si="180"/>
        <v>-</v>
      </c>
      <c r="L931" s="1041" t="str">
        <f t="shared" si="183"/>
        <v/>
      </c>
      <c r="W931" s="1046" t="str">
        <f t="shared" si="184"/>
        <v/>
      </c>
      <c r="X931" s="1047"/>
      <c r="Y931" s="1048" t="str">
        <f t="shared" si="191"/>
        <v/>
      </c>
      <c r="Z931" s="1049" t="str">
        <f t="shared" si="186"/>
        <v/>
      </c>
      <c r="AA931" s="1049" t="str">
        <f t="shared" si="187"/>
        <v/>
      </c>
      <c r="AB931" s="1050" t="str">
        <f t="shared" si="188"/>
        <v/>
      </c>
      <c r="AD931" s="1052" t="str">
        <f t="shared" si="189"/>
        <v/>
      </c>
      <c r="AE931" s="1053" t="str">
        <f t="shared" si="190"/>
        <v/>
      </c>
    </row>
    <row r="932" spans="5:31" ht="12.75" customHeight="1">
      <c r="E932" s="1083" t="str">
        <f t="shared" si="182"/>
        <v/>
      </c>
      <c r="H932" s="1079" t="str">
        <f t="shared" si="181"/>
        <v/>
      </c>
      <c r="J932" s="1117" t="str">
        <f t="shared" ref="J932:J995" si="192">IF(D932="","-",$Q$1-D932)</f>
        <v>-</v>
      </c>
      <c r="L932" s="1041" t="str">
        <f t="shared" si="183"/>
        <v/>
      </c>
      <c r="W932" s="1046" t="str">
        <f t="shared" si="184"/>
        <v/>
      </c>
      <c r="X932" s="1047"/>
      <c r="Y932" s="1048" t="str">
        <f t="shared" si="191"/>
        <v/>
      </c>
      <c r="Z932" s="1049" t="str">
        <f t="shared" si="186"/>
        <v/>
      </c>
      <c r="AA932" s="1049" t="str">
        <f t="shared" si="187"/>
        <v/>
      </c>
      <c r="AB932" s="1050" t="str">
        <f t="shared" si="188"/>
        <v/>
      </c>
      <c r="AD932" s="1052" t="str">
        <f t="shared" si="189"/>
        <v/>
      </c>
      <c r="AE932" s="1053" t="str">
        <f t="shared" si="190"/>
        <v/>
      </c>
    </row>
    <row r="933" spans="5:31" ht="12.75" customHeight="1">
      <c r="E933" s="1083" t="str">
        <f t="shared" si="182"/>
        <v/>
      </c>
      <c r="H933" s="1079" t="str">
        <f t="shared" si="181"/>
        <v/>
      </c>
      <c r="J933" s="1117" t="str">
        <f t="shared" si="192"/>
        <v>-</v>
      </c>
      <c r="L933" s="1041" t="str">
        <f t="shared" si="183"/>
        <v/>
      </c>
      <c r="W933" s="1046" t="str">
        <f t="shared" si="184"/>
        <v/>
      </c>
      <c r="X933" s="1047"/>
      <c r="Y933" s="1048" t="str">
        <f t="shared" si="191"/>
        <v/>
      </c>
      <c r="Z933" s="1049" t="str">
        <f t="shared" si="186"/>
        <v/>
      </c>
      <c r="AA933" s="1049" t="str">
        <f t="shared" si="187"/>
        <v/>
      </c>
      <c r="AB933" s="1050" t="str">
        <f t="shared" si="188"/>
        <v/>
      </c>
      <c r="AD933" s="1052" t="str">
        <f t="shared" si="189"/>
        <v/>
      </c>
      <c r="AE933" s="1053" t="str">
        <f t="shared" si="190"/>
        <v/>
      </c>
    </row>
    <row r="934" spans="5:31" ht="12.75" customHeight="1">
      <c r="E934" s="1083" t="str">
        <f t="shared" si="182"/>
        <v/>
      </c>
      <c r="H934" s="1079" t="str">
        <f t="shared" si="181"/>
        <v/>
      </c>
      <c r="J934" s="1117" t="str">
        <f t="shared" si="192"/>
        <v>-</v>
      </c>
      <c r="L934" s="1041" t="str">
        <f t="shared" si="183"/>
        <v/>
      </c>
      <c r="W934" s="1046" t="str">
        <f t="shared" si="184"/>
        <v/>
      </c>
      <c r="X934" s="1047"/>
      <c r="Y934" s="1048" t="str">
        <f t="shared" si="191"/>
        <v/>
      </c>
      <c r="Z934" s="1049" t="str">
        <f t="shared" si="186"/>
        <v/>
      </c>
      <c r="AA934" s="1049" t="str">
        <f t="shared" si="187"/>
        <v/>
      </c>
      <c r="AB934" s="1050" t="str">
        <f t="shared" si="188"/>
        <v/>
      </c>
      <c r="AD934" s="1052" t="str">
        <f t="shared" si="189"/>
        <v/>
      </c>
      <c r="AE934" s="1053" t="str">
        <f t="shared" si="190"/>
        <v/>
      </c>
    </row>
    <row r="935" spans="5:31" ht="12.75" customHeight="1">
      <c r="E935" s="1083" t="str">
        <f t="shared" si="182"/>
        <v/>
      </c>
      <c r="H935" s="1079" t="str">
        <f t="shared" si="181"/>
        <v/>
      </c>
      <c r="J935" s="1117" t="str">
        <f t="shared" si="192"/>
        <v>-</v>
      </c>
      <c r="L935" s="1041" t="str">
        <f t="shared" si="183"/>
        <v/>
      </c>
      <c r="W935" s="1046" t="str">
        <f t="shared" si="184"/>
        <v/>
      </c>
      <c r="X935" s="1047"/>
      <c r="Y935" s="1048" t="str">
        <f t="shared" si="191"/>
        <v/>
      </c>
      <c r="Z935" s="1049" t="str">
        <f t="shared" si="186"/>
        <v/>
      </c>
      <c r="AA935" s="1049" t="str">
        <f t="shared" si="187"/>
        <v/>
      </c>
      <c r="AB935" s="1050" t="str">
        <f t="shared" si="188"/>
        <v/>
      </c>
      <c r="AD935" s="1052" t="str">
        <f t="shared" si="189"/>
        <v/>
      </c>
      <c r="AE935" s="1053" t="str">
        <f t="shared" si="190"/>
        <v/>
      </c>
    </row>
    <row r="936" spans="5:31" ht="12.75" customHeight="1">
      <c r="E936" s="1083" t="str">
        <f t="shared" si="182"/>
        <v/>
      </c>
      <c r="H936" s="1079" t="str">
        <f t="shared" si="181"/>
        <v/>
      </c>
      <c r="J936" s="1117" t="str">
        <f t="shared" si="192"/>
        <v>-</v>
      </c>
      <c r="L936" s="1041" t="str">
        <f t="shared" si="183"/>
        <v/>
      </c>
      <c r="W936" s="1046" t="str">
        <f t="shared" si="184"/>
        <v/>
      </c>
      <c r="X936" s="1047"/>
      <c r="Y936" s="1048" t="str">
        <f t="shared" si="191"/>
        <v/>
      </c>
      <c r="Z936" s="1049" t="str">
        <f t="shared" si="186"/>
        <v/>
      </c>
      <c r="AA936" s="1049" t="str">
        <f t="shared" si="187"/>
        <v/>
      </c>
      <c r="AB936" s="1050" t="str">
        <f t="shared" si="188"/>
        <v/>
      </c>
      <c r="AD936" s="1052" t="str">
        <f t="shared" si="189"/>
        <v/>
      </c>
      <c r="AE936" s="1053" t="str">
        <f t="shared" si="190"/>
        <v/>
      </c>
    </row>
    <row r="937" spans="5:31" ht="12.75" customHeight="1">
      <c r="E937" s="1083" t="str">
        <f t="shared" si="182"/>
        <v/>
      </c>
      <c r="H937" s="1079" t="str">
        <f t="shared" si="181"/>
        <v/>
      </c>
      <c r="J937" s="1117" t="str">
        <f t="shared" si="192"/>
        <v>-</v>
      </c>
      <c r="L937" s="1041" t="str">
        <f t="shared" si="183"/>
        <v/>
      </c>
      <c r="W937" s="1046" t="str">
        <f t="shared" si="184"/>
        <v/>
      </c>
      <c r="X937" s="1047"/>
      <c r="Y937" s="1048" t="str">
        <f t="shared" si="191"/>
        <v/>
      </c>
      <c r="Z937" s="1049" t="str">
        <f t="shared" si="186"/>
        <v/>
      </c>
      <c r="AA937" s="1049" t="str">
        <f t="shared" si="187"/>
        <v/>
      </c>
      <c r="AB937" s="1050" t="str">
        <f t="shared" si="188"/>
        <v/>
      </c>
      <c r="AD937" s="1052" t="str">
        <f t="shared" si="189"/>
        <v/>
      </c>
      <c r="AE937" s="1053" t="str">
        <f t="shared" si="190"/>
        <v/>
      </c>
    </row>
    <row r="938" spans="5:31" ht="12.75" customHeight="1">
      <c r="E938" s="1083" t="str">
        <f t="shared" si="182"/>
        <v/>
      </c>
      <c r="H938" s="1079" t="str">
        <f t="shared" si="181"/>
        <v/>
      </c>
      <c r="J938" s="1117" t="str">
        <f t="shared" si="192"/>
        <v>-</v>
      </c>
      <c r="L938" s="1041" t="str">
        <f t="shared" si="183"/>
        <v/>
      </c>
      <c r="W938" s="1046" t="str">
        <f t="shared" si="184"/>
        <v/>
      </c>
      <c r="X938" s="1047"/>
      <c r="Y938" s="1048" t="str">
        <f t="shared" si="191"/>
        <v/>
      </c>
      <c r="Z938" s="1049" t="str">
        <f t="shared" si="186"/>
        <v/>
      </c>
      <c r="AA938" s="1049" t="str">
        <f t="shared" si="187"/>
        <v/>
      </c>
      <c r="AB938" s="1050" t="str">
        <f t="shared" si="188"/>
        <v/>
      </c>
      <c r="AD938" s="1052" t="str">
        <f t="shared" si="189"/>
        <v/>
      </c>
      <c r="AE938" s="1053" t="str">
        <f t="shared" si="190"/>
        <v/>
      </c>
    </row>
    <row r="939" spans="5:31" ht="12.75" customHeight="1">
      <c r="E939" s="1083" t="str">
        <f t="shared" si="182"/>
        <v/>
      </c>
      <c r="H939" s="1079" t="str">
        <f t="shared" si="181"/>
        <v/>
      </c>
      <c r="J939" s="1117" t="str">
        <f t="shared" si="192"/>
        <v>-</v>
      </c>
      <c r="L939" s="1041" t="str">
        <f t="shared" si="183"/>
        <v/>
      </c>
      <c r="W939" s="1046" t="str">
        <f t="shared" si="184"/>
        <v/>
      </c>
      <c r="X939" s="1047"/>
      <c r="Y939" s="1048" t="str">
        <f t="shared" si="191"/>
        <v/>
      </c>
      <c r="Z939" s="1049" t="str">
        <f t="shared" si="186"/>
        <v/>
      </c>
      <c r="AA939" s="1049" t="str">
        <f t="shared" si="187"/>
        <v/>
      </c>
      <c r="AB939" s="1050" t="str">
        <f t="shared" si="188"/>
        <v/>
      </c>
      <c r="AD939" s="1052" t="str">
        <f t="shared" si="189"/>
        <v/>
      </c>
      <c r="AE939" s="1053" t="str">
        <f t="shared" si="190"/>
        <v/>
      </c>
    </row>
    <row r="940" spans="5:31" ht="12.75" customHeight="1">
      <c r="E940" s="1083" t="str">
        <f t="shared" si="182"/>
        <v/>
      </c>
      <c r="H940" s="1079" t="str">
        <f t="shared" si="181"/>
        <v/>
      </c>
      <c r="J940" s="1117" t="str">
        <f t="shared" si="192"/>
        <v>-</v>
      </c>
      <c r="L940" s="1041" t="str">
        <f t="shared" si="183"/>
        <v/>
      </c>
      <c r="W940" s="1046" t="str">
        <f t="shared" si="184"/>
        <v/>
      </c>
      <c r="X940" s="1047"/>
      <c r="Y940" s="1048" t="str">
        <f t="shared" si="191"/>
        <v/>
      </c>
      <c r="Z940" s="1049" t="str">
        <f t="shared" si="186"/>
        <v/>
      </c>
      <c r="AA940" s="1049" t="str">
        <f t="shared" si="187"/>
        <v/>
      </c>
      <c r="AB940" s="1050" t="str">
        <f t="shared" si="188"/>
        <v/>
      </c>
      <c r="AD940" s="1052" t="str">
        <f t="shared" si="189"/>
        <v/>
      </c>
      <c r="AE940" s="1053" t="str">
        <f t="shared" si="190"/>
        <v/>
      </c>
    </row>
    <row r="941" spans="5:31" ht="12.75" customHeight="1">
      <c r="E941" s="1083" t="str">
        <f t="shared" si="182"/>
        <v/>
      </c>
      <c r="H941" s="1079" t="str">
        <f t="shared" si="181"/>
        <v/>
      </c>
      <c r="J941" s="1117" t="str">
        <f t="shared" si="192"/>
        <v>-</v>
      </c>
      <c r="L941" s="1041" t="str">
        <f t="shared" si="183"/>
        <v/>
      </c>
      <c r="W941" s="1046" t="str">
        <f t="shared" si="184"/>
        <v/>
      </c>
      <c r="X941" s="1047"/>
      <c r="Y941" s="1048" t="str">
        <f t="shared" si="191"/>
        <v/>
      </c>
      <c r="Z941" s="1049" t="str">
        <f t="shared" si="186"/>
        <v/>
      </c>
      <c r="AA941" s="1049" t="str">
        <f t="shared" si="187"/>
        <v/>
      </c>
      <c r="AB941" s="1050" t="str">
        <f t="shared" si="188"/>
        <v/>
      </c>
      <c r="AD941" s="1052" t="str">
        <f t="shared" si="189"/>
        <v/>
      </c>
      <c r="AE941" s="1053" t="str">
        <f t="shared" si="190"/>
        <v/>
      </c>
    </row>
    <row r="942" spans="5:31" ht="12.75" customHeight="1">
      <c r="E942" s="1083" t="str">
        <f t="shared" si="182"/>
        <v/>
      </c>
      <c r="H942" s="1079" t="str">
        <f t="shared" si="181"/>
        <v/>
      </c>
      <c r="J942" s="1117" t="str">
        <f t="shared" si="192"/>
        <v>-</v>
      </c>
      <c r="L942" s="1041" t="str">
        <f t="shared" si="183"/>
        <v/>
      </c>
      <c r="W942" s="1046" t="str">
        <f t="shared" si="184"/>
        <v/>
      </c>
      <c r="X942" s="1047"/>
      <c r="Y942" s="1048" t="str">
        <f t="shared" si="191"/>
        <v/>
      </c>
      <c r="Z942" s="1049" t="str">
        <f t="shared" si="186"/>
        <v/>
      </c>
      <c r="AA942" s="1049" t="str">
        <f t="shared" si="187"/>
        <v/>
      </c>
      <c r="AB942" s="1050" t="str">
        <f t="shared" si="188"/>
        <v/>
      </c>
      <c r="AD942" s="1052" t="str">
        <f t="shared" si="189"/>
        <v/>
      </c>
      <c r="AE942" s="1053" t="str">
        <f t="shared" si="190"/>
        <v/>
      </c>
    </row>
    <row r="943" spans="5:31" ht="12.75" customHeight="1">
      <c r="E943" s="1083" t="str">
        <f t="shared" si="182"/>
        <v/>
      </c>
      <c r="H943" s="1079" t="str">
        <f t="shared" si="181"/>
        <v/>
      </c>
      <c r="J943" s="1117" t="str">
        <f t="shared" si="192"/>
        <v>-</v>
      </c>
      <c r="L943" s="1041" t="str">
        <f t="shared" si="183"/>
        <v/>
      </c>
      <c r="W943" s="1046" t="str">
        <f t="shared" si="184"/>
        <v/>
      </c>
      <c r="X943" s="1047"/>
      <c r="Y943" s="1048" t="str">
        <f t="shared" si="191"/>
        <v/>
      </c>
      <c r="Z943" s="1049" t="str">
        <f t="shared" si="186"/>
        <v/>
      </c>
      <c r="AA943" s="1049" t="str">
        <f t="shared" si="187"/>
        <v/>
      </c>
      <c r="AB943" s="1050" t="str">
        <f t="shared" si="188"/>
        <v/>
      </c>
      <c r="AD943" s="1052" t="str">
        <f t="shared" si="189"/>
        <v/>
      </c>
      <c r="AE943" s="1053" t="str">
        <f t="shared" si="190"/>
        <v/>
      </c>
    </row>
    <row r="944" spans="5:31" ht="12.75" customHeight="1">
      <c r="E944" s="1083" t="str">
        <f t="shared" si="182"/>
        <v/>
      </c>
      <c r="H944" s="1079" t="str">
        <f t="shared" si="181"/>
        <v/>
      </c>
      <c r="J944" s="1117" t="str">
        <f t="shared" si="192"/>
        <v>-</v>
      </c>
      <c r="L944" s="1041" t="str">
        <f t="shared" si="183"/>
        <v/>
      </c>
      <c r="W944" s="1046" t="str">
        <f t="shared" si="184"/>
        <v/>
      </c>
      <c r="X944" s="1047"/>
      <c r="Y944" s="1048" t="str">
        <f t="shared" si="191"/>
        <v/>
      </c>
      <c r="Z944" s="1049" t="str">
        <f t="shared" si="186"/>
        <v/>
      </c>
      <c r="AA944" s="1049" t="str">
        <f t="shared" si="187"/>
        <v/>
      </c>
      <c r="AB944" s="1050" t="str">
        <f t="shared" si="188"/>
        <v/>
      </c>
      <c r="AD944" s="1052" t="str">
        <f t="shared" si="189"/>
        <v/>
      </c>
      <c r="AE944" s="1053" t="str">
        <f t="shared" si="190"/>
        <v/>
      </c>
    </row>
    <row r="945" spans="5:31" ht="12.75" customHeight="1">
      <c r="E945" s="1083" t="str">
        <f t="shared" si="182"/>
        <v/>
      </c>
      <c r="H945" s="1079" t="str">
        <f t="shared" si="181"/>
        <v/>
      </c>
      <c r="J945" s="1117" t="str">
        <f t="shared" si="192"/>
        <v>-</v>
      </c>
      <c r="L945" s="1041" t="str">
        <f t="shared" si="183"/>
        <v/>
      </c>
      <c r="W945" s="1046" t="str">
        <f t="shared" si="184"/>
        <v/>
      </c>
      <c r="X945" s="1047"/>
      <c r="Y945" s="1048" t="str">
        <f t="shared" si="191"/>
        <v/>
      </c>
      <c r="Z945" s="1049" t="str">
        <f t="shared" si="186"/>
        <v/>
      </c>
      <c r="AA945" s="1049" t="str">
        <f t="shared" si="187"/>
        <v/>
      </c>
      <c r="AB945" s="1050" t="str">
        <f t="shared" si="188"/>
        <v/>
      </c>
      <c r="AD945" s="1052" t="str">
        <f t="shared" si="189"/>
        <v/>
      </c>
      <c r="AE945" s="1053" t="str">
        <f t="shared" si="190"/>
        <v/>
      </c>
    </row>
    <row r="946" spans="5:31" ht="12.75" customHeight="1">
      <c r="E946" s="1083" t="str">
        <f t="shared" si="182"/>
        <v/>
      </c>
      <c r="H946" s="1079" t="str">
        <f t="shared" si="181"/>
        <v/>
      </c>
      <c r="J946" s="1117" t="str">
        <f t="shared" si="192"/>
        <v>-</v>
      </c>
      <c r="L946" s="1041" t="str">
        <f t="shared" si="183"/>
        <v/>
      </c>
      <c r="W946" s="1046" t="str">
        <f t="shared" si="184"/>
        <v/>
      </c>
      <c r="X946" s="1047"/>
      <c r="Y946" s="1048" t="str">
        <f t="shared" si="191"/>
        <v/>
      </c>
      <c r="Z946" s="1049" t="str">
        <f t="shared" si="186"/>
        <v/>
      </c>
      <c r="AA946" s="1049" t="str">
        <f t="shared" si="187"/>
        <v/>
      </c>
      <c r="AB946" s="1050" t="str">
        <f t="shared" si="188"/>
        <v/>
      </c>
      <c r="AD946" s="1052" t="str">
        <f t="shared" si="189"/>
        <v/>
      </c>
      <c r="AE946" s="1053" t="str">
        <f t="shared" si="190"/>
        <v/>
      </c>
    </row>
    <row r="947" spans="5:31" ht="12.75" customHeight="1">
      <c r="E947" s="1083" t="str">
        <f t="shared" si="182"/>
        <v/>
      </c>
      <c r="H947" s="1079" t="str">
        <f t="shared" si="181"/>
        <v/>
      </c>
      <c r="J947" s="1117" t="str">
        <f t="shared" si="192"/>
        <v>-</v>
      </c>
      <c r="L947" s="1041" t="str">
        <f t="shared" si="183"/>
        <v/>
      </c>
      <c r="W947" s="1046" t="str">
        <f t="shared" si="184"/>
        <v/>
      </c>
      <c r="X947" s="1047"/>
      <c r="Y947" s="1048" t="str">
        <f t="shared" si="191"/>
        <v/>
      </c>
      <c r="Z947" s="1049" t="str">
        <f t="shared" si="186"/>
        <v/>
      </c>
      <c r="AA947" s="1049" t="str">
        <f t="shared" si="187"/>
        <v/>
      </c>
      <c r="AB947" s="1050" t="str">
        <f t="shared" si="188"/>
        <v/>
      </c>
      <c r="AD947" s="1052" t="str">
        <f t="shared" si="189"/>
        <v/>
      </c>
      <c r="AE947" s="1053" t="str">
        <f t="shared" si="190"/>
        <v/>
      </c>
    </row>
    <row r="948" spans="5:31" ht="12.75" customHeight="1">
      <c r="E948" s="1083" t="str">
        <f t="shared" si="182"/>
        <v/>
      </c>
      <c r="H948" s="1079" t="str">
        <f t="shared" si="181"/>
        <v/>
      </c>
      <c r="J948" s="1117" t="str">
        <f t="shared" si="192"/>
        <v>-</v>
      </c>
      <c r="L948" s="1041" t="str">
        <f t="shared" si="183"/>
        <v/>
      </c>
      <c r="W948" s="1046" t="str">
        <f t="shared" si="184"/>
        <v/>
      </c>
      <c r="X948" s="1047"/>
      <c r="Y948" s="1048" t="str">
        <f t="shared" si="191"/>
        <v/>
      </c>
      <c r="Z948" s="1049" t="str">
        <f t="shared" si="186"/>
        <v/>
      </c>
      <c r="AA948" s="1049" t="str">
        <f t="shared" si="187"/>
        <v/>
      </c>
      <c r="AB948" s="1050" t="str">
        <f t="shared" si="188"/>
        <v/>
      </c>
      <c r="AD948" s="1052" t="str">
        <f t="shared" si="189"/>
        <v/>
      </c>
      <c r="AE948" s="1053" t="str">
        <f t="shared" si="190"/>
        <v/>
      </c>
    </row>
    <row r="949" spans="5:31" ht="12.75" customHeight="1">
      <c r="E949" s="1083" t="str">
        <f t="shared" si="182"/>
        <v/>
      </c>
      <c r="H949" s="1079" t="str">
        <f t="shared" si="181"/>
        <v/>
      </c>
      <c r="J949" s="1117" t="str">
        <f t="shared" si="192"/>
        <v>-</v>
      </c>
      <c r="L949" s="1041" t="str">
        <f t="shared" si="183"/>
        <v/>
      </c>
      <c r="W949" s="1046" t="str">
        <f t="shared" si="184"/>
        <v/>
      </c>
      <c r="X949" s="1047"/>
      <c r="Y949" s="1048" t="str">
        <f t="shared" si="191"/>
        <v/>
      </c>
      <c r="Z949" s="1049" t="str">
        <f t="shared" si="186"/>
        <v/>
      </c>
      <c r="AA949" s="1049" t="str">
        <f t="shared" si="187"/>
        <v/>
      </c>
      <c r="AB949" s="1050" t="str">
        <f t="shared" si="188"/>
        <v/>
      </c>
      <c r="AD949" s="1052" t="str">
        <f t="shared" si="189"/>
        <v/>
      </c>
      <c r="AE949" s="1053" t="str">
        <f t="shared" si="190"/>
        <v/>
      </c>
    </row>
    <row r="950" spans="5:31" ht="12.75" customHeight="1">
      <c r="E950" s="1083" t="str">
        <f t="shared" si="182"/>
        <v/>
      </c>
      <c r="H950" s="1079" t="str">
        <f t="shared" si="181"/>
        <v/>
      </c>
      <c r="J950" s="1117" t="str">
        <f t="shared" si="192"/>
        <v>-</v>
      </c>
      <c r="L950" s="1041" t="str">
        <f t="shared" si="183"/>
        <v/>
      </c>
      <c r="W950" s="1046" t="str">
        <f t="shared" si="184"/>
        <v/>
      </c>
      <c r="X950" s="1047"/>
      <c r="Y950" s="1048" t="str">
        <f t="shared" si="191"/>
        <v/>
      </c>
      <c r="Z950" s="1049" t="str">
        <f t="shared" si="186"/>
        <v/>
      </c>
      <c r="AA950" s="1049" t="str">
        <f t="shared" si="187"/>
        <v/>
      </c>
      <c r="AB950" s="1050" t="str">
        <f t="shared" si="188"/>
        <v/>
      </c>
      <c r="AD950" s="1052" t="str">
        <f t="shared" si="189"/>
        <v/>
      </c>
      <c r="AE950" s="1053" t="str">
        <f t="shared" si="190"/>
        <v/>
      </c>
    </row>
    <row r="951" spans="5:31" ht="12.75" customHeight="1">
      <c r="E951" s="1083" t="str">
        <f t="shared" si="182"/>
        <v/>
      </c>
      <c r="H951" s="1079" t="str">
        <f t="shared" si="181"/>
        <v/>
      </c>
      <c r="J951" s="1117" t="str">
        <f t="shared" si="192"/>
        <v>-</v>
      </c>
      <c r="L951" s="1041" t="str">
        <f t="shared" si="183"/>
        <v/>
      </c>
      <c r="W951" s="1046" t="str">
        <f t="shared" si="184"/>
        <v/>
      </c>
      <c r="X951" s="1047"/>
      <c r="Y951" s="1048" t="str">
        <f t="shared" si="191"/>
        <v/>
      </c>
      <c r="Z951" s="1049" t="str">
        <f t="shared" si="186"/>
        <v/>
      </c>
      <c r="AA951" s="1049" t="str">
        <f t="shared" si="187"/>
        <v/>
      </c>
      <c r="AB951" s="1050" t="str">
        <f t="shared" si="188"/>
        <v/>
      </c>
      <c r="AD951" s="1052" t="str">
        <f t="shared" si="189"/>
        <v/>
      </c>
      <c r="AE951" s="1053" t="str">
        <f t="shared" si="190"/>
        <v/>
      </c>
    </row>
    <row r="952" spans="5:31" ht="12.75" customHeight="1">
      <c r="E952" s="1083" t="str">
        <f t="shared" si="182"/>
        <v/>
      </c>
      <c r="H952" s="1079" t="str">
        <f t="shared" si="181"/>
        <v/>
      </c>
      <c r="J952" s="1117" t="str">
        <f t="shared" si="192"/>
        <v>-</v>
      </c>
      <c r="L952" s="1041" t="str">
        <f t="shared" si="183"/>
        <v/>
      </c>
      <c r="W952" s="1046" t="str">
        <f t="shared" si="184"/>
        <v/>
      </c>
      <c r="X952" s="1047"/>
      <c r="Y952" s="1048" t="str">
        <f t="shared" si="191"/>
        <v/>
      </c>
      <c r="Z952" s="1049" t="str">
        <f t="shared" si="186"/>
        <v/>
      </c>
      <c r="AA952" s="1049" t="str">
        <f t="shared" si="187"/>
        <v/>
      </c>
      <c r="AB952" s="1050" t="str">
        <f t="shared" si="188"/>
        <v/>
      </c>
      <c r="AD952" s="1052" t="str">
        <f t="shared" si="189"/>
        <v/>
      </c>
      <c r="AE952" s="1053" t="str">
        <f t="shared" si="190"/>
        <v/>
      </c>
    </row>
    <row r="953" spans="5:31" ht="12.75" customHeight="1">
      <c r="E953" s="1083" t="str">
        <f t="shared" si="182"/>
        <v/>
      </c>
      <c r="H953" s="1079" t="str">
        <f t="shared" si="181"/>
        <v/>
      </c>
      <c r="J953" s="1117" t="str">
        <f t="shared" si="192"/>
        <v>-</v>
      </c>
      <c r="L953" s="1041" t="str">
        <f t="shared" si="183"/>
        <v/>
      </c>
      <c r="W953" s="1046" t="str">
        <f t="shared" si="184"/>
        <v/>
      </c>
      <c r="X953" s="1047"/>
      <c r="Y953" s="1048" t="str">
        <f t="shared" si="191"/>
        <v/>
      </c>
      <c r="Z953" s="1049" t="str">
        <f t="shared" si="186"/>
        <v/>
      </c>
      <c r="AA953" s="1049" t="str">
        <f t="shared" si="187"/>
        <v/>
      </c>
      <c r="AB953" s="1050" t="str">
        <f t="shared" si="188"/>
        <v/>
      </c>
      <c r="AD953" s="1052" t="str">
        <f t="shared" si="189"/>
        <v/>
      </c>
      <c r="AE953" s="1053" t="str">
        <f t="shared" si="190"/>
        <v/>
      </c>
    </row>
    <row r="954" spans="5:31" ht="12.75" customHeight="1">
      <c r="E954" s="1083" t="str">
        <f t="shared" si="182"/>
        <v/>
      </c>
      <c r="H954" s="1079" t="str">
        <f t="shared" si="181"/>
        <v/>
      </c>
      <c r="J954" s="1117" t="str">
        <f t="shared" si="192"/>
        <v>-</v>
      </c>
      <c r="L954" s="1041" t="str">
        <f t="shared" si="183"/>
        <v/>
      </c>
      <c r="W954" s="1046" t="str">
        <f t="shared" si="184"/>
        <v/>
      </c>
      <c r="X954" s="1047"/>
      <c r="Y954" s="1048" t="str">
        <f t="shared" si="191"/>
        <v/>
      </c>
      <c r="Z954" s="1049" t="str">
        <f t="shared" si="186"/>
        <v/>
      </c>
      <c r="AA954" s="1049" t="str">
        <f t="shared" si="187"/>
        <v/>
      </c>
      <c r="AB954" s="1050" t="str">
        <f t="shared" si="188"/>
        <v/>
      </c>
      <c r="AD954" s="1052" t="str">
        <f t="shared" si="189"/>
        <v/>
      </c>
      <c r="AE954" s="1053" t="str">
        <f t="shared" si="190"/>
        <v/>
      </c>
    </row>
    <row r="955" spans="5:31" ht="12.75" customHeight="1">
      <c r="E955" s="1083" t="str">
        <f t="shared" si="182"/>
        <v/>
      </c>
      <c r="H955" s="1079" t="str">
        <f t="shared" si="181"/>
        <v/>
      </c>
      <c r="J955" s="1117" t="str">
        <f t="shared" si="192"/>
        <v>-</v>
      </c>
      <c r="L955" s="1041" t="str">
        <f t="shared" si="183"/>
        <v/>
      </c>
      <c r="W955" s="1046" t="str">
        <f t="shared" si="184"/>
        <v/>
      </c>
      <c r="X955" s="1047"/>
      <c r="Y955" s="1048" t="str">
        <f t="shared" si="191"/>
        <v/>
      </c>
      <c r="Z955" s="1049" t="str">
        <f t="shared" si="186"/>
        <v/>
      </c>
      <c r="AA955" s="1049" t="str">
        <f t="shared" si="187"/>
        <v/>
      </c>
      <c r="AB955" s="1050" t="str">
        <f t="shared" si="188"/>
        <v/>
      </c>
      <c r="AD955" s="1052" t="str">
        <f t="shared" si="189"/>
        <v/>
      </c>
      <c r="AE955" s="1053" t="str">
        <f t="shared" si="190"/>
        <v/>
      </c>
    </row>
    <row r="956" spans="5:31" ht="12.75" customHeight="1">
      <c r="E956" s="1083" t="str">
        <f t="shared" si="182"/>
        <v/>
      </c>
      <c r="H956" s="1079" t="str">
        <f t="shared" si="181"/>
        <v/>
      </c>
      <c r="J956" s="1117" t="str">
        <f t="shared" si="192"/>
        <v>-</v>
      </c>
      <c r="L956" s="1041" t="str">
        <f t="shared" si="183"/>
        <v/>
      </c>
      <c r="W956" s="1046" t="str">
        <f t="shared" si="184"/>
        <v/>
      </c>
      <c r="X956" s="1047"/>
      <c r="Y956" s="1048" t="str">
        <f t="shared" si="191"/>
        <v/>
      </c>
      <c r="Z956" s="1049" t="str">
        <f t="shared" si="186"/>
        <v/>
      </c>
      <c r="AA956" s="1049" t="str">
        <f t="shared" si="187"/>
        <v/>
      </c>
      <c r="AB956" s="1050" t="str">
        <f t="shared" si="188"/>
        <v/>
      </c>
      <c r="AD956" s="1052" t="str">
        <f t="shared" si="189"/>
        <v/>
      </c>
      <c r="AE956" s="1053" t="str">
        <f t="shared" si="190"/>
        <v/>
      </c>
    </row>
    <row r="957" spans="5:31" ht="12.75" customHeight="1">
      <c r="E957" s="1083" t="str">
        <f t="shared" si="182"/>
        <v/>
      </c>
      <c r="H957" s="1079" t="str">
        <f t="shared" si="181"/>
        <v/>
      </c>
      <c r="J957" s="1117" t="str">
        <f t="shared" si="192"/>
        <v>-</v>
      </c>
      <c r="L957" s="1041" t="str">
        <f t="shared" si="183"/>
        <v/>
      </c>
      <c r="W957" s="1046" t="str">
        <f t="shared" si="184"/>
        <v/>
      </c>
      <c r="X957" s="1047"/>
      <c r="Y957" s="1048" t="str">
        <f t="shared" si="191"/>
        <v/>
      </c>
      <c r="Z957" s="1049" t="str">
        <f t="shared" si="186"/>
        <v/>
      </c>
      <c r="AA957" s="1049" t="str">
        <f t="shared" si="187"/>
        <v/>
      </c>
      <c r="AB957" s="1050" t="str">
        <f t="shared" si="188"/>
        <v/>
      </c>
      <c r="AD957" s="1052" t="str">
        <f t="shared" si="189"/>
        <v/>
      </c>
      <c r="AE957" s="1053" t="str">
        <f t="shared" si="190"/>
        <v/>
      </c>
    </row>
    <row r="958" spans="5:31" ht="12.75" customHeight="1">
      <c r="E958" s="1083" t="str">
        <f t="shared" si="182"/>
        <v/>
      </c>
      <c r="H958" s="1079" t="str">
        <f t="shared" si="181"/>
        <v/>
      </c>
      <c r="J958" s="1117" t="str">
        <f t="shared" si="192"/>
        <v>-</v>
      </c>
      <c r="L958" s="1041" t="str">
        <f t="shared" si="183"/>
        <v/>
      </c>
      <c r="W958" s="1046" t="str">
        <f t="shared" si="184"/>
        <v/>
      </c>
      <c r="X958" s="1047"/>
      <c r="Y958" s="1048" t="str">
        <f t="shared" si="191"/>
        <v/>
      </c>
      <c r="Z958" s="1049" t="str">
        <f t="shared" si="186"/>
        <v/>
      </c>
      <c r="AA958" s="1049" t="str">
        <f t="shared" si="187"/>
        <v/>
      </c>
      <c r="AB958" s="1050" t="str">
        <f t="shared" si="188"/>
        <v/>
      </c>
      <c r="AD958" s="1052" t="str">
        <f t="shared" si="189"/>
        <v/>
      </c>
      <c r="AE958" s="1053" t="str">
        <f t="shared" si="190"/>
        <v/>
      </c>
    </row>
    <row r="959" spans="5:31" ht="12.75" customHeight="1">
      <c r="E959" s="1083" t="str">
        <f t="shared" si="182"/>
        <v/>
      </c>
      <c r="H959" s="1079" t="str">
        <f t="shared" si="181"/>
        <v/>
      </c>
      <c r="J959" s="1117" t="str">
        <f t="shared" si="192"/>
        <v>-</v>
      </c>
      <c r="L959" s="1041" t="str">
        <f t="shared" si="183"/>
        <v/>
      </c>
      <c r="W959" s="1046" t="str">
        <f t="shared" si="184"/>
        <v/>
      </c>
      <c r="X959" s="1047"/>
      <c r="Y959" s="1048" t="str">
        <f t="shared" si="191"/>
        <v/>
      </c>
      <c r="Z959" s="1049" t="str">
        <f t="shared" si="186"/>
        <v/>
      </c>
      <c r="AA959" s="1049" t="str">
        <f t="shared" si="187"/>
        <v/>
      </c>
      <c r="AB959" s="1050" t="str">
        <f t="shared" si="188"/>
        <v/>
      </c>
      <c r="AD959" s="1052" t="str">
        <f t="shared" si="189"/>
        <v/>
      </c>
      <c r="AE959" s="1053" t="str">
        <f t="shared" si="190"/>
        <v/>
      </c>
    </row>
    <row r="960" spans="5:31" ht="12.75" customHeight="1">
      <c r="E960" s="1083" t="str">
        <f t="shared" si="182"/>
        <v/>
      </c>
      <c r="H960" s="1079" t="str">
        <f t="shared" si="181"/>
        <v/>
      </c>
      <c r="J960" s="1117" t="str">
        <f t="shared" si="192"/>
        <v>-</v>
      </c>
      <c r="L960" s="1041" t="str">
        <f t="shared" si="183"/>
        <v/>
      </c>
      <c r="W960" s="1046" t="str">
        <f t="shared" si="184"/>
        <v/>
      </c>
      <c r="X960" s="1047"/>
      <c r="Y960" s="1048" t="str">
        <f t="shared" si="191"/>
        <v/>
      </c>
      <c r="Z960" s="1049" t="str">
        <f t="shared" si="186"/>
        <v/>
      </c>
      <c r="AA960" s="1049" t="str">
        <f t="shared" si="187"/>
        <v/>
      </c>
      <c r="AB960" s="1050" t="str">
        <f t="shared" si="188"/>
        <v/>
      </c>
      <c r="AD960" s="1052" t="str">
        <f t="shared" si="189"/>
        <v/>
      </c>
      <c r="AE960" s="1053" t="str">
        <f t="shared" si="190"/>
        <v/>
      </c>
    </row>
    <row r="961" spans="5:31" ht="12.75" customHeight="1">
      <c r="E961" s="1083" t="str">
        <f t="shared" si="182"/>
        <v/>
      </c>
      <c r="H961" s="1079" t="str">
        <f t="shared" si="181"/>
        <v/>
      </c>
      <c r="J961" s="1117" t="str">
        <f t="shared" si="192"/>
        <v>-</v>
      </c>
      <c r="L961" s="1041" t="str">
        <f t="shared" si="183"/>
        <v/>
      </c>
      <c r="W961" s="1046" t="str">
        <f t="shared" si="184"/>
        <v/>
      </c>
      <c r="X961" s="1047"/>
      <c r="Y961" s="1048" t="str">
        <f t="shared" si="191"/>
        <v/>
      </c>
      <c r="Z961" s="1049" t="str">
        <f t="shared" si="186"/>
        <v/>
      </c>
      <c r="AA961" s="1049" t="str">
        <f t="shared" si="187"/>
        <v/>
      </c>
      <c r="AB961" s="1050" t="str">
        <f t="shared" si="188"/>
        <v/>
      </c>
      <c r="AD961" s="1052" t="str">
        <f t="shared" si="189"/>
        <v/>
      </c>
      <c r="AE961" s="1053" t="str">
        <f t="shared" si="190"/>
        <v/>
      </c>
    </row>
    <row r="962" spans="5:31" ht="12.75" customHeight="1">
      <c r="E962" s="1083" t="str">
        <f t="shared" si="182"/>
        <v/>
      </c>
      <c r="H962" s="1079" t="str">
        <f t="shared" ref="H962:H1025" si="193">IFERROR(CHOOSE($X962,"መስከረም","ጥቅምት","ህዳር  ","ታህሳስ ","ጥር ","የካቲት ","መጋቢት ","ሚይዚያ ","ግንቦት ","ሰኔ ","ሐምሌ ","ነሐሴ ","Pagume"),"")</f>
        <v/>
      </c>
      <c r="J962" s="1117" t="str">
        <f t="shared" si="192"/>
        <v>-</v>
      </c>
      <c r="L962" s="1041" t="str">
        <f t="shared" si="183"/>
        <v/>
      </c>
      <c r="W962" s="1046" t="str">
        <f t="shared" si="184"/>
        <v/>
      </c>
      <c r="X962" s="1047"/>
      <c r="Y962" s="1048" t="str">
        <f t="shared" si="191"/>
        <v/>
      </c>
      <c r="Z962" s="1049" t="str">
        <f t="shared" si="186"/>
        <v/>
      </c>
      <c r="AA962" s="1049" t="str">
        <f t="shared" si="187"/>
        <v/>
      </c>
      <c r="AB962" s="1050" t="str">
        <f t="shared" si="188"/>
        <v/>
      </c>
      <c r="AD962" s="1052" t="str">
        <f t="shared" si="189"/>
        <v/>
      </c>
      <c r="AE962" s="1053" t="str">
        <f t="shared" si="190"/>
        <v/>
      </c>
    </row>
    <row r="963" spans="5:31" ht="12.75" customHeight="1">
      <c r="E963" s="1083" t="str">
        <f t="shared" ref="E963:E1026" si="194">IF(D963="","",IF(F963="paid",0,I963-J963))</f>
        <v/>
      </c>
      <c r="H963" s="1079" t="str">
        <f t="shared" si="193"/>
        <v/>
      </c>
      <c r="J963" s="1117" t="str">
        <f t="shared" si="192"/>
        <v>-</v>
      </c>
      <c r="L963" s="1041" t="str">
        <f t="shared" ref="L963:L1026" si="195">IF(E963="","",$Q$1+E963)</f>
        <v/>
      </c>
      <c r="W963" s="1046" t="str">
        <f t="shared" ref="W963:W1026" si="196">IF($D963="","",_xlfn.LET(_xlpm.gDate,D963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963" s="1047"/>
      <c r="Y963" s="1048" t="str">
        <f t="shared" si="191"/>
        <v/>
      </c>
      <c r="Z963" s="1049" t="str">
        <f t="shared" ref="Z963:Z1026" si="197">IF($K963="","",_xlfn.LET(_xlpm.gDate,K963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963" s="1049" t="str">
        <f t="shared" ref="AA963:AA1026" si="198">IF($Z963="","",TEXT($Z963,"mm"))</f>
        <v/>
      </c>
      <c r="AB963" s="1050" t="str">
        <f t="shared" ref="AB963:AB1026" si="199">IFERROR(CHOOSE(AA963,"መስከረም","ጥቅምት","ህዳር  ","ታህሳስ ","ጥር ","የካቲት ","መጋቢት ","ሚይዚያ ","ግንቦት ","ሰኔ ","ሐምሌ ","ነሐሴ ","Pagume"),"")</f>
        <v/>
      </c>
      <c r="AD963" s="1052" t="str">
        <f t="shared" ref="AD963:AD1026" si="200">IF($D963="","",YEAR(D963)&amp;"-W"&amp;WEEKNUM(D963,2))</f>
        <v/>
      </c>
      <c r="AE963" s="1053" t="str">
        <f t="shared" ref="AE963:AE1026" si="201">IF($K963="","",YEAR(K963)&amp;"-W"&amp;WEEKNUM(K963,2))</f>
        <v/>
      </c>
    </row>
    <row r="964" spans="5:31" ht="12.75" customHeight="1">
      <c r="E964" s="1083" t="str">
        <f t="shared" si="194"/>
        <v/>
      </c>
      <c r="H964" s="1079" t="str">
        <f t="shared" si="193"/>
        <v/>
      </c>
      <c r="J964" s="1117" t="str">
        <f t="shared" si="192"/>
        <v>-</v>
      </c>
      <c r="L964" s="1041" t="str">
        <f t="shared" si="195"/>
        <v/>
      </c>
      <c r="W964" s="1046" t="str">
        <f t="shared" si="196"/>
        <v/>
      </c>
      <c r="X964" s="1047"/>
      <c r="Y964" s="1048" t="str">
        <f t="shared" si="191"/>
        <v/>
      </c>
      <c r="Z964" s="1049" t="str">
        <f t="shared" si="197"/>
        <v/>
      </c>
      <c r="AA964" s="1049" t="str">
        <f t="shared" si="198"/>
        <v/>
      </c>
      <c r="AB964" s="1050" t="str">
        <f t="shared" si="199"/>
        <v/>
      </c>
      <c r="AD964" s="1052" t="str">
        <f t="shared" si="200"/>
        <v/>
      </c>
      <c r="AE964" s="1053" t="str">
        <f t="shared" si="201"/>
        <v/>
      </c>
    </row>
    <row r="965" spans="5:31" ht="12.75" customHeight="1">
      <c r="E965" s="1083" t="str">
        <f t="shared" si="194"/>
        <v/>
      </c>
      <c r="H965" s="1079" t="str">
        <f t="shared" si="193"/>
        <v/>
      </c>
      <c r="J965" s="1117" t="str">
        <f t="shared" si="192"/>
        <v>-</v>
      </c>
      <c r="L965" s="1041" t="str">
        <f t="shared" si="195"/>
        <v/>
      </c>
      <c r="W965" s="1046" t="str">
        <f t="shared" si="196"/>
        <v/>
      </c>
      <c r="X965" s="1047"/>
      <c r="Y965" s="1048" t="str">
        <f t="shared" si="191"/>
        <v/>
      </c>
      <c r="Z965" s="1049" t="str">
        <f t="shared" si="197"/>
        <v/>
      </c>
      <c r="AA965" s="1049" t="str">
        <f t="shared" si="198"/>
        <v/>
      </c>
      <c r="AB965" s="1050" t="str">
        <f t="shared" si="199"/>
        <v/>
      </c>
      <c r="AD965" s="1052" t="str">
        <f t="shared" si="200"/>
        <v/>
      </c>
      <c r="AE965" s="1053" t="str">
        <f t="shared" si="201"/>
        <v/>
      </c>
    </row>
    <row r="966" spans="5:31" ht="12.75" customHeight="1">
      <c r="E966" s="1083" t="str">
        <f t="shared" si="194"/>
        <v/>
      </c>
      <c r="H966" s="1079" t="str">
        <f t="shared" si="193"/>
        <v/>
      </c>
      <c r="J966" s="1117" t="str">
        <f t="shared" si="192"/>
        <v>-</v>
      </c>
      <c r="L966" s="1041" t="str">
        <f t="shared" si="195"/>
        <v/>
      </c>
      <c r="W966" s="1046" t="str">
        <f t="shared" si="196"/>
        <v/>
      </c>
      <c r="X966" s="1047"/>
      <c r="Y966" s="1048" t="str">
        <f t="shared" si="191"/>
        <v/>
      </c>
      <c r="Z966" s="1049" t="str">
        <f t="shared" si="197"/>
        <v/>
      </c>
      <c r="AA966" s="1049" t="str">
        <f t="shared" si="198"/>
        <v/>
      </c>
      <c r="AB966" s="1050" t="str">
        <f t="shared" si="199"/>
        <v/>
      </c>
      <c r="AD966" s="1052" t="str">
        <f t="shared" si="200"/>
        <v/>
      </c>
      <c r="AE966" s="1053" t="str">
        <f t="shared" si="201"/>
        <v/>
      </c>
    </row>
    <row r="967" spans="5:31" ht="12.75" customHeight="1">
      <c r="E967" s="1083" t="str">
        <f t="shared" si="194"/>
        <v/>
      </c>
      <c r="H967" s="1079" t="str">
        <f t="shared" si="193"/>
        <v/>
      </c>
      <c r="J967" s="1117" t="str">
        <f t="shared" si="192"/>
        <v>-</v>
      </c>
      <c r="L967" s="1041" t="str">
        <f t="shared" si="195"/>
        <v/>
      </c>
      <c r="W967" s="1046" t="str">
        <f t="shared" si="196"/>
        <v/>
      </c>
      <c r="X967" s="1047"/>
      <c r="Y967" s="1048" t="str">
        <f t="shared" si="191"/>
        <v/>
      </c>
      <c r="Z967" s="1049" t="str">
        <f t="shared" si="197"/>
        <v/>
      </c>
      <c r="AA967" s="1049" t="str">
        <f t="shared" si="198"/>
        <v/>
      </c>
      <c r="AB967" s="1050" t="str">
        <f t="shared" si="199"/>
        <v/>
      </c>
      <c r="AD967" s="1052" t="str">
        <f t="shared" si="200"/>
        <v/>
      </c>
      <c r="AE967" s="1053" t="str">
        <f t="shared" si="201"/>
        <v/>
      </c>
    </row>
    <row r="968" spans="5:31" ht="12.75" customHeight="1">
      <c r="E968" s="1083" t="str">
        <f t="shared" si="194"/>
        <v/>
      </c>
      <c r="H968" s="1079" t="str">
        <f t="shared" si="193"/>
        <v/>
      </c>
      <c r="J968" s="1117" t="str">
        <f t="shared" si="192"/>
        <v>-</v>
      </c>
      <c r="L968" s="1041" t="str">
        <f t="shared" si="195"/>
        <v/>
      </c>
      <c r="W968" s="1046" t="str">
        <f t="shared" si="196"/>
        <v/>
      </c>
      <c r="X968" s="1047"/>
      <c r="Y968" s="1048" t="str">
        <f t="shared" si="191"/>
        <v/>
      </c>
      <c r="Z968" s="1049" t="str">
        <f t="shared" si="197"/>
        <v/>
      </c>
      <c r="AA968" s="1049" t="str">
        <f t="shared" si="198"/>
        <v/>
      </c>
      <c r="AB968" s="1050" t="str">
        <f t="shared" si="199"/>
        <v/>
      </c>
      <c r="AD968" s="1052" t="str">
        <f t="shared" si="200"/>
        <v/>
      </c>
      <c r="AE968" s="1053" t="str">
        <f t="shared" si="201"/>
        <v/>
      </c>
    </row>
    <row r="969" spans="5:31" ht="12.75" customHeight="1">
      <c r="E969" s="1083" t="str">
        <f t="shared" si="194"/>
        <v/>
      </c>
      <c r="H969" s="1079" t="str">
        <f t="shared" si="193"/>
        <v/>
      </c>
      <c r="J969" s="1117" t="str">
        <f t="shared" si="192"/>
        <v>-</v>
      </c>
      <c r="L969" s="1041" t="str">
        <f t="shared" si="195"/>
        <v/>
      </c>
      <c r="W969" s="1046" t="str">
        <f t="shared" si="196"/>
        <v/>
      </c>
      <c r="X969" s="1047"/>
      <c r="Y969" s="1048" t="str">
        <f t="shared" si="191"/>
        <v/>
      </c>
      <c r="Z969" s="1049" t="str">
        <f t="shared" si="197"/>
        <v/>
      </c>
      <c r="AA969" s="1049" t="str">
        <f t="shared" si="198"/>
        <v/>
      </c>
      <c r="AB969" s="1050" t="str">
        <f t="shared" si="199"/>
        <v/>
      </c>
      <c r="AD969" s="1052" t="str">
        <f t="shared" si="200"/>
        <v/>
      </c>
      <c r="AE969" s="1053" t="str">
        <f t="shared" si="201"/>
        <v/>
      </c>
    </row>
    <row r="970" spans="5:31" ht="12.75" customHeight="1">
      <c r="E970" s="1083" t="str">
        <f t="shared" si="194"/>
        <v/>
      </c>
      <c r="H970" s="1079" t="str">
        <f t="shared" si="193"/>
        <v/>
      </c>
      <c r="J970" s="1117" t="str">
        <f t="shared" si="192"/>
        <v>-</v>
      </c>
      <c r="L970" s="1041" t="str">
        <f t="shared" si="195"/>
        <v/>
      </c>
      <c r="W970" s="1046" t="str">
        <f t="shared" si="196"/>
        <v/>
      </c>
      <c r="X970" s="1047"/>
      <c r="Y970" s="1048" t="str">
        <f t="shared" si="191"/>
        <v/>
      </c>
      <c r="Z970" s="1049" t="str">
        <f t="shared" si="197"/>
        <v/>
      </c>
      <c r="AA970" s="1049" t="str">
        <f t="shared" si="198"/>
        <v/>
      </c>
      <c r="AB970" s="1050" t="str">
        <f t="shared" si="199"/>
        <v/>
      </c>
      <c r="AD970" s="1052" t="str">
        <f t="shared" si="200"/>
        <v/>
      </c>
      <c r="AE970" s="1053" t="str">
        <f t="shared" si="201"/>
        <v/>
      </c>
    </row>
    <row r="971" spans="5:31" ht="12.75" customHeight="1">
      <c r="E971" s="1083" t="str">
        <f t="shared" si="194"/>
        <v/>
      </c>
      <c r="H971" s="1079" t="str">
        <f t="shared" si="193"/>
        <v/>
      </c>
      <c r="J971" s="1117" t="str">
        <f t="shared" si="192"/>
        <v>-</v>
      </c>
      <c r="L971" s="1041" t="str">
        <f t="shared" si="195"/>
        <v/>
      </c>
      <c r="W971" s="1046" t="str">
        <f t="shared" si="196"/>
        <v/>
      </c>
      <c r="X971" s="1047"/>
      <c r="Y971" s="1048" t="str">
        <f t="shared" si="191"/>
        <v/>
      </c>
      <c r="Z971" s="1049" t="str">
        <f t="shared" si="197"/>
        <v/>
      </c>
      <c r="AA971" s="1049" t="str">
        <f t="shared" si="198"/>
        <v/>
      </c>
      <c r="AB971" s="1050" t="str">
        <f t="shared" si="199"/>
        <v/>
      </c>
      <c r="AD971" s="1052" t="str">
        <f t="shared" si="200"/>
        <v/>
      </c>
      <c r="AE971" s="1053" t="str">
        <f t="shared" si="201"/>
        <v/>
      </c>
    </row>
    <row r="972" spans="5:31" ht="12.75" customHeight="1">
      <c r="E972" s="1083" t="str">
        <f t="shared" si="194"/>
        <v/>
      </c>
      <c r="H972" s="1079" t="str">
        <f t="shared" si="193"/>
        <v/>
      </c>
      <c r="J972" s="1117" t="str">
        <f t="shared" si="192"/>
        <v>-</v>
      </c>
      <c r="L972" s="1041" t="str">
        <f t="shared" si="195"/>
        <v/>
      </c>
      <c r="W972" s="1046" t="str">
        <f t="shared" si="196"/>
        <v/>
      </c>
      <c r="X972" s="1047"/>
      <c r="Y972" s="1048" t="str">
        <f t="shared" si="191"/>
        <v/>
      </c>
      <c r="Z972" s="1049" t="str">
        <f t="shared" si="197"/>
        <v/>
      </c>
      <c r="AA972" s="1049" t="str">
        <f t="shared" si="198"/>
        <v/>
      </c>
      <c r="AB972" s="1050" t="str">
        <f t="shared" si="199"/>
        <v/>
      </c>
      <c r="AD972" s="1052" t="str">
        <f t="shared" si="200"/>
        <v/>
      </c>
      <c r="AE972" s="1053" t="str">
        <f t="shared" si="201"/>
        <v/>
      </c>
    </row>
    <row r="973" spans="5:31" ht="12.75" customHeight="1">
      <c r="E973" s="1083" t="str">
        <f t="shared" si="194"/>
        <v/>
      </c>
      <c r="H973" s="1079" t="str">
        <f t="shared" si="193"/>
        <v/>
      </c>
      <c r="J973" s="1117" t="str">
        <f t="shared" si="192"/>
        <v>-</v>
      </c>
      <c r="L973" s="1041" t="str">
        <f t="shared" si="195"/>
        <v/>
      </c>
      <c r="W973" s="1046" t="str">
        <f t="shared" si="196"/>
        <v/>
      </c>
      <c r="X973" s="1047"/>
      <c r="Y973" s="1048" t="str">
        <f t="shared" si="191"/>
        <v/>
      </c>
      <c r="Z973" s="1049" t="str">
        <f t="shared" si="197"/>
        <v/>
      </c>
      <c r="AA973" s="1049" t="str">
        <f t="shared" si="198"/>
        <v/>
      </c>
      <c r="AB973" s="1050" t="str">
        <f t="shared" si="199"/>
        <v/>
      </c>
      <c r="AD973" s="1052" t="str">
        <f t="shared" si="200"/>
        <v/>
      </c>
      <c r="AE973" s="1053" t="str">
        <f t="shared" si="201"/>
        <v/>
      </c>
    </row>
    <row r="974" spans="5:31" ht="12.75" customHeight="1">
      <c r="E974" s="1083" t="str">
        <f t="shared" si="194"/>
        <v/>
      </c>
      <c r="H974" s="1079" t="str">
        <f t="shared" si="193"/>
        <v/>
      </c>
      <c r="J974" s="1117" t="str">
        <f t="shared" si="192"/>
        <v>-</v>
      </c>
      <c r="L974" s="1041" t="str">
        <f t="shared" si="195"/>
        <v/>
      </c>
      <c r="W974" s="1046" t="str">
        <f t="shared" si="196"/>
        <v/>
      </c>
      <c r="X974" s="1047"/>
      <c r="Y974" s="1048" t="str">
        <f t="shared" si="191"/>
        <v/>
      </c>
      <c r="Z974" s="1049" t="str">
        <f t="shared" si="197"/>
        <v/>
      </c>
      <c r="AA974" s="1049" t="str">
        <f t="shared" si="198"/>
        <v/>
      </c>
      <c r="AB974" s="1050" t="str">
        <f t="shared" si="199"/>
        <v/>
      </c>
      <c r="AD974" s="1052" t="str">
        <f t="shared" si="200"/>
        <v/>
      </c>
      <c r="AE974" s="1053" t="str">
        <f t="shared" si="201"/>
        <v/>
      </c>
    </row>
    <row r="975" spans="5:31" ht="12.75" customHeight="1">
      <c r="E975" s="1083" t="str">
        <f t="shared" si="194"/>
        <v/>
      </c>
      <c r="H975" s="1079" t="str">
        <f t="shared" si="193"/>
        <v/>
      </c>
      <c r="J975" s="1117" t="str">
        <f t="shared" si="192"/>
        <v>-</v>
      </c>
      <c r="L975" s="1041" t="str">
        <f t="shared" si="195"/>
        <v/>
      </c>
      <c r="W975" s="1046" t="str">
        <f t="shared" si="196"/>
        <v/>
      </c>
      <c r="X975" s="1047"/>
      <c r="Y975" s="1048" t="str">
        <f t="shared" si="191"/>
        <v/>
      </c>
      <c r="Z975" s="1049" t="str">
        <f t="shared" si="197"/>
        <v/>
      </c>
      <c r="AA975" s="1049" t="str">
        <f t="shared" si="198"/>
        <v/>
      </c>
      <c r="AB975" s="1050" t="str">
        <f t="shared" si="199"/>
        <v/>
      </c>
      <c r="AD975" s="1052" t="str">
        <f t="shared" si="200"/>
        <v/>
      </c>
      <c r="AE975" s="1053" t="str">
        <f t="shared" si="201"/>
        <v/>
      </c>
    </row>
    <row r="976" spans="5:31" ht="12.75" customHeight="1">
      <c r="E976" s="1083" t="str">
        <f t="shared" si="194"/>
        <v/>
      </c>
      <c r="H976" s="1079" t="str">
        <f t="shared" si="193"/>
        <v/>
      </c>
      <c r="J976" s="1117" t="str">
        <f t="shared" si="192"/>
        <v>-</v>
      </c>
      <c r="L976" s="1041" t="str">
        <f t="shared" si="195"/>
        <v/>
      </c>
      <c r="W976" s="1046" t="str">
        <f t="shared" si="196"/>
        <v/>
      </c>
      <c r="X976" s="1047"/>
      <c r="Y976" s="1048" t="str">
        <f t="shared" si="191"/>
        <v/>
      </c>
      <c r="Z976" s="1049" t="str">
        <f t="shared" si="197"/>
        <v/>
      </c>
      <c r="AA976" s="1049" t="str">
        <f t="shared" si="198"/>
        <v/>
      </c>
      <c r="AB976" s="1050" t="str">
        <f t="shared" si="199"/>
        <v/>
      </c>
      <c r="AD976" s="1052" t="str">
        <f t="shared" si="200"/>
        <v/>
      </c>
      <c r="AE976" s="1053" t="str">
        <f t="shared" si="201"/>
        <v/>
      </c>
    </row>
    <row r="977" spans="5:31" ht="12.75" customHeight="1">
      <c r="E977" s="1083" t="str">
        <f t="shared" si="194"/>
        <v/>
      </c>
      <c r="H977" s="1079" t="str">
        <f t="shared" si="193"/>
        <v/>
      </c>
      <c r="J977" s="1117" t="str">
        <f t="shared" si="192"/>
        <v>-</v>
      </c>
      <c r="L977" s="1041" t="str">
        <f t="shared" si="195"/>
        <v/>
      </c>
      <c r="W977" s="1046" t="str">
        <f t="shared" si="196"/>
        <v/>
      </c>
      <c r="X977" s="1047"/>
      <c r="Y977" s="1048" t="str">
        <f t="shared" si="191"/>
        <v/>
      </c>
      <c r="Z977" s="1049" t="str">
        <f t="shared" si="197"/>
        <v/>
      </c>
      <c r="AA977" s="1049" t="str">
        <f t="shared" si="198"/>
        <v/>
      </c>
      <c r="AB977" s="1050" t="str">
        <f t="shared" si="199"/>
        <v/>
      </c>
      <c r="AD977" s="1052" t="str">
        <f t="shared" si="200"/>
        <v/>
      </c>
      <c r="AE977" s="1053" t="str">
        <f t="shared" si="201"/>
        <v/>
      </c>
    </row>
    <row r="978" spans="5:31" ht="12.75" customHeight="1">
      <c r="E978" s="1083" t="str">
        <f t="shared" si="194"/>
        <v/>
      </c>
      <c r="H978" s="1079" t="str">
        <f t="shared" si="193"/>
        <v/>
      </c>
      <c r="J978" s="1117" t="str">
        <f t="shared" si="192"/>
        <v>-</v>
      </c>
      <c r="L978" s="1041" t="str">
        <f t="shared" si="195"/>
        <v/>
      </c>
      <c r="W978" s="1046" t="str">
        <f t="shared" si="196"/>
        <v/>
      </c>
      <c r="X978" s="1047"/>
      <c r="Y978" s="1048" t="str">
        <f t="shared" si="191"/>
        <v/>
      </c>
      <c r="Z978" s="1049" t="str">
        <f t="shared" si="197"/>
        <v/>
      </c>
      <c r="AA978" s="1049" t="str">
        <f t="shared" si="198"/>
        <v/>
      </c>
      <c r="AB978" s="1050" t="str">
        <f t="shared" si="199"/>
        <v/>
      </c>
      <c r="AD978" s="1052" t="str">
        <f t="shared" si="200"/>
        <v/>
      </c>
      <c r="AE978" s="1053" t="str">
        <f t="shared" si="201"/>
        <v/>
      </c>
    </row>
    <row r="979" spans="5:31" ht="12.75" customHeight="1">
      <c r="E979" s="1083" t="str">
        <f t="shared" si="194"/>
        <v/>
      </c>
      <c r="H979" s="1079" t="str">
        <f t="shared" si="193"/>
        <v/>
      </c>
      <c r="J979" s="1117" t="str">
        <f t="shared" si="192"/>
        <v>-</v>
      </c>
      <c r="L979" s="1041" t="str">
        <f t="shared" si="195"/>
        <v/>
      </c>
      <c r="W979" s="1046" t="str">
        <f t="shared" si="196"/>
        <v/>
      </c>
      <c r="X979" s="1047"/>
      <c r="Y979" s="1048" t="str">
        <f t="shared" si="191"/>
        <v/>
      </c>
      <c r="Z979" s="1049" t="str">
        <f t="shared" si="197"/>
        <v/>
      </c>
      <c r="AA979" s="1049" t="str">
        <f t="shared" si="198"/>
        <v/>
      </c>
      <c r="AB979" s="1050" t="str">
        <f t="shared" si="199"/>
        <v/>
      </c>
      <c r="AD979" s="1052" t="str">
        <f t="shared" si="200"/>
        <v/>
      </c>
      <c r="AE979" s="1053" t="str">
        <f t="shared" si="201"/>
        <v/>
      </c>
    </row>
    <row r="980" spans="5:31" ht="12.75" customHeight="1">
      <c r="E980" s="1083" t="str">
        <f t="shared" si="194"/>
        <v/>
      </c>
      <c r="H980" s="1079" t="str">
        <f t="shared" si="193"/>
        <v/>
      </c>
      <c r="J980" s="1117" t="str">
        <f t="shared" si="192"/>
        <v>-</v>
      </c>
      <c r="L980" s="1041" t="str">
        <f t="shared" si="195"/>
        <v/>
      </c>
      <c r="W980" s="1046" t="str">
        <f t="shared" si="196"/>
        <v/>
      </c>
      <c r="X980" s="1047"/>
      <c r="Y980" s="1048" t="str">
        <f t="shared" si="191"/>
        <v/>
      </c>
      <c r="Z980" s="1049" t="str">
        <f t="shared" si="197"/>
        <v/>
      </c>
      <c r="AA980" s="1049" t="str">
        <f t="shared" si="198"/>
        <v/>
      </c>
      <c r="AB980" s="1050" t="str">
        <f t="shared" si="199"/>
        <v/>
      </c>
      <c r="AD980" s="1052" t="str">
        <f t="shared" si="200"/>
        <v/>
      </c>
      <c r="AE980" s="1053" t="str">
        <f t="shared" si="201"/>
        <v/>
      </c>
    </row>
    <row r="981" spans="5:31" ht="12.75" customHeight="1">
      <c r="E981" s="1083" t="str">
        <f t="shared" si="194"/>
        <v/>
      </c>
      <c r="H981" s="1079" t="str">
        <f t="shared" si="193"/>
        <v/>
      </c>
      <c r="J981" s="1117" t="str">
        <f t="shared" si="192"/>
        <v>-</v>
      </c>
      <c r="L981" s="1041" t="str">
        <f t="shared" si="195"/>
        <v/>
      </c>
      <c r="W981" s="1046" t="str">
        <f t="shared" si="196"/>
        <v/>
      </c>
      <c r="X981" s="1047"/>
      <c r="Y981" s="1048" t="str">
        <f t="shared" si="191"/>
        <v/>
      </c>
      <c r="Z981" s="1049" t="str">
        <f t="shared" si="197"/>
        <v/>
      </c>
      <c r="AA981" s="1049" t="str">
        <f t="shared" si="198"/>
        <v/>
      </c>
      <c r="AB981" s="1050" t="str">
        <f t="shared" si="199"/>
        <v/>
      </c>
      <c r="AD981" s="1052" t="str">
        <f t="shared" si="200"/>
        <v/>
      </c>
      <c r="AE981" s="1053" t="str">
        <f t="shared" si="201"/>
        <v/>
      </c>
    </row>
    <row r="982" spans="5:31" ht="12.75" customHeight="1">
      <c r="E982" s="1083" t="str">
        <f t="shared" si="194"/>
        <v/>
      </c>
      <c r="H982" s="1079" t="str">
        <f t="shared" si="193"/>
        <v/>
      </c>
      <c r="J982" s="1117" t="str">
        <f t="shared" si="192"/>
        <v>-</v>
      </c>
      <c r="L982" s="1041" t="str">
        <f t="shared" si="195"/>
        <v/>
      </c>
      <c r="W982" s="1046" t="str">
        <f t="shared" si="196"/>
        <v/>
      </c>
      <c r="X982" s="1047"/>
      <c r="Y982" s="1048" t="str">
        <f t="shared" si="191"/>
        <v/>
      </c>
      <c r="Z982" s="1049" t="str">
        <f t="shared" si="197"/>
        <v/>
      </c>
      <c r="AA982" s="1049" t="str">
        <f t="shared" si="198"/>
        <v/>
      </c>
      <c r="AB982" s="1050" t="str">
        <f t="shared" si="199"/>
        <v/>
      </c>
      <c r="AD982" s="1052" t="str">
        <f t="shared" si="200"/>
        <v/>
      </c>
      <c r="AE982" s="1053" t="str">
        <f t="shared" si="201"/>
        <v/>
      </c>
    </row>
    <row r="983" spans="5:31" ht="12.75" customHeight="1">
      <c r="E983" s="1083" t="str">
        <f t="shared" si="194"/>
        <v/>
      </c>
      <c r="H983" s="1079" t="str">
        <f t="shared" si="193"/>
        <v/>
      </c>
      <c r="J983" s="1117" t="str">
        <f t="shared" si="192"/>
        <v>-</v>
      </c>
      <c r="L983" s="1041" t="str">
        <f t="shared" si="195"/>
        <v/>
      </c>
      <c r="W983" s="1046" t="str">
        <f t="shared" si="196"/>
        <v/>
      </c>
      <c r="X983" s="1047"/>
      <c r="Y983" s="1048" t="str">
        <f t="shared" si="191"/>
        <v/>
      </c>
      <c r="Z983" s="1049" t="str">
        <f t="shared" si="197"/>
        <v/>
      </c>
      <c r="AA983" s="1049" t="str">
        <f t="shared" si="198"/>
        <v/>
      </c>
      <c r="AB983" s="1050" t="str">
        <f t="shared" si="199"/>
        <v/>
      </c>
      <c r="AD983" s="1052" t="str">
        <f t="shared" si="200"/>
        <v/>
      </c>
      <c r="AE983" s="1053" t="str">
        <f t="shared" si="201"/>
        <v/>
      </c>
    </row>
    <row r="984" spans="5:31" ht="12.75" customHeight="1">
      <c r="E984" s="1083" t="str">
        <f t="shared" si="194"/>
        <v/>
      </c>
      <c r="H984" s="1079" t="str">
        <f t="shared" si="193"/>
        <v/>
      </c>
      <c r="J984" s="1117" t="str">
        <f t="shared" si="192"/>
        <v>-</v>
      </c>
      <c r="L984" s="1041" t="str">
        <f t="shared" si="195"/>
        <v/>
      </c>
      <c r="W984" s="1046" t="str">
        <f t="shared" si="196"/>
        <v/>
      </c>
      <c r="X984" s="1047"/>
      <c r="Y984" s="1048" t="str">
        <f t="shared" si="191"/>
        <v/>
      </c>
      <c r="Z984" s="1049" t="str">
        <f t="shared" si="197"/>
        <v/>
      </c>
      <c r="AA984" s="1049" t="str">
        <f t="shared" si="198"/>
        <v/>
      </c>
      <c r="AB984" s="1050" t="str">
        <f t="shared" si="199"/>
        <v/>
      </c>
      <c r="AD984" s="1052" t="str">
        <f t="shared" si="200"/>
        <v/>
      </c>
      <c r="AE984" s="1053" t="str">
        <f t="shared" si="201"/>
        <v/>
      </c>
    </row>
    <row r="985" spans="5:31" ht="12.75" customHeight="1">
      <c r="E985" s="1083" t="str">
        <f t="shared" si="194"/>
        <v/>
      </c>
      <c r="H985" s="1079" t="str">
        <f t="shared" si="193"/>
        <v/>
      </c>
      <c r="J985" s="1117" t="str">
        <f t="shared" si="192"/>
        <v>-</v>
      </c>
      <c r="L985" s="1041" t="str">
        <f t="shared" si="195"/>
        <v/>
      </c>
      <c r="W985" s="1046" t="str">
        <f t="shared" si="196"/>
        <v/>
      </c>
      <c r="X985" s="1047"/>
      <c r="Y985" s="1048" t="str">
        <f t="shared" si="191"/>
        <v/>
      </c>
      <c r="Z985" s="1049" t="str">
        <f t="shared" si="197"/>
        <v/>
      </c>
      <c r="AA985" s="1049" t="str">
        <f t="shared" si="198"/>
        <v/>
      </c>
      <c r="AB985" s="1050" t="str">
        <f t="shared" si="199"/>
        <v/>
      </c>
      <c r="AD985" s="1052" t="str">
        <f t="shared" si="200"/>
        <v/>
      </c>
      <c r="AE985" s="1053" t="str">
        <f t="shared" si="201"/>
        <v/>
      </c>
    </row>
    <row r="986" spans="5:31" ht="12.75" customHeight="1">
      <c r="E986" s="1083" t="str">
        <f t="shared" si="194"/>
        <v/>
      </c>
      <c r="H986" s="1079" t="str">
        <f t="shared" si="193"/>
        <v/>
      </c>
      <c r="J986" s="1117" t="str">
        <f t="shared" si="192"/>
        <v>-</v>
      </c>
      <c r="L986" s="1041" t="str">
        <f t="shared" si="195"/>
        <v/>
      </c>
      <c r="W986" s="1046" t="str">
        <f t="shared" si="196"/>
        <v/>
      </c>
      <c r="X986" s="1047"/>
      <c r="Y986" s="1048" t="str">
        <f t="shared" si="191"/>
        <v/>
      </c>
      <c r="Z986" s="1049" t="str">
        <f t="shared" si="197"/>
        <v/>
      </c>
      <c r="AA986" s="1049" t="str">
        <f t="shared" si="198"/>
        <v/>
      </c>
      <c r="AB986" s="1050" t="str">
        <f t="shared" si="199"/>
        <v/>
      </c>
      <c r="AD986" s="1052" t="str">
        <f t="shared" si="200"/>
        <v/>
      </c>
      <c r="AE986" s="1053" t="str">
        <f t="shared" si="201"/>
        <v/>
      </c>
    </row>
    <row r="987" spans="5:31" ht="12.75" customHeight="1">
      <c r="E987" s="1083" t="str">
        <f t="shared" si="194"/>
        <v/>
      </c>
      <c r="H987" s="1079" t="str">
        <f t="shared" si="193"/>
        <v/>
      </c>
      <c r="J987" s="1117" t="str">
        <f t="shared" si="192"/>
        <v>-</v>
      </c>
      <c r="L987" s="1041" t="str">
        <f t="shared" si="195"/>
        <v/>
      </c>
      <c r="W987" s="1046" t="str">
        <f t="shared" si="196"/>
        <v/>
      </c>
      <c r="X987" s="1047"/>
      <c r="Y987" s="1048" t="str">
        <f t="shared" si="191"/>
        <v/>
      </c>
      <c r="Z987" s="1049" t="str">
        <f t="shared" si="197"/>
        <v/>
      </c>
      <c r="AA987" s="1049" t="str">
        <f t="shared" si="198"/>
        <v/>
      </c>
      <c r="AB987" s="1050" t="str">
        <f t="shared" si="199"/>
        <v/>
      </c>
      <c r="AD987" s="1052" t="str">
        <f t="shared" si="200"/>
        <v/>
      </c>
      <c r="AE987" s="1053" t="str">
        <f t="shared" si="201"/>
        <v/>
      </c>
    </row>
    <row r="988" spans="5:31" ht="12.75" customHeight="1">
      <c r="E988" s="1083" t="str">
        <f t="shared" si="194"/>
        <v/>
      </c>
      <c r="H988" s="1079" t="str">
        <f t="shared" si="193"/>
        <v/>
      </c>
      <c r="J988" s="1117" t="str">
        <f t="shared" si="192"/>
        <v>-</v>
      </c>
      <c r="L988" s="1041" t="str">
        <f t="shared" si="195"/>
        <v/>
      </c>
      <c r="W988" s="1046" t="str">
        <f t="shared" si="196"/>
        <v/>
      </c>
      <c r="X988" s="1047"/>
      <c r="Y988" s="1048" t="str">
        <f t="shared" si="191"/>
        <v/>
      </c>
      <c r="Z988" s="1049" t="str">
        <f t="shared" si="197"/>
        <v/>
      </c>
      <c r="AA988" s="1049" t="str">
        <f t="shared" si="198"/>
        <v/>
      </c>
      <c r="AB988" s="1050" t="str">
        <f t="shared" si="199"/>
        <v/>
      </c>
      <c r="AD988" s="1052" t="str">
        <f t="shared" si="200"/>
        <v/>
      </c>
      <c r="AE988" s="1053" t="str">
        <f t="shared" si="201"/>
        <v/>
      </c>
    </row>
    <row r="989" spans="5:31" ht="12.75" customHeight="1">
      <c r="E989" s="1083" t="str">
        <f t="shared" si="194"/>
        <v/>
      </c>
      <c r="H989" s="1079" t="str">
        <f t="shared" si="193"/>
        <v/>
      </c>
      <c r="J989" s="1117" t="str">
        <f t="shared" si="192"/>
        <v>-</v>
      </c>
      <c r="L989" s="1041" t="str">
        <f t="shared" si="195"/>
        <v/>
      </c>
      <c r="W989" s="1046" t="str">
        <f t="shared" si="196"/>
        <v/>
      </c>
      <c r="X989" s="1047"/>
      <c r="Y989" s="1048" t="str">
        <f t="shared" si="191"/>
        <v/>
      </c>
      <c r="Z989" s="1049" t="str">
        <f t="shared" si="197"/>
        <v/>
      </c>
      <c r="AA989" s="1049" t="str">
        <f t="shared" si="198"/>
        <v/>
      </c>
      <c r="AB989" s="1050" t="str">
        <f t="shared" si="199"/>
        <v/>
      </c>
      <c r="AD989" s="1052" t="str">
        <f t="shared" si="200"/>
        <v/>
      </c>
      <c r="AE989" s="1053" t="str">
        <f t="shared" si="201"/>
        <v/>
      </c>
    </row>
    <row r="990" spans="5:31" ht="12.75" customHeight="1">
      <c r="E990" s="1083" t="str">
        <f t="shared" si="194"/>
        <v/>
      </c>
      <c r="H990" s="1079" t="str">
        <f t="shared" si="193"/>
        <v/>
      </c>
      <c r="J990" s="1117" t="str">
        <f t="shared" si="192"/>
        <v>-</v>
      </c>
      <c r="L990" s="1041" t="str">
        <f t="shared" si="195"/>
        <v/>
      </c>
      <c r="W990" s="1046" t="str">
        <f t="shared" si="196"/>
        <v/>
      </c>
      <c r="X990" s="1047"/>
      <c r="Y990" s="1048" t="str">
        <f t="shared" si="191"/>
        <v/>
      </c>
      <c r="Z990" s="1049" t="str">
        <f t="shared" si="197"/>
        <v/>
      </c>
      <c r="AA990" s="1049" t="str">
        <f t="shared" si="198"/>
        <v/>
      </c>
      <c r="AB990" s="1050" t="str">
        <f t="shared" si="199"/>
        <v/>
      </c>
      <c r="AD990" s="1052" t="str">
        <f t="shared" si="200"/>
        <v/>
      </c>
      <c r="AE990" s="1053" t="str">
        <f t="shared" si="201"/>
        <v/>
      </c>
    </row>
    <row r="991" spans="5:31" ht="12.75" customHeight="1">
      <c r="E991" s="1083" t="str">
        <f t="shared" si="194"/>
        <v/>
      </c>
      <c r="H991" s="1079" t="str">
        <f t="shared" si="193"/>
        <v/>
      </c>
      <c r="J991" s="1117" t="str">
        <f t="shared" si="192"/>
        <v>-</v>
      </c>
      <c r="L991" s="1041" t="str">
        <f t="shared" si="195"/>
        <v/>
      </c>
      <c r="W991" s="1046" t="str">
        <f t="shared" si="196"/>
        <v/>
      </c>
      <c r="X991" s="1047"/>
      <c r="Y991" s="1048" t="str">
        <f t="shared" si="191"/>
        <v/>
      </c>
      <c r="Z991" s="1049" t="str">
        <f t="shared" si="197"/>
        <v/>
      </c>
      <c r="AA991" s="1049" t="str">
        <f t="shared" si="198"/>
        <v/>
      </c>
      <c r="AB991" s="1050" t="str">
        <f t="shared" si="199"/>
        <v/>
      </c>
      <c r="AD991" s="1052" t="str">
        <f t="shared" si="200"/>
        <v/>
      </c>
      <c r="AE991" s="1053" t="str">
        <f t="shared" si="201"/>
        <v/>
      </c>
    </row>
    <row r="992" spans="5:31" ht="12.75" customHeight="1">
      <c r="E992" s="1083" t="str">
        <f t="shared" si="194"/>
        <v/>
      </c>
      <c r="H992" s="1079" t="str">
        <f t="shared" si="193"/>
        <v/>
      </c>
      <c r="J992" s="1117" t="str">
        <f t="shared" si="192"/>
        <v>-</v>
      </c>
      <c r="L992" s="1041" t="str">
        <f t="shared" si="195"/>
        <v/>
      </c>
      <c r="W992" s="1046" t="str">
        <f t="shared" si="196"/>
        <v/>
      </c>
      <c r="X992" s="1047"/>
      <c r="Y992" s="1048" t="str">
        <f t="shared" si="191"/>
        <v/>
      </c>
      <c r="Z992" s="1049" t="str">
        <f t="shared" si="197"/>
        <v/>
      </c>
      <c r="AA992" s="1049" t="str">
        <f t="shared" si="198"/>
        <v/>
      </c>
      <c r="AB992" s="1050" t="str">
        <f t="shared" si="199"/>
        <v/>
      </c>
      <c r="AD992" s="1052" t="str">
        <f t="shared" si="200"/>
        <v/>
      </c>
      <c r="AE992" s="1053" t="str">
        <f t="shared" si="201"/>
        <v/>
      </c>
    </row>
    <row r="993" spans="5:31" ht="12.75" customHeight="1">
      <c r="E993" s="1083" t="str">
        <f t="shared" si="194"/>
        <v/>
      </c>
      <c r="H993" s="1079" t="str">
        <f t="shared" si="193"/>
        <v/>
      </c>
      <c r="J993" s="1117" t="str">
        <f t="shared" si="192"/>
        <v>-</v>
      </c>
      <c r="L993" s="1041" t="str">
        <f t="shared" si="195"/>
        <v/>
      </c>
      <c r="W993" s="1046" t="str">
        <f t="shared" si="196"/>
        <v/>
      </c>
      <c r="X993" s="1047"/>
      <c r="Y993" s="1048" t="str">
        <f t="shared" ref="Y993:Y1056" si="202">IFERROR(CHOOSE(X993,"መስከረም","ጥቅምት","ህዳር  ","ታህሳስ ","ጥር ","የካቲት ","መጋቢት ","ሚይዚያ ","ግንቦት ","ሰኔ ","ሐምሌ ","ነሐሴ ","Pagume"),"")</f>
        <v/>
      </c>
      <c r="Z993" s="1049" t="str">
        <f t="shared" si="197"/>
        <v/>
      </c>
      <c r="AA993" s="1049" t="str">
        <f t="shared" si="198"/>
        <v/>
      </c>
      <c r="AB993" s="1050" t="str">
        <f t="shared" si="199"/>
        <v/>
      </c>
      <c r="AD993" s="1052" t="str">
        <f t="shared" si="200"/>
        <v/>
      </c>
      <c r="AE993" s="1053" t="str">
        <f t="shared" si="201"/>
        <v/>
      </c>
    </row>
    <row r="994" spans="5:31" ht="12.75" customHeight="1">
      <c r="E994" s="1083" t="str">
        <f t="shared" si="194"/>
        <v/>
      </c>
      <c r="H994" s="1079" t="str">
        <f t="shared" si="193"/>
        <v/>
      </c>
      <c r="J994" s="1117" t="str">
        <f t="shared" si="192"/>
        <v>-</v>
      </c>
      <c r="L994" s="1041" t="str">
        <f t="shared" si="195"/>
        <v/>
      </c>
      <c r="W994" s="1046" t="str">
        <f t="shared" si="196"/>
        <v/>
      </c>
      <c r="X994" s="1047"/>
      <c r="Y994" s="1048" t="str">
        <f t="shared" si="202"/>
        <v/>
      </c>
      <c r="Z994" s="1049" t="str">
        <f t="shared" si="197"/>
        <v/>
      </c>
      <c r="AA994" s="1049" t="str">
        <f t="shared" si="198"/>
        <v/>
      </c>
      <c r="AB994" s="1050" t="str">
        <f t="shared" si="199"/>
        <v/>
      </c>
      <c r="AD994" s="1052" t="str">
        <f t="shared" si="200"/>
        <v/>
      </c>
      <c r="AE994" s="1053" t="str">
        <f t="shared" si="201"/>
        <v/>
      </c>
    </row>
    <row r="995" spans="5:31" ht="12.75" customHeight="1">
      <c r="E995" s="1083" t="str">
        <f t="shared" si="194"/>
        <v/>
      </c>
      <c r="H995" s="1079" t="str">
        <f t="shared" si="193"/>
        <v/>
      </c>
      <c r="J995" s="1117" t="str">
        <f t="shared" si="192"/>
        <v>-</v>
      </c>
      <c r="L995" s="1041" t="str">
        <f t="shared" si="195"/>
        <v/>
      </c>
      <c r="W995" s="1046" t="str">
        <f t="shared" si="196"/>
        <v/>
      </c>
      <c r="X995" s="1047"/>
      <c r="Y995" s="1048" t="str">
        <f t="shared" si="202"/>
        <v/>
      </c>
      <c r="Z995" s="1049" t="str">
        <f t="shared" si="197"/>
        <v/>
      </c>
      <c r="AA995" s="1049" t="str">
        <f t="shared" si="198"/>
        <v/>
      </c>
      <c r="AB995" s="1050" t="str">
        <f t="shared" si="199"/>
        <v/>
      </c>
      <c r="AD995" s="1052" t="str">
        <f t="shared" si="200"/>
        <v/>
      </c>
      <c r="AE995" s="1053" t="str">
        <f t="shared" si="201"/>
        <v/>
      </c>
    </row>
    <row r="996" spans="5:31" ht="12.75" customHeight="1">
      <c r="E996" s="1083" t="str">
        <f t="shared" si="194"/>
        <v/>
      </c>
      <c r="H996" s="1079" t="str">
        <f t="shared" si="193"/>
        <v/>
      </c>
      <c r="J996" s="1117" t="str">
        <f t="shared" ref="J996:J1059" si="203">IF(D996="","-",$Q$1-D996)</f>
        <v>-</v>
      </c>
      <c r="L996" s="1041" t="str">
        <f t="shared" si="195"/>
        <v/>
      </c>
      <c r="W996" s="1046" t="str">
        <f t="shared" si="196"/>
        <v/>
      </c>
      <c r="X996" s="1047"/>
      <c r="Y996" s="1048" t="str">
        <f t="shared" si="202"/>
        <v/>
      </c>
      <c r="Z996" s="1049" t="str">
        <f t="shared" si="197"/>
        <v/>
      </c>
      <c r="AA996" s="1049" t="str">
        <f t="shared" si="198"/>
        <v/>
      </c>
      <c r="AB996" s="1050" t="str">
        <f t="shared" si="199"/>
        <v/>
      </c>
      <c r="AD996" s="1052" t="str">
        <f t="shared" si="200"/>
        <v/>
      </c>
      <c r="AE996" s="1053" t="str">
        <f t="shared" si="201"/>
        <v/>
      </c>
    </row>
    <row r="997" spans="5:31" ht="12.75" customHeight="1">
      <c r="E997" s="1083" t="str">
        <f t="shared" si="194"/>
        <v/>
      </c>
      <c r="H997" s="1079" t="str">
        <f t="shared" si="193"/>
        <v/>
      </c>
      <c r="J997" s="1117" t="str">
        <f t="shared" si="203"/>
        <v>-</v>
      </c>
      <c r="L997" s="1041" t="str">
        <f t="shared" si="195"/>
        <v/>
      </c>
      <c r="W997" s="1046" t="str">
        <f t="shared" si="196"/>
        <v/>
      </c>
      <c r="X997" s="1047"/>
      <c r="Y997" s="1048" t="str">
        <f t="shared" si="202"/>
        <v/>
      </c>
      <c r="Z997" s="1049" t="str">
        <f t="shared" si="197"/>
        <v/>
      </c>
      <c r="AA997" s="1049" t="str">
        <f t="shared" si="198"/>
        <v/>
      </c>
      <c r="AB997" s="1050" t="str">
        <f t="shared" si="199"/>
        <v/>
      </c>
      <c r="AD997" s="1052" t="str">
        <f t="shared" si="200"/>
        <v/>
      </c>
      <c r="AE997" s="1053" t="str">
        <f t="shared" si="201"/>
        <v/>
      </c>
    </row>
    <row r="998" spans="5:31" ht="12.75" customHeight="1">
      <c r="E998" s="1083" t="str">
        <f t="shared" si="194"/>
        <v/>
      </c>
      <c r="H998" s="1079" t="str">
        <f t="shared" si="193"/>
        <v/>
      </c>
      <c r="J998" s="1117" t="str">
        <f t="shared" si="203"/>
        <v>-</v>
      </c>
      <c r="L998" s="1041" t="str">
        <f t="shared" si="195"/>
        <v/>
      </c>
      <c r="W998" s="1046" t="str">
        <f t="shared" si="196"/>
        <v/>
      </c>
      <c r="X998" s="1047"/>
      <c r="Y998" s="1048" t="str">
        <f t="shared" si="202"/>
        <v/>
      </c>
      <c r="Z998" s="1049" t="str">
        <f t="shared" si="197"/>
        <v/>
      </c>
      <c r="AA998" s="1049" t="str">
        <f t="shared" si="198"/>
        <v/>
      </c>
      <c r="AB998" s="1050" t="str">
        <f t="shared" si="199"/>
        <v/>
      </c>
      <c r="AD998" s="1052" t="str">
        <f t="shared" si="200"/>
        <v/>
      </c>
      <c r="AE998" s="1053" t="str">
        <f t="shared" si="201"/>
        <v/>
      </c>
    </row>
    <row r="999" spans="5:31" ht="12.75" customHeight="1">
      <c r="E999" s="1083" t="str">
        <f t="shared" si="194"/>
        <v/>
      </c>
      <c r="H999" s="1079" t="str">
        <f t="shared" si="193"/>
        <v/>
      </c>
      <c r="J999" s="1117" t="str">
        <f t="shared" si="203"/>
        <v>-</v>
      </c>
      <c r="L999" s="1041" t="str">
        <f t="shared" si="195"/>
        <v/>
      </c>
      <c r="W999" s="1046" t="str">
        <f t="shared" si="196"/>
        <v/>
      </c>
      <c r="X999" s="1047"/>
      <c r="Y999" s="1048" t="str">
        <f t="shared" si="202"/>
        <v/>
      </c>
      <c r="Z999" s="1049" t="str">
        <f t="shared" si="197"/>
        <v/>
      </c>
      <c r="AA999" s="1049" t="str">
        <f t="shared" si="198"/>
        <v/>
      </c>
      <c r="AB999" s="1050" t="str">
        <f t="shared" si="199"/>
        <v/>
      </c>
      <c r="AD999" s="1052" t="str">
        <f t="shared" si="200"/>
        <v/>
      </c>
      <c r="AE999" s="1053" t="str">
        <f t="shared" si="201"/>
        <v/>
      </c>
    </row>
    <row r="1000" spans="5:31" ht="12.75" customHeight="1">
      <c r="E1000" s="1083" t="str">
        <f t="shared" si="194"/>
        <v/>
      </c>
      <c r="H1000" s="1079" t="str">
        <f t="shared" si="193"/>
        <v/>
      </c>
      <c r="J1000" s="1117" t="str">
        <f t="shared" si="203"/>
        <v>-</v>
      </c>
      <c r="L1000" s="1041" t="str">
        <f t="shared" si="195"/>
        <v/>
      </c>
      <c r="W1000" s="1046" t="str">
        <f t="shared" si="196"/>
        <v/>
      </c>
      <c r="X1000" s="1047"/>
      <c r="Y1000" s="1048" t="str">
        <f t="shared" si="202"/>
        <v/>
      </c>
      <c r="Z1000" s="1049" t="str">
        <f t="shared" si="197"/>
        <v/>
      </c>
      <c r="AA1000" s="1049" t="str">
        <f t="shared" si="198"/>
        <v/>
      </c>
      <c r="AB1000" s="1050" t="str">
        <f t="shared" si="199"/>
        <v/>
      </c>
      <c r="AD1000" s="1052" t="str">
        <f t="shared" si="200"/>
        <v/>
      </c>
      <c r="AE1000" s="1053" t="str">
        <f t="shared" si="201"/>
        <v/>
      </c>
    </row>
    <row r="1001" spans="5:31" ht="12.75" customHeight="1">
      <c r="E1001" s="1083" t="str">
        <f t="shared" si="194"/>
        <v/>
      </c>
      <c r="H1001" s="1079" t="str">
        <f t="shared" si="193"/>
        <v/>
      </c>
      <c r="J1001" s="1117" t="str">
        <f t="shared" si="203"/>
        <v>-</v>
      </c>
      <c r="L1001" s="1041" t="str">
        <f t="shared" si="195"/>
        <v/>
      </c>
      <c r="W1001" s="1046" t="str">
        <f t="shared" si="196"/>
        <v/>
      </c>
      <c r="X1001" s="1047"/>
      <c r="Y1001" s="1048" t="str">
        <f t="shared" si="202"/>
        <v/>
      </c>
      <c r="Z1001" s="1049" t="str">
        <f t="shared" si="197"/>
        <v/>
      </c>
      <c r="AA1001" s="1049" t="str">
        <f t="shared" si="198"/>
        <v/>
      </c>
      <c r="AB1001" s="1050" t="str">
        <f t="shared" si="199"/>
        <v/>
      </c>
      <c r="AD1001" s="1052" t="str">
        <f t="shared" si="200"/>
        <v/>
      </c>
      <c r="AE1001" s="1053" t="str">
        <f t="shared" si="201"/>
        <v/>
      </c>
    </row>
    <row r="1002" spans="5:31" ht="12.75" customHeight="1">
      <c r="E1002" s="1083" t="str">
        <f t="shared" si="194"/>
        <v/>
      </c>
      <c r="H1002" s="1079" t="str">
        <f t="shared" si="193"/>
        <v/>
      </c>
      <c r="J1002" s="1117" t="str">
        <f t="shared" si="203"/>
        <v>-</v>
      </c>
      <c r="L1002" s="1041" t="str">
        <f t="shared" si="195"/>
        <v/>
      </c>
      <c r="W1002" s="1046" t="str">
        <f t="shared" si="196"/>
        <v/>
      </c>
      <c r="X1002" s="1047"/>
      <c r="Y1002" s="1048" t="str">
        <f t="shared" si="202"/>
        <v/>
      </c>
      <c r="Z1002" s="1049" t="str">
        <f t="shared" si="197"/>
        <v/>
      </c>
      <c r="AA1002" s="1049" t="str">
        <f t="shared" si="198"/>
        <v/>
      </c>
      <c r="AB1002" s="1050" t="str">
        <f t="shared" si="199"/>
        <v/>
      </c>
      <c r="AD1002" s="1052" t="str">
        <f t="shared" si="200"/>
        <v/>
      </c>
      <c r="AE1002" s="1053" t="str">
        <f t="shared" si="201"/>
        <v/>
      </c>
    </row>
    <row r="1003" spans="5:31" ht="12.75" customHeight="1">
      <c r="E1003" s="1083" t="str">
        <f t="shared" si="194"/>
        <v/>
      </c>
      <c r="H1003" s="1079" t="str">
        <f t="shared" si="193"/>
        <v/>
      </c>
      <c r="J1003" s="1117" t="str">
        <f t="shared" si="203"/>
        <v>-</v>
      </c>
      <c r="L1003" s="1041" t="str">
        <f t="shared" si="195"/>
        <v/>
      </c>
      <c r="W1003" s="1046" t="str">
        <f t="shared" si="196"/>
        <v/>
      </c>
      <c r="X1003" s="1047"/>
      <c r="Y1003" s="1048" t="str">
        <f t="shared" si="202"/>
        <v/>
      </c>
      <c r="Z1003" s="1049" t="str">
        <f t="shared" si="197"/>
        <v/>
      </c>
      <c r="AA1003" s="1049" t="str">
        <f t="shared" si="198"/>
        <v/>
      </c>
      <c r="AB1003" s="1050" t="str">
        <f t="shared" si="199"/>
        <v/>
      </c>
      <c r="AD1003" s="1052" t="str">
        <f t="shared" si="200"/>
        <v/>
      </c>
      <c r="AE1003" s="1053" t="str">
        <f t="shared" si="201"/>
        <v/>
      </c>
    </row>
    <row r="1004" spans="5:31" ht="12.75" customHeight="1">
      <c r="E1004" s="1083" t="str">
        <f t="shared" si="194"/>
        <v/>
      </c>
      <c r="H1004" s="1079" t="str">
        <f t="shared" si="193"/>
        <v/>
      </c>
      <c r="J1004" s="1117" t="str">
        <f t="shared" si="203"/>
        <v>-</v>
      </c>
      <c r="L1004" s="1041" t="str">
        <f t="shared" si="195"/>
        <v/>
      </c>
      <c r="W1004" s="1046" t="str">
        <f t="shared" si="196"/>
        <v/>
      </c>
      <c r="X1004" s="1047"/>
      <c r="Y1004" s="1048" t="str">
        <f t="shared" si="202"/>
        <v/>
      </c>
      <c r="Z1004" s="1049" t="str">
        <f t="shared" si="197"/>
        <v/>
      </c>
      <c r="AA1004" s="1049" t="str">
        <f t="shared" si="198"/>
        <v/>
      </c>
      <c r="AB1004" s="1050" t="str">
        <f t="shared" si="199"/>
        <v/>
      </c>
      <c r="AD1004" s="1052" t="str">
        <f t="shared" si="200"/>
        <v/>
      </c>
      <c r="AE1004" s="1053" t="str">
        <f t="shared" si="201"/>
        <v/>
      </c>
    </row>
    <row r="1005" spans="5:31" ht="12.75" customHeight="1">
      <c r="E1005" s="1083" t="str">
        <f t="shared" si="194"/>
        <v/>
      </c>
      <c r="H1005" s="1079" t="str">
        <f t="shared" si="193"/>
        <v/>
      </c>
      <c r="J1005" s="1117" t="str">
        <f t="shared" si="203"/>
        <v>-</v>
      </c>
      <c r="L1005" s="1041" t="str">
        <f t="shared" si="195"/>
        <v/>
      </c>
      <c r="W1005" s="1046" t="str">
        <f t="shared" si="196"/>
        <v/>
      </c>
      <c r="X1005" s="1047"/>
      <c r="Y1005" s="1048" t="str">
        <f t="shared" si="202"/>
        <v/>
      </c>
      <c r="Z1005" s="1049" t="str">
        <f t="shared" si="197"/>
        <v/>
      </c>
      <c r="AA1005" s="1049" t="str">
        <f t="shared" si="198"/>
        <v/>
      </c>
      <c r="AB1005" s="1050" t="str">
        <f t="shared" si="199"/>
        <v/>
      </c>
      <c r="AD1005" s="1052" t="str">
        <f t="shared" si="200"/>
        <v/>
      </c>
      <c r="AE1005" s="1053" t="str">
        <f t="shared" si="201"/>
        <v/>
      </c>
    </row>
    <row r="1006" spans="5:31" ht="12.75" customHeight="1">
      <c r="E1006" s="1083" t="str">
        <f t="shared" si="194"/>
        <v/>
      </c>
      <c r="H1006" s="1079" t="str">
        <f t="shared" si="193"/>
        <v/>
      </c>
      <c r="J1006" s="1117" t="str">
        <f t="shared" si="203"/>
        <v>-</v>
      </c>
      <c r="L1006" s="1041" t="str">
        <f t="shared" si="195"/>
        <v/>
      </c>
      <c r="W1006" s="1046" t="str">
        <f t="shared" si="196"/>
        <v/>
      </c>
      <c r="X1006" s="1047"/>
      <c r="Y1006" s="1048" t="str">
        <f t="shared" si="202"/>
        <v/>
      </c>
      <c r="Z1006" s="1049" t="str">
        <f t="shared" si="197"/>
        <v/>
      </c>
      <c r="AA1006" s="1049" t="str">
        <f t="shared" si="198"/>
        <v/>
      </c>
      <c r="AB1006" s="1050" t="str">
        <f t="shared" si="199"/>
        <v/>
      </c>
      <c r="AD1006" s="1052" t="str">
        <f t="shared" si="200"/>
        <v/>
      </c>
      <c r="AE1006" s="1053" t="str">
        <f t="shared" si="201"/>
        <v/>
      </c>
    </row>
    <row r="1007" spans="5:31" ht="12.75" customHeight="1">
      <c r="E1007" s="1083" t="str">
        <f t="shared" si="194"/>
        <v/>
      </c>
      <c r="H1007" s="1079" t="str">
        <f t="shared" si="193"/>
        <v/>
      </c>
      <c r="J1007" s="1117" t="str">
        <f t="shared" si="203"/>
        <v>-</v>
      </c>
      <c r="L1007" s="1041" t="str">
        <f t="shared" si="195"/>
        <v/>
      </c>
      <c r="W1007" s="1046" t="str">
        <f t="shared" si="196"/>
        <v/>
      </c>
      <c r="X1007" s="1047"/>
      <c r="Y1007" s="1048" t="str">
        <f t="shared" si="202"/>
        <v/>
      </c>
      <c r="Z1007" s="1049" t="str">
        <f t="shared" si="197"/>
        <v/>
      </c>
      <c r="AA1007" s="1049" t="str">
        <f t="shared" si="198"/>
        <v/>
      </c>
      <c r="AB1007" s="1050" t="str">
        <f t="shared" si="199"/>
        <v/>
      </c>
      <c r="AD1007" s="1052" t="str">
        <f t="shared" si="200"/>
        <v/>
      </c>
      <c r="AE1007" s="1053" t="str">
        <f t="shared" si="201"/>
        <v/>
      </c>
    </row>
    <row r="1008" spans="5:31" ht="12.75" customHeight="1">
      <c r="E1008" s="1083" t="str">
        <f t="shared" si="194"/>
        <v/>
      </c>
      <c r="H1008" s="1079" t="str">
        <f t="shared" si="193"/>
        <v/>
      </c>
      <c r="J1008" s="1117" t="str">
        <f t="shared" si="203"/>
        <v>-</v>
      </c>
      <c r="L1008" s="1041" t="str">
        <f t="shared" si="195"/>
        <v/>
      </c>
      <c r="W1008" s="1046" t="str">
        <f t="shared" si="196"/>
        <v/>
      </c>
      <c r="X1008" s="1047"/>
      <c r="Y1008" s="1048" t="str">
        <f t="shared" si="202"/>
        <v/>
      </c>
      <c r="Z1008" s="1049" t="str">
        <f t="shared" si="197"/>
        <v/>
      </c>
      <c r="AA1008" s="1049" t="str">
        <f t="shared" si="198"/>
        <v/>
      </c>
      <c r="AB1008" s="1050" t="str">
        <f t="shared" si="199"/>
        <v/>
      </c>
      <c r="AD1008" s="1052" t="str">
        <f t="shared" si="200"/>
        <v/>
      </c>
      <c r="AE1008" s="1053" t="str">
        <f t="shared" si="201"/>
        <v/>
      </c>
    </row>
    <row r="1009" spans="5:31" ht="12.75" customHeight="1">
      <c r="E1009" s="1083" t="str">
        <f t="shared" si="194"/>
        <v/>
      </c>
      <c r="H1009" s="1079" t="str">
        <f t="shared" si="193"/>
        <v/>
      </c>
      <c r="J1009" s="1117" t="str">
        <f t="shared" si="203"/>
        <v>-</v>
      </c>
      <c r="L1009" s="1041" t="str">
        <f t="shared" si="195"/>
        <v/>
      </c>
      <c r="W1009" s="1046" t="str">
        <f t="shared" si="196"/>
        <v/>
      </c>
      <c r="X1009" s="1047"/>
      <c r="Y1009" s="1048" t="str">
        <f t="shared" si="202"/>
        <v/>
      </c>
      <c r="Z1009" s="1049" t="str">
        <f t="shared" si="197"/>
        <v/>
      </c>
      <c r="AA1009" s="1049" t="str">
        <f t="shared" si="198"/>
        <v/>
      </c>
      <c r="AB1009" s="1050" t="str">
        <f t="shared" si="199"/>
        <v/>
      </c>
      <c r="AD1009" s="1052" t="str">
        <f t="shared" si="200"/>
        <v/>
      </c>
      <c r="AE1009" s="1053" t="str">
        <f t="shared" si="201"/>
        <v/>
      </c>
    </row>
    <row r="1010" spans="5:31" ht="12.75" customHeight="1">
      <c r="E1010" s="1083" t="str">
        <f t="shared" si="194"/>
        <v/>
      </c>
      <c r="H1010" s="1079" t="str">
        <f t="shared" si="193"/>
        <v/>
      </c>
      <c r="J1010" s="1117" t="str">
        <f t="shared" si="203"/>
        <v>-</v>
      </c>
      <c r="L1010" s="1041" t="str">
        <f t="shared" si="195"/>
        <v/>
      </c>
      <c r="W1010" s="1046" t="str">
        <f t="shared" si="196"/>
        <v/>
      </c>
      <c r="X1010" s="1047"/>
      <c r="Y1010" s="1048" t="str">
        <f t="shared" si="202"/>
        <v/>
      </c>
      <c r="Z1010" s="1049" t="str">
        <f t="shared" si="197"/>
        <v/>
      </c>
      <c r="AA1010" s="1049" t="str">
        <f t="shared" si="198"/>
        <v/>
      </c>
      <c r="AB1010" s="1050" t="str">
        <f t="shared" si="199"/>
        <v/>
      </c>
      <c r="AD1010" s="1052" t="str">
        <f t="shared" si="200"/>
        <v/>
      </c>
      <c r="AE1010" s="1053" t="str">
        <f t="shared" si="201"/>
        <v/>
      </c>
    </row>
    <row r="1011" spans="5:31" ht="12.75" customHeight="1">
      <c r="E1011" s="1083" t="str">
        <f t="shared" si="194"/>
        <v/>
      </c>
      <c r="H1011" s="1079" t="str">
        <f t="shared" si="193"/>
        <v/>
      </c>
      <c r="J1011" s="1117" t="str">
        <f t="shared" si="203"/>
        <v>-</v>
      </c>
      <c r="L1011" s="1041" t="str">
        <f t="shared" si="195"/>
        <v/>
      </c>
      <c r="W1011" s="1046" t="str">
        <f t="shared" si="196"/>
        <v/>
      </c>
      <c r="X1011" s="1047"/>
      <c r="Y1011" s="1048" t="str">
        <f t="shared" si="202"/>
        <v/>
      </c>
      <c r="Z1011" s="1049" t="str">
        <f t="shared" si="197"/>
        <v/>
      </c>
      <c r="AA1011" s="1049" t="str">
        <f t="shared" si="198"/>
        <v/>
      </c>
      <c r="AB1011" s="1050" t="str">
        <f t="shared" si="199"/>
        <v/>
      </c>
      <c r="AD1011" s="1052" t="str">
        <f t="shared" si="200"/>
        <v/>
      </c>
      <c r="AE1011" s="1053" t="str">
        <f t="shared" si="201"/>
        <v/>
      </c>
    </row>
    <row r="1012" spans="5:31" ht="12.75" customHeight="1">
      <c r="E1012" s="1083" t="str">
        <f t="shared" si="194"/>
        <v/>
      </c>
      <c r="H1012" s="1079" t="str">
        <f t="shared" si="193"/>
        <v/>
      </c>
      <c r="J1012" s="1117" t="str">
        <f t="shared" si="203"/>
        <v>-</v>
      </c>
      <c r="L1012" s="1041" t="str">
        <f t="shared" si="195"/>
        <v/>
      </c>
      <c r="W1012" s="1046" t="str">
        <f t="shared" si="196"/>
        <v/>
      </c>
      <c r="X1012" s="1047"/>
      <c r="Y1012" s="1048" t="str">
        <f t="shared" si="202"/>
        <v/>
      </c>
      <c r="Z1012" s="1049" t="str">
        <f t="shared" si="197"/>
        <v/>
      </c>
      <c r="AA1012" s="1049" t="str">
        <f t="shared" si="198"/>
        <v/>
      </c>
      <c r="AB1012" s="1050" t="str">
        <f t="shared" si="199"/>
        <v/>
      </c>
      <c r="AD1012" s="1052" t="str">
        <f t="shared" si="200"/>
        <v/>
      </c>
      <c r="AE1012" s="1053" t="str">
        <f t="shared" si="201"/>
        <v/>
      </c>
    </row>
    <row r="1013" spans="5:31" ht="12.75" customHeight="1">
      <c r="E1013" s="1083" t="str">
        <f t="shared" si="194"/>
        <v/>
      </c>
      <c r="H1013" s="1079" t="str">
        <f t="shared" si="193"/>
        <v/>
      </c>
      <c r="J1013" s="1117" t="str">
        <f t="shared" si="203"/>
        <v>-</v>
      </c>
      <c r="L1013" s="1041" t="str">
        <f t="shared" si="195"/>
        <v/>
      </c>
      <c r="W1013" s="1046" t="str">
        <f t="shared" si="196"/>
        <v/>
      </c>
      <c r="X1013" s="1047"/>
      <c r="Y1013" s="1048" t="str">
        <f t="shared" si="202"/>
        <v/>
      </c>
      <c r="Z1013" s="1049" t="str">
        <f t="shared" si="197"/>
        <v/>
      </c>
      <c r="AA1013" s="1049" t="str">
        <f t="shared" si="198"/>
        <v/>
      </c>
      <c r="AB1013" s="1050" t="str">
        <f t="shared" si="199"/>
        <v/>
      </c>
      <c r="AD1013" s="1052" t="str">
        <f t="shared" si="200"/>
        <v/>
      </c>
      <c r="AE1013" s="1053" t="str">
        <f t="shared" si="201"/>
        <v/>
      </c>
    </row>
    <row r="1014" spans="5:31" ht="12.75" customHeight="1">
      <c r="E1014" s="1083" t="str">
        <f t="shared" si="194"/>
        <v/>
      </c>
      <c r="H1014" s="1079" t="str">
        <f t="shared" si="193"/>
        <v/>
      </c>
      <c r="J1014" s="1117" t="str">
        <f t="shared" si="203"/>
        <v>-</v>
      </c>
      <c r="L1014" s="1041" t="str">
        <f t="shared" si="195"/>
        <v/>
      </c>
      <c r="W1014" s="1046" t="str">
        <f t="shared" si="196"/>
        <v/>
      </c>
      <c r="X1014" s="1047"/>
      <c r="Y1014" s="1048" t="str">
        <f t="shared" si="202"/>
        <v/>
      </c>
      <c r="Z1014" s="1049" t="str">
        <f t="shared" si="197"/>
        <v/>
      </c>
      <c r="AA1014" s="1049" t="str">
        <f t="shared" si="198"/>
        <v/>
      </c>
      <c r="AB1014" s="1050" t="str">
        <f t="shared" si="199"/>
        <v/>
      </c>
      <c r="AD1014" s="1052" t="str">
        <f t="shared" si="200"/>
        <v/>
      </c>
      <c r="AE1014" s="1053" t="str">
        <f t="shared" si="201"/>
        <v/>
      </c>
    </row>
    <row r="1015" spans="5:31" ht="12.75" customHeight="1">
      <c r="E1015" s="1083" t="str">
        <f t="shared" si="194"/>
        <v/>
      </c>
      <c r="H1015" s="1079" t="str">
        <f t="shared" si="193"/>
        <v/>
      </c>
      <c r="J1015" s="1117" t="str">
        <f t="shared" si="203"/>
        <v>-</v>
      </c>
      <c r="L1015" s="1041" t="str">
        <f t="shared" si="195"/>
        <v/>
      </c>
      <c r="W1015" s="1046" t="str">
        <f t="shared" si="196"/>
        <v/>
      </c>
      <c r="X1015" s="1047"/>
      <c r="Y1015" s="1048" t="str">
        <f t="shared" si="202"/>
        <v/>
      </c>
      <c r="Z1015" s="1049" t="str">
        <f t="shared" si="197"/>
        <v/>
      </c>
      <c r="AA1015" s="1049" t="str">
        <f t="shared" si="198"/>
        <v/>
      </c>
      <c r="AB1015" s="1050" t="str">
        <f t="shared" si="199"/>
        <v/>
      </c>
      <c r="AD1015" s="1052" t="str">
        <f t="shared" si="200"/>
        <v/>
      </c>
      <c r="AE1015" s="1053" t="str">
        <f t="shared" si="201"/>
        <v/>
      </c>
    </row>
    <row r="1016" spans="5:31" ht="12.75" customHeight="1">
      <c r="E1016" s="1083" t="str">
        <f t="shared" si="194"/>
        <v/>
      </c>
      <c r="H1016" s="1079" t="str">
        <f t="shared" si="193"/>
        <v/>
      </c>
      <c r="J1016" s="1117" t="str">
        <f t="shared" si="203"/>
        <v>-</v>
      </c>
      <c r="L1016" s="1041" t="str">
        <f t="shared" si="195"/>
        <v/>
      </c>
      <c r="W1016" s="1046" t="str">
        <f t="shared" si="196"/>
        <v/>
      </c>
      <c r="X1016" s="1047"/>
      <c r="Y1016" s="1048" t="str">
        <f t="shared" si="202"/>
        <v/>
      </c>
      <c r="Z1016" s="1049" t="str">
        <f t="shared" si="197"/>
        <v/>
      </c>
      <c r="AA1016" s="1049" t="str">
        <f t="shared" si="198"/>
        <v/>
      </c>
      <c r="AB1016" s="1050" t="str">
        <f t="shared" si="199"/>
        <v/>
      </c>
      <c r="AD1016" s="1052" t="str">
        <f t="shared" si="200"/>
        <v/>
      </c>
      <c r="AE1016" s="1053" t="str">
        <f t="shared" si="201"/>
        <v/>
      </c>
    </row>
    <row r="1017" spans="5:31" ht="12.75" customHeight="1">
      <c r="E1017" s="1083" t="str">
        <f t="shared" si="194"/>
        <v/>
      </c>
      <c r="H1017" s="1079" t="str">
        <f t="shared" si="193"/>
        <v/>
      </c>
      <c r="J1017" s="1117" t="str">
        <f t="shared" si="203"/>
        <v>-</v>
      </c>
      <c r="L1017" s="1041" t="str">
        <f t="shared" si="195"/>
        <v/>
      </c>
      <c r="W1017" s="1046" t="str">
        <f t="shared" si="196"/>
        <v/>
      </c>
      <c r="X1017" s="1047"/>
      <c r="Y1017" s="1048" t="str">
        <f t="shared" si="202"/>
        <v/>
      </c>
      <c r="Z1017" s="1049" t="str">
        <f t="shared" si="197"/>
        <v/>
      </c>
      <c r="AA1017" s="1049" t="str">
        <f t="shared" si="198"/>
        <v/>
      </c>
      <c r="AB1017" s="1050" t="str">
        <f t="shared" si="199"/>
        <v/>
      </c>
      <c r="AD1017" s="1052" t="str">
        <f t="shared" si="200"/>
        <v/>
      </c>
      <c r="AE1017" s="1053" t="str">
        <f t="shared" si="201"/>
        <v/>
      </c>
    </row>
    <row r="1018" spans="5:31" ht="12.75" customHeight="1">
      <c r="E1018" s="1083" t="str">
        <f t="shared" si="194"/>
        <v/>
      </c>
      <c r="H1018" s="1079" t="str">
        <f t="shared" si="193"/>
        <v/>
      </c>
      <c r="J1018" s="1117" t="str">
        <f t="shared" si="203"/>
        <v>-</v>
      </c>
      <c r="L1018" s="1041" t="str">
        <f t="shared" si="195"/>
        <v/>
      </c>
      <c r="W1018" s="1046" t="str">
        <f t="shared" si="196"/>
        <v/>
      </c>
      <c r="X1018" s="1047"/>
      <c r="Y1018" s="1048" t="str">
        <f t="shared" si="202"/>
        <v/>
      </c>
      <c r="Z1018" s="1049" t="str">
        <f t="shared" si="197"/>
        <v/>
      </c>
      <c r="AA1018" s="1049" t="str">
        <f t="shared" si="198"/>
        <v/>
      </c>
      <c r="AB1018" s="1050" t="str">
        <f t="shared" si="199"/>
        <v/>
      </c>
      <c r="AD1018" s="1052" t="str">
        <f t="shared" si="200"/>
        <v/>
      </c>
      <c r="AE1018" s="1053" t="str">
        <f t="shared" si="201"/>
        <v/>
      </c>
    </row>
    <row r="1019" spans="5:31" ht="12.75" customHeight="1">
      <c r="E1019" s="1083" t="str">
        <f t="shared" si="194"/>
        <v/>
      </c>
      <c r="H1019" s="1079" t="str">
        <f t="shared" si="193"/>
        <v/>
      </c>
      <c r="J1019" s="1117" t="str">
        <f t="shared" si="203"/>
        <v>-</v>
      </c>
      <c r="L1019" s="1041" t="str">
        <f t="shared" si="195"/>
        <v/>
      </c>
      <c r="W1019" s="1046" t="str">
        <f t="shared" si="196"/>
        <v/>
      </c>
      <c r="X1019" s="1047"/>
      <c r="Y1019" s="1048" t="str">
        <f t="shared" si="202"/>
        <v/>
      </c>
      <c r="Z1019" s="1049" t="str">
        <f t="shared" si="197"/>
        <v/>
      </c>
      <c r="AA1019" s="1049" t="str">
        <f t="shared" si="198"/>
        <v/>
      </c>
      <c r="AB1019" s="1050" t="str">
        <f t="shared" si="199"/>
        <v/>
      </c>
      <c r="AD1019" s="1052" t="str">
        <f t="shared" si="200"/>
        <v/>
      </c>
      <c r="AE1019" s="1053" t="str">
        <f t="shared" si="201"/>
        <v/>
      </c>
    </row>
    <row r="1020" spans="5:31" ht="12.75" customHeight="1">
      <c r="E1020" s="1083" t="str">
        <f t="shared" si="194"/>
        <v/>
      </c>
      <c r="H1020" s="1079" t="str">
        <f t="shared" si="193"/>
        <v/>
      </c>
      <c r="J1020" s="1117" t="str">
        <f t="shared" si="203"/>
        <v>-</v>
      </c>
      <c r="L1020" s="1041" t="str">
        <f t="shared" si="195"/>
        <v/>
      </c>
      <c r="W1020" s="1046" t="str">
        <f t="shared" si="196"/>
        <v/>
      </c>
      <c r="X1020" s="1047"/>
      <c r="Y1020" s="1048" t="str">
        <f t="shared" si="202"/>
        <v/>
      </c>
      <c r="Z1020" s="1049" t="str">
        <f t="shared" si="197"/>
        <v/>
      </c>
      <c r="AA1020" s="1049" t="str">
        <f t="shared" si="198"/>
        <v/>
      </c>
      <c r="AB1020" s="1050" t="str">
        <f t="shared" si="199"/>
        <v/>
      </c>
      <c r="AD1020" s="1052" t="str">
        <f t="shared" si="200"/>
        <v/>
      </c>
      <c r="AE1020" s="1053" t="str">
        <f t="shared" si="201"/>
        <v/>
      </c>
    </row>
    <row r="1021" spans="5:31" ht="12.75" customHeight="1">
      <c r="E1021" s="1083" t="str">
        <f t="shared" si="194"/>
        <v/>
      </c>
      <c r="H1021" s="1079" t="str">
        <f t="shared" si="193"/>
        <v/>
      </c>
      <c r="J1021" s="1117" t="str">
        <f t="shared" si="203"/>
        <v>-</v>
      </c>
      <c r="L1021" s="1041" t="str">
        <f t="shared" si="195"/>
        <v/>
      </c>
      <c r="W1021" s="1046" t="str">
        <f t="shared" si="196"/>
        <v/>
      </c>
      <c r="X1021" s="1047"/>
      <c r="Y1021" s="1048" t="str">
        <f t="shared" si="202"/>
        <v/>
      </c>
      <c r="Z1021" s="1049" t="str">
        <f t="shared" si="197"/>
        <v/>
      </c>
      <c r="AA1021" s="1049" t="str">
        <f t="shared" si="198"/>
        <v/>
      </c>
      <c r="AB1021" s="1050" t="str">
        <f t="shared" si="199"/>
        <v/>
      </c>
      <c r="AD1021" s="1052" t="str">
        <f t="shared" si="200"/>
        <v/>
      </c>
      <c r="AE1021" s="1053" t="str">
        <f t="shared" si="201"/>
        <v/>
      </c>
    </row>
    <row r="1022" spans="5:31" ht="12.75" customHeight="1">
      <c r="E1022" s="1083" t="str">
        <f t="shared" si="194"/>
        <v/>
      </c>
      <c r="H1022" s="1079" t="str">
        <f t="shared" si="193"/>
        <v/>
      </c>
      <c r="J1022" s="1117" t="str">
        <f t="shared" si="203"/>
        <v>-</v>
      </c>
      <c r="L1022" s="1041" t="str">
        <f t="shared" si="195"/>
        <v/>
      </c>
      <c r="W1022" s="1046" t="str">
        <f t="shared" si="196"/>
        <v/>
      </c>
      <c r="X1022" s="1047"/>
      <c r="Y1022" s="1048" t="str">
        <f t="shared" si="202"/>
        <v/>
      </c>
      <c r="Z1022" s="1049" t="str">
        <f t="shared" si="197"/>
        <v/>
      </c>
      <c r="AA1022" s="1049" t="str">
        <f t="shared" si="198"/>
        <v/>
      </c>
      <c r="AB1022" s="1050" t="str">
        <f t="shared" si="199"/>
        <v/>
      </c>
      <c r="AD1022" s="1052" t="str">
        <f t="shared" si="200"/>
        <v/>
      </c>
      <c r="AE1022" s="1053" t="str">
        <f t="shared" si="201"/>
        <v/>
      </c>
    </row>
    <row r="1023" spans="5:31" ht="12.75" customHeight="1">
      <c r="E1023" s="1083" t="str">
        <f t="shared" si="194"/>
        <v/>
      </c>
      <c r="H1023" s="1079" t="str">
        <f t="shared" si="193"/>
        <v/>
      </c>
      <c r="J1023" s="1117" t="str">
        <f t="shared" si="203"/>
        <v>-</v>
      </c>
      <c r="L1023" s="1041" t="str">
        <f t="shared" si="195"/>
        <v/>
      </c>
      <c r="W1023" s="1046" t="str">
        <f t="shared" si="196"/>
        <v/>
      </c>
      <c r="X1023" s="1047"/>
      <c r="Y1023" s="1048" t="str">
        <f t="shared" si="202"/>
        <v/>
      </c>
      <c r="Z1023" s="1049" t="str">
        <f t="shared" si="197"/>
        <v/>
      </c>
      <c r="AA1023" s="1049" t="str">
        <f t="shared" si="198"/>
        <v/>
      </c>
      <c r="AB1023" s="1050" t="str">
        <f t="shared" si="199"/>
        <v/>
      </c>
      <c r="AD1023" s="1052" t="str">
        <f t="shared" si="200"/>
        <v/>
      </c>
      <c r="AE1023" s="1053" t="str">
        <f t="shared" si="201"/>
        <v/>
      </c>
    </row>
    <row r="1024" spans="5:31" ht="12.75" customHeight="1">
      <c r="E1024" s="1083" t="str">
        <f t="shared" si="194"/>
        <v/>
      </c>
      <c r="H1024" s="1079" t="str">
        <f t="shared" si="193"/>
        <v/>
      </c>
      <c r="J1024" s="1117" t="str">
        <f t="shared" si="203"/>
        <v>-</v>
      </c>
      <c r="L1024" s="1041" t="str">
        <f t="shared" si="195"/>
        <v/>
      </c>
      <c r="W1024" s="1046" t="str">
        <f t="shared" si="196"/>
        <v/>
      </c>
      <c r="X1024" s="1047"/>
      <c r="Y1024" s="1048" t="str">
        <f t="shared" si="202"/>
        <v/>
      </c>
      <c r="Z1024" s="1049" t="str">
        <f t="shared" si="197"/>
        <v/>
      </c>
      <c r="AA1024" s="1049" t="str">
        <f t="shared" si="198"/>
        <v/>
      </c>
      <c r="AB1024" s="1050" t="str">
        <f t="shared" si="199"/>
        <v/>
      </c>
      <c r="AD1024" s="1052" t="str">
        <f t="shared" si="200"/>
        <v/>
      </c>
      <c r="AE1024" s="1053" t="str">
        <f t="shared" si="201"/>
        <v/>
      </c>
    </row>
    <row r="1025" spans="5:31" ht="12.75" customHeight="1">
      <c r="E1025" s="1083" t="str">
        <f t="shared" si="194"/>
        <v/>
      </c>
      <c r="H1025" s="1079" t="str">
        <f t="shared" si="193"/>
        <v/>
      </c>
      <c r="J1025" s="1117" t="str">
        <f t="shared" si="203"/>
        <v>-</v>
      </c>
      <c r="L1025" s="1041" t="str">
        <f t="shared" si="195"/>
        <v/>
      </c>
      <c r="W1025" s="1046" t="str">
        <f t="shared" si="196"/>
        <v/>
      </c>
      <c r="X1025" s="1047"/>
      <c r="Y1025" s="1048" t="str">
        <f t="shared" si="202"/>
        <v/>
      </c>
      <c r="Z1025" s="1049" t="str">
        <f t="shared" si="197"/>
        <v/>
      </c>
      <c r="AA1025" s="1049" t="str">
        <f t="shared" si="198"/>
        <v/>
      </c>
      <c r="AB1025" s="1050" t="str">
        <f t="shared" si="199"/>
        <v/>
      </c>
      <c r="AD1025" s="1052" t="str">
        <f t="shared" si="200"/>
        <v/>
      </c>
      <c r="AE1025" s="1053" t="str">
        <f t="shared" si="201"/>
        <v/>
      </c>
    </row>
    <row r="1026" spans="5:31" ht="12.75" customHeight="1">
      <c r="E1026" s="1083" t="str">
        <f t="shared" si="194"/>
        <v/>
      </c>
      <c r="H1026" s="1079" t="str">
        <f t="shared" ref="H1026:H1089" si="204">IFERROR(CHOOSE($X1026,"መስከረም","ጥቅምት","ህዳር  ","ታህሳስ ","ጥር ","የካቲት ","መጋቢት ","ሚይዚያ ","ግንቦት ","ሰኔ ","ሐምሌ ","ነሐሴ ","Pagume"),"")</f>
        <v/>
      </c>
      <c r="J1026" s="1117" t="str">
        <f t="shared" si="203"/>
        <v>-</v>
      </c>
      <c r="L1026" s="1041" t="str">
        <f t="shared" si="195"/>
        <v/>
      </c>
      <c r="W1026" s="1046" t="str">
        <f t="shared" si="196"/>
        <v/>
      </c>
      <c r="X1026" s="1047"/>
      <c r="Y1026" s="1048" t="str">
        <f t="shared" si="202"/>
        <v/>
      </c>
      <c r="Z1026" s="1049" t="str">
        <f t="shared" si="197"/>
        <v/>
      </c>
      <c r="AA1026" s="1049" t="str">
        <f t="shared" si="198"/>
        <v/>
      </c>
      <c r="AB1026" s="1050" t="str">
        <f t="shared" si="199"/>
        <v/>
      </c>
      <c r="AD1026" s="1052" t="str">
        <f t="shared" si="200"/>
        <v/>
      </c>
      <c r="AE1026" s="1053" t="str">
        <f t="shared" si="201"/>
        <v/>
      </c>
    </row>
    <row r="1027" spans="5:31" ht="12.75" customHeight="1">
      <c r="E1027" s="1083" t="str">
        <f t="shared" ref="E1027:E1090" si="205">IF(D1027="","",IF(F1027="paid",0,I1027-J1027))</f>
        <v/>
      </c>
      <c r="H1027" s="1079" t="str">
        <f t="shared" si="204"/>
        <v/>
      </c>
      <c r="J1027" s="1117" t="str">
        <f t="shared" si="203"/>
        <v>-</v>
      </c>
      <c r="L1027" s="1041" t="str">
        <f t="shared" ref="L1027:L1090" si="206">IF(E1027="","",$Q$1+E1027)</f>
        <v/>
      </c>
      <c r="W1027" s="1046" t="str">
        <f t="shared" ref="W1027:W1090" si="207">IF($D1027="","",_xlfn.LET(_xlpm.gDate,D1027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027" s="1047"/>
      <c r="Y1027" s="1048" t="str">
        <f t="shared" si="202"/>
        <v/>
      </c>
      <c r="Z1027" s="1049" t="str">
        <f t="shared" ref="Z1027:Z1090" si="208">IF($K1027="","",_xlfn.LET(_xlpm.gDate,K1027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027" s="1049" t="str">
        <f t="shared" ref="AA1027:AA1090" si="209">IF($Z1027="","",TEXT($Z1027,"mm"))</f>
        <v/>
      </c>
      <c r="AB1027" s="1050" t="str">
        <f t="shared" ref="AB1027:AB1090" si="210">IFERROR(CHOOSE(AA1027,"መስከረም","ጥቅምት","ህዳር  ","ታህሳስ ","ጥር ","የካቲት ","መጋቢት ","ሚይዚያ ","ግንቦት ","ሰኔ ","ሐምሌ ","ነሐሴ ","Pagume"),"")</f>
        <v/>
      </c>
      <c r="AD1027" s="1052" t="str">
        <f t="shared" ref="AD1027:AD1090" si="211">IF($D1027="","",YEAR(D1027)&amp;"-W"&amp;WEEKNUM(D1027,2))</f>
        <v/>
      </c>
      <c r="AE1027" s="1053" t="str">
        <f t="shared" ref="AE1027:AE1090" si="212">IF($K1027="","",YEAR(K1027)&amp;"-W"&amp;WEEKNUM(K1027,2))</f>
        <v/>
      </c>
    </row>
    <row r="1028" spans="5:31" ht="12.75" customHeight="1">
      <c r="E1028" s="1083" t="str">
        <f t="shared" si="205"/>
        <v/>
      </c>
      <c r="H1028" s="1079" t="str">
        <f t="shared" si="204"/>
        <v/>
      </c>
      <c r="J1028" s="1117" t="str">
        <f t="shared" si="203"/>
        <v>-</v>
      </c>
      <c r="L1028" s="1041" t="str">
        <f t="shared" si="206"/>
        <v/>
      </c>
      <c r="W1028" s="1046" t="str">
        <f t="shared" si="207"/>
        <v/>
      </c>
      <c r="X1028" s="1047"/>
      <c r="Y1028" s="1048" t="str">
        <f t="shared" si="202"/>
        <v/>
      </c>
      <c r="Z1028" s="1049" t="str">
        <f t="shared" si="208"/>
        <v/>
      </c>
      <c r="AA1028" s="1049" t="str">
        <f t="shared" si="209"/>
        <v/>
      </c>
      <c r="AB1028" s="1050" t="str">
        <f t="shared" si="210"/>
        <v/>
      </c>
      <c r="AD1028" s="1052" t="str">
        <f t="shared" si="211"/>
        <v/>
      </c>
      <c r="AE1028" s="1053" t="str">
        <f t="shared" si="212"/>
        <v/>
      </c>
    </row>
    <row r="1029" spans="5:31" ht="12.75" customHeight="1">
      <c r="E1029" s="1083" t="str">
        <f t="shared" si="205"/>
        <v/>
      </c>
      <c r="H1029" s="1079" t="str">
        <f t="shared" si="204"/>
        <v/>
      </c>
      <c r="J1029" s="1117" t="str">
        <f t="shared" si="203"/>
        <v>-</v>
      </c>
      <c r="L1029" s="1041" t="str">
        <f t="shared" si="206"/>
        <v/>
      </c>
      <c r="W1029" s="1046" t="str">
        <f t="shared" si="207"/>
        <v/>
      </c>
      <c r="X1029" s="1047"/>
      <c r="Y1029" s="1048" t="str">
        <f t="shared" si="202"/>
        <v/>
      </c>
      <c r="Z1029" s="1049" t="str">
        <f t="shared" si="208"/>
        <v/>
      </c>
      <c r="AA1029" s="1049" t="str">
        <f t="shared" si="209"/>
        <v/>
      </c>
      <c r="AB1029" s="1050" t="str">
        <f t="shared" si="210"/>
        <v/>
      </c>
      <c r="AD1029" s="1052" t="str">
        <f t="shared" si="211"/>
        <v/>
      </c>
      <c r="AE1029" s="1053" t="str">
        <f t="shared" si="212"/>
        <v/>
      </c>
    </row>
    <row r="1030" spans="5:31" ht="12.75" customHeight="1">
      <c r="E1030" s="1083" t="str">
        <f t="shared" si="205"/>
        <v/>
      </c>
      <c r="H1030" s="1079" t="str">
        <f t="shared" si="204"/>
        <v/>
      </c>
      <c r="J1030" s="1117" t="str">
        <f t="shared" si="203"/>
        <v>-</v>
      </c>
      <c r="L1030" s="1041" t="str">
        <f t="shared" si="206"/>
        <v/>
      </c>
      <c r="W1030" s="1046" t="str">
        <f t="shared" si="207"/>
        <v/>
      </c>
      <c r="X1030" s="1047"/>
      <c r="Y1030" s="1048" t="str">
        <f t="shared" si="202"/>
        <v/>
      </c>
      <c r="Z1030" s="1049" t="str">
        <f t="shared" si="208"/>
        <v/>
      </c>
      <c r="AA1030" s="1049" t="str">
        <f t="shared" si="209"/>
        <v/>
      </c>
      <c r="AB1030" s="1050" t="str">
        <f t="shared" si="210"/>
        <v/>
      </c>
      <c r="AD1030" s="1052" t="str">
        <f t="shared" si="211"/>
        <v/>
      </c>
      <c r="AE1030" s="1053" t="str">
        <f t="shared" si="212"/>
        <v/>
      </c>
    </row>
    <row r="1031" spans="5:31" ht="12.75" customHeight="1">
      <c r="E1031" s="1083" t="str">
        <f t="shared" si="205"/>
        <v/>
      </c>
      <c r="H1031" s="1079" t="str">
        <f t="shared" si="204"/>
        <v/>
      </c>
      <c r="J1031" s="1117" t="str">
        <f t="shared" si="203"/>
        <v>-</v>
      </c>
      <c r="L1031" s="1041" t="str">
        <f t="shared" si="206"/>
        <v/>
      </c>
      <c r="W1031" s="1046" t="str">
        <f t="shared" si="207"/>
        <v/>
      </c>
      <c r="X1031" s="1047"/>
      <c r="Y1031" s="1048" t="str">
        <f t="shared" si="202"/>
        <v/>
      </c>
      <c r="Z1031" s="1049" t="str">
        <f t="shared" si="208"/>
        <v/>
      </c>
      <c r="AA1031" s="1049" t="str">
        <f t="shared" si="209"/>
        <v/>
      </c>
      <c r="AB1031" s="1050" t="str">
        <f t="shared" si="210"/>
        <v/>
      </c>
      <c r="AD1031" s="1052" t="str">
        <f t="shared" si="211"/>
        <v/>
      </c>
      <c r="AE1031" s="1053" t="str">
        <f t="shared" si="212"/>
        <v/>
      </c>
    </row>
    <row r="1032" spans="5:31" ht="12.75" customHeight="1">
      <c r="E1032" s="1083" t="str">
        <f t="shared" si="205"/>
        <v/>
      </c>
      <c r="H1032" s="1079" t="str">
        <f t="shared" si="204"/>
        <v/>
      </c>
      <c r="J1032" s="1117" t="str">
        <f t="shared" si="203"/>
        <v>-</v>
      </c>
      <c r="L1032" s="1041" t="str">
        <f t="shared" si="206"/>
        <v/>
      </c>
      <c r="W1032" s="1046" t="str">
        <f t="shared" si="207"/>
        <v/>
      </c>
      <c r="X1032" s="1047"/>
      <c r="Y1032" s="1048" t="str">
        <f t="shared" si="202"/>
        <v/>
      </c>
      <c r="Z1032" s="1049" t="str">
        <f t="shared" si="208"/>
        <v/>
      </c>
      <c r="AA1032" s="1049" t="str">
        <f t="shared" si="209"/>
        <v/>
      </c>
      <c r="AB1032" s="1050" t="str">
        <f t="shared" si="210"/>
        <v/>
      </c>
      <c r="AD1032" s="1052" t="str">
        <f t="shared" si="211"/>
        <v/>
      </c>
      <c r="AE1032" s="1053" t="str">
        <f t="shared" si="212"/>
        <v/>
      </c>
    </row>
    <row r="1033" spans="5:31" ht="12.75" customHeight="1">
      <c r="E1033" s="1083" t="str">
        <f t="shared" si="205"/>
        <v/>
      </c>
      <c r="H1033" s="1079" t="str">
        <f t="shared" si="204"/>
        <v/>
      </c>
      <c r="J1033" s="1117" t="str">
        <f t="shared" si="203"/>
        <v>-</v>
      </c>
      <c r="L1033" s="1041" t="str">
        <f t="shared" si="206"/>
        <v/>
      </c>
      <c r="W1033" s="1046" t="str">
        <f t="shared" si="207"/>
        <v/>
      </c>
      <c r="X1033" s="1047"/>
      <c r="Y1033" s="1048" t="str">
        <f t="shared" si="202"/>
        <v/>
      </c>
      <c r="Z1033" s="1049" t="str">
        <f t="shared" si="208"/>
        <v/>
      </c>
      <c r="AA1033" s="1049" t="str">
        <f t="shared" si="209"/>
        <v/>
      </c>
      <c r="AB1033" s="1050" t="str">
        <f t="shared" si="210"/>
        <v/>
      </c>
      <c r="AD1033" s="1052" t="str">
        <f t="shared" si="211"/>
        <v/>
      </c>
      <c r="AE1033" s="1053" t="str">
        <f t="shared" si="212"/>
        <v/>
      </c>
    </row>
    <row r="1034" spans="5:31" ht="12.75" customHeight="1">
      <c r="E1034" s="1083" t="str">
        <f t="shared" si="205"/>
        <v/>
      </c>
      <c r="H1034" s="1079" t="str">
        <f t="shared" si="204"/>
        <v/>
      </c>
      <c r="J1034" s="1117" t="str">
        <f t="shared" si="203"/>
        <v>-</v>
      </c>
      <c r="L1034" s="1041" t="str">
        <f t="shared" si="206"/>
        <v/>
      </c>
      <c r="W1034" s="1046" t="str">
        <f t="shared" si="207"/>
        <v/>
      </c>
      <c r="X1034" s="1047"/>
      <c r="Y1034" s="1048" t="str">
        <f t="shared" si="202"/>
        <v/>
      </c>
      <c r="Z1034" s="1049" t="str">
        <f t="shared" si="208"/>
        <v/>
      </c>
      <c r="AA1034" s="1049" t="str">
        <f t="shared" si="209"/>
        <v/>
      </c>
      <c r="AB1034" s="1050" t="str">
        <f t="shared" si="210"/>
        <v/>
      </c>
      <c r="AD1034" s="1052" t="str">
        <f t="shared" si="211"/>
        <v/>
      </c>
      <c r="AE1034" s="1053" t="str">
        <f t="shared" si="212"/>
        <v/>
      </c>
    </row>
    <row r="1035" spans="5:31" ht="12.75" customHeight="1">
      <c r="E1035" s="1083" t="str">
        <f t="shared" si="205"/>
        <v/>
      </c>
      <c r="H1035" s="1079" t="str">
        <f t="shared" si="204"/>
        <v/>
      </c>
      <c r="J1035" s="1117" t="str">
        <f t="shared" si="203"/>
        <v>-</v>
      </c>
      <c r="L1035" s="1041" t="str">
        <f t="shared" si="206"/>
        <v/>
      </c>
      <c r="W1035" s="1046" t="str">
        <f t="shared" si="207"/>
        <v/>
      </c>
      <c r="X1035" s="1047"/>
      <c r="Y1035" s="1048" t="str">
        <f t="shared" si="202"/>
        <v/>
      </c>
      <c r="Z1035" s="1049" t="str">
        <f t="shared" si="208"/>
        <v/>
      </c>
      <c r="AA1035" s="1049" t="str">
        <f t="shared" si="209"/>
        <v/>
      </c>
      <c r="AB1035" s="1050" t="str">
        <f t="shared" si="210"/>
        <v/>
      </c>
      <c r="AD1035" s="1052" t="str">
        <f t="shared" si="211"/>
        <v/>
      </c>
      <c r="AE1035" s="1053" t="str">
        <f t="shared" si="212"/>
        <v/>
      </c>
    </row>
    <row r="1036" spans="5:31" ht="12.75" customHeight="1">
      <c r="E1036" s="1083" t="str">
        <f t="shared" si="205"/>
        <v/>
      </c>
      <c r="H1036" s="1079" t="str">
        <f t="shared" si="204"/>
        <v/>
      </c>
      <c r="J1036" s="1117" t="str">
        <f t="shared" si="203"/>
        <v>-</v>
      </c>
      <c r="L1036" s="1041" t="str">
        <f t="shared" si="206"/>
        <v/>
      </c>
      <c r="W1036" s="1046" t="str">
        <f t="shared" si="207"/>
        <v/>
      </c>
      <c r="X1036" s="1047"/>
      <c r="Y1036" s="1048" t="str">
        <f t="shared" si="202"/>
        <v/>
      </c>
      <c r="Z1036" s="1049" t="str">
        <f t="shared" si="208"/>
        <v/>
      </c>
      <c r="AA1036" s="1049" t="str">
        <f t="shared" si="209"/>
        <v/>
      </c>
      <c r="AB1036" s="1050" t="str">
        <f t="shared" si="210"/>
        <v/>
      </c>
      <c r="AD1036" s="1052" t="str">
        <f t="shared" si="211"/>
        <v/>
      </c>
      <c r="AE1036" s="1053" t="str">
        <f t="shared" si="212"/>
        <v/>
      </c>
    </row>
    <row r="1037" spans="5:31" ht="12.75" customHeight="1">
      <c r="E1037" s="1083" t="str">
        <f t="shared" si="205"/>
        <v/>
      </c>
      <c r="H1037" s="1079" t="str">
        <f t="shared" si="204"/>
        <v/>
      </c>
      <c r="J1037" s="1117" t="str">
        <f t="shared" si="203"/>
        <v>-</v>
      </c>
      <c r="L1037" s="1041" t="str">
        <f t="shared" si="206"/>
        <v/>
      </c>
      <c r="W1037" s="1046" t="str">
        <f t="shared" si="207"/>
        <v/>
      </c>
      <c r="X1037" s="1047"/>
      <c r="Y1037" s="1048" t="str">
        <f t="shared" si="202"/>
        <v/>
      </c>
      <c r="Z1037" s="1049" t="str">
        <f t="shared" si="208"/>
        <v/>
      </c>
      <c r="AA1037" s="1049" t="str">
        <f t="shared" si="209"/>
        <v/>
      </c>
      <c r="AB1037" s="1050" t="str">
        <f t="shared" si="210"/>
        <v/>
      </c>
      <c r="AD1037" s="1052" t="str">
        <f t="shared" si="211"/>
        <v/>
      </c>
      <c r="AE1037" s="1053" t="str">
        <f t="shared" si="212"/>
        <v/>
      </c>
    </row>
    <row r="1038" spans="5:31" ht="12.75" customHeight="1">
      <c r="E1038" s="1083" t="str">
        <f t="shared" si="205"/>
        <v/>
      </c>
      <c r="H1038" s="1079" t="str">
        <f t="shared" si="204"/>
        <v/>
      </c>
      <c r="J1038" s="1117" t="str">
        <f t="shared" si="203"/>
        <v>-</v>
      </c>
      <c r="L1038" s="1041" t="str">
        <f t="shared" si="206"/>
        <v/>
      </c>
      <c r="W1038" s="1046" t="str">
        <f t="shared" si="207"/>
        <v/>
      </c>
      <c r="X1038" s="1047"/>
      <c r="Y1038" s="1048" t="str">
        <f t="shared" si="202"/>
        <v/>
      </c>
      <c r="Z1038" s="1049" t="str">
        <f t="shared" si="208"/>
        <v/>
      </c>
      <c r="AA1038" s="1049" t="str">
        <f t="shared" si="209"/>
        <v/>
      </c>
      <c r="AB1038" s="1050" t="str">
        <f t="shared" si="210"/>
        <v/>
      </c>
      <c r="AD1038" s="1052" t="str">
        <f t="shared" si="211"/>
        <v/>
      </c>
      <c r="AE1038" s="1053" t="str">
        <f t="shared" si="212"/>
        <v/>
      </c>
    </row>
    <row r="1039" spans="5:31" ht="12.75" customHeight="1">
      <c r="E1039" s="1083" t="str">
        <f t="shared" si="205"/>
        <v/>
      </c>
      <c r="H1039" s="1079" t="str">
        <f t="shared" si="204"/>
        <v/>
      </c>
      <c r="J1039" s="1117" t="str">
        <f t="shared" si="203"/>
        <v>-</v>
      </c>
      <c r="L1039" s="1041" t="str">
        <f t="shared" si="206"/>
        <v/>
      </c>
      <c r="W1039" s="1046" t="str">
        <f t="shared" si="207"/>
        <v/>
      </c>
      <c r="X1039" s="1047"/>
      <c r="Y1039" s="1048" t="str">
        <f t="shared" si="202"/>
        <v/>
      </c>
      <c r="Z1039" s="1049" t="str">
        <f t="shared" si="208"/>
        <v/>
      </c>
      <c r="AA1039" s="1049" t="str">
        <f t="shared" si="209"/>
        <v/>
      </c>
      <c r="AB1039" s="1050" t="str">
        <f t="shared" si="210"/>
        <v/>
      </c>
      <c r="AD1039" s="1052" t="str">
        <f t="shared" si="211"/>
        <v/>
      </c>
      <c r="AE1039" s="1053" t="str">
        <f t="shared" si="212"/>
        <v/>
      </c>
    </row>
    <row r="1040" spans="5:31" ht="12.75" customHeight="1">
      <c r="E1040" s="1083" t="str">
        <f t="shared" si="205"/>
        <v/>
      </c>
      <c r="H1040" s="1079" t="str">
        <f t="shared" si="204"/>
        <v/>
      </c>
      <c r="J1040" s="1117" t="str">
        <f t="shared" si="203"/>
        <v>-</v>
      </c>
      <c r="L1040" s="1041" t="str">
        <f t="shared" si="206"/>
        <v/>
      </c>
      <c r="W1040" s="1046" t="str">
        <f t="shared" si="207"/>
        <v/>
      </c>
      <c r="X1040" s="1047"/>
      <c r="Y1040" s="1048" t="str">
        <f t="shared" si="202"/>
        <v/>
      </c>
      <c r="Z1040" s="1049" t="str">
        <f t="shared" si="208"/>
        <v/>
      </c>
      <c r="AA1040" s="1049" t="str">
        <f t="shared" si="209"/>
        <v/>
      </c>
      <c r="AB1040" s="1050" t="str">
        <f t="shared" si="210"/>
        <v/>
      </c>
      <c r="AD1040" s="1052" t="str">
        <f t="shared" si="211"/>
        <v/>
      </c>
      <c r="AE1040" s="1053" t="str">
        <f t="shared" si="212"/>
        <v/>
      </c>
    </row>
    <row r="1041" spans="5:31" ht="12.75" customHeight="1">
      <c r="E1041" s="1083" t="str">
        <f t="shared" si="205"/>
        <v/>
      </c>
      <c r="H1041" s="1079" t="str">
        <f t="shared" si="204"/>
        <v/>
      </c>
      <c r="J1041" s="1117" t="str">
        <f t="shared" si="203"/>
        <v>-</v>
      </c>
      <c r="L1041" s="1041" t="str">
        <f t="shared" si="206"/>
        <v/>
      </c>
      <c r="W1041" s="1046" t="str">
        <f t="shared" si="207"/>
        <v/>
      </c>
      <c r="X1041" s="1047"/>
      <c r="Y1041" s="1048" t="str">
        <f t="shared" si="202"/>
        <v/>
      </c>
      <c r="Z1041" s="1049" t="str">
        <f t="shared" si="208"/>
        <v/>
      </c>
      <c r="AA1041" s="1049" t="str">
        <f t="shared" si="209"/>
        <v/>
      </c>
      <c r="AB1041" s="1050" t="str">
        <f t="shared" si="210"/>
        <v/>
      </c>
      <c r="AD1041" s="1052" t="str">
        <f t="shared" si="211"/>
        <v/>
      </c>
      <c r="AE1041" s="1053" t="str">
        <f t="shared" si="212"/>
        <v/>
      </c>
    </row>
    <row r="1042" spans="5:31" ht="12.75" customHeight="1">
      <c r="E1042" s="1083" t="str">
        <f t="shared" si="205"/>
        <v/>
      </c>
      <c r="H1042" s="1079" t="str">
        <f t="shared" si="204"/>
        <v/>
      </c>
      <c r="J1042" s="1117" t="str">
        <f t="shared" si="203"/>
        <v>-</v>
      </c>
      <c r="L1042" s="1041" t="str">
        <f t="shared" si="206"/>
        <v/>
      </c>
      <c r="W1042" s="1046" t="str">
        <f t="shared" si="207"/>
        <v/>
      </c>
      <c r="X1042" s="1047"/>
      <c r="Y1042" s="1048" t="str">
        <f t="shared" si="202"/>
        <v/>
      </c>
      <c r="Z1042" s="1049" t="str">
        <f t="shared" si="208"/>
        <v/>
      </c>
      <c r="AA1042" s="1049" t="str">
        <f t="shared" si="209"/>
        <v/>
      </c>
      <c r="AB1042" s="1050" t="str">
        <f t="shared" si="210"/>
        <v/>
      </c>
      <c r="AD1042" s="1052" t="str">
        <f t="shared" si="211"/>
        <v/>
      </c>
      <c r="AE1042" s="1053" t="str">
        <f t="shared" si="212"/>
        <v/>
      </c>
    </row>
    <row r="1043" spans="5:31" ht="12.75" customHeight="1">
      <c r="E1043" s="1083" t="str">
        <f t="shared" si="205"/>
        <v/>
      </c>
      <c r="H1043" s="1079" t="str">
        <f t="shared" si="204"/>
        <v/>
      </c>
      <c r="J1043" s="1117" t="str">
        <f t="shared" si="203"/>
        <v>-</v>
      </c>
      <c r="L1043" s="1041" t="str">
        <f t="shared" si="206"/>
        <v/>
      </c>
      <c r="W1043" s="1046" t="str">
        <f t="shared" si="207"/>
        <v/>
      </c>
      <c r="X1043" s="1047"/>
      <c r="Y1043" s="1048" t="str">
        <f t="shared" si="202"/>
        <v/>
      </c>
      <c r="Z1043" s="1049" t="str">
        <f t="shared" si="208"/>
        <v/>
      </c>
      <c r="AA1043" s="1049" t="str">
        <f t="shared" si="209"/>
        <v/>
      </c>
      <c r="AB1043" s="1050" t="str">
        <f t="shared" si="210"/>
        <v/>
      </c>
      <c r="AD1043" s="1052" t="str">
        <f t="shared" si="211"/>
        <v/>
      </c>
      <c r="AE1043" s="1053" t="str">
        <f t="shared" si="212"/>
        <v/>
      </c>
    </row>
    <row r="1044" spans="5:31" ht="12.75" customHeight="1">
      <c r="E1044" s="1083" t="str">
        <f t="shared" si="205"/>
        <v/>
      </c>
      <c r="H1044" s="1079" t="str">
        <f t="shared" si="204"/>
        <v/>
      </c>
      <c r="J1044" s="1117" t="str">
        <f t="shared" si="203"/>
        <v>-</v>
      </c>
      <c r="L1044" s="1041" t="str">
        <f t="shared" si="206"/>
        <v/>
      </c>
      <c r="W1044" s="1046" t="str">
        <f t="shared" si="207"/>
        <v/>
      </c>
      <c r="X1044" s="1047"/>
      <c r="Y1044" s="1048" t="str">
        <f t="shared" si="202"/>
        <v/>
      </c>
      <c r="Z1044" s="1049" t="str">
        <f t="shared" si="208"/>
        <v/>
      </c>
      <c r="AA1044" s="1049" t="str">
        <f t="shared" si="209"/>
        <v/>
      </c>
      <c r="AB1044" s="1050" t="str">
        <f t="shared" si="210"/>
        <v/>
      </c>
      <c r="AD1044" s="1052" t="str">
        <f t="shared" si="211"/>
        <v/>
      </c>
      <c r="AE1044" s="1053" t="str">
        <f t="shared" si="212"/>
        <v/>
      </c>
    </row>
    <row r="1045" spans="5:31" ht="12.75" customHeight="1">
      <c r="E1045" s="1083" t="str">
        <f t="shared" si="205"/>
        <v/>
      </c>
      <c r="H1045" s="1079" t="str">
        <f t="shared" si="204"/>
        <v/>
      </c>
      <c r="J1045" s="1117" t="str">
        <f t="shared" si="203"/>
        <v>-</v>
      </c>
      <c r="L1045" s="1041" t="str">
        <f t="shared" si="206"/>
        <v/>
      </c>
      <c r="W1045" s="1046" t="str">
        <f t="shared" si="207"/>
        <v/>
      </c>
      <c r="X1045" s="1047"/>
      <c r="Y1045" s="1048" t="str">
        <f t="shared" si="202"/>
        <v/>
      </c>
      <c r="Z1045" s="1049" t="str">
        <f t="shared" si="208"/>
        <v/>
      </c>
      <c r="AA1045" s="1049" t="str">
        <f t="shared" si="209"/>
        <v/>
      </c>
      <c r="AB1045" s="1050" t="str">
        <f t="shared" si="210"/>
        <v/>
      </c>
      <c r="AD1045" s="1052" t="str">
        <f t="shared" si="211"/>
        <v/>
      </c>
      <c r="AE1045" s="1053" t="str">
        <f t="shared" si="212"/>
        <v/>
      </c>
    </row>
    <row r="1046" spans="5:31" ht="12.75" customHeight="1">
      <c r="E1046" s="1083" t="str">
        <f t="shared" si="205"/>
        <v/>
      </c>
      <c r="H1046" s="1079" t="str">
        <f t="shared" si="204"/>
        <v/>
      </c>
      <c r="J1046" s="1117" t="str">
        <f t="shared" si="203"/>
        <v>-</v>
      </c>
      <c r="L1046" s="1041" t="str">
        <f t="shared" si="206"/>
        <v/>
      </c>
      <c r="W1046" s="1046" t="str">
        <f t="shared" si="207"/>
        <v/>
      </c>
      <c r="X1046" s="1047"/>
      <c r="Y1046" s="1048" t="str">
        <f t="shared" si="202"/>
        <v/>
      </c>
      <c r="Z1046" s="1049" t="str">
        <f t="shared" si="208"/>
        <v/>
      </c>
      <c r="AA1046" s="1049" t="str">
        <f t="shared" si="209"/>
        <v/>
      </c>
      <c r="AB1046" s="1050" t="str">
        <f t="shared" si="210"/>
        <v/>
      </c>
      <c r="AD1046" s="1052" t="str">
        <f t="shared" si="211"/>
        <v/>
      </c>
      <c r="AE1046" s="1053" t="str">
        <f t="shared" si="212"/>
        <v/>
      </c>
    </row>
    <row r="1047" spans="5:31" ht="12.75" customHeight="1">
      <c r="E1047" s="1083" t="str">
        <f t="shared" si="205"/>
        <v/>
      </c>
      <c r="H1047" s="1079" t="str">
        <f t="shared" si="204"/>
        <v/>
      </c>
      <c r="J1047" s="1117" t="str">
        <f t="shared" si="203"/>
        <v>-</v>
      </c>
      <c r="L1047" s="1041" t="str">
        <f t="shared" si="206"/>
        <v/>
      </c>
      <c r="W1047" s="1046" t="str">
        <f t="shared" si="207"/>
        <v/>
      </c>
      <c r="X1047" s="1047"/>
      <c r="Y1047" s="1048" t="str">
        <f t="shared" si="202"/>
        <v/>
      </c>
      <c r="Z1047" s="1049" t="str">
        <f t="shared" si="208"/>
        <v/>
      </c>
      <c r="AA1047" s="1049" t="str">
        <f t="shared" si="209"/>
        <v/>
      </c>
      <c r="AB1047" s="1050" t="str">
        <f t="shared" si="210"/>
        <v/>
      </c>
      <c r="AD1047" s="1052" t="str">
        <f t="shared" si="211"/>
        <v/>
      </c>
      <c r="AE1047" s="1053" t="str">
        <f t="shared" si="212"/>
        <v/>
      </c>
    </row>
    <row r="1048" spans="5:31" ht="12.75" customHeight="1">
      <c r="E1048" s="1083" t="str">
        <f t="shared" si="205"/>
        <v/>
      </c>
      <c r="H1048" s="1079" t="str">
        <f t="shared" si="204"/>
        <v/>
      </c>
      <c r="J1048" s="1117" t="str">
        <f t="shared" si="203"/>
        <v>-</v>
      </c>
      <c r="L1048" s="1041" t="str">
        <f t="shared" si="206"/>
        <v/>
      </c>
      <c r="W1048" s="1046" t="str">
        <f t="shared" si="207"/>
        <v/>
      </c>
      <c r="X1048" s="1047"/>
      <c r="Y1048" s="1048" t="str">
        <f t="shared" si="202"/>
        <v/>
      </c>
      <c r="Z1048" s="1049" t="str">
        <f t="shared" si="208"/>
        <v/>
      </c>
      <c r="AA1048" s="1049" t="str">
        <f t="shared" si="209"/>
        <v/>
      </c>
      <c r="AB1048" s="1050" t="str">
        <f t="shared" si="210"/>
        <v/>
      </c>
      <c r="AD1048" s="1052" t="str">
        <f t="shared" si="211"/>
        <v/>
      </c>
      <c r="AE1048" s="1053" t="str">
        <f t="shared" si="212"/>
        <v/>
      </c>
    </row>
    <row r="1049" spans="5:31" ht="12.75" customHeight="1">
      <c r="E1049" s="1083" t="str">
        <f t="shared" si="205"/>
        <v/>
      </c>
      <c r="H1049" s="1079" t="str">
        <f t="shared" si="204"/>
        <v/>
      </c>
      <c r="J1049" s="1117" t="str">
        <f t="shared" si="203"/>
        <v>-</v>
      </c>
      <c r="L1049" s="1041" t="str">
        <f t="shared" si="206"/>
        <v/>
      </c>
      <c r="W1049" s="1046" t="str">
        <f t="shared" si="207"/>
        <v/>
      </c>
      <c r="X1049" s="1047"/>
      <c r="Y1049" s="1048" t="str">
        <f t="shared" si="202"/>
        <v/>
      </c>
      <c r="Z1049" s="1049" t="str">
        <f t="shared" si="208"/>
        <v/>
      </c>
      <c r="AA1049" s="1049" t="str">
        <f t="shared" si="209"/>
        <v/>
      </c>
      <c r="AB1049" s="1050" t="str">
        <f t="shared" si="210"/>
        <v/>
      </c>
      <c r="AD1049" s="1052" t="str">
        <f t="shared" si="211"/>
        <v/>
      </c>
      <c r="AE1049" s="1053" t="str">
        <f t="shared" si="212"/>
        <v/>
      </c>
    </row>
    <row r="1050" spans="5:31" ht="12.75" customHeight="1">
      <c r="E1050" s="1083" t="str">
        <f t="shared" si="205"/>
        <v/>
      </c>
      <c r="H1050" s="1079" t="str">
        <f t="shared" si="204"/>
        <v/>
      </c>
      <c r="J1050" s="1117" t="str">
        <f t="shared" si="203"/>
        <v>-</v>
      </c>
      <c r="L1050" s="1041" t="str">
        <f t="shared" si="206"/>
        <v/>
      </c>
      <c r="W1050" s="1046" t="str">
        <f t="shared" si="207"/>
        <v/>
      </c>
      <c r="X1050" s="1047"/>
      <c r="Y1050" s="1048" t="str">
        <f t="shared" si="202"/>
        <v/>
      </c>
      <c r="Z1050" s="1049" t="str">
        <f t="shared" si="208"/>
        <v/>
      </c>
      <c r="AA1050" s="1049" t="str">
        <f t="shared" si="209"/>
        <v/>
      </c>
      <c r="AB1050" s="1050" t="str">
        <f t="shared" si="210"/>
        <v/>
      </c>
      <c r="AD1050" s="1052" t="str">
        <f t="shared" si="211"/>
        <v/>
      </c>
      <c r="AE1050" s="1053" t="str">
        <f t="shared" si="212"/>
        <v/>
      </c>
    </row>
    <row r="1051" spans="5:31" ht="12.75" customHeight="1">
      <c r="E1051" s="1083" t="str">
        <f t="shared" si="205"/>
        <v/>
      </c>
      <c r="H1051" s="1079" t="str">
        <f t="shared" si="204"/>
        <v/>
      </c>
      <c r="J1051" s="1117" t="str">
        <f t="shared" si="203"/>
        <v>-</v>
      </c>
      <c r="L1051" s="1041" t="str">
        <f t="shared" si="206"/>
        <v/>
      </c>
      <c r="W1051" s="1046" t="str">
        <f t="shared" si="207"/>
        <v/>
      </c>
      <c r="X1051" s="1047"/>
      <c r="Y1051" s="1048" t="str">
        <f t="shared" si="202"/>
        <v/>
      </c>
      <c r="Z1051" s="1049" t="str">
        <f t="shared" si="208"/>
        <v/>
      </c>
      <c r="AA1051" s="1049" t="str">
        <f t="shared" si="209"/>
        <v/>
      </c>
      <c r="AB1051" s="1050" t="str">
        <f t="shared" si="210"/>
        <v/>
      </c>
      <c r="AD1051" s="1052" t="str">
        <f t="shared" si="211"/>
        <v/>
      </c>
      <c r="AE1051" s="1053" t="str">
        <f t="shared" si="212"/>
        <v/>
      </c>
    </row>
    <row r="1052" spans="5:31" ht="12.75" customHeight="1">
      <c r="E1052" s="1083" t="str">
        <f t="shared" si="205"/>
        <v/>
      </c>
      <c r="H1052" s="1079" t="str">
        <f t="shared" si="204"/>
        <v/>
      </c>
      <c r="J1052" s="1117" t="str">
        <f t="shared" si="203"/>
        <v>-</v>
      </c>
      <c r="L1052" s="1041" t="str">
        <f t="shared" si="206"/>
        <v/>
      </c>
      <c r="W1052" s="1046" t="str">
        <f t="shared" si="207"/>
        <v/>
      </c>
      <c r="X1052" s="1047"/>
      <c r="Y1052" s="1048" t="str">
        <f t="shared" si="202"/>
        <v/>
      </c>
      <c r="Z1052" s="1049" t="str">
        <f t="shared" si="208"/>
        <v/>
      </c>
      <c r="AA1052" s="1049" t="str">
        <f t="shared" si="209"/>
        <v/>
      </c>
      <c r="AB1052" s="1050" t="str">
        <f t="shared" si="210"/>
        <v/>
      </c>
      <c r="AD1052" s="1052" t="str">
        <f t="shared" si="211"/>
        <v/>
      </c>
      <c r="AE1052" s="1053" t="str">
        <f t="shared" si="212"/>
        <v/>
      </c>
    </row>
    <row r="1053" spans="5:31" ht="12.75" customHeight="1">
      <c r="E1053" s="1083" t="str">
        <f t="shared" si="205"/>
        <v/>
      </c>
      <c r="H1053" s="1079" t="str">
        <f t="shared" si="204"/>
        <v/>
      </c>
      <c r="J1053" s="1117" t="str">
        <f t="shared" si="203"/>
        <v>-</v>
      </c>
      <c r="L1053" s="1041" t="str">
        <f t="shared" si="206"/>
        <v/>
      </c>
      <c r="W1053" s="1046" t="str">
        <f t="shared" si="207"/>
        <v/>
      </c>
      <c r="X1053" s="1047"/>
      <c r="Y1053" s="1048" t="str">
        <f t="shared" si="202"/>
        <v/>
      </c>
      <c r="Z1053" s="1049" t="str">
        <f t="shared" si="208"/>
        <v/>
      </c>
      <c r="AA1053" s="1049" t="str">
        <f t="shared" si="209"/>
        <v/>
      </c>
      <c r="AB1053" s="1050" t="str">
        <f t="shared" si="210"/>
        <v/>
      </c>
      <c r="AD1053" s="1052" t="str">
        <f t="shared" si="211"/>
        <v/>
      </c>
      <c r="AE1053" s="1053" t="str">
        <f t="shared" si="212"/>
        <v/>
      </c>
    </row>
    <row r="1054" spans="5:31" ht="12.75" customHeight="1">
      <c r="E1054" s="1083" t="str">
        <f t="shared" si="205"/>
        <v/>
      </c>
      <c r="H1054" s="1079" t="str">
        <f t="shared" si="204"/>
        <v/>
      </c>
      <c r="J1054" s="1117" t="str">
        <f t="shared" si="203"/>
        <v>-</v>
      </c>
      <c r="L1054" s="1041" t="str">
        <f t="shared" si="206"/>
        <v/>
      </c>
      <c r="W1054" s="1046" t="str">
        <f t="shared" si="207"/>
        <v/>
      </c>
      <c r="X1054" s="1047"/>
      <c r="Y1054" s="1048" t="str">
        <f t="shared" si="202"/>
        <v/>
      </c>
      <c r="Z1054" s="1049" t="str">
        <f t="shared" si="208"/>
        <v/>
      </c>
      <c r="AA1054" s="1049" t="str">
        <f t="shared" si="209"/>
        <v/>
      </c>
      <c r="AB1054" s="1050" t="str">
        <f t="shared" si="210"/>
        <v/>
      </c>
      <c r="AD1054" s="1052" t="str">
        <f t="shared" si="211"/>
        <v/>
      </c>
      <c r="AE1054" s="1053" t="str">
        <f t="shared" si="212"/>
        <v/>
      </c>
    </row>
    <row r="1055" spans="5:31" ht="12.75" customHeight="1">
      <c r="E1055" s="1083" t="str">
        <f t="shared" si="205"/>
        <v/>
      </c>
      <c r="H1055" s="1079" t="str">
        <f t="shared" si="204"/>
        <v/>
      </c>
      <c r="J1055" s="1117" t="str">
        <f t="shared" si="203"/>
        <v>-</v>
      </c>
      <c r="L1055" s="1041" t="str">
        <f t="shared" si="206"/>
        <v/>
      </c>
      <c r="W1055" s="1046" t="str">
        <f t="shared" si="207"/>
        <v/>
      </c>
      <c r="X1055" s="1047"/>
      <c r="Y1055" s="1048" t="str">
        <f t="shared" si="202"/>
        <v/>
      </c>
      <c r="Z1055" s="1049" t="str">
        <f t="shared" si="208"/>
        <v/>
      </c>
      <c r="AA1055" s="1049" t="str">
        <f t="shared" si="209"/>
        <v/>
      </c>
      <c r="AB1055" s="1050" t="str">
        <f t="shared" si="210"/>
        <v/>
      </c>
      <c r="AD1055" s="1052" t="str">
        <f t="shared" si="211"/>
        <v/>
      </c>
      <c r="AE1055" s="1053" t="str">
        <f t="shared" si="212"/>
        <v/>
      </c>
    </row>
    <row r="1056" spans="5:31" ht="12.75" customHeight="1">
      <c r="E1056" s="1083" t="str">
        <f t="shared" si="205"/>
        <v/>
      </c>
      <c r="H1056" s="1079" t="str">
        <f t="shared" si="204"/>
        <v/>
      </c>
      <c r="J1056" s="1117" t="str">
        <f t="shared" si="203"/>
        <v>-</v>
      </c>
      <c r="L1056" s="1041" t="str">
        <f t="shared" si="206"/>
        <v/>
      </c>
      <c r="W1056" s="1046" t="str">
        <f t="shared" si="207"/>
        <v/>
      </c>
      <c r="X1056" s="1047"/>
      <c r="Y1056" s="1048" t="str">
        <f t="shared" si="202"/>
        <v/>
      </c>
      <c r="Z1056" s="1049" t="str">
        <f t="shared" si="208"/>
        <v/>
      </c>
      <c r="AA1056" s="1049" t="str">
        <f t="shared" si="209"/>
        <v/>
      </c>
      <c r="AB1056" s="1050" t="str">
        <f t="shared" si="210"/>
        <v/>
      </c>
      <c r="AD1056" s="1052" t="str">
        <f t="shared" si="211"/>
        <v/>
      </c>
      <c r="AE1056" s="1053" t="str">
        <f t="shared" si="212"/>
        <v/>
      </c>
    </row>
    <row r="1057" spans="5:31" ht="12.75" customHeight="1">
      <c r="E1057" s="1083" t="str">
        <f t="shared" si="205"/>
        <v/>
      </c>
      <c r="H1057" s="1079" t="str">
        <f t="shared" si="204"/>
        <v/>
      </c>
      <c r="J1057" s="1117" t="str">
        <f t="shared" si="203"/>
        <v>-</v>
      </c>
      <c r="L1057" s="1041" t="str">
        <f t="shared" si="206"/>
        <v/>
      </c>
      <c r="W1057" s="1046" t="str">
        <f t="shared" si="207"/>
        <v/>
      </c>
      <c r="X1057" s="1047"/>
      <c r="Y1057" s="1048" t="str">
        <f t="shared" ref="Y1057:Y1120" si="213">IFERROR(CHOOSE(X1057,"መስከረም","ጥቅምት","ህዳር  ","ታህሳስ ","ጥር ","የካቲት ","መጋቢት ","ሚይዚያ ","ግንቦት ","ሰኔ ","ሐምሌ ","ነሐሴ ","Pagume"),"")</f>
        <v/>
      </c>
      <c r="Z1057" s="1049" t="str">
        <f t="shared" si="208"/>
        <v/>
      </c>
      <c r="AA1057" s="1049" t="str">
        <f t="shared" si="209"/>
        <v/>
      </c>
      <c r="AB1057" s="1050" t="str">
        <f t="shared" si="210"/>
        <v/>
      </c>
      <c r="AD1057" s="1052" t="str">
        <f t="shared" si="211"/>
        <v/>
      </c>
      <c r="AE1057" s="1053" t="str">
        <f t="shared" si="212"/>
        <v/>
      </c>
    </row>
    <row r="1058" spans="5:31" ht="12.75" customHeight="1">
      <c r="E1058" s="1083" t="str">
        <f t="shared" si="205"/>
        <v/>
      </c>
      <c r="H1058" s="1079" t="str">
        <f t="shared" si="204"/>
        <v/>
      </c>
      <c r="J1058" s="1117" t="str">
        <f t="shared" si="203"/>
        <v>-</v>
      </c>
      <c r="L1058" s="1041" t="str">
        <f t="shared" si="206"/>
        <v/>
      </c>
      <c r="W1058" s="1046" t="str">
        <f t="shared" si="207"/>
        <v/>
      </c>
      <c r="X1058" s="1047"/>
      <c r="Y1058" s="1048" t="str">
        <f t="shared" si="213"/>
        <v/>
      </c>
      <c r="Z1058" s="1049" t="str">
        <f t="shared" si="208"/>
        <v/>
      </c>
      <c r="AA1058" s="1049" t="str">
        <f t="shared" si="209"/>
        <v/>
      </c>
      <c r="AB1058" s="1050" t="str">
        <f t="shared" si="210"/>
        <v/>
      </c>
      <c r="AD1058" s="1052" t="str">
        <f t="shared" si="211"/>
        <v/>
      </c>
      <c r="AE1058" s="1053" t="str">
        <f t="shared" si="212"/>
        <v/>
      </c>
    </row>
    <row r="1059" spans="5:31" ht="12.75" customHeight="1">
      <c r="E1059" s="1083" t="str">
        <f t="shared" si="205"/>
        <v/>
      </c>
      <c r="H1059" s="1079" t="str">
        <f t="shared" si="204"/>
        <v/>
      </c>
      <c r="J1059" s="1117" t="str">
        <f t="shared" si="203"/>
        <v>-</v>
      </c>
      <c r="L1059" s="1041" t="str">
        <f t="shared" si="206"/>
        <v/>
      </c>
      <c r="W1059" s="1046" t="str">
        <f t="shared" si="207"/>
        <v/>
      </c>
      <c r="X1059" s="1047"/>
      <c r="Y1059" s="1048" t="str">
        <f t="shared" si="213"/>
        <v/>
      </c>
      <c r="Z1059" s="1049" t="str">
        <f t="shared" si="208"/>
        <v/>
      </c>
      <c r="AA1059" s="1049" t="str">
        <f t="shared" si="209"/>
        <v/>
      </c>
      <c r="AB1059" s="1050" t="str">
        <f t="shared" si="210"/>
        <v/>
      </c>
      <c r="AD1059" s="1052" t="str">
        <f t="shared" si="211"/>
        <v/>
      </c>
      <c r="AE1059" s="1053" t="str">
        <f t="shared" si="212"/>
        <v/>
      </c>
    </row>
    <row r="1060" spans="5:31" ht="12.75" customHeight="1">
      <c r="E1060" s="1083" t="str">
        <f t="shared" si="205"/>
        <v/>
      </c>
      <c r="H1060" s="1079" t="str">
        <f t="shared" si="204"/>
        <v/>
      </c>
      <c r="J1060" s="1117" t="str">
        <f t="shared" ref="J1060:J1123" si="214">IF(D1060="","-",$Q$1-D1060)</f>
        <v>-</v>
      </c>
      <c r="L1060" s="1041" t="str">
        <f t="shared" si="206"/>
        <v/>
      </c>
      <c r="W1060" s="1046" t="str">
        <f t="shared" si="207"/>
        <v/>
      </c>
      <c r="X1060" s="1047"/>
      <c r="Y1060" s="1048" t="str">
        <f t="shared" si="213"/>
        <v/>
      </c>
      <c r="Z1060" s="1049" t="str">
        <f t="shared" si="208"/>
        <v/>
      </c>
      <c r="AA1060" s="1049" t="str">
        <f t="shared" si="209"/>
        <v/>
      </c>
      <c r="AB1060" s="1050" t="str">
        <f t="shared" si="210"/>
        <v/>
      </c>
      <c r="AD1060" s="1052" t="str">
        <f t="shared" si="211"/>
        <v/>
      </c>
      <c r="AE1060" s="1053" t="str">
        <f t="shared" si="212"/>
        <v/>
      </c>
    </row>
    <row r="1061" spans="5:31" ht="12.75" customHeight="1">
      <c r="E1061" s="1083" t="str">
        <f t="shared" si="205"/>
        <v/>
      </c>
      <c r="H1061" s="1079" t="str">
        <f t="shared" si="204"/>
        <v/>
      </c>
      <c r="J1061" s="1117" t="str">
        <f t="shared" si="214"/>
        <v>-</v>
      </c>
      <c r="L1061" s="1041" t="str">
        <f t="shared" si="206"/>
        <v/>
      </c>
      <c r="W1061" s="1046" t="str">
        <f t="shared" si="207"/>
        <v/>
      </c>
      <c r="X1061" s="1047"/>
      <c r="Y1061" s="1048" t="str">
        <f t="shared" si="213"/>
        <v/>
      </c>
      <c r="Z1061" s="1049" t="str">
        <f t="shared" si="208"/>
        <v/>
      </c>
      <c r="AA1061" s="1049" t="str">
        <f t="shared" si="209"/>
        <v/>
      </c>
      <c r="AB1061" s="1050" t="str">
        <f t="shared" si="210"/>
        <v/>
      </c>
      <c r="AD1061" s="1052" t="str">
        <f t="shared" si="211"/>
        <v/>
      </c>
      <c r="AE1061" s="1053" t="str">
        <f t="shared" si="212"/>
        <v/>
      </c>
    </row>
    <row r="1062" spans="5:31" ht="12.75" customHeight="1">
      <c r="E1062" s="1083" t="str">
        <f t="shared" si="205"/>
        <v/>
      </c>
      <c r="H1062" s="1079" t="str">
        <f t="shared" si="204"/>
        <v/>
      </c>
      <c r="J1062" s="1117" t="str">
        <f t="shared" si="214"/>
        <v>-</v>
      </c>
      <c r="L1062" s="1041" t="str">
        <f t="shared" si="206"/>
        <v/>
      </c>
      <c r="W1062" s="1046" t="str">
        <f t="shared" si="207"/>
        <v/>
      </c>
      <c r="X1062" s="1047"/>
      <c r="Y1062" s="1048" t="str">
        <f t="shared" si="213"/>
        <v/>
      </c>
      <c r="Z1062" s="1049" t="str">
        <f t="shared" si="208"/>
        <v/>
      </c>
      <c r="AA1062" s="1049" t="str">
        <f t="shared" si="209"/>
        <v/>
      </c>
      <c r="AB1062" s="1050" t="str">
        <f t="shared" si="210"/>
        <v/>
      </c>
      <c r="AD1062" s="1052" t="str">
        <f t="shared" si="211"/>
        <v/>
      </c>
      <c r="AE1062" s="1053" t="str">
        <f t="shared" si="212"/>
        <v/>
      </c>
    </row>
    <row r="1063" spans="5:31" ht="12.75" customHeight="1">
      <c r="E1063" s="1083" t="str">
        <f t="shared" si="205"/>
        <v/>
      </c>
      <c r="H1063" s="1079" t="str">
        <f t="shared" si="204"/>
        <v/>
      </c>
      <c r="J1063" s="1117" t="str">
        <f t="shared" si="214"/>
        <v>-</v>
      </c>
      <c r="L1063" s="1041" t="str">
        <f t="shared" si="206"/>
        <v/>
      </c>
      <c r="W1063" s="1046" t="str">
        <f t="shared" si="207"/>
        <v/>
      </c>
      <c r="X1063" s="1047"/>
      <c r="Y1063" s="1048" t="str">
        <f t="shared" si="213"/>
        <v/>
      </c>
      <c r="Z1063" s="1049" t="str">
        <f t="shared" si="208"/>
        <v/>
      </c>
      <c r="AA1063" s="1049" t="str">
        <f t="shared" si="209"/>
        <v/>
      </c>
      <c r="AB1063" s="1050" t="str">
        <f t="shared" si="210"/>
        <v/>
      </c>
      <c r="AD1063" s="1052" t="str">
        <f t="shared" si="211"/>
        <v/>
      </c>
      <c r="AE1063" s="1053" t="str">
        <f t="shared" si="212"/>
        <v/>
      </c>
    </row>
    <row r="1064" spans="5:31" ht="12.75" customHeight="1">
      <c r="E1064" s="1083" t="str">
        <f t="shared" si="205"/>
        <v/>
      </c>
      <c r="H1064" s="1079" t="str">
        <f t="shared" si="204"/>
        <v/>
      </c>
      <c r="J1064" s="1117" t="str">
        <f t="shared" si="214"/>
        <v>-</v>
      </c>
      <c r="L1064" s="1041" t="str">
        <f t="shared" si="206"/>
        <v/>
      </c>
      <c r="W1064" s="1046" t="str">
        <f t="shared" si="207"/>
        <v/>
      </c>
      <c r="X1064" s="1047"/>
      <c r="Y1064" s="1048" t="str">
        <f t="shared" si="213"/>
        <v/>
      </c>
      <c r="Z1064" s="1049" t="str">
        <f t="shared" si="208"/>
        <v/>
      </c>
      <c r="AA1064" s="1049" t="str">
        <f t="shared" si="209"/>
        <v/>
      </c>
      <c r="AB1064" s="1050" t="str">
        <f t="shared" si="210"/>
        <v/>
      </c>
      <c r="AD1064" s="1052" t="str">
        <f t="shared" si="211"/>
        <v/>
      </c>
      <c r="AE1064" s="1053" t="str">
        <f t="shared" si="212"/>
        <v/>
      </c>
    </row>
    <row r="1065" spans="5:31" ht="12.75" customHeight="1">
      <c r="E1065" s="1083" t="str">
        <f t="shared" si="205"/>
        <v/>
      </c>
      <c r="H1065" s="1079" t="str">
        <f t="shared" si="204"/>
        <v/>
      </c>
      <c r="J1065" s="1117" t="str">
        <f t="shared" si="214"/>
        <v>-</v>
      </c>
      <c r="L1065" s="1041" t="str">
        <f t="shared" si="206"/>
        <v/>
      </c>
      <c r="W1065" s="1046" t="str">
        <f t="shared" si="207"/>
        <v/>
      </c>
      <c r="X1065" s="1047"/>
      <c r="Y1065" s="1048" t="str">
        <f t="shared" si="213"/>
        <v/>
      </c>
      <c r="Z1065" s="1049" t="str">
        <f t="shared" si="208"/>
        <v/>
      </c>
      <c r="AA1065" s="1049" t="str">
        <f t="shared" si="209"/>
        <v/>
      </c>
      <c r="AB1065" s="1050" t="str">
        <f t="shared" si="210"/>
        <v/>
      </c>
      <c r="AD1065" s="1052" t="str">
        <f t="shared" si="211"/>
        <v/>
      </c>
      <c r="AE1065" s="1053" t="str">
        <f t="shared" si="212"/>
        <v/>
      </c>
    </row>
    <row r="1066" spans="5:31" ht="12.75" customHeight="1">
      <c r="E1066" s="1083" t="str">
        <f t="shared" si="205"/>
        <v/>
      </c>
      <c r="H1066" s="1079" t="str">
        <f t="shared" si="204"/>
        <v/>
      </c>
      <c r="J1066" s="1117" t="str">
        <f t="shared" si="214"/>
        <v>-</v>
      </c>
      <c r="L1066" s="1041" t="str">
        <f t="shared" si="206"/>
        <v/>
      </c>
      <c r="W1066" s="1046" t="str">
        <f t="shared" si="207"/>
        <v/>
      </c>
      <c r="X1066" s="1047"/>
      <c r="Y1066" s="1048" t="str">
        <f t="shared" si="213"/>
        <v/>
      </c>
      <c r="Z1066" s="1049" t="str">
        <f t="shared" si="208"/>
        <v/>
      </c>
      <c r="AA1066" s="1049" t="str">
        <f t="shared" si="209"/>
        <v/>
      </c>
      <c r="AB1066" s="1050" t="str">
        <f t="shared" si="210"/>
        <v/>
      </c>
      <c r="AD1066" s="1052" t="str">
        <f t="shared" si="211"/>
        <v/>
      </c>
      <c r="AE1066" s="1053" t="str">
        <f t="shared" si="212"/>
        <v/>
      </c>
    </row>
    <row r="1067" spans="5:31" ht="12.75" customHeight="1">
      <c r="E1067" s="1083" t="str">
        <f t="shared" si="205"/>
        <v/>
      </c>
      <c r="H1067" s="1079" t="str">
        <f t="shared" si="204"/>
        <v/>
      </c>
      <c r="J1067" s="1117" t="str">
        <f t="shared" si="214"/>
        <v>-</v>
      </c>
      <c r="L1067" s="1041" t="str">
        <f t="shared" si="206"/>
        <v/>
      </c>
      <c r="W1067" s="1046" t="str">
        <f t="shared" si="207"/>
        <v/>
      </c>
      <c r="X1067" s="1047"/>
      <c r="Y1067" s="1048" t="str">
        <f t="shared" si="213"/>
        <v/>
      </c>
      <c r="Z1067" s="1049" t="str">
        <f t="shared" si="208"/>
        <v/>
      </c>
      <c r="AA1067" s="1049" t="str">
        <f t="shared" si="209"/>
        <v/>
      </c>
      <c r="AB1067" s="1050" t="str">
        <f t="shared" si="210"/>
        <v/>
      </c>
      <c r="AD1067" s="1052" t="str">
        <f t="shared" si="211"/>
        <v/>
      </c>
      <c r="AE1067" s="1053" t="str">
        <f t="shared" si="212"/>
        <v/>
      </c>
    </row>
    <row r="1068" spans="5:31" ht="12.75" customHeight="1">
      <c r="E1068" s="1083" t="str">
        <f t="shared" si="205"/>
        <v/>
      </c>
      <c r="H1068" s="1079" t="str">
        <f t="shared" si="204"/>
        <v/>
      </c>
      <c r="J1068" s="1117" t="str">
        <f t="shared" si="214"/>
        <v>-</v>
      </c>
      <c r="L1068" s="1041" t="str">
        <f t="shared" si="206"/>
        <v/>
      </c>
      <c r="W1068" s="1046" t="str">
        <f t="shared" si="207"/>
        <v/>
      </c>
      <c r="X1068" s="1047"/>
      <c r="Y1068" s="1048" t="str">
        <f t="shared" si="213"/>
        <v/>
      </c>
      <c r="Z1068" s="1049" t="str">
        <f t="shared" si="208"/>
        <v/>
      </c>
      <c r="AA1068" s="1049" t="str">
        <f t="shared" si="209"/>
        <v/>
      </c>
      <c r="AB1068" s="1050" t="str">
        <f t="shared" si="210"/>
        <v/>
      </c>
      <c r="AD1068" s="1052" t="str">
        <f t="shared" si="211"/>
        <v/>
      </c>
      <c r="AE1068" s="1053" t="str">
        <f t="shared" si="212"/>
        <v/>
      </c>
    </row>
    <row r="1069" spans="5:31" ht="12.75" customHeight="1">
      <c r="E1069" s="1083" t="str">
        <f t="shared" si="205"/>
        <v/>
      </c>
      <c r="H1069" s="1079" t="str">
        <f t="shared" si="204"/>
        <v/>
      </c>
      <c r="J1069" s="1117" t="str">
        <f t="shared" si="214"/>
        <v>-</v>
      </c>
      <c r="L1069" s="1041" t="str">
        <f t="shared" si="206"/>
        <v/>
      </c>
      <c r="W1069" s="1046" t="str">
        <f t="shared" si="207"/>
        <v/>
      </c>
      <c r="X1069" s="1047"/>
      <c r="Y1069" s="1048" t="str">
        <f t="shared" si="213"/>
        <v/>
      </c>
      <c r="Z1069" s="1049" t="str">
        <f t="shared" si="208"/>
        <v/>
      </c>
      <c r="AA1069" s="1049" t="str">
        <f t="shared" si="209"/>
        <v/>
      </c>
      <c r="AB1069" s="1050" t="str">
        <f t="shared" si="210"/>
        <v/>
      </c>
      <c r="AD1069" s="1052" t="str">
        <f t="shared" si="211"/>
        <v/>
      </c>
      <c r="AE1069" s="1053" t="str">
        <f t="shared" si="212"/>
        <v/>
      </c>
    </row>
    <row r="1070" spans="5:31" ht="12.75" customHeight="1">
      <c r="E1070" s="1083" t="str">
        <f t="shared" si="205"/>
        <v/>
      </c>
      <c r="H1070" s="1079" t="str">
        <f t="shared" si="204"/>
        <v/>
      </c>
      <c r="J1070" s="1117" t="str">
        <f t="shared" si="214"/>
        <v>-</v>
      </c>
      <c r="L1070" s="1041" t="str">
        <f t="shared" si="206"/>
        <v/>
      </c>
      <c r="W1070" s="1046" t="str">
        <f t="shared" si="207"/>
        <v/>
      </c>
      <c r="X1070" s="1047"/>
      <c r="Y1070" s="1048" t="str">
        <f t="shared" si="213"/>
        <v/>
      </c>
      <c r="Z1070" s="1049" t="str">
        <f t="shared" si="208"/>
        <v/>
      </c>
      <c r="AA1070" s="1049" t="str">
        <f t="shared" si="209"/>
        <v/>
      </c>
      <c r="AB1070" s="1050" t="str">
        <f t="shared" si="210"/>
        <v/>
      </c>
      <c r="AD1070" s="1052" t="str">
        <f t="shared" si="211"/>
        <v/>
      </c>
      <c r="AE1070" s="1053" t="str">
        <f t="shared" si="212"/>
        <v/>
      </c>
    </row>
    <row r="1071" spans="5:31" ht="12.75" customHeight="1">
      <c r="E1071" s="1083" t="str">
        <f t="shared" si="205"/>
        <v/>
      </c>
      <c r="H1071" s="1079" t="str">
        <f t="shared" si="204"/>
        <v/>
      </c>
      <c r="J1071" s="1117" t="str">
        <f t="shared" si="214"/>
        <v>-</v>
      </c>
      <c r="L1071" s="1041" t="str">
        <f t="shared" si="206"/>
        <v/>
      </c>
      <c r="W1071" s="1046" t="str">
        <f t="shared" si="207"/>
        <v/>
      </c>
      <c r="X1071" s="1047"/>
      <c r="Y1071" s="1048" t="str">
        <f t="shared" si="213"/>
        <v/>
      </c>
      <c r="Z1071" s="1049" t="str">
        <f t="shared" si="208"/>
        <v/>
      </c>
      <c r="AA1071" s="1049" t="str">
        <f t="shared" si="209"/>
        <v/>
      </c>
      <c r="AB1071" s="1050" t="str">
        <f t="shared" si="210"/>
        <v/>
      </c>
      <c r="AD1071" s="1052" t="str">
        <f t="shared" si="211"/>
        <v/>
      </c>
      <c r="AE1071" s="1053" t="str">
        <f t="shared" si="212"/>
        <v/>
      </c>
    </row>
    <row r="1072" spans="5:31" ht="12.75" customHeight="1">
      <c r="E1072" s="1083" t="str">
        <f t="shared" si="205"/>
        <v/>
      </c>
      <c r="H1072" s="1079" t="str">
        <f t="shared" si="204"/>
        <v/>
      </c>
      <c r="J1072" s="1117" t="str">
        <f t="shared" si="214"/>
        <v>-</v>
      </c>
      <c r="L1072" s="1041" t="str">
        <f t="shared" si="206"/>
        <v/>
      </c>
      <c r="W1072" s="1046" t="str">
        <f t="shared" si="207"/>
        <v/>
      </c>
      <c r="X1072" s="1047"/>
      <c r="Y1072" s="1048" t="str">
        <f t="shared" si="213"/>
        <v/>
      </c>
      <c r="Z1072" s="1049" t="str">
        <f t="shared" si="208"/>
        <v/>
      </c>
      <c r="AA1072" s="1049" t="str">
        <f t="shared" si="209"/>
        <v/>
      </c>
      <c r="AB1072" s="1050" t="str">
        <f t="shared" si="210"/>
        <v/>
      </c>
      <c r="AD1072" s="1052" t="str">
        <f t="shared" si="211"/>
        <v/>
      </c>
      <c r="AE1072" s="1053" t="str">
        <f t="shared" si="212"/>
        <v/>
      </c>
    </row>
    <row r="1073" spans="5:31" ht="12.75" customHeight="1">
      <c r="E1073" s="1083" t="str">
        <f t="shared" si="205"/>
        <v/>
      </c>
      <c r="H1073" s="1079" t="str">
        <f t="shared" si="204"/>
        <v/>
      </c>
      <c r="J1073" s="1117" t="str">
        <f t="shared" si="214"/>
        <v>-</v>
      </c>
      <c r="L1073" s="1041" t="str">
        <f t="shared" si="206"/>
        <v/>
      </c>
      <c r="W1073" s="1046" t="str">
        <f t="shared" si="207"/>
        <v/>
      </c>
      <c r="X1073" s="1047"/>
      <c r="Y1073" s="1048" t="str">
        <f t="shared" si="213"/>
        <v/>
      </c>
      <c r="Z1073" s="1049" t="str">
        <f t="shared" si="208"/>
        <v/>
      </c>
      <c r="AA1073" s="1049" t="str">
        <f t="shared" si="209"/>
        <v/>
      </c>
      <c r="AB1073" s="1050" t="str">
        <f t="shared" si="210"/>
        <v/>
      </c>
      <c r="AD1073" s="1052" t="str">
        <f t="shared" si="211"/>
        <v/>
      </c>
      <c r="AE1073" s="1053" t="str">
        <f t="shared" si="212"/>
        <v/>
      </c>
    </row>
    <row r="1074" spans="5:31" ht="12.75" customHeight="1">
      <c r="E1074" s="1083" t="str">
        <f t="shared" si="205"/>
        <v/>
      </c>
      <c r="H1074" s="1079" t="str">
        <f t="shared" si="204"/>
        <v/>
      </c>
      <c r="J1074" s="1117" t="str">
        <f t="shared" si="214"/>
        <v>-</v>
      </c>
      <c r="L1074" s="1041" t="str">
        <f t="shared" si="206"/>
        <v/>
      </c>
      <c r="W1074" s="1046" t="str">
        <f t="shared" si="207"/>
        <v/>
      </c>
      <c r="X1074" s="1047"/>
      <c r="Y1074" s="1048" t="str">
        <f t="shared" si="213"/>
        <v/>
      </c>
      <c r="Z1074" s="1049" t="str">
        <f t="shared" si="208"/>
        <v/>
      </c>
      <c r="AA1074" s="1049" t="str">
        <f t="shared" si="209"/>
        <v/>
      </c>
      <c r="AB1074" s="1050" t="str">
        <f t="shared" si="210"/>
        <v/>
      </c>
      <c r="AD1074" s="1052" t="str">
        <f t="shared" si="211"/>
        <v/>
      </c>
      <c r="AE1074" s="1053" t="str">
        <f t="shared" si="212"/>
        <v/>
      </c>
    </row>
    <row r="1075" spans="5:31" ht="12.75" customHeight="1">
      <c r="E1075" s="1083" t="str">
        <f t="shared" si="205"/>
        <v/>
      </c>
      <c r="H1075" s="1079" t="str">
        <f t="shared" si="204"/>
        <v/>
      </c>
      <c r="J1075" s="1117" t="str">
        <f t="shared" si="214"/>
        <v>-</v>
      </c>
      <c r="L1075" s="1041" t="str">
        <f t="shared" si="206"/>
        <v/>
      </c>
      <c r="W1075" s="1046" t="str">
        <f t="shared" si="207"/>
        <v/>
      </c>
      <c r="X1075" s="1047"/>
      <c r="Y1075" s="1048" t="str">
        <f t="shared" si="213"/>
        <v/>
      </c>
      <c r="Z1075" s="1049" t="str">
        <f t="shared" si="208"/>
        <v/>
      </c>
      <c r="AA1075" s="1049" t="str">
        <f t="shared" si="209"/>
        <v/>
      </c>
      <c r="AB1075" s="1050" t="str">
        <f t="shared" si="210"/>
        <v/>
      </c>
      <c r="AD1075" s="1052" t="str">
        <f t="shared" si="211"/>
        <v/>
      </c>
      <c r="AE1075" s="1053" t="str">
        <f t="shared" si="212"/>
        <v/>
      </c>
    </row>
    <row r="1076" spans="5:31" ht="12.75" customHeight="1">
      <c r="E1076" s="1083" t="str">
        <f t="shared" si="205"/>
        <v/>
      </c>
      <c r="H1076" s="1079" t="str">
        <f t="shared" si="204"/>
        <v/>
      </c>
      <c r="J1076" s="1117" t="str">
        <f t="shared" si="214"/>
        <v>-</v>
      </c>
      <c r="L1076" s="1041" t="str">
        <f t="shared" si="206"/>
        <v/>
      </c>
      <c r="W1076" s="1046" t="str">
        <f t="shared" si="207"/>
        <v/>
      </c>
      <c r="X1076" s="1047"/>
      <c r="Y1076" s="1048" t="str">
        <f t="shared" si="213"/>
        <v/>
      </c>
      <c r="Z1076" s="1049" t="str">
        <f t="shared" si="208"/>
        <v/>
      </c>
      <c r="AA1076" s="1049" t="str">
        <f t="shared" si="209"/>
        <v/>
      </c>
      <c r="AB1076" s="1050" t="str">
        <f t="shared" si="210"/>
        <v/>
      </c>
      <c r="AD1076" s="1052" t="str">
        <f t="shared" si="211"/>
        <v/>
      </c>
      <c r="AE1076" s="1053" t="str">
        <f t="shared" si="212"/>
        <v/>
      </c>
    </row>
    <row r="1077" spans="5:31" ht="12.75" customHeight="1">
      <c r="E1077" s="1083" t="str">
        <f t="shared" si="205"/>
        <v/>
      </c>
      <c r="H1077" s="1079" t="str">
        <f t="shared" si="204"/>
        <v/>
      </c>
      <c r="J1077" s="1117" t="str">
        <f t="shared" si="214"/>
        <v>-</v>
      </c>
      <c r="L1077" s="1041" t="str">
        <f t="shared" si="206"/>
        <v/>
      </c>
      <c r="W1077" s="1046" t="str">
        <f t="shared" si="207"/>
        <v/>
      </c>
      <c r="X1077" s="1047"/>
      <c r="Y1077" s="1048" t="str">
        <f t="shared" si="213"/>
        <v/>
      </c>
      <c r="Z1077" s="1049" t="str">
        <f t="shared" si="208"/>
        <v/>
      </c>
      <c r="AA1077" s="1049" t="str">
        <f t="shared" si="209"/>
        <v/>
      </c>
      <c r="AB1077" s="1050" t="str">
        <f t="shared" si="210"/>
        <v/>
      </c>
      <c r="AD1077" s="1052" t="str">
        <f t="shared" si="211"/>
        <v/>
      </c>
      <c r="AE1077" s="1053" t="str">
        <f t="shared" si="212"/>
        <v/>
      </c>
    </row>
    <row r="1078" spans="5:31" ht="12.75" customHeight="1">
      <c r="E1078" s="1083" t="str">
        <f t="shared" si="205"/>
        <v/>
      </c>
      <c r="H1078" s="1079" t="str">
        <f t="shared" si="204"/>
        <v/>
      </c>
      <c r="J1078" s="1117" t="str">
        <f t="shared" si="214"/>
        <v>-</v>
      </c>
      <c r="L1078" s="1041" t="str">
        <f t="shared" si="206"/>
        <v/>
      </c>
      <c r="W1078" s="1046" t="str">
        <f t="shared" si="207"/>
        <v/>
      </c>
      <c r="X1078" s="1047"/>
      <c r="Y1078" s="1048" t="str">
        <f t="shared" si="213"/>
        <v/>
      </c>
      <c r="Z1078" s="1049" t="str">
        <f t="shared" si="208"/>
        <v/>
      </c>
      <c r="AA1078" s="1049" t="str">
        <f t="shared" si="209"/>
        <v/>
      </c>
      <c r="AB1078" s="1050" t="str">
        <f t="shared" si="210"/>
        <v/>
      </c>
      <c r="AD1078" s="1052" t="str">
        <f t="shared" si="211"/>
        <v/>
      </c>
      <c r="AE1078" s="1053" t="str">
        <f t="shared" si="212"/>
        <v/>
      </c>
    </row>
    <row r="1079" spans="5:31" ht="12.75" customHeight="1">
      <c r="E1079" s="1083" t="str">
        <f t="shared" si="205"/>
        <v/>
      </c>
      <c r="H1079" s="1079" t="str">
        <f t="shared" si="204"/>
        <v/>
      </c>
      <c r="J1079" s="1117" t="str">
        <f t="shared" si="214"/>
        <v>-</v>
      </c>
      <c r="L1079" s="1041" t="str">
        <f t="shared" si="206"/>
        <v/>
      </c>
      <c r="W1079" s="1046" t="str">
        <f t="shared" si="207"/>
        <v/>
      </c>
      <c r="X1079" s="1047"/>
      <c r="Y1079" s="1048" t="str">
        <f t="shared" si="213"/>
        <v/>
      </c>
      <c r="Z1079" s="1049" t="str">
        <f t="shared" si="208"/>
        <v/>
      </c>
      <c r="AA1079" s="1049" t="str">
        <f t="shared" si="209"/>
        <v/>
      </c>
      <c r="AB1079" s="1050" t="str">
        <f t="shared" si="210"/>
        <v/>
      </c>
      <c r="AD1079" s="1052" t="str">
        <f t="shared" si="211"/>
        <v/>
      </c>
      <c r="AE1079" s="1053" t="str">
        <f t="shared" si="212"/>
        <v/>
      </c>
    </row>
    <row r="1080" spans="5:31" ht="12.75" customHeight="1">
      <c r="E1080" s="1083" t="str">
        <f t="shared" si="205"/>
        <v/>
      </c>
      <c r="H1080" s="1079" t="str">
        <f t="shared" si="204"/>
        <v/>
      </c>
      <c r="J1080" s="1117" t="str">
        <f t="shared" si="214"/>
        <v>-</v>
      </c>
      <c r="L1080" s="1041" t="str">
        <f t="shared" si="206"/>
        <v/>
      </c>
      <c r="W1080" s="1046" t="str">
        <f t="shared" si="207"/>
        <v/>
      </c>
      <c r="X1080" s="1047"/>
      <c r="Y1080" s="1048" t="str">
        <f t="shared" si="213"/>
        <v/>
      </c>
      <c r="Z1080" s="1049" t="str">
        <f t="shared" si="208"/>
        <v/>
      </c>
      <c r="AA1080" s="1049" t="str">
        <f t="shared" si="209"/>
        <v/>
      </c>
      <c r="AB1080" s="1050" t="str">
        <f t="shared" si="210"/>
        <v/>
      </c>
      <c r="AD1080" s="1052" t="str">
        <f t="shared" si="211"/>
        <v/>
      </c>
      <c r="AE1080" s="1053" t="str">
        <f t="shared" si="212"/>
        <v/>
      </c>
    </row>
    <row r="1081" spans="5:31" ht="12.75" customHeight="1">
      <c r="E1081" s="1083" t="str">
        <f t="shared" si="205"/>
        <v/>
      </c>
      <c r="H1081" s="1079" t="str">
        <f t="shared" si="204"/>
        <v/>
      </c>
      <c r="J1081" s="1117" t="str">
        <f t="shared" si="214"/>
        <v>-</v>
      </c>
      <c r="L1081" s="1041" t="str">
        <f t="shared" si="206"/>
        <v/>
      </c>
      <c r="W1081" s="1046" t="str">
        <f t="shared" si="207"/>
        <v/>
      </c>
      <c r="X1081" s="1047"/>
      <c r="Y1081" s="1048" t="str">
        <f t="shared" si="213"/>
        <v/>
      </c>
      <c r="Z1081" s="1049" t="str">
        <f t="shared" si="208"/>
        <v/>
      </c>
      <c r="AA1081" s="1049" t="str">
        <f t="shared" si="209"/>
        <v/>
      </c>
      <c r="AB1081" s="1050" t="str">
        <f t="shared" si="210"/>
        <v/>
      </c>
      <c r="AD1081" s="1052" t="str">
        <f t="shared" si="211"/>
        <v/>
      </c>
      <c r="AE1081" s="1053" t="str">
        <f t="shared" si="212"/>
        <v/>
      </c>
    </row>
    <row r="1082" spans="5:31" ht="12.75" customHeight="1">
      <c r="E1082" s="1083" t="str">
        <f t="shared" si="205"/>
        <v/>
      </c>
      <c r="H1082" s="1079" t="str">
        <f t="shared" si="204"/>
        <v/>
      </c>
      <c r="J1082" s="1117" t="str">
        <f t="shared" si="214"/>
        <v>-</v>
      </c>
      <c r="L1082" s="1041" t="str">
        <f t="shared" si="206"/>
        <v/>
      </c>
      <c r="W1082" s="1046" t="str">
        <f t="shared" si="207"/>
        <v/>
      </c>
      <c r="X1082" s="1047"/>
      <c r="Y1082" s="1048" t="str">
        <f t="shared" si="213"/>
        <v/>
      </c>
      <c r="Z1082" s="1049" t="str">
        <f t="shared" si="208"/>
        <v/>
      </c>
      <c r="AA1082" s="1049" t="str">
        <f t="shared" si="209"/>
        <v/>
      </c>
      <c r="AB1082" s="1050" t="str">
        <f t="shared" si="210"/>
        <v/>
      </c>
      <c r="AD1082" s="1052" t="str">
        <f t="shared" si="211"/>
        <v/>
      </c>
      <c r="AE1082" s="1053" t="str">
        <f t="shared" si="212"/>
        <v/>
      </c>
    </row>
    <row r="1083" spans="5:31" ht="12.75" customHeight="1">
      <c r="E1083" s="1083" t="str">
        <f t="shared" si="205"/>
        <v/>
      </c>
      <c r="H1083" s="1079" t="str">
        <f t="shared" si="204"/>
        <v/>
      </c>
      <c r="J1083" s="1117" t="str">
        <f t="shared" si="214"/>
        <v>-</v>
      </c>
      <c r="L1083" s="1041" t="str">
        <f t="shared" si="206"/>
        <v/>
      </c>
      <c r="W1083" s="1046" t="str">
        <f t="shared" si="207"/>
        <v/>
      </c>
      <c r="X1083" s="1047"/>
      <c r="Y1083" s="1048" t="str">
        <f t="shared" si="213"/>
        <v/>
      </c>
      <c r="Z1083" s="1049" t="str">
        <f t="shared" si="208"/>
        <v/>
      </c>
      <c r="AA1083" s="1049" t="str">
        <f t="shared" si="209"/>
        <v/>
      </c>
      <c r="AB1083" s="1050" t="str">
        <f t="shared" si="210"/>
        <v/>
      </c>
      <c r="AD1083" s="1052" t="str">
        <f t="shared" si="211"/>
        <v/>
      </c>
      <c r="AE1083" s="1053" t="str">
        <f t="shared" si="212"/>
        <v/>
      </c>
    </row>
    <row r="1084" spans="5:31" ht="12.75" customHeight="1">
      <c r="E1084" s="1083" t="str">
        <f t="shared" si="205"/>
        <v/>
      </c>
      <c r="H1084" s="1079" t="str">
        <f t="shared" si="204"/>
        <v/>
      </c>
      <c r="J1084" s="1117" t="str">
        <f t="shared" si="214"/>
        <v>-</v>
      </c>
      <c r="L1084" s="1041" t="str">
        <f t="shared" si="206"/>
        <v/>
      </c>
      <c r="W1084" s="1046" t="str">
        <f t="shared" si="207"/>
        <v/>
      </c>
      <c r="X1084" s="1047"/>
      <c r="Y1084" s="1048" t="str">
        <f t="shared" si="213"/>
        <v/>
      </c>
      <c r="Z1084" s="1049" t="str">
        <f t="shared" si="208"/>
        <v/>
      </c>
      <c r="AA1084" s="1049" t="str">
        <f t="shared" si="209"/>
        <v/>
      </c>
      <c r="AB1084" s="1050" t="str">
        <f t="shared" si="210"/>
        <v/>
      </c>
      <c r="AD1084" s="1052" t="str">
        <f t="shared" si="211"/>
        <v/>
      </c>
      <c r="AE1084" s="1053" t="str">
        <f t="shared" si="212"/>
        <v/>
      </c>
    </row>
    <row r="1085" spans="5:31" ht="12.75" customHeight="1">
      <c r="E1085" s="1083" t="str">
        <f t="shared" si="205"/>
        <v/>
      </c>
      <c r="H1085" s="1079" t="str">
        <f t="shared" si="204"/>
        <v/>
      </c>
      <c r="J1085" s="1117" t="str">
        <f t="shared" si="214"/>
        <v>-</v>
      </c>
      <c r="L1085" s="1041" t="str">
        <f t="shared" si="206"/>
        <v/>
      </c>
      <c r="W1085" s="1046" t="str">
        <f t="shared" si="207"/>
        <v/>
      </c>
      <c r="X1085" s="1047"/>
      <c r="Y1085" s="1048" t="str">
        <f t="shared" si="213"/>
        <v/>
      </c>
      <c r="Z1085" s="1049" t="str">
        <f t="shared" si="208"/>
        <v/>
      </c>
      <c r="AA1085" s="1049" t="str">
        <f t="shared" si="209"/>
        <v/>
      </c>
      <c r="AB1085" s="1050" t="str">
        <f t="shared" si="210"/>
        <v/>
      </c>
      <c r="AD1085" s="1052" t="str">
        <f t="shared" si="211"/>
        <v/>
      </c>
      <c r="AE1085" s="1053" t="str">
        <f t="shared" si="212"/>
        <v/>
      </c>
    </row>
    <row r="1086" spans="5:31" ht="12.75" customHeight="1">
      <c r="E1086" s="1083" t="str">
        <f t="shared" si="205"/>
        <v/>
      </c>
      <c r="H1086" s="1079" t="str">
        <f t="shared" si="204"/>
        <v/>
      </c>
      <c r="J1086" s="1117" t="str">
        <f t="shared" si="214"/>
        <v>-</v>
      </c>
      <c r="L1086" s="1041" t="str">
        <f t="shared" si="206"/>
        <v/>
      </c>
      <c r="W1086" s="1046" t="str">
        <f t="shared" si="207"/>
        <v/>
      </c>
      <c r="X1086" s="1047"/>
      <c r="Y1086" s="1048" t="str">
        <f t="shared" si="213"/>
        <v/>
      </c>
      <c r="Z1086" s="1049" t="str">
        <f t="shared" si="208"/>
        <v/>
      </c>
      <c r="AA1086" s="1049" t="str">
        <f t="shared" si="209"/>
        <v/>
      </c>
      <c r="AB1086" s="1050" t="str">
        <f t="shared" si="210"/>
        <v/>
      </c>
      <c r="AD1086" s="1052" t="str">
        <f t="shared" si="211"/>
        <v/>
      </c>
      <c r="AE1086" s="1053" t="str">
        <f t="shared" si="212"/>
        <v/>
      </c>
    </row>
    <row r="1087" spans="5:31" ht="12.75" customHeight="1">
      <c r="E1087" s="1083" t="str">
        <f t="shared" si="205"/>
        <v/>
      </c>
      <c r="H1087" s="1079" t="str">
        <f t="shared" si="204"/>
        <v/>
      </c>
      <c r="J1087" s="1117" t="str">
        <f t="shared" si="214"/>
        <v>-</v>
      </c>
      <c r="L1087" s="1041" t="str">
        <f t="shared" si="206"/>
        <v/>
      </c>
      <c r="W1087" s="1046" t="str">
        <f t="shared" si="207"/>
        <v/>
      </c>
      <c r="X1087" s="1047"/>
      <c r="Y1087" s="1048" t="str">
        <f t="shared" si="213"/>
        <v/>
      </c>
      <c r="Z1087" s="1049" t="str">
        <f t="shared" si="208"/>
        <v/>
      </c>
      <c r="AA1087" s="1049" t="str">
        <f t="shared" si="209"/>
        <v/>
      </c>
      <c r="AB1087" s="1050" t="str">
        <f t="shared" si="210"/>
        <v/>
      </c>
      <c r="AD1087" s="1052" t="str">
        <f t="shared" si="211"/>
        <v/>
      </c>
      <c r="AE1087" s="1053" t="str">
        <f t="shared" si="212"/>
        <v/>
      </c>
    </row>
    <row r="1088" spans="5:31" ht="12.75" customHeight="1">
      <c r="E1088" s="1083" t="str">
        <f t="shared" si="205"/>
        <v/>
      </c>
      <c r="H1088" s="1079" t="str">
        <f t="shared" si="204"/>
        <v/>
      </c>
      <c r="J1088" s="1117" t="str">
        <f t="shared" si="214"/>
        <v>-</v>
      </c>
      <c r="L1088" s="1041" t="str">
        <f t="shared" si="206"/>
        <v/>
      </c>
      <c r="W1088" s="1046" t="str">
        <f t="shared" si="207"/>
        <v/>
      </c>
      <c r="X1088" s="1047"/>
      <c r="Y1088" s="1048" t="str">
        <f t="shared" si="213"/>
        <v/>
      </c>
      <c r="Z1088" s="1049" t="str">
        <f t="shared" si="208"/>
        <v/>
      </c>
      <c r="AA1088" s="1049" t="str">
        <f t="shared" si="209"/>
        <v/>
      </c>
      <c r="AB1088" s="1050" t="str">
        <f t="shared" si="210"/>
        <v/>
      </c>
      <c r="AD1088" s="1052" t="str">
        <f t="shared" si="211"/>
        <v/>
      </c>
      <c r="AE1088" s="1053" t="str">
        <f t="shared" si="212"/>
        <v/>
      </c>
    </row>
    <row r="1089" spans="5:31" ht="12.75" customHeight="1">
      <c r="E1089" s="1083" t="str">
        <f t="shared" si="205"/>
        <v/>
      </c>
      <c r="H1089" s="1079" t="str">
        <f t="shared" si="204"/>
        <v/>
      </c>
      <c r="J1089" s="1117" t="str">
        <f t="shared" si="214"/>
        <v>-</v>
      </c>
      <c r="L1089" s="1041" t="str">
        <f t="shared" si="206"/>
        <v/>
      </c>
      <c r="W1089" s="1046" t="str">
        <f t="shared" si="207"/>
        <v/>
      </c>
      <c r="X1089" s="1047"/>
      <c r="Y1089" s="1048" t="str">
        <f t="shared" si="213"/>
        <v/>
      </c>
      <c r="Z1089" s="1049" t="str">
        <f t="shared" si="208"/>
        <v/>
      </c>
      <c r="AA1089" s="1049" t="str">
        <f t="shared" si="209"/>
        <v/>
      </c>
      <c r="AB1089" s="1050" t="str">
        <f t="shared" si="210"/>
        <v/>
      </c>
      <c r="AD1089" s="1052" t="str">
        <f t="shared" si="211"/>
        <v/>
      </c>
      <c r="AE1089" s="1053" t="str">
        <f t="shared" si="212"/>
        <v/>
      </c>
    </row>
    <row r="1090" spans="5:31" ht="12.75" customHeight="1">
      <c r="E1090" s="1083" t="str">
        <f t="shared" si="205"/>
        <v/>
      </c>
      <c r="H1090" s="1079" t="str">
        <f t="shared" ref="H1090:H1153" si="215">IFERROR(CHOOSE($X1090,"መስከረም","ጥቅምት","ህዳር  ","ታህሳስ ","ጥር ","የካቲት ","መጋቢት ","ሚይዚያ ","ግንቦት ","ሰኔ ","ሐምሌ ","ነሐሴ ","Pagume"),"")</f>
        <v/>
      </c>
      <c r="J1090" s="1117" t="str">
        <f t="shared" si="214"/>
        <v>-</v>
      </c>
      <c r="L1090" s="1041" t="str">
        <f t="shared" si="206"/>
        <v/>
      </c>
      <c r="W1090" s="1046" t="str">
        <f t="shared" si="207"/>
        <v/>
      </c>
      <c r="X1090" s="1047"/>
      <c r="Y1090" s="1048" t="str">
        <f t="shared" si="213"/>
        <v/>
      </c>
      <c r="Z1090" s="1049" t="str">
        <f t="shared" si="208"/>
        <v/>
      </c>
      <c r="AA1090" s="1049" t="str">
        <f t="shared" si="209"/>
        <v/>
      </c>
      <c r="AB1090" s="1050" t="str">
        <f t="shared" si="210"/>
        <v/>
      </c>
      <c r="AD1090" s="1052" t="str">
        <f t="shared" si="211"/>
        <v/>
      </c>
      <c r="AE1090" s="1053" t="str">
        <f t="shared" si="212"/>
        <v/>
      </c>
    </row>
    <row r="1091" spans="5:31" ht="12.75" customHeight="1">
      <c r="E1091" s="1083" t="str">
        <f t="shared" ref="E1091:E1154" si="216">IF(D1091="","",IF(F1091="paid",0,I1091-J1091))</f>
        <v/>
      </c>
      <c r="H1091" s="1079" t="str">
        <f t="shared" si="215"/>
        <v/>
      </c>
      <c r="J1091" s="1117" t="str">
        <f t="shared" si="214"/>
        <v>-</v>
      </c>
      <c r="L1091" s="1041" t="str">
        <f t="shared" ref="L1091:L1154" si="217">IF(E1091="","",$Q$1+E1091)</f>
        <v/>
      </c>
      <c r="W1091" s="1046" t="str">
        <f t="shared" ref="W1091:W1154" si="218">IF($D1091="","",_xlfn.LET(_xlpm.gDate,D1091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091" s="1047"/>
      <c r="Y1091" s="1048" t="str">
        <f t="shared" si="213"/>
        <v/>
      </c>
      <c r="Z1091" s="1049" t="str">
        <f t="shared" ref="Z1091:Z1154" si="219">IF($K1091="","",_xlfn.LET(_xlpm.gDate,K1091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091" s="1049" t="str">
        <f t="shared" ref="AA1091:AA1154" si="220">IF($Z1091="","",TEXT($Z1091,"mm"))</f>
        <v/>
      </c>
      <c r="AB1091" s="1050" t="str">
        <f t="shared" ref="AB1091:AB1154" si="221">IFERROR(CHOOSE(AA1091,"መስከረም","ጥቅምት","ህዳር  ","ታህሳስ ","ጥር ","የካቲት ","መጋቢት ","ሚይዚያ ","ግንቦት ","ሰኔ ","ሐምሌ ","ነሐሴ ","Pagume"),"")</f>
        <v/>
      </c>
      <c r="AD1091" s="1052" t="str">
        <f t="shared" ref="AD1091:AD1154" si="222">IF($D1091="","",YEAR(D1091)&amp;"-W"&amp;WEEKNUM(D1091,2))</f>
        <v/>
      </c>
      <c r="AE1091" s="1053" t="str">
        <f t="shared" ref="AE1091:AE1154" si="223">IF($K1091="","",YEAR(K1091)&amp;"-W"&amp;WEEKNUM(K1091,2))</f>
        <v/>
      </c>
    </row>
    <row r="1092" spans="5:31" ht="12.75" customHeight="1">
      <c r="E1092" s="1083" t="str">
        <f t="shared" si="216"/>
        <v/>
      </c>
      <c r="H1092" s="1079" t="str">
        <f t="shared" si="215"/>
        <v/>
      </c>
      <c r="J1092" s="1117" t="str">
        <f t="shared" si="214"/>
        <v>-</v>
      </c>
      <c r="L1092" s="1041" t="str">
        <f t="shared" si="217"/>
        <v/>
      </c>
      <c r="W1092" s="1046" t="str">
        <f t="shared" si="218"/>
        <v/>
      </c>
      <c r="X1092" s="1047"/>
      <c r="Y1092" s="1048" t="str">
        <f t="shared" si="213"/>
        <v/>
      </c>
      <c r="Z1092" s="1049" t="str">
        <f t="shared" si="219"/>
        <v/>
      </c>
      <c r="AA1092" s="1049" t="str">
        <f t="shared" si="220"/>
        <v/>
      </c>
      <c r="AB1092" s="1050" t="str">
        <f t="shared" si="221"/>
        <v/>
      </c>
      <c r="AD1092" s="1052" t="str">
        <f t="shared" si="222"/>
        <v/>
      </c>
      <c r="AE1092" s="1053" t="str">
        <f t="shared" si="223"/>
        <v/>
      </c>
    </row>
    <row r="1093" spans="5:31" ht="12.75" customHeight="1">
      <c r="E1093" s="1083" t="str">
        <f t="shared" si="216"/>
        <v/>
      </c>
      <c r="H1093" s="1079" t="str">
        <f t="shared" si="215"/>
        <v/>
      </c>
      <c r="J1093" s="1117" t="str">
        <f t="shared" si="214"/>
        <v>-</v>
      </c>
      <c r="L1093" s="1041" t="str">
        <f t="shared" si="217"/>
        <v/>
      </c>
      <c r="W1093" s="1046" t="str">
        <f t="shared" si="218"/>
        <v/>
      </c>
      <c r="X1093" s="1047"/>
      <c r="Y1093" s="1048" t="str">
        <f t="shared" si="213"/>
        <v/>
      </c>
      <c r="Z1093" s="1049" t="str">
        <f t="shared" si="219"/>
        <v/>
      </c>
      <c r="AA1093" s="1049" t="str">
        <f t="shared" si="220"/>
        <v/>
      </c>
      <c r="AB1093" s="1050" t="str">
        <f t="shared" si="221"/>
        <v/>
      </c>
      <c r="AD1093" s="1052" t="str">
        <f t="shared" si="222"/>
        <v/>
      </c>
      <c r="AE1093" s="1053" t="str">
        <f t="shared" si="223"/>
        <v/>
      </c>
    </row>
    <row r="1094" spans="5:31" ht="12.75" customHeight="1">
      <c r="E1094" s="1083" t="str">
        <f t="shared" si="216"/>
        <v/>
      </c>
      <c r="H1094" s="1079" t="str">
        <f t="shared" si="215"/>
        <v/>
      </c>
      <c r="J1094" s="1117" t="str">
        <f t="shared" si="214"/>
        <v>-</v>
      </c>
      <c r="L1094" s="1041" t="str">
        <f t="shared" si="217"/>
        <v/>
      </c>
      <c r="W1094" s="1046" t="str">
        <f t="shared" si="218"/>
        <v/>
      </c>
      <c r="X1094" s="1047"/>
      <c r="Y1094" s="1048" t="str">
        <f t="shared" si="213"/>
        <v/>
      </c>
      <c r="Z1094" s="1049" t="str">
        <f t="shared" si="219"/>
        <v/>
      </c>
      <c r="AA1094" s="1049" t="str">
        <f t="shared" si="220"/>
        <v/>
      </c>
      <c r="AB1094" s="1050" t="str">
        <f t="shared" si="221"/>
        <v/>
      </c>
      <c r="AD1094" s="1052" t="str">
        <f t="shared" si="222"/>
        <v/>
      </c>
      <c r="AE1094" s="1053" t="str">
        <f t="shared" si="223"/>
        <v/>
      </c>
    </row>
    <row r="1095" spans="5:31" ht="12.75" customHeight="1">
      <c r="E1095" s="1083" t="str">
        <f t="shared" si="216"/>
        <v/>
      </c>
      <c r="H1095" s="1079" t="str">
        <f t="shared" si="215"/>
        <v/>
      </c>
      <c r="J1095" s="1117" t="str">
        <f t="shared" si="214"/>
        <v>-</v>
      </c>
      <c r="L1095" s="1041" t="str">
        <f t="shared" si="217"/>
        <v/>
      </c>
      <c r="W1095" s="1046" t="str">
        <f t="shared" si="218"/>
        <v/>
      </c>
      <c r="X1095" s="1047"/>
      <c r="Y1095" s="1048" t="str">
        <f t="shared" si="213"/>
        <v/>
      </c>
      <c r="Z1095" s="1049" t="str">
        <f t="shared" si="219"/>
        <v/>
      </c>
      <c r="AA1095" s="1049" t="str">
        <f t="shared" si="220"/>
        <v/>
      </c>
      <c r="AB1095" s="1050" t="str">
        <f t="shared" si="221"/>
        <v/>
      </c>
      <c r="AD1095" s="1052" t="str">
        <f t="shared" si="222"/>
        <v/>
      </c>
      <c r="AE1095" s="1053" t="str">
        <f t="shared" si="223"/>
        <v/>
      </c>
    </row>
    <row r="1096" spans="5:31" ht="12.75" customHeight="1">
      <c r="E1096" s="1083" t="str">
        <f t="shared" si="216"/>
        <v/>
      </c>
      <c r="H1096" s="1079" t="str">
        <f t="shared" si="215"/>
        <v/>
      </c>
      <c r="J1096" s="1117" t="str">
        <f t="shared" si="214"/>
        <v>-</v>
      </c>
      <c r="L1096" s="1041" t="str">
        <f t="shared" si="217"/>
        <v/>
      </c>
      <c r="W1096" s="1046" t="str">
        <f t="shared" si="218"/>
        <v/>
      </c>
      <c r="X1096" s="1047"/>
      <c r="Y1096" s="1048" t="str">
        <f t="shared" si="213"/>
        <v/>
      </c>
      <c r="Z1096" s="1049" t="str">
        <f t="shared" si="219"/>
        <v/>
      </c>
      <c r="AA1096" s="1049" t="str">
        <f t="shared" si="220"/>
        <v/>
      </c>
      <c r="AB1096" s="1050" t="str">
        <f t="shared" si="221"/>
        <v/>
      </c>
      <c r="AD1096" s="1052" t="str">
        <f t="shared" si="222"/>
        <v/>
      </c>
      <c r="AE1096" s="1053" t="str">
        <f t="shared" si="223"/>
        <v/>
      </c>
    </row>
    <row r="1097" spans="5:31" ht="12.75" customHeight="1">
      <c r="E1097" s="1083" t="str">
        <f t="shared" si="216"/>
        <v/>
      </c>
      <c r="H1097" s="1079" t="str">
        <f t="shared" si="215"/>
        <v/>
      </c>
      <c r="J1097" s="1117" t="str">
        <f t="shared" si="214"/>
        <v>-</v>
      </c>
      <c r="L1097" s="1041" t="str">
        <f t="shared" si="217"/>
        <v/>
      </c>
      <c r="W1097" s="1046" t="str">
        <f t="shared" si="218"/>
        <v/>
      </c>
      <c r="X1097" s="1047"/>
      <c r="Y1097" s="1048" t="str">
        <f t="shared" si="213"/>
        <v/>
      </c>
      <c r="Z1097" s="1049" t="str">
        <f t="shared" si="219"/>
        <v/>
      </c>
      <c r="AA1097" s="1049" t="str">
        <f t="shared" si="220"/>
        <v/>
      </c>
      <c r="AB1097" s="1050" t="str">
        <f t="shared" si="221"/>
        <v/>
      </c>
      <c r="AD1097" s="1052" t="str">
        <f t="shared" si="222"/>
        <v/>
      </c>
      <c r="AE1097" s="1053" t="str">
        <f t="shared" si="223"/>
        <v/>
      </c>
    </row>
    <row r="1098" spans="5:31" ht="12.75" customHeight="1">
      <c r="E1098" s="1083" t="str">
        <f t="shared" si="216"/>
        <v/>
      </c>
      <c r="H1098" s="1079" t="str">
        <f t="shared" si="215"/>
        <v/>
      </c>
      <c r="J1098" s="1117" t="str">
        <f t="shared" si="214"/>
        <v>-</v>
      </c>
      <c r="L1098" s="1041" t="str">
        <f t="shared" si="217"/>
        <v/>
      </c>
      <c r="W1098" s="1046" t="str">
        <f t="shared" si="218"/>
        <v/>
      </c>
      <c r="X1098" s="1047"/>
      <c r="Y1098" s="1048" t="str">
        <f t="shared" si="213"/>
        <v/>
      </c>
      <c r="Z1098" s="1049" t="str">
        <f t="shared" si="219"/>
        <v/>
      </c>
      <c r="AA1098" s="1049" t="str">
        <f t="shared" si="220"/>
        <v/>
      </c>
      <c r="AB1098" s="1050" t="str">
        <f t="shared" si="221"/>
        <v/>
      </c>
      <c r="AD1098" s="1052" t="str">
        <f t="shared" si="222"/>
        <v/>
      </c>
      <c r="AE1098" s="1053" t="str">
        <f t="shared" si="223"/>
        <v/>
      </c>
    </row>
    <row r="1099" spans="5:31" ht="12.75" customHeight="1">
      <c r="E1099" s="1083" t="str">
        <f t="shared" si="216"/>
        <v/>
      </c>
      <c r="H1099" s="1079" t="str">
        <f t="shared" si="215"/>
        <v/>
      </c>
      <c r="J1099" s="1117" t="str">
        <f t="shared" si="214"/>
        <v>-</v>
      </c>
      <c r="L1099" s="1041" t="str">
        <f t="shared" si="217"/>
        <v/>
      </c>
      <c r="W1099" s="1046" t="str">
        <f t="shared" si="218"/>
        <v/>
      </c>
      <c r="X1099" s="1047"/>
      <c r="Y1099" s="1048" t="str">
        <f t="shared" si="213"/>
        <v/>
      </c>
      <c r="Z1099" s="1049" t="str">
        <f t="shared" si="219"/>
        <v/>
      </c>
      <c r="AA1099" s="1049" t="str">
        <f t="shared" si="220"/>
        <v/>
      </c>
      <c r="AB1099" s="1050" t="str">
        <f t="shared" si="221"/>
        <v/>
      </c>
      <c r="AD1099" s="1052" t="str">
        <f t="shared" si="222"/>
        <v/>
      </c>
      <c r="AE1099" s="1053" t="str">
        <f t="shared" si="223"/>
        <v/>
      </c>
    </row>
    <row r="1100" spans="5:31" ht="12.75" customHeight="1">
      <c r="E1100" s="1083" t="str">
        <f t="shared" si="216"/>
        <v/>
      </c>
      <c r="H1100" s="1079" t="str">
        <f t="shared" si="215"/>
        <v/>
      </c>
      <c r="J1100" s="1117" t="str">
        <f t="shared" si="214"/>
        <v>-</v>
      </c>
      <c r="L1100" s="1041" t="str">
        <f t="shared" si="217"/>
        <v/>
      </c>
      <c r="W1100" s="1046" t="str">
        <f t="shared" si="218"/>
        <v/>
      </c>
      <c r="X1100" s="1047"/>
      <c r="Y1100" s="1048" t="str">
        <f t="shared" si="213"/>
        <v/>
      </c>
      <c r="Z1100" s="1049" t="str">
        <f t="shared" si="219"/>
        <v/>
      </c>
      <c r="AA1100" s="1049" t="str">
        <f t="shared" si="220"/>
        <v/>
      </c>
      <c r="AB1100" s="1050" t="str">
        <f t="shared" si="221"/>
        <v/>
      </c>
      <c r="AD1100" s="1052" t="str">
        <f t="shared" si="222"/>
        <v/>
      </c>
      <c r="AE1100" s="1053" t="str">
        <f t="shared" si="223"/>
        <v/>
      </c>
    </row>
    <row r="1101" spans="5:31" ht="12.75" customHeight="1">
      <c r="E1101" s="1083" t="str">
        <f t="shared" si="216"/>
        <v/>
      </c>
      <c r="H1101" s="1079" t="str">
        <f t="shared" si="215"/>
        <v/>
      </c>
      <c r="J1101" s="1117" t="str">
        <f t="shared" si="214"/>
        <v>-</v>
      </c>
      <c r="L1101" s="1041" t="str">
        <f t="shared" si="217"/>
        <v/>
      </c>
      <c r="W1101" s="1046" t="str">
        <f t="shared" si="218"/>
        <v/>
      </c>
      <c r="X1101" s="1047"/>
      <c r="Y1101" s="1048" t="str">
        <f t="shared" si="213"/>
        <v/>
      </c>
      <c r="Z1101" s="1049" t="str">
        <f t="shared" si="219"/>
        <v/>
      </c>
      <c r="AA1101" s="1049" t="str">
        <f t="shared" si="220"/>
        <v/>
      </c>
      <c r="AB1101" s="1050" t="str">
        <f t="shared" si="221"/>
        <v/>
      </c>
      <c r="AD1101" s="1052" t="str">
        <f t="shared" si="222"/>
        <v/>
      </c>
      <c r="AE1101" s="1053" t="str">
        <f t="shared" si="223"/>
        <v/>
      </c>
    </row>
    <row r="1102" spans="5:31" ht="12.75" customHeight="1">
      <c r="E1102" s="1083" t="str">
        <f t="shared" si="216"/>
        <v/>
      </c>
      <c r="H1102" s="1079" t="str">
        <f t="shared" si="215"/>
        <v/>
      </c>
      <c r="J1102" s="1117" t="str">
        <f t="shared" si="214"/>
        <v>-</v>
      </c>
      <c r="L1102" s="1041" t="str">
        <f t="shared" si="217"/>
        <v/>
      </c>
      <c r="W1102" s="1046" t="str">
        <f t="shared" si="218"/>
        <v/>
      </c>
      <c r="X1102" s="1047"/>
      <c r="Y1102" s="1048" t="str">
        <f t="shared" si="213"/>
        <v/>
      </c>
      <c r="Z1102" s="1049" t="str">
        <f t="shared" si="219"/>
        <v/>
      </c>
      <c r="AA1102" s="1049" t="str">
        <f t="shared" si="220"/>
        <v/>
      </c>
      <c r="AB1102" s="1050" t="str">
        <f t="shared" si="221"/>
        <v/>
      </c>
      <c r="AD1102" s="1052" t="str">
        <f t="shared" si="222"/>
        <v/>
      </c>
      <c r="AE1102" s="1053" t="str">
        <f t="shared" si="223"/>
        <v/>
      </c>
    </row>
    <row r="1103" spans="5:31" ht="12.75" customHeight="1">
      <c r="E1103" s="1083" t="str">
        <f t="shared" si="216"/>
        <v/>
      </c>
      <c r="H1103" s="1079" t="str">
        <f t="shared" si="215"/>
        <v/>
      </c>
      <c r="J1103" s="1117" t="str">
        <f t="shared" si="214"/>
        <v>-</v>
      </c>
      <c r="L1103" s="1041" t="str">
        <f t="shared" si="217"/>
        <v/>
      </c>
      <c r="W1103" s="1046" t="str">
        <f t="shared" si="218"/>
        <v/>
      </c>
      <c r="X1103" s="1047"/>
      <c r="Y1103" s="1048" t="str">
        <f t="shared" si="213"/>
        <v/>
      </c>
      <c r="Z1103" s="1049" t="str">
        <f t="shared" si="219"/>
        <v/>
      </c>
      <c r="AA1103" s="1049" t="str">
        <f t="shared" si="220"/>
        <v/>
      </c>
      <c r="AB1103" s="1050" t="str">
        <f t="shared" si="221"/>
        <v/>
      </c>
      <c r="AD1103" s="1052" t="str">
        <f t="shared" si="222"/>
        <v/>
      </c>
      <c r="AE1103" s="1053" t="str">
        <f t="shared" si="223"/>
        <v/>
      </c>
    </row>
    <row r="1104" spans="5:31" ht="12.75" customHeight="1">
      <c r="E1104" s="1083" t="str">
        <f t="shared" si="216"/>
        <v/>
      </c>
      <c r="H1104" s="1079" t="str">
        <f t="shared" si="215"/>
        <v/>
      </c>
      <c r="J1104" s="1117" t="str">
        <f t="shared" si="214"/>
        <v>-</v>
      </c>
      <c r="L1104" s="1041" t="str">
        <f t="shared" si="217"/>
        <v/>
      </c>
      <c r="W1104" s="1046" t="str">
        <f t="shared" si="218"/>
        <v/>
      </c>
      <c r="X1104" s="1047"/>
      <c r="Y1104" s="1048" t="str">
        <f t="shared" si="213"/>
        <v/>
      </c>
      <c r="Z1104" s="1049" t="str">
        <f t="shared" si="219"/>
        <v/>
      </c>
      <c r="AA1104" s="1049" t="str">
        <f t="shared" si="220"/>
        <v/>
      </c>
      <c r="AB1104" s="1050" t="str">
        <f t="shared" si="221"/>
        <v/>
      </c>
      <c r="AD1104" s="1052" t="str">
        <f t="shared" si="222"/>
        <v/>
      </c>
      <c r="AE1104" s="1053" t="str">
        <f t="shared" si="223"/>
        <v/>
      </c>
    </row>
    <row r="1105" spans="5:31" ht="12.75" customHeight="1">
      <c r="E1105" s="1083" t="str">
        <f t="shared" si="216"/>
        <v/>
      </c>
      <c r="H1105" s="1079" t="str">
        <f t="shared" si="215"/>
        <v/>
      </c>
      <c r="J1105" s="1117" t="str">
        <f t="shared" si="214"/>
        <v>-</v>
      </c>
      <c r="L1105" s="1041" t="str">
        <f t="shared" si="217"/>
        <v/>
      </c>
      <c r="W1105" s="1046" t="str">
        <f t="shared" si="218"/>
        <v/>
      </c>
      <c r="X1105" s="1047"/>
      <c r="Y1105" s="1048" t="str">
        <f t="shared" si="213"/>
        <v/>
      </c>
      <c r="Z1105" s="1049" t="str">
        <f t="shared" si="219"/>
        <v/>
      </c>
      <c r="AA1105" s="1049" t="str">
        <f t="shared" si="220"/>
        <v/>
      </c>
      <c r="AB1105" s="1050" t="str">
        <f t="shared" si="221"/>
        <v/>
      </c>
      <c r="AD1105" s="1052" t="str">
        <f t="shared" si="222"/>
        <v/>
      </c>
      <c r="AE1105" s="1053" t="str">
        <f t="shared" si="223"/>
        <v/>
      </c>
    </row>
    <row r="1106" spans="5:31" ht="12.75" customHeight="1">
      <c r="E1106" s="1083" t="str">
        <f t="shared" si="216"/>
        <v/>
      </c>
      <c r="H1106" s="1079" t="str">
        <f t="shared" si="215"/>
        <v/>
      </c>
      <c r="J1106" s="1117" t="str">
        <f t="shared" si="214"/>
        <v>-</v>
      </c>
      <c r="L1106" s="1041" t="str">
        <f t="shared" si="217"/>
        <v/>
      </c>
      <c r="W1106" s="1046" t="str">
        <f t="shared" si="218"/>
        <v/>
      </c>
      <c r="X1106" s="1047"/>
      <c r="Y1106" s="1048" t="str">
        <f t="shared" si="213"/>
        <v/>
      </c>
      <c r="Z1106" s="1049" t="str">
        <f t="shared" si="219"/>
        <v/>
      </c>
      <c r="AA1106" s="1049" t="str">
        <f t="shared" si="220"/>
        <v/>
      </c>
      <c r="AB1106" s="1050" t="str">
        <f t="shared" si="221"/>
        <v/>
      </c>
      <c r="AD1106" s="1052" t="str">
        <f t="shared" si="222"/>
        <v/>
      </c>
      <c r="AE1106" s="1053" t="str">
        <f t="shared" si="223"/>
        <v/>
      </c>
    </row>
    <row r="1107" spans="5:31" ht="12.75" customHeight="1">
      <c r="E1107" s="1083" t="str">
        <f t="shared" si="216"/>
        <v/>
      </c>
      <c r="H1107" s="1079" t="str">
        <f t="shared" si="215"/>
        <v/>
      </c>
      <c r="J1107" s="1117" t="str">
        <f t="shared" si="214"/>
        <v>-</v>
      </c>
      <c r="L1107" s="1041" t="str">
        <f t="shared" si="217"/>
        <v/>
      </c>
      <c r="W1107" s="1046" t="str">
        <f t="shared" si="218"/>
        <v/>
      </c>
      <c r="X1107" s="1047"/>
      <c r="Y1107" s="1048" t="str">
        <f t="shared" si="213"/>
        <v/>
      </c>
      <c r="Z1107" s="1049" t="str">
        <f t="shared" si="219"/>
        <v/>
      </c>
      <c r="AA1107" s="1049" t="str">
        <f t="shared" si="220"/>
        <v/>
      </c>
      <c r="AB1107" s="1050" t="str">
        <f t="shared" si="221"/>
        <v/>
      </c>
      <c r="AD1107" s="1052" t="str">
        <f t="shared" si="222"/>
        <v/>
      </c>
      <c r="AE1107" s="1053" t="str">
        <f t="shared" si="223"/>
        <v/>
      </c>
    </row>
    <row r="1108" spans="5:31" ht="12.75" customHeight="1">
      <c r="E1108" s="1083" t="str">
        <f t="shared" si="216"/>
        <v/>
      </c>
      <c r="H1108" s="1079" t="str">
        <f t="shared" si="215"/>
        <v/>
      </c>
      <c r="J1108" s="1117" t="str">
        <f t="shared" si="214"/>
        <v>-</v>
      </c>
      <c r="L1108" s="1041" t="str">
        <f t="shared" si="217"/>
        <v/>
      </c>
      <c r="W1108" s="1046" t="str">
        <f t="shared" si="218"/>
        <v/>
      </c>
      <c r="X1108" s="1047"/>
      <c r="Y1108" s="1048" t="str">
        <f t="shared" si="213"/>
        <v/>
      </c>
      <c r="Z1108" s="1049" t="str">
        <f t="shared" si="219"/>
        <v/>
      </c>
      <c r="AA1108" s="1049" t="str">
        <f t="shared" si="220"/>
        <v/>
      </c>
      <c r="AB1108" s="1050" t="str">
        <f t="shared" si="221"/>
        <v/>
      </c>
      <c r="AD1108" s="1052" t="str">
        <f t="shared" si="222"/>
        <v/>
      </c>
      <c r="AE1108" s="1053" t="str">
        <f t="shared" si="223"/>
        <v/>
      </c>
    </row>
    <row r="1109" spans="5:31" ht="12.75" customHeight="1">
      <c r="E1109" s="1083" t="str">
        <f t="shared" si="216"/>
        <v/>
      </c>
      <c r="H1109" s="1079" t="str">
        <f t="shared" si="215"/>
        <v/>
      </c>
      <c r="J1109" s="1117" t="str">
        <f t="shared" si="214"/>
        <v>-</v>
      </c>
      <c r="L1109" s="1041" t="str">
        <f t="shared" si="217"/>
        <v/>
      </c>
      <c r="W1109" s="1046" t="str">
        <f t="shared" si="218"/>
        <v/>
      </c>
      <c r="X1109" s="1047"/>
      <c r="Y1109" s="1048" t="str">
        <f t="shared" si="213"/>
        <v/>
      </c>
      <c r="Z1109" s="1049" t="str">
        <f t="shared" si="219"/>
        <v/>
      </c>
      <c r="AA1109" s="1049" t="str">
        <f t="shared" si="220"/>
        <v/>
      </c>
      <c r="AB1109" s="1050" t="str">
        <f t="shared" si="221"/>
        <v/>
      </c>
      <c r="AD1109" s="1052" t="str">
        <f t="shared" si="222"/>
        <v/>
      </c>
      <c r="AE1109" s="1053" t="str">
        <f t="shared" si="223"/>
        <v/>
      </c>
    </row>
    <row r="1110" spans="5:31" ht="12.75" customHeight="1">
      <c r="E1110" s="1083" t="str">
        <f t="shared" si="216"/>
        <v/>
      </c>
      <c r="H1110" s="1079" t="str">
        <f t="shared" si="215"/>
        <v/>
      </c>
      <c r="J1110" s="1117" t="str">
        <f t="shared" si="214"/>
        <v>-</v>
      </c>
      <c r="L1110" s="1041" t="str">
        <f t="shared" si="217"/>
        <v/>
      </c>
      <c r="W1110" s="1046" t="str">
        <f t="shared" si="218"/>
        <v/>
      </c>
      <c r="X1110" s="1047"/>
      <c r="Y1110" s="1048" t="str">
        <f t="shared" si="213"/>
        <v/>
      </c>
      <c r="Z1110" s="1049" t="str">
        <f t="shared" si="219"/>
        <v/>
      </c>
      <c r="AA1110" s="1049" t="str">
        <f t="shared" si="220"/>
        <v/>
      </c>
      <c r="AB1110" s="1050" t="str">
        <f t="shared" si="221"/>
        <v/>
      </c>
      <c r="AD1110" s="1052" t="str">
        <f t="shared" si="222"/>
        <v/>
      </c>
      <c r="AE1110" s="1053" t="str">
        <f t="shared" si="223"/>
        <v/>
      </c>
    </row>
    <row r="1111" spans="5:31" ht="12.75" customHeight="1">
      <c r="E1111" s="1083" t="str">
        <f t="shared" si="216"/>
        <v/>
      </c>
      <c r="H1111" s="1079" t="str">
        <f t="shared" si="215"/>
        <v/>
      </c>
      <c r="J1111" s="1117" t="str">
        <f t="shared" si="214"/>
        <v>-</v>
      </c>
      <c r="L1111" s="1041" t="str">
        <f t="shared" si="217"/>
        <v/>
      </c>
      <c r="W1111" s="1046" t="str">
        <f t="shared" si="218"/>
        <v/>
      </c>
      <c r="X1111" s="1047"/>
      <c r="Y1111" s="1048" t="str">
        <f t="shared" si="213"/>
        <v/>
      </c>
      <c r="Z1111" s="1049" t="str">
        <f t="shared" si="219"/>
        <v/>
      </c>
      <c r="AA1111" s="1049" t="str">
        <f t="shared" si="220"/>
        <v/>
      </c>
      <c r="AB1111" s="1050" t="str">
        <f t="shared" si="221"/>
        <v/>
      </c>
      <c r="AD1111" s="1052" t="str">
        <f t="shared" si="222"/>
        <v/>
      </c>
      <c r="AE1111" s="1053" t="str">
        <f t="shared" si="223"/>
        <v/>
      </c>
    </row>
    <row r="1112" spans="5:31" ht="12.75" customHeight="1">
      <c r="E1112" s="1083" t="str">
        <f t="shared" si="216"/>
        <v/>
      </c>
      <c r="H1112" s="1079" t="str">
        <f t="shared" si="215"/>
        <v/>
      </c>
      <c r="J1112" s="1117" t="str">
        <f t="shared" si="214"/>
        <v>-</v>
      </c>
      <c r="L1112" s="1041" t="str">
        <f t="shared" si="217"/>
        <v/>
      </c>
      <c r="W1112" s="1046" t="str">
        <f t="shared" si="218"/>
        <v/>
      </c>
      <c r="X1112" s="1047"/>
      <c r="Y1112" s="1048" t="str">
        <f t="shared" si="213"/>
        <v/>
      </c>
      <c r="Z1112" s="1049" t="str">
        <f t="shared" si="219"/>
        <v/>
      </c>
      <c r="AA1112" s="1049" t="str">
        <f t="shared" si="220"/>
        <v/>
      </c>
      <c r="AB1112" s="1050" t="str">
        <f t="shared" si="221"/>
        <v/>
      </c>
      <c r="AD1112" s="1052" t="str">
        <f t="shared" si="222"/>
        <v/>
      </c>
      <c r="AE1112" s="1053" t="str">
        <f t="shared" si="223"/>
        <v/>
      </c>
    </row>
    <row r="1113" spans="5:31" ht="12.75" customHeight="1">
      <c r="E1113" s="1083" t="str">
        <f t="shared" si="216"/>
        <v/>
      </c>
      <c r="H1113" s="1079" t="str">
        <f t="shared" si="215"/>
        <v/>
      </c>
      <c r="J1113" s="1117" t="str">
        <f t="shared" si="214"/>
        <v>-</v>
      </c>
      <c r="L1113" s="1041" t="str">
        <f t="shared" si="217"/>
        <v/>
      </c>
      <c r="W1113" s="1046" t="str">
        <f t="shared" si="218"/>
        <v/>
      </c>
      <c r="X1113" s="1047"/>
      <c r="Y1113" s="1048" t="str">
        <f t="shared" si="213"/>
        <v/>
      </c>
      <c r="Z1113" s="1049" t="str">
        <f t="shared" si="219"/>
        <v/>
      </c>
      <c r="AA1113" s="1049" t="str">
        <f t="shared" si="220"/>
        <v/>
      </c>
      <c r="AB1113" s="1050" t="str">
        <f t="shared" si="221"/>
        <v/>
      </c>
      <c r="AD1113" s="1052" t="str">
        <f t="shared" si="222"/>
        <v/>
      </c>
      <c r="AE1113" s="1053" t="str">
        <f t="shared" si="223"/>
        <v/>
      </c>
    </row>
    <row r="1114" spans="5:31" ht="12.75" customHeight="1">
      <c r="E1114" s="1083" t="str">
        <f t="shared" si="216"/>
        <v/>
      </c>
      <c r="H1114" s="1079" t="str">
        <f t="shared" si="215"/>
        <v/>
      </c>
      <c r="J1114" s="1117" t="str">
        <f t="shared" si="214"/>
        <v>-</v>
      </c>
      <c r="L1114" s="1041" t="str">
        <f t="shared" si="217"/>
        <v/>
      </c>
      <c r="W1114" s="1046" t="str">
        <f t="shared" si="218"/>
        <v/>
      </c>
      <c r="X1114" s="1047"/>
      <c r="Y1114" s="1048" t="str">
        <f t="shared" si="213"/>
        <v/>
      </c>
      <c r="Z1114" s="1049" t="str">
        <f t="shared" si="219"/>
        <v/>
      </c>
      <c r="AA1114" s="1049" t="str">
        <f t="shared" si="220"/>
        <v/>
      </c>
      <c r="AB1114" s="1050" t="str">
        <f t="shared" si="221"/>
        <v/>
      </c>
      <c r="AD1114" s="1052" t="str">
        <f t="shared" si="222"/>
        <v/>
      </c>
      <c r="AE1114" s="1053" t="str">
        <f t="shared" si="223"/>
        <v/>
      </c>
    </row>
    <row r="1115" spans="5:31" ht="12.75" customHeight="1">
      <c r="E1115" s="1083" t="str">
        <f t="shared" si="216"/>
        <v/>
      </c>
      <c r="H1115" s="1079" t="str">
        <f t="shared" si="215"/>
        <v/>
      </c>
      <c r="J1115" s="1117" t="str">
        <f t="shared" si="214"/>
        <v>-</v>
      </c>
      <c r="L1115" s="1041" t="str">
        <f t="shared" si="217"/>
        <v/>
      </c>
      <c r="W1115" s="1046" t="str">
        <f t="shared" si="218"/>
        <v/>
      </c>
      <c r="X1115" s="1047"/>
      <c r="Y1115" s="1048" t="str">
        <f t="shared" si="213"/>
        <v/>
      </c>
      <c r="Z1115" s="1049" t="str">
        <f t="shared" si="219"/>
        <v/>
      </c>
      <c r="AA1115" s="1049" t="str">
        <f t="shared" si="220"/>
        <v/>
      </c>
      <c r="AB1115" s="1050" t="str">
        <f t="shared" si="221"/>
        <v/>
      </c>
      <c r="AD1115" s="1052" t="str">
        <f t="shared" si="222"/>
        <v/>
      </c>
      <c r="AE1115" s="1053" t="str">
        <f t="shared" si="223"/>
        <v/>
      </c>
    </row>
    <row r="1116" spans="5:31" ht="12.75" customHeight="1">
      <c r="E1116" s="1083" t="str">
        <f t="shared" si="216"/>
        <v/>
      </c>
      <c r="H1116" s="1079" t="str">
        <f t="shared" si="215"/>
        <v/>
      </c>
      <c r="J1116" s="1117" t="str">
        <f t="shared" si="214"/>
        <v>-</v>
      </c>
      <c r="L1116" s="1041" t="str">
        <f t="shared" si="217"/>
        <v/>
      </c>
      <c r="W1116" s="1046" t="str">
        <f t="shared" si="218"/>
        <v/>
      </c>
      <c r="X1116" s="1047"/>
      <c r="Y1116" s="1048" t="str">
        <f t="shared" si="213"/>
        <v/>
      </c>
      <c r="Z1116" s="1049" t="str">
        <f t="shared" si="219"/>
        <v/>
      </c>
      <c r="AA1116" s="1049" t="str">
        <f t="shared" si="220"/>
        <v/>
      </c>
      <c r="AB1116" s="1050" t="str">
        <f t="shared" si="221"/>
        <v/>
      </c>
      <c r="AD1116" s="1052" t="str">
        <f t="shared" si="222"/>
        <v/>
      </c>
      <c r="AE1116" s="1053" t="str">
        <f t="shared" si="223"/>
        <v/>
      </c>
    </row>
    <row r="1117" spans="5:31" ht="12.75" customHeight="1">
      <c r="E1117" s="1083" t="str">
        <f t="shared" si="216"/>
        <v/>
      </c>
      <c r="H1117" s="1079" t="str">
        <f t="shared" si="215"/>
        <v/>
      </c>
      <c r="J1117" s="1117" t="str">
        <f t="shared" si="214"/>
        <v>-</v>
      </c>
      <c r="L1117" s="1041" t="str">
        <f t="shared" si="217"/>
        <v/>
      </c>
      <c r="W1117" s="1046" t="str">
        <f t="shared" si="218"/>
        <v/>
      </c>
      <c r="X1117" s="1047"/>
      <c r="Y1117" s="1048" t="str">
        <f t="shared" si="213"/>
        <v/>
      </c>
      <c r="Z1117" s="1049" t="str">
        <f t="shared" si="219"/>
        <v/>
      </c>
      <c r="AA1117" s="1049" t="str">
        <f t="shared" si="220"/>
        <v/>
      </c>
      <c r="AB1117" s="1050" t="str">
        <f t="shared" si="221"/>
        <v/>
      </c>
      <c r="AD1117" s="1052" t="str">
        <f t="shared" si="222"/>
        <v/>
      </c>
      <c r="AE1117" s="1053" t="str">
        <f t="shared" si="223"/>
        <v/>
      </c>
    </row>
    <row r="1118" spans="5:31" ht="12.75" customHeight="1">
      <c r="E1118" s="1083" t="str">
        <f t="shared" si="216"/>
        <v/>
      </c>
      <c r="H1118" s="1079" t="str">
        <f t="shared" si="215"/>
        <v/>
      </c>
      <c r="J1118" s="1117" t="str">
        <f t="shared" si="214"/>
        <v>-</v>
      </c>
      <c r="L1118" s="1041" t="str">
        <f t="shared" si="217"/>
        <v/>
      </c>
      <c r="W1118" s="1046" t="str">
        <f t="shared" si="218"/>
        <v/>
      </c>
      <c r="X1118" s="1047"/>
      <c r="Y1118" s="1048" t="str">
        <f t="shared" si="213"/>
        <v/>
      </c>
      <c r="Z1118" s="1049" t="str">
        <f t="shared" si="219"/>
        <v/>
      </c>
      <c r="AA1118" s="1049" t="str">
        <f t="shared" si="220"/>
        <v/>
      </c>
      <c r="AB1118" s="1050" t="str">
        <f t="shared" si="221"/>
        <v/>
      </c>
      <c r="AD1118" s="1052" t="str">
        <f t="shared" si="222"/>
        <v/>
      </c>
      <c r="AE1118" s="1053" t="str">
        <f t="shared" si="223"/>
        <v/>
      </c>
    </row>
    <row r="1119" spans="5:31" ht="12.75" customHeight="1">
      <c r="E1119" s="1083" t="str">
        <f t="shared" si="216"/>
        <v/>
      </c>
      <c r="H1119" s="1079" t="str">
        <f t="shared" si="215"/>
        <v/>
      </c>
      <c r="J1119" s="1117" t="str">
        <f t="shared" si="214"/>
        <v>-</v>
      </c>
      <c r="L1119" s="1041" t="str">
        <f t="shared" si="217"/>
        <v/>
      </c>
      <c r="W1119" s="1046" t="str">
        <f t="shared" si="218"/>
        <v/>
      </c>
      <c r="X1119" s="1047"/>
      <c r="Y1119" s="1048" t="str">
        <f t="shared" si="213"/>
        <v/>
      </c>
      <c r="Z1119" s="1049" t="str">
        <f t="shared" si="219"/>
        <v/>
      </c>
      <c r="AA1119" s="1049" t="str">
        <f t="shared" si="220"/>
        <v/>
      </c>
      <c r="AB1119" s="1050" t="str">
        <f t="shared" si="221"/>
        <v/>
      </c>
      <c r="AD1119" s="1052" t="str">
        <f t="shared" si="222"/>
        <v/>
      </c>
      <c r="AE1119" s="1053" t="str">
        <f t="shared" si="223"/>
        <v/>
      </c>
    </row>
    <row r="1120" spans="5:31" ht="12.75" customHeight="1">
      <c r="E1120" s="1083" t="str">
        <f t="shared" si="216"/>
        <v/>
      </c>
      <c r="H1120" s="1079" t="str">
        <f t="shared" si="215"/>
        <v/>
      </c>
      <c r="J1120" s="1117" t="str">
        <f t="shared" si="214"/>
        <v>-</v>
      </c>
      <c r="L1120" s="1041" t="str">
        <f t="shared" si="217"/>
        <v/>
      </c>
      <c r="W1120" s="1046" t="str">
        <f t="shared" si="218"/>
        <v/>
      </c>
      <c r="X1120" s="1047"/>
      <c r="Y1120" s="1048" t="str">
        <f t="shared" si="213"/>
        <v/>
      </c>
      <c r="Z1120" s="1049" t="str">
        <f t="shared" si="219"/>
        <v/>
      </c>
      <c r="AA1120" s="1049" t="str">
        <f t="shared" si="220"/>
        <v/>
      </c>
      <c r="AB1120" s="1050" t="str">
        <f t="shared" si="221"/>
        <v/>
      </c>
      <c r="AD1120" s="1052" t="str">
        <f t="shared" si="222"/>
        <v/>
      </c>
      <c r="AE1120" s="1053" t="str">
        <f t="shared" si="223"/>
        <v/>
      </c>
    </row>
    <row r="1121" spans="5:31" ht="12.75" customHeight="1">
      <c r="E1121" s="1083" t="str">
        <f t="shared" si="216"/>
        <v/>
      </c>
      <c r="H1121" s="1079" t="str">
        <f t="shared" si="215"/>
        <v/>
      </c>
      <c r="J1121" s="1117" t="str">
        <f t="shared" si="214"/>
        <v>-</v>
      </c>
      <c r="L1121" s="1041" t="str">
        <f t="shared" si="217"/>
        <v/>
      </c>
      <c r="W1121" s="1046" t="str">
        <f t="shared" si="218"/>
        <v/>
      </c>
      <c r="X1121" s="1047"/>
      <c r="Y1121" s="1048" t="str">
        <f t="shared" ref="Y1121:Y1184" si="224">IFERROR(CHOOSE(X1121,"መስከረም","ጥቅምት","ህዳር  ","ታህሳስ ","ጥር ","የካቲት ","መጋቢት ","ሚይዚያ ","ግንቦት ","ሰኔ ","ሐምሌ ","ነሐሴ ","Pagume"),"")</f>
        <v/>
      </c>
      <c r="Z1121" s="1049" t="str">
        <f t="shared" si="219"/>
        <v/>
      </c>
      <c r="AA1121" s="1049" t="str">
        <f t="shared" si="220"/>
        <v/>
      </c>
      <c r="AB1121" s="1050" t="str">
        <f t="shared" si="221"/>
        <v/>
      </c>
      <c r="AD1121" s="1052" t="str">
        <f t="shared" si="222"/>
        <v/>
      </c>
      <c r="AE1121" s="1053" t="str">
        <f t="shared" si="223"/>
        <v/>
      </c>
    </row>
    <row r="1122" spans="5:31" ht="12.75" customHeight="1">
      <c r="E1122" s="1083" t="str">
        <f t="shared" si="216"/>
        <v/>
      </c>
      <c r="H1122" s="1079" t="str">
        <f t="shared" si="215"/>
        <v/>
      </c>
      <c r="J1122" s="1117" t="str">
        <f t="shared" si="214"/>
        <v>-</v>
      </c>
      <c r="L1122" s="1041" t="str">
        <f t="shared" si="217"/>
        <v/>
      </c>
      <c r="W1122" s="1046" t="str">
        <f t="shared" si="218"/>
        <v/>
      </c>
      <c r="X1122" s="1047"/>
      <c r="Y1122" s="1048" t="str">
        <f t="shared" si="224"/>
        <v/>
      </c>
      <c r="Z1122" s="1049" t="str">
        <f t="shared" si="219"/>
        <v/>
      </c>
      <c r="AA1122" s="1049" t="str">
        <f t="shared" si="220"/>
        <v/>
      </c>
      <c r="AB1122" s="1050" t="str">
        <f t="shared" si="221"/>
        <v/>
      </c>
      <c r="AD1122" s="1052" t="str">
        <f t="shared" si="222"/>
        <v/>
      </c>
      <c r="AE1122" s="1053" t="str">
        <f t="shared" si="223"/>
        <v/>
      </c>
    </row>
    <row r="1123" spans="5:31" ht="12.75" customHeight="1">
      <c r="E1123" s="1083" t="str">
        <f t="shared" si="216"/>
        <v/>
      </c>
      <c r="H1123" s="1079" t="str">
        <f t="shared" si="215"/>
        <v/>
      </c>
      <c r="J1123" s="1117" t="str">
        <f t="shared" si="214"/>
        <v>-</v>
      </c>
      <c r="L1123" s="1041" t="str">
        <f t="shared" si="217"/>
        <v/>
      </c>
      <c r="W1123" s="1046" t="str">
        <f t="shared" si="218"/>
        <v/>
      </c>
      <c r="X1123" s="1047"/>
      <c r="Y1123" s="1048" t="str">
        <f t="shared" si="224"/>
        <v/>
      </c>
      <c r="Z1123" s="1049" t="str">
        <f t="shared" si="219"/>
        <v/>
      </c>
      <c r="AA1123" s="1049" t="str">
        <f t="shared" si="220"/>
        <v/>
      </c>
      <c r="AB1123" s="1050" t="str">
        <f t="shared" si="221"/>
        <v/>
      </c>
      <c r="AD1123" s="1052" t="str">
        <f t="shared" si="222"/>
        <v/>
      </c>
      <c r="AE1123" s="1053" t="str">
        <f t="shared" si="223"/>
        <v/>
      </c>
    </row>
    <row r="1124" spans="5:31" ht="12.75" customHeight="1">
      <c r="E1124" s="1083" t="str">
        <f t="shared" si="216"/>
        <v/>
      </c>
      <c r="H1124" s="1079" t="str">
        <f t="shared" si="215"/>
        <v/>
      </c>
      <c r="J1124" s="1117" t="str">
        <f t="shared" ref="J1124:J1187" si="225">IF(D1124="","-",$Q$1-D1124)</f>
        <v>-</v>
      </c>
      <c r="L1124" s="1041" t="str">
        <f t="shared" si="217"/>
        <v/>
      </c>
      <c r="W1124" s="1046" t="str">
        <f t="shared" si="218"/>
        <v/>
      </c>
      <c r="X1124" s="1047"/>
      <c r="Y1124" s="1048" t="str">
        <f t="shared" si="224"/>
        <v/>
      </c>
      <c r="Z1124" s="1049" t="str">
        <f t="shared" si="219"/>
        <v/>
      </c>
      <c r="AA1124" s="1049" t="str">
        <f t="shared" si="220"/>
        <v/>
      </c>
      <c r="AB1124" s="1050" t="str">
        <f t="shared" si="221"/>
        <v/>
      </c>
      <c r="AD1124" s="1052" t="str">
        <f t="shared" si="222"/>
        <v/>
      </c>
      <c r="AE1124" s="1053" t="str">
        <f t="shared" si="223"/>
        <v/>
      </c>
    </row>
    <row r="1125" spans="5:31" ht="12.75" customHeight="1">
      <c r="E1125" s="1083" t="str">
        <f t="shared" si="216"/>
        <v/>
      </c>
      <c r="H1125" s="1079" t="str">
        <f t="shared" si="215"/>
        <v/>
      </c>
      <c r="J1125" s="1117" t="str">
        <f t="shared" si="225"/>
        <v>-</v>
      </c>
      <c r="L1125" s="1041" t="str">
        <f t="shared" si="217"/>
        <v/>
      </c>
      <c r="W1125" s="1046" t="str">
        <f t="shared" si="218"/>
        <v/>
      </c>
      <c r="X1125" s="1047"/>
      <c r="Y1125" s="1048" t="str">
        <f t="shared" si="224"/>
        <v/>
      </c>
      <c r="Z1125" s="1049" t="str">
        <f t="shared" si="219"/>
        <v/>
      </c>
      <c r="AA1125" s="1049" t="str">
        <f t="shared" si="220"/>
        <v/>
      </c>
      <c r="AB1125" s="1050" t="str">
        <f t="shared" si="221"/>
        <v/>
      </c>
      <c r="AD1125" s="1052" t="str">
        <f t="shared" si="222"/>
        <v/>
      </c>
      <c r="AE1125" s="1053" t="str">
        <f t="shared" si="223"/>
        <v/>
      </c>
    </row>
    <row r="1126" spans="5:31" ht="12.75" customHeight="1">
      <c r="E1126" s="1083" t="str">
        <f t="shared" si="216"/>
        <v/>
      </c>
      <c r="H1126" s="1079" t="str">
        <f t="shared" si="215"/>
        <v/>
      </c>
      <c r="J1126" s="1117" t="str">
        <f t="shared" si="225"/>
        <v>-</v>
      </c>
      <c r="L1126" s="1041" t="str">
        <f t="shared" si="217"/>
        <v/>
      </c>
      <c r="W1126" s="1046" t="str">
        <f t="shared" si="218"/>
        <v/>
      </c>
      <c r="X1126" s="1047"/>
      <c r="Y1126" s="1048" t="str">
        <f t="shared" si="224"/>
        <v/>
      </c>
      <c r="Z1126" s="1049" t="str">
        <f t="shared" si="219"/>
        <v/>
      </c>
      <c r="AA1126" s="1049" t="str">
        <f t="shared" si="220"/>
        <v/>
      </c>
      <c r="AB1126" s="1050" t="str">
        <f t="shared" si="221"/>
        <v/>
      </c>
      <c r="AD1126" s="1052" t="str">
        <f t="shared" si="222"/>
        <v/>
      </c>
      <c r="AE1126" s="1053" t="str">
        <f t="shared" si="223"/>
        <v/>
      </c>
    </row>
    <row r="1127" spans="5:31" ht="12.75" customHeight="1">
      <c r="E1127" s="1083" t="str">
        <f t="shared" si="216"/>
        <v/>
      </c>
      <c r="H1127" s="1079" t="str">
        <f t="shared" si="215"/>
        <v/>
      </c>
      <c r="J1127" s="1117" t="str">
        <f t="shared" si="225"/>
        <v>-</v>
      </c>
      <c r="L1127" s="1041" t="str">
        <f t="shared" si="217"/>
        <v/>
      </c>
      <c r="W1127" s="1046" t="str">
        <f t="shared" si="218"/>
        <v/>
      </c>
      <c r="X1127" s="1047"/>
      <c r="Y1127" s="1048" t="str">
        <f t="shared" si="224"/>
        <v/>
      </c>
      <c r="Z1127" s="1049" t="str">
        <f t="shared" si="219"/>
        <v/>
      </c>
      <c r="AA1127" s="1049" t="str">
        <f t="shared" si="220"/>
        <v/>
      </c>
      <c r="AB1127" s="1050" t="str">
        <f t="shared" si="221"/>
        <v/>
      </c>
      <c r="AD1127" s="1052" t="str">
        <f t="shared" si="222"/>
        <v/>
      </c>
      <c r="AE1127" s="1053" t="str">
        <f t="shared" si="223"/>
        <v/>
      </c>
    </row>
    <row r="1128" spans="5:31" ht="12.75" customHeight="1">
      <c r="E1128" s="1083" t="str">
        <f t="shared" si="216"/>
        <v/>
      </c>
      <c r="H1128" s="1079" t="str">
        <f t="shared" si="215"/>
        <v/>
      </c>
      <c r="J1128" s="1117" t="str">
        <f t="shared" si="225"/>
        <v>-</v>
      </c>
      <c r="L1128" s="1041" t="str">
        <f t="shared" si="217"/>
        <v/>
      </c>
      <c r="W1128" s="1046" t="str">
        <f t="shared" si="218"/>
        <v/>
      </c>
      <c r="X1128" s="1047"/>
      <c r="Y1128" s="1048" t="str">
        <f t="shared" si="224"/>
        <v/>
      </c>
      <c r="Z1128" s="1049" t="str">
        <f t="shared" si="219"/>
        <v/>
      </c>
      <c r="AA1128" s="1049" t="str">
        <f t="shared" si="220"/>
        <v/>
      </c>
      <c r="AB1128" s="1050" t="str">
        <f t="shared" si="221"/>
        <v/>
      </c>
      <c r="AD1128" s="1052" t="str">
        <f t="shared" si="222"/>
        <v/>
      </c>
      <c r="AE1128" s="1053" t="str">
        <f t="shared" si="223"/>
        <v/>
      </c>
    </row>
    <row r="1129" spans="5:31" ht="12.75" customHeight="1">
      <c r="E1129" s="1083" t="str">
        <f t="shared" si="216"/>
        <v/>
      </c>
      <c r="H1129" s="1079" t="str">
        <f t="shared" si="215"/>
        <v/>
      </c>
      <c r="J1129" s="1117" t="str">
        <f t="shared" si="225"/>
        <v>-</v>
      </c>
      <c r="L1129" s="1041" t="str">
        <f t="shared" si="217"/>
        <v/>
      </c>
      <c r="W1129" s="1046" t="str">
        <f t="shared" si="218"/>
        <v/>
      </c>
      <c r="X1129" s="1047"/>
      <c r="Y1129" s="1048" t="str">
        <f t="shared" si="224"/>
        <v/>
      </c>
      <c r="Z1129" s="1049" t="str">
        <f t="shared" si="219"/>
        <v/>
      </c>
      <c r="AA1129" s="1049" t="str">
        <f t="shared" si="220"/>
        <v/>
      </c>
      <c r="AB1129" s="1050" t="str">
        <f t="shared" si="221"/>
        <v/>
      </c>
      <c r="AD1129" s="1052" t="str">
        <f t="shared" si="222"/>
        <v/>
      </c>
      <c r="AE1129" s="1053" t="str">
        <f t="shared" si="223"/>
        <v/>
      </c>
    </row>
    <row r="1130" spans="5:31" ht="12.75" customHeight="1">
      <c r="E1130" s="1083" t="str">
        <f t="shared" si="216"/>
        <v/>
      </c>
      <c r="H1130" s="1079" t="str">
        <f t="shared" si="215"/>
        <v/>
      </c>
      <c r="J1130" s="1117" t="str">
        <f t="shared" si="225"/>
        <v>-</v>
      </c>
      <c r="L1130" s="1041" t="str">
        <f t="shared" si="217"/>
        <v/>
      </c>
      <c r="W1130" s="1046" t="str">
        <f t="shared" si="218"/>
        <v/>
      </c>
      <c r="X1130" s="1047"/>
      <c r="Y1130" s="1048" t="str">
        <f t="shared" si="224"/>
        <v/>
      </c>
      <c r="Z1130" s="1049" t="str">
        <f t="shared" si="219"/>
        <v/>
      </c>
      <c r="AA1130" s="1049" t="str">
        <f t="shared" si="220"/>
        <v/>
      </c>
      <c r="AB1130" s="1050" t="str">
        <f t="shared" si="221"/>
        <v/>
      </c>
      <c r="AD1130" s="1052" t="str">
        <f t="shared" si="222"/>
        <v/>
      </c>
      <c r="AE1130" s="1053" t="str">
        <f t="shared" si="223"/>
        <v/>
      </c>
    </row>
    <row r="1131" spans="5:31" ht="12.75" customHeight="1">
      <c r="E1131" s="1083" t="str">
        <f t="shared" si="216"/>
        <v/>
      </c>
      <c r="H1131" s="1079" t="str">
        <f t="shared" si="215"/>
        <v/>
      </c>
      <c r="J1131" s="1117" t="str">
        <f t="shared" si="225"/>
        <v>-</v>
      </c>
      <c r="L1131" s="1041" t="str">
        <f t="shared" si="217"/>
        <v/>
      </c>
      <c r="W1131" s="1046" t="str">
        <f t="shared" si="218"/>
        <v/>
      </c>
      <c r="X1131" s="1047"/>
      <c r="Y1131" s="1048" t="str">
        <f t="shared" si="224"/>
        <v/>
      </c>
      <c r="Z1131" s="1049" t="str">
        <f t="shared" si="219"/>
        <v/>
      </c>
      <c r="AA1131" s="1049" t="str">
        <f t="shared" si="220"/>
        <v/>
      </c>
      <c r="AB1131" s="1050" t="str">
        <f t="shared" si="221"/>
        <v/>
      </c>
      <c r="AD1131" s="1052" t="str">
        <f t="shared" si="222"/>
        <v/>
      </c>
      <c r="AE1131" s="1053" t="str">
        <f t="shared" si="223"/>
        <v/>
      </c>
    </row>
    <row r="1132" spans="5:31" ht="12.75" customHeight="1">
      <c r="E1132" s="1083" t="str">
        <f t="shared" si="216"/>
        <v/>
      </c>
      <c r="H1132" s="1079" t="str">
        <f t="shared" si="215"/>
        <v/>
      </c>
      <c r="J1132" s="1117" t="str">
        <f t="shared" si="225"/>
        <v>-</v>
      </c>
      <c r="L1132" s="1041" t="str">
        <f t="shared" si="217"/>
        <v/>
      </c>
      <c r="W1132" s="1046" t="str">
        <f t="shared" si="218"/>
        <v/>
      </c>
      <c r="X1132" s="1047"/>
      <c r="Y1132" s="1048" t="str">
        <f t="shared" si="224"/>
        <v/>
      </c>
      <c r="Z1132" s="1049" t="str">
        <f t="shared" si="219"/>
        <v/>
      </c>
      <c r="AA1132" s="1049" t="str">
        <f t="shared" si="220"/>
        <v/>
      </c>
      <c r="AB1132" s="1050" t="str">
        <f t="shared" si="221"/>
        <v/>
      </c>
      <c r="AD1132" s="1052" t="str">
        <f t="shared" si="222"/>
        <v/>
      </c>
      <c r="AE1132" s="1053" t="str">
        <f t="shared" si="223"/>
        <v/>
      </c>
    </row>
    <row r="1133" spans="5:31" ht="12.75" customHeight="1">
      <c r="E1133" s="1083" t="str">
        <f t="shared" si="216"/>
        <v/>
      </c>
      <c r="H1133" s="1079" t="str">
        <f t="shared" si="215"/>
        <v/>
      </c>
      <c r="J1133" s="1117" t="str">
        <f t="shared" si="225"/>
        <v>-</v>
      </c>
      <c r="L1133" s="1041" t="str">
        <f t="shared" si="217"/>
        <v/>
      </c>
      <c r="W1133" s="1046" t="str">
        <f t="shared" si="218"/>
        <v/>
      </c>
      <c r="X1133" s="1047"/>
      <c r="Y1133" s="1048" t="str">
        <f t="shared" si="224"/>
        <v/>
      </c>
      <c r="Z1133" s="1049" t="str">
        <f t="shared" si="219"/>
        <v/>
      </c>
      <c r="AA1133" s="1049" t="str">
        <f t="shared" si="220"/>
        <v/>
      </c>
      <c r="AB1133" s="1050" t="str">
        <f t="shared" si="221"/>
        <v/>
      </c>
      <c r="AD1133" s="1052" t="str">
        <f t="shared" si="222"/>
        <v/>
      </c>
      <c r="AE1133" s="1053" t="str">
        <f t="shared" si="223"/>
        <v/>
      </c>
    </row>
    <row r="1134" spans="5:31" ht="12.75" customHeight="1">
      <c r="E1134" s="1083" t="str">
        <f t="shared" si="216"/>
        <v/>
      </c>
      <c r="H1134" s="1079" t="str">
        <f t="shared" si="215"/>
        <v/>
      </c>
      <c r="J1134" s="1117" t="str">
        <f t="shared" si="225"/>
        <v>-</v>
      </c>
      <c r="L1134" s="1041" t="str">
        <f t="shared" si="217"/>
        <v/>
      </c>
      <c r="W1134" s="1046" t="str">
        <f t="shared" si="218"/>
        <v/>
      </c>
      <c r="X1134" s="1047"/>
      <c r="Y1134" s="1048" t="str">
        <f t="shared" si="224"/>
        <v/>
      </c>
      <c r="Z1134" s="1049" t="str">
        <f t="shared" si="219"/>
        <v/>
      </c>
      <c r="AA1134" s="1049" t="str">
        <f t="shared" si="220"/>
        <v/>
      </c>
      <c r="AB1134" s="1050" t="str">
        <f t="shared" si="221"/>
        <v/>
      </c>
      <c r="AD1134" s="1052" t="str">
        <f t="shared" si="222"/>
        <v/>
      </c>
      <c r="AE1134" s="1053" t="str">
        <f t="shared" si="223"/>
        <v/>
      </c>
    </row>
    <row r="1135" spans="5:31" ht="12.75" customHeight="1">
      <c r="E1135" s="1083" t="str">
        <f t="shared" si="216"/>
        <v/>
      </c>
      <c r="H1135" s="1079" t="str">
        <f t="shared" si="215"/>
        <v/>
      </c>
      <c r="J1135" s="1117" t="str">
        <f t="shared" si="225"/>
        <v>-</v>
      </c>
      <c r="L1135" s="1041" t="str">
        <f t="shared" si="217"/>
        <v/>
      </c>
      <c r="W1135" s="1046" t="str">
        <f t="shared" si="218"/>
        <v/>
      </c>
      <c r="X1135" s="1047"/>
      <c r="Y1135" s="1048" t="str">
        <f t="shared" si="224"/>
        <v/>
      </c>
      <c r="Z1135" s="1049" t="str">
        <f t="shared" si="219"/>
        <v/>
      </c>
      <c r="AA1135" s="1049" t="str">
        <f t="shared" si="220"/>
        <v/>
      </c>
      <c r="AB1135" s="1050" t="str">
        <f t="shared" si="221"/>
        <v/>
      </c>
      <c r="AD1135" s="1052" t="str">
        <f t="shared" si="222"/>
        <v/>
      </c>
      <c r="AE1135" s="1053" t="str">
        <f t="shared" si="223"/>
        <v/>
      </c>
    </row>
    <row r="1136" spans="5:31" ht="12.75" customHeight="1">
      <c r="E1136" s="1083" t="str">
        <f t="shared" si="216"/>
        <v/>
      </c>
      <c r="H1136" s="1079" t="str">
        <f t="shared" si="215"/>
        <v/>
      </c>
      <c r="J1136" s="1117" t="str">
        <f t="shared" si="225"/>
        <v>-</v>
      </c>
      <c r="L1136" s="1041" t="str">
        <f t="shared" si="217"/>
        <v/>
      </c>
      <c r="W1136" s="1046" t="str">
        <f t="shared" si="218"/>
        <v/>
      </c>
      <c r="X1136" s="1047"/>
      <c r="Y1136" s="1048" t="str">
        <f t="shared" si="224"/>
        <v/>
      </c>
      <c r="Z1136" s="1049" t="str">
        <f t="shared" si="219"/>
        <v/>
      </c>
      <c r="AA1136" s="1049" t="str">
        <f t="shared" si="220"/>
        <v/>
      </c>
      <c r="AB1136" s="1050" t="str">
        <f t="shared" si="221"/>
        <v/>
      </c>
      <c r="AD1136" s="1052" t="str">
        <f t="shared" si="222"/>
        <v/>
      </c>
      <c r="AE1136" s="1053" t="str">
        <f t="shared" si="223"/>
        <v/>
      </c>
    </row>
    <row r="1137" spans="5:31" ht="12.75" customHeight="1">
      <c r="E1137" s="1083" t="str">
        <f t="shared" si="216"/>
        <v/>
      </c>
      <c r="H1137" s="1079" t="str">
        <f t="shared" si="215"/>
        <v/>
      </c>
      <c r="J1137" s="1117" t="str">
        <f t="shared" si="225"/>
        <v>-</v>
      </c>
      <c r="L1137" s="1041" t="str">
        <f t="shared" si="217"/>
        <v/>
      </c>
      <c r="W1137" s="1046" t="str">
        <f t="shared" si="218"/>
        <v/>
      </c>
      <c r="X1137" s="1047"/>
      <c r="Y1137" s="1048" t="str">
        <f t="shared" si="224"/>
        <v/>
      </c>
      <c r="Z1137" s="1049" t="str">
        <f t="shared" si="219"/>
        <v/>
      </c>
      <c r="AA1137" s="1049" t="str">
        <f t="shared" si="220"/>
        <v/>
      </c>
      <c r="AB1137" s="1050" t="str">
        <f t="shared" si="221"/>
        <v/>
      </c>
      <c r="AD1137" s="1052" t="str">
        <f t="shared" si="222"/>
        <v/>
      </c>
      <c r="AE1137" s="1053" t="str">
        <f t="shared" si="223"/>
        <v/>
      </c>
    </row>
    <row r="1138" spans="5:31" ht="12.75" customHeight="1">
      <c r="E1138" s="1083" t="str">
        <f t="shared" si="216"/>
        <v/>
      </c>
      <c r="H1138" s="1079" t="str">
        <f t="shared" si="215"/>
        <v/>
      </c>
      <c r="J1138" s="1117" t="str">
        <f t="shared" si="225"/>
        <v>-</v>
      </c>
      <c r="L1138" s="1041" t="str">
        <f t="shared" si="217"/>
        <v/>
      </c>
      <c r="W1138" s="1046" t="str">
        <f t="shared" si="218"/>
        <v/>
      </c>
      <c r="X1138" s="1047"/>
      <c r="Y1138" s="1048" t="str">
        <f t="shared" si="224"/>
        <v/>
      </c>
      <c r="Z1138" s="1049" t="str">
        <f t="shared" si="219"/>
        <v/>
      </c>
      <c r="AA1138" s="1049" t="str">
        <f t="shared" si="220"/>
        <v/>
      </c>
      <c r="AB1138" s="1050" t="str">
        <f t="shared" si="221"/>
        <v/>
      </c>
      <c r="AD1138" s="1052" t="str">
        <f t="shared" si="222"/>
        <v/>
      </c>
      <c r="AE1138" s="1053" t="str">
        <f t="shared" si="223"/>
        <v/>
      </c>
    </row>
    <row r="1139" spans="5:31" ht="12.75" customHeight="1">
      <c r="E1139" s="1083" t="str">
        <f t="shared" si="216"/>
        <v/>
      </c>
      <c r="H1139" s="1079" t="str">
        <f t="shared" si="215"/>
        <v/>
      </c>
      <c r="J1139" s="1117" t="str">
        <f t="shared" si="225"/>
        <v>-</v>
      </c>
      <c r="L1139" s="1041" t="str">
        <f t="shared" si="217"/>
        <v/>
      </c>
      <c r="W1139" s="1046" t="str">
        <f t="shared" si="218"/>
        <v/>
      </c>
      <c r="X1139" s="1047"/>
      <c r="Y1139" s="1048" t="str">
        <f t="shared" si="224"/>
        <v/>
      </c>
      <c r="Z1139" s="1049" t="str">
        <f t="shared" si="219"/>
        <v/>
      </c>
      <c r="AA1139" s="1049" t="str">
        <f t="shared" si="220"/>
        <v/>
      </c>
      <c r="AB1139" s="1050" t="str">
        <f t="shared" si="221"/>
        <v/>
      </c>
      <c r="AD1139" s="1052" t="str">
        <f t="shared" si="222"/>
        <v/>
      </c>
      <c r="AE1139" s="1053" t="str">
        <f t="shared" si="223"/>
        <v/>
      </c>
    </row>
    <row r="1140" spans="5:31" ht="12.75" customHeight="1">
      <c r="E1140" s="1083" t="str">
        <f t="shared" si="216"/>
        <v/>
      </c>
      <c r="H1140" s="1079" t="str">
        <f t="shared" si="215"/>
        <v/>
      </c>
      <c r="J1140" s="1117" t="str">
        <f t="shared" si="225"/>
        <v>-</v>
      </c>
      <c r="L1140" s="1041" t="str">
        <f t="shared" si="217"/>
        <v/>
      </c>
      <c r="W1140" s="1046" t="str">
        <f t="shared" si="218"/>
        <v/>
      </c>
      <c r="X1140" s="1047"/>
      <c r="Y1140" s="1048" t="str">
        <f t="shared" si="224"/>
        <v/>
      </c>
      <c r="Z1140" s="1049" t="str">
        <f t="shared" si="219"/>
        <v/>
      </c>
      <c r="AA1140" s="1049" t="str">
        <f t="shared" si="220"/>
        <v/>
      </c>
      <c r="AB1140" s="1050" t="str">
        <f t="shared" si="221"/>
        <v/>
      </c>
      <c r="AD1140" s="1052" t="str">
        <f t="shared" si="222"/>
        <v/>
      </c>
      <c r="AE1140" s="1053" t="str">
        <f t="shared" si="223"/>
        <v/>
      </c>
    </row>
    <row r="1141" spans="5:31" ht="12.75" customHeight="1">
      <c r="E1141" s="1083" t="str">
        <f t="shared" si="216"/>
        <v/>
      </c>
      <c r="H1141" s="1079" t="str">
        <f t="shared" si="215"/>
        <v/>
      </c>
      <c r="J1141" s="1117" t="str">
        <f t="shared" si="225"/>
        <v>-</v>
      </c>
      <c r="L1141" s="1041" t="str">
        <f t="shared" si="217"/>
        <v/>
      </c>
      <c r="W1141" s="1046" t="str">
        <f t="shared" si="218"/>
        <v/>
      </c>
      <c r="X1141" s="1047"/>
      <c r="Y1141" s="1048" t="str">
        <f t="shared" si="224"/>
        <v/>
      </c>
      <c r="Z1141" s="1049" t="str">
        <f t="shared" si="219"/>
        <v/>
      </c>
      <c r="AA1141" s="1049" t="str">
        <f t="shared" si="220"/>
        <v/>
      </c>
      <c r="AB1141" s="1050" t="str">
        <f t="shared" si="221"/>
        <v/>
      </c>
      <c r="AD1141" s="1052" t="str">
        <f t="shared" si="222"/>
        <v/>
      </c>
      <c r="AE1141" s="1053" t="str">
        <f t="shared" si="223"/>
        <v/>
      </c>
    </row>
    <row r="1142" spans="5:31" ht="12.75" customHeight="1">
      <c r="E1142" s="1083" t="str">
        <f t="shared" si="216"/>
        <v/>
      </c>
      <c r="H1142" s="1079" t="str">
        <f t="shared" si="215"/>
        <v/>
      </c>
      <c r="J1142" s="1117" t="str">
        <f t="shared" si="225"/>
        <v>-</v>
      </c>
      <c r="L1142" s="1041" t="str">
        <f t="shared" si="217"/>
        <v/>
      </c>
      <c r="W1142" s="1046" t="str">
        <f t="shared" si="218"/>
        <v/>
      </c>
      <c r="X1142" s="1047"/>
      <c r="Y1142" s="1048" t="str">
        <f t="shared" si="224"/>
        <v/>
      </c>
      <c r="Z1142" s="1049" t="str">
        <f t="shared" si="219"/>
        <v/>
      </c>
      <c r="AA1142" s="1049" t="str">
        <f t="shared" si="220"/>
        <v/>
      </c>
      <c r="AB1142" s="1050" t="str">
        <f t="shared" si="221"/>
        <v/>
      </c>
      <c r="AD1142" s="1052" t="str">
        <f t="shared" si="222"/>
        <v/>
      </c>
      <c r="AE1142" s="1053" t="str">
        <f t="shared" si="223"/>
        <v/>
      </c>
    </row>
    <row r="1143" spans="5:31" ht="12.75" customHeight="1">
      <c r="E1143" s="1083" t="str">
        <f t="shared" si="216"/>
        <v/>
      </c>
      <c r="H1143" s="1079" t="str">
        <f t="shared" si="215"/>
        <v/>
      </c>
      <c r="J1143" s="1117" t="str">
        <f t="shared" si="225"/>
        <v>-</v>
      </c>
      <c r="L1143" s="1041" t="str">
        <f t="shared" si="217"/>
        <v/>
      </c>
      <c r="W1143" s="1046" t="str">
        <f t="shared" si="218"/>
        <v/>
      </c>
      <c r="X1143" s="1047"/>
      <c r="Y1143" s="1048" t="str">
        <f t="shared" si="224"/>
        <v/>
      </c>
      <c r="Z1143" s="1049" t="str">
        <f t="shared" si="219"/>
        <v/>
      </c>
      <c r="AA1143" s="1049" t="str">
        <f t="shared" si="220"/>
        <v/>
      </c>
      <c r="AB1143" s="1050" t="str">
        <f t="shared" si="221"/>
        <v/>
      </c>
      <c r="AD1143" s="1052" t="str">
        <f t="shared" si="222"/>
        <v/>
      </c>
      <c r="AE1143" s="1053" t="str">
        <f t="shared" si="223"/>
        <v/>
      </c>
    </row>
    <row r="1144" spans="5:31" ht="12.75" customHeight="1">
      <c r="E1144" s="1083" t="str">
        <f t="shared" si="216"/>
        <v/>
      </c>
      <c r="H1144" s="1079" t="str">
        <f t="shared" si="215"/>
        <v/>
      </c>
      <c r="J1144" s="1117" t="str">
        <f t="shared" si="225"/>
        <v>-</v>
      </c>
      <c r="L1144" s="1041" t="str">
        <f t="shared" si="217"/>
        <v/>
      </c>
      <c r="W1144" s="1046" t="str">
        <f t="shared" si="218"/>
        <v/>
      </c>
      <c r="X1144" s="1047"/>
      <c r="Y1144" s="1048" t="str">
        <f t="shared" si="224"/>
        <v/>
      </c>
      <c r="Z1144" s="1049" t="str">
        <f t="shared" si="219"/>
        <v/>
      </c>
      <c r="AA1144" s="1049" t="str">
        <f t="shared" si="220"/>
        <v/>
      </c>
      <c r="AB1144" s="1050" t="str">
        <f t="shared" si="221"/>
        <v/>
      </c>
      <c r="AD1144" s="1052" t="str">
        <f t="shared" si="222"/>
        <v/>
      </c>
      <c r="AE1144" s="1053" t="str">
        <f t="shared" si="223"/>
        <v/>
      </c>
    </row>
    <row r="1145" spans="5:31" ht="12.75" customHeight="1">
      <c r="E1145" s="1083" t="str">
        <f t="shared" si="216"/>
        <v/>
      </c>
      <c r="H1145" s="1079" t="str">
        <f t="shared" si="215"/>
        <v/>
      </c>
      <c r="J1145" s="1117" t="str">
        <f t="shared" si="225"/>
        <v>-</v>
      </c>
      <c r="L1145" s="1041" t="str">
        <f t="shared" si="217"/>
        <v/>
      </c>
      <c r="W1145" s="1046" t="str">
        <f t="shared" si="218"/>
        <v/>
      </c>
      <c r="X1145" s="1047"/>
      <c r="Y1145" s="1048" t="str">
        <f t="shared" si="224"/>
        <v/>
      </c>
      <c r="Z1145" s="1049" t="str">
        <f t="shared" si="219"/>
        <v/>
      </c>
      <c r="AA1145" s="1049" t="str">
        <f t="shared" si="220"/>
        <v/>
      </c>
      <c r="AB1145" s="1050" t="str">
        <f t="shared" si="221"/>
        <v/>
      </c>
      <c r="AD1145" s="1052" t="str">
        <f t="shared" si="222"/>
        <v/>
      </c>
      <c r="AE1145" s="1053" t="str">
        <f t="shared" si="223"/>
        <v/>
      </c>
    </row>
    <row r="1146" spans="5:31" ht="12.75" customHeight="1">
      <c r="E1146" s="1083" t="str">
        <f t="shared" si="216"/>
        <v/>
      </c>
      <c r="H1146" s="1079" t="str">
        <f t="shared" si="215"/>
        <v/>
      </c>
      <c r="J1146" s="1117" t="str">
        <f t="shared" si="225"/>
        <v>-</v>
      </c>
      <c r="L1146" s="1041" t="str">
        <f t="shared" si="217"/>
        <v/>
      </c>
      <c r="W1146" s="1046" t="str">
        <f t="shared" si="218"/>
        <v/>
      </c>
      <c r="X1146" s="1047"/>
      <c r="Y1146" s="1048" t="str">
        <f t="shared" si="224"/>
        <v/>
      </c>
      <c r="Z1146" s="1049" t="str">
        <f t="shared" si="219"/>
        <v/>
      </c>
      <c r="AA1146" s="1049" t="str">
        <f t="shared" si="220"/>
        <v/>
      </c>
      <c r="AB1146" s="1050" t="str">
        <f t="shared" si="221"/>
        <v/>
      </c>
      <c r="AD1146" s="1052" t="str">
        <f t="shared" si="222"/>
        <v/>
      </c>
      <c r="AE1146" s="1053" t="str">
        <f t="shared" si="223"/>
        <v/>
      </c>
    </row>
    <row r="1147" spans="5:31" ht="12.75" customHeight="1">
      <c r="E1147" s="1083" t="str">
        <f t="shared" si="216"/>
        <v/>
      </c>
      <c r="H1147" s="1079" t="str">
        <f t="shared" si="215"/>
        <v/>
      </c>
      <c r="J1147" s="1117" t="str">
        <f t="shared" si="225"/>
        <v>-</v>
      </c>
      <c r="L1147" s="1041" t="str">
        <f t="shared" si="217"/>
        <v/>
      </c>
      <c r="W1147" s="1046" t="str">
        <f t="shared" si="218"/>
        <v/>
      </c>
      <c r="X1147" s="1047"/>
      <c r="Y1147" s="1048" t="str">
        <f t="shared" si="224"/>
        <v/>
      </c>
      <c r="Z1147" s="1049" t="str">
        <f t="shared" si="219"/>
        <v/>
      </c>
      <c r="AA1147" s="1049" t="str">
        <f t="shared" si="220"/>
        <v/>
      </c>
      <c r="AB1147" s="1050" t="str">
        <f t="shared" si="221"/>
        <v/>
      </c>
      <c r="AD1147" s="1052" t="str">
        <f t="shared" si="222"/>
        <v/>
      </c>
      <c r="AE1147" s="1053" t="str">
        <f t="shared" si="223"/>
        <v/>
      </c>
    </row>
    <row r="1148" spans="5:31" ht="12.75" customHeight="1">
      <c r="E1148" s="1083" t="str">
        <f t="shared" si="216"/>
        <v/>
      </c>
      <c r="H1148" s="1079" t="str">
        <f t="shared" si="215"/>
        <v/>
      </c>
      <c r="J1148" s="1117" t="str">
        <f t="shared" si="225"/>
        <v>-</v>
      </c>
      <c r="L1148" s="1041" t="str">
        <f t="shared" si="217"/>
        <v/>
      </c>
      <c r="W1148" s="1046" t="str">
        <f t="shared" si="218"/>
        <v/>
      </c>
      <c r="X1148" s="1047"/>
      <c r="Y1148" s="1048" t="str">
        <f t="shared" si="224"/>
        <v/>
      </c>
      <c r="Z1148" s="1049" t="str">
        <f t="shared" si="219"/>
        <v/>
      </c>
      <c r="AA1148" s="1049" t="str">
        <f t="shared" si="220"/>
        <v/>
      </c>
      <c r="AB1148" s="1050" t="str">
        <f t="shared" si="221"/>
        <v/>
      </c>
      <c r="AD1148" s="1052" t="str">
        <f t="shared" si="222"/>
        <v/>
      </c>
      <c r="AE1148" s="1053" t="str">
        <f t="shared" si="223"/>
        <v/>
      </c>
    </row>
    <row r="1149" spans="5:31" ht="12.75" customHeight="1">
      <c r="E1149" s="1083" t="str">
        <f t="shared" si="216"/>
        <v/>
      </c>
      <c r="H1149" s="1079" t="str">
        <f t="shared" si="215"/>
        <v/>
      </c>
      <c r="J1149" s="1117" t="str">
        <f t="shared" si="225"/>
        <v>-</v>
      </c>
      <c r="L1149" s="1041" t="str">
        <f t="shared" si="217"/>
        <v/>
      </c>
      <c r="W1149" s="1046" t="str">
        <f t="shared" si="218"/>
        <v/>
      </c>
      <c r="X1149" s="1047"/>
      <c r="Y1149" s="1048" t="str">
        <f t="shared" si="224"/>
        <v/>
      </c>
      <c r="Z1149" s="1049" t="str">
        <f t="shared" si="219"/>
        <v/>
      </c>
      <c r="AA1149" s="1049" t="str">
        <f t="shared" si="220"/>
        <v/>
      </c>
      <c r="AB1149" s="1050" t="str">
        <f t="shared" si="221"/>
        <v/>
      </c>
      <c r="AD1149" s="1052" t="str">
        <f t="shared" si="222"/>
        <v/>
      </c>
      <c r="AE1149" s="1053" t="str">
        <f t="shared" si="223"/>
        <v/>
      </c>
    </row>
    <row r="1150" spans="5:31" ht="12.75" customHeight="1">
      <c r="E1150" s="1083" t="str">
        <f t="shared" si="216"/>
        <v/>
      </c>
      <c r="H1150" s="1079" t="str">
        <f t="shared" si="215"/>
        <v/>
      </c>
      <c r="J1150" s="1117" t="str">
        <f t="shared" si="225"/>
        <v>-</v>
      </c>
      <c r="L1150" s="1041" t="str">
        <f t="shared" si="217"/>
        <v/>
      </c>
      <c r="W1150" s="1046" t="str">
        <f t="shared" si="218"/>
        <v/>
      </c>
      <c r="X1150" s="1047"/>
      <c r="Y1150" s="1048" t="str">
        <f t="shared" si="224"/>
        <v/>
      </c>
      <c r="Z1150" s="1049" t="str">
        <f t="shared" si="219"/>
        <v/>
      </c>
      <c r="AA1150" s="1049" t="str">
        <f t="shared" si="220"/>
        <v/>
      </c>
      <c r="AB1150" s="1050" t="str">
        <f t="shared" si="221"/>
        <v/>
      </c>
      <c r="AD1150" s="1052" t="str">
        <f t="shared" si="222"/>
        <v/>
      </c>
      <c r="AE1150" s="1053" t="str">
        <f t="shared" si="223"/>
        <v/>
      </c>
    </row>
    <row r="1151" spans="5:31" ht="12.75" customHeight="1">
      <c r="E1151" s="1083" t="str">
        <f t="shared" si="216"/>
        <v/>
      </c>
      <c r="H1151" s="1079" t="str">
        <f t="shared" si="215"/>
        <v/>
      </c>
      <c r="J1151" s="1117" t="str">
        <f t="shared" si="225"/>
        <v>-</v>
      </c>
      <c r="L1151" s="1041" t="str">
        <f t="shared" si="217"/>
        <v/>
      </c>
      <c r="W1151" s="1046" t="str">
        <f t="shared" si="218"/>
        <v/>
      </c>
      <c r="X1151" s="1047"/>
      <c r="Y1151" s="1048" t="str">
        <f t="shared" si="224"/>
        <v/>
      </c>
      <c r="Z1151" s="1049" t="str">
        <f t="shared" si="219"/>
        <v/>
      </c>
      <c r="AA1151" s="1049" t="str">
        <f t="shared" si="220"/>
        <v/>
      </c>
      <c r="AB1151" s="1050" t="str">
        <f t="shared" si="221"/>
        <v/>
      </c>
      <c r="AD1151" s="1052" t="str">
        <f t="shared" si="222"/>
        <v/>
      </c>
      <c r="AE1151" s="1053" t="str">
        <f t="shared" si="223"/>
        <v/>
      </c>
    </row>
    <row r="1152" spans="5:31" ht="12.75" customHeight="1">
      <c r="E1152" s="1083" t="str">
        <f t="shared" si="216"/>
        <v/>
      </c>
      <c r="H1152" s="1079" t="str">
        <f t="shared" si="215"/>
        <v/>
      </c>
      <c r="J1152" s="1117" t="str">
        <f t="shared" si="225"/>
        <v>-</v>
      </c>
      <c r="L1152" s="1041" t="str">
        <f t="shared" si="217"/>
        <v/>
      </c>
      <c r="W1152" s="1046" t="str">
        <f t="shared" si="218"/>
        <v/>
      </c>
      <c r="X1152" s="1047"/>
      <c r="Y1152" s="1048" t="str">
        <f t="shared" si="224"/>
        <v/>
      </c>
      <c r="Z1152" s="1049" t="str">
        <f t="shared" si="219"/>
        <v/>
      </c>
      <c r="AA1152" s="1049" t="str">
        <f t="shared" si="220"/>
        <v/>
      </c>
      <c r="AB1152" s="1050" t="str">
        <f t="shared" si="221"/>
        <v/>
      </c>
      <c r="AD1152" s="1052" t="str">
        <f t="shared" si="222"/>
        <v/>
      </c>
      <c r="AE1152" s="1053" t="str">
        <f t="shared" si="223"/>
        <v/>
      </c>
    </row>
    <row r="1153" spans="5:31" ht="12.75" customHeight="1">
      <c r="E1153" s="1083" t="str">
        <f t="shared" si="216"/>
        <v/>
      </c>
      <c r="H1153" s="1079" t="str">
        <f t="shared" si="215"/>
        <v/>
      </c>
      <c r="J1153" s="1117" t="str">
        <f t="shared" si="225"/>
        <v>-</v>
      </c>
      <c r="L1153" s="1041" t="str">
        <f t="shared" si="217"/>
        <v/>
      </c>
      <c r="W1153" s="1046" t="str">
        <f t="shared" si="218"/>
        <v/>
      </c>
      <c r="X1153" s="1047"/>
      <c r="Y1153" s="1048" t="str">
        <f t="shared" si="224"/>
        <v/>
      </c>
      <c r="Z1153" s="1049" t="str">
        <f t="shared" si="219"/>
        <v/>
      </c>
      <c r="AA1153" s="1049" t="str">
        <f t="shared" si="220"/>
        <v/>
      </c>
      <c r="AB1153" s="1050" t="str">
        <f t="shared" si="221"/>
        <v/>
      </c>
      <c r="AD1153" s="1052" t="str">
        <f t="shared" si="222"/>
        <v/>
      </c>
      <c r="AE1153" s="1053" t="str">
        <f t="shared" si="223"/>
        <v/>
      </c>
    </row>
    <row r="1154" spans="5:31" ht="12.75" customHeight="1">
      <c r="E1154" s="1083" t="str">
        <f t="shared" si="216"/>
        <v/>
      </c>
      <c r="H1154" s="1079" t="str">
        <f t="shared" ref="H1154:H1217" si="226">IFERROR(CHOOSE($X1154,"መስከረም","ጥቅምት","ህዳር  ","ታህሳስ ","ጥር ","የካቲት ","መጋቢት ","ሚይዚያ ","ግንቦት ","ሰኔ ","ሐምሌ ","ነሐሴ ","Pagume"),"")</f>
        <v/>
      </c>
      <c r="J1154" s="1117" t="str">
        <f t="shared" si="225"/>
        <v>-</v>
      </c>
      <c r="L1154" s="1041" t="str">
        <f t="shared" si="217"/>
        <v/>
      </c>
      <c r="W1154" s="1046" t="str">
        <f t="shared" si="218"/>
        <v/>
      </c>
      <c r="X1154" s="1047"/>
      <c r="Y1154" s="1048" t="str">
        <f t="shared" si="224"/>
        <v/>
      </c>
      <c r="Z1154" s="1049" t="str">
        <f t="shared" si="219"/>
        <v/>
      </c>
      <c r="AA1154" s="1049" t="str">
        <f t="shared" si="220"/>
        <v/>
      </c>
      <c r="AB1154" s="1050" t="str">
        <f t="shared" si="221"/>
        <v/>
      </c>
      <c r="AD1154" s="1052" t="str">
        <f t="shared" si="222"/>
        <v/>
      </c>
      <c r="AE1154" s="1053" t="str">
        <f t="shared" si="223"/>
        <v/>
      </c>
    </row>
    <row r="1155" spans="5:31" ht="12.75" customHeight="1">
      <c r="E1155" s="1083" t="str">
        <f t="shared" ref="E1155:E1218" si="227">IF(D1155="","",IF(F1155="paid",0,I1155-J1155))</f>
        <v/>
      </c>
      <c r="H1155" s="1079" t="str">
        <f t="shared" si="226"/>
        <v/>
      </c>
      <c r="J1155" s="1117" t="str">
        <f t="shared" si="225"/>
        <v>-</v>
      </c>
      <c r="L1155" s="1041" t="str">
        <f t="shared" ref="L1155:L1218" si="228">IF(E1155="","",$Q$1+E1155)</f>
        <v/>
      </c>
      <c r="W1155" s="1046" t="str">
        <f t="shared" ref="W1155:W1218" si="229">IF($D1155="","",_xlfn.LET(_xlpm.gDate,D1155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155" s="1047"/>
      <c r="Y1155" s="1048" t="str">
        <f t="shared" si="224"/>
        <v/>
      </c>
      <c r="Z1155" s="1049" t="str">
        <f t="shared" ref="Z1155:Z1218" si="230">IF($K1155="","",_xlfn.LET(_xlpm.gDate,K1155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155" s="1049" t="str">
        <f t="shared" ref="AA1155:AA1218" si="231">IF($Z1155="","",TEXT($Z1155,"mm"))</f>
        <v/>
      </c>
      <c r="AB1155" s="1050" t="str">
        <f t="shared" ref="AB1155:AB1218" si="232">IFERROR(CHOOSE(AA1155,"መስከረም","ጥቅምት","ህዳር  ","ታህሳስ ","ጥር ","የካቲት ","መጋቢት ","ሚይዚያ ","ግንቦት ","ሰኔ ","ሐምሌ ","ነሐሴ ","Pagume"),"")</f>
        <v/>
      </c>
      <c r="AD1155" s="1052" t="str">
        <f t="shared" ref="AD1155:AD1218" si="233">IF($D1155="","",YEAR(D1155)&amp;"-W"&amp;WEEKNUM(D1155,2))</f>
        <v/>
      </c>
      <c r="AE1155" s="1053" t="str">
        <f t="shared" ref="AE1155:AE1218" si="234">IF($K1155="","",YEAR(K1155)&amp;"-W"&amp;WEEKNUM(K1155,2))</f>
        <v/>
      </c>
    </row>
    <row r="1156" spans="5:31" ht="12.75" customHeight="1">
      <c r="E1156" s="1083" t="str">
        <f t="shared" si="227"/>
        <v/>
      </c>
      <c r="H1156" s="1079" t="str">
        <f t="shared" si="226"/>
        <v/>
      </c>
      <c r="J1156" s="1117" t="str">
        <f t="shared" si="225"/>
        <v>-</v>
      </c>
      <c r="L1156" s="1041" t="str">
        <f t="shared" si="228"/>
        <v/>
      </c>
      <c r="W1156" s="1046" t="str">
        <f t="shared" si="229"/>
        <v/>
      </c>
      <c r="X1156" s="1047"/>
      <c r="Y1156" s="1048" t="str">
        <f t="shared" si="224"/>
        <v/>
      </c>
      <c r="Z1156" s="1049" t="str">
        <f t="shared" si="230"/>
        <v/>
      </c>
      <c r="AA1156" s="1049" t="str">
        <f t="shared" si="231"/>
        <v/>
      </c>
      <c r="AB1156" s="1050" t="str">
        <f t="shared" si="232"/>
        <v/>
      </c>
      <c r="AD1156" s="1052" t="str">
        <f t="shared" si="233"/>
        <v/>
      </c>
      <c r="AE1156" s="1053" t="str">
        <f t="shared" si="234"/>
        <v/>
      </c>
    </row>
    <row r="1157" spans="5:31" ht="12.75" customHeight="1">
      <c r="E1157" s="1083" t="str">
        <f t="shared" si="227"/>
        <v/>
      </c>
      <c r="H1157" s="1079" t="str">
        <f t="shared" si="226"/>
        <v/>
      </c>
      <c r="J1157" s="1117" t="str">
        <f t="shared" si="225"/>
        <v>-</v>
      </c>
      <c r="L1157" s="1041" t="str">
        <f t="shared" si="228"/>
        <v/>
      </c>
      <c r="W1157" s="1046" t="str">
        <f t="shared" si="229"/>
        <v/>
      </c>
      <c r="X1157" s="1047"/>
      <c r="Y1157" s="1048" t="str">
        <f t="shared" si="224"/>
        <v/>
      </c>
      <c r="Z1157" s="1049" t="str">
        <f t="shared" si="230"/>
        <v/>
      </c>
      <c r="AA1157" s="1049" t="str">
        <f t="shared" si="231"/>
        <v/>
      </c>
      <c r="AB1157" s="1050" t="str">
        <f t="shared" si="232"/>
        <v/>
      </c>
      <c r="AD1157" s="1052" t="str">
        <f t="shared" si="233"/>
        <v/>
      </c>
      <c r="AE1157" s="1053" t="str">
        <f t="shared" si="234"/>
        <v/>
      </c>
    </row>
    <row r="1158" spans="5:31" ht="12.75" customHeight="1">
      <c r="E1158" s="1083" t="str">
        <f t="shared" si="227"/>
        <v/>
      </c>
      <c r="H1158" s="1079" t="str">
        <f t="shared" si="226"/>
        <v/>
      </c>
      <c r="J1158" s="1117" t="str">
        <f t="shared" si="225"/>
        <v>-</v>
      </c>
      <c r="L1158" s="1041" t="str">
        <f t="shared" si="228"/>
        <v/>
      </c>
      <c r="W1158" s="1046" t="str">
        <f t="shared" si="229"/>
        <v/>
      </c>
      <c r="X1158" s="1047"/>
      <c r="Y1158" s="1048" t="str">
        <f t="shared" si="224"/>
        <v/>
      </c>
      <c r="Z1158" s="1049" t="str">
        <f t="shared" si="230"/>
        <v/>
      </c>
      <c r="AA1158" s="1049" t="str">
        <f t="shared" si="231"/>
        <v/>
      </c>
      <c r="AB1158" s="1050" t="str">
        <f t="shared" si="232"/>
        <v/>
      </c>
      <c r="AD1158" s="1052" t="str">
        <f t="shared" si="233"/>
        <v/>
      </c>
      <c r="AE1158" s="1053" t="str">
        <f t="shared" si="234"/>
        <v/>
      </c>
    </row>
    <row r="1159" spans="5:31" ht="12.75" customHeight="1">
      <c r="E1159" s="1083" t="str">
        <f t="shared" si="227"/>
        <v/>
      </c>
      <c r="H1159" s="1079" t="str">
        <f t="shared" si="226"/>
        <v/>
      </c>
      <c r="J1159" s="1117" t="str">
        <f t="shared" si="225"/>
        <v>-</v>
      </c>
      <c r="L1159" s="1041" t="str">
        <f t="shared" si="228"/>
        <v/>
      </c>
      <c r="W1159" s="1046" t="str">
        <f t="shared" si="229"/>
        <v/>
      </c>
      <c r="X1159" s="1047"/>
      <c r="Y1159" s="1048" t="str">
        <f t="shared" si="224"/>
        <v/>
      </c>
      <c r="Z1159" s="1049" t="str">
        <f t="shared" si="230"/>
        <v/>
      </c>
      <c r="AA1159" s="1049" t="str">
        <f t="shared" si="231"/>
        <v/>
      </c>
      <c r="AB1159" s="1050" t="str">
        <f t="shared" si="232"/>
        <v/>
      </c>
      <c r="AD1159" s="1052" t="str">
        <f t="shared" si="233"/>
        <v/>
      </c>
      <c r="AE1159" s="1053" t="str">
        <f t="shared" si="234"/>
        <v/>
      </c>
    </row>
    <row r="1160" spans="5:31" ht="12.75" customHeight="1">
      <c r="E1160" s="1083" t="str">
        <f t="shared" si="227"/>
        <v/>
      </c>
      <c r="H1160" s="1079" t="str">
        <f t="shared" si="226"/>
        <v/>
      </c>
      <c r="J1160" s="1117" t="str">
        <f t="shared" si="225"/>
        <v>-</v>
      </c>
      <c r="L1160" s="1041" t="str">
        <f t="shared" si="228"/>
        <v/>
      </c>
      <c r="W1160" s="1046" t="str">
        <f t="shared" si="229"/>
        <v/>
      </c>
      <c r="X1160" s="1047"/>
      <c r="Y1160" s="1048" t="str">
        <f t="shared" si="224"/>
        <v/>
      </c>
      <c r="Z1160" s="1049" t="str">
        <f t="shared" si="230"/>
        <v/>
      </c>
      <c r="AA1160" s="1049" t="str">
        <f t="shared" si="231"/>
        <v/>
      </c>
      <c r="AB1160" s="1050" t="str">
        <f t="shared" si="232"/>
        <v/>
      </c>
      <c r="AD1160" s="1052" t="str">
        <f t="shared" si="233"/>
        <v/>
      </c>
      <c r="AE1160" s="1053" t="str">
        <f t="shared" si="234"/>
        <v/>
      </c>
    </row>
    <row r="1161" spans="5:31" ht="12.75" customHeight="1">
      <c r="E1161" s="1083" t="str">
        <f t="shared" si="227"/>
        <v/>
      </c>
      <c r="H1161" s="1079" t="str">
        <f t="shared" si="226"/>
        <v/>
      </c>
      <c r="J1161" s="1117" t="str">
        <f t="shared" si="225"/>
        <v>-</v>
      </c>
      <c r="L1161" s="1041" t="str">
        <f t="shared" si="228"/>
        <v/>
      </c>
      <c r="W1161" s="1046" t="str">
        <f t="shared" si="229"/>
        <v/>
      </c>
      <c r="X1161" s="1047"/>
      <c r="Y1161" s="1048" t="str">
        <f t="shared" si="224"/>
        <v/>
      </c>
      <c r="Z1161" s="1049" t="str">
        <f t="shared" si="230"/>
        <v/>
      </c>
      <c r="AA1161" s="1049" t="str">
        <f t="shared" si="231"/>
        <v/>
      </c>
      <c r="AB1161" s="1050" t="str">
        <f t="shared" si="232"/>
        <v/>
      </c>
      <c r="AD1161" s="1052" t="str">
        <f t="shared" si="233"/>
        <v/>
      </c>
      <c r="AE1161" s="1053" t="str">
        <f t="shared" si="234"/>
        <v/>
      </c>
    </row>
    <row r="1162" spans="5:31" ht="12.75" customHeight="1">
      <c r="E1162" s="1083" t="str">
        <f t="shared" si="227"/>
        <v/>
      </c>
      <c r="H1162" s="1079" t="str">
        <f t="shared" si="226"/>
        <v/>
      </c>
      <c r="J1162" s="1117" t="str">
        <f t="shared" si="225"/>
        <v>-</v>
      </c>
      <c r="L1162" s="1041" t="str">
        <f t="shared" si="228"/>
        <v/>
      </c>
      <c r="W1162" s="1046" t="str">
        <f t="shared" si="229"/>
        <v/>
      </c>
      <c r="X1162" s="1047"/>
      <c r="Y1162" s="1048" t="str">
        <f t="shared" si="224"/>
        <v/>
      </c>
      <c r="Z1162" s="1049" t="str">
        <f t="shared" si="230"/>
        <v/>
      </c>
      <c r="AA1162" s="1049" t="str">
        <f t="shared" si="231"/>
        <v/>
      </c>
      <c r="AB1162" s="1050" t="str">
        <f t="shared" si="232"/>
        <v/>
      </c>
      <c r="AD1162" s="1052" t="str">
        <f t="shared" si="233"/>
        <v/>
      </c>
      <c r="AE1162" s="1053" t="str">
        <f t="shared" si="234"/>
        <v/>
      </c>
    </row>
    <row r="1163" spans="5:31" ht="12.75" customHeight="1">
      <c r="E1163" s="1083" t="str">
        <f t="shared" si="227"/>
        <v/>
      </c>
      <c r="H1163" s="1079" t="str">
        <f t="shared" si="226"/>
        <v/>
      </c>
      <c r="J1163" s="1117" t="str">
        <f t="shared" si="225"/>
        <v>-</v>
      </c>
      <c r="L1163" s="1041" t="str">
        <f t="shared" si="228"/>
        <v/>
      </c>
      <c r="W1163" s="1046" t="str">
        <f t="shared" si="229"/>
        <v/>
      </c>
      <c r="X1163" s="1047"/>
      <c r="Y1163" s="1048" t="str">
        <f t="shared" si="224"/>
        <v/>
      </c>
      <c r="Z1163" s="1049" t="str">
        <f t="shared" si="230"/>
        <v/>
      </c>
      <c r="AA1163" s="1049" t="str">
        <f t="shared" si="231"/>
        <v/>
      </c>
      <c r="AB1163" s="1050" t="str">
        <f t="shared" si="232"/>
        <v/>
      </c>
      <c r="AD1163" s="1052" t="str">
        <f t="shared" si="233"/>
        <v/>
      </c>
      <c r="AE1163" s="1053" t="str">
        <f t="shared" si="234"/>
        <v/>
      </c>
    </row>
    <row r="1164" spans="5:31" ht="12.75" customHeight="1">
      <c r="E1164" s="1083" t="str">
        <f t="shared" si="227"/>
        <v/>
      </c>
      <c r="H1164" s="1079" t="str">
        <f t="shared" si="226"/>
        <v/>
      </c>
      <c r="J1164" s="1117" t="str">
        <f t="shared" si="225"/>
        <v>-</v>
      </c>
      <c r="L1164" s="1041" t="str">
        <f t="shared" si="228"/>
        <v/>
      </c>
      <c r="W1164" s="1046" t="str">
        <f t="shared" si="229"/>
        <v/>
      </c>
      <c r="X1164" s="1047"/>
      <c r="Y1164" s="1048" t="str">
        <f t="shared" si="224"/>
        <v/>
      </c>
      <c r="Z1164" s="1049" t="str">
        <f t="shared" si="230"/>
        <v/>
      </c>
      <c r="AA1164" s="1049" t="str">
        <f t="shared" si="231"/>
        <v/>
      </c>
      <c r="AB1164" s="1050" t="str">
        <f t="shared" si="232"/>
        <v/>
      </c>
      <c r="AD1164" s="1052" t="str">
        <f t="shared" si="233"/>
        <v/>
      </c>
      <c r="AE1164" s="1053" t="str">
        <f t="shared" si="234"/>
        <v/>
      </c>
    </row>
    <row r="1165" spans="5:31" ht="12.75" customHeight="1">
      <c r="E1165" s="1083" t="str">
        <f t="shared" si="227"/>
        <v/>
      </c>
      <c r="H1165" s="1079" t="str">
        <f t="shared" si="226"/>
        <v/>
      </c>
      <c r="J1165" s="1117" t="str">
        <f t="shared" si="225"/>
        <v>-</v>
      </c>
      <c r="L1165" s="1041" t="str">
        <f t="shared" si="228"/>
        <v/>
      </c>
      <c r="W1165" s="1046" t="str">
        <f t="shared" si="229"/>
        <v/>
      </c>
      <c r="X1165" s="1047"/>
      <c r="Y1165" s="1048" t="str">
        <f t="shared" si="224"/>
        <v/>
      </c>
      <c r="Z1165" s="1049" t="str">
        <f t="shared" si="230"/>
        <v/>
      </c>
      <c r="AA1165" s="1049" t="str">
        <f t="shared" si="231"/>
        <v/>
      </c>
      <c r="AB1165" s="1050" t="str">
        <f t="shared" si="232"/>
        <v/>
      </c>
      <c r="AD1165" s="1052" t="str">
        <f t="shared" si="233"/>
        <v/>
      </c>
      <c r="AE1165" s="1053" t="str">
        <f t="shared" si="234"/>
        <v/>
      </c>
    </row>
    <row r="1166" spans="5:31" ht="12.75" customHeight="1">
      <c r="E1166" s="1083" t="str">
        <f t="shared" si="227"/>
        <v/>
      </c>
      <c r="H1166" s="1079" t="str">
        <f t="shared" si="226"/>
        <v/>
      </c>
      <c r="J1166" s="1117" t="str">
        <f t="shared" si="225"/>
        <v>-</v>
      </c>
      <c r="L1166" s="1041" t="str">
        <f t="shared" si="228"/>
        <v/>
      </c>
      <c r="W1166" s="1046" t="str">
        <f t="shared" si="229"/>
        <v/>
      </c>
      <c r="X1166" s="1047"/>
      <c r="Y1166" s="1048" t="str">
        <f t="shared" si="224"/>
        <v/>
      </c>
      <c r="Z1166" s="1049" t="str">
        <f t="shared" si="230"/>
        <v/>
      </c>
      <c r="AA1166" s="1049" t="str">
        <f t="shared" si="231"/>
        <v/>
      </c>
      <c r="AB1166" s="1050" t="str">
        <f t="shared" si="232"/>
        <v/>
      </c>
      <c r="AD1166" s="1052" t="str">
        <f t="shared" si="233"/>
        <v/>
      </c>
      <c r="AE1166" s="1053" t="str">
        <f t="shared" si="234"/>
        <v/>
      </c>
    </row>
    <row r="1167" spans="5:31" ht="12.75" customHeight="1">
      <c r="E1167" s="1083" t="str">
        <f t="shared" si="227"/>
        <v/>
      </c>
      <c r="H1167" s="1079" t="str">
        <f t="shared" si="226"/>
        <v/>
      </c>
      <c r="J1167" s="1117" t="str">
        <f t="shared" si="225"/>
        <v>-</v>
      </c>
      <c r="L1167" s="1041" t="str">
        <f t="shared" si="228"/>
        <v/>
      </c>
      <c r="W1167" s="1046" t="str">
        <f t="shared" si="229"/>
        <v/>
      </c>
      <c r="X1167" s="1047"/>
      <c r="Y1167" s="1048" t="str">
        <f t="shared" si="224"/>
        <v/>
      </c>
      <c r="Z1167" s="1049" t="str">
        <f t="shared" si="230"/>
        <v/>
      </c>
      <c r="AA1167" s="1049" t="str">
        <f t="shared" si="231"/>
        <v/>
      </c>
      <c r="AB1167" s="1050" t="str">
        <f t="shared" si="232"/>
        <v/>
      </c>
      <c r="AD1167" s="1052" t="str">
        <f t="shared" si="233"/>
        <v/>
      </c>
      <c r="AE1167" s="1053" t="str">
        <f t="shared" si="234"/>
        <v/>
      </c>
    </row>
    <row r="1168" spans="5:31" ht="12.75" customHeight="1">
      <c r="E1168" s="1083" t="str">
        <f t="shared" si="227"/>
        <v/>
      </c>
      <c r="H1168" s="1079" t="str">
        <f t="shared" si="226"/>
        <v/>
      </c>
      <c r="J1168" s="1117" t="str">
        <f t="shared" si="225"/>
        <v>-</v>
      </c>
      <c r="L1168" s="1041" t="str">
        <f t="shared" si="228"/>
        <v/>
      </c>
      <c r="W1168" s="1046" t="str">
        <f t="shared" si="229"/>
        <v/>
      </c>
      <c r="X1168" s="1047"/>
      <c r="Y1168" s="1048" t="str">
        <f t="shared" si="224"/>
        <v/>
      </c>
      <c r="Z1168" s="1049" t="str">
        <f t="shared" si="230"/>
        <v/>
      </c>
      <c r="AA1168" s="1049" t="str">
        <f t="shared" si="231"/>
        <v/>
      </c>
      <c r="AB1168" s="1050" t="str">
        <f t="shared" si="232"/>
        <v/>
      </c>
      <c r="AD1168" s="1052" t="str">
        <f t="shared" si="233"/>
        <v/>
      </c>
      <c r="AE1168" s="1053" t="str">
        <f t="shared" si="234"/>
        <v/>
      </c>
    </row>
    <row r="1169" spans="5:31" ht="12.75" customHeight="1">
      <c r="E1169" s="1083" t="str">
        <f t="shared" si="227"/>
        <v/>
      </c>
      <c r="H1169" s="1079" t="str">
        <f t="shared" si="226"/>
        <v/>
      </c>
      <c r="J1169" s="1117" t="str">
        <f t="shared" si="225"/>
        <v>-</v>
      </c>
      <c r="L1169" s="1041" t="str">
        <f t="shared" si="228"/>
        <v/>
      </c>
      <c r="W1169" s="1046" t="str">
        <f t="shared" si="229"/>
        <v/>
      </c>
      <c r="X1169" s="1047"/>
      <c r="Y1169" s="1048" t="str">
        <f t="shared" si="224"/>
        <v/>
      </c>
      <c r="Z1169" s="1049" t="str">
        <f t="shared" si="230"/>
        <v/>
      </c>
      <c r="AA1169" s="1049" t="str">
        <f t="shared" si="231"/>
        <v/>
      </c>
      <c r="AB1169" s="1050" t="str">
        <f t="shared" si="232"/>
        <v/>
      </c>
      <c r="AD1169" s="1052" t="str">
        <f t="shared" si="233"/>
        <v/>
      </c>
      <c r="AE1169" s="1053" t="str">
        <f t="shared" si="234"/>
        <v/>
      </c>
    </row>
    <row r="1170" spans="5:31" ht="12.75" customHeight="1">
      <c r="E1170" s="1083" t="str">
        <f t="shared" si="227"/>
        <v/>
      </c>
      <c r="H1170" s="1079" t="str">
        <f t="shared" si="226"/>
        <v/>
      </c>
      <c r="J1170" s="1117" t="str">
        <f t="shared" si="225"/>
        <v>-</v>
      </c>
      <c r="L1170" s="1041" t="str">
        <f t="shared" si="228"/>
        <v/>
      </c>
      <c r="W1170" s="1046" t="str">
        <f t="shared" si="229"/>
        <v/>
      </c>
      <c r="X1170" s="1047"/>
      <c r="Y1170" s="1048" t="str">
        <f t="shared" si="224"/>
        <v/>
      </c>
      <c r="Z1170" s="1049" t="str">
        <f t="shared" si="230"/>
        <v/>
      </c>
      <c r="AA1170" s="1049" t="str">
        <f t="shared" si="231"/>
        <v/>
      </c>
      <c r="AB1170" s="1050" t="str">
        <f t="shared" si="232"/>
        <v/>
      </c>
      <c r="AD1170" s="1052" t="str">
        <f t="shared" si="233"/>
        <v/>
      </c>
      <c r="AE1170" s="1053" t="str">
        <f t="shared" si="234"/>
        <v/>
      </c>
    </row>
    <row r="1171" spans="5:31" ht="12.75" customHeight="1">
      <c r="E1171" s="1083" t="str">
        <f t="shared" si="227"/>
        <v/>
      </c>
      <c r="H1171" s="1079" t="str">
        <f t="shared" si="226"/>
        <v/>
      </c>
      <c r="J1171" s="1117" t="str">
        <f t="shared" si="225"/>
        <v>-</v>
      </c>
      <c r="L1171" s="1041" t="str">
        <f t="shared" si="228"/>
        <v/>
      </c>
      <c r="W1171" s="1046" t="str">
        <f t="shared" si="229"/>
        <v/>
      </c>
      <c r="X1171" s="1047"/>
      <c r="Y1171" s="1048" t="str">
        <f t="shared" si="224"/>
        <v/>
      </c>
      <c r="Z1171" s="1049" t="str">
        <f t="shared" si="230"/>
        <v/>
      </c>
      <c r="AA1171" s="1049" t="str">
        <f t="shared" si="231"/>
        <v/>
      </c>
      <c r="AB1171" s="1050" t="str">
        <f t="shared" si="232"/>
        <v/>
      </c>
      <c r="AD1171" s="1052" t="str">
        <f t="shared" si="233"/>
        <v/>
      </c>
      <c r="AE1171" s="1053" t="str">
        <f t="shared" si="234"/>
        <v/>
      </c>
    </row>
    <row r="1172" spans="5:31" ht="12.75" customHeight="1">
      <c r="E1172" s="1083" t="str">
        <f t="shared" si="227"/>
        <v/>
      </c>
      <c r="H1172" s="1079" t="str">
        <f t="shared" si="226"/>
        <v/>
      </c>
      <c r="J1172" s="1117" t="str">
        <f t="shared" si="225"/>
        <v>-</v>
      </c>
      <c r="L1172" s="1041" t="str">
        <f t="shared" si="228"/>
        <v/>
      </c>
      <c r="W1172" s="1046" t="str">
        <f t="shared" si="229"/>
        <v/>
      </c>
      <c r="X1172" s="1047"/>
      <c r="Y1172" s="1048" t="str">
        <f t="shared" si="224"/>
        <v/>
      </c>
      <c r="Z1172" s="1049" t="str">
        <f t="shared" si="230"/>
        <v/>
      </c>
      <c r="AA1172" s="1049" t="str">
        <f t="shared" si="231"/>
        <v/>
      </c>
      <c r="AB1172" s="1050" t="str">
        <f t="shared" si="232"/>
        <v/>
      </c>
      <c r="AD1172" s="1052" t="str">
        <f t="shared" si="233"/>
        <v/>
      </c>
      <c r="AE1172" s="1053" t="str">
        <f t="shared" si="234"/>
        <v/>
      </c>
    </row>
    <row r="1173" spans="5:31" ht="12.75" customHeight="1">
      <c r="E1173" s="1083" t="str">
        <f t="shared" si="227"/>
        <v/>
      </c>
      <c r="H1173" s="1079" t="str">
        <f t="shared" si="226"/>
        <v/>
      </c>
      <c r="J1173" s="1117" t="str">
        <f t="shared" si="225"/>
        <v>-</v>
      </c>
      <c r="L1173" s="1041" t="str">
        <f t="shared" si="228"/>
        <v/>
      </c>
      <c r="W1173" s="1046" t="str">
        <f t="shared" si="229"/>
        <v/>
      </c>
      <c r="X1173" s="1047"/>
      <c r="Y1173" s="1048" t="str">
        <f t="shared" si="224"/>
        <v/>
      </c>
      <c r="Z1173" s="1049" t="str">
        <f t="shared" si="230"/>
        <v/>
      </c>
      <c r="AA1173" s="1049" t="str">
        <f t="shared" si="231"/>
        <v/>
      </c>
      <c r="AB1173" s="1050" t="str">
        <f t="shared" si="232"/>
        <v/>
      </c>
      <c r="AD1173" s="1052" t="str">
        <f t="shared" si="233"/>
        <v/>
      </c>
      <c r="AE1173" s="1053" t="str">
        <f t="shared" si="234"/>
        <v/>
      </c>
    </row>
    <row r="1174" spans="5:31" ht="12.75" customHeight="1">
      <c r="E1174" s="1083" t="str">
        <f t="shared" si="227"/>
        <v/>
      </c>
      <c r="H1174" s="1079" t="str">
        <f t="shared" si="226"/>
        <v/>
      </c>
      <c r="J1174" s="1117" t="str">
        <f t="shared" si="225"/>
        <v>-</v>
      </c>
      <c r="L1174" s="1041" t="str">
        <f t="shared" si="228"/>
        <v/>
      </c>
      <c r="W1174" s="1046" t="str">
        <f t="shared" si="229"/>
        <v/>
      </c>
      <c r="X1174" s="1047"/>
      <c r="Y1174" s="1048" t="str">
        <f t="shared" si="224"/>
        <v/>
      </c>
      <c r="Z1174" s="1049" t="str">
        <f t="shared" si="230"/>
        <v/>
      </c>
      <c r="AA1174" s="1049" t="str">
        <f t="shared" si="231"/>
        <v/>
      </c>
      <c r="AB1174" s="1050" t="str">
        <f t="shared" si="232"/>
        <v/>
      </c>
      <c r="AD1174" s="1052" t="str">
        <f t="shared" si="233"/>
        <v/>
      </c>
      <c r="AE1174" s="1053" t="str">
        <f t="shared" si="234"/>
        <v/>
      </c>
    </row>
    <row r="1175" spans="5:31" ht="12.75" customHeight="1">
      <c r="E1175" s="1083" t="str">
        <f t="shared" si="227"/>
        <v/>
      </c>
      <c r="H1175" s="1079" t="str">
        <f t="shared" si="226"/>
        <v/>
      </c>
      <c r="J1175" s="1117" t="str">
        <f t="shared" si="225"/>
        <v>-</v>
      </c>
      <c r="L1175" s="1041" t="str">
        <f t="shared" si="228"/>
        <v/>
      </c>
      <c r="W1175" s="1046" t="str">
        <f t="shared" si="229"/>
        <v/>
      </c>
      <c r="X1175" s="1047"/>
      <c r="Y1175" s="1048" t="str">
        <f t="shared" si="224"/>
        <v/>
      </c>
      <c r="Z1175" s="1049" t="str">
        <f t="shared" si="230"/>
        <v/>
      </c>
      <c r="AA1175" s="1049" t="str">
        <f t="shared" si="231"/>
        <v/>
      </c>
      <c r="AB1175" s="1050" t="str">
        <f t="shared" si="232"/>
        <v/>
      </c>
      <c r="AD1175" s="1052" t="str">
        <f t="shared" si="233"/>
        <v/>
      </c>
      <c r="AE1175" s="1053" t="str">
        <f t="shared" si="234"/>
        <v/>
      </c>
    </row>
    <row r="1176" spans="5:31" ht="12.75" customHeight="1">
      <c r="E1176" s="1083" t="str">
        <f t="shared" si="227"/>
        <v/>
      </c>
      <c r="H1176" s="1079" t="str">
        <f t="shared" si="226"/>
        <v/>
      </c>
      <c r="J1176" s="1117" t="str">
        <f t="shared" si="225"/>
        <v>-</v>
      </c>
      <c r="L1176" s="1041" t="str">
        <f t="shared" si="228"/>
        <v/>
      </c>
      <c r="W1176" s="1046" t="str">
        <f t="shared" si="229"/>
        <v/>
      </c>
      <c r="X1176" s="1047"/>
      <c r="Y1176" s="1048" t="str">
        <f t="shared" si="224"/>
        <v/>
      </c>
      <c r="Z1176" s="1049" t="str">
        <f t="shared" si="230"/>
        <v/>
      </c>
      <c r="AA1176" s="1049" t="str">
        <f t="shared" si="231"/>
        <v/>
      </c>
      <c r="AB1176" s="1050" t="str">
        <f t="shared" si="232"/>
        <v/>
      </c>
      <c r="AD1176" s="1052" t="str">
        <f t="shared" si="233"/>
        <v/>
      </c>
      <c r="AE1176" s="1053" t="str">
        <f t="shared" si="234"/>
        <v/>
      </c>
    </row>
    <row r="1177" spans="5:31" ht="12.75" customHeight="1">
      <c r="E1177" s="1083" t="str">
        <f t="shared" si="227"/>
        <v/>
      </c>
      <c r="H1177" s="1079" t="str">
        <f t="shared" si="226"/>
        <v/>
      </c>
      <c r="J1177" s="1117" t="str">
        <f t="shared" si="225"/>
        <v>-</v>
      </c>
      <c r="L1177" s="1041" t="str">
        <f t="shared" si="228"/>
        <v/>
      </c>
      <c r="W1177" s="1046" t="str">
        <f t="shared" si="229"/>
        <v/>
      </c>
      <c r="X1177" s="1047"/>
      <c r="Y1177" s="1048" t="str">
        <f t="shared" si="224"/>
        <v/>
      </c>
      <c r="Z1177" s="1049" t="str">
        <f t="shared" si="230"/>
        <v/>
      </c>
      <c r="AA1177" s="1049" t="str">
        <f t="shared" si="231"/>
        <v/>
      </c>
      <c r="AB1177" s="1050" t="str">
        <f t="shared" si="232"/>
        <v/>
      </c>
      <c r="AD1177" s="1052" t="str">
        <f t="shared" si="233"/>
        <v/>
      </c>
      <c r="AE1177" s="1053" t="str">
        <f t="shared" si="234"/>
        <v/>
      </c>
    </row>
    <row r="1178" spans="5:31" ht="12.75" customHeight="1">
      <c r="E1178" s="1083" t="str">
        <f t="shared" si="227"/>
        <v/>
      </c>
      <c r="H1178" s="1079" t="str">
        <f t="shared" si="226"/>
        <v/>
      </c>
      <c r="J1178" s="1117" t="str">
        <f t="shared" si="225"/>
        <v>-</v>
      </c>
      <c r="L1178" s="1041" t="str">
        <f t="shared" si="228"/>
        <v/>
      </c>
      <c r="W1178" s="1046" t="str">
        <f t="shared" si="229"/>
        <v/>
      </c>
      <c r="X1178" s="1047"/>
      <c r="Y1178" s="1048" t="str">
        <f t="shared" si="224"/>
        <v/>
      </c>
      <c r="Z1178" s="1049" t="str">
        <f t="shared" si="230"/>
        <v/>
      </c>
      <c r="AA1178" s="1049" t="str">
        <f t="shared" si="231"/>
        <v/>
      </c>
      <c r="AB1178" s="1050" t="str">
        <f t="shared" si="232"/>
        <v/>
      </c>
      <c r="AD1178" s="1052" t="str">
        <f t="shared" si="233"/>
        <v/>
      </c>
      <c r="AE1178" s="1053" t="str">
        <f t="shared" si="234"/>
        <v/>
      </c>
    </row>
    <row r="1179" spans="5:31" ht="12.75" customHeight="1">
      <c r="E1179" s="1083" t="str">
        <f t="shared" si="227"/>
        <v/>
      </c>
      <c r="H1179" s="1079" t="str">
        <f t="shared" si="226"/>
        <v/>
      </c>
      <c r="J1179" s="1117" t="str">
        <f t="shared" si="225"/>
        <v>-</v>
      </c>
      <c r="L1179" s="1041" t="str">
        <f t="shared" si="228"/>
        <v/>
      </c>
      <c r="W1179" s="1046" t="str">
        <f t="shared" si="229"/>
        <v/>
      </c>
      <c r="X1179" s="1047"/>
      <c r="Y1179" s="1048" t="str">
        <f t="shared" si="224"/>
        <v/>
      </c>
      <c r="Z1179" s="1049" t="str">
        <f t="shared" si="230"/>
        <v/>
      </c>
      <c r="AA1179" s="1049" t="str">
        <f t="shared" si="231"/>
        <v/>
      </c>
      <c r="AB1179" s="1050" t="str">
        <f t="shared" si="232"/>
        <v/>
      </c>
      <c r="AD1179" s="1052" t="str">
        <f t="shared" si="233"/>
        <v/>
      </c>
      <c r="AE1179" s="1053" t="str">
        <f t="shared" si="234"/>
        <v/>
      </c>
    </row>
    <row r="1180" spans="5:31" ht="12.75" customHeight="1">
      <c r="E1180" s="1083" t="str">
        <f t="shared" si="227"/>
        <v/>
      </c>
      <c r="H1180" s="1079" t="str">
        <f t="shared" si="226"/>
        <v/>
      </c>
      <c r="J1180" s="1117" t="str">
        <f t="shared" si="225"/>
        <v>-</v>
      </c>
      <c r="L1180" s="1041" t="str">
        <f t="shared" si="228"/>
        <v/>
      </c>
      <c r="W1180" s="1046" t="str">
        <f t="shared" si="229"/>
        <v/>
      </c>
      <c r="X1180" s="1047"/>
      <c r="Y1180" s="1048" t="str">
        <f t="shared" si="224"/>
        <v/>
      </c>
      <c r="Z1180" s="1049" t="str">
        <f t="shared" si="230"/>
        <v/>
      </c>
      <c r="AA1180" s="1049" t="str">
        <f t="shared" si="231"/>
        <v/>
      </c>
      <c r="AB1180" s="1050" t="str">
        <f t="shared" si="232"/>
        <v/>
      </c>
      <c r="AD1180" s="1052" t="str">
        <f t="shared" si="233"/>
        <v/>
      </c>
      <c r="AE1180" s="1053" t="str">
        <f t="shared" si="234"/>
        <v/>
      </c>
    </row>
    <row r="1181" spans="5:31" ht="12.75" customHeight="1">
      <c r="E1181" s="1083" t="str">
        <f t="shared" si="227"/>
        <v/>
      </c>
      <c r="H1181" s="1079" t="str">
        <f t="shared" si="226"/>
        <v/>
      </c>
      <c r="J1181" s="1117" t="str">
        <f t="shared" si="225"/>
        <v>-</v>
      </c>
      <c r="L1181" s="1041" t="str">
        <f t="shared" si="228"/>
        <v/>
      </c>
      <c r="W1181" s="1046" t="str">
        <f t="shared" si="229"/>
        <v/>
      </c>
      <c r="X1181" s="1047"/>
      <c r="Y1181" s="1048" t="str">
        <f t="shared" si="224"/>
        <v/>
      </c>
      <c r="Z1181" s="1049" t="str">
        <f t="shared" si="230"/>
        <v/>
      </c>
      <c r="AA1181" s="1049" t="str">
        <f t="shared" si="231"/>
        <v/>
      </c>
      <c r="AB1181" s="1050" t="str">
        <f t="shared" si="232"/>
        <v/>
      </c>
      <c r="AD1181" s="1052" t="str">
        <f t="shared" si="233"/>
        <v/>
      </c>
      <c r="AE1181" s="1053" t="str">
        <f t="shared" si="234"/>
        <v/>
      </c>
    </row>
    <row r="1182" spans="5:31" ht="12.75" customHeight="1">
      <c r="E1182" s="1083" t="str">
        <f t="shared" si="227"/>
        <v/>
      </c>
      <c r="H1182" s="1079" t="str">
        <f t="shared" si="226"/>
        <v/>
      </c>
      <c r="J1182" s="1117" t="str">
        <f t="shared" si="225"/>
        <v>-</v>
      </c>
      <c r="L1182" s="1041" t="str">
        <f t="shared" si="228"/>
        <v/>
      </c>
      <c r="W1182" s="1046" t="str">
        <f t="shared" si="229"/>
        <v/>
      </c>
      <c r="X1182" s="1047"/>
      <c r="Y1182" s="1048" t="str">
        <f t="shared" si="224"/>
        <v/>
      </c>
      <c r="Z1182" s="1049" t="str">
        <f t="shared" si="230"/>
        <v/>
      </c>
      <c r="AA1182" s="1049" t="str">
        <f t="shared" si="231"/>
        <v/>
      </c>
      <c r="AB1182" s="1050" t="str">
        <f t="shared" si="232"/>
        <v/>
      </c>
      <c r="AD1182" s="1052" t="str">
        <f t="shared" si="233"/>
        <v/>
      </c>
      <c r="AE1182" s="1053" t="str">
        <f t="shared" si="234"/>
        <v/>
      </c>
    </row>
    <row r="1183" spans="5:31" ht="12.75" customHeight="1">
      <c r="E1183" s="1083" t="str">
        <f t="shared" si="227"/>
        <v/>
      </c>
      <c r="H1183" s="1079" t="str">
        <f t="shared" si="226"/>
        <v/>
      </c>
      <c r="J1183" s="1117" t="str">
        <f t="shared" si="225"/>
        <v>-</v>
      </c>
      <c r="L1183" s="1041" t="str">
        <f t="shared" si="228"/>
        <v/>
      </c>
      <c r="W1183" s="1046" t="str">
        <f t="shared" si="229"/>
        <v/>
      </c>
      <c r="X1183" s="1047"/>
      <c r="Y1183" s="1048" t="str">
        <f t="shared" si="224"/>
        <v/>
      </c>
      <c r="Z1183" s="1049" t="str">
        <f t="shared" si="230"/>
        <v/>
      </c>
      <c r="AA1183" s="1049" t="str">
        <f t="shared" si="231"/>
        <v/>
      </c>
      <c r="AB1183" s="1050" t="str">
        <f t="shared" si="232"/>
        <v/>
      </c>
      <c r="AD1183" s="1052" t="str">
        <f t="shared" si="233"/>
        <v/>
      </c>
      <c r="AE1183" s="1053" t="str">
        <f t="shared" si="234"/>
        <v/>
      </c>
    </row>
    <row r="1184" spans="5:31" ht="12.75" customHeight="1">
      <c r="E1184" s="1083" t="str">
        <f t="shared" si="227"/>
        <v/>
      </c>
      <c r="H1184" s="1079" t="str">
        <f t="shared" si="226"/>
        <v/>
      </c>
      <c r="J1184" s="1117" t="str">
        <f t="shared" si="225"/>
        <v>-</v>
      </c>
      <c r="L1184" s="1041" t="str">
        <f t="shared" si="228"/>
        <v/>
      </c>
      <c r="W1184" s="1046" t="str">
        <f t="shared" si="229"/>
        <v/>
      </c>
      <c r="X1184" s="1047"/>
      <c r="Y1184" s="1048" t="str">
        <f t="shared" si="224"/>
        <v/>
      </c>
      <c r="Z1184" s="1049" t="str">
        <f t="shared" si="230"/>
        <v/>
      </c>
      <c r="AA1184" s="1049" t="str">
        <f t="shared" si="231"/>
        <v/>
      </c>
      <c r="AB1184" s="1050" t="str">
        <f t="shared" si="232"/>
        <v/>
      </c>
      <c r="AD1184" s="1052" t="str">
        <f t="shared" si="233"/>
        <v/>
      </c>
      <c r="AE1184" s="1053" t="str">
        <f t="shared" si="234"/>
        <v/>
      </c>
    </row>
    <row r="1185" spans="5:31" ht="12.75" customHeight="1">
      <c r="E1185" s="1083" t="str">
        <f t="shared" si="227"/>
        <v/>
      </c>
      <c r="H1185" s="1079" t="str">
        <f t="shared" si="226"/>
        <v/>
      </c>
      <c r="J1185" s="1117" t="str">
        <f t="shared" si="225"/>
        <v>-</v>
      </c>
      <c r="L1185" s="1041" t="str">
        <f t="shared" si="228"/>
        <v/>
      </c>
      <c r="W1185" s="1046" t="str">
        <f t="shared" si="229"/>
        <v/>
      </c>
      <c r="X1185" s="1047"/>
      <c r="Y1185" s="1048" t="str">
        <f t="shared" ref="Y1185:Y1248" si="235">IFERROR(CHOOSE(X1185,"መስከረም","ጥቅምት","ህዳር  ","ታህሳስ ","ጥር ","የካቲት ","መጋቢት ","ሚይዚያ ","ግንቦት ","ሰኔ ","ሐምሌ ","ነሐሴ ","Pagume"),"")</f>
        <v/>
      </c>
      <c r="Z1185" s="1049" t="str">
        <f t="shared" si="230"/>
        <v/>
      </c>
      <c r="AA1185" s="1049" t="str">
        <f t="shared" si="231"/>
        <v/>
      </c>
      <c r="AB1185" s="1050" t="str">
        <f t="shared" si="232"/>
        <v/>
      </c>
      <c r="AD1185" s="1052" t="str">
        <f t="shared" si="233"/>
        <v/>
      </c>
      <c r="AE1185" s="1053" t="str">
        <f t="shared" si="234"/>
        <v/>
      </c>
    </row>
    <row r="1186" spans="5:31" ht="12.75" customHeight="1">
      <c r="E1186" s="1083" t="str">
        <f t="shared" si="227"/>
        <v/>
      </c>
      <c r="H1186" s="1079" t="str">
        <f t="shared" si="226"/>
        <v/>
      </c>
      <c r="J1186" s="1117" t="str">
        <f t="shared" si="225"/>
        <v>-</v>
      </c>
      <c r="L1186" s="1041" t="str">
        <f t="shared" si="228"/>
        <v/>
      </c>
      <c r="W1186" s="1046" t="str">
        <f t="shared" si="229"/>
        <v/>
      </c>
      <c r="X1186" s="1047"/>
      <c r="Y1186" s="1048" t="str">
        <f t="shared" si="235"/>
        <v/>
      </c>
      <c r="Z1186" s="1049" t="str">
        <f t="shared" si="230"/>
        <v/>
      </c>
      <c r="AA1186" s="1049" t="str">
        <f t="shared" si="231"/>
        <v/>
      </c>
      <c r="AB1186" s="1050" t="str">
        <f t="shared" si="232"/>
        <v/>
      </c>
      <c r="AD1186" s="1052" t="str">
        <f t="shared" si="233"/>
        <v/>
      </c>
      <c r="AE1186" s="1053" t="str">
        <f t="shared" si="234"/>
        <v/>
      </c>
    </row>
    <row r="1187" spans="5:31" ht="12.75" customHeight="1">
      <c r="E1187" s="1083" t="str">
        <f t="shared" si="227"/>
        <v/>
      </c>
      <c r="H1187" s="1079" t="str">
        <f t="shared" si="226"/>
        <v/>
      </c>
      <c r="J1187" s="1117" t="str">
        <f t="shared" si="225"/>
        <v>-</v>
      </c>
      <c r="L1187" s="1041" t="str">
        <f t="shared" si="228"/>
        <v/>
      </c>
      <c r="W1187" s="1046" t="str">
        <f t="shared" si="229"/>
        <v/>
      </c>
      <c r="X1187" s="1047"/>
      <c r="Y1187" s="1048" t="str">
        <f t="shared" si="235"/>
        <v/>
      </c>
      <c r="Z1187" s="1049" t="str">
        <f t="shared" si="230"/>
        <v/>
      </c>
      <c r="AA1187" s="1049" t="str">
        <f t="shared" si="231"/>
        <v/>
      </c>
      <c r="AB1187" s="1050" t="str">
        <f t="shared" si="232"/>
        <v/>
      </c>
      <c r="AD1187" s="1052" t="str">
        <f t="shared" si="233"/>
        <v/>
      </c>
      <c r="AE1187" s="1053" t="str">
        <f t="shared" si="234"/>
        <v/>
      </c>
    </row>
    <row r="1188" spans="5:31" ht="12.75" customHeight="1">
      <c r="E1188" s="1083" t="str">
        <f t="shared" si="227"/>
        <v/>
      </c>
      <c r="H1188" s="1079" t="str">
        <f t="shared" si="226"/>
        <v/>
      </c>
      <c r="J1188" s="1117" t="str">
        <f t="shared" ref="J1188:J1214" si="236">IF(D1188="","-",$Q$1-D1188)</f>
        <v>-</v>
      </c>
      <c r="L1188" s="1041" t="str">
        <f t="shared" si="228"/>
        <v/>
      </c>
      <c r="W1188" s="1046" t="str">
        <f t="shared" si="229"/>
        <v/>
      </c>
      <c r="X1188" s="1047"/>
      <c r="Y1188" s="1048" t="str">
        <f t="shared" si="235"/>
        <v/>
      </c>
      <c r="Z1188" s="1049" t="str">
        <f t="shared" si="230"/>
        <v/>
      </c>
      <c r="AA1188" s="1049" t="str">
        <f t="shared" si="231"/>
        <v/>
      </c>
      <c r="AB1188" s="1050" t="str">
        <f t="shared" si="232"/>
        <v/>
      </c>
      <c r="AD1188" s="1052" t="str">
        <f t="shared" si="233"/>
        <v/>
      </c>
      <c r="AE1188" s="1053" t="str">
        <f t="shared" si="234"/>
        <v/>
      </c>
    </row>
    <row r="1189" spans="5:31" ht="12.75" customHeight="1">
      <c r="E1189" s="1083" t="str">
        <f t="shared" si="227"/>
        <v/>
      </c>
      <c r="H1189" s="1079" t="str">
        <f t="shared" si="226"/>
        <v/>
      </c>
      <c r="J1189" s="1117" t="str">
        <f t="shared" si="236"/>
        <v>-</v>
      </c>
      <c r="L1189" s="1041" t="str">
        <f t="shared" si="228"/>
        <v/>
      </c>
      <c r="W1189" s="1046" t="str">
        <f t="shared" si="229"/>
        <v/>
      </c>
      <c r="X1189" s="1047"/>
      <c r="Y1189" s="1048" t="str">
        <f t="shared" si="235"/>
        <v/>
      </c>
      <c r="Z1189" s="1049" t="str">
        <f t="shared" si="230"/>
        <v/>
      </c>
      <c r="AA1189" s="1049" t="str">
        <f t="shared" si="231"/>
        <v/>
      </c>
      <c r="AB1189" s="1050" t="str">
        <f t="shared" si="232"/>
        <v/>
      </c>
      <c r="AD1189" s="1052" t="str">
        <f t="shared" si="233"/>
        <v/>
      </c>
      <c r="AE1189" s="1053" t="str">
        <f t="shared" si="234"/>
        <v/>
      </c>
    </row>
    <row r="1190" spans="5:31" ht="12.75" customHeight="1">
      <c r="E1190" s="1083" t="str">
        <f t="shared" si="227"/>
        <v/>
      </c>
      <c r="H1190" s="1079" t="str">
        <f t="shared" si="226"/>
        <v/>
      </c>
      <c r="J1190" s="1117" t="str">
        <f t="shared" si="236"/>
        <v>-</v>
      </c>
      <c r="L1190" s="1041" t="str">
        <f t="shared" si="228"/>
        <v/>
      </c>
      <c r="W1190" s="1046" t="str">
        <f t="shared" si="229"/>
        <v/>
      </c>
      <c r="X1190" s="1047"/>
      <c r="Y1190" s="1048" t="str">
        <f t="shared" si="235"/>
        <v/>
      </c>
      <c r="Z1190" s="1049" t="str">
        <f t="shared" si="230"/>
        <v/>
      </c>
      <c r="AA1190" s="1049" t="str">
        <f t="shared" si="231"/>
        <v/>
      </c>
      <c r="AB1190" s="1050" t="str">
        <f t="shared" si="232"/>
        <v/>
      </c>
      <c r="AD1190" s="1052" t="str">
        <f t="shared" si="233"/>
        <v/>
      </c>
      <c r="AE1190" s="1053" t="str">
        <f t="shared" si="234"/>
        <v/>
      </c>
    </row>
    <row r="1191" spans="5:31" ht="12.75" customHeight="1">
      <c r="E1191" s="1083" t="str">
        <f t="shared" si="227"/>
        <v/>
      </c>
      <c r="H1191" s="1079" t="str">
        <f t="shared" si="226"/>
        <v/>
      </c>
      <c r="J1191" s="1117" t="str">
        <f t="shared" si="236"/>
        <v>-</v>
      </c>
      <c r="L1191" s="1041" t="str">
        <f t="shared" si="228"/>
        <v/>
      </c>
      <c r="W1191" s="1046" t="str">
        <f t="shared" si="229"/>
        <v/>
      </c>
      <c r="X1191" s="1047"/>
      <c r="Y1191" s="1048" t="str">
        <f t="shared" si="235"/>
        <v/>
      </c>
      <c r="Z1191" s="1049" t="str">
        <f t="shared" si="230"/>
        <v/>
      </c>
      <c r="AA1191" s="1049" t="str">
        <f t="shared" si="231"/>
        <v/>
      </c>
      <c r="AB1191" s="1050" t="str">
        <f t="shared" si="232"/>
        <v/>
      </c>
      <c r="AD1191" s="1052" t="str">
        <f t="shared" si="233"/>
        <v/>
      </c>
      <c r="AE1191" s="1053" t="str">
        <f t="shared" si="234"/>
        <v/>
      </c>
    </row>
    <row r="1192" spans="5:31" ht="12.75" customHeight="1">
      <c r="E1192" s="1083" t="str">
        <f t="shared" si="227"/>
        <v/>
      </c>
      <c r="H1192" s="1079" t="str">
        <f t="shared" si="226"/>
        <v/>
      </c>
      <c r="J1192" s="1117" t="str">
        <f t="shared" si="236"/>
        <v>-</v>
      </c>
      <c r="L1192" s="1041" t="str">
        <f t="shared" si="228"/>
        <v/>
      </c>
      <c r="W1192" s="1046" t="str">
        <f t="shared" si="229"/>
        <v/>
      </c>
      <c r="X1192" s="1047"/>
      <c r="Y1192" s="1048" t="str">
        <f t="shared" si="235"/>
        <v/>
      </c>
      <c r="Z1192" s="1049" t="str">
        <f t="shared" si="230"/>
        <v/>
      </c>
      <c r="AA1192" s="1049" t="str">
        <f t="shared" si="231"/>
        <v/>
      </c>
      <c r="AB1192" s="1050" t="str">
        <f t="shared" si="232"/>
        <v/>
      </c>
      <c r="AD1192" s="1052" t="str">
        <f t="shared" si="233"/>
        <v/>
      </c>
      <c r="AE1192" s="1053" t="str">
        <f t="shared" si="234"/>
        <v/>
      </c>
    </row>
    <row r="1193" spans="5:31" ht="12.75" customHeight="1">
      <c r="E1193" s="1083" t="str">
        <f t="shared" si="227"/>
        <v/>
      </c>
      <c r="H1193" s="1079" t="str">
        <f t="shared" si="226"/>
        <v/>
      </c>
      <c r="J1193" s="1117" t="str">
        <f t="shared" si="236"/>
        <v>-</v>
      </c>
      <c r="L1193" s="1041" t="str">
        <f t="shared" si="228"/>
        <v/>
      </c>
      <c r="W1193" s="1046" t="str">
        <f t="shared" si="229"/>
        <v/>
      </c>
      <c r="X1193" s="1047"/>
      <c r="Y1193" s="1048" t="str">
        <f t="shared" si="235"/>
        <v/>
      </c>
      <c r="Z1193" s="1049" t="str">
        <f t="shared" si="230"/>
        <v/>
      </c>
      <c r="AA1193" s="1049" t="str">
        <f t="shared" si="231"/>
        <v/>
      </c>
      <c r="AB1193" s="1050" t="str">
        <f t="shared" si="232"/>
        <v/>
      </c>
      <c r="AD1193" s="1052" t="str">
        <f t="shared" si="233"/>
        <v/>
      </c>
      <c r="AE1193" s="1053" t="str">
        <f t="shared" si="234"/>
        <v/>
      </c>
    </row>
    <row r="1194" spans="5:31" ht="12.75" customHeight="1">
      <c r="E1194" s="1083" t="str">
        <f t="shared" si="227"/>
        <v/>
      </c>
      <c r="H1194" s="1079" t="str">
        <f t="shared" si="226"/>
        <v/>
      </c>
      <c r="J1194" s="1117" t="str">
        <f t="shared" si="236"/>
        <v>-</v>
      </c>
      <c r="L1194" s="1041" t="str">
        <f t="shared" si="228"/>
        <v/>
      </c>
      <c r="W1194" s="1046" t="str">
        <f t="shared" si="229"/>
        <v/>
      </c>
      <c r="X1194" s="1047"/>
      <c r="Y1194" s="1048" t="str">
        <f t="shared" si="235"/>
        <v/>
      </c>
      <c r="Z1194" s="1049" t="str">
        <f t="shared" si="230"/>
        <v/>
      </c>
      <c r="AA1194" s="1049" t="str">
        <f t="shared" si="231"/>
        <v/>
      </c>
      <c r="AB1194" s="1050" t="str">
        <f t="shared" si="232"/>
        <v/>
      </c>
      <c r="AD1194" s="1052" t="str">
        <f t="shared" si="233"/>
        <v/>
      </c>
      <c r="AE1194" s="1053" t="str">
        <f t="shared" si="234"/>
        <v/>
      </c>
    </row>
    <row r="1195" spans="5:31" ht="12.75" customHeight="1">
      <c r="E1195" s="1083" t="str">
        <f t="shared" si="227"/>
        <v/>
      </c>
      <c r="H1195" s="1079" t="str">
        <f t="shared" si="226"/>
        <v/>
      </c>
      <c r="J1195" s="1117" t="str">
        <f t="shared" si="236"/>
        <v>-</v>
      </c>
      <c r="L1195" s="1041" t="str">
        <f t="shared" si="228"/>
        <v/>
      </c>
      <c r="W1195" s="1046" t="str">
        <f t="shared" si="229"/>
        <v/>
      </c>
      <c r="X1195" s="1047"/>
      <c r="Y1195" s="1048" t="str">
        <f t="shared" si="235"/>
        <v/>
      </c>
      <c r="Z1195" s="1049" t="str">
        <f t="shared" si="230"/>
        <v/>
      </c>
      <c r="AA1195" s="1049" t="str">
        <f t="shared" si="231"/>
        <v/>
      </c>
      <c r="AB1195" s="1050" t="str">
        <f t="shared" si="232"/>
        <v/>
      </c>
      <c r="AD1195" s="1052" t="str">
        <f t="shared" si="233"/>
        <v/>
      </c>
      <c r="AE1195" s="1053" t="str">
        <f t="shared" si="234"/>
        <v/>
      </c>
    </row>
    <row r="1196" spans="5:31" ht="12.75" customHeight="1">
      <c r="E1196" s="1083" t="str">
        <f t="shared" si="227"/>
        <v/>
      </c>
      <c r="H1196" s="1079" t="str">
        <f t="shared" si="226"/>
        <v/>
      </c>
      <c r="J1196" s="1117" t="str">
        <f t="shared" si="236"/>
        <v>-</v>
      </c>
      <c r="L1196" s="1041" t="str">
        <f t="shared" si="228"/>
        <v/>
      </c>
      <c r="W1196" s="1046" t="str">
        <f t="shared" si="229"/>
        <v/>
      </c>
      <c r="X1196" s="1047"/>
      <c r="Y1196" s="1048" t="str">
        <f t="shared" si="235"/>
        <v/>
      </c>
      <c r="Z1196" s="1049" t="str">
        <f t="shared" si="230"/>
        <v/>
      </c>
      <c r="AA1196" s="1049" t="str">
        <f t="shared" si="231"/>
        <v/>
      </c>
      <c r="AB1196" s="1050" t="str">
        <f t="shared" si="232"/>
        <v/>
      </c>
      <c r="AD1196" s="1052" t="str">
        <f t="shared" si="233"/>
        <v/>
      </c>
      <c r="AE1196" s="1053" t="str">
        <f t="shared" si="234"/>
        <v/>
      </c>
    </row>
    <row r="1197" spans="5:31" ht="12.75" customHeight="1">
      <c r="E1197" s="1083" t="str">
        <f t="shared" si="227"/>
        <v/>
      </c>
      <c r="H1197" s="1079" t="str">
        <f t="shared" si="226"/>
        <v/>
      </c>
      <c r="J1197" s="1117" t="str">
        <f t="shared" si="236"/>
        <v>-</v>
      </c>
      <c r="L1197" s="1041" t="str">
        <f t="shared" si="228"/>
        <v/>
      </c>
      <c r="W1197" s="1046" t="str">
        <f t="shared" si="229"/>
        <v/>
      </c>
      <c r="X1197" s="1047"/>
      <c r="Y1197" s="1048" t="str">
        <f t="shared" si="235"/>
        <v/>
      </c>
      <c r="Z1197" s="1049" t="str">
        <f t="shared" si="230"/>
        <v/>
      </c>
      <c r="AA1197" s="1049" t="str">
        <f t="shared" si="231"/>
        <v/>
      </c>
      <c r="AB1197" s="1050" t="str">
        <f t="shared" si="232"/>
        <v/>
      </c>
      <c r="AD1197" s="1052" t="str">
        <f t="shared" si="233"/>
        <v/>
      </c>
      <c r="AE1197" s="1053" t="str">
        <f t="shared" si="234"/>
        <v/>
      </c>
    </row>
    <row r="1198" spans="5:31" ht="12.75" customHeight="1">
      <c r="E1198" s="1083" t="str">
        <f t="shared" si="227"/>
        <v/>
      </c>
      <c r="H1198" s="1079" t="str">
        <f t="shared" si="226"/>
        <v/>
      </c>
      <c r="J1198" s="1117" t="str">
        <f t="shared" si="236"/>
        <v>-</v>
      </c>
      <c r="L1198" s="1041" t="str">
        <f t="shared" si="228"/>
        <v/>
      </c>
      <c r="W1198" s="1046" t="str">
        <f t="shared" si="229"/>
        <v/>
      </c>
      <c r="X1198" s="1047"/>
      <c r="Y1198" s="1048" t="str">
        <f t="shared" si="235"/>
        <v/>
      </c>
      <c r="Z1198" s="1049" t="str">
        <f t="shared" si="230"/>
        <v/>
      </c>
      <c r="AA1198" s="1049" t="str">
        <f t="shared" si="231"/>
        <v/>
      </c>
      <c r="AB1198" s="1050" t="str">
        <f t="shared" si="232"/>
        <v/>
      </c>
      <c r="AD1198" s="1052" t="str">
        <f t="shared" si="233"/>
        <v/>
      </c>
      <c r="AE1198" s="1053" t="str">
        <f t="shared" si="234"/>
        <v/>
      </c>
    </row>
    <row r="1199" spans="5:31" ht="12.75" customHeight="1">
      <c r="E1199" s="1083" t="str">
        <f t="shared" si="227"/>
        <v/>
      </c>
      <c r="H1199" s="1079" t="str">
        <f t="shared" si="226"/>
        <v/>
      </c>
      <c r="J1199" s="1117" t="str">
        <f t="shared" si="236"/>
        <v>-</v>
      </c>
      <c r="L1199" s="1041" t="str">
        <f t="shared" si="228"/>
        <v/>
      </c>
      <c r="W1199" s="1046" t="str">
        <f t="shared" si="229"/>
        <v/>
      </c>
      <c r="X1199" s="1047"/>
      <c r="Y1199" s="1048" t="str">
        <f t="shared" si="235"/>
        <v/>
      </c>
      <c r="Z1199" s="1049" t="str">
        <f t="shared" si="230"/>
        <v/>
      </c>
      <c r="AA1199" s="1049" t="str">
        <f t="shared" si="231"/>
        <v/>
      </c>
      <c r="AB1199" s="1050" t="str">
        <f t="shared" si="232"/>
        <v/>
      </c>
      <c r="AD1199" s="1052" t="str">
        <f t="shared" si="233"/>
        <v/>
      </c>
      <c r="AE1199" s="1053" t="str">
        <f t="shared" si="234"/>
        <v/>
      </c>
    </row>
    <row r="1200" spans="5:31" ht="12.75" customHeight="1">
      <c r="E1200" s="1083" t="str">
        <f t="shared" si="227"/>
        <v/>
      </c>
      <c r="H1200" s="1079" t="str">
        <f t="shared" si="226"/>
        <v/>
      </c>
      <c r="J1200" s="1117" t="str">
        <f t="shared" si="236"/>
        <v>-</v>
      </c>
      <c r="L1200" s="1041" t="str">
        <f t="shared" si="228"/>
        <v/>
      </c>
      <c r="W1200" s="1046" t="str">
        <f t="shared" si="229"/>
        <v/>
      </c>
      <c r="X1200" s="1047"/>
      <c r="Y1200" s="1048" t="str">
        <f t="shared" si="235"/>
        <v/>
      </c>
      <c r="Z1200" s="1049" t="str">
        <f t="shared" si="230"/>
        <v/>
      </c>
      <c r="AA1200" s="1049" t="str">
        <f t="shared" si="231"/>
        <v/>
      </c>
      <c r="AB1200" s="1050" t="str">
        <f t="shared" si="232"/>
        <v/>
      </c>
      <c r="AD1200" s="1052" t="str">
        <f t="shared" si="233"/>
        <v/>
      </c>
      <c r="AE1200" s="1053" t="str">
        <f t="shared" si="234"/>
        <v/>
      </c>
    </row>
    <row r="1201" spans="5:31" ht="12.75" customHeight="1">
      <c r="E1201" s="1083" t="str">
        <f t="shared" si="227"/>
        <v/>
      </c>
      <c r="H1201" s="1079" t="str">
        <f t="shared" si="226"/>
        <v/>
      </c>
      <c r="J1201" s="1117" t="str">
        <f t="shared" si="236"/>
        <v>-</v>
      </c>
      <c r="L1201" s="1041" t="str">
        <f t="shared" si="228"/>
        <v/>
      </c>
      <c r="W1201" s="1046" t="str">
        <f t="shared" si="229"/>
        <v/>
      </c>
      <c r="X1201" s="1047"/>
      <c r="Y1201" s="1048" t="str">
        <f t="shared" si="235"/>
        <v/>
      </c>
      <c r="Z1201" s="1049" t="str">
        <f t="shared" si="230"/>
        <v/>
      </c>
      <c r="AA1201" s="1049" t="str">
        <f t="shared" si="231"/>
        <v/>
      </c>
      <c r="AB1201" s="1050" t="str">
        <f t="shared" si="232"/>
        <v/>
      </c>
      <c r="AD1201" s="1052" t="str">
        <f t="shared" si="233"/>
        <v/>
      </c>
      <c r="AE1201" s="1053" t="str">
        <f t="shared" si="234"/>
        <v/>
      </c>
    </row>
    <row r="1202" spans="5:31" ht="12.75" customHeight="1">
      <c r="E1202" s="1083" t="str">
        <f t="shared" si="227"/>
        <v/>
      </c>
      <c r="H1202" s="1079" t="str">
        <f t="shared" si="226"/>
        <v/>
      </c>
      <c r="J1202" s="1117" t="str">
        <f t="shared" si="236"/>
        <v>-</v>
      </c>
      <c r="L1202" s="1041" t="str">
        <f t="shared" si="228"/>
        <v/>
      </c>
      <c r="W1202" s="1046" t="str">
        <f t="shared" si="229"/>
        <v/>
      </c>
      <c r="X1202" s="1047"/>
      <c r="Y1202" s="1048" t="str">
        <f t="shared" si="235"/>
        <v/>
      </c>
      <c r="Z1202" s="1049" t="str">
        <f t="shared" si="230"/>
        <v/>
      </c>
      <c r="AA1202" s="1049" t="str">
        <f t="shared" si="231"/>
        <v/>
      </c>
      <c r="AB1202" s="1050" t="str">
        <f t="shared" si="232"/>
        <v/>
      </c>
      <c r="AD1202" s="1052" t="str">
        <f t="shared" si="233"/>
        <v/>
      </c>
      <c r="AE1202" s="1053" t="str">
        <f t="shared" si="234"/>
        <v/>
      </c>
    </row>
    <row r="1203" spans="5:31" ht="12.75" customHeight="1">
      <c r="E1203" s="1083" t="str">
        <f t="shared" si="227"/>
        <v/>
      </c>
      <c r="H1203" s="1079" t="str">
        <f t="shared" si="226"/>
        <v/>
      </c>
      <c r="J1203" s="1117" t="str">
        <f t="shared" si="236"/>
        <v>-</v>
      </c>
      <c r="L1203" s="1041" t="str">
        <f t="shared" si="228"/>
        <v/>
      </c>
      <c r="W1203" s="1046" t="str">
        <f t="shared" si="229"/>
        <v/>
      </c>
      <c r="X1203" s="1047"/>
      <c r="Y1203" s="1048" t="str">
        <f t="shared" si="235"/>
        <v/>
      </c>
      <c r="Z1203" s="1049" t="str">
        <f t="shared" si="230"/>
        <v/>
      </c>
      <c r="AA1203" s="1049" t="str">
        <f t="shared" si="231"/>
        <v/>
      </c>
      <c r="AB1203" s="1050" t="str">
        <f t="shared" si="232"/>
        <v/>
      </c>
      <c r="AD1203" s="1052" t="str">
        <f t="shared" si="233"/>
        <v/>
      </c>
      <c r="AE1203" s="1053" t="str">
        <f t="shared" si="234"/>
        <v/>
      </c>
    </row>
    <row r="1204" spans="5:31" ht="12.75" customHeight="1">
      <c r="E1204" s="1083" t="str">
        <f t="shared" si="227"/>
        <v/>
      </c>
      <c r="H1204" s="1079" t="str">
        <f t="shared" si="226"/>
        <v/>
      </c>
      <c r="J1204" s="1117" t="str">
        <f t="shared" si="236"/>
        <v>-</v>
      </c>
      <c r="L1204" s="1041" t="str">
        <f t="shared" si="228"/>
        <v/>
      </c>
      <c r="W1204" s="1046" t="str">
        <f t="shared" si="229"/>
        <v/>
      </c>
      <c r="X1204" s="1047"/>
      <c r="Y1204" s="1048" t="str">
        <f t="shared" si="235"/>
        <v/>
      </c>
      <c r="Z1204" s="1049" t="str">
        <f t="shared" si="230"/>
        <v/>
      </c>
      <c r="AA1204" s="1049" t="str">
        <f t="shared" si="231"/>
        <v/>
      </c>
      <c r="AB1204" s="1050" t="str">
        <f t="shared" si="232"/>
        <v/>
      </c>
      <c r="AD1204" s="1052" t="str">
        <f t="shared" si="233"/>
        <v/>
      </c>
      <c r="AE1204" s="1053" t="str">
        <f t="shared" si="234"/>
        <v/>
      </c>
    </row>
    <row r="1205" spans="5:31" ht="12.75" customHeight="1">
      <c r="E1205" s="1083" t="str">
        <f t="shared" si="227"/>
        <v/>
      </c>
      <c r="H1205" s="1079" t="str">
        <f t="shared" si="226"/>
        <v/>
      </c>
      <c r="J1205" s="1117" t="str">
        <f t="shared" si="236"/>
        <v>-</v>
      </c>
      <c r="L1205" s="1041" t="str">
        <f t="shared" si="228"/>
        <v/>
      </c>
      <c r="W1205" s="1046" t="str">
        <f t="shared" si="229"/>
        <v/>
      </c>
      <c r="X1205" s="1047"/>
      <c r="Y1205" s="1048" t="str">
        <f t="shared" si="235"/>
        <v/>
      </c>
      <c r="Z1205" s="1049" t="str">
        <f t="shared" si="230"/>
        <v/>
      </c>
      <c r="AA1205" s="1049" t="str">
        <f t="shared" si="231"/>
        <v/>
      </c>
      <c r="AB1205" s="1050" t="str">
        <f t="shared" si="232"/>
        <v/>
      </c>
      <c r="AD1205" s="1052" t="str">
        <f t="shared" si="233"/>
        <v/>
      </c>
      <c r="AE1205" s="1053" t="str">
        <f t="shared" si="234"/>
        <v/>
      </c>
    </row>
    <row r="1206" spans="5:31" ht="12.75" customHeight="1">
      <c r="E1206" s="1083" t="str">
        <f t="shared" si="227"/>
        <v/>
      </c>
      <c r="H1206" s="1079" t="str">
        <f t="shared" si="226"/>
        <v/>
      </c>
      <c r="J1206" s="1117" t="str">
        <f t="shared" si="236"/>
        <v>-</v>
      </c>
      <c r="L1206" s="1041" t="str">
        <f t="shared" si="228"/>
        <v/>
      </c>
      <c r="W1206" s="1046" t="str">
        <f t="shared" si="229"/>
        <v/>
      </c>
      <c r="X1206" s="1047"/>
      <c r="Y1206" s="1048" t="str">
        <f t="shared" si="235"/>
        <v/>
      </c>
      <c r="Z1206" s="1049" t="str">
        <f t="shared" si="230"/>
        <v/>
      </c>
      <c r="AA1206" s="1049" t="str">
        <f t="shared" si="231"/>
        <v/>
      </c>
      <c r="AB1206" s="1050" t="str">
        <f t="shared" si="232"/>
        <v/>
      </c>
      <c r="AD1206" s="1052" t="str">
        <f t="shared" si="233"/>
        <v/>
      </c>
      <c r="AE1206" s="1053" t="str">
        <f t="shared" si="234"/>
        <v/>
      </c>
    </row>
    <row r="1207" spans="5:31" ht="12.75" customHeight="1">
      <c r="E1207" s="1083" t="str">
        <f t="shared" si="227"/>
        <v/>
      </c>
      <c r="H1207" s="1079" t="str">
        <f t="shared" si="226"/>
        <v/>
      </c>
      <c r="J1207" s="1117" t="str">
        <f t="shared" si="236"/>
        <v>-</v>
      </c>
      <c r="L1207" s="1041" t="str">
        <f t="shared" si="228"/>
        <v/>
      </c>
      <c r="W1207" s="1046" t="str">
        <f t="shared" si="229"/>
        <v/>
      </c>
      <c r="X1207" s="1047"/>
      <c r="Y1207" s="1048" t="str">
        <f t="shared" si="235"/>
        <v/>
      </c>
      <c r="Z1207" s="1049" t="str">
        <f t="shared" si="230"/>
        <v/>
      </c>
      <c r="AA1207" s="1049" t="str">
        <f t="shared" si="231"/>
        <v/>
      </c>
      <c r="AB1207" s="1050" t="str">
        <f t="shared" si="232"/>
        <v/>
      </c>
      <c r="AD1207" s="1052" t="str">
        <f t="shared" si="233"/>
        <v/>
      </c>
      <c r="AE1207" s="1053" t="str">
        <f t="shared" si="234"/>
        <v/>
      </c>
    </row>
    <row r="1208" spans="5:31" ht="12.75" customHeight="1">
      <c r="E1208" s="1083" t="str">
        <f t="shared" si="227"/>
        <v/>
      </c>
      <c r="H1208" s="1079" t="str">
        <f t="shared" si="226"/>
        <v/>
      </c>
      <c r="J1208" s="1117" t="str">
        <f t="shared" si="236"/>
        <v>-</v>
      </c>
      <c r="L1208" s="1041" t="str">
        <f t="shared" si="228"/>
        <v/>
      </c>
      <c r="W1208" s="1046" t="str">
        <f t="shared" si="229"/>
        <v/>
      </c>
      <c r="X1208" s="1047"/>
      <c r="Y1208" s="1048" t="str">
        <f t="shared" si="235"/>
        <v/>
      </c>
      <c r="Z1208" s="1049" t="str">
        <f t="shared" si="230"/>
        <v/>
      </c>
      <c r="AA1208" s="1049" t="str">
        <f t="shared" si="231"/>
        <v/>
      </c>
      <c r="AB1208" s="1050" t="str">
        <f t="shared" si="232"/>
        <v/>
      </c>
      <c r="AD1208" s="1052" t="str">
        <f t="shared" si="233"/>
        <v/>
      </c>
      <c r="AE1208" s="1053" t="str">
        <f t="shared" si="234"/>
        <v/>
      </c>
    </row>
    <row r="1209" spans="5:31" ht="12.75" customHeight="1">
      <c r="E1209" s="1083" t="str">
        <f t="shared" si="227"/>
        <v/>
      </c>
      <c r="H1209" s="1079" t="str">
        <f t="shared" si="226"/>
        <v/>
      </c>
      <c r="J1209" s="1117" t="str">
        <f t="shared" si="236"/>
        <v>-</v>
      </c>
      <c r="L1209" s="1041" t="str">
        <f t="shared" si="228"/>
        <v/>
      </c>
      <c r="W1209" s="1046" t="str">
        <f t="shared" si="229"/>
        <v/>
      </c>
      <c r="X1209" s="1047"/>
      <c r="Y1209" s="1048" t="str">
        <f t="shared" si="235"/>
        <v/>
      </c>
      <c r="Z1209" s="1049" t="str">
        <f t="shared" si="230"/>
        <v/>
      </c>
      <c r="AA1209" s="1049" t="str">
        <f t="shared" si="231"/>
        <v/>
      </c>
      <c r="AB1209" s="1050" t="str">
        <f t="shared" si="232"/>
        <v/>
      </c>
      <c r="AD1209" s="1052" t="str">
        <f t="shared" si="233"/>
        <v/>
      </c>
      <c r="AE1209" s="1053" t="str">
        <f t="shared" si="234"/>
        <v/>
      </c>
    </row>
    <row r="1210" spans="5:31" ht="12.75" customHeight="1">
      <c r="E1210" s="1083" t="str">
        <f t="shared" si="227"/>
        <v/>
      </c>
      <c r="H1210" s="1079" t="str">
        <f t="shared" si="226"/>
        <v/>
      </c>
      <c r="J1210" s="1117" t="str">
        <f t="shared" si="236"/>
        <v>-</v>
      </c>
      <c r="L1210" s="1041" t="str">
        <f t="shared" si="228"/>
        <v/>
      </c>
      <c r="W1210" s="1046" t="str">
        <f t="shared" si="229"/>
        <v/>
      </c>
      <c r="X1210" s="1047"/>
      <c r="Y1210" s="1048" t="str">
        <f t="shared" si="235"/>
        <v/>
      </c>
      <c r="Z1210" s="1049" t="str">
        <f t="shared" si="230"/>
        <v/>
      </c>
      <c r="AA1210" s="1049" t="str">
        <f t="shared" si="231"/>
        <v/>
      </c>
      <c r="AB1210" s="1050" t="str">
        <f t="shared" si="232"/>
        <v/>
      </c>
      <c r="AD1210" s="1052" t="str">
        <f t="shared" si="233"/>
        <v/>
      </c>
      <c r="AE1210" s="1053" t="str">
        <f t="shared" si="234"/>
        <v/>
      </c>
    </row>
    <row r="1211" spans="5:31" ht="12.75" customHeight="1">
      <c r="E1211" s="1083" t="str">
        <f t="shared" si="227"/>
        <v/>
      </c>
      <c r="H1211" s="1079" t="str">
        <f t="shared" si="226"/>
        <v/>
      </c>
      <c r="J1211" s="1117" t="str">
        <f t="shared" si="236"/>
        <v>-</v>
      </c>
      <c r="L1211" s="1041" t="str">
        <f t="shared" si="228"/>
        <v/>
      </c>
      <c r="W1211" s="1046" t="str">
        <f t="shared" si="229"/>
        <v/>
      </c>
      <c r="X1211" s="1047"/>
      <c r="Y1211" s="1048" t="str">
        <f t="shared" si="235"/>
        <v/>
      </c>
      <c r="Z1211" s="1049" t="str">
        <f t="shared" si="230"/>
        <v/>
      </c>
      <c r="AA1211" s="1049" t="str">
        <f t="shared" si="231"/>
        <v/>
      </c>
      <c r="AB1211" s="1050" t="str">
        <f t="shared" si="232"/>
        <v/>
      </c>
      <c r="AD1211" s="1052" t="str">
        <f t="shared" si="233"/>
        <v/>
      </c>
      <c r="AE1211" s="1053" t="str">
        <f t="shared" si="234"/>
        <v/>
      </c>
    </row>
    <row r="1212" spans="5:31" ht="12.75" customHeight="1">
      <c r="E1212" s="1083" t="str">
        <f t="shared" si="227"/>
        <v/>
      </c>
      <c r="H1212" s="1079" t="str">
        <f t="shared" si="226"/>
        <v/>
      </c>
      <c r="J1212" s="1117" t="str">
        <f t="shared" si="236"/>
        <v>-</v>
      </c>
      <c r="L1212" s="1041" t="str">
        <f t="shared" si="228"/>
        <v/>
      </c>
      <c r="W1212" s="1046" t="str">
        <f t="shared" si="229"/>
        <v/>
      </c>
      <c r="X1212" s="1047"/>
      <c r="Y1212" s="1048" t="str">
        <f t="shared" si="235"/>
        <v/>
      </c>
      <c r="Z1212" s="1049" t="str">
        <f t="shared" si="230"/>
        <v/>
      </c>
      <c r="AA1212" s="1049" t="str">
        <f t="shared" si="231"/>
        <v/>
      </c>
      <c r="AB1212" s="1050" t="str">
        <f t="shared" si="232"/>
        <v/>
      </c>
      <c r="AD1212" s="1052" t="str">
        <f t="shared" si="233"/>
        <v/>
      </c>
      <c r="AE1212" s="1053" t="str">
        <f t="shared" si="234"/>
        <v/>
      </c>
    </row>
    <row r="1213" spans="5:31" ht="12.75" customHeight="1">
      <c r="E1213" s="1083" t="str">
        <f t="shared" si="227"/>
        <v/>
      </c>
      <c r="H1213" s="1079" t="str">
        <f t="shared" si="226"/>
        <v/>
      </c>
      <c r="J1213" s="1117" t="str">
        <f t="shared" si="236"/>
        <v>-</v>
      </c>
      <c r="L1213" s="1041" t="str">
        <f t="shared" si="228"/>
        <v/>
      </c>
      <c r="W1213" s="1046" t="str">
        <f t="shared" si="229"/>
        <v/>
      </c>
      <c r="X1213" s="1047"/>
      <c r="Y1213" s="1048" t="str">
        <f t="shared" si="235"/>
        <v/>
      </c>
      <c r="Z1213" s="1049" t="str">
        <f t="shared" si="230"/>
        <v/>
      </c>
      <c r="AA1213" s="1049" t="str">
        <f t="shared" si="231"/>
        <v/>
      </c>
      <c r="AB1213" s="1050" t="str">
        <f t="shared" si="232"/>
        <v/>
      </c>
      <c r="AD1213" s="1052" t="str">
        <f t="shared" si="233"/>
        <v/>
      </c>
      <c r="AE1213" s="1053" t="str">
        <f t="shared" si="234"/>
        <v/>
      </c>
    </row>
    <row r="1214" spans="5:31" ht="12.75" customHeight="1">
      <c r="E1214" s="1083" t="str">
        <f t="shared" si="227"/>
        <v/>
      </c>
      <c r="H1214" s="1079" t="str">
        <f t="shared" si="226"/>
        <v/>
      </c>
      <c r="J1214" s="1117" t="str">
        <f t="shared" si="236"/>
        <v>-</v>
      </c>
      <c r="L1214" s="1041" t="str">
        <f t="shared" si="228"/>
        <v/>
      </c>
      <c r="W1214" s="1046" t="str">
        <f t="shared" si="229"/>
        <v/>
      </c>
      <c r="X1214" s="1047"/>
      <c r="Y1214" s="1048" t="str">
        <f t="shared" si="235"/>
        <v/>
      </c>
      <c r="Z1214" s="1049" t="str">
        <f t="shared" si="230"/>
        <v/>
      </c>
      <c r="AA1214" s="1049" t="str">
        <f t="shared" si="231"/>
        <v/>
      </c>
      <c r="AB1214" s="1050" t="str">
        <f t="shared" si="232"/>
        <v/>
      </c>
      <c r="AD1214" s="1052" t="str">
        <f t="shared" si="233"/>
        <v/>
      </c>
      <c r="AE1214" s="1053" t="str">
        <f t="shared" si="234"/>
        <v/>
      </c>
    </row>
    <row r="1215" spans="5:31" ht="12.75" customHeight="1">
      <c r="E1215" s="1083" t="str">
        <f t="shared" si="227"/>
        <v/>
      </c>
      <c r="H1215" s="1079" t="str">
        <f t="shared" si="226"/>
        <v/>
      </c>
      <c r="J1215" s="1117" t="str">
        <f>IF(D1215="","-",#REF!-D1215)</f>
        <v>-</v>
      </c>
      <c r="L1215" s="1041" t="str">
        <f t="shared" si="228"/>
        <v/>
      </c>
      <c r="W1215" s="1046" t="str">
        <f t="shared" si="229"/>
        <v/>
      </c>
      <c r="X1215" s="1047"/>
      <c r="Y1215" s="1048" t="str">
        <f t="shared" si="235"/>
        <v/>
      </c>
      <c r="Z1215" s="1049" t="str">
        <f t="shared" si="230"/>
        <v/>
      </c>
      <c r="AA1215" s="1049" t="str">
        <f t="shared" si="231"/>
        <v/>
      </c>
      <c r="AB1215" s="1050" t="str">
        <f t="shared" si="232"/>
        <v/>
      </c>
      <c r="AD1215" s="1052" t="str">
        <f t="shared" si="233"/>
        <v/>
      </c>
      <c r="AE1215" s="1053" t="str">
        <f t="shared" si="234"/>
        <v/>
      </c>
    </row>
    <row r="1216" spans="5:31" ht="12.75" customHeight="1">
      <c r="E1216" s="1083" t="str">
        <f t="shared" si="227"/>
        <v/>
      </c>
      <c r="H1216" s="1079" t="str">
        <f t="shared" si="226"/>
        <v/>
      </c>
      <c r="J1216" s="1117" t="str">
        <f>IF(D1216="","-",#REF!-D1216)</f>
        <v>-</v>
      </c>
      <c r="L1216" s="1041" t="str">
        <f t="shared" si="228"/>
        <v/>
      </c>
      <c r="W1216" s="1046" t="str">
        <f t="shared" si="229"/>
        <v/>
      </c>
      <c r="X1216" s="1047"/>
      <c r="Y1216" s="1048" t="str">
        <f t="shared" si="235"/>
        <v/>
      </c>
      <c r="Z1216" s="1049" t="str">
        <f t="shared" si="230"/>
        <v/>
      </c>
      <c r="AA1216" s="1049" t="str">
        <f t="shared" si="231"/>
        <v/>
      </c>
      <c r="AB1216" s="1050" t="str">
        <f t="shared" si="232"/>
        <v/>
      </c>
      <c r="AD1216" s="1052" t="str">
        <f t="shared" si="233"/>
        <v/>
      </c>
      <c r="AE1216" s="1053" t="str">
        <f t="shared" si="234"/>
        <v/>
      </c>
    </row>
    <row r="1217" spans="5:31" ht="12.75" customHeight="1">
      <c r="E1217" s="1083" t="str">
        <f t="shared" si="227"/>
        <v/>
      </c>
      <c r="H1217" s="1079" t="str">
        <f t="shared" si="226"/>
        <v/>
      </c>
      <c r="J1217" s="1117" t="str">
        <f>IF(D1217="","-",#REF!-D1217)</f>
        <v>-</v>
      </c>
      <c r="L1217" s="1041" t="str">
        <f t="shared" si="228"/>
        <v/>
      </c>
      <c r="W1217" s="1046" t="str">
        <f t="shared" si="229"/>
        <v/>
      </c>
      <c r="X1217" s="1047"/>
      <c r="Y1217" s="1048" t="str">
        <f t="shared" si="235"/>
        <v/>
      </c>
      <c r="Z1217" s="1049" t="str">
        <f t="shared" si="230"/>
        <v/>
      </c>
      <c r="AA1217" s="1049" t="str">
        <f t="shared" si="231"/>
        <v/>
      </c>
      <c r="AB1217" s="1050" t="str">
        <f t="shared" si="232"/>
        <v/>
      </c>
      <c r="AD1217" s="1052" t="str">
        <f t="shared" si="233"/>
        <v/>
      </c>
      <c r="AE1217" s="1053" t="str">
        <f t="shared" si="234"/>
        <v/>
      </c>
    </row>
    <row r="1218" spans="5:31" ht="12.75" customHeight="1">
      <c r="E1218" s="1083" t="str">
        <f t="shared" si="227"/>
        <v/>
      </c>
      <c r="H1218" s="1079" t="str">
        <f t="shared" ref="H1218:H1281" si="237">IFERROR(CHOOSE($X1218,"መስከረም","ጥቅምት","ህዳር  ","ታህሳስ ","ጥር ","የካቲት ","መጋቢት ","ሚይዚያ ","ግንቦት ","ሰኔ ","ሐምሌ ","ነሐሴ ","Pagume"),"")</f>
        <v/>
      </c>
      <c r="J1218" s="1117" t="str">
        <f>IF(D1218="","-",#REF!-D1218)</f>
        <v>-</v>
      </c>
      <c r="L1218" s="1041" t="str">
        <f t="shared" si="228"/>
        <v/>
      </c>
      <c r="W1218" s="1046" t="str">
        <f t="shared" si="229"/>
        <v/>
      </c>
      <c r="X1218" s="1047"/>
      <c r="Y1218" s="1048" t="str">
        <f t="shared" si="235"/>
        <v/>
      </c>
      <c r="Z1218" s="1049" t="str">
        <f t="shared" si="230"/>
        <v/>
      </c>
      <c r="AA1218" s="1049" t="str">
        <f t="shared" si="231"/>
        <v/>
      </c>
      <c r="AB1218" s="1050" t="str">
        <f t="shared" si="232"/>
        <v/>
      </c>
      <c r="AD1218" s="1052" t="str">
        <f t="shared" si="233"/>
        <v/>
      </c>
      <c r="AE1218" s="1053" t="str">
        <f t="shared" si="234"/>
        <v/>
      </c>
    </row>
    <row r="1219" spans="5:31" ht="12.75" customHeight="1">
      <c r="E1219" s="1083" t="str">
        <f t="shared" ref="E1219:E1282" si="238">IF(D1219="","",IF(F1219="paid",0,I1219-J1219))</f>
        <v/>
      </c>
      <c r="H1219" s="1079" t="str">
        <f t="shared" si="237"/>
        <v/>
      </c>
      <c r="J1219" s="1117" t="str">
        <f>IF(D1219="","-",#REF!-D1219)</f>
        <v>-</v>
      </c>
      <c r="L1219" s="1041" t="str">
        <f t="shared" ref="L1219:L1282" si="239">IF(E1219="","",$Q$1+E1219)</f>
        <v/>
      </c>
      <c r="W1219" s="1046" t="str">
        <f t="shared" ref="W1219:W1282" si="240">IF($D1219="","",_xlfn.LET(_xlpm.gDate,D1219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219" s="1047"/>
      <c r="Y1219" s="1048" t="str">
        <f t="shared" si="235"/>
        <v/>
      </c>
      <c r="Z1219" s="1049" t="str">
        <f t="shared" ref="Z1219:Z1282" si="241">IF($K1219="","",_xlfn.LET(_xlpm.gDate,K1219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219" s="1049" t="str">
        <f t="shared" ref="AA1219:AA1282" si="242">IF($Z1219="","",TEXT($Z1219,"mm"))</f>
        <v/>
      </c>
      <c r="AB1219" s="1050" t="str">
        <f t="shared" ref="AB1219:AB1282" si="243">IFERROR(CHOOSE(AA1219,"መስከረም","ጥቅምት","ህዳር  ","ታህሳስ ","ጥር ","የካቲት ","መጋቢት ","ሚይዚያ ","ግንቦት ","ሰኔ ","ሐምሌ ","ነሐሴ ","Pagume"),"")</f>
        <v/>
      </c>
      <c r="AD1219" s="1052" t="str">
        <f t="shared" ref="AD1219:AD1282" si="244">IF($D1219="","",YEAR(D1219)&amp;"-W"&amp;WEEKNUM(D1219,2))</f>
        <v/>
      </c>
      <c r="AE1219" s="1053" t="str">
        <f t="shared" ref="AE1219:AE1282" si="245">IF($K1219="","",YEAR(K1219)&amp;"-W"&amp;WEEKNUM(K1219,2))</f>
        <v/>
      </c>
    </row>
    <row r="1220" spans="5:31" ht="12.75" customHeight="1">
      <c r="E1220" s="1083" t="str">
        <f t="shared" si="238"/>
        <v/>
      </c>
      <c r="H1220" s="1079" t="str">
        <f t="shared" si="237"/>
        <v/>
      </c>
      <c r="J1220" s="1117" t="str">
        <f>IF(D1220="","-",#REF!-D1220)</f>
        <v>-</v>
      </c>
      <c r="L1220" s="1041" t="str">
        <f t="shared" si="239"/>
        <v/>
      </c>
      <c r="W1220" s="1046" t="str">
        <f t="shared" si="240"/>
        <v/>
      </c>
      <c r="X1220" s="1047"/>
      <c r="Y1220" s="1048" t="str">
        <f t="shared" si="235"/>
        <v/>
      </c>
      <c r="Z1220" s="1049" t="str">
        <f t="shared" si="241"/>
        <v/>
      </c>
      <c r="AA1220" s="1049" t="str">
        <f t="shared" si="242"/>
        <v/>
      </c>
      <c r="AB1220" s="1050" t="str">
        <f t="shared" si="243"/>
        <v/>
      </c>
      <c r="AD1220" s="1052" t="str">
        <f t="shared" si="244"/>
        <v/>
      </c>
      <c r="AE1220" s="1053" t="str">
        <f t="shared" si="245"/>
        <v/>
      </c>
    </row>
    <row r="1221" spans="5:31" ht="12.75" customHeight="1">
      <c r="E1221" s="1083" t="str">
        <f t="shared" si="238"/>
        <v/>
      </c>
      <c r="H1221" s="1079" t="str">
        <f t="shared" si="237"/>
        <v/>
      </c>
      <c r="J1221" s="1117" t="str">
        <f>IF(D1221="","-",#REF!-D1221)</f>
        <v>-</v>
      </c>
      <c r="L1221" s="1041" t="str">
        <f t="shared" si="239"/>
        <v/>
      </c>
      <c r="W1221" s="1046" t="str">
        <f t="shared" si="240"/>
        <v/>
      </c>
      <c r="X1221" s="1047"/>
      <c r="Y1221" s="1048" t="str">
        <f t="shared" si="235"/>
        <v/>
      </c>
      <c r="Z1221" s="1049" t="str">
        <f t="shared" si="241"/>
        <v/>
      </c>
      <c r="AA1221" s="1049" t="str">
        <f t="shared" si="242"/>
        <v/>
      </c>
      <c r="AB1221" s="1050" t="str">
        <f t="shared" si="243"/>
        <v/>
      </c>
      <c r="AD1221" s="1052" t="str">
        <f t="shared" si="244"/>
        <v/>
      </c>
      <c r="AE1221" s="1053" t="str">
        <f t="shared" si="245"/>
        <v/>
      </c>
    </row>
    <row r="1222" spans="5:31" ht="12.75" customHeight="1">
      <c r="E1222" s="1083" t="str">
        <f t="shared" si="238"/>
        <v/>
      </c>
      <c r="H1222" s="1079" t="str">
        <f t="shared" si="237"/>
        <v/>
      </c>
      <c r="J1222" s="1117" t="str">
        <f>IF(D1222="","-",#REF!-D1222)</f>
        <v>-</v>
      </c>
      <c r="L1222" s="1041" t="str">
        <f t="shared" si="239"/>
        <v/>
      </c>
      <c r="W1222" s="1046" t="str">
        <f t="shared" si="240"/>
        <v/>
      </c>
      <c r="X1222" s="1047"/>
      <c r="Y1222" s="1048" t="str">
        <f t="shared" si="235"/>
        <v/>
      </c>
      <c r="Z1222" s="1049" t="str">
        <f t="shared" si="241"/>
        <v/>
      </c>
      <c r="AA1222" s="1049" t="str">
        <f t="shared" si="242"/>
        <v/>
      </c>
      <c r="AB1222" s="1050" t="str">
        <f t="shared" si="243"/>
        <v/>
      </c>
      <c r="AD1222" s="1052" t="str">
        <f t="shared" si="244"/>
        <v/>
      </c>
      <c r="AE1222" s="1053" t="str">
        <f t="shared" si="245"/>
        <v/>
      </c>
    </row>
    <row r="1223" spans="5:31" ht="12.75" customHeight="1">
      <c r="E1223" s="1083" t="str">
        <f t="shared" si="238"/>
        <v/>
      </c>
      <c r="H1223" s="1079" t="str">
        <f t="shared" si="237"/>
        <v/>
      </c>
      <c r="J1223" s="1117" t="str">
        <f>IF(D1223="","-",#REF!-D1223)</f>
        <v>-</v>
      </c>
      <c r="L1223" s="1041" t="str">
        <f t="shared" si="239"/>
        <v/>
      </c>
      <c r="W1223" s="1046" t="str">
        <f t="shared" si="240"/>
        <v/>
      </c>
      <c r="X1223" s="1047"/>
      <c r="Y1223" s="1048" t="str">
        <f t="shared" si="235"/>
        <v/>
      </c>
      <c r="Z1223" s="1049" t="str">
        <f t="shared" si="241"/>
        <v/>
      </c>
      <c r="AA1223" s="1049" t="str">
        <f t="shared" si="242"/>
        <v/>
      </c>
      <c r="AB1223" s="1050" t="str">
        <f t="shared" si="243"/>
        <v/>
      </c>
      <c r="AD1223" s="1052" t="str">
        <f t="shared" si="244"/>
        <v/>
      </c>
      <c r="AE1223" s="1053" t="str">
        <f t="shared" si="245"/>
        <v/>
      </c>
    </row>
    <row r="1224" spans="5:31" ht="12.75" customHeight="1">
      <c r="E1224" s="1083" t="str">
        <f t="shared" si="238"/>
        <v/>
      </c>
      <c r="H1224" s="1079" t="str">
        <f t="shared" si="237"/>
        <v/>
      </c>
      <c r="J1224" s="1117" t="str">
        <f>IF(D1224="","-",#REF!-D1224)</f>
        <v>-</v>
      </c>
      <c r="L1224" s="1041" t="str">
        <f t="shared" si="239"/>
        <v/>
      </c>
      <c r="W1224" s="1046" t="str">
        <f t="shared" si="240"/>
        <v/>
      </c>
      <c r="X1224" s="1047"/>
      <c r="Y1224" s="1048" t="str">
        <f t="shared" si="235"/>
        <v/>
      </c>
      <c r="Z1224" s="1049" t="str">
        <f t="shared" si="241"/>
        <v/>
      </c>
      <c r="AA1224" s="1049" t="str">
        <f t="shared" si="242"/>
        <v/>
      </c>
      <c r="AB1224" s="1050" t="str">
        <f t="shared" si="243"/>
        <v/>
      </c>
      <c r="AD1224" s="1052" t="str">
        <f t="shared" si="244"/>
        <v/>
      </c>
      <c r="AE1224" s="1053" t="str">
        <f t="shared" si="245"/>
        <v/>
      </c>
    </row>
    <row r="1225" spans="5:31" ht="12.75" customHeight="1">
      <c r="E1225" s="1083" t="str">
        <f t="shared" si="238"/>
        <v/>
      </c>
      <c r="H1225" s="1079" t="str">
        <f t="shared" si="237"/>
        <v/>
      </c>
      <c r="J1225" s="1117" t="str">
        <f>IF(D1225="","-",#REF!-D1225)</f>
        <v>-</v>
      </c>
      <c r="L1225" s="1041" t="str">
        <f t="shared" si="239"/>
        <v/>
      </c>
      <c r="W1225" s="1046" t="str">
        <f t="shared" si="240"/>
        <v/>
      </c>
      <c r="X1225" s="1047"/>
      <c r="Y1225" s="1048" t="str">
        <f t="shared" si="235"/>
        <v/>
      </c>
      <c r="Z1225" s="1049" t="str">
        <f t="shared" si="241"/>
        <v/>
      </c>
      <c r="AA1225" s="1049" t="str">
        <f t="shared" si="242"/>
        <v/>
      </c>
      <c r="AB1225" s="1050" t="str">
        <f t="shared" si="243"/>
        <v/>
      </c>
      <c r="AD1225" s="1052" t="str">
        <f t="shared" si="244"/>
        <v/>
      </c>
      <c r="AE1225" s="1053" t="str">
        <f t="shared" si="245"/>
        <v/>
      </c>
    </row>
    <row r="1226" spans="5:31" ht="12.75" customHeight="1">
      <c r="E1226" s="1083" t="str">
        <f t="shared" si="238"/>
        <v/>
      </c>
      <c r="H1226" s="1079" t="str">
        <f t="shared" si="237"/>
        <v/>
      </c>
      <c r="J1226" s="1117" t="str">
        <f>IF(D1226="","-",#REF!-D1226)</f>
        <v>-</v>
      </c>
      <c r="L1226" s="1041" t="str">
        <f t="shared" si="239"/>
        <v/>
      </c>
      <c r="W1226" s="1046" t="str">
        <f t="shared" si="240"/>
        <v/>
      </c>
      <c r="X1226" s="1047"/>
      <c r="Y1226" s="1048" t="str">
        <f t="shared" si="235"/>
        <v/>
      </c>
      <c r="Z1226" s="1049" t="str">
        <f t="shared" si="241"/>
        <v/>
      </c>
      <c r="AA1226" s="1049" t="str">
        <f t="shared" si="242"/>
        <v/>
      </c>
      <c r="AB1226" s="1050" t="str">
        <f t="shared" si="243"/>
        <v/>
      </c>
      <c r="AD1226" s="1052" t="str">
        <f t="shared" si="244"/>
        <v/>
      </c>
      <c r="AE1226" s="1053" t="str">
        <f t="shared" si="245"/>
        <v/>
      </c>
    </row>
    <row r="1227" spans="5:31" ht="12.75" customHeight="1">
      <c r="E1227" s="1083" t="str">
        <f t="shared" si="238"/>
        <v/>
      </c>
      <c r="H1227" s="1079" t="str">
        <f t="shared" si="237"/>
        <v/>
      </c>
      <c r="J1227" s="1117" t="str">
        <f>IF(D1227="","-",#REF!-D1227)</f>
        <v>-</v>
      </c>
      <c r="L1227" s="1041" t="str">
        <f t="shared" si="239"/>
        <v/>
      </c>
      <c r="W1227" s="1046" t="str">
        <f t="shared" si="240"/>
        <v/>
      </c>
      <c r="X1227" s="1047"/>
      <c r="Y1227" s="1048" t="str">
        <f t="shared" si="235"/>
        <v/>
      </c>
      <c r="Z1227" s="1049" t="str">
        <f t="shared" si="241"/>
        <v/>
      </c>
      <c r="AA1227" s="1049" t="str">
        <f t="shared" si="242"/>
        <v/>
      </c>
      <c r="AB1227" s="1050" t="str">
        <f t="shared" si="243"/>
        <v/>
      </c>
      <c r="AD1227" s="1052" t="str">
        <f t="shared" si="244"/>
        <v/>
      </c>
      <c r="AE1227" s="1053" t="str">
        <f t="shared" si="245"/>
        <v/>
      </c>
    </row>
    <row r="1228" spans="5:31" ht="12.75" customHeight="1">
      <c r="E1228" s="1083" t="str">
        <f t="shared" si="238"/>
        <v/>
      </c>
      <c r="H1228" s="1079" t="str">
        <f t="shared" si="237"/>
        <v/>
      </c>
      <c r="J1228" s="1117" t="str">
        <f>IF(D1228="","-",#REF!-D1228)</f>
        <v>-</v>
      </c>
      <c r="L1228" s="1041" t="str">
        <f t="shared" si="239"/>
        <v/>
      </c>
      <c r="W1228" s="1046" t="str">
        <f t="shared" si="240"/>
        <v/>
      </c>
      <c r="X1228" s="1047"/>
      <c r="Y1228" s="1048" t="str">
        <f t="shared" si="235"/>
        <v/>
      </c>
      <c r="Z1228" s="1049" t="str">
        <f t="shared" si="241"/>
        <v/>
      </c>
      <c r="AA1228" s="1049" t="str">
        <f t="shared" si="242"/>
        <v/>
      </c>
      <c r="AB1228" s="1050" t="str">
        <f t="shared" si="243"/>
        <v/>
      </c>
      <c r="AD1228" s="1052" t="str">
        <f t="shared" si="244"/>
        <v/>
      </c>
      <c r="AE1228" s="1053" t="str">
        <f t="shared" si="245"/>
        <v/>
      </c>
    </row>
    <row r="1229" spans="5:31" ht="12.75" customHeight="1">
      <c r="E1229" s="1083" t="str">
        <f t="shared" si="238"/>
        <v/>
      </c>
      <c r="H1229" s="1079" t="str">
        <f t="shared" si="237"/>
        <v/>
      </c>
      <c r="J1229" s="1117" t="str">
        <f>IF(D1229="","-",#REF!-D1229)</f>
        <v>-</v>
      </c>
      <c r="L1229" s="1041" t="str">
        <f t="shared" si="239"/>
        <v/>
      </c>
      <c r="W1229" s="1046" t="str">
        <f t="shared" si="240"/>
        <v/>
      </c>
      <c r="X1229" s="1047"/>
      <c r="Y1229" s="1048" t="str">
        <f t="shared" si="235"/>
        <v/>
      </c>
      <c r="Z1229" s="1049" t="str">
        <f t="shared" si="241"/>
        <v/>
      </c>
      <c r="AA1229" s="1049" t="str">
        <f t="shared" si="242"/>
        <v/>
      </c>
      <c r="AB1229" s="1050" t="str">
        <f t="shared" si="243"/>
        <v/>
      </c>
      <c r="AD1229" s="1052" t="str">
        <f t="shared" si="244"/>
        <v/>
      </c>
      <c r="AE1229" s="1053" t="str">
        <f t="shared" si="245"/>
        <v/>
      </c>
    </row>
    <row r="1230" spans="5:31" ht="12.75" customHeight="1">
      <c r="E1230" s="1083" t="str">
        <f t="shared" si="238"/>
        <v/>
      </c>
      <c r="H1230" s="1079" t="str">
        <f t="shared" si="237"/>
        <v/>
      </c>
      <c r="J1230" s="1117" t="str">
        <f>IF(D1230="","-",#REF!-D1230)</f>
        <v>-</v>
      </c>
      <c r="L1230" s="1041" t="str">
        <f t="shared" si="239"/>
        <v/>
      </c>
      <c r="W1230" s="1046" t="str">
        <f t="shared" si="240"/>
        <v/>
      </c>
      <c r="X1230" s="1047"/>
      <c r="Y1230" s="1048" t="str">
        <f t="shared" si="235"/>
        <v/>
      </c>
      <c r="Z1230" s="1049" t="str">
        <f t="shared" si="241"/>
        <v/>
      </c>
      <c r="AA1230" s="1049" t="str">
        <f t="shared" si="242"/>
        <v/>
      </c>
      <c r="AB1230" s="1050" t="str">
        <f t="shared" si="243"/>
        <v/>
      </c>
      <c r="AD1230" s="1052" t="str">
        <f t="shared" si="244"/>
        <v/>
      </c>
      <c r="AE1230" s="1053" t="str">
        <f t="shared" si="245"/>
        <v/>
      </c>
    </row>
    <row r="1231" spans="5:31" ht="12.75" customHeight="1">
      <c r="E1231" s="1083" t="str">
        <f t="shared" si="238"/>
        <v/>
      </c>
      <c r="H1231" s="1079" t="str">
        <f t="shared" si="237"/>
        <v/>
      </c>
      <c r="J1231" s="1117" t="str">
        <f>IF(D1231="","-",#REF!-D1231)</f>
        <v>-</v>
      </c>
      <c r="L1231" s="1041" t="str">
        <f t="shared" si="239"/>
        <v/>
      </c>
      <c r="W1231" s="1046" t="str">
        <f t="shared" si="240"/>
        <v/>
      </c>
      <c r="X1231" s="1047"/>
      <c r="Y1231" s="1048" t="str">
        <f t="shared" si="235"/>
        <v/>
      </c>
      <c r="Z1231" s="1049" t="str">
        <f t="shared" si="241"/>
        <v/>
      </c>
      <c r="AA1231" s="1049" t="str">
        <f t="shared" si="242"/>
        <v/>
      </c>
      <c r="AB1231" s="1050" t="str">
        <f t="shared" si="243"/>
        <v/>
      </c>
      <c r="AD1231" s="1052" t="str">
        <f t="shared" si="244"/>
        <v/>
      </c>
      <c r="AE1231" s="1053" t="str">
        <f t="shared" si="245"/>
        <v/>
      </c>
    </row>
    <row r="1232" spans="5:31" ht="12.75" customHeight="1">
      <c r="E1232" s="1083" t="str">
        <f t="shared" si="238"/>
        <v/>
      </c>
      <c r="H1232" s="1079" t="str">
        <f t="shared" si="237"/>
        <v/>
      </c>
      <c r="J1232" s="1117" t="str">
        <f>IF(D1232="","-",#REF!-D1232)</f>
        <v>-</v>
      </c>
      <c r="L1232" s="1041" t="str">
        <f t="shared" si="239"/>
        <v/>
      </c>
      <c r="W1232" s="1046" t="str">
        <f t="shared" si="240"/>
        <v/>
      </c>
      <c r="X1232" s="1047"/>
      <c r="Y1232" s="1048" t="str">
        <f t="shared" si="235"/>
        <v/>
      </c>
      <c r="Z1232" s="1049" t="str">
        <f t="shared" si="241"/>
        <v/>
      </c>
      <c r="AA1232" s="1049" t="str">
        <f t="shared" si="242"/>
        <v/>
      </c>
      <c r="AB1232" s="1050" t="str">
        <f t="shared" si="243"/>
        <v/>
      </c>
      <c r="AD1232" s="1052" t="str">
        <f t="shared" si="244"/>
        <v/>
      </c>
      <c r="AE1232" s="1053" t="str">
        <f t="shared" si="245"/>
        <v/>
      </c>
    </row>
    <row r="1233" spans="5:31" ht="12.75" customHeight="1">
      <c r="E1233" s="1083" t="str">
        <f t="shared" si="238"/>
        <v/>
      </c>
      <c r="H1233" s="1079" t="str">
        <f t="shared" si="237"/>
        <v/>
      </c>
      <c r="J1233" s="1117" t="str">
        <f>IF(D1233="","-",#REF!-D1233)</f>
        <v>-</v>
      </c>
      <c r="L1233" s="1041" t="str">
        <f t="shared" si="239"/>
        <v/>
      </c>
      <c r="W1233" s="1046" t="str">
        <f t="shared" si="240"/>
        <v/>
      </c>
      <c r="X1233" s="1047"/>
      <c r="Y1233" s="1048" t="str">
        <f t="shared" si="235"/>
        <v/>
      </c>
      <c r="Z1233" s="1049" t="str">
        <f t="shared" si="241"/>
        <v/>
      </c>
      <c r="AA1233" s="1049" t="str">
        <f t="shared" si="242"/>
        <v/>
      </c>
      <c r="AB1233" s="1050" t="str">
        <f t="shared" si="243"/>
        <v/>
      </c>
      <c r="AD1233" s="1052" t="str">
        <f t="shared" si="244"/>
        <v/>
      </c>
      <c r="AE1233" s="1053" t="str">
        <f t="shared" si="245"/>
        <v/>
      </c>
    </row>
    <row r="1234" spans="5:31" ht="12.75" customHeight="1">
      <c r="E1234" s="1083" t="str">
        <f t="shared" si="238"/>
        <v/>
      </c>
      <c r="H1234" s="1079" t="str">
        <f t="shared" si="237"/>
        <v/>
      </c>
      <c r="J1234" s="1117" t="str">
        <f>IF(D1234="","-",#REF!-D1234)</f>
        <v>-</v>
      </c>
      <c r="L1234" s="1041" t="str">
        <f t="shared" si="239"/>
        <v/>
      </c>
      <c r="W1234" s="1046" t="str">
        <f t="shared" si="240"/>
        <v/>
      </c>
      <c r="X1234" s="1047"/>
      <c r="Y1234" s="1048" t="str">
        <f t="shared" si="235"/>
        <v/>
      </c>
      <c r="Z1234" s="1049" t="str">
        <f t="shared" si="241"/>
        <v/>
      </c>
      <c r="AA1234" s="1049" t="str">
        <f t="shared" si="242"/>
        <v/>
      </c>
      <c r="AB1234" s="1050" t="str">
        <f t="shared" si="243"/>
        <v/>
      </c>
      <c r="AD1234" s="1052" t="str">
        <f t="shared" si="244"/>
        <v/>
      </c>
      <c r="AE1234" s="1053" t="str">
        <f t="shared" si="245"/>
        <v/>
      </c>
    </row>
    <row r="1235" spans="5:31" ht="12.75" customHeight="1">
      <c r="E1235" s="1083" t="str">
        <f t="shared" si="238"/>
        <v/>
      </c>
      <c r="H1235" s="1079" t="str">
        <f t="shared" si="237"/>
        <v/>
      </c>
      <c r="J1235" s="1117" t="str">
        <f>IF(D1235="","-",#REF!-D1235)</f>
        <v>-</v>
      </c>
      <c r="L1235" s="1041" t="str">
        <f t="shared" si="239"/>
        <v/>
      </c>
      <c r="W1235" s="1046" t="str">
        <f t="shared" si="240"/>
        <v/>
      </c>
      <c r="X1235" s="1047"/>
      <c r="Y1235" s="1048" t="str">
        <f t="shared" si="235"/>
        <v/>
      </c>
      <c r="Z1235" s="1049" t="str">
        <f t="shared" si="241"/>
        <v/>
      </c>
      <c r="AA1235" s="1049" t="str">
        <f t="shared" si="242"/>
        <v/>
      </c>
      <c r="AB1235" s="1050" t="str">
        <f t="shared" si="243"/>
        <v/>
      </c>
      <c r="AD1235" s="1052" t="str">
        <f t="shared" si="244"/>
        <v/>
      </c>
      <c r="AE1235" s="1053" t="str">
        <f t="shared" si="245"/>
        <v/>
      </c>
    </row>
    <row r="1236" spans="5:31" ht="12.75" customHeight="1">
      <c r="E1236" s="1083" t="str">
        <f t="shared" si="238"/>
        <v/>
      </c>
      <c r="H1236" s="1079" t="str">
        <f t="shared" si="237"/>
        <v/>
      </c>
      <c r="J1236" s="1117" t="str">
        <f>IF(D1236="","-",#REF!-D1236)</f>
        <v>-</v>
      </c>
      <c r="L1236" s="1041" t="str">
        <f t="shared" si="239"/>
        <v/>
      </c>
      <c r="W1236" s="1046" t="str">
        <f t="shared" si="240"/>
        <v/>
      </c>
      <c r="X1236" s="1047"/>
      <c r="Y1236" s="1048" t="str">
        <f t="shared" si="235"/>
        <v/>
      </c>
      <c r="Z1236" s="1049" t="str">
        <f t="shared" si="241"/>
        <v/>
      </c>
      <c r="AA1236" s="1049" t="str">
        <f t="shared" si="242"/>
        <v/>
      </c>
      <c r="AB1236" s="1050" t="str">
        <f t="shared" si="243"/>
        <v/>
      </c>
      <c r="AD1236" s="1052" t="str">
        <f t="shared" si="244"/>
        <v/>
      </c>
      <c r="AE1236" s="1053" t="str">
        <f t="shared" si="245"/>
        <v/>
      </c>
    </row>
    <row r="1237" spans="5:31" ht="12.75" customHeight="1">
      <c r="E1237" s="1083" t="str">
        <f t="shared" si="238"/>
        <v/>
      </c>
      <c r="H1237" s="1079" t="str">
        <f t="shared" si="237"/>
        <v/>
      </c>
      <c r="J1237" s="1117" t="str">
        <f>IF(D1237="","-",#REF!-D1237)</f>
        <v>-</v>
      </c>
      <c r="L1237" s="1041" t="str">
        <f t="shared" si="239"/>
        <v/>
      </c>
      <c r="W1237" s="1046" t="str">
        <f t="shared" si="240"/>
        <v/>
      </c>
      <c r="X1237" s="1047"/>
      <c r="Y1237" s="1048" t="str">
        <f t="shared" si="235"/>
        <v/>
      </c>
      <c r="Z1237" s="1049" t="str">
        <f t="shared" si="241"/>
        <v/>
      </c>
      <c r="AA1237" s="1049" t="str">
        <f t="shared" si="242"/>
        <v/>
      </c>
      <c r="AB1237" s="1050" t="str">
        <f t="shared" si="243"/>
        <v/>
      </c>
      <c r="AD1237" s="1052" t="str">
        <f t="shared" si="244"/>
        <v/>
      </c>
      <c r="AE1237" s="1053" t="str">
        <f t="shared" si="245"/>
        <v/>
      </c>
    </row>
    <row r="1238" spans="5:31" ht="12.75" customHeight="1">
      <c r="E1238" s="1083" t="str">
        <f t="shared" si="238"/>
        <v/>
      </c>
      <c r="H1238" s="1079" t="str">
        <f t="shared" si="237"/>
        <v/>
      </c>
      <c r="J1238" s="1117" t="str">
        <f>IF(D1238="","-",#REF!-D1238)</f>
        <v>-</v>
      </c>
      <c r="L1238" s="1041" t="str">
        <f t="shared" si="239"/>
        <v/>
      </c>
      <c r="W1238" s="1046" t="str">
        <f t="shared" si="240"/>
        <v/>
      </c>
      <c r="X1238" s="1047"/>
      <c r="Y1238" s="1048" t="str">
        <f t="shared" si="235"/>
        <v/>
      </c>
      <c r="Z1238" s="1049" t="str">
        <f t="shared" si="241"/>
        <v/>
      </c>
      <c r="AA1238" s="1049" t="str">
        <f t="shared" si="242"/>
        <v/>
      </c>
      <c r="AB1238" s="1050" t="str">
        <f t="shared" si="243"/>
        <v/>
      </c>
      <c r="AD1238" s="1052" t="str">
        <f t="shared" si="244"/>
        <v/>
      </c>
      <c r="AE1238" s="1053" t="str">
        <f t="shared" si="245"/>
        <v/>
      </c>
    </row>
    <row r="1239" spans="5:31" ht="12.75" customHeight="1">
      <c r="E1239" s="1083" t="str">
        <f t="shared" si="238"/>
        <v/>
      </c>
      <c r="H1239" s="1079" t="str">
        <f t="shared" si="237"/>
        <v/>
      </c>
      <c r="J1239" s="1117" t="str">
        <f>IF(D1239="","-",#REF!-D1239)</f>
        <v>-</v>
      </c>
      <c r="L1239" s="1041" t="str">
        <f t="shared" si="239"/>
        <v/>
      </c>
      <c r="W1239" s="1046" t="str">
        <f t="shared" si="240"/>
        <v/>
      </c>
      <c r="X1239" s="1047"/>
      <c r="Y1239" s="1048" t="str">
        <f t="shared" si="235"/>
        <v/>
      </c>
      <c r="Z1239" s="1049" t="str">
        <f t="shared" si="241"/>
        <v/>
      </c>
      <c r="AA1239" s="1049" t="str">
        <f t="shared" si="242"/>
        <v/>
      </c>
      <c r="AB1239" s="1050" t="str">
        <f t="shared" si="243"/>
        <v/>
      </c>
      <c r="AD1239" s="1052" t="str">
        <f t="shared" si="244"/>
        <v/>
      </c>
      <c r="AE1239" s="1053" t="str">
        <f t="shared" si="245"/>
        <v/>
      </c>
    </row>
    <row r="1240" spans="5:31" ht="12.75" customHeight="1">
      <c r="E1240" s="1083" t="str">
        <f t="shared" si="238"/>
        <v/>
      </c>
      <c r="H1240" s="1079" t="str">
        <f t="shared" si="237"/>
        <v/>
      </c>
      <c r="J1240" s="1117" t="str">
        <f>IF(D1240="","-",#REF!-D1240)</f>
        <v>-</v>
      </c>
      <c r="L1240" s="1041" t="str">
        <f t="shared" si="239"/>
        <v/>
      </c>
      <c r="W1240" s="1046" t="str">
        <f t="shared" si="240"/>
        <v/>
      </c>
      <c r="X1240" s="1047"/>
      <c r="Y1240" s="1048" t="str">
        <f t="shared" si="235"/>
        <v/>
      </c>
      <c r="Z1240" s="1049" t="str">
        <f t="shared" si="241"/>
        <v/>
      </c>
      <c r="AA1240" s="1049" t="str">
        <f t="shared" si="242"/>
        <v/>
      </c>
      <c r="AB1240" s="1050" t="str">
        <f t="shared" si="243"/>
        <v/>
      </c>
      <c r="AD1240" s="1052" t="str">
        <f t="shared" si="244"/>
        <v/>
      </c>
      <c r="AE1240" s="1053" t="str">
        <f t="shared" si="245"/>
        <v/>
      </c>
    </row>
    <row r="1241" spans="5:31" ht="12.75" customHeight="1">
      <c r="E1241" s="1083" t="str">
        <f t="shared" si="238"/>
        <v/>
      </c>
      <c r="H1241" s="1079" t="str">
        <f t="shared" si="237"/>
        <v/>
      </c>
      <c r="J1241" s="1117" t="str">
        <f>IF(D1241="","-",#REF!-D1241)</f>
        <v>-</v>
      </c>
      <c r="L1241" s="1041" t="str">
        <f t="shared" si="239"/>
        <v/>
      </c>
      <c r="W1241" s="1046" t="str">
        <f t="shared" si="240"/>
        <v/>
      </c>
      <c r="X1241" s="1047"/>
      <c r="Y1241" s="1048" t="str">
        <f t="shared" si="235"/>
        <v/>
      </c>
      <c r="Z1241" s="1049" t="str">
        <f t="shared" si="241"/>
        <v/>
      </c>
      <c r="AA1241" s="1049" t="str">
        <f t="shared" si="242"/>
        <v/>
      </c>
      <c r="AB1241" s="1050" t="str">
        <f t="shared" si="243"/>
        <v/>
      </c>
      <c r="AD1241" s="1052" t="str">
        <f t="shared" si="244"/>
        <v/>
      </c>
      <c r="AE1241" s="1053" t="str">
        <f t="shared" si="245"/>
        <v/>
      </c>
    </row>
    <row r="1242" spans="5:31" ht="12.75" customHeight="1">
      <c r="E1242" s="1083" t="str">
        <f t="shared" si="238"/>
        <v/>
      </c>
      <c r="H1242" s="1079" t="str">
        <f t="shared" si="237"/>
        <v/>
      </c>
      <c r="J1242" s="1117" t="str">
        <f>IF(D1242="","-",#REF!-D1242)</f>
        <v>-</v>
      </c>
      <c r="L1242" s="1041" t="str">
        <f t="shared" si="239"/>
        <v/>
      </c>
      <c r="W1242" s="1046" t="str">
        <f t="shared" si="240"/>
        <v/>
      </c>
      <c r="X1242" s="1047"/>
      <c r="Y1242" s="1048" t="str">
        <f t="shared" si="235"/>
        <v/>
      </c>
      <c r="Z1242" s="1049" t="str">
        <f t="shared" si="241"/>
        <v/>
      </c>
      <c r="AA1242" s="1049" t="str">
        <f t="shared" si="242"/>
        <v/>
      </c>
      <c r="AB1242" s="1050" t="str">
        <f t="shared" si="243"/>
        <v/>
      </c>
      <c r="AD1242" s="1052" t="str">
        <f t="shared" si="244"/>
        <v/>
      </c>
      <c r="AE1242" s="1053" t="str">
        <f t="shared" si="245"/>
        <v/>
      </c>
    </row>
    <row r="1243" spans="5:31" ht="12.75" customHeight="1">
      <c r="E1243" s="1083" t="str">
        <f t="shared" si="238"/>
        <v/>
      </c>
      <c r="H1243" s="1079" t="str">
        <f t="shared" si="237"/>
        <v/>
      </c>
      <c r="J1243" s="1117" t="str">
        <f>IF(D1243="","-",#REF!-D1243)</f>
        <v>-</v>
      </c>
      <c r="L1243" s="1041" t="str">
        <f t="shared" si="239"/>
        <v/>
      </c>
      <c r="W1243" s="1046" t="str">
        <f t="shared" si="240"/>
        <v/>
      </c>
      <c r="X1243" s="1047"/>
      <c r="Y1243" s="1048" t="str">
        <f t="shared" si="235"/>
        <v/>
      </c>
      <c r="Z1243" s="1049" t="str">
        <f t="shared" si="241"/>
        <v/>
      </c>
      <c r="AA1243" s="1049" t="str">
        <f t="shared" si="242"/>
        <v/>
      </c>
      <c r="AB1243" s="1050" t="str">
        <f t="shared" si="243"/>
        <v/>
      </c>
      <c r="AD1243" s="1052" t="str">
        <f t="shared" si="244"/>
        <v/>
      </c>
      <c r="AE1243" s="1053" t="str">
        <f t="shared" si="245"/>
        <v/>
      </c>
    </row>
    <row r="1244" spans="5:31" ht="12.75" customHeight="1">
      <c r="E1244" s="1083" t="str">
        <f t="shared" si="238"/>
        <v/>
      </c>
      <c r="H1244" s="1079" t="str">
        <f t="shared" si="237"/>
        <v/>
      </c>
      <c r="J1244" s="1117" t="str">
        <f>IF(D1244="","-",#REF!-D1244)</f>
        <v>-</v>
      </c>
      <c r="L1244" s="1041" t="str">
        <f t="shared" si="239"/>
        <v/>
      </c>
      <c r="W1244" s="1046" t="str">
        <f t="shared" si="240"/>
        <v/>
      </c>
      <c r="X1244" s="1047"/>
      <c r="Y1244" s="1048" t="str">
        <f t="shared" si="235"/>
        <v/>
      </c>
      <c r="Z1244" s="1049" t="str">
        <f t="shared" si="241"/>
        <v/>
      </c>
      <c r="AA1244" s="1049" t="str">
        <f t="shared" si="242"/>
        <v/>
      </c>
      <c r="AB1244" s="1050" t="str">
        <f t="shared" si="243"/>
        <v/>
      </c>
      <c r="AD1244" s="1052" t="str">
        <f t="shared" si="244"/>
        <v/>
      </c>
      <c r="AE1244" s="1053" t="str">
        <f t="shared" si="245"/>
        <v/>
      </c>
    </row>
    <row r="1245" spans="5:31" ht="12.75" customHeight="1">
      <c r="E1245" s="1083" t="str">
        <f t="shared" si="238"/>
        <v/>
      </c>
      <c r="H1245" s="1079" t="str">
        <f t="shared" si="237"/>
        <v/>
      </c>
      <c r="J1245" s="1117" t="str">
        <f>IF(D1245="","-",#REF!-D1245)</f>
        <v>-</v>
      </c>
      <c r="L1245" s="1041" t="str">
        <f t="shared" si="239"/>
        <v/>
      </c>
      <c r="W1245" s="1046" t="str">
        <f t="shared" si="240"/>
        <v/>
      </c>
      <c r="X1245" s="1047"/>
      <c r="Y1245" s="1048" t="str">
        <f t="shared" si="235"/>
        <v/>
      </c>
      <c r="Z1245" s="1049" t="str">
        <f t="shared" si="241"/>
        <v/>
      </c>
      <c r="AA1245" s="1049" t="str">
        <f t="shared" si="242"/>
        <v/>
      </c>
      <c r="AB1245" s="1050" t="str">
        <f t="shared" si="243"/>
        <v/>
      </c>
      <c r="AD1245" s="1052" t="str">
        <f t="shared" si="244"/>
        <v/>
      </c>
      <c r="AE1245" s="1053" t="str">
        <f t="shared" si="245"/>
        <v/>
      </c>
    </row>
    <row r="1246" spans="5:31" ht="12.75" customHeight="1">
      <c r="E1246" s="1083" t="str">
        <f t="shared" si="238"/>
        <v/>
      </c>
      <c r="H1246" s="1079" t="str">
        <f t="shared" si="237"/>
        <v/>
      </c>
      <c r="J1246" s="1117" t="str">
        <f>IF(D1246="","-",#REF!-D1246)</f>
        <v>-</v>
      </c>
      <c r="L1246" s="1041" t="str">
        <f t="shared" si="239"/>
        <v/>
      </c>
      <c r="W1246" s="1046" t="str">
        <f t="shared" si="240"/>
        <v/>
      </c>
      <c r="X1246" s="1047"/>
      <c r="Y1246" s="1048" t="str">
        <f t="shared" si="235"/>
        <v/>
      </c>
      <c r="Z1246" s="1049" t="str">
        <f t="shared" si="241"/>
        <v/>
      </c>
      <c r="AA1246" s="1049" t="str">
        <f t="shared" si="242"/>
        <v/>
      </c>
      <c r="AB1246" s="1050" t="str">
        <f t="shared" si="243"/>
        <v/>
      </c>
      <c r="AD1246" s="1052" t="str">
        <f t="shared" si="244"/>
        <v/>
      </c>
      <c r="AE1246" s="1053" t="str">
        <f t="shared" si="245"/>
        <v/>
      </c>
    </row>
    <row r="1247" spans="5:31" ht="12.75" customHeight="1">
      <c r="E1247" s="1083" t="str">
        <f t="shared" si="238"/>
        <v/>
      </c>
      <c r="H1247" s="1079" t="str">
        <f t="shared" si="237"/>
        <v/>
      </c>
      <c r="J1247" s="1117" t="str">
        <f>IF(D1247="","-",#REF!-D1247)</f>
        <v>-</v>
      </c>
      <c r="L1247" s="1041" t="str">
        <f t="shared" si="239"/>
        <v/>
      </c>
      <c r="W1247" s="1046" t="str">
        <f t="shared" si="240"/>
        <v/>
      </c>
      <c r="X1247" s="1047"/>
      <c r="Y1247" s="1048" t="str">
        <f t="shared" si="235"/>
        <v/>
      </c>
      <c r="Z1247" s="1049" t="str">
        <f t="shared" si="241"/>
        <v/>
      </c>
      <c r="AA1247" s="1049" t="str">
        <f t="shared" si="242"/>
        <v/>
      </c>
      <c r="AB1247" s="1050" t="str">
        <f t="shared" si="243"/>
        <v/>
      </c>
      <c r="AD1247" s="1052" t="str">
        <f t="shared" si="244"/>
        <v/>
      </c>
      <c r="AE1247" s="1053" t="str">
        <f t="shared" si="245"/>
        <v/>
      </c>
    </row>
    <row r="1248" spans="5:31" ht="12.75" customHeight="1">
      <c r="E1248" s="1083" t="str">
        <f t="shared" si="238"/>
        <v/>
      </c>
      <c r="H1248" s="1079" t="str">
        <f t="shared" si="237"/>
        <v/>
      </c>
      <c r="J1248" s="1117" t="str">
        <f>IF(D1248="","-",#REF!-D1248)</f>
        <v>-</v>
      </c>
      <c r="L1248" s="1041" t="str">
        <f t="shared" si="239"/>
        <v/>
      </c>
      <c r="W1248" s="1046" t="str">
        <f t="shared" si="240"/>
        <v/>
      </c>
      <c r="X1248" s="1047"/>
      <c r="Y1248" s="1048" t="str">
        <f t="shared" si="235"/>
        <v/>
      </c>
      <c r="Z1248" s="1049" t="str">
        <f t="shared" si="241"/>
        <v/>
      </c>
      <c r="AA1248" s="1049" t="str">
        <f t="shared" si="242"/>
        <v/>
      </c>
      <c r="AB1248" s="1050" t="str">
        <f t="shared" si="243"/>
        <v/>
      </c>
      <c r="AD1248" s="1052" t="str">
        <f t="shared" si="244"/>
        <v/>
      </c>
      <c r="AE1248" s="1053" t="str">
        <f t="shared" si="245"/>
        <v/>
      </c>
    </row>
    <row r="1249" spans="5:31" ht="12.75" customHeight="1">
      <c r="E1249" s="1083" t="str">
        <f t="shared" si="238"/>
        <v/>
      </c>
      <c r="H1249" s="1079" t="str">
        <f t="shared" si="237"/>
        <v/>
      </c>
      <c r="J1249" s="1117" t="str">
        <f>IF(D1249="","-",#REF!-D1249)</f>
        <v>-</v>
      </c>
      <c r="L1249" s="1041" t="str">
        <f t="shared" si="239"/>
        <v/>
      </c>
      <c r="W1249" s="1046" t="str">
        <f t="shared" si="240"/>
        <v/>
      </c>
      <c r="X1249" s="1047"/>
      <c r="Y1249" s="1048" t="str">
        <f t="shared" ref="Y1249:Y1312" si="246">IFERROR(CHOOSE(X1249,"መስከረም","ጥቅምት","ህዳር  ","ታህሳስ ","ጥር ","የካቲት ","መጋቢት ","ሚይዚያ ","ግንቦት ","ሰኔ ","ሐምሌ ","ነሐሴ ","Pagume"),"")</f>
        <v/>
      </c>
      <c r="Z1249" s="1049" t="str">
        <f t="shared" si="241"/>
        <v/>
      </c>
      <c r="AA1249" s="1049" t="str">
        <f t="shared" si="242"/>
        <v/>
      </c>
      <c r="AB1249" s="1050" t="str">
        <f t="shared" si="243"/>
        <v/>
      </c>
      <c r="AD1249" s="1052" t="str">
        <f t="shared" si="244"/>
        <v/>
      </c>
      <c r="AE1249" s="1053" t="str">
        <f t="shared" si="245"/>
        <v/>
      </c>
    </row>
    <row r="1250" spans="5:31" ht="12.75" customHeight="1">
      <c r="E1250" s="1083" t="str">
        <f t="shared" si="238"/>
        <v/>
      </c>
      <c r="H1250" s="1079" t="str">
        <f t="shared" si="237"/>
        <v/>
      </c>
      <c r="J1250" s="1117" t="str">
        <f>IF(D1250="","-",#REF!-D1250)</f>
        <v>-</v>
      </c>
      <c r="L1250" s="1041" t="str">
        <f t="shared" si="239"/>
        <v/>
      </c>
      <c r="W1250" s="1046" t="str">
        <f t="shared" si="240"/>
        <v/>
      </c>
      <c r="X1250" s="1047"/>
      <c r="Y1250" s="1048" t="str">
        <f t="shared" si="246"/>
        <v/>
      </c>
      <c r="Z1250" s="1049" t="str">
        <f t="shared" si="241"/>
        <v/>
      </c>
      <c r="AA1250" s="1049" t="str">
        <f t="shared" si="242"/>
        <v/>
      </c>
      <c r="AB1250" s="1050" t="str">
        <f t="shared" si="243"/>
        <v/>
      </c>
      <c r="AD1250" s="1052" t="str">
        <f t="shared" si="244"/>
        <v/>
      </c>
      <c r="AE1250" s="1053" t="str">
        <f t="shared" si="245"/>
        <v/>
      </c>
    </row>
    <row r="1251" spans="5:31" ht="12.75" customHeight="1">
      <c r="E1251" s="1083" t="str">
        <f t="shared" si="238"/>
        <v/>
      </c>
      <c r="H1251" s="1079" t="str">
        <f t="shared" si="237"/>
        <v/>
      </c>
      <c r="J1251" s="1117" t="str">
        <f>IF(D1251="","-",#REF!-D1251)</f>
        <v>-</v>
      </c>
      <c r="L1251" s="1041" t="str">
        <f t="shared" si="239"/>
        <v/>
      </c>
      <c r="W1251" s="1046" t="str">
        <f t="shared" si="240"/>
        <v/>
      </c>
      <c r="X1251" s="1047"/>
      <c r="Y1251" s="1048" t="str">
        <f t="shared" si="246"/>
        <v/>
      </c>
      <c r="Z1251" s="1049" t="str">
        <f t="shared" si="241"/>
        <v/>
      </c>
      <c r="AA1251" s="1049" t="str">
        <f t="shared" si="242"/>
        <v/>
      </c>
      <c r="AB1251" s="1050" t="str">
        <f t="shared" si="243"/>
        <v/>
      </c>
      <c r="AD1251" s="1052" t="str">
        <f t="shared" si="244"/>
        <v/>
      </c>
      <c r="AE1251" s="1053" t="str">
        <f t="shared" si="245"/>
        <v/>
      </c>
    </row>
    <row r="1252" spans="5:31" ht="12.75" customHeight="1">
      <c r="E1252" s="1083" t="str">
        <f t="shared" si="238"/>
        <v/>
      </c>
      <c r="H1252" s="1079" t="str">
        <f t="shared" si="237"/>
        <v/>
      </c>
      <c r="J1252" s="1117" t="str">
        <f>IF(D1252="","-",#REF!-D1252)</f>
        <v>-</v>
      </c>
      <c r="L1252" s="1041" t="str">
        <f t="shared" si="239"/>
        <v/>
      </c>
      <c r="W1252" s="1046" t="str">
        <f t="shared" si="240"/>
        <v/>
      </c>
      <c r="X1252" s="1047"/>
      <c r="Y1252" s="1048" t="str">
        <f t="shared" si="246"/>
        <v/>
      </c>
      <c r="Z1252" s="1049" t="str">
        <f t="shared" si="241"/>
        <v/>
      </c>
      <c r="AA1252" s="1049" t="str">
        <f t="shared" si="242"/>
        <v/>
      </c>
      <c r="AB1252" s="1050" t="str">
        <f t="shared" si="243"/>
        <v/>
      </c>
      <c r="AD1252" s="1052" t="str">
        <f t="shared" si="244"/>
        <v/>
      </c>
      <c r="AE1252" s="1053" t="str">
        <f t="shared" si="245"/>
        <v/>
      </c>
    </row>
    <row r="1253" spans="5:31" ht="12.75" customHeight="1">
      <c r="E1253" s="1083" t="str">
        <f t="shared" si="238"/>
        <v/>
      </c>
      <c r="H1253" s="1079" t="str">
        <f t="shared" si="237"/>
        <v/>
      </c>
      <c r="J1253" s="1117" t="str">
        <f>IF(D1253="","-",#REF!-D1253)</f>
        <v>-</v>
      </c>
      <c r="L1253" s="1041" t="str">
        <f t="shared" si="239"/>
        <v/>
      </c>
      <c r="W1253" s="1046" t="str">
        <f t="shared" si="240"/>
        <v/>
      </c>
      <c r="X1253" s="1047"/>
      <c r="Y1253" s="1048" t="str">
        <f t="shared" si="246"/>
        <v/>
      </c>
      <c r="Z1253" s="1049" t="str">
        <f t="shared" si="241"/>
        <v/>
      </c>
      <c r="AA1253" s="1049" t="str">
        <f t="shared" si="242"/>
        <v/>
      </c>
      <c r="AB1253" s="1050" t="str">
        <f t="shared" si="243"/>
        <v/>
      </c>
      <c r="AD1253" s="1052" t="str">
        <f t="shared" si="244"/>
        <v/>
      </c>
      <c r="AE1253" s="1053" t="str">
        <f t="shared" si="245"/>
        <v/>
      </c>
    </row>
    <row r="1254" spans="5:31" ht="12.75" customHeight="1">
      <c r="E1254" s="1083" t="str">
        <f t="shared" si="238"/>
        <v/>
      </c>
      <c r="H1254" s="1079" t="str">
        <f t="shared" si="237"/>
        <v/>
      </c>
      <c r="J1254" s="1117" t="str">
        <f>IF(D1254="","-",#REF!-D1254)</f>
        <v>-</v>
      </c>
      <c r="L1254" s="1041" t="str">
        <f t="shared" si="239"/>
        <v/>
      </c>
      <c r="W1254" s="1046" t="str">
        <f t="shared" si="240"/>
        <v/>
      </c>
      <c r="X1254" s="1047"/>
      <c r="Y1254" s="1048" t="str">
        <f t="shared" si="246"/>
        <v/>
      </c>
      <c r="Z1254" s="1049" t="str">
        <f t="shared" si="241"/>
        <v/>
      </c>
      <c r="AA1254" s="1049" t="str">
        <f t="shared" si="242"/>
        <v/>
      </c>
      <c r="AB1254" s="1050" t="str">
        <f t="shared" si="243"/>
        <v/>
      </c>
      <c r="AD1254" s="1052" t="str">
        <f t="shared" si="244"/>
        <v/>
      </c>
      <c r="AE1254" s="1053" t="str">
        <f t="shared" si="245"/>
        <v/>
      </c>
    </row>
    <row r="1255" spans="5:31" ht="12.75" customHeight="1">
      <c r="E1255" s="1083" t="str">
        <f t="shared" si="238"/>
        <v/>
      </c>
      <c r="H1255" s="1079" t="str">
        <f t="shared" si="237"/>
        <v/>
      </c>
      <c r="J1255" s="1117" t="str">
        <f>IF(D1255="","-",#REF!-D1255)</f>
        <v>-</v>
      </c>
      <c r="L1255" s="1041" t="str">
        <f t="shared" si="239"/>
        <v/>
      </c>
      <c r="W1255" s="1046" t="str">
        <f t="shared" si="240"/>
        <v/>
      </c>
      <c r="X1255" s="1047"/>
      <c r="Y1255" s="1048" t="str">
        <f t="shared" si="246"/>
        <v/>
      </c>
      <c r="Z1255" s="1049" t="str">
        <f t="shared" si="241"/>
        <v/>
      </c>
      <c r="AA1255" s="1049" t="str">
        <f t="shared" si="242"/>
        <v/>
      </c>
      <c r="AB1255" s="1050" t="str">
        <f t="shared" si="243"/>
        <v/>
      </c>
      <c r="AD1255" s="1052" t="str">
        <f t="shared" si="244"/>
        <v/>
      </c>
      <c r="AE1255" s="1053" t="str">
        <f t="shared" si="245"/>
        <v/>
      </c>
    </row>
    <row r="1256" spans="5:31" ht="12.75" customHeight="1">
      <c r="E1256" s="1083" t="str">
        <f t="shared" si="238"/>
        <v/>
      </c>
      <c r="H1256" s="1079" t="str">
        <f t="shared" si="237"/>
        <v/>
      </c>
      <c r="J1256" s="1117" t="str">
        <f>IF(D1256="","-",#REF!-D1256)</f>
        <v>-</v>
      </c>
      <c r="L1256" s="1041" t="str">
        <f t="shared" si="239"/>
        <v/>
      </c>
      <c r="W1256" s="1046" t="str">
        <f t="shared" si="240"/>
        <v/>
      </c>
      <c r="X1256" s="1047"/>
      <c r="Y1256" s="1048" t="str">
        <f t="shared" si="246"/>
        <v/>
      </c>
      <c r="Z1256" s="1049" t="str">
        <f t="shared" si="241"/>
        <v/>
      </c>
      <c r="AA1256" s="1049" t="str">
        <f t="shared" si="242"/>
        <v/>
      </c>
      <c r="AB1256" s="1050" t="str">
        <f t="shared" si="243"/>
        <v/>
      </c>
      <c r="AD1256" s="1052" t="str">
        <f t="shared" si="244"/>
        <v/>
      </c>
      <c r="AE1256" s="1053" t="str">
        <f t="shared" si="245"/>
        <v/>
      </c>
    </row>
    <row r="1257" spans="5:31" ht="12.75" customHeight="1">
      <c r="E1257" s="1083" t="str">
        <f t="shared" si="238"/>
        <v/>
      </c>
      <c r="H1257" s="1079" t="str">
        <f t="shared" si="237"/>
        <v/>
      </c>
      <c r="J1257" s="1117" t="str">
        <f>IF(D1257="","-",#REF!-D1257)</f>
        <v>-</v>
      </c>
      <c r="L1257" s="1041" t="str">
        <f t="shared" si="239"/>
        <v/>
      </c>
      <c r="W1257" s="1046" t="str">
        <f t="shared" si="240"/>
        <v/>
      </c>
      <c r="X1257" s="1047"/>
      <c r="Y1257" s="1048" t="str">
        <f t="shared" si="246"/>
        <v/>
      </c>
      <c r="Z1257" s="1049" t="str">
        <f t="shared" si="241"/>
        <v/>
      </c>
      <c r="AA1257" s="1049" t="str">
        <f t="shared" si="242"/>
        <v/>
      </c>
      <c r="AB1257" s="1050" t="str">
        <f t="shared" si="243"/>
        <v/>
      </c>
      <c r="AD1257" s="1052" t="str">
        <f t="shared" si="244"/>
        <v/>
      </c>
      <c r="AE1257" s="1053" t="str">
        <f t="shared" si="245"/>
        <v/>
      </c>
    </row>
    <row r="1258" spans="5:31" ht="12.75" customHeight="1">
      <c r="E1258" s="1083" t="str">
        <f t="shared" si="238"/>
        <v/>
      </c>
      <c r="H1258" s="1079" t="str">
        <f t="shared" si="237"/>
        <v/>
      </c>
      <c r="J1258" s="1117" t="str">
        <f>IF(D1258="","-",#REF!-D1258)</f>
        <v>-</v>
      </c>
      <c r="L1258" s="1041" t="str">
        <f t="shared" si="239"/>
        <v/>
      </c>
      <c r="W1258" s="1046" t="str">
        <f t="shared" si="240"/>
        <v/>
      </c>
      <c r="X1258" s="1047"/>
      <c r="Y1258" s="1048" t="str">
        <f t="shared" si="246"/>
        <v/>
      </c>
      <c r="Z1258" s="1049" t="str">
        <f t="shared" si="241"/>
        <v/>
      </c>
      <c r="AA1258" s="1049" t="str">
        <f t="shared" si="242"/>
        <v/>
      </c>
      <c r="AB1258" s="1050" t="str">
        <f t="shared" si="243"/>
        <v/>
      </c>
      <c r="AD1258" s="1052" t="str">
        <f t="shared" si="244"/>
        <v/>
      </c>
      <c r="AE1258" s="1053" t="str">
        <f t="shared" si="245"/>
        <v/>
      </c>
    </row>
    <row r="1259" spans="5:31" ht="12.75" customHeight="1">
      <c r="E1259" s="1083" t="str">
        <f t="shared" si="238"/>
        <v/>
      </c>
      <c r="H1259" s="1079" t="str">
        <f t="shared" si="237"/>
        <v/>
      </c>
      <c r="J1259" s="1117" t="str">
        <f>IF(D1259="","-",#REF!-D1259)</f>
        <v>-</v>
      </c>
      <c r="L1259" s="1041" t="str">
        <f t="shared" si="239"/>
        <v/>
      </c>
      <c r="W1259" s="1046" t="str">
        <f t="shared" si="240"/>
        <v/>
      </c>
      <c r="X1259" s="1047"/>
      <c r="Y1259" s="1048" t="str">
        <f t="shared" si="246"/>
        <v/>
      </c>
      <c r="Z1259" s="1049" t="str">
        <f t="shared" si="241"/>
        <v/>
      </c>
      <c r="AA1259" s="1049" t="str">
        <f t="shared" si="242"/>
        <v/>
      </c>
      <c r="AB1259" s="1050" t="str">
        <f t="shared" si="243"/>
        <v/>
      </c>
      <c r="AD1259" s="1052" t="str">
        <f t="shared" si="244"/>
        <v/>
      </c>
      <c r="AE1259" s="1053" t="str">
        <f t="shared" si="245"/>
        <v/>
      </c>
    </row>
    <row r="1260" spans="5:31" ht="12.75" customHeight="1">
      <c r="E1260" s="1083" t="str">
        <f t="shared" si="238"/>
        <v/>
      </c>
      <c r="H1260" s="1079" t="str">
        <f t="shared" si="237"/>
        <v/>
      </c>
      <c r="J1260" s="1117" t="str">
        <f>IF(D1260="","-",#REF!-D1260)</f>
        <v>-</v>
      </c>
      <c r="L1260" s="1041" t="str">
        <f t="shared" si="239"/>
        <v/>
      </c>
      <c r="W1260" s="1046" t="str">
        <f t="shared" si="240"/>
        <v/>
      </c>
      <c r="X1260" s="1047"/>
      <c r="Y1260" s="1048" t="str">
        <f t="shared" si="246"/>
        <v/>
      </c>
      <c r="Z1260" s="1049" t="str">
        <f t="shared" si="241"/>
        <v/>
      </c>
      <c r="AA1260" s="1049" t="str">
        <f t="shared" si="242"/>
        <v/>
      </c>
      <c r="AB1260" s="1050" t="str">
        <f t="shared" si="243"/>
        <v/>
      </c>
      <c r="AD1260" s="1052" t="str">
        <f t="shared" si="244"/>
        <v/>
      </c>
      <c r="AE1260" s="1053" t="str">
        <f t="shared" si="245"/>
        <v/>
      </c>
    </row>
    <row r="1261" spans="5:31" ht="12.75" customHeight="1">
      <c r="E1261" s="1083" t="str">
        <f t="shared" si="238"/>
        <v/>
      </c>
      <c r="H1261" s="1079" t="str">
        <f t="shared" si="237"/>
        <v/>
      </c>
      <c r="J1261" s="1117" t="str">
        <f>IF(D1261="","-",#REF!-D1261)</f>
        <v>-</v>
      </c>
      <c r="L1261" s="1041" t="str">
        <f t="shared" si="239"/>
        <v/>
      </c>
      <c r="W1261" s="1046" t="str">
        <f t="shared" si="240"/>
        <v/>
      </c>
      <c r="X1261" s="1047"/>
      <c r="Y1261" s="1048" t="str">
        <f t="shared" si="246"/>
        <v/>
      </c>
      <c r="Z1261" s="1049" t="str">
        <f t="shared" si="241"/>
        <v/>
      </c>
      <c r="AA1261" s="1049" t="str">
        <f t="shared" si="242"/>
        <v/>
      </c>
      <c r="AB1261" s="1050" t="str">
        <f t="shared" si="243"/>
        <v/>
      </c>
      <c r="AD1261" s="1052" t="str">
        <f t="shared" si="244"/>
        <v/>
      </c>
      <c r="AE1261" s="1053" t="str">
        <f t="shared" si="245"/>
        <v/>
      </c>
    </row>
    <row r="1262" spans="5:31" ht="12.75" customHeight="1">
      <c r="E1262" s="1083" t="str">
        <f t="shared" si="238"/>
        <v/>
      </c>
      <c r="H1262" s="1079" t="str">
        <f t="shared" si="237"/>
        <v/>
      </c>
      <c r="J1262" s="1117" t="str">
        <f>IF(D1262="","-",#REF!-D1262)</f>
        <v>-</v>
      </c>
      <c r="L1262" s="1041" t="str">
        <f t="shared" si="239"/>
        <v/>
      </c>
      <c r="W1262" s="1046" t="str">
        <f t="shared" si="240"/>
        <v/>
      </c>
      <c r="X1262" s="1047"/>
      <c r="Y1262" s="1048" t="str">
        <f t="shared" si="246"/>
        <v/>
      </c>
      <c r="Z1262" s="1049" t="str">
        <f t="shared" si="241"/>
        <v/>
      </c>
      <c r="AA1262" s="1049" t="str">
        <f t="shared" si="242"/>
        <v/>
      </c>
      <c r="AB1262" s="1050" t="str">
        <f t="shared" si="243"/>
        <v/>
      </c>
      <c r="AD1262" s="1052" t="str">
        <f t="shared" si="244"/>
        <v/>
      </c>
      <c r="AE1262" s="1053" t="str">
        <f t="shared" si="245"/>
        <v/>
      </c>
    </row>
    <row r="1263" spans="5:31" ht="12.75" customHeight="1">
      <c r="E1263" s="1083" t="str">
        <f t="shared" si="238"/>
        <v/>
      </c>
      <c r="H1263" s="1079" t="str">
        <f t="shared" si="237"/>
        <v/>
      </c>
      <c r="J1263" s="1117" t="str">
        <f>IF(D1263="","-",#REF!-D1263)</f>
        <v>-</v>
      </c>
      <c r="L1263" s="1041" t="str">
        <f t="shared" si="239"/>
        <v/>
      </c>
      <c r="W1263" s="1046" t="str">
        <f t="shared" si="240"/>
        <v/>
      </c>
      <c r="X1263" s="1047"/>
      <c r="Y1263" s="1048" t="str">
        <f t="shared" si="246"/>
        <v/>
      </c>
      <c r="Z1263" s="1049" t="str">
        <f t="shared" si="241"/>
        <v/>
      </c>
      <c r="AA1263" s="1049" t="str">
        <f t="shared" si="242"/>
        <v/>
      </c>
      <c r="AB1263" s="1050" t="str">
        <f t="shared" si="243"/>
        <v/>
      </c>
      <c r="AD1263" s="1052" t="str">
        <f t="shared" si="244"/>
        <v/>
      </c>
      <c r="AE1263" s="1053" t="str">
        <f t="shared" si="245"/>
        <v/>
      </c>
    </row>
    <row r="1264" spans="5:31" ht="12.75" customHeight="1">
      <c r="E1264" s="1083" t="str">
        <f t="shared" si="238"/>
        <v/>
      </c>
      <c r="H1264" s="1079" t="str">
        <f t="shared" si="237"/>
        <v/>
      </c>
      <c r="J1264" s="1117" t="str">
        <f>IF(D1264="","-",#REF!-D1264)</f>
        <v>-</v>
      </c>
      <c r="L1264" s="1041" t="str">
        <f t="shared" si="239"/>
        <v/>
      </c>
      <c r="W1264" s="1046" t="str">
        <f t="shared" si="240"/>
        <v/>
      </c>
      <c r="X1264" s="1047"/>
      <c r="Y1264" s="1048" t="str">
        <f t="shared" si="246"/>
        <v/>
      </c>
      <c r="Z1264" s="1049" t="str">
        <f t="shared" si="241"/>
        <v/>
      </c>
      <c r="AA1264" s="1049" t="str">
        <f t="shared" si="242"/>
        <v/>
      </c>
      <c r="AB1264" s="1050" t="str">
        <f t="shared" si="243"/>
        <v/>
      </c>
      <c r="AD1264" s="1052" t="str">
        <f t="shared" si="244"/>
        <v/>
      </c>
      <c r="AE1264" s="1053" t="str">
        <f t="shared" si="245"/>
        <v/>
      </c>
    </row>
    <row r="1265" spans="5:31" ht="12.75" customHeight="1">
      <c r="E1265" s="1083" t="str">
        <f t="shared" si="238"/>
        <v/>
      </c>
      <c r="H1265" s="1079" t="str">
        <f t="shared" si="237"/>
        <v/>
      </c>
      <c r="J1265" s="1117" t="str">
        <f>IF(D1265="","-",#REF!-D1265)</f>
        <v>-</v>
      </c>
      <c r="L1265" s="1041" t="str">
        <f t="shared" si="239"/>
        <v/>
      </c>
      <c r="W1265" s="1046" t="str">
        <f t="shared" si="240"/>
        <v/>
      </c>
      <c r="X1265" s="1047"/>
      <c r="Y1265" s="1048" t="str">
        <f t="shared" si="246"/>
        <v/>
      </c>
      <c r="Z1265" s="1049" t="str">
        <f t="shared" si="241"/>
        <v/>
      </c>
      <c r="AA1265" s="1049" t="str">
        <f t="shared" si="242"/>
        <v/>
      </c>
      <c r="AB1265" s="1050" t="str">
        <f t="shared" si="243"/>
        <v/>
      </c>
      <c r="AD1265" s="1052" t="str">
        <f t="shared" si="244"/>
        <v/>
      </c>
      <c r="AE1265" s="1053" t="str">
        <f t="shared" si="245"/>
        <v/>
      </c>
    </row>
    <row r="1266" spans="5:31" ht="12.75" customHeight="1">
      <c r="E1266" s="1083" t="str">
        <f t="shared" si="238"/>
        <v/>
      </c>
      <c r="H1266" s="1079" t="str">
        <f t="shared" si="237"/>
        <v/>
      </c>
      <c r="J1266" s="1117" t="str">
        <f>IF(D1266="","-",#REF!-D1266)</f>
        <v>-</v>
      </c>
      <c r="L1266" s="1041" t="str">
        <f t="shared" si="239"/>
        <v/>
      </c>
      <c r="W1266" s="1046" t="str">
        <f t="shared" si="240"/>
        <v/>
      </c>
      <c r="X1266" s="1047"/>
      <c r="Y1266" s="1048" t="str">
        <f t="shared" si="246"/>
        <v/>
      </c>
      <c r="Z1266" s="1049" t="str">
        <f t="shared" si="241"/>
        <v/>
      </c>
      <c r="AA1266" s="1049" t="str">
        <f t="shared" si="242"/>
        <v/>
      </c>
      <c r="AB1266" s="1050" t="str">
        <f t="shared" si="243"/>
        <v/>
      </c>
      <c r="AD1266" s="1052" t="str">
        <f t="shared" si="244"/>
        <v/>
      </c>
      <c r="AE1266" s="1053" t="str">
        <f t="shared" si="245"/>
        <v/>
      </c>
    </row>
    <row r="1267" spans="5:31" ht="12.75" customHeight="1">
      <c r="E1267" s="1083" t="str">
        <f t="shared" si="238"/>
        <v/>
      </c>
      <c r="H1267" s="1079" t="str">
        <f t="shared" si="237"/>
        <v/>
      </c>
      <c r="J1267" s="1117" t="str">
        <f>IF(D1267="","-",#REF!-D1267)</f>
        <v>-</v>
      </c>
      <c r="L1267" s="1041" t="str">
        <f t="shared" si="239"/>
        <v/>
      </c>
      <c r="W1267" s="1046" t="str">
        <f t="shared" si="240"/>
        <v/>
      </c>
      <c r="X1267" s="1047"/>
      <c r="Y1267" s="1048" t="str">
        <f t="shared" si="246"/>
        <v/>
      </c>
      <c r="Z1267" s="1049" t="str">
        <f t="shared" si="241"/>
        <v/>
      </c>
      <c r="AA1267" s="1049" t="str">
        <f t="shared" si="242"/>
        <v/>
      </c>
      <c r="AB1267" s="1050" t="str">
        <f t="shared" si="243"/>
        <v/>
      </c>
      <c r="AD1267" s="1052" t="str">
        <f t="shared" si="244"/>
        <v/>
      </c>
      <c r="AE1267" s="1053" t="str">
        <f t="shared" si="245"/>
        <v/>
      </c>
    </row>
    <row r="1268" spans="5:31" ht="12.75" customHeight="1">
      <c r="E1268" s="1083" t="str">
        <f t="shared" si="238"/>
        <v/>
      </c>
      <c r="H1268" s="1079" t="str">
        <f t="shared" si="237"/>
        <v/>
      </c>
      <c r="J1268" s="1117" t="str">
        <f>IF(D1268="","-",#REF!-D1268)</f>
        <v>-</v>
      </c>
      <c r="L1268" s="1041" t="str">
        <f t="shared" si="239"/>
        <v/>
      </c>
      <c r="W1268" s="1046" t="str">
        <f t="shared" si="240"/>
        <v/>
      </c>
      <c r="X1268" s="1047"/>
      <c r="Y1268" s="1048" t="str">
        <f t="shared" si="246"/>
        <v/>
      </c>
      <c r="Z1268" s="1049" t="str">
        <f t="shared" si="241"/>
        <v/>
      </c>
      <c r="AA1268" s="1049" t="str">
        <f t="shared" si="242"/>
        <v/>
      </c>
      <c r="AB1268" s="1050" t="str">
        <f t="shared" si="243"/>
        <v/>
      </c>
      <c r="AD1268" s="1052" t="str">
        <f t="shared" si="244"/>
        <v/>
      </c>
      <c r="AE1268" s="1053" t="str">
        <f t="shared" si="245"/>
        <v/>
      </c>
    </row>
    <row r="1269" spans="5:31" ht="12.75" customHeight="1">
      <c r="E1269" s="1083" t="str">
        <f t="shared" si="238"/>
        <v/>
      </c>
      <c r="H1269" s="1079" t="str">
        <f t="shared" si="237"/>
        <v/>
      </c>
      <c r="J1269" s="1117" t="str">
        <f>IF(D1269="","-",#REF!-D1269)</f>
        <v>-</v>
      </c>
      <c r="L1269" s="1041" t="str">
        <f t="shared" si="239"/>
        <v/>
      </c>
      <c r="W1269" s="1046" t="str">
        <f t="shared" si="240"/>
        <v/>
      </c>
      <c r="X1269" s="1047"/>
      <c r="Y1269" s="1048" t="str">
        <f t="shared" si="246"/>
        <v/>
      </c>
      <c r="Z1269" s="1049" t="str">
        <f t="shared" si="241"/>
        <v/>
      </c>
      <c r="AA1269" s="1049" t="str">
        <f t="shared" si="242"/>
        <v/>
      </c>
      <c r="AB1269" s="1050" t="str">
        <f t="shared" si="243"/>
        <v/>
      </c>
      <c r="AD1269" s="1052" t="str">
        <f t="shared" si="244"/>
        <v/>
      </c>
      <c r="AE1269" s="1053" t="str">
        <f t="shared" si="245"/>
        <v/>
      </c>
    </row>
    <row r="1270" spans="5:31" ht="12.75" customHeight="1">
      <c r="E1270" s="1083" t="str">
        <f t="shared" si="238"/>
        <v/>
      </c>
      <c r="H1270" s="1079" t="str">
        <f t="shared" si="237"/>
        <v/>
      </c>
      <c r="J1270" s="1117" t="str">
        <f>IF(D1270="","-",#REF!-D1270)</f>
        <v>-</v>
      </c>
      <c r="L1270" s="1041" t="str">
        <f t="shared" si="239"/>
        <v/>
      </c>
      <c r="W1270" s="1046" t="str">
        <f t="shared" si="240"/>
        <v/>
      </c>
      <c r="X1270" s="1047"/>
      <c r="Y1270" s="1048" t="str">
        <f t="shared" si="246"/>
        <v/>
      </c>
      <c r="Z1270" s="1049" t="str">
        <f t="shared" si="241"/>
        <v/>
      </c>
      <c r="AA1270" s="1049" t="str">
        <f t="shared" si="242"/>
        <v/>
      </c>
      <c r="AB1270" s="1050" t="str">
        <f t="shared" si="243"/>
        <v/>
      </c>
      <c r="AD1270" s="1052" t="str">
        <f t="shared" si="244"/>
        <v/>
      </c>
      <c r="AE1270" s="1053" t="str">
        <f t="shared" si="245"/>
        <v/>
      </c>
    </row>
    <row r="1271" spans="5:31" ht="12.75" customHeight="1">
      <c r="E1271" s="1083" t="str">
        <f t="shared" si="238"/>
        <v/>
      </c>
      <c r="H1271" s="1079" t="str">
        <f t="shared" si="237"/>
        <v/>
      </c>
      <c r="J1271" s="1117" t="str">
        <f>IF(D1271="","-",#REF!-D1271)</f>
        <v>-</v>
      </c>
      <c r="L1271" s="1041" t="str">
        <f t="shared" si="239"/>
        <v/>
      </c>
      <c r="W1271" s="1046" t="str">
        <f t="shared" si="240"/>
        <v/>
      </c>
      <c r="X1271" s="1047"/>
      <c r="Y1271" s="1048" t="str">
        <f t="shared" si="246"/>
        <v/>
      </c>
      <c r="Z1271" s="1049" t="str">
        <f t="shared" si="241"/>
        <v/>
      </c>
      <c r="AA1271" s="1049" t="str">
        <f t="shared" si="242"/>
        <v/>
      </c>
      <c r="AB1271" s="1050" t="str">
        <f t="shared" si="243"/>
        <v/>
      </c>
      <c r="AD1271" s="1052" t="str">
        <f t="shared" si="244"/>
        <v/>
      </c>
      <c r="AE1271" s="1053" t="str">
        <f t="shared" si="245"/>
        <v/>
      </c>
    </row>
    <row r="1272" spans="5:31" ht="12.75" customHeight="1">
      <c r="E1272" s="1083" t="str">
        <f t="shared" si="238"/>
        <v/>
      </c>
      <c r="H1272" s="1079" t="str">
        <f t="shared" si="237"/>
        <v/>
      </c>
      <c r="J1272" s="1117" t="str">
        <f>IF(D1272="","-",#REF!-D1272)</f>
        <v>-</v>
      </c>
      <c r="L1272" s="1041" t="str">
        <f t="shared" si="239"/>
        <v/>
      </c>
      <c r="W1272" s="1046" t="str">
        <f t="shared" si="240"/>
        <v/>
      </c>
      <c r="X1272" s="1047"/>
      <c r="Y1272" s="1048" t="str">
        <f t="shared" si="246"/>
        <v/>
      </c>
      <c r="Z1272" s="1049" t="str">
        <f t="shared" si="241"/>
        <v/>
      </c>
      <c r="AA1272" s="1049" t="str">
        <f t="shared" si="242"/>
        <v/>
      </c>
      <c r="AB1272" s="1050" t="str">
        <f t="shared" si="243"/>
        <v/>
      </c>
      <c r="AD1272" s="1052" t="str">
        <f t="shared" si="244"/>
        <v/>
      </c>
      <c r="AE1272" s="1053" t="str">
        <f t="shared" si="245"/>
        <v/>
      </c>
    </row>
    <row r="1273" spans="5:31" ht="12.75" customHeight="1">
      <c r="E1273" s="1083" t="str">
        <f t="shared" si="238"/>
        <v/>
      </c>
      <c r="H1273" s="1079" t="str">
        <f t="shared" si="237"/>
        <v/>
      </c>
      <c r="J1273" s="1117" t="str">
        <f>IF(D1273="","-",#REF!-D1273)</f>
        <v>-</v>
      </c>
      <c r="L1273" s="1041" t="str">
        <f t="shared" si="239"/>
        <v/>
      </c>
      <c r="W1273" s="1046" t="str">
        <f t="shared" si="240"/>
        <v/>
      </c>
      <c r="X1273" s="1047"/>
      <c r="Y1273" s="1048" t="str">
        <f t="shared" si="246"/>
        <v/>
      </c>
      <c r="Z1273" s="1049" t="str">
        <f t="shared" si="241"/>
        <v/>
      </c>
      <c r="AA1273" s="1049" t="str">
        <f t="shared" si="242"/>
        <v/>
      </c>
      <c r="AB1273" s="1050" t="str">
        <f t="shared" si="243"/>
        <v/>
      </c>
      <c r="AD1273" s="1052" t="str">
        <f t="shared" si="244"/>
        <v/>
      </c>
      <c r="AE1273" s="1053" t="str">
        <f t="shared" si="245"/>
        <v/>
      </c>
    </row>
    <row r="1274" spans="5:31" ht="12.75" customHeight="1">
      <c r="E1274" s="1083" t="str">
        <f t="shared" si="238"/>
        <v/>
      </c>
      <c r="H1274" s="1079" t="str">
        <f t="shared" si="237"/>
        <v/>
      </c>
      <c r="J1274" s="1117" t="str">
        <f>IF(D1274="","-",#REF!-D1274)</f>
        <v>-</v>
      </c>
      <c r="L1274" s="1041" t="str">
        <f t="shared" si="239"/>
        <v/>
      </c>
      <c r="W1274" s="1046" t="str">
        <f t="shared" si="240"/>
        <v/>
      </c>
      <c r="X1274" s="1047"/>
      <c r="Y1274" s="1048" t="str">
        <f t="shared" si="246"/>
        <v/>
      </c>
      <c r="Z1274" s="1049" t="str">
        <f t="shared" si="241"/>
        <v/>
      </c>
      <c r="AA1274" s="1049" t="str">
        <f t="shared" si="242"/>
        <v/>
      </c>
      <c r="AB1274" s="1050" t="str">
        <f t="shared" si="243"/>
        <v/>
      </c>
      <c r="AD1274" s="1052" t="str">
        <f t="shared" si="244"/>
        <v/>
      </c>
      <c r="AE1274" s="1053" t="str">
        <f t="shared" si="245"/>
        <v/>
      </c>
    </row>
    <row r="1275" spans="5:31" ht="12.75" customHeight="1">
      <c r="E1275" s="1083" t="str">
        <f t="shared" si="238"/>
        <v/>
      </c>
      <c r="H1275" s="1079" t="str">
        <f t="shared" si="237"/>
        <v/>
      </c>
      <c r="J1275" s="1117" t="str">
        <f>IF(D1275="","-",#REF!-D1275)</f>
        <v>-</v>
      </c>
      <c r="L1275" s="1041" t="str">
        <f t="shared" si="239"/>
        <v/>
      </c>
      <c r="W1275" s="1046" t="str">
        <f t="shared" si="240"/>
        <v/>
      </c>
      <c r="X1275" s="1047"/>
      <c r="Y1275" s="1048" t="str">
        <f t="shared" si="246"/>
        <v/>
      </c>
      <c r="Z1275" s="1049" t="str">
        <f t="shared" si="241"/>
        <v/>
      </c>
      <c r="AA1275" s="1049" t="str">
        <f t="shared" si="242"/>
        <v/>
      </c>
      <c r="AB1275" s="1050" t="str">
        <f t="shared" si="243"/>
        <v/>
      </c>
      <c r="AD1275" s="1052" t="str">
        <f t="shared" si="244"/>
        <v/>
      </c>
      <c r="AE1275" s="1053" t="str">
        <f t="shared" si="245"/>
        <v/>
      </c>
    </row>
    <row r="1276" spans="5:31" ht="12.75" customHeight="1">
      <c r="E1276" s="1083" t="str">
        <f t="shared" si="238"/>
        <v/>
      </c>
      <c r="H1276" s="1079" t="str">
        <f t="shared" si="237"/>
        <v/>
      </c>
      <c r="J1276" s="1117" t="str">
        <f>IF(D1276="","-",#REF!-D1276)</f>
        <v>-</v>
      </c>
      <c r="L1276" s="1041" t="str">
        <f t="shared" si="239"/>
        <v/>
      </c>
      <c r="W1276" s="1046" t="str">
        <f t="shared" si="240"/>
        <v/>
      </c>
      <c r="X1276" s="1047"/>
      <c r="Y1276" s="1048" t="str">
        <f t="shared" si="246"/>
        <v/>
      </c>
      <c r="Z1276" s="1049" t="str">
        <f t="shared" si="241"/>
        <v/>
      </c>
      <c r="AA1276" s="1049" t="str">
        <f t="shared" si="242"/>
        <v/>
      </c>
      <c r="AB1276" s="1050" t="str">
        <f t="shared" si="243"/>
        <v/>
      </c>
      <c r="AD1276" s="1052" t="str">
        <f t="shared" si="244"/>
        <v/>
      </c>
      <c r="AE1276" s="1053" t="str">
        <f t="shared" si="245"/>
        <v/>
      </c>
    </row>
    <row r="1277" spans="5:31" ht="12.75" customHeight="1">
      <c r="E1277" s="1083" t="str">
        <f t="shared" si="238"/>
        <v/>
      </c>
      <c r="H1277" s="1079" t="str">
        <f t="shared" si="237"/>
        <v/>
      </c>
      <c r="J1277" s="1117" t="str">
        <f>IF(D1277="","-",#REF!-D1277)</f>
        <v>-</v>
      </c>
      <c r="L1277" s="1041" t="str">
        <f t="shared" si="239"/>
        <v/>
      </c>
      <c r="W1277" s="1046" t="str">
        <f t="shared" si="240"/>
        <v/>
      </c>
      <c r="X1277" s="1047"/>
      <c r="Y1277" s="1048" t="str">
        <f t="shared" si="246"/>
        <v/>
      </c>
      <c r="Z1277" s="1049" t="str">
        <f t="shared" si="241"/>
        <v/>
      </c>
      <c r="AA1277" s="1049" t="str">
        <f t="shared" si="242"/>
        <v/>
      </c>
      <c r="AB1277" s="1050" t="str">
        <f t="shared" si="243"/>
        <v/>
      </c>
      <c r="AD1277" s="1052" t="str">
        <f t="shared" si="244"/>
        <v/>
      </c>
      <c r="AE1277" s="1053" t="str">
        <f t="shared" si="245"/>
        <v/>
      </c>
    </row>
    <row r="1278" spans="5:31" ht="12.75" customHeight="1">
      <c r="E1278" s="1083" t="str">
        <f t="shared" si="238"/>
        <v/>
      </c>
      <c r="H1278" s="1079" t="str">
        <f t="shared" si="237"/>
        <v/>
      </c>
      <c r="J1278" s="1117" t="str">
        <f>IF(D1278="","-",#REF!-D1278)</f>
        <v>-</v>
      </c>
      <c r="L1278" s="1041" t="str">
        <f t="shared" si="239"/>
        <v/>
      </c>
      <c r="W1278" s="1046" t="str">
        <f t="shared" si="240"/>
        <v/>
      </c>
      <c r="X1278" s="1047"/>
      <c r="Y1278" s="1048" t="str">
        <f t="shared" si="246"/>
        <v/>
      </c>
      <c r="Z1278" s="1049" t="str">
        <f t="shared" si="241"/>
        <v/>
      </c>
      <c r="AA1278" s="1049" t="str">
        <f t="shared" si="242"/>
        <v/>
      </c>
      <c r="AB1278" s="1050" t="str">
        <f t="shared" si="243"/>
        <v/>
      </c>
      <c r="AD1278" s="1052" t="str">
        <f t="shared" si="244"/>
        <v/>
      </c>
      <c r="AE1278" s="1053" t="str">
        <f t="shared" si="245"/>
        <v/>
      </c>
    </row>
    <row r="1279" spans="5:31" ht="12.75" customHeight="1">
      <c r="E1279" s="1083" t="str">
        <f t="shared" si="238"/>
        <v/>
      </c>
      <c r="H1279" s="1079" t="str">
        <f t="shared" si="237"/>
        <v/>
      </c>
      <c r="J1279" s="1117" t="str">
        <f>IF(D1279="","-",#REF!-D1279)</f>
        <v>-</v>
      </c>
      <c r="L1279" s="1041" t="str">
        <f t="shared" si="239"/>
        <v/>
      </c>
      <c r="W1279" s="1046" t="str">
        <f t="shared" si="240"/>
        <v/>
      </c>
      <c r="X1279" s="1047"/>
      <c r="Y1279" s="1048" t="str">
        <f t="shared" si="246"/>
        <v/>
      </c>
      <c r="Z1279" s="1049" t="str">
        <f t="shared" si="241"/>
        <v/>
      </c>
      <c r="AA1279" s="1049" t="str">
        <f t="shared" si="242"/>
        <v/>
      </c>
      <c r="AB1279" s="1050" t="str">
        <f t="shared" si="243"/>
        <v/>
      </c>
      <c r="AD1279" s="1052" t="str">
        <f t="shared" si="244"/>
        <v/>
      </c>
      <c r="AE1279" s="1053" t="str">
        <f t="shared" si="245"/>
        <v/>
      </c>
    </row>
    <row r="1280" spans="5:31" ht="12.75" customHeight="1">
      <c r="E1280" s="1083" t="str">
        <f t="shared" si="238"/>
        <v/>
      </c>
      <c r="H1280" s="1079" t="str">
        <f t="shared" si="237"/>
        <v/>
      </c>
      <c r="J1280" s="1117" t="str">
        <f>IF(D1280="","-",#REF!-D1280)</f>
        <v>-</v>
      </c>
      <c r="L1280" s="1041" t="str">
        <f t="shared" si="239"/>
        <v/>
      </c>
      <c r="W1280" s="1046" t="str">
        <f t="shared" si="240"/>
        <v/>
      </c>
      <c r="X1280" s="1047"/>
      <c r="Y1280" s="1048" t="str">
        <f t="shared" si="246"/>
        <v/>
      </c>
      <c r="Z1280" s="1049" t="str">
        <f t="shared" si="241"/>
        <v/>
      </c>
      <c r="AA1280" s="1049" t="str">
        <f t="shared" si="242"/>
        <v/>
      </c>
      <c r="AB1280" s="1050" t="str">
        <f t="shared" si="243"/>
        <v/>
      </c>
      <c r="AD1280" s="1052" t="str">
        <f t="shared" si="244"/>
        <v/>
      </c>
      <c r="AE1280" s="1053" t="str">
        <f t="shared" si="245"/>
        <v/>
      </c>
    </row>
    <row r="1281" spans="5:31" ht="12.75" customHeight="1">
      <c r="E1281" s="1083" t="str">
        <f t="shared" si="238"/>
        <v/>
      </c>
      <c r="H1281" s="1079" t="str">
        <f t="shared" si="237"/>
        <v/>
      </c>
      <c r="J1281" s="1117" t="str">
        <f>IF(D1281="","-",#REF!-D1281)</f>
        <v>-</v>
      </c>
      <c r="L1281" s="1041" t="str">
        <f t="shared" si="239"/>
        <v/>
      </c>
      <c r="W1281" s="1046" t="str">
        <f t="shared" si="240"/>
        <v/>
      </c>
      <c r="X1281" s="1047"/>
      <c r="Y1281" s="1048" t="str">
        <f t="shared" si="246"/>
        <v/>
      </c>
      <c r="Z1281" s="1049" t="str">
        <f t="shared" si="241"/>
        <v/>
      </c>
      <c r="AA1281" s="1049" t="str">
        <f t="shared" si="242"/>
        <v/>
      </c>
      <c r="AB1281" s="1050" t="str">
        <f t="shared" si="243"/>
        <v/>
      </c>
      <c r="AD1281" s="1052" t="str">
        <f t="shared" si="244"/>
        <v/>
      </c>
      <c r="AE1281" s="1053" t="str">
        <f t="shared" si="245"/>
        <v/>
      </c>
    </row>
    <row r="1282" spans="5:31" ht="12.75" customHeight="1">
      <c r="E1282" s="1083" t="str">
        <f t="shared" si="238"/>
        <v/>
      </c>
      <c r="H1282" s="1079" t="str">
        <f t="shared" ref="H1282:H1345" si="247">IFERROR(CHOOSE($X1282,"መስከረም","ጥቅምት","ህዳር  ","ታህሳስ ","ጥር ","የካቲት ","መጋቢት ","ሚይዚያ ","ግንቦት ","ሰኔ ","ሐምሌ ","ነሐሴ ","Pagume"),"")</f>
        <v/>
      </c>
      <c r="J1282" s="1117" t="str">
        <f>IF(D1282="","-",#REF!-D1282)</f>
        <v>-</v>
      </c>
      <c r="L1282" s="1041" t="str">
        <f t="shared" si="239"/>
        <v/>
      </c>
      <c r="W1282" s="1046" t="str">
        <f t="shared" si="240"/>
        <v/>
      </c>
      <c r="X1282" s="1047"/>
      <c r="Y1282" s="1048" t="str">
        <f t="shared" si="246"/>
        <v/>
      </c>
      <c r="Z1282" s="1049" t="str">
        <f t="shared" si="241"/>
        <v/>
      </c>
      <c r="AA1282" s="1049" t="str">
        <f t="shared" si="242"/>
        <v/>
      </c>
      <c r="AB1282" s="1050" t="str">
        <f t="shared" si="243"/>
        <v/>
      </c>
      <c r="AD1282" s="1052" t="str">
        <f t="shared" si="244"/>
        <v/>
      </c>
      <c r="AE1282" s="1053" t="str">
        <f t="shared" si="245"/>
        <v/>
      </c>
    </row>
    <row r="1283" spans="5:31" ht="12.75" customHeight="1">
      <c r="E1283" s="1083" t="str">
        <f t="shared" ref="E1283:E1346" si="248">IF(D1283="","",IF(F1283="paid",0,I1283-J1283))</f>
        <v/>
      </c>
      <c r="H1283" s="1079" t="str">
        <f t="shared" si="247"/>
        <v/>
      </c>
      <c r="J1283" s="1117" t="str">
        <f>IF(D1283="","-",#REF!-D1283)</f>
        <v>-</v>
      </c>
      <c r="L1283" s="1041" t="str">
        <f t="shared" ref="L1283:L1346" si="249">IF(E1283="","",$Q$1+E1283)</f>
        <v/>
      </c>
      <c r="W1283" s="1046" t="str">
        <f t="shared" ref="W1283:W1346" si="250">IF($D1283="","",_xlfn.LET(_xlpm.gDate,D1283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283" s="1047"/>
      <c r="Y1283" s="1048" t="str">
        <f t="shared" si="246"/>
        <v/>
      </c>
      <c r="Z1283" s="1049" t="str">
        <f t="shared" ref="Z1283:Z1346" si="251">IF($K1283="","",_xlfn.LET(_xlpm.gDate,K1283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283" s="1049" t="str">
        <f t="shared" ref="AA1283:AA1346" si="252">IF($Z1283="","",TEXT($Z1283,"mm"))</f>
        <v/>
      </c>
      <c r="AB1283" s="1050" t="str">
        <f t="shared" ref="AB1283:AB1346" si="253">IFERROR(CHOOSE(AA1283,"መስከረም","ጥቅምት","ህዳር  ","ታህሳስ ","ጥር ","የካቲት ","መጋቢት ","ሚይዚያ ","ግንቦት ","ሰኔ ","ሐምሌ ","ነሐሴ ","Pagume"),"")</f>
        <v/>
      </c>
      <c r="AD1283" s="1052" t="str">
        <f t="shared" ref="AD1283:AD1346" si="254">IF($D1283="","",YEAR(D1283)&amp;"-W"&amp;WEEKNUM(D1283,2))</f>
        <v/>
      </c>
      <c r="AE1283" s="1053" t="str">
        <f t="shared" ref="AE1283:AE1346" si="255">IF($K1283="","",YEAR(K1283)&amp;"-W"&amp;WEEKNUM(K1283,2))</f>
        <v/>
      </c>
    </row>
    <row r="1284" spans="5:31" ht="12.75" customHeight="1">
      <c r="E1284" s="1083" t="str">
        <f t="shared" si="248"/>
        <v/>
      </c>
      <c r="H1284" s="1079" t="str">
        <f t="shared" si="247"/>
        <v/>
      </c>
      <c r="J1284" s="1117" t="str">
        <f>IF(D1284="","-",#REF!-D1284)</f>
        <v>-</v>
      </c>
      <c r="L1284" s="1041" t="str">
        <f t="shared" si="249"/>
        <v/>
      </c>
      <c r="W1284" s="1046" t="str">
        <f t="shared" si="250"/>
        <v/>
      </c>
      <c r="X1284" s="1047"/>
      <c r="Y1284" s="1048" t="str">
        <f t="shared" si="246"/>
        <v/>
      </c>
      <c r="Z1284" s="1049" t="str">
        <f t="shared" si="251"/>
        <v/>
      </c>
      <c r="AA1284" s="1049" t="str">
        <f t="shared" si="252"/>
        <v/>
      </c>
      <c r="AB1284" s="1050" t="str">
        <f t="shared" si="253"/>
        <v/>
      </c>
      <c r="AD1284" s="1052" t="str">
        <f t="shared" si="254"/>
        <v/>
      </c>
      <c r="AE1284" s="1053" t="str">
        <f t="shared" si="255"/>
        <v/>
      </c>
    </row>
    <row r="1285" spans="5:31" ht="12.75" customHeight="1">
      <c r="E1285" s="1083" t="str">
        <f t="shared" si="248"/>
        <v/>
      </c>
      <c r="H1285" s="1079" t="str">
        <f t="shared" si="247"/>
        <v/>
      </c>
      <c r="J1285" s="1117" t="str">
        <f>IF(D1285="","-",#REF!-D1285)</f>
        <v>-</v>
      </c>
      <c r="L1285" s="1041" t="str">
        <f t="shared" si="249"/>
        <v/>
      </c>
      <c r="W1285" s="1046" t="str">
        <f t="shared" si="250"/>
        <v/>
      </c>
      <c r="X1285" s="1047"/>
      <c r="Y1285" s="1048" t="str">
        <f t="shared" si="246"/>
        <v/>
      </c>
      <c r="Z1285" s="1049" t="str">
        <f t="shared" si="251"/>
        <v/>
      </c>
      <c r="AA1285" s="1049" t="str">
        <f t="shared" si="252"/>
        <v/>
      </c>
      <c r="AB1285" s="1050" t="str">
        <f t="shared" si="253"/>
        <v/>
      </c>
      <c r="AD1285" s="1052" t="str">
        <f t="shared" si="254"/>
        <v/>
      </c>
      <c r="AE1285" s="1053" t="str">
        <f t="shared" si="255"/>
        <v/>
      </c>
    </row>
    <row r="1286" spans="5:31" ht="12.75" customHeight="1">
      <c r="E1286" s="1083" t="str">
        <f t="shared" si="248"/>
        <v/>
      </c>
      <c r="H1286" s="1079" t="str">
        <f t="shared" si="247"/>
        <v/>
      </c>
      <c r="J1286" s="1117" t="str">
        <f>IF(D1286="","-",#REF!-D1286)</f>
        <v>-</v>
      </c>
      <c r="L1286" s="1041" t="str">
        <f t="shared" si="249"/>
        <v/>
      </c>
      <c r="W1286" s="1046" t="str">
        <f t="shared" si="250"/>
        <v/>
      </c>
      <c r="X1286" s="1047"/>
      <c r="Y1286" s="1048" t="str">
        <f t="shared" si="246"/>
        <v/>
      </c>
      <c r="Z1286" s="1049" t="str">
        <f t="shared" si="251"/>
        <v/>
      </c>
      <c r="AA1286" s="1049" t="str">
        <f t="shared" si="252"/>
        <v/>
      </c>
      <c r="AB1286" s="1050" t="str">
        <f t="shared" si="253"/>
        <v/>
      </c>
      <c r="AD1286" s="1052" t="str">
        <f t="shared" si="254"/>
        <v/>
      </c>
      <c r="AE1286" s="1053" t="str">
        <f t="shared" si="255"/>
        <v/>
      </c>
    </row>
    <row r="1287" spans="5:31" ht="12.75" customHeight="1">
      <c r="E1287" s="1083" t="str">
        <f t="shared" si="248"/>
        <v/>
      </c>
      <c r="H1287" s="1079" t="str">
        <f t="shared" si="247"/>
        <v/>
      </c>
      <c r="J1287" s="1117" t="str">
        <f>IF(D1287="","-",#REF!-D1287)</f>
        <v>-</v>
      </c>
      <c r="L1287" s="1041" t="str">
        <f t="shared" si="249"/>
        <v/>
      </c>
      <c r="W1287" s="1046" t="str">
        <f t="shared" si="250"/>
        <v/>
      </c>
      <c r="X1287" s="1047"/>
      <c r="Y1287" s="1048" t="str">
        <f t="shared" si="246"/>
        <v/>
      </c>
      <c r="Z1287" s="1049" t="str">
        <f t="shared" si="251"/>
        <v/>
      </c>
      <c r="AA1287" s="1049" t="str">
        <f t="shared" si="252"/>
        <v/>
      </c>
      <c r="AB1287" s="1050" t="str">
        <f t="shared" si="253"/>
        <v/>
      </c>
      <c r="AD1287" s="1052" t="str">
        <f t="shared" si="254"/>
        <v/>
      </c>
      <c r="AE1287" s="1053" t="str">
        <f t="shared" si="255"/>
        <v/>
      </c>
    </row>
    <row r="1288" spans="5:31" ht="12.75" customHeight="1">
      <c r="E1288" s="1083" t="str">
        <f t="shared" si="248"/>
        <v/>
      </c>
      <c r="H1288" s="1079" t="str">
        <f t="shared" si="247"/>
        <v/>
      </c>
      <c r="J1288" s="1117" t="str">
        <f>IF(D1288="","-",#REF!-D1288)</f>
        <v>-</v>
      </c>
      <c r="L1288" s="1041" t="str">
        <f t="shared" si="249"/>
        <v/>
      </c>
      <c r="W1288" s="1046" t="str">
        <f t="shared" si="250"/>
        <v/>
      </c>
      <c r="X1288" s="1047"/>
      <c r="Y1288" s="1048" t="str">
        <f t="shared" si="246"/>
        <v/>
      </c>
      <c r="Z1288" s="1049" t="str">
        <f t="shared" si="251"/>
        <v/>
      </c>
      <c r="AA1288" s="1049" t="str">
        <f t="shared" si="252"/>
        <v/>
      </c>
      <c r="AB1288" s="1050" t="str">
        <f t="shared" si="253"/>
        <v/>
      </c>
      <c r="AD1288" s="1052" t="str">
        <f t="shared" si="254"/>
        <v/>
      </c>
      <c r="AE1288" s="1053" t="str">
        <f t="shared" si="255"/>
        <v/>
      </c>
    </row>
    <row r="1289" spans="5:31" ht="12.75" customHeight="1">
      <c r="E1289" s="1083" t="str">
        <f t="shared" si="248"/>
        <v/>
      </c>
      <c r="H1289" s="1079" t="str">
        <f t="shared" si="247"/>
        <v/>
      </c>
      <c r="J1289" s="1117" t="str">
        <f>IF(D1289="","-",#REF!-D1289)</f>
        <v>-</v>
      </c>
      <c r="L1289" s="1041" t="str">
        <f t="shared" si="249"/>
        <v/>
      </c>
      <c r="W1289" s="1046" t="str">
        <f t="shared" si="250"/>
        <v/>
      </c>
      <c r="X1289" s="1047"/>
      <c r="Y1289" s="1048" t="str">
        <f t="shared" si="246"/>
        <v/>
      </c>
      <c r="Z1289" s="1049" t="str">
        <f t="shared" si="251"/>
        <v/>
      </c>
      <c r="AA1289" s="1049" t="str">
        <f t="shared" si="252"/>
        <v/>
      </c>
      <c r="AB1289" s="1050" t="str">
        <f t="shared" si="253"/>
        <v/>
      </c>
      <c r="AD1289" s="1052" t="str">
        <f t="shared" si="254"/>
        <v/>
      </c>
      <c r="AE1289" s="1053" t="str">
        <f t="shared" si="255"/>
        <v/>
      </c>
    </row>
    <row r="1290" spans="5:31" ht="12.75" customHeight="1">
      <c r="E1290" s="1083" t="str">
        <f t="shared" si="248"/>
        <v/>
      </c>
      <c r="H1290" s="1079" t="str">
        <f t="shared" si="247"/>
        <v/>
      </c>
      <c r="J1290" s="1117" t="str">
        <f>IF(D1290="","-",#REF!-D1290)</f>
        <v>-</v>
      </c>
      <c r="L1290" s="1041" t="str">
        <f t="shared" si="249"/>
        <v/>
      </c>
      <c r="W1290" s="1046" t="str">
        <f t="shared" si="250"/>
        <v/>
      </c>
      <c r="X1290" s="1047"/>
      <c r="Y1290" s="1048" t="str">
        <f t="shared" si="246"/>
        <v/>
      </c>
      <c r="Z1290" s="1049" t="str">
        <f t="shared" si="251"/>
        <v/>
      </c>
      <c r="AA1290" s="1049" t="str">
        <f t="shared" si="252"/>
        <v/>
      </c>
      <c r="AB1290" s="1050" t="str">
        <f t="shared" si="253"/>
        <v/>
      </c>
      <c r="AD1290" s="1052" t="str">
        <f t="shared" si="254"/>
        <v/>
      </c>
      <c r="AE1290" s="1053" t="str">
        <f t="shared" si="255"/>
        <v/>
      </c>
    </row>
    <row r="1291" spans="5:31" ht="12.75" customHeight="1">
      <c r="E1291" s="1083" t="str">
        <f t="shared" si="248"/>
        <v/>
      </c>
      <c r="H1291" s="1079" t="str">
        <f t="shared" si="247"/>
        <v/>
      </c>
      <c r="J1291" s="1117" t="str">
        <f>IF(D1291="","-",#REF!-D1291)</f>
        <v>-</v>
      </c>
      <c r="L1291" s="1041" t="str">
        <f t="shared" si="249"/>
        <v/>
      </c>
      <c r="W1291" s="1046" t="str">
        <f t="shared" si="250"/>
        <v/>
      </c>
      <c r="X1291" s="1047"/>
      <c r="Y1291" s="1048" t="str">
        <f t="shared" si="246"/>
        <v/>
      </c>
      <c r="Z1291" s="1049" t="str">
        <f t="shared" si="251"/>
        <v/>
      </c>
      <c r="AA1291" s="1049" t="str">
        <f t="shared" si="252"/>
        <v/>
      </c>
      <c r="AB1291" s="1050" t="str">
        <f t="shared" si="253"/>
        <v/>
      </c>
      <c r="AD1291" s="1052" t="str">
        <f t="shared" si="254"/>
        <v/>
      </c>
      <c r="AE1291" s="1053" t="str">
        <f t="shared" si="255"/>
        <v/>
      </c>
    </row>
    <row r="1292" spans="5:31" ht="12.75" customHeight="1">
      <c r="E1292" s="1083" t="str">
        <f t="shared" si="248"/>
        <v/>
      </c>
      <c r="H1292" s="1079" t="str">
        <f t="shared" si="247"/>
        <v/>
      </c>
      <c r="J1292" s="1117" t="str">
        <f>IF(D1292="","-",#REF!-D1292)</f>
        <v>-</v>
      </c>
      <c r="L1292" s="1041" t="str">
        <f t="shared" si="249"/>
        <v/>
      </c>
      <c r="W1292" s="1046" t="str">
        <f t="shared" si="250"/>
        <v/>
      </c>
      <c r="X1292" s="1047"/>
      <c r="Y1292" s="1048" t="str">
        <f t="shared" si="246"/>
        <v/>
      </c>
      <c r="Z1292" s="1049" t="str">
        <f t="shared" si="251"/>
        <v/>
      </c>
      <c r="AA1292" s="1049" t="str">
        <f t="shared" si="252"/>
        <v/>
      </c>
      <c r="AB1292" s="1050" t="str">
        <f t="shared" si="253"/>
        <v/>
      </c>
      <c r="AD1292" s="1052" t="str">
        <f t="shared" si="254"/>
        <v/>
      </c>
      <c r="AE1292" s="1053" t="str">
        <f t="shared" si="255"/>
        <v/>
      </c>
    </row>
    <row r="1293" spans="5:31" ht="12.75" customHeight="1">
      <c r="E1293" s="1083" t="str">
        <f t="shared" si="248"/>
        <v/>
      </c>
      <c r="H1293" s="1079" t="str">
        <f t="shared" si="247"/>
        <v/>
      </c>
      <c r="J1293" s="1117" t="str">
        <f>IF(D1293="","-",#REF!-D1293)</f>
        <v>-</v>
      </c>
      <c r="L1293" s="1041" t="str">
        <f t="shared" si="249"/>
        <v/>
      </c>
      <c r="W1293" s="1046" t="str">
        <f t="shared" si="250"/>
        <v/>
      </c>
      <c r="X1293" s="1047"/>
      <c r="Y1293" s="1048" t="str">
        <f t="shared" si="246"/>
        <v/>
      </c>
      <c r="Z1293" s="1049" t="str">
        <f t="shared" si="251"/>
        <v/>
      </c>
      <c r="AA1293" s="1049" t="str">
        <f t="shared" si="252"/>
        <v/>
      </c>
      <c r="AB1293" s="1050" t="str">
        <f t="shared" si="253"/>
        <v/>
      </c>
      <c r="AD1293" s="1052" t="str">
        <f t="shared" si="254"/>
        <v/>
      </c>
      <c r="AE1293" s="1053" t="str">
        <f t="shared" si="255"/>
        <v/>
      </c>
    </row>
    <row r="1294" spans="5:31" ht="12.75" customHeight="1">
      <c r="E1294" s="1083" t="str">
        <f t="shared" si="248"/>
        <v/>
      </c>
      <c r="H1294" s="1079" t="str">
        <f t="shared" si="247"/>
        <v/>
      </c>
      <c r="J1294" s="1117" t="str">
        <f>IF(D1294="","-",#REF!-D1294)</f>
        <v>-</v>
      </c>
      <c r="L1294" s="1041" t="str">
        <f t="shared" si="249"/>
        <v/>
      </c>
      <c r="W1294" s="1046" t="str">
        <f t="shared" si="250"/>
        <v/>
      </c>
      <c r="X1294" s="1047"/>
      <c r="Y1294" s="1048" t="str">
        <f t="shared" si="246"/>
        <v/>
      </c>
      <c r="Z1294" s="1049" t="str">
        <f t="shared" si="251"/>
        <v/>
      </c>
      <c r="AA1294" s="1049" t="str">
        <f t="shared" si="252"/>
        <v/>
      </c>
      <c r="AB1294" s="1050" t="str">
        <f t="shared" si="253"/>
        <v/>
      </c>
      <c r="AD1294" s="1052" t="str">
        <f t="shared" si="254"/>
        <v/>
      </c>
      <c r="AE1294" s="1053" t="str">
        <f t="shared" si="255"/>
        <v/>
      </c>
    </row>
    <row r="1295" spans="5:31" ht="12.75" customHeight="1">
      <c r="E1295" s="1083" t="str">
        <f t="shared" si="248"/>
        <v/>
      </c>
      <c r="H1295" s="1079" t="str">
        <f t="shared" si="247"/>
        <v/>
      </c>
      <c r="J1295" s="1117" t="str">
        <f>IF(D1295="","-",#REF!-D1295)</f>
        <v>-</v>
      </c>
      <c r="L1295" s="1041" t="str">
        <f t="shared" si="249"/>
        <v/>
      </c>
      <c r="W1295" s="1046" t="str">
        <f t="shared" si="250"/>
        <v/>
      </c>
      <c r="X1295" s="1047"/>
      <c r="Y1295" s="1048" t="str">
        <f t="shared" si="246"/>
        <v/>
      </c>
      <c r="Z1295" s="1049" t="str">
        <f t="shared" si="251"/>
        <v/>
      </c>
      <c r="AA1295" s="1049" t="str">
        <f t="shared" si="252"/>
        <v/>
      </c>
      <c r="AB1295" s="1050" t="str">
        <f t="shared" si="253"/>
        <v/>
      </c>
      <c r="AD1295" s="1052" t="str">
        <f t="shared" si="254"/>
        <v/>
      </c>
      <c r="AE1295" s="1053" t="str">
        <f t="shared" si="255"/>
        <v/>
      </c>
    </row>
    <row r="1296" spans="5:31" ht="12.75" customHeight="1">
      <c r="E1296" s="1083" t="str">
        <f t="shared" si="248"/>
        <v/>
      </c>
      <c r="H1296" s="1079" t="str">
        <f t="shared" si="247"/>
        <v/>
      </c>
      <c r="J1296" s="1117" t="str">
        <f>IF(D1296="","-",#REF!-D1296)</f>
        <v>-</v>
      </c>
      <c r="L1296" s="1041" t="str">
        <f t="shared" si="249"/>
        <v/>
      </c>
      <c r="W1296" s="1046" t="str">
        <f t="shared" si="250"/>
        <v/>
      </c>
      <c r="X1296" s="1047"/>
      <c r="Y1296" s="1048" t="str">
        <f t="shared" si="246"/>
        <v/>
      </c>
      <c r="Z1296" s="1049" t="str">
        <f t="shared" si="251"/>
        <v/>
      </c>
      <c r="AA1296" s="1049" t="str">
        <f t="shared" si="252"/>
        <v/>
      </c>
      <c r="AB1296" s="1050" t="str">
        <f t="shared" si="253"/>
        <v/>
      </c>
      <c r="AD1296" s="1052" t="str">
        <f t="shared" si="254"/>
        <v/>
      </c>
      <c r="AE1296" s="1053" t="str">
        <f t="shared" si="255"/>
        <v/>
      </c>
    </row>
    <row r="1297" spans="5:31" ht="12.75" customHeight="1">
      <c r="E1297" s="1083" t="str">
        <f t="shared" si="248"/>
        <v/>
      </c>
      <c r="H1297" s="1079" t="str">
        <f t="shared" si="247"/>
        <v/>
      </c>
      <c r="J1297" s="1117" t="str">
        <f>IF(D1297="","-",#REF!-D1297)</f>
        <v>-</v>
      </c>
      <c r="L1297" s="1041" t="str">
        <f t="shared" si="249"/>
        <v/>
      </c>
      <c r="W1297" s="1046" t="str">
        <f t="shared" si="250"/>
        <v/>
      </c>
      <c r="X1297" s="1047"/>
      <c r="Y1297" s="1048" t="str">
        <f t="shared" si="246"/>
        <v/>
      </c>
      <c r="Z1297" s="1049" t="str">
        <f t="shared" si="251"/>
        <v/>
      </c>
      <c r="AA1297" s="1049" t="str">
        <f t="shared" si="252"/>
        <v/>
      </c>
      <c r="AB1297" s="1050" t="str">
        <f t="shared" si="253"/>
        <v/>
      </c>
      <c r="AD1297" s="1052" t="str">
        <f t="shared" si="254"/>
        <v/>
      </c>
      <c r="AE1297" s="1053" t="str">
        <f t="shared" si="255"/>
        <v/>
      </c>
    </row>
    <row r="1298" spans="5:31" ht="12.75" customHeight="1">
      <c r="E1298" s="1083" t="str">
        <f t="shared" si="248"/>
        <v/>
      </c>
      <c r="H1298" s="1079" t="str">
        <f t="shared" si="247"/>
        <v/>
      </c>
      <c r="J1298" s="1117" t="str">
        <f>IF(D1298="","-",#REF!-D1298)</f>
        <v>-</v>
      </c>
      <c r="L1298" s="1041" t="str">
        <f t="shared" si="249"/>
        <v/>
      </c>
      <c r="W1298" s="1046" t="str">
        <f t="shared" si="250"/>
        <v/>
      </c>
      <c r="X1298" s="1047"/>
      <c r="Y1298" s="1048" t="str">
        <f t="shared" si="246"/>
        <v/>
      </c>
      <c r="Z1298" s="1049" t="str">
        <f t="shared" si="251"/>
        <v/>
      </c>
      <c r="AA1298" s="1049" t="str">
        <f t="shared" si="252"/>
        <v/>
      </c>
      <c r="AB1298" s="1050" t="str">
        <f t="shared" si="253"/>
        <v/>
      </c>
      <c r="AD1298" s="1052" t="str">
        <f t="shared" si="254"/>
        <v/>
      </c>
      <c r="AE1298" s="1053" t="str">
        <f t="shared" si="255"/>
        <v/>
      </c>
    </row>
    <row r="1299" spans="5:31" ht="12.75" customHeight="1">
      <c r="E1299" s="1083" t="str">
        <f t="shared" si="248"/>
        <v/>
      </c>
      <c r="H1299" s="1079" t="str">
        <f t="shared" si="247"/>
        <v/>
      </c>
      <c r="J1299" s="1117" t="str">
        <f>IF(D1299="","-",#REF!-D1299)</f>
        <v>-</v>
      </c>
      <c r="L1299" s="1041" t="str">
        <f t="shared" si="249"/>
        <v/>
      </c>
      <c r="W1299" s="1046" t="str">
        <f t="shared" si="250"/>
        <v/>
      </c>
      <c r="X1299" s="1047"/>
      <c r="Y1299" s="1048" t="str">
        <f t="shared" si="246"/>
        <v/>
      </c>
      <c r="Z1299" s="1049" t="str">
        <f t="shared" si="251"/>
        <v/>
      </c>
      <c r="AA1299" s="1049" t="str">
        <f t="shared" si="252"/>
        <v/>
      </c>
      <c r="AB1299" s="1050" t="str">
        <f t="shared" si="253"/>
        <v/>
      </c>
      <c r="AD1299" s="1052" t="str">
        <f t="shared" si="254"/>
        <v/>
      </c>
      <c r="AE1299" s="1053" t="str">
        <f t="shared" si="255"/>
        <v/>
      </c>
    </row>
    <row r="1300" spans="5:31" ht="12.75" customHeight="1">
      <c r="E1300" s="1083" t="str">
        <f t="shared" si="248"/>
        <v/>
      </c>
      <c r="H1300" s="1079" t="str">
        <f t="shared" si="247"/>
        <v/>
      </c>
      <c r="J1300" s="1117" t="str">
        <f>IF(D1300="","-",#REF!-D1300)</f>
        <v>-</v>
      </c>
      <c r="L1300" s="1041" t="str">
        <f t="shared" si="249"/>
        <v/>
      </c>
      <c r="W1300" s="1046" t="str">
        <f t="shared" si="250"/>
        <v/>
      </c>
      <c r="X1300" s="1047"/>
      <c r="Y1300" s="1048" t="str">
        <f t="shared" si="246"/>
        <v/>
      </c>
      <c r="Z1300" s="1049" t="str">
        <f t="shared" si="251"/>
        <v/>
      </c>
      <c r="AA1300" s="1049" t="str">
        <f t="shared" si="252"/>
        <v/>
      </c>
      <c r="AB1300" s="1050" t="str">
        <f t="shared" si="253"/>
        <v/>
      </c>
      <c r="AD1300" s="1052" t="str">
        <f t="shared" si="254"/>
        <v/>
      </c>
      <c r="AE1300" s="1053" t="str">
        <f t="shared" si="255"/>
        <v/>
      </c>
    </row>
    <row r="1301" spans="5:31" ht="12.75" customHeight="1">
      <c r="E1301" s="1083" t="str">
        <f t="shared" si="248"/>
        <v/>
      </c>
      <c r="H1301" s="1079" t="str">
        <f t="shared" si="247"/>
        <v/>
      </c>
      <c r="J1301" s="1117" t="str">
        <f>IF(D1301="","-",#REF!-D1301)</f>
        <v>-</v>
      </c>
      <c r="L1301" s="1041" t="str">
        <f t="shared" si="249"/>
        <v/>
      </c>
      <c r="W1301" s="1046" t="str">
        <f t="shared" si="250"/>
        <v/>
      </c>
      <c r="X1301" s="1047"/>
      <c r="Y1301" s="1048" t="str">
        <f t="shared" si="246"/>
        <v/>
      </c>
      <c r="Z1301" s="1049" t="str">
        <f t="shared" si="251"/>
        <v/>
      </c>
      <c r="AA1301" s="1049" t="str">
        <f t="shared" si="252"/>
        <v/>
      </c>
      <c r="AB1301" s="1050" t="str">
        <f t="shared" si="253"/>
        <v/>
      </c>
      <c r="AD1301" s="1052" t="str">
        <f t="shared" si="254"/>
        <v/>
      </c>
      <c r="AE1301" s="1053" t="str">
        <f t="shared" si="255"/>
        <v/>
      </c>
    </row>
    <row r="1302" spans="5:31" ht="12.75" customHeight="1">
      <c r="E1302" s="1083" t="str">
        <f t="shared" si="248"/>
        <v/>
      </c>
      <c r="H1302" s="1079" t="str">
        <f t="shared" si="247"/>
        <v/>
      </c>
      <c r="J1302" s="1117" t="str">
        <f>IF(D1302="","-",#REF!-D1302)</f>
        <v>-</v>
      </c>
      <c r="L1302" s="1041" t="str">
        <f t="shared" si="249"/>
        <v/>
      </c>
      <c r="W1302" s="1046" t="str">
        <f t="shared" si="250"/>
        <v/>
      </c>
      <c r="X1302" s="1047"/>
      <c r="Y1302" s="1048" t="str">
        <f t="shared" si="246"/>
        <v/>
      </c>
      <c r="Z1302" s="1049" t="str">
        <f t="shared" si="251"/>
        <v/>
      </c>
      <c r="AA1302" s="1049" t="str">
        <f t="shared" si="252"/>
        <v/>
      </c>
      <c r="AB1302" s="1050" t="str">
        <f t="shared" si="253"/>
        <v/>
      </c>
      <c r="AD1302" s="1052" t="str">
        <f t="shared" si="254"/>
        <v/>
      </c>
      <c r="AE1302" s="1053" t="str">
        <f t="shared" si="255"/>
        <v/>
      </c>
    </row>
    <row r="1303" spans="5:31" ht="12.75" customHeight="1">
      <c r="E1303" s="1083" t="str">
        <f t="shared" si="248"/>
        <v/>
      </c>
      <c r="H1303" s="1079" t="str">
        <f t="shared" si="247"/>
        <v/>
      </c>
      <c r="J1303" s="1117" t="str">
        <f>IF(D1303="","-",#REF!-D1303)</f>
        <v>-</v>
      </c>
      <c r="L1303" s="1041" t="str">
        <f t="shared" si="249"/>
        <v/>
      </c>
      <c r="W1303" s="1046" t="str">
        <f t="shared" si="250"/>
        <v/>
      </c>
      <c r="X1303" s="1047"/>
      <c r="Y1303" s="1048" t="str">
        <f t="shared" si="246"/>
        <v/>
      </c>
      <c r="Z1303" s="1049" t="str">
        <f t="shared" si="251"/>
        <v/>
      </c>
      <c r="AA1303" s="1049" t="str">
        <f t="shared" si="252"/>
        <v/>
      </c>
      <c r="AB1303" s="1050" t="str">
        <f t="shared" si="253"/>
        <v/>
      </c>
      <c r="AD1303" s="1052" t="str">
        <f t="shared" si="254"/>
        <v/>
      </c>
      <c r="AE1303" s="1053" t="str">
        <f t="shared" si="255"/>
        <v/>
      </c>
    </row>
    <row r="1304" spans="5:31" ht="12.75" customHeight="1">
      <c r="E1304" s="1083" t="str">
        <f t="shared" si="248"/>
        <v/>
      </c>
      <c r="H1304" s="1079" t="str">
        <f t="shared" si="247"/>
        <v/>
      </c>
      <c r="J1304" s="1117" t="str">
        <f>IF(D1304="","-",#REF!-D1304)</f>
        <v>-</v>
      </c>
      <c r="L1304" s="1041" t="str">
        <f t="shared" si="249"/>
        <v/>
      </c>
      <c r="W1304" s="1046" t="str">
        <f t="shared" si="250"/>
        <v/>
      </c>
      <c r="X1304" s="1047"/>
      <c r="Y1304" s="1048" t="str">
        <f t="shared" si="246"/>
        <v/>
      </c>
      <c r="Z1304" s="1049" t="str">
        <f t="shared" si="251"/>
        <v/>
      </c>
      <c r="AA1304" s="1049" t="str">
        <f t="shared" si="252"/>
        <v/>
      </c>
      <c r="AB1304" s="1050" t="str">
        <f t="shared" si="253"/>
        <v/>
      </c>
      <c r="AD1304" s="1052" t="str">
        <f t="shared" si="254"/>
        <v/>
      </c>
      <c r="AE1304" s="1053" t="str">
        <f t="shared" si="255"/>
        <v/>
      </c>
    </row>
    <row r="1305" spans="5:31" ht="12.75" customHeight="1">
      <c r="E1305" s="1083" t="str">
        <f t="shared" si="248"/>
        <v/>
      </c>
      <c r="H1305" s="1079" t="str">
        <f t="shared" si="247"/>
        <v/>
      </c>
      <c r="J1305" s="1117" t="str">
        <f>IF(D1305="","-",#REF!-D1305)</f>
        <v>-</v>
      </c>
      <c r="L1305" s="1041" t="str">
        <f t="shared" si="249"/>
        <v/>
      </c>
      <c r="W1305" s="1046" t="str">
        <f t="shared" si="250"/>
        <v/>
      </c>
      <c r="X1305" s="1047"/>
      <c r="Y1305" s="1048" t="str">
        <f t="shared" si="246"/>
        <v/>
      </c>
      <c r="Z1305" s="1049" t="str">
        <f t="shared" si="251"/>
        <v/>
      </c>
      <c r="AA1305" s="1049" t="str">
        <f t="shared" si="252"/>
        <v/>
      </c>
      <c r="AB1305" s="1050" t="str">
        <f t="shared" si="253"/>
        <v/>
      </c>
      <c r="AD1305" s="1052" t="str">
        <f t="shared" si="254"/>
        <v/>
      </c>
      <c r="AE1305" s="1053" t="str">
        <f t="shared" si="255"/>
        <v/>
      </c>
    </row>
    <row r="1306" spans="5:31" ht="12.75" customHeight="1">
      <c r="E1306" s="1083" t="str">
        <f t="shared" si="248"/>
        <v/>
      </c>
      <c r="H1306" s="1079" t="str">
        <f t="shared" si="247"/>
        <v/>
      </c>
      <c r="J1306" s="1117" t="str">
        <f>IF(D1306="","-",#REF!-D1306)</f>
        <v>-</v>
      </c>
      <c r="L1306" s="1041" t="str">
        <f t="shared" si="249"/>
        <v/>
      </c>
      <c r="W1306" s="1046" t="str">
        <f t="shared" si="250"/>
        <v/>
      </c>
      <c r="X1306" s="1047"/>
      <c r="Y1306" s="1048" t="str">
        <f t="shared" si="246"/>
        <v/>
      </c>
      <c r="Z1306" s="1049" t="str">
        <f t="shared" si="251"/>
        <v/>
      </c>
      <c r="AA1306" s="1049" t="str">
        <f t="shared" si="252"/>
        <v/>
      </c>
      <c r="AB1306" s="1050" t="str">
        <f t="shared" si="253"/>
        <v/>
      </c>
      <c r="AD1306" s="1052" t="str">
        <f t="shared" si="254"/>
        <v/>
      </c>
      <c r="AE1306" s="1053" t="str">
        <f t="shared" si="255"/>
        <v/>
      </c>
    </row>
    <row r="1307" spans="5:31" ht="12.75" customHeight="1">
      <c r="E1307" s="1083" t="str">
        <f t="shared" si="248"/>
        <v/>
      </c>
      <c r="H1307" s="1079" t="str">
        <f t="shared" si="247"/>
        <v/>
      </c>
      <c r="J1307" s="1117" t="str">
        <f>IF(D1307="","-",#REF!-D1307)</f>
        <v>-</v>
      </c>
      <c r="L1307" s="1041" t="str">
        <f t="shared" si="249"/>
        <v/>
      </c>
      <c r="W1307" s="1046" t="str">
        <f t="shared" si="250"/>
        <v/>
      </c>
      <c r="X1307" s="1047"/>
      <c r="Y1307" s="1048" t="str">
        <f t="shared" si="246"/>
        <v/>
      </c>
      <c r="Z1307" s="1049" t="str">
        <f t="shared" si="251"/>
        <v/>
      </c>
      <c r="AA1307" s="1049" t="str">
        <f t="shared" si="252"/>
        <v/>
      </c>
      <c r="AB1307" s="1050" t="str">
        <f t="shared" si="253"/>
        <v/>
      </c>
      <c r="AD1307" s="1052" t="str">
        <f t="shared" si="254"/>
        <v/>
      </c>
      <c r="AE1307" s="1053" t="str">
        <f t="shared" si="255"/>
        <v/>
      </c>
    </row>
    <row r="1308" spans="5:31" ht="12.75" customHeight="1">
      <c r="E1308" s="1083" t="str">
        <f t="shared" si="248"/>
        <v/>
      </c>
      <c r="H1308" s="1079" t="str">
        <f t="shared" si="247"/>
        <v/>
      </c>
      <c r="J1308" s="1117" t="str">
        <f>IF(D1308="","-",#REF!-D1308)</f>
        <v>-</v>
      </c>
      <c r="L1308" s="1041" t="str">
        <f t="shared" si="249"/>
        <v/>
      </c>
      <c r="W1308" s="1046" t="str">
        <f t="shared" si="250"/>
        <v/>
      </c>
      <c r="X1308" s="1047"/>
      <c r="Y1308" s="1048" t="str">
        <f t="shared" si="246"/>
        <v/>
      </c>
      <c r="Z1308" s="1049" t="str">
        <f t="shared" si="251"/>
        <v/>
      </c>
      <c r="AA1308" s="1049" t="str">
        <f t="shared" si="252"/>
        <v/>
      </c>
      <c r="AB1308" s="1050" t="str">
        <f t="shared" si="253"/>
        <v/>
      </c>
      <c r="AD1308" s="1052" t="str">
        <f t="shared" si="254"/>
        <v/>
      </c>
      <c r="AE1308" s="1053" t="str">
        <f t="shared" si="255"/>
        <v/>
      </c>
    </row>
    <row r="1309" spans="5:31" ht="12.75" customHeight="1">
      <c r="E1309" s="1083" t="str">
        <f t="shared" si="248"/>
        <v/>
      </c>
      <c r="H1309" s="1079" t="str">
        <f t="shared" si="247"/>
        <v/>
      </c>
      <c r="J1309" s="1117" t="str">
        <f>IF(D1309="","-",#REF!-D1309)</f>
        <v>-</v>
      </c>
      <c r="L1309" s="1041" t="str">
        <f t="shared" si="249"/>
        <v/>
      </c>
      <c r="W1309" s="1046" t="str">
        <f t="shared" si="250"/>
        <v/>
      </c>
      <c r="X1309" s="1047"/>
      <c r="Y1309" s="1048" t="str">
        <f t="shared" si="246"/>
        <v/>
      </c>
      <c r="Z1309" s="1049" t="str">
        <f t="shared" si="251"/>
        <v/>
      </c>
      <c r="AA1309" s="1049" t="str">
        <f t="shared" si="252"/>
        <v/>
      </c>
      <c r="AB1309" s="1050" t="str">
        <f t="shared" si="253"/>
        <v/>
      </c>
      <c r="AD1309" s="1052" t="str">
        <f t="shared" si="254"/>
        <v/>
      </c>
      <c r="AE1309" s="1053" t="str">
        <f t="shared" si="255"/>
        <v/>
      </c>
    </row>
    <row r="1310" spans="5:31" ht="12.75" customHeight="1">
      <c r="E1310" s="1083" t="str">
        <f t="shared" si="248"/>
        <v/>
      </c>
      <c r="H1310" s="1079" t="str">
        <f t="shared" si="247"/>
        <v/>
      </c>
      <c r="J1310" s="1117" t="str">
        <f>IF(D1310="","-",#REF!-D1310)</f>
        <v>-</v>
      </c>
      <c r="L1310" s="1041" t="str">
        <f t="shared" si="249"/>
        <v/>
      </c>
      <c r="W1310" s="1046" t="str">
        <f t="shared" si="250"/>
        <v/>
      </c>
      <c r="X1310" s="1047"/>
      <c r="Y1310" s="1048" t="str">
        <f t="shared" si="246"/>
        <v/>
      </c>
      <c r="Z1310" s="1049" t="str">
        <f t="shared" si="251"/>
        <v/>
      </c>
      <c r="AA1310" s="1049" t="str">
        <f t="shared" si="252"/>
        <v/>
      </c>
      <c r="AB1310" s="1050" t="str">
        <f t="shared" si="253"/>
        <v/>
      </c>
      <c r="AD1310" s="1052" t="str">
        <f t="shared" si="254"/>
        <v/>
      </c>
      <c r="AE1310" s="1053" t="str">
        <f t="shared" si="255"/>
        <v/>
      </c>
    </row>
    <row r="1311" spans="5:31" ht="12.75" customHeight="1">
      <c r="E1311" s="1083" t="str">
        <f t="shared" si="248"/>
        <v/>
      </c>
      <c r="H1311" s="1079" t="str">
        <f t="shared" si="247"/>
        <v/>
      </c>
      <c r="J1311" s="1117" t="str">
        <f>IF(D1311="","-",#REF!-D1311)</f>
        <v>-</v>
      </c>
      <c r="L1311" s="1041" t="str">
        <f t="shared" si="249"/>
        <v/>
      </c>
      <c r="W1311" s="1046" t="str">
        <f t="shared" si="250"/>
        <v/>
      </c>
      <c r="X1311" s="1047"/>
      <c r="Y1311" s="1048" t="str">
        <f t="shared" si="246"/>
        <v/>
      </c>
      <c r="Z1311" s="1049" t="str">
        <f t="shared" si="251"/>
        <v/>
      </c>
      <c r="AA1311" s="1049" t="str">
        <f t="shared" si="252"/>
        <v/>
      </c>
      <c r="AB1311" s="1050" t="str">
        <f t="shared" si="253"/>
        <v/>
      </c>
      <c r="AD1311" s="1052" t="str">
        <f t="shared" si="254"/>
        <v/>
      </c>
      <c r="AE1311" s="1053" t="str">
        <f t="shared" si="255"/>
        <v/>
      </c>
    </row>
    <row r="1312" spans="5:31" ht="12.75" customHeight="1">
      <c r="E1312" s="1083" t="str">
        <f t="shared" si="248"/>
        <v/>
      </c>
      <c r="H1312" s="1079" t="str">
        <f t="shared" si="247"/>
        <v/>
      </c>
      <c r="J1312" s="1117" t="str">
        <f>IF(D1312="","-",#REF!-D1312)</f>
        <v>-</v>
      </c>
      <c r="L1312" s="1041" t="str">
        <f t="shared" si="249"/>
        <v/>
      </c>
      <c r="W1312" s="1046" t="str">
        <f t="shared" si="250"/>
        <v/>
      </c>
      <c r="X1312" s="1047"/>
      <c r="Y1312" s="1048" t="str">
        <f t="shared" si="246"/>
        <v/>
      </c>
      <c r="Z1312" s="1049" t="str">
        <f t="shared" si="251"/>
        <v/>
      </c>
      <c r="AA1312" s="1049" t="str">
        <f t="shared" si="252"/>
        <v/>
      </c>
      <c r="AB1312" s="1050" t="str">
        <f t="shared" si="253"/>
        <v/>
      </c>
      <c r="AD1312" s="1052" t="str">
        <f t="shared" si="254"/>
        <v/>
      </c>
      <c r="AE1312" s="1053" t="str">
        <f t="shared" si="255"/>
        <v/>
      </c>
    </row>
    <row r="1313" spans="5:31" ht="12.75" customHeight="1">
      <c r="E1313" s="1083" t="str">
        <f t="shared" si="248"/>
        <v/>
      </c>
      <c r="H1313" s="1079" t="str">
        <f t="shared" si="247"/>
        <v/>
      </c>
      <c r="J1313" s="1117" t="str">
        <f>IF(D1313="","-",#REF!-D1313)</f>
        <v>-</v>
      </c>
      <c r="L1313" s="1041" t="str">
        <f t="shared" si="249"/>
        <v/>
      </c>
      <c r="W1313" s="1046" t="str">
        <f t="shared" si="250"/>
        <v/>
      </c>
      <c r="X1313" s="1047"/>
      <c r="Y1313" s="1048" t="str">
        <f t="shared" ref="Y1313:Y1376" si="256">IFERROR(CHOOSE(X1313,"መስከረም","ጥቅምት","ህዳር  ","ታህሳስ ","ጥር ","የካቲት ","መጋቢት ","ሚይዚያ ","ግንቦት ","ሰኔ ","ሐምሌ ","ነሐሴ ","Pagume"),"")</f>
        <v/>
      </c>
      <c r="Z1313" s="1049" t="str">
        <f t="shared" si="251"/>
        <v/>
      </c>
      <c r="AA1313" s="1049" t="str">
        <f t="shared" si="252"/>
        <v/>
      </c>
      <c r="AB1313" s="1050" t="str">
        <f t="shared" si="253"/>
        <v/>
      </c>
      <c r="AD1313" s="1052" t="str">
        <f t="shared" si="254"/>
        <v/>
      </c>
      <c r="AE1313" s="1053" t="str">
        <f t="shared" si="255"/>
        <v/>
      </c>
    </row>
    <row r="1314" spans="5:31" ht="12.75" customHeight="1">
      <c r="E1314" s="1083" t="str">
        <f t="shared" si="248"/>
        <v/>
      </c>
      <c r="H1314" s="1079" t="str">
        <f t="shared" si="247"/>
        <v/>
      </c>
      <c r="J1314" s="1117" t="str">
        <f>IF(D1314="","-",#REF!-D1314)</f>
        <v>-</v>
      </c>
      <c r="L1314" s="1041" t="str">
        <f t="shared" si="249"/>
        <v/>
      </c>
      <c r="W1314" s="1046" t="str">
        <f t="shared" si="250"/>
        <v/>
      </c>
      <c r="X1314" s="1047"/>
      <c r="Y1314" s="1048" t="str">
        <f t="shared" si="256"/>
        <v/>
      </c>
      <c r="Z1314" s="1049" t="str">
        <f t="shared" si="251"/>
        <v/>
      </c>
      <c r="AA1314" s="1049" t="str">
        <f t="shared" si="252"/>
        <v/>
      </c>
      <c r="AB1314" s="1050" t="str">
        <f t="shared" si="253"/>
        <v/>
      </c>
      <c r="AD1314" s="1052" t="str">
        <f t="shared" si="254"/>
        <v/>
      </c>
      <c r="AE1314" s="1053" t="str">
        <f t="shared" si="255"/>
        <v/>
      </c>
    </row>
    <row r="1315" spans="5:31" ht="12.75" customHeight="1">
      <c r="E1315" s="1083" t="str">
        <f t="shared" si="248"/>
        <v/>
      </c>
      <c r="H1315" s="1079" t="str">
        <f t="shared" si="247"/>
        <v/>
      </c>
      <c r="J1315" s="1117" t="str">
        <f>IF(D1315="","-",#REF!-D1315)</f>
        <v>-</v>
      </c>
      <c r="L1315" s="1041" t="str">
        <f t="shared" si="249"/>
        <v/>
      </c>
      <c r="W1315" s="1046" t="str">
        <f t="shared" si="250"/>
        <v/>
      </c>
      <c r="X1315" s="1047"/>
      <c r="Y1315" s="1048" t="str">
        <f t="shared" si="256"/>
        <v/>
      </c>
      <c r="Z1315" s="1049" t="str">
        <f t="shared" si="251"/>
        <v/>
      </c>
      <c r="AA1315" s="1049" t="str">
        <f t="shared" si="252"/>
        <v/>
      </c>
      <c r="AB1315" s="1050" t="str">
        <f t="shared" si="253"/>
        <v/>
      </c>
      <c r="AD1315" s="1052" t="str">
        <f t="shared" si="254"/>
        <v/>
      </c>
      <c r="AE1315" s="1053" t="str">
        <f t="shared" si="255"/>
        <v/>
      </c>
    </row>
    <row r="1316" spans="5:31" ht="12.75" customHeight="1">
      <c r="E1316" s="1083" t="str">
        <f t="shared" si="248"/>
        <v/>
      </c>
      <c r="H1316" s="1079" t="str">
        <f t="shared" si="247"/>
        <v/>
      </c>
      <c r="J1316" s="1117" t="str">
        <f>IF(D1316="","-",#REF!-D1316)</f>
        <v>-</v>
      </c>
      <c r="L1316" s="1041" t="str">
        <f t="shared" si="249"/>
        <v/>
      </c>
      <c r="W1316" s="1046" t="str">
        <f t="shared" si="250"/>
        <v/>
      </c>
      <c r="X1316" s="1047"/>
      <c r="Y1316" s="1048" t="str">
        <f t="shared" si="256"/>
        <v/>
      </c>
      <c r="Z1316" s="1049" t="str">
        <f t="shared" si="251"/>
        <v/>
      </c>
      <c r="AA1316" s="1049" t="str">
        <f t="shared" si="252"/>
        <v/>
      </c>
      <c r="AB1316" s="1050" t="str">
        <f t="shared" si="253"/>
        <v/>
      </c>
      <c r="AD1316" s="1052" t="str">
        <f t="shared" si="254"/>
        <v/>
      </c>
      <c r="AE1316" s="1053" t="str">
        <f t="shared" si="255"/>
        <v/>
      </c>
    </row>
    <row r="1317" spans="5:31" ht="12.75" customHeight="1">
      <c r="E1317" s="1083" t="str">
        <f t="shared" si="248"/>
        <v/>
      </c>
      <c r="H1317" s="1079" t="str">
        <f t="shared" si="247"/>
        <v/>
      </c>
      <c r="J1317" s="1117" t="str">
        <f>IF(D1317="","-",#REF!-D1317)</f>
        <v>-</v>
      </c>
      <c r="L1317" s="1041" t="str">
        <f t="shared" si="249"/>
        <v/>
      </c>
      <c r="W1317" s="1046" t="str">
        <f t="shared" si="250"/>
        <v/>
      </c>
      <c r="X1317" s="1047"/>
      <c r="Y1317" s="1048" t="str">
        <f t="shared" si="256"/>
        <v/>
      </c>
      <c r="Z1317" s="1049" t="str">
        <f t="shared" si="251"/>
        <v/>
      </c>
      <c r="AA1317" s="1049" t="str">
        <f t="shared" si="252"/>
        <v/>
      </c>
      <c r="AB1317" s="1050" t="str">
        <f t="shared" si="253"/>
        <v/>
      </c>
      <c r="AD1317" s="1052" t="str">
        <f t="shared" si="254"/>
        <v/>
      </c>
      <c r="AE1317" s="1053" t="str">
        <f t="shared" si="255"/>
        <v/>
      </c>
    </row>
    <row r="1318" spans="5:31" ht="12.75" customHeight="1">
      <c r="E1318" s="1083" t="str">
        <f t="shared" si="248"/>
        <v/>
      </c>
      <c r="H1318" s="1079" t="str">
        <f t="shared" si="247"/>
        <v/>
      </c>
      <c r="J1318" s="1117" t="str">
        <f>IF(D1318="","-",#REF!-D1318)</f>
        <v>-</v>
      </c>
      <c r="L1318" s="1041" t="str">
        <f t="shared" si="249"/>
        <v/>
      </c>
      <c r="W1318" s="1046" t="str">
        <f t="shared" si="250"/>
        <v/>
      </c>
      <c r="X1318" s="1047"/>
      <c r="Y1318" s="1048" t="str">
        <f t="shared" si="256"/>
        <v/>
      </c>
      <c r="Z1318" s="1049" t="str">
        <f t="shared" si="251"/>
        <v/>
      </c>
      <c r="AA1318" s="1049" t="str">
        <f t="shared" si="252"/>
        <v/>
      </c>
      <c r="AB1318" s="1050" t="str">
        <f t="shared" si="253"/>
        <v/>
      </c>
      <c r="AD1318" s="1052" t="str">
        <f t="shared" si="254"/>
        <v/>
      </c>
      <c r="AE1318" s="1053" t="str">
        <f t="shared" si="255"/>
        <v/>
      </c>
    </row>
    <row r="1319" spans="5:31" ht="12.75" customHeight="1">
      <c r="E1319" s="1083" t="str">
        <f t="shared" si="248"/>
        <v/>
      </c>
      <c r="H1319" s="1079" t="str">
        <f t="shared" si="247"/>
        <v/>
      </c>
      <c r="J1319" s="1117" t="str">
        <f>IF(D1319="","-",#REF!-D1319)</f>
        <v>-</v>
      </c>
      <c r="L1319" s="1041" t="str">
        <f t="shared" si="249"/>
        <v/>
      </c>
      <c r="W1319" s="1046" t="str">
        <f t="shared" si="250"/>
        <v/>
      </c>
      <c r="X1319" s="1047"/>
      <c r="Y1319" s="1048" t="str">
        <f t="shared" si="256"/>
        <v/>
      </c>
      <c r="Z1319" s="1049" t="str">
        <f t="shared" si="251"/>
        <v/>
      </c>
      <c r="AA1319" s="1049" t="str">
        <f t="shared" si="252"/>
        <v/>
      </c>
      <c r="AB1319" s="1050" t="str">
        <f t="shared" si="253"/>
        <v/>
      </c>
      <c r="AD1319" s="1052" t="str">
        <f t="shared" si="254"/>
        <v/>
      </c>
      <c r="AE1319" s="1053" t="str">
        <f t="shared" si="255"/>
        <v/>
      </c>
    </row>
    <row r="1320" spans="5:31" ht="12.75" customHeight="1">
      <c r="E1320" s="1083" t="str">
        <f t="shared" si="248"/>
        <v/>
      </c>
      <c r="H1320" s="1079" t="str">
        <f t="shared" si="247"/>
        <v/>
      </c>
      <c r="J1320" s="1117" t="str">
        <f>IF(D1320="","-",#REF!-D1320)</f>
        <v>-</v>
      </c>
      <c r="L1320" s="1041" t="str">
        <f t="shared" si="249"/>
        <v/>
      </c>
      <c r="W1320" s="1046" t="str">
        <f t="shared" si="250"/>
        <v/>
      </c>
      <c r="X1320" s="1047"/>
      <c r="Y1320" s="1048" t="str">
        <f t="shared" si="256"/>
        <v/>
      </c>
      <c r="Z1320" s="1049" t="str">
        <f t="shared" si="251"/>
        <v/>
      </c>
      <c r="AA1320" s="1049" t="str">
        <f t="shared" si="252"/>
        <v/>
      </c>
      <c r="AB1320" s="1050" t="str">
        <f t="shared" si="253"/>
        <v/>
      </c>
      <c r="AD1320" s="1052" t="str">
        <f t="shared" si="254"/>
        <v/>
      </c>
      <c r="AE1320" s="1053" t="str">
        <f t="shared" si="255"/>
        <v/>
      </c>
    </row>
    <row r="1321" spans="5:31" ht="12.75" customHeight="1">
      <c r="E1321" s="1083" t="str">
        <f t="shared" si="248"/>
        <v/>
      </c>
      <c r="H1321" s="1079" t="str">
        <f t="shared" si="247"/>
        <v/>
      </c>
      <c r="J1321" s="1117" t="str">
        <f>IF(D1321="","-",#REF!-D1321)</f>
        <v>-</v>
      </c>
      <c r="L1321" s="1041" t="str">
        <f t="shared" si="249"/>
        <v/>
      </c>
      <c r="W1321" s="1046" t="str">
        <f t="shared" si="250"/>
        <v/>
      </c>
      <c r="X1321" s="1047"/>
      <c r="Y1321" s="1048" t="str">
        <f t="shared" si="256"/>
        <v/>
      </c>
      <c r="Z1321" s="1049" t="str">
        <f t="shared" si="251"/>
        <v/>
      </c>
      <c r="AA1321" s="1049" t="str">
        <f t="shared" si="252"/>
        <v/>
      </c>
      <c r="AB1321" s="1050" t="str">
        <f t="shared" si="253"/>
        <v/>
      </c>
      <c r="AD1321" s="1052" t="str">
        <f t="shared" si="254"/>
        <v/>
      </c>
      <c r="AE1321" s="1053" t="str">
        <f t="shared" si="255"/>
        <v/>
      </c>
    </row>
    <row r="1322" spans="5:31" ht="12.75" customHeight="1">
      <c r="E1322" s="1083" t="str">
        <f t="shared" si="248"/>
        <v/>
      </c>
      <c r="H1322" s="1079" t="str">
        <f t="shared" si="247"/>
        <v/>
      </c>
      <c r="J1322" s="1117" t="str">
        <f>IF(D1322="","-",#REF!-D1322)</f>
        <v>-</v>
      </c>
      <c r="L1322" s="1041" t="str">
        <f t="shared" si="249"/>
        <v/>
      </c>
      <c r="W1322" s="1046" t="str">
        <f t="shared" si="250"/>
        <v/>
      </c>
      <c r="X1322" s="1047"/>
      <c r="Y1322" s="1048" t="str">
        <f t="shared" si="256"/>
        <v/>
      </c>
      <c r="Z1322" s="1049" t="str">
        <f t="shared" si="251"/>
        <v/>
      </c>
      <c r="AA1322" s="1049" t="str">
        <f t="shared" si="252"/>
        <v/>
      </c>
      <c r="AB1322" s="1050" t="str">
        <f t="shared" si="253"/>
        <v/>
      </c>
      <c r="AD1322" s="1052" t="str">
        <f t="shared" si="254"/>
        <v/>
      </c>
      <c r="AE1322" s="1053" t="str">
        <f t="shared" si="255"/>
        <v/>
      </c>
    </row>
    <row r="1323" spans="5:31" ht="12.75" customHeight="1">
      <c r="E1323" s="1083" t="str">
        <f t="shared" si="248"/>
        <v/>
      </c>
      <c r="H1323" s="1079" t="str">
        <f t="shared" si="247"/>
        <v/>
      </c>
      <c r="J1323" s="1117" t="str">
        <f>IF(D1323="","-",#REF!-D1323)</f>
        <v>-</v>
      </c>
      <c r="L1323" s="1041" t="str">
        <f t="shared" si="249"/>
        <v/>
      </c>
      <c r="W1323" s="1046" t="str">
        <f t="shared" si="250"/>
        <v/>
      </c>
      <c r="X1323" s="1047"/>
      <c r="Y1323" s="1048" t="str">
        <f t="shared" si="256"/>
        <v/>
      </c>
      <c r="Z1323" s="1049" t="str">
        <f t="shared" si="251"/>
        <v/>
      </c>
      <c r="AA1323" s="1049" t="str">
        <f t="shared" si="252"/>
        <v/>
      </c>
      <c r="AB1323" s="1050" t="str">
        <f t="shared" si="253"/>
        <v/>
      </c>
      <c r="AD1323" s="1052" t="str">
        <f t="shared" si="254"/>
        <v/>
      </c>
      <c r="AE1323" s="1053" t="str">
        <f t="shared" si="255"/>
        <v/>
      </c>
    </row>
    <row r="1324" spans="5:31" ht="12.75" customHeight="1">
      <c r="E1324" s="1083" t="str">
        <f t="shared" si="248"/>
        <v/>
      </c>
      <c r="H1324" s="1079" t="str">
        <f t="shared" si="247"/>
        <v/>
      </c>
      <c r="J1324" s="1117" t="str">
        <f>IF(D1324="","-",#REF!-D1324)</f>
        <v>-</v>
      </c>
      <c r="L1324" s="1041" t="str">
        <f t="shared" si="249"/>
        <v/>
      </c>
      <c r="W1324" s="1046" t="str">
        <f t="shared" si="250"/>
        <v/>
      </c>
      <c r="X1324" s="1047"/>
      <c r="Y1324" s="1048" t="str">
        <f t="shared" si="256"/>
        <v/>
      </c>
      <c r="Z1324" s="1049" t="str">
        <f t="shared" si="251"/>
        <v/>
      </c>
      <c r="AA1324" s="1049" t="str">
        <f t="shared" si="252"/>
        <v/>
      </c>
      <c r="AB1324" s="1050" t="str">
        <f t="shared" si="253"/>
        <v/>
      </c>
      <c r="AD1324" s="1052" t="str">
        <f t="shared" si="254"/>
        <v/>
      </c>
      <c r="AE1324" s="1053" t="str">
        <f t="shared" si="255"/>
        <v/>
      </c>
    </row>
    <row r="1325" spans="5:31" ht="12.75" customHeight="1">
      <c r="E1325" s="1083" t="str">
        <f t="shared" si="248"/>
        <v/>
      </c>
      <c r="H1325" s="1079" t="str">
        <f t="shared" si="247"/>
        <v/>
      </c>
      <c r="J1325" s="1117" t="str">
        <f>IF(D1325="","-",#REF!-D1325)</f>
        <v>-</v>
      </c>
      <c r="L1325" s="1041" t="str">
        <f t="shared" si="249"/>
        <v/>
      </c>
      <c r="W1325" s="1046" t="str">
        <f t="shared" si="250"/>
        <v/>
      </c>
      <c r="X1325" s="1047"/>
      <c r="Y1325" s="1048" t="str">
        <f t="shared" si="256"/>
        <v/>
      </c>
      <c r="Z1325" s="1049" t="str">
        <f t="shared" si="251"/>
        <v/>
      </c>
      <c r="AA1325" s="1049" t="str">
        <f t="shared" si="252"/>
        <v/>
      </c>
      <c r="AB1325" s="1050" t="str">
        <f t="shared" si="253"/>
        <v/>
      </c>
      <c r="AD1325" s="1052" t="str">
        <f t="shared" si="254"/>
        <v/>
      </c>
      <c r="AE1325" s="1053" t="str">
        <f t="shared" si="255"/>
        <v/>
      </c>
    </row>
    <row r="1326" spans="5:31" ht="12.75" customHeight="1">
      <c r="E1326" s="1083" t="str">
        <f t="shared" si="248"/>
        <v/>
      </c>
      <c r="H1326" s="1079" t="str">
        <f t="shared" si="247"/>
        <v/>
      </c>
      <c r="J1326" s="1117" t="str">
        <f>IF(D1326="","-",#REF!-D1326)</f>
        <v>-</v>
      </c>
      <c r="L1326" s="1041" t="str">
        <f t="shared" si="249"/>
        <v/>
      </c>
      <c r="W1326" s="1046" t="str">
        <f t="shared" si="250"/>
        <v/>
      </c>
      <c r="X1326" s="1047"/>
      <c r="Y1326" s="1048" t="str">
        <f t="shared" si="256"/>
        <v/>
      </c>
      <c r="Z1326" s="1049" t="str">
        <f t="shared" si="251"/>
        <v/>
      </c>
      <c r="AA1326" s="1049" t="str">
        <f t="shared" si="252"/>
        <v/>
      </c>
      <c r="AB1326" s="1050" t="str">
        <f t="shared" si="253"/>
        <v/>
      </c>
      <c r="AD1326" s="1052" t="str">
        <f t="shared" si="254"/>
        <v/>
      </c>
      <c r="AE1326" s="1053" t="str">
        <f t="shared" si="255"/>
        <v/>
      </c>
    </row>
    <row r="1327" spans="5:31" ht="12.75" customHeight="1">
      <c r="E1327" s="1083" t="str">
        <f t="shared" si="248"/>
        <v/>
      </c>
      <c r="H1327" s="1079" t="str">
        <f t="shared" si="247"/>
        <v/>
      </c>
      <c r="J1327" s="1117" t="str">
        <f>IF(D1327="","-",#REF!-D1327)</f>
        <v>-</v>
      </c>
      <c r="L1327" s="1041" t="str">
        <f t="shared" si="249"/>
        <v/>
      </c>
      <c r="W1327" s="1046" t="str">
        <f t="shared" si="250"/>
        <v/>
      </c>
      <c r="X1327" s="1047"/>
      <c r="Y1327" s="1048" t="str">
        <f t="shared" si="256"/>
        <v/>
      </c>
      <c r="Z1327" s="1049" t="str">
        <f t="shared" si="251"/>
        <v/>
      </c>
      <c r="AA1327" s="1049" t="str">
        <f t="shared" si="252"/>
        <v/>
      </c>
      <c r="AB1327" s="1050" t="str">
        <f t="shared" si="253"/>
        <v/>
      </c>
      <c r="AD1327" s="1052" t="str">
        <f t="shared" si="254"/>
        <v/>
      </c>
      <c r="AE1327" s="1053" t="str">
        <f t="shared" si="255"/>
        <v/>
      </c>
    </row>
    <row r="1328" spans="5:31" ht="12.75" customHeight="1">
      <c r="E1328" s="1083" t="str">
        <f t="shared" si="248"/>
        <v/>
      </c>
      <c r="H1328" s="1079" t="str">
        <f t="shared" si="247"/>
        <v/>
      </c>
      <c r="J1328" s="1117" t="str">
        <f>IF(D1328="","-",#REF!-D1328)</f>
        <v>-</v>
      </c>
      <c r="L1328" s="1041" t="str">
        <f t="shared" si="249"/>
        <v/>
      </c>
      <c r="W1328" s="1046" t="str">
        <f t="shared" si="250"/>
        <v/>
      </c>
      <c r="X1328" s="1047"/>
      <c r="Y1328" s="1048" t="str">
        <f t="shared" si="256"/>
        <v/>
      </c>
      <c r="Z1328" s="1049" t="str">
        <f t="shared" si="251"/>
        <v/>
      </c>
      <c r="AA1328" s="1049" t="str">
        <f t="shared" si="252"/>
        <v/>
      </c>
      <c r="AB1328" s="1050" t="str">
        <f t="shared" si="253"/>
        <v/>
      </c>
      <c r="AD1328" s="1052" t="str">
        <f t="shared" si="254"/>
        <v/>
      </c>
      <c r="AE1328" s="1053" t="str">
        <f t="shared" si="255"/>
        <v/>
      </c>
    </row>
    <row r="1329" spans="5:31" ht="12.75" customHeight="1">
      <c r="E1329" s="1083" t="str">
        <f t="shared" si="248"/>
        <v/>
      </c>
      <c r="H1329" s="1079" t="str">
        <f t="shared" si="247"/>
        <v/>
      </c>
      <c r="J1329" s="1117" t="str">
        <f>IF(D1329="","-",#REF!-D1329)</f>
        <v>-</v>
      </c>
      <c r="L1329" s="1041" t="str">
        <f t="shared" si="249"/>
        <v/>
      </c>
      <c r="W1329" s="1046" t="str">
        <f t="shared" si="250"/>
        <v/>
      </c>
      <c r="X1329" s="1047"/>
      <c r="Y1329" s="1048" t="str">
        <f t="shared" si="256"/>
        <v/>
      </c>
      <c r="Z1329" s="1049" t="str">
        <f t="shared" si="251"/>
        <v/>
      </c>
      <c r="AA1329" s="1049" t="str">
        <f t="shared" si="252"/>
        <v/>
      </c>
      <c r="AB1329" s="1050" t="str">
        <f t="shared" si="253"/>
        <v/>
      </c>
      <c r="AD1329" s="1052" t="str">
        <f t="shared" si="254"/>
        <v/>
      </c>
      <c r="AE1329" s="1053" t="str">
        <f t="shared" si="255"/>
        <v/>
      </c>
    </row>
    <row r="1330" spans="5:31" ht="12.75" customHeight="1">
      <c r="E1330" s="1083" t="str">
        <f t="shared" si="248"/>
        <v/>
      </c>
      <c r="H1330" s="1079" t="str">
        <f t="shared" si="247"/>
        <v/>
      </c>
      <c r="J1330" s="1117" t="str">
        <f>IF(D1330="","-",#REF!-D1330)</f>
        <v>-</v>
      </c>
      <c r="L1330" s="1041" t="str">
        <f t="shared" si="249"/>
        <v/>
      </c>
      <c r="W1330" s="1046" t="str">
        <f t="shared" si="250"/>
        <v/>
      </c>
      <c r="X1330" s="1047"/>
      <c r="Y1330" s="1048" t="str">
        <f t="shared" si="256"/>
        <v/>
      </c>
      <c r="Z1330" s="1049" t="str">
        <f t="shared" si="251"/>
        <v/>
      </c>
      <c r="AA1330" s="1049" t="str">
        <f t="shared" si="252"/>
        <v/>
      </c>
      <c r="AB1330" s="1050" t="str">
        <f t="shared" si="253"/>
        <v/>
      </c>
      <c r="AD1330" s="1052" t="str">
        <f t="shared" si="254"/>
        <v/>
      </c>
      <c r="AE1330" s="1053" t="str">
        <f t="shared" si="255"/>
        <v/>
      </c>
    </row>
    <row r="1331" spans="5:31" ht="12.75" customHeight="1">
      <c r="E1331" s="1083" t="str">
        <f t="shared" si="248"/>
        <v/>
      </c>
      <c r="H1331" s="1079" t="str">
        <f t="shared" si="247"/>
        <v/>
      </c>
      <c r="J1331" s="1117" t="str">
        <f>IF(D1331="","-",#REF!-D1331)</f>
        <v>-</v>
      </c>
      <c r="L1331" s="1041" t="str">
        <f t="shared" si="249"/>
        <v/>
      </c>
      <c r="W1331" s="1046" t="str">
        <f t="shared" si="250"/>
        <v/>
      </c>
      <c r="X1331" s="1047"/>
      <c r="Y1331" s="1048" t="str">
        <f t="shared" si="256"/>
        <v/>
      </c>
      <c r="Z1331" s="1049" t="str">
        <f t="shared" si="251"/>
        <v/>
      </c>
      <c r="AA1331" s="1049" t="str">
        <f t="shared" si="252"/>
        <v/>
      </c>
      <c r="AB1331" s="1050" t="str">
        <f t="shared" si="253"/>
        <v/>
      </c>
      <c r="AD1331" s="1052" t="str">
        <f t="shared" si="254"/>
        <v/>
      </c>
      <c r="AE1331" s="1053" t="str">
        <f t="shared" si="255"/>
        <v/>
      </c>
    </row>
    <row r="1332" spans="5:31" ht="12.75" customHeight="1">
      <c r="E1332" s="1083" t="str">
        <f t="shared" si="248"/>
        <v/>
      </c>
      <c r="H1332" s="1079" t="str">
        <f t="shared" si="247"/>
        <v/>
      </c>
      <c r="J1332" s="1117" t="str">
        <f>IF(D1332="","-",#REF!-D1332)</f>
        <v>-</v>
      </c>
      <c r="L1332" s="1041" t="str">
        <f t="shared" si="249"/>
        <v/>
      </c>
      <c r="W1332" s="1046" t="str">
        <f t="shared" si="250"/>
        <v/>
      </c>
      <c r="X1332" s="1047"/>
      <c r="Y1332" s="1048" t="str">
        <f t="shared" si="256"/>
        <v/>
      </c>
      <c r="Z1332" s="1049" t="str">
        <f t="shared" si="251"/>
        <v/>
      </c>
      <c r="AA1332" s="1049" t="str">
        <f t="shared" si="252"/>
        <v/>
      </c>
      <c r="AB1332" s="1050" t="str">
        <f t="shared" si="253"/>
        <v/>
      </c>
      <c r="AD1332" s="1052" t="str">
        <f t="shared" si="254"/>
        <v/>
      </c>
      <c r="AE1332" s="1053" t="str">
        <f t="shared" si="255"/>
        <v/>
      </c>
    </row>
    <row r="1333" spans="5:31" ht="12.75" customHeight="1">
      <c r="E1333" s="1083" t="str">
        <f t="shared" si="248"/>
        <v/>
      </c>
      <c r="H1333" s="1079" t="str">
        <f t="shared" si="247"/>
        <v/>
      </c>
      <c r="J1333" s="1117" t="str">
        <f>IF(D1333="","-",#REF!-D1333)</f>
        <v>-</v>
      </c>
      <c r="L1333" s="1041" t="str">
        <f t="shared" si="249"/>
        <v/>
      </c>
      <c r="W1333" s="1046" t="str">
        <f t="shared" si="250"/>
        <v/>
      </c>
      <c r="X1333" s="1047"/>
      <c r="Y1333" s="1048" t="str">
        <f t="shared" si="256"/>
        <v/>
      </c>
      <c r="Z1333" s="1049" t="str">
        <f t="shared" si="251"/>
        <v/>
      </c>
      <c r="AA1333" s="1049" t="str">
        <f t="shared" si="252"/>
        <v/>
      </c>
      <c r="AB1333" s="1050" t="str">
        <f t="shared" si="253"/>
        <v/>
      </c>
      <c r="AD1333" s="1052" t="str">
        <f t="shared" si="254"/>
        <v/>
      </c>
      <c r="AE1333" s="1053" t="str">
        <f t="shared" si="255"/>
        <v/>
      </c>
    </row>
    <row r="1334" spans="5:31" ht="12.75" customHeight="1">
      <c r="E1334" s="1083" t="str">
        <f t="shared" si="248"/>
        <v/>
      </c>
      <c r="H1334" s="1079" t="str">
        <f t="shared" si="247"/>
        <v/>
      </c>
      <c r="J1334" s="1117" t="str">
        <f>IF(D1334="","-",#REF!-D1334)</f>
        <v>-</v>
      </c>
      <c r="L1334" s="1041" t="str">
        <f t="shared" si="249"/>
        <v/>
      </c>
      <c r="W1334" s="1046" t="str">
        <f t="shared" si="250"/>
        <v/>
      </c>
      <c r="X1334" s="1047"/>
      <c r="Y1334" s="1048" t="str">
        <f t="shared" si="256"/>
        <v/>
      </c>
      <c r="Z1334" s="1049" t="str">
        <f t="shared" si="251"/>
        <v/>
      </c>
      <c r="AA1334" s="1049" t="str">
        <f t="shared" si="252"/>
        <v/>
      </c>
      <c r="AB1334" s="1050" t="str">
        <f t="shared" si="253"/>
        <v/>
      </c>
      <c r="AD1334" s="1052" t="str">
        <f t="shared" si="254"/>
        <v/>
      </c>
      <c r="AE1334" s="1053" t="str">
        <f t="shared" si="255"/>
        <v/>
      </c>
    </row>
    <row r="1335" spans="5:31" ht="12.75" customHeight="1">
      <c r="E1335" s="1083" t="str">
        <f t="shared" si="248"/>
        <v/>
      </c>
      <c r="H1335" s="1079" t="str">
        <f t="shared" si="247"/>
        <v/>
      </c>
      <c r="J1335" s="1117" t="str">
        <f>IF(D1335="","-",#REF!-D1335)</f>
        <v>-</v>
      </c>
      <c r="L1335" s="1041" t="str">
        <f t="shared" si="249"/>
        <v/>
      </c>
      <c r="W1335" s="1046" t="str">
        <f t="shared" si="250"/>
        <v/>
      </c>
      <c r="X1335" s="1047"/>
      <c r="Y1335" s="1048" t="str">
        <f t="shared" si="256"/>
        <v/>
      </c>
      <c r="Z1335" s="1049" t="str">
        <f t="shared" si="251"/>
        <v/>
      </c>
      <c r="AA1335" s="1049" t="str">
        <f t="shared" si="252"/>
        <v/>
      </c>
      <c r="AB1335" s="1050" t="str">
        <f t="shared" si="253"/>
        <v/>
      </c>
      <c r="AD1335" s="1052" t="str">
        <f t="shared" si="254"/>
        <v/>
      </c>
      <c r="AE1335" s="1053" t="str">
        <f t="shared" si="255"/>
        <v/>
      </c>
    </row>
    <row r="1336" spans="5:31" ht="12.75" customHeight="1">
      <c r="E1336" s="1083" t="str">
        <f t="shared" si="248"/>
        <v/>
      </c>
      <c r="H1336" s="1079" t="str">
        <f t="shared" si="247"/>
        <v/>
      </c>
      <c r="J1336" s="1117" t="str">
        <f>IF(D1336="","-",#REF!-D1336)</f>
        <v>-</v>
      </c>
      <c r="L1336" s="1041" t="str">
        <f t="shared" si="249"/>
        <v/>
      </c>
      <c r="W1336" s="1046" t="str">
        <f t="shared" si="250"/>
        <v/>
      </c>
      <c r="X1336" s="1047"/>
      <c r="Y1336" s="1048" t="str">
        <f t="shared" si="256"/>
        <v/>
      </c>
      <c r="Z1336" s="1049" t="str">
        <f t="shared" si="251"/>
        <v/>
      </c>
      <c r="AA1336" s="1049" t="str">
        <f t="shared" si="252"/>
        <v/>
      </c>
      <c r="AB1336" s="1050" t="str">
        <f t="shared" si="253"/>
        <v/>
      </c>
      <c r="AD1336" s="1052" t="str">
        <f t="shared" si="254"/>
        <v/>
      </c>
      <c r="AE1336" s="1053" t="str">
        <f t="shared" si="255"/>
        <v/>
      </c>
    </row>
    <row r="1337" spans="5:31" ht="12.75" customHeight="1">
      <c r="E1337" s="1083" t="str">
        <f t="shared" si="248"/>
        <v/>
      </c>
      <c r="H1337" s="1079" t="str">
        <f t="shared" si="247"/>
        <v/>
      </c>
      <c r="J1337" s="1117" t="str">
        <f>IF(D1337="","-",#REF!-D1337)</f>
        <v>-</v>
      </c>
      <c r="L1337" s="1041" t="str">
        <f t="shared" si="249"/>
        <v/>
      </c>
      <c r="W1337" s="1046" t="str">
        <f t="shared" si="250"/>
        <v/>
      </c>
      <c r="X1337" s="1047"/>
      <c r="Y1337" s="1048" t="str">
        <f t="shared" si="256"/>
        <v/>
      </c>
      <c r="Z1337" s="1049" t="str">
        <f t="shared" si="251"/>
        <v/>
      </c>
      <c r="AA1337" s="1049" t="str">
        <f t="shared" si="252"/>
        <v/>
      </c>
      <c r="AB1337" s="1050" t="str">
        <f t="shared" si="253"/>
        <v/>
      </c>
      <c r="AD1337" s="1052" t="str">
        <f t="shared" si="254"/>
        <v/>
      </c>
      <c r="AE1337" s="1053" t="str">
        <f t="shared" si="255"/>
        <v/>
      </c>
    </row>
    <row r="1338" spans="5:31" ht="12.75" customHeight="1">
      <c r="E1338" s="1083" t="str">
        <f t="shared" si="248"/>
        <v/>
      </c>
      <c r="H1338" s="1079" t="str">
        <f t="shared" si="247"/>
        <v/>
      </c>
      <c r="J1338" s="1117" t="str">
        <f>IF(D1338="","-",#REF!-D1338)</f>
        <v>-</v>
      </c>
      <c r="L1338" s="1041" t="str">
        <f t="shared" si="249"/>
        <v/>
      </c>
      <c r="W1338" s="1046" t="str">
        <f t="shared" si="250"/>
        <v/>
      </c>
      <c r="X1338" s="1047"/>
      <c r="Y1338" s="1048" t="str">
        <f t="shared" si="256"/>
        <v/>
      </c>
      <c r="Z1338" s="1049" t="str">
        <f t="shared" si="251"/>
        <v/>
      </c>
      <c r="AA1338" s="1049" t="str">
        <f t="shared" si="252"/>
        <v/>
      </c>
      <c r="AB1338" s="1050" t="str">
        <f t="shared" si="253"/>
        <v/>
      </c>
      <c r="AD1338" s="1052" t="str">
        <f t="shared" si="254"/>
        <v/>
      </c>
      <c r="AE1338" s="1053" t="str">
        <f t="shared" si="255"/>
        <v/>
      </c>
    </row>
    <row r="1339" spans="5:31" ht="12.75" customHeight="1">
      <c r="E1339" s="1083" t="str">
        <f t="shared" si="248"/>
        <v/>
      </c>
      <c r="H1339" s="1079" t="str">
        <f t="shared" si="247"/>
        <v/>
      </c>
      <c r="J1339" s="1117" t="str">
        <f>IF(D1339="","-",#REF!-D1339)</f>
        <v>-</v>
      </c>
      <c r="L1339" s="1041" t="str">
        <f t="shared" si="249"/>
        <v/>
      </c>
      <c r="W1339" s="1046" t="str">
        <f t="shared" si="250"/>
        <v/>
      </c>
      <c r="X1339" s="1047"/>
      <c r="Y1339" s="1048" t="str">
        <f t="shared" si="256"/>
        <v/>
      </c>
      <c r="Z1339" s="1049" t="str">
        <f t="shared" si="251"/>
        <v/>
      </c>
      <c r="AA1339" s="1049" t="str">
        <f t="shared" si="252"/>
        <v/>
      </c>
      <c r="AB1339" s="1050" t="str">
        <f t="shared" si="253"/>
        <v/>
      </c>
      <c r="AD1339" s="1052" t="str">
        <f t="shared" si="254"/>
        <v/>
      </c>
      <c r="AE1339" s="1053" t="str">
        <f t="shared" si="255"/>
        <v/>
      </c>
    </row>
    <row r="1340" spans="5:31" ht="12.75" customHeight="1">
      <c r="E1340" s="1083" t="str">
        <f t="shared" si="248"/>
        <v/>
      </c>
      <c r="H1340" s="1079" t="str">
        <f t="shared" si="247"/>
        <v/>
      </c>
      <c r="J1340" s="1117" t="str">
        <f>IF(D1340="","-",#REF!-D1340)</f>
        <v>-</v>
      </c>
      <c r="L1340" s="1041" t="str">
        <f t="shared" si="249"/>
        <v/>
      </c>
      <c r="W1340" s="1046" t="str">
        <f t="shared" si="250"/>
        <v/>
      </c>
      <c r="X1340" s="1047"/>
      <c r="Y1340" s="1048" t="str">
        <f t="shared" si="256"/>
        <v/>
      </c>
      <c r="Z1340" s="1049" t="str">
        <f t="shared" si="251"/>
        <v/>
      </c>
      <c r="AA1340" s="1049" t="str">
        <f t="shared" si="252"/>
        <v/>
      </c>
      <c r="AB1340" s="1050" t="str">
        <f t="shared" si="253"/>
        <v/>
      </c>
      <c r="AD1340" s="1052" t="str">
        <f t="shared" si="254"/>
        <v/>
      </c>
      <c r="AE1340" s="1053" t="str">
        <f t="shared" si="255"/>
        <v/>
      </c>
    </row>
    <row r="1341" spans="5:31" ht="12.75" customHeight="1">
      <c r="E1341" s="1083" t="str">
        <f t="shared" si="248"/>
        <v/>
      </c>
      <c r="H1341" s="1079" t="str">
        <f t="shared" si="247"/>
        <v/>
      </c>
      <c r="J1341" s="1117" t="str">
        <f>IF(D1341="","-",#REF!-D1341)</f>
        <v>-</v>
      </c>
      <c r="L1341" s="1041" t="str">
        <f t="shared" si="249"/>
        <v/>
      </c>
      <c r="W1341" s="1046" t="str">
        <f t="shared" si="250"/>
        <v/>
      </c>
      <c r="X1341" s="1047"/>
      <c r="Y1341" s="1048" t="str">
        <f t="shared" si="256"/>
        <v/>
      </c>
      <c r="Z1341" s="1049" t="str">
        <f t="shared" si="251"/>
        <v/>
      </c>
      <c r="AA1341" s="1049" t="str">
        <f t="shared" si="252"/>
        <v/>
      </c>
      <c r="AB1341" s="1050" t="str">
        <f t="shared" si="253"/>
        <v/>
      </c>
      <c r="AD1341" s="1052" t="str">
        <f t="shared" si="254"/>
        <v/>
      </c>
      <c r="AE1341" s="1053" t="str">
        <f t="shared" si="255"/>
        <v/>
      </c>
    </row>
    <row r="1342" spans="5:31" ht="12.75" customHeight="1">
      <c r="E1342" s="1083" t="str">
        <f t="shared" si="248"/>
        <v/>
      </c>
      <c r="H1342" s="1079" t="str">
        <f t="shared" si="247"/>
        <v/>
      </c>
      <c r="J1342" s="1117" t="str">
        <f>IF(D1342="","-",#REF!-D1342)</f>
        <v>-</v>
      </c>
      <c r="L1342" s="1041" t="str">
        <f t="shared" si="249"/>
        <v/>
      </c>
      <c r="W1342" s="1046" t="str">
        <f t="shared" si="250"/>
        <v/>
      </c>
      <c r="X1342" s="1047"/>
      <c r="Y1342" s="1048" t="str">
        <f t="shared" si="256"/>
        <v/>
      </c>
      <c r="Z1342" s="1049" t="str">
        <f t="shared" si="251"/>
        <v/>
      </c>
      <c r="AA1342" s="1049" t="str">
        <f t="shared" si="252"/>
        <v/>
      </c>
      <c r="AB1342" s="1050" t="str">
        <f t="shared" si="253"/>
        <v/>
      </c>
      <c r="AD1342" s="1052" t="str">
        <f t="shared" si="254"/>
        <v/>
      </c>
      <c r="AE1342" s="1053" t="str">
        <f t="shared" si="255"/>
        <v/>
      </c>
    </row>
    <row r="1343" spans="5:31" ht="12.75" customHeight="1">
      <c r="E1343" s="1083" t="str">
        <f t="shared" si="248"/>
        <v/>
      </c>
      <c r="H1343" s="1079" t="str">
        <f t="shared" si="247"/>
        <v/>
      </c>
      <c r="J1343" s="1117" t="str">
        <f>IF(D1343="","-",#REF!-D1343)</f>
        <v>-</v>
      </c>
      <c r="L1343" s="1041" t="str">
        <f t="shared" si="249"/>
        <v/>
      </c>
      <c r="W1343" s="1046" t="str">
        <f t="shared" si="250"/>
        <v/>
      </c>
      <c r="X1343" s="1047"/>
      <c r="Y1343" s="1048" t="str">
        <f t="shared" si="256"/>
        <v/>
      </c>
      <c r="Z1343" s="1049" t="str">
        <f t="shared" si="251"/>
        <v/>
      </c>
      <c r="AA1343" s="1049" t="str">
        <f t="shared" si="252"/>
        <v/>
      </c>
      <c r="AB1343" s="1050" t="str">
        <f t="shared" si="253"/>
        <v/>
      </c>
      <c r="AD1343" s="1052" t="str">
        <f t="shared" si="254"/>
        <v/>
      </c>
      <c r="AE1343" s="1053" t="str">
        <f t="shared" si="255"/>
        <v/>
      </c>
    </row>
    <row r="1344" spans="5:31" ht="12.75" customHeight="1">
      <c r="E1344" s="1083" t="str">
        <f t="shared" si="248"/>
        <v/>
      </c>
      <c r="H1344" s="1079" t="str">
        <f t="shared" si="247"/>
        <v/>
      </c>
      <c r="J1344" s="1117" t="str">
        <f>IF(D1344="","-",#REF!-D1344)</f>
        <v>-</v>
      </c>
      <c r="L1344" s="1041" t="str">
        <f t="shared" si="249"/>
        <v/>
      </c>
      <c r="W1344" s="1046" t="str">
        <f t="shared" si="250"/>
        <v/>
      </c>
      <c r="X1344" s="1047"/>
      <c r="Y1344" s="1048" t="str">
        <f t="shared" si="256"/>
        <v/>
      </c>
      <c r="Z1344" s="1049" t="str">
        <f t="shared" si="251"/>
        <v/>
      </c>
      <c r="AA1344" s="1049" t="str">
        <f t="shared" si="252"/>
        <v/>
      </c>
      <c r="AB1344" s="1050" t="str">
        <f t="shared" si="253"/>
        <v/>
      </c>
      <c r="AD1344" s="1052" t="str">
        <f t="shared" si="254"/>
        <v/>
      </c>
      <c r="AE1344" s="1053" t="str">
        <f t="shared" si="255"/>
        <v/>
      </c>
    </row>
    <row r="1345" spans="5:31" ht="12.75" customHeight="1">
      <c r="E1345" s="1083" t="str">
        <f t="shared" si="248"/>
        <v/>
      </c>
      <c r="H1345" s="1079" t="str">
        <f t="shared" si="247"/>
        <v/>
      </c>
      <c r="J1345" s="1117" t="str">
        <f>IF(D1345="","-",#REF!-D1345)</f>
        <v>-</v>
      </c>
      <c r="L1345" s="1041" t="str">
        <f t="shared" si="249"/>
        <v/>
      </c>
      <c r="W1345" s="1046" t="str">
        <f t="shared" si="250"/>
        <v/>
      </c>
      <c r="X1345" s="1047"/>
      <c r="Y1345" s="1048" t="str">
        <f t="shared" si="256"/>
        <v/>
      </c>
      <c r="Z1345" s="1049" t="str">
        <f t="shared" si="251"/>
        <v/>
      </c>
      <c r="AA1345" s="1049" t="str">
        <f t="shared" si="252"/>
        <v/>
      </c>
      <c r="AB1345" s="1050" t="str">
        <f t="shared" si="253"/>
        <v/>
      </c>
      <c r="AD1345" s="1052" t="str">
        <f t="shared" si="254"/>
        <v/>
      </c>
      <c r="AE1345" s="1053" t="str">
        <f t="shared" si="255"/>
        <v/>
      </c>
    </row>
    <row r="1346" spans="5:31" ht="12.75" customHeight="1">
      <c r="E1346" s="1083" t="str">
        <f t="shared" si="248"/>
        <v/>
      </c>
      <c r="H1346" s="1079" t="str">
        <f t="shared" ref="H1346:H1409" si="257">IFERROR(CHOOSE($X1346,"መስከረም","ጥቅምት","ህዳር  ","ታህሳስ ","ጥር ","የካቲት ","መጋቢት ","ሚይዚያ ","ግንቦት ","ሰኔ ","ሐምሌ ","ነሐሴ ","Pagume"),"")</f>
        <v/>
      </c>
      <c r="J1346" s="1117" t="str">
        <f>IF(D1346="","-",#REF!-D1346)</f>
        <v>-</v>
      </c>
      <c r="L1346" s="1041" t="str">
        <f t="shared" si="249"/>
        <v/>
      </c>
      <c r="W1346" s="1046" t="str">
        <f t="shared" si="250"/>
        <v/>
      </c>
      <c r="X1346" s="1047"/>
      <c r="Y1346" s="1048" t="str">
        <f t="shared" si="256"/>
        <v/>
      </c>
      <c r="Z1346" s="1049" t="str">
        <f t="shared" si="251"/>
        <v/>
      </c>
      <c r="AA1346" s="1049" t="str">
        <f t="shared" si="252"/>
        <v/>
      </c>
      <c r="AB1346" s="1050" t="str">
        <f t="shared" si="253"/>
        <v/>
      </c>
      <c r="AD1346" s="1052" t="str">
        <f t="shared" si="254"/>
        <v/>
      </c>
      <c r="AE1346" s="1053" t="str">
        <f t="shared" si="255"/>
        <v/>
      </c>
    </row>
    <row r="1347" spans="5:31" ht="12.75" customHeight="1">
      <c r="E1347" s="1083" t="str">
        <f t="shared" ref="E1347:E1410" si="258">IF(D1347="","",IF(F1347="paid",0,I1347-J1347))</f>
        <v/>
      </c>
      <c r="H1347" s="1079" t="str">
        <f t="shared" si="257"/>
        <v/>
      </c>
      <c r="J1347" s="1117" t="str">
        <f>IF(D1347="","-",#REF!-D1347)</f>
        <v>-</v>
      </c>
      <c r="L1347" s="1041" t="str">
        <f t="shared" ref="L1347:L1410" si="259">IF(E1347="","",$Q$1+E1347)</f>
        <v/>
      </c>
      <c r="W1347" s="1046" t="str">
        <f t="shared" ref="W1347:W1410" si="260">IF($D1347="","",_xlfn.LET(_xlpm.gDate,D1347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347" s="1047"/>
      <c r="Y1347" s="1048" t="str">
        <f t="shared" si="256"/>
        <v/>
      </c>
      <c r="Z1347" s="1049" t="str">
        <f t="shared" ref="Z1347:Z1410" si="261">IF($K1347="","",_xlfn.LET(_xlpm.gDate,K1347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347" s="1049" t="str">
        <f t="shared" ref="AA1347:AA1410" si="262">IF($Z1347="","",TEXT($Z1347,"mm"))</f>
        <v/>
      </c>
      <c r="AB1347" s="1050" t="str">
        <f t="shared" ref="AB1347:AB1410" si="263">IFERROR(CHOOSE(AA1347,"መስከረም","ጥቅምት","ህዳር  ","ታህሳስ ","ጥር ","የካቲት ","መጋቢት ","ሚይዚያ ","ግንቦት ","ሰኔ ","ሐምሌ ","ነሐሴ ","Pagume"),"")</f>
        <v/>
      </c>
      <c r="AD1347" s="1052" t="str">
        <f t="shared" ref="AD1347:AD1410" si="264">IF($D1347="","",YEAR(D1347)&amp;"-W"&amp;WEEKNUM(D1347,2))</f>
        <v/>
      </c>
      <c r="AE1347" s="1053" t="str">
        <f t="shared" ref="AE1347:AE1410" si="265">IF($K1347="","",YEAR(K1347)&amp;"-W"&amp;WEEKNUM(K1347,2))</f>
        <v/>
      </c>
    </row>
    <row r="1348" spans="5:31" ht="12.75" customHeight="1">
      <c r="E1348" s="1083" t="str">
        <f t="shared" si="258"/>
        <v/>
      </c>
      <c r="H1348" s="1079" t="str">
        <f t="shared" si="257"/>
        <v/>
      </c>
      <c r="J1348" s="1117" t="str">
        <f>IF(D1348="","-",#REF!-D1348)</f>
        <v>-</v>
      </c>
      <c r="L1348" s="1041" t="str">
        <f t="shared" si="259"/>
        <v/>
      </c>
      <c r="W1348" s="1046" t="str">
        <f t="shared" si="260"/>
        <v/>
      </c>
      <c r="X1348" s="1047"/>
      <c r="Y1348" s="1048" t="str">
        <f t="shared" si="256"/>
        <v/>
      </c>
      <c r="Z1348" s="1049" t="str">
        <f t="shared" si="261"/>
        <v/>
      </c>
      <c r="AA1348" s="1049" t="str">
        <f t="shared" si="262"/>
        <v/>
      </c>
      <c r="AB1348" s="1050" t="str">
        <f t="shared" si="263"/>
        <v/>
      </c>
      <c r="AD1348" s="1052" t="str">
        <f t="shared" si="264"/>
        <v/>
      </c>
      <c r="AE1348" s="1053" t="str">
        <f t="shared" si="265"/>
        <v/>
      </c>
    </row>
    <row r="1349" spans="5:31" ht="12.75" customHeight="1">
      <c r="E1349" s="1083" t="str">
        <f t="shared" si="258"/>
        <v/>
      </c>
      <c r="H1349" s="1079" t="str">
        <f t="shared" si="257"/>
        <v/>
      </c>
      <c r="J1349" s="1117" t="str">
        <f>IF(D1349="","-",#REF!-D1349)</f>
        <v>-</v>
      </c>
      <c r="L1349" s="1041" t="str">
        <f t="shared" si="259"/>
        <v/>
      </c>
      <c r="W1349" s="1046" t="str">
        <f t="shared" si="260"/>
        <v/>
      </c>
      <c r="X1349" s="1047"/>
      <c r="Y1349" s="1048" t="str">
        <f t="shared" si="256"/>
        <v/>
      </c>
      <c r="Z1349" s="1049" t="str">
        <f t="shared" si="261"/>
        <v/>
      </c>
      <c r="AA1349" s="1049" t="str">
        <f t="shared" si="262"/>
        <v/>
      </c>
      <c r="AB1349" s="1050" t="str">
        <f t="shared" si="263"/>
        <v/>
      </c>
      <c r="AD1349" s="1052" t="str">
        <f t="shared" si="264"/>
        <v/>
      </c>
      <c r="AE1349" s="1053" t="str">
        <f t="shared" si="265"/>
        <v/>
      </c>
    </row>
    <row r="1350" spans="5:31" ht="12.75" customHeight="1">
      <c r="E1350" s="1083" t="str">
        <f t="shared" si="258"/>
        <v/>
      </c>
      <c r="H1350" s="1079" t="str">
        <f t="shared" si="257"/>
        <v/>
      </c>
      <c r="J1350" s="1117" t="str">
        <f>IF(D1350="","-",#REF!-D1350)</f>
        <v>-</v>
      </c>
      <c r="L1350" s="1041" t="str">
        <f t="shared" si="259"/>
        <v/>
      </c>
      <c r="W1350" s="1046" t="str">
        <f t="shared" si="260"/>
        <v/>
      </c>
      <c r="X1350" s="1047"/>
      <c r="Y1350" s="1048" t="str">
        <f t="shared" si="256"/>
        <v/>
      </c>
      <c r="Z1350" s="1049" t="str">
        <f t="shared" si="261"/>
        <v/>
      </c>
      <c r="AA1350" s="1049" t="str">
        <f t="shared" si="262"/>
        <v/>
      </c>
      <c r="AB1350" s="1050" t="str">
        <f t="shared" si="263"/>
        <v/>
      </c>
      <c r="AD1350" s="1052" t="str">
        <f t="shared" si="264"/>
        <v/>
      </c>
      <c r="AE1350" s="1053" t="str">
        <f t="shared" si="265"/>
        <v/>
      </c>
    </row>
    <row r="1351" spans="5:31" ht="12.75" customHeight="1">
      <c r="E1351" s="1083" t="str">
        <f t="shared" si="258"/>
        <v/>
      </c>
      <c r="H1351" s="1079" t="str">
        <f t="shared" si="257"/>
        <v/>
      </c>
      <c r="J1351" s="1117" t="str">
        <f>IF(D1351="","-",#REF!-D1351)</f>
        <v>-</v>
      </c>
      <c r="L1351" s="1041" t="str">
        <f t="shared" si="259"/>
        <v/>
      </c>
      <c r="W1351" s="1046" t="str">
        <f t="shared" si="260"/>
        <v/>
      </c>
      <c r="X1351" s="1047"/>
      <c r="Y1351" s="1048" t="str">
        <f t="shared" si="256"/>
        <v/>
      </c>
      <c r="Z1351" s="1049" t="str">
        <f t="shared" si="261"/>
        <v/>
      </c>
      <c r="AA1351" s="1049" t="str">
        <f t="shared" si="262"/>
        <v/>
      </c>
      <c r="AB1351" s="1050" t="str">
        <f t="shared" si="263"/>
        <v/>
      </c>
      <c r="AD1351" s="1052" t="str">
        <f t="shared" si="264"/>
        <v/>
      </c>
      <c r="AE1351" s="1053" t="str">
        <f t="shared" si="265"/>
        <v/>
      </c>
    </row>
    <row r="1352" spans="5:31" ht="12.75" customHeight="1">
      <c r="E1352" s="1083" t="str">
        <f t="shared" si="258"/>
        <v/>
      </c>
      <c r="H1352" s="1079" t="str">
        <f t="shared" si="257"/>
        <v/>
      </c>
      <c r="J1352" s="1117" t="str">
        <f>IF(D1352="","-",#REF!-D1352)</f>
        <v>-</v>
      </c>
      <c r="L1352" s="1041" t="str">
        <f t="shared" si="259"/>
        <v/>
      </c>
      <c r="W1352" s="1046" t="str">
        <f t="shared" si="260"/>
        <v/>
      </c>
      <c r="X1352" s="1047"/>
      <c r="Y1352" s="1048" t="str">
        <f t="shared" si="256"/>
        <v/>
      </c>
      <c r="Z1352" s="1049" t="str">
        <f t="shared" si="261"/>
        <v/>
      </c>
      <c r="AA1352" s="1049" t="str">
        <f t="shared" si="262"/>
        <v/>
      </c>
      <c r="AB1352" s="1050" t="str">
        <f t="shared" si="263"/>
        <v/>
      </c>
      <c r="AD1352" s="1052" t="str">
        <f t="shared" si="264"/>
        <v/>
      </c>
      <c r="AE1352" s="1053" t="str">
        <f t="shared" si="265"/>
        <v/>
      </c>
    </row>
    <row r="1353" spans="5:31" ht="12.75" customHeight="1">
      <c r="E1353" s="1083" t="str">
        <f t="shared" si="258"/>
        <v/>
      </c>
      <c r="H1353" s="1079" t="str">
        <f t="shared" si="257"/>
        <v/>
      </c>
      <c r="J1353" s="1117" t="str">
        <f>IF(D1353="","-",#REF!-D1353)</f>
        <v>-</v>
      </c>
      <c r="L1353" s="1041" t="str">
        <f t="shared" si="259"/>
        <v/>
      </c>
      <c r="W1353" s="1046" t="str">
        <f t="shared" si="260"/>
        <v/>
      </c>
      <c r="X1353" s="1047"/>
      <c r="Y1353" s="1048" t="str">
        <f t="shared" si="256"/>
        <v/>
      </c>
      <c r="Z1353" s="1049" t="str">
        <f t="shared" si="261"/>
        <v/>
      </c>
      <c r="AA1353" s="1049" t="str">
        <f t="shared" si="262"/>
        <v/>
      </c>
      <c r="AB1353" s="1050" t="str">
        <f t="shared" si="263"/>
        <v/>
      </c>
      <c r="AD1353" s="1052" t="str">
        <f t="shared" si="264"/>
        <v/>
      </c>
      <c r="AE1353" s="1053" t="str">
        <f t="shared" si="265"/>
        <v/>
      </c>
    </row>
    <row r="1354" spans="5:31" ht="12.75" customHeight="1">
      <c r="E1354" s="1083" t="str">
        <f t="shared" si="258"/>
        <v/>
      </c>
      <c r="H1354" s="1079" t="str">
        <f t="shared" si="257"/>
        <v/>
      </c>
      <c r="J1354" s="1117" t="str">
        <f>IF(D1354="","-",#REF!-D1354)</f>
        <v>-</v>
      </c>
      <c r="L1354" s="1041" t="str">
        <f t="shared" si="259"/>
        <v/>
      </c>
      <c r="W1354" s="1046" t="str">
        <f t="shared" si="260"/>
        <v/>
      </c>
      <c r="X1354" s="1047"/>
      <c r="Y1354" s="1048" t="str">
        <f t="shared" si="256"/>
        <v/>
      </c>
      <c r="Z1354" s="1049" t="str">
        <f t="shared" si="261"/>
        <v/>
      </c>
      <c r="AA1354" s="1049" t="str">
        <f t="shared" si="262"/>
        <v/>
      </c>
      <c r="AB1354" s="1050" t="str">
        <f t="shared" si="263"/>
        <v/>
      </c>
      <c r="AD1354" s="1052" t="str">
        <f t="shared" si="264"/>
        <v/>
      </c>
      <c r="AE1354" s="1053" t="str">
        <f t="shared" si="265"/>
        <v/>
      </c>
    </row>
    <row r="1355" spans="5:31" ht="12.75" customHeight="1">
      <c r="E1355" s="1083" t="str">
        <f t="shared" si="258"/>
        <v/>
      </c>
      <c r="H1355" s="1079" t="str">
        <f t="shared" si="257"/>
        <v/>
      </c>
      <c r="J1355" s="1117" t="str">
        <f>IF(D1355="","-",#REF!-D1355)</f>
        <v>-</v>
      </c>
      <c r="L1355" s="1041" t="str">
        <f t="shared" si="259"/>
        <v/>
      </c>
      <c r="W1355" s="1046" t="str">
        <f t="shared" si="260"/>
        <v/>
      </c>
      <c r="X1355" s="1047"/>
      <c r="Y1355" s="1048" t="str">
        <f t="shared" si="256"/>
        <v/>
      </c>
      <c r="Z1355" s="1049" t="str">
        <f t="shared" si="261"/>
        <v/>
      </c>
      <c r="AA1355" s="1049" t="str">
        <f t="shared" si="262"/>
        <v/>
      </c>
      <c r="AB1355" s="1050" t="str">
        <f t="shared" si="263"/>
        <v/>
      </c>
      <c r="AD1355" s="1052" t="str">
        <f t="shared" si="264"/>
        <v/>
      </c>
      <c r="AE1355" s="1053" t="str">
        <f t="shared" si="265"/>
        <v/>
      </c>
    </row>
    <row r="1356" spans="5:31" ht="12.75" customHeight="1">
      <c r="E1356" s="1083" t="str">
        <f t="shared" si="258"/>
        <v/>
      </c>
      <c r="H1356" s="1079" t="str">
        <f t="shared" si="257"/>
        <v/>
      </c>
      <c r="J1356" s="1117" t="str">
        <f>IF(D1356="","-",#REF!-D1356)</f>
        <v>-</v>
      </c>
      <c r="L1356" s="1041" t="str">
        <f t="shared" si="259"/>
        <v/>
      </c>
      <c r="W1356" s="1046" t="str">
        <f t="shared" si="260"/>
        <v/>
      </c>
      <c r="X1356" s="1047"/>
      <c r="Y1356" s="1048" t="str">
        <f t="shared" si="256"/>
        <v/>
      </c>
      <c r="Z1356" s="1049" t="str">
        <f t="shared" si="261"/>
        <v/>
      </c>
      <c r="AA1356" s="1049" t="str">
        <f t="shared" si="262"/>
        <v/>
      </c>
      <c r="AB1356" s="1050" t="str">
        <f t="shared" si="263"/>
        <v/>
      </c>
      <c r="AD1356" s="1052" t="str">
        <f t="shared" si="264"/>
        <v/>
      </c>
      <c r="AE1356" s="1053" t="str">
        <f t="shared" si="265"/>
        <v/>
      </c>
    </row>
    <row r="1357" spans="5:31" ht="12.75" customHeight="1">
      <c r="E1357" s="1083" t="str">
        <f t="shared" si="258"/>
        <v/>
      </c>
      <c r="H1357" s="1079" t="str">
        <f t="shared" si="257"/>
        <v/>
      </c>
      <c r="J1357" s="1117" t="str">
        <f>IF(D1357="","-",#REF!-D1357)</f>
        <v>-</v>
      </c>
      <c r="L1357" s="1041" t="str">
        <f t="shared" si="259"/>
        <v/>
      </c>
      <c r="W1357" s="1046" t="str">
        <f t="shared" si="260"/>
        <v/>
      </c>
      <c r="X1357" s="1047"/>
      <c r="Y1357" s="1048" t="str">
        <f t="shared" si="256"/>
        <v/>
      </c>
      <c r="Z1357" s="1049" t="str">
        <f t="shared" si="261"/>
        <v/>
      </c>
      <c r="AA1357" s="1049" t="str">
        <f t="shared" si="262"/>
        <v/>
      </c>
      <c r="AB1357" s="1050" t="str">
        <f t="shared" si="263"/>
        <v/>
      </c>
      <c r="AD1357" s="1052" t="str">
        <f t="shared" si="264"/>
        <v/>
      </c>
      <c r="AE1357" s="1053" t="str">
        <f t="shared" si="265"/>
        <v/>
      </c>
    </row>
    <row r="1358" spans="5:31" ht="12.75" customHeight="1">
      <c r="E1358" s="1083" t="str">
        <f t="shared" si="258"/>
        <v/>
      </c>
      <c r="H1358" s="1079" t="str">
        <f t="shared" si="257"/>
        <v/>
      </c>
      <c r="J1358" s="1117" t="str">
        <f>IF(D1358="","-",#REF!-D1358)</f>
        <v>-</v>
      </c>
      <c r="L1358" s="1041" t="str">
        <f t="shared" si="259"/>
        <v/>
      </c>
      <c r="W1358" s="1046" t="str">
        <f t="shared" si="260"/>
        <v/>
      </c>
      <c r="X1358" s="1047"/>
      <c r="Y1358" s="1048" t="str">
        <f t="shared" si="256"/>
        <v/>
      </c>
      <c r="Z1358" s="1049" t="str">
        <f t="shared" si="261"/>
        <v/>
      </c>
      <c r="AA1358" s="1049" t="str">
        <f t="shared" si="262"/>
        <v/>
      </c>
      <c r="AB1358" s="1050" t="str">
        <f t="shared" si="263"/>
        <v/>
      </c>
      <c r="AD1358" s="1052" t="str">
        <f t="shared" si="264"/>
        <v/>
      </c>
      <c r="AE1358" s="1053" t="str">
        <f t="shared" si="265"/>
        <v/>
      </c>
    </row>
    <row r="1359" spans="5:31" ht="12.75" customHeight="1">
      <c r="E1359" s="1083" t="str">
        <f t="shared" si="258"/>
        <v/>
      </c>
      <c r="H1359" s="1079" t="str">
        <f t="shared" si="257"/>
        <v/>
      </c>
      <c r="J1359" s="1117" t="str">
        <f>IF(D1359="","-",#REF!-D1359)</f>
        <v>-</v>
      </c>
      <c r="L1359" s="1041" t="str">
        <f t="shared" si="259"/>
        <v/>
      </c>
      <c r="W1359" s="1046" t="str">
        <f t="shared" si="260"/>
        <v/>
      </c>
      <c r="X1359" s="1047"/>
      <c r="Y1359" s="1048" t="str">
        <f t="shared" si="256"/>
        <v/>
      </c>
      <c r="Z1359" s="1049" t="str">
        <f t="shared" si="261"/>
        <v/>
      </c>
      <c r="AA1359" s="1049" t="str">
        <f t="shared" si="262"/>
        <v/>
      </c>
      <c r="AB1359" s="1050" t="str">
        <f t="shared" si="263"/>
        <v/>
      </c>
      <c r="AD1359" s="1052" t="str">
        <f t="shared" si="264"/>
        <v/>
      </c>
      <c r="AE1359" s="1053" t="str">
        <f t="shared" si="265"/>
        <v/>
      </c>
    </row>
    <row r="1360" spans="5:31" ht="12.75" customHeight="1">
      <c r="E1360" s="1083" t="str">
        <f t="shared" si="258"/>
        <v/>
      </c>
      <c r="H1360" s="1079" t="str">
        <f t="shared" si="257"/>
        <v/>
      </c>
      <c r="J1360" s="1117" t="str">
        <f>IF(D1360="","-",#REF!-D1360)</f>
        <v>-</v>
      </c>
      <c r="L1360" s="1041" t="str">
        <f t="shared" si="259"/>
        <v/>
      </c>
      <c r="W1360" s="1046" t="str">
        <f t="shared" si="260"/>
        <v/>
      </c>
      <c r="X1360" s="1047"/>
      <c r="Y1360" s="1048" t="str">
        <f t="shared" si="256"/>
        <v/>
      </c>
      <c r="Z1360" s="1049" t="str">
        <f t="shared" si="261"/>
        <v/>
      </c>
      <c r="AA1360" s="1049" t="str">
        <f t="shared" si="262"/>
        <v/>
      </c>
      <c r="AB1360" s="1050" t="str">
        <f t="shared" si="263"/>
        <v/>
      </c>
      <c r="AD1360" s="1052" t="str">
        <f t="shared" si="264"/>
        <v/>
      </c>
      <c r="AE1360" s="1053" t="str">
        <f t="shared" si="265"/>
        <v/>
      </c>
    </row>
    <row r="1361" spans="5:31" ht="12.75" customHeight="1">
      <c r="E1361" s="1083" t="str">
        <f t="shared" si="258"/>
        <v/>
      </c>
      <c r="H1361" s="1079" t="str">
        <f t="shared" si="257"/>
        <v/>
      </c>
      <c r="J1361" s="1117" t="str">
        <f>IF(D1361="","-",#REF!-D1361)</f>
        <v>-</v>
      </c>
      <c r="L1361" s="1041" t="str">
        <f t="shared" si="259"/>
        <v/>
      </c>
      <c r="W1361" s="1046" t="str">
        <f t="shared" si="260"/>
        <v/>
      </c>
      <c r="X1361" s="1047"/>
      <c r="Y1361" s="1048" t="str">
        <f t="shared" si="256"/>
        <v/>
      </c>
      <c r="Z1361" s="1049" t="str">
        <f t="shared" si="261"/>
        <v/>
      </c>
      <c r="AA1361" s="1049" t="str">
        <f t="shared" si="262"/>
        <v/>
      </c>
      <c r="AB1361" s="1050" t="str">
        <f t="shared" si="263"/>
        <v/>
      </c>
      <c r="AD1361" s="1052" t="str">
        <f t="shared" si="264"/>
        <v/>
      </c>
      <c r="AE1361" s="1053" t="str">
        <f t="shared" si="265"/>
        <v/>
      </c>
    </row>
    <row r="1362" spans="5:31" ht="12.75" customHeight="1">
      <c r="E1362" s="1083" t="str">
        <f t="shared" si="258"/>
        <v/>
      </c>
      <c r="H1362" s="1079" t="str">
        <f t="shared" si="257"/>
        <v/>
      </c>
      <c r="J1362" s="1117" t="str">
        <f>IF(D1362="","-",#REF!-D1362)</f>
        <v>-</v>
      </c>
      <c r="L1362" s="1041" t="str">
        <f t="shared" si="259"/>
        <v/>
      </c>
      <c r="W1362" s="1046" t="str">
        <f t="shared" si="260"/>
        <v/>
      </c>
      <c r="X1362" s="1047"/>
      <c r="Y1362" s="1048" t="str">
        <f t="shared" si="256"/>
        <v/>
      </c>
      <c r="Z1362" s="1049" t="str">
        <f t="shared" si="261"/>
        <v/>
      </c>
      <c r="AA1362" s="1049" t="str">
        <f t="shared" si="262"/>
        <v/>
      </c>
      <c r="AB1362" s="1050" t="str">
        <f t="shared" si="263"/>
        <v/>
      </c>
      <c r="AD1362" s="1052" t="str">
        <f t="shared" si="264"/>
        <v/>
      </c>
      <c r="AE1362" s="1053" t="str">
        <f t="shared" si="265"/>
        <v/>
      </c>
    </row>
    <row r="1363" spans="5:31" ht="12.75" customHeight="1">
      <c r="E1363" s="1083" t="str">
        <f t="shared" si="258"/>
        <v/>
      </c>
      <c r="H1363" s="1079" t="str">
        <f t="shared" si="257"/>
        <v/>
      </c>
      <c r="J1363" s="1117" t="str">
        <f>IF(D1363="","-",#REF!-D1363)</f>
        <v>-</v>
      </c>
      <c r="L1363" s="1041" t="str">
        <f t="shared" si="259"/>
        <v/>
      </c>
      <c r="W1363" s="1046" t="str">
        <f t="shared" si="260"/>
        <v/>
      </c>
      <c r="X1363" s="1047"/>
      <c r="Y1363" s="1048" t="str">
        <f t="shared" si="256"/>
        <v/>
      </c>
      <c r="Z1363" s="1049" t="str">
        <f t="shared" si="261"/>
        <v/>
      </c>
      <c r="AA1363" s="1049" t="str">
        <f t="shared" si="262"/>
        <v/>
      </c>
      <c r="AB1363" s="1050" t="str">
        <f t="shared" si="263"/>
        <v/>
      </c>
      <c r="AD1363" s="1052" t="str">
        <f t="shared" si="264"/>
        <v/>
      </c>
      <c r="AE1363" s="1053" t="str">
        <f t="shared" si="265"/>
        <v/>
      </c>
    </row>
    <row r="1364" spans="5:31" ht="12.75" customHeight="1">
      <c r="E1364" s="1083" t="str">
        <f t="shared" si="258"/>
        <v/>
      </c>
      <c r="H1364" s="1079" t="str">
        <f t="shared" si="257"/>
        <v/>
      </c>
      <c r="J1364" s="1117" t="str">
        <f>IF(D1364="","-",#REF!-D1364)</f>
        <v>-</v>
      </c>
      <c r="L1364" s="1041" t="str">
        <f t="shared" si="259"/>
        <v/>
      </c>
      <c r="W1364" s="1046" t="str">
        <f t="shared" si="260"/>
        <v/>
      </c>
      <c r="X1364" s="1047"/>
      <c r="Y1364" s="1048" t="str">
        <f t="shared" si="256"/>
        <v/>
      </c>
      <c r="Z1364" s="1049" t="str">
        <f t="shared" si="261"/>
        <v/>
      </c>
      <c r="AA1364" s="1049" t="str">
        <f t="shared" si="262"/>
        <v/>
      </c>
      <c r="AB1364" s="1050" t="str">
        <f t="shared" si="263"/>
        <v/>
      </c>
      <c r="AD1364" s="1052" t="str">
        <f t="shared" si="264"/>
        <v/>
      </c>
      <c r="AE1364" s="1053" t="str">
        <f t="shared" si="265"/>
        <v/>
      </c>
    </row>
    <row r="1365" spans="5:31" ht="12.75" customHeight="1">
      <c r="E1365" s="1083" t="str">
        <f t="shared" si="258"/>
        <v/>
      </c>
      <c r="H1365" s="1079" t="str">
        <f t="shared" si="257"/>
        <v/>
      </c>
      <c r="J1365" s="1117" t="str">
        <f>IF(D1365="","-",#REF!-D1365)</f>
        <v>-</v>
      </c>
      <c r="L1365" s="1041" t="str">
        <f t="shared" si="259"/>
        <v/>
      </c>
      <c r="W1365" s="1046" t="str">
        <f t="shared" si="260"/>
        <v/>
      </c>
      <c r="X1365" s="1047"/>
      <c r="Y1365" s="1048" t="str">
        <f t="shared" si="256"/>
        <v/>
      </c>
      <c r="Z1365" s="1049" t="str">
        <f t="shared" si="261"/>
        <v/>
      </c>
      <c r="AA1365" s="1049" t="str">
        <f t="shared" si="262"/>
        <v/>
      </c>
      <c r="AB1365" s="1050" t="str">
        <f t="shared" si="263"/>
        <v/>
      </c>
      <c r="AD1365" s="1052" t="str">
        <f t="shared" si="264"/>
        <v/>
      </c>
      <c r="AE1365" s="1053" t="str">
        <f t="shared" si="265"/>
        <v/>
      </c>
    </row>
    <row r="1366" spans="5:31" ht="12.75" customHeight="1">
      <c r="E1366" s="1083" t="str">
        <f t="shared" si="258"/>
        <v/>
      </c>
      <c r="H1366" s="1079" t="str">
        <f t="shared" si="257"/>
        <v/>
      </c>
      <c r="J1366" s="1117" t="str">
        <f>IF(D1366="","-",#REF!-D1366)</f>
        <v>-</v>
      </c>
      <c r="L1366" s="1041" t="str">
        <f t="shared" si="259"/>
        <v/>
      </c>
      <c r="W1366" s="1046" t="str">
        <f t="shared" si="260"/>
        <v/>
      </c>
      <c r="X1366" s="1047"/>
      <c r="Y1366" s="1048" t="str">
        <f t="shared" si="256"/>
        <v/>
      </c>
      <c r="Z1366" s="1049" t="str">
        <f t="shared" si="261"/>
        <v/>
      </c>
      <c r="AA1366" s="1049" t="str">
        <f t="shared" si="262"/>
        <v/>
      </c>
      <c r="AB1366" s="1050" t="str">
        <f t="shared" si="263"/>
        <v/>
      </c>
      <c r="AD1366" s="1052" t="str">
        <f t="shared" si="264"/>
        <v/>
      </c>
      <c r="AE1366" s="1053" t="str">
        <f t="shared" si="265"/>
        <v/>
      </c>
    </row>
    <row r="1367" spans="5:31" ht="12.75" customHeight="1">
      <c r="E1367" s="1083" t="str">
        <f t="shared" si="258"/>
        <v/>
      </c>
      <c r="H1367" s="1079" t="str">
        <f t="shared" si="257"/>
        <v/>
      </c>
      <c r="J1367" s="1117" t="str">
        <f>IF(D1367="","-",#REF!-D1367)</f>
        <v>-</v>
      </c>
      <c r="L1367" s="1041" t="str">
        <f t="shared" si="259"/>
        <v/>
      </c>
      <c r="W1367" s="1046" t="str">
        <f t="shared" si="260"/>
        <v/>
      </c>
      <c r="X1367" s="1047"/>
      <c r="Y1367" s="1048" t="str">
        <f t="shared" si="256"/>
        <v/>
      </c>
      <c r="Z1367" s="1049" t="str">
        <f t="shared" si="261"/>
        <v/>
      </c>
      <c r="AA1367" s="1049" t="str">
        <f t="shared" si="262"/>
        <v/>
      </c>
      <c r="AB1367" s="1050" t="str">
        <f t="shared" si="263"/>
        <v/>
      </c>
      <c r="AD1367" s="1052" t="str">
        <f t="shared" si="264"/>
        <v/>
      </c>
      <c r="AE1367" s="1053" t="str">
        <f t="shared" si="265"/>
        <v/>
      </c>
    </row>
    <row r="1368" spans="5:31" ht="12.75" customHeight="1">
      <c r="E1368" s="1083" t="str">
        <f t="shared" si="258"/>
        <v/>
      </c>
      <c r="H1368" s="1079" t="str">
        <f t="shared" si="257"/>
        <v/>
      </c>
      <c r="J1368" s="1117" t="str">
        <f>IF(D1368="","-",#REF!-D1368)</f>
        <v>-</v>
      </c>
      <c r="L1368" s="1041" t="str">
        <f t="shared" si="259"/>
        <v/>
      </c>
      <c r="W1368" s="1046" t="str">
        <f t="shared" si="260"/>
        <v/>
      </c>
      <c r="X1368" s="1047"/>
      <c r="Y1368" s="1048" t="str">
        <f t="shared" si="256"/>
        <v/>
      </c>
      <c r="Z1368" s="1049" t="str">
        <f t="shared" si="261"/>
        <v/>
      </c>
      <c r="AA1368" s="1049" t="str">
        <f t="shared" si="262"/>
        <v/>
      </c>
      <c r="AB1368" s="1050" t="str">
        <f t="shared" si="263"/>
        <v/>
      </c>
      <c r="AD1368" s="1052" t="str">
        <f t="shared" si="264"/>
        <v/>
      </c>
      <c r="AE1368" s="1053" t="str">
        <f t="shared" si="265"/>
        <v/>
      </c>
    </row>
    <row r="1369" spans="5:31" ht="12.75" customHeight="1">
      <c r="E1369" s="1083" t="str">
        <f t="shared" si="258"/>
        <v/>
      </c>
      <c r="H1369" s="1079" t="str">
        <f t="shared" si="257"/>
        <v/>
      </c>
      <c r="J1369" s="1117" t="str">
        <f>IF(D1369="","-",#REF!-D1369)</f>
        <v>-</v>
      </c>
      <c r="L1369" s="1041" t="str">
        <f t="shared" si="259"/>
        <v/>
      </c>
      <c r="W1369" s="1046" t="str">
        <f t="shared" si="260"/>
        <v/>
      </c>
      <c r="X1369" s="1047"/>
      <c r="Y1369" s="1048" t="str">
        <f t="shared" si="256"/>
        <v/>
      </c>
      <c r="Z1369" s="1049" t="str">
        <f t="shared" si="261"/>
        <v/>
      </c>
      <c r="AA1369" s="1049" t="str">
        <f t="shared" si="262"/>
        <v/>
      </c>
      <c r="AB1369" s="1050" t="str">
        <f t="shared" si="263"/>
        <v/>
      </c>
      <c r="AD1369" s="1052" t="str">
        <f t="shared" si="264"/>
        <v/>
      </c>
      <c r="AE1369" s="1053" t="str">
        <f t="shared" si="265"/>
        <v/>
      </c>
    </row>
    <row r="1370" spans="5:31" ht="12.75" customHeight="1">
      <c r="E1370" s="1083" t="str">
        <f t="shared" si="258"/>
        <v/>
      </c>
      <c r="H1370" s="1079" t="str">
        <f t="shared" si="257"/>
        <v/>
      </c>
      <c r="J1370" s="1117" t="str">
        <f>IF(D1370="","-",#REF!-D1370)</f>
        <v>-</v>
      </c>
      <c r="L1370" s="1041" t="str">
        <f t="shared" si="259"/>
        <v/>
      </c>
      <c r="W1370" s="1046" t="str">
        <f t="shared" si="260"/>
        <v/>
      </c>
      <c r="X1370" s="1047"/>
      <c r="Y1370" s="1048" t="str">
        <f t="shared" si="256"/>
        <v/>
      </c>
      <c r="Z1370" s="1049" t="str">
        <f t="shared" si="261"/>
        <v/>
      </c>
      <c r="AA1370" s="1049" t="str">
        <f t="shared" si="262"/>
        <v/>
      </c>
      <c r="AB1370" s="1050" t="str">
        <f t="shared" si="263"/>
        <v/>
      </c>
      <c r="AD1370" s="1052" t="str">
        <f t="shared" si="264"/>
        <v/>
      </c>
      <c r="AE1370" s="1053" t="str">
        <f t="shared" si="265"/>
        <v/>
      </c>
    </row>
    <row r="1371" spans="5:31" ht="12.75" customHeight="1">
      <c r="E1371" s="1083" t="str">
        <f t="shared" si="258"/>
        <v/>
      </c>
      <c r="H1371" s="1079" t="str">
        <f t="shared" si="257"/>
        <v/>
      </c>
      <c r="J1371" s="1117" t="str">
        <f>IF(D1371="","-",#REF!-D1371)</f>
        <v>-</v>
      </c>
      <c r="L1371" s="1041" t="str">
        <f t="shared" si="259"/>
        <v/>
      </c>
      <c r="W1371" s="1046" t="str">
        <f t="shared" si="260"/>
        <v/>
      </c>
      <c r="X1371" s="1047"/>
      <c r="Y1371" s="1048" t="str">
        <f t="shared" si="256"/>
        <v/>
      </c>
      <c r="Z1371" s="1049" t="str">
        <f t="shared" si="261"/>
        <v/>
      </c>
      <c r="AA1371" s="1049" t="str">
        <f t="shared" si="262"/>
        <v/>
      </c>
      <c r="AB1371" s="1050" t="str">
        <f t="shared" si="263"/>
        <v/>
      </c>
      <c r="AD1371" s="1052" t="str">
        <f t="shared" si="264"/>
        <v/>
      </c>
      <c r="AE1371" s="1053" t="str">
        <f t="shared" si="265"/>
        <v/>
      </c>
    </row>
    <row r="1372" spans="5:31" ht="12.75" customHeight="1">
      <c r="E1372" s="1083" t="str">
        <f t="shared" si="258"/>
        <v/>
      </c>
      <c r="H1372" s="1079" t="str">
        <f t="shared" si="257"/>
        <v/>
      </c>
      <c r="J1372" s="1117" t="str">
        <f>IF(D1372="","-",#REF!-D1372)</f>
        <v>-</v>
      </c>
      <c r="L1372" s="1041" t="str">
        <f t="shared" si="259"/>
        <v/>
      </c>
      <c r="W1372" s="1046" t="str">
        <f t="shared" si="260"/>
        <v/>
      </c>
      <c r="X1372" s="1047"/>
      <c r="Y1372" s="1048" t="str">
        <f t="shared" si="256"/>
        <v/>
      </c>
      <c r="Z1372" s="1049" t="str">
        <f t="shared" si="261"/>
        <v/>
      </c>
      <c r="AA1372" s="1049" t="str">
        <f t="shared" si="262"/>
        <v/>
      </c>
      <c r="AB1372" s="1050" t="str">
        <f t="shared" si="263"/>
        <v/>
      </c>
      <c r="AD1372" s="1052" t="str">
        <f t="shared" si="264"/>
        <v/>
      </c>
      <c r="AE1372" s="1053" t="str">
        <f t="shared" si="265"/>
        <v/>
      </c>
    </row>
    <row r="1373" spans="5:31" ht="12.75" customHeight="1">
      <c r="E1373" s="1083" t="str">
        <f t="shared" si="258"/>
        <v/>
      </c>
      <c r="H1373" s="1079" t="str">
        <f t="shared" si="257"/>
        <v/>
      </c>
      <c r="J1373" s="1117" t="str">
        <f>IF(D1373="","-",#REF!-D1373)</f>
        <v>-</v>
      </c>
      <c r="L1373" s="1041" t="str">
        <f t="shared" si="259"/>
        <v/>
      </c>
      <c r="W1373" s="1046" t="str">
        <f t="shared" si="260"/>
        <v/>
      </c>
      <c r="X1373" s="1047"/>
      <c r="Y1373" s="1048" t="str">
        <f t="shared" si="256"/>
        <v/>
      </c>
      <c r="Z1373" s="1049" t="str">
        <f t="shared" si="261"/>
        <v/>
      </c>
      <c r="AA1373" s="1049" t="str">
        <f t="shared" si="262"/>
        <v/>
      </c>
      <c r="AB1373" s="1050" t="str">
        <f t="shared" si="263"/>
        <v/>
      </c>
      <c r="AD1373" s="1052" t="str">
        <f t="shared" si="264"/>
        <v/>
      </c>
      <c r="AE1373" s="1053" t="str">
        <f t="shared" si="265"/>
        <v/>
      </c>
    </row>
    <row r="1374" spans="5:31" ht="12.75" customHeight="1">
      <c r="E1374" s="1083" t="str">
        <f t="shared" si="258"/>
        <v/>
      </c>
      <c r="H1374" s="1079" t="str">
        <f t="shared" si="257"/>
        <v/>
      </c>
      <c r="J1374" s="1117" t="str">
        <f>IF(D1374="","-",#REF!-D1374)</f>
        <v>-</v>
      </c>
      <c r="L1374" s="1041" t="str">
        <f t="shared" si="259"/>
        <v/>
      </c>
      <c r="W1374" s="1046" t="str">
        <f t="shared" si="260"/>
        <v/>
      </c>
      <c r="X1374" s="1047"/>
      <c r="Y1374" s="1048" t="str">
        <f t="shared" si="256"/>
        <v/>
      </c>
      <c r="Z1374" s="1049" t="str">
        <f t="shared" si="261"/>
        <v/>
      </c>
      <c r="AA1374" s="1049" t="str">
        <f t="shared" si="262"/>
        <v/>
      </c>
      <c r="AB1374" s="1050" t="str">
        <f t="shared" si="263"/>
        <v/>
      </c>
      <c r="AD1374" s="1052" t="str">
        <f t="shared" si="264"/>
        <v/>
      </c>
      <c r="AE1374" s="1053" t="str">
        <f t="shared" si="265"/>
        <v/>
      </c>
    </row>
    <row r="1375" spans="5:31" ht="12.75" customHeight="1">
      <c r="E1375" s="1083" t="str">
        <f t="shared" si="258"/>
        <v/>
      </c>
      <c r="H1375" s="1079" t="str">
        <f t="shared" si="257"/>
        <v/>
      </c>
      <c r="J1375" s="1117" t="str">
        <f>IF(D1375="","-",#REF!-D1375)</f>
        <v>-</v>
      </c>
      <c r="L1375" s="1041" t="str">
        <f t="shared" si="259"/>
        <v/>
      </c>
      <c r="W1375" s="1046" t="str">
        <f t="shared" si="260"/>
        <v/>
      </c>
      <c r="X1375" s="1047"/>
      <c r="Y1375" s="1048" t="str">
        <f t="shared" si="256"/>
        <v/>
      </c>
      <c r="Z1375" s="1049" t="str">
        <f t="shared" si="261"/>
        <v/>
      </c>
      <c r="AA1375" s="1049" t="str">
        <f t="shared" si="262"/>
        <v/>
      </c>
      <c r="AB1375" s="1050" t="str">
        <f t="shared" si="263"/>
        <v/>
      </c>
      <c r="AD1375" s="1052" t="str">
        <f t="shared" si="264"/>
        <v/>
      </c>
      <c r="AE1375" s="1053" t="str">
        <f t="shared" si="265"/>
        <v/>
      </c>
    </row>
    <row r="1376" spans="5:31" ht="12.75" customHeight="1">
      <c r="E1376" s="1083" t="str">
        <f t="shared" si="258"/>
        <v/>
      </c>
      <c r="H1376" s="1079" t="str">
        <f t="shared" si="257"/>
        <v/>
      </c>
      <c r="J1376" s="1117" t="str">
        <f>IF(D1376="","-",#REF!-D1376)</f>
        <v>-</v>
      </c>
      <c r="L1376" s="1041" t="str">
        <f t="shared" si="259"/>
        <v/>
      </c>
      <c r="W1376" s="1046" t="str">
        <f t="shared" si="260"/>
        <v/>
      </c>
      <c r="X1376" s="1047"/>
      <c r="Y1376" s="1048" t="str">
        <f t="shared" si="256"/>
        <v/>
      </c>
      <c r="Z1376" s="1049" t="str">
        <f t="shared" si="261"/>
        <v/>
      </c>
      <c r="AA1376" s="1049" t="str">
        <f t="shared" si="262"/>
        <v/>
      </c>
      <c r="AB1376" s="1050" t="str">
        <f t="shared" si="263"/>
        <v/>
      </c>
      <c r="AD1376" s="1052" t="str">
        <f t="shared" si="264"/>
        <v/>
      </c>
      <c r="AE1376" s="1053" t="str">
        <f t="shared" si="265"/>
        <v/>
      </c>
    </row>
    <row r="1377" spans="5:31" ht="12.75" customHeight="1">
      <c r="E1377" s="1083" t="str">
        <f t="shared" si="258"/>
        <v/>
      </c>
      <c r="H1377" s="1079" t="str">
        <f t="shared" si="257"/>
        <v/>
      </c>
      <c r="J1377" s="1117" t="str">
        <f>IF(D1377="","-",#REF!-D1377)</f>
        <v>-</v>
      </c>
      <c r="L1377" s="1041" t="str">
        <f t="shared" si="259"/>
        <v/>
      </c>
      <c r="W1377" s="1046" t="str">
        <f t="shared" si="260"/>
        <v/>
      </c>
      <c r="X1377" s="1047"/>
      <c r="Y1377" s="1048" t="str">
        <f t="shared" ref="Y1377:Y1440" si="266">IFERROR(CHOOSE(X1377,"መስከረም","ጥቅምት","ህዳር  ","ታህሳስ ","ጥር ","የካቲት ","መጋቢት ","ሚይዚያ ","ግንቦት ","ሰኔ ","ሐምሌ ","ነሐሴ ","Pagume"),"")</f>
        <v/>
      </c>
      <c r="Z1377" s="1049" t="str">
        <f t="shared" si="261"/>
        <v/>
      </c>
      <c r="AA1377" s="1049" t="str">
        <f t="shared" si="262"/>
        <v/>
      </c>
      <c r="AB1377" s="1050" t="str">
        <f t="shared" si="263"/>
        <v/>
      </c>
      <c r="AD1377" s="1052" t="str">
        <f t="shared" si="264"/>
        <v/>
      </c>
      <c r="AE1377" s="1053" t="str">
        <f t="shared" si="265"/>
        <v/>
      </c>
    </row>
    <row r="1378" spans="5:31" ht="12.75" customHeight="1">
      <c r="E1378" s="1083" t="str">
        <f t="shared" si="258"/>
        <v/>
      </c>
      <c r="H1378" s="1079" t="str">
        <f t="shared" si="257"/>
        <v/>
      </c>
      <c r="J1378" s="1117" t="str">
        <f>IF(D1378="","-",#REF!-D1378)</f>
        <v>-</v>
      </c>
      <c r="L1378" s="1041" t="str">
        <f t="shared" si="259"/>
        <v/>
      </c>
      <c r="W1378" s="1046" t="str">
        <f t="shared" si="260"/>
        <v/>
      </c>
      <c r="X1378" s="1047"/>
      <c r="Y1378" s="1048" t="str">
        <f t="shared" si="266"/>
        <v/>
      </c>
      <c r="Z1378" s="1049" t="str">
        <f t="shared" si="261"/>
        <v/>
      </c>
      <c r="AA1378" s="1049" t="str">
        <f t="shared" si="262"/>
        <v/>
      </c>
      <c r="AB1378" s="1050" t="str">
        <f t="shared" si="263"/>
        <v/>
      </c>
      <c r="AD1378" s="1052" t="str">
        <f t="shared" si="264"/>
        <v/>
      </c>
      <c r="AE1378" s="1053" t="str">
        <f t="shared" si="265"/>
        <v/>
      </c>
    </row>
    <row r="1379" spans="5:31" ht="12.75" customHeight="1">
      <c r="E1379" s="1083" t="str">
        <f t="shared" si="258"/>
        <v/>
      </c>
      <c r="H1379" s="1079" t="str">
        <f t="shared" si="257"/>
        <v/>
      </c>
      <c r="J1379" s="1117" t="str">
        <f>IF(D1379="","-",#REF!-D1379)</f>
        <v>-</v>
      </c>
      <c r="L1379" s="1041" t="str">
        <f t="shared" si="259"/>
        <v/>
      </c>
      <c r="W1379" s="1046" t="str">
        <f t="shared" si="260"/>
        <v/>
      </c>
      <c r="X1379" s="1047"/>
      <c r="Y1379" s="1048" t="str">
        <f t="shared" si="266"/>
        <v/>
      </c>
      <c r="Z1379" s="1049" t="str">
        <f t="shared" si="261"/>
        <v/>
      </c>
      <c r="AA1379" s="1049" t="str">
        <f t="shared" si="262"/>
        <v/>
      </c>
      <c r="AB1379" s="1050" t="str">
        <f t="shared" si="263"/>
        <v/>
      </c>
      <c r="AD1379" s="1052" t="str">
        <f t="shared" si="264"/>
        <v/>
      </c>
      <c r="AE1379" s="1053" t="str">
        <f t="shared" si="265"/>
        <v/>
      </c>
    </row>
    <row r="1380" spans="5:31" ht="12.75" customHeight="1">
      <c r="E1380" s="1083" t="str">
        <f t="shared" si="258"/>
        <v/>
      </c>
      <c r="H1380" s="1079" t="str">
        <f t="shared" si="257"/>
        <v/>
      </c>
      <c r="J1380" s="1117" t="str">
        <f>IF(D1380="","-",#REF!-D1380)</f>
        <v>-</v>
      </c>
      <c r="L1380" s="1041" t="str">
        <f t="shared" si="259"/>
        <v/>
      </c>
      <c r="W1380" s="1046" t="str">
        <f t="shared" si="260"/>
        <v/>
      </c>
      <c r="X1380" s="1047"/>
      <c r="Y1380" s="1048" t="str">
        <f t="shared" si="266"/>
        <v/>
      </c>
      <c r="Z1380" s="1049" t="str">
        <f t="shared" si="261"/>
        <v/>
      </c>
      <c r="AA1380" s="1049" t="str">
        <f t="shared" si="262"/>
        <v/>
      </c>
      <c r="AB1380" s="1050" t="str">
        <f t="shared" si="263"/>
        <v/>
      </c>
      <c r="AD1380" s="1052" t="str">
        <f t="shared" si="264"/>
        <v/>
      </c>
      <c r="AE1380" s="1053" t="str">
        <f t="shared" si="265"/>
        <v/>
      </c>
    </row>
    <row r="1381" spans="5:31" ht="12.75" customHeight="1">
      <c r="E1381" s="1083" t="str">
        <f t="shared" si="258"/>
        <v/>
      </c>
      <c r="H1381" s="1079" t="str">
        <f t="shared" si="257"/>
        <v/>
      </c>
      <c r="J1381" s="1117" t="str">
        <f>IF(D1381="","-",#REF!-D1381)</f>
        <v>-</v>
      </c>
      <c r="L1381" s="1041" t="str">
        <f t="shared" si="259"/>
        <v/>
      </c>
      <c r="W1381" s="1046" t="str">
        <f t="shared" si="260"/>
        <v/>
      </c>
      <c r="X1381" s="1047"/>
      <c r="Y1381" s="1048" t="str">
        <f t="shared" si="266"/>
        <v/>
      </c>
      <c r="Z1381" s="1049" t="str">
        <f t="shared" si="261"/>
        <v/>
      </c>
      <c r="AA1381" s="1049" t="str">
        <f t="shared" si="262"/>
        <v/>
      </c>
      <c r="AB1381" s="1050" t="str">
        <f t="shared" si="263"/>
        <v/>
      </c>
      <c r="AD1381" s="1052" t="str">
        <f t="shared" si="264"/>
        <v/>
      </c>
      <c r="AE1381" s="1053" t="str">
        <f t="shared" si="265"/>
        <v/>
      </c>
    </row>
    <row r="1382" spans="5:31" ht="12.75" customHeight="1">
      <c r="E1382" s="1083" t="str">
        <f t="shared" si="258"/>
        <v/>
      </c>
      <c r="H1382" s="1079" t="str">
        <f t="shared" si="257"/>
        <v/>
      </c>
      <c r="J1382" s="1117" t="str">
        <f>IF(D1382="","-",#REF!-D1382)</f>
        <v>-</v>
      </c>
      <c r="L1382" s="1041" t="str">
        <f t="shared" si="259"/>
        <v/>
      </c>
      <c r="W1382" s="1046" t="str">
        <f t="shared" si="260"/>
        <v/>
      </c>
      <c r="X1382" s="1047"/>
      <c r="Y1382" s="1048" t="str">
        <f t="shared" si="266"/>
        <v/>
      </c>
      <c r="Z1382" s="1049" t="str">
        <f t="shared" si="261"/>
        <v/>
      </c>
      <c r="AA1382" s="1049" t="str">
        <f t="shared" si="262"/>
        <v/>
      </c>
      <c r="AB1382" s="1050" t="str">
        <f t="shared" si="263"/>
        <v/>
      </c>
      <c r="AD1382" s="1052" t="str">
        <f t="shared" si="264"/>
        <v/>
      </c>
      <c r="AE1382" s="1053" t="str">
        <f t="shared" si="265"/>
        <v/>
      </c>
    </row>
    <row r="1383" spans="5:31" ht="12.75" customHeight="1">
      <c r="E1383" s="1083" t="str">
        <f t="shared" si="258"/>
        <v/>
      </c>
      <c r="H1383" s="1079" t="str">
        <f t="shared" si="257"/>
        <v/>
      </c>
      <c r="J1383" s="1117" t="str">
        <f>IF(D1383="","-",#REF!-D1383)</f>
        <v>-</v>
      </c>
      <c r="L1383" s="1041" t="str">
        <f t="shared" si="259"/>
        <v/>
      </c>
      <c r="W1383" s="1046" t="str">
        <f t="shared" si="260"/>
        <v/>
      </c>
      <c r="X1383" s="1047"/>
      <c r="Y1383" s="1048" t="str">
        <f t="shared" si="266"/>
        <v/>
      </c>
      <c r="Z1383" s="1049" t="str">
        <f t="shared" si="261"/>
        <v/>
      </c>
      <c r="AA1383" s="1049" t="str">
        <f t="shared" si="262"/>
        <v/>
      </c>
      <c r="AB1383" s="1050" t="str">
        <f t="shared" si="263"/>
        <v/>
      </c>
      <c r="AD1383" s="1052" t="str">
        <f t="shared" si="264"/>
        <v/>
      </c>
      <c r="AE1383" s="1053" t="str">
        <f t="shared" si="265"/>
        <v/>
      </c>
    </row>
    <row r="1384" spans="5:31" ht="12.75" customHeight="1">
      <c r="E1384" s="1083" t="str">
        <f t="shared" si="258"/>
        <v/>
      </c>
      <c r="H1384" s="1079" t="str">
        <f t="shared" si="257"/>
        <v/>
      </c>
      <c r="J1384" s="1117" t="str">
        <f>IF(D1384="","-",#REF!-D1384)</f>
        <v>-</v>
      </c>
      <c r="L1384" s="1041" t="str">
        <f t="shared" si="259"/>
        <v/>
      </c>
      <c r="W1384" s="1046" t="str">
        <f t="shared" si="260"/>
        <v/>
      </c>
      <c r="X1384" s="1047"/>
      <c r="Y1384" s="1048" t="str">
        <f t="shared" si="266"/>
        <v/>
      </c>
      <c r="Z1384" s="1049" t="str">
        <f t="shared" si="261"/>
        <v/>
      </c>
      <c r="AA1384" s="1049" t="str">
        <f t="shared" si="262"/>
        <v/>
      </c>
      <c r="AB1384" s="1050" t="str">
        <f t="shared" si="263"/>
        <v/>
      </c>
      <c r="AD1384" s="1052" t="str">
        <f t="shared" si="264"/>
        <v/>
      </c>
      <c r="AE1384" s="1053" t="str">
        <f t="shared" si="265"/>
        <v/>
      </c>
    </row>
    <row r="1385" spans="5:31" ht="12.75" customHeight="1">
      <c r="E1385" s="1083" t="str">
        <f t="shared" si="258"/>
        <v/>
      </c>
      <c r="H1385" s="1079" t="str">
        <f t="shared" si="257"/>
        <v/>
      </c>
      <c r="J1385" s="1117" t="str">
        <f>IF(D1385="","-",#REF!-D1385)</f>
        <v>-</v>
      </c>
      <c r="L1385" s="1041" t="str">
        <f t="shared" si="259"/>
        <v/>
      </c>
      <c r="W1385" s="1046" t="str">
        <f t="shared" si="260"/>
        <v/>
      </c>
      <c r="X1385" s="1047"/>
      <c r="Y1385" s="1048" t="str">
        <f t="shared" si="266"/>
        <v/>
      </c>
      <c r="Z1385" s="1049" t="str">
        <f t="shared" si="261"/>
        <v/>
      </c>
      <c r="AA1385" s="1049" t="str">
        <f t="shared" si="262"/>
        <v/>
      </c>
      <c r="AB1385" s="1050" t="str">
        <f t="shared" si="263"/>
        <v/>
      </c>
      <c r="AD1385" s="1052" t="str">
        <f t="shared" si="264"/>
        <v/>
      </c>
      <c r="AE1385" s="1053" t="str">
        <f t="shared" si="265"/>
        <v/>
      </c>
    </row>
    <row r="1386" spans="5:31" ht="12.75" customHeight="1">
      <c r="E1386" s="1083" t="str">
        <f t="shared" si="258"/>
        <v/>
      </c>
      <c r="H1386" s="1079" t="str">
        <f t="shared" si="257"/>
        <v/>
      </c>
      <c r="J1386" s="1117" t="str">
        <f>IF(D1386="","-",#REF!-D1386)</f>
        <v>-</v>
      </c>
      <c r="L1386" s="1041" t="str">
        <f t="shared" si="259"/>
        <v/>
      </c>
      <c r="W1386" s="1046" t="str">
        <f t="shared" si="260"/>
        <v/>
      </c>
      <c r="X1386" s="1047"/>
      <c r="Y1386" s="1048" t="str">
        <f t="shared" si="266"/>
        <v/>
      </c>
      <c r="Z1386" s="1049" t="str">
        <f t="shared" si="261"/>
        <v/>
      </c>
      <c r="AA1386" s="1049" t="str">
        <f t="shared" si="262"/>
        <v/>
      </c>
      <c r="AB1386" s="1050" t="str">
        <f t="shared" si="263"/>
        <v/>
      </c>
      <c r="AD1386" s="1052" t="str">
        <f t="shared" si="264"/>
        <v/>
      </c>
      <c r="AE1386" s="1053" t="str">
        <f t="shared" si="265"/>
        <v/>
      </c>
    </row>
    <row r="1387" spans="5:31" ht="12.75" customHeight="1">
      <c r="E1387" s="1083" t="str">
        <f t="shared" si="258"/>
        <v/>
      </c>
      <c r="H1387" s="1079" t="str">
        <f t="shared" si="257"/>
        <v/>
      </c>
      <c r="J1387" s="1117" t="str">
        <f>IF(D1387="","-",#REF!-D1387)</f>
        <v>-</v>
      </c>
      <c r="L1387" s="1041" t="str">
        <f t="shared" si="259"/>
        <v/>
      </c>
      <c r="W1387" s="1046" t="str">
        <f t="shared" si="260"/>
        <v/>
      </c>
      <c r="X1387" s="1047"/>
      <c r="Y1387" s="1048" t="str">
        <f t="shared" si="266"/>
        <v/>
      </c>
      <c r="Z1387" s="1049" t="str">
        <f t="shared" si="261"/>
        <v/>
      </c>
      <c r="AA1387" s="1049" t="str">
        <f t="shared" si="262"/>
        <v/>
      </c>
      <c r="AB1387" s="1050" t="str">
        <f t="shared" si="263"/>
        <v/>
      </c>
      <c r="AD1387" s="1052" t="str">
        <f t="shared" si="264"/>
        <v/>
      </c>
      <c r="AE1387" s="1053" t="str">
        <f t="shared" si="265"/>
        <v/>
      </c>
    </row>
    <row r="1388" spans="5:31" ht="12.75" customHeight="1">
      <c r="E1388" s="1083" t="str">
        <f t="shared" si="258"/>
        <v/>
      </c>
      <c r="H1388" s="1079" t="str">
        <f t="shared" si="257"/>
        <v/>
      </c>
      <c r="J1388" s="1117" t="str">
        <f>IF(D1388="","-",#REF!-D1388)</f>
        <v>-</v>
      </c>
      <c r="L1388" s="1041" t="str">
        <f t="shared" si="259"/>
        <v/>
      </c>
      <c r="W1388" s="1046" t="str">
        <f t="shared" si="260"/>
        <v/>
      </c>
      <c r="X1388" s="1047"/>
      <c r="Y1388" s="1048" t="str">
        <f t="shared" si="266"/>
        <v/>
      </c>
      <c r="Z1388" s="1049" t="str">
        <f t="shared" si="261"/>
        <v/>
      </c>
      <c r="AA1388" s="1049" t="str">
        <f t="shared" si="262"/>
        <v/>
      </c>
      <c r="AB1388" s="1050" t="str">
        <f t="shared" si="263"/>
        <v/>
      </c>
      <c r="AD1388" s="1052" t="str">
        <f t="shared" si="264"/>
        <v/>
      </c>
      <c r="AE1388" s="1053" t="str">
        <f t="shared" si="265"/>
        <v/>
      </c>
    </row>
    <row r="1389" spans="5:31" ht="12.75" customHeight="1">
      <c r="E1389" s="1083" t="str">
        <f t="shared" si="258"/>
        <v/>
      </c>
      <c r="H1389" s="1079" t="str">
        <f t="shared" si="257"/>
        <v/>
      </c>
      <c r="J1389" s="1117" t="str">
        <f>IF(D1389="","-",#REF!-D1389)</f>
        <v>-</v>
      </c>
      <c r="L1389" s="1041" t="str">
        <f t="shared" si="259"/>
        <v/>
      </c>
      <c r="W1389" s="1046" t="str">
        <f t="shared" si="260"/>
        <v/>
      </c>
      <c r="X1389" s="1047"/>
      <c r="Y1389" s="1048" t="str">
        <f t="shared" si="266"/>
        <v/>
      </c>
      <c r="Z1389" s="1049" t="str">
        <f t="shared" si="261"/>
        <v/>
      </c>
      <c r="AA1389" s="1049" t="str">
        <f t="shared" si="262"/>
        <v/>
      </c>
      <c r="AB1389" s="1050" t="str">
        <f t="shared" si="263"/>
        <v/>
      </c>
      <c r="AD1389" s="1052" t="str">
        <f t="shared" si="264"/>
        <v/>
      </c>
      <c r="AE1389" s="1053" t="str">
        <f t="shared" si="265"/>
        <v/>
      </c>
    </row>
    <row r="1390" spans="5:31" ht="12.75" customHeight="1">
      <c r="E1390" s="1083" t="str">
        <f t="shared" si="258"/>
        <v/>
      </c>
      <c r="H1390" s="1079" t="str">
        <f t="shared" si="257"/>
        <v/>
      </c>
      <c r="J1390" s="1117" t="str">
        <f>IF(D1390="","-",#REF!-D1390)</f>
        <v>-</v>
      </c>
      <c r="L1390" s="1041" t="str">
        <f t="shared" si="259"/>
        <v/>
      </c>
      <c r="W1390" s="1046" t="str">
        <f t="shared" si="260"/>
        <v/>
      </c>
      <c r="X1390" s="1047"/>
      <c r="Y1390" s="1048" t="str">
        <f t="shared" si="266"/>
        <v/>
      </c>
      <c r="Z1390" s="1049" t="str">
        <f t="shared" si="261"/>
        <v/>
      </c>
      <c r="AA1390" s="1049" t="str">
        <f t="shared" si="262"/>
        <v/>
      </c>
      <c r="AB1390" s="1050" t="str">
        <f t="shared" si="263"/>
        <v/>
      </c>
      <c r="AD1390" s="1052" t="str">
        <f t="shared" si="264"/>
        <v/>
      </c>
      <c r="AE1390" s="1053" t="str">
        <f t="shared" si="265"/>
        <v/>
      </c>
    </row>
    <row r="1391" spans="5:31" ht="12.75" customHeight="1">
      <c r="E1391" s="1083" t="str">
        <f t="shared" si="258"/>
        <v/>
      </c>
      <c r="H1391" s="1079" t="str">
        <f t="shared" si="257"/>
        <v/>
      </c>
      <c r="J1391" s="1117" t="str">
        <f>IF(D1391="","-",#REF!-D1391)</f>
        <v>-</v>
      </c>
      <c r="L1391" s="1041" t="str">
        <f t="shared" si="259"/>
        <v/>
      </c>
      <c r="W1391" s="1046" t="str">
        <f t="shared" si="260"/>
        <v/>
      </c>
      <c r="X1391" s="1047"/>
      <c r="Y1391" s="1048" t="str">
        <f t="shared" si="266"/>
        <v/>
      </c>
      <c r="Z1391" s="1049" t="str">
        <f t="shared" si="261"/>
        <v/>
      </c>
      <c r="AA1391" s="1049" t="str">
        <f t="shared" si="262"/>
        <v/>
      </c>
      <c r="AB1391" s="1050" t="str">
        <f t="shared" si="263"/>
        <v/>
      </c>
      <c r="AD1391" s="1052" t="str">
        <f t="shared" si="264"/>
        <v/>
      </c>
      <c r="AE1391" s="1053" t="str">
        <f t="shared" si="265"/>
        <v/>
      </c>
    </row>
    <row r="1392" spans="5:31" ht="12.75" customHeight="1">
      <c r="E1392" s="1083" t="str">
        <f t="shared" si="258"/>
        <v/>
      </c>
      <c r="H1392" s="1079" t="str">
        <f t="shared" si="257"/>
        <v/>
      </c>
      <c r="J1392" s="1117" t="str">
        <f>IF(D1392="","-",#REF!-D1392)</f>
        <v>-</v>
      </c>
      <c r="L1392" s="1041" t="str">
        <f t="shared" si="259"/>
        <v/>
      </c>
      <c r="W1392" s="1046" t="str">
        <f t="shared" si="260"/>
        <v/>
      </c>
      <c r="X1392" s="1047"/>
      <c r="Y1392" s="1048" t="str">
        <f t="shared" si="266"/>
        <v/>
      </c>
      <c r="Z1392" s="1049" t="str">
        <f t="shared" si="261"/>
        <v/>
      </c>
      <c r="AA1392" s="1049" t="str">
        <f t="shared" si="262"/>
        <v/>
      </c>
      <c r="AB1392" s="1050" t="str">
        <f t="shared" si="263"/>
        <v/>
      </c>
      <c r="AD1392" s="1052" t="str">
        <f t="shared" si="264"/>
        <v/>
      </c>
      <c r="AE1392" s="1053" t="str">
        <f t="shared" si="265"/>
        <v/>
      </c>
    </row>
    <row r="1393" spans="5:31" ht="12.75" customHeight="1">
      <c r="E1393" s="1083" t="str">
        <f t="shared" si="258"/>
        <v/>
      </c>
      <c r="H1393" s="1079" t="str">
        <f t="shared" si="257"/>
        <v/>
      </c>
      <c r="J1393" s="1117" t="str">
        <f>IF(D1393="","-",#REF!-D1393)</f>
        <v>-</v>
      </c>
      <c r="L1393" s="1041" t="str">
        <f t="shared" si="259"/>
        <v/>
      </c>
      <c r="W1393" s="1046" t="str">
        <f t="shared" si="260"/>
        <v/>
      </c>
      <c r="X1393" s="1047"/>
      <c r="Y1393" s="1048" t="str">
        <f t="shared" si="266"/>
        <v/>
      </c>
      <c r="Z1393" s="1049" t="str">
        <f t="shared" si="261"/>
        <v/>
      </c>
      <c r="AA1393" s="1049" t="str">
        <f t="shared" si="262"/>
        <v/>
      </c>
      <c r="AB1393" s="1050" t="str">
        <f t="shared" si="263"/>
        <v/>
      </c>
      <c r="AD1393" s="1052" t="str">
        <f t="shared" si="264"/>
        <v/>
      </c>
      <c r="AE1393" s="1053" t="str">
        <f t="shared" si="265"/>
        <v/>
      </c>
    </row>
    <row r="1394" spans="5:31" ht="12.75" customHeight="1">
      <c r="E1394" s="1083" t="str">
        <f t="shared" si="258"/>
        <v/>
      </c>
      <c r="H1394" s="1079" t="str">
        <f t="shared" si="257"/>
        <v/>
      </c>
      <c r="J1394" s="1117" t="str">
        <f>IF(D1394="","-",#REF!-D1394)</f>
        <v>-</v>
      </c>
      <c r="L1394" s="1041" t="str">
        <f t="shared" si="259"/>
        <v/>
      </c>
      <c r="W1394" s="1046" t="str">
        <f t="shared" si="260"/>
        <v/>
      </c>
      <c r="X1394" s="1047"/>
      <c r="Y1394" s="1048" t="str">
        <f t="shared" si="266"/>
        <v/>
      </c>
      <c r="Z1394" s="1049" t="str">
        <f t="shared" si="261"/>
        <v/>
      </c>
      <c r="AA1394" s="1049" t="str">
        <f t="shared" si="262"/>
        <v/>
      </c>
      <c r="AB1394" s="1050" t="str">
        <f t="shared" si="263"/>
        <v/>
      </c>
      <c r="AD1394" s="1052" t="str">
        <f t="shared" si="264"/>
        <v/>
      </c>
      <c r="AE1394" s="1053" t="str">
        <f t="shared" si="265"/>
        <v/>
      </c>
    </row>
    <row r="1395" spans="5:31" ht="12.75" customHeight="1">
      <c r="E1395" s="1083" t="str">
        <f t="shared" si="258"/>
        <v/>
      </c>
      <c r="H1395" s="1079" t="str">
        <f t="shared" si="257"/>
        <v/>
      </c>
      <c r="J1395" s="1117" t="str">
        <f>IF(D1395="","-",#REF!-D1395)</f>
        <v>-</v>
      </c>
      <c r="L1395" s="1041" t="str">
        <f t="shared" si="259"/>
        <v/>
      </c>
      <c r="W1395" s="1046" t="str">
        <f t="shared" si="260"/>
        <v/>
      </c>
      <c r="X1395" s="1047"/>
      <c r="Y1395" s="1048" t="str">
        <f t="shared" si="266"/>
        <v/>
      </c>
      <c r="Z1395" s="1049" t="str">
        <f t="shared" si="261"/>
        <v/>
      </c>
      <c r="AA1395" s="1049" t="str">
        <f t="shared" si="262"/>
        <v/>
      </c>
      <c r="AB1395" s="1050" t="str">
        <f t="shared" si="263"/>
        <v/>
      </c>
      <c r="AD1395" s="1052" t="str">
        <f t="shared" si="264"/>
        <v/>
      </c>
      <c r="AE1395" s="1053" t="str">
        <f t="shared" si="265"/>
        <v/>
      </c>
    </row>
    <row r="1396" spans="5:31" ht="12.75" customHeight="1">
      <c r="E1396" s="1083" t="str">
        <f t="shared" si="258"/>
        <v/>
      </c>
      <c r="H1396" s="1079" t="str">
        <f t="shared" si="257"/>
        <v/>
      </c>
      <c r="J1396" s="1117" t="str">
        <f>IF(D1396="","-",#REF!-D1396)</f>
        <v>-</v>
      </c>
      <c r="L1396" s="1041" t="str">
        <f t="shared" si="259"/>
        <v/>
      </c>
      <c r="W1396" s="1046" t="str">
        <f t="shared" si="260"/>
        <v/>
      </c>
      <c r="X1396" s="1047"/>
      <c r="Y1396" s="1048" t="str">
        <f t="shared" si="266"/>
        <v/>
      </c>
      <c r="Z1396" s="1049" t="str">
        <f t="shared" si="261"/>
        <v/>
      </c>
      <c r="AA1396" s="1049" t="str">
        <f t="shared" si="262"/>
        <v/>
      </c>
      <c r="AB1396" s="1050" t="str">
        <f t="shared" si="263"/>
        <v/>
      </c>
      <c r="AD1396" s="1052" t="str">
        <f t="shared" si="264"/>
        <v/>
      </c>
      <c r="AE1396" s="1053" t="str">
        <f t="shared" si="265"/>
        <v/>
      </c>
    </row>
    <row r="1397" spans="5:31" ht="12.75" customHeight="1">
      <c r="E1397" s="1083" t="str">
        <f t="shared" si="258"/>
        <v/>
      </c>
      <c r="H1397" s="1079" t="str">
        <f t="shared" si="257"/>
        <v/>
      </c>
      <c r="J1397" s="1117" t="str">
        <f>IF(D1397="","-",#REF!-D1397)</f>
        <v>-</v>
      </c>
      <c r="L1397" s="1041" t="str">
        <f t="shared" si="259"/>
        <v/>
      </c>
      <c r="W1397" s="1046" t="str">
        <f t="shared" si="260"/>
        <v/>
      </c>
      <c r="X1397" s="1047"/>
      <c r="Y1397" s="1048" t="str">
        <f t="shared" si="266"/>
        <v/>
      </c>
      <c r="Z1397" s="1049" t="str">
        <f t="shared" si="261"/>
        <v/>
      </c>
      <c r="AA1397" s="1049" t="str">
        <f t="shared" si="262"/>
        <v/>
      </c>
      <c r="AB1397" s="1050" t="str">
        <f t="shared" si="263"/>
        <v/>
      </c>
      <c r="AD1397" s="1052" t="str">
        <f t="shared" si="264"/>
        <v/>
      </c>
      <c r="AE1397" s="1053" t="str">
        <f t="shared" si="265"/>
        <v/>
      </c>
    </row>
    <row r="1398" spans="5:31" ht="12.75" customHeight="1">
      <c r="E1398" s="1083" t="str">
        <f t="shared" si="258"/>
        <v/>
      </c>
      <c r="H1398" s="1079" t="str">
        <f t="shared" si="257"/>
        <v/>
      </c>
      <c r="J1398" s="1117" t="str">
        <f>IF(D1398="","-",#REF!-D1398)</f>
        <v>-</v>
      </c>
      <c r="L1398" s="1041" t="str">
        <f t="shared" si="259"/>
        <v/>
      </c>
      <c r="W1398" s="1046" t="str">
        <f t="shared" si="260"/>
        <v/>
      </c>
      <c r="X1398" s="1047"/>
      <c r="Y1398" s="1048" t="str">
        <f t="shared" si="266"/>
        <v/>
      </c>
      <c r="Z1398" s="1049" t="str">
        <f t="shared" si="261"/>
        <v/>
      </c>
      <c r="AA1398" s="1049" t="str">
        <f t="shared" si="262"/>
        <v/>
      </c>
      <c r="AB1398" s="1050" t="str">
        <f t="shared" si="263"/>
        <v/>
      </c>
      <c r="AD1398" s="1052" t="str">
        <f t="shared" si="264"/>
        <v/>
      </c>
      <c r="AE1398" s="1053" t="str">
        <f t="shared" si="265"/>
        <v/>
      </c>
    </row>
    <row r="1399" spans="5:31" ht="12.75" customHeight="1">
      <c r="E1399" s="1083" t="str">
        <f t="shared" si="258"/>
        <v/>
      </c>
      <c r="H1399" s="1079" t="str">
        <f t="shared" si="257"/>
        <v/>
      </c>
      <c r="J1399" s="1117" t="str">
        <f>IF(D1399="","-",#REF!-D1399)</f>
        <v>-</v>
      </c>
      <c r="L1399" s="1041" t="str">
        <f t="shared" si="259"/>
        <v/>
      </c>
      <c r="W1399" s="1046" t="str">
        <f t="shared" si="260"/>
        <v/>
      </c>
      <c r="X1399" s="1047"/>
      <c r="Y1399" s="1048" t="str">
        <f t="shared" si="266"/>
        <v/>
      </c>
      <c r="Z1399" s="1049" t="str">
        <f t="shared" si="261"/>
        <v/>
      </c>
      <c r="AA1399" s="1049" t="str">
        <f t="shared" si="262"/>
        <v/>
      </c>
      <c r="AB1399" s="1050" t="str">
        <f t="shared" si="263"/>
        <v/>
      </c>
      <c r="AD1399" s="1052" t="str">
        <f t="shared" si="264"/>
        <v/>
      </c>
      <c r="AE1399" s="1053" t="str">
        <f t="shared" si="265"/>
        <v/>
      </c>
    </row>
    <row r="1400" spans="5:31" ht="12.75" customHeight="1">
      <c r="E1400" s="1083" t="str">
        <f t="shared" si="258"/>
        <v/>
      </c>
      <c r="H1400" s="1079" t="str">
        <f t="shared" si="257"/>
        <v/>
      </c>
      <c r="J1400" s="1117" t="str">
        <f>IF(D1400="","-",#REF!-D1400)</f>
        <v>-</v>
      </c>
      <c r="L1400" s="1041" t="str">
        <f t="shared" si="259"/>
        <v/>
      </c>
      <c r="W1400" s="1046" t="str">
        <f t="shared" si="260"/>
        <v/>
      </c>
      <c r="X1400" s="1047"/>
      <c r="Y1400" s="1048" t="str">
        <f t="shared" si="266"/>
        <v/>
      </c>
      <c r="Z1400" s="1049" t="str">
        <f t="shared" si="261"/>
        <v/>
      </c>
      <c r="AA1400" s="1049" t="str">
        <f t="shared" si="262"/>
        <v/>
      </c>
      <c r="AB1400" s="1050" t="str">
        <f t="shared" si="263"/>
        <v/>
      </c>
      <c r="AD1400" s="1052" t="str">
        <f t="shared" si="264"/>
        <v/>
      </c>
      <c r="AE1400" s="1053" t="str">
        <f t="shared" si="265"/>
        <v/>
      </c>
    </row>
    <row r="1401" spans="5:31" ht="12.75" customHeight="1">
      <c r="E1401" s="1083" t="str">
        <f t="shared" si="258"/>
        <v/>
      </c>
      <c r="H1401" s="1079" t="str">
        <f t="shared" si="257"/>
        <v/>
      </c>
      <c r="J1401" s="1117" t="str">
        <f>IF(D1401="","-",#REF!-D1401)</f>
        <v>-</v>
      </c>
      <c r="L1401" s="1041" t="str">
        <f t="shared" si="259"/>
        <v/>
      </c>
      <c r="W1401" s="1046" t="str">
        <f t="shared" si="260"/>
        <v/>
      </c>
      <c r="X1401" s="1047"/>
      <c r="Y1401" s="1048" t="str">
        <f t="shared" si="266"/>
        <v/>
      </c>
      <c r="Z1401" s="1049" t="str">
        <f t="shared" si="261"/>
        <v/>
      </c>
      <c r="AA1401" s="1049" t="str">
        <f t="shared" si="262"/>
        <v/>
      </c>
      <c r="AB1401" s="1050" t="str">
        <f t="shared" si="263"/>
        <v/>
      </c>
      <c r="AD1401" s="1052" t="str">
        <f t="shared" si="264"/>
        <v/>
      </c>
      <c r="AE1401" s="1053" t="str">
        <f t="shared" si="265"/>
        <v/>
      </c>
    </row>
    <row r="1402" spans="5:31" ht="12.75" customHeight="1">
      <c r="E1402" s="1083" t="str">
        <f t="shared" si="258"/>
        <v/>
      </c>
      <c r="H1402" s="1079" t="str">
        <f t="shared" si="257"/>
        <v/>
      </c>
      <c r="J1402" s="1117" t="str">
        <f>IF(D1402="","-",#REF!-D1402)</f>
        <v>-</v>
      </c>
      <c r="L1402" s="1041" t="str">
        <f t="shared" si="259"/>
        <v/>
      </c>
      <c r="W1402" s="1046" t="str">
        <f t="shared" si="260"/>
        <v/>
      </c>
      <c r="X1402" s="1047"/>
      <c r="Y1402" s="1048" t="str">
        <f t="shared" si="266"/>
        <v/>
      </c>
      <c r="Z1402" s="1049" t="str">
        <f t="shared" si="261"/>
        <v/>
      </c>
      <c r="AA1402" s="1049" t="str">
        <f t="shared" si="262"/>
        <v/>
      </c>
      <c r="AB1402" s="1050" t="str">
        <f t="shared" si="263"/>
        <v/>
      </c>
      <c r="AD1402" s="1052" t="str">
        <f t="shared" si="264"/>
        <v/>
      </c>
      <c r="AE1402" s="1053" t="str">
        <f t="shared" si="265"/>
        <v/>
      </c>
    </row>
    <row r="1403" spans="5:31" ht="12.75" customHeight="1">
      <c r="E1403" s="1083" t="str">
        <f t="shared" si="258"/>
        <v/>
      </c>
      <c r="H1403" s="1079" t="str">
        <f t="shared" si="257"/>
        <v/>
      </c>
      <c r="J1403" s="1117" t="str">
        <f>IF(D1403="","-",#REF!-D1403)</f>
        <v>-</v>
      </c>
      <c r="L1403" s="1041" t="str">
        <f t="shared" si="259"/>
        <v/>
      </c>
      <c r="W1403" s="1046" t="str">
        <f t="shared" si="260"/>
        <v/>
      </c>
      <c r="X1403" s="1047"/>
      <c r="Y1403" s="1048" t="str">
        <f t="shared" si="266"/>
        <v/>
      </c>
      <c r="Z1403" s="1049" t="str">
        <f t="shared" si="261"/>
        <v/>
      </c>
      <c r="AA1403" s="1049" t="str">
        <f t="shared" si="262"/>
        <v/>
      </c>
      <c r="AB1403" s="1050" t="str">
        <f t="shared" si="263"/>
        <v/>
      </c>
      <c r="AD1403" s="1052" t="str">
        <f t="shared" si="264"/>
        <v/>
      </c>
      <c r="AE1403" s="1053" t="str">
        <f t="shared" si="265"/>
        <v/>
      </c>
    </row>
    <row r="1404" spans="5:31" ht="12.75" customHeight="1">
      <c r="E1404" s="1083" t="str">
        <f t="shared" si="258"/>
        <v/>
      </c>
      <c r="H1404" s="1079" t="str">
        <f t="shared" si="257"/>
        <v/>
      </c>
      <c r="J1404" s="1117" t="str">
        <f>IF(D1404="","-",#REF!-D1404)</f>
        <v>-</v>
      </c>
      <c r="L1404" s="1041" t="str">
        <f t="shared" si="259"/>
        <v/>
      </c>
      <c r="W1404" s="1046" t="str">
        <f t="shared" si="260"/>
        <v/>
      </c>
      <c r="X1404" s="1047"/>
      <c r="Y1404" s="1048" t="str">
        <f t="shared" si="266"/>
        <v/>
      </c>
      <c r="Z1404" s="1049" t="str">
        <f t="shared" si="261"/>
        <v/>
      </c>
      <c r="AA1404" s="1049" t="str">
        <f t="shared" si="262"/>
        <v/>
      </c>
      <c r="AB1404" s="1050" t="str">
        <f t="shared" si="263"/>
        <v/>
      </c>
      <c r="AD1404" s="1052" t="str">
        <f t="shared" si="264"/>
        <v/>
      </c>
      <c r="AE1404" s="1053" t="str">
        <f t="shared" si="265"/>
        <v/>
      </c>
    </row>
    <row r="1405" spans="5:31" ht="12.75" customHeight="1">
      <c r="E1405" s="1083" t="str">
        <f t="shared" si="258"/>
        <v/>
      </c>
      <c r="H1405" s="1079" t="str">
        <f t="shared" si="257"/>
        <v/>
      </c>
      <c r="J1405" s="1117" t="str">
        <f>IF(D1405="","-",#REF!-D1405)</f>
        <v>-</v>
      </c>
      <c r="L1405" s="1041" t="str">
        <f t="shared" si="259"/>
        <v/>
      </c>
      <c r="W1405" s="1046" t="str">
        <f t="shared" si="260"/>
        <v/>
      </c>
      <c r="X1405" s="1047"/>
      <c r="Y1405" s="1048" t="str">
        <f t="shared" si="266"/>
        <v/>
      </c>
      <c r="Z1405" s="1049" t="str">
        <f t="shared" si="261"/>
        <v/>
      </c>
      <c r="AA1405" s="1049" t="str">
        <f t="shared" si="262"/>
        <v/>
      </c>
      <c r="AB1405" s="1050" t="str">
        <f t="shared" si="263"/>
        <v/>
      </c>
      <c r="AD1405" s="1052" t="str">
        <f t="shared" si="264"/>
        <v/>
      </c>
      <c r="AE1405" s="1053" t="str">
        <f t="shared" si="265"/>
        <v/>
      </c>
    </row>
    <row r="1406" spans="5:31" ht="12.75" customHeight="1">
      <c r="E1406" s="1083" t="str">
        <f t="shared" si="258"/>
        <v/>
      </c>
      <c r="H1406" s="1079" t="str">
        <f t="shared" si="257"/>
        <v/>
      </c>
      <c r="J1406" s="1117" t="str">
        <f>IF(D1406="","-",#REF!-D1406)</f>
        <v>-</v>
      </c>
      <c r="L1406" s="1041" t="str">
        <f t="shared" si="259"/>
        <v/>
      </c>
      <c r="W1406" s="1046" t="str">
        <f t="shared" si="260"/>
        <v/>
      </c>
      <c r="X1406" s="1047"/>
      <c r="Y1406" s="1048" t="str">
        <f t="shared" si="266"/>
        <v/>
      </c>
      <c r="Z1406" s="1049" t="str">
        <f t="shared" si="261"/>
        <v/>
      </c>
      <c r="AA1406" s="1049" t="str">
        <f t="shared" si="262"/>
        <v/>
      </c>
      <c r="AB1406" s="1050" t="str">
        <f t="shared" si="263"/>
        <v/>
      </c>
      <c r="AD1406" s="1052" t="str">
        <f t="shared" si="264"/>
        <v/>
      </c>
      <c r="AE1406" s="1053" t="str">
        <f t="shared" si="265"/>
        <v/>
      </c>
    </row>
    <row r="1407" spans="5:31" ht="12.75" customHeight="1">
      <c r="E1407" s="1083" t="str">
        <f t="shared" si="258"/>
        <v/>
      </c>
      <c r="H1407" s="1079" t="str">
        <f t="shared" si="257"/>
        <v/>
      </c>
      <c r="J1407" s="1117" t="str">
        <f>IF(D1407="","-",#REF!-D1407)</f>
        <v>-</v>
      </c>
      <c r="L1407" s="1041" t="str">
        <f t="shared" si="259"/>
        <v/>
      </c>
      <c r="W1407" s="1046" t="str">
        <f t="shared" si="260"/>
        <v/>
      </c>
      <c r="X1407" s="1047"/>
      <c r="Y1407" s="1048" t="str">
        <f t="shared" si="266"/>
        <v/>
      </c>
      <c r="Z1407" s="1049" t="str">
        <f t="shared" si="261"/>
        <v/>
      </c>
      <c r="AA1407" s="1049" t="str">
        <f t="shared" si="262"/>
        <v/>
      </c>
      <c r="AB1407" s="1050" t="str">
        <f t="shared" si="263"/>
        <v/>
      </c>
      <c r="AD1407" s="1052" t="str">
        <f t="shared" si="264"/>
        <v/>
      </c>
      <c r="AE1407" s="1053" t="str">
        <f t="shared" si="265"/>
        <v/>
      </c>
    </row>
    <row r="1408" spans="5:31" ht="12.75" customHeight="1">
      <c r="E1408" s="1083" t="str">
        <f t="shared" si="258"/>
        <v/>
      </c>
      <c r="H1408" s="1079" t="str">
        <f t="shared" si="257"/>
        <v/>
      </c>
      <c r="J1408" s="1117" t="str">
        <f>IF(D1408="","-",#REF!-D1408)</f>
        <v>-</v>
      </c>
      <c r="L1408" s="1041" t="str">
        <f t="shared" si="259"/>
        <v/>
      </c>
      <c r="W1408" s="1046" t="str">
        <f t="shared" si="260"/>
        <v/>
      </c>
      <c r="X1408" s="1047"/>
      <c r="Y1408" s="1048" t="str">
        <f t="shared" si="266"/>
        <v/>
      </c>
      <c r="Z1408" s="1049" t="str">
        <f t="shared" si="261"/>
        <v/>
      </c>
      <c r="AA1408" s="1049" t="str">
        <f t="shared" si="262"/>
        <v/>
      </c>
      <c r="AB1408" s="1050" t="str">
        <f t="shared" si="263"/>
        <v/>
      </c>
      <c r="AD1408" s="1052" t="str">
        <f t="shared" si="264"/>
        <v/>
      </c>
      <c r="AE1408" s="1053" t="str">
        <f t="shared" si="265"/>
        <v/>
      </c>
    </row>
    <row r="1409" spans="5:31" ht="12.75" customHeight="1">
      <c r="E1409" s="1083" t="str">
        <f t="shared" si="258"/>
        <v/>
      </c>
      <c r="H1409" s="1079" t="str">
        <f t="shared" si="257"/>
        <v/>
      </c>
      <c r="J1409" s="1117" t="str">
        <f>IF(D1409="","-",#REF!-D1409)</f>
        <v>-</v>
      </c>
      <c r="L1409" s="1041" t="str">
        <f t="shared" si="259"/>
        <v/>
      </c>
      <c r="W1409" s="1046" t="str">
        <f t="shared" si="260"/>
        <v/>
      </c>
      <c r="X1409" s="1047"/>
      <c r="Y1409" s="1048" t="str">
        <f t="shared" si="266"/>
        <v/>
      </c>
      <c r="Z1409" s="1049" t="str">
        <f t="shared" si="261"/>
        <v/>
      </c>
      <c r="AA1409" s="1049" t="str">
        <f t="shared" si="262"/>
        <v/>
      </c>
      <c r="AB1409" s="1050" t="str">
        <f t="shared" si="263"/>
        <v/>
      </c>
      <c r="AD1409" s="1052" t="str">
        <f t="shared" si="264"/>
        <v/>
      </c>
      <c r="AE1409" s="1053" t="str">
        <f t="shared" si="265"/>
        <v/>
      </c>
    </row>
    <row r="1410" spans="5:31" ht="12.75" customHeight="1">
      <c r="E1410" s="1083" t="str">
        <f t="shared" si="258"/>
        <v/>
      </c>
      <c r="H1410" s="1079" t="str">
        <f t="shared" ref="H1410:H1457" si="267">IFERROR(CHOOSE($X1410,"መስከረም","ጥቅምት","ህዳር  ","ታህሳስ ","ጥር ","የካቲት ","መጋቢት ","ሚይዚያ ","ግንቦት ","ሰኔ ","ሐምሌ ","ነሐሴ ","Pagume"),"")</f>
        <v/>
      </c>
      <c r="J1410" s="1117" t="str">
        <f>IF(D1410="","-",#REF!-D1410)</f>
        <v>-</v>
      </c>
      <c r="L1410" s="1041" t="str">
        <f t="shared" si="259"/>
        <v/>
      </c>
      <c r="W1410" s="1046" t="str">
        <f t="shared" si="260"/>
        <v/>
      </c>
      <c r="X1410" s="1047"/>
      <c r="Y1410" s="1048" t="str">
        <f t="shared" si="266"/>
        <v/>
      </c>
      <c r="Z1410" s="1049" t="str">
        <f t="shared" si="261"/>
        <v/>
      </c>
      <c r="AA1410" s="1049" t="str">
        <f t="shared" si="262"/>
        <v/>
      </c>
      <c r="AB1410" s="1050" t="str">
        <f t="shared" si="263"/>
        <v/>
      </c>
      <c r="AD1410" s="1052" t="str">
        <f t="shared" si="264"/>
        <v/>
      </c>
      <c r="AE1410" s="1053" t="str">
        <f t="shared" si="265"/>
        <v/>
      </c>
    </row>
    <row r="1411" spans="5:31" ht="12.75" customHeight="1">
      <c r="E1411" s="1083" t="str">
        <f t="shared" ref="E1411:E1474" si="268">IF(D1411="","",IF(F1411="paid",0,I1411-J1411))</f>
        <v/>
      </c>
      <c r="H1411" s="1079" t="str">
        <f t="shared" si="267"/>
        <v/>
      </c>
      <c r="J1411" s="1117" t="str">
        <f>IF(D1411="","-",#REF!-D1411)</f>
        <v>-</v>
      </c>
      <c r="L1411" s="1041" t="str">
        <f t="shared" ref="L1411:L1474" si="269">IF(E1411="","",$Q$1+E1411)</f>
        <v/>
      </c>
      <c r="W1411" s="1046" t="str">
        <f t="shared" ref="W1411:W1474" si="270">IF($D1411="","",_xlfn.LET(_xlpm.gDate,D1411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411" s="1047"/>
      <c r="Y1411" s="1048" t="str">
        <f t="shared" si="266"/>
        <v/>
      </c>
      <c r="Z1411" s="1049" t="str">
        <f t="shared" ref="Z1411:Z1474" si="271">IF($K1411="","",_xlfn.LET(_xlpm.gDate,K1411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411" s="1049" t="str">
        <f t="shared" ref="AA1411:AA1474" si="272">IF($Z1411="","",TEXT($Z1411,"mm"))</f>
        <v/>
      </c>
      <c r="AB1411" s="1050" t="str">
        <f t="shared" ref="AB1411:AB1474" si="273">IFERROR(CHOOSE(AA1411,"መስከረም","ጥቅምት","ህዳር  ","ታህሳስ ","ጥር ","የካቲት ","መጋቢት ","ሚይዚያ ","ግንቦት ","ሰኔ ","ሐምሌ ","ነሐሴ ","Pagume"),"")</f>
        <v/>
      </c>
      <c r="AD1411" s="1052" t="str">
        <f t="shared" ref="AD1411:AD1474" si="274">IF($D1411="","",YEAR(D1411)&amp;"-W"&amp;WEEKNUM(D1411,2))</f>
        <v/>
      </c>
      <c r="AE1411" s="1053" t="str">
        <f t="shared" ref="AE1411:AE1474" si="275">IF($K1411="","",YEAR(K1411)&amp;"-W"&amp;WEEKNUM(K1411,2))</f>
        <v/>
      </c>
    </row>
    <row r="1412" spans="5:31" ht="12.75" customHeight="1">
      <c r="E1412" s="1083" t="str">
        <f t="shared" si="268"/>
        <v/>
      </c>
      <c r="H1412" s="1079" t="str">
        <f t="shared" si="267"/>
        <v/>
      </c>
      <c r="J1412" s="1117" t="str">
        <f>IF(D1412="","-",#REF!-D1412)</f>
        <v>-</v>
      </c>
      <c r="L1412" s="1041" t="str">
        <f t="shared" si="269"/>
        <v/>
      </c>
      <c r="W1412" s="1046" t="str">
        <f t="shared" si="270"/>
        <v/>
      </c>
      <c r="X1412" s="1047"/>
      <c r="Y1412" s="1048" t="str">
        <f t="shared" si="266"/>
        <v/>
      </c>
      <c r="Z1412" s="1049" t="str">
        <f t="shared" si="271"/>
        <v/>
      </c>
      <c r="AA1412" s="1049" t="str">
        <f t="shared" si="272"/>
        <v/>
      </c>
      <c r="AB1412" s="1050" t="str">
        <f t="shared" si="273"/>
        <v/>
      </c>
      <c r="AD1412" s="1052" t="str">
        <f t="shared" si="274"/>
        <v/>
      </c>
      <c r="AE1412" s="1053" t="str">
        <f t="shared" si="275"/>
        <v/>
      </c>
    </row>
    <row r="1413" spans="5:31" ht="12.75" customHeight="1">
      <c r="E1413" s="1083" t="str">
        <f t="shared" si="268"/>
        <v/>
      </c>
      <c r="H1413" s="1079" t="str">
        <f t="shared" si="267"/>
        <v/>
      </c>
      <c r="J1413" s="1117" t="str">
        <f>IF(D1413="","-",#REF!-D1413)</f>
        <v>-</v>
      </c>
      <c r="L1413" s="1041" t="str">
        <f t="shared" si="269"/>
        <v/>
      </c>
      <c r="W1413" s="1046" t="str">
        <f t="shared" si="270"/>
        <v/>
      </c>
      <c r="X1413" s="1047"/>
      <c r="Y1413" s="1048" t="str">
        <f t="shared" si="266"/>
        <v/>
      </c>
      <c r="Z1413" s="1049" t="str">
        <f t="shared" si="271"/>
        <v/>
      </c>
      <c r="AA1413" s="1049" t="str">
        <f t="shared" si="272"/>
        <v/>
      </c>
      <c r="AB1413" s="1050" t="str">
        <f t="shared" si="273"/>
        <v/>
      </c>
      <c r="AD1413" s="1052" t="str">
        <f t="shared" si="274"/>
        <v/>
      </c>
      <c r="AE1413" s="1053" t="str">
        <f t="shared" si="275"/>
        <v/>
      </c>
    </row>
    <row r="1414" spans="5:31" ht="12.75" customHeight="1">
      <c r="E1414" s="1083" t="str">
        <f t="shared" si="268"/>
        <v/>
      </c>
      <c r="H1414" s="1079" t="str">
        <f t="shared" si="267"/>
        <v/>
      </c>
      <c r="J1414" s="1117" t="str">
        <f>IF(D1414="","-",#REF!-D1414)</f>
        <v>-</v>
      </c>
      <c r="L1414" s="1041" t="str">
        <f t="shared" si="269"/>
        <v/>
      </c>
      <c r="W1414" s="1046" t="str">
        <f t="shared" si="270"/>
        <v/>
      </c>
      <c r="X1414" s="1047"/>
      <c r="Y1414" s="1048" t="str">
        <f t="shared" si="266"/>
        <v/>
      </c>
      <c r="Z1414" s="1049" t="str">
        <f t="shared" si="271"/>
        <v/>
      </c>
      <c r="AA1414" s="1049" t="str">
        <f t="shared" si="272"/>
        <v/>
      </c>
      <c r="AB1414" s="1050" t="str">
        <f t="shared" si="273"/>
        <v/>
      </c>
      <c r="AD1414" s="1052" t="str">
        <f t="shared" si="274"/>
        <v/>
      </c>
      <c r="AE1414" s="1053" t="str">
        <f t="shared" si="275"/>
        <v/>
      </c>
    </row>
    <row r="1415" spans="5:31" ht="12.75" customHeight="1">
      <c r="E1415" s="1083" t="str">
        <f t="shared" si="268"/>
        <v/>
      </c>
      <c r="H1415" s="1079" t="str">
        <f t="shared" si="267"/>
        <v/>
      </c>
      <c r="J1415" s="1117" t="str">
        <f>IF(D1415="","-",#REF!-D1415)</f>
        <v>-</v>
      </c>
      <c r="L1415" s="1041" t="str">
        <f t="shared" si="269"/>
        <v/>
      </c>
      <c r="W1415" s="1046" t="str">
        <f t="shared" si="270"/>
        <v/>
      </c>
      <c r="X1415" s="1047"/>
      <c r="Y1415" s="1048" t="str">
        <f t="shared" si="266"/>
        <v/>
      </c>
      <c r="Z1415" s="1049" t="str">
        <f t="shared" si="271"/>
        <v/>
      </c>
      <c r="AA1415" s="1049" t="str">
        <f t="shared" si="272"/>
        <v/>
      </c>
      <c r="AB1415" s="1050" t="str">
        <f t="shared" si="273"/>
        <v/>
      </c>
      <c r="AD1415" s="1052" t="str">
        <f t="shared" si="274"/>
        <v/>
      </c>
      <c r="AE1415" s="1053" t="str">
        <f t="shared" si="275"/>
        <v/>
      </c>
    </row>
    <row r="1416" spans="5:31" ht="12.75" customHeight="1">
      <c r="E1416" s="1083" t="str">
        <f t="shared" si="268"/>
        <v/>
      </c>
      <c r="H1416" s="1079" t="str">
        <f t="shared" si="267"/>
        <v/>
      </c>
      <c r="J1416" s="1117" t="str">
        <f>IF(D1416="","-",#REF!-D1416)</f>
        <v>-</v>
      </c>
      <c r="L1416" s="1041" t="str">
        <f t="shared" si="269"/>
        <v/>
      </c>
      <c r="W1416" s="1046" t="str">
        <f t="shared" si="270"/>
        <v/>
      </c>
      <c r="X1416" s="1047"/>
      <c r="Y1416" s="1048" t="str">
        <f t="shared" si="266"/>
        <v/>
      </c>
      <c r="Z1416" s="1049" t="str">
        <f t="shared" si="271"/>
        <v/>
      </c>
      <c r="AA1416" s="1049" t="str">
        <f t="shared" si="272"/>
        <v/>
      </c>
      <c r="AB1416" s="1050" t="str">
        <f t="shared" si="273"/>
        <v/>
      </c>
      <c r="AD1416" s="1052" t="str">
        <f t="shared" si="274"/>
        <v/>
      </c>
      <c r="AE1416" s="1053" t="str">
        <f t="shared" si="275"/>
        <v/>
      </c>
    </row>
    <row r="1417" spans="5:31" ht="12.75" customHeight="1">
      <c r="E1417" s="1083" t="str">
        <f t="shared" si="268"/>
        <v/>
      </c>
      <c r="H1417" s="1079" t="str">
        <f t="shared" si="267"/>
        <v/>
      </c>
      <c r="J1417" s="1117" t="str">
        <f>IF(D1417="","-",#REF!-D1417)</f>
        <v>-</v>
      </c>
      <c r="L1417" s="1041" t="str">
        <f t="shared" si="269"/>
        <v/>
      </c>
      <c r="W1417" s="1046" t="str">
        <f t="shared" si="270"/>
        <v/>
      </c>
      <c r="X1417" s="1047"/>
      <c r="Y1417" s="1048" t="str">
        <f t="shared" si="266"/>
        <v/>
      </c>
      <c r="Z1417" s="1049" t="str">
        <f t="shared" si="271"/>
        <v/>
      </c>
      <c r="AA1417" s="1049" t="str">
        <f t="shared" si="272"/>
        <v/>
      </c>
      <c r="AB1417" s="1050" t="str">
        <f t="shared" si="273"/>
        <v/>
      </c>
      <c r="AD1417" s="1052" t="str">
        <f t="shared" si="274"/>
        <v/>
      </c>
      <c r="AE1417" s="1053" t="str">
        <f t="shared" si="275"/>
        <v/>
      </c>
    </row>
    <row r="1418" spans="5:31" ht="12.75" customHeight="1">
      <c r="E1418" s="1083" t="str">
        <f t="shared" si="268"/>
        <v/>
      </c>
      <c r="H1418" s="1079" t="str">
        <f t="shared" si="267"/>
        <v/>
      </c>
      <c r="J1418" s="1117" t="str">
        <f>IF(D1418="","-",#REF!-D1418)</f>
        <v>-</v>
      </c>
      <c r="L1418" s="1041" t="str">
        <f t="shared" si="269"/>
        <v/>
      </c>
      <c r="W1418" s="1046" t="str">
        <f t="shared" si="270"/>
        <v/>
      </c>
      <c r="X1418" s="1047"/>
      <c r="Y1418" s="1048" t="str">
        <f t="shared" si="266"/>
        <v/>
      </c>
      <c r="Z1418" s="1049" t="str">
        <f t="shared" si="271"/>
        <v/>
      </c>
      <c r="AA1418" s="1049" t="str">
        <f t="shared" si="272"/>
        <v/>
      </c>
      <c r="AB1418" s="1050" t="str">
        <f t="shared" si="273"/>
        <v/>
      </c>
      <c r="AD1418" s="1052" t="str">
        <f t="shared" si="274"/>
        <v/>
      </c>
      <c r="AE1418" s="1053" t="str">
        <f t="shared" si="275"/>
        <v/>
      </c>
    </row>
    <row r="1419" spans="5:31" ht="12.75" customHeight="1">
      <c r="E1419" s="1083" t="str">
        <f t="shared" si="268"/>
        <v/>
      </c>
      <c r="H1419" s="1079" t="str">
        <f t="shared" si="267"/>
        <v/>
      </c>
      <c r="J1419" s="1117" t="str">
        <f>IF(D1419="","-",#REF!-D1419)</f>
        <v>-</v>
      </c>
      <c r="L1419" s="1041" t="str">
        <f t="shared" si="269"/>
        <v/>
      </c>
      <c r="W1419" s="1046" t="str">
        <f t="shared" si="270"/>
        <v/>
      </c>
      <c r="X1419" s="1047"/>
      <c r="Y1419" s="1048" t="str">
        <f t="shared" si="266"/>
        <v/>
      </c>
      <c r="Z1419" s="1049" t="str">
        <f t="shared" si="271"/>
        <v/>
      </c>
      <c r="AA1419" s="1049" t="str">
        <f t="shared" si="272"/>
        <v/>
      </c>
      <c r="AB1419" s="1050" t="str">
        <f t="shared" si="273"/>
        <v/>
      </c>
      <c r="AD1419" s="1052" t="str">
        <f t="shared" si="274"/>
        <v/>
      </c>
      <c r="AE1419" s="1053" t="str">
        <f t="shared" si="275"/>
        <v/>
      </c>
    </row>
    <row r="1420" spans="5:31" ht="12.75" customHeight="1">
      <c r="E1420" s="1083" t="str">
        <f t="shared" si="268"/>
        <v/>
      </c>
      <c r="H1420" s="1079" t="str">
        <f t="shared" si="267"/>
        <v/>
      </c>
      <c r="J1420" s="1117" t="str">
        <f>IF(D1420="","-",#REF!-D1420)</f>
        <v>-</v>
      </c>
      <c r="L1420" s="1041" t="str">
        <f t="shared" si="269"/>
        <v/>
      </c>
      <c r="W1420" s="1046" t="str">
        <f t="shared" si="270"/>
        <v/>
      </c>
      <c r="X1420" s="1047"/>
      <c r="Y1420" s="1048" t="str">
        <f t="shared" si="266"/>
        <v/>
      </c>
      <c r="Z1420" s="1049" t="str">
        <f t="shared" si="271"/>
        <v/>
      </c>
      <c r="AA1420" s="1049" t="str">
        <f t="shared" si="272"/>
        <v/>
      </c>
      <c r="AB1420" s="1050" t="str">
        <f t="shared" si="273"/>
        <v/>
      </c>
      <c r="AD1420" s="1052" t="str">
        <f t="shared" si="274"/>
        <v/>
      </c>
      <c r="AE1420" s="1053" t="str">
        <f t="shared" si="275"/>
        <v/>
      </c>
    </row>
    <row r="1421" spans="5:31" ht="12.75" customHeight="1">
      <c r="E1421" s="1083" t="str">
        <f t="shared" si="268"/>
        <v/>
      </c>
      <c r="H1421" s="1079" t="str">
        <f t="shared" si="267"/>
        <v/>
      </c>
      <c r="J1421" s="1117" t="str">
        <f>IF(D1421="","-",#REF!-D1421)</f>
        <v>-</v>
      </c>
      <c r="L1421" s="1041" t="str">
        <f t="shared" si="269"/>
        <v/>
      </c>
      <c r="W1421" s="1046" t="str">
        <f t="shared" si="270"/>
        <v/>
      </c>
      <c r="X1421" s="1047"/>
      <c r="Y1421" s="1048" t="str">
        <f t="shared" si="266"/>
        <v/>
      </c>
      <c r="Z1421" s="1049" t="str">
        <f t="shared" si="271"/>
        <v/>
      </c>
      <c r="AA1421" s="1049" t="str">
        <f t="shared" si="272"/>
        <v/>
      </c>
      <c r="AB1421" s="1050" t="str">
        <f t="shared" si="273"/>
        <v/>
      </c>
      <c r="AD1421" s="1052" t="str">
        <f t="shared" si="274"/>
        <v/>
      </c>
      <c r="AE1421" s="1053" t="str">
        <f t="shared" si="275"/>
        <v/>
      </c>
    </row>
    <row r="1422" spans="5:31" ht="12.75" customHeight="1">
      <c r="E1422" s="1083" t="str">
        <f t="shared" si="268"/>
        <v/>
      </c>
      <c r="H1422" s="1079" t="str">
        <f t="shared" si="267"/>
        <v/>
      </c>
      <c r="J1422" s="1117" t="str">
        <f>IF(D1422="","-",#REF!-D1422)</f>
        <v>-</v>
      </c>
      <c r="L1422" s="1041" t="str">
        <f t="shared" si="269"/>
        <v/>
      </c>
      <c r="W1422" s="1046" t="str">
        <f t="shared" si="270"/>
        <v/>
      </c>
      <c r="X1422" s="1047"/>
      <c r="Y1422" s="1048" t="str">
        <f t="shared" si="266"/>
        <v/>
      </c>
      <c r="Z1422" s="1049" t="str">
        <f t="shared" si="271"/>
        <v/>
      </c>
      <c r="AA1422" s="1049" t="str">
        <f t="shared" si="272"/>
        <v/>
      </c>
      <c r="AB1422" s="1050" t="str">
        <f t="shared" si="273"/>
        <v/>
      </c>
      <c r="AD1422" s="1052" t="str">
        <f t="shared" si="274"/>
        <v/>
      </c>
      <c r="AE1422" s="1053" t="str">
        <f t="shared" si="275"/>
        <v/>
      </c>
    </row>
    <row r="1423" spans="5:31" ht="12.75" customHeight="1">
      <c r="E1423" s="1083" t="str">
        <f t="shared" si="268"/>
        <v/>
      </c>
      <c r="H1423" s="1079" t="str">
        <f t="shared" si="267"/>
        <v/>
      </c>
      <c r="J1423" s="1117" t="str">
        <f>IF(D1423="","-",#REF!-D1423)</f>
        <v>-</v>
      </c>
      <c r="L1423" s="1041" t="str">
        <f t="shared" si="269"/>
        <v/>
      </c>
      <c r="W1423" s="1046" t="str">
        <f t="shared" si="270"/>
        <v/>
      </c>
      <c r="X1423" s="1047"/>
      <c r="Y1423" s="1048" t="str">
        <f t="shared" si="266"/>
        <v/>
      </c>
      <c r="Z1423" s="1049" t="str">
        <f t="shared" si="271"/>
        <v/>
      </c>
      <c r="AA1423" s="1049" t="str">
        <f t="shared" si="272"/>
        <v/>
      </c>
      <c r="AB1423" s="1050" t="str">
        <f t="shared" si="273"/>
        <v/>
      </c>
      <c r="AD1423" s="1052" t="str">
        <f t="shared" si="274"/>
        <v/>
      </c>
      <c r="AE1423" s="1053" t="str">
        <f t="shared" si="275"/>
        <v/>
      </c>
    </row>
    <row r="1424" spans="5:31" ht="12.75" customHeight="1">
      <c r="E1424" s="1083" t="str">
        <f t="shared" si="268"/>
        <v/>
      </c>
      <c r="H1424" s="1079" t="str">
        <f t="shared" si="267"/>
        <v/>
      </c>
      <c r="J1424" s="1117" t="str">
        <f>IF(D1424="","-",#REF!-D1424)</f>
        <v>-</v>
      </c>
      <c r="L1424" s="1041" t="str">
        <f t="shared" si="269"/>
        <v/>
      </c>
      <c r="W1424" s="1046" t="str">
        <f t="shared" si="270"/>
        <v/>
      </c>
      <c r="X1424" s="1047"/>
      <c r="Y1424" s="1048" t="str">
        <f t="shared" si="266"/>
        <v/>
      </c>
      <c r="Z1424" s="1049" t="str">
        <f t="shared" si="271"/>
        <v/>
      </c>
      <c r="AA1424" s="1049" t="str">
        <f t="shared" si="272"/>
        <v/>
      </c>
      <c r="AB1424" s="1050" t="str">
        <f t="shared" si="273"/>
        <v/>
      </c>
      <c r="AD1424" s="1052" t="str">
        <f t="shared" si="274"/>
        <v/>
      </c>
      <c r="AE1424" s="1053" t="str">
        <f t="shared" si="275"/>
        <v/>
      </c>
    </row>
    <row r="1425" spans="5:31" ht="12.75" customHeight="1">
      <c r="E1425" s="1083" t="str">
        <f t="shared" si="268"/>
        <v/>
      </c>
      <c r="H1425" s="1079" t="str">
        <f t="shared" si="267"/>
        <v/>
      </c>
      <c r="J1425" s="1117" t="str">
        <f>IF(D1425="","-",#REF!-D1425)</f>
        <v>-</v>
      </c>
      <c r="L1425" s="1041" t="str">
        <f t="shared" si="269"/>
        <v/>
      </c>
      <c r="W1425" s="1046" t="str">
        <f t="shared" si="270"/>
        <v/>
      </c>
      <c r="X1425" s="1047"/>
      <c r="Y1425" s="1048" t="str">
        <f t="shared" si="266"/>
        <v/>
      </c>
      <c r="Z1425" s="1049" t="str">
        <f t="shared" si="271"/>
        <v/>
      </c>
      <c r="AA1425" s="1049" t="str">
        <f t="shared" si="272"/>
        <v/>
      </c>
      <c r="AB1425" s="1050" t="str">
        <f t="shared" si="273"/>
        <v/>
      </c>
      <c r="AD1425" s="1052" t="str">
        <f t="shared" si="274"/>
        <v/>
      </c>
      <c r="AE1425" s="1053" t="str">
        <f t="shared" si="275"/>
        <v/>
      </c>
    </row>
    <row r="1426" spans="5:31" ht="12.75" customHeight="1">
      <c r="E1426" s="1083" t="str">
        <f t="shared" si="268"/>
        <v/>
      </c>
      <c r="H1426" s="1079" t="str">
        <f t="shared" si="267"/>
        <v/>
      </c>
      <c r="J1426" s="1117" t="str">
        <f>IF(D1426="","-",#REF!-D1426)</f>
        <v>-</v>
      </c>
      <c r="L1426" s="1041" t="str">
        <f t="shared" si="269"/>
        <v/>
      </c>
      <c r="W1426" s="1046" t="str">
        <f t="shared" si="270"/>
        <v/>
      </c>
      <c r="X1426" s="1047"/>
      <c r="Y1426" s="1048" t="str">
        <f t="shared" si="266"/>
        <v/>
      </c>
      <c r="Z1426" s="1049" t="str">
        <f t="shared" si="271"/>
        <v/>
      </c>
      <c r="AA1426" s="1049" t="str">
        <f t="shared" si="272"/>
        <v/>
      </c>
      <c r="AB1426" s="1050" t="str">
        <f t="shared" si="273"/>
        <v/>
      </c>
      <c r="AD1426" s="1052" t="str">
        <f t="shared" si="274"/>
        <v/>
      </c>
      <c r="AE1426" s="1053" t="str">
        <f t="shared" si="275"/>
        <v/>
      </c>
    </row>
    <row r="1427" spans="5:31" ht="12.75" customHeight="1">
      <c r="E1427" s="1083" t="str">
        <f t="shared" si="268"/>
        <v/>
      </c>
      <c r="H1427" s="1079" t="str">
        <f t="shared" si="267"/>
        <v/>
      </c>
      <c r="J1427" s="1117" t="str">
        <f>IF(D1427="","-",#REF!-D1427)</f>
        <v>-</v>
      </c>
      <c r="L1427" s="1041" t="str">
        <f t="shared" si="269"/>
        <v/>
      </c>
      <c r="W1427" s="1046" t="str">
        <f t="shared" si="270"/>
        <v/>
      </c>
      <c r="X1427" s="1047"/>
      <c r="Y1427" s="1048" t="str">
        <f t="shared" si="266"/>
        <v/>
      </c>
      <c r="Z1427" s="1049" t="str">
        <f t="shared" si="271"/>
        <v/>
      </c>
      <c r="AA1427" s="1049" t="str">
        <f t="shared" si="272"/>
        <v/>
      </c>
      <c r="AB1427" s="1050" t="str">
        <f t="shared" si="273"/>
        <v/>
      </c>
      <c r="AD1427" s="1052" t="str">
        <f t="shared" si="274"/>
        <v/>
      </c>
      <c r="AE1427" s="1053" t="str">
        <f t="shared" si="275"/>
        <v/>
      </c>
    </row>
    <row r="1428" spans="5:31" ht="12.75" customHeight="1">
      <c r="E1428" s="1083" t="str">
        <f t="shared" si="268"/>
        <v/>
      </c>
      <c r="H1428" s="1079" t="str">
        <f t="shared" si="267"/>
        <v/>
      </c>
      <c r="J1428" s="1117" t="str">
        <f>IF(D1428="","-",#REF!-D1428)</f>
        <v>-</v>
      </c>
      <c r="L1428" s="1041" t="str">
        <f t="shared" si="269"/>
        <v/>
      </c>
      <c r="W1428" s="1046" t="str">
        <f t="shared" si="270"/>
        <v/>
      </c>
      <c r="X1428" s="1047"/>
      <c r="Y1428" s="1048" t="str">
        <f t="shared" si="266"/>
        <v/>
      </c>
      <c r="Z1428" s="1049" t="str">
        <f t="shared" si="271"/>
        <v/>
      </c>
      <c r="AA1428" s="1049" t="str">
        <f t="shared" si="272"/>
        <v/>
      </c>
      <c r="AB1428" s="1050" t="str">
        <f t="shared" si="273"/>
        <v/>
      </c>
      <c r="AD1428" s="1052" t="str">
        <f t="shared" si="274"/>
        <v/>
      </c>
      <c r="AE1428" s="1053" t="str">
        <f t="shared" si="275"/>
        <v/>
      </c>
    </row>
    <row r="1429" spans="5:31" ht="12.75" customHeight="1">
      <c r="E1429" s="1083" t="str">
        <f t="shared" si="268"/>
        <v/>
      </c>
      <c r="H1429" s="1079" t="str">
        <f t="shared" si="267"/>
        <v/>
      </c>
      <c r="J1429" s="1117" t="str">
        <f>IF(D1429="","-",#REF!-D1429)</f>
        <v>-</v>
      </c>
      <c r="L1429" s="1041" t="str">
        <f t="shared" si="269"/>
        <v/>
      </c>
      <c r="W1429" s="1046" t="str">
        <f t="shared" si="270"/>
        <v/>
      </c>
      <c r="X1429" s="1047"/>
      <c r="Y1429" s="1048" t="str">
        <f t="shared" si="266"/>
        <v/>
      </c>
      <c r="Z1429" s="1049" t="str">
        <f t="shared" si="271"/>
        <v/>
      </c>
      <c r="AA1429" s="1049" t="str">
        <f t="shared" si="272"/>
        <v/>
      </c>
      <c r="AB1429" s="1050" t="str">
        <f t="shared" si="273"/>
        <v/>
      </c>
      <c r="AD1429" s="1052" t="str">
        <f t="shared" si="274"/>
        <v/>
      </c>
      <c r="AE1429" s="1053" t="str">
        <f t="shared" si="275"/>
        <v/>
      </c>
    </row>
    <row r="1430" spans="5:31" ht="12.75" customHeight="1">
      <c r="E1430" s="1083" t="str">
        <f t="shared" si="268"/>
        <v/>
      </c>
      <c r="H1430" s="1079" t="str">
        <f t="shared" si="267"/>
        <v/>
      </c>
      <c r="J1430" s="1117" t="str">
        <f>IF(D1430="","-",#REF!-D1430)</f>
        <v>-</v>
      </c>
      <c r="L1430" s="1041" t="str">
        <f t="shared" si="269"/>
        <v/>
      </c>
      <c r="W1430" s="1046" t="str">
        <f t="shared" si="270"/>
        <v/>
      </c>
      <c r="X1430" s="1047"/>
      <c r="Y1430" s="1048" t="str">
        <f t="shared" si="266"/>
        <v/>
      </c>
      <c r="Z1430" s="1049" t="str">
        <f t="shared" si="271"/>
        <v/>
      </c>
      <c r="AA1430" s="1049" t="str">
        <f t="shared" si="272"/>
        <v/>
      </c>
      <c r="AB1430" s="1050" t="str">
        <f t="shared" si="273"/>
        <v/>
      </c>
      <c r="AD1430" s="1052" t="str">
        <f t="shared" si="274"/>
        <v/>
      </c>
      <c r="AE1430" s="1053" t="str">
        <f t="shared" si="275"/>
        <v/>
      </c>
    </row>
    <row r="1431" spans="5:31" ht="12.75" customHeight="1">
      <c r="E1431" s="1083" t="str">
        <f t="shared" si="268"/>
        <v/>
      </c>
      <c r="H1431" s="1079" t="str">
        <f t="shared" si="267"/>
        <v/>
      </c>
      <c r="J1431" s="1117" t="str">
        <f>IF(D1431="","-",#REF!-D1431)</f>
        <v>-</v>
      </c>
      <c r="L1431" s="1041" t="str">
        <f t="shared" si="269"/>
        <v/>
      </c>
      <c r="W1431" s="1046" t="str">
        <f t="shared" si="270"/>
        <v/>
      </c>
      <c r="X1431" s="1047"/>
      <c r="Y1431" s="1048" t="str">
        <f t="shared" si="266"/>
        <v/>
      </c>
      <c r="Z1431" s="1049" t="str">
        <f t="shared" si="271"/>
        <v/>
      </c>
      <c r="AA1431" s="1049" t="str">
        <f t="shared" si="272"/>
        <v/>
      </c>
      <c r="AB1431" s="1050" t="str">
        <f t="shared" si="273"/>
        <v/>
      </c>
      <c r="AD1431" s="1052" t="str">
        <f t="shared" si="274"/>
        <v/>
      </c>
      <c r="AE1431" s="1053" t="str">
        <f t="shared" si="275"/>
        <v/>
      </c>
    </row>
    <row r="1432" spans="5:31" ht="12.75" customHeight="1">
      <c r="E1432" s="1083" t="str">
        <f t="shared" si="268"/>
        <v/>
      </c>
      <c r="H1432" s="1079" t="str">
        <f t="shared" si="267"/>
        <v/>
      </c>
      <c r="J1432" s="1117" t="str">
        <f>IF(D1432="","-",#REF!-D1432)</f>
        <v>-</v>
      </c>
      <c r="L1432" s="1041" t="str">
        <f t="shared" si="269"/>
        <v/>
      </c>
      <c r="W1432" s="1046" t="str">
        <f t="shared" si="270"/>
        <v/>
      </c>
      <c r="X1432" s="1047"/>
      <c r="Y1432" s="1048" t="str">
        <f t="shared" si="266"/>
        <v/>
      </c>
      <c r="Z1432" s="1049" t="str">
        <f t="shared" si="271"/>
        <v/>
      </c>
      <c r="AA1432" s="1049" t="str">
        <f t="shared" si="272"/>
        <v/>
      </c>
      <c r="AB1432" s="1050" t="str">
        <f t="shared" si="273"/>
        <v/>
      </c>
      <c r="AD1432" s="1052" t="str">
        <f t="shared" si="274"/>
        <v/>
      </c>
      <c r="AE1432" s="1053" t="str">
        <f t="shared" si="275"/>
        <v/>
      </c>
    </row>
    <row r="1433" spans="5:31" ht="12.75" customHeight="1">
      <c r="E1433" s="1083" t="str">
        <f t="shared" si="268"/>
        <v/>
      </c>
      <c r="H1433" s="1079" t="str">
        <f t="shared" si="267"/>
        <v/>
      </c>
      <c r="J1433" s="1117" t="str">
        <f>IF(D1433="","-",#REF!-D1433)</f>
        <v>-</v>
      </c>
      <c r="L1433" s="1041" t="str">
        <f t="shared" si="269"/>
        <v/>
      </c>
      <c r="W1433" s="1046" t="str">
        <f t="shared" si="270"/>
        <v/>
      </c>
      <c r="X1433" s="1047"/>
      <c r="Y1433" s="1048" t="str">
        <f t="shared" si="266"/>
        <v/>
      </c>
      <c r="Z1433" s="1049" t="str">
        <f t="shared" si="271"/>
        <v/>
      </c>
      <c r="AA1433" s="1049" t="str">
        <f t="shared" si="272"/>
        <v/>
      </c>
      <c r="AB1433" s="1050" t="str">
        <f t="shared" si="273"/>
        <v/>
      </c>
      <c r="AD1433" s="1052" t="str">
        <f t="shared" si="274"/>
        <v/>
      </c>
      <c r="AE1433" s="1053" t="str">
        <f t="shared" si="275"/>
        <v/>
      </c>
    </row>
    <row r="1434" spans="5:31" ht="12.75" customHeight="1">
      <c r="E1434" s="1083" t="str">
        <f t="shared" si="268"/>
        <v/>
      </c>
      <c r="H1434" s="1079" t="str">
        <f t="shared" si="267"/>
        <v/>
      </c>
      <c r="J1434" s="1117" t="str">
        <f>IF(D1434="","-",#REF!-D1434)</f>
        <v>-</v>
      </c>
      <c r="L1434" s="1041" t="str">
        <f t="shared" si="269"/>
        <v/>
      </c>
      <c r="W1434" s="1046" t="str">
        <f t="shared" si="270"/>
        <v/>
      </c>
      <c r="X1434" s="1047"/>
      <c r="Y1434" s="1048" t="str">
        <f t="shared" si="266"/>
        <v/>
      </c>
      <c r="Z1434" s="1049" t="str">
        <f t="shared" si="271"/>
        <v/>
      </c>
      <c r="AA1434" s="1049" t="str">
        <f t="shared" si="272"/>
        <v/>
      </c>
      <c r="AB1434" s="1050" t="str">
        <f t="shared" si="273"/>
        <v/>
      </c>
      <c r="AD1434" s="1052" t="str">
        <f t="shared" si="274"/>
        <v/>
      </c>
      <c r="AE1434" s="1053" t="str">
        <f t="shared" si="275"/>
        <v/>
      </c>
    </row>
    <row r="1435" spans="5:31" ht="12.75" customHeight="1">
      <c r="E1435" s="1083" t="str">
        <f t="shared" si="268"/>
        <v/>
      </c>
      <c r="H1435" s="1079" t="str">
        <f t="shared" si="267"/>
        <v/>
      </c>
      <c r="J1435" s="1117" t="str">
        <f>IF(D1435="","-",#REF!-D1435)</f>
        <v>-</v>
      </c>
      <c r="L1435" s="1041" t="str">
        <f t="shared" si="269"/>
        <v/>
      </c>
      <c r="W1435" s="1046" t="str">
        <f t="shared" si="270"/>
        <v/>
      </c>
      <c r="X1435" s="1047"/>
      <c r="Y1435" s="1048" t="str">
        <f t="shared" si="266"/>
        <v/>
      </c>
      <c r="Z1435" s="1049" t="str">
        <f t="shared" si="271"/>
        <v/>
      </c>
      <c r="AA1435" s="1049" t="str">
        <f t="shared" si="272"/>
        <v/>
      </c>
      <c r="AB1435" s="1050" t="str">
        <f t="shared" si="273"/>
        <v/>
      </c>
      <c r="AD1435" s="1052" t="str">
        <f t="shared" si="274"/>
        <v/>
      </c>
      <c r="AE1435" s="1053" t="str">
        <f t="shared" si="275"/>
        <v/>
      </c>
    </row>
    <row r="1436" spans="5:31" ht="12.75" customHeight="1">
      <c r="E1436" s="1083" t="str">
        <f t="shared" si="268"/>
        <v/>
      </c>
      <c r="H1436" s="1079" t="str">
        <f t="shared" si="267"/>
        <v/>
      </c>
      <c r="J1436" s="1117" t="str">
        <f>IF(D1436="","-",#REF!-D1436)</f>
        <v>-</v>
      </c>
      <c r="L1436" s="1041" t="str">
        <f t="shared" si="269"/>
        <v/>
      </c>
      <c r="W1436" s="1046" t="str">
        <f t="shared" si="270"/>
        <v/>
      </c>
      <c r="X1436" s="1047"/>
      <c r="Y1436" s="1048" t="str">
        <f t="shared" si="266"/>
        <v/>
      </c>
      <c r="Z1436" s="1049" t="str">
        <f t="shared" si="271"/>
        <v/>
      </c>
      <c r="AA1436" s="1049" t="str">
        <f t="shared" si="272"/>
        <v/>
      </c>
      <c r="AB1436" s="1050" t="str">
        <f t="shared" si="273"/>
        <v/>
      </c>
      <c r="AD1436" s="1052" t="str">
        <f t="shared" si="274"/>
        <v/>
      </c>
      <c r="AE1436" s="1053" t="str">
        <f t="shared" si="275"/>
        <v/>
      </c>
    </row>
    <row r="1437" spans="5:31" ht="12.75" customHeight="1">
      <c r="E1437" s="1083" t="str">
        <f t="shared" si="268"/>
        <v/>
      </c>
      <c r="H1437" s="1079" t="str">
        <f t="shared" si="267"/>
        <v/>
      </c>
      <c r="J1437" s="1117" t="str">
        <f>IF(D1437="","-",#REF!-D1437)</f>
        <v>-</v>
      </c>
      <c r="L1437" s="1041" t="str">
        <f t="shared" si="269"/>
        <v/>
      </c>
      <c r="W1437" s="1046" t="str">
        <f t="shared" si="270"/>
        <v/>
      </c>
      <c r="X1437" s="1047"/>
      <c r="Y1437" s="1048" t="str">
        <f t="shared" si="266"/>
        <v/>
      </c>
      <c r="Z1437" s="1049" t="str">
        <f t="shared" si="271"/>
        <v/>
      </c>
      <c r="AA1437" s="1049" t="str">
        <f t="shared" si="272"/>
        <v/>
      </c>
      <c r="AB1437" s="1050" t="str">
        <f t="shared" si="273"/>
        <v/>
      </c>
      <c r="AD1437" s="1052" t="str">
        <f t="shared" si="274"/>
        <v/>
      </c>
      <c r="AE1437" s="1053" t="str">
        <f t="shared" si="275"/>
        <v/>
      </c>
    </row>
    <row r="1438" spans="5:31" ht="12.75" customHeight="1">
      <c r="E1438" s="1083" t="str">
        <f t="shared" si="268"/>
        <v/>
      </c>
      <c r="H1438" s="1079" t="str">
        <f t="shared" si="267"/>
        <v/>
      </c>
      <c r="J1438" s="1117" t="str">
        <f>IF(D1438="","-",#REF!-D1438)</f>
        <v>-</v>
      </c>
      <c r="L1438" s="1041" t="str">
        <f t="shared" si="269"/>
        <v/>
      </c>
      <c r="W1438" s="1046" t="str">
        <f t="shared" si="270"/>
        <v/>
      </c>
      <c r="X1438" s="1047"/>
      <c r="Y1438" s="1048" t="str">
        <f t="shared" si="266"/>
        <v/>
      </c>
      <c r="Z1438" s="1049" t="str">
        <f t="shared" si="271"/>
        <v/>
      </c>
      <c r="AA1438" s="1049" t="str">
        <f t="shared" si="272"/>
        <v/>
      </c>
      <c r="AB1438" s="1050" t="str">
        <f t="shared" si="273"/>
        <v/>
      </c>
      <c r="AD1438" s="1052" t="str">
        <f t="shared" si="274"/>
        <v/>
      </c>
      <c r="AE1438" s="1053" t="str">
        <f t="shared" si="275"/>
        <v/>
      </c>
    </row>
    <row r="1439" spans="5:31" ht="12.75" customHeight="1">
      <c r="E1439" s="1083" t="str">
        <f t="shared" si="268"/>
        <v/>
      </c>
      <c r="H1439" s="1079" t="str">
        <f t="shared" si="267"/>
        <v/>
      </c>
      <c r="J1439" s="1117" t="str">
        <f>IF(D1439="","-",#REF!-D1439)</f>
        <v>-</v>
      </c>
      <c r="L1439" s="1041" t="str">
        <f t="shared" si="269"/>
        <v/>
      </c>
      <c r="W1439" s="1046" t="str">
        <f t="shared" si="270"/>
        <v/>
      </c>
      <c r="X1439" s="1047"/>
      <c r="Y1439" s="1048" t="str">
        <f t="shared" si="266"/>
        <v/>
      </c>
      <c r="Z1439" s="1049" t="str">
        <f t="shared" si="271"/>
        <v/>
      </c>
      <c r="AA1439" s="1049" t="str">
        <f t="shared" si="272"/>
        <v/>
      </c>
      <c r="AB1439" s="1050" t="str">
        <f t="shared" si="273"/>
        <v/>
      </c>
      <c r="AD1439" s="1052" t="str">
        <f t="shared" si="274"/>
        <v/>
      </c>
      <c r="AE1439" s="1053" t="str">
        <f t="shared" si="275"/>
        <v/>
      </c>
    </row>
    <row r="1440" spans="5:31" ht="12.75" customHeight="1">
      <c r="E1440" s="1083" t="str">
        <f t="shared" si="268"/>
        <v/>
      </c>
      <c r="H1440" s="1079" t="str">
        <f t="shared" si="267"/>
        <v/>
      </c>
      <c r="J1440" s="1117" t="str">
        <f>IF(D1440="","-",#REF!-D1440)</f>
        <v>-</v>
      </c>
      <c r="L1440" s="1041" t="str">
        <f t="shared" si="269"/>
        <v/>
      </c>
      <c r="W1440" s="1046" t="str">
        <f t="shared" si="270"/>
        <v/>
      </c>
      <c r="X1440" s="1047"/>
      <c r="Y1440" s="1048" t="str">
        <f t="shared" si="266"/>
        <v/>
      </c>
      <c r="Z1440" s="1049" t="str">
        <f t="shared" si="271"/>
        <v/>
      </c>
      <c r="AA1440" s="1049" t="str">
        <f t="shared" si="272"/>
        <v/>
      </c>
      <c r="AB1440" s="1050" t="str">
        <f t="shared" si="273"/>
        <v/>
      </c>
      <c r="AD1440" s="1052" t="str">
        <f t="shared" si="274"/>
        <v/>
      </c>
      <c r="AE1440" s="1053" t="str">
        <f t="shared" si="275"/>
        <v/>
      </c>
    </row>
    <row r="1441" spans="5:31" ht="12.75" customHeight="1">
      <c r="E1441" s="1083" t="str">
        <f t="shared" si="268"/>
        <v/>
      </c>
      <c r="H1441" s="1079" t="str">
        <f t="shared" si="267"/>
        <v/>
      </c>
      <c r="J1441" s="1117" t="str">
        <f>IF(D1441="","-",#REF!-D1441)</f>
        <v>-</v>
      </c>
      <c r="L1441" s="1041" t="str">
        <f t="shared" si="269"/>
        <v/>
      </c>
      <c r="W1441" s="1046" t="str">
        <f t="shared" si="270"/>
        <v/>
      </c>
      <c r="X1441" s="1047"/>
      <c r="Y1441" s="1048" t="str">
        <f t="shared" ref="Y1441:Y1504" si="276">IFERROR(CHOOSE(X1441,"መስከረም","ጥቅምት","ህዳር  ","ታህሳስ ","ጥር ","የካቲት ","መጋቢት ","ሚይዚያ ","ግንቦት ","ሰኔ ","ሐምሌ ","ነሐሴ ","Pagume"),"")</f>
        <v/>
      </c>
      <c r="Z1441" s="1049" t="str">
        <f t="shared" si="271"/>
        <v/>
      </c>
      <c r="AA1441" s="1049" t="str">
        <f t="shared" si="272"/>
        <v/>
      </c>
      <c r="AB1441" s="1050" t="str">
        <f t="shared" si="273"/>
        <v/>
      </c>
      <c r="AD1441" s="1052" t="str">
        <f t="shared" si="274"/>
        <v/>
      </c>
      <c r="AE1441" s="1053" t="str">
        <f t="shared" si="275"/>
        <v/>
      </c>
    </row>
    <row r="1442" spans="5:31" ht="12.75" customHeight="1">
      <c r="E1442" s="1083" t="str">
        <f t="shared" si="268"/>
        <v/>
      </c>
      <c r="H1442" s="1079" t="str">
        <f t="shared" si="267"/>
        <v/>
      </c>
      <c r="J1442" s="1117" t="str">
        <f>IF(D1442="","-",#REF!-D1442)</f>
        <v>-</v>
      </c>
      <c r="L1442" s="1041" t="str">
        <f t="shared" si="269"/>
        <v/>
      </c>
      <c r="W1442" s="1046" t="str">
        <f t="shared" si="270"/>
        <v/>
      </c>
      <c r="X1442" s="1047"/>
      <c r="Y1442" s="1048" t="str">
        <f t="shared" si="276"/>
        <v/>
      </c>
      <c r="Z1442" s="1049" t="str">
        <f t="shared" si="271"/>
        <v/>
      </c>
      <c r="AA1442" s="1049" t="str">
        <f t="shared" si="272"/>
        <v/>
      </c>
      <c r="AB1442" s="1050" t="str">
        <f t="shared" si="273"/>
        <v/>
      </c>
      <c r="AD1442" s="1052" t="str">
        <f t="shared" si="274"/>
        <v/>
      </c>
      <c r="AE1442" s="1053" t="str">
        <f t="shared" si="275"/>
        <v/>
      </c>
    </row>
    <row r="1443" spans="5:31" ht="12.75" customHeight="1">
      <c r="E1443" s="1083" t="str">
        <f t="shared" si="268"/>
        <v/>
      </c>
      <c r="H1443" s="1079" t="str">
        <f t="shared" si="267"/>
        <v/>
      </c>
      <c r="J1443" s="1117" t="str">
        <f>IF(D1443="","-",#REF!-D1443)</f>
        <v>-</v>
      </c>
      <c r="L1443" s="1041" t="str">
        <f t="shared" si="269"/>
        <v/>
      </c>
      <c r="W1443" s="1046" t="str">
        <f t="shared" si="270"/>
        <v/>
      </c>
      <c r="X1443" s="1047"/>
      <c r="Y1443" s="1048" t="str">
        <f t="shared" si="276"/>
        <v/>
      </c>
      <c r="Z1443" s="1049" t="str">
        <f t="shared" si="271"/>
        <v/>
      </c>
      <c r="AA1443" s="1049" t="str">
        <f t="shared" si="272"/>
        <v/>
      </c>
      <c r="AB1443" s="1050" t="str">
        <f t="shared" si="273"/>
        <v/>
      </c>
      <c r="AD1443" s="1052" t="str">
        <f t="shared" si="274"/>
        <v/>
      </c>
      <c r="AE1443" s="1053" t="str">
        <f t="shared" si="275"/>
        <v/>
      </c>
    </row>
    <row r="1444" spans="5:31" ht="12.75" customHeight="1">
      <c r="E1444" s="1083" t="str">
        <f t="shared" si="268"/>
        <v/>
      </c>
      <c r="H1444" s="1079" t="str">
        <f t="shared" si="267"/>
        <v/>
      </c>
      <c r="J1444" s="1117" t="str">
        <f>IF(D1444="","-",#REF!-D1444)</f>
        <v>-</v>
      </c>
      <c r="L1444" s="1041" t="str">
        <f t="shared" si="269"/>
        <v/>
      </c>
      <c r="W1444" s="1046" t="str">
        <f t="shared" si="270"/>
        <v/>
      </c>
      <c r="X1444" s="1047"/>
      <c r="Y1444" s="1048" t="str">
        <f t="shared" si="276"/>
        <v/>
      </c>
      <c r="Z1444" s="1049" t="str">
        <f t="shared" si="271"/>
        <v/>
      </c>
      <c r="AA1444" s="1049" t="str">
        <f t="shared" si="272"/>
        <v/>
      </c>
      <c r="AB1444" s="1050" t="str">
        <f t="shared" si="273"/>
        <v/>
      </c>
      <c r="AD1444" s="1052" t="str">
        <f t="shared" si="274"/>
        <v/>
      </c>
      <c r="AE1444" s="1053" t="str">
        <f t="shared" si="275"/>
        <v/>
      </c>
    </row>
    <row r="1445" spans="5:31" ht="12.75" customHeight="1">
      <c r="E1445" s="1083" t="str">
        <f t="shared" si="268"/>
        <v/>
      </c>
      <c r="H1445" s="1079" t="str">
        <f t="shared" si="267"/>
        <v/>
      </c>
      <c r="J1445" s="1117" t="str">
        <f>IF(D1445="","-",#REF!-D1445)</f>
        <v>-</v>
      </c>
      <c r="L1445" s="1041" t="str">
        <f t="shared" si="269"/>
        <v/>
      </c>
      <c r="W1445" s="1046" t="str">
        <f t="shared" si="270"/>
        <v/>
      </c>
      <c r="X1445" s="1047"/>
      <c r="Y1445" s="1048" t="str">
        <f t="shared" si="276"/>
        <v/>
      </c>
      <c r="Z1445" s="1049" t="str">
        <f t="shared" si="271"/>
        <v/>
      </c>
      <c r="AA1445" s="1049" t="str">
        <f t="shared" si="272"/>
        <v/>
      </c>
      <c r="AB1445" s="1050" t="str">
        <f t="shared" si="273"/>
        <v/>
      </c>
      <c r="AD1445" s="1052" t="str">
        <f t="shared" si="274"/>
        <v/>
      </c>
      <c r="AE1445" s="1053" t="str">
        <f t="shared" si="275"/>
        <v/>
      </c>
    </row>
    <row r="1446" spans="5:31" ht="12.75" customHeight="1">
      <c r="E1446" s="1083" t="str">
        <f t="shared" si="268"/>
        <v/>
      </c>
      <c r="H1446" s="1079" t="str">
        <f t="shared" si="267"/>
        <v/>
      </c>
      <c r="J1446" s="1117" t="str">
        <f>IF(D1446="","-",#REF!-D1446)</f>
        <v>-</v>
      </c>
      <c r="L1446" s="1041" t="str">
        <f t="shared" si="269"/>
        <v/>
      </c>
      <c r="W1446" s="1046" t="str">
        <f t="shared" si="270"/>
        <v/>
      </c>
      <c r="X1446" s="1047"/>
      <c r="Y1446" s="1048" t="str">
        <f t="shared" si="276"/>
        <v/>
      </c>
      <c r="Z1446" s="1049" t="str">
        <f t="shared" si="271"/>
        <v/>
      </c>
      <c r="AA1446" s="1049" t="str">
        <f t="shared" si="272"/>
        <v/>
      </c>
      <c r="AB1446" s="1050" t="str">
        <f t="shared" si="273"/>
        <v/>
      </c>
      <c r="AD1446" s="1052" t="str">
        <f t="shared" si="274"/>
        <v/>
      </c>
      <c r="AE1446" s="1053" t="str">
        <f t="shared" si="275"/>
        <v/>
      </c>
    </row>
    <row r="1447" spans="5:31" ht="12.75" customHeight="1">
      <c r="E1447" s="1083" t="str">
        <f t="shared" si="268"/>
        <v/>
      </c>
      <c r="H1447" s="1079" t="str">
        <f t="shared" si="267"/>
        <v/>
      </c>
      <c r="J1447" s="1117" t="str">
        <f>IF(D1447="","-",#REF!-D1447)</f>
        <v>-</v>
      </c>
      <c r="L1447" s="1041" t="str">
        <f t="shared" si="269"/>
        <v/>
      </c>
      <c r="W1447" s="1046" t="str">
        <f t="shared" si="270"/>
        <v/>
      </c>
      <c r="X1447" s="1047"/>
      <c r="Y1447" s="1048" t="str">
        <f t="shared" si="276"/>
        <v/>
      </c>
      <c r="Z1447" s="1049" t="str">
        <f t="shared" si="271"/>
        <v/>
      </c>
      <c r="AA1447" s="1049" t="str">
        <f t="shared" si="272"/>
        <v/>
      </c>
      <c r="AB1447" s="1050" t="str">
        <f t="shared" si="273"/>
        <v/>
      </c>
      <c r="AD1447" s="1052" t="str">
        <f t="shared" si="274"/>
        <v/>
      </c>
      <c r="AE1447" s="1053" t="str">
        <f t="shared" si="275"/>
        <v/>
      </c>
    </row>
    <row r="1448" spans="5:31" ht="12.75" customHeight="1">
      <c r="E1448" s="1083" t="str">
        <f t="shared" si="268"/>
        <v/>
      </c>
      <c r="H1448" s="1079" t="str">
        <f t="shared" si="267"/>
        <v/>
      </c>
      <c r="J1448" s="1117" t="str">
        <f>IF(D1448="","-",#REF!-D1448)</f>
        <v>-</v>
      </c>
      <c r="L1448" s="1041" t="str">
        <f t="shared" si="269"/>
        <v/>
      </c>
      <c r="W1448" s="1046" t="str">
        <f t="shared" si="270"/>
        <v/>
      </c>
      <c r="X1448" s="1047"/>
      <c r="Y1448" s="1048" t="str">
        <f t="shared" si="276"/>
        <v/>
      </c>
      <c r="Z1448" s="1049" t="str">
        <f t="shared" si="271"/>
        <v/>
      </c>
      <c r="AA1448" s="1049" t="str">
        <f t="shared" si="272"/>
        <v/>
      </c>
      <c r="AB1448" s="1050" t="str">
        <f t="shared" si="273"/>
        <v/>
      </c>
      <c r="AD1448" s="1052" t="str">
        <f t="shared" si="274"/>
        <v/>
      </c>
      <c r="AE1448" s="1053" t="str">
        <f t="shared" si="275"/>
        <v/>
      </c>
    </row>
    <row r="1449" spans="5:31" ht="12.75" customHeight="1">
      <c r="E1449" s="1083" t="str">
        <f t="shared" si="268"/>
        <v/>
      </c>
      <c r="H1449" s="1079" t="str">
        <f t="shared" si="267"/>
        <v/>
      </c>
      <c r="J1449" s="1117" t="str">
        <f>IF(D1449="","-",#REF!-D1449)</f>
        <v>-</v>
      </c>
      <c r="L1449" s="1041" t="str">
        <f t="shared" si="269"/>
        <v/>
      </c>
      <c r="W1449" s="1046" t="str">
        <f t="shared" si="270"/>
        <v/>
      </c>
      <c r="X1449" s="1047"/>
      <c r="Y1449" s="1048" t="str">
        <f t="shared" si="276"/>
        <v/>
      </c>
      <c r="Z1449" s="1049" t="str">
        <f t="shared" si="271"/>
        <v/>
      </c>
      <c r="AA1449" s="1049" t="str">
        <f t="shared" si="272"/>
        <v/>
      </c>
      <c r="AB1449" s="1050" t="str">
        <f t="shared" si="273"/>
        <v/>
      </c>
      <c r="AD1449" s="1052" t="str">
        <f t="shared" si="274"/>
        <v/>
      </c>
      <c r="AE1449" s="1053" t="str">
        <f t="shared" si="275"/>
        <v/>
      </c>
    </row>
    <row r="1450" spans="5:31" ht="12.75" customHeight="1">
      <c r="E1450" s="1083" t="str">
        <f t="shared" si="268"/>
        <v/>
      </c>
      <c r="H1450" s="1079" t="str">
        <f t="shared" si="267"/>
        <v/>
      </c>
      <c r="J1450" s="1117" t="str">
        <f>IF(D1450="","-",#REF!-D1450)</f>
        <v>-</v>
      </c>
      <c r="L1450" s="1041" t="str">
        <f t="shared" si="269"/>
        <v/>
      </c>
      <c r="W1450" s="1046" t="str">
        <f t="shared" si="270"/>
        <v/>
      </c>
      <c r="X1450" s="1047"/>
      <c r="Y1450" s="1048" t="str">
        <f t="shared" si="276"/>
        <v/>
      </c>
      <c r="Z1450" s="1049" t="str">
        <f t="shared" si="271"/>
        <v/>
      </c>
      <c r="AA1450" s="1049" t="str">
        <f t="shared" si="272"/>
        <v/>
      </c>
      <c r="AB1450" s="1050" t="str">
        <f t="shared" si="273"/>
        <v/>
      </c>
      <c r="AD1450" s="1052" t="str">
        <f t="shared" si="274"/>
        <v/>
      </c>
      <c r="AE1450" s="1053" t="str">
        <f t="shared" si="275"/>
        <v/>
      </c>
    </row>
    <row r="1451" spans="5:31" ht="12.75" customHeight="1">
      <c r="E1451" s="1083" t="str">
        <f t="shared" si="268"/>
        <v/>
      </c>
      <c r="H1451" s="1079" t="str">
        <f t="shared" si="267"/>
        <v/>
      </c>
      <c r="J1451" s="1117" t="str">
        <f>IF(D1451="","-",#REF!-D1451)</f>
        <v>-</v>
      </c>
      <c r="L1451" s="1041" t="str">
        <f t="shared" si="269"/>
        <v/>
      </c>
      <c r="W1451" s="1046" t="str">
        <f t="shared" si="270"/>
        <v/>
      </c>
      <c r="X1451" s="1047"/>
      <c r="Y1451" s="1048" t="str">
        <f t="shared" si="276"/>
        <v/>
      </c>
      <c r="Z1451" s="1049" t="str">
        <f t="shared" si="271"/>
        <v/>
      </c>
      <c r="AA1451" s="1049" t="str">
        <f t="shared" si="272"/>
        <v/>
      </c>
      <c r="AB1451" s="1050" t="str">
        <f t="shared" si="273"/>
        <v/>
      </c>
      <c r="AD1451" s="1052" t="str">
        <f t="shared" si="274"/>
        <v/>
      </c>
      <c r="AE1451" s="1053" t="str">
        <f t="shared" si="275"/>
        <v/>
      </c>
    </row>
    <row r="1452" spans="5:31" ht="12.75" customHeight="1">
      <c r="E1452" s="1083" t="str">
        <f t="shared" si="268"/>
        <v/>
      </c>
      <c r="H1452" s="1079" t="str">
        <f t="shared" si="267"/>
        <v/>
      </c>
      <c r="J1452" s="1117" t="str">
        <f>IF(D1452="","-",#REF!-D1452)</f>
        <v>-</v>
      </c>
      <c r="L1452" s="1041" t="str">
        <f t="shared" si="269"/>
        <v/>
      </c>
      <c r="W1452" s="1046" t="str">
        <f t="shared" si="270"/>
        <v/>
      </c>
      <c r="X1452" s="1047"/>
      <c r="Y1452" s="1048" t="str">
        <f t="shared" si="276"/>
        <v/>
      </c>
      <c r="Z1452" s="1049" t="str">
        <f t="shared" si="271"/>
        <v/>
      </c>
      <c r="AA1452" s="1049" t="str">
        <f t="shared" si="272"/>
        <v/>
      </c>
      <c r="AB1452" s="1050" t="str">
        <f t="shared" si="273"/>
        <v/>
      </c>
      <c r="AD1452" s="1052" t="str">
        <f t="shared" si="274"/>
        <v/>
      </c>
      <c r="AE1452" s="1053" t="str">
        <f t="shared" si="275"/>
        <v/>
      </c>
    </row>
    <row r="1453" spans="5:31" ht="12.75" customHeight="1">
      <c r="E1453" s="1083" t="str">
        <f t="shared" si="268"/>
        <v/>
      </c>
      <c r="H1453" s="1079" t="str">
        <f t="shared" si="267"/>
        <v/>
      </c>
      <c r="J1453" s="1117" t="str">
        <f>IF(D1453="","-",#REF!-D1453)</f>
        <v>-</v>
      </c>
      <c r="L1453" s="1041" t="str">
        <f t="shared" si="269"/>
        <v/>
      </c>
      <c r="W1453" s="1046" t="str">
        <f t="shared" si="270"/>
        <v/>
      </c>
      <c r="X1453" s="1047"/>
      <c r="Y1453" s="1048" t="str">
        <f t="shared" si="276"/>
        <v/>
      </c>
      <c r="Z1453" s="1049" t="str">
        <f t="shared" si="271"/>
        <v/>
      </c>
      <c r="AA1453" s="1049" t="str">
        <f t="shared" si="272"/>
        <v/>
      </c>
      <c r="AB1453" s="1050" t="str">
        <f t="shared" si="273"/>
        <v/>
      </c>
      <c r="AD1453" s="1052" t="str">
        <f t="shared" si="274"/>
        <v/>
      </c>
      <c r="AE1453" s="1053" t="str">
        <f t="shared" si="275"/>
        <v/>
      </c>
    </row>
    <row r="1454" spans="5:31" ht="12.75" customHeight="1">
      <c r="E1454" s="1083" t="str">
        <f t="shared" si="268"/>
        <v/>
      </c>
      <c r="H1454" s="1079" t="str">
        <f t="shared" si="267"/>
        <v/>
      </c>
      <c r="J1454" s="1117" t="str">
        <f>IF(D1454="","-",#REF!-D1454)</f>
        <v>-</v>
      </c>
      <c r="L1454" s="1041" t="str">
        <f t="shared" si="269"/>
        <v/>
      </c>
      <c r="W1454" s="1046" t="str">
        <f t="shared" si="270"/>
        <v/>
      </c>
      <c r="X1454" s="1047"/>
      <c r="Y1454" s="1048" t="str">
        <f t="shared" si="276"/>
        <v/>
      </c>
      <c r="Z1454" s="1049" t="str">
        <f t="shared" si="271"/>
        <v/>
      </c>
      <c r="AA1454" s="1049" t="str">
        <f t="shared" si="272"/>
        <v/>
      </c>
      <c r="AB1454" s="1050" t="str">
        <f t="shared" si="273"/>
        <v/>
      </c>
      <c r="AD1454" s="1052" t="str">
        <f t="shared" si="274"/>
        <v/>
      </c>
      <c r="AE1454" s="1053" t="str">
        <f t="shared" si="275"/>
        <v/>
      </c>
    </row>
    <row r="1455" spans="5:31" ht="12.75" customHeight="1">
      <c r="E1455" s="1083" t="str">
        <f t="shared" si="268"/>
        <v/>
      </c>
      <c r="H1455" s="1079" t="str">
        <f t="shared" si="267"/>
        <v/>
      </c>
      <c r="J1455" s="1117" t="str">
        <f>IF(D1455="","-",#REF!-D1455)</f>
        <v>-</v>
      </c>
      <c r="L1455" s="1041" t="str">
        <f t="shared" si="269"/>
        <v/>
      </c>
      <c r="W1455" s="1046" t="str">
        <f t="shared" si="270"/>
        <v/>
      </c>
      <c r="X1455" s="1047"/>
      <c r="Y1455" s="1048" t="str">
        <f t="shared" si="276"/>
        <v/>
      </c>
      <c r="Z1455" s="1049" t="str">
        <f t="shared" si="271"/>
        <v/>
      </c>
      <c r="AA1455" s="1049" t="str">
        <f t="shared" si="272"/>
        <v/>
      </c>
      <c r="AB1455" s="1050" t="str">
        <f t="shared" si="273"/>
        <v/>
      </c>
      <c r="AD1455" s="1052" t="str">
        <f t="shared" si="274"/>
        <v/>
      </c>
      <c r="AE1455" s="1053" t="str">
        <f t="shared" si="275"/>
        <v/>
      </c>
    </row>
    <row r="1456" spans="5:31" ht="12.75" customHeight="1">
      <c r="E1456" s="1083" t="str">
        <f t="shared" si="268"/>
        <v/>
      </c>
      <c r="H1456" s="1079" t="str">
        <f t="shared" si="267"/>
        <v/>
      </c>
      <c r="J1456" s="1117" t="str">
        <f>IF(D1456="","-",#REF!-D1456)</f>
        <v>-</v>
      </c>
      <c r="L1456" s="1041" t="str">
        <f t="shared" si="269"/>
        <v/>
      </c>
      <c r="W1456" s="1046" t="str">
        <f t="shared" si="270"/>
        <v/>
      </c>
      <c r="X1456" s="1047"/>
      <c r="Y1456" s="1048" t="str">
        <f t="shared" si="276"/>
        <v/>
      </c>
      <c r="Z1456" s="1049" t="str">
        <f t="shared" si="271"/>
        <v/>
      </c>
      <c r="AA1456" s="1049" t="str">
        <f t="shared" si="272"/>
        <v/>
      </c>
      <c r="AB1456" s="1050" t="str">
        <f t="shared" si="273"/>
        <v/>
      </c>
      <c r="AD1456" s="1052" t="str">
        <f t="shared" si="274"/>
        <v/>
      </c>
      <c r="AE1456" s="1053" t="str">
        <f t="shared" si="275"/>
        <v/>
      </c>
    </row>
    <row r="1457" spans="5:31" ht="12.75" customHeight="1">
      <c r="E1457" s="1083" t="str">
        <f t="shared" si="268"/>
        <v/>
      </c>
      <c r="H1457" s="1079" t="str">
        <f t="shared" si="267"/>
        <v/>
      </c>
      <c r="J1457" s="1117" t="str">
        <f>IF(D1457="","-",#REF!-D1457)</f>
        <v>-</v>
      </c>
      <c r="L1457" s="1041" t="str">
        <f t="shared" si="269"/>
        <v/>
      </c>
      <c r="W1457" s="1046" t="str">
        <f t="shared" si="270"/>
        <v/>
      </c>
      <c r="X1457" s="1047"/>
      <c r="Y1457" s="1048" t="str">
        <f t="shared" si="276"/>
        <v/>
      </c>
      <c r="Z1457" s="1049" t="str">
        <f t="shared" si="271"/>
        <v/>
      </c>
      <c r="AA1457" s="1049" t="str">
        <f t="shared" si="272"/>
        <v/>
      </c>
      <c r="AB1457" s="1050" t="str">
        <f t="shared" si="273"/>
        <v/>
      </c>
      <c r="AD1457" s="1052" t="str">
        <f t="shared" si="274"/>
        <v/>
      </c>
      <c r="AE1457" s="1053" t="str">
        <f t="shared" si="275"/>
        <v/>
      </c>
    </row>
    <row r="1458" spans="5:31" ht="12.75" customHeight="1">
      <c r="E1458" s="1083" t="str">
        <f t="shared" si="268"/>
        <v/>
      </c>
      <c r="H1458" s="1079" t="str">
        <f t="shared" ref="H1458:H1497" si="277">IFERROR(CHOOSE(W1458,"መስከረም","ጥቅምት","ህዳር  ","ታህሳስ ","ጥር ","የካቲት ","መጋቢት ","ሚይዚያ ","ግንቦት ","ሰኔ ","ሐምሌ ","ነሐሴ ","Pagume"),"")</f>
        <v/>
      </c>
      <c r="J1458" s="1117" t="str">
        <f>IF(D1458="","-",#REF!-D1458)</f>
        <v>-</v>
      </c>
      <c r="L1458" s="1041" t="str">
        <f t="shared" si="269"/>
        <v/>
      </c>
      <c r="W1458" s="1046" t="str">
        <f t="shared" si="270"/>
        <v/>
      </c>
      <c r="X1458" s="1047"/>
      <c r="Y1458" s="1048" t="str">
        <f t="shared" si="276"/>
        <v/>
      </c>
      <c r="Z1458" s="1049" t="str">
        <f t="shared" si="271"/>
        <v/>
      </c>
      <c r="AA1458" s="1049" t="str">
        <f t="shared" si="272"/>
        <v/>
      </c>
      <c r="AB1458" s="1050" t="str">
        <f t="shared" si="273"/>
        <v/>
      </c>
      <c r="AD1458" s="1052" t="str">
        <f t="shared" si="274"/>
        <v/>
      </c>
      <c r="AE1458" s="1053" t="str">
        <f t="shared" si="275"/>
        <v/>
      </c>
    </row>
    <row r="1459" spans="5:31" ht="12.75" customHeight="1">
      <c r="E1459" s="1083" t="str">
        <f t="shared" si="268"/>
        <v/>
      </c>
      <c r="H1459" s="1079" t="str">
        <f t="shared" si="277"/>
        <v/>
      </c>
      <c r="J1459" s="1117" t="str">
        <f>IF(D1459="","-",#REF!-D1459)</f>
        <v>-</v>
      </c>
      <c r="L1459" s="1041" t="str">
        <f t="shared" si="269"/>
        <v/>
      </c>
      <c r="W1459" s="1046" t="str">
        <f t="shared" si="270"/>
        <v/>
      </c>
      <c r="X1459" s="1047"/>
      <c r="Y1459" s="1048" t="str">
        <f t="shared" si="276"/>
        <v/>
      </c>
      <c r="Z1459" s="1049" t="str">
        <f t="shared" si="271"/>
        <v/>
      </c>
      <c r="AA1459" s="1049" t="str">
        <f t="shared" si="272"/>
        <v/>
      </c>
      <c r="AB1459" s="1050" t="str">
        <f t="shared" si="273"/>
        <v/>
      </c>
      <c r="AD1459" s="1052" t="str">
        <f t="shared" si="274"/>
        <v/>
      </c>
      <c r="AE1459" s="1053" t="str">
        <f t="shared" si="275"/>
        <v/>
      </c>
    </row>
    <row r="1460" spans="5:31" ht="12.75" customHeight="1">
      <c r="E1460" s="1083" t="str">
        <f t="shared" si="268"/>
        <v/>
      </c>
      <c r="H1460" s="1079" t="str">
        <f t="shared" si="277"/>
        <v/>
      </c>
      <c r="J1460" s="1117" t="str">
        <f>IF(D1460="","-",#REF!-D1460)</f>
        <v>-</v>
      </c>
      <c r="L1460" s="1041" t="str">
        <f t="shared" si="269"/>
        <v/>
      </c>
      <c r="W1460" s="1046" t="str">
        <f t="shared" si="270"/>
        <v/>
      </c>
      <c r="X1460" s="1047"/>
      <c r="Y1460" s="1048" t="str">
        <f t="shared" si="276"/>
        <v/>
      </c>
      <c r="Z1460" s="1049" t="str">
        <f t="shared" si="271"/>
        <v/>
      </c>
      <c r="AA1460" s="1049" t="str">
        <f t="shared" si="272"/>
        <v/>
      </c>
      <c r="AB1460" s="1050" t="str">
        <f t="shared" si="273"/>
        <v/>
      </c>
      <c r="AD1460" s="1052" t="str">
        <f t="shared" si="274"/>
        <v/>
      </c>
      <c r="AE1460" s="1053" t="str">
        <f t="shared" si="275"/>
        <v/>
      </c>
    </row>
    <row r="1461" spans="5:31" ht="12.75" customHeight="1">
      <c r="E1461" s="1083" t="str">
        <f t="shared" si="268"/>
        <v/>
      </c>
      <c r="H1461" s="1079" t="str">
        <f t="shared" si="277"/>
        <v/>
      </c>
      <c r="J1461" s="1117" t="str">
        <f>IF(D1461="","-",#REF!-D1461)</f>
        <v>-</v>
      </c>
      <c r="L1461" s="1041" t="str">
        <f t="shared" si="269"/>
        <v/>
      </c>
      <c r="W1461" s="1046" t="str">
        <f t="shared" si="270"/>
        <v/>
      </c>
      <c r="X1461" s="1047"/>
      <c r="Y1461" s="1048" t="str">
        <f t="shared" si="276"/>
        <v/>
      </c>
      <c r="Z1461" s="1049" t="str">
        <f t="shared" si="271"/>
        <v/>
      </c>
      <c r="AA1461" s="1049" t="str">
        <f t="shared" si="272"/>
        <v/>
      </c>
      <c r="AB1461" s="1050" t="str">
        <f t="shared" si="273"/>
        <v/>
      </c>
      <c r="AD1461" s="1052" t="str">
        <f t="shared" si="274"/>
        <v/>
      </c>
      <c r="AE1461" s="1053" t="str">
        <f t="shared" si="275"/>
        <v/>
      </c>
    </row>
    <row r="1462" spans="5:31" ht="12.75" customHeight="1">
      <c r="E1462" s="1083" t="str">
        <f t="shared" si="268"/>
        <v/>
      </c>
      <c r="H1462" s="1079" t="str">
        <f t="shared" si="277"/>
        <v/>
      </c>
      <c r="J1462" s="1117" t="str">
        <f>IF(D1462="","-",#REF!-D1462)</f>
        <v>-</v>
      </c>
      <c r="L1462" s="1041" t="str">
        <f t="shared" si="269"/>
        <v/>
      </c>
      <c r="W1462" s="1046" t="str">
        <f t="shared" si="270"/>
        <v/>
      </c>
      <c r="X1462" s="1047"/>
      <c r="Y1462" s="1048" t="str">
        <f t="shared" si="276"/>
        <v/>
      </c>
      <c r="Z1462" s="1049" t="str">
        <f t="shared" si="271"/>
        <v/>
      </c>
      <c r="AA1462" s="1049" t="str">
        <f t="shared" si="272"/>
        <v/>
      </c>
      <c r="AB1462" s="1050" t="str">
        <f t="shared" si="273"/>
        <v/>
      </c>
      <c r="AD1462" s="1052" t="str">
        <f t="shared" si="274"/>
        <v/>
      </c>
      <c r="AE1462" s="1053" t="str">
        <f t="shared" si="275"/>
        <v/>
      </c>
    </row>
    <row r="1463" spans="5:31" ht="12.75" customHeight="1">
      <c r="E1463" s="1083" t="str">
        <f t="shared" si="268"/>
        <v/>
      </c>
      <c r="H1463" s="1079" t="str">
        <f t="shared" si="277"/>
        <v/>
      </c>
      <c r="J1463" s="1117" t="str">
        <f>IF(D1463="","-",#REF!-D1463)</f>
        <v>-</v>
      </c>
      <c r="L1463" s="1041" t="str">
        <f t="shared" si="269"/>
        <v/>
      </c>
      <c r="W1463" s="1046" t="str">
        <f t="shared" si="270"/>
        <v/>
      </c>
      <c r="X1463" s="1047"/>
      <c r="Y1463" s="1048" t="str">
        <f t="shared" si="276"/>
        <v/>
      </c>
      <c r="Z1463" s="1049" t="str">
        <f t="shared" si="271"/>
        <v/>
      </c>
      <c r="AA1463" s="1049" t="str">
        <f t="shared" si="272"/>
        <v/>
      </c>
      <c r="AB1463" s="1050" t="str">
        <f t="shared" si="273"/>
        <v/>
      </c>
      <c r="AD1463" s="1052" t="str">
        <f t="shared" si="274"/>
        <v/>
      </c>
      <c r="AE1463" s="1053" t="str">
        <f t="shared" si="275"/>
        <v/>
      </c>
    </row>
    <row r="1464" spans="5:31" ht="12.75" customHeight="1">
      <c r="E1464" s="1083" t="str">
        <f t="shared" si="268"/>
        <v/>
      </c>
      <c r="H1464" s="1079" t="str">
        <f t="shared" si="277"/>
        <v/>
      </c>
      <c r="J1464" s="1117" t="str">
        <f>IF(D1464="","-",#REF!-D1464)</f>
        <v>-</v>
      </c>
      <c r="L1464" s="1041" t="str">
        <f t="shared" si="269"/>
        <v/>
      </c>
      <c r="W1464" s="1046" t="str">
        <f t="shared" si="270"/>
        <v/>
      </c>
      <c r="X1464" s="1047"/>
      <c r="Y1464" s="1048" t="str">
        <f t="shared" si="276"/>
        <v/>
      </c>
      <c r="Z1464" s="1049" t="str">
        <f t="shared" si="271"/>
        <v/>
      </c>
      <c r="AA1464" s="1049" t="str">
        <f t="shared" si="272"/>
        <v/>
      </c>
      <c r="AB1464" s="1050" t="str">
        <f t="shared" si="273"/>
        <v/>
      </c>
      <c r="AD1464" s="1052" t="str">
        <f t="shared" si="274"/>
        <v/>
      </c>
      <c r="AE1464" s="1053" t="str">
        <f t="shared" si="275"/>
        <v/>
      </c>
    </row>
    <row r="1465" spans="5:31" ht="12.75" customHeight="1">
      <c r="E1465" s="1083" t="str">
        <f t="shared" si="268"/>
        <v/>
      </c>
      <c r="H1465" s="1079" t="str">
        <f t="shared" si="277"/>
        <v/>
      </c>
      <c r="J1465" s="1117" t="str">
        <f>IF(D1465="","-",#REF!-D1465)</f>
        <v>-</v>
      </c>
      <c r="L1465" s="1041" t="str">
        <f t="shared" si="269"/>
        <v/>
      </c>
      <c r="W1465" s="1046" t="str">
        <f t="shared" si="270"/>
        <v/>
      </c>
      <c r="X1465" s="1047"/>
      <c r="Y1465" s="1048" t="str">
        <f t="shared" si="276"/>
        <v/>
      </c>
      <c r="Z1465" s="1049" t="str">
        <f t="shared" si="271"/>
        <v/>
      </c>
      <c r="AA1465" s="1049" t="str">
        <f t="shared" si="272"/>
        <v/>
      </c>
      <c r="AB1465" s="1050" t="str">
        <f t="shared" si="273"/>
        <v/>
      </c>
      <c r="AD1465" s="1052" t="str">
        <f t="shared" si="274"/>
        <v/>
      </c>
      <c r="AE1465" s="1053" t="str">
        <f t="shared" si="275"/>
        <v/>
      </c>
    </row>
    <row r="1466" spans="5:31" ht="12.75" customHeight="1">
      <c r="E1466" s="1083" t="str">
        <f t="shared" si="268"/>
        <v/>
      </c>
      <c r="H1466" s="1079" t="str">
        <f t="shared" si="277"/>
        <v/>
      </c>
      <c r="J1466" s="1117" t="str">
        <f>IF(D1466="","-",#REF!-D1466)</f>
        <v>-</v>
      </c>
      <c r="L1466" s="1041" t="str">
        <f t="shared" si="269"/>
        <v/>
      </c>
      <c r="W1466" s="1046" t="str">
        <f t="shared" si="270"/>
        <v/>
      </c>
      <c r="X1466" s="1047"/>
      <c r="Y1466" s="1048" t="str">
        <f t="shared" si="276"/>
        <v/>
      </c>
      <c r="Z1466" s="1049" t="str">
        <f t="shared" si="271"/>
        <v/>
      </c>
      <c r="AA1466" s="1049" t="str">
        <f t="shared" si="272"/>
        <v/>
      </c>
      <c r="AB1466" s="1050" t="str">
        <f t="shared" si="273"/>
        <v/>
      </c>
      <c r="AD1466" s="1052" t="str">
        <f t="shared" si="274"/>
        <v/>
      </c>
      <c r="AE1466" s="1053" t="str">
        <f t="shared" si="275"/>
        <v/>
      </c>
    </row>
    <row r="1467" spans="5:31" ht="12.75" customHeight="1">
      <c r="E1467" s="1083" t="str">
        <f t="shared" si="268"/>
        <v/>
      </c>
      <c r="H1467" s="1079" t="str">
        <f t="shared" si="277"/>
        <v/>
      </c>
      <c r="J1467" s="1117" t="str">
        <f>IF(D1467="","-",#REF!-D1467)</f>
        <v>-</v>
      </c>
      <c r="L1467" s="1041" t="str">
        <f t="shared" si="269"/>
        <v/>
      </c>
      <c r="W1467" s="1046" t="str">
        <f t="shared" si="270"/>
        <v/>
      </c>
      <c r="X1467" s="1047"/>
      <c r="Y1467" s="1048" t="str">
        <f t="shared" si="276"/>
        <v/>
      </c>
      <c r="Z1467" s="1049" t="str">
        <f t="shared" si="271"/>
        <v/>
      </c>
      <c r="AA1467" s="1049" t="str">
        <f t="shared" si="272"/>
        <v/>
      </c>
      <c r="AB1467" s="1050" t="str">
        <f t="shared" si="273"/>
        <v/>
      </c>
      <c r="AD1467" s="1052" t="str">
        <f t="shared" si="274"/>
        <v/>
      </c>
      <c r="AE1467" s="1053" t="str">
        <f t="shared" si="275"/>
        <v/>
      </c>
    </row>
    <row r="1468" spans="5:31" ht="12.75" customHeight="1">
      <c r="E1468" s="1083" t="str">
        <f t="shared" si="268"/>
        <v/>
      </c>
      <c r="H1468" s="1079" t="str">
        <f t="shared" si="277"/>
        <v/>
      </c>
      <c r="J1468" s="1117" t="str">
        <f>IF(D1468="","-",#REF!-D1468)</f>
        <v>-</v>
      </c>
      <c r="L1468" s="1041" t="str">
        <f t="shared" si="269"/>
        <v/>
      </c>
      <c r="W1468" s="1046" t="str">
        <f t="shared" si="270"/>
        <v/>
      </c>
      <c r="X1468" s="1047"/>
      <c r="Y1468" s="1048" t="str">
        <f t="shared" si="276"/>
        <v/>
      </c>
      <c r="Z1468" s="1049" t="str">
        <f t="shared" si="271"/>
        <v/>
      </c>
      <c r="AA1468" s="1049" t="str">
        <f t="shared" si="272"/>
        <v/>
      </c>
      <c r="AB1468" s="1050" t="str">
        <f t="shared" si="273"/>
        <v/>
      </c>
      <c r="AD1468" s="1052" t="str">
        <f t="shared" si="274"/>
        <v/>
      </c>
      <c r="AE1468" s="1053" t="str">
        <f t="shared" si="275"/>
        <v/>
      </c>
    </row>
    <row r="1469" spans="5:31" ht="12.75" customHeight="1">
      <c r="E1469" s="1083" t="str">
        <f t="shared" si="268"/>
        <v/>
      </c>
      <c r="H1469" s="1079" t="str">
        <f t="shared" si="277"/>
        <v/>
      </c>
      <c r="J1469" s="1117" t="str">
        <f>IF(D1469="","-",#REF!-D1469)</f>
        <v>-</v>
      </c>
      <c r="L1469" s="1041" t="str">
        <f t="shared" si="269"/>
        <v/>
      </c>
      <c r="W1469" s="1046" t="str">
        <f t="shared" si="270"/>
        <v/>
      </c>
      <c r="X1469" s="1047"/>
      <c r="Y1469" s="1048" t="str">
        <f t="shared" si="276"/>
        <v/>
      </c>
      <c r="Z1469" s="1049" t="str">
        <f t="shared" si="271"/>
        <v/>
      </c>
      <c r="AA1469" s="1049" t="str">
        <f t="shared" si="272"/>
        <v/>
      </c>
      <c r="AB1469" s="1050" t="str">
        <f t="shared" si="273"/>
        <v/>
      </c>
      <c r="AD1469" s="1052" t="str">
        <f t="shared" si="274"/>
        <v/>
      </c>
      <c r="AE1469" s="1053" t="str">
        <f t="shared" si="275"/>
        <v/>
      </c>
    </row>
    <row r="1470" spans="5:31" ht="12.75" customHeight="1">
      <c r="E1470" s="1083" t="str">
        <f t="shared" si="268"/>
        <v/>
      </c>
      <c r="H1470" s="1079" t="str">
        <f t="shared" si="277"/>
        <v/>
      </c>
      <c r="J1470" s="1117" t="str">
        <f>IF(D1470="","-",#REF!-D1470)</f>
        <v>-</v>
      </c>
      <c r="L1470" s="1041" t="str">
        <f t="shared" si="269"/>
        <v/>
      </c>
      <c r="W1470" s="1046" t="str">
        <f t="shared" si="270"/>
        <v/>
      </c>
      <c r="X1470" s="1047"/>
      <c r="Y1470" s="1048" t="str">
        <f t="shared" si="276"/>
        <v/>
      </c>
      <c r="Z1470" s="1049" t="str">
        <f t="shared" si="271"/>
        <v/>
      </c>
      <c r="AA1470" s="1049" t="str">
        <f t="shared" si="272"/>
        <v/>
      </c>
      <c r="AB1470" s="1050" t="str">
        <f t="shared" si="273"/>
        <v/>
      </c>
      <c r="AD1470" s="1052" t="str">
        <f t="shared" si="274"/>
        <v/>
      </c>
      <c r="AE1470" s="1053" t="str">
        <f t="shared" si="275"/>
        <v/>
      </c>
    </row>
    <row r="1471" spans="5:31" ht="12.75" customHeight="1">
      <c r="E1471" s="1083" t="str">
        <f t="shared" si="268"/>
        <v/>
      </c>
      <c r="H1471" s="1079" t="str">
        <f t="shared" si="277"/>
        <v/>
      </c>
      <c r="J1471" s="1117" t="str">
        <f>IF(D1471="","-",#REF!-D1471)</f>
        <v>-</v>
      </c>
      <c r="L1471" s="1041" t="str">
        <f t="shared" si="269"/>
        <v/>
      </c>
      <c r="W1471" s="1046" t="str">
        <f t="shared" si="270"/>
        <v/>
      </c>
      <c r="X1471" s="1047"/>
      <c r="Y1471" s="1048" t="str">
        <f t="shared" si="276"/>
        <v/>
      </c>
      <c r="Z1471" s="1049" t="str">
        <f t="shared" si="271"/>
        <v/>
      </c>
      <c r="AA1471" s="1049" t="str">
        <f t="shared" si="272"/>
        <v/>
      </c>
      <c r="AB1471" s="1050" t="str">
        <f t="shared" si="273"/>
        <v/>
      </c>
      <c r="AD1471" s="1052" t="str">
        <f t="shared" si="274"/>
        <v/>
      </c>
      <c r="AE1471" s="1053" t="str">
        <f t="shared" si="275"/>
        <v/>
      </c>
    </row>
    <row r="1472" spans="5:31" ht="12.75" customHeight="1">
      <c r="E1472" s="1083" t="str">
        <f t="shared" si="268"/>
        <v/>
      </c>
      <c r="H1472" s="1079" t="str">
        <f t="shared" si="277"/>
        <v/>
      </c>
      <c r="J1472" s="1117" t="str">
        <f>IF(D1472="","-",#REF!-D1472)</f>
        <v>-</v>
      </c>
      <c r="L1472" s="1041" t="str">
        <f t="shared" si="269"/>
        <v/>
      </c>
      <c r="W1472" s="1046" t="str">
        <f t="shared" si="270"/>
        <v/>
      </c>
      <c r="X1472" s="1047"/>
      <c r="Y1472" s="1048" t="str">
        <f t="shared" si="276"/>
        <v/>
      </c>
      <c r="Z1472" s="1049" t="str">
        <f t="shared" si="271"/>
        <v/>
      </c>
      <c r="AA1472" s="1049" t="str">
        <f t="shared" si="272"/>
        <v/>
      </c>
      <c r="AB1472" s="1050" t="str">
        <f t="shared" si="273"/>
        <v/>
      </c>
      <c r="AD1472" s="1052" t="str">
        <f t="shared" si="274"/>
        <v/>
      </c>
      <c r="AE1472" s="1053" t="str">
        <f t="shared" si="275"/>
        <v/>
      </c>
    </row>
    <row r="1473" spans="4:31" ht="12.75" customHeight="1">
      <c r="E1473" s="1083" t="str">
        <f t="shared" si="268"/>
        <v/>
      </c>
      <c r="H1473" s="1079" t="str">
        <f t="shared" si="277"/>
        <v/>
      </c>
      <c r="J1473" s="1117" t="str">
        <f>IF(D1473="","-",#REF!-D1473)</f>
        <v>-</v>
      </c>
      <c r="L1473" s="1041" t="str">
        <f t="shared" si="269"/>
        <v/>
      </c>
      <c r="W1473" s="1046" t="str">
        <f t="shared" si="270"/>
        <v/>
      </c>
      <c r="X1473" s="1047"/>
      <c r="Y1473" s="1048" t="str">
        <f t="shared" si="276"/>
        <v/>
      </c>
      <c r="Z1473" s="1049" t="str">
        <f t="shared" si="271"/>
        <v/>
      </c>
      <c r="AA1473" s="1049" t="str">
        <f t="shared" si="272"/>
        <v/>
      </c>
      <c r="AB1473" s="1050" t="str">
        <f t="shared" si="273"/>
        <v/>
      </c>
      <c r="AD1473" s="1052" t="str">
        <f t="shared" si="274"/>
        <v/>
      </c>
      <c r="AE1473" s="1053" t="str">
        <f t="shared" si="275"/>
        <v/>
      </c>
    </row>
    <row r="1474" spans="4:31" ht="12.75" customHeight="1">
      <c r="E1474" s="1083" t="str">
        <f t="shared" si="268"/>
        <v/>
      </c>
      <c r="H1474" s="1079" t="str">
        <f t="shared" si="277"/>
        <v/>
      </c>
      <c r="J1474" s="1117" t="str">
        <f>IF(D1474="","-",#REF!-D1474)</f>
        <v>-</v>
      </c>
      <c r="L1474" s="1041" t="str">
        <f t="shared" si="269"/>
        <v/>
      </c>
      <c r="W1474" s="1046" t="str">
        <f t="shared" si="270"/>
        <v/>
      </c>
      <c r="X1474" s="1047"/>
      <c r="Y1474" s="1048" t="str">
        <f t="shared" si="276"/>
        <v/>
      </c>
      <c r="Z1474" s="1049" t="str">
        <f t="shared" si="271"/>
        <v/>
      </c>
      <c r="AA1474" s="1049" t="str">
        <f t="shared" si="272"/>
        <v/>
      </c>
      <c r="AB1474" s="1050" t="str">
        <f t="shared" si="273"/>
        <v/>
      </c>
      <c r="AD1474" s="1052" t="str">
        <f t="shared" si="274"/>
        <v/>
      </c>
      <c r="AE1474" s="1053" t="str">
        <f t="shared" si="275"/>
        <v/>
      </c>
    </row>
    <row r="1475" spans="4:31" ht="12.75" customHeight="1">
      <c r="E1475" s="1083" t="str">
        <f t="shared" ref="E1475:E1538" si="278">IF(D1475="","",IF(F1475="paid",0,I1475-J1475))</f>
        <v/>
      </c>
      <c r="H1475" s="1079" t="str">
        <f t="shared" si="277"/>
        <v/>
      </c>
      <c r="J1475" s="1117" t="str">
        <f>IF(D1475="","-",#REF!-D1475)</f>
        <v>-</v>
      </c>
      <c r="L1475" s="1041" t="str">
        <f t="shared" ref="L1475:L1538" si="279">IF(E1475="","",$Q$1+E1475)</f>
        <v/>
      </c>
      <c r="W1475" s="1046" t="str">
        <f t="shared" ref="W1475:W1538" si="280">IF($D1475="","",_xlfn.LET(_xlpm.gDate,D1475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475" s="1047"/>
      <c r="Y1475" s="1048" t="str">
        <f t="shared" si="276"/>
        <v/>
      </c>
      <c r="Z1475" s="1049" t="str">
        <f t="shared" ref="Z1475:Z1538" si="281">IF($K1475="","",_xlfn.LET(_xlpm.gDate,K1475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475" s="1049" t="str">
        <f t="shared" ref="AA1475:AA1538" si="282">IF($Z1475="","",TEXT($Z1475,"mm"))</f>
        <v/>
      </c>
      <c r="AB1475" s="1050" t="str">
        <f t="shared" ref="AB1475:AB1538" si="283">IFERROR(CHOOSE(AA1475,"መስከረም","ጥቅምት","ህዳር  ","ታህሳስ ","ጥር ","የካቲት ","መጋቢት ","ሚይዚያ ","ግንቦት ","ሰኔ ","ሐምሌ ","ነሐሴ ","Pagume"),"")</f>
        <v/>
      </c>
      <c r="AD1475" s="1052" t="str">
        <f t="shared" ref="AD1475:AD1538" si="284">IF($D1475="","",YEAR(D1475)&amp;"-W"&amp;WEEKNUM(D1475,2))</f>
        <v/>
      </c>
      <c r="AE1475" s="1053" t="str">
        <f t="shared" ref="AE1475:AE1538" si="285">IF($K1475="","",YEAR(K1475)&amp;"-W"&amp;WEEKNUM(K1475,2))</f>
        <v/>
      </c>
    </row>
    <row r="1476" spans="4:31" ht="12.75" customHeight="1">
      <c r="E1476" s="1083" t="str">
        <f t="shared" si="278"/>
        <v/>
      </c>
      <c r="H1476" s="1079" t="str">
        <f t="shared" si="277"/>
        <v/>
      </c>
      <c r="J1476" s="1117" t="str">
        <f>IF(D1476="","-",#REF!-D1476)</f>
        <v>-</v>
      </c>
      <c r="L1476" s="1041" t="str">
        <f t="shared" si="279"/>
        <v/>
      </c>
      <c r="W1476" s="1046" t="str">
        <f t="shared" si="280"/>
        <v/>
      </c>
      <c r="X1476" s="1047"/>
      <c r="Y1476" s="1048" t="str">
        <f t="shared" si="276"/>
        <v/>
      </c>
      <c r="Z1476" s="1049" t="str">
        <f t="shared" si="281"/>
        <v/>
      </c>
      <c r="AA1476" s="1049" t="str">
        <f t="shared" si="282"/>
        <v/>
      </c>
      <c r="AB1476" s="1050" t="str">
        <f t="shared" si="283"/>
        <v/>
      </c>
      <c r="AD1476" s="1052" t="str">
        <f t="shared" si="284"/>
        <v/>
      </c>
      <c r="AE1476" s="1053" t="str">
        <f t="shared" si="285"/>
        <v/>
      </c>
    </row>
    <row r="1477" spans="4:31" ht="12.75" customHeight="1">
      <c r="E1477" s="1083" t="str">
        <f t="shared" si="278"/>
        <v/>
      </c>
      <c r="H1477" s="1079" t="str">
        <f t="shared" si="277"/>
        <v/>
      </c>
      <c r="J1477" s="1117" t="str">
        <f>IF(D1477="","-",#REF!-D1477)</f>
        <v>-</v>
      </c>
      <c r="L1477" s="1041" t="str">
        <f t="shared" si="279"/>
        <v/>
      </c>
      <c r="W1477" s="1046" t="str">
        <f t="shared" si="280"/>
        <v/>
      </c>
      <c r="X1477" s="1047"/>
      <c r="Y1477" s="1048" t="str">
        <f t="shared" si="276"/>
        <v/>
      </c>
      <c r="Z1477" s="1049" t="str">
        <f t="shared" si="281"/>
        <v/>
      </c>
      <c r="AA1477" s="1049" t="str">
        <f t="shared" si="282"/>
        <v/>
      </c>
      <c r="AB1477" s="1050" t="str">
        <f t="shared" si="283"/>
        <v/>
      </c>
      <c r="AD1477" s="1052" t="str">
        <f t="shared" si="284"/>
        <v/>
      </c>
      <c r="AE1477" s="1053" t="str">
        <f t="shared" si="285"/>
        <v/>
      </c>
    </row>
    <row r="1478" spans="4:31" ht="12.75" customHeight="1">
      <c r="E1478" s="1083" t="str">
        <f t="shared" si="278"/>
        <v/>
      </c>
      <c r="H1478" s="1079" t="str">
        <f t="shared" si="277"/>
        <v/>
      </c>
      <c r="J1478" s="1117" t="str">
        <f>IF(D1478="","-",#REF!-D1478)</f>
        <v>-</v>
      </c>
      <c r="L1478" s="1041" t="str">
        <f t="shared" si="279"/>
        <v/>
      </c>
      <c r="W1478" s="1046" t="str">
        <f t="shared" si="280"/>
        <v/>
      </c>
      <c r="X1478" s="1047"/>
      <c r="Y1478" s="1048" t="str">
        <f t="shared" si="276"/>
        <v/>
      </c>
      <c r="Z1478" s="1049" t="str">
        <f t="shared" si="281"/>
        <v/>
      </c>
      <c r="AA1478" s="1049" t="str">
        <f t="shared" si="282"/>
        <v/>
      </c>
      <c r="AB1478" s="1050" t="str">
        <f t="shared" si="283"/>
        <v/>
      </c>
      <c r="AD1478" s="1052" t="str">
        <f t="shared" si="284"/>
        <v/>
      </c>
      <c r="AE1478" s="1053" t="str">
        <f t="shared" si="285"/>
        <v/>
      </c>
    </row>
    <row r="1479" spans="4:31" ht="12.75" customHeight="1">
      <c r="E1479" s="1083" t="str">
        <f t="shared" si="278"/>
        <v/>
      </c>
      <c r="H1479" s="1079" t="str">
        <f t="shared" si="277"/>
        <v/>
      </c>
      <c r="J1479" s="1117" t="str">
        <f>IF(D1479="","-",#REF!-D1479)</f>
        <v>-</v>
      </c>
      <c r="L1479" s="1041" t="str">
        <f t="shared" si="279"/>
        <v/>
      </c>
      <c r="W1479" s="1046" t="str">
        <f t="shared" si="280"/>
        <v/>
      </c>
      <c r="X1479" s="1047"/>
      <c r="Y1479" s="1048" t="str">
        <f t="shared" si="276"/>
        <v/>
      </c>
      <c r="Z1479" s="1049" t="str">
        <f t="shared" si="281"/>
        <v/>
      </c>
      <c r="AA1479" s="1049" t="str">
        <f t="shared" si="282"/>
        <v/>
      </c>
      <c r="AB1479" s="1050" t="str">
        <f t="shared" si="283"/>
        <v/>
      </c>
      <c r="AD1479" s="1052" t="str">
        <f t="shared" si="284"/>
        <v/>
      </c>
      <c r="AE1479" s="1053" t="str">
        <f t="shared" si="285"/>
        <v/>
      </c>
    </row>
    <row r="1480" spans="4:31" ht="12.75" customHeight="1">
      <c r="E1480" s="1083" t="str">
        <f t="shared" si="278"/>
        <v/>
      </c>
      <c r="H1480" s="1079" t="str">
        <f t="shared" si="277"/>
        <v/>
      </c>
      <c r="J1480" s="1117" t="str">
        <f>IF(D1480="","-",#REF!-D1480)</f>
        <v>-</v>
      </c>
      <c r="L1480" s="1041" t="str">
        <f t="shared" si="279"/>
        <v/>
      </c>
      <c r="W1480" s="1046" t="str">
        <f t="shared" si="280"/>
        <v/>
      </c>
      <c r="X1480" s="1047"/>
      <c r="Y1480" s="1048" t="str">
        <f t="shared" si="276"/>
        <v/>
      </c>
      <c r="Z1480" s="1049" t="str">
        <f t="shared" si="281"/>
        <v/>
      </c>
      <c r="AA1480" s="1049" t="str">
        <f t="shared" si="282"/>
        <v/>
      </c>
      <c r="AB1480" s="1050" t="str">
        <f t="shared" si="283"/>
        <v/>
      </c>
      <c r="AD1480" s="1052" t="str">
        <f t="shared" si="284"/>
        <v/>
      </c>
      <c r="AE1480" s="1053" t="str">
        <f t="shared" si="285"/>
        <v/>
      </c>
    </row>
    <row r="1481" spans="4:31" ht="12.75" customHeight="1">
      <c r="E1481" s="1083" t="str">
        <f t="shared" si="278"/>
        <v/>
      </c>
      <c r="H1481" s="1079" t="str">
        <f t="shared" si="277"/>
        <v/>
      </c>
      <c r="J1481" s="1117" t="str">
        <f>IF(D1481="","-",#REF!-D1481)</f>
        <v>-</v>
      </c>
      <c r="L1481" s="1041" t="str">
        <f t="shared" si="279"/>
        <v/>
      </c>
      <c r="W1481" s="1046" t="str">
        <f t="shared" si="280"/>
        <v/>
      </c>
      <c r="X1481" s="1047"/>
      <c r="Y1481" s="1048" t="str">
        <f t="shared" si="276"/>
        <v/>
      </c>
      <c r="Z1481" s="1049" t="str">
        <f t="shared" si="281"/>
        <v/>
      </c>
      <c r="AA1481" s="1049" t="str">
        <f t="shared" si="282"/>
        <v/>
      </c>
      <c r="AB1481" s="1050" t="str">
        <f t="shared" si="283"/>
        <v/>
      </c>
      <c r="AD1481" s="1052" t="str">
        <f t="shared" si="284"/>
        <v/>
      </c>
      <c r="AE1481" s="1053" t="str">
        <f t="shared" si="285"/>
        <v/>
      </c>
    </row>
    <row r="1482" spans="4:31" ht="12.75" customHeight="1">
      <c r="E1482" s="1083" t="str">
        <f t="shared" si="278"/>
        <v/>
      </c>
      <c r="H1482" s="1079" t="str">
        <f t="shared" si="277"/>
        <v/>
      </c>
      <c r="J1482" s="1117" t="str">
        <f>IF(D1482="","-",#REF!-D1482)</f>
        <v>-</v>
      </c>
      <c r="L1482" s="1041" t="str">
        <f t="shared" si="279"/>
        <v/>
      </c>
      <c r="W1482" s="1046" t="str">
        <f t="shared" si="280"/>
        <v/>
      </c>
      <c r="X1482" s="1047"/>
      <c r="Y1482" s="1048" t="str">
        <f t="shared" si="276"/>
        <v/>
      </c>
      <c r="Z1482" s="1049" t="str">
        <f t="shared" si="281"/>
        <v/>
      </c>
      <c r="AA1482" s="1049" t="str">
        <f t="shared" si="282"/>
        <v/>
      </c>
      <c r="AB1482" s="1050" t="str">
        <f t="shared" si="283"/>
        <v/>
      </c>
      <c r="AD1482" s="1052" t="str">
        <f t="shared" si="284"/>
        <v/>
      </c>
      <c r="AE1482" s="1053" t="str">
        <f t="shared" si="285"/>
        <v/>
      </c>
    </row>
    <row r="1483" spans="4:31" ht="12.75" customHeight="1">
      <c r="E1483" s="1083" t="str">
        <f t="shared" si="278"/>
        <v/>
      </c>
      <c r="H1483" s="1079" t="str">
        <f t="shared" si="277"/>
        <v/>
      </c>
      <c r="J1483" s="1117" t="str">
        <f>IF(D1483="","-",#REF!-D1483)</f>
        <v>-</v>
      </c>
      <c r="L1483" s="1041" t="str">
        <f t="shared" si="279"/>
        <v/>
      </c>
      <c r="W1483" s="1046" t="str">
        <f t="shared" si="280"/>
        <v/>
      </c>
      <c r="X1483" s="1047"/>
      <c r="Y1483" s="1048" t="str">
        <f t="shared" si="276"/>
        <v/>
      </c>
      <c r="Z1483" s="1049" t="str">
        <f t="shared" si="281"/>
        <v/>
      </c>
      <c r="AA1483" s="1049" t="str">
        <f t="shared" si="282"/>
        <v/>
      </c>
      <c r="AB1483" s="1050" t="str">
        <f t="shared" si="283"/>
        <v/>
      </c>
      <c r="AD1483" s="1052" t="str">
        <f t="shared" si="284"/>
        <v/>
      </c>
      <c r="AE1483" s="1053" t="str">
        <f t="shared" si="285"/>
        <v/>
      </c>
    </row>
    <row r="1484" spans="4:31" ht="12.75" customHeight="1">
      <c r="E1484" s="1083" t="str">
        <f t="shared" si="278"/>
        <v/>
      </c>
      <c r="H1484" s="1079" t="str">
        <f t="shared" si="277"/>
        <v/>
      </c>
      <c r="J1484" s="1117" t="str">
        <f>IF(D1484="","-",#REF!-D1484)</f>
        <v>-</v>
      </c>
      <c r="L1484" s="1041" t="str">
        <f t="shared" si="279"/>
        <v/>
      </c>
      <c r="W1484" s="1046" t="str">
        <f t="shared" si="280"/>
        <v/>
      </c>
      <c r="X1484" s="1047"/>
      <c r="Y1484" s="1048" t="str">
        <f t="shared" si="276"/>
        <v/>
      </c>
      <c r="Z1484" s="1049" t="str">
        <f t="shared" si="281"/>
        <v/>
      </c>
      <c r="AA1484" s="1049" t="str">
        <f t="shared" si="282"/>
        <v/>
      </c>
      <c r="AB1484" s="1050" t="str">
        <f t="shared" si="283"/>
        <v/>
      </c>
      <c r="AD1484" s="1052" t="str">
        <f t="shared" si="284"/>
        <v/>
      </c>
      <c r="AE1484" s="1053" t="str">
        <f t="shared" si="285"/>
        <v/>
      </c>
    </row>
    <row r="1485" spans="4:31" ht="12.75" customHeight="1">
      <c r="E1485" s="1083" t="str">
        <f t="shared" si="278"/>
        <v/>
      </c>
      <c r="H1485" s="1079" t="str">
        <f t="shared" si="277"/>
        <v/>
      </c>
      <c r="J1485" s="1117" t="str">
        <f>IF(D1485="","-",#REF!-D1485)</f>
        <v>-</v>
      </c>
      <c r="L1485" s="1041" t="str">
        <f t="shared" si="279"/>
        <v/>
      </c>
      <c r="W1485" s="1046" t="str">
        <f t="shared" si="280"/>
        <v/>
      </c>
      <c r="X1485" s="1047"/>
      <c r="Y1485" s="1048" t="str">
        <f t="shared" si="276"/>
        <v/>
      </c>
      <c r="Z1485" s="1049" t="str">
        <f t="shared" si="281"/>
        <v/>
      </c>
      <c r="AA1485" s="1049" t="str">
        <f t="shared" si="282"/>
        <v/>
      </c>
      <c r="AB1485" s="1050" t="str">
        <f t="shared" si="283"/>
        <v/>
      </c>
      <c r="AD1485" s="1052" t="str">
        <f t="shared" si="284"/>
        <v/>
      </c>
      <c r="AE1485" s="1053" t="str">
        <f t="shared" si="285"/>
        <v/>
      </c>
    </row>
    <row r="1486" spans="4:31" ht="12.75" customHeight="1">
      <c r="D1486" s="1095">
        <v>46204</v>
      </c>
      <c r="E1486" s="1083" t="e">
        <f t="shared" si="278"/>
        <v>#REF!</v>
      </c>
      <c r="H1486" s="1079" t="str">
        <f t="shared" si="277"/>
        <v/>
      </c>
      <c r="J1486" s="1117" t="e">
        <f>IF(D1486="","-",#REF!-D1486)</f>
        <v>#REF!</v>
      </c>
      <c r="L1486" s="1041" t="e">
        <f t="shared" si="279"/>
        <v>#REF!</v>
      </c>
      <c r="W1486" s="1046" t="str">
        <f t="shared" si="280"/>
        <v>2018-10-24</v>
      </c>
      <c r="X1486" s="1047"/>
      <c r="Y1486" s="1048" t="str">
        <f t="shared" si="276"/>
        <v/>
      </c>
      <c r="Z1486" s="1049" t="str">
        <f t="shared" si="281"/>
        <v/>
      </c>
      <c r="AA1486" s="1049" t="str">
        <f t="shared" si="282"/>
        <v/>
      </c>
      <c r="AB1486" s="1050" t="str">
        <f t="shared" si="283"/>
        <v/>
      </c>
      <c r="AD1486" s="1052" t="str">
        <f t="shared" si="284"/>
        <v>2026-W27</v>
      </c>
      <c r="AE1486" s="1053" t="str">
        <f t="shared" si="285"/>
        <v/>
      </c>
    </row>
    <row r="1487" spans="4:31" ht="12.75" customHeight="1">
      <c r="E1487" s="1083" t="str">
        <f t="shared" si="278"/>
        <v/>
      </c>
      <c r="H1487" s="1079" t="str">
        <f t="shared" si="277"/>
        <v/>
      </c>
      <c r="J1487" s="1117" t="str">
        <f>IF(D1487="","-",#REF!-D1487)</f>
        <v>-</v>
      </c>
      <c r="L1487" s="1041" t="str">
        <f t="shared" si="279"/>
        <v/>
      </c>
      <c r="W1487" s="1046" t="str">
        <f t="shared" si="280"/>
        <v/>
      </c>
      <c r="X1487" s="1047"/>
      <c r="Y1487" s="1048" t="str">
        <f t="shared" si="276"/>
        <v/>
      </c>
      <c r="Z1487" s="1049" t="str">
        <f t="shared" si="281"/>
        <v/>
      </c>
      <c r="AA1487" s="1049" t="str">
        <f t="shared" si="282"/>
        <v/>
      </c>
      <c r="AB1487" s="1050" t="str">
        <f t="shared" si="283"/>
        <v/>
      </c>
      <c r="AD1487" s="1052" t="str">
        <f t="shared" si="284"/>
        <v/>
      </c>
      <c r="AE1487" s="1053" t="str">
        <f t="shared" si="285"/>
        <v/>
      </c>
    </row>
    <row r="1488" spans="4:31" ht="12.75" customHeight="1">
      <c r="E1488" s="1083" t="str">
        <f t="shared" si="278"/>
        <v/>
      </c>
      <c r="H1488" s="1079" t="str">
        <f t="shared" si="277"/>
        <v/>
      </c>
      <c r="J1488" s="1117" t="str">
        <f>IF(D1488="","-",#REF!-D1488)</f>
        <v>-</v>
      </c>
      <c r="L1488" s="1041" t="str">
        <f t="shared" si="279"/>
        <v/>
      </c>
      <c r="W1488" s="1046" t="str">
        <f t="shared" si="280"/>
        <v/>
      </c>
      <c r="X1488" s="1047"/>
      <c r="Y1488" s="1048" t="str">
        <f t="shared" si="276"/>
        <v/>
      </c>
      <c r="Z1488" s="1049" t="str">
        <f t="shared" si="281"/>
        <v/>
      </c>
      <c r="AA1488" s="1049" t="str">
        <f t="shared" si="282"/>
        <v/>
      </c>
      <c r="AB1488" s="1050" t="str">
        <f t="shared" si="283"/>
        <v/>
      </c>
      <c r="AD1488" s="1052" t="str">
        <f t="shared" si="284"/>
        <v/>
      </c>
      <c r="AE1488" s="1053" t="str">
        <f t="shared" si="285"/>
        <v/>
      </c>
    </row>
    <row r="1489" spans="5:31" ht="12.75" customHeight="1">
      <c r="E1489" s="1083" t="str">
        <f t="shared" si="278"/>
        <v/>
      </c>
      <c r="H1489" s="1079" t="str">
        <f t="shared" si="277"/>
        <v/>
      </c>
      <c r="J1489" s="1117" t="str">
        <f>IF(D1489="","-",#REF!-D1489)</f>
        <v>-</v>
      </c>
      <c r="L1489" s="1041" t="str">
        <f t="shared" si="279"/>
        <v/>
      </c>
      <c r="W1489" s="1046" t="str">
        <f t="shared" si="280"/>
        <v/>
      </c>
      <c r="X1489" s="1047"/>
      <c r="Y1489" s="1048" t="str">
        <f t="shared" si="276"/>
        <v/>
      </c>
      <c r="Z1489" s="1049" t="str">
        <f t="shared" si="281"/>
        <v/>
      </c>
      <c r="AA1489" s="1049" t="str">
        <f t="shared" si="282"/>
        <v/>
      </c>
      <c r="AB1489" s="1050" t="str">
        <f t="shared" si="283"/>
        <v/>
      </c>
      <c r="AD1489" s="1052" t="str">
        <f t="shared" si="284"/>
        <v/>
      </c>
      <c r="AE1489" s="1053" t="str">
        <f t="shared" si="285"/>
        <v/>
      </c>
    </row>
    <row r="1490" spans="5:31" ht="12.75" customHeight="1">
      <c r="E1490" s="1083" t="str">
        <f t="shared" si="278"/>
        <v/>
      </c>
      <c r="H1490" s="1079" t="str">
        <f t="shared" si="277"/>
        <v/>
      </c>
      <c r="J1490" s="1117" t="str">
        <f>IF(D1490="","-",#REF!-D1490)</f>
        <v>-</v>
      </c>
      <c r="L1490" s="1041" t="str">
        <f t="shared" si="279"/>
        <v/>
      </c>
      <c r="W1490" s="1046" t="str">
        <f t="shared" si="280"/>
        <v/>
      </c>
      <c r="X1490" s="1047"/>
      <c r="Y1490" s="1048" t="str">
        <f t="shared" si="276"/>
        <v/>
      </c>
      <c r="Z1490" s="1049" t="str">
        <f t="shared" si="281"/>
        <v/>
      </c>
      <c r="AA1490" s="1049" t="str">
        <f t="shared" si="282"/>
        <v/>
      </c>
      <c r="AB1490" s="1050" t="str">
        <f t="shared" si="283"/>
        <v/>
      </c>
      <c r="AD1490" s="1052" t="str">
        <f t="shared" si="284"/>
        <v/>
      </c>
      <c r="AE1490" s="1053" t="str">
        <f t="shared" si="285"/>
        <v/>
      </c>
    </row>
    <row r="1491" spans="5:31" ht="12.75" customHeight="1">
      <c r="E1491" s="1083" t="str">
        <f t="shared" si="278"/>
        <v/>
      </c>
      <c r="H1491" s="1079" t="str">
        <f t="shared" si="277"/>
        <v/>
      </c>
      <c r="J1491" s="1117" t="str">
        <f>IF(D1491="","-",#REF!-D1491)</f>
        <v>-</v>
      </c>
      <c r="L1491" s="1041" t="str">
        <f t="shared" si="279"/>
        <v/>
      </c>
      <c r="W1491" s="1046" t="str">
        <f t="shared" si="280"/>
        <v/>
      </c>
      <c r="X1491" s="1047"/>
      <c r="Y1491" s="1048" t="str">
        <f t="shared" si="276"/>
        <v/>
      </c>
      <c r="Z1491" s="1049" t="str">
        <f t="shared" si="281"/>
        <v/>
      </c>
      <c r="AA1491" s="1049" t="str">
        <f t="shared" si="282"/>
        <v/>
      </c>
      <c r="AB1491" s="1050" t="str">
        <f t="shared" si="283"/>
        <v/>
      </c>
      <c r="AD1491" s="1052" t="str">
        <f t="shared" si="284"/>
        <v/>
      </c>
      <c r="AE1491" s="1053" t="str">
        <f t="shared" si="285"/>
        <v/>
      </c>
    </row>
    <row r="1492" spans="5:31" ht="12.75" customHeight="1">
      <c r="E1492" s="1083" t="str">
        <f t="shared" si="278"/>
        <v/>
      </c>
      <c r="H1492" s="1079" t="str">
        <f t="shared" si="277"/>
        <v/>
      </c>
      <c r="J1492" s="1117" t="str">
        <f>IF(D1492="","-",#REF!-D1492)</f>
        <v>-</v>
      </c>
      <c r="L1492" s="1041" t="str">
        <f t="shared" si="279"/>
        <v/>
      </c>
      <c r="W1492" s="1046" t="str">
        <f t="shared" si="280"/>
        <v/>
      </c>
      <c r="X1492" s="1047"/>
      <c r="Y1492" s="1048" t="str">
        <f t="shared" si="276"/>
        <v/>
      </c>
      <c r="Z1492" s="1049" t="str">
        <f t="shared" si="281"/>
        <v/>
      </c>
      <c r="AA1492" s="1049" t="str">
        <f t="shared" si="282"/>
        <v/>
      </c>
      <c r="AB1492" s="1050" t="str">
        <f t="shared" si="283"/>
        <v/>
      </c>
      <c r="AD1492" s="1052" t="str">
        <f t="shared" si="284"/>
        <v/>
      </c>
      <c r="AE1492" s="1053" t="str">
        <f t="shared" si="285"/>
        <v/>
      </c>
    </row>
    <row r="1493" spans="5:31" ht="12.75" customHeight="1">
      <c r="E1493" s="1083" t="str">
        <f t="shared" si="278"/>
        <v/>
      </c>
      <c r="H1493" s="1079" t="str">
        <f t="shared" si="277"/>
        <v/>
      </c>
      <c r="J1493" s="1117" t="str">
        <f>IF(D1493="","-",#REF!-D1493)</f>
        <v>-</v>
      </c>
      <c r="L1493" s="1041" t="str">
        <f t="shared" si="279"/>
        <v/>
      </c>
      <c r="W1493" s="1046" t="str">
        <f t="shared" si="280"/>
        <v/>
      </c>
      <c r="X1493" s="1047"/>
      <c r="Y1493" s="1048" t="str">
        <f t="shared" si="276"/>
        <v/>
      </c>
      <c r="Z1493" s="1049" t="str">
        <f t="shared" si="281"/>
        <v/>
      </c>
      <c r="AA1493" s="1049" t="str">
        <f t="shared" si="282"/>
        <v/>
      </c>
      <c r="AB1493" s="1050" t="str">
        <f t="shared" si="283"/>
        <v/>
      </c>
      <c r="AD1493" s="1052" t="str">
        <f t="shared" si="284"/>
        <v/>
      </c>
      <c r="AE1493" s="1053" t="str">
        <f t="shared" si="285"/>
        <v/>
      </c>
    </row>
    <row r="1494" spans="5:31" ht="12.75" customHeight="1">
      <c r="E1494" s="1083" t="str">
        <f t="shared" si="278"/>
        <v/>
      </c>
      <c r="H1494" s="1079" t="str">
        <f t="shared" si="277"/>
        <v/>
      </c>
      <c r="J1494" s="1117" t="str">
        <f>IF(D1494="","-",#REF!-D1494)</f>
        <v>-</v>
      </c>
      <c r="L1494" s="1041" t="str">
        <f t="shared" si="279"/>
        <v/>
      </c>
      <c r="W1494" s="1046" t="str">
        <f t="shared" si="280"/>
        <v/>
      </c>
      <c r="X1494" s="1047"/>
      <c r="Y1494" s="1048" t="str">
        <f t="shared" si="276"/>
        <v/>
      </c>
      <c r="Z1494" s="1049" t="str">
        <f t="shared" si="281"/>
        <v/>
      </c>
      <c r="AA1494" s="1049" t="str">
        <f t="shared" si="282"/>
        <v/>
      </c>
      <c r="AB1494" s="1050" t="str">
        <f t="shared" si="283"/>
        <v/>
      </c>
      <c r="AD1494" s="1052" t="str">
        <f t="shared" si="284"/>
        <v/>
      </c>
      <c r="AE1494" s="1053" t="str">
        <f t="shared" si="285"/>
        <v/>
      </c>
    </row>
    <row r="1495" spans="5:31" ht="12.75" customHeight="1">
      <c r="E1495" s="1083" t="str">
        <f t="shared" si="278"/>
        <v/>
      </c>
      <c r="H1495" s="1079" t="str">
        <f t="shared" si="277"/>
        <v/>
      </c>
      <c r="J1495" s="1117" t="str">
        <f>IF(D1495="","-",#REF!-D1495)</f>
        <v>-</v>
      </c>
      <c r="L1495" s="1041" t="str">
        <f t="shared" si="279"/>
        <v/>
      </c>
      <c r="W1495" s="1046" t="str">
        <f t="shared" si="280"/>
        <v/>
      </c>
      <c r="X1495" s="1047"/>
      <c r="Y1495" s="1048" t="str">
        <f t="shared" si="276"/>
        <v/>
      </c>
      <c r="Z1495" s="1049" t="str">
        <f t="shared" si="281"/>
        <v/>
      </c>
      <c r="AA1495" s="1049" t="str">
        <f t="shared" si="282"/>
        <v/>
      </c>
      <c r="AB1495" s="1050" t="str">
        <f t="shared" si="283"/>
        <v/>
      </c>
      <c r="AD1495" s="1052" t="str">
        <f t="shared" si="284"/>
        <v/>
      </c>
      <c r="AE1495" s="1053" t="str">
        <f t="shared" si="285"/>
        <v/>
      </c>
    </row>
    <row r="1496" spans="5:31" ht="12.75" customHeight="1">
      <c r="E1496" s="1083" t="str">
        <f t="shared" si="278"/>
        <v/>
      </c>
      <c r="H1496" s="1079" t="str">
        <f t="shared" si="277"/>
        <v/>
      </c>
      <c r="J1496" s="1117" t="str">
        <f>IF(D1496="","-",#REF!-D1496)</f>
        <v>-</v>
      </c>
      <c r="L1496" s="1041" t="str">
        <f t="shared" si="279"/>
        <v/>
      </c>
      <c r="W1496" s="1046" t="str">
        <f t="shared" si="280"/>
        <v/>
      </c>
      <c r="X1496" s="1047"/>
      <c r="Y1496" s="1048" t="str">
        <f t="shared" si="276"/>
        <v/>
      </c>
      <c r="Z1496" s="1049" t="str">
        <f t="shared" si="281"/>
        <v/>
      </c>
      <c r="AA1496" s="1049" t="str">
        <f t="shared" si="282"/>
        <v/>
      </c>
      <c r="AB1496" s="1050" t="str">
        <f t="shared" si="283"/>
        <v/>
      </c>
      <c r="AD1496" s="1052" t="str">
        <f t="shared" si="284"/>
        <v/>
      </c>
      <c r="AE1496" s="1053" t="str">
        <f t="shared" si="285"/>
        <v/>
      </c>
    </row>
    <row r="1497" spans="5:31" ht="12.75" customHeight="1">
      <c r="E1497" s="1083" t="str">
        <f t="shared" si="278"/>
        <v/>
      </c>
      <c r="H1497" s="1079" t="str">
        <f t="shared" si="277"/>
        <v/>
      </c>
      <c r="J1497" s="1117" t="str">
        <f>IF(D1497="","-",#REF!-D1497)</f>
        <v>-</v>
      </c>
      <c r="L1497" s="1041" t="str">
        <f t="shared" si="279"/>
        <v/>
      </c>
      <c r="W1497" s="1046" t="str">
        <f t="shared" si="280"/>
        <v/>
      </c>
      <c r="X1497" s="1047"/>
      <c r="Y1497" s="1048" t="str">
        <f t="shared" si="276"/>
        <v/>
      </c>
      <c r="Z1497" s="1049" t="str">
        <f t="shared" si="281"/>
        <v/>
      </c>
      <c r="AA1497" s="1049" t="str">
        <f t="shared" si="282"/>
        <v/>
      </c>
      <c r="AB1497" s="1050" t="str">
        <f t="shared" si="283"/>
        <v/>
      </c>
      <c r="AD1497" s="1052" t="str">
        <f t="shared" si="284"/>
        <v/>
      </c>
      <c r="AE1497" s="1053" t="str">
        <f t="shared" si="285"/>
        <v/>
      </c>
    </row>
    <row r="1498" spans="5:31" ht="12.75" customHeight="1">
      <c r="E1498" s="1083" t="str">
        <f t="shared" si="278"/>
        <v/>
      </c>
      <c r="J1498" s="1117" t="str">
        <f>IF(D1498="","-",#REF!-D1498)</f>
        <v>-</v>
      </c>
      <c r="L1498" s="1041" t="str">
        <f t="shared" si="279"/>
        <v/>
      </c>
      <c r="W1498" s="1046" t="str">
        <f t="shared" si="280"/>
        <v/>
      </c>
      <c r="X1498" s="1047"/>
      <c r="Y1498" s="1048" t="str">
        <f t="shared" si="276"/>
        <v/>
      </c>
      <c r="Z1498" s="1049" t="str">
        <f t="shared" si="281"/>
        <v/>
      </c>
      <c r="AA1498" s="1049" t="str">
        <f t="shared" si="282"/>
        <v/>
      </c>
      <c r="AB1498" s="1050" t="str">
        <f t="shared" si="283"/>
        <v/>
      </c>
      <c r="AD1498" s="1052" t="str">
        <f t="shared" si="284"/>
        <v/>
      </c>
      <c r="AE1498" s="1053" t="str">
        <f t="shared" si="285"/>
        <v/>
      </c>
    </row>
    <row r="1499" spans="5:31" ht="12.75" customHeight="1">
      <c r="E1499" s="1083" t="str">
        <f t="shared" si="278"/>
        <v/>
      </c>
      <c r="J1499" s="1117" t="str">
        <f>IF(D1499="","-",#REF!-D1499)</f>
        <v>-</v>
      </c>
      <c r="L1499" s="1041" t="str">
        <f t="shared" si="279"/>
        <v/>
      </c>
      <c r="W1499" s="1046" t="str">
        <f t="shared" si="280"/>
        <v/>
      </c>
      <c r="X1499" s="1047"/>
      <c r="Y1499" s="1048" t="str">
        <f t="shared" si="276"/>
        <v/>
      </c>
      <c r="Z1499" s="1049" t="str">
        <f t="shared" si="281"/>
        <v/>
      </c>
      <c r="AA1499" s="1049" t="str">
        <f t="shared" si="282"/>
        <v/>
      </c>
      <c r="AB1499" s="1050" t="str">
        <f t="shared" si="283"/>
        <v/>
      </c>
      <c r="AD1499" s="1052" t="str">
        <f t="shared" si="284"/>
        <v/>
      </c>
      <c r="AE1499" s="1053" t="str">
        <f t="shared" si="285"/>
        <v/>
      </c>
    </row>
    <row r="1500" spans="5:31" ht="12.75" customHeight="1">
      <c r="E1500" s="1083" t="str">
        <f t="shared" si="278"/>
        <v/>
      </c>
      <c r="J1500" s="1117" t="str">
        <f>IF(D1500="","-",#REF!-D1500)</f>
        <v>-</v>
      </c>
      <c r="L1500" s="1041" t="str">
        <f t="shared" si="279"/>
        <v/>
      </c>
      <c r="W1500" s="1046" t="str">
        <f t="shared" si="280"/>
        <v/>
      </c>
      <c r="X1500" s="1047"/>
      <c r="Y1500" s="1048" t="str">
        <f t="shared" si="276"/>
        <v/>
      </c>
      <c r="Z1500" s="1049" t="str">
        <f t="shared" si="281"/>
        <v/>
      </c>
      <c r="AA1500" s="1049" t="str">
        <f t="shared" si="282"/>
        <v/>
      </c>
      <c r="AB1500" s="1050" t="str">
        <f t="shared" si="283"/>
        <v/>
      </c>
      <c r="AD1500" s="1052" t="str">
        <f t="shared" si="284"/>
        <v/>
      </c>
      <c r="AE1500" s="1053" t="str">
        <f t="shared" si="285"/>
        <v/>
      </c>
    </row>
    <row r="1501" spans="5:31" ht="12.75" customHeight="1">
      <c r="E1501" s="1083" t="str">
        <f t="shared" si="278"/>
        <v/>
      </c>
      <c r="J1501" s="1117" t="str">
        <f>IF(D1501="","-",#REF!-D1501)</f>
        <v>-</v>
      </c>
      <c r="L1501" s="1041" t="str">
        <f t="shared" si="279"/>
        <v/>
      </c>
      <c r="W1501" s="1046" t="str">
        <f t="shared" si="280"/>
        <v/>
      </c>
      <c r="X1501" s="1047"/>
      <c r="Y1501" s="1048" t="str">
        <f t="shared" si="276"/>
        <v/>
      </c>
      <c r="Z1501" s="1049" t="str">
        <f t="shared" si="281"/>
        <v/>
      </c>
      <c r="AA1501" s="1049" t="str">
        <f t="shared" si="282"/>
        <v/>
      </c>
      <c r="AB1501" s="1050" t="str">
        <f t="shared" si="283"/>
        <v/>
      </c>
      <c r="AD1501" s="1052" t="str">
        <f t="shared" si="284"/>
        <v/>
      </c>
      <c r="AE1501" s="1053" t="str">
        <f t="shared" si="285"/>
        <v/>
      </c>
    </row>
    <row r="1502" spans="5:31" ht="12.75" customHeight="1">
      <c r="E1502" s="1083" t="str">
        <f t="shared" si="278"/>
        <v/>
      </c>
      <c r="J1502" s="1117" t="str">
        <f>IF(D1502="","-",#REF!-D1502)</f>
        <v>-</v>
      </c>
      <c r="L1502" s="1041" t="str">
        <f t="shared" si="279"/>
        <v/>
      </c>
      <c r="W1502" s="1046" t="str">
        <f t="shared" si="280"/>
        <v/>
      </c>
      <c r="X1502" s="1047"/>
      <c r="Y1502" s="1048" t="str">
        <f t="shared" si="276"/>
        <v/>
      </c>
      <c r="Z1502" s="1049" t="str">
        <f t="shared" si="281"/>
        <v/>
      </c>
      <c r="AA1502" s="1049" t="str">
        <f t="shared" si="282"/>
        <v/>
      </c>
      <c r="AB1502" s="1050" t="str">
        <f t="shared" si="283"/>
        <v/>
      </c>
      <c r="AD1502" s="1052" t="str">
        <f t="shared" si="284"/>
        <v/>
      </c>
      <c r="AE1502" s="1053" t="str">
        <f t="shared" si="285"/>
        <v/>
      </c>
    </row>
    <row r="1503" spans="5:31" ht="12.75" customHeight="1">
      <c r="E1503" s="1083" t="str">
        <f t="shared" si="278"/>
        <v/>
      </c>
      <c r="J1503" s="1117" t="str">
        <f>IF(D1503="","-",#REF!-D1503)</f>
        <v>-</v>
      </c>
      <c r="L1503" s="1041" t="str">
        <f t="shared" si="279"/>
        <v/>
      </c>
      <c r="W1503" s="1046" t="str">
        <f t="shared" si="280"/>
        <v/>
      </c>
      <c r="X1503" s="1047"/>
      <c r="Y1503" s="1048" t="str">
        <f t="shared" si="276"/>
        <v/>
      </c>
      <c r="Z1503" s="1049" t="str">
        <f t="shared" si="281"/>
        <v/>
      </c>
      <c r="AA1503" s="1049" t="str">
        <f t="shared" si="282"/>
        <v/>
      </c>
      <c r="AB1503" s="1050" t="str">
        <f t="shared" si="283"/>
        <v/>
      </c>
      <c r="AD1503" s="1052" t="str">
        <f t="shared" si="284"/>
        <v/>
      </c>
      <c r="AE1503" s="1053" t="str">
        <f t="shared" si="285"/>
        <v/>
      </c>
    </row>
    <row r="1504" spans="5:31" ht="12.75" customHeight="1">
      <c r="E1504" s="1083" t="str">
        <f t="shared" si="278"/>
        <v/>
      </c>
      <c r="J1504" s="1117" t="str">
        <f>IF(D1504="","-",#REF!-D1504)</f>
        <v>-</v>
      </c>
      <c r="L1504" s="1041" t="str">
        <f t="shared" si="279"/>
        <v/>
      </c>
      <c r="W1504" s="1046" t="str">
        <f t="shared" si="280"/>
        <v/>
      </c>
      <c r="X1504" s="1047"/>
      <c r="Y1504" s="1048" t="str">
        <f t="shared" si="276"/>
        <v/>
      </c>
      <c r="Z1504" s="1049" t="str">
        <f t="shared" si="281"/>
        <v/>
      </c>
      <c r="AA1504" s="1049" t="str">
        <f t="shared" si="282"/>
        <v/>
      </c>
      <c r="AB1504" s="1050" t="str">
        <f t="shared" si="283"/>
        <v/>
      </c>
      <c r="AD1504" s="1052" t="str">
        <f t="shared" si="284"/>
        <v/>
      </c>
      <c r="AE1504" s="1053" t="str">
        <f t="shared" si="285"/>
        <v/>
      </c>
    </row>
    <row r="1505" spans="5:31" ht="12.75" customHeight="1">
      <c r="E1505" s="1083" t="str">
        <f t="shared" si="278"/>
        <v/>
      </c>
      <c r="J1505" s="1117" t="str">
        <f>IF(D1505="","-",#REF!-D1505)</f>
        <v>-</v>
      </c>
      <c r="L1505" s="1041" t="str">
        <f t="shared" si="279"/>
        <v/>
      </c>
      <c r="W1505" s="1046" t="str">
        <f t="shared" si="280"/>
        <v/>
      </c>
      <c r="X1505" s="1047"/>
      <c r="Y1505" s="1048" t="str">
        <f t="shared" ref="Y1505:Y1568" si="286">IFERROR(CHOOSE(X1505,"መስከረም","ጥቅምት","ህዳር  ","ታህሳስ ","ጥር ","የካቲት ","መጋቢት ","ሚይዚያ ","ግንቦት ","ሰኔ ","ሐምሌ ","ነሐሴ ","Pagume"),"")</f>
        <v/>
      </c>
      <c r="Z1505" s="1049" t="str">
        <f t="shared" si="281"/>
        <v/>
      </c>
      <c r="AA1505" s="1049" t="str">
        <f t="shared" si="282"/>
        <v/>
      </c>
      <c r="AB1505" s="1050" t="str">
        <f t="shared" si="283"/>
        <v/>
      </c>
      <c r="AD1505" s="1052" t="str">
        <f t="shared" si="284"/>
        <v/>
      </c>
      <c r="AE1505" s="1053" t="str">
        <f t="shared" si="285"/>
        <v/>
      </c>
    </row>
    <row r="1506" spans="5:31" ht="12.75" customHeight="1">
      <c r="E1506" s="1083" t="str">
        <f t="shared" si="278"/>
        <v/>
      </c>
      <c r="J1506" s="1117" t="str">
        <f>IF(D1506="","-",#REF!-D1506)</f>
        <v>-</v>
      </c>
      <c r="L1506" s="1041" t="str">
        <f t="shared" si="279"/>
        <v/>
      </c>
      <c r="W1506" s="1046" t="str">
        <f t="shared" si="280"/>
        <v/>
      </c>
      <c r="X1506" s="1047"/>
      <c r="Y1506" s="1048" t="str">
        <f t="shared" si="286"/>
        <v/>
      </c>
      <c r="Z1506" s="1049" t="str">
        <f t="shared" si="281"/>
        <v/>
      </c>
      <c r="AA1506" s="1049" t="str">
        <f t="shared" si="282"/>
        <v/>
      </c>
      <c r="AB1506" s="1050" t="str">
        <f t="shared" si="283"/>
        <v/>
      </c>
      <c r="AD1506" s="1052" t="str">
        <f t="shared" si="284"/>
        <v/>
      </c>
      <c r="AE1506" s="1053" t="str">
        <f t="shared" si="285"/>
        <v/>
      </c>
    </row>
    <row r="1507" spans="5:31" ht="12.75" customHeight="1">
      <c r="E1507" s="1083" t="str">
        <f t="shared" si="278"/>
        <v/>
      </c>
      <c r="J1507" s="1117" t="str">
        <f>IF(D1507="","-",#REF!-D1507)</f>
        <v>-</v>
      </c>
      <c r="L1507" s="1041" t="str">
        <f t="shared" si="279"/>
        <v/>
      </c>
      <c r="W1507" s="1046" t="str">
        <f t="shared" si="280"/>
        <v/>
      </c>
      <c r="X1507" s="1047"/>
      <c r="Y1507" s="1048" t="str">
        <f t="shared" si="286"/>
        <v/>
      </c>
      <c r="Z1507" s="1049" t="str">
        <f t="shared" si="281"/>
        <v/>
      </c>
      <c r="AA1507" s="1049" t="str">
        <f t="shared" si="282"/>
        <v/>
      </c>
      <c r="AB1507" s="1050" t="str">
        <f t="shared" si="283"/>
        <v/>
      </c>
      <c r="AD1507" s="1052" t="str">
        <f t="shared" si="284"/>
        <v/>
      </c>
      <c r="AE1507" s="1053" t="str">
        <f t="shared" si="285"/>
        <v/>
      </c>
    </row>
    <row r="1508" spans="5:31" ht="12.75" customHeight="1">
      <c r="E1508" s="1083" t="str">
        <f t="shared" si="278"/>
        <v/>
      </c>
      <c r="J1508" s="1117" t="str">
        <f>IF(D1508="","-",#REF!-D1508)</f>
        <v>-</v>
      </c>
      <c r="L1508" s="1041" t="str">
        <f t="shared" si="279"/>
        <v/>
      </c>
      <c r="W1508" s="1046" t="str">
        <f t="shared" si="280"/>
        <v/>
      </c>
      <c r="X1508" s="1047"/>
      <c r="Y1508" s="1048" t="str">
        <f t="shared" si="286"/>
        <v/>
      </c>
      <c r="Z1508" s="1049" t="str">
        <f t="shared" si="281"/>
        <v/>
      </c>
      <c r="AA1508" s="1049" t="str">
        <f t="shared" si="282"/>
        <v/>
      </c>
      <c r="AB1508" s="1050" t="str">
        <f t="shared" si="283"/>
        <v/>
      </c>
      <c r="AD1508" s="1052" t="str">
        <f t="shared" si="284"/>
        <v/>
      </c>
      <c r="AE1508" s="1053" t="str">
        <f t="shared" si="285"/>
        <v/>
      </c>
    </row>
    <row r="1509" spans="5:31" ht="12.75" customHeight="1">
      <c r="E1509" s="1083" t="str">
        <f t="shared" si="278"/>
        <v/>
      </c>
      <c r="J1509" s="1117" t="str">
        <f>IF(D1509="","-",#REF!-D1509)</f>
        <v>-</v>
      </c>
      <c r="L1509" s="1041" t="str">
        <f t="shared" si="279"/>
        <v/>
      </c>
      <c r="W1509" s="1046" t="str">
        <f t="shared" si="280"/>
        <v/>
      </c>
      <c r="X1509" s="1047"/>
      <c r="Y1509" s="1048" t="str">
        <f t="shared" si="286"/>
        <v/>
      </c>
      <c r="Z1509" s="1049" t="str">
        <f t="shared" si="281"/>
        <v/>
      </c>
      <c r="AA1509" s="1049" t="str">
        <f t="shared" si="282"/>
        <v/>
      </c>
      <c r="AB1509" s="1050" t="str">
        <f t="shared" si="283"/>
        <v/>
      </c>
      <c r="AD1509" s="1052" t="str">
        <f t="shared" si="284"/>
        <v/>
      </c>
      <c r="AE1509" s="1053" t="str">
        <f t="shared" si="285"/>
        <v/>
      </c>
    </row>
    <row r="1510" spans="5:31" ht="12.75" customHeight="1">
      <c r="E1510" s="1083" t="str">
        <f t="shared" si="278"/>
        <v/>
      </c>
      <c r="J1510" s="1117" t="str">
        <f>IF(D1510="","-",#REF!-D1510)</f>
        <v>-</v>
      </c>
      <c r="L1510" s="1041" t="str">
        <f t="shared" si="279"/>
        <v/>
      </c>
      <c r="W1510" s="1046" t="str">
        <f t="shared" si="280"/>
        <v/>
      </c>
      <c r="X1510" s="1047"/>
      <c r="Y1510" s="1048" t="str">
        <f t="shared" si="286"/>
        <v/>
      </c>
      <c r="Z1510" s="1049" t="str">
        <f t="shared" si="281"/>
        <v/>
      </c>
      <c r="AA1510" s="1049" t="str">
        <f t="shared" si="282"/>
        <v/>
      </c>
      <c r="AB1510" s="1050" t="str">
        <f t="shared" si="283"/>
        <v/>
      </c>
      <c r="AD1510" s="1052" t="str">
        <f t="shared" si="284"/>
        <v/>
      </c>
      <c r="AE1510" s="1053" t="str">
        <f t="shared" si="285"/>
        <v/>
      </c>
    </row>
    <row r="1511" spans="5:31" ht="12.75" customHeight="1">
      <c r="E1511" s="1083" t="str">
        <f t="shared" si="278"/>
        <v/>
      </c>
      <c r="J1511" s="1117" t="str">
        <f>IF(D1511="","-",#REF!-D1511)</f>
        <v>-</v>
      </c>
      <c r="L1511" s="1041" t="str">
        <f t="shared" si="279"/>
        <v/>
      </c>
      <c r="W1511" s="1046" t="str">
        <f t="shared" si="280"/>
        <v/>
      </c>
      <c r="X1511" s="1047"/>
      <c r="Y1511" s="1048" t="str">
        <f t="shared" si="286"/>
        <v/>
      </c>
      <c r="Z1511" s="1049" t="str">
        <f t="shared" si="281"/>
        <v/>
      </c>
      <c r="AA1511" s="1049" t="str">
        <f t="shared" si="282"/>
        <v/>
      </c>
      <c r="AB1511" s="1050" t="str">
        <f t="shared" si="283"/>
        <v/>
      </c>
      <c r="AD1511" s="1052" t="str">
        <f t="shared" si="284"/>
        <v/>
      </c>
      <c r="AE1511" s="1053" t="str">
        <f t="shared" si="285"/>
        <v/>
      </c>
    </row>
    <row r="1512" spans="5:31" ht="12.75" customHeight="1">
      <c r="E1512" s="1083" t="str">
        <f t="shared" si="278"/>
        <v/>
      </c>
      <c r="J1512" s="1117" t="str">
        <f>IF(D1512="","-",#REF!-D1512)</f>
        <v>-</v>
      </c>
      <c r="L1512" s="1041" t="str">
        <f t="shared" si="279"/>
        <v/>
      </c>
      <c r="W1512" s="1046" t="str">
        <f t="shared" si="280"/>
        <v/>
      </c>
      <c r="X1512" s="1047"/>
      <c r="Y1512" s="1048" t="str">
        <f t="shared" si="286"/>
        <v/>
      </c>
      <c r="Z1512" s="1049" t="str">
        <f t="shared" si="281"/>
        <v/>
      </c>
      <c r="AA1512" s="1049" t="str">
        <f t="shared" si="282"/>
        <v/>
      </c>
      <c r="AB1512" s="1050" t="str">
        <f t="shared" si="283"/>
        <v/>
      </c>
      <c r="AD1512" s="1052" t="str">
        <f t="shared" si="284"/>
        <v/>
      </c>
      <c r="AE1512" s="1053" t="str">
        <f t="shared" si="285"/>
        <v/>
      </c>
    </row>
    <row r="1513" spans="5:31" ht="12.75" customHeight="1">
      <c r="E1513" s="1083" t="str">
        <f t="shared" si="278"/>
        <v/>
      </c>
      <c r="J1513" s="1117" t="str">
        <f>IF(D1513="","-",#REF!-D1513)</f>
        <v>-</v>
      </c>
      <c r="L1513" s="1041" t="str">
        <f t="shared" si="279"/>
        <v/>
      </c>
      <c r="W1513" s="1046" t="str">
        <f t="shared" si="280"/>
        <v/>
      </c>
      <c r="X1513" s="1047"/>
      <c r="Y1513" s="1048" t="str">
        <f t="shared" si="286"/>
        <v/>
      </c>
      <c r="Z1513" s="1049" t="str">
        <f t="shared" si="281"/>
        <v/>
      </c>
      <c r="AA1513" s="1049" t="str">
        <f t="shared" si="282"/>
        <v/>
      </c>
      <c r="AB1513" s="1050" t="str">
        <f t="shared" si="283"/>
        <v/>
      </c>
      <c r="AD1513" s="1052" t="str">
        <f t="shared" si="284"/>
        <v/>
      </c>
      <c r="AE1513" s="1053" t="str">
        <f t="shared" si="285"/>
        <v/>
      </c>
    </row>
    <row r="1514" spans="5:31" ht="12.75" customHeight="1">
      <c r="E1514" s="1083" t="str">
        <f t="shared" si="278"/>
        <v/>
      </c>
      <c r="J1514" s="1117" t="str">
        <f>IF(D1514="","-",#REF!-D1514)</f>
        <v>-</v>
      </c>
      <c r="L1514" s="1041" t="str">
        <f t="shared" si="279"/>
        <v/>
      </c>
      <c r="W1514" s="1046" t="str">
        <f t="shared" si="280"/>
        <v/>
      </c>
      <c r="X1514" s="1047"/>
      <c r="Y1514" s="1048" t="str">
        <f t="shared" si="286"/>
        <v/>
      </c>
      <c r="Z1514" s="1049" t="str">
        <f t="shared" si="281"/>
        <v/>
      </c>
      <c r="AA1514" s="1049" t="str">
        <f t="shared" si="282"/>
        <v/>
      </c>
      <c r="AB1514" s="1050" t="str">
        <f t="shared" si="283"/>
        <v/>
      </c>
      <c r="AD1514" s="1052" t="str">
        <f t="shared" si="284"/>
        <v/>
      </c>
      <c r="AE1514" s="1053" t="str">
        <f t="shared" si="285"/>
        <v/>
      </c>
    </row>
    <row r="1515" spans="5:31" ht="12.75" customHeight="1">
      <c r="E1515" s="1083" t="str">
        <f t="shared" si="278"/>
        <v/>
      </c>
      <c r="J1515" s="1117" t="str">
        <f>IF(D1515="","-",#REF!-D1515)</f>
        <v>-</v>
      </c>
      <c r="L1515" s="1041" t="str">
        <f t="shared" si="279"/>
        <v/>
      </c>
      <c r="W1515" s="1046" t="str">
        <f t="shared" si="280"/>
        <v/>
      </c>
      <c r="X1515" s="1047"/>
      <c r="Y1515" s="1048" t="str">
        <f t="shared" si="286"/>
        <v/>
      </c>
      <c r="Z1515" s="1049" t="str">
        <f t="shared" si="281"/>
        <v/>
      </c>
      <c r="AA1515" s="1049" t="str">
        <f t="shared" si="282"/>
        <v/>
      </c>
      <c r="AB1515" s="1050" t="str">
        <f t="shared" si="283"/>
        <v/>
      </c>
      <c r="AD1515" s="1052" t="str">
        <f t="shared" si="284"/>
        <v/>
      </c>
      <c r="AE1515" s="1053" t="str">
        <f t="shared" si="285"/>
        <v/>
      </c>
    </row>
    <row r="1516" spans="5:31" ht="12.75" customHeight="1">
      <c r="E1516" s="1083" t="str">
        <f t="shared" si="278"/>
        <v/>
      </c>
      <c r="J1516" s="1117" t="str">
        <f>IF(D1516="","-",#REF!-D1516)</f>
        <v>-</v>
      </c>
      <c r="L1516" s="1041" t="str">
        <f t="shared" si="279"/>
        <v/>
      </c>
      <c r="W1516" s="1046" t="str">
        <f t="shared" si="280"/>
        <v/>
      </c>
      <c r="X1516" s="1047"/>
      <c r="Y1516" s="1048" t="str">
        <f t="shared" si="286"/>
        <v/>
      </c>
      <c r="Z1516" s="1049" t="str">
        <f t="shared" si="281"/>
        <v/>
      </c>
      <c r="AA1516" s="1049" t="str">
        <f t="shared" si="282"/>
        <v/>
      </c>
      <c r="AB1516" s="1050" t="str">
        <f t="shared" si="283"/>
        <v/>
      </c>
      <c r="AD1516" s="1052" t="str">
        <f t="shared" si="284"/>
        <v/>
      </c>
      <c r="AE1516" s="1053" t="str">
        <f t="shared" si="285"/>
        <v/>
      </c>
    </row>
    <row r="1517" spans="5:31" ht="12.75" customHeight="1">
      <c r="E1517" s="1083" t="str">
        <f t="shared" si="278"/>
        <v/>
      </c>
      <c r="J1517" s="1117" t="str">
        <f>IF(D1517="","-",#REF!-D1517)</f>
        <v>-</v>
      </c>
      <c r="L1517" s="1041" t="str">
        <f t="shared" si="279"/>
        <v/>
      </c>
      <c r="W1517" s="1046" t="str">
        <f t="shared" si="280"/>
        <v/>
      </c>
      <c r="X1517" s="1047"/>
      <c r="Y1517" s="1048" t="str">
        <f t="shared" si="286"/>
        <v/>
      </c>
      <c r="Z1517" s="1049" t="str">
        <f t="shared" si="281"/>
        <v/>
      </c>
      <c r="AA1517" s="1049" t="str">
        <f t="shared" si="282"/>
        <v/>
      </c>
      <c r="AB1517" s="1050" t="str">
        <f t="shared" si="283"/>
        <v/>
      </c>
      <c r="AD1517" s="1052" t="str">
        <f t="shared" si="284"/>
        <v/>
      </c>
      <c r="AE1517" s="1053" t="str">
        <f t="shared" si="285"/>
        <v/>
      </c>
    </row>
    <row r="1518" spans="5:31" ht="12.75" customHeight="1">
      <c r="E1518" s="1083" t="str">
        <f t="shared" si="278"/>
        <v/>
      </c>
      <c r="J1518" s="1117" t="str">
        <f>IF(D1518="","-",#REF!-D1518)</f>
        <v>-</v>
      </c>
      <c r="L1518" s="1041" t="str">
        <f t="shared" si="279"/>
        <v/>
      </c>
      <c r="W1518" s="1046" t="str">
        <f t="shared" si="280"/>
        <v/>
      </c>
      <c r="X1518" s="1047"/>
      <c r="Y1518" s="1048" t="str">
        <f t="shared" si="286"/>
        <v/>
      </c>
      <c r="Z1518" s="1049" t="str">
        <f t="shared" si="281"/>
        <v/>
      </c>
      <c r="AA1518" s="1049" t="str">
        <f t="shared" si="282"/>
        <v/>
      </c>
      <c r="AB1518" s="1050" t="str">
        <f t="shared" si="283"/>
        <v/>
      </c>
      <c r="AD1518" s="1052" t="str">
        <f t="shared" si="284"/>
        <v/>
      </c>
      <c r="AE1518" s="1053" t="str">
        <f t="shared" si="285"/>
        <v/>
      </c>
    </row>
    <row r="1519" spans="5:31" ht="12.75" customHeight="1">
      <c r="E1519" s="1083" t="str">
        <f t="shared" si="278"/>
        <v/>
      </c>
      <c r="J1519" s="1117" t="str">
        <f>IF(D1519="","-",#REF!-D1519)</f>
        <v>-</v>
      </c>
      <c r="L1519" s="1041" t="str">
        <f t="shared" si="279"/>
        <v/>
      </c>
      <c r="W1519" s="1046" t="str">
        <f t="shared" si="280"/>
        <v/>
      </c>
      <c r="X1519" s="1047"/>
      <c r="Y1519" s="1048" t="str">
        <f t="shared" si="286"/>
        <v/>
      </c>
      <c r="Z1519" s="1049" t="str">
        <f t="shared" si="281"/>
        <v/>
      </c>
      <c r="AA1519" s="1049" t="str">
        <f t="shared" si="282"/>
        <v/>
      </c>
      <c r="AB1519" s="1050" t="str">
        <f t="shared" si="283"/>
        <v/>
      </c>
      <c r="AD1519" s="1052" t="str">
        <f t="shared" si="284"/>
        <v/>
      </c>
      <c r="AE1519" s="1053" t="str">
        <f t="shared" si="285"/>
        <v/>
      </c>
    </row>
    <row r="1520" spans="5:31" ht="12.75" customHeight="1">
      <c r="E1520" s="1083" t="str">
        <f t="shared" si="278"/>
        <v/>
      </c>
      <c r="J1520" s="1117" t="str">
        <f>IF(D1520="","-",#REF!-D1520)</f>
        <v>-</v>
      </c>
      <c r="L1520" s="1041" t="str">
        <f t="shared" si="279"/>
        <v/>
      </c>
      <c r="W1520" s="1046" t="str">
        <f t="shared" si="280"/>
        <v/>
      </c>
      <c r="X1520" s="1047"/>
      <c r="Y1520" s="1048" t="str">
        <f t="shared" si="286"/>
        <v/>
      </c>
      <c r="Z1520" s="1049" t="str">
        <f t="shared" si="281"/>
        <v/>
      </c>
      <c r="AA1520" s="1049" t="str">
        <f t="shared" si="282"/>
        <v/>
      </c>
      <c r="AB1520" s="1050" t="str">
        <f t="shared" si="283"/>
        <v/>
      </c>
      <c r="AD1520" s="1052" t="str">
        <f t="shared" si="284"/>
        <v/>
      </c>
      <c r="AE1520" s="1053" t="str">
        <f t="shared" si="285"/>
        <v/>
      </c>
    </row>
    <row r="1521" spans="5:31" ht="12.75" customHeight="1">
      <c r="E1521" s="1083" t="str">
        <f t="shared" si="278"/>
        <v/>
      </c>
      <c r="J1521" s="1117" t="str">
        <f>IF(D1521="","-",#REF!-D1521)</f>
        <v>-</v>
      </c>
      <c r="L1521" s="1041" t="str">
        <f t="shared" si="279"/>
        <v/>
      </c>
      <c r="W1521" s="1046" t="str">
        <f t="shared" si="280"/>
        <v/>
      </c>
      <c r="X1521" s="1047"/>
      <c r="Y1521" s="1048" t="str">
        <f t="shared" si="286"/>
        <v/>
      </c>
      <c r="Z1521" s="1049" t="str">
        <f t="shared" si="281"/>
        <v/>
      </c>
      <c r="AA1521" s="1049" t="str">
        <f t="shared" si="282"/>
        <v/>
      </c>
      <c r="AB1521" s="1050" t="str">
        <f t="shared" si="283"/>
        <v/>
      </c>
      <c r="AD1521" s="1052" t="str">
        <f t="shared" si="284"/>
        <v/>
      </c>
      <c r="AE1521" s="1053" t="str">
        <f t="shared" si="285"/>
        <v/>
      </c>
    </row>
    <row r="1522" spans="5:31" ht="12.75" customHeight="1">
      <c r="E1522" s="1083" t="str">
        <f t="shared" si="278"/>
        <v/>
      </c>
      <c r="J1522" s="1117" t="str">
        <f>IF(D1522="","-",#REF!-D1522)</f>
        <v>-</v>
      </c>
      <c r="L1522" s="1041" t="str">
        <f t="shared" si="279"/>
        <v/>
      </c>
      <c r="W1522" s="1046" t="str">
        <f t="shared" si="280"/>
        <v/>
      </c>
      <c r="X1522" s="1047"/>
      <c r="Y1522" s="1048" t="str">
        <f t="shared" si="286"/>
        <v/>
      </c>
      <c r="Z1522" s="1049" t="str">
        <f t="shared" si="281"/>
        <v/>
      </c>
      <c r="AA1522" s="1049" t="str">
        <f t="shared" si="282"/>
        <v/>
      </c>
      <c r="AB1522" s="1050" t="str">
        <f t="shared" si="283"/>
        <v/>
      </c>
      <c r="AD1522" s="1052" t="str">
        <f t="shared" si="284"/>
        <v/>
      </c>
      <c r="AE1522" s="1053" t="str">
        <f t="shared" si="285"/>
        <v/>
      </c>
    </row>
    <row r="1523" spans="5:31" ht="12.75" customHeight="1">
      <c r="E1523" s="1083" t="str">
        <f t="shared" si="278"/>
        <v/>
      </c>
      <c r="J1523" s="1117" t="str">
        <f>IF(D1523="","-",#REF!-D1523)</f>
        <v>-</v>
      </c>
      <c r="L1523" s="1041" t="str">
        <f t="shared" si="279"/>
        <v/>
      </c>
      <c r="W1523" s="1046" t="str">
        <f t="shared" si="280"/>
        <v/>
      </c>
      <c r="X1523" s="1047"/>
      <c r="Y1523" s="1048" t="str">
        <f t="shared" si="286"/>
        <v/>
      </c>
      <c r="Z1523" s="1049" t="str">
        <f t="shared" si="281"/>
        <v/>
      </c>
      <c r="AA1523" s="1049" t="str">
        <f t="shared" si="282"/>
        <v/>
      </c>
      <c r="AB1523" s="1050" t="str">
        <f t="shared" si="283"/>
        <v/>
      </c>
      <c r="AD1523" s="1052" t="str">
        <f t="shared" si="284"/>
        <v/>
      </c>
      <c r="AE1523" s="1053" t="str">
        <f t="shared" si="285"/>
        <v/>
      </c>
    </row>
    <row r="1524" spans="5:31" ht="12.75" customHeight="1">
      <c r="E1524" s="1083" t="str">
        <f t="shared" si="278"/>
        <v/>
      </c>
      <c r="J1524" s="1117" t="str">
        <f>IF(D1524="","-",#REF!-D1524)</f>
        <v>-</v>
      </c>
      <c r="L1524" s="1041" t="str">
        <f t="shared" si="279"/>
        <v/>
      </c>
      <c r="W1524" s="1046" t="str">
        <f t="shared" si="280"/>
        <v/>
      </c>
      <c r="X1524" s="1047"/>
      <c r="Y1524" s="1048" t="str">
        <f t="shared" si="286"/>
        <v/>
      </c>
      <c r="Z1524" s="1049" t="str">
        <f t="shared" si="281"/>
        <v/>
      </c>
      <c r="AA1524" s="1049" t="str">
        <f t="shared" si="282"/>
        <v/>
      </c>
      <c r="AB1524" s="1050" t="str">
        <f t="shared" si="283"/>
        <v/>
      </c>
      <c r="AD1524" s="1052" t="str">
        <f t="shared" si="284"/>
        <v/>
      </c>
      <c r="AE1524" s="1053" t="str">
        <f t="shared" si="285"/>
        <v/>
      </c>
    </row>
    <row r="1525" spans="5:31" ht="12.75" customHeight="1">
      <c r="E1525" s="1083" t="str">
        <f t="shared" si="278"/>
        <v/>
      </c>
      <c r="J1525" s="1117" t="str">
        <f>IF(D1525="","-",#REF!-D1525)</f>
        <v>-</v>
      </c>
      <c r="L1525" s="1041" t="str">
        <f t="shared" si="279"/>
        <v/>
      </c>
      <c r="W1525" s="1046" t="str">
        <f t="shared" si="280"/>
        <v/>
      </c>
      <c r="X1525" s="1047"/>
      <c r="Y1525" s="1048" t="str">
        <f t="shared" si="286"/>
        <v/>
      </c>
      <c r="Z1525" s="1049" t="str">
        <f t="shared" si="281"/>
        <v/>
      </c>
      <c r="AA1525" s="1049" t="str">
        <f t="shared" si="282"/>
        <v/>
      </c>
      <c r="AB1525" s="1050" t="str">
        <f t="shared" si="283"/>
        <v/>
      </c>
      <c r="AD1525" s="1052" t="str">
        <f t="shared" si="284"/>
        <v/>
      </c>
      <c r="AE1525" s="1053" t="str">
        <f t="shared" si="285"/>
        <v/>
      </c>
    </row>
    <row r="1526" spans="5:31" ht="12.75" customHeight="1">
      <c r="E1526" s="1083" t="str">
        <f t="shared" si="278"/>
        <v/>
      </c>
      <c r="J1526" s="1117" t="str">
        <f>IF(D1526="","-",#REF!-D1526)</f>
        <v>-</v>
      </c>
      <c r="L1526" s="1041" t="str">
        <f t="shared" si="279"/>
        <v/>
      </c>
      <c r="W1526" s="1046" t="str">
        <f t="shared" si="280"/>
        <v/>
      </c>
      <c r="X1526" s="1047"/>
      <c r="Y1526" s="1048" t="str">
        <f t="shared" si="286"/>
        <v/>
      </c>
      <c r="Z1526" s="1049" t="str">
        <f t="shared" si="281"/>
        <v/>
      </c>
      <c r="AA1526" s="1049" t="str">
        <f t="shared" si="282"/>
        <v/>
      </c>
      <c r="AB1526" s="1050" t="str">
        <f t="shared" si="283"/>
        <v/>
      </c>
      <c r="AD1526" s="1052" t="str">
        <f t="shared" si="284"/>
        <v/>
      </c>
      <c r="AE1526" s="1053" t="str">
        <f t="shared" si="285"/>
        <v/>
      </c>
    </row>
    <row r="1527" spans="5:31" ht="12.75" customHeight="1">
      <c r="E1527" s="1083" t="str">
        <f t="shared" si="278"/>
        <v/>
      </c>
      <c r="J1527" s="1117" t="str">
        <f>IF(D1527="","-",#REF!-D1527)</f>
        <v>-</v>
      </c>
      <c r="L1527" s="1041" t="str">
        <f t="shared" si="279"/>
        <v/>
      </c>
      <c r="W1527" s="1046" t="str">
        <f t="shared" si="280"/>
        <v/>
      </c>
      <c r="X1527" s="1047"/>
      <c r="Y1527" s="1048" t="str">
        <f t="shared" si="286"/>
        <v/>
      </c>
      <c r="Z1527" s="1049" t="str">
        <f t="shared" si="281"/>
        <v/>
      </c>
      <c r="AA1527" s="1049" t="str">
        <f t="shared" si="282"/>
        <v/>
      </c>
      <c r="AB1527" s="1050" t="str">
        <f t="shared" si="283"/>
        <v/>
      </c>
      <c r="AD1527" s="1052" t="str">
        <f t="shared" si="284"/>
        <v/>
      </c>
      <c r="AE1527" s="1053" t="str">
        <f t="shared" si="285"/>
        <v/>
      </c>
    </row>
    <row r="1528" spans="5:31" ht="12.75" customHeight="1">
      <c r="E1528" s="1083" t="str">
        <f t="shared" si="278"/>
        <v/>
      </c>
      <c r="J1528" s="1117" t="str">
        <f>IF(D1528="","-",#REF!-D1528)</f>
        <v>-</v>
      </c>
      <c r="L1528" s="1041" t="str">
        <f t="shared" si="279"/>
        <v/>
      </c>
      <c r="W1528" s="1046" t="str">
        <f t="shared" si="280"/>
        <v/>
      </c>
      <c r="X1528" s="1047"/>
      <c r="Y1528" s="1048" t="str">
        <f t="shared" si="286"/>
        <v/>
      </c>
      <c r="Z1528" s="1049" t="str">
        <f t="shared" si="281"/>
        <v/>
      </c>
      <c r="AA1528" s="1049" t="str">
        <f t="shared" si="282"/>
        <v/>
      </c>
      <c r="AB1528" s="1050" t="str">
        <f t="shared" si="283"/>
        <v/>
      </c>
      <c r="AD1528" s="1052" t="str">
        <f t="shared" si="284"/>
        <v/>
      </c>
      <c r="AE1528" s="1053" t="str">
        <f t="shared" si="285"/>
        <v/>
      </c>
    </row>
    <row r="1529" spans="5:31" ht="12.75" customHeight="1">
      <c r="E1529" s="1083" t="str">
        <f t="shared" si="278"/>
        <v/>
      </c>
      <c r="J1529" s="1117" t="str">
        <f>IF(D1529="","-",#REF!-D1529)</f>
        <v>-</v>
      </c>
      <c r="L1529" s="1041" t="str">
        <f t="shared" si="279"/>
        <v/>
      </c>
      <c r="W1529" s="1046" t="str">
        <f t="shared" si="280"/>
        <v/>
      </c>
      <c r="X1529" s="1047"/>
      <c r="Y1529" s="1048" t="str">
        <f t="shared" si="286"/>
        <v/>
      </c>
      <c r="Z1529" s="1049" t="str">
        <f t="shared" si="281"/>
        <v/>
      </c>
      <c r="AA1529" s="1049" t="str">
        <f t="shared" si="282"/>
        <v/>
      </c>
      <c r="AB1529" s="1050" t="str">
        <f t="shared" si="283"/>
        <v/>
      </c>
      <c r="AD1529" s="1052" t="str">
        <f t="shared" si="284"/>
        <v/>
      </c>
      <c r="AE1529" s="1053" t="str">
        <f t="shared" si="285"/>
        <v/>
      </c>
    </row>
    <row r="1530" spans="5:31" ht="12.75" customHeight="1">
      <c r="E1530" s="1083" t="str">
        <f t="shared" si="278"/>
        <v/>
      </c>
      <c r="J1530" s="1117" t="str">
        <f>IF(D1530="","-",#REF!-D1530)</f>
        <v>-</v>
      </c>
      <c r="L1530" s="1041" t="str">
        <f t="shared" si="279"/>
        <v/>
      </c>
      <c r="W1530" s="1046" t="str">
        <f t="shared" si="280"/>
        <v/>
      </c>
      <c r="X1530" s="1047"/>
      <c r="Y1530" s="1048" t="str">
        <f t="shared" si="286"/>
        <v/>
      </c>
      <c r="Z1530" s="1049" t="str">
        <f t="shared" si="281"/>
        <v/>
      </c>
      <c r="AA1530" s="1049" t="str">
        <f t="shared" si="282"/>
        <v/>
      </c>
      <c r="AB1530" s="1050" t="str">
        <f t="shared" si="283"/>
        <v/>
      </c>
      <c r="AD1530" s="1052" t="str">
        <f t="shared" si="284"/>
        <v/>
      </c>
      <c r="AE1530" s="1053" t="str">
        <f t="shared" si="285"/>
        <v/>
      </c>
    </row>
    <row r="1531" spans="5:31" ht="12.75" customHeight="1">
      <c r="E1531" s="1083" t="str">
        <f t="shared" si="278"/>
        <v/>
      </c>
      <c r="J1531" s="1117" t="str">
        <f>IF(D1531="","-",#REF!-D1531)</f>
        <v>-</v>
      </c>
      <c r="L1531" s="1041" t="str">
        <f t="shared" si="279"/>
        <v/>
      </c>
      <c r="W1531" s="1046" t="str">
        <f t="shared" si="280"/>
        <v/>
      </c>
      <c r="X1531" s="1047"/>
      <c r="Y1531" s="1048" t="str">
        <f t="shared" si="286"/>
        <v/>
      </c>
      <c r="Z1531" s="1049" t="str">
        <f t="shared" si="281"/>
        <v/>
      </c>
      <c r="AA1531" s="1049" t="str">
        <f t="shared" si="282"/>
        <v/>
      </c>
      <c r="AB1531" s="1050" t="str">
        <f t="shared" si="283"/>
        <v/>
      </c>
      <c r="AD1531" s="1052" t="str">
        <f t="shared" si="284"/>
        <v/>
      </c>
      <c r="AE1531" s="1053" t="str">
        <f t="shared" si="285"/>
        <v/>
      </c>
    </row>
    <row r="1532" spans="5:31" ht="12.75" customHeight="1">
      <c r="E1532" s="1083" t="str">
        <f t="shared" si="278"/>
        <v/>
      </c>
      <c r="J1532" s="1117" t="str">
        <f>IF(D1532="","-",#REF!-D1532)</f>
        <v>-</v>
      </c>
      <c r="L1532" s="1041" t="str">
        <f t="shared" si="279"/>
        <v/>
      </c>
      <c r="W1532" s="1046" t="str">
        <f t="shared" si="280"/>
        <v/>
      </c>
      <c r="X1532" s="1047"/>
      <c r="Y1532" s="1048" t="str">
        <f t="shared" si="286"/>
        <v/>
      </c>
      <c r="Z1532" s="1049" t="str">
        <f t="shared" si="281"/>
        <v/>
      </c>
      <c r="AA1532" s="1049" t="str">
        <f t="shared" si="282"/>
        <v/>
      </c>
      <c r="AB1532" s="1050" t="str">
        <f t="shared" si="283"/>
        <v/>
      </c>
      <c r="AD1532" s="1052" t="str">
        <f t="shared" si="284"/>
        <v/>
      </c>
      <c r="AE1532" s="1053" t="str">
        <f t="shared" si="285"/>
        <v/>
      </c>
    </row>
    <row r="1533" spans="5:31" ht="12.75" customHeight="1">
      <c r="E1533" s="1083" t="str">
        <f t="shared" si="278"/>
        <v/>
      </c>
      <c r="J1533" s="1117" t="str">
        <f>IF(D1533="","-",#REF!-D1533)</f>
        <v>-</v>
      </c>
      <c r="L1533" s="1041" t="str">
        <f t="shared" si="279"/>
        <v/>
      </c>
      <c r="W1533" s="1046" t="str">
        <f t="shared" si="280"/>
        <v/>
      </c>
      <c r="X1533" s="1047"/>
      <c r="Y1533" s="1048" t="str">
        <f t="shared" si="286"/>
        <v/>
      </c>
      <c r="Z1533" s="1049" t="str">
        <f t="shared" si="281"/>
        <v/>
      </c>
      <c r="AA1533" s="1049" t="str">
        <f t="shared" si="282"/>
        <v/>
      </c>
      <c r="AB1533" s="1050" t="str">
        <f t="shared" si="283"/>
        <v/>
      </c>
      <c r="AD1533" s="1052" t="str">
        <f t="shared" si="284"/>
        <v/>
      </c>
      <c r="AE1533" s="1053" t="str">
        <f t="shared" si="285"/>
        <v/>
      </c>
    </row>
    <row r="1534" spans="5:31" ht="12.75" customHeight="1">
      <c r="E1534" s="1083" t="str">
        <f t="shared" si="278"/>
        <v/>
      </c>
      <c r="J1534" s="1117" t="str">
        <f>IF(D1534="","-",#REF!-D1534)</f>
        <v>-</v>
      </c>
      <c r="L1534" s="1041" t="str">
        <f t="shared" si="279"/>
        <v/>
      </c>
      <c r="W1534" s="1046" t="str">
        <f t="shared" si="280"/>
        <v/>
      </c>
      <c r="X1534" s="1047"/>
      <c r="Y1534" s="1048" t="str">
        <f t="shared" si="286"/>
        <v/>
      </c>
      <c r="Z1534" s="1049" t="str">
        <f t="shared" si="281"/>
        <v/>
      </c>
      <c r="AA1534" s="1049" t="str">
        <f t="shared" si="282"/>
        <v/>
      </c>
      <c r="AB1534" s="1050" t="str">
        <f t="shared" si="283"/>
        <v/>
      </c>
      <c r="AD1534" s="1052" t="str">
        <f t="shared" si="284"/>
        <v/>
      </c>
      <c r="AE1534" s="1053" t="str">
        <f t="shared" si="285"/>
        <v/>
      </c>
    </row>
    <row r="1535" spans="5:31" ht="12.75" customHeight="1">
      <c r="E1535" s="1083" t="str">
        <f t="shared" si="278"/>
        <v/>
      </c>
      <c r="J1535" s="1117" t="str">
        <f>IF(D1535="","-",#REF!-D1535)</f>
        <v>-</v>
      </c>
      <c r="L1535" s="1041" t="str">
        <f t="shared" si="279"/>
        <v/>
      </c>
      <c r="W1535" s="1046" t="str">
        <f t="shared" si="280"/>
        <v/>
      </c>
      <c r="X1535" s="1047"/>
      <c r="Y1535" s="1048" t="str">
        <f t="shared" si="286"/>
        <v/>
      </c>
      <c r="Z1535" s="1049" t="str">
        <f t="shared" si="281"/>
        <v/>
      </c>
      <c r="AA1535" s="1049" t="str">
        <f t="shared" si="282"/>
        <v/>
      </c>
      <c r="AB1535" s="1050" t="str">
        <f t="shared" si="283"/>
        <v/>
      </c>
      <c r="AD1535" s="1052" t="str">
        <f t="shared" si="284"/>
        <v/>
      </c>
      <c r="AE1535" s="1053" t="str">
        <f t="shared" si="285"/>
        <v/>
      </c>
    </row>
    <row r="1536" spans="5:31" ht="12.75" customHeight="1">
      <c r="E1536" s="1083" t="str">
        <f t="shared" si="278"/>
        <v/>
      </c>
      <c r="J1536" s="1117" t="str">
        <f>IF(D1536="","-",#REF!-D1536)</f>
        <v>-</v>
      </c>
      <c r="L1536" s="1041" t="str">
        <f t="shared" si="279"/>
        <v/>
      </c>
      <c r="W1536" s="1046" t="str">
        <f t="shared" si="280"/>
        <v/>
      </c>
      <c r="X1536" s="1047"/>
      <c r="Y1536" s="1048" t="str">
        <f t="shared" si="286"/>
        <v/>
      </c>
      <c r="Z1536" s="1049" t="str">
        <f t="shared" si="281"/>
        <v/>
      </c>
      <c r="AA1536" s="1049" t="str">
        <f t="shared" si="282"/>
        <v/>
      </c>
      <c r="AB1536" s="1050" t="str">
        <f t="shared" si="283"/>
        <v/>
      </c>
      <c r="AD1536" s="1052" t="str">
        <f t="shared" si="284"/>
        <v/>
      </c>
      <c r="AE1536" s="1053" t="str">
        <f t="shared" si="285"/>
        <v/>
      </c>
    </row>
    <row r="1537" spans="5:31" ht="12.75" customHeight="1">
      <c r="E1537" s="1083" t="str">
        <f t="shared" si="278"/>
        <v/>
      </c>
      <c r="J1537" s="1117" t="str">
        <f>IF(D1537="","-",#REF!-D1537)</f>
        <v>-</v>
      </c>
      <c r="L1537" s="1041" t="str">
        <f t="shared" si="279"/>
        <v/>
      </c>
      <c r="W1537" s="1046" t="str">
        <f t="shared" si="280"/>
        <v/>
      </c>
      <c r="X1537" s="1047"/>
      <c r="Y1537" s="1048" t="str">
        <f t="shared" si="286"/>
        <v/>
      </c>
      <c r="Z1537" s="1049" t="str">
        <f t="shared" si="281"/>
        <v/>
      </c>
      <c r="AA1537" s="1049" t="str">
        <f t="shared" si="282"/>
        <v/>
      </c>
      <c r="AB1537" s="1050" t="str">
        <f t="shared" si="283"/>
        <v/>
      </c>
      <c r="AD1537" s="1052" t="str">
        <f t="shared" si="284"/>
        <v/>
      </c>
      <c r="AE1537" s="1053" t="str">
        <f t="shared" si="285"/>
        <v/>
      </c>
    </row>
    <row r="1538" spans="5:31" ht="12.75" customHeight="1">
      <c r="E1538" s="1083" t="str">
        <f t="shared" si="278"/>
        <v/>
      </c>
      <c r="J1538" s="1117" t="str">
        <f>IF(D1538="","-",#REF!-D1538)</f>
        <v>-</v>
      </c>
      <c r="L1538" s="1041" t="str">
        <f t="shared" si="279"/>
        <v/>
      </c>
      <c r="W1538" s="1046" t="str">
        <f t="shared" si="280"/>
        <v/>
      </c>
      <c r="X1538" s="1047"/>
      <c r="Y1538" s="1048" t="str">
        <f t="shared" si="286"/>
        <v/>
      </c>
      <c r="Z1538" s="1049" t="str">
        <f t="shared" si="281"/>
        <v/>
      </c>
      <c r="AA1538" s="1049" t="str">
        <f t="shared" si="282"/>
        <v/>
      </c>
      <c r="AB1538" s="1050" t="str">
        <f t="shared" si="283"/>
        <v/>
      </c>
      <c r="AD1538" s="1052" t="str">
        <f t="shared" si="284"/>
        <v/>
      </c>
      <c r="AE1538" s="1053" t="str">
        <f t="shared" si="285"/>
        <v/>
      </c>
    </row>
    <row r="1539" spans="5:31" ht="12.75" customHeight="1">
      <c r="E1539" s="1083" t="str">
        <f t="shared" ref="E1539:E1602" si="287">IF(D1539="","",IF(F1539="paid",0,I1539-J1539))</f>
        <v/>
      </c>
      <c r="J1539" s="1117" t="str">
        <f>IF(D1539="","-",#REF!-D1539)</f>
        <v>-</v>
      </c>
      <c r="L1539" s="1041" t="str">
        <f t="shared" ref="L1539:L1602" si="288">IF(E1539="","",$Q$1+E1539)</f>
        <v/>
      </c>
      <c r="W1539" s="1046" t="str">
        <f t="shared" ref="W1539:W1602" si="289">IF($D1539="","",_xlfn.LET(_xlpm.gDate,D1539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539" s="1047"/>
      <c r="Y1539" s="1048" t="str">
        <f t="shared" si="286"/>
        <v/>
      </c>
      <c r="Z1539" s="1049" t="str">
        <f t="shared" ref="Z1539:Z1602" si="290">IF($K1539="","",_xlfn.LET(_xlpm.gDate,K1539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539" s="1049" t="str">
        <f t="shared" ref="AA1539:AA1602" si="291">IF($Z1539="","",TEXT($Z1539,"mm"))</f>
        <v/>
      </c>
      <c r="AB1539" s="1050" t="str">
        <f t="shared" ref="AB1539:AB1602" si="292">IFERROR(CHOOSE(AA1539,"መስከረም","ጥቅምት","ህዳር  ","ታህሳስ ","ጥር ","የካቲት ","መጋቢት ","ሚይዚያ ","ግንቦት ","ሰኔ ","ሐምሌ ","ነሐሴ ","Pagume"),"")</f>
        <v/>
      </c>
      <c r="AD1539" s="1052" t="str">
        <f t="shared" ref="AD1539:AD1602" si="293">IF($D1539="","",YEAR(D1539)&amp;"-W"&amp;WEEKNUM(D1539,2))</f>
        <v/>
      </c>
      <c r="AE1539" s="1053" t="str">
        <f t="shared" ref="AE1539:AE1602" si="294">IF($K1539="","",YEAR(K1539)&amp;"-W"&amp;WEEKNUM(K1539,2))</f>
        <v/>
      </c>
    </row>
    <row r="1540" spans="5:31" ht="12.75" customHeight="1">
      <c r="E1540" s="1083" t="str">
        <f t="shared" si="287"/>
        <v/>
      </c>
      <c r="J1540" s="1117" t="str">
        <f>IF(D1540="","-",#REF!-D1540)</f>
        <v>-</v>
      </c>
      <c r="L1540" s="1041" t="str">
        <f t="shared" si="288"/>
        <v/>
      </c>
      <c r="W1540" s="1046" t="str">
        <f t="shared" si="289"/>
        <v/>
      </c>
      <c r="X1540" s="1047"/>
      <c r="Y1540" s="1048" t="str">
        <f t="shared" si="286"/>
        <v/>
      </c>
      <c r="Z1540" s="1049" t="str">
        <f t="shared" si="290"/>
        <v/>
      </c>
      <c r="AA1540" s="1049" t="str">
        <f t="shared" si="291"/>
        <v/>
      </c>
      <c r="AB1540" s="1050" t="str">
        <f t="shared" si="292"/>
        <v/>
      </c>
      <c r="AD1540" s="1052" t="str">
        <f t="shared" si="293"/>
        <v/>
      </c>
      <c r="AE1540" s="1053" t="str">
        <f t="shared" si="294"/>
        <v/>
      </c>
    </row>
    <row r="1541" spans="5:31" ht="12.75" customHeight="1">
      <c r="E1541" s="1083" t="str">
        <f t="shared" si="287"/>
        <v/>
      </c>
      <c r="J1541" s="1117" t="str">
        <f>IF(D1541="","-",#REF!-D1541)</f>
        <v>-</v>
      </c>
      <c r="L1541" s="1041" t="str">
        <f t="shared" si="288"/>
        <v/>
      </c>
      <c r="W1541" s="1046" t="str">
        <f t="shared" si="289"/>
        <v/>
      </c>
      <c r="X1541" s="1047"/>
      <c r="Y1541" s="1048" t="str">
        <f t="shared" si="286"/>
        <v/>
      </c>
      <c r="Z1541" s="1049" t="str">
        <f t="shared" si="290"/>
        <v/>
      </c>
      <c r="AA1541" s="1049" t="str">
        <f t="shared" si="291"/>
        <v/>
      </c>
      <c r="AB1541" s="1050" t="str">
        <f t="shared" si="292"/>
        <v/>
      </c>
      <c r="AD1541" s="1052" t="str">
        <f t="shared" si="293"/>
        <v/>
      </c>
      <c r="AE1541" s="1053" t="str">
        <f t="shared" si="294"/>
        <v/>
      </c>
    </row>
    <row r="1542" spans="5:31" ht="12.75" customHeight="1">
      <c r="E1542" s="1083" t="str">
        <f t="shared" si="287"/>
        <v/>
      </c>
      <c r="J1542" s="1117" t="str">
        <f>IF(D1542="","-",#REF!-D1542)</f>
        <v>-</v>
      </c>
      <c r="L1542" s="1041" t="str">
        <f t="shared" si="288"/>
        <v/>
      </c>
      <c r="W1542" s="1046" t="str">
        <f t="shared" si="289"/>
        <v/>
      </c>
      <c r="X1542" s="1047"/>
      <c r="Y1542" s="1048" t="str">
        <f t="shared" si="286"/>
        <v/>
      </c>
      <c r="Z1542" s="1049" t="str">
        <f t="shared" si="290"/>
        <v/>
      </c>
      <c r="AA1542" s="1049" t="str">
        <f t="shared" si="291"/>
        <v/>
      </c>
      <c r="AB1542" s="1050" t="str">
        <f t="shared" si="292"/>
        <v/>
      </c>
      <c r="AD1542" s="1052" t="str">
        <f t="shared" si="293"/>
        <v/>
      </c>
      <c r="AE1542" s="1053" t="str">
        <f t="shared" si="294"/>
        <v/>
      </c>
    </row>
    <row r="1543" spans="5:31" ht="12.75" customHeight="1">
      <c r="E1543" s="1083" t="str">
        <f t="shared" si="287"/>
        <v/>
      </c>
      <c r="J1543" s="1117" t="str">
        <f>IF(D1543="","-",#REF!-D1543)</f>
        <v>-</v>
      </c>
      <c r="L1543" s="1041" t="str">
        <f t="shared" si="288"/>
        <v/>
      </c>
      <c r="W1543" s="1046" t="str">
        <f t="shared" si="289"/>
        <v/>
      </c>
      <c r="X1543" s="1047"/>
      <c r="Y1543" s="1048" t="str">
        <f t="shared" si="286"/>
        <v/>
      </c>
      <c r="Z1543" s="1049" t="str">
        <f t="shared" si="290"/>
        <v/>
      </c>
      <c r="AA1543" s="1049" t="str">
        <f t="shared" si="291"/>
        <v/>
      </c>
      <c r="AB1543" s="1050" t="str">
        <f t="shared" si="292"/>
        <v/>
      </c>
      <c r="AD1543" s="1052" t="str">
        <f t="shared" si="293"/>
        <v/>
      </c>
      <c r="AE1543" s="1053" t="str">
        <f t="shared" si="294"/>
        <v/>
      </c>
    </row>
    <row r="1544" spans="5:31" ht="12.75" customHeight="1">
      <c r="E1544" s="1083" t="str">
        <f t="shared" si="287"/>
        <v/>
      </c>
      <c r="J1544" s="1117" t="str">
        <f>IF(D1544="","-",#REF!-D1544)</f>
        <v>-</v>
      </c>
      <c r="L1544" s="1041" t="str">
        <f t="shared" si="288"/>
        <v/>
      </c>
      <c r="W1544" s="1046" t="str">
        <f t="shared" si="289"/>
        <v/>
      </c>
      <c r="X1544" s="1047"/>
      <c r="Y1544" s="1048" t="str">
        <f t="shared" si="286"/>
        <v/>
      </c>
      <c r="Z1544" s="1049" t="str">
        <f t="shared" si="290"/>
        <v/>
      </c>
      <c r="AA1544" s="1049" t="str">
        <f t="shared" si="291"/>
        <v/>
      </c>
      <c r="AB1544" s="1050" t="str">
        <f t="shared" si="292"/>
        <v/>
      </c>
      <c r="AD1544" s="1052" t="str">
        <f t="shared" si="293"/>
        <v/>
      </c>
      <c r="AE1544" s="1053" t="str">
        <f t="shared" si="294"/>
        <v/>
      </c>
    </row>
    <row r="1545" spans="5:31" ht="12.75" customHeight="1">
      <c r="E1545" s="1083" t="str">
        <f t="shared" si="287"/>
        <v/>
      </c>
      <c r="J1545" s="1117" t="str">
        <f>IF(D1545="","-",#REF!-D1545)</f>
        <v>-</v>
      </c>
      <c r="L1545" s="1041" t="str">
        <f t="shared" si="288"/>
        <v/>
      </c>
      <c r="W1545" s="1046" t="str">
        <f t="shared" si="289"/>
        <v/>
      </c>
      <c r="X1545" s="1047"/>
      <c r="Y1545" s="1048" t="str">
        <f t="shared" si="286"/>
        <v/>
      </c>
      <c r="Z1545" s="1049" t="str">
        <f t="shared" si="290"/>
        <v/>
      </c>
      <c r="AA1545" s="1049" t="str">
        <f t="shared" si="291"/>
        <v/>
      </c>
      <c r="AB1545" s="1050" t="str">
        <f t="shared" si="292"/>
        <v/>
      </c>
      <c r="AD1545" s="1052" t="str">
        <f t="shared" si="293"/>
        <v/>
      </c>
      <c r="AE1545" s="1053" t="str">
        <f t="shared" si="294"/>
        <v/>
      </c>
    </row>
    <row r="1546" spans="5:31" ht="12.75" customHeight="1">
      <c r="E1546" s="1083" t="str">
        <f t="shared" si="287"/>
        <v/>
      </c>
      <c r="J1546" s="1117" t="str">
        <f>IF(D1546="","-",#REF!-D1546)</f>
        <v>-</v>
      </c>
      <c r="L1546" s="1041" t="str">
        <f t="shared" si="288"/>
        <v/>
      </c>
      <c r="W1546" s="1046" t="str">
        <f t="shared" si="289"/>
        <v/>
      </c>
      <c r="X1546" s="1047"/>
      <c r="Y1546" s="1048" t="str">
        <f t="shared" si="286"/>
        <v/>
      </c>
      <c r="Z1546" s="1049" t="str">
        <f t="shared" si="290"/>
        <v/>
      </c>
      <c r="AA1546" s="1049" t="str">
        <f t="shared" si="291"/>
        <v/>
      </c>
      <c r="AB1546" s="1050" t="str">
        <f t="shared" si="292"/>
        <v/>
      </c>
      <c r="AD1546" s="1052" t="str">
        <f t="shared" si="293"/>
        <v/>
      </c>
      <c r="AE1546" s="1053" t="str">
        <f t="shared" si="294"/>
        <v/>
      </c>
    </row>
    <row r="1547" spans="5:31" ht="12.75" customHeight="1">
      <c r="E1547" s="1083" t="str">
        <f t="shared" si="287"/>
        <v/>
      </c>
      <c r="J1547" s="1117" t="str">
        <f>IF(D1547="","-",#REF!-D1547)</f>
        <v>-</v>
      </c>
      <c r="L1547" s="1041" t="str">
        <f t="shared" si="288"/>
        <v/>
      </c>
      <c r="W1547" s="1046" t="str">
        <f t="shared" si="289"/>
        <v/>
      </c>
      <c r="X1547" s="1047"/>
      <c r="Y1547" s="1048" t="str">
        <f t="shared" si="286"/>
        <v/>
      </c>
      <c r="Z1547" s="1049" t="str">
        <f t="shared" si="290"/>
        <v/>
      </c>
      <c r="AA1547" s="1049" t="str">
        <f t="shared" si="291"/>
        <v/>
      </c>
      <c r="AB1547" s="1050" t="str">
        <f t="shared" si="292"/>
        <v/>
      </c>
      <c r="AD1547" s="1052" t="str">
        <f t="shared" si="293"/>
        <v/>
      </c>
      <c r="AE1547" s="1053" t="str">
        <f t="shared" si="294"/>
        <v/>
      </c>
    </row>
    <row r="1548" spans="5:31" ht="12.75" customHeight="1">
      <c r="E1548" s="1083" t="str">
        <f t="shared" si="287"/>
        <v/>
      </c>
      <c r="J1548" s="1117" t="str">
        <f>IF(D1548="","-",#REF!-D1548)</f>
        <v>-</v>
      </c>
      <c r="L1548" s="1041" t="str">
        <f t="shared" si="288"/>
        <v/>
      </c>
      <c r="W1548" s="1046" t="str">
        <f t="shared" si="289"/>
        <v/>
      </c>
      <c r="X1548" s="1047"/>
      <c r="Y1548" s="1048" t="str">
        <f t="shared" si="286"/>
        <v/>
      </c>
      <c r="Z1548" s="1049" t="str">
        <f t="shared" si="290"/>
        <v/>
      </c>
      <c r="AA1548" s="1049" t="str">
        <f t="shared" si="291"/>
        <v/>
      </c>
      <c r="AB1548" s="1050" t="str">
        <f t="shared" si="292"/>
        <v/>
      </c>
      <c r="AD1548" s="1052" t="str">
        <f t="shared" si="293"/>
        <v/>
      </c>
      <c r="AE1548" s="1053" t="str">
        <f t="shared" si="294"/>
        <v/>
      </c>
    </row>
    <row r="1549" spans="5:31" ht="12.75" customHeight="1">
      <c r="E1549" s="1083" t="str">
        <f t="shared" si="287"/>
        <v/>
      </c>
      <c r="J1549" s="1117" t="str">
        <f>IF(D1549="","-",#REF!-D1549)</f>
        <v>-</v>
      </c>
      <c r="L1549" s="1041" t="str">
        <f t="shared" si="288"/>
        <v/>
      </c>
      <c r="W1549" s="1046" t="str">
        <f t="shared" si="289"/>
        <v/>
      </c>
      <c r="X1549" s="1047"/>
      <c r="Y1549" s="1048" t="str">
        <f t="shared" si="286"/>
        <v/>
      </c>
      <c r="Z1549" s="1049" t="str">
        <f t="shared" si="290"/>
        <v/>
      </c>
      <c r="AA1549" s="1049" t="str">
        <f t="shared" si="291"/>
        <v/>
      </c>
      <c r="AB1549" s="1050" t="str">
        <f t="shared" si="292"/>
        <v/>
      </c>
      <c r="AD1549" s="1052" t="str">
        <f t="shared" si="293"/>
        <v/>
      </c>
      <c r="AE1549" s="1053" t="str">
        <f t="shared" si="294"/>
        <v/>
      </c>
    </row>
    <row r="1550" spans="5:31" ht="12.75" customHeight="1">
      <c r="E1550" s="1083" t="str">
        <f t="shared" si="287"/>
        <v/>
      </c>
      <c r="J1550" s="1117" t="str">
        <f>IF(D1550="","-",#REF!-D1550)</f>
        <v>-</v>
      </c>
      <c r="L1550" s="1041" t="str">
        <f t="shared" si="288"/>
        <v/>
      </c>
      <c r="W1550" s="1046" t="str">
        <f t="shared" si="289"/>
        <v/>
      </c>
      <c r="X1550" s="1047"/>
      <c r="Y1550" s="1048" t="str">
        <f t="shared" si="286"/>
        <v/>
      </c>
      <c r="Z1550" s="1049" t="str">
        <f t="shared" si="290"/>
        <v/>
      </c>
      <c r="AA1550" s="1049" t="str">
        <f t="shared" si="291"/>
        <v/>
      </c>
      <c r="AB1550" s="1050" t="str">
        <f t="shared" si="292"/>
        <v/>
      </c>
      <c r="AD1550" s="1052" t="str">
        <f t="shared" si="293"/>
        <v/>
      </c>
      <c r="AE1550" s="1053" t="str">
        <f t="shared" si="294"/>
        <v/>
      </c>
    </row>
    <row r="1551" spans="5:31" ht="12.75" customHeight="1">
      <c r="E1551" s="1083" t="str">
        <f t="shared" si="287"/>
        <v/>
      </c>
      <c r="J1551" s="1117" t="str">
        <f>IF(D1551="","-",#REF!-D1551)</f>
        <v>-</v>
      </c>
      <c r="L1551" s="1041" t="str">
        <f t="shared" si="288"/>
        <v/>
      </c>
      <c r="W1551" s="1046" t="str">
        <f t="shared" si="289"/>
        <v/>
      </c>
      <c r="X1551" s="1047"/>
      <c r="Y1551" s="1048" t="str">
        <f t="shared" si="286"/>
        <v/>
      </c>
      <c r="Z1551" s="1049" t="str">
        <f t="shared" si="290"/>
        <v/>
      </c>
      <c r="AA1551" s="1049" t="str">
        <f t="shared" si="291"/>
        <v/>
      </c>
      <c r="AB1551" s="1050" t="str">
        <f t="shared" si="292"/>
        <v/>
      </c>
      <c r="AD1551" s="1052" t="str">
        <f t="shared" si="293"/>
        <v/>
      </c>
      <c r="AE1551" s="1053" t="str">
        <f t="shared" si="294"/>
        <v/>
      </c>
    </row>
    <row r="1552" spans="5:31" ht="12.75" customHeight="1">
      <c r="E1552" s="1083" t="str">
        <f t="shared" si="287"/>
        <v/>
      </c>
      <c r="J1552" s="1117" t="str">
        <f>IF(D1552="","-",#REF!-D1552)</f>
        <v>-</v>
      </c>
      <c r="L1552" s="1041" t="str">
        <f t="shared" si="288"/>
        <v/>
      </c>
      <c r="W1552" s="1046" t="str">
        <f t="shared" si="289"/>
        <v/>
      </c>
      <c r="X1552" s="1047"/>
      <c r="Y1552" s="1048" t="str">
        <f t="shared" si="286"/>
        <v/>
      </c>
      <c r="Z1552" s="1049" t="str">
        <f t="shared" si="290"/>
        <v/>
      </c>
      <c r="AA1552" s="1049" t="str">
        <f t="shared" si="291"/>
        <v/>
      </c>
      <c r="AB1552" s="1050" t="str">
        <f t="shared" si="292"/>
        <v/>
      </c>
      <c r="AD1552" s="1052" t="str">
        <f t="shared" si="293"/>
        <v/>
      </c>
      <c r="AE1552" s="1053" t="str">
        <f t="shared" si="294"/>
        <v/>
      </c>
    </row>
    <row r="1553" spans="5:31" ht="12.75" customHeight="1">
      <c r="E1553" s="1083" t="str">
        <f t="shared" si="287"/>
        <v/>
      </c>
      <c r="J1553" s="1117" t="str">
        <f>IF(D1553="","-",#REF!-D1553)</f>
        <v>-</v>
      </c>
      <c r="L1553" s="1041" t="str">
        <f t="shared" si="288"/>
        <v/>
      </c>
      <c r="W1553" s="1046" t="str">
        <f t="shared" si="289"/>
        <v/>
      </c>
      <c r="X1553" s="1047"/>
      <c r="Y1553" s="1048" t="str">
        <f t="shared" si="286"/>
        <v/>
      </c>
      <c r="Z1553" s="1049" t="str">
        <f t="shared" si="290"/>
        <v/>
      </c>
      <c r="AA1553" s="1049" t="str">
        <f t="shared" si="291"/>
        <v/>
      </c>
      <c r="AB1553" s="1050" t="str">
        <f t="shared" si="292"/>
        <v/>
      </c>
      <c r="AD1553" s="1052" t="str">
        <f t="shared" si="293"/>
        <v/>
      </c>
      <c r="AE1553" s="1053" t="str">
        <f t="shared" si="294"/>
        <v/>
      </c>
    </row>
    <row r="1554" spans="5:31" ht="12.75" customHeight="1">
      <c r="E1554" s="1083" t="str">
        <f t="shared" si="287"/>
        <v/>
      </c>
      <c r="J1554" s="1117" t="str">
        <f>IF(D1554="","-",#REF!-D1554)</f>
        <v>-</v>
      </c>
      <c r="L1554" s="1041" t="str">
        <f t="shared" si="288"/>
        <v/>
      </c>
      <c r="W1554" s="1046" t="str">
        <f t="shared" si="289"/>
        <v/>
      </c>
      <c r="X1554" s="1047"/>
      <c r="Y1554" s="1048" t="str">
        <f t="shared" si="286"/>
        <v/>
      </c>
      <c r="Z1554" s="1049" t="str">
        <f t="shared" si="290"/>
        <v/>
      </c>
      <c r="AA1554" s="1049" t="str">
        <f t="shared" si="291"/>
        <v/>
      </c>
      <c r="AB1554" s="1050" t="str">
        <f t="shared" si="292"/>
        <v/>
      </c>
      <c r="AD1554" s="1052" t="str">
        <f t="shared" si="293"/>
        <v/>
      </c>
      <c r="AE1554" s="1053" t="str">
        <f t="shared" si="294"/>
        <v/>
      </c>
    </row>
    <row r="1555" spans="5:31" ht="12.75" customHeight="1">
      <c r="E1555" s="1083" t="str">
        <f t="shared" si="287"/>
        <v/>
      </c>
      <c r="J1555" s="1117" t="str">
        <f>IF(D1555="","-",#REF!-D1555)</f>
        <v>-</v>
      </c>
      <c r="L1555" s="1041" t="str">
        <f t="shared" si="288"/>
        <v/>
      </c>
      <c r="W1555" s="1046" t="str">
        <f t="shared" si="289"/>
        <v/>
      </c>
      <c r="X1555" s="1047"/>
      <c r="Y1555" s="1048" t="str">
        <f t="shared" si="286"/>
        <v/>
      </c>
      <c r="Z1555" s="1049" t="str">
        <f t="shared" si="290"/>
        <v/>
      </c>
      <c r="AA1555" s="1049" t="str">
        <f t="shared" si="291"/>
        <v/>
      </c>
      <c r="AB1555" s="1050" t="str">
        <f t="shared" si="292"/>
        <v/>
      </c>
      <c r="AD1555" s="1052" t="str">
        <f t="shared" si="293"/>
        <v/>
      </c>
      <c r="AE1555" s="1053" t="str">
        <f t="shared" si="294"/>
        <v/>
      </c>
    </row>
    <row r="1556" spans="5:31" ht="12.75" customHeight="1">
      <c r="E1556" s="1083" t="str">
        <f t="shared" si="287"/>
        <v/>
      </c>
      <c r="J1556" s="1117" t="str">
        <f>IF(D1556="","-",#REF!-D1556)</f>
        <v>-</v>
      </c>
      <c r="L1556" s="1041" t="str">
        <f t="shared" si="288"/>
        <v/>
      </c>
      <c r="W1556" s="1046" t="str">
        <f t="shared" si="289"/>
        <v/>
      </c>
      <c r="X1556" s="1047"/>
      <c r="Y1556" s="1048" t="str">
        <f t="shared" si="286"/>
        <v/>
      </c>
      <c r="Z1556" s="1049" t="str">
        <f t="shared" si="290"/>
        <v/>
      </c>
      <c r="AA1556" s="1049" t="str">
        <f t="shared" si="291"/>
        <v/>
      </c>
      <c r="AB1556" s="1050" t="str">
        <f t="shared" si="292"/>
        <v/>
      </c>
      <c r="AD1556" s="1052" t="str">
        <f t="shared" si="293"/>
        <v/>
      </c>
      <c r="AE1556" s="1053" t="str">
        <f t="shared" si="294"/>
        <v/>
      </c>
    </row>
    <row r="1557" spans="5:31" ht="12.75" customHeight="1">
      <c r="E1557" s="1083" t="str">
        <f t="shared" si="287"/>
        <v/>
      </c>
      <c r="J1557" s="1117" t="str">
        <f>IF(D1557="","-",#REF!-D1557)</f>
        <v>-</v>
      </c>
      <c r="L1557" s="1041" t="str">
        <f t="shared" si="288"/>
        <v/>
      </c>
      <c r="W1557" s="1046" t="str">
        <f t="shared" si="289"/>
        <v/>
      </c>
      <c r="X1557" s="1047"/>
      <c r="Y1557" s="1048" t="str">
        <f t="shared" si="286"/>
        <v/>
      </c>
      <c r="Z1557" s="1049" t="str">
        <f t="shared" si="290"/>
        <v/>
      </c>
      <c r="AA1557" s="1049" t="str">
        <f t="shared" si="291"/>
        <v/>
      </c>
      <c r="AB1557" s="1050" t="str">
        <f t="shared" si="292"/>
        <v/>
      </c>
      <c r="AD1557" s="1052" t="str">
        <f t="shared" si="293"/>
        <v/>
      </c>
      <c r="AE1557" s="1053" t="str">
        <f t="shared" si="294"/>
        <v/>
      </c>
    </row>
    <row r="1558" spans="5:31" ht="12.75" customHeight="1">
      <c r="E1558" s="1083" t="str">
        <f t="shared" si="287"/>
        <v/>
      </c>
      <c r="J1558" s="1117" t="str">
        <f>IF(D1558="","-",#REF!-D1558)</f>
        <v>-</v>
      </c>
      <c r="L1558" s="1041" t="str">
        <f t="shared" si="288"/>
        <v/>
      </c>
      <c r="W1558" s="1046" t="str">
        <f t="shared" si="289"/>
        <v/>
      </c>
      <c r="X1558" s="1047"/>
      <c r="Y1558" s="1048" t="str">
        <f t="shared" si="286"/>
        <v/>
      </c>
      <c r="Z1558" s="1049" t="str">
        <f t="shared" si="290"/>
        <v/>
      </c>
      <c r="AA1558" s="1049" t="str">
        <f t="shared" si="291"/>
        <v/>
      </c>
      <c r="AB1558" s="1050" t="str">
        <f t="shared" si="292"/>
        <v/>
      </c>
      <c r="AD1558" s="1052" t="str">
        <f t="shared" si="293"/>
        <v/>
      </c>
      <c r="AE1558" s="1053" t="str">
        <f t="shared" si="294"/>
        <v/>
      </c>
    </row>
    <row r="1559" spans="5:31" ht="12.75" customHeight="1">
      <c r="E1559" s="1083" t="str">
        <f t="shared" si="287"/>
        <v/>
      </c>
      <c r="J1559" s="1117" t="str">
        <f>IF(D1559="","-",#REF!-D1559)</f>
        <v>-</v>
      </c>
      <c r="L1559" s="1041" t="str">
        <f t="shared" si="288"/>
        <v/>
      </c>
      <c r="W1559" s="1046" t="str">
        <f t="shared" si="289"/>
        <v/>
      </c>
      <c r="X1559" s="1047"/>
      <c r="Y1559" s="1048" t="str">
        <f t="shared" si="286"/>
        <v/>
      </c>
      <c r="Z1559" s="1049" t="str">
        <f t="shared" si="290"/>
        <v/>
      </c>
      <c r="AA1559" s="1049" t="str">
        <f t="shared" si="291"/>
        <v/>
      </c>
      <c r="AB1559" s="1050" t="str">
        <f t="shared" si="292"/>
        <v/>
      </c>
      <c r="AD1559" s="1052" t="str">
        <f t="shared" si="293"/>
        <v/>
      </c>
      <c r="AE1559" s="1053" t="str">
        <f t="shared" si="294"/>
        <v/>
      </c>
    </row>
    <row r="1560" spans="5:31" ht="12.75" customHeight="1">
      <c r="E1560" s="1083" t="str">
        <f t="shared" si="287"/>
        <v/>
      </c>
      <c r="J1560" s="1117" t="str">
        <f>IF(D1560="","-",#REF!-D1560)</f>
        <v>-</v>
      </c>
      <c r="L1560" s="1041" t="str">
        <f t="shared" si="288"/>
        <v/>
      </c>
      <c r="W1560" s="1046" t="str">
        <f t="shared" si="289"/>
        <v/>
      </c>
      <c r="X1560" s="1047"/>
      <c r="Y1560" s="1048" t="str">
        <f t="shared" si="286"/>
        <v/>
      </c>
      <c r="Z1560" s="1049" t="str">
        <f t="shared" si="290"/>
        <v/>
      </c>
      <c r="AA1560" s="1049" t="str">
        <f t="shared" si="291"/>
        <v/>
      </c>
      <c r="AB1560" s="1050" t="str">
        <f t="shared" si="292"/>
        <v/>
      </c>
      <c r="AD1560" s="1052" t="str">
        <f t="shared" si="293"/>
        <v/>
      </c>
      <c r="AE1560" s="1053" t="str">
        <f t="shared" si="294"/>
        <v/>
      </c>
    </row>
    <row r="1561" spans="5:31" ht="12.75" customHeight="1">
      <c r="E1561" s="1083" t="str">
        <f t="shared" si="287"/>
        <v/>
      </c>
      <c r="J1561" s="1117" t="str">
        <f>IF(D1561="","-",#REF!-D1561)</f>
        <v>-</v>
      </c>
      <c r="L1561" s="1041" t="str">
        <f t="shared" si="288"/>
        <v/>
      </c>
      <c r="W1561" s="1046" t="str">
        <f t="shared" si="289"/>
        <v/>
      </c>
      <c r="X1561" s="1047"/>
      <c r="Y1561" s="1048" t="str">
        <f t="shared" si="286"/>
        <v/>
      </c>
      <c r="Z1561" s="1049" t="str">
        <f t="shared" si="290"/>
        <v/>
      </c>
      <c r="AA1561" s="1049" t="str">
        <f t="shared" si="291"/>
        <v/>
      </c>
      <c r="AB1561" s="1050" t="str">
        <f t="shared" si="292"/>
        <v/>
      </c>
      <c r="AD1561" s="1052" t="str">
        <f t="shared" si="293"/>
        <v/>
      </c>
      <c r="AE1561" s="1053" t="str">
        <f t="shared" si="294"/>
        <v/>
      </c>
    </row>
    <row r="1562" spans="5:31" ht="12.75" customHeight="1">
      <c r="E1562" s="1083" t="str">
        <f t="shared" si="287"/>
        <v/>
      </c>
      <c r="J1562" s="1117" t="str">
        <f>IF(D1562="","-",#REF!-D1562)</f>
        <v>-</v>
      </c>
      <c r="L1562" s="1041" t="str">
        <f t="shared" si="288"/>
        <v/>
      </c>
      <c r="W1562" s="1046" t="str">
        <f t="shared" si="289"/>
        <v/>
      </c>
      <c r="X1562" s="1047"/>
      <c r="Y1562" s="1048" t="str">
        <f t="shared" si="286"/>
        <v/>
      </c>
      <c r="Z1562" s="1049" t="str">
        <f t="shared" si="290"/>
        <v/>
      </c>
      <c r="AA1562" s="1049" t="str">
        <f t="shared" si="291"/>
        <v/>
      </c>
      <c r="AB1562" s="1050" t="str">
        <f t="shared" si="292"/>
        <v/>
      </c>
      <c r="AD1562" s="1052" t="str">
        <f t="shared" si="293"/>
        <v/>
      </c>
      <c r="AE1562" s="1053" t="str">
        <f t="shared" si="294"/>
        <v/>
      </c>
    </row>
    <row r="1563" spans="5:31" ht="12.75" customHeight="1">
      <c r="E1563" s="1083" t="str">
        <f t="shared" si="287"/>
        <v/>
      </c>
      <c r="J1563" s="1117" t="str">
        <f>IF(D1563="","-",#REF!-D1563)</f>
        <v>-</v>
      </c>
      <c r="L1563" s="1041" t="str">
        <f t="shared" si="288"/>
        <v/>
      </c>
      <c r="W1563" s="1046" t="str">
        <f t="shared" si="289"/>
        <v/>
      </c>
      <c r="X1563" s="1047"/>
      <c r="Y1563" s="1048" t="str">
        <f t="shared" si="286"/>
        <v/>
      </c>
      <c r="Z1563" s="1049" t="str">
        <f t="shared" si="290"/>
        <v/>
      </c>
      <c r="AA1563" s="1049" t="str">
        <f t="shared" si="291"/>
        <v/>
      </c>
      <c r="AB1563" s="1050" t="str">
        <f t="shared" si="292"/>
        <v/>
      </c>
      <c r="AD1563" s="1052" t="str">
        <f t="shared" si="293"/>
        <v/>
      </c>
      <c r="AE1563" s="1053" t="str">
        <f t="shared" si="294"/>
        <v/>
      </c>
    </row>
    <row r="1564" spans="5:31" ht="12.75" customHeight="1">
      <c r="E1564" s="1083" t="str">
        <f t="shared" si="287"/>
        <v/>
      </c>
      <c r="J1564" s="1117" t="str">
        <f>IF(D1564="","-",#REF!-D1564)</f>
        <v>-</v>
      </c>
      <c r="L1564" s="1041" t="str">
        <f t="shared" si="288"/>
        <v/>
      </c>
      <c r="W1564" s="1046" t="str">
        <f t="shared" si="289"/>
        <v/>
      </c>
      <c r="X1564" s="1047"/>
      <c r="Y1564" s="1048" t="str">
        <f t="shared" si="286"/>
        <v/>
      </c>
      <c r="Z1564" s="1049" t="str">
        <f t="shared" si="290"/>
        <v/>
      </c>
      <c r="AA1564" s="1049" t="str">
        <f t="shared" si="291"/>
        <v/>
      </c>
      <c r="AB1564" s="1050" t="str">
        <f t="shared" si="292"/>
        <v/>
      </c>
      <c r="AD1564" s="1052" t="str">
        <f t="shared" si="293"/>
        <v/>
      </c>
      <c r="AE1564" s="1053" t="str">
        <f t="shared" si="294"/>
        <v/>
      </c>
    </row>
    <row r="1565" spans="5:31" ht="12.75" customHeight="1">
      <c r="E1565" s="1083" t="str">
        <f t="shared" si="287"/>
        <v/>
      </c>
      <c r="J1565" s="1117" t="str">
        <f>IF(D1565="","-",#REF!-D1565)</f>
        <v>-</v>
      </c>
      <c r="L1565" s="1041" t="str">
        <f t="shared" si="288"/>
        <v/>
      </c>
      <c r="W1565" s="1046" t="str">
        <f t="shared" si="289"/>
        <v/>
      </c>
      <c r="X1565" s="1047"/>
      <c r="Y1565" s="1048" t="str">
        <f t="shared" si="286"/>
        <v/>
      </c>
      <c r="Z1565" s="1049" t="str">
        <f t="shared" si="290"/>
        <v/>
      </c>
      <c r="AA1565" s="1049" t="str">
        <f t="shared" si="291"/>
        <v/>
      </c>
      <c r="AB1565" s="1050" t="str">
        <f t="shared" si="292"/>
        <v/>
      </c>
      <c r="AD1565" s="1052" t="str">
        <f t="shared" si="293"/>
        <v/>
      </c>
      <c r="AE1565" s="1053" t="str">
        <f t="shared" si="294"/>
        <v/>
      </c>
    </row>
    <row r="1566" spans="5:31" ht="12.75" customHeight="1">
      <c r="E1566" s="1083" t="str">
        <f t="shared" si="287"/>
        <v/>
      </c>
      <c r="J1566" s="1117" t="str">
        <f>IF(D1566="","-",#REF!-D1566)</f>
        <v>-</v>
      </c>
      <c r="L1566" s="1041" t="str">
        <f t="shared" si="288"/>
        <v/>
      </c>
      <c r="W1566" s="1046" t="str">
        <f t="shared" si="289"/>
        <v/>
      </c>
      <c r="X1566" s="1047"/>
      <c r="Y1566" s="1048" t="str">
        <f t="shared" si="286"/>
        <v/>
      </c>
      <c r="Z1566" s="1049" t="str">
        <f t="shared" si="290"/>
        <v/>
      </c>
      <c r="AA1566" s="1049" t="str">
        <f t="shared" si="291"/>
        <v/>
      </c>
      <c r="AB1566" s="1050" t="str">
        <f t="shared" si="292"/>
        <v/>
      </c>
      <c r="AD1566" s="1052" t="str">
        <f t="shared" si="293"/>
        <v/>
      </c>
      <c r="AE1566" s="1053" t="str">
        <f t="shared" si="294"/>
        <v/>
      </c>
    </row>
    <row r="1567" spans="5:31" ht="12.75" customHeight="1">
      <c r="E1567" s="1083" t="str">
        <f t="shared" si="287"/>
        <v/>
      </c>
      <c r="J1567" s="1117" t="str">
        <f>IF(D1567="","-",#REF!-D1567)</f>
        <v>-</v>
      </c>
      <c r="L1567" s="1041" t="str">
        <f t="shared" si="288"/>
        <v/>
      </c>
      <c r="W1567" s="1046" t="str">
        <f t="shared" si="289"/>
        <v/>
      </c>
      <c r="X1567" s="1047"/>
      <c r="Y1567" s="1048" t="str">
        <f t="shared" si="286"/>
        <v/>
      </c>
      <c r="Z1567" s="1049" t="str">
        <f t="shared" si="290"/>
        <v/>
      </c>
      <c r="AA1567" s="1049" t="str">
        <f t="shared" si="291"/>
        <v/>
      </c>
      <c r="AB1567" s="1050" t="str">
        <f t="shared" si="292"/>
        <v/>
      </c>
      <c r="AD1567" s="1052" t="str">
        <f t="shared" si="293"/>
        <v/>
      </c>
      <c r="AE1567" s="1053" t="str">
        <f t="shared" si="294"/>
        <v/>
      </c>
    </row>
    <row r="1568" spans="5:31" ht="12.75" customHeight="1">
      <c r="E1568" s="1083" t="str">
        <f t="shared" si="287"/>
        <v/>
      </c>
      <c r="J1568" s="1117" t="str">
        <f>IF(D1568="","-",#REF!-D1568)</f>
        <v>-</v>
      </c>
      <c r="L1568" s="1041" t="str">
        <f t="shared" si="288"/>
        <v/>
      </c>
      <c r="W1568" s="1046" t="str">
        <f t="shared" si="289"/>
        <v/>
      </c>
      <c r="X1568" s="1047"/>
      <c r="Y1568" s="1048" t="str">
        <f t="shared" si="286"/>
        <v/>
      </c>
      <c r="Z1568" s="1049" t="str">
        <f t="shared" si="290"/>
        <v/>
      </c>
      <c r="AA1568" s="1049" t="str">
        <f t="shared" si="291"/>
        <v/>
      </c>
      <c r="AB1568" s="1050" t="str">
        <f t="shared" si="292"/>
        <v/>
      </c>
      <c r="AD1568" s="1052" t="str">
        <f t="shared" si="293"/>
        <v/>
      </c>
      <c r="AE1568" s="1053" t="str">
        <f t="shared" si="294"/>
        <v/>
      </c>
    </row>
    <row r="1569" spans="5:31" ht="12.75" customHeight="1">
      <c r="E1569" s="1083" t="str">
        <f t="shared" si="287"/>
        <v/>
      </c>
      <c r="J1569" s="1117" t="str">
        <f>IF(D1569="","-",#REF!-D1569)</f>
        <v>-</v>
      </c>
      <c r="L1569" s="1041" t="str">
        <f t="shared" si="288"/>
        <v/>
      </c>
      <c r="W1569" s="1046" t="str">
        <f t="shared" si="289"/>
        <v/>
      </c>
      <c r="X1569" s="1047"/>
      <c r="Y1569" s="1048" t="str">
        <f t="shared" ref="Y1569:Y1632" si="295">IFERROR(CHOOSE(X1569,"መስከረም","ጥቅምት","ህዳር  ","ታህሳስ ","ጥር ","የካቲት ","መጋቢት ","ሚይዚያ ","ግንቦት ","ሰኔ ","ሐምሌ ","ነሐሴ ","Pagume"),"")</f>
        <v/>
      </c>
      <c r="Z1569" s="1049" t="str">
        <f t="shared" si="290"/>
        <v/>
      </c>
      <c r="AA1569" s="1049" t="str">
        <f t="shared" si="291"/>
        <v/>
      </c>
      <c r="AB1569" s="1050" t="str">
        <f t="shared" si="292"/>
        <v/>
      </c>
      <c r="AD1569" s="1052" t="str">
        <f t="shared" si="293"/>
        <v/>
      </c>
      <c r="AE1569" s="1053" t="str">
        <f t="shared" si="294"/>
        <v/>
      </c>
    </row>
    <row r="1570" spans="5:31" ht="12.75" customHeight="1">
      <c r="E1570" s="1083" t="str">
        <f t="shared" si="287"/>
        <v/>
      </c>
      <c r="J1570" s="1117" t="str">
        <f>IF(D1570="","-",#REF!-D1570)</f>
        <v>-</v>
      </c>
      <c r="L1570" s="1041" t="str">
        <f t="shared" si="288"/>
        <v/>
      </c>
      <c r="W1570" s="1046" t="str">
        <f t="shared" si="289"/>
        <v/>
      </c>
      <c r="X1570" s="1047"/>
      <c r="Y1570" s="1048" t="str">
        <f t="shared" si="295"/>
        <v/>
      </c>
      <c r="Z1570" s="1049" t="str">
        <f t="shared" si="290"/>
        <v/>
      </c>
      <c r="AA1570" s="1049" t="str">
        <f t="shared" si="291"/>
        <v/>
      </c>
      <c r="AB1570" s="1050" t="str">
        <f t="shared" si="292"/>
        <v/>
      </c>
      <c r="AD1570" s="1052" t="str">
        <f t="shared" si="293"/>
        <v/>
      </c>
      <c r="AE1570" s="1053" t="str">
        <f t="shared" si="294"/>
        <v/>
      </c>
    </row>
    <row r="1571" spans="5:31" ht="12.75" customHeight="1">
      <c r="E1571" s="1083" t="str">
        <f t="shared" si="287"/>
        <v/>
      </c>
      <c r="J1571" s="1117" t="str">
        <f>IF(D1571="","-",#REF!-D1571)</f>
        <v>-</v>
      </c>
      <c r="L1571" s="1041" t="str">
        <f t="shared" si="288"/>
        <v/>
      </c>
      <c r="W1571" s="1046" t="str">
        <f t="shared" si="289"/>
        <v/>
      </c>
      <c r="X1571" s="1047"/>
      <c r="Y1571" s="1048" t="str">
        <f t="shared" si="295"/>
        <v/>
      </c>
      <c r="Z1571" s="1049" t="str">
        <f t="shared" si="290"/>
        <v/>
      </c>
      <c r="AA1571" s="1049" t="str">
        <f t="shared" si="291"/>
        <v/>
      </c>
      <c r="AB1571" s="1050" t="str">
        <f t="shared" si="292"/>
        <v/>
      </c>
      <c r="AD1571" s="1052" t="str">
        <f t="shared" si="293"/>
        <v/>
      </c>
      <c r="AE1571" s="1053" t="str">
        <f t="shared" si="294"/>
        <v/>
      </c>
    </row>
    <row r="1572" spans="5:31" ht="12.75" customHeight="1">
      <c r="E1572" s="1083" t="str">
        <f t="shared" si="287"/>
        <v/>
      </c>
      <c r="J1572" s="1117" t="str">
        <f>IF(D1572="","-",#REF!-D1572)</f>
        <v>-</v>
      </c>
      <c r="L1572" s="1041" t="str">
        <f t="shared" si="288"/>
        <v/>
      </c>
      <c r="W1572" s="1046" t="str">
        <f t="shared" si="289"/>
        <v/>
      </c>
      <c r="X1572" s="1047"/>
      <c r="Y1572" s="1048" t="str">
        <f t="shared" si="295"/>
        <v/>
      </c>
      <c r="Z1572" s="1049" t="str">
        <f t="shared" si="290"/>
        <v/>
      </c>
      <c r="AA1572" s="1049" t="str">
        <f t="shared" si="291"/>
        <v/>
      </c>
      <c r="AB1572" s="1050" t="str">
        <f t="shared" si="292"/>
        <v/>
      </c>
      <c r="AD1572" s="1052" t="str">
        <f t="shared" si="293"/>
        <v/>
      </c>
      <c r="AE1572" s="1053" t="str">
        <f t="shared" si="294"/>
        <v/>
      </c>
    </row>
    <row r="1573" spans="5:31" ht="12.75" customHeight="1">
      <c r="E1573" s="1083" t="str">
        <f t="shared" si="287"/>
        <v/>
      </c>
      <c r="J1573" s="1117" t="str">
        <f>IF(D1573="","-",#REF!-D1573)</f>
        <v>-</v>
      </c>
      <c r="L1573" s="1041" t="str">
        <f t="shared" si="288"/>
        <v/>
      </c>
      <c r="W1573" s="1046" t="str">
        <f t="shared" si="289"/>
        <v/>
      </c>
      <c r="X1573" s="1047"/>
      <c r="Y1573" s="1048" t="str">
        <f t="shared" si="295"/>
        <v/>
      </c>
      <c r="Z1573" s="1049" t="str">
        <f t="shared" si="290"/>
        <v/>
      </c>
      <c r="AA1573" s="1049" t="str">
        <f t="shared" si="291"/>
        <v/>
      </c>
      <c r="AB1573" s="1050" t="str">
        <f t="shared" si="292"/>
        <v/>
      </c>
      <c r="AD1573" s="1052" t="str">
        <f t="shared" si="293"/>
        <v/>
      </c>
      <c r="AE1573" s="1053" t="str">
        <f t="shared" si="294"/>
        <v/>
      </c>
    </row>
    <row r="1574" spans="5:31" ht="12.75" customHeight="1">
      <c r="E1574" s="1083" t="str">
        <f t="shared" si="287"/>
        <v/>
      </c>
      <c r="J1574" s="1117" t="str">
        <f>IF(D1574="","-",#REF!-D1574)</f>
        <v>-</v>
      </c>
      <c r="L1574" s="1041" t="str">
        <f t="shared" si="288"/>
        <v/>
      </c>
      <c r="W1574" s="1046" t="str">
        <f t="shared" si="289"/>
        <v/>
      </c>
      <c r="X1574" s="1047"/>
      <c r="Y1574" s="1048" t="str">
        <f t="shared" si="295"/>
        <v/>
      </c>
      <c r="Z1574" s="1049" t="str">
        <f t="shared" si="290"/>
        <v/>
      </c>
      <c r="AA1574" s="1049" t="str">
        <f t="shared" si="291"/>
        <v/>
      </c>
      <c r="AB1574" s="1050" t="str">
        <f t="shared" si="292"/>
        <v/>
      </c>
      <c r="AD1574" s="1052" t="str">
        <f t="shared" si="293"/>
        <v/>
      </c>
      <c r="AE1574" s="1053" t="str">
        <f t="shared" si="294"/>
        <v/>
      </c>
    </row>
    <row r="1575" spans="5:31" ht="12.75" customHeight="1">
      <c r="E1575" s="1083" t="str">
        <f t="shared" si="287"/>
        <v/>
      </c>
      <c r="J1575" s="1117" t="str">
        <f>IF(D1575="","-",#REF!-D1575)</f>
        <v>-</v>
      </c>
      <c r="L1575" s="1041" t="str">
        <f t="shared" si="288"/>
        <v/>
      </c>
      <c r="W1575" s="1046" t="str">
        <f t="shared" si="289"/>
        <v/>
      </c>
      <c r="X1575" s="1047"/>
      <c r="Y1575" s="1048" t="str">
        <f t="shared" si="295"/>
        <v/>
      </c>
      <c r="Z1575" s="1049" t="str">
        <f t="shared" si="290"/>
        <v/>
      </c>
      <c r="AA1575" s="1049" t="str">
        <f t="shared" si="291"/>
        <v/>
      </c>
      <c r="AB1575" s="1050" t="str">
        <f t="shared" si="292"/>
        <v/>
      </c>
      <c r="AD1575" s="1052" t="str">
        <f t="shared" si="293"/>
        <v/>
      </c>
      <c r="AE1575" s="1053" t="str">
        <f t="shared" si="294"/>
        <v/>
      </c>
    </row>
    <row r="1576" spans="5:31" ht="12.75" customHeight="1">
      <c r="E1576" s="1083" t="str">
        <f t="shared" si="287"/>
        <v/>
      </c>
      <c r="J1576" s="1117" t="str">
        <f>IF(D1576="","-",#REF!-D1576)</f>
        <v>-</v>
      </c>
      <c r="L1576" s="1041" t="str">
        <f t="shared" si="288"/>
        <v/>
      </c>
      <c r="W1576" s="1046" t="str">
        <f t="shared" si="289"/>
        <v/>
      </c>
      <c r="X1576" s="1047"/>
      <c r="Y1576" s="1048" t="str">
        <f t="shared" si="295"/>
        <v/>
      </c>
      <c r="Z1576" s="1049" t="str">
        <f t="shared" si="290"/>
        <v/>
      </c>
      <c r="AA1576" s="1049" t="str">
        <f t="shared" si="291"/>
        <v/>
      </c>
      <c r="AB1576" s="1050" t="str">
        <f t="shared" si="292"/>
        <v/>
      </c>
      <c r="AD1576" s="1052" t="str">
        <f t="shared" si="293"/>
        <v/>
      </c>
      <c r="AE1576" s="1053" t="str">
        <f t="shared" si="294"/>
        <v/>
      </c>
    </row>
    <row r="1577" spans="5:31" ht="12.75" customHeight="1">
      <c r="E1577" s="1083" t="str">
        <f t="shared" si="287"/>
        <v/>
      </c>
      <c r="J1577" s="1117" t="str">
        <f>IF(D1577="","-",#REF!-D1577)</f>
        <v>-</v>
      </c>
      <c r="L1577" s="1041" t="str">
        <f t="shared" si="288"/>
        <v/>
      </c>
      <c r="W1577" s="1046" t="str">
        <f t="shared" si="289"/>
        <v/>
      </c>
      <c r="X1577" s="1047"/>
      <c r="Y1577" s="1048" t="str">
        <f t="shared" si="295"/>
        <v/>
      </c>
      <c r="Z1577" s="1049" t="str">
        <f t="shared" si="290"/>
        <v/>
      </c>
      <c r="AA1577" s="1049" t="str">
        <f t="shared" si="291"/>
        <v/>
      </c>
      <c r="AB1577" s="1050" t="str">
        <f t="shared" si="292"/>
        <v/>
      </c>
      <c r="AD1577" s="1052" t="str">
        <f t="shared" si="293"/>
        <v/>
      </c>
      <c r="AE1577" s="1053" t="str">
        <f t="shared" si="294"/>
        <v/>
      </c>
    </row>
    <row r="1578" spans="5:31" ht="12.75" customHeight="1">
      <c r="E1578" s="1083" t="str">
        <f t="shared" si="287"/>
        <v/>
      </c>
      <c r="J1578" s="1117" t="str">
        <f>IF(D1578="","-",#REF!-D1578)</f>
        <v>-</v>
      </c>
      <c r="L1578" s="1041" t="str">
        <f t="shared" si="288"/>
        <v/>
      </c>
      <c r="W1578" s="1046" t="str">
        <f t="shared" si="289"/>
        <v/>
      </c>
      <c r="X1578" s="1047"/>
      <c r="Y1578" s="1048" t="str">
        <f t="shared" si="295"/>
        <v/>
      </c>
      <c r="Z1578" s="1049" t="str">
        <f t="shared" si="290"/>
        <v/>
      </c>
      <c r="AA1578" s="1049" t="str">
        <f t="shared" si="291"/>
        <v/>
      </c>
      <c r="AB1578" s="1050" t="str">
        <f t="shared" si="292"/>
        <v/>
      </c>
      <c r="AD1578" s="1052" t="str">
        <f t="shared" si="293"/>
        <v/>
      </c>
      <c r="AE1578" s="1053" t="str">
        <f t="shared" si="294"/>
        <v/>
      </c>
    </row>
    <row r="1579" spans="5:31" ht="12.75" customHeight="1">
      <c r="E1579" s="1083" t="str">
        <f t="shared" si="287"/>
        <v/>
      </c>
      <c r="J1579" s="1117" t="str">
        <f>IF(D1579="","-",#REF!-D1579)</f>
        <v>-</v>
      </c>
      <c r="L1579" s="1041" t="str">
        <f t="shared" si="288"/>
        <v/>
      </c>
      <c r="W1579" s="1046" t="str">
        <f t="shared" si="289"/>
        <v/>
      </c>
      <c r="X1579" s="1047"/>
      <c r="Y1579" s="1048" t="str">
        <f t="shared" si="295"/>
        <v/>
      </c>
      <c r="Z1579" s="1049" t="str">
        <f t="shared" si="290"/>
        <v/>
      </c>
      <c r="AA1579" s="1049" t="str">
        <f t="shared" si="291"/>
        <v/>
      </c>
      <c r="AB1579" s="1050" t="str">
        <f t="shared" si="292"/>
        <v/>
      </c>
      <c r="AD1579" s="1052" t="str">
        <f t="shared" si="293"/>
        <v/>
      </c>
      <c r="AE1579" s="1053" t="str">
        <f t="shared" si="294"/>
        <v/>
      </c>
    </row>
    <row r="1580" spans="5:31" ht="12.75" customHeight="1">
      <c r="E1580" s="1083" t="str">
        <f t="shared" si="287"/>
        <v/>
      </c>
      <c r="J1580" s="1117" t="str">
        <f>IF(D1580="","-",#REF!-D1580)</f>
        <v>-</v>
      </c>
      <c r="L1580" s="1041" t="str">
        <f t="shared" si="288"/>
        <v/>
      </c>
      <c r="W1580" s="1046" t="str">
        <f t="shared" si="289"/>
        <v/>
      </c>
      <c r="X1580" s="1047"/>
      <c r="Y1580" s="1048" t="str">
        <f t="shared" si="295"/>
        <v/>
      </c>
      <c r="Z1580" s="1049" t="str">
        <f t="shared" si="290"/>
        <v/>
      </c>
      <c r="AA1580" s="1049" t="str">
        <f t="shared" si="291"/>
        <v/>
      </c>
      <c r="AB1580" s="1050" t="str">
        <f t="shared" si="292"/>
        <v/>
      </c>
      <c r="AD1580" s="1052" t="str">
        <f t="shared" si="293"/>
        <v/>
      </c>
      <c r="AE1580" s="1053" t="str">
        <f t="shared" si="294"/>
        <v/>
      </c>
    </row>
    <row r="1581" spans="5:31" ht="12.75" customHeight="1">
      <c r="E1581" s="1083" t="str">
        <f t="shared" si="287"/>
        <v/>
      </c>
      <c r="J1581" s="1117" t="str">
        <f>IF(D1581="","-",#REF!-D1581)</f>
        <v>-</v>
      </c>
      <c r="L1581" s="1041" t="str">
        <f t="shared" si="288"/>
        <v/>
      </c>
      <c r="W1581" s="1046" t="str">
        <f t="shared" si="289"/>
        <v/>
      </c>
      <c r="X1581" s="1047"/>
      <c r="Y1581" s="1048" t="str">
        <f t="shared" si="295"/>
        <v/>
      </c>
      <c r="Z1581" s="1049" t="str">
        <f t="shared" si="290"/>
        <v/>
      </c>
      <c r="AA1581" s="1049" t="str">
        <f t="shared" si="291"/>
        <v/>
      </c>
      <c r="AB1581" s="1050" t="str">
        <f t="shared" si="292"/>
        <v/>
      </c>
      <c r="AD1581" s="1052" t="str">
        <f t="shared" si="293"/>
        <v/>
      </c>
      <c r="AE1581" s="1053" t="str">
        <f t="shared" si="294"/>
        <v/>
      </c>
    </row>
    <row r="1582" spans="5:31" ht="12.75" customHeight="1">
      <c r="E1582" s="1083" t="str">
        <f t="shared" si="287"/>
        <v/>
      </c>
      <c r="J1582" s="1117" t="str">
        <f>IF(D1582="","-",#REF!-D1582)</f>
        <v>-</v>
      </c>
      <c r="L1582" s="1041" t="str">
        <f t="shared" si="288"/>
        <v/>
      </c>
      <c r="W1582" s="1046" t="str">
        <f t="shared" si="289"/>
        <v/>
      </c>
      <c r="X1582" s="1047"/>
      <c r="Y1582" s="1048" t="str">
        <f t="shared" si="295"/>
        <v/>
      </c>
      <c r="Z1582" s="1049" t="str">
        <f t="shared" si="290"/>
        <v/>
      </c>
      <c r="AA1582" s="1049" t="str">
        <f t="shared" si="291"/>
        <v/>
      </c>
      <c r="AB1582" s="1050" t="str">
        <f t="shared" si="292"/>
        <v/>
      </c>
      <c r="AD1582" s="1052" t="str">
        <f t="shared" si="293"/>
        <v/>
      </c>
      <c r="AE1582" s="1053" t="str">
        <f t="shared" si="294"/>
        <v/>
      </c>
    </row>
    <row r="1583" spans="5:31" ht="12.75" customHeight="1">
      <c r="E1583" s="1083" t="str">
        <f t="shared" si="287"/>
        <v/>
      </c>
      <c r="J1583" s="1117" t="str">
        <f>IF(D1583="","-",#REF!-D1583)</f>
        <v>-</v>
      </c>
      <c r="L1583" s="1041" t="str">
        <f t="shared" si="288"/>
        <v/>
      </c>
      <c r="W1583" s="1046" t="str">
        <f t="shared" si="289"/>
        <v/>
      </c>
      <c r="X1583" s="1047"/>
      <c r="Y1583" s="1048" t="str">
        <f t="shared" si="295"/>
        <v/>
      </c>
      <c r="Z1583" s="1049" t="str">
        <f t="shared" si="290"/>
        <v/>
      </c>
      <c r="AA1583" s="1049" t="str">
        <f t="shared" si="291"/>
        <v/>
      </c>
      <c r="AB1583" s="1050" t="str">
        <f t="shared" si="292"/>
        <v/>
      </c>
      <c r="AD1583" s="1052" t="str">
        <f t="shared" si="293"/>
        <v/>
      </c>
      <c r="AE1583" s="1053" t="str">
        <f t="shared" si="294"/>
        <v/>
      </c>
    </row>
    <row r="1584" spans="5:31" ht="12.75" customHeight="1">
      <c r="E1584" s="1083" t="str">
        <f t="shared" si="287"/>
        <v/>
      </c>
      <c r="J1584" s="1117" t="str">
        <f>IF(D1584="","-",#REF!-D1584)</f>
        <v>-</v>
      </c>
      <c r="L1584" s="1041" t="str">
        <f t="shared" si="288"/>
        <v/>
      </c>
      <c r="W1584" s="1046" t="str">
        <f t="shared" si="289"/>
        <v/>
      </c>
      <c r="X1584" s="1047"/>
      <c r="Y1584" s="1048" t="str">
        <f t="shared" si="295"/>
        <v/>
      </c>
      <c r="Z1584" s="1049" t="str">
        <f t="shared" si="290"/>
        <v/>
      </c>
      <c r="AA1584" s="1049" t="str">
        <f t="shared" si="291"/>
        <v/>
      </c>
      <c r="AB1584" s="1050" t="str">
        <f t="shared" si="292"/>
        <v/>
      </c>
      <c r="AD1584" s="1052" t="str">
        <f t="shared" si="293"/>
        <v/>
      </c>
      <c r="AE1584" s="1053" t="str">
        <f t="shared" si="294"/>
        <v/>
      </c>
    </row>
    <row r="1585" spans="5:31" ht="12.75" customHeight="1">
      <c r="E1585" s="1083" t="str">
        <f t="shared" si="287"/>
        <v/>
      </c>
      <c r="J1585" s="1117" t="str">
        <f>IF(D1585="","-",#REF!-D1585)</f>
        <v>-</v>
      </c>
      <c r="L1585" s="1041" t="str">
        <f t="shared" si="288"/>
        <v/>
      </c>
      <c r="W1585" s="1046" t="str">
        <f t="shared" si="289"/>
        <v/>
      </c>
      <c r="X1585" s="1047"/>
      <c r="Y1585" s="1048" t="str">
        <f t="shared" si="295"/>
        <v/>
      </c>
      <c r="Z1585" s="1049" t="str">
        <f t="shared" si="290"/>
        <v/>
      </c>
      <c r="AA1585" s="1049" t="str">
        <f t="shared" si="291"/>
        <v/>
      </c>
      <c r="AB1585" s="1050" t="str">
        <f t="shared" si="292"/>
        <v/>
      </c>
      <c r="AD1585" s="1052" t="str">
        <f t="shared" si="293"/>
        <v/>
      </c>
      <c r="AE1585" s="1053" t="str">
        <f t="shared" si="294"/>
        <v/>
      </c>
    </row>
    <row r="1586" spans="5:31" ht="12.75" customHeight="1">
      <c r="E1586" s="1083" t="str">
        <f t="shared" si="287"/>
        <v/>
      </c>
      <c r="J1586" s="1117" t="str">
        <f>IF(D1586="","-",#REF!-D1586)</f>
        <v>-</v>
      </c>
      <c r="L1586" s="1041" t="str">
        <f t="shared" si="288"/>
        <v/>
      </c>
      <c r="W1586" s="1046" t="str">
        <f t="shared" si="289"/>
        <v/>
      </c>
      <c r="X1586" s="1047"/>
      <c r="Y1586" s="1048" t="str">
        <f t="shared" si="295"/>
        <v/>
      </c>
      <c r="Z1586" s="1049" t="str">
        <f t="shared" si="290"/>
        <v/>
      </c>
      <c r="AA1586" s="1049" t="str">
        <f t="shared" si="291"/>
        <v/>
      </c>
      <c r="AB1586" s="1050" t="str">
        <f t="shared" si="292"/>
        <v/>
      </c>
      <c r="AD1586" s="1052" t="str">
        <f t="shared" si="293"/>
        <v/>
      </c>
      <c r="AE1586" s="1053" t="str">
        <f t="shared" si="294"/>
        <v/>
      </c>
    </row>
    <row r="1587" spans="5:31" ht="12.75" customHeight="1">
      <c r="E1587" s="1083" t="str">
        <f t="shared" si="287"/>
        <v/>
      </c>
      <c r="J1587" s="1117" t="str">
        <f>IF(D1587="","-",#REF!-D1587)</f>
        <v>-</v>
      </c>
      <c r="L1587" s="1041" t="str">
        <f t="shared" si="288"/>
        <v/>
      </c>
      <c r="W1587" s="1046" t="str">
        <f t="shared" si="289"/>
        <v/>
      </c>
      <c r="X1587" s="1047"/>
      <c r="Y1587" s="1048" t="str">
        <f t="shared" si="295"/>
        <v/>
      </c>
      <c r="Z1587" s="1049" t="str">
        <f t="shared" si="290"/>
        <v/>
      </c>
      <c r="AA1587" s="1049" t="str">
        <f t="shared" si="291"/>
        <v/>
      </c>
      <c r="AB1587" s="1050" t="str">
        <f t="shared" si="292"/>
        <v/>
      </c>
      <c r="AD1587" s="1052" t="str">
        <f t="shared" si="293"/>
        <v/>
      </c>
      <c r="AE1587" s="1053" t="str">
        <f t="shared" si="294"/>
        <v/>
      </c>
    </row>
    <row r="1588" spans="5:31" ht="12.75" customHeight="1">
      <c r="E1588" s="1083" t="str">
        <f t="shared" si="287"/>
        <v/>
      </c>
      <c r="J1588" s="1117" t="str">
        <f>IF(D1588="","-",#REF!-D1588)</f>
        <v>-</v>
      </c>
      <c r="L1588" s="1041" t="str">
        <f t="shared" si="288"/>
        <v/>
      </c>
      <c r="W1588" s="1046" t="str">
        <f t="shared" si="289"/>
        <v/>
      </c>
      <c r="X1588" s="1047"/>
      <c r="Y1588" s="1048" t="str">
        <f t="shared" si="295"/>
        <v/>
      </c>
      <c r="Z1588" s="1049" t="str">
        <f t="shared" si="290"/>
        <v/>
      </c>
      <c r="AA1588" s="1049" t="str">
        <f t="shared" si="291"/>
        <v/>
      </c>
      <c r="AB1588" s="1050" t="str">
        <f t="shared" si="292"/>
        <v/>
      </c>
      <c r="AD1588" s="1052" t="str">
        <f t="shared" si="293"/>
        <v/>
      </c>
      <c r="AE1588" s="1053" t="str">
        <f t="shared" si="294"/>
        <v/>
      </c>
    </row>
    <row r="1589" spans="5:31" ht="12.75" customHeight="1">
      <c r="E1589" s="1083" t="str">
        <f t="shared" si="287"/>
        <v/>
      </c>
      <c r="J1589" s="1117" t="str">
        <f>IF(D1589="","-",#REF!-D1589)</f>
        <v>-</v>
      </c>
      <c r="L1589" s="1041" t="str">
        <f t="shared" si="288"/>
        <v/>
      </c>
      <c r="W1589" s="1046" t="str">
        <f t="shared" si="289"/>
        <v/>
      </c>
      <c r="X1589" s="1047"/>
      <c r="Y1589" s="1048" t="str">
        <f t="shared" si="295"/>
        <v/>
      </c>
      <c r="Z1589" s="1049" t="str">
        <f t="shared" si="290"/>
        <v/>
      </c>
      <c r="AA1589" s="1049" t="str">
        <f t="shared" si="291"/>
        <v/>
      </c>
      <c r="AB1589" s="1050" t="str">
        <f t="shared" si="292"/>
        <v/>
      </c>
      <c r="AD1589" s="1052" t="str">
        <f t="shared" si="293"/>
        <v/>
      </c>
      <c r="AE1589" s="1053" t="str">
        <f t="shared" si="294"/>
        <v/>
      </c>
    </row>
    <row r="1590" spans="5:31" ht="12.75" customHeight="1">
      <c r="E1590" s="1083" t="str">
        <f t="shared" si="287"/>
        <v/>
      </c>
      <c r="J1590" s="1117" t="str">
        <f>IF(D1590="","-",#REF!-D1590)</f>
        <v>-</v>
      </c>
      <c r="L1590" s="1041" t="str">
        <f t="shared" si="288"/>
        <v/>
      </c>
      <c r="W1590" s="1046" t="str">
        <f t="shared" si="289"/>
        <v/>
      </c>
      <c r="X1590" s="1047"/>
      <c r="Y1590" s="1048" t="str">
        <f t="shared" si="295"/>
        <v/>
      </c>
      <c r="Z1590" s="1049" t="str">
        <f t="shared" si="290"/>
        <v/>
      </c>
      <c r="AA1590" s="1049" t="str">
        <f t="shared" si="291"/>
        <v/>
      </c>
      <c r="AB1590" s="1050" t="str">
        <f t="shared" si="292"/>
        <v/>
      </c>
      <c r="AD1590" s="1052" t="str">
        <f t="shared" si="293"/>
        <v/>
      </c>
      <c r="AE1590" s="1053" t="str">
        <f t="shared" si="294"/>
        <v/>
      </c>
    </row>
    <row r="1591" spans="5:31" ht="12.75" customHeight="1">
      <c r="E1591" s="1083" t="str">
        <f t="shared" si="287"/>
        <v/>
      </c>
      <c r="J1591" s="1117" t="str">
        <f>IF(D1591="","-",#REF!-D1591)</f>
        <v>-</v>
      </c>
      <c r="L1591" s="1041" t="str">
        <f t="shared" si="288"/>
        <v/>
      </c>
      <c r="W1591" s="1046" t="str">
        <f t="shared" si="289"/>
        <v/>
      </c>
      <c r="X1591" s="1047"/>
      <c r="Y1591" s="1048" t="str">
        <f t="shared" si="295"/>
        <v/>
      </c>
      <c r="Z1591" s="1049" t="str">
        <f t="shared" si="290"/>
        <v/>
      </c>
      <c r="AA1591" s="1049" t="str">
        <f t="shared" si="291"/>
        <v/>
      </c>
      <c r="AB1591" s="1050" t="str">
        <f t="shared" si="292"/>
        <v/>
      </c>
      <c r="AD1591" s="1052" t="str">
        <f t="shared" si="293"/>
        <v/>
      </c>
      <c r="AE1591" s="1053" t="str">
        <f t="shared" si="294"/>
        <v/>
      </c>
    </row>
    <row r="1592" spans="5:31" ht="12.75" customHeight="1">
      <c r="E1592" s="1083" t="str">
        <f t="shared" si="287"/>
        <v/>
      </c>
      <c r="J1592" s="1117" t="str">
        <f>IF(D1592="","-",#REF!-D1592)</f>
        <v>-</v>
      </c>
      <c r="L1592" s="1041" t="str">
        <f t="shared" si="288"/>
        <v/>
      </c>
      <c r="W1592" s="1046" t="str">
        <f t="shared" si="289"/>
        <v/>
      </c>
      <c r="X1592" s="1047"/>
      <c r="Y1592" s="1048" t="str">
        <f t="shared" si="295"/>
        <v/>
      </c>
      <c r="Z1592" s="1049" t="str">
        <f t="shared" si="290"/>
        <v/>
      </c>
      <c r="AA1592" s="1049" t="str">
        <f t="shared" si="291"/>
        <v/>
      </c>
      <c r="AB1592" s="1050" t="str">
        <f t="shared" si="292"/>
        <v/>
      </c>
      <c r="AD1592" s="1052" t="str">
        <f t="shared" si="293"/>
        <v/>
      </c>
      <c r="AE1592" s="1053" t="str">
        <f t="shared" si="294"/>
        <v/>
      </c>
    </row>
    <row r="1593" spans="5:31" ht="12.75" customHeight="1">
      <c r="E1593" s="1083" t="str">
        <f t="shared" si="287"/>
        <v/>
      </c>
      <c r="J1593" s="1117" t="str">
        <f>IF(D1593="","-",#REF!-D1593)</f>
        <v>-</v>
      </c>
      <c r="L1593" s="1041" t="str">
        <f t="shared" si="288"/>
        <v/>
      </c>
      <c r="W1593" s="1046" t="str">
        <f t="shared" si="289"/>
        <v/>
      </c>
      <c r="X1593" s="1047"/>
      <c r="Y1593" s="1048" t="str">
        <f t="shared" si="295"/>
        <v/>
      </c>
      <c r="Z1593" s="1049" t="str">
        <f t="shared" si="290"/>
        <v/>
      </c>
      <c r="AA1593" s="1049" t="str">
        <f t="shared" si="291"/>
        <v/>
      </c>
      <c r="AB1593" s="1050" t="str">
        <f t="shared" si="292"/>
        <v/>
      </c>
      <c r="AD1593" s="1052" t="str">
        <f t="shared" si="293"/>
        <v/>
      </c>
      <c r="AE1593" s="1053" t="str">
        <f t="shared" si="294"/>
        <v/>
      </c>
    </row>
    <row r="1594" spans="5:31" ht="12.75" customHeight="1">
      <c r="E1594" s="1083" t="str">
        <f t="shared" si="287"/>
        <v/>
      </c>
      <c r="J1594" s="1117" t="str">
        <f>IF(D1594="","-",#REF!-D1594)</f>
        <v>-</v>
      </c>
      <c r="L1594" s="1041" t="str">
        <f t="shared" si="288"/>
        <v/>
      </c>
      <c r="W1594" s="1046" t="str">
        <f t="shared" si="289"/>
        <v/>
      </c>
      <c r="X1594" s="1047"/>
      <c r="Y1594" s="1048" t="str">
        <f t="shared" si="295"/>
        <v/>
      </c>
      <c r="Z1594" s="1049" t="str">
        <f t="shared" si="290"/>
        <v/>
      </c>
      <c r="AA1594" s="1049" t="str">
        <f t="shared" si="291"/>
        <v/>
      </c>
      <c r="AB1594" s="1050" t="str">
        <f t="shared" si="292"/>
        <v/>
      </c>
      <c r="AD1594" s="1052" t="str">
        <f t="shared" si="293"/>
        <v/>
      </c>
      <c r="AE1594" s="1053" t="str">
        <f t="shared" si="294"/>
        <v/>
      </c>
    </row>
    <row r="1595" spans="5:31" ht="12.75" customHeight="1">
      <c r="E1595" s="1083" t="str">
        <f t="shared" si="287"/>
        <v/>
      </c>
      <c r="J1595" s="1117" t="str">
        <f>IF(D1595="","-",#REF!-D1595)</f>
        <v>-</v>
      </c>
      <c r="L1595" s="1041" t="str">
        <f t="shared" si="288"/>
        <v/>
      </c>
      <c r="W1595" s="1046" t="str">
        <f t="shared" si="289"/>
        <v/>
      </c>
      <c r="X1595" s="1047"/>
      <c r="Y1595" s="1048" t="str">
        <f t="shared" si="295"/>
        <v/>
      </c>
      <c r="Z1595" s="1049" t="str">
        <f t="shared" si="290"/>
        <v/>
      </c>
      <c r="AA1595" s="1049" t="str">
        <f t="shared" si="291"/>
        <v/>
      </c>
      <c r="AB1595" s="1050" t="str">
        <f t="shared" si="292"/>
        <v/>
      </c>
      <c r="AD1595" s="1052" t="str">
        <f t="shared" si="293"/>
        <v/>
      </c>
      <c r="AE1595" s="1053" t="str">
        <f t="shared" si="294"/>
        <v/>
      </c>
    </row>
    <row r="1596" spans="5:31" ht="12.75" customHeight="1">
      <c r="E1596" s="1083" t="str">
        <f t="shared" si="287"/>
        <v/>
      </c>
      <c r="J1596" s="1117" t="str">
        <f>IF(D1596="","-",#REF!-D1596)</f>
        <v>-</v>
      </c>
      <c r="L1596" s="1041" t="str">
        <f t="shared" si="288"/>
        <v/>
      </c>
      <c r="W1596" s="1046" t="str">
        <f t="shared" si="289"/>
        <v/>
      </c>
      <c r="X1596" s="1047"/>
      <c r="Y1596" s="1048" t="str">
        <f t="shared" si="295"/>
        <v/>
      </c>
      <c r="Z1596" s="1049" t="str">
        <f t="shared" si="290"/>
        <v/>
      </c>
      <c r="AA1596" s="1049" t="str">
        <f t="shared" si="291"/>
        <v/>
      </c>
      <c r="AB1596" s="1050" t="str">
        <f t="shared" si="292"/>
        <v/>
      </c>
      <c r="AD1596" s="1052" t="str">
        <f t="shared" si="293"/>
        <v/>
      </c>
      <c r="AE1596" s="1053" t="str">
        <f t="shared" si="294"/>
        <v/>
      </c>
    </row>
    <row r="1597" spans="5:31" ht="12.75" customHeight="1">
      <c r="E1597" s="1083" t="str">
        <f t="shared" si="287"/>
        <v/>
      </c>
      <c r="J1597" s="1117" t="str">
        <f>IF(D1597="","-",#REF!-D1597)</f>
        <v>-</v>
      </c>
      <c r="L1597" s="1041" t="str">
        <f t="shared" si="288"/>
        <v/>
      </c>
      <c r="W1597" s="1046" t="str">
        <f t="shared" si="289"/>
        <v/>
      </c>
      <c r="X1597" s="1047"/>
      <c r="Y1597" s="1048" t="str">
        <f t="shared" si="295"/>
        <v/>
      </c>
      <c r="Z1597" s="1049" t="str">
        <f t="shared" si="290"/>
        <v/>
      </c>
      <c r="AA1597" s="1049" t="str">
        <f t="shared" si="291"/>
        <v/>
      </c>
      <c r="AB1597" s="1050" t="str">
        <f t="shared" si="292"/>
        <v/>
      </c>
      <c r="AD1597" s="1052" t="str">
        <f t="shared" si="293"/>
        <v/>
      </c>
      <c r="AE1597" s="1053" t="str">
        <f t="shared" si="294"/>
        <v/>
      </c>
    </row>
    <row r="1598" spans="5:31" ht="12.75" customHeight="1">
      <c r="E1598" s="1083" t="str">
        <f t="shared" si="287"/>
        <v/>
      </c>
      <c r="J1598" s="1117" t="str">
        <f>IF(D1598="","-",#REF!-D1598)</f>
        <v>-</v>
      </c>
      <c r="L1598" s="1041" t="str">
        <f t="shared" si="288"/>
        <v/>
      </c>
      <c r="W1598" s="1046" t="str">
        <f t="shared" si="289"/>
        <v/>
      </c>
      <c r="X1598" s="1047"/>
      <c r="Y1598" s="1048" t="str">
        <f t="shared" si="295"/>
        <v/>
      </c>
      <c r="Z1598" s="1049" t="str">
        <f t="shared" si="290"/>
        <v/>
      </c>
      <c r="AA1598" s="1049" t="str">
        <f t="shared" si="291"/>
        <v/>
      </c>
      <c r="AB1598" s="1050" t="str">
        <f t="shared" si="292"/>
        <v/>
      </c>
      <c r="AD1598" s="1052" t="str">
        <f t="shared" si="293"/>
        <v/>
      </c>
      <c r="AE1598" s="1053" t="str">
        <f t="shared" si="294"/>
        <v/>
      </c>
    </row>
    <row r="1599" spans="5:31" ht="12.75" customHeight="1">
      <c r="E1599" s="1083" t="str">
        <f t="shared" si="287"/>
        <v/>
      </c>
      <c r="J1599" s="1117" t="str">
        <f>IF(D1599="","-",#REF!-D1599)</f>
        <v>-</v>
      </c>
      <c r="L1599" s="1041" t="str">
        <f t="shared" si="288"/>
        <v/>
      </c>
      <c r="W1599" s="1046" t="str">
        <f t="shared" si="289"/>
        <v/>
      </c>
      <c r="X1599" s="1047"/>
      <c r="Y1599" s="1048" t="str">
        <f t="shared" si="295"/>
        <v/>
      </c>
      <c r="Z1599" s="1049" t="str">
        <f t="shared" si="290"/>
        <v/>
      </c>
      <c r="AA1599" s="1049" t="str">
        <f t="shared" si="291"/>
        <v/>
      </c>
      <c r="AB1599" s="1050" t="str">
        <f t="shared" si="292"/>
        <v/>
      </c>
      <c r="AD1599" s="1052" t="str">
        <f t="shared" si="293"/>
        <v/>
      </c>
      <c r="AE1599" s="1053" t="str">
        <f t="shared" si="294"/>
        <v/>
      </c>
    </row>
    <row r="1600" spans="5:31" ht="12.75" customHeight="1">
      <c r="E1600" s="1083" t="str">
        <f t="shared" si="287"/>
        <v/>
      </c>
      <c r="J1600" s="1117" t="str">
        <f>IF(D1600="","-",#REF!-D1600)</f>
        <v>-</v>
      </c>
      <c r="L1600" s="1041" t="str">
        <f t="shared" si="288"/>
        <v/>
      </c>
      <c r="W1600" s="1046" t="str">
        <f t="shared" si="289"/>
        <v/>
      </c>
      <c r="X1600" s="1047"/>
      <c r="Y1600" s="1048" t="str">
        <f t="shared" si="295"/>
        <v/>
      </c>
      <c r="Z1600" s="1049" t="str">
        <f t="shared" si="290"/>
        <v/>
      </c>
      <c r="AA1600" s="1049" t="str">
        <f t="shared" si="291"/>
        <v/>
      </c>
      <c r="AB1600" s="1050" t="str">
        <f t="shared" si="292"/>
        <v/>
      </c>
      <c r="AD1600" s="1052" t="str">
        <f t="shared" si="293"/>
        <v/>
      </c>
      <c r="AE1600" s="1053" t="str">
        <f t="shared" si="294"/>
        <v/>
      </c>
    </row>
    <row r="1601" spans="5:31" ht="12.75" customHeight="1">
      <c r="E1601" s="1083" t="str">
        <f t="shared" si="287"/>
        <v/>
      </c>
      <c r="J1601" s="1117" t="str">
        <f>IF(D1601="","-",#REF!-D1601)</f>
        <v>-</v>
      </c>
      <c r="L1601" s="1041" t="str">
        <f t="shared" si="288"/>
        <v/>
      </c>
      <c r="W1601" s="1046" t="str">
        <f t="shared" si="289"/>
        <v/>
      </c>
      <c r="X1601" s="1047"/>
      <c r="Y1601" s="1048" t="str">
        <f t="shared" si="295"/>
        <v/>
      </c>
      <c r="Z1601" s="1049" t="str">
        <f t="shared" si="290"/>
        <v/>
      </c>
      <c r="AA1601" s="1049" t="str">
        <f t="shared" si="291"/>
        <v/>
      </c>
      <c r="AB1601" s="1050" t="str">
        <f t="shared" si="292"/>
        <v/>
      </c>
      <c r="AD1601" s="1052" t="str">
        <f t="shared" si="293"/>
        <v/>
      </c>
      <c r="AE1601" s="1053" t="str">
        <f t="shared" si="294"/>
        <v/>
      </c>
    </row>
    <row r="1602" spans="5:31" ht="12.75" customHeight="1">
      <c r="E1602" s="1083" t="str">
        <f t="shared" si="287"/>
        <v/>
      </c>
      <c r="J1602" s="1117" t="str">
        <f>IF(D1602="","-",#REF!-D1602)</f>
        <v>-</v>
      </c>
      <c r="L1602" s="1041" t="str">
        <f t="shared" si="288"/>
        <v/>
      </c>
      <c r="W1602" s="1046" t="str">
        <f t="shared" si="289"/>
        <v/>
      </c>
      <c r="X1602" s="1047"/>
      <c r="Y1602" s="1048" t="str">
        <f t="shared" si="295"/>
        <v/>
      </c>
      <c r="Z1602" s="1049" t="str">
        <f t="shared" si="290"/>
        <v/>
      </c>
      <c r="AA1602" s="1049" t="str">
        <f t="shared" si="291"/>
        <v/>
      </c>
      <c r="AB1602" s="1050" t="str">
        <f t="shared" si="292"/>
        <v/>
      </c>
      <c r="AD1602" s="1052" t="str">
        <f t="shared" si="293"/>
        <v/>
      </c>
      <c r="AE1602" s="1053" t="str">
        <f t="shared" si="294"/>
        <v/>
      </c>
    </row>
    <row r="1603" spans="5:31" ht="12.75" customHeight="1">
      <c r="E1603" s="1083" t="str">
        <f t="shared" ref="E1603:E1666" si="296">IF(D1603="","",IF(F1603="paid",0,I1603-J1603))</f>
        <v/>
      </c>
      <c r="J1603" s="1117" t="str">
        <f>IF(D1603="","-",#REF!-D1603)</f>
        <v>-</v>
      </c>
      <c r="L1603" s="1041" t="str">
        <f t="shared" ref="L1603:L1666" si="297">IF(E1603="","",$Q$1+E1603)</f>
        <v/>
      </c>
      <c r="W1603" s="1046" t="str">
        <f t="shared" ref="W1603:W1666" si="298">IF($D1603="","",_xlfn.LET(_xlpm.gDate,D1603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603" s="1047"/>
      <c r="Y1603" s="1048" t="str">
        <f t="shared" si="295"/>
        <v/>
      </c>
      <c r="Z1603" s="1049" t="str">
        <f t="shared" ref="Z1603:Z1666" si="299">IF($K1603="","",_xlfn.LET(_xlpm.gDate,K1603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603" s="1049" t="str">
        <f t="shared" ref="AA1603:AA1666" si="300">IF($Z1603="","",TEXT($Z1603,"mm"))</f>
        <v/>
      </c>
      <c r="AB1603" s="1050" t="str">
        <f t="shared" ref="AB1603:AB1666" si="301">IFERROR(CHOOSE(AA1603,"መስከረም","ጥቅምት","ህዳር  ","ታህሳስ ","ጥር ","የካቲት ","መጋቢት ","ሚይዚያ ","ግንቦት ","ሰኔ ","ሐምሌ ","ነሐሴ ","Pagume"),"")</f>
        <v/>
      </c>
      <c r="AD1603" s="1052" t="str">
        <f t="shared" ref="AD1603:AD1666" si="302">IF($D1603="","",YEAR(D1603)&amp;"-W"&amp;WEEKNUM(D1603,2))</f>
        <v/>
      </c>
      <c r="AE1603" s="1053" t="str">
        <f t="shared" ref="AE1603:AE1666" si="303">IF($K1603="","",YEAR(K1603)&amp;"-W"&amp;WEEKNUM(K1603,2))</f>
        <v/>
      </c>
    </row>
    <row r="1604" spans="5:31" ht="12.75" customHeight="1">
      <c r="E1604" s="1083" t="str">
        <f t="shared" si="296"/>
        <v/>
      </c>
      <c r="J1604" s="1117" t="str">
        <f>IF(D1604="","-",#REF!-D1604)</f>
        <v>-</v>
      </c>
      <c r="L1604" s="1041" t="str">
        <f t="shared" si="297"/>
        <v/>
      </c>
      <c r="W1604" s="1046" t="str">
        <f t="shared" si="298"/>
        <v/>
      </c>
      <c r="X1604" s="1047"/>
      <c r="Y1604" s="1048" t="str">
        <f t="shared" si="295"/>
        <v/>
      </c>
      <c r="Z1604" s="1049" t="str">
        <f t="shared" si="299"/>
        <v/>
      </c>
      <c r="AA1604" s="1049" t="str">
        <f t="shared" si="300"/>
        <v/>
      </c>
      <c r="AB1604" s="1050" t="str">
        <f t="shared" si="301"/>
        <v/>
      </c>
      <c r="AD1604" s="1052" t="str">
        <f t="shared" si="302"/>
        <v/>
      </c>
      <c r="AE1604" s="1053" t="str">
        <f t="shared" si="303"/>
        <v/>
      </c>
    </row>
    <row r="1605" spans="5:31" ht="12.75" customHeight="1">
      <c r="E1605" s="1083" t="str">
        <f t="shared" si="296"/>
        <v/>
      </c>
      <c r="J1605" s="1117" t="str">
        <f>IF(D1605="","-",#REF!-D1605)</f>
        <v>-</v>
      </c>
      <c r="L1605" s="1041" t="str">
        <f t="shared" si="297"/>
        <v/>
      </c>
      <c r="W1605" s="1046" t="str">
        <f t="shared" si="298"/>
        <v/>
      </c>
      <c r="X1605" s="1047"/>
      <c r="Y1605" s="1048" t="str">
        <f t="shared" si="295"/>
        <v/>
      </c>
      <c r="Z1605" s="1049" t="str">
        <f t="shared" si="299"/>
        <v/>
      </c>
      <c r="AA1605" s="1049" t="str">
        <f t="shared" si="300"/>
        <v/>
      </c>
      <c r="AB1605" s="1050" t="str">
        <f t="shared" si="301"/>
        <v/>
      </c>
      <c r="AD1605" s="1052" t="str">
        <f t="shared" si="302"/>
        <v/>
      </c>
      <c r="AE1605" s="1053" t="str">
        <f t="shared" si="303"/>
        <v/>
      </c>
    </row>
    <row r="1606" spans="5:31" ht="12.75" customHeight="1">
      <c r="E1606" s="1083" t="str">
        <f t="shared" si="296"/>
        <v/>
      </c>
      <c r="J1606" s="1117" t="str">
        <f>IF(D1606="","-",#REF!-D1606)</f>
        <v>-</v>
      </c>
      <c r="L1606" s="1041" t="str">
        <f t="shared" si="297"/>
        <v/>
      </c>
      <c r="W1606" s="1046" t="str">
        <f t="shared" si="298"/>
        <v/>
      </c>
      <c r="X1606" s="1047"/>
      <c r="Y1606" s="1048" t="str">
        <f t="shared" si="295"/>
        <v/>
      </c>
      <c r="Z1606" s="1049" t="str">
        <f t="shared" si="299"/>
        <v/>
      </c>
      <c r="AA1606" s="1049" t="str">
        <f t="shared" si="300"/>
        <v/>
      </c>
      <c r="AB1606" s="1050" t="str">
        <f t="shared" si="301"/>
        <v/>
      </c>
      <c r="AD1606" s="1052" t="str">
        <f t="shared" si="302"/>
        <v/>
      </c>
      <c r="AE1606" s="1053" t="str">
        <f t="shared" si="303"/>
        <v/>
      </c>
    </row>
    <row r="1607" spans="5:31" ht="12.75" customHeight="1">
      <c r="E1607" s="1083" t="str">
        <f t="shared" si="296"/>
        <v/>
      </c>
      <c r="J1607" s="1117" t="str">
        <f>IF(D1607="","-",#REF!-D1607)</f>
        <v>-</v>
      </c>
      <c r="L1607" s="1041" t="str">
        <f t="shared" si="297"/>
        <v/>
      </c>
      <c r="W1607" s="1046" t="str">
        <f t="shared" si="298"/>
        <v/>
      </c>
      <c r="X1607" s="1047"/>
      <c r="Y1607" s="1048" t="str">
        <f t="shared" si="295"/>
        <v/>
      </c>
      <c r="Z1607" s="1049" t="str">
        <f t="shared" si="299"/>
        <v/>
      </c>
      <c r="AA1607" s="1049" t="str">
        <f t="shared" si="300"/>
        <v/>
      </c>
      <c r="AB1607" s="1050" t="str">
        <f t="shared" si="301"/>
        <v/>
      </c>
      <c r="AD1607" s="1052" t="str">
        <f t="shared" si="302"/>
        <v/>
      </c>
      <c r="AE1607" s="1053" t="str">
        <f t="shared" si="303"/>
        <v/>
      </c>
    </row>
    <row r="1608" spans="5:31" ht="12.75" customHeight="1">
      <c r="E1608" s="1083" t="str">
        <f t="shared" si="296"/>
        <v/>
      </c>
      <c r="J1608" s="1117" t="str">
        <f>IF(D1608="","-",#REF!-D1608)</f>
        <v>-</v>
      </c>
      <c r="L1608" s="1041" t="str">
        <f t="shared" si="297"/>
        <v/>
      </c>
      <c r="W1608" s="1046" t="str">
        <f t="shared" si="298"/>
        <v/>
      </c>
      <c r="X1608" s="1047"/>
      <c r="Y1608" s="1048" t="str">
        <f t="shared" si="295"/>
        <v/>
      </c>
      <c r="Z1608" s="1049" t="str">
        <f t="shared" si="299"/>
        <v/>
      </c>
      <c r="AA1608" s="1049" t="str">
        <f t="shared" si="300"/>
        <v/>
      </c>
      <c r="AB1608" s="1050" t="str">
        <f t="shared" si="301"/>
        <v/>
      </c>
      <c r="AD1608" s="1052" t="str">
        <f t="shared" si="302"/>
        <v/>
      </c>
      <c r="AE1608" s="1053" t="str">
        <f t="shared" si="303"/>
        <v/>
      </c>
    </row>
    <row r="1609" spans="5:31" ht="12.75" customHeight="1">
      <c r="E1609" s="1083" t="str">
        <f t="shared" si="296"/>
        <v/>
      </c>
      <c r="J1609" s="1117" t="str">
        <f>IF(D1609="","-",#REF!-D1609)</f>
        <v>-</v>
      </c>
      <c r="L1609" s="1041" t="str">
        <f t="shared" si="297"/>
        <v/>
      </c>
      <c r="W1609" s="1046" t="str">
        <f t="shared" si="298"/>
        <v/>
      </c>
      <c r="X1609" s="1047"/>
      <c r="Y1609" s="1048" t="str">
        <f t="shared" si="295"/>
        <v/>
      </c>
      <c r="Z1609" s="1049" t="str">
        <f t="shared" si="299"/>
        <v/>
      </c>
      <c r="AA1609" s="1049" t="str">
        <f t="shared" si="300"/>
        <v/>
      </c>
      <c r="AB1609" s="1050" t="str">
        <f t="shared" si="301"/>
        <v/>
      </c>
      <c r="AD1609" s="1052" t="str">
        <f t="shared" si="302"/>
        <v/>
      </c>
      <c r="AE1609" s="1053" t="str">
        <f t="shared" si="303"/>
        <v/>
      </c>
    </row>
    <row r="1610" spans="5:31" ht="12.75" customHeight="1">
      <c r="E1610" s="1083" t="str">
        <f t="shared" si="296"/>
        <v/>
      </c>
      <c r="J1610" s="1117" t="str">
        <f>IF(D1610="","-",#REF!-D1610)</f>
        <v>-</v>
      </c>
      <c r="L1610" s="1041" t="str">
        <f t="shared" si="297"/>
        <v/>
      </c>
      <c r="W1610" s="1046" t="str">
        <f t="shared" si="298"/>
        <v/>
      </c>
      <c r="X1610" s="1047"/>
      <c r="Y1610" s="1048" t="str">
        <f t="shared" si="295"/>
        <v/>
      </c>
      <c r="Z1610" s="1049" t="str">
        <f t="shared" si="299"/>
        <v/>
      </c>
      <c r="AA1610" s="1049" t="str">
        <f t="shared" si="300"/>
        <v/>
      </c>
      <c r="AB1610" s="1050" t="str">
        <f t="shared" si="301"/>
        <v/>
      </c>
      <c r="AD1610" s="1052" t="str">
        <f t="shared" si="302"/>
        <v/>
      </c>
      <c r="AE1610" s="1053" t="str">
        <f t="shared" si="303"/>
        <v/>
      </c>
    </row>
    <row r="1611" spans="5:31" ht="12.75" customHeight="1">
      <c r="E1611" s="1083" t="str">
        <f t="shared" si="296"/>
        <v/>
      </c>
      <c r="J1611" s="1117" t="str">
        <f>IF(D1611="","-",#REF!-D1611)</f>
        <v>-</v>
      </c>
      <c r="L1611" s="1041" t="str">
        <f t="shared" si="297"/>
        <v/>
      </c>
      <c r="W1611" s="1046" t="str">
        <f t="shared" si="298"/>
        <v/>
      </c>
      <c r="X1611" s="1047"/>
      <c r="Y1611" s="1048" t="str">
        <f t="shared" si="295"/>
        <v/>
      </c>
      <c r="Z1611" s="1049" t="str">
        <f t="shared" si="299"/>
        <v/>
      </c>
      <c r="AA1611" s="1049" t="str">
        <f t="shared" si="300"/>
        <v/>
      </c>
      <c r="AB1611" s="1050" t="str">
        <f t="shared" si="301"/>
        <v/>
      </c>
      <c r="AD1611" s="1052" t="str">
        <f t="shared" si="302"/>
        <v/>
      </c>
      <c r="AE1611" s="1053" t="str">
        <f t="shared" si="303"/>
        <v/>
      </c>
    </row>
    <row r="1612" spans="5:31" ht="12.75" customHeight="1">
      <c r="E1612" s="1083" t="str">
        <f t="shared" si="296"/>
        <v/>
      </c>
      <c r="J1612" s="1117" t="str">
        <f>IF(D1612="","-",#REF!-D1612)</f>
        <v>-</v>
      </c>
      <c r="L1612" s="1041" t="str">
        <f t="shared" si="297"/>
        <v/>
      </c>
      <c r="W1612" s="1046" t="str">
        <f t="shared" si="298"/>
        <v/>
      </c>
      <c r="X1612" s="1047"/>
      <c r="Y1612" s="1048" t="str">
        <f t="shared" si="295"/>
        <v/>
      </c>
      <c r="Z1612" s="1049" t="str">
        <f t="shared" si="299"/>
        <v/>
      </c>
      <c r="AA1612" s="1049" t="str">
        <f t="shared" si="300"/>
        <v/>
      </c>
      <c r="AB1612" s="1050" t="str">
        <f t="shared" si="301"/>
        <v/>
      </c>
      <c r="AD1612" s="1052" t="str">
        <f t="shared" si="302"/>
        <v/>
      </c>
      <c r="AE1612" s="1053" t="str">
        <f t="shared" si="303"/>
        <v/>
      </c>
    </row>
    <row r="1613" spans="5:31" ht="12.75" customHeight="1">
      <c r="E1613" s="1083" t="str">
        <f t="shared" si="296"/>
        <v/>
      </c>
      <c r="J1613" s="1117" t="str">
        <f>IF(D1613="","-",#REF!-D1613)</f>
        <v>-</v>
      </c>
      <c r="L1613" s="1041" t="str">
        <f t="shared" si="297"/>
        <v/>
      </c>
      <c r="W1613" s="1046" t="str">
        <f t="shared" si="298"/>
        <v/>
      </c>
      <c r="X1613" s="1047"/>
      <c r="Y1613" s="1048" t="str">
        <f t="shared" si="295"/>
        <v/>
      </c>
      <c r="Z1613" s="1049" t="str">
        <f t="shared" si="299"/>
        <v/>
      </c>
      <c r="AA1613" s="1049" t="str">
        <f t="shared" si="300"/>
        <v/>
      </c>
      <c r="AB1613" s="1050" t="str">
        <f t="shared" si="301"/>
        <v/>
      </c>
      <c r="AD1613" s="1052" t="str">
        <f t="shared" si="302"/>
        <v/>
      </c>
      <c r="AE1613" s="1053" t="str">
        <f t="shared" si="303"/>
        <v/>
      </c>
    </row>
    <row r="1614" spans="5:31" ht="12.75" customHeight="1">
      <c r="E1614" s="1083" t="str">
        <f t="shared" si="296"/>
        <v/>
      </c>
      <c r="J1614" s="1117" t="str">
        <f>IF(D1614="","-",#REF!-D1614)</f>
        <v>-</v>
      </c>
      <c r="L1614" s="1041" t="str">
        <f t="shared" si="297"/>
        <v/>
      </c>
      <c r="W1614" s="1046" t="str">
        <f t="shared" si="298"/>
        <v/>
      </c>
      <c r="X1614" s="1047"/>
      <c r="Y1614" s="1048" t="str">
        <f t="shared" si="295"/>
        <v/>
      </c>
      <c r="Z1614" s="1049" t="str">
        <f t="shared" si="299"/>
        <v/>
      </c>
      <c r="AA1614" s="1049" t="str">
        <f t="shared" si="300"/>
        <v/>
      </c>
      <c r="AB1614" s="1050" t="str">
        <f t="shared" si="301"/>
        <v/>
      </c>
      <c r="AD1614" s="1052" t="str">
        <f t="shared" si="302"/>
        <v/>
      </c>
      <c r="AE1614" s="1053" t="str">
        <f t="shared" si="303"/>
        <v/>
      </c>
    </row>
    <row r="1615" spans="5:31" ht="12.75" customHeight="1">
      <c r="E1615" s="1083" t="str">
        <f t="shared" si="296"/>
        <v/>
      </c>
      <c r="J1615" s="1117" t="str">
        <f>IF(D1615="","-",#REF!-D1615)</f>
        <v>-</v>
      </c>
      <c r="L1615" s="1041" t="str">
        <f t="shared" si="297"/>
        <v/>
      </c>
      <c r="W1615" s="1046" t="str">
        <f t="shared" si="298"/>
        <v/>
      </c>
      <c r="X1615" s="1047"/>
      <c r="Y1615" s="1048" t="str">
        <f t="shared" si="295"/>
        <v/>
      </c>
      <c r="Z1615" s="1049" t="str">
        <f t="shared" si="299"/>
        <v/>
      </c>
      <c r="AA1615" s="1049" t="str">
        <f t="shared" si="300"/>
        <v/>
      </c>
      <c r="AB1615" s="1050" t="str">
        <f t="shared" si="301"/>
        <v/>
      </c>
      <c r="AD1615" s="1052" t="str">
        <f t="shared" si="302"/>
        <v/>
      </c>
      <c r="AE1615" s="1053" t="str">
        <f t="shared" si="303"/>
        <v/>
      </c>
    </row>
    <row r="1616" spans="5:31" ht="12.75" customHeight="1">
      <c r="E1616" s="1083" t="str">
        <f t="shared" si="296"/>
        <v/>
      </c>
      <c r="J1616" s="1117" t="str">
        <f>IF(D1616="","-",#REF!-D1616)</f>
        <v>-</v>
      </c>
      <c r="L1616" s="1041" t="str">
        <f t="shared" si="297"/>
        <v/>
      </c>
      <c r="W1616" s="1046" t="str">
        <f t="shared" si="298"/>
        <v/>
      </c>
      <c r="X1616" s="1047"/>
      <c r="Y1616" s="1048" t="str">
        <f t="shared" si="295"/>
        <v/>
      </c>
      <c r="Z1616" s="1049" t="str">
        <f t="shared" si="299"/>
        <v/>
      </c>
      <c r="AA1616" s="1049" t="str">
        <f t="shared" si="300"/>
        <v/>
      </c>
      <c r="AB1616" s="1050" t="str">
        <f t="shared" si="301"/>
        <v/>
      </c>
      <c r="AD1616" s="1052" t="str">
        <f t="shared" si="302"/>
        <v/>
      </c>
      <c r="AE1616" s="1053" t="str">
        <f t="shared" si="303"/>
        <v/>
      </c>
    </row>
    <row r="1617" spans="5:31" ht="12.75" customHeight="1">
      <c r="E1617" s="1083" t="str">
        <f t="shared" si="296"/>
        <v/>
      </c>
      <c r="J1617" s="1117" t="str">
        <f>IF(D1617="","-",#REF!-D1617)</f>
        <v>-</v>
      </c>
      <c r="L1617" s="1041" t="str">
        <f t="shared" si="297"/>
        <v/>
      </c>
      <c r="W1617" s="1046" t="str">
        <f t="shared" si="298"/>
        <v/>
      </c>
      <c r="X1617" s="1047"/>
      <c r="Y1617" s="1048" t="str">
        <f t="shared" si="295"/>
        <v/>
      </c>
      <c r="Z1617" s="1049" t="str">
        <f t="shared" si="299"/>
        <v/>
      </c>
      <c r="AA1617" s="1049" t="str">
        <f t="shared" si="300"/>
        <v/>
      </c>
      <c r="AB1617" s="1050" t="str">
        <f t="shared" si="301"/>
        <v/>
      </c>
      <c r="AD1617" s="1052" t="str">
        <f t="shared" si="302"/>
        <v/>
      </c>
      <c r="AE1617" s="1053" t="str">
        <f t="shared" si="303"/>
        <v/>
      </c>
    </row>
    <row r="1618" spans="5:31" ht="12.75" customHeight="1">
      <c r="E1618" s="1083" t="str">
        <f t="shared" si="296"/>
        <v/>
      </c>
      <c r="J1618" s="1117" t="str">
        <f>IF(D1618="","-",#REF!-D1618)</f>
        <v>-</v>
      </c>
      <c r="L1618" s="1041" t="str">
        <f t="shared" si="297"/>
        <v/>
      </c>
      <c r="W1618" s="1046" t="str">
        <f t="shared" si="298"/>
        <v/>
      </c>
      <c r="X1618" s="1047"/>
      <c r="Y1618" s="1048" t="str">
        <f t="shared" si="295"/>
        <v/>
      </c>
      <c r="Z1618" s="1049" t="str">
        <f t="shared" si="299"/>
        <v/>
      </c>
      <c r="AA1618" s="1049" t="str">
        <f t="shared" si="300"/>
        <v/>
      </c>
      <c r="AB1618" s="1050" t="str">
        <f t="shared" si="301"/>
        <v/>
      </c>
      <c r="AD1618" s="1052" t="str">
        <f t="shared" si="302"/>
        <v/>
      </c>
      <c r="AE1618" s="1053" t="str">
        <f t="shared" si="303"/>
        <v/>
      </c>
    </row>
    <row r="1619" spans="5:31" ht="12.75" customHeight="1">
      <c r="E1619" s="1083" t="str">
        <f t="shared" si="296"/>
        <v/>
      </c>
      <c r="J1619" s="1117" t="str">
        <f>IF(D1619="","-",#REF!-D1619)</f>
        <v>-</v>
      </c>
      <c r="L1619" s="1041" t="str">
        <f t="shared" si="297"/>
        <v/>
      </c>
      <c r="W1619" s="1046" t="str">
        <f t="shared" si="298"/>
        <v/>
      </c>
      <c r="X1619" s="1047"/>
      <c r="Y1619" s="1048" t="str">
        <f t="shared" si="295"/>
        <v/>
      </c>
      <c r="Z1619" s="1049" t="str">
        <f t="shared" si="299"/>
        <v/>
      </c>
      <c r="AA1619" s="1049" t="str">
        <f t="shared" si="300"/>
        <v/>
      </c>
      <c r="AB1619" s="1050" t="str">
        <f t="shared" si="301"/>
        <v/>
      </c>
      <c r="AD1619" s="1052" t="str">
        <f t="shared" si="302"/>
        <v/>
      </c>
      <c r="AE1619" s="1053" t="str">
        <f t="shared" si="303"/>
        <v/>
      </c>
    </row>
    <row r="1620" spans="5:31" ht="12.75" customHeight="1">
      <c r="E1620" s="1083" t="str">
        <f t="shared" si="296"/>
        <v/>
      </c>
      <c r="J1620" s="1117" t="str">
        <f>IF(D1620="","-",#REF!-D1620)</f>
        <v>-</v>
      </c>
      <c r="L1620" s="1041" t="str">
        <f t="shared" si="297"/>
        <v/>
      </c>
      <c r="W1620" s="1046" t="str">
        <f t="shared" si="298"/>
        <v/>
      </c>
      <c r="X1620" s="1047"/>
      <c r="Y1620" s="1048" t="str">
        <f t="shared" si="295"/>
        <v/>
      </c>
      <c r="Z1620" s="1049" t="str">
        <f t="shared" si="299"/>
        <v/>
      </c>
      <c r="AA1620" s="1049" t="str">
        <f t="shared" si="300"/>
        <v/>
      </c>
      <c r="AB1620" s="1050" t="str">
        <f t="shared" si="301"/>
        <v/>
      </c>
      <c r="AD1620" s="1052" t="str">
        <f t="shared" si="302"/>
        <v/>
      </c>
      <c r="AE1620" s="1053" t="str">
        <f t="shared" si="303"/>
        <v/>
      </c>
    </row>
    <row r="1621" spans="5:31" ht="12.75" customHeight="1">
      <c r="E1621" s="1083" t="str">
        <f t="shared" si="296"/>
        <v/>
      </c>
      <c r="J1621" s="1117" t="str">
        <f>IF(D1621="","-",#REF!-D1621)</f>
        <v>-</v>
      </c>
      <c r="L1621" s="1041" t="str">
        <f t="shared" si="297"/>
        <v/>
      </c>
      <c r="W1621" s="1046" t="str">
        <f t="shared" si="298"/>
        <v/>
      </c>
      <c r="X1621" s="1047"/>
      <c r="Y1621" s="1048" t="str">
        <f t="shared" si="295"/>
        <v/>
      </c>
      <c r="Z1621" s="1049" t="str">
        <f t="shared" si="299"/>
        <v/>
      </c>
      <c r="AA1621" s="1049" t="str">
        <f t="shared" si="300"/>
        <v/>
      </c>
      <c r="AB1621" s="1050" t="str">
        <f t="shared" si="301"/>
        <v/>
      </c>
      <c r="AD1621" s="1052" t="str">
        <f t="shared" si="302"/>
        <v/>
      </c>
      <c r="AE1621" s="1053" t="str">
        <f t="shared" si="303"/>
        <v/>
      </c>
    </row>
    <row r="1622" spans="5:31" ht="12.75" customHeight="1">
      <c r="E1622" s="1083" t="str">
        <f t="shared" si="296"/>
        <v/>
      </c>
      <c r="J1622" s="1117" t="str">
        <f>IF(D1622="","-",#REF!-D1622)</f>
        <v>-</v>
      </c>
      <c r="L1622" s="1041" t="str">
        <f t="shared" si="297"/>
        <v/>
      </c>
      <c r="W1622" s="1046" t="str">
        <f t="shared" si="298"/>
        <v/>
      </c>
      <c r="X1622" s="1047"/>
      <c r="Y1622" s="1048" t="str">
        <f t="shared" si="295"/>
        <v/>
      </c>
      <c r="Z1622" s="1049" t="str">
        <f t="shared" si="299"/>
        <v/>
      </c>
      <c r="AA1622" s="1049" t="str">
        <f t="shared" si="300"/>
        <v/>
      </c>
      <c r="AB1622" s="1050" t="str">
        <f t="shared" si="301"/>
        <v/>
      </c>
      <c r="AD1622" s="1052" t="str">
        <f t="shared" si="302"/>
        <v/>
      </c>
      <c r="AE1622" s="1053" t="str">
        <f t="shared" si="303"/>
        <v/>
      </c>
    </row>
    <row r="1623" spans="5:31" ht="12.75" customHeight="1">
      <c r="E1623" s="1083" t="str">
        <f t="shared" si="296"/>
        <v/>
      </c>
      <c r="J1623" s="1117" t="str">
        <f>IF(D1623="","-",#REF!-D1623)</f>
        <v>-</v>
      </c>
      <c r="L1623" s="1041" t="str">
        <f t="shared" si="297"/>
        <v/>
      </c>
      <c r="W1623" s="1046" t="str">
        <f t="shared" si="298"/>
        <v/>
      </c>
      <c r="X1623" s="1047"/>
      <c r="Y1623" s="1048" t="str">
        <f t="shared" si="295"/>
        <v/>
      </c>
      <c r="Z1623" s="1049" t="str">
        <f t="shared" si="299"/>
        <v/>
      </c>
      <c r="AA1623" s="1049" t="str">
        <f t="shared" si="300"/>
        <v/>
      </c>
      <c r="AB1623" s="1050" t="str">
        <f t="shared" si="301"/>
        <v/>
      </c>
      <c r="AD1623" s="1052" t="str">
        <f t="shared" si="302"/>
        <v/>
      </c>
      <c r="AE1623" s="1053" t="str">
        <f t="shared" si="303"/>
        <v/>
      </c>
    </row>
    <row r="1624" spans="5:31" ht="12.75" customHeight="1">
      <c r="E1624" s="1083" t="str">
        <f t="shared" si="296"/>
        <v/>
      </c>
      <c r="J1624" s="1117" t="str">
        <f>IF(D1624="","-",#REF!-D1624)</f>
        <v>-</v>
      </c>
      <c r="L1624" s="1041" t="str">
        <f t="shared" si="297"/>
        <v/>
      </c>
      <c r="W1624" s="1046" t="str">
        <f t="shared" si="298"/>
        <v/>
      </c>
      <c r="X1624" s="1047"/>
      <c r="Y1624" s="1048" t="str">
        <f t="shared" si="295"/>
        <v/>
      </c>
      <c r="Z1624" s="1049" t="str">
        <f t="shared" si="299"/>
        <v/>
      </c>
      <c r="AA1624" s="1049" t="str">
        <f t="shared" si="300"/>
        <v/>
      </c>
      <c r="AB1624" s="1050" t="str">
        <f t="shared" si="301"/>
        <v/>
      </c>
      <c r="AD1624" s="1052" t="str">
        <f t="shared" si="302"/>
        <v/>
      </c>
      <c r="AE1624" s="1053" t="str">
        <f t="shared" si="303"/>
        <v/>
      </c>
    </row>
    <row r="1625" spans="5:31" ht="12.75" customHeight="1">
      <c r="E1625" s="1083" t="str">
        <f t="shared" si="296"/>
        <v/>
      </c>
      <c r="J1625" s="1117" t="str">
        <f>IF(D1625="","-",#REF!-D1625)</f>
        <v>-</v>
      </c>
      <c r="L1625" s="1041" t="str">
        <f t="shared" si="297"/>
        <v/>
      </c>
      <c r="W1625" s="1046" t="str">
        <f t="shared" si="298"/>
        <v/>
      </c>
      <c r="X1625" s="1047"/>
      <c r="Y1625" s="1048" t="str">
        <f t="shared" si="295"/>
        <v/>
      </c>
      <c r="Z1625" s="1049" t="str">
        <f t="shared" si="299"/>
        <v/>
      </c>
      <c r="AA1625" s="1049" t="str">
        <f t="shared" si="300"/>
        <v/>
      </c>
      <c r="AB1625" s="1050" t="str">
        <f t="shared" si="301"/>
        <v/>
      </c>
      <c r="AD1625" s="1052" t="str">
        <f t="shared" si="302"/>
        <v/>
      </c>
      <c r="AE1625" s="1053" t="str">
        <f t="shared" si="303"/>
        <v/>
      </c>
    </row>
    <row r="1626" spans="5:31" ht="12.75" customHeight="1">
      <c r="E1626" s="1083" t="str">
        <f t="shared" si="296"/>
        <v/>
      </c>
      <c r="J1626" s="1117" t="str">
        <f>IF(D1626="","-",#REF!-D1626)</f>
        <v>-</v>
      </c>
      <c r="L1626" s="1041" t="str">
        <f t="shared" si="297"/>
        <v/>
      </c>
      <c r="W1626" s="1046" t="str">
        <f t="shared" si="298"/>
        <v/>
      </c>
      <c r="X1626" s="1047"/>
      <c r="Y1626" s="1048" t="str">
        <f t="shared" si="295"/>
        <v/>
      </c>
      <c r="Z1626" s="1049" t="str">
        <f t="shared" si="299"/>
        <v/>
      </c>
      <c r="AA1626" s="1049" t="str">
        <f t="shared" si="300"/>
        <v/>
      </c>
      <c r="AB1626" s="1050" t="str">
        <f t="shared" si="301"/>
        <v/>
      </c>
      <c r="AD1626" s="1052" t="str">
        <f t="shared" si="302"/>
        <v/>
      </c>
      <c r="AE1626" s="1053" t="str">
        <f t="shared" si="303"/>
        <v/>
      </c>
    </row>
    <row r="1627" spans="5:31" ht="12.75" customHeight="1">
      <c r="E1627" s="1083" t="str">
        <f t="shared" si="296"/>
        <v/>
      </c>
      <c r="J1627" s="1117" t="str">
        <f>IF(D1627="","-",#REF!-D1627)</f>
        <v>-</v>
      </c>
      <c r="L1627" s="1041" t="str">
        <f t="shared" si="297"/>
        <v/>
      </c>
      <c r="W1627" s="1046" t="str">
        <f t="shared" si="298"/>
        <v/>
      </c>
      <c r="X1627" s="1047"/>
      <c r="Y1627" s="1048" t="str">
        <f t="shared" si="295"/>
        <v/>
      </c>
      <c r="Z1627" s="1049" t="str">
        <f t="shared" si="299"/>
        <v/>
      </c>
      <c r="AA1627" s="1049" t="str">
        <f t="shared" si="300"/>
        <v/>
      </c>
      <c r="AB1627" s="1050" t="str">
        <f t="shared" si="301"/>
        <v/>
      </c>
      <c r="AD1627" s="1052" t="str">
        <f t="shared" si="302"/>
        <v/>
      </c>
      <c r="AE1627" s="1053" t="str">
        <f t="shared" si="303"/>
        <v/>
      </c>
    </row>
    <row r="1628" spans="5:31" ht="12.75" customHeight="1">
      <c r="E1628" s="1083" t="str">
        <f t="shared" si="296"/>
        <v/>
      </c>
      <c r="J1628" s="1117" t="str">
        <f>IF(D1628="","-",#REF!-D1628)</f>
        <v>-</v>
      </c>
      <c r="L1628" s="1041" t="str">
        <f t="shared" si="297"/>
        <v/>
      </c>
      <c r="W1628" s="1046" t="str">
        <f t="shared" si="298"/>
        <v/>
      </c>
      <c r="X1628" s="1047"/>
      <c r="Y1628" s="1048" t="str">
        <f t="shared" si="295"/>
        <v/>
      </c>
      <c r="Z1628" s="1049" t="str">
        <f t="shared" si="299"/>
        <v/>
      </c>
      <c r="AA1628" s="1049" t="str">
        <f t="shared" si="300"/>
        <v/>
      </c>
      <c r="AB1628" s="1050" t="str">
        <f t="shared" si="301"/>
        <v/>
      </c>
      <c r="AD1628" s="1052" t="str">
        <f t="shared" si="302"/>
        <v/>
      </c>
      <c r="AE1628" s="1053" t="str">
        <f t="shared" si="303"/>
        <v/>
      </c>
    </row>
    <row r="1629" spans="5:31" ht="12.75" customHeight="1">
      <c r="E1629" s="1083" t="str">
        <f t="shared" si="296"/>
        <v/>
      </c>
      <c r="J1629" s="1117" t="str">
        <f>IF(D1629="","-",#REF!-D1629)</f>
        <v>-</v>
      </c>
      <c r="L1629" s="1041" t="str">
        <f t="shared" si="297"/>
        <v/>
      </c>
      <c r="W1629" s="1046" t="str">
        <f t="shared" si="298"/>
        <v/>
      </c>
      <c r="X1629" s="1047"/>
      <c r="Y1629" s="1048" t="str">
        <f t="shared" si="295"/>
        <v/>
      </c>
      <c r="Z1629" s="1049" t="str">
        <f t="shared" si="299"/>
        <v/>
      </c>
      <c r="AA1629" s="1049" t="str">
        <f t="shared" si="300"/>
        <v/>
      </c>
      <c r="AB1629" s="1050" t="str">
        <f t="shared" si="301"/>
        <v/>
      </c>
      <c r="AD1629" s="1052" t="str">
        <f t="shared" si="302"/>
        <v/>
      </c>
      <c r="AE1629" s="1053" t="str">
        <f t="shared" si="303"/>
        <v/>
      </c>
    </row>
    <row r="1630" spans="5:31" ht="12.75" customHeight="1">
      <c r="E1630" s="1083" t="str">
        <f t="shared" si="296"/>
        <v/>
      </c>
      <c r="J1630" s="1117" t="str">
        <f>IF(D1630="","-",#REF!-D1630)</f>
        <v>-</v>
      </c>
      <c r="L1630" s="1041" t="str">
        <f t="shared" si="297"/>
        <v/>
      </c>
      <c r="W1630" s="1046" t="str">
        <f t="shared" si="298"/>
        <v/>
      </c>
      <c r="X1630" s="1047"/>
      <c r="Y1630" s="1048" t="str">
        <f t="shared" si="295"/>
        <v/>
      </c>
      <c r="Z1630" s="1049" t="str">
        <f t="shared" si="299"/>
        <v/>
      </c>
      <c r="AA1630" s="1049" t="str">
        <f t="shared" si="300"/>
        <v/>
      </c>
      <c r="AB1630" s="1050" t="str">
        <f t="shared" si="301"/>
        <v/>
      </c>
      <c r="AD1630" s="1052" t="str">
        <f t="shared" si="302"/>
        <v/>
      </c>
      <c r="AE1630" s="1053" t="str">
        <f t="shared" si="303"/>
        <v/>
      </c>
    </row>
    <row r="1631" spans="5:31" ht="12.75" customHeight="1">
      <c r="E1631" s="1083" t="str">
        <f t="shared" si="296"/>
        <v/>
      </c>
      <c r="J1631" s="1117" t="str">
        <f>IF(D1631="","-",#REF!-D1631)</f>
        <v>-</v>
      </c>
      <c r="L1631" s="1041" t="str">
        <f t="shared" si="297"/>
        <v/>
      </c>
      <c r="W1631" s="1046" t="str">
        <f t="shared" si="298"/>
        <v/>
      </c>
      <c r="X1631" s="1047"/>
      <c r="Y1631" s="1048" t="str">
        <f t="shared" si="295"/>
        <v/>
      </c>
      <c r="Z1631" s="1049" t="str">
        <f t="shared" si="299"/>
        <v/>
      </c>
      <c r="AA1631" s="1049" t="str">
        <f t="shared" si="300"/>
        <v/>
      </c>
      <c r="AB1631" s="1050" t="str">
        <f t="shared" si="301"/>
        <v/>
      </c>
      <c r="AD1631" s="1052" t="str">
        <f t="shared" si="302"/>
        <v/>
      </c>
      <c r="AE1631" s="1053" t="str">
        <f t="shared" si="303"/>
        <v/>
      </c>
    </row>
    <row r="1632" spans="5:31" ht="12.75" customHeight="1">
      <c r="E1632" s="1083" t="str">
        <f t="shared" si="296"/>
        <v/>
      </c>
      <c r="J1632" s="1117" t="str">
        <f>IF(D1632="","-",#REF!-D1632)</f>
        <v>-</v>
      </c>
      <c r="L1632" s="1041" t="str">
        <f t="shared" si="297"/>
        <v/>
      </c>
      <c r="W1632" s="1046" t="str">
        <f t="shared" si="298"/>
        <v/>
      </c>
      <c r="X1632" s="1047"/>
      <c r="Y1632" s="1048" t="str">
        <f t="shared" si="295"/>
        <v/>
      </c>
      <c r="Z1632" s="1049" t="str">
        <f t="shared" si="299"/>
        <v/>
      </c>
      <c r="AA1632" s="1049" t="str">
        <f t="shared" si="300"/>
        <v/>
      </c>
      <c r="AB1632" s="1050" t="str">
        <f t="shared" si="301"/>
        <v/>
      </c>
      <c r="AD1632" s="1052" t="str">
        <f t="shared" si="302"/>
        <v/>
      </c>
      <c r="AE1632" s="1053" t="str">
        <f t="shared" si="303"/>
        <v/>
      </c>
    </row>
    <row r="1633" spans="5:31" ht="12.75" customHeight="1">
      <c r="E1633" s="1083" t="str">
        <f t="shared" si="296"/>
        <v/>
      </c>
      <c r="J1633" s="1117" t="str">
        <f>IF(D1633="","-",#REF!-D1633)</f>
        <v>-</v>
      </c>
      <c r="L1633" s="1041" t="str">
        <f t="shared" si="297"/>
        <v/>
      </c>
      <c r="W1633" s="1046" t="str">
        <f t="shared" si="298"/>
        <v/>
      </c>
      <c r="X1633" s="1047"/>
      <c r="Y1633" s="1048" t="str">
        <f t="shared" ref="Y1633:Y1696" si="304">IFERROR(CHOOSE(X1633,"መስከረም","ጥቅምት","ህዳር  ","ታህሳስ ","ጥር ","የካቲት ","መጋቢት ","ሚይዚያ ","ግንቦት ","ሰኔ ","ሐምሌ ","ነሐሴ ","Pagume"),"")</f>
        <v/>
      </c>
      <c r="Z1633" s="1049" t="str">
        <f t="shared" si="299"/>
        <v/>
      </c>
      <c r="AA1633" s="1049" t="str">
        <f t="shared" si="300"/>
        <v/>
      </c>
      <c r="AB1633" s="1050" t="str">
        <f t="shared" si="301"/>
        <v/>
      </c>
      <c r="AD1633" s="1052" t="str">
        <f t="shared" si="302"/>
        <v/>
      </c>
      <c r="AE1633" s="1053" t="str">
        <f t="shared" si="303"/>
        <v/>
      </c>
    </row>
    <row r="1634" spans="5:31" ht="12.75" customHeight="1">
      <c r="E1634" s="1083" t="str">
        <f t="shared" si="296"/>
        <v/>
      </c>
      <c r="J1634" s="1117" t="str">
        <f>IF(D1634="","-",#REF!-D1634)</f>
        <v>-</v>
      </c>
      <c r="L1634" s="1041" t="str">
        <f t="shared" si="297"/>
        <v/>
      </c>
      <c r="W1634" s="1046" t="str">
        <f t="shared" si="298"/>
        <v/>
      </c>
      <c r="X1634" s="1047"/>
      <c r="Y1634" s="1048" t="str">
        <f t="shared" si="304"/>
        <v/>
      </c>
      <c r="Z1634" s="1049" t="str">
        <f t="shared" si="299"/>
        <v/>
      </c>
      <c r="AA1634" s="1049" t="str">
        <f t="shared" si="300"/>
        <v/>
      </c>
      <c r="AB1634" s="1050" t="str">
        <f t="shared" si="301"/>
        <v/>
      </c>
      <c r="AD1634" s="1052" t="str">
        <f t="shared" si="302"/>
        <v/>
      </c>
      <c r="AE1634" s="1053" t="str">
        <f t="shared" si="303"/>
        <v/>
      </c>
    </row>
    <row r="1635" spans="5:31" ht="12.75" customHeight="1">
      <c r="E1635" s="1083" t="str">
        <f t="shared" si="296"/>
        <v/>
      </c>
      <c r="J1635" s="1117" t="str">
        <f>IF(D1635="","-",#REF!-D1635)</f>
        <v>-</v>
      </c>
      <c r="L1635" s="1041" t="str">
        <f t="shared" si="297"/>
        <v/>
      </c>
      <c r="W1635" s="1046" t="str">
        <f t="shared" si="298"/>
        <v/>
      </c>
      <c r="X1635" s="1047"/>
      <c r="Y1635" s="1048" t="str">
        <f t="shared" si="304"/>
        <v/>
      </c>
      <c r="Z1635" s="1049" t="str">
        <f t="shared" si="299"/>
        <v/>
      </c>
      <c r="AA1635" s="1049" t="str">
        <f t="shared" si="300"/>
        <v/>
      </c>
      <c r="AB1635" s="1050" t="str">
        <f t="shared" si="301"/>
        <v/>
      </c>
      <c r="AD1635" s="1052" t="str">
        <f t="shared" si="302"/>
        <v/>
      </c>
      <c r="AE1635" s="1053" t="str">
        <f t="shared" si="303"/>
        <v/>
      </c>
    </row>
    <row r="1636" spans="5:31" ht="12.75" customHeight="1">
      <c r="E1636" s="1083" t="str">
        <f t="shared" si="296"/>
        <v/>
      </c>
      <c r="J1636" s="1117" t="str">
        <f>IF(D1636="","-",#REF!-D1636)</f>
        <v>-</v>
      </c>
      <c r="L1636" s="1041" t="str">
        <f t="shared" si="297"/>
        <v/>
      </c>
      <c r="W1636" s="1046" t="str">
        <f t="shared" si="298"/>
        <v/>
      </c>
      <c r="X1636" s="1047"/>
      <c r="Y1636" s="1048" t="str">
        <f t="shared" si="304"/>
        <v/>
      </c>
      <c r="Z1636" s="1049" t="str">
        <f t="shared" si="299"/>
        <v/>
      </c>
      <c r="AA1636" s="1049" t="str">
        <f t="shared" si="300"/>
        <v/>
      </c>
      <c r="AB1636" s="1050" t="str">
        <f t="shared" si="301"/>
        <v/>
      </c>
      <c r="AD1636" s="1052" t="str">
        <f t="shared" si="302"/>
        <v/>
      </c>
      <c r="AE1636" s="1053" t="str">
        <f t="shared" si="303"/>
        <v/>
      </c>
    </row>
    <row r="1637" spans="5:31" ht="12.75" customHeight="1">
      <c r="E1637" s="1083" t="str">
        <f t="shared" si="296"/>
        <v/>
      </c>
      <c r="J1637" s="1117" t="str">
        <f>IF(D1637="","-",#REF!-D1637)</f>
        <v>-</v>
      </c>
      <c r="L1637" s="1041" t="str">
        <f t="shared" si="297"/>
        <v/>
      </c>
      <c r="W1637" s="1046" t="str">
        <f t="shared" si="298"/>
        <v/>
      </c>
      <c r="X1637" s="1047"/>
      <c r="Y1637" s="1048" t="str">
        <f t="shared" si="304"/>
        <v/>
      </c>
      <c r="Z1637" s="1049" t="str">
        <f t="shared" si="299"/>
        <v/>
      </c>
      <c r="AA1637" s="1049" t="str">
        <f t="shared" si="300"/>
        <v/>
      </c>
      <c r="AB1637" s="1050" t="str">
        <f t="shared" si="301"/>
        <v/>
      </c>
      <c r="AD1637" s="1052" t="str">
        <f t="shared" si="302"/>
        <v/>
      </c>
      <c r="AE1637" s="1053" t="str">
        <f t="shared" si="303"/>
        <v/>
      </c>
    </row>
    <row r="1638" spans="5:31" ht="12.75" customHeight="1">
      <c r="E1638" s="1083" t="str">
        <f t="shared" si="296"/>
        <v/>
      </c>
      <c r="J1638" s="1117" t="str">
        <f>IF(D1638="","-",#REF!-D1638)</f>
        <v>-</v>
      </c>
      <c r="L1638" s="1041" t="str">
        <f t="shared" si="297"/>
        <v/>
      </c>
      <c r="W1638" s="1046" t="str">
        <f t="shared" si="298"/>
        <v/>
      </c>
      <c r="X1638" s="1047"/>
      <c r="Y1638" s="1048" t="str">
        <f t="shared" si="304"/>
        <v/>
      </c>
      <c r="Z1638" s="1049" t="str">
        <f t="shared" si="299"/>
        <v/>
      </c>
      <c r="AA1638" s="1049" t="str">
        <f t="shared" si="300"/>
        <v/>
      </c>
      <c r="AB1638" s="1050" t="str">
        <f t="shared" si="301"/>
        <v/>
      </c>
      <c r="AD1638" s="1052" t="str">
        <f t="shared" si="302"/>
        <v/>
      </c>
      <c r="AE1638" s="1053" t="str">
        <f t="shared" si="303"/>
        <v/>
      </c>
    </row>
    <row r="1639" spans="5:31" ht="12.75" customHeight="1">
      <c r="E1639" s="1083" t="str">
        <f t="shared" si="296"/>
        <v/>
      </c>
      <c r="J1639" s="1117" t="str">
        <f>IF(D1639="","-",#REF!-D1639)</f>
        <v>-</v>
      </c>
      <c r="L1639" s="1041" t="str">
        <f t="shared" si="297"/>
        <v/>
      </c>
      <c r="W1639" s="1046" t="str">
        <f t="shared" si="298"/>
        <v/>
      </c>
      <c r="X1639" s="1047"/>
      <c r="Y1639" s="1048" t="str">
        <f t="shared" si="304"/>
        <v/>
      </c>
      <c r="Z1639" s="1049" t="str">
        <f t="shared" si="299"/>
        <v/>
      </c>
      <c r="AA1639" s="1049" t="str">
        <f t="shared" si="300"/>
        <v/>
      </c>
      <c r="AB1639" s="1050" t="str">
        <f t="shared" si="301"/>
        <v/>
      </c>
      <c r="AD1639" s="1052" t="str">
        <f t="shared" si="302"/>
        <v/>
      </c>
      <c r="AE1639" s="1053" t="str">
        <f t="shared" si="303"/>
        <v/>
      </c>
    </row>
    <row r="1640" spans="5:31" ht="12.75" customHeight="1">
      <c r="E1640" s="1083" t="str">
        <f t="shared" si="296"/>
        <v/>
      </c>
      <c r="J1640" s="1117" t="str">
        <f>IF(D1640="","-",#REF!-D1640)</f>
        <v>-</v>
      </c>
      <c r="L1640" s="1041" t="str">
        <f t="shared" si="297"/>
        <v/>
      </c>
      <c r="W1640" s="1046" t="str">
        <f t="shared" si="298"/>
        <v/>
      </c>
      <c r="X1640" s="1047"/>
      <c r="Y1640" s="1048" t="str">
        <f t="shared" si="304"/>
        <v/>
      </c>
      <c r="Z1640" s="1049" t="str">
        <f t="shared" si="299"/>
        <v/>
      </c>
      <c r="AA1640" s="1049" t="str">
        <f t="shared" si="300"/>
        <v/>
      </c>
      <c r="AB1640" s="1050" t="str">
        <f t="shared" si="301"/>
        <v/>
      </c>
      <c r="AD1640" s="1052" t="str">
        <f t="shared" si="302"/>
        <v/>
      </c>
      <c r="AE1640" s="1053" t="str">
        <f t="shared" si="303"/>
        <v/>
      </c>
    </row>
    <row r="1641" spans="5:31" ht="12.75" customHeight="1">
      <c r="E1641" s="1083" t="str">
        <f t="shared" si="296"/>
        <v/>
      </c>
      <c r="J1641" s="1117" t="str">
        <f>IF(D1641="","-",#REF!-D1641)</f>
        <v>-</v>
      </c>
      <c r="L1641" s="1041" t="str">
        <f t="shared" si="297"/>
        <v/>
      </c>
      <c r="W1641" s="1046" t="str">
        <f t="shared" si="298"/>
        <v/>
      </c>
      <c r="X1641" s="1047"/>
      <c r="Y1641" s="1048" t="str">
        <f t="shared" si="304"/>
        <v/>
      </c>
      <c r="Z1641" s="1049" t="str">
        <f t="shared" si="299"/>
        <v/>
      </c>
      <c r="AA1641" s="1049" t="str">
        <f t="shared" si="300"/>
        <v/>
      </c>
      <c r="AB1641" s="1050" t="str">
        <f t="shared" si="301"/>
        <v/>
      </c>
      <c r="AD1641" s="1052" t="str">
        <f t="shared" si="302"/>
        <v/>
      </c>
      <c r="AE1641" s="1053" t="str">
        <f t="shared" si="303"/>
        <v/>
      </c>
    </row>
    <row r="1642" spans="5:31" ht="12.75" customHeight="1">
      <c r="E1642" s="1083" t="str">
        <f t="shared" si="296"/>
        <v/>
      </c>
      <c r="J1642" s="1117" t="str">
        <f>IF(D1642="","-",#REF!-D1642)</f>
        <v>-</v>
      </c>
      <c r="L1642" s="1041" t="str">
        <f t="shared" si="297"/>
        <v/>
      </c>
      <c r="W1642" s="1046" t="str">
        <f t="shared" si="298"/>
        <v/>
      </c>
      <c r="X1642" s="1047"/>
      <c r="Y1642" s="1048" t="str">
        <f t="shared" si="304"/>
        <v/>
      </c>
      <c r="Z1642" s="1049" t="str">
        <f t="shared" si="299"/>
        <v/>
      </c>
      <c r="AA1642" s="1049" t="str">
        <f t="shared" si="300"/>
        <v/>
      </c>
      <c r="AB1642" s="1050" t="str">
        <f t="shared" si="301"/>
        <v/>
      </c>
      <c r="AD1642" s="1052" t="str">
        <f t="shared" si="302"/>
        <v/>
      </c>
      <c r="AE1642" s="1053" t="str">
        <f t="shared" si="303"/>
        <v/>
      </c>
    </row>
    <row r="1643" spans="5:31" ht="12.75" customHeight="1">
      <c r="E1643" s="1083" t="str">
        <f t="shared" si="296"/>
        <v/>
      </c>
      <c r="J1643" s="1117" t="str">
        <f>IF(D1643="","-",#REF!-D1643)</f>
        <v>-</v>
      </c>
      <c r="L1643" s="1041" t="str">
        <f t="shared" si="297"/>
        <v/>
      </c>
      <c r="W1643" s="1046" t="str">
        <f t="shared" si="298"/>
        <v/>
      </c>
      <c r="X1643" s="1047"/>
      <c r="Y1643" s="1048" t="str">
        <f t="shared" si="304"/>
        <v/>
      </c>
      <c r="Z1643" s="1049" t="str">
        <f t="shared" si="299"/>
        <v/>
      </c>
      <c r="AA1643" s="1049" t="str">
        <f t="shared" si="300"/>
        <v/>
      </c>
      <c r="AB1643" s="1050" t="str">
        <f t="shared" si="301"/>
        <v/>
      </c>
      <c r="AD1643" s="1052" t="str">
        <f t="shared" si="302"/>
        <v/>
      </c>
      <c r="AE1643" s="1053" t="str">
        <f t="shared" si="303"/>
        <v/>
      </c>
    </row>
    <row r="1644" spans="5:31" ht="12.75" customHeight="1">
      <c r="E1644" s="1083" t="str">
        <f t="shared" si="296"/>
        <v/>
      </c>
      <c r="J1644" s="1117" t="str">
        <f>IF(D1644="","-",#REF!-D1644)</f>
        <v>-</v>
      </c>
      <c r="L1644" s="1041" t="str">
        <f t="shared" si="297"/>
        <v/>
      </c>
      <c r="W1644" s="1046" t="str">
        <f t="shared" si="298"/>
        <v/>
      </c>
      <c r="X1644" s="1047"/>
      <c r="Y1644" s="1048" t="str">
        <f t="shared" si="304"/>
        <v/>
      </c>
      <c r="Z1644" s="1049" t="str">
        <f t="shared" si="299"/>
        <v/>
      </c>
      <c r="AA1644" s="1049" t="str">
        <f t="shared" si="300"/>
        <v/>
      </c>
      <c r="AB1644" s="1050" t="str">
        <f t="shared" si="301"/>
        <v/>
      </c>
      <c r="AD1644" s="1052" t="str">
        <f t="shared" si="302"/>
        <v/>
      </c>
      <c r="AE1644" s="1053" t="str">
        <f t="shared" si="303"/>
        <v/>
      </c>
    </row>
    <row r="1645" spans="5:31" ht="12.75" customHeight="1">
      <c r="E1645" s="1083" t="str">
        <f t="shared" si="296"/>
        <v/>
      </c>
      <c r="J1645" s="1117" t="str">
        <f>IF(D1645="","-",#REF!-D1645)</f>
        <v>-</v>
      </c>
      <c r="L1645" s="1041" t="str">
        <f t="shared" si="297"/>
        <v/>
      </c>
      <c r="W1645" s="1046" t="str">
        <f t="shared" si="298"/>
        <v/>
      </c>
      <c r="X1645" s="1047"/>
      <c r="Y1645" s="1048" t="str">
        <f t="shared" si="304"/>
        <v/>
      </c>
      <c r="Z1645" s="1049" t="str">
        <f t="shared" si="299"/>
        <v/>
      </c>
      <c r="AA1645" s="1049" t="str">
        <f t="shared" si="300"/>
        <v/>
      </c>
      <c r="AB1645" s="1050" t="str">
        <f t="shared" si="301"/>
        <v/>
      </c>
      <c r="AD1645" s="1052" t="str">
        <f t="shared" si="302"/>
        <v/>
      </c>
      <c r="AE1645" s="1053" t="str">
        <f t="shared" si="303"/>
        <v/>
      </c>
    </row>
    <row r="1646" spans="5:31" ht="12.75" customHeight="1">
      <c r="E1646" s="1083" t="str">
        <f t="shared" si="296"/>
        <v/>
      </c>
      <c r="J1646" s="1117" t="str">
        <f>IF(D1646="","-",#REF!-D1646)</f>
        <v>-</v>
      </c>
      <c r="L1646" s="1041" t="str">
        <f t="shared" si="297"/>
        <v/>
      </c>
      <c r="W1646" s="1046" t="str">
        <f t="shared" si="298"/>
        <v/>
      </c>
      <c r="X1646" s="1047"/>
      <c r="Y1646" s="1048" t="str">
        <f t="shared" si="304"/>
        <v/>
      </c>
      <c r="Z1646" s="1049" t="str">
        <f t="shared" si="299"/>
        <v/>
      </c>
      <c r="AA1646" s="1049" t="str">
        <f t="shared" si="300"/>
        <v/>
      </c>
      <c r="AB1646" s="1050" t="str">
        <f t="shared" si="301"/>
        <v/>
      </c>
      <c r="AD1646" s="1052" t="str">
        <f t="shared" si="302"/>
        <v/>
      </c>
      <c r="AE1646" s="1053" t="str">
        <f t="shared" si="303"/>
        <v/>
      </c>
    </row>
    <row r="1647" spans="5:31" ht="12.75" customHeight="1">
      <c r="E1647" s="1083" t="str">
        <f t="shared" si="296"/>
        <v/>
      </c>
      <c r="J1647" s="1117" t="str">
        <f>IF(D1647="","-",#REF!-D1647)</f>
        <v>-</v>
      </c>
      <c r="L1647" s="1041" t="str">
        <f t="shared" si="297"/>
        <v/>
      </c>
      <c r="W1647" s="1046" t="str">
        <f t="shared" si="298"/>
        <v/>
      </c>
      <c r="X1647" s="1047"/>
      <c r="Y1647" s="1048" t="str">
        <f t="shared" si="304"/>
        <v/>
      </c>
      <c r="Z1647" s="1049" t="str">
        <f t="shared" si="299"/>
        <v/>
      </c>
      <c r="AA1647" s="1049" t="str">
        <f t="shared" si="300"/>
        <v/>
      </c>
      <c r="AB1647" s="1050" t="str">
        <f t="shared" si="301"/>
        <v/>
      </c>
      <c r="AD1647" s="1052" t="str">
        <f t="shared" si="302"/>
        <v/>
      </c>
      <c r="AE1647" s="1053" t="str">
        <f t="shared" si="303"/>
        <v/>
      </c>
    </row>
    <row r="1648" spans="5:31" ht="12.75" customHeight="1">
      <c r="E1648" s="1083" t="str">
        <f t="shared" si="296"/>
        <v/>
      </c>
      <c r="J1648" s="1117" t="str">
        <f>IF(D1648="","-",#REF!-D1648)</f>
        <v>-</v>
      </c>
      <c r="L1648" s="1041" t="str">
        <f t="shared" si="297"/>
        <v/>
      </c>
      <c r="W1648" s="1046" t="str">
        <f t="shared" si="298"/>
        <v/>
      </c>
      <c r="X1648" s="1047"/>
      <c r="Y1648" s="1048" t="str">
        <f t="shared" si="304"/>
        <v/>
      </c>
      <c r="Z1648" s="1049" t="str">
        <f t="shared" si="299"/>
        <v/>
      </c>
      <c r="AA1648" s="1049" t="str">
        <f t="shared" si="300"/>
        <v/>
      </c>
      <c r="AB1648" s="1050" t="str">
        <f t="shared" si="301"/>
        <v/>
      </c>
      <c r="AD1648" s="1052" t="str">
        <f t="shared" si="302"/>
        <v/>
      </c>
      <c r="AE1648" s="1053" t="str">
        <f t="shared" si="303"/>
        <v/>
      </c>
    </row>
    <row r="1649" spans="5:31" ht="12.75" customHeight="1">
      <c r="E1649" s="1083" t="str">
        <f t="shared" si="296"/>
        <v/>
      </c>
      <c r="J1649" s="1117" t="str">
        <f>IF(D1649="","-",#REF!-D1649)</f>
        <v>-</v>
      </c>
      <c r="L1649" s="1041" t="str">
        <f t="shared" si="297"/>
        <v/>
      </c>
      <c r="W1649" s="1046" t="str">
        <f t="shared" si="298"/>
        <v/>
      </c>
      <c r="X1649" s="1047"/>
      <c r="Y1649" s="1048" t="str">
        <f t="shared" si="304"/>
        <v/>
      </c>
      <c r="Z1649" s="1049" t="str">
        <f t="shared" si="299"/>
        <v/>
      </c>
      <c r="AA1649" s="1049" t="str">
        <f t="shared" si="300"/>
        <v/>
      </c>
      <c r="AB1649" s="1050" t="str">
        <f t="shared" si="301"/>
        <v/>
      </c>
      <c r="AD1649" s="1052" t="str">
        <f t="shared" si="302"/>
        <v/>
      </c>
      <c r="AE1649" s="1053" t="str">
        <f t="shared" si="303"/>
        <v/>
      </c>
    </row>
    <row r="1650" spans="5:31" ht="12.75" customHeight="1">
      <c r="E1650" s="1083" t="str">
        <f t="shared" si="296"/>
        <v/>
      </c>
      <c r="J1650" s="1117" t="str">
        <f>IF(D1650="","-",#REF!-D1650)</f>
        <v>-</v>
      </c>
      <c r="L1650" s="1041" t="str">
        <f t="shared" si="297"/>
        <v/>
      </c>
      <c r="W1650" s="1046" t="str">
        <f t="shared" si="298"/>
        <v/>
      </c>
      <c r="X1650" s="1047"/>
      <c r="Y1650" s="1048" t="str">
        <f t="shared" si="304"/>
        <v/>
      </c>
      <c r="Z1650" s="1049" t="str">
        <f t="shared" si="299"/>
        <v/>
      </c>
      <c r="AA1650" s="1049" t="str">
        <f t="shared" si="300"/>
        <v/>
      </c>
      <c r="AB1650" s="1050" t="str">
        <f t="shared" si="301"/>
        <v/>
      </c>
      <c r="AD1650" s="1052" t="str">
        <f t="shared" si="302"/>
        <v/>
      </c>
      <c r="AE1650" s="1053" t="str">
        <f t="shared" si="303"/>
        <v/>
      </c>
    </row>
    <row r="1651" spans="5:31" ht="12.75" customHeight="1">
      <c r="E1651" s="1083" t="str">
        <f t="shared" si="296"/>
        <v/>
      </c>
      <c r="J1651" s="1117" t="str">
        <f>IF(D1651="","-",#REF!-D1651)</f>
        <v>-</v>
      </c>
      <c r="L1651" s="1041" t="str">
        <f t="shared" si="297"/>
        <v/>
      </c>
      <c r="W1651" s="1046" t="str">
        <f t="shared" si="298"/>
        <v/>
      </c>
      <c r="X1651" s="1047"/>
      <c r="Y1651" s="1048" t="str">
        <f t="shared" si="304"/>
        <v/>
      </c>
      <c r="Z1651" s="1049" t="str">
        <f t="shared" si="299"/>
        <v/>
      </c>
      <c r="AA1651" s="1049" t="str">
        <f t="shared" si="300"/>
        <v/>
      </c>
      <c r="AB1651" s="1050" t="str">
        <f t="shared" si="301"/>
        <v/>
      </c>
      <c r="AD1651" s="1052" t="str">
        <f t="shared" si="302"/>
        <v/>
      </c>
      <c r="AE1651" s="1053" t="str">
        <f t="shared" si="303"/>
        <v/>
      </c>
    </row>
    <row r="1652" spans="5:31" ht="12.75" customHeight="1">
      <c r="E1652" s="1083" t="str">
        <f t="shared" si="296"/>
        <v/>
      </c>
      <c r="J1652" s="1117" t="str">
        <f>IF(D1652="","-",#REF!-D1652)</f>
        <v>-</v>
      </c>
      <c r="L1652" s="1041" t="str">
        <f t="shared" si="297"/>
        <v/>
      </c>
      <c r="W1652" s="1046" t="str">
        <f t="shared" si="298"/>
        <v/>
      </c>
      <c r="X1652" s="1047"/>
      <c r="Y1652" s="1048" t="str">
        <f t="shared" si="304"/>
        <v/>
      </c>
      <c r="Z1652" s="1049" t="str">
        <f t="shared" si="299"/>
        <v/>
      </c>
      <c r="AA1652" s="1049" t="str">
        <f t="shared" si="300"/>
        <v/>
      </c>
      <c r="AB1652" s="1050" t="str">
        <f t="shared" si="301"/>
        <v/>
      </c>
      <c r="AD1652" s="1052" t="str">
        <f t="shared" si="302"/>
        <v/>
      </c>
      <c r="AE1652" s="1053" t="str">
        <f t="shared" si="303"/>
        <v/>
      </c>
    </row>
    <row r="1653" spans="5:31" ht="12.75" customHeight="1">
      <c r="E1653" s="1083" t="str">
        <f t="shared" si="296"/>
        <v/>
      </c>
      <c r="J1653" s="1117" t="str">
        <f>IF(D1653="","-",#REF!-D1653)</f>
        <v>-</v>
      </c>
      <c r="L1653" s="1041" t="str">
        <f t="shared" si="297"/>
        <v/>
      </c>
      <c r="W1653" s="1046" t="str">
        <f t="shared" si="298"/>
        <v/>
      </c>
      <c r="X1653" s="1047"/>
      <c r="Y1653" s="1048" t="str">
        <f t="shared" si="304"/>
        <v/>
      </c>
      <c r="Z1653" s="1049" t="str">
        <f t="shared" si="299"/>
        <v/>
      </c>
      <c r="AA1653" s="1049" t="str">
        <f t="shared" si="300"/>
        <v/>
      </c>
      <c r="AB1653" s="1050" t="str">
        <f t="shared" si="301"/>
        <v/>
      </c>
      <c r="AD1653" s="1052" t="str">
        <f t="shared" si="302"/>
        <v/>
      </c>
      <c r="AE1653" s="1053" t="str">
        <f t="shared" si="303"/>
        <v/>
      </c>
    </row>
    <row r="1654" spans="5:31" ht="12.75" customHeight="1">
      <c r="E1654" s="1083" t="str">
        <f t="shared" si="296"/>
        <v/>
      </c>
      <c r="J1654" s="1117" t="str">
        <f>IF(D1654="","-",#REF!-D1654)</f>
        <v>-</v>
      </c>
      <c r="L1654" s="1041" t="str">
        <f t="shared" si="297"/>
        <v/>
      </c>
      <c r="W1654" s="1046" t="str">
        <f t="shared" si="298"/>
        <v/>
      </c>
      <c r="X1654" s="1047"/>
      <c r="Y1654" s="1048" t="str">
        <f t="shared" si="304"/>
        <v/>
      </c>
      <c r="Z1654" s="1049" t="str">
        <f t="shared" si="299"/>
        <v/>
      </c>
      <c r="AA1654" s="1049" t="str">
        <f t="shared" si="300"/>
        <v/>
      </c>
      <c r="AB1654" s="1050" t="str">
        <f t="shared" si="301"/>
        <v/>
      </c>
      <c r="AD1654" s="1052" t="str">
        <f t="shared" si="302"/>
        <v/>
      </c>
      <c r="AE1654" s="1053" t="str">
        <f t="shared" si="303"/>
        <v/>
      </c>
    </row>
    <row r="1655" spans="5:31" ht="12.75" customHeight="1">
      <c r="E1655" s="1083" t="str">
        <f t="shared" si="296"/>
        <v/>
      </c>
      <c r="J1655" s="1117" t="str">
        <f>IF(D1655="","-",#REF!-D1655)</f>
        <v>-</v>
      </c>
      <c r="L1655" s="1041" t="str">
        <f t="shared" si="297"/>
        <v/>
      </c>
      <c r="W1655" s="1046" t="str">
        <f t="shared" si="298"/>
        <v/>
      </c>
      <c r="X1655" s="1047"/>
      <c r="Y1655" s="1048" t="str">
        <f t="shared" si="304"/>
        <v/>
      </c>
      <c r="Z1655" s="1049" t="str">
        <f t="shared" si="299"/>
        <v/>
      </c>
      <c r="AA1655" s="1049" t="str">
        <f t="shared" si="300"/>
        <v/>
      </c>
      <c r="AB1655" s="1050" t="str">
        <f t="shared" si="301"/>
        <v/>
      </c>
      <c r="AD1655" s="1052" t="str">
        <f t="shared" si="302"/>
        <v/>
      </c>
      <c r="AE1655" s="1053" t="str">
        <f t="shared" si="303"/>
        <v/>
      </c>
    </row>
    <row r="1656" spans="5:31" ht="12.75" customHeight="1">
      <c r="E1656" s="1083" t="str">
        <f t="shared" si="296"/>
        <v/>
      </c>
      <c r="J1656" s="1117" t="str">
        <f>IF(D1656="","-",#REF!-D1656)</f>
        <v>-</v>
      </c>
      <c r="L1656" s="1041" t="str">
        <f t="shared" si="297"/>
        <v/>
      </c>
      <c r="W1656" s="1046" t="str">
        <f t="shared" si="298"/>
        <v/>
      </c>
      <c r="X1656" s="1047"/>
      <c r="Y1656" s="1048" t="str">
        <f t="shared" si="304"/>
        <v/>
      </c>
      <c r="Z1656" s="1049" t="str">
        <f t="shared" si="299"/>
        <v/>
      </c>
      <c r="AA1656" s="1049" t="str">
        <f t="shared" si="300"/>
        <v/>
      </c>
      <c r="AB1656" s="1050" t="str">
        <f t="shared" si="301"/>
        <v/>
      </c>
      <c r="AD1656" s="1052" t="str">
        <f t="shared" si="302"/>
        <v/>
      </c>
      <c r="AE1656" s="1053" t="str">
        <f t="shared" si="303"/>
        <v/>
      </c>
    </row>
    <row r="1657" spans="5:31" ht="12.75" customHeight="1">
      <c r="E1657" s="1083" t="str">
        <f t="shared" si="296"/>
        <v/>
      </c>
      <c r="J1657" s="1117" t="str">
        <f>IF(D1657="","-",#REF!-D1657)</f>
        <v>-</v>
      </c>
      <c r="L1657" s="1041" t="str">
        <f t="shared" si="297"/>
        <v/>
      </c>
      <c r="W1657" s="1046" t="str">
        <f t="shared" si="298"/>
        <v/>
      </c>
      <c r="X1657" s="1047"/>
      <c r="Y1657" s="1048" t="str">
        <f t="shared" si="304"/>
        <v/>
      </c>
      <c r="Z1657" s="1049" t="str">
        <f t="shared" si="299"/>
        <v/>
      </c>
      <c r="AA1657" s="1049" t="str">
        <f t="shared" si="300"/>
        <v/>
      </c>
      <c r="AB1657" s="1050" t="str">
        <f t="shared" si="301"/>
        <v/>
      </c>
      <c r="AD1657" s="1052" t="str">
        <f t="shared" si="302"/>
        <v/>
      </c>
      <c r="AE1657" s="1053" t="str">
        <f t="shared" si="303"/>
        <v/>
      </c>
    </row>
    <row r="1658" spans="5:31" ht="12.75" customHeight="1">
      <c r="E1658" s="1083" t="str">
        <f t="shared" si="296"/>
        <v/>
      </c>
      <c r="J1658" s="1117" t="str">
        <f>IF(D1658="","-",#REF!-D1658)</f>
        <v>-</v>
      </c>
      <c r="L1658" s="1041" t="str">
        <f t="shared" si="297"/>
        <v/>
      </c>
      <c r="W1658" s="1046" t="str">
        <f t="shared" si="298"/>
        <v/>
      </c>
      <c r="X1658" s="1047"/>
      <c r="Y1658" s="1048" t="str">
        <f t="shared" si="304"/>
        <v/>
      </c>
      <c r="Z1658" s="1049" t="str">
        <f t="shared" si="299"/>
        <v/>
      </c>
      <c r="AA1658" s="1049" t="str">
        <f t="shared" si="300"/>
        <v/>
      </c>
      <c r="AB1658" s="1050" t="str">
        <f t="shared" si="301"/>
        <v/>
      </c>
      <c r="AD1658" s="1052" t="str">
        <f t="shared" si="302"/>
        <v/>
      </c>
      <c r="AE1658" s="1053" t="str">
        <f t="shared" si="303"/>
        <v/>
      </c>
    </row>
    <row r="1659" spans="5:31" ht="12.75" customHeight="1">
      <c r="E1659" s="1083" t="str">
        <f t="shared" si="296"/>
        <v/>
      </c>
      <c r="J1659" s="1117" t="str">
        <f>IF(D1659="","-",#REF!-D1659)</f>
        <v>-</v>
      </c>
      <c r="L1659" s="1041" t="str">
        <f t="shared" si="297"/>
        <v/>
      </c>
      <c r="W1659" s="1046" t="str">
        <f t="shared" si="298"/>
        <v/>
      </c>
      <c r="X1659" s="1047"/>
      <c r="Y1659" s="1048" t="str">
        <f t="shared" si="304"/>
        <v/>
      </c>
      <c r="Z1659" s="1049" t="str">
        <f t="shared" si="299"/>
        <v/>
      </c>
      <c r="AA1659" s="1049" t="str">
        <f t="shared" si="300"/>
        <v/>
      </c>
      <c r="AB1659" s="1050" t="str">
        <f t="shared" si="301"/>
        <v/>
      </c>
      <c r="AD1659" s="1052" t="str">
        <f t="shared" si="302"/>
        <v/>
      </c>
      <c r="AE1659" s="1053" t="str">
        <f t="shared" si="303"/>
        <v/>
      </c>
    </row>
    <row r="1660" spans="5:31" ht="12.75" customHeight="1">
      <c r="E1660" s="1083" t="str">
        <f t="shared" si="296"/>
        <v/>
      </c>
      <c r="J1660" s="1117" t="str">
        <f>IF(D1660="","-",#REF!-D1660)</f>
        <v>-</v>
      </c>
      <c r="L1660" s="1041" t="str">
        <f t="shared" si="297"/>
        <v/>
      </c>
      <c r="W1660" s="1046" t="str">
        <f t="shared" si="298"/>
        <v/>
      </c>
      <c r="X1660" s="1047"/>
      <c r="Y1660" s="1048" t="str">
        <f t="shared" si="304"/>
        <v/>
      </c>
      <c r="Z1660" s="1049" t="str">
        <f t="shared" si="299"/>
        <v/>
      </c>
      <c r="AA1660" s="1049" t="str">
        <f t="shared" si="300"/>
        <v/>
      </c>
      <c r="AB1660" s="1050" t="str">
        <f t="shared" si="301"/>
        <v/>
      </c>
      <c r="AD1660" s="1052" t="str">
        <f t="shared" si="302"/>
        <v/>
      </c>
      <c r="AE1660" s="1053" t="str">
        <f t="shared" si="303"/>
        <v/>
      </c>
    </row>
    <row r="1661" spans="5:31" ht="12.75" customHeight="1">
      <c r="E1661" s="1083" t="str">
        <f t="shared" si="296"/>
        <v/>
      </c>
      <c r="J1661" s="1117" t="str">
        <f>IF(D1661="","-",#REF!-D1661)</f>
        <v>-</v>
      </c>
      <c r="L1661" s="1041" t="str">
        <f t="shared" si="297"/>
        <v/>
      </c>
      <c r="W1661" s="1046" t="str">
        <f t="shared" si="298"/>
        <v/>
      </c>
      <c r="X1661" s="1047"/>
      <c r="Y1661" s="1048" t="str">
        <f t="shared" si="304"/>
        <v/>
      </c>
      <c r="Z1661" s="1049" t="str">
        <f t="shared" si="299"/>
        <v/>
      </c>
      <c r="AA1661" s="1049" t="str">
        <f t="shared" si="300"/>
        <v/>
      </c>
      <c r="AB1661" s="1050" t="str">
        <f t="shared" si="301"/>
        <v/>
      </c>
      <c r="AD1661" s="1052" t="str">
        <f t="shared" si="302"/>
        <v/>
      </c>
      <c r="AE1661" s="1053" t="str">
        <f t="shared" si="303"/>
        <v/>
      </c>
    </row>
    <row r="1662" spans="5:31" ht="12.75" customHeight="1">
      <c r="E1662" s="1083" t="str">
        <f t="shared" si="296"/>
        <v/>
      </c>
      <c r="J1662" s="1117" t="str">
        <f>IF(D1662="","-",#REF!-D1662)</f>
        <v>-</v>
      </c>
      <c r="L1662" s="1041" t="str">
        <f t="shared" si="297"/>
        <v/>
      </c>
      <c r="W1662" s="1046" t="str">
        <f t="shared" si="298"/>
        <v/>
      </c>
      <c r="X1662" s="1047"/>
      <c r="Y1662" s="1048" t="str">
        <f t="shared" si="304"/>
        <v/>
      </c>
      <c r="Z1662" s="1049" t="str">
        <f t="shared" si="299"/>
        <v/>
      </c>
      <c r="AA1662" s="1049" t="str">
        <f t="shared" si="300"/>
        <v/>
      </c>
      <c r="AB1662" s="1050" t="str">
        <f t="shared" si="301"/>
        <v/>
      </c>
      <c r="AD1662" s="1052" t="str">
        <f t="shared" si="302"/>
        <v/>
      </c>
      <c r="AE1662" s="1053" t="str">
        <f t="shared" si="303"/>
        <v/>
      </c>
    </row>
    <row r="1663" spans="5:31" ht="12.75" customHeight="1">
      <c r="E1663" s="1083" t="str">
        <f t="shared" si="296"/>
        <v/>
      </c>
      <c r="J1663" s="1117" t="str">
        <f>IF(D1663="","-",#REF!-D1663)</f>
        <v>-</v>
      </c>
      <c r="L1663" s="1041" t="str">
        <f t="shared" si="297"/>
        <v/>
      </c>
      <c r="W1663" s="1046" t="str">
        <f t="shared" si="298"/>
        <v/>
      </c>
      <c r="X1663" s="1047"/>
      <c r="Y1663" s="1048" t="str">
        <f t="shared" si="304"/>
        <v/>
      </c>
      <c r="Z1663" s="1049" t="str">
        <f t="shared" si="299"/>
        <v/>
      </c>
      <c r="AA1663" s="1049" t="str">
        <f t="shared" si="300"/>
        <v/>
      </c>
      <c r="AB1663" s="1050" t="str">
        <f t="shared" si="301"/>
        <v/>
      </c>
      <c r="AD1663" s="1052" t="str">
        <f t="shared" si="302"/>
        <v/>
      </c>
      <c r="AE1663" s="1053" t="str">
        <f t="shared" si="303"/>
        <v/>
      </c>
    </row>
    <row r="1664" spans="5:31" ht="12.75" customHeight="1">
      <c r="E1664" s="1083" t="str">
        <f t="shared" si="296"/>
        <v/>
      </c>
      <c r="J1664" s="1117" t="str">
        <f>IF(D1664="","-",#REF!-D1664)</f>
        <v>-</v>
      </c>
      <c r="L1664" s="1041" t="str">
        <f t="shared" si="297"/>
        <v/>
      </c>
      <c r="W1664" s="1046" t="str">
        <f t="shared" si="298"/>
        <v/>
      </c>
      <c r="X1664" s="1047"/>
      <c r="Y1664" s="1048" t="str">
        <f t="shared" si="304"/>
        <v/>
      </c>
      <c r="Z1664" s="1049" t="str">
        <f t="shared" si="299"/>
        <v/>
      </c>
      <c r="AA1664" s="1049" t="str">
        <f t="shared" si="300"/>
        <v/>
      </c>
      <c r="AB1664" s="1050" t="str">
        <f t="shared" si="301"/>
        <v/>
      </c>
      <c r="AD1664" s="1052" t="str">
        <f t="shared" si="302"/>
        <v/>
      </c>
      <c r="AE1664" s="1053" t="str">
        <f t="shared" si="303"/>
        <v/>
      </c>
    </row>
    <row r="1665" spans="5:31" ht="12.75" customHeight="1">
      <c r="E1665" s="1083" t="str">
        <f t="shared" si="296"/>
        <v/>
      </c>
      <c r="J1665" s="1117" t="str">
        <f>IF(D1665="","-",#REF!-D1665)</f>
        <v>-</v>
      </c>
      <c r="L1665" s="1041" t="str">
        <f t="shared" si="297"/>
        <v/>
      </c>
      <c r="W1665" s="1046" t="str">
        <f t="shared" si="298"/>
        <v/>
      </c>
      <c r="X1665" s="1047"/>
      <c r="Y1665" s="1048" t="str">
        <f t="shared" si="304"/>
        <v/>
      </c>
      <c r="Z1665" s="1049" t="str">
        <f t="shared" si="299"/>
        <v/>
      </c>
      <c r="AA1665" s="1049" t="str">
        <f t="shared" si="300"/>
        <v/>
      </c>
      <c r="AB1665" s="1050" t="str">
        <f t="shared" si="301"/>
        <v/>
      </c>
      <c r="AD1665" s="1052" t="str">
        <f t="shared" si="302"/>
        <v/>
      </c>
      <c r="AE1665" s="1053" t="str">
        <f t="shared" si="303"/>
        <v/>
      </c>
    </row>
    <row r="1666" spans="5:31" ht="12.75" customHeight="1">
      <c r="E1666" s="1083" t="str">
        <f t="shared" si="296"/>
        <v/>
      </c>
      <c r="J1666" s="1117" t="str">
        <f>IF(D1666="","-",#REF!-D1666)</f>
        <v>-</v>
      </c>
      <c r="L1666" s="1041" t="str">
        <f t="shared" si="297"/>
        <v/>
      </c>
      <c r="W1666" s="1046" t="str">
        <f t="shared" si="298"/>
        <v/>
      </c>
      <c r="X1666" s="1047"/>
      <c r="Y1666" s="1048" t="str">
        <f t="shared" si="304"/>
        <v/>
      </c>
      <c r="Z1666" s="1049" t="str">
        <f t="shared" si="299"/>
        <v/>
      </c>
      <c r="AA1666" s="1049" t="str">
        <f t="shared" si="300"/>
        <v/>
      </c>
      <c r="AB1666" s="1050" t="str">
        <f t="shared" si="301"/>
        <v/>
      </c>
      <c r="AD1666" s="1052" t="str">
        <f t="shared" si="302"/>
        <v/>
      </c>
      <c r="AE1666" s="1053" t="str">
        <f t="shared" si="303"/>
        <v/>
      </c>
    </row>
    <row r="1667" spans="5:31" ht="12.75" customHeight="1">
      <c r="E1667" s="1083" t="str">
        <f t="shared" ref="E1667:E1730" si="305">IF(D1667="","",IF(F1667="paid",0,I1667-J1667))</f>
        <v/>
      </c>
      <c r="J1667" s="1117" t="str">
        <f>IF(D1667="","-",#REF!-D1667)</f>
        <v>-</v>
      </c>
      <c r="L1667" s="1041" t="str">
        <f t="shared" ref="L1667:L1730" si="306">IF(E1667="","",$Q$1+E1667)</f>
        <v/>
      </c>
      <c r="W1667" s="1046" t="str">
        <f t="shared" ref="W1667:W1730" si="307">IF($D1667="","",_xlfn.LET(_xlpm.gDate,D1667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667" s="1047"/>
      <c r="Y1667" s="1048" t="str">
        <f t="shared" si="304"/>
        <v/>
      </c>
      <c r="Z1667" s="1049" t="str">
        <f t="shared" ref="Z1667:Z1730" si="308">IF($K1667="","",_xlfn.LET(_xlpm.gDate,K1667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667" s="1049" t="str">
        <f t="shared" ref="AA1667:AA1730" si="309">IF($Z1667="","",TEXT($Z1667,"mm"))</f>
        <v/>
      </c>
      <c r="AB1667" s="1050" t="str">
        <f t="shared" ref="AB1667:AB1730" si="310">IFERROR(CHOOSE(AA1667,"መስከረም","ጥቅምት","ህዳር  ","ታህሳስ ","ጥር ","የካቲት ","መጋቢት ","ሚይዚያ ","ግንቦት ","ሰኔ ","ሐምሌ ","ነሐሴ ","Pagume"),"")</f>
        <v/>
      </c>
      <c r="AD1667" s="1052" t="str">
        <f t="shared" ref="AD1667:AD1730" si="311">IF($D1667="","",YEAR(D1667)&amp;"-W"&amp;WEEKNUM(D1667,2))</f>
        <v/>
      </c>
      <c r="AE1667" s="1053" t="str">
        <f t="shared" ref="AE1667:AE1730" si="312">IF($K1667="","",YEAR(K1667)&amp;"-W"&amp;WEEKNUM(K1667,2))</f>
        <v/>
      </c>
    </row>
    <row r="1668" spans="5:31" ht="12.75" customHeight="1">
      <c r="E1668" s="1083" t="str">
        <f t="shared" si="305"/>
        <v/>
      </c>
      <c r="J1668" s="1117" t="str">
        <f>IF(D1668="","-",#REF!-D1668)</f>
        <v>-</v>
      </c>
      <c r="L1668" s="1041" t="str">
        <f t="shared" si="306"/>
        <v/>
      </c>
      <c r="W1668" s="1046" t="str">
        <f t="shared" si="307"/>
        <v/>
      </c>
      <c r="X1668" s="1047"/>
      <c r="Y1668" s="1048" t="str">
        <f t="shared" si="304"/>
        <v/>
      </c>
      <c r="Z1668" s="1049" t="str">
        <f t="shared" si="308"/>
        <v/>
      </c>
      <c r="AA1668" s="1049" t="str">
        <f t="shared" si="309"/>
        <v/>
      </c>
      <c r="AB1668" s="1050" t="str">
        <f t="shared" si="310"/>
        <v/>
      </c>
      <c r="AD1668" s="1052" t="str">
        <f t="shared" si="311"/>
        <v/>
      </c>
      <c r="AE1668" s="1053" t="str">
        <f t="shared" si="312"/>
        <v/>
      </c>
    </row>
    <row r="1669" spans="5:31" ht="12.75" customHeight="1">
      <c r="E1669" s="1083" t="str">
        <f t="shared" si="305"/>
        <v/>
      </c>
      <c r="J1669" s="1117" t="str">
        <f>IF(D1669="","-",#REF!-D1669)</f>
        <v>-</v>
      </c>
      <c r="L1669" s="1041" t="str">
        <f t="shared" si="306"/>
        <v/>
      </c>
      <c r="W1669" s="1046" t="str">
        <f t="shared" si="307"/>
        <v/>
      </c>
      <c r="X1669" s="1047"/>
      <c r="Y1669" s="1048" t="str">
        <f t="shared" si="304"/>
        <v/>
      </c>
      <c r="Z1669" s="1049" t="str">
        <f t="shared" si="308"/>
        <v/>
      </c>
      <c r="AA1669" s="1049" t="str">
        <f t="shared" si="309"/>
        <v/>
      </c>
      <c r="AB1669" s="1050" t="str">
        <f t="shared" si="310"/>
        <v/>
      </c>
      <c r="AD1669" s="1052" t="str">
        <f t="shared" si="311"/>
        <v/>
      </c>
      <c r="AE1669" s="1053" t="str">
        <f t="shared" si="312"/>
        <v/>
      </c>
    </row>
    <row r="1670" spans="5:31" ht="12.75" customHeight="1">
      <c r="E1670" s="1083" t="str">
        <f t="shared" si="305"/>
        <v/>
      </c>
      <c r="J1670" s="1117" t="str">
        <f>IF(D1670="","-",#REF!-D1670)</f>
        <v>-</v>
      </c>
      <c r="L1670" s="1041" t="str">
        <f t="shared" si="306"/>
        <v/>
      </c>
      <c r="W1670" s="1046" t="str">
        <f t="shared" si="307"/>
        <v/>
      </c>
      <c r="X1670" s="1047"/>
      <c r="Y1670" s="1048" t="str">
        <f t="shared" si="304"/>
        <v/>
      </c>
      <c r="Z1670" s="1049" t="str">
        <f t="shared" si="308"/>
        <v/>
      </c>
      <c r="AA1670" s="1049" t="str">
        <f t="shared" si="309"/>
        <v/>
      </c>
      <c r="AB1670" s="1050" t="str">
        <f t="shared" si="310"/>
        <v/>
      </c>
      <c r="AD1670" s="1052" t="str">
        <f t="shared" si="311"/>
        <v/>
      </c>
      <c r="AE1670" s="1053" t="str">
        <f t="shared" si="312"/>
        <v/>
      </c>
    </row>
    <row r="1671" spans="5:31" ht="12.75" customHeight="1">
      <c r="E1671" s="1083" t="str">
        <f t="shared" si="305"/>
        <v/>
      </c>
      <c r="J1671" s="1117" t="str">
        <f>IF(D1671="","-",#REF!-D1671)</f>
        <v>-</v>
      </c>
      <c r="L1671" s="1041" t="str">
        <f t="shared" si="306"/>
        <v/>
      </c>
      <c r="W1671" s="1046" t="str">
        <f t="shared" si="307"/>
        <v/>
      </c>
      <c r="X1671" s="1047"/>
      <c r="Y1671" s="1048" t="str">
        <f t="shared" si="304"/>
        <v/>
      </c>
      <c r="Z1671" s="1049" t="str">
        <f t="shared" si="308"/>
        <v/>
      </c>
      <c r="AA1671" s="1049" t="str">
        <f t="shared" si="309"/>
        <v/>
      </c>
      <c r="AB1671" s="1050" t="str">
        <f t="shared" si="310"/>
        <v/>
      </c>
      <c r="AD1671" s="1052" t="str">
        <f t="shared" si="311"/>
        <v/>
      </c>
      <c r="AE1671" s="1053" t="str">
        <f t="shared" si="312"/>
        <v/>
      </c>
    </row>
    <row r="1672" spans="5:31" ht="12.75" customHeight="1">
      <c r="E1672" s="1083" t="str">
        <f t="shared" si="305"/>
        <v/>
      </c>
      <c r="J1672" s="1117" t="str">
        <f>IF(D1672="","-",#REF!-D1672)</f>
        <v>-</v>
      </c>
      <c r="L1672" s="1041" t="str">
        <f t="shared" si="306"/>
        <v/>
      </c>
      <c r="W1672" s="1046" t="str">
        <f t="shared" si="307"/>
        <v/>
      </c>
      <c r="X1672" s="1047"/>
      <c r="Y1672" s="1048" t="str">
        <f t="shared" si="304"/>
        <v/>
      </c>
      <c r="Z1672" s="1049" t="str">
        <f t="shared" si="308"/>
        <v/>
      </c>
      <c r="AA1672" s="1049" t="str">
        <f t="shared" si="309"/>
        <v/>
      </c>
      <c r="AB1672" s="1050" t="str">
        <f t="shared" si="310"/>
        <v/>
      </c>
      <c r="AD1672" s="1052" t="str">
        <f t="shared" si="311"/>
        <v/>
      </c>
      <c r="AE1672" s="1053" t="str">
        <f t="shared" si="312"/>
        <v/>
      </c>
    </row>
    <row r="1673" spans="5:31" ht="12.75" customHeight="1">
      <c r="E1673" s="1083" t="str">
        <f t="shared" si="305"/>
        <v/>
      </c>
      <c r="J1673" s="1117" t="str">
        <f>IF(D1673="","-",#REF!-D1673)</f>
        <v>-</v>
      </c>
      <c r="L1673" s="1041" t="str">
        <f t="shared" si="306"/>
        <v/>
      </c>
      <c r="W1673" s="1046" t="str">
        <f t="shared" si="307"/>
        <v/>
      </c>
      <c r="X1673" s="1047"/>
      <c r="Y1673" s="1048" t="str">
        <f t="shared" si="304"/>
        <v/>
      </c>
      <c r="Z1673" s="1049" t="str">
        <f t="shared" si="308"/>
        <v/>
      </c>
      <c r="AA1673" s="1049" t="str">
        <f t="shared" si="309"/>
        <v/>
      </c>
      <c r="AB1673" s="1050" t="str">
        <f t="shared" si="310"/>
        <v/>
      </c>
      <c r="AD1673" s="1052" t="str">
        <f t="shared" si="311"/>
        <v/>
      </c>
      <c r="AE1673" s="1053" t="str">
        <f t="shared" si="312"/>
        <v/>
      </c>
    </row>
    <row r="1674" spans="5:31" ht="12.75" customHeight="1">
      <c r="E1674" s="1083" t="str">
        <f t="shared" si="305"/>
        <v/>
      </c>
      <c r="J1674" s="1117" t="str">
        <f>IF(D1674="","-",#REF!-D1674)</f>
        <v>-</v>
      </c>
      <c r="L1674" s="1041" t="str">
        <f t="shared" si="306"/>
        <v/>
      </c>
      <c r="W1674" s="1046" t="str">
        <f t="shared" si="307"/>
        <v/>
      </c>
      <c r="X1674" s="1047"/>
      <c r="Y1674" s="1048" t="str">
        <f t="shared" si="304"/>
        <v/>
      </c>
      <c r="Z1674" s="1049" t="str">
        <f t="shared" si="308"/>
        <v/>
      </c>
      <c r="AA1674" s="1049" t="str">
        <f t="shared" si="309"/>
        <v/>
      </c>
      <c r="AB1674" s="1050" t="str">
        <f t="shared" si="310"/>
        <v/>
      </c>
      <c r="AD1674" s="1052" t="str">
        <f t="shared" si="311"/>
        <v/>
      </c>
      <c r="AE1674" s="1053" t="str">
        <f t="shared" si="312"/>
        <v/>
      </c>
    </row>
    <row r="1675" spans="5:31" ht="12.75" customHeight="1">
      <c r="E1675" s="1083" t="str">
        <f t="shared" si="305"/>
        <v/>
      </c>
      <c r="J1675" s="1117" t="str">
        <f>IF(D1675="","-",#REF!-D1675)</f>
        <v>-</v>
      </c>
      <c r="L1675" s="1041" t="str">
        <f t="shared" si="306"/>
        <v/>
      </c>
      <c r="W1675" s="1046" t="str">
        <f t="shared" si="307"/>
        <v/>
      </c>
      <c r="X1675" s="1047"/>
      <c r="Y1675" s="1048" t="str">
        <f t="shared" si="304"/>
        <v/>
      </c>
      <c r="Z1675" s="1049" t="str">
        <f t="shared" si="308"/>
        <v/>
      </c>
      <c r="AA1675" s="1049" t="str">
        <f t="shared" si="309"/>
        <v/>
      </c>
      <c r="AB1675" s="1050" t="str">
        <f t="shared" si="310"/>
        <v/>
      </c>
      <c r="AD1675" s="1052" t="str">
        <f t="shared" si="311"/>
        <v/>
      </c>
      <c r="AE1675" s="1053" t="str">
        <f t="shared" si="312"/>
        <v/>
      </c>
    </row>
    <row r="1676" spans="5:31" ht="12.75" customHeight="1">
      <c r="E1676" s="1083" t="str">
        <f t="shared" si="305"/>
        <v/>
      </c>
      <c r="J1676" s="1117" t="str">
        <f>IF(D1676="","-",#REF!-D1676)</f>
        <v>-</v>
      </c>
      <c r="L1676" s="1041" t="str">
        <f t="shared" si="306"/>
        <v/>
      </c>
      <c r="W1676" s="1046" t="str">
        <f t="shared" si="307"/>
        <v/>
      </c>
      <c r="X1676" s="1047"/>
      <c r="Y1676" s="1048" t="str">
        <f t="shared" si="304"/>
        <v/>
      </c>
      <c r="Z1676" s="1049" t="str">
        <f t="shared" si="308"/>
        <v/>
      </c>
      <c r="AA1676" s="1049" t="str">
        <f t="shared" si="309"/>
        <v/>
      </c>
      <c r="AB1676" s="1050" t="str">
        <f t="shared" si="310"/>
        <v/>
      </c>
      <c r="AD1676" s="1052" t="str">
        <f t="shared" si="311"/>
        <v/>
      </c>
      <c r="AE1676" s="1053" t="str">
        <f t="shared" si="312"/>
        <v/>
      </c>
    </row>
    <row r="1677" spans="5:31" ht="12.75" customHeight="1">
      <c r="E1677" s="1083" t="str">
        <f t="shared" si="305"/>
        <v/>
      </c>
      <c r="J1677" s="1117" t="str">
        <f>IF(D1677="","-",#REF!-D1677)</f>
        <v>-</v>
      </c>
      <c r="L1677" s="1041" t="str">
        <f t="shared" si="306"/>
        <v/>
      </c>
      <c r="W1677" s="1046" t="str">
        <f t="shared" si="307"/>
        <v/>
      </c>
      <c r="X1677" s="1047"/>
      <c r="Y1677" s="1048" t="str">
        <f t="shared" si="304"/>
        <v/>
      </c>
      <c r="Z1677" s="1049" t="str">
        <f t="shared" si="308"/>
        <v/>
      </c>
      <c r="AA1677" s="1049" t="str">
        <f t="shared" si="309"/>
        <v/>
      </c>
      <c r="AB1677" s="1050" t="str">
        <f t="shared" si="310"/>
        <v/>
      </c>
      <c r="AD1677" s="1052" t="str">
        <f t="shared" si="311"/>
        <v/>
      </c>
      <c r="AE1677" s="1053" t="str">
        <f t="shared" si="312"/>
        <v/>
      </c>
    </row>
    <row r="1678" spans="5:31" ht="12.75" customHeight="1">
      <c r="E1678" s="1083" t="str">
        <f t="shared" si="305"/>
        <v/>
      </c>
      <c r="J1678" s="1117" t="str">
        <f>IF(D1678="","-",#REF!-D1678)</f>
        <v>-</v>
      </c>
      <c r="L1678" s="1041" t="str">
        <f t="shared" si="306"/>
        <v/>
      </c>
      <c r="W1678" s="1046" t="str">
        <f t="shared" si="307"/>
        <v/>
      </c>
      <c r="X1678" s="1047"/>
      <c r="Y1678" s="1048" t="str">
        <f t="shared" si="304"/>
        <v/>
      </c>
      <c r="Z1678" s="1049" t="str">
        <f t="shared" si="308"/>
        <v/>
      </c>
      <c r="AA1678" s="1049" t="str">
        <f t="shared" si="309"/>
        <v/>
      </c>
      <c r="AB1678" s="1050" t="str">
        <f t="shared" si="310"/>
        <v/>
      </c>
      <c r="AD1678" s="1052" t="str">
        <f t="shared" si="311"/>
        <v/>
      </c>
      <c r="AE1678" s="1053" t="str">
        <f t="shared" si="312"/>
        <v/>
      </c>
    </row>
    <row r="1679" spans="5:31" ht="12.75" customHeight="1">
      <c r="E1679" s="1083" t="str">
        <f t="shared" si="305"/>
        <v/>
      </c>
      <c r="J1679" s="1117" t="str">
        <f>IF(D1679="","-",#REF!-D1679)</f>
        <v>-</v>
      </c>
      <c r="L1679" s="1041" t="str">
        <f t="shared" si="306"/>
        <v/>
      </c>
      <c r="W1679" s="1046" t="str">
        <f t="shared" si="307"/>
        <v/>
      </c>
      <c r="X1679" s="1047"/>
      <c r="Y1679" s="1048" t="str">
        <f t="shared" si="304"/>
        <v/>
      </c>
      <c r="Z1679" s="1049" t="str">
        <f t="shared" si="308"/>
        <v/>
      </c>
      <c r="AA1679" s="1049" t="str">
        <f t="shared" si="309"/>
        <v/>
      </c>
      <c r="AB1679" s="1050" t="str">
        <f t="shared" si="310"/>
        <v/>
      </c>
      <c r="AD1679" s="1052" t="str">
        <f t="shared" si="311"/>
        <v/>
      </c>
      <c r="AE1679" s="1053" t="str">
        <f t="shared" si="312"/>
        <v/>
      </c>
    </row>
    <row r="1680" spans="5:31" ht="12.75" customHeight="1">
      <c r="E1680" s="1083" t="str">
        <f t="shared" si="305"/>
        <v/>
      </c>
      <c r="J1680" s="1117" t="str">
        <f>IF(D1680="","-",#REF!-D1680)</f>
        <v>-</v>
      </c>
      <c r="L1680" s="1041" t="str">
        <f t="shared" si="306"/>
        <v/>
      </c>
      <c r="W1680" s="1046" t="str">
        <f t="shared" si="307"/>
        <v/>
      </c>
      <c r="X1680" s="1047"/>
      <c r="Y1680" s="1048" t="str">
        <f t="shared" si="304"/>
        <v/>
      </c>
      <c r="Z1680" s="1049" t="str">
        <f t="shared" si="308"/>
        <v/>
      </c>
      <c r="AA1680" s="1049" t="str">
        <f t="shared" si="309"/>
        <v/>
      </c>
      <c r="AB1680" s="1050" t="str">
        <f t="shared" si="310"/>
        <v/>
      </c>
      <c r="AD1680" s="1052" t="str">
        <f t="shared" si="311"/>
        <v/>
      </c>
      <c r="AE1680" s="1053" t="str">
        <f t="shared" si="312"/>
        <v/>
      </c>
    </row>
    <row r="1681" spans="5:31" ht="12.75" customHeight="1">
      <c r="E1681" s="1083" t="str">
        <f t="shared" si="305"/>
        <v/>
      </c>
      <c r="J1681" s="1117" t="str">
        <f>IF(D1681="","-",#REF!-D1681)</f>
        <v>-</v>
      </c>
      <c r="L1681" s="1041" t="str">
        <f t="shared" si="306"/>
        <v/>
      </c>
      <c r="W1681" s="1046" t="str">
        <f t="shared" si="307"/>
        <v/>
      </c>
      <c r="X1681" s="1047"/>
      <c r="Y1681" s="1048" t="str">
        <f t="shared" si="304"/>
        <v/>
      </c>
      <c r="Z1681" s="1049" t="str">
        <f t="shared" si="308"/>
        <v/>
      </c>
      <c r="AA1681" s="1049" t="str">
        <f t="shared" si="309"/>
        <v/>
      </c>
      <c r="AB1681" s="1050" t="str">
        <f t="shared" si="310"/>
        <v/>
      </c>
      <c r="AD1681" s="1052" t="str">
        <f t="shared" si="311"/>
        <v/>
      </c>
      <c r="AE1681" s="1053" t="str">
        <f t="shared" si="312"/>
        <v/>
      </c>
    </row>
    <row r="1682" spans="5:31" ht="12.75" customHeight="1">
      <c r="E1682" s="1083" t="str">
        <f t="shared" si="305"/>
        <v/>
      </c>
      <c r="J1682" s="1117" t="str">
        <f>IF(D1682="","-",#REF!-D1682)</f>
        <v>-</v>
      </c>
      <c r="L1682" s="1041" t="str">
        <f t="shared" si="306"/>
        <v/>
      </c>
      <c r="W1682" s="1046" t="str">
        <f t="shared" si="307"/>
        <v/>
      </c>
      <c r="X1682" s="1047"/>
      <c r="Y1682" s="1048" t="str">
        <f t="shared" si="304"/>
        <v/>
      </c>
      <c r="Z1682" s="1049" t="str">
        <f t="shared" si="308"/>
        <v/>
      </c>
      <c r="AA1682" s="1049" t="str">
        <f t="shared" si="309"/>
        <v/>
      </c>
      <c r="AB1682" s="1050" t="str">
        <f t="shared" si="310"/>
        <v/>
      </c>
      <c r="AD1682" s="1052" t="str">
        <f t="shared" si="311"/>
        <v/>
      </c>
      <c r="AE1682" s="1053" t="str">
        <f t="shared" si="312"/>
        <v/>
      </c>
    </row>
    <row r="1683" spans="5:31" ht="12.75" customHeight="1">
      <c r="E1683" s="1083" t="str">
        <f t="shared" si="305"/>
        <v/>
      </c>
      <c r="J1683" s="1117" t="str">
        <f>IF(D1683="","-",#REF!-D1683)</f>
        <v>-</v>
      </c>
      <c r="L1683" s="1041" t="str">
        <f t="shared" si="306"/>
        <v/>
      </c>
      <c r="W1683" s="1046" t="str">
        <f t="shared" si="307"/>
        <v/>
      </c>
      <c r="X1683" s="1047"/>
      <c r="Y1683" s="1048" t="str">
        <f t="shared" si="304"/>
        <v/>
      </c>
      <c r="Z1683" s="1049" t="str">
        <f t="shared" si="308"/>
        <v/>
      </c>
      <c r="AA1683" s="1049" t="str">
        <f t="shared" si="309"/>
        <v/>
      </c>
      <c r="AB1683" s="1050" t="str">
        <f t="shared" si="310"/>
        <v/>
      </c>
      <c r="AD1683" s="1052" t="str">
        <f t="shared" si="311"/>
        <v/>
      </c>
      <c r="AE1683" s="1053" t="str">
        <f t="shared" si="312"/>
        <v/>
      </c>
    </row>
    <row r="1684" spans="5:31" ht="12.75" customHeight="1">
      <c r="E1684" s="1083" t="str">
        <f t="shared" si="305"/>
        <v/>
      </c>
      <c r="J1684" s="1117" t="str">
        <f>IF(D1684="","-",#REF!-D1684)</f>
        <v>-</v>
      </c>
      <c r="L1684" s="1041" t="str">
        <f t="shared" si="306"/>
        <v/>
      </c>
      <c r="W1684" s="1046" t="str">
        <f t="shared" si="307"/>
        <v/>
      </c>
      <c r="X1684" s="1047"/>
      <c r="Y1684" s="1048" t="str">
        <f t="shared" si="304"/>
        <v/>
      </c>
      <c r="Z1684" s="1049" t="str">
        <f t="shared" si="308"/>
        <v/>
      </c>
      <c r="AA1684" s="1049" t="str">
        <f t="shared" si="309"/>
        <v/>
      </c>
      <c r="AB1684" s="1050" t="str">
        <f t="shared" si="310"/>
        <v/>
      </c>
      <c r="AD1684" s="1052" t="str">
        <f t="shared" si="311"/>
        <v/>
      </c>
      <c r="AE1684" s="1053" t="str">
        <f t="shared" si="312"/>
        <v/>
      </c>
    </row>
    <row r="1685" spans="5:31" ht="12.75" customHeight="1">
      <c r="E1685" s="1083" t="str">
        <f t="shared" si="305"/>
        <v/>
      </c>
      <c r="J1685" s="1117" t="str">
        <f>IF(D1685="","-",#REF!-D1685)</f>
        <v>-</v>
      </c>
      <c r="L1685" s="1041" t="str">
        <f t="shared" si="306"/>
        <v/>
      </c>
      <c r="W1685" s="1046" t="str">
        <f t="shared" si="307"/>
        <v/>
      </c>
      <c r="X1685" s="1047"/>
      <c r="Y1685" s="1048" t="str">
        <f t="shared" si="304"/>
        <v/>
      </c>
      <c r="Z1685" s="1049" t="str">
        <f t="shared" si="308"/>
        <v/>
      </c>
      <c r="AA1685" s="1049" t="str">
        <f t="shared" si="309"/>
        <v/>
      </c>
      <c r="AB1685" s="1050" t="str">
        <f t="shared" si="310"/>
        <v/>
      </c>
      <c r="AD1685" s="1052" t="str">
        <f t="shared" si="311"/>
        <v/>
      </c>
      <c r="AE1685" s="1053" t="str">
        <f t="shared" si="312"/>
        <v/>
      </c>
    </row>
    <row r="1686" spans="5:31" ht="12.75" customHeight="1">
      <c r="E1686" s="1083" t="str">
        <f t="shared" si="305"/>
        <v/>
      </c>
      <c r="J1686" s="1117" t="str">
        <f>IF(D1686="","-",#REF!-D1686)</f>
        <v>-</v>
      </c>
      <c r="L1686" s="1041" t="str">
        <f t="shared" si="306"/>
        <v/>
      </c>
      <c r="W1686" s="1046" t="str">
        <f t="shared" si="307"/>
        <v/>
      </c>
      <c r="X1686" s="1047"/>
      <c r="Y1686" s="1048" t="str">
        <f t="shared" si="304"/>
        <v/>
      </c>
      <c r="Z1686" s="1049" t="str">
        <f t="shared" si="308"/>
        <v/>
      </c>
      <c r="AA1686" s="1049" t="str">
        <f t="shared" si="309"/>
        <v/>
      </c>
      <c r="AB1686" s="1050" t="str">
        <f t="shared" si="310"/>
        <v/>
      </c>
      <c r="AD1686" s="1052" t="str">
        <f t="shared" si="311"/>
        <v/>
      </c>
      <c r="AE1686" s="1053" t="str">
        <f t="shared" si="312"/>
        <v/>
      </c>
    </row>
    <row r="1687" spans="5:31" ht="12.75" customHeight="1">
      <c r="E1687" s="1083" t="str">
        <f t="shared" si="305"/>
        <v/>
      </c>
      <c r="J1687" s="1117" t="str">
        <f>IF(D1687="","-",#REF!-D1687)</f>
        <v>-</v>
      </c>
      <c r="L1687" s="1041" t="str">
        <f t="shared" si="306"/>
        <v/>
      </c>
      <c r="W1687" s="1046" t="str">
        <f t="shared" si="307"/>
        <v/>
      </c>
      <c r="X1687" s="1047"/>
      <c r="Y1687" s="1048" t="str">
        <f t="shared" si="304"/>
        <v/>
      </c>
      <c r="Z1687" s="1049" t="str">
        <f t="shared" si="308"/>
        <v/>
      </c>
      <c r="AA1687" s="1049" t="str">
        <f t="shared" si="309"/>
        <v/>
      </c>
      <c r="AB1687" s="1050" t="str">
        <f t="shared" si="310"/>
        <v/>
      </c>
      <c r="AD1687" s="1052" t="str">
        <f t="shared" si="311"/>
        <v/>
      </c>
      <c r="AE1687" s="1053" t="str">
        <f t="shared" si="312"/>
        <v/>
      </c>
    </row>
    <row r="1688" spans="5:31" ht="12.75" customHeight="1">
      <c r="E1688" s="1083" t="str">
        <f t="shared" si="305"/>
        <v/>
      </c>
      <c r="J1688" s="1117" t="str">
        <f>IF(D1688="","-",#REF!-D1688)</f>
        <v>-</v>
      </c>
      <c r="L1688" s="1041" t="str">
        <f t="shared" si="306"/>
        <v/>
      </c>
      <c r="W1688" s="1046" t="str">
        <f t="shared" si="307"/>
        <v/>
      </c>
      <c r="X1688" s="1047"/>
      <c r="Y1688" s="1048" t="str">
        <f t="shared" si="304"/>
        <v/>
      </c>
      <c r="Z1688" s="1049" t="str">
        <f t="shared" si="308"/>
        <v/>
      </c>
      <c r="AA1688" s="1049" t="str">
        <f t="shared" si="309"/>
        <v/>
      </c>
      <c r="AB1688" s="1050" t="str">
        <f t="shared" si="310"/>
        <v/>
      </c>
      <c r="AD1688" s="1052" t="str">
        <f t="shared" si="311"/>
        <v/>
      </c>
      <c r="AE1688" s="1053" t="str">
        <f t="shared" si="312"/>
        <v/>
      </c>
    </row>
    <row r="1689" spans="5:31" ht="12.75" customHeight="1">
      <c r="E1689" s="1083" t="str">
        <f t="shared" si="305"/>
        <v/>
      </c>
      <c r="J1689" s="1117" t="str">
        <f>IF(D1689="","-",#REF!-D1689)</f>
        <v>-</v>
      </c>
      <c r="L1689" s="1041" t="str">
        <f t="shared" si="306"/>
        <v/>
      </c>
      <c r="W1689" s="1046" t="str">
        <f t="shared" si="307"/>
        <v/>
      </c>
      <c r="X1689" s="1047"/>
      <c r="Y1689" s="1048" t="str">
        <f t="shared" si="304"/>
        <v/>
      </c>
      <c r="Z1689" s="1049" t="str">
        <f t="shared" si="308"/>
        <v/>
      </c>
      <c r="AA1689" s="1049" t="str">
        <f t="shared" si="309"/>
        <v/>
      </c>
      <c r="AB1689" s="1050" t="str">
        <f t="shared" si="310"/>
        <v/>
      </c>
      <c r="AD1689" s="1052" t="str">
        <f t="shared" si="311"/>
        <v/>
      </c>
      <c r="AE1689" s="1053" t="str">
        <f t="shared" si="312"/>
        <v/>
      </c>
    </row>
    <row r="1690" spans="5:31" ht="12.75" customHeight="1">
      <c r="E1690" s="1083" t="str">
        <f t="shared" si="305"/>
        <v/>
      </c>
      <c r="J1690" s="1117" t="str">
        <f>IF(D1690="","-",#REF!-D1690)</f>
        <v>-</v>
      </c>
      <c r="L1690" s="1041" t="str">
        <f t="shared" si="306"/>
        <v/>
      </c>
      <c r="W1690" s="1046" t="str">
        <f t="shared" si="307"/>
        <v/>
      </c>
      <c r="X1690" s="1047"/>
      <c r="Y1690" s="1048" t="str">
        <f t="shared" si="304"/>
        <v/>
      </c>
      <c r="Z1690" s="1049" t="str">
        <f t="shared" si="308"/>
        <v/>
      </c>
      <c r="AA1690" s="1049" t="str">
        <f t="shared" si="309"/>
        <v/>
      </c>
      <c r="AB1690" s="1050" t="str">
        <f t="shared" si="310"/>
        <v/>
      </c>
      <c r="AD1690" s="1052" t="str">
        <f t="shared" si="311"/>
        <v/>
      </c>
      <c r="AE1690" s="1053" t="str">
        <f t="shared" si="312"/>
        <v/>
      </c>
    </row>
    <row r="1691" spans="5:31" ht="12.75" customHeight="1">
      <c r="E1691" s="1083" t="str">
        <f t="shared" si="305"/>
        <v/>
      </c>
      <c r="J1691" s="1117" t="str">
        <f>IF(D1691="","-",#REF!-D1691)</f>
        <v>-</v>
      </c>
      <c r="L1691" s="1041" t="str">
        <f t="shared" si="306"/>
        <v/>
      </c>
      <c r="W1691" s="1046" t="str">
        <f t="shared" si="307"/>
        <v/>
      </c>
      <c r="X1691" s="1047"/>
      <c r="Y1691" s="1048" t="str">
        <f t="shared" si="304"/>
        <v/>
      </c>
      <c r="Z1691" s="1049" t="str">
        <f t="shared" si="308"/>
        <v/>
      </c>
      <c r="AA1691" s="1049" t="str">
        <f t="shared" si="309"/>
        <v/>
      </c>
      <c r="AB1691" s="1050" t="str">
        <f t="shared" si="310"/>
        <v/>
      </c>
      <c r="AD1691" s="1052" t="str">
        <f t="shared" si="311"/>
        <v/>
      </c>
      <c r="AE1691" s="1053" t="str">
        <f t="shared" si="312"/>
        <v/>
      </c>
    </row>
    <row r="1692" spans="5:31" ht="12.75" customHeight="1">
      <c r="E1692" s="1083" t="str">
        <f t="shared" si="305"/>
        <v/>
      </c>
      <c r="J1692" s="1117" t="str">
        <f>IF(D1692="","-",#REF!-D1692)</f>
        <v>-</v>
      </c>
      <c r="L1692" s="1041" t="str">
        <f t="shared" si="306"/>
        <v/>
      </c>
      <c r="W1692" s="1046" t="str">
        <f t="shared" si="307"/>
        <v/>
      </c>
      <c r="X1692" s="1047"/>
      <c r="Y1692" s="1048" t="str">
        <f t="shared" si="304"/>
        <v/>
      </c>
      <c r="Z1692" s="1049" t="str">
        <f t="shared" si="308"/>
        <v/>
      </c>
      <c r="AA1692" s="1049" t="str">
        <f t="shared" si="309"/>
        <v/>
      </c>
      <c r="AB1692" s="1050" t="str">
        <f t="shared" si="310"/>
        <v/>
      </c>
      <c r="AD1692" s="1052" t="str">
        <f t="shared" si="311"/>
        <v/>
      </c>
      <c r="AE1692" s="1053" t="str">
        <f t="shared" si="312"/>
        <v/>
      </c>
    </row>
    <row r="1693" spans="5:31" ht="12.75" customHeight="1">
      <c r="E1693" s="1083" t="str">
        <f t="shared" si="305"/>
        <v/>
      </c>
      <c r="J1693" s="1117" t="str">
        <f>IF(D1693="","-",#REF!-D1693)</f>
        <v>-</v>
      </c>
      <c r="L1693" s="1041" t="str">
        <f t="shared" si="306"/>
        <v/>
      </c>
      <c r="W1693" s="1046" t="str">
        <f t="shared" si="307"/>
        <v/>
      </c>
      <c r="X1693" s="1047"/>
      <c r="Y1693" s="1048" t="str">
        <f t="shared" si="304"/>
        <v/>
      </c>
      <c r="Z1693" s="1049" t="str">
        <f t="shared" si="308"/>
        <v/>
      </c>
      <c r="AA1693" s="1049" t="str">
        <f t="shared" si="309"/>
        <v/>
      </c>
      <c r="AB1693" s="1050" t="str">
        <f t="shared" si="310"/>
        <v/>
      </c>
      <c r="AD1693" s="1052" t="str">
        <f t="shared" si="311"/>
        <v/>
      </c>
      <c r="AE1693" s="1053" t="str">
        <f t="shared" si="312"/>
        <v/>
      </c>
    </row>
    <row r="1694" spans="5:31" ht="12.75" customHeight="1">
      <c r="E1694" s="1083" t="str">
        <f t="shared" si="305"/>
        <v/>
      </c>
      <c r="J1694" s="1117" t="str">
        <f>IF(D1694="","-",#REF!-D1694)</f>
        <v>-</v>
      </c>
      <c r="L1694" s="1041" t="str">
        <f t="shared" si="306"/>
        <v/>
      </c>
      <c r="W1694" s="1046" t="str">
        <f t="shared" si="307"/>
        <v/>
      </c>
      <c r="X1694" s="1047"/>
      <c r="Y1694" s="1048" t="str">
        <f t="shared" si="304"/>
        <v/>
      </c>
      <c r="Z1694" s="1049" t="str">
        <f t="shared" si="308"/>
        <v/>
      </c>
      <c r="AA1694" s="1049" t="str">
        <f t="shared" si="309"/>
        <v/>
      </c>
      <c r="AB1694" s="1050" t="str">
        <f t="shared" si="310"/>
        <v/>
      </c>
      <c r="AD1694" s="1052" t="str">
        <f t="shared" si="311"/>
        <v/>
      </c>
      <c r="AE1694" s="1053" t="str">
        <f t="shared" si="312"/>
        <v/>
      </c>
    </row>
    <row r="1695" spans="5:31" ht="12.75" customHeight="1">
      <c r="E1695" s="1083" t="str">
        <f t="shared" si="305"/>
        <v/>
      </c>
      <c r="J1695" s="1117" t="str">
        <f>IF(D1695="","-",#REF!-D1695)</f>
        <v>-</v>
      </c>
      <c r="L1695" s="1041" t="str">
        <f t="shared" si="306"/>
        <v/>
      </c>
      <c r="W1695" s="1046" t="str">
        <f t="shared" si="307"/>
        <v/>
      </c>
      <c r="X1695" s="1047"/>
      <c r="Y1695" s="1048" t="str">
        <f t="shared" si="304"/>
        <v/>
      </c>
      <c r="Z1695" s="1049" t="str">
        <f t="shared" si="308"/>
        <v/>
      </c>
      <c r="AA1695" s="1049" t="str">
        <f t="shared" si="309"/>
        <v/>
      </c>
      <c r="AB1695" s="1050" t="str">
        <f t="shared" si="310"/>
        <v/>
      </c>
      <c r="AD1695" s="1052" t="str">
        <f t="shared" si="311"/>
        <v/>
      </c>
      <c r="AE1695" s="1053" t="str">
        <f t="shared" si="312"/>
        <v/>
      </c>
    </row>
    <row r="1696" spans="5:31" ht="12.75" customHeight="1">
      <c r="E1696" s="1083" t="str">
        <f t="shared" si="305"/>
        <v/>
      </c>
      <c r="J1696" s="1117" t="str">
        <f>IF(D1696="","-",#REF!-D1696)</f>
        <v>-</v>
      </c>
      <c r="L1696" s="1041" t="str">
        <f t="shared" si="306"/>
        <v/>
      </c>
      <c r="W1696" s="1046" t="str">
        <f t="shared" si="307"/>
        <v/>
      </c>
      <c r="X1696" s="1047"/>
      <c r="Y1696" s="1048" t="str">
        <f t="shared" si="304"/>
        <v/>
      </c>
      <c r="Z1696" s="1049" t="str">
        <f t="shared" si="308"/>
        <v/>
      </c>
      <c r="AA1696" s="1049" t="str">
        <f t="shared" si="309"/>
        <v/>
      </c>
      <c r="AB1696" s="1050" t="str">
        <f t="shared" si="310"/>
        <v/>
      </c>
      <c r="AD1696" s="1052" t="str">
        <f t="shared" si="311"/>
        <v/>
      </c>
      <c r="AE1696" s="1053" t="str">
        <f t="shared" si="312"/>
        <v/>
      </c>
    </row>
    <row r="1697" spans="5:31" ht="12.75" customHeight="1">
      <c r="E1697" s="1083" t="str">
        <f t="shared" si="305"/>
        <v/>
      </c>
      <c r="J1697" s="1117" t="str">
        <f>IF(D1697="","-",#REF!-D1697)</f>
        <v>-</v>
      </c>
      <c r="L1697" s="1041" t="str">
        <f t="shared" si="306"/>
        <v/>
      </c>
      <c r="W1697" s="1046" t="str">
        <f t="shared" si="307"/>
        <v/>
      </c>
      <c r="X1697" s="1047"/>
      <c r="Y1697" s="1048" t="str">
        <f t="shared" ref="Y1697:Y1760" si="313">IFERROR(CHOOSE(X1697,"መስከረም","ጥቅምት","ህዳር  ","ታህሳስ ","ጥር ","የካቲት ","መጋቢት ","ሚይዚያ ","ግንቦት ","ሰኔ ","ሐምሌ ","ነሐሴ ","Pagume"),"")</f>
        <v/>
      </c>
      <c r="Z1697" s="1049" t="str">
        <f t="shared" si="308"/>
        <v/>
      </c>
      <c r="AA1697" s="1049" t="str">
        <f t="shared" si="309"/>
        <v/>
      </c>
      <c r="AB1697" s="1050" t="str">
        <f t="shared" si="310"/>
        <v/>
      </c>
      <c r="AD1697" s="1052" t="str">
        <f t="shared" si="311"/>
        <v/>
      </c>
      <c r="AE1697" s="1053" t="str">
        <f t="shared" si="312"/>
        <v/>
      </c>
    </row>
    <row r="1698" spans="5:31" ht="12.75" customHeight="1">
      <c r="E1698" s="1083" t="str">
        <f t="shared" si="305"/>
        <v/>
      </c>
      <c r="J1698" s="1117" t="str">
        <f>IF(D1698="","-",#REF!-D1698)</f>
        <v>-</v>
      </c>
      <c r="L1698" s="1041" t="str">
        <f t="shared" si="306"/>
        <v/>
      </c>
      <c r="W1698" s="1046" t="str">
        <f t="shared" si="307"/>
        <v/>
      </c>
      <c r="X1698" s="1047"/>
      <c r="Y1698" s="1048" t="str">
        <f t="shared" si="313"/>
        <v/>
      </c>
      <c r="Z1698" s="1049" t="str">
        <f t="shared" si="308"/>
        <v/>
      </c>
      <c r="AA1698" s="1049" t="str">
        <f t="shared" si="309"/>
        <v/>
      </c>
      <c r="AB1698" s="1050" t="str">
        <f t="shared" si="310"/>
        <v/>
      </c>
      <c r="AD1698" s="1052" t="str">
        <f t="shared" si="311"/>
        <v/>
      </c>
      <c r="AE1698" s="1053" t="str">
        <f t="shared" si="312"/>
        <v/>
      </c>
    </row>
    <row r="1699" spans="5:31" ht="12.75" customHeight="1">
      <c r="E1699" s="1083" t="str">
        <f t="shared" si="305"/>
        <v/>
      </c>
      <c r="J1699" s="1117" t="str">
        <f>IF(D1699="","-",#REF!-D1699)</f>
        <v>-</v>
      </c>
      <c r="L1699" s="1041" t="str">
        <f t="shared" si="306"/>
        <v/>
      </c>
      <c r="W1699" s="1046" t="str">
        <f t="shared" si="307"/>
        <v/>
      </c>
      <c r="X1699" s="1047"/>
      <c r="Y1699" s="1048" t="str">
        <f t="shared" si="313"/>
        <v/>
      </c>
      <c r="Z1699" s="1049" t="str">
        <f t="shared" si="308"/>
        <v/>
      </c>
      <c r="AA1699" s="1049" t="str">
        <f t="shared" si="309"/>
        <v/>
      </c>
      <c r="AB1699" s="1050" t="str">
        <f t="shared" si="310"/>
        <v/>
      </c>
      <c r="AD1699" s="1052" t="str">
        <f t="shared" si="311"/>
        <v/>
      </c>
      <c r="AE1699" s="1053" t="str">
        <f t="shared" si="312"/>
        <v/>
      </c>
    </row>
    <row r="1700" spans="5:31" ht="12.75" customHeight="1">
      <c r="E1700" s="1083" t="str">
        <f t="shared" si="305"/>
        <v/>
      </c>
      <c r="J1700" s="1117" t="str">
        <f>IF(D1700="","-",#REF!-D1700)</f>
        <v>-</v>
      </c>
      <c r="L1700" s="1041" t="str">
        <f t="shared" si="306"/>
        <v/>
      </c>
      <c r="W1700" s="1046" t="str">
        <f t="shared" si="307"/>
        <v/>
      </c>
      <c r="X1700" s="1047"/>
      <c r="Y1700" s="1048" t="str">
        <f t="shared" si="313"/>
        <v/>
      </c>
      <c r="Z1700" s="1049" t="str">
        <f t="shared" si="308"/>
        <v/>
      </c>
      <c r="AA1700" s="1049" t="str">
        <f t="shared" si="309"/>
        <v/>
      </c>
      <c r="AB1700" s="1050" t="str">
        <f t="shared" si="310"/>
        <v/>
      </c>
      <c r="AD1700" s="1052" t="str">
        <f t="shared" si="311"/>
        <v/>
      </c>
      <c r="AE1700" s="1053" t="str">
        <f t="shared" si="312"/>
        <v/>
      </c>
    </row>
    <row r="1701" spans="5:31" ht="12.75" customHeight="1">
      <c r="E1701" s="1083" t="str">
        <f t="shared" si="305"/>
        <v/>
      </c>
      <c r="J1701" s="1117" t="str">
        <f>IF(D1701="","-",#REF!-D1701)</f>
        <v>-</v>
      </c>
      <c r="L1701" s="1041" t="str">
        <f t="shared" si="306"/>
        <v/>
      </c>
      <c r="W1701" s="1046" t="str">
        <f t="shared" si="307"/>
        <v/>
      </c>
      <c r="X1701" s="1047"/>
      <c r="Y1701" s="1048" t="str">
        <f t="shared" si="313"/>
        <v/>
      </c>
      <c r="Z1701" s="1049" t="str">
        <f t="shared" si="308"/>
        <v/>
      </c>
      <c r="AA1701" s="1049" t="str">
        <f t="shared" si="309"/>
        <v/>
      </c>
      <c r="AB1701" s="1050" t="str">
        <f t="shared" si="310"/>
        <v/>
      </c>
      <c r="AD1701" s="1052" t="str">
        <f t="shared" si="311"/>
        <v/>
      </c>
      <c r="AE1701" s="1053" t="str">
        <f t="shared" si="312"/>
        <v/>
      </c>
    </row>
    <row r="1702" spans="5:31" ht="12.75" customHeight="1">
      <c r="E1702" s="1083" t="str">
        <f t="shared" si="305"/>
        <v/>
      </c>
      <c r="J1702" s="1117" t="str">
        <f>IF(D1702="","-",#REF!-D1702)</f>
        <v>-</v>
      </c>
      <c r="L1702" s="1041" t="str">
        <f t="shared" si="306"/>
        <v/>
      </c>
      <c r="W1702" s="1046" t="str">
        <f t="shared" si="307"/>
        <v/>
      </c>
      <c r="X1702" s="1047"/>
      <c r="Y1702" s="1048" t="str">
        <f t="shared" si="313"/>
        <v/>
      </c>
      <c r="Z1702" s="1049" t="str">
        <f t="shared" si="308"/>
        <v/>
      </c>
      <c r="AA1702" s="1049" t="str">
        <f t="shared" si="309"/>
        <v/>
      </c>
      <c r="AB1702" s="1050" t="str">
        <f t="shared" si="310"/>
        <v/>
      </c>
      <c r="AD1702" s="1052" t="str">
        <f t="shared" si="311"/>
        <v/>
      </c>
      <c r="AE1702" s="1053" t="str">
        <f t="shared" si="312"/>
        <v/>
      </c>
    </row>
    <row r="1703" spans="5:31" ht="12.75" customHeight="1">
      <c r="E1703" s="1083" t="str">
        <f t="shared" si="305"/>
        <v/>
      </c>
      <c r="J1703" s="1117" t="str">
        <f>IF(D1703="","-",#REF!-D1703)</f>
        <v>-</v>
      </c>
      <c r="L1703" s="1041" t="str">
        <f t="shared" si="306"/>
        <v/>
      </c>
      <c r="W1703" s="1046" t="str">
        <f t="shared" si="307"/>
        <v/>
      </c>
      <c r="X1703" s="1047"/>
      <c r="Y1703" s="1048" t="str">
        <f t="shared" si="313"/>
        <v/>
      </c>
      <c r="Z1703" s="1049" t="str">
        <f t="shared" si="308"/>
        <v/>
      </c>
      <c r="AA1703" s="1049" t="str">
        <f t="shared" si="309"/>
        <v/>
      </c>
      <c r="AB1703" s="1050" t="str">
        <f t="shared" si="310"/>
        <v/>
      </c>
      <c r="AD1703" s="1052" t="str">
        <f t="shared" si="311"/>
        <v/>
      </c>
      <c r="AE1703" s="1053" t="str">
        <f t="shared" si="312"/>
        <v/>
      </c>
    </row>
    <row r="1704" spans="5:31" ht="12.75" customHeight="1">
      <c r="E1704" s="1083" t="str">
        <f t="shared" si="305"/>
        <v/>
      </c>
      <c r="J1704" s="1117" t="str">
        <f>IF(D1704="","-",#REF!-D1704)</f>
        <v>-</v>
      </c>
      <c r="L1704" s="1041" t="str">
        <f t="shared" si="306"/>
        <v/>
      </c>
      <c r="W1704" s="1046" t="str">
        <f t="shared" si="307"/>
        <v/>
      </c>
      <c r="X1704" s="1047"/>
      <c r="Y1704" s="1048" t="str">
        <f t="shared" si="313"/>
        <v/>
      </c>
      <c r="Z1704" s="1049" t="str">
        <f t="shared" si="308"/>
        <v/>
      </c>
      <c r="AA1704" s="1049" t="str">
        <f t="shared" si="309"/>
        <v/>
      </c>
      <c r="AB1704" s="1050" t="str">
        <f t="shared" si="310"/>
        <v/>
      </c>
      <c r="AD1704" s="1052" t="str">
        <f t="shared" si="311"/>
        <v/>
      </c>
      <c r="AE1704" s="1053" t="str">
        <f t="shared" si="312"/>
        <v/>
      </c>
    </row>
    <row r="1705" spans="5:31" ht="12.75" customHeight="1">
      <c r="E1705" s="1083" t="str">
        <f t="shared" si="305"/>
        <v/>
      </c>
      <c r="J1705" s="1117" t="str">
        <f>IF(D1705="","-",#REF!-D1705)</f>
        <v>-</v>
      </c>
      <c r="L1705" s="1041" t="str">
        <f t="shared" si="306"/>
        <v/>
      </c>
      <c r="W1705" s="1046" t="str">
        <f t="shared" si="307"/>
        <v/>
      </c>
      <c r="X1705" s="1047"/>
      <c r="Y1705" s="1048" t="str">
        <f t="shared" si="313"/>
        <v/>
      </c>
      <c r="Z1705" s="1049" t="str">
        <f t="shared" si="308"/>
        <v/>
      </c>
      <c r="AA1705" s="1049" t="str">
        <f t="shared" si="309"/>
        <v/>
      </c>
      <c r="AB1705" s="1050" t="str">
        <f t="shared" si="310"/>
        <v/>
      </c>
      <c r="AD1705" s="1052" t="str">
        <f t="shared" si="311"/>
        <v/>
      </c>
      <c r="AE1705" s="1053" t="str">
        <f t="shared" si="312"/>
        <v/>
      </c>
    </row>
    <row r="1706" spans="5:31" ht="12.75" customHeight="1">
      <c r="E1706" s="1083" t="str">
        <f t="shared" si="305"/>
        <v/>
      </c>
      <c r="J1706" s="1117" t="str">
        <f>IF(D1706="","-",#REF!-D1706)</f>
        <v>-</v>
      </c>
      <c r="L1706" s="1041" t="str">
        <f t="shared" si="306"/>
        <v/>
      </c>
      <c r="W1706" s="1046" t="str">
        <f t="shared" si="307"/>
        <v/>
      </c>
      <c r="X1706" s="1047"/>
      <c r="Y1706" s="1048" t="str">
        <f t="shared" si="313"/>
        <v/>
      </c>
      <c r="Z1706" s="1049" t="str">
        <f t="shared" si="308"/>
        <v/>
      </c>
      <c r="AA1706" s="1049" t="str">
        <f t="shared" si="309"/>
        <v/>
      </c>
      <c r="AB1706" s="1050" t="str">
        <f t="shared" si="310"/>
        <v/>
      </c>
      <c r="AD1706" s="1052" t="str">
        <f t="shared" si="311"/>
        <v/>
      </c>
      <c r="AE1706" s="1053" t="str">
        <f t="shared" si="312"/>
        <v/>
      </c>
    </row>
    <row r="1707" spans="5:31" ht="12.75" customHeight="1">
      <c r="E1707" s="1083" t="str">
        <f t="shared" si="305"/>
        <v/>
      </c>
      <c r="J1707" s="1117" t="str">
        <f>IF(D1707="","-",#REF!-D1707)</f>
        <v>-</v>
      </c>
      <c r="L1707" s="1041" t="str">
        <f t="shared" si="306"/>
        <v/>
      </c>
      <c r="W1707" s="1046" t="str">
        <f t="shared" si="307"/>
        <v/>
      </c>
      <c r="X1707" s="1047"/>
      <c r="Y1707" s="1048" t="str">
        <f t="shared" si="313"/>
        <v/>
      </c>
      <c r="Z1707" s="1049" t="str">
        <f t="shared" si="308"/>
        <v/>
      </c>
      <c r="AA1707" s="1049" t="str">
        <f t="shared" si="309"/>
        <v/>
      </c>
      <c r="AB1707" s="1050" t="str">
        <f t="shared" si="310"/>
        <v/>
      </c>
      <c r="AD1707" s="1052" t="str">
        <f t="shared" si="311"/>
        <v/>
      </c>
      <c r="AE1707" s="1053" t="str">
        <f t="shared" si="312"/>
        <v/>
      </c>
    </row>
    <row r="1708" spans="5:31" ht="12.75" customHeight="1">
      <c r="E1708" s="1083" t="str">
        <f t="shared" si="305"/>
        <v/>
      </c>
      <c r="J1708" s="1117" t="str">
        <f>IF(D1708="","-",#REF!-D1708)</f>
        <v>-</v>
      </c>
      <c r="L1708" s="1041" t="str">
        <f t="shared" si="306"/>
        <v/>
      </c>
      <c r="W1708" s="1046" t="str">
        <f t="shared" si="307"/>
        <v/>
      </c>
      <c r="X1708" s="1047"/>
      <c r="Y1708" s="1048" t="str">
        <f t="shared" si="313"/>
        <v/>
      </c>
      <c r="Z1708" s="1049" t="str">
        <f t="shared" si="308"/>
        <v/>
      </c>
      <c r="AA1708" s="1049" t="str">
        <f t="shared" si="309"/>
        <v/>
      </c>
      <c r="AB1708" s="1050" t="str">
        <f t="shared" si="310"/>
        <v/>
      </c>
      <c r="AD1708" s="1052" t="str">
        <f t="shared" si="311"/>
        <v/>
      </c>
      <c r="AE1708" s="1053" t="str">
        <f t="shared" si="312"/>
        <v/>
      </c>
    </row>
    <row r="1709" spans="5:31" ht="12.75" customHeight="1">
      <c r="E1709" s="1083" t="str">
        <f t="shared" si="305"/>
        <v/>
      </c>
      <c r="J1709" s="1117" t="str">
        <f>IF(D1709="","-",#REF!-D1709)</f>
        <v>-</v>
      </c>
      <c r="L1709" s="1041" t="str">
        <f t="shared" si="306"/>
        <v/>
      </c>
      <c r="W1709" s="1046" t="str">
        <f t="shared" si="307"/>
        <v/>
      </c>
      <c r="X1709" s="1047"/>
      <c r="Y1709" s="1048" t="str">
        <f t="shared" si="313"/>
        <v/>
      </c>
      <c r="Z1709" s="1049" t="str">
        <f t="shared" si="308"/>
        <v/>
      </c>
      <c r="AA1709" s="1049" t="str">
        <f t="shared" si="309"/>
        <v/>
      </c>
      <c r="AB1709" s="1050" t="str">
        <f t="shared" si="310"/>
        <v/>
      </c>
      <c r="AD1709" s="1052" t="str">
        <f t="shared" si="311"/>
        <v/>
      </c>
      <c r="AE1709" s="1053" t="str">
        <f t="shared" si="312"/>
        <v/>
      </c>
    </row>
    <row r="1710" spans="5:31" ht="12.75" customHeight="1">
      <c r="E1710" s="1083" t="str">
        <f t="shared" si="305"/>
        <v/>
      </c>
      <c r="J1710" s="1117" t="str">
        <f>IF(D1710="","-",#REF!-D1710)</f>
        <v>-</v>
      </c>
      <c r="L1710" s="1041" t="str">
        <f t="shared" si="306"/>
        <v/>
      </c>
      <c r="W1710" s="1046" t="str">
        <f t="shared" si="307"/>
        <v/>
      </c>
      <c r="X1710" s="1047"/>
      <c r="Y1710" s="1048" t="str">
        <f t="shared" si="313"/>
        <v/>
      </c>
      <c r="Z1710" s="1049" t="str">
        <f t="shared" si="308"/>
        <v/>
      </c>
      <c r="AA1710" s="1049" t="str">
        <f t="shared" si="309"/>
        <v/>
      </c>
      <c r="AB1710" s="1050" t="str">
        <f t="shared" si="310"/>
        <v/>
      </c>
      <c r="AD1710" s="1052" t="str">
        <f t="shared" si="311"/>
        <v/>
      </c>
      <c r="AE1710" s="1053" t="str">
        <f t="shared" si="312"/>
        <v/>
      </c>
    </row>
    <row r="1711" spans="5:31" ht="12.75" customHeight="1">
      <c r="E1711" s="1083" t="str">
        <f t="shared" si="305"/>
        <v/>
      </c>
      <c r="J1711" s="1117" t="str">
        <f>IF(D1711="","-",#REF!-D1711)</f>
        <v>-</v>
      </c>
      <c r="L1711" s="1041" t="str">
        <f t="shared" si="306"/>
        <v/>
      </c>
      <c r="W1711" s="1046" t="str">
        <f t="shared" si="307"/>
        <v/>
      </c>
      <c r="X1711" s="1047"/>
      <c r="Y1711" s="1048" t="str">
        <f t="shared" si="313"/>
        <v/>
      </c>
      <c r="Z1711" s="1049" t="str">
        <f t="shared" si="308"/>
        <v/>
      </c>
      <c r="AA1711" s="1049" t="str">
        <f t="shared" si="309"/>
        <v/>
      </c>
      <c r="AB1711" s="1050" t="str">
        <f t="shared" si="310"/>
        <v/>
      </c>
      <c r="AD1711" s="1052" t="str">
        <f t="shared" si="311"/>
        <v/>
      </c>
      <c r="AE1711" s="1053" t="str">
        <f t="shared" si="312"/>
        <v/>
      </c>
    </row>
    <row r="1712" spans="5:31" ht="12.75" customHeight="1">
      <c r="E1712" s="1083" t="str">
        <f t="shared" si="305"/>
        <v/>
      </c>
      <c r="J1712" s="1117" t="str">
        <f>IF(D1712="","-",#REF!-D1712)</f>
        <v>-</v>
      </c>
      <c r="L1712" s="1041" t="str">
        <f t="shared" si="306"/>
        <v/>
      </c>
      <c r="W1712" s="1046" t="str">
        <f t="shared" si="307"/>
        <v/>
      </c>
      <c r="X1712" s="1047"/>
      <c r="Y1712" s="1048" t="str">
        <f t="shared" si="313"/>
        <v/>
      </c>
      <c r="Z1712" s="1049" t="str">
        <f t="shared" si="308"/>
        <v/>
      </c>
      <c r="AA1712" s="1049" t="str">
        <f t="shared" si="309"/>
        <v/>
      </c>
      <c r="AB1712" s="1050" t="str">
        <f t="shared" si="310"/>
        <v/>
      </c>
      <c r="AD1712" s="1052" t="str">
        <f t="shared" si="311"/>
        <v/>
      </c>
      <c r="AE1712" s="1053" t="str">
        <f t="shared" si="312"/>
        <v/>
      </c>
    </row>
    <row r="1713" spans="5:31" ht="12.75" customHeight="1">
      <c r="E1713" s="1083" t="str">
        <f t="shared" si="305"/>
        <v/>
      </c>
      <c r="J1713" s="1117" t="str">
        <f>IF(D1713="","-",#REF!-D1713)</f>
        <v>-</v>
      </c>
      <c r="L1713" s="1041" t="str">
        <f t="shared" si="306"/>
        <v/>
      </c>
      <c r="W1713" s="1046" t="str">
        <f t="shared" si="307"/>
        <v/>
      </c>
      <c r="X1713" s="1047"/>
      <c r="Y1713" s="1048" t="str">
        <f t="shared" si="313"/>
        <v/>
      </c>
      <c r="Z1713" s="1049" t="str">
        <f t="shared" si="308"/>
        <v/>
      </c>
      <c r="AA1713" s="1049" t="str">
        <f t="shared" si="309"/>
        <v/>
      </c>
      <c r="AB1713" s="1050" t="str">
        <f t="shared" si="310"/>
        <v/>
      </c>
      <c r="AD1713" s="1052" t="str">
        <f t="shared" si="311"/>
        <v/>
      </c>
      <c r="AE1713" s="1053" t="str">
        <f t="shared" si="312"/>
        <v/>
      </c>
    </row>
    <row r="1714" spans="5:31" ht="12.75" customHeight="1">
      <c r="E1714" s="1083" t="str">
        <f t="shared" si="305"/>
        <v/>
      </c>
      <c r="J1714" s="1117" t="str">
        <f>IF(D1714="","-",#REF!-D1714)</f>
        <v>-</v>
      </c>
      <c r="L1714" s="1041" t="str">
        <f t="shared" si="306"/>
        <v/>
      </c>
      <c r="W1714" s="1046" t="str">
        <f t="shared" si="307"/>
        <v/>
      </c>
      <c r="X1714" s="1047"/>
      <c r="Y1714" s="1048" t="str">
        <f t="shared" si="313"/>
        <v/>
      </c>
      <c r="Z1714" s="1049" t="str">
        <f t="shared" si="308"/>
        <v/>
      </c>
      <c r="AA1714" s="1049" t="str">
        <f t="shared" si="309"/>
        <v/>
      </c>
      <c r="AB1714" s="1050" t="str">
        <f t="shared" si="310"/>
        <v/>
      </c>
      <c r="AD1714" s="1052" t="str">
        <f t="shared" si="311"/>
        <v/>
      </c>
      <c r="AE1714" s="1053" t="str">
        <f t="shared" si="312"/>
        <v/>
      </c>
    </row>
    <row r="1715" spans="5:31" ht="12.75" customHeight="1">
      <c r="E1715" s="1083" t="str">
        <f t="shared" si="305"/>
        <v/>
      </c>
      <c r="J1715" s="1117" t="str">
        <f>IF(D1715="","-",#REF!-D1715)</f>
        <v>-</v>
      </c>
      <c r="L1715" s="1041" t="str">
        <f t="shared" si="306"/>
        <v/>
      </c>
      <c r="W1715" s="1046" t="str">
        <f t="shared" si="307"/>
        <v/>
      </c>
      <c r="X1715" s="1047"/>
      <c r="Y1715" s="1048" t="str">
        <f t="shared" si="313"/>
        <v/>
      </c>
      <c r="Z1715" s="1049" t="str">
        <f t="shared" si="308"/>
        <v/>
      </c>
      <c r="AA1715" s="1049" t="str">
        <f t="shared" si="309"/>
        <v/>
      </c>
      <c r="AB1715" s="1050" t="str">
        <f t="shared" si="310"/>
        <v/>
      </c>
      <c r="AD1715" s="1052" t="str">
        <f t="shared" si="311"/>
        <v/>
      </c>
      <c r="AE1715" s="1053" t="str">
        <f t="shared" si="312"/>
        <v/>
      </c>
    </row>
    <row r="1716" spans="5:31" ht="12.75" customHeight="1">
      <c r="E1716" s="1083" t="str">
        <f t="shared" si="305"/>
        <v/>
      </c>
      <c r="J1716" s="1117" t="str">
        <f>IF(D1716="","-",#REF!-D1716)</f>
        <v>-</v>
      </c>
      <c r="L1716" s="1041" t="str">
        <f t="shared" si="306"/>
        <v/>
      </c>
      <c r="W1716" s="1046" t="str">
        <f t="shared" si="307"/>
        <v/>
      </c>
      <c r="X1716" s="1047"/>
      <c r="Y1716" s="1048" t="str">
        <f t="shared" si="313"/>
        <v/>
      </c>
      <c r="Z1716" s="1049" t="str">
        <f t="shared" si="308"/>
        <v/>
      </c>
      <c r="AA1716" s="1049" t="str">
        <f t="shared" si="309"/>
        <v/>
      </c>
      <c r="AB1716" s="1050" t="str">
        <f t="shared" si="310"/>
        <v/>
      </c>
      <c r="AD1716" s="1052" t="str">
        <f t="shared" si="311"/>
        <v/>
      </c>
      <c r="AE1716" s="1053" t="str">
        <f t="shared" si="312"/>
        <v/>
      </c>
    </row>
    <row r="1717" spans="5:31" ht="12.75" customHeight="1">
      <c r="E1717" s="1083" t="str">
        <f t="shared" si="305"/>
        <v/>
      </c>
      <c r="J1717" s="1117" t="str">
        <f>IF(D1717="","-",#REF!-D1717)</f>
        <v>-</v>
      </c>
      <c r="L1717" s="1041" t="str">
        <f t="shared" si="306"/>
        <v/>
      </c>
      <c r="W1717" s="1046" t="str">
        <f t="shared" si="307"/>
        <v/>
      </c>
      <c r="X1717" s="1047"/>
      <c r="Y1717" s="1048" t="str">
        <f t="shared" si="313"/>
        <v/>
      </c>
      <c r="Z1717" s="1049" t="str">
        <f t="shared" si="308"/>
        <v/>
      </c>
      <c r="AA1717" s="1049" t="str">
        <f t="shared" si="309"/>
        <v/>
      </c>
      <c r="AB1717" s="1050" t="str">
        <f t="shared" si="310"/>
        <v/>
      </c>
      <c r="AD1717" s="1052" t="str">
        <f t="shared" si="311"/>
        <v/>
      </c>
      <c r="AE1717" s="1053" t="str">
        <f t="shared" si="312"/>
        <v/>
      </c>
    </row>
    <row r="1718" spans="5:31" ht="12.75" customHeight="1">
      <c r="E1718" s="1083" t="str">
        <f t="shared" si="305"/>
        <v/>
      </c>
      <c r="J1718" s="1117" t="str">
        <f>IF(D1718="","-",#REF!-D1718)</f>
        <v>-</v>
      </c>
      <c r="L1718" s="1041" t="str">
        <f t="shared" si="306"/>
        <v/>
      </c>
      <c r="W1718" s="1046" t="str">
        <f t="shared" si="307"/>
        <v/>
      </c>
      <c r="X1718" s="1047"/>
      <c r="Y1718" s="1048" t="str">
        <f t="shared" si="313"/>
        <v/>
      </c>
      <c r="Z1718" s="1049" t="str">
        <f t="shared" si="308"/>
        <v/>
      </c>
      <c r="AA1718" s="1049" t="str">
        <f t="shared" si="309"/>
        <v/>
      </c>
      <c r="AB1718" s="1050" t="str">
        <f t="shared" si="310"/>
        <v/>
      </c>
      <c r="AD1718" s="1052" t="str">
        <f t="shared" si="311"/>
        <v/>
      </c>
      <c r="AE1718" s="1053" t="str">
        <f t="shared" si="312"/>
        <v/>
      </c>
    </row>
    <row r="1719" spans="5:31" ht="12.75" customHeight="1">
      <c r="E1719" s="1083" t="str">
        <f t="shared" si="305"/>
        <v/>
      </c>
      <c r="J1719" s="1117" t="str">
        <f>IF(D1719="","-",#REF!-D1719)</f>
        <v>-</v>
      </c>
      <c r="L1719" s="1041" t="str">
        <f t="shared" si="306"/>
        <v/>
      </c>
      <c r="W1719" s="1046" t="str">
        <f t="shared" si="307"/>
        <v/>
      </c>
      <c r="X1719" s="1047"/>
      <c r="Y1719" s="1048" t="str">
        <f t="shared" si="313"/>
        <v/>
      </c>
      <c r="Z1719" s="1049" t="str">
        <f t="shared" si="308"/>
        <v/>
      </c>
      <c r="AA1719" s="1049" t="str">
        <f t="shared" si="309"/>
        <v/>
      </c>
      <c r="AB1719" s="1050" t="str">
        <f t="shared" si="310"/>
        <v/>
      </c>
      <c r="AD1719" s="1052" t="str">
        <f t="shared" si="311"/>
        <v/>
      </c>
      <c r="AE1719" s="1053" t="str">
        <f t="shared" si="312"/>
        <v/>
      </c>
    </row>
    <row r="1720" spans="5:31" ht="12.75" customHeight="1">
      <c r="E1720" s="1083" t="str">
        <f t="shared" si="305"/>
        <v/>
      </c>
      <c r="J1720" s="1117" t="str">
        <f>IF(D1720="","-",#REF!-D1720)</f>
        <v>-</v>
      </c>
      <c r="L1720" s="1041" t="str">
        <f t="shared" si="306"/>
        <v/>
      </c>
      <c r="W1720" s="1046" t="str">
        <f t="shared" si="307"/>
        <v/>
      </c>
      <c r="X1720" s="1047"/>
      <c r="Y1720" s="1048" t="str">
        <f t="shared" si="313"/>
        <v/>
      </c>
      <c r="Z1720" s="1049" t="str">
        <f t="shared" si="308"/>
        <v/>
      </c>
      <c r="AA1720" s="1049" t="str">
        <f t="shared" si="309"/>
        <v/>
      </c>
      <c r="AB1720" s="1050" t="str">
        <f t="shared" si="310"/>
        <v/>
      </c>
      <c r="AD1720" s="1052" t="str">
        <f t="shared" si="311"/>
        <v/>
      </c>
      <c r="AE1720" s="1053" t="str">
        <f t="shared" si="312"/>
        <v/>
      </c>
    </row>
    <row r="1721" spans="5:31" ht="12.75" customHeight="1">
      <c r="E1721" s="1083" t="str">
        <f t="shared" si="305"/>
        <v/>
      </c>
      <c r="J1721" s="1117" t="str">
        <f>IF(D1721="","-",#REF!-D1721)</f>
        <v>-</v>
      </c>
      <c r="L1721" s="1041" t="str">
        <f t="shared" si="306"/>
        <v/>
      </c>
      <c r="W1721" s="1046" t="str">
        <f t="shared" si="307"/>
        <v/>
      </c>
      <c r="X1721" s="1047"/>
      <c r="Y1721" s="1048" t="str">
        <f t="shared" si="313"/>
        <v/>
      </c>
      <c r="Z1721" s="1049" t="str">
        <f t="shared" si="308"/>
        <v/>
      </c>
      <c r="AA1721" s="1049" t="str">
        <f t="shared" si="309"/>
        <v/>
      </c>
      <c r="AB1721" s="1050" t="str">
        <f t="shared" si="310"/>
        <v/>
      </c>
      <c r="AD1721" s="1052" t="str">
        <f t="shared" si="311"/>
        <v/>
      </c>
      <c r="AE1721" s="1053" t="str">
        <f t="shared" si="312"/>
        <v/>
      </c>
    </row>
    <row r="1722" spans="5:31" ht="12.75" customHeight="1">
      <c r="E1722" s="1083" t="str">
        <f t="shared" si="305"/>
        <v/>
      </c>
      <c r="J1722" s="1117" t="str">
        <f>IF(D1722="","-",#REF!-D1722)</f>
        <v>-</v>
      </c>
      <c r="L1722" s="1041" t="str">
        <f t="shared" si="306"/>
        <v/>
      </c>
      <c r="W1722" s="1046" t="str">
        <f t="shared" si="307"/>
        <v/>
      </c>
      <c r="X1722" s="1047"/>
      <c r="Y1722" s="1048" t="str">
        <f t="shared" si="313"/>
        <v/>
      </c>
      <c r="Z1722" s="1049" t="str">
        <f t="shared" si="308"/>
        <v/>
      </c>
      <c r="AA1722" s="1049" t="str">
        <f t="shared" si="309"/>
        <v/>
      </c>
      <c r="AB1722" s="1050" t="str">
        <f t="shared" si="310"/>
        <v/>
      </c>
      <c r="AD1722" s="1052" t="str">
        <f t="shared" si="311"/>
        <v/>
      </c>
      <c r="AE1722" s="1053" t="str">
        <f t="shared" si="312"/>
        <v/>
      </c>
    </row>
    <row r="1723" spans="5:31" ht="12.75" customHeight="1">
      <c r="E1723" s="1083" t="str">
        <f t="shared" si="305"/>
        <v/>
      </c>
      <c r="J1723" s="1117" t="str">
        <f>IF(D1723="","-",#REF!-D1723)</f>
        <v>-</v>
      </c>
      <c r="L1723" s="1041" t="str">
        <f t="shared" si="306"/>
        <v/>
      </c>
      <c r="W1723" s="1046" t="str">
        <f t="shared" si="307"/>
        <v/>
      </c>
      <c r="X1723" s="1047"/>
      <c r="Y1723" s="1048" t="str">
        <f t="shared" si="313"/>
        <v/>
      </c>
      <c r="Z1723" s="1049" t="str">
        <f t="shared" si="308"/>
        <v/>
      </c>
      <c r="AA1723" s="1049" t="str">
        <f t="shared" si="309"/>
        <v/>
      </c>
      <c r="AB1723" s="1050" t="str">
        <f t="shared" si="310"/>
        <v/>
      </c>
      <c r="AD1723" s="1052" t="str">
        <f t="shared" si="311"/>
        <v/>
      </c>
      <c r="AE1723" s="1053" t="str">
        <f t="shared" si="312"/>
        <v/>
      </c>
    </row>
    <row r="1724" spans="5:31" ht="12.75" customHeight="1">
      <c r="E1724" s="1083" t="str">
        <f t="shared" si="305"/>
        <v/>
      </c>
      <c r="J1724" s="1117" t="str">
        <f>IF(D1724="","-",#REF!-D1724)</f>
        <v>-</v>
      </c>
      <c r="L1724" s="1041" t="str">
        <f t="shared" si="306"/>
        <v/>
      </c>
      <c r="W1724" s="1046" t="str">
        <f t="shared" si="307"/>
        <v/>
      </c>
      <c r="X1724" s="1047"/>
      <c r="Y1724" s="1048" t="str">
        <f t="shared" si="313"/>
        <v/>
      </c>
      <c r="Z1724" s="1049" t="str">
        <f t="shared" si="308"/>
        <v/>
      </c>
      <c r="AA1724" s="1049" t="str">
        <f t="shared" si="309"/>
        <v/>
      </c>
      <c r="AB1724" s="1050" t="str">
        <f t="shared" si="310"/>
        <v/>
      </c>
      <c r="AD1724" s="1052" t="str">
        <f t="shared" si="311"/>
        <v/>
      </c>
      <c r="AE1724" s="1053" t="str">
        <f t="shared" si="312"/>
        <v/>
      </c>
    </row>
    <row r="1725" spans="5:31" ht="12.75" customHeight="1">
      <c r="E1725" s="1083" t="str">
        <f t="shared" si="305"/>
        <v/>
      </c>
      <c r="J1725" s="1117" t="str">
        <f>IF(D1725="","-",#REF!-D1725)</f>
        <v>-</v>
      </c>
      <c r="L1725" s="1041" t="str">
        <f t="shared" si="306"/>
        <v/>
      </c>
      <c r="W1725" s="1046" t="str">
        <f t="shared" si="307"/>
        <v/>
      </c>
      <c r="X1725" s="1047"/>
      <c r="Y1725" s="1048" t="str">
        <f t="shared" si="313"/>
        <v/>
      </c>
      <c r="Z1725" s="1049" t="str">
        <f t="shared" si="308"/>
        <v/>
      </c>
      <c r="AA1725" s="1049" t="str">
        <f t="shared" si="309"/>
        <v/>
      </c>
      <c r="AB1725" s="1050" t="str">
        <f t="shared" si="310"/>
        <v/>
      </c>
      <c r="AD1725" s="1052" t="str">
        <f t="shared" si="311"/>
        <v/>
      </c>
      <c r="AE1725" s="1053" t="str">
        <f t="shared" si="312"/>
        <v/>
      </c>
    </row>
    <row r="1726" spans="5:31" ht="12.75" customHeight="1">
      <c r="E1726" s="1083" t="str">
        <f t="shared" si="305"/>
        <v/>
      </c>
      <c r="J1726" s="1117" t="str">
        <f>IF(D1726="","-",#REF!-D1726)</f>
        <v>-</v>
      </c>
      <c r="L1726" s="1041" t="str">
        <f t="shared" si="306"/>
        <v/>
      </c>
      <c r="W1726" s="1046" t="str">
        <f t="shared" si="307"/>
        <v/>
      </c>
      <c r="X1726" s="1047"/>
      <c r="Y1726" s="1048" t="str">
        <f t="shared" si="313"/>
        <v/>
      </c>
      <c r="Z1726" s="1049" t="str">
        <f t="shared" si="308"/>
        <v/>
      </c>
      <c r="AA1726" s="1049" t="str">
        <f t="shared" si="309"/>
        <v/>
      </c>
      <c r="AB1726" s="1050" t="str">
        <f t="shared" si="310"/>
        <v/>
      </c>
      <c r="AD1726" s="1052" t="str">
        <f t="shared" si="311"/>
        <v/>
      </c>
      <c r="AE1726" s="1053" t="str">
        <f t="shared" si="312"/>
        <v/>
      </c>
    </row>
    <row r="1727" spans="5:31" ht="12.75" customHeight="1">
      <c r="E1727" s="1083" t="str">
        <f t="shared" si="305"/>
        <v/>
      </c>
      <c r="J1727" s="1117" t="str">
        <f>IF(D1727="","-",#REF!-D1727)</f>
        <v>-</v>
      </c>
      <c r="L1727" s="1041" t="str">
        <f t="shared" si="306"/>
        <v/>
      </c>
      <c r="W1727" s="1046" t="str">
        <f t="shared" si="307"/>
        <v/>
      </c>
      <c r="X1727" s="1047"/>
      <c r="Y1727" s="1048" t="str">
        <f t="shared" si="313"/>
        <v/>
      </c>
      <c r="Z1727" s="1049" t="str">
        <f t="shared" si="308"/>
        <v/>
      </c>
      <c r="AA1727" s="1049" t="str">
        <f t="shared" si="309"/>
        <v/>
      </c>
      <c r="AB1727" s="1050" t="str">
        <f t="shared" si="310"/>
        <v/>
      </c>
      <c r="AD1727" s="1052" t="str">
        <f t="shared" si="311"/>
        <v/>
      </c>
      <c r="AE1727" s="1053" t="str">
        <f t="shared" si="312"/>
        <v/>
      </c>
    </row>
    <row r="1728" spans="5:31" ht="12.75" customHeight="1">
      <c r="E1728" s="1083" t="str">
        <f t="shared" si="305"/>
        <v/>
      </c>
      <c r="J1728" s="1117" t="str">
        <f>IF(D1728="","-",#REF!-D1728)</f>
        <v>-</v>
      </c>
      <c r="L1728" s="1041" t="str">
        <f t="shared" si="306"/>
        <v/>
      </c>
      <c r="W1728" s="1046" t="str">
        <f t="shared" si="307"/>
        <v/>
      </c>
      <c r="X1728" s="1047"/>
      <c r="Y1728" s="1048" t="str">
        <f t="shared" si="313"/>
        <v/>
      </c>
      <c r="Z1728" s="1049" t="str">
        <f t="shared" si="308"/>
        <v/>
      </c>
      <c r="AA1728" s="1049" t="str">
        <f t="shared" si="309"/>
        <v/>
      </c>
      <c r="AB1728" s="1050" t="str">
        <f t="shared" si="310"/>
        <v/>
      </c>
      <c r="AD1728" s="1052" t="str">
        <f t="shared" si="311"/>
        <v/>
      </c>
      <c r="AE1728" s="1053" t="str">
        <f t="shared" si="312"/>
        <v/>
      </c>
    </row>
    <row r="1729" spans="5:31" ht="12.75" customHeight="1">
      <c r="E1729" s="1083" t="str">
        <f t="shared" si="305"/>
        <v/>
      </c>
      <c r="J1729" s="1117" t="str">
        <f>IF(D1729="","-",#REF!-D1729)</f>
        <v>-</v>
      </c>
      <c r="L1729" s="1041" t="str">
        <f t="shared" si="306"/>
        <v/>
      </c>
      <c r="W1729" s="1046" t="str">
        <f t="shared" si="307"/>
        <v/>
      </c>
      <c r="X1729" s="1047"/>
      <c r="Y1729" s="1048" t="str">
        <f t="shared" si="313"/>
        <v/>
      </c>
      <c r="Z1729" s="1049" t="str">
        <f t="shared" si="308"/>
        <v/>
      </c>
      <c r="AA1729" s="1049" t="str">
        <f t="shared" si="309"/>
        <v/>
      </c>
      <c r="AB1729" s="1050" t="str">
        <f t="shared" si="310"/>
        <v/>
      </c>
      <c r="AD1729" s="1052" t="str">
        <f t="shared" si="311"/>
        <v/>
      </c>
      <c r="AE1729" s="1053" t="str">
        <f t="shared" si="312"/>
        <v/>
      </c>
    </row>
    <row r="1730" spans="5:31" ht="12.75" customHeight="1">
      <c r="E1730" s="1083" t="str">
        <f t="shared" si="305"/>
        <v/>
      </c>
      <c r="J1730" s="1117" t="str">
        <f>IF(D1730="","-",#REF!-D1730)</f>
        <v>-</v>
      </c>
      <c r="L1730" s="1041" t="str">
        <f t="shared" si="306"/>
        <v/>
      </c>
      <c r="W1730" s="1046" t="str">
        <f t="shared" si="307"/>
        <v/>
      </c>
      <c r="X1730" s="1047"/>
      <c r="Y1730" s="1048" t="str">
        <f t="shared" si="313"/>
        <v/>
      </c>
      <c r="Z1730" s="1049" t="str">
        <f t="shared" si="308"/>
        <v/>
      </c>
      <c r="AA1730" s="1049" t="str">
        <f t="shared" si="309"/>
        <v/>
      </c>
      <c r="AB1730" s="1050" t="str">
        <f t="shared" si="310"/>
        <v/>
      </c>
      <c r="AD1730" s="1052" t="str">
        <f t="shared" si="311"/>
        <v/>
      </c>
      <c r="AE1730" s="1053" t="str">
        <f t="shared" si="312"/>
        <v/>
      </c>
    </row>
    <row r="1731" spans="5:31" ht="12.75" customHeight="1">
      <c r="E1731" s="1083" t="str">
        <f t="shared" ref="E1731:E1794" si="314">IF(D1731="","",IF(F1731="paid",0,I1731-J1731))</f>
        <v/>
      </c>
      <c r="J1731" s="1117" t="str">
        <f>IF(D1731="","-",#REF!-D1731)</f>
        <v>-</v>
      </c>
      <c r="L1731" s="1041" t="str">
        <f t="shared" ref="L1731:L1794" si="315">IF(E1731="","",$Q$1+E1731)</f>
        <v/>
      </c>
      <c r="W1731" s="1046" t="str">
        <f t="shared" ref="W1731:W1794" si="316">IF($D1731="","",_xlfn.LET(_xlpm.gDate,D1731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731" s="1047"/>
      <c r="Y1731" s="1048" t="str">
        <f t="shared" si="313"/>
        <v/>
      </c>
      <c r="Z1731" s="1049" t="str">
        <f t="shared" ref="Z1731:Z1794" si="317">IF($K1731="","",_xlfn.LET(_xlpm.gDate,K1731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731" s="1049" t="str">
        <f t="shared" ref="AA1731:AA1794" si="318">IF($Z1731="","",TEXT($Z1731,"mm"))</f>
        <v/>
      </c>
      <c r="AB1731" s="1050" t="str">
        <f t="shared" ref="AB1731:AB1794" si="319">IFERROR(CHOOSE(AA1731,"መስከረም","ጥቅምት","ህዳር  ","ታህሳስ ","ጥር ","የካቲት ","መጋቢት ","ሚይዚያ ","ግንቦት ","ሰኔ ","ሐምሌ ","ነሐሴ ","Pagume"),"")</f>
        <v/>
      </c>
      <c r="AD1731" s="1052" t="str">
        <f t="shared" ref="AD1731:AD1794" si="320">IF($D1731="","",YEAR(D1731)&amp;"-W"&amp;WEEKNUM(D1731,2))</f>
        <v/>
      </c>
      <c r="AE1731" s="1053" t="str">
        <f t="shared" ref="AE1731:AE1794" si="321">IF($K1731="","",YEAR(K1731)&amp;"-W"&amp;WEEKNUM(K1731,2))</f>
        <v/>
      </c>
    </row>
    <row r="1732" spans="5:31" ht="12.75" customHeight="1">
      <c r="E1732" s="1083" t="str">
        <f t="shared" si="314"/>
        <v/>
      </c>
      <c r="J1732" s="1117" t="str">
        <f>IF(D1732="","-",#REF!-D1732)</f>
        <v>-</v>
      </c>
      <c r="L1732" s="1041" t="str">
        <f t="shared" si="315"/>
        <v/>
      </c>
      <c r="W1732" s="1046" t="str">
        <f t="shared" si="316"/>
        <v/>
      </c>
      <c r="X1732" s="1047"/>
      <c r="Y1732" s="1048" t="str">
        <f t="shared" si="313"/>
        <v/>
      </c>
      <c r="Z1732" s="1049" t="str">
        <f t="shared" si="317"/>
        <v/>
      </c>
      <c r="AA1732" s="1049" t="str">
        <f t="shared" si="318"/>
        <v/>
      </c>
      <c r="AB1732" s="1050" t="str">
        <f t="shared" si="319"/>
        <v/>
      </c>
      <c r="AD1732" s="1052" t="str">
        <f t="shared" si="320"/>
        <v/>
      </c>
      <c r="AE1732" s="1053" t="str">
        <f t="shared" si="321"/>
        <v/>
      </c>
    </row>
    <row r="1733" spans="5:31" ht="12.75" customHeight="1">
      <c r="E1733" s="1083" t="str">
        <f t="shared" si="314"/>
        <v/>
      </c>
      <c r="J1733" s="1117" t="str">
        <f>IF(D1733="","-",#REF!-D1733)</f>
        <v>-</v>
      </c>
      <c r="L1733" s="1041" t="str">
        <f t="shared" si="315"/>
        <v/>
      </c>
      <c r="W1733" s="1046" t="str">
        <f t="shared" si="316"/>
        <v/>
      </c>
      <c r="X1733" s="1047"/>
      <c r="Y1733" s="1048" t="str">
        <f t="shared" si="313"/>
        <v/>
      </c>
      <c r="Z1733" s="1049" t="str">
        <f t="shared" si="317"/>
        <v/>
      </c>
      <c r="AA1733" s="1049" t="str">
        <f t="shared" si="318"/>
        <v/>
      </c>
      <c r="AB1733" s="1050" t="str">
        <f t="shared" si="319"/>
        <v/>
      </c>
      <c r="AD1733" s="1052" t="str">
        <f t="shared" si="320"/>
        <v/>
      </c>
      <c r="AE1733" s="1053" t="str">
        <f t="shared" si="321"/>
        <v/>
      </c>
    </row>
    <row r="1734" spans="5:31" ht="12.75" customHeight="1">
      <c r="E1734" s="1083" t="str">
        <f t="shared" si="314"/>
        <v/>
      </c>
      <c r="J1734" s="1117" t="str">
        <f>IF(D1734="","-",#REF!-D1734)</f>
        <v>-</v>
      </c>
      <c r="L1734" s="1041" t="str">
        <f t="shared" si="315"/>
        <v/>
      </c>
      <c r="W1734" s="1046" t="str">
        <f t="shared" si="316"/>
        <v/>
      </c>
      <c r="X1734" s="1047"/>
      <c r="Y1734" s="1048" t="str">
        <f t="shared" si="313"/>
        <v/>
      </c>
      <c r="Z1734" s="1049" t="str">
        <f t="shared" si="317"/>
        <v/>
      </c>
      <c r="AA1734" s="1049" t="str">
        <f t="shared" si="318"/>
        <v/>
      </c>
      <c r="AB1734" s="1050" t="str">
        <f t="shared" si="319"/>
        <v/>
      </c>
      <c r="AD1734" s="1052" t="str">
        <f t="shared" si="320"/>
        <v/>
      </c>
      <c r="AE1734" s="1053" t="str">
        <f t="shared" si="321"/>
        <v/>
      </c>
    </row>
    <row r="1735" spans="5:31" ht="12.75" customHeight="1">
      <c r="E1735" s="1083" t="str">
        <f t="shared" si="314"/>
        <v/>
      </c>
      <c r="J1735" s="1117" t="str">
        <f>IF(D1735="","-",#REF!-D1735)</f>
        <v>-</v>
      </c>
      <c r="L1735" s="1041" t="str">
        <f t="shared" si="315"/>
        <v/>
      </c>
      <c r="W1735" s="1046" t="str">
        <f t="shared" si="316"/>
        <v/>
      </c>
      <c r="X1735" s="1047"/>
      <c r="Y1735" s="1048" t="str">
        <f t="shared" si="313"/>
        <v/>
      </c>
      <c r="Z1735" s="1049" t="str">
        <f t="shared" si="317"/>
        <v/>
      </c>
      <c r="AA1735" s="1049" t="str">
        <f t="shared" si="318"/>
        <v/>
      </c>
      <c r="AB1735" s="1050" t="str">
        <f t="shared" si="319"/>
        <v/>
      </c>
      <c r="AD1735" s="1052" t="str">
        <f t="shared" si="320"/>
        <v/>
      </c>
      <c r="AE1735" s="1053" t="str">
        <f t="shared" si="321"/>
        <v/>
      </c>
    </row>
    <row r="1736" spans="5:31" ht="12.75" customHeight="1">
      <c r="E1736" s="1083" t="str">
        <f t="shared" si="314"/>
        <v/>
      </c>
      <c r="J1736" s="1117" t="str">
        <f>IF(D1736="","-",#REF!-D1736)</f>
        <v>-</v>
      </c>
      <c r="L1736" s="1041" t="str">
        <f t="shared" si="315"/>
        <v/>
      </c>
      <c r="W1736" s="1046" t="str">
        <f t="shared" si="316"/>
        <v/>
      </c>
      <c r="X1736" s="1047"/>
      <c r="Y1736" s="1048" t="str">
        <f t="shared" si="313"/>
        <v/>
      </c>
      <c r="Z1736" s="1049" t="str">
        <f t="shared" si="317"/>
        <v/>
      </c>
      <c r="AA1736" s="1049" t="str">
        <f t="shared" si="318"/>
        <v/>
      </c>
      <c r="AB1736" s="1050" t="str">
        <f t="shared" si="319"/>
        <v/>
      </c>
      <c r="AD1736" s="1052" t="str">
        <f t="shared" si="320"/>
        <v/>
      </c>
      <c r="AE1736" s="1053" t="str">
        <f t="shared" si="321"/>
        <v/>
      </c>
    </row>
    <row r="1737" spans="5:31" ht="12.75" customHeight="1">
      <c r="E1737" s="1083" t="str">
        <f t="shared" si="314"/>
        <v/>
      </c>
      <c r="J1737" s="1117" t="str">
        <f>IF(D1737="","-",#REF!-D1737)</f>
        <v>-</v>
      </c>
      <c r="L1737" s="1041" t="str">
        <f t="shared" si="315"/>
        <v/>
      </c>
      <c r="W1737" s="1046" t="str">
        <f t="shared" si="316"/>
        <v/>
      </c>
      <c r="X1737" s="1047"/>
      <c r="Y1737" s="1048" t="str">
        <f t="shared" si="313"/>
        <v/>
      </c>
      <c r="Z1737" s="1049" t="str">
        <f t="shared" si="317"/>
        <v/>
      </c>
      <c r="AA1737" s="1049" t="str">
        <f t="shared" si="318"/>
        <v/>
      </c>
      <c r="AB1737" s="1050" t="str">
        <f t="shared" si="319"/>
        <v/>
      </c>
      <c r="AD1737" s="1052" t="str">
        <f t="shared" si="320"/>
        <v/>
      </c>
      <c r="AE1737" s="1053" t="str">
        <f t="shared" si="321"/>
        <v/>
      </c>
    </row>
    <row r="1738" spans="5:31" ht="12.75" customHeight="1">
      <c r="E1738" s="1083" t="str">
        <f t="shared" si="314"/>
        <v/>
      </c>
      <c r="J1738" s="1117" t="str">
        <f>IF(D1738="","-",#REF!-D1738)</f>
        <v>-</v>
      </c>
      <c r="L1738" s="1041" t="str">
        <f t="shared" si="315"/>
        <v/>
      </c>
      <c r="W1738" s="1046" t="str">
        <f t="shared" si="316"/>
        <v/>
      </c>
      <c r="X1738" s="1047"/>
      <c r="Y1738" s="1048" t="str">
        <f t="shared" si="313"/>
        <v/>
      </c>
      <c r="Z1738" s="1049" t="str">
        <f t="shared" si="317"/>
        <v/>
      </c>
      <c r="AA1738" s="1049" t="str">
        <f t="shared" si="318"/>
        <v/>
      </c>
      <c r="AB1738" s="1050" t="str">
        <f t="shared" si="319"/>
        <v/>
      </c>
      <c r="AD1738" s="1052" t="str">
        <f t="shared" si="320"/>
        <v/>
      </c>
      <c r="AE1738" s="1053" t="str">
        <f t="shared" si="321"/>
        <v/>
      </c>
    </row>
    <row r="1739" spans="5:31" ht="12.75" customHeight="1">
      <c r="E1739" s="1083" t="str">
        <f t="shared" si="314"/>
        <v/>
      </c>
      <c r="J1739" s="1117" t="str">
        <f>IF(D1739="","-",#REF!-D1739)</f>
        <v>-</v>
      </c>
      <c r="L1739" s="1041" t="str">
        <f t="shared" si="315"/>
        <v/>
      </c>
      <c r="W1739" s="1046" t="str">
        <f t="shared" si="316"/>
        <v/>
      </c>
      <c r="X1739" s="1047"/>
      <c r="Y1739" s="1048" t="str">
        <f t="shared" si="313"/>
        <v/>
      </c>
      <c r="Z1739" s="1049" t="str">
        <f t="shared" si="317"/>
        <v/>
      </c>
      <c r="AA1739" s="1049" t="str">
        <f t="shared" si="318"/>
        <v/>
      </c>
      <c r="AB1739" s="1050" t="str">
        <f t="shared" si="319"/>
        <v/>
      </c>
      <c r="AD1739" s="1052" t="str">
        <f t="shared" si="320"/>
        <v/>
      </c>
      <c r="AE1739" s="1053" t="str">
        <f t="shared" si="321"/>
        <v/>
      </c>
    </row>
    <row r="1740" spans="5:31" ht="12.75" customHeight="1">
      <c r="E1740" s="1083" t="str">
        <f t="shared" si="314"/>
        <v/>
      </c>
      <c r="J1740" s="1117" t="str">
        <f>IF(D1740="","-",#REF!-D1740)</f>
        <v>-</v>
      </c>
      <c r="L1740" s="1041" t="str">
        <f t="shared" si="315"/>
        <v/>
      </c>
      <c r="W1740" s="1046" t="str">
        <f t="shared" si="316"/>
        <v/>
      </c>
      <c r="X1740" s="1047"/>
      <c r="Y1740" s="1048" t="str">
        <f t="shared" si="313"/>
        <v/>
      </c>
      <c r="Z1740" s="1049" t="str">
        <f t="shared" si="317"/>
        <v/>
      </c>
      <c r="AA1740" s="1049" t="str">
        <f t="shared" si="318"/>
        <v/>
      </c>
      <c r="AB1740" s="1050" t="str">
        <f t="shared" si="319"/>
        <v/>
      </c>
      <c r="AD1740" s="1052" t="str">
        <f t="shared" si="320"/>
        <v/>
      </c>
      <c r="AE1740" s="1053" t="str">
        <f t="shared" si="321"/>
        <v/>
      </c>
    </row>
    <row r="1741" spans="5:31" ht="12.75" customHeight="1">
      <c r="E1741" s="1083" t="str">
        <f t="shared" si="314"/>
        <v/>
      </c>
      <c r="J1741" s="1117" t="str">
        <f>IF(D1741="","-",#REF!-D1741)</f>
        <v>-</v>
      </c>
      <c r="L1741" s="1041" t="str">
        <f t="shared" si="315"/>
        <v/>
      </c>
      <c r="W1741" s="1046" t="str">
        <f t="shared" si="316"/>
        <v/>
      </c>
      <c r="X1741" s="1047"/>
      <c r="Y1741" s="1048" t="str">
        <f t="shared" si="313"/>
        <v/>
      </c>
      <c r="Z1741" s="1049" t="str">
        <f t="shared" si="317"/>
        <v/>
      </c>
      <c r="AA1741" s="1049" t="str">
        <f t="shared" si="318"/>
        <v/>
      </c>
      <c r="AB1741" s="1050" t="str">
        <f t="shared" si="319"/>
        <v/>
      </c>
      <c r="AD1741" s="1052" t="str">
        <f t="shared" si="320"/>
        <v/>
      </c>
      <c r="AE1741" s="1053" t="str">
        <f t="shared" si="321"/>
        <v/>
      </c>
    </row>
    <row r="1742" spans="5:31" ht="12.75" customHeight="1">
      <c r="E1742" s="1083" t="str">
        <f t="shared" si="314"/>
        <v/>
      </c>
      <c r="J1742" s="1117" t="str">
        <f>IF(D1742="","-",#REF!-D1742)</f>
        <v>-</v>
      </c>
      <c r="L1742" s="1041" t="str">
        <f t="shared" si="315"/>
        <v/>
      </c>
      <c r="W1742" s="1046" t="str">
        <f t="shared" si="316"/>
        <v/>
      </c>
      <c r="X1742" s="1047"/>
      <c r="Y1742" s="1048" t="str">
        <f t="shared" si="313"/>
        <v/>
      </c>
      <c r="Z1742" s="1049" t="str">
        <f t="shared" si="317"/>
        <v/>
      </c>
      <c r="AA1742" s="1049" t="str">
        <f t="shared" si="318"/>
        <v/>
      </c>
      <c r="AB1742" s="1050" t="str">
        <f t="shared" si="319"/>
        <v/>
      </c>
      <c r="AD1742" s="1052" t="str">
        <f t="shared" si="320"/>
        <v/>
      </c>
      <c r="AE1742" s="1053" t="str">
        <f t="shared" si="321"/>
        <v/>
      </c>
    </row>
    <row r="1743" spans="5:31" ht="12.75" customHeight="1">
      <c r="E1743" s="1083" t="str">
        <f t="shared" si="314"/>
        <v/>
      </c>
      <c r="J1743" s="1117" t="str">
        <f>IF(D1743="","-",#REF!-D1743)</f>
        <v>-</v>
      </c>
      <c r="L1743" s="1041" t="str">
        <f t="shared" si="315"/>
        <v/>
      </c>
      <c r="W1743" s="1046" t="str">
        <f t="shared" si="316"/>
        <v/>
      </c>
      <c r="X1743" s="1047"/>
      <c r="Y1743" s="1048" t="str">
        <f t="shared" si="313"/>
        <v/>
      </c>
      <c r="Z1743" s="1049" t="str">
        <f t="shared" si="317"/>
        <v/>
      </c>
      <c r="AA1743" s="1049" t="str">
        <f t="shared" si="318"/>
        <v/>
      </c>
      <c r="AB1743" s="1050" t="str">
        <f t="shared" si="319"/>
        <v/>
      </c>
      <c r="AD1743" s="1052" t="str">
        <f t="shared" si="320"/>
        <v/>
      </c>
      <c r="AE1743" s="1053" t="str">
        <f t="shared" si="321"/>
        <v/>
      </c>
    </row>
    <row r="1744" spans="5:31" ht="12.75" customHeight="1">
      <c r="E1744" s="1083" t="str">
        <f t="shared" si="314"/>
        <v/>
      </c>
      <c r="J1744" s="1117" t="str">
        <f>IF(D1744="","-",#REF!-D1744)</f>
        <v>-</v>
      </c>
      <c r="L1744" s="1041" t="str">
        <f t="shared" si="315"/>
        <v/>
      </c>
      <c r="W1744" s="1046" t="str">
        <f t="shared" si="316"/>
        <v/>
      </c>
      <c r="X1744" s="1047"/>
      <c r="Y1744" s="1048" t="str">
        <f t="shared" si="313"/>
        <v/>
      </c>
      <c r="Z1744" s="1049" t="str">
        <f t="shared" si="317"/>
        <v/>
      </c>
      <c r="AA1744" s="1049" t="str">
        <f t="shared" si="318"/>
        <v/>
      </c>
      <c r="AB1744" s="1050" t="str">
        <f t="shared" si="319"/>
        <v/>
      </c>
      <c r="AD1744" s="1052" t="str">
        <f t="shared" si="320"/>
        <v/>
      </c>
      <c r="AE1744" s="1053" t="str">
        <f t="shared" si="321"/>
        <v/>
      </c>
    </row>
    <row r="1745" spans="5:31" ht="12.75" customHeight="1">
      <c r="E1745" s="1083" t="str">
        <f t="shared" si="314"/>
        <v/>
      </c>
      <c r="J1745" s="1117" t="str">
        <f>IF(D1745="","-",#REF!-D1745)</f>
        <v>-</v>
      </c>
      <c r="L1745" s="1041" t="str">
        <f t="shared" si="315"/>
        <v/>
      </c>
      <c r="W1745" s="1046" t="str">
        <f t="shared" si="316"/>
        <v/>
      </c>
      <c r="X1745" s="1047"/>
      <c r="Y1745" s="1048" t="str">
        <f t="shared" si="313"/>
        <v/>
      </c>
      <c r="Z1745" s="1049" t="str">
        <f t="shared" si="317"/>
        <v/>
      </c>
      <c r="AA1745" s="1049" t="str">
        <f t="shared" si="318"/>
        <v/>
      </c>
      <c r="AB1745" s="1050" t="str">
        <f t="shared" si="319"/>
        <v/>
      </c>
      <c r="AD1745" s="1052" t="str">
        <f t="shared" si="320"/>
        <v/>
      </c>
      <c r="AE1745" s="1053" t="str">
        <f t="shared" si="321"/>
        <v/>
      </c>
    </row>
    <row r="1746" spans="5:31" ht="12.75" customHeight="1">
      <c r="E1746" s="1083" t="str">
        <f t="shared" si="314"/>
        <v/>
      </c>
      <c r="J1746" s="1117" t="str">
        <f>IF(D1746="","-",#REF!-D1746)</f>
        <v>-</v>
      </c>
      <c r="L1746" s="1041" t="str">
        <f t="shared" si="315"/>
        <v/>
      </c>
      <c r="W1746" s="1046" t="str">
        <f t="shared" si="316"/>
        <v/>
      </c>
      <c r="X1746" s="1047"/>
      <c r="Y1746" s="1048" t="str">
        <f t="shared" si="313"/>
        <v/>
      </c>
      <c r="Z1746" s="1049" t="str">
        <f t="shared" si="317"/>
        <v/>
      </c>
      <c r="AA1746" s="1049" t="str">
        <f t="shared" si="318"/>
        <v/>
      </c>
      <c r="AB1746" s="1050" t="str">
        <f t="shared" si="319"/>
        <v/>
      </c>
      <c r="AD1746" s="1052" t="str">
        <f t="shared" si="320"/>
        <v/>
      </c>
      <c r="AE1746" s="1053" t="str">
        <f t="shared" si="321"/>
        <v/>
      </c>
    </row>
    <row r="1747" spans="5:31" ht="12.75" customHeight="1">
      <c r="E1747" s="1083" t="str">
        <f t="shared" si="314"/>
        <v/>
      </c>
      <c r="J1747" s="1117" t="str">
        <f>IF(D1747="","-",#REF!-D1747)</f>
        <v>-</v>
      </c>
      <c r="L1747" s="1041" t="str">
        <f t="shared" si="315"/>
        <v/>
      </c>
      <c r="W1747" s="1046" t="str">
        <f t="shared" si="316"/>
        <v/>
      </c>
      <c r="X1747" s="1047"/>
      <c r="Y1747" s="1048" t="str">
        <f t="shared" si="313"/>
        <v/>
      </c>
      <c r="Z1747" s="1049" t="str">
        <f t="shared" si="317"/>
        <v/>
      </c>
      <c r="AA1747" s="1049" t="str">
        <f t="shared" si="318"/>
        <v/>
      </c>
      <c r="AB1747" s="1050" t="str">
        <f t="shared" si="319"/>
        <v/>
      </c>
      <c r="AD1747" s="1052" t="str">
        <f t="shared" si="320"/>
        <v/>
      </c>
      <c r="AE1747" s="1053" t="str">
        <f t="shared" si="321"/>
        <v/>
      </c>
    </row>
    <row r="1748" spans="5:31" ht="12.75" customHeight="1">
      <c r="E1748" s="1083" t="str">
        <f t="shared" si="314"/>
        <v/>
      </c>
      <c r="J1748" s="1117" t="str">
        <f>IF(D1748="","-",#REF!-D1748)</f>
        <v>-</v>
      </c>
      <c r="L1748" s="1041" t="str">
        <f t="shared" si="315"/>
        <v/>
      </c>
      <c r="W1748" s="1046" t="str">
        <f t="shared" si="316"/>
        <v/>
      </c>
      <c r="X1748" s="1047"/>
      <c r="Y1748" s="1048" t="str">
        <f t="shared" si="313"/>
        <v/>
      </c>
      <c r="Z1748" s="1049" t="str">
        <f t="shared" si="317"/>
        <v/>
      </c>
      <c r="AA1748" s="1049" t="str">
        <f t="shared" si="318"/>
        <v/>
      </c>
      <c r="AB1748" s="1050" t="str">
        <f t="shared" si="319"/>
        <v/>
      </c>
      <c r="AD1748" s="1052" t="str">
        <f t="shared" si="320"/>
        <v/>
      </c>
      <c r="AE1748" s="1053" t="str">
        <f t="shared" si="321"/>
        <v/>
      </c>
    </row>
    <row r="1749" spans="5:31" ht="12.75" customHeight="1">
      <c r="E1749" s="1083" t="str">
        <f t="shared" si="314"/>
        <v/>
      </c>
      <c r="J1749" s="1117" t="str">
        <f>IF(D1749="","-",#REF!-D1749)</f>
        <v>-</v>
      </c>
      <c r="L1749" s="1041" t="str">
        <f t="shared" si="315"/>
        <v/>
      </c>
      <c r="W1749" s="1046" t="str">
        <f t="shared" si="316"/>
        <v/>
      </c>
      <c r="X1749" s="1047"/>
      <c r="Y1749" s="1048" t="str">
        <f t="shared" si="313"/>
        <v/>
      </c>
      <c r="Z1749" s="1049" t="str">
        <f t="shared" si="317"/>
        <v/>
      </c>
      <c r="AA1749" s="1049" t="str">
        <f t="shared" si="318"/>
        <v/>
      </c>
      <c r="AB1749" s="1050" t="str">
        <f t="shared" si="319"/>
        <v/>
      </c>
      <c r="AD1749" s="1052" t="str">
        <f t="shared" si="320"/>
        <v/>
      </c>
      <c r="AE1749" s="1053" t="str">
        <f t="shared" si="321"/>
        <v/>
      </c>
    </row>
    <row r="1750" spans="5:31" ht="12.75" customHeight="1">
      <c r="E1750" s="1083" t="str">
        <f t="shared" si="314"/>
        <v/>
      </c>
      <c r="J1750" s="1117" t="str">
        <f>IF(D1750="","-",#REF!-D1750)</f>
        <v>-</v>
      </c>
      <c r="L1750" s="1041" t="str">
        <f t="shared" si="315"/>
        <v/>
      </c>
      <c r="W1750" s="1046" t="str">
        <f t="shared" si="316"/>
        <v/>
      </c>
      <c r="X1750" s="1047"/>
      <c r="Y1750" s="1048" t="str">
        <f t="shared" si="313"/>
        <v/>
      </c>
      <c r="Z1750" s="1049" t="str">
        <f t="shared" si="317"/>
        <v/>
      </c>
      <c r="AA1750" s="1049" t="str">
        <f t="shared" si="318"/>
        <v/>
      </c>
      <c r="AB1750" s="1050" t="str">
        <f t="shared" si="319"/>
        <v/>
      </c>
      <c r="AD1750" s="1052" t="str">
        <f t="shared" si="320"/>
        <v/>
      </c>
      <c r="AE1750" s="1053" t="str">
        <f t="shared" si="321"/>
        <v/>
      </c>
    </row>
    <row r="1751" spans="5:31" ht="12.75" customHeight="1">
      <c r="E1751" s="1083" t="str">
        <f t="shared" si="314"/>
        <v/>
      </c>
      <c r="J1751" s="1117" t="str">
        <f>IF(D1751="","-",#REF!-D1751)</f>
        <v>-</v>
      </c>
      <c r="L1751" s="1041" t="str">
        <f t="shared" si="315"/>
        <v/>
      </c>
      <c r="W1751" s="1046" t="str">
        <f t="shared" si="316"/>
        <v/>
      </c>
      <c r="X1751" s="1047"/>
      <c r="Y1751" s="1048" t="str">
        <f t="shared" si="313"/>
        <v/>
      </c>
      <c r="Z1751" s="1049" t="str">
        <f t="shared" si="317"/>
        <v/>
      </c>
      <c r="AA1751" s="1049" t="str">
        <f t="shared" si="318"/>
        <v/>
      </c>
      <c r="AB1751" s="1050" t="str">
        <f t="shared" si="319"/>
        <v/>
      </c>
      <c r="AD1751" s="1052" t="str">
        <f t="shared" si="320"/>
        <v/>
      </c>
      <c r="AE1751" s="1053" t="str">
        <f t="shared" si="321"/>
        <v/>
      </c>
    </row>
    <row r="1752" spans="5:31" ht="12.75" customHeight="1">
      <c r="E1752" s="1083" t="str">
        <f t="shared" si="314"/>
        <v/>
      </c>
      <c r="J1752" s="1117" t="str">
        <f>IF(D1752="","-",#REF!-D1752)</f>
        <v>-</v>
      </c>
      <c r="L1752" s="1041" t="str">
        <f t="shared" si="315"/>
        <v/>
      </c>
      <c r="W1752" s="1046" t="str">
        <f t="shared" si="316"/>
        <v/>
      </c>
      <c r="X1752" s="1047"/>
      <c r="Y1752" s="1048" t="str">
        <f t="shared" si="313"/>
        <v/>
      </c>
      <c r="Z1752" s="1049" t="str">
        <f t="shared" si="317"/>
        <v/>
      </c>
      <c r="AA1752" s="1049" t="str">
        <f t="shared" si="318"/>
        <v/>
      </c>
      <c r="AB1752" s="1050" t="str">
        <f t="shared" si="319"/>
        <v/>
      </c>
      <c r="AD1752" s="1052" t="str">
        <f t="shared" si="320"/>
        <v/>
      </c>
      <c r="AE1752" s="1053" t="str">
        <f t="shared" si="321"/>
        <v/>
      </c>
    </row>
    <row r="1753" spans="5:31" ht="12.75" customHeight="1">
      <c r="E1753" s="1083" t="str">
        <f t="shared" si="314"/>
        <v/>
      </c>
      <c r="J1753" s="1117" t="str">
        <f>IF(D1753="","-",#REF!-D1753)</f>
        <v>-</v>
      </c>
      <c r="L1753" s="1041" t="str">
        <f t="shared" si="315"/>
        <v/>
      </c>
      <c r="W1753" s="1046" t="str">
        <f t="shared" si="316"/>
        <v/>
      </c>
      <c r="X1753" s="1047"/>
      <c r="Y1753" s="1048" t="str">
        <f t="shared" si="313"/>
        <v/>
      </c>
      <c r="Z1753" s="1049" t="str">
        <f t="shared" si="317"/>
        <v/>
      </c>
      <c r="AA1753" s="1049" t="str">
        <f t="shared" si="318"/>
        <v/>
      </c>
      <c r="AB1753" s="1050" t="str">
        <f t="shared" si="319"/>
        <v/>
      </c>
      <c r="AD1753" s="1052" t="str">
        <f t="shared" si="320"/>
        <v/>
      </c>
      <c r="AE1753" s="1053" t="str">
        <f t="shared" si="321"/>
        <v/>
      </c>
    </row>
    <row r="1754" spans="5:31" ht="12.75" customHeight="1">
      <c r="E1754" s="1083" t="str">
        <f t="shared" si="314"/>
        <v/>
      </c>
      <c r="J1754" s="1117" t="str">
        <f>IF(D1754="","-",#REF!-D1754)</f>
        <v>-</v>
      </c>
      <c r="L1754" s="1041" t="str">
        <f t="shared" si="315"/>
        <v/>
      </c>
      <c r="W1754" s="1046" t="str">
        <f t="shared" si="316"/>
        <v/>
      </c>
      <c r="X1754" s="1047"/>
      <c r="Y1754" s="1048" t="str">
        <f t="shared" si="313"/>
        <v/>
      </c>
      <c r="Z1754" s="1049" t="str">
        <f t="shared" si="317"/>
        <v/>
      </c>
      <c r="AA1754" s="1049" t="str">
        <f t="shared" si="318"/>
        <v/>
      </c>
      <c r="AB1754" s="1050" t="str">
        <f t="shared" si="319"/>
        <v/>
      </c>
      <c r="AD1754" s="1052" t="str">
        <f t="shared" si="320"/>
        <v/>
      </c>
      <c r="AE1754" s="1053" t="str">
        <f t="shared" si="321"/>
        <v/>
      </c>
    </row>
    <row r="1755" spans="5:31" ht="12.75" customHeight="1">
      <c r="E1755" s="1083" t="str">
        <f t="shared" si="314"/>
        <v/>
      </c>
      <c r="J1755" s="1117" t="str">
        <f>IF(D1755="","-",#REF!-D1755)</f>
        <v>-</v>
      </c>
      <c r="L1755" s="1041" t="str">
        <f t="shared" si="315"/>
        <v/>
      </c>
      <c r="W1755" s="1046" t="str">
        <f t="shared" si="316"/>
        <v/>
      </c>
      <c r="X1755" s="1047"/>
      <c r="Y1755" s="1048" t="str">
        <f t="shared" si="313"/>
        <v/>
      </c>
      <c r="Z1755" s="1049" t="str">
        <f t="shared" si="317"/>
        <v/>
      </c>
      <c r="AA1755" s="1049" t="str">
        <f t="shared" si="318"/>
        <v/>
      </c>
      <c r="AB1755" s="1050" t="str">
        <f t="shared" si="319"/>
        <v/>
      </c>
      <c r="AD1755" s="1052" t="str">
        <f t="shared" si="320"/>
        <v/>
      </c>
      <c r="AE1755" s="1053" t="str">
        <f t="shared" si="321"/>
        <v/>
      </c>
    </row>
    <row r="1756" spans="5:31" ht="12.75" customHeight="1">
      <c r="E1756" s="1083" t="str">
        <f t="shared" si="314"/>
        <v/>
      </c>
      <c r="J1756" s="1117" t="str">
        <f>IF(D1756="","-",#REF!-D1756)</f>
        <v>-</v>
      </c>
      <c r="L1756" s="1041" t="str">
        <f t="shared" si="315"/>
        <v/>
      </c>
      <c r="W1756" s="1046" t="str">
        <f t="shared" si="316"/>
        <v/>
      </c>
      <c r="X1756" s="1047"/>
      <c r="Y1756" s="1048" t="str">
        <f t="shared" si="313"/>
        <v/>
      </c>
      <c r="Z1756" s="1049" t="str">
        <f t="shared" si="317"/>
        <v/>
      </c>
      <c r="AA1756" s="1049" t="str">
        <f t="shared" si="318"/>
        <v/>
      </c>
      <c r="AB1756" s="1050" t="str">
        <f t="shared" si="319"/>
        <v/>
      </c>
      <c r="AD1756" s="1052" t="str">
        <f t="shared" si="320"/>
        <v/>
      </c>
      <c r="AE1756" s="1053" t="str">
        <f t="shared" si="321"/>
        <v/>
      </c>
    </row>
    <row r="1757" spans="5:31" ht="12.75" customHeight="1">
      <c r="E1757" s="1083" t="str">
        <f t="shared" si="314"/>
        <v/>
      </c>
      <c r="J1757" s="1117" t="str">
        <f>IF(D1757="","-",#REF!-D1757)</f>
        <v>-</v>
      </c>
      <c r="L1757" s="1041" t="str">
        <f t="shared" si="315"/>
        <v/>
      </c>
      <c r="W1757" s="1046" t="str">
        <f t="shared" si="316"/>
        <v/>
      </c>
      <c r="X1757" s="1047"/>
      <c r="Y1757" s="1048" t="str">
        <f t="shared" si="313"/>
        <v/>
      </c>
      <c r="Z1757" s="1049" t="str">
        <f t="shared" si="317"/>
        <v/>
      </c>
      <c r="AA1757" s="1049" t="str">
        <f t="shared" si="318"/>
        <v/>
      </c>
      <c r="AB1757" s="1050" t="str">
        <f t="shared" si="319"/>
        <v/>
      </c>
      <c r="AD1757" s="1052" t="str">
        <f t="shared" si="320"/>
        <v/>
      </c>
      <c r="AE1757" s="1053" t="str">
        <f t="shared" si="321"/>
        <v/>
      </c>
    </row>
    <row r="1758" spans="5:31" ht="12.75" customHeight="1">
      <c r="E1758" s="1083" t="str">
        <f t="shared" si="314"/>
        <v/>
      </c>
      <c r="J1758" s="1117" t="str">
        <f>IF(D1758="","-",#REF!-D1758)</f>
        <v>-</v>
      </c>
      <c r="L1758" s="1041" t="str">
        <f t="shared" si="315"/>
        <v/>
      </c>
      <c r="W1758" s="1046" t="str">
        <f t="shared" si="316"/>
        <v/>
      </c>
      <c r="X1758" s="1047"/>
      <c r="Y1758" s="1048" t="str">
        <f t="shared" si="313"/>
        <v/>
      </c>
      <c r="Z1758" s="1049" t="str">
        <f t="shared" si="317"/>
        <v/>
      </c>
      <c r="AA1758" s="1049" t="str">
        <f t="shared" si="318"/>
        <v/>
      </c>
      <c r="AB1758" s="1050" t="str">
        <f t="shared" si="319"/>
        <v/>
      </c>
      <c r="AD1758" s="1052" t="str">
        <f t="shared" si="320"/>
        <v/>
      </c>
      <c r="AE1758" s="1053" t="str">
        <f t="shared" si="321"/>
        <v/>
      </c>
    </row>
    <row r="1759" spans="5:31" ht="12.75" customHeight="1">
      <c r="E1759" s="1083" t="str">
        <f t="shared" si="314"/>
        <v/>
      </c>
      <c r="J1759" s="1117" t="str">
        <f>IF(D1759="","-",#REF!-D1759)</f>
        <v>-</v>
      </c>
      <c r="L1759" s="1041" t="str">
        <f t="shared" si="315"/>
        <v/>
      </c>
      <c r="W1759" s="1046" t="str">
        <f t="shared" si="316"/>
        <v/>
      </c>
      <c r="X1759" s="1047"/>
      <c r="Y1759" s="1048" t="str">
        <f t="shared" si="313"/>
        <v/>
      </c>
      <c r="Z1759" s="1049" t="str">
        <f t="shared" si="317"/>
        <v/>
      </c>
      <c r="AA1759" s="1049" t="str">
        <f t="shared" si="318"/>
        <v/>
      </c>
      <c r="AB1759" s="1050" t="str">
        <f t="shared" si="319"/>
        <v/>
      </c>
      <c r="AD1759" s="1052" t="str">
        <f t="shared" si="320"/>
        <v/>
      </c>
      <c r="AE1759" s="1053" t="str">
        <f t="shared" si="321"/>
        <v/>
      </c>
    </row>
    <row r="1760" spans="5:31" ht="12.75" customHeight="1">
      <c r="E1760" s="1083" t="str">
        <f t="shared" si="314"/>
        <v/>
      </c>
      <c r="J1760" s="1117" t="str">
        <f>IF(D1760="","-",#REF!-D1760)</f>
        <v>-</v>
      </c>
      <c r="L1760" s="1041" t="str">
        <f t="shared" si="315"/>
        <v/>
      </c>
      <c r="W1760" s="1046" t="str">
        <f t="shared" si="316"/>
        <v/>
      </c>
      <c r="X1760" s="1047"/>
      <c r="Y1760" s="1048" t="str">
        <f t="shared" si="313"/>
        <v/>
      </c>
      <c r="Z1760" s="1049" t="str">
        <f t="shared" si="317"/>
        <v/>
      </c>
      <c r="AA1760" s="1049" t="str">
        <f t="shared" si="318"/>
        <v/>
      </c>
      <c r="AB1760" s="1050" t="str">
        <f t="shared" si="319"/>
        <v/>
      </c>
      <c r="AD1760" s="1052" t="str">
        <f t="shared" si="320"/>
        <v/>
      </c>
      <c r="AE1760" s="1053" t="str">
        <f t="shared" si="321"/>
        <v/>
      </c>
    </row>
    <row r="1761" spans="5:31" ht="12.75" customHeight="1">
      <c r="E1761" s="1083" t="str">
        <f t="shared" si="314"/>
        <v/>
      </c>
      <c r="J1761" s="1117" t="str">
        <f>IF(D1761="","-",#REF!-D1761)</f>
        <v>-</v>
      </c>
      <c r="L1761" s="1041" t="str">
        <f t="shared" si="315"/>
        <v/>
      </c>
      <c r="W1761" s="1046" t="str">
        <f t="shared" si="316"/>
        <v/>
      </c>
      <c r="X1761" s="1047"/>
      <c r="Y1761" s="1048" t="str">
        <f t="shared" ref="Y1761:Y1824" si="322">IFERROR(CHOOSE(X1761,"መስከረም","ጥቅምት","ህዳር  ","ታህሳስ ","ጥር ","የካቲት ","መጋቢት ","ሚይዚያ ","ግንቦት ","ሰኔ ","ሐምሌ ","ነሐሴ ","Pagume"),"")</f>
        <v/>
      </c>
      <c r="Z1761" s="1049" t="str">
        <f t="shared" si="317"/>
        <v/>
      </c>
      <c r="AA1761" s="1049" t="str">
        <f t="shared" si="318"/>
        <v/>
      </c>
      <c r="AB1761" s="1050" t="str">
        <f t="shared" si="319"/>
        <v/>
      </c>
      <c r="AD1761" s="1052" t="str">
        <f t="shared" si="320"/>
        <v/>
      </c>
      <c r="AE1761" s="1053" t="str">
        <f t="shared" si="321"/>
        <v/>
      </c>
    </row>
    <row r="1762" spans="5:31" ht="12.75" customHeight="1">
      <c r="E1762" s="1083" t="str">
        <f t="shared" si="314"/>
        <v/>
      </c>
      <c r="J1762" s="1117" t="str">
        <f>IF(D1762="","-",#REF!-D1762)</f>
        <v>-</v>
      </c>
      <c r="L1762" s="1041" t="str">
        <f t="shared" si="315"/>
        <v/>
      </c>
      <c r="W1762" s="1046" t="str">
        <f t="shared" si="316"/>
        <v/>
      </c>
      <c r="X1762" s="1047"/>
      <c r="Y1762" s="1048" t="str">
        <f t="shared" si="322"/>
        <v/>
      </c>
      <c r="Z1762" s="1049" t="str">
        <f t="shared" si="317"/>
        <v/>
      </c>
      <c r="AA1762" s="1049" t="str">
        <f t="shared" si="318"/>
        <v/>
      </c>
      <c r="AB1762" s="1050" t="str">
        <f t="shared" si="319"/>
        <v/>
      </c>
      <c r="AD1762" s="1052" t="str">
        <f t="shared" si="320"/>
        <v/>
      </c>
      <c r="AE1762" s="1053" t="str">
        <f t="shared" si="321"/>
        <v/>
      </c>
    </row>
    <row r="1763" spans="5:31" ht="12.75" customHeight="1">
      <c r="E1763" s="1083" t="str">
        <f t="shared" si="314"/>
        <v/>
      </c>
      <c r="J1763" s="1117" t="str">
        <f>IF(D1763="","-",#REF!-D1763)</f>
        <v>-</v>
      </c>
      <c r="L1763" s="1041" t="str">
        <f t="shared" si="315"/>
        <v/>
      </c>
      <c r="W1763" s="1046" t="str">
        <f t="shared" si="316"/>
        <v/>
      </c>
      <c r="X1763" s="1047"/>
      <c r="Y1763" s="1048" t="str">
        <f t="shared" si="322"/>
        <v/>
      </c>
      <c r="Z1763" s="1049" t="str">
        <f t="shared" si="317"/>
        <v/>
      </c>
      <c r="AA1763" s="1049" t="str">
        <f t="shared" si="318"/>
        <v/>
      </c>
      <c r="AB1763" s="1050" t="str">
        <f t="shared" si="319"/>
        <v/>
      </c>
      <c r="AD1763" s="1052" t="str">
        <f t="shared" si="320"/>
        <v/>
      </c>
      <c r="AE1763" s="1053" t="str">
        <f t="shared" si="321"/>
        <v/>
      </c>
    </row>
    <row r="1764" spans="5:31" ht="12.75" customHeight="1">
      <c r="E1764" s="1083" t="str">
        <f t="shared" si="314"/>
        <v/>
      </c>
      <c r="J1764" s="1117" t="str">
        <f>IF(D1764="","-",#REF!-D1764)</f>
        <v>-</v>
      </c>
      <c r="L1764" s="1041" t="str">
        <f t="shared" si="315"/>
        <v/>
      </c>
      <c r="W1764" s="1046" t="str">
        <f t="shared" si="316"/>
        <v/>
      </c>
      <c r="X1764" s="1047"/>
      <c r="Y1764" s="1048" t="str">
        <f t="shared" si="322"/>
        <v/>
      </c>
      <c r="Z1764" s="1049" t="str">
        <f t="shared" si="317"/>
        <v/>
      </c>
      <c r="AA1764" s="1049" t="str">
        <f t="shared" si="318"/>
        <v/>
      </c>
      <c r="AB1764" s="1050" t="str">
        <f t="shared" si="319"/>
        <v/>
      </c>
      <c r="AD1764" s="1052" t="str">
        <f t="shared" si="320"/>
        <v/>
      </c>
      <c r="AE1764" s="1053" t="str">
        <f t="shared" si="321"/>
        <v/>
      </c>
    </row>
    <row r="1765" spans="5:31" ht="12.75" customHeight="1">
      <c r="E1765" s="1083" t="str">
        <f t="shared" si="314"/>
        <v/>
      </c>
      <c r="J1765" s="1117" t="str">
        <f>IF(D1765="","-",#REF!-D1765)</f>
        <v>-</v>
      </c>
      <c r="L1765" s="1041" t="str">
        <f t="shared" si="315"/>
        <v/>
      </c>
      <c r="W1765" s="1046" t="str">
        <f t="shared" si="316"/>
        <v/>
      </c>
      <c r="X1765" s="1047"/>
      <c r="Y1765" s="1048" t="str">
        <f t="shared" si="322"/>
        <v/>
      </c>
      <c r="Z1765" s="1049" t="str">
        <f t="shared" si="317"/>
        <v/>
      </c>
      <c r="AA1765" s="1049" t="str">
        <f t="shared" si="318"/>
        <v/>
      </c>
      <c r="AB1765" s="1050" t="str">
        <f t="shared" si="319"/>
        <v/>
      </c>
      <c r="AD1765" s="1052" t="str">
        <f t="shared" si="320"/>
        <v/>
      </c>
      <c r="AE1765" s="1053" t="str">
        <f t="shared" si="321"/>
        <v/>
      </c>
    </row>
    <row r="1766" spans="5:31" ht="12.75" customHeight="1">
      <c r="E1766" s="1083" t="str">
        <f t="shared" si="314"/>
        <v/>
      </c>
      <c r="J1766" s="1117" t="str">
        <f>IF(D1766="","-",#REF!-D1766)</f>
        <v>-</v>
      </c>
      <c r="L1766" s="1041" t="str">
        <f t="shared" si="315"/>
        <v/>
      </c>
      <c r="W1766" s="1046" t="str">
        <f t="shared" si="316"/>
        <v/>
      </c>
      <c r="X1766" s="1047"/>
      <c r="Y1766" s="1048" t="str">
        <f t="shared" si="322"/>
        <v/>
      </c>
      <c r="Z1766" s="1049" t="str">
        <f t="shared" si="317"/>
        <v/>
      </c>
      <c r="AA1766" s="1049" t="str">
        <f t="shared" si="318"/>
        <v/>
      </c>
      <c r="AB1766" s="1050" t="str">
        <f t="shared" si="319"/>
        <v/>
      </c>
      <c r="AD1766" s="1052" t="str">
        <f t="shared" si="320"/>
        <v/>
      </c>
      <c r="AE1766" s="1053" t="str">
        <f t="shared" si="321"/>
        <v/>
      </c>
    </row>
    <row r="1767" spans="5:31" ht="12.75" customHeight="1">
      <c r="E1767" s="1083" t="str">
        <f t="shared" si="314"/>
        <v/>
      </c>
      <c r="J1767" s="1117" t="str">
        <f>IF(D1767="","-",#REF!-D1767)</f>
        <v>-</v>
      </c>
      <c r="L1767" s="1041" t="str">
        <f t="shared" si="315"/>
        <v/>
      </c>
      <c r="W1767" s="1046" t="str">
        <f t="shared" si="316"/>
        <v/>
      </c>
      <c r="X1767" s="1047"/>
      <c r="Y1767" s="1048" t="str">
        <f t="shared" si="322"/>
        <v/>
      </c>
      <c r="Z1767" s="1049" t="str">
        <f t="shared" si="317"/>
        <v/>
      </c>
      <c r="AA1767" s="1049" t="str">
        <f t="shared" si="318"/>
        <v/>
      </c>
      <c r="AB1767" s="1050" t="str">
        <f t="shared" si="319"/>
        <v/>
      </c>
      <c r="AD1767" s="1052" t="str">
        <f t="shared" si="320"/>
        <v/>
      </c>
      <c r="AE1767" s="1053" t="str">
        <f t="shared" si="321"/>
        <v/>
      </c>
    </row>
    <row r="1768" spans="5:31" ht="12.75" customHeight="1">
      <c r="E1768" s="1083" t="str">
        <f t="shared" si="314"/>
        <v/>
      </c>
      <c r="J1768" s="1117" t="str">
        <f>IF(D1768="","-",#REF!-D1768)</f>
        <v>-</v>
      </c>
      <c r="L1768" s="1041" t="str">
        <f t="shared" si="315"/>
        <v/>
      </c>
      <c r="W1768" s="1046" t="str">
        <f t="shared" si="316"/>
        <v/>
      </c>
      <c r="X1768" s="1047"/>
      <c r="Y1768" s="1048" t="str">
        <f t="shared" si="322"/>
        <v/>
      </c>
      <c r="Z1768" s="1049" t="str">
        <f t="shared" si="317"/>
        <v/>
      </c>
      <c r="AA1768" s="1049" t="str">
        <f t="shared" si="318"/>
        <v/>
      </c>
      <c r="AB1768" s="1050" t="str">
        <f t="shared" si="319"/>
        <v/>
      </c>
      <c r="AD1768" s="1052" t="str">
        <f t="shared" si="320"/>
        <v/>
      </c>
      <c r="AE1768" s="1053" t="str">
        <f t="shared" si="321"/>
        <v/>
      </c>
    </row>
    <row r="1769" spans="5:31" ht="12.75" customHeight="1">
      <c r="E1769" s="1083" t="str">
        <f t="shared" si="314"/>
        <v/>
      </c>
      <c r="J1769" s="1117" t="str">
        <f>IF(D1769="","-",#REF!-D1769)</f>
        <v>-</v>
      </c>
      <c r="L1769" s="1041" t="str">
        <f t="shared" si="315"/>
        <v/>
      </c>
      <c r="W1769" s="1046" t="str">
        <f t="shared" si="316"/>
        <v/>
      </c>
      <c r="X1769" s="1047"/>
      <c r="Y1769" s="1048" t="str">
        <f t="shared" si="322"/>
        <v/>
      </c>
      <c r="Z1769" s="1049" t="str">
        <f t="shared" si="317"/>
        <v/>
      </c>
      <c r="AA1769" s="1049" t="str">
        <f t="shared" si="318"/>
        <v/>
      </c>
      <c r="AB1769" s="1050" t="str">
        <f t="shared" si="319"/>
        <v/>
      </c>
      <c r="AD1769" s="1052" t="str">
        <f t="shared" si="320"/>
        <v/>
      </c>
      <c r="AE1769" s="1053" t="str">
        <f t="shared" si="321"/>
        <v/>
      </c>
    </row>
    <row r="1770" spans="5:31" ht="12.75" customHeight="1">
      <c r="E1770" s="1083" t="str">
        <f t="shared" si="314"/>
        <v/>
      </c>
      <c r="J1770" s="1117" t="str">
        <f>IF(D1770="","-",#REF!-D1770)</f>
        <v>-</v>
      </c>
      <c r="L1770" s="1041" t="str">
        <f t="shared" si="315"/>
        <v/>
      </c>
      <c r="W1770" s="1046" t="str">
        <f t="shared" si="316"/>
        <v/>
      </c>
      <c r="X1770" s="1047"/>
      <c r="Y1770" s="1048" t="str">
        <f t="shared" si="322"/>
        <v/>
      </c>
      <c r="Z1770" s="1049" t="str">
        <f t="shared" si="317"/>
        <v/>
      </c>
      <c r="AA1770" s="1049" t="str">
        <f t="shared" si="318"/>
        <v/>
      </c>
      <c r="AB1770" s="1050" t="str">
        <f t="shared" si="319"/>
        <v/>
      </c>
      <c r="AD1770" s="1052" t="str">
        <f t="shared" si="320"/>
        <v/>
      </c>
      <c r="AE1770" s="1053" t="str">
        <f t="shared" si="321"/>
        <v/>
      </c>
    </row>
    <row r="1771" spans="5:31" ht="12.75" customHeight="1">
      <c r="E1771" s="1083" t="str">
        <f t="shared" si="314"/>
        <v/>
      </c>
      <c r="J1771" s="1117" t="str">
        <f>IF(D1771="","-",#REF!-D1771)</f>
        <v>-</v>
      </c>
      <c r="L1771" s="1041" t="str">
        <f t="shared" si="315"/>
        <v/>
      </c>
      <c r="W1771" s="1046" t="str">
        <f t="shared" si="316"/>
        <v/>
      </c>
      <c r="X1771" s="1047"/>
      <c r="Y1771" s="1048" t="str">
        <f t="shared" si="322"/>
        <v/>
      </c>
      <c r="Z1771" s="1049" t="str">
        <f t="shared" si="317"/>
        <v/>
      </c>
      <c r="AA1771" s="1049" t="str">
        <f t="shared" si="318"/>
        <v/>
      </c>
      <c r="AB1771" s="1050" t="str">
        <f t="shared" si="319"/>
        <v/>
      </c>
      <c r="AD1771" s="1052" t="str">
        <f t="shared" si="320"/>
        <v/>
      </c>
      <c r="AE1771" s="1053" t="str">
        <f t="shared" si="321"/>
        <v/>
      </c>
    </row>
    <row r="1772" spans="5:31" ht="12.75" customHeight="1">
      <c r="E1772" s="1083" t="str">
        <f t="shared" si="314"/>
        <v/>
      </c>
      <c r="J1772" s="1117" t="str">
        <f>IF(D1772="","-",#REF!-D1772)</f>
        <v>-</v>
      </c>
      <c r="L1772" s="1041" t="str">
        <f t="shared" si="315"/>
        <v/>
      </c>
      <c r="W1772" s="1046" t="str">
        <f t="shared" si="316"/>
        <v/>
      </c>
      <c r="X1772" s="1047"/>
      <c r="Y1772" s="1048" t="str">
        <f t="shared" si="322"/>
        <v/>
      </c>
      <c r="Z1772" s="1049" t="str">
        <f t="shared" si="317"/>
        <v/>
      </c>
      <c r="AA1772" s="1049" t="str">
        <f t="shared" si="318"/>
        <v/>
      </c>
      <c r="AB1772" s="1050" t="str">
        <f t="shared" si="319"/>
        <v/>
      </c>
      <c r="AD1772" s="1052" t="str">
        <f t="shared" si="320"/>
        <v/>
      </c>
      <c r="AE1772" s="1053" t="str">
        <f t="shared" si="321"/>
        <v/>
      </c>
    </row>
    <row r="1773" spans="5:31" ht="12.75" customHeight="1">
      <c r="E1773" s="1083" t="str">
        <f t="shared" si="314"/>
        <v/>
      </c>
      <c r="J1773" s="1117" t="str">
        <f>IF(D1773="","-",#REF!-D1773)</f>
        <v>-</v>
      </c>
      <c r="L1773" s="1041" t="str">
        <f t="shared" si="315"/>
        <v/>
      </c>
      <c r="W1773" s="1046" t="str">
        <f t="shared" si="316"/>
        <v/>
      </c>
      <c r="X1773" s="1047"/>
      <c r="Y1773" s="1048" t="str">
        <f t="shared" si="322"/>
        <v/>
      </c>
      <c r="Z1773" s="1049" t="str">
        <f t="shared" si="317"/>
        <v/>
      </c>
      <c r="AA1773" s="1049" t="str">
        <f t="shared" si="318"/>
        <v/>
      </c>
      <c r="AB1773" s="1050" t="str">
        <f t="shared" si="319"/>
        <v/>
      </c>
      <c r="AD1773" s="1052" t="str">
        <f t="shared" si="320"/>
        <v/>
      </c>
      <c r="AE1773" s="1053" t="str">
        <f t="shared" si="321"/>
        <v/>
      </c>
    </row>
    <row r="1774" spans="5:31" ht="12.75" customHeight="1">
      <c r="E1774" s="1083" t="str">
        <f t="shared" si="314"/>
        <v/>
      </c>
      <c r="J1774" s="1117" t="str">
        <f>IF(D1774="","-",#REF!-D1774)</f>
        <v>-</v>
      </c>
      <c r="L1774" s="1041" t="str">
        <f t="shared" si="315"/>
        <v/>
      </c>
      <c r="W1774" s="1046" t="str">
        <f t="shared" si="316"/>
        <v/>
      </c>
      <c r="X1774" s="1047"/>
      <c r="Y1774" s="1048" t="str">
        <f t="shared" si="322"/>
        <v/>
      </c>
      <c r="Z1774" s="1049" t="str">
        <f t="shared" si="317"/>
        <v/>
      </c>
      <c r="AA1774" s="1049" t="str">
        <f t="shared" si="318"/>
        <v/>
      </c>
      <c r="AB1774" s="1050" t="str">
        <f t="shared" si="319"/>
        <v/>
      </c>
      <c r="AD1774" s="1052" t="str">
        <f t="shared" si="320"/>
        <v/>
      </c>
      <c r="AE1774" s="1053" t="str">
        <f t="shared" si="321"/>
        <v/>
      </c>
    </row>
    <row r="1775" spans="5:31" ht="12.75" customHeight="1">
      <c r="E1775" s="1083" t="str">
        <f t="shared" si="314"/>
        <v/>
      </c>
      <c r="J1775" s="1117" t="str">
        <f>IF(D1775="","-",#REF!-D1775)</f>
        <v>-</v>
      </c>
      <c r="L1775" s="1041" t="str">
        <f t="shared" si="315"/>
        <v/>
      </c>
      <c r="W1775" s="1046" t="str">
        <f t="shared" si="316"/>
        <v/>
      </c>
      <c r="X1775" s="1047"/>
      <c r="Y1775" s="1048" t="str">
        <f t="shared" si="322"/>
        <v/>
      </c>
      <c r="Z1775" s="1049" t="str">
        <f t="shared" si="317"/>
        <v/>
      </c>
      <c r="AA1775" s="1049" t="str">
        <f t="shared" si="318"/>
        <v/>
      </c>
      <c r="AB1775" s="1050" t="str">
        <f t="shared" si="319"/>
        <v/>
      </c>
      <c r="AD1775" s="1052" t="str">
        <f t="shared" si="320"/>
        <v/>
      </c>
      <c r="AE1775" s="1053" t="str">
        <f t="shared" si="321"/>
        <v/>
      </c>
    </row>
    <row r="1776" spans="5:31" ht="12.75" customHeight="1">
      <c r="E1776" s="1083" t="str">
        <f t="shared" si="314"/>
        <v/>
      </c>
      <c r="J1776" s="1117" t="str">
        <f>IF(D1776="","-",#REF!-D1776)</f>
        <v>-</v>
      </c>
      <c r="L1776" s="1041" t="str">
        <f t="shared" si="315"/>
        <v/>
      </c>
      <c r="W1776" s="1046" t="str">
        <f t="shared" si="316"/>
        <v/>
      </c>
      <c r="X1776" s="1047"/>
      <c r="Y1776" s="1048" t="str">
        <f t="shared" si="322"/>
        <v/>
      </c>
      <c r="Z1776" s="1049" t="str">
        <f t="shared" si="317"/>
        <v/>
      </c>
      <c r="AA1776" s="1049" t="str">
        <f t="shared" si="318"/>
        <v/>
      </c>
      <c r="AB1776" s="1050" t="str">
        <f t="shared" si="319"/>
        <v/>
      </c>
      <c r="AD1776" s="1052" t="str">
        <f t="shared" si="320"/>
        <v/>
      </c>
      <c r="AE1776" s="1053" t="str">
        <f t="shared" si="321"/>
        <v/>
      </c>
    </row>
    <row r="1777" spans="5:31" ht="12.75" customHeight="1">
      <c r="E1777" s="1083" t="str">
        <f t="shared" si="314"/>
        <v/>
      </c>
      <c r="J1777" s="1117" t="str">
        <f>IF(D1777="","-",#REF!-D1777)</f>
        <v>-</v>
      </c>
      <c r="L1777" s="1041" t="str">
        <f t="shared" si="315"/>
        <v/>
      </c>
      <c r="W1777" s="1046" t="str">
        <f t="shared" si="316"/>
        <v/>
      </c>
      <c r="X1777" s="1047"/>
      <c r="Y1777" s="1048" t="str">
        <f t="shared" si="322"/>
        <v/>
      </c>
      <c r="Z1777" s="1049" t="str">
        <f t="shared" si="317"/>
        <v/>
      </c>
      <c r="AA1777" s="1049" t="str">
        <f t="shared" si="318"/>
        <v/>
      </c>
      <c r="AB1777" s="1050" t="str">
        <f t="shared" si="319"/>
        <v/>
      </c>
      <c r="AD1777" s="1052" t="str">
        <f t="shared" si="320"/>
        <v/>
      </c>
      <c r="AE1777" s="1053" t="str">
        <f t="shared" si="321"/>
        <v/>
      </c>
    </row>
    <row r="1778" spans="5:31" ht="12.75" customHeight="1">
      <c r="E1778" s="1083" t="str">
        <f t="shared" si="314"/>
        <v/>
      </c>
      <c r="J1778" s="1117" t="str">
        <f>IF(D1778="","-",#REF!-D1778)</f>
        <v>-</v>
      </c>
      <c r="L1778" s="1041" t="str">
        <f t="shared" si="315"/>
        <v/>
      </c>
      <c r="W1778" s="1046" t="str">
        <f t="shared" si="316"/>
        <v/>
      </c>
      <c r="X1778" s="1047"/>
      <c r="Y1778" s="1048" t="str">
        <f t="shared" si="322"/>
        <v/>
      </c>
      <c r="Z1778" s="1049" t="str">
        <f t="shared" si="317"/>
        <v/>
      </c>
      <c r="AA1778" s="1049" t="str">
        <f t="shared" si="318"/>
        <v/>
      </c>
      <c r="AB1778" s="1050" t="str">
        <f t="shared" si="319"/>
        <v/>
      </c>
      <c r="AD1778" s="1052" t="str">
        <f t="shared" si="320"/>
        <v/>
      </c>
      <c r="AE1778" s="1053" t="str">
        <f t="shared" si="321"/>
        <v/>
      </c>
    </row>
    <row r="1779" spans="5:31" ht="12.75" customHeight="1">
      <c r="E1779" s="1083" t="str">
        <f t="shared" si="314"/>
        <v/>
      </c>
      <c r="J1779" s="1117" t="str">
        <f>IF(D1779="","-",#REF!-D1779)</f>
        <v>-</v>
      </c>
      <c r="L1779" s="1041" t="str">
        <f t="shared" si="315"/>
        <v/>
      </c>
      <c r="W1779" s="1046" t="str">
        <f t="shared" si="316"/>
        <v/>
      </c>
      <c r="X1779" s="1047"/>
      <c r="Y1779" s="1048" t="str">
        <f t="shared" si="322"/>
        <v/>
      </c>
      <c r="Z1779" s="1049" t="str">
        <f t="shared" si="317"/>
        <v/>
      </c>
      <c r="AA1779" s="1049" t="str">
        <f t="shared" si="318"/>
        <v/>
      </c>
      <c r="AB1779" s="1050" t="str">
        <f t="shared" si="319"/>
        <v/>
      </c>
      <c r="AD1779" s="1052" t="str">
        <f t="shared" si="320"/>
        <v/>
      </c>
      <c r="AE1779" s="1053" t="str">
        <f t="shared" si="321"/>
        <v/>
      </c>
    </row>
    <row r="1780" spans="5:31" ht="12.75" customHeight="1">
      <c r="E1780" s="1083" t="str">
        <f t="shared" si="314"/>
        <v/>
      </c>
      <c r="J1780" s="1117" t="str">
        <f>IF(D1780="","-",#REF!-D1780)</f>
        <v>-</v>
      </c>
      <c r="L1780" s="1041" t="str">
        <f t="shared" si="315"/>
        <v/>
      </c>
      <c r="W1780" s="1046" t="str">
        <f t="shared" si="316"/>
        <v/>
      </c>
      <c r="X1780" s="1047"/>
      <c r="Y1780" s="1048" t="str">
        <f t="shared" si="322"/>
        <v/>
      </c>
      <c r="Z1780" s="1049" t="str">
        <f t="shared" si="317"/>
        <v/>
      </c>
      <c r="AA1780" s="1049" t="str">
        <f t="shared" si="318"/>
        <v/>
      </c>
      <c r="AB1780" s="1050" t="str">
        <f t="shared" si="319"/>
        <v/>
      </c>
      <c r="AD1780" s="1052" t="str">
        <f t="shared" si="320"/>
        <v/>
      </c>
      <c r="AE1780" s="1053" t="str">
        <f t="shared" si="321"/>
        <v/>
      </c>
    </row>
    <row r="1781" spans="5:31" ht="12.75" customHeight="1">
      <c r="E1781" s="1083" t="str">
        <f t="shared" si="314"/>
        <v/>
      </c>
      <c r="J1781" s="1117" t="str">
        <f>IF(D1781="","-",#REF!-D1781)</f>
        <v>-</v>
      </c>
      <c r="L1781" s="1041" t="str">
        <f t="shared" si="315"/>
        <v/>
      </c>
      <c r="W1781" s="1046" t="str">
        <f t="shared" si="316"/>
        <v/>
      </c>
      <c r="X1781" s="1047"/>
      <c r="Y1781" s="1048" t="str">
        <f t="shared" si="322"/>
        <v/>
      </c>
      <c r="Z1781" s="1049" t="str">
        <f t="shared" si="317"/>
        <v/>
      </c>
      <c r="AA1781" s="1049" t="str">
        <f t="shared" si="318"/>
        <v/>
      </c>
      <c r="AB1781" s="1050" t="str">
        <f t="shared" si="319"/>
        <v/>
      </c>
      <c r="AD1781" s="1052" t="str">
        <f t="shared" si="320"/>
        <v/>
      </c>
      <c r="AE1781" s="1053" t="str">
        <f t="shared" si="321"/>
        <v/>
      </c>
    </row>
    <row r="1782" spans="5:31" ht="12.75" customHeight="1">
      <c r="E1782" s="1083" t="str">
        <f t="shared" si="314"/>
        <v/>
      </c>
      <c r="J1782" s="1117" t="str">
        <f>IF(D1782="","-",#REF!-D1782)</f>
        <v>-</v>
      </c>
      <c r="L1782" s="1041" t="str">
        <f t="shared" si="315"/>
        <v/>
      </c>
      <c r="W1782" s="1046" t="str">
        <f t="shared" si="316"/>
        <v/>
      </c>
      <c r="X1782" s="1047"/>
      <c r="Y1782" s="1048" t="str">
        <f t="shared" si="322"/>
        <v/>
      </c>
      <c r="Z1782" s="1049" t="str">
        <f t="shared" si="317"/>
        <v/>
      </c>
      <c r="AA1782" s="1049" t="str">
        <f t="shared" si="318"/>
        <v/>
      </c>
      <c r="AB1782" s="1050" t="str">
        <f t="shared" si="319"/>
        <v/>
      </c>
      <c r="AD1782" s="1052" t="str">
        <f t="shared" si="320"/>
        <v/>
      </c>
      <c r="AE1782" s="1053" t="str">
        <f t="shared" si="321"/>
        <v/>
      </c>
    </row>
    <row r="1783" spans="5:31" ht="12.75" customHeight="1">
      <c r="E1783" s="1083" t="str">
        <f t="shared" si="314"/>
        <v/>
      </c>
      <c r="J1783" s="1117" t="str">
        <f>IF(D1783="","-",#REF!-D1783)</f>
        <v>-</v>
      </c>
      <c r="L1783" s="1041" t="str">
        <f t="shared" si="315"/>
        <v/>
      </c>
      <c r="W1783" s="1046" t="str">
        <f t="shared" si="316"/>
        <v/>
      </c>
      <c r="X1783" s="1047"/>
      <c r="Y1783" s="1048" t="str">
        <f t="shared" si="322"/>
        <v/>
      </c>
      <c r="Z1783" s="1049" t="str">
        <f t="shared" si="317"/>
        <v/>
      </c>
      <c r="AA1783" s="1049" t="str">
        <f t="shared" si="318"/>
        <v/>
      </c>
      <c r="AB1783" s="1050" t="str">
        <f t="shared" si="319"/>
        <v/>
      </c>
      <c r="AD1783" s="1052" t="str">
        <f t="shared" si="320"/>
        <v/>
      </c>
      <c r="AE1783" s="1053" t="str">
        <f t="shared" si="321"/>
        <v/>
      </c>
    </row>
    <row r="1784" spans="5:31" ht="12.75" customHeight="1">
      <c r="E1784" s="1083" t="str">
        <f t="shared" si="314"/>
        <v/>
      </c>
      <c r="J1784" s="1117" t="str">
        <f>IF(D1784="","-",#REF!-D1784)</f>
        <v>-</v>
      </c>
      <c r="L1784" s="1041" t="str">
        <f t="shared" si="315"/>
        <v/>
      </c>
      <c r="W1784" s="1046" t="str">
        <f t="shared" si="316"/>
        <v/>
      </c>
      <c r="X1784" s="1047"/>
      <c r="Y1784" s="1048" t="str">
        <f t="shared" si="322"/>
        <v/>
      </c>
      <c r="Z1784" s="1049" t="str">
        <f t="shared" si="317"/>
        <v/>
      </c>
      <c r="AA1784" s="1049" t="str">
        <f t="shared" si="318"/>
        <v/>
      </c>
      <c r="AB1784" s="1050" t="str">
        <f t="shared" si="319"/>
        <v/>
      </c>
      <c r="AD1784" s="1052" t="str">
        <f t="shared" si="320"/>
        <v/>
      </c>
      <c r="AE1784" s="1053" t="str">
        <f t="shared" si="321"/>
        <v/>
      </c>
    </row>
    <row r="1785" spans="5:31" ht="12.75" customHeight="1">
      <c r="E1785" s="1083" t="str">
        <f t="shared" si="314"/>
        <v/>
      </c>
      <c r="J1785" s="1117" t="str">
        <f>IF(D1785="","-",#REF!-D1785)</f>
        <v>-</v>
      </c>
      <c r="L1785" s="1041" t="str">
        <f t="shared" si="315"/>
        <v/>
      </c>
      <c r="W1785" s="1046" t="str">
        <f t="shared" si="316"/>
        <v/>
      </c>
      <c r="X1785" s="1047"/>
      <c r="Y1785" s="1048" t="str">
        <f t="shared" si="322"/>
        <v/>
      </c>
      <c r="Z1785" s="1049" t="str">
        <f t="shared" si="317"/>
        <v/>
      </c>
      <c r="AA1785" s="1049" t="str">
        <f t="shared" si="318"/>
        <v/>
      </c>
      <c r="AB1785" s="1050" t="str">
        <f t="shared" si="319"/>
        <v/>
      </c>
      <c r="AD1785" s="1052" t="str">
        <f t="shared" si="320"/>
        <v/>
      </c>
      <c r="AE1785" s="1053" t="str">
        <f t="shared" si="321"/>
        <v/>
      </c>
    </row>
    <row r="1786" spans="5:31" ht="12.75" customHeight="1">
      <c r="E1786" s="1083" t="str">
        <f t="shared" si="314"/>
        <v/>
      </c>
      <c r="J1786" s="1117" t="str">
        <f>IF(D1786="","-",#REF!-D1786)</f>
        <v>-</v>
      </c>
      <c r="L1786" s="1041" t="str">
        <f t="shared" si="315"/>
        <v/>
      </c>
      <c r="W1786" s="1046" t="str">
        <f t="shared" si="316"/>
        <v/>
      </c>
      <c r="X1786" s="1047"/>
      <c r="Y1786" s="1048" t="str">
        <f t="shared" si="322"/>
        <v/>
      </c>
      <c r="Z1786" s="1049" t="str">
        <f t="shared" si="317"/>
        <v/>
      </c>
      <c r="AA1786" s="1049" t="str">
        <f t="shared" si="318"/>
        <v/>
      </c>
      <c r="AB1786" s="1050" t="str">
        <f t="shared" si="319"/>
        <v/>
      </c>
      <c r="AD1786" s="1052" t="str">
        <f t="shared" si="320"/>
        <v/>
      </c>
      <c r="AE1786" s="1053" t="str">
        <f t="shared" si="321"/>
        <v/>
      </c>
    </row>
    <row r="1787" spans="5:31" ht="12.75" customHeight="1">
      <c r="E1787" s="1083" t="str">
        <f t="shared" si="314"/>
        <v/>
      </c>
      <c r="J1787" s="1117" t="str">
        <f>IF(D1787="","-",#REF!-D1787)</f>
        <v>-</v>
      </c>
      <c r="L1787" s="1041" t="str">
        <f t="shared" si="315"/>
        <v/>
      </c>
      <c r="W1787" s="1046" t="str">
        <f t="shared" si="316"/>
        <v/>
      </c>
      <c r="X1787" s="1047"/>
      <c r="Y1787" s="1048" t="str">
        <f t="shared" si="322"/>
        <v/>
      </c>
      <c r="Z1787" s="1049" t="str">
        <f t="shared" si="317"/>
        <v/>
      </c>
      <c r="AA1787" s="1049" t="str">
        <f t="shared" si="318"/>
        <v/>
      </c>
      <c r="AB1787" s="1050" t="str">
        <f t="shared" si="319"/>
        <v/>
      </c>
      <c r="AD1787" s="1052" t="str">
        <f t="shared" si="320"/>
        <v/>
      </c>
      <c r="AE1787" s="1053" t="str">
        <f t="shared" si="321"/>
        <v/>
      </c>
    </row>
    <row r="1788" spans="5:31" ht="12.75" customHeight="1">
      <c r="E1788" s="1083" t="str">
        <f t="shared" si="314"/>
        <v/>
      </c>
      <c r="J1788" s="1117" t="str">
        <f>IF(D1788="","-",#REF!-D1788)</f>
        <v>-</v>
      </c>
      <c r="L1788" s="1041" t="str">
        <f t="shared" si="315"/>
        <v/>
      </c>
      <c r="W1788" s="1046" t="str">
        <f t="shared" si="316"/>
        <v/>
      </c>
      <c r="X1788" s="1047"/>
      <c r="Y1788" s="1048" t="str">
        <f t="shared" si="322"/>
        <v/>
      </c>
      <c r="Z1788" s="1049" t="str">
        <f t="shared" si="317"/>
        <v/>
      </c>
      <c r="AA1788" s="1049" t="str">
        <f t="shared" si="318"/>
        <v/>
      </c>
      <c r="AB1788" s="1050" t="str">
        <f t="shared" si="319"/>
        <v/>
      </c>
      <c r="AD1788" s="1052" t="str">
        <f t="shared" si="320"/>
        <v/>
      </c>
      <c r="AE1788" s="1053" t="str">
        <f t="shared" si="321"/>
        <v/>
      </c>
    </row>
    <row r="1789" spans="5:31" ht="12.75" customHeight="1">
      <c r="E1789" s="1083" t="str">
        <f t="shared" si="314"/>
        <v/>
      </c>
      <c r="J1789" s="1117" t="str">
        <f>IF(D1789="","-",#REF!-D1789)</f>
        <v>-</v>
      </c>
      <c r="L1789" s="1041" t="str">
        <f t="shared" si="315"/>
        <v/>
      </c>
      <c r="W1789" s="1046" t="str">
        <f t="shared" si="316"/>
        <v/>
      </c>
      <c r="X1789" s="1047"/>
      <c r="Y1789" s="1048" t="str">
        <f t="shared" si="322"/>
        <v/>
      </c>
      <c r="Z1789" s="1049" t="str">
        <f t="shared" si="317"/>
        <v/>
      </c>
      <c r="AA1789" s="1049" t="str">
        <f t="shared" si="318"/>
        <v/>
      </c>
      <c r="AB1789" s="1050" t="str">
        <f t="shared" si="319"/>
        <v/>
      </c>
      <c r="AD1789" s="1052" t="str">
        <f t="shared" si="320"/>
        <v/>
      </c>
      <c r="AE1789" s="1053" t="str">
        <f t="shared" si="321"/>
        <v/>
      </c>
    </row>
    <row r="1790" spans="5:31" ht="12.75" customHeight="1">
      <c r="E1790" s="1083" t="str">
        <f t="shared" si="314"/>
        <v/>
      </c>
      <c r="J1790" s="1117" t="str">
        <f>IF(D1790="","-",#REF!-D1790)</f>
        <v>-</v>
      </c>
      <c r="L1790" s="1041" t="str">
        <f t="shared" si="315"/>
        <v/>
      </c>
      <c r="W1790" s="1046" t="str">
        <f t="shared" si="316"/>
        <v/>
      </c>
      <c r="X1790" s="1047"/>
      <c r="Y1790" s="1048" t="str">
        <f t="shared" si="322"/>
        <v/>
      </c>
      <c r="Z1790" s="1049" t="str">
        <f t="shared" si="317"/>
        <v/>
      </c>
      <c r="AA1790" s="1049" t="str">
        <f t="shared" si="318"/>
        <v/>
      </c>
      <c r="AB1790" s="1050" t="str">
        <f t="shared" si="319"/>
        <v/>
      </c>
      <c r="AD1790" s="1052" t="str">
        <f t="shared" si="320"/>
        <v/>
      </c>
      <c r="AE1790" s="1053" t="str">
        <f t="shared" si="321"/>
        <v/>
      </c>
    </row>
    <row r="1791" spans="5:31" ht="12.75" customHeight="1">
      <c r="E1791" s="1083" t="str">
        <f t="shared" si="314"/>
        <v/>
      </c>
      <c r="J1791" s="1117" t="str">
        <f>IF(D1791="","-",#REF!-D1791)</f>
        <v>-</v>
      </c>
      <c r="L1791" s="1041" t="str">
        <f t="shared" si="315"/>
        <v/>
      </c>
      <c r="W1791" s="1046" t="str">
        <f t="shared" si="316"/>
        <v/>
      </c>
      <c r="X1791" s="1047"/>
      <c r="Y1791" s="1048" t="str">
        <f t="shared" si="322"/>
        <v/>
      </c>
      <c r="Z1791" s="1049" t="str">
        <f t="shared" si="317"/>
        <v/>
      </c>
      <c r="AA1791" s="1049" t="str">
        <f t="shared" si="318"/>
        <v/>
      </c>
      <c r="AB1791" s="1050" t="str">
        <f t="shared" si="319"/>
        <v/>
      </c>
      <c r="AD1791" s="1052" t="str">
        <f t="shared" si="320"/>
        <v/>
      </c>
      <c r="AE1791" s="1053" t="str">
        <f t="shared" si="321"/>
        <v/>
      </c>
    </row>
    <row r="1792" spans="5:31" ht="12.75" customHeight="1">
      <c r="E1792" s="1083" t="str">
        <f t="shared" si="314"/>
        <v/>
      </c>
      <c r="J1792" s="1117" t="str">
        <f>IF(D1792="","-",#REF!-D1792)</f>
        <v>-</v>
      </c>
      <c r="L1792" s="1041" t="str">
        <f t="shared" si="315"/>
        <v/>
      </c>
      <c r="W1792" s="1046" t="str">
        <f t="shared" si="316"/>
        <v/>
      </c>
      <c r="X1792" s="1047"/>
      <c r="Y1792" s="1048" t="str">
        <f t="shared" si="322"/>
        <v/>
      </c>
      <c r="Z1792" s="1049" t="str">
        <f t="shared" si="317"/>
        <v/>
      </c>
      <c r="AA1792" s="1049" t="str">
        <f t="shared" si="318"/>
        <v/>
      </c>
      <c r="AB1792" s="1050" t="str">
        <f t="shared" si="319"/>
        <v/>
      </c>
      <c r="AD1792" s="1052" t="str">
        <f t="shared" si="320"/>
        <v/>
      </c>
      <c r="AE1792" s="1053" t="str">
        <f t="shared" si="321"/>
        <v/>
      </c>
    </row>
    <row r="1793" spans="5:31" ht="12.75" customHeight="1">
      <c r="E1793" s="1083" t="str">
        <f t="shared" si="314"/>
        <v/>
      </c>
      <c r="J1793" s="1117" t="str">
        <f>IF(D1793="","-",#REF!-D1793)</f>
        <v>-</v>
      </c>
      <c r="L1793" s="1041" t="str">
        <f t="shared" si="315"/>
        <v/>
      </c>
      <c r="W1793" s="1046" t="str">
        <f t="shared" si="316"/>
        <v/>
      </c>
      <c r="X1793" s="1047"/>
      <c r="Y1793" s="1048" t="str">
        <f t="shared" si="322"/>
        <v/>
      </c>
      <c r="Z1793" s="1049" t="str">
        <f t="shared" si="317"/>
        <v/>
      </c>
      <c r="AA1793" s="1049" t="str">
        <f t="shared" si="318"/>
        <v/>
      </c>
      <c r="AB1793" s="1050" t="str">
        <f t="shared" si="319"/>
        <v/>
      </c>
      <c r="AD1793" s="1052" t="str">
        <f t="shared" si="320"/>
        <v/>
      </c>
      <c r="AE1793" s="1053" t="str">
        <f t="shared" si="321"/>
        <v/>
      </c>
    </row>
    <row r="1794" spans="5:31" ht="12.75" customHeight="1">
      <c r="E1794" s="1083" t="str">
        <f t="shared" si="314"/>
        <v/>
      </c>
      <c r="J1794" s="1117" t="str">
        <f>IF(D1794="","-",#REF!-D1794)</f>
        <v>-</v>
      </c>
      <c r="L1794" s="1041" t="str">
        <f t="shared" si="315"/>
        <v/>
      </c>
      <c r="W1794" s="1046" t="str">
        <f t="shared" si="316"/>
        <v/>
      </c>
      <c r="X1794" s="1047"/>
      <c r="Y1794" s="1048" t="str">
        <f t="shared" si="322"/>
        <v/>
      </c>
      <c r="Z1794" s="1049" t="str">
        <f t="shared" si="317"/>
        <v/>
      </c>
      <c r="AA1794" s="1049" t="str">
        <f t="shared" si="318"/>
        <v/>
      </c>
      <c r="AB1794" s="1050" t="str">
        <f t="shared" si="319"/>
        <v/>
      </c>
      <c r="AD1794" s="1052" t="str">
        <f t="shared" si="320"/>
        <v/>
      </c>
      <c r="AE1794" s="1053" t="str">
        <f t="shared" si="321"/>
        <v/>
      </c>
    </row>
    <row r="1795" spans="5:31" ht="12.75" customHeight="1">
      <c r="E1795" s="1083" t="str">
        <f t="shared" ref="E1795:E1858" si="323">IF(D1795="","",IF(F1795="paid",0,I1795-J1795))</f>
        <v/>
      </c>
      <c r="J1795" s="1117" t="str">
        <f>IF(D1795="","-",#REF!-D1795)</f>
        <v>-</v>
      </c>
      <c r="L1795" s="1041" t="str">
        <f t="shared" ref="L1795:L1858" si="324">IF(E1795="","",$Q$1+E1795)</f>
        <v/>
      </c>
      <c r="W1795" s="1046" t="str">
        <f t="shared" ref="W1795:W1858" si="325">IF($D1795="","",_xlfn.LET(_xlpm.gDate,D1795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795" s="1047"/>
      <c r="Y1795" s="1048" t="str">
        <f t="shared" si="322"/>
        <v/>
      </c>
      <c r="Z1795" s="1049" t="str">
        <f t="shared" ref="Z1795:Z1858" si="326">IF($K1795="","",_xlfn.LET(_xlpm.gDate,K1795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795" s="1049" t="str">
        <f t="shared" ref="AA1795:AA1858" si="327">IF($Z1795="","",TEXT($Z1795,"mm"))</f>
        <v/>
      </c>
      <c r="AB1795" s="1050" t="str">
        <f t="shared" ref="AB1795:AB1858" si="328">IFERROR(CHOOSE(AA1795,"መስከረም","ጥቅምት","ህዳር  ","ታህሳስ ","ጥር ","የካቲት ","መጋቢት ","ሚይዚያ ","ግንቦት ","ሰኔ ","ሐምሌ ","ነሐሴ ","Pagume"),"")</f>
        <v/>
      </c>
      <c r="AD1795" s="1052" t="str">
        <f t="shared" ref="AD1795:AD1858" si="329">IF($D1795="","",YEAR(D1795)&amp;"-W"&amp;WEEKNUM(D1795,2))</f>
        <v/>
      </c>
      <c r="AE1795" s="1053" t="str">
        <f t="shared" ref="AE1795:AE1858" si="330">IF($K1795="","",YEAR(K1795)&amp;"-W"&amp;WEEKNUM(K1795,2))</f>
        <v/>
      </c>
    </row>
    <row r="1796" spans="5:31" ht="12.75" customHeight="1">
      <c r="E1796" s="1083" t="str">
        <f t="shared" si="323"/>
        <v/>
      </c>
      <c r="J1796" s="1117" t="str">
        <f>IF(D1796="","-",#REF!-D1796)</f>
        <v>-</v>
      </c>
      <c r="L1796" s="1041" t="str">
        <f t="shared" si="324"/>
        <v/>
      </c>
      <c r="W1796" s="1046" t="str">
        <f t="shared" si="325"/>
        <v/>
      </c>
      <c r="X1796" s="1047"/>
      <c r="Y1796" s="1048" t="str">
        <f t="shared" si="322"/>
        <v/>
      </c>
      <c r="Z1796" s="1049" t="str">
        <f t="shared" si="326"/>
        <v/>
      </c>
      <c r="AA1796" s="1049" t="str">
        <f t="shared" si="327"/>
        <v/>
      </c>
      <c r="AB1796" s="1050" t="str">
        <f t="shared" si="328"/>
        <v/>
      </c>
      <c r="AD1796" s="1052" t="str">
        <f t="shared" si="329"/>
        <v/>
      </c>
      <c r="AE1796" s="1053" t="str">
        <f t="shared" si="330"/>
        <v/>
      </c>
    </row>
    <row r="1797" spans="5:31" ht="12.75" customHeight="1">
      <c r="E1797" s="1083" t="str">
        <f t="shared" si="323"/>
        <v/>
      </c>
      <c r="J1797" s="1117" t="str">
        <f>IF(D1797="","-",#REF!-D1797)</f>
        <v>-</v>
      </c>
      <c r="L1797" s="1041" t="str">
        <f t="shared" si="324"/>
        <v/>
      </c>
      <c r="W1797" s="1046" t="str">
        <f t="shared" si="325"/>
        <v/>
      </c>
      <c r="X1797" s="1047"/>
      <c r="Y1797" s="1048" t="str">
        <f t="shared" si="322"/>
        <v/>
      </c>
      <c r="Z1797" s="1049" t="str">
        <f t="shared" si="326"/>
        <v/>
      </c>
      <c r="AA1797" s="1049" t="str">
        <f t="shared" si="327"/>
        <v/>
      </c>
      <c r="AB1797" s="1050" t="str">
        <f t="shared" si="328"/>
        <v/>
      </c>
      <c r="AD1797" s="1052" t="str">
        <f t="shared" si="329"/>
        <v/>
      </c>
      <c r="AE1797" s="1053" t="str">
        <f t="shared" si="330"/>
        <v/>
      </c>
    </row>
    <row r="1798" spans="5:31" ht="12.75" customHeight="1">
      <c r="E1798" s="1083" t="str">
        <f t="shared" si="323"/>
        <v/>
      </c>
      <c r="J1798" s="1117" t="str">
        <f>IF(D1798="","-",#REF!-D1798)</f>
        <v>-</v>
      </c>
      <c r="L1798" s="1041" t="str">
        <f t="shared" si="324"/>
        <v/>
      </c>
      <c r="W1798" s="1046" t="str">
        <f t="shared" si="325"/>
        <v/>
      </c>
      <c r="X1798" s="1047"/>
      <c r="Y1798" s="1048" t="str">
        <f t="shared" si="322"/>
        <v/>
      </c>
      <c r="Z1798" s="1049" t="str">
        <f t="shared" si="326"/>
        <v/>
      </c>
      <c r="AA1798" s="1049" t="str">
        <f t="shared" si="327"/>
        <v/>
      </c>
      <c r="AB1798" s="1050" t="str">
        <f t="shared" si="328"/>
        <v/>
      </c>
      <c r="AD1798" s="1052" t="str">
        <f t="shared" si="329"/>
        <v/>
      </c>
      <c r="AE1798" s="1053" t="str">
        <f t="shared" si="330"/>
        <v/>
      </c>
    </row>
    <row r="1799" spans="5:31" ht="12.75" customHeight="1">
      <c r="E1799" s="1083" t="str">
        <f t="shared" si="323"/>
        <v/>
      </c>
      <c r="J1799" s="1117" t="str">
        <f>IF(D1799="","-",#REF!-D1799)</f>
        <v>-</v>
      </c>
      <c r="L1799" s="1041" t="str">
        <f t="shared" si="324"/>
        <v/>
      </c>
      <c r="W1799" s="1046" t="str">
        <f t="shared" si="325"/>
        <v/>
      </c>
      <c r="X1799" s="1047"/>
      <c r="Y1799" s="1048" t="str">
        <f t="shared" si="322"/>
        <v/>
      </c>
      <c r="Z1799" s="1049" t="str">
        <f t="shared" si="326"/>
        <v/>
      </c>
      <c r="AA1799" s="1049" t="str">
        <f t="shared" si="327"/>
        <v/>
      </c>
      <c r="AB1799" s="1050" t="str">
        <f t="shared" si="328"/>
        <v/>
      </c>
      <c r="AD1799" s="1052" t="str">
        <f t="shared" si="329"/>
        <v/>
      </c>
      <c r="AE1799" s="1053" t="str">
        <f t="shared" si="330"/>
        <v/>
      </c>
    </row>
    <row r="1800" spans="5:31" ht="12.75" customHeight="1">
      <c r="E1800" s="1083" t="str">
        <f t="shared" si="323"/>
        <v/>
      </c>
      <c r="J1800" s="1117" t="str">
        <f>IF(D1800="","-",#REF!-D1800)</f>
        <v>-</v>
      </c>
      <c r="L1800" s="1041" t="str">
        <f t="shared" si="324"/>
        <v/>
      </c>
      <c r="W1800" s="1046" t="str">
        <f t="shared" si="325"/>
        <v/>
      </c>
      <c r="X1800" s="1047"/>
      <c r="Y1800" s="1048" t="str">
        <f t="shared" si="322"/>
        <v/>
      </c>
      <c r="Z1800" s="1049" t="str">
        <f t="shared" si="326"/>
        <v/>
      </c>
      <c r="AA1800" s="1049" t="str">
        <f t="shared" si="327"/>
        <v/>
      </c>
      <c r="AB1800" s="1050" t="str">
        <f t="shared" si="328"/>
        <v/>
      </c>
      <c r="AD1800" s="1052" t="str">
        <f t="shared" si="329"/>
        <v/>
      </c>
      <c r="AE1800" s="1053" t="str">
        <f t="shared" si="330"/>
        <v/>
      </c>
    </row>
    <row r="1801" spans="5:31" ht="12.75" customHeight="1">
      <c r="E1801" s="1083" t="str">
        <f t="shared" si="323"/>
        <v/>
      </c>
      <c r="J1801" s="1117" t="str">
        <f>IF(D1801="","-",#REF!-D1801)</f>
        <v>-</v>
      </c>
      <c r="L1801" s="1041" t="str">
        <f t="shared" si="324"/>
        <v/>
      </c>
      <c r="W1801" s="1046" t="str">
        <f t="shared" si="325"/>
        <v/>
      </c>
      <c r="X1801" s="1047"/>
      <c r="Y1801" s="1048" t="str">
        <f t="shared" si="322"/>
        <v/>
      </c>
      <c r="Z1801" s="1049" t="str">
        <f t="shared" si="326"/>
        <v/>
      </c>
      <c r="AA1801" s="1049" t="str">
        <f t="shared" si="327"/>
        <v/>
      </c>
      <c r="AB1801" s="1050" t="str">
        <f t="shared" si="328"/>
        <v/>
      </c>
      <c r="AD1801" s="1052" t="str">
        <f t="shared" si="329"/>
        <v/>
      </c>
      <c r="AE1801" s="1053" t="str">
        <f t="shared" si="330"/>
        <v/>
      </c>
    </row>
    <row r="1802" spans="5:31" ht="12.75" customHeight="1">
      <c r="E1802" s="1083" t="str">
        <f t="shared" si="323"/>
        <v/>
      </c>
      <c r="J1802" s="1117" t="str">
        <f>IF(D1802="","-",#REF!-D1802)</f>
        <v>-</v>
      </c>
      <c r="L1802" s="1041" t="str">
        <f t="shared" si="324"/>
        <v/>
      </c>
      <c r="W1802" s="1046" t="str">
        <f t="shared" si="325"/>
        <v/>
      </c>
      <c r="X1802" s="1047"/>
      <c r="Y1802" s="1048" t="str">
        <f t="shared" si="322"/>
        <v/>
      </c>
      <c r="Z1802" s="1049" t="str">
        <f t="shared" si="326"/>
        <v/>
      </c>
      <c r="AA1802" s="1049" t="str">
        <f t="shared" si="327"/>
        <v/>
      </c>
      <c r="AB1802" s="1050" t="str">
        <f t="shared" si="328"/>
        <v/>
      </c>
      <c r="AD1802" s="1052" t="str">
        <f t="shared" si="329"/>
        <v/>
      </c>
      <c r="AE1802" s="1053" t="str">
        <f t="shared" si="330"/>
        <v/>
      </c>
    </row>
    <row r="1803" spans="5:31" ht="12.75" customHeight="1">
      <c r="E1803" s="1083" t="str">
        <f t="shared" si="323"/>
        <v/>
      </c>
      <c r="J1803" s="1117" t="str">
        <f>IF(D1803="","-",#REF!-D1803)</f>
        <v>-</v>
      </c>
      <c r="L1803" s="1041" t="str">
        <f t="shared" si="324"/>
        <v/>
      </c>
      <c r="W1803" s="1046" t="str">
        <f t="shared" si="325"/>
        <v/>
      </c>
      <c r="X1803" s="1047"/>
      <c r="Y1803" s="1048" t="str">
        <f t="shared" si="322"/>
        <v/>
      </c>
      <c r="Z1803" s="1049" t="str">
        <f t="shared" si="326"/>
        <v/>
      </c>
      <c r="AA1803" s="1049" t="str">
        <f t="shared" si="327"/>
        <v/>
      </c>
      <c r="AB1803" s="1050" t="str">
        <f t="shared" si="328"/>
        <v/>
      </c>
      <c r="AD1803" s="1052" t="str">
        <f t="shared" si="329"/>
        <v/>
      </c>
      <c r="AE1803" s="1053" t="str">
        <f t="shared" si="330"/>
        <v/>
      </c>
    </row>
    <row r="1804" spans="5:31" ht="12.75" customHeight="1">
      <c r="E1804" s="1083" t="str">
        <f t="shared" si="323"/>
        <v/>
      </c>
      <c r="J1804" s="1117" t="str">
        <f>IF(D1804="","-",#REF!-D1804)</f>
        <v>-</v>
      </c>
      <c r="L1804" s="1041" t="str">
        <f t="shared" si="324"/>
        <v/>
      </c>
      <c r="W1804" s="1046" t="str">
        <f t="shared" si="325"/>
        <v/>
      </c>
      <c r="X1804" s="1047"/>
      <c r="Y1804" s="1048" t="str">
        <f t="shared" si="322"/>
        <v/>
      </c>
      <c r="Z1804" s="1049" t="str">
        <f t="shared" si="326"/>
        <v/>
      </c>
      <c r="AA1804" s="1049" t="str">
        <f t="shared" si="327"/>
        <v/>
      </c>
      <c r="AB1804" s="1050" t="str">
        <f t="shared" si="328"/>
        <v/>
      </c>
      <c r="AD1804" s="1052" t="str">
        <f t="shared" si="329"/>
        <v/>
      </c>
      <c r="AE1804" s="1053" t="str">
        <f t="shared" si="330"/>
        <v/>
      </c>
    </row>
    <row r="1805" spans="5:31" ht="12.75" customHeight="1">
      <c r="E1805" s="1083" t="str">
        <f t="shared" si="323"/>
        <v/>
      </c>
      <c r="J1805" s="1117" t="str">
        <f>IF(D1805="","-",#REF!-D1805)</f>
        <v>-</v>
      </c>
      <c r="L1805" s="1041" t="str">
        <f t="shared" si="324"/>
        <v/>
      </c>
      <c r="W1805" s="1046" t="str">
        <f t="shared" si="325"/>
        <v/>
      </c>
      <c r="X1805" s="1047"/>
      <c r="Y1805" s="1048" t="str">
        <f t="shared" si="322"/>
        <v/>
      </c>
      <c r="Z1805" s="1049" t="str">
        <f t="shared" si="326"/>
        <v/>
      </c>
      <c r="AA1805" s="1049" t="str">
        <f t="shared" si="327"/>
        <v/>
      </c>
      <c r="AB1805" s="1050" t="str">
        <f t="shared" si="328"/>
        <v/>
      </c>
      <c r="AD1805" s="1052" t="str">
        <f t="shared" si="329"/>
        <v/>
      </c>
      <c r="AE1805" s="1053" t="str">
        <f t="shared" si="330"/>
        <v/>
      </c>
    </row>
    <row r="1806" spans="5:31" ht="12.75" customHeight="1">
      <c r="E1806" s="1083" t="str">
        <f t="shared" si="323"/>
        <v/>
      </c>
      <c r="J1806" s="1117" t="str">
        <f>IF(D1806="","-",#REF!-D1806)</f>
        <v>-</v>
      </c>
      <c r="L1806" s="1041" t="str">
        <f t="shared" si="324"/>
        <v/>
      </c>
      <c r="W1806" s="1046" t="str">
        <f t="shared" si="325"/>
        <v/>
      </c>
      <c r="X1806" s="1047"/>
      <c r="Y1806" s="1048" t="str">
        <f t="shared" si="322"/>
        <v/>
      </c>
      <c r="Z1806" s="1049" t="str">
        <f t="shared" si="326"/>
        <v/>
      </c>
      <c r="AA1806" s="1049" t="str">
        <f t="shared" si="327"/>
        <v/>
      </c>
      <c r="AB1806" s="1050" t="str">
        <f t="shared" si="328"/>
        <v/>
      </c>
      <c r="AD1806" s="1052" t="str">
        <f t="shared" si="329"/>
        <v/>
      </c>
      <c r="AE1806" s="1053" t="str">
        <f t="shared" si="330"/>
        <v/>
      </c>
    </row>
    <row r="1807" spans="5:31" ht="12.75" customHeight="1">
      <c r="E1807" s="1083" t="str">
        <f t="shared" si="323"/>
        <v/>
      </c>
      <c r="J1807" s="1117" t="str">
        <f>IF(D1807="","-",#REF!-D1807)</f>
        <v>-</v>
      </c>
      <c r="L1807" s="1041" t="str">
        <f t="shared" si="324"/>
        <v/>
      </c>
      <c r="W1807" s="1046" t="str">
        <f t="shared" si="325"/>
        <v/>
      </c>
      <c r="X1807" s="1047"/>
      <c r="Y1807" s="1048" t="str">
        <f t="shared" si="322"/>
        <v/>
      </c>
      <c r="Z1807" s="1049" t="str">
        <f t="shared" si="326"/>
        <v/>
      </c>
      <c r="AA1807" s="1049" t="str">
        <f t="shared" si="327"/>
        <v/>
      </c>
      <c r="AB1807" s="1050" t="str">
        <f t="shared" si="328"/>
        <v/>
      </c>
      <c r="AD1807" s="1052" t="str">
        <f t="shared" si="329"/>
        <v/>
      </c>
      <c r="AE1807" s="1053" t="str">
        <f t="shared" si="330"/>
        <v/>
      </c>
    </row>
    <row r="1808" spans="5:31" ht="12.75" customHeight="1">
      <c r="E1808" s="1083" t="str">
        <f t="shared" si="323"/>
        <v/>
      </c>
      <c r="J1808" s="1117" t="str">
        <f>IF(D1808="","-",#REF!-D1808)</f>
        <v>-</v>
      </c>
      <c r="L1808" s="1041" t="str">
        <f t="shared" si="324"/>
        <v/>
      </c>
      <c r="W1808" s="1046" t="str">
        <f t="shared" si="325"/>
        <v/>
      </c>
      <c r="X1808" s="1047"/>
      <c r="Y1808" s="1048" t="str">
        <f t="shared" si="322"/>
        <v/>
      </c>
      <c r="Z1808" s="1049" t="str">
        <f t="shared" si="326"/>
        <v/>
      </c>
      <c r="AA1808" s="1049" t="str">
        <f t="shared" si="327"/>
        <v/>
      </c>
      <c r="AB1808" s="1050" t="str">
        <f t="shared" si="328"/>
        <v/>
      </c>
      <c r="AD1808" s="1052" t="str">
        <f t="shared" si="329"/>
        <v/>
      </c>
      <c r="AE1808" s="1053" t="str">
        <f t="shared" si="330"/>
        <v/>
      </c>
    </row>
    <row r="1809" spans="5:31" ht="12.75" customHeight="1">
      <c r="E1809" s="1083" t="str">
        <f t="shared" si="323"/>
        <v/>
      </c>
      <c r="J1809" s="1117" t="str">
        <f>IF(D1809="","-",#REF!-D1809)</f>
        <v>-</v>
      </c>
      <c r="L1809" s="1041" t="str">
        <f t="shared" si="324"/>
        <v/>
      </c>
      <c r="W1809" s="1046" t="str">
        <f t="shared" si="325"/>
        <v/>
      </c>
      <c r="X1809" s="1047"/>
      <c r="Y1809" s="1048" t="str">
        <f t="shared" si="322"/>
        <v/>
      </c>
      <c r="Z1809" s="1049" t="str">
        <f t="shared" si="326"/>
        <v/>
      </c>
      <c r="AA1809" s="1049" t="str">
        <f t="shared" si="327"/>
        <v/>
      </c>
      <c r="AB1809" s="1050" t="str">
        <f t="shared" si="328"/>
        <v/>
      </c>
      <c r="AD1809" s="1052" t="str">
        <f t="shared" si="329"/>
        <v/>
      </c>
      <c r="AE1809" s="1053" t="str">
        <f t="shared" si="330"/>
        <v/>
      </c>
    </row>
    <row r="1810" spans="5:31" ht="12.75" customHeight="1">
      <c r="E1810" s="1083" t="str">
        <f t="shared" si="323"/>
        <v/>
      </c>
      <c r="J1810" s="1117" t="str">
        <f>IF(D1810="","-",#REF!-D1810)</f>
        <v>-</v>
      </c>
      <c r="L1810" s="1041" t="str">
        <f t="shared" si="324"/>
        <v/>
      </c>
      <c r="W1810" s="1046" t="str">
        <f t="shared" si="325"/>
        <v/>
      </c>
      <c r="X1810" s="1047"/>
      <c r="Y1810" s="1048" t="str">
        <f t="shared" si="322"/>
        <v/>
      </c>
      <c r="Z1810" s="1049" t="str">
        <f t="shared" si="326"/>
        <v/>
      </c>
      <c r="AA1810" s="1049" t="str">
        <f t="shared" si="327"/>
        <v/>
      </c>
      <c r="AB1810" s="1050" t="str">
        <f t="shared" si="328"/>
        <v/>
      </c>
      <c r="AD1810" s="1052" t="str">
        <f t="shared" si="329"/>
        <v/>
      </c>
      <c r="AE1810" s="1053" t="str">
        <f t="shared" si="330"/>
        <v/>
      </c>
    </row>
    <row r="1811" spans="5:31" ht="12.75" customHeight="1">
      <c r="E1811" s="1083" t="str">
        <f t="shared" si="323"/>
        <v/>
      </c>
      <c r="J1811" s="1117" t="str">
        <f>IF(D1811="","-",#REF!-D1811)</f>
        <v>-</v>
      </c>
      <c r="L1811" s="1041" t="str">
        <f t="shared" si="324"/>
        <v/>
      </c>
      <c r="W1811" s="1046" t="str">
        <f t="shared" si="325"/>
        <v/>
      </c>
      <c r="X1811" s="1047"/>
      <c r="Y1811" s="1048" t="str">
        <f t="shared" si="322"/>
        <v/>
      </c>
      <c r="Z1811" s="1049" t="str">
        <f t="shared" si="326"/>
        <v/>
      </c>
      <c r="AA1811" s="1049" t="str">
        <f t="shared" si="327"/>
        <v/>
      </c>
      <c r="AB1811" s="1050" t="str">
        <f t="shared" si="328"/>
        <v/>
      </c>
      <c r="AD1811" s="1052" t="str">
        <f t="shared" si="329"/>
        <v/>
      </c>
      <c r="AE1811" s="1053" t="str">
        <f t="shared" si="330"/>
        <v/>
      </c>
    </row>
    <row r="1812" spans="5:31" ht="12.75" customHeight="1">
      <c r="E1812" s="1083" t="str">
        <f t="shared" si="323"/>
        <v/>
      </c>
      <c r="J1812" s="1117" t="str">
        <f>IF(D1812="","-",#REF!-D1812)</f>
        <v>-</v>
      </c>
      <c r="L1812" s="1041" t="str">
        <f t="shared" si="324"/>
        <v/>
      </c>
      <c r="W1812" s="1046" t="str">
        <f t="shared" si="325"/>
        <v/>
      </c>
      <c r="X1812" s="1047"/>
      <c r="Y1812" s="1048" t="str">
        <f t="shared" si="322"/>
        <v/>
      </c>
      <c r="Z1812" s="1049" t="str">
        <f t="shared" si="326"/>
        <v/>
      </c>
      <c r="AA1812" s="1049" t="str">
        <f t="shared" si="327"/>
        <v/>
      </c>
      <c r="AB1812" s="1050" t="str">
        <f t="shared" si="328"/>
        <v/>
      </c>
      <c r="AD1812" s="1052" t="str">
        <f t="shared" si="329"/>
        <v/>
      </c>
      <c r="AE1812" s="1053" t="str">
        <f t="shared" si="330"/>
        <v/>
      </c>
    </row>
    <row r="1813" spans="5:31" ht="12.75" customHeight="1">
      <c r="E1813" s="1083" t="str">
        <f t="shared" si="323"/>
        <v/>
      </c>
      <c r="J1813" s="1117" t="str">
        <f>IF(D1813="","-",#REF!-D1813)</f>
        <v>-</v>
      </c>
      <c r="L1813" s="1041" t="str">
        <f t="shared" si="324"/>
        <v/>
      </c>
      <c r="W1813" s="1046" t="str">
        <f t="shared" si="325"/>
        <v/>
      </c>
      <c r="X1813" s="1047"/>
      <c r="Y1813" s="1048" t="str">
        <f t="shared" si="322"/>
        <v/>
      </c>
      <c r="Z1813" s="1049" t="str">
        <f t="shared" si="326"/>
        <v/>
      </c>
      <c r="AA1813" s="1049" t="str">
        <f t="shared" si="327"/>
        <v/>
      </c>
      <c r="AB1813" s="1050" t="str">
        <f t="shared" si="328"/>
        <v/>
      </c>
      <c r="AD1813" s="1052" t="str">
        <f t="shared" si="329"/>
        <v/>
      </c>
      <c r="AE1813" s="1053" t="str">
        <f t="shared" si="330"/>
        <v/>
      </c>
    </row>
    <row r="1814" spans="5:31" ht="12.75" customHeight="1">
      <c r="E1814" s="1083" t="str">
        <f t="shared" si="323"/>
        <v/>
      </c>
      <c r="J1814" s="1117" t="str">
        <f>IF(D1814="","-",#REF!-D1814)</f>
        <v>-</v>
      </c>
      <c r="L1814" s="1041" t="str">
        <f t="shared" si="324"/>
        <v/>
      </c>
      <c r="W1814" s="1046" t="str">
        <f t="shared" si="325"/>
        <v/>
      </c>
      <c r="X1814" s="1047"/>
      <c r="Y1814" s="1048" t="str">
        <f t="shared" si="322"/>
        <v/>
      </c>
      <c r="Z1814" s="1049" t="str">
        <f t="shared" si="326"/>
        <v/>
      </c>
      <c r="AA1814" s="1049" t="str">
        <f t="shared" si="327"/>
        <v/>
      </c>
      <c r="AB1814" s="1050" t="str">
        <f t="shared" si="328"/>
        <v/>
      </c>
      <c r="AD1814" s="1052" t="str">
        <f t="shared" si="329"/>
        <v/>
      </c>
      <c r="AE1814" s="1053" t="str">
        <f t="shared" si="330"/>
        <v/>
      </c>
    </row>
    <row r="1815" spans="5:31" ht="12.75" customHeight="1">
      <c r="E1815" s="1083" t="str">
        <f t="shared" si="323"/>
        <v/>
      </c>
      <c r="J1815" s="1117" t="str">
        <f>IF(D1815="","-",#REF!-D1815)</f>
        <v>-</v>
      </c>
      <c r="L1815" s="1041" t="str">
        <f t="shared" si="324"/>
        <v/>
      </c>
      <c r="W1815" s="1046" t="str">
        <f t="shared" si="325"/>
        <v/>
      </c>
      <c r="X1815" s="1047"/>
      <c r="Y1815" s="1048" t="str">
        <f t="shared" si="322"/>
        <v/>
      </c>
      <c r="Z1815" s="1049" t="str">
        <f t="shared" si="326"/>
        <v/>
      </c>
      <c r="AA1815" s="1049" t="str">
        <f t="shared" si="327"/>
        <v/>
      </c>
      <c r="AB1815" s="1050" t="str">
        <f t="shared" si="328"/>
        <v/>
      </c>
      <c r="AD1815" s="1052" t="str">
        <f t="shared" si="329"/>
        <v/>
      </c>
      <c r="AE1815" s="1053" t="str">
        <f t="shared" si="330"/>
        <v/>
      </c>
    </row>
    <row r="1816" spans="5:31" ht="12.75" customHeight="1">
      <c r="E1816" s="1083" t="str">
        <f t="shared" si="323"/>
        <v/>
      </c>
      <c r="J1816" s="1117" t="str">
        <f>IF(D1816="","-",#REF!-D1816)</f>
        <v>-</v>
      </c>
      <c r="L1816" s="1041" t="str">
        <f t="shared" si="324"/>
        <v/>
      </c>
      <c r="W1816" s="1046" t="str">
        <f t="shared" si="325"/>
        <v/>
      </c>
      <c r="X1816" s="1047"/>
      <c r="Y1816" s="1048" t="str">
        <f t="shared" si="322"/>
        <v/>
      </c>
      <c r="Z1816" s="1049" t="str">
        <f t="shared" si="326"/>
        <v/>
      </c>
      <c r="AA1816" s="1049" t="str">
        <f t="shared" si="327"/>
        <v/>
      </c>
      <c r="AB1816" s="1050" t="str">
        <f t="shared" si="328"/>
        <v/>
      </c>
      <c r="AD1816" s="1052" t="str">
        <f t="shared" si="329"/>
        <v/>
      </c>
      <c r="AE1816" s="1053" t="str">
        <f t="shared" si="330"/>
        <v/>
      </c>
    </row>
    <row r="1817" spans="5:31" ht="12.75" customHeight="1">
      <c r="E1817" s="1083" t="str">
        <f t="shared" si="323"/>
        <v/>
      </c>
      <c r="J1817" s="1117" t="str">
        <f>IF(D1817="","-",#REF!-D1817)</f>
        <v>-</v>
      </c>
      <c r="L1817" s="1041" t="str">
        <f t="shared" si="324"/>
        <v/>
      </c>
      <c r="W1817" s="1046" t="str">
        <f t="shared" si="325"/>
        <v/>
      </c>
      <c r="X1817" s="1047"/>
      <c r="Y1817" s="1048" t="str">
        <f t="shared" si="322"/>
        <v/>
      </c>
      <c r="Z1817" s="1049" t="str">
        <f t="shared" si="326"/>
        <v/>
      </c>
      <c r="AA1817" s="1049" t="str">
        <f t="shared" si="327"/>
        <v/>
      </c>
      <c r="AB1817" s="1050" t="str">
        <f t="shared" si="328"/>
        <v/>
      </c>
      <c r="AD1817" s="1052" t="str">
        <f t="shared" si="329"/>
        <v/>
      </c>
      <c r="AE1817" s="1053" t="str">
        <f t="shared" si="330"/>
        <v/>
      </c>
    </row>
    <row r="1818" spans="5:31" ht="12.75" customHeight="1">
      <c r="E1818" s="1083" t="str">
        <f t="shared" si="323"/>
        <v/>
      </c>
      <c r="J1818" s="1117" t="str">
        <f>IF(D1818="","-",#REF!-D1818)</f>
        <v>-</v>
      </c>
      <c r="L1818" s="1041" t="str">
        <f t="shared" si="324"/>
        <v/>
      </c>
      <c r="W1818" s="1046" t="str">
        <f t="shared" si="325"/>
        <v/>
      </c>
      <c r="X1818" s="1047"/>
      <c r="Y1818" s="1048" t="str">
        <f t="shared" si="322"/>
        <v/>
      </c>
      <c r="Z1818" s="1049" t="str">
        <f t="shared" si="326"/>
        <v/>
      </c>
      <c r="AA1818" s="1049" t="str">
        <f t="shared" si="327"/>
        <v/>
      </c>
      <c r="AB1818" s="1050" t="str">
        <f t="shared" si="328"/>
        <v/>
      </c>
      <c r="AD1818" s="1052" t="str">
        <f t="shared" si="329"/>
        <v/>
      </c>
      <c r="AE1818" s="1053" t="str">
        <f t="shared" si="330"/>
        <v/>
      </c>
    </row>
    <row r="1819" spans="5:31" ht="12.75" customHeight="1">
      <c r="E1819" s="1083" t="str">
        <f t="shared" si="323"/>
        <v/>
      </c>
      <c r="J1819" s="1117" t="str">
        <f>IF(D1819="","-",#REF!-D1819)</f>
        <v>-</v>
      </c>
      <c r="L1819" s="1041" t="str">
        <f t="shared" si="324"/>
        <v/>
      </c>
      <c r="W1819" s="1046" t="str">
        <f t="shared" si="325"/>
        <v/>
      </c>
      <c r="X1819" s="1047"/>
      <c r="Y1819" s="1048" t="str">
        <f t="shared" si="322"/>
        <v/>
      </c>
      <c r="Z1819" s="1049" t="str">
        <f t="shared" si="326"/>
        <v/>
      </c>
      <c r="AA1819" s="1049" t="str">
        <f t="shared" si="327"/>
        <v/>
      </c>
      <c r="AB1819" s="1050" t="str">
        <f t="shared" si="328"/>
        <v/>
      </c>
      <c r="AD1819" s="1052" t="str">
        <f t="shared" si="329"/>
        <v/>
      </c>
      <c r="AE1819" s="1053" t="str">
        <f t="shared" si="330"/>
        <v/>
      </c>
    </row>
    <row r="1820" spans="5:31" ht="12.75" customHeight="1">
      <c r="E1820" s="1083" t="str">
        <f t="shared" si="323"/>
        <v/>
      </c>
      <c r="J1820" s="1117" t="str">
        <f>IF(D1820="","-",#REF!-D1820)</f>
        <v>-</v>
      </c>
      <c r="L1820" s="1041" t="str">
        <f t="shared" si="324"/>
        <v/>
      </c>
      <c r="W1820" s="1046" t="str">
        <f t="shared" si="325"/>
        <v/>
      </c>
      <c r="X1820" s="1047"/>
      <c r="Y1820" s="1048" t="str">
        <f t="shared" si="322"/>
        <v/>
      </c>
      <c r="Z1820" s="1049" t="str">
        <f t="shared" si="326"/>
        <v/>
      </c>
      <c r="AA1820" s="1049" t="str">
        <f t="shared" si="327"/>
        <v/>
      </c>
      <c r="AB1820" s="1050" t="str">
        <f t="shared" si="328"/>
        <v/>
      </c>
      <c r="AD1820" s="1052" t="str">
        <f t="shared" si="329"/>
        <v/>
      </c>
      <c r="AE1820" s="1053" t="str">
        <f t="shared" si="330"/>
        <v/>
      </c>
    </row>
    <row r="1821" spans="5:31" ht="12.75" customHeight="1">
      <c r="E1821" s="1083" t="str">
        <f t="shared" si="323"/>
        <v/>
      </c>
      <c r="J1821" s="1117" t="str">
        <f>IF(D1821="","-",#REF!-D1821)</f>
        <v>-</v>
      </c>
      <c r="L1821" s="1041" t="str">
        <f t="shared" si="324"/>
        <v/>
      </c>
      <c r="W1821" s="1046" t="str">
        <f t="shared" si="325"/>
        <v/>
      </c>
      <c r="X1821" s="1047"/>
      <c r="Y1821" s="1048" t="str">
        <f t="shared" si="322"/>
        <v/>
      </c>
      <c r="Z1821" s="1049" t="str">
        <f t="shared" si="326"/>
        <v/>
      </c>
      <c r="AA1821" s="1049" t="str">
        <f t="shared" si="327"/>
        <v/>
      </c>
      <c r="AB1821" s="1050" t="str">
        <f t="shared" si="328"/>
        <v/>
      </c>
      <c r="AD1821" s="1052" t="str">
        <f t="shared" si="329"/>
        <v/>
      </c>
      <c r="AE1821" s="1053" t="str">
        <f t="shared" si="330"/>
        <v/>
      </c>
    </row>
    <row r="1822" spans="5:31" ht="12.75" customHeight="1">
      <c r="E1822" s="1083" t="str">
        <f t="shared" si="323"/>
        <v/>
      </c>
      <c r="J1822" s="1117" t="str">
        <f>IF(D1822="","-",#REF!-D1822)</f>
        <v>-</v>
      </c>
      <c r="L1822" s="1041" t="str">
        <f t="shared" si="324"/>
        <v/>
      </c>
      <c r="W1822" s="1046" t="str">
        <f t="shared" si="325"/>
        <v/>
      </c>
      <c r="X1822" s="1047"/>
      <c r="Y1822" s="1048" t="str">
        <f t="shared" si="322"/>
        <v/>
      </c>
      <c r="Z1822" s="1049" t="str">
        <f t="shared" si="326"/>
        <v/>
      </c>
      <c r="AA1822" s="1049" t="str">
        <f t="shared" si="327"/>
        <v/>
      </c>
      <c r="AB1822" s="1050" t="str">
        <f t="shared" si="328"/>
        <v/>
      </c>
      <c r="AD1822" s="1052" t="str">
        <f t="shared" si="329"/>
        <v/>
      </c>
      <c r="AE1822" s="1053" t="str">
        <f t="shared" si="330"/>
        <v/>
      </c>
    </row>
    <row r="1823" spans="5:31" ht="12.75" customHeight="1">
      <c r="E1823" s="1083" t="str">
        <f t="shared" si="323"/>
        <v/>
      </c>
      <c r="J1823" s="1117" t="str">
        <f>IF(D1823="","-",#REF!-D1823)</f>
        <v>-</v>
      </c>
      <c r="L1823" s="1041" t="str">
        <f t="shared" si="324"/>
        <v/>
      </c>
      <c r="W1823" s="1046" t="str">
        <f t="shared" si="325"/>
        <v/>
      </c>
      <c r="X1823" s="1047"/>
      <c r="Y1823" s="1048" t="str">
        <f t="shared" si="322"/>
        <v/>
      </c>
      <c r="Z1823" s="1049" t="str">
        <f t="shared" si="326"/>
        <v/>
      </c>
      <c r="AA1823" s="1049" t="str">
        <f t="shared" si="327"/>
        <v/>
      </c>
      <c r="AB1823" s="1050" t="str">
        <f t="shared" si="328"/>
        <v/>
      </c>
      <c r="AD1823" s="1052" t="str">
        <f t="shared" si="329"/>
        <v/>
      </c>
      <c r="AE1823" s="1053" t="str">
        <f t="shared" si="330"/>
        <v/>
      </c>
    </row>
    <row r="1824" spans="5:31" ht="12.75" customHeight="1">
      <c r="E1824" s="1083" t="str">
        <f t="shared" si="323"/>
        <v/>
      </c>
      <c r="J1824" s="1117" t="str">
        <f>IF(D1824="","-",#REF!-D1824)</f>
        <v>-</v>
      </c>
      <c r="L1824" s="1041" t="str">
        <f t="shared" si="324"/>
        <v/>
      </c>
      <c r="W1824" s="1046" t="str">
        <f t="shared" si="325"/>
        <v/>
      </c>
      <c r="X1824" s="1047"/>
      <c r="Y1824" s="1048" t="str">
        <f t="shared" si="322"/>
        <v/>
      </c>
      <c r="Z1824" s="1049" t="str">
        <f t="shared" si="326"/>
        <v/>
      </c>
      <c r="AA1824" s="1049" t="str">
        <f t="shared" si="327"/>
        <v/>
      </c>
      <c r="AB1824" s="1050" t="str">
        <f t="shared" si="328"/>
        <v/>
      </c>
      <c r="AD1824" s="1052" t="str">
        <f t="shared" si="329"/>
        <v/>
      </c>
      <c r="AE1824" s="1053" t="str">
        <f t="shared" si="330"/>
        <v/>
      </c>
    </row>
    <row r="1825" spans="5:31" ht="12.75" customHeight="1">
      <c r="E1825" s="1083" t="str">
        <f t="shared" si="323"/>
        <v/>
      </c>
      <c r="J1825" s="1117" t="str">
        <f>IF(D1825="","-",#REF!-D1825)</f>
        <v>-</v>
      </c>
      <c r="L1825" s="1041" t="str">
        <f t="shared" si="324"/>
        <v/>
      </c>
      <c r="W1825" s="1046" t="str">
        <f t="shared" si="325"/>
        <v/>
      </c>
      <c r="X1825" s="1047"/>
      <c r="Y1825" s="1048" t="str">
        <f t="shared" ref="Y1825:Y1888" si="331">IFERROR(CHOOSE(X1825,"መስከረም","ጥቅምት","ህዳር  ","ታህሳስ ","ጥር ","የካቲት ","መጋቢት ","ሚይዚያ ","ግንቦት ","ሰኔ ","ሐምሌ ","ነሐሴ ","Pagume"),"")</f>
        <v/>
      </c>
      <c r="Z1825" s="1049" t="str">
        <f t="shared" si="326"/>
        <v/>
      </c>
      <c r="AA1825" s="1049" t="str">
        <f t="shared" si="327"/>
        <v/>
      </c>
      <c r="AB1825" s="1050" t="str">
        <f t="shared" si="328"/>
        <v/>
      </c>
      <c r="AD1825" s="1052" t="str">
        <f t="shared" si="329"/>
        <v/>
      </c>
      <c r="AE1825" s="1053" t="str">
        <f t="shared" si="330"/>
        <v/>
      </c>
    </row>
    <row r="1826" spans="5:31" ht="12.75" customHeight="1">
      <c r="E1826" s="1083" t="str">
        <f t="shared" si="323"/>
        <v/>
      </c>
      <c r="J1826" s="1117" t="str">
        <f>IF(D1826="","-",#REF!-D1826)</f>
        <v>-</v>
      </c>
      <c r="L1826" s="1041" t="str">
        <f t="shared" si="324"/>
        <v/>
      </c>
      <c r="W1826" s="1046" t="str">
        <f t="shared" si="325"/>
        <v/>
      </c>
      <c r="X1826" s="1047"/>
      <c r="Y1826" s="1048" t="str">
        <f t="shared" si="331"/>
        <v/>
      </c>
      <c r="Z1826" s="1049" t="str">
        <f t="shared" si="326"/>
        <v/>
      </c>
      <c r="AA1826" s="1049" t="str">
        <f t="shared" si="327"/>
        <v/>
      </c>
      <c r="AB1826" s="1050" t="str">
        <f t="shared" si="328"/>
        <v/>
      </c>
      <c r="AD1826" s="1052" t="str">
        <f t="shared" si="329"/>
        <v/>
      </c>
      <c r="AE1826" s="1053" t="str">
        <f t="shared" si="330"/>
        <v/>
      </c>
    </row>
    <row r="1827" spans="5:31" ht="12.75" customHeight="1">
      <c r="E1827" s="1083" t="str">
        <f t="shared" si="323"/>
        <v/>
      </c>
      <c r="J1827" s="1117" t="str">
        <f>IF(D1827="","-",#REF!-D1827)</f>
        <v>-</v>
      </c>
      <c r="L1827" s="1041" t="str">
        <f t="shared" si="324"/>
        <v/>
      </c>
      <c r="W1827" s="1046" t="str">
        <f t="shared" si="325"/>
        <v/>
      </c>
      <c r="X1827" s="1047"/>
      <c r="Y1827" s="1048" t="str">
        <f t="shared" si="331"/>
        <v/>
      </c>
      <c r="Z1827" s="1049" t="str">
        <f t="shared" si="326"/>
        <v/>
      </c>
      <c r="AA1827" s="1049" t="str">
        <f t="shared" si="327"/>
        <v/>
      </c>
      <c r="AB1827" s="1050" t="str">
        <f t="shared" si="328"/>
        <v/>
      </c>
      <c r="AD1827" s="1052" t="str">
        <f t="shared" si="329"/>
        <v/>
      </c>
      <c r="AE1827" s="1053" t="str">
        <f t="shared" si="330"/>
        <v/>
      </c>
    </row>
    <row r="1828" spans="5:31" ht="12.75" customHeight="1">
      <c r="E1828" s="1083" t="str">
        <f t="shared" si="323"/>
        <v/>
      </c>
      <c r="J1828" s="1117" t="str">
        <f>IF(D1828="","-",#REF!-D1828)</f>
        <v>-</v>
      </c>
      <c r="L1828" s="1041" t="str">
        <f t="shared" si="324"/>
        <v/>
      </c>
      <c r="W1828" s="1046" t="str">
        <f t="shared" si="325"/>
        <v/>
      </c>
      <c r="X1828" s="1047"/>
      <c r="Y1828" s="1048" t="str">
        <f t="shared" si="331"/>
        <v/>
      </c>
      <c r="Z1828" s="1049" t="str">
        <f t="shared" si="326"/>
        <v/>
      </c>
      <c r="AA1828" s="1049" t="str">
        <f t="shared" si="327"/>
        <v/>
      </c>
      <c r="AB1828" s="1050" t="str">
        <f t="shared" si="328"/>
        <v/>
      </c>
      <c r="AD1828" s="1052" t="str">
        <f t="shared" si="329"/>
        <v/>
      </c>
      <c r="AE1828" s="1053" t="str">
        <f t="shared" si="330"/>
        <v/>
      </c>
    </row>
    <row r="1829" spans="5:31" ht="12.75" customHeight="1">
      <c r="E1829" s="1083" t="str">
        <f t="shared" si="323"/>
        <v/>
      </c>
      <c r="J1829" s="1117" t="str">
        <f>IF(D1829="","-",#REF!-D1829)</f>
        <v>-</v>
      </c>
      <c r="L1829" s="1041" t="str">
        <f t="shared" si="324"/>
        <v/>
      </c>
      <c r="W1829" s="1046" t="str">
        <f t="shared" si="325"/>
        <v/>
      </c>
      <c r="X1829" s="1047"/>
      <c r="Y1829" s="1048" t="str">
        <f t="shared" si="331"/>
        <v/>
      </c>
      <c r="Z1829" s="1049" t="str">
        <f t="shared" si="326"/>
        <v/>
      </c>
      <c r="AA1829" s="1049" t="str">
        <f t="shared" si="327"/>
        <v/>
      </c>
      <c r="AB1829" s="1050" t="str">
        <f t="shared" si="328"/>
        <v/>
      </c>
      <c r="AD1829" s="1052" t="str">
        <f t="shared" si="329"/>
        <v/>
      </c>
      <c r="AE1829" s="1053" t="str">
        <f t="shared" si="330"/>
        <v/>
      </c>
    </row>
    <row r="1830" spans="5:31" ht="12.75" customHeight="1">
      <c r="E1830" s="1083" t="str">
        <f t="shared" si="323"/>
        <v/>
      </c>
      <c r="J1830" s="1117" t="str">
        <f>IF(D1830="","-",#REF!-D1830)</f>
        <v>-</v>
      </c>
      <c r="L1830" s="1041" t="str">
        <f t="shared" si="324"/>
        <v/>
      </c>
      <c r="W1830" s="1046" t="str">
        <f t="shared" si="325"/>
        <v/>
      </c>
      <c r="X1830" s="1047"/>
      <c r="Y1830" s="1048" t="str">
        <f t="shared" si="331"/>
        <v/>
      </c>
      <c r="Z1830" s="1049" t="str">
        <f t="shared" si="326"/>
        <v/>
      </c>
      <c r="AA1830" s="1049" t="str">
        <f t="shared" si="327"/>
        <v/>
      </c>
      <c r="AB1830" s="1050" t="str">
        <f t="shared" si="328"/>
        <v/>
      </c>
      <c r="AD1830" s="1052" t="str">
        <f t="shared" si="329"/>
        <v/>
      </c>
      <c r="AE1830" s="1053" t="str">
        <f t="shared" si="330"/>
        <v/>
      </c>
    </row>
    <row r="1831" spans="5:31" ht="12.75" customHeight="1">
      <c r="E1831" s="1083" t="str">
        <f t="shared" si="323"/>
        <v/>
      </c>
      <c r="J1831" s="1117" t="str">
        <f>IF(D1831="","-",#REF!-D1831)</f>
        <v>-</v>
      </c>
      <c r="L1831" s="1041" t="str">
        <f t="shared" si="324"/>
        <v/>
      </c>
      <c r="W1831" s="1046" t="str">
        <f t="shared" si="325"/>
        <v/>
      </c>
      <c r="X1831" s="1047"/>
      <c r="Y1831" s="1048" t="str">
        <f t="shared" si="331"/>
        <v/>
      </c>
      <c r="Z1831" s="1049" t="str">
        <f t="shared" si="326"/>
        <v/>
      </c>
      <c r="AA1831" s="1049" t="str">
        <f t="shared" si="327"/>
        <v/>
      </c>
      <c r="AB1831" s="1050" t="str">
        <f t="shared" si="328"/>
        <v/>
      </c>
      <c r="AD1831" s="1052" t="str">
        <f t="shared" si="329"/>
        <v/>
      </c>
      <c r="AE1831" s="1053" t="str">
        <f t="shared" si="330"/>
        <v/>
      </c>
    </row>
    <row r="1832" spans="5:31" ht="12.75" customHeight="1">
      <c r="E1832" s="1083" t="str">
        <f t="shared" si="323"/>
        <v/>
      </c>
      <c r="J1832" s="1117" t="str">
        <f>IF(D1832="","-",#REF!-D1832)</f>
        <v>-</v>
      </c>
      <c r="L1832" s="1041" t="str">
        <f t="shared" si="324"/>
        <v/>
      </c>
      <c r="W1832" s="1046" t="str">
        <f t="shared" si="325"/>
        <v/>
      </c>
      <c r="X1832" s="1047"/>
      <c r="Y1832" s="1048" t="str">
        <f t="shared" si="331"/>
        <v/>
      </c>
      <c r="Z1832" s="1049" t="str">
        <f t="shared" si="326"/>
        <v/>
      </c>
      <c r="AA1832" s="1049" t="str">
        <f t="shared" si="327"/>
        <v/>
      </c>
      <c r="AB1832" s="1050" t="str">
        <f t="shared" si="328"/>
        <v/>
      </c>
      <c r="AD1832" s="1052" t="str">
        <f t="shared" si="329"/>
        <v/>
      </c>
      <c r="AE1832" s="1053" t="str">
        <f t="shared" si="330"/>
        <v/>
      </c>
    </row>
    <row r="1833" spans="5:31" ht="12.75" customHeight="1">
      <c r="E1833" s="1083" t="str">
        <f t="shared" si="323"/>
        <v/>
      </c>
      <c r="J1833" s="1117" t="str">
        <f>IF(D1833="","-",#REF!-D1833)</f>
        <v>-</v>
      </c>
      <c r="L1833" s="1041" t="str">
        <f t="shared" si="324"/>
        <v/>
      </c>
      <c r="W1833" s="1046" t="str">
        <f t="shared" si="325"/>
        <v/>
      </c>
      <c r="X1833" s="1047"/>
      <c r="Y1833" s="1048" t="str">
        <f t="shared" si="331"/>
        <v/>
      </c>
      <c r="Z1833" s="1049" t="str">
        <f t="shared" si="326"/>
        <v/>
      </c>
      <c r="AA1833" s="1049" t="str">
        <f t="shared" si="327"/>
        <v/>
      </c>
      <c r="AB1833" s="1050" t="str">
        <f t="shared" si="328"/>
        <v/>
      </c>
      <c r="AD1833" s="1052" t="str">
        <f t="shared" si="329"/>
        <v/>
      </c>
      <c r="AE1833" s="1053" t="str">
        <f t="shared" si="330"/>
        <v/>
      </c>
    </row>
    <row r="1834" spans="5:31" ht="12.75" customHeight="1">
      <c r="E1834" s="1083" t="str">
        <f t="shared" si="323"/>
        <v/>
      </c>
      <c r="J1834" s="1117" t="str">
        <f>IF(D1834="","-",#REF!-D1834)</f>
        <v>-</v>
      </c>
      <c r="L1834" s="1041" t="str">
        <f t="shared" si="324"/>
        <v/>
      </c>
      <c r="W1834" s="1046" t="str">
        <f t="shared" si="325"/>
        <v/>
      </c>
      <c r="X1834" s="1047"/>
      <c r="Y1834" s="1048" t="str">
        <f t="shared" si="331"/>
        <v/>
      </c>
      <c r="Z1834" s="1049" t="str">
        <f t="shared" si="326"/>
        <v/>
      </c>
      <c r="AA1834" s="1049" t="str">
        <f t="shared" si="327"/>
        <v/>
      </c>
      <c r="AB1834" s="1050" t="str">
        <f t="shared" si="328"/>
        <v/>
      </c>
      <c r="AD1834" s="1052" t="str">
        <f t="shared" si="329"/>
        <v/>
      </c>
      <c r="AE1834" s="1053" t="str">
        <f t="shared" si="330"/>
        <v/>
      </c>
    </row>
    <row r="1835" spans="5:31" ht="12.75" customHeight="1">
      <c r="E1835" s="1083" t="str">
        <f t="shared" si="323"/>
        <v/>
      </c>
      <c r="J1835" s="1117" t="str">
        <f>IF(D1835="","-",#REF!-D1835)</f>
        <v>-</v>
      </c>
      <c r="L1835" s="1041" t="str">
        <f t="shared" si="324"/>
        <v/>
      </c>
      <c r="W1835" s="1046" t="str">
        <f t="shared" si="325"/>
        <v/>
      </c>
      <c r="X1835" s="1047"/>
      <c r="Y1835" s="1048" t="str">
        <f t="shared" si="331"/>
        <v/>
      </c>
      <c r="Z1835" s="1049" t="str">
        <f t="shared" si="326"/>
        <v/>
      </c>
      <c r="AA1835" s="1049" t="str">
        <f t="shared" si="327"/>
        <v/>
      </c>
      <c r="AB1835" s="1050" t="str">
        <f t="shared" si="328"/>
        <v/>
      </c>
      <c r="AD1835" s="1052" t="str">
        <f t="shared" si="329"/>
        <v/>
      </c>
      <c r="AE1835" s="1053" t="str">
        <f t="shared" si="330"/>
        <v/>
      </c>
    </row>
    <row r="1836" spans="5:31" ht="12.75" customHeight="1">
      <c r="E1836" s="1083" t="str">
        <f t="shared" si="323"/>
        <v/>
      </c>
      <c r="J1836" s="1117" t="str">
        <f>IF(D1836="","-",#REF!-D1836)</f>
        <v>-</v>
      </c>
      <c r="L1836" s="1041" t="str">
        <f t="shared" si="324"/>
        <v/>
      </c>
      <c r="W1836" s="1046" t="str">
        <f t="shared" si="325"/>
        <v/>
      </c>
      <c r="X1836" s="1047"/>
      <c r="Y1836" s="1048" t="str">
        <f t="shared" si="331"/>
        <v/>
      </c>
      <c r="Z1836" s="1049" t="str">
        <f t="shared" si="326"/>
        <v/>
      </c>
      <c r="AA1836" s="1049" t="str">
        <f t="shared" si="327"/>
        <v/>
      </c>
      <c r="AB1836" s="1050" t="str">
        <f t="shared" si="328"/>
        <v/>
      </c>
      <c r="AD1836" s="1052" t="str">
        <f t="shared" si="329"/>
        <v/>
      </c>
      <c r="AE1836" s="1053" t="str">
        <f t="shared" si="330"/>
        <v/>
      </c>
    </row>
    <row r="1837" spans="5:31" ht="12.75" customHeight="1">
      <c r="E1837" s="1083" t="str">
        <f t="shared" si="323"/>
        <v/>
      </c>
      <c r="J1837" s="1117" t="str">
        <f>IF(D1837="","-",#REF!-D1837)</f>
        <v>-</v>
      </c>
      <c r="L1837" s="1041" t="str">
        <f t="shared" si="324"/>
        <v/>
      </c>
      <c r="W1837" s="1046" t="str">
        <f t="shared" si="325"/>
        <v/>
      </c>
      <c r="X1837" s="1047"/>
      <c r="Y1837" s="1048" t="str">
        <f t="shared" si="331"/>
        <v/>
      </c>
      <c r="Z1837" s="1049" t="str">
        <f t="shared" si="326"/>
        <v/>
      </c>
      <c r="AA1837" s="1049" t="str">
        <f t="shared" si="327"/>
        <v/>
      </c>
      <c r="AB1837" s="1050" t="str">
        <f t="shared" si="328"/>
        <v/>
      </c>
      <c r="AD1837" s="1052" t="str">
        <f t="shared" si="329"/>
        <v/>
      </c>
      <c r="AE1837" s="1053" t="str">
        <f t="shared" si="330"/>
        <v/>
      </c>
    </row>
    <row r="1838" spans="5:31" ht="12.75" customHeight="1">
      <c r="E1838" s="1083" t="str">
        <f t="shared" si="323"/>
        <v/>
      </c>
      <c r="J1838" s="1117" t="str">
        <f>IF(D1838="","-",#REF!-D1838)</f>
        <v>-</v>
      </c>
      <c r="L1838" s="1041" t="str">
        <f t="shared" si="324"/>
        <v/>
      </c>
      <c r="W1838" s="1046" t="str">
        <f t="shared" si="325"/>
        <v/>
      </c>
      <c r="X1838" s="1047"/>
      <c r="Y1838" s="1048" t="str">
        <f t="shared" si="331"/>
        <v/>
      </c>
      <c r="Z1838" s="1049" t="str">
        <f t="shared" si="326"/>
        <v/>
      </c>
      <c r="AA1838" s="1049" t="str">
        <f t="shared" si="327"/>
        <v/>
      </c>
      <c r="AB1838" s="1050" t="str">
        <f t="shared" si="328"/>
        <v/>
      </c>
      <c r="AD1838" s="1052" t="str">
        <f t="shared" si="329"/>
        <v/>
      </c>
      <c r="AE1838" s="1053" t="str">
        <f t="shared" si="330"/>
        <v/>
      </c>
    </row>
    <row r="1839" spans="5:31" ht="12.75" customHeight="1">
      <c r="E1839" s="1083" t="str">
        <f t="shared" si="323"/>
        <v/>
      </c>
      <c r="J1839" s="1117" t="str">
        <f>IF(D1839="","-",#REF!-D1839)</f>
        <v>-</v>
      </c>
      <c r="L1839" s="1041" t="str">
        <f t="shared" si="324"/>
        <v/>
      </c>
      <c r="W1839" s="1046" t="str">
        <f t="shared" si="325"/>
        <v/>
      </c>
      <c r="X1839" s="1047"/>
      <c r="Y1839" s="1048" t="str">
        <f t="shared" si="331"/>
        <v/>
      </c>
      <c r="Z1839" s="1049" t="str">
        <f t="shared" si="326"/>
        <v/>
      </c>
      <c r="AA1839" s="1049" t="str">
        <f t="shared" si="327"/>
        <v/>
      </c>
      <c r="AB1839" s="1050" t="str">
        <f t="shared" si="328"/>
        <v/>
      </c>
      <c r="AD1839" s="1052" t="str">
        <f t="shared" si="329"/>
        <v/>
      </c>
      <c r="AE1839" s="1053" t="str">
        <f t="shared" si="330"/>
        <v/>
      </c>
    </row>
    <row r="1840" spans="5:31" ht="12.75" customHeight="1">
      <c r="E1840" s="1083" t="str">
        <f t="shared" si="323"/>
        <v/>
      </c>
      <c r="J1840" s="1117" t="str">
        <f>IF(D1840="","-",#REF!-D1840)</f>
        <v>-</v>
      </c>
      <c r="L1840" s="1041" t="str">
        <f t="shared" si="324"/>
        <v/>
      </c>
      <c r="W1840" s="1046" t="str">
        <f t="shared" si="325"/>
        <v/>
      </c>
      <c r="X1840" s="1047"/>
      <c r="Y1840" s="1048" t="str">
        <f t="shared" si="331"/>
        <v/>
      </c>
      <c r="Z1840" s="1049" t="str">
        <f t="shared" si="326"/>
        <v/>
      </c>
      <c r="AA1840" s="1049" t="str">
        <f t="shared" si="327"/>
        <v/>
      </c>
      <c r="AB1840" s="1050" t="str">
        <f t="shared" si="328"/>
        <v/>
      </c>
      <c r="AD1840" s="1052" t="str">
        <f t="shared" si="329"/>
        <v/>
      </c>
      <c r="AE1840" s="1053" t="str">
        <f t="shared" si="330"/>
        <v/>
      </c>
    </row>
    <row r="1841" spans="5:31" ht="12.75" customHeight="1">
      <c r="E1841" s="1083" t="str">
        <f t="shared" si="323"/>
        <v/>
      </c>
      <c r="J1841" s="1117" t="str">
        <f>IF(D1841="","-",#REF!-D1841)</f>
        <v>-</v>
      </c>
      <c r="L1841" s="1041" t="str">
        <f t="shared" si="324"/>
        <v/>
      </c>
      <c r="W1841" s="1046" t="str">
        <f t="shared" si="325"/>
        <v/>
      </c>
      <c r="X1841" s="1047"/>
      <c r="Y1841" s="1048" t="str">
        <f t="shared" si="331"/>
        <v/>
      </c>
      <c r="Z1841" s="1049" t="str">
        <f t="shared" si="326"/>
        <v/>
      </c>
      <c r="AA1841" s="1049" t="str">
        <f t="shared" si="327"/>
        <v/>
      </c>
      <c r="AB1841" s="1050" t="str">
        <f t="shared" si="328"/>
        <v/>
      </c>
      <c r="AD1841" s="1052" t="str">
        <f t="shared" si="329"/>
        <v/>
      </c>
      <c r="AE1841" s="1053" t="str">
        <f t="shared" si="330"/>
        <v/>
      </c>
    </row>
    <row r="1842" spans="5:31" ht="12.75" customHeight="1">
      <c r="E1842" s="1083" t="str">
        <f t="shared" si="323"/>
        <v/>
      </c>
      <c r="J1842" s="1117" t="str">
        <f>IF(D1842="","-",#REF!-D1842)</f>
        <v>-</v>
      </c>
      <c r="L1842" s="1041" t="str">
        <f t="shared" si="324"/>
        <v/>
      </c>
      <c r="W1842" s="1046" t="str">
        <f t="shared" si="325"/>
        <v/>
      </c>
      <c r="X1842" s="1047"/>
      <c r="Y1842" s="1048" t="str">
        <f t="shared" si="331"/>
        <v/>
      </c>
      <c r="Z1842" s="1049" t="str">
        <f t="shared" si="326"/>
        <v/>
      </c>
      <c r="AA1842" s="1049" t="str">
        <f t="shared" si="327"/>
        <v/>
      </c>
      <c r="AB1842" s="1050" t="str">
        <f t="shared" si="328"/>
        <v/>
      </c>
      <c r="AD1842" s="1052" t="str">
        <f t="shared" si="329"/>
        <v/>
      </c>
      <c r="AE1842" s="1053" t="str">
        <f t="shared" si="330"/>
        <v/>
      </c>
    </row>
    <row r="1843" spans="5:31" ht="12.75" customHeight="1">
      <c r="E1843" s="1083" t="str">
        <f t="shared" si="323"/>
        <v/>
      </c>
      <c r="J1843" s="1117" t="str">
        <f>IF(D1843="","-",#REF!-D1843)</f>
        <v>-</v>
      </c>
      <c r="L1843" s="1041" t="str">
        <f t="shared" si="324"/>
        <v/>
      </c>
      <c r="W1843" s="1046" t="str">
        <f t="shared" si="325"/>
        <v/>
      </c>
      <c r="X1843" s="1047"/>
      <c r="Y1843" s="1048" t="str">
        <f t="shared" si="331"/>
        <v/>
      </c>
      <c r="Z1843" s="1049" t="str">
        <f t="shared" si="326"/>
        <v/>
      </c>
      <c r="AA1843" s="1049" t="str">
        <f t="shared" si="327"/>
        <v/>
      </c>
      <c r="AB1843" s="1050" t="str">
        <f t="shared" si="328"/>
        <v/>
      </c>
      <c r="AD1843" s="1052" t="str">
        <f t="shared" si="329"/>
        <v/>
      </c>
      <c r="AE1843" s="1053" t="str">
        <f t="shared" si="330"/>
        <v/>
      </c>
    </row>
    <row r="1844" spans="5:31" ht="12.75" customHeight="1">
      <c r="E1844" s="1083" t="str">
        <f t="shared" si="323"/>
        <v/>
      </c>
      <c r="J1844" s="1117" t="str">
        <f>IF(D1844="","-",#REF!-D1844)</f>
        <v>-</v>
      </c>
      <c r="L1844" s="1041" t="str">
        <f t="shared" si="324"/>
        <v/>
      </c>
      <c r="W1844" s="1046" t="str">
        <f t="shared" si="325"/>
        <v/>
      </c>
      <c r="X1844" s="1047"/>
      <c r="Y1844" s="1048" t="str">
        <f t="shared" si="331"/>
        <v/>
      </c>
      <c r="Z1844" s="1049" t="str">
        <f t="shared" si="326"/>
        <v/>
      </c>
      <c r="AA1844" s="1049" t="str">
        <f t="shared" si="327"/>
        <v/>
      </c>
      <c r="AB1844" s="1050" t="str">
        <f t="shared" si="328"/>
        <v/>
      </c>
      <c r="AD1844" s="1052" t="str">
        <f t="shared" si="329"/>
        <v/>
      </c>
      <c r="AE1844" s="1053" t="str">
        <f t="shared" si="330"/>
        <v/>
      </c>
    </row>
    <row r="1845" spans="5:31" ht="12.75" customHeight="1">
      <c r="E1845" s="1083" t="str">
        <f t="shared" si="323"/>
        <v/>
      </c>
      <c r="J1845" s="1117" t="str">
        <f>IF(D1845="","-",#REF!-D1845)</f>
        <v>-</v>
      </c>
      <c r="L1845" s="1041" t="str">
        <f t="shared" si="324"/>
        <v/>
      </c>
      <c r="W1845" s="1046" t="str">
        <f t="shared" si="325"/>
        <v/>
      </c>
      <c r="X1845" s="1047"/>
      <c r="Y1845" s="1048" t="str">
        <f t="shared" si="331"/>
        <v/>
      </c>
      <c r="Z1845" s="1049" t="str">
        <f t="shared" si="326"/>
        <v/>
      </c>
      <c r="AA1845" s="1049" t="str">
        <f t="shared" si="327"/>
        <v/>
      </c>
      <c r="AB1845" s="1050" t="str">
        <f t="shared" si="328"/>
        <v/>
      </c>
      <c r="AD1845" s="1052" t="str">
        <f t="shared" si="329"/>
        <v/>
      </c>
      <c r="AE1845" s="1053" t="str">
        <f t="shared" si="330"/>
        <v/>
      </c>
    </row>
    <row r="1846" spans="5:31" ht="12.75" customHeight="1">
      <c r="E1846" s="1083" t="str">
        <f t="shared" si="323"/>
        <v/>
      </c>
      <c r="J1846" s="1117" t="str">
        <f>IF(D1846="","-",#REF!-D1846)</f>
        <v>-</v>
      </c>
      <c r="L1846" s="1041" t="str">
        <f t="shared" si="324"/>
        <v/>
      </c>
      <c r="W1846" s="1046" t="str">
        <f t="shared" si="325"/>
        <v/>
      </c>
      <c r="X1846" s="1047"/>
      <c r="Y1846" s="1048" t="str">
        <f t="shared" si="331"/>
        <v/>
      </c>
      <c r="Z1846" s="1049" t="str">
        <f t="shared" si="326"/>
        <v/>
      </c>
      <c r="AA1846" s="1049" t="str">
        <f t="shared" si="327"/>
        <v/>
      </c>
      <c r="AB1846" s="1050" t="str">
        <f t="shared" si="328"/>
        <v/>
      </c>
      <c r="AD1846" s="1052" t="str">
        <f t="shared" si="329"/>
        <v/>
      </c>
      <c r="AE1846" s="1053" t="str">
        <f t="shared" si="330"/>
        <v/>
      </c>
    </row>
    <row r="1847" spans="5:31" ht="12.75" customHeight="1">
      <c r="E1847" s="1083" t="str">
        <f t="shared" si="323"/>
        <v/>
      </c>
      <c r="J1847" s="1117" t="str">
        <f>IF(D1847="","-",#REF!-D1847)</f>
        <v>-</v>
      </c>
      <c r="L1847" s="1041" t="str">
        <f t="shared" si="324"/>
        <v/>
      </c>
      <c r="W1847" s="1046" t="str">
        <f t="shared" si="325"/>
        <v/>
      </c>
      <c r="X1847" s="1047"/>
      <c r="Y1847" s="1048" t="str">
        <f t="shared" si="331"/>
        <v/>
      </c>
      <c r="Z1847" s="1049" t="str">
        <f t="shared" si="326"/>
        <v/>
      </c>
      <c r="AA1847" s="1049" t="str">
        <f t="shared" si="327"/>
        <v/>
      </c>
      <c r="AB1847" s="1050" t="str">
        <f t="shared" si="328"/>
        <v/>
      </c>
      <c r="AD1847" s="1052" t="str">
        <f t="shared" si="329"/>
        <v/>
      </c>
      <c r="AE1847" s="1053" t="str">
        <f t="shared" si="330"/>
        <v/>
      </c>
    </row>
    <row r="1848" spans="5:31" ht="12.75" customHeight="1">
      <c r="E1848" s="1083" t="str">
        <f t="shared" si="323"/>
        <v/>
      </c>
      <c r="J1848" s="1117" t="str">
        <f>IF(D1848="","-",#REF!-D1848)</f>
        <v>-</v>
      </c>
      <c r="L1848" s="1041" t="str">
        <f t="shared" si="324"/>
        <v/>
      </c>
      <c r="W1848" s="1046" t="str">
        <f t="shared" si="325"/>
        <v/>
      </c>
      <c r="X1848" s="1047"/>
      <c r="Y1848" s="1048" t="str">
        <f t="shared" si="331"/>
        <v/>
      </c>
      <c r="Z1848" s="1049" t="str">
        <f t="shared" si="326"/>
        <v/>
      </c>
      <c r="AA1848" s="1049" t="str">
        <f t="shared" si="327"/>
        <v/>
      </c>
      <c r="AB1848" s="1050" t="str">
        <f t="shared" si="328"/>
        <v/>
      </c>
      <c r="AD1848" s="1052" t="str">
        <f t="shared" si="329"/>
        <v/>
      </c>
      <c r="AE1848" s="1053" t="str">
        <f t="shared" si="330"/>
        <v/>
      </c>
    </row>
    <row r="1849" spans="5:31" ht="12.75" customHeight="1">
      <c r="E1849" s="1083" t="str">
        <f t="shared" si="323"/>
        <v/>
      </c>
      <c r="J1849" s="1117" t="str">
        <f>IF(D1849="","-",#REF!-D1849)</f>
        <v>-</v>
      </c>
      <c r="L1849" s="1041" t="str">
        <f t="shared" si="324"/>
        <v/>
      </c>
      <c r="W1849" s="1046" t="str">
        <f t="shared" si="325"/>
        <v/>
      </c>
      <c r="X1849" s="1047"/>
      <c r="Y1849" s="1048" t="str">
        <f t="shared" si="331"/>
        <v/>
      </c>
      <c r="Z1849" s="1049" t="str">
        <f t="shared" si="326"/>
        <v/>
      </c>
      <c r="AA1849" s="1049" t="str">
        <f t="shared" si="327"/>
        <v/>
      </c>
      <c r="AB1849" s="1050" t="str">
        <f t="shared" si="328"/>
        <v/>
      </c>
      <c r="AD1849" s="1052" t="str">
        <f t="shared" si="329"/>
        <v/>
      </c>
      <c r="AE1849" s="1053" t="str">
        <f t="shared" si="330"/>
        <v/>
      </c>
    </row>
    <row r="1850" spans="5:31" ht="12.75" customHeight="1">
      <c r="E1850" s="1083" t="str">
        <f t="shared" si="323"/>
        <v/>
      </c>
      <c r="J1850" s="1117" t="str">
        <f>IF(D1850="","-",#REF!-D1850)</f>
        <v>-</v>
      </c>
      <c r="L1850" s="1041" t="str">
        <f t="shared" si="324"/>
        <v/>
      </c>
      <c r="W1850" s="1046" t="str">
        <f t="shared" si="325"/>
        <v/>
      </c>
      <c r="X1850" s="1047"/>
      <c r="Y1850" s="1048" t="str">
        <f t="shared" si="331"/>
        <v/>
      </c>
      <c r="Z1850" s="1049" t="str">
        <f t="shared" si="326"/>
        <v/>
      </c>
      <c r="AA1850" s="1049" t="str">
        <f t="shared" si="327"/>
        <v/>
      </c>
      <c r="AB1850" s="1050" t="str">
        <f t="shared" si="328"/>
        <v/>
      </c>
      <c r="AD1850" s="1052" t="str">
        <f t="shared" si="329"/>
        <v/>
      </c>
      <c r="AE1850" s="1053" t="str">
        <f t="shared" si="330"/>
        <v/>
      </c>
    </row>
    <row r="1851" spans="5:31" ht="12.75" customHeight="1">
      <c r="E1851" s="1083" t="str">
        <f t="shared" si="323"/>
        <v/>
      </c>
      <c r="J1851" s="1117" t="str">
        <f>IF(D1851="","-",#REF!-D1851)</f>
        <v>-</v>
      </c>
      <c r="L1851" s="1041" t="str">
        <f t="shared" si="324"/>
        <v/>
      </c>
      <c r="W1851" s="1046" t="str">
        <f t="shared" si="325"/>
        <v/>
      </c>
      <c r="X1851" s="1047"/>
      <c r="Y1851" s="1048" t="str">
        <f t="shared" si="331"/>
        <v/>
      </c>
      <c r="Z1851" s="1049" t="str">
        <f t="shared" si="326"/>
        <v/>
      </c>
      <c r="AA1851" s="1049" t="str">
        <f t="shared" si="327"/>
        <v/>
      </c>
      <c r="AB1851" s="1050" t="str">
        <f t="shared" si="328"/>
        <v/>
      </c>
      <c r="AD1851" s="1052" t="str">
        <f t="shared" si="329"/>
        <v/>
      </c>
      <c r="AE1851" s="1053" t="str">
        <f t="shared" si="330"/>
        <v/>
      </c>
    </row>
    <row r="1852" spans="5:31" ht="12.75" customHeight="1">
      <c r="E1852" s="1083" t="str">
        <f t="shared" si="323"/>
        <v/>
      </c>
      <c r="J1852" s="1117" t="str">
        <f>IF(D1852="","-",#REF!-D1852)</f>
        <v>-</v>
      </c>
      <c r="L1852" s="1041" t="str">
        <f t="shared" si="324"/>
        <v/>
      </c>
      <c r="W1852" s="1046" t="str">
        <f t="shared" si="325"/>
        <v/>
      </c>
      <c r="X1852" s="1047"/>
      <c r="Y1852" s="1048" t="str">
        <f t="shared" si="331"/>
        <v/>
      </c>
      <c r="Z1852" s="1049" t="str">
        <f t="shared" si="326"/>
        <v/>
      </c>
      <c r="AA1852" s="1049" t="str">
        <f t="shared" si="327"/>
        <v/>
      </c>
      <c r="AB1852" s="1050" t="str">
        <f t="shared" si="328"/>
        <v/>
      </c>
      <c r="AD1852" s="1052" t="str">
        <f t="shared" si="329"/>
        <v/>
      </c>
      <c r="AE1852" s="1053" t="str">
        <f t="shared" si="330"/>
        <v/>
      </c>
    </row>
    <row r="1853" spans="5:31" ht="12.75" customHeight="1">
      <c r="E1853" s="1083" t="str">
        <f t="shared" si="323"/>
        <v/>
      </c>
      <c r="J1853" s="1117" t="str">
        <f>IF(D1853="","-",#REF!-D1853)</f>
        <v>-</v>
      </c>
      <c r="L1853" s="1041" t="str">
        <f t="shared" si="324"/>
        <v/>
      </c>
      <c r="W1853" s="1046" t="str">
        <f t="shared" si="325"/>
        <v/>
      </c>
      <c r="X1853" s="1047"/>
      <c r="Y1853" s="1048" t="str">
        <f t="shared" si="331"/>
        <v/>
      </c>
      <c r="Z1853" s="1049" t="str">
        <f t="shared" si="326"/>
        <v/>
      </c>
      <c r="AA1853" s="1049" t="str">
        <f t="shared" si="327"/>
        <v/>
      </c>
      <c r="AB1853" s="1050" t="str">
        <f t="shared" si="328"/>
        <v/>
      </c>
      <c r="AD1853" s="1052" t="str">
        <f t="shared" si="329"/>
        <v/>
      </c>
      <c r="AE1853" s="1053" t="str">
        <f t="shared" si="330"/>
        <v/>
      </c>
    </row>
    <row r="1854" spans="5:31" ht="12.75" customHeight="1">
      <c r="E1854" s="1083" t="str">
        <f t="shared" si="323"/>
        <v/>
      </c>
      <c r="J1854" s="1117" t="str">
        <f>IF(D1854="","-",#REF!-D1854)</f>
        <v>-</v>
      </c>
      <c r="L1854" s="1041" t="str">
        <f t="shared" si="324"/>
        <v/>
      </c>
      <c r="W1854" s="1046" t="str">
        <f t="shared" si="325"/>
        <v/>
      </c>
      <c r="X1854" s="1047"/>
      <c r="Y1854" s="1048" t="str">
        <f t="shared" si="331"/>
        <v/>
      </c>
      <c r="Z1854" s="1049" t="str">
        <f t="shared" si="326"/>
        <v/>
      </c>
      <c r="AA1854" s="1049" t="str">
        <f t="shared" si="327"/>
        <v/>
      </c>
      <c r="AB1854" s="1050" t="str">
        <f t="shared" si="328"/>
        <v/>
      </c>
      <c r="AD1854" s="1052" t="str">
        <f t="shared" si="329"/>
        <v/>
      </c>
      <c r="AE1854" s="1053" t="str">
        <f t="shared" si="330"/>
        <v/>
      </c>
    </row>
    <row r="1855" spans="5:31" ht="12.75" customHeight="1">
      <c r="E1855" s="1083" t="str">
        <f t="shared" si="323"/>
        <v/>
      </c>
      <c r="J1855" s="1117" t="str">
        <f>IF(D1855="","-",#REF!-D1855)</f>
        <v>-</v>
      </c>
      <c r="L1855" s="1041" t="str">
        <f t="shared" si="324"/>
        <v/>
      </c>
      <c r="W1855" s="1046" t="str">
        <f t="shared" si="325"/>
        <v/>
      </c>
      <c r="X1855" s="1047"/>
      <c r="Y1855" s="1048" t="str">
        <f t="shared" si="331"/>
        <v/>
      </c>
      <c r="Z1855" s="1049" t="str">
        <f t="shared" si="326"/>
        <v/>
      </c>
      <c r="AA1855" s="1049" t="str">
        <f t="shared" si="327"/>
        <v/>
      </c>
      <c r="AB1855" s="1050" t="str">
        <f t="shared" si="328"/>
        <v/>
      </c>
      <c r="AD1855" s="1052" t="str">
        <f t="shared" si="329"/>
        <v/>
      </c>
      <c r="AE1855" s="1053" t="str">
        <f t="shared" si="330"/>
        <v/>
      </c>
    </row>
    <row r="1856" spans="5:31" ht="12.75" customHeight="1">
      <c r="E1856" s="1083" t="str">
        <f t="shared" si="323"/>
        <v/>
      </c>
      <c r="J1856" s="1117" t="str">
        <f>IF(D1856="","-",#REF!-D1856)</f>
        <v>-</v>
      </c>
      <c r="L1856" s="1041" t="str">
        <f t="shared" si="324"/>
        <v/>
      </c>
      <c r="W1856" s="1046" t="str">
        <f t="shared" si="325"/>
        <v/>
      </c>
      <c r="X1856" s="1047"/>
      <c r="Y1856" s="1048" t="str">
        <f t="shared" si="331"/>
        <v/>
      </c>
      <c r="Z1856" s="1049" t="str">
        <f t="shared" si="326"/>
        <v/>
      </c>
      <c r="AA1856" s="1049" t="str">
        <f t="shared" si="327"/>
        <v/>
      </c>
      <c r="AB1856" s="1050" t="str">
        <f t="shared" si="328"/>
        <v/>
      </c>
      <c r="AD1856" s="1052" t="str">
        <f t="shared" si="329"/>
        <v/>
      </c>
      <c r="AE1856" s="1053" t="str">
        <f t="shared" si="330"/>
        <v/>
      </c>
    </row>
    <row r="1857" spans="5:31" ht="12.75" customHeight="1">
      <c r="E1857" s="1083" t="str">
        <f t="shared" si="323"/>
        <v/>
      </c>
      <c r="J1857" s="1117" t="str">
        <f>IF(D1857="","-",#REF!-D1857)</f>
        <v>-</v>
      </c>
      <c r="L1857" s="1041" t="str">
        <f t="shared" si="324"/>
        <v/>
      </c>
      <c r="W1857" s="1046" t="str">
        <f t="shared" si="325"/>
        <v/>
      </c>
      <c r="X1857" s="1047"/>
      <c r="Y1857" s="1048" t="str">
        <f t="shared" si="331"/>
        <v/>
      </c>
      <c r="Z1857" s="1049" t="str">
        <f t="shared" si="326"/>
        <v/>
      </c>
      <c r="AA1857" s="1049" t="str">
        <f t="shared" si="327"/>
        <v/>
      </c>
      <c r="AB1857" s="1050" t="str">
        <f t="shared" si="328"/>
        <v/>
      </c>
      <c r="AD1857" s="1052" t="str">
        <f t="shared" si="329"/>
        <v/>
      </c>
      <c r="AE1857" s="1053" t="str">
        <f t="shared" si="330"/>
        <v/>
      </c>
    </row>
    <row r="1858" spans="5:31" ht="12.75" customHeight="1">
      <c r="E1858" s="1083" t="str">
        <f t="shared" si="323"/>
        <v/>
      </c>
      <c r="J1858" s="1117" t="str">
        <f>IF(D1858="","-",#REF!-D1858)</f>
        <v>-</v>
      </c>
      <c r="L1858" s="1041" t="str">
        <f t="shared" si="324"/>
        <v/>
      </c>
      <c r="W1858" s="1046" t="str">
        <f t="shared" si="325"/>
        <v/>
      </c>
      <c r="X1858" s="1047"/>
      <c r="Y1858" s="1048" t="str">
        <f t="shared" si="331"/>
        <v/>
      </c>
      <c r="Z1858" s="1049" t="str">
        <f t="shared" si="326"/>
        <v/>
      </c>
      <c r="AA1858" s="1049" t="str">
        <f t="shared" si="327"/>
        <v/>
      </c>
      <c r="AB1858" s="1050" t="str">
        <f t="shared" si="328"/>
        <v/>
      </c>
      <c r="AD1858" s="1052" t="str">
        <f t="shared" si="329"/>
        <v/>
      </c>
      <c r="AE1858" s="1053" t="str">
        <f t="shared" si="330"/>
        <v/>
      </c>
    </row>
    <row r="1859" spans="5:31" ht="12.75" customHeight="1">
      <c r="E1859" s="1083" t="str">
        <f t="shared" ref="E1859:E1922" si="332">IF(D1859="","",IF(F1859="paid",0,I1859-J1859))</f>
        <v/>
      </c>
      <c r="J1859" s="1117" t="str">
        <f>IF(D1859="","-",#REF!-D1859)</f>
        <v>-</v>
      </c>
      <c r="L1859" s="1041" t="str">
        <f t="shared" ref="L1859:L1922" si="333">IF(E1859="","",$Q$1+E1859)</f>
        <v/>
      </c>
      <c r="W1859" s="1046" t="str">
        <f t="shared" ref="W1859:W1922" si="334">IF($D1859="","",_xlfn.LET(_xlpm.gDate,D1859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859" s="1047"/>
      <c r="Y1859" s="1048" t="str">
        <f t="shared" si="331"/>
        <v/>
      </c>
      <c r="Z1859" s="1049" t="str">
        <f t="shared" ref="Z1859:Z1922" si="335">IF($K1859="","",_xlfn.LET(_xlpm.gDate,K1859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859" s="1049" t="str">
        <f t="shared" ref="AA1859:AA1922" si="336">IF($Z1859="","",TEXT($Z1859,"mm"))</f>
        <v/>
      </c>
      <c r="AB1859" s="1050" t="str">
        <f t="shared" ref="AB1859:AB1922" si="337">IFERROR(CHOOSE(AA1859,"መስከረም","ጥቅምት","ህዳር  ","ታህሳስ ","ጥር ","የካቲት ","መጋቢት ","ሚይዚያ ","ግንቦት ","ሰኔ ","ሐምሌ ","ነሐሴ ","Pagume"),"")</f>
        <v/>
      </c>
      <c r="AD1859" s="1052" t="str">
        <f t="shared" ref="AD1859:AD1922" si="338">IF($D1859="","",YEAR(D1859)&amp;"-W"&amp;WEEKNUM(D1859,2))</f>
        <v/>
      </c>
      <c r="AE1859" s="1053" t="str">
        <f t="shared" ref="AE1859:AE1922" si="339">IF($K1859="","",YEAR(K1859)&amp;"-W"&amp;WEEKNUM(K1859,2))</f>
        <v/>
      </c>
    </row>
    <row r="1860" spans="5:31" ht="12.75" customHeight="1">
      <c r="E1860" s="1083" t="str">
        <f t="shared" si="332"/>
        <v/>
      </c>
      <c r="J1860" s="1117" t="str">
        <f>IF(D1860="","-",#REF!-D1860)</f>
        <v>-</v>
      </c>
      <c r="L1860" s="1041" t="str">
        <f t="shared" si="333"/>
        <v/>
      </c>
      <c r="W1860" s="1046" t="str">
        <f t="shared" si="334"/>
        <v/>
      </c>
      <c r="X1860" s="1047"/>
      <c r="Y1860" s="1048" t="str">
        <f t="shared" si="331"/>
        <v/>
      </c>
      <c r="Z1860" s="1049" t="str">
        <f t="shared" si="335"/>
        <v/>
      </c>
      <c r="AA1860" s="1049" t="str">
        <f t="shared" si="336"/>
        <v/>
      </c>
      <c r="AB1860" s="1050" t="str">
        <f t="shared" si="337"/>
        <v/>
      </c>
      <c r="AD1860" s="1052" t="str">
        <f t="shared" si="338"/>
        <v/>
      </c>
      <c r="AE1860" s="1053" t="str">
        <f t="shared" si="339"/>
        <v/>
      </c>
    </row>
    <row r="1861" spans="5:31" ht="12.75" customHeight="1">
      <c r="E1861" s="1083" t="str">
        <f t="shared" si="332"/>
        <v/>
      </c>
      <c r="J1861" s="1117" t="str">
        <f>IF(D1861="","-",#REF!-D1861)</f>
        <v>-</v>
      </c>
      <c r="L1861" s="1041" t="str">
        <f t="shared" si="333"/>
        <v/>
      </c>
      <c r="W1861" s="1046" t="str">
        <f t="shared" si="334"/>
        <v/>
      </c>
      <c r="X1861" s="1047"/>
      <c r="Y1861" s="1048" t="str">
        <f t="shared" si="331"/>
        <v/>
      </c>
      <c r="Z1861" s="1049" t="str">
        <f t="shared" si="335"/>
        <v/>
      </c>
      <c r="AA1861" s="1049" t="str">
        <f t="shared" si="336"/>
        <v/>
      </c>
      <c r="AB1861" s="1050" t="str">
        <f t="shared" si="337"/>
        <v/>
      </c>
      <c r="AD1861" s="1052" t="str">
        <f t="shared" si="338"/>
        <v/>
      </c>
      <c r="AE1861" s="1053" t="str">
        <f t="shared" si="339"/>
        <v/>
      </c>
    </row>
    <row r="1862" spans="5:31" ht="12.75" customHeight="1">
      <c r="E1862" s="1083" t="str">
        <f t="shared" si="332"/>
        <v/>
      </c>
      <c r="J1862" s="1117" t="str">
        <f>IF(D1862="","-",#REF!-D1862)</f>
        <v>-</v>
      </c>
      <c r="L1862" s="1041" t="str">
        <f t="shared" si="333"/>
        <v/>
      </c>
      <c r="W1862" s="1046" t="str">
        <f t="shared" si="334"/>
        <v/>
      </c>
      <c r="X1862" s="1047"/>
      <c r="Y1862" s="1048" t="str">
        <f t="shared" si="331"/>
        <v/>
      </c>
      <c r="Z1862" s="1049" t="str">
        <f t="shared" si="335"/>
        <v/>
      </c>
      <c r="AA1862" s="1049" t="str">
        <f t="shared" si="336"/>
        <v/>
      </c>
      <c r="AB1862" s="1050" t="str">
        <f t="shared" si="337"/>
        <v/>
      </c>
      <c r="AD1862" s="1052" t="str">
        <f t="shared" si="338"/>
        <v/>
      </c>
      <c r="AE1862" s="1053" t="str">
        <f t="shared" si="339"/>
        <v/>
      </c>
    </row>
    <row r="1863" spans="5:31" ht="12.75" customHeight="1">
      <c r="E1863" s="1083" t="str">
        <f t="shared" si="332"/>
        <v/>
      </c>
      <c r="J1863" s="1117" t="str">
        <f>IF(D1863="","-",#REF!-D1863)</f>
        <v>-</v>
      </c>
      <c r="L1863" s="1041" t="str">
        <f t="shared" si="333"/>
        <v/>
      </c>
      <c r="W1863" s="1046" t="str">
        <f t="shared" si="334"/>
        <v/>
      </c>
      <c r="X1863" s="1047"/>
      <c r="Y1863" s="1048" t="str">
        <f t="shared" si="331"/>
        <v/>
      </c>
      <c r="Z1863" s="1049" t="str">
        <f t="shared" si="335"/>
        <v/>
      </c>
      <c r="AA1863" s="1049" t="str">
        <f t="shared" si="336"/>
        <v/>
      </c>
      <c r="AB1863" s="1050" t="str">
        <f t="shared" si="337"/>
        <v/>
      </c>
      <c r="AD1863" s="1052" t="str">
        <f t="shared" si="338"/>
        <v/>
      </c>
      <c r="AE1863" s="1053" t="str">
        <f t="shared" si="339"/>
        <v/>
      </c>
    </row>
    <row r="1864" spans="5:31" ht="12.75" customHeight="1">
      <c r="E1864" s="1083" t="str">
        <f t="shared" si="332"/>
        <v/>
      </c>
      <c r="J1864" s="1117" t="str">
        <f>IF(D1864="","-",#REF!-D1864)</f>
        <v>-</v>
      </c>
      <c r="L1864" s="1041" t="str">
        <f t="shared" si="333"/>
        <v/>
      </c>
      <c r="W1864" s="1046" t="str">
        <f t="shared" si="334"/>
        <v/>
      </c>
      <c r="X1864" s="1047"/>
      <c r="Y1864" s="1048" t="str">
        <f t="shared" si="331"/>
        <v/>
      </c>
      <c r="Z1864" s="1049" t="str">
        <f t="shared" si="335"/>
        <v/>
      </c>
      <c r="AA1864" s="1049" t="str">
        <f t="shared" si="336"/>
        <v/>
      </c>
      <c r="AB1864" s="1050" t="str">
        <f t="shared" si="337"/>
        <v/>
      </c>
      <c r="AD1864" s="1052" t="str">
        <f t="shared" si="338"/>
        <v/>
      </c>
      <c r="AE1864" s="1053" t="str">
        <f t="shared" si="339"/>
        <v/>
      </c>
    </row>
    <row r="1865" spans="5:31" ht="12.75" customHeight="1">
      <c r="E1865" s="1083" t="str">
        <f t="shared" si="332"/>
        <v/>
      </c>
      <c r="J1865" s="1117" t="str">
        <f>IF(D1865="","-",#REF!-D1865)</f>
        <v>-</v>
      </c>
      <c r="L1865" s="1041" t="str">
        <f t="shared" si="333"/>
        <v/>
      </c>
      <c r="W1865" s="1046" t="str">
        <f t="shared" si="334"/>
        <v/>
      </c>
      <c r="X1865" s="1047"/>
      <c r="Y1865" s="1048" t="str">
        <f t="shared" si="331"/>
        <v/>
      </c>
      <c r="Z1865" s="1049" t="str">
        <f t="shared" si="335"/>
        <v/>
      </c>
      <c r="AA1865" s="1049" t="str">
        <f t="shared" si="336"/>
        <v/>
      </c>
      <c r="AB1865" s="1050" t="str">
        <f t="shared" si="337"/>
        <v/>
      </c>
      <c r="AD1865" s="1052" t="str">
        <f t="shared" si="338"/>
        <v/>
      </c>
      <c r="AE1865" s="1053" t="str">
        <f t="shared" si="339"/>
        <v/>
      </c>
    </row>
    <row r="1866" spans="5:31" ht="12.75" customHeight="1">
      <c r="E1866" s="1083" t="str">
        <f t="shared" si="332"/>
        <v/>
      </c>
      <c r="J1866" s="1117" t="str">
        <f>IF(D1866="","-",#REF!-D1866)</f>
        <v>-</v>
      </c>
      <c r="L1866" s="1041" t="str">
        <f t="shared" si="333"/>
        <v/>
      </c>
      <c r="W1866" s="1046" t="str">
        <f t="shared" si="334"/>
        <v/>
      </c>
      <c r="X1866" s="1047"/>
      <c r="Y1866" s="1048" t="str">
        <f t="shared" si="331"/>
        <v/>
      </c>
      <c r="Z1866" s="1049" t="str">
        <f t="shared" si="335"/>
        <v/>
      </c>
      <c r="AA1866" s="1049" t="str">
        <f t="shared" si="336"/>
        <v/>
      </c>
      <c r="AB1866" s="1050" t="str">
        <f t="shared" si="337"/>
        <v/>
      </c>
      <c r="AD1866" s="1052" t="str">
        <f t="shared" si="338"/>
        <v/>
      </c>
      <c r="AE1866" s="1053" t="str">
        <f t="shared" si="339"/>
        <v/>
      </c>
    </row>
    <row r="1867" spans="5:31" ht="12.75" customHeight="1">
      <c r="E1867" s="1083" t="str">
        <f t="shared" si="332"/>
        <v/>
      </c>
      <c r="J1867" s="1117" t="str">
        <f>IF(D1867="","-",#REF!-D1867)</f>
        <v>-</v>
      </c>
      <c r="L1867" s="1041" t="str">
        <f t="shared" si="333"/>
        <v/>
      </c>
      <c r="W1867" s="1046" t="str">
        <f t="shared" si="334"/>
        <v/>
      </c>
      <c r="X1867" s="1047"/>
      <c r="Y1867" s="1048" t="str">
        <f t="shared" si="331"/>
        <v/>
      </c>
      <c r="Z1867" s="1049" t="str">
        <f t="shared" si="335"/>
        <v/>
      </c>
      <c r="AA1867" s="1049" t="str">
        <f t="shared" si="336"/>
        <v/>
      </c>
      <c r="AB1867" s="1050" t="str">
        <f t="shared" si="337"/>
        <v/>
      </c>
      <c r="AD1867" s="1052" t="str">
        <f t="shared" si="338"/>
        <v/>
      </c>
      <c r="AE1867" s="1053" t="str">
        <f t="shared" si="339"/>
        <v/>
      </c>
    </row>
    <row r="1868" spans="5:31" ht="12.75" customHeight="1">
      <c r="E1868" s="1083" t="str">
        <f t="shared" si="332"/>
        <v/>
      </c>
      <c r="J1868" s="1117" t="str">
        <f>IF(D1868="","-",#REF!-D1868)</f>
        <v>-</v>
      </c>
      <c r="L1868" s="1041" t="str">
        <f t="shared" si="333"/>
        <v/>
      </c>
      <c r="W1868" s="1046" t="str">
        <f t="shared" si="334"/>
        <v/>
      </c>
      <c r="X1868" s="1047"/>
      <c r="Y1868" s="1048" t="str">
        <f t="shared" si="331"/>
        <v/>
      </c>
      <c r="Z1868" s="1049" t="str">
        <f t="shared" si="335"/>
        <v/>
      </c>
      <c r="AA1868" s="1049" t="str">
        <f t="shared" si="336"/>
        <v/>
      </c>
      <c r="AB1868" s="1050" t="str">
        <f t="shared" si="337"/>
        <v/>
      </c>
      <c r="AD1868" s="1052" t="str">
        <f t="shared" si="338"/>
        <v/>
      </c>
      <c r="AE1868" s="1053" t="str">
        <f t="shared" si="339"/>
        <v/>
      </c>
    </row>
    <row r="1869" spans="5:31" ht="12.75" customHeight="1">
      <c r="E1869" s="1083" t="str">
        <f t="shared" si="332"/>
        <v/>
      </c>
      <c r="J1869" s="1117" t="str">
        <f>IF(D1869="","-",#REF!-D1869)</f>
        <v>-</v>
      </c>
      <c r="L1869" s="1041" t="str">
        <f t="shared" si="333"/>
        <v/>
      </c>
      <c r="W1869" s="1046" t="str">
        <f t="shared" si="334"/>
        <v/>
      </c>
      <c r="X1869" s="1047"/>
      <c r="Y1869" s="1048" t="str">
        <f t="shared" si="331"/>
        <v/>
      </c>
      <c r="Z1869" s="1049" t="str">
        <f t="shared" si="335"/>
        <v/>
      </c>
      <c r="AA1869" s="1049" t="str">
        <f t="shared" si="336"/>
        <v/>
      </c>
      <c r="AB1869" s="1050" t="str">
        <f t="shared" si="337"/>
        <v/>
      </c>
      <c r="AD1869" s="1052" t="str">
        <f t="shared" si="338"/>
        <v/>
      </c>
      <c r="AE1869" s="1053" t="str">
        <f t="shared" si="339"/>
        <v/>
      </c>
    </row>
    <row r="1870" spans="5:31" ht="12.75" customHeight="1">
      <c r="E1870" s="1083" t="str">
        <f t="shared" si="332"/>
        <v/>
      </c>
      <c r="J1870" s="1117" t="str">
        <f>IF(D1870="","-",#REF!-D1870)</f>
        <v>-</v>
      </c>
      <c r="L1870" s="1041" t="str">
        <f t="shared" si="333"/>
        <v/>
      </c>
      <c r="W1870" s="1046" t="str">
        <f t="shared" si="334"/>
        <v/>
      </c>
      <c r="X1870" s="1047"/>
      <c r="Y1870" s="1048" t="str">
        <f t="shared" si="331"/>
        <v/>
      </c>
      <c r="Z1870" s="1049" t="str">
        <f t="shared" si="335"/>
        <v/>
      </c>
      <c r="AA1870" s="1049" t="str">
        <f t="shared" si="336"/>
        <v/>
      </c>
      <c r="AB1870" s="1050" t="str">
        <f t="shared" si="337"/>
        <v/>
      </c>
      <c r="AD1870" s="1052" t="str">
        <f t="shared" si="338"/>
        <v/>
      </c>
      <c r="AE1870" s="1053" t="str">
        <f t="shared" si="339"/>
        <v/>
      </c>
    </row>
    <row r="1871" spans="5:31" ht="12.75" customHeight="1">
      <c r="E1871" s="1083" t="str">
        <f t="shared" si="332"/>
        <v/>
      </c>
      <c r="J1871" s="1117" t="str">
        <f>IF(D1871="","-",#REF!-D1871)</f>
        <v>-</v>
      </c>
      <c r="L1871" s="1041" t="str">
        <f t="shared" si="333"/>
        <v/>
      </c>
      <c r="W1871" s="1046" t="str">
        <f t="shared" si="334"/>
        <v/>
      </c>
      <c r="X1871" s="1047"/>
      <c r="Y1871" s="1048" t="str">
        <f t="shared" si="331"/>
        <v/>
      </c>
      <c r="Z1871" s="1049" t="str">
        <f t="shared" si="335"/>
        <v/>
      </c>
      <c r="AA1871" s="1049" t="str">
        <f t="shared" si="336"/>
        <v/>
      </c>
      <c r="AB1871" s="1050" t="str">
        <f t="shared" si="337"/>
        <v/>
      </c>
      <c r="AD1871" s="1052" t="str">
        <f t="shared" si="338"/>
        <v/>
      </c>
      <c r="AE1871" s="1053" t="str">
        <f t="shared" si="339"/>
        <v/>
      </c>
    </row>
    <row r="1872" spans="5:31" ht="12.75" customHeight="1">
      <c r="E1872" s="1083" t="str">
        <f t="shared" si="332"/>
        <v/>
      </c>
      <c r="J1872" s="1117" t="str">
        <f>IF(D1872="","-",#REF!-D1872)</f>
        <v>-</v>
      </c>
      <c r="L1872" s="1041" t="str">
        <f t="shared" si="333"/>
        <v/>
      </c>
      <c r="W1872" s="1046" t="str">
        <f t="shared" si="334"/>
        <v/>
      </c>
      <c r="X1872" s="1047"/>
      <c r="Y1872" s="1048" t="str">
        <f t="shared" si="331"/>
        <v/>
      </c>
      <c r="Z1872" s="1049" t="str">
        <f t="shared" si="335"/>
        <v/>
      </c>
      <c r="AA1872" s="1049" t="str">
        <f t="shared" si="336"/>
        <v/>
      </c>
      <c r="AB1872" s="1050" t="str">
        <f t="shared" si="337"/>
        <v/>
      </c>
      <c r="AD1872" s="1052" t="str">
        <f t="shared" si="338"/>
        <v/>
      </c>
      <c r="AE1872" s="1053" t="str">
        <f t="shared" si="339"/>
        <v/>
      </c>
    </row>
    <row r="1873" spans="5:31" ht="12.75" customHeight="1">
      <c r="E1873" s="1083" t="str">
        <f t="shared" si="332"/>
        <v/>
      </c>
      <c r="J1873" s="1117" t="str">
        <f>IF(D1873="","-",#REF!-D1873)</f>
        <v>-</v>
      </c>
      <c r="L1873" s="1041" t="str">
        <f t="shared" si="333"/>
        <v/>
      </c>
      <c r="W1873" s="1046" t="str">
        <f t="shared" si="334"/>
        <v/>
      </c>
      <c r="X1873" s="1047"/>
      <c r="Y1873" s="1048" t="str">
        <f t="shared" si="331"/>
        <v/>
      </c>
      <c r="Z1873" s="1049" t="str">
        <f t="shared" si="335"/>
        <v/>
      </c>
      <c r="AA1873" s="1049" t="str">
        <f t="shared" si="336"/>
        <v/>
      </c>
      <c r="AB1873" s="1050" t="str">
        <f t="shared" si="337"/>
        <v/>
      </c>
      <c r="AD1873" s="1052" t="str">
        <f t="shared" si="338"/>
        <v/>
      </c>
      <c r="AE1873" s="1053" t="str">
        <f t="shared" si="339"/>
        <v/>
      </c>
    </row>
    <row r="1874" spans="5:31" ht="12.75" customHeight="1">
      <c r="E1874" s="1083" t="str">
        <f t="shared" si="332"/>
        <v/>
      </c>
      <c r="J1874" s="1117" t="str">
        <f>IF(D1874="","-",#REF!-D1874)</f>
        <v>-</v>
      </c>
      <c r="L1874" s="1041" t="str">
        <f t="shared" si="333"/>
        <v/>
      </c>
      <c r="W1874" s="1046" t="str">
        <f t="shared" si="334"/>
        <v/>
      </c>
      <c r="X1874" s="1047"/>
      <c r="Y1874" s="1048" t="str">
        <f t="shared" si="331"/>
        <v/>
      </c>
      <c r="Z1874" s="1049" t="str">
        <f t="shared" si="335"/>
        <v/>
      </c>
      <c r="AA1874" s="1049" t="str">
        <f t="shared" si="336"/>
        <v/>
      </c>
      <c r="AB1874" s="1050" t="str">
        <f t="shared" si="337"/>
        <v/>
      </c>
      <c r="AD1874" s="1052" t="str">
        <f t="shared" si="338"/>
        <v/>
      </c>
      <c r="AE1874" s="1053" t="str">
        <f t="shared" si="339"/>
        <v/>
      </c>
    </row>
    <row r="1875" spans="5:31" ht="12.75" customHeight="1">
      <c r="E1875" s="1083" t="str">
        <f t="shared" si="332"/>
        <v/>
      </c>
      <c r="J1875" s="1117" t="str">
        <f>IF(D1875="","-",#REF!-D1875)</f>
        <v>-</v>
      </c>
      <c r="L1875" s="1041" t="str">
        <f t="shared" si="333"/>
        <v/>
      </c>
      <c r="W1875" s="1046" t="str">
        <f t="shared" si="334"/>
        <v/>
      </c>
      <c r="X1875" s="1047"/>
      <c r="Y1875" s="1048" t="str">
        <f t="shared" si="331"/>
        <v/>
      </c>
      <c r="Z1875" s="1049" t="str">
        <f t="shared" si="335"/>
        <v/>
      </c>
      <c r="AA1875" s="1049" t="str">
        <f t="shared" si="336"/>
        <v/>
      </c>
      <c r="AB1875" s="1050" t="str">
        <f t="shared" si="337"/>
        <v/>
      </c>
      <c r="AD1875" s="1052" t="str">
        <f t="shared" si="338"/>
        <v/>
      </c>
      <c r="AE1875" s="1053" t="str">
        <f t="shared" si="339"/>
        <v/>
      </c>
    </row>
    <row r="1876" spans="5:31" ht="12.75" customHeight="1">
      <c r="E1876" s="1083" t="str">
        <f t="shared" si="332"/>
        <v/>
      </c>
      <c r="J1876" s="1117" t="str">
        <f>IF(D1876="","-",#REF!-D1876)</f>
        <v>-</v>
      </c>
      <c r="L1876" s="1041" t="str">
        <f t="shared" si="333"/>
        <v/>
      </c>
      <c r="W1876" s="1046" t="str">
        <f t="shared" si="334"/>
        <v/>
      </c>
      <c r="X1876" s="1047"/>
      <c r="Y1876" s="1048" t="str">
        <f t="shared" si="331"/>
        <v/>
      </c>
      <c r="Z1876" s="1049" t="str">
        <f t="shared" si="335"/>
        <v/>
      </c>
      <c r="AA1876" s="1049" t="str">
        <f t="shared" si="336"/>
        <v/>
      </c>
      <c r="AB1876" s="1050" t="str">
        <f t="shared" si="337"/>
        <v/>
      </c>
      <c r="AD1876" s="1052" t="str">
        <f t="shared" si="338"/>
        <v/>
      </c>
      <c r="AE1876" s="1053" t="str">
        <f t="shared" si="339"/>
        <v/>
      </c>
    </row>
    <row r="1877" spans="5:31" ht="12.75" customHeight="1">
      <c r="E1877" s="1083" t="str">
        <f t="shared" si="332"/>
        <v/>
      </c>
      <c r="J1877" s="1117" t="str">
        <f>IF(D1877="","-",#REF!-D1877)</f>
        <v>-</v>
      </c>
      <c r="L1877" s="1041" t="str">
        <f t="shared" si="333"/>
        <v/>
      </c>
      <c r="W1877" s="1046" t="str">
        <f t="shared" si="334"/>
        <v/>
      </c>
      <c r="X1877" s="1047"/>
      <c r="Y1877" s="1048" t="str">
        <f t="shared" si="331"/>
        <v/>
      </c>
      <c r="Z1877" s="1049" t="str">
        <f t="shared" si="335"/>
        <v/>
      </c>
      <c r="AA1877" s="1049" t="str">
        <f t="shared" si="336"/>
        <v/>
      </c>
      <c r="AB1877" s="1050" t="str">
        <f t="shared" si="337"/>
        <v/>
      </c>
      <c r="AD1877" s="1052" t="str">
        <f t="shared" si="338"/>
        <v/>
      </c>
      <c r="AE1877" s="1053" t="str">
        <f t="shared" si="339"/>
        <v/>
      </c>
    </row>
    <row r="1878" spans="5:31" ht="12.75" customHeight="1">
      <c r="E1878" s="1083" t="str">
        <f t="shared" si="332"/>
        <v/>
      </c>
      <c r="J1878" s="1117" t="str">
        <f>IF(D1878="","-",#REF!-D1878)</f>
        <v>-</v>
      </c>
      <c r="L1878" s="1041" t="str">
        <f t="shared" si="333"/>
        <v/>
      </c>
      <c r="W1878" s="1046" t="str">
        <f t="shared" si="334"/>
        <v/>
      </c>
      <c r="X1878" s="1047"/>
      <c r="Y1878" s="1048" t="str">
        <f t="shared" si="331"/>
        <v/>
      </c>
      <c r="Z1878" s="1049" t="str">
        <f t="shared" si="335"/>
        <v/>
      </c>
      <c r="AA1878" s="1049" t="str">
        <f t="shared" si="336"/>
        <v/>
      </c>
      <c r="AB1878" s="1050" t="str">
        <f t="shared" si="337"/>
        <v/>
      </c>
      <c r="AD1878" s="1052" t="str">
        <f t="shared" si="338"/>
        <v/>
      </c>
      <c r="AE1878" s="1053" t="str">
        <f t="shared" si="339"/>
        <v/>
      </c>
    </row>
    <row r="1879" spans="5:31" ht="12.75" customHeight="1">
      <c r="E1879" s="1083" t="str">
        <f t="shared" si="332"/>
        <v/>
      </c>
      <c r="J1879" s="1117" t="str">
        <f>IF(D1879="","-",#REF!-D1879)</f>
        <v>-</v>
      </c>
      <c r="L1879" s="1041" t="str">
        <f t="shared" si="333"/>
        <v/>
      </c>
      <c r="W1879" s="1046" t="str">
        <f t="shared" si="334"/>
        <v/>
      </c>
      <c r="X1879" s="1047"/>
      <c r="Y1879" s="1048" t="str">
        <f t="shared" si="331"/>
        <v/>
      </c>
      <c r="Z1879" s="1049" t="str">
        <f t="shared" si="335"/>
        <v/>
      </c>
      <c r="AA1879" s="1049" t="str">
        <f t="shared" si="336"/>
        <v/>
      </c>
      <c r="AB1879" s="1050" t="str">
        <f t="shared" si="337"/>
        <v/>
      </c>
      <c r="AD1879" s="1052" t="str">
        <f t="shared" si="338"/>
        <v/>
      </c>
      <c r="AE1879" s="1053" t="str">
        <f t="shared" si="339"/>
        <v/>
      </c>
    </row>
    <row r="1880" spans="5:31" ht="12.75" customHeight="1">
      <c r="E1880" s="1083" t="str">
        <f t="shared" si="332"/>
        <v/>
      </c>
      <c r="J1880" s="1117" t="str">
        <f>IF(D1880="","-",#REF!-D1880)</f>
        <v>-</v>
      </c>
      <c r="L1880" s="1041" t="str">
        <f t="shared" si="333"/>
        <v/>
      </c>
      <c r="W1880" s="1046" t="str">
        <f t="shared" si="334"/>
        <v/>
      </c>
      <c r="X1880" s="1047"/>
      <c r="Y1880" s="1048" t="str">
        <f t="shared" si="331"/>
        <v/>
      </c>
      <c r="Z1880" s="1049" t="str">
        <f t="shared" si="335"/>
        <v/>
      </c>
      <c r="AA1880" s="1049" t="str">
        <f t="shared" si="336"/>
        <v/>
      </c>
      <c r="AB1880" s="1050" t="str">
        <f t="shared" si="337"/>
        <v/>
      </c>
      <c r="AD1880" s="1052" t="str">
        <f t="shared" si="338"/>
        <v/>
      </c>
      <c r="AE1880" s="1053" t="str">
        <f t="shared" si="339"/>
        <v/>
      </c>
    </row>
    <row r="1881" spans="5:31" ht="12.75" customHeight="1">
      <c r="E1881" s="1083" t="str">
        <f t="shared" si="332"/>
        <v/>
      </c>
      <c r="J1881" s="1117" t="str">
        <f>IF(D1881="","-",#REF!-D1881)</f>
        <v>-</v>
      </c>
      <c r="L1881" s="1041" t="str">
        <f t="shared" si="333"/>
        <v/>
      </c>
      <c r="W1881" s="1046" t="str">
        <f t="shared" si="334"/>
        <v/>
      </c>
      <c r="X1881" s="1047"/>
      <c r="Y1881" s="1048" t="str">
        <f t="shared" si="331"/>
        <v/>
      </c>
      <c r="Z1881" s="1049" t="str">
        <f t="shared" si="335"/>
        <v/>
      </c>
      <c r="AA1881" s="1049" t="str">
        <f t="shared" si="336"/>
        <v/>
      </c>
      <c r="AB1881" s="1050" t="str">
        <f t="shared" si="337"/>
        <v/>
      </c>
      <c r="AD1881" s="1052" t="str">
        <f t="shared" si="338"/>
        <v/>
      </c>
      <c r="AE1881" s="1053" t="str">
        <f t="shared" si="339"/>
        <v/>
      </c>
    </row>
    <row r="1882" spans="5:31" ht="12.75" customHeight="1">
      <c r="E1882" s="1083" t="str">
        <f t="shared" si="332"/>
        <v/>
      </c>
      <c r="J1882" s="1117" t="str">
        <f>IF(D1882="","-",#REF!-D1882)</f>
        <v>-</v>
      </c>
      <c r="L1882" s="1041" t="str">
        <f t="shared" si="333"/>
        <v/>
      </c>
      <c r="W1882" s="1046" t="str">
        <f t="shared" si="334"/>
        <v/>
      </c>
      <c r="X1882" s="1047"/>
      <c r="Y1882" s="1048" t="str">
        <f t="shared" si="331"/>
        <v/>
      </c>
      <c r="Z1882" s="1049" t="str">
        <f t="shared" si="335"/>
        <v/>
      </c>
      <c r="AA1882" s="1049" t="str">
        <f t="shared" si="336"/>
        <v/>
      </c>
      <c r="AB1882" s="1050" t="str">
        <f t="shared" si="337"/>
        <v/>
      </c>
      <c r="AD1882" s="1052" t="str">
        <f t="shared" si="338"/>
        <v/>
      </c>
      <c r="AE1882" s="1053" t="str">
        <f t="shared" si="339"/>
        <v/>
      </c>
    </row>
    <row r="1883" spans="5:31" ht="12.75" customHeight="1">
      <c r="E1883" s="1083" t="str">
        <f t="shared" si="332"/>
        <v/>
      </c>
      <c r="J1883" s="1117" t="str">
        <f>IF(D1883="","-",#REF!-D1883)</f>
        <v>-</v>
      </c>
      <c r="L1883" s="1041" t="str">
        <f t="shared" si="333"/>
        <v/>
      </c>
      <c r="W1883" s="1046" t="str">
        <f t="shared" si="334"/>
        <v/>
      </c>
      <c r="X1883" s="1047"/>
      <c r="Y1883" s="1048" t="str">
        <f t="shared" si="331"/>
        <v/>
      </c>
      <c r="Z1883" s="1049" t="str">
        <f t="shared" si="335"/>
        <v/>
      </c>
      <c r="AA1883" s="1049" t="str">
        <f t="shared" si="336"/>
        <v/>
      </c>
      <c r="AB1883" s="1050" t="str">
        <f t="shared" si="337"/>
        <v/>
      </c>
      <c r="AD1883" s="1052" t="str">
        <f t="shared" si="338"/>
        <v/>
      </c>
      <c r="AE1883" s="1053" t="str">
        <f t="shared" si="339"/>
        <v/>
      </c>
    </row>
    <row r="1884" spans="5:31" ht="12.75" customHeight="1">
      <c r="E1884" s="1083" t="str">
        <f t="shared" si="332"/>
        <v/>
      </c>
      <c r="J1884" s="1117" t="str">
        <f>IF(D1884="","-",#REF!-D1884)</f>
        <v>-</v>
      </c>
      <c r="L1884" s="1041" t="str">
        <f t="shared" si="333"/>
        <v/>
      </c>
      <c r="W1884" s="1046" t="str">
        <f t="shared" si="334"/>
        <v/>
      </c>
      <c r="X1884" s="1047"/>
      <c r="Y1884" s="1048" t="str">
        <f t="shared" si="331"/>
        <v/>
      </c>
      <c r="Z1884" s="1049" t="str">
        <f t="shared" si="335"/>
        <v/>
      </c>
      <c r="AA1884" s="1049" t="str">
        <f t="shared" si="336"/>
        <v/>
      </c>
      <c r="AB1884" s="1050" t="str">
        <f t="shared" si="337"/>
        <v/>
      </c>
      <c r="AD1884" s="1052" t="str">
        <f t="shared" si="338"/>
        <v/>
      </c>
      <c r="AE1884" s="1053" t="str">
        <f t="shared" si="339"/>
        <v/>
      </c>
    </row>
    <row r="1885" spans="5:31" ht="12.75" customHeight="1">
      <c r="E1885" s="1083" t="str">
        <f t="shared" si="332"/>
        <v/>
      </c>
      <c r="J1885" s="1117" t="str">
        <f>IF(D1885="","-",#REF!-D1885)</f>
        <v>-</v>
      </c>
      <c r="L1885" s="1041" t="str">
        <f t="shared" si="333"/>
        <v/>
      </c>
      <c r="W1885" s="1046" t="str">
        <f t="shared" si="334"/>
        <v/>
      </c>
      <c r="X1885" s="1047"/>
      <c r="Y1885" s="1048" t="str">
        <f t="shared" si="331"/>
        <v/>
      </c>
      <c r="Z1885" s="1049" t="str">
        <f t="shared" si="335"/>
        <v/>
      </c>
      <c r="AA1885" s="1049" t="str">
        <f t="shared" si="336"/>
        <v/>
      </c>
      <c r="AB1885" s="1050" t="str">
        <f t="shared" si="337"/>
        <v/>
      </c>
      <c r="AD1885" s="1052" t="str">
        <f t="shared" si="338"/>
        <v/>
      </c>
      <c r="AE1885" s="1053" t="str">
        <f t="shared" si="339"/>
        <v/>
      </c>
    </row>
    <row r="1886" spans="5:31" ht="12.75" customHeight="1">
      <c r="E1886" s="1083" t="str">
        <f t="shared" si="332"/>
        <v/>
      </c>
      <c r="J1886" s="1117" t="str">
        <f>IF(D1886="","-",#REF!-D1886)</f>
        <v>-</v>
      </c>
      <c r="L1886" s="1041" t="str">
        <f t="shared" si="333"/>
        <v/>
      </c>
      <c r="W1886" s="1046" t="str">
        <f t="shared" si="334"/>
        <v/>
      </c>
      <c r="X1886" s="1047"/>
      <c r="Y1886" s="1048" t="str">
        <f t="shared" si="331"/>
        <v/>
      </c>
      <c r="Z1886" s="1049" t="str">
        <f t="shared" si="335"/>
        <v/>
      </c>
      <c r="AA1886" s="1049" t="str">
        <f t="shared" si="336"/>
        <v/>
      </c>
      <c r="AB1886" s="1050" t="str">
        <f t="shared" si="337"/>
        <v/>
      </c>
      <c r="AD1886" s="1052" t="str">
        <f t="shared" si="338"/>
        <v/>
      </c>
      <c r="AE1886" s="1053" t="str">
        <f t="shared" si="339"/>
        <v/>
      </c>
    </row>
    <row r="1887" spans="5:31" ht="12.75" customHeight="1">
      <c r="E1887" s="1083" t="str">
        <f t="shared" si="332"/>
        <v/>
      </c>
      <c r="J1887" s="1117" t="str">
        <f>IF(D1887="","-",#REF!-D1887)</f>
        <v>-</v>
      </c>
      <c r="L1887" s="1041" t="str">
        <f t="shared" si="333"/>
        <v/>
      </c>
      <c r="W1887" s="1046" t="str">
        <f t="shared" si="334"/>
        <v/>
      </c>
      <c r="X1887" s="1047"/>
      <c r="Y1887" s="1048" t="str">
        <f t="shared" si="331"/>
        <v/>
      </c>
      <c r="Z1887" s="1049" t="str">
        <f t="shared" si="335"/>
        <v/>
      </c>
      <c r="AA1887" s="1049" t="str">
        <f t="shared" si="336"/>
        <v/>
      </c>
      <c r="AB1887" s="1050" t="str">
        <f t="shared" si="337"/>
        <v/>
      </c>
      <c r="AD1887" s="1052" t="str">
        <f t="shared" si="338"/>
        <v/>
      </c>
      <c r="AE1887" s="1053" t="str">
        <f t="shared" si="339"/>
        <v/>
      </c>
    </row>
    <row r="1888" spans="5:31" ht="12.75" customHeight="1">
      <c r="E1888" s="1083" t="str">
        <f t="shared" si="332"/>
        <v/>
      </c>
      <c r="J1888" s="1117" t="str">
        <f>IF(D1888="","-",#REF!-D1888)</f>
        <v>-</v>
      </c>
      <c r="L1888" s="1041" t="str">
        <f t="shared" si="333"/>
        <v/>
      </c>
      <c r="W1888" s="1046" t="str">
        <f t="shared" si="334"/>
        <v/>
      </c>
      <c r="X1888" s="1047"/>
      <c r="Y1888" s="1048" t="str">
        <f t="shared" si="331"/>
        <v/>
      </c>
      <c r="Z1888" s="1049" t="str">
        <f t="shared" si="335"/>
        <v/>
      </c>
      <c r="AA1888" s="1049" t="str">
        <f t="shared" si="336"/>
        <v/>
      </c>
      <c r="AB1888" s="1050" t="str">
        <f t="shared" si="337"/>
        <v/>
      </c>
      <c r="AD1888" s="1052" t="str">
        <f t="shared" si="338"/>
        <v/>
      </c>
      <c r="AE1888" s="1053" t="str">
        <f t="shared" si="339"/>
        <v/>
      </c>
    </row>
    <row r="1889" spans="5:31" ht="12.75" customHeight="1">
      <c r="E1889" s="1083" t="str">
        <f t="shared" si="332"/>
        <v/>
      </c>
      <c r="J1889" s="1117" t="str">
        <f>IF(D1889="","-",#REF!-D1889)</f>
        <v>-</v>
      </c>
      <c r="L1889" s="1041" t="str">
        <f t="shared" si="333"/>
        <v/>
      </c>
      <c r="W1889" s="1046" t="str">
        <f t="shared" si="334"/>
        <v/>
      </c>
      <c r="X1889" s="1047"/>
      <c r="Y1889" s="1048" t="str">
        <f t="shared" ref="Y1889:Y1952" si="340">IFERROR(CHOOSE(X1889,"መስከረም","ጥቅምት","ህዳር  ","ታህሳስ ","ጥር ","የካቲት ","መጋቢት ","ሚይዚያ ","ግንቦት ","ሰኔ ","ሐምሌ ","ነሐሴ ","Pagume"),"")</f>
        <v/>
      </c>
      <c r="Z1889" s="1049" t="str">
        <f t="shared" si="335"/>
        <v/>
      </c>
      <c r="AA1889" s="1049" t="str">
        <f t="shared" si="336"/>
        <v/>
      </c>
      <c r="AB1889" s="1050" t="str">
        <f t="shared" si="337"/>
        <v/>
      </c>
      <c r="AD1889" s="1052" t="str">
        <f t="shared" si="338"/>
        <v/>
      </c>
      <c r="AE1889" s="1053" t="str">
        <f t="shared" si="339"/>
        <v/>
      </c>
    </row>
    <row r="1890" spans="5:31" ht="12.75" customHeight="1">
      <c r="E1890" s="1083" t="str">
        <f t="shared" si="332"/>
        <v/>
      </c>
      <c r="J1890" s="1117" t="str">
        <f>IF(D1890="","-",#REF!-D1890)</f>
        <v>-</v>
      </c>
      <c r="L1890" s="1041" t="str">
        <f t="shared" si="333"/>
        <v/>
      </c>
      <c r="W1890" s="1046" t="str">
        <f t="shared" si="334"/>
        <v/>
      </c>
      <c r="X1890" s="1047"/>
      <c r="Y1890" s="1048" t="str">
        <f t="shared" si="340"/>
        <v/>
      </c>
      <c r="Z1890" s="1049" t="str">
        <f t="shared" si="335"/>
        <v/>
      </c>
      <c r="AA1890" s="1049" t="str">
        <f t="shared" si="336"/>
        <v/>
      </c>
      <c r="AB1890" s="1050" t="str">
        <f t="shared" si="337"/>
        <v/>
      </c>
      <c r="AD1890" s="1052" t="str">
        <f t="shared" si="338"/>
        <v/>
      </c>
      <c r="AE1890" s="1053" t="str">
        <f t="shared" si="339"/>
        <v/>
      </c>
    </row>
    <row r="1891" spans="5:31" ht="12.75" customHeight="1">
      <c r="E1891" s="1083" t="str">
        <f t="shared" si="332"/>
        <v/>
      </c>
      <c r="J1891" s="1117" t="str">
        <f>IF(D1891="","-",#REF!-D1891)</f>
        <v>-</v>
      </c>
      <c r="L1891" s="1041" t="str">
        <f t="shared" si="333"/>
        <v/>
      </c>
      <c r="W1891" s="1046" t="str">
        <f t="shared" si="334"/>
        <v/>
      </c>
      <c r="X1891" s="1047"/>
      <c r="Y1891" s="1048" t="str">
        <f t="shared" si="340"/>
        <v/>
      </c>
      <c r="Z1891" s="1049" t="str">
        <f t="shared" si="335"/>
        <v/>
      </c>
      <c r="AA1891" s="1049" t="str">
        <f t="shared" si="336"/>
        <v/>
      </c>
      <c r="AB1891" s="1050" t="str">
        <f t="shared" si="337"/>
        <v/>
      </c>
      <c r="AD1891" s="1052" t="str">
        <f t="shared" si="338"/>
        <v/>
      </c>
      <c r="AE1891" s="1053" t="str">
        <f t="shared" si="339"/>
        <v/>
      </c>
    </row>
    <row r="1892" spans="5:31" ht="12.75" customHeight="1">
      <c r="E1892" s="1083" t="str">
        <f t="shared" si="332"/>
        <v/>
      </c>
      <c r="J1892" s="1117" t="str">
        <f>IF(D1892="","-",#REF!-D1892)</f>
        <v>-</v>
      </c>
      <c r="L1892" s="1041" t="str">
        <f t="shared" si="333"/>
        <v/>
      </c>
      <c r="W1892" s="1046" t="str">
        <f t="shared" si="334"/>
        <v/>
      </c>
      <c r="X1892" s="1047"/>
      <c r="Y1892" s="1048" t="str">
        <f t="shared" si="340"/>
        <v/>
      </c>
      <c r="Z1892" s="1049" t="str">
        <f t="shared" si="335"/>
        <v/>
      </c>
      <c r="AA1892" s="1049" t="str">
        <f t="shared" si="336"/>
        <v/>
      </c>
      <c r="AB1892" s="1050" t="str">
        <f t="shared" si="337"/>
        <v/>
      </c>
      <c r="AD1892" s="1052" t="str">
        <f t="shared" si="338"/>
        <v/>
      </c>
      <c r="AE1892" s="1053" t="str">
        <f t="shared" si="339"/>
        <v/>
      </c>
    </row>
    <row r="1893" spans="5:31" ht="12.75" customHeight="1">
      <c r="E1893" s="1083" t="str">
        <f t="shared" si="332"/>
        <v/>
      </c>
      <c r="J1893" s="1117" t="str">
        <f>IF(D1893="","-",#REF!-D1893)</f>
        <v>-</v>
      </c>
      <c r="L1893" s="1041" t="str">
        <f t="shared" si="333"/>
        <v/>
      </c>
      <c r="W1893" s="1046" t="str">
        <f t="shared" si="334"/>
        <v/>
      </c>
      <c r="X1893" s="1047"/>
      <c r="Y1893" s="1048" t="str">
        <f t="shared" si="340"/>
        <v/>
      </c>
      <c r="Z1893" s="1049" t="str">
        <f t="shared" si="335"/>
        <v/>
      </c>
      <c r="AA1893" s="1049" t="str">
        <f t="shared" si="336"/>
        <v/>
      </c>
      <c r="AB1893" s="1050" t="str">
        <f t="shared" si="337"/>
        <v/>
      </c>
      <c r="AD1893" s="1052" t="str">
        <f t="shared" si="338"/>
        <v/>
      </c>
      <c r="AE1893" s="1053" t="str">
        <f t="shared" si="339"/>
        <v/>
      </c>
    </row>
    <row r="1894" spans="5:31" ht="12.75" customHeight="1">
      <c r="E1894" s="1083" t="str">
        <f t="shared" si="332"/>
        <v/>
      </c>
      <c r="J1894" s="1117" t="str">
        <f>IF(D1894="","-",#REF!-D1894)</f>
        <v>-</v>
      </c>
      <c r="L1894" s="1041" t="str">
        <f t="shared" si="333"/>
        <v/>
      </c>
      <c r="W1894" s="1046" t="str">
        <f t="shared" si="334"/>
        <v/>
      </c>
      <c r="X1894" s="1047"/>
      <c r="Y1894" s="1048" t="str">
        <f t="shared" si="340"/>
        <v/>
      </c>
      <c r="Z1894" s="1049" t="str">
        <f t="shared" si="335"/>
        <v/>
      </c>
      <c r="AA1894" s="1049" t="str">
        <f t="shared" si="336"/>
        <v/>
      </c>
      <c r="AB1894" s="1050" t="str">
        <f t="shared" si="337"/>
        <v/>
      </c>
      <c r="AD1894" s="1052" t="str">
        <f t="shared" si="338"/>
        <v/>
      </c>
      <c r="AE1894" s="1053" t="str">
        <f t="shared" si="339"/>
        <v/>
      </c>
    </row>
    <row r="1895" spans="5:31" ht="12.75" customHeight="1">
      <c r="E1895" s="1083" t="str">
        <f t="shared" si="332"/>
        <v/>
      </c>
      <c r="J1895" s="1117" t="str">
        <f>IF(D1895="","-",#REF!-D1895)</f>
        <v>-</v>
      </c>
      <c r="L1895" s="1041" t="str">
        <f t="shared" si="333"/>
        <v/>
      </c>
      <c r="W1895" s="1046" t="str">
        <f t="shared" si="334"/>
        <v/>
      </c>
      <c r="X1895" s="1047"/>
      <c r="Y1895" s="1048" t="str">
        <f t="shared" si="340"/>
        <v/>
      </c>
      <c r="Z1895" s="1049" t="str">
        <f t="shared" si="335"/>
        <v/>
      </c>
      <c r="AA1895" s="1049" t="str">
        <f t="shared" si="336"/>
        <v/>
      </c>
      <c r="AB1895" s="1050" t="str">
        <f t="shared" si="337"/>
        <v/>
      </c>
      <c r="AD1895" s="1052" t="str">
        <f t="shared" si="338"/>
        <v/>
      </c>
      <c r="AE1895" s="1053" t="str">
        <f t="shared" si="339"/>
        <v/>
      </c>
    </row>
    <row r="1896" spans="5:31" ht="12.75" customHeight="1">
      <c r="E1896" s="1083" t="str">
        <f t="shared" si="332"/>
        <v/>
      </c>
      <c r="J1896" s="1117" t="str">
        <f>IF(D1896="","-",#REF!-D1896)</f>
        <v>-</v>
      </c>
      <c r="L1896" s="1041" t="str">
        <f t="shared" si="333"/>
        <v/>
      </c>
      <c r="W1896" s="1046" t="str">
        <f t="shared" si="334"/>
        <v/>
      </c>
      <c r="X1896" s="1047"/>
      <c r="Y1896" s="1048" t="str">
        <f t="shared" si="340"/>
        <v/>
      </c>
      <c r="Z1896" s="1049" t="str">
        <f t="shared" si="335"/>
        <v/>
      </c>
      <c r="AA1896" s="1049" t="str">
        <f t="shared" si="336"/>
        <v/>
      </c>
      <c r="AB1896" s="1050" t="str">
        <f t="shared" si="337"/>
        <v/>
      </c>
      <c r="AD1896" s="1052" t="str">
        <f t="shared" si="338"/>
        <v/>
      </c>
      <c r="AE1896" s="1053" t="str">
        <f t="shared" si="339"/>
        <v/>
      </c>
    </row>
    <row r="1897" spans="5:31" ht="12.75" customHeight="1">
      <c r="E1897" s="1083" t="str">
        <f t="shared" si="332"/>
        <v/>
      </c>
      <c r="J1897" s="1117" t="str">
        <f>IF(D1897="","-",#REF!-D1897)</f>
        <v>-</v>
      </c>
      <c r="L1897" s="1041" t="str">
        <f t="shared" si="333"/>
        <v/>
      </c>
      <c r="W1897" s="1046" t="str">
        <f t="shared" si="334"/>
        <v/>
      </c>
      <c r="X1897" s="1047"/>
      <c r="Y1897" s="1048" t="str">
        <f t="shared" si="340"/>
        <v/>
      </c>
      <c r="Z1897" s="1049" t="str">
        <f t="shared" si="335"/>
        <v/>
      </c>
      <c r="AA1897" s="1049" t="str">
        <f t="shared" si="336"/>
        <v/>
      </c>
      <c r="AB1897" s="1050" t="str">
        <f t="shared" si="337"/>
        <v/>
      </c>
      <c r="AD1897" s="1052" t="str">
        <f t="shared" si="338"/>
        <v/>
      </c>
      <c r="AE1897" s="1053" t="str">
        <f t="shared" si="339"/>
        <v/>
      </c>
    </row>
    <row r="1898" spans="5:31" ht="12.75" customHeight="1">
      <c r="E1898" s="1083" t="str">
        <f t="shared" si="332"/>
        <v/>
      </c>
      <c r="J1898" s="1117" t="str">
        <f>IF(D1898="","-",#REF!-D1898)</f>
        <v>-</v>
      </c>
      <c r="L1898" s="1041" t="str">
        <f t="shared" si="333"/>
        <v/>
      </c>
      <c r="W1898" s="1046" t="str">
        <f t="shared" si="334"/>
        <v/>
      </c>
      <c r="X1898" s="1047"/>
      <c r="Y1898" s="1048" t="str">
        <f t="shared" si="340"/>
        <v/>
      </c>
      <c r="Z1898" s="1049" t="str">
        <f t="shared" si="335"/>
        <v/>
      </c>
      <c r="AA1898" s="1049" t="str">
        <f t="shared" si="336"/>
        <v/>
      </c>
      <c r="AB1898" s="1050" t="str">
        <f t="shared" si="337"/>
        <v/>
      </c>
      <c r="AD1898" s="1052" t="str">
        <f t="shared" si="338"/>
        <v/>
      </c>
      <c r="AE1898" s="1053" t="str">
        <f t="shared" si="339"/>
        <v/>
      </c>
    </row>
    <row r="1899" spans="5:31" ht="12.75" customHeight="1">
      <c r="E1899" s="1083" t="str">
        <f t="shared" si="332"/>
        <v/>
      </c>
      <c r="J1899" s="1117" t="str">
        <f>IF(D1899="","-",#REF!-D1899)</f>
        <v>-</v>
      </c>
      <c r="L1899" s="1041" t="str">
        <f t="shared" si="333"/>
        <v/>
      </c>
      <c r="W1899" s="1046" t="str">
        <f t="shared" si="334"/>
        <v/>
      </c>
      <c r="X1899" s="1047"/>
      <c r="Y1899" s="1048" t="str">
        <f t="shared" si="340"/>
        <v/>
      </c>
      <c r="Z1899" s="1049" t="str">
        <f t="shared" si="335"/>
        <v/>
      </c>
      <c r="AA1899" s="1049" t="str">
        <f t="shared" si="336"/>
        <v/>
      </c>
      <c r="AB1899" s="1050" t="str">
        <f t="shared" si="337"/>
        <v/>
      </c>
      <c r="AD1899" s="1052" t="str">
        <f t="shared" si="338"/>
        <v/>
      </c>
      <c r="AE1899" s="1053" t="str">
        <f t="shared" si="339"/>
        <v/>
      </c>
    </row>
    <row r="1900" spans="5:31" ht="12.75" customHeight="1">
      <c r="E1900" s="1083" t="str">
        <f t="shared" si="332"/>
        <v/>
      </c>
      <c r="J1900" s="1117" t="str">
        <f>IF(D1900="","-",#REF!-D1900)</f>
        <v>-</v>
      </c>
      <c r="L1900" s="1041" t="str">
        <f t="shared" si="333"/>
        <v/>
      </c>
      <c r="W1900" s="1046" t="str">
        <f t="shared" si="334"/>
        <v/>
      </c>
      <c r="X1900" s="1047"/>
      <c r="Y1900" s="1048" t="str">
        <f t="shared" si="340"/>
        <v/>
      </c>
      <c r="Z1900" s="1049" t="str">
        <f t="shared" si="335"/>
        <v/>
      </c>
      <c r="AA1900" s="1049" t="str">
        <f t="shared" si="336"/>
        <v/>
      </c>
      <c r="AB1900" s="1050" t="str">
        <f t="shared" si="337"/>
        <v/>
      </c>
      <c r="AD1900" s="1052" t="str">
        <f t="shared" si="338"/>
        <v/>
      </c>
      <c r="AE1900" s="1053" t="str">
        <f t="shared" si="339"/>
        <v/>
      </c>
    </row>
    <row r="1901" spans="5:31" ht="12.75" customHeight="1">
      <c r="E1901" s="1083" t="str">
        <f t="shared" si="332"/>
        <v/>
      </c>
      <c r="J1901" s="1117" t="str">
        <f>IF(D1901="","-",#REF!-D1901)</f>
        <v>-</v>
      </c>
      <c r="L1901" s="1041" t="str">
        <f t="shared" si="333"/>
        <v/>
      </c>
      <c r="W1901" s="1046" t="str">
        <f t="shared" si="334"/>
        <v/>
      </c>
      <c r="X1901" s="1047"/>
      <c r="Y1901" s="1048" t="str">
        <f t="shared" si="340"/>
        <v/>
      </c>
      <c r="Z1901" s="1049" t="str">
        <f t="shared" si="335"/>
        <v/>
      </c>
      <c r="AA1901" s="1049" t="str">
        <f t="shared" si="336"/>
        <v/>
      </c>
      <c r="AB1901" s="1050" t="str">
        <f t="shared" si="337"/>
        <v/>
      </c>
      <c r="AD1901" s="1052" t="str">
        <f t="shared" si="338"/>
        <v/>
      </c>
      <c r="AE1901" s="1053" t="str">
        <f t="shared" si="339"/>
        <v/>
      </c>
    </row>
    <row r="1902" spans="5:31" ht="12.75" customHeight="1">
      <c r="E1902" s="1083" t="str">
        <f t="shared" si="332"/>
        <v/>
      </c>
      <c r="J1902" s="1117" t="str">
        <f>IF(D1902="","-",#REF!-D1902)</f>
        <v>-</v>
      </c>
      <c r="L1902" s="1041" t="str">
        <f t="shared" si="333"/>
        <v/>
      </c>
      <c r="W1902" s="1046" t="str">
        <f t="shared" si="334"/>
        <v/>
      </c>
      <c r="X1902" s="1047"/>
      <c r="Y1902" s="1048" t="str">
        <f t="shared" si="340"/>
        <v/>
      </c>
      <c r="Z1902" s="1049" t="str">
        <f t="shared" si="335"/>
        <v/>
      </c>
      <c r="AA1902" s="1049" t="str">
        <f t="shared" si="336"/>
        <v/>
      </c>
      <c r="AB1902" s="1050" t="str">
        <f t="shared" si="337"/>
        <v/>
      </c>
      <c r="AD1902" s="1052" t="str">
        <f t="shared" si="338"/>
        <v/>
      </c>
      <c r="AE1902" s="1053" t="str">
        <f t="shared" si="339"/>
        <v/>
      </c>
    </row>
    <row r="1903" spans="5:31" ht="12.75" customHeight="1">
      <c r="E1903" s="1083" t="str">
        <f t="shared" si="332"/>
        <v/>
      </c>
      <c r="J1903" s="1117" t="str">
        <f>IF(D1903="","-",#REF!-D1903)</f>
        <v>-</v>
      </c>
      <c r="L1903" s="1041" t="str">
        <f t="shared" si="333"/>
        <v/>
      </c>
      <c r="W1903" s="1046" t="str">
        <f t="shared" si="334"/>
        <v/>
      </c>
      <c r="X1903" s="1047"/>
      <c r="Y1903" s="1048" t="str">
        <f t="shared" si="340"/>
        <v/>
      </c>
      <c r="Z1903" s="1049" t="str">
        <f t="shared" si="335"/>
        <v/>
      </c>
      <c r="AA1903" s="1049" t="str">
        <f t="shared" si="336"/>
        <v/>
      </c>
      <c r="AB1903" s="1050" t="str">
        <f t="shared" si="337"/>
        <v/>
      </c>
      <c r="AD1903" s="1052" t="str">
        <f t="shared" si="338"/>
        <v/>
      </c>
      <c r="AE1903" s="1053" t="str">
        <f t="shared" si="339"/>
        <v/>
      </c>
    </row>
    <row r="1904" spans="5:31" ht="12.75" customHeight="1">
      <c r="E1904" s="1083" t="str">
        <f t="shared" si="332"/>
        <v/>
      </c>
      <c r="J1904" s="1117" t="str">
        <f>IF(D1904="","-",#REF!-D1904)</f>
        <v>-</v>
      </c>
      <c r="L1904" s="1041" t="str">
        <f t="shared" si="333"/>
        <v/>
      </c>
      <c r="W1904" s="1046" t="str">
        <f t="shared" si="334"/>
        <v/>
      </c>
      <c r="X1904" s="1047"/>
      <c r="Y1904" s="1048" t="str">
        <f t="shared" si="340"/>
        <v/>
      </c>
      <c r="Z1904" s="1049" t="str">
        <f t="shared" si="335"/>
        <v/>
      </c>
      <c r="AA1904" s="1049" t="str">
        <f t="shared" si="336"/>
        <v/>
      </c>
      <c r="AB1904" s="1050" t="str">
        <f t="shared" si="337"/>
        <v/>
      </c>
      <c r="AD1904" s="1052" t="str">
        <f t="shared" si="338"/>
        <v/>
      </c>
      <c r="AE1904" s="1053" t="str">
        <f t="shared" si="339"/>
        <v/>
      </c>
    </row>
    <row r="1905" spans="5:31" ht="12.75" customHeight="1">
      <c r="E1905" s="1083" t="str">
        <f t="shared" si="332"/>
        <v/>
      </c>
      <c r="J1905" s="1117" t="str">
        <f>IF(D1905="","-",#REF!-D1905)</f>
        <v>-</v>
      </c>
      <c r="L1905" s="1041" t="str">
        <f t="shared" si="333"/>
        <v/>
      </c>
      <c r="W1905" s="1046" t="str">
        <f t="shared" si="334"/>
        <v/>
      </c>
      <c r="X1905" s="1047"/>
      <c r="Y1905" s="1048" t="str">
        <f t="shared" si="340"/>
        <v/>
      </c>
      <c r="Z1905" s="1049" t="str">
        <f t="shared" si="335"/>
        <v/>
      </c>
      <c r="AA1905" s="1049" t="str">
        <f t="shared" si="336"/>
        <v/>
      </c>
      <c r="AB1905" s="1050" t="str">
        <f t="shared" si="337"/>
        <v/>
      </c>
      <c r="AD1905" s="1052" t="str">
        <f t="shared" si="338"/>
        <v/>
      </c>
      <c r="AE1905" s="1053" t="str">
        <f t="shared" si="339"/>
        <v/>
      </c>
    </row>
    <row r="1906" spans="5:31" ht="12.75" customHeight="1">
      <c r="E1906" s="1083" t="str">
        <f t="shared" si="332"/>
        <v/>
      </c>
      <c r="J1906" s="1117" t="str">
        <f>IF(D1906="","-",#REF!-D1906)</f>
        <v>-</v>
      </c>
      <c r="L1906" s="1041" t="str">
        <f t="shared" si="333"/>
        <v/>
      </c>
      <c r="W1906" s="1046" t="str">
        <f t="shared" si="334"/>
        <v/>
      </c>
      <c r="X1906" s="1047"/>
      <c r="Y1906" s="1048" t="str">
        <f t="shared" si="340"/>
        <v/>
      </c>
      <c r="Z1906" s="1049" t="str">
        <f t="shared" si="335"/>
        <v/>
      </c>
      <c r="AA1906" s="1049" t="str">
        <f t="shared" si="336"/>
        <v/>
      </c>
      <c r="AB1906" s="1050" t="str">
        <f t="shared" si="337"/>
        <v/>
      </c>
      <c r="AD1906" s="1052" t="str">
        <f t="shared" si="338"/>
        <v/>
      </c>
      <c r="AE1906" s="1053" t="str">
        <f t="shared" si="339"/>
        <v/>
      </c>
    </row>
    <row r="1907" spans="5:31" ht="12.75" customHeight="1">
      <c r="E1907" s="1083" t="str">
        <f t="shared" si="332"/>
        <v/>
      </c>
      <c r="J1907" s="1117" t="str">
        <f>IF(D1907="","-",#REF!-D1907)</f>
        <v>-</v>
      </c>
      <c r="L1907" s="1041" t="str">
        <f t="shared" si="333"/>
        <v/>
      </c>
      <c r="W1907" s="1046" t="str">
        <f t="shared" si="334"/>
        <v/>
      </c>
      <c r="X1907" s="1047"/>
      <c r="Y1907" s="1048" t="str">
        <f t="shared" si="340"/>
        <v/>
      </c>
      <c r="Z1907" s="1049" t="str">
        <f t="shared" si="335"/>
        <v/>
      </c>
      <c r="AA1907" s="1049" t="str">
        <f t="shared" si="336"/>
        <v/>
      </c>
      <c r="AB1907" s="1050" t="str">
        <f t="shared" si="337"/>
        <v/>
      </c>
      <c r="AD1907" s="1052" t="str">
        <f t="shared" si="338"/>
        <v/>
      </c>
      <c r="AE1907" s="1053" t="str">
        <f t="shared" si="339"/>
        <v/>
      </c>
    </row>
    <row r="1908" spans="5:31" ht="12.75" customHeight="1">
      <c r="E1908" s="1083" t="str">
        <f t="shared" si="332"/>
        <v/>
      </c>
      <c r="J1908" s="1117" t="str">
        <f>IF(D1908="","-",#REF!-D1908)</f>
        <v>-</v>
      </c>
      <c r="L1908" s="1041" t="str">
        <f t="shared" si="333"/>
        <v/>
      </c>
      <c r="W1908" s="1046" t="str">
        <f t="shared" si="334"/>
        <v/>
      </c>
      <c r="X1908" s="1047"/>
      <c r="Y1908" s="1048" t="str">
        <f t="shared" si="340"/>
        <v/>
      </c>
      <c r="Z1908" s="1049" t="str">
        <f t="shared" si="335"/>
        <v/>
      </c>
      <c r="AA1908" s="1049" t="str">
        <f t="shared" si="336"/>
        <v/>
      </c>
      <c r="AB1908" s="1050" t="str">
        <f t="shared" si="337"/>
        <v/>
      </c>
      <c r="AD1908" s="1052" t="str">
        <f t="shared" si="338"/>
        <v/>
      </c>
      <c r="AE1908" s="1053" t="str">
        <f t="shared" si="339"/>
        <v/>
      </c>
    </row>
    <row r="1909" spans="5:31" ht="12.75" customHeight="1">
      <c r="E1909" s="1083" t="str">
        <f t="shared" si="332"/>
        <v/>
      </c>
      <c r="J1909" s="1117" t="str">
        <f>IF(D1909="","-",#REF!-D1909)</f>
        <v>-</v>
      </c>
      <c r="L1909" s="1041" t="str">
        <f t="shared" si="333"/>
        <v/>
      </c>
      <c r="W1909" s="1046" t="str">
        <f t="shared" si="334"/>
        <v/>
      </c>
      <c r="X1909" s="1047"/>
      <c r="Y1909" s="1048" t="str">
        <f t="shared" si="340"/>
        <v/>
      </c>
      <c r="Z1909" s="1049" t="str">
        <f t="shared" si="335"/>
        <v/>
      </c>
      <c r="AA1909" s="1049" t="str">
        <f t="shared" si="336"/>
        <v/>
      </c>
      <c r="AB1909" s="1050" t="str">
        <f t="shared" si="337"/>
        <v/>
      </c>
      <c r="AD1909" s="1052" t="str">
        <f t="shared" si="338"/>
        <v/>
      </c>
      <c r="AE1909" s="1053" t="str">
        <f t="shared" si="339"/>
        <v/>
      </c>
    </row>
    <row r="1910" spans="5:31" ht="12.75" customHeight="1">
      <c r="E1910" s="1083" t="str">
        <f t="shared" si="332"/>
        <v/>
      </c>
      <c r="J1910" s="1117" t="str">
        <f>IF(D1910="","-",#REF!-D1910)</f>
        <v>-</v>
      </c>
      <c r="L1910" s="1041" t="str">
        <f t="shared" si="333"/>
        <v/>
      </c>
      <c r="W1910" s="1046" t="str">
        <f t="shared" si="334"/>
        <v/>
      </c>
      <c r="X1910" s="1047"/>
      <c r="Y1910" s="1048" t="str">
        <f t="shared" si="340"/>
        <v/>
      </c>
      <c r="Z1910" s="1049" t="str">
        <f t="shared" si="335"/>
        <v/>
      </c>
      <c r="AA1910" s="1049" t="str">
        <f t="shared" si="336"/>
        <v/>
      </c>
      <c r="AB1910" s="1050" t="str">
        <f t="shared" si="337"/>
        <v/>
      </c>
      <c r="AD1910" s="1052" t="str">
        <f t="shared" si="338"/>
        <v/>
      </c>
      <c r="AE1910" s="1053" t="str">
        <f t="shared" si="339"/>
        <v/>
      </c>
    </row>
    <row r="1911" spans="5:31" ht="12.75" customHeight="1">
      <c r="E1911" s="1083" t="str">
        <f t="shared" si="332"/>
        <v/>
      </c>
      <c r="J1911" s="1117" t="str">
        <f>IF(D1911="","-",#REF!-D1911)</f>
        <v>-</v>
      </c>
      <c r="L1911" s="1041" t="str">
        <f t="shared" si="333"/>
        <v/>
      </c>
      <c r="W1911" s="1046" t="str">
        <f t="shared" si="334"/>
        <v/>
      </c>
      <c r="X1911" s="1047"/>
      <c r="Y1911" s="1048" t="str">
        <f t="shared" si="340"/>
        <v/>
      </c>
      <c r="Z1911" s="1049" t="str">
        <f t="shared" si="335"/>
        <v/>
      </c>
      <c r="AA1911" s="1049" t="str">
        <f t="shared" si="336"/>
        <v/>
      </c>
      <c r="AB1911" s="1050" t="str">
        <f t="shared" si="337"/>
        <v/>
      </c>
      <c r="AD1911" s="1052" t="str">
        <f t="shared" si="338"/>
        <v/>
      </c>
      <c r="AE1911" s="1053" t="str">
        <f t="shared" si="339"/>
        <v/>
      </c>
    </row>
    <row r="1912" spans="5:31" ht="12.75" customHeight="1">
      <c r="E1912" s="1083" t="str">
        <f t="shared" si="332"/>
        <v/>
      </c>
      <c r="J1912" s="1117" t="str">
        <f>IF(D1912="","-",#REF!-D1912)</f>
        <v>-</v>
      </c>
      <c r="L1912" s="1041" t="str">
        <f t="shared" si="333"/>
        <v/>
      </c>
      <c r="W1912" s="1046" t="str">
        <f t="shared" si="334"/>
        <v/>
      </c>
      <c r="X1912" s="1047"/>
      <c r="Y1912" s="1048" t="str">
        <f t="shared" si="340"/>
        <v/>
      </c>
      <c r="Z1912" s="1049" t="str">
        <f t="shared" si="335"/>
        <v/>
      </c>
      <c r="AA1912" s="1049" t="str">
        <f t="shared" si="336"/>
        <v/>
      </c>
      <c r="AB1912" s="1050" t="str">
        <f t="shared" si="337"/>
        <v/>
      </c>
      <c r="AD1912" s="1052" t="str">
        <f t="shared" si="338"/>
        <v/>
      </c>
      <c r="AE1912" s="1053" t="str">
        <f t="shared" si="339"/>
        <v/>
      </c>
    </row>
    <row r="1913" spans="5:31" ht="12.75" customHeight="1">
      <c r="E1913" s="1083" t="str">
        <f t="shared" si="332"/>
        <v/>
      </c>
      <c r="J1913" s="1117" t="str">
        <f>IF(D1913="","-",#REF!-D1913)</f>
        <v>-</v>
      </c>
      <c r="L1913" s="1041" t="str">
        <f t="shared" si="333"/>
        <v/>
      </c>
      <c r="W1913" s="1046" t="str">
        <f t="shared" si="334"/>
        <v/>
      </c>
      <c r="X1913" s="1047"/>
      <c r="Y1913" s="1048" t="str">
        <f t="shared" si="340"/>
        <v/>
      </c>
      <c r="Z1913" s="1049" t="str">
        <f t="shared" si="335"/>
        <v/>
      </c>
      <c r="AA1913" s="1049" t="str">
        <f t="shared" si="336"/>
        <v/>
      </c>
      <c r="AB1913" s="1050" t="str">
        <f t="shared" si="337"/>
        <v/>
      </c>
      <c r="AD1913" s="1052" t="str">
        <f t="shared" si="338"/>
        <v/>
      </c>
      <c r="AE1913" s="1053" t="str">
        <f t="shared" si="339"/>
        <v/>
      </c>
    </row>
    <row r="1914" spans="5:31" ht="12.75" customHeight="1">
      <c r="E1914" s="1083" t="str">
        <f t="shared" si="332"/>
        <v/>
      </c>
      <c r="J1914" s="1117" t="str">
        <f>IF(D1914="","-",#REF!-D1914)</f>
        <v>-</v>
      </c>
      <c r="L1914" s="1041" t="str">
        <f t="shared" si="333"/>
        <v/>
      </c>
      <c r="W1914" s="1046" t="str">
        <f t="shared" si="334"/>
        <v/>
      </c>
      <c r="X1914" s="1047"/>
      <c r="Y1914" s="1048" t="str">
        <f t="shared" si="340"/>
        <v/>
      </c>
      <c r="Z1914" s="1049" t="str">
        <f t="shared" si="335"/>
        <v/>
      </c>
      <c r="AA1914" s="1049" t="str">
        <f t="shared" si="336"/>
        <v/>
      </c>
      <c r="AB1914" s="1050" t="str">
        <f t="shared" si="337"/>
        <v/>
      </c>
      <c r="AD1914" s="1052" t="str">
        <f t="shared" si="338"/>
        <v/>
      </c>
      <c r="AE1914" s="1053" t="str">
        <f t="shared" si="339"/>
        <v/>
      </c>
    </row>
    <row r="1915" spans="5:31" ht="12.75" customHeight="1">
      <c r="E1915" s="1083" t="str">
        <f t="shared" si="332"/>
        <v/>
      </c>
      <c r="J1915" s="1117" t="str">
        <f>IF(D1915="","-",#REF!-D1915)</f>
        <v>-</v>
      </c>
      <c r="L1915" s="1041" t="str">
        <f t="shared" si="333"/>
        <v/>
      </c>
      <c r="W1915" s="1046" t="str">
        <f t="shared" si="334"/>
        <v/>
      </c>
      <c r="X1915" s="1047"/>
      <c r="Y1915" s="1048" t="str">
        <f t="shared" si="340"/>
        <v/>
      </c>
      <c r="Z1915" s="1049" t="str">
        <f t="shared" si="335"/>
        <v/>
      </c>
      <c r="AA1915" s="1049" t="str">
        <f t="shared" si="336"/>
        <v/>
      </c>
      <c r="AB1915" s="1050" t="str">
        <f t="shared" si="337"/>
        <v/>
      </c>
      <c r="AD1915" s="1052" t="str">
        <f t="shared" si="338"/>
        <v/>
      </c>
      <c r="AE1915" s="1053" t="str">
        <f t="shared" si="339"/>
        <v/>
      </c>
    </row>
    <row r="1916" spans="5:31" ht="12.75" customHeight="1">
      <c r="E1916" s="1083" t="str">
        <f t="shared" si="332"/>
        <v/>
      </c>
      <c r="J1916" s="1117" t="str">
        <f>IF(D1916="","-",#REF!-D1916)</f>
        <v>-</v>
      </c>
      <c r="L1916" s="1041" t="str">
        <f t="shared" si="333"/>
        <v/>
      </c>
      <c r="W1916" s="1046" t="str">
        <f t="shared" si="334"/>
        <v/>
      </c>
      <c r="X1916" s="1047"/>
      <c r="Y1916" s="1048" t="str">
        <f t="shared" si="340"/>
        <v/>
      </c>
      <c r="Z1916" s="1049" t="str">
        <f t="shared" si="335"/>
        <v/>
      </c>
      <c r="AA1916" s="1049" t="str">
        <f t="shared" si="336"/>
        <v/>
      </c>
      <c r="AB1916" s="1050" t="str">
        <f t="shared" si="337"/>
        <v/>
      </c>
      <c r="AD1916" s="1052" t="str">
        <f t="shared" si="338"/>
        <v/>
      </c>
      <c r="AE1916" s="1053" t="str">
        <f t="shared" si="339"/>
        <v/>
      </c>
    </row>
    <row r="1917" spans="5:31" ht="12.75" customHeight="1">
      <c r="E1917" s="1083" t="str">
        <f t="shared" si="332"/>
        <v/>
      </c>
      <c r="J1917" s="1117" t="str">
        <f>IF(D1917="","-",#REF!-D1917)</f>
        <v>-</v>
      </c>
      <c r="L1917" s="1041" t="str">
        <f t="shared" si="333"/>
        <v/>
      </c>
      <c r="W1917" s="1046" t="str">
        <f t="shared" si="334"/>
        <v/>
      </c>
      <c r="X1917" s="1047"/>
      <c r="Y1917" s="1048" t="str">
        <f t="shared" si="340"/>
        <v/>
      </c>
      <c r="Z1917" s="1049" t="str">
        <f t="shared" si="335"/>
        <v/>
      </c>
      <c r="AA1917" s="1049" t="str">
        <f t="shared" si="336"/>
        <v/>
      </c>
      <c r="AB1917" s="1050" t="str">
        <f t="shared" si="337"/>
        <v/>
      </c>
      <c r="AD1917" s="1052" t="str">
        <f t="shared" si="338"/>
        <v/>
      </c>
      <c r="AE1917" s="1053" t="str">
        <f t="shared" si="339"/>
        <v/>
      </c>
    </row>
    <row r="1918" spans="5:31" ht="12.75" customHeight="1">
      <c r="E1918" s="1083" t="str">
        <f t="shared" si="332"/>
        <v/>
      </c>
      <c r="J1918" s="1117" t="str">
        <f>IF(D1918="","-",#REF!-D1918)</f>
        <v>-</v>
      </c>
      <c r="L1918" s="1041" t="str">
        <f t="shared" si="333"/>
        <v/>
      </c>
      <c r="W1918" s="1046" t="str">
        <f t="shared" si="334"/>
        <v/>
      </c>
      <c r="X1918" s="1047"/>
      <c r="Y1918" s="1048" t="str">
        <f t="shared" si="340"/>
        <v/>
      </c>
      <c r="Z1918" s="1049" t="str">
        <f t="shared" si="335"/>
        <v/>
      </c>
      <c r="AA1918" s="1049" t="str">
        <f t="shared" si="336"/>
        <v/>
      </c>
      <c r="AB1918" s="1050" t="str">
        <f t="shared" si="337"/>
        <v/>
      </c>
      <c r="AD1918" s="1052" t="str">
        <f t="shared" si="338"/>
        <v/>
      </c>
      <c r="AE1918" s="1053" t="str">
        <f t="shared" si="339"/>
        <v/>
      </c>
    </row>
    <row r="1919" spans="5:31" ht="12.75" customHeight="1">
      <c r="E1919" s="1083" t="str">
        <f t="shared" si="332"/>
        <v/>
      </c>
      <c r="J1919" s="1117" t="str">
        <f>IF(D1919="","-",#REF!-D1919)</f>
        <v>-</v>
      </c>
      <c r="L1919" s="1041" t="str">
        <f t="shared" si="333"/>
        <v/>
      </c>
      <c r="W1919" s="1046" t="str">
        <f t="shared" si="334"/>
        <v/>
      </c>
      <c r="X1919" s="1047"/>
      <c r="Y1919" s="1048" t="str">
        <f t="shared" si="340"/>
        <v/>
      </c>
      <c r="Z1919" s="1049" t="str">
        <f t="shared" si="335"/>
        <v/>
      </c>
      <c r="AA1919" s="1049" t="str">
        <f t="shared" si="336"/>
        <v/>
      </c>
      <c r="AB1919" s="1050" t="str">
        <f t="shared" si="337"/>
        <v/>
      </c>
      <c r="AD1919" s="1052" t="str">
        <f t="shared" si="338"/>
        <v/>
      </c>
      <c r="AE1919" s="1053" t="str">
        <f t="shared" si="339"/>
        <v/>
      </c>
    </row>
    <row r="1920" spans="5:31" ht="12.75" customHeight="1">
      <c r="E1920" s="1083" t="str">
        <f t="shared" si="332"/>
        <v/>
      </c>
      <c r="J1920" s="1117" t="str">
        <f>IF(D1920="","-",#REF!-D1920)</f>
        <v>-</v>
      </c>
      <c r="L1920" s="1041" t="str">
        <f t="shared" si="333"/>
        <v/>
      </c>
      <c r="W1920" s="1046" t="str">
        <f t="shared" si="334"/>
        <v/>
      </c>
      <c r="X1920" s="1047"/>
      <c r="Y1920" s="1048" t="str">
        <f t="shared" si="340"/>
        <v/>
      </c>
      <c r="Z1920" s="1049" t="str">
        <f t="shared" si="335"/>
        <v/>
      </c>
      <c r="AA1920" s="1049" t="str">
        <f t="shared" si="336"/>
        <v/>
      </c>
      <c r="AB1920" s="1050" t="str">
        <f t="shared" si="337"/>
        <v/>
      </c>
      <c r="AD1920" s="1052" t="str">
        <f t="shared" si="338"/>
        <v/>
      </c>
      <c r="AE1920" s="1053" t="str">
        <f t="shared" si="339"/>
        <v/>
      </c>
    </row>
    <row r="1921" spans="5:31" ht="12.75" customHeight="1">
      <c r="E1921" s="1083" t="str">
        <f t="shared" si="332"/>
        <v/>
      </c>
      <c r="J1921" s="1117" t="str">
        <f>IF(D1921="","-",#REF!-D1921)</f>
        <v>-</v>
      </c>
      <c r="L1921" s="1041" t="str">
        <f t="shared" si="333"/>
        <v/>
      </c>
      <c r="W1921" s="1046" t="str">
        <f t="shared" si="334"/>
        <v/>
      </c>
      <c r="X1921" s="1047"/>
      <c r="Y1921" s="1048" t="str">
        <f t="shared" si="340"/>
        <v/>
      </c>
      <c r="Z1921" s="1049" t="str">
        <f t="shared" si="335"/>
        <v/>
      </c>
      <c r="AA1921" s="1049" t="str">
        <f t="shared" si="336"/>
        <v/>
      </c>
      <c r="AB1921" s="1050" t="str">
        <f t="shared" si="337"/>
        <v/>
      </c>
      <c r="AD1921" s="1052" t="str">
        <f t="shared" si="338"/>
        <v/>
      </c>
      <c r="AE1921" s="1053" t="str">
        <f t="shared" si="339"/>
        <v/>
      </c>
    </row>
    <row r="1922" spans="5:31" ht="12.75" customHeight="1">
      <c r="E1922" s="1083" t="str">
        <f t="shared" si="332"/>
        <v/>
      </c>
      <c r="J1922" s="1117" t="str">
        <f>IF(D1922="","-",#REF!-D1922)</f>
        <v>-</v>
      </c>
      <c r="L1922" s="1041" t="str">
        <f t="shared" si="333"/>
        <v/>
      </c>
      <c r="W1922" s="1046" t="str">
        <f t="shared" si="334"/>
        <v/>
      </c>
      <c r="X1922" s="1047"/>
      <c r="Y1922" s="1048" t="str">
        <f t="shared" si="340"/>
        <v/>
      </c>
      <c r="Z1922" s="1049" t="str">
        <f t="shared" si="335"/>
        <v/>
      </c>
      <c r="AA1922" s="1049" t="str">
        <f t="shared" si="336"/>
        <v/>
      </c>
      <c r="AB1922" s="1050" t="str">
        <f t="shared" si="337"/>
        <v/>
      </c>
      <c r="AD1922" s="1052" t="str">
        <f t="shared" si="338"/>
        <v/>
      </c>
      <c r="AE1922" s="1053" t="str">
        <f t="shared" si="339"/>
        <v/>
      </c>
    </row>
    <row r="1923" spans="5:31" ht="12.75" customHeight="1">
      <c r="E1923" s="1083" t="str">
        <f t="shared" ref="E1923:E1986" si="341">IF(D1923="","",IF(F1923="paid",0,I1923-J1923))</f>
        <v/>
      </c>
      <c r="J1923" s="1117" t="str">
        <f>IF(D1923="","-",#REF!-D1923)</f>
        <v>-</v>
      </c>
      <c r="L1923" s="1041" t="str">
        <f t="shared" ref="L1923:L1986" si="342">IF(E1923="","",$Q$1+E1923)</f>
        <v/>
      </c>
      <c r="W1923" s="1046" t="str">
        <f t="shared" ref="W1923:W1986" si="343">IF($D1923="","",_xlfn.LET(_xlpm.gDate,D1923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923" s="1047"/>
      <c r="Y1923" s="1048" t="str">
        <f t="shared" si="340"/>
        <v/>
      </c>
      <c r="Z1923" s="1049" t="str">
        <f t="shared" ref="Z1923:Z1986" si="344">IF($K1923="","",_xlfn.LET(_xlpm.gDate,K1923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923" s="1049" t="str">
        <f t="shared" ref="AA1923:AA1986" si="345">IF($Z1923="","",TEXT($Z1923,"mm"))</f>
        <v/>
      </c>
      <c r="AB1923" s="1050" t="str">
        <f t="shared" ref="AB1923:AB1986" si="346">IFERROR(CHOOSE(AA1923,"መስከረም","ጥቅምት","ህዳር  ","ታህሳስ ","ጥር ","የካቲት ","መጋቢት ","ሚይዚያ ","ግንቦት ","ሰኔ ","ሐምሌ ","ነሐሴ ","Pagume"),"")</f>
        <v/>
      </c>
      <c r="AD1923" s="1052" t="str">
        <f t="shared" ref="AD1923:AD1986" si="347">IF($D1923="","",YEAR(D1923)&amp;"-W"&amp;WEEKNUM(D1923,2))</f>
        <v/>
      </c>
      <c r="AE1923" s="1053" t="str">
        <f t="shared" ref="AE1923:AE1986" si="348">IF($K1923="","",YEAR(K1923)&amp;"-W"&amp;WEEKNUM(K1923,2))</f>
        <v/>
      </c>
    </row>
    <row r="1924" spans="5:31" ht="12.75" customHeight="1">
      <c r="E1924" s="1083" t="str">
        <f t="shared" si="341"/>
        <v/>
      </c>
      <c r="J1924" s="1117" t="str">
        <f>IF(D1924="","-",#REF!-D1924)</f>
        <v>-</v>
      </c>
      <c r="L1924" s="1041" t="str">
        <f t="shared" si="342"/>
        <v/>
      </c>
      <c r="W1924" s="1046" t="str">
        <f t="shared" si="343"/>
        <v/>
      </c>
      <c r="X1924" s="1047"/>
      <c r="Y1924" s="1048" t="str">
        <f t="shared" si="340"/>
        <v/>
      </c>
      <c r="Z1924" s="1049" t="str">
        <f t="shared" si="344"/>
        <v/>
      </c>
      <c r="AA1924" s="1049" t="str">
        <f t="shared" si="345"/>
        <v/>
      </c>
      <c r="AB1924" s="1050" t="str">
        <f t="shared" si="346"/>
        <v/>
      </c>
      <c r="AD1924" s="1052" t="str">
        <f t="shared" si="347"/>
        <v/>
      </c>
      <c r="AE1924" s="1053" t="str">
        <f t="shared" si="348"/>
        <v/>
      </c>
    </row>
    <row r="1925" spans="5:31" ht="12.75" customHeight="1">
      <c r="E1925" s="1083" t="str">
        <f t="shared" si="341"/>
        <v/>
      </c>
      <c r="J1925" s="1117" t="str">
        <f>IF(D1925="","-",#REF!-D1925)</f>
        <v>-</v>
      </c>
      <c r="L1925" s="1041" t="str">
        <f t="shared" si="342"/>
        <v/>
      </c>
      <c r="W1925" s="1046" t="str">
        <f t="shared" si="343"/>
        <v/>
      </c>
      <c r="X1925" s="1047"/>
      <c r="Y1925" s="1048" t="str">
        <f t="shared" si="340"/>
        <v/>
      </c>
      <c r="Z1925" s="1049" t="str">
        <f t="shared" si="344"/>
        <v/>
      </c>
      <c r="AA1925" s="1049" t="str">
        <f t="shared" si="345"/>
        <v/>
      </c>
      <c r="AB1925" s="1050" t="str">
        <f t="shared" si="346"/>
        <v/>
      </c>
      <c r="AD1925" s="1052" t="str">
        <f t="shared" si="347"/>
        <v/>
      </c>
      <c r="AE1925" s="1053" t="str">
        <f t="shared" si="348"/>
        <v/>
      </c>
    </row>
    <row r="1926" spans="5:31" ht="12.75" customHeight="1">
      <c r="E1926" s="1083" t="str">
        <f t="shared" si="341"/>
        <v/>
      </c>
      <c r="J1926" s="1117" t="str">
        <f>IF(D1926="","-",#REF!-D1926)</f>
        <v>-</v>
      </c>
      <c r="L1926" s="1041" t="str">
        <f t="shared" si="342"/>
        <v/>
      </c>
      <c r="W1926" s="1046" t="str">
        <f t="shared" si="343"/>
        <v/>
      </c>
      <c r="X1926" s="1047"/>
      <c r="Y1926" s="1048" t="str">
        <f t="shared" si="340"/>
        <v/>
      </c>
      <c r="Z1926" s="1049" t="str">
        <f t="shared" si="344"/>
        <v/>
      </c>
      <c r="AA1926" s="1049" t="str">
        <f t="shared" si="345"/>
        <v/>
      </c>
      <c r="AB1926" s="1050" t="str">
        <f t="shared" si="346"/>
        <v/>
      </c>
      <c r="AD1926" s="1052" t="str">
        <f t="shared" si="347"/>
        <v/>
      </c>
      <c r="AE1926" s="1053" t="str">
        <f t="shared" si="348"/>
        <v/>
      </c>
    </row>
    <row r="1927" spans="5:31" ht="12.75" customHeight="1">
      <c r="E1927" s="1083" t="str">
        <f t="shared" si="341"/>
        <v/>
      </c>
      <c r="J1927" s="1117" t="str">
        <f>IF(D1927="","-",#REF!-D1927)</f>
        <v>-</v>
      </c>
      <c r="L1927" s="1041" t="str">
        <f t="shared" si="342"/>
        <v/>
      </c>
      <c r="W1927" s="1046" t="str">
        <f t="shared" si="343"/>
        <v/>
      </c>
      <c r="X1927" s="1047"/>
      <c r="Y1927" s="1048" t="str">
        <f t="shared" si="340"/>
        <v/>
      </c>
      <c r="Z1927" s="1049" t="str">
        <f t="shared" si="344"/>
        <v/>
      </c>
      <c r="AA1927" s="1049" t="str">
        <f t="shared" si="345"/>
        <v/>
      </c>
      <c r="AB1927" s="1050" t="str">
        <f t="shared" si="346"/>
        <v/>
      </c>
      <c r="AD1927" s="1052" t="str">
        <f t="shared" si="347"/>
        <v/>
      </c>
      <c r="AE1927" s="1053" t="str">
        <f t="shared" si="348"/>
        <v/>
      </c>
    </row>
    <row r="1928" spans="5:31" ht="12.75" customHeight="1">
      <c r="E1928" s="1083" t="str">
        <f t="shared" si="341"/>
        <v/>
      </c>
      <c r="J1928" s="1117" t="str">
        <f>IF(D1928="","-",#REF!-D1928)</f>
        <v>-</v>
      </c>
      <c r="L1928" s="1041" t="str">
        <f t="shared" si="342"/>
        <v/>
      </c>
      <c r="W1928" s="1046" t="str">
        <f t="shared" si="343"/>
        <v/>
      </c>
      <c r="X1928" s="1047"/>
      <c r="Y1928" s="1048" t="str">
        <f t="shared" si="340"/>
        <v/>
      </c>
      <c r="Z1928" s="1049" t="str">
        <f t="shared" si="344"/>
        <v/>
      </c>
      <c r="AA1928" s="1049" t="str">
        <f t="shared" si="345"/>
        <v/>
      </c>
      <c r="AB1928" s="1050" t="str">
        <f t="shared" si="346"/>
        <v/>
      </c>
      <c r="AD1928" s="1052" t="str">
        <f t="shared" si="347"/>
        <v/>
      </c>
      <c r="AE1928" s="1053" t="str">
        <f t="shared" si="348"/>
        <v/>
      </c>
    </row>
    <row r="1929" spans="5:31" ht="12.75" customHeight="1">
      <c r="E1929" s="1083" t="str">
        <f t="shared" si="341"/>
        <v/>
      </c>
      <c r="J1929" s="1117" t="str">
        <f>IF(D1929="","-",#REF!-D1929)</f>
        <v>-</v>
      </c>
      <c r="L1929" s="1041" t="str">
        <f t="shared" si="342"/>
        <v/>
      </c>
      <c r="W1929" s="1046" t="str">
        <f t="shared" si="343"/>
        <v/>
      </c>
      <c r="X1929" s="1047"/>
      <c r="Y1929" s="1048" t="str">
        <f t="shared" si="340"/>
        <v/>
      </c>
      <c r="Z1929" s="1049" t="str">
        <f t="shared" si="344"/>
        <v/>
      </c>
      <c r="AA1929" s="1049" t="str">
        <f t="shared" si="345"/>
        <v/>
      </c>
      <c r="AB1929" s="1050" t="str">
        <f t="shared" si="346"/>
        <v/>
      </c>
      <c r="AD1929" s="1052" t="str">
        <f t="shared" si="347"/>
        <v/>
      </c>
      <c r="AE1929" s="1053" t="str">
        <f t="shared" si="348"/>
        <v/>
      </c>
    </row>
    <row r="1930" spans="5:31" ht="12.75" customHeight="1">
      <c r="E1930" s="1083" t="str">
        <f t="shared" si="341"/>
        <v/>
      </c>
      <c r="J1930" s="1117" t="str">
        <f>IF(D1930="","-",#REF!-D1930)</f>
        <v>-</v>
      </c>
      <c r="L1930" s="1041" t="str">
        <f t="shared" si="342"/>
        <v/>
      </c>
      <c r="W1930" s="1046" t="str">
        <f t="shared" si="343"/>
        <v/>
      </c>
      <c r="X1930" s="1047"/>
      <c r="Y1930" s="1048" t="str">
        <f t="shared" si="340"/>
        <v/>
      </c>
      <c r="Z1930" s="1049" t="str">
        <f t="shared" si="344"/>
        <v/>
      </c>
      <c r="AA1930" s="1049" t="str">
        <f t="shared" si="345"/>
        <v/>
      </c>
      <c r="AB1930" s="1050" t="str">
        <f t="shared" si="346"/>
        <v/>
      </c>
      <c r="AD1930" s="1052" t="str">
        <f t="shared" si="347"/>
        <v/>
      </c>
      <c r="AE1930" s="1053" t="str">
        <f t="shared" si="348"/>
        <v/>
      </c>
    </row>
    <row r="1931" spans="5:31" ht="12.75" customHeight="1">
      <c r="E1931" s="1083" t="str">
        <f t="shared" si="341"/>
        <v/>
      </c>
      <c r="J1931" s="1117" t="str">
        <f>IF(D1931="","-",#REF!-D1931)</f>
        <v>-</v>
      </c>
      <c r="L1931" s="1041" t="str">
        <f t="shared" si="342"/>
        <v/>
      </c>
      <c r="W1931" s="1046" t="str">
        <f t="shared" si="343"/>
        <v/>
      </c>
      <c r="X1931" s="1047"/>
      <c r="Y1931" s="1048" t="str">
        <f t="shared" si="340"/>
        <v/>
      </c>
      <c r="Z1931" s="1049" t="str">
        <f t="shared" si="344"/>
        <v/>
      </c>
      <c r="AA1931" s="1049" t="str">
        <f t="shared" si="345"/>
        <v/>
      </c>
      <c r="AB1931" s="1050" t="str">
        <f t="shared" si="346"/>
        <v/>
      </c>
      <c r="AD1931" s="1052" t="str">
        <f t="shared" si="347"/>
        <v/>
      </c>
      <c r="AE1931" s="1053" t="str">
        <f t="shared" si="348"/>
        <v/>
      </c>
    </row>
    <row r="1932" spans="5:31" ht="12.75" customHeight="1">
      <c r="E1932" s="1083" t="str">
        <f t="shared" si="341"/>
        <v/>
      </c>
      <c r="J1932" s="1117" t="str">
        <f>IF(D1932="","-",#REF!-D1932)</f>
        <v>-</v>
      </c>
      <c r="L1932" s="1041" t="str">
        <f t="shared" si="342"/>
        <v/>
      </c>
      <c r="W1932" s="1046" t="str">
        <f t="shared" si="343"/>
        <v/>
      </c>
      <c r="X1932" s="1047"/>
      <c r="Y1932" s="1048" t="str">
        <f t="shared" si="340"/>
        <v/>
      </c>
      <c r="Z1932" s="1049" t="str">
        <f t="shared" si="344"/>
        <v/>
      </c>
      <c r="AA1932" s="1049" t="str">
        <f t="shared" si="345"/>
        <v/>
      </c>
      <c r="AB1932" s="1050" t="str">
        <f t="shared" si="346"/>
        <v/>
      </c>
      <c r="AD1932" s="1052" t="str">
        <f t="shared" si="347"/>
        <v/>
      </c>
      <c r="AE1932" s="1053" t="str">
        <f t="shared" si="348"/>
        <v/>
      </c>
    </row>
    <row r="1933" spans="5:31" ht="12.75" customHeight="1">
      <c r="E1933" s="1083" t="str">
        <f t="shared" si="341"/>
        <v/>
      </c>
      <c r="J1933" s="1117" t="str">
        <f>IF(D1933="","-",#REF!-D1933)</f>
        <v>-</v>
      </c>
      <c r="L1933" s="1041" t="str">
        <f t="shared" si="342"/>
        <v/>
      </c>
      <c r="W1933" s="1046" t="str">
        <f t="shared" si="343"/>
        <v/>
      </c>
      <c r="X1933" s="1047"/>
      <c r="Y1933" s="1048" t="str">
        <f t="shared" si="340"/>
        <v/>
      </c>
      <c r="Z1933" s="1049" t="str">
        <f t="shared" si="344"/>
        <v/>
      </c>
      <c r="AA1933" s="1049" t="str">
        <f t="shared" si="345"/>
        <v/>
      </c>
      <c r="AB1933" s="1050" t="str">
        <f t="shared" si="346"/>
        <v/>
      </c>
      <c r="AD1933" s="1052" t="str">
        <f t="shared" si="347"/>
        <v/>
      </c>
      <c r="AE1933" s="1053" t="str">
        <f t="shared" si="348"/>
        <v/>
      </c>
    </row>
    <row r="1934" spans="5:31" ht="12.75" customHeight="1">
      <c r="E1934" s="1083" t="str">
        <f t="shared" si="341"/>
        <v/>
      </c>
      <c r="J1934" s="1117" t="str">
        <f>IF(D1934="","-",#REF!-D1934)</f>
        <v>-</v>
      </c>
      <c r="L1934" s="1041" t="str">
        <f t="shared" si="342"/>
        <v/>
      </c>
      <c r="W1934" s="1046" t="str">
        <f t="shared" si="343"/>
        <v/>
      </c>
      <c r="X1934" s="1047"/>
      <c r="Y1934" s="1048" t="str">
        <f t="shared" si="340"/>
        <v/>
      </c>
      <c r="Z1934" s="1049" t="str">
        <f t="shared" si="344"/>
        <v/>
      </c>
      <c r="AA1934" s="1049" t="str">
        <f t="shared" si="345"/>
        <v/>
      </c>
      <c r="AB1934" s="1050" t="str">
        <f t="shared" si="346"/>
        <v/>
      </c>
      <c r="AD1934" s="1052" t="str">
        <f t="shared" si="347"/>
        <v/>
      </c>
      <c r="AE1934" s="1053" t="str">
        <f t="shared" si="348"/>
        <v/>
      </c>
    </row>
    <row r="1935" spans="5:31" ht="12.75" customHeight="1">
      <c r="E1935" s="1083" t="str">
        <f t="shared" si="341"/>
        <v/>
      </c>
      <c r="J1935" s="1117" t="str">
        <f>IF(D1935="","-",#REF!-D1935)</f>
        <v>-</v>
      </c>
      <c r="L1935" s="1041" t="str">
        <f t="shared" si="342"/>
        <v/>
      </c>
      <c r="W1935" s="1046" t="str">
        <f t="shared" si="343"/>
        <v/>
      </c>
      <c r="X1935" s="1047"/>
      <c r="Y1935" s="1048" t="str">
        <f t="shared" si="340"/>
        <v/>
      </c>
      <c r="Z1935" s="1049" t="str">
        <f t="shared" si="344"/>
        <v/>
      </c>
      <c r="AA1935" s="1049" t="str">
        <f t="shared" si="345"/>
        <v/>
      </c>
      <c r="AB1935" s="1050" t="str">
        <f t="shared" si="346"/>
        <v/>
      </c>
      <c r="AD1935" s="1052" t="str">
        <f t="shared" si="347"/>
        <v/>
      </c>
      <c r="AE1935" s="1053" t="str">
        <f t="shared" si="348"/>
        <v/>
      </c>
    </row>
    <row r="1936" spans="5:31" ht="12.75" customHeight="1">
      <c r="E1936" s="1083" t="str">
        <f t="shared" si="341"/>
        <v/>
      </c>
      <c r="J1936" s="1117" t="str">
        <f>IF(D1936="","-",#REF!-D1936)</f>
        <v>-</v>
      </c>
      <c r="L1936" s="1041" t="str">
        <f t="shared" si="342"/>
        <v/>
      </c>
      <c r="W1936" s="1046" t="str">
        <f t="shared" si="343"/>
        <v/>
      </c>
      <c r="X1936" s="1047"/>
      <c r="Y1936" s="1048" t="str">
        <f t="shared" si="340"/>
        <v/>
      </c>
      <c r="Z1936" s="1049" t="str">
        <f t="shared" si="344"/>
        <v/>
      </c>
      <c r="AA1936" s="1049" t="str">
        <f t="shared" si="345"/>
        <v/>
      </c>
      <c r="AB1936" s="1050" t="str">
        <f t="shared" si="346"/>
        <v/>
      </c>
      <c r="AD1936" s="1052" t="str">
        <f t="shared" si="347"/>
        <v/>
      </c>
      <c r="AE1936" s="1053" t="str">
        <f t="shared" si="348"/>
        <v/>
      </c>
    </row>
    <row r="1937" spans="5:31" ht="12.75" customHeight="1">
      <c r="E1937" s="1083" t="str">
        <f t="shared" si="341"/>
        <v/>
      </c>
      <c r="J1937" s="1117" t="str">
        <f>IF(D1937="","-",#REF!-D1937)</f>
        <v>-</v>
      </c>
      <c r="L1937" s="1041" t="str">
        <f t="shared" si="342"/>
        <v/>
      </c>
      <c r="W1937" s="1046" t="str">
        <f t="shared" si="343"/>
        <v/>
      </c>
      <c r="X1937" s="1047"/>
      <c r="Y1937" s="1048" t="str">
        <f t="shared" si="340"/>
        <v/>
      </c>
      <c r="Z1937" s="1049" t="str">
        <f t="shared" si="344"/>
        <v/>
      </c>
      <c r="AA1937" s="1049" t="str">
        <f t="shared" si="345"/>
        <v/>
      </c>
      <c r="AB1937" s="1050" t="str">
        <f t="shared" si="346"/>
        <v/>
      </c>
      <c r="AD1937" s="1052" t="str">
        <f t="shared" si="347"/>
        <v/>
      </c>
      <c r="AE1937" s="1053" t="str">
        <f t="shared" si="348"/>
        <v/>
      </c>
    </row>
    <row r="1938" spans="5:31" ht="12.75" customHeight="1">
      <c r="E1938" s="1083" t="str">
        <f t="shared" si="341"/>
        <v/>
      </c>
      <c r="J1938" s="1117" t="str">
        <f>IF(D1938="","-",#REF!-D1938)</f>
        <v>-</v>
      </c>
      <c r="L1938" s="1041" t="str">
        <f t="shared" si="342"/>
        <v/>
      </c>
      <c r="W1938" s="1046" t="str">
        <f t="shared" si="343"/>
        <v/>
      </c>
      <c r="X1938" s="1047"/>
      <c r="Y1938" s="1048" t="str">
        <f t="shared" si="340"/>
        <v/>
      </c>
      <c r="Z1938" s="1049" t="str">
        <f t="shared" si="344"/>
        <v/>
      </c>
      <c r="AA1938" s="1049" t="str">
        <f t="shared" si="345"/>
        <v/>
      </c>
      <c r="AB1938" s="1050" t="str">
        <f t="shared" si="346"/>
        <v/>
      </c>
      <c r="AD1938" s="1052" t="str">
        <f t="shared" si="347"/>
        <v/>
      </c>
      <c r="AE1938" s="1053" t="str">
        <f t="shared" si="348"/>
        <v/>
      </c>
    </row>
    <row r="1939" spans="5:31" ht="12.75" customHeight="1">
      <c r="E1939" s="1083" t="str">
        <f t="shared" si="341"/>
        <v/>
      </c>
      <c r="J1939" s="1117" t="str">
        <f>IF(D1939="","-",#REF!-D1939)</f>
        <v>-</v>
      </c>
      <c r="L1939" s="1041" t="str">
        <f t="shared" si="342"/>
        <v/>
      </c>
      <c r="W1939" s="1046" t="str">
        <f t="shared" si="343"/>
        <v/>
      </c>
      <c r="X1939" s="1047"/>
      <c r="Y1939" s="1048" t="str">
        <f t="shared" si="340"/>
        <v/>
      </c>
      <c r="Z1939" s="1049" t="str">
        <f t="shared" si="344"/>
        <v/>
      </c>
      <c r="AA1939" s="1049" t="str">
        <f t="shared" si="345"/>
        <v/>
      </c>
      <c r="AB1939" s="1050" t="str">
        <f t="shared" si="346"/>
        <v/>
      </c>
      <c r="AD1939" s="1052" t="str">
        <f t="shared" si="347"/>
        <v/>
      </c>
      <c r="AE1939" s="1053" t="str">
        <f t="shared" si="348"/>
        <v/>
      </c>
    </row>
    <row r="1940" spans="5:31" ht="12.75" customHeight="1">
      <c r="E1940" s="1083" t="str">
        <f t="shared" si="341"/>
        <v/>
      </c>
      <c r="J1940" s="1117" t="str">
        <f>IF(D1940="","-",#REF!-D1940)</f>
        <v>-</v>
      </c>
      <c r="L1940" s="1041" t="str">
        <f t="shared" si="342"/>
        <v/>
      </c>
      <c r="W1940" s="1046" t="str">
        <f t="shared" si="343"/>
        <v/>
      </c>
      <c r="X1940" s="1047"/>
      <c r="Y1940" s="1048" t="str">
        <f t="shared" si="340"/>
        <v/>
      </c>
      <c r="Z1940" s="1049" t="str">
        <f t="shared" si="344"/>
        <v/>
      </c>
      <c r="AA1940" s="1049" t="str">
        <f t="shared" si="345"/>
        <v/>
      </c>
      <c r="AB1940" s="1050" t="str">
        <f t="shared" si="346"/>
        <v/>
      </c>
      <c r="AD1940" s="1052" t="str">
        <f t="shared" si="347"/>
        <v/>
      </c>
      <c r="AE1940" s="1053" t="str">
        <f t="shared" si="348"/>
        <v/>
      </c>
    </row>
    <row r="1941" spans="5:31" ht="12.75" customHeight="1">
      <c r="E1941" s="1083" t="str">
        <f t="shared" si="341"/>
        <v/>
      </c>
      <c r="J1941" s="1117" t="str">
        <f>IF(D1941="","-",#REF!-D1941)</f>
        <v>-</v>
      </c>
      <c r="L1941" s="1041" t="str">
        <f t="shared" si="342"/>
        <v/>
      </c>
      <c r="W1941" s="1046" t="str">
        <f t="shared" si="343"/>
        <v/>
      </c>
      <c r="X1941" s="1047"/>
      <c r="Y1941" s="1048" t="str">
        <f t="shared" si="340"/>
        <v/>
      </c>
      <c r="Z1941" s="1049" t="str">
        <f t="shared" si="344"/>
        <v/>
      </c>
      <c r="AA1941" s="1049" t="str">
        <f t="shared" si="345"/>
        <v/>
      </c>
      <c r="AB1941" s="1050" t="str">
        <f t="shared" si="346"/>
        <v/>
      </c>
      <c r="AD1941" s="1052" t="str">
        <f t="shared" si="347"/>
        <v/>
      </c>
      <c r="AE1941" s="1053" t="str">
        <f t="shared" si="348"/>
        <v/>
      </c>
    </row>
    <row r="1942" spans="5:31" ht="12.75" customHeight="1">
      <c r="E1942" s="1083" t="str">
        <f t="shared" si="341"/>
        <v/>
      </c>
      <c r="J1942" s="1117" t="str">
        <f>IF(D1942="","-",#REF!-D1942)</f>
        <v>-</v>
      </c>
      <c r="L1942" s="1041" t="str">
        <f t="shared" si="342"/>
        <v/>
      </c>
      <c r="W1942" s="1046" t="str">
        <f t="shared" si="343"/>
        <v/>
      </c>
      <c r="X1942" s="1047"/>
      <c r="Y1942" s="1048" t="str">
        <f t="shared" si="340"/>
        <v/>
      </c>
      <c r="Z1942" s="1049" t="str">
        <f t="shared" si="344"/>
        <v/>
      </c>
      <c r="AA1942" s="1049" t="str">
        <f t="shared" si="345"/>
        <v/>
      </c>
      <c r="AB1942" s="1050" t="str">
        <f t="shared" si="346"/>
        <v/>
      </c>
      <c r="AD1942" s="1052" t="str">
        <f t="shared" si="347"/>
        <v/>
      </c>
      <c r="AE1942" s="1053" t="str">
        <f t="shared" si="348"/>
        <v/>
      </c>
    </row>
    <row r="1943" spans="5:31" ht="12.75" customHeight="1">
      <c r="E1943" s="1083" t="str">
        <f t="shared" si="341"/>
        <v/>
      </c>
      <c r="J1943" s="1117" t="str">
        <f>IF(D1943="","-",#REF!-D1943)</f>
        <v>-</v>
      </c>
      <c r="L1943" s="1041" t="str">
        <f t="shared" si="342"/>
        <v/>
      </c>
      <c r="W1943" s="1046" t="str">
        <f t="shared" si="343"/>
        <v/>
      </c>
      <c r="X1943" s="1047"/>
      <c r="Y1943" s="1048" t="str">
        <f t="shared" si="340"/>
        <v/>
      </c>
      <c r="Z1943" s="1049" t="str">
        <f t="shared" si="344"/>
        <v/>
      </c>
      <c r="AA1943" s="1049" t="str">
        <f t="shared" si="345"/>
        <v/>
      </c>
      <c r="AB1943" s="1050" t="str">
        <f t="shared" si="346"/>
        <v/>
      </c>
      <c r="AD1943" s="1052" t="str">
        <f t="shared" si="347"/>
        <v/>
      </c>
      <c r="AE1943" s="1053" t="str">
        <f t="shared" si="348"/>
        <v/>
      </c>
    </row>
    <row r="1944" spans="5:31" ht="12.75" customHeight="1">
      <c r="E1944" s="1083" t="str">
        <f t="shared" si="341"/>
        <v/>
      </c>
      <c r="J1944" s="1117" t="str">
        <f>IF(D1944="","-",#REF!-D1944)</f>
        <v>-</v>
      </c>
      <c r="L1944" s="1041" t="str">
        <f t="shared" si="342"/>
        <v/>
      </c>
      <c r="W1944" s="1046" t="str">
        <f t="shared" si="343"/>
        <v/>
      </c>
      <c r="X1944" s="1047"/>
      <c r="Y1944" s="1048" t="str">
        <f t="shared" si="340"/>
        <v/>
      </c>
      <c r="Z1944" s="1049" t="str">
        <f t="shared" si="344"/>
        <v/>
      </c>
      <c r="AA1944" s="1049" t="str">
        <f t="shared" si="345"/>
        <v/>
      </c>
      <c r="AB1944" s="1050" t="str">
        <f t="shared" si="346"/>
        <v/>
      </c>
      <c r="AD1944" s="1052" t="str">
        <f t="shared" si="347"/>
        <v/>
      </c>
      <c r="AE1944" s="1053" t="str">
        <f t="shared" si="348"/>
        <v/>
      </c>
    </row>
    <row r="1945" spans="5:31" ht="12.75" customHeight="1">
      <c r="E1945" s="1083" t="str">
        <f t="shared" si="341"/>
        <v/>
      </c>
      <c r="J1945" s="1117" t="str">
        <f>IF(D1945="","-",#REF!-D1945)</f>
        <v>-</v>
      </c>
      <c r="L1945" s="1041" t="str">
        <f t="shared" si="342"/>
        <v/>
      </c>
      <c r="W1945" s="1046" t="str">
        <f t="shared" si="343"/>
        <v/>
      </c>
      <c r="X1945" s="1047"/>
      <c r="Y1945" s="1048" t="str">
        <f t="shared" si="340"/>
        <v/>
      </c>
      <c r="Z1945" s="1049" t="str">
        <f t="shared" si="344"/>
        <v/>
      </c>
      <c r="AA1945" s="1049" t="str">
        <f t="shared" si="345"/>
        <v/>
      </c>
      <c r="AB1945" s="1050" t="str">
        <f t="shared" si="346"/>
        <v/>
      </c>
      <c r="AD1945" s="1052" t="str">
        <f t="shared" si="347"/>
        <v/>
      </c>
      <c r="AE1945" s="1053" t="str">
        <f t="shared" si="348"/>
        <v/>
      </c>
    </row>
    <row r="1946" spans="5:31" ht="12.75" customHeight="1">
      <c r="E1946" s="1083" t="str">
        <f t="shared" si="341"/>
        <v/>
      </c>
      <c r="J1946" s="1117" t="str">
        <f>IF(D1946="","-",#REF!-D1946)</f>
        <v>-</v>
      </c>
      <c r="L1946" s="1041" t="str">
        <f t="shared" si="342"/>
        <v/>
      </c>
      <c r="W1946" s="1046" t="str">
        <f t="shared" si="343"/>
        <v/>
      </c>
      <c r="X1946" s="1047"/>
      <c r="Y1946" s="1048" t="str">
        <f t="shared" si="340"/>
        <v/>
      </c>
      <c r="Z1946" s="1049" t="str">
        <f t="shared" si="344"/>
        <v/>
      </c>
      <c r="AA1946" s="1049" t="str">
        <f t="shared" si="345"/>
        <v/>
      </c>
      <c r="AB1946" s="1050" t="str">
        <f t="shared" si="346"/>
        <v/>
      </c>
      <c r="AD1946" s="1052" t="str">
        <f t="shared" si="347"/>
        <v/>
      </c>
      <c r="AE1946" s="1053" t="str">
        <f t="shared" si="348"/>
        <v/>
      </c>
    </row>
    <row r="1947" spans="5:31" ht="12.75" customHeight="1">
      <c r="E1947" s="1083" t="str">
        <f t="shared" si="341"/>
        <v/>
      </c>
      <c r="J1947" s="1117" t="str">
        <f>IF(D1947="","-",#REF!-D1947)</f>
        <v>-</v>
      </c>
      <c r="L1947" s="1041" t="str">
        <f t="shared" si="342"/>
        <v/>
      </c>
      <c r="W1947" s="1046" t="str">
        <f t="shared" si="343"/>
        <v/>
      </c>
      <c r="X1947" s="1047"/>
      <c r="Y1947" s="1048" t="str">
        <f t="shared" si="340"/>
        <v/>
      </c>
      <c r="Z1947" s="1049" t="str">
        <f t="shared" si="344"/>
        <v/>
      </c>
      <c r="AA1947" s="1049" t="str">
        <f t="shared" si="345"/>
        <v/>
      </c>
      <c r="AB1947" s="1050" t="str">
        <f t="shared" si="346"/>
        <v/>
      </c>
      <c r="AD1947" s="1052" t="str">
        <f t="shared" si="347"/>
        <v/>
      </c>
      <c r="AE1947" s="1053" t="str">
        <f t="shared" si="348"/>
        <v/>
      </c>
    </row>
    <row r="1948" spans="5:31" ht="12.75" customHeight="1">
      <c r="E1948" s="1083" t="str">
        <f t="shared" si="341"/>
        <v/>
      </c>
      <c r="J1948" s="1117" t="str">
        <f>IF(D1948="","-",#REF!-D1948)</f>
        <v>-</v>
      </c>
      <c r="L1948" s="1041" t="str">
        <f t="shared" si="342"/>
        <v/>
      </c>
      <c r="W1948" s="1046" t="str">
        <f t="shared" si="343"/>
        <v/>
      </c>
      <c r="X1948" s="1047"/>
      <c r="Y1948" s="1048" t="str">
        <f t="shared" si="340"/>
        <v/>
      </c>
      <c r="Z1948" s="1049" t="str">
        <f t="shared" si="344"/>
        <v/>
      </c>
      <c r="AA1948" s="1049" t="str">
        <f t="shared" si="345"/>
        <v/>
      </c>
      <c r="AB1948" s="1050" t="str">
        <f t="shared" si="346"/>
        <v/>
      </c>
      <c r="AD1948" s="1052" t="str">
        <f t="shared" si="347"/>
        <v/>
      </c>
      <c r="AE1948" s="1053" t="str">
        <f t="shared" si="348"/>
        <v/>
      </c>
    </row>
    <row r="1949" spans="5:31" ht="12.75" customHeight="1">
      <c r="E1949" s="1083" t="str">
        <f t="shared" si="341"/>
        <v/>
      </c>
      <c r="J1949" s="1117" t="str">
        <f>IF(D1949="","-",#REF!-D1949)</f>
        <v>-</v>
      </c>
      <c r="L1949" s="1041" t="str">
        <f t="shared" si="342"/>
        <v/>
      </c>
      <c r="W1949" s="1046" t="str">
        <f t="shared" si="343"/>
        <v/>
      </c>
      <c r="X1949" s="1047"/>
      <c r="Y1949" s="1048" t="str">
        <f t="shared" si="340"/>
        <v/>
      </c>
      <c r="Z1949" s="1049" t="str">
        <f t="shared" si="344"/>
        <v/>
      </c>
      <c r="AA1949" s="1049" t="str">
        <f t="shared" si="345"/>
        <v/>
      </c>
      <c r="AB1949" s="1050" t="str">
        <f t="shared" si="346"/>
        <v/>
      </c>
      <c r="AD1949" s="1052" t="str">
        <f t="shared" si="347"/>
        <v/>
      </c>
      <c r="AE1949" s="1053" t="str">
        <f t="shared" si="348"/>
        <v/>
      </c>
    </row>
    <row r="1950" spans="5:31" ht="12.75" customHeight="1">
      <c r="E1950" s="1083" t="str">
        <f t="shared" si="341"/>
        <v/>
      </c>
      <c r="J1950" s="1117" t="str">
        <f>IF(D1950="","-",#REF!-D1950)</f>
        <v>-</v>
      </c>
      <c r="L1950" s="1041" t="str">
        <f t="shared" si="342"/>
        <v/>
      </c>
      <c r="W1950" s="1046" t="str">
        <f t="shared" si="343"/>
        <v/>
      </c>
      <c r="X1950" s="1047"/>
      <c r="Y1950" s="1048" t="str">
        <f t="shared" si="340"/>
        <v/>
      </c>
      <c r="Z1950" s="1049" t="str">
        <f t="shared" si="344"/>
        <v/>
      </c>
      <c r="AA1950" s="1049" t="str">
        <f t="shared" si="345"/>
        <v/>
      </c>
      <c r="AB1950" s="1050" t="str">
        <f t="shared" si="346"/>
        <v/>
      </c>
      <c r="AD1950" s="1052" t="str">
        <f t="shared" si="347"/>
        <v/>
      </c>
      <c r="AE1950" s="1053" t="str">
        <f t="shared" si="348"/>
        <v/>
      </c>
    </row>
    <row r="1951" spans="5:31" ht="12.75" customHeight="1">
      <c r="E1951" s="1083" t="str">
        <f t="shared" si="341"/>
        <v/>
      </c>
      <c r="J1951" s="1117" t="str">
        <f>IF(D1951="","-",#REF!-D1951)</f>
        <v>-</v>
      </c>
      <c r="L1951" s="1041" t="str">
        <f t="shared" si="342"/>
        <v/>
      </c>
      <c r="W1951" s="1046" t="str">
        <f t="shared" si="343"/>
        <v/>
      </c>
      <c r="X1951" s="1047"/>
      <c r="Y1951" s="1048" t="str">
        <f t="shared" si="340"/>
        <v/>
      </c>
      <c r="Z1951" s="1049" t="str">
        <f t="shared" si="344"/>
        <v/>
      </c>
      <c r="AA1951" s="1049" t="str">
        <f t="shared" si="345"/>
        <v/>
      </c>
      <c r="AB1951" s="1050" t="str">
        <f t="shared" si="346"/>
        <v/>
      </c>
      <c r="AD1951" s="1052" t="str">
        <f t="shared" si="347"/>
        <v/>
      </c>
      <c r="AE1951" s="1053" t="str">
        <f t="shared" si="348"/>
        <v/>
      </c>
    </row>
    <row r="1952" spans="5:31" ht="12.75" customHeight="1">
      <c r="E1952" s="1083" t="str">
        <f t="shared" si="341"/>
        <v/>
      </c>
      <c r="J1952" s="1117" t="str">
        <f>IF(D1952="","-",#REF!-D1952)</f>
        <v>-</v>
      </c>
      <c r="L1952" s="1041" t="str">
        <f t="shared" si="342"/>
        <v/>
      </c>
      <c r="W1952" s="1046" t="str">
        <f t="shared" si="343"/>
        <v/>
      </c>
      <c r="X1952" s="1047"/>
      <c r="Y1952" s="1048" t="str">
        <f t="shared" si="340"/>
        <v/>
      </c>
      <c r="Z1952" s="1049" t="str">
        <f t="shared" si="344"/>
        <v/>
      </c>
      <c r="AA1952" s="1049" t="str">
        <f t="shared" si="345"/>
        <v/>
      </c>
      <c r="AB1952" s="1050" t="str">
        <f t="shared" si="346"/>
        <v/>
      </c>
      <c r="AD1952" s="1052" t="str">
        <f t="shared" si="347"/>
        <v/>
      </c>
      <c r="AE1952" s="1053" t="str">
        <f t="shared" si="348"/>
        <v/>
      </c>
    </row>
    <row r="1953" spans="5:31" ht="12.75" customHeight="1">
      <c r="E1953" s="1083" t="str">
        <f t="shared" si="341"/>
        <v/>
      </c>
      <c r="J1953" s="1117" t="str">
        <f>IF(D1953="","-",#REF!-D1953)</f>
        <v>-</v>
      </c>
      <c r="L1953" s="1041" t="str">
        <f t="shared" si="342"/>
        <v/>
      </c>
      <c r="W1953" s="1046" t="str">
        <f t="shared" si="343"/>
        <v/>
      </c>
      <c r="X1953" s="1047"/>
      <c r="Y1953" s="1048" t="str">
        <f t="shared" ref="Y1953:Y2016" si="349">IFERROR(CHOOSE(X1953,"መስከረም","ጥቅምት","ህዳር  ","ታህሳስ ","ጥር ","የካቲት ","መጋቢት ","ሚይዚያ ","ግንቦት ","ሰኔ ","ሐምሌ ","ነሐሴ ","Pagume"),"")</f>
        <v/>
      </c>
      <c r="Z1953" s="1049" t="str">
        <f t="shared" si="344"/>
        <v/>
      </c>
      <c r="AA1953" s="1049" t="str">
        <f t="shared" si="345"/>
        <v/>
      </c>
      <c r="AB1953" s="1050" t="str">
        <f t="shared" si="346"/>
        <v/>
      </c>
      <c r="AD1953" s="1052" t="str">
        <f t="shared" si="347"/>
        <v/>
      </c>
      <c r="AE1953" s="1053" t="str">
        <f t="shared" si="348"/>
        <v/>
      </c>
    </row>
    <row r="1954" spans="5:31" ht="12.75" customHeight="1">
      <c r="E1954" s="1083" t="str">
        <f t="shared" si="341"/>
        <v/>
      </c>
      <c r="J1954" s="1117" t="str">
        <f>IF(D1954="","-",#REF!-D1954)</f>
        <v>-</v>
      </c>
      <c r="L1954" s="1041" t="str">
        <f t="shared" si="342"/>
        <v/>
      </c>
      <c r="W1954" s="1046" t="str">
        <f t="shared" si="343"/>
        <v/>
      </c>
      <c r="X1954" s="1047"/>
      <c r="Y1954" s="1048" t="str">
        <f t="shared" si="349"/>
        <v/>
      </c>
      <c r="Z1954" s="1049" t="str">
        <f t="shared" si="344"/>
        <v/>
      </c>
      <c r="AA1954" s="1049" t="str">
        <f t="shared" si="345"/>
        <v/>
      </c>
      <c r="AB1954" s="1050" t="str">
        <f t="shared" si="346"/>
        <v/>
      </c>
      <c r="AD1954" s="1052" t="str">
        <f t="shared" si="347"/>
        <v/>
      </c>
      <c r="AE1954" s="1053" t="str">
        <f t="shared" si="348"/>
        <v/>
      </c>
    </row>
    <row r="1955" spans="5:31" ht="12.75" customHeight="1">
      <c r="E1955" s="1083" t="str">
        <f t="shared" si="341"/>
        <v/>
      </c>
      <c r="J1955" s="1117" t="str">
        <f>IF(D1955="","-",#REF!-D1955)</f>
        <v>-</v>
      </c>
      <c r="L1955" s="1041" t="str">
        <f t="shared" si="342"/>
        <v/>
      </c>
      <c r="W1955" s="1046" t="str">
        <f t="shared" si="343"/>
        <v/>
      </c>
      <c r="X1955" s="1047"/>
      <c r="Y1955" s="1048" t="str">
        <f t="shared" si="349"/>
        <v/>
      </c>
      <c r="Z1955" s="1049" t="str">
        <f t="shared" si="344"/>
        <v/>
      </c>
      <c r="AA1955" s="1049" t="str">
        <f t="shared" si="345"/>
        <v/>
      </c>
      <c r="AB1955" s="1050" t="str">
        <f t="shared" si="346"/>
        <v/>
      </c>
      <c r="AD1955" s="1052" t="str">
        <f t="shared" si="347"/>
        <v/>
      </c>
      <c r="AE1955" s="1053" t="str">
        <f t="shared" si="348"/>
        <v/>
      </c>
    </row>
    <row r="1956" spans="5:31" ht="12.75" customHeight="1">
      <c r="E1956" s="1083" t="str">
        <f t="shared" si="341"/>
        <v/>
      </c>
      <c r="J1956" s="1117" t="str">
        <f>IF(D1956="","-",#REF!-D1956)</f>
        <v>-</v>
      </c>
      <c r="L1956" s="1041" t="str">
        <f t="shared" si="342"/>
        <v/>
      </c>
      <c r="W1956" s="1046" t="str">
        <f t="shared" si="343"/>
        <v/>
      </c>
      <c r="X1956" s="1047"/>
      <c r="Y1956" s="1048" t="str">
        <f t="shared" si="349"/>
        <v/>
      </c>
      <c r="Z1956" s="1049" t="str">
        <f t="shared" si="344"/>
        <v/>
      </c>
      <c r="AA1956" s="1049" t="str">
        <f t="shared" si="345"/>
        <v/>
      </c>
      <c r="AB1956" s="1050" t="str">
        <f t="shared" si="346"/>
        <v/>
      </c>
      <c r="AD1956" s="1052" t="str">
        <f t="shared" si="347"/>
        <v/>
      </c>
      <c r="AE1956" s="1053" t="str">
        <f t="shared" si="348"/>
        <v/>
      </c>
    </row>
    <row r="1957" spans="5:31" ht="12.75" customHeight="1">
      <c r="E1957" s="1083" t="str">
        <f t="shared" si="341"/>
        <v/>
      </c>
      <c r="J1957" s="1117" t="str">
        <f>IF(D1957="","-",#REF!-D1957)</f>
        <v>-</v>
      </c>
      <c r="L1957" s="1041" t="str">
        <f t="shared" si="342"/>
        <v/>
      </c>
      <c r="W1957" s="1046" t="str">
        <f t="shared" si="343"/>
        <v/>
      </c>
      <c r="X1957" s="1047"/>
      <c r="Y1957" s="1048" t="str">
        <f t="shared" si="349"/>
        <v/>
      </c>
      <c r="Z1957" s="1049" t="str">
        <f t="shared" si="344"/>
        <v/>
      </c>
      <c r="AA1957" s="1049" t="str">
        <f t="shared" si="345"/>
        <v/>
      </c>
      <c r="AB1957" s="1050" t="str">
        <f t="shared" si="346"/>
        <v/>
      </c>
      <c r="AD1957" s="1052" t="str">
        <f t="shared" si="347"/>
        <v/>
      </c>
      <c r="AE1957" s="1053" t="str">
        <f t="shared" si="348"/>
        <v/>
      </c>
    </row>
    <row r="1958" spans="5:31" ht="12.75" customHeight="1">
      <c r="E1958" s="1083" t="str">
        <f t="shared" si="341"/>
        <v/>
      </c>
      <c r="J1958" s="1117" t="str">
        <f>IF(D1958="","-",#REF!-D1958)</f>
        <v>-</v>
      </c>
      <c r="L1958" s="1041" t="str">
        <f t="shared" si="342"/>
        <v/>
      </c>
      <c r="W1958" s="1046" t="str">
        <f t="shared" si="343"/>
        <v/>
      </c>
      <c r="X1958" s="1047"/>
      <c r="Y1958" s="1048" t="str">
        <f t="shared" si="349"/>
        <v/>
      </c>
      <c r="Z1958" s="1049" t="str">
        <f t="shared" si="344"/>
        <v/>
      </c>
      <c r="AA1958" s="1049" t="str">
        <f t="shared" si="345"/>
        <v/>
      </c>
      <c r="AB1958" s="1050" t="str">
        <f t="shared" si="346"/>
        <v/>
      </c>
      <c r="AD1958" s="1052" t="str">
        <f t="shared" si="347"/>
        <v/>
      </c>
      <c r="AE1958" s="1053" t="str">
        <f t="shared" si="348"/>
        <v/>
      </c>
    </row>
    <row r="1959" spans="5:31" ht="12.75" customHeight="1">
      <c r="E1959" s="1083" t="str">
        <f t="shared" si="341"/>
        <v/>
      </c>
      <c r="J1959" s="1117" t="str">
        <f>IF(D1959="","-",#REF!-D1959)</f>
        <v>-</v>
      </c>
      <c r="L1959" s="1041" t="str">
        <f t="shared" si="342"/>
        <v/>
      </c>
      <c r="W1959" s="1046" t="str">
        <f t="shared" si="343"/>
        <v/>
      </c>
      <c r="X1959" s="1047"/>
      <c r="Y1959" s="1048" t="str">
        <f t="shared" si="349"/>
        <v/>
      </c>
      <c r="Z1959" s="1049" t="str">
        <f t="shared" si="344"/>
        <v/>
      </c>
      <c r="AA1959" s="1049" t="str">
        <f t="shared" si="345"/>
        <v/>
      </c>
      <c r="AB1959" s="1050" t="str">
        <f t="shared" si="346"/>
        <v/>
      </c>
      <c r="AD1959" s="1052" t="str">
        <f t="shared" si="347"/>
        <v/>
      </c>
      <c r="AE1959" s="1053" t="str">
        <f t="shared" si="348"/>
        <v/>
      </c>
    </row>
    <row r="1960" spans="5:31" ht="12.75" customHeight="1">
      <c r="E1960" s="1083" t="str">
        <f t="shared" si="341"/>
        <v/>
      </c>
      <c r="J1960" s="1117" t="str">
        <f>IF(D1960="","-",#REF!-D1960)</f>
        <v>-</v>
      </c>
      <c r="L1960" s="1041" t="str">
        <f t="shared" si="342"/>
        <v/>
      </c>
      <c r="W1960" s="1046" t="str">
        <f t="shared" si="343"/>
        <v/>
      </c>
      <c r="X1960" s="1047"/>
      <c r="Y1960" s="1048" t="str">
        <f t="shared" si="349"/>
        <v/>
      </c>
      <c r="Z1960" s="1049" t="str">
        <f t="shared" si="344"/>
        <v/>
      </c>
      <c r="AA1960" s="1049" t="str">
        <f t="shared" si="345"/>
        <v/>
      </c>
      <c r="AB1960" s="1050" t="str">
        <f t="shared" si="346"/>
        <v/>
      </c>
      <c r="AD1960" s="1052" t="str">
        <f t="shared" si="347"/>
        <v/>
      </c>
      <c r="AE1960" s="1053" t="str">
        <f t="shared" si="348"/>
        <v/>
      </c>
    </row>
    <row r="1961" spans="5:31" ht="12.75" customHeight="1">
      <c r="E1961" s="1083" t="str">
        <f t="shared" si="341"/>
        <v/>
      </c>
      <c r="J1961" s="1117" t="str">
        <f>IF(D1961="","-",#REF!-D1961)</f>
        <v>-</v>
      </c>
      <c r="L1961" s="1041" t="str">
        <f t="shared" si="342"/>
        <v/>
      </c>
      <c r="W1961" s="1046" t="str">
        <f t="shared" si="343"/>
        <v/>
      </c>
      <c r="X1961" s="1047"/>
      <c r="Y1961" s="1048" t="str">
        <f t="shared" si="349"/>
        <v/>
      </c>
      <c r="Z1961" s="1049" t="str">
        <f t="shared" si="344"/>
        <v/>
      </c>
      <c r="AA1961" s="1049" t="str">
        <f t="shared" si="345"/>
        <v/>
      </c>
      <c r="AB1961" s="1050" t="str">
        <f t="shared" si="346"/>
        <v/>
      </c>
      <c r="AD1961" s="1052" t="str">
        <f t="shared" si="347"/>
        <v/>
      </c>
      <c r="AE1961" s="1053" t="str">
        <f t="shared" si="348"/>
        <v/>
      </c>
    </row>
    <row r="1962" spans="5:31" ht="12.75" customHeight="1">
      <c r="E1962" s="1083" t="str">
        <f t="shared" si="341"/>
        <v/>
      </c>
      <c r="J1962" s="1117" t="str">
        <f>IF(D1962="","-",#REF!-D1962)</f>
        <v>-</v>
      </c>
      <c r="L1962" s="1041" t="str">
        <f t="shared" si="342"/>
        <v/>
      </c>
      <c r="W1962" s="1046" t="str">
        <f t="shared" si="343"/>
        <v/>
      </c>
      <c r="X1962" s="1047"/>
      <c r="Y1962" s="1048" t="str">
        <f t="shared" si="349"/>
        <v/>
      </c>
      <c r="Z1962" s="1049" t="str">
        <f t="shared" si="344"/>
        <v/>
      </c>
      <c r="AA1962" s="1049" t="str">
        <f t="shared" si="345"/>
        <v/>
      </c>
      <c r="AB1962" s="1050" t="str">
        <f t="shared" si="346"/>
        <v/>
      </c>
      <c r="AD1962" s="1052" t="str">
        <f t="shared" si="347"/>
        <v/>
      </c>
      <c r="AE1962" s="1053" t="str">
        <f t="shared" si="348"/>
        <v/>
      </c>
    </row>
    <row r="1963" spans="5:31" ht="12.75" customHeight="1">
      <c r="E1963" s="1083" t="str">
        <f t="shared" si="341"/>
        <v/>
      </c>
      <c r="J1963" s="1117" t="str">
        <f>IF(D1963="","-",#REF!-D1963)</f>
        <v>-</v>
      </c>
      <c r="L1963" s="1041" t="str">
        <f t="shared" si="342"/>
        <v/>
      </c>
      <c r="W1963" s="1046" t="str">
        <f t="shared" si="343"/>
        <v/>
      </c>
      <c r="X1963" s="1047"/>
      <c r="Y1963" s="1048" t="str">
        <f t="shared" si="349"/>
        <v/>
      </c>
      <c r="Z1963" s="1049" t="str">
        <f t="shared" si="344"/>
        <v/>
      </c>
      <c r="AA1963" s="1049" t="str">
        <f t="shared" si="345"/>
        <v/>
      </c>
      <c r="AB1963" s="1050" t="str">
        <f t="shared" si="346"/>
        <v/>
      </c>
      <c r="AD1963" s="1052" t="str">
        <f t="shared" si="347"/>
        <v/>
      </c>
      <c r="AE1963" s="1053" t="str">
        <f t="shared" si="348"/>
        <v/>
      </c>
    </row>
    <row r="1964" spans="5:31" ht="12.75" customHeight="1">
      <c r="E1964" s="1083" t="str">
        <f t="shared" si="341"/>
        <v/>
      </c>
      <c r="J1964" s="1117" t="str">
        <f>IF(D1964="","-",#REF!-D1964)</f>
        <v>-</v>
      </c>
      <c r="L1964" s="1041" t="str">
        <f t="shared" si="342"/>
        <v/>
      </c>
      <c r="W1964" s="1046" t="str">
        <f t="shared" si="343"/>
        <v/>
      </c>
      <c r="X1964" s="1047"/>
      <c r="Y1964" s="1048" t="str">
        <f t="shared" si="349"/>
        <v/>
      </c>
      <c r="Z1964" s="1049" t="str">
        <f t="shared" si="344"/>
        <v/>
      </c>
      <c r="AA1964" s="1049" t="str">
        <f t="shared" si="345"/>
        <v/>
      </c>
      <c r="AB1964" s="1050" t="str">
        <f t="shared" si="346"/>
        <v/>
      </c>
      <c r="AD1964" s="1052" t="str">
        <f t="shared" si="347"/>
        <v/>
      </c>
      <c r="AE1964" s="1053" t="str">
        <f t="shared" si="348"/>
        <v/>
      </c>
    </row>
    <row r="1965" spans="5:31" ht="12.75" customHeight="1">
      <c r="E1965" s="1083" t="str">
        <f t="shared" si="341"/>
        <v/>
      </c>
      <c r="J1965" s="1117" t="str">
        <f>IF(D1965="","-",#REF!-D1965)</f>
        <v>-</v>
      </c>
      <c r="L1965" s="1041" t="str">
        <f t="shared" si="342"/>
        <v/>
      </c>
      <c r="W1965" s="1046" t="str">
        <f t="shared" si="343"/>
        <v/>
      </c>
      <c r="X1965" s="1047"/>
      <c r="Y1965" s="1048" t="str">
        <f t="shared" si="349"/>
        <v/>
      </c>
      <c r="Z1965" s="1049" t="str">
        <f t="shared" si="344"/>
        <v/>
      </c>
      <c r="AA1965" s="1049" t="str">
        <f t="shared" si="345"/>
        <v/>
      </c>
      <c r="AB1965" s="1050" t="str">
        <f t="shared" si="346"/>
        <v/>
      </c>
      <c r="AD1965" s="1052" t="str">
        <f t="shared" si="347"/>
        <v/>
      </c>
      <c r="AE1965" s="1053" t="str">
        <f t="shared" si="348"/>
        <v/>
      </c>
    </row>
    <row r="1966" spans="5:31" ht="12.75" customHeight="1">
      <c r="E1966" s="1083" t="str">
        <f t="shared" si="341"/>
        <v/>
      </c>
      <c r="J1966" s="1117" t="str">
        <f>IF(D1966="","-",#REF!-D1966)</f>
        <v>-</v>
      </c>
      <c r="L1966" s="1041" t="str">
        <f t="shared" si="342"/>
        <v/>
      </c>
      <c r="W1966" s="1046" t="str">
        <f t="shared" si="343"/>
        <v/>
      </c>
      <c r="X1966" s="1047"/>
      <c r="Y1966" s="1048" t="str">
        <f t="shared" si="349"/>
        <v/>
      </c>
      <c r="Z1966" s="1049" t="str">
        <f t="shared" si="344"/>
        <v/>
      </c>
      <c r="AA1966" s="1049" t="str">
        <f t="shared" si="345"/>
        <v/>
      </c>
      <c r="AB1966" s="1050" t="str">
        <f t="shared" si="346"/>
        <v/>
      </c>
      <c r="AD1966" s="1052" t="str">
        <f t="shared" si="347"/>
        <v/>
      </c>
      <c r="AE1966" s="1053" t="str">
        <f t="shared" si="348"/>
        <v/>
      </c>
    </row>
    <row r="1967" spans="5:31" ht="12.75" customHeight="1">
      <c r="E1967" s="1083" t="str">
        <f t="shared" si="341"/>
        <v/>
      </c>
      <c r="J1967" s="1117" t="str">
        <f>IF(D1967="","-",#REF!-D1967)</f>
        <v>-</v>
      </c>
      <c r="L1967" s="1041" t="str">
        <f t="shared" si="342"/>
        <v/>
      </c>
      <c r="W1967" s="1046" t="str">
        <f t="shared" si="343"/>
        <v/>
      </c>
      <c r="X1967" s="1047"/>
      <c r="Y1967" s="1048" t="str">
        <f t="shared" si="349"/>
        <v/>
      </c>
      <c r="Z1967" s="1049" t="str">
        <f t="shared" si="344"/>
        <v/>
      </c>
      <c r="AA1967" s="1049" t="str">
        <f t="shared" si="345"/>
        <v/>
      </c>
      <c r="AB1967" s="1050" t="str">
        <f t="shared" si="346"/>
        <v/>
      </c>
      <c r="AD1967" s="1052" t="str">
        <f t="shared" si="347"/>
        <v/>
      </c>
      <c r="AE1967" s="1053" t="str">
        <f t="shared" si="348"/>
        <v/>
      </c>
    </row>
    <row r="1968" spans="5:31" ht="12.75" customHeight="1">
      <c r="E1968" s="1083" t="str">
        <f t="shared" si="341"/>
        <v/>
      </c>
      <c r="J1968" s="1117" t="str">
        <f>IF(D1968="","-",#REF!-D1968)</f>
        <v>-</v>
      </c>
      <c r="L1968" s="1041" t="str">
        <f t="shared" si="342"/>
        <v/>
      </c>
      <c r="W1968" s="1046" t="str">
        <f t="shared" si="343"/>
        <v/>
      </c>
      <c r="X1968" s="1047"/>
      <c r="Y1968" s="1048" t="str">
        <f t="shared" si="349"/>
        <v/>
      </c>
      <c r="Z1968" s="1049" t="str">
        <f t="shared" si="344"/>
        <v/>
      </c>
      <c r="AA1968" s="1049" t="str">
        <f t="shared" si="345"/>
        <v/>
      </c>
      <c r="AB1968" s="1050" t="str">
        <f t="shared" si="346"/>
        <v/>
      </c>
      <c r="AD1968" s="1052" t="str">
        <f t="shared" si="347"/>
        <v/>
      </c>
      <c r="AE1968" s="1053" t="str">
        <f t="shared" si="348"/>
        <v/>
      </c>
    </row>
    <row r="1969" spans="5:31" ht="12.75" customHeight="1">
      <c r="E1969" s="1083" t="str">
        <f t="shared" si="341"/>
        <v/>
      </c>
      <c r="J1969" s="1117" t="str">
        <f>IF(D1969="","-",#REF!-D1969)</f>
        <v>-</v>
      </c>
      <c r="L1969" s="1041" t="str">
        <f t="shared" si="342"/>
        <v/>
      </c>
      <c r="W1969" s="1046" t="str">
        <f t="shared" si="343"/>
        <v/>
      </c>
      <c r="X1969" s="1047"/>
      <c r="Y1969" s="1048" t="str">
        <f t="shared" si="349"/>
        <v/>
      </c>
      <c r="Z1969" s="1049" t="str">
        <f t="shared" si="344"/>
        <v/>
      </c>
      <c r="AA1969" s="1049" t="str">
        <f t="shared" si="345"/>
        <v/>
      </c>
      <c r="AB1969" s="1050" t="str">
        <f t="shared" si="346"/>
        <v/>
      </c>
      <c r="AD1969" s="1052" t="str">
        <f t="shared" si="347"/>
        <v/>
      </c>
      <c r="AE1969" s="1053" t="str">
        <f t="shared" si="348"/>
        <v/>
      </c>
    </row>
    <row r="1970" spans="5:31" ht="12.75" customHeight="1">
      <c r="E1970" s="1083" t="str">
        <f t="shared" si="341"/>
        <v/>
      </c>
      <c r="J1970" s="1117" t="str">
        <f>IF(D1970="","-",#REF!-D1970)</f>
        <v>-</v>
      </c>
      <c r="L1970" s="1041" t="str">
        <f t="shared" si="342"/>
        <v/>
      </c>
      <c r="W1970" s="1046" t="str">
        <f t="shared" si="343"/>
        <v/>
      </c>
      <c r="X1970" s="1047"/>
      <c r="Y1970" s="1048" t="str">
        <f t="shared" si="349"/>
        <v/>
      </c>
      <c r="Z1970" s="1049" t="str">
        <f t="shared" si="344"/>
        <v/>
      </c>
      <c r="AA1970" s="1049" t="str">
        <f t="shared" si="345"/>
        <v/>
      </c>
      <c r="AB1970" s="1050" t="str">
        <f t="shared" si="346"/>
        <v/>
      </c>
      <c r="AD1970" s="1052" t="str">
        <f t="shared" si="347"/>
        <v/>
      </c>
      <c r="AE1970" s="1053" t="str">
        <f t="shared" si="348"/>
        <v/>
      </c>
    </row>
    <row r="1971" spans="5:31" ht="12.75" customHeight="1">
      <c r="E1971" s="1083" t="str">
        <f t="shared" si="341"/>
        <v/>
      </c>
      <c r="J1971" s="1117" t="str">
        <f>IF(D1971="","-",#REF!-D1971)</f>
        <v>-</v>
      </c>
      <c r="L1971" s="1041" t="str">
        <f t="shared" si="342"/>
        <v/>
      </c>
      <c r="W1971" s="1046" t="str">
        <f t="shared" si="343"/>
        <v/>
      </c>
      <c r="X1971" s="1047"/>
      <c r="Y1971" s="1048" t="str">
        <f t="shared" si="349"/>
        <v/>
      </c>
      <c r="Z1971" s="1049" t="str">
        <f t="shared" si="344"/>
        <v/>
      </c>
      <c r="AA1971" s="1049" t="str">
        <f t="shared" si="345"/>
        <v/>
      </c>
      <c r="AB1971" s="1050" t="str">
        <f t="shared" si="346"/>
        <v/>
      </c>
      <c r="AD1971" s="1052" t="str">
        <f t="shared" si="347"/>
        <v/>
      </c>
      <c r="AE1971" s="1053" t="str">
        <f t="shared" si="348"/>
        <v/>
      </c>
    </row>
    <row r="1972" spans="5:31" ht="12.75" customHeight="1">
      <c r="E1972" s="1083" t="str">
        <f t="shared" si="341"/>
        <v/>
      </c>
      <c r="J1972" s="1117" t="str">
        <f>IF(D1972="","-",#REF!-D1972)</f>
        <v>-</v>
      </c>
      <c r="L1972" s="1041" t="str">
        <f t="shared" si="342"/>
        <v/>
      </c>
      <c r="W1972" s="1046" t="str">
        <f t="shared" si="343"/>
        <v/>
      </c>
      <c r="X1972" s="1047"/>
      <c r="Y1972" s="1048" t="str">
        <f t="shared" si="349"/>
        <v/>
      </c>
      <c r="Z1972" s="1049" t="str">
        <f t="shared" si="344"/>
        <v/>
      </c>
      <c r="AA1972" s="1049" t="str">
        <f t="shared" si="345"/>
        <v/>
      </c>
      <c r="AB1972" s="1050" t="str">
        <f t="shared" si="346"/>
        <v/>
      </c>
      <c r="AD1972" s="1052" t="str">
        <f t="shared" si="347"/>
        <v/>
      </c>
      <c r="AE1972" s="1053" t="str">
        <f t="shared" si="348"/>
        <v/>
      </c>
    </row>
    <row r="1973" spans="5:31" ht="12.75" customHeight="1">
      <c r="E1973" s="1083" t="str">
        <f t="shared" si="341"/>
        <v/>
      </c>
      <c r="J1973" s="1117" t="str">
        <f>IF(D1973="","-",#REF!-D1973)</f>
        <v>-</v>
      </c>
      <c r="L1973" s="1041" t="str">
        <f t="shared" si="342"/>
        <v/>
      </c>
      <c r="W1973" s="1046" t="str">
        <f t="shared" si="343"/>
        <v/>
      </c>
      <c r="X1973" s="1047"/>
      <c r="Y1973" s="1048" t="str">
        <f t="shared" si="349"/>
        <v/>
      </c>
      <c r="Z1973" s="1049" t="str">
        <f t="shared" si="344"/>
        <v/>
      </c>
      <c r="AA1973" s="1049" t="str">
        <f t="shared" si="345"/>
        <v/>
      </c>
      <c r="AB1973" s="1050" t="str">
        <f t="shared" si="346"/>
        <v/>
      </c>
      <c r="AD1973" s="1052" t="str">
        <f t="shared" si="347"/>
        <v/>
      </c>
      <c r="AE1973" s="1053" t="str">
        <f t="shared" si="348"/>
        <v/>
      </c>
    </row>
    <row r="1974" spans="5:31" ht="12.75" customHeight="1">
      <c r="E1974" s="1083" t="str">
        <f t="shared" si="341"/>
        <v/>
      </c>
      <c r="J1974" s="1117" t="str">
        <f>IF(D1974="","-",#REF!-D1974)</f>
        <v>-</v>
      </c>
      <c r="L1974" s="1041" t="str">
        <f t="shared" si="342"/>
        <v/>
      </c>
      <c r="W1974" s="1046" t="str">
        <f t="shared" si="343"/>
        <v/>
      </c>
      <c r="X1974" s="1047"/>
      <c r="Y1974" s="1048" t="str">
        <f t="shared" si="349"/>
        <v/>
      </c>
      <c r="Z1974" s="1049" t="str">
        <f t="shared" si="344"/>
        <v/>
      </c>
      <c r="AA1974" s="1049" t="str">
        <f t="shared" si="345"/>
        <v/>
      </c>
      <c r="AB1974" s="1050" t="str">
        <f t="shared" si="346"/>
        <v/>
      </c>
      <c r="AD1974" s="1052" t="str">
        <f t="shared" si="347"/>
        <v/>
      </c>
      <c r="AE1974" s="1053" t="str">
        <f t="shared" si="348"/>
        <v/>
      </c>
    </row>
    <row r="1975" spans="5:31" ht="12.75" customHeight="1">
      <c r="E1975" s="1083" t="str">
        <f t="shared" si="341"/>
        <v/>
      </c>
      <c r="J1975" s="1117" t="str">
        <f>IF(D1975="","-",#REF!-D1975)</f>
        <v>-</v>
      </c>
      <c r="L1975" s="1041" t="str">
        <f t="shared" si="342"/>
        <v/>
      </c>
      <c r="W1975" s="1046" t="str">
        <f t="shared" si="343"/>
        <v/>
      </c>
      <c r="X1975" s="1047"/>
      <c r="Y1975" s="1048" t="str">
        <f t="shared" si="349"/>
        <v/>
      </c>
      <c r="Z1975" s="1049" t="str">
        <f t="shared" si="344"/>
        <v/>
      </c>
      <c r="AA1975" s="1049" t="str">
        <f t="shared" si="345"/>
        <v/>
      </c>
      <c r="AB1975" s="1050" t="str">
        <f t="shared" si="346"/>
        <v/>
      </c>
      <c r="AD1975" s="1052" t="str">
        <f t="shared" si="347"/>
        <v/>
      </c>
      <c r="AE1975" s="1053" t="str">
        <f t="shared" si="348"/>
        <v/>
      </c>
    </row>
    <row r="1976" spans="5:31" ht="12.75" customHeight="1">
      <c r="E1976" s="1083" t="str">
        <f t="shared" si="341"/>
        <v/>
      </c>
      <c r="J1976" s="1117" t="str">
        <f>IF(D1976="","-",#REF!-D1976)</f>
        <v>-</v>
      </c>
      <c r="L1976" s="1041" t="str">
        <f t="shared" si="342"/>
        <v/>
      </c>
      <c r="W1976" s="1046" t="str">
        <f t="shared" si="343"/>
        <v/>
      </c>
      <c r="X1976" s="1047"/>
      <c r="Y1976" s="1048" t="str">
        <f t="shared" si="349"/>
        <v/>
      </c>
      <c r="Z1976" s="1049" t="str">
        <f t="shared" si="344"/>
        <v/>
      </c>
      <c r="AA1976" s="1049" t="str">
        <f t="shared" si="345"/>
        <v/>
      </c>
      <c r="AB1976" s="1050" t="str">
        <f t="shared" si="346"/>
        <v/>
      </c>
      <c r="AD1976" s="1052" t="str">
        <f t="shared" si="347"/>
        <v/>
      </c>
      <c r="AE1976" s="1053" t="str">
        <f t="shared" si="348"/>
        <v/>
      </c>
    </row>
    <row r="1977" spans="5:31" ht="12.75" customHeight="1">
      <c r="E1977" s="1083" t="str">
        <f t="shared" si="341"/>
        <v/>
      </c>
      <c r="J1977" s="1117" t="str">
        <f>IF(D1977="","-",#REF!-D1977)</f>
        <v>-</v>
      </c>
      <c r="L1977" s="1041" t="str">
        <f t="shared" si="342"/>
        <v/>
      </c>
      <c r="W1977" s="1046" t="str">
        <f t="shared" si="343"/>
        <v/>
      </c>
      <c r="X1977" s="1047"/>
      <c r="Y1977" s="1048" t="str">
        <f t="shared" si="349"/>
        <v/>
      </c>
      <c r="Z1977" s="1049" t="str">
        <f t="shared" si="344"/>
        <v/>
      </c>
      <c r="AA1977" s="1049" t="str">
        <f t="shared" si="345"/>
        <v/>
      </c>
      <c r="AB1977" s="1050" t="str">
        <f t="shared" si="346"/>
        <v/>
      </c>
      <c r="AD1977" s="1052" t="str">
        <f t="shared" si="347"/>
        <v/>
      </c>
      <c r="AE1977" s="1053" t="str">
        <f t="shared" si="348"/>
        <v/>
      </c>
    </row>
    <row r="1978" spans="5:31" ht="12.75" customHeight="1">
      <c r="E1978" s="1083" t="str">
        <f t="shared" si="341"/>
        <v/>
      </c>
      <c r="J1978" s="1117" t="str">
        <f>IF(D1978="","-",#REF!-D1978)</f>
        <v>-</v>
      </c>
      <c r="L1978" s="1041" t="str">
        <f t="shared" si="342"/>
        <v/>
      </c>
      <c r="W1978" s="1046" t="str">
        <f t="shared" si="343"/>
        <v/>
      </c>
      <c r="X1978" s="1047"/>
      <c r="Y1978" s="1048" t="str">
        <f t="shared" si="349"/>
        <v/>
      </c>
      <c r="Z1978" s="1049" t="str">
        <f t="shared" si="344"/>
        <v/>
      </c>
      <c r="AA1978" s="1049" t="str">
        <f t="shared" si="345"/>
        <v/>
      </c>
      <c r="AB1978" s="1050" t="str">
        <f t="shared" si="346"/>
        <v/>
      </c>
      <c r="AD1978" s="1052" t="str">
        <f t="shared" si="347"/>
        <v/>
      </c>
      <c r="AE1978" s="1053" t="str">
        <f t="shared" si="348"/>
        <v/>
      </c>
    </row>
    <row r="1979" spans="5:31" ht="12.75" customHeight="1">
      <c r="E1979" s="1083" t="str">
        <f t="shared" si="341"/>
        <v/>
      </c>
      <c r="J1979" s="1117" t="str">
        <f>IF(D1979="","-",#REF!-D1979)</f>
        <v>-</v>
      </c>
      <c r="L1979" s="1041" t="str">
        <f t="shared" si="342"/>
        <v/>
      </c>
      <c r="W1979" s="1046" t="str">
        <f t="shared" si="343"/>
        <v/>
      </c>
      <c r="X1979" s="1047"/>
      <c r="Y1979" s="1048" t="str">
        <f t="shared" si="349"/>
        <v/>
      </c>
      <c r="Z1979" s="1049" t="str">
        <f t="shared" si="344"/>
        <v/>
      </c>
      <c r="AA1979" s="1049" t="str">
        <f t="shared" si="345"/>
        <v/>
      </c>
      <c r="AB1979" s="1050" t="str">
        <f t="shared" si="346"/>
        <v/>
      </c>
      <c r="AD1979" s="1052" t="str">
        <f t="shared" si="347"/>
        <v/>
      </c>
      <c r="AE1979" s="1053" t="str">
        <f t="shared" si="348"/>
        <v/>
      </c>
    </row>
    <row r="1980" spans="5:31" ht="12.75" customHeight="1">
      <c r="E1980" s="1083" t="str">
        <f t="shared" si="341"/>
        <v/>
      </c>
      <c r="J1980" s="1117" t="str">
        <f>IF(D1980="","-",#REF!-D1980)</f>
        <v>-</v>
      </c>
      <c r="L1980" s="1041" t="str">
        <f t="shared" si="342"/>
        <v/>
      </c>
      <c r="W1980" s="1046" t="str">
        <f t="shared" si="343"/>
        <v/>
      </c>
      <c r="X1980" s="1047"/>
      <c r="Y1980" s="1048" t="str">
        <f t="shared" si="349"/>
        <v/>
      </c>
      <c r="Z1980" s="1049" t="str">
        <f t="shared" si="344"/>
        <v/>
      </c>
      <c r="AA1980" s="1049" t="str">
        <f t="shared" si="345"/>
        <v/>
      </c>
      <c r="AB1980" s="1050" t="str">
        <f t="shared" si="346"/>
        <v/>
      </c>
      <c r="AD1980" s="1052" t="str">
        <f t="shared" si="347"/>
        <v/>
      </c>
      <c r="AE1980" s="1053" t="str">
        <f t="shared" si="348"/>
        <v/>
      </c>
    </row>
    <row r="1981" spans="5:31" ht="12.75" customHeight="1">
      <c r="E1981" s="1083" t="str">
        <f t="shared" si="341"/>
        <v/>
      </c>
      <c r="J1981" s="1117" t="str">
        <f>IF(D1981="","-",#REF!-D1981)</f>
        <v>-</v>
      </c>
      <c r="L1981" s="1041" t="str">
        <f t="shared" si="342"/>
        <v/>
      </c>
      <c r="W1981" s="1046" t="str">
        <f t="shared" si="343"/>
        <v/>
      </c>
      <c r="X1981" s="1047"/>
      <c r="Y1981" s="1048" t="str">
        <f t="shared" si="349"/>
        <v/>
      </c>
      <c r="Z1981" s="1049" t="str">
        <f t="shared" si="344"/>
        <v/>
      </c>
      <c r="AA1981" s="1049" t="str">
        <f t="shared" si="345"/>
        <v/>
      </c>
      <c r="AB1981" s="1050" t="str">
        <f t="shared" si="346"/>
        <v/>
      </c>
      <c r="AD1981" s="1052" t="str">
        <f t="shared" si="347"/>
        <v/>
      </c>
      <c r="AE1981" s="1053" t="str">
        <f t="shared" si="348"/>
        <v/>
      </c>
    </row>
    <row r="1982" spans="5:31" ht="12.75" customHeight="1">
      <c r="E1982" s="1083" t="str">
        <f t="shared" si="341"/>
        <v/>
      </c>
      <c r="J1982" s="1117" t="str">
        <f>IF(D1982="","-",#REF!-D1982)</f>
        <v>-</v>
      </c>
      <c r="L1982" s="1041" t="str">
        <f t="shared" si="342"/>
        <v/>
      </c>
      <c r="W1982" s="1046" t="str">
        <f t="shared" si="343"/>
        <v/>
      </c>
      <c r="X1982" s="1047"/>
      <c r="Y1982" s="1048" t="str">
        <f t="shared" si="349"/>
        <v/>
      </c>
      <c r="Z1982" s="1049" t="str">
        <f t="shared" si="344"/>
        <v/>
      </c>
      <c r="AA1982" s="1049" t="str">
        <f t="shared" si="345"/>
        <v/>
      </c>
      <c r="AB1982" s="1050" t="str">
        <f t="shared" si="346"/>
        <v/>
      </c>
      <c r="AD1982" s="1052" t="str">
        <f t="shared" si="347"/>
        <v/>
      </c>
      <c r="AE1982" s="1053" t="str">
        <f t="shared" si="348"/>
        <v/>
      </c>
    </row>
    <row r="1983" spans="5:31" ht="12.75" customHeight="1">
      <c r="E1983" s="1083" t="str">
        <f t="shared" si="341"/>
        <v/>
      </c>
      <c r="J1983" s="1117" t="str">
        <f>IF(D1983="","-",#REF!-D1983)</f>
        <v>-</v>
      </c>
      <c r="L1983" s="1041" t="str">
        <f t="shared" si="342"/>
        <v/>
      </c>
      <c r="W1983" s="1046" t="str">
        <f t="shared" si="343"/>
        <v/>
      </c>
      <c r="X1983" s="1047"/>
      <c r="Y1983" s="1048" t="str">
        <f t="shared" si="349"/>
        <v/>
      </c>
      <c r="Z1983" s="1049" t="str">
        <f t="shared" si="344"/>
        <v/>
      </c>
      <c r="AA1983" s="1049" t="str">
        <f t="shared" si="345"/>
        <v/>
      </c>
      <c r="AB1983" s="1050" t="str">
        <f t="shared" si="346"/>
        <v/>
      </c>
      <c r="AD1983" s="1052" t="str">
        <f t="shared" si="347"/>
        <v/>
      </c>
      <c r="AE1983" s="1053" t="str">
        <f t="shared" si="348"/>
        <v/>
      </c>
    </row>
    <row r="1984" spans="5:31" ht="12.75" customHeight="1">
      <c r="E1984" s="1083" t="str">
        <f t="shared" si="341"/>
        <v/>
      </c>
      <c r="J1984" s="1117" t="str">
        <f>IF(D1984="","-",#REF!-D1984)</f>
        <v>-</v>
      </c>
      <c r="L1984" s="1041" t="str">
        <f t="shared" si="342"/>
        <v/>
      </c>
      <c r="W1984" s="1046" t="str">
        <f t="shared" si="343"/>
        <v/>
      </c>
      <c r="X1984" s="1047"/>
      <c r="Y1984" s="1048" t="str">
        <f t="shared" si="349"/>
        <v/>
      </c>
      <c r="Z1984" s="1049" t="str">
        <f t="shared" si="344"/>
        <v/>
      </c>
      <c r="AA1984" s="1049" t="str">
        <f t="shared" si="345"/>
        <v/>
      </c>
      <c r="AB1984" s="1050" t="str">
        <f t="shared" si="346"/>
        <v/>
      </c>
      <c r="AD1984" s="1052" t="str">
        <f t="shared" si="347"/>
        <v/>
      </c>
      <c r="AE1984" s="1053" t="str">
        <f t="shared" si="348"/>
        <v/>
      </c>
    </row>
    <row r="1985" spans="5:31" ht="12.75" customHeight="1">
      <c r="E1985" s="1083" t="str">
        <f t="shared" si="341"/>
        <v/>
      </c>
      <c r="J1985" s="1117" t="str">
        <f>IF(D1985="","-",#REF!-D1985)</f>
        <v>-</v>
      </c>
      <c r="L1985" s="1041" t="str">
        <f t="shared" si="342"/>
        <v/>
      </c>
      <c r="W1985" s="1046" t="str">
        <f t="shared" si="343"/>
        <v/>
      </c>
      <c r="X1985" s="1047"/>
      <c r="Y1985" s="1048" t="str">
        <f t="shared" si="349"/>
        <v/>
      </c>
      <c r="Z1985" s="1049" t="str">
        <f t="shared" si="344"/>
        <v/>
      </c>
      <c r="AA1985" s="1049" t="str">
        <f t="shared" si="345"/>
        <v/>
      </c>
      <c r="AB1985" s="1050" t="str">
        <f t="shared" si="346"/>
        <v/>
      </c>
      <c r="AD1985" s="1052" t="str">
        <f t="shared" si="347"/>
        <v/>
      </c>
      <c r="AE1985" s="1053" t="str">
        <f t="shared" si="348"/>
        <v/>
      </c>
    </row>
    <row r="1986" spans="5:31" ht="12.75" customHeight="1">
      <c r="E1986" s="1083" t="str">
        <f t="shared" si="341"/>
        <v/>
      </c>
      <c r="J1986" s="1117" t="str">
        <f>IF(D1986="","-",#REF!-D1986)</f>
        <v>-</v>
      </c>
      <c r="L1986" s="1041" t="str">
        <f t="shared" si="342"/>
        <v/>
      </c>
      <c r="W1986" s="1046" t="str">
        <f t="shared" si="343"/>
        <v/>
      </c>
      <c r="X1986" s="1047"/>
      <c r="Y1986" s="1048" t="str">
        <f t="shared" si="349"/>
        <v/>
      </c>
      <c r="Z1986" s="1049" t="str">
        <f t="shared" si="344"/>
        <v/>
      </c>
      <c r="AA1986" s="1049" t="str">
        <f t="shared" si="345"/>
        <v/>
      </c>
      <c r="AB1986" s="1050" t="str">
        <f t="shared" si="346"/>
        <v/>
      </c>
      <c r="AD1986" s="1052" t="str">
        <f t="shared" si="347"/>
        <v/>
      </c>
      <c r="AE1986" s="1053" t="str">
        <f t="shared" si="348"/>
        <v/>
      </c>
    </row>
    <row r="1987" spans="5:31" ht="12.75" customHeight="1">
      <c r="E1987" s="1083" t="str">
        <f t="shared" ref="E1987:E2050" si="350">IF(D1987="","",IF(F1987="paid",0,I1987-J1987))</f>
        <v/>
      </c>
      <c r="J1987" s="1117" t="str">
        <f>IF(D1987="","-",#REF!-D1987)</f>
        <v>-</v>
      </c>
      <c r="L1987" s="1041" t="str">
        <f t="shared" ref="L1987:L2050" si="351">IF(E1987="","",$Q$1+E1987)</f>
        <v/>
      </c>
      <c r="W1987" s="1046" t="str">
        <f t="shared" ref="W1987:W2050" si="352">IF($D1987="","",_xlfn.LET(_xlpm.gDate,D1987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987" s="1047"/>
      <c r="Y1987" s="1048" t="str">
        <f t="shared" si="349"/>
        <v/>
      </c>
      <c r="Z1987" s="1049" t="str">
        <f t="shared" ref="Z1987:Z2050" si="353">IF($K1987="","",_xlfn.LET(_xlpm.gDate,K1987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987" s="1049" t="str">
        <f t="shared" ref="AA1987:AA2050" si="354">IF($Z1987="","",TEXT($Z1987,"mm"))</f>
        <v/>
      </c>
      <c r="AB1987" s="1050" t="str">
        <f t="shared" ref="AB1987:AB2050" si="355">IFERROR(CHOOSE(AA1987,"መስከረም","ጥቅምት","ህዳር  ","ታህሳስ ","ጥር ","የካቲት ","መጋቢት ","ሚይዚያ ","ግንቦት ","ሰኔ ","ሐምሌ ","ነሐሴ ","Pagume"),"")</f>
        <v/>
      </c>
      <c r="AD1987" s="1052" t="str">
        <f t="shared" ref="AD1987:AD2050" si="356">IF($D1987="","",YEAR(D1987)&amp;"-W"&amp;WEEKNUM(D1987,2))</f>
        <v/>
      </c>
      <c r="AE1987" s="1053" t="str">
        <f t="shared" ref="AE1987:AE2050" si="357">IF($K1987="","",YEAR(K1987)&amp;"-W"&amp;WEEKNUM(K1987,2))</f>
        <v/>
      </c>
    </row>
    <row r="1988" spans="5:31" ht="12.75" customHeight="1">
      <c r="E1988" s="1083" t="str">
        <f t="shared" si="350"/>
        <v/>
      </c>
      <c r="J1988" s="1117" t="str">
        <f>IF(D1988="","-",#REF!-D1988)</f>
        <v>-</v>
      </c>
      <c r="L1988" s="1041" t="str">
        <f t="shared" si="351"/>
        <v/>
      </c>
      <c r="W1988" s="1046" t="str">
        <f t="shared" si="352"/>
        <v/>
      </c>
      <c r="X1988" s="1047"/>
      <c r="Y1988" s="1048" t="str">
        <f t="shared" si="349"/>
        <v/>
      </c>
      <c r="Z1988" s="1049" t="str">
        <f t="shared" si="353"/>
        <v/>
      </c>
      <c r="AA1988" s="1049" t="str">
        <f t="shared" si="354"/>
        <v/>
      </c>
      <c r="AB1988" s="1050" t="str">
        <f t="shared" si="355"/>
        <v/>
      </c>
      <c r="AD1988" s="1052" t="str">
        <f t="shared" si="356"/>
        <v/>
      </c>
      <c r="AE1988" s="1053" t="str">
        <f t="shared" si="357"/>
        <v/>
      </c>
    </row>
    <row r="1989" spans="5:31" ht="12.75" customHeight="1">
      <c r="E1989" s="1083" t="str">
        <f t="shared" si="350"/>
        <v/>
      </c>
      <c r="J1989" s="1117" t="str">
        <f>IF(D1989="","-",#REF!-D1989)</f>
        <v>-</v>
      </c>
      <c r="L1989" s="1041" t="str">
        <f t="shared" si="351"/>
        <v/>
      </c>
      <c r="W1989" s="1046" t="str">
        <f t="shared" si="352"/>
        <v/>
      </c>
      <c r="X1989" s="1047"/>
      <c r="Y1989" s="1048" t="str">
        <f t="shared" si="349"/>
        <v/>
      </c>
      <c r="Z1989" s="1049" t="str">
        <f t="shared" si="353"/>
        <v/>
      </c>
      <c r="AA1989" s="1049" t="str">
        <f t="shared" si="354"/>
        <v/>
      </c>
      <c r="AB1989" s="1050" t="str">
        <f t="shared" si="355"/>
        <v/>
      </c>
      <c r="AD1989" s="1052" t="str">
        <f t="shared" si="356"/>
        <v/>
      </c>
      <c r="AE1989" s="1053" t="str">
        <f t="shared" si="357"/>
        <v/>
      </c>
    </row>
    <row r="1990" spans="5:31" ht="12.75" customHeight="1">
      <c r="E1990" s="1083" t="str">
        <f t="shared" si="350"/>
        <v/>
      </c>
      <c r="J1990" s="1117" t="str">
        <f>IF(D1990="","-",#REF!-D1990)</f>
        <v>-</v>
      </c>
      <c r="L1990" s="1041" t="str">
        <f t="shared" si="351"/>
        <v/>
      </c>
      <c r="W1990" s="1046" t="str">
        <f t="shared" si="352"/>
        <v/>
      </c>
      <c r="X1990" s="1047"/>
      <c r="Y1990" s="1048" t="str">
        <f t="shared" si="349"/>
        <v/>
      </c>
      <c r="Z1990" s="1049" t="str">
        <f t="shared" si="353"/>
        <v/>
      </c>
      <c r="AA1990" s="1049" t="str">
        <f t="shared" si="354"/>
        <v/>
      </c>
      <c r="AB1990" s="1050" t="str">
        <f t="shared" si="355"/>
        <v/>
      </c>
      <c r="AD1990" s="1052" t="str">
        <f t="shared" si="356"/>
        <v/>
      </c>
      <c r="AE1990" s="1053" t="str">
        <f t="shared" si="357"/>
        <v/>
      </c>
    </row>
    <row r="1991" spans="5:31" ht="12.75" customHeight="1">
      <c r="E1991" s="1083" t="str">
        <f t="shared" si="350"/>
        <v/>
      </c>
      <c r="J1991" s="1117" t="str">
        <f>IF(D1991="","-",#REF!-D1991)</f>
        <v>-</v>
      </c>
      <c r="L1991" s="1041" t="str">
        <f t="shared" si="351"/>
        <v/>
      </c>
      <c r="W1991" s="1046" t="str">
        <f t="shared" si="352"/>
        <v/>
      </c>
      <c r="X1991" s="1047"/>
      <c r="Y1991" s="1048" t="str">
        <f t="shared" si="349"/>
        <v/>
      </c>
      <c r="Z1991" s="1049" t="str">
        <f t="shared" si="353"/>
        <v/>
      </c>
      <c r="AA1991" s="1049" t="str">
        <f t="shared" si="354"/>
        <v/>
      </c>
      <c r="AB1991" s="1050" t="str">
        <f t="shared" si="355"/>
        <v/>
      </c>
      <c r="AD1991" s="1052" t="str">
        <f t="shared" si="356"/>
        <v/>
      </c>
      <c r="AE1991" s="1053" t="str">
        <f t="shared" si="357"/>
        <v/>
      </c>
    </row>
    <row r="1992" spans="5:31" ht="12.75" customHeight="1">
      <c r="E1992" s="1083" t="str">
        <f t="shared" si="350"/>
        <v/>
      </c>
      <c r="J1992" s="1117" t="str">
        <f>IF(D1992="","-",#REF!-D1992)</f>
        <v>-</v>
      </c>
      <c r="L1992" s="1041" t="str">
        <f t="shared" si="351"/>
        <v/>
      </c>
      <c r="W1992" s="1046" t="str">
        <f t="shared" si="352"/>
        <v/>
      </c>
      <c r="X1992" s="1047"/>
      <c r="Y1992" s="1048" t="str">
        <f t="shared" si="349"/>
        <v/>
      </c>
      <c r="Z1992" s="1049" t="str">
        <f t="shared" si="353"/>
        <v/>
      </c>
      <c r="AA1992" s="1049" t="str">
        <f t="shared" si="354"/>
        <v/>
      </c>
      <c r="AB1992" s="1050" t="str">
        <f t="shared" si="355"/>
        <v/>
      </c>
      <c r="AD1992" s="1052" t="str">
        <f t="shared" si="356"/>
        <v/>
      </c>
      <c r="AE1992" s="1053" t="str">
        <f t="shared" si="357"/>
        <v/>
      </c>
    </row>
    <row r="1993" spans="5:31" ht="12.75" customHeight="1">
      <c r="E1993" s="1083" t="str">
        <f t="shared" si="350"/>
        <v/>
      </c>
      <c r="J1993" s="1117" t="str">
        <f>IF(D1993="","-",#REF!-D1993)</f>
        <v>-</v>
      </c>
      <c r="L1993" s="1041" t="str">
        <f t="shared" si="351"/>
        <v/>
      </c>
      <c r="W1993" s="1046" t="str">
        <f t="shared" si="352"/>
        <v/>
      </c>
      <c r="X1993" s="1047"/>
      <c r="Y1993" s="1048" t="str">
        <f t="shared" si="349"/>
        <v/>
      </c>
      <c r="Z1993" s="1049" t="str">
        <f t="shared" si="353"/>
        <v/>
      </c>
      <c r="AA1993" s="1049" t="str">
        <f t="shared" si="354"/>
        <v/>
      </c>
      <c r="AB1993" s="1050" t="str">
        <f t="shared" si="355"/>
        <v/>
      </c>
      <c r="AD1993" s="1052" t="str">
        <f t="shared" si="356"/>
        <v/>
      </c>
      <c r="AE1993" s="1053" t="str">
        <f t="shared" si="357"/>
        <v/>
      </c>
    </row>
    <row r="1994" spans="5:31" ht="12.75" customHeight="1">
      <c r="E1994" s="1083" t="str">
        <f t="shared" si="350"/>
        <v/>
      </c>
      <c r="J1994" s="1117" t="str">
        <f>IF(D1994="","-",#REF!-D1994)</f>
        <v>-</v>
      </c>
      <c r="L1994" s="1041" t="str">
        <f t="shared" si="351"/>
        <v/>
      </c>
      <c r="W1994" s="1046" t="str">
        <f t="shared" si="352"/>
        <v/>
      </c>
      <c r="X1994" s="1047"/>
      <c r="Y1994" s="1048" t="str">
        <f t="shared" si="349"/>
        <v/>
      </c>
      <c r="Z1994" s="1049" t="str">
        <f t="shared" si="353"/>
        <v/>
      </c>
      <c r="AA1994" s="1049" t="str">
        <f t="shared" si="354"/>
        <v/>
      </c>
      <c r="AB1994" s="1050" t="str">
        <f t="shared" si="355"/>
        <v/>
      </c>
      <c r="AD1994" s="1052" t="str">
        <f t="shared" si="356"/>
        <v/>
      </c>
      <c r="AE1994" s="1053" t="str">
        <f t="shared" si="357"/>
        <v/>
      </c>
    </row>
    <row r="1995" spans="5:31" ht="12.75" customHeight="1">
      <c r="E1995" s="1083" t="str">
        <f t="shared" si="350"/>
        <v/>
      </c>
      <c r="J1995" s="1117" t="str">
        <f>IF(D1995="","-",#REF!-D1995)</f>
        <v>-</v>
      </c>
      <c r="L1995" s="1041" t="str">
        <f t="shared" si="351"/>
        <v/>
      </c>
      <c r="W1995" s="1046" t="str">
        <f t="shared" si="352"/>
        <v/>
      </c>
      <c r="X1995" s="1047"/>
      <c r="Y1995" s="1048" t="str">
        <f t="shared" si="349"/>
        <v/>
      </c>
      <c r="Z1995" s="1049" t="str">
        <f t="shared" si="353"/>
        <v/>
      </c>
      <c r="AA1995" s="1049" t="str">
        <f t="shared" si="354"/>
        <v/>
      </c>
      <c r="AB1995" s="1050" t="str">
        <f t="shared" si="355"/>
        <v/>
      </c>
      <c r="AD1995" s="1052" t="str">
        <f t="shared" si="356"/>
        <v/>
      </c>
      <c r="AE1995" s="1053" t="str">
        <f t="shared" si="357"/>
        <v/>
      </c>
    </row>
    <row r="1996" spans="5:31" ht="12.75" customHeight="1">
      <c r="E1996" s="1083" t="str">
        <f t="shared" si="350"/>
        <v/>
      </c>
      <c r="J1996" s="1117" t="str">
        <f>IF(D1996="","-",#REF!-D1996)</f>
        <v>-</v>
      </c>
      <c r="L1996" s="1041" t="str">
        <f t="shared" si="351"/>
        <v/>
      </c>
      <c r="W1996" s="1046" t="str">
        <f t="shared" si="352"/>
        <v/>
      </c>
      <c r="X1996" s="1047"/>
      <c r="Y1996" s="1048" t="str">
        <f t="shared" si="349"/>
        <v/>
      </c>
      <c r="Z1996" s="1049" t="str">
        <f t="shared" si="353"/>
        <v/>
      </c>
      <c r="AA1996" s="1049" t="str">
        <f t="shared" si="354"/>
        <v/>
      </c>
      <c r="AB1996" s="1050" t="str">
        <f t="shared" si="355"/>
        <v/>
      </c>
      <c r="AD1996" s="1052" t="str">
        <f t="shared" si="356"/>
        <v/>
      </c>
      <c r="AE1996" s="1053" t="str">
        <f t="shared" si="357"/>
        <v/>
      </c>
    </row>
    <row r="1997" spans="5:31" ht="12.75" customHeight="1">
      <c r="E1997" s="1083" t="str">
        <f t="shared" si="350"/>
        <v/>
      </c>
      <c r="J1997" s="1117" t="str">
        <f>IF(D1997="","-",#REF!-D1997)</f>
        <v>-</v>
      </c>
      <c r="L1997" s="1041" t="str">
        <f t="shared" si="351"/>
        <v/>
      </c>
      <c r="W1997" s="1046" t="str">
        <f t="shared" si="352"/>
        <v/>
      </c>
      <c r="X1997" s="1047"/>
      <c r="Y1997" s="1048" t="str">
        <f t="shared" si="349"/>
        <v/>
      </c>
      <c r="Z1997" s="1049" t="str">
        <f t="shared" si="353"/>
        <v/>
      </c>
      <c r="AA1997" s="1049" t="str">
        <f t="shared" si="354"/>
        <v/>
      </c>
      <c r="AB1997" s="1050" t="str">
        <f t="shared" si="355"/>
        <v/>
      </c>
      <c r="AD1997" s="1052" t="str">
        <f t="shared" si="356"/>
        <v/>
      </c>
      <c r="AE1997" s="1053" t="str">
        <f t="shared" si="357"/>
        <v/>
      </c>
    </row>
    <row r="1998" spans="5:31" ht="12.75" customHeight="1">
      <c r="E1998" s="1083" t="str">
        <f t="shared" si="350"/>
        <v/>
      </c>
      <c r="J1998" s="1117" t="str">
        <f>IF(D1998="","-",#REF!-D1998)</f>
        <v>-</v>
      </c>
      <c r="L1998" s="1041" t="str">
        <f t="shared" si="351"/>
        <v/>
      </c>
      <c r="W1998" s="1046" t="str">
        <f t="shared" si="352"/>
        <v/>
      </c>
      <c r="X1998" s="1047"/>
      <c r="Y1998" s="1048" t="str">
        <f t="shared" si="349"/>
        <v/>
      </c>
      <c r="Z1998" s="1049" t="str">
        <f t="shared" si="353"/>
        <v/>
      </c>
      <c r="AA1998" s="1049" t="str">
        <f t="shared" si="354"/>
        <v/>
      </c>
      <c r="AB1998" s="1050" t="str">
        <f t="shared" si="355"/>
        <v/>
      </c>
      <c r="AD1998" s="1052" t="str">
        <f t="shared" si="356"/>
        <v/>
      </c>
      <c r="AE1998" s="1053" t="str">
        <f t="shared" si="357"/>
        <v/>
      </c>
    </row>
    <row r="1999" spans="5:31" ht="12.75" customHeight="1">
      <c r="E1999" s="1083" t="str">
        <f t="shared" si="350"/>
        <v/>
      </c>
      <c r="J1999" s="1117" t="str">
        <f>IF(D1999="","-",#REF!-D1999)</f>
        <v>-</v>
      </c>
      <c r="L1999" s="1041" t="str">
        <f t="shared" si="351"/>
        <v/>
      </c>
      <c r="W1999" s="1046" t="str">
        <f t="shared" si="352"/>
        <v/>
      </c>
      <c r="X1999" s="1047"/>
      <c r="Y1999" s="1048" t="str">
        <f t="shared" si="349"/>
        <v/>
      </c>
      <c r="Z1999" s="1049" t="str">
        <f t="shared" si="353"/>
        <v/>
      </c>
      <c r="AA1999" s="1049" t="str">
        <f t="shared" si="354"/>
        <v/>
      </c>
      <c r="AB1999" s="1050" t="str">
        <f t="shared" si="355"/>
        <v/>
      </c>
      <c r="AD1999" s="1052" t="str">
        <f t="shared" si="356"/>
        <v/>
      </c>
      <c r="AE1999" s="1053" t="str">
        <f t="shared" si="357"/>
        <v/>
      </c>
    </row>
    <row r="2000" spans="5:31" ht="12.75" customHeight="1">
      <c r="E2000" s="1083" t="str">
        <f t="shared" si="350"/>
        <v/>
      </c>
      <c r="J2000" s="1117" t="str">
        <f>IF(D2000="","-",#REF!-D2000)</f>
        <v>-</v>
      </c>
      <c r="L2000" s="1041" t="str">
        <f t="shared" si="351"/>
        <v/>
      </c>
      <c r="W2000" s="1046" t="str">
        <f t="shared" si="352"/>
        <v/>
      </c>
      <c r="X2000" s="1047"/>
      <c r="Y2000" s="1048" t="str">
        <f t="shared" si="349"/>
        <v/>
      </c>
      <c r="Z2000" s="1049" t="str">
        <f t="shared" si="353"/>
        <v/>
      </c>
      <c r="AA2000" s="1049" t="str">
        <f t="shared" si="354"/>
        <v/>
      </c>
      <c r="AB2000" s="1050" t="str">
        <f t="shared" si="355"/>
        <v/>
      </c>
      <c r="AD2000" s="1052" t="str">
        <f t="shared" si="356"/>
        <v/>
      </c>
      <c r="AE2000" s="1053" t="str">
        <f t="shared" si="357"/>
        <v/>
      </c>
    </row>
    <row r="2001" spans="5:31" ht="12.75" customHeight="1">
      <c r="E2001" s="1083" t="str">
        <f t="shared" si="350"/>
        <v/>
      </c>
      <c r="J2001" s="1117" t="str">
        <f>IF(D2001="","-",#REF!-D2001)</f>
        <v>-</v>
      </c>
      <c r="L2001" s="1041" t="str">
        <f t="shared" si="351"/>
        <v/>
      </c>
      <c r="W2001" s="1046" t="str">
        <f t="shared" si="352"/>
        <v/>
      </c>
      <c r="X2001" s="1047"/>
      <c r="Y2001" s="1048" t="str">
        <f t="shared" si="349"/>
        <v/>
      </c>
      <c r="Z2001" s="1049" t="str">
        <f t="shared" si="353"/>
        <v/>
      </c>
      <c r="AA2001" s="1049" t="str">
        <f t="shared" si="354"/>
        <v/>
      </c>
      <c r="AB2001" s="1050" t="str">
        <f t="shared" si="355"/>
        <v/>
      </c>
      <c r="AD2001" s="1052" t="str">
        <f t="shared" si="356"/>
        <v/>
      </c>
      <c r="AE2001" s="1053" t="str">
        <f t="shared" si="357"/>
        <v/>
      </c>
    </row>
    <row r="2002" spans="5:31" ht="12.75" customHeight="1">
      <c r="E2002" s="1083" t="str">
        <f t="shared" si="350"/>
        <v/>
      </c>
      <c r="J2002" s="1117" t="str">
        <f>IF(D2002="","-",#REF!-D2002)</f>
        <v>-</v>
      </c>
      <c r="L2002" s="1041" t="str">
        <f t="shared" si="351"/>
        <v/>
      </c>
      <c r="W2002" s="1046" t="str">
        <f t="shared" si="352"/>
        <v/>
      </c>
      <c r="X2002" s="1047"/>
      <c r="Y2002" s="1048" t="str">
        <f t="shared" si="349"/>
        <v/>
      </c>
      <c r="Z2002" s="1049" t="str">
        <f t="shared" si="353"/>
        <v/>
      </c>
      <c r="AA2002" s="1049" t="str">
        <f t="shared" si="354"/>
        <v/>
      </c>
      <c r="AB2002" s="1050" t="str">
        <f t="shared" si="355"/>
        <v/>
      </c>
      <c r="AD2002" s="1052" t="str">
        <f t="shared" si="356"/>
        <v/>
      </c>
      <c r="AE2002" s="1053" t="str">
        <f t="shared" si="357"/>
        <v/>
      </c>
    </row>
    <row r="2003" spans="5:31" ht="12.75" customHeight="1">
      <c r="E2003" s="1083" t="str">
        <f t="shared" si="350"/>
        <v/>
      </c>
      <c r="J2003" s="1117" t="str">
        <f>IF(D2003="","-",#REF!-D2003)</f>
        <v>-</v>
      </c>
      <c r="L2003" s="1041" t="str">
        <f t="shared" si="351"/>
        <v/>
      </c>
      <c r="W2003" s="1046" t="str">
        <f t="shared" si="352"/>
        <v/>
      </c>
      <c r="X2003" s="1047"/>
      <c r="Y2003" s="1048" t="str">
        <f t="shared" si="349"/>
        <v/>
      </c>
      <c r="Z2003" s="1049" t="str">
        <f t="shared" si="353"/>
        <v/>
      </c>
      <c r="AA2003" s="1049" t="str">
        <f t="shared" si="354"/>
        <v/>
      </c>
      <c r="AB2003" s="1050" t="str">
        <f t="shared" si="355"/>
        <v/>
      </c>
      <c r="AD2003" s="1052" t="str">
        <f t="shared" si="356"/>
        <v/>
      </c>
      <c r="AE2003" s="1053" t="str">
        <f t="shared" si="357"/>
        <v/>
      </c>
    </row>
    <row r="2004" spans="5:31" ht="12.75" customHeight="1">
      <c r="E2004" s="1083" t="str">
        <f t="shared" si="350"/>
        <v/>
      </c>
      <c r="J2004" s="1117" t="str">
        <f>IF(D2004="","-",#REF!-D2004)</f>
        <v>-</v>
      </c>
      <c r="L2004" s="1041" t="str">
        <f t="shared" si="351"/>
        <v/>
      </c>
      <c r="W2004" s="1046" t="str">
        <f t="shared" si="352"/>
        <v/>
      </c>
      <c r="X2004" s="1047"/>
      <c r="Y2004" s="1048" t="str">
        <f t="shared" si="349"/>
        <v/>
      </c>
      <c r="Z2004" s="1049" t="str">
        <f t="shared" si="353"/>
        <v/>
      </c>
      <c r="AA2004" s="1049" t="str">
        <f t="shared" si="354"/>
        <v/>
      </c>
      <c r="AB2004" s="1050" t="str">
        <f t="shared" si="355"/>
        <v/>
      </c>
      <c r="AD2004" s="1052" t="str">
        <f t="shared" si="356"/>
        <v/>
      </c>
      <c r="AE2004" s="1053" t="str">
        <f t="shared" si="357"/>
        <v/>
      </c>
    </row>
    <row r="2005" spans="5:31" ht="12.75" customHeight="1">
      <c r="E2005" s="1083" t="str">
        <f t="shared" si="350"/>
        <v/>
      </c>
      <c r="J2005" s="1117" t="str">
        <f>IF(D2005="","-",#REF!-D2005)</f>
        <v>-</v>
      </c>
      <c r="L2005" s="1041" t="str">
        <f t="shared" si="351"/>
        <v/>
      </c>
      <c r="W2005" s="1046" t="str">
        <f t="shared" si="352"/>
        <v/>
      </c>
      <c r="X2005" s="1047"/>
      <c r="Y2005" s="1048" t="str">
        <f t="shared" si="349"/>
        <v/>
      </c>
      <c r="Z2005" s="1049" t="str">
        <f t="shared" si="353"/>
        <v/>
      </c>
      <c r="AA2005" s="1049" t="str">
        <f t="shared" si="354"/>
        <v/>
      </c>
      <c r="AB2005" s="1050" t="str">
        <f t="shared" si="355"/>
        <v/>
      </c>
      <c r="AD2005" s="1052" t="str">
        <f t="shared" si="356"/>
        <v/>
      </c>
      <c r="AE2005" s="1053" t="str">
        <f t="shared" si="357"/>
        <v/>
      </c>
    </row>
    <row r="2006" spans="5:31" ht="12.75" customHeight="1">
      <c r="E2006" s="1083" t="str">
        <f t="shared" si="350"/>
        <v/>
      </c>
      <c r="J2006" s="1117" t="str">
        <f>IF(D2006="","-",#REF!-D2006)</f>
        <v>-</v>
      </c>
      <c r="L2006" s="1041" t="str">
        <f t="shared" si="351"/>
        <v/>
      </c>
      <c r="W2006" s="1046" t="str">
        <f t="shared" si="352"/>
        <v/>
      </c>
      <c r="X2006" s="1047"/>
      <c r="Y2006" s="1048" t="str">
        <f t="shared" si="349"/>
        <v/>
      </c>
      <c r="Z2006" s="1049" t="str">
        <f t="shared" si="353"/>
        <v/>
      </c>
      <c r="AA2006" s="1049" t="str">
        <f t="shared" si="354"/>
        <v/>
      </c>
      <c r="AB2006" s="1050" t="str">
        <f t="shared" si="355"/>
        <v/>
      </c>
      <c r="AD2006" s="1052" t="str">
        <f t="shared" si="356"/>
        <v/>
      </c>
      <c r="AE2006" s="1053" t="str">
        <f t="shared" si="357"/>
        <v/>
      </c>
    </row>
    <row r="2007" spans="5:31" ht="12.75" customHeight="1">
      <c r="E2007" s="1083" t="str">
        <f t="shared" si="350"/>
        <v/>
      </c>
      <c r="J2007" s="1117" t="str">
        <f>IF(D2007="","-",#REF!-D2007)</f>
        <v>-</v>
      </c>
      <c r="L2007" s="1041" t="str">
        <f t="shared" si="351"/>
        <v/>
      </c>
      <c r="W2007" s="1046" t="str">
        <f t="shared" si="352"/>
        <v/>
      </c>
      <c r="X2007" s="1047"/>
      <c r="Y2007" s="1048" t="str">
        <f t="shared" si="349"/>
        <v/>
      </c>
      <c r="Z2007" s="1049" t="str">
        <f t="shared" si="353"/>
        <v/>
      </c>
      <c r="AA2007" s="1049" t="str">
        <f t="shared" si="354"/>
        <v/>
      </c>
      <c r="AB2007" s="1050" t="str">
        <f t="shared" si="355"/>
        <v/>
      </c>
      <c r="AD2007" s="1052" t="str">
        <f t="shared" si="356"/>
        <v/>
      </c>
      <c r="AE2007" s="1053" t="str">
        <f t="shared" si="357"/>
        <v/>
      </c>
    </row>
    <row r="2008" spans="5:31" ht="12.75" customHeight="1">
      <c r="E2008" s="1083" t="str">
        <f t="shared" si="350"/>
        <v/>
      </c>
      <c r="J2008" s="1117" t="str">
        <f>IF(D2008="","-",#REF!-D2008)</f>
        <v>-</v>
      </c>
      <c r="L2008" s="1041" t="str">
        <f t="shared" si="351"/>
        <v/>
      </c>
      <c r="W2008" s="1046" t="str">
        <f t="shared" si="352"/>
        <v/>
      </c>
      <c r="X2008" s="1047"/>
      <c r="Y2008" s="1048" t="str">
        <f t="shared" si="349"/>
        <v/>
      </c>
      <c r="Z2008" s="1049" t="str">
        <f t="shared" si="353"/>
        <v/>
      </c>
      <c r="AA2008" s="1049" t="str">
        <f t="shared" si="354"/>
        <v/>
      </c>
      <c r="AB2008" s="1050" t="str">
        <f t="shared" si="355"/>
        <v/>
      </c>
      <c r="AD2008" s="1052" t="str">
        <f t="shared" si="356"/>
        <v/>
      </c>
      <c r="AE2008" s="1053" t="str">
        <f t="shared" si="357"/>
        <v/>
      </c>
    </row>
    <row r="2009" spans="5:31" ht="12.75" customHeight="1">
      <c r="E2009" s="1083" t="str">
        <f t="shared" si="350"/>
        <v/>
      </c>
      <c r="J2009" s="1117" t="str">
        <f>IF(D2009="","-",#REF!-D2009)</f>
        <v>-</v>
      </c>
      <c r="L2009" s="1041" t="str">
        <f t="shared" si="351"/>
        <v/>
      </c>
      <c r="W2009" s="1046" t="str">
        <f t="shared" si="352"/>
        <v/>
      </c>
      <c r="X2009" s="1047"/>
      <c r="Y2009" s="1048" t="str">
        <f t="shared" si="349"/>
        <v/>
      </c>
      <c r="Z2009" s="1049" t="str">
        <f t="shared" si="353"/>
        <v/>
      </c>
      <c r="AA2009" s="1049" t="str">
        <f t="shared" si="354"/>
        <v/>
      </c>
      <c r="AB2009" s="1050" t="str">
        <f t="shared" si="355"/>
        <v/>
      </c>
      <c r="AD2009" s="1052" t="str">
        <f t="shared" si="356"/>
        <v/>
      </c>
      <c r="AE2009" s="1053" t="str">
        <f t="shared" si="357"/>
        <v/>
      </c>
    </row>
    <row r="2010" spans="5:31" ht="12.75" customHeight="1">
      <c r="E2010" s="1083" t="str">
        <f t="shared" si="350"/>
        <v/>
      </c>
      <c r="J2010" s="1117" t="str">
        <f>IF(D2010="","-",#REF!-D2010)</f>
        <v>-</v>
      </c>
      <c r="L2010" s="1041" t="str">
        <f t="shared" si="351"/>
        <v/>
      </c>
      <c r="W2010" s="1046" t="str">
        <f t="shared" si="352"/>
        <v/>
      </c>
      <c r="X2010" s="1047"/>
      <c r="Y2010" s="1048" t="str">
        <f t="shared" si="349"/>
        <v/>
      </c>
      <c r="Z2010" s="1049" t="str">
        <f t="shared" si="353"/>
        <v/>
      </c>
      <c r="AA2010" s="1049" t="str">
        <f t="shared" si="354"/>
        <v/>
      </c>
      <c r="AB2010" s="1050" t="str">
        <f t="shared" si="355"/>
        <v/>
      </c>
      <c r="AD2010" s="1052" t="str">
        <f t="shared" si="356"/>
        <v/>
      </c>
      <c r="AE2010" s="1053" t="str">
        <f t="shared" si="357"/>
        <v/>
      </c>
    </row>
    <row r="2011" spans="5:31" ht="12.75" customHeight="1">
      <c r="E2011" s="1083" t="str">
        <f t="shared" si="350"/>
        <v/>
      </c>
      <c r="J2011" s="1117" t="str">
        <f>IF(D2011="","-",#REF!-D2011)</f>
        <v>-</v>
      </c>
      <c r="L2011" s="1041" t="str">
        <f t="shared" si="351"/>
        <v/>
      </c>
      <c r="W2011" s="1046" t="str">
        <f t="shared" si="352"/>
        <v/>
      </c>
      <c r="X2011" s="1047"/>
      <c r="Y2011" s="1048" t="str">
        <f t="shared" si="349"/>
        <v/>
      </c>
      <c r="Z2011" s="1049" t="str">
        <f t="shared" si="353"/>
        <v/>
      </c>
      <c r="AA2011" s="1049" t="str">
        <f t="shared" si="354"/>
        <v/>
      </c>
      <c r="AB2011" s="1050" t="str">
        <f t="shared" si="355"/>
        <v/>
      </c>
      <c r="AD2011" s="1052" t="str">
        <f t="shared" si="356"/>
        <v/>
      </c>
      <c r="AE2011" s="1053" t="str">
        <f t="shared" si="357"/>
        <v/>
      </c>
    </row>
    <row r="2012" spans="5:31" ht="12.75" customHeight="1">
      <c r="E2012" s="1083" t="str">
        <f t="shared" si="350"/>
        <v/>
      </c>
      <c r="J2012" s="1117" t="str">
        <f>IF(D2012="","-",#REF!-D2012)</f>
        <v>-</v>
      </c>
      <c r="L2012" s="1041" t="str">
        <f t="shared" si="351"/>
        <v/>
      </c>
      <c r="W2012" s="1046" t="str">
        <f t="shared" si="352"/>
        <v/>
      </c>
      <c r="X2012" s="1047"/>
      <c r="Y2012" s="1048" t="str">
        <f t="shared" si="349"/>
        <v/>
      </c>
      <c r="Z2012" s="1049" t="str">
        <f t="shared" si="353"/>
        <v/>
      </c>
      <c r="AA2012" s="1049" t="str">
        <f t="shared" si="354"/>
        <v/>
      </c>
      <c r="AB2012" s="1050" t="str">
        <f t="shared" si="355"/>
        <v/>
      </c>
      <c r="AD2012" s="1052" t="str">
        <f t="shared" si="356"/>
        <v/>
      </c>
      <c r="AE2012" s="1053" t="str">
        <f t="shared" si="357"/>
        <v/>
      </c>
    </row>
    <row r="2013" spans="5:31" ht="12.75" customHeight="1">
      <c r="E2013" s="1083" t="str">
        <f t="shared" si="350"/>
        <v/>
      </c>
      <c r="J2013" s="1117" t="str">
        <f>IF(D2013="","-",#REF!-D2013)</f>
        <v>-</v>
      </c>
      <c r="L2013" s="1041" t="str">
        <f t="shared" si="351"/>
        <v/>
      </c>
      <c r="W2013" s="1046" t="str">
        <f t="shared" si="352"/>
        <v/>
      </c>
      <c r="X2013" s="1047"/>
      <c r="Y2013" s="1048" t="str">
        <f t="shared" si="349"/>
        <v/>
      </c>
      <c r="Z2013" s="1049" t="str">
        <f t="shared" si="353"/>
        <v/>
      </c>
      <c r="AA2013" s="1049" t="str">
        <f t="shared" si="354"/>
        <v/>
      </c>
      <c r="AB2013" s="1050" t="str">
        <f t="shared" si="355"/>
        <v/>
      </c>
      <c r="AD2013" s="1052" t="str">
        <f t="shared" si="356"/>
        <v/>
      </c>
      <c r="AE2013" s="1053" t="str">
        <f t="shared" si="357"/>
        <v/>
      </c>
    </row>
    <row r="2014" spans="5:31" ht="12.75" customHeight="1">
      <c r="E2014" s="1083" t="str">
        <f t="shared" si="350"/>
        <v/>
      </c>
      <c r="J2014" s="1117" t="str">
        <f>IF(D2014="","-",#REF!-D2014)</f>
        <v>-</v>
      </c>
      <c r="L2014" s="1041" t="str">
        <f t="shared" si="351"/>
        <v/>
      </c>
      <c r="W2014" s="1046" t="str">
        <f t="shared" si="352"/>
        <v/>
      </c>
      <c r="X2014" s="1047"/>
      <c r="Y2014" s="1048" t="str">
        <f t="shared" si="349"/>
        <v/>
      </c>
      <c r="Z2014" s="1049" t="str">
        <f t="shared" si="353"/>
        <v/>
      </c>
      <c r="AA2014" s="1049" t="str">
        <f t="shared" si="354"/>
        <v/>
      </c>
      <c r="AB2014" s="1050" t="str">
        <f t="shared" si="355"/>
        <v/>
      </c>
      <c r="AD2014" s="1052" t="str">
        <f t="shared" si="356"/>
        <v/>
      </c>
      <c r="AE2014" s="1053" t="str">
        <f t="shared" si="357"/>
        <v/>
      </c>
    </row>
    <row r="2015" spans="5:31" ht="12.75" customHeight="1">
      <c r="E2015" s="1083" t="str">
        <f t="shared" si="350"/>
        <v/>
      </c>
      <c r="J2015" s="1117" t="str">
        <f>IF(D2015="","-",#REF!-D2015)</f>
        <v>-</v>
      </c>
      <c r="L2015" s="1041" t="str">
        <f t="shared" si="351"/>
        <v/>
      </c>
      <c r="W2015" s="1046" t="str">
        <f t="shared" si="352"/>
        <v/>
      </c>
      <c r="X2015" s="1047"/>
      <c r="Y2015" s="1048" t="str">
        <f t="shared" si="349"/>
        <v/>
      </c>
      <c r="Z2015" s="1049" t="str">
        <f t="shared" si="353"/>
        <v/>
      </c>
      <c r="AA2015" s="1049" t="str">
        <f t="shared" si="354"/>
        <v/>
      </c>
      <c r="AB2015" s="1050" t="str">
        <f t="shared" si="355"/>
        <v/>
      </c>
      <c r="AD2015" s="1052" t="str">
        <f t="shared" si="356"/>
        <v/>
      </c>
      <c r="AE2015" s="1053" t="str">
        <f t="shared" si="357"/>
        <v/>
      </c>
    </row>
    <row r="2016" spans="5:31" ht="12.75" customHeight="1">
      <c r="E2016" s="1083" t="str">
        <f t="shared" si="350"/>
        <v/>
      </c>
      <c r="J2016" s="1117" t="str">
        <f>IF(D2016="","-",#REF!-D2016)</f>
        <v>-</v>
      </c>
      <c r="L2016" s="1041" t="str">
        <f t="shared" si="351"/>
        <v/>
      </c>
      <c r="W2016" s="1046" t="str">
        <f t="shared" si="352"/>
        <v/>
      </c>
      <c r="X2016" s="1047"/>
      <c r="Y2016" s="1048" t="str">
        <f t="shared" si="349"/>
        <v/>
      </c>
      <c r="Z2016" s="1049" t="str">
        <f t="shared" si="353"/>
        <v/>
      </c>
      <c r="AA2016" s="1049" t="str">
        <f t="shared" si="354"/>
        <v/>
      </c>
      <c r="AB2016" s="1050" t="str">
        <f t="shared" si="355"/>
        <v/>
      </c>
      <c r="AD2016" s="1052" t="str">
        <f t="shared" si="356"/>
        <v/>
      </c>
      <c r="AE2016" s="1053" t="str">
        <f t="shared" si="357"/>
        <v/>
      </c>
    </row>
    <row r="2017" spans="5:31" ht="12.75" customHeight="1">
      <c r="E2017" s="1083" t="str">
        <f t="shared" si="350"/>
        <v/>
      </c>
      <c r="J2017" s="1117" t="str">
        <f>IF(D2017="","-",#REF!-D2017)</f>
        <v>-</v>
      </c>
      <c r="L2017" s="1041" t="str">
        <f t="shared" si="351"/>
        <v/>
      </c>
      <c r="W2017" s="1046" t="str">
        <f t="shared" si="352"/>
        <v/>
      </c>
      <c r="X2017" s="1047"/>
      <c r="Y2017" s="1048" t="str">
        <f t="shared" ref="Y2017:Y2080" si="358">IFERROR(CHOOSE(X2017,"መስከረም","ጥቅምት","ህዳር  ","ታህሳስ ","ጥር ","የካቲት ","መጋቢት ","ሚይዚያ ","ግንቦት ","ሰኔ ","ሐምሌ ","ነሐሴ ","Pagume"),"")</f>
        <v/>
      </c>
      <c r="Z2017" s="1049" t="str">
        <f t="shared" si="353"/>
        <v/>
      </c>
      <c r="AA2017" s="1049" t="str">
        <f t="shared" si="354"/>
        <v/>
      </c>
      <c r="AB2017" s="1050" t="str">
        <f t="shared" si="355"/>
        <v/>
      </c>
      <c r="AD2017" s="1052" t="str">
        <f t="shared" si="356"/>
        <v/>
      </c>
      <c r="AE2017" s="1053" t="str">
        <f t="shared" si="357"/>
        <v/>
      </c>
    </row>
    <row r="2018" spans="5:31" ht="12.75" customHeight="1">
      <c r="E2018" s="1083" t="str">
        <f t="shared" si="350"/>
        <v/>
      </c>
      <c r="J2018" s="1117" t="str">
        <f>IF(D2018="","-",#REF!-D2018)</f>
        <v>-</v>
      </c>
      <c r="L2018" s="1041" t="str">
        <f t="shared" si="351"/>
        <v/>
      </c>
      <c r="W2018" s="1046" t="str">
        <f t="shared" si="352"/>
        <v/>
      </c>
      <c r="X2018" s="1047"/>
      <c r="Y2018" s="1048" t="str">
        <f t="shared" si="358"/>
        <v/>
      </c>
      <c r="Z2018" s="1049" t="str">
        <f t="shared" si="353"/>
        <v/>
      </c>
      <c r="AA2018" s="1049" t="str">
        <f t="shared" si="354"/>
        <v/>
      </c>
      <c r="AB2018" s="1050" t="str">
        <f t="shared" si="355"/>
        <v/>
      </c>
      <c r="AD2018" s="1052" t="str">
        <f t="shared" si="356"/>
        <v/>
      </c>
      <c r="AE2018" s="1053" t="str">
        <f t="shared" si="357"/>
        <v/>
      </c>
    </row>
    <row r="2019" spans="5:31" ht="12.75" customHeight="1">
      <c r="E2019" s="1083" t="str">
        <f t="shared" si="350"/>
        <v/>
      </c>
      <c r="J2019" s="1117" t="str">
        <f>IF(D2019="","-",#REF!-D2019)</f>
        <v>-</v>
      </c>
      <c r="L2019" s="1041" t="str">
        <f t="shared" si="351"/>
        <v/>
      </c>
      <c r="W2019" s="1046" t="str">
        <f t="shared" si="352"/>
        <v/>
      </c>
      <c r="X2019" s="1047"/>
      <c r="Y2019" s="1048" t="str">
        <f t="shared" si="358"/>
        <v/>
      </c>
      <c r="Z2019" s="1049" t="str">
        <f t="shared" si="353"/>
        <v/>
      </c>
      <c r="AA2019" s="1049" t="str">
        <f t="shared" si="354"/>
        <v/>
      </c>
      <c r="AB2019" s="1050" t="str">
        <f t="shared" si="355"/>
        <v/>
      </c>
      <c r="AD2019" s="1052" t="str">
        <f t="shared" si="356"/>
        <v/>
      </c>
      <c r="AE2019" s="1053" t="str">
        <f t="shared" si="357"/>
        <v/>
      </c>
    </row>
    <row r="2020" spans="5:31" ht="12.75" customHeight="1">
      <c r="E2020" s="1083" t="str">
        <f t="shared" si="350"/>
        <v/>
      </c>
      <c r="J2020" s="1117" t="str">
        <f>IF(D2020="","-",#REF!-D2020)</f>
        <v>-</v>
      </c>
      <c r="L2020" s="1041" t="str">
        <f t="shared" si="351"/>
        <v/>
      </c>
      <c r="W2020" s="1046" t="str">
        <f t="shared" si="352"/>
        <v/>
      </c>
      <c r="X2020" s="1047"/>
      <c r="Y2020" s="1048" t="str">
        <f t="shared" si="358"/>
        <v/>
      </c>
      <c r="Z2020" s="1049" t="str">
        <f t="shared" si="353"/>
        <v/>
      </c>
      <c r="AA2020" s="1049" t="str">
        <f t="shared" si="354"/>
        <v/>
      </c>
      <c r="AB2020" s="1050" t="str">
        <f t="shared" si="355"/>
        <v/>
      </c>
      <c r="AD2020" s="1052" t="str">
        <f t="shared" si="356"/>
        <v/>
      </c>
      <c r="AE2020" s="1053" t="str">
        <f t="shared" si="357"/>
        <v/>
      </c>
    </row>
    <row r="2021" spans="5:31" ht="12.75" customHeight="1">
      <c r="E2021" s="1083" t="str">
        <f t="shared" si="350"/>
        <v/>
      </c>
      <c r="J2021" s="1117" t="str">
        <f>IF(D2021="","-",#REF!-D2021)</f>
        <v>-</v>
      </c>
      <c r="L2021" s="1041" t="str">
        <f t="shared" si="351"/>
        <v/>
      </c>
      <c r="W2021" s="1046" t="str">
        <f t="shared" si="352"/>
        <v/>
      </c>
      <c r="X2021" s="1047"/>
      <c r="Y2021" s="1048" t="str">
        <f t="shared" si="358"/>
        <v/>
      </c>
      <c r="Z2021" s="1049" t="str">
        <f t="shared" si="353"/>
        <v/>
      </c>
      <c r="AA2021" s="1049" t="str">
        <f t="shared" si="354"/>
        <v/>
      </c>
      <c r="AB2021" s="1050" t="str">
        <f t="shared" si="355"/>
        <v/>
      </c>
      <c r="AD2021" s="1052" t="str">
        <f t="shared" si="356"/>
        <v/>
      </c>
      <c r="AE2021" s="1053" t="str">
        <f t="shared" si="357"/>
        <v/>
      </c>
    </row>
    <row r="2022" spans="5:31" ht="12.75" customHeight="1">
      <c r="E2022" s="1083" t="str">
        <f t="shared" si="350"/>
        <v/>
      </c>
      <c r="J2022" s="1117" t="str">
        <f>IF(D2022="","-",#REF!-D2022)</f>
        <v>-</v>
      </c>
      <c r="L2022" s="1041" t="str">
        <f t="shared" si="351"/>
        <v/>
      </c>
      <c r="W2022" s="1046" t="str">
        <f t="shared" si="352"/>
        <v/>
      </c>
      <c r="X2022" s="1047"/>
      <c r="Y2022" s="1048" t="str">
        <f t="shared" si="358"/>
        <v/>
      </c>
      <c r="Z2022" s="1049" t="str">
        <f t="shared" si="353"/>
        <v/>
      </c>
      <c r="AA2022" s="1049" t="str">
        <f t="shared" si="354"/>
        <v/>
      </c>
      <c r="AB2022" s="1050" t="str">
        <f t="shared" si="355"/>
        <v/>
      </c>
      <c r="AD2022" s="1052" t="str">
        <f t="shared" si="356"/>
        <v/>
      </c>
      <c r="AE2022" s="1053" t="str">
        <f t="shared" si="357"/>
        <v/>
      </c>
    </row>
    <row r="2023" spans="5:31" ht="12.75" customHeight="1">
      <c r="E2023" s="1083" t="str">
        <f t="shared" si="350"/>
        <v/>
      </c>
      <c r="J2023" s="1117" t="str">
        <f>IF(D2023="","-",#REF!-D2023)</f>
        <v>-</v>
      </c>
      <c r="L2023" s="1041" t="str">
        <f t="shared" si="351"/>
        <v/>
      </c>
      <c r="W2023" s="1046" t="str">
        <f t="shared" si="352"/>
        <v/>
      </c>
      <c r="X2023" s="1047"/>
      <c r="Y2023" s="1048" t="str">
        <f t="shared" si="358"/>
        <v/>
      </c>
      <c r="Z2023" s="1049" t="str">
        <f t="shared" si="353"/>
        <v/>
      </c>
      <c r="AA2023" s="1049" t="str">
        <f t="shared" si="354"/>
        <v/>
      </c>
      <c r="AB2023" s="1050" t="str">
        <f t="shared" si="355"/>
        <v/>
      </c>
      <c r="AD2023" s="1052" t="str">
        <f t="shared" si="356"/>
        <v/>
      </c>
      <c r="AE2023" s="1053" t="str">
        <f t="shared" si="357"/>
        <v/>
      </c>
    </row>
    <row r="2024" spans="5:31" ht="12.75" customHeight="1">
      <c r="E2024" s="1083" t="str">
        <f t="shared" si="350"/>
        <v/>
      </c>
      <c r="J2024" s="1117" t="str">
        <f>IF(D2024="","-",#REF!-D2024)</f>
        <v>-</v>
      </c>
      <c r="L2024" s="1041" t="str">
        <f t="shared" si="351"/>
        <v/>
      </c>
      <c r="W2024" s="1046" t="str">
        <f t="shared" si="352"/>
        <v/>
      </c>
      <c r="X2024" s="1047"/>
      <c r="Y2024" s="1048" t="str">
        <f t="shared" si="358"/>
        <v/>
      </c>
      <c r="Z2024" s="1049" t="str">
        <f t="shared" si="353"/>
        <v/>
      </c>
      <c r="AA2024" s="1049" t="str">
        <f t="shared" si="354"/>
        <v/>
      </c>
      <c r="AB2024" s="1050" t="str">
        <f t="shared" si="355"/>
        <v/>
      </c>
      <c r="AD2024" s="1052" t="str">
        <f t="shared" si="356"/>
        <v/>
      </c>
      <c r="AE2024" s="1053" t="str">
        <f t="shared" si="357"/>
        <v/>
      </c>
    </row>
    <row r="2025" spans="5:31" ht="12.75" customHeight="1">
      <c r="E2025" s="1083" t="str">
        <f t="shared" si="350"/>
        <v/>
      </c>
      <c r="J2025" s="1117" t="str">
        <f>IF(D2025="","-",#REF!-D2025)</f>
        <v>-</v>
      </c>
      <c r="L2025" s="1041" t="str">
        <f t="shared" si="351"/>
        <v/>
      </c>
      <c r="W2025" s="1046" t="str">
        <f t="shared" si="352"/>
        <v/>
      </c>
      <c r="X2025" s="1047"/>
      <c r="Y2025" s="1048" t="str">
        <f t="shared" si="358"/>
        <v/>
      </c>
      <c r="Z2025" s="1049" t="str">
        <f t="shared" si="353"/>
        <v/>
      </c>
      <c r="AA2025" s="1049" t="str">
        <f t="shared" si="354"/>
        <v/>
      </c>
      <c r="AB2025" s="1050" t="str">
        <f t="shared" si="355"/>
        <v/>
      </c>
      <c r="AD2025" s="1052" t="str">
        <f t="shared" si="356"/>
        <v/>
      </c>
      <c r="AE2025" s="1053" t="str">
        <f t="shared" si="357"/>
        <v/>
      </c>
    </row>
    <row r="2026" spans="5:31" ht="12.75" customHeight="1">
      <c r="E2026" s="1083" t="str">
        <f t="shared" si="350"/>
        <v/>
      </c>
      <c r="J2026" s="1117" t="str">
        <f>IF(D2026="","-",#REF!-D2026)</f>
        <v>-</v>
      </c>
      <c r="L2026" s="1041" t="str">
        <f t="shared" si="351"/>
        <v/>
      </c>
      <c r="W2026" s="1046" t="str">
        <f t="shared" si="352"/>
        <v/>
      </c>
      <c r="X2026" s="1047"/>
      <c r="Y2026" s="1048" t="str">
        <f t="shared" si="358"/>
        <v/>
      </c>
      <c r="Z2026" s="1049" t="str">
        <f t="shared" si="353"/>
        <v/>
      </c>
      <c r="AA2026" s="1049" t="str">
        <f t="shared" si="354"/>
        <v/>
      </c>
      <c r="AB2026" s="1050" t="str">
        <f t="shared" si="355"/>
        <v/>
      </c>
      <c r="AD2026" s="1052" t="str">
        <f t="shared" si="356"/>
        <v/>
      </c>
      <c r="AE2026" s="1053" t="str">
        <f t="shared" si="357"/>
        <v/>
      </c>
    </row>
    <row r="2027" spans="5:31" ht="12.75" customHeight="1">
      <c r="E2027" s="1083" t="str">
        <f t="shared" si="350"/>
        <v/>
      </c>
      <c r="J2027" s="1117" t="str">
        <f>IF(D2027="","-",#REF!-D2027)</f>
        <v>-</v>
      </c>
      <c r="L2027" s="1041" t="str">
        <f t="shared" si="351"/>
        <v/>
      </c>
      <c r="W2027" s="1046" t="str">
        <f t="shared" si="352"/>
        <v/>
      </c>
      <c r="X2027" s="1047"/>
      <c r="Y2027" s="1048" t="str">
        <f t="shared" si="358"/>
        <v/>
      </c>
      <c r="Z2027" s="1049" t="str">
        <f t="shared" si="353"/>
        <v/>
      </c>
      <c r="AA2027" s="1049" t="str">
        <f t="shared" si="354"/>
        <v/>
      </c>
      <c r="AB2027" s="1050" t="str">
        <f t="shared" si="355"/>
        <v/>
      </c>
      <c r="AD2027" s="1052" t="str">
        <f t="shared" si="356"/>
        <v/>
      </c>
      <c r="AE2027" s="1053" t="str">
        <f t="shared" si="357"/>
        <v/>
      </c>
    </row>
    <row r="2028" spans="5:31" ht="12.75" customHeight="1">
      <c r="E2028" s="1083" t="str">
        <f t="shared" si="350"/>
        <v/>
      </c>
      <c r="J2028" s="1117" t="str">
        <f>IF(D2028="","-",#REF!-D2028)</f>
        <v>-</v>
      </c>
      <c r="L2028" s="1041" t="str">
        <f t="shared" si="351"/>
        <v/>
      </c>
      <c r="W2028" s="1046" t="str">
        <f t="shared" si="352"/>
        <v/>
      </c>
      <c r="X2028" s="1047"/>
      <c r="Y2028" s="1048" t="str">
        <f t="shared" si="358"/>
        <v/>
      </c>
      <c r="Z2028" s="1049" t="str">
        <f t="shared" si="353"/>
        <v/>
      </c>
      <c r="AA2028" s="1049" t="str">
        <f t="shared" si="354"/>
        <v/>
      </c>
      <c r="AB2028" s="1050" t="str">
        <f t="shared" si="355"/>
        <v/>
      </c>
      <c r="AD2028" s="1052" t="str">
        <f t="shared" si="356"/>
        <v/>
      </c>
      <c r="AE2028" s="1053" t="str">
        <f t="shared" si="357"/>
        <v/>
      </c>
    </row>
    <row r="2029" spans="5:31" ht="12.75" customHeight="1">
      <c r="E2029" s="1083" t="str">
        <f t="shared" si="350"/>
        <v/>
      </c>
      <c r="J2029" s="1117" t="str">
        <f>IF(D2029="","-",#REF!-D2029)</f>
        <v>-</v>
      </c>
      <c r="L2029" s="1041" t="str">
        <f t="shared" si="351"/>
        <v/>
      </c>
      <c r="W2029" s="1046" t="str">
        <f t="shared" si="352"/>
        <v/>
      </c>
      <c r="X2029" s="1047"/>
      <c r="Y2029" s="1048" t="str">
        <f t="shared" si="358"/>
        <v/>
      </c>
      <c r="Z2029" s="1049" t="str">
        <f t="shared" si="353"/>
        <v/>
      </c>
      <c r="AA2029" s="1049" t="str">
        <f t="shared" si="354"/>
        <v/>
      </c>
      <c r="AB2029" s="1050" t="str">
        <f t="shared" si="355"/>
        <v/>
      </c>
      <c r="AD2029" s="1052" t="str">
        <f t="shared" si="356"/>
        <v/>
      </c>
      <c r="AE2029" s="1053" t="str">
        <f t="shared" si="357"/>
        <v/>
      </c>
    </row>
    <row r="2030" spans="5:31" ht="12.75" customHeight="1">
      <c r="E2030" s="1083" t="str">
        <f t="shared" si="350"/>
        <v/>
      </c>
      <c r="J2030" s="1117" t="str">
        <f>IF(D2030="","-",#REF!-D2030)</f>
        <v>-</v>
      </c>
      <c r="L2030" s="1041" t="str">
        <f t="shared" si="351"/>
        <v/>
      </c>
      <c r="W2030" s="1046" t="str">
        <f t="shared" si="352"/>
        <v/>
      </c>
      <c r="X2030" s="1047"/>
      <c r="Y2030" s="1048" t="str">
        <f t="shared" si="358"/>
        <v/>
      </c>
      <c r="Z2030" s="1049" t="str">
        <f t="shared" si="353"/>
        <v/>
      </c>
      <c r="AA2030" s="1049" t="str">
        <f t="shared" si="354"/>
        <v/>
      </c>
      <c r="AB2030" s="1050" t="str">
        <f t="shared" si="355"/>
        <v/>
      </c>
      <c r="AD2030" s="1052" t="str">
        <f t="shared" si="356"/>
        <v/>
      </c>
      <c r="AE2030" s="1053" t="str">
        <f t="shared" si="357"/>
        <v/>
      </c>
    </row>
    <row r="2031" spans="5:31" ht="12.75" customHeight="1">
      <c r="E2031" s="1083" t="str">
        <f t="shared" si="350"/>
        <v/>
      </c>
      <c r="J2031" s="1117" t="str">
        <f>IF(D2031="","-",#REF!-D2031)</f>
        <v>-</v>
      </c>
      <c r="L2031" s="1041" t="str">
        <f t="shared" si="351"/>
        <v/>
      </c>
      <c r="W2031" s="1046" t="str">
        <f t="shared" si="352"/>
        <v/>
      </c>
      <c r="X2031" s="1047"/>
      <c r="Y2031" s="1048" t="str">
        <f t="shared" si="358"/>
        <v/>
      </c>
      <c r="Z2031" s="1049" t="str">
        <f t="shared" si="353"/>
        <v/>
      </c>
      <c r="AA2031" s="1049" t="str">
        <f t="shared" si="354"/>
        <v/>
      </c>
      <c r="AB2031" s="1050" t="str">
        <f t="shared" si="355"/>
        <v/>
      </c>
      <c r="AD2031" s="1052" t="str">
        <f t="shared" si="356"/>
        <v/>
      </c>
      <c r="AE2031" s="1053" t="str">
        <f t="shared" si="357"/>
        <v/>
      </c>
    </row>
    <row r="2032" spans="5:31" ht="12.75" customHeight="1">
      <c r="E2032" s="1083" t="str">
        <f t="shared" si="350"/>
        <v/>
      </c>
      <c r="J2032" s="1117" t="str">
        <f>IF(D2032="","-",#REF!-D2032)</f>
        <v>-</v>
      </c>
      <c r="L2032" s="1041" t="str">
        <f t="shared" si="351"/>
        <v/>
      </c>
      <c r="W2032" s="1046" t="str">
        <f t="shared" si="352"/>
        <v/>
      </c>
      <c r="X2032" s="1047"/>
      <c r="Y2032" s="1048" t="str">
        <f t="shared" si="358"/>
        <v/>
      </c>
      <c r="Z2032" s="1049" t="str">
        <f t="shared" si="353"/>
        <v/>
      </c>
      <c r="AA2032" s="1049" t="str">
        <f t="shared" si="354"/>
        <v/>
      </c>
      <c r="AB2032" s="1050" t="str">
        <f t="shared" si="355"/>
        <v/>
      </c>
      <c r="AD2032" s="1052" t="str">
        <f t="shared" si="356"/>
        <v/>
      </c>
      <c r="AE2032" s="1053" t="str">
        <f t="shared" si="357"/>
        <v/>
      </c>
    </row>
    <row r="2033" spans="5:31" ht="12.75" customHeight="1">
      <c r="E2033" s="1083" t="str">
        <f t="shared" si="350"/>
        <v/>
      </c>
      <c r="J2033" s="1117" t="str">
        <f>IF(D2033="","-",#REF!-D2033)</f>
        <v>-</v>
      </c>
      <c r="L2033" s="1041" t="str">
        <f t="shared" si="351"/>
        <v/>
      </c>
      <c r="W2033" s="1046" t="str">
        <f t="shared" si="352"/>
        <v/>
      </c>
      <c r="X2033" s="1047"/>
      <c r="Y2033" s="1048" t="str">
        <f t="shared" si="358"/>
        <v/>
      </c>
      <c r="Z2033" s="1049" t="str">
        <f t="shared" si="353"/>
        <v/>
      </c>
      <c r="AA2033" s="1049" t="str">
        <f t="shared" si="354"/>
        <v/>
      </c>
      <c r="AB2033" s="1050" t="str">
        <f t="shared" si="355"/>
        <v/>
      </c>
      <c r="AD2033" s="1052" t="str">
        <f t="shared" si="356"/>
        <v/>
      </c>
      <c r="AE2033" s="1053" t="str">
        <f t="shared" si="357"/>
        <v/>
      </c>
    </row>
    <row r="2034" spans="5:31" ht="12.75" customHeight="1">
      <c r="E2034" s="1083" t="str">
        <f t="shared" si="350"/>
        <v/>
      </c>
      <c r="J2034" s="1117" t="str">
        <f>IF(D2034="","-",#REF!-D2034)</f>
        <v>-</v>
      </c>
      <c r="L2034" s="1041" t="str">
        <f t="shared" si="351"/>
        <v/>
      </c>
      <c r="W2034" s="1046" t="str">
        <f t="shared" si="352"/>
        <v/>
      </c>
      <c r="X2034" s="1047"/>
      <c r="Y2034" s="1048" t="str">
        <f t="shared" si="358"/>
        <v/>
      </c>
      <c r="Z2034" s="1049" t="str">
        <f t="shared" si="353"/>
        <v/>
      </c>
      <c r="AA2034" s="1049" t="str">
        <f t="shared" si="354"/>
        <v/>
      </c>
      <c r="AB2034" s="1050" t="str">
        <f t="shared" si="355"/>
        <v/>
      </c>
      <c r="AD2034" s="1052" t="str">
        <f t="shared" si="356"/>
        <v/>
      </c>
      <c r="AE2034" s="1053" t="str">
        <f t="shared" si="357"/>
        <v/>
      </c>
    </row>
    <row r="2035" spans="5:31" ht="12.75" customHeight="1">
      <c r="E2035" s="1083" t="str">
        <f t="shared" si="350"/>
        <v/>
      </c>
      <c r="J2035" s="1117" t="str">
        <f>IF(D2035="","-",#REF!-D2035)</f>
        <v>-</v>
      </c>
      <c r="L2035" s="1041" t="str">
        <f t="shared" si="351"/>
        <v/>
      </c>
      <c r="W2035" s="1046" t="str">
        <f t="shared" si="352"/>
        <v/>
      </c>
      <c r="X2035" s="1047"/>
      <c r="Y2035" s="1048" t="str">
        <f t="shared" si="358"/>
        <v/>
      </c>
      <c r="Z2035" s="1049" t="str">
        <f t="shared" si="353"/>
        <v/>
      </c>
      <c r="AA2035" s="1049" t="str">
        <f t="shared" si="354"/>
        <v/>
      </c>
      <c r="AB2035" s="1050" t="str">
        <f t="shared" si="355"/>
        <v/>
      </c>
      <c r="AD2035" s="1052" t="str">
        <f t="shared" si="356"/>
        <v/>
      </c>
      <c r="AE2035" s="1053" t="str">
        <f t="shared" si="357"/>
        <v/>
      </c>
    </row>
    <row r="2036" spans="5:31" ht="12.75" customHeight="1">
      <c r="E2036" s="1083" t="str">
        <f t="shared" si="350"/>
        <v/>
      </c>
      <c r="J2036" s="1117" t="str">
        <f>IF(D2036="","-",#REF!-D2036)</f>
        <v>-</v>
      </c>
      <c r="L2036" s="1041" t="str">
        <f t="shared" si="351"/>
        <v/>
      </c>
      <c r="W2036" s="1046" t="str">
        <f t="shared" si="352"/>
        <v/>
      </c>
      <c r="X2036" s="1047"/>
      <c r="Y2036" s="1048" t="str">
        <f t="shared" si="358"/>
        <v/>
      </c>
      <c r="Z2036" s="1049" t="str">
        <f t="shared" si="353"/>
        <v/>
      </c>
      <c r="AA2036" s="1049" t="str">
        <f t="shared" si="354"/>
        <v/>
      </c>
      <c r="AB2036" s="1050" t="str">
        <f t="shared" si="355"/>
        <v/>
      </c>
      <c r="AD2036" s="1052" t="str">
        <f t="shared" si="356"/>
        <v/>
      </c>
      <c r="AE2036" s="1053" t="str">
        <f t="shared" si="357"/>
        <v/>
      </c>
    </row>
    <row r="2037" spans="5:31" ht="12.75" customHeight="1">
      <c r="E2037" s="1083" t="str">
        <f t="shared" si="350"/>
        <v/>
      </c>
      <c r="J2037" s="1117" t="str">
        <f>IF(D2037="","-",#REF!-D2037)</f>
        <v>-</v>
      </c>
      <c r="L2037" s="1041" t="str">
        <f t="shared" si="351"/>
        <v/>
      </c>
      <c r="W2037" s="1046" t="str">
        <f t="shared" si="352"/>
        <v/>
      </c>
      <c r="X2037" s="1047"/>
      <c r="Y2037" s="1048" t="str">
        <f t="shared" si="358"/>
        <v/>
      </c>
      <c r="Z2037" s="1049" t="str">
        <f t="shared" si="353"/>
        <v/>
      </c>
      <c r="AA2037" s="1049" t="str">
        <f t="shared" si="354"/>
        <v/>
      </c>
      <c r="AB2037" s="1050" t="str">
        <f t="shared" si="355"/>
        <v/>
      </c>
      <c r="AD2037" s="1052" t="str">
        <f t="shared" si="356"/>
        <v/>
      </c>
      <c r="AE2037" s="1053" t="str">
        <f t="shared" si="357"/>
        <v/>
      </c>
    </row>
    <row r="2038" spans="5:31" ht="12.75" customHeight="1">
      <c r="E2038" s="1083" t="str">
        <f t="shared" si="350"/>
        <v/>
      </c>
      <c r="J2038" s="1117" t="str">
        <f>IF(D2038="","-",#REF!-D2038)</f>
        <v>-</v>
      </c>
      <c r="L2038" s="1041" t="str">
        <f t="shared" si="351"/>
        <v/>
      </c>
      <c r="W2038" s="1046" t="str">
        <f t="shared" si="352"/>
        <v/>
      </c>
      <c r="X2038" s="1047"/>
      <c r="Y2038" s="1048" t="str">
        <f t="shared" si="358"/>
        <v/>
      </c>
      <c r="Z2038" s="1049" t="str">
        <f t="shared" si="353"/>
        <v/>
      </c>
      <c r="AA2038" s="1049" t="str">
        <f t="shared" si="354"/>
        <v/>
      </c>
      <c r="AB2038" s="1050" t="str">
        <f t="shared" si="355"/>
        <v/>
      </c>
      <c r="AD2038" s="1052" t="str">
        <f t="shared" si="356"/>
        <v/>
      </c>
      <c r="AE2038" s="1053" t="str">
        <f t="shared" si="357"/>
        <v/>
      </c>
    </row>
    <row r="2039" spans="5:31" ht="12.75" customHeight="1">
      <c r="E2039" s="1083" t="str">
        <f t="shared" si="350"/>
        <v/>
      </c>
      <c r="J2039" s="1117" t="str">
        <f>IF(D2039="","-",#REF!-D2039)</f>
        <v>-</v>
      </c>
      <c r="L2039" s="1041" t="str">
        <f t="shared" si="351"/>
        <v/>
      </c>
      <c r="W2039" s="1046" t="str">
        <f t="shared" si="352"/>
        <v/>
      </c>
      <c r="X2039" s="1047"/>
      <c r="Y2039" s="1048" t="str">
        <f t="shared" si="358"/>
        <v/>
      </c>
      <c r="Z2039" s="1049" t="str">
        <f t="shared" si="353"/>
        <v/>
      </c>
      <c r="AA2039" s="1049" t="str">
        <f t="shared" si="354"/>
        <v/>
      </c>
      <c r="AB2039" s="1050" t="str">
        <f t="shared" si="355"/>
        <v/>
      </c>
      <c r="AD2039" s="1052" t="str">
        <f t="shared" si="356"/>
        <v/>
      </c>
      <c r="AE2039" s="1053" t="str">
        <f t="shared" si="357"/>
        <v/>
      </c>
    </row>
    <row r="2040" spans="5:31" ht="12.75" customHeight="1">
      <c r="E2040" s="1083" t="str">
        <f t="shared" si="350"/>
        <v/>
      </c>
      <c r="J2040" s="1117" t="str">
        <f>IF(D2040="","-",#REF!-D2040)</f>
        <v>-</v>
      </c>
      <c r="L2040" s="1041" t="str">
        <f t="shared" si="351"/>
        <v/>
      </c>
      <c r="W2040" s="1046" t="str">
        <f t="shared" si="352"/>
        <v/>
      </c>
      <c r="X2040" s="1047"/>
      <c r="Y2040" s="1048" t="str">
        <f t="shared" si="358"/>
        <v/>
      </c>
      <c r="Z2040" s="1049" t="str">
        <f t="shared" si="353"/>
        <v/>
      </c>
      <c r="AA2040" s="1049" t="str">
        <f t="shared" si="354"/>
        <v/>
      </c>
      <c r="AB2040" s="1050" t="str">
        <f t="shared" si="355"/>
        <v/>
      </c>
      <c r="AD2040" s="1052" t="str">
        <f t="shared" si="356"/>
        <v/>
      </c>
      <c r="AE2040" s="1053" t="str">
        <f t="shared" si="357"/>
        <v/>
      </c>
    </row>
    <row r="2041" spans="5:31" ht="12.75" customHeight="1">
      <c r="E2041" s="1083" t="str">
        <f t="shared" si="350"/>
        <v/>
      </c>
      <c r="J2041" s="1117" t="str">
        <f>IF(D2041="","-",#REF!-D2041)</f>
        <v>-</v>
      </c>
      <c r="L2041" s="1041" t="str">
        <f t="shared" si="351"/>
        <v/>
      </c>
      <c r="W2041" s="1046" t="str">
        <f t="shared" si="352"/>
        <v/>
      </c>
      <c r="X2041" s="1047"/>
      <c r="Y2041" s="1048" t="str">
        <f t="shared" si="358"/>
        <v/>
      </c>
      <c r="Z2041" s="1049" t="str">
        <f t="shared" si="353"/>
        <v/>
      </c>
      <c r="AA2041" s="1049" t="str">
        <f t="shared" si="354"/>
        <v/>
      </c>
      <c r="AB2041" s="1050" t="str">
        <f t="shared" si="355"/>
        <v/>
      </c>
      <c r="AD2041" s="1052" t="str">
        <f t="shared" si="356"/>
        <v/>
      </c>
      <c r="AE2041" s="1053" t="str">
        <f t="shared" si="357"/>
        <v/>
      </c>
    </row>
    <row r="2042" spans="5:31" ht="12.75" customHeight="1">
      <c r="E2042" s="1083" t="str">
        <f t="shared" si="350"/>
        <v/>
      </c>
      <c r="J2042" s="1117" t="str">
        <f>IF(D2042="","-",#REF!-D2042)</f>
        <v>-</v>
      </c>
      <c r="L2042" s="1041" t="str">
        <f t="shared" si="351"/>
        <v/>
      </c>
      <c r="W2042" s="1046" t="str">
        <f t="shared" si="352"/>
        <v/>
      </c>
      <c r="X2042" s="1047"/>
      <c r="Y2042" s="1048" t="str">
        <f t="shared" si="358"/>
        <v/>
      </c>
      <c r="Z2042" s="1049" t="str">
        <f t="shared" si="353"/>
        <v/>
      </c>
      <c r="AA2042" s="1049" t="str">
        <f t="shared" si="354"/>
        <v/>
      </c>
      <c r="AB2042" s="1050" t="str">
        <f t="shared" si="355"/>
        <v/>
      </c>
      <c r="AD2042" s="1052" t="str">
        <f t="shared" si="356"/>
        <v/>
      </c>
      <c r="AE2042" s="1053" t="str">
        <f t="shared" si="357"/>
        <v/>
      </c>
    </row>
    <row r="2043" spans="5:31" ht="12.75" customHeight="1">
      <c r="E2043" s="1083" t="str">
        <f t="shared" si="350"/>
        <v/>
      </c>
      <c r="J2043" s="1117" t="str">
        <f>IF(D2043="","-",#REF!-D2043)</f>
        <v>-</v>
      </c>
      <c r="L2043" s="1041" t="str">
        <f t="shared" si="351"/>
        <v/>
      </c>
      <c r="W2043" s="1046" t="str">
        <f t="shared" si="352"/>
        <v/>
      </c>
      <c r="X2043" s="1047"/>
      <c r="Y2043" s="1048" t="str">
        <f t="shared" si="358"/>
        <v/>
      </c>
      <c r="Z2043" s="1049" t="str">
        <f t="shared" si="353"/>
        <v/>
      </c>
      <c r="AA2043" s="1049" t="str">
        <f t="shared" si="354"/>
        <v/>
      </c>
      <c r="AB2043" s="1050" t="str">
        <f t="shared" si="355"/>
        <v/>
      </c>
      <c r="AD2043" s="1052" t="str">
        <f t="shared" si="356"/>
        <v/>
      </c>
      <c r="AE2043" s="1053" t="str">
        <f t="shared" si="357"/>
        <v/>
      </c>
    </row>
    <row r="2044" spans="5:31" ht="12.75" customHeight="1">
      <c r="E2044" s="1083" t="str">
        <f t="shared" si="350"/>
        <v/>
      </c>
      <c r="J2044" s="1117" t="str">
        <f>IF(D2044="","-",#REF!-D2044)</f>
        <v>-</v>
      </c>
      <c r="L2044" s="1041" t="str">
        <f t="shared" si="351"/>
        <v/>
      </c>
      <c r="W2044" s="1046" t="str">
        <f t="shared" si="352"/>
        <v/>
      </c>
      <c r="X2044" s="1047"/>
      <c r="Y2044" s="1048" t="str">
        <f t="shared" si="358"/>
        <v/>
      </c>
      <c r="Z2044" s="1049" t="str">
        <f t="shared" si="353"/>
        <v/>
      </c>
      <c r="AA2044" s="1049" t="str">
        <f t="shared" si="354"/>
        <v/>
      </c>
      <c r="AB2044" s="1050" t="str">
        <f t="shared" si="355"/>
        <v/>
      </c>
      <c r="AD2044" s="1052" t="str">
        <f t="shared" si="356"/>
        <v/>
      </c>
      <c r="AE2044" s="1053" t="str">
        <f t="shared" si="357"/>
        <v/>
      </c>
    </row>
    <row r="2045" spans="5:31" ht="12.75" customHeight="1">
      <c r="E2045" s="1083" t="str">
        <f t="shared" si="350"/>
        <v/>
      </c>
      <c r="J2045" s="1117" t="str">
        <f>IF(D2045="","-",#REF!-D2045)</f>
        <v>-</v>
      </c>
      <c r="L2045" s="1041" t="str">
        <f t="shared" si="351"/>
        <v/>
      </c>
      <c r="W2045" s="1046" t="str">
        <f t="shared" si="352"/>
        <v/>
      </c>
      <c r="X2045" s="1047"/>
      <c r="Y2045" s="1048" t="str">
        <f t="shared" si="358"/>
        <v/>
      </c>
      <c r="Z2045" s="1049" t="str">
        <f t="shared" si="353"/>
        <v/>
      </c>
      <c r="AA2045" s="1049" t="str">
        <f t="shared" si="354"/>
        <v/>
      </c>
      <c r="AB2045" s="1050" t="str">
        <f t="shared" si="355"/>
        <v/>
      </c>
      <c r="AD2045" s="1052" t="str">
        <f t="shared" si="356"/>
        <v/>
      </c>
      <c r="AE2045" s="1053" t="str">
        <f t="shared" si="357"/>
        <v/>
      </c>
    </row>
    <row r="2046" spans="5:31" ht="12.75" customHeight="1">
      <c r="E2046" s="1083" t="str">
        <f t="shared" si="350"/>
        <v/>
      </c>
      <c r="J2046" s="1117" t="str">
        <f>IF(D2046="","-",#REF!-D2046)</f>
        <v>-</v>
      </c>
      <c r="L2046" s="1041" t="str">
        <f t="shared" si="351"/>
        <v/>
      </c>
      <c r="W2046" s="1046" t="str">
        <f t="shared" si="352"/>
        <v/>
      </c>
      <c r="X2046" s="1047"/>
      <c r="Y2046" s="1048" t="str">
        <f t="shared" si="358"/>
        <v/>
      </c>
      <c r="Z2046" s="1049" t="str">
        <f t="shared" si="353"/>
        <v/>
      </c>
      <c r="AA2046" s="1049" t="str">
        <f t="shared" si="354"/>
        <v/>
      </c>
      <c r="AB2046" s="1050" t="str">
        <f t="shared" si="355"/>
        <v/>
      </c>
      <c r="AD2046" s="1052" t="str">
        <f t="shared" si="356"/>
        <v/>
      </c>
      <c r="AE2046" s="1053" t="str">
        <f t="shared" si="357"/>
        <v/>
      </c>
    </row>
    <row r="2047" spans="5:31" ht="12.75" customHeight="1">
      <c r="E2047" s="1083" t="str">
        <f t="shared" si="350"/>
        <v/>
      </c>
      <c r="J2047" s="1117" t="str">
        <f>IF(D2047="","-",#REF!-D2047)</f>
        <v>-</v>
      </c>
      <c r="L2047" s="1041" t="str">
        <f t="shared" si="351"/>
        <v/>
      </c>
      <c r="W2047" s="1046" t="str">
        <f t="shared" si="352"/>
        <v/>
      </c>
      <c r="X2047" s="1047"/>
      <c r="Y2047" s="1048" t="str">
        <f t="shared" si="358"/>
        <v/>
      </c>
      <c r="Z2047" s="1049" t="str">
        <f t="shared" si="353"/>
        <v/>
      </c>
      <c r="AA2047" s="1049" t="str">
        <f t="shared" si="354"/>
        <v/>
      </c>
      <c r="AB2047" s="1050" t="str">
        <f t="shared" si="355"/>
        <v/>
      </c>
      <c r="AD2047" s="1052" t="str">
        <f t="shared" si="356"/>
        <v/>
      </c>
      <c r="AE2047" s="1053" t="str">
        <f t="shared" si="357"/>
        <v/>
      </c>
    </row>
    <row r="2048" spans="5:31" ht="12.75" customHeight="1">
      <c r="E2048" s="1083" t="str">
        <f t="shared" si="350"/>
        <v/>
      </c>
      <c r="J2048" s="1117" t="str">
        <f>IF(D2048="","-",#REF!-D2048)</f>
        <v>-</v>
      </c>
      <c r="L2048" s="1041" t="str">
        <f t="shared" si="351"/>
        <v/>
      </c>
      <c r="W2048" s="1046" t="str">
        <f t="shared" si="352"/>
        <v/>
      </c>
      <c r="X2048" s="1047"/>
      <c r="Y2048" s="1048" t="str">
        <f t="shared" si="358"/>
        <v/>
      </c>
      <c r="Z2048" s="1049" t="str">
        <f t="shared" si="353"/>
        <v/>
      </c>
      <c r="AA2048" s="1049" t="str">
        <f t="shared" si="354"/>
        <v/>
      </c>
      <c r="AB2048" s="1050" t="str">
        <f t="shared" si="355"/>
        <v/>
      </c>
      <c r="AD2048" s="1052" t="str">
        <f t="shared" si="356"/>
        <v/>
      </c>
      <c r="AE2048" s="1053" t="str">
        <f t="shared" si="357"/>
        <v/>
      </c>
    </row>
    <row r="2049" spans="5:31" ht="12.75" customHeight="1">
      <c r="E2049" s="1083" t="str">
        <f t="shared" si="350"/>
        <v/>
      </c>
      <c r="J2049" s="1117" t="str">
        <f>IF(D2049="","-",#REF!-D2049)</f>
        <v>-</v>
      </c>
      <c r="L2049" s="1041" t="str">
        <f t="shared" si="351"/>
        <v/>
      </c>
      <c r="W2049" s="1046" t="str">
        <f t="shared" si="352"/>
        <v/>
      </c>
      <c r="X2049" s="1047"/>
      <c r="Y2049" s="1048" t="str">
        <f t="shared" si="358"/>
        <v/>
      </c>
      <c r="Z2049" s="1049" t="str">
        <f t="shared" si="353"/>
        <v/>
      </c>
      <c r="AA2049" s="1049" t="str">
        <f t="shared" si="354"/>
        <v/>
      </c>
      <c r="AB2049" s="1050" t="str">
        <f t="shared" si="355"/>
        <v/>
      </c>
      <c r="AD2049" s="1052" t="str">
        <f t="shared" si="356"/>
        <v/>
      </c>
      <c r="AE2049" s="1053" t="str">
        <f t="shared" si="357"/>
        <v/>
      </c>
    </row>
    <row r="2050" spans="5:31" ht="12.75" customHeight="1">
      <c r="E2050" s="1083" t="str">
        <f t="shared" si="350"/>
        <v/>
      </c>
      <c r="J2050" s="1117" t="str">
        <f>IF(D2050="","-",#REF!-D2050)</f>
        <v>-</v>
      </c>
      <c r="L2050" s="1041" t="str">
        <f t="shared" si="351"/>
        <v/>
      </c>
      <c r="W2050" s="1046" t="str">
        <f t="shared" si="352"/>
        <v/>
      </c>
      <c r="X2050" s="1047"/>
      <c r="Y2050" s="1048" t="str">
        <f t="shared" si="358"/>
        <v/>
      </c>
      <c r="Z2050" s="1049" t="str">
        <f t="shared" si="353"/>
        <v/>
      </c>
      <c r="AA2050" s="1049" t="str">
        <f t="shared" si="354"/>
        <v/>
      </c>
      <c r="AB2050" s="1050" t="str">
        <f t="shared" si="355"/>
        <v/>
      </c>
      <c r="AD2050" s="1052" t="str">
        <f t="shared" si="356"/>
        <v/>
      </c>
      <c r="AE2050" s="1053" t="str">
        <f t="shared" si="357"/>
        <v/>
      </c>
    </row>
    <row r="2051" spans="5:31" ht="12.75" customHeight="1">
      <c r="E2051" s="1083" t="str">
        <f t="shared" ref="E2051:E2114" si="359">IF(D2051="","",IF(F2051="paid",0,I2051-J2051))</f>
        <v/>
      </c>
      <c r="J2051" s="1117" t="str">
        <f>IF(D2051="","-",#REF!-D2051)</f>
        <v>-</v>
      </c>
      <c r="L2051" s="1041" t="str">
        <f t="shared" ref="L2051:L2114" si="360">IF(E2051="","",$Q$1+E2051)</f>
        <v/>
      </c>
      <c r="W2051" s="1046" t="str">
        <f t="shared" ref="W2051:W2114" si="361">IF($D2051="","",_xlfn.LET(_xlpm.gDate,D2051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051" s="1047"/>
      <c r="Y2051" s="1048" t="str">
        <f t="shared" si="358"/>
        <v/>
      </c>
      <c r="Z2051" s="1049" t="str">
        <f t="shared" ref="Z2051:Z2114" si="362">IF($K2051="","",_xlfn.LET(_xlpm.gDate,K2051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051" s="1049" t="str">
        <f t="shared" ref="AA2051:AA2114" si="363">IF($Z2051="","",TEXT($Z2051,"mm"))</f>
        <v/>
      </c>
      <c r="AB2051" s="1050" t="str">
        <f t="shared" ref="AB2051:AB2114" si="364">IFERROR(CHOOSE(AA2051,"መስከረም","ጥቅምት","ህዳር  ","ታህሳስ ","ጥር ","የካቲት ","መጋቢት ","ሚይዚያ ","ግንቦት ","ሰኔ ","ሐምሌ ","ነሐሴ ","Pagume"),"")</f>
        <v/>
      </c>
      <c r="AD2051" s="1052" t="str">
        <f t="shared" ref="AD2051:AD2114" si="365">IF($D2051="","",YEAR(D2051)&amp;"-W"&amp;WEEKNUM(D2051,2))</f>
        <v/>
      </c>
      <c r="AE2051" s="1053" t="str">
        <f t="shared" ref="AE2051:AE2114" si="366">IF($K2051="","",YEAR(K2051)&amp;"-W"&amp;WEEKNUM(K2051,2))</f>
        <v/>
      </c>
    </row>
    <row r="2052" spans="5:31" ht="12.75" customHeight="1">
      <c r="E2052" s="1083" t="str">
        <f t="shared" si="359"/>
        <v/>
      </c>
      <c r="J2052" s="1117" t="str">
        <f>IF(D2052="","-",#REF!-D2052)</f>
        <v>-</v>
      </c>
      <c r="L2052" s="1041" t="str">
        <f t="shared" si="360"/>
        <v/>
      </c>
      <c r="W2052" s="1046" t="str">
        <f t="shared" si="361"/>
        <v/>
      </c>
      <c r="X2052" s="1047"/>
      <c r="Y2052" s="1048" t="str">
        <f t="shared" si="358"/>
        <v/>
      </c>
      <c r="Z2052" s="1049" t="str">
        <f t="shared" si="362"/>
        <v/>
      </c>
      <c r="AA2052" s="1049" t="str">
        <f t="shared" si="363"/>
        <v/>
      </c>
      <c r="AB2052" s="1050" t="str">
        <f t="shared" si="364"/>
        <v/>
      </c>
      <c r="AD2052" s="1052" t="str">
        <f t="shared" si="365"/>
        <v/>
      </c>
      <c r="AE2052" s="1053" t="str">
        <f t="shared" si="366"/>
        <v/>
      </c>
    </row>
    <row r="2053" spans="5:31" ht="12.75" customHeight="1">
      <c r="E2053" s="1083" t="str">
        <f t="shared" si="359"/>
        <v/>
      </c>
      <c r="J2053" s="1117" t="str">
        <f>IF(D2053="","-",#REF!-D2053)</f>
        <v>-</v>
      </c>
      <c r="L2053" s="1041" t="str">
        <f t="shared" si="360"/>
        <v/>
      </c>
      <c r="W2053" s="1046" t="str">
        <f t="shared" si="361"/>
        <v/>
      </c>
      <c r="X2053" s="1047"/>
      <c r="Y2053" s="1048" t="str">
        <f t="shared" si="358"/>
        <v/>
      </c>
      <c r="Z2053" s="1049" t="str">
        <f t="shared" si="362"/>
        <v/>
      </c>
      <c r="AA2053" s="1049" t="str">
        <f t="shared" si="363"/>
        <v/>
      </c>
      <c r="AB2053" s="1050" t="str">
        <f t="shared" si="364"/>
        <v/>
      </c>
      <c r="AD2053" s="1052" t="str">
        <f t="shared" si="365"/>
        <v/>
      </c>
      <c r="AE2053" s="1053" t="str">
        <f t="shared" si="366"/>
        <v/>
      </c>
    </row>
    <row r="2054" spans="5:31" ht="12.75" customHeight="1">
      <c r="E2054" s="1083" t="str">
        <f t="shared" si="359"/>
        <v/>
      </c>
      <c r="J2054" s="1117" t="str">
        <f>IF(D2054="","-",#REF!-D2054)</f>
        <v>-</v>
      </c>
      <c r="L2054" s="1041" t="str">
        <f t="shared" si="360"/>
        <v/>
      </c>
      <c r="W2054" s="1046" t="str">
        <f t="shared" si="361"/>
        <v/>
      </c>
      <c r="X2054" s="1047"/>
      <c r="Y2054" s="1048" t="str">
        <f t="shared" si="358"/>
        <v/>
      </c>
      <c r="Z2054" s="1049" t="str">
        <f t="shared" si="362"/>
        <v/>
      </c>
      <c r="AA2054" s="1049" t="str">
        <f t="shared" si="363"/>
        <v/>
      </c>
      <c r="AB2054" s="1050" t="str">
        <f t="shared" si="364"/>
        <v/>
      </c>
      <c r="AD2054" s="1052" t="str">
        <f t="shared" si="365"/>
        <v/>
      </c>
      <c r="AE2054" s="1053" t="str">
        <f t="shared" si="366"/>
        <v/>
      </c>
    </row>
    <row r="2055" spans="5:31" ht="12.75" customHeight="1">
      <c r="E2055" s="1083" t="str">
        <f t="shared" si="359"/>
        <v/>
      </c>
      <c r="J2055" s="1117" t="str">
        <f>IF(D2055="","-",#REF!-D2055)</f>
        <v>-</v>
      </c>
      <c r="L2055" s="1041" t="str">
        <f t="shared" si="360"/>
        <v/>
      </c>
      <c r="W2055" s="1046" t="str">
        <f t="shared" si="361"/>
        <v/>
      </c>
      <c r="X2055" s="1047"/>
      <c r="Y2055" s="1048" t="str">
        <f t="shared" si="358"/>
        <v/>
      </c>
      <c r="Z2055" s="1049" t="str">
        <f t="shared" si="362"/>
        <v/>
      </c>
      <c r="AA2055" s="1049" t="str">
        <f t="shared" si="363"/>
        <v/>
      </c>
      <c r="AB2055" s="1050" t="str">
        <f t="shared" si="364"/>
        <v/>
      </c>
      <c r="AD2055" s="1052" t="str">
        <f t="shared" si="365"/>
        <v/>
      </c>
      <c r="AE2055" s="1053" t="str">
        <f t="shared" si="366"/>
        <v/>
      </c>
    </row>
    <row r="2056" spans="5:31" ht="12.75" customHeight="1">
      <c r="E2056" s="1083" t="str">
        <f t="shared" si="359"/>
        <v/>
      </c>
      <c r="J2056" s="1117" t="str">
        <f>IF(D2056="","-",#REF!-D2056)</f>
        <v>-</v>
      </c>
      <c r="L2056" s="1041" t="str">
        <f t="shared" si="360"/>
        <v/>
      </c>
      <c r="W2056" s="1046" t="str">
        <f t="shared" si="361"/>
        <v/>
      </c>
      <c r="X2056" s="1047"/>
      <c r="Y2056" s="1048" t="str">
        <f t="shared" si="358"/>
        <v/>
      </c>
      <c r="Z2056" s="1049" t="str">
        <f t="shared" si="362"/>
        <v/>
      </c>
      <c r="AA2056" s="1049" t="str">
        <f t="shared" si="363"/>
        <v/>
      </c>
      <c r="AB2056" s="1050" t="str">
        <f t="shared" si="364"/>
        <v/>
      </c>
      <c r="AD2056" s="1052" t="str">
        <f t="shared" si="365"/>
        <v/>
      </c>
      <c r="AE2056" s="1053" t="str">
        <f t="shared" si="366"/>
        <v/>
      </c>
    </row>
    <row r="2057" spans="5:31" ht="12.75" customHeight="1">
      <c r="E2057" s="1083" t="str">
        <f t="shared" si="359"/>
        <v/>
      </c>
      <c r="J2057" s="1117" t="str">
        <f>IF(D2057="","-",#REF!-D2057)</f>
        <v>-</v>
      </c>
      <c r="L2057" s="1041" t="str">
        <f t="shared" si="360"/>
        <v/>
      </c>
      <c r="W2057" s="1046" t="str">
        <f t="shared" si="361"/>
        <v/>
      </c>
      <c r="X2057" s="1047"/>
      <c r="Y2057" s="1048" t="str">
        <f t="shared" si="358"/>
        <v/>
      </c>
      <c r="Z2057" s="1049" t="str">
        <f t="shared" si="362"/>
        <v/>
      </c>
      <c r="AA2057" s="1049" t="str">
        <f t="shared" si="363"/>
        <v/>
      </c>
      <c r="AB2057" s="1050" t="str">
        <f t="shared" si="364"/>
        <v/>
      </c>
      <c r="AD2057" s="1052" t="str">
        <f t="shared" si="365"/>
        <v/>
      </c>
      <c r="AE2057" s="1053" t="str">
        <f t="shared" si="366"/>
        <v/>
      </c>
    </row>
    <row r="2058" spans="5:31" ht="12.75" customHeight="1">
      <c r="E2058" s="1083" t="str">
        <f t="shared" si="359"/>
        <v/>
      </c>
      <c r="J2058" s="1117" t="str">
        <f>IF(D2058="","-",#REF!-D2058)</f>
        <v>-</v>
      </c>
      <c r="L2058" s="1041" t="str">
        <f t="shared" si="360"/>
        <v/>
      </c>
      <c r="W2058" s="1046" t="str">
        <f t="shared" si="361"/>
        <v/>
      </c>
      <c r="X2058" s="1047"/>
      <c r="Y2058" s="1048" t="str">
        <f t="shared" si="358"/>
        <v/>
      </c>
      <c r="Z2058" s="1049" t="str">
        <f t="shared" si="362"/>
        <v/>
      </c>
      <c r="AA2058" s="1049" t="str">
        <f t="shared" si="363"/>
        <v/>
      </c>
      <c r="AB2058" s="1050" t="str">
        <f t="shared" si="364"/>
        <v/>
      </c>
      <c r="AD2058" s="1052" t="str">
        <f t="shared" si="365"/>
        <v/>
      </c>
      <c r="AE2058" s="1053" t="str">
        <f t="shared" si="366"/>
        <v/>
      </c>
    </row>
    <row r="2059" spans="5:31" ht="12.75" customHeight="1">
      <c r="E2059" s="1083" t="str">
        <f t="shared" si="359"/>
        <v/>
      </c>
      <c r="J2059" s="1117" t="str">
        <f>IF(D2059="","-",#REF!-D2059)</f>
        <v>-</v>
      </c>
      <c r="L2059" s="1041" t="str">
        <f t="shared" si="360"/>
        <v/>
      </c>
      <c r="W2059" s="1046" t="str">
        <f t="shared" si="361"/>
        <v/>
      </c>
      <c r="X2059" s="1047"/>
      <c r="Y2059" s="1048" t="str">
        <f t="shared" si="358"/>
        <v/>
      </c>
      <c r="Z2059" s="1049" t="str">
        <f t="shared" si="362"/>
        <v/>
      </c>
      <c r="AA2059" s="1049" t="str">
        <f t="shared" si="363"/>
        <v/>
      </c>
      <c r="AB2059" s="1050" t="str">
        <f t="shared" si="364"/>
        <v/>
      </c>
      <c r="AD2059" s="1052" t="str">
        <f t="shared" si="365"/>
        <v/>
      </c>
      <c r="AE2059" s="1053" t="str">
        <f t="shared" si="366"/>
        <v/>
      </c>
    </row>
    <row r="2060" spans="5:31" ht="12.75" customHeight="1">
      <c r="E2060" s="1083" t="str">
        <f t="shared" si="359"/>
        <v/>
      </c>
      <c r="J2060" s="1117" t="str">
        <f>IF(D2060="","-",#REF!-D2060)</f>
        <v>-</v>
      </c>
      <c r="L2060" s="1041" t="str">
        <f t="shared" si="360"/>
        <v/>
      </c>
      <c r="W2060" s="1046" t="str">
        <f t="shared" si="361"/>
        <v/>
      </c>
      <c r="X2060" s="1047"/>
      <c r="Y2060" s="1048" t="str">
        <f t="shared" si="358"/>
        <v/>
      </c>
      <c r="Z2060" s="1049" t="str">
        <f t="shared" si="362"/>
        <v/>
      </c>
      <c r="AA2060" s="1049" t="str">
        <f t="shared" si="363"/>
        <v/>
      </c>
      <c r="AB2060" s="1050" t="str">
        <f t="shared" si="364"/>
        <v/>
      </c>
      <c r="AD2060" s="1052" t="str">
        <f t="shared" si="365"/>
        <v/>
      </c>
      <c r="AE2060" s="1053" t="str">
        <f t="shared" si="366"/>
        <v/>
      </c>
    </row>
    <row r="2061" spans="5:31" ht="12.75" customHeight="1">
      <c r="E2061" s="1083" t="str">
        <f t="shared" si="359"/>
        <v/>
      </c>
      <c r="J2061" s="1117" t="str">
        <f>IF(D2061="","-",#REF!-D2061)</f>
        <v>-</v>
      </c>
      <c r="L2061" s="1041" t="str">
        <f t="shared" si="360"/>
        <v/>
      </c>
      <c r="W2061" s="1046" t="str">
        <f t="shared" si="361"/>
        <v/>
      </c>
      <c r="X2061" s="1047"/>
      <c r="Y2061" s="1048" t="str">
        <f t="shared" si="358"/>
        <v/>
      </c>
      <c r="Z2061" s="1049" t="str">
        <f t="shared" si="362"/>
        <v/>
      </c>
      <c r="AA2061" s="1049" t="str">
        <f t="shared" si="363"/>
        <v/>
      </c>
      <c r="AB2061" s="1050" t="str">
        <f t="shared" si="364"/>
        <v/>
      </c>
      <c r="AD2061" s="1052" t="str">
        <f t="shared" si="365"/>
        <v/>
      </c>
      <c r="AE2061" s="1053" t="str">
        <f t="shared" si="366"/>
        <v/>
      </c>
    </row>
    <row r="2062" spans="5:31" ht="12.75" customHeight="1">
      <c r="E2062" s="1083" t="str">
        <f t="shared" si="359"/>
        <v/>
      </c>
      <c r="J2062" s="1117" t="str">
        <f>IF(D2062="","-",#REF!-D2062)</f>
        <v>-</v>
      </c>
      <c r="L2062" s="1041" t="str">
        <f t="shared" si="360"/>
        <v/>
      </c>
      <c r="W2062" s="1046" t="str">
        <f t="shared" si="361"/>
        <v/>
      </c>
      <c r="X2062" s="1047"/>
      <c r="Y2062" s="1048" t="str">
        <f t="shared" si="358"/>
        <v/>
      </c>
      <c r="Z2062" s="1049" t="str">
        <f t="shared" si="362"/>
        <v/>
      </c>
      <c r="AA2062" s="1049" t="str">
        <f t="shared" si="363"/>
        <v/>
      </c>
      <c r="AB2062" s="1050" t="str">
        <f t="shared" si="364"/>
        <v/>
      </c>
      <c r="AD2062" s="1052" t="str">
        <f t="shared" si="365"/>
        <v/>
      </c>
      <c r="AE2062" s="1053" t="str">
        <f t="shared" si="366"/>
        <v/>
      </c>
    </row>
    <row r="2063" spans="5:31" ht="12.75" customHeight="1">
      <c r="E2063" s="1083" t="str">
        <f t="shared" si="359"/>
        <v/>
      </c>
      <c r="J2063" s="1117" t="str">
        <f>IF(D2063="","-",#REF!-D2063)</f>
        <v>-</v>
      </c>
      <c r="L2063" s="1041" t="str">
        <f t="shared" si="360"/>
        <v/>
      </c>
      <c r="W2063" s="1046" t="str">
        <f t="shared" si="361"/>
        <v/>
      </c>
      <c r="X2063" s="1047"/>
      <c r="Y2063" s="1048" t="str">
        <f t="shared" si="358"/>
        <v/>
      </c>
      <c r="Z2063" s="1049" t="str">
        <f t="shared" si="362"/>
        <v/>
      </c>
      <c r="AA2063" s="1049" t="str">
        <f t="shared" si="363"/>
        <v/>
      </c>
      <c r="AB2063" s="1050" t="str">
        <f t="shared" si="364"/>
        <v/>
      </c>
      <c r="AD2063" s="1052" t="str">
        <f t="shared" si="365"/>
        <v/>
      </c>
      <c r="AE2063" s="1053" t="str">
        <f t="shared" si="366"/>
        <v/>
      </c>
    </row>
    <row r="2064" spans="5:31" ht="12.75" customHeight="1">
      <c r="E2064" s="1083" t="str">
        <f t="shared" si="359"/>
        <v/>
      </c>
      <c r="J2064" s="1117" t="str">
        <f>IF(D2064="","-",#REF!-D2064)</f>
        <v>-</v>
      </c>
      <c r="L2064" s="1041" t="str">
        <f t="shared" si="360"/>
        <v/>
      </c>
      <c r="W2064" s="1046" t="str">
        <f t="shared" si="361"/>
        <v/>
      </c>
      <c r="X2064" s="1047"/>
      <c r="Y2064" s="1048" t="str">
        <f t="shared" si="358"/>
        <v/>
      </c>
      <c r="Z2064" s="1049" t="str">
        <f t="shared" si="362"/>
        <v/>
      </c>
      <c r="AA2064" s="1049" t="str">
        <f t="shared" si="363"/>
        <v/>
      </c>
      <c r="AB2064" s="1050" t="str">
        <f t="shared" si="364"/>
        <v/>
      </c>
      <c r="AD2064" s="1052" t="str">
        <f t="shared" si="365"/>
        <v/>
      </c>
      <c r="AE2064" s="1053" t="str">
        <f t="shared" si="366"/>
        <v/>
      </c>
    </row>
    <row r="2065" spans="5:31" ht="12.75" customHeight="1">
      <c r="E2065" s="1083" t="str">
        <f t="shared" si="359"/>
        <v/>
      </c>
      <c r="J2065" s="1117" t="str">
        <f>IF(D2065="","-",#REF!-D2065)</f>
        <v>-</v>
      </c>
      <c r="L2065" s="1041" t="str">
        <f t="shared" si="360"/>
        <v/>
      </c>
      <c r="W2065" s="1046" t="str">
        <f t="shared" si="361"/>
        <v/>
      </c>
      <c r="X2065" s="1047"/>
      <c r="Y2065" s="1048" t="str">
        <f t="shared" si="358"/>
        <v/>
      </c>
      <c r="Z2065" s="1049" t="str">
        <f t="shared" si="362"/>
        <v/>
      </c>
      <c r="AA2065" s="1049" t="str">
        <f t="shared" si="363"/>
        <v/>
      </c>
      <c r="AB2065" s="1050" t="str">
        <f t="shared" si="364"/>
        <v/>
      </c>
      <c r="AD2065" s="1052" t="str">
        <f t="shared" si="365"/>
        <v/>
      </c>
      <c r="AE2065" s="1053" t="str">
        <f t="shared" si="366"/>
        <v/>
      </c>
    </row>
    <row r="2066" spans="5:31" ht="12.75" customHeight="1">
      <c r="E2066" s="1083" t="str">
        <f t="shared" si="359"/>
        <v/>
      </c>
      <c r="J2066" s="1117" t="str">
        <f>IF(D2066="","-",#REF!-D2066)</f>
        <v>-</v>
      </c>
      <c r="L2066" s="1041" t="str">
        <f t="shared" si="360"/>
        <v/>
      </c>
      <c r="W2066" s="1046" t="str">
        <f t="shared" si="361"/>
        <v/>
      </c>
      <c r="X2066" s="1047"/>
      <c r="Y2066" s="1048" t="str">
        <f t="shared" si="358"/>
        <v/>
      </c>
      <c r="Z2066" s="1049" t="str">
        <f t="shared" si="362"/>
        <v/>
      </c>
      <c r="AA2066" s="1049" t="str">
        <f t="shared" si="363"/>
        <v/>
      </c>
      <c r="AB2066" s="1050" t="str">
        <f t="shared" si="364"/>
        <v/>
      </c>
      <c r="AD2066" s="1052" t="str">
        <f t="shared" si="365"/>
        <v/>
      </c>
      <c r="AE2066" s="1053" t="str">
        <f t="shared" si="366"/>
        <v/>
      </c>
    </row>
    <row r="2067" spans="5:31" ht="12.75" customHeight="1">
      <c r="E2067" s="1083" t="str">
        <f t="shared" si="359"/>
        <v/>
      </c>
      <c r="J2067" s="1117" t="str">
        <f>IF(D2067="","-",#REF!-D2067)</f>
        <v>-</v>
      </c>
      <c r="L2067" s="1041" t="str">
        <f t="shared" si="360"/>
        <v/>
      </c>
      <c r="W2067" s="1046" t="str">
        <f t="shared" si="361"/>
        <v/>
      </c>
      <c r="X2067" s="1047"/>
      <c r="Y2067" s="1048" t="str">
        <f t="shared" si="358"/>
        <v/>
      </c>
      <c r="Z2067" s="1049" t="str">
        <f t="shared" si="362"/>
        <v/>
      </c>
      <c r="AA2067" s="1049" t="str">
        <f t="shared" si="363"/>
        <v/>
      </c>
      <c r="AB2067" s="1050" t="str">
        <f t="shared" si="364"/>
        <v/>
      </c>
      <c r="AD2067" s="1052" t="str">
        <f t="shared" si="365"/>
        <v/>
      </c>
      <c r="AE2067" s="1053" t="str">
        <f t="shared" si="366"/>
        <v/>
      </c>
    </row>
    <row r="2068" spans="5:31" ht="12.75" customHeight="1">
      <c r="E2068" s="1083" t="str">
        <f t="shared" si="359"/>
        <v/>
      </c>
      <c r="J2068" s="1117" t="str">
        <f>IF(D2068="","-",#REF!-D2068)</f>
        <v>-</v>
      </c>
      <c r="L2068" s="1041" t="str">
        <f t="shared" si="360"/>
        <v/>
      </c>
      <c r="W2068" s="1046" t="str">
        <f t="shared" si="361"/>
        <v/>
      </c>
      <c r="X2068" s="1047"/>
      <c r="Y2068" s="1048" t="str">
        <f t="shared" si="358"/>
        <v/>
      </c>
      <c r="Z2068" s="1049" t="str">
        <f t="shared" si="362"/>
        <v/>
      </c>
      <c r="AA2068" s="1049" t="str">
        <f t="shared" si="363"/>
        <v/>
      </c>
      <c r="AB2068" s="1050" t="str">
        <f t="shared" si="364"/>
        <v/>
      </c>
      <c r="AD2068" s="1052" t="str">
        <f t="shared" si="365"/>
        <v/>
      </c>
      <c r="AE2068" s="1053" t="str">
        <f t="shared" si="366"/>
        <v/>
      </c>
    </row>
    <row r="2069" spans="5:31" ht="12.75" customHeight="1">
      <c r="E2069" s="1083" t="str">
        <f t="shared" si="359"/>
        <v/>
      </c>
      <c r="J2069" s="1117" t="str">
        <f>IF(D2069="","-",#REF!-D2069)</f>
        <v>-</v>
      </c>
      <c r="L2069" s="1041" t="str">
        <f t="shared" si="360"/>
        <v/>
      </c>
      <c r="W2069" s="1046" t="str">
        <f t="shared" si="361"/>
        <v/>
      </c>
      <c r="X2069" s="1047"/>
      <c r="Y2069" s="1048" t="str">
        <f t="shared" si="358"/>
        <v/>
      </c>
      <c r="Z2069" s="1049" t="str">
        <f t="shared" si="362"/>
        <v/>
      </c>
      <c r="AA2069" s="1049" t="str">
        <f t="shared" si="363"/>
        <v/>
      </c>
      <c r="AB2069" s="1050" t="str">
        <f t="shared" si="364"/>
        <v/>
      </c>
      <c r="AD2069" s="1052" t="str">
        <f t="shared" si="365"/>
        <v/>
      </c>
      <c r="AE2069" s="1053" t="str">
        <f t="shared" si="366"/>
        <v/>
      </c>
    </row>
    <row r="2070" spans="5:31" ht="12.75" customHeight="1">
      <c r="E2070" s="1083" t="str">
        <f t="shared" si="359"/>
        <v/>
      </c>
      <c r="J2070" s="1117" t="str">
        <f>IF(D2070="","-",#REF!-D2070)</f>
        <v>-</v>
      </c>
      <c r="L2070" s="1041" t="str">
        <f t="shared" si="360"/>
        <v/>
      </c>
      <c r="W2070" s="1046" t="str">
        <f t="shared" si="361"/>
        <v/>
      </c>
      <c r="X2070" s="1047"/>
      <c r="Y2070" s="1048" t="str">
        <f t="shared" si="358"/>
        <v/>
      </c>
      <c r="Z2070" s="1049" t="str">
        <f t="shared" si="362"/>
        <v/>
      </c>
      <c r="AA2070" s="1049" t="str">
        <f t="shared" si="363"/>
        <v/>
      </c>
      <c r="AB2070" s="1050" t="str">
        <f t="shared" si="364"/>
        <v/>
      </c>
      <c r="AD2070" s="1052" t="str">
        <f t="shared" si="365"/>
        <v/>
      </c>
      <c r="AE2070" s="1053" t="str">
        <f t="shared" si="366"/>
        <v/>
      </c>
    </row>
    <row r="2071" spans="5:31" ht="12.75" customHeight="1">
      <c r="E2071" s="1083" t="str">
        <f t="shared" si="359"/>
        <v/>
      </c>
      <c r="J2071" s="1117" t="str">
        <f>IF(D2071="","-",#REF!-D2071)</f>
        <v>-</v>
      </c>
      <c r="L2071" s="1041" t="str">
        <f t="shared" si="360"/>
        <v/>
      </c>
      <c r="W2071" s="1046" t="str">
        <f t="shared" si="361"/>
        <v/>
      </c>
      <c r="X2071" s="1047"/>
      <c r="Y2071" s="1048" t="str">
        <f t="shared" si="358"/>
        <v/>
      </c>
      <c r="Z2071" s="1049" t="str">
        <f t="shared" si="362"/>
        <v/>
      </c>
      <c r="AA2071" s="1049" t="str">
        <f t="shared" si="363"/>
        <v/>
      </c>
      <c r="AB2071" s="1050" t="str">
        <f t="shared" si="364"/>
        <v/>
      </c>
      <c r="AD2071" s="1052" t="str">
        <f t="shared" si="365"/>
        <v/>
      </c>
      <c r="AE2071" s="1053" t="str">
        <f t="shared" si="366"/>
        <v/>
      </c>
    </row>
    <row r="2072" spans="5:31" ht="12.75" customHeight="1">
      <c r="E2072" s="1083" t="str">
        <f t="shared" si="359"/>
        <v/>
      </c>
      <c r="J2072" s="1117" t="str">
        <f>IF(D2072="","-",#REF!-D2072)</f>
        <v>-</v>
      </c>
      <c r="L2072" s="1041" t="str">
        <f t="shared" si="360"/>
        <v/>
      </c>
      <c r="W2072" s="1046" t="str">
        <f t="shared" si="361"/>
        <v/>
      </c>
      <c r="X2072" s="1047"/>
      <c r="Y2072" s="1048" t="str">
        <f t="shared" si="358"/>
        <v/>
      </c>
      <c r="Z2072" s="1049" t="str">
        <f t="shared" si="362"/>
        <v/>
      </c>
      <c r="AA2072" s="1049" t="str">
        <f t="shared" si="363"/>
        <v/>
      </c>
      <c r="AB2072" s="1050" t="str">
        <f t="shared" si="364"/>
        <v/>
      </c>
      <c r="AD2072" s="1052" t="str">
        <f t="shared" si="365"/>
        <v/>
      </c>
      <c r="AE2072" s="1053" t="str">
        <f t="shared" si="366"/>
        <v/>
      </c>
    </row>
    <row r="2073" spans="5:31" ht="12.75" customHeight="1">
      <c r="E2073" s="1083" t="str">
        <f t="shared" si="359"/>
        <v/>
      </c>
      <c r="J2073" s="1117" t="str">
        <f>IF(D2073="","-",#REF!-D2073)</f>
        <v>-</v>
      </c>
      <c r="L2073" s="1041" t="str">
        <f t="shared" si="360"/>
        <v/>
      </c>
      <c r="W2073" s="1046" t="str">
        <f t="shared" si="361"/>
        <v/>
      </c>
      <c r="X2073" s="1047"/>
      <c r="Y2073" s="1048" t="str">
        <f t="shared" si="358"/>
        <v/>
      </c>
      <c r="Z2073" s="1049" t="str">
        <f t="shared" si="362"/>
        <v/>
      </c>
      <c r="AA2073" s="1049" t="str">
        <f t="shared" si="363"/>
        <v/>
      </c>
      <c r="AB2073" s="1050" t="str">
        <f t="shared" si="364"/>
        <v/>
      </c>
      <c r="AD2073" s="1052" t="str">
        <f t="shared" si="365"/>
        <v/>
      </c>
      <c r="AE2073" s="1053" t="str">
        <f t="shared" si="366"/>
        <v/>
      </c>
    </row>
    <row r="2074" spans="5:31" ht="12.75" customHeight="1">
      <c r="E2074" s="1083" t="str">
        <f t="shared" si="359"/>
        <v/>
      </c>
      <c r="J2074" s="1117" t="str">
        <f>IF(D2074="","-",#REF!-D2074)</f>
        <v>-</v>
      </c>
      <c r="L2074" s="1041" t="str">
        <f t="shared" si="360"/>
        <v/>
      </c>
      <c r="W2074" s="1046" t="str">
        <f t="shared" si="361"/>
        <v/>
      </c>
      <c r="X2074" s="1047"/>
      <c r="Y2074" s="1048" t="str">
        <f t="shared" si="358"/>
        <v/>
      </c>
      <c r="Z2074" s="1049" t="str">
        <f t="shared" si="362"/>
        <v/>
      </c>
      <c r="AA2074" s="1049" t="str">
        <f t="shared" si="363"/>
        <v/>
      </c>
      <c r="AB2074" s="1050" t="str">
        <f t="shared" si="364"/>
        <v/>
      </c>
      <c r="AD2074" s="1052" t="str">
        <f t="shared" si="365"/>
        <v/>
      </c>
      <c r="AE2074" s="1053" t="str">
        <f t="shared" si="366"/>
        <v/>
      </c>
    </row>
    <row r="2075" spans="5:31" ht="12.75" customHeight="1">
      <c r="E2075" s="1083" t="str">
        <f t="shared" si="359"/>
        <v/>
      </c>
      <c r="J2075" s="1117" t="str">
        <f>IF(D2075="","-",#REF!-D2075)</f>
        <v>-</v>
      </c>
      <c r="L2075" s="1041" t="str">
        <f t="shared" si="360"/>
        <v/>
      </c>
      <c r="W2075" s="1046" t="str">
        <f t="shared" si="361"/>
        <v/>
      </c>
      <c r="X2075" s="1047"/>
      <c r="Y2075" s="1048" t="str">
        <f t="shared" si="358"/>
        <v/>
      </c>
      <c r="Z2075" s="1049" t="str">
        <f t="shared" si="362"/>
        <v/>
      </c>
      <c r="AA2075" s="1049" t="str">
        <f t="shared" si="363"/>
        <v/>
      </c>
      <c r="AB2075" s="1050" t="str">
        <f t="shared" si="364"/>
        <v/>
      </c>
      <c r="AD2075" s="1052" t="str">
        <f t="shared" si="365"/>
        <v/>
      </c>
      <c r="AE2075" s="1053" t="str">
        <f t="shared" si="366"/>
        <v/>
      </c>
    </row>
    <row r="2076" spans="5:31" ht="12.75" customHeight="1">
      <c r="E2076" s="1083" t="str">
        <f t="shared" si="359"/>
        <v/>
      </c>
      <c r="J2076" s="1117" t="str">
        <f>IF(D2076="","-",#REF!-D2076)</f>
        <v>-</v>
      </c>
      <c r="L2076" s="1041" t="str">
        <f t="shared" si="360"/>
        <v/>
      </c>
      <c r="W2076" s="1046" t="str">
        <f t="shared" si="361"/>
        <v/>
      </c>
      <c r="X2076" s="1047"/>
      <c r="Y2076" s="1048" t="str">
        <f t="shared" si="358"/>
        <v/>
      </c>
      <c r="Z2076" s="1049" t="str">
        <f t="shared" si="362"/>
        <v/>
      </c>
      <c r="AA2076" s="1049" t="str">
        <f t="shared" si="363"/>
        <v/>
      </c>
      <c r="AB2076" s="1050" t="str">
        <f t="shared" si="364"/>
        <v/>
      </c>
      <c r="AD2076" s="1052" t="str">
        <f t="shared" si="365"/>
        <v/>
      </c>
      <c r="AE2076" s="1053" t="str">
        <f t="shared" si="366"/>
        <v/>
      </c>
    </row>
    <row r="2077" spans="5:31" ht="12.75" customHeight="1">
      <c r="E2077" s="1083" t="str">
        <f t="shared" si="359"/>
        <v/>
      </c>
      <c r="J2077" s="1117" t="str">
        <f>IF(D2077="","-",#REF!-D2077)</f>
        <v>-</v>
      </c>
      <c r="L2077" s="1041" t="str">
        <f t="shared" si="360"/>
        <v/>
      </c>
      <c r="W2077" s="1046" t="str">
        <f t="shared" si="361"/>
        <v/>
      </c>
      <c r="X2077" s="1047"/>
      <c r="Y2077" s="1048" t="str">
        <f t="shared" si="358"/>
        <v/>
      </c>
      <c r="Z2077" s="1049" t="str">
        <f t="shared" si="362"/>
        <v/>
      </c>
      <c r="AA2077" s="1049" t="str">
        <f t="shared" si="363"/>
        <v/>
      </c>
      <c r="AB2077" s="1050" t="str">
        <f t="shared" si="364"/>
        <v/>
      </c>
      <c r="AD2077" s="1052" t="str">
        <f t="shared" si="365"/>
        <v/>
      </c>
      <c r="AE2077" s="1053" t="str">
        <f t="shared" si="366"/>
        <v/>
      </c>
    </row>
    <row r="2078" spans="5:31" ht="12.75" customHeight="1">
      <c r="E2078" s="1083" t="str">
        <f t="shared" si="359"/>
        <v/>
      </c>
      <c r="J2078" s="1117" t="str">
        <f>IF(D2078="","-",#REF!-D2078)</f>
        <v>-</v>
      </c>
      <c r="L2078" s="1041" t="str">
        <f t="shared" si="360"/>
        <v/>
      </c>
      <c r="W2078" s="1046" t="str">
        <f t="shared" si="361"/>
        <v/>
      </c>
      <c r="X2078" s="1047"/>
      <c r="Y2078" s="1048" t="str">
        <f t="shared" si="358"/>
        <v/>
      </c>
      <c r="Z2078" s="1049" t="str">
        <f t="shared" si="362"/>
        <v/>
      </c>
      <c r="AA2078" s="1049" t="str">
        <f t="shared" si="363"/>
        <v/>
      </c>
      <c r="AB2078" s="1050" t="str">
        <f t="shared" si="364"/>
        <v/>
      </c>
      <c r="AD2078" s="1052" t="str">
        <f t="shared" si="365"/>
        <v/>
      </c>
      <c r="AE2078" s="1053" t="str">
        <f t="shared" si="366"/>
        <v/>
      </c>
    </row>
    <row r="2079" spans="5:31" ht="12.75" customHeight="1">
      <c r="E2079" s="1083" t="str">
        <f t="shared" si="359"/>
        <v/>
      </c>
      <c r="J2079" s="1117" t="str">
        <f>IF(D2079="","-",#REF!-D2079)</f>
        <v>-</v>
      </c>
      <c r="L2079" s="1041" t="str">
        <f t="shared" si="360"/>
        <v/>
      </c>
      <c r="W2079" s="1046" t="str">
        <f t="shared" si="361"/>
        <v/>
      </c>
      <c r="X2079" s="1047"/>
      <c r="Y2079" s="1048" t="str">
        <f t="shared" si="358"/>
        <v/>
      </c>
      <c r="Z2079" s="1049" t="str">
        <f t="shared" si="362"/>
        <v/>
      </c>
      <c r="AA2079" s="1049" t="str">
        <f t="shared" si="363"/>
        <v/>
      </c>
      <c r="AB2079" s="1050" t="str">
        <f t="shared" si="364"/>
        <v/>
      </c>
      <c r="AD2079" s="1052" t="str">
        <f t="shared" si="365"/>
        <v/>
      </c>
      <c r="AE2079" s="1053" t="str">
        <f t="shared" si="366"/>
        <v/>
      </c>
    </row>
    <row r="2080" spans="5:31" ht="12.75" customHeight="1">
      <c r="E2080" s="1083" t="str">
        <f t="shared" si="359"/>
        <v/>
      </c>
      <c r="J2080" s="1117" t="str">
        <f>IF(D2080="","-",#REF!-D2080)</f>
        <v>-</v>
      </c>
      <c r="L2080" s="1041" t="str">
        <f t="shared" si="360"/>
        <v/>
      </c>
      <c r="W2080" s="1046" t="str">
        <f t="shared" si="361"/>
        <v/>
      </c>
      <c r="X2080" s="1047"/>
      <c r="Y2080" s="1048" t="str">
        <f t="shared" si="358"/>
        <v/>
      </c>
      <c r="Z2080" s="1049" t="str">
        <f t="shared" si="362"/>
        <v/>
      </c>
      <c r="AA2080" s="1049" t="str">
        <f t="shared" si="363"/>
        <v/>
      </c>
      <c r="AB2080" s="1050" t="str">
        <f t="shared" si="364"/>
        <v/>
      </c>
      <c r="AD2080" s="1052" t="str">
        <f t="shared" si="365"/>
        <v/>
      </c>
      <c r="AE2080" s="1053" t="str">
        <f t="shared" si="366"/>
        <v/>
      </c>
    </row>
    <row r="2081" spans="5:31" ht="12.75" customHeight="1">
      <c r="E2081" s="1083" t="str">
        <f t="shared" si="359"/>
        <v/>
      </c>
      <c r="J2081" s="1117" t="str">
        <f>IF(D2081="","-",#REF!-D2081)</f>
        <v>-</v>
      </c>
      <c r="L2081" s="1041" t="str">
        <f t="shared" si="360"/>
        <v/>
      </c>
      <c r="W2081" s="1046" t="str">
        <f t="shared" si="361"/>
        <v/>
      </c>
      <c r="X2081" s="1047"/>
      <c r="Y2081" s="1048" t="str">
        <f t="shared" ref="Y2081:Y2144" si="367">IFERROR(CHOOSE(X2081,"መስከረም","ጥቅምት","ህዳር  ","ታህሳስ ","ጥር ","የካቲት ","መጋቢት ","ሚይዚያ ","ግንቦት ","ሰኔ ","ሐምሌ ","ነሐሴ ","Pagume"),"")</f>
        <v/>
      </c>
      <c r="Z2081" s="1049" t="str">
        <f t="shared" si="362"/>
        <v/>
      </c>
      <c r="AA2081" s="1049" t="str">
        <f t="shared" si="363"/>
        <v/>
      </c>
      <c r="AB2081" s="1050" t="str">
        <f t="shared" si="364"/>
        <v/>
      </c>
      <c r="AD2081" s="1052" t="str">
        <f t="shared" si="365"/>
        <v/>
      </c>
      <c r="AE2081" s="1053" t="str">
        <f t="shared" si="366"/>
        <v/>
      </c>
    </row>
    <row r="2082" spans="5:31" ht="12.75" customHeight="1">
      <c r="E2082" s="1083" t="str">
        <f t="shared" si="359"/>
        <v/>
      </c>
      <c r="J2082" s="1117" t="str">
        <f>IF(D2082="","-",#REF!-D2082)</f>
        <v>-</v>
      </c>
      <c r="L2082" s="1041" t="str">
        <f t="shared" si="360"/>
        <v/>
      </c>
      <c r="W2082" s="1046" t="str">
        <f t="shared" si="361"/>
        <v/>
      </c>
      <c r="X2082" s="1047"/>
      <c r="Y2082" s="1048" t="str">
        <f t="shared" si="367"/>
        <v/>
      </c>
      <c r="Z2082" s="1049" t="str">
        <f t="shared" si="362"/>
        <v/>
      </c>
      <c r="AA2082" s="1049" t="str">
        <f t="shared" si="363"/>
        <v/>
      </c>
      <c r="AB2082" s="1050" t="str">
        <f t="shared" si="364"/>
        <v/>
      </c>
      <c r="AD2082" s="1052" t="str">
        <f t="shared" si="365"/>
        <v/>
      </c>
      <c r="AE2082" s="1053" t="str">
        <f t="shared" si="366"/>
        <v/>
      </c>
    </row>
    <row r="2083" spans="5:31" ht="12.75" customHeight="1">
      <c r="E2083" s="1083" t="str">
        <f t="shared" si="359"/>
        <v/>
      </c>
      <c r="J2083" s="1117" t="str">
        <f>IF(D2083="","-",#REF!-D2083)</f>
        <v>-</v>
      </c>
      <c r="L2083" s="1041" t="str">
        <f t="shared" si="360"/>
        <v/>
      </c>
      <c r="W2083" s="1046" t="str">
        <f t="shared" si="361"/>
        <v/>
      </c>
      <c r="X2083" s="1047"/>
      <c r="Y2083" s="1048" t="str">
        <f t="shared" si="367"/>
        <v/>
      </c>
      <c r="Z2083" s="1049" t="str">
        <f t="shared" si="362"/>
        <v/>
      </c>
      <c r="AA2083" s="1049" t="str">
        <f t="shared" si="363"/>
        <v/>
      </c>
      <c r="AB2083" s="1050" t="str">
        <f t="shared" si="364"/>
        <v/>
      </c>
      <c r="AD2083" s="1052" t="str">
        <f t="shared" si="365"/>
        <v/>
      </c>
      <c r="AE2083" s="1053" t="str">
        <f t="shared" si="366"/>
        <v/>
      </c>
    </row>
    <row r="2084" spans="5:31" ht="12.75" customHeight="1">
      <c r="E2084" s="1083" t="str">
        <f t="shared" si="359"/>
        <v/>
      </c>
      <c r="J2084" s="1117" t="str">
        <f>IF(D2084="","-",#REF!-D2084)</f>
        <v>-</v>
      </c>
      <c r="L2084" s="1041" t="str">
        <f t="shared" si="360"/>
        <v/>
      </c>
      <c r="W2084" s="1046" t="str">
        <f t="shared" si="361"/>
        <v/>
      </c>
      <c r="X2084" s="1047"/>
      <c r="Y2084" s="1048" t="str">
        <f t="shared" si="367"/>
        <v/>
      </c>
      <c r="Z2084" s="1049" t="str">
        <f t="shared" si="362"/>
        <v/>
      </c>
      <c r="AA2084" s="1049" t="str">
        <f t="shared" si="363"/>
        <v/>
      </c>
      <c r="AB2084" s="1050" t="str">
        <f t="shared" si="364"/>
        <v/>
      </c>
      <c r="AD2084" s="1052" t="str">
        <f t="shared" si="365"/>
        <v/>
      </c>
      <c r="AE2084" s="1053" t="str">
        <f t="shared" si="366"/>
        <v/>
      </c>
    </row>
    <row r="2085" spans="5:31" ht="12.75" customHeight="1">
      <c r="E2085" s="1083" t="str">
        <f t="shared" si="359"/>
        <v/>
      </c>
      <c r="J2085" s="1117" t="str">
        <f>IF(D2085="","-",#REF!-D2085)</f>
        <v>-</v>
      </c>
      <c r="L2085" s="1041" t="str">
        <f t="shared" si="360"/>
        <v/>
      </c>
      <c r="W2085" s="1046" t="str">
        <f t="shared" si="361"/>
        <v/>
      </c>
      <c r="X2085" s="1047"/>
      <c r="Y2085" s="1048" t="str">
        <f t="shared" si="367"/>
        <v/>
      </c>
      <c r="Z2085" s="1049" t="str">
        <f t="shared" si="362"/>
        <v/>
      </c>
      <c r="AA2085" s="1049" t="str">
        <f t="shared" si="363"/>
        <v/>
      </c>
      <c r="AB2085" s="1050" t="str">
        <f t="shared" si="364"/>
        <v/>
      </c>
      <c r="AD2085" s="1052" t="str">
        <f t="shared" si="365"/>
        <v/>
      </c>
      <c r="AE2085" s="1053" t="str">
        <f t="shared" si="366"/>
        <v/>
      </c>
    </row>
    <row r="2086" spans="5:31" ht="12.75" customHeight="1">
      <c r="E2086" s="1083" t="str">
        <f t="shared" si="359"/>
        <v/>
      </c>
      <c r="J2086" s="1117" t="str">
        <f>IF(D2086="","-",#REF!-D2086)</f>
        <v>-</v>
      </c>
      <c r="L2086" s="1041" t="str">
        <f t="shared" si="360"/>
        <v/>
      </c>
      <c r="W2086" s="1046" t="str">
        <f t="shared" si="361"/>
        <v/>
      </c>
      <c r="X2086" s="1047"/>
      <c r="Y2086" s="1048" t="str">
        <f t="shared" si="367"/>
        <v/>
      </c>
      <c r="Z2086" s="1049" t="str">
        <f t="shared" si="362"/>
        <v/>
      </c>
      <c r="AA2086" s="1049" t="str">
        <f t="shared" si="363"/>
        <v/>
      </c>
      <c r="AB2086" s="1050" t="str">
        <f t="shared" si="364"/>
        <v/>
      </c>
      <c r="AD2086" s="1052" t="str">
        <f t="shared" si="365"/>
        <v/>
      </c>
      <c r="AE2086" s="1053" t="str">
        <f t="shared" si="366"/>
        <v/>
      </c>
    </row>
    <row r="2087" spans="5:31" ht="12.75" customHeight="1">
      <c r="E2087" s="1083" t="str">
        <f t="shared" si="359"/>
        <v/>
      </c>
      <c r="J2087" s="1117" t="str">
        <f>IF(D2087="","-",#REF!-D2087)</f>
        <v>-</v>
      </c>
      <c r="L2087" s="1041" t="str">
        <f t="shared" si="360"/>
        <v/>
      </c>
      <c r="W2087" s="1046" t="str">
        <f t="shared" si="361"/>
        <v/>
      </c>
      <c r="X2087" s="1047"/>
      <c r="Y2087" s="1048" t="str">
        <f t="shared" si="367"/>
        <v/>
      </c>
      <c r="Z2087" s="1049" t="str">
        <f t="shared" si="362"/>
        <v/>
      </c>
      <c r="AA2087" s="1049" t="str">
        <f t="shared" si="363"/>
        <v/>
      </c>
      <c r="AB2087" s="1050" t="str">
        <f t="shared" si="364"/>
        <v/>
      </c>
      <c r="AD2087" s="1052" t="str">
        <f t="shared" si="365"/>
        <v/>
      </c>
      <c r="AE2087" s="1053" t="str">
        <f t="shared" si="366"/>
        <v/>
      </c>
    </row>
    <row r="2088" spans="5:31" ht="12.75" customHeight="1">
      <c r="E2088" s="1083" t="str">
        <f t="shared" si="359"/>
        <v/>
      </c>
      <c r="J2088" s="1117" t="str">
        <f>IF(D2088="","-",#REF!-D2088)</f>
        <v>-</v>
      </c>
      <c r="L2088" s="1041" t="str">
        <f t="shared" si="360"/>
        <v/>
      </c>
      <c r="W2088" s="1046" t="str">
        <f t="shared" si="361"/>
        <v/>
      </c>
      <c r="X2088" s="1047"/>
      <c r="Y2088" s="1048" t="str">
        <f t="shared" si="367"/>
        <v/>
      </c>
      <c r="Z2088" s="1049" t="str">
        <f t="shared" si="362"/>
        <v/>
      </c>
      <c r="AA2088" s="1049" t="str">
        <f t="shared" si="363"/>
        <v/>
      </c>
      <c r="AB2088" s="1050" t="str">
        <f t="shared" si="364"/>
        <v/>
      </c>
      <c r="AD2088" s="1052" t="str">
        <f t="shared" si="365"/>
        <v/>
      </c>
      <c r="AE2088" s="1053" t="str">
        <f t="shared" si="366"/>
        <v/>
      </c>
    </row>
    <row r="2089" spans="5:31" ht="12.75" customHeight="1">
      <c r="E2089" s="1083" t="str">
        <f t="shared" si="359"/>
        <v/>
      </c>
      <c r="J2089" s="1117" t="str">
        <f>IF(D2089="","-",#REF!-D2089)</f>
        <v>-</v>
      </c>
      <c r="L2089" s="1041" t="str">
        <f t="shared" si="360"/>
        <v/>
      </c>
      <c r="W2089" s="1046" t="str">
        <f t="shared" si="361"/>
        <v/>
      </c>
      <c r="X2089" s="1047"/>
      <c r="Y2089" s="1048" t="str">
        <f t="shared" si="367"/>
        <v/>
      </c>
      <c r="Z2089" s="1049" t="str">
        <f t="shared" si="362"/>
        <v/>
      </c>
      <c r="AA2089" s="1049" t="str">
        <f t="shared" si="363"/>
        <v/>
      </c>
      <c r="AB2089" s="1050" t="str">
        <f t="shared" si="364"/>
        <v/>
      </c>
      <c r="AD2089" s="1052" t="str">
        <f t="shared" si="365"/>
        <v/>
      </c>
      <c r="AE2089" s="1053" t="str">
        <f t="shared" si="366"/>
        <v/>
      </c>
    </row>
    <row r="2090" spans="5:31" ht="12.75" customHeight="1">
      <c r="E2090" s="1083" t="str">
        <f t="shared" si="359"/>
        <v/>
      </c>
      <c r="J2090" s="1117" t="str">
        <f>IF(D2090="","-",#REF!-D2090)</f>
        <v>-</v>
      </c>
      <c r="L2090" s="1041" t="str">
        <f t="shared" si="360"/>
        <v/>
      </c>
      <c r="W2090" s="1046" t="str">
        <f t="shared" si="361"/>
        <v/>
      </c>
      <c r="X2090" s="1047"/>
      <c r="Y2090" s="1048" t="str">
        <f t="shared" si="367"/>
        <v/>
      </c>
      <c r="Z2090" s="1049" t="str">
        <f t="shared" si="362"/>
        <v/>
      </c>
      <c r="AA2090" s="1049" t="str">
        <f t="shared" si="363"/>
        <v/>
      </c>
      <c r="AB2090" s="1050" t="str">
        <f t="shared" si="364"/>
        <v/>
      </c>
      <c r="AD2090" s="1052" t="str">
        <f t="shared" si="365"/>
        <v/>
      </c>
      <c r="AE2090" s="1053" t="str">
        <f t="shared" si="366"/>
        <v/>
      </c>
    </row>
    <row r="2091" spans="5:31" ht="12.75" customHeight="1">
      <c r="E2091" s="1083" t="str">
        <f t="shared" si="359"/>
        <v/>
      </c>
      <c r="J2091" s="1117" t="str">
        <f>IF(D2091="","-",#REF!-D2091)</f>
        <v>-</v>
      </c>
      <c r="L2091" s="1041" t="str">
        <f t="shared" si="360"/>
        <v/>
      </c>
      <c r="W2091" s="1046" t="str">
        <f t="shared" si="361"/>
        <v/>
      </c>
      <c r="X2091" s="1047"/>
      <c r="Y2091" s="1048" t="str">
        <f t="shared" si="367"/>
        <v/>
      </c>
      <c r="Z2091" s="1049" t="str">
        <f t="shared" si="362"/>
        <v/>
      </c>
      <c r="AA2091" s="1049" t="str">
        <f t="shared" si="363"/>
        <v/>
      </c>
      <c r="AB2091" s="1050" t="str">
        <f t="shared" si="364"/>
        <v/>
      </c>
      <c r="AD2091" s="1052" t="str">
        <f t="shared" si="365"/>
        <v/>
      </c>
      <c r="AE2091" s="1053" t="str">
        <f t="shared" si="366"/>
        <v/>
      </c>
    </row>
    <row r="2092" spans="5:31" ht="12.75" customHeight="1">
      <c r="E2092" s="1083" t="str">
        <f t="shared" si="359"/>
        <v/>
      </c>
      <c r="J2092" s="1117" t="str">
        <f>IF(D2092="","-",#REF!-D2092)</f>
        <v>-</v>
      </c>
      <c r="L2092" s="1041" t="str">
        <f t="shared" si="360"/>
        <v/>
      </c>
      <c r="W2092" s="1046" t="str">
        <f t="shared" si="361"/>
        <v/>
      </c>
      <c r="X2092" s="1047"/>
      <c r="Y2092" s="1048" t="str">
        <f t="shared" si="367"/>
        <v/>
      </c>
      <c r="Z2092" s="1049" t="str">
        <f t="shared" si="362"/>
        <v/>
      </c>
      <c r="AA2092" s="1049" t="str">
        <f t="shared" si="363"/>
        <v/>
      </c>
      <c r="AB2092" s="1050" t="str">
        <f t="shared" si="364"/>
        <v/>
      </c>
      <c r="AD2092" s="1052" t="str">
        <f t="shared" si="365"/>
        <v/>
      </c>
      <c r="AE2092" s="1053" t="str">
        <f t="shared" si="366"/>
        <v/>
      </c>
    </row>
    <row r="2093" spans="5:31" ht="12.75" customHeight="1">
      <c r="E2093" s="1083" t="str">
        <f t="shared" si="359"/>
        <v/>
      </c>
      <c r="J2093" s="1117" t="str">
        <f>IF(D2093="","-",#REF!-D2093)</f>
        <v>-</v>
      </c>
      <c r="L2093" s="1041" t="str">
        <f t="shared" si="360"/>
        <v/>
      </c>
      <c r="W2093" s="1046" t="str">
        <f t="shared" si="361"/>
        <v/>
      </c>
      <c r="X2093" s="1047"/>
      <c r="Y2093" s="1048" t="str">
        <f t="shared" si="367"/>
        <v/>
      </c>
      <c r="Z2093" s="1049" t="str">
        <f t="shared" si="362"/>
        <v/>
      </c>
      <c r="AA2093" s="1049" t="str">
        <f t="shared" si="363"/>
        <v/>
      </c>
      <c r="AB2093" s="1050" t="str">
        <f t="shared" si="364"/>
        <v/>
      </c>
      <c r="AD2093" s="1052" t="str">
        <f t="shared" si="365"/>
        <v/>
      </c>
      <c r="AE2093" s="1053" t="str">
        <f t="shared" si="366"/>
        <v/>
      </c>
    </row>
    <row r="2094" spans="5:31" ht="12.75" customHeight="1">
      <c r="E2094" s="1083" t="str">
        <f t="shared" si="359"/>
        <v/>
      </c>
      <c r="J2094" s="1117" t="str">
        <f>IF(D2094="","-",#REF!-D2094)</f>
        <v>-</v>
      </c>
      <c r="L2094" s="1041" t="str">
        <f t="shared" si="360"/>
        <v/>
      </c>
      <c r="W2094" s="1046" t="str">
        <f t="shared" si="361"/>
        <v/>
      </c>
      <c r="X2094" s="1047"/>
      <c r="Y2094" s="1048" t="str">
        <f t="shared" si="367"/>
        <v/>
      </c>
      <c r="Z2094" s="1049" t="str">
        <f t="shared" si="362"/>
        <v/>
      </c>
      <c r="AA2094" s="1049" t="str">
        <f t="shared" si="363"/>
        <v/>
      </c>
      <c r="AB2094" s="1050" t="str">
        <f t="shared" si="364"/>
        <v/>
      </c>
      <c r="AD2094" s="1052" t="str">
        <f t="shared" si="365"/>
        <v/>
      </c>
      <c r="AE2094" s="1053" t="str">
        <f t="shared" si="366"/>
        <v/>
      </c>
    </row>
    <row r="2095" spans="5:31" ht="12.75" customHeight="1">
      <c r="E2095" s="1083" t="str">
        <f t="shared" si="359"/>
        <v/>
      </c>
      <c r="J2095" s="1117" t="str">
        <f>IF(D2095="","-",#REF!-D2095)</f>
        <v>-</v>
      </c>
      <c r="L2095" s="1041" t="str">
        <f t="shared" si="360"/>
        <v/>
      </c>
      <c r="W2095" s="1046" t="str">
        <f t="shared" si="361"/>
        <v/>
      </c>
      <c r="X2095" s="1047"/>
      <c r="Y2095" s="1048" t="str">
        <f t="shared" si="367"/>
        <v/>
      </c>
      <c r="Z2095" s="1049" t="str">
        <f t="shared" si="362"/>
        <v/>
      </c>
      <c r="AA2095" s="1049" t="str">
        <f t="shared" si="363"/>
        <v/>
      </c>
      <c r="AB2095" s="1050" t="str">
        <f t="shared" si="364"/>
        <v/>
      </c>
      <c r="AD2095" s="1052" t="str">
        <f t="shared" si="365"/>
        <v/>
      </c>
      <c r="AE2095" s="1053" t="str">
        <f t="shared" si="366"/>
        <v/>
      </c>
    </row>
    <row r="2096" spans="5:31" ht="12.75" customHeight="1">
      <c r="E2096" s="1083" t="str">
        <f t="shared" si="359"/>
        <v/>
      </c>
      <c r="J2096" s="1117" t="str">
        <f>IF(D2096="","-",#REF!-D2096)</f>
        <v>-</v>
      </c>
      <c r="L2096" s="1041" t="str">
        <f t="shared" si="360"/>
        <v/>
      </c>
      <c r="W2096" s="1046" t="str">
        <f t="shared" si="361"/>
        <v/>
      </c>
      <c r="X2096" s="1047"/>
      <c r="Y2096" s="1048" t="str">
        <f t="shared" si="367"/>
        <v/>
      </c>
      <c r="Z2096" s="1049" t="str">
        <f t="shared" si="362"/>
        <v/>
      </c>
      <c r="AA2096" s="1049" t="str">
        <f t="shared" si="363"/>
        <v/>
      </c>
      <c r="AB2096" s="1050" t="str">
        <f t="shared" si="364"/>
        <v/>
      </c>
      <c r="AD2096" s="1052" t="str">
        <f t="shared" si="365"/>
        <v/>
      </c>
      <c r="AE2096" s="1053" t="str">
        <f t="shared" si="366"/>
        <v/>
      </c>
    </row>
    <row r="2097" spans="5:31" ht="12.75" customHeight="1">
      <c r="E2097" s="1083" t="str">
        <f t="shared" si="359"/>
        <v/>
      </c>
      <c r="J2097" s="1117" t="str">
        <f>IF(D2097="","-",#REF!-D2097)</f>
        <v>-</v>
      </c>
      <c r="L2097" s="1041" t="str">
        <f t="shared" si="360"/>
        <v/>
      </c>
      <c r="W2097" s="1046" t="str">
        <f t="shared" si="361"/>
        <v/>
      </c>
      <c r="X2097" s="1047"/>
      <c r="Y2097" s="1048" t="str">
        <f t="shared" si="367"/>
        <v/>
      </c>
      <c r="Z2097" s="1049" t="str">
        <f t="shared" si="362"/>
        <v/>
      </c>
      <c r="AA2097" s="1049" t="str">
        <f t="shared" si="363"/>
        <v/>
      </c>
      <c r="AB2097" s="1050" t="str">
        <f t="shared" si="364"/>
        <v/>
      </c>
      <c r="AD2097" s="1052" t="str">
        <f t="shared" si="365"/>
        <v/>
      </c>
      <c r="AE2097" s="1053" t="str">
        <f t="shared" si="366"/>
        <v/>
      </c>
    </row>
    <row r="2098" spans="5:31" ht="12.75" customHeight="1">
      <c r="E2098" s="1083" t="str">
        <f t="shared" si="359"/>
        <v/>
      </c>
      <c r="J2098" s="1117" t="str">
        <f>IF(D2098="","-",#REF!-D2098)</f>
        <v>-</v>
      </c>
      <c r="L2098" s="1041" t="str">
        <f t="shared" si="360"/>
        <v/>
      </c>
      <c r="W2098" s="1046" t="str">
        <f t="shared" si="361"/>
        <v/>
      </c>
      <c r="X2098" s="1047"/>
      <c r="Y2098" s="1048" t="str">
        <f t="shared" si="367"/>
        <v/>
      </c>
      <c r="Z2098" s="1049" t="str">
        <f t="shared" si="362"/>
        <v/>
      </c>
      <c r="AA2098" s="1049" t="str">
        <f t="shared" si="363"/>
        <v/>
      </c>
      <c r="AB2098" s="1050" t="str">
        <f t="shared" si="364"/>
        <v/>
      </c>
      <c r="AD2098" s="1052" t="str">
        <f t="shared" si="365"/>
        <v/>
      </c>
      <c r="AE2098" s="1053" t="str">
        <f t="shared" si="366"/>
        <v/>
      </c>
    </row>
    <row r="2099" spans="5:31" ht="12.75" customHeight="1">
      <c r="E2099" s="1083" t="str">
        <f t="shared" si="359"/>
        <v/>
      </c>
      <c r="J2099" s="1117" t="str">
        <f>IF(D2099="","-",#REF!-D2099)</f>
        <v>-</v>
      </c>
      <c r="L2099" s="1041" t="str">
        <f t="shared" si="360"/>
        <v/>
      </c>
      <c r="W2099" s="1046" t="str">
        <f t="shared" si="361"/>
        <v/>
      </c>
      <c r="X2099" s="1047"/>
      <c r="Y2099" s="1048" t="str">
        <f t="shared" si="367"/>
        <v/>
      </c>
      <c r="Z2099" s="1049" t="str">
        <f t="shared" si="362"/>
        <v/>
      </c>
      <c r="AA2099" s="1049" t="str">
        <f t="shared" si="363"/>
        <v/>
      </c>
      <c r="AB2099" s="1050" t="str">
        <f t="shared" si="364"/>
        <v/>
      </c>
      <c r="AD2099" s="1052" t="str">
        <f t="shared" si="365"/>
        <v/>
      </c>
      <c r="AE2099" s="1053" t="str">
        <f t="shared" si="366"/>
        <v/>
      </c>
    </row>
    <row r="2100" spans="5:31" ht="12.75" customHeight="1">
      <c r="E2100" s="1083" t="str">
        <f t="shared" si="359"/>
        <v/>
      </c>
      <c r="J2100" s="1117" t="str">
        <f>IF(D2100="","-",#REF!-D2100)</f>
        <v>-</v>
      </c>
      <c r="L2100" s="1041" t="str">
        <f t="shared" si="360"/>
        <v/>
      </c>
      <c r="W2100" s="1046" t="str">
        <f t="shared" si="361"/>
        <v/>
      </c>
      <c r="X2100" s="1047"/>
      <c r="Y2100" s="1048" t="str">
        <f t="shared" si="367"/>
        <v/>
      </c>
      <c r="Z2100" s="1049" t="str">
        <f t="shared" si="362"/>
        <v/>
      </c>
      <c r="AA2100" s="1049" t="str">
        <f t="shared" si="363"/>
        <v/>
      </c>
      <c r="AB2100" s="1050" t="str">
        <f t="shared" si="364"/>
        <v/>
      </c>
      <c r="AD2100" s="1052" t="str">
        <f t="shared" si="365"/>
        <v/>
      </c>
      <c r="AE2100" s="1053" t="str">
        <f t="shared" si="366"/>
        <v/>
      </c>
    </row>
    <row r="2101" spans="5:31" ht="12.75" customHeight="1">
      <c r="E2101" s="1083" t="str">
        <f t="shared" si="359"/>
        <v/>
      </c>
      <c r="J2101" s="1117" t="str">
        <f>IF(D2101="","-",#REF!-D2101)</f>
        <v>-</v>
      </c>
      <c r="L2101" s="1041" t="str">
        <f t="shared" si="360"/>
        <v/>
      </c>
      <c r="W2101" s="1046" t="str">
        <f t="shared" si="361"/>
        <v/>
      </c>
      <c r="X2101" s="1047"/>
      <c r="Y2101" s="1048" t="str">
        <f t="shared" si="367"/>
        <v/>
      </c>
      <c r="Z2101" s="1049" t="str">
        <f t="shared" si="362"/>
        <v/>
      </c>
      <c r="AA2101" s="1049" t="str">
        <f t="shared" si="363"/>
        <v/>
      </c>
      <c r="AB2101" s="1050" t="str">
        <f t="shared" si="364"/>
        <v/>
      </c>
      <c r="AD2101" s="1052" t="str">
        <f t="shared" si="365"/>
        <v/>
      </c>
      <c r="AE2101" s="1053" t="str">
        <f t="shared" si="366"/>
        <v/>
      </c>
    </row>
    <row r="2102" spans="5:31" ht="12.75" customHeight="1">
      <c r="E2102" s="1083" t="str">
        <f t="shared" si="359"/>
        <v/>
      </c>
      <c r="J2102" s="1117" t="str">
        <f>IF(D2102="","-",#REF!-D2102)</f>
        <v>-</v>
      </c>
      <c r="L2102" s="1041" t="str">
        <f t="shared" si="360"/>
        <v/>
      </c>
      <c r="W2102" s="1046" t="str">
        <f t="shared" si="361"/>
        <v/>
      </c>
      <c r="X2102" s="1047"/>
      <c r="Y2102" s="1048" t="str">
        <f t="shared" si="367"/>
        <v/>
      </c>
      <c r="Z2102" s="1049" t="str">
        <f t="shared" si="362"/>
        <v/>
      </c>
      <c r="AA2102" s="1049" t="str">
        <f t="shared" si="363"/>
        <v/>
      </c>
      <c r="AB2102" s="1050" t="str">
        <f t="shared" si="364"/>
        <v/>
      </c>
      <c r="AD2102" s="1052" t="str">
        <f t="shared" si="365"/>
        <v/>
      </c>
      <c r="AE2102" s="1053" t="str">
        <f t="shared" si="366"/>
        <v/>
      </c>
    </row>
    <row r="2103" spans="5:31" ht="12.75" customHeight="1">
      <c r="E2103" s="1083" t="str">
        <f t="shared" si="359"/>
        <v/>
      </c>
      <c r="J2103" s="1117" t="str">
        <f>IF(D2103="","-",#REF!-D2103)</f>
        <v>-</v>
      </c>
      <c r="L2103" s="1041" t="str">
        <f t="shared" si="360"/>
        <v/>
      </c>
      <c r="W2103" s="1046" t="str">
        <f t="shared" si="361"/>
        <v/>
      </c>
      <c r="X2103" s="1047"/>
      <c r="Y2103" s="1048" t="str">
        <f t="shared" si="367"/>
        <v/>
      </c>
      <c r="Z2103" s="1049" t="str">
        <f t="shared" si="362"/>
        <v/>
      </c>
      <c r="AA2103" s="1049" t="str">
        <f t="shared" si="363"/>
        <v/>
      </c>
      <c r="AB2103" s="1050" t="str">
        <f t="shared" si="364"/>
        <v/>
      </c>
      <c r="AD2103" s="1052" t="str">
        <f t="shared" si="365"/>
        <v/>
      </c>
      <c r="AE2103" s="1053" t="str">
        <f t="shared" si="366"/>
        <v/>
      </c>
    </row>
    <row r="2104" spans="5:31" ht="12.75" customHeight="1">
      <c r="E2104" s="1083" t="str">
        <f t="shared" si="359"/>
        <v/>
      </c>
      <c r="J2104" s="1117" t="str">
        <f>IF(D2104="","-",#REF!-D2104)</f>
        <v>-</v>
      </c>
      <c r="L2104" s="1041" t="str">
        <f t="shared" si="360"/>
        <v/>
      </c>
      <c r="W2104" s="1046" t="str">
        <f t="shared" si="361"/>
        <v/>
      </c>
      <c r="X2104" s="1047"/>
      <c r="Y2104" s="1048" t="str">
        <f t="shared" si="367"/>
        <v/>
      </c>
      <c r="Z2104" s="1049" t="str">
        <f t="shared" si="362"/>
        <v/>
      </c>
      <c r="AA2104" s="1049" t="str">
        <f t="shared" si="363"/>
        <v/>
      </c>
      <c r="AB2104" s="1050" t="str">
        <f t="shared" si="364"/>
        <v/>
      </c>
      <c r="AD2104" s="1052" t="str">
        <f t="shared" si="365"/>
        <v/>
      </c>
      <c r="AE2104" s="1053" t="str">
        <f t="shared" si="366"/>
        <v/>
      </c>
    </row>
    <row r="2105" spans="5:31" ht="12.75" customHeight="1">
      <c r="E2105" s="1083" t="str">
        <f t="shared" si="359"/>
        <v/>
      </c>
      <c r="J2105" s="1117" t="str">
        <f>IF(D2105="","-",#REF!-D2105)</f>
        <v>-</v>
      </c>
      <c r="L2105" s="1041" t="str">
        <f t="shared" si="360"/>
        <v/>
      </c>
      <c r="W2105" s="1046" t="str">
        <f t="shared" si="361"/>
        <v/>
      </c>
      <c r="X2105" s="1047"/>
      <c r="Y2105" s="1048" t="str">
        <f t="shared" si="367"/>
        <v/>
      </c>
      <c r="Z2105" s="1049" t="str">
        <f t="shared" si="362"/>
        <v/>
      </c>
      <c r="AA2105" s="1049" t="str">
        <f t="shared" si="363"/>
        <v/>
      </c>
      <c r="AB2105" s="1050" t="str">
        <f t="shared" si="364"/>
        <v/>
      </c>
      <c r="AD2105" s="1052" t="str">
        <f t="shared" si="365"/>
        <v/>
      </c>
      <c r="AE2105" s="1053" t="str">
        <f t="shared" si="366"/>
        <v/>
      </c>
    </row>
    <row r="2106" spans="5:31" ht="12.75" customHeight="1">
      <c r="E2106" s="1083" t="str">
        <f t="shared" si="359"/>
        <v/>
      </c>
      <c r="J2106" s="1117" t="str">
        <f>IF(D2106="","-",#REF!-D2106)</f>
        <v>-</v>
      </c>
      <c r="L2106" s="1041" t="str">
        <f t="shared" si="360"/>
        <v/>
      </c>
      <c r="W2106" s="1046" t="str">
        <f t="shared" si="361"/>
        <v/>
      </c>
      <c r="X2106" s="1047"/>
      <c r="Y2106" s="1048" t="str">
        <f t="shared" si="367"/>
        <v/>
      </c>
      <c r="Z2106" s="1049" t="str">
        <f t="shared" si="362"/>
        <v/>
      </c>
      <c r="AA2106" s="1049" t="str">
        <f t="shared" si="363"/>
        <v/>
      </c>
      <c r="AB2106" s="1050" t="str">
        <f t="shared" si="364"/>
        <v/>
      </c>
      <c r="AD2106" s="1052" t="str">
        <f t="shared" si="365"/>
        <v/>
      </c>
      <c r="AE2106" s="1053" t="str">
        <f t="shared" si="366"/>
        <v/>
      </c>
    </row>
    <row r="2107" spans="5:31" ht="12.75" customHeight="1">
      <c r="E2107" s="1083" t="str">
        <f t="shared" si="359"/>
        <v/>
      </c>
      <c r="J2107" s="1117" t="str">
        <f>IF(D2107="","-",#REF!-D2107)</f>
        <v>-</v>
      </c>
      <c r="L2107" s="1041" t="str">
        <f t="shared" si="360"/>
        <v/>
      </c>
      <c r="W2107" s="1046" t="str">
        <f t="shared" si="361"/>
        <v/>
      </c>
      <c r="X2107" s="1047"/>
      <c r="Y2107" s="1048" t="str">
        <f t="shared" si="367"/>
        <v/>
      </c>
      <c r="Z2107" s="1049" t="str">
        <f t="shared" si="362"/>
        <v/>
      </c>
      <c r="AA2107" s="1049" t="str">
        <f t="shared" si="363"/>
        <v/>
      </c>
      <c r="AB2107" s="1050" t="str">
        <f t="shared" si="364"/>
        <v/>
      </c>
      <c r="AD2107" s="1052" t="str">
        <f t="shared" si="365"/>
        <v/>
      </c>
      <c r="AE2107" s="1053" t="str">
        <f t="shared" si="366"/>
        <v/>
      </c>
    </row>
    <row r="2108" spans="5:31" ht="12.75" customHeight="1">
      <c r="E2108" s="1083" t="str">
        <f t="shared" si="359"/>
        <v/>
      </c>
      <c r="J2108" s="1117" t="str">
        <f>IF(D2108="","-",#REF!-D2108)</f>
        <v>-</v>
      </c>
      <c r="L2108" s="1041" t="str">
        <f t="shared" si="360"/>
        <v/>
      </c>
      <c r="W2108" s="1046" t="str">
        <f t="shared" si="361"/>
        <v/>
      </c>
      <c r="X2108" s="1047"/>
      <c r="Y2108" s="1048" t="str">
        <f t="shared" si="367"/>
        <v/>
      </c>
      <c r="Z2108" s="1049" t="str">
        <f t="shared" si="362"/>
        <v/>
      </c>
      <c r="AA2108" s="1049" t="str">
        <f t="shared" si="363"/>
        <v/>
      </c>
      <c r="AB2108" s="1050" t="str">
        <f t="shared" si="364"/>
        <v/>
      </c>
      <c r="AD2108" s="1052" t="str">
        <f t="shared" si="365"/>
        <v/>
      </c>
      <c r="AE2108" s="1053" t="str">
        <f t="shared" si="366"/>
        <v/>
      </c>
    </row>
    <row r="2109" spans="5:31" ht="12.75" customHeight="1">
      <c r="E2109" s="1083" t="str">
        <f t="shared" si="359"/>
        <v/>
      </c>
      <c r="J2109" s="1117" t="str">
        <f>IF(D2109="","-",#REF!-D2109)</f>
        <v>-</v>
      </c>
      <c r="L2109" s="1041" t="str">
        <f t="shared" si="360"/>
        <v/>
      </c>
      <c r="W2109" s="1046" t="str">
        <f t="shared" si="361"/>
        <v/>
      </c>
      <c r="X2109" s="1047"/>
      <c r="Y2109" s="1048" t="str">
        <f t="shared" si="367"/>
        <v/>
      </c>
      <c r="Z2109" s="1049" t="str">
        <f t="shared" si="362"/>
        <v/>
      </c>
      <c r="AA2109" s="1049" t="str">
        <f t="shared" si="363"/>
        <v/>
      </c>
      <c r="AB2109" s="1050" t="str">
        <f t="shared" si="364"/>
        <v/>
      </c>
      <c r="AD2109" s="1052" t="str">
        <f t="shared" si="365"/>
        <v/>
      </c>
      <c r="AE2109" s="1053" t="str">
        <f t="shared" si="366"/>
        <v/>
      </c>
    </row>
    <row r="2110" spans="5:31" ht="12.75" customHeight="1">
      <c r="E2110" s="1083" t="str">
        <f t="shared" si="359"/>
        <v/>
      </c>
      <c r="J2110" s="1117" t="str">
        <f>IF(D2110="","-",#REF!-D2110)</f>
        <v>-</v>
      </c>
      <c r="L2110" s="1041" t="str">
        <f t="shared" si="360"/>
        <v/>
      </c>
      <c r="W2110" s="1046" t="str">
        <f t="shared" si="361"/>
        <v/>
      </c>
      <c r="X2110" s="1047"/>
      <c r="Y2110" s="1048" t="str">
        <f t="shared" si="367"/>
        <v/>
      </c>
      <c r="Z2110" s="1049" t="str">
        <f t="shared" si="362"/>
        <v/>
      </c>
      <c r="AA2110" s="1049" t="str">
        <f t="shared" si="363"/>
        <v/>
      </c>
      <c r="AB2110" s="1050" t="str">
        <f t="shared" si="364"/>
        <v/>
      </c>
      <c r="AD2110" s="1052" t="str">
        <f t="shared" si="365"/>
        <v/>
      </c>
      <c r="AE2110" s="1053" t="str">
        <f t="shared" si="366"/>
        <v/>
      </c>
    </row>
    <row r="2111" spans="5:31" ht="12.75" customHeight="1">
      <c r="E2111" s="1083" t="str">
        <f t="shared" si="359"/>
        <v/>
      </c>
      <c r="J2111" s="1117" t="str">
        <f>IF(D2111="","-",#REF!-D2111)</f>
        <v>-</v>
      </c>
      <c r="L2111" s="1041" t="str">
        <f t="shared" si="360"/>
        <v/>
      </c>
      <c r="W2111" s="1046" t="str">
        <f t="shared" si="361"/>
        <v/>
      </c>
      <c r="X2111" s="1047"/>
      <c r="Y2111" s="1048" t="str">
        <f t="shared" si="367"/>
        <v/>
      </c>
      <c r="Z2111" s="1049" t="str">
        <f t="shared" si="362"/>
        <v/>
      </c>
      <c r="AA2111" s="1049" t="str">
        <f t="shared" si="363"/>
        <v/>
      </c>
      <c r="AB2111" s="1050" t="str">
        <f t="shared" si="364"/>
        <v/>
      </c>
      <c r="AD2111" s="1052" t="str">
        <f t="shared" si="365"/>
        <v/>
      </c>
      <c r="AE2111" s="1053" t="str">
        <f t="shared" si="366"/>
        <v/>
      </c>
    </row>
    <row r="2112" spans="5:31" ht="12.75" customHeight="1">
      <c r="E2112" s="1083" t="str">
        <f t="shared" si="359"/>
        <v/>
      </c>
      <c r="J2112" s="1117" t="str">
        <f>IF(D2112="","-",#REF!-D2112)</f>
        <v>-</v>
      </c>
      <c r="L2112" s="1041" t="str">
        <f t="shared" si="360"/>
        <v/>
      </c>
      <c r="W2112" s="1046" t="str">
        <f t="shared" si="361"/>
        <v/>
      </c>
      <c r="X2112" s="1047"/>
      <c r="Y2112" s="1048" t="str">
        <f t="shared" si="367"/>
        <v/>
      </c>
      <c r="Z2112" s="1049" t="str">
        <f t="shared" si="362"/>
        <v/>
      </c>
      <c r="AA2112" s="1049" t="str">
        <f t="shared" si="363"/>
        <v/>
      </c>
      <c r="AB2112" s="1050" t="str">
        <f t="shared" si="364"/>
        <v/>
      </c>
      <c r="AD2112" s="1052" t="str">
        <f t="shared" si="365"/>
        <v/>
      </c>
      <c r="AE2112" s="1053" t="str">
        <f t="shared" si="366"/>
        <v/>
      </c>
    </row>
    <row r="2113" spans="5:31" ht="12.75" customHeight="1">
      <c r="E2113" s="1083" t="str">
        <f t="shared" si="359"/>
        <v/>
      </c>
      <c r="J2113" s="1117" t="str">
        <f>IF(D2113="","-",#REF!-D2113)</f>
        <v>-</v>
      </c>
      <c r="L2113" s="1041" t="str">
        <f t="shared" si="360"/>
        <v/>
      </c>
      <c r="W2113" s="1046" t="str">
        <f t="shared" si="361"/>
        <v/>
      </c>
      <c r="X2113" s="1047"/>
      <c r="Y2113" s="1048" t="str">
        <f t="shared" si="367"/>
        <v/>
      </c>
      <c r="Z2113" s="1049" t="str">
        <f t="shared" si="362"/>
        <v/>
      </c>
      <c r="AA2113" s="1049" t="str">
        <f t="shared" si="363"/>
        <v/>
      </c>
      <c r="AB2113" s="1050" t="str">
        <f t="shared" si="364"/>
        <v/>
      </c>
      <c r="AD2113" s="1052" t="str">
        <f t="shared" si="365"/>
        <v/>
      </c>
      <c r="AE2113" s="1053" t="str">
        <f t="shared" si="366"/>
        <v/>
      </c>
    </row>
    <row r="2114" spans="5:31" ht="12.75" customHeight="1">
      <c r="E2114" s="1083" t="str">
        <f t="shared" si="359"/>
        <v/>
      </c>
      <c r="J2114" s="1117" t="str">
        <f>IF(D2114="","-",#REF!-D2114)</f>
        <v>-</v>
      </c>
      <c r="L2114" s="1041" t="str">
        <f t="shared" si="360"/>
        <v/>
      </c>
      <c r="W2114" s="1046" t="str">
        <f t="shared" si="361"/>
        <v/>
      </c>
      <c r="X2114" s="1047"/>
      <c r="Y2114" s="1048" t="str">
        <f t="shared" si="367"/>
        <v/>
      </c>
      <c r="Z2114" s="1049" t="str">
        <f t="shared" si="362"/>
        <v/>
      </c>
      <c r="AA2114" s="1049" t="str">
        <f t="shared" si="363"/>
        <v/>
      </c>
      <c r="AB2114" s="1050" t="str">
        <f t="shared" si="364"/>
        <v/>
      </c>
      <c r="AD2114" s="1052" t="str">
        <f t="shared" si="365"/>
        <v/>
      </c>
      <c r="AE2114" s="1053" t="str">
        <f t="shared" si="366"/>
        <v/>
      </c>
    </row>
    <row r="2115" spans="5:31" ht="12.75" customHeight="1">
      <c r="E2115" s="1083" t="str">
        <f t="shared" ref="E2115:E2178" si="368">IF(D2115="","",IF(F2115="paid",0,I2115-J2115))</f>
        <v/>
      </c>
      <c r="J2115" s="1117" t="str">
        <f>IF(D2115="","-",#REF!-D2115)</f>
        <v>-</v>
      </c>
      <c r="L2115" s="1041" t="str">
        <f t="shared" ref="L2115:L2178" si="369">IF(E2115="","",$Q$1+E2115)</f>
        <v/>
      </c>
      <c r="W2115" s="1046" t="str">
        <f t="shared" ref="W2115:W2178" si="370">IF($D2115="","",_xlfn.LET(_xlpm.gDate,D2115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115" s="1047"/>
      <c r="Y2115" s="1048" t="str">
        <f t="shared" si="367"/>
        <v/>
      </c>
      <c r="Z2115" s="1049" t="str">
        <f t="shared" ref="Z2115:Z2178" si="371">IF($K2115="","",_xlfn.LET(_xlpm.gDate,K2115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115" s="1049" t="str">
        <f t="shared" ref="AA2115:AA2178" si="372">IF($Z2115="","",TEXT($Z2115,"mm"))</f>
        <v/>
      </c>
      <c r="AB2115" s="1050" t="str">
        <f t="shared" ref="AB2115:AB2178" si="373">IFERROR(CHOOSE(AA2115,"መስከረም","ጥቅምት","ህዳር  ","ታህሳስ ","ጥር ","የካቲት ","መጋቢት ","ሚይዚያ ","ግንቦት ","ሰኔ ","ሐምሌ ","ነሐሴ ","Pagume"),"")</f>
        <v/>
      </c>
      <c r="AD2115" s="1052" t="str">
        <f t="shared" ref="AD2115:AD2178" si="374">IF($D2115="","",YEAR(D2115)&amp;"-W"&amp;WEEKNUM(D2115,2))</f>
        <v/>
      </c>
      <c r="AE2115" s="1053" t="str">
        <f t="shared" ref="AE2115:AE2178" si="375">IF($K2115="","",YEAR(K2115)&amp;"-W"&amp;WEEKNUM(K2115,2))</f>
        <v/>
      </c>
    </row>
    <row r="2116" spans="5:31" ht="12.75" customHeight="1">
      <c r="E2116" s="1083" t="str">
        <f t="shared" si="368"/>
        <v/>
      </c>
      <c r="J2116" s="1117" t="str">
        <f>IF(D2116="","-",#REF!-D2116)</f>
        <v>-</v>
      </c>
      <c r="L2116" s="1041" t="str">
        <f t="shared" si="369"/>
        <v/>
      </c>
      <c r="W2116" s="1046" t="str">
        <f t="shared" si="370"/>
        <v/>
      </c>
      <c r="X2116" s="1047"/>
      <c r="Y2116" s="1048" t="str">
        <f t="shared" si="367"/>
        <v/>
      </c>
      <c r="Z2116" s="1049" t="str">
        <f t="shared" si="371"/>
        <v/>
      </c>
      <c r="AA2116" s="1049" t="str">
        <f t="shared" si="372"/>
        <v/>
      </c>
      <c r="AB2116" s="1050" t="str">
        <f t="shared" si="373"/>
        <v/>
      </c>
      <c r="AD2116" s="1052" t="str">
        <f t="shared" si="374"/>
        <v/>
      </c>
      <c r="AE2116" s="1053" t="str">
        <f t="shared" si="375"/>
        <v/>
      </c>
    </row>
    <row r="2117" spans="5:31" ht="12.75" customHeight="1">
      <c r="E2117" s="1083" t="str">
        <f t="shared" si="368"/>
        <v/>
      </c>
      <c r="J2117" s="1117" t="str">
        <f>IF(D2117="","-",#REF!-D2117)</f>
        <v>-</v>
      </c>
      <c r="L2117" s="1041" t="str">
        <f t="shared" si="369"/>
        <v/>
      </c>
      <c r="W2117" s="1046" t="str">
        <f t="shared" si="370"/>
        <v/>
      </c>
      <c r="X2117" s="1047"/>
      <c r="Y2117" s="1048" t="str">
        <f t="shared" si="367"/>
        <v/>
      </c>
      <c r="Z2117" s="1049" t="str">
        <f t="shared" si="371"/>
        <v/>
      </c>
      <c r="AA2117" s="1049" t="str">
        <f t="shared" si="372"/>
        <v/>
      </c>
      <c r="AB2117" s="1050" t="str">
        <f t="shared" si="373"/>
        <v/>
      </c>
      <c r="AD2117" s="1052" t="str">
        <f t="shared" si="374"/>
        <v/>
      </c>
      <c r="AE2117" s="1053" t="str">
        <f t="shared" si="375"/>
        <v/>
      </c>
    </row>
    <row r="2118" spans="5:31" ht="12.75" customHeight="1">
      <c r="E2118" s="1083" t="str">
        <f t="shared" si="368"/>
        <v/>
      </c>
      <c r="J2118" s="1117" t="str">
        <f>IF(D2118="","-",#REF!-D2118)</f>
        <v>-</v>
      </c>
      <c r="L2118" s="1041" t="str">
        <f t="shared" si="369"/>
        <v/>
      </c>
      <c r="W2118" s="1046" t="str">
        <f t="shared" si="370"/>
        <v/>
      </c>
      <c r="X2118" s="1047"/>
      <c r="Y2118" s="1048" t="str">
        <f t="shared" si="367"/>
        <v/>
      </c>
      <c r="Z2118" s="1049" t="str">
        <f t="shared" si="371"/>
        <v/>
      </c>
      <c r="AA2118" s="1049" t="str">
        <f t="shared" si="372"/>
        <v/>
      </c>
      <c r="AB2118" s="1050" t="str">
        <f t="shared" si="373"/>
        <v/>
      </c>
      <c r="AD2118" s="1052" t="str">
        <f t="shared" si="374"/>
        <v/>
      </c>
      <c r="AE2118" s="1053" t="str">
        <f t="shared" si="375"/>
        <v/>
      </c>
    </row>
    <row r="2119" spans="5:31" ht="12.75" customHeight="1">
      <c r="E2119" s="1083" t="str">
        <f t="shared" si="368"/>
        <v/>
      </c>
      <c r="J2119" s="1117" t="str">
        <f>IF(D2119="","-",#REF!-D2119)</f>
        <v>-</v>
      </c>
      <c r="L2119" s="1041" t="str">
        <f t="shared" si="369"/>
        <v/>
      </c>
      <c r="W2119" s="1046" t="str">
        <f t="shared" si="370"/>
        <v/>
      </c>
      <c r="X2119" s="1047"/>
      <c r="Y2119" s="1048" t="str">
        <f t="shared" si="367"/>
        <v/>
      </c>
      <c r="Z2119" s="1049" t="str">
        <f t="shared" si="371"/>
        <v/>
      </c>
      <c r="AA2119" s="1049" t="str">
        <f t="shared" si="372"/>
        <v/>
      </c>
      <c r="AB2119" s="1050" t="str">
        <f t="shared" si="373"/>
        <v/>
      </c>
      <c r="AD2119" s="1052" t="str">
        <f t="shared" si="374"/>
        <v/>
      </c>
      <c r="AE2119" s="1053" t="str">
        <f t="shared" si="375"/>
        <v/>
      </c>
    </row>
    <row r="2120" spans="5:31" ht="12.75" customHeight="1">
      <c r="E2120" s="1083" t="str">
        <f t="shared" si="368"/>
        <v/>
      </c>
      <c r="J2120" s="1117" t="str">
        <f>IF(D2120="","-",#REF!-D2120)</f>
        <v>-</v>
      </c>
      <c r="L2120" s="1041" t="str">
        <f t="shared" si="369"/>
        <v/>
      </c>
      <c r="W2120" s="1046" t="str">
        <f t="shared" si="370"/>
        <v/>
      </c>
      <c r="X2120" s="1047"/>
      <c r="Y2120" s="1048" t="str">
        <f t="shared" si="367"/>
        <v/>
      </c>
      <c r="Z2120" s="1049" t="str">
        <f t="shared" si="371"/>
        <v/>
      </c>
      <c r="AA2120" s="1049" t="str">
        <f t="shared" si="372"/>
        <v/>
      </c>
      <c r="AB2120" s="1050" t="str">
        <f t="shared" si="373"/>
        <v/>
      </c>
      <c r="AD2120" s="1052" t="str">
        <f t="shared" si="374"/>
        <v/>
      </c>
      <c r="AE2120" s="1053" t="str">
        <f t="shared" si="375"/>
        <v/>
      </c>
    </row>
    <row r="2121" spans="5:31" ht="12.75" customHeight="1">
      <c r="E2121" s="1083" t="str">
        <f t="shared" si="368"/>
        <v/>
      </c>
      <c r="J2121" s="1117" t="str">
        <f>IF(D2121="","-",#REF!-D2121)</f>
        <v>-</v>
      </c>
      <c r="L2121" s="1041" t="str">
        <f t="shared" si="369"/>
        <v/>
      </c>
      <c r="W2121" s="1046" t="str">
        <f t="shared" si="370"/>
        <v/>
      </c>
      <c r="X2121" s="1047"/>
      <c r="Y2121" s="1048" t="str">
        <f t="shared" si="367"/>
        <v/>
      </c>
      <c r="Z2121" s="1049" t="str">
        <f t="shared" si="371"/>
        <v/>
      </c>
      <c r="AA2121" s="1049" t="str">
        <f t="shared" si="372"/>
        <v/>
      </c>
      <c r="AB2121" s="1050" t="str">
        <f t="shared" si="373"/>
        <v/>
      </c>
      <c r="AD2121" s="1052" t="str">
        <f t="shared" si="374"/>
        <v/>
      </c>
      <c r="AE2121" s="1053" t="str">
        <f t="shared" si="375"/>
        <v/>
      </c>
    </row>
    <row r="2122" spans="5:31" ht="12.75" customHeight="1">
      <c r="E2122" s="1083" t="str">
        <f t="shared" si="368"/>
        <v/>
      </c>
      <c r="J2122" s="1117" t="str">
        <f>IF(D2122="","-",#REF!-D2122)</f>
        <v>-</v>
      </c>
      <c r="L2122" s="1041" t="str">
        <f t="shared" si="369"/>
        <v/>
      </c>
      <c r="W2122" s="1046" t="str">
        <f t="shared" si="370"/>
        <v/>
      </c>
      <c r="X2122" s="1047"/>
      <c r="Y2122" s="1048" t="str">
        <f t="shared" si="367"/>
        <v/>
      </c>
      <c r="Z2122" s="1049" t="str">
        <f t="shared" si="371"/>
        <v/>
      </c>
      <c r="AA2122" s="1049" t="str">
        <f t="shared" si="372"/>
        <v/>
      </c>
      <c r="AB2122" s="1050" t="str">
        <f t="shared" si="373"/>
        <v/>
      </c>
      <c r="AD2122" s="1052" t="str">
        <f t="shared" si="374"/>
        <v/>
      </c>
      <c r="AE2122" s="1053" t="str">
        <f t="shared" si="375"/>
        <v/>
      </c>
    </row>
    <row r="2123" spans="5:31" ht="12.75" customHeight="1">
      <c r="E2123" s="1083" t="str">
        <f t="shared" si="368"/>
        <v/>
      </c>
      <c r="J2123" s="1117" t="str">
        <f>IF(D2123="","-",#REF!-D2123)</f>
        <v>-</v>
      </c>
      <c r="L2123" s="1041" t="str">
        <f t="shared" si="369"/>
        <v/>
      </c>
      <c r="W2123" s="1046" t="str">
        <f t="shared" si="370"/>
        <v/>
      </c>
      <c r="X2123" s="1047"/>
      <c r="Y2123" s="1048" t="str">
        <f t="shared" si="367"/>
        <v/>
      </c>
      <c r="Z2123" s="1049" t="str">
        <f t="shared" si="371"/>
        <v/>
      </c>
      <c r="AA2123" s="1049" t="str">
        <f t="shared" si="372"/>
        <v/>
      </c>
      <c r="AB2123" s="1050" t="str">
        <f t="shared" si="373"/>
        <v/>
      </c>
      <c r="AD2123" s="1052" t="str">
        <f t="shared" si="374"/>
        <v/>
      </c>
      <c r="AE2123" s="1053" t="str">
        <f t="shared" si="375"/>
        <v/>
      </c>
    </row>
    <row r="2124" spans="5:31" ht="12.75" customHeight="1">
      <c r="E2124" s="1083" t="str">
        <f t="shared" si="368"/>
        <v/>
      </c>
      <c r="J2124" s="1117" t="str">
        <f>IF(D2124="","-",#REF!-D2124)</f>
        <v>-</v>
      </c>
      <c r="L2124" s="1041" t="str">
        <f t="shared" si="369"/>
        <v/>
      </c>
      <c r="W2124" s="1046" t="str">
        <f t="shared" si="370"/>
        <v/>
      </c>
      <c r="X2124" s="1047"/>
      <c r="Y2124" s="1048" t="str">
        <f t="shared" si="367"/>
        <v/>
      </c>
      <c r="Z2124" s="1049" t="str">
        <f t="shared" si="371"/>
        <v/>
      </c>
      <c r="AA2124" s="1049" t="str">
        <f t="shared" si="372"/>
        <v/>
      </c>
      <c r="AB2124" s="1050" t="str">
        <f t="shared" si="373"/>
        <v/>
      </c>
      <c r="AD2124" s="1052" t="str">
        <f t="shared" si="374"/>
        <v/>
      </c>
      <c r="AE2124" s="1053" t="str">
        <f t="shared" si="375"/>
        <v/>
      </c>
    </row>
    <row r="2125" spans="5:31" ht="12.75" customHeight="1">
      <c r="E2125" s="1083" t="str">
        <f t="shared" si="368"/>
        <v/>
      </c>
      <c r="J2125" s="1117" t="str">
        <f>IF(D2125="","-",#REF!-D2125)</f>
        <v>-</v>
      </c>
      <c r="L2125" s="1041" t="str">
        <f t="shared" si="369"/>
        <v/>
      </c>
      <c r="W2125" s="1046" t="str">
        <f t="shared" si="370"/>
        <v/>
      </c>
      <c r="X2125" s="1047"/>
      <c r="Y2125" s="1048" t="str">
        <f t="shared" si="367"/>
        <v/>
      </c>
      <c r="Z2125" s="1049" t="str">
        <f t="shared" si="371"/>
        <v/>
      </c>
      <c r="AA2125" s="1049" t="str">
        <f t="shared" si="372"/>
        <v/>
      </c>
      <c r="AB2125" s="1050" t="str">
        <f t="shared" si="373"/>
        <v/>
      </c>
      <c r="AD2125" s="1052" t="str">
        <f t="shared" si="374"/>
        <v/>
      </c>
      <c r="AE2125" s="1053" t="str">
        <f t="shared" si="375"/>
        <v/>
      </c>
    </row>
    <row r="2126" spans="5:31" ht="12.75" customHeight="1">
      <c r="E2126" s="1083" t="str">
        <f t="shared" si="368"/>
        <v/>
      </c>
      <c r="J2126" s="1117" t="str">
        <f>IF(D2126="","-",#REF!-D2126)</f>
        <v>-</v>
      </c>
      <c r="L2126" s="1041" t="str">
        <f t="shared" si="369"/>
        <v/>
      </c>
      <c r="W2126" s="1046" t="str">
        <f t="shared" si="370"/>
        <v/>
      </c>
      <c r="X2126" s="1047"/>
      <c r="Y2126" s="1048" t="str">
        <f t="shared" si="367"/>
        <v/>
      </c>
      <c r="Z2126" s="1049" t="str">
        <f t="shared" si="371"/>
        <v/>
      </c>
      <c r="AA2126" s="1049" t="str">
        <f t="shared" si="372"/>
        <v/>
      </c>
      <c r="AB2126" s="1050" t="str">
        <f t="shared" si="373"/>
        <v/>
      </c>
      <c r="AD2126" s="1052" t="str">
        <f t="shared" si="374"/>
        <v/>
      </c>
      <c r="AE2126" s="1053" t="str">
        <f t="shared" si="375"/>
        <v/>
      </c>
    </row>
    <row r="2127" spans="5:31" ht="12.75" customHeight="1">
      <c r="E2127" s="1083" t="str">
        <f t="shared" si="368"/>
        <v/>
      </c>
      <c r="J2127" s="1117" t="str">
        <f>IF(D2127="","-",#REF!-D2127)</f>
        <v>-</v>
      </c>
      <c r="L2127" s="1041" t="str">
        <f t="shared" si="369"/>
        <v/>
      </c>
      <c r="W2127" s="1046" t="str">
        <f t="shared" si="370"/>
        <v/>
      </c>
      <c r="X2127" s="1047"/>
      <c r="Y2127" s="1048" t="str">
        <f t="shared" si="367"/>
        <v/>
      </c>
      <c r="Z2127" s="1049" t="str">
        <f t="shared" si="371"/>
        <v/>
      </c>
      <c r="AA2127" s="1049" t="str">
        <f t="shared" si="372"/>
        <v/>
      </c>
      <c r="AB2127" s="1050" t="str">
        <f t="shared" si="373"/>
        <v/>
      </c>
      <c r="AD2127" s="1052" t="str">
        <f t="shared" si="374"/>
        <v/>
      </c>
      <c r="AE2127" s="1053" t="str">
        <f t="shared" si="375"/>
        <v/>
      </c>
    </row>
    <row r="2128" spans="5:31" ht="12.75" customHeight="1">
      <c r="E2128" s="1083" t="str">
        <f t="shared" si="368"/>
        <v/>
      </c>
      <c r="J2128" s="1117" t="str">
        <f>IF(D2128="","-",#REF!-D2128)</f>
        <v>-</v>
      </c>
      <c r="L2128" s="1041" t="str">
        <f t="shared" si="369"/>
        <v/>
      </c>
      <c r="W2128" s="1046" t="str">
        <f t="shared" si="370"/>
        <v/>
      </c>
      <c r="X2128" s="1047"/>
      <c r="Y2128" s="1048" t="str">
        <f t="shared" si="367"/>
        <v/>
      </c>
      <c r="Z2128" s="1049" t="str">
        <f t="shared" si="371"/>
        <v/>
      </c>
      <c r="AA2128" s="1049" t="str">
        <f t="shared" si="372"/>
        <v/>
      </c>
      <c r="AB2128" s="1050" t="str">
        <f t="shared" si="373"/>
        <v/>
      </c>
      <c r="AD2128" s="1052" t="str">
        <f t="shared" si="374"/>
        <v/>
      </c>
      <c r="AE2128" s="1053" t="str">
        <f t="shared" si="375"/>
        <v/>
      </c>
    </row>
    <row r="2129" spans="5:31" ht="12.75" customHeight="1">
      <c r="E2129" s="1083" t="str">
        <f t="shared" si="368"/>
        <v/>
      </c>
      <c r="J2129" s="1117" t="str">
        <f>IF(D2129="","-",#REF!-D2129)</f>
        <v>-</v>
      </c>
      <c r="L2129" s="1041" t="str">
        <f t="shared" si="369"/>
        <v/>
      </c>
      <c r="W2129" s="1046" t="str">
        <f t="shared" si="370"/>
        <v/>
      </c>
      <c r="X2129" s="1047"/>
      <c r="Y2129" s="1048" t="str">
        <f t="shared" si="367"/>
        <v/>
      </c>
      <c r="Z2129" s="1049" t="str">
        <f t="shared" si="371"/>
        <v/>
      </c>
      <c r="AA2129" s="1049" t="str">
        <f t="shared" si="372"/>
        <v/>
      </c>
      <c r="AB2129" s="1050" t="str">
        <f t="shared" si="373"/>
        <v/>
      </c>
      <c r="AD2129" s="1052" t="str">
        <f t="shared" si="374"/>
        <v/>
      </c>
      <c r="AE2129" s="1053" t="str">
        <f t="shared" si="375"/>
        <v/>
      </c>
    </row>
    <row r="2130" spans="5:31" ht="12.75" customHeight="1">
      <c r="E2130" s="1083" t="str">
        <f t="shared" si="368"/>
        <v/>
      </c>
      <c r="J2130" s="1117" t="str">
        <f>IF(D2130="","-",#REF!-D2130)</f>
        <v>-</v>
      </c>
      <c r="L2130" s="1041" t="str">
        <f t="shared" si="369"/>
        <v/>
      </c>
      <c r="W2130" s="1046" t="str">
        <f t="shared" si="370"/>
        <v/>
      </c>
      <c r="X2130" s="1047"/>
      <c r="Y2130" s="1048" t="str">
        <f t="shared" si="367"/>
        <v/>
      </c>
      <c r="Z2130" s="1049" t="str">
        <f t="shared" si="371"/>
        <v/>
      </c>
      <c r="AA2130" s="1049" t="str">
        <f t="shared" si="372"/>
        <v/>
      </c>
      <c r="AB2130" s="1050" t="str">
        <f t="shared" si="373"/>
        <v/>
      </c>
      <c r="AD2130" s="1052" t="str">
        <f t="shared" si="374"/>
        <v/>
      </c>
      <c r="AE2130" s="1053" t="str">
        <f t="shared" si="375"/>
        <v/>
      </c>
    </row>
    <row r="2131" spans="5:31" ht="12.75" customHeight="1">
      <c r="E2131" s="1083" t="str">
        <f t="shared" si="368"/>
        <v/>
      </c>
      <c r="J2131" s="1117" t="str">
        <f>IF(D2131="","-",#REF!-D2131)</f>
        <v>-</v>
      </c>
      <c r="L2131" s="1041" t="str">
        <f t="shared" si="369"/>
        <v/>
      </c>
      <c r="W2131" s="1046" t="str">
        <f t="shared" si="370"/>
        <v/>
      </c>
      <c r="X2131" s="1047"/>
      <c r="Y2131" s="1048" t="str">
        <f t="shared" si="367"/>
        <v/>
      </c>
      <c r="Z2131" s="1049" t="str">
        <f t="shared" si="371"/>
        <v/>
      </c>
      <c r="AA2131" s="1049" t="str">
        <f t="shared" si="372"/>
        <v/>
      </c>
      <c r="AB2131" s="1050" t="str">
        <f t="shared" si="373"/>
        <v/>
      </c>
      <c r="AD2131" s="1052" t="str">
        <f t="shared" si="374"/>
        <v/>
      </c>
      <c r="AE2131" s="1053" t="str">
        <f t="shared" si="375"/>
        <v/>
      </c>
    </row>
    <row r="2132" spans="5:31" ht="12.75" customHeight="1">
      <c r="E2132" s="1083" t="str">
        <f t="shared" si="368"/>
        <v/>
      </c>
      <c r="J2132" s="1117" t="str">
        <f>IF(D2132="","-",#REF!-D2132)</f>
        <v>-</v>
      </c>
      <c r="L2132" s="1041" t="str">
        <f t="shared" si="369"/>
        <v/>
      </c>
      <c r="W2132" s="1046" t="str">
        <f t="shared" si="370"/>
        <v/>
      </c>
      <c r="X2132" s="1047"/>
      <c r="Y2132" s="1048" t="str">
        <f t="shared" si="367"/>
        <v/>
      </c>
      <c r="Z2132" s="1049" t="str">
        <f t="shared" si="371"/>
        <v/>
      </c>
      <c r="AA2132" s="1049" t="str">
        <f t="shared" si="372"/>
        <v/>
      </c>
      <c r="AB2132" s="1050" t="str">
        <f t="shared" si="373"/>
        <v/>
      </c>
      <c r="AD2132" s="1052" t="str">
        <f t="shared" si="374"/>
        <v/>
      </c>
      <c r="AE2132" s="1053" t="str">
        <f t="shared" si="375"/>
        <v/>
      </c>
    </row>
    <row r="2133" spans="5:31" ht="12.75" customHeight="1">
      <c r="E2133" s="1083" t="str">
        <f t="shared" si="368"/>
        <v/>
      </c>
      <c r="J2133" s="1117" t="str">
        <f>IF(D2133="","-",#REF!-D2133)</f>
        <v>-</v>
      </c>
      <c r="L2133" s="1041" t="str">
        <f t="shared" si="369"/>
        <v/>
      </c>
      <c r="W2133" s="1046" t="str">
        <f t="shared" si="370"/>
        <v/>
      </c>
      <c r="X2133" s="1047"/>
      <c r="Y2133" s="1048" t="str">
        <f t="shared" si="367"/>
        <v/>
      </c>
      <c r="Z2133" s="1049" t="str">
        <f t="shared" si="371"/>
        <v/>
      </c>
      <c r="AA2133" s="1049" t="str">
        <f t="shared" si="372"/>
        <v/>
      </c>
      <c r="AB2133" s="1050" t="str">
        <f t="shared" si="373"/>
        <v/>
      </c>
      <c r="AD2133" s="1052" t="str">
        <f t="shared" si="374"/>
        <v/>
      </c>
      <c r="AE2133" s="1053" t="str">
        <f t="shared" si="375"/>
        <v/>
      </c>
    </row>
    <row r="2134" spans="5:31" ht="12.75" customHeight="1">
      <c r="E2134" s="1083" t="str">
        <f t="shared" si="368"/>
        <v/>
      </c>
      <c r="J2134" s="1117" t="str">
        <f>IF(D2134="","-",#REF!-D2134)</f>
        <v>-</v>
      </c>
      <c r="L2134" s="1041" t="str">
        <f t="shared" si="369"/>
        <v/>
      </c>
      <c r="W2134" s="1046" t="str">
        <f t="shared" si="370"/>
        <v/>
      </c>
      <c r="X2134" s="1047"/>
      <c r="Y2134" s="1048" t="str">
        <f t="shared" si="367"/>
        <v/>
      </c>
      <c r="Z2134" s="1049" t="str">
        <f t="shared" si="371"/>
        <v/>
      </c>
      <c r="AA2134" s="1049" t="str">
        <f t="shared" si="372"/>
        <v/>
      </c>
      <c r="AB2134" s="1050" t="str">
        <f t="shared" si="373"/>
        <v/>
      </c>
      <c r="AD2134" s="1052" t="str">
        <f t="shared" si="374"/>
        <v/>
      </c>
      <c r="AE2134" s="1053" t="str">
        <f t="shared" si="375"/>
        <v/>
      </c>
    </row>
    <row r="2135" spans="5:31" ht="12.75" customHeight="1">
      <c r="E2135" s="1083" t="str">
        <f t="shared" si="368"/>
        <v/>
      </c>
      <c r="J2135" s="1117" t="str">
        <f>IF(D2135="","-",#REF!-D2135)</f>
        <v>-</v>
      </c>
      <c r="L2135" s="1041" t="str">
        <f t="shared" si="369"/>
        <v/>
      </c>
      <c r="W2135" s="1046" t="str">
        <f t="shared" si="370"/>
        <v/>
      </c>
      <c r="X2135" s="1047"/>
      <c r="Y2135" s="1048" t="str">
        <f t="shared" si="367"/>
        <v/>
      </c>
      <c r="Z2135" s="1049" t="str">
        <f t="shared" si="371"/>
        <v/>
      </c>
      <c r="AA2135" s="1049" t="str">
        <f t="shared" si="372"/>
        <v/>
      </c>
      <c r="AB2135" s="1050" t="str">
        <f t="shared" si="373"/>
        <v/>
      </c>
      <c r="AD2135" s="1052" t="str">
        <f t="shared" si="374"/>
        <v/>
      </c>
      <c r="AE2135" s="1053" t="str">
        <f t="shared" si="375"/>
        <v/>
      </c>
    </row>
    <row r="2136" spans="5:31" ht="12.75" customHeight="1">
      <c r="E2136" s="1083" t="str">
        <f t="shared" si="368"/>
        <v/>
      </c>
      <c r="J2136" s="1117" t="str">
        <f>IF(D2136="","-",#REF!-D2136)</f>
        <v>-</v>
      </c>
      <c r="L2136" s="1041" t="str">
        <f t="shared" si="369"/>
        <v/>
      </c>
      <c r="W2136" s="1046" t="str">
        <f t="shared" si="370"/>
        <v/>
      </c>
      <c r="X2136" s="1047"/>
      <c r="Y2136" s="1048" t="str">
        <f t="shared" si="367"/>
        <v/>
      </c>
      <c r="Z2136" s="1049" t="str">
        <f t="shared" si="371"/>
        <v/>
      </c>
      <c r="AA2136" s="1049" t="str">
        <f t="shared" si="372"/>
        <v/>
      </c>
      <c r="AB2136" s="1050" t="str">
        <f t="shared" si="373"/>
        <v/>
      </c>
      <c r="AD2136" s="1052" t="str">
        <f t="shared" si="374"/>
        <v/>
      </c>
      <c r="AE2136" s="1053" t="str">
        <f t="shared" si="375"/>
        <v/>
      </c>
    </row>
    <row r="2137" spans="5:31" ht="12.75" customHeight="1">
      <c r="E2137" s="1083" t="str">
        <f t="shared" si="368"/>
        <v/>
      </c>
      <c r="J2137" s="1117" t="str">
        <f>IF(D2137="","-",#REF!-D2137)</f>
        <v>-</v>
      </c>
      <c r="L2137" s="1041" t="str">
        <f t="shared" si="369"/>
        <v/>
      </c>
      <c r="W2137" s="1046" t="str">
        <f t="shared" si="370"/>
        <v/>
      </c>
      <c r="X2137" s="1047"/>
      <c r="Y2137" s="1048" t="str">
        <f t="shared" si="367"/>
        <v/>
      </c>
      <c r="Z2137" s="1049" t="str">
        <f t="shared" si="371"/>
        <v/>
      </c>
      <c r="AA2137" s="1049" t="str">
        <f t="shared" si="372"/>
        <v/>
      </c>
      <c r="AB2137" s="1050" t="str">
        <f t="shared" si="373"/>
        <v/>
      </c>
      <c r="AD2137" s="1052" t="str">
        <f t="shared" si="374"/>
        <v/>
      </c>
      <c r="AE2137" s="1053" t="str">
        <f t="shared" si="375"/>
        <v/>
      </c>
    </row>
    <row r="2138" spans="5:31" ht="12.75" customHeight="1">
      <c r="E2138" s="1083" t="str">
        <f t="shared" si="368"/>
        <v/>
      </c>
      <c r="J2138" s="1117" t="str">
        <f>IF(D2138="","-",#REF!-D2138)</f>
        <v>-</v>
      </c>
      <c r="L2138" s="1041" t="str">
        <f t="shared" si="369"/>
        <v/>
      </c>
      <c r="W2138" s="1046" t="str">
        <f t="shared" si="370"/>
        <v/>
      </c>
      <c r="X2138" s="1047"/>
      <c r="Y2138" s="1048" t="str">
        <f t="shared" si="367"/>
        <v/>
      </c>
      <c r="Z2138" s="1049" t="str">
        <f t="shared" si="371"/>
        <v/>
      </c>
      <c r="AA2138" s="1049" t="str">
        <f t="shared" si="372"/>
        <v/>
      </c>
      <c r="AB2138" s="1050" t="str">
        <f t="shared" si="373"/>
        <v/>
      </c>
      <c r="AD2138" s="1052" t="str">
        <f t="shared" si="374"/>
        <v/>
      </c>
      <c r="AE2138" s="1053" t="str">
        <f t="shared" si="375"/>
        <v/>
      </c>
    </row>
    <row r="2139" spans="5:31" ht="12.75" customHeight="1">
      <c r="E2139" s="1083" t="str">
        <f t="shared" si="368"/>
        <v/>
      </c>
      <c r="J2139" s="1117" t="str">
        <f>IF(D2139="","-",#REF!-D2139)</f>
        <v>-</v>
      </c>
      <c r="L2139" s="1041" t="str">
        <f t="shared" si="369"/>
        <v/>
      </c>
      <c r="W2139" s="1046" t="str">
        <f t="shared" si="370"/>
        <v/>
      </c>
      <c r="X2139" s="1047"/>
      <c r="Y2139" s="1048" t="str">
        <f t="shared" si="367"/>
        <v/>
      </c>
      <c r="Z2139" s="1049" t="str">
        <f t="shared" si="371"/>
        <v/>
      </c>
      <c r="AA2139" s="1049" t="str">
        <f t="shared" si="372"/>
        <v/>
      </c>
      <c r="AB2139" s="1050" t="str">
        <f t="shared" si="373"/>
        <v/>
      </c>
      <c r="AD2139" s="1052" t="str">
        <f t="shared" si="374"/>
        <v/>
      </c>
      <c r="AE2139" s="1053" t="str">
        <f t="shared" si="375"/>
        <v/>
      </c>
    </row>
    <row r="2140" spans="5:31" ht="12.75" customHeight="1">
      <c r="E2140" s="1083" t="str">
        <f t="shared" si="368"/>
        <v/>
      </c>
      <c r="J2140" s="1117" t="str">
        <f>IF(D2140="","-",#REF!-D2140)</f>
        <v>-</v>
      </c>
      <c r="L2140" s="1041" t="str">
        <f t="shared" si="369"/>
        <v/>
      </c>
      <c r="W2140" s="1046" t="str">
        <f t="shared" si="370"/>
        <v/>
      </c>
      <c r="X2140" s="1047"/>
      <c r="Y2140" s="1048" t="str">
        <f t="shared" si="367"/>
        <v/>
      </c>
      <c r="Z2140" s="1049" t="str">
        <f t="shared" si="371"/>
        <v/>
      </c>
      <c r="AA2140" s="1049" t="str">
        <f t="shared" si="372"/>
        <v/>
      </c>
      <c r="AB2140" s="1050" t="str">
        <f t="shared" si="373"/>
        <v/>
      </c>
      <c r="AD2140" s="1052" t="str">
        <f t="shared" si="374"/>
        <v/>
      </c>
      <c r="AE2140" s="1053" t="str">
        <f t="shared" si="375"/>
        <v/>
      </c>
    </row>
    <row r="2141" spans="5:31" ht="12.75" customHeight="1">
      <c r="E2141" s="1083" t="str">
        <f t="shared" si="368"/>
        <v/>
      </c>
      <c r="J2141" s="1117" t="str">
        <f>IF(D2141="","-",#REF!-D2141)</f>
        <v>-</v>
      </c>
      <c r="L2141" s="1041" t="str">
        <f t="shared" si="369"/>
        <v/>
      </c>
      <c r="W2141" s="1046" t="str">
        <f t="shared" si="370"/>
        <v/>
      </c>
      <c r="X2141" s="1047"/>
      <c r="Y2141" s="1048" t="str">
        <f t="shared" si="367"/>
        <v/>
      </c>
      <c r="Z2141" s="1049" t="str">
        <f t="shared" si="371"/>
        <v/>
      </c>
      <c r="AA2141" s="1049" t="str">
        <f t="shared" si="372"/>
        <v/>
      </c>
      <c r="AB2141" s="1050" t="str">
        <f t="shared" si="373"/>
        <v/>
      </c>
      <c r="AD2141" s="1052" t="str">
        <f t="shared" si="374"/>
        <v/>
      </c>
      <c r="AE2141" s="1053" t="str">
        <f t="shared" si="375"/>
        <v/>
      </c>
    </row>
    <row r="2142" spans="5:31" ht="12.75" customHeight="1">
      <c r="E2142" s="1083" t="str">
        <f t="shared" si="368"/>
        <v/>
      </c>
      <c r="J2142" s="1117" t="str">
        <f>IF(D2142="","-",#REF!-D2142)</f>
        <v>-</v>
      </c>
      <c r="L2142" s="1041" t="str">
        <f t="shared" si="369"/>
        <v/>
      </c>
      <c r="W2142" s="1046" t="str">
        <f t="shared" si="370"/>
        <v/>
      </c>
      <c r="X2142" s="1047"/>
      <c r="Y2142" s="1048" t="str">
        <f t="shared" si="367"/>
        <v/>
      </c>
      <c r="Z2142" s="1049" t="str">
        <f t="shared" si="371"/>
        <v/>
      </c>
      <c r="AA2142" s="1049" t="str">
        <f t="shared" si="372"/>
        <v/>
      </c>
      <c r="AB2142" s="1050" t="str">
        <f t="shared" si="373"/>
        <v/>
      </c>
      <c r="AD2142" s="1052" t="str">
        <f t="shared" si="374"/>
        <v/>
      </c>
      <c r="AE2142" s="1053" t="str">
        <f t="shared" si="375"/>
        <v/>
      </c>
    </row>
    <row r="2143" spans="5:31" ht="12.75" customHeight="1">
      <c r="E2143" s="1083" t="str">
        <f t="shared" si="368"/>
        <v/>
      </c>
      <c r="J2143" s="1117" t="str">
        <f>IF(D2143="","-",#REF!-D2143)</f>
        <v>-</v>
      </c>
      <c r="L2143" s="1041" t="str">
        <f t="shared" si="369"/>
        <v/>
      </c>
      <c r="W2143" s="1046" t="str">
        <f t="shared" si="370"/>
        <v/>
      </c>
      <c r="X2143" s="1047"/>
      <c r="Y2143" s="1048" t="str">
        <f t="shared" si="367"/>
        <v/>
      </c>
      <c r="Z2143" s="1049" t="str">
        <f t="shared" si="371"/>
        <v/>
      </c>
      <c r="AA2143" s="1049" t="str">
        <f t="shared" si="372"/>
        <v/>
      </c>
      <c r="AB2143" s="1050" t="str">
        <f t="shared" si="373"/>
        <v/>
      </c>
      <c r="AD2143" s="1052" t="str">
        <f t="shared" si="374"/>
        <v/>
      </c>
      <c r="AE2143" s="1053" t="str">
        <f t="shared" si="375"/>
        <v/>
      </c>
    </row>
    <row r="2144" spans="5:31" ht="12.75" customHeight="1">
      <c r="E2144" s="1083" t="str">
        <f t="shared" si="368"/>
        <v/>
      </c>
      <c r="J2144" s="1117" t="str">
        <f>IF(D2144="","-",#REF!-D2144)</f>
        <v>-</v>
      </c>
      <c r="L2144" s="1041" t="str">
        <f t="shared" si="369"/>
        <v/>
      </c>
      <c r="W2144" s="1046" t="str">
        <f t="shared" si="370"/>
        <v/>
      </c>
      <c r="X2144" s="1047"/>
      <c r="Y2144" s="1048" t="str">
        <f t="shared" si="367"/>
        <v/>
      </c>
      <c r="Z2144" s="1049" t="str">
        <f t="shared" si="371"/>
        <v/>
      </c>
      <c r="AA2144" s="1049" t="str">
        <f t="shared" si="372"/>
        <v/>
      </c>
      <c r="AB2144" s="1050" t="str">
        <f t="shared" si="373"/>
        <v/>
      </c>
      <c r="AD2144" s="1052" t="str">
        <f t="shared" si="374"/>
        <v/>
      </c>
      <c r="AE2144" s="1053" t="str">
        <f t="shared" si="375"/>
        <v/>
      </c>
    </row>
    <row r="2145" spans="5:31" ht="12.75" customHeight="1">
      <c r="E2145" s="1083" t="str">
        <f t="shared" si="368"/>
        <v/>
      </c>
      <c r="J2145" s="1117" t="str">
        <f>IF(D2145="","-",#REF!-D2145)</f>
        <v>-</v>
      </c>
      <c r="L2145" s="1041" t="str">
        <f t="shared" si="369"/>
        <v/>
      </c>
      <c r="W2145" s="1046" t="str">
        <f t="shared" si="370"/>
        <v/>
      </c>
      <c r="X2145" s="1047"/>
      <c r="Y2145" s="1048" t="str">
        <f t="shared" ref="Y2145:Y2208" si="376">IFERROR(CHOOSE(X2145,"መስከረም","ጥቅምት","ህዳር  ","ታህሳስ ","ጥር ","የካቲት ","መጋቢት ","ሚይዚያ ","ግንቦት ","ሰኔ ","ሐምሌ ","ነሐሴ ","Pagume"),"")</f>
        <v/>
      </c>
      <c r="Z2145" s="1049" t="str">
        <f t="shared" si="371"/>
        <v/>
      </c>
      <c r="AA2145" s="1049" t="str">
        <f t="shared" si="372"/>
        <v/>
      </c>
      <c r="AB2145" s="1050" t="str">
        <f t="shared" si="373"/>
        <v/>
      </c>
      <c r="AD2145" s="1052" t="str">
        <f t="shared" si="374"/>
        <v/>
      </c>
      <c r="AE2145" s="1053" t="str">
        <f t="shared" si="375"/>
        <v/>
      </c>
    </row>
    <row r="2146" spans="5:31" ht="12.75" customHeight="1">
      <c r="E2146" s="1083" t="str">
        <f t="shared" si="368"/>
        <v/>
      </c>
      <c r="J2146" s="1117" t="str">
        <f>IF(D2146="","-",#REF!-D2146)</f>
        <v>-</v>
      </c>
      <c r="L2146" s="1041" t="str">
        <f t="shared" si="369"/>
        <v/>
      </c>
      <c r="W2146" s="1046" t="str">
        <f t="shared" si="370"/>
        <v/>
      </c>
      <c r="X2146" s="1047"/>
      <c r="Y2146" s="1048" t="str">
        <f t="shared" si="376"/>
        <v/>
      </c>
      <c r="Z2146" s="1049" t="str">
        <f t="shared" si="371"/>
        <v/>
      </c>
      <c r="AA2146" s="1049" t="str">
        <f t="shared" si="372"/>
        <v/>
      </c>
      <c r="AB2146" s="1050" t="str">
        <f t="shared" si="373"/>
        <v/>
      </c>
      <c r="AD2146" s="1052" t="str">
        <f t="shared" si="374"/>
        <v/>
      </c>
      <c r="AE2146" s="1053" t="str">
        <f t="shared" si="375"/>
        <v/>
      </c>
    </row>
    <row r="2147" spans="5:31" ht="12.75" customHeight="1">
      <c r="E2147" s="1083" t="str">
        <f t="shared" si="368"/>
        <v/>
      </c>
      <c r="J2147" s="1117" t="str">
        <f>IF(D2147="","-",#REF!-D2147)</f>
        <v>-</v>
      </c>
      <c r="L2147" s="1041" t="str">
        <f t="shared" si="369"/>
        <v/>
      </c>
      <c r="W2147" s="1046" t="str">
        <f t="shared" si="370"/>
        <v/>
      </c>
      <c r="X2147" s="1047"/>
      <c r="Y2147" s="1048" t="str">
        <f t="shared" si="376"/>
        <v/>
      </c>
      <c r="Z2147" s="1049" t="str">
        <f t="shared" si="371"/>
        <v/>
      </c>
      <c r="AA2147" s="1049" t="str">
        <f t="shared" si="372"/>
        <v/>
      </c>
      <c r="AB2147" s="1050" t="str">
        <f t="shared" si="373"/>
        <v/>
      </c>
      <c r="AD2147" s="1052" t="str">
        <f t="shared" si="374"/>
        <v/>
      </c>
      <c r="AE2147" s="1053" t="str">
        <f t="shared" si="375"/>
        <v/>
      </c>
    </row>
    <row r="2148" spans="5:31" ht="12.75" customHeight="1">
      <c r="E2148" s="1083" t="str">
        <f t="shared" si="368"/>
        <v/>
      </c>
      <c r="J2148" s="1117" t="str">
        <f>IF(D2148="","-",#REF!-D2148)</f>
        <v>-</v>
      </c>
      <c r="L2148" s="1041" t="str">
        <f t="shared" si="369"/>
        <v/>
      </c>
      <c r="W2148" s="1046" t="str">
        <f t="shared" si="370"/>
        <v/>
      </c>
      <c r="X2148" s="1047"/>
      <c r="Y2148" s="1048" t="str">
        <f t="shared" si="376"/>
        <v/>
      </c>
      <c r="Z2148" s="1049" t="str">
        <f t="shared" si="371"/>
        <v/>
      </c>
      <c r="AA2148" s="1049" t="str">
        <f t="shared" si="372"/>
        <v/>
      </c>
      <c r="AB2148" s="1050" t="str">
        <f t="shared" si="373"/>
        <v/>
      </c>
      <c r="AD2148" s="1052" t="str">
        <f t="shared" si="374"/>
        <v/>
      </c>
      <c r="AE2148" s="1053" t="str">
        <f t="shared" si="375"/>
        <v/>
      </c>
    </row>
    <row r="2149" spans="5:31" ht="12.75" customHeight="1">
      <c r="E2149" s="1083" t="str">
        <f t="shared" si="368"/>
        <v/>
      </c>
      <c r="J2149" s="1117" t="str">
        <f>IF(D2149="","-",#REF!-D2149)</f>
        <v>-</v>
      </c>
      <c r="L2149" s="1041" t="str">
        <f t="shared" si="369"/>
        <v/>
      </c>
      <c r="W2149" s="1046" t="str">
        <f t="shared" si="370"/>
        <v/>
      </c>
      <c r="X2149" s="1047"/>
      <c r="Y2149" s="1048" t="str">
        <f t="shared" si="376"/>
        <v/>
      </c>
      <c r="Z2149" s="1049" t="str">
        <f t="shared" si="371"/>
        <v/>
      </c>
      <c r="AA2149" s="1049" t="str">
        <f t="shared" si="372"/>
        <v/>
      </c>
      <c r="AB2149" s="1050" t="str">
        <f t="shared" si="373"/>
        <v/>
      </c>
      <c r="AD2149" s="1052" t="str">
        <f t="shared" si="374"/>
        <v/>
      </c>
      <c r="AE2149" s="1053" t="str">
        <f t="shared" si="375"/>
        <v/>
      </c>
    </row>
    <row r="2150" spans="5:31" ht="12.75" customHeight="1">
      <c r="E2150" s="1083" t="str">
        <f t="shared" si="368"/>
        <v/>
      </c>
      <c r="J2150" s="1117" t="str">
        <f>IF(D2150="","-",#REF!-D2150)</f>
        <v>-</v>
      </c>
      <c r="L2150" s="1041" t="str">
        <f t="shared" si="369"/>
        <v/>
      </c>
      <c r="W2150" s="1046" t="str">
        <f t="shared" si="370"/>
        <v/>
      </c>
      <c r="X2150" s="1047"/>
      <c r="Y2150" s="1048" t="str">
        <f t="shared" si="376"/>
        <v/>
      </c>
      <c r="Z2150" s="1049" t="str">
        <f t="shared" si="371"/>
        <v/>
      </c>
      <c r="AA2150" s="1049" t="str">
        <f t="shared" si="372"/>
        <v/>
      </c>
      <c r="AB2150" s="1050" t="str">
        <f t="shared" si="373"/>
        <v/>
      </c>
      <c r="AD2150" s="1052" t="str">
        <f t="shared" si="374"/>
        <v/>
      </c>
      <c r="AE2150" s="1053" t="str">
        <f t="shared" si="375"/>
        <v/>
      </c>
    </row>
    <row r="2151" spans="5:31" ht="12.75" customHeight="1">
      <c r="E2151" s="1083" t="str">
        <f t="shared" si="368"/>
        <v/>
      </c>
      <c r="J2151" s="1117" t="str">
        <f>IF(D2151="","-",#REF!-D2151)</f>
        <v>-</v>
      </c>
      <c r="L2151" s="1041" t="str">
        <f t="shared" si="369"/>
        <v/>
      </c>
      <c r="W2151" s="1046" t="str">
        <f t="shared" si="370"/>
        <v/>
      </c>
      <c r="X2151" s="1047"/>
      <c r="Y2151" s="1048" t="str">
        <f t="shared" si="376"/>
        <v/>
      </c>
      <c r="Z2151" s="1049" t="str">
        <f t="shared" si="371"/>
        <v/>
      </c>
      <c r="AA2151" s="1049" t="str">
        <f t="shared" si="372"/>
        <v/>
      </c>
      <c r="AB2151" s="1050" t="str">
        <f t="shared" si="373"/>
        <v/>
      </c>
      <c r="AD2151" s="1052" t="str">
        <f t="shared" si="374"/>
        <v/>
      </c>
      <c r="AE2151" s="1053" t="str">
        <f t="shared" si="375"/>
        <v/>
      </c>
    </row>
    <row r="2152" spans="5:31" ht="12.75" customHeight="1">
      <c r="E2152" s="1083" t="str">
        <f t="shared" si="368"/>
        <v/>
      </c>
      <c r="J2152" s="1117" t="str">
        <f>IF(D2152="","-",#REF!-D2152)</f>
        <v>-</v>
      </c>
      <c r="L2152" s="1041" t="str">
        <f t="shared" si="369"/>
        <v/>
      </c>
      <c r="W2152" s="1046" t="str">
        <f t="shared" si="370"/>
        <v/>
      </c>
      <c r="X2152" s="1047"/>
      <c r="Y2152" s="1048" t="str">
        <f t="shared" si="376"/>
        <v/>
      </c>
      <c r="Z2152" s="1049" t="str">
        <f t="shared" si="371"/>
        <v/>
      </c>
      <c r="AA2152" s="1049" t="str">
        <f t="shared" si="372"/>
        <v/>
      </c>
      <c r="AB2152" s="1050" t="str">
        <f t="shared" si="373"/>
        <v/>
      </c>
      <c r="AD2152" s="1052" t="str">
        <f t="shared" si="374"/>
        <v/>
      </c>
      <c r="AE2152" s="1053" t="str">
        <f t="shared" si="375"/>
        <v/>
      </c>
    </row>
    <row r="2153" spans="5:31" ht="12.75" customHeight="1">
      <c r="E2153" s="1083" t="str">
        <f t="shared" si="368"/>
        <v/>
      </c>
      <c r="J2153" s="1117" t="str">
        <f>IF(D2153="","-",#REF!-D2153)</f>
        <v>-</v>
      </c>
      <c r="L2153" s="1041" t="str">
        <f t="shared" si="369"/>
        <v/>
      </c>
      <c r="W2153" s="1046" t="str">
        <f t="shared" si="370"/>
        <v/>
      </c>
      <c r="X2153" s="1047"/>
      <c r="Y2153" s="1048" t="str">
        <f t="shared" si="376"/>
        <v/>
      </c>
      <c r="Z2153" s="1049" t="str">
        <f t="shared" si="371"/>
        <v/>
      </c>
      <c r="AA2153" s="1049" t="str">
        <f t="shared" si="372"/>
        <v/>
      </c>
      <c r="AB2153" s="1050" t="str">
        <f t="shared" si="373"/>
        <v/>
      </c>
      <c r="AD2153" s="1052" t="str">
        <f t="shared" si="374"/>
        <v/>
      </c>
      <c r="AE2153" s="1053" t="str">
        <f t="shared" si="375"/>
        <v/>
      </c>
    </row>
    <row r="2154" spans="5:31" ht="12.75" customHeight="1">
      <c r="E2154" s="1083" t="str">
        <f t="shared" si="368"/>
        <v/>
      </c>
      <c r="J2154" s="1117" t="str">
        <f>IF(D2154="","-",#REF!-D2154)</f>
        <v>-</v>
      </c>
      <c r="L2154" s="1041" t="str">
        <f t="shared" si="369"/>
        <v/>
      </c>
      <c r="W2154" s="1046" t="str">
        <f t="shared" si="370"/>
        <v/>
      </c>
      <c r="X2154" s="1047"/>
      <c r="Y2154" s="1048" t="str">
        <f t="shared" si="376"/>
        <v/>
      </c>
      <c r="Z2154" s="1049" t="str">
        <f t="shared" si="371"/>
        <v/>
      </c>
      <c r="AA2154" s="1049" t="str">
        <f t="shared" si="372"/>
        <v/>
      </c>
      <c r="AB2154" s="1050" t="str">
        <f t="shared" si="373"/>
        <v/>
      </c>
      <c r="AD2154" s="1052" t="str">
        <f t="shared" si="374"/>
        <v/>
      </c>
      <c r="AE2154" s="1053" t="str">
        <f t="shared" si="375"/>
        <v/>
      </c>
    </row>
    <row r="2155" spans="5:31" ht="12.75" customHeight="1">
      <c r="E2155" s="1083" t="str">
        <f t="shared" si="368"/>
        <v/>
      </c>
      <c r="J2155" s="1117" t="str">
        <f>IF(D2155="","-",#REF!-D2155)</f>
        <v>-</v>
      </c>
      <c r="L2155" s="1041" t="str">
        <f t="shared" si="369"/>
        <v/>
      </c>
      <c r="W2155" s="1046" t="str">
        <f t="shared" si="370"/>
        <v/>
      </c>
      <c r="X2155" s="1047"/>
      <c r="Y2155" s="1048" t="str">
        <f t="shared" si="376"/>
        <v/>
      </c>
      <c r="Z2155" s="1049" t="str">
        <f t="shared" si="371"/>
        <v/>
      </c>
      <c r="AA2155" s="1049" t="str">
        <f t="shared" si="372"/>
        <v/>
      </c>
      <c r="AB2155" s="1050" t="str">
        <f t="shared" si="373"/>
        <v/>
      </c>
      <c r="AD2155" s="1052" t="str">
        <f t="shared" si="374"/>
        <v/>
      </c>
      <c r="AE2155" s="1053" t="str">
        <f t="shared" si="375"/>
        <v/>
      </c>
    </row>
    <row r="2156" spans="5:31" ht="12.75" customHeight="1">
      <c r="E2156" s="1083" t="str">
        <f t="shared" si="368"/>
        <v/>
      </c>
      <c r="J2156" s="1117" t="str">
        <f>IF(D2156="","-",#REF!-D2156)</f>
        <v>-</v>
      </c>
      <c r="L2156" s="1041" t="str">
        <f t="shared" si="369"/>
        <v/>
      </c>
      <c r="W2156" s="1046" t="str">
        <f t="shared" si="370"/>
        <v/>
      </c>
      <c r="X2156" s="1047"/>
      <c r="Y2156" s="1048" t="str">
        <f t="shared" si="376"/>
        <v/>
      </c>
      <c r="Z2156" s="1049" t="str">
        <f t="shared" si="371"/>
        <v/>
      </c>
      <c r="AA2156" s="1049" t="str">
        <f t="shared" si="372"/>
        <v/>
      </c>
      <c r="AB2156" s="1050" t="str">
        <f t="shared" si="373"/>
        <v/>
      </c>
      <c r="AD2156" s="1052" t="str">
        <f t="shared" si="374"/>
        <v/>
      </c>
      <c r="AE2156" s="1053" t="str">
        <f t="shared" si="375"/>
        <v/>
      </c>
    </row>
    <row r="2157" spans="5:31" ht="12.75" customHeight="1">
      <c r="E2157" s="1083" t="str">
        <f t="shared" si="368"/>
        <v/>
      </c>
      <c r="J2157" s="1117" t="str">
        <f>IF(D2157="","-",#REF!-D2157)</f>
        <v>-</v>
      </c>
      <c r="L2157" s="1041" t="str">
        <f t="shared" si="369"/>
        <v/>
      </c>
      <c r="W2157" s="1046" t="str">
        <f t="shared" si="370"/>
        <v/>
      </c>
      <c r="X2157" s="1047"/>
      <c r="Y2157" s="1048" t="str">
        <f t="shared" si="376"/>
        <v/>
      </c>
      <c r="Z2157" s="1049" t="str">
        <f t="shared" si="371"/>
        <v/>
      </c>
      <c r="AA2157" s="1049" t="str">
        <f t="shared" si="372"/>
        <v/>
      </c>
      <c r="AB2157" s="1050" t="str">
        <f t="shared" si="373"/>
        <v/>
      </c>
      <c r="AD2157" s="1052" t="str">
        <f t="shared" si="374"/>
        <v/>
      </c>
      <c r="AE2157" s="1053" t="str">
        <f t="shared" si="375"/>
        <v/>
      </c>
    </row>
    <row r="2158" spans="5:31" ht="12.75" customHeight="1">
      <c r="E2158" s="1083" t="str">
        <f t="shared" si="368"/>
        <v/>
      </c>
      <c r="J2158" s="1117" t="str">
        <f>IF(D2158="","-",#REF!-D2158)</f>
        <v>-</v>
      </c>
      <c r="L2158" s="1041" t="str">
        <f t="shared" si="369"/>
        <v/>
      </c>
      <c r="W2158" s="1046" t="str">
        <f t="shared" si="370"/>
        <v/>
      </c>
      <c r="X2158" s="1047"/>
      <c r="Y2158" s="1048" t="str">
        <f t="shared" si="376"/>
        <v/>
      </c>
      <c r="Z2158" s="1049" t="str">
        <f t="shared" si="371"/>
        <v/>
      </c>
      <c r="AA2158" s="1049" t="str">
        <f t="shared" si="372"/>
        <v/>
      </c>
      <c r="AB2158" s="1050" t="str">
        <f t="shared" si="373"/>
        <v/>
      </c>
      <c r="AD2158" s="1052" t="str">
        <f t="shared" si="374"/>
        <v/>
      </c>
      <c r="AE2158" s="1053" t="str">
        <f t="shared" si="375"/>
        <v/>
      </c>
    </row>
    <row r="2159" spans="5:31" ht="12.75" customHeight="1">
      <c r="E2159" s="1083" t="str">
        <f t="shared" si="368"/>
        <v/>
      </c>
      <c r="J2159" s="1117" t="str">
        <f>IF(D2159="","-",#REF!-D2159)</f>
        <v>-</v>
      </c>
      <c r="L2159" s="1041" t="str">
        <f t="shared" si="369"/>
        <v/>
      </c>
      <c r="W2159" s="1046" t="str">
        <f t="shared" si="370"/>
        <v/>
      </c>
      <c r="X2159" s="1047"/>
      <c r="Y2159" s="1048" t="str">
        <f t="shared" si="376"/>
        <v/>
      </c>
      <c r="Z2159" s="1049" t="str">
        <f t="shared" si="371"/>
        <v/>
      </c>
      <c r="AA2159" s="1049" t="str">
        <f t="shared" si="372"/>
        <v/>
      </c>
      <c r="AB2159" s="1050" t="str">
        <f t="shared" si="373"/>
        <v/>
      </c>
      <c r="AD2159" s="1052" t="str">
        <f t="shared" si="374"/>
        <v/>
      </c>
      <c r="AE2159" s="1053" t="str">
        <f t="shared" si="375"/>
        <v/>
      </c>
    </row>
    <row r="2160" spans="5:31" ht="12.75" customHeight="1">
      <c r="E2160" s="1083" t="str">
        <f t="shared" si="368"/>
        <v/>
      </c>
      <c r="J2160" s="1117" t="str">
        <f>IF(D2160="","-",#REF!-D2160)</f>
        <v>-</v>
      </c>
      <c r="L2160" s="1041" t="str">
        <f t="shared" si="369"/>
        <v/>
      </c>
      <c r="W2160" s="1046" t="str">
        <f t="shared" si="370"/>
        <v/>
      </c>
      <c r="X2160" s="1047"/>
      <c r="Y2160" s="1048" t="str">
        <f t="shared" si="376"/>
        <v/>
      </c>
      <c r="Z2160" s="1049" t="str">
        <f t="shared" si="371"/>
        <v/>
      </c>
      <c r="AA2160" s="1049" t="str">
        <f t="shared" si="372"/>
        <v/>
      </c>
      <c r="AB2160" s="1050" t="str">
        <f t="shared" si="373"/>
        <v/>
      </c>
      <c r="AD2160" s="1052" t="str">
        <f t="shared" si="374"/>
        <v/>
      </c>
      <c r="AE2160" s="1053" t="str">
        <f t="shared" si="375"/>
        <v/>
      </c>
    </row>
    <row r="2161" spans="5:31" ht="12.75" customHeight="1">
      <c r="E2161" s="1083" t="str">
        <f t="shared" si="368"/>
        <v/>
      </c>
      <c r="J2161" s="1117" t="str">
        <f>IF(D2161="","-",#REF!-D2161)</f>
        <v>-</v>
      </c>
      <c r="L2161" s="1041" t="str">
        <f t="shared" si="369"/>
        <v/>
      </c>
      <c r="W2161" s="1046" t="str">
        <f t="shared" si="370"/>
        <v/>
      </c>
      <c r="X2161" s="1047"/>
      <c r="Y2161" s="1048" t="str">
        <f t="shared" si="376"/>
        <v/>
      </c>
      <c r="Z2161" s="1049" t="str">
        <f t="shared" si="371"/>
        <v/>
      </c>
      <c r="AA2161" s="1049" t="str">
        <f t="shared" si="372"/>
        <v/>
      </c>
      <c r="AB2161" s="1050" t="str">
        <f t="shared" si="373"/>
        <v/>
      </c>
      <c r="AD2161" s="1052" t="str">
        <f t="shared" si="374"/>
        <v/>
      </c>
      <c r="AE2161" s="1053" t="str">
        <f t="shared" si="375"/>
        <v/>
      </c>
    </row>
    <row r="2162" spans="5:31" ht="12.75" customHeight="1">
      <c r="E2162" s="1083" t="str">
        <f t="shared" si="368"/>
        <v/>
      </c>
      <c r="J2162" s="1117" t="str">
        <f>IF(D2162="","-",#REF!-D2162)</f>
        <v>-</v>
      </c>
      <c r="L2162" s="1041" t="str">
        <f t="shared" si="369"/>
        <v/>
      </c>
      <c r="W2162" s="1046" t="str">
        <f t="shared" si="370"/>
        <v/>
      </c>
      <c r="X2162" s="1047"/>
      <c r="Y2162" s="1048" t="str">
        <f t="shared" si="376"/>
        <v/>
      </c>
      <c r="Z2162" s="1049" t="str">
        <f t="shared" si="371"/>
        <v/>
      </c>
      <c r="AA2162" s="1049" t="str">
        <f t="shared" si="372"/>
        <v/>
      </c>
      <c r="AB2162" s="1050" t="str">
        <f t="shared" si="373"/>
        <v/>
      </c>
      <c r="AD2162" s="1052" t="str">
        <f t="shared" si="374"/>
        <v/>
      </c>
      <c r="AE2162" s="1053" t="str">
        <f t="shared" si="375"/>
        <v/>
      </c>
    </row>
    <row r="2163" spans="5:31" ht="12.75" customHeight="1">
      <c r="E2163" s="1083" t="str">
        <f t="shared" si="368"/>
        <v/>
      </c>
      <c r="J2163" s="1117" t="str">
        <f>IF(D2163="","-",#REF!-D2163)</f>
        <v>-</v>
      </c>
      <c r="L2163" s="1041" t="str">
        <f t="shared" si="369"/>
        <v/>
      </c>
      <c r="W2163" s="1046" t="str">
        <f t="shared" si="370"/>
        <v/>
      </c>
      <c r="X2163" s="1047"/>
      <c r="Y2163" s="1048" t="str">
        <f t="shared" si="376"/>
        <v/>
      </c>
      <c r="Z2163" s="1049" t="str">
        <f t="shared" si="371"/>
        <v/>
      </c>
      <c r="AA2163" s="1049" t="str">
        <f t="shared" si="372"/>
        <v/>
      </c>
      <c r="AB2163" s="1050" t="str">
        <f t="shared" si="373"/>
        <v/>
      </c>
      <c r="AD2163" s="1052" t="str">
        <f t="shared" si="374"/>
        <v/>
      </c>
      <c r="AE2163" s="1053" t="str">
        <f t="shared" si="375"/>
        <v/>
      </c>
    </row>
    <row r="2164" spans="5:31" ht="12.75" customHeight="1">
      <c r="E2164" s="1083" t="str">
        <f t="shared" si="368"/>
        <v/>
      </c>
      <c r="J2164" s="1117" t="str">
        <f>IF(D2164="","-",#REF!-D2164)</f>
        <v>-</v>
      </c>
      <c r="L2164" s="1041" t="str">
        <f t="shared" si="369"/>
        <v/>
      </c>
      <c r="W2164" s="1046" t="str">
        <f t="shared" si="370"/>
        <v/>
      </c>
      <c r="X2164" s="1047"/>
      <c r="Y2164" s="1048" t="str">
        <f t="shared" si="376"/>
        <v/>
      </c>
      <c r="Z2164" s="1049" t="str">
        <f t="shared" si="371"/>
        <v/>
      </c>
      <c r="AA2164" s="1049" t="str">
        <f t="shared" si="372"/>
        <v/>
      </c>
      <c r="AB2164" s="1050" t="str">
        <f t="shared" si="373"/>
        <v/>
      </c>
      <c r="AD2164" s="1052" t="str">
        <f t="shared" si="374"/>
        <v/>
      </c>
      <c r="AE2164" s="1053" t="str">
        <f t="shared" si="375"/>
        <v/>
      </c>
    </row>
    <row r="2165" spans="5:31" ht="12.75" customHeight="1">
      <c r="E2165" s="1083" t="str">
        <f t="shared" si="368"/>
        <v/>
      </c>
      <c r="J2165" s="1117" t="str">
        <f>IF(D2165="","-",#REF!-D2165)</f>
        <v>-</v>
      </c>
      <c r="L2165" s="1041" t="str">
        <f t="shared" si="369"/>
        <v/>
      </c>
      <c r="W2165" s="1046" t="str">
        <f t="shared" si="370"/>
        <v/>
      </c>
      <c r="X2165" s="1047"/>
      <c r="Y2165" s="1048" t="str">
        <f t="shared" si="376"/>
        <v/>
      </c>
      <c r="Z2165" s="1049" t="str">
        <f t="shared" si="371"/>
        <v/>
      </c>
      <c r="AA2165" s="1049" t="str">
        <f t="shared" si="372"/>
        <v/>
      </c>
      <c r="AB2165" s="1050" t="str">
        <f t="shared" si="373"/>
        <v/>
      </c>
      <c r="AD2165" s="1052" t="str">
        <f t="shared" si="374"/>
        <v/>
      </c>
      <c r="AE2165" s="1053" t="str">
        <f t="shared" si="375"/>
        <v/>
      </c>
    </row>
    <row r="2166" spans="5:31" ht="12.75" customHeight="1">
      <c r="E2166" s="1083" t="str">
        <f t="shared" si="368"/>
        <v/>
      </c>
      <c r="J2166" s="1117" t="str">
        <f>IF(D2166="","-",#REF!-D2166)</f>
        <v>-</v>
      </c>
      <c r="L2166" s="1041" t="str">
        <f t="shared" si="369"/>
        <v/>
      </c>
      <c r="W2166" s="1046" t="str">
        <f t="shared" si="370"/>
        <v/>
      </c>
      <c r="X2166" s="1047"/>
      <c r="Y2166" s="1048" t="str">
        <f t="shared" si="376"/>
        <v/>
      </c>
      <c r="Z2166" s="1049" t="str">
        <f t="shared" si="371"/>
        <v/>
      </c>
      <c r="AA2166" s="1049" t="str">
        <f t="shared" si="372"/>
        <v/>
      </c>
      <c r="AB2166" s="1050" t="str">
        <f t="shared" si="373"/>
        <v/>
      </c>
      <c r="AD2166" s="1052" t="str">
        <f t="shared" si="374"/>
        <v/>
      </c>
      <c r="AE2166" s="1053" t="str">
        <f t="shared" si="375"/>
        <v/>
      </c>
    </row>
    <row r="2167" spans="5:31" ht="12.75" customHeight="1">
      <c r="E2167" s="1083" t="str">
        <f t="shared" si="368"/>
        <v/>
      </c>
      <c r="J2167" s="1117" t="str">
        <f>IF(D2167="","-",#REF!-D2167)</f>
        <v>-</v>
      </c>
      <c r="L2167" s="1041" t="str">
        <f t="shared" si="369"/>
        <v/>
      </c>
      <c r="W2167" s="1046" t="str">
        <f t="shared" si="370"/>
        <v/>
      </c>
      <c r="X2167" s="1047"/>
      <c r="Y2167" s="1048" t="str">
        <f t="shared" si="376"/>
        <v/>
      </c>
      <c r="Z2167" s="1049" t="str">
        <f t="shared" si="371"/>
        <v/>
      </c>
      <c r="AA2167" s="1049" t="str">
        <f t="shared" si="372"/>
        <v/>
      </c>
      <c r="AB2167" s="1050" t="str">
        <f t="shared" si="373"/>
        <v/>
      </c>
      <c r="AD2167" s="1052" t="str">
        <f t="shared" si="374"/>
        <v/>
      </c>
      <c r="AE2167" s="1053" t="str">
        <f t="shared" si="375"/>
        <v/>
      </c>
    </row>
    <row r="2168" spans="5:31" ht="12.75" customHeight="1">
      <c r="E2168" s="1083" t="str">
        <f t="shared" si="368"/>
        <v/>
      </c>
      <c r="J2168" s="1117" t="str">
        <f>IF(D2168="","-",#REF!-D2168)</f>
        <v>-</v>
      </c>
      <c r="L2168" s="1041" t="str">
        <f t="shared" si="369"/>
        <v/>
      </c>
      <c r="W2168" s="1046" t="str">
        <f t="shared" si="370"/>
        <v/>
      </c>
      <c r="X2168" s="1047"/>
      <c r="Y2168" s="1048" t="str">
        <f t="shared" si="376"/>
        <v/>
      </c>
      <c r="Z2168" s="1049" t="str">
        <f t="shared" si="371"/>
        <v/>
      </c>
      <c r="AA2168" s="1049" t="str">
        <f t="shared" si="372"/>
        <v/>
      </c>
      <c r="AB2168" s="1050" t="str">
        <f t="shared" si="373"/>
        <v/>
      </c>
      <c r="AD2168" s="1052" t="str">
        <f t="shared" si="374"/>
        <v/>
      </c>
      <c r="AE2168" s="1053" t="str">
        <f t="shared" si="375"/>
        <v/>
      </c>
    </row>
    <row r="2169" spans="5:31" ht="12.75" customHeight="1">
      <c r="E2169" s="1083" t="str">
        <f t="shared" si="368"/>
        <v/>
      </c>
      <c r="J2169" s="1117" t="str">
        <f>IF(D2169="","-",#REF!-D2169)</f>
        <v>-</v>
      </c>
      <c r="L2169" s="1041" t="str">
        <f t="shared" si="369"/>
        <v/>
      </c>
      <c r="W2169" s="1046" t="str">
        <f t="shared" si="370"/>
        <v/>
      </c>
      <c r="X2169" s="1047"/>
      <c r="Y2169" s="1048" t="str">
        <f t="shared" si="376"/>
        <v/>
      </c>
      <c r="Z2169" s="1049" t="str">
        <f t="shared" si="371"/>
        <v/>
      </c>
      <c r="AA2169" s="1049" t="str">
        <f t="shared" si="372"/>
        <v/>
      </c>
      <c r="AB2169" s="1050" t="str">
        <f t="shared" si="373"/>
        <v/>
      </c>
      <c r="AD2169" s="1052" t="str">
        <f t="shared" si="374"/>
        <v/>
      </c>
      <c r="AE2169" s="1053" t="str">
        <f t="shared" si="375"/>
        <v/>
      </c>
    </row>
    <row r="2170" spans="5:31" ht="12.75" customHeight="1">
      <c r="E2170" s="1083" t="str">
        <f t="shared" si="368"/>
        <v/>
      </c>
      <c r="J2170" s="1117" t="str">
        <f>IF(D2170="","-",#REF!-D2170)</f>
        <v>-</v>
      </c>
      <c r="L2170" s="1041" t="str">
        <f t="shared" si="369"/>
        <v/>
      </c>
      <c r="W2170" s="1046" t="str">
        <f t="shared" si="370"/>
        <v/>
      </c>
      <c r="X2170" s="1047"/>
      <c r="Y2170" s="1048" t="str">
        <f t="shared" si="376"/>
        <v/>
      </c>
      <c r="Z2170" s="1049" t="str">
        <f t="shared" si="371"/>
        <v/>
      </c>
      <c r="AA2170" s="1049" t="str">
        <f t="shared" si="372"/>
        <v/>
      </c>
      <c r="AB2170" s="1050" t="str">
        <f t="shared" si="373"/>
        <v/>
      </c>
      <c r="AD2170" s="1052" t="str">
        <f t="shared" si="374"/>
        <v/>
      </c>
      <c r="AE2170" s="1053" t="str">
        <f t="shared" si="375"/>
        <v/>
      </c>
    </row>
    <row r="2171" spans="5:31" ht="12.75" customHeight="1">
      <c r="E2171" s="1083" t="str">
        <f t="shared" si="368"/>
        <v/>
      </c>
      <c r="J2171" s="1117" t="str">
        <f>IF(D2171="","-",#REF!-D2171)</f>
        <v>-</v>
      </c>
      <c r="L2171" s="1041" t="str">
        <f t="shared" si="369"/>
        <v/>
      </c>
      <c r="W2171" s="1046" t="str">
        <f t="shared" si="370"/>
        <v/>
      </c>
      <c r="X2171" s="1047"/>
      <c r="Y2171" s="1048" t="str">
        <f t="shared" si="376"/>
        <v/>
      </c>
      <c r="Z2171" s="1049" t="str">
        <f t="shared" si="371"/>
        <v/>
      </c>
      <c r="AA2171" s="1049" t="str">
        <f t="shared" si="372"/>
        <v/>
      </c>
      <c r="AB2171" s="1050" t="str">
        <f t="shared" si="373"/>
        <v/>
      </c>
      <c r="AD2171" s="1052" t="str">
        <f t="shared" si="374"/>
        <v/>
      </c>
      <c r="AE2171" s="1053" t="str">
        <f t="shared" si="375"/>
        <v/>
      </c>
    </row>
    <row r="2172" spans="5:31" ht="12.75" customHeight="1">
      <c r="E2172" s="1083" t="str">
        <f t="shared" si="368"/>
        <v/>
      </c>
      <c r="J2172" s="1117" t="str">
        <f>IF(D2172="","-",#REF!-D2172)</f>
        <v>-</v>
      </c>
      <c r="L2172" s="1041" t="str">
        <f t="shared" si="369"/>
        <v/>
      </c>
      <c r="W2172" s="1046" t="str">
        <f t="shared" si="370"/>
        <v/>
      </c>
      <c r="X2172" s="1047"/>
      <c r="Y2172" s="1048" t="str">
        <f t="shared" si="376"/>
        <v/>
      </c>
      <c r="Z2172" s="1049" t="str">
        <f t="shared" si="371"/>
        <v/>
      </c>
      <c r="AA2172" s="1049" t="str">
        <f t="shared" si="372"/>
        <v/>
      </c>
      <c r="AB2172" s="1050" t="str">
        <f t="shared" si="373"/>
        <v/>
      </c>
      <c r="AD2172" s="1052" t="str">
        <f t="shared" si="374"/>
        <v/>
      </c>
      <c r="AE2172" s="1053" t="str">
        <f t="shared" si="375"/>
        <v/>
      </c>
    </row>
    <row r="2173" spans="5:31" ht="12.75" customHeight="1">
      <c r="E2173" s="1083" t="str">
        <f t="shared" si="368"/>
        <v/>
      </c>
      <c r="J2173" s="1117" t="str">
        <f>IF(D2173="","-",#REF!-D2173)</f>
        <v>-</v>
      </c>
      <c r="L2173" s="1041" t="str">
        <f t="shared" si="369"/>
        <v/>
      </c>
      <c r="W2173" s="1046" t="str">
        <f t="shared" si="370"/>
        <v/>
      </c>
      <c r="X2173" s="1047"/>
      <c r="Y2173" s="1048" t="str">
        <f t="shared" si="376"/>
        <v/>
      </c>
      <c r="Z2173" s="1049" t="str">
        <f t="shared" si="371"/>
        <v/>
      </c>
      <c r="AA2173" s="1049" t="str">
        <f t="shared" si="372"/>
        <v/>
      </c>
      <c r="AB2173" s="1050" t="str">
        <f t="shared" si="373"/>
        <v/>
      </c>
      <c r="AD2173" s="1052" t="str">
        <f t="shared" si="374"/>
        <v/>
      </c>
      <c r="AE2173" s="1053" t="str">
        <f t="shared" si="375"/>
        <v/>
      </c>
    </row>
    <row r="2174" spans="5:31" ht="12.75" customHeight="1">
      <c r="E2174" s="1083" t="str">
        <f t="shared" si="368"/>
        <v/>
      </c>
      <c r="J2174" s="1117" t="str">
        <f>IF(D2174="","-",#REF!-D2174)</f>
        <v>-</v>
      </c>
      <c r="L2174" s="1041" t="str">
        <f t="shared" si="369"/>
        <v/>
      </c>
      <c r="W2174" s="1046" t="str">
        <f t="shared" si="370"/>
        <v/>
      </c>
      <c r="X2174" s="1047"/>
      <c r="Y2174" s="1048" t="str">
        <f t="shared" si="376"/>
        <v/>
      </c>
      <c r="Z2174" s="1049" t="str">
        <f t="shared" si="371"/>
        <v/>
      </c>
      <c r="AA2174" s="1049" t="str">
        <f t="shared" si="372"/>
        <v/>
      </c>
      <c r="AB2174" s="1050" t="str">
        <f t="shared" si="373"/>
        <v/>
      </c>
      <c r="AD2174" s="1052" t="str">
        <f t="shared" si="374"/>
        <v/>
      </c>
      <c r="AE2174" s="1053" t="str">
        <f t="shared" si="375"/>
        <v/>
      </c>
    </row>
    <row r="2175" spans="5:31" ht="12.75" customHeight="1">
      <c r="E2175" s="1083" t="str">
        <f t="shared" si="368"/>
        <v/>
      </c>
      <c r="J2175" s="1117" t="str">
        <f>IF(D2175="","-",#REF!-D2175)</f>
        <v>-</v>
      </c>
      <c r="L2175" s="1041" t="str">
        <f t="shared" si="369"/>
        <v/>
      </c>
      <c r="W2175" s="1046" t="str">
        <f t="shared" si="370"/>
        <v/>
      </c>
      <c r="X2175" s="1047"/>
      <c r="Y2175" s="1048" t="str">
        <f t="shared" si="376"/>
        <v/>
      </c>
      <c r="Z2175" s="1049" t="str">
        <f t="shared" si="371"/>
        <v/>
      </c>
      <c r="AA2175" s="1049" t="str">
        <f t="shared" si="372"/>
        <v/>
      </c>
      <c r="AB2175" s="1050" t="str">
        <f t="shared" si="373"/>
        <v/>
      </c>
      <c r="AD2175" s="1052" t="str">
        <f t="shared" si="374"/>
        <v/>
      </c>
      <c r="AE2175" s="1053" t="str">
        <f t="shared" si="375"/>
        <v/>
      </c>
    </row>
    <row r="2176" spans="5:31" ht="12.75" customHeight="1">
      <c r="E2176" s="1083" t="str">
        <f t="shared" si="368"/>
        <v/>
      </c>
      <c r="J2176" s="1117" t="str">
        <f>IF(D2176="","-",#REF!-D2176)</f>
        <v>-</v>
      </c>
      <c r="L2176" s="1041" t="str">
        <f t="shared" si="369"/>
        <v/>
      </c>
      <c r="W2176" s="1046" t="str">
        <f t="shared" si="370"/>
        <v/>
      </c>
      <c r="X2176" s="1047"/>
      <c r="Y2176" s="1048" t="str">
        <f t="shared" si="376"/>
        <v/>
      </c>
      <c r="Z2176" s="1049" t="str">
        <f t="shared" si="371"/>
        <v/>
      </c>
      <c r="AA2176" s="1049" t="str">
        <f t="shared" si="372"/>
        <v/>
      </c>
      <c r="AB2176" s="1050" t="str">
        <f t="shared" si="373"/>
        <v/>
      </c>
      <c r="AD2176" s="1052" t="str">
        <f t="shared" si="374"/>
        <v/>
      </c>
      <c r="AE2176" s="1053" t="str">
        <f t="shared" si="375"/>
        <v/>
      </c>
    </row>
    <row r="2177" spans="5:31" ht="12.75" customHeight="1">
      <c r="E2177" s="1083" t="str">
        <f t="shared" si="368"/>
        <v/>
      </c>
      <c r="J2177" s="1117" t="str">
        <f>IF(D2177="","-",#REF!-D2177)</f>
        <v>-</v>
      </c>
      <c r="L2177" s="1041" t="str">
        <f t="shared" si="369"/>
        <v/>
      </c>
      <c r="W2177" s="1046" t="str">
        <f t="shared" si="370"/>
        <v/>
      </c>
      <c r="X2177" s="1047"/>
      <c r="Y2177" s="1048" t="str">
        <f t="shared" si="376"/>
        <v/>
      </c>
      <c r="Z2177" s="1049" t="str">
        <f t="shared" si="371"/>
        <v/>
      </c>
      <c r="AA2177" s="1049" t="str">
        <f t="shared" si="372"/>
        <v/>
      </c>
      <c r="AB2177" s="1050" t="str">
        <f t="shared" si="373"/>
        <v/>
      </c>
      <c r="AD2177" s="1052" t="str">
        <f t="shared" si="374"/>
        <v/>
      </c>
      <c r="AE2177" s="1053" t="str">
        <f t="shared" si="375"/>
        <v/>
      </c>
    </row>
    <row r="2178" spans="5:31" ht="12.75" customHeight="1">
      <c r="E2178" s="1083" t="str">
        <f t="shared" si="368"/>
        <v/>
      </c>
      <c r="J2178" s="1117" t="str">
        <f>IF(D2178="","-",#REF!-D2178)</f>
        <v>-</v>
      </c>
      <c r="L2178" s="1041" t="str">
        <f t="shared" si="369"/>
        <v/>
      </c>
      <c r="W2178" s="1046" t="str">
        <f t="shared" si="370"/>
        <v/>
      </c>
      <c r="X2178" s="1047"/>
      <c r="Y2178" s="1048" t="str">
        <f t="shared" si="376"/>
        <v/>
      </c>
      <c r="Z2178" s="1049" t="str">
        <f t="shared" si="371"/>
        <v/>
      </c>
      <c r="AA2178" s="1049" t="str">
        <f t="shared" si="372"/>
        <v/>
      </c>
      <c r="AB2178" s="1050" t="str">
        <f t="shared" si="373"/>
        <v/>
      </c>
      <c r="AD2178" s="1052" t="str">
        <f t="shared" si="374"/>
        <v/>
      </c>
      <c r="AE2178" s="1053" t="str">
        <f t="shared" si="375"/>
        <v/>
      </c>
    </row>
    <row r="2179" spans="5:31" ht="12.75" customHeight="1">
      <c r="E2179" s="1083" t="str">
        <f t="shared" ref="E2179:E2242" si="377">IF(D2179="","",IF(F2179="paid",0,I2179-J2179))</f>
        <v/>
      </c>
      <c r="J2179" s="1117" t="str">
        <f>IF(D2179="","-",#REF!-D2179)</f>
        <v>-</v>
      </c>
      <c r="L2179" s="1041" t="str">
        <f t="shared" ref="L2179:L2242" si="378">IF(E2179="","",$Q$1+E2179)</f>
        <v/>
      </c>
      <c r="W2179" s="1046" t="str">
        <f t="shared" ref="W2179:W2242" si="379">IF($D2179="","",_xlfn.LET(_xlpm.gDate,D2179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179" s="1047"/>
      <c r="Y2179" s="1048" t="str">
        <f t="shared" si="376"/>
        <v/>
      </c>
      <c r="Z2179" s="1049" t="str">
        <f t="shared" ref="Z2179:Z2242" si="380">IF($K2179="","",_xlfn.LET(_xlpm.gDate,K2179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179" s="1049" t="str">
        <f t="shared" ref="AA2179:AA2242" si="381">IF($Z2179="","",TEXT($Z2179,"mm"))</f>
        <v/>
      </c>
      <c r="AB2179" s="1050" t="str">
        <f t="shared" ref="AB2179:AB2242" si="382">IFERROR(CHOOSE(AA2179,"መስከረም","ጥቅምት","ህዳር  ","ታህሳስ ","ጥር ","የካቲት ","መጋቢት ","ሚይዚያ ","ግንቦት ","ሰኔ ","ሐምሌ ","ነሐሴ ","Pagume"),"")</f>
        <v/>
      </c>
      <c r="AD2179" s="1052" t="str">
        <f t="shared" ref="AD2179:AD2242" si="383">IF($D2179="","",YEAR(D2179)&amp;"-W"&amp;WEEKNUM(D2179,2))</f>
        <v/>
      </c>
      <c r="AE2179" s="1053" t="str">
        <f t="shared" ref="AE2179:AE2242" si="384">IF($K2179="","",YEAR(K2179)&amp;"-W"&amp;WEEKNUM(K2179,2))</f>
        <v/>
      </c>
    </row>
    <row r="2180" spans="5:31" ht="12.75" customHeight="1">
      <c r="E2180" s="1083" t="str">
        <f t="shared" si="377"/>
        <v/>
      </c>
      <c r="J2180" s="1117" t="str">
        <f>IF(D2180="","-",#REF!-D2180)</f>
        <v>-</v>
      </c>
      <c r="L2180" s="1041" t="str">
        <f t="shared" si="378"/>
        <v/>
      </c>
      <c r="W2180" s="1046" t="str">
        <f t="shared" si="379"/>
        <v/>
      </c>
      <c r="X2180" s="1047"/>
      <c r="Y2180" s="1048" t="str">
        <f t="shared" si="376"/>
        <v/>
      </c>
      <c r="Z2180" s="1049" t="str">
        <f t="shared" si="380"/>
        <v/>
      </c>
      <c r="AA2180" s="1049" t="str">
        <f t="shared" si="381"/>
        <v/>
      </c>
      <c r="AB2180" s="1050" t="str">
        <f t="shared" si="382"/>
        <v/>
      </c>
      <c r="AD2180" s="1052" t="str">
        <f t="shared" si="383"/>
        <v/>
      </c>
      <c r="AE2180" s="1053" t="str">
        <f t="shared" si="384"/>
        <v/>
      </c>
    </row>
    <row r="2181" spans="5:31" ht="12.75" customHeight="1">
      <c r="E2181" s="1083" t="str">
        <f t="shared" si="377"/>
        <v/>
      </c>
      <c r="J2181" s="1117" t="str">
        <f>IF(D2181="","-",#REF!-D2181)</f>
        <v>-</v>
      </c>
      <c r="L2181" s="1041" t="str">
        <f t="shared" si="378"/>
        <v/>
      </c>
      <c r="W2181" s="1046" t="str">
        <f t="shared" si="379"/>
        <v/>
      </c>
      <c r="X2181" s="1047"/>
      <c r="Y2181" s="1048" t="str">
        <f t="shared" si="376"/>
        <v/>
      </c>
      <c r="Z2181" s="1049" t="str">
        <f t="shared" si="380"/>
        <v/>
      </c>
      <c r="AA2181" s="1049" t="str">
        <f t="shared" si="381"/>
        <v/>
      </c>
      <c r="AB2181" s="1050" t="str">
        <f t="shared" si="382"/>
        <v/>
      </c>
      <c r="AD2181" s="1052" t="str">
        <f t="shared" si="383"/>
        <v/>
      </c>
      <c r="AE2181" s="1053" t="str">
        <f t="shared" si="384"/>
        <v/>
      </c>
    </row>
    <row r="2182" spans="5:31" ht="12.75" customHeight="1">
      <c r="E2182" s="1083" t="str">
        <f t="shared" si="377"/>
        <v/>
      </c>
      <c r="J2182" s="1117" t="str">
        <f>IF(D2182="","-",#REF!-D2182)</f>
        <v>-</v>
      </c>
      <c r="L2182" s="1041" t="str">
        <f t="shared" si="378"/>
        <v/>
      </c>
      <c r="W2182" s="1046" t="str">
        <f t="shared" si="379"/>
        <v/>
      </c>
      <c r="X2182" s="1047"/>
      <c r="Y2182" s="1048" t="str">
        <f t="shared" si="376"/>
        <v/>
      </c>
      <c r="Z2182" s="1049" t="str">
        <f t="shared" si="380"/>
        <v/>
      </c>
      <c r="AA2182" s="1049" t="str">
        <f t="shared" si="381"/>
        <v/>
      </c>
      <c r="AB2182" s="1050" t="str">
        <f t="shared" si="382"/>
        <v/>
      </c>
      <c r="AD2182" s="1052" t="str">
        <f t="shared" si="383"/>
        <v/>
      </c>
      <c r="AE2182" s="1053" t="str">
        <f t="shared" si="384"/>
        <v/>
      </c>
    </row>
    <row r="2183" spans="5:31" ht="12.75" customHeight="1">
      <c r="E2183" s="1083" t="str">
        <f t="shared" si="377"/>
        <v/>
      </c>
      <c r="J2183" s="1117" t="str">
        <f>IF(D2183="","-",#REF!-D2183)</f>
        <v>-</v>
      </c>
      <c r="L2183" s="1041" t="str">
        <f t="shared" si="378"/>
        <v/>
      </c>
      <c r="W2183" s="1046" t="str">
        <f t="shared" si="379"/>
        <v/>
      </c>
      <c r="X2183" s="1047"/>
      <c r="Y2183" s="1048" t="str">
        <f t="shared" si="376"/>
        <v/>
      </c>
      <c r="Z2183" s="1049" t="str">
        <f t="shared" si="380"/>
        <v/>
      </c>
      <c r="AA2183" s="1049" t="str">
        <f t="shared" si="381"/>
        <v/>
      </c>
      <c r="AB2183" s="1050" t="str">
        <f t="shared" si="382"/>
        <v/>
      </c>
      <c r="AD2183" s="1052" t="str">
        <f t="shared" si="383"/>
        <v/>
      </c>
      <c r="AE2183" s="1053" t="str">
        <f t="shared" si="384"/>
        <v/>
      </c>
    </row>
    <row r="2184" spans="5:31" ht="12.75" customHeight="1">
      <c r="E2184" s="1083" t="str">
        <f t="shared" si="377"/>
        <v/>
      </c>
      <c r="J2184" s="1117" t="str">
        <f>IF(D2184="","-",#REF!-D2184)</f>
        <v>-</v>
      </c>
      <c r="L2184" s="1041" t="str">
        <f t="shared" si="378"/>
        <v/>
      </c>
      <c r="W2184" s="1046" t="str">
        <f t="shared" si="379"/>
        <v/>
      </c>
      <c r="X2184" s="1047"/>
      <c r="Y2184" s="1048" t="str">
        <f t="shared" si="376"/>
        <v/>
      </c>
      <c r="Z2184" s="1049" t="str">
        <f t="shared" si="380"/>
        <v/>
      </c>
      <c r="AA2184" s="1049" t="str">
        <f t="shared" si="381"/>
        <v/>
      </c>
      <c r="AB2184" s="1050" t="str">
        <f t="shared" si="382"/>
        <v/>
      </c>
      <c r="AD2184" s="1052" t="str">
        <f t="shared" si="383"/>
        <v/>
      </c>
      <c r="AE2184" s="1053" t="str">
        <f t="shared" si="384"/>
        <v/>
      </c>
    </row>
    <row r="2185" spans="5:31" ht="12.75" customHeight="1">
      <c r="E2185" s="1083" t="str">
        <f t="shared" si="377"/>
        <v/>
      </c>
      <c r="J2185" s="1117" t="str">
        <f>IF(D2185="","-",#REF!-D2185)</f>
        <v>-</v>
      </c>
      <c r="L2185" s="1041" t="str">
        <f t="shared" si="378"/>
        <v/>
      </c>
      <c r="W2185" s="1046" t="str">
        <f t="shared" si="379"/>
        <v/>
      </c>
      <c r="X2185" s="1047"/>
      <c r="Y2185" s="1048" t="str">
        <f t="shared" si="376"/>
        <v/>
      </c>
      <c r="Z2185" s="1049" t="str">
        <f t="shared" si="380"/>
        <v/>
      </c>
      <c r="AA2185" s="1049" t="str">
        <f t="shared" si="381"/>
        <v/>
      </c>
      <c r="AB2185" s="1050" t="str">
        <f t="shared" si="382"/>
        <v/>
      </c>
      <c r="AD2185" s="1052" t="str">
        <f t="shared" si="383"/>
        <v/>
      </c>
      <c r="AE2185" s="1053" t="str">
        <f t="shared" si="384"/>
        <v/>
      </c>
    </row>
    <row r="2186" spans="5:31" ht="12.75" customHeight="1">
      <c r="E2186" s="1083" t="str">
        <f t="shared" si="377"/>
        <v/>
      </c>
      <c r="J2186" s="1117" t="str">
        <f>IF(D2186="","-",#REF!-D2186)</f>
        <v>-</v>
      </c>
      <c r="L2186" s="1041" t="str">
        <f t="shared" si="378"/>
        <v/>
      </c>
      <c r="W2186" s="1046" t="str">
        <f t="shared" si="379"/>
        <v/>
      </c>
      <c r="X2186" s="1047"/>
      <c r="Y2186" s="1048" t="str">
        <f t="shared" si="376"/>
        <v/>
      </c>
      <c r="Z2186" s="1049" t="str">
        <f t="shared" si="380"/>
        <v/>
      </c>
      <c r="AA2186" s="1049" t="str">
        <f t="shared" si="381"/>
        <v/>
      </c>
      <c r="AB2186" s="1050" t="str">
        <f t="shared" si="382"/>
        <v/>
      </c>
      <c r="AD2186" s="1052" t="str">
        <f t="shared" si="383"/>
        <v/>
      </c>
      <c r="AE2186" s="1053" t="str">
        <f t="shared" si="384"/>
        <v/>
      </c>
    </row>
    <row r="2187" spans="5:31" ht="12.75" customHeight="1">
      <c r="E2187" s="1083" t="str">
        <f t="shared" si="377"/>
        <v/>
      </c>
      <c r="J2187" s="1117" t="str">
        <f>IF(D2187="","-",#REF!-D2187)</f>
        <v>-</v>
      </c>
      <c r="L2187" s="1041" t="str">
        <f t="shared" si="378"/>
        <v/>
      </c>
      <c r="W2187" s="1046" t="str">
        <f t="shared" si="379"/>
        <v/>
      </c>
      <c r="X2187" s="1047"/>
      <c r="Y2187" s="1048" t="str">
        <f t="shared" si="376"/>
        <v/>
      </c>
      <c r="Z2187" s="1049" t="str">
        <f t="shared" si="380"/>
        <v/>
      </c>
      <c r="AA2187" s="1049" t="str">
        <f t="shared" si="381"/>
        <v/>
      </c>
      <c r="AB2187" s="1050" t="str">
        <f t="shared" si="382"/>
        <v/>
      </c>
      <c r="AD2187" s="1052" t="str">
        <f t="shared" si="383"/>
        <v/>
      </c>
      <c r="AE2187" s="1053" t="str">
        <f t="shared" si="384"/>
        <v/>
      </c>
    </row>
    <row r="2188" spans="5:31" ht="12.75" customHeight="1">
      <c r="E2188" s="1083" t="str">
        <f t="shared" si="377"/>
        <v/>
      </c>
      <c r="J2188" s="1117" t="str">
        <f>IF(D2188="","-",#REF!-D2188)</f>
        <v>-</v>
      </c>
      <c r="L2188" s="1041" t="str">
        <f t="shared" si="378"/>
        <v/>
      </c>
      <c r="W2188" s="1046" t="str">
        <f t="shared" si="379"/>
        <v/>
      </c>
      <c r="X2188" s="1047"/>
      <c r="Y2188" s="1048" t="str">
        <f t="shared" si="376"/>
        <v/>
      </c>
      <c r="Z2188" s="1049" t="str">
        <f t="shared" si="380"/>
        <v/>
      </c>
      <c r="AA2188" s="1049" t="str">
        <f t="shared" si="381"/>
        <v/>
      </c>
      <c r="AB2188" s="1050" t="str">
        <f t="shared" si="382"/>
        <v/>
      </c>
      <c r="AD2188" s="1052" t="str">
        <f t="shared" si="383"/>
        <v/>
      </c>
      <c r="AE2188" s="1053" t="str">
        <f t="shared" si="384"/>
        <v/>
      </c>
    </row>
    <row r="2189" spans="5:31" ht="12.75" customHeight="1">
      <c r="E2189" s="1083" t="str">
        <f t="shared" si="377"/>
        <v/>
      </c>
      <c r="J2189" s="1117" t="str">
        <f>IF(D2189="","-",#REF!-D2189)</f>
        <v>-</v>
      </c>
      <c r="L2189" s="1041" t="str">
        <f t="shared" si="378"/>
        <v/>
      </c>
      <c r="W2189" s="1046" t="str">
        <f t="shared" si="379"/>
        <v/>
      </c>
      <c r="X2189" s="1047"/>
      <c r="Y2189" s="1048" t="str">
        <f t="shared" si="376"/>
        <v/>
      </c>
      <c r="Z2189" s="1049" t="str">
        <f t="shared" si="380"/>
        <v/>
      </c>
      <c r="AA2189" s="1049" t="str">
        <f t="shared" si="381"/>
        <v/>
      </c>
      <c r="AB2189" s="1050" t="str">
        <f t="shared" si="382"/>
        <v/>
      </c>
      <c r="AD2189" s="1052" t="str">
        <f t="shared" si="383"/>
        <v/>
      </c>
      <c r="AE2189" s="1053" t="str">
        <f t="shared" si="384"/>
        <v/>
      </c>
    </row>
    <row r="2190" spans="5:31" ht="12.75" customHeight="1">
      <c r="E2190" s="1083" t="str">
        <f t="shared" si="377"/>
        <v/>
      </c>
      <c r="J2190" s="1117" t="str">
        <f>IF(D2190="","-",#REF!-D2190)</f>
        <v>-</v>
      </c>
      <c r="L2190" s="1041" t="str">
        <f t="shared" si="378"/>
        <v/>
      </c>
      <c r="W2190" s="1046" t="str">
        <f t="shared" si="379"/>
        <v/>
      </c>
      <c r="X2190" s="1047"/>
      <c r="Y2190" s="1048" t="str">
        <f t="shared" si="376"/>
        <v/>
      </c>
      <c r="Z2190" s="1049" t="str">
        <f t="shared" si="380"/>
        <v/>
      </c>
      <c r="AA2190" s="1049" t="str">
        <f t="shared" si="381"/>
        <v/>
      </c>
      <c r="AB2190" s="1050" t="str">
        <f t="shared" si="382"/>
        <v/>
      </c>
      <c r="AD2190" s="1052" t="str">
        <f t="shared" si="383"/>
        <v/>
      </c>
      <c r="AE2190" s="1053" t="str">
        <f t="shared" si="384"/>
        <v/>
      </c>
    </row>
    <row r="2191" spans="5:31" ht="12.75" customHeight="1">
      <c r="E2191" s="1083" t="str">
        <f t="shared" si="377"/>
        <v/>
      </c>
      <c r="J2191" s="1117" t="str">
        <f>IF(D2191="","-",#REF!-D2191)</f>
        <v>-</v>
      </c>
      <c r="L2191" s="1041" t="str">
        <f t="shared" si="378"/>
        <v/>
      </c>
      <c r="W2191" s="1046" t="str">
        <f t="shared" si="379"/>
        <v/>
      </c>
      <c r="X2191" s="1047"/>
      <c r="Y2191" s="1048" t="str">
        <f t="shared" si="376"/>
        <v/>
      </c>
      <c r="Z2191" s="1049" t="str">
        <f t="shared" si="380"/>
        <v/>
      </c>
      <c r="AA2191" s="1049" t="str">
        <f t="shared" si="381"/>
        <v/>
      </c>
      <c r="AB2191" s="1050" t="str">
        <f t="shared" si="382"/>
        <v/>
      </c>
      <c r="AD2191" s="1052" t="str">
        <f t="shared" si="383"/>
        <v/>
      </c>
      <c r="AE2191" s="1053" t="str">
        <f t="shared" si="384"/>
        <v/>
      </c>
    </row>
    <row r="2192" spans="5:31" ht="12.75" customHeight="1">
      <c r="E2192" s="1083" t="str">
        <f t="shared" si="377"/>
        <v/>
      </c>
      <c r="J2192" s="1117" t="str">
        <f>IF(D2192="","-",#REF!-D2192)</f>
        <v>-</v>
      </c>
      <c r="L2192" s="1041" t="str">
        <f t="shared" si="378"/>
        <v/>
      </c>
      <c r="W2192" s="1046" t="str">
        <f t="shared" si="379"/>
        <v/>
      </c>
      <c r="X2192" s="1047"/>
      <c r="Y2192" s="1048" t="str">
        <f t="shared" si="376"/>
        <v/>
      </c>
      <c r="Z2192" s="1049" t="str">
        <f t="shared" si="380"/>
        <v/>
      </c>
      <c r="AA2192" s="1049" t="str">
        <f t="shared" si="381"/>
        <v/>
      </c>
      <c r="AB2192" s="1050" t="str">
        <f t="shared" si="382"/>
        <v/>
      </c>
      <c r="AD2192" s="1052" t="str">
        <f t="shared" si="383"/>
        <v/>
      </c>
      <c r="AE2192" s="1053" t="str">
        <f t="shared" si="384"/>
        <v/>
      </c>
    </row>
    <row r="2193" spans="5:31" ht="12.75" customHeight="1">
      <c r="E2193" s="1083" t="str">
        <f t="shared" si="377"/>
        <v/>
      </c>
      <c r="J2193" s="1117" t="str">
        <f>IF(D2193="","-",#REF!-D2193)</f>
        <v>-</v>
      </c>
      <c r="L2193" s="1041" t="str">
        <f t="shared" si="378"/>
        <v/>
      </c>
      <c r="W2193" s="1046" t="str">
        <f t="shared" si="379"/>
        <v/>
      </c>
      <c r="X2193" s="1047"/>
      <c r="Y2193" s="1048" t="str">
        <f t="shared" si="376"/>
        <v/>
      </c>
      <c r="Z2193" s="1049" t="str">
        <f t="shared" si="380"/>
        <v/>
      </c>
      <c r="AA2193" s="1049" t="str">
        <f t="shared" si="381"/>
        <v/>
      </c>
      <c r="AB2193" s="1050" t="str">
        <f t="shared" si="382"/>
        <v/>
      </c>
      <c r="AD2193" s="1052" t="str">
        <f t="shared" si="383"/>
        <v/>
      </c>
      <c r="AE2193" s="1053" t="str">
        <f t="shared" si="384"/>
        <v/>
      </c>
    </row>
    <row r="2194" spans="5:31" ht="12.75" customHeight="1">
      <c r="E2194" s="1083" t="str">
        <f t="shared" si="377"/>
        <v/>
      </c>
      <c r="J2194" s="1117" t="str">
        <f>IF(D2194="","-",#REF!-D2194)</f>
        <v>-</v>
      </c>
      <c r="L2194" s="1041" t="str">
        <f t="shared" si="378"/>
        <v/>
      </c>
      <c r="W2194" s="1046" t="str">
        <f t="shared" si="379"/>
        <v/>
      </c>
      <c r="X2194" s="1047"/>
      <c r="Y2194" s="1048" t="str">
        <f t="shared" si="376"/>
        <v/>
      </c>
      <c r="Z2194" s="1049" t="str">
        <f t="shared" si="380"/>
        <v/>
      </c>
      <c r="AA2194" s="1049" t="str">
        <f t="shared" si="381"/>
        <v/>
      </c>
      <c r="AB2194" s="1050" t="str">
        <f t="shared" si="382"/>
        <v/>
      </c>
      <c r="AD2194" s="1052" t="str">
        <f t="shared" si="383"/>
        <v/>
      </c>
      <c r="AE2194" s="1053" t="str">
        <f t="shared" si="384"/>
        <v/>
      </c>
    </row>
    <row r="2195" spans="5:31" ht="12.75" customHeight="1">
      <c r="E2195" s="1083" t="str">
        <f t="shared" si="377"/>
        <v/>
      </c>
      <c r="J2195" s="1117" t="str">
        <f>IF(D2195="","-",#REF!-D2195)</f>
        <v>-</v>
      </c>
      <c r="L2195" s="1041" t="str">
        <f t="shared" si="378"/>
        <v/>
      </c>
      <c r="W2195" s="1046" t="str">
        <f t="shared" si="379"/>
        <v/>
      </c>
      <c r="X2195" s="1047"/>
      <c r="Y2195" s="1048" t="str">
        <f t="shared" si="376"/>
        <v/>
      </c>
      <c r="Z2195" s="1049" t="str">
        <f t="shared" si="380"/>
        <v/>
      </c>
      <c r="AA2195" s="1049" t="str">
        <f t="shared" si="381"/>
        <v/>
      </c>
      <c r="AB2195" s="1050" t="str">
        <f t="shared" si="382"/>
        <v/>
      </c>
      <c r="AD2195" s="1052" t="str">
        <f t="shared" si="383"/>
        <v/>
      </c>
      <c r="AE2195" s="1053" t="str">
        <f t="shared" si="384"/>
        <v/>
      </c>
    </row>
    <row r="2196" spans="5:31" ht="12.75" customHeight="1">
      <c r="E2196" s="1083" t="str">
        <f t="shared" si="377"/>
        <v/>
      </c>
      <c r="J2196" s="1117" t="str">
        <f>IF(D2196="","-",#REF!-D2196)</f>
        <v>-</v>
      </c>
      <c r="L2196" s="1041" t="str">
        <f t="shared" si="378"/>
        <v/>
      </c>
      <c r="W2196" s="1046" t="str">
        <f t="shared" si="379"/>
        <v/>
      </c>
      <c r="X2196" s="1047"/>
      <c r="Y2196" s="1048" t="str">
        <f t="shared" si="376"/>
        <v/>
      </c>
      <c r="Z2196" s="1049" t="str">
        <f t="shared" si="380"/>
        <v/>
      </c>
      <c r="AA2196" s="1049" t="str">
        <f t="shared" si="381"/>
        <v/>
      </c>
      <c r="AB2196" s="1050" t="str">
        <f t="shared" si="382"/>
        <v/>
      </c>
      <c r="AD2196" s="1052" t="str">
        <f t="shared" si="383"/>
        <v/>
      </c>
      <c r="AE2196" s="1053" t="str">
        <f t="shared" si="384"/>
        <v/>
      </c>
    </row>
    <row r="2197" spans="5:31" ht="12.75" customHeight="1">
      <c r="E2197" s="1083" t="str">
        <f t="shared" si="377"/>
        <v/>
      </c>
      <c r="J2197" s="1117" t="str">
        <f>IF(D2197="","-",#REF!-D2197)</f>
        <v>-</v>
      </c>
      <c r="L2197" s="1041" t="str">
        <f t="shared" si="378"/>
        <v/>
      </c>
      <c r="W2197" s="1046" t="str">
        <f t="shared" si="379"/>
        <v/>
      </c>
      <c r="X2197" s="1047"/>
      <c r="Y2197" s="1048" t="str">
        <f t="shared" si="376"/>
        <v/>
      </c>
      <c r="Z2197" s="1049" t="str">
        <f t="shared" si="380"/>
        <v/>
      </c>
      <c r="AA2197" s="1049" t="str">
        <f t="shared" si="381"/>
        <v/>
      </c>
      <c r="AB2197" s="1050" t="str">
        <f t="shared" si="382"/>
        <v/>
      </c>
      <c r="AD2197" s="1052" t="str">
        <f t="shared" si="383"/>
        <v/>
      </c>
      <c r="AE2197" s="1053" t="str">
        <f t="shared" si="384"/>
        <v/>
      </c>
    </row>
    <row r="2198" spans="5:31" ht="12.75" customHeight="1">
      <c r="E2198" s="1083" t="str">
        <f t="shared" si="377"/>
        <v/>
      </c>
      <c r="J2198" s="1117" t="str">
        <f>IF(D2198="","-",#REF!-D2198)</f>
        <v>-</v>
      </c>
      <c r="L2198" s="1041" t="str">
        <f t="shared" si="378"/>
        <v/>
      </c>
      <c r="W2198" s="1046" t="str">
        <f t="shared" si="379"/>
        <v/>
      </c>
      <c r="X2198" s="1047"/>
      <c r="Y2198" s="1048" t="str">
        <f t="shared" si="376"/>
        <v/>
      </c>
      <c r="Z2198" s="1049" t="str">
        <f t="shared" si="380"/>
        <v/>
      </c>
      <c r="AA2198" s="1049" t="str">
        <f t="shared" si="381"/>
        <v/>
      </c>
      <c r="AB2198" s="1050" t="str">
        <f t="shared" si="382"/>
        <v/>
      </c>
      <c r="AD2198" s="1052" t="str">
        <f t="shared" si="383"/>
        <v/>
      </c>
      <c r="AE2198" s="1053" t="str">
        <f t="shared" si="384"/>
        <v/>
      </c>
    </row>
    <row r="2199" spans="5:31" ht="12.75" customHeight="1">
      <c r="E2199" s="1083" t="str">
        <f t="shared" si="377"/>
        <v/>
      </c>
      <c r="J2199" s="1117" t="str">
        <f>IF(D2199="","-",#REF!-D2199)</f>
        <v>-</v>
      </c>
      <c r="L2199" s="1041" t="str">
        <f t="shared" si="378"/>
        <v/>
      </c>
      <c r="W2199" s="1046" t="str">
        <f t="shared" si="379"/>
        <v/>
      </c>
      <c r="X2199" s="1047"/>
      <c r="Y2199" s="1048" t="str">
        <f t="shared" si="376"/>
        <v/>
      </c>
      <c r="Z2199" s="1049" t="str">
        <f t="shared" si="380"/>
        <v/>
      </c>
      <c r="AA2199" s="1049" t="str">
        <f t="shared" si="381"/>
        <v/>
      </c>
      <c r="AB2199" s="1050" t="str">
        <f t="shared" si="382"/>
        <v/>
      </c>
      <c r="AD2199" s="1052" t="str">
        <f t="shared" si="383"/>
        <v/>
      </c>
      <c r="AE2199" s="1053" t="str">
        <f t="shared" si="384"/>
        <v/>
      </c>
    </row>
    <row r="2200" spans="5:31" ht="12.75" customHeight="1">
      <c r="E2200" s="1083" t="str">
        <f t="shared" si="377"/>
        <v/>
      </c>
      <c r="J2200" s="1117" t="str">
        <f>IF(D2200="","-",#REF!-D2200)</f>
        <v>-</v>
      </c>
      <c r="L2200" s="1041" t="str">
        <f t="shared" si="378"/>
        <v/>
      </c>
      <c r="W2200" s="1046" t="str">
        <f t="shared" si="379"/>
        <v/>
      </c>
      <c r="X2200" s="1047"/>
      <c r="Y2200" s="1048" t="str">
        <f t="shared" si="376"/>
        <v/>
      </c>
      <c r="Z2200" s="1049" t="str">
        <f t="shared" si="380"/>
        <v/>
      </c>
      <c r="AA2200" s="1049" t="str">
        <f t="shared" si="381"/>
        <v/>
      </c>
      <c r="AB2200" s="1050" t="str">
        <f t="shared" si="382"/>
        <v/>
      </c>
      <c r="AD2200" s="1052" t="str">
        <f t="shared" si="383"/>
        <v/>
      </c>
      <c r="AE2200" s="1053" t="str">
        <f t="shared" si="384"/>
        <v/>
      </c>
    </row>
    <row r="2201" spans="5:31" ht="12.75" customHeight="1">
      <c r="E2201" s="1083" t="str">
        <f t="shared" si="377"/>
        <v/>
      </c>
      <c r="J2201" s="1117" t="str">
        <f>IF(D2201="","-",#REF!-D2201)</f>
        <v>-</v>
      </c>
      <c r="L2201" s="1041" t="str">
        <f t="shared" si="378"/>
        <v/>
      </c>
      <c r="W2201" s="1046" t="str">
        <f t="shared" si="379"/>
        <v/>
      </c>
      <c r="X2201" s="1047"/>
      <c r="Y2201" s="1048" t="str">
        <f t="shared" si="376"/>
        <v/>
      </c>
      <c r="Z2201" s="1049" t="str">
        <f t="shared" si="380"/>
        <v/>
      </c>
      <c r="AA2201" s="1049" t="str">
        <f t="shared" si="381"/>
        <v/>
      </c>
      <c r="AB2201" s="1050" t="str">
        <f t="shared" si="382"/>
        <v/>
      </c>
      <c r="AD2201" s="1052" t="str">
        <f t="shared" si="383"/>
        <v/>
      </c>
      <c r="AE2201" s="1053" t="str">
        <f t="shared" si="384"/>
        <v/>
      </c>
    </row>
    <row r="2202" spans="5:31" ht="12.75" customHeight="1">
      <c r="E2202" s="1083" t="str">
        <f t="shared" si="377"/>
        <v/>
      </c>
      <c r="J2202" s="1117" t="str">
        <f>IF(D2202="","-",#REF!-D2202)</f>
        <v>-</v>
      </c>
      <c r="L2202" s="1041" t="str">
        <f t="shared" si="378"/>
        <v/>
      </c>
      <c r="W2202" s="1046" t="str">
        <f t="shared" si="379"/>
        <v/>
      </c>
      <c r="X2202" s="1047"/>
      <c r="Y2202" s="1048" t="str">
        <f t="shared" si="376"/>
        <v/>
      </c>
      <c r="Z2202" s="1049" t="str">
        <f t="shared" si="380"/>
        <v/>
      </c>
      <c r="AA2202" s="1049" t="str">
        <f t="shared" si="381"/>
        <v/>
      </c>
      <c r="AB2202" s="1050" t="str">
        <f t="shared" si="382"/>
        <v/>
      </c>
      <c r="AD2202" s="1052" t="str">
        <f t="shared" si="383"/>
        <v/>
      </c>
      <c r="AE2202" s="1053" t="str">
        <f t="shared" si="384"/>
        <v/>
      </c>
    </row>
    <row r="2203" spans="5:31" ht="12.75" customHeight="1">
      <c r="E2203" s="1083" t="str">
        <f t="shared" si="377"/>
        <v/>
      </c>
      <c r="J2203" s="1117" t="str">
        <f>IF(D2203="","-",#REF!-D2203)</f>
        <v>-</v>
      </c>
      <c r="L2203" s="1041" t="str">
        <f t="shared" si="378"/>
        <v/>
      </c>
      <c r="W2203" s="1046" t="str">
        <f t="shared" si="379"/>
        <v/>
      </c>
      <c r="X2203" s="1047"/>
      <c r="Y2203" s="1048" t="str">
        <f t="shared" si="376"/>
        <v/>
      </c>
      <c r="Z2203" s="1049" t="str">
        <f t="shared" si="380"/>
        <v/>
      </c>
      <c r="AA2203" s="1049" t="str">
        <f t="shared" si="381"/>
        <v/>
      </c>
      <c r="AB2203" s="1050" t="str">
        <f t="shared" si="382"/>
        <v/>
      </c>
      <c r="AD2203" s="1052" t="str">
        <f t="shared" si="383"/>
        <v/>
      </c>
      <c r="AE2203" s="1053" t="str">
        <f t="shared" si="384"/>
        <v/>
      </c>
    </row>
    <row r="2204" spans="5:31" ht="12.75" customHeight="1">
      <c r="E2204" s="1083" t="str">
        <f t="shared" si="377"/>
        <v/>
      </c>
      <c r="J2204" s="1117" t="str">
        <f>IF(D2204="","-",#REF!-D2204)</f>
        <v>-</v>
      </c>
      <c r="L2204" s="1041" t="str">
        <f t="shared" si="378"/>
        <v/>
      </c>
      <c r="W2204" s="1046" t="str">
        <f t="shared" si="379"/>
        <v/>
      </c>
      <c r="X2204" s="1047"/>
      <c r="Y2204" s="1048" t="str">
        <f t="shared" si="376"/>
        <v/>
      </c>
      <c r="Z2204" s="1049" t="str">
        <f t="shared" si="380"/>
        <v/>
      </c>
      <c r="AA2204" s="1049" t="str">
        <f t="shared" si="381"/>
        <v/>
      </c>
      <c r="AB2204" s="1050" t="str">
        <f t="shared" si="382"/>
        <v/>
      </c>
      <c r="AD2204" s="1052" t="str">
        <f t="shared" si="383"/>
        <v/>
      </c>
      <c r="AE2204" s="1053" t="str">
        <f t="shared" si="384"/>
        <v/>
      </c>
    </row>
    <row r="2205" spans="5:31" ht="12.75" customHeight="1">
      <c r="E2205" s="1083" t="str">
        <f t="shared" si="377"/>
        <v/>
      </c>
      <c r="J2205" s="1117" t="str">
        <f>IF(D2205="","-",#REF!-D2205)</f>
        <v>-</v>
      </c>
      <c r="L2205" s="1041" t="str">
        <f t="shared" si="378"/>
        <v/>
      </c>
      <c r="W2205" s="1046" t="str">
        <f t="shared" si="379"/>
        <v/>
      </c>
      <c r="X2205" s="1047"/>
      <c r="Y2205" s="1048" t="str">
        <f t="shared" si="376"/>
        <v/>
      </c>
      <c r="Z2205" s="1049" t="str">
        <f t="shared" si="380"/>
        <v/>
      </c>
      <c r="AA2205" s="1049" t="str">
        <f t="shared" si="381"/>
        <v/>
      </c>
      <c r="AB2205" s="1050" t="str">
        <f t="shared" si="382"/>
        <v/>
      </c>
      <c r="AD2205" s="1052" t="str">
        <f t="shared" si="383"/>
        <v/>
      </c>
      <c r="AE2205" s="1053" t="str">
        <f t="shared" si="384"/>
        <v/>
      </c>
    </row>
    <row r="2206" spans="5:31" ht="12.75" customHeight="1">
      <c r="E2206" s="1083" t="str">
        <f t="shared" si="377"/>
        <v/>
      </c>
      <c r="J2206" s="1117" t="str">
        <f>IF(D2206="","-",#REF!-D2206)</f>
        <v>-</v>
      </c>
      <c r="L2206" s="1041" t="str">
        <f t="shared" si="378"/>
        <v/>
      </c>
      <c r="W2206" s="1046" t="str">
        <f t="shared" si="379"/>
        <v/>
      </c>
      <c r="X2206" s="1047"/>
      <c r="Y2206" s="1048" t="str">
        <f t="shared" si="376"/>
        <v/>
      </c>
      <c r="Z2206" s="1049" t="str">
        <f t="shared" si="380"/>
        <v/>
      </c>
      <c r="AA2206" s="1049" t="str">
        <f t="shared" si="381"/>
        <v/>
      </c>
      <c r="AB2206" s="1050" t="str">
        <f t="shared" si="382"/>
        <v/>
      </c>
      <c r="AD2206" s="1052" t="str">
        <f t="shared" si="383"/>
        <v/>
      </c>
      <c r="AE2206" s="1053" t="str">
        <f t="shared" si="384"/>
        <v/>
      </c>
    </row>
    <row r="2207" spans="5:31" ht="12.75" customHeight="1">
      <c r="E2207" s="1083" t="str">
        <f t="shared" si="377"/>
        <v/>
      </c>
      <c r="J2207" s="1117" t="str">
        <f>IF(D2207="","-",#REF!-D2207)</f>
        <v>-</v>
      </c>
      <c r="L2207" s="1041" t="str">
        <f t="shared" si="378"/>
        <v/>
      </c>
      <c r="W2207" s="1046" t="str">
        <f t="shared" si="379"/>
        <v/>
      </c>
      <c r="X2207" s="1047"/>
      <c r="Y2207" s="1048" t="str">
        <f t="shared" si="376"/>
        <v/>
      </c>
      <c r="Z2207" s="1049" t="str">
        <f t="shared" si="380"/>
        <v/>
      </c>
      <c r="AA2207" s="1049" t="str">
        <f t="shared" si="381"/>
        <v/>
      </c>
      <c r="AB2207" s="1050" t="str">
        <f t="shared" si="382"/>
        <v/>
      </c>
      <c r="AD2207" s="1052" t="str">
        <f t="shared" si="383"/>
        <v/>
      </c>
      <c r="AE2207" s="1053" t="str">
        <f t="shared" si="384"/>
        <v/>
      </c>
    </row>
    <row r="2208" spans="5:31" ht="12.75" customHeight="1">
      <c r="E2208" s="1083" t="str">
        <f t="shared" si="377"/>
        <v/>
      </c>
      <c r="J2208" s="1117" t="str">
        <f>IF(D2208="","-",#REF!-D2208)</f>
        <v>-</v>
      </c>
      <c r="L2208" s="1041" t="str">
        <f t="shared" si="378"/>
        <v/>
      </c>
      <c r="W2208" s="1046" t="str">
        <f t="shared" si="379"/>
        <v/>
      </c>
      <c r="X2208" s="1047"/>
      <c r="Y2208" s="1048" t="str">
        <f t="shared" si="376"/>
        <v/>
      </c>
      <c r="Z2208" s="1049" t="str">
        <f t="shared" si="380"/>
        <v/>
      </c>
      <c r="AA2208" s="1049" t="str">
        <f t="shared" si="381"/>
        <v/>
      </c>
      <c r="AB2208" s="1050" t="str">
        <f t="shared" si="382"/>
        <v/>
      </c>
      <c r="AD2208" s="1052" t="str">
        <f t="shared" si="383"/>
        <v/>
      </c>
      <c r="AE2208" s="1053" t="str">
        <f t="shared" si="384"/>
        <v/>
      </c>
    </row>
    <row r="2209" spans="5:31" ht="12.75" customHeight="1">
      <c r="E2209" s="1083" t="str">
        <f t="shared" si="377"/>
        <v/>
      </c>
      <c r="J2209" s="1117" t="str">
        <f>IF(D2209="","-",#REF!-D2209)</f>
        <v>-</v>
      </c>
      <c r="L2209" s="1041" t="str">
        <f t="shared" si="378"/>
        <v/>
      </c>
      <c r="W2209" s="1046" t="str">
        <f t="shared" si="379"/>
        <v/>
      </c>
      <c r="X2209" s="1047"/>
      <c r="Y2209" s="1048" t="str">
        <f t="shared" ref="Y2209:Y2272" si="385">IFERROR(CHOOSE(X2209,"መስከረም","ጥቅምት","ህዳር  ","ታህሳስ ","ጥር ","የካቲት ","መጋቢት ","ሚይዚያ ","ግንቦት ","ሰኔ ","ሐምሌ ","ነሐሴ ","Pagume"),"")</f>
        <v/>
      </c>
      <c r="Z2209" s="1049" t="str">
        <f t="shared" si="380"/>
        <v/>
      </c>
      <c r="AA2209" s="1049" t="str">
        <f t="shared" si="381"/>
        <v/>
      </c>
      <c r="AB2209" s="1050" t="str">
        <f t="shared" si="382"/>
        <v/>
      </c>
      <c r="AD2209" s="1052" t="str">
        <f t="shared" si="383"/>
        <v/>
      </c>
      <c r="AE2209" s="1053" t="str">
        <f t="shared" si="384"/>
        <v/>
      </c>
    </row>
    <row r="2210" spans="5:31" ht="12.75" customHeight="1">
      <c r="E2210" s="1083" t="str">
        <f t="shared" si="377"/>
        <v/>
      </c>
      <c r="J2210" s="1117" t="str">
        <f>IF(D2210="","-",#REF!-D2210)</f>
        <v>-</v>
      </c>
      <c r="L2210" s="1041" t="str">
        <f t="shared" si="378"/>
        <v/>
      </c>
      <c r="W2210" s="1046" t="str">
        <f t="shared" si="379"/>
        <v/>
      </c>
      <c r="X2210" s="1047"/>
      <c r="Y2210" s="1048" t="str">
        <f t="shared" si="385"/>
        <v/>
      </c>
      <c r="Z2210" s="1049" t="str">
        <f t="shared" si="380"/>
        <v/>
      </c>
      <c r="AA2210" s="1049" t="str">
        <f t="shared" si="381"/>
        <v/>
      </c>
      <c r="AB2210" s="1050" t="str">
        <f t="shared" si="382"/>
        <v/>
      </c>
      <c r="AD2210" s="1052" t="str">
        <f t="shared" si="383"/>
        <v/>
      </c>
      <c r="AE2210" s="1053" t="str">
        <f t="shared" si="384"/>
        <v/>
      </c>
    </row>
    <row r="2211" spans="5:31" ht="12.75" customHeight="1">
      <c r="E2211" s="1083" t="str">
        <f t="shared" si="377"/>
        <v/>
      </c>
      <c r="J2211" s="1117" t="str">
        <f>IF(D2211="","-",#REF!-D2211)</f>
        <v>-</v>
      </c>
      <c r="L2211" s="1041" t="str">
        <f t="shared" si="378"/>
        <v/>
      </c>
      <c r="W2211" s="1046" t="str">
        <f t="shared" si="379"/>
        <v/>
      </c>
      <c r="X2211" s="1047"/>
      <c r="Y2211" s="1048" t="str">
        <f t="shared" si="385"/>
        <v/>
      </c>
      <c r="Z2211" s="1049" t="str">
        <f t="shared" si="380"/>
        <v/>
      </c>
      <c r="AA2211" s="1049" t="str">
        <f t="shared" si="381"/>
        <v/>
      </c>
      <c r="AB2211" s="1050" t="str">
        <f t="shared" si="382"/>
        <v/>
      </c>
      <c r="AD2211" s="1052" t="str">
        <f t="shared" si="383"/>
        <v/>
      </c>
      <c r="AE2211" s="1053" t="str">
        <f t="shared" si="384"/>
        <v/>
      </c>
    </row>
    <row r="2212" spans="5:31" ht="12.75" customHeight="1">
      <c r="E2212" s="1083" t="str">
        <f t="shared" si="377"/>
        <v/>
      </c>
      <c r="J2212" s="1117" t="str">
        <f>IF(D2212="","-",#REF!-D2212)</f>
        <v>-</v>
      </c>
      <c r="L2212" s="1041" t="str">
        <f t="shared" si="378"/>
        <v/>
      </c>
      <c r="W2212" s="1046" t="str">
        <f t="shared" si="379"/>
        <v/>
      </c>
      <c r="X2212" s="1047"/>
      <c r="Y2212" s="1048" t="str">
        <f t="shared" si="385"/>
        <v/>
      </c>
      <c r="Z2212" s="1049" t="str">
        <f t="shared" si="380"/>
        <v/>
      </c>
      <c r="AA2212" s="1049" t="str">
        <f t="shared" si="381"/>
        <v/>
      </c>
      <c r="AB2212" s="1050" t="str">
        <f t="shared" si="382"/>
        <v/>
      </c>
      <c r="AD2212" s="1052" t="str">
        <f t="shared" si="383"/>
        <v/>
      </c>
      <c r="AE2212" s="1053" t="str">
        <f t="shared" si="384"/>
        <v/>
      </c>
    </row>
    <row r="2213" spans="5:31" ht="12.75" customHeight="1">
      <c r="E2213" s="1083" t="str">
        <f t="shared" si="377"/>
        <v/>
      </c>
      <c r="J2213" s="1117" t="str">
        <f>IF(D2213="","-",#REF!-D2213)</f>
        <v>-</v>
      </c>
      <c r="L2213" s="1041" t="str">
        <f t="shared" si="378"/>
        <v/>
      </c>
      <c r="W2213" s="1046" t="str">
        <f t="shared" si="379"/>
        <v/>
      </c>
      <c r="X2213" s="1047"/>
      <c r="Y2213" s="1048" t="str">
        <f t="shared" si="385"/>
        <v/>
      </c>
      <c r="Z2213" s="1049" t="str">
        <f t="shared" si="380"/>
        <v/>
      </c>
      <c r="AA2213" s="1049" t="str">
        <f t="shared" si="381"/>
        <v/>
      </c>
      <c r="AB2213" s="1050" t="str">
        <f t="shared" si="382"/>
        <v/>
      </c>
      <c r="AD2213" s="1052" t="str">
        <f t="shared" si="383"/>
        <v/>
      </c>
      <c r="AE2213" s="1053" t="str">
        <f t="shared" si="384"/>
        <v/>
      </c>
    </row>
    <row r="2214" spans="5:31" ht="12.75" customHeight="1">
      <c r="E2214" s="1083" t="str">
        <f t="shared" si="377"/>
        <v/>
      </c>
      <c r="J2214" s="1117" t="str">
        <f>IF(D2214="","-",#REF!-D2214)</f>
        <v>-</v>
      </c>
      <c r="L2214" s="1041" t="str">
        <f t="shared" si="378"/>
        <v/>
      </c>
      <c r="W2214" s="1046" t="str">
        <f t="shared" si="379"/>
        <v/>
      </c>
      <c r="X2214" s="1047"/>
      <c r="Y2214" s="1048" t="str">
        <f t="shared" si="385"/>
        <v/>
      </c>
      <c r="Z2214" s="1049" t="str">
        <f t="shared" si="380"/>
        <v/>
      </c>
      <c r="AA2214" s="1049" t="str">
        <f t="shared" si="381"/>
        <v/>
      </c>
      <c r="AB2214" s="1050" t="str">
        <f t="shared" si="382"/>
        <v/>
      </c>
      <c r="AD2214" s="1052" t="str">
        <f t="shared" si="383"/>
        <v/>
      </c>
      <c r="AE2214" s="1053" t="str">
        <f t="shared" si="384"/>
        <v/>
      </c>
    </row>
    <row r="2215" spans="5:31" ht="12.75" customHeight="1">
      <c r="E2215" s="1083" t="str">
        <f t="shared" si="377"/>
        <v/>
      </c>
      <c r="J2215" s="1117" t="str">
        <f>IF(D2215="","-",#REF!-D2215)</f>
        <v>-</v>
      </c>
      <c r="L2215" s="1041" t="str">
        <f t="shared" si="378"/>
        <v/>
      </c>
      <c r="W2215" s="1046" t="str">
        <f t="shared" si="379"/>
        <v/>
      </c>
      <c r="X2215" s="1047"/>
      <c r="Y2215" s="1048" t="str">
        <f t="shared" si="385"/>
        <v/>
      </c>
      <c r="Z2215" s="1049" t="str">
        <f t="shared" si="380"/>
        <v/>
      </c>
      <c r="AA2215" s="1049" t="str">
        <f t="shared" si="381"/>
        <v/>
      </c>
      <c r="AB2215" s="1050" t="str">
        <f t="shared" si="382"/>
        <v/>
      </c>
      <c r="AD2215" s="1052" t="str">
        <f t="shared" si="383"/>
        <v/>
      </c>
      <c r="AE2215" s="1053" t="str">
        <f t="shared" si="384"/>
        <v/>
      </c>
    </row>
    <row r="2216" spans="5:31" ht="12.75" customHeight="1">
      <c r="E2216" s="1083" t="str">
        <f t="shared" si="377"/>
        <v/>
      </c>
      <c r="J2216" s="1117" t="str">
        <f>IF(D2216="","-",#REF!-D2216)</f>
        <v>-</v>
      </c>
      <c r="L2216" s="1041" t="str">
        <f t="shared" si="378"/>
        <v/>
      </c>
      <c r="W2216" s="1046" t="str">
        <f t="shared" si="379"/>
        <v/>
      </c>
      <c r="X2216" s="1047"/>
      <c r="Y2216" s="1048" t="str">
        <f t="shared" si="385"/>
        <v/>
      </c>
      <c r="Z2216" s="1049" t="str">
        <f t="shared" si="380"/>
        <v/>
      </c>
      <c r="AA2216" s="1049" t="str">
        <f t="shared" si="381"/>
        <v/>
      </c>
      <c r="AB2216" s="1050" t="str">
        <f t="shared" si="382"/>
        <v/>
      </c>
      <c r="AD2216" s="1052" t="str">
        <f t="shared" si="383"/>
        <v/>
      </c>
      <c r="AE2216" s="1053" t="str">
        <f t="shared" si="384"/>
        <v/>
      </c>
    </row>
    <row r="2217" spans="5:31" ht="12.75" customHeight="1">
      <c r="E2217" s="1083" t="str">
        <f t="shared" si="377"/>
        <v/>
      </c>
      <c r="J2217" s="1117" t="str">
        <f>IF(D2217="","-",#REF!-D2217)</f>
        <v>-</v>
      </c>
      <c r="L2217" s="1041" t="str">
        <f t="shared" si="378"/>
        <v/>
      </c>
      <c r="W2217" s="1046" t="str">
        <f t="shared" si="379"/>
        <v/>
      </c>
      <c r="X2217" s="1047"/>
      <c r="Y2217" s="1048" t="str">
        <f t="shared" si="385"/>
        <v/>
      </c>
      <c r="Z2217" s="1049" t="str">
        <f t="shared" si="380"/>
        <v/>
      </c>
      <c r="AA2217" s="1049" t="str">
        <f t="shared" si="381"/>
        <v/>
      </c>
      <c r="AB2217" s="1050" t="str">
        <f t="shared" si="382"/>
        <v/>
      </c>
      <c r="AD2217" s="1052" t="str">
        <f t="shared" si="383"/>
        <v/>
      </c>
      <c r="AE2217" s="1053" t="str">
        <f t="shared" si="384"/>
        <v/>
      </c>
    </row>
    <row r="2218" spans="5:31" ht="12.75" customHeight="1">
      <c r="E2218" s="1083" t="str">
        <f t="shared" si="377"/>
        <v/>
      </c>
      <c r="J2218" s="1117" t="str">
        <f>IF(D2218="","-",#REF!-D2218)</f>
        <v>-</v>
      </c>
      <c r="L2218" s="1041" t="str">
        <f t="shared" si="378"/>
        <v/>
      </c>
      <c r="W2218" s="1046" t="str">
        <f t="shared" si="379"/>
        <v/>
      </c>
      <c r="X2218" s="1047"/>
      <c r="Y2218" s="1048" t="str">
        <f t="shared" si="385"/>
        <v/>
      </c>
      <c r="Z2218" s="1049" t="str">
        <f t="shared" si="380"/>
        <v/>
      </c>
      <c r="AA2218" s="1049" t="str">
        <f t="shared" si="381"/>
        <v/>
      </c>
      <c r="AB2218" s="1050" t="str">
        <f t="shared" si="382"/>
        <v/>
      </c>
      <c r="AD2218" s="1052" t="str">
        <f t="shared" si="383"/>
        <v/>
      </c>
      <c r="AE2218" s="1053" t="str">
        <f t="shared" si="384"/>
        <v/>
      </c>
    </row>
    <row r="2219" spans="5:31" ht="12.75" customHeight="1">
      <c r="E2219" s="1083" t="str">
        <f t="shared" si="377"/>
        <v/>
      </c>
      <c r="J2219" s="1117" t="str">
        <f>IF(D2219="","-",#REF!-D2219)</f>
        <v>-</v>
      </c>
      <c r="L2219" s="1041" t="str">
        <f t="shared" si="378"/>
        <v/>
      </c>
      <c r="W2219" s="1046" t="str">
        <f t="shared" si="379"/>
        <v/>
      </c>
      <c r="X2219" s="1047"/>
      <c r="Y2219" s="1048" t="str">
        <f t="shared" si="385"/>
        <v/>
      </c>
      <c r="Z2219" s="1049" t="str">
        <f t="shared" si="380"/>
        <v/>
      </c>
      <c r="AA2219" s="1049" t="str">
        <f t="shared" si="381"/>
        <v/>
      </c>
      <c r="AB2219" s="1050" t="str">
        <f t="shared" si="382"/>
        <v/>
      </c>
      <c r="AD2219" s="1052" t="str">
        <f t="shared" si="383"/>
        <v/>
      </c>
      <c r="AE2219" s="1053" t="str">
        <f t="shared" si="384"/>
        <v/>
      </c>
    </row>
    <row r="2220" spans="5:31" ht="12.75" customHeight="1">
      <c r="E2220" s="1083" t="str">
        <f t="shared" si="377"/>
        <v/>
      </c>
      <c r="J2220" s="1117" t="str">
        <f>IF(D2220="","-",#REF!-D2220)</f>
        <v>-</v>
      </c>
      <c r="L2220" s="1041" t="str">
        <f t="shared" si="378"/>
        <v/>
      </c>
      <c r="W2220" s="1046" t="str">
        <f t="shared" si="379"/>
        <v/>
      </c>
      <c r="X2220" s="1047"/>
      <c r="Y2220" s="1048" t="str">
        <f t="shared" si="385"/>
        <v/>
      </c>
      <c r="Z2220" s="1049" t="str">
        <f t="shared" si="380"/>
        <v/>
      </c>
      <c r="AA2220" s="1049" t="str">
        <f t="shared" si="381"/>
        <v/>
      </c>
      <c r="AB2220" s="1050" t="str">
        <f t="shared" si="382"/>
        <v/>
      </c>
      <c r="AD2220" s="1052" t="str">
        <f t="shared" si="383"/>
        <v/>
      </c>
      <c r="AE2220" s="1053" t="str">
        <f t="shared" si="384"/>
        <v/>
      </c>
    </row>
    <row r="2221" spans="5:31" ht="12.75" customHeight="1">
      <c r="E2221" s="1083" t="str">
        <f t="shared" si="377"/>
        <v/>
      </c>
      <c r="J2221" s="1117" t="str">
        <f>IF(D2221="","-",#REF!-D2221)</f>
        <v>-</v>
      </c>
      <c r="L2221" s="1041" t="str">
        <f t="shared" si="378"/>
        <v/>
      </c>
      <c r="W2221" s="1046" t="str">
        <f t="shared" si="379"/>
        <v/>
      </c>
      <c r="X2221" s="1047"/>
      <c r="Y2221" s="1048" t="str">
        <f t="shared" si="385"/>
        <v/>
      </c>
      <c r="Z2221" s="1049" t="str">
        <f t="shared" si="380"/>
        <v/>
      </c>
      <c r="AA2221" s="1049" t="str">
        <f t="shared" si="381"/>
        <v/>
      </c>
      <c r="AB2221" s="1050" t="str">
        <f t="shared" si="382"/>
        <v/>
      </c>
      <c r="AD2221" s="1052" t="str">
        <f t="shared" si="383"/>
        <v/>
      </c>
      <c r="AE2221" s="1053" t="str">
        <f t="shared" si="384"/>
        <v/>
      </c>
    </row>
    <row r="2222" spans="5:31" ht="12.75" customHeight="1">
      <c r="E2222" s="1083" t="str">
        <f t="shared" si="377"/>
        <v/>
      </c>
      <c r="J2222" s="1117" t="str">
        <f>IF(D2222="","-",#REF!-D2222)</f>
        <v>-</v>
      </c>
      <c r="L2222" s="1041" t="str">
        <f t="shared" si="378"/>
        <v/>
      </c>
      <c r="W2222" s="1046" t="str">
        <f t="shared" si="379"/>
        <v/>
      </c>
      <c r="X2222" s="1047"/>
      <c r="Y2222" s="1048" t="str">
        <f t="shared" si="385"/>
        <v/>
      </c>
      <c r="Z2222" s="1049" t="str">
        <f t="shared" si="380"/>
        <v/>
      </c>
      <c r="AA2222" s="1049" t="str">
        <f t="shared" si="381"/>
        <v/>
      </c>
      <c r="AB2222" s="1050" t="str">
        <f t="shared" si="382"/>
        <v/>
      </c>
      <c r="AD2222" s="1052" t="str">
        <f t="shared" si="383"/>
        <v/>
      </c>
      <c r="AE2222" s="1053" t="str">
        <f t="shared" si="384"/>
        <v/>
      </c>
    </row>
    <row r="2223" spans="5:31" ht="12.75" customHeight="1">
      <c r="E2223" s="1083" t="str">
        <f t="shared" si="377"/>
        <v/>
      </c>
      <c r="J2223" s="1117" t="str">
        <f>IF(D2223="","-",#REF!-D2223)</f>
        <v>-</v>
      </c>
      <c r="L2223" s="1041" t="str">
        <f t="shared" si="378"/>
        <v/>
      </c>
      <c r="W2223" s="1046" t="str">
        <f t="shared" si="379"/>
        <v/>
      </c>
      <c r="X2223" s="1047"/>
      <c r="Y2223" s="1048" t="str">
        <f t="shared" si="385"/>
        <v/>
      </c>
      <c r="Z2223" s="1049" t="str">
        <f t="shared" si="380"/>
        <v/>
      </c>
      <c r="AA2223" s="1049" t="str">
        <f t="shared" si="381"/>
        <v/>
      </c>
      <c r="AB2223" s="1050" t="str">
        <f t="shared" si="382"/>
        <v/>
      </c>
      <c r="AD2223" s="1052" t="str">
        <f t="shared" si="383"/>
        <v/>
      </c>
      <c r="AE2223" s="1053" t="str">
        <f t="shared" si="384"/>
        <v/>
      </c>
    </row>
    <row r="2224" spans="5:31" ht="12.75" customHeight="1">
      <c r="E2224" s="1083" t="str">
        <f t="shared" si="377"/>
        <v/>
      </c>
      <c r="J2224" s="1117" t="str">
        <f>IF(D2224="","-",#REF!-D2224)</f>
        <v>-</v>
      </c>
      <c r="L2224" s="1041" t="str">
        <f t="shared" si="378"/>
        <v/>
      </c>
      <c r="W2224" s="1046" t="str">
        <f t="shared" si="379"/>
        <v/>
      </c>
      <c r="X2224" s="1047"/>
      <c r="Y2224" s="1048" t="str">
        <f t="shared" si="385"/>
        <v/>
      </c>
      <c r="Z2224" s="1049" t="str">
        <f t="shared" si="380"/>
        <v/>
      </c>
      <c r="AA2224" s="1049" t="str">
        <f t="shared" si="381"/>
        <v/>
      </c>
      <c r="AB2224" s="1050" t="str">
        <f t="shared" si="382"/>
        <v/>
      </c>
      <c r="AD2224" s="1052" t="str">
        <f t="shared" si="383"/>
        <v/>
      </c>
      <c r="AE2224" s="1053" t="str">
        <f t="shared" si="384"/>
        <v/>
      </c>
    </row>
    <row r="2225" spans="5:31" ht="12.75" customHeight="1">
      <c r="E2225" s="1083" t="str">
        <f t="shared" si="377"/>
        <v/>
      </c>
      <c r="J2225" s="1117" t="str">
        <f>IF(D2225="","-",#REF!-D2225)</f>
        <v>-</v>
      </c>
      <c r="L2225" s="1041" t="str">
        <f t="shared" si="378"/>
        <v/>
      </c>
      <c r="W2225" s="1046" t="str">
        <f t="shared" si="379"/>
        <v/>
      </c>
      <c r="X2225" s="1047"/>
      <c r="Y2225" s="1048" t="str">
        <f t="shared" si="385"/>
        <v/>
      </c>
      <c r="Z2225" s="1049" t="str">
        <f t="shared" si="380"/>
        <v/>
      </c>
      <c r="AA2225" s="1049" t="str">
        <f t="shared" si="381"/>
        <v/>
      </c>
      <c r="AB2225" s="1050" t="str">
        <f t="shared" si="382"/>
        <v/>
      </c>
      <c r="AD2225" s="1052" t="str">
        <f t="shared" si="383"/>
        <v/>
      </c>
      <c r="AE2225" s="1053" t="str">
        <f t="shared" si="384"/>
        <v/>
      </c>
    </row>
    <row r="2226" spans="5:31" ht="12.75" customHeight="1">
      <c r="E2226" s="1083" t="str">
        <f t="shared" si="377"/>
        <v/>
      </c>
      <c r="J2226" s="1117" t="str">
        <f>IF(D2226="","-",#REF!-D2226)</f>
        <v>-</v>
      </c>
      <c r="L2226" s="1041" t="str">
        <f t="shared" si="378"/>
        <v/>
      </c>
      <c r="W2226" s="1046" t="str">
        <f t="shared" si="379"/>
        <v/>
      </c>
      <c r="X2226" s="1047"/>
      <c r="Y2226" s="1048" t="str">
        <f t="shared" si="385"/>
        <v/>
      </c>
      <c r="Z2226" s="1049" t="str">
        <f t="shared" si="380"/>
        <v/>
      </c>
      <c r="AA2226" s="1049" t="str">
        <f t="shared" si="381"/>
        <v/>
      </c>
      <c r="AB2226" s="1050" t="str">
        <f t="shared" si="382"/>
        <v/>
      </c>
      <c r="AD2226" s="1052" t="str">
        <f t="shared" si="383"/>
        <v/>
      </c>
      <c r="AE2226" s="1053" t="str">
        <f t="shared" si="384"/>
        <v/>
      </c>
    </row>
    <row r="2227" spans="5:31" ht="12.75" customHeight="1">
      <c r="E2227" s="1083" t="str">
        <f t="shared" si="377"/>
        <v/>
      </c>
      <c r="J2227" s="1117" t="str">
        <f>IF(D2227="","-",#REF!-D2227)</f>
        <v>-</v>
      </c>
      <c r="L2227" s="1041" t="str">
        <f t="shared" si="378"/>
        <v/>
      </c>
      <c r="W2227" s="1046" t="str">
        <f t="shared" si="379"/>
        <v/>
      </c>
      <c r="X2227" s="1047"/>
      <c r="Y2227" s="1048" t="str">
        <f t="shared" si="385"/>
        <v/>
      </c>
      <c r="Z2227" s="1049" t="str">
        <f t="shared" si="380"/>
        <v/>
      </c>
      <c r="AA2227" s="1049" t="str">
        <f t="shared" si="381"/>
        <v/>
      </c>
      <c r="AB2227" s="1050" t="str">
        <f t="shared" si="382"/>
        <v/>
      </c>
      <c r="AD2227" s="1052" t="str">
        <f t="shared" si="383"/>
        <v/>
      </c>
      <c r="AE2227" s="1053" t="str">
        <f t="shared" si="384"/>
        <v/>
      </c>
    </row>
    <row r="2228" spans="5:31" ht="12.75" customHeight="1">
      <c r="E2228" s="1083" t="str">
        <f t="shared" si="377"/>
        <v/>
      </c>
      <c r="J2228" s="1117" t="str">
        <f>IF(D2228="","-",#REF!-D2228)</f>
        <v>-</v>
      </c>
      <c r="L2228" s="1041" t="str">
        <f t="shared" si="378"/>
        <v/>
      </c>
      <c r="W2228" s="1046" t="str">
        <f t="shared" si="379"/>
        <v/>
      </c>
      <c r="X2228" s="1047"/>
      <c r="Y2228" s="1048" t="str">
        <f t="shared" si="385"/>
        <v/>
      </c>
      <c r="Z2228" s="1049" t="str">
        <f t="shared" si="380"/>
        <v/>
      </c>
      <c r="AA2228" s="1049" t="str">
        <f t="shared" si="381"/>
        <v/>
      </c>
      <c r="AB2228" s="1050" t="str">
        <f t="shared" si="382"/>
        <v/>
      </c>
      <c r="AD2228" s="1052" t="str">
        <f t="shared" si="383"/>
        <v/>
      </c>
      <c r="AE2228" s="1053" t="str">
        <f t="shared" si="384"/>
        <v/>
      </c>
    </row>
    <row r="2229" spans="5:31" ht="12.75" customHeight="1">
      <c r="E2229" s="1083" t="str">
        <f t="shared" si="377"/>
        <v/>
      </c>
      <c r="J2229" s="1117" t="str">
        <f>IF(D2229="","-",#REF!-D2229)</f>
        <v>-</v>
      </c>
      <c r="L2229" s="1041" t="str">
        <f t="shared" si="378"/>
        <v/>
      </c>
      <c r="W2229" s="1046" t="str">
        <f t="shared" si="379"/>
        <v/>
      </c>
      <c r="X2229" s="1047"/>
      <c r="Y2229" s="1048" t="str">
        <f t="shared" si="385"/>
        <v/>
      </c>
      <c r="Z2229" s="1049" t="str">
        <f t="shared" si="380"/>
        <v/>
      </c>
      <c r="AA2229" s="1049" t="str">
        <f t="shared" si="381"/>
        <v/>
      </c>
      <c r="AB2229" s="1050" t="str">
        <f t="shared" si="382"/>
        <v/>
      </c>
      <c r="AD2229" s="1052" t="str">
        <f t="shared" si="383"/>
        <v/>
      </c>
      <c r="AE2229" s="1053" t="str">
        <f t="shared" si="384"/>
        <v/>
      </c>
    </row>
    <row r="2230" spans="5:31" ht="12.75" customHeight="1">
      <c r="E2230" s="1083" t="str">
        <f t="shared" si="377"/>
        <v/>
      </c>
      <c r="J2230" s="1117" t="str">
        <f>IF(D2230="","-",#REF!-D2230)</f>
        <v>-</v>
      </c>
      <c r="L2230" s="1041" t="str">
        <f t="shared" si="378"/>
        <v/>
      </c>
      <c r="W2230" s="1046" t="str">
        <f t="shared" si="379"/>
        <v/>
      </c>
      <c r="X2230" s="1047"/>
      <c r="Y2230" s="1048" t="str">
        <f t="shared" si="385"/>
        <v/>
      </c>
      <c r="Z2230" s="1049" t="str">
        <f t="shared" si="380"/>
        <v/>
      </c>
      <c r="AA2230" s="1049" t="str">
        <f t="shared" si="381"/>
        <v/>
      </c>
      <c r="AB2230" s="1050" t="str">
        <f t="shared" si="382"/>
        <v/>
      </c>
      <c r="AD2230" s="1052" t="str">
        <f t="shared" si="383"/>
        <v/>
      </c>
      <c r="AE2230" s="1053" t="str">
        <f t="shared" si="384"/>
        <v/>
      </c>
    </row>
    <row r="2231" spans="5:31" ht="12.75" customHeight="1">
      <c r="E2231" s="1083" t="str">
        <f t="shared" si="377"/>
        <v/>
      </c>
      <c r="J2231" s="1117" t="str">
        <f>IF(D2231="","-",#REF!-D2231)</f>
        <v>-</v>
      </c>
      <c r="L2231" s="1041" t="str">
        <f t="shared" si="378"/>
        <v/>
      </c>
      <c r="W2231" s="1046" t="str">
        <f t="shared" si="379"/>
        <v/>
      </c>
      <c r="X2231" s="1047"/>
      <c r="Y2231" s="1048" t="str">
        <f t="shared" si="385"/>
        <v/>
      </c>
      <c r="Z2231" s="1049" t="str">
        <f t="shared" si="380"/>
        <v/>
      </c>
      <c r="AA2231" s="1049" t="str">
        <f t="shared" si="381"/>
        <v/>
      </c>
      <c r="AB2231" s="1050" t="str">
        <f t="shared" si="382"/>
        <v/>
      </c>
      <c r="AD2231" s="1052" t="str">
        <f t="shared" si="383"/>
        <v/>
      </c>
      <c r="AE2231" s="1053" t="str">
        <f t="shared" si="384"/>
        <v/>
      </c>
    </row>
    <row r="2232" spans="5:31" ht="12.75" customHeight="1">
      <c r="E2232" s="1083" t="str">
        <f t="shared" si="377"/>
        <v/>
      </c>
      <c r="J2232" s="1117" t="str">
        <f>IF(D2232="","-",#REF!-D2232)</f>
        <v>-</v>
      </c>
      <c r="L2232" s="1041" t="str">
        <f t="shared" si="378"/>
        <v/>
      </c>
      <c r="W2232" s="1046" t="str">
        <f t="shared" si="379"/>
        <v/>
      </c>
      <c r="X2232" s="1047"/>
      <c r="Y2232" s="1048" t="str">
        <f t="shared" si="385"/>
        <v/>
      </c>
      <c r="Z2232" s="1049" t="str">
        <f t="shared" si="380"/>
        <v/>
      </c>
      <c r="AA2232" s="1049" t="str">
        <f t="shared" si="381"/>
        <v/>
      </c>
      <c r="AB2232" s="1050" t="str">
        <f t="shared" si="382"/>
        <v/>
      </c>
      <c r="AD2232" s="1052" t="str">
        <f t="shared" si="383"/>
        <v/>
      </c>
      <c r="AE2232" s="1053" t="str">
        <f t="shared" si="384"/>
        <v/>
      </c>
    </row>
    <row r="2233" spans="5:31" ht="12.75" customHeight="1">
      <c r="E2233" s="1083" t="str">
        <f t="shared" si="377"/>
        <v/>
      </c>
      <c r="J2233" s="1117" t="str">
        <f>IF(D2233="","-",#REF!-D2233)</f>
        <v>-</v>
      </c>
      <c r="L2233" s="1041" t="str">
        <f t="shared" si="378"/>
        <v/>
      </c>
      <c r="W2233" s="1046" t="str">
        <f t="shared" si="379"/>
        <v/>
      </c>
      <c r="X2233" s="1047"/>
      <c r="Y2233" s="1048" t="str">
        <f t="shared" si="385"/>
        <v/>
      </c>
      <c r="Z2233" s="1049" t="str">
        <f t="shared" si="380"/>
        <v/>
      </c>
      <c r="AA2233" s="1049" t="str">
        <f t="shared" si="381"/>
        <v/>
      </c>
      <c r="AB2233" s="1050" t="str">
        <f t="shared" si="382"/>
        <v/>
      </c>
      <c r="AD2233" s="1052" t="str">
        <f t="shared" si="383"/>
        <v/>
      </c>
      <c r="AE2233" s="1053" t="str">
        <f t="shared" si="384"/>
        <v/>
      </c>
    </row>
    <row r="2234" spans="5:31" ht="12.75" customHeight="1">
      <c r="E2234" s="1083" t="str">
        <f t="shared" si="377"/>
        <v/>
      </c>
      <c r="J2234" s="1117" t="str">
        <f>IF(D2234="","-",#REF!-D2234)</f>
        <v>-</v>
      </c>
      <c r="L2234" s="1041" t="str">
        <f t="shared" si="378"/>
        <v/>
      </c>
      <c r="W2234" s="1046" t="str">
        <f t="shared" si="379"/>
        <v/>
      </c>
      <c r="X2234" s="1047"/>
      <c r="Y2234" s="1048" t="str">
        <f t="shared" si="385"/>
        <v/>
      </c>
      <c r="Z2234" s="1049" t="str">
        <f t="shared" si="380"/>
        <v/>
      </c>
      <c r="AA2234" s="1049" t="str">
        <f t="shared" si="381"/>
        <v/>
      </c>
      <c r="AB2234" s="1050" t="str">
        <f t="shared" si="382"/>
        <v/>
      </c>
      <c r="AD2234" s="1052" t="str">
        <f t="shared" si="383"/>
        <v/>
      </c>
      <c r="AE2234" s="1053" t="str">
        <f t="shared" si="384"/>
        <v/>
      </c>
    </row>
    <row r="2235" spans="5:31" ht="12.75" customHeight="1">
      <c r="E2235" s="1083" t="str">
        <f t="shared" si="377"/>
        <v/>
      </c>
      <c r="J2235" s="1117" t="str">
        <f>IF(D2235="","-",#REF!-D2235)</f>
        <v>-</v>
      </c>
      <c r="L2235" s="1041" t="str">
        <f t="shared" si="378"/>
        <v/>
      </c>
      <c r="W2235" s="1046" t="str">
        <f t="shared" si="379"/>
        <v/>
      </c>
      <c r="X2235" s="1047"/>
      <c r="Y2235" s="1048" t="str">
        <f t="shared" si="385"/>
        <v/>
      </c>
      <c r="Z2235" s="1049" t="str">
        <f t="shared" si="380"/>
        <v/>
      </c>
      <c r="AA2235" s="1049" t="str">
        <f t="shared" si="381"/>
        <v/>
      </c>
      <c r="AB2235" s="1050" t="str">
        <f t="shared" si="382"/>
        <v/>
      </c>
      <c r="AD2235" s="1052" t="str">
        <f t="shared" si="383"/>
        <v/>
      </c>
      <c r="AE2235" s="1053" t="str">
        <f t="shared" si="384"/>
        <v/>
      </c>
    </row>
    <row r="2236" spans="5:31" ht="12.75" customHeight="1">
      <c r="E2236" s="1083" t="str">
        <f t="shared" si="377"/>
        <v/>
      </c>
      <c r="J2236" s="1117" t="str">
        <f>IF(D2236="","-",#REF!-D2236)</f>
        <v>-</v>
      </c>
      <c r="L2236" s="1041" t="str">
        <f t="shared" si="378"/>
        <v/>
      </c>
      <c r="W2236" s="1046" t="str">
        <f t="shared" si="379"/>
        <v/>
      </c>
      <c r="X2236" s="1047"/>
      <c r="Y2236" s="1048" t="str">
        <f t="shared" si="385"/>
        <v/>
      </c>
      <c r="Z2236" s="1049" t="str">
        <f t="shared" si="380"/>
        <v/>
      </c>
      <c r="AA2236" s="1049" t="str">
        <f t="shared" si="381"/>
        <v/>
      </c>
      <c r="AB2236" s="1050" t="str">
        <f t="shared" si="382"/>
        <v/>
      </c>
      <c r="AD2236" s="1052" t="str">
        <f t="shared" si="383"/>
        <v/>
      </c>
      <c r="AE2236" s="1053" t="str">
        <f t="shared" si="384"/>
        <v/>
      </c>
    </row>
    <row r="2237" spans="5:31" ht="12.75" customHeight="1">
      <c r="E2237" s="1083" t="str">
        <f t="shared" si="377"/>
        <v/>
      </c>
      <c r="J2237" s="1117" t="str">
        <f>IF(D2237="","-",#REF!-D2237)</f>
        <v>-</v>
      </c>
      <c r="L2237" s="1041" t="str">
        <f t="shared" si="378"/>
        <v/>
      </c>
      <c r="W2237" s="1046" t="str">
        <f t="shared" si="379"/>
        <v/>
      </c>
      <c r="X2237" s="1047"/>
      <c r="Y2237" s="1048" t="str">
        <f t="shared" si="385"/>
        <v/>
      </c>
      <c r="Z2237" s="1049" t="str">
        <f t="shared" si="380"/>
        <v/>
      </c>
      <c r="AA2237" s="1049" t="str">
        <f t="shared" si="381"/>
        <v/>
      </c>
      <c r="AB2237" s="1050" t="str">
        <f t="shared" si="382"/>
        <v/>
      </c>
      <c r="AD2237" s="1052" t="str">
        <f t="shared" si="383"/>
        <v/>
      </c>
      <c r="AE2237" s="1053" t="str">
        <f t="shared" si="384"/>
        <v/>
      </c>
    </row>
    <row r="2238" spans="5:31" ht="12.75" customHeight="1">
      <c r="E2238" s="1083" t="str">
        <f t="shared" si="377"/>
        <v/>
      </c>
      <c r="J2238" s="1117" t="str">
        <f>IF(D2238="","-",#REF!-D2238)</f>
        <v>-</v>
      </c>
      <c r="L2238" s="1041" t="str">
        <f t="shared" si="378"/>
        <v/>
      </c>
      <c r="W2238" s="1046" t="str">
        <f t="shared" si="379"/>
        <v/>
      </c>
      <c r="X2238" s="1047"/>
      <c r="Y2238" s="1048" t="str">
        <f t="shared" si="385"/>
        <v/>
      </c>
      <c r="Z2238" s="1049" t="str">
        <f t="shared" si="380"/>
        <v/>
      </c>
      <c r="AA2238" s="1049" t="str">
        <f t="shared" si="381"/>
        <v/>
      </c>
      <c r="AB2238" s="1050" t="str">
        <f t="shared" si="382"/>
        <v/>
      </c>
      <c r="AD2238" s="1052" t="str">
        <f t="shared" si="383"/>
        <v/>
      </c>
      <c r="AE2238" s="1053" t="str">
        <f t="shared" si="384"/>
        <v/>
      </c>
    </row>
    <row r="2239" spans="5:31" ht="12.75" customHeight="1">
      <c r="E2239" s="1083" t="str">
        <f t="shared" si="377"/>
        <v/>
      </c>
      <c r="J2239" s="1117" t="str">
        <f>IF(D2239="","-",#REF!-D2239)</f>
        <v>-</v>
      </c>
      <c r="L2239" s="1041" t="str">
        <f t="shared" si="378"/>
        <v/>
      </c>
      <c r="W2239" s="1046" t="str">
        <f t="shared" si="379"/>
        <v/>
      </c>
      <c r="X2239" s="1047"/>
      <c r="Y2239" s="1048" t="str">
        <f t="shared" si="385"/>
        <v/>
      </c>
      <c r="Z2239" s="1049" t="str">
        <f t="shared" si="380"/>
        <v/>
      </c>
      <c r="AA2239" s="1049" t="str">
        <f t="shared" si="381"/>
        <v/>
      </c>
      <c r="AB2239" s="1050" t="str">
        <f t="shared" si="382"/>
        <v/>
      </c>
      <c r="AD2239" s="1052" t="str">
        <f t="shared" si="383"/>
        <v/>
      </c>
      <c r="AE2239" s="1053" t="str">
        <f t="shared" si="384"/>
        <v/>
      </c>
    </row>
    <row r="2240" spans="5:31" ht="12.75" customHeight="1">
      <c r="E2240" s="1083" t="str">
        <f t="shared" si="377"/>
        <v/>
      </c>
      <c r="J2240" s="1117" t="str">
        <f>IF(D2240="","-",#REF!-D2240)</f>
        <v>-</v>
      </c>
      <c r="L2240" s="1041" t="str">
        <f t="shared" si="378"/>
        <v/>
      </c>
      <c r="W2240" s="1046" t="str">
        <f t="shared" si="379"/>
        <v/>
      </c>
      <c r="X2240" s="1047"/>
      <c r="Y2240" s="1048" t="str">
        <f t="shared" si="385"/>
        <v/>
      </c>
      <c r="Z2240" s="1049" t="str">
        <f t="shared" si="380"/>
        <v/>
      </c>
      <c r="AA2240" s="1049" t="str">
        <f t="shared" si="381"/>
        <v/>
      </c>
      <c r="AB2240" s="1050" t="str">
        <f t="shared" si="382"/>
        <v/>
      </c>
      <c r="AD2240" s="1052" t="str">
        <f t="shared" si="383"/>
        <v/>
      </c>
      <c r="AE2240" s="1053" t="str">
        <f t="shared" si="384"/>
        <v/>
      </c>
    </row>
    <row r="2241" spans="5:31" ht="12.75" customHeight="1">
      <c r="E2241" s="1083" t="str">
        <f t="shared" si="377"/>
        <v/>
      </c>
      <c r="J2241" s="1117" t="str">
        <f>IF(D2241="","-",#REF!-D2241)</f>
        <v>-</v>
      </c>
      <c r="L2241" s="1041" t="str">
        <f t="shared" si="378"/>
        <v/>
      </c>
      <c r="W2241" s="1046" t="str">
        <f t="shared" si="379"/>
        <v/>
      </c>
      <c r="X2241" s="1047"/>
      <c r="Y2241" s="1048" t="str">
        <f t="shared" si="385"/>
        <v/>
      </c>
      <c r="Z2241" s="1049" t="str">
        <f t="shared" si="380"/>
        <v/>
      </c>
      <c r="AA2241" s="1049" t="str">
        <f t="shared" si="381"/>
        <v/>
      </c>
      <c r="AB2241" s="1050" t="str">
        <f t="shared" si="382"/>
        <v/>
      </c>
      <c r="AD2241" s="1052" t="str">
        <f t="shared" si="383"/>
        <v/>
      </c>
      <c r="AE2241" s="1053" t="str">
        <f t="shared" si="384"/>
        <v/>
      </c>
    </row>
    <row r="2242" spans="5:31" ht="12.75" customHeight="1">
      <c r="E2242" s="1083" t="str">
        <f t="shared" si="377"/>
        <v/>
      </c>
      <c r="J2242" s="1117" t="str">
        <f>IF(D2242="","-",#REF!-D2242)</f>
        <v>-</v>
      </c>
      <c r="L2242" s="1041" t="str">
        <f t="shared" si="378"/>
        <v/>
      </c>
      <c r="W2242" s="1046" t="str">
        <f t="shared" si="379"/>
        <v/>
      </c>
      <c r="X2242" s="1047"/>
      <c r="Y2242" s="1048" t="str">
        <f t="shared" si="385"/>
        <v/>
      </c>
      <c r="Z2242" s="1049" t="str">
        <f t="shared" si="380"/>
        <v/>
      </c>
      <c r="AA2242" s="1049" t="str">
        <f t="shared" si="381"/>
        <v/>
      </c>
      <c r="AB2242" s="1050" t="str">
        <f t="shared" si="382"/>
        <v/>
      </c>
      <c r="AD2242" s="1052" t="str">
        <f t="shared" si="383"/>
        <v/>
      </c>
      <c r="AE2242" s="1053" t="str">
        <f t="shared" si="384"/>
        <v/>
      </c>
    </row>
    <row r="2243" spans="5:31" ht="12.75" customHeight="1">
      <c r="E2243" s="1083" t="str">
        <f t="shared" ref="E2243:E2306" si="386">IF(D2243="","",IF(F2243="paid",0,I2243-J2243))</f>
        <v/>
      </c>
      <c r="J2243" s="1117" t="str">
        <f>IF(D2243="","-",#REF!-D2243)</f>
        <v>-</v>
      </c>
      <c r="L2243" s="1041" t="str">
        <f t="shared" ref="L2243:L2306" si="387">IF(E2243="","",$Q$1+E2243)</f>
        <v/>
      </c>
      <c r="W2243" s="1046" t="str">
        <f t="shared" ref="W2243:W2306" si="388">IF($D2243="","",_xlfn.LET(_xlpm.gDate,D2243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243" s="1047"/>
      <c r="Y2243" s="1048" t="str">
        <f t="shared" si="385"/>
        <v/>
      </c>
      <c r="Z2243" s="1049" t="str">
        <f t="shared" ref="Z2243:Z2306" si="389">IF($K2243="","",_xlfn.LET(_xlpm.gDate,K2243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243" s="1049" t="str">
        <f t="shared" ref="AA2243:AA2306" si="390">IF($Z2243="","",TEXT($Z2243,"mm"))</f>
        <v/>
      </c>
      <c r="AB2243" s="1050" t="str">
        <f t="shared" ref="AB2243:AB2306" si="391">IFERROR(CHOOSE(AA2243,"መስከረም","ጥቅምት","ህዳር  ","ታህሳስ ","ጥር ","የካቲት ","መጋቢት ","ሚይዚያ ","ግንቦት ","ሰኔ ","ሐምሌ ","ነሐሴ ","Pagume"),"")</f>
        <v/>
      </c>
      <c r="AD2243" s="1052" t="str">
        <f t="shared" ref="AD2243:AD2306" si="392">IF($D2243="","",YEAR(D2243)&amp;"-W"&amp;WEEKNUM(D2243,2))</f>
        <v/>
      </c>
      <c r="AE2243" s="1053" t="str">
        <f t="shared" ref="AE2243:AE2306" si="393">IF($K2243="","",YEAR(K2243)&amp;"-W"&amp;WEEKNUM(K2243,2))</f>
        <v/>
      </c>
    </row>
    <row r="2244" spans="5:31" ht="12.75" customHeight="1">
      <c r="E2244" s="1083" t="str">
        <f t="shared" si="386"/>
        <v/>
      </c>
      <c r="J2244" s="1117" t="str">
        <f>IF(D2244="","-",#REF!-D2244)</f>
        <v>-</v>
      </c>
      <c r="L2244" s="1041" t="str">
        <f t="shared" si="387"/>
        <v/>
      </c>
      <c r="W2244" s="1046" t="str">
        <f t="shared" si="388"/>
        <v/>
      </c>
      <c r="X2244" s="1047"/>
      <c r="Y2244" s="1048" t="str">
        <f t="shared" si="385"/>
        <v/>
      </c>
      <c r="Z2244" s="1049" t="str">
        <f t="shared" si="389"/>
        <v/>
      </c>
      <c r="AA2244" s="1049" t="str">
        <f t="shared" si="390"/>
        <v/>
      </c>
      <c r="AB2244" s="1050" t="str">
        <f t="shared" si="391"/>
        <v/>
      </c>
      <c r="AD2244" s="1052" t="str">
        <f t="shared" si="392"/>
        <v/>
      </c>
      <c r="AE2244" s="1053" t="str">
        <f t="shared" si="393"/>
        <v/>
      </c>
    </row>
    <row r="2245" spans="5:31" ht="12.75" customHeight="1">
      <c r="E2245" s="1083" t="str">
        <f t="shared" si="386"/>
        <v/>
      </c>
      <c r="J2245" s="1117" t="str">
        <f>IF(D2245="","-",#REF!-D2245)</f>
        <v>-</v>
      </c>
      <c r="L2245" s="1041" t="str">
        <f t="shared" si="387"/>
        <v/>
      </c>
      <c r="W2245" s="1046" t="str">
        <f t="shared" si="388"/>
        <v/>
      </c>
      <c r="X2245" s="1047"/>
      <c r="Y2245" s="1048" t="str">
        <f t="shared" si="385"/>
        <v/>
      </c>
      <c r="Z2245" s="1049" t="str">
        <f t="shared" si="389"/>
        <v/>
      </c>
      <c r="AA2245" s="1049" t="str">
        <f t="shared" si="390"/>
        <v/>
      </c>
      <c r="AB2245" s="1050" t="str">
        <f t="shared" si="391"/>
        <v/>
      </c>
      <c r="AD2245" s="1052" t="str">
        <f t="shared" si="392"/>
        <v/>
      </c>
      <c r="AE2245" s="1053" t="str">
        <f t="shared" si="393"/>
        <v/>
      </c>
    </row>
    <row r="2246" spans="5:31" ht="12.75" customHeight="1">
      <c r="E2246" s="1083" t="str">
        <f t="shared" si="386"/>
        <v/>
      </c>
      <c r="J2246" s="1117" t="str">
        <f>IF(D2246="","-",#REF!-D2246)</f>
        <v>-</v>
      </c>
      <c r="L2246" s="1041" t="str">
        <f t="shared" si="387"/>
        <v/>
      </c>
      <c r="W2246" s="1046" t="str">
        <f t="shared" si="388"/>
        <v/>
      </c>
      <c r="X2246" s="1047"/>
      <c r="Y2246" s="1048" t="str">
        <f t="shared" si="385"/>
        <v/>
      </c>
      <c r="Z2246" s="1049" t="str">
        <f t="shared" si="389"/>
        <v/>
      </c>
      <c r="AA2246" s="1049" t="str">
        <f t="shared" si="390"/>
        <v/>
      </c>
      <c r="AB2246" s="1050" t="str">
        <f t="shared" si="391"/>
        <v/>
      </c>
      <c r="AD2246" s="1052" t="str">
        <f t="shared" si="392"/>
        <v/>
      </c>
      <c r="AE2246" s="1053" t="str">
        <f t="shared" si="393"/>
        <v/>
      </c>
    </row>
    <row r="2247" spans="5:31" ht="12.75" customHeight="1">
      <c r="E2247" s="1083" t="str">
        <f t="shared" si="386"/>
        <v/>
      </c>
      <c r="J2247" s="1117" t="str">
        <f>IF(D2247="","-",#REF!-D2247)</f>
        <v>-</v>
      </c>
      <c r="L2247" s="1041" t="str">
        <f t="shared" si="387"/>
        <v/>
      </c>
      <c r="W2247" s="1046" t="str">
        <f t="shared" si="388"/>
        <v/>
      </c>
      <c r="X2247" s="1047"/>
      <c r="Y2247" s="1048" t="str">
        <f t="shared" si="385"/>
        <v/>
      </c>
      <c r="Z2247" s="1049" t="str">
        <f t="shared" si="389"/>
        <v/>
      </c>
      <c r="AA2247" s="1049" t="str">
        <f t="shared" si="390"/>
        <v/>
      </c>
      <c r="AB2247" s="1050" t="str">
        <f t="shared" si="391"/>
        <v/>
      </c>
      <c r="AD2247" s="1052" t="str">
        <f t="shared" si="392"/>
        <v/>
      </c>
      <c r="AE2247" s="1053" t="str">
        <f t="shared" si="393"/>
        <v/>
      </c>
    </row>
    <row r="2248" spans="5:31" ht="12.75" customHeight="1">
      <c r="E2248" s="1083" t="str">
        <f t="shared" si="386"/>
        <v/>
      </c>
      <c r="J2248" s="1117" t="str">
        <f>IF(D2248="","-",#REF!-D2248)</f>
        <v>-</v>
      </c>
      <c r="L2248" s="1041" t="str">
        <f t="shared" si="387"/>
        <v/>
      </c>
      <c r="W2248" s="1046" t="str">
        <f t="shared" si="388"/>
        <v/>
      </c>
      <c r="X2248" s="1047"/>
      <c r="Y2248" s="1048" t="str">
        <f t="shared" si="385"/>
        <v/>
      </c>
      <c r="Z2248" s="1049" t="str">
        <f t="shared" si="389"/>
        <v/>
      </c>
      <c r="AA2248" s="1049" t="str">
        <f t="shared" si="390"/>
        <v/>
      </c>
      <c r="AB2248" s="1050" t="str">
        <f t="shared" si="391"/>
        <v/>
      </c>
      <c r="AD2248" s="1052" t="str">
        <f t="shared" si="392"/>
        <v/>
      </c>
      <c r="AE2248" s="1053" t="str">
        <f t="shared" si="393"/>
        <v/>
      </c>
    </row>
    <row r="2249" spans="5:31" ht="12.75" customHeight="1">
      <c r="E2249" s="1083" t="str">
        <f t="shared" si="386"/>
        <v/>
      </c>
      <c r="J2249" s="1117" t="str">
        <f>IF(D2249="","-",#REF!-D2249)</f>
        <v>-</v>
      </c>
      <c r="L2249" s="1041" t="str">
        <f t="shared" si="387"/>
        <v/>
      </c>
      <c r="W2249" s="1046" t="str">
        <f t="shared" si="388"/>
        <v/>
      </c>
      <c r="X2249" s="1047"/>
      <c r="Y2249" s="1048" t="str">
        <f t="shared" si="385"/>
        <v/>
      </c>
      <c r="Z2249" s="1049" t="str">
        <f t="shared" si="389"/>
        <v/>
      </c>
      <c r="AA2249" s="1049" t="str">
        <f t="shared" si="390"/>
        <v/>
      </c>
      <c r="AB2249" s="1050" t="str">
        <f t="shared" si="391"/>
        <v/>
      </c>
      <c r="AD2249" s="1052" t="str">
        <f t="shared" si="392"/>
        <v/>
      </c>
      <c r="AE2249" s="1053" t="str">
        <f t="shared" si="393"/>
        <v/>
      </c>
    </row>
    <row r="2250" spans="5:31" ht="12.75" customHeight="1">
      <c r="E2250" s="1083" t="str">
        <f t="shared" si="386"/>
        <v/>
      </c>
      <c r="J2250" s="1117" t="str">
        <f>IF(D2250="","-",#REF!-D2250)</f>
        <v>-</v>
      </c>
      <c r="L2250" s="1041" t="str">
        <f t="shared" si="387"/>
        <v/>
      </c>
      <c r="W2250" s="1046" t="str">
        <f t="shared" si="388"/>
        <v/>
      </c>
      <c r="X2250" s="1047"/>
      <c r="Y2250" s="1048" t="str">
        <f t="shared" si="385"/>
        <v/>
      </c>
      <c r="Z2250" s="1049" t="str">
        <f t="shared" si="389"/>
        <v/>
      </c>
      <c r="AA2250" s="1049" t="str">
        <f t="shared" si="390"/>
        <v/>
      </c>
      <c r="AB2250" s="1050" t="str">
        <f t="shared" si="391"/>
        <v/>
      </c>
      <c r="AD2250" s="1052" t="str">
        <f t="shared" si="392"/>
        <v/>
      </c>
      <c r="AE2250" s="1053" t="str">
        <f t="shared" si="393"/>
        <v/>
      </c>
    </row>
    <row r="2251" spans="5:31" ht="12.75" customHeight="1">
      <c r="E2251" s="1083" t="str">
        <f t="shared" si="386"/>
        <v/>
      </c>
      <c r="J2251" s="1117" t="str">
        <f>IF(D2251="","-",#REF!-D2251)</f>
        <v>-</v>
      </c>
      <c r="L2251" s="1041" t="str">
        <f t="shared" si="387"/>
        <v/>
      </c>
      <c r="W2251" s="1046" t="str">
        <f t="shared" si="388"/>
        <v/>
      </c>
      <c r="X2251" s="1047"/>
      <c r="Y2251" s="1048" t="str">
        <f t="shared" si="385"/>
        <v/>
      </c>
      <c r="Z2251" s="1049" t="str">
        <f t="shared" si="389"/>
        <v/>
      </c>
      <c r="AA2251" s="1049" t="str">
        <f t="shared" si="390"/>
        <v/>
      </c>
      <c r="AB2251" s="1050" t="str">
        <f t="shared" si="391"/>
        <v/>
      </c>
      <c r="AD2251" s="1052" t="str">
        <f t="shared" si="392"/>
        <v/>
      </c>
      <c r="AE2251" s="1053" t="str">
        <f t="shared" si="393"/>
        <v/>
      </c>
    </row>
    <row r="2252" spans="5:31" ht="12.75" customHeight="1">
      <c r="E2252" s="1083" t="str">
        <f t="shared" si="386"/>
        <v/>
      </c>
      <c r="J2252" s="1117" t="str">
        <f>IF(D2252="","-",#REF!-D2252)</f>
        <v>-</v>
      </c>
      <c r="L2252" s="1041" t="str">
        <f t="shared" si="387"/>
        <v/>
      </c>
      <c r="W2252" s="1046" t="str">
        <f t="shared" si="388"/>
        <v/>
      </c>
      <c r="X2252" s="1047"/>
      <c r="Y2252" s="1048" t="str">
        <f t="shared" si="385"/>
        <v/>
      </c>
      <c r="Z2252" s="1049" t="str">
        <f t="shared" si="389"/>
        <v/>
      </c>
      <c r="AA2252" s="1049" t="str">
        <f t="shared" si="390"/>
        <v/>
      </c>
      <c r="AB2252" s="1050" t="str">
        <f t="shared" si="391"/>
        <v/>
      </c>
      <c r="AD2252" s="1052" t="str">
        <f t="shared" si="392"/>
        <v/>
      </c>
      <c r="AE2252" s="1053" t="str">
        <f t="shared" si="393"/>
        <v/>
      </c>
    </row>
    <row r="2253" spans="5:31" ht="12.75" customHeight="1">
      <c r="E2253" s="1083" t="str">
        <f t="shared" si="386"/>
        <v/>
      </c>
      <c r="J2253" s="1117" t="str">
        <f>IF(D2253="","-",#REF!-D2253)</f>
        <v>-</v>
      </c>
      <c r="L2253" s="1041" t="str">
        <f t="shared" si="387"/>
        <v/>
      </c>
      <c r="W2253" s="1046" t="str">
        <f t="shared" si="388"/>
        <v/>
      </c>
      <c r="X2253" s="1047"/>
      <c r="Y2253" s="1048" t="str">
        <f t="shared" si="385"/>
        <v/>
      </c>
      <c r="Z2253" s="1049" t="str">
        <f t="shared" si="389"/>
        <v/>
      </c>
      <c r="AA2253" s="1049" t="str">
        <f t="shared" si="390"/>
        <v/>
      </c>
      <c r="AB2253" s="1050" t="str">
        <f t="shared" si="391"/>
        <v/>
      </c>
      <c r="AD2253" s="1052" t="str">
        <f t="shared" si="392"/>
        <v/>
      </c>
      <c r="AE2253" s="1053" t="str">
        <f t="shared" si="393"/>
        <v/>
      </c>
    </row>
    <row r="2254" spans="5:31" ht="12.75" customHeight="1">
      <c r="E2254" s="1083" t="str">
        <f t="shared" si="386"/>
        <v/>
      </c>
      <c r="J2254" s="1117" t="str">
        <f>IF(D2254="","-",#REF!-D2254)</f>
        <v>-</v>
      </c>
      <c r="L2254" s="1041" t="str">
        <f t="shared" si="387"/>
        <v/>
      </c>
      <c r="W2254" s="1046" t="str">
        <f t="shared" si="388"/>
        <v/>
      </c>
      <c r="X2254" s="1047"/>
      <c r="Y2254" s="1048" t="str">
        <f t="shared" si="385"/>
        <v/>
      </c>
      <c r="Z2254" s="1049" t="str">
        <f t="shared" si="389"/>
        <v/>
      </c>
      <c r="AA2254" s="1049" t="str">
        <f t="shared" si="390"/>
        <v/>
      </c>
      <c r="AB2254" s="1050" t="str">
        <f t="shared" si="391"/>
        <v/>
      </c>
      <c r="AD2254" s="1052" t="str">
        <f t="shared" si="392"/>
        <v/>
      </c>
      <c r="AE2254" s="1053" t="str">
        <f t="shared" si="393"/>
        <v/>
      </c>
    </row>
    <row r="2255" spans="5:31" ht="12.75" customHeight="1">
      <c r="E2255" s="1083" t="str">
        <f t="shared" si="386"/>
        <v/>
      </c>
      <c r="J2255" s="1117" t="str">
        <f>IF(D2255="","-",#REF!-D2255)</f>
        <v>-</v>
      </c>
      <c r="L2255" s="1041" t="str">
        <f t="shared" si="387"/>
        <v/>
      </c>
      <c r="W2255" s="1046" t="str">
        <f t="shared" si="388"/>
        <v/>
      </c>
      <c r="X2255" s="1047"/>
      <c r="Y2255" s="1048" t="str">
        <f t="shared" si="385"/>
        <v/>
      </c>
      <c r="Z2255" s="1049" t="str">
        <f t="shared" si="389"/>
        <v/>
      </c>
      <c r="AA2255" s="1049" t="str">
        <f t="shared" si="390"/>
        <v/>
      </c>
      <c r="AB2255" s="1050" t="str">
        <f t="shared" si="391"/>
        <v/>
      </c>
      <c r="AD2255" s="1052" t="str">
        <f t="shared" si="392"/>
        <v/>
      </c>
      <c r="AE2255" s="1053" t="str">
        <f t="shared" si="393"/>
        <v/>
      </c>
    </row>
    <row r="2256" spans="5:31" ht="12.75" customHeight="1">
      <c r="E2256" s="1083" t="str">
        <f t="shared" si="386"/>
        <v/>
      </c>
      <c r="J2256" s="1117" t="str">
        <f>IF(D2256="","-",#REF!-D2256)</f>
        <v>-</v>
      </c>
      <c r="L2256" s="1041" t="str">
        <f t="shared" si="387"/>
        <v/>
      </c>
      <c r="W2256" s="1046" t="str">
        <f t="shared" si="388"/>
        <v/>
      </c>
      <c r="X2256" s="1047"/>
      <c r="Y2256" s="1048" t="str">
        <f t="shared" si="385"/>
        <v/>
      </c>
      <c r="Z2256" s="1049" t="str">
        <f t="shared" si="389"/>
        <v/>
      </c>
      <c r="AA2256" s="1049" t="str">
        <f t="shared" si="390"/>
        <v/>
      </c>
      <c r="AB2256" s="1050" t="str">
        <f t="shared" si="391"/>
        <v/>
      </c>
      <c r="AD2256" s="1052" t="str">
        <f t="shared" si="392"/>
        <v/>
      </c>
      <c r="AE2256" s="1053" t="str">
        <f t="shared" si="393"/>
        <v/>
      </c>
    </row>
    <row r="2257" spans="5:31" ht="12.75" customHeight="1">
      <c r="E2257" s="1083" t="str">
        <f t="shared" si="386"/>
        <v/>
      </c>
      <c r="J2257" s="1117" t="str">
        <f>IF(D2257="","-",#REF!-D2257)</f>
        <v>-</v>
      </c>
      <c r="L2257" s="1041" t="str">
        <f t="shared" si="387"/>
        <v/>
      </c>
      <c r="W2257" s="1046" t="str">
        <f t="shared" si="388"/>
        <v/>
      </c>
      <c r="X2257" s="1047"/>
      <c r="Y2257" s="1048" t="str">
        <f t="shared" si="385"/>
        <v/>
      </c>
      <c r="Z2257" s="1049" t="str">
        <f t="shared" si="389"/>
        <v/>
      </c>
      <c r="AA2257" s="1049" t="str">
        <f t="shared" si="390"/>
        <v/>
      </c>
      <c r="AB2257" s="1050" t="str">
        <f t="shared" si="391"/>
        <v/>
      </c>
      <c r="AD2257" s="1052" t="str">
        <f t="shared" si="392"/>
        <v/>
      </c>
      <c r="AE2257" s="1053" t="str">
        <f t="shared" si="393"/>
        <v/>
      </c>
    </row>
    <row r="2258" spans="5:31" ht="12.75" customHeight="1">
      <c r="E2258" s="1083" t="str">
        <f t="shared" si="386"/>
        <v/>
      </c>
      <c r="J2258" s="1117" t="str">
        <f>IF(D2258="","-",#REF!-D2258)</f>
        <v>-</v>
      </c>
      <c r="L2258" s="1041" t="str">
        <f t="shared" si="387"/>
        <v/>
      </c>
      <c r="W2258" s="1046" t="str">
        <f t="shared" si="388"/>
        <v/>
      </c>
      <c r="X2258" s="1047"/>
      <c r="Y2258" s="1048" t="str">
        <f t="shared" si="385"/>
        <v/>
      </c>
      <c r="Z2258" s="1049" t="str">
        <f t="shared" si="389"/>
        <v/>
      </c>
      <c r="AA2258" s="1049" t="str">
        <f t="shared" si="390"/>
        <v/>
      </c>
      <c r="AB2258" s="1050" t="str">
        <f t="shared" si="391"/>
        <v/>
      </c>
      <c r="AD2258" s="1052" t="str">
        <f t="shared" si="392"/>
        <v/>
      </c>
      <c r="AE2258" s="1053" t="str">
        <f t="shared" si="393"/>
        <v/>
      </c>
    </row>
    <row r="2259" spans="5:31" ht="12.75" customHeight="1">
      <c r="E2259" s="1083" t="str">
        <f t="shared" si="386"/>
        <v/>
      </c>
      <c r="J2259" s="1117" t="str">
        <f>IF(D2259="","-",#REF!-D2259)</f>
        <v>-</v>
      </c>
      <c r="L2259" s="1041" t="str">
        <f t="shared" si="387"/>
        <v/>
      </c>
      <c r="W2259" s="1046" t="str">
        <f t="shared" si="388"/>
        <v/>
      </c>
      <c r="X2259" s="1047"/>
      <c r="Y2259" s="1048" t="str">
        <f t="shared" si="385"/>
        <v/>
      </c>
      <c r="Z2259" s="1049" t="str">
        <f t="shared" si="389"/>
        <v/>
      </c>
      <c r="AA2259" s="1049" t="str">
        <f t="shared" si="390"/>
        <v/>
      </c>
      <c r="AB2259" s="1050" t="str">
        <f t="shared" si="391"/>
        <v/>
      </c>
      <c r="AD2259" s="1052" t="str">
        <f t="shared" si="392"/>
        <v/>
      </c>
      <c r="AE2259" s="1053" t="str">
        <f t="shared" si="393"/>
        <v/>
      </c>
    </row>
    <row r="2260" spans="5:31" ht="12.75" customHeight="1">
      <c r="E2260" s="1083" t="str">
        <f t="shared" si="386"/>
        <v/>
      </c>
      <c r="J2260" s="1117" t="str">
        <f>IF(D2260="","-",#REF!-D2260)</f>
        <v>-</v>
      </c>
      <c r="L2260" s="1041" t="str">
        <f t="shared" si="387"/>
        <v/>
      </c>
      <c r="W2260" s="1046" t="str">
        <f t="shared" si="388"/>
        <v/>
      </c>
      <c r="X2260" s="1047"/>
      <c r="Y2260" s="1048" t="str">
        <f t="shared" si="385"/>
        <v/>
      </c>
      <c r="Z2260" s="1049" t="str">
        <f t="shared" si="389"/>
        <v/>
      </c>
      <c r="AA2260" s="1049" t="str">
        <f t="shared" si="390"/>
        <v/>
      </c>
      <c r="AB2260" s="1050" t="str">
        <f t="shared" si="391"/>
        <v/>
      </c>
      <c r="AD2260" s="1052" t="str">
        <f t="shared" si="392"/>
        <v/>
      </c>
      <c r="AE2260" s="1053" t="str">
        <f t="shared" si="393"/>
        <v/>
      </c>
    </row>
    <row r="2261" spans="5:31" ht="12.75" customHeight="1">
      <c r="E2261" s="1083" t="str">
        <f t="shared" si="386"/>
        <v/>
      </c>
      <c r="J2261" s="1117" t="str">
        <f>IF(D2261="","-",#REF!-D2261)</f>
        <v>-</v>
      </c>
      <c r="L2261" s="1041" t="str">
        <f t="shared" si="387"/>
        <v/>
      </c>
      <c r="W2261" s="1046" t="str">
        <f t="shared" si="388"/>
        <v/>
      </c>
      <c r="X2261" s="1047"/>
      <c r="Y2261" s="1048" t="str">
        <f t="shared" si="385"/>
        <v/>
      </c>
      <c r="Z2261" s="1049" t="str">
        <f t="shared" si="389"/>
        <v/>
      </c>
      <c r="AA2261" s="1049" t="str">
        <f t="shared" si="390"/>
        <v/>
      </c>
      <c r="AB2261" s="1050" t="str">
        <f t="shared" si="391"/>
        <v/>
      </c>
      <c r="AD2261" s="1052" t="str">
        <f t="shared" si="392"/>
        <v/>
      </c>
      <c r="AE2261" s="1053" t="str">
        <f t="shared" si="393"/>
        <v/>
      </c>
    </row>
    <row r="2262" spans="5:31" ht="12.75" customHeight="1">
      <c r="E2262" s="1083" t="str">
        <f t="shared" si="386"/>
        <v/>
      </c>
      <c r="J2262" s="1117" t="str">
        <f>IF(D2262="","-",#REF!-D2262)</f>
        <v>-</v>
      </c>
      <c r="L2262" s="1041" t="str">
        <f t="shared" si="387"/>
        <v/>
      </c>
      <c r="W2262" s="1046" t="str">
        <f t="shared" si="388"/>
        <v/>
      </c>
      <c r="X2262" s="1047"/>
      <c r="Y2262" s="1048" t="str">
        <f t="shared" si="385"/>
        <v/>
      </c>
      <c r="Z2262" s="1049" t="str">
        <f t="shared" si="389"/>
        <v/>
      </c>
      <c r="AA2262" s="1049" t="str">
        <f t="shared" si="390"/>
        <v/>
      </c>
      <c r="AB2262" s="1050" t="str">
        <f t="shared" si="391"/>
        <v/>
      </c>
      <c r="AD2262" s="1052" t="str">
        <f t="shared" si="392"/>
        <v/>
      </c>
      <c r="AE2262" s="1053" t="str">
        <f t="shared" si="393"/>
        <v/>
      </c>
    </row>
    <row r="2263" spans="5:31" ht="12.75" customHeight="1">
      <c r="E2263" s="1083" t="str">
        <f t="shared" si="386"/>
        <v/>
      </c>
      <c r="J2263" s="1117" t="str">
        <f>IF(D2263="","-",#REF!-D2263)</f>
        <v>-</v>
      </c>
      <c r="L2263" s="1041" t="str">
        <f t="shared" si="387"/>
        <v/>
      </c>
      <c r="W2263" s="1046" t="str">
        <f t="shared" si="388"/>
        <v/>
      </c>
      <c r="X2263" s="1047"/>
      <c r="Y2263" s="1048" t="str">
        <f t="shared" si="385"/>
        <v/>
      </c>
      <c r="Z2263" s="1049" t="str">
        <f t="shared" si="389"/>
        <v/>
      </c>
      <c r="AA2263" s="1049" t="str">
        <f t="shared" si="390"/>
        <v/>
      </c>
      <c r="AB2263" s="1050" t="str">
        <f t="shared" si="391"/>
        <v/>
      </c>
      <c r="AD2263" s="1052" t="str">
        <f t="shared" si="392"/>
        <v/>
      </c>
      <c r="AE2263" s="1053" t="str">
        <f t="shared" si="393"/>
        <v/>
      </c>
    </row>
    <row r="2264" spans="5:31" ht="12.75" customHeight="1">
      <c r="E2264" s="1083" t="str">
        <f t="shared" si="386"/>
        <v/>
      </c>
      <c r="J2264" s="1117" t="str">
        <f>IF(D2264="","-",#REF!-D2264)</f>
        <v>-</v>
      </c>
      <c r="L2264" s="1041" t="str">
        <f t="shared" si="387"/>
        <v/>
      </c>
      <c r="W2264" s="1046" t="str">
        <f t="shared" si="388"/>
        <v/>
      </c>
      <c r="X2264" s="1047"/>
      <c r="Y2264" s="1048" t="str">
        <f t="shared" si="385"/>
        <v/>
      </c>
      <c r="Z2264" s="1049" t="str">
        <f t="shared" si="389"/>
        <v/>
      </c>
      <c r="AA2264" s="1049" t="str">
        <f t="shared" si="390"/>
        <v/>
      </c>
      <c r="AB2264" s="1050" t="str">
        <f t="shared" si="391"/>
        <v/>
      </c>
      <c r="AD2264" s="1052" t="str">
        <f t="shared" si="392"/>
        <v/>
      </c>
      <c r="AE2264" s="1053" t="str">
        <f t="shared" si="393"/>
        <v/>
      </c>
    </row>
    <row r="2265" spans="5:31" ht="12.75" customHeight="1">
      <c r="E2265" s="1083" t="str">
        <f t="shared" si="386"/>
        <v/>
      </c>
      <c r="J2265" s="1117" t="str">
        <f>IF(D2265="","-",#REF!-D2265)</f>
        <v>-</v>
      </c>
      <c r="L2265" s="1041" t="str">
        <f t="shared" si="387"/>
        <v/>
      </c>
      <c r="W2265" s="1046" t="str">
        <f t="shared" si="388"/>
        <v/>
      </c>
      <c r="X2265" s="1047"/>
      <c r="Y2265" s="1048" t="str">
        <f t="shared" si="385"/>
        <v/>
      </c>
      <c r="Z2265" s="1049" t="str">
        <f t="shared" si="389"/>
        <v/>
      </c>
      <c r="AA2265" s="1049" t="str">
        <f t="shared" si="390"/>
        <v/>
      </c>
      <c r="AB2265" s="1050" t="str">
        <f t="shared" si="391"/>
        <v/>
      </c>
      <c r="AD2265" s="1052" t="str">
        <f t="shared" si="392"/>
        <v/>
      </c>
      <c r="AE2265" s="1053" t="str">
        <f t="shared" si="393"/>
        <v/>
      </c>
    </row>
    <row r="2266" spans="5:31" ht="12.75" customHeight="1">
      <c r="E2266" s="1083" t="str">
        <f t="shared" si="386"/>
        <v/>
      </c>
      <c r="J2266" s="1117" t="str">
        <f>IF(D2266="","-",#REF!-D2266)</f>
        <v>-</v>
      </c>
      <c r="L2266" s="1041" t="str">
        <f t="shared" si="387"/>
        <v/>
      </c>
      <c r="W2266" s="1046" t="str">
        <f t="shared" si="388"/>
        <v/>
      </c>
      <c r="X2266" s="1047"/>
      <c r="Y2266" s="1048" t="str">
        <f t="shared" si="385"/>
        <v/>
      </c>
      <c r="Z2266" s="1049" t="str">
        <f t="shared" si="389"/>
        <v/>
      </c>
      <c r="AA2266" s="1049" t="str">
        <f t="shared" si="390"/>
        <v/>
      </c>
      <c r="AB2266" s="1050" t="str">
        <f t="shared" si="391"/>
        <v/>
      </c>
      <c r="AD2266" s="1052" t="str">
        <f t="shared" si="392"/>
        <v/>
      </c>
      <c r="AE2266" s="1053" t="str">
        <f t="shared" si="393"/>
        <v/>
      </c>
    </row>
    <row r="2267" spans="5:31" ht="12.75" customHeight="1">
      <c r="E2267" s="1083" t="str">
        <f t="shared" si="386"/>
        <v/>
      </c>
      <c r="J2267" s="1117" t="str">
        <f>IF(D2267="","-",#REF!-D2267)</f>
        <v>-</v>
      </c>
      <c r="L2267" s="1041" t="str">
        <f t="shared" si="387"/>
        <v/>
      </c>
      <c r="W2267" s="1046" t="str">
        <f t="shared" si="388"/>
        <v/>
      </c>
      <c r="X2267" s="1047"/>
      <c r="Y2267" s="1048" t="str">
        <f t="shared" si="385"/>
        <v/>
      </c>
      <c r="Z2267" s="1049" t="str">
        <f t="shared" si="389"/>
        <v/>
      </c>
      <c r="AA2267" s="1049" t="str">
        <f t="shared" si="390"/>
        <v/>
      </c>
      <c r="AB2267" s="1050" t="str">
        <f t="shared" si="391"/>
        <v/>
      </c>
      <c r="AD2267" s="1052" t="str">
        <f t="shared" si="392"/>
        <v/>
      </c>
      <c r="AE2267" s="1053" t="str">
        <f t="shared" si="393"/>
        <v/>
      </c>
    </row>
    <row r="2268" spans="5:31" ht="12.75" customHeight="1">
      <c r="E2268" s="1083" t="str">
        <f t="shared" si="386"/>
        <v/>
      </c>
      <c r="J2268" s="1117" t="str">
        <f>IF(D2268="","-",#REF!-D2268)</f>
        <v>-</v>
      </c>
      <c r="L2268" s="1041" t="str">
        <f t="shared" si="387"/>
        <v/>
      </c>
      <c r="W2268" s="1046" t="str">
        <f t="shared" si="388"/>
        <v/>
      </c>
      <c r="X2268" s="1047"/>
      <c r="Y2268" s="1048" t="str">
        <f t="shared" si="385"/>
        <v/>
      </c>
      <c r="Z2268" s="1049" t="str">
        <f t="shared" si="389"/>
        <v/>
      </c>
      <c r="AA2268" s="1049" t="str">
        <f t="shared" si="390"/>
        <v/>
      </c>
      <c r="AB2268" s="1050" t="str">
        <f t="shared" si="391"/>
        <v/>
      </c>
      <c r="AD2268" s="1052" t="str">
        <f t="shared" si="392"/>
        <v/>
      </c>
      <c r="AE2268" s="1053" t="str">
        <f t="shared" si="393"/>
        <v/>
      </c>
    </row>
    <row r="2269" spans="5:31" ht="12.75" customHeight="1">
      <c r="E2269" s="1083" t="str">
        <f t="shared" si="386"/>
        <v/>
      </c>
      <c r="J2269" s="1117" t="str">
        <f>IF(D2269="","-",#REF!-D2269)</f>
        <v>-</v>
      </c>
      <c r="L2269" s="1041" t="str">
        <f t="shared" si="387"/>
        <v/>
      </c>
      <c r="W2269" s="1046" t="str">
        <f t="shared" si="388"/>
        <v/>
      </c>
      <c r="X2269" s="1047"/>
      <c r="Y2269" s="1048" t="str">
        <f t="shared" si="385"/>
        <v/>
      </c>
      <c r="Z2269" s="1049" t="str">
        <f t="shared" si="389"/>
        <v/>
      </c>
      <c r="AA2269" s="1049" t="str">
        <f t="shared" si="390"/>
        <v/>
      </c>
      <c r="AB2269" s="1050" t="str">
        <f t="shared" si="391"/>
        <v/>
      </c>
      <c r="AD2269" s="1052" t="str">
        <f t="shared" si="392"/>
        <v/>
      </c>
      <c r="AE2269" s="1053" t="str">
        <f t="shared" si="393"/>
        <v/>
      </c>
    </row>
    <row r="2270" spans="5:31" ht="12.75" customHeight="1">
      <c r="E2270" s="1083" t="str">
        <f t="shared" si="386"/>
        <v/>
      </c>
      <c r="J2270" s="1117" t="str">
        <f>IF(D2270="","-",#REF!-D2270)</f>
        <v>-</v>
      </c>
      <c r="L2270" s="1041" t="str">
        <f t="shared" si="387"/>
        <v/>
      </c>
      <c r="W2270" s="1046" t="str">
        <f t="shared" si="388"/>
        <v/>
      </c>
      <c r="X2270" s="1047"/>
      <c r="Y2270" s="1048" t="str">
        <f t="shared" si="385"/>
        <v/>
      </c>
      <c r="Z2270" s="1049" t="str">
        <f t="shared" si="389"/>
        <v/>
      </c>
      <c r="AA2270" s="1049" t="str">
        <f t="shared" si="390"/>
        <v/>
      </c>
      <c r="AB2270" s="1050" t="str">
        <f t="shared" si="391"/>
        <v/>
      </c>
      <c r="AD2270" s="1052" t="str">
        <f t="shared" si="392"/>
        <v/>
      </c>
      <c r="AE2270" s="1053" t="str">
        <f t="shared" si="393"/>
        <v/>
      </c>
    </row>
    <row r="2271" spans="5:31" ht="12.75" customHeight="1">
      <c r="E2271" s="1083" t="str">
        <f t="shared" si="386"/>
        <v/>
      </c>
      <c r="J2271" s="1117" t="str">
        <f>IF(D2271="","-",#REF!-D2271)</f>
        <v>-</v>
      </c>
      <c r="L2271" s="1041" t="str">
        <f t="shared" si="387"/>
        <v/>
      </c>
      <c r="W2271" s="1046" t="str">
        <f t="shared" si="388"/>
        <v/>
      </c>
      <c r="X2271" s="1047"/>
      <c r="Y2271" s="1048" t="str">
        <f t="shared" si="385"/>
        <v/>
      </c>
      <c r="Z2271" s="1049" t="str">
        <f t="shared" si="389"/>
        <v/>
      </c>
      <c r="AA2271" s="1049" t="str">
        <f t="shared" si="390"/>
        <v/>
      </c>
      <c r="AB2271" s="1050" t="str">
        <f t="shared" si="391"/>
        <v/>
      </c>
      <c r="AD2271" s="1052" t="str">
        <f t="shared" si="392"/>
        <v/>
      </c>
      <c r="AE2271" s="1053" t="str">
        <f t="shared" si="393"/>
        <v/>
      </c>
    </row>
    <row r="2272" spans="5:31" ht="12.75" customHeight="1">
      <c r="E2272" s="1083" t="str">
        <f t="shared" si="386"/>
        <v/>
      </c>
      <c r="J2272" s="1117" t="str">
        <f>IF(D2272="","-",#REF!-D2272)</f>
        <v>-</v>
      </c>
      <c r="L2272" s="1041" t="str">
        <f t="shared" si="387"/>
        <v/>
      </c>
      <c r="W2272" s="1046" t="str">
        <f t="shared" si="388"/>
        <v/>
      </c>
      <c r="X2272" s="1047"/>
      <c r="Y2272" s="1048" t="str">
        <f t="shared" si="385"/>
        <v/>
      </c>
      <c r="Z2272" s="1049" t="str">
        <f t="shared" si="389"/>
        <v/>
      </c>
      <c r="AA2272" s="1049" t="str">
        <f t="shared" si="390"/>
        <v/>
      </c>
      <c r="AB2272" s="1050" t="str">
        <f t="shared" si="391"/>
        <v/>
      </c>
      <c r="AD2272" s="1052" t="str">
        <f t="shared" si="392"/>
        <v/>
      </c>
      <c r="AE2272" s="1053" t="str">
        <f t="shared" si="393"/>
        <v/>
      </c>
    </row>
    <row r="2273" spans="5:31" ht="12.75" customHeight="1">
      <c r="E2273" s="1083" t="str">
        <f t="shared" si="386"/>
        <v/>
      </c>
      <c r="J2273" s="1117" t="str">
        <f>IF(D2273="","-",#REF!-D2273)</f>
        <v>-</v>
      </c>
      <c r="L2273" s="1041" t="str">
        <f t="shared" si="387"/>
        <v/>
      </c>
      <c r="W2273" s="1046" t="str">
        <f t="shared" si="388"/>
        <v/>
      </c>
      <c r="X2273" s="1047"/>
      <c r="Y2273" s="1048" t="str">
        <f t="shared" ref="Y2273:Y2336" si="394">IFERROR(CHOOSE(X2273,"መስከረም","ጥቅምት","ህዳር  ","ታህሳስ ","ጥር ","የካቲት ","መጋቢት ","ሚይዚያ ","ግንቦት ","ሰኔ ","ሐምሌ ","ነሐሴ ","Pagume"),"")</f>
        <v/>
      </c>
      <c r="Z2273" s="1049" t="str">
        <f t="shared" si="389"/>
        <v/>
      </c>
      <c r="AA2273" s="1049" t="str">
        <f t="shared" si="390"/>
        <v/>
      </c>
      <c r="AB2273" s="1050" t="str">
        <f t="shared" si="391"/>
        <v/>
      </c>
      <c r="AD2273" s="1052" t="str">
        <f t="shared" si="392"/>
        <v/>
      </c>
      <c r="AE2273" s="1053" t="str">
        <f t="shared" si="393"/>
        <v/>
      </c>
    </row>
    <row r="2274" spans="5:31" ht="12.75" customHeight="1">
      <c r="E2274" s="1083" t="str">
        <f t="shared" si="386"/>
        <v/>
      </c>
      <c r="J2274" s="1117" t="str">
        <f>IF(D2274="","-",#REF!-D2274)</f>
        <v>-</v>
      </c>
      <c r="L2274" s="1041" t="str">
        <f t="shared" si="387"/>
        <v/>
      </c>
      <c r="W2274" s="1046" t="str">
        <f t="shared" si="388"/>
        <v/>
      </c>
      <c r="X2274" s="1047"/>
      <c r="Y2274" s="1048" t="str">
        <f t="shared" si="394"/>
        <v/>
      </c>
      <c r="Z2274" s="1049" t="str">
        <f t="shared" si="389"/>
        <v/>
      </c>
      <c r="AA2274" s="1049" t="str">
        <f t="shared" si="390"/>
        <v/>
      </c>
      <c r="AB2274" s="1050" t="str">
        <f t="shared" si="391"/>
        <v/>
      </c>
      <c r="AD2274" s="1052" t="str">
        <f t="shared" si="392"/>
        <v/>
      </c>
      <c r="AE2274" s="1053" t="str">
        <f t="shared" si="393"/>
        <v/>
      </c>
    </row>
    <row r="2275" spans="5:31" ht="12.75" customHeight="1">
      <c r="E2275" s="1083" t="str">
        <f t="shared" si="386"/>
        <v/>
      </c>
      <c r="J2275" s="1117" t="str">
        <f>IF(D2275="","-",#REF!-D2275)</f>
        <v>-</v>
      </c>
      <c r="L2275" s="1041" t="str">
        <f t="shared" si="387"/>
        <v/>
      </c>
      <c r="W2275" s="1046" t="str">
        <f t="shared" si="388"/>
        <v/>
      </c>
      <c r="X2275" s="1047"/>
      <c r="Y2275" s="1048" t="str">
        <f t="shared" si="394"/>
        <v/>
      </c>
      <c r="Z2275" s="1049" t="str">
        <f t="shared" si="389"/>
        <v/>
      </c>
      <c r="AA2275" s="1049" t="str">
        <f t="shared" si="390"/>
        <v/>
      </c>
      <c r="AB2275" s="1050" t="str">
        <f t="shared" si="391"/>
        <v/>
      </c>
      <c r="AD2275" s="1052" t="str">
        <f t="shared" si="392"/>
        <v/>
      </c>
      <c r="AE2275" s="1053" t="str">
        <f t="shared" si="393"/>
        <v/>
      </c>
    </row>
    <row r="2276" spans="5:31" ht="12.75" customHeight="1">
      <c r="E2276" s="1083" t="str">
        <f t="shared" si="386"/>
        <v/>
      </c>
      <c r="J2276" s="1117" t="str">
        <f>IF(D2276="","-",#REF!-D2276)</f>
        <v>-</v>
      </c>
      <c r="L2276" s="1041" t="str">
        <f t="shared" si="387"/>
        <v/>
      </c>
      <c r="W2276" s="1046" t="str">
        <f t="shared" si="388"/>
        <v/>
      </c>
      <c r="X2276" s="1047"/>
      <c r="Y2276" s="1048" t="str">
        <f t="shared" si="394"/>
        <v/>
      </c>
      <c r="Z2276" s="1049" t="str">
        <f t="shared" si="389"/>
        <v/>
      </c>
      <c r="AA2276" s="1049" t="str">
        <f t="shared" si="390"/>
        <v/>
      </c>
      <c r="AB2276" s="1050" t="str">
        <f t="shared" si="391"/>
        <v/>
      </c>
      <c r="AD2276" s="1052" t="str">
        <f t="shared" si="392"/>
        <v/>
      </c>
      <c r="AE2276" s="1053" t="str">
        <f t="shared" si="393"/>
        <v/>
      </c>
    </row>
    <row r="2277" spans="5:31" ht="12.75" customHeight="1">
      <c r="E2277" s="1083" t="str">
        <f t="shared" si="386"/>
        <v/>
      </c>
      <c r="J2277" s="1117" t="str">
        <f>IF(D2277="","-",#REF!-D2277)</f>
        <v>-</v>
      </c>
      <c r="L2277" s="1041" t="str">
        <f t="shared" si="387"/>
        <v/>
      </c>
      <c r="W2277" s="1046" t="str">
        <f t="shared" si="388"/>
        <v/>
      </c>
      <c r="X2277" s="1047"/>
      <c r="Y2277" s="1048" t="str">
        <f t="shared" si="394"/>
        <v/>
      </c>
      <c r="Z2277" s="1049" t="str">
        <f t="shared" si="389"/>
        <v/>
      </c>
      <c r="AA2277" s="1049" t="str">
        <f t="shared" si="390"/>
        <v/>
      </c>
      <c r="AB2277" s="1050" t="str">
        <f t="shared" si="391"/>
        <v/>
      </c>
      <c r="AD2277" s="1052" t="str">
        <f t="shared" si="392"/>
        <v/>
      </c>
      <c r="AE2277" s="1053" t="str">
        <f t="shared" si="393"/>
        <v/>
      </c>
    </row>
    <row r="2278" spans="5:31" ht="12.75" customHeight="1">
      <c r="E2278" s="1083" t="str">
        <f t="shared" si="386"/>
        <v/>
      </c>
      <c r="J2278" s="1117" t="str">
        <f>IF(D2278="","-",#REF!-D2278)</f>
        <v>-</v>
      </c>
      <c r="L2278" s="1041" t="str">
        <f t="shared" si="387"/>
        <v/>
      </c>
      <c r="W2278" s="1046" t="str">
        <f t="shared" si="388"/>
        <v/>
      </c>
      <c r="X2278" s="1047"/>
      <c r="Y2278" s="1048" t="str">
        <f t="shared" si="394"/>
        <v/>
      </c>
      <c r="Z2278" s="1049" t="str">
        <f t="shared" si="389"/>
        <v/>
      </c>
      <c r="AA2278" s="1049" t="str">
        <f t="shared" si="390"/>
        <v/>
      </c>
      <c r="AB2278" s="1050" t="str">
        <f t="shared" si="391"/>
        <v/>
      </c>
      <c r="AD2278" s="1052" t="str">
        <f t="shared" si="392"/>
        <v/>
      </c>
      <c r="AE2278" s="1053" t="str">
        <f t="shared" si="393"/>
        <v/>
      </c>
    </row>
    <row r="2279" spans="5:31" ht="12.75" customHeight="1">
      <c r="E2279" s="1083" t="str">
        <f t="shared" si="386"/>
        <v/>
      </c>
      <c r="J2279" s="1117" t="str">
        <f>IF(D2279="","-",#REF!-D2279)</f>
        <v>-</v>
      </c>
      <c r="L2279" s="1041" t="str">
        <f t="shared" si="387"/>
        <v/>
      </c>
      <c r="W2279" s="1046" t="str">
        <f t="shared" si="388"/>
        <v/>
      </c>
      <c r="X2279" s="1047"/>
      <c r="Y2279" s="1048" t="str">
        <f t="shared" si="394"/>
        <v/>
      </c>
      <c r="Z2279" s="1049" t="str">
        <f t="shared" si="389"/>
        <v/>
      </c>
      <c r="AA2279" s="1049" t="str">
        <f t="shared" si="390"/>
        <v/>
      </c>
      <c r="AB2279" s="1050" t="str">
        <f t="shared" si="391"/>
        <v/>
      </c>
      <c r="AD2279" s="1052" t="str">
        <f t="shared" si="392"/>
        <v/>
      </c>
      <c r="AE2279" s="1053" t="str">
        <f t="shared" si="393"/>
        <v/>
      </c>
    </row>
    <row r="2280" spans="5:31" ht="12.75" customHeight="1">
      <c r="E2280" s="1083" t="str">
        <f t="shared" si="386"/>
        <v/>
      </c>
      <c r="J2280" s="1117" t="str">
        <f>IF(D2280="","-",#REF!-D2280)</f>
        <v>-</v>
      </c>
      <c r="L2280" s="1041" t="str">
        <f t="shared" si="387"/>
        <v/>
      </c>
      <c r="W2280" s="1046" t="str">
        <f t="shared" si="388"/>
        <v/>
      </c>
      <c r="X2280" s="1047"/>
      <c r="Y2280" s="1048" t="str">
        <f t="shared" si="394"/>
        <v/>
      </c>
      <c r="Z2280" s="1049" t="str">
        <f t="shared" si="389"/>
        <v/>
      </c>
      <c r="AA2280" s="1049" t="str">
        <f t="shared" si="390"/>
        <v/>
      </c>
      <c r="AB2280" s="1050" t="str">
        <f t="shared" si="391"/>
        <v/>
      </c>
      <c r="AD2280" s="1052" t="str">
        <f t="shared" si="392"/>
        <v/>
      </c>
      <c r="AE2280" s="1053" t="str">
        <f t="shared" si="393"/>
        <v/>
      </c>
    </row>
    <row r="2281" spans="5:31" ht="12.75" customHeight="1">
      <c r="E2281" s="1083" t="str">
        <f t="shared" si="386"/>
        <v/>
      </c>
      <c r="J2281" s="1117" t="str">
        <f>IF(D2281="","-",#REF!-D2281)</f>
        <v>-</v>
      </c>
      <c r="L2281" s="1041" t="str">
        <f t="shared" si="387"/>
        <v/>
      </c>
      <c r="W2281" s="1046" t="str">
        <f t="shared" si="388"/>
        <v/>
      </c>
      <c r="X2281" s="1047"/>
      <c r="Y2281" s="1048" t="str">
        <f t="shared" si="394"/>
        <v/>
      </c>
      <c r="Z2281" s="1049" t="str">
        <f t="shared" si="389"/>
        <v/>
      </c>
      <c r="AA2281" s="1049" t="str">
        <f t="shared" si="390"/>
        <v/>
      </c>
      <c r="AB2281" s="1050" t="str">
        <f t="shared" si="391"/>
        <v/>
      </c>
      <c r="AD2281" s="1052" t="str">
        <f t="shared" si="392"/>
        <v/>
      </c>
      <c r="AE2281" s="1053" t="str">
        <f t="shared" si="393"/>
        <v/>
      </c>
    </row>
    <row r="2282" spans="5:31" ht="12.75" customHeight="1">
      <c r="E2282" s="1083" t="str">
        <f t="shared" si="386"/>
        <v/>
      </c>
      <c r="J2282" s="1117" t="str">
        <f>IF(D2282="","-",#REF!-D2282)</f>
        <v>-</v>
      </c>
      <c r="L2282" s="1041" t="str">
        <f t="shared" si="387"/>
        <v/>
      </c>
      <c r="W2282" s="1046" t="str">
        <f t="shared" si="388"/>
        <v/>
      </c>
      <c r="X2282" s="1047"/>
      <c r="Y2282" s="1048" t="str">
        <f t="shared" si="394"/>
        <v/>
      </c>
      <c r="Z2282" s="1049" t="str">
        <f t="shared" si="389"/>
        <v/>
      </c>
      <c r="AA2282" s="1049" t="str">
        <f t="shared" si="390"/>
        <v/>
      </c>
      <c r="AB2282" s="1050" t="str">
        <f t="shared" si="391"/>
        <v/>
      </c>
      <c r="AD2282" s="1052" t="str">
        <f t="shared" si="392"/>
        <v/>
      </c>
      <c r="AE2282" s="1053" t="str">
        <f t="shared" si="393"/>
        <v/>
      </c>
    </row>
    <row r="2283" spans="5:31" ht="12.75" customHeight="1">
      <c r="E2283" s="1083" t="str">
        <f t="shared" si="386"/>
        <v/>
      </c>
      <c r="J2283" s="1117" t="str">
        <f>IF(D2283="","-",#REF!-D2283)</f>
        <v>-</v>
      </c>
      <c r="L2283" s="1041" t="str">
        <f t="shared" si="387"/>
        <v/>
      </c>
      <c r="W2283" s="1046" t="str">
        <f t="shared" si="388"/>
        <v/>
      </c>
      <c r="X2283" s="1047"/>
      <c r="Y2283" s="1048" t="str">
        <f t="shared" si="394"/>
        <v/>
      </c>
      <c r="Z2283" s="1049" t="str">
        <f t="shared" si="389"/>
        <v/>
      </c>
      <c r="AA2283" s="1049" t="str">
        <f t="shared" si="390"/>
        <v/>
      </c>
      <c r="AB2283" s="1050" t="str">
        <f t="shared" si="391"/>
        <v/>
      </c>
      <c r="AD2283" s="1052" t="str">
        <f t="shared" si="392"/>
        <v/>
      </c>
      <c r="AE2283" s="1053" t="str">
        <f t="shared" si="393"/>
        <v/>
      </c>
    </row>
    <row r="2284" spans="5:31" ht="12.75" customHeight="1">
      <c r="E2284" s="1083" t="str">
        <f t="shared" si="386"/>
        <v/>
      </c>
      <c r="J2284" s="1117" t="str">
        <f>IF(D2284="","-",#REF!-D2284)</f>
        <v>-</v>
      </c>
      <c r="L2284" s="1041" t="str">
        <f t="shared" si="387"/>
        <v/>
      </c>
      <c r="W2284" s="1046" t="str">
        <f t="shared" si="388"/>
        <v/>
      </c>
      <c r="X2284" s="1047"/>
      <c r="Y2284" s="1048" t="str">
        <f t="shared" si="394"/>
        <v/>
      </c>
      <c r="Z2284" s="1049" t="str">
        <f t="shared" si="389"/>
        <v/>
      </c>
      <c r="AA2284" s="1049" t="str">
        <f t="shared" si="390"/>
        <v/>
      </c>
      <c r="AB2284" s="1050" t="str">
        <f t="shared" si="391"/>
        <v/>
      </c>
      <c r="AD2284" s="1052" t="str">
        <f t="shared" si="392"/>
        <v/>
      </c>
      <c r="AE2284" s="1053" t="str">
        <f t="shared" si="393"/>
        <v/>
      </c>
    </row>
    <row r="2285" spans="5:31" ht="12.75" customHeight="1">
      <c r="E2285" s="1083" t="str">
        <f t="shared" si="386"/>
        <v/>
      </c>
      <c r="J2285" s="1117" t="str">
        <f>IF(D2285="","-",#REF!-D2285)</f>
        <v>-</v>
      </c>
      <c r="L2285" s="1041" t="str">
        <f t="shared" si="387"/>
        <v/>
      </c>
      <c r="W2285" s="1046" t="str">
        <f t="shared" si="388"/>
        <v/>
      </c>
      <c r="X2285" s="1047"/>
      <c r="Y2285" s="1048" t="str">
        <f t="shared" si="394"/>
        <v/>
      </c>
      <c r="Z2285" s="1049" t="str">
        <f t="shared" si="389"/>
        <v/>
      </c>
      <c r="AA2285" s="1049" t="str">
        <f t="shared" si="390"/>
        <v/>
      </c>
      <c r="AB2285" s="1050" t="str">
        <f t="shared" si="391"/>
        <v/>
      </c>
      <c r="AD2285" s="1052" t="str">
        <f t="shared" si="392"/>
        <v/>
      </c>
      <c r="AE2285" s="1053" t="str">
        <f t="shared" si="393"/>
        <v/>
      </c>
    </row>
    <row r="2286" spans="5:31" ht="12.75" customHeight="1">
      <c r="E2286" s="1083" t="str">
        <f t="shared" si="386"/>
        <v/>
      </c>
      <c r="J2286" s="1117" t="str">
        <f>IF(D2286="","-",#REF!-D2286)</f>
        <v>-</v>
      </c>
      <c r="L2286" s="1041" t="str">
        <f t="shared" si="387"/>
        <v/>
      </c>
      <c r="W2286" s="1046" t="str">
        <f t="shared" si="388"/>
        <v/>
      </c>
      <c r="X2286" s="1047"/>
      <c r="Y2286" s="1048" t="str">
        <f t="shared" si="394"/>
        <v/>
      </c>
      <c r="Z2286" s="1049" t="str">
        <f t="shared" si="389"/>
        <v/>
      </c>
      <c r="AA2286" s="1049" t="str">
        <f t="shared" si="390"/>
        <v/>
      </c>
      <c r="AB2286" s="1050" t="str">
        <f t="shared" si="391"/>
        <v/>
      </c>
      <c r="AD2286" s="1052" t="str">
        <f t="shared" si="392"/>
        <v/>
      </c>
      <c r="AE2286" s="1053" t="str">
        <f t="shared" si="393"/>
        <v/>
      </c>
    </row>
    <row r="2287" spans="5:31" ht="12.75" customHeight="1">
      <c r="E2287" s="1083" t="str">
        <f t="shared" si="386"/>
        <v/>
      </c>
      <c r="J2287" s="1117" t="str">
        <f>IF(D2287="","-",#REF!-D2287)</f>
        <v>-</v>
      </c>
      <c r="L2287" s="1041" t="str">
        <f t="shared" si="387"/>
        <v/>
      </c>
      <c r="W2287" s="1046" t="str">
        <f t="shared" si="388"/>
        <v/>
      </c>
      <c r="X2287" s="1047"/>
      <c r="Y2287" s="1048" t="str">
        <f t="shared" si="394"/>
        <v/>
      </c>
      <c r="Z2287" s="1049" t="str">
        <f t="shared" si="389"/>
        <v/>
      </c>
      <c r="AA2287" s="1049" t="str">
        <f t="shared" si="390"/>
        <v/>
      </c>
      <c r="AB2287" s="1050" t="str">
        <f t="shared" si="391"/>
        <v/>
      </c>
      <c r="AD2287" s="1052" t="str">
        <f t="shared" si="392"/>
        <v/>
      </c>
      <c r="AE2287" s="1053" t="str">
        <f t="shared" si="393"/>
        <v/>
      </c>
    </row>
    <row r="2288" spans="5:31" ht="12.75" customHeight="1">
      <c r="E2288" s="1083" t="str">
        <f t="shared" si="386"/>
        <v/>
      </c>
      <c r="J2288" s="1117" t="str">
        <f>IF(D2288="","-",#REF!-D2288)</f>
        <v>-</v>
      </c>
      <c r="L2288" s="1041" t="str">
        <f t="shared" si="387"/>
        <v/>
      </c>
      <c r="W2288" s="1046" t="str">
        <f t="shared" si="388"/>
        <v/>
      </c>
      <c r="X2288" s="1047"/>
      <c r="Y2288" s="1048" t="str">
        <f t="shared" si="394"/>
        <v/>
      </c>
      <c r="Z2288" s="1049" t="str">
        <f t="shared" si="389"/>
        <v/>
      </c>
      <c r="AA2288" s="1049" t="str">
        <f t="shared" si="390"/>
        <v/>
      </c>
      <c r="AB2288" s="1050" t="str">
        <f t="shared" si="391"/>
        <v/>
      </c>
      <c r="AD2288" s="1052" t="str">
        <f t="shared" si="392"/>
        <v/>
      </c>
      <c r="AE2288" s="1053" t="str">
        <f t="shared" si="393"/>
        <v/>
      </c>
    </row>
    <row r="2289" spans="5:31" ht="12.75" customHeight="1">
      <c r="E2289" s="1083" t="str">
        <f t="shared" si="386"/>
        <v/>
      </c>
      <c r="J2289" s="1117" t="str">
        <f>IF(D2289="","-",#REF!-D2289)</f>
        <v>-</v>
      </c>
      <c r="L2289" s="1041" t="str">
        <f t="shared" si="387"/>
        <v/>
      </c>
      <c r="W2289" s="1046" t="str">
        <f t="shared" si="388"/>
        <v/>
      </c>
      <c r="X2289" s="1047"/>
      <c r="Y2289" s="1048" t="str">
        <f t="shared" si="394"/>
        <v/>
      </c>
      <c r="Z2289" s="1049" t="str">
        <f t="shared" si="389"/>
        <v/>
      </c>
      <c r="AA2289" s="1049" t="str">
        <f t="shared" si="390"/>
        <v/>
      </c>
      <c r="AB2289" s="1050" t="str">
        <f t="shared" si="391"/>
        <v/>
      </c>
      <c r="AD2289" s="1052" t="str">
        <f t="shared" si="392"/>
        <v/>
      </c>
      <c r="AE2289" s="1053" t="str">
        <f t="shared" si="393"/>
        <v/>
      </c>
    </row>
    <row r="2290" spans="5:31" ht="12.75" customHeight="1">
      <c r="E2290" s="1083" t="str">
        <f t="shared" si="386"/>
        <v/>
      </c>
      <c r="J2290" s="1117" t="str">
        <f>IF(D2290="","-",#REF!-D2290)</f>
        <v>-</v>
      </c>
      <c r="L2290" s="1041" t="str">
        <f t="shared" si="387"/>
        <v/>
      </c>
      <c r="W2290" s="1046" t="str">
        <f t="shared" si="388"/>
        <v/>
      </c>
      <c r="X2290" s="1047"/>
      <c r="Y2290" s="1048" t="str">
        <f t="shared" si="394"/>
        <v/>
      </c>
      <c r="Z2290" s="1049" t="str">
        <f t="shared" si="389"/>
        <v/>
      </c>
      <c r="AA2290" s="1049" t="str">
        <f t="shared" si="390"/>
        <v/>
      </c>
      <c r="AB2290" s="1050" t="str">
        <f t="shared" si="391"/>
        <v/>
      </c>
      <c r="AD2290" s="1052" t="str">
        <f t="shared" si="392"/>
        <v/>
      </c>
      <c r="AE2290" s="1053" t="str">
        <f t="shared" si="393"/>
        <v/>
      </c>
    </row>
    <row r="2291" spans="5:31" ht="12.75" customHeight="1">
      <c r="E2291" s="1083" t="str">
        <f t="shared" si="386"/>
        <v/>
      </c>
      <c r="J2291" s="1117" t="str">
        <f>IF(D2291="","-",#REF!-D2291)</f>
        <v>-</v>
      </c>
      <c r="L2291" s="1041" t="str">
        <f t="shared" si="387"/>
        <v/>
      </c>
      <c r="W2291" s="1046" t="str">
        <f t="shared" si="388"/>
        <v/>
      </c>
      <c r="X2291" s="1047"/>
      <c r="Y2291" s="1048" t="str">
        <f t="shared" si="394"/>
        <v/>
      </c>
      <c r="Z2291" s="1049" t="str">
        <f t="shared" si="389"/>
        <v/>
      </c>
      <c r="AA2291" s="1049" t="str">
        <f t="shared" si="390"/>
        <v/>
      </c>
      <c r="AB2291" s="1050" t="str">
        <f t="shared" si="391"/>
        <v/>
      </c>
      <c r="AD2291" s="1052" t="str">
        <f t="shared" si="392"/>
        <v/>
      </c>
      <c r="AE2291" s="1053" t="str">
        <f t="shared" si="393"/>
        <v/>
      </c>
    </row>
    <row r="2292" spans="5:31" ht="12.75" customHeight="1">
      <c r="E2292" s="1083" t="str">
        <f t="shared" si="386"/>
        <v/>
      </c>
      <c r="J2292" s="1117" t="str">
        <f>IF(D2292="","-",#REF!-D2292)</f>
        <v>-</v>
      </c>
      <c r="L2292" s="1041" t="str">
        <f t="shared" si="387"/>
        <v/>
      </c>
      <c r="W2292" s="1046" t="str">
        <f t="shared" si="388"/>
        <v/>
      </c>
      <c r="X2292" s="1047"/>
      <c r="Y2292" s="1048" t="str">
        <f t="shared" si="394"/>
        <v/>
      </c>
      <c r="Z2292" s="1049" t="str">
        <f t="shared" si="389"/>
        <v/>
      </c>
      <c r="AA2292" s="1049" t="str">
        <f t="shared" si="390"/>
        <v/>
      </c>
      <c r="AB2292" s="1050" t="str">
        <f t="shared" si="391"/>
        <v/>
      </c>
      <c r="AD2292" s="1052" t="str">
        <f t="shared" si="392"/>
        <v/>
      </c>
      <c r="AE2292" s="1053" t="str">
        <f t="shared" si="393"/>
        <v/>
      </c>
    </row>
    <row r="2293" spans="5:31" ht="12.75" customHeight="1">
      <c r="E2293" s="1083" t="str">
        <f t="shared" si="386"/>
        <v/>
      </c>
      <c r="J2293" s="1117" t="str">
        <f>IF(D2293="","-",#REF!-D2293)</f>
        <v>-</v>
      </c>
      <c r="L2293" s="1041" t="str">
        <f t="shared" si="387"/>
        <v/>
      </c>
      <c r="W2293" s="1046" t="str">
        <f t="shared" si="388"/>
        <v/>
      </c>
      <c r="X2293" s="1047"/>
      <c r="Y2293" s="1048" t="str">
        <f t="shared" si="394"/>
        <v/>
      </c>
      <c r="Z2293" s="1049" t="str">
        <f t="shared" si="389"/>
        <v/>
      </c>
      <c r="AA2293" s="1049" t="str">
        <f t="shared" si="390"/>
        <v/>
      </c>
      <c r="AB2293" s="1050" t="str">
        <f t="shared" si="391"/>
        <v/>
      </c>
      <c r="AD2293" s="1052" t="str">
        <f t="shared" si="392"/>
        <v/>
      </c>
      <c r="AE2293" s="1053" t="str">
        <f t="shared" si="393"/>
        <v/>
      </c>
    </row>
    <row r="2294" spans="5:31" ht="12.75" customHeight="1">
      <c r="E2294" s="1083" t="str">
        <f t="shared" si="386"/>
        <v/>
      </c>
      <c r="J2294" s="1117" t="str">
        <f>IF(D2294="","-",#REF!-D2294)</f>
        <v>-</v>
      </c>
      <c r="L2294" s="1041" t="str">
        <f t="shared" si="387"/>
        <v/>
      </c>
      <c r="W2294" s="1046" t="str">
        <f t="shared" si="388"/>
        <v/>
      </c>
      <c r="X2294" s="1047"/>
      <c r="Y2294" s="1048" t="str">
        <f t="shared" si="394"/>
        <v/>
      </c>
      <c r="Z2294" s="1049" t="str">
        <f t="shared" si="389"/>
        <v/>
      </c>
      <c r="AA2294" s="1049" t="str">
        <f t="shared" si="390"/>
        <v/>
      </c>
      <c r="AB2294" s="1050" t="str">
        <f t="shared" si="391"/>
        <v/>
      </c>
      <c r="AD2294" s="1052" t="str">
        <f t="shared" si="392"/>
        <v/>
      </c>
      <c r="AE2294" s="1053" t="str">
        <f t="shared" si="393"/>
        <v/>
      </c>
    </row>
    <row r="2295" spans="5:31" ht="12.75" customHeight="1">
      <c r="E2295" s="1083" t="str">
        <f t="shared" si="386"/>
        <v/>
      </c>
      <c r="J2295" s="1117" t="str">
        <f>IF(D2295="","-",#REF!-D2295)</f>
        <v>-</v>
      </c>
      <c r="L2295" s="1041" t="str">
        <f t="shared" si="387"/>
        <v/>
      </c>
      <c r="W2295" s="1046" t="str">
        <f t="shared" si="388"/>
        <v/>
      </c>
      <c r="X2295" s="1047"/>
      <c r="Y2295" s="1048" t="str">
        <f t="shared" si="394"/>
        <v/>
      </c>
      <c r="Z2295" s="1049" t="str">
        <f t="shared" si="389"/>
        <v/>
      </c>
      <c r="AA2295" s="1049" t="str">
        <f t="shared" si="390"/>
        <v/>
      </c>
      <c r="AB2295" s="1050" t="str">
        <f t="shared" si="391"/>
        <v/>
      </c>
      <c r="AD2295" s="1052" t="str">
        <f t="shared" si="392"/>
        <v/>
      </c>
      <c r="AE2295" s="1053" t="str">
        <f t="shared" si="393"/>
        <v/>
      </c>
    </row>
    <row r="2296" spans="5:31" ht="12.75" customHeight="1">
      <c r="E2296" s="1083" t="str">
        <f t="shared" si="386"/>
        <v/>
      </c>
      <c r="J2296" s="1117" t="str">
        <f>IF(D2296="","-",#REF!-D2296)</f>
        <v>-</v>
      </c>
      <c r="L2296" s="1041" t="str">
        <f t="shared" si="387"/>
        <v/>
      </c>
      <c r="W2296" s="1046" t="str">
        <f t="shared" si="388"/>
        <v/>
      </c>
      <c r="X2296" s="1047"/>
      <c r="Y2296" s="1048" t="str">
        <f t="shared" si="394"/>
        <v/>
      </c>
      <c r="Z2296" s="1049" t="str">
        <f t="shared" si="389"/>
        <v/>
      </c>
      <c r="AA2296" s="1049" t="str">
        <f t="shared" si="390"/>
        <v/>
      </c>
      <c r="AB2296" s="1050" t="str">
        <f t="shared" si="391"/>
        <v/>
      </c>
      <c r="AD2296" s="1052" t="str">
        <f t="shared" si="392"/>
        <v/>
      </c>
      <c r="AE2296" s="1053" t="str">
        <f t="shared" si="393"/>
        <v/>
      </c>
    </row>
    <row r="2297" spans="5:31" ht="12.75" customHeight="1">
      <c r="E2297" s="1083" t="str">
        <f t="shared" si="386"/>
        <v/>
      </c>
      <c r="J2297" s="1117" t="str">
        <f>IF(D2297="","-",#REF!-D2297)</f>
        <v>-</v>
      </c>
      <c r="L2297" s="1041" t="str">
        <f t="shared" si="387"/>
        <v/>
      </c>
      <c r="W2297" s="1046" t="str">
        <f t="shared" si="388"/>
        <v/>
      </c>
      <c r="X2297" s="1047"/>
      <c r="Y2297" s="1048" t="str">
        <f t="shared" si="394"/>
        <v/>
      </c>
      <c r="Z2297" s="1049" t="str">
        <f t="shared" si="389"/>
        <v/>
      </c>
      <c r="AA2297" s="1049" t="str">
        <f t="shared" si="390"/>
        <v/>
      </c>
      <c r="AB2297" s="1050" t="str">
        <f t="shared" si="391"/>
        <v/>
      </c>
      <c r="AD2297" s="1052" t="str">
        <f t="shared" si="392"/>
        <v/>
      </c>
      <c r="AE2297" s="1053" t="str">
        <f t="shared" si="393"/>
        <v/>
      </c>
    </row>
    <row r="2298" spans="5:31" ht="12.75" customHeight="1">
      <c r="E2298" s="1083" t="str">
        <f t="shared" si="386"/>
        <v/>
      </c>
      <c r="J2298" s="1117" t="str">
        <f>IF(D2298="","-",#REF!-D2298)</f>
        <v>-</v>
      </c>
      <c r="L2298" s="1041" t="str">
        <f t="shared" si="387"/>
        <v/>
      </c>
      <c r="W2298" s="1046" t="str">
        <f t="shared" si="388"/>
        <v/>
      </c>
      <c r="X2298" s="1047"/>
      <c r="Y2298" s="1048" t="str">
        <f t="shared" si="394"/>
        <v/>
      </c>
      <c r="Z2298" s="1049" t="str">
        <f t="shared" si="389"/>
        <v/>
      </c>
      <c r="AA2298" s="1049" t="str">
        <f t="shared" si="390"/>
        <v/>
      </c>
      <c r="AB2298" s="1050" t="str">
        <f t="shared" si="391"/>
        <v/>
      </c>
      <c r="AD2298" s="1052" t="str">
        <f t="shared" si="392"/>
        <v/>
      </c>
      <c r="AE2298" s="1053" t="str">
        <f t="shared" si="393"/>
        <v/>
      </c>
    </row>
    <row r="2299" spans="5:31" ht="12.75" customHeight="1">
      <c r="E2299" s="1083" t="str">
        <f t="shared" si="386"/>
        <v/>
      </c>
      <c r="J2299" s="1117" t="str">
        <f>IF(D2299="","-",#REF!-D2299)</f>
        <v>-</v>
      </c>
      <c r="L2299" s="1041" t="str">
        <f t="shared" si="387"/>
        <v/>
      </c>
      <c r="W2299" s="1046" t="str">
        <f t="shared" si="388"/>
        <v/>
      </c>
      <c r="X2299" s="1047"/>
      <c r="Y2299" s="1048" t="str">
        <f t="shared" si="394"/>
        <v/>
      </c>
      <c r="Z2299" s="1049" t="str">
        <f t="shared" si="389"/>
        <v/>
      </c>
      <c r="AA2299" s="1049" t="str">
        <f t="shared" si="390"/>
        <v/>
      </c>
      <c r="AB2299" s="1050" t="str">
        <f t="shared" si="391"/>
        <v/>
      </c>
      <c r="AD2299" s="1052" t="str">
        <f t="shared" si="392"/>
        <v/>
      </c>
      <c r="AE2299" s="1053" t="str">
        <f t="shared" si="393"/>
        <v/>
      </c>
    </row>
    <row r="2300" spans="5:31" ht="12.75" customHeight="1">
      <c r="E2300" s="1083" t="str">
        <f t="shared" si="386"/>
        <v/>
      </c>
      <c r="J2300" s="1117" t="str">
        <f>IF(D2300="","-",#REF!-D2300)</f>
        <v>-</v>
      </c>
      <c r="L2300" s="1041" t="str">
        <f t="shared" si="387"/>
        <v/>
      </c>
      <c r="W2300" s="1046" t="str">
        <f t="shared" si="388"/>
        <v/>
      </c>
      <c r="X2300" s="1047"/>
      <c r="Y2300" s="1048" t="str">
        <f t="shared" si="394"/>
        <v/>
      </c>
      <c r="Z2300" s="1049" t="str">
        <f t="shared" si="389"/>
        <v/>
      </c>
      <c r="AA2300" s="1049" t="str">
        <f t="shared" si="390"/>
        <v/>
      </c>
      <c r="AB2300" s="1050" t="str">
        <f t="shared" si="391"/>
        <v/>
      </c>
      <c r="AD2300" s="1052" t="str">
        <f t="shared" si="392"/>
        <v/>
      </c>
      <c r="AE2300" s="1053" t="str">
        <f t="shared" si="393"/>
        <v/>
      </c>
    </row>
    <row r="2301" spans="5:31" ht="12.75" customHeight="1">
      <c r="E2301" s="1083" t="str">
        <f t="shared" si="386"/>
        <v/>
      </c>
      <c r="J2301" s="1117" t="str">
        <f>IF(D2301="","-",#REF!-D2301)</f>
        <v>-</v>
      </c>
      <c r="L2301" s="1041" t="str">
        <f t="shared" si="387"/>
        <v/>
      </c>
      <c r="W2301" s="1046" t="str">
        <f t="shared" si="388"/>
        <v/>
      </c>
      <c r="X2301" s="1047"/>
      <c r="Y2301" s="1048" t="str">
        <f t="shared" si="394"/>
        <v/>
      </c>
      <c r="Z2301" s="1049" t="str">
        <f t="shared" si="389"/>
        <v/>
      </c>
      <c r="AA2301" s="1049" t="str">
        <f t="shared" si="390"/>
        <v/>
      </c>
      <c r="AB2301" s="1050" t="str">
        <f t="shared" si="391"/>
        <v/>
      </c>
      <c r="AD2301" s="1052" t="str">
        <f t="shared" si="392"/>
        <v/>
      </c>
      <c r="AE2301" s="1053" t="str">
        <f t="shared" si="393"/>
        <v/>
      </c>
    </row>
    <row r="2302" spans="5:31" ht="12.75" customHeight="1">
      <c r="E2302" s="1083" t="str">
        <f t="shared" si="386"/>
        <v/>
      </c>
      <c r="J2302" s="1117" t="str">
        <f>IF(D2302="","-",#REF!-D2302)</f>
        <v>-</v>
      </c>
      <c r="L2302" s="1041" t="str">
        <f t="shared" si="387"/>
        <v/>
      </c>
      <c r="W2302" s="1046" t="str">
        <f t="shared" si="388"/>
        <v/>
      </c>
      <c r="X2302" s="1047"/>
      <c r="Y2302" s="1048" t="str">
        <f t="shared" si="394"/>
        <v/>
      </c>
      <c r="Z2302" s="1049" t="str">
        <f t="shared" si="389"/>
        <v/>
      </c>
      <c r="AA2302" s="1049" t="str">
        <f t="shared" si="390"/>
        <v/>
      </c>
      <c r="AB2302" s="1050" t="str">
        <f t="shared" si="391"/>
        <v/>
      </c>
      <c r="AD2302" s="1052" t="str">
        <f t="shared" si="392"/>
        <v/>
      </c>
      <c r="AE2302" s="1053" t="str">
        <f t="shared" si="393"/>
        <v/>
      </c>
    </row>
    <row r="2303" spans="5:31" ht="12.75" customHeight="1">
      <c r="E2303" s="1083" t="str">
        <f t="shared" si="386"/>
        <v/>
      </c>
      <c r="J2303" s="1117" t="str">
        <f>IF(D2303="","-",#REF!-D2303)</f>
        <v>-</v>
      </c>
      <c r="L2303" s="1041" t="str">
        <f t="shared" si="387"/>
        <v/>
      </c>
      <c r="W2303" s="1046" t="str">
        <f t="shared" si="388"/>
        <v/>
      </c>
      <c r="X2303" s="1047"/>
      <c r="Y2303" s="1048" t="str">
        <f t="shared" si="394"/>
        <v/>
      </c>
      <c r="Z2303" s="1049" t="str">
        <f t="shared" si="389"/>
        <v/>
      </c>
      <c r="AA2303" s="1049" t="str">
        <f t="shared" si="390"/>
        <v/>
      </c>
      <c r="AB2303" s="1050" t="str">
        <f t="shared" si="391"/>
        <v/>
      </c>
      <c r="AD2303" s="1052" t="str">
        <f t="shared" si="392"/>
        <v/>
      </c>
      <c r="AE2303" s="1053" t="str">
        <f t="shared" si="393"/>
        <v/>
      </c>
    </row>
    <row r="2304" spans="5:31" ht="12.75" customHeight="1">
      <c r="E2304" s="1083" t="str">
        <f t="shared" si="386"/>
        <v/>
      </c>
      <c r="J2304" s="1117" t="str">
        <f>IF(D2304="","-",#REF!-D2304)</f>
        <v>-</v>
      </c>
      <c r="L2304" s="1041" t="str">
        <f t="shared" si="387"/>
        <v/>
      </c>
      <c r="W2304" s="1046" t="str">
        <f t="shared" si="388"/>
        <v/>
      </c>
      <c r="X2304" s="1047"/>
      <c r="Y2304" s="1048" t="str">
        <f t="shared" si="394"/>
        <v/>
      </c>
      <c r="Z2304" s="1049" t="str">
        <f t="shared" si="389"/>
        <v/>
      </c>
      <c r="AA2304" s="1049" t="str">
        <f t="shared" si="390"/>
        <v/>
      </c>
      <c r="AB2304" s="1050" t="str">
        <f t="shared" si="391"/>
        <v/>
      </c>
      <c r="AD2304" s="1052" t="str">
        <f t="shared" si="392"/>
        <v/>
      </c>
      <c r="AE2304" s="1053" t="str">
        <f t="shared" si="393"/>
        <v/>
      </c>
    </row>
    <row r="2305" spans="5:31" ht="12.75" customHeight="1">
      <c r="E2305" s="1083" t="str">
        <f t="shared" si="386"/>
        <v/>
      </c>
      <c r="J2305" s="1117" t="str">
        <f>IF(D2305="","-",#REF!-D2305)</f>
        <v>-</v>
      </c>
      <c r="L2305" s="1041" t="str">
        <f t="shared" si="387"/>
        <v/>
      </c>
      <c r="W2305" s="1046" t="str">
        <f t="shared" si="388"/>
        <v/>
      </c>
      <c r="X2305" s="1047"/>
      <c r="Y2305" s="1048" t="str">
        <f t="shared" si="394"/>
        <v/>
      </c>
      <c r="Z2305" s="1049" t="str">
        <f t="shared" si="389"/>
        <v/>
      </c>
      <c r="AA2305" s="1049" t="str">
        <f t="shared" si="390"/>
        <v/>
      </c>
      <c r="AB2305" s="1050" t="str">
        <f t="shared" si="391"/>
        <v/>
      </c>
      <c r="AD2305" s="1052" t="str">
        <f t="shared" si="392"/>
        <v/>
      </c>
      <c r="AE2305" s="1053" t="str">
        <f t="shared" si="393"/>
        <v/>
      </c>
    </row>
    <row r="2306" spans="5:31" ht="12.75" customHeight="1">
      <c r="E2306" s="1083" t="str">
        <f t="shared" si="386"/>
        <v/>
      </c>
      <c r="J2306" s="1117" t="str">
        <f>IF(D2306="","-",#REF!-D2306)</f>
        <v>-</v>
      </c>
      <c r="L2306" s="1041" t="str">
        <f t="shared" si="387"/>
        <v/>
      </c>
      <c r="W2306" s="1046" t="str">
        <f t="shared" si="388"/>
        <v/>
      </c>
      <c r="X2306" s="1047"/>
      <c r="Y2306" s="1048" t="str">
        <f t="shared" si="394"/>
        <v/>
      </c>
      <c r="Z2306" s="1049" t="str">
        <f t="shared" si="389"/>
        <v/>
      </c>
      <c r="AA2306" s="1049" t="str">
        <f t="shared" si="390"/>
        <v/>
      </c>
      <c r="AB2306" s="1050" t="str">
        <f t="shared" si="391"/>
        <v/>
      </c>
      <c r="AD2306" s="1052" t="str">
        <f t="shared" si="392"/>
        <v/>
      </c>
      <c r="AE2306" s="1053" t="str">
        <f t="shared" si="393"/>
        <v/>
      </c>
    </row>
    <row r="2307" spans="5:31" ht="12.75" customHeight="1">
      <c r="E2307" s="1083" t="str">
        <f t="shared" ref="E2307:E2354" si="395">IF(D2307="","",IF(F2307="paid",0,I2307-J2307))</f>
        <v/>
      </c>
      <c r="J2307" s="1117" t="str">
        <f>IF(D2307="","-",#REF!-D2307)</f>
        <v>-</v>
      </c>
      <c r="L2307" s="1041" t="str">
        <f t="shared" ref="L2307:L2370" si="396">IF(E2307="","",$Q$1+E2307)</f>
        <v/>
      </c>
      <c r="W2307" s="1046" t="str">
        <f t="shared" ref="W2307:W2370" si="397">IF($D2307="","",_xlfn.LET(_xlpm.gDate,D2307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307" s="1047"/>
      <c r="Y2307" s="1048" t="str">
        <f t="shared" si="394"/>
        <v/>
      </c>
      <c r="Z2307" s="1049" t="str">
        <f t="shared" ref="Z2307:Z2370" si="398">IF($K2307="","",_xlfn.LET(_xlpm.gDate,K2307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307" s="1049" t="str">
        <f t="shared" ref="AA2307:AA2370" si="399">IF($Z2307="","",TEXT($Z2307,"mm"))</f>
        <v/>
      </c>
      <c r="AB2307" s="1050" t="str">
        <f t="shared" ref="AB2307:AB2370" si="400">IFERROR(CHOOSE(AA2307,"መስከረም","ጥቅምት","ህዳር  ","ታህሳስ ","ጥር ","የካቲት ","መጋቢት ","ሚይዚያ ","ግንቦት ","ሰኔ ","ሐምሌ ","ነሐሴ ","Pagume"),"")</f>
        <v/>
      </c>
      <c r="AD2307" s="1052" t="str">
        <f t="shared" ref="AD2307:AD2370" si="401">IF($D2307="","",YEAR(D2307)&amp;"-W"&amp;WEEKNUM(D2307,2))</f>
        <v/>
      </c>
      <c r="AE2307" s="1053" t="str">
        <f t="shared" ref="AE2307:AE2370" si="402">IF($K2307="","",YEAR(K2307)&amp;"-W"&amp;WEEKNUM(K2307,2))</f>
        <v/>
      </c>
    </row>
    <row r="2308" spans="5:31" ht="12.75" customHeight="1">
      <c r="E2308" s="1083" t="str">
        <f t="shared" si="395"/>
        <v/>
      </c>
      <c r="J2308" s="1117" t="str">
        <f>IF(D2308="","-",#REF!-D2308)</f>
        <v>-</v>
      </c>
      <c r="L2308" s="1041" t="str">
        <f t="shared" si="396"/>
        <v/>
      </c>
      <c r="W2308" s="1046" t="str">
        <f t="shared" si="397"/>
        <v/>
      </c>
      <c r="X2308" s="1047"/>
      <c r="Y2308" s="1048" t="str">
        <f t="shared" si="394"/>
        <v/>
      </c>
      <c r="Z2308" s="1049" t="str">
        <f t="shared" si="398"/>
        <v/>
      </c>
      <c r="AA2308" s="1049" t="str">
        <f t="shared" si="399"/>
        <v/>
      </c>
      <c r="AB2308" s="1050" t="str">
        <f t="shared" si="400"/>
        <v/>
      </c>
      <c r="AD2308" s="1052" t="str">
        <f t="shared" si="401"/>
        <v/>
      </c>
      <c r="AE2308" s="1053" t="str">
        <f t="shared" si="402"/>
        <v/>
      </c>
    </row>
    <row r="2309" spans="5:31" ht="12.75" customHeight="1">
      <c r="E2309" s="1083" t="str">
        <f t="shared" si="395"/>
        <v/>
      </c>
      <c r="J2309" s="1117" t="str">
        <f>IF(D2309="","-",#REF!-D2309)</f>
        <v>-</v>
      </c>
      <c r="L2309" s="1041" t="str">
        <f t="shared" si="396"/>
        <v/>
      </c>
      <c r="W2309" s="1046" t="str">
        <f t="shared" si="397"/>
        <v/>
      </c>
      <c r="X2309" s="1047"/>
      <c r="Y2309" s="1048" t="str">
        <f t="shared" si="394"/>
        <v/>
      </c>
      <c r="Z2309" s="1049" t="str">
        <f t="shared" si="398"/>
        <v/>
      </c>
      <c r="AA2309" s="1049" t="str">
        <f t="shared" si="399"/>
        <v/>
      </c>
      <c r="AB2309" s="1050" t="str">
        <f t="shared" si="400"/>
        <v/>
      </c>
      <c r="AD2309" s="1052" t="str">
        <f t="shared" si="401"/>
        <v/>
      </c>
      <c r="AE2309" s="1053" t="str">
        <f t="shared" si="402"/>
        <v/>
      </c>
    </row>
    <row r="2310" spans="5:31" ht="12.75" customHeight="1">
      <c r="E2310" s="1083" t="str">
        <f t="shared" si="395"/>
        <v/>
      </c>
      <c r="J2310" s="1117" t="str">
        <f>IF(D2310="","-",#REF!-D2310)</f>
        <v>-</v>
      </c>
      <c r="L2310" s="1041" t="str">
        <f t="shared" si="396"/>
        <v/>
      </c>
      <c r="W2310" s="1046" t="str">
        <f t="shared" si="397"/>
        <v/>
      </c>
      <c r="X2310" s="1047"/>
      <c r="Y2310" s="1048" t="str">
        <f t="shared" si="394"/>
        <v/>
      </c>
      <c r="Z2310" s="1049" t="str">
        <f t="shared" si="398"/>
        <v/>
      </c>
      <c r="AA2310" s="1049" t="str">
        <f t="shared" si="399"/>
        <v/>
      </c>
      <c r="AB2310" s="1050" t="str">
        <f t="shared" si="400"/>
        <v/>
      </c>
      <c r="AD2310" s="1052" t="str">
        <f t="shared" si="401"/>
        <v/>
      </c>
      <c r="AE2310" s="1053" t="str">
        <f t="shared" si="402"/>
        <v/>
      </c>
    </row>
    <row r="2311" spans="5:31" ht="12.75" customHeight="1">
      <c r="E2311" s="1083" t="str">
        <f t="shared" si="395"/>
        <v/>
      </c>
      <c r="J2311" s="1117" t="str">
        <f>IF(D2311="","-",#REF!-D2311)</f>
        <v>-</v>
      </c>
      <c r="L2311" s="1041" t="str">
        <f t="shared" si="396"/>
        <v/>
      </c>
      <c r="W2311" s="1046" t="str">
        <f t="shared" si="397"/>
        <v/>
      </c>
      <c r="X2311" s="1047"/>
      <c r="Y2311" s="1048" t="str">
        <f t="shared" si="394"/>
        <v/>
      </c>
      <c r="Z2311" s="1049" t="str">
        <f t="shared" si="398"/>
        <v/>
      </c>
      <c r="AA2311" s="1049" t="str">
        <f t="shared" si="399"/>
        <v/>
      </c>
      <c r="AB2311" s="1050" t="str">
        <f t="shared" si="400"/>
        <v/>
      </c>
      <c r="AD2311" s="1052" t="str">
        <f t="shared" si="401"/>
        <v/>
      </c>
      <c r="AE2311" s="1053" t="str">
        <f t="shared" si="402"/>
        <v/>
      </c>
    </row>
    <row r="2312" spans="5:31" ht="12.75" customHeight="1">
      <c r="E2312" s="1083" t="str">
        <f t="shared" si="395"/>
        <v/>
      </c>
      <c r="J2312" s="1117" t="str">
        <f>IF(D2312="","-",#REF!-D2312)</f>
        <v>-</v>
      </c>
      <c r="L2312" s="1041" t="str">
        <f t="shared" si="396"/>
        <v/>
      </c>
      <c r="W2312" s="1046" t="str">
        <f t="shared" si="397"/>
        <v/>
      </c>
      <c r="X2312" s="1047"/>
      <c r="Y2312" s="1048" t="str">
        <f t="shared" si="394"/>
        <v/>
      </c>
      <c r="Z2312" s="1049" t="str">
        <f t="shared" si="398"/>
        <v/>
      </c>
      <c r="AA2312" s="1049" t="str">
        <f t="shared" si="399"/>
        <v/>
      </c>
      <c r="AB2312" s="1050" t="str">
        <f t="shared" si="400"/>
        <v/>
      </c>
      <c r="AD2312" s="1052" t="str">
        <f t="shared" si="401"/>
        <v/>
      </c>
      <c r="AE2312" s="1053" t="str">
        <f t="shared" si="402"/>
        <v/>
      </c>
    </row>
    <row r="2313" spans="5:31" ht="12.75" customHeight="1">
      <c r="E2313" s="1083" t="str">
        <f t="shared" si="395"/>
        <v/>
      </c>
      <c r="J2313" s="1117" t="str">
        <f>IF(D2313="","-",#REF!-D2313)</f>
        <v>-</v>
      </c>
      <c r="L2313" s="1041" t="str">
        <f t="shared" si="396"/>
        <v/>
      </c>
      <c r="W2313" s="1046" t="str">
        <f t="shared" si="397"/>
        <v/>
      </c>
      <c r="X2313" s="1047"/>
      <c r="Y2313" s="1048" t="str">
        <f t="shared" si="394"/>
        <v/>
      </c>
      <c r="Z2313" s="1049" t="str">
        <f t="shared" si="398"/>
        <v/>
      </c>
      <c r="AA2313" s="1049" t="str">
        <f t="shared" si="399"/>
        <v/>
      </c>
      <c r="AB2313" s="1050" t="str">
        <f t="shared" si="400"/>
        <v/>
      </c>
      <c r="AD2313" s="1052" t="str">
        <f t="shared" si="401"/>
        <v/>
      </c>
      <c r="AE2313" s="1053" t="str">
        <f t="shared" si="402"/>
        <v/>
      </c>
    </row>
    <row r="2314" spans="5:31" ht="12.75" customHeight="1">
      <c r="E2314" s="1083" t="str">
        <f t="shared" si="395"/>
        <v/>
      </c>
      <c r="J2314" s="1117" t="str">
        <f>IF(D2314="","-",#REF!-D2314)</f>
        <v>-</v>
      </c>
      <c r="L2314" s="1041" t="str">
        <f t="shared" si="396"/>
        <v/>
      </c>
      <c r="W2314" s="1046" t="str">
        <f t="shared" si="397"/>
        <v/>
      </c>
      <c r="X2314" s="1047"/>
      <c r="Y2314" s="1048" t="str">
        <f t="shared" si="394"/>
        <v/>
      </c>
      <c r="Z2314" s="1049" t="str">
        <f t="shared" si="398"/>
        <v/>
      </c>
      <c r="AA2314" s="1049" t="str">
        <f t="shared" si="399"/>
        <v/>
      </c>
      <c r="AB2314" s="1050" t="str">
        <f t="shared" si="400"/>
        <v/>
      </c>
      <c r="AD2314" s="1052" t="str">
        <f t="shared" si="401"/>
        <v/>
      </c>
      <c r="AE2314" s="1053" t="str">
        <f t="shared" si="402"/>
        <v/>
      </c>
    </row>
    <row r="2315" spans="5:31" ht="12.75" customHeight="1">
      <c r="E2315" s="1083" t="str">
        <f t="shared" si="395"/>
        <v/>
      </c>
      <c r="J2315" s="1117" t="str">
        <f>IF(D2315="","-",#REF!-D2315)</f>
        <v>-</v>
      </c>
      <c r="L2315" s="1041" t="str">
        <f t="shared" si="396"/>
        <v/>
      </c>
      <c r="W2315" s="1046" t="str">
        <f t="shared" si="397"/>
        <v/>
      </c>
      <c r="X2315" s="1047"/>
      <c r="Y2315" s="1048" t="str">
        <f t="shared" si="394"/>
        <v/>
      </c>
      <c r="Z2315" s="1049" t="str">
        <f t="shared" si="398"/>
        <v/>
      </c>
      <c r="AA2315" s="1049" t="str">
        <f t="shared" si="399"/>
        <v/>
      </c>
      <c r="AB2315" s="1050" t="str">
        <f t="shared" si="400"/>
        <v/>
      </c>
      <c r="AD2315" s="1052" t="str">
        <f t="shared" si="401"/>
        <v/>
      </c>
      <c r="AE2315" s="1053" t="str">
        <f t="shared" si="402"/>
        <v/>
      </c>
    </row>
    <row r="2316" spans="5:31" ht="12.75" customHeight="1">
      <c r="E2316" s="1083" t="str">
        <f t="shared" si="395"/>
        <v/>
      </c>
      <c r="J2316" s="1117" t="str">
        <f>IF(D2316="","-",#REF!-D2316)</f>
        <v>-</v>
      </c>
      <c r="L2316" s="1041" t="str">
        <f t="shared" si="396"/>
        <v/>
      </c>
      <c r="W2316" s="1046" t="str">
        <f t="shared" si="397"/>
        <v/>
      </c>
      <c r="X2316" s="1047"/>
      <c r="Y2316" s="1048" t="str">
        <f t="shared" si="394"/>
        <v/>
      </c>
      <c r="Z2316" s="1049" t="str">
        <f t="shared" si="398"/>
        <v/>
      </c>
      <c r="AA2316" s="1049" t="str">
        <f t="shared" si="399"/>
        <v/>
      </c>
      <c r="AB2316" s="1050" t="str">
        <f t="shared" si="400"/>
        <v/>
      </c>
      <c r="AD2316" s="1052" t="str">
        <f t="shared" si="401"/>
        <v/>
      </c>
      <c r="AE2316" s="1053" t="str">
        <f t="shared" si="402"/>
        <v/>
      </c>
    </row>
    <row r="2317" spans="5:31" ht="12.75" customHeight="1">
      <c r="E2317" s="1083" t="str">
        <f t="shared" si="395"/>
        <v/>
      </c>
      <c r="J2317" s="1117" t="str">
        <f>IF(D2317="","-",#REF!-D2317)</f>
        <v>-</v>
      </c>
      <c r="L2317" s="1041" t="str">
        <f t="shared" si="396"/>
        <v/>
      </c>
      <c r="W2317" s="1046" t="str">
        <f t="shared" si="397"/>
        <v/>
      </c>
      <c r="X2317" s="1047"/>
      <c r="Y2317" s="1048" t="str">
        <f t="shared" si="394"/>
        <v/>
      </c>
      <c r="Z2317" s="1049" t="str">
        <f t="shared" si="398"/>
        <v/>
      </c>
      <c r="AA2317" s="1049" t="str">
        <f t="shared" si="399"/>
        <v/>
      </c>
      <c r="AB2317" s="1050" t="str">
        <f t="shared" si="400"/>
        <v/>
      </c>
      <c r="AD2317" s="1052" t="str">
        <f t="shared" si="401"/>
        <v/>
      </c>
      <c r="AE2317" s="1053" t="str">
        <f t="shared" si="402"/>
        <v/>
      </c>
    </row>
    <row r="2318" spans="5:31" ht="12.75" customHeight="1">
      <c r="E2318" s="1083" t="str">
        <f t="shared" si="395"/>
        <v/>
      </c>
      <c r="J2318" s="1117" t="str">
        <f>IF(D2318="","-",#REF!-D2318)</f>
        <v>-</v>
      </c>
      <c r="L2318" s="1041" t="str">
        <f t="shared" si="396"/>
        <v/>
      </c>
      <c r="W2318" s="1046" t="str">
        <f t="shared" si="397"/>
        <v/>
      </c>
      <c r="X2318" s="1047"/>
      <c r="Y2318" s="1048" t="str">
        <f t="shared" si="394"/>
        <v/>
      </c>
      <c r="Z2318" s="1049" t="str">
        <f t="shared" si="398"/>
        <v/>
      </c>
      <c r="AA2318" s="1049" t="str">
        <f t="shared" si="399"/>
        <v/>
      </c>
      <c r="AB2318" s="1050" t="str">
        <f t="shared" si="400"/>
        <v/>
      </c>
      <c r="AD2318" s="1052" t="str">
        <f t="shared" si="401"/>
        <v/>
      </c>
      <c r="AE2318" s="1053" t="str">
        <f t="shared" si="402"/>
        <v/>
      </c>
    </row>
    <row r="2319" spans="5:31" ht="12.75" customHeight="1">
      <c r="E2319" s="1083" t="str">
        <f t="shared" si="395"/>
        <v/>
      </c>
      <c r="J2319" s="1117" t="str">
        <f>IF(D2319="","-",#REF!-D2319)</f>
        <v>-</v>
      </c>
      <c r="L2319" s="1041" t="str">
        <f t="shared" si="396"/>
        <v/>
      </c>
      <c r="W2319" s="1046" t="str">
        <f t="shared" si="397"/>
        <v/>
      </c>
      <c r="X2319" s="1047"/>
      <c r="Y2319" s="1048" t="str">
        <f t="shared" si="394"/>
        <v/>
      </c>
      <c r="Z2319" s="1049" t="str">
        <f t="shared" si="398"/>
        <v/>
      </c>
      <c r="AA2319" s="1049" t="str">
        <f t="shared" si="399"/>
        <v/>
      </c>
      <c r="AB2319" s="1050" t="str">
        <f t="shared" si="400"/>
        <v/>
      </c>
      <c r="AD2319" s="1052" t="str">
        <f t="shared" si="401"/>
        <v/>
      </c>
      <c r="AE2319" s="1053" t="str">
        <f t="shared" si="402"/>
        <v/>
      </c>
    </row>
    <row r="2320" spans="5:31" ht="12.75" customHeight="1">
      <c r="E2320" s="1083" t="str">
        <f t="shared" si="395"/>
        <v/>
      </c>
      <c r="J2320" s="1117" t="str">
        <f>IF(D2320="","-",#REF!-D2320)</f>
        <v>-</v>
      </c>
      <c r="L2320" s="1041" t="str">
        <f t="shared" si="396"/>
        <v/>
      </c>
      <c r="W2320" s="1046" t="str">
        <f t="shared" si="397"/>
        <v/>
      </c>
      <c r="X2320" s="1047"/>
      <c r="Y2320" s="1048" t="str">
        <f t="shared" si="394"/>
        <v/>
      </c>
      <c r="Z2320" s="1049" t="str">
        <f t="shared" si="398"/>
        <v/>
      </c>
      <c r="AA2320" s="1049" t="str">
        <f t="shared" si="399"/>
        <v/>
      </c>
      <c r="AB2320" s="1050" t="str">
        <f t="shared" si="400"/>
        <v/>
      </c>
      <c r="AD2320" s="1052" t="str">
        <f t="shared" si="401"/>
        <v/>
      </c>
      <c r="AE2320" s="1053" t="str">
        <f t="shared" si="402"/>
        <v/>
      </c>
    </row>
    <row r="2321" spans="5:31" ht="12.75" customHeight="1">
      <c r="E2321" s="1083" t="str">
        <f t="shared" si="395"/>
        <v/>
      </c>
      <c r="J2321" s="1117" t="str">
        <f>IF(D2321="","-",#REF!-D2321)</f>
        <v>-</v>
      </c>
      <c r="L2321" s="1041" t="str">
        <f t="shared" si="396"/>
        <v/>
      </c>
      <c r="W2321" s="1046" t="str">
        <f t="shared" si="397"/>
        <v/>
      </c>
      <c r="X2321" s="1047"/>
      <c r="Y2321" s="1048" t="str">
        <f t="shared" si="394"/>
        <v/>
      </c>
      <c r="Z2321" s="1049" t="str">
        <f t="shared" si="398"/>
        <v/>
      </c>
      <c r="AA2321" s="1049" t="str">
        <f t="shared" si="399"/>
        <v/>
      </c>
      <c r="AB2321" s="1050" t="str">
        <f t="shared" si="400"/>
        <v/>
      </c>
      <c r="AD2321" s="1052" t="str">
        <f t="shared" si="401"/>
        <v/>
      </c>
      <c r="AE2321" s="1053" t="str">
        <f t="shared" si="402"/>
        <v/>
      </c>
    </row>
    <row r="2322" spans="5:31" ht="12.75" customHeight="1">
      <c r="E2322" s="1083" t="str">
        <f t="shared" si="395"/>
        <v/>
      </c>
      <c r="J2322" s="1117" t="str">
        <f>IF(D2322="","-",#REF!-D2322)</f>
        <v>-</v>
      </c>
      <c r="L2322" s="1041" t="str">
        <f t="shared" si="396"/>
        <v/>
      </c>
      <c r="W2322" s="1046" t="str">
        <f t="shared" si="397"/>
        <v/>
      </c>
      <c r="X2322" s="1047"/>
      <c r="Y2322" s="1048" t="str">
        <f t="shared" si="394"/>
        <v/>
      </c>
      <c r="Z2322" s="1049" t="str">
        <f t="shared" si="398"/>
        <v/>
      </c>
      <c r="AA2322" s="1049" t="str">
        <f t="shared" si="399"/>
        <v/>
      </c>
      <c r="AB2322" s="1050" t="str">
        <f t="shared" si="400"/>
        <v/>
      </c>
      <c r="AD2322" s="1052" t="str">
        <f t="shared" si="401"/>
        <v/>
      </c>
      <c r="AE2322" s="1053" t="str">
        <f t="shared" si="402"/>
        <v/>
      </c>
    </row>
    <row r="2323" spans="5:31" ht="12.75" customHeight="1">
      <c r="E2323" s="1083" t="str">
        <f t="shared" si="395"/>
        <v/>
      </c>
      <c r="J2323" s="1117" t="str">
        <f>IF(D2323="","-",#REF!-D2323)</f>
        <v>-</v>
      </c>
      <c r="L2323" s="1041" t="str">
        <f t="shared" si="396"/>
        <v/>
      </c>
      <c r="W2323" s="1046" t="str">
        <f t="shared" si="397"/>
        <v/>
      </c>
      <c r="X2323" s="1047"/>
      <c r="Y2323" s="1048" t="str">
        <f t="shared" si="394"/>
        <v/>
      </c>
      <c r="Z2323" s="1049" t="str">
        <f t="shared" si="398"/>
        <v/>
      </c>
      <c r="AA2323" s="1049" t="str">
        <f t="shared" si="399"/>
        <v/>
      </c>
      <c r="AB2323" s="1050" t="str">
        <f t="shared" si="400"/>
        <v/>
      </c>
      <c r="AD2323" s="1052" t="str">
        <f t="shared" si="401"/>
        <v/>
      </c>
      <c r="AE2323" s="1053" t="str">
        <f t="shared" si="402"/>
        <v/>
      </c>
    </row>
    <row r="2324" spans="5:31" ht="12.75" customHeight="1">
      <c r="E2324" s="1083" t="str">
        <f t="shared" si="395"/>
        <v/>
      </c>
      <c r="J2324" s="1117" t="str">
        <f>IF(D2324="","-",#REF!-D2324)</f>
        <v>-</v>
      </c>
      <c r="L2324" s="1041" t="str">
        <f t="shared" si="396"/>
        <v/>
      </c>
      <c r="W2324" s="1046" t="str">
        <f t="shared" si="397"/>
        <v/>
      </c>
      <c r="X2324" s="1047"/>
      <c r="Y2324" s="1048" t="str">
        <f t="shared" si="394"/>
        <v/>
      </c>
      <c r="Z2324" s="1049" t="str">
        <f t="shared" si="398"/>
        <v/>
      </c>
      <c r="AA2324" s="1049" t="str">
        <f t="shared" si="399"/>
        <v/>
      </c>
      <c r="AB2324" s="1050" t="str">
        <f t="shared" si="400"/>
        <v/>
      </c>
      <c r="AD2324" s="1052" t="str">
        <f t="shared" si="401"/>
        <v/>
      </c>
      <c r="AE2324" s="1053" t="str">
        <f t="shared" si="402"/>
        <v/>
      </c>
    </row>
    <row r="2325" spans="5:31" ht="12.75" customHeight="1">
      <c r="E2325" s="1083" t="str">
        <f t="shared" si="395"/>
        <v/>
      </c>
      <c r="J2325" s="1117" t="str">
        <f>IF(D2325="","-",#REF!-D2325)</f>
        <v>-</v>
      </c>
      <c r="L2325" s="1041" t="str">
        <f t="shared" si="396"/>
        <v/>
      </c>
      <c r="W2325" s="1046" t="str">
        <f t="shared" si="397"/>
        <v/>
      </c>
      <c r="X2325" s="1047"/>
      <c r="Y2325" s="1048" t="str">
        <f t="shared" si="394"/>
        <v/>
      </c>
      <c r="Z2325" s="1049" t="str">
        <f t="shared" si="398"/>
        <v/>
      </c>
      <c r="AA2325" s="1049" t="str">
        <f t="shared" si="399"/>
        <v/>
      </c>
      <c r="AB2325" s="1050" t="str">
        <f t="shared" si="400"/>
        <v/>
      </c>
      <c r="AD2325" s="1052" t="str">
        <f t="shared" si="401"/>
        <v/>
      </c>
      <c r="AE2325" s="1053" t="str">
        <f t="shared" si="402"/>
        <v/>
      </c>
    </row>
    <row r="2326" spans="5:31" ht="12.75" customHeight="1">
      <c r="E2326" s="1083" t="str">
        <f t="shared" si="395"/>
        <v/>
      </c>
      <c r="J2326" s="1117" t="str">
        <f>IF(D2326="","-",#REF!-D2326)</f>
        <v>-</v>
      </c>
      <c r="L2326" s="1041" t="str">
        <f t="shared" si="396"/>
        <v/>
      </c>
      <c r="W2326" s="1046" t="str">
        <f t="shared" si="397"/>
        <v/>
      </c>
      <c r="X2326" s="1047"/>
      <c r="Y2326" s="1048" t="str">
        <f t="shared" si="394"/>
        <v/>
      </c>
      <c r="Z2326" s="1049" t="str">
        <f t="shared" si="398"/>
        <v/>
      </c>
      <c r="AA2326" s="1049" t="str">
        <f t="shared" si="399"/>
        <v/>
      </c>
      <c r="AB2326" s="1050" t="str">
        <f t="shared" si="400"/>
        <v/>
      </c>
      <c r="AD2326" s="1052" t="str">
        <f t="shared" si="401"/>
        <v/>
      </c>
      <c r="AE2326" s="1053" t="str">
        <f t="shared" si="402"/>
        <v/>
      </c>
    </row>
    <row r="2327" spans="5:31" ht="12.75" customHeight="1">
      <c r="E2327" s="1083" t="str">
        <f t="shared" si="395"/>
        <v/>
      </c>
      <c r="J2327" s="1117" t="str">
        <f>IF(D2327="","-",#REF!-D2327)</f>
        <v>-</v>
      </c>
      <c r="L2327" s="1041" t="str">
        <f t="shared" si="396"/>
        <v/>
      </c>
      <c r="W2327" s="1046" t="str">
        <f t="shared" si="397"/>
        <v/>
      </c>
      <c r="X2327" s="1047"/>
      <c r="Y2327" s="1048" t="str">
        <f t="shared" si="394"/>
        <v/>
      </c>
      <c r="Z2327" s="1049" t="str">
        <f t="shared" si="398"/>
        <v/>
      </c>
      <c r="AA2327" s="1049" t="str">
        <f t="shared" si="399"/>
        <v/>
      </c>
      <c r="AB2327" s="1050" t="str">
        <f t="shared" si="400"/>
        <v/>
      </c>
      <c r="AD2327" s="1052" t="str">
        <f t="shared" si="401"/>
        <v/>
      </c>
      <c r="AE2327" s="1053" t="str">
        <f t="shared" si="402"/>
        <v/>
      </c>
    </row>
    <row r="2328" spans="5:31" ht="12.75" customHeight="1">
      <c r="E2328" s="1083" t="str">
        <f t="shared" si="395"/>
        <v/>
      </c>
      <c r="J2328" s="1117" t="str">
        <f>IF(D2328="","-",#REF!-D2328)</f>
        <v>-</v>
      </c>
      <c r="L2328" s="1041" t="str">
        <f t="shared" si="396"/>
        <v/>
      </c>
      <c r="W2328" s="1046" t="str">
        <f t="shared" si="397"/>
        <v/>
      </c>
      <c r="X2328" s="1047"/>
      <c r="Y2328" s="1048" t="str">
        <f t="shared" si="394"/>
        <v/>
      </c>
      <c r="Z2328" s="1049" t="str">
        <f t="shared" si="398"/>
        <v/>
      </c>
      <c r="AA2328" s="1049" t="str">
        <f t="shared" si="399"/>
        <v/>
      </c>
      <c r="AB2328" s="1050" t="str">
        <f t="shared" si="400"/>
        <v/>
      </c>
      <c r="AD2328" s="1052" t="str">
        <f t="shared" si="401"/>
        <v/>
      </c>
      <c r="AE2328" s="1053" t="str">
        <f t="shared" si="402"/>
        <v/>
      </c>
    </row>
    <row r="2329" spans="5:31" ht="12.75" customHeight="1">
      <c r="E2329" s="1083" t="str">
        <f t="shared" si="395"/>
        <v/>
      </c>
      <c r="J2329" s="1117" t="str">
        <f>IF(D2329="","-",#REF!-D2329)</f>
        <v>-</v>
      </c>
      <c r="L2329" s="1041" t="str">
        <f t="shared" si="396"/>
        <v/>
      </c>
      <c r="W2329" s="1046" t="str">
        <f t="shared" si="397"/>
        <v/>
      </c>
      <c r="X2329" s="1047"/>
      <c r="Y2329" s="1048" t="str">
        <f t="shared" si="394"/>
        <v/>
      </c>
      <c r="Z2329" s="1049" t="str">
        <f t="shared" si="398"/>
        <v/>
      </c>
      <c r="AA2329" s="1049" t="str">
        <f t="shared" si="399"/>
        <v/>
      </c>
      <c r="AB2329" s="1050" t="str">
        <f t="shared" si="400"/>
        <v/>
      </c>
      <c r="AD2329" s="1052" t="str">
        <f t="shared" si="401"/>
        <v/>
      </c>
      <c r="AE2329" s="1053" t="str">
        <f t="shared" si="402"/>
        <v/>
      </c>
    </row>
    <row r="2330" spans="5:31" ht="12.75" customHeight="1">
      <c r="E2330" s="1083" t="str">
        <f t="shared" si="395"/>
        <v/>
      </c>
      <c r="J2330" s="1117" t="str">
        <f>IF(D2330="","-",#REF!-D2330)</f>
        <v>-</v>
      </c>
      <c r="L2330" s="1041" t="str">
        <f t="shared" si="396"/>
        <v/>
      </c>
      <c r="W2330" s="1046" t="str">
        <f t="shared" si="397"/>
        <v/>
      </c>
      <c r="X2330" s="1047"/>
      <c r="Y2330" s="1048" t="str">
        <f t="shared" si="394"/>
        <v/>
      </c>
      <c r="Z2330" s="1049" t="str">
        <f t="shared" si="398"/>
        <v/>
      </c>
      <c r="AA2330" s="1049" t="str">
        <f t="shared" si="399"/>
        <v/>
      </c>
      <c r="AB2330" s="1050" t="str">
        <f t="shared" si="400"/>
        <v/>
      </c>
      <c r="AD2330" s="1052" t="str">
        <f t="shared" si="401"/>
        <v/>
      </c>
      <c r="AE2330" s="1053" t="str">
        <f t="shared" si="402"/>
        <v/>
      </c>
    </row>
    <row r="2331" spans="5:31" ht="12.75" customHeight="1">
      <c r="E2331" s="1083" t="str">
        <f t="shared" si="395"/>
        <v/>
      </c>
      <c r="J2331" s="1117" t="str">
        <f>IF(D2331="","-",#REF!-D2331)</f>
        <v>-</v>
      </c>
      <c r="L2331" s="1041" t="str">
        <f t="shared" si="396"/>
        <v/>
      </c>
      <c r="W2331" s="1046" t="str">
        <f t="shared" si="397"/>
        <v/>
      </c>
      <c r="X2331" s="1047"/>
      <c r="Y2331" s="1048" t="str">
        <f t="shared" si="394"/>
        <v/>
      </c>
      <c r="Z2331" s="1049" t="str">
        <f t="shared" si="398"/>
        <v/>
      </c>
      <c r="AA2331" s="1049" t="str">
        <f t="shared" si="399"/>
        <v/>
      </c>
      <c r="AB2331" s="1050" t="str">
        <f t="shared" si="400"/>
        <v/>
      </c>
      <c r="AD2331" s="1052" t="str">
        <f t="shared" si="401"/>
        <v/>
      </c>
      <c r="AE2331" s="1053" t="str">
        <f t="shared" si="402"/>
        <v/>
      </c>
    </row>
    <row r="2332" spans="5:31" ht="12.75" customHeight="1">
      <c r="E2332" s="1083" t="str">
        <f t="shared" si="395"/>
        <v/>
      </c>
      <c r="J2332" s="1117" t="str">
        <f>IF(D2332="","-",#REF!-D2332)</f>
        <v>-</v>
      </c>
      <c r="L2332" s="1041" t="str">
        <f t="shared" si="396"/>
        <v/>
      </c>
      <c r="W2332" s="1046" t="str">
        <f t="shared" si="397"/>
        <v/>
      </c>
      <c r="X2332" s="1047"/>
      <c r="Y2332" s="1048" t="str">
        <f t="shared" si="394"/>
        <v/>
      </c>
      <c r="Z2332" s="1049" t="str">
        <f t="shared" si="398"/>
        <v/>
      </c>
      <c r="AA2332" s="1049" t="str">
        <f t="shared" si="399"/>
        <v/>
      </c>
      <c r="AB2332" s="1050" t="str">
        <f t="shared" si="400"/>
        <v/>
      </c>
      <c r="AD2332" s="1052" t="str">
        <f t="shared" si="401"/>
        <v/>
      </c>
      <c r="AE2332" s="1053" t="str">
        <f t="shared" si="402"/>
        <v/>
      </c>
    </row>
    <row r="2333" spans="5:31" ht="12.75" customHeight="1">
      <c r="E2333" s="1083" t="str">
        <f t="shared" si="395"/>
        <v/>
      </c>
      <c r="J2333" s="1117" t="str">
        <f>IF(D2333="","-",#REF!-D2333)</f>
        <v>-</v>
      </c>
      <c r="L2333" s="1041" t="str">
        <f t="shared" si="396"/>
        <v/>
      </c>
      <c r="W2333" s="1046" t="str">
        <f t="shared" si="397"/>
        <v/>
      </c>
      <c r="X2333" s="1047"/>
      <c r="Y2333" s="1048" t="str">
        <f t="shared" si="394"/>
        <v/>
      </c>
      <c r="Z2333" s="1049" t="str">
        <f t="shared" si="398"/>
        <v/>
      </c>
      <c r="AA2333" s="1049" t="str">
        <f t="shared" si="399"/>
        <v/>
      </c>
      <c r="AB2333" s="1050" t="str">
        <f t="shared" si="400"/>
        <v/>
      </c>
      <c r="AD2333" s="1052" t="str">
        <f t="shared" si="401"/>
        <v/>
      </c>
      <c r="AE2333" s="1053" t="str">
        <f t="shared" si="402"/>
        <v/>
      </c>
    </row>
    <row r="2334" spans="5:31" ht="12.75" customHeight="1">
      <c r="E2334" s="1083" t="str">
        <f t="shared" si="395"/>
        <v/>
      </c>
      <c r="J2334" s="1117" t="str">
        <f>IF(D2334="","-",#REF!-D2334)</f>
        <v>-</v>
      </c>
      <c r="L2334" s="1041" t="str">
        <f t="shared" si="396"/>
        <v/>
      </c>
      <c r="W2334" s="1046" t="str">
        <f t="shared" si="397"/>
        <v/>
      </c>
      <c r="X2334" s="1047"/>
      <c r="Y2334" s="1048" t="str">
        <f t="shared" si="394"/>
        <v/>
      </c>
      <c r="Z2334" s="1049" t="str">
        <f t="shared" si="398"/>
        <v/>
      </c>
      <c r="AA2334" s="1049" t="str">
        <f t="shared" si="399"/>
        <v/>
      </c>
      <c r="AB2334" s="1050" t="str">
        <f t="shared" si="400"/>
        <v/>
      </c>
      <c r="AD2334" s="1052" t="str">
        <f t="shared" si="401"/>
        <v/>
      </c>
      <c r="AE2334" s="1053" t="str">
        <f t="shared" si="402"/>
        <v/>
      </c>
    </row>
    <row r="2335" spans="5:31" ht="12.75" customHeight="1">
      <c r="E2335" s="1083" t="str">
        <f t="shared" si="395"/>
        <v/>
      </c>
      <c r="J2335" s="1117" t="str">
        <f>IF(D2335="","-",#REF!-D2335)</f>
        <v>-</v>
      </c>
      <c r="L2335" s="1041" t="str">
        <f t="shared" si="396"/>
        <v/>
      </c>
      <c r="W2335" s="1046" t="str">
        <f t="shared" si="397"/>
        <v/>
      </c>
      <c r="X2335" s="1047"/>
      <c r="Y2335" s="1048" t="str">
        <f t="shared" si="394"/>
        <v/>
      </c>
      <c r="Z2335" s="1049" t="str">
        <f t="shared" si="398"/>
        <v/>
      </c>
      <c r="AA2335" s="1049" t="str">
        <f t="shared" si="399"/>
        <v/>
      </c>
      <c r="AB2335" s="1050" t="str">
        <f t="shared" si="400"/>
        <v/>
      </c>
      <c r="AD2335" s="1052" t="str">
        <f t="shared" si="401"/>
        <v/>
      </c>
      <c r="AE2335" s="1053" t="str">
        <f t="shared" si="402"/>
        <v/>
      </c>
    </row>
    <row r="2336" spans="5:31" ht="12.75" customHeight="1">
      <c r="E2336" s="1083" t="str">
        <f t="shared" si="395"/>
        <v/>
      </c>
      <c r="J2336" s="1117" t="str">
        <f>IF(D2336="","-",#REF!-D2336)</f>
        <v>-</v>
      </c>
      <c r="L2336" s="1041" t="str">
        <f t="shared" si="396"/>
        <v/>
      </c>
      <c r="W2336" s="1046" t="str">
        <f t="shared" si="397"/>
        <v/>
      </c>
      <c r="X2336" s="1047"/>
      <c r="Y2336" s="1048" t="str">
        <f t="shared" si="394"/>
        <v/>
      </c>
      <c r="Z2336" s="1049" t="str">
        <f t="shared" si="398"/>
        <v/>
      </c>
      <c r="AA2336" s="1049" t="str">
        <f t="shared" si="399"/>
        <v/>
      </c>
      <c r="AB2336" s="1050" t="str">
        <f t="shared" si="400"/>
        <v/>
      </c>
      <c r="AD2336" s="1052" t="str">
        <f t="shared" si="401"/>
        <v/>
      </c>
      <c r="AE2336" s="1053" t="str">
        <f t="shared" si="402"/>
        <v/>
      </c>
    </row>
    <row r="2337" spans="5:31" ht="12.75" customHeight="1">
      <c r="E2337" s="1083" t="str">
        <f t="shared" si="395"/>
        <v/>
      </c>
      <c r="J2337" s="1117" t="str">
        <f>IF(D2337="","-",#REF!-D2337)</f>
        <v>-</v>
      </c>
      <c r="L2337" s="1041" t="str">
        <f t="shared" si="396"/>
        <v/>
      </c>
      <c r="W2337" s="1046" t="str">
        <f t="shared" si="397"/>
        <v/>
      </c>
      <c r="X2337" s="1047"/>
      <c r="Y2337" s="1048" t="str">
        <f t="shared" ref="Y2337:Y2400" si="403">IFERROR(CHOOSE(X2337,"መስከረም","ጥቅምት","ህዳር  ","ታህሳስ ","ጥር ","የካቲት ","መጋቢት ","ሚይዚያ ","ግንቦት ","ሰኔ ","ሐምሌ ","ነሐሴ ","Pagume"),"")</f>
        <v/>
      </c>
      <c r="Z2337" s="1049" t="str">
        <f t="shared" si="398"/>
        <v/>
      </c>
      <c r="AA2337" s="1049" t="str">
        <f t="shared" si="399"/>
        <v/>
      </c>
      <c r="AB2337" s="1050" t="str">
        <f t="shared" si="400"/>
        <v/>
      </c>
      <c r="AD2337" s="1052" t="str">
        <f t="shared" si="401"/>
        <v/>
      </c>
      <c r="AE2337" s="1053" t="str">
        <f t="shared" si="402"/>
        <v/>
      </c>
    </row>
    <row r="2338" spans="5:31" ht="12.75" customHeight="1">
      <c r="E2338" s="1083" t="str">
        <f t="shared" si="395"/>
        <v/>
      </c>
      <c r="J2338" s="1117" t="str">
        <f>IF(D2338="","-",#REF!-D2338)</f>
        <v>-</v>
      </c>
      <c r="L2338" s="1041" t="str">
        <f t="shared" si="396"/>
        <v/>
      </c>
      <c r="W2338" s="1046" t="str">
        <f t="shared" si="397"/>
        <v/>
      </c>
      <c r="X2338" s="1047"/>
      <c r="Y2338" s="1048" t="str">
        <f t="shared" si="403"/>
        <v/>
      </c>
      <c r="Z2338" s="1049" t="str">
        <f t="shared" si="398"/>
        <v/>
      </c>
      <c r="AA2338" s="1049" t="str">
        <f t="shared" si="399"/>
        <v/>
      </c>
      <c r="AB2338" s="1050" t="str">
        <f t="shared" si="400"/>
        <v/>
      </c>
      <c r="AD2338" s="1052" t="str">
        <f t="shared" si="401"/>
        <v/>
      </c>
      <c r="AE2338" s="1053" t="str">
        <f t="shared" si="402"/>
        <v/>
      </c>
    </row>
    <row r="2339" spans="5:31" ht="12.75" customHeight="1">
      <c r="E2339" s="1083" t="str">
        <f t="shared" si="395"/>
        <v/>
      </c>
      <c r="J2339" s="1117" t="str">
        <f>IF(D2339="","-",#REF!-D2339)</f>
        <v>-</v>
      </c>
      <c r="L2339" s="1041" t="str">
        <f t="shared" si="396"/>
        <v/>
      </c>
      <c r="W2339" s="1046" t="str">
        <f t="shared" si="397"/>
        <v/>
      </c>
      <c r="X2339" s="1047"/>
      <c r="Y2339" s="1048" t="str">
        <f t="shared" si="403"/>
        <v/>
      </c>
      <c r="Z2339" s="1049" t="str">
        <f t="shared" si="398"/>
        <v/>
      </c>
      <c r="AA2339" s="1049" t="str">
        <f t="shared" si="399"/>
        <v/>
      </c>
      <c r="AB2339" s="1050" t="str">
        <f t="shared" si="400"/>
        <v/>
      </c>
      <c r="AD2339" s="1052" t="str">
        <f t="shared" si="401"/>
        <v/>
      </c>
      <c r="AE2339" s="1053" t="str">
        <f t="shared" si="402"/>
        <v/>
      </c>
    </row>
    <row r="2340" spans="5:31" ht="12.75" customHeight="1">
      <c r="E2340" s="1083" t="str">
        <f t="shared" si="395"/>
        <v/>
      </c>
      <c r="J2340" s="1117" t="str">
        <f>IF(D2340="","-",#REF!-D2340)</f>
        <v>-</v>
      </c>
      <c r="L2340" s="1041" t="str">
        <f t="shared" si="396"/>
        <v/>
      </c>
      <c r="W2340" s="1046" t="str">
        <f t="shared" si="397"/>
        <v/>
      </c>
      <c r="X2340" s="1047"/>
      <c r="Y2340" s="1048" t="str">
        <f t="shared" si="403"/>
        <v/>
      </c>
      <c r="Z2340" s="1049" t="str">
        <f t="shared" si="398"/>
        <v/>
      </c>
      <c r="AA2340" s="1049" t="str">
        <f t="shared" si="399"/>
        <v/>
      </c>
      <c r="AB2340" s="1050" t="str">
        <f t="shared" si="400"/>
        <v/>
      </c>
      <c r="AD2340" s="1052" t="str">
        <f t="shared" si="401"/>
        <v/>
      </c>
      <c r="AE2340" s="1053" t="str">
        <f t="shared" si="402"/>
        <v/>
      </c>
    </row>
    <row r="2341" spans="5:31" ht="12.75" customHeight="1">
      <c r="E2341" s="1083" t="str">
        <f t="shared" si="395"/>
        <v/>
      </c>
      <c r="J2341" s="1117" t="str">
        <f>IF(D2341="","-",#REF!-D2341)</f>
        <v>-</v>
      </c>
      <c r="L2341" s="1041" t="str">
        <f t="shared" si="396"/>
        <v/>
      </c>
      <c r="W2341" s="1046" t="str">
        <f t="shared" si="397"/>
        <v/>
      </c>
      <c r="X2341" s="1047"/>
      <c r="Y2341" s="1048" t="str">
        <f t="shared" si="403"/>
        <v/>
      </c>
      <c r="Z2341" s="1049" t="str">
        <f t="shared" si="398"/>
        <v/>
      </c>
      <c r="AA2341" s="1049" t="str">
        <f t="shared" si="399"/>
        <v/>
      </c>
      <c r="AB2341" s="1050" t="str">
        <f t="shared" si="400"/>
        <v/>
      </c>
      <c r="AD2341" s="1052" t="str">
        <f t="shared" si="401"/>
        <v/>
      </c>
      <c r="AE2341" s="1053" t="str">
        <f t="shared" si="402"/>
        <v/>
      </c>
    </row>
    <row r="2342" spans="5:31" ht="12.75" customHeight="1">
      <c r="E2342" s="1083" t="str">
        <f t="shared" si="395"/>
        <v/>
      </c>
      <c r="J2342" s="1117" t="str">
        <f>IF(D2342="","-",#REF!-D2342)</f>
        <v>-</v>
      </c>
      <c r="L2342" s="1041" t="str">
        <f t="shared" si="396"/>
        <v/>
      </c>
      <c r="W2342" s="1046" t="str">
        <f t="shared" si="397"/>
        <v/>
      </c>
      <c r="X2342" s="1047"/>
      <c r="Y2342" s="1048" t="str">
        <f t="shared" si="403"/>
        <v/>
      </c>
      <c r="Z2342" s="1049" t="str">
        <f t="shared" si="398"/>
        <v/>
      </c>
      <c r="AA2342" s="1049" t="str">
        <f t="shared" si="399"/>
        <v/>
      </c>
      <c r="AB2342" s="1050" t="str">
        <f t="shared" si="400"/>
        <v/>
      </c>
      <c r="AD2342" s="1052" t="str">
        <f t="shared" si="401"/>
        <v/>
      </c>
      <c r="AE2342" s="1053" t="str">
        <f t="shared" si="402"/>
        <v/>
      </c>
    </row>
    <row r="2343" spans="5:31" ht="12.75" customHeight="1">
      <c r="E2343" s="1083" t="str">
        <f t="shared" si="395"/>
        <v/>
      </c>
      <c r="J2343" s="1117" t="str">
        <f>IF(D2343="","-",#REF!-D2343)</f>
        <v>-</v>
      </c>
      <c r="L2343" s="1041" t="str">
        <f t="shared" si="396"/>
        <v/>
      </c>
      <c r="W2343" s="1046" t="str">
        <f t="shared" si="397"/>
        <v/>
      </c>
      <c r="X2343" s="1047"/>
      <c r="Y2343" s="1048" t="str">
        <f t="shared" si="403"/>
        <v/>
      </c>
      <c r="Z2343" s="1049" t="str">
        <f t="shared" si="398"/>
        <v/>
      </c>
      <c r="AA2343" s="1049" t="str">
        <f t="shared" si="399"/>
        <v/>
      </c>
      <c r="AB2343" s="1050" t="str">
        <f t="shared" si="400"/>
        <v/>
      </c>
      <c r="AD2343" s="1052" t="str">
        <f t="shared" si="401"/>
        <v/>
      </c>
      <c r="AE2343" s="1053" t="str">
        <f t="shared" si="402"/>
        <v/>
      </c>
    </row>
    <row r="2344" spans="5:31" ht="12.75" customHeight="1">
      <c r="E2344" s="1083" t="str">
        <f t="shared" si="395"/>
        <v/>
      </c>
      <c r="J2344" s="1117" t="str">
        <f>IF(D2344="","-",#REF!-D2344)</f>
        <v>-</v>
      </c>
      <c r="L2344" s="1041" t="str">
        <f t="shared" si="396"/>
        <v/>
      </c>
      <c r="W2344" s="1046" t="str">
        <f t="shared" si="397"/>
        <v/>
      </c>
      <c r="X2344" s="1047"/>
      <c r="Y2344" s="1048" t="str">
        <f t="shared" si="403"/>
        <v/>
      </c>
      <c r="Z2344" s="1049" t="str">
        <f t="shared" si="398"/>
        <v/>
      </c>
      <c r="AA2344" s="1049" t="str">
        <f t="shared" si="399"/>
        <v/>
      </c>
      <c r="AB2344" s="1050" t="str">
        <f t="shared" si="400"/>
        <v/>
      </c>
      <c r="AD2344" s="1052" t="str">
        <f t="shared" si="401"/>
        <v/>
      </c>
      <c r="AE2344" s="1053" t="str">
        <f t="shared" si="402"/>
        <v/>
      </c>
    </row>
    <row r="2345" spans="5:31" ht="12.75" customHeight="1">
      <c r="E2345" s="1083" t="str">
        <f t="shared" si="395"/>
        <v/>
      </c>
      <c r="J2345" s="1117" t="str">
        <f>IF(D2345="","-",#REF!-D2345)</f>
        <v>-</v>
      </c>
      <c r="L2345" s="1041" t="str">
        <f t="shared" si="396"/>
        <v/>
      </c>
      <c r="W2345" s="1046" t="str">
        <f t="shared" si="397"/>
        <v/>
      </c>
      <c r="X2345" s="1047"/>
      <c r="Y2345" s="1048" t="str">
        <f t="shared" si="403"/>
        <v/>
      </c>
      <c r="Z2345" s="1049" t="str">
        <f t="shared" si="398"/>
        <v/>
      </c>
      <c r="AA2345" s="1049" t="str">
        <f t="shared" si="399"/>
        <v/>
      </c>
      <c r="AB2345" s="1050" t="str">
        <f t="shared" si="400"/>
        <v/>
      </c>
      <c r="AD2345" s="1052" t="str">
        <f t="shared" si="401"/>
        <v/>
      </c>
      <c r="AE2345" s="1053" t="str">
        <f t="shared" si="402"/>
        <v/>
      </c>
    </row>
    <row r="2346" spans="5:31" ht="12.75" customHeight="1">
      <c r="E2346" s="1083" t="str">
        <f t="shared" si="395"/>
        <v/>
      </c>
      <c r="J2346" s="1117" t="str">
        <f>IF(D2346="","-",#REF!-D2346)</f>
        <v>-</v>
      </c>
      <c r="L2346" s="1041" t="str">
        <f t="shared" si="396"/>
        <v/>
      </c>
      <c r="W2346" s="1046" t="str">
        <f t="shared" si="397"/>
        <v/>
      </c>
      <c r="X2346" s="1047"/>
      <c r="Y2346" s="1048" t="str">
        <f t="shared" si="403"/>
        <v/>
      </c>
      <c r="Z2346" s="1049" t="str">
        <f t="shared" si="398"/>
        <v/>
      </c>
      <c r="AA2346" s="1049" t="str">
        <f t="shared" si="399"/>
        <v/>
      </c>
      <c r="AB2346" s="1050" t="str">
        <f t="shared" si="400"/>
        <v/>
      </c>
      <c r="AD2346" s="1052" t="str">
        <f t="shared" si="401"/>
        <v/>
      </c>
      <c r="AE2346" s="1053" t="str">
        <f t="shared" si="402"/>
        <v/>
      </c>
    </row>
    <row r="2347" spans="5:31" ht="12.75" customHeight="1">
      <c r="E2347" s="1083" t="str">
        <f t="shared" si="395"/>
        <v/>
      </c>
      <c r="J2347" s="1117" t="str">
        <f>IF(D2347="","-",#REF!-D2347)</f>
        <v>-</v>
      </c>
      <c r="L2347" s="1041" t="str">
        <f t="shared" si="396"/>
        <v/>
      </c>
      <c r="W2347" s="1046" t="str">
        <f t="shared" si="397"/>
        <v/>
      </c>
      <c r="X2347" s="1047"/>
      <c r="Y2347" s="1048" t="str">
        <f t="shared" si="403"/>
        <v/>
      </c>
      <c r="Z2347" s="1049" t="str">
        <f t="shared" si="398"/>
        <v/>
      </c>
      <c r="AA2347" s="1049" t="str">
        <f t="shared" si="399"/>
        <v/>
      </c>
      <c r="AB2347" s="1050" t="str">
        <f t="shared" si="400"/>
        <v/>
      </c>
      <c r="AD2347" s="1052" t="str">
        <f t="shared" si="401"/>
        <v/>
      </c>
      <c r="AE2347" s="1053" t="str">
        <f t="shared" si="402"/>
        <v/>
      </c>
    </row>
    <row r="2348" spans="5:31" ht="12.75" customHeight="1">
      <c r="E2348" s="1083" t="str">
        <f t="shared" si="395"/>
        <v/>
      </c>
      <c r="J2348" s="1117" t="str">
        <f>IF(D2348="","-",#REF!-D2348)</f>
        <v>-</v>
      </c>
      <c r="L2348" s="1041" t="str">
        <f t="shared" si="396"/>
        <v/>
      </c>
      <c r="W2348" s="1046" t="str">
        <f t="shared" si="397"/>
        <v/>
      </c>
      <c r="X2348" s="1047"/>
      <c r="Y2348" s="1048" t="str">
        <f t="shared" si="403"/>
        <v/>
      </c>
      <c r="Z2348" s="1049" t="str">
        <f t="shared" si="398"/>
        <v/>
      </c>
      <c r="AA2348" s="1049" t="str">
        <f t="shared" si="399"/>
        <v/>
      </c>
      <c r="AB2348" s="1050" t="str">
        <f t="shared" si="400"/>
        <v/>
      </c>
      <c r="AD2348" s="1052" t="str">
        <f t="shared" si="401"/>
        <v/>
      </c>
      <c r="AE2348" s="1053" t="str">
        <f t="shared" si="402"/>
        <v/>
      </c>
    </row>
    <row r="2349" spans="5:31" ht="12.75" customHeight="1">
      <c r="E2349" s="1083" t="str">
        <f t="shared" si="395"/>
        <v/>
      </c>
      <c r="J2349" s="1117" t="str">
        <f>IF(D2349="","-",#REF!-D2349)</f>
        <v>-</v>
      </c>
      <c r="L2349" s="1041" t="str">
        <f t="shared" si="396"/>
        <v/>
      </c>
      <c r="W2349" s="1046" t="str">
        <f t="shared" si="397"/>
        <v/>
      </c>
      <c r="X2349" s="1047"/>
      <c r="Y2349" s="1048" t="str">
        <f t="shared" si="403"/>
        <v/>
      </c>
      <c r="Z2349" s="1049" t="str">
        <f t="shared" si="398"/>
        <v/>
      </c>
      <c r="AA2349" s="1049" t="str">
        <f t="shared" si="399"/>
        <v/>
      </c>
      <c r="AB2349" s="1050" t="str">
        <f t="shared" si="400"/>
        <v/>
      </c>
      <c r="AD2349" s="1052" t="str">
        <f t="shared" si="401"/>
        <v/>
      </c>
      <c r="AE2349" s="1053" t="str">
        <f t="shared" si="402"/>
        <v/>
      </c>
    </row>
    <row r="2350" spans="5:31" ht="12.75" customHeight="1">
      <c r="E2350" s="1083" t="str">
        <f t="shared" si="395"/>
        <v/>
      </c>
      <c r="J2350" s="1117" t="str">
        <f>IF(D2350="","-",#REF!-D2350)</f>
        <v>-</v>
      </c>
      <c r="L2350" s="1041" t="str">
        <f t="shared" si="396"/>
        <v/>
      </c>
      <c r="W2350" s="1046" t="str">
        <f t="shared" si="397"/>
        <v/>
      </c>
      <c r="X2350" s="1047"/>
      <c r="Y2350" s="1048" t="str">
        <f t="shared" si="403"/>
        <v/>
      </c>
      <c r="Z2350" s="1049" t="str">
        <f t="shared" si="398"/>
        <v/>
      </c>
      <c r="AA2350" s="1049" t="str">
        <f t="shared" si="399"/>
        <v/>
      </c>
      <c r="AB2350" s="1050" t="str">
        <f t="shared" si="400"/>
        <v/>
      </c>
      <c r="AD2350" s="1052" t="str">
        <f t="shared" si="401"/>
        <v/>
      </c>
      <c r="AE2350" s="1053" t="str">
        <f t="shared" si="402"/>
        <v/>
      </c>
    </row>
    <row r="2351" spans="5:31" ht="12.75" customHeight="1">
      <c r="E2351" s="1083" t="str">
        <f t="shared" si="395"/>
        <v/>
      </c>
      <c r="J2351" s="1117" t="str">
        <f>IF(D2351="","-",#REF!-D2351)</f>
        <v>-</v>
      </c>
      <c r="L2351" s="1041" t="str">
        <f t="shared" si="396"/>
        <v/>
      </c>
      <c r="W2351" s="1046" t="str">
        <f t="shared" si="397"/>
        <v/>
      </c>
      <c r="X2351" s="1047"/>
      <c r="Y2351" s="1048" t="str">
        <f t="shared" si="403"/>
        <v/>
      </c>
      <c r="Z2351" s="1049" t="str">
        <f t="shared" si="398"/>
        <v/>
      </c>
      <c r="AA2351" s="1049" t="str">
        <f t="shared" si="399"/>
        <v/>
      </c>
      <c r="AB2351" s="1050" t="str">
        <f t="shared" si="400"/>
        <v/>
      </c>
      <c r="AD2351" s="1052" t="str">
        <f t="shared" si="401"/>
        <v/>
      </c>
      <c r="AE2351" s="1053" t="str">
        <f t="shared" si="402"/>
        <v/>
      </c>
    </row>
    <row r="2352" spans="5:31" ht="12.75" customHeight="1">
      <c r="E2352" s="1083" t="str">
        <f t="shared" si="395"/>
        <v/>
      </c>
      <c r="J2352" s="1117" t="str">
        <f>IF(D2352="","-",#REF!-D2352)</f>
        <v>-</v>
      </c>
      <c r="L2352" s="1041" t="str">
        <f t="shared" si="396"/>
        <v/>
      </c>
      <c r="W2352" s="1046" t="str">
        <f t="shared" si="397"/>
        <v/>
      </c>
      <c r="X2352" s="1047"/>
      <c r="Y2352" s="1048" t="str">
        <f t="shared" si="403"/>
        <v/>
      </c>
      <c r="Z2352" s="1049" t="str">
        <f t="shared" si="398"/>
        <v/>
      </c>
      <c r="AA2352" s="1049" t="str">
        <f t="shared" si="399"/>
        <v/>
      </c>
      <c r="AB2352" s="1050" t="str">
        <f t="shared" si="400"/>
        <v/>
      </c>
      <c r="AD2352" s="1052" t="str">
        <f t="shared" si="401"/>
        <v/>
      </c>
      <c r="AE2352" s="1053" t="str">
        <f t="shared" si="402"/>
        <v/>
      </c>
    </row>
    <row r="2353" spans="5:31" ht="12.75" customHeight="1">
      <c r="E2353" s="1083" t="str">
        <f t="shared" si="395"/>
        <v/>
      </c>
      <c r="J2353" s="1117" t="str">
        <f>IF(D2353="","-",#REF!-D2353)</f>
        <v>-</v>
      </c>
      <c r="L2353" s="1041" t="str">
        <f t="shared" si="396"/>
        <v/>
      </c>
      <c r="W2353" s="1046" t="str">
        <f t="shared" si="397"/>
        <v/>
      </c>
      <c r="X2353" s="1047"/>
      <c r="Y2353" s="1048" t="str">
        <f t="shared" si="403"/>
        <v/>
      </c>
      <c r="Z2353" s="1049" t="str">
        <f t="shared" si="398"/>
        <v/>
      </c>
      <c r="AA2353" s="1049" t="str">
        <f t="shared" si="399"/>
        <v/>
      </c>
      <c r="AB2353" s="1050" t="str">
        <f t="shared" si="400"/>
        <v/>
      </c>
      <c r="AD2353" s="1052" t="str">
        <f t="shared" si="401"/>
        <v/>
      </c>
      <c r="AE2353" s="1053" t="str">
        <f t="shared" si="402"/>
        <v/>
      </c>
    </row>
    <row r="2354" spans="5:31" ht="12.75" customHeight="1">
      <c r="E2354" s="1083" t="str">
        <f t="shared" si="395"/>
        <v/>
      </c>
      <c r="J2354" s="1117" t="str">
        <f>IF(D2354="","-",#REF!-D2354)</f>
        <v>-</v>
      </c>
      <c r="L2354" s="1041" t="str">
        <f t="shared" si="396"/>
        <v/>
      </c>
      <c r="W2354" s="1046" t="str">
        <f t="shared" si="397"/>
        <v/>
      </c>
      <c r="X2354" s="1047"/>
      <c r="Y2354" s="1048" t="str">
        <f t="shared" si="403"/>
        <v/>
      </c>
      <c r="Z2354" s="1049" t="str">
        <f t="shared" si="398"/>
        <v/>
      </c>
      <c r="AA2354" s="1049" t="str">
        <f t="shared" si="399"/>
        <v/>
      </c>
      <c r="AB2354" s="1050" t="str">
        <f t="shared" si="400"/>
        <v/>
      </c>
      <c r="AD2354" s="1052" t="str">
        <f t="shared" si="401"/>
        <v/>
      </c>
      <c r="AE2354" s="1053" t="str">
        <f t="shared" si="402"/>
        <v/>
      </c>
    </row>
    <row r="2355" spans="5:31" ht="12.75" customHeight="1">
      <c r="J2355" s="1117" t="str">
        <f>IF(D2355="","-",#REF!-D2355)</f>
        <v>-</v>
      </c>
      <c r="L2355" s="1041" t="str">
        <f t="shared" si="396"/>
        <v/>
      </c>
      <c r="W2355" s="1046" t="str">
        <f t="shared" si="397"/>
        <v/>
      </c>
      <c r="X2355" s="1047"/>
      <c r="Y2355" s="1048" t="str">
        <f t="shared" si="403"/>
        <v/>
      </c>
      <c r="Z2355" s="1049" t="str">
        <f t="shared" si="398"/>
        <v/>
      </c>
      <c r="AA2355" s="1049" t="str">
        <f t="shared" si="399"/>
        <v/>
      </c>
      <c r="AB2355" s="1050" t="str">
        <f t="shared" si="400"/>
        <v/>
      </c>
      <c r="AD2355" s="1052" t="str">
        <f t="shared" si="401"/>
        <v/>
      </c>
      <c r="AE2355" s="1053" t="str">
        <f t="shared" si="402"/>
        <v/>
      </c>
    </row>
    <row r="2356" spans="5:31" ht="12.75" customHeight="1">
      <c r="J2356" s="1117" t="str">
        <f>IF(D2356="","-",#REF!-D2356)</f>
        <v>-</v>
      </c>
      <c r="L2356" s="1041" t="str">
        <f t="shared" si="396"/>
        <v/>
      </c>
      <c r="W2356" s="1046" t="str">
        <f t="shared" si="397"/>
        <v/>
      </c>
      <c r="X2356" s="1047"/>
      <c r="Y2356" s="1048" t="str">
        <f t="shared" si="403"/>
        <v/>
      </c>
      <c r="Z2356" s="1049" t="str">
        <f t="shared" si="398"/>
        <v/>
      </c>
      <c r="AA2356" s="1049" t="str">
        <f t="shared" si="399"/>
        <v/>
      </c>
      <c r="AB2356" s="1050" t="str">
        <f t="shared" si="400"/>
        <v/>
      </c>
      <c r="AD2356" s="1052" t="str">
        <f t="shared" si="401"/>
        <v/>
      </c>
      <c r="AE2356" s="1053" t="str">
        <f t="shared" si="402"/>
        <v/>
      </c>
    </row>
    <row r="2357" spans="5:31" ht="12.75" customHeight="1">
      <c r="J2357" s="1117" t="str">
        <f>IF(D2357="","-",#REF!-D2357)</f>
        <v>-</v>
      </c>
      <c r="L2357" s="1041" t="str">
        <f t="shared" si="396"/>
        <v/>
      </c>
      <c r="W2357" s="1046" t="str">
        <f t="shared" si="397"/>
        <v/>
      </c>
      <c r="X2357" s="1047"/>
      <c r="Y2357" s="1048" t="str">
        <f t="shared" si="403"/>
        <v/>
      </c>
      <c r="Z2357" s="1049" t="str">
        <f t="shared" si="398"/>
        <v/>
      </c>
      <c r="AA2357" s="1049" t="str">
        <f t="shared" si="399"/>
        <v/>
      </c>
      <c r="AB2357" s="1050" t="str">
        <f t="shared" si="400"/>
        <v/>
      </c>
      <c r="AD2357" s="1052" t="str">
        <f t="shared" si="401"/>
        <v/>
      </c>
      <c r="AE2357" s="1053" t="str">
        <f t="shared" si="402"/>
        <v/>
      </c>
    </row>
    <row r="2358" spans="5:31" ht="12.75" customHeight="1">
      <c r="J2358" s="1117" t="str">
        <f>IF(D2358="","-",#REF!-D2358)</f>
        <v>-</v>
      </c>
      <c r="L2358" s="1041" t="str">
        <f t="shared" si="396"/>
        <v/>
      </c>
      <c r="W2358" s="1046" t="str">
        <f t="shared" si="397"/>
        <v/>
      </c>
      <c r="X2358" s="1047"/>
      <c r="Y2358" s="1048" t="str">
        <f t="shared" si="403"/>
        <v/>
      </c>
      <c r="Z2358" s="1049" t="str">
        <f t="shared" si="398"/>
        <v/>
      </c>
      <c r="AA2358" s="1049" t="str">
        <f t="shared" si="399"/>
        <v/>
      </c>
      <c r="AB2358" s="1050" t="str">
        <f t="shared" si="400"/>
        <v/>
      </c>
      <c r="AD2358" s="1052" t="str">
        <f t="shared" si="401"/>
        <v/>
      </c>
      <c r="AE2358" s="1053" t="str">
        <f t="shared" si="402"/>
        <v/>
      </c>
    </row>
    <row r="2359" spans="5:31" ht="12.75" customHeight="1">
      <c r="J2359" s="1117" t="str">
        <f>IF(D2359="","-",#REF!-D2359)</f>
        <v>-</v>
      </c>
      <c r="L2359" s="1041" t="str">
        <f t="shared" si="396"/>
        <v/>
      </c>
      <c r="W2359" s="1046" t="str">
        <f t="shared" si="397"/>
        <v/>
      </c>
      <c r="X2359" s="1047"/>
      <c r="Y2359" s="1048" t="str">
        <f t="shared" si="403"/>
        <v/>
      </c>
      <c r="Z2359" s="1049" t="str">
        <f t="shared" si="398"/>
        <v/>
      </c>
      <c r="AA2359" s="1049" t="str">
        <f t="shared" si="399"/>
        <v/>
      </c>
      <c r="AB2359" s="1050" t="str">
        <f t="shared" si="400"/>
        <v/>
      </c>
      <c r="AD2359" s="1052" t="str">
        <f t="shared" si="401"/>
        <v/>
      </c>
      <c r="AE2359" s="1053" t="str">
        <f t="shared" si="402"/>
        <v/>
      </c>
    </row>
    <row r="2360" spans="5:31" ht="12.75" customHeight="1">
      <c r="J2360" s="1117" t="str">
        <f>IF(D2360="","-",#REF!-D2360)</f>
        <v>-</v>
      </c>
      <c r="L2360" s="1041" t="str">
        <f t="shared" si="396"/>
        <v/>
      </c>
      <c r="W2360" s="1046" t="str">
        <f t="shared" si="397"/>
        <v/>
      </c>
      <c r="X2360" s="1047"/>
      <c r="Y2360" s="1048" t="str">
        <f t="shared" si="403"/>
        <v/>
      </c>
      <c r="Z2360" s="1049" t="str">
        <f t="shared" si="398"/>
        <v/>
      </c>
      <c r="AA2360" s="1049" t="str">
        <f t="shared" si="399"/>
        <v/>
      </c>
      <c r="AB2360" s="1050" t="str">
        <f t="shared" si="400"/>
        <v/>
      </c>
      <c r="AD2360" s="1052" t="str">
        <f t="shared" si="401"/>
        <v/>
      </c>
      <c r="AE2360" s="1053" t="str">
        <f t="shared" si="402"/>
        <v/>
      </c>
    </row>
    <row r="2361" spans="5:31" ht="12.75" customHeight="1">
      <c r="J2361" s="1117" t="str">
        <f>IF(D2361="","-",#REF!-D2361)</f>
        <v>-</v>
      </c>
      <c r="L2361" s="1041" t="str">
        <f t="shared" si="396"/>
        <v/>
      </c>
      <c r="W2361" s="1046" t="str">
        <f t="shared" si="397"/>
        <v/>
      </c>
      <c r="X2361" s="1047"/>
      <c r="Y2361" s="1048" t="str">
        <f t="shared" si="403"/>
        <v/>
      </c>
      <c r="Z2361" s="1049" t="str">
        <f t="shared" si="398"/>
        <v/>
      </c>
      <c r="AA2361" s="1049" t="str">
        <f t="shared" si="399"/>
        <v/>
      </c>
      <c r="AB2361" s="1050" t="str">
        <f t="shared" si="400"/>
        <v/>
      </c>
      <c r="AD2361" s="1052" t="str">
        <f t="shared" si="401"/>
        <v/>
      </c>
      <c r="AE2361" s="1053" t="str">
        <f t="shared" si="402"/>
        <v/>
      </c>
    </row>
    <row r="2362" spans="5:31" ht="12.75" customHeight="1">
      <c r="J2362" s="1117" t="str">
        <f>IF(D2362="","-",#REF!-D2362)</f>
        <v>-</v>
      </c>
      <c r="L2362" s="1041" t="str">
        <f t="shared" si="396"/>
        <v/>
      </c>
      <c r="W2362" s="1046" t="str">
        <f t="shared" si="397"/>
        <v/>
      </c>
      <c r="X2362" s="1047"/>
      <c r="Y2362" s="1048" t="str">
        <f t="shared" si="403"/>
        <v/>
      </c>
      <c r="Z2362" s="1049" t="str">
        <f t="shared" si="398"/>
        <v/>
      </c>
      <c r="AA2362" s="1049" t="str">
        <f t="shared" si="399"/>
        <v/>
      </c>
      <c r="AB2362" s="1050" t="str">
        <f t="shared" si="400"/>
        <v/>
      </c>
      <c r="AD2362" s="1052" t="str">
        <f t="shared" si="401"/>
        <v/>
      </c>
      <c r="AE2362" s="1053" t="str">
        <f t="shared" si="402"/>
        <v/>
      </c>
    </row>
    <row r="2363" spans="5:31" ht="12.75" customHeight="1">
      <c r="J2363" s="1117" t="str">
        <f>IF(D2363="","-",#REF!-D2363)</f>
        <v>-</v>
      </c>
      <c r="L2363" s="1041" t="str">
        <f t="shared" si="396"/>
        <v/>
      </c>
      <c r="W2363" s="1046" t="str">
        <f t="shared" si="397"/>
        <v/>
      </c>
      <c r="X2363" s="1047"/>
      <c r="Y2363" s="1048" t="str">
        <f t="shared" si="403"/>
        <v/>
      </c>
      <c r="Z2363" s="1049" t="str">
        <f t="shared" si="398"/>
        <v/>
      </c>
      <c r="AA2363" s="1049" t="str">
        <f t="shared" si="399"/>
        <v/>
      </c>
      <c r="AB2363" s="1050" t="str">
        <f t="shared" si="400"/>
        <v/>
      </c>
      <c r="AD2363" s="1052" t="str">
        <f t="shared" si="401"/>
        <v/>
      </c>
      <c r="AE2363" s="1053" t="str">
        <f t="shared" si="402"/>
        <v/>
      </c>
    </row>
    <row r="2364" spans="5:31" ht="12.75" customHeight="1">
      <c r="J2364" s="1117" t="str">
        <f>IF(D2364="","-",#REF!-D2364)</f>
        <v>-</v>
      </c>
      <c r="L2364" s="1041" t="str">
        <f t="shared" si="396"/>
        <v/>
      </c>
      <c r="W2364" s="1046" t="str">
        <f t="shared" si="397"/>
        <v/>
      </c>
      <c r="X2364" s="1047"/>
      <c r="Y2364" s="1048" t="str">
        <f t="shared" si="403"/>
        <v/>
      </c>
      <c r="Z2364" s="1049" t="str">
        <f t="shared" si="398"/>
        <v/>
      </c>
      <c r="AA2364" s="1049" t="str">
        <f t="shared" si="399"/>
        <v/>
      </c>
      <c r="AB2364" s="1050" t="str">
        <f t="shared" si="400"/>
        <v/>
      </c>
      <c r="AD2364" s="1052" t="str">
        <f t="shared" si="401"/>
        <v/>
      </c>
      <c r="AE2364" s="1053" t="str">
        <f t="shared" si="402"/>
        <v/>
      </c>
    </row>
    <row r="2365" spans="5:31" ht="12.75" customHeight="1">
      <c r="J2365" s="1117" t="str">
        <f>IF(D2365="","-",#REF!-D2365)</f>
        <v>-</v>
      </c>
      <c r="L2365" s="1041" t="str">
        <f t="shared" si="396"/>
        <v/>
      </c>
      <c r="W2365" s="1046" t="str">
        <f t="shared" si="397"/>
        <v/>
      </c>
      <c r="X2365" s="1047"/>
      <c r="Y2365" s="1048" t="str">
        <f t="shared" si="403"/>
        <v/>
      </c>
      <c r="Z2365" s="1049" t="str">
        <f t="shared" si="398"/>
        <v/>
      </c>
      <c r="AA2365" s="1049" t="str">
        <f t="shared" si="399"/>
        <v/>
      </c>
      <c r="AB2365" s="1050" t="str">
        <f t="shared" si="400"/>
        <v/>
      </c>
      <c r="AD2365" s="1052" t="str">
        <f t="shared" si="401"/>
        <v/>
      </c>
      <c r="AE2365" s="1053" t="str">
        <f t="shared" si="402"/>
        <v/>
      </c>
    </row>
    <row r="2366" spans="5:31" ht="12.75" customHeight="1">
      <c r="J2366" s="1117" t="str">
        <f>IF(D2366="","-",#REF!-D2366)</f>
        <v>-</v>
      </c>
      <c r="L2366" s="1041" t="str">
        <f t="shared" si="396"/>
        <v/>
      </c>
      <c r="W2366" s="1046" t="str">
        <f t="shared" si="397"/>
        <v/>
      </c>
      <c r="X2366" s="1047"/>
      <c r="Y2366" s="1048" t="str">
        <f t="shared" si="403"/>
        <v/>
      </c>
      <c r="Z2366" s="1049" t="str">
        <f t="shared" si="398"/>
        <v/>
      </c>
      <c r="AA2366" s="1049" t="str">
        <f t="shared" si="399"/>
        <v/>
      </c>
      <c r="AB2366" s="1050" t="str">
        <f t="shared" si="400"/>
        <v/>
      </c>
      <c r="AD2366" s="1052" t="str">
        <f t="shared" si="401"/>
        <v/>
      </c>
      <c r="AE2366" s="1053" t="str">
        <f t="shared" si="402"/>
        <v/>
      </c>
    </row>
    <row r="2367" spans="5:31" ht="12.75" customHeight="1">
      <c r="J2367" s="1117" t="str">
        <f>IF(D2367="","-",#REF!-D2367)</f>
        <v>-</v>
      </c>
      <c r="L2367" s="1041" t="str">
        <f t="shared" si="396"/>
        <v/>
      </c>
      <c r="W2367" s="1046" t="str">
        <f t="shared" si="397"/>
        <v/>
      </c>
      <c r="X2367" s="1047"/>
      <c r="Y2367" s="1048" t="str">
        <f t="shared" si="403"/>
        <v/>
      </c>
      <c r="Z2367" s="1049" t="str">
        <f t="shared" si="398"/>
        <v/>
      </c>
      <c r="AA2367" s="1049" t="str">
        <f t="shared" si="399"/>
        <v/>
      </c>
      <c r="AB2367" s="1050" t="str">
        <f t="shared" si="400"/>
        <v/>
      </c>
      <c r="AD2367" s="1052" t="str">
        <f t="shared" si="401"/>
        <v/>
      </c>
      <c r="AE2367" s="1053" t="str">
        <f t="shared" si="402"/>
        <v/>
      </c>
    </row>
    <row r="2368" spans="5:31" ht="12.75" customHeight="1">
      <c r="J2368" s="1117" t="str">
        <f>IF(D2368="","-",#REF!-D2368)</f>
        <v>-</v>
      </c>
      <c r="L2368" s="1041" t="str">
        <f t="shared" si="396"/>
        <v/>
      </c>
      <c r="W2368" s="1046" t="str">
        <f t="shared" si="397"/>
        <v/>
      </c>
      <c r="X2368" s="1047"/>
      <c r="Y2368" s="1048" t="str">
        <f t="shared" si="403"/>
        <v/>
      </c>
      <c r="Z2368" s="1049" t="str">
        <f t="shared" si="398"/>
        <v/>
      </c>
      <c r="AA2368" s="1049" t="str">
        <f t="shared" si="399"/>
        <v/>
      </c>
      <c r="AB2368" s="1050" t="str">
        <f t="shared" si="400"/>
        <v/>
      </c>
      <c r="AD2368" s="1052" t="str">
        <f t="shared" si="401"/>
        <v/>
      </c>
      <c r="AE2368" s="1053" t="str">
        <f t="shared" si="402"/>
        <v/>
      </c>
    </row>
    <row r="2369" spans="10:31" ht="12.75" customHeight="1">
      <c r="J2369" s="1117" t="str">
        <f>IF(D2369="","-",#REF!-D2369)</f>
        <v>-</v>
      </c>
      <c r="L2369" s="1041" t="str">
        <f t="shared" si="396"/>
        <v/>
      </c>
      <c r="W2369" s="1046" t="str">
        <f t="shared" si="397"/>
        <v/>
      </c>
      <c r="X2369" s="1047"/>
      <c r="Y2369" s="1048" t="str">
        <f t="shared" si="403"/>
        <v/>
      </c>
      <c r="Z2369" s="1049" t="str">
        <f t="shared" si="398"/>
        <v/>
      </c>
      <c r="AA2369" s="1049" t="str">
        <f t="shared" si="399"/>
        <v/>
      </c>
      <c r="AB2369" s="1050" t="str">
        <f t="shared" si="400"/>
        <v/>
      </c>
      <c r="AD2369" s="1052" t="str">
        <f t="shared" si="401"/>
        <v/>
      </c>
      <c r="AE2369" s="1053" t="str">
        <f t="shared" si="402"/>
        <v/>
      </c>
    </row>
    <row r="2370" spans="10:31" ht="12.75" customHeight="1">
      <c r="J2370" s="1117" t="str">
        <f>IF(D2370="","-",#REF!-D2370)</f>
        <v>-</v>
      </c>
      <c r="L2370" s="1041" t="str">
        <f t="shared" si="396"/>
        <v/>
      </c>
      <c r="W2370" s="1046" t="str">
        <f t="shared" si="397"/>
        <v/>
      </c>
      <c r="X2370" s="1047"/>
      <c r="Y2370" s="1048" t="str">
        <f t="shared" si="403"/>
        <v/>
      </c>
      <c r="Z2370" s="1049" t="str">
        <f t="shared" si="398"/>
        <v/>
      </c>
      <c r="AA2370" s="1049" t="str">
        <f t="shared" si="399"/>
        <v/>
      </c>
      <c r="AB2370" s="1050" t="str">
        <f t="shared" si="400"/>
        <v/>
      </c>
      <c r="AD2370" s="1052" t="str">
        <f t="shared" si="401"/>
        <v/>
      </c>
      <c r="AE2370" s="1053" t="str">
        <f t="shared" si="402"/>
        <v/>
      </c>
    </row>
    <row r="2371" spans="10:31" ht="12.75" customHeight="1">
      <c r="J2371" s="1117" t="str">
        <f>IF(D2371="","-",#REF!-D2371)</f>
        <v>-</v>
      </c>
      <c r="L2371" s="1041" t="str">
        <f t="shared" ref="L2371:L2434" si="404">IF(E2371="","",$Q$1+E2371)</f>
        <v/>
      </c>
      <c r="W2371" s="1046" t="str">
        <f t="shared" ref="W2371:W2434" si="405">IF($D2371="","",_xlfn.LET(_xlpm.gDate,D2371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371" s="1047"/>
      <c r="Y2371" s="1048" t="str">
        <f t="shared" si="403"/>
        <v/>
      </c>
      <c r="Z2371" s="1049" t="str">
        <f t="shared" ref="Z2371:Z2434" si="406">IF($K2371="","",_xlfn.LET(_xlpm.gDate,K2371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371" s="1049" t="str">
        <f t="shared" ref="AA2371:AA2434" si="407">IF($Z2371="","",TEXT($Z2371,"mm"))</f>
        <v/>
      </c>
      <c r="AB2371" s="1050" t="str">
        <f t="shared" ref="AB2371:AB2434" si="408">IFERROR(CHOOSE(AA2371,"መስከረም","ጥቅምት","ህዳር  ","ታህሳስ ","ጥር ","የካቲት ","መጋቢት ","ሚይዚያ ","ግንቦት ","ሰኔ ","ሐምሌ ","ነሐሴ ","Pagume"),"")</f>
        <v/>
      </c>
      <c r="AD2371" s="1052" t="str">
        <f t="shared" ref="AD2371:AD2434" si="409">IF($D2371="","",YEAR(D2371)&amp;"-W"&amp;WEEKNUM(D2371,2))</f>
        <v/>
      </c>
      <c r="AE2371" s="1053" t="str">
        <f t="shared" ref="AE2371:AE2434" si="410">IF($K2371="","",YEAR(K2371)&amp;"-W"&amp;WEEKNUM(K2371,2))</f>
        <v/>
      </c>
    </row>
    <row r="2372" spans="10:31" ht="12.75" customHeight="1">
      <c r="J2372" s="1117" t="str">
        <f>IF(D2372="","-",#REF!-D2372)</f>
        <v>-</v>
      </c>
      <c r="L2372" s="1041" t="str">
        <f t="shared" si="404"/>
        <v/>
      </c>
      <c r="W2372" s="1046" t="str">
        <f t="shared" si="405"/>
        <v/>
      </c>
      <c r="X2372" s="1047"/>
      <c r="Y2372" s="1048" t="str">
        <f t="shared" si="403"/>
        <v/>
      </c>
      <c r="Z2372" s="1049" t="str">
        <f t="shared" si="406"/>
        <v/>
      </c>
      <c r="AA2372" s="1049" t="str">
        <f t="shared" si="407"/>
        <v/>
      </c>
      <c r="AB2372" s="1050" t="str">
        <f t="shared" si="408"/>
        <v/>
      </c>
      <c r="AD2372" s="1052" t="str">
        <f t="shared" si="409"/>
        <v/>
      </c>
      <c r="AE2372" s="1053" t="str">
        <f t="shared" si="410"/>
        <v/>
      </c>
    </row>
    <row r="2373" spans="10:31" ht="12.75" customHeight="1">
      <c r="J2373" s="1117" t="str">
        <f>IF(D2373="","-",#REF!-D2373)</f>
        <v>-</v>
      </c>
      <c r="L2373" s="1041" t="str">
        <f t="shared" si="404"/>
        <v/>
      </c>
      <c r="W2373" s="1046" t="str">
        <f t="shared" si="405"/>
        <v/>
      </c>
      <c r="X2373" s="1047"/>
      <c r="Y2373" s="1048" t="str">
        <f t="shared" si="403"/>
        <v/>
      </c>
      <c r="Z2373" s="1049" t="str">
        <f t="shared" si="406"/>
        <v/>
      </c>
      <c r="AA2373" s="1049" t="str">
        <f t="shared" si="407"/>
        <v/>
      </c>
      <c r="AB2373" s="1050" t="str">
        <f t="shared" si="408"/>
        <v/>
      </c>
      <c r="AD2373" s="1052" t="str">
        <f t="shared" si="409"/>
        <v/>
      </c>
      <c r="AE2373" s="1053" t="str">
        <f t="shared" si="410"/>
        <v/>
      </c>
    </row>
    <row r="2374" spans="10:31" ht="12.75" customHeight="1">
      <c r="J2374" s="1117" t="str">
        <f>IF(D2374="","-",#REF!-D2374)</f>
        <v>-</v>
      </c>
      <c r="L2374" s="1041" t="str">
        <f t="shared" si="404"/>
        <v/>
      </c>
      <c r="W2374" s="1046" t="str">
        <f t="shared" si="405"/>
        <v/>
      </c>
      <c r="X2374" s="1047"/>
      <c r="Y2374" s="1048" t="str">
        <f t="shared" si="403"/>
        <v/>
      </c>
      <c r="Z2374" s="1049" t="str">
        <f t="shared" si="406"/>
        <v/>
      </c>
      <c r="AA2374" s="1049" t="str">
        <f t="shared" si="407"/>
        <v/>
      </c>
      <c r="AB2374" s="1050" t="str">
        <f t="shared" si="408"/>
        <v/>
      </c>
      <c r="AD2374" s="1052" t="str">
        <f t="shared" si="409"/>
        <v/>
      </c>
      <c r="AE2374" s="1053" t="str">
        <f t="shared" si="410"/>
        <v/>
      </c>
    </row>
    <row r="2375" spans="10:31" ht="12.75" customHeight="1">
      <c r="J2375" s="1117" t="str">
        <f>IF(D2375="","-",#REF!-D2375)</f>
        <v>-</v>
      </c>
      <c r="L2375" s="1041" t="str">
        <f t="shared" si="404"/>
        <v/>
      </c>
      <c r="W2375" s="1046" t="str">
        <f t="shared" si="405"/>
        <v/>
      </c>
      <c r="X2375" s="1047"/>
      <c r="Y2375" s="1048" t="str">
        <f t="shared" si="403"/>
        <v/>
      </c>
      <c r="Z2375" s="1049" t="str">
        <f t="shared" si="406"/>
        <v/>
      </c>
      <c r="AA2375" s="1049" t="str">
        <f t="shared" si="407"/>
        <v/>
      </c>
      <c r="AB2375" s="1050" t="str">
        <f t="shared" si="408"/>
        <v/>
      </c>
      <c r="AD2375" s="1052" t="str">
        <f t="shared" si="409"/>
        <v/>
      </c>
      <c r="AE2375" s="1053" t="str">
        <f t="shared" si="410"/>
        <v/>
      </c>
    </row>
    <row r="2376" spans="10:31" ht="12.75" customHeight="1">
      <c r="J2376" s="1117" t="str">
        <f>IF(D2376="","-",#REF!-D2376)</f>
        <v>-</v>
      </c>
      <c r="L2376" s="1041" t="str">
        <f t="shared" si="404"/>
        <v/>
      </c>
      <c r="W2376" s="1046" t="str">
        <f t="shared" si="405"/>
        <v/>
      </c>
      <c r="X2376" s="1047"/>
      <c r="Y2376" s="1048" t="str">
        <f t="shared" si="403"/>
        <v/>
      </c>
      <c r="Z2376" s="1049" t="str">
        <f t="shared" si="406"/>
        <v/>
      </c>
      <c r="AA2376" s="1049" t="str">
        <f t="shared" si="407"/>
        <v/>
      </c>
      <c r="AB2376" s="1050" t="str">
        <f t="shared" si="408"/>
        <v/>
      </c>
      <c r="AD2376" s="1052" t="str">
        <f t="shared" si="409"/>
        <v/>
      </c>
      <c r="AE2376" s="1053" t="str">
        <f t="shared" si="410"/>
        <v/>
      </c>
    </row>
    <row r="2377" spans="10:31" ht="12.75" customHeight="1">
      <c r="J2377" s="1117" t="str">
        <f>IF(D2377="","-",#REF!-D2377)</f>
        <v>-</v>
      </c>
      <c r="L2377" s="1041" t="str">
        <f t="shared" si="404"/>
        <v/>
      </c>
      <c r="W2377" s="1046" t="str">
        <f t="shared" si="405"/>
        <v/>
      </c>
      <c r="X2377" s="1047"/>
      <c r="Y2377" s="1048" t="str">
        <f t="shared" si="403"/>
        <v/>
      </c>
      <c r="Z2377" s="1049" t="str">
        <f t="shared" si="406"/>
        <v/>
      </c>
      <c r="AA2377" s="1049" t="str">
        <f t="shared" si="407"/>
        <v/>
      </c>
      <c r="AB2377" s="1050" t="str">
        <f t="shared" si="408"/>
        <v/>
      </c>
      <c r="AD2377" s="1052" t="str">
        <f t="shared" si="409"/>
        <v/>
      </c>
      <c r="AE2377" s="1053" t="str">
        <f t="shared" si="410"/>
        <v/>
      </c>
    </row>
    <row r="2378" spans="10:31" ht="12.75" customHeight="1">
      <c r="J2378" s="1117" t="str">
        <f>IF(D2378="","-",#REF!-D2378)</f>
        <v>-</v>
      </c>
      <c r="L2378" s="1041" t="str">
        <f t="shared" si="404"/>
        <v/>
      </c>
      <c r="W2378" s="1046" t="str">
        <f t="shared" si="405"/>
        <v/>
      </c>
      <c r="X2378" s="1047"/>
      <c r="Y2378" s="1048" t="str">
        <f t="shared" si="403"/>
        <v/>
      </c>
      <c r="Z2378" s="1049" t="str">
        <f t="shared" si="406"/>
        <v/>
      </c>
      <c r="AA2378" s="1049" t="str">
        <f t="shared" si="407"/>
        <v/>
      </c>
      <c r="AB2378" s="1050" t="str">
        <f t="shared" si="408"/>
        <v/>
      </c>
      <c r="AD2378" s="1052" t="str">
        <f t="shared" si="409"/>
        <v/>
      </c>
      <c r="AE2378" s="1053" t="str">
        <f t="shared" si="410"/>
        <v/>
      </c>
    </row>
    <row r="2379" spans="10:31" ht="12.75" customHeight="1">
      <c r="J2379" s="1117" t="str">
        <f>IF(D2379="","-",#REF!-D2379)</f>
        <v>-</v>
      </c>
      <c r="L2379" s="1041" t="str">
        <f t="shared" si="404"/>
        <v/>
      </c>
      <c r="W2379" s="1046" t="str">
        <f t="shared" si="405"/>
        <v/>
      </c>
      <c r="X2379" s="1047"/>
      <c r="Y2379" s="1048" t="str">
        <f t="shared" si="403"/>
        <v/>
      </c>
      <c r="Z2379" s="1049" t="str">
        <f t="shared" si="406"/>
        <v/>
      </c>
      <c r="AA2379" s="1049" t="str">
        <f t="shared" si="407"/>
        <v/>
      </c>
      <c r="AB2379" s="1050" t="str">
        <f t="shared" si="408"/>
        <v/>
      </c>
      <c r="AD2379" s="1052" t="str">
        <f t="shared" si="409"/>
        <v/>
      </c>
      <c r="AE2379" s="1053" t="str">
        <f t="shared" si="410"/>
        <v/>
      </c>
    </row>
    <row r="2380" spans="10:31" ht="12.75" customHeight="1">
      <c r="J2380" s="1117" t="str">
        <f>IF(D2380="","-",#REF!-D2380)</f>
        <v>-</v>
      </c>
      <c r="L2380" s="1041" t="str">
        <f t="shared" si="404"/>
        <v/>
      </c>
      <c r="W2380" s="1046" t="str">
        <f t="shared" si="405"/>
        <v/>
      </c>
      <c r="X2380" s="1047"/>
      <c r="Y2380" s="1048" t="str">
        <f t="shared" si="403"/>
        <v/>
      </c>
      <c r="Z2380" s="1049" t="str">
        <f t="shared" si="406"/>
        <v/>
      </c>
      <c r="AA2380" s="1049" t="str">
        <f t="shared" si="407"/>
        <v/>
      </c>
      <c r="AB2380" s="1050" t="str">
        <f t="shared" si="408"/>
        <v/>
      </c>
      <c r="AD2380" s="1052" t="str">
        <f t="shared" si="409"/>
        <v/>
      </c>
      <c r="AE2380" s="1053" t="str">
        <f t="shared" si="410"/>
        <v/>
      </c>
    </row>
    <row r="2381" spans="10:31" ht="12.75" customHeight="1">
      <c r="J2381" s="1117" t="str">
        <f>IF(D2381="","-",#REF!-D2381)</f>
        <v>-</v>
      </c>
      <c r="L2381" s="1041" t="str">
        <f t="shared" si="404"/>
        <v/>
      </c>
      <c r="W2381" s="1046" t="str">
        <f t="shared" si="405"/>
        <v/>
      </c>
      <c r="X2381" s="1047"/>
      <c r="Y2381" s="1048" t="str">
        <f t="shared" si="403"/>
        <v/>
      </c>
      <c r="Z2381" s="1049" t="str">
        <f t="shared" si="406"/>
        <v/>
      </c>
      <c r="AA2381" s="1049" t="str">
        <f t="shared" si="407"/>
        <v/>
      </c>
      <c r="AB2381" s="1050" t="str">
        <f t="shared" si="408"/>
        <v/>
      </c>
      <c r="AD2381" s="1052" t="str">
        <f t="shared" si="409"/>
        <v/>
      </c>
      <c r="AE2381" s="1053" t="str">
        <f t="shared" si="410"/>
        <v/>
      </c>
    </row>
    <row r="2382" spans="10:31" ht="12.75" customHeight="1">
      <c r="J2382" s="1117" t="str">
        <f>IF(D2382="","-",#REF!-D2382)</f>
        <v>-</v>
      </c>
      <c r="L2382" s="1041" t="str">
        <f t="shared" si="404"/>
        <v/>
      </c>
      <c r="W2382" s="1046" t="str">
        <f t="shared" si="405"/>
        <v/>
      </c>
      <c r="X2382" s="1047"/>
      <c r="Y2382" s="1048" t="str">
        <f t="shared" si="403"/>
        <v/>
      </c>
      <c r="Z2382" s="1049" t="str">
        <f t="shared" si="406"/>
        <v/>
      </c>
      <c r="AA2382" s="1049" t="str">
        <f t="shared" si="407"/>
        <v/>
      </c>
      <c r="AB2382" s="1050" t="str">
        <f t="shared" si="408"/>
        <v/>
      </c>
      <c r="AD2382" s="1052" t="str">
        <f t="shared" si="409"/>
        <v/>
      </c>
      <c r="AE2382" s="1053" t="str">
        <f t="shared" si="410"/>
        <v/>
      </c>
    </row>
    <row r="2383" spans="10:31" ht="12.75" customHeight="1">
      <c r="J2383" s="1117" t="str">
        <f>IF(D2383="","-",#REF!-D2383)</f>
        <v>-</v>
      </c>
      <c r="L2383" s="1041" t="str">
        <f t="shared" si="404"/>
        <v/>
      </c>
      <c r="W2383" s="1046" t="str">
        <f t="shared" si="405"/>
        <v/>
      </c>
      <c r="X2383" s="1047"/>
      <c r="Y2383" s="1048" t="str">
        <f t="shared" si="403"/>
        <v/>
      </c>
      <c r="Z2383" s="1049" t="str">
        <f t="shared" si="406"/>
        <v/>
      </c>
      <c r="AA2383" s="1049" t="str">
        <f t="shared" si="407"/>
        <v/>
      </c>
      <c r="AB2383" s="1050" t="str">
        <f t="shared" si="408"/>
        <v/>
      </c>
      <c r="AD2383" s="1052" t="str">
        <f t="shared" si="409"/>
        <v/>
      </c>
      <c r="AE2383" s="1053" t="str">
        <f t="shared" si="410"/>
        <v/>
      </c>
    </row>
    <row r="2384" spans="10:31" ht="12.75" customHeight="1">
      <c r="J2384" s="1117" t="str">
        <f>IF(D2384="","-",#REF!-D2384)</f>
        <v>-</v>
      </c>
      <c r="L2384" s="1041" t="str">
        <f t="shared" si="404"/>
        <v/>
      </c>
      <c r="W2384" s="1046" t="str">
        <f t="shared" si="405"/>
        <v/>
      </c>
      <c r="X2384" s="1047"/>
      <c r="Y2384" s="1048" t="str">
        <f t="shared" si="403"/>
        <v/>
      </c>
      <c r="Z2384" s="1049" t="str">
        <f t="shared" si="406"/>
        <v/>
      </c>
      <c r="AA2384" s="1049" t="str">
        <f t="shared" si="407"/>
        <v/>
      </c>
      <c r="AB2384" s="1050" t="str">
        <f t="shared" si="408"/>
        <v/>
      </c>
      <c r="AD2384" s="1052" t="str">
        <f t="shared" si="409"/>
        <v/>
      </c>
      <c r="AE2384" s="1053" t="str">
        <f t="shared" si="410"/>
        <v/>
      </c>
    </row>
    <row r="2385" spans="10:31" ht="12.75" customHeight="1">
      <c r="J2385" s="1117" t="str">
        <f>IF(D2385="","-",#REF!-D2385)</f>
        <v>-</v>
      </c>
      <c r="L2385" s="1041" t="str">
        <f t="shared" si="404"/>
        <v/>
      </c>
      <c r="W2385" s="1046" t="str">
        <f t="shared" si="405"/>
        <v/>
      </c>
      <c r="X2385" s="1047"/>
      <c r="Y2385" s="1048" t="str">
        <f t="shared" si="403"/>
        <v/>
      </c>
      <c r="Z2385" s="1049" t="str">
        <f t="shared" si="406"/>
        <v/>
      </c>
      <c r="AA2385" s="1049" t="str">
        <f t="shared" si="407"/>
        <v/>
      </c>
      <c r="AB2385" s="1050" t="str">
        <f t="shared" si="408"/>
        <v/>
      </c>
      <c r="AD2385" s="1052" t="str">
        <f t="shared" si="409"/>
        <v/>
      </c>
      <c r="AE2385" s="1053" t="str">
        <f t="shared" si="410"/>
        <v/>
      </c>
    </row>
    <row r="2386" spans="10:31" ht="12.75" customHeight="1">
      <c r="J2386" s="1117" t="str">
        <f>IF(D2386="","-",#REF!-D2386)</f>
        <v>-</v>
      </c>
      <c r="L2386" s="1041" t="str">
        <f t="shared" si="404"/>
        <v/>
      </c>
      <c r="W2386" s="1046" t="str">
        <f t="shared" si="405"/>
        <v/>
      </c>
      <c r="X2386" s="1047"/>
      <c r="Y2386" s="1048" t="str">
        <f t="shared" si="403"/>
        <v/>
      </c>
      <c r="Z2386" s="1049" t="str">
        <f t="shared" si="406"/>
        <v/>
      </c>
      <c r="AA2386" s="1049" t="str">
        <f t="shared" si="407"/>
        <v/>
      </c>
      <c r="AB2386" s="1050" t="str">
        <f t="shared" si="408"/>
        <v/>
      </c>
      <c r="AD2386" s="1052" t="str">
        <f t="shared" si="409"/>
        <v/>
      </c>
      <c r="AE2386" s="1053" t="str">
        <f t="shared" si="410"/>
        <v/>
      </c>
    </row>
    <row r="2387" spans="10:31" ht="12.75" customHeight="1">
      <c r="J2387" s="1117" t="str">
        <f>IF(D2387="","-",#REF!-D2387)</f>
        <v>-</v>
      </c>
      <c r="L2387" s="1041" t="str">
        <f t="shared" si="404"/>
        <v/>
      </c>
      <c r="W2387" s="1046" t="str">
        <f t="shared" si="405"/>
        <v/>
      </c>
      <c r="X2387" s="1047"/>
      <c r="Y2387" s="1048" t="str">
        <f t="shared" si="403"/>
        <v/>
      </c>
      <c r="Z2387" s="1049" t="str">
        <f t="shared" si="406"/>
        <v/>
      </c>
      <c r="AA2387" s="1049" t="str">
        <f t="shared" si="407"/>
        <v/>
      </c>
      <c r="AB2387" s="1050" t="str">
        <f t="shared" si="408"/>
        <v/>
      </c>
      <c r="AD2387" s="1052" t="str">
        <f t="shared" si="409"/>
        <v/>
      </c>
      <c r="AE2387" s="1053" t="str">
        <f t="shared" si="410"/>
        <v/>
      </c>
    </row>
    <row r="2388" spans="10:31" ht="12.75" customHeight="1">
      <c r="J2388" s="1117" t="str">
        <f>IF(D2388="","-",#REF!-D2388)</f>
        <v>-</v>
      </c>
      <c r="L2388" s="1041" t="str">
        <f t="shared" si="404"/>
        <v/>
      </c>
      <c r="W2388" s="1046" t="str">
        <f t="shared" si="405"/>
        <v/>
      </c>
      <c r="X2388" s="1047"/>
      <c r="Y2388" s="1048" t="str">
        <f t="shared" si="403"/>
        <v/>
      </c>
      <c r="Z2388" s="1049" t="str">
        <f t="shared" si="406"/>
        <v/>
      </c>
      <c r="AA2388" s="1049" t="str">
        <f t="shared" si="407"/>
        <v/>
      </c>
      <c r="AB2388" s="1050" t="str">
        <f t="shared" si="408"/>
        <v/>
      </c>
      <c r="AD2388" s="1052" t="str">
        <f t="shared" si="409"/>
        <v/>
      </c>
      <c r="AE2388" s="1053" t="str">
        <f t="shared" si="410"/>
        <v/>
      </c>
    </row>
    <row r="2389" spans="10:31" ht="12.75" customHeight="1">
      <c r="J2389" s="1117" t="str">
        <f>IF(D2389="","-",#REF!-D2389)</f>
        <v>-</v>
      </c>
      <c r="L2389" s="1041" t="str">
        <f t="shared" si="404"/>
        <v/>
      </c>
      <c r="W2389" s="1046" t="str">
        <f t="shared" si="405"/>
        <v/>
      </c>
      <c r="X2389" s="1047"/>
      <c r="Y2389" s="1048" t="str">
        <f t="shared" si="403"/>
        <v/>
      </c>
      <c r="Z2389" s="1049" t="str">
        <f t="shared" si="406"/>
        <v/>
      </c>
      <c r="AA2389" s="1049" t="str">
        <f t="shared" si="407"/>
        <v/>
      </c>
      <c r="AB2389" s="1050" t="str">
        <f t="shared" si="408"/>
        <v/>
      </c>
      <c r="AD2389" s="1052" t="str">
        <f t="shared" si="409"/>
        <v/>
      </c>
      <c r="AE2389" s="1053" t="str">
        <f t="shared" si="410"/>
        <v/>
      </c>
    </row>
    <row r="2390" spans="10:31" ht="12.75" customHeight="1">
      <c r="J2390" s="1117" t="str">
        <f>IF(D2390="","-",#REF!-D2390)</f>
        <v>-</v>
      </c>
      <c r="L2390" s="1041" t="str">
        <f t="shared" si="404"/>
        <v/>
      </c>
      <c r="W2390" s="1046" t="str">
        <f t="shared" si="405"/>
        <v/>
      </c>
      <c r="X2390" s="1047"/>
      <c r="Y2390" s="1048" t="str">
        <f t="shared" si="403"/>
        <v/>
      </c>
      <c r="Z2390" s="1049" t="str">
        <f t="shared" si="406"/>
        <v/>
      </c>
      <c r="AA2390" s="1049" t="str">
        <f t="shared" si="407"/>
        <v/>
      </c>
      <c r="AB2390" s="1050" t="str">
        <f t="shared" si="408"/>
        <v/>
      </c>
      <c r="AD2390" s="1052" t="str">
        <f t="shared" si="409"/>
        <v/>
      </c>
      <c r="AE2390" s="1053" t="str">
        <f t="shared" si="410"/>
        <v/>
      </c>
    </row>
    <row r="2391" spans="10:31" ht="12.75" customHeight="1">
      <c r="J2391" s="1117" t="str">
        <f>IF(D2391="","-",#REF!-D2391)</f>
        <v>-</v>
      </c>
      <c r="L2391" s="1041" t="str">
        <f t="shared" si="404"/>
        <v/>
      </c>
      <c r="W2391" s="1046" t="str">
        <f t="shared" si="405"/>
        <v/>
      </c>
      <c r="X2391" s="1047"/>
      <c r="Y2391" s="1048" t="str">
        <f t="shared" si="403"/>
        <v/>
      </c>
      <c r="Z2391" s="1049" t="str">
        <f t="shared" si="406"/>
        <v/>
      </c>
      <c r="AA2391" s="1049" t="str">
        <f t="shared" si="407"/>
        <v/>
      </c>
      <c r="AB2391" s="1050" t="str">
        <f t="shared" si="408"/>
        <v/>
      </c>
      <c r="AD2391" s="1052" t="str">
        <f t="shared" si="409"/>
        <v/>
      </c>
      <c r="AE2391" s="1053" t="str">
        <f t="shared" si="410"/>
        <v/>
      </c>
    </row>
    <row r="2392" spans="10:31" ht="12.75" customHeight="1">
      <c r="J2392" s="1117" t="str">
        <f>IF(D2392="","-",#REF!-D2392)</f>
        <v>-</v>
      </c>
      <c r="L2392" s="1041" t="str">
        <f t="shared" si="404"/>
        <v/>
      </c>
      <c r="W2392" s="1046" t="str">
        <f t="shared" si="405"/>
        <v/>
      </c>
      <c r="X2392" s="1047"/>
      <c r="Y2392" s="1048" t="str">
        <f t="shared" si="403"/>
        <v/>
      </c>
      <c r="Z2392" s="1049" t="str">
        <f t="shared" si="406"/>
        <v/>
      </c>
      <c r="AA2392" s="1049" t="str">
        <f t="shared" si="407"/>
        <v/>
      </c>
      <c r="AB2392" s="1050" t="str">
        <f t="shared" si="408"/>
        <v/>
      </c>
      <c r="AD2392" s="1052" t="str">
        <f t="shared" si="409"/>
        <v/>
      </c>
      <c r="AE2392" s="1053" t="str">
        <f t="shared" si="410"/>
        <v/>
      </c>
    </row>
    <row r="2393" spans="10:31" ht="12.75" customHeight="1">
      <c r="J2393" s="1117" t="str">
        <f>IF(D2393="","-",#REF!-D2393)</f>
        <v>-</v>
      </c>
      <c r="L2393" s="1041" t="str">
        <f t="shared" si="404"/>
        <v/>
      </c>
      <c r="W2393" s="1046" t="str">
        <f t="shared" si="405"/>
        <v/>
      </c>
      <c r="X2393" s="1047"/>
      <c r="Y2393" s="1048" t="str">
        <f t="shared" si="403"/>
        <v/>
      </c>
      <c r="Z2393" s="1049" t="str">
        <f t="shared" si="406"/>
        <v/>
      </c>
      <c r="AA2393" s="1049" t="str">
        <f t="shared" si="407"/>
        <v/>
      </c>
      <c r="AB2393" s="1050" t="str">
        <f t="shared" si="408"/>
        <v/>
      </c>
      <c r="AD2393" s="1052" t="str">
        <f t="shared" si="409"/>
        <v/>
      </c>
      <c r="AE2393" s="1053" t="str">
        <f t="shared" si="410"/>
        <v/>
      </c>
    </row>
    <row r="2394" spans="10:31" ht="12.75" customHeight="1">
      <c r="J2394" s="1117" t="str">
        <f>IF(D2394="","-",#REF!-D2394)</f>
        <v>-</v>
      </c>
      <c r="L2394" s="1041" t="str">
        <f t="shared" si="404"/>
        <v/>
      </c>
      <c r="W2394" s="1046" t="str">
        <f t="shared" si="405"/>
        <v/>
      </c>
      <c r="X2394" s="1047"/>
      <c r="Y2394" s="1048" t="str">
        <f t="shared" si="403"/>
        <v/>
      </c>
      <c r="Z2394" s="1049" t="str">
        <f t="shared" si="406"/>
        <v/>
      </c>
      <c r="AA2394" s="1049" t="str">
        <f t="shared" si="407"/>
        <v/>
      </c>
      <c r="AB2394" s="1050" t="str">
        <f t="shared" si="408"/>
        <v/>
      </c>
      <c r="AD2394" s="1052" t="str">
        <f t="shared" si="409"/>
        <v/>
      </c>
      <c r="AE2394" s="1053" t="str">
        <f t="shared" si="410"/>
        <v/>
      </c>
    </row>
    <row r="2395" spans="10:31" ht="12.75" customHeight="1">
      <c r="J2395" s="1117" t="str">
        <f>IF(D2395="","-",#REF!-D2395)</f>
        <v>-</v>
      </c>
      <c r="L2395" s="1041" t="str">
        <f t="shared" si="404"/>
        <v/>
      </c>
      <c r="W2395" s="1046" t="str">
        <f t="shared" si="405"/>
        <v/>
      </c>
      <c r="X2395" s="1047"/>
      <c r="Y2395" s="1048" t="str">
        <f t="shared" si="403"/>
        <v/>
      </c>
      <c r="Z2395" s="1049" t="str">
        <f t="shared" si="406"/>
        <v/>
      </c>
      <c r="AA2395" s="1049" t="str">
        <f t="shared" si="407"/>
        <v/>
      </c>
      <c r="AB2395" s="1050" t="str">
        <f t="shared" si="408"/>
        <v/>
      </c>
      <c r="AD2395" s="1052" t="str">
        <f t="shared" si="409"/>
        <v/>
      </c>
      <c r="AE2395" s="1053" t="str">
        <f t="shared" si="410"/>
        <v/>
      </c>
    </row>
    <row r="2396" spans="10:31" ht="12.75" customHeight="1">
      <c r="J2396" s="1117" t="str">
        <f>IF(D2396="","-",#REF!-D2396)</f>
        <v>-</v>
      </c>
      <c r="L2396" s="1041" t="str">
        <f t="shared" si="404"/>
        <v/>
      </c>
      <c r="W2396" s="1046" t="str">
        <f t="shared" si="405"/>
        <v/>
      </c>
      <c r="X2396" s="1047"/>
      <c r="Y2396" s="1048" t="str">
        <f t="shared" si="403"/>
        <v/>
      </c>
      <c r="Z2396" s="1049" t="str">
        <f t="shared" si="406"/>
        <v/>
      </c>
      <c r="AA2396" s="1049" t="str">
        <f t="shared" si="407"/>
        <v/>
      </c>
      <c r="AB2396" s="1050" t="str">
        <f t="shared" si="408"/>
        <v/>
      </c>
      <c r="AD2396" s="1052" t="str">
        <f t="shared" si="409"/>
        <v/>
      </c>
      <c r="AE2396" s="1053" t="str">
        <f t="shared" si="410"/>
        <v/>
      </c>
    </row>
    <row r="2397" spans="10:31" ht="12.75" customHeight="1">
      <c r="J2397" s="1117" t="str">
        <f>IF(D2397="","-",#REF!-D2397)</f>
        <v>-</v>
      </c>
      <c r="L2397" s="1041" t="str">
        <f t="shared" si="404"/>
        <v/>
      </c>
      <c r="W2397" s="1046" t="str">
        <f t="shared" si="405"/>
        <v/>
      </c>
      <c r="X2397" s="1047"/>
      <c r="Y2397" s="1048" t="str">
        <f t="shared" si="403"/>
        <v/>
      </c>
      <c r="Z2397" s="1049" t="str">
        <f t="shared" si="406"/>
        <v/>
      </c>
      <c r="AA2397" s="1049" t="str">
        <f t="shared" si="407"/>
        <v/>
      </c>
      <c r="AB2397" s="1050" t="str">
        <f t="shared" si="408"/>
        <v/>
      </c>
      <c r="AD2397" s="1052" t="str">
        <f t="shared" si="409"/>
        <v/>
      </c>
      <c r="AE2397" s="1053" t="str">
        <f t="shared" si="410"/>
        <v/>
      </c>
    </row>
    <row r="2398" spans="10:31" ht="12.75" customHeight="1">
      <c r="J2398" s="1117" t="str">
        <f>IF(D2398="","-",#REF!-D2398)</f>
        <v>-</v>
      </c>
      <c r="L2398" s="1041" t="str">
        <f t="shared" si="404"/>
        <v/>
      </c>
      <c r="W2398" s="1046" t="str">
        <f t="shared" si="405"/>
        <v/>
      </c>
      <c r="X2398" s="1047"/>
      <c r="Y2398" s="1048" t="str">
        <f t="shared" si="403"/>
        <v/>
      </c>
      <c r="Z2398" s="1049" t="str">
        <f t="shared" si="406"/>
        <v/>
      </c>
      <c r="AA2398" s="1049" t="str">
        <f t="shared" si="407"/>
        <v/>
      </c>
      <c r="AB2398" s="1050" t="str">
        <f t="shared" si="408"/>
        <v/>
      </c>
      <c r="AD2398" s="1052" t="str">
        <f t="shared" si="409"/>
        <v/>
      </c>
      <c r="AE2398" s="1053" t="str">
        <f t="shared" si="410"/>
        <v/>
      </c>
    </row>
    <row r="2399" spans="10:31" ht="12.75" customHeight="1">
      <c r="J2399" s="1117" t="str">
        <f>IF(D2399="","-",#REF!-D2399)</f>
        <v>-</v>
      </c>
      <c r="L2399" s="1041" t="str">
        <f t="shared" si="404"/>
        <v/>
      </c>
      <c r="W2399" s="1046" t="str">
        <f t="shared" si="405"/>
        <v/>
      </c>
      <c r="X2399" s="1047"/>
      <c r="Y2399" s="1048" t="str">
        <f t="shared" si="403"/>
        <v/>
      </c>
      <c r="Z2399" s="1049" t="str">
        <f t="shared" si="406"/>
        <v/>
      </c>
      <c r="AA2399" s="1049" t="str">
        <f t="shared" si="407"/>
        <v/>
      </c>
      <c r="AB2399" s="1050" t="str">
        <f t="shared" si="408"/>
        <v/>
      </c>
      <c r="AD2399" s="1052" t="str">
        <f t="shared" si="409"/>
        <v/>
      </c>
      <c r="AE2399" s="1053" t="str">
        <f t="shared" si="410"/>
        <v/>
      </c>
    </row>
    <row r="2400" spans="10:31" ht="12.75" customHeight="1">
      <c r="J2400" s="1117" t="str">
        <f>IF(D2400="","-",#REF!-D2400)</f>
        <v>-</v>
      </c>
      <c r="L2400" s="1041" t="str">
        <f t="shared" si="404"/>
        <v/>
      </c>
      <c r="W2400" s="1046" t="str">
        <f t="shared" si="405"/>
        <v/>
      </c>
      <c r="X2400" s="1047"/>
      <c r="Y2400" s="1048" t="str">
        <f t="shared" si="403"/>
        <v/>
      </c>
      <c r="Z2400" s="1049" t="str">
        <f t="shared" si="406"/>
        <v/>
      </c>
      <c r="AA2400" s="1049" t="str">
        <f t="shared" si="407"/>
        <v/>
      </c>
      <c r="AB2400" s="1050" t="str">
        <f t="shared" si="408"/>
        <v/>
      </c>
      <c r="AD2400" s="1052" t="str">
        <f t="shared" si="409"/>
        <v/>
      </c>
      <c r="AE2400" s="1053" t="str">
        <f t="shared" si="410"/>
        <v/>
      </c>
    </row>
    <row r="2401" spans="10:31" ht="12.75" customHeight="1">
      <c r="J2401" s="1117" t="str">
        <f>IF(D2401="","-",#REF!-D2401)</f>
        <v>-</v>
      </c>
      <c r="L2401" s="1041" t="str">
        <f t="shared" si="404"/>
        <v/>
      </c>
      <c r="W2401" s="1046" t="str">
        <f t="shared" si="405"/>
        <v/>
      </c>
      <c r="X2401" s="1047"/>
      <c r="Y2401" s="1048" t="str">
        <f t="shared" ref="Y2401:Y2464" si="411">IFERROR(CHOOSE(X2401,"መስከረም","ጥቅምት","ህዳር  ","ታህሳስ ","ጥር ","የካቲት ","መጋቢት ","ሚይዚያ ","ግንቦት ","ሰኔ ","ሐምሌ ","ነሐሴ ","Pagume"),"")</f>
        <v/>
      </c>
      <c r="Z2401" s="1049" t="str">
        <f t="shared" si="406"/>
        <v/>
      </c>
      <c r="AA2401" s="1049" t="str">
        <f t="shared" si="407"/>
        <v/>
      </c>
      <c r="AB2401" s="1050" t="str">
        <f t="shared" si="408"/>
        <v/>
      </c>
      <c r="AD2401" s="1052" t="str">
        <f t="shared" si="409"/>
        <v/>
      </c>
      <c r="AE2401" s="1053" t="str">
        <f t="shared" si="410"/>
        <v/>
      </c>
    </row>
    <row r="2402" spans="10:31" ht="12.75" customHeight="1">
      <c r="J2402" s="1117" t="str">
        <f>IF(D2402="","-",#REF!-D2402)</f>
        <v>-</v>
      </c>
      <c r="L2402" s="1041" t="str">
        <f t="shared" si="404"/>
        <v/>
      </c>
      <c r="W2402" s="1046" t="str">
        <f t="shared" si="405"/>
        <v/>
      </c>
      <c r="X2402" s="1047"/>
      <c r="Y2402" s="1048" t="str">
        <f t="shared" si="411"/>
        <v/>
      </c>
      <c r="Z2402" s="1049" t="str">
        <f t="shared" si="406"/>
        <v/>
      </c>
      <c r="AA2402" s="1049" t="str">
        <f t="shared" si="407"/>
        <v/>
      </c>
      <c r="AB2402" s="1050" t="str">
        <f t="shared" si="408"/>
        <v/>
      </c>
      <c r="AD2402" s="1052" t="str">
        <f t="shared" si="409"/>
        <v/>
      </c>
      <c r="AE2402" s="1053" t="str">
        <f t="shared" si="410"/>
        <v/>
      </c>
    </row>
    <row r="2403" spans="10:31" ht="12.75" customHeight="1">
      <c r="J2403" s="1117" t="str">
        <f>IF(D2403="","-",#REF!-D2403)</f>
        <v>-</v>
      </c>
      <c r="L2403" s="1041" t="str">
        <f t="shared" si="404"/>
        <v/>
      </c>
      <c r="W2403" s="1046" t="str">
        <f t="shared" si="405"/>
        <v/>
      </c>
      <c r="X2403" s="1047"/>
      <c r="Y2403" s="1048" t="str">
        <f t="shared" si="411"/>
        <v/>
      </c>
      <c r="Z2403" s="1049" t="str">
        <f t="shared" si="406"/>
        <v/>
      </c>
      <c r="AA2403" s="1049" t="str">
        <f t="shared" si="407"/>
        <v/>
      </c>
      <c r="AB2403" s="1050" t="str">
        <f t="shared" si="408"/>
        <v/>
      </c>
      <c r="AD2403" s="1052" t="str">
        <f t="shared" si="409"/>
        <v/>
      </c>
      <c r="AE2403" s="1053" t="str">
        <f t="shared" si="410"/>
        <v/>
      </c>
    </row>
    <row r="2404" spans="10:31" ht="12.75" customHeight="1">
      <c r="J2404" s="1117" t="str">
        <f>IF(D2404="","-",#REF!-D2404)</f>
        <v>-</v>
      </c>
      <c r="L2404" s="1041" t="str">
        <f t="shared" si="404"/>
        <v/>
      </c>
      <c r="W2404" s="1046" t="str">
        <f t="shared" si="405"/>
        <v/>
      </c>
      <c r="X2404" s="1047"/>
      <c r="Y2404" s="1048" t="str">
        <f t="shared" si="411"/>
        <v/>
      </c>
      <c r="Z2404" s="1049" t="str">
        <f t="shared" si="406"/>
        <v/>
      </c>
      <c r="AA2404" s="1049" t="str">
        <f t="shared" si="407"/>
        <v/>
      </c>
      <c r="AB2404" s="1050" t="str">
        <f t="shared" si="408"/>
        <v/>
      </c>
      <c r="AD2404" s="1052" t="str">
        <f t="shared" si="409"/>
        <v/>
      </c>
      <c r="AE2404" s="1053" t="str">
        <f t="shared" si="410"/>
        <v/>
      </c>
    </row>
    <row r="2405" spans="10:31" ht="12.75" customHeight="1">
      <c r="J2405" s="1117" t="str">
        <f>IF(D2405="","-",#REF!-D2405)</f>
        <v>-</v>
      </c>
      <c r="L2405" s="1041" t="str">
        <f t="shared" si="404"/>
        <v/>
      </c>
      <c r="W2405" s="1046" t="str">
        <f t="shared" si="405"/>
        <v/>
      </c>
      <c r="X2405" s="1047"/>
      <c r="Y2405" s="1048" t="str">
        <f t="shared" si="411"/>
        <v/>
      </c>
      <c r="Z2405" s="1049" t="str">
        <f t="shared" si="406"/>
        <v/>
      </c>
      <c r="AA2405" s="1049" t="str">
        <f t="shared" si="407"/>
        <v/>
      </c>
      <c r="AB2405" s="1050" t="str">
        <f t="shared" si="408"/>
        <v/>
      </c>
      <c r="AD2405" s="1052" t="str">
        <f t="shared" si="409"/>
        <v/>
      </c>
      <c r="AE2405" s="1053" t="str">
        <f t="shared" si="410"/>
        <v/>
      </c>
    </row>
    <row r="2406" spans="10:31" ht="12.75" customHeight="1">
      <c r="J2406" s="1117" t="str">
        <f>IF(D2406="","-",#REF!-D2406)</f>
        <v>-</v>
      </c>
      <c r="L2406" s="1041" t="str">
        <f t="shared" si="404"/>
        <v/>
      </c>
      <c r="W2406" s="1046" t="str">
        <f t="shared" si="405"/>
        <v/>
      </c>
      <c r="X2406" s="1047"/>
      <c r="Y2406" s="1048" t="str">
        <f t="shared" si="411"/>
        <v/>
      </c>
      <c r="Z2406" s="1049" t="str">
        <f t="shared" si="406"/>
        <v/>
      </c>
      <c r="AA2406" s="1049" t="str">
        <f t="shared" si="407"/>
        <v/>
      </c>
      <c r="AB2406" s="1050" t="str">
        <f t="shared" si="408"/>
        <v/>
      </c>
      <c r="AD2406" s="1052" t="str">
        <f t="shared" si="409"/>
        <v/>
      </c>
      <c r="AE2406" s="1053" t="str">
        <f t="shared" si="410"/>
        <v/>
      </c>
    </row>
    <row r="2407" spans="10:31" ht="12.75" customHeight="1">
      <c r="J2407" s="1117" t="str">
        <f>IF(D2407="","-",#REF!-D2407)</f>
        <v>-</v>
      </c>
      <c r="L2407" s="1041" t="str">
        <f t="shared" si="404"/>
        <v/>
      </c>
      <c r="W2407" s="1046" t="str">
        <f t="shared" si="405"/>
        <v/>
      </c>
      <c r="X2407" s="1047"/>
      <c r="Y2407" s="1048" t="str">
        <f t="shared" si="411"/>
        <v/>
      </c>
      <c r="Z2407" s="1049" t="str">
        <f t="shared" si="406"/>
        <v/>
      </c>
      <c r="AA2407" s="1049" t="str">
        <f t="shared" si="407"/>
        <v/>
      </c>
      <c r="AB2407" s="1050" t="str">
        <f t="shared" si="408"/>
        <v/>
      </c>
      <c r="AD2407" s="1052" t="str">
        <f t="shared" si="409"/>
        <v/>
      </c>
      <c r="AE2407" s="1053" t="str">
        <f t="shared" si="410"/>
        <v/>
      </c>
    </row>
    <row r="2408" spans="10:31" ht="12.75" customHeight="1">
      <c r="J2408" s="1117" t="str">
        <f>IF(D2408="","-",#REF!-D2408)</f>
        <v>-</v>
      </c>
      <c r="L2408" s="1041" t="str">
        <f t="shared" si="404"/>
        <v/>
      </c>
      <c r="W2408" s="1046" t="str">
        <f t="shared" si="405"/>
        <v/>
      </c>
      <c r="X2408" s="1047"/>
      <c r="Y2408" s="1048" t="str">
        <f t="shared" si="411"/>
        <v/>
      </c>
      <c r="Z2408" s="1049" t="str">
        <f t="shared" si="406"/>
        <v/>
      </c>
      <c r="AA2408" s="1049" t="str">
        <f t="shared" si="407"/>
        <v/>
      </c>
      <c r="AB2408" s="1050" t="str">
        <f t="shared" si="408"/>
        <v/>
      </c>
      <c r="AD2408" s="1052" t="str">
        <f t="shared" si="409"/>
        <v/>
      </c>
      <c r="AE2408" s="1053" t="str">
        <f t="shared" si="410"/>
        <v/>
      </c>
    </row>
    <row r="2409" spans="10:31" ht="12.75" customHeight="1">
      <c r="J2409" s="1117" t="str">
        <f>IF(D2409="","-",#REF!-D2409)</f>
        <v>-</v>
      </c>
      <c r="L2409" s="1041" t="str">
        <f t="shared" si="404"/>
        <v/>
      </c>
      <c r="W2409" s="1046" t="str">
        <f t="shared" si="405"/>
        <v/>
      </c>
      <c r="X2409" s="1047"/>
      <c r="Y2409" s="1048" t="str">
        <f t="shared" si="411"/>
        <v/>
      </c>
      <c r="Z2409" s="1049" t="str">
        <f t="shared" si="406"/>
        <v/>
      </c>
      <c r="AA2409" s="1049" t="str">
        <f t="shared" si="407"/>
        <v/>
      </c>
      <c r="AB2409" s="1050" t="str">
        <f t="shared" si="408"/>
        <v/>
      </c>
      <c r="AD2409" s="1052" t="str">
        <f t="shared" si="409"/>
        <v/>
      </c>
      <c r="AE2409" s="1053" t="str">
        <f t="shared" si="410"/>
        <v/>
      </c>
    </row>
    <row r="2410" spans="10:31" ht="12.75" customHeight="1">
      <c r="J2410" s="1117" t="str">
        <f>IF(D2410="","-",#REF!-D2410)</f>
        <v>-</v>
      </c>
      <c r="L2410" s="1041" t="str">
        <f t="shared" si="404"/>
        <v/>
      </c>
      <c r="W2410" s="1046" t="str">
        <f t="shared" si="405"/>
        <v/>
      </c>
      <c r="X2410" s="1047"/>
      <c r="Y2410" s="1048" t="str">
        <f t="shared" si="411"/>
        <v/>
      </c>
      <c r="Z2410" s="1049" t="str">
        <f t="shared" si="406"/>
        <v/>
      </c>
      <c r="AA2410" s="1049" t="str">
        <f t="shared" si="407"/>
        <v/>
      </c>
      <c r="AB2410" s="1050" t="str">
        <f t="shared" si="408"/>
        <v/>
      </c>
      <c r="AD2410" s="1052" t="str">
        <f t="shared" si="409"/>
        <v/>
      </c>
      <c r="AE2410" s="1053" t="str">
        <f t="shared" si="410"/>
        <v/>
      </c>
    </row>
    <row r="2411" spans="10:31" ht="12.75" customHeight="1">
      <c r="J2411" s="1117" t="str">
        <f>IF(D2411="","-",#REF!-D2411)</f>
        <v>-</v>
      </c>
      <c r="L2411" s="1041" t="str">
        <f t="shared" si="404"/>
        <v/>
      </c>
      <c r="W2411" s="1046" t="str">
        <f t="shared" si="405"/>
        <v/>
      </c>
      <c r="X2411" s="1047"/>
      <c r="Y2411" s="1048" t="str">
        <f t="shared" si="411"/>
        <v/>
      </c>
      <c r="Z2411" s="1049" t="str">
        <f t="shared" si="406"/>
        <v/>
      </c>
      <c r="AA2411" s="1049" t="str">
        <f t="shared" si="407"/>
        <v/>
      </c>
      <c r="AB2411" s="1050" t="str">
        <f t="shared" si="408"/>
        <v/>
      </c>
      <c r="AD2411" s="1052" t="str">
        <f t="shared" si="409"/>
        <v/>
      </c>
      <c r="AE2411" s="1053" t="str">
        <f t="shared" si="410"/>
        <v/>
      </c>
    </row>
    <row r="2412" spans="10:31" ht="12.75" customHeight="1">
      <c r="J2412" s="1117" t="str">
        <f>IF(D2412="","-",#REF!-D2412)</f>
        <v>-</v>
      </c>
      <c r="L2412" s="1041" t="str">
        <f t="shared" si="404"/>
        <v/>
      </c>
      <c r="W2412" s="1046" t="str">
        <f t="shared" si="405"/>
        <v/>
      </c>
      <c r="X2412" s="1047"/>
      <c r="Y2412" s="1048" t="str">
        <f t="shared" si="411"/>
        <v/>
      </c>
      <c r="Z2412" s="1049" t="str">
        <f t="shared" si="406"/>
        <v/>
      </c>
      <c r="AA2412" s="1049" t="str">
        <f t="shared" si="407"/>
        <v/>
      </c>
      <c r="AB2412" s="1050" t="str">
        <f t="shared" si="408"/>
        <v/>
      </c>
      <c r="AD2412" s="1052" t="str">
        <f t="shared" si="409"/>
        <v/>
      </c>
      <c r="AE2412" s="1053" t="str">
        <f t="shared" si="410"/>
        <v/>
      </c>
    </row>
    <row r="2413" spans="10:31" ht="12.75" customHeight="1">
      <c r="J2413" s="1117" t="str">
        <f>IF(D2413="","-",#REF!-D2413)</f>
        <v>-</v>
      </c>
      <c r="L2413" s="1041" t="str">
        <f t="shared" si="404"/>
        <v/>
      </c>
      <c r="W2413" s="1046" t="str">
        <f t="shared" si="405"/>
        <v/>
      </c>
      <c r="X2413" s="1047"/>
      <c r="Y2413" s="1048" t="str">
        <f t="shared" si="411"/>
        <v/>
      </c>
      <c r="Z2413" s="1049" t="str">
        <f t="shared" si="406"/>
        <v/>
      </c>
      <c r="AA2413" s="1049" t="str">
        <f t="shared" si="407"/>
        <v/>
      </c>
      <c r="AB2413" s="1050" t="str">
        <f t="shared" si="408"/>
        <v/>
      </c>
      <c r="AD2413" s="1052" t="str">
        <f t="shared" si="409"/>
        <v/>
      </c>
      <c r="AE2413" s="1053" t="str">
        <f t="shared" si="410"/>
        <v/>
      </c>
    </row>
    <row r="2414" spans="10:31" ht="12.75" customHeight="1">
      <c r="J2414" s="1117" t="str">
        <f>IF(D2414="","-",#REF!-D2414)</f>
        <v>-</v>
      </c>
      <c r="L2414" s="1041" t="str">
        <f t="shared" si="404"/>
        <v/>
      </c>
      <c r="W2414" s="1046" t="str">
        <f t="shared" si="405"/>
        <v/>
      </c>
      <c r="X2414" s="1047"/>
      <c r="Y2414" s="1048" t="str">
        <f t="shared" si="411"/>
        <v/>
      </c>
      <c r="Z2414" s="1049" t="str">
        <f t="shared" si="406"/>
        <v/>
      </c>
      <c r="AA2414" s="1049" t="str">
        <f t="shared" si="407"/>
        <v/>
      </c>
      <c r="AB2414" s="1050" t="str">
        <f t="shared" si="408"/>
        <v/>
      </c>
      <c r="AD2414" s="1052" t="str">
        <f t="shared" si="409"/>
        <v/>
      </c>
      <c r="AE2414" s="1053" t="str">
        <f t="shared" si="410"/>
        <v/>
      </c>
    </row>
    <row r="2415" spans="10:31" ht="12.75" customHeight="1">
      <c r="J2415" s="1117" t="str">
        <f>IF(D2415="","-",#REF!-D2415)</f>
        <v>-</v>
      </c>
      <c r="L2415" s="1041" t="str">
        <f t="shared" si="404"/>
        <v/>
      </c>
      <c r="W2415" s="1046" t="str">
        <f t="shared" si="405"/>
        <v/>
      </c>
      <c r="X2415" s="1047"/>
      <c r="Y2415" s="1048" t="str">
        <f t="shared" si="411"/>
        <v/>
      </c>
      <c r="Z2415" s="1049" t="str">
        <f t="shared" si="406"/>
        <v/>
      </c>
      <c r="AA2415" s="1049" t="str">
        <f t="shared" si="407"/>
        <v/>
      </c>
      <c r="AB2415" s="1050" t="str">
        <f t="shared" si="408"/>
        <v/>
      </c>
      <c r="AD2415" s="1052" t="str">
        <f t="shared" si="409"/>
        <v/>
      </c>
      <c r="AE2415" s="1053" t="str">
        <f t="shared" si="410"/>
        <v/>
      </c>
    </row>
    <row r="2416" spans="10:31" ht="12.75" customHeight="1">
      <c r="J2416" s="1117" t="str">
        <f>IF(D2416="","-",#REF!-D2416)</f>
        <v>-</v>
      </c>
      <c r="L2416" s="1041" t="str">
        <f t="shared" si="404"/>
        <v/>
      </c>
      <c r="W2416" s="1046" t="str">
        <f t="shared" si="405"/>
        <v/>
      </c>
      <c r="X2416" s="1047"/>
      <c r="Y2416" s="1048" t="str">
        <f t="shared" si="411"/>
        <v/>
      </c>
      <c r="Z2416" s="1049" t="str">
        <f t="shared" si="406"/>
        <v/>
      </c>
      <c r="AA2416" s="1049" t="str">
        <f t="shared" si="407"/>
        <v/>
      </c>
      <c r="AB2416" s="1050" t="str">
        <f t="shared" si="408"/>
        <v/>
      </c>
      <c r="AD2416" s="1052" t="str">
        <f t="shared" si="409"/>
        <v/>
      </c>
      <c r="AE2416" s="1053" t="str">
        <f t="shared" si="410"/>
        <v/>
      </c>
    </row>
    <row r="2417" spans="10:31" ht="12.75" customHeight="1">
      <c r="J2417" s="1117" t="str">
        <f>IF(D2417="","-",#REF!-D2417)</f>
        <v>-</v>
      </c>
      <c r="L2417" s="1041" t="str">
        <f t="shared" si="404"/>
        <v/>
      </c>
      <c r="W2417" s="1046" t="str">
        <f t="shared" si="405"/>
        <v/>
      </c>
      <c r="X2417" s="1047"/>
      <c r="Y2417" s="1048" t="str">
        <f t="shared" si="411"/>
        <v/>
      </c>
      <c r="Z2417" s="1049" t="str">
        <f t="shared" si="406"/>
        <v/>
      </c>
      <c r="AA2417" s="1049" t="str">
        <f t="shared" si="407"/>
        <v/>
      </c>
      <c r="AB2417" s="1050" t="str">
        <f t="shared" si="408"/>
        <v/>
      </c>
      <c r="AD2417" s="1052" t="str">
        <f t="shared" si="409"/>
        <v/>
      </c>
      <c r="AE2417" s="1053" t="str">
        <f t="shared" si="410"/>
        <v/>
      </c>
    </row>
    <row r="2418" spans="10:31" ht="12.75" customHeight="1">
      <c r="J2418" s="1117" t="str">
        <f>IF(D2418="","-",#REF!-D2418)</f>
        <v>-</v>
      </c>
      <c r="L2418" s="1041" t="str">
        <f t="shared" si="404"/>
        <v/>
      </c>
      <c r="W2418" s="1046" t="str">
        <f t="shared" si="405"/>
        <v/>
      </c>
      <c r="X2418" s="1047"/>
      <c r="Y2418" s="1048" t="str">
        <f t="shared" si="411"/>
        <v/>
      </c>
      <c r="Z2418" s="1049" t="str">
        <f t="shared" si="406"/>
        <v/>
      </c>
      <c r="AA2418" s="1049" t="str">
        <f t="shared" si="407"/>
        <v/>
      </c>
      <c r="AB2418" s="1050" t="str">
        <f t="shared" si="408"/>
        <v/>
      </c>
      <c r="AD2418" s="1052" t="str">
        <f t="shared" si="409"/>
        <v/>
      </c>
      <c r="AE2418" s="1053" t="str">
        <f t="shared" si="410"/>
        <v/>
      </c>
    </row>
    <row r="2419" spans="10:31" ht="12.75" customHeight="1">
      <c r="J2419" s="1117" t="str">
        <f>IF(D2419="","-",#REF!-D2419)</f>
        <v>-</v>
      </c>
      <c r="L2419" s="1041" t="str">
        <f t="shared" si="404"/>
        <v/>
      </c>
      <c r="W2419" s="1046" t="str">
        <f t="shared" si="405"/>
        <v/>
      </c>
      <c r="X2419" s="1047"/>
      <c r="Y2419" s="1048" t="str">
        <f t="shared" si="411"/>
        <v/>
      </c>
      <c r="Z2419" s="1049" t="str">
        <f t="shared" si="406"/>
        <v/>
      </c>
      <c r="AA2419" s="1049" t="str">
        <f t="shared" si="407"/>
        <v/>
      </c>
      <c r="AB2419" s="1050" t="str">
        <f t="shared" si="408"/>
        <v/>
      </c>
      <c r="AD2419" s="1052" t="str">
        <f t="shared" si="409"/>
        <v/>
      </c>
      <c r="AE2419" s="1053" t="str">
        <f t="shared" si="410"/>
        <v/>
      </c>
    </row>
    <row r="2420" spans="10:31" ht="12.75" customHeight="1">
      <c r="J2420" s="1117" t="str">
        <f>IF(D2420="","-",#REF!-D2420)</f>
        <v>-</v>
      </c>
      <c r="L2420" s="1041" t="str">
        <f t="shared" si="404"/>
        <v/>
      </c>
      <c r="W2420" s="1046" t="str">
        <f t="shared" si="405"/>
        <v/>
      </c>
      <c r="X2420" s="1047"/>
      <c r="Y2420" s="1048" t="str">
        <f t="shared" si="411"/>
        <v/>
      </c>
      <c r="Z2420" s="1049" t="str">
        <f t="shared" si="406"/>
        <v/>
      </c>
      <c r="AA2420" s="1049" t="str">
        <f t="shared" si="407"/>
        <v/>
      </c>
      <c r="AB2420" s="1050" t="str">
        <f t="shared" si="408"/>
        <v/>
      </c>
      <c r="AD2420" s="1052" t="str">
        <f t="shared" si="409"/>
        <v/>
      </c>
      <c r="AE2420" s="1053" t="str">
        <f t="shared" si="410"/>
        <v/>
      </c>
    </row>
    <row r="2421" spans="10:31" ht="12.75" customHeight="1">
      <c r="J2421" s="1117" t="str">
        <f>IF(D2421="","-",#REF!-D2421)</f>
        <v>-</v>
      </c>
      <c r="L2421" s="1041" t="str">
        <f t="shared" si="404"/>
        <v/>
      </c>
      <c r="W2421" s="1046" t="str">
        <f t="shared" si="405"/>
        <v/>
      </c>
      <c r="X2421" s="1047"/>
      <c r="Y2421" s="1048" t="str">
        <f t="shared" si="411"/>
        <v/>
      </c>
      <c r="Z2421" s="1049" t="str">
        <f t="shared" si="406"/>
        <v/>
      </c>
      <c r="AA2421" s="1049" t="str">
        <f t="shared" si="407"/>
        <v/>
      </c>
      <c r="AB2421" s="1050" t="str">
        <f t="shared" si="408"/>
        <v/>
      </c>
      <c r="AD2421" s="1052" t="str">
        <f t="shared" si="409"/>
        <v/>
      </c>
      <c r="AE2421" s="1053" t="str">
        <f t="shared" si="410"/>
        <v/>
      </c>
    </row>
    <row r="2422" spans="10:31" ht="12.75" customHeight="1">
      <c r="J2422" s="1117" t="str">
        <f>IF(D2422="","-",#REF!-D2422)</f>
        <v>-</v>
      </c>
      <c r="L2422" s="1041" t="str">
        <f t="shared" si="404"/>
        <v/>
      </c>
      <c r="W2422" s="1046" t="str">
        <f t="shared" si="405"/>
        <v/>
      </c>
      <c r="X2422" s="1047"/>
      <c r="Y2422" s="1048" t="str">
        <f t="shared" si="411"/>
        <v/>
      </c>
      <c r="Z2422" s="1049" t="str">
        <f t="shared" si="406"/>
        <v/>
      </c>
      <c r="AA2422" s="1049" t="str">
        <f t="shared" si="407"/>
        <v/>
      </c>
      <c r="AB2422" s="1050" t="str">
        <f t="shared" si="408"/>
        <v/>
      </c>
      <c r="AD2422" s="1052" t="str">
        <f t="shared" si="409"/>
        <v/>
      </c>
      <c r="AE2422" s="1053" t="str">
        <f t="shared" si="410"/>
        <v/>
      </c>
    </row>
    <row r="2423" spans="10:31" ht="12.75" customHeight="1">
      <c r="J2423" s="1117" t="str">
        <f>IF(D2423="","-",#REF!-D2423)</f>
        <v>-</v>
      </c>
      <c r="L2423" s="1041" t="str">
        <f t="shared" si="404"/>
        <v/>
      </c>
      <c r="W2423" s="1046" t="str">
        <f t="shared" si="405"/>
        <v/>
      </c>
      <c r="X2423" s="1047"/>
      <c r="Y2423" s="1048" t="str">
        <f t="shared" si="411"/>
        <v/>
      </c>
      <c r="Z2423" s="1049" t="str">
        <f t="shared" si="406"/>
        <v/>
      </c>
      <c r="AA2423" s="1049" t="str">
        <f t="shared" si="407"/>
        <v/>
      </c>
      <c r="AB2423" s="1050" t="str">
        <f t="shared" si="408"/>
        <v/>
      </c>
      <c r="AD2423" s="1052" t="str">
        <f t="shared" si="409"/>
        <v/>
      </c>
      <c r="AE2423" s="1053" t="str">
        <f t="shared" si="410"/>
        <v/>
      </c>
    </row>
    <row r="2424" spans="10:31" ht="12.75" customHeight="1">
      <c r="J2424" s="1117" t="str">
        <f>IF(D2424="","-",#REF!-D2424)</f>
        <v>-</v>
      </c>
      <c r="L2424" s="1041" t="str">
        <f t="shared" si="404"/>
        <v/>
      </c>
      <c r="W2424" s="1046" t="str">
        <f t="shared" si="405"/>
        <v/>
      </c>
      <c r="X2424" s="1047"/>
      <c r="Y2424" s="1048" t="str">
        <f t="shared" si="411"/>
        <v/>
      </c>
      <c r="Z2424" s="1049" t="str">
        <f t="shared" si="406"/>
        <v/>
      </c>
      <c r="AA2424" s="1049" t="str">
        <f t="shared" si="407"/>
        <v/>
      </c>
      <c r="AB2424" s="1050" t="str">
        <f t="shared" si="408"/>
        <v/>
      </c>
      <c r="AD2424" s="1052" t="str">
        <f t="shared" si="409"/>
        <v/>
      </c>
      <c r="AE2424" s="1053" t="str">
        <f t="shared" si="410"/>
        <v/>
      </c>
    </row>
    <row r="2425" spans="10:31" ht="12.75" customHeight="1">
      <c r="J2425" s="1117" t="str">
        <f>IF(D2425="","-",#REF!-D2425)</f>
        <v>-</v>
      </c>
      <c r="L2425" s="1041" t="str">
        <f t="shared" si="404"/>
        <v/>
      </c>
      <c r="W2425" s="1046" t="str">
        <f t="shared" si="405"/>
        <v/>
      </c>
      <c r="X2425" s="1047"/>
      <c r="Y2425" s="1048" t="str">
        <f t="shared" si="411"/>
        <v/>
      </c>
      <c r="Z2425" s="1049" t="str">
        <f t="shared" si="406"/>
        <v/>
      </c>
      <c r="AA2425" s="1049" t="str">
        <f t="shared" si="407"/>
        <v/>
      </c>
      <c r="AB2425" s="1050" t="str">
        <f t="shared" si="408"/>
        <v/>
      </c>
      <c r="AD2425" s="1052" t="str">
        <f t="shared" si="409"/>
        <v/>
      </c>
      <c r="AE2425" s="1053" t="str">
        <f t="shared" si="410"/>
        <v/>
      </c>
    </row>
    <row r="2426" spans="10:31" ht="12.75" customHeight="1">
      <c r="J2426" s="1117" t="str">
        <f>IF(D2426="","-",#REF!-D2426)</f>
        <v>-</v>
      </c>
      <c r="L2426" s="1041" t="str">
        <f t="shared" si="404"/>
        <v/>
      </c>
      <c r="W2426" s="1046" t="str">
        <f t="shared" si="405"/>
        <v/>
      </c>
      <c r="X2426" s="1047"/>
      <c r="Y2426" s="1048" t="str">
        <f t="shared" si="411"/>
        <v/>
      </c>
      <c r="Z2426" s="1049" t="str">
        <f t="shared" si="406"/>
        <v/>
      </c>
      <c r="AA2426" s="1049" t="str">
        <f t="shared" si="407"/>
        <v/>
      </c>
      <c r="AB2426" s="1050" t="str">
        <f t="shared" si="408"/>
        <v/>
      </c>
      <c r="AD2426" s="1052" t="str">
        <f t="shared" si="409"/>
        <v/>
      </c>
      <c r="AE2426" s="1053" t="str">
        <f t="shared" si="410"/>
        <v/>
      </c>
    </row>
    <row r="2427" spans="10:31" ht="12.75" customHeight="1">
      <c r="J2427" s="1117" t="str">
        <f>IF(D2427="","-",#REF!-D2427)</f>
        <v>-</v>
      </c>
      <c r="L2427" s="1041" t="str">
        <f t="shared" si="404"/>
        <v/>
      </c>
      <c r="W2427" s="1046" t="str">
        <f t="shared" si="405"/>
        <v/>
      </c>
      <c r="X2427" s="1047"/>
      <c r="Y2427" s="1048" t="str">
        <f t="shared" si="411"/>
        <v/>
      </c>
      <c r="Z2427" s="1049" t="str">
        <f t="shared" si="406"/>
        <v/>
      </c>
      <c r="AA2427" s="1049" t="str">
        <f t="shared" si="407"/>
        <v/>
      </c>
      <c r="AB2427" s="1050" t="str">
        <f t="shared" si="408"/>
        <v/>
      </c>
      <c r="AD2427" s="1052" t="str">
        <f t="shared" si="409"/>
        <v/>
      </c>
      <c r="AE2427" s="1053" t="str">
        <f t="shared" si="410"/>
        <v/>
      </c>
    </row>
    <row r="2428" spans="10:31" ht="12.75" customHeight="1">
      <c r="J2428" s="1117" t="str">
        <f>IF(D2428="","-",#REF!-D2428)</f>
        <v>-</v>
      </c>
      <c r="L2428" s="1041" t="str">
        <f t="shared" si="404"/>
        <v/>
      </c>
      <c r="W2428" s="1046" t="str">
        <f t="shared" si="405"/>
        <v/>
      </c>
      <c r="X2428" s="1047"/>
      <c r="Y2428" s="1048" t="str">
        <f t="shared" si="411"/>
        <v/>
      </c>
      <c r="Z2428" s="1049" t="str">
        <f t="shared" si="406"/>
        <v/>
      </c>
      <c r="AA2428" s="1049" t="str">
        <f t="shared" si="407"/>
        <v/>
      </c>
      <c r="AB2428" s="1050" t="str">
        <f t="shared" si="408"/>
        <v/>
      </c>
      <c r="AD2428" s="1052" t="str">
        <f t="shared" si="409"/>
        <v/>
      </c>
      <c r="AE2428" s="1053" t="str">
        <f t="shared" si="410"/>
        <v/>
      </c>
    </row>
    <row r="2429" spans="10:31" ht="12.75" customHeight="1">
      <c r="J2429" s="1117" t="str">
        <f>IF(D2429="","-",#REF!-D2429)</f>
        <v>-</v>
      </c>
      <c r="L2429" s="1041" t="str">
        <f t="shared" si="404"/>
        <v/>
      </c>
      <c r="W2429" s="1046" t="str">
        <f t="shared" si="405"/>
        <v/>
      </c>
      <c r="X2429" s="1047"/>
      <c r="Y2429" s="1048" t="str">
        <f t="shared" si="411"/>
        <v/>
      </c>
      <c r="Z2429" s="1049" t="str">
        <f t="shared" si="406"/>
        <v/>
      </c>
      <c r="AA2429" s="1049" t="str">
        <f t="shared" si="407"/>
        <v/>
      </c>
      <c r="AB2429" s="1050" t="str">
        <f t="shared" si="408"/>
        <v/>
      </c>
      <c r="AD2429" s="1052" t="str">
        <f t="shared" si="409"/>
        <v/>
      </c>
      <c r="AE2429" s="1053" t="str">
        <f t="shared" si="410"/>
        <v/>
      </c>
    </row>
    <row r="2430" spans="10:31" ht="12.75" customHeight="1">
      <c r="J2430" s="1117" t="str">
        <f>IF(D2430="","-",#REF!-D2430)</f>
        <v>-</v>
      </c>
      <c r="L2430" s="1041" t="str">
        <f t="shared" si="404"/>
        <v/>
      </c>
      <c r="W2430" s="1046" t="str">
        <f t="shared" si="405"/>
        <v/>
      </c>
      <c r="X2430" s="1047"/>
      <c r="Y2430" s="1048" t="str">
        <f t="shared" si="411"/>
        <v/>
      </c>
      <c r="Z2430" s="1049" t="str">
        <f t="shared" si="406"/>
        <v/>
      </c>
      <c r="AA2430" s="1049" t="str">
        <f t="shared" si="407"/>
        <v/>
      </c>
      <c r="AB2430" s="1050" t="str">
        <f t="shared" si="408"/>
        <v/>
      </c>
      <c r="AD2430" s="1052" t="str">
        <f t="shared" si="409"/>
        <v/>
      </c>
      <c r="AE2430" s="1053" t="str">
        <f t="shared" si="410"/>
        <v/>
      </c>
    </row>
    <row r="2431" spans="10:31" ht="12.75" customHeight="1">
      <c r="J2431" s="1117" t="str">
        <f>IF(D2431="","-",#REF!-D2431)</f>
        <v>-</v>
      </c>
      <c r="L2431" s="1041" t="str">
        <f t="shared" si="404"/>
        <v/>
      </c>
      <c r="W2431" s="1046" t="str">
        <f t="shared" si="405"/>
        <v/>
      </c>
      <c r="X2431" s="1047"/>
      <c r="Y2431" s="1048" t="str">
        <f t="shared" si="411"/>
        <v/>
      </c>
      <c r="Z2431" s="1049" t="str">
        <f t="shared" si="406"/>
        <v/>
      </c>
      <c r="AA2431" s="1049" t="str">
        <f t="shared" si="407"/>
        <v/>
      </c>
      <c r="AB2431" s="1050" t="str">
        <f t="shared" si="408"/>
        <v/>
      </c>
      <c r="AD2431" s="1052" t="str">
        <f t="shared" si="409"/>
        <v/>
      </c>
      <c r="AE2431" s="1053" t="str">
        <f t="shared" si="410"/>
        <v/>
      </c>
    </row>
    <row r="2432" spans="10:31" ht="12.75" customHeight="1">
      <c r="J2432" s="1117" t="str">
        <f>IF(D2432="","-",#REF!-D2432)</f>
        <v>-</v>
      </c>
      <c r="L2432" s="1041" t="str">
        <f t="shared" si="404"/>
        <v/>
      </c>
      <c r="W2432" s="1046" t="str">
        <f t="shared" si="405"/>
        <v/>
      </c>
      <c r="X2432" s="1047"/>
      <c r="Y2432" s="1048" t="str">
        <f t="shared" si="411"/>
        <v/>
      </c>
      <c r="Z2432" s="1049" t="str">
        <f t="shared" si="406"/>
        <v/>
      </c>
      <c r="AA2432" s="1049" t="str">
        <f t="shared" si="407"/>
        <v/>
      </c>
      <c r="AB2432" s="1050" t="str">
        <f t="shared" si="408"/>
        <v/>
      </c>
      <c r="AD2432" s="1052" t="str">
        <f t="shared" si="409"/>
        <v/>
      </c>
      <c r="AE2432" s="1053" t="str">
        <f t="shared" si="410"/>
        <v/>
      </c>
    </row>
    <row r="2433" spans="10:31" ht="12.75" customHeight="1">
      <c r="J2433" s="1117" t="str">
        <f>IF(D2433="","-",#REF!-D2433)</f>
        <v>-</v>
      </c>
      <c r="L2433" s="1041" t="str">
        <f t="shared" si="404"/>
        <v/>
      </c>
      <c r="W2433" s="1046" t="str">
        <f t="shared" si="405"/>
        <v/>
      </c>
      <c r="X2433" s="1047"/>
      <c r="Y2433" s="1048" t="str">
        <f t="shared" si="411"/>
        <v/>
      </c>
      <c r="Z2433" s="1049" t="str">
        <f t="shared" si="406"/>
        <v/>
      </c>
      <c r="AA2433" s="1049" t="str">
        <f t="shared" si="407"/>
        <v/>
      </c>
      <c r="AB2433" s="1050" t="str">
        <f t="shared" si="408"/>
        <v/>
      </c>
      <c r="AD2433" s="1052" t="str">
        <f t="shared" si="409"/>
        <v/>
      </c>
      <c r="AE2433" s="1053" t="str">
        <f t="shared" si="410"/>
        <v/>
      </c>
    </row>
    <row r="2434" spans="10:31" ht="12.75" customHeight="1">
      <c r="J2434" s="1117" t="str">
        <f>IF(D2434="","-",#REF!-D2434)</f>
        <v>-</v>
      </c>
      <c r="L2434" s="1041" t="str">
        <f t="shared" si="404"/>
        <v/>
      </c>
      <c r="W2434" s="1046" t="str">
        <f t="shared" si="405"/>
        <v/>
      </c>
      <c r="X2434" s="1047"/>
      <c r="Y2434" s="1048" t="str">
        <f t="shared" si="411"/>
        <v/>
      </c>
      <c r="Z2434" s="1049" t="str">
        <f t="shared" si="406"/>
        <v/>
      </c>
      <c r="AA2434" s="1049" t="str">
        <f t="shared" si="407"/>
        <v/>
      </c>
      <c r="AB2434" s="1050" t="str">
        <f t="shared" si="408"/>
        <v/>
      </c>
      <c r="AD2434" s="1052" t="str">
        <f t="shared" si="409"/>
        <v/>
      </c>
      <c r="AE2434" s="1053" t="str">
        <f t="shared" si="410"/>
        <v/>
      </c>
    </row>
    <row r="2435" spans="10:31" ht="12.75" customHeight="1">
      <c r="J2435" s="1117" t="str">
        <f>IF(D2435="","-",#REF!-D2435)</f>
        <v>-</v>
      </c>
      <c r="L2435" s="1041" t="str">
        <f t="shared" ref="L2435:L2498" si="412">IF(E2435="","",$Q$1+E2435)</f>
        <v/>
      </c>
      <c r="W2435" s="1046" t="str">
        <f t="shared" ref="W2435:W2498" si="413">IF($D2435="","",_xlfn.LET(_xlpm.gDate,D2435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435" s="1047"/>
      <c r="Y2435" s="1048" t="str">
        <f t="shared" si="411"/>
        <v/>
      </c>
      <c r="Z2435" s="1049" t="str">
        <f t="shared" ref="Z2435:Z2498" si="414">IF($K2435="","",_xlfn.LET(_xlpm.gDate,K2435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435" s="1049" t="str">
        <f t="shared" ref="AA2435:AA2498" si="415">IF($Z2435="","",TEXT($Z2435,"mm"))</f>
        <v/>
      </c>
      <c r="AB2435" s="1050" t="str">
        <f t="shared" ref="AB2435:AB2498" si="416">IFERROR(CHOOSE(AA2435,"መስከረም","ጥቅምት","ህዳር  ","ታህሳስ ","ጥር ","የካቲት ","መጋቢት ","ሚይዚያ ","ግንቦት ","ሰኔ ","ሐምሌ ","ነሐሴ ","Pagume"),"")</f>
        <v/>
      </c>
      <c r="AD2435" s="1052" t="str">
        <f t="shared" ref="AD2435:AD2498" si="417">IF($D2435="","",YEAR(D2435)&amp;"-W"&amp;WEEKNUM(D2435,2))</f>
        <v/>
      </c>
      <c r="AE2435" s="1053" t="str">
        <f t="shared" ref="AE2435:AE2498" si="418">IF($K2435="","",YEAR(K2435)&amp;"-W"&amp;WEEKNUM(K2435,2))</f>
        <v/>
      </c>
    </row>
    <row r="2436" spans="10:31" ht="12.75" customHeight="1">
      <c r="J2436" s="1117" t="str">
        <f>IF(D2436="","-",#REF!-D2436)</f>
        <v>-</v>
      </c>
      <c r="L2436" s="1041" t="str">
        <f t="shared" si="412"/>
        <v/>
      </c>
      <c r="W2436" s="1046" t="str">
        <f t="shared" si="413"/>
        <v/>
      </c>
      <c r="X2436" s="1047"/>
      <c r="Y2436" s="1048" t="str">
        <f t="shared" si="411"/>
        <v/>
      </c>
      <c r="Z2436" s="1049" t="str">
        <f t="shared" si="414"/>
        <v/>
      </c>
      <c r="AA2436" s="1049" t="str">
        <f t="shared" si="415"/>
        <v/>
      </c>
      <c r="AB2436" s="1050" t="str">
        <f t="shared" si="416"/>
        <v/>
      </c>
      <c r="AD2436" s="1052" t="str">
        <f t="shared" si="417"/>
        <v/>
      </c>
      <c r="AE2436" s="1053" t="str">
        <f t="shared" si="418"/>
        <v/>
      </c>
    </row>
    <row r="2437" spans="10:31" ht="12.75" customHeight="1">
      <c r="J2437" s="1117" t="str">
        <f>IF(D2437="","-",#REF!-D2437)</f>
        <v>-</v>
      </c>
      <c r="L2437" s="1041" t="str">
        <f t="shared" si="412"/>
        <v/>
      </c>
      <c r="W2437" s="1046" t="str">
        <f t="shared" si="413"/>
        <v/>
      </c>
      <c r="X2437" s="1047"/>
      <c r="Y2437" s="1048" t="str">
        <f t="shared" si="411"/>
        <v/>
      </c>
      <c r="Z2437" s="1049" t="str">
        <f t="shared" si="414"/>
        <v/>
      </c>
      <c r="AA2437" s="1049" t="str">
        <f t="shared" si="415"/>
        <v/>
      </c>
      <c r="AB2437" s="1050" t="str">
        <f t="shared" si="416"/>
        <v/>
      </c>
      <c r="AD2437" s="1052" t="str">
        <f t="shared" si="417"/>
        <v/>
      </c>
      <c r="AE2437" s="1053" t="str">
        <f t="shared" si="418"/>
        <v/>
      </c>
    </row>
    <row r="2438" spans="10:31" ht="12.75" customHeight="1">
      <c r="J2438" s="1117" t="str">
        <f>IF(D2438="","-",#REF!-D2438)</f>
        <v>-</v>
      </c>
      <c r="L2438" s="1041" t="str">
        <f t="shared" si="412"/>
        <v/>
      </c>
      <c r="W2438" s="1046" t="str">
        <f t="shared" si="413"/>
        <v/>
      </c>
      <c r="X2438" s="1047"/>
      <c r="Y2438" s="1048" t="str">
        <f t="shared" si="411"/>
        <v/>
      </c>
      <c r="Z2438" s="1049" t="str">
        <f t="shared" si="414"/>
        <v/>
      </c>
      <c r="AA2438" s="1049" t="str">
        <f t="shared" si="415"/>
        <v/>
      </c>
      <c r="AB2438" s="1050" t="str">
        <f t="shared" si="416"/>
        <v/>
      </c>
      <c r="AD2438" s="1052" t="str">
        <f t="shared" si="417"/>
        <v/>
      </c>
      <c r="AE2438" s="1053" t="str">
        <f t="shared" si="418"/>
        <v/>
      </c>
    </row>
    <row r="2439" spans="10:31" ht="12.75" customHeight="1">
      <c r="J2439" s="1117" t="str">
        <f>IF(D2439="","-",#REF!-D2439)</f>
        <v>-</v>
      </c>
      <c r="L2439" s="1041" t="str">
        <f t="shared" si="412"/>
        <v/>
      </c>
      <c r="W2439" s="1046" t="str">
        <f t="shared" si="413"/>
        <v/>
      </c>
      <c r="X2439" s="1047"/>
      <c r="Y2439" s="1048" t="str">
        <f t="shared" si="411"/>
        <v/>
      </c>
      <c r="Z2439" s="1049" t="str">
        <f t="shared" si="414"/>
        <v/>
      </c>
      <c r="AA2439" s="1049" t="str">
        <f t="shared" si="415"/>
        <v/>
      </c>
      <c r="AB2439" s="1050" t="str">
        <f t="shared" si="416"/>
        <v/>
      </c>
      <c r="AD2439" s="1052" t="str">
        <f t="shared" si="417"/>
        <v/>
      </c>
      <c r="AE2439" s="1053" t="str">
        <f t="shared" si="418"/>
        <v/>
      </c>
    </row>
    <row r="2440" spans="10:31" ht="12.75" customHeight="1">
      <c r="J2440" s="1117" t="str">
        <f>IF(D2440="","-",#REF!-D2440)</f>
        <v>-</v>
      </c>
      <c r="L2440" s="1041" t="str">
        <f t="shared" si="412"/>
        <v/>
      </c>
      <c r="W2440" s="1046" t="str">
        <f t="shared" si="413"/>
        <v/>
      </c>
      <c r="X2440" s="1047"/>
      <c r="Y2440" s="1048" t="str">
        <f t="shared" si="411"/>
        <v/>
      </c>
      <c r="Z2440" s="1049" t="str">
        <f t="shared" si="414"/>
        <v/>
      </c>
      <c r="AA2440" s="1049" t="str">
        <f t="shared" si="415"/>
        <v/>
      </c>
      <c r="AB2440" s="1050" t="str">
        <f t="shared" si="416"/>
        <v/>
      </c>
      <c r="AD2440" s="1052" t="str">
        <f t="shared" si="417"/>
        <v/>
      </c>
      <c r="AE2440" s="1053" t="str">
        <f t="shared" si="418"/>
        <v/>
      </c>
    </row>
    <row r="2441" spans="10:31" ht="12.75" customHeight="1">
      <c r="J2441" s="1117" t="str">
        <f>IF(D2441="","-",#REF!-D2441)</f>
        <v>-</v>
      </c>
      <c r="L2441" s="1041" t="str">
        <f t="shared" si="412"/>
        <v/>
      </c>
      <c r="W2441" s="1046" t="str">
        <f t="shared" si="413"/>
        <v/>
      </c>
      <c r="X2441" s="1047"/>
      <c r="Y2441" s="1048" t="str">
        <f t="shared" si="411"/>
        <v/>
      </c>
      <c r="Z2441" s="1049" t="str">
        <f t="shared" si="414"/>
        <v/>
      </c>
      <c r="AA2441" s="1049" t="str">
        <f t="shared" si="415"/>
        <v/>
      </c>
      <c r="AB2441" s="1050" t="str">
        <f t="shared" si="416"/>
        <v/>
      </c>
      <c r="AD2441" s="1052" t="str">
        <f t="shared" si="417"/>
        <v/>
      </c>
      <c r="AE2441" s="1053" t="str">
        <f t="shared" si="418"/>
        <v/>
      </c>
    </row>
    <row r="2442" spans="10:31" ht="12.75" customHeight="1">
      <c r="J2442" s="1117" t="str">
        <f>IF(D2442="","-",#REF!-D2442)</f>
        <v>-</v>
      </c>
      <c r="L2442" s="1041" t="str">
        <f t="shared" si="412"/>
        <v/>
      </c>
      <c r="W2442" s="1046" t="str">
        <f t="shared" si="413"/>
        <v/>
      </c>
      <c r="X2442" s="1047"/>
      <c r="Y2442" s="1048" t="str">
        <f t="shared" si="411"/>
        <v/>
      </c>
      <c r="Z2442" s="1049" t="str">
        <f t="shared" si="414"/>
        <v/>
      </c>
      <c r="AA2442" s="1049" t="str">
        <f t="shared" si="415"/>
        <v/>
      </c>
      <c r="AB2442" s="1050" t="str">
        <f t="shared" si="416"/>
        <v/>
      </c>
      <c r="AD2442" s="1052" t="str">
        <f t="shared" si="417"/>
        <v/>
      </c>
      <c r="AE2442" s="1053" t="str">
        <f t="shared" si="418"/>
        <v/>
      </c>
    </row>
    <row r="2443" spans="10:31" ht="12.75" customHeight="1">
      <c r="J2443" s="1117" t="str">
        <f>IF(D2443="","-",#REF!-D2443)</f>
        <v>-</v>
      </c>
      <c r="L2443" s="1041" t="str">
        <f t="shared" si="412"/>
        <v/>
      </c>
      <c r="W2443" s="1046" t="str">
        <f t="shared" si="413"/>
        <v/>
      </c>
      <c r="X2443" s="1047"/>
      <c r="Y2443" s="1048" t="str">
        <f t="shared" si="411"/>
        <v/>
      </c>
      <c r="Z2443" s="1049" t="str">
        <f t="shared" si="414"/>
        <v/>
      </c>
      <c r="AA2443" s="1049" t="str">
        <f t="shared" si="415"/>
        <v/>
      </c>
      <c r="AB2443" s="1050" t="str">
        <f t="shared" si="416"/>
        <v/>
      </c>
      <c r="AD2443" s="1052" t="str">
        <f t="shared" si="417"/>
        <v/>
      </c>
      <c r="AE2443" s="1053" t="str">
        <f t="shared" si="418"/>
        <v/>
      </c>
    </row>
    <row r="2444" spans="10:31" ht="12.75" customHeight="1">
      <c r="J2444" s="1117" t="str">
        <f>IF(D2444="","-",#REF!-D2444)</f>
        <v>-</v>
      </c>
      <c r="L2444" s="1041" t="str">
        <f t="shared" si="412"/>
        <v/>
      </c>
      <c r="W2444" s="1046" t="str">
        <f t="shared" si="413"/>
        <v/>
      </c>
      <c r="X2444" s="1047"/>
      <c r="Y2444" s="1048" t="str">
        <f t="shared" si="411"/>
        <v/>
      </c>
      <c r="Z2444" s="1049" t="str">
        <f t="shared" si="414"/>
        <v/>
      </c>
      <c r="AA2444" s="1049" t="str">
        <f t="shared" si="415"/>
        <v/>
      </c>
      <c r="AB2444" s="1050" t="str">
        <f t="shared" si="416"/>
        <v/>
      </c>
      <c r="AD2444" s="1052" t="str">
        <f t="shared" si="417"/>
        <v/>
      </c>
      <c r="AE2444" s="1053" t="str">
        <f t="shared" si="418"/>
        <v/>
      </c>
    </row>
    <row r="2445" spans="10:31" ht="12.75" customHeight="1">
      <c r="J2445" s="1117" t="str">
        <f>IF(D2445="","-",#REF!-D2445)</f>
        <v>-</v>
      </c>
      <c r="L2445" s="1041" t="str">
        <f t="shared" si="412"/>
        <v/>
      </c>
      <c r="W2445" s="1046" t="str">
        <f t="shared" si="413"/>
        <v/>
      </c>
      <c r="X2445" s="1047"/>
      <c r="Y2445" s="1048" t="str">
        <f t="shared" si="411"/>
        <v/>
      </c>
      <c r="Z2445" s="1049" t="str">
        <f t="shared" si="414"/>
        <v/>
      </c>
      <c r="AA2445" s="1049" t="str">
        <f t="shared" si="415"/>
        <v/>
      </c>
      <c r="AB2445" s="1050" t="str">
        <f t="shared" si="416"/>
        <v/>
      </c>
      <c r="AD2445" s="1052" t="str">
        <f t="shared" si="417"/>
        <v/>
      </c>
      <c r="AE2445" s="1053" t="str">
        <f t="shared" si="418"/>
        <v/>
      </c>
    </row>
    <row r="2446" spans="10:31" ht="12.75" customHeight="1">
      <c r="J2446" s="1117" t="str">
        <f>IF(D2446="","-",#REF!-D2446)</f>
        <v>-</v>
      </c>
      <c r="L2446" s="1041" t="str">
        <f t="shared" si="412"/>
        <v/>
      </c>
      <c r="W2446" s="1046" t="str">
        <f t="shared" si="413"/>
        <v/>
      </c>
      <c r="X2446" s="1047"/>
      <c r="Y2446" s="1048" t="str">
        <f t="shared" si="411"/>
        <v/>
      </c>
      <c r="Z2446" s="1049" t="str">
        <f t="shared" si="414"/>
        <v/>
      </c>
      <c r="AA2446" s="1049" t="str">
        <f t="shared" si="415"/>
        <v/>
      </c>
      <c r="AB2446" s="1050" t="str">
        <f t="shared" si="416"/>
        <v/>
      </c>
      <c r="AD2446" s="1052" t="str">
        <f t="shared" si="417"/>
        <v/>
      </c>
      <c r="AE2446" s="1053" t="str">
        <f t="shared" si="418"/>
        <v/>
      </c>
    </row>
    <row r="2447" spans="10:31" ht="12.75" customHeight="1">
      <c r="J2447" s="1117" t="str">
        <f>IF(D2447="","-",#REF!-D2447)</f>
        <v>-</v>
      </c>
      <c r="L2447" s="1041" t="str">
        <f t="shared" si="412"/>
        <v/>
      </c>
      <c r="W2447" s="1046" t="str">
        <f t="shared" si="413"/>
        <v/>
      </c>
      <c r="X2447" s="1047"/>
      <c r="Y2447" s="1048" t="str">
        <f t="shared" si="411"/>
        <v/>
      </c>
      <c r="Z2447" s="1049" t="str">
        <f t="shared" si="414"/>
        <v/>
      </c>
      <c r="AA2447" s="1049" t="str">
        <f t="shared" si="415"/>
        <v/>
      </c>
      <c r="AB2447" s="1050" t="str">
        <f t="shared" si="416"/>
        <v/>
      </c>
      <c r="AD2447" s="1052" t="str">
        <f t="shared" si="417"/>
        <v/>
      </c>
      <c r="AE2447" s="1053" t="str">
        <f t="shared" si="418"/>
        <v/>
      </c>
    </row>
    <row r="2448" spans="10:31" ht="12.75" customHeight="1">
      <c r="J2448" s="1117" t="str">
        <f>IF(D2448="","-",#REF!-D2448)</f>
        <v>-</v>
      </c>
      <c r="L2448" s="1041" t="str">
        <f t="shared" si="412"/>
        <v/>
      </c>
      <c r="W2448" s="1046" t="str">
        <f t="shared" si="413"/>
        <v/>
      </c>
      <c r="X2448" s="1047"/>
      <c r="Y2448" s="1048" t="str">
        <f t="shared" si="411"/>
        <v/>
      </c>
      <c r="Z2448" s="1049" t="str">
        <f t="shared" si="414"/>
        <v/>
      </c>
      <c r="AA2448" s="1049" t="str">
        <f t="shared" si="415"/>
        <v/>
      </c>
      <c r="AB2448" s="1050" t="str">
        <f t="shared" si="416"/>
        <v/>
      </c>
      <c r="AD2448" s="1052" t="str">
        <f t="shared" si="417"/>
        <v/>
      </c>
      <c r="AE2448" s="1053" t="str">
        <f t="shared" si="418"/>
        <v/>
      </c>
    </row>
    <row r="2449" spans="10:31" ht="12.75" customHeight="1">
      <c r="J2449" s="1117" t="str">
        <f>IF(D2449="","-",#REF!-D2449)</f>
        <v>-</v>
      </c>
      <c r="L2449" s="1041" t="str">
        <f t="shared" si="412"/>
        <v/>
      </c>
      <c r="W2449" s="1046" t="str">
        <f t="shared" si="413"/>
        <v/>
      </c>
      <c r="X2449" s="1047"/>
      <c r="Y2449" s="1048" t="str">
        <f t="shared" si="411"/>
        <v/>
      </c>
      <c r="Z2449" s="1049" t="str">
        <f t="shared" si="414"/>
        <v/>
      </c>
      <c r="AA2449" s="1049" t="str">
        <f t="shared" si="415"/>
        <v/>
      </c>
      <c r="AB2449" s="1050" t="str">
        <f t="shared" si="416"/>
        <v/>
      </c>
      <c r="AD2449" s="1052" t="str">
        <f t="shared" si="417"/>
        <v/>
      </c>
      <c r="AE2449" s="1053" t="str">
        <f t="shared" si="418"/>
        <v/>
      </c>
    </row>
    <row r="2450" spans="10:31" ht="12.75" customHeight="1">
      <c r="J2450" s="1117" t="str">
        <f>IF(D2450="","-",#REF!-D2450)</f>
        <v>-</v>
      </c>
      <c r="L2450" s="1041" t="str">
        <f t="shared" si="412"/>
        <v/>
      </c>
      <c r="W2450" s="1046" t="str">
        <f t="shared" si="413"/>
        <v/>
      </c>
      <c r="X2450" s="1047"/>
      <c r="Y2450" s="1048" t="str">
        <f t="shared" si="411"/>
        <v/>
      </c>
      <c r="Z2450" s="1049" t="str">
        <f t="shared" si="414"/>
        <v/>
      </c>
      <c r="AA2450" s="1049" t="str">
        <f t="shared" si="415"/>
        <v/>
      </c>
      <c r="AB2450" s="1050" t="str">
        <f t="shared" si="416"/>
        <v/>
      </c>
      <c r="AD2450" s="1052" t="str">
        <f t="shared" si="417"/>
        <v/>
      </c>
      <c r="AE2450" s="1053" t="str">
        <f t="shared" si="418"/>
        <v/>
      </c>
    </row>
    <row r="2451" spans="10:31" ht="12.75" customHeight="1">
      <c r="J2451" s="1117" t="str">
        <f>IF(D2451="","-",#REF!-D2451)</f>
        <v>-</v>
      </c>
      <c r="L2451" s="1041" t="str">
        <f t="shared" si="412"/>
        <v/>
      </c>
      <c r="W2451" s="1046" t="str">
        <f t="shared" si="413"/>
        <v/>
      </c>
      <c r="X2451" s="1047"/>
      <c r="Y2451" s="1048" t="str">
        <f t="shared" si="411"/>
        <v/>
      </c>
      <c r="Z2451" s="1049" t="str">
        <f t="shared" si="414"/>
        <v/>
      </c>
      <c r="AA2451" s="1049" t="str">
        <f t="shared" si="415"/>
        <v/>
      </c>
      <c r="AB2451" s="1050" t="str">
        <f t="shared" si="416"/>
        <v/>
      </c>
      <c r="AD2451" s="1052" t="str">
        <f t="shared" si="417"/>
        <v/>
      </c>
      <c r="AE2451" s="1053" t="str">
        <f t="shared" si="418"/>
        <v/>
      </c>
    </row>
    <row r="2452" spans="10:31" ht="12.75" customHeight="1">
      <c r="J2452" s="1117" t="str">
        <f>IF(D2452="","-",#REF!-D2452)</f>
        <v>-</v>
      </c>
      <c r="L2452" s="1041" t="str">
        <f t="shared" si="412"/>
        <v/>
      </c>
      <c r="W2452" s="1046" t="str">
        <f t="shared" si="413"/>
        <v/>
      </c>
      <c r="X2452" s="1047"/>
      <c r="Y2452" s="1048" t="str">
        <f t="shared" si="411"/>
        <v/>
      </c>
      <c r="Z2452" s="1049" t="str">
        <f t="shared" si="414"/>
        <v/>
      </c>
      <c r="AA2452" s="1049" t="str">
        <f t="shared" si="415"/>
        <v/>
      </c>
      <c r="AB2452" s="1050" t="str">
        <f t="shared" si="416"/>
        <v/>
      </c>
      <c r="AD2452" s="1052" t="str">
        <f t="shared" si="417"/>
        <v/>
      </c>
      <c r="AE2452" s="1053" t="str">
        <f t="shared" si="418"/>
        <v/>
      </c>
    </row>
    <row r="2453" spans="10:31" ht="12.75" customHeight="1">
      <c r="J2453" s="1117" t="str">
        <f>IF(D2453="","-",#REF!-D2453)</f>
        <v>-</v>
      </c>
      <c r="L2453" s="1041" t="str">
        <f t="shared" si="412"/>
        <v/>
      </c>
      <c r="W2453" s="1046" t="str">
        <f t="shared" si="413"/>
        <v/>
      </c>
      <c r="X2453" s="1047"/>
      <c r="Y2453" s="1048" t="str">
        <f t="shared" si="411"/>
        <v/>
      </c>
      <c r="Z2453" s="1049" t="str">
        <f t="shared" si="414"/>
        <v/>
      </c>
      <c r="AA2453" s="1049" t="str">
        <f t="shared" si="415"/>
        <v/>
      </c>
      <c r="AB2453" s="1050" t="str">
        <f t="shared" si="416"/>
        <v/>
      </c>
      <c r="AD2453" s="1052" t="str">
        <f t="shared" si="417"/>
        <v/>
      </c>
      <c r="AE2453" s="1053" t="str">
        <f t="shared" si="418"/>
        <v/>
      </c>
    </row>
    <row r="2454" spans="10:31" ht="12.75" customHeight="1">
      <c r="J2454" s="1117" t="str">
        <f>IF(D2454="","-",#REF!-D2454)</f>
        <v>-</v>
      </c>
      <c r="L2454" s="1041" t="str">
        <f t="shared" si="412"/>
        <v/>
      </c>
      <c r="W2454" s="1046" t="str">
        <f t="shared" si="413"/>
        <v/>
      </c>
      <c r="X2454" s="1047"/>
      <c r="Y2454" s="1048" t="str">
        <f t="shared" si="411"/>
        <v/>
      </c>
      <c r="Z2454" s="1049" t="str">
        <f t="shared" si="414"/>
        <v/>
      </c>
      <c r="AA2454" s="1049" t="str">
        <f t="shared" si="415"/>
        <v/>
      </c>
      <c r="AB2454" s="1050" t="str">
        <f t="shared" si="416"/>
        <v/>
      </c>
      <c r="AD2454" s="1052" t="str">
        <f t="shared" si="417"/>
        <v/>
      </c>
      <c r="AE2454" s="1053" t="str">
        <f t="shared" si="418"/>
        <v/>
      </c>
    </row>
    <row r="2455" spans="10:31" ht="12.75" customHeight="1">
      <c r="J2455" s="1117" t="str">
        <f>IF(D2455="","-",#REF!-D2455)</f>
        <v>-</v>
      </c>
      <c r="L2455" s="1041" t="str">
        <f t="shared" si="412"/>
        <v/>
      </c>
      <c r="W2455" s="1046" t="str">
        <f t="shared" si="413"/>
        <v/>
      </c>
      <c r="X2455" s="1047"/>
      <c r="Y2455" s="1048" t="str">
        <f t="shared" si="411"/>
        <v/>
      </c>
      <c r="Z2455" s="1049" t="str">
        <f t="shared" si="414"/>
        <v/>
      </c>
      <c r="AA2455" s="1049" t="str">
        <f t="shared" si="415"/>
        <v/>
      </c>
      <c r="AB2455" s="1050" t="str">
        <f t="shared" si="416"/>
        <v/>
      </c>
      <c r="AD2455" s="1052" t="str">
        <f t="shared" si="417"/>
        <v/>
      </c>
      <c r="AE2455" s="1053" t="str">
        <f t="shared" si="418"/>
        <v/>
      </c>
    </row>
    <row r="2456" spans="10:31" ht="12.75" customHeight="1">
      <c r="J2456" s="1117" t="str">
        <f>IF(D2456="","-",#REF!-D2456)</f>
        <v>-</v>
      </c>
      <c r="L2456" s="1041" t="str">
        <f t="shared" si="412"/>
        <v/>
      </c>
      <c r="W2456" s="1046" t="str">
        <f t="shared" si="413"/>
        <v/>
      </c>
      <c r="X2456" s="1047"/>
      <c r="Y2456" s="1048" t="str">
        <f t="shared" si="411"/>
        <v/>
      </c>
      <c r="Z2456" s="1049" t="str">
        <f t="shared" si="414"/>
        <v/>
      </c>
      <c r="AA2456" s="1049" t="str">
        <f t="shared" si="415"/>
        <v/>
      </c>
      <c r="AB2456" s="1050" t="str">
        <f t="shared" si="416"/>
        <v/>
      </c>
      <c r="AD2456" s="1052" t="str">
        <f t="shared" si="417"/>
        <v/>
      </c>
      <c r="AE2456" s="1053" t="str">
        <f t="shared" si="418"/>
        <v/>
      </c>
    </row>
    <row r="2457" spans="10:31" ht="12.75" customHeight="1">
      <c r="J2457" s="1117" t="str">
        <f>IF(D2457="","-",#REF!-D2457)</f>
        <v>-</v>
      </c>
      <c r="L2457" s="1041" t="str">
        <f t="shared" si="412"/>
        <v/>
      </c>
      <c r="W2457" s="1046" t="str">
        <f t="shared" si="413"/>
        <v/>
      </c>
      <c r="X2457" s="1047"/>
      <c r="Y2457" s="1048" t="str">
        <f t="shared" si="411"/>
        <v/>
      </c>
      <c r="Z2457" s="1049" t="str">
        <f t="shared" si="414"/>
        <v/>
      </c>
      <c r="AA2457" s="1049" t="str">
        <f t="shared" si="415"/>
        <v/>
      </c>
      <c r="AB2457" s="1050" t="str">
        <f t="shared" si="416"/>
        <v/>
      </c>
      <c r="AD2457" s="1052" t="str">
        <f t="shared" si="417"/>
        <v/>
      </c>
      <c r="AE2457" s="1053" t="str">
        <f t="shared" si="418"/>
        <v/>
      </c>
    </row>
    <row r="2458" spans="10:31" ht="12.75" customHeight="1">
      <c r="J2458" s="1117" t="str">
        <f>IF(D2458="","-",#REF!-D2458)</f>
        <v>-</v>
      </c>
      <c r="L2458" s="1041" t="str">
        <f t="shared" si="412"/>
        <v/>
      </c>
      <c r="W2458" s="1046" t="str">
        <f t="shared" si="413"/>
        <v/>
      </c>
      <c r="X2458" s="1047"/>
      <c r="Y2458" s="1048" t="str">
        <f t="shared" si="411"/>
        <v/>
      </c>
      <c r="Z2458" s="1049" t="str">
        <f t="shared" si="414"/>
        <v/>
      </c>
      <c r="AA2458" s="1049" t="str">
        <f t="shared" si="415"/>
        <v/>
      </c>
      <c r="AB2458" s="1050" t="str">
        <f t="shared" si="416"/>
        <v/>
      </c>
      <c r="AD2458" s="1052" t="str">
        <f t="shared" si="417"/>
        <v/>
      </c>
      <c r="AE2458" s="1053" t="str">
        <f t="shared" si="418"/>
        <v/>
      </c>
    </row>
    <row r="2459" spans="10:31" ht="12.75" customHeight="1">
      <c r="J2459" s="1117" t="str">
        <f>IF(D2459="","-",#REF!-D2459)</f>
        <v>-</v>
      </c>
      <c r="L2459" s="1041" t="str">
        <f t="shared" si="412"/>
        <v/>
      </c>
      <c r="W2459" s="1046" t="str">
        <f t="shared" si="413"/>
        <v/>
      </c>
      <c r="X2459" s="1047"/>
      <c r="Y2459" s="1048" t="str">
        <f t="shared" si="411"/>
        <v/>
      </c>
      <c r="Z2459" s="1049" t="str">
        <f t="shared" si="414"/>
        <v/>
      </c>
      <c r="AA2459" s="1049" t="str">
        <f t="shared" si="415"/>
        <v/>
      </c>
      <c r="AB2459" s="1050" t="str">
        <f t="shared" si="416"/>
        <v/>
      </c>
      <c r="AD2459" s="1052" t="str">
        <f t="shared" si="417"/>
        <v/>
      </c>
      <c r="AE2459" s="1053" t="str">
        <f t="shared" si="418"/>
        <v/>
      </c>
    </row>
    <row r="2460" spans="10:31" ht="12.75" customHeight="1">
      <c r="J2460" s="1117" t="str">
        <f>IF(D2460="","-",#REF!-D2460)</f>
        <v>-</v>
      </c>
      <c r="L2460" s="1041" t="str">
        <f t="shared" si="412"/>
        <v/>
      </c>
      <c r="W2460" s="1046" t="str">
        <f t="shared" si="413"/>
        <v/>
      </c>
      <c r="X2460" s="1047"/>
      <c r="Y2460" s="1048" t="str">
        <f t="shared" si="411"/>
        <v/>
      </c>
      <c r="Z2460" s="1049" t="str">
        <f t="shared" si="414"/>
        <v/>
      </c>
      <c r="AA2460" s="1049" t="str">
        <f t="shared" si="415"/>
        <v/>
      </c>
      <c r="AB2460" s="1050" t="str">
        <f t="shared" si="416"/>
        <v/>
      </c>
      <c r="AD2460" s="1052" t="str">
        <f t="shared" si="417"/>
        <v/>
      </c>
      <c r="AE2460" s="1053" t="str">
        <f t="shared" si="418"/>
        <v/>
      </c>
    </row>
    <row r="2461" spans="10:31" ht="12.75" customHeight="1">
      <c r="J2461" s="1117" t="str">
        <f>IF(D2461="","-",#REF!-D2461)</f>
        <v>-</v>
      </c>
      <c r="L2461" s="1041" t="str">
        <f t="shared" si="412"/>
        <v/>
      </c>
      <c r="W2461" s="1046" t="str">
        <f t="shared" si="413"/>
        <v/>
      </c>
      <c r="X2461" s="1047"/>
      <c r="Y2461" s="1048" t="str">
        <f t="shared" si="411"/>
        <v/>
      </c>
      <c r="Z2461" s="1049" t="str">
        <f t="shared" si="414"/>
        <v/>
      </c>
      <c r="AA2461" s="1049" t="str">
        <f t="shared" si="415"/>
        <v/>
      </c>
      <c r="AB2461" s="1050" t="str">
        <f t="shared" si="416"/>
        <v/>
      </c>
      <c r="AD2461" s="1052" t="str">
        <f t="shared" si="417"/>
        <v/>
      </c>
      <c r="AE2461" s="1053" t="str">
        <f t="shared" si="418"/>
        <v/>
      </c>
    </row>
    <row r="2462" spans="10:31" ht="12.75" customHeight="1">
      <c r="J2462" s="1117" t="str">
        <f>IF(D2462="","-",#REF!-D2462)</f>
        <v>-</v>
      </c>
      <c r="L2462" s="1041" t="str">
        <f t="shared" si="412"/>
        <v/>
      </c>
      <c r="W2462" s="1046" t="str">
        <f t="shared" si="413"/>
        <v/>
      </c>
      <c r="X2462" s="1047"/>
      <c r="Y2462" s="1048" t="str">
        <f t="shared" si="411"/>
        <v/>
      </c>
      <c r="Z2462" s="1049" t="str">
        <f t="shared" si="414"/>
        <v/>
      </c>
      <c r="AA2462" s="1049" t="str">
        <f t="shared" si="415"/>
        <v/>
      </c>
      <c r="AB2462" s="1050" t="str">
        <f t="shared" si="416"/>
        <v/>
      </c>
      <c r="AD2462" s="1052" t="str">
        <f t="shared" si="417"/>
        <v/>
      </c>
      <c r="AE2462" s="1053" t="str">
        <f t="shared" si="418"/>
        <v/>
      </c>
    </row>
    <row r="2463" spans="10:31" ht="12.75" customHeight="1">
      <c r="J2463" s="1117" t="str">
        <f>IF(D2463="","-",#REF!-D2463)</f>
        <v>-</v>
      </c>
      <c r="L2463" s="1041" t="str">
        <f t="shared" si="412"/>
        <v/>
      </c>
      <c r="W2463" s="1046" t="str">
        <f t="shared" si="413"/>
        <v/>
      </c>
      <c r="X2463" s="1047"/>
      <c r="Y2463" s="1048" t="str">
        <f t="shared" si="411"/>
        <v/>
      </c>
      <c r="Z2463" s="1049" t="str">
        <f t="shared" si="414"/>
        <v/>
      </c>
      <c r="AA2463" s="1049" t="str">
        <f t="shared" si="415"/>
        <v/>
      </c>
      <c r="AB2463" s="1050" t="str">
        <f t="shared" si="416"/>
        <v/>
      </c>
      <c r="AD2463" s="1052" t="str">
        <f t="shared" si="417"/>
        <v/>
      </c>
      <c r="AE2463" s="1053" t="str">
        <f t="shared" si="418"/>
        <v/>
      </c>
    </row>
    <row r="2464" spans="10:31" ht="12.75" customHeight="1">
      <c r="J2464" s="1117" t="str">
        <f>IF(D2464="","-",#REF!-D2464)</f>
        <v>-</v>
      </c>
      <c r="L2464" s="1041" t="str">
        <f t="shared" si="412"/>
        <v/>
      </c>
      <c r="W2464" s="1046" t="str">
        <f t="shared" si="413"/>
        <v/>
      </c>
      <c r="X2464" s="1047"/>
      <c r="Y2464" s="1048" t="str">
        <f t="shared" si="411"/>
        <v/>
      </c>
      <c r="Z2464" s="1049" t="str">
        <f t="shared" si="414"/>
        <v/>
      </c>
      <c r="AA2464" s="1049" t="str">
        <f t="shared" si="415"/>
        <v/>
      </c>
      <c r="AB2464" s="1050" t="str">
        <f t="shared" si="416"/>
        <v/>
      </c>
      <c r="AD2464" s="1052" t="str">
        <f t="shared" si="417"/>
        <v/>
      </c>
      <c r="AE2464" s="1053" t="str">
        <f t="shared" si="418"/>
        <v/>
      </c>
    </row>
    <row r="2465" spans="10:31" ht="12.75" customHeight="1">
      <c r="J2465" s="1117" t="str">
        <f>IF(D2465="","-",#REF!-D2465)</f>
        <v>-</v>
      </c>
      <c r="L2465" s="1041" t="str">
        <f t="shared" si="412"/>
        <v/>
      </c>
      <c r="W2465" s="1046" t="str">
        <f t="shared" si="413"/>
        <v/>
      </c>
      <c r="X2465" s="1047"/>
      <c r="Y2465" s="1048" t="str">
        <f t="shared" ref="Y2465:Y2528" si="419">IFERROR(CHOOSE(X2465,"መስከረም","ጥቅምት","ህዳር  ","ታህሳስ ","ጥር ","የካቲት ","መጋቢት ","ሚይዚያ ","ግንቦት ","ሰኔ ","ሐምሌ ","ነሐሴ ","Pagume"),"")</f>
        <v/>
      </c>
      <c r="Z2465" s="1049" t="str">
        <f t="shared" si="414"/>
        <v/>
      </c>
      <c r="AA2465" s="1049" t="str">
        <f t="shared" si="415"/>
        <v/>
      </c>
      <c r="AB2465" s="1050" t="str">
        <f t="shared" si="416"/>
        <v/>
      </c>
      <c r="AD2465" s="1052" t="str">
        <f t="shared" si="417"/>
        <v/>
      </c>
      <c r="AE2465" s="1053" t="str">
        <f t="shared" si="418"/>
        <v/>
      </c>
    </row>
    <row r="2466" spans="10:31" ht="12.75" customHeight="1">
      <c r="J2466" s="1117" t="str">
        <f>IF(D2466="","-",#REF!-D2466)</f>
        <v>-</v>
      </c>
      <c r="L2466" s="1041" t="str">
        <f t="shared" si="412"/>
        <v/>
      </c>
      <c r="W2466" s="1046" t="str">
        <f t="shared" si="413"/>
        <v/>
      </c>
      <c r="X2466" s="1047"/>
      <c r="Y2466" s="1048" t="str">
        <f t="shared" si="419"/>
        <v/>
      </c>
      <c r="Z2466" s="1049" t="str">
        <f t="shared" si="414"/>
        <v/>
      </c>
      <c r="AA2466" s="1049" t="str">
        <f t="shared" si="415"/>
        <v/>
      </c>
      <c r="AB2466" s="1050" t="str">
        <f t="shared" si="416"/>
        <v/>
      </c>
      <c r="AD2466" s="1052" t="str">
        <f t="shared" si="417"/>
        <v/>
      </c>
      <c r="AE2466" s="1053" t="str">
        <f t="shared" si="418"/>
        <v/>
      </c>
    </row>
    <row r="2467" spans="10:31" ht="12.75" customHeight="1">
      <c r="J2467" s="1117" t="str">
        <f>IF(D2467="","-",#REF!-D2467)</f>
        <v>-</v>
      </c>
      <c r="L2467" s="1041" t="str">
        <f t="shared" si="412"/>
        <v/>
      </c>
      <c r="W2467" s="1046" t="str">
        <f t="shared" si="413"/>
        <v/>
      </c>
      <c r="X2467" s="1047"/>
      <c r="Y2467" s="1048" t="str">
        <f t="shared" si="419"/>
        <v/>
      </c>
      <c r="Z2467" s="1049" t="str">
        <f t="shared" si="414"/>
        <v/>
      </c>
      <c r="AA2467" s="1049" t="str">
        <f t="shared" si="415"/>
        <v/>
      </c>
      <c r="AB2467" s="1050" t="str">
        <f t="shared" si="416"/>
        <v/>
      </c>
      <c r="AD2467" s="1052" t="str">
        <f t="shared" si="417"/>
        <v/>
      </c>
      <c r="AE2467" s="1053" t="str">
        <f t="shared" si="418"/>
        <v/>
      </c>
    </row>
    <row r="2468" spans="10:31" ht="12.75" customHeight="1">
      <c r="J2468" s="1117" t="str">
        <f>IF(D2468="","-",#REF!-D2468)</f>
        <v>-</v>
      </c>
      <c r="L2468" s="1041" t="str">
        <f t="shared" si="412"/>
        <v/>
      </c>
      <c r="W2468" s="1046" t="str">
        <f t="shared" si="413"/>
        <v/>
      </c>
      <c r="X2468" s="1047"/>
      <c r="Y2468" s="1048" t="str">
        <f t="shared" si="419"/>
        <v/>
      </c>
      <c r="Z2468" s="1049" t="str">
        <f t="shared" si="414"/>
        <v/>
      </c>
      <c r="AA2468" s="1049" t="str">
        <f t="shared" si="415"/>
        <v/>
      </c>
      <c r="AB2468" s="1050" t="str">
        <f t="shared" si="416"/>
        <v/>
      </c>
      <c r="AD2468" s="1052" t="str">
        <f t="shared" si="417"/>
        <v/>
      </c>
      <c r="AE2468" s="1053" t="str">
        <f t="shared" si="418"/>
        <v/>
      </c>
    </row>
    <row r="2469" spans="10:31" ht="12.75" customHeight="1">
      <c r="J2469" s="1117" t="str">
        <f>IF(D2469="","-",#REF!-D2469)</f>
        <v>-</v>
      </c>
      <c r="L2469" s="1041" t="str">
        <f t="shared" si="412"/>
        <v/>
      </c>
      <c r="W2469" s="1046" t="str">
        <f t="shared" si="413"/>
        <v/>
      </c>
      <c r="X2469" s="1047"/>
      <c r="Y2469" s="1048" t="str">
        <f t="shared" si="419"/>
        <v/>
      </c>
      <c r="Z2469" s="1049" t="str">
        <f t="shared" si="414"/>
        <v/>
      </c>
      <c r="AA2469" s="1049" t="str">
        <f t="shared" si="415"/>
        <v/>
      </c>
      <c r="AB2469" s="1050" t="str">
        <f t="shared" si="416"/>
        <v/>
      </c>
      <c r="AD2469" s="1052" t="str">
        <f t="shared" si="417"/>
        <v/>
      </c>
      <c r="AE2469" s="1053" t="str">
        <f t="shared" si="418"/>
        <v/>
      </c>
    </row>
    <row r="2470" spans="10:31" ht="12.75" customHeight="1">
      <c r="J2470" s="1117" t="str">
        <f>IF(D2470="","-",#REF!-D2470)</f>
        <v>-</v>
      </c>
      <c r="L2470" s="1041" t="str">
        <f t="shared" si="412"/>
        <v/>
      </c>
      <c r="W2470" s="1046" t="str">
        <f t="shared" si="413"/>
        <v/>
      </c>
      <c r="X2470" s="1047"/>
      <c r="Y2470" s="1048" t="str">
        <f t="shared" si="419"/>
        <v/>
      </c>
      <c r="Z2470" s="1049" t="str">
        <f t="shared" si="414"/>
        <v/>
      </c>
      <c r="AA2470" s="1049" t="str">
        <f t="shared" si="415"/>
        <v/>
      </c>
      <c r="AB2470" s="1050" t="str">
        <f t="shared" si="416"/>
        <v/>
      </c>
      <c r="AD2470" s="1052" t="str">
        <f t="shared" si="417"/>
        <v/>
      </c>
      <c r="AE2470" s="1053" t="str">
        <f t="shared" si="418"/>
        <v/>
      </c>
    </row>
    <row r="2471" spans="10:31" ht="12.75" customHeight="1">
      <c r="J2471" s="1117" t="str">
        <f>IF(D2471="","-",#REF!-D2471)</f>
        <v>-</v>
      </c>
      <c r="L2471" s="1041" t="str">
        <f t="shared" si="412"/>
        <v/>
      </c>
      <c r="W2471" s="1046" t="str">
        <f t="shared" si="413"/>
        <v/>
      </c>
      <c r="X2471" s="1047"/>
      <c r="Y2471" s="1048" t="str">
        <f t="shared" si="419"/>
        <v/>
      </c>
      <c r="Z2471" s="1049" t="str">
        <f t="shared" si="414"/>
        <v/>
      </c>
      <c r="AA2471" s="1049" t="str">
        <f t="shared" si="415"/>
        <v/>
      </c>
      <c r="AB2471" s="1050" t="str">
        <f t="shared" si="416"/>
        <v/>
      </c>
      <c r="AD2471" s="1052" t="str">
        <f t="shared" si="417"/>
        <v/>
      </c>
      <c r="AE2471" s="1053" t="str">
        <f t="shared" si="418"/>
        <v/>
      </c>
    </row>
    <row r="2472" spans="10:31" ht="12.75" customHeight="1">
      <c r="J2472" s="1117" t="str">
        <f>IF(D2472="","-",#REF!-D2472)</f>
        <v>-</v>
      </c>
      <c r="L2472" s="1041" t="str">
        <f t="shared" si="412"/>
        <v/>
      </c>
      <c r="W2472" s="1046" t="str">
        <f t="shared" si="413"/>
        <v/>
      </c>
      <c r="X2472" s="1047"/>
      <c r="Y2472" s="1048" t="str">
        <f t="shared" si="419"/>
        <v/>
      </c>
      <c r="Z2472" s="1049" t="str">
        <f t="shared" si="414"/>
        <v/>
      </c>
      <c r="AA2472" s="1049" t="str">
        <f t="shared" si="415"/>
        <v/>
      </c>
      <c r="AB2472" s="1050" t="str">
        <f t="shared" si="416"/>
        <v/>
      </c>
      <c r="AD2472" s="1052" t="str">
        <f t="shared" si="417"/>
        <v/>
      </c>
      <c r="AE2472" s="1053" t="str">
        <f t="shared" si="418"/>
        <v/>
      </c>
    </row>
    <row r="2473" spans="10:31" ht="12.75" customHeight="1">
      <c r="J2473" s="1117" t="str">
        <f>IF(D2473="","-",#REF!-D2473)</f>
        <v>-</v>
      </c>
      <c r="L2473" s="1041" t="str">
        <f t="shared" si="412"/>
        <v/>
      </c>
      <c r="W2473" s="1046" t="str">
        <f t="shared" si="413"/>
        <v/>
      </c>
      <c r="X2473" s="1047"/>
      <c r="Y2473" s="1048" t="str">
        <f t="shared" si="419"/>
        <v/>
      </c>
      <c r="Z2473" s="1049" t="str">
        <f t="shared" si="414"/>
        <v/>
      </c>
      <c r="AA2473" s="1049" t="str">
        <f t="shared" si="415"/>
        <v/>
      </c>
      <c r="AB2473" s="1050" t="str">
        <f t="shared" si="416"/>
        <v/>
      </c>
      <c r="AD2473" s="1052" t="str">
        <f t="shared" si="417"/>
        <v/>
      </c>
      <c r="AE2473" s="1053" t="str">
        <f t="shared" si="418"/>
        <v/>
      </c>
    </row>
    <row r="2474" spans="10:31" ht="12.75" customHeight="1">
      <c r="J2474" s="1117" t="str">
        <f>IF(D2474="","-",#REF!-D2474)</f>
        <v>-</v>
      </c>
      <c r="L2474" s="1041" t="str">
        <f t="shared" si="412"/>
        <v/>
      </c>
      <c r="W2474" s="1046" t="str">
        <f t="shared" si="413"/>
        <v/>
      </c>
      <c r="X2474" s="1047"/>
      <c r="Y2474" s="1048" t="str">
        <f t="shared" si="419"/>
        <v/>
      </c>
      <c r="Z2474" s="1049" t="str">
        <f t="shared" si="414"/>
        <v/>
      </c>
      <c r="AA2474" s="1049" t="str">
        <f t="shared" si="415"/>
        <v/>
      </c>
      <c r="AB2474" s="1050" t="str">
        <f t="shared" si="416"/>
        <v/>
      </c>
      <c r="AD2474" s="1052" t="str">
        <f t="shared" si="417"/>
        <v/>
      </c>
      <c r="AE2474" s="1053" t="str">
        <f t="shared" si="418"/>
        <v/>
      </c>
    </row>
    <row r="2475" spans="10:31" ht="12.75" customHeight="1">
      <c r="J2475" s="1117" t="str">
        <f>IF(D2475="","-",#REF!-D2475)</f>
        <v>-</v>
      </c>
      <c r="L2475" s="1041" t="str">
        <f t="shared" si="412"/>
        <v/>
      </c>
      <c r="W2475" s="1046" t="str">
        <f t="shared" si="413"/>
        <v/>
      </c>
      <c r="X2475" s="1047"/>
      <c r="Y2475" s="1048" t="str">
        <f t="shared" si="419"/>
        <v/>
      </c>
      <c r="Z2475" s="1049" t="str">
        <f t="shared" si="414"/>
        <v/>
      </c>
      <c r="AA2475" s="1049" t="str">
        <f t="shared" si="415"/>
        <v/>
      </c>
      <c r="AB2475" s="1050" t="str">
        <f t="shared" si="416"/>
        <v/>
      </c>
      <c r="AD2475" s="1052" t="str">
        <f t="shared" si="417"/>
        <v/>
      </c>
      <c r="AE2475" s="1053" t="str">
        <f t="shared" si="418"/>
        <v/>
      </c>
    </row>
    <row r="2476" spans="10:31" ht="12.75" customHeight="1">
      <c r="J2476" s="1117" t="str">
        <f>IF(D2476="","-",#REF!-D2476)</f>
        <v>-</v>
      </c>
      <c r="L2476" s="1041" t="str">
        <f t="shared" si="412"/>
        <v/>
      </c>
      <c r="W2476" s="1046" t="str">
        <f t="shared" si="413"/>
        <v/>
      </c>
      <c r="X2476" s="1047"/>
      <c r="Y2476" s="1048" t="str">
        <f t="shared" si="419"/>
        <v/>
      </c>
      <c r="Z2476" s="1049" t="str">
        <f t="shared" si="414"/>
        <v/>
      </c>
      <c r="AA2476" s="1049" t="str">
        <f t="shared" si="415"/>
        <v/>
      </c>
      <c r="AB2476" s="1050" t="str">
        <f t="shared" si="416"/>
        <v/>
      </c>
      <c r="AD2476" s="1052" t="str">
        <f t="shared" si="417"/>
        <v/>
      </c>
      <c r="AE2476" s="1053" t="str">
        <f t="shared" si="418"/>
        <v/>
      </c>
    </row>
    <row r="2477" spans="10:31" ht="12.75" customHeight="1">
      <c r="J2477" s="1117" t="str">
        <f>IF(D2477="","-",#REF!-D2477)</f>
        <v>-</v>
      </c>
      <c r="L2477" s="1041" t="str">
        <f t="shared" si="412"/>
        <v/>
      </c>
      <c r="W2477" s="1046" t="str">
        <f t="shared" si="413"/>
        <v/>
      </c>
      <c r="X2477" s="1047"/>
      <c r="Y2477" s="1048" t="str">
        <f t="shared" si="419"/>
        <v/>
      </c>
      <c r="Z2477" s="1049" t="str">
        <f t="shared" si="414"/>
        <v/>
      </c>
      <c r="AA2477" s="1049" t="str">
        <f t="shared" si="415"/>
        <v/>
      </c>
      <c r="AB2477" s="1050" t="str">
        <f t="shared" si="416"/>
        <v/>
      </c>
      <c r="AD2477" s="1052" t="str">
        <f t="shared" si="417"/>
        <v/>
      </c>
      <c r="AE2477" s="1053" t="str">
        <f t="shared" si="418"/>
        <v/>
      </c>
    </row>
    <row r="2478" spans="10:31" ht="12.75" customHeight="1">
      <c r="J2478" s="1117" t="str">
        <f>IF(D2478="","-",#REF!-D2478)</f>
        <v>-</v>
      </c>
      <c r="L2478" s="1041" t="str">
        <f t="shared" si="412"/>
        <v/>
      </c>
      <c r="W2478" s="1046" t="str">
        <f t="shared" si="413"/>
        <v/>
      </c>
      <c r="X2478" s="1047"/>
      <c r="Y2478" s="1048" t="str">
        <f t="shared" si="419"/>
        <v/>
      </c>
      <c r="Z2478" s="1049" t="str">
        <f t="shared" si="414"/>
        <v/>
      </c>
      <c r="AA2478" s="1049" t="str">
        <f t="shared" si="415"/>
        <v/>
      </c>
      <c r="AB2478" s="1050" t="str">
        <f t="shared" si="416"/>
        <v/>
      </c>
      <c r="AD2478" s="1052" t="str">
        <f t="shared" si="417"/>
        <v/>
      </c>
      <c r="AE2478" s="1053" t="str">
        <f t="shared" si="418"/>
        <v/>
      </c>
    </row>
    <row r="2479" spans="10:31" ht="12.75" customHeight="1">
      <c r="J2479" s="1117" t="str">
        <f>IF(D2479="","-",#REF!-D2479)</f>
        <v>-</v>
      </c>
      <c r="L2479" s="1041" t="str">
        <f t="shared" si="412"/>
        <v/>
      </c>
      <c r="W2479" s="1046" t="str">
        <f t="shared" si="413"/>
        <v/>
      </c>
      <c r="X2479" s="1047"/>
      <c r="Y2479" s="1048" t="str">
        <f t="shared" si="419"/>
        <v/>
      </c>
      <c r="Z2479" s="1049" t="str">
        <f t="shared" si="414"/>
        <v/>
      </c>
      <c r="AA2479" s="1049" t="str">
        <f t="shared" si="415"/>
        <v/>
      </c>
      <c r="AB2479" s="1050" t="str">
        <f t="shared" si="416"/>
        <v/>
      </c>
      <c r="AD2479" s="1052" t="str">
        <f t="shared" si="417"/>
        <v/>
      </c>
      <c r="AE2479" s="1053" t="str">
        <f t="shared" si="418"/>
        <v/>
      </c>
    </row>
    <row r="2480" spans="10:31" ht="12.75" customHeight="1">
      <c r="J2480" s="1117" t="str">
        <f>IF(D2480="","-",#REF!-D2480)</f>
        <v>-</v>
      </c>
      <c r="L2480" s="1041" t="str">
        <f t="shared" si="412"/>
        <v/>
      </c>
      <c r="W2480" s="1046" t="str">
        <f t="shared" si="413"/>
        <v/>
      </c>
      <c r="X2480" s="1047"/>
      <c r="Y2480" s="1048" t="str">
        <f t="shared" si="419"/>
        <v/>
      </c>
      <c r="Z2480" s="1049" t="str">
        <f t="shared" si="414"/>
        <v/>
      </c>
      <c r="AA2480" s="1049" t="str">
        <f t="shared" si="415"/>
        <v/>
      </c>
      <c r="AB2480" s="1050" t="str">
        <f t="shared" si="416"/>
        <v/>
      </c>
      <c r="AD2480" s="1052" t="str">
        <f t="shared" si="417"/>
        <v/>
      </c>
      <c r="AE2480" s="1053" t="str">
        <f t="shared" si="418"/>
        <v/>
      </c>
    </row>
    <row r="2481" spans="10:31" ht="12.75" customHeight="1">
      <c r="J2481" s="1117" t="str">
        <f>IF(D2481="","-",#REF!-D2481)</f>
        <v>-</v>
      </c>
      <c r="L2481" s="1041" t="str">
        <f t="shared" si="412"/>
        <v/>
      </c>
      <c r="W2481" s="1046" t="str">
        <f t="shared" si="413"/>
        <v/>
      </c>
      <c r="X2481" s="1047"/>
      <c r="Y2481" s="1048" t="str">
        <f t="shared" si="419"/>
        <v/>
      </c>
      <c r="Z2481" s="1049" t="str">
        <f t="shared" si="414"/>
        <v/>
      </c>
      <c r="AA2481" s="1049" t="str">
        <f t="shared" si="415"/>
        <v/>
      </c>
      <c r="AB2481" s="1050" t="str">
        <f t="shared" si="416"/>
        <v/>
      </c>
      <c r="AD2481" s="1052" t="str">
        <f t="shared" si="417"/>
        <v/>
      </c>
      <c r="AE2481" s="1053" t="str">
        <f t="shared" si="418"/>
        <v/>
      </c>
    </row>
    <row r="2482" spans="10:31" ht="12.75" customHeight="1">
      <c r="J2482" s="1117" t="str">
        <f>IF(D2482="","-",#REF!-D2482)</f>
        <v>-</v>
      </c>
      <c r="L2482" s="1041" t="str">
        <f t="shared" si="412"/>
        <v/>
      </c>
      <c r="W2482" s="1046" t="str">
        <f t="shared" si="413"/>
        <v/>
      </c>
      <c r="X2482" s="1047"/>
      <c r="Y2482" s="1048" t="str">
        <f t="shared" si="419"/>
        <v/>
      </c>
      <c r="Z2482" s="1049" t="str">
        <f t="shared" si="414"/>
        <v/>
      </c>
      <c r="AA2482" s="1049" t="str">
        <f t="shared" si="415"/>
        <v/>
      </c>
      <c r="AB2482" s="1050" t="str">
        <f t="shared" si="416"/>
        <v/>
      </c>
      <c r="AD2482" s="1052" t="str">
        <f t="shared" si="417"/>
        <v/>
      </c>
      <c r="AE2482" s="1053" t="str">
        <f t="shared" si="418"/>
        <v/>
      </c>
    </row>
    <row r="2483" spans="10:31" ht="12.75" customHeight="1">
      <c r="J2483" s="1117" t="str">
        <f>IF(D2483="","-",#REF!-D2483)</f>
        <v>-</v>
      </c>
      <c r="L2483" s="1041" t="str">
        <f t="shared" si="412"/>
        <v/>
      </c>
      <c r="W2483" s="1046" t="str">
        <f t="shared" si="413"/>
        <v/>
      </c>
      <c r="X2483" s="1047"/>
      <c r="Y2483" s="1048" t="str">
        <f t="shared" si="419"/>
        <v/>
      </c>
      <c r="Z2483" s="1049" t="str">
        <f t="shared" si="414"/>
        <v/>
      </c>
      <c r="AA2483" s="1049" t="str">
        <f t="shared" si="415"/>
        <v/>
      </c>
      <c r="AB2483" s="1050" t="str">
        <f t="shared" si="416"/>
        <v/>
      </c>
      <c r="AD2483" s="1052" t="str">
        <f t="shared" si="417"/>
        <v/>
      </c>
      <c r="AE2483" s="1053" t="str">
        <f t="shared" si="418"/>
        <v/>
      </c>
    </row>
    <row r="2484" spans="10:31" ht="12.75" customHeight="1">
      <c r="J2484" s="1117" t="str">
        <f>IF(D2484="","-",#REF!-D2484)</f>
        <v>-</v>
      </c>
      <c r="L2484" s="1041" t="str">
        <f t="shared" si="412"/>
        <v/>
      </c>
      <c r="W2484" s="1046" t="str">
        <f t="shared" si="413"/>
        <v/>
      </c>
      <c r="X2484" s="1047"/>
      <c r="Y2484" s="1048" t="str">
        <f t="shared" si="419"/>
        <v/>
      </c>
      <c r="Z2484" s="1049" t="str">
        <f t="shared" si="414"/>
        <v/>
      </c>
      <c r="AA2484" s="1049" t="str">
        <f t="shared" si="415"/>
        <v/>
      </c>
      <c r="AB2484" s="1050" t="str">
        <f t="shared" si="416"/>
        <v/>
      </c>
      <c r="AD2484" s="1052" t="str">
        <f t="shared" si="417"/>
        <v/>
      </c>
      <c r="AE2484" s="1053" t="str">
        <f t="shared" si="418"/>
        <v/>
      </c>
    </row>
    <row r="2485" spans="10:31" ht="12.75" customHeight="1">
      <c r="J2485" s="1117" t="str">
        <f>IF(D2485="","-",#REF!-D2485)</f>
        <v>-</v>
      </c>
      <c r="L2485" s="1041" t="str">
        <f t="shared" si="412"/>
        <v/>
      </c>
      <c r="W2485" s="1046" t="str">
        <f t="shared" si="413"/>
        <v/>
      </c>
      <c r="X2485" s="1047"/>
      <c r="Y2485" s="1048" t="str">
        <f t="shared" si="419"/>
        <v/>
      </c>
      <c r="Z2485" s="1049" t="str">
        <f t="shared" si="414"/>
        <v/>
      </c>
      <c r="AA2485" s="1049" t="str">
        <f t="shared" si="415"/>
        <v/>
      </c>
      <c r="AB2485" s="1050" t="str">
        <f t="shared" si="416"/>
        <v/>
      </c>
      <c r="AD2485" s="1052" t="str">
        <f t="shared" si="417"/>
        <v/>
      </c>
      <c r="AE2485" s="1053" t="str">
        <f t="shared" si="418"/>
        <v/>
      </c>
    </row>
    <row r="2486" spans="10:31" ht="12.75" customHeight="1">
      <c r="J2486" s="1117" t="str">
        <f>IF(D2486="","-",#REF!-D2486)</f>
        <v>-</v>
      </c>
      <c r="L2486" s="1041" t="str">
        <f t="shared" si="412"/>
        <v/>
      </c>
      <c r="W2486" s="1046" t="str">
        <f t="shared" si="413"/>
        <v/>
      </c>
      <c r="X2486" s="1047"/>
      <c r="Y2486" s="1048" t="str">
        <f t="shared" si="419"/>
        <v/>
      </c>
      <c r="Z2486" s="1049" t="str">
        <f t="shared" si="414"/>
        <v/>
      </c>
      <c r="AA2486" s="1049" t="str">
        <f t="shared" si="415"/>
        <v/>
      </c>
      <c r="AB2486" s="1050" t="str">
        <f t="shared" si="416"/>
        <v/>
      </c>
      <c r="AD2486" s="1052" t="str">
        <f t="shared" si="417"/>
        <v/>
      </c>
      <c r="AE2486" s="1053" t="str">
        <f t="shared" si="418"/>
        <v/>
      </c>
    </row>
    <row r="2487" spans="10:31" ht="12.75" customHeight="1">
      <c r="J2487" s="1117" t="str">
        <f>IF(D2487="","-",#REF!-D2487)</f>
        <v>-</v>
      </c>
      <c r="L2487" s="1041" t="str">
        <f t="shared" si="412"/>
        <v/>
      </c>
      <c r="W2487" s="1046" t="str">
        <f t="shared" si="413"/>
        <v/>
      </c>
      <c r="X2487" s="1047"/>
      <c r="Y2487" s="1048" t="str">
        <f t="shared" si="419"/>
        <v/>
      </c>
      <c r="Z2487" s="1049" t="str">
        <f t="shared" si="414"/>
        <v/>
      </c>
      <c r="AA2487" s="1049" t="str">
        <f t="shared" si="415"/>
        <v/>
      </c>
      <c r="AB2487" s="1050" t="str">
        <f t="shared" si="416"/>
        <v/>
      </c>
      <c r="AD2487" s="1052" t="str">
        <f t="shared" si="417"/>
        <v/>
      </c>
      <c r="AE2487" s="1053" t="str">
        <f t="shared" si="418"/>
        <v/>
      </c>
    </row>
    <row r="2488" spans="10:31" ht="12.75" customHeight="1">
      <c r="J2488" s="1117" t="str">
        <f>IF(D2488="","-",#REF!-D2488)</f>
        <v>-</v>
      </c>
      <c r="L2488" s="1041" t="str">
        <f t="shared" si="412"/>
        <v/>
      </c>
      <c r="W2488" s="1046" t="str">
        <f t="shared" si="413"/>
        <v/>
      </c>
      <c r="X2488" s="1047"/>
      <c r="Y2488" s="1048" t="str">
        <f t="shared" si="419"/>
        <v/>
      </c>
      <c r="Z2488" s="1049" t="str">
        <f t="shared" si="414"/>
        <v/>
      </c>
      <c r="AA2488" s="1049" t="str">
        <f t="shared" si="415"/>
        <v/>
      </c>
      <c r="AB2488" s="1050" t="str">
        <f t="shared" si="416"/>
        <v/>
      </c>
      <c r="AD2488" s="1052" t="str">
        <f t="shared" si="417"/>
        <v/>
      </c>
      <c r="AE2488" s="1053" t="str">
        <f t="shared" si="418"/>
        <v/>
      </c>
    </row>
    <row r="2489" spans="10:31" ht="12.75" customHeight="1">
      <c r="J2489" s="1117" t="str">
        <f>IF(D2489="","-",#REF!-D2489)</f>
        <v>-</v>
      </c>
      <c r="L2489" s="1041" t="str">
        <f t="shared" si="412"/>
        <v/>
      </c>
      <c r="W2489" s="1046" t="str">
        <f t="shared" si="413"/>
        <v/>
      </c>
      <c r="X2489" s="1047"/>
      <c r="Y2489" s="1048" t="str">
        <f t="shared" si="419"/>
        <v/>
      </c>
      <c r="Z2489" s="1049" t="str">
        <f t="shared" si="414"/>
        <v/>
      </c>
      <c r="AA2489" s="1049" t="str">
        <f t="shared" si="415"/>
        <v/>
      </c>
      <c r="AB2489" s="1050" t="str">
        <f t="shared" si="416"/>
        <v/>
      </c>
      <c r="AD2489" s="1052" t="str">
        <f t="shared" si="417"/>
        <v/>
      </c>
      <c r="AE2489" s="1053" t="str">
        <f t="shared" si="418"/>
        <v/>
      </c>
    </row>
    <row r="2490" spans="10:31" ht="12.75" customHeight="1">
      <c r="J2490" s="1117" t="str">
        <f>IF(D2490="","-",#REF!-D2490)</f>
        <v>-</v>
      </c>
      <c r="L2490" s="1041" t="str">
        <f t="shared" si="412"/>
        <v/>
      </c>
      <c r="W2490" s="1046" t="str">
        <f t="shared" si="413"/>
        <v/>
      </c>
      <c r="X2490" s="1047"/>
      <c r="Y2490" s="1048" t="str">
        <f t="shared" si="419"/>
        <v/>
      </c>
      <c r="Z2490" s="1049" t="str">
        <f t="shared" si="414"/>
        <v/>
      </c>
      <c r="AA2490" s="1049" t="str">
        <f t="shared" si="415"/>
        <v/>
      </c>
      <c r="AB2490" s="1050" t="str">
        <f t="shared" si="416"/>
        <v/>
      </c>
      <c r="AD2490" s="1052" t="str">
        <f t="shared" si="417"/>
        <v/>
      </c>
      <c r="AE2490" s="1053" t="str">
        <f t="shared" si="418"/>
        <v/>
      </c>
    </row>
    <row r="2491" spans="10:31" ht="12.75" customHeight="1">
      <c r="J2491" s="1117" t="str">
        <f>IF(D2491="","-",#REF!-D2491)</f>
        <v>-</v>
      </c>
      <c r="L2491" s="1041" t="str">
        <f t="shared" si="412"/>
        <v/>
      </c>
      <c r="W2491" s="1046" t="str">
        <f t="shared" si="413"/>
        <v/>
      </c>
      <c r="X2491" s="1047"/>
      <c r="Y2491" s="1048" t="str">
        <f t="shared" si="419"/>
        <v/>
      </c>
      <c r="Z2491" s="1049" t="str">
        <f t="shared" si="414"/>
        <v/>
      </c>
      <c r="AA2491" s="1049" t="str">
        <f t="shared" si="415"/>
        <v/>
      </c>
      <c r="AB2491" s="1050" t="str">
        <f t="shared" si="416"/>
        <v/>
      </c>
      <c r="AD2491" s="1052" t="str">
        <f t="shared" si="417"/>
        <v/>
      </c>
      <c r="AE2491" s="1053" t="str">
        <f t="shared" si="418"/>
        <v/>
      </c>
    </row>
    <row r="2492" spans="10:31" ht="12.75" customHeight="1">
      <c r="J2492" s="1117" t="str">
        <f>IF(D2492="","-",#REF!-D2492)</f>
        <v>-</v>
      </c>
      <c r="L2492" s="1041" t="str">
        <f t="shared" si="412"/>
        <v/>
      </c>
      <c r="W2492" s="1046" t="str">
        <f t="shared" si="413"/>
        <v/>
      </c>
      <c r="X2492" s="1047"/>
      <c r="Y2492" s="1048" t="str">
        <f t="shared" si="419"/>
        <v/>
      </c>
      <c r="Z2492" s="1049" t="str">
        <f t="shared" si="414"/>
        <v/>
      </c>
      <c r="AA2492" s="1049" t="str">
        <f t="shared" si="415"/>
        <v/>
      </c>
      <c r="AB2492" s="1050" t="str">
        <f t="shared" si="416"/>
        <v/>
      </c>
      <c r="AD2492" s="1052" t="str">
        <f t="shared" si="417"/>
        <v/>
      </c>
      <c r="AE2492" s="1053" t="str">
        <f t="shared" si="418"/>
        <v/>
      </c>
    </row>
    <row r="2493" spans="10:31" ht="12.75" customHeight="1">
      <c r="J2493" s="1117" t="str">
        <f>IF(D2493="","-",#REF!-D2493)</f>
        <v>-</v>
      </c>
      <c r="L2493" s="1041" t="str">
        <f t="shared" si="412"/>
        <v/>
      </c>
      <c r="W2493" s="1046" t="str">
        <f t="shared" si="413"/>
        <v/>
      </c>
      <c r="X2493" s="1047"/>
      <c r="Y2493" s="1048" t="str">
        <f t="shared" si="419"/>
        <v/>
      </c>
      <c r="Z2493" s="1049" t="str">
        <f t="shared" si="414"/>
        <v/>
      </c>
      <c r="AA2493" s="1049" t="str">
        <f t="shared" si="415"/>
        <v/>
      </c>
      <c r="AB2493" s="1050" t="str">
        <f t="shared" si="416"/>
        <v/>
      </c>
      <c r="AD2493" s="1052" t="str">
        <f t="shared" si="417"/>
        <v/>
      </c>
      <c r="AE2493" s="1053" t="str">
        <f t="shared" si="418"/>
        <v/>
      </c>
    </row>
    <row r="2494" spans="10:31" ht="12.75" customHeight="1">
      <c r="J2494" s="1117" t="str">
        <f>IF(D2494="","-",#REF!-D2494)</f>
        <v>-</v>
      </c>
      <c r="L2494" s="1041" t="str">
        <f t="shared" si="412"/>
        <v/>
      </c>
      <c r="W2494" s="1046" t="str">
        <f t="shared" si="413"/>
        <v/>
      </c>
      <c r="X2494" s="1047"/>
      <c r="Y2494" s="1048" t="str">
        <f t="shared" si="419"/>
        <v/>
      </c>
      <c r="Z2494" s="1049" t="str">
        <f t="shared" si="414"/>
        <v/>
      </c>
      <c r="AA2494" s="1049" t="str">
        <f t="shared" si="415"/>
        <v/>
      </c>
      <c r="AB2494" s="1050" t="str">
        <f t="shared" si="416"/>
        <v/>
      </c>
      <c r="AD2494" s="1052" t="str">
        <f t="shared" si="417"/>
        <v/>
      </c>
      <c r="AE2494" s="1053" t="str">
        <f t="shared" si="418"/>
        <v/>
      </c>
    </row>
    <row r="2495" spans="10:31" ht="12.75" customHeight="1">
      <c r="J2495" s="1117" t="str">
        <f>IF(D2495="","-",#REF!-D2495)</f>
        <v>-</v>
      </c>
      <c r="L2495" s="1041" t="str">
        <f t="shared" si="412"/>
        <v/>
      </c>
      <c r="W2495" s="1046" t="str">
        <f t="shared" si="413"/>
        <v/>
      </c>
      <c r="X2495" s="1047"/>
      <c r="Y2495" s="1048" t="str">
        <f t="shared" si="419"/>
        <v/>
      </c>
      <c r="Z2495" s="1049" t="str">
        <f t="shared" si="414"/>
        <v/>
      </c>
      <c r="AA2495" s="1049" t="str">
        <f t="shared" si="415"/>
        <v/>
      </c>
      <c r="AB2495" s="1050" t="str">
        <f t="shared" si="416"/>
        <v/>
      </c>
      <c r="AD2495" s="1052" t="str">
        <f t="shared" si="417"/>
        <v/>
      </c>
      <c r="AE2495" s="1053" t="str">
        <f t="shared" si="418"/>
        <v/>
      </c>
    </row>
    <row r="2496" spans="10:31" ht="12.75" customHeight="1">
      <c r="J2496" s="1117" t="str">
        <f>IF(D2496="","-",#REF!-D2496)</f>
        <v>-</v>
      </c>
      <c r="L2496" s="1041" t="str">
        <f t="shared" si="412"/>
        <v/>
      </c>
      <c r="W2496" s="1046" t="str">
        <f t="shared" si="413"/>
        <v/>
      </c>
      <c r="X2496" s="1047"/>
      <c r="Y2496" s="1048" t="str">
        <f t="shared" si="419"/>
        <v/>
      </c>
      <c r="Z2496" s="1049" t="str">
        <f t="shared" si="414"/>
        <v/>
      </c>
      <c r="AA2496" s="1049" t="str">
        <f t="shared" si="415"/>
        <v/>
      </c>
      <c r="AB2496" s="1050" t="str">
        <f t="shared" si="416"/>
        <v/>
      </c>
      <c r="AD2496" s="1052" t="str">
        <f t="shared" si="417"/>
        <v/>
      </c>
      <c r="AE2496" s="1053" t="str">
        <f t="shared" si="418"/>
        <v/>
      </c>
    </row>
    <row r="2497" spans="10:31" ht="12.75" customHeight="1">
      <c r="J2497" s="1117" t="str">
        <f>IF(D2497="","-",#REF!-D2497)</f>
        <v>-</v>
      </c>
      <c r="L2497" s="1041" t="str">
        <f t="shared" si="412"/>
        <v/>
      </c>
      <c r="W2497" s="1046" t="str">
        <f t="shared" si="413"/>
        <v/>
      </c>
      <c r="X2497" s="1047"/>
      <c r="Y2497" s="1048" t="str">
        <f t="shared" si="419"/>
        <v/>
      </c>
      <c r="Z2497" s="1049" t="str">
        <f t="shared" si="414"/>
        <v/>
      </c>
      <c r="AA2497" s="1049" t="str">
        <f t="shared" si="415"/>
        <v/>
      </c>
      <c r="AB2497" s="1050" t="str">
        <f t="shared" si="416"/>
        <v/>
      </c>
      <c r="AD2497" s="1052" t="str">
        <f t="shared" si="417"/>
        <v/>
      </c>
      <c r="AE2497" s="1053" t="str">
        <f t="shared" si="418"/>
        <v/>
      </c>
    </row>
    <row r="2498" spans="10:31" ht="12.75" customHeight="1">
      <c r="J2498" s="1117" t="str">
        <f>IF(D2498="","-",#REF!-D2498)</f>
        <v>-</v>
      </c>
      <c r="L2498" s="1041" t="str">
        <f t="shared" si="412"/>
        <v/>
      </c>
      <c r="W2498" s="1046" t="str">
        <f t="shared" si="413"/>
        <v/>
      </c>
      <c r="X2498" s="1047"/>
      <c r="Y2498" s="1048" t="str">
        <f t="shared" si="419"/>
        <v/>
      </c>
      <c r="Z2498" s="1049" t="str">
        <f t="shared" si="414"/>
        <v/>
      </c>
      <c r="AA2498" s="1049" t="str">
        <f t="shared" si="415"/>
        <v/>
      </c>
      <c r="AB2498" s="1050" t="str">
        <f t="shared" si="416"/>
        <v/>
      </c>
      <c r="AD2498" s="1052" t="str">
        <f t="shared" si="417"/>
        <v/>
      </c>
      <c r="AE2498" s="1053" t="str">
        <f t="shared" si="418"/>
        <v/>
      </c>
    </row>
    <row r="2499" spans="10:31" ht="12.75" customHeight="1">
      <c r="J2499" s="1117" t="str">
        <f>IF(D2499="","-",#REF!-D2499)</f>
        <v>-</v>
      </c>
      <c r="L2499" s="1041" t="str">
        <f t="shared" ref="L2499:L2562" si="420">IF(E2499="","",$Q$1+E2499)</f>
        <v/>
      </c>
      <c r="W2499" s="1046" t="str">
        <f t="shared" ref="W2499:W2562" si="421">IF($D2499="","",_xlfn.LET(_xlpm.gDate,D2499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499" s="1047"/>
      <c r="Y2499" s="1048" t="str">
        <f t="shared" si="419"/>
        <v/>
      </c>
      <c r="Z2499" s="1049" t="str">
        <f t="shared" ref="Z2499:Z2562" si="422">IF($K2499="","",_xlfn.LET(_xlpm.gDate,K2499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499" s="1049" t="str">
        <f t="shared" ref="AA2499:AA2562" si="423">IF($Z2499="","",TEXT($Z2499,"mm"))</f>
        <v/>
      </c>
      <c r="AB2499" s="1050" t="str">
        <f t="shared" ref="AB2499:AB2562" si="424">IFERROR(CHOOSE(AA2499,"መስከረም","ጥቅምት","ህዳር  ","ታህሳስ ","ጥር ","የካቲት ","መጋቢት ","ሚይዚያ ","ግንቦት ","ሰኔ ","ሐምሌ ","ነሐሴ ","Pagume"),"")</f>
        <v/>
      </c>
      <c r="AD2499" s="1052" t="str">
        <f t="shared" ref="AD2499:AD2562" si="425">IF($D2499="","",YEAR(D2499)&amp;"-W"&amp;WEEKNUM(D2499,2))</f>
        <v/>
      </c>
      <c r="AE2499" s="1053" t="str">
        <f t="shared" ref="AE2499:AE2562" si="426">IF($K2499="","",YEAR(K2499)&amp;"-W"&amp;WEEKNUM(K2499,2))</f>
        <v/>
      </c>
    </row>
    <row r="2500" spans="10:31" ht="12.75" customHeight="1">
      <c r="J2500" s="1117" t="str">
        <f>IF(D2500="","-",#REF!-D2500)</f>
        <v>-</v>
      </c>
      <c r="L2500" s="1041" t="str">
        <f t="shared" si="420"/>
        <v/>
      </c>
      <c r="W2500" s="1046" t="str">
        <f t="shared" si="421"/>
        <v/>
      </c>
      <c r="X2500" s="1047"/>
      <c r="Y2500" s="1048" t="str">
        <f t="shared" si="419"/>
        <v/>
      </c>
      <c r="Z2500" s="1049" t="str">
        <f t="shared" si="422"/>
        <v/>
      </c>
      <c r="AA2500" s="1049" t="str">
        <f t="shared" si="423"/>
        <v/>
      </c>
      <c r="AB2500" s="1050" t="str">
        <f t="shared" si="424"/>
        <v/>
      </c>
      <c r="AD2500" s="1052" t="str">
        <f t="shared" si="425"/>
        <v/>
      </c>
      <c r="AE2500" s="1053" t="str">
        <f t="shared" si="426"/>
        <v/>
      </c>
    </row>
    <row r="2501" spans="10:31" ht="12.75" customHeight="1">
      <c r="J2501" s="1117" t="str">
        <f>IF(D2501="","-",#REF!-D2501)</f>
        <v>-</v>
      </c>
      <c r="L2501" s="1041" t="str">
        <f t="shared" si="420"/>
        <v/>
      </c>
      <c r="W2501" s="1046" t="str">
        <f t="shared" si="421"/>
        <v/>
      </c>
      <c r="X2501" s="1047"/>
      <c r="Y2501" s="1048" t="str">
        <f t="shared" si="419"/>
        <v/>
      </c>
      <c r="Z2501" s="1049" t="str">
        <f t="shared" si="422"/>
        <v/>
      </c>
      <c r="AA2501" s="1049" t="str">
        <f t="shared" si="423"/>
        <v/>
      </c>
      <c r="AB2501" s="1050" t="str">
        <f t="shared" si="424"/>
        <v/>
      </c>
      <c r="AD2501" s="1052" t="str">
        <f t="shared" si="425"/>
        <v/>
      </c>
      <c r="AE2501" s="1053" t="str">
        <f t="shared" si="426"/>
        <v/>
      </c>
    </row>
    <row r="2502" spans="10:31" ht="12.75" customHeight="1">
      <c r="J2502" s="1117" t="str">
        <f>IF(D2502="","-",#REF!-D2502)</f>
        <v>-</v>
      </c>
      <c r="L2502" s="1041" t="str">
        <f t="shared" si="420"/>
        <v/>
      </c>
      <c r="W2502" s="1046" t="str">
        <f t="shared" si="421"/>
        <v/>
      </c>
      <c r="X2502" s="1047"/>
      <c r="Y2502" s="1048" t="str">
        <f t="shared" si="419"/>
        <v/>
      </c>
      <c r="Z2502" s="1049" t="str">
        <f t="shared" si="422"/>
        <v/>
      </c>
      <c r="AA2502" s="1049" t="str">
        <f t="shared" si="423"/>
        <v/>
      </c>
      <c r="AB2502" s="1050" t="str">
        <f t="shared" si="424"/>
        <v/>
      </c>
      <c r="AD2502" s="1052" t="str">
        <f t="shared" si="425"/>
        <v/>
      </c>
      <c r="AE2502" s="1053" t="str">
        <f t="shared" si="426"/>
        <v/>
      </c>
    </row>
    <row r="2503" spans="10:31" ht="12.75" customHeight="1">
      <c r="J2503" s="1117" t="str">
        <f>IF(D2503="","-",#REF!-D2503)</f>
        <v>-</v>
      </c>
      <c r="L2503" s="1041" t="str">
        <f t="shared" si="420"/>
        <v/>
      </c>
      <c r="W2503" s="1046" t="str">
        <f t="shared" si="421"/>
        <v/>
      </c>
      <c r="X2503" s="1047"/>
      <c r="Y2503" s="1048" t="str">
        <f t="shared" si="419"/>
        <v/>
      </c>
      <c r="Z2503" s="1049" t="str">
        <f t="shared" si="422"/>
        <v/>
      </c>
      <c r="AA2503" s="1049" t="str">
        <f t="shared" si="423"/>
        <v/>
      </c>
      <c r="AB2503" s="1050" t="str">
        <f t="shared" si="424"/>
        <v/>
      </c>
      <c r="AD2503" s="1052" t="str">
        <f t="shared" si="425"/>
        <v/>
      </c>
      <c r="AE2503" s="1053" t="str">
        <f t="shared" si="426"/>
        <v/>
      </c>
    </row>
    <row r="2504" spans="10:31" ht="12.75" customHeight="1">
      <c r="J2504" s="1117" t="str">
        <f>IF(D2504="","-",#REF!-D2504)</f>
        <v>-</v>
      </c>
      <c r="L2504" s="1041" t="str">
        <f t="shared" si="420"/>
        <v/>
      </c>
      <c r="W2504" s="1046" t="str">
        <f t="shared" si="421"/>
        <v/>
      </c>
      <c r="X2504" s="1047"/>
      <c r="Y2504" s="1048" t="str">
        <f t="shared" si="419"/>
        <v/>
      </c>
      <c r="Z2504" s="1049" t="str">
        <f t="shared" si="422"/>
        <v/>
      </c>
      <c r="AA2504" s="1049" t="str">
        <f t="shared" si="423"/>
        <v/>
      </c>
      <c r="AB2504" s="1050" t="str">
        <f t="shared" si="424"/>
        <v/>
      </c>
      <c r="AD2504" s="1052" t="str">
        <f t="shared" si="425"/>
        <v/>
      </c>
      <c r="AE2504" s="1053" t="str">
        <f t="shared" si="426"/>
        <v/>
      </c>
    </row>
    <row r="2505" spans="10:31" ht="12.75" customHeight="1">
      <c r="J2505" s="1117" t="str">
        <f>IF(D2505="","-",#REF!-D2505)</f>
        <v>-</v>
      </c>
      <c r="L2505" s="1041" t="str">
        <f t="shared" si="420"/>
        <v/>
      </c>
      <c r="W2505" s="1046" t="str">
        <f t="shared" si="421"/>
        <v/>
      </c>
      <c r="X2505" s="1047"/>
      <c r="Y2505" s="1048" t="str">
        <f t="shared" si="419"/>
        <v/>
      </c>
      <c r="Z2505" s="1049" t="str">
        <f t="shared" si="422"/>
        <v/>
      </c>
      <c r="AA2505" s="1049" t="str">
        <f t="shared" si="423"/>
        <v/>
      </c>
      <c r="AB2505" s="1050" t="str">
        <f t="shared" si="424"/>
        <v/>
      </c>
      <c r="AD2505" s="1052" t="str">
        <f t="shared" si="425"/>
        <v/>
      </c>
      <c r="AE2505" s="1053" t="str">
        <f t="shared" si="426"/>
        <v/>
      </c>
    </row>
    <row r="2506" spans="10:31" ht="12.75" customHeight="1">
      <c r="J2506" s="1117" t="str">
        <f>IF(D2506="","-",#REF!-D2506)</f>
        <v>-</v>
      </c>
      <c r="L2506" s="1041" t="str">
        <f t="shared" si="420"/>
        <v/>
      </c>
      <c r="W2506" s="1046" t="str">
        <f t="shared" si="421"/>
        <v/>
      </c>
      <c r="X2506" s="1047"/>
      <c r="Y2506" s="1048" t="str">
        <f t="shared" si="419"/>
        <v/>
      </c>
      <c r="Z2506" s="1049" t="str">
        <f t="shared" si="422"/>
        <v/>
      </c>
      <c r="AA2506" s="1049" t="str">
        <f t="shared" si="423"/>
        <v/>
      </c>
      <c r="AB2506" s="1050" t="str">
        <f t="shared" si="424"/>
        <v/>
      </c>
      <c r="AD2506" s="1052" t="str">
        <f t="shared" si="425"/>
        <v/>
      </c>
      <c r="AE2506" s="1053" t="str">
        <f t="shared" si="426"/>
        <v/>
      </c>
    </row>
    <row r="2507" spans="10:31" ht="12.75" customHeight="1">
      <c r="J2507" s="1117" t="str">
        <f>IF(D2507="","-",#REF!-D2507)</f>
        <v>-</v>
      </c>
      <c r="L2507" s="1041" t="str">
        <f t="shared" si="420"/>
        <v/>
      </c>
      <c r="W2507" s="1046" t="str">
        <f t="shared" si="421"/>
        <v/>
      </c>
      <c r="X2507" s="1047"/>
      <c r="Y2507" s="1048" t="str">
        <f t="shared" si="419"/>
        <v/>
      </c>
      <c r="Z2507" s="1049" t="str">
        <f t="shared" si="422"/>
        <v/>
      </c>
      <c r="AA2507" s="1049" t="str">
        <f t="shared" si="423"/>
        <v/>
      </c>
      <c r="AB2507" s="1050" t="str">
        <f t="shared" si="424"/>
        <v/>
      </c>
      <c r="AD2507" s="1052" t="str">
        <f t="shared" si="425"/>
        <v/>
      </c>
      <c r="AE2507" s="1053" t="str">
        <f t="shared" si="426"/>
        <v/>
      </c>
    </row>
    <row r="2508" spans="10:31" ht="12.75" customHeight="1">
      <c r="J2508" s="1117" t="str">
        <f>IF(D2508="","-",#REF!-D2508)</f>
        <v>-</v>
      </c>
      <c r="L2508" s="1041" t="str">
        <f t="shared" si="420"/>
        <v/>
      </c>
      <c r="W2508" s="1046" t="str">
        <f t="shared" si="421"/>
        <v/>
      </c>
      <c r="X2508" s="1047"/>
      <c r="Y2508" s="1048" t="str">
        <f t="shared" si="419"/>
        <v/>
      </c>
      <c r="Z2508" s="1049" t="str">
        <f t="shared" si="422"/>
        <v/>
      </c>
      <c r="AA2508" s="1049" t="str">
        <f t="shared" si="423"/>
        <v/>
      </c>
      <c r="AB2508" s="1050" t="str">
        <f t="shared" si="424"/>
        <v/>
      </c>
      <c r="AD2508" s="1052" t="str">
        <f t="shared" si="425"/>
        <v/>
      </c>
      <c r="AE2508" s="1053" t="str">
        <f t="shared" si="426"/>
        <v/>
      </c>
    </row>
    <row r="2509" spans="10:31" ht="12.75" customHeight="1">
      <c r="J2509" s="1117" t="str">
        <f>IF(D2509="","-",#REF!-D2509)</f>
        <v>-</v>
      </c>
      <c r="L2509" s="1041" t="str">
        <f t="shared" si="420"/>
        <v/>
      </c>
      <c r="W2509" s="1046" t="str">
        <f t="shared" si="421"/>
        <v/>
      </c>
      <c r="X2509" s="1047"/>
      <c r="Y2509" s="1048" t="str">
        <f t="shared" si="419"/>
        <v/>
      </c>
      <c r="Z2509" s="1049" t="str">
        <f t="shared" si="422"/>
        <v/>
      </c>
      <c r="AA2509" s="1049" t="str">
        <f t="shared" si="423"/>
        <v/>
      </c>
      <c r="AB2509" s="1050" t="str">
        <f t="shared" si="424"/>
        <v/>
      </c>
      <c r="AD2509" s="1052" t="str">
        <f t="shared" si="425"/>
        <v/>
      </c>
      <c r="AE2509" s="1053" t="str">
        <f t="shared" si="426"/>
        <v/>
      </c>
    </row>
    <row r="2510" spans="10:31" ht="12.75" customHeight="1">
      <c r="J2510" s="1117" t="str">
        <f>IF(D2510="","-",#REF!-D2510)</f>
        <v>-</v>
      </c>
      <c r="L2510" s="1041" t="str">
        <f t="shared" si="420"/>
        <v/>
      </c>
      <c r="W2510" s="1046" t="str">
        <f t="shared" si="421"/>
        <v/>
      </c>
      <c r="X2510" s="1047"/>
      <c r="Y2510" s="1048" t="str">
        <f t="shared" si="419"/>
        <v/>
      </c>
      <c r="Z2510" s="1049" t="str">
        <f t="shared" si="422"/>
        <v/>
      </c>
      <c r="AA2510" s="1049" t="str">
        <f t="shared" si="423"/>
        <v/>
      </c>
      <c r="AB2510" s="1050" t="str">
        <f t="shared" si="424"/>
        <v/>
      </c>
      <c r="AD2510" s="1052" t="str">
        <f t="shared" si="425"/>
        <v/>
      </c>
      <c r="AE2510" s="1053" t="str">
        <f t="shared" si="426"/>
        <v/>
      </c>
    </row>
    <row r="2511" spans="10:31" ht="12.75" customHeight="1">
      <c r="J2511" s="1117" t="str">
        <f>IF(D2511="","-",#REF!-D2511)</f>
        <v>-</v>
      </c>
      <c r="L2511" s="1041" t="str">
        <f t="shared" si="420"/>
        <v/>
      </c>
      <c r="W2511" s="1046" t="str">
        <f t="shared" si="421"/>
        <v/>
      </c>
      <c r="X2511" s="1047"/>
      <c r="Y2511" s="1048" t="str">
        <f t="shared" si="419"/>
        <v/>
      </c>
      <c r="Z2511" s="1049" t="str">
        <f t="shared" si="422"/>
        <v/>
      </c>
      <c r="AA2511" s="1049" t="str">
        <f t="shared" si="423"/>
        <v/>
      </c>
      <c r="AB2511" s="1050" t="str">
        <f t="shared" si="424"/>
        <v/>
      </c>
      <c r="AD2511" s="1052" t="str">
        <f t="shared" si="425"/>
        <v/>
      </c>
      <c r="AE2511" s="1053" t="str">
        <f t="shared" si="426"/>
        <v/>
      </c>
    </row>
    <row r="2512" spans="10:31" ht="12.75" customHeight="1">
      <c r="J2512" s="1117" t="str">
        <f>IF(D2512="","-",#REF!-D2512)</f>
        <v>-</v>
      </c>
      <c r="L2512" s="1041" t="str">
        <f t="shared" si="420"/>
        <v/>
      </c>
      <c r="W2512" s="1046" t="str">
        <f t="shared" si="421"/>
        <v/>
      </c>
      <c r="X2512" s="1047"/>
      <c r="Y2512" s="1048" t="str">
        <f t="shared" si="419"/>
        <v/>
      </c>
      <c r="Z2512" s="1049" t="str">
        <f t="shared" si="422"/>
        <v/>
      </c>
      <c r="AA2512" s="1049" t="str">
        <f t="shared" si="423"/>
        <v/>
      </c>
      <c r="AB2512" s="1050" t="str">
        <f t="shared" si="424"/>
        <v/>
      </c>
      <c r="AD2512" s="1052" t="str">
        <f t="shared" si="425"/>
        <v/>
      </c>
      <c r="AE2512" s="1053" t="str">
        <f t="shared" si="426"/>
        <v/>
      </c>
    </row>
    <row r="2513" spans="10:31" ht="12.75" customHeight="1">
      <c r="J2513" s="1117" t="str">
        <f>IF(D2513="","-",#REF!-D2513)</f>
        <v>-</v>
      </c>
      <c r="L2513" s="1041" t="str">
        <f t="shared" si="420"/>
        <v/>
      </c>
      <c r="W2513" s="1046" t="str">
        <f t="shared" si="421"/>
        <v/>
      </c>
      <c r="X2513" s="1047"/>
      <c r="Y2513" s="1048" t="str">
        <f t="shared" si="419"/>
        <v/>
      </c>
      <c r="Z2513" s="1049" t="str">
        <f t="shared" si="422"/>
        <v/>
      </c>
      <c r="AA2513" s="1049" t="str">
        <f t="shared" si="423"/>
        <v/>
      </c>
      <c r="AB2513" s="1050" t="str">
        <f t="shared" si="424"/>
        <v/>
      </c>
      <c r="AD2513" s="1052" t="str">
        <f t="shared" si="425"/>
        <v/>
      </c>
      <c r="AE2513" s="1053" t="str">
        <f t="shared" si="426"/>
        <v/>
      </c>
    </row>
    <row r="2514" spans="10:31" ht="12.75" customHeight="1">
      <c r="J2514" s="1117" t="str">
        <f>IF(D2514="","-",#REF!-D2514)</f>
        <v>-</v>
      </c>
      <c r="L2514" s="1041" t="str">
        <f t="shared" si="420"/>
        <v/>
      </c>
      <c r="W2514" s="1046" t="str">
        <f t="shared" si="421"/>
        <v/>
      </c>
      <c r="X2514" s="1047"/>
      <c r="Y2514" s="1048" t="str">
        <f t="shared" si="419"/>
        <v/>
      </c>
      <c r="Z2514" s="1049" t="str">
        <f t="shared" si="422"/>
        <v/>
      </c>
      <c r="AA2514" s="1049" t="str">
        <f t="shared" si="423"/>
        <v/>
      </c>
      <c r="AB2514" s="1050" t="str">
        <f t="shared" si="424"/>
        <v/>
      </c>
      <c r="AD2514" s="1052" t="str">
        <f t="shared" si="425"/>
        <v/>
      </c>
      <c r="AE2514" s="1053" t="str">
        <f t="shared" si="426"/>
        <v/>
      </c>
    </row>
    <row r="2515" spans="10:31" ht="12.75" customHeight="1">
      <c r="J2515" s="1117" t="str">
        <f>IF(D2515="","-",#REF!-D2515)</f>
        <v>-</v>
      </c>
      <c r="L2515" s="1041" t="str">
        <f t="shared" si="420"/>
        <v/>
      </c>
      <c r="W2515" s="1046" t="str">
        <f t="shared" si="421"/>
        <v/>
      </c>
      <c r="X2515" s="1047"/>
      <c r="Y2515" s="1048" t="str">
        <f t="shared" si="419"/>
        <v/>
      </c>
      <c r="Z2515" s="1049" t="str">
        <f t="shared" si="422"/>
        <v/>
      </c>
      <c r="AA2515" s="1049" t="str">
        <f t="shared" si="423"/>
        <v/>
      </c>
      <c r="AB2515" s="1050" t="str">
        <f t="shared" si="424"/>
        <v/>
      </c>
      <c r="AD2515" s="1052" t="str">
        <f t="shared" si="425"/>
        <v/>
      </c>
      <c r="AE2515" s="1053" t="str">
        <f t="shared" si="426"/>
        <v/>
      </c>
    </row>
    <row r="2516" spans="10:31" ht="12.75" customHeight="1">
      <c r="J2516" s="1117" t="str">
        <f>IF(D2516="","-",#REF!-D2516)</f>
        <v>-</v>
      </c>
      <c r="L2516" s="1041" t="str">
        <f t="shared" si="420"/>
        <v/>
      </c>
      <c r="W2516" s="1046" t="str">
        <f t="shared" si="421"/>
        <v/>
      </c>
      <c r="X2516" s="1047"/>
      <c r="Y2516" s="1048" t="str">
        <f t="shared" si="419"/>
        <v/>
      </c>
      <c r="Z2516" s="1049" t="str">
        <f t="shared" si="422"/>
        <v/>
      </c>
      <c r="AA2516" s="1049" t="str">
        <f t="shared" si="423"/>
        <v/>
      </c>
      <c r="AB2516" s="1050" t="str">
        <f t="shared" si="424"/>
        <v/>
      </c>
      <c r="AD2516" s="1052" t="str">
        <f t="shared" si="425"/>
        <v/>
      </c>
      <c r="AE2516" s="1053" t="str">
        <f t="shared" si="426"/>
        <v/>
      </c>
    </row>
    <row r="2517" spans="10:31" ht="12.75" customHeight="1">
      <c r="J2517" s="1117" t="str">
        <f>IF(D2517="","-",#REF!-D2517)</f>
        <v>-</v>
      </c>
      <c r="L2517" s="1041" t="str">
        <f t="shared" si="420"/>
        <v/>
      </c>
      <c r="W2517" s="1046" t="str">
        <f t="shared" si="421"/>
        <v/>
      </c>
      <c r="X2517" s="1047"/>
      <c r="Y2517" s="1048" t="str">
        <f t="shared" si="419"/>
        <v/>
      </c>
      <c r="Z2517" s="1049" t="str">
        <f t="shared" si="422"/>
        <v/>
      </c>
      <c r="AA2517" s="1049" t="str">
        <f t="shared" si="423"/>
        <v/>
      </c>
      <c r="AB2517" s="1050" t="str">
        <f t="shared" si="424"/>
        <v/>
      </c>
      <c r="AD2517" s="1052" t="str">
        <f t="shared" si="425"/>
        <v/>
      </c>
      <c r="AE2517" s="1053" t="str">
        <f t="shared" si="426"/>
        <v/>
      </c>
    </row>
    <row r="2518" spans="10:31" ht="12.75" customHeight="1">
      <c r="J2518" s="1117" t="str">
        <f>IF(D2518="","-",#REF!-D2518)</f>
        <v>-</v>
      </c>
      <c r="L2518" s="1041" t="str">
        <f t="shared" si="420"/>
        <v/>
      </c>
      <c r="W2518" s="1046" t="str">
        <f t="shared" si="421"/>
        <v/>
      </c>
      <c r="X2518" s="1047"/>
      <c r="Y2518" s="1048" t="str">
        <f t="shared" si="419"/>
        <v/>
      </c>
      <c r="Z2518" s="1049" t="str">
        <f t="shared" si="422"/>
        <v/>
      </c>
      <c r="AA2518" s="1049" t="str">
        <f t="shared" si="423"/>
        <v/>
      </c>
      <c r="AB2518" s="1050" t="str">
        <f t="shared" si="424"/>
        <v/>
      </c>
      <c r="AD2518" s="1052" t="str">
        <f t="shared" si="425"/>
        <v/>
      </c>
      <c r="AE2518" s="1053" t="str">
        <f t="shared" si="426"/>
        <v/>
      </c>
    </row>
    <row r="2519" spans="10:31" ht="12.75" customHeight="1">
      <c r="J2519" s="1117" t="str">
        <f>IF(D2519="","-",#REF!-D2519)</f>
        <v>-</v>
      </c>
      <c r="L2519" s="1041" t="str">
        <f t="shared" si="420"/>
        <v/>
      </c>
      <c r="W2519" s="1046" t="str">
        <f t="shared" si="421"/>
        <v/>
      </c>
      <c r="X2519" s="1047"/>
      <c r="Y2519" s="1048" t="str">
        <f t="shared" si="419"/>
        <v/>
      </c>
      <c r="Z2519" s="1049" t="str">
        <f t="shared" si="422"/>
        <v/>
      </c>
      <c r="AA2519" s="1049" t="str">
        <f t="shared" si="423"/>
        <v/>
      </c>
      <c r="AB2519" s="1050" t="str">
        <f t="shared" si="424"/>
        <v/>
      </c>
      <c r="AD2519" s="1052" t="str">
        <f t="shared" si="425"/>
        <v/>
      </c>
      <c r="AE2519" s="1053" t="str">
        <f t="shared" si="426"/>
        <v/>
      </c>
    </row>
    <row r="2520" spans="10:31" ht="12.75" customHeight="1">
      <c r="J2520" s="1117" t="str">
        <f>IF(D2520="","-",#REF!-D2520)</f>
        <v>-</v>
      </c>
      <c r="L2520" s="1041" t="str">
        <f t="shared" si="420"/>
        <v/>
      </c>
      <c r="W2520" s="1046" t="str">
        <f t="shared" si="421"/>
        <v/>
      </c>
      <c r="X2520" s="1047"/>
      <c r="Y2520" s="1048" t="str">
        <f t="shared" si="419"/>
        <v/>
      </c>
      <c r="Z2520" s="1049" t="str">
        <f t="shared" si="422"/>
        <v/>
      </c>
      <c r="AA2520" s="1049" t="str">
        <f t="shared" si="423"/>
        <v/>
      </c>
      <c r="AB2520" s="1050" t="str">
        <f t="shared" si="424"/>
        <v/>
      </c>
      <c r="AD2520" s="1052" t="str">
        <f t="shared" si="425"/>
        <v/>
      </c>
      <c r="AE2520" s="1053" t="str">
        <f t="shared" si="426"/>
        <v/>
      </c>
    </row>
    <row r="2521" spans="10:31" ht="12.75" customHeight="1">
      <c r="J2521" s="1117" t="str">
        <f>IF(D2521="","-",#REF!-D2521)</f>
        <v>-</v>
      </c>
      <c r="L2521" s="1041" t="str">
        <f t="shared" si="420"/>
        <v/>
      </c>
      <c r="W2521" s="1046" t="str">
        <f t="shared" si="421"/>
        <v/>
      </c>
      <c r="X2521" s="1047"/>
      <c r="Y2521" s="1048" t="str">
        <f t="shared" si="419"/>
        <v/>
      </c>
      <c r="Z2521" s="1049" t="str">
        <f t="shared" si="422"/>
        <v/>
      </c>
      <c r="AA2521" s="1049" t="str">
        <f t="shared" si="423"/>
        <v/>
      </c>
      <c r="AB2521" s="1050" t="str">
        <f t="shared" si="424"/>
        <v/>
      </c>
      <c r="AD2521" s="1052" t="str">
        <f t="shared" si="425"/>
        <v/>
      </c>
      <c r="AE2521" s="1053" t="str">
        <f t="shared" si="426"/>
        <v/>
      </c>
    </row>
    <row r="2522" spans="10:31" ht="12.75" customHeight="1">
      <c r="J2522" s="1117" t="str">
        <f>IF(D2522="","-",#REF!-D2522)</f>
        <v>-</v>
      </c>
      <c r="L2522" s="1041" t="str">
        <f t="shared" si="420"/>
        <v/>
      </c>
      <c r="W2522" s="1046" t="str">
        <f t="shared" si="421"/>
        <v/>
      </c>
      <c r="X2522" s="1047"/>
      <c r="Y2522" s="1048" t="str">
        <f t="shared" si="419"/>
        <v/>
      </c>
      <c r="Z2522" s="1049" t="str">
        <f t="shared" si="422"/>
        <v/>
      </c>
      <c r="AA2522" s="1049" t="str">
        <f t="shared" si="423"/>
        <v/>
      </c>
      <c r="AB2522" s="1050" t="str">
        <f t="shared" si="424"/>
        <v/>
      </c>
      <c r="AD2522" s="1052" t="str">
        <f t="shared" si="425"/>
        <v/>
      </c>
      <c r="AE2522" s="1053" t="str">
        <f t="shared" si="426"/>
        <v/>
      </c>
    </row>
    <row r="2523" spans="10:31" ht="12.75" customHeight="1">
      <c r="J2523" s="1117" t="str">
        <f>IF(D2523="","-",#REF!-D2523)</f>
        <v>-</v>
      </c>
      <c r="L2523" s="1041" t="str">
        <f t="shared" si="420"/>
        <v/>
      </c>
      <c r="W2523" s="1046" t="str">
        <f t="shared" si="421"/>
        <v/>
      </c>
      <c r="X2523" s="1047"/>
      <c r="Y2523" s="1048" t="str">
        <f t="shared" si="419"/>
        <v/>
      </c>
      <c r="Z2523" s="1049" t="str">
        <f t="shared" si="422"/>
        <v/>
      </c>
      <c r="AA2523" s="1049" t="str">
        <f t="shared" si="423"/>
        <v/>
      </c>
      <c r="AB2523" s="1050" t="str">
        <f t="shared" si="424"/>
        <v/>
      </c>
      <c r="AD2523" s="1052" t="str">
        <f t="shared" si="425"/>
        <v/>
      </c>
      <c r="AE2523" s="1053" t="str">
        <f t="shared" si="426"/>
        <v/>
      </c>
    </row>
    <row r="2524" spans="10:31" ht="12.75" customHeight="1">
      <c r="J2524" s="1117" t="str">
        <f>IF(D2524="","-",#REF!-D2524)</f>
        <v>-</v>
      </c>
      <c r="L2524" s="1041" t="str">
        <f t="shared" si="420"/>
        <v/>
      </c>
      <c r="W2524" s="1046" t="str">
        <f t="shared" si="421"/>
        <v/>
      </c>
      <c r="X2524" s="1047"/>
      <c r="Y2524" s="1048" t="str">
        <f t="shared" si="419"/>
        <v/>
      </c>
      <c r="Z2524" s="1049" t="str">
        <f t="shared" si="422"/>
        <v/>
      </c>
      <c r="AA2524" s="1049" t="str">
        <f t="shared" si="423"/>
        <v/>
      </c>
      <c r="AB2524" s="1050" t="str">
        <f t="shared" si="424"/>
        <v/>
      </c>
      <c r="AD2524" s="1052" t="str">
        <f t="shared" si="425"/>
        <v/>
      </c>
      <c r="AE2524" s="1053" t="str">
        <f t="shared" si="426"/>
        <v/>
      </c>
    </row>
    <row r="2525" spans="10:31" ht="12.75" customHeight="1">
      <c r="J2525" s="1117" t="str">
        <f>IF(D2525="","-",#REF!-D2525)</f>
        <v>-</v>
      </c>
      <c r="L2525" s="1041" t="str">
        <f t="shared" si="420"/>
        <v/>
      </c>
      <c r="W2525" s="1046" t="str">
        <f t="shared" si="421"/>
        <v/>
      </c>
      <c r="X2525" s="1047"/>
      <c r="Y2525" s="1048" t="str">
        <f t="shared" si="419"/>
        <v/>
      </c>
      <c r="Z2525" s="1049" t="str">
        <f t="shared" si="422"/>
        <v/>
      </c>
      <c r="AA2525" s="1049" t="str">
        <f t="shared" si="423"/>
        <v/>
      </c>
      <c r="AB2525" s="1050" t="str">
        <f t="shared" si="424"/>
        <v/>
      </c>
      <c r="AD2525" s="1052" t="str">
        <f t="shared" si="425"/>
        <v/>
      </c>
      <c r="AE2525" s="1053" t="str">
        <f t="shared" si="426"/>
        <v/>
      </c>
    </row>
    <row r="2526" spans="10:31" ht="12.75" customHeight="1">
      <c r="J2526" s="1117" t="str">
        <f>IF(D2526="","-",#REF!-D2526)</f>
        <v>-</v>
      </c>
      <c r="L2526" s="1041" t="str">
        <f t="shared" si="420"/>
        <v/>
      </c>
      <c r="W2526" s="1046" t="str">
        <f t="shared" si="421"/>
        <v/>
      </c>
      <c r="X2526" s="1047"/>
      <c r="Y2526" s="1048" t="str">
        <f t="shared" si="419"/>
        <v/>
      </c>
      <c r="Z2526" s="1049" t="str">
        <f t="shared" si="422"/>
        <v/>
      </c>
      <c r="AA2526" s="1049" t="str">
        <f t="shared" si="423"/>
        <v/>
      </c>
      <c r="AB2526" s="1050" t="str">
        <f t="shared" si="424"/>
        <v/>
      </c>
      <c r="AD2526" s="1052" t="str">
        <f t="shared" si="425"/>
        <v/>
      </c>
      <c r="AE2526" s="1053" t="str">
        <f t="shared" si="426"/>
        <v/>
      </c>
    </row>
    <row r="2527" spans="10:31" ht="12.75" customHeight="1">
      <c r="J2527" s="1117" t="str">
        <f>IF(D2527="","-",#REF!-D2527)</f>
        <v>-</v>
      </c>
      <c r="L2527" s="1041" t="str">
        <f t="shared" si="420"/>
        <v/>
      </c>
      <c r="W2527" s="1046" t="str">
        <f t="shared" si="421"/>
        <v/>
      </c>
      <c r="X2527" s="1047"/>
      <c r="Y2527" s="1048" t="str">
        <f t="shared" si="419"/>
        <v/>
      </c>
      <c r="Z2527" s="1049" t="str">
        <f t="shared" si="422"/>
        <v/>
      </c>
      <c r="AA2527" s="1049" t="str">
        <f t="shared" si="423"/>
        <v/>
      </c>
      <c r="AB2527" s="1050" t="str">
        <f t="shared" si="424"/>
        <v/>
      </c>
      <c r="AD2527" s="1052" t="str">
        <f t="shared" si="425"/>
        <v/>
      </c>
      <c r="AE2527" s="1053" t="str">
        <f t="shared" si="426"/>
        <v/>
      </c>
    </row>
    <row r="2528" spans="10:31" ht="12.75" customHeight="1">
      <c r="J2528" s="1117" t="str">
        <f>IF(D2528="","-",#REF!-D2528)</f>
        <v>-</v>
      </c>
      <c r="L2528" s="1041" t="str">
        <f t="shared" si="420"/>
        <v/>
      </c>
      <c r="W2528" s="1046" t="str">
        <f t="shared" si="421"/>
        <v/>
      </c>
      <c r="X2528" s="1047"/>
      <c r="Y2528" s="1048" t="str">
        <f t="shared" si="419"/>
        <v/>
      </c>
      <c r="Z2528" s="1049" t="str">
        <f t="shared" si="422"/>
        <v/>
      </c>
      <c r="AA2528" s="1049" t="str">
        <f t="shared" si="423"/>
        <v/>
      </c>
      <c r="AB2528" s="1050" t="str">
        <f t="shared" si="424"/>
        <v/>
      </c>
      <c r="AD2528" s="1052" t="str">
        <f t="shared" si="425"/>
        <v/>
      </c>
      <c r="AE2528" s="1053" t="str">
        <f t="shared" si="426"/>
        <v/>
      </c>
    </row>
    <row r="2529" spans="10:31" ht="12.75" customHeight="1">
      <c r="J2529" s="1117" t="str">
        <f>IF(D2529="","-",#REF!-D2529)</f>
        <v>-</v>
      </c>
      <c r="L2529" s="1041" t="str">
        <f t="shared" si="420"/>
        <v/>
      </c>
      <c r="W2529" s="1046" t="str">
        <f t="shared" si="421"/>
        <v/>
      </c>
      <c r="X2529" s="1047"/>
      <c r="Y2529" s="1048" t="str">
        <f t="shared" ref="Y2529:Y2592" si="427">IFERROR(CHOOSE(X2529,"መስከረም","ጥቅምት","ህዳር  ","ታህሳስ ","ጥር ","የካቲት ","መጋቢት ","ሚይዚያ ","ግንቦት ","ሰኔ ","ሐምሌ ","ነሐሴ ","Pagume"),"")</f>
        <v/>
      </c>
      <c r="Z2529" s="1049" t="str">
        <f t="shared" si="422"/>
        <v/>
      </c>
      <c r="AA2529" s="1049" t="str">
        <f t="shared" si="423"/>
        <v/>
      </c>
      <c r="AB2529" s="1050" t="str">
        <f t="shared" si="424"/>
        <v/>
      </c>
      <c r="AD2529" s="1052" t="str">
        <f t="shared" si="425"/>
        <v/>
      </c>
      <c r="AE2529" s="1053" t="str">
        <f t="shared" si="426"/>
        <v/>
      </c>
    </row>
    <row r="2530" spans="10:31" ht="12.75" customHeight="1">
      <c r="J2530" s="1117" t="str">
        <f>IF(D2530="","-",#REF!-D2530)</f>
        <v>-</v>
      </c>
      <c r="L2530" s="1041" t="str">
        <f t="shared" si="420"/>
        <v/>
      </c>
      <c r="W2530" s="1046" t="str">
        <f t="shared" si="421"/>
        <v/>
      </c>
      <c r="X2530" s="1047"/>
      <c r="Y2530" s="1048" t="str">
        <f t="shared" si="427"/>
        <v/>
      </c>
      <c r="Z2530" s="1049" t="str">
        <f t="shared" si="422"/>
        <v/>
      </c>
      <c r="AA2530" s="1049" t="str">
        <f t="shared" si="423"/>
        <v/>
      </c>
      <c r="AB2530" s="1050" t="str">
        <f t="shared" si="424"/>
        <v/>
      </c>
      <c r="AD2530" s="1052" t="str">
        <f t="shared" si="425"/>
        <v/>
      </c>
      <c r="AE2530" s="1053" t="str">
        <f t="shared" si="426"/>
        <v/>
      </c>
    </row>
    <row r="2531" spans="10:31" ht="12.75" customHeight="1">
      <c r="J2531" s="1117" t="str">
        <f>IF(D2531="","-",#REF!-D2531)</f>
        <v>-</v>
      </c>
      <c r="L2531" s="1041" t="str">
        <f t="shared" si="420"/>
        <v/>
      </c>
      <c r="W2531" s="1046" t="str">
        <f t="shared" si="421"/>
        <v/>
      </c>
      <c r="X2531" s="1047"/>
      <c r="Y2531" s="1048" t="str">
        <f t="shared" si="427"/>
        <v/>
      </c>
      <c r="Z2531" s="1049" t="str">
        <f t="shared" si="422"/>
        <v/>
      </c>
      <c r="AA2531" s="1049" t="str">
        <f t="shared" si="423"/>
        <v/>
      </c>
      <c r="AB2531" s="1050" t="str">
        <f t="shared" si="424"/>
        <v/>
      </c>
      <c r="AD2531" s="1052" t="str">
        <f t="shared" si="425"/>
        <v/>
      </c>
      <c r="AE2531" s="1053" t="str">
        <f t="shared" si="426"/>
        <v/>
      </c>
    </row>
    <row r="2532" spans="10:31" ht="12.75" customHeight="1">
      <c r="J2532" s="1117" t="str">
        <f>IF(D2532="","-",#REF!-D2532)</f>
        <v>-</v>
      </c>
      <c r="L2532" s="1041" t="str">
        <f t="shared" si="420"/>
        <v/>
      </c>
      <c r="W2532" s="1046" t="str">
        <f t="shared" si="421"/>
        <v/>
      </c>
      <c r="X2532" s="1047"/>
      <c r="Y2532" s="1048" t="str">
        <f t="shared" si="427"/>
        <v/>
      </c>
      <c r="Z2532" s="1049" t="str">
        <f t="shared" si="422"/>
        <v/>
      </c>
      <c r="AA2532" s="1049" t="str">
        <f t="shared" si="423"/>
        <v/>
      </c>
      <c r="AB2532" s="1050" t="str">
        <f t="shared" si="424"/>
        <v/>
      </c>
      <c r="AD2532" s="1052" t="str">
        <f t="shared" si="425"/>
        <v/>
      </c>
      <c r="AE2532" s="1053" t="str">
        <f t="shared" si="426"/>
        <v/>
      </c>
    </row>
    <row r="2533" spans="10:31" ht="12.75" customHeight="1">
      <c r="J2533" s="1117" t="str">
        <f>IF(D2533="","-",#REF!-D2533)</f>
        <v>-</v>
      </c>
      <c r="L2533" s="1041" t="str">
        <f t="shared" si="420"/>
        <v/>
      </c>
      <c r="W2533" s="1046" t="str">
        <f t="shared" si="421"/>
        <v/>
      </c>
      <c r="X2533" s="1047"/>
      <c r="Y2533" s="1048" t="str">
        <f t="shared" si="427"/>
        <v/>
      </c>
      <c r="Z2533" s="1049" t="str">
        <f t="shared" si="422"/>
        <v/>
      </c>
      <c r="AA2533" s="1049" t="str">
        <f t="shared" si="423"/>
        <v/>
      </c>
      <c r="AB2533" s="1050" t="str">
        <f t="shared" si="424"/>
        <v/>
      </c>
      <c r="AD2533" s="1052" t="str">
        <f t="shared" si="425"/>
        <v/>
      </c>
      <c r="AE2533" s="1053" t="str">
        <f t="shared" si="426"/>
        <v/>
      </c>
    </row>
    <row r="2534" spans="10:31" ht="12.75" customHeight="1">
      <c r="J2534" s="1117" t="str">
        <f>IF(D2534="","-",#REF!-D2534)</f>
        <v>-</v>
      </c>
      <c r="L2534" s="1041" t="str">
        <f t="shared" si="420"/>
        <v/>
      </c>
      <c r="W2534" s="1046" t="str">
        <f t="shared" si="421"/>
        <v/>
      </c>
      <c r="X2534" s="1047"/>
      <c r="Y2534" s="1048" t="str">
        <f t="shared" si="427"/>
        <v/>
      </c>
      <c r="Z2534" s="1049" t="str">
        <f t="shared" si="422"/>
        <v/>
      </c>
      <c r="AA2534" s="1049" t="str">
        <f t="shared" si="423"/>
        <v/>
      </c>
      <c r="AB2534" s="1050" t="str">
        <f t="shared" si="424"/>
        <v/>
      </c>
      <c r="AD2534" s="1052" t="str">
        <f t="shared" si="425"/>
        <v/>
      </c>
      <c r="AE2534" s="1053" t="str">
        <f t="shared" si="426"/>
        <v/>
      </c>
    </row>
    <row r="2535" spans="10:31" ht="12.75" customHeight="1">
      <c r="J2535" s="1117" t="str">
        <f>IF(D2535="","-",#REF!-D2535)</f>
        <v>-</v>
      </c>
      <c r="L2535" s="1041" t="str">
        <f t="shared" si="420"/>
        <v/>
      </c>
      <c r="W2535" s="1046" t="str">
        <f t="shared" si="421"/>
        <v/>
      </c>
      <c r="X2535" s="1047"/>
      <c r="Y2535" s="1048" t="str">
        <f t="shared" si="427"/>
        <v/>
      </c>
      <c r="Z2535" s="1049" t="str">
        <f t="shared" si="422"/>
        <v/>
      </c>
      <c r="AA2535" s="1049" t="str">
        <f t="shared" si="423"/>
        <v/>
      </c>
      <c r="AB2535" s="1050" t="str">
        <f t="shared" si="424"/>
        <v/>
      </c>
      <c r="AD2535" s="1052" t="str">
        <f t="shared" si="425"/>
        <v/>
      </c>
      <c r="AE2535" s="1053" t="str">
        <f t="shared" si="426"/>
        <v/>
      </c>
    </row>
    <row r="2536" spans="10:31" ht="12.75" customHeight="1">
      <c r="J2536" s="1117" t="str">
        <f>IF(D2536="","-",#REF!-D2536)</f>
        <v>-</v>
      </c>
      <c r="L2536" s="1041" t="str">
        <f t="shared" si="420"/>
        <v/>
      </c>
      <c r="W2536" s="1046" t="str">
        <f t="shared" si="421"/>
        <v/>
      </c>
      <c r="X2536" s="1047"/>
      <c r="Y2536" s="1048" t="str">
        <f t="shared" si="427"/>
        <v/>
      </c>
      <c r="Z2536" s="1049" t="str">
        <f t="shared" si="422"/>
        <v/>
      </c>
      <c r="AA2536" s="1049" t="str">
        <f t="shared" si="423"/>
        <v/>
      </c>
      <c r="AB2536" s="1050" t="str">
        <f t="shared" si="424"/>
        <v/>
      </c>
      <c r="AD2536" s="1052" t="str">
        <f t="shared" si="425"/>
        <v/>
      </c>
      <c r="AE2536" s="1053" t="str">
        <f t="shared" si="426"/>
        <v/>
      </c>
    </row>
    <row r="2537" spans="10:31" ht="12.75" customHeight="1">
      <c r="J2537" s="1117" t="str">
        <f>IF(D2537="","-",#REF!-D2537)</f>
        <v>-</v>
      </c>
      <c r="L2537" s="1041" t="str">
        <f t="shared" si="420"/>
        <v/>
      </c>
      <c r="W2537" s="1046" t="str">
        <f t="shared" si="421"/>
        <v/>
      </c>
      <c r="X2537" s="1047"/>
      <c r="Y2537" s="1048" t="str">
        <f t="shared" si="427"/>
        <v/>
      </c>
      <c r="Z2537" s="1049" t="str">
        <f t="shared" si="422"/>
        <v/>
      </c>
      <c r="AA2537" s="1049" t="str">
        <f t="shared" si="423"/>
        <v/>
      </c>
      <c r="AB2537" s="1050" t="str">
        <f t="shared" si="424"/>
        <v/>
      </c>
      <c r="AD2537" s="1052" t="str">
        <f t="shared" si="425"/>
        <v/>
      </c>
      <c r="AE2537" s="1053" t="str">
        <f t="shared" si="426"/>
        <v/>
      </c>
    </row>
    <row r="2538" spans="10:31" ht="12.75" customHeight="1">
      <c r="J2538" s="1117" t="str">
        <f>IF(D2538="","-",#REF!-D2538)</f>
        <v>-</v>
      </c>
      <c r="L2538" s="1041" t="str">
        <f t="shared" si="420"/>
        <v/>
      </c>
      <c r="W2538" s="1046" t="str">
        <f t="shared" si="421"/>
        <v/>
      </c>
      <c r="X2538" s="1047"/>
      <c r="Y2538" s="1048" t="str">
        <f t="shared" si="427"/>
        <v/>
      </c>
      <c r="Z2538" s="1049" t="str">
        <f t="shared" si="422"/>
        <v/>
      </c>
      <c r="AA2538" s="1049" t="str">
        <f t="shared" si="423"/>
        <v/>
      </c>
      <c r="AB2538" s="1050" t="str">
        <f t="shared" si="424"/>
        <v/>
      </c>
      <c r="AD2538" s="1052" t="str">
        <f t="shared" si="425"/>
        <v/>
      </c>
      <c r="AE2538" s="1053" t="str">
        <f t="shared" si="426"/>
        <v/>
      </c>
    </row>
    <row r="2539" spans="10:31" ht="12.75" customHeight="1">
      <c r="J2539" s="1117" t="str">
        <f>IF(D2539="","-",#REF!-D2539)</f>
        <v>-</v>
      </c>
      <c r="L2539" s="1041" t="str">
        <f t="shared" si="420"/>
        <v/>
      </c>
      <c r="W2539" s="1046" t="str">
        <f t="shared" si="421"/>
        <v/>
      </c>
      <c r="X2539" s="1047"/>
      <c r="Y2539" s="1048" t="str">
        <f t="shared" si="427"/>
        <v/>
      </c>
      <c r="Z2539" s="1049" t="str">
        <f t="shared" si="422"/>
        <v/>
      </c>
      <c r="AA2539" s="1049" t="str">
        <f t="shared" si="423"/>
        <v/>
      </c>
      <c r="AB2539" s="1050" t="str">
        <f t="shared" si="424"/>
        <v/>
      </c>
      <c r="AD2539" s="1052" t="str">
        <f t="shared" si="425"/>
        <v/>
      </c>
      <c r="AE2539" s="1053" t="str">
        <f t="shared" si="426"/>
        <v/>
      </c>
    </row>
    <row r="2540" spans="10:31" ht="12.75" customHeight="1">
      <c r="J2540" s="1117" t="str">
        <f>IF(D2540="","-",#REF!-D2540)</f>
        <v>-</v>
      </c>
      <c r="L2540" s="1041" t="str">
        <f t="shared" si="420"/>
        <v/>
      </c>
      <c r="W2540" s="1046" t="str">
        <f t="shared" si="421"/>
        <v/>
      </c>
      <c r="X2540" s="1047"/>
      <c r="Y2540" s="1048" t="str">
        <f t="shared" si="427"/>
        <v/>
      </c>
      <c r="Z2540" s="1049" t="str">
        <f t="shared" si="422"/>
        <v/>
      </c>
      <c r="AA2540" s="1049" t="str">
        <f t="shared" si="423"/>
        <v/>
      </c>
      <c r="AB2540" s="1050" t="str">
        <f t="shared" si="424"/>
        <v/>
      </c>
      <c r="AD2540" s="1052" t="str">
        <f t="shared" si="425"/>
        <v/>
      </c>
      <c r="AE2540" s="1053" t="str">
        <f t="shared" si="426"/>
        <v/>
      </c>
    </row>
    <row r="2541" spans="10:31" ht="12.75" customHeight="1">
      <c r="J2541" s="1117" t="str">
        <f>IF(D2541="","-",#REF!-D2541)</f>
        <v>-</v>
      </c>
      <c r="L2541" s="1041" t="str">
        <f t="shared" si="420"/>
        <v/>
      </c>
      <c r="W2541" s="1046" t="str">
        <f t="shared" si="421"/>
        <v/>
      </c>
      <c r="X2541" s="1047"/>
      <c r="Y2541" s="1048" t="str">
        <f t="shared" si="427"/>
        <v/>
      </c>
      <c r="Z2541" s="1049" t="str">
        <f t="shared" si="422"/>
        <v/>
      </c>
      <c r="AA2541" s="1049" t="str">
        <f t="shared" si="423"/>
        <v/>
      </c>
      <c r="AB2541" s="1050" t="str">
        <f t="shared" si="424"/>
        <v/>
      </c>
      <c r="AD2541" s="1052" t="str">
        <f t="shared" si="425"/>
        <v/>
      </c>
      <c r="AE2541" s="1053" t="str">
        <f t="shared" si="426"/>
        <v/>
      </c>
    </row>
    <row r="2542" spans="10:31" ht="12.75" customHeight="1">
      <c r="J2542" s="1117" t="str">
        <f>IF(D2542="","-",#REF!-D2542)</f>
        <v>-</v>
      </c>
      <c r="L2542" s="1041" t="str">
        <f t="shared" si="420"/>
        <v/>
      </c>
      <c r="W2542" s="1046" t="str">
        <f t="shared" si="421"/>
        <v/>
      </c>
      <c r="X2542" s="1047"/>
      <c r="Y2542" s="1048" t="str">
        <f t="shared" si="427"/>
        <v/>
      </c>
      <c r="Z2542" s="1049" t="str">
        <f t="shared" si="422"/>
        <v/>
      </c>
      <c r="AA2542" s="1049" t="str">
        <f t="shared" si="423"/>
        <v/>
      </c>
      <c r="AB2542" s="1050" t="str">
        <f t="shared" si="424"/>
        <v/>
      </c>
      <c r="AD2542" s="1052" t="str">
        <f t="shared" si="425"/>
        <v/>
      </c>
      <c r="AE2542" s="1053" t="str">
        <f t="shared" si="426"/>
        <v/>
      </c>
    </row>
    <row r="2543" spans="10:31" ht="12.75" customHeight="1">
      <c r="J2543" s="1117" t="str">
        <f>IF(D2543="","-",#REF!-D2543)</f>
        <v>-</v>
      </c>
      <c r="L2543" s="1041" t="str">
        <f t="shared" si="420"/>
        <v/>
      </c>
      <c r="W2543" s="1046" t="str">
        <f t="shared" si="421"/>
        <v/>
      </c>
      <c r="X2543" s="1047"/>
      <c r="Y2543" s="1048" t="str">
        <f t="shared" si="427"/>
        <v/>
      </c>
      <c r="Z2543" s="1049" t="str">
        <f t="shared" si="422"/>
        <v/>
      </c>
      <c r="AA2543" s="1049" t="str">
        <f t="shared" si="423"/>
        <v/>
      </c>
      <c r="AB2543" s="1050" t="str">
        <f t="shared" si="424"/>
        <v/>
      </c>
      <c r="AD2543" s="1052" t="str">
        <f t="shared" si="425"/>
        <v/>
      </c>
      <c r="AE2543" s="1053" t="str">
        <f t="shared" si="426"/>
        <v/>
      </c>
    </row>
    <row r="2544" spans="10:31" ht="12.75" customHeight="1">
      <c r="J2544" s="1117" t="str">
        <f>IF(D2544="","-",#REF!-D2544)</f>
        <v>-</v>
      </c>
      <c r="L2544" s="1041" t="str">
        <f t="shared" si="420"/>
        <v/>
      </c>
      <c r="W2544" s="1046" t="str">
        <f t="shared" si="421"/>
        <v/>
      </c>
      <c r="X2544" s="1047"/>
      <c r="Y2544" s="1048" t="str">
        <f t="shared" si="427"/>
        <v/>
      </c>
      <c r="Z2544" s="1049" t="str">
        <f t="shared" si="422"/>
        <v/>
      </c>
      <c r="AA2544" s="1049" t="str">
        <f t="shared" si="423"/>
        <v/>
      </c>
      <c r="AB2544" s="1050" t="str">
        <f t="shared" si="424"/>
        <v/>
      </c>
      <c r="AD2544" s="1052" t="str">
        <f t="shared" si="425"/>
        <v/>
      </c>
      <c r="AE2544" s="1053" t="str">
        <f t="shared" si="426"/>
        <v/>
      </c>
    </row>
    <row r="2545" spans="10:31" ht="12.75" customHeight="1">
      <c r="J2545" s="1117" t="str">
        <f>IF(D2545="","-",#REF!-D2545)</f>
        <v>-</v>
      </c>
      <c r="L2545" s="1041" t="str">
        <f t="shared" si="420"/>
        <v/>
      </c>
      <c r="W2545" s="1046" t="str">
        <f t="shared" si="421"/>
        <v/>
      </c>
      <c r="X2545" s="1047"/>
      <c r="Y2545" s="1048" t="str">
        <f t="shared" si="427"/>
        <v/>
      </c>
      <c r="Z2545" s="1049" t="str">
        <f t="shared" si="422"/>
        <v/>
      </c>
      <c r="AA2545" s="1049" t="str">
        <f t="shared" si="423"/>
        <v/>
      </c>
      <c r="AB2545" s="1050" t="str">
        <f t="shared" si="424"/>
        <v/>
      </c>
      <c r="AD2545" s="1052" t="str">
        <f t="shared" si="425"/>
        <v/>
      </c>
      <c r="AE2545" s="1053" t="str">
        <f t="shared" si="426"/>
        <v/>
      </c>
    </row>
    <row r="2546" spans="10:31" ht="12.75" customHeight="1">
      <c r="J2546" s="1117" t="str">
        <f>IF(D2546="","-",#REF!-D2546)</f>
        <v>-</v>
      </c>
      <c r="L2546" s="1041" t="str">
        <f t="shared" si="420"/>
        <v/>
      </c>
      <c r="W2546" s="1046" t="str">
        <f t="shared" si="421"/>
        <v/>
      </c>
      <c r="X2546" s="1047"/>
      <c r="Y2546" s="1048" t="str">
        <f t="shared" si="427"/>
        <v/>
      </c>
      <c r="Z2546" s="1049" t="str">
        <f t="shared" si="422"/>
        <v/>
      </c>
      <c r="AA2546" s="1049" t="str">
        <f t="shared" si="423"/>
        <v/>
      </c>
      <c r="AB2546" s="1050" t="str">
        <f t="shared" si="424"/>
        <v/>
      </c>
      <c r="AD2546" s="1052" t="str">
        <f t="shared" si="425"/>
        <v/>
      </c>
      <c r="AE2546" s="1053" t="str">
        <f t="shared" si="426"/>
        <v/>
      </c>
    </row>
    <row r="2547" spans="10:31" ht="12.75" customHeight="1">
      <c r="J2547" s="1117" t="str">
        <f>IF(D2547="","-",#REF!-D2547)</f>
        <v>-</v>
      </c>
      <c r="L2547" s="1041" t="str">
        <f t="shared" si="420"/>
        <v/>
      </c>
      <c r="W2547" s="1046" t="str">
        <f t="shared" si="421"/>
        <v/>
      </c>
      <c r="X2547" s="1047"/>
      <c r="Y2547" s="1048" t="str">
        <f t="shared" si="427"/>
        <v/>
      </c>
      <c r="Z2547" s="1049" t="str">
        <f t="shared" si="422"/>
        <v/>
      </c>
      <c r="AA2547" s="1049" t="str">
        <f t="shared" si="423"/>
        <v/>
      </c>
      <c r="AB2547" s="1050" t="str">
        <f t="shared" si="424"/>
        <v/>
      </c>
      <c r="AD2547" s="1052" t="str">
        <f t="shared" si="425"/>
        <v/>
      </c>
      <c r="AE2547" s="1053" t="str">
        <f t="shared" si="426"/>
        <v/>
      </c>
    </row>
    <row r="2548" spans="10:31" ht="12.75" customHeight="1">
      <c r="J2548" s="1117" t="str">
        <f>IF(D2548="","-",#REF!-D2548)</f>
        <v>-</v>
      </c>
      <c r="L2548" s="1041" t="str">
        <f t="shared" si="420"/>
        <v/>
      </c>
      <c r="W2548" s="1046" t="str">
        <f t="shared" si="421"/>
        <v/>
      </c>
      <c r="X2548" s="1047"/>
      <c r="Y2548" s="1048" t="str">
        <f t="shared" si="427"/>
        <v/>
      </c>
      <c r="Z2548" s="1049" t="str">
        <f t="shared" si="422"/>
        <v/>
      </c>
      <c r="AA2548" s="1049" t="str">
        <f t="shared" si="423"/>
        <v/>
      </c>
      <c r="AB2548" s="1050" t="str">
        <f t="shared" si="424"/>
        <v/>
      </c>
      <c r="AD2548" s="1052" t="str">
        <f t="shared" si="425"/>
        <v/>
      </c>
      <c r="AE2548" s="1053" t="str">
        <f t="shared" si="426"/>
        <v/>
      </c>
    </row>
    <row r="2549" spans="10:31" ht="12.75" customHeight="1">
      <c r="J2549" s="1117" t="str">
        <f>IF(D2549="","-",#REF!-D2549)</f>
        <v>-</v>
      </c>
      <c r="L2549" s="1041" t="str">
        <f t="shared" si="420"/>
        <v/>
      </c>
      <c r="W2549" s="1046" t="str">
        <f t="shared" si="421"/>
        <v/>
      </c>
      <c r="X2549" s="1047"/>
      <c r="Y2549" s="1048" t="str">
        <f t="shared" si="427"/>
        <v/>
      </c>
      <c r="Z2549" s="1049" t="str">
        <f t="shared" si="422"/>
        <v/>
      </c>
      <c r="AA2549" s="1049" t="str">
        <f t="shared" si="423"/>
        <v/>
      </c>
      <c r="AB2549" s="1050" t="str">
        <f t="shared" si="424"/>
        <v/>
      </c>
      <c r="AD2549" s="1052" t="str">
        <f t="shared" si="425"/>
        <v/>
      </c>
      <c r="AE2549" s="1053" t="str">
        <f t="shared" si="426"/>
        <v/>
      </c>
    </row>
    <row r="2550" spans="10:31" ht="12.75" customHeight="1">
      <c r="J2550" s="1117" t="str">
        <f>IF(D2550="","-",#REF!-D2550)</f>
        <v>-</v>
      </c>
      <c r="L2550" s="1041" t="str">
        <f t="shared" si="420"/>
        <v/>
      </c>
      <c r="W2550" s="1046" t="str">
        <f t="shared" si="421"/>
        <v/>
      </c>
      <c r="X2550" s="1047"/>
      <c r="Y2550" s="1048" t="str">
        <f t="shared" si="427"/>
        <v/>
      </c>
      <c r="Z2550" s="1049" t="str">
        <f t="shared" si="422"/>
        <v/>
      </c>
      <c r="AA2550" s="1049" t="str">
        <f t="shared" si="423"/>
        <v/>
      </c>
      <c r="AB2550" s="1050" t="str">
        <f t="shared" si="424"/>
        <v/>
      </c>
      <c r="AD2550" s="1052" t="str">
        <f t="shared" si="425"/>
        <v/>
      </c>
      <c r="AE2550" s="1053" t="str">
        <f t="shared" si="426"/>
        <v/>
      </c>
    </row>
    <row r="2551" spans="10:31" ht="12.75" customHeight="1">
      <c r="J2551" s="1117" t="str">
        <f>IF(D2551="","-",#REF!-D2551)</f>
        <v>-</v>
      </c>
      <c r="L2551" s="1041" t="str">
        <f t="shared" si="420"/>
        <v/>
      </c>
      <c r="W2551" s="1046" t="str">
        <f t="shared" si="421"/>
        <v/>
      </c>
      <c r="X2551" s="1047"/>
      <c r="Y2551" s="1048" t="str">
        <f t="shared" si="427"/>
        <v/>
      </c>
      <c r="Z2551" s="1049" t="str">
        <f t="shared" si="422"/>
        <v/>
      </c>
      <c r="AA2551" s="1049" t="str">
        <f t="shared" si="423"/>
        <v/>
      </c>
      <c r="AB2551" s="1050" t="str">
        <f t="shared" si="424"/>
        <v/>
      </c>
      <c r="AD2551" s="1052" t="str">
        <f t="shared" si="425"/>
        <v/>
      </c>
      <c r="AE2551" s="1053" t="str">
        <f t="shared" si="426"/>
        <v/>
      </c>
    </row>
    <row r="2552" spans="10:31" ht="12.75" customHeight="1">
      <c r="J2552" s="1117" t="str">
        <f>IF(D2552="","-",#REF!-D2552)</f>
        <v>-</v>
      </c>
      <c r="L2552" s="1041" t="str">
        <f t="shared" si="420"/>
        <v/>
      </c>
      <c r="W2552" s="1046" t="str">
        <f t="shared" si="421"/>
        <v/>
      </c>
      <c r="X2552" s="1047"/>
      <c r="Y2552" s="1048" t="str">
        <f t="shared" si="427"/>
        <v/>
      </c>
      <c r="Z2552" s="1049" t="str">
        <f t="shared" si="422"/>
        <v/>
      </c>
      <c r="AA2552" s="1049" t="str">
        <f t="shared" si="423"/>
        <v/>
      </c>
      <c r="AB2552" s="1050" t="str">
        <f t="shared" si="424"/>
        <v/>
      </c>
      <c r="AD2552" s="1052" t="str">
        <f t="shared" si="425"/>
        <v/>
      </c>
      <c r="AE2552" s="1053" t="str">
        <f t="shared" si="426"/>
        <v/>
      </c>
    </row>
    <row r="2553" spans="10:31" ht="12.75" customHeight="1">
      <c r="J2553" s="1117" t="str">
        <f>IF(D2553="","-",#REF!-D2553)</f>
        <v>-</v>
      </c>
      <c r="L2553" s="1041" t="str">
        <f t="shared" si="420"/>
        <v/>
      </c>
      <c r="W2553" s="1046" t="str">
        <f t="shared" si="421"/>
        <v/>
      </c>
      <c r="X2553" s="1047"/>
      <c r="Y2553" s="1048" t="str">
        <f t="shared" si="427"/>
        <v/>
      </c>
      <c r="Z2553" s="1049" t="str">
        <f t="shared" si="422"/>
        <v/>
      </c>
      <c r="AA2553" s="1049" t="str">
        <f t="shared" si="423"/>
        <v/>
      </c>
      <c r="AB2553" s="1050" t="str">
        <f t="shared" si="424"/>
        <v/>
      </c>
      <c r="AD2553" s="1052" t="str">
        <f t="shared" si="425"/>
        <v/>
      </c>
      <c r="AE2553" s="1053" t="str">
        <f t="shared" si="426"/>
        <v/>
      </c>
    </row>
    <row r="2554" spans="10:31" ht="12.75" customHeight="1">
      <c r="J2554" s="1117" t="str">
        <f>IF(D2554="","-",#REF!-D2554)</f>
        <v>-</v>
      </c>
      <c r="L2554" s="1041" t="str">
        <f t="shared" si="420"/>
        <v/>
      </c>
      <c r="W2554" s="1046" t="str">
        <f t="shared" si="421"/>
        <v/>
      </c>
      <c r="X2554" s="1047"/>
      <c r="Y2554" s="1048" t="str">
        <f t="shared" si="427"/>
        <v/>
      </c>
      <c r="Z2554" s="1049" t="str">
        <f t="shared" si="422"/>
        <v/>
      </c>
      <c r="AA2554" s="1049" t="str">
        <f t="shared" si="423"/>
        <v/>
      </c>
      <c r="AB2554" s="1050" t="str">
        <f t="shared" si="424"/>
        <v/>
      </c>
      <c r="AD2554" s="1052" t="str">
        <f t="shared" si="425"/>
        <v/>
      </c>
      <c r="AE2554" s="1053" t="str">
        <f t="shared" si="426"/>
        <v/>
      </c>
    </row>
    <row r="2555" spans="10:31" ht="12.75" customHeight="1">
      <c r="J2555" s="1117" t="str">
        <f>IF(D2555="","-",#REF!-D2555)</f>
        <v>-</v>
      </c>
      <c r="L2555" s="1041" t="str">
        <f t="shared" si="420"/>
        <v/>
      </c>
      <c r="W2555" s="1046" t="str">
        <f t="shared" si="421"/>
        <v/>
      </c>
      <c r="X2555" s="1047"/>
      <c r="Y2555" s="1048" t="str">
        <f t="shared" si="427"/>
        <v/>
      </c>
      <c r="Z2555" s="1049" t="str">
        <f t="shared" si="422"/>
        <v/>
      </c>
      <c r="AA2555" s="1049" t="str">
        <f t="shared" si="423"/>
        <v/>
      </c>
      <c r="AB2555" s="1050" t="str">
        <f t="shared" si="424"/>
        <v/>
      </c>
      <c r="AD2555" s="1052" t="str">
        <f t="shared" si="425"/>
        <v/>
      </c>
      <c r="AE2555" s="1053" t="str">
        <f t="shared" si="426"/>
        <v/>
      </c>
    </row>
    <row r="2556" spans="10:31" ht="12.75" customHeight="1">
      <c r="J2556" s="1117" t="str">
        <f>IF(D2556="","-",#REF!-D2556)</f>
        <v>-</v>
      </c>
      <c r="L2556" s="1041" t="str">
        <f t="shared" si="420"/>
        <v/>
      </c>
      <c r="W2556" s="1046" t="str">
        <f t="shared" si="421"/>
        <v/>
      </c>
      <c r="X2556" s="1047"/>
      <c r="Y2556" s="1048" t="str">
        <f t="shared" si="427"/>
        <v/>
      </c>
      <c r="Z2556" s="1049" t="str">
        <f t="shared" si="422"/>
        <v/>
      </c>
      <c r="AA2556" s="1049" t="str">
        <f t="shared" si="423"/>
        <v/>
      </c>
      <c r="AB2556" s="1050" t="str">
        <f t="shared" si="424"/>
        <v/>
      </c>
      <c r="AD2556" s="1052" t="str">
        <f t="shared" si="425"/>
        <v/>
      </c>
      <c r="AE2556" s="1053" t="str">
        <f t="shared" si="426"/>
        <v/>
      </c>
    </row>
    <row r="2557" spans="10:31" ht="12.75" customHeight="1">
      <c r="J2557" s="1117" t="str">
        <f>IF(D2557="","-",#REF!-D2557)</f>
        <v>-</v>
      </c>
      <c r="L2557" s="1041" t="str">
        <f t="shared" si="420"/>
        <v/>
      </c>
      <c r="W2557" s="1046" t="str">
        <f t="shared" si="421"/>
        <v/>
      </c>
      <c r="X2557" s="1047"/>
      <c r="Y2557" s="1048" t="str">
        <f t="shared" si="427"/>
        <v/>
      </c>
      <c r="Z2557" s="1049" t="str">
        <f t="shared" si="422"/>
        <v/>
      </c>
      <c r="AA2557" s="1049" t="str">
        <f t="shared" si="423"/>
        <v/>
      </c>
      <c r="AB2557" s="1050" t="str">
        <f t="shared" si="424"/>
        <v/>
      </c>
      <c r="AD2557" s="1052" t="str">
        <f t="shared" si="425"/>
        <v/>
      </c>
      <c r="AE2557" s="1053" t="str">
        <f t="shared" si="426"/>
        <v/>
      </c>
    </row>
    <row r="2558" spans="10:31" ht="12.75" customHeight="1">
      <c r="J2558" s="1117" t="str">
        <f>IF(D2558="","-",#REF!-D2558)</f>
        <v>-</v>
      </c>
      <c r="L2558" s="1041" t="str">
        <f t="shared" si="420"/>
        <v/>
      </c>
      <c r="W2558" s="1046" t="str">
        <f t="shared" si="421"/>
        <v/>
      </c>
      <c r="X2558" s="1047"/>
      <c r="Y2558" s="1048" t="str">
        <f t="shared" si="427"/>
        <v/>
      </c>
      <c r="Z2558" s="1049" t="str">
        <f t="shared" si="422"/>
        <v/>
      </c>
      <c r="AA2558" s="1049" t="str">
        <f t="shared" si="423"/>
        <v/>
      </c>
      <c r="AB2558" s="1050" t="str">
        <f t="shared" si="424"/>
        <v/>
      </c>
      <c r="AD2558" s="1052" t="str">
        <f t="shared" si="425"/>
        <v/>
      </c>
      <c r="AE2558" s="1053" t="str">
        <f t="shared" si="426"/>
        <v/>
      </c>
    </row>
    <row r="2559" spans="10:31" ht="12.75" customHeight="1">
      <c r="J2559" s="1117" t="str">
        <f>IF(D2559="","-",#REF!-D2559)</f>
        <v>-</v>
      </c>
      <c r="L2559" s="1041" t="str">
        <f t="shared" si="420"/>
        <v/>
      </c>
      <c r="W2559" s="1046" t="str">
        <f t="shared" si="421"/>
        <v/>
      </c>
      <c r="X2559" s="1047"/>
      <c r="Y2559" s="1048" t="str">
        <f t="shared" si="427"/>
        <v/>
      </c>
      <c r="Z2559" s="1049" t="str">
        <f t="shared" si="422"/>
        <v/>
      </c>
      <c r="AA2559" s="1049" t="str">
        <f t="shared" si="423"/>
        <v/>
      </c>
      <c r="AB2559" s="1050" t="str">
        <f t="shared" si="424"/>
        <v/>
      </c>
      <c r="AD2559" s="1052" t="str">
        <f t="shared" si="425"/>
        <v/>
      </c>
      <c r="AE2559" s="1053" t="str">
        <f t="shared" si="426"/>
        <v/>
      </c>
    </row>
    <row r="2560" spans="10:31" ht="12.75" customHeight="1">
      <c r="J2560" s="1117" t="str">
        <f>IF(D2560="","-",#REF!-D2560)</f>
        <v>-</v>
      </c>
      <c r="L2560" s="1041" t="str">
        <f t="shared" si="420"/>
        <v/>
      </c>
      <c r="W2560" s="1046" t="str">
        <f t="shared" si="421"/>
        <v/>
      </c>
      <c r="X2560" s="1047"/>
      <c r="Y2560" s="1048" t="str">
        <f t="shared" si="427"/>
        <v/>
      </c>
      <c r="Z2560" s="1049" t="str">
        <f t="shared" si="422"/>
        <v/>
      </c>
      <c r="AA2560" s="1049" t="str">
        <f t="shared" si="423"/>
        <v/>
      </c>
      <c r="AB2560" s="1050" t="str">
        <f t="shared" si="424"/>
        <v/>
      </c>
      <c r="AD2560" s="1052" t="str">
        <f t="shared" si="425"/>
        <v/>
      </c>
      <c r="AE2560" s="1053" t="str">
        <f t="shared" si="426"/>
        <v/>
      </c>
    </row>
    <row r="2561" spans="10:31" ht="12.75" customHeight="1">
      <c r="J2561" s="1117" t="str">
        <f>IF(D2561="","-",#REF!-D2561)</f>
        <v>-</v>
      </c>
      <c r="L2561" s="1041" t="str">
        <f t="shared" si="420"/>
        <v/>
      </c>
      <c r="W2561" s="1046" t="str">
        <f t="shared" si="421"/>
        <v/>
      </c>
      <c r="X2561" s="1047"/>
      <c r="Y2561" s="1048" t="str">
        <f t="shared" si="427"/>
        <v/>
      </c>
      <c r="Z2561" s="1049" t="str">
        <f t="shared" si="422"/>
        <v/>
      </c>
      <c r="AA2561" s="1049" t="str">
        <f t="shared" si="423"/>
        <v/>
      </c>
      <c r="AB2561" s="1050" t="str">
        <f t="shared" si="424"/>
        <v/>
      </c>
      <c r="AD2561" s="1052" t="str">
        <f t="shared" si="425"/>
        <v/>
      </c>
      <c r="AE2561" s="1053" t="str">
        <f t="shared" si="426"/>
        <v/>
      </c>
    </row>
    <row r="2562" spans="10:31" ht="12.75" customHeight="1">
      <c r="J2562" s="1117" t="str">
        <f>IF(D2562="","-",#REF!-D2562)</f>
        <v>-</v>
      </c>
      <c r="L2562" s="1041" t="str">
        <f t="shared" si="420"/>
        <v/>
      </c>
      <c r="W2562" s="1046" t="str">
        <f t="shared" si="421"/>
        <v/>
      </c>
      <c r="X2562" s="1047"/>
      <c r="Y2562" s="1048" t="str">
        <f t="shared" si="427"/>
        <v/>
      </c>
      <c r="Z2562" s="1049" t="str">
        <f t="shared" si="422"/>
        <v/>
      </c>
      <c r="AA2562" s="1049" t="str">
        <f t="shared" si="423"/>
        <v/>
      </c>
      <c r="AB2562" s="1050" t="str">
        <f t="shared" si="424"/>
        <v/>
      </c>
      <c r="AD2562" s="1052" t="str">
        <f t="shared" si="425"/>
        <v/>
      </c>
      <c r="AE2562" s="1053" t="str">
        <f t="shared" si="426"/>
        <v/>
      </c>
    </row>
    <row r="2563" spans="10:31" ht="12.75" customHeight="1">
      <c r="J2563" s="1117" t="str">
        <f>IF(D2563="","-",#REF!-D2563)</f>
        <v>-</v>
      </c>
      <c r="L2563" s="1041" t="str">
        <f t="shared" ref="L2563:L2626" si="428">IF(E2563="","",$Q$1+E2563)</f>
        <v/>
      </c>
      <c r="W2563" s="1046" t="str">
        <f t="shared" ref="W2563:W2626" si="429">IF($D2563="","",_xlfn.LET(_xlpm.gDate,D2563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563" s="1047"/>
      <c r="Y2563" s="1048" t="str">
        <f t="shared" si="427"/>
        <v/>
      </c>
      <c r="Z2563" s="1049" t="str">
        <f t="shared" ref="Z2563:Z2626" si="430">IF($K2563="","",_xlfn.LET(_xlpm.gDate,K2563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563" s="1049" t="str">
        <f t="shared" ref="AA2563:AA2626" si="431">IF($Z2563="","",TEXT($Z2563,"mm"))</f>
        <v/>
      </c>
      <c r="AB2563" s="1050" t="str">
        <f t="shared" ref="AB2563:AB2626" si="432">IFERROR(CHOOSE(AA2563,"መስከረም","ጥቅምት","ህዳር  ","ታህሳስ ","ጥር ","የካቲት ","መጋቢት ","ሚይዚያ ","ግንቦት ","ሰኔ ","ሐምሌ ","ነሐሴ ","Pagume"),"")</f>
        <v/>
      </c>
      <c r="AD2563" s="1052" t="str">
        <f t="shared" ref="AD2563:AD2626" si="433">IF($D2563="","",YEAR(D2563)&amp;"-W"&amp;WEEKNUM(D2563,2))</f>
        <v/>
      </c>
      <c r="AE2563" s="1053" t="str">
        <f t="shared" ref="AE2563:AE2626" si="434">IF($K2563="","",YEAR(K2563)&amp;"-W"&amp;WEEKNUM(K2563,2))</f>
        <v/>
      </c>
    </row>
    <row r="2564" spans="10:31" ht="12.75" customHeight="1">
      <c r="J2564" s="1117" t="str">
        <f>IF(D2564="","-",#REF!-D2564)</f>
        <v>-</v>
      </c>
      <c r="L2564" s="1041" t="str">
        <f t="shared" si="428"/>
        <v/>
      </c>
      <c r="W2564" s="1046" t="str">
        <f t="shared" si="429"/>
        <v/>
      </c>
      <c r="X2564" s="1047"/>
      <c r="Y2564" s="1048" t="str">
        <f t="shared" si="427"/>
        <v/>
      </c>
      <c r="Z2564" s="1049" t="str">
        <f t="shared" si="430"/>
        <v/>
      </c>
      <c r="AA2564" s="1049" t="str">
        <f t="shared" si="431"/>
        <v/>
      </c>
      <c r="AB2564" s="1050" t="str">
        <f t="shared" si="432"/>
        <v/>
      </c>
      <c r="AD2564" s="1052" t="str">
        <f t="shared" si="433"/>
        <v/>
      </c>
      <c r="AE2564" s="1053" t="str">
        <f t="shared" si="434"/>
        <v/>
      </c>
    </row>
    <row r="2565" spans="10:31" ht="12.75" customHeight="1">
      <c r="J2565" s="1117" t="str">
        <f>IF(D2565="","-",#REF!-D2565)</f>
        <v>-</v>
      </c>
      <c r="L2565" s="1041" t="str">
        <f t="shared" si="428"/>
        <v/>
      </c>
      <c r="W2565" s="1046" t="str">
        <f t="shared" si="429"/>
        <v/>
      </c>
      <c r="X2565" s="1047"/>
      <c r="Y2565" s="1048" t="str">
        <f t="shared" si="427"/>
        <v/>
      </c>
      <c r="Z2565" s="1049" t="str">
        <f t="shared" si="430"/>
        <v/>
      </c>
      <c r="AA2565" s="1049" t="str">
        <f t="shared" si="431"/>
        <v/>
      </c>
      <c r="AB2565" s="1050" t="str">
        <f t="shared" si="432"/>
        <v/>
      </c>
      <c r="AD2565" s="1052" t="str">
        <f t="shared" si="433"/>
        <v/>
      </c>
      <c r="AE2565" s="1053" t="str">
        <f t="shared" si="434"/>
        <v/>
      </c>
    </row>
    <row r="2566" spans="10:31" ht="12.75" customHeight="1">
      <c r="J2566" s="1117" t="str">
        <f>IF(D2566="","-",#REF!-D2566)</f>
        <v>-</v>
      </c>
      <c r="L2566" s="1041" t="str">
        <f t="shared" si="428"/>
        <v/>
      </c>
      <c r="W2566" s="1046" t="str">
        <f t="shared" si="429"/>
        <v/>
      </c>
      <c r="X2566" s="1047"/>
      <c r="Y2566" s="1048" t="str">
        <f t="shared" si="427"/>
        <v/>
      </c>
      <c r="Z2566" s="1049" t="str">
        <f t="shared" si="430"/>
        <v/>
      </c>
      <c r="AA2566" s="1049" t="str">
        <f t="shared" si="431"/>
        <v/>
      </c>
      <c r="AB2566" s="1050" t="str">
        <f t="shared" si="432"/>
        <v/>
      </c>
      <c r="AD2566" s="1052" t="str">
        <f t="shared" si="433"/>
        <v/>
      </c>
      <c r="AE2566" s="1053" t="str">
        <f t="shared" si="434"/>
        <v/>
      </c>
    </row>
    <row r="2567" spans="10:31" ht="12.75" customHeight="1">
      <c r="J2567" s="1117" t="str">
        <f>IF(D2567="","-",#REF!-D2567)</f>
        <v>-</v>
      </c>
      <c r="L2567" s="1041" t="str">
        <f t="shared" si="428"/>
        <v/>
      </c>
      <c r="W2567" s="1046" t="str">
        <f t="shared" si="429"/>
        <v/>
      </c>
      <c r="X2567" s="1047"/>
      <c r="Y2567" s="1048" t="str">
        <f t="shared" si="427"/>
        <v/>
      </c>
      <c r="Z2567" s="1049" t="str">
        <f t="shared" si="430"/>
        <v/>
      </c>
      <c r="AA2567" s="1049" t="str">
        <f t="shared" si="431"/>
        <v/>
      </c>
      <c r="AB2567" s="1050" t="str">
        <f t="shared" si="432"/>
        <v/>
      </c>
      <c r="AD2567" s="1052" t="str">
        <f t="shared" si="433"/>
        <v/>
      </c>
      <c r="AE2567" s="1053" t="str">
        <f t="shared" si="434"/>
        <v/>
      </c>
    </row>
    <row r="2568" spans="10:31" ht="12.75" customHeight="1">
      <c r="J2568" s="1117" t="str">
        <f>IF(D2568="","-",#REF!-D2568)</f>
        <v>-</v>
      </c>
      <c r="L2568" s="1041" t="str">
        <f t="shared" si="428"/>
        <v/>
      </c>
      <c r="W2568" s="1046" t="str">
        <f t="shared" si="429"/>
        <v/>
      </c>
      <c r="X2568" s="1047"/>
      <c r="Y2568" s="1048" t="str">
        <f t="shared" si="427"/>
        <v/>
      </c>
      <c r="Z2568" s="1049" t="str">
        <f t="shared" si="430"/>
        <v/>
      </c>
      <c r="AA2568" s="1049" t="str">
        <f t="shared" si="431"/>
        <v/>
      </c>
      <c r="AB2568" s="1050" t="str">
        <f t="shared" si="432"/>
        <v/>
      </c>
      <c r="AD2568" s="1052" t="str">
        <f t="shared" si="433"/>
        <v/>
      </c>
      <c r="AE2568" s="1053" t="str">
        <f t="shared" si="434"/>
        <v/>
      </c>
    </row>
    <row r="2569" spans="10:31" ht="12.75" customHeight="1">
      <c r="J2569" s="1117" t="str">
        <f>IF(D2569="","-",#REF!-D2569)</f>
        <v>-</v>
      </c>
      <c r="L2569" s="1041" t="str">
        <f t="shared" si="428"/>
        <v/>
      </c>
      <c r="W2569" s="1046" t="str">
        <f t="shared" si="429"/>
        <v/>
      </c>
      <c r="X2569" s="1047"/>
      <c r="Y2569" s="1048" t="str">
        <f t="shared" si="427"/>
        <v/>
      </c>
      <c r="Z2569" s="1049" t="str">
        <f t="shared" si="430"/>
        <v/>
      </c>
      <c r="AA2569" s="1049" t="str">
        <f t="shared" si="431"/>
        <v/>
      </c>
      <c r="AB2569" s="1050" t="str">
        <f t="shared" si="432"/>
        <v/>
      </c>
      <c r="AD2569" s="1052" t="str">
        <f t="shared" si="433"/>
        <v/>
      </c>
      <c r="AE2569" s="1053" t="str">
        <f t="shared" si="434"/>
        <v/>
      </c>
    </row>
    <row r="2570" spans="10:31" ht="12.75" customHeight="1">
      <c r="J2570" s="1117" t="str">
        <f>IF(D2570="","-",#REF!-D2570)</f>
        <v>-</v>
      </c>
      <c r="L2570" s="1041" t="str">
        <f t="shared" si="428"/>
        <v/>
      </c>
      <c r="W2570" s="1046" t="str">
        <f t="shared" si="429"/>
        <v/>
      </c>
      <c r="X2570" s="1047"/>
      <c r="Y2570" s="1048" t="str">
        <f t="shared" si="427"/>
        <v/>
      </c>
      <c r="Z2570" s="1049" t="str">
        <f t="shared" si="430"/>
        <v/>
      </c>
      <c r="AA2570" s="1049" t="str">
        <f t="shared" si="431"/>
        <v/>
      </c>
      <c r="AB2570" s="1050" t="str">
        <f t="shared" si="432"/>
        <v/>
      </c>
      <c r="AD2570" s="1052" t="str">
        <f t="shared" si="433"/>
        <v/>
      </c>
      <c r="AE2570" s="1053" t="str">
        <f t="shared" si="434"/>
        <v/>
      </c>
    </row>
    <row r="2571" spans="10:31" ht="12.75" customHeight="1">
      <c r="J2571" s="1117" t="str">
        <f>IF(D2571="","-",#REF!-D2571)</f>
        <v>-</v>
      </c>
      <c r="L2571" s="1041" t="str">
        <f t="shared" si="428"/>
        <v/>
      </c>
      <c r="W2571" s="1046" t="str">
        <f t="shared" si="429"/>
        <v/>
      </c>
      <c r="X2571" s="1047"/>
      <c r="Y2571" s="1048" t="str">
        <f t="shared" si="427"/>
        <v/>
      </c>
      <c r="Z2571" s="1049" t="str">
        <f t="shared" si="430"/>
        <v/>
      </c>
      <c r="AA2571" s="1049" t="str">
        <f t="shared" si="431"/>
        <v/>
      </c>
      <c r="AB2571" s="1050" t="str">
        <f t="shared" si="432"/>
        <v/>
      </c>
      <c r="AD2571" s="1052" t="str">
        <f t="shared" si="433"/>
        <v/>
      </c>
      <c r="AE2571" s="1053" t="str">
        <f t="shared" si="434"/>
        <v/>
      </c>
    </row>
    <row r="2572" spans="10:31" ht="12.75" customHeight="1">
      <c r="J2572" s="1117" t="str">
        <f>IF(D2572="","-",#REF!-D2572)</f>
        <v>-</v>
      </c>
      <c r="L2572" s="1041" t="str">
        <f t="shared" si="428"/>
        <v/>
      </c>
      <c r="W2572" s="1046" t="str">
        <f t="shared" si="429"/>
        <v/>
      </c>
      <c r="X2572" s="1047"/>
      <c r="Y2572" s="1048" t="str">
        <f t="shared" si="427"/>
        <v/>
      </c>
      <c r="Z2572" s="1049" t="str">
        <f t="shared" si="430"/>
        <v/>
      </c>
      <c r="AA2572" s="1049" t="str">
        <f t="shared" si="431"/>
        <v/>
      </c>
      <c r="AB2572" s="1050" t="str">
        <f t="shared" si="432"/>
        <v/>
      </c>
      <c r="AD2572" s="1052" t="str">
        <f t="shared" si="433"/>
        <v/>
      </c>
      <c r="AE2572" s="1053" t="str">
        <f t="shared" si="434"/>
        <v/>
      </c>
    </row>
    <row r="2573" spans="10:31" ht="12.75" customHeight="1">
      <c r="J2573" s="1117" t="str">
        <f>IF(D2573="","-",#REF!-D2573)</f>
        <v>-</v>
      </c>
      <c r="L2573" s="1041" t="str">
        <f t="shared" si="428"/>
        <v/>
      </c>
      <c r="W2573" s="1046" t="str">
        <f t="shared" si="429"/>
        <v/>
      </c>
      <c r="X2573" s="1047"/>
      <c r="Y2573" s="1048" t="str">
        <f t="shared" si="427"/>
        <v/>
      </c>
      <c r="Z2573" s="1049" t="str">
        <f t="shared" si="430"/>
        <v/>
      </c>
      <c r="AA2573" s="1049" t="str">
        <f t="shared" si="431"/>
        <v/>
      </c>
      <c r="AB2573" s="1050" t="str">
        <f t="shared" si="432"/>
        <v/>
      </c>
      <c r="AD2573" s="1052" t="str">
        <f t="shared" si="433"/>
        <v/>
      </c>
      <c r="AE2573" s="1053" t="str">
        <f t="shared" si="434"/>
        <v/>
      </c>
    </row>
    <row r="2574" spans="10:31" ht="12.75" customHeight="1">
      <c r="J2574" s="1117" t="str">
        <f>IF(D2574="","-",#REF!-D2574)</f>
        <v>-</v>
      </c>
      <c r="L2574" s="1041" t="str">
        <f t="shared" si="428"/>
        <v/>
      </c>
      <c r="W2574" s="1046" t="str">
        <f t="shared" si="429"/>
        <v/>
      </c>
      <c r="X2574" s="1047"/>
      <c r="Y2574" s="1048" t="str">
        <f t="shared" si="427"/>
        <v/>
      </c>
      <c r="Z2574" s="1049" t="str">
        <f t="shared" si="430"/>
        <v/>
      </c>
      <c r="AA2574" s="1049" t="str">
        <f t="shared" si="431"/>
        <v/>
      </c>
      <c r="AB2574" s="1050" t="str">
        <f t="shared" si="432"/>
        <v/>
      </c>
      <c r="AD2574" s="1052" t="str">
        <f t="shared" si="433"/>
        <v/>
      </c>
      <c r="AE2574" s="1053" t="str">
        <f t="shared" si="434"/>
        <v/>
      </c>
    </row>
    <row r="2575" spans="10:31" ht="12.75" customHeight="1">
      <c r="J2575" s="1117" t="str">
        <f>IF(D2575="","-",#REF!-D2575)</f>
        <v>-</v>
      </c>
      <c r="L2575" s="1041" t="str">
        <f t="shared" si="428"/>
        <v/>
      </c>
      <c r="W2575" s="1046" t="str">
        <f t="shared" si="429"/>
        <v/>
      </c>
      <c r="X2575" s="1047"/>
      <c r="Y2575" s="1048" t="str">
        <f t="shared" si="427"/>
        <v/>
      </c>
      <c r="Z2575" s="1049" t="str">
        <f t="shared" si="430"/>
        <v/>
      </c>
      <c r="AA2575" s="1049" t="str">
        <f t="shared" si="431"/>
        <v/>
      </c>
      <c r="AB2575" s="1050" t="str">
        <f t="shared" si="432"/>
        <v/>
      </c>
      <c r="AD2575" s="1052" t="str">
        <f t="shared" si="433"/>
        <v/>
      </c>
      <c r="AE2575" s="1053" t="str">
        <f t="shared" si="434"/>
        <v/>
      </c>
    </row>
    <row r="2576" spans="10:31" ht="12.75" customHeight="1">
      <c r="J2576" s="1117" t="str">
        <f>IF(D2576="","-",#REF!-D2576)</f>
        <v>-</v>
      </c>
      <c r="L2576" s="1041" t="str">
        <f t="shared" si="428"/>
        <v/>
      </c>
      <c r="W2576" s="1046" t="str">
        <f t="shared" si="429"/>
        <v/>
      </c>
      <c r="X2576" s="1047"/>
      <c r="Y2576" s="1048" t="str">
        <f t="shared" si="427"/>
        <v/>
      </c>
      <c r="Z2576" s="1049" t="str">
        <f t="shared" si="430"/>
        <v/>
      </c>
      <c r="AA2576" s="1049" t="str">
        <f t="shared" si="431"/>
        <v/>
      </c>
      <c r="AB2576" s="1050" t="str">
        <f t="shared" si="432"/>
        <v/>
      </c>
      <c r="AD2576" s="1052" t="str">
        <f t="shared" si="433"/>
        <v/>
      </c>
      <c r="AE2576" s="1053" t="str">
        <f t="shared" si="434"/>
        <v/>
      </c>
    </row>
    <row r="2577" spans="10:31" ht="12.75" customHeight="1">
      <c r="J2577" s="1117" t="str">
        <f>IF(D2577="","-",#REF!-D2577)</f>
        <v>-</v>
      </c>
      <c r="L2577" s="1041" t="str">
        <f t="shared" si="428"/>
        <v/>
      </c>
      <c r="W2577" s="1046" t="str">
        <f t="shared" si="429"/>
        <v/>
      </c>
      <c r="X2577" s="1047"/>
      <c r="Y2577" s="1048" t="str">
        <f t="shared" si="427"/>
        <v/>
      </c>
      <c r="Z2577" s="1049" t="str">
        <f t="shared" si="430"/>
        <v/>
      </c>
      <c r="AA2577" s="1049" t="str">
        <f t="shared" si="431"/>
        <v/>
      </c>
      <c r="AB2577" s="1050" t="str">
        <f t="shared" si="432"/>
        <v/>
      </c>
      <c r="AD2577" s="1052" t="str">
        <f t="shared" si="433"/>
        <v/>
      </c>
      <c r="AE2577" s="1053" t="str">
        <f t="shared" si="434"/>
        <v/>
      </c>
    </row>
    <row r="2578" spans="10:31" ht="12.75" customHeight="1">
      <c r="J2578" s="1117" t="str">
        <f>IF(D2578="","-",#REF!-D2578)</f>
        <v>-</v>
      </c>
      <c r="L2578" s="1041" t="str">
        <f t="shared" si="428"/>
        <v/>
      </c>
      <c r="W2578" s="1046" t="str">
        <f t="shared" si="429"/>
        <v/>
      </c>
      <c r="X2578" s="1047"/>
      <c r="Y2578" s="1048" t="str">
        <f t="shared" si="427"/>
        <v/>
      </c>
      <c r="Z2578" s="1049" t="str">
        <f t="shared" si="430"/>
        <v/>
      </c>
      <c r="AA2578" s="1049" t="str">
        <f t="shared" si="431"/>
        <v/>
      </c>
      <c r="AB2578" s="1050" t="str">
        <f t="shared" si="432"/>
        <v/>
      </c>
      <c r="AD2578" s="1052" t="str">
        <f t="shared" si="433"/>
        <v/>
      </c>
      <c r="AE2578" s="1053" t="str">
        <f t="shared" si="434"/>
        <v/>
      </c>
    </row>
    <row r="2579" spans="10:31" ht="12.75" customHeight="1">
      <c r="J2579" s="1117" t="str">
        <f>IF(D2579="","-",#REF!-D2579)</f>
        <v>-</v>
      </c>
      <c r="L2579" s="1041" t="str">
        <f t="shared" si="428"/>
        <v/>
      </c>
      <c r="W2579" s="1046" t="str">
        <f t="shared" si="429"/>
        <v/>
      </c>
      <c r="X2579" s="1047"/>
      <c r="Y2579" s="1048" t="str">
        <f t="shared" si="427"/>
        <v/>
      </c>
      <c r="Z2579" s="1049" t="str">
        <f t="shared" si="430"/>
        <v/>
      </c>
      <c r="AA2579" s="1049" t="str">
        <f t="shared" si="431"/>
        <v/>
      </c>
      <c r="AB2579" s="1050" t="str">
        <f t="shared" si="432"/>
        <v/>
      </c>
      <c r="AD2579" s="1052" t="str">
        <f t="shared" si="433"/>
        <v/>
      </c>
      <c r="AE2579" s="1053" t="str">
        <f t="shared" si="434"/>
        <v/>
      </c>
    </row>
    <row r="2580" spans="10:31" ht="12.75" customHeight="1">
      <c r="J2580" s="1117" t="str">
        <f>IF(D2580="","-",#REF!-D2580)</f>
        <v>-</v>
      </c>
      <c r="L2580" s="1041" t="str">
        <f t="shared" si="428"/>
        <v/>
      </c>
      <c r="W2580" s="1046" t="str">
        <f t="shared" si="429"/>
        <v/>
      </c>
      <c r="X2580" s="1047"/>
      <c r="Y2580" s="1048" t="str">
        <f t="shared" si="427"/>
        <v/>
      </c>
      <c r="Z2580" s="1049" t="str">
        <f t="shared" si="430"/>
        <v/>
      </c>
      <c r="AA2580" s="1049" t="str">
        <f t="shared" si="431"/>
        <v/>
      </c>
      <c r="AB2580" s="1050" t="str">
        <f t="shared" si="432"/>
        <v/>
      </c>
      <c r="AD2580" s="1052" t="str">
        <f t="shared" si="433"/>
        <v/>
      </c>
      <c r="AE2580" s="1053" t="str">
        <f t="shared" si="434"/>
        <v/>
      </c>
    </row>
    <row r="2581" spans="10:31" ht="12.75" customHeight="1">
      <c r="J2581" s="1117" t="str">
        <f>IF(D2581="","-",#REF!-D2581)</f>
        <v>-</v>
      </c>
      <c r="L2581" s="1041" t="str">
        <f t="shared" si="428"/>
        <v/>
      </c>
      <c r="W2581" s="1046" t="str">
        <f t="shared" si="429"/>
        <v/>
      </c>
      <c r="X2581" s="1047"/>
      <c r="Y2581" s="1048" t="str">
        <f t="shared" si="427"/>
        <v/>
      </c>
      <c r="Z2581" s="1049" t="str">
        <f t="shared" si="430"/>
        <v/>
      </c>
      <c r="AA2581" s="1049" t="str">
        <f t="shared" si="431"/>
        <v/>
      </c>
      <c r="AB2581" s="1050" t="str">
        <f t="shared" si="432"/>
        <v/>
      </c>
      <c r="AD2581" s="1052" t="str">
        <f t="shared" si="433"/>
        <v/>
      </c>
      <c r="AE2581" s="1053" t="str">
        <f t="shared" si="434"/>
        <v/>
      </c>
    </row>
    <row r="2582" spans="10:31" ht="12.75" customHeight="1">
      <c r="J2582" s="1117" t="str">
        <f>IF(D2582="","-",#REF!-D2582)</f>
        <v>-</v>
      </c>
      <c r="L2582" s="1041" t="str">
        <f t="shared" si="428"/>
        <v/>
      </c>
      <c r="W2582" s="1046" t="str">
        <f t="shared" si="429"/>
        <v/>
      </c>
      <c r="X2582" s="1047"/>
      <c r="Y2582" s="1048" t="str">
        <f t="shared" si="427"/>
        <v/>
      </c>
      <c r="Z2582" s="1049" t="str">
        <f t="shared" si="430"/>
        <v/>
      </c>
      <c r="AA2582" s="1049" t="str">
        <f t="shared" si="431"/>
        <v/>
      </c>
      <c r="AB2582" s="1050" t="str">
        <f t="shared" si="432"/>
        <v/>
      </c>
      <c r="AD2582" s="1052" t="str">
        <f t="shared" si="433"/>
        <v/>
      </c>
      <c r="AE2582" s="1053" t="str">
        <f t="shared" si="434"/>
        <v/>
      </c>
    </row>
    <row r="2583" spans="10:31" ht="12.75" customHeight="1">
      <c r="J2583" s="1117" t="str">
        <f>IF(D2583="","-",#REF!-D2583)</f>
        <v>-</v>
      </c>
      <c r="L2583" s="1041" t="str">
        <f t="shared" si="428"/>
        <v/>
      </c>
      <c r="W2583" s="1046" t="str">
        <f t="shared" si="429"/>
        <v/>
      </c>
      <c r="X2583" s="1047"/>
      <c r="Y2583" s="1048" t="str">
        <f t="shared" si="427"/>
        <v/>
      </c>
      <c r="Z2583" s="1049" t="str">
        <f t="shared" si="430"/>
        <v/>
      </c>
      <c r="AA2583" s="1049" t="str">
        <f t="shared" si="431"/>
        <v/>
      </c>
      <c r="AB2583" s="1050" t="str">
        <f t="shared" si="432"/>
        <v/>
      </c>
      <c r="AD2583" s="1052" t="str">
        <f t="shared" si="433"/>
        <v/>
      </c>
      <c r="AE2583" s="1053" t="str">
        <f t="shared" si="434"/>
        <v/>
      </c>
    </row>
    <row r="2584" spans="10:31" ht="12.75" customHeight="1">
      <c r="J2584" s="1117" t="str">
        <f>IF(D2584="","-",#REF!-D2584)</f>
        <v>-</v>
      </c>
      <c r="L2584" s="1041" t="str">
        <f t="shared" si="428"/>
        <v/>
      </c>
      <c r="W2584" s="1046" t="str">
        <f t="shared" si="429"/>
        <v/>
      </c>
      <c r="X2584" s="1047"/>
      <c r="Y2584" s="1048" t="str">
        <f t="shared" si="427"/>
        <v/>
      </c>
      <c r="Z2584" s="1049" t="str">
        <f t="shared" si="430"/>
        <v/>
      </c>
      <c r="AA2584" s="1049" t="str">
        <f t="shared" si="431"/>
        <v/>
      </c>
      <c r="AB2584" s="1050" t="str">
        <f t="shared" si="432"/>
        <v/>
      </c>
      <c r="AD2584" s="1052" t="str">
        <f t="shared" si="433"/>
        <v/>
      </c>
      <c r="AE2584" s="1053" t="str">
        <f t="shared" si="434"/>
        <v/>
      </c>
    </row>
    <row r="2585" spans="10:31" ht="12.75" customHeight="1">
      <c r="J2585" s="1117" t="str">
        <f>IF(D2585="","-",#REF!-D2585)</f>
        <v>-</v>
      </c>
      <c r="L2585" s="1041" t="str">
        <f t="shared" si="428"/>
        <v/>
      </c>
      <c r="W2585" s="1046" t="str">
        <f t="shared" si="429"/>
        <v/>
      </c>
      <c r="X2585" s="1047"/>
      <c r="Y2585" s="1048" t="str">
        <f t="shared" si="427"/>
        <v/>
      </c>
      <c r="Z2585" s="1049" t="str">
        <f t="shared" si="430"/>
        <v/>
      </c>
      <c r="AA2585" s="1049" t="str">
        <f t="shared" si="431"/>
        <v/>
      </c>
      <c r="AB2585" s="1050" t="str">
        <f t="shared" si="432"/>
        <v/>
      </c>
      <c r="AD2585" s="1052" t="str">
        <f t="shared" si="433"/>
        <v/>
      </c>
      <c r="AE2585" s="1053" t="str">
        <f t="shared" si="434"/>
        <v/>
      </c>
    </row>
    <row r="2586" spans="10:31" ht="12.75" customHeight="1">
      <c r="J2586" s="1117" t="str">
        <f>IF(D2586="","-",#REF!-D2586)</f>
        <v>-</v>
      </c>
      <c r="L2586" s="1041" t="str">
        <f t="shared" si="428"/>
        <v/>
      </c>
      <c r="W2586" s="1046" t="str">
        <f t="shared" si="429"/>
        <v/>
      </c>
      <c r="X2586" s="1047"/>
      <c r="Y2586" s="1048" t="str">
        <f t="shared" si="427"/>
        <v/>
      </c>
      <c r="Z2586" s="1049" t="str">
        <f t="shared" si="430"/>
        <v/>
      </c>
      <c r="AA2586" s="1049" t="str">
        <f t="shared" si="431"/>
        <v/>
      </c>
      <c r="AB2586" s="1050" t="str">
        <f t="shared" si="432"/>
        <v/>
      </c>
      <c r="AD2586" s="1052" t="str">
        <f t="shared" si="433"/>
        <v/>
      </c>
      <c r="AE2586" s="1053" t="str">
        <f t="shared" si="434"/>
        <v/>
      </c>
    </row>
    <row r="2587" spans="10:31" ht="12.75" customHeight="1">
      <c r="J2587" s="1117" t="str">
        <f>IF(D2587="","-",#REF!-D2587)</f>
        <v>-</v>
      </c>
      <c r="L2587" s="1041" t="str">
        <f t="shared" si="428"/>
        <v/>
      </c>
      <c r="W2587" s="1046" t="str">
        <f t="shared" si="429"/>
        <v/>
      </c>
      <c r="X2587" s="1047"/>
      <c r="Y2587" s="1048" t="str">
        <f t="shared" si="427"/>
        <v/>
      </c>
      <c r="Z2587" s="1049" t="str">
        <f t="shared" si="430"/>
        <v/>
      </c>
      <c r="AA2587" s="1049" t="str">
        <f t="shared" si="431"/>
        <v/>
      </c>
      <c r="AB2587" s="1050" t="str">
        <f t="shared" si="432"/>
        <v/>
      </c>
      <c r="AD2587" s="1052" t="str">
        <f t="shared" si="433"/>
        <v/>
      </c>
      <c r="AE2587" s="1053" t="str">
        <f t="shared" si="434"/>
        <v/>
      </c>
    </row>
    <row r="2588" spans="10:31" ht="12.75" customHeight="1">
      <c r="J2588" s="1117" t="str">
        <f>IF(D2588="","-",#REF!-D2588)</f>
        <v>-</v>
      </c>
      <c r="L2588" s="1041" t="str">
        <f t="shared" si="428"/>
        <v/>
      </c>
      <c r="W2588" s="1046" t="str">
        <f t="shared" si="429"/>
        <v/>
      </c>
      <c r="X2588" s="1047"/>
      <c r="Y2588" s="1048" t="str">
        <f t="shared" si="427"/>
        <v/>
      </c>
      <c r="Z2588" s="1049" t="str">
        <f t="shared" si="430"/>
        <v/>
      </c>
      <c r="AA2588" s="1049" t="str">
        <f t="shared" si="431"/>
        <v/>
      </c>
      <c r="AB2588" s="1050" t="str">
        <f t="shared" si="432"/>
        <v/>
      </c>
      <c r="AD2588" s="1052" t="str">
        <f t="shared" si="433"/>
        <v/>
      </c>
      <c r="AE2588" s="1053" t="str">
        <f t="shared" si="434"/>
        <v/>
      </c>
    </row>
    <row r="2589" spans="10:31" ht="12.75" customHeight="1">
      <c r="J2589" s="1117" t="str">
        <f>IF(D2589="","-",#REF!-D2589)</f>
        <v>-</v>
      </c>
      <c r="L2589" s="1041" t="str">
        <f t="shared" si="428"/>
        <v/>
      </c>
      <c r="W2589" s="1046" t="str">
        <f t="shared" si="429"/>
        <v/>
      </c>
      <c r="X2589" s="1047"/>
      <c r="Y2589" s="1048" t="str">
        <f t="shared" si="427"/>
        <v/>
      </c>
      <c r="Z2589" s="1049" t="str">
        <f t="shared" si="430"/>
        <v/>
      </c>
      <c r="AA2589" s="1049" t="str">
        <f t="shared" si="431"/>
        <v/>
      </c>
      <c r="AB2589" s="1050" t="str">
        <f t="shared" si="432"/>
        <v/>
      </c>
      <c r="AD2589" s="1052" t="str">
        <f t="shared" si="433"/>
        <v/>
      </c>
      <c r="AE2589" s="1053" t="str">
        <f t="shared" si="434"/>
        <v/>
      </c>
    </row>
    <row r="2590" spans="10:31" ht="12.75" customHeight="1">
      <c r="J2590" s="1117" t="str">
        <f>IF(D2590="","-",#REF!-D2590)</f>
        <v>-</v>
      </c>
      <c r="L2590" s="1041" t="str">
        <f t="shared" si="428"/>
        <v/>
      </c>
      <c r="W2590" s="1046" t="str">
        <f t="shared" si="429"/>
        <v/>
      </c>
      <c r="X2590" s="1047"/>
      <c r="Y2590" s="1048" t="str">
        <f t="shared" si="427"/>
        <v/>
      </c>
      <c r="Z2590" s="1049" t="str">
        <f t="shared" si="430"/>
        <v/>
      </c>
      <c r="AA2590" s="1049" t="str">
        <f t="shared" si="431"/>
        <v/>
      </c>
      <c r="AB2590" s="1050" t="str">
        <f t="shared" si="432"/>
        <v/>
      </c>
      <c r="AD2590" s="1052" t="str">
        <f t="shared" si="433"/>
        <v/>
      </c>
      <c r="AE2590" s="1053" t="str">
        <f t="shared" si="434"/>
        <v/>
      </c>
    </row>
    <row r="2591" spans="10:31" ht="12.75" customHeight="1">
      <c r="J2591" s="1117" t="str">
        <f>IF(D2591="","-",#REF!-D2591)</f>
        <v>-</v>
      </c>
      <c r="L2591" s="1041" t="str">
        <f t="shared" si="428"/>
        <v/>
      </c>
      <c r="W2591" s="1046" t="str">
        <f t="shared" si="429"/>
        <v/>
      </c>
      <c r="X2591" s="1047"/>
      <c r="Y2591" s="1048" t="str">
        <f t="shared" si="427"/>
        <v/>
      </c>
      <c r="Z2591" s="1049" t="str">
        <f t="shared" si="430"/>
        <v/>
      </c>
      <c r="AA2591" s="1049" t="str">
        <f t="shared" si="431"/>
        <v/>
      </c>
      <c r="AB2591" s="1050" t="str">
        <f t="shared" si="432"/>
        <v/>
      </c>
      <c r="AD2591" s="1052" t="str">
        <f t="shared" si="433"/>
        <v/>
      </c>
      <c r="AE2591" s="1053" t="str">
        <f t="shared" si="434"/>
        <v/>
      </c>
    </row>
    <row r="2592" spans="10:31" ht="12.75" customHeight="1">
      <c r="J2592" s="1117" t="str">
        <f>IF(D2592="","-",#REF!-D2592)</f>
        <v>-</v>
      </c>
      <c r="L2592" s="1041" t="str">
        <f t="shared" si="428"/>
        <v/>
      </c>
      <c r="W2592" s="1046" t="str">
        <f t="shared" si="429"/>
        <v/>
      </c>
      <c r="X2592" s="1047"/>
      <c r="Y2592" s="1048" t="str">
        <f t="shared" si="427"/>
        <v/>
      </c>
      <c r="Z2592" s="1049" t="str">
        <f t="shared" si="430"/>
        <v/>
      </c>
      <c r="AA2592" s="1049" t="str">
        <f t="shared" si="431"/>
        <v/>
      </c>
      <c r="AB2592" s="1050" t="str">
        <f t="shared" si="432"/>
        <v/>
      </c>
      <c r="AD2592" s="1052" t="str">
        <f t="shared" si="433"/>
        <v/>
      </c>
      <c r="AE2592" s="1053" t="str">
        <f t="shared" si="434"/>
        <v/>
      </c>
    </row>
    <row r="2593" spans="10:31" ht="12.75" customHeight="1">
      <c r="J2593" s="1117" t="str">
        <f>IF(D2593="","-",#REF!-D2593)</f>
        <v>-</v>
      </c>
      <c r="L2593" s="1041" t="str">
        <f t="shared" si="428"/>
        <v/>
      </c>
      <c r="W2593" s="1046" t="str">
        <f t="shared" si="429"/>
        <v/>
      </c>
      <c r="X2593" s="1047"/>
      <c r="Y2593" s="1048" t="str">
        <f t="shared" ref="Y2593:Y2656" si="435">IFERROR(CHOOSE(X2593,"መስከረም","ጥቅምት","ህዳር  ","ታህሳስ ","ጥር ","የካቲት ","መጋቢት ","ሚይዚያ ","ግንቦት ","ሰኔ ","ሐምሌ ","ነሐሴ ","Pagume"),"")</f>
        <v/>
      </c>
      <c r="Z2593" s="1049" t="str">
        <f t="shared" si="430"/>
        <v/>
      </c>
      <c r="AA2593" s="1049" t="str">
        <f t="shared" si="431"/>
        <v/>
      </c>
      <c r="AB2593" s="1050" t="str">
        <f t="shared" si="432"/>
        <v/>
      </c>
      <c r="AD2593" s="1052" t="str">
        <f t="shared" si="433"/>
        <v/>
      </c>
      <c r="AE2593" s="1053" t="str">
        <f t="shared" si="434"/>
        <v/>
      </c>
    </row>
    <row r="2594" spans="10:31" ht="12.75" customHeight="1">
      <c r="J2594" s="1117" t="str">
        <f>IF(D2594="","-",#REF!-D2594)</f>
        <v>-</v>
      </c>
      <c r="L2594" s="1041" t="str">
        <f t="shared" si="428"/>
        <v/>
      </c>
      <c r="W2594" s="1046" t="str">
        <f t="shared" si="429"/>
        <v/>
      </c>
      <c r="X2594" s="1047"/>
      <c r="Y2594" s="1048" t="str">
        <f t="shared" si="435"/>
        <v/>
      </c>
      <c r="Z2594" s="1049" t="str">
        <f t="shared" si="430"/>
        <v/>
      </c>
      <c r="AA2594" s="1049" t="str">
        <f t="shared" si="431"/>
        <v/>
      </c>
      <c r="AB2594" s="1050" t="str">
        <f t="shared" si="432"/>
        <v/>
      </c>
      <c r="AD2594" s="1052" t="str">
        <f t="shared" si="433"/>
        <v/>
      </c>
      <c r="AE2594" s="1053" t="str">
        <f t="shared" si="434"/>
        <v/>
      </c>
    </row>
    <row r="2595" spans="10:31" ht="12.75" customHeight="1">
      <c r="J2595" s="1117" t="str">
        <f>IF(D2595="","-",#REF!-D2595)</f>
        <v>-</v>
      </c>
      <c r="L2595" s="1041" t="str">
        <f t="shared" si="428"/>
        <v/>
      </c>
      <c r="W2595" s="1046" t="str">
        <f t="shared" si="429"/>
        <v/>
      </c>
      <c r="X2595" s="1047"/>
      <c r="Y2595" s="1048" t="str">
        <f t="shared" si="435"/>
        <v/>
      </c>
      <c r="Z2595" s="1049" t="str">
        <f t="shared" si="430"/>
        <v/>
      </c>
      <c r="AA2595" s="1049" t="str">
        <f t="shared" si="431"/>
        <v/>
      </c>
      <c r="AB2595" s="1050" t="str">
        <f t="shared" si="432"/>
        <v/>
      </c>
      <c r="AD2595" s="1052" t="str">
        <f t="shared" si="433"/>
        <v/>
      </c>
      <c r="AE2595" s="1053" t="str">
        <f t="shared" si="434"/>
        <v/>
      </c>
    </row>
    <row r="2596" spans="10:31" ht="12.75" customHeight="1">
      <c r="J2596" s="1117" t="str">
        <f>IF(D2596="","-",#REF!-D2596)</f>
        <v>-</v>
      </c>
      <c r="L2596" s="1041" t="str">
        <f t="shared" si="428"/>
        <v/>
      </c>
      <c r="W2596" s="1046" t="str">
        <f t="shared" si="429"/>
        <v/>
      </c>
      <c r="X2596" s="1047"/>
      <c r="Y2596" s="1048" t="str">
        <f t="shared" si="435"/>
        <v/>
      </c>
      <c r="Z2596" s="1049" t="str">
        <f t="shared" si="430"/>
        <v/>
      </c>
      <c r="AA2596" s="1049" t="str">
        <f t="shared" si="431"/>
        <v/>
      </c>
      <c r="AB2596" s="1050" t="str">
        <f t="shared" si="432"/>
        <v/>
      </c>
      <c r="AD2596" s="1052" t="str">
        <f t="shared" si="433"/>
        <v/>
      </c>
      <c r="AE2596" s="1053" t="str">
        <f t="shared" si="434"/>
        <v/>
      </c>
    </row>
    <row r="2597" spans="10:31" ht="12.75" customHeight="1">
      <c r="J2597" s="1117" t="str">
        <f>IF(D2597="","-",#REF!-D2597)</f>
        <v>-</v>
      </c>
      <c r="L2597" s="1041" t="str">
        <f t="shared" si="428"/>
        <v/>
      </c>
      <c r="W2597" s="1046" t="str">
        <f t="shared" si="429"/>
        <v/>
      </c>
      <c r="X2597" s="1047"/>
      <c r="Y2597" s="1048" t="str">
        <f t="shared" si="435"/>
        <v/>
      </c>
      <c r="Z2597" s="1049" t="str">
        <f t="shared" si="430"/>
        <v/>
      </c>
      <c r="AA2597" s="1049" t="str">
        <f t="shared" si="431"/>
        <v/>
      </c>
      <c r="AB2597" s="1050" t="str">
        <f t="shared" si="432"/>
        <v/>
      </c>
      <c r="AD2597" s="1052" t="str">
        <f t="shared" si="433"/>
        <v/>
      </c>
      <c r="AE2597" s="1053" t="str">
        <f t="shared" si="434"/>
        <v/>
      </c>
    </row>
    <row r="2598" spans="10:31" ht="12.75" customHeight="1">
      <c r="J2598" s="1117" t="str">
        <f>IF(D2598="","-",#REF!-D2598)</f>
        <v>-</v>
      </c>
      <c r="L2598" s="1041" t="str">
        <f t="shared" si="428"/>
        <v/>
      </c>
      <c r="W2598" s="1046" t="str">
        <f t="shared" si="429"/>
        <v/>
      </c>
      <c r="X2598" s="1047"/>
      <c r="Y2598" s="1048" t="str">
        <f t="shared" si="435"/>
        <v/>
      </c>
      <c r="Z2598" s="1049" t="str">
        <f t="shared" si="430"/>
        <v/>
      </c>
      <c r="AA2598" s="1049" t="str">
        <f t="shared" si="431"/>
        <v/>
      </c>
      <c r="AB2598" s="1050" t="str">
        <f t="shared" si="432"/>
        <v/>
      </c>
      <c r="AD2598" s="1052" t="str">
        <f t="shared" si="433"/>
        <v/>
      </c>
      <c r="AE2598" s="1053" t="str">
        <f t="shared" si="434"/>
        <v/>
      </c>
    </row>
    <row r="2599" spans="10:31" ht="12.75" customHeight="1">
      <c r="J2599" s="1117" t="str">
        <f>IF(D2599="","-",#REF!-D2599)</f>
        <v>-</v>
      </c>
      <c r="L2599" s="1041" t="str">
        <f t="shared" si="428"/>
        <v/>
      </c>
      <c r="W2599" s="1046" t="str">
        <f t="shared" si="429"/>
        <v/>
      </c>
      <c r="X2599" s="1047"/>
      <c r="Y2599" s="1048" t="str">
        <f t="shared" si="435"/>
        <v/>
      </c>
      <c r="Z2599" s="1049" t="str">
        <f t="shared" si="430"/>
        <v/>
      </c>
      <c r="AA2599" s="1049" t="str">
        <f t="shared" si="431"/>
        <v/>
      </c>
      <c r="AB2599" s="1050" t="str">
        <f t="shared" si="432"/>
        <v/>
      </c>
      <c r="AD2599" s="1052" t="str">
        <f t="shared" si="433"/>
        <v/>
      </c>
      <c r="AE2599" s="1053" t="str">
        <f t="shared" si="434"/>
        <v/>
      </c>
    </row>
    <row r="2600" spans="10:31" ht="12.75" customHeight="1">
      <c r="J2600" s="1117" t="str">
        <f>IF(D2600="","-",#REF!-D2600)</f>
        <v>-</v>
      </c>
      <c r="L2600" s="1041" t="str">
        <f t="shared" si="428"/>
        <v/>
      </c>
      <c r="W2600" s="1046" t="str">
        <f t="shared" si="429"/>
        <v/>
      </c>
      <c r="X2600" s="1047"/>
      <c r="Y2600" s="1048" t="str">
        <f t="shared" si="435"/>
        <v/>
      </c>
      <c r="Z2600" s="1049" t="str">
        <f t="shared" si="430"/>
        <v/>
      </c>
      <c r="AA2600" s="1049" t="str">
        <f t="shared" si="431"/>
        <v/>
      </c>
      <c r="AB2600" s="1050" t="str">
        <f t="shared" si="432"/>
        <v/>
      </c>
      <c r="AD2600" s="1052" t="str">
        <f t="shared" si="433"/>
        <v/>
      </c>
      <c r="AE2600" s="1053" t="str">
        <f t="shared" si="434"/>
        <v/>
      </c>
    </row>
    <row r="2601" spans="10:31" ht="12.75" customHeight="1">
      <c r="J2601" s="1117" t="str">
        <f>IF(D2601="","-",#REF!-D2601)</f>
        <v>-</v>
      </c>
      <c r="L2601" s="1041" t="str">
        <f t="shared" si="428"/>
        <v/>
      </c>
      <c r="W2601" s="1046" t="str">
        <f t="shared" si="429"/>
        <v/>
      </c>
      <c r="X2601" s="1047"/>
      <c r="Y2601" s="1048" t="str">
        <f t="shared" si="435"/>
        <v/>
      </c>
      <c r="Z2601" s="1049" t="str">
        <f t="shared" si="430"/>
        <v/>
      </c>
      <c r="AA2601" s="1049" t="str">
        <f t="shared" si="431"/>
        <v/>
      </c>
      <c r="AB2601" s="1050" t="str">
        <f t="shared" si="432"/>
        <v/>
      </c>
      <c r="AD2601" s="1052" t="str">
        <f t="shared" si="433"/>
        <v/>
      </c>
      <c r="AE2601" s="1053" t="str">
        <f t="shared" si="434"/>
        <v/>
      </c>
    </row>
    <row r="2602" spans="10:31" ht="12.75" customHeight="1">
      <c r="J2602" s="1117" t="str">
        <f>IF(D2602="","-",#REF!-D2602)</f>
        <v>-</v>
      </c>
      <c r="L2602" s="1041" t="str">
        <f t="shared" si="428"/>
        <v/>
      </c>
      <c r="W2602" s="1046" t="str">
        <f t="shared" si="429"/>
        <v/>
      </c>
      <c r="X2602" s="1047"/>
      <c r="Y2602" s="1048" t="str">
        <f t="shared" si="435"/>
        <v/>
      </c>
      <c r="Z2602" s="1049" t="str">
        <f t="shared" si="430"/>
        <v/>
      </c>
      <c r="AA2602" s="1049" t="str">
        <f t="shared" si="431"/>
        <v/>
      </c>
      <c r="AB2602" s="1050" t="str">
        <f t="shared" si="432"/>
        <v/>
      </c>
      <c r="AD2602" s="1052" t="str">
        <f t="shared" si="433"/>
        <v/>
      </c>
      <c r="AE2602" s="1053" t="str">
        <f t="shared" si="434"/>
        <v/>
      </c>
    </row>
    <row r="2603" spans="10:31" ht="12.75" customHeight="1">
      <c r="J2603" s="1117" t="str">
        <f>IF(D2603="","-",#REF!-D2603)</f>
        <v>-</v>
      </c>
      <c r="L2603" s="1041" t="str">
        <f t="shared" si="428"/>
        <v/>
      </c>
      <c r="W2603" s="1046" t="str">
        <f t="shared" si="429"/>
        <v/>
      </c>
      <c r="X2603" s="1047"/>
      <c r="Y2603" s="1048" t="str">
        <f t="shared" si="435"/>
        <v/>
      </c>
      <c r="Z2603" s="1049" t="str">
        <f t="shared" si="430"/>
        <v/>
      </c>
      <c r="AA2603" s="1049" t="str">
        <f t="shared" si="431"/>
        <v/>
      </c>
      <c r="AB2603" s="1050" t="str">
        <f t="shared" si="432"/>
        <v/>
      </c>
      <c r="AD2603" s="1052" t="str">
        <f t="shared" si="433"/>
        <v/>
      </c>
      <c r="AE2603" s="1053" t="str">
        <f t="shared" si="434"/>
        <v/>
      </c>
    </row>
    <row r="2604" spans="10:31" ht="12.75" customHeight="1">
      <c r="J2604" s="1117" t="str">
        <f>IF(D2604="","-",#REF!-D2604)</f>
        <v>-</v>
      </c>
      <c r="L2604" s="1041" t="str">
        <f t="shared" si="428"/>
        <v/>
      </c>
      <c r="W2604" s="1046" t="str">
        <f t="shared" si="429"/>
        <v/>
      </c>
      <c r="X2604" s="1047"/>
      <c r="Y2604" s="1048" t="str">
        <f t="shared" si="435"/>
        <v/>
      </c>
      <c r="Z2604" s="1049" t="str">
        <f t="shared" si="430"/>
        <v/>
      </c>
      <c r="AA2604" s="1049" t="str">
        <f t="shared" si="431"/>
        <v/>
      </c>
      <c r="AB2604" s="1050" t="str">
        <f t="shared" si="432"/>
        <v/>
      </c>
      <c r="AD2604" s="1052" t="str">
        <f t="shared" si="433"/>
        <v/>
      </c>
      <c r="AE2604" s="1053" t="str">
        <f t="shared" si="434"/>
        <v/>
      </c>
    </row>
    <row r="2605" spans="10:31" ht="12.75" customHeight="1">
      <c r="J2605" s="1117" t="str">
        <f>IF(D2605="","-",#REF!-D2605)</f>
        <v>-</v>
      </c>
      <c r="L2605" s="1041" t="str">
        <f t="shared" si="428"/>
        <v/>
      </c>
      <c r="W2605" s="1046" t="str">
        <f t="shared" si="429"/>
        <v/>
      </c>
      <c r="X2605" s="1047"/>
      <c r="Y2605" s="1048" t="str">
        <f t="shared" si="435"/>
        <v/>
      </c>
      <c r="Z2605" s="1049" t="str">
        <f t="shared" si="430"/>
        <v/>
      </c>
      <c r="AA2605" s="1049" t="str">
        <f t="shared" si="431"/>
        <v/>
      </c>
      <c r="AB2605" s="1050" t="str">
        <f t="shared" si="432"/>
        <v/>
      </c>
      <c r="AD2605" s="1052" t="str">
        <f t="shared" si="433"/>
        <v/>
      </c>
      <c r="AE2605" s="1053" t="str">
        <f t="shared" si="434"/>
        <v/>
      </c>
    </row>
    <row r="2606" spans="10:31" ht="12.75" customHeight="1">
      <c r="J2606" s="1117" t="str">
        <f>IF(D2606="","-",#REF!-D2606)</f>
        <v>-</v>
      </c>
      <c r="L2606" s="1041" t="str">
        <f t="shared" si="428"/>
        <v/>
      </c>
      <c r="W2606" s="1046" t="str">
        <f t="shared" si="429"/>
        <v/>
      </c>
      <c r="X2606" s="1047"/>
      <c r="Y2606" s="1048" t="str">
        <f t="shared" si="435"/>
        <v/>
      </c>
      <c r="Z2606" s="1049" t="str">
        <f t="shared" si="430"/>
        <v/>
      </c>
      <c r="AA2606" s="1049" t="str">
        <f t="shared" si="431"/>
        <v/>
      </c>
      <c r="AB2606" s="1050" t="str">
        <f t="shared" si="432"/>
        <v/>
      </c>
      <c r="AD2606" s="1052" t="str">
        <f t="shared" si="433"/>
        <v/>
      </c>
      <c r="AE2606" s="1053" t="str">
        <f t="shared" si="434"/>
        <v/>
      </c>
    </row>
    <row r="2607" spans="10:31" ht="12.75" customHeight="1">
      <c r="J2607" s="1117" t="str">
        <f>IF(D2607="","-",#REF!-D2607)</f>
        <v>-</v>
      </c>
      <c r="L2607" s="1041" t="str">
        <f t="shared" si="428"/>
        <v/>
      </c>
      <c r="W2607" s="1046" t="str">
        <f t="shared" si="429"/>
        <v/>
      </c>
      <c r="X2607" s="1047"/>
      <c r="Y2607" s="1048" t="str">
        <f t="shared" si="435"/>
        <v/>
      </c>
      <c r="Z2607" s="1049" t="str">
        <f t="shared" si="430"/>
        <v/>
      </c>
      <c r="AA2607" s="1049" t="str">
        <f t="shared" si="431"/>
        <v/>
      </c>
      <c r="AB2607" s="1050" t="str">
        <f t="shared" si="432"/>
        <v/>
      </c>
      <c r="AD2607" s="1052" t="str">
        <f t="shared" si="433"/>
        <v/>
      </c>
      <c r="AE2607" s="1053" t="str">
        <f t="shared" si="434"/>
        <v/>
      </c>
    </row>
    <row r="2608" spans="10:31" ht="12.75" customHeight="1">
      <c r="J2608" s="1117" t="str">
        <f>IF(D2608="","-",#REF!-D2608)</f>
        <v>-</v>
      </c>
      <c r="L2608" s="1041" t="str">
        <f t="shared" si="428"/>
        <v/>
      </c>
      <c r="W2608" s="1046" t="str">
        <f t="shared" si="429"/>
        <v/>
      </c>
      <c r="X2608" s="1047"/>
      <c r="Y2608" s="1048" t="str">
        <f t="shared" si="435"/>
        <v/>
      </c>
      <c r="Z2608" s="1049" t="str">
        <f t="shared" si="430"/>
        <v/>
      </c>
      <c r="AA2608" s="1049" t="str">
        <f t="shared" si="431"/>
        <v/>
      </c>
      <c r="AB2608" s="1050" t="str">
        <f t="shared" si="432"/>
        <v/>
      </c>
      <c r="AD2608" s="1052" t="str">
        <f t="shared" si="433"/>
        <v/>
      </c>
      <c r="AE2608" s="1053" t="str">
        <f t="shared" si="434"/>
        <v/>
      </c>
    </row>
    <row r="2609" spans="10:31" ht="12.75" customHeight="1">
      <c r="J2609" s="1117" t="str">
        <f>IF(D2609="","-",#REF!-D2609)</f>
        <v>-</v>
      </c>
      <c r="L2609" s="1041" t="str">
        <f t="shared" si="428"/>
        <v/>
      </c>
      <c r="W2609" s="1046" t="str">
        <f t="shared" si="429"/>
        <v/>
      </c>
      <c r="X2609" s="1047"/>
      <c r="Y2609" s="1048" t="str">
        <f t="shared" si="435"/>
        <v/>
      </c>
      <c r="Z2609" s="1049" t="str">
        <f t="shared" si="430"/>
        <v/>
      </c>
      <c r="AA2609" s="1049" t="str">
        <f t="shared" si="431"/>
        <v/>
      </c>
      <c r="AB2609" s="1050" t="str">
        <f t="shared" si="432"/>
        <v/>
      </c>
      <c r="AD2609" s="1052" t="str">
        <f t="shared" si="433"/>
        <v/>
      </c>
      <c r="AE2609" s="1053" t="str">
        <f t="shared" si="434"/>
        <v/>
      </c>
    </row>
    <row r="2610" spans="10:31" ht="12.75" customHeight="1">
      <c r="J2610" s="1117" t="str">
        <f>IF(D2610="","-",#REF!-D2610)</f>
        <v>-</v>
      </c>
      <c r="L2610" s="1041" t="str">
        <f t="shared" si="428"/>
        <v/>
      </c>
      <c r="W2610" s="1046" t="str">
        <f t="shared" si="429"/>
        <v/>
      </c>
      <c r="X2610" s="1047"/>
      <c r="Y2610" s="1048" t="str">
        <f t="shared" si="435"/>
        <v/>
      </c>
      <c r="Z2610" s="1049" t="str">
        <f t="shared" si="430"/>
        <v/>
      </c>
      <c r="AA2610" s="1049" t="str">
        <f t="shared" si="431"/>
        <v/>
      </c>
      <c r="AB2610" s="1050" t="str">
        <f t="shared" si="432"/>
        <v/>
      </c>
      <c r="AD2610" s="1052" t="str">
        <f t="shared" si="433"/>
        <v/>
      </c>
      <c r="AE2610" s="1053" t="str">
        <f t="shared" si="434"/>
        <v/>
      </c>
    </row>
    <row r="2611" spans="10:31" ht="12.75" customHeight="1">
      <c r="J2611" s="1117" t="str">
        <f>IF(D2611="","-",#REF!-D2611)</f>
        <v>-</v>
      </c>
      <c r="L2611" s="1041" t="str">
        <f t="shared" si="428"/>
        <v/>
      </c>
      <c r="W2611" s="1046" t="str">
        <f t="shared" si="429"/>
        <v/>
      </c>
      <c r="X2611" s="1047"/>
      <c r="Y2611" s="1048" t="str">
        <f t="shared" si="435"/>
        <v/>
      </c>
      <c r="Z2611" s="1049" t="str">
        <f t="shared" si="430"/>
        <v/>
      </c>
      <c r="AA2611" s="1049" t="str">
        <f t="shared" si="431"/>
        <v/>
      </c>
      <c r="AB2611" s="1050" t="str">
        <f t="shared" si="432"/>
        <v/>
      </c>
      <c r="AD2611" s="1052" t="str">
        <f t="shared" si="433"/>
        <v/>
      </c>
      <c r="AE2611" s="1053" t="str">
        <f t="shared" si="434"/>
        <v/>
      </c>
    </row>
    <row r="2612" spans="10:31" ht="12.75" customHeight="1">
      <c r="J2612" s="1117" t="str">
        <f>IF(D2612="","-",#REF!-D2612)</f>
        <v>-</v>
      </c>
      <c r="L2612" s="1041" t="str">
        <f t="shared" si="428"/>
        <v/>
      </c>
      <c r="W2612" s="1046" t="str">
        <f t="shared" si="429"/>
        <v/>
      </c>
      <c r="X2612" s="1047"/>
      <c r="Y2612" s="1048" t="str">
        <f t="shared" si="435"/>
        <v/>
      </c>
      <c r="Z2612" s="1049" t="str">
        <f t="shared" si="430"/>
        <v/>
      </c>
      <c r="AA2612" s="1049" t="str">
        <f t="shared" si="431"/>
        <v/>
      </c>
      <c r="AB2612" s="1050" t="str">
        <f t="shared" si="432"/>
        <v/>
      </c>
      <c r="AD2612" s="1052" t="str">
        <f t="shared" si="433"/>
        <v/>
      </c>
      <c r="AE2612" s="1053" t="str">
        <f t="shared" si="434"/>
        <v/>
      </c>
    </row>
    <row r="2613" spans="10:31" ht="12.75" customHeight="1">
      <c r="J2613" s="1117" t="str">
        <f>IF(D2613="","-",#REF!-D2613)</f>
        <v>-</v>
      </c>
      <c r="L2613" s="1041" t="str">
        <f t="shared" si="428"/>
        <v/>
      </c>
      <c r="W2613" s="1046" t="str">
        <f t="shared" si="429"/>
        <v/>
      </c>
      <c r="X2613" s="1047"/>
      <c r="Y2613" s="1048" t="str">
        <f t="shared" si="435"/>
        <v/>
      </c>
      <c r="Z2613" s="1049" t="str">
        <f t="shared" si="430"/>
        <v/>
      </c>
      <c r="AA2613" s="1049" t="str">
        <f t="shared" si="431"/>
        <v/>
      </c>
      <c r="AB2613" s="1050" t="str">
        <f t="shared" si="432"/>
        <v/>
      </c>
      <c r="AD2613" s="1052" t="str">
        <f t="shared" si="433"/>
        <v/>
      </c>
      <c r="AE2613" s="1053" t="str">
        <f t="shared" si="434"/>
        <v/>
      </c>
    </row>
    <row r="2614" spans="10:31" ht="12.75" customHeight="1">
      <c r="J2614" s="1117" t="str">
        <f>IF(D2614="","-",#REF!-D2614)</f>
        <v>-</v>
      </c>
      <c r="L2614" s="1041" t="str">
        <f t="shared" si="428"/>
        <v/>
      </c>
      <c r="W2614" s="1046" t="str">
        <f t="shared" si="429"/>
        <v/>
      </c>
      <c r="X2614" s="1047"/>
      <c r="Y2614" s="1048" t="str">
        <f t="shared" si="435"/>
        <v/>
      </c>
      <c r="Z2614" s="1049" t="str">
        <f t="shared" si="430"/>
        <v/>
      </c>
      <c r="AA2614" s="1049" t="str">
        <f t="shared" si="431"/>
        <v/>
      </c>
      <c r="AB2614" s="1050" t="str">
        <f t="shared" si="432"/>
        <v/>
      </c>
      <c r="AD2614" s="1052" t="str">
        <f t="shared" si="433"/>
        <v/>
      </c>
      <c r="AE2614" s="1053" t="str">
        <f t="shared" si="434"/>
        <v/>
      </c>
    </row>
    <row r="2615" spans="10:31" ht="12.75" customHeight="1">
      <c r="J2615" s="1117" t="str">
        <f>IF(D2615="","-",#REF!-D2615)</f>
        <v>-</v>
      </c>
      <c r="L2615" s="1041" t="str">
        <f t="shared" si="428"/>
        <v/>
      </c>
      <c r="W2615" s="1046" t="str">
        <f t="shared" si="429"/>
        <v/>
      </c>
      <c r="X2615" s="1047"/>
      <c r="Y2615" s="1048" t="str">
        <f t="shared" si="435"/>
        <v/>
      </c>
      <c r="Z2615" s="1049" t="str">
        <f t="shared" si="430"/>
        <v/>
      </c>
      <c r="AA2615" s="1049" t="str">
        <f t="shared" si="431"/>
        <v/>
      </c>
      <c r="AB2615" s="1050" t="str">
        <f t="shared" si="432"/>
        <v/>
      </c>
      <c r="AD2615" s="1052" t="str">
        <f t="shared" si="433"/>
        <v/>
      </c>
      <c r="AE2615" s="1053" t="str">
        <f t="shared" si="434"/>
        <v/>
      </c>
    </row>
    <row r="2616" spans="10:31" ht="12.75" customHeight="1">
      <c r="J2616" s="1117" t="str">
        <f>IF(D2616="","-",#REF!-D2616)</f>
        <v>-</v>
      </c>
      <c r="L2616" s="1041" t="str">
        <f t="shared" si="428"/>
        <v/>
      </c>
      <c r="W2616" s="1046" t="str">
        <f t="shared" si="429"/>
        <v/>
      </c>
      <c r="X2616" s="1047"/>
      <c r="Y2616" s="1048" t="str">
        <f t="shared" si="435"/>
        <v/>
      </c>
      <c r="Z2616" s="1049" t="str">
        <f t="shared" si="430"/>
        <v/>
      </c>
      <c r="AA2616" s="1049" t="str">
        <f t="shared" si="431"/>
        <v/>
      </c>
      <c r="AB2616" s="1050" t="str">
        <f t="shared" si="432"/>
        <v/>
      </c>
      <c r="AD2616" s="1052" t="str">
        <f t="shared" si="433"/>
        <v/>
      </c>
      <c r="AE2616" s="1053" t="str">
        <f t="shared" si="434"/>
        <v/>
      </c>
    </row>
    <row r="2617" spans="10:31" ht="12.75" customHeight="1">
      <c r="J2617" s="1117" t="str">
        <f>IF(D2617="","-",#REF!-D2617)</f>
        <v>-</v>
      </c>
      <c r="L2617" s="1041" t="str">
        <f t="shared" si="428"/>
        <v/>
      </c>
      <c r="W2617" s="1046" t="str">
        <f t="shared" si="429"/>
        <v/>
      </c>
      <c r="X2617" s="1047"/>
      <c r="Y2617" s="1048" t="str">
        <f t="shared" si="435"/>
        <v/>
      </c>
      <c r="Z2617" s="1049" t="str">
        <f t="shared" si="430"/>
        <v/>
      </c>
      <c r="AA2617" s="1049" t="str">
        <f t="shared" si="431"/>
        <v/>
      </c>
      <c r="AB2617" s="1050" t="str">
        <f t="shared" si="432"/>
        <v/>
      </c>
      <c r="AD2617" s="1052" t="str">
        <f t="shared" si="433"/>
        <v/>
      </c>
      <c r="AE2617" s="1053" t="str">
        <f t="shared" si="434"/>
        <v/>
      </c>
    </row>
    <row r="2618" spans="10:31" ht="12.75" customHeight="1">
      <c r="J2618" s="1117" t="str">
        <f>IF(D2618="","-",#REF!-D2618)</f>
        <v>-</v>
      </c>
      <c r="L2618" s="1041" t="str">
        <f t="shared" si="428"/>
        <v/>
      </c>
      <c r="W2618" s="1046" t="str">
        <f t="shared" si="429"/>
        <v/>
      </c>
      <c r="X2618" s="1047"/>
      <c r="Y2618" s="1048" t="str">
        <f t="shared" si="435"/>
        <v/>
      </c>
      <c r="Z2618" s="1049" t="str">
        <f t="shared" si="430"/>
        <v/>
      </c>
      <c r="AA2618" s="1049" t="str">
        <f t="shared" si="431"/>
        <v/>
      </c>
      <c r="AB2618" s="1050" t="str">
        <f t="shared" si="432"/>
        <v/>
      </c>
      <c r="AD2618" s="1052" t="str">
        <f t="shared" si="433"/>
        <v/>
      </c>
      <c r="AE2618" s="1053" t="str">
        <f t="shared" si="434"/>
        <v/>
      </c>
    </row>
    <row r="2619" spans="10:31" ht="12.75" customHeight="1">
      <c r="J2619" s="1117" t="str">
        <f>IF(D2619="","-",#REF!-D2619)</f>
        <v>-</v>
      </c>
      <c r="L2619" s="1041" t="str">
        <f t="shared" si="428"/>
        <v/>
      </c>
      <c r="W2619" s="1046" t="str">
        <f t="shared" si="429"/>
        <v/>
      </c>
      <c r="X2619" s="1047"/>
      <c r="Y2619" s="1048" t="str">
        <f t="shared" si="435"/>
        <v/>
      </c>
      <c r="Z2619" s="1049" t="str">
        <f t="shared" si="430"/>
        <v/>
      </c>
      <c r="AA2619" s="1049" t="str">
        <f t="shared" si="431"/>
        <v/>
      </c>
      <c r="AB2619" s="1050" t="str">
        <f t="shared" si="432"/>
        <v/>
      </c>
      <c r="AD2619" s="1052" t="str">
        <f t="shared" si="433"/>
        <v/>
      </c>
      <c r="AE2619" s="1053" t="str">
        <f t="shared" si="434"/>
        <v/>
      </c>
    </row>
    <row r="2620" spans="10:31" ht="12.75" customHeight="1">
      <c r="J2620" s="1117" t="str">
        <f>IF(D2620="","-",#REF!-D2620)</f>
        <v>-</v>
      </c>
      <c r="L2620" s="1041" t="str">
        <f t="shared" si="428"/>
        <v/>
      </c>
      <c r="W2620" s="1046" t="str">
        <f t="shared" si="429"/>
        <v/>
      </c>
      <c r="X2620" s="1047"/>
      <c r="Y2620" s="1048" t="str">
        <f t="shared" si="435"/>
        <v/>
      </c>
      <c r="Z2620" s="1049" t="str">
        <f t="shared" si="430"/>
        <v/>
      </c>
      <c r="AA2620" s="1049" t="str">
        <f t="shared" si="431"/>
        <v/>
      </c>
      <c r="AB2620" s="1050" t="str">
        <f t="shared" si="432"/>
        <v/>
      </c>
      <c r="AD2620" s="1052" t="str">
        <f t="shared" si="433"/>
        <v/>
      </c>
      <c r="AE2620" s="1053" t="str">
        <f t="shared" si="434"/>
        <v/>
      </c>
    </row>
    <row r="2621" spans="10:31" ht="12.75" customHeight="1">
      <c r="J2621" s="1117" t="str">
        <f>IF(D2621="","-",#REF!-D2621)</f>
        <v>-</v>
      </c>
      <c r="L2621" s="1041" t="str">
        <f t="shared" si="428"/>
        <v/>
      </c>
      <c r="W2621" s="1046" t="str">
        <f t="shared" si="429"/>
        <v/>
      </c>
      <c r="X2621" s="1047"/>
      <c r="Y2621" s="1048" t="str">
        <f t="shared" si="435"/>
        <v/>
      </c>
      <c r="Z2621" s="1049" t="str">
        <f t="shared" si="430"/>
        <v/>
      </c>
      <c r="AA2621" s="1049" t="str">
        <f t="shared" si="431"/>
        <v/>
      </c>
      <c r="AB2621" s="1050" t="str">
        <f t="shared" si="432"/>
        <v/>
      </c>
      <c r="AD2621" s="1052" t="str">
        <f t="shared" si="433"/>
        <v/>
      </c>
      <c r="AE2621" s="1053" t="str">
        <f t="shared" si="434"/>
        <v/>
      </c>
    </row>
    <row r="2622" spans="10:31" ht="12.75" customHeight="1">
      <c r="J2622" s="1117" t="str">
        <f>IF(D2622="","-",#REF!-D2622)</f>
        <v>-</v>
      </c>
      <c r="L2622" s="1041" t="str">
        <f t="shared" si="428"/>
        <v/>
      </c>
      <c r="W2622" s="1046" t="str">
        <f t="shared" si="429"/>
        <v/>
      </c>
      <c r="X2622" s="1047"/>
      <c r="Y2622" s="1048" t="str">
        <f t="shared" si="435"/>
        <v/>
      </c>
      <c r="Z2622" s="1049" t="str">
        <f t="shared" si="430"/>
        <v/>
      </c>
      <c r="AA2622" s="1049" t="str">
        <f t="shared" si="431"/>
        <v/>
      </c>
      <c r="AB2622" s="1050" t="str">
        <f t="shared" si="432"/>
        <v/>
      </c>
      <c r="AD2622" s="1052" t="str">
        <f t="shared" si="433"/>
        <v/>
      </c>
      <c r="AE2622" s="1053" t="str">
        <f t="shared" si="434"/>
        <v/>
      </c>
    </row>
    <row r="2623" spans="10:31" ht="12.75" customHeight="1">
      <c r="J2623" s="1117" t="str">
        <f>IF(D2623="","-",#REF!-D2623)</f>
        <v>-</v>
      </c>
      <c r="L2623" s="1041" t="str">
        <f t="shared" si="428"/>
        <v/>
      </c>
      <c r="W2623" s="1046" t="str">
        <f t="shared" si="429"/>
        <v/>
      </c>
      <c r="X2623" s="1047"/>
      <c r="Y2623" s="1048" t="str">
        <f t="shared" si="435"/>
        <v/>
      </c>
      <c r="Z2623" s="1049" t="str">
        <f t="shared" si="430"/>
        <v/>
      </c>
      <c r="AA2623" s="1049" t="str">
        <f t="shared" si="431"/>
        <v/>
      </c>
      <c r="AB2623" s="1050" t="str">
        <f t="shared" si="432"/>
        <v/>
      </c>
      <c r="AD2623" s="1052" t="str">
        <f t="shared" si="433"/>
        <v/>
      </c>
      <c r="AE2623" s="1053" t="str">
        <f t="shared" si="434"/>
        <v/>
      </c>
    </row>
    <row r="2624" spans="10:31" ht="12.75" customHeight="1">
      <c r="J2624" s="1117" t="str">
        <f>IF(D2624="","-",#REF!-D2624)</f>
        <v>-</v>
      </c>
      <c r="L2624" s="1041" t="str">
        <f t="shared" si="428"/>
        <v/>
      </c>
      <c r="W2624" s="1046" t="str">
        <f t="shared" si="429"/>
        <v/>
      </c>
      <c r="X2624" s="1047"/>
      <c r="Y2624" s="1048" t="str">
        <f t="shared" si="435"/>
        <v/>
      </c>
      <c r="Z2624" s="1049" t="str">
        <f t="shared" si="430"/>
        <v/>
      </c>
      <c r="AA2624" s="1049" t="str">
        <f t="shared" si="431"/>
        <v/>
      </c>
      <c r="AB2624" s="1050" t="str">
        <f t="shared" si="432"/>
        <v/>
      </c>
      <c r="AD2624" s="1052" t="str">
        <f t="shared" si="433"/>
        <v/>
      </c>
      <c r="AE2624" s="1053" t="str">
        <f t="shared" si="434"/>
        <v/>
      </c>
    </row>
    <row r="2625" spans="10:31" ht="12.75" customHeight="1">
      <c r="J2625" s="1117" t="str">
        <f>IF(D2625="","-",#REF!-D2625)</f>
        <v>-</v>
      </c>
      <c r="L2625" s="1041" t="str">
        <f t="shared" si="428"/>
        <v/>
      </c>
      <c r="W2625" s="1046" t="str">
        <f t="shared" si="429"/>
        <v/>
      </c>
      <c r="X2625" s="1047"/>
      <c r="Y2625" s="1048" t="str">
        <f t="shared" si="435"/>
        <v/>
      </c>
      <c r="Z2625" s="1049" t="str">
        <f t="shared" si="430"/>
        <v/>
      </c>
      <c r="AA2625" s="1049" t="str">
        <f t="shared" si="431"/>
        <v/>
      </c>
      <c r="AB2625" s="1050" t="str">
        <f t="shared" si="432"/>
        <v/>
      </c>
      <c r="AD2625" s="1052" t="str">
        <f t="shared" si="433"/>
        <v/>
      </c>
      <c r="AE2625" s="1053" t="str">
        <f t="shared" si="434"/>
        <v/>
      </c>
    </row>
    <row r="2626" spans="10:31" ht="12.75" customHeight="1">
      <c r="J2626" s="1117" t="str">
        <f>IF(D2626="","-",#REF!-D2626)</f>
        <v>-</v>
      </c>
      <c r="L2626" s="1041" t="str">
        <f t="shared" si="428"/>
        <v/>
      </c>
      <c r="W2626" s="1046" t="str">
        <f t="shared" si="429"/>
        <v/>
      </c>
      <c r="X2626" s="1047"/>
      <c r="Y2626" s="1048" t="str">
        <f t="shared" si="435"/>
        <v/>
      </c>
      <c r="Z2626" s="1049" t="str">
        <f t="shared" si="430"/>
        <v/>
      </c>
      <c r="AA2626" s="1049" t="str">
        <f t="shared" si="431"/>
        <v/>
      </c>
      <c r="AB2626" s="1050" t="str">
        <f t="shared" si="432"/>
        <v/>
      </c>
      <c r="AD2626" s="1052" t="str">
        <f t="shared" si="433"/>
        <v/>
      </c>
      <c r="AE2626" s="1053" t="str">
        <f t="shared" si="434"/>
        <v/>
      </c>
    </row>
    <row r="2627" spans="10:31" ht="12.75" customHeight="1">
      <c r="J2627" s="1117" t="str">
        <f>IF(D2627="","-",#REF!-D2627)</f>
        <v>-</v>
      </c>
      <c r="L2627" s="1041" t="str">
        <f t="shared" ref="L2627:L2690" si="436">IF(E2627="","",$Q$1+E2627)</f>
        <v/>
      </c>
      <c r="W2627" s="1046" t="str">
        <f t="shared" ref="W2627:W2690" si="437">IF($D2627="","",_xlfn.LET(_xlpm.gDate,D2627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627" s="1047"/>
      <c r="Y2627" s="1048" t="str">
        <f t="shared" si="435"/>
        <v/>
      </c>
      <c r="Z2627" s="1049" t="str">
        <f t="shared" ref="Z2627:Z2690" si="438">IF($K2627="","",_xlfn.LET(_xlpm.gDate,K2627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627" s="1049" t="str">
        <f t="shared" ref="AA2627:AA2690" si="439">IF($Z2627="","",TEXT($Z2627,"mm"))</f>
        <v/>
      </c>
      <c r="AB2627" s="1050" t="str">
        <f t="shared" ref="AB2627:AB2690" si="440">IFERROR(CHOOSE(AA2627,"መስከረም","ጥቅምት","ህዳር  ","ታህሳስ ","ጥር ","የካቲት ","መጋቢት ","ሚይዚያ ","ግንቦት ","ሰኔ ","ሐምሌ ","ነሐሴ ","Pagume"),"")</f>
        <v/>
      </c>
      <c r="AD2627" s="1052" t="str">
        <f t="shared" ref="AD2627:AD2690" si="441">IF($D2627="","",YEAR(D2627)&amp;"-W"&amp;WEEKNUM(D2627,2))</f>
        <v/>
      </c>
      <c r="AE2627" s="1053" t="str">
        <f t="shared" ref="AE2627:AE2690" si="442">IF($K2627="","",YEAR(K2627)&amp;"-W"&amp;WEEKNUM(K2627,2))</f>
        <v/>
      </c>
    </row>
    <row r="2628" spans="10:31" ht="12.75" customHeight="1">
      <c r="J2628" s="1117" t="str">
        <f>IF(D2628="","-",#REF!-D2628)</f>
        <v>-</v>
      </c>
      <c r="L2628" s="1041" t="str">
        <f t="shared" si="436"/>
        <v/>
      </c>
      <c r="W2628" s="1046" t="str">
        <f t="shared" si="437"/>
        <v/>
      </c>
      <c r="X2628" s="1047"/>
      <c r="Y2628" s="1048" t="str">
        <f t="shared" si="435"/>
        <v/>
      </c>
      <c r="Z2628" s="1049" t="str">
        <f t="shared" si="438"/>
        <v/>
      </c>
      <c r="AA2628" s="1049" t="str">
        <f t="shared" si="439"/>
        <v/>
      </c>
      <c r="AB2628" s="1050" t="str">
        <f t="shared" si="440"/>
        <v/>
      </c>
      <c r="AD2628" s="1052" t="str">
        <f t="shared" si="441"/>
        <v/>
      </c>
      <c r="AE2628" s="1053" t="str">
        <f t="shared" si="442"/>
        <v/>
      </c>
    </row>
    <row r="2629" spans="10:31" ht="12.75" customHeight="1">
      <c r="J2629" s="1117" t="str">
        <f>IF(D2629="","-",#REF!-D2629)</f>
        <v>-</v>
      </c>
      <c r="L2629" s="1041" t="str">
        <f t="shared" si="436"/>
        <v/>
      </c>
      <c r="W2629" s="1046" t="str">
        <f t="shared" si="437"/>
        <v/>
      </c>
      <c r="X2629" s="1047"/>
      <c r="Y2629" s="1048" t="str">
        <f t="shared" si="435"/>
        <v/>
      </c>
      <c r="Z2629" s="1049" t="str">
        <f t="shared" si="438"/>
        <v/>
      </c>
      <c r="AA2629" s="1049" t="str">
        <f t="shared" si="439"/>
        <v/>
      </c>
      <c r="AB2629" s="1050" t="str">
        <f t="shared" si="440"/>
        <v/>
      </c>
      <c r="AD2629" s="1052" t="str">
        <f t="shared" si="441"/>
        <v/>
      </c>
      <c r="AE2629" s="1053" t="str">
        <f t="shared" si="442"/>
        <v/>
      </c>
    </row>
    <row r="2630" spans="10:31" ht="12.75" customHeight="1">
      <c r="J2630" s="1117" t="str">
        <f>IF(D2630="","-",#REF!-D2630)</f>
        <v>-</v>
      </c>
      <c r="L2630" s="1041" t="str">
        <f t="shared" si="436"/>
        <v/>
      </c>
      <c r="W2630" s="1046" t="str">
        <f t="shared" si="437"/>
        <v/>
      </c>
      <c r="X2630" s="1047"/>
      <c r="Y2630" s="1048" t="str">
        <f t="shared" si="435"/>
        <v/>
      </c>
      <c r="Z2630" s="1049" t="str">
        <f t="shared" si="438"/>
        <v/>
      </c>
      <c r="AA2630" s="1049" t="str">
        <f t="shared" si="439"/>
        <v/>
      </c>
      <c r="AB2630" s="1050" t="str">
        <f t="shared" si="440"/>
        <v/>
      </c>
      <c r="AD2630" s="1052" t="str">
        <f t="shared" si="441"/>
        <v/>
      </c>
      <c r="AE2630" s="1053" t="str">
        <f t="shared" si="442"/>
        <v/>
      </c>
    </row>
    <row r="2631" spans="10:31" ht="12.75" customHeight="1">
      <c r="J2631" s="1117" t="str">
        <f>IF(D2631="","-",#REF!-D2631)</f>
        <v>-</v>
      </c>
      <c r="L2631" s="1041" t="str">
        <f t="shared" si="436"/>
        <v/>
      </c>
      <c r="W2631" s="1046" t="str">
        <f t="shared" si="437"/>
        <v/>
      </c>
      <c r="X2631" s="1047"/>
      <c r="Y2631" s="1048" t="str">
        <f t="shared" si="435"/>
        <v/>
      </c>
      <c r="Z2631" s="1049" t="str">
        <f t="shared" si="438"/>
        <v/>
      </c>
      <c r="AA2631" s="1049" t="str">
        <f t="shared" si="439"/>
        <v/>
      </c>
      <c r="AB2631" s="1050" t="str">
        <f t="shared" si="440"/>
        <v/>
      </c>
      <c r="AD2631" s="1052" t="str">
        <f t="shared" si="441"/>
        <v/>
      </c>
      <c r="AE2631" s="1053" t="str">
        <f t="shared" si="442"/>
        <v/>
      </c>
    </row>
    <row r="2632" spans="10:31" ht="12.75" customHeight="1">
      <c r="J2632" s="1117" t="str">
        <f>IF(D2632="","-",#REF!-D2632)</f>
        <v>-</v>
      </c>
      <c r="L2632" s="1041" t="str">
        <f t="shared" si="436"/>
        <v/>
      </c>
      <c r="W2632" s="1046" t="str">
        <f t="shared" si="437"/>
        <v/>
      </c>
      <c r="X2632" s="1047"/>
      <c r="Y2632" s="1048" t="str">
        <f t="shared" si="435"/>
        <v/>
      </c>
      <c r="Z2632" s="1049" t="str">
        <f t="shared" si="438"/>
        <v/>
      </c>
      <c r="AA2632" s="1049" t="str">
        <f t="shared" si="439"/>
        <v/>
      </c>
      <c r="AB2632" s="1050" t="str">
        <f t="shared" si="440"/>
        <v/>
      </c>
      <c r="AD2632" s="1052" t="str">
        <f t="shared" si="441"/>
        <v/>
      </c>
      <c r="AE2632" s="1053" t="str">
        <f t="shared" si="442"/>
        <v/>
      </c>
    </row>
    <row r="2633" spans="10:31" ht="12.75" customHeight="1">
      <c r="J2633" s="1117" t="str">
        <f>IF(D2633="","-",#REF!-D2633)</f>
        <v>-</v>
      </c>
      <c r="L2633" s="1041" t="str">
        <f t="shared" si="436"/>
        <v/>
      </c>
      <c r="W2633" s="1046" t="str">
        <f t="shared" si="437"/>
        <v/>
      </c>
      <c r="X2633" s="1047"/>
      <c r="Y2633" s="1048" t="str">
        <f t="shared" si="435"/>
        <v/>
      </c>
      <c r="Z2633" s="1049" t="str">
        <f t="shared" si="438"/>
        <v/>
      </c>
      <c r="AA2633" s="1049" t="str">
        <f t="shared" si="439"/>
        <v/>
      </c>
      <c r="AB2633" s="1050" t="str">
        <f t="shared" si="440"/>
        <v/>
      </c>
      <c r="AD2633" s="1052" t="str">
        <f t="shared" si="441"/>
        <v/>
      </c>
      <c r="AE2633" s="1053" t="str">
        <f t="shared" si="442"/>
        <v/>
      </c>
    </row>
    <row r="2634" spans="10:31" ht="12.75" customHeight="1">
      <c r="J2634" s="1117" t="str">
        <f>IF(D2634="","-",#REF!-D2634)</f>
        <v>-</v>
      </c>
      <c r="L2634" s="1041" t="str">
        <f t="shared" si="436"/>
        <v/>
      </c>
      <c r="W2634" s="1046" t="str">
        <f t="shared" si="437"/>
        <v/>
      </c>
      <c r="X2634" s="1047"/>
      <c r="Y2634" s="1048" t="str">
        <f t="shared" si="435"/>
        <v/>
      </c>
      <c r="Z2634" s="1049" t="str">
        <f t="shared" si="438"/>
        <v/>
      </c>
      <c r="AA2634" s="1049" t="str">
        <f t="shared" si="439"/>
        <v/>
      </c>
      <c r="AB2634" s="1050" t="str">
        <f t="shared" si="440"/>
        <v/>
      </c>
      <c r="AD2634" s="1052" t="str">
        <f t="shared" si="441"/>
        <v/>
      </c>
      <c r="AE2634" s="1053" t="str">
        <f t="shared" si="442"/>
        <v/>
      </c>
    </row>
    <row r="2635" spans="10:31" ht="12.75" customHeight="1">
      <c r="J2635" s="1117" t="str">
        <f>IF(D2635="","-",#REF!-D2635)</f>
        <v>-</v>
      </c>
      <c r="L2635" s="1041" t="str">
        <f t="shared" si="436"/>
        <v/>
      </c>
      <c r="W2635" s="1046" t="str">
        <f t="shared" si="437"/>
        <v/>
      </c>
      <c r="X2635" s="1047"/>
      <c r="Y2635" s="1048" t="str">
        <f t="shared" si="435"/>
        <v/>
      </c>
      <c r="Z2635" s="1049" t="str">
        <f t="shared" si="438"/>
        <v/>
      </c>
      <c r="AA2635" s="1049" t="str">
        <f t="shared" si="439"/>
        <v/>
      </c>
      <c r="AB2635" s="1050" t="str">
        <f t="shared" si="440"/>
        <v/>
      </c>
      <c r="AD2635" s="1052" t="str">
        <f t="shared" si="441"/>
        <v/>
      </c>
      <c r="AE2635" s="1053" t="str">
        <f t="shared" si="442"/>
        <v/>
      </c>
    </row>
    <row r="2636" spans="10:31" ht="12.75" customHeight="1">
      <c r="J2636" s="1117" t="str">
        <f>IF(D2636="","-",#REF!-D2636)</f>
        <v>-</v>
      </c>
      <c r="L2636" s="1041" t="str">
        <f t="shared" si="436"/>
        <v/>
      </c>
      <c r="W2636" s="1046" t="str">
        <f t="shared" si="437"/>
        <v/>
      </c>
      <c r="X2636" s="1047"/>
      <c r="Y2636" s="1048" t="str">
        <f t="shared" si="435"/>
        <v/>
      </c>
      <c r="Z2636" s="1049" t="str">
        <f t="shared" si="438"/>
        <v/>
      </c>
      <c r="AA2636" s="1049" t="str">
        <f t="shared" si="439"/>
        <v/>
      </c>
      <c r="AB2636" s="1050" t="str">
        <f t="shared" si="440"/>
        <v/>
      </c>
      <c r="AD2636" s="1052" t="str">
        <f t="shared" si="441"/>
        <v/>
      </c>
      <c r="AE2636" s="1053" t="str">
        <f t="shared" si="442"/>
        <v/>
      </c>
    </row>
    <row r="2637" spans="10:31" ht="12.75" customHeight="1">
      <c r="J2637" s="1117" t="str">
        <f>IF(D2637="","-",#REF!-D2637)</f>
        <v>-</v>
      </c>
      <c r="L2637" s="1041" t="str">
        <f t="shared" si="436"/>
        <v/>
      </c>
      <c r="W2637" s="1046" t="str">
        <f t="shared" si="437"/>
        <v/>
      </c>
      <c r="X2637" s="1047"/>
      <c r="Y2637" s="1048" t="str">
        <f t="shared" si="435"/>
        <v/>
      </c>
      <c r="Z2637" s="1049" t="str">
        <f t="shared" si="438"/>
        <v/>
      </c>
      <c r="AA2637" s="1049" t="str">
        <f t="shared" si="439"/>
        <v/>
      </c>
      <c r="AB2637" s="1050" t="str">
        <f t="shared" si="440"/>
        <v/>
      </c>
      <c r="AD2637" s="1052" t="str">
        <f t="shared" si="441"/>
        <v/>
      </c>
      <c r="AE2637" s="1053" t="str">
        <f t="shared" si="442"/>
        <v/>
      </c>
    </row>
    <row r="2638" spans="10:31" ht="12.75" customHeight="1">
      <c r="J2638" s="1117" t="str">
        <f>IF(D2638="","-",#REF!-D2638)</f>
        <v>-</v>
      </c>
      <c r="L2638" s="1041" t="str">
        <f t="shared" si="436"/>
        <v/>
      </c>
      <c r="W2638" s="1046" t="str">
        <f t="shared" si="437"/>
        <v/>
      </c>
      <c r="X2638" s="1047"/>
      <c r="Y2638" s="1048" t="str">
        <f t="shared" si="435"/>
        <v/>
      </c>
      <c r="Z2638" s="1049" t="str">
        <f t="shared" si="438"/>
        <v/>
      </c>
      <c r="AA2638" s="1049" t="str">
        <f t="shared" si="439"/>
        <v/>
      </c>
      <c r="AB2638" s="1050" t="str">
        <f t="shared" si="440"/>
        <v/>
      </c>
      <c r="AD2638" s="1052" t="str">
        <f t="shared" si="441"/>
        <v/>
      </c>
      <c r="AE2638" s="1053" t="str">
        <f t="shared" si="442"/>
        <v/>
      </c>
    </row>
    <row r="2639" spans="10:31" ht="12.75" customHeight="1">
      <c r="J2639" s="1117" t="str">
        <f>IF(D2639="","-",#REF!-D2639)</f>
        <v>-</v>
      </c>
      <c r="L2639" s="1041" t="str">
        <f t="shared" si="436"/>
        <v/>
      </c>
      <c r="W2639" s="1046" t="str">
        <f t="shared" si="437"/>
        <v/>
      </c>
      <c r="X2639" s="1047"/>
      <c r="Y2639" s="1048" t="str">
        <f t="shared" si="435"/>
        <v/>
      </c>
      <c r="Z2639" s="1049" t="str">
        <f t="shared" si="438"/>
        <v/>
      </c>
      <c r="AA2639" s="1049" t="str">
        <f t="shared" si="439"/>
        <v/>
      </c>
      <c r="AB2639" s="1050" t="str">
        <f t="shared" si="440"/>
        <v/>
      </c>
      <c r="AD2639" s="1052" t="str">
        <f t="shared" si="441"/>
        <v/>
      </c>
      <c r="AE2639" s="1053" t="str">
        <f t="shared" si="442"/>
        <v/>
      </c>
    </row>
    <row r="2640" spans="10:31" ht="12.75" customHeight="1">
      <c r="J2640" s="1117" t="str">
        <f>IF(D2640="","-",#REF!-D2640)</f>
        <v>-</v>
      </c>
      <c r="L2640" s="1041" t="str">
        <f t="shared" si="436"/>
        <v/>
      </c>
      <c r="W2640" s="1046" t="str">
        <f t="shared" si="437"/>
        <v/>
      </c>
      <c r="X2640" s="1047"/>
      <c r="Y2640" s="1048" t="str">
        <f t="shared" si="435"/>
        <v/>
      </c>
      <c r="Z2640" s="1049" t="str">
        <f t="shared" si="438"/>
        <v/>
      </c>
      <c r="AA2640" s="1049" t="str">
        <f t="shared" si="439"/>
        <v/>
      </c>
      <c r="AB2640" s="1050" t="str">
        <f t="shared" si="440"/>
        <v/>
      </c>
      <c r="AD2640" s="1052" t="str">
        <f t="shared" si="441"/>
        <v/>
      </c>
      <c r="AE2640" s="1053" t="str">
        <f t="shared" si="442"/>
        <v/>
      </c>
    </row>
    <row r="2641" spans="10:31" ht="12.75" customHeight="1">
      <c r="J2641" s="1117" t="str">
        <f>IF(D2641="","-",#REF!-D2641)</f>
        <v>-</v>
      </c>
      <c r="L2641" s="1041" t="str">
        <f t="shared" si="436"/>
        <v/>
      </c>
      <c r="W2641" s="1046" t="str">
        <f t="shared" si="437"/>
        <v/>
      </c>
      <c r="X2641" s="1047"/>
      <c r="Y2641" s="1048" t="str">
        <f t="shared" si="435"/>
        <v/>
      </c>
      <c r="Z2641" s="1049" t="str">
        <f t="shared" si="438"/>
        <v/>
      </c>
      <c r="AA2641" s="1049" t="str">
        <f t="shared" si="439"/>
        <v/>
      </c>
      <c r="AB2641" s="1050" t="str">
        <f t="shared" si="440"/>
        <v/>
      </c>
      <c r="AD2641" s="1052" t="str">
        <f t="shared" si="441"/>
        <v/>
      </c>
      <c r="AE2641" s="1053" t="str">
        <f t="shared" si="442"/>
        <v/>
      </c>
    </row>
    <row r="2642" spans="10:31" ht="12.75" customHeight="1">
      <c r="J2642" s="1117" t="str">
        <f>IF(D2642="","-",#REF!-D2642)</f>
        <v>-</v>
      </c>
      <c r="L2642" s="1041" t="str">
        <f t="shared" si="436"/>
        <v/>
      </c>
      <c r="W2642" s="1046" t="str">
        <f t="shared" si="437"/>
        <v/>
      </c>
      <c r="X2642" s="1047"/>
      <c r="Y2642" s="1048" t="str">
        <f t="shared" si="435"/>
        <v/>
      </c>
      <c r="Z2642" s="1049" t="str">
        <f t="shared" si="438"/>
        <v/>
      </c>
      <c r="AA2642" s="1049" t="str">
        <f t="shared" si="439"/>
        <v/>
      </c>
      <c r="AB2642" s="1050" t="str">
        <f t="shared" si="440"/>
        <v/>
      </c>
      <c r="AD2642" s="1052" t="str">
        <f t="shared" si="441"/>
        <v/>
      </c>
      <c r="AE2642" s="1053" t="str">
        <f t="shared" si="442"/>
        <v/>
      </c>
    </row>
    <row r="2643" spans="10:31" ht="12.75" customHeight="1">
      <c r="J2643" s="1117" t="str">
        <f>IF(D2643="","-",#REF!-D2643)</f>
        <v>-</v>
      </c>
      <c r="L2643" s="1041" t="str">
        <f t="shared" si="436"/>
        <v/>
      </c>
      <c r="W2643" s="1046" t="str">
        <f t="shared" si="437"/>
        <v/>
      </c>
      <c r="X2643" s="1047"/>
      <c r="Y2643" s="1048" t="str">
        <f t="shared" si="435"/>
        <v/>
      </c>
      <c r="Z2643" s="1049" t="str">
        <f t="shared" si="438"/>
        <v/>
      </c>
      <c r="AA2643" s="1049" t="str">
        <f t="shared" si="439"/>
        <v/>
      </c>
      <c r="AB2643" s="1050" t="str">
        <f t="shared" si="440"/>
        <v/>
      </c>
      <c r="AD2643" s="1052" t="str">
        <f t="shared" si="441"/>
        <v/>
      </c>
      <c r="AE2643" s="1053" t="str">
        <f t="shared" si="442"/>
        <v/>
      </c>
    </row>
    <row r="2644" spans="10:31" ht="12.75" customHeight="1">
      <c r="J2644" s="1117" t="str">
        <f>IF(D2644="","-",#REF!-D2644)</f>
        <v>-</v>
      </c>
      <c r="L2644" s="1041" t="str">
        <f t="shared" si="436"/>
        <v/>
      </c>
      <c r="W2644" s="1046" t="str">
        <f t="shared" si="437"/>
        <v/>
      </c>
      <c r="X2644" s="1047"/>
      <c r="Y2644" s="1048" t="str">
        <f t="shared" si="435"/>
        <v/>
      </c>
      <c r="Z2644" s="1049" t="str">
        <f t="shared" si="438"/>
        <v/>
      </c>
      <c r="AA2644" s="1049" t="str">
        <f t="shared" si="439"/>
        <v/>
      </c>
      <c r="AB2644" s="1050" t="str">
        <f t="shared" si="440"/>
        <v/>
      </c>
      <c r="AD2644" s="1052" t="str">
        <f t="shared" si="441"/>
        <v/>
      </c>
      <c r="AE2644" s="1053" t="str">
        <f t="shared" si="442"/>
        <v/>
      </c>
    </row>
    <row r="2645" spans="10:31" ht="12.75" customHeight="1">
      <c r="J2645" s="1117" t="str">
        <f>IF(D2645="","-",#REF!-D2645)</f>
        <v>-</v>
      </c>
      <c r="L2645" s="1041" t="str">
        <f t="shared" si="436"/>
        <v/>
      </c>
      <c r="W2645" s="1046" t="str">
        <f t="shared" si="437"/>
        <v/>
      </c>
      <c r="X2645" s="1047"/>
      <c r="Y2645" s="1048" t="str">
        <f t="shared" si="435"/>
        <v/>
      </c>
      <c r="Z2645" s="1049" t="str">
        <f t="shared" si="438"/>
        <v/>
      </c>
      <c r="AA2645" s="1049" t="str">
        <f t="shared" si="439"/>
        <v/>
      </c>
      <c r="AB2645" s="1050" t="str">
        <f t="shared" si="440"/>
        <v/>
      </c>
      <c r="AD2645" s="1052" t="str">
        <f t="shared" si="441"/>
        <v/>
      </c>
      <c r="AE2645" s="1053" t="str">
        <f t="shared" si="442"/>
        <v/>
      </c>
    </row>
    <row r="2646" spans="10:31" ht="12.75" customHeight="1">
      <c r="J2646" s="1117" t="str">
        <f>IF(D2646="","-",#REF!-D2646)</f>
        <v>-</v>
      </c>
      <c r="L2646" s="1041" t="str">
        <f t="shared" si="436"/>
        <v/>
      </c>
      <c r="W2646" s="1046" t="str">
        <f t="shared" si="437"/>
        <v/>
      </c>
      <c r="X2646" s="1047"/>
      <c r="Y2646" s="1048" t="str">
        <f t="shared" si="435"/>
        <v/>
      </c>
      <c r="Z2646" s="1049" t="str">
        <f t="shared" si="438"/>
        <v/>
      </c>
      <c r="AA2646" s="1049" t="str">
        <f t="shared" si="439"/>
        <v/>
      </c>
      <c r="AB2646" s="1050" t="str">
        <f t="shared" si="440"/>
        <v/>
      </c>
      <c r="AD2646" s="1052" t="str">
        <f t="shared" si="441"/>
        <v/>
      </c>
      <c r="AE2646" s="1053" t="str">
        <f t="shared" si="442"/>
        <v/>
      </c>
    </row>
    <row r="2647" spans="10:31" ht="12.75" customHeight="1">
      <c r="J2647" s="1117" t="str">
        <f>IF(D2647="","-",#REF!-D2647)</f>
        <v>-</v>
      </c>
      <c r="L2647" s="1041" t="str">
        <f t="shared" si="436"/>
        <v/>
      </c>
      <c r="W2647" s="1046" t="str">
        <f t="shared" si="437"/>
        <v/>
      </c>
      <c r="X2647" s="1047"/>
      <c r="Y2647" s="1048" t="str">
        <f t="shared" si="435"/>
        <v/>
      </c>
      <c r="Z2647" s="1049" t="str">
        <f t="shared" si="438"/>
        <v/>
      </c>
      <c r="AA2647" s="1049" t="str">
        <f t="shared" si="439"/>
        <v/>
      </c>
      <c r="AB2647" s="1050" t="str">
        <f t="shared" si="440"/>
        <v/>
      </c>
      <c r="AD2647" s="1052" t="str">
        <f t="shared" si="441"/>
        <v/>
      </c>
      <c r="AE2647" s="1053" t="str">
        <f t="shared" si="442"/>
        <v/>
      </c>
    </row>
    <row r="2648" spans="10:31" ht="12.75" customHeight="1">
      <c r="J2648" s="1117" t="str">
        <f>IF(D2648="","-",#REF!-D2648)</f>
        <v>-</v>
      </c>
      <c r="L2648" s="1041" t="str">
        <f t="shared" si="436"/>
        <v/>
      </c>
      <c r="W2648" s="1046" t="str">
        <f t="shared" si="437"/>
        <v/>
      </c>
      <c r="X2648" s="1047"/>
      <c r="Y2648" s="1048" t="str">
        <f t="shared" si="435"/>
        <v/>
      </c>
      <c r="Z2648" s="1049" t="str">
        <f t="shared" si="438"/>
        <v/>
      </c>
      <c r="AA2648" s="1049" t="str">
        <f t="shared" si="439"/>
        <v/>
      </c>
      <c r="AB2648" s="1050" t="str">
        <f t="shared" si="440"/>
        <v/>
      </c>
      <c r="AD2648" s="1052" t="str">
        <f t="shared" si="441"/>
        <v/>
      </c>
      <c r="AE2648" s="1053" t="str">
        <f t="shared" si="442"/>
        <v/>
      </c>
    </row>
    <row r="2649" spans="10:31" ht="12.75" customHeight="1">
      <c r="J2649" s="1117" t="str">
        <f>IF(D2649="","-",#REF!-D2649)</f>
        <v>-</v>
      </c>
      <c r="L2649" s="1041" t="str">
        <f t="shared" si="436"/>
        <v/>
      </c>
      <c r="W2649" s="1046" t="str">
        <f t="shared" si="437"/>
        <v/>
      </c>
      <c r="X2649" s="1047"/>
      <c r="Y2649" s="1048" t="str">
        <f t="shared" si="435"/>
        <v/>
      </c>
      <c r="Z2649" s="1049" t="str">
        <f t="shared" si="438"/>
        <v/>
      </c>
      <c r="AA2649" s="1049" t="str">
        <f t="shared" si="439"/>
        <v/>
      </c>
      <c r="AB2649" s="1050" t="str">
        <f t="shared" si="440"/>
        <v/>
      </c>
      <c r="AD2649" s="1052" t="str">
        <f t="shared" si="441"/>
        <v/>
      </c>
      <c r="AE2649" s="1053" t="str">
        <f t="shared" si="442"/>
        <v/>
      </c>
    </row>
    <row r="2650" spans="10:31" ht="12.75" customHeight="1">
      <c r="J2650" s="1117" t="str">
        <f>IF(D2650="","-",#REF!-D2650)</f>
        <v>-</v>
      </c>
      <c r="L2650" s="1041" t="str">
        <f t="shared" si="436"/>
        <v/>
      </c>
      <c r="W2650" s="1046" t="str">
        <f t="shared" si="437"/>
        <v/>
      </c>
      <c r="X2650" s="1047"/>
      <c r="Y2650" s="1048" t="str">
        <f t="shared" si="435"/>
        <v/>
      </c>
      <c r="Z2650" s="1049" t="str">
        <f t="shared" si="438"/>
        <v/>
      </c>
      <c r="AA2650" s="1049" t="str">
        <f t="shared" si="439"/>
        <v/>
      </c>
      <c r="AB2650" s="1050" t="str">
        <f t="shared" si="440"/>
        <v/>
      </c>
      <c r="AD2650" s="1052" t="str">
        <f t="shared" si="441"/>
        <v/>
      </c>
      <c r="AE2650" s="1053" t="str">
        <f t="shared" si="442"/>
        <v/>
      </c>
    </row>
    <row r="2651" spans="10:31" ht="12.75" customHeight="1">
      <c r="J2651" s="1117" t="str">
        <f>IF(D2651="","-",#REF!-D2651)</f>
        <v>-</v>
      </c>
      <c r="L2651" s="1041" t="str">
        <f t="shared" si="436"/>
        <v/>
      </c>
      <c r="W2651" s="1046" t="str">
        <f t="shared" si="437"/>
        <v/>
      </c>
      <c r="X2651" s="1047"/>
      <c r="Y2651" s="1048" t="str">
        <f t="shared" si="435"/>
        <v/>
      </c>
      <c r="Z2651" s="1049" t="str">
        <f t="shared" si="438"/>
        <v/>
      </c>
      <c r="AA2651" s="1049" t="str">
        <f t="shared" si="439"/>
        <v/>
      </c>
      <c r="AB2651" s="1050" t="str">
        <f t="shared" si="440"/>
        <v/>
      </c>
      <c r="AD2651" s="1052" t="str">
        <f t="shared" si="441"/>
        <v/>
      </c>
      <c r="AE2651" s="1053" t="str">
        <f t="shared" si="442"/>
        <v/>
      </c>
    </row>
    <row r="2652" spans="10:31" ht="12.75" customHeight="1">
      <c r="J2652" s="1117" t="str">
        <f>IF(D2652="","-",#REF!-D2652)</f>
        <v>-</v>
      </c>
      <c r="L2652" s="1041" t="str">
        <f t="shared" si="436"/>
        <v/>
      </c>
      <c r="W2652" s="1046" t="str">
        <f t="shared" si="437"/>
        <v/>
      </c>
      <c r="X2652" s="1047"/>
      <c r="Y2652" s="1048" t="str">
        <f t="shared" si="435"/>
        <v/>
      </c>
      <c r="Z2652" s="1049" t="str">
        <f t="shared" si="438"/>
        <v/>
      </c>
      <c r="AA2652" s="1049" t="str">
        <f t="shared" si="439"/>
        <v/>
      </c>
      <c r="AB2652" s="1050" t="str">
        <f t="shared" si="440"/>
        <v/>
      </c>
      <c r="AD2652" s="1052" t="str">
        <f t="shared" si="441"/>
        <v/>
      </c>
      <c r="AE2652" s="1053" t="str">
        <f t="shared" si="442"/>
        <v/>
      </c>
    </row>
    <row r="2653" spans="10:31" ht="12.75" customHeight="1">
      <c r="J2653" s="1117" t="str">
        <f>IF(D2653="","-",#REF!-D2653)</f>
        <v>-</v>
      </c>
      <c r="L2653" s="1041" t="str">
        <f t="shared" si="436"/>
        <v/>
      </c>
      <c r="W2653" s="1046" t="str">
        <f t="shared" si="437"/>
        <v/>
      </c>
      <c r="X2653" s="1047"/>
      <c r="Y2653" s="1048" t="str">
        <f t="shared" si="435"/>
        <v/>
      </c>
      <c r="Z2653" s="1049" t="str">
        <f t="shared" si="438"/>
        <v/>
      </c>
      <c r="AA2653" s="1049" t="str">
        <f t="shared" si="439"/>
        <v/>
      </c>
      <c r="AB2653" s="1050" t="str">
        <f t="shared" si="440"/>
        <v/>
      </c>
      <c r="AD2653" s="1052" t="str">
        <f t="shared" si="441"/>
        <v/>
      </c>
      <c r="AE2653" s="1053" t="str">
        <f t="shared" si="442"/>
        <v/>
      </c>
    </row>
    <row r="2654" spans="10:31" ht="12.75" customHeight="1">
      <c r="J2654" s="1117" t="str">
        <f>IF(D2654="","-",#REF!-D2654)</f>
        <v>-</v>
      </c>
      <c r="L2654" s="1041" t="str">
        <f t="shared" si="436"/>
        <v/>
      </c>
      <c r="W2654" s="1046" t="str">
        <f t="shared" si="437"/>
        <v/>
      </c>
      <c r="X2654" s="1047"/>
      <c r="Y2654" s="1048" t="str">
        <f t="shared" si="435"/>
        <v/>
      </c>
      <c r="Z2654" s="1049" t="str">
        <f t="shared" si="438"/>
        <v/>
      </c>
      <c r="AA2654" s="1049" t="str">
        <f t="shared" si="439"/>
        <v/>
      </c>
      <c r="AB2654" s="1050" t="str">
        <f t="shared" si="440"/>
        <v/>
      </c>
      <c r="AD2654" s="1052" t="str">
        <f t="shared" si="441"/>
        <v/>
      </c>
      <c r="AE2654" s="1053" t="str">
        <f t="shared" si="442"/>
        <v/>
      </c>
    </row>
    <row r="2655" spans="10:31" ht="12.75" customHeight="1">
      <c r="J2655" s="1117" t="str">
        <f>IF(D2655="","-",#REF!-D2655)</f>
        <v>-</v>
      </c>
      <c r="L2655" s="1041" t="str">
        <f t="shared" si="436"/>
        <v/>
      </c>
      <c r="W2655" s="1046" t="str">
        <f t="shared" si="437"/>
        <v/>
      </c>
      <c r="X2655" s="1047"/>
      <c r="Y2655" s="1048" t="str">
        <f t="shared" si="435"/>
        <v/>
      </c>
      <c r="Z2655" s="1049" t="str">
        <f t="shared" si="438"/>
        <v/>
      </c>
      <c r="AA2655" s="1049" t="str">
        <f t="shared" si="439"/>
        <v/>
      </c>
      <c r="AB2655" s="1050" t="str">
        <f t="shared" si="440"/>
        <v/>
      </c>
      <c r="AD2655" s="1052" t="str">
        <f t="shared" si="441"/>
        <v/>
      </c>
      <c r="AE2655" s="1053" t="str">
        <f t="shared" si="442"/>
        <v/>
      </c>
    </row>
    <row r="2656" spans="10:31" ht="12.75" customHeight="1">
      <c r="J2656" s="1117" t="str">
        <f>IF(D2656="","-",#REF!-D2656)</f>
        <v>-</v>
      </c>
      <c r="L2656" s="1041" t="str">
        <f t="shared" si="436"/>
        <v/>
      </c>
      <c r="W2656" s="1046" t="str">
        <f t="shared" si="437"/>
        <v/>
      </c>
      <c r="X2656" s="1047"/>
      <c r="Y2656" s="1048" t="str">
        <f t="shared" si="435"/>
        <v/>
      </c>
      <c r="Z2656" s="1049" t="str">
        <f t="shared" si="438"/>
        <v/>
      </c>
      <c r="AA2656" s="1049" t="str">
        <f t="shared" si="439"/>
        <v/>
      </c>
      <c r="AB2656" s="1050" t="str">
        <f t="shared" si="440"/>
        <v/>
      </c>
      <c r="AD2656" s="1052" t="str">
        <f t="shared" si="441"/>
        <v/>
      </c>
      <c r="AE2656" s="1053" t="str">
        <f t="shared" si="442"/>
        <v/>
      </c>
    </row>
    <row r="2657" spans="10:31" ht="12.75" customHeight="1">
      <c r="J2657" s="1117" t="str">
        <f>IF(D2657="","-",#REF!-D2657)</f>
        <v>-</v>
      </c>
      <c r="L2657" s="1041" t="str">
        <f t="shared" si="436"/>
        <v/>
      </c>
      <c r="W2657" s="1046" t="str">
        <f t="shared" si="437"/>
        <v/>
      </c>
      <c r="X2657" s="1047"/>
      <c r="Y2657" s="1048" t="str">
        <f t="shared" ref="Y2657:Y2720" si="443">IFERROR(CHOOSE(X2657,"መስከረም","ጥቅምት","ህዳር  ","ታህሳስ ","ጥር ","የካቲት ","መጋቢት ","ሚይዚያ ","ግንቦት ","ሰኔ ","ሐምሌ ","ነሐሴ ","Pagume"),"")</f>
        <v/>
      </c>
      <c r="Z2657" s="1049" t="str">
        <f t="shared" si="438"/>
        <v/>
      </c>
      <c r="AA2657" s="1049" t="str">
        <f t="shared" si="439"/>
        <v/>
      </c>
      <c r="AB2657" s="1050" t="str">
        <f t="shared" si="440"/>
        <v/>
      </c>
      <c r="AD2657" s="1052" t="str">
        <f t="shared" si="441"/>
        <v/>
      </c>
      <c r="AE2657" s="1053" t="str">
        <f t="shared" si="442"/>
        <v/>
      </c>
    </row>
    <row r="2658" spans="10:31" ht="12.75" customHeight="1">
      <c r="J2658" s="1117" t="str">
        <f>IF(D2658="","-",#REF!-D2658)</f>
        <v>-</v>
      </c>
      <c r="L2658" s="1041" t="str">
        <f t="shared" si="436"/>
        <v/>
      </c>
      <c r="W2658" s="1046" t="str">
        <f t="shared" si="437"/>
        <v/>
      </c>
      <c r="X2658" s="1047"/>
      <c r="Y2658" s="1048" t="str">
        <f t="shared" si="443"/>
        <v/>
      </c>
      <c r="Z2658" s="1049" t="str">
        <f t="shared" si="438"/>
        <v/>
      </c>
      <c r="AA2658" s="1049" t="str">
        <f t="shared" si="439"/>
        <v/>
      </c>
      <c r="AB2658" s="1050" t="str">
        <f t="shared" si="440"/>
        <v/>
      </c>
      <c r="AD2658" s="1052" t="str">
        <f t="shared" si="441"/>
        <v/>
      </c>
      <c r="AE2658" s="1053" t="str">
        <f t="shared" si="442"/>
        <v/>
      </c>
    </row>
    <row r="2659" spans="10:31" ht="12.75" customHeight="1">
      <c r="J2659" s="1117" t="str">
        <f>IF(D2659="","-",#REF!-D2659)</f>
        <v>-</v>
      </c>
      <c r="L2659" s="1041" t="str">
        <f t="shared" si="436"/>
        <v/>
      </c>
      <c r="W2659" s="1046" t="str">
        <f t="shared" si="437"/>
        <v/>
      </c>
      <c r="X2659" s="1047"/>
      <c r="Y2659" s="1048" t="str">
        <f t="shared" si="443"/>
        <v/>
      </c>
      <c r="Z2659" s="1049" t="str">
        <f t="shared" si="438"/>
        <v/>
      </c>
      <c r="AA2659" s="1049" t="str">
        <f t="shared" si="439"/>
        <v/>
      </c>
      <c r="AB2659" s="1050" t="str">
        <f t="shared" si="440"/>
        <v/>
      </c>
      <c r="AD2659" s="1052" t="str">
        <f t="shared" si="441"/>
        <v/>
      </c>
      <c r="AE2659" s="1053" t="str">
        <f t="shared" si="442"/>
        <v/>
      </c>
    </row>
    <row r="2660" spans="10:31" ht="12.75" customHeight="1">
      <c r="J2660" s="1117" t="str">
        <f>IF(D2660="","-",#REF!-D2660)</f>
        <v>-</v>
      </c>
      <c r="L2660" s="1041" t="str">
        <f t="shared" si="436"/>
        <v/>
      </c>
      <c r="W2660" s="1046" t="str">
        <f t="shared" si="437"/>
        <v/>
      </c>
      <c r="X2660" s="1047"/>
      <c r="Y2660" s="1048" t="str">
        <f t="shared" si="443"/>
        <v/>
      </c>
      <c r="Z2660" s="1049" t="str">
        <f t="shared" si="438"/>
        <v/>
      </c>
      <c r="AA2660" s="1049" t="str">
        <f t="shared" si="439"/>
        <v/>
      </c>
      <c r="AB2660" s="1050" t="str">
        <f t="shared" si="440"/>
        <v/>
      </c>
      <c r="AD2660" s="1052" t="str">
        <f t="shared" si="441"/>
        <v/>
      </c>
      <c r="AE2660" s="1053" t="str">
        <f t="shared" si="442"/>
        <v/>
      </c>
    </row>
    <row r="2661" spans="10:31" ht="12.75" customHeight="1">
      <c r="J2661" s="1117" t="str">
        <f>IF(D2661="","-",#REF!-D2661)</f>
        <v>-</v>
      </c>
      <c r="L2661" s="1041" t="str">
        <f t="shared" si="436"/>
        <v/>
      </c>
      <c r="W2661" s="1046" t="str">
        <f t="shared" si="437"/>
        <v/>
      </c>
      <c r="X2661" s="1047"/>
      <c r="Y2661" s="1048" t="str">
        <f t="shared" si="443"/>
        <v/>
      </c>
      <c r="Z2661" s="1049" t="str">
        <f t="shared" si="438"/>
        <v/>
      </c>
      <c r="AA2661" s="1049" t="str">
        <f t="shared" si="439"/>
        <v/>
      </c>
      <c r="AB2661" s="1050" t="str">
        <f t="shared" si="440"/>
        <v/>
      </c>
      <c r="AD2661" s="1052" t="str">
        <f t="shared" si="441"/>
        <v/>
      </c>
      <c r="AE2661" s="1053" t="str">
        <f t="shared" si="442"/>
        <v/>
      </c>
    </row>
    <row r="2662" spans="10:31" ht="12.75" customHeight="1">
      <c r="J2662" s="1117" t="str">
        <f>IF(D2662="","-",#REF!-D2662)</f>
        <v>-</v>
      </c>
      <c r="L2662" s="1041" t="str">
        <f t="shared" si="436"/>
        <v/>
      </c>
      <c r="W2662" s="1046" t="str">
        <f t="shared" si="437"/>
        <v/>
      </c>
      <c r="X2662" s="1047"/>
      <c r="Y2662" s="1048" t="str">
        <f t="shared" si="443"/>
        <v/>
      </c>
      <c r="Z2662" s="1049" t="str">
        <f t="shared" si="438"/>
        <v/>
      </c>
      <c r="AA2662" s="1049" t="str">
        <f t="shared" si="439"/>
        <v/>
      </c>
      <c r="AB2662" s="1050" t="str">
        <f t="shared" si="440"/>
        <v/>
      </c>
      <c r="AD2662" s="1052" t="str">
        <f t="shared" si="441"/>
        <v/>
      </c>
      <c r="AE2662" s="1053" t="str">
        <f t="shared" si="442"/>
        <v/>
      </c>
    </row>
    <row r="2663" spans="10:31" ht="12.75" customHeight="1">
      <c r="J2663" s="1117" t="str">
        <f>IF(D2663="","-",#REF!-D2663)</f>
        <v>-</v>
      </c>
      <c r="L2663" s="1041" t="str">
        <f t="shared" si="436"/>
        <v/>
      </c>
      <c r="W2663" s="1046" t="str">
        <f t="shared" si="437"/>
        <v/>
      </c>
      <c r="X2663" s="1047"/>
      <c r="Y2663" s="1048" t="str">
        <f t="shared" si="443"/>
        <v/>
      </c>
      <c r="Z2663" s="1049" t="str">
        <f t="shared" si="438"/>
        <v/>
      </c>
      <c r="AA2663" s="1049" t="str">
        <f t="shared" si="439"/>
        <v/>
      </c>
      <c r="AB2663" s="1050" t="str">
        <f t="shared" si="440"/>
        <v/>
      </c>
      <c r="AD2663" s="1052" t="str">
        <f t="shared" si="441"/>
        <v/>
      </c>
      <c r="AE2663" s="1053" t="str">
        <f t="shared" si="442"/>
        <v/>
      </c>
    </row>
    <row r="2664" spans="10:31" ht="12.75" customHeight="1">
      <c r="J2664" s="1117" t="str">
        <f>IF(D2664="","-",#REF!-D2664)</f>
        <v>-</v>
      </c>
      <c r="L2664" s="1041" t="str">
        <f t="shared" si="436"/>
        <v/>
      </c>
      <c r="W2664" s="1046" t="str">
        <f t="shared" si="437"/>
        <v/>
      </c>
      <c r="X2664" s="1047"/>
      <c r="Y2664" s="1048" t="str">
        <f t="shared" si="443"/>
        <v/>
      </c>
      <c r="Z2664" s="1049" t="str">
        <f t="shared" si="438"/>
        <v/>
      </c>
      <c r="AA2664" s="1049" t="str">
        <f t="shared" si="439"/>
        <v/>
      </c>
      <c r="AB2664" s="1050" t="str">
        <f t="shared" si="440"/>
        <v/>
      </c>
      <c r="AD2664" s="1052" t="str">
        <f t="shared" si="441"/>
        <v/>
      </c>
      <c r="AE2664" s="1053" t="str">
        <f t="shared" si="442"/>
        <v/>
      </c>
    </row>
    <row r="2665" spans="10:31" ht="12.75" customHeight="1">
      <c r="J2665" s="1117" t="str">
        <f>IF(D2665="","-",#REF!-D2665)</f>
        <v>-</v>
      </c>
      <c r="L2665" s="1041" t="str">
        <f t="shared" si="436"/>
        <v/>
      </c>
      <c r="W2665" s="1046" t="str">
        <f t="shared" si="437"/>
        <v/>
      </c>
      <c r="X2665" s="1047"/>
      <c r="Y2665" s="1048" t="str">
        <f t="shared" si="443"/>
        <v/>
      </c>
      <c r="Z2665" s="1049" t="str">
        <f t="shared" si="438"/>
        <v/>
      </c>
      <c r="AA2665" s="1049" t="str">
        <f t="shared" si="439"/>
        <v/>
      </c>
      <c r="AB2665" s="1050" t="str">
        <f t="shared" si="440"/>
        <v/>
      </c>
      <c r="AD2665" s="1052" t="str">
        <f t="shared" si="441"/>
        <v/>
      </c>
      <c r="AE2665" s="1053" t="str">
        <f t="shared" si="442"/>
        <v/>
      </c>
    </row>
    <row r="2666" spans="10:31" ht="12.75" customHeight="1">
      <c r="J2666" s="1117" t="str">
        <f>IF(D2666="","-",#REF!-D2666)</f>
        <v>-</v>
      </c>
      <c r="L2666" s="1041" t="str">
        <f t="shared" si="436"/>
        <v/>
      </c>
      <c r="W2666" s="1046" t="str">
        <f t="shared" si="437"/>
        <v/>
      </c>
      <c r="X2666" s="1047"/>
      <c r="Y2666" s="1048" t="str">
        <f t="shared" si="443"/>
        <v/>
      </c>
      <c r="Z2666" s="1049" t="str">
        <f t="shared" si="438"/>
        <v/>
      </c>
      <c r="AA2666" s="1049" t="str">
        <f t="shared" si="439"/>
        <v/>
      </c>
      <c r="AB2666" s="1050" t="str">
        <f t="shared" si="440"/>
        <v/>
      </c>
      <c r="AD2666" s="1052" t="str">
        <f t="shared" si="441"/>
        <v/>
      </c>
      <c r="AE2666" s="1053" t="str">
        <f t="shared" si="442"/>
        <v/>
      </c>
    </row>
    <row r="2667" spans="10:31" ht="12.75" customHeight="1">
      <c r="J2667" s="1117" t="str">
        <f>IF(D2667="","-",#REF!-D2667)</f>
        <v>-</v>
      </c>
      <c r="L2667" s="1041" t="str">
        <f t="shared" si="436"/>
        <v/>
      </c>
      <c r="W2667" s="1046" t="str">
        <f t="shared" si="437"/>
        <v/>
      </c>
      <c r="X2667" s="1047"/>
      <c r="Y2667" s="1048" t="str">
        <f t="shared" si="443"/>
        <v/>
      </c>
      <c r="Z2667" s="1049" t="str">
        <f t="shared" si="438"/>
        <v/>
      </c>
      <c r="AA2667" s="1049" t="str">
        <f t="shared" si="439"/>
        <v/>
      </c>
      <c r="AB2667" s="1050" t="str">
        <f t="shared" si="440"/>
        <v/>
      </c>
      <c r="AD2667" s="1052" t="str">
        <f t="shared" si="441"/>
        <v/>
      </c>
      <c r="AE2667" s="1053" t="str">
        <f t="shared" si="442"/>
        <v/>
      </c>
    </row>
    <row r="2668" spans="10:31" ht="12.75" customHeight="1">
      <c r="J2668" s="1117" t="str">
        <f>IF(D2668="","-",#REF!-D2668)</f>
        <v>-</v>
      </c>
      <c r="L2668" s="1041" t="str">
        <f t="shared" si="436"/>
        <v/>
      </c>
      <c r="W2668" s="1046" t="str">
        <f t="shared" si="437"/>
        <v/>
      </c>
      <c r="X2668" s="1047"/>
      <c r="Y2668" s="1048" t="str">
        <f t="shared" si="443"/>
        <v/>
      </c>
      <c r="Z2668" s="1049" t="str">
        <f t="shared" si="438"/>
        <v/>
      </c>
      <c r="AA2668" s="1049" t="str">
        <f t="shared" si="439"/>
        <v/>
      </c>
      <c r="AB2668" s="1050" t="str">
        <f t="shared" si="440"/>
        <v/>
      </c>
      <c r="AD2668" s="1052" t="str">
        <f t="shared" si="441"/>
        <v/>
      </c>
      <c r="AE2668" s="1053" t="str">
        <f t="shared" si="442"/>
        <v/>
      </c>
    </row>
    <row r="2669" spans="10:31" ht="12.75" customHeight="1">
      <c r="J2669" s="1117" t="str">
        <f>IF(D2669="","-",#REF!-D2669)</f>
        <v>-</v>
      </c>
      <c r="L2669" s="1041" t="str">
        <f t="shared" si="436"/>
        <v/>
      </c>
      <c r="W2669" s="1046" t="str">
        <f t="shared" si="437"/>
        <v/>
      </c>
      <c r="X2669" s="1047"/>
      <c r="Y2669" s="1048" t="str">
        <f t="shared" si="443"/>
        <v/>
      </c>
      <c r="Z2669" s="1049" t="str">
        <f t="shared" si="438"/>
        <v/>
      </c>
      <c r="AA2669" s="1049" t="str">
        <f t="shared" si="439"/>
        <v/>
      </c>
      <c r="AB2669" s="1050" t="str">
        <f t="shared" si="440"/>
        <v/>
      </c>
      <c r="AD2669" s="1052" t="str">
        <f t="shared" si="441"/>
        <v/>
      </c>
      <c r="AE2669" s="1053" t="str">
        <f t="shared" si="442"/>
        <v/>
      </c>
    </row>
    <row r="2670" spans="10:31" ht="12.75" customHeight="1">
      <c r="J2670" s="1117" t="str">
        <f>IF(D2670="","-",#REF!-D2670)</f>
        <v>-</v>
      </c>
      <c r="L2670" s="1041" t="str">
        <f t="shared" si="436"/>
        <v/>
      </c>
      <c r="W2670" s="1046" t="str">
        <f t="shared" si="437"/>
        <v/>
      </c>
      <c r="X2670" s="1047"/>
      <c r="Y2670" s="1048" t="str">
        <f t="shared" si="443"/>
        <v/>
      </c>
      <c r="Z2670" s="1049" t="str">
        <f t="shared" si="438"/>
        <v/>
      </c>
      <c r="AA2670" s="1049" t="str">
        <f t="shared" si="439"/>
        <v/>
      </c>
      <c r="AB2670" s="1050" t="str">
        <f t="shared" si="440"/>
        <v/>
      </c>
      <c r="AD2670" s="1052" t="str">
        <f t="shared" si="441"/>
        <v/>
      </c>
      <c r="AE2670" s="1053" t="str">
        <f t="shared" si="442"/>
        <v/>
      </c>
    </row>
    <row r="2671" spans="10:31" ht="12.75" customHeight="1">
      <c r="J2671" s="1117" t="str">
        <f>IF(D2671="","-",#REF!-D2671)</f>
        <v>-</v>
      </c>
      <c r="L2671" s="1041" t="str">
        <f t="shared" si="436"/>
        <v/>
      </c>
      <c r="W2671" s="1046" t="str">
        <f t="shared" si="437"/>
        <v/>
      </c>
      <c r="X2671" s="1047"/>
      <c r="Y2671" s="1048" t="str">
        <f t="shared" si="443"/>
        <v/>
      </c>
      <c r="Z2671" s="1049" t="str">
        <f t="shared" si="438"/>
        <v/>
      </c>
      <c r="AA2671" s="1049" t="str">
        <f t="shared" si="439"/>
        <v/>
      </c>
      <c r="AB2671" s="1050" t="str">
        <f t="shared" si="440"/>
        <v/>
      </c>
      <c r="AD2671" s="1052" t="str">
        <f t="shared" si="441"/>
        <v/>
      </c>
      <c r="AE2671" s="1053" t="str">
        <f t="shared" si="442"/>
        <v/>
      </c>
    </row>
    <row r="2672" spans="10:31" ht="12.75" customHeight="1">
      <c r="J2672" s="1117" t="str">
        <f>IF(D2672="","-",#REF!-D2672)</f>
        <v>-</v>
      </c>
      <c r="L2672" s="1041" t="str">
        <f t="shared" si="436"/>
        <v/>
      </c>
      <c r="W2672" s="1046" t="str">
        <f t="shared" si="437"/>
        <v/>
      </c>
      <c r="X2672" s="1047"/>
      <c r="Y2672" s="1048" t="str">
        <f t="shared" si="443"/>
        <v/>
      </c>
      <c r="Z2672" s="1049" t="str">
        <f t="shared" si="438"/>
        <v/>
      </c>
      <c r="AA2672" s="1049" t="str">
        <f t="shared" si="439"/>
        <v/>
      </c>
      <c r="AB2672" s="1050" t="str">
        <f t="shared" si="440"/>
        <v/>
      </c>
      <c r="AD2672" s="1052" t="str">
        <f t="shared" si="441"/>
        <v/>
      </c>
      <c r="AE2672" s="1053" t="str">
        <f t="shared" si="442"/>
        <v/>
      </c>
    </row>
    <row r="2673" spans="10:31" ht="12.75" customHeight="1">
      <c r="J2673" s="1117" t="str">
        <f>IF(D2673="","-",#REF!-D2673)</f>
        <v>-</v>
      </c>
      <c r="L2673" s="1041" t="str">
        <f t="shared" si="436"/>
        <v/>
      </c>
      <c r="W2673" s="1046" t="str">
        <f t="shared" si="437"/>
        <v/>
      </c>
      <c r="X2673" s="1047"/>
      <c r="Y2673" s="1048" t="str">
        <f t="shared" si="443"/>
        <v/>
      </c>
      <c r="Z2673" s="1049" t="str">
        <f t="shared" si="438"/>
        <v/>
      </c>
      <c r="AA2673" s="1049" t="str">
        <f t="shared" si="439"/>
        <v/>
      </c>
      <c r="AB2673" s="1050" t="str">
        <f t="shared" si="440"/>
        <v/>
      </c>
      <c r="AD2673" s="1052" t="str">
        <f t="shared" si="441"/>
        <v/>
      </c>
      <c r="AE2673" s="1053" t="str">
        <f t="shared" si="442"/>
        <v/>
      </c>
    </row>
    <row r="2674" spans="10:31" ht="12.75" customHeight="1">
      <c r="J2674" s="1117" t="str">
        <f>IF(D2674="","-",#REF!-D2674)</f>
        <v>-</v>
      </c>
      <c r="L2674" s="1041" t="str">
        <f t="shared" si="436"/>
        <v/>
      </c>
      <c r="W2674" s="1046" t="str">
        <f t="shared" si="437"/>
        <v/>
      </c>
      <c r="X2674" s="1047"/>
      <c r="Y2674" s="1048" t="str">
        <f t="shared" si="443"/>
        <v/>
      </c>
      <c r="Z2674" s="1049" t="str">
        <f t="shared" si="438"/>
        <v/>
      </c>
      <c r="AA2674" s="1049" t="str">
        <f t="shared" si="439"/>
        <v/>
      </c>
      <c r="AB2674" s="1050" t="str">
        <f t="shared" si="440"/>
        <v/>
      </c>
      <c r="AD2674" s="1052" t="str">
        <f t="shared" si="441"/>
        <v/>
      </c>
      <c r="AE2674" s="1053" t="str">
        <f t="shared" si="442"/>
        <v/>
      </c>
    </row>
    <row r="2675" spans="10:31" ht="12.75" customHeight="1">
      <c r="J2675" s="1117" t="str">
        <f>IF(D2675="","-",#REF!-D2675)</f>
        <v>-</v>
      </c>
      <c r="L2675" s="1041" t="str">
        <f t="shared" si="436"/>
        <v/>
      </c>
      <c r="W2675" s="1046" t="str">
        <f t="shared" si="437"/>
        <v/>
      </c>
      <c r="X2675" s="1047"/>
      <c r="Y2675" s="1048" t="str">
        <f t="shared" si="443"/>
        <v/>
      </c>
      <c r="Z2675" s="1049" t="str">
        <f t="shared" si="438"/>
        <v/>
      </c>
      <c r="AA2675" s="1049" t="str">
        <f t="shared" si="439"/>
        <v/>
      </c>
      <c r="AB2675" s="1050" t="str">
        <f t="shared" si="440"/>
        <v/>
      </c>
      <c r="AD2675" s="1052" t="str">
        <f t="shared" si="441"/>
        <v/>
      </c>
      <c r="AE2675" s="1053" t="str">
        <f t="shared" si="442"/>
        <v/>
      </c>
    </row>
    <row r="2676" spans="10:31" ht="12.75" customHeight="1">
      <c r="J2676" s="1117" t="str">
        <f>IF(D2676="","-",#REF!-D2676)</f>
        <v>-</v>
      </c>
      <c r="L2676" s="1041" t="str">
        <f t="shared" si="436"/>
        <v/>
      </c>
      <c r="W2676" s="1046" t="str">
        <f t="shared" si="437"/>
        <v/>
      </c>
      <c r="X2676" s="1047"/>
      <c r="Y2676" s="1048" t="str">
        <f t="shared" si="443"/>
        <v/>
      </c>
      <c r="Z2676" s="1049" t="str">
        <f t="shared" si="438"/>
        <v/>
      </c>
      <c r="AA2676" s="1049" t="str">
        <f t="shared" si="439"/>
        <v/>
      </c>
      <c r="AB2676" s="1050" t="str">
        <f t="shared" si="440"/>
        <v/>
      </c>
      <c r="AD2676" s="1052" t="str">
        <f t="shared" si="441"/>
        <v/>
      </c>
      <c r="AE2676" s="1053" t="str">
        <f t="shared" si="442"/>
        <v/>
      </c>
    </row>
    <row r="2677" spans="10:31" ht="12.75" customHeight="1">
      <c r="J2677" s="1117" t="str">
        <f>IF(D2677="","-",#REF!-D2677)</f>
        <v>-</v>
      </c>
      <c r="L2677" s="1041" t="str">
        <f t="shared" si="436"/>
        <v/>
      </c>
      <c r="W2677" s="1046" t="str">
        <f t="shared" si="437"/>
        <v/>
      </c>
      <c r="X2677" s="1047"/>
      <c r="Y2677" s="1048" t="str">
        <f t="shared" si="443"/>
        <v/>
      </c>
      <c r="Z2677" s="1049" t="str">
        <f t="shared" si="438"/>
        <v/>
      </c>
      <c r="AA2677" s="1049" t="str">
        <f t="shared" si="439"/>
        <v/>
      </c>
      <c r="AB2677" s="1050" t="str">
        <f t="shared" si="440"/>
        <v/>
      </c>
      <c r="AD2677" s="1052" t="str">
        <f t="shared" si="441"/>
        <v/>
      </c>
      <c r="AE2677" s="1053" t="str">
        <f t="shared" si="442"/>
        <v/>
      </c>
    </row>
    <row r="2678" spans="10:31" ht="12.75" customHeight="1">
      <c r="J2678" s="1117" t="str">
        <f>IF(D2678="","-",#REF!-D2678)</f>
        <v>-</v>
      </c>
      <c r="L2678" s="1041" t="str">
        <f t="shared" si="436"/>
        <v/>
      </c>
      <c r="W2678" s="1046" t="str">
        <f t="shared" si="437"/>
        <v/>
      </c>
      <c r="X2678" s="1047"/>
      <c r="Y2678" s="1048" t="str">
        <f t="shared" si="443"/>
        <v/>
      </c>
      <c r="Z2678" s="1049" t="str">
        <f t="shared" si="438"/>
        <v/>
      </c>
      <c r="AA2678" s="1049" t="str">
        <f t="shared" si="439"/>
        <v/>
      </c>
      <c r="AB2678" s="1050" t="str">
        <f t="shared" si="440"/>
        <v/>
      </c>
      <c r="AD2678" s="1052" t="str">
        <f t="shared" si="441"/>
        <v/>
      </c>
      <c r="AE2678" s="1053" t="str">
        <f t="shared" si="442"/>
        <v/>
      </c>
    </row>
    <row r="2679" spans="10:31" ht="12.75" customHeight="1">
      <c r="J2679" s="1117" t="str">
        <f>IF(D2679="","-",#REF!-D2679)</f>
        <v>-</v>
      </c>
      <c r="L2679" s="1041" t="str">
        <f t="shared" si="436"/>
        <v/>
      </c>
      <c r="W2679" s="1046" t="str">
        <f t="shared" si="437"/>
        <v/>
      </c>
      <c r="X2679" s="1047"/>
      <c r="Y2679" s="1048" t="str">
        <f t="shared" si="443"/>
        <v/>
      </c>
      <c r="Z2679" s="1049" t="str">
        <f t="shared" si="438"/>
        <v/>
      </c>
      <c r="AA2679" s="1049" t="str">
        <f t="shared" si="439"/>
        <v/>
      </c>
      <c r="AB2679" s="1050" t="str">
        <f t="shared" si="440"/>
        <v/>
      </c>
      <c r="AD2679" s="1052" t="str">
        <f t="shared" si="441"/>
        <v/>
      </c>
      <c r="AE2679" s="1053" t="str">
        <f t="shared" si="442"/>
        <v/>
      </c>
    </row>
    <row r="2680" spans="10:31" ht="12.75" customHeight="1">
      <c r="J2680" s="1117" t="str">
        <f>IF(D2680="","-",#REF!-D2680)</f>
        <v>-</v>
      </c>
      <c r="L2680" s="1041" t="str">
        <f t="shared" si="436"/>
        <v/>
      </c>
      <c r="W2680" s="1046" t="str">
        <f t="shared" si="437"/>
        <v/>
      </c>
      <c r="X2680" s="1047"/>
      <c r="Y2680" s="1048" t="str">
        <f t="shared" si="443"/>
        <v/>
      </c>
      <c r="Z2680" s="1049" t="str">
        <f t="shared" si="438"/>
        <v/>
      </c>
      <c r="AA2680" s="1049" t="str">
        <f t="shared" si="439"/>
        <v/>
      </c>
      <c r="AB2680" s="1050" t="str">
        <f t="shared" si="440"/>
        <v/>
      </c>
      <c r="AD2680" s="1052" t="str">
        <f t="shared" si="441"/>
        <v/>
      </c>
      <c r="AE2680" s="1053" t="str">
        <f t="shared" si="442"/>
        <v/>
      </c>
    </row>
    <row r="2681" spans="10:31" ht="12.75" customHeight="1">
      <c r="J2681" s="1117" t="str">
        <f>IF(D2681="","-",#REF!-D2681)</f>
        <v>-</v>
      </c>
      <c r="L2681" s="1041" t="str">
        <f t="shared" si="436"/>
        <v/>
      </c>
      <c r="W2681" s="1046" t="str">
        <f t="shared" si="437"/>
        <v/>
      </c>
      <c r="X2681" s="1047"/>
      <c r="Y2681" s="1048" t="str">
        <f t="shared" si="443"/>
        <v/>
      </c>
      <c r="Z2681" s="1049" t="str">
        <f t="shared" si="438"/>
        <v/>
      </c>
      <c r="AA2681" s="1049" t="str">
        <f t="shared" si="439"/>
        <v/>
      </c>
      <c r="AB2681" s="1050" t="str">
        <f t="shared" si="440"/>
        <v/>
      </c>
      <c r="AD2681" s="1052" t="str">
        <f t="shared" si="441"/>
        <v/>
      </c>
      <c r="AE2681" s="1053" t="str">
        <f t="shared" si="442"/>
        <v/>
      </c>
    </row>
    <row r="2682" spans="10:31" ht="12.75" customHeight="1">
      <c r="J2682" s="1117" t="str">
        <f>IF(D2682="","-",#REF!-D2682)</f>
        <v>-</v>
      </c>
      <c r="L2682" s="1041" t="str">
        <f t="shared" si="436"/>
        <v/>
      </c>
      <c r="W2682" s="1046" t="str">
        <f t="shared" si="437"/>
        <v/>
      </c>
      <c r="X2682" s="1047"/>
      <c r="Y2682" s="1048" t="str">
        <f t="shared" si="443"/>
        <v/>
      </c>
      <c r="Z2682" s="1049" t="str">
        <f t="shared" si="438"/>
        <v/>
      </c>
      <c r="AA2682" s="1049" t="str">
        <f t="shared" si="439"/>
        <v/>
      </c>
      <c r="AB2682" s="1050" t="str">
        <f t="shared" si="440"/>
        <v/>
      </c>
      <c r="AD2682" s="1052" t="str">
        <f t="shared" si="441"/>
        <v/>
      </c>
      <c r="AE2682" s="1053" t="str">
        <f t="shared" si="442"/>
        <v/>
      </c>
    </row>
    <row r="2683" spans="10:31" ht="12.75" customHeight="1">
      <c r="J2683" s="1117" t="str">
        <f>IF(D2683="","-",#REF!-D2683)</f>
        <v>-</v>
      </c>
      <c r="L2683" s="1041" t="str">
        <f t="shared" si="436"/>
        <v/>
      </c>
      <c r="W2683" s="1046" t="str">
        <f t="shared" si="437"/>
        <v/>
      </c>
      <c r="X2683" s="1047"/>
      <c r="Y2683" s="1048" t="str">
        <f t="shared" si="443"/>
        <v/>
      </c>
      <c r="Z2683" s="1049" t="str">
        <f t="shared" si="438"/>
        <v/>
      </c>
      <c r="AA2683" s="1049" t="str">
        <f t="shared" si="439"/>
        <v/>
      </c>
      <c r="AB2683" s="1050" t="str">
        <f t="shared" si="440"/>
        <v/>
      </c>
      <c r="AD2683" s="1052" t="str">
        <f t="shared" si="441"/>
        <v/>
      </c>
      <c r="AE2683" s="1053" t="str">
        <f t="shared" si="442"/>
        <v/>
      </c>
    </row>
    <row r="2684" spans="10:31" ht="12.75" customHeight="1">
      <c r="J2684" s="1117" t="str">
        <f>IF(D2684="","-",#REF!-D2684)</f>
        <v>-</v>
      </c>
      <c r="L2684" s="1041" t="str">
        <f t="shared" si="436"/>
        <v/>
      </c>
      <c r="W2684" s="1046" t="str">
        <f t="shared" si="437"/>
        <v/>
      </c>
      <c r="X2684" s="1047"/>
      <c r="Y2684" s="1048" t="str">
        <f t="shared" si="443"/>
        <v/>
      </c>
      <c r="Z2684" s="1049" t="str">
        <f t="shared" si="438"/>
        <v/>
      </c>
      <c r="AA2684" s="1049" t="str">
        <f t="shared" si="439"/>
        <v/>
      </c>
      <c r="AB2684" s="1050" t="str">
        <f t="shared" si="440"/>
        <v/>
      </c>
      <c r="AD2684" s="1052" t="str">
        <f t="shared" si="441"/>
        <v/>
      </c>
      <c r="AE2684" s="1053" t="str">
        <f t="shared" si="442"/>
        <v/>
      </c>
    </row>
    <row r="2685" spans="10:31" ht="12.75" customHeight="1">
      <c r="J2685" s="1117" t="str">
        <f>IF(D2685="","-",#REF!-D2685)</f>
        <v>-</v>
      </c>
      <c r="L2685" s="1041" t="str">
        <f t="shared" si="436"/>
        <v/>
      </c>
      <c r="W2685" s="1046" t="str">
        <f t="shared" si="437"/>
        <v/>
      </c>
      <c r="X2685" s="1047"/>
      <c r="Y2685" s="1048" t="str">
        <f t="shared" si="443"/>
        <v/>
      </c>
      <c r="Z2685" s="1049" t="str">
        <f t="shared" si="438"/>
        <v/>
      </c>
      <c r="AA2685" s="1049" t="str">
        <f t="shared" si="439"/>
        <v/>
      </c>
      <c r="AB2685" s="1050" t="str">
        <f t="shared" si="440"/>
        <v/>
      </c>
      <c r="AD2685" s="1052" t="str">
        <f t="shared" si="441"/>
        <v/>
      </c>
      <c r="AE2685" s="1053" t="str">
        <f t="shared" si="442"/>
        <v/>
      </c>
    </row>
    <row r="2686" spans="10:31" ht="12.75" customHeight="1">
      <c r="J2686" s="1117" t="str">
        <f>IF(D2686="","-",#REF!-D2686)</f>
        <v>-</v>
      </c>
      <c r="L2686" s="1041" t="str">
        <f t="shared" si="436"/>
        <v/>
      </c>
      <c r="W2686" s="1046" t="str">
        <f t="shared" si="437"/>
        <v/>
      </c>
      <c r="X2686" s="1047"/>
      <c r="Y2686" s="1048" t="str">
        <f t="shared" si="443"/>
        <v/>
      </c>
      <c r="Z2686" s="1049" t="str">
        <f t="shared" si="438"/>
        <v/>
      </c>
      <c r="AA2686" s="1049" t="str">
        <f t="shared" si="439"/>
        <v/>
      </c>
      <c r="AB2686" s="1050" t="str">
        <f t="shared" si="440"/>
        <v/>
      </c>
      <c r="AD2686" s="1052" t="str">
        <f t="shared" si="441"/>
        <v/>
      </c>
      <c r="AE2686" s="1053" t="str">
        <f t="shared" si="442"/>
        <v/>
      </c>
    </row>
    <row r="2687" spans="10:31" ht="12.75" customHeight="1">
      <c r="J2687" s="1117" t="str">
        <f>IF(D2687="","-",#REF!-D2687)</f>
        <v>-</v>
      </c>
      <c r="L2687" s="1041" t="str">
        <f t="shared" si="436"/>
        <v/>
      </c>
      <c r="W2687" s="1046" t="str">
        <f t="shared" si="437"/>
        <v/>
      </c>
      <c r="X2687" s="1047"/>
      <c r="Y2687" s="1048" t="str">
        <f t="shared" si="443"/>
        <v/>
      </c>
      <c r="Z2687" s="1049" t="str">
        <f t="shared" si="438"/>
        <v/>
      </c>
      <c r="AA2687" s="1049" t="str">
        <f t="shared" si="439"/>
        <v/>
      </c>
      <c r="AB2687" s="1050" t="str">
        <f t="shared" si="440"/>
        <v/>
      </c>
      <c r="AD2687" s="1052" t="str">
        <f t="shared" si="441"/>
        <v/>
      </c>
      <c r="AE2687" s="1053" t="str">
        <f t="shared" si="442"/>
        <v/>
      </c>
    </row>
    <row r="2688" spans="10:31" ht="12.75" customHeight="1">
      <c r="J2688" s="1117" t="str">
        <f>IF(D2688="","-",#REF!-D2688)</f>
        <v>-</v>
      </c>
      <c r="L2688" s="1041" t="str">
        <f t="shared" si="436"/>
        <v/>
      </c>
      <c r="W2688" s="1046" t="str">
        <f t="shared" si="437"/>
        <v/>
      </c>
      <c r="X2688" s="1047"/>
      <c r="Y2688" s="1048" t="str">
        <f t="shared" si="443"/>
        <v/>
      </c>
      <c r="Z2688" s="1049" t="str">
        <f t="shared" si="438"/>
        <v/>
      </c>
      <c r="AA2688" s="1049" t="str">
        <f t="shared" si="439"/>
        <v/>
      </c>
      <c r="AB2688" s="1050" t="str">
        <f t="shared" si="440"/>
        <v/>
      </c>
      <c r="AD2688" s="1052" t="str">
        <f t="shared" si="441"/>
        <v/>
      </c>
      <c r="AE2688" s="1053" t="str">
        <f t="shared" si="442"/>
        <v/>
      </c>
    </row>
    <row r="2689" spans="10:31" ht="12.75" customHeight="1">
      <c r="J2689" s="1117" t="str">
        <f>IF(D2689="","-",#REF!-D2689)</f>
        <v>-</v>
      </c>
      <c r="L2689" s="1041" t="str">
        <f t="shared" si="436"/>
        <v/>
      </c>
      <c r="W2689" s="1046" t="str">
        <f t="shared" si="437"/>
        <v/>
      </c>
      <c r="X2689" s="1047"/>
      <c r="Y2689" s="1048" t="str">
        <f t="shared" si="443"/>
        <v/>
      </c>
      <c r="Z2689" s="1049" t="str">
        <f t="shared" si="438"/>
        <v/>
      </c>
      <c r="AA2689" s="1049" t="str">
        <f t="shared" si="439"/>
        <v/>
      </c>
      <c r="AB2689" s="1050" t="str">
        <f t="shared" si="440"/>
        <v/>
      </c>
      <c r="AD2689" s="1052" t="str">
        <f t="shared" si="441"/>
        <v/>
      </c>
      <c r="AE2689" s="1053" t="str">
        <f t="shared" si="442"/>
        <v/>
      </c>
    </row>
    <row r="2690" spans="10:31" ht="12.75" customHeight="1">
      <c r="J2690" s="1117" t="str">
        <f>IF(D2690="","-",#REF!-D2690)</f>
        <v>-</v>
      </c>
      <c r="L2690" s="1041" t="str">
        <f t="shared" si="436"/>
        <v/>
      </c>
      <c r="W2690" s="1046" t="str">
        <f t="shared" si="437"/>
        <v/>
      </c>
      <c r="X2690" s="1047"/>
      <c r="Y2690" s="1048" t="str">
        <f t="shared" si="443"/>
        <v/>
      </c>
      <c r="Z2690" s="1049" t="str">
        <f t="shared" si="438"/>
        <v/>
      </c>
      <c r="AA2690" s="1049" t="str">
        <f t="shared" si="439"/>
        <v/>
      </c>
      <c r="AB2690" s="1050" t="str">
        <f t="shared" si="440"/>
        <v/>
      </c>
      <c r="AD2690" s="1052" t="str">
        <f t="shared" si="441"/>
        <v/>
      </c>
      <c r="AE2690" s="1053" t="str">
        <f t="shared" si="442"/>
        <v/>
      </c>
    </row>
    <row r="2691" spans="10:31" ht="12.75" customHeight="1">
      <c r="J2691" s="1117" t="str">
        <f>IF(D2691="","-",#REF!-D2691)</f>
        <v>-</v>
      </c>
      <c r="L2691" s="1041" t="str">
        <f t="shared" ref="L2691:L2754" si="444">IF(E2691="","",$Q$1+E2691)</f>
        <v/>
      </c>
      <c r="W2691" s="1046" t="str">
        <f t="shared" ref="W2691:W2754" si="445">IF($D2691="","",_xlfn.LET(_xlpm.gDate,D2691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691" s="1047"/>
      <c r="Y2691" s="1048" t="str">
        <f t="shared" si="443"/>
        <v/>
      </c>
      <c r="Z2691" s="1049" t="str">
        <f t="shared" ref="Z2691:Z2754" si="446">IF($K2691="","",_xlfn.LET(_xlpm.gDate,K2691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691" s="1049" t="str">
        <f t="shared" ref="AA2691:AA2754" si="447">IF($Z2691="","",TEXT($Z2691,"mm"))</f>
        <v/>
      </c>
      <c r="AB2691" s="1050" t="str">
        <f t="shared" ref="AB2691:AB2754" si="448">IFERROR(CHOOSE(AA2691,"መስከረም","ጥቅምት","ህዳር  ","ታህሳስ ","ጥር ","የካቲት ","መጋቢት ","ሚይዚያ ","ግንቦት ","ሰኔ ","ሐምሌ ","ነሐሴ ","Pagume"),"")</f>
        <v/>
      </c>
      <c r="AD2691" s="1052" t="str">
        <f t="shared" ref="AD2691:AD2754" si="449">IF($D2691="","",YEAR(D2691)&amp;"-W"&amp;WEEKNUM(D2691,2))</f>
        <v/>
      </c>
      <c r="AE2691" s="1053" t="str">
        <f t="shared" ref="AE2691:AE2754" si="450">IF($K2691="","",YEAR(K2691)&amp;"-W"&amp;WEEKNUM(K2691,2))</f>
        <v/>
      </c>
    </row>
    <row r="2692" spans="10:31" ht="12.75" customHeight="1">
      <c r="J2692" s="1117" t="str">
        <f>IF(D2692="","-",#REF!-D2692)</f>
        <v>-</v>
      </c>
      <c r="L2692" s="1041" t="str">
        <f t="shared" si="444"/>
        <v/>
      </c>
      <c r="W2692" s="1046" t="str">
        <f t="shared" si="445"/>
        <v/>
      </c>
      <c r="X2692" s="1047"/>
      <c r="Y2692" s="1048" t="str">
        <f t="shared" si="443"/>
        <v/>
      </c>
      <c r="Z2692" s="1049" t="str">
        <f t="shared" si="446"/>
        <v/>
      </c>
      <c r="AA2692" s="1049" t="str">
        <f t="shared" si="447"/>
        <v/>
      </c>
      <c r="AB2692" s="1050" t="str">
        <f t="shared" si="448"/>
        <v/>
      </c>
      <c r="AD2692" s="1052" t="str">
        <f t="shared" si="449"/>
        <v/>
      </c>
      <c r="AE2692" s="1053" t="str">
        <f t="shared" si="450"/>
        <v/>
      </c>
    </row>
    <row r="2693" spans="10:31" ht="12.75" customHeight="1">
      <c r="J2693" s="1117" t="str">
        <f>IF(D2693="","-",#REF!-D2693)</f>
        <v>-</v>
      </c>
      <c r="L2693" s="1041" t="str">
        <f t="shared" si="444"/>
        <v/>
      </c>
      <c r="W2693" s="1046" t="str">
        <f t="shared" si="445"/>
        <v/>
      </c>
      <c r="X2693" s="1047"/>
      <c r="Y2693" s="1048" t="str">
        <f t="shared" si="443"/>
        <v/>
      </c>
      <c r="Z2693" s="1049" t="str">
        <f t="shared" si="446"/>
        <v/>
      </c>
      <c r="AA2693" s="1049" t="str">
        <f t="shared" si="447"/>
        <v/>
      </c>
      <c r="AB2693" s="1050" t="str">
        <f t="shared" si="448"/>
        <v/>
      </c>
      <c r="AD2693" s="1052" t="str">
        <f t="shared" si="449"/>
        <v/>
      </c>
      <c r="AE2693" s="1053" t="str">
        <f t="shared" si="450"/>
        <v/>
      </c>
    </row>
    <row r="2694" spans="10:31" ht="12.75" customHeight="1">
      <c r="J2694" s="1117" t="str">
        <f>IF(D2694="","-",#REF!-D2694)</f>
        <v>-</v>
      </c>
      <c r="L2694" s="1041" t="str">
        <f t="shared" si="444"/>
        <v/>
      </c>
      <c r="W2694" s="1046" t="str">
        <f t="shared" si="445"/>
        <v/>
      </c>
      <c r="X2694" s="1047"/>
      <c r="Y2694" s="1048" t="str">
        <f t="shared" si="443"/>
        <v/>
      </c>
      <c r="Z2694" s="1049" t="str">
        <f t="shared" si="446"/>
        <v/>
      </c>
      <c r="AA2694" s="1049" t="str">
        <f t="shared" si="447"/>
        <v/>
      </c>
      <c r="AB2694" s="1050" t="str">
        <f t="shared" si="448"/>
        <v/>
      </c>
      <c r="AD2694" s="1052" t="str">
        <f t="shared" si="449"/>
        <v/>
      </c>
      <c r="AE2694" s="1053" t="str">
        <f t="shared" si="450"/>
        <v/>
      </c>
    </row>
    <row r="2695" spans="10:31" ht="12.75" customHeight="1">
      <c r="J2695" s="1117" t="str">
        <f>IF(D2695="","-",#REF!-D2695)</f>
        <v>-</v>
      </c>
      <c r="L2695" s="1041" t="str">
        <f t="shared" si="444"/>
        <v/>
      </c>
      <c r="W2695" s="1046" t="str">
        <f t="shared" si="445"/>
        <v/>
      </c>
      <c r="X2695" s="1047"/>
      <c r="Y2695" s="1048" t="str">
        <f t="shared" si="443"/>
        <v/>
      </c>
      <c r="Z2695" s="1049" t="str">
        <f t="shared" si="446"/>
        <v/>
      </c>
      <c r="AA2695" s="1049" t="str">
        <f t="shared" si="447"/>
        <v/>
      </c>
      <c r="AB2695" s="1050" t="str">
        <f t="shared" si="448"/>
        <v/>
      </c>
      <c r="AD2695" s="1052" t="str">
        <f t="shared" si="449"/>
        <v/>
      </c>
      <c r="AE2695" s="1053" t="str">
        <f t="shared" si="450"/>
        <v/>
      </c>
    </row>
    <row r="2696" spans="10:31" ht="12.75" customHeight="1">
      <c r="J2696" s="1117" t="str">
        <f>IF(D2696="","-",#REF!-D2696)</f>
        <v>-</v>
      </c>
      <c r="L2696" s="1041" t="str">
        <f t="shared" si="444"/>
        <v/>
      </c>
      <c r="W2696" s="1046" t="str">
        <f t="shared" si="445"/>
        <v/>
      </c>
      <c r="X2696" s="1047"/>
      <c r="Y2696" s="1048" t="str">
        <f t="shared" si="443"/>
        <v/>
      </c>
      <c r="Z2696" s="1049" t="str">
        <f t="shared" si="446"/>
        <v/>
      </c>
      <c r="AA2696" s="1049" t="str">
        <f t="shared" si="447"/>
        <v/>
      </c>
      <c r="AB2696" s="1050" t="str">
        <f t="shared" si="448"/>
        <v/>
      </c>
      <c r="AD2696" s="1052" t="str">
        <f t="shared" si="449"/>
        <v/>
      </c>
      <c r="AE2696" s="1053" t="str">
        <f t="shared" si="450"/>
        <v/>
      </c>
    </row>
    <row r="2697" spans="10:31" ht="12.75" customHeight="1">
      <c r="J2697" s="1117" t="str">
        <f>IF(D2697="","-",#REF!-D2697)</f>
        <v>-</v>
      </c>
      <c r="L2697" s="1041" t="str">
        <f t="shared" si="444"/>
        <v/>
      </c>
      <c r="W2697" s="1046" t="str">
        <f t="shared" si="445"/>
        <v/>
      </c>
      <c r="X2697" s="1047"/>
      <c r="Y2697" s="1048" t="str">
        <f t="shared" si="443"/>
        <v/>
      </c>
      <c r="Z2697" s="1049" t="str">
        <f t="shared" si="446"/>
        <v/>
      </c>
      <c r="AA2697" s="1049" t="str">
        <f t="shared" si="447"/>
        <v/>
      </c>
      <c r="AB2697" s="1050" t="str">
        <f t="shared" si="448"/>
        <v/>
      </c>
      <c r="AD2697" s="1052" t="str">
        <f t="shared" si="449"/>
        <v/>
      </c>
      <c r="AE2697" s="1053" t="str">
        <f t="shared" si="450"/>
        <v/>
      </c>
    </row>
    <row r="2698" spans="10:31" ht="12.75" customHeight="1">
      <c r="J2698" s="1117" t="str">
        <f>IF(D2698="","-",#REF!-D2698)</f>
        <v>-</v>
      </c>
      <c r="L2698" s="1041" t="str">
        <f t="shared" si="444"/>
        <v/>
      </c>
      <c r="W2698" s="1046" t="str">
        <f t="shared" si="445"/>
        <v/>
      </c>
      <c r="X2698" s="1047"/>
      <c r="Y2698" s="1048" t="str">
        <f t="shared" si="443"/>
        <v/>
      </c>
      <c r="Z2698" s="1049" t="str">
        <f t="shared" si="446"/>
        <v/>
      </c>
      <c r="AA2698" s="1049" t="str">
        <f t="shared" si="447"/>
        <v/>
      </c>
      <c r="AB2698" s="1050" t="str">
        <f t="shared" si="448"/>
        <v/>
      </c>
      <c r="AD2698" s="1052" t="str">
        <f t="shared" si="449"/>
        <v/>
      </c>
      <c r="AE2698" s="1053" t="str">
        <f t="shared" si="450"/>
        <v/>
      </c>
    </row>
    <row r="2699" spans="10:31" ht="12.75" customHeight="1">
      <c r="J2699" s="1117" t="str">
        <f>IF(D2699="","-",#REF!-D2699)</f>
        <v>-</v>
      </c>
      <c r="L2699" s="1041" t="str">
        <f t="shared" si="444"/>
        <v/>
      </c>
      <c r="W2699" s="1046" t="str">
        <f t="shared" si="445"/>
        <v/>
      </c>
      <c r="X2699" s="1047"/>
      <c r="Y2699" s="1048" t="str">
        <f t="shared" si="443"/>
        <v/>
      </c>
      <c r="Z2699" s="1049" t="str">
        <f t="shared" si="446"/>
        <v/>
      </c>
      <c r="AA2699" s="1049" t="str">
        <f t="shared" si="447"/>
        <v/>
      </c>
      <c r="AB2699" s="1050" t="str">
        <f t="shared" si="448"/>
        <v/>
      </c>
      <c r="AD2699" s="1052" t="str">
        <f t="shared" si="449"/>
        <v/>
      </c>
      <c r="AE2699" s="1053" t="str">
        <f t="shared" si="450"/>
        <v/>
      </c>
    </row>
    <row r="2700" spans="10:31" ht="12.75" customHeight="1">
      <c r="J2700" s="1117" t="str">
        <f>IF(D2700="","-",#REF!-D2700)</f>
        <v>-</v>
      </c>
      <c r="L2700" s="1041" t="str">
        <f t="shared" si="444"/>
        <v/>
      </c>
      <c r="W2700" s="1046" t="str">
        <f t="shared" si="445"/>
        <v/>
      </c>
      <c r="X2700" s="1047"/>
      <c r="Y2700" s="1048" t="str">
        <f t="shared" si="443"/>
        <v/>
      </c>
      <c r="Z2700" s="1049" t="str">
        <f t="shared" si="446"/>
        <v/>
      </c>
      <c r="AA2700" s="1049" t="str">
        <f t="shared" si="447"/>
        <v/>
      </c>
      <c r="AB2700" s="1050" t="str">
        <f t="shared" si="448"/>
        <v/>
      </c>
      <c r="AD2700" s="1052" t="str">
        <f t="shared" si="449"/>
        <v/>
      </c>
      <c r="AE2700" s="1053" t="str">
        <f t="shared" si="450"/>
        <v/>
      </c>
    </row>
    <row r="2701" spans="10:31" ht="12.75" customHeight="1">
      <c r="J2701" s="1117" t="str">
        <f>IF(D2701="","-",#REF!-D2701)</f>
        <v>-</v>
      </c>
      <c r="L2701" s="1041" t="str">
        <f t="shared" si="444"/>
        <v/>
      </c>
      <c r="W2701" s="1046" t="str">
        <f t="shared" si="445"/>
        <v/>
      </c>
      <c r="X2701" s="1047"/>
      <c r="Y2701" s="1048" t="str">
        <f t="shared" si="443"/>
        <v/>
      </c>
      <c r="Z2701" s="1049" t="str">
        <f t="shared" si="446"/>
        <v/>
      </c>
      <c r="AA2701" s="1049" t="str">
        <f t="shared" si="447"/>
        <v/>
      </c>
      <c r="AB2701" s="1050" t="str">
        <f t="shared" si="448"/>
        <v/>
      </c>
      <c r="AD2701" s="1052" t="str">
        <f t="shared" si="449"/>
        <v/>
      </c>
      <c r="AE2701" s="1053" t="str">
        <f t="shared" si="450"/>
        <v/>
      </c>
    </row>
    <row r="2702" spans="10:31" ht="12.75" customHeight="1">
      <c r="J2702" s="1117" t="str">
        <f>IF(D2702="","-",#REF!-D2702)</f>
        <v>-</v>
      </c>
      <c r="L2702" s="1041" t="str">
        <f t="shared" si="444"/>
        <v/>
      </c>
      <c r="W2702" s="1046" t="str">
        <f t="shared" si="445"/>
        <v/>
      </c>
      <c r="X2702" s="1047"/>
      <c r="Y2702" s="1048" t="str">
        <f t="shared" si="443"/>
        <v/>
      </c>
      <c r="Z2702" s="1049" t="str">
        <f t="shared" si="446"/>
        <v/>
      </c>
      <c r="AA2702" s="1049" t="str">
        <f t="shared" si="447"/>
        <v/>
      </c>
      <c r="AB2702" s="1050" t="str">
        <f t="shared" si="448"/>
        <v/>
      </c>
      <c r="AD2702" s="1052" t="str">
        <f t="shared" si="449"/>
        <v/>
      </c>
      <c r="AE2702" s="1053" t="str">
        <f t="shared" si="450"/>
        <v/>
      </c>
    </row>
    <row r="2703" spans="10:31" ht="12.75" customHeight="1">
      <c r="J2703" s="1117" t="str">
        <f>IF(D2703="","-",#REF!-D2703)</f>
        <v>-</v>
      </c>
      <c r="L2703" s="1041" t="str">
        <f t="shared" si="444"/>
        <v/>
      </c>
      <c r="W2703" s="1046" t="str">
        <f t="shared" si="445"/>
        <v/>
      </c>
      <c r="X2703" s="1047"/>
      <c r="Y2703" s="1048" t="str">
        <f t="shared" si="443"/>
        <v/>
      </c>
      <c r="Z2703" s="1049" t="str">
        <f t="shared" si="446"/>
        <v/>
      </c>
      <c r="AA2703" s="1049" t="str">
        <f t="shared" si="447"/>
        <v/>
      </c>
      <c r="AB2703" s="1050" t="str">
        <f t="shared" si="448"/>
        <v/>
      </c>
      <c r="AD2703" s="1052" t="str">
        <f t="shared" si="449"/>
        <v/>
      </c>
      <c r="AE2703" s="1053" t="str">
        <f t="shared" si="450"/>
        <v/>
      </c>
    </row>
    <row r="2704" spans="10:31" ht="12.75" customHeight="1">
      <c r="J2704" s="1117" t="str">
        <f>IF(D2704="","-",#REF!-D2704)</f>
        <v>-</v>
      </c>
      <c r="L2704" s="1041" t="str">
        <f t="shared" si="444"/>
        <v/>
      </c>
      <c r="W2704" s="1046" t="str">
        <f t="shared" si="445"/>
        <v/>
      </c>
      <c r="X2704" s="1047"/>
      <c r="Y2704" s="1048" t="str">
        <f t="shared" si="443"/>
        <v/>
      </c>
      <c r="Z2704" s="1049" t="str">
        <f t="shared" si="446"/>
        <v/>
      </c>
      <c r="AA2704" s="1049" t="str">
        <f t="shared" si="447"/>
        <v/>
      </c>
      <c r="AB2704" s="1050" t="str">
        <f t="shared" si="448"/>
        <v/>
      </c>
      <c r="AD2704" s="1052" t="str">
        <f t="shared" si="449"/>
        <v/>
      </c>
      <c r="AE2704" s="1053" t="str">
        <f t="shared" si="450"/>
        <v/>
      </c>
    </row>
    <row r="2705" spans="10:31" ht="12.75" customHeight="1">
      <c r="J2705" s="1117" t="str">
        <f>IF(D2705="","-",#REF!-D2705)</f>
        <v>-</v>
      </c>
      <c r="L2705" s="1041" t="str">
        <f t="shared" si="444"/>
        <v/>
      </c>
      <c r="W2705" s="1046" t="str">
        <f t="shared" si="445"/>
        <v/>
      </c>
      <c r="X2705" s="1047"/>
      <c r="Y2705" s="1048" t="str">
        <f t="shared" si="443"/>
        <v/>
      </c>
      <c r="Z2705" s="1049" t="str">
        <f t="shared" si="446"/>
        <v/>
      </c>
      <c r="AA2705" s="1049" t="str">
        <f t="shared" si="447"/>
        <v/>
      </c>
      <c r="AB2705" s="1050" t="str">
        <f t="shared" si="448"/>
        <v/>
      </c>
      <c r="AD2705" s="1052" t="str">
        <f t="shared" si="449"/>
        <v/>
      </c>
      <c r="AE2705" s="1053" t="str">
        <f t="shared" si="450"/>
        <v/>
      </c>
    </row>
    <row r="2706" spans="10:31" ht="12.75" customHeight="1">
      <c r="J2706" s="1117" t="str">
        <f>IF(D2706="","-",#REF!-D2706)</f>
        <v>-</v>
      </c>
      <c r="L2706" s="1041" t="str">
        <f t="shared" si="444"/>
        <v/>
      </c>
      <c r="W2706" s="1046" t="str">
        <f t="shared" si="445"/>
        <v/>
      </c>
      <c r="X2706" s="1047"/>
      <c r="Y2706" s="1048" t="str">
        <f t="shared" si="443"/>
        <v/>
      </c>
      <c r="Z2706" s="1049" t="str">
        <f t="shared" si="446"/>
        <v/>
      </c>
      <c r="AA2706" s="1049" t="str">
        <f t="shared" si="447"/>
        <v/>
      </c>
      <c r="AB2706" s="1050" t="str">
        <f t="shared" si="448"/>
        <v/>
      </c>
      <c r="AD2706" s="1052" t="str">
        <f t="shared" si="449"/>
        <v/>
      </c>
      <c r="AE2706" s="1053" t="str">
        <f t="shared" si="450"/>
        <v/>
      </c>
    </row>
    <row r="2707" spans="10:31" ht="12.75" customHeight="1">
      <c r="J2707" s="1117" t="str">
        <f>IF(D2707="","-",#REF!-D2707)</f>
        <v>-</v>
      </c>
      <c r="L2707" s="1041" t="str">
        <f t="shared" si="444"/>
        <v/>
      </c>
      <c r="W2707" s="1046" t="str">
        <f t="shared" si="445"/>
        <v/>
      </c>
      <c r="X2707" s="1047"/>
      <c r="Y2707" s="1048" t="str">
        <f t="shared" si="443"/>
        <v/>
      </c>
      <c r="Z2707" s="1049" t="str">
        <f t="shared" si="446"/>
        <v/>
      </c>
      <c r="AA2707" s="1049" t="str">
        <f t="shared" si="447"/>
        <v/>
      </c>
      <c r="AB2707" s="1050" t="str">
        <f t="shared" si="448"/>
        <v/>
      </c>
      <c r="AD2707" s="1052" t="str">
        <f t="shared" si="449"/>
        <v/>
      </c>
      <c r="AE2707" s="1053" t="str">
        <f t="shared" si="450"/>
        <v/>
      </c>
    </row>
    <row r="2708" spans="10:31" ht="12.75" customHeight="1">
      <c r="J2708" s="1117" t="str">
        <f>IF(D2708="","-",#REF!-D2708)</f>
        <v>-</v>
      </c>
      <c r="L2708" s="1041" t="str">
        <f t="shared" si="444"/>
        <v/>
      </c>
      <c r="W2708" s="1046" t="str">
        <f t="shared" si="445"/>
        <v/>
      </c>
      <c r="X2708" s="1047"/>
      <c r="Y2708" s="1048" t="str">
        <f t="shared" si="443"/>
        <v/>
      </c>
      <c r="Z2708" s="1049" t="str">
        <f t="shared" si="446"/>
        <v/>
      </c>
      <c r="AA2708" s="1049" t="str">
        <f t="shared" si="447"/>
        <v/>
      </c>
      <c r="AB2708" s="1050" t="str">
        <f t="shared" si="448"/>
        <v/>
      </c>
      <c r="AD2708" s="1052" t="str">
        <f t="shared" si="449"/>
        <v/>
      </c>
      <c r="AE2708" s="1053" t="str">
        <f t="shared" si="450"/>
        <v/>
      </c>
    </row>
    <row r="2709" spans="10:31" ht="12.75" customHeight="1">
      <c r="J2709" s="1117" t="str">
        <f>IF(D2709="","-",#REF!-D2709)</f>
        <v>-</v>
      </c>
      <c r="L2709" s="1041" t="str">
        <f t="shared" si="444"/>
        <v/>
      </c>
      <c r="W2709" s="1046" t="str">
        <f t="shared" si="445"/>
        <v/>
      </c>
      <c r="X2709" s="1047"/>
      <c r="Y2709" s="1048" t="str">
        <f t="shared" si="443"/>
        <v/>
      </c>
      <c r="Z2709" s="1049" t="str">
        <f t="shared" si="446"/>
        <v/>
      </c>
      <c r="AA2709" s="1049" t="str">
        <f t="shared" si="447"/>
        <v/>
      </c>
      <c r="AB2709" s="1050" t="str">
        <f t="shared" si="448"/>
        <v/>
      </c>
      <c r="AD2709" s="1052" t="str">
        <f t="shared" si="449"/>
        <v/>
      </c>
      <c r="AE2709" s="1053" t="str">
        <f t="shared" si="450"/>
        <v/>
      </c>
    </row>
    <row r="2710" spans="10:31" ht="12.75" customHeight="1">
      <c r="J2710" s="1117" t="str">
        <f>IF(D2710="","-",#REF!-D2710)</f>
        <v>-</v>
      </c>
      <c r="L2710" s="1041" t="str">
        <f t="shared" si="444"/>
        <v/>
      </c>
      <c r="W2710" s="1046" t="str">
        <f t="shared" si="445"/>
        <v/>
      </c>
      <c r="X2710" s="1047"/>
      <c r="Y2710" s="1048" t="str">
        <f t="shared" si="443"/>
        <v/>
      </c>
      <c r="Z2710" s="1049" t="str">
        <f t="shared" si="446"/>
        <v/>
      </c>
      <c r="AA2710" s="1049" t="str">
        <f t="shared" si="447"/>
        <v/>
      </c>
      <c r="AB2710" s="1050" t="str">
        <f t="shared" si="448"/>
        <v/>
      </c>
      <c r="AD2710" s="1052" t="str">
        <f t="shared" si="449"/>
        <v/>
      </c>
      <c r="AE2710" s="1053" t="str">
        <f t="shared" si="450"/>
        <v/>
      </c>
    </row>
    <row r="2711" spans="10:31" ht="12.75" customHeight="1">
      <c r="J2711" s="1117" t="str">
        <f>IF(D2711="","-",#REF!-D2711)</f>
        <v>-</v>
      </c>
      <c r="L2711" s="1041" t="str">
        <f t="shared" si="444"/>
        <v/>
      </c>
      <c r="W2711" s="1046" t="str">
        <f t="shared" si="445"/>
        <v/>
      </c>
      <c r="X2711" s="1047"/>
      <c r="Y2711" s="1048" t="str">
        <f t="shared" si="443"/>
        <v/>
      </c>
      <c r="Z2711" s="1049" t="str">
        <f t="shared" si="446"/>
        <v/>
      </c>
      <c r="AA2711" s="1049" t="str">
        <f t="shared" si="447"/>
        <v/>
      </c>
      <c r="AB2711" s="1050" t="str">
        <f t="shared" si="448"/>
        <v/>
      </c>
      <c r="AD2711" s="1052" t="str">
        <f t="shared" si="449"/>
        <v/>
      </c>
      <c r="AE2711" s="1053" t="str">
        <f t="shared" si="450"/>
        <v/>
      </c>
    </row>
    <row r="2712" spans="10:31" ht="12.75" customHeight="1">
      <c r="J2712" s="1117" t="str">
        <f>IF(D2712="","-",#REF!-D2712)</f>
        <v>-</v>
      </c>
      <c r="L2712" s="1041" t="str">
        <f t="shared" si="444"/>
        <v/>
      </c>
      <c r="W2712" s="1046" t="str">
        <f t="shared" si="445"/>
        <v/>
      </c>
      <c r="X2712" s="1047"/>
      <c r="Y2712" s="1048" t="str">
        <f t="shared" si="443"/>
        <v/>
      </c>
      <c r="Z2712" s="1049" t="str">
        <f t="shared" si="446"/>
        <v/>
      </c>
      <c r="AA2712" s="1049" t="str">
        <f t="shared" si="447"/>
        <v/>
      </c>
      <c r="AB2712" s="1050" t="str">
        <f t="shared" si="448"/>
        <v/>
      </c>
      <c r="AD2712" s="1052" t="str">
        <f t="shared" si="449"/>
        <v/>
      </c>
      <c r="AE2712" s="1053" t="str">
        <f t="shared" si="450"/>
        <v/>
      </c>
    </row>
    <row r="2713" spans="10:31" ht="12.75" customHeight="1">
      <c r="J2713" s="1117" t="str">
        <f>IF(D2713="","-",#REF!-D2713)</f>
        <v>-</v>
      </c>
      <c r="L2713" s="1041" t="str">
        <f t="shared" si="444"/>
        <v/>
      </c>
      <c r="W2713" s="1046" t="str">
        <f t="shared" si="445"/>
        <v/>
      </c>
      <c r="X2713" s="1047"/>
      <c r="Y2713" s="1048" t="str">
        <f t="shared" si="443"/>
        <v/>
      </c>
      <c r="Z2713" s="1049" t="str">
        <f t="shared" si="446"/>
        <v/>
      </c>
      <c r="AA2713" s="1049" t="str">
        <f t="shared" si="447"/>
        <v/>
      </c>
      <c r="AB2713" s="1050" t="str">
        <f t="shared" si="448"/>
        <v/>
      </c>
      <c r="AD2713" s="1052" t="str">
        <f t="shared" si="449"/>
        <v/>
      </c>
      <c r="AE2713" s="1053" t="str">
        <f t="shared" si="450"/>
        <v/>
      </c>
    </row>
    <row r="2714" spans="10:31" ht="12.75" customHeight="1">
      <c r="J2714" s="1117" t="str">
        <f>IF(D2714="","-",#REF!-D2714)</f>
        <v>-</v>
      </c>
      <c r="L2714" s="1041" t="str">
        <f t="shared" si="444"/>
        <v/>
      </c>
      <c r="W2714" s="1046" t="str">
        <f t="shared" si="445"/>
        <v/>
      </c>
      <c r="X2714" s="1047"/>
      <c r="Y2714" s="1048" t="str">
        <f t="shared" si="443"/>
        <v/>
      </c>
      <c r="Z2714" s="1049" t="str">
        <f t="shared" si="446"/>
        <v/>
      </c>
      <c r="AA2714" s="1049" t="str">
        <f t="shared" si="447"/>
        <v/>
      </c>
      <c r="AB2714" s="1050" t="str">
        <f t="shared" si="448"/>
        <v/>
      </c>
      <c r="AD2714" s="1052" t="str">
        <f t="shared" si="449"/>
        <v/>
      </c>
      <c r="AE2714" s="1053" t="str">
        <f t="shared" si="450"/>
        <v/>
      </c>
    </row>
    <row r="2715" spans="10:31" ht="12.75" customHeight="1">
      <c r="J2715" s="1117" t="str">
        <f>IF(D2715="","-",#REF!-D2715)</f>
        <v>-</v>
      </c>
      <c r="L2715" s="1041" t="str">
        <f t="shared" si="444"/>
        <v/>
      </c>
      <c r="W2715" s="1046" t="str">
        <f t="shared" si="445"/>
        <v/>
      </c>
      <c r="X2715" s="1047"/>
      <c r="Y2715" s="1048" t="str">
        <f t="shared" si="443"/>
        <v/>
      </c>
      <c r="Z2715" s="1049" t="str">
        <f t="shared" si="446"/>
        <v/>
      </c>
      <c r="AA2715" s="1049" t="str">
        <f t="shared" si="447"/>
        <v/>
      </c>
      <c r="AB2715" s="1050" t="str">
        <f t="shared" si="448"/>
        <v/>
      </c>
      <c r="AD2715" s="1052" t="str">
        <f t="shared" si="449"/>
        <v/>
      </c>
      <c r="AE2715" s="1053" t="str">
        <f t="shared" si="450"/>
        <v/>
      </c>
    </row>
    <row r="2716" spans="10:31" ht="12.75" customHeight="1">
      <c r="J2716" s="1117" t="str">
        <f>IF(D2716="","-",#REF!-D2716)</f>
        <v>-</v>
      </c>
      <c r="L2716" s="1041" t="str">
        <f t="shared" si="444"/>
        <v/>
      </c>
      <c r="W2716" s="1046" t="str">
        <f t="shared" si="445"/>
        <v/>
      </c>
      <c r="X2716" s="1047"/>
      <c r="Y2716" s="1048" t="str">
        <f t="shared" si="443"/>
        <v/>
      </c>
      <c r="Z2716" s="1049" t="str">
        <f t="shared" si="446"/>
        <v/>
      </c>
      <c r="AA2716" s="1049" t="str">
        <f t="shared" si="447"/>
        <v/>
      </c>
      <c r="AB2716" s="1050" t="str">
        <f t="shared" si="448"/>
        <v/>
      </c>
      <c r="AD2716" s="1052" t="str">
        <f t="shared" si="449"/>
        <v/>
      </c>
      <c r="AE2716" s="1053" t="str">
        <f t="shared" si="450"/>
        <v/>
      </c>
    </row>
    <row r="2717" spans="10:31" ht="12.75" customHeight="1">
      <c r="J2717" s="1117" t="str">
        <f>IF(D2717="","-",#REF!-D2717)</f>
        <v>-</v>
      </c>
      <c r="L2717" s="1041" t="str">
        <f t="shared" si="444"/>
        <v/>
      </c>
      <c r="W2717" s="1046" t="str">
        <f t="shared" si="445"/>
        <v/>
      </c>
      <c r="X2717" s="1047"/>
      <c r="Y2717" s="1048" t="str">
        <f t="shared" si="443"/>
        <v/>
      </c>
      <c r="Z2717" s="1049" t="str">
        <f t="shared" si="446"/>
        <v/>
      </c>
      <c r="AA2717" s="1049" t="str">
        <f t="shared" si="447"/>
        <v/>
      </c>
      <c r="AB2717" s="1050" t="str">
        <f t="shared" si="448"/>
        <v/>
      </c>
      <c r="AD2717" s="1052" t="str">
        <f t="shared" si="449"/>
        <v/>
      </c>
      <c r="AE2717" s="1053" t="str">
        <f t="shared" si="450"/>
        <v/>
      </c>
    </row>
    <row r="2718" spans="10:31" ht="12.75" customHeight="1">
      <c r="J2718" s="1117" t="str">
        <f>IF(D2718="","-",#REF!-D2718)</f>
        <v>-</v>
      </c>
      <c r="L2718" s="1041" t="str">
        <f t="shared" si="444"/>
        <v/>
      </c>
      <c r="W2718" s="1046" t="str">
        <f t="shared" si="445"/>
        <v/>
      </c>
      <c r="X2718" s="1047"/>
      <c r="Y2718" s="1048" t="str">
        <f t="shared" si="443"/>
        <v/>
      </c>
      <c r="Z2718" s="1049" t="str">
        <f t="shared" si="446"/>
        <v/>
      </c>
      <c r="AA2718" s="1049" t="str">
        <f t="shared" si="447"/>
        <v/>
      </c>
      <c r="AB2718" s="1050" t="str">
        <f t="shared" si="448"/>
        <v/>
      </c>
      <c r="AD2718" s="1052" t="str">
        <f t="shared" si="449"/>
        <v/>
      </c>
      <c r="AE2718" s="1053" t="str">
        <f t="shared" si="450"/>
        <v/>
      </c>
    </row>
    <row r="2719" spans="10:31" ht="12.75" customHeight="1">
      <c r="J2719" s="1117" t="str">
        <f>IF(D2719="","-",#REF!-D2719)</f>
        <v>-</v>
      </c>
      <c r="L2719" s="1041" t="str">
        <f t="shared" si="444"/>
        <v/>
      </c>
      <c r="W2719" s="1046" t="str">
        <f t="shared" si="445"/>
        <v/>
      </c>
      <c r="X2719" s="1047"/>
      <c r="Y2719" s="1048" t="str">
        <f t="shared" si="443"/>
        <v/>
      </c>
      <c r="Z2719" s="1049" t="str">
        <f t="shared" si="446"/>
        <v/>
      </c>
      <c r="AA2719" s="1049" t="str">
        <f t="shared" si="447"/>
        <v/>
      </c>
      <c r="AB2719" s="1050" t="str">
        <f t="shared" si="448"/>
        <v/>
      </c>
      <c r="AD2719" s="1052" t="str">
        <f t="shared" si="449"/>
        <v/>
      </c>
      <c r="AE2719" s="1053" t="str">
        <f t="shared" si="450"/>
        <v/>
      </c>
    </row>
    <row r="2720" spans="10:31" ht="12.75" customHeight="1">
      <c r="J2720" s="1117" t="str">
        <f>IF(D2720="","-",#REF!-D2720)</f>
        <v>-</v>
      </c>
      <c r="L2720" s="1041" t="str">
        <f t="shared" si="444"/>
        <v/>
      </c>
      <c r="W2720" s="1046" t="str">
        <f t="shared" si="445"/>
        <v/>
      </c>
      <c r="X2720" s="1047"/>
      <c r="Y2720" s="1048" t="str">
        <f t="shared" si="443"/>
        <v/>
      </c>
      <c r="Z2720" s="1049" t="str">
        <f t="shared" si="446"/>
        <v/>
      </c>
      <c r="AA2720" s="1049" t="str">
        <f t="shared" si="447"/>
        <v/>
      </c>
      <c r="AB2720" s="1050" t="str">
        <f t="shared" si="448"/>
        <v/>
      </c>
      <c r="AD2720" s="1052" t="str">
        <f t="shared" si="449"/>
        <v/>
      </c>
      <c r="AE2720" s="1053" t="str">
        <f t="shared" si="450"/>
        <v/>
      </c>
    </row>
    <row r="2721" spans="10:31" ht="12.75" customHeight="1">
      <c r="J2721" s="1117" t="str">
        <f>IF(D2721="","-",#REF!-D2721)</f>
        <v>-</v>
      </c>
      <c r="L2721" s="1041" t="str">
        <f t="shared" si="444"/>
        <v/>
      </c>
      <c r="W2721" s="1046" t="str">
        <f t="shared" si="445"/>
        <v/>
      </c>
      <c r="X2721" s="1047"/>
      <c r="Y2721" s="1048" t="str">
        <f t="shared" ref="Y2721:Y2784" si="451">IFERROR(CHOOSE(X2721,"መስከረም","ጥቅምት","ህዳር  ","ታህሳስ ","ጥር ","የካቲት ","መጋቢት ","ሚይዚያ ","ግንቦት ","ሰኔ ","ሐምሌ ","ነሐሴ ","Pagume"),"")</f>
        <v/>
      </c>
      <c r="Z2721" s="1049" t="str">
        <f t="shared" si="446"/>
        <v/>
      </c>
      <c r="AA2721" s="1049" t="str">
        <f t="shared" si="447"/>
        <v/>
      </c>
      <c r="AB2721" s="1050" t="str">
        <f t="shared" si="448"/>
        <v/>
      </c>
      <c r="AD2721" s="1052" t="str">
        <f t="shared" si="449"/>
        <v/>
      </c>
      <c r="AE2721" s="1053" t="str">
        <f t="shared" si="450"/>
        <v/>
      </c>
    </row>
    <row r="2722" spans="10:31" ht="12.75" customHeight="1">
      <c r="J2722" s="1117" t="str">
        <f>IF(D2722="","-",#REF!-D2722)</f>
        <v>-</v>
      </c>
      <c r="L2722" s="1041" t="str">
        <f t="shared" si="444"/>
        <v/>
      </c>
      <c r="W2722" s="1046" t="str">
        <f t="shared" si="445"/>
        <v/>
      </c>
      <c r="X2722" s="1047"/>
      <c r="Y2722" s="1048" t="str">
        <f t="shared" si="451"/>
        <v/>
      </c>
      <c r="Z2722" s="1049" t="str">
        <f t="shared" si="446"/>
        <v/>
      </c>
      <c r="AA2722" s="1049" t="str">
        <f t="shared" si="447"/>
        <v/>
      </c>
      <c r="AB2722" s="1050" t="str">
        <f t="shared" si="448"/>
        <v/>
      </c>
      <c r="AD2722" s="1052" t="str">
        <f t="shared" si="449"/>
        <v/>
      </c>
      <c r="AE2722" s="1053" t="str">
        <f t="shared" si="450"/>
        <v/>
      </c>
    </row>
    <row r="2723" spans="10:31" ht="12.75" customHeight="1">
      <c r="J2723" s="1117" t="str">
        <f>IF(D2723="","-",#REF!-D2723)</f>
        <v>-</v>
      </c>
      <c r="L2723" s="1041" t="str">
        <f t="shared" si="444"/>
        <v/>
      </c>
      <c r="W2723" s="1046" t="str">
        <f t="shared" si="445"/>
        <v/>
      </c>
      <c r="X2723" s="1047"/>
      <c r="Y2723" s="1048" t="str">
        <f t="shared" si="451"/>
        <v/>
      </c>
      <c r="Z2723" s="1049" t="str">
        <f t="shared" si="446"/>
        <v/>
      </c>
      <c r="AA2723" s="1049" t="str">
        <f t="shared" si="447"/>
        <v/>
      </c>
      <c r="AB2723" s="1050" t="str">
        <f t="shared" si="448"/>
        <v/>
      </c>
      <c r="AD2723" s="1052" t="str">
        <f t="shared" si="449"/>
        <v/>
      </c>
      <c r="AE2723" s="1053" t="str">
        <f t="shared" si="450"/>
        <v/>
      </c>
    </row>
    <row r="2724" spans="10:31" ht="12.75" customHeight="1">
      <c r="J2724" s="1117" t="str">
        <f>IF(D2724="","-",#REF!-D2724)</f>
        <v>-</v>
      </c>
      <c r="L2724" s="1041" t="str">
        <f t="shared" si="444"/>
        <v/>
      </c>
      <c r="W2724" s="1046" t="str">
        <f t="shared" si="445"/>
        <v/>
      </c>
      <c r="X2724" s="1047"/>
      <c r="Y2724" s="1048" t="str">
        <f t="shared" si="451"/>
        <v/>
      </c>
      <c r="Z2724" s="1049" t="str">
        <f t="shared" si="446"/>
        <v/>
      </c>
      <c r="AA2724" s="1049" t="str">
        <f t="shared" si="447"/>
        <v/>
      </c>
      <c r="AB2724" s="1050" t="str">
        <f t="shared" si="448"/>
        <v/>
      </c>
      <c r="AD2724" s="1052" t="str">
        <f t="shared" si="449"/>
        <v/>
      </c>
      <c r="AE2724" s="1053" t="str">
        <f t="shared" si="450"/>
        <v/>
      </c>
    </row>
    <row r="2725" spans="10:31" ht="12.75" customHeight="1">
      <c r="J2725" s="1117" t="str">
        <f>IF(D2725="","-",#REF!-D2725)</f>
        <v>-</v>
      </c>
      <c r="L2725" s="1041" t="str">
        <f t="shared" si="444"/>
        <v/>
      </c>
      <c r="W2725" s="1046" t="str">
        <f t="shared" si="445"/>
        <v/>
      </c>
      <c r="X2725" s="1047"/>
      <c r="Y2725" s="1048" t="str">
        <f t="shared" si="451"/>
        <v/>
      </c>
      <c r="Z2725" s="1049" t="str">
        <f t="shared" si="446"/>
        <v/>
      </c>
      <c r="AA2725" s="1049" t="str">
        <f t="shared" si="447"/>
        <v/>
      </c>
      <c r="AB2725" s="1050" t="str">
        <f t="shared" si="448"/>
        <v/>
      </c>
      <c r="AD2725" s="1052" t="str">
        <f t="shared" si="449"/>
        <v/>
      </c>
      <c r="AE2725" s="1053" t="str">
        <f t="shared" si="450"/>
        <v/>
      </c>
    </row>
    <row r="2726" spans="10:31" ht="12.75" customHeight="1">
      <c r="J2726" s="1117" t="str">
        <f>IF(D2726="","-",#REF!-D2726)</f>
        <v>-</v>
      </c>
      <c r="L2726" s="1041" t="str">
        <f t="shared" si="444"/>
        <v/>
      </c>
      <c r="W2726" s="1046" t="str">
        <f t="shared" si="445"/>
        <v/>
      </c>
      <c r="X2726" s="1047"/>
      <c r="Y2726" s="1048" t="str">
        <f t="shared" si="451"/>
        <v/>
      </c>
      <c r="Z2726" s="1049" t="str">
        <f t="shared" si="446"/>
        <v/>
      </c>
      <c r="AA2726" s="1049" t="str">
        <f t="shared" si="447"/>
        <v/>
      </c>
      <c r="AB2726" s="1050" t="str">
        <f t="shared" si="448"/>
        <v/>
      </c>
      <c r="AD2726" s="1052" t="str">
        <f t="shared" si="449"/>
        <v/>
      </c>
      <c r="AE2726" s="1053" t="str">
        <f t="shared" si="450"/>
        <v/>
      </c>
    </row>
    <row r="2727" spans="10:31" ht="12.75" customHeight="1">
      <c r="J2727" s="1117" t="str">
        <f>IF(D2727="","-",#REF!-D2727)</f>
        <v>-</v>
      </c>
      <c r="L2727" s="1041" t="str">
        <f t="shared" si="444"/>
        <v/>
      </c>
      <c r="W2727" s="1046" t="str">
        <f t="shared" si="445"/>
        <v/>
      </c>
      <c r="X2727" s="1047"/>
      <c r="Y2727" s="1048" t="str">
        <f t="shared" si="451"/>
        <v/>
      </c>
      <c r="Z2727" s="1049" t="str">
        <f t="shared" si="446"/>
        <v/>
      </c>
      <c r="AA2727" s="1049" t="str">
        <f t="shared" si="447"/>
        <v/>
      </c>
      <c r="AB2727" s="1050" t="str">
        <f t="shared" si="448"/>
        <v/>
      </c>
      <c r="AD2727" s="1052" t="str">
        <f t="shared" si="449"/>
        <v/>
      </c>
      <c r="AE2727" s="1053" t="str">
        <f t="shared" si="450"/>
        <v/>
      </c>
    </row>
    <row r="2728" spans="10:31" ht="12.75" customHeight="1">
      <c r="J2728" s="1117" t="str">
        <f>IF(D2728="","-",#REF!-D2728)</f>
        <v>-</v>
      </c>
      <c r="L2728" s="1041" t="str">
        <f t="shared" si="444"/>
        <v/>
      </c>
      <c r="W2728" s="1046" t="str">
        <f t="shared" si="445"/>
        <v/>
      </c>
      <c r="X2728" s="1047"/>
      <c r="Y2728" s="1048" t="str">
        <f t="shared" si="451"/>
        <v/>
      </c>
      <c r="Z2728" s="1049" t="str">
        <f t="shared" si="446"/>
        <v/>
      </c>
      <c r="AA2728" s="1049" t="str">
        <f t="shared" si="447"/>
        <v/>
      </c>
      <c r="AB2728" s="1050" t="str">
        <f t="shared" si="448"/>
        <v/>
      </c>
      <c r="AD2728" s="1052" t="str">
        <f t="shared" si="449"/>
        <v/>
      </c>
      <c r="AE2728" s="1053" t="str">
        <f t="shared" si="450"/>
        <v/>
      </c>
    </row>
    <row r="2729" spans="10:31" ht="12.75" customHeight="1">
      <c r="J2729" s="1117" t="str">
        <f>IF(D2729="","-",#REF!-D2729)</f>
        <v>-</v>
      </c>
      <c r="L2729" s="1041" t="str">
        <f t="shared" si="444"/>
        <v/>
      </c>
      <c r="W2729" s="1046" t="str">
        <f t="shared" si="445"/>
        <v/>
      </c>
      <c r="X2729" s="1047"/>
      <c r="Y2729" s="1048" t="str">
        <f t="shared" si="451"/>
        <v/>
      </c>
      <c r="Z2729" s="1049" t="str">
        <f t="shared" si="446"/>
        <v/>
      </c>
      <c r="AA2729" s="1049" t="str">
        <f t="shared" si="447"/>
        <v/>
      </c>
      <c r="AB2729" s="1050" t="str">
        <f t="shared" si="448"/>
        <v/>
      </c>
      <c r="AD2729" s="1052" t="str">
        <f t="shared" si="449"/>
        <v/>
      </c>
      <c r="AE2729" s="1053" t="str">
        <f t="shared" si="450"/>
        <v/>
      </c>
    </row>
    <row r="2730" spans="10:31" ht="12.75" customHeight="1">
      <c r="J2730" s="1117" t="str">
        <f>IF(D2730="","-",#REF!-D2730)</f>
        <v>-</v>
      </c>
      <c r="L2730" s="1041" t="str">
        <f t="shared" si="444"/>
        <v/>
      </c>
      <c r="W2730" s="1046" t="str">
        <f t="shared" si="445"/>
        <v/>
      </c>
      <c r="X2730" s="1047"/>
      <c r="Y2730" s="1048" t="str">
        <f t="shared" si="451"/>
        <v/>
      </c>
      <c r="Z2730" s="1049" t="str">
        <f t="shared" si="446"/>
        <v/>
      </c>
      <c r="AA2730" s="1049" t="str">
        <f t="shared" si="447"/>
        <v/>
      </c>
      <c r="AB2730" s="1050" t="str">
        <f t="shared" si="448"/>
        <v/>
      </c>
      <c r="AD2730" s="1052" t="str">
        <f t="shared" si="449"/>
        <v/>
      </c>
      <c r="AE2730" s="1053" t="str">
        <f t="shared" si="450"/>
        <v/>
      </c>
    </row>
    <row r="2731" spans="10:31" ht="12.75" customHeight="1">
      <c r="J2731" s="1117" t="str">
        <f>IF(D2731="","-",#REF!-D2731)</f>
        <v>-</v>
      </c>
      <c r="L2731" s="1041" t="str">
        <f t="shared" si="444"/>
        <v/>
      </c>
      <c r="W2731" s="1046" t="str">
        <f t="shared" si="445"/>
        <v/>
      </c>
      <c r="X2731" s="1047"/>
      <c r="Y2731" s="1048" t="str">
        <f t="shared" si="451"/>
        <v/>
      </c>
      <c r="Z2731" s="1049" t="str">
        <f t="shared" si="446"/>
        <v/>
      </c>
      <c r="AA2731" s="1049" t="str">
        <f t="shared" si="447"/>
        <v/>
      </c>
      <c r="AB2731" s="1050" t="str">
        <f t="shared" si="448"/>
        <v/>
      </c>
      <c r="AD2731" s="1052" t="str">
        <f t="shared" si="449"/>
        <v/>
      </c>
      <c r="AE2731" s="1053" t="str">
        <f t="shared" si="450"/>
        <v/>
      </c>
    </row>
    <row r="2732" spans="10:31" ht="12.75" customHeight="1">
      <c r="J2732" s="1117" t="str">
        <f>IF(D2732="","-",#REF!-D2732)</f>
        <v>-</v>
      </c>
      <c r="L2732" s="1041" t="str">
        <f t="shared" si="444"/>
        <v/>
      </c>
      <c r="W2732" s="1046" t="str">
        <f t="shared" si="445"/>
        <v/>
      </c>
      <c r="X2732" s="1047"/>
      <c r="Y2732" s="1048" t="str">
        <f t="shared" si="451"/>
        <v/>
      </c>
      <c r="Z2732" s="1049" t="str">
        <f t="shared" si="446"/>
        <v/>
      </c>
      <c r="AA2732" s="1049" t="str">
        <f t="shared" si="447"/>
        <v/>
      </c>
      <c r="AB2732" s="1050" t="str">
        <f t="shared" si="448"/>
        <v/>
      </c>
      <c r="AD2732" s="1052" t="str">
        <f t="shared" si="449"/>
        <v/>
      </c>
      <c r="AE2732" s="1053" t="str">
        <f t="shared" si="450"/>
        <v/>
      </c>
    </row>
    <row r="2733" spans="10:31" ht="12.75" customHeight="1">
      <c r="J2733" s="1117" t="str">
        <f>IF(D2733="","-",#REF!-D2733)</f>
        <v>-</v>
      </c>
      <c r="L2733" s="1041" t="str">
        <f t="shared" si="444"/>
        <v/>
      </c>
      <c r="W2733" s="1046" t="str">
        <f t="shared" si="445"/>
        <v/>
      </c>
      <c r="X2733" s="1047"/>
      <c r="Y2733" s="1048" t="str">
        <f t="shared" si="451"/>
        <v/>
      </c>
      <c r="Z2733" s="1049" t="str">
        <f t="shared" si="446"/>
        <v/>
      </c>
      <c r="AA2733" s="1049" t="str">
        <f t="shared" si="447"/>
        <v/>
      </c>
      <c r="AB2733" s="1050" t="str">
        <f t="shared" si="448"/>
        <v/>
      </c>
      <c r="AD2733" s="1052" t="str">
        <f t="shared" si="449"/>
        <v/>
      </c>
      <c r="AE2733" s="1053" t="str">
        <f t="shared" si="450"/>
        <v/>
      </c>
    </row>
    <row r="2734" spans="10:31" ht="12.75" customHeight="1">
      <c r="J2734" s="1117" t="str">
        <f>IF(D2734="","-",#REF!-D2734)</f>
        <v>-</v>
      </c>
      <c r="L2734" s="1041" t="str">
        <f t="shared" si="444"/>
        <v/>
      </c>
      <c r="W2734" s="1046" t="str">
        <f t="shared" si="445"/>
        <v/>
      </c>
      <c r="X2734" s="1047"/>
      <c r="Y2734" s="1048" t="str">
        <f t="shared" si="451"/>
        <v/>
      </c>
      <c r="Z2734" s="1049" t="str">
        <f t="shared" si="446"/>
        <v/>
      </c>
      <c r="AA2734" s="1049" t="str">
        <f t="shared" si="447"/>
        <v/>
      </c>
      <c r="AB2734" s="1050" t="str">
        <f t="shared" si="448"/>
        <v/>
      </c>
      <c r="AD2734" s="1052" t="str">
        <f t="shared" si="449"/>
        <v/>
      </c>
      <c r="AE2734" s="1053" t="str">
        <f t="shared" si="450"/>
        <v/>
      </c>
    </row>
    <row r="2735" spans="10:31" ht="12.75" customHeight="1">
      <c r="J2735" s="1117" t="str">
        <f>IF(D2735="","-",#REF!-D2735)</f>
        <v>-</v>
      </c>
      <c r="L2735" s="1041" t="str">
        <f t="shared" si="444"/>
        <v/>
      </c>
      <c r="W2735" s="1046" t="str">
        <f t="shared" si="445"/>
        <v/>
      </c>
      <c r="X2735" s="1047"/>
      <c r="Y2735" s="1048" t="str">
        <f t="shared" si="451"/>
        <v/>
      </c>
      <c r="Z2735" s="1049" t="str">
        <f t="shared" si="446"/>
        <v/>
      </c>
      <c r="AA2735" s="1049" t="str">
        <f t="shared" si="447"/>
        <v/>
      </c>
      <c r="AB2735" s="1050" t="str">
        <f t="shared" si="448"/>
        <v/>
      </c>
      <c r="AD2735" s="1052" t="str">
        <f t="shared" si="449"/>
        <v/>
      </c>
      <c r="AE2735" s="1053" t="str">
        <f t="shared" si="450"/>
        <v/>
      </c>
    </row>
    <row r="2736" spans="10:31" ht="12.75" customHeight="1">
      <c r="J2736" s="1117" t="str">
        <f>IF(D2736="","-",#REF!-D2736)</f>
        <v>-</v>
      </c>
      <c r="L2736" s="1041" t="str">
        <f t="shared" si="444"/>
        <v/>
      </c>
      <c r="W2736" s="1046" t="str">
        <f t="shared" si="445"/>
        <v/>
      </c>
      <c r="X2736" s="1047"/>
      <c r="Y2736" s="1048" t="str">
        <f t="shared" si="451"/>
        <v/>
      </c>
      <c r="Z2736" s="1049" t="str">
        <f t="shared" si="446"/>
        <v/>
      </c>
      <c r="AA2736" s="1049" t="str">
        <f t="shared" si="447"/>
        <v/>
      </c>
      <c r="AB2736" s="1050" t="str">
        <f t="shared" si="448"/>
        <v/>
      </c>
      <c r="AD2736" s="1052" t="str">
        <f t="shared" si="449"/>
        <v/>
      </c>
      <c r="AE2736" s="1053" t="str">
        <f t="shared" si="450"/>
        <v/>
      </c>
    </row>
    <row r="2737" spans="10:31" ht="12.75" customHeight="1">
      <c r="J2737" s="1117" t="str">
        <f>IF(D2737="","-",#REF!-D2737)</f>
        <v>-</v>
      </c>
      <c r="L2737" s="1041" t="str">
        <f t="shared" si="444"/>
        <v/>
      </c>
      <c r="W2737" s="1046" t="str">
        <f t="shared" si="445"/>
        <v/>
      </c>
      <c r="X2737" s="1047"/>
      <c r="Y2737" s="1048" t="str">
        <f t="shared" si="451"/>
        <v/>
      </c>
      <c r="Z2737" s="1049" t="str">
        <f t="shared" si="446"/>
        <v/>
      </c>
      <c r="AA2737" s="1049" t="str">
        <f t="shared" si="447"/>
        <v/>
      </c>
      <c r="AB2737" s="1050" t="str">
        <f t="shared" si="448"/>
        <v/>
      </c>
      <c r="AD2737" s="1052" t="str">
        <f t="shared" si="449"/>
        <v/>
      </c>
      <c r="AE2737" s="1053" t="str">
        <f t="shared" si="450"/>
        <v/>
      </c>
    </row>
    <row r="2738" spans="10:31" ht="12.75" customHeight="1">
      <c r="J2738" s="1117" t="str">
        <f>IF(D2738="","-",#REF!-D2738)</f>
        <v>-</v>
      </c>
      <c r="L2738" s="1041" t="str">
        <f t="shared" si="444"/>
        <v/>
      </c>
      <c r="W2738" s="1046" t="str">
        <f t="shared" si="445"/>
        <v/>
      </c>
      <c r="X2738" s="1047"/>
      <c r="Y2738" s="1048" t="str">
        <f t="shared" si="451"/>
        <v/>
      </c>
      <c r="Z2738" s="1049" t="str">
        <f t="shared" si="446"/>
        <v/>
      </c>
      <c r="AA2738" s="1049" t="str">
        <f t="shared" si="447"/>
        <v/>
      </c>
      <c r="AB2738" s="1050" t="str">
        <f t="shared" si="448"/>
        <v/>
      </c>
      <c r="AD2738" s="1052" t="str">
        <f t="shared" si="449"/>
        <v/>
      </c>
      <c r="AE2738" s="1053" t="str">
        <f t="shared" si="450"/>
        <v/>
      </c>
    </row>
    <row r="2739" spans="10:31" ht="12.75" customHeight="1">
      <c r="J2739" s="1117" t="str">
        <f>IF(D2739="","-",#REF!-D2739)</f>
        <v>-</v>
      </c>
      <c r="L2739" s="1041" t="str">
        <f t="shared" si="444"/>
        <v/>
      </c>
      <c r="W2739" s="1046" t="str">
        <f t="shared" si="445"/>
        <v/>
      </c>
      <c r="X2739" s="1047"/>
      <c r="Y2739" s="1048" t="str">
        <f t="shared" si="451"/>
        <v/>
      </c>
      <c r="Z2739" s="1049" t="str">
        <f t="shared" si="446"/>
        <v/>
      </c>
      <c r="AA2739" s="1049" t="str">
        <f t="shared" si="447"/>
        <v/>
      </c>
      <c r="AB2739" s="1050" t="str">
        <f t="shared" si="448"/>
        <v/>
      </c>
      <c r="AD2739" s="1052" t="str">
        <f t="shared" si="449"/>
        <v/>
      </c>
      <c r="AE2739" s="1053" t="str">
        <f t="shared" si="450"/>
        <v/>
      </c>
    </row>
    <row r="2740" spans="10:31" ht="12.75" customHeight="1">
      <c r="J2740" s="1117" t="str">
        <f>IF(D2740="","-",#REF!-D2740)</f>
        <v>-</v>
      </c>
      <c r="L2740" s="1041" t="str">
        <f t="shared" si="444"/>
        <v/>
      </c>
      <c r="W2740" s="1046" t="str">
        <f t="shared" si="445"/>
        <v/>
      </c>
      <c r="X2740" s="1047"/>
      <c r="Y2740" s="1048" t="str">
        <f t="shared" si="451"/>
        <v/>
      </c>
      <c r="Z2740" s="1049" t="str">
        <f t="shared" si="446"/>
        <v/>
      </c>
      <c r="AA2740" s="1049" t="str">
        <f t="shared" si="447"/>
        <v/>
      </c>
      <c r="AB2740" s="1050" t="str">
        <f t="shared" si="448"/>
        <v/>
      </c>
      <c r="AD2740" s="1052" t="str">
        <f t="shared" si="449"/>
        <v/>
      </c>
      <c r="AE2740" s="1053" t="str">
        <f t="shared" si="450"/>
        <v/>
      </c>
    </row>
    <row r="2741" spans="10:31" ht="12.75" customHeight="1">
      <c r="J2741" s="1117" t="str">
        <f>IF(D2741="","-",#REF!-D2741)</f>
        <v>-</v>
      </c>
      <c r="L2741" s="1041" t="str">
        <f t="shared" si="444"/>
        <v/>
      </c>
      <c r="W2741" s="1046" t="str">
        <f t="shared" si="445"/>
        <v/>
      </c>
      <c r="X2741" s="1047"/>
      <c r="Y2741" s="1048" t="str">
        <f t="shared" si="451"/>
        <v/>
      </c>
      <c r="Z2741" s="1049" t="str">
        <f t="shared" si="446"/>
        <v/>
      </c>
      <c r="AA2741" s="1049" t="str">
        <f t="shared" si="447"/>
        <v/>
      </c>
      <c r="AB2741" s="1050" t="str">
        <f t="shared" si="448"/>
        <v/>
      </c>
      <c r="AD2741" s="1052" t="str">
        <f t="shared" si="449"/>
        <v/>
      </c>
      <c r="AE2741" s="1053" t="str">
        <f t="shared" si="450"/>
        <v/>
      </c>
    </row>
    <row r="2742" spans="10:31" ht="12.75" customHeight="1">
      <c r="J2742" s="1117" t="str">
        <f>IF(D2742="","-",#REF!-D2742)</f>
        <v>-</v>
      </c>
      <c r="L2742" s="1041" t="str">
        <f t="shared" si="444"/>
        <v/>
      </c>
      <c r="W2742" s="1046" t="str">
        <f t="shared" si="445"/>
        <v/>
      </c>
      <c r="X2742" s="1047"/>
      <c r="Y2742" s="1048" t="str">
        <f t="shared" si="451"/>
        <v/>
      </c>
      <c r="Z2742" s="1049" t="str">
        <f t="shared" si="446"/>
        <v/>
      </c>
      <c r="AA2742" s="1049" t="str">
        <f t="shared" si="447"/>
        <v/>
      </c>
      <c r="AB2742" s="1050" t="str">
        <f t="shared" si="448"/>
        <v/>
      </c>
      <c r="AD2742" s="1052" t="str">
        <f t="shared" si="449"/>
        <v/>
      </c>
      <c r="AE2742" s="1053" t="str">
        <f t="shared" si="450"/>
        <v/>
      </c>
    </row>
    <row r="2743" spans="10:31" ht="12.75" customHeight="1">
      <c r="J2743" s="1117" t="str">
        <f>IF(D2743="","-",#REF!-D2743)</f>
        <v>-</v>
      </c>
      <c r="L2743" s="1041" t="str">
        <f t="shared" si="444"/>
        <v/>
      </c>
      <c r="W2743" s="1046" t="str">
        <f t="shared" si="445"/>
        <v/>
      </c>
      <c r="X2743" s="1047"/>
      <c r="Y2743" s="1048" t="str">
        <f t="shared" si="451"/>
        <v/>
      </c>
      <c r="Z2743" s="1049" t="str">
        <f t="shared" si="446"/>
        <v/>
      </c>
      <c r="AA2743" s="1049" t="str">
        <f t="shared" si="447"/>
        <v/>
      </c>
      <c r="AB2743" s="1050" t="str">
        <f t="shared" si="448"/>
        <v/>
      </c>
      <c r="AD2743" s="1052" t="str">
        <f t="shared" si="449"/>
        <v/>
      </c>
      <c r="AE2743" s="1053" t="str">
        <f t="shared" si="450"/>
        <v/>
      </c>
    </row>
    <row r="2744" spans="10:31" ht="12.75" customHeight="1">
      <c r="J2744" s="1117" t="str">
        <f>IF(D2744="","-",#REF!-D2744)</f>
        <v>-</v>
      </c>
      <c r="L2744" s="1041" t="str">
        <f t="shared" si="444"/>
        <v/>
      </c>
      <c r="W2744" s="1046" t="str">
        <f t="shared" si="445"/>
        <v/>
      </c>
      <c r="X2744" s="1047"/>
      <c r="Y2744" s="1048" t="str">
        <f t="shared" si="451"/>
        <v/>
      </c>
      <c r="Z2744" s="1049" t="str">
        <f t="shared" si="446"/>
        <v/>
      </c>
      <c r="AA2744" s="1049" t="str">
        <f t="shared" si="447"/>
        <v/>
      </c>
      <c r="AB2744" s="1050" t="str">
        <f t="shared" si="448"/>
        <v/>
      </c>
      <c r="AD2744" s="1052" t="str">
        <f t="shared" si="449"/>
        <v/>
      </c>
      <c r="AE2744" s="1053" t="str">
        <f t="shared" si="450"/>
        <v/>
      </c>
    </row>
    <row r="2745" spans="10:31" ht="12.75" customHeight="1">
      <c r="J2745" s="1117" t="str">
        <f>IF(D2745="","-",#REF!-D2745)</f>
        <v>-</v>
      </c>
      <c r="L2745" s="1041" t="str">
        <f t="shared" si="444"/>
        <v/>
      </c>
      <c r="W2745" s="1046" t="str">
        <f t="shared" si="445"/>
        <v/>
      </c>
      <c r="X2745" s="1047"/>
      <c r="Y2745" s="1048" t="str">
        <f t="shared" si="451"/>
        <v/>
      </c>
      <c r="Z2745" s="1049" t="str">
        <f t="shared" si="446"/>
        <v/>
      </c>
      <c r="AA2745" s="1049" t="str">
        <f t="shared" si="447"/>
        <v/>
      </c>
      <c r="AB2745" s="1050" t="str">
        <f t="shared" si="448"/>
        <v/>
      </c>
      <c r="AD2745" s="1052" t="str">
        <f t="shared" si="449"/>
        <v/>
      </c>
      <c r="AE2745" s="1053" t="str">
        <f t="shared" si="450"/>
        <v/>
      </c>
    </row>
    <row r="2746" spans="10:31" ht="12.75" customHeight="1">
      <c r="J2746" s="1117" t="str">
        <f>IF(D2746="","-",#REF!-D2746)</f>
        <v>-</v>
      </c>
      <c r="L2746" s="1041" t="str">
        <f t="shared" si="444"/>
        <v/>
      </c>
      <c r="W2746" s="1046" t="str">
        <f t="shared" si="445"/>
        <v/>
      </c>
      <c r="X2746" s="1047"/>
      <c r="Y2746" s="1048" t="str">
        <f t="shared" si="451"/>
        <v/>
      </c>
      <c r="Z2746" s="1049" t="str">
        <f t="shared" si="446"/>
        <v/>
      </c>
      <c r="AA2746" s="1049" t="str">
        <f t="shared" si="447"/>
        <v/>
      </c>
      <c r="AB2746" s="1050" t="str">
        <f t="shared" si="448"/>
        <v/>
      </c>
      <c r="AD2746" s="1052" t="str">
        <f t="shared" si="449"/>
        <v/>
      </c>
      <c r="AE2746" s="1053" t="str">
        <f t="shared" si="450"/>
        <v/>
      </c>
    </row>
    <row r="2747" spans="10:31" ht="12.75" customHeight="1">
      <c r="J2747" s="1117" t="str">
        <f>IF(D2747="","-",#REF!-D2747)</f>
        <v>-</v>
      </c>
      <c r="L2747" s="1041" t="str">
        <f t="shared" si="444"/>
        <v/>
      </c>
      <c r="W2747" s="1046" t="str">
        <f t="shared" si="445"/>
        <v/>
      </c>
      <c r="X2747" s="1047"/>
      <c r="Y2747" s="1048" t="str">
        <f t="shared" si="451"/>
        <v/>
      </c>
      <c r="Z2747" s="1049" t="str">
        <f t="shared" si="446"/>
        <v/>
      </c>
      <c r="AA2747" s="1049" t="str">
        <f t="shared" si="447"/>
        <v/>
      </c>
      <c r="AB2747" s="1050" t="str">
        <f t="shared" si="448"/>
        <v/>
      </c>
      <c r="AD2747" s="1052" t="str">
        <f t="shared" si="449"/>
        <v/>
      </c>
      <c r="AE2747" s="1053" t="str">
        <f t="shared" si="450"/>
        <v/>
      </c>
    </row>
    <row r="2748" spans="10:31" ht="12.75" customHeight="1">
      <c r="J2748" s="1117" t="str">
        <f>IF(D2748="","-",#REF!-D2748)</f>
        <v>-</v>
      </c>
      <c r="L2748" s="1041" t="str">
        <f t="shared" si="444"/>
        <v/>
      </c>
      <c r="W2748" s="1046" t="str">
        <f t="shared" si="445"/>
        <v/>
      </c>
      <c r="X2748" s="1047"/>
      <c r="Y2748" s="1048" t="str">
        <f t="shared" si="451"/>
        <v/>
      </c>
      <c r="Z2748" s="1049" t="str">
        <f t="shared" si="446"/>
        <v/>
      </c>
      <c r="AA2748" s="1049" t="str">
        <f t="shared" si="447"/>
        <v/>
      </c>
      <c r="AB2748" s="1050" t="str">
        <f t="shared" si="448"/>
        <v/>
      </c>
      <c r="AD2748" s="1052" t="str">
        <f t="shared" si="449"/>
        <v/>
      </c>
      <c r="AE2748" s="1053" t="str">
        <f t="shared" si="450"/>
        <v/>
      </c>
    </row>
    <row r="2749" spans="10:31" ht="12.75" customHeight="1">
      <c r="J2749" s="1117" t="str">
        <f>IF(D2749="","-",#REF!-D2749)</f>
        <v>-</v>
      </c>
      <c r="L2749" s="1041" t="str">
        <f t="shared" si="444"/>
        <v/>
      </c>
      <c r="W2749" s="1046" t="str">
        <f t="shared" si="445"/>
        <v/>
      </c>
      <c r="X2749" s="1047"/>
      <c r="Y2749" s="1048" t="str">
        <f t="shared" si="451"/>
        <v/>
      </c>
      <c r="Z2749" s="1049" t="str">
        <f t="shared" si="446"/>
        <v/>
      </c>
      <c r="AA2749" s="1049" t="str">
        <f t="shared" si="447"/>
        <v/>
      </c>
      <c r="AB2749" s="1050" t="str">
        <f t="shared" si="448"/>
        <v/>
      </c>
      <c r="AD2749" s="1052" t="str">
        <f t="shared" si="449"/>
        <v/>
      </c>
      <c r="AE2749" s="1053" t="str">
        <f t="shared" si="450"/>
        <v/>
      </c>
    </row>
    <row r="2750" spans="10:31" ht="12.75" customHeight="1">
      <c r="J2750" s="1117" t="str">
        <f>IF(D2750="","-",#REF!-D2750)</f>
        <v>-</v>
      </c>
      <c r="L2750" s="1041" t="str">
        <f t="shared" si="444"/>
        <v/>
      </c>
      <c r="W2750" s="1046" t="str">
        <f t="shared" si="445"/>
        <v/>
      </c>
      <c r="X2750" s="1047"/>
      <c r="Y2750" s="1048" t="str">
        <f t="shared" si="451"/>
        <v/>
      </c>
      <c r="Z2750" s="1049" t="str">
        <f t="shared" si="446"/>
        <v/>
      </c>
      <c r="AA2750" s="1049" t="str">
        <f t="shared" si="447"/>
        <v/>
      </c>
      <c r="AB2750" s="1050" t="str">
        <f t="shared" si="448"/>
        <v/>
      </c>
      <c r="AD2750" s="1052" t="str">
        <f t="shared" si="449"/>
        <v/>
      </c>
      <c r="AE2750" s="1053" t="str">
        <f t="shared" si="450"/>
        <v/>
      </c>
    </row>
    <row r="2751" spans="10:31" ht="12.75" customHeight="1">
      <c r="J2751" s="1117" t="str">
        <f>IF(D2751="","-",#REF!-D2751)</f>
        <v>-</v>
      </c>
      <c r="L2751" s="1041" t="str">
        <f t="shared" si="444"/>
        <v/>
      </c>
      <c r="W2751" s="1046" t="str">
        <f t="shared" si="445"/>
        <v/>
      </c>
      <c r="X2751" s="1047"/>
      <c r="Y2751" s="1048" t="str">
        <f t="shared" si="451"/>
        <v/>
      </c>
      <c r="Z2751" s="1049" t="str">
        <f t="shared" si="446"/>
        <v/>
      </c>
      <c r="AA2751" s="1049" t="str">
        <f t="shared" si="447"/>
        <v/>
      </c>
      <c r="AB2751" s="1050" t="str">
        <f t="shared" si="448"/>
        <v/>
      </c>
      <c r="AD2751" s="1052" t="str">
        <f t="shared" si="449"/>
        <v/>
      </c>
      <c r="AE2751" s="1053" t="str">
        <f t="shared" si="450"/>
        <v/>
      </c>
    </row>
    <row r="2752" spans="10:31" ht="12.75" customHeight="1">
      <c r="J2752" s="1117" t="str">
        <f>IF(D2752="","-",#REF!-D2752)</f>
        <v>-</v>
      </c>
      <c r="L2752" s="1041" t="str">
        <f t="shared" si="444"/>
        <v/>
      </c>
      <c r="W2752" s="1046" t="str">
        <f t="shared" si="445"/>
        <v/>
      </c>
      <c r="X2752" s="1047"/>
      <c r="Y2752" s="1048" t="str">
        <f t="shared" si="451"/>
        <v/>
      </c>
      <c r="Z2752" s="1049" t="str">
        <f t="shared" si="446"/>
        <v/>
      </c>
      <c r="AA2752" s="1049" t="str">
        <f t="shared" si="447"/>
        <v/>
      </c>
      <c r="AB2752" s="1050" t="str">
        <f t="shared" si="448"/>
        <v/>
      </c>
      <c r="AD2752" s="1052" t="str">
        <f t="shared" si="449"/>
        <v/>
      </c>
      <c r="AE2752" s="1053" t="str">
        <f t="shared" si="450"/>
        <v/>
      </c>
    </row>
    <row r="2753" spans="10:31" ht="12.75" customHeight="1">
      <c r="J2753" s="1117" t="str">
        <f>IF(D2753="","-",#REF!-D2753)</f>
        <v>-</v>
      </c>
      <c r="L2753" s="1041" t="str">
        <f t="shared" si="444"/>
        <v/>
      </c>
      <c r="W2753" s="1046" t="str">
        <f t="shared" si="445"/>
        <v/>
      </c>
      <c r="X2753" s="1047"/>
      <c r="Y2753" s="1048" t="str">
        <f t="shared" si="451"/>
        <v/>
      </c>
      <c r="Z2753" s="1049" t="str">
        <f t="shared" si="446"/>
        <v/>
      </c>
      <c r="AA2753" s="1049" t="str">
        <f t="shared" si="447"/>
        <v/>
      </c>
      <c r="AB2753" s="1050" t="str">
        <f t="shared" si="448"/>
        <v/>
      </c>
      <c r="AD2753" s="1052" t="str">
        <f t="shared" si="449"/>
        <v/>
      </c>
      <c r="AE2753" s="1053" t="str">
        <f t="shared" si="450"/>
        <v/>
      </c>
    </row>
    <row r="2754" spans="10:31" ht="12.75" customHeight="1">
      <c r="J2754" s="1117" t="str">
        <f>IF(D2754="","-",#REF!-D2754)</f>
        <v>-</v>
      </c>
      <c r="L2754" s="1041" t="str">
        <f t="shared" si="444"/>
        <v/>
      </c>
      <c r="W2754" s="1046" t="str">
        <f t="shared" si="445"/>
        <v/>
      </c>
      <c r="X2754" s="1047"/>
      <c r="Y2754" s="1048" t="str">
        <f t="shared" si="451"/>
        <v/>
      </c>
      <c r="Z2754" s="1049" t="str">
        <f t="shared" si="446"/>
        <v/>
      </c>
      <c r="AA2754" s="1049" t="str">
        <f t="shared" si="447"/>
        <v/>
      </c>
      <c r="AB2754" s="1050" t="str">
        <f t="shared" si="448"/>
        <v/>
      </c>
      <c r="AD2754" s="1052" t="str">
        <f t="shared" si="449"/>
        <v/>
      </c>
      <c r="AE2754" s="1053" t="str">
        <f t="shared" si="450"/>
        <v/>
      </c>
    </row>
    <row r="2755" spans="10:31" ht="12.75" customHeight="1">
      <c r="J2755" s="1117" t="str">
        <f>IF(D2755="","-",#REF!-D2755)</f>
        <v>-</v>
      </c>
      <c r="L2755" s="1041" t="str">
        <f t="shared" ref="L2755:L2818" si="452">IF(E2755="","",$Q$1+E2755)</f>
        <v/>
      </c>
      <c r="W2755" s="1046" t="str">
        <f t="shared" ref="W2755:W2818" si="453">IF($D2755="","",_xlfn.LET(_xlpm.gDate,D2755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755" s="1047"/>
      <c r="Y2755" s="1048" t="str">
        <f t="shared" si="451"/>
        <v/>
      </c>
      <c r="Z2755" s="1049" t="str">
        <f t="shared" ref="Z2755:Z2818" si="454">IF($K2755="","",_xlfn.LET(_xlpm.gDate,K2755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755" s="1049" t="str">
        <f t="shared" ref="AA2755:AA2818" si="455">IF($Z2755="","",TEXT($Z2755,"mm"))</f>
        <v/>
      </c>
      <c r="AB2755" s="1050" t="str">
        <f t="shared" ref="AB2755:AB2818" si="456">IFERROR(CHOOSE(AA2755,"መስከረም","ጥቅምት","ህዳር  ","ታህሳስ ","ጥር ","የካቲት ","መጋቢት ","ሚይዚያ ","ግንቦት ","ሰኔ ","ሐምሌ ","ነሐሴ ","Pagume"),"")</f>
        <v/>
      </c>
      <c r="AD2755" s="1052" t="str">
        <f t="shared" ref="AD2755:AD2818" si="457">IF($D2755="","",YEAR(D2755)&amp;"-W"&amp;WEEKNUM(D2755,2))</f>
        <v/>
      </c>
      <c r="AE2755" s="1053" t="str">
        <f t="shared" ref="AE2755:AE2818" si="458">IF($K2755="","",YEAR(K2755)&amp;"-W"&amp;WEEKNUM(K2755,2))</f>
        <v/>
      </c>
    </row>
    <row r="2756" spans="10:31" ht="12.75" customHeight="1">
      <c r="J2756" s="1117" t="str">
        <f>IF(D2756="","-",#REF!-D2756)</f>
        <v>-</v>
      </c>
      <c r="L2756" s="1041" t="str">
        <f t="shared" si="452"/>
        <v/>
      </c>
      <c r="W2756" s="1046" t="str">
        <f t="shared" si="453"/>
        <v/>
      </c>
      <c r="X2756" s="1047"/>
      <c r="Y2756" s="1048" t="str">
        <f t="shared" si="451"/>
        <v/>
      </c>
      <c r="Z2756" s="1049" t="str">
        <f t="shared" si="454"/>
        <v/>
      </c>
      <c r="AA2756" s="1049" t="str">
        <f t="shared" si="455"/>
        <v/>
      </c>
      <c r="AB2756" s="1050" t="str">
        <f t="shared" si="456"/>
        <v/>
      </c>
      <c r="AD2756" s="1052" t="str">
        <f t="shared" si="457"/>
        <v/>
      </c>
      <c r="AE2756" s="1053" t="str">
        <f t="shared" si="458"/>
        <v/>
      </c>
    </row>
    <row r="2757" spans="10:31" ht="12.75" customHeight="1">
      <c r="J2757" s="1117" t="str">
        <f>IF(D2757="","-",#REF!-D2757)</f>
        <v>-</v>
      </c>
      <c r="L2757" s="1041" t="str">
        <f t="shared" si="452"/>
        <v/>
      </c>
      <c r="W2757" s="1046" t="str">
        <f t="shared" si="453"/>
        <v/>
      </c>
      <c r="X2757" s="1047"/>
      <c r="Y2757" s="1048" t="str">
        <f t="shared" si="451"/>
        <v/>
      </c>
      <c r="Z2757" s="1049" t="str">
        <f t="shared" si="454"/>
        <v/>
      </c>
      <c r="AA2757" s="1049" t="str">
        <f t="shared" si="455"/>
        <v/>
      </c>
      <c r="AB2757" s="1050" t="str">
        <f t="shared" si="456"/>
        <v/>
      </c>
      <c r="AD2757" s="1052" t="str">
        <f t="shared" si="457"/>
        <v/>
      </c>
      <c r="AE2757" s="1053" t="str">
        <f t="shared" si="458"/>
        <v/>
      </c>
    </row>
    <row r="2758" spans="10:31" ht="12.75" customHeight="1">
      <c r="J2758" s="1117" t="str">
        <f>IF(D2758="","-",#REF!-D2758)</f>
        <v>-</v>
      </c>
      <c r="L2758" s="1041" t="str">
        <f t="shared" si="452"/>
        <v/>
      </c>
      <c r="W2758" s="1046" t="str">
        <f t="shared" si="453"/>
        <v/>
      </c>
      <c r="X2758" s="1047"/>
      <c r="Y2758" s="1048" t="str">
        <f t="shared" si="451"/>
        <v/>
      </c>
      <c r="Z2758" s="1049" t="str">
        <f t="shared" si="454"/>
        <v/>
      </c>
      <c r="AA2758" s="1049" t="str">
        <f t="shared" si="455"/>
        <v/>
      </c>
      <c r="AB2758" s="1050" t="str">
        <f t="shared" si="456"/>
        <v/>
      </c>
      <c r="AD2758" s="1052" t="str">
        <f t="shared" si="457"/>
        <v/>
      </c>
      <c r="AE2758" s="1053" t="str">
        <f t="shared" si="458"/>
        <v/>
      </c>
    </row>
    <row r="2759" spans="10:31" ht="12.75" customHeight="1">
      <c r="J2759" s="1117" t="str">
        <f>IF(D2759="","-",#REF!-D2759)</f>
        <v>-</v>
      </c>
      <c r="L2759" s="1041" t="str">
        <f t="shared" si="452"/>
        <v/>
      </c>
      <c r="W2759" s="1046" t="str">
        <f t="shared" si="453"/>
        <v/>
      </c>
      <c r="X2759" s="1047"/>
      <c r="Y2759" s="1048" t="str">
        <f t="shared" si="451"/>
        <v/>
      </c>
      <c r="Z2759" s="1049" t="str">
        <f t="shared" si="454"/>
        <v/>
      </c>
      <c r="AA2759" s="1049" t="str">
        <f t="shared" si="455"/>
        <v/>
      </c>
      <c r="AB2759" s="1050" t="str">
        <f t="shared" si="456"/>
        <v/>
      </c>
      <c r="AD2759" s="1052" t="str">
        <f t="shared" si="457"/>
        <v/>
      </c>
      <c r="AE2759" s="1053" t="str">
        <f t="shared" si="458"/>
        <v/>
      </c>
    </row>
    <row r="2760" spans="10:31" ht="12.75" customHeight="1">
      <c r="J2760" s="1117" t="str">
        <f>IF(D2760="","-",#REF!-D2760)</f>
        <v>-</v>
      </c>
      <c r="L2760" s="1041" t="str">
        <f t="shared" si="452"/>
        <v/>
      </c>
      <c r="W2760" s="1046" t="str">
        <f t="shared" si="453"/>
        <v/>
      </c>
      <c r="X2760" s="1047"/>
      <c r="Y2760" s="1048" t="str">
        <f t="shared" si="451"/>
        <v/>
      </c>
      <c r="Z2760" s="1049" t="str">
        <f t="shared" si="454"/>
        <v/>
      </c>
      <c r="AA2760" s="1049" t="str">
        <f t="shared" si="455"/>
        <v/>
      </c>
      <c r="AB2760" s="1050" t="str">
        <f t="shared" si="456"/>
        <v/>
      </c>
      <c r="AD2760" s="1052" t="str">
        <f t="shared" si="457"/>
        <v/>
      </c>
      <c r="AE2760" s="1053" t="str">
        <f t="shared" si="458"/>
        <v/>
      </c>
    </row>
    <row r="2761" spans="10:31" ht="12.75" customHeight="1">
      <c r="J2761" s="1117" t="str">
        <f>IF(D2761="","-",#REF!-D2761)</f>
        <v>-</v>
      </c>
      <c r="L2761" s="1041" t="str">
        <f t="shared" si="452"/>
        <v/>
      </c>
      <c r="W2761" s="1046" t="str">
        <f t="shared" si="453"/>
        <v/>
      </c>
      <c r="X2761" s="1047"/>
      <c r="Y2761" s="1048" t="str">
        <f t="shared" si="451"/>
        <v/>
      </c>
      <c r="Z2761" s="1049" t="str">
        <f t="shared" si="454"/>
        <v/>
      </c>
      <c r="AA2761" s="1049" t="str">
        <f t="shared" si="455"/>
        <v/>
      </c>
      <c r="AB2761" s="1050" t="str">
        <f t="shared" si="456"/>
        <v/>
      </c>
      <c r="AD2761" s="1052" t="str">
        <f t="shared" si="457"/>
        <v/>
      </c>
      <c r="AE2761" s="1053" t="str">
        <f t="shared" si="458"/>
        <v/>
      </c>
    </row>
    <row r="2762" spans="10:31" ht="12.75" customHeight="1">
      <c r="J2762" s="1117" t="str">
        <f>IF(D2762="","-",#REF!-D2762)</f>
        <v>-</v>
      </c>
      <c r="L2762" s="1041" t="str">
        <f t="shared" si="452"/>
        <v/>
      </c>
      <c r="W2762" s="1046" t="str">
        <f t="shared" si="453"/>
        <v/>
      </c>
      <c r="X2762" s="1047"/>
      <c r="Y2762" s="1048" t="str">
        <f t="shared" si="451"/>
        <v/>
      </c>
      <c r="Z2762" s="1049" t="str">
        <f t="shared" si="454"/>
        <v/>
      </c>
      <c r="AA2762" s="1049" t="str">
        <f t="shared" si="455"/>
        <v/>
      </c>
      <c r="AB2762" s="1050" t="str">
        <f t="shared" si="456"/>
        <v/>
      </c>
      <c r="AD2762" s="1052" t="str">
        <f t="shared" si="457"/>
        <v/>
      </c>
      <c r="AE2762" s="1053" t="str">
        <f t="shared" si="458"/>
        <v/>
      </c>
    </row>
    <row r="2763" spans="10:31" ht="12.75" customHeight="1">
      <c r="J2763" s="1117" t="str">
        <f>IF(D2763="","-",#REF!-D2763)</f>
        <v>-</v>
      </c>
      <c r="L2763" s="1041" t="str">
        <f t="shared" si="452"/>
        <v/>
      </c>
      <c r="W2763" s="1046" t="str">
        <f t="shared" si="453"/>
        <v/>
      </c>
      <c r="X2763" s="1047"/>
      <c r="Y2763" s="1048" t="str">
        <f t="shared" si="451"/>
        <v/>
      </c>
      <c r="Z2763" s="1049" t="str">
        <f t="shared" si="454"/>
        <v/>
      </c>
      <c r="AA2763" s="1049" t="str">
        <f t="shared" si="455"/>
        <v/>
      </c>
      <c r="AB2763" s="1050" t="str">
        <f t="shared" si="456"/>
        <v/>
      </c>
      <c r="AD2763" s="1052" t="str">
        <f t="shared" si="457"/>
        <v/>
      </c>
      <c r="AE2763" s="1053" t="str">
        <f t="shared" si="458"/>
        <v/>
      </c>
    </row>
    <row r="2764" spans="10:31" ht="12.75" customHeight="1">
      <c r="J2764" s="1117" t="str">
        <f>IF(D2764="","-",#REF!-D2764)</f>
        <v>-</v>
      </c>
      <c r="L2764" s="1041" t="str">
        <f t="shared" si="452"/>
        <v/>
      </c>
      <c r="W2764" s="1046" t="str">
        <f t="shared" si="453"/>
        <v/>
      </c>
      <c r="X2764" s="1047"/>
      <c r="Y2764" s="1048" t="str">
        <f t="shared" si="451"/>
        <v/>
      </c>
      <c r="Z2764" s="1049" t="str">
        <f t="shared" si="454"/>
        <v/>
      </c>
      <c r="AA2764" s="1049" t="str">
        <f t="shared" si="455"/>
        <v/>
      </c>
      <c r="AB2764" s="1050" t="str">
        <f t="shared" si="456"/>
        <v/>
      </c>
      <c r="AD2764" s="1052" t="str">
        <f t="shared" si="457"/>
        <v/>
      </c>
      <c r="AE2764" s="1053" t="str">
        <f t="shared" si="458"/>
        <v/>
      </c>
    </row>
    <row r="2765" spans="10:31" ht="12.75" customHeight="1">
      <c r="J2765" s="1117" t="str">
        <f>IF(D2765="","-",#REF!-D2765)</f>
        <v>-</v>
      </c>
      <c r="L2765" s="1041" t="str">
        <f t="shared" si="452"/>
        <v/>
      </c>
      <c r="W2765" s="1046" t="str">
        <f t="shared" si="453"/>
        <v/>
      </c>
      <c r="X2765" s="1047"/>
      <c r="Y2765" s="1048" t="str">
        <f t="shared" si="451"/>
        <v/>
      </c>
      <c r="Z2765" s="1049" t="str">
        <f t="shared" si="454"/>
        <v/>
      </c>
      <c r="AA2765" s="1049" t="str">
        <f t="shared" si="455"/>
        <v/>
      </c>
      <c r="AB2765" s="1050" t="str">
        <f t="shared" si="456"/>
        <v/>
      </c>
      <c r="AD2765" s="1052" t="str">
        <f t="shared" si="457"/>
        <v/>
      </c>
      <c r="AE2765" s="1053" t="str">
        <f t="shared" si="458"/>
        <v/>
      </c>
    </row>
    <row r="2766" spans="10:31" ht="12.75" customHeight="1">
      <c r="J2766" s="1117" t="str">
        <f>IF(D2766="","-",#REF!-D2766)</f>
        <v>-</v>
      </c>
      <c r="L2766" s="1041" t="str">
        <f t="shared" si="452"/>
        <v/>
      </c>
      <c r="W2766" s="1046" t="str">
        <f t="shared" si="453"/>
        <v/>
      </c>
      <c r="X2766" s="1047"/>
      <c r="Y2766" s="1048" t="str">
        <f t="shared" si="451"/>
        <v/>
      </c>
      <c r="Z2766" s="1049" t="str">
        <f t="shared" si="454"/>
        <v/>
      </c>
      <c r="AA2766" s="1049" t="str">
        <f t="shared" si="455"/>
        <v/>
      </c>
      <c r="AB2766" s="1050" t="str">
        <f t="shared" si="456"/>
        <v/>
      </c>
      <c r="AD2766" s="1052" t="str">
        <f t="shared" si="457"/>
        <v/>
      </c>
      <c r="AE2766" s="1053" t="str">
        <f t="shared" si="458"/>
        <v/>
      </c>
    </row>
    <row r="2767" spans="10:31" ht="12.75" customHeight="1">
      <c r="J2767" s="1117" t="str">
        <f>IF(D2767="","-",#REF!-D2767)</f>
        <v>-</v>
      </c>
      <c r="L2767" s="1041" t="str">
        <f t="shared" si="452"/>
        <v/>
      </c>
      <c r="W2767" s="1046" t="str">
        <f t="shared" si="453"/>
        <v/>
      </c>
      <c r="X2767" s="1047"/>
      <c r="Y2767" s="1048" t="str">
        <f t="shared" si="451"/>
        <v/>
      </c>
      <c r="Z2767" s="1049" t="str">
        <f t="shared" si="454"/>
        <v/>
      </c>
      <c r="AA2767" s="1049" t="str">
        <f t="shared" si="455"/>
        <v/>
      </c>
      <c r="AB2767" s="1050" t="str">
        <f t="shared" si="456"/>
        <v/>
      </c>
      <c r="AD2767" s="1052" t="str">
        <f t="shared" si="457"/>
        <v/>
      </c>
      <c r="AE2767" s="1053" t="str">
        <f t="shared" si="458"/>
        <v/>
      </c>
    </row>
    <row r="2768" spans="10:31" ht="12.75" customHeight="1">
      <c r="J2768" s="1117" t="str">
        <f>IF(D2768="","-",#REF!-D2768)</f>
        <v>-</v>
      </c>
      <c r="L2768" s="1041" t="str">
        <f t="shared" si="452"/>
        <v/>
      </c>
      <c r="W2768" s="1046" t="str">
        <f t="shared" si="453"/>
        <v/>
      </c>
      <c r="X2768" s="1047"/>
      <c r="Y2768" s="1048" t="str">
        <f t="shared" si="451"/>
        <v/>
      </c>
      <c r="Z2768" s="1049" t="str">
        <f t="shared" si="454"/>
        <v/>
      </c>
      <c r="AA2768" s="1049" t="str">
        <f t="shared" si="455"/>
        <v/>
      </c>
      <c r="AB2768" s="1050" t="str">
        <f t="shared" si="456"/>
        <v/>
      </c>
      <c r="AD2768" s="1052" t="str">
        <f t="shared" si="457"/>
        <v/>
      </c>
      <c r="AE2768" s="1053" t="str">
        <f t="shared" si="458"/>
        <v/>
      </c>
    </row>
    <row r="2769" spans="10:31" ht="12.75" customHeight="1">
      <c r="J2769" s="1117" t="str">
        <f>IF(D2769="","-",#REF!-D2769)</f>
        <v>-</v>
      </c>
      <c r="L2769" s="1041" t="str">
        <f t="shared" si="452"/>
        <v/>
      </c>
      <c r="W2769" s="1046" t="str">
        <f t="shared" si="453"/>
        <v/>
      </c>
      <c r="X2769" s="1047"/>
      <c r="Y2769" s="1048" t="str">
        <f t="shared" si="451"/>
        <v/>
      </c>
      <c r="Z2769" s="1049" t="str">
        <f t="shared" si="454"/>
        <v/>
      </c>
      <c r="AA2769" s="1049" t="str">
        <f t="shared" si="455"/>
        <v/>
      </c>
      <c r="AB2769" s="1050" t="str">
        <f t="shared" si="456"/>
        <v/>
      </c>
      <c r="AD2769" s="1052" t="str">
        <f t="shared" si="457"/>
        <v/>
      </c>
      <c r="AE2769" s="1053" t="str">
        <f t="shared" si="458"/>
        <v/>
      </c>
    </row>
    <row r="2770" spans="10:31" ht="12.75" customHeight="1">
      <c r="J2770" s="1117" t="str">
        <f>IF(D2770="","-",#REF!-D2770)</f>
        <v>-</v>
      </c>
      <c r="L2770" s="1041" t="str">
        <f t="shared" si="452"/>
        <v/>
      </c>
      <c r="W2770" s="1046" t="str">
        <f t="shared" si="453"/>
        <v/>
      </c>
      <c r="X2770" s="1047"/>
      <c r="Y2770" s="1048" t="str">
        <f t="shared" si="451"/>
        <v/>
      </c>
      <c r="Z2770" s="1049" t="str">
        <f t="shared" si="454"/>
        <v/>
      </c>
      <c r="AA2770" s="1049" t="str">
        <f t="shared" si="455"/>
        <v/>
      </c>
      <c r="AB2770" s="1050" t="str">
        <f t="shared" si="456"/>
        <v/>
      </c>
      <c r="AD2770" s="1052" t="str">
        <f t="shared" si="457"/>
        <v/>
      </c>
      <c r="AE2770" s="1053" t="str">
        <f t="shared" si="458"/>
        <v/>
      </c>
    </row>
    <row r="2771" spans="10:31" ht="12.75" customHeight="1">
      <c r="J2771" s="1117" t="str">
        <f>IF(D2771="","-",#REF!-D2771)</f>
        <v>-</v>
      </c>
      <c r="L2771" s="1041" t="str">
        <f t="shared" si="452"/>
        <v/>
      </c>
      <c r="W2771" s="1046" t="str">
        <f t="shared" si="453"/>
        <v/>
      </c>
      <c r="X2771" s="1047"/>
      <c r="Y2771" s="1048" t="str">
        <f t="shared" si="451"/>
        <v/>
      </c>
      <c r="Z2771" s="1049" t="str">
        <f t="shared" si="454"/>
        <v/>
      </c>
      <c r="AA2771" s="1049" t="str">
        <f t="shared" si="455"/>
        <v/>
      </c>
      <c r="AB2771" s="1050" t="str">
        <f t="shared" si="456"/>
        <v/>
      </c>
      <c r="AD2771" s="1052" t="str">
        <f t="shared" si="457"/>
        <v/>
      </c>
      <c r="AE2771" s="1053" t="str">
        <f t="shared" si="458"/>
        <v/>
      </c>
    </row>
    <row r="2772" spans="10:31" ht="12.75" customHeight="1">
      <c r="J2772" s="1117" t="str">
        <f>IF(D2772="","-",#REF!-D2772)</f>
        <v>-</v>
      </c>
      <c r="L2772" s="1041" t="str">
        <f t="shared" si="452"/>
        <v/>
      </c>
      <c r="W2772" s="1046" t="str">
        <f t="shared" si="453"/>
        <v/>
      </c>
      <c r="X2772" s="1047"/>
      <c r="Y2772" s="1048" t="str">
        <f t="shared" si="451"/>
        <v/>
      </c>
      <c r="Z2772" s="1049" t="str">
        <f t="shared" si="454"/>
        <v/>
      </c>
      <c r="AA2772" s="1049" t="str">
        <f t="shared" si="455"/>
        <v/>
      </c>
      <c r="AB2772" s="1050" t="str">
        <f t="shared" si="456"/>
        <v/>
      </c>
      <c r="AD2772" s="1052" t="str">
        <f t="shared" si="457"/>
        <v/>
      </c>
      <c r="AE2772" s="1053" t="str">
        <f t="shared" si="458"/>
        <v/>
      </c>
    </row>
    <row r="2773" spans="10:31" ht="12.75" customHeight="1">
      <c r="J2773" s="1117" t="str">
        <f>IF(D2773="","-",#REF!-D2773)</f>
        <v>-</v>
      </c>
      <c r="L2773" s="1041" t="str">
        <f t="shared" si="452"/>
        <v/>
      </c>
      <c r="W2773" s="1046" t="str">
        <f t="shared" si="453"/>
        <v/>
      </c>
      <c r="X2773" s="1047"/>
      <c r="Y2773" s="1048" t="str">
        <f t="shared" si="451"/>
        <v/>
      </c>
      <c r="Z2773" s="1049" t="str">
        <f t="shared" si="454"/>
        <v/>
      </c>
      <c r="AA2773" s="1049" t="str">
        <f t="shared" si="455"/>
        <v/>
      </c>
      <c r="AB2773" s="1050" t="str">
        <f t="shared" si="456"/>
        <v/>
      </c>
      <c r="AD2773" s="1052" t="str">
        <f t="shared" si="457"/>
        <v/>
      </c>
      <c r="AE2773" s="1053" t="str">
        <f t="shared" si="458"/>
        <v/>
      </c>
    </row>
    <row r="2774" spans="10:31" ht="12.75" customHeight="1">
      <c r="J2774" s="1117" t="str">
        <f>IF(D2774="","-",#REF!-D2774)</f>
        <v>-</v>
      </c>
      <c r="L2774" s="1041" t="str">
        <f t="shared" si="452"/>
        <v/>
      </c>
      <c r="W2774" s="1046" t="str">
        <f t="shared" si="453"/>
        <v/>
      </c>
      <c r="X2774" s="1047"/>
      <c r="Y2774" s="1048" t="str">
        <f t="shared" si="451"/>
        <v/>
      </c>
      <c r="Z2774" s="1049" t="str">
        <f t="shared" si="454"/>
        <v/>
      </c>
      <c r="AA2774" s="1049" t="str">
        <f t="shared" si="455"/>
        <v/>
      </c>
      <c r="AB2774" s="1050" t="str">
        <f t="shared" si="456"/>
        <v/>
      </c>
      <c r="AD2774" s="1052" t="str">
        <f t="shared" si="457"/>
        <v/>
      </c>
      <c r="AE2774" s="1053" t="str">
        <f t="shared" si="458"/>
        <v/>
      </c>
    </row>
    <row r="2775" spans="10:31" ht="12.75" customHeight="1">
      <c r="J2775" s="1117" t="str">
        <f>IF(D2775="","-",#REF!-D2775)</f>
        <v>-</v>
      </c>
      <c r="L2775" s="1041" t="str">
        <f t="shared" si="452"/>
        <v/>
      </c>
      <c r="W2775" s="1046" t="str">
        <f t="shared" si="453"/>
        <v/>
      </c>
      <c r="X2775" s="1047"/>
      <c r="Y2775" s="1048" t="str">
        <f t="shared" si="451"/>
        <v/>
      </c>
      <c r="Z2775" s="1049" t="str">
        <f t="shared" si="454"/>
        <v/>
      </c>
      <c r="AA2775" s="1049" t="str">
        <f t="shared" si="455"/>
        <v/>
      </c>
      <c r="AB2775" s="1050" t="str">
        <f t="shared" si="456"/>
        <v/>
      </c>
      <c r="AD2775" s="1052" t="str">
        <f t="shared" si="457"/>
        <v/>
      </c>
      <c r="AE2775" s="1053" t="str">
        <f t="shared" si="458"/>
        <v/>
      </c>
    </row>
    <row r="2776" spans="10:31" ht="12.75" customHeight="1">
      <c r="J2776" s="1117" t="str">
        <f>IF(D2776="","-",#REF!-D2776)</f>
        <v>-</v>
      </c>
      <c r="L2776" s="1041" t="str">
        <f t="shared" si="452"/>
        <v/>
      </c>
      <c r="W2776" s="1046" t="str">
        <f t="shared" si="453"/>
        <v/>
      </c>
      <c r="X2776" s="1047"/>
      <c r="Y2776" s="1048" t="str">
        <f t="shared" si="451"/>
        <v/>
      </c>
      <c r="Z2776" s="1049" t="str">
        <f t="shared" si="454"/>
        <v/>
      </c>
      <c r="AA2776" s="1049" t="str">
        <f t="shared" si="455"/>
        <v/>
      </c>
      <c r="AB2776" s="1050" t="str">
        <f t="shared" si="456"/>
        <v/>
      </c>
      <c r="AD2776" s="1052" t="str">
        <f t="shared" si="457"/>
        <v/>
      </c>
      <c r="AE2776" s="1053" t="str">
        <f t="shared" si="458"/>
        <v/>
      </c>
    </row>
    <row r="2777" spans="10:31" ht="12.75" customHeight="1">
      <c r="J2777" s="1117" t="str">
        <f>IF(D2777="","-",#REF!-D2777)</f>
        <v>-</v>
      </c>
      <c r="L2777" s="1041" t="str">
        <f t="shared" si="452"/>
        <v/>
      </c>
      <c r="W2777" s="1046" t="str">
        <f t="shared" si="453"/>
        <v/>
      </c>
      <c r="X2777" s="1047"/>
      <c r="Y2777" s="1048" t="str">
        <f t="shared" si="451"/>
        <v/>
      </c>
      <c r="Z2777" s="1049" t="str">
        <f t="shared" si="454"/>
        <v/>
      </c>
      <c r="AA2777" s="1049" t="str">
        <f t="shared" si="455"/>
        <v/>
      </c>
      <c r="AB2777" s="1050" t="str">
        <f t="shared" si="456"/>
        <v/>
      </c>
      <c r="AD2777" s="1052" t="str">
        <f t="shared" si="457"/>
        <v/>
      </c>
      <c r="AE2777" s="1053" t="str">
        <f t="shared" si="458"/>
        <v/>
      </c>
    </row>
    <row r="2778" spans="10:31" ht="12.75" customHeight="1">
      <c r="J2778" s="1117" t="str">
        <f>IF(D2778="","-",#REF!-D2778)</f>
        <v>-</v>
      </c>
      <c r="L2778" s="1041" t="str">
        <f t="shared" si="452"/>
        <v/>
      </c>
      <c r="W2778" s="1046" t="str">
        <f t="shared" si="453"/>
        <v/>
      </c>
      <c r="X2778" s="1047"/>
      <c r="Y2778" s="1048" t="str">
        <f t="shared" si="451"/>
        <v/>
      </c>
      <c r="Z2778" s="1049" t="str">
        <f t="shared" si="454"/>
        <v/>
      </c>
      <c r="AA2778" s="1049" t="str">
        <f t="shared" si="455"/>
        <v/>
      </c>
      <c r="AB2778" s="1050" t="str">
        <f t="shared" si="456"/>
        <v/>
      </c>
      <c r="AD2778" s="1052" t="str">
        <f t="shared" si="457"/>
        <v/>
      </c>
      <c r="AE2778" s="1053" t="str">
        <f t="shared" si="458"/>
        <v/>
      </c>
    </row>
    <row r="2779" spans="10:31" ht="12.75" customHeight="1">
      <c r="J2779" s="1117" t="str">
        <f>IF(D2779="","-",#REF!-D2779)</f>
        <v>-</v>
      </c>
      <c r="L2779" s="1041" t="str">
        <f t="shared" si="452"/>
        <v/>
      </c>
      <c r="W2779" s="1046" t="str">
        <f t="shared" si="453"/>
        <v/>
      </c>
      <c r="X2779" s="1047"/>
      <c r="Y2779" s="1048" t="str">
        <f t="shared" si="451"/>
        <v/>
      </c>
      <c r="Z2779" s="1049" t="str">
        <f t="shared" si="454"/>
        <v/>
      </c>
      <c r="AA2779" s="1049" t="str">
        <f t="shared" si="455"/>
        <v/>
      </c>
      <c r="AB2779" s="1050" t="str">
        <f t="shared" si="456"/>
        <v/>
      </c>
      <c r="AD2779" s="1052" t="str">
        <f t="shared" si="457"/>
        <v/>
      </c>
      <c r="AE2779" s="1053" t="str">
        <f t="shared" si="458"/>
        <v/>
      </c>
    </row>
    <row r="2780" spans="10:31" ht="12.75" customHeight="1">
      <c r="J2780" s="1117" t="str">
        <f>IF(D2780="","-",#REF!-D2780)</f>
        <v>-</v>
      </c>
      <c r="L2780" s="1041" t="str">
        <f t="shared" si="452"/>
        <v/>
      </c>
      <c r="W2780" s="1046" t="str">
        <f t="shared" si="453"/>
        <v/>
      </c>
      <c r="X2780" s="1047"/>
      <c r="Y2780" s="1048" t="str">
        <f t="shared" si="451"/>
        <v/>
      </c>
      <c r="Z2780" s="1049" t="str">
        <f t="shared" si="454"/>
        <v/>
      </c>
      <c r="AA2780" s="1049" t="str">
        <f t="shared" si="455"/>
        <v/>
      </c>
      <c r="AB2780" s="1050" t="str">
        <f t="shared" si="456"/>
        <v/>
      </c>
      <c r="AD2780" s="1052" t="str">
        <f t="shared" si="457"/>
        <v/>
      </c>
      <c r="AE2780" s="1053" t="str">
        <f t="shared" si="458"/>
        <v/>
      </c>
    </row>
    <row r="2781" spans="10:31" ht="12.75" customHeight="1">
      <c r="J2781" s="1117" t="str">
        <f>IF(D2781="","-",#REF!-D2781)</f>
        <v>-</v>
      </c>
      <c r="L2781" s="1041" t="str">
        <f t="shared" si="452"/>
        <v/>
      </c>
      <c r="W2781" s="1046" t="str">
        <f t="shared" si="453"/>
        <v/>
      </c>
      <c r="X2781" s="1047"/>
      <c r="Y2781" s="1048" t="str">
        <f t="shared" si="451"/>
        <v/>
      </c>
      <c r="Z2781" s="1049" t="str">
        <f t="shared" si="454"/>
        <v/>
      </c>
      <c r="AA2781" s="1049" t="str">
        <f t="shared" si="455"/>
        <v/>
      </c>
      <c r="AB2781" s="1050" t="str">
        <f t="shared" si="456"/>
        <v/>
      </c>
      <c r="AD2781" s="1052" t="str">
        <f t="shared" si="457"/>
        <v/>
      </c>
      <c r="AE2781" s="1053" t="str">
        <f t="shared" si="458"/>
        <v/>
      </c>
    </row>
    <row r="2782" spans="10:31" ht="12.75" customHeight="1">
      <c r="J2782" s="1117" t="str">
        <f>IF(D2782="","-",#REF!-D2782)</f>
        <v>-</v>
      </c>
      <c r="L2782" s="1041" t="str">
        <f t="shared" si="452"/>
        <v/>
      </c>
      <c r="W2782" s="1046" t="str">
        <f t="shared" si="453"/>
        <v/>
      </c>
      <c r="X2782" s="1047"/>
      <c r="Y2782" s="1048" t="str">
        <f t="shared" si="451"/>
        <v/>
      </c>
      <c r="Z2782" s="1049" t="str">
        <f t="shared" si="454"/>
        <v/>
      </c>
      <c r="AA2782" s="1049" t="str">
        <f t="shared" si="455"/>
        <v/>
      </c>
      <c r="AB2782" s="1050" t="str">
        <f t="shared" si="456"/>
        <v/>
      </c>
      <c r="AD2782" s="1052" t="str">
        <f t="shared" si="457"/>
        <v/>
      </c>
      <c r="AE2782" s="1053" t="str">
        <f t="shared" si="458"/>
        <v/>
      </c>
    </row>
    <row r="2783" spans="10:31" ht="12.75" customHeight="1">
      <c r="J2783" s="1117" t="str">
        <f>IF(D2783="","-",#REF!-D2783)</f>
        <v>-</v>
      </c>
      <c r="L2783" s="1041" t="str">
        <f t="shared" si="452"/>
        <v/>
      </c>
      <c r="W2783" s="1046" t="str">
        <f t="shared" si="453"/>
        <v/>
      </c>
      <c r="X2783" s="1047"/>
      <c r="Y2783" s="1048" t="str">
        <f t="shared" si="451"/>
        <v/>
      </c>
      <c r="Z2783" s="1049" t="str">
        <f t="shared" si="454"/>
        <v/>
      </c>
      <c r="AA2783" s="1049" t="str">
        <f t="shared" si="455"/>
        <v/>
      </c>
      <c r="AB2783" s="1050" t="str">
        <f t="shared" si="456"/>
        <v/>
      </c>
      <c r="AD2783" s="1052" t="str">
        <f t="shared" si="457"/>
        <v/>
      </c>
      <c r="AE2783" s="1053" t="str">
        <f t="shared" si="458"/>
        <v/>
      </c>
    </row>
    <row r="2784" spans="10:31" ht="12.75" customHeight="1">
      <c r="J2784" s="1117" t="str">
        <f>IF(D2784="","-",#REF!-D2784)</f>
        <v>-</v>
      </c>
      <c r="L2784" s="1041" t="str">
        <f t="shared" si="452"/>
        <v/>
      </c>
      <c r="W2784" s="1046" t="str">
        <f t="shared" si="453"/>
        <v/>
      </c>
      <c r="X2784" s="1047"/>
      <c r="Y2784" s="1048" t="str">
        <f t="shared" si="451"/>
        <v/>
      </c>
      <c r="Z2784" s="1049" t="str">
        <f t="shared" si="454"/>
        <v/>
      </c>
      <c r="AA2784" s="1049" t="str">
        <f t="shared" si="455"/>
        <v/>
      </c>
      <c r="AB2784" s="1050" t="str">
        <f t="shared" si="456"/>
        <v/>
      </c>
      <c r="AD2784" s="1052" t="str">
        <f t="shared" si="457"/>
        <v/>
      </c>
      <c r="AE2784" s="1053" t="str">
        <f t="shared" si="458"/>
        <v/>
      </c>
    </row>
    <row r="2785" spans="10:31" ht="12.75" customHeight="1">
      <c r="J2785" s="1117" t="str">
        <f>IF(D2785="","-",#REF!-D2785)</f>
        <v>-</v>
      </c>
      <c r="L2785" s="1041" t="str">
        <f t="shared" si="452"/>
        <v/>
      </c>
      <c r="W2785" s="1046" t="str">
        <f t="shared" si="453"/>
        <v/>
      </c>
      <c r="X2785" s="1047"/>
      <c r="Y2785" s="1048" t="str">
        <f t="shared" ref="Y2785:Y2848" si="459">IFERROR(CHOOSE(X2785,"መስከረም","ጥቅምት","ህዳር  ","ታህሳስ ","ጥር ","የካቲት ","መጋቢት ","ሚይዚያ ","ግንቦት ","ሰኔ ","ሐምሌ ","ነሐሴ ","Pagume"),"")</f>
        <v/>
      </c>
      <c r="Z2785" s="1049" t="str">
        <f t="shared" si="454"/>
        <v/>
      </c>
      <c r="AA2785" s="1049" t="str">
        <f t="shared" si="455"/>
        <v/>
      </c>
      <c r="AB2785" s="1050" t="str">
        <f t="shared" si="456"/>
        <v/>
      </c>
      <c r="AD2785" s="1052" t="str">
        <f t="shared" si="457"/>
        <v/>
      </c>
      <c r="AE2785" s="1053" t="str">
        <f t="shared" si="458"/>
        <v/>
      </c>
    </row>
    <row r="2786" spans="10:31" ht="12.75" customHeight="1">
      <c r="J2786" s="1117" t="str">
        <f>IF(D2786="","-",#REF!-D2786)</f>
        <v>-</v>
      </c>
      <c r="L2786" s="1041" t="str">
        <f t="shared" si="452"/>
        <v/>
      </c>
      <c r="W2786" s="1046" t="str">
        <f t="shared" si="453"/>
        <v/>
      </c>
      <c r="X2786" s="1047"/>
      <c r="Y2786" s="1048" t="str">
        <f t="shared" si="459"/>
        <v/>
      </c>
      <c r="Z2786" s="1049" t="str">
        <f t="shared" si="454"/>
        <v/>
      </c>
      <c r="AA2786" s="1049" t="str">
        <f t="shared" si="455"/>
        <v/>
      </c>
      <c r="AB2786" s="1050" t="str">
        <f t="shared" si="456"/>
        <v/>
      </c>
      <c r="AD2786" s="1052" t="str">
        <f t="shared" si="457"/>
        <v/>
      </c>
      <c r="AE2786" s="1053" t="str">
        <f t="shared" si="458"/>
        <v/>
      </c>
    </row>
    <row r="2787" spans="10:31" ht="12.75" customHeight="1">
      <c r="J2787" s="1117" t="str">
        <f>IF(D2787="","-",#REF!-D2787)</f>
        <v>-</v>
      </c>
      <c r="L2787" s="1041" t="str">
        <f t="shared" si="452"/>
        <v/>
      </c>
      <c r="W2787" s="1046" t="str">
        <f t="shared" si="453"/>
        <v/>
      </c>
      <c r="X2787" s="1047"/>
      <c r="Y2787" s="1048" t="str">
        <f t="shared" si="459"/>
        <v/>
      </c>
      <c r="Z2787" s="1049" t="str">
        <f t="shared" si="454"/>
        <v/>
      </c>
      <c r="AA2787" s="1049" t="str">
        <f t="shared" si="455"/>
        <v/>
      </c>
      <c r="AB2787" s="1050" t="str">
        <f t="shared" si="456"/>
        <v/>
      </c>
      <c r="AD2787" s="1052" t="str">
        <f t="shared" si="457"/>
        <v/>
      </c>
      <c r="AE2787" s="1053" t="str">
        <f t="shared" si="458"/>
        <v/>
      </c>
    </row>
    <row r="2788" spans="10:31" ht="12.75" customHeight="1">
      <c r="J2788" s="1117" t="str">
        <f>IF(D2788="","-",#REF!-D2788)</f>
        <v>-</v>
      </c>
      <c r="L2788" s="1041" t="str">
        <f t="shared" si="452"/>
        <v/>
      </c>
      <c r="W2788" s="1046" t="str">
        <f t="shared" si="453"/>
        <v/>
      </c>
      <c r="X2788" s="1047"/>
      <c r="Y2788" s="1048" t="str">
        <f t="shared" si="459"/>
        <v/>
      </c>
      <c r="Z2788" s="1049" t="str">
        <f t="shared" si="454"/>
        <v/>
      </c>
      <c r="AA2788" s="1049" t="str">
        <f t="shared" si="455"/>
        <v/>
      </c>
      <c r="AB2788" s="1050" t="str">
        <f t="shared" si="456"/>
        <v/>
      </c>
      <c r="AD2788" s="1052" t="str">
        <f t="shared" si="457"/>
        <v/>
      </c>
      <c r="AE2788" s="1053" t="str">
        <f t="shared" si="458"/>
        <v/>
      </c>
    </row>
    <row r="2789" spans="10:31" ht="12.75" customHeight="1">
      <c r="J2789" s="1117" t="str">
        <f>IF(D2789="","-",#REF!-D2789)</f>
        <v>-</v>
      </c>
      <c r="L2789" s="1041" t="str">
        <f t="shared" si="452"/>
        <v/>
      </c>
      <c r="W2789" s="1046" t="str">
        <f t="shared" si="453"/>
        <v/>
      </c>
      <c r="X2789" s="1047"/>
      <c r="Y2789" s="1048" t="str">
        <f t="shared" si="459"/>
        <v/>
      </c>
      <c r="Z2789" s="1049" t="str">
        <f t="shared" si="454"/>
        <v/>
      </c>
      <c r="AA2789" s="1049" t="str">
        <f t="shared" si="455"/>
        <v/>
      </c>
      <c r="AB2789" s="1050" t="str">
        <f t="shared" si="456"/>
        <v/>
      </c>
      <c r="AD2789" s="1052" t="str">
        <f t="shared" si="457"/>
        <v/>
      </c>
      <c r="AE2789" s="1053" t="str">
        <f t="shared" si="458"/>
        <v/>
      </c>
    </row>
    <row r="2790" spans="10:31" ht="12.75" customHeight="1">
      <c r="J2790" s="1117" t="str">
        <f>IF(D2790="","-",#REF!-D2790)</f>
        <v>-</v>
      </c>
      <c r="L2790" s="1041" t="str">
        <f t="shared" si="452"/>
        <v/>
      </c>
      <c r="W2790" s="1046" t="str">
        <f t="shared" si="453"/>
        <v/>
      </c>
      <c r="X2790" s="1047"/>
      <c r="Y2790" s="1048" t="str">
        <f t="shared" si="459"/>
        <v/>
      </c>
      <c r="Z2790" s="1049" t="str">
        <f t="shared" si="454"/>
        <v/>
      </c>
      <c r="AA2790" s="1049" t="str">
        <f t="shared" si="455"/>
        <v/>
      </c>
      <c r="AB2790" s="1050" t="str">
        <f t="shared" si="456"/>
        <v/>
      </c>
      <c r="AD2790" s="1052" t="str">
        <f t="shared" si="457"/>
        <v/>
      </c>
      <c r="AE2790" s="1053" t="str">
        <f t="shared" si="458"/>
        <v/>
      </c>
    </row>
    <row r="2791" spans="10:31" ht="12.75" customHeight="1">
      <c r="J2791" s="1117" t="str">
        <f>IF(D2791="","-",#REF!-D2791)</f>
        <v>-</v>
      </c>
      <c r="L2791" s="1041" t="str">
        <f t="shared" si="452"/>
        <v/>
      </c>
      <c r="W2791" s="1046" t="str">
        <f t="shared" si="453"/>
        <v/>
      </c>
      <c r="X2791" s="1047"/>
      <c r="Y2791" s="1048" t="str">
        <f t="shared" si="459"/>
        <v/>
      </c>
      <c r="Z2791" s="1049" t="str">
        <f t="shared" si="454"/>
        <v/>
      </c>
      <c r="AA2791" s="1049" t="str">
        <f t="shared" si="455"/>
        <v/>
      </c>
      <c r="AB2791" s="1050" t="str">
        <f t="shared" si="456"/>
        <v/>
      </c>
      <c r="AD2791" s="1052" t="str">
        <f t="shared" si="457"/>
        <v/>
      </c>
      <c r="AE2791" s="1053" t="str">
        <f t="shared" si="458"/>
        <v/>
      </c>
    </row>
    <row r="2792" spans="10:31" ht="12.75" customHeight="1">
      <c r="J2792" s="1117" t="str">
        <f>IF(D2792="","-",#REF!-D2792)</f>
        <v>-</v>
      </c>
      <c r="L2792" s="1041" t="str">
        <f t="shared" si="452"/>
        <v/>
      </c>
      <c r="W2792" s="1046" t="str">
        <f t="shared" si="453"/>
        <v/>
      </c>
      <c r="X2792" s="1047"/>
      <c r="Y2792" s="1048" t="str">
        <f t="shared" si="459"/>
        <v/>
      </c>
      <c r="Z2792" s="1049" t="str">
        <f t="shared" si="454"/>
        <v/>
      </c>
      <c r="AA2792" s="1049" t="str">
        <f t="shared" si="455"/>
        <v/>
      </c>
      <c r="AB2792" s="1050" t="str">
        <f t="shared" si="456"/>
        <v/>
      </c>
      <c r="AD2792" s="1052" t="str">
        <f t="shared" si="457"/>
        <v/>
      </c>
      <c r="AE2792" s="1053" t="str">
        <f t="shared" si="458"/>
        <v/>
      </c>
    </row>
    <row r="2793" spans="10:31" ht="12.75" customHeight="1">
      <c r="J2793" s="1117" t="str">
        <f>IF(D2793="","-",#REF!-D2793)</f>
        <v>-</v>
      </c>
      <c r="L2793" s="1041" t="str">
        <f t="shared" si="452"/>
        <v/>
      </c>
      <c r="W2793" s="1046" t="str">
        <f t="shared" si="453"/>
        <v/>
      </c>
      <c r="X2793" s="1047"/>
      <c r="Y2793" s="1048" t="str">
        <f t="shared" si="459"/>
        <v/>
      </c>
      <c r="Z2793" s="1049" t="str">
        <f t="shared" si="454"/>
        <v/>
      </c>
      <c r="AA2793" s="1049" t="str">
        <f t="shared" si="455"/>
        <v/>
      </c>
      <c r="AB2793" s="1050" t="str">
        <f t="shared" si="456"/>
        <v/>
      </c>
      <c r="AD2793" s="1052" t="str">
        <f t="shared" si="457"/>
        <v/>
      </c>
      <c r="AE2793" s="1053" t="str">
        <f t="shared" si="458"/>
        <v/>
      </c>
    </row>
    <row r="2794" spans="10:31" ht="12.75" customHeight="1">
      <c r="J2794" s="1117" t="str">
        <f>IF(D2794="","-",#REF!-D2794)</f>
        <v>-</v>
      </c>
      <c r="L2794" s="1041" t="str">
        <f t="shared" si="452"/>
        <v/>
      </c>
      <c r="W2794" s="1046" t="str">
        <f t="shared" si="453"/>
        <v/>
      </c>
      <c r="X2794" s="1047"/>
      <c r="Y2794" s="1048" t="str">
        <f t="shared" si="459"/>
        <v/>
      </c>
      <c r="Z2794" s="1049" t="str">
        <f t="shared" si="454"/>
        <v/>
      </c>
      <c r="AA2794" s="1049" t="str">
        <f t="shared" si="455"/>
        <v/>
      </c>
      <c r="AB2794" s="1050" t="str">
        <f t="shared" si="456"/>
        <v/>
      </c>
      <c r="AD2794" s="1052" t="str">
        <f t="shared" si="457"/>
        <v/>
      </c>
      <c r="AE2794" s="1053" t="str">
        <f t="shared" si="458"/>
        <v/>
      </c>
    </row>
    <row r="2795" spans="10:31" ht="12.75" customHeight="1">
      <c r="J2795" s="1117" t="str">
        <f>IF(D2795="","-",#REF!-D2795)</f>
        <v>-</v>
      </c>
      <c r="L2795" s="1041" t="str">
        <f t="shared" si="452"/>
        <v/>
      </c>
      <c r="W2795" s="1046" t="str">
        <f t="shared" si="453"/>
        <v/>
      </c>
      <c r="X2795" s="1047"/>
      <c r="Y2795" s="1048" t="str">
        <f t="shared" si="459"/>
        <v/>
      </c>
      <c r="Z2795" s="1049" t="str">
        <f t="shared" si="454"/>
        <v/>
      </c>
      <c r="AA2795" s="1049" t="str">
        <f t="shared" si="455"/>
        <v/>
      </c>
      <c r="AB2795" s="1050" t="str">
        <f t="shared" si="456"/>
        <v/>
      </c>
      <c r="AD2795" s="1052" t="str">
        <f t="shared" si="457"/>
        <v/>
      </c>
      <c r="AE2795" s="1053" t="str">
        <f t="shared" si="458"/>
        <v/>
      </c>
    </row>
    <row r="2796" spans="10:31" ht="12.75" customHeight="1">
      <c r="J2796" s="1117" t="str">
        <f>IF(D2796="","-",#REF!-D2796)</f>
        <v>-</v>
      </c>
      <c r="L2796" s="1041" t="str">
        <f t="shared" si="452"/>
        <v/>
      </c>
      <c r="W2796" s="1046" t="str">
        <f t="shared" si="453"/>
        <v/>
      </c>
      <c r="X2796" s="1047"/>
      <c r="Y2796" s="1048" t="str">
        <f t="shared" si="459"/>
        <v/>
      </c>
      <c r="Z2796" s="1049" t="str">
        <f t="shared" si="454"/>
        <v/>
      </c>
      <c r="AA2796" s="1049" t="str">
        <f t="shared" si="455"/>
        <v/>
      </c>
      <c r="AB2796" s="1050" t="str">
        <f t="shared" si="456"/>
        <v/>
      </c>
      <c r="AD2796" s="1052" t="str">
        <f t="shared" si="457"/>
        <v/>
      </c>
      <c r="AE2796" s="1053" t="str">
        <f t="shared" si="458"/>
        <v/>
      </c>
    </row>
    <row r="2797" spans="10:31" ht="12.75" customHeight="1">
      <c r="J2797" s="1117" t="str">
        <f>IF(D2797="","-",#REF!-D2797)</f>
        <v>-</v>
      </c>
      <c r="L2797" s="1041" t="str">
        <f t="shared" si="452"/>
        <v/>
      </c>
      <c r="W2797" s="1046" t="str">
        <f t="shared" si="453"/>
        <v/>
      </c>
      <c r="X2797" s="1047"/>
      <c r="Y2797" s="1048" t="str">
        <f t="shared" si="459"/>
        <v/>
      </c>
      <c r="Z2797" s="1049" t="str">
        <f t="shared" si="454"/>
        <v/>
      </c>
      <c r="AA2797" s="1049" t="str">
        <f t="shared" si="455"/>
        <v/>
      </c>
      <c r="AB2797" s="1050" t="str">
        <f t="shared" si="456"/>
        <v/>
      </c>
      <c r="AD2797" s="1052" t="str">
        <f t="shared" si="457"/>
        <v/>
      </c>
      <c r="AE2797" s="1053" t="str">
        <f t="shared" si="458"/>
        <v/>
      </c>
    </row>
    <row r="2798" spans="10:31" ht="12.75" customHeight="1">
      <c r="J2798" s="1117" t="str">
        <f>IF(D2798="","-",#REF!-D2798)</f>
        <v>-</v>
      </c>
      <c r="L2798" s="1041" t="str">
        <f t="shared" si="452"/>
        <v/>
      </c>
      <c r="W2798" s="1046" t="str">
        <f t="shared" si="453"/>
        <v/>
      </c>
      <c r="X2798" s="1047"/>
      <c r="Y2798" s="1048" t="str">
        <f t="shared" si="459"/>
        <v/>
      </c>
      <c r="Z2798" s="1049" t="str">
        <f t="shared" si="454"/>
        <v/>
      </c>
      <c r="AA2798" s="1049" t="str">
        <f t="shared" si="455"/>
        <v/>
      </c>
      <c r="AB2798" s="1050" t="str">
        <f t="shared" si="456"/>
        <v/>
      </c>
      <c r="AD2798" s="1052" t="str">
        <f t="shared" si="457"/>
        <v/>
      </c>
      <c r="AE2798" s="1053" t="str">
        <f t="shared" si="458"/>
        <v/>
      </c>
    </row>
    <row r="2799" spans="10:31" ht="12.75" customHeight="1">
      <c r="J2799" s="1117" t="str">
        <f>IF(D2799="","-",#REF!-D2799)</f>
        <v>-</v>
      </c>
      <c r="L2799" s="1041" t="str">
        <f t="shared" si="452"/>
        <v/>
      </c>
      <c r="W2799" s="1046" t="str">
        <f t="shared" si="453"/>
        <v/>
      </c>
      <c r="X2799" s="1047"/>
      <c r="Y2799" s="1048" t="str">
        <f t="shared" si="459"/>
        <v/>
      </c>
      <c r="Z2799" s="1049" t="str">
        <f t="shared" si="454"/>
        <v/>
      </c>
      <c r="AA2799" s="1049" t="str">
        <f t="shared" si="455"/>
        <v/>
      </c>
      <c r="AB2799" s="1050" t="str">
        <f t="shared" si="456"/>
        <v/>
      </c>
      <c r="AD2799" s="1052" t="str">
        <f t="shared" si="457"/>
        <v/>
      </c>
      <c r="AE2799" s="1053" t="str">
        <f t="shared" si="458"/>
        <v/>
      </c>
    </row>
    <row r="2800" spans="10:31" ht="12.75" customHeight="1">
      <c r="J2800" s="1117" t="str">
        <f>IF(D2800="","-",#REF!-D2800)</f>
        <v>-</v>
      </c>
      <c r="L2800" s="1041" t="str">
        <f t="shared" si="452"/>
        <v/>
      </c>
      <c r="W2800" s="1046" t="str">
        <f t="shared" si="453"/>
        <v/>
      </c>
      <c r="X2800" s="1047"/>
      <c r="Y2800" s="1048" t="str">
        <f t="shared" si="459"/>
        <v/>
      </c>
      <c r="Z2800" s="1049" t="str">
        <f t="shared" si="454"/>
        <v/>
      </c>
      <c r="AA2800" s="1049" t="str">
        <f t="shared" si="455"/>
        <v/>
      </c>
      <c r="AB2800" s="1050" t="str">
        <f t="shared" si="456"/>
        <v/>
      </c>
      <c r="AD2800" s="1052" t="str">
        <f t="shared" si="457"/>
        <v/>
      </c>
      <c r="AE2800" s="1053" t="str">
        <f t="shared" si="458"/>
        <v/>
      </c>
    </row>
    <row r="2801" spans="10:31" ht="12.75" customHeight="1">
      <c r="J2801" s="1117" t="str">
        <f>IF(D2801="","-",#REF!-D2801)</f>
        <v>-</v>
      </c>
      <c r="L2801" s="1041" t="str">
        <f t="shared" si="452"/>
        <v/>
      </c>
      <c r="W2801" s="1046" t="str">
        <f t="shared" si="453"/>
        <v/>
      </c>
      <c r="X2801" s="1047"/>
      <c r="Y2801" s="1048" t="str">
        <f t="shared" si="459"/>
        <v/>
      </c>
      <c r="Z2801" s="1049" t="str">
        <f t="shared" si="454"/>
        <v/>
      </c>
      <c r="AA2801" s="1049" t="str">
        <f t="shared" si="455"/>
        <v/>
      </c>
      <c r="AB2801" s="1050" t="str">
        <f t="shared" si="456"/>
        <v/>
      </c>
      <c r="AD2801" s="1052" t="str">
        <f t="shared" si="457"/>
        <v/>
      </c>
      <c r="AE2801" s="1053" t="str">
        <f t="shared" si="458"/>
        <v/>
      </c>
    </row>
    <row r="2802" spans="10:31" ht="12.75" customHeight="1">
      <c r="J2802" s="1117" t="str">
        <f>IF(D2802="","-",#REF!-D2802)</f>
        <v>-</v>
      </c>
      <c r="L2802" s="1041" t="str">
        <f t="shared" si="452"/>
        <v/>
      </c>
      <c r="W2802" s="1046" t="str">
        <f t="shared" si="453"/>
        <v/>
      </c>
      <c r="X2802" s="1047"/>
      <c r="Y2802" s="1048" t="str">
        <f t="shared" si="459"/>
        <v/>
      </c>
      <c r="Z2802" s="1049" t="str">
        <f t="shared" si="454"/>
        <v/>
      </c>
      <c r="AA2802" s="1049" t="str">
        <f t="shared" si="455"/>
        <v/>
      </c>
      <c r="AB2802" s="1050" t="str">
        <f t="shared" si="456"/>
        <v/>
      </c>
      <c r="AD2802" s="1052" t="str">
        <f t="shared" si="457"/>
        <v/>
      </c>
      <c r="AE2802" s="1053" t="str">
        <f t="shared" si="458"/>
        <v/>
      </c>
    </row>
    <row r="2803" spans="10:31" ht="12.75" customHeight="1">
      <c r="J2803" s="1117" t="str">
        <f>IF(D2803="","-",#REF!-D2803)</f>
        <v>-</v>
      </c>
      <c r="L2803" s="1041" t="str">
        <f t="shared" si="452"/>
        <v/>
      </c>
      <c r="W2803" s="1046" t="str">
        <f t="shared" si="453"/>
        <v/>
      </c>
      <c r="X2803" s="1047"/>
      <c r="Y2803" s="1048" t="str">
        <f t="shared" si="459"/>
        <v/>
      </c>
      <c r="Z2803" s="1049" t="str">
        <f t="shared" si="454"/>
        <v/>
      </c>
      <c r="AA2803" s="1049" t="str">
        <f t="shared" si="455"/>
        <v/>
      </c>
      <c r="AB2803" s="1050" t="str">
        <f t="shared" si="456"/>
        <v/>
      </c>
      <c r="AD2803" s="1052" t="str">
        <f t="shared" si="457"/>
        <v/>
      </c>
      <c r="AE2803" s="1053" t="str">
        <f t="shared" si="458"/>
        <v/>
      </c>
    </row>
    <row r="2804" spans="10:31" ht="12.75" customHeight="1">
      <c r="J2804" s="1117" t="str">
        <f>IF(D2804="","-",#REF!-D2804)</f>
        <v>-</v>
      </c>
      <c r="L2804" s="1041" t="str">
        <f t="shared" si="452"/>
        <v/>
      </c>
      <c r="W2804" s="1046" t="str">
        <f t="shared" si="453"/>
        <v/>
      </c>
      <c r="X2804" s="1047"/>
      <c r="Y2804" s="1048" t="str">
        <f t="shared" si="459"/>
        <v/>
      </c>
      <c r="Z2804" s="1049" t="str">
        <f t="shared" si="454"/>
        <v/>
      </c>
      <c r="AA2804" s="1049" t="str">
        <f t="shared" si="455"/>
        <v/>
      </c>
      <c r="AB2804" s="1050" t="str">
        <f t="shared" si="456"/>
        <v/>
      </c>
      <c r="AD2804" s="1052" t="str">
        <f t="shared" si="457"/>
        <v/>
      </c>
      <c r="AE2804" s="1053" t="str">
        <f t="shared" si="458"/>
        <v/>
      </c>
    </row>
    <row r="2805" spans="10:31" ht="12.75" customHeight="1">
      <c r="J2805" s="1117" t="str">
        <f>IF(D2805="","-",#REF!-D2805)</f>
        <v>-</v>
      </c>
      <c r="L2805" s="1041" t="str">
        <f t="shared" si="452"/>
        <v/>
      </c>
      <c r="W2805" s="1046" t="str">
        <f t="shared" si="453"/>
        <v/>
      </c>
      <c r="X2805" s="1047"/>
      <c r="Y2805" s="1048" t="str">
        <f t="shared" si="459"/>
        <v/>
      </c>
      <c r="Z2805" s="1049" t="str">
        <f t="shared" si="454"/>
        <v/>
      </c>
      <c r="AA2805" s="1049" t="str">
        <f t="shared" si="455"/>
        <v/>
      </c>
      <c r="AB2805" s="1050" t="str">
        <f t="shared" si="456"/>
        <v/>
      </c>
      <c r="AD2805" s="1052" t="str">
        <f t="shared" si="457"/>
        <v/>
      </c>
      <c r="AE2805" s="1053" t="str">
        <f t="shared" si="458"/>
        <v/>
      </c>
    </row>
    <row r="2806" spans="10:31" ht="12.75" customHeight="1">
      <c r="J2806" s="1117" t="str">
        <f>IF(D2806="","-",#REF!-D2806)</f>
        <v>-</v>
      </c>
      <c r="L2806" s="1041" t="str">
        <f t="shared" si="452"/>
        <v/>
      </c>
      <c r="W2806" s="1046" t="str">
        <f t="shared" si="453"/>
        <v/>
      </c>
      <c r="X2806" s="1047"/>
      <c r="Y2806" s="1048" t="str">
        <f t="shared" si="459"/>
        <v/>
      </c>
      <c r="Z2806" s="1049" t="str">
        <f t="shared" si="454"/>
        <v/>
      </c>
      <c r="AA2806" s="1049" t="str">
        <f t="shared" si="455"/>
        <v/>
      </c>
      <c r="AB2806" s="1050" t="str">
        <f t="shared" si="456"/>
        <v/>
      </c>
      <c r="AD2806" s="1052" t="str">
        <f t="shared" si="457"/>
        <v/>
      </c>
      <c r="AE2806" s="1053" t="str">
        <f t="shared" si="458"/>
        <v/>
      </c>
    </row>
    <row r="2807" spans="10:31" ht="12.75" customHeight="1">
      <c r="J2807" s="1117" t="str">
        <f>IF(D2807="","-",#REF!-D2807)</f>
        <v>-</v>
      </c>
      <c r="L2807" s="1041" t="str">
        <f t="shared" si="452"/>
        <v/>
      </c>
      <c r="W2807" s="1046" t="str">
        <f t="shared" si="453"/>
        <v/>
      </c>
      <c r="X2807" s="1047"/>
      <c r="Y2807" s="1048" t="str">
        <f t="shared" si="459"/>
        <v/>
      </c>
      <c r="Z2807" s="1049" t="str">
        <f t="shared" si="454"/>
        <v/>
      </c>
      <c r="AA2807" s="1049" t="str">
        <f t="shared" si="455"/>
        <v/>
      </c>
      <c r="AB2807" s="1050" t="str">
        <f t="shared" si="456"/>
        <v/>
      </c>
      <c r="AD2807" s="1052" t="str">
        <f t="shared" si="457"/>
        <v/>
      </c>
      <c r="AE2807" s="1053" t="str">
        <f t="shared" si="458"/>
        <v/>
      </c>
    </row>
    <row r="2808" spans="10:31" ht="12.75" customHeight="1">
      <c r="J2808" s="1117" t="str">
        <f>IF(D2808="","-",#REF!-D2808)</f>
        <v>-</v>
      </c>
      <c r="L2808" s="1041" t="str">
        <f t="shared" si="452"/>
        <v/>
      </c>
      <c r="W2808" s="1046" t="str">
        <f t="shared" si="453"/>
        <v/>
      </c>
      <c r="X2808" s="1047"/>
      <c r="Y2808" s="1048" t="str">
        <f t="shared" si="459"/>
        <v/>
      </c>
      <c r="Z2808" s="1049" t="str">
        <f t="shared" si="454"/>
        <v/>
      </c>
      <c r="AA2808" s="1049" t="str">
        <f t="shared" si="455"/>
        <v/>
      </c>
      <c r="AB2808" s="1050" t="str">
        <f t="shared" si="456"/>
        <v/>
      </c>
      <c r="AD2808" s="1052" t="str">
        <f t="shared" si="457"/>
        <v/>
      </c>
      <c r="AE2808" s="1053" t="str">
        <f t="shared" si="458"/>
        <v/>
      </c>
    </row>
    <row r="2809" spans="10:31" ht="12.75" customHeight="1">
      <c r="J2809" s="1117" t="str">
        <f>IF(D2809="","-",#REF!-D2809)</f>
        <v>-</v>
      </c>
      <c r="L2809" s="1041" t="str">
        <f t="shared" si="452"/>
        <v/>
      </c>
      <c r="W2809" s="1046" t="str">
        <f t="shared" si="453"/>
        <v/>
      </c>
      <c r="X2809" s="1047"/>
      <c r="Y2809" s="1048" t="str">
        <f t="shared" si="459"/>
        <v/>
      </c>
      <c r="Z2809" s="1049" t="str">
        <f t="shared" si="454"/>
        <v/>
      </c>
      <c r="AA2809" s="1049" t="str">
        <f t="shared" si="455"/>
        <v/>
      </c>
      <c r="AB2809" s="1050" t="str">
        <f t="shared" si="456"/>
        <v/>
      </c>
      <c r="AD2809" s="1052" t="str">
        <f t="shared" si="457"/>
        <v/>
      </c>
      <c r="AE2809" s="1053" t="str">
        <f t="shared" si="458"/>
        <v/>
      </c>
    </row>
    <row r="2810" spans="10:31" ht="12.75" customHeight="1">
      <c r="J2810" s="1117" t="str">
        <f>IF(D2810="","-",#REF!-D2810)</f>
        <v>-</v>
      </c>
      <c r="L2810" s="1041" t="str">
        <f t="shared" si="452"/>
        <v/>
      </c>
      <c r="W2810" s="1046" t="str">
        <f t="shared" si="453"/>
        <v/>
      </c>
      <c r="X2810" s="1047"/>
      <c r="Y2810" s="1048" t="str">
        <f t="shared" si="459"/>
        <v/>
      </c>
      <c r="Z2810" s="1049" t="str">
        <f t="shared" si="454"/>
        <v/>
      </c>
      <c r="AA2810" s="1049" t="str">
        <f t="shared" si="455"/>
        <v/>
      </c>
      <c r="AB2810" s="1050" t="str">
        <f t="shared" si="456"/>
        <v/>
      </c>
      <c r="AD2810" s="1052" t="str">
        <f t="shared" si="457"/>
        <v/>
      </c>
      <c r="AE2810" s="1053" t="str">
        <f t="shared" si="458"/>
        <v/>
      </c>
    </row>
    <row r="2811" spans="10:31" ht="12.75" customHeight="1">
      <c r="J2811" s="1117" t="str">
        <f>IF(D2811="","-",#REF!-D2811)</f>
        <v>-</v>
      </c>
      <c r="L2811" s="1041" t="str">
        <f t="shared" si="452"/>
        <v/>
      </c>
      <c r="W2811" s="1046" t="str">
        <f t="shared" si="453"/>
        <v/>
      </c>
      <c r="X2811" s="1047"/>
      <c r="Y2811" s="1048" t="str">
        <f t="shared" si="459"/>
        <v/>
      </c>
      <c r="Z2811" s="1049" t="str">
        <f t="shared" si="454"/>
        <v/>
      </c>
      <c r="AA2811" s="1049" t="str">
        <f t="shared" si="455"/>
        <v/>
      </c>
      <c r="AB2811" s="1050" t="str">
        <f t="shared" si="456"/>
        <v/>
      </c>
      <c r="AD2811" s="1052" t="str">
        <f t="shared" si="457"/>
        <v/>
      </c>
      <c r="AE2811" s="1053" t="str">
        <f t="shared" si="458"/>
        <v/>
      </c>
    </row>
    <row r="2812" spans="10:31" ht="12.75" customHeight="1">
      <c r="J2812" s="1117" t="str">
        <f>IF(D2812="","-",#REF!-D2812)</f>
        <v>-</v>
      </c>
      <c r="L2812" s="1041" t="str">
        <f t="shared" si="452"/>
        <v/>
      </c>
      <c r="W2812" s="1046" t="str">
        <f t="shared" si="453"/>
        <v/>
      </c>
      <c r="X2812" s="1047"/>
      <c r="Y2812" s="1048" t="str">
        <f t="shared" si="459"/>
        <v/>
      </c>
      <c r="Z2812" s="1049" t="str">
        <f t="shared" si="454"/>
        <v/>
      </c>
      <c r="AA2812" s="1049" t="str">
        <f t="shared" si="455"/>
        <v/>
      </c>
      <c r="AB2812" s="1050" t="str">
        <f t="shared" si="456"/>
        <v/>
      </c>
      <c r="AD2812" s="1052" t="str">
        <f t="shared" si="457"/>
        <v/>
      </c>
      <c r="AE2812" s="1053" t="str">
        <f t="shared" si="458"/>
        <v/>
      </c>
    </row>
    <row r="2813" spans="10:31" ht="12.75" customHeight="1">
      <c r="J2813" s="1117" t="str">
        <f>IF(D2813="","-",#REF!-D2813)</f>
        <v>-</v>
      </c>
      <c r="L2813" s="1041" t="str">
        <f t="shared" si="452"/>
        <v/>
      </c>
      <c r="W2813" s="1046" t="str">
        <f t="shared" si="453"/>
        <v/>
      </c>
      <c r="X2813" s="1047"/>
      <c r="Y2813" s="1048" t="str">
        <f t="shared" si="459"/>
        <v/>
      </c>
      <c r="Z2813" s="1049" t="str">
        <f t="shared" si="454"/>
        <v/>
      </c>
      <c r="AA2813" s="1049" t="str">
        <f t="shared" si="455"/>
        <v/>
      </c>
      <c r="AB2813" s="1050" t="str">
        <f t="shared" si="456"/>
        <v/>
      </c>
      <c r="AD2813" s="1052" t="str">
        <f t="shared" si="457"/>
        <v/>
      </c>
      <c r="AE2813" s="1053" t="str">
        <f t="shared" si="458"/>
        <v/>
      </c>
    </row>
    <row r="2814" spans="10:31" ht="12.75" customHeight="1">
      <c r="J2814" s="1117" t="str">
        <f>IF(D2814="","-",#REF!-D2814)</f>
        <v>-</v>
      </c>
      <c r="L2814" s="1041" t="str">
        <f t="shared" si="452"/>
        <v/>
      </c>
      <c r="W2814" s="1046" t="str">
        <f t="shared" si="453"/>
        <v/>
      </c>
      <c r="X2814" s="1047"/>
      <c r="Y2814" s="1048" t="str">
        <f t="shared" si="459"/>
        <v/>
      </c>
      <c r="Z2814" s="1049" t="str">
        <f t="shared" si="454"/>
        <v/>
      </c>
      <c r="AA2814" s="1049" t="str">
        <f t="shared" si="455"/>
        <v/>
      </c>
      <c r="AB2814" s="1050" t="str">
        <f t="shared" si="456"/>
        <v/>
      </c>
      <c r="AD2814" s="1052" t="str">
        <f t="shared" si="457"/>
        <v/>
      </c>
      <c r="AE2814" s="1053" t="str">
        <f t="shared" si="458"/>
        <v/>
      </c>
    </row>
    <row r="2815" spans="10:31" ht="12.75" customHeight="1">
      <c r="J2815" s="1117" t="str">
        <f>IF(D2815="","-",#REF!-D2815)</f>
        <v>-</v>
      </c>
      <c r="L2815" s="1041" t="str">
        <f t="shared" si="452"/>
        <v/>
      </c>
      <c r="W2815" s="1046" t="str">
        <f t="shared" si="453"/>
        <v/>
      </c>
      <c r="X2815" s="1047"/>
      <c r="Y2815" s="1048" t="str">
        <f t="shared" si="459"/>
        <v/>
      </c>
      <c r="Z2815" s="1049" t="str">
        <f t="shared" si="454"/>
        <v/>
      </c>
      <c r="AA2815" s="1049" t="str">
        <f t="shared" si="455"/>
        <v/>
      </c>
      <c r="AB2815" s="1050" t="str">
        <f t="shared" si="456"/>
        <v/>
      </c>
      <c r="AD2815" s="1052" t="str">
        <f t="shared" si="457"/>
        <v/>
      </c>
      <c r="AE2815" s="1053" t="str">
        <f t="shared" si="458"/>
        <v/>
      </c>
    </row>
    <row r="2816" spans="10:31" ht="12.75" customHeight="1">
      <c r="J2816" s="1117" t="str">
        <f>IF(D2816="","-",#REF!-D2816)</f>
        <v>-</v>
      </c>
      <c r="L2816" s="1041" t="str">
        <f t="shared" si="452"/>
        <v/>
      </c>
      <c r="W2816" s="1046" t="str">
        <f t="shared" si="453"/>
        <v/>
      </c>
      <c r="X2816" s="1047"/>
      <c r="Y2816" s="1048" t="str">
        <f t="shared" si="459"/>
        <v/>
      </c>
      <c r="Z2816" s="1049" t="str">
        <f t="shared" si="454"/>
        <v/>
      </c>
      <c r="AA2816" s="1049" t="str">
        <f t="shared" si="455"/>
        <v/>
      </c>
      <c r="AB2816" s="1050" t="str">
        <f t="shared" si="456"/>
        <v/>
      </c>
      <c r="AD2816" s="1052" t="str">
        <f t="shared" si="457"/>
        <v/>
      </c>
      <c r="AE2816" s="1053" t="str">
        <f t="shared" si="458"/>
        <v/>
      </c>
    </row>
    <row r="2817" spans="10:31" ht="12.75" customHeight="1">
      <c r="J2817" s="1117" t="str">
        <f>IF(D2817="","-",#REF!-D2817)</f>
        <v>-</v>
      </c>
      <c r="L2817" s="1041" t="str">
        <f t="shared" si="452"/>
        <v/>
      </c>
      <c r="W2817" s="1046" t="str">
        <f t="shared" si="453"/>
        <v/>
      </c>
      <c r="X2817" s="1047"/>
      <c r="Y2817" s="1048" t="str">
        <f t="shared" si="459"/>
        <v/>
      </c>
      <c r="Z2817" s="1049" t="str">
        <f t="shared" si="454"/>
        <v/>
      </c>
      <c r="AA2817" s="1049" t="str">
        <f t="shared" si="455"/>
        <v/>
      </c>
      <c r="AB2817" s="1050" t="str">
        <f t="shared" si="456"/>
        <v/>
      </c>
      <c r="AD2817" s="1052" t="str">
        <f t="shared" si="457"/>
        <v/>
      </c>
      <c r="AE2817" s="1053" t="str">
        <f t="shared" si="458"/>
        <v/>
      </c>
    </row>
    <row r="2818" spans="10:31" ht="12.75" customHeight="1">
      <c r="J2818" s="1117" t="str">
        <f>IF(D2818="","-",#REF!-D2818)</f>
        <v>-</v>
      </c>
      <c r="L2818" s="1041" t="str">
        <f t="shared" si="452"/>
        <v/>
      </c>
      <c r="W2818" s="1046" t="str">
        <f t="shared" si="453"/>
        <v/>
      </c>
      <c r="X2818" s="1047"/>
      <c r="Y2818" s="1048" t="str">
        <f t="shared" si="459"/>
        <v/>
      </c>
      <c r="Z2818" s="1049" t="str">
        <f t="shared" si="454"/>
        <v/>
      </c>
      <c r="AA2818" s="1049" t="str">
        <f t="shared" si="455"/>
        <v/>
      </c>
      <c r="AB2818" s="1050" t="str">
        <f t="shared" si="456"/>
        <v/>
      </c>
      <c r="AD2818" s="1052" t="str">
        <f t="shared" si="457"/>
        <v/>
      </c>
      <c r="AE2818" s="1053" t="str">
        <f t="shared" si="458"/>
        <v/>
      </c>
    </row>
    <row r="2819" spans="10:31" ht="12.75" customHeight="1">
      <c r="J2819" s="1117" t="str">
        <f>IF(D2819="","-",#REF!-D2819)</f>
        <v>-</v>
      </c>
      <c r="L2819" s="1041" t="str">
        <f t="shared" ref="L2819:L2882" si="460">IF(E2819="","",$Q$1+E2819)</f>
        <v/>
      </c>
      <c r="W2819" s="1046" t="str">
        <f t="shared" ref="W2819:W2882" si="461">IF($D2819="","",_xlfn.LET(_xlpm.gDate,D2819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819" s="1047"/>
      <c r="Y2819" s="1048" t="str">
        <f t="shared" si="459"/>
        <v/>
      </c>
      <c r="Z2819" s="1049" t="str">
        <f t="shared" ref="Z2819:Z2882" si="462">IF($K2819="","",_xlfn.LET(_xlpm.gDate,K2819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819" s="1049" t="str">
        <f t="shared" ref="AA2819:AA2882" si="463">IF($Z2819="","",TEXT($Z2819,"mm"))</f>
        <v/>
      </c>
      <c r="AB2819" s="1050" t="str">
        <f t="shared" ref="AB2819:AB2882" si="464">IFERROR(CHOOSE(AA2819,"መስከረም","ጥቅምት","ህዳር  ","ታህሳስ ","ጥር ","የካቲት ","መጋቢት ","ሚይዚያ ","ግንቦት ","ሰኔ ","ሐምሌ ","ነሐሴ ","Pagume"),"")</f>
        <v/>
      </c>
      <c r="AD2819" s="1052" t="str">
        <f t="shared" ref="AD2819:AD2882" si="465">IF($D2819="","",YEAR(D2819)&amp;"-W"&amp;WEEKNUM(D2819,2))</f>
        <v/>
      </c>
      <c r="AE2819" s="1053" t="str">
        <f t="shared" ref="AE2819:AE2882" si="466">IF($K2819="","",YEAR(K2819)&amp;"-W"&amp;WEEKNUM(K2819,2))</f>
        <v/>
      </c>
    </row>
    <row r="2820" spans="10:31" ht="12.75" customHeight="1">
      <c r="J2820" s="1117" t="str">
        <f>IF(D2820="","-",#REF!-D2820)</f>
        <v>-</v>
      </c>
      <c r="L2820" s="1041" t="str">
        <f t="shared" si="460"/>
        <v/>
      </c>
      <c r="W2820" s="1046" t="str">
        <f t="shared" si="461"/>
        <v/>
      </c>
      <c r="X2820" s="1047"/>
      <c r="Y2820" s="1048" t="str">
        <f t="shared" si="459"/>
        <v/>
      </c>
      <c r="Z2820" s="1049" t="str">
        <f t="shared" si="462"/>
        <v/>
      </c>
      <c r="AA2820" s="1049" t="str">
        <f t="shared" si="463"/>
        <v/>
      </c>
      <c r="AB2820" s="1050" t="str">
        <f t="shared" si="464"/>
        <v/>
      </c>
      <c r="AD2820" s="1052" t="str">
        <f t="shared" si="465"/>
        <v/>
      </c>
      <c r="AE2820" s="1053" t="str">
        <f t="shared" si="466"/>
        <v/>
      </c>
    </row>
    <row r="2821" spans="10:31" ht="12.75" customHeight="1">
      <c r="J2821" s="1117" t="str">
        <f>IF(D2821="","-",#REF!-D2821)</f>
        <v>-</v>
      </c>
      <c r="L2821" s="1041" t="str">
        <f t="shared" si="460"/>
        <v/>
      </c>
      <c r="W2821" s="1046" t="str">
        <f t="shared" si="461"/>
        <v/>
      </c>
      <c r="X2821" s="1047"/>
      <c r="Y2821" s="1048" t="str">
        <f t="shared" si="459"/>
        <v/>
      </c>
      <c r="Z2821" s="1049" t="str">
        <f t="shared" si="462"/>
        <v/>
      </c>
      <c r="AA2821" s="1049" t="str">
        <f t="shared" si="463"/>
        <v/>
      </c>
      <c r="AB2821" s="1050" t="str">
        <f t="shared" si="464"/>
        <v/>
      </c>
      <c r="AD2821" s="1052" t="str">
        <f t="shared" si="465"/>
        <v/>
      </c>
      <c r="AE2821" s="1053" t="str">
        <f t="shared" si="466"/>
        <v/>
      </c>
    </row>
    <row r="2822" spans="10:31" ht="12.75" customHeight="1">
      <c r="J2822" s="1117" t="str">
        <f>IF(D2822="","-",#REF!-D2822)</f>
        <v>-</v>
      </c>
      <c r="L2822" s="1041" t="str">
        <f t="shared" si="460"/>
        <v/>
      </c>
      <c r="W2822" s="1046" t="str">
        <f t="shared" si="461"/>
        <v/>
      </c>
      <c r="X2822" s="1047"/>
      <c r="Y2822" s="1048" t="str">
        <f t="shared" si="459"/>
        <v/>
      </c>
      <c r="Z2822" s="1049" t="str">
        <f t="shared" si="462"/>
        <v/>
      </c>
      <c r="AA2822" s="1049" t="str">
        <f t="shared" si="463"/>
        <v/>
      </c>
      <c r="AB2822" s="1050" t="str">
        <f t="shared" si="464"/>
        <v/>
      </c>
      <c r="AD2822" s="1052" t="str">
        <f t="shared" si="465"/>
        <v/>
      </c>
      <c r="AE2822" s="1053" t="str">
        <f t="shared" si="466"/>
        <v/>
      </c>
    </row>
    <row r="2823" spans="10:31" ht="12.75" customHeight="1">
      <c r="J2823" s="1117" t="str">
        <f>IF(D2823="","-",#REF!-D2823)</f>
        <v>-</v>
      </c>
      <c r="L2823" s="1041" t="str">
        <f t="shared" si="460"/>
        <v/>
      </c>
      <c r="W2823" s="1046" t="str">
        <f t="shared" si="461"/>
        <v/>
      </c>
      <c r="X2823" s="1047"/>
      <c r="Y2823" s="1048" t="str">
        <f t="shared" si="459"/>
        <v/>
      </c>
      <c r="Z2823" s="1049" t="str">
        <f t="shared" si="462"/>
        <v/>
      </c>
      <c r="AA2823" s="1049" t="str">
        <f t="shared" si="463"/>
        <v/>
      </c>
      <c r="AB2823" s="1050" t="str">
        <f t="shared" si="464"/>
        <v/>
      </c>
      <c r="AD2823" s="1052" t="str">
        <f t="shared" si="465"/>
        <v/>
      </c>
      <c r="AE2823" s="1053" t="str">
        <f t="shared" si="466"/>
        <v/>
      </c>
    </row>
    <row r="2824" spans="10:31" ht="12.75" customHeight="1">
      <c r="J2824" s="1117" t="str">
        <f>IF(D2824="","-",#REF!-D2824)</f>
        <v>-</v>
      </c>
      <c r="L2824" s="1041" t="str">
        <f t="shared" si="460"/>
        <v/>
      </c>
      <c r="W2824" s="1046" t="str">
        <f t="shared" si="461"/>
        <v/>
      </c>
      <c r="X2824" s="1047"/>
      <c r="Y2824" s="1048" t="str">
        <f t="shared" si="459"/>
        <v/>
      </c>
      <c r="Z2824" s="1049" t="str">
        <f t="shared" si="462"/>
        <v/>
      </c>
      <c r="AA2824" s="1049" t="str">
        <f t="shared" si="463"/>
        <v/>
      </c>
      <c r="AB2824" s="1050" t="str">
        <f t="shared" si="464"/>
        <v/>
      </c>
      <c r="AD2824" s="1052" t="str">
        <f t="shared" si="465"/>
        <v/>
      </c>
      <c r="AE2824" s="1053" t="str">
        <f t="shared" si="466"/>
        <v/>
      </c>
    </row>
    <row r="2825" spans="10:31" ht="12.75" customHeight="1">
      <c r="J2825" s="1117" t="str">
        <f>IF(D2825="","-",#REF!-D2825)</f>
        <v>-</v>
      </c>
      <c r="L2825" s="1041" t="str">
        <f t="shared" si="460"/>
        <v/>
      </c>
      <c r="W2825" s="1046" t="str">
        <f t="shared" si="461"/>
        <v/>
      </c>
      <c r="X2825" s="1047"/>
      <c r="Y2825" s="1048" t="str">
        <f t="shared" si="459"/>
        <v/>
      </c>
      <c r="Z2825" s="1049" t="str">
        <f t="shared" si="462"/>
        <v/>
      </c>
      <c r="AA2825" s="1049" t="str">
        <f t="shared" si="463"/>
        <v/>
      </c>
      <c r="AB2825" s="1050" t="str">
        <f t="shared" si="464"/>
        <v/>
      </c>
      <c r="AD2825" s="1052" t="str">
        <f t="shared" si="465"/>
        <v/>
      </c>
      <c r="AE2825" s="1053" t="str">
        <f t="shared" si="466"/>
        <v/>
      </c>
    </row>
    <row r="2826" spans="10:31" ht="12.75" customHeight="1">
      <c r="J2826" s="1117" t="str">
        <f>IF(D2826="","-",#REF!-D2826)</f>
        <v>-</v>
      </c>
      <c r="L2826" s="1041" t="str">
        <f t="shared" si="460"/>
        <v/>
      </c>
      <c r="W2826" s="1046" t="str">
        <f t="shared" si="461"/>
        <v/>
      </c>
      <c r="X2826" s="1047"/>
      <c r="Y2826" s="1048" t="str">
        <f t="shared" si="459"/>
        <v/>
      </c>
      <c r="Z2826" s="1049" t="str">
        <f t="shared" si="462"/>
        <v/>
      </c>
      <c r="AA2826" s="1049" t="str">
        <f t="shared" si="463"/>
        <v/>
      </c>
      <c r="AB2826" s="1050" t="str">
        <f t="shared" si="464"/>
        <v/>
      </c>
      <c r="AD2826" s="1052" t="str">
        <f t="shared" si="465"/>
        <v/>
      </c>
      <c r="AE2826" s="1053" t="str">
        <f t="shared" si="466"/>
        <v/>
      </c>
    </row>
    <row r="2827" spans="10:31" ht="12.75" customHeight="1">
      <c r="J2827" s="1117" t="str">
        <f>IF(D2827="","-",#REF!-D2827)</f>
        <v>-</v>
      </c>
      <c r="L2827" s="1041" t="str">
        <f t="shared" si="460"/>
        <v/>
      </c>
      <c r="W2827" s="1046" t="str">
        <f t="shared" si="461"/>
        <v/>
      </c>
      <c r="X2827" s="1047"/>
      <c r="Y2827" s="1048" t="str">
        <f t="shared" si="459"/>
        <v/>
      </c>
      <c r="Z2827" s="1049" t="str">
        <f t="shared" si="462"/>
        <v/>
      </c>
      <c r="AA2827" s="1049" t="str">
        <f t="shared" si="463"/>
        <v/>
      </c>
      <c r="AB2827" s="1050" t="str">
        <f t="shared" si="464"/>
        <v/>
      </c>
      <c r="AD2827" s="1052" t="str">
        <f t="shared" si="465"/>
        <v/>
      </c>
      <c r="AE2827" s="1053" t="str">
        <f t="shared" si="466"/>
        <v/>
      </c>
    </row>
    <row r="2828" spans="10:31" ht="12.75" customHeight="1">
      <c r="J2828" s="1117" t="str">
        <f>IF(D2828="","-",#REF!-D2828)</f>
        <v>-</v>
      </c>
      <c r="L2828" s="1041" t="str">
        <f t="shared" si="460"/>
        <v/>
      </c>
      <c r="W2828" s="1046" t="str">
        <f t="shared" si="461"/>
        <v/>
      </c>
      <c r="X2828" s="1047"/>
      <c r="Y2828" s="1048" t="str">
        <f t="shared" si="459"/>
        <v/>
      </c>
      <c r="Z2828" s="1049" t="str">
        <f t="shared" si="462"/>
        <v/>
      </c>
      <c r="AA2828" s="1049" t="str">
        <f t="shared" si="463"/>
        <v/>
      </c>
      <c r="AB2828" s="1050" t="str">
        <f t="shared" si="464"/>
        <v/>
      </c>
      <c r="AD2828" s="1052" t="str">
        <f t="shared" si="465"/>
        <v/>
      </c>
      <c r="AE2828" s="1053" t="str">
        <f t="shared" si="466"/>
        <v/>
      </c>
    </row>
    <row r="2829" spans="10:31" ht="12.75" customHeight="1">
      <c r="J2829" s="1117" t="str">
        <f>IF(D2829="","-",#REF!-D2829)</f>
        <v>-</v>
      </c>
      <c r="L2829" s="1041" t="str">
        <f t="shared" si="460"/>
        <v/>
      </c>
      <c r="W2829" s="1046" t="str">
        <f t="shared" si="461"/>
        <v/>
      </c>
      <c r="X2829" s="1047"/>
      <c r="Y2829" s="1048" t="str">
        <f t="shared" si="459"/>
        <v/>
      </c>
      <c r="Z2829" s="1049" t="str">
        <f t="shared" si="462"/>
        <v/>
      </c>
      <c r="AA2829" s="1049" t="str">
        <f t="shared" si="463"/>
        <v/>
      </c>
      <c r="AB2829" s="1050" t="str">
        <f t="shared" si="464"/>
        <v/>
      </c>
      <c r="AD2829" s="1052" t="str">
        <f t="shared" si="465"/>
        <v/>
      </c>
      <c r="AE2829" s="1053" t="str">
        <f t="shared" si="466"/>
        <v/>
      </c>
    </row>
    <row r="2830" spans="10:31" ht="12.75" customHeight="1">
      <c r="J2830" s="1117" t="str">
        <f>IF(D2830="","-",#REF!-D2830)</f>
        <v>-</v>
      </c>
      <c r="L2830" s="1041" t="str">
        <f t="shared" si="460"/>
        <v/>
      </c>
      <c r="W2830" s="1046" t="str">
        <f t="shared" si="461"/>
        <v/>
      </c>
      <c r="X2830" s="1047"/>
      <c r="Y2830" s="1048" t="str">
        <f t="shared" si="459"/>
        <v/>
      </c>
      <c r="Z2830" s="1049" t="str">
        <f t="shared" si="462"/>
        <v/>
      </c>
      <c r="AA2830" s="1049" t="str">
        <f t="shared" si="463"/>
        <v/>
      </c>
      <c r="AB2830" s="1050" t="str">
        <f t="shared" si="464"/>
        <v/>
      </c>
      <c r="AD2830" s="1052" t="str">
        <f t="shared" si="465"/>
        <v/>
      </c>
      <c r="AE2830" s="1053" t="str">
        <f t="shared" si="466"/>
        <v/>
      </c>
    </row>
    <row r="2831" spans="10:31" ht="12.75" customHeight="1">
      <c r="J2831" s="1117" t="str">
        <f>IF(D2831="","-",#REF!-D2831)</f>
        <v>-</v>
      </c>
      <c r="L2831" s="1041" t="str">
        <f t="shared" si="460"/>
        <v/>
      </c>
      <c r="W2831" s="1046" t="str">
        <f t="shared" si="461"/>
        <v/>
      </c>
      <c r="X2831" s="1047"/>
      <c r="Y2831" s="1048" t="str">
        <f t="shared" si="459"/>
        <v/>
      </c>
      <c r="Z2831" s="1049" t="str">
        <f t="shared" si="462"/>
        <v/>
      </c>
      <c r="AA2831" s="1049" t="str">
        <f t="shared" si="463"/>
        <v/>
      </c>
      <c r="AB2831" s="1050" t="str">
        <f t="shared" si="464"/>
        <v/>
      </c>
      <c r="AD2831" s="1052" t="str">
        <f t="shared" si="465"/>
        <v/>
      </c>
      <c r="AE2831" s="1053" t="str">
        <f t="shared" si="466"/>
        <v/>
      </c>
    </row>
    <row r="2832" spans="10:31" ht="12.75" customHeight="1">
      <c r="J2832" s="1117" t="str">
        <f>IF(D2832="","-",#REF!-D2832)</f>
        <v>-</v>
      </c>
      <c r="L2832" s="1041" t="str">
        <f t="shared" si="460"/>
        <v/>
      </c>
      <c r="W2832" s="1046" t="str">
        <f t="shared" si="461"/>
        <v/>
      </c>
      <c r="X2832" s="1047"/>
      <c r="Y2832" s="1048" t="str">
        <f t="shared" si="459"/>
        <v/>
      </c>
      <c r="Z2832" s="1049" t="str">
        <f t="shared" si="462"/>
        <v/>
      </c>
      <c r="AA2832" s="1049" t="str">
        <f t="shared" si="463"/>
        <v/>
      </c>
      <c r="AB2832" s="1050" t="str">
        <f t="shared" si="464"/>
        <v/>
      </c>
      <c r="AD2832" s="1052" t="str">
        <f t="shared" si="465"/>
        <v/>
      </c>
      <c r="AE2832" s="1053" t="str">
        <f t="shared" si="466"/>
        <v/>
      </c>
    </row>
    <row r="2833" spans="10:31" ht="12.75" customHeight="1">
      <c r="J2833" s="1117" t="str">
        <f>IF(D2833="","-",#REF!-D2833)</f>
        <v>-</v>
      </c>
      <c r="L2833" s="1041" t="str">
        <f t="shared" si="460"/>
        <v/>
      </c>
      <c r="W2833" s="1046" t="str">
        <f t="shared" si="461"/>
        <v/>
      </c>
      <c r="X2833" s="1047"/>
      <c r="Y2833" s="1048" t="str">
        <f t="shared" si="459"/>
        <v/>
      </c>
      <c r="Z2833" s="1049" t="str">
        <f t="shared" si="462"/>
        <v/>
      </c>
      <c r="AA2833" s="1049" t="str">
        <f t="shared" si="463"/>
        <v/>
      </c>
      <c r="AB2833" s="1050" t="str">
        <f t="shared" si="464"/>
        <v/>
      </c>
      <c r="AD2833" s="1052" t="str">
        <f t="shared" si="465"/>
        <v/>
      </c>
      <c r="AE2833" s="1053" t="str">
        <f t="shared" si="466"/>
        <v/>
      </c>
    </row>
    <row r="2834" spans="10:31" ht="12.75" customHeight="1">
      <c r="J2834" s="1117" t="str">
        <f>IF(D2834="","-",#REF!-D2834)</f>
        <v>-</v>
      </c>
      <c r="L2834" s="1041" t="str">
        <f t="shared" si="460"/>
        <v/>
      </c>
      <c r="W2834" s="1046" t="str">
        <f t="shared" si="461"/>
        <v/>
      </c>
      <c r="X2834" s="1047"/>
      <c r="Y2834" s="1048" t="str">
        <f t="shared" si="459"/>
        <v/>
      </c>
      <c r="Z2834" s="1049" t="str">
        <f t="shared" si="462"/>
        <v/>
      </c>
      <c r="AA2834" s="1049" t="str">
        <f t="shared" si="463"/>
        <v/>
      </c>
      <c r="AB2834" s="1050" t="str">
        <f t="shared" si="464"/>
        <v/>
      </c>
      <c r="AD2834" s="1052" t="str">
        <f t="shared" si="465"/>
        <v/>
      </c>
      <c r="AE2834" s="1053" t="str">
        <f t="shared" si="466"/>
        <v/>
      </c>
    </row>
    <row r="2835" spans="10:31" ht="12.75" customHeight="1">
      <c r="J2835" s="1117" t="str">
        <f>IF(D2835="","-",#REF!-D2835)</f>
        <v>-</v>
      </c>
      <c r="L2835" s="1041" t="str">
        <f t="shared" si="460"/>
        <v/>
      </c>
      <c r="W2835" s="1046" t="str">
        <f t="shared" si="461"/>
        <v/>
      </c>
      <c r="X2835" s="1047"/>
      <c r="Y2835" s="1048" t="str">
        <f t="shared" si="459"/>
        <v/>
      </c>
      <c r="Z2835" s="1049" t="str">
        <f t="shared" si="462"/>
        <v/>
      </c>
      <c r="AA2835" s="1049" t="str">
        <f t="shared" si="463"/>
        <v/>
      </c>
      <c r="AB2835" s="1050" t="str">
        <f t="shared" si="464"/>
        <v/>
      </c>
      <c r="AD2835" s="1052" t="str">
        <f t="shared" si="465"/>
        <v/>
      </c>
      <c r="AE2835" s="1053" t="str">
        <f t="shared" si="466"/>
        <v/>
      </c>
    </row>
    <row r="2836" spans="10:31" ht="12.75" customHeight="1">
      <c r="J2836" s="1117" t="str">
        <f>IF(D2836="","-",#REF!-D2836)</f>
        <v>-</v>
      </c>
      <c r="L2836" s="1041" t="str">
        <f t="shared" si="460"/>
        <v/>
      </c>
      <c r="W2836" s="1046" t="str">
        <f t="shared" si="461"/>
        <v/>
      </c>
      <c r="X2836" s="1047"/>
      <c r="Y2836" s="1048" t="str">
        <f t="shared" si="459"/>
        <v/>
      </c>
      <c r="Z2836" s="1049" t="str">
        <f t="shared" si="462"/>
        <v/>
      </c>
      <c r="AA2836" s="1049" t="str">
        <f t="shared" si="463"/>
        <v/>
      </c>
      <c r="AB2836" s="1050" t="str">
        <f t="shared" si="464"/>
        <v/>
      </c>
      <c r="AD2836" s="1052" t="str">
        <f t="shared" si="465"/>
        <v/>
      </c>
      <c r="AE2836" s="1053" t="str">
        <f t="shared" si="466"/>
        <v/>
      </c>
    </row>
    <row r="2837" spans="10:31" ht="12.75" customHeight="1">
      <c r="J2837" s="1117" t="str">
        <f>IF(D2837="","-",#REF!-D2837)</f>
        <v>-</v>
      </c>
      <c r="L2837" s="1041" t="str">
        <f t="shared" si="460"/>
        <v/>
      </c>
      <c r="W2837" s="1046" t="str">
        <f t="shared" si="461"/>
        <v/>
      </c>
      <c r="X2837" s="1047"/>
      <c r="Y2837" s="1048" t="str">
        <f t="shared" si="459"/>
        <v/>
      </c>
      <c r="Z2837" s="1049" t="str">
        <f t="shared" si="462"/>
        <v/>
      </c>
      <c r="AA2837" s="1049" t="str">
        <f t="shared" si="463"/>
        <v/>
      </c>
      <c r="AB2837" s="1050" t="str">
        <f t="shared" si="464"/>
        <v/>
      </c>
      <c r="AD2837" s="1052" t="str">
        <f t="shared" si="465"/>
        <v/>
      </c>
      <c r="AE2837" s="1053" t="str">
        <f t="shared" si="466"/>
        <v/>
      </c>
    </row>
    <row r="2838" spans="10:31" ht="12.75" customHeight="1">
      <c r="J2838" s="1117" t="str">
        <f>IF(D2838="","-",#REF!-D2838)</f>
        <v>-</v>
      </c>
      <c r="L2838" s="1041" t="str">
        <f t="shared" si="460"/>
        <v/>
      </c>
      <c r="W2838" s="1046" t="str">
        <f t="shared" si="461"/>
        <v/>
      </c>
      <c r="X2838" s="1047"/>
      <c r="Y2838" s="1048" t="str">
        <f t="shared" si="459"/>
        <v/>
      </c>
      <c r="Z2838" s="1049" t="str">
        <f t="shared" si="462"/>
        <v/>
      </c>
      <c r="AA2838" s="1049" t="str">
        <f t="shared" si="463"/>
        <v/>
      </c>
      <c r="AB2838" s="1050" t="str">
        <f t="shared" si="464"/>
        <v/>
      </c>
      <c r="AD2838" s="1052" t="str">
        <f t="shared" si="465"/>
        <v/>
      </c>
      <c r="AE2838" s="1053" t="str">
        <f t="shared" si="466"/>
        <v/>
      </c>
    </row>
    <row r="2839" spans="10:31" ht="12.75" customHeight="1">
      <c r="J2839" s="1117" t="str">
        <f>IF(D2839="","-",#REF!-D2839)</f>
        <v>-</v>
      </c>
      <c r="L2839" s="1041" t="str">
        <f t="shared" si="460"/>
        <v/>
      </c>
      <c r="W2839" s="1046" t="str">
        <f t="shared" si="461"/>
        <v/>
      </c>
      <c r="X2839" s="1047"/>
      <c r="Y2839" s="1048" t="str">
        <f t="shared" si="459"/>
        <v/>
      </c>
      <c r="Z2839" s="1049" t="str">
        <f t="shared" si="462"/>
        <v/>
      </c>
      <c r="AA2839" s="1049" t="str">
        <f t="shared" si="463"/>
        <v/>
      </c>
      <c r="AB2839" s="1050" t="str">
        <f t="shared" si="464"/>
        <v/>
      </c>
      <c r="AD2839" s="1052" t="str">
        <f t="shared" si="465"/>
        <v/>
      </c>
      <c r="AE2839" s="1053" t="str">
        <f t="shared" si="466"/>
        <v/>
      </c>
    </row>
    <row r="2840" spans="10:31" ht="12.75" customHeight="1">
      <c r="J2840" s="1117" t="str">
        <f>IF(D2840="","-",#REF!-D2840)</f>
        <v>-</v>
      </c>
      <c r="L2840" s="1041" t="str">
        <f t="shared" si="460"/>
        <v/>
      </c>
      <c r="W2840" s="1046" t="str">
        <f t="shared" si="461"/>
        <v/>
      </c>
      <c r="X2840" s="1047"/>
      <c r="Y2840" s="1048" t="str">
        <f t="shared" si="459"/>
        <v/>
      </c>
      <c r="Z2840" s="1049" t="str">
        <f t="shared" si="462"/>
        <v/>
      </c>
      <c r="AA2840" s="1049" t="str">
        <f t="shared" si="463"/>
        <v/>
      </c>
      <c r="AB2840" s="1050" t="str">
        <f t="shared" si="464"/>
        <v/>
      </c>
      <c r="AD2840" s="1052" t="str">
        <f t="shared" si="465"/>
        <v/>
      </c>
      <c r="AE2840" s="1053" t="str">
        <f t="shared" si="466"/>
        <v/>
      </c>
    </row>
    <row r="2841" spans="10:31" ht="12.75" customHeight="1">
      <c r="J2841" s="1117" t="str">
        <f>IF(D2841="","-",#REF!-D2841)</f>
        <v>-</v>
      </c>
      <c r="L2841" s="1041" t="str">
        <f t="shared" si="460"/>
        <v/>
      </c>
      <c r="W2841" s="1046" t="str">
        <f t="shared" si="461"/>
        <v/>
      </c>
      <c r="X2841" s="1047"/>
      <c r="Y2841" s="1048" t="str">
        <f t="shared" si="459"/>
        <v/>
      </c>
      <c r="Z2841" s="1049" t="str">
        <f t="shared" si="462"/>
        <v/>
      </c>
      <c r="AA2841" s="1049" t="str">
        <f t="shared" si="463"/>
        <v/>
      </c>
      <c r="AB2841" s="1050" t="str">
        <f t="shared" si="464"/>
        <v/>
      </c>
      <c r="AD2841" s="1052" t="str">
        <f t="shared" si="465"/>
        <v/>
      </c>
      <c r="AE2841" s="1053" t="str">
        <f t="shared" si="466"/>
        <v/>
      </c>
    </row>
    <row r="2842" spans="10:31" ht="12.75" customHeight="1">
      <c r="J2842" s="1117" t="str">
        <f>IF(D2842="","-",#REF!-D2842)</f>
        <v>-</v>
      </c>
      <c r="L2842" s="1041" t="str">
        <f t="shared" si="460"/>
        <v/>
      </c>
      <c r="W2842" s="1046" t="str">
        <f t="shared" si="461"/>
        <v/>
      </c>
      <c r="X2842" s="1047"/>
      <c r="Y2842" s="1048" t="str">
        <f t="shared" si="459"/>
        <v/>
      </c>
      <c r="Z2842" s="1049" t="str">
        <f t="shared" si="462"/>
        <v/>
      </c>
      <c r="AA2842" s="1049" t="str">
        <f t="shared" si="463"/>
        <v/>
      </c>
      <c r="AB2842" s="1050" t="str">
        <f t="shared" si="464"/>
        <v/>
      </c>
      <c r="AD2842" s="1052" t="str">
        <f t="shared" si="465"/>
        <v/>
      </c>
      <c r="AE2842" s="1053" t="str">
        <f t="shared" si="466"/>
        <v/>
      </c>
    </row>
    <row r="2843" spans="10:31" ht="12.75" customHeight="1">
      <c r="J2843" s="1117" t="str">
        <f>IF(D2843="","-",#REF!-D2843)</f>
        <v>-</v>
      </c>
      <c r="L2843" s="1041" t="str">
        <f t="shared" si="460"/>
        <v/>
      </c>
      <c r="W2843" s="1046" t="str">
        <f t="shared" si="461"/>
        <v/>
      </c>
      <c r="X2843" s="1047"/>
      <c r="Y2843" s="1048" t="str">
        <f t="shared" si="459"/>
        <v/>
      </c>
      <c r="Z2843" s="1049" t="str">
        <f t="shared" si="462"/>
        <v/>
      </c>
      <c r="AA2843" s="1049" t="str">
        <f t="shared" si="463"/>
        <v/>
      </c>
      <c r="AB2843" s="1050" t="str">
        <f t="shared" si="464"/>
        <v/>
      </c>
      <c r="AD2843" s="1052" t="str">
        <f t="shared" si="465"/>
        <v/>
      </c>
      <c r="AE2843" s="1053" t="str">
        <f t="shared" si="466"/>
        <v/>
      </c>
    </row>
    <row r="2844" spans="10:31" ht="12.75" customHeight="1">
      <c r="J2844" s="1117" t="str">
        <f>IF(D2844="","-",#REF!-D2844)</f>
        <v>-</v>
      </c>
      <c r="L2844" s="1041" t="str">
        <f t="shared" si="460"/>
        <v/>
      </c>
      <c r="W2844" s="1046" t="str">
        <f t="shared" si="461"/>
        <v/>
      </c>
      <c r="X2844" s="1047"/>
      <c r="Y2844" s="1048" t="str">
        <f t="shared" si="459"/>
        <v/>
      </c>
      <c r="Z2844" s="1049" t="str">
        <f t="shared" si="462"/>
        <v/>
      </c>
      <c r="AA2844" s="1049" t="str">
        <f t="shared" si="463"/>
        <v/>
      </c>
      <c r="AB2844" s="1050" t="str">
        <f t="shared" si="464"/>
        <v/>
      </c>
      <c r="AD2844" s="1052" t="str">
        <f t="shared" si="465"/>
        <v/>
      </c>
      <c r="AE2844" s="1053" t="str">
        <f t="shared" si="466"/>
        <v/>
      </c>
    </row>
    <row r="2845" spans="10:31" ht="12.75" customHeight="1">
      <c r="J2845" s="1117" t="str">
        <f>IF(D2845="","-",#REF!-D2845)</f>
        <v>-</v>
      </c>
      <c r="L2845" s="1041" t="str">
        <f t="shared" si="460"/>
        <v/>
      </c>
      <c r="W2845" s="1046" t="str">
        <f t="shared" si="461"/>
        <v/>
      </c>
      <c r="X2845" s="1047"/>
      <c r="Y2845" s="1048" t="str">
        <f t="shared" si="459"/>
        <v/>
      </c>
      <c r="Z2845" s="1049" t="str">
        <f t="shared" si="462"/>
        <v/>
      </c>
      <c r="AA2845" s="1049" t="str">
        <f t="shared" si="463"/>
        <v/>
      </c>
      <c r="AB2845" s="1050" t="str">
        <f t="shared" si="464"/>
        <v/>
      </c>
      <c r="AD2845" s="1052" t="str">
        <f t="shared" si="465"/>
        <v/>
      </c>
      <c r="AE2845" s="1053" t="str">
        <f t="shared" si="466"/>
        <v/>
      </c>
    </row>
    <row r="2846" spans="10:31" ht="12.75" customHeight="1">
      <c r="J2846" s="1117" t="str">
        <f>IF(D2846="","-",#REF!-D2846)</f>
        <v>-</v>
      </c>
      <c r="L2846" s="1041" t="str">
        <f t="shared" si="460"/>
        <v/>
      </c>
      <c r="W2846" s="1046" t="str">
        <f t="shared" si="461"/>
        <v/>
      </c>
      <c r="X2846" s="1047"/>
      <c r="Y2846" s="1048" t="str">
        <f t="shared" si="459"/>
        <v/>
      </c>
      <c r="Z2846" s="1049" t="str">
        <f t="shared" si="462"/>
        <v/>
      </c>
      <c r="AA2846" s="1049" t="str">
        <f t="shared" si="463"/>
        <v/>
      </c>
      <c r="AB2846" s="1050" t="str">
        <f t="shared" si="464"/>
        <v/>
      </c>
      <c r="AD2846" s="1052" t="str">
        <f t="shared" si="465"/>
        <v/>
      </c>
      <c r="AE2846" s="1053" t="str">
        <f t="shared" si="466"/>
        <v/>
      </c>
    </row>
    <row r="2847" spans="10:31" ht="12.75" customHeight="1">
      <c r="J2847" s="1117" t="str">
        <f>IF(D2847="","-",#REF!-D2847)</f>
        <v>-</v>
      </c>
      <c r="L2847" s="1041" t="str">
        <f t="shared" si="460"/>
        <v/>
      </c>
      <c r="W2847" s="1046" t="str">
        <f t="shared" si="461"/>
        <v/>
      </c>
      <c r="X2847" s="1047"/>
      <c r="Y2847" s="1048" t="str">
        <f t="shared" si="459"/>
        <v/>
      </c>
      <c r="Z2847" s="1049" t="str">
        <f t="shared" si="462"/>
        <v/>
      </c>
      <c r="AA2847" s="1049" t="str">
        <f t="shared" si="463"/>
        <v/>
      </c>
      <c r="AB2847" s="1050" t="str">
        <f t="shared" si="464"/>
        <v/>
      </c>
      <c r="AD2847" s="1052" t="str">
        <f t="shared" si="465"/>
        <v/>
      </c>
      <c r="AE2847" s="1053" t="str">
        <f t="shared" si="466"/>
        <v/>
      </c>
    </row>
    <row r="2848" spans="10:31" ht="12.75" customHeight="1">
      <c r="J2848" s="1117" t="str">
        <f>IF(D2848="","-",#REF!-D2848)</f>
        <v>-</v>
      </c>
      <c r="L2848" s="1041" t="str">
        <f t="shared" si="460"/>
        <v/>
      </c>
      <c r="W2848" s="1046" t="str">
        <f t="shared" si="461"/>
        <v/>
      </c>
      <c r="X2848" s="1047"/>
      <c r="Y2848" s="1048" t="str">
        <f t="shared" si="459"/>
        <v/>
      </c>
      <c r="Z2848" s="1049" t="str">
        <f t="shared" si="462"/>
        <v/>
      </c>
      <c r="AA2848" s="1049" t="str">
        <f t="shared" si="463"/>
        <v/>
      </c>
      <c r="AB2848" s="1050" t="str">
        <f t="shared" si="464"/>
        <v/>
      </c>
      <c r="AD2848" s="1052" t="str">
        <f t="shared" si="465"/>
        <v/>
      </c>
      <c r="AE2848" s="1053" t="str">
        <f t="shared" si="466"/>
        <v/>
      </c>
    </row>
    <row r="2849" spans="10:31" ht="12.75" customHeight="1">
      <c r="J2849" s="1117" t="str">
        <f>IF(D2849="","-",#REF!-D2849)</f>
        <v>-</v>
      </c>
      <c r="L2849" s="1041" t="str">
        <f t="shared" si="460"/>
        <v/>
      </c>
      <c r="W2849" s="1046" t="str">
        <f t="shared" si="461"/>
        <v/>
      </c>
      <c r="X2849" s="1047"/>
      <c r="Y2849" s="1048" t="str">
        <f t="shared" ref="Y2849:Y2912" si="467">IFERROR(CHOOSE(X2849,"መስከረም","ጥቅምት","ህዳር  ","ታህሳስ ","ጥር ","የካቲት ","መጋቢት ","ሚይዚያ ","ግንቦት ","ሰኔ ","ሐምሌ ","ነሐሴ ","Pagume"),"")</f>
        <v/>
      </c>
      <c r="Z2849" s="1049" t="str">
        <f t="shared" si="462"/>
        <v/>
      </c>
      <c r="AA2849" s="1049" t="str">
        <f t="shared" si="463"/>
        <v/>
      </c>
      <c r="AB2849" s="1050" t="str">
        <f t="shared" si="464"/>
        <v/>
      </c>
      <c r="AD2849" s="1052" t="str">
        <f t="shared" si="465"/>
        <v/>
      </c>
      <c r="AE2849" s="1053" t="str">
        <f t="shared" si="466"/>
        <v/>
      </c>
    </row>
    <row r="2850" spans="10:31" ht="12.75" customHeight="1">
      <c r="J2850" s="1117" t="str">
        <f>IF(D2850="","-",#REF!-D2850)</f>
        <v>-</v>
      </c>
      <c r="L2850" s="1041" t="str">
        <f t="shared" si="460"/>
        <v/>
      </c>
      <c r="W2850" s="1046" t="str">
        <f t="shared" si="461"/>
        <v/>
      </c>
      <c r="X2850" s="1047"/>
      <c r="Y2850" s="1048" t="str">
        <f t="shared" si="467"/>
        <v/>
      </c>
      <c r="Z2850" s="1049" t="str">
        <f t="shared" si="462"/>
        <v/>
      </c>
      <c r="AA2850" s="1049" t="str">
        <f t="shared" si="463"/>
        <v/>
      </c>
      <c r="AB2850" s="1050" t="str">
        <f t="shared" si="464"/>
        <v/>
      </c>
      <c r="AD2850" s="1052" t="str">
        <f t="shared" si="465"/>
        <v/>
      </c>
      <c r="AE2850" s="1053" t="str">
        <f t="shared" si="466"/>
        <v/>
      </c>
    </row>
    <row r="2851" spans="10:31" ht="12.75" customHeight="1">
      <c r="J2851" s="1117" t="str">
        <f>IF(D2851="","-",#REF!-D2851)</f>
        <v>-</v>
      </c>
      <c r="L2851" s="1041" t="str">
        <f t="shared" si="460"/>
        <v/>
      </c>
      <c r="W2851" s="1046" t="str">
        <f t="shared" si="461"/>
        <v/>
      </c>
      <c r="X2851" s="1047"/>
      <c r="Y2851" s="1048" t="str">
        <f t="shared" si="467"/>
        <v/>
      </c>
      <c r="Z2851" s="1049" t="str">
        <f t="shared" si="462"/>
        <v/>
      </c>
      <c r="AA2851" s="1049" t="str">
        <f t="shared" si="463"/>
        <v/>
      </c>
      <c r="AB2851" s="1050" t="str">
        <f t="shared" si="464"/>
        <v/>
      </c>
      <c r="AD2851" s="1052" t="str">
        <f t="shared" si="465"/>
        <v/>
      </c>
      <c r="AE2851" s="1053" t="str">
        <f t="shared" si="466"/>
        <v/>
      </c>
    </row>
    <row r="2852" spans="10:31" ht="12.75" customHeight="1">
      <c r="J2852" s="1117" t="str">
        <f>IF(D2852="","-",#REF!-D2852)</f>
        <v>-</v>
      </c>
      <c r="L2852" s="1041" t="str">
        <f t="shared" si="460"/>
        <v/>
      </c>
      <c r="W2852" s="1046" t="str">
        <f t="shared" si="461"/>
        <v/>
      </c>
      <c r="X2852" s="1047"/>
      <c r="Y2852" s="1048" t="str">
        <f t="shared" si="467"/>
        <v/>
      </c>
      <c r="Z2852" s="1049" t="str">
        <f t="shared" si="462"/>
        <v/>
      </c>
      <c r="AA2852" s="1049" t="str">
        <f t="shared" si="463"/>
        <v/>
      </c>
      <c r="AB2852" s="1050" t="str">
        <f t="shared" si="464"/>
        <v/>
      </c>
      <c r="AD2852" s="1052" t="str">
        <f t="shared" si="465"/>
        <v/>
      </c>
      <c r="AE2852" s="1053" t="str">
        <f t="shared" si="466"/>
        <v/>
      </c>
    </row>
    <row r="2853" spans="10:31" ht="12.75" customHeight="1">
      <c r="J2853" s="1117" t="str">
        <f>IF(D2853="","-",#REF!-D2853)</f>
        <v>-</v>
      </c>
      <c r="L2853" s="1041" t="str">
        <f t="shared" si="460"/>
        <v/>
      </c>
      <c r="W2853" s="1046" t="str">
        <f t="shared" si="461"/>
        <v/>
      </c>
      <c r="X2853" s="1047"/>
      <c r="Y2853" s="1048" t="str">
        <f t="shared" si="467"/>
        <v/>
      </c>
      <c r="Z2853" s="1049" t="str">
        <f t="shared" si="462"/>
        <v/>
      </c>
      <c r="AA2853" s="1049" t="str">
        <f t="shared" si="463"/>
        <v/>
      </c>
      <c r="AB2853" s="1050" t="str">
        <f t="shared" si="464"/>
        <v/>
      </c>
      <c r="AD2853" s="1052" t="str">
        <f t="shared" si="465"/>
        <v/>
      </c>
      <c r="AE2853" s="1053" t="str">
        <f t="shared" si="466"/>
        <v/>
      </c>
    </row>
    <row r="2854" spans="10:31" ht="12.75" customHeight="1">
      <c r="J2854" s="1117" t="str">
        <f>IF(D2854="","-",#REF!-D2854)</f>
        <v>-</v>
      </c>
      <c r="L2854" s="1041" t="str">
        <f t="shared" si="460"/>
        <v/>
      </c>
      <c r="W2854" s="1046" t="str">
        <f t="shared" si="461"/>
        <v/>
      </c>
      <c r="X2854" s="1047"/>
      <c r="Y2854" s="1048" t="str">
        <f t="shared" si="467"/>
        <v/>
      </c>
      <c r="Z2854" s="1049" t="str">
        <f t="shared" si="462"/>
        <v/>
      </c>
      <c r="AA2854" s="1049" t="str">
        <f t="shared" si="463"/>
        <v/>
      </c>
      <c r="AB2854" s="1050" t="str">
        <f t="shared" si="464"/>
        <v/>
      </c>
      <c r="AD2854" s="1052" t="str">
        <f t="shared" si="465"/>
        <v/>
      </c>
      <c r="AE2854" s="1053" t="str">
        <f t="shared" si="466"/>
        <v/>
      </c>
    </row>
    <row r="2855" spans="10:31" ht="12.75" customHeight="1">
      <c r="J2855" s="1117" t="str">
        <f>IF(D2855="","-",#REF!-D2855)</f>
        <v>-</v>
      </c>
      <c r="L2855" s="1041" t="str">
        <f t="shared" si="460"/>
        <v/>
      </c>
      <c r="W2855" s="1046" t="str">
        <f t="shared" si="461"/>
        <v/>
      </c>
      <c r="X2855" s="1047"/>
      <c r="Y2855" s="1048" t="str">
        <f t="shared" si="467"/>
        <v/>
      </c>
      <c r="Z2855" s="1049" t="str">
        <f t="shared" si="462"/>
        <v/>
      </c>
      <c r="AA2855" s="1049" t="str">
        <f t="shared" si="463"/>
        <v/>
      </c>
      <c r="AB2855" s="1050" t="str">
        <f t="shared" si="464"/>
        <v/>
      </c>
      <c r="AD2855" s="1052" t="str">
        <f t="shared" si="465"/>
        <v/>
      </c>
      <c r="AE2855" s="1053" t="str">
        <f t="shared" si="466"/>
        <v/>
      </c>
    </row>
    <row r="2856" spans="10:31" ht="12.75" customHeight="1">
      <c r="J2856" s="1117" t="str">
        <f>IF(D2856="","-",#REF!-D2856)</f>
        <v>-</v>
      </c>
      <c r="L2856" s="1041" t="str">
        <f t="shared" si="460"/>
        <v/>
      </c>
      <c r="W2856" s="1046" t="str">
        <f t="shared" si="461"/>
        <v/>
      </c>
      <c r="X2856" s="1047"/>
      <c r="Y2856" s="1048" t="str">
        <f t="shared" si="467"/>
        <v/>
      </c>
      <c r="Z2856" s="1049" t="str">
        <f t="shared" si="462"/>
        <v/>
      </c>
      <c r="AA2856" s="1049" t="str">
        <f t="shared" si="463"/>
        <v/>
      </c>
      <c r="AB2856" s="1050" t="str">
        <f t="shared" si="464"/>
        <v/>
      </c>
      <c r="AD2856" s="1052" t="str">
        <f t="shared" si="465"/>
        <v/>
      </c>
      <c r="AE2856" s="1053" t="str">
        <f t="shared" si="466"/>
        <v/>
      </c>
    </row>
    <row r="2857" spans="10:31" ht="12.75" customHeight="1">
      <c r="J2857" s="1117" t="str">
        <f>IF(D2857="","-",#REF!-D2857)</f>
        <v>-</v>
      </c>
      <c r="L2857" s="1041" t="str">
        <f t="shared" si="460"/>
        <v/>
      </c>
      <c r="W2857" s="1046" t="str">
        <f t="shared" si="461"/>
        <v/>
      </c>
      <c r="X2857" s="1047"/>
      <c r="Y2857" s="1048" t="str">
        <f t="shared" si="467"/>
        <v/>
      </c>
      <c r="Z2857" s="1049" t="str">
        <f t="shared" si="462"/>
        <v/>
      </c>
      <c r="AA2857" s="1049" t="str">
        <f t="shared" si="463"/>
        <v/>
      </c>
      <c r="AB2857" s="1050" t="str">
        <f t="shared" si="464"/>
        <v/>
      </c>
      <c r="AD2857" s="1052" t="str">
        <f t="shared" si="465"/>
        <v/>
      </c>
      <c r="AE2857" s="1053" t="str">
        <f t="shared" si="466"/>
        <v/>
      </c>
    </row>
    <row r="2858" spans="10:31" ht="12.75" customHeight="1">
      <c r="J2858" s="1117" t="str">
        <f>IF(D2858="","-",#REF!-D2858)</f>
        <v>-</v>
      </c>
      <c r="L2858" s="1041" t="str">
        <f t="shared" si="460"/>
        <v/>
      </c>
      <c r="W2858" s="1046" t="str">
        <f t="shared" si="461"/>
        <v/>
      </c>
      <c r="X2858" s="1047"/>
      <c r="Y2858" s="1048" t="str">
        <f t="shared" si="467"/>
        <v/>
      </c>
      <c r="Z2858" s="1049" t="str">
        <f t="shared" si="462"/>
        <v/>
      </c>
      <c r="AA2858" s="1049" t="str">
        <f t="shared" si="463"/>
        <v/>
      </c>
      <c r="AB2858" s="1050" t="str">
        <f t="shared" si="464"/>
        <v/>
      </c>
      <c r="AD2858" s="1052" t="str">
        <f t="shared" si="465"/>
        <v/>
      </c>
      <c r="AE2858" s="1053" t="str">
        <f t="shared" si="466"/>
        <v/>
      </c>
    </row>
    <row r="2859" spans="10:31" ht="12.75" customHeight="1">
      <c r="J2859" s="1117" t="str">
        <f>IF(D2859="","-",#REF!-D2859)</f>
        <v>-</v>
      </c>
      <c r="L2859" s="1041" t="str">
        <f t="shared" si="460"/>
        <v/>
      </c>
      <c r="W2859" s="1046" t="str">
        <f t="shared" si="461"/>
        <v/>
      </c>
      <c r="X2859" s="1047"/>
      <c r="Y2859" s="1048" t="str">
        <f t="shared" si="467"/>
        <v/>
      </c>
      <c r="Z2859" s="1049" t="str">
        <f t="shared" si="462"/>
        <v/>
      </c>
      <c r="AA2859" s="1049" t="str">
        <f t="shared" si="463"/>
        <v/>
      </c>
      <c r="AB2859" s="1050" t="str">
        <f t="shared" si="464"/>
        <v/>
      </c>
      <c r="AD2859" s="1052" t="str">
        <f t="shared" si="465"/>
        <v/>
      </c>
      <c r="AE2859" s="1053" t="str">
        <f t="shared" si="466"/>
        <v/>
      </c>
    </row>
    <row r="2860" spans="10:31" ht="12.75" customHeight="1">
      <c r="J2860" s="1117" t="str">
        <f>IF(D2860="","-",#REF!-D2860)</f>
        <v>-</v>
      </c>
      <c r="L2860" s="1041" t="str">
        <f t="shared" si="460"/>
        <v/>
      </c>
      <c r="W2860" s="1046" t="str">
        <f t="shared" si="461"/>
        <v/>
      </c>
      <c r="X2860" s="1047"/>
      <c r="Y2860" s="1048" t="str">
        <f t="shared" si="467"/>
        <v/>
      </c>
      <c r="Z2860" s="1049" t="str">
        <f t="shared" si="462"/>
        <v/>
      </c>
      <c r="AA2860" s="1049" t="str">
        <f t="shared" si="463"/>
        <v/>
      </c>
      <c r="AB2860" s="1050" t="str">
        <f t="shared" si="464"/>
        <v/>
      </c>
      <c r="AD2860" s="1052" t="str">
        <f t="shared" si="465"/>
        <v/>
      </c>
      <c r="AE2860" s="1053" t="str">
        <f t="shared" si="466"/>
        <v/>
      </c>
    </row>
    <row r="2861" spans="10:31" ht="12.75" customHeight="1">
      <c r="J2861" s="1117" t="str">
        <f>IF(D2861="","-",#REF!-D2861)</f>
        <v>-</v>
      </c>
      <c r="L2861" s="1041" t="str">
        <f t="shared" si="460"/>
        <v/>
      </c>
      <c r="W2861" s="1046" t="str">
        <f t="shared" si="461"/>
        <v/>
      </c>
      <c r="X2861" s="1047"/>
      <c r="Y2861" s="1048" t="str">
        <f t="shared" si="467"/>
        <v/>
      </c>
      <c r="Z2861" s="1049" t="str">
        <f t="shared" si="462"/>
        <v/>
      </c>
      <c r="AA2861" s="1049" t="str">
        <f t="shared" si="463"/>
        <v/>
      </c>
      <c r="AB2861" s="1050" t="str">
        <f t="shared" si="464"/>
        <v/>
      </c>
      <c r="AD2861" s="1052" t="str">
        <f t="shared" si="465"/>
        <v/>
      </c>
      <c r="AE2861" s="1053" t="str">
        <f t="shared" si="466"/>
        <v/>
      </c>
    </row>
    <row r="2862" spans="10:31" ht="12.75" customHeight="1">
      <c r="J2862" s="1117" t="str">
        <f>IF(D2862="","-",#REF!-D2862)</f>
        <v>-</v>
      </c>
      <c r="L2862" s="1041" t="str">
        <f t="shared" si="460"/>
        <v/>
      </c>
      <c r="W2862" s="1046" t="str">
        <f t="shared" si="461"/>
        <v/>
      </c>
      <c r="X2862" s="1047"/>
      <c r="Y2862" s="1048" t="str">
        <f t="shared" si="467"/>
        <v/>
      </c>
      <c r="Z2862" s="1049" t="str">
        <f t="shared" si="462"/>
        <v/>
      </c>
      <c r="AA2862" s="1049" t="str">
        <f t="shared" si="463"/>
        <v/>
      </c>
      <c r="AB2862" s="1050" t="str">
        <f t="shared" si="464"/>
        <v/>
      </c>
      <c r="AD2862" s="1052" t="str">
        <f t="shared" si="465"/>
        <v/>
      </c>
      <c r="AE2862" s="1053" t="str">
        <f t="shared" si="466"/>
        <v/>
      </c>
    </row>
    <row r="2863" spans="10:31" ht="12.75" customHeight="1">
      <c r="J2863" s="1117" t="str">
        <f>IF(D2863="","-",#REF!-D2863)</f>
        <v>-</v>
      </c>
      <c r="L2863" s="1041" t="str">
        <f t="shared" si="460"/>
        <v/>
      </c>
      <c r="W2863" s="1046" t="str">
        <f t="shared" si="461"/>
        <v/>
      </c>
      <c r="X2863" s="1047"/>
      <c r="Y2863" s="1048" t="str">
        <f t="shared" si="467"/>
        <v/>
      </c>
      <c r="Z2863" s="1049" t="str">
        <f t="shared" si="462"/>
        <v/>
      </c>
      <c r="AA2863" s="1049" t="str">
        <f t="shared" si="463"/>
        <v/>
      </c>
      <c r="AB2863" s="1050" t="str">
        <f t="shared" si="464"/>
        <v/>
      </c>
      <c r="AD2863" s="1052" t="str">
        <f t="shared" si="465"/>
        <v/>
      </c>
      <c r="AE2863" s="1053" t="str">
        <f t="shared" si="466"/>
        <v/>
      </c>
    </row>
    <row r="2864" spans="10:31" ht="12.75" customHeight="1">
      <c r="J2864" s="1117" t="str">
        <f>IF(D2864="","-",#REF!-D2864)</f>
        <v>-</v>
      </c>
      <c r="L2864" s="1041" t="str">
        <f t="shared" si="460"/>
        <v/>
      </c>
      <c r="W2864" s="1046" t="str">
        <f t="shared" si="461"/>
        <v/>
      </c>
      <c r="X2864" s="1047"/>
      <c r="Y2864" s="1048" t="str">
        <f t="shared" si="467"/>
        <v/>
      </c>
      <c r="Z2864" s="1049" t="str">
        <f t="shared" si="462"/>
        <v/>
      </c>
      <c r="AA2864" s="1049" t="str">
        <f t="shared" si="463"/>
        <v/>
      </c>
      <c r="AB2864" s="1050" t="str">
        <f t="shared" si="464"/>
        <v/>
      </c>
      <c r="AD2864" s="1052" t="str">
        <f t="shared" si="465"/>
        <v/>
      </c>
      <c r="AE2864" s="1053" t="str">
        <f t="shared" si="466"/>
        <v/>
      </c>
    </row>
    <row r="2865" spans="10:31" ht="12.75" customHeight="1">
      <c r="J2865" s="1117" t="str">
        <f>IF(D2865="","-",#REF!-D2865)</f>
        <v>-</v>
      </c>
      <c r="L2865" s="1041" t="str">
        <f t="shared" si="460"/>
        <v/>
      </c>
      <c r="W2865" s="1046" t="str">
        <f t="shared" si="461"/>
        <v/>
      </c>
      <c r="X2865" s="1047"/>
      <c r="Y2865" s="1048" t="str">
        <f t="shared" si="467"/>
        <v/>
      </c>
      <c r="Z2865" s="1049" t="str">
        <f t="shared" si="462"/>
        <v/>
      </c>
      <c r="AA2865" s="1049" t="str">
        <f t="shared" si="463"/>
        <v/>
      </c>
      <c r="AB2865" s="1050" t="str">
        <f t="shared" si="464"/>
        <v/>
      </c>
      <c r="AD2865" s="1052" t="str">
        <f t="shared" si="465"/>
        <v/>
      </c>
      <c r="AE2865" s="1053" t="str">
        <f t="shared" si="466"/>
        <v/>
      </c>
    </row>
    <row r="2866" spans="10:31" ht="12.75" customHeight="1">
      <c r="J2866" s="1117" t="str">
        <f>IF(D2866="","-",#REF!-D2866)</f>
        <v>-</v>
      </c>
      <c r="L2866" s="1041" t="str">
        <f t="shared" si="460"/>
        <v/>
      </c>
      <c r="W2866" s="1046" t="str">
        <f t="shared" si="461"/>
        <v/>
      </c>
      <c r="X2866" s="1047"/>
      <c r="Y2866" s="1048" t="str">
        <f t="shared" si="467"/>
        <v/>
      </c>
      <c r="Z2866" s="1049" t="str">
        <f t="shared" si="462"/>
        <v/>
      </c>
      <c r="AA2866" s="1049" t="str">
        <f t="shared" si="463"/>
        <v/>
      </c>
      <c r="AB2866" s="1050" t="str">
        <f t="shared" si="464"/>
        <v/>
      </c>
      <c r="AD2866" s="1052" t="str">
        <f t="shared" si="465"/>
        <v/>
      </c>
      <c r="AE2866" s="1053" t="str">
        <f t="shared" si="466"/>
        <v/>
      </c>
    </row>
    <row r="2867" spans="10:31" ht="12.75" customHeight="1">
      <c r="J2867" s="1117" t="str">
        <f>IF(D2867="","-",#REF!-D2867)</f>
        <v>-</v>
      </c>
      <c r="L2867" s="1041" t="str">
        <f t="shared" si="460"/>
        <v/>
      </c>
      <c r="W2867" s="1046" t="str">
        <f t="shared" si="461"/>
        <v/>
      </c>
      <c r="X2867" s="1047"/>
      <c r="Y2867" s="1048" t="str">
        <f t="shared" si="467"/>
        <v/>
      </c>
      <c r="Z2867" s="1049" t="str">
        <f t="shared" si="462"/>
        <v/>
      </c>
      <c r="AA2867" s="1049" t="str">
        <f t="shared" si="463"/>
        <v/>
      </c>
      <c r="AB2867" s="1050" t="str">
        <f t="shared" si="464"/>
        <v/>
      </c>
      <c r="AD2867" s="1052" t="str">
        <f t="shared" si="465"/>
        <v/>
      </c>
      <c r="AE2867" s="1053" t="str">
        <f t="shared" si="466"/>
        <v/>
      </c>
    </row>
    <row r="2868" spans="10:31" ht="12.75" customHeight="1">
      <c r="J2868" s="1117" t="str">
        <f>IF(D2868="","-",#REF!-D2868)</f>
        <v>-</v>
      </c>
      <c r="L2868" s="1041" t="str">
        <f t="shared" si="460"/>
        <v/>
      </c>
      <c r="W2868" s="1046" t="str">
        <f t="shared" si="461"/>
        <v/>
      </c>
      <c r="X2868" s="1047"/>
      <c r="Y2868" s="1048" t="str">
        <f t="shared" si="467"/>
        <v/>
      </c>
      <c r="Z2868" s="1049" t="str">
        <f t="shared" si="462"/>
        <v/>
      </c>
      <c r="AA2868" s="1049" t="str">
        <f t="shared" si="463"/>
        <v/>
      </c>
      <c r="AB2868" s="1050" t="str">
        <f t="shared" si="464"/>
        <v/>
      </c>
      <c r="AD2868" s="1052" t="str">
        <f t="shared" si="465"/>
        <v/>
      </c>
      <c r="AE2868" s="1053" t="str">
        <f t="shared" si="466"/>
        <v/>
      </c>
    </row>
    <row r="2869" spans="10:31" ht="12.75" customHeight="1">
      <c r="J2869" s="1117" t="str">
        <f>IF(D2869="","-",#REF!-D2869)</f>
        <v>-</v>
      </c>
      <c r="L2869" s="1041" t="str">
        <f t="shared" si="460"/>
        <v/>
      </c>
      <c r="W2869" s="1046" t="str">
        <f t="shared" si="461"/>
        <v/>
      </c>
      <c r="X2869" s="1047"/>
      <c r="Y2869" s="1048" t="str">
        <f t="shared" si="467"/>
        <v/>
      </c>
      <c r="Z2869" s="1049" t="str">
        <f t="shared" si="462"/>
        <v/>
      </c>
      <c r="AA2869" s="1049" t="str">
        <f t="shared" si="463"/>
        <v/>
      </c>
      <c r="AB2869" s="1050" t="str">
        <f t="shared" si="464"/>
        <v/>
      </c>
      <c r="AD2869" s="1052" t="str">
        <f t="shared" si="465"/>
        <v/>
      </c>
      <c r="AE2869" s="1053" t="str">
        <f t="shared" si="466"/>
        <v/>
      </c>
    </row>
    <row r="2870" spans="10:31" ht="12.75" customHeight="1">
      <c r="J2870" s="1117" t="str">
        <f>IF(D2870="","-",#REF!-D2870)</f>
        <v>-</v>
      </c>
      <c r="L2870" s="1041" t="str">
        <f t="shared" si="460"/>
        <v/>
      </c>
      <c r="W2870" s="1046" t="str">
        <f t="shared" si="461"/>
        <v/>
      </c>
      <c r="X2870" s="1047"/>
      <c r="Y2870" s="1048" t="str">
        <f t="shared" si="467"/>
        <v/>
      </c>
      <c r="Z2870" s="1049" t="str">
        <f t="shared" si="462"/>
        <v/>
      </c>
      <c r="AA2870" s="1049" t="str">
        <f t="shared" si="463"/>
        <v/>
      </c>
      <c r="AB2870" s="1050" t="str">
        <f t="shared" si="464"/>
        <v/>
      </c>
      <c r="AD2870" s="1052" t="str">
        <f t="shared" si="465"/>
        <v/>
      </c>
      <c r="AE2870" s="1053" t="str">
        <f t="shared" si="466"/>
        <v/>
      </c>
    </row>
    <row r="2871" spans="10:31" ht="12.75" customHeight="1">
      <c r="J2871" s="1117" t="str">
        <f>IF(D2871="","-",#REF!-D2871)</f>
        <v>-</v>
      </c>
      <c r="L2871" s="1041" t="str">
        <f t="shared" si="460"/>
        <v/>
      </c>
      <c r="W2871" s="1046" t="str">
        <f t="shared" si="461"/>
        <v/>
      </c>
      <c r="X2871" s="1047"/>
      <c r="Y2871" s="1048" t="str">
        <f t="shared" si="467"/>
        <v/>
      </c>
      <c r="Z2871" s="1049" t="str">
        <f t="shared" si="462"/>
        <v/>
      </c>
      <c r="AA2871" s="1049" t="str">
        <f t="shared" si="463"/>
        <v/>
      </c>
      <c r="AB2871" s="1050" t="str">
        <f t="shared" si="464"/>
        <v/>
      </c>
      <c r="AD2871" s="1052" t="str">
        <f t="shared" si="465"/>
        <v/>
      </c>
      <c r="AE2871" s="1053" t="str">
        <f t="shared" si="466"/>
        <v/>
      </c>
    </row>
    <row r="2872" spans="10:31" ht="12.75" customHeight="1">
      <c r="J2872" s="1117" t="str">
        <f>IF(D2872="","-",#REF!-D2872)</f>
        <v>-</v>
      </c>
      <c r="L2872" s="1041" t="str">
        <f t="shared" si="460"/>
        <v/>
      </c>
      <c r="W2872" s="1046" t="str">
        <f t="shared" si="461"/>
        <v/>
      </c>
      <c r="X2872" s="1047"/>
      <c r="Y2872" s="1048" t="str">
        <f t="shared" si="467"/>
        <v/>
      </c>
      <c r="Z2872" s="1049" t="str">
        <f t="shared" si="462"/>
        <v/>
      </c>
      <c r="AA2872" s="1049" t="str">
        <f t="shared" si="463"/>
        <v/>
      </c>
      <c r="AB2872" s="1050" t="str">
        <f t="shared" si="464"/>
        <v/>
      </c>
      <c r="AD2872" s="1052" t="str">
        <f t="shared" si="465"/>
        <v/>
      </c>
      <c r="AE2872" s="1053" t="str">
        <f t="shared" si="466"/>
        <v/>
      </c>
    </row>
    <row r="2873" spans="10:31" ht="12.75" customHeight="1">
      <c r="J2873" s="1117" t="str">
        <f>IF(D2873="","-",#REF!-D2873)</f>
        <v>-</v>
      </c>
      <c r="L2873" s="1041" t="str">
        <f t="shared" si="460"/>
        <v/>
      </c>
      <c r="W2873" s="1046" t="str">
        <f t="shared" si="461"/>
        <v/>
      </c>
      <c r="X2873" s="1047"/>
      <c r="Y2873" s="1048" t="str">
        <f t="shared" si="467"/>
        <v/>
      </c>
      <c r="Z2873" s="1049" t="str">
        <f t="shared" si="462"/>
        <v/>
      </c>
      <c r="AA2873" s="1049" t="str">
        <f t="shared" si="463"/>
        <v/>
      </c>
      <c r="AB2873" s="1050" t="str">
        <f t="shared" si="464"/>
        <v/>
      </c>
      <c r="AD2873" s="1052" t="str">
        <f t="shared" si="465"/>
        <v/>
      </c>
      <c r="AE2873" s="1053" t="str">
        <f t="shared" si="466"/>
        <v/>
      </c>
    </row>
    <row r="2874" spans="10:31" ht="12.75" customHeight="1">
      <c r="J2874" s="1117" t="str">
        <f>IF(D2874="","-",#REF!-D2874)</f>
        <v>-</v>
      </c>
      <c r="L2874" s="1041" t="str">
        <f t="shared" si="460"/>
        <v/>
      </c>
      <c r="W2874" s="1046" t="str">
        <f t="shared" si="461"/>
        <v/>
      </c>
      <c r="X2874" s="1047"/>
      <c r="Y2874" s="1048" t="str">
        <f t="shared" si="467"/>
        <v/>
      </c>
      <c r="Z2874" s="1049" t="str">
        <f t="shared" si="462"/>
        <v/>
      </c>
      <c r="AA2874" s="1049" t="str">
        <f t="shared" si="463"/>
        <v/>
      </c>
      <c r="AB2874" s="1050" t="str">
        <f t="shared" si="464"/>
        <v/>
      </c>
      <c r="AD2874" s="1052" t="str">
        <f t="shared" si="465"/>
        <v/>
      </c>
      <c r="AE2874" s="1053" t="str">
        <f t="shared" si="466"/>
        <v/>
      </c>
    </row>
    <row r="2875" spans="10:31" ht="12.75" customHeight="1">
      <c r="J2875" s="1117" t="str">
        <f>IF(D2875="","-",#REF!-D2875)</f>
        <v>-</v>
      </c>
      <c r="L2875" s="1041" t="str">
        <f t="shared" si="460"/>
        <v/>
      </c>
      <c r="W2875" s="1046" t="str">
        <f t="shared" si="461"/>
        <v/>
      </c>
      <c r="X2875" s="1047"/>
      <c r="Y2875" s="1048" t="str">
        <f t="shared" si="467"/>
        <v/>
      </c>
      <c r="Z2875" s="1049" t="str">
        <f t="shared" si="462"/>
        <v/>
      </c>
      <c r="AA2875" s="1049" t="str">
        <f t="shared" si="463"/>
        <v/>
      </c>
      <c r="AB2875" s="1050" t="str">
        <f t="shared" si="464"/>
        <v/>
      </c>
      <c r="AD2875" s="1052" t="str">
        <f t="shared" si="465"/>
        <v/>
      </c>
      <c r="AE2875" s="1053" t="str">
        <f t="shared" si="466"/>
        <v/>
      </c>
    </row>
    <row r="2876" spans="10:31" ht="12.75" customHeight="1">
      <c r="J2876" s="1117" t="str">
        <f>IF(D2876="","-",#REF!-D2876)</f>
        <v>-</v>
      </c>
      <c r="L2876" s="1041" t="str">
        <f t="shared" si="460"/>
        <v/>
      </c>
      <c r="W2876" s="1046" t="str">
        <f t="shared" si="461"/>
        <v/>
      </c>
      <c r="X2876" s="1047"/>
      <c r="Y2876" s="1048" t="str">
        <f t="shared" si="467"/>
        <v/>
      </c>
      <c r="Z2876" s="1049" t="str">
        <f t="shared" si="462"/>
        <v/>
      </c>
      <c r="AA2876" s="1049" t="str">
        <f t="shared" si="463"/>
        <v/>
      </c>
      <c r="AB2876" s="1050" t="str">
        <f t="shared" si="464"/>
        <v/>
      </c>
      <c r="AD2876" s="1052" t="str">
        <f t="shared" si="465"/>
        <v/>
      </c>
      <c r="AE2876" s="1053" t="str">
        <f t="shared" si="466"/>
        <v/>
      </c>
    </row>
    <row r="2877" spans="10:31" ht="12.75" customHeight="1">
      <c r="J2877" s="1117" t="str">
        <f>IF(D2877="","-",#REF!-D2877)</f>
        <v>-</v>
      </c>
      <c r="L2877" s="1041" t="str">
        <f t="shared" si="460"/>
        <v/>
      </c>
      <c r="W2877" s="1046" t="str">
        <f t="shared" si="461"/>
        <v/>
      </c>
      <c r="X2877" s="1047"/>
      <c r="Y2877" s="1048" t="str">
        <f t="shared" si="467"/>
        <v/>
      </c>
      <c r="Z2877" s="1049" t="str">
        <f t="shared" si="462"/>
        <v/>
      </c>
      <c r="AA2877" s="1049" t="str">
        <f t="shared" si="463"/>
        <v/>
      </c>
      <c r="AB2877" s="1050" t="str">
        <f t="shared" si="464"/>
        <v/>
      </c>
      <c r="AD2877" s="1052" t="str">
        <f t="shared" si="465"/>
        <v/>
      </c>
      <c r="AE2877" s="1053" t="str">
        <f t="shared" si="466"/>
        <v/>
      </c>
    </row>
    <row r="2878" spans="10:31" ht="12.75" customHeight="1">
      <c r="J2878" s="1117" t="str">
        <f>IF(D2878="","-",#REF!-D2878)</f>
        <v>-</v>
      </c>
      <c r="L2878" s="1041" t="str">
        <f t="shared" si="460"/>
        <v/>
      </c>
      <c r="W2878" s="1046" t="str">
        <f t="shared" si="461"/>
        <v/>
      </c>
      <c r="X2878" s="1047"/>
      <c r="Y2878" s="1048" t="str">
        <f t="shared" si="467"/>
        <v/>
      </c>
      <c r="Z2878" s="1049" t="str">
        <f t="shared" si="462"/>
        <v/>
      </c>
      <c r="AA2878" s="1049" t="str">
        <f t="shared" si="463"/>
        <v/>
      </c>
      <c r="AB2878" s="1050" t="str">
        <f t="shared" si="464"/>
        <v/>
      </c>
      <c r="AD2878" s="1052" t="str">
        <f t="shared" si="465"/>
        <v/>
      </c>
      <c r="AE2878" s="1053" t="str">
        <f t="shared" si="466"/>
        <v/>
      </c>
    </row>
    <row r="2879" spans="10:31" ht="12.75" customHeight="1">
      <c r="J2879" s="1117" t="str">
        <f>IF(D2879="","-",#REF!-D2879)</f>
        <v>-</v>
      </c>
      <c r="L2879" s="1041" t="str">
        <f t="shared" si="460"/>
        <v/>
      </c>
      <c r="W2879" s="1046" t="str">
        <f t="shared" si="461"/>
        <v/>
      </c>
      <c r="X2879" s="1047"/>
      <c r="Y2879" s="1048" t="str">
        <f t="shared" si="467"/>
        <v/>
      </c>
      <c r="Z2879" s="1049" t="str">
        <f t="shared" si="462"/>
        <v/>
      </c>
      <c r="AA2879" s="1049" t="str">
        <f t="shared" si="463"/>
        <v/>
      </c>
      <c r="AB2879" s="1050" t="str">
        <f t="shared" si="464"/>
        <v/>
      </c>
      <c r="AD2879" s="1052" t="str">
        <f t="shared" si="465"/>
        <v/>
      </c>
      <c r="AE2879" s="1053" t="str">
        <f t="shared" si="466"/>
        <v/>
      </c>
    </row>
    <row r="2880" spans="10:31" ht="12.75" customHeight="1">
      <c r="J2880" s="1117" t="str">
        <f>IF(D2880="","-",#REF!-D2880)</f>
        <v>-</v>
      </c>
      <c r="L2880" s="1041" t="str">
        <f t="shared" si="460"/>
        <v/>
      </c>
      <c r="W2880" s="1046" t="str">
        <f t="shared" si="461"/>
        <v/>
      </c>
      <c r="X2880" s="1047"/>
      <c r="Y2880" s="1048" t="str">
        <f t="shared" si="467"/>
        <v/>
      </c>
      <c r="Z2880" s="1049" t="str">
        <f t="shared" si="462"/>
        <v/>
      </c>
      <c r="AA2880" s="1049" t="str">
        <f t="shared" si="463"/>
        <v/>
      </c>
      <c r="AB2880" s="1050" t="str">
        <f t="shared" si="464"/>
        <v/>
      </c>
      <c r="AD2880" s="1052" t="str">
        <f t="shared" si="465"/>
        <v/>
      </c>
      <c r="AE2880" s="1053" t="str">
        <f t="shared" si="466"/>
        <v/>
      </c>
    </row>
    <row r="2881" spans="10:31" ht="12.75" customHeight="1">
      <c r="J2881" s="1117" t="str">
        <f>IF(D2881="","-",#REF!-D2881)</f>
        <v>-</v>
      </c>
      <c r="L2881" s="1041" t="str">
        <f t="shared" si="460"/>
        <v/>
      </c>
      <c r="W2881" s="1046" t="str">
        <f t="shared" si="461"/>
        <v/>
      </c>
      <c r="X2881" s="1047"/>
      <c r="Y2881" s="1048" t="str">
        <f t="shared" si="467"/>
        <v/>
      </c>
      <c r="Z2881" s="1049" t="str">
        <f t="shared" si="462"/>
        <v/>
      </c>
      <c r="AA2881" s="1049" t="str">
        <f t="shared" si="463"/>
        <v/>
      </c>
      <c r="AB2881" s="1050" t="str">
        <f t="shared" si="464"/>
        <v/>
      </c>
      <c r="AD2881" s="1052" t="str">
        <f t="shared" si="465"/>
        <v/>
      </c>
      <c r="AE2881" s="1053" t="str">
        <f t="shared" si="466"/>
        <v/>
      </c>
    </row>
    <row r="2882" spans="10:31" ht="12.75" customHeight="1">
      <c r="J2882" s="1117" t="str">
        <f>IF(D2882="","-",#REF!-D2882)</f>
        <v>-</v>
      </c>
      <c r="L2882" s="1041" t="str">
        <f t="shared" si="460"/>
        <v/>
      </c>
      <c r="W2882" s="1046" t="str">
        <f t="shared" si="461"/>
        <v/>
      </c>
      <c r="X2882" s="1047"/>
      <c r="Y2882" s="1048" t="str">
        <f t="shared" si="467"/>
        <v/>
      </c>
      <c r="Z2882" s="1049" t="str">
        <f t="shared" si="462"/>
        <v/>
      </c>
      <c r="AA2882" s="1049" t="str">
        <f t="shared" si="463"/>
        <v/>
      </c>
      <c r="AB2882" s="1050" t="str">
        <f t="shared" si="464"/>
        <v/>
      </c>
      <c r="AD2882" s="1052" t="str">
        <f t="shared" si="465"/>
        <v/>
      </c>
      <c r="AE2882" s="1053" t="str">
        <f t="shared" si="466"/>
        <v/>
      </c>
    </row>
    <row r="2883" spans="10:31" ht="12.75" customHeight="1">
      <c r="J2883" s="1117" t="str">
        <f>IF(D2883="","-",#REF!-D2883)</f>
        <v>-</v>
      </c>
      <c r="L2883" s="1041" t="str">
        <f t="shared" ref="L2883:L2946" si="468">IF(E2883="","",$Q$1+E2883)</f>
        <v/>
      </c>
      <c r="W2883" s="1046" t="str">
        <f t="shared" ref="W2883:W2946" si="469">IF($D2883="","",_xlfn.LET(_xlpm.gDate,D2883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883" s="1047"/>
      <c r="Y2883" s="1048" t="str">
        <f t="shared" si="467"/>
        <v/>
      </c>
      <c r="Z2883" s="1049" t="str">
        <f t="shared" ref="Z2883:Z2946" si="470">IF($K2883="","",_xlfn.LET(_xlpm.gDate,K2883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883" s="1049" t="str">
        <f t="shared" ref="AA2883:AA2946" si="471">IF($Z2883="","",TEXT($Z2883,"mm"))</f>
        <v/>
      </c>
      <c r="AB2883" s="1050" t="str">
        <f t="shared" ref="AB2883:AB2946" si="472">IFERROR(CHOOSE(AA2883,"መስከረም","ጥቅምት","ህዳር  ","ታህሳስ ","ጥር ","የካቲት ","መጋቢት ","ሚይዚያ ","ግንቦት ","ሰኔ ","ሐምሌ ","ነሐሴ ","Pagume"),"")</f>
        <v/>
      </c>
      <c r="AD2883" s="1052" t="str">
        <f t="shared" ref="AD2883:AD2946" si="473">IF($D2883="","",YEAR(D2883)&amp;"-W"&amp;WEEKNUM(D2883,2))</f>
        <v/>
      </c>
      <c r="AE2883" s="1053" t="str">
        <f t="shared" ref="AE2883:AE2946" si="474">IF($K2883="","",YEAR(K2883)&amp;"-W"&amp;WEEKNUM(K2883,2))</f>
        <v/>
      </c>
    </row>
    <row r="2884" spans="10:31" ht="12.75" customHeight="1">
      <c r="J2884" s="1117" t="str">
        <f>IF(D2884="","-",#REF!-D2884)</f>
        <v>-</v>
      </c>
      <c r="L2884" s="1041" t="str">
        <f t="shared" si="468"/>
        <v/>
      </c>
      <c r="W2884" s="1046" t="str">
        <f t="shared" si="469"/>
        <v/>
      </c>
      <c r="X2884" s="1047"/>
      <c r="Y2884" s="1048" t="str">
        <f t="shared" si="467"/>
        <v/>
      </c>
      <c r="Z2884" s="1049" t="str">
        <f t="shared" si="470"/>
        <v/>
      </c>
      <c r="AA2884" s="1049" t="str">
        <f t="shared" si="471"/>
        <v/>
      </c>
      <c r="AB2884" s="1050" t="str">
        <f t="shared" si="472"/>
        <v/>
      </c>
      <c r="AD2884" s="1052" t="str">
        <f t="shared" si="473"/>
        <v/>
      </c>
      <c r="AE2884" s="1053" t="str">
        <f t="shared" si="474"/>
        <v/>
      </c>
    </row>
    <row r="2885" spans="10:31" ht="12.75" customHeight="1">
      <c r="J2885" s="1117" t="str">
        <f>IF(D2885="","-",#REF!-D2885)</f>
        <v>-</v>
      </c>
      <c r="L2885" s="1041" t="str">
        <f t="shared" si="468"/>
        <v/>
      </c>
      <c r="W2885" s="1046" t="str">
        <f t="shared" si="469"/>
        <v/>
      </c>
      <c r="X2885" s="1047"/>
      <c r="Y2885" s="1048" t="str">
        <f t="shared" si="467"/>
        <v/>
      </c>
      <c r="Z2885" s="1049" t="str">
        <f t="shared" si="470"/>
        <v/>
      </c>
      <c r="AA2885" s="1049" t="str">
        <f t="shared" si="471"/>
        <v/>
      </c>
      <c r="AB2885" s="1050" t="str">
        <f t="shared" si="472"/>
        <v/>
      </c>
      <c r="AD2885" s="1052" t="str">
        <f t="shared" si="473"/>
        <v/>
      </c>
      <c r="AE2885" s="1053" t="str">
        <f t="shared" si="474"/>
        <v/>
      </c>
    </row>
    <row r="2886" spans="10:31" ht="12.75" customHeight="1">
      <c r="J2886" s="1117" t="str">
        <f>IF(D2886="","-",#REF!-D2886)</f>
        <v>-</v>
      </c>
      <c r="L2886" s="1041" t="str">
        <f t="shared" si="468"/>
        <v/>
      </c>
      <c r="W2886" s="1046" t="str">
        <f t="shared" si="469"/>
        <v/>
      </c>
      <c r="X2886" s="1047"/>
      <c r="Y2886" s="1048" t="str">
        <f t="shared" si="467"/>
        <v/>
      </c>
      <c r="Z2886" s="1049" t="str">
        <f t="shared" si="470"/>
        <v/>
      </c>
      <c r="AA2886" s="1049" t="str">
        <f t="shared" si="471"/>
        <v/>
      </c>
      <c r="AB2886" s="1050" t="str">
        <f t="shared" si="472"/>
        <v/>
      </c>
      <c r="AD2886" s="1052" t="str">
        <f t="shared" si="473"/>
        <v/>
      </c>
      <c r="AE2886" s="1053" t="str">
        <f t="shared" si="474"/>
        <v/>
      </c>
    </row>
    <row r="2887" spans="10:31" ht="12.75" customHeight="1">
      <c r="J2887" s="1117" t="str">
        <f>IF(D2887="","-",#REF!-D2887)</f>
        <v>-</v>
      </c>
      <c r="L2887" s="1041" t="str">
        <f t="shared" si="468"/>
        <v/>
      </c>
      <c r="W2887" s="1046" t="str">
        <f t="shared" si="469"/>
        <v/>
      </c>
      <c r="X2887" s="1047"/>
      <c r="Y2887" s="1048" t="str">
        <f t="shared" si="467"/>
        <v/>
      </c>
      <c r="Z2887" s="1049" t="str">
        <f t="shared" si="470"/>
        <v/>
      </c>
      <c r="AA2887" s="1049" t="str">
        <f t="shared" si="471"/>
        <v/>
      </c>
      <c r="AB2887" s="1050" t="str">
        <f t="shared" si="472"/>
        <v/>
      </c>
      <c r="AD2887" s="1052" t="str">
        <f t="shared" si="473"/>
        <v/>
      </c>
      <c r="AE2887" s="1053" t="str">
        <f t="shared" si="474"/>
        <v/>
      </c>
    </row>
    <row r="2888" spans="10:31" ht="12.75" customHeight="1">
      <c r="J2888" s="1117" t="str">
        <f>IF(D2888="","-",#REF!-D2888)</f>
        <v>-</v>
      </c>
      <c r="L2888" s="1041" t="str">
        <f t="shared" si="468"/>
        <v/>
      </c>
      <c r="W2888" s="1046" t="str">
        <f t="shared" si="469"/>
        <v/>
      </c>
      <c r="X2888" s="1047"/>
      <c r="Y2888" s="1048" t="str">
        <f t="shared" si="467"/>
        <v/>
      </c>
      <c r="Z2888" s="1049" t="str">
        <f t="shared" si="470"/>
        <v/>
      </c>
      <c r="AA2888" s="1049" t="str">
        <f t="shared" si="471"/>
        <v/>
      </c>
      <c r="AB2888" s="1050" t="str">
        <f t="shared" si="472"/>
        <v/>
      </c>
      <c r="AD2888" s="1052" t="str">
        <f t="shared" si="473"/>
        <v/>
      </c>
      <c r="AE2888" s="1053" t="str">
        <f t="shared" si="474"/>
        <v/>
      </c>
    </row>
    <row r="2889" spans="10:31" ht="12.75" customHeight="1">
      <c r="J2889" s="1117" t="str">
        <f>IF(D2889="","-",#REF!-D2889)</f>
        <v>-</v>
      </c>
      <c r="L2889" s="1041" t="str">
        <f t="shared" si="468"/>
        <v/>
      </c>
      <c r="W2889" s="1046" t="str">
        <f t="shared" si="469"/>
        <v/>
      </c>
      <c r="X2889" s="1047"/>
      <c r="Y2889" s="1048" t="str">
        <f t="shared" si="467"/>
        <v/>
      </c>
      <c r="Z2889" s="1049" t="str">
        <f t="shared" si="470"/>
        <v/>
      </c>
      <c r="AA2889" s="1049" t="str">
        <f t="shared" si="471"/>
        <v/>
      </c>
      <c r="AB2889" s="1050" t="str">
        <f t="shared" si="472"/>
        <v/>
      </c>
      <c r="AD2889" s="1052" t="str">
        <f t="shared" si="473"/>
        <v/>
      </c>
      <c r="AE2889" s="1053" t="str">
        <f t="shared" si="474"/>
        <v/>
      </c>
    </row>
    <row r="2890" spans="10:31" ht="12.75" customHeight="1">
      <c r="J2890" s="1117" t="str">
        <f>IF(D2890="","-",#REF!-D2890)</f>
        <v>-</v>
      </c>
      <c r="L2890" s="1041" t="str">
        <f t="shared" si="468"/>
        <v/>
      </c>
      <c r="W2890" s="1046" t="str">
        <f t="shared" si="469"/>
        <v/>
      </c>
      <c r="X2890" s="1047"/>
      <c r="Y2890" s="1048" t="str">
        <f t="shared" si="467"/>
        <v/>
      </c>
      <c r="Z2890" s="1049" t="str">
        <f t="shared" si="470"/>
        <v/>
      </c>
      <c r="AA2890" s="1049" t="str">
        <f t="shared" si="471"/>
        <v/>
      </c>
      <c r="AB2890" s="1050" t="str">
        <f t="shared" si="472"/>
        <v/>
      </c>
      <c r="AD2890" s="1052" t="str">
        <f t="shared" si="473"/>
        <v/>
      </c>
      <c r="AE2890" s="1053" t="str">
        <f t="shared" si="474"/>
        <v/>
      </c>
    </row>
    <row r="2891" spans="10:31" ht="12.75" customHeight="1">
      <c r="J2891" s="1117" t="str">
        <f>IF(D2891="","-",#REF!-D2891)</f>
        <v>-</v>
      </c>
      <c r="L2891" s="1041" t="str">
        <f t="shared" si="468"/>
        <v/>
      </c>
      <c r="W2891" s="1046" t="str">
        <f t="shared" si="469"/>
        <v/>
      </c>
      <c r="X2891" s="1047"/>
      <c r="Y2891" s="1048" t="str">
        <f t="shared" si="467"/>
        <v/>
      </c>
      <c r="Z2891" s="1049" t="str">
        <f t="shared" si="470"/>
        <v/>
      </c>
      <c r="AA2891" s="1049" t="str">
        <f t="shared" si="471"/>
        <v/>
      </c>
      <c r="AB2891" s="1050" t="str">
        <f t="shared" si="472"/>
        <v/>
      </c>
      <c r="AD2891" s="1052" t="str">
        <f t="shared" si="473"/>
        <v/>
      </c>
      <c r="AE2891" s="1053" t="str">
        <f t="shared" si="474"/>
        <v/>
      </c>
    </row>
    <row r="2892" spans="10:31" ht="12.75" customHeight="1">
      <c r="J2892" s="1117" t="str">
        <f>IF(D2892="","-",#REF!-D2892)</f>
        <v>-</v>
      </c>
      <c r="L2892" s="1041" t="str">
        <f t="shared" si="468"/>
        <v/>
      </c>
      <c r="W2892" s="1046" t="str">
        <f t="shared" si="469"/>
        <v/>
      </c>
      <c r="X2892" s="1047"/>
      <c r="Y2892" s="1048" t="str">
        <f t="shared" si="467"/>
        <v/>
      </c>
      <c r="Z2892" s="1049" t="str">
        <f t="shared" si="470"/>
        <v/>
      </c>
      <c r="AA2892" s="1049" t="str">
        <f t="shared" si="471"/>
        <v/>
      </c>
      <c r="AB2892" s="1050" t="str">
        <f t="shared" si="472"/>
        <v/>
      </c>
      <c r="AD2892" s="1052" t="str">
        <f t="shared" si="473"/>
        <v/>
      </c>
      <c r="AE2892" s="1053" t="str">
        <f t="shared" si="474"/>
        <v/>
      </c>
    </row>
    <row r="2893" spans="10:31" ht="12.75" customHeight="1">
      <c r="J2893" s="1117" t="str">
        <f>IF(D2893="","-",#REF!-D2893)</f>
        <v>-</v>
      </c>
      <c r="L2893" s="1041" t="str">
        <f t="shared" si="468"/>
        <v/>
      </c>
      <c r="W2893" s="1046" t="str">
        <f t="shared" si="469"/>
        <v/>
      </c>
      <c r="X2893" s="1047"/>
      <c r="Y2893" s="1048" t="str">
        <f t="shared" si="467"/>
        <v/>
      </c>
      <c r="Z2893" s="1049" t="str">
        <f t="shared" si="470"/>
        <v/>
      </c>
      <c r="AA2893" s="1049" t="str">
        <f t="shared" si="471"/>
        <v/>
      </c>
      <c r="AB2893" s="1050" t="str">
        <f t="shared" si="472"/>
        <v/>
      </c>
      <c r="AD2893" s="1052" t="str">
        <f t="shared" si="473"/>
        <v/>
      </c>
      <c r="AE2893" s="1053" t="str">
        <f t="shared" si="474"/>
        <v/>
      </c>
    </row>
    <row r="2894" spans="10:31" ht="12.75" customHeight="1">
      <c r="J2894" s="1117" t="str">
        <f>IF(D2894="","-",#REF!-D2894)</f>
        <v>-</v>
      </c>
      <c r="L2894" s="1041" t="str">
        <f t="shared" si="468"/>
        <v/>
      </c>
      <c r="W2894" s="1046" t="str">
        <f t="shared" si="469"/>
        <v/>
      </c>
      <c r="X2894" s="1047"/>
      <c r="Y2894" s="1048" t="str">
        <f t="shared" si="467"/>
        <v/>
      </c>
      <c r="Z2894" s="1049" t="str">
        <f t="shared" si="470"/>
        <v/>
      </c>
      <c r="AA2894" s="1049" t="str">
        <f t="shared" si="471"/>
        <v/>
      </c>
      <c r="AB2894" s="1050" t="str">
        <f t="shared" si="472"/>
        <v/>
      </c>
      <c r="AD2894" s="1052" t="str">
        <f t="shared" si="473"/>
        <v/>
      </c>
      <c r="AE2894" s="1053" t="str">
        <f t="shared" si="474"/>
        <v/>
      </c>
    </row>
    <row r="2895" spans="10:31" ht="12.75" customHeight="1">
      <c r="J2895" s="1117" t="str">
        <f>IF(D2895="","-",#REF!-D2895)</f>
        <v>-</v>
      </c>
      <c r="L2895" s="1041" t="str">
        <f t="shared" si="468"/>
        <v/>
      </c>
      <c r="W2895" s="1046" t="str">
        <f t="shared" si="469"/>
        <v/>
      </c>
      <c r="X2895" s="1047"/>
      <c r="Y2895" s="1048" t="str">
        <f t="shared" si="467"/>
        <v/>
      </c>
      <c r="Z2895" s="1049" t="str">
        <f t="shared" si="470"/>
        <v/>
      </c>
      <c r="AA2895" s="1049" t="str">
        <f t="shared" si="471"/>
        <v/>
      </c>
      <c r="AB2895" s="1050" t="str">
        <f t="shared" si="472"/>
        <v/>
      </c>
      <c r="AD2895" s="1052" t="str">
        <f t="shared" si="473"/>
        <v/>
      </c>
      <c r="AE2895" s="1053" t="str">
        <f t="shared" si="474"/>
        <v/>
      </c>
    </row>
    <row r="2896" spans="10:31" ht="12.75" customHeight="1">
      <c r="J2896" s="1117" t="str">
        <f>IF(D2896="","-",#REF!-D2896)</f>
        <v>-</v>
      </c>
      <c r="L2896" s="1041" t="str">
        <f t="shared" si="468"/>
        <v/>
      </c>
      <c r="W2896" s="1046" t="str">
        <f t="shared" si="469"/>
        <v/>
      </c>
      <c r="X2896" s="1047"/>
      <c r="Y2896" s="1048" t="str">
        <f t="shared" si="467"/>
        <v/>
      </c>
      <c r="Z2896" s="1049" t="str">
        <f t="shared" si="470"/>
        <v/>
      </c>
      <c r="AA2896" s="1049" t="str">
        <f t="shared" si="471"/>
        <v/>
      </c>
      <c r="AB2896" s="1050" t="str">
        <f t="shared" si="472"/>
        <v/>
      </c>
      <c r="AD2896" s="1052" t="str">
        <f t="shared" si="473"/>
        <v/>
      </c>
      <c r="AE2896" s="1053" t="str">
        <f t="shared" si="474"/>
        <v/>
      </c>
    </row>
    <row r="2897" spans="10:31" ht="12.75" customHeight="1">
      <c r="J2897" s="1117" t="str">
        <f>IF(D2897="","-",#REF!-D2897)</f>
        <v>-</v>
      </c>
      <c r="L2897" s="1041" t="str">
        <f t="shared" si="468"/>
        <v/>
      </c>
      <c r="W2897" s="1046" t="str">
        <f t="shared" si="469"/>
        <v/>
      </c>
      <c r="X2897" s="1047"/>
      <c r="Y2897" s="1048" t="str">
        <f t="shared" si="467"/>
        <v/>
      </c>
      <c r="Z2897" s="1049" t="str">
        <f t="shared" si="470"/>
        <v/>
      </c>
      <c r="AA2897" s="1049" t="str">
        <f t="shared" si="471"/>
        <v/>
      </c>
      <c r="AB2897" s="1050" t="str">
        <f t="shared" si="472"/>
        <v/>
      </c>
      <c r="AD2897" s="1052" t="str">
        <f t="shared" si="473"/>
        <v/>
      </c>
      <c r="AE2897" s="1053" t="str">
        <f t="shared" si="474"/>
        <v/>
      </c>
    </row>
    <row r="2898" spans="10:31" ht="12.75" customHeight="1">
      <c r="J2898" s="1117" t="str">
        <f>IF(D2898="","-",#REF!-D2898)</f>
        <v>-</v>
      </c>
      <c r="L2898" s="1041" t="str">
        <f t="shared" si="468"/>
        <v/>
      </c>
      <c r="W2898" s="1046" t="str">
        <f t="shared" si="469"/>
        <v/>
      </c>
      <c r="X2898" s="1047"/>
      <c r="Y2898" s="1048" t="str">
        <f t="shared" si="467"/>
        <v/>
      </c>
      <c r="Z2898" s="1049" t="str">
        <f t="shared" si="470"/>
        <v/>
      </c>
      <c r="AA2898" s="1049" t="str">
        <f t="shared" si="471"/>
        <v/>
      </c>
      <c r="AB2898" s="1050" t="str">
        <f t="shared" si="472"/>
        <v/>
      </c>
      <c r="AD2898" s="1052" t="str">
        <f t="shared" si="473"/>
        <v/>
      </c>
      <c r="AE2898" s="1053" t="str">
        <f t="shared" si="474"/>
        <v/>
      </c>
    </row>
    <row r="2899" spans="10:31" ht="12.75" customHeight="1">
      <c r="J2899" s="1117" t="str">
        <f>IF(D2899="","-",#REF!-D2899)</f>
        <v>-</v>
      </c>
      <c r="L2899" s="1041" t="str">
        <f t="shared" si="468"/>
        <v/>
      </c>
      <c r="W2899" s="1046" t="str">
        <f t="shared" si="469"/>
        <v/>
      </c>
      <c r="X2899" s="1047"/>
      <c r="Y2899" s="1048" t="str">
        <f t="shared" si="467"/>
        <v/>
      </c>
      <c r="Z2899" s="1049" t="str">
        <f t="shared" si="470"/>
        <v/>
      </c>
      <c r="AA2899" s="1049" t="str">
        <f t="shared" si="471"/>
        <v/>
      </c>
      <c r="AB2899" s="1050" t="str">
        <f t="shared" si="472"/>
        <v/>
      </c>
      <c r="AD2899" s="1052" t="str">
        <f t="shared" si="473"/>
        <v/>
      </c>
      <c r="AE2899" s="1053" t="str">
        <f t="shared" si="474"/>
        <v/>
      </c>
    </row>
    <row r="2900" spans="10:31" ht="12.75" customHeight="1">
      <c r="J2900" s="1117" t="str">
        <f>IF(D2900="","-",#REF!-D2900)</f>
        <v>-</v>
      </c>
      <c r="L2900" s="1041" t="str">
        <f t="shared" si="468"/>
        <v/>
      </c>
      <c r="W2900" s="1046" t="str">
        <f t="shared" si="469"/>
        <v/>
      </c>
      <c r="X2900" s="1047"/>
      <c r="Y2900" s="1048" t="str">
        <f t="shared" si="467"/>
        <v/>
      </c>
      <c r="Z2900" s="1049" t="str">
        <f t="shared" si="470"/>
        <v/>
      </c>
      <c r="AA2900" s="1049" t="str">
        <f t="shared" si="471"/>
        <v/>
      </c>
      <c r="AB2900" s="1050" t="str">
        <f t="shared" si="472"/>
        <v/>
      </c>
      <c r="AD2900" s="1052" t="str">
        <f t="shared" si="473"/>
        <v/>
      </c>
      <c r="AE2900" s="1053" t="str">
        <f t="shared" si="474"/>
        <v/>
      </c>
    </row>
    <row r="2901" spans="10:31" ht="12.75" customHeight="1">
      <c r="J2901" s="1117" t="str">
        <f>IF(D2901="","-",#REF!-D2901)</f>
        <v>-</v>
      </c>
      <c r="L2901" s="1041" t="str">
        <f t="shared" si="468"/>
        <v/>
      </c>
      <c r="W2901" s="1046" t="str">
        <f t="shared" si="469"/>
        <v/>
      </c>
      <c r="X2901" s="1047"/>
      <c r="Y2901" s="1048" t="str">
        <f t="shared" si="467"/>
        <v/>
      </c>
      <c r="Z2901" s="1049" t="str">
        <f t="shared" si="470"/>
        <v/>
      </c>
      <c r="AA2901" s="1049" t="str">
        <f t="shared" si="471"/>
        <v/>
      </c>
      <c r="AB2901" s="1050" t="str">
        <f t="shared" si="472"/>
        <v/>
      </c>
      <c r="AD2901" s="1052" t="str">
        <f t="shared" si="473"/>
        <v/>
      </c>
      <c r="AE2901" s="1053" t="str">
        <f t="shared" si="474"/>
        <v/>
      </c>
    </row>
    <row r="2902" spans="10:31" ht="12.75" customHeight="1">
      <c r="J2902" s="1117" t="str">
        <f>IF(D2902="","-",#REF!-D2902)</f>
        <v>-</v>
      </c>
      <c r="L2902" s="1041" t="str">
        <f t="shared" si="468"/>
        <v/>
      </c>
      <c r="W2902" s="1046" t="str">
        <f t="shared" si="469"/>
        <v/>
      </c>
      <c r="X2902" s="1047"/>
      <c r="Y2902" s="1048" t="str">
        <f t="shared" si="467"/>
        <v/>
      </c>
      <c r="Z2902" s="1049" t="str">
        <f t="shared" si="470"/>
        <v/>
      </c>
      <c r="AA2902" s="1049" t="str">
        <f t="shared" si="471"/>
        <v/>
      </c>
      <c r="AB2902" s="1050" t="str">
        <f t="shared" si="472"/>
        <v/>
      </c>
      <c r="AD2902" s="1052" t="str">
        <f t="shared" si="473"/>
        <v/>
      </c>
      <c r="AE2902" s="1053" t="str">
        <f t="shared" si="474"/>
        <v/>
      </c>
    </row>
    <row r="2903" spans="10:31" ht="12.75" customHeight="1">
      <c r="J2903" s="1117" t="str">
        <f>IF(D2903="","-",#REF!-D2903)</f>
        <v>-</v>
      </c>
      <c r="L2903" s="1041" t="str">
        <f t="shared" si="468"/>
        <v/>
      </c>
      <c r="W2903" s="1046" t="str">
        <f t="shared" si="469"/>
        <v/>
      </c>
      <c r="X2903" s="1047"/>
      <c r="Y2903" s="1048" t="str">
        <f t="shared" si="467"/>
        <v/>
      </c>
      <c r="Z2903" s="1049" t="str">
        <f t="shared" si="470"/>
        <v/>
      </c>
      <c r="AA2903" s="1049" t="str">
        <f t="shared" si="471"/>
        <v/>
      </c>
      <c r="AB2903" s="1050" t="str">
        <f t="shared" si="472"/>
        <v/>
      </c>
      <c r="AD2903" s="1052" t="str">
        <f t="shared" si="473"/>
        <v/>
      </c>
      <c r="AE2903" s="1053" t="str">
        <f t="shared" si="474"/>
        <v/>
      </c>
    </row>
    <row r="2904" spans="10:31" ht="12.75" customHeight="1">
      <c r="J2904" s="1117" t="str">
        <f>IF(D2904="","-",#REF!-D2904)</f>
        <v>-</v>
      </c>
      <c r="L2904" s="1041" t="str">
        <f t="shared" si="468"/>
        <v/>
      </c>
      <c r="W2904" s="1046" t="str">
        <f t="shared" si="469"/>
        <v/>
      </c>
      <c r="X2904" s="1047"/>
      <c r="Y2904" s="1048" t="str">
        <f t="shared" si="467"/>
        <v/>
      </c>
      <c r="Z2904" s="1049" t="str">
        <f t="shared" si="470"/>
        <v/>
      </c>
      <c r="AA2904" s="1049" t="str">
        <f t="shared" si="471"/>
        <v/>
      </c>
      <c r="AB2904" s="1050" t="str">
        <f t="shared" si="472"/>
        <v/>
      </c>
      <c r="AD2904" s="1052" t="str">
        <f t="shared" si="473"/>
        <v/>
      </c>
      <c r="AE2904" s="1053" t="str">
        <f t="shared" si="474"/>
        <v/>
      </c>
    </row>
    <row r="2905" spans="10:31" ht="12.75" customHeight="1">
      <c r="J2905" s="1117" t="str">
        <f>IF(D2905="","-",#REF!-D2905)</f>
        <v>-</v>
      </c>
      <c r="L2905" s="1041" t="str">
        <f t="shared" si="468"/>
        <v/>
      </c>
      <c r="W2905" s="1046" t="str">
        <f t="shared" si="469"/>
        <v/>
      </c>
      <c r="X2905" s="1047"/>
      <c r="Y2905" s="1048" t="str">
        <f t="shared" si="467"/>
        <v/>
      </c>
      <c r="Z2905" s="1049" t="str">
        <f t="shared" si="470"/>
        <v/>
      </c>
      <c r="AA2905" s="1049" t="str">
        <f t="shared" si="471"/>
        <v/>
      </c>
      <c r="AB2905" s="1050" t="str">
        <f t="shared" si="472"/>
        <v/>
      </c>
      <c r="AD2905" s="1052" t="str">
        <f t="shared" si="473"/>
        <v/>
      </c>
      <c r="AE2905" s="1053" t="str">
        <f t="shared" si="474"/>
        <v/>
      </c>
    </row>
    <row r="2906" spans="10:31" ht="12.75" customHeight="1">
      <c r="J2906" s="1117" t="str">
        <f>IF(D2906="","-",#REF!-D2906)</f>
        <v>-</v>
      </c>
      <c r="L2906" s="1041" t="str">
        <f t="shared" si="468"/>
        <v/>
      </c>
      <c r="W2906" s="1046" t="str">
        <f t="shared" si="469"/>
        <v/>
      </c>
      <c r="X2906" s="1047"/>
      <c r="Y2906" s="1048" t="str">
        <f t="shared" si="467"/>
        <v/>
      </c>
      <c r="Z2906" s="1049" t="str">
        <f t="shared" si="470"/>
        <v/>
      </c>
      <c r="AA2906" s="1049" t="str">
        <f t="shared" si="471"/>
        <v/>
      </c>
      <c r="AB2906" s="1050" t="str">
        <f t="shared" si="472"/>
        <v/>
      </c>
      <c r="AD2906" s="1052" t="str">
        <f t="shared" si="473"/>
        <v/>
      </c>
      <c r="AE2906" s="1053" t="str">
        <f t="shared" si="474"/>
        <v/>
      </c>
    </row>
    <row r="2907" spans="10:31" ht="12.75" customHeight="1">
      <c r="J2907" s="1117" t="str">
        <f>IF(D2907="","-",#REF!-D2907)</f>
        <v>-</v>
      </c>
      <c r="L2907" s="1041" t="str">
        <f t="shared" si="468"/>
        <v/>
      </c>
      <c r="W2907" s="1046" t="str">
        <f t="shared" si="469"/>
        <v/>
      </c>
      <c r="X2907" s="1047"/>
      <c r="Y2907" s="1048" t="str">
        <f t="shared" si="467"/>
        <v/>
      </c>
      <c r="Z2907" s="1049" t="str">
        <f t="shared" si="470"/>
        <v/>
      </c>
      <c r="AA2907" s="1049" t="str">
        <f t="shared" si="471"/>
        <v/>
      </c>
      <c r="AB2907" s="1050" t="str">
        <f t="shared" si="472"/>
        <v/>
      </c>
      <c r="AD2907" s="1052" t="str">
        <f t="shared" si="473"/>
        <v/>
      </c>
      <c r="AE2907" s="1053" t="str">
        <f t="shared" si="474"/>
        <v/>
      </c>
    </row>
    <row r="2908" spans="10:31" ht="12.75" customHeight="1">
      <c r="J2908" s="1117" t="str">
        <f>IF(D2908="","-",#REF!-D2908)</f>
        <v>-</v>
      </c>
      <c r="L2908" s="1041" t="str">
        <f t="shared" si="468"/>
        <v/>
      </c>
      <c r="W2908" s="1046" t="str">
        <f t="shared" si="469"/>
        <v/>
      </c>
      <c r="X2908" s="1047"/>
      <c r="Y2908" s="1048" t="str">
        <f t="shared" si="467"/>
        <v/>
      </c>
      <c r="Z2908" s="1049" t="str">
        <f t="shared" si="470"/>
        <v/>
      </c>
      <c r="AA2908" s="1049" t="str">
        <f t="shared" si="471"/>
        <v/>
      </c>
      <c r="AB2908" s="1050" t="str">
        <f t="shared" si="472"/>
        <v/>
      </c>
      <c r="AD2908" s="1052" t="str">
        <f t="shared" si="473"/>
        <v/>
      </c>
      <c r="AE2908" s="1053" t="str">
        <f t="shared" si="474"/>
        <v/>
      </c>
    </row>
    <row r="2909" spans="10:31" ht="12.75" customHeight="1">
      <c r="J2909" s="1117" t="str">
        <f>IF(D2909="","-",#REF!-D2909)</f>
        <v>-</v>
      </c>
      <c r="L2909" s="1041" t="str">
        <f t="shared" si="468"/>
        <v/>
      </c>
      <c r="W2909" s="1046" t="str">
        <f t="shared" si="469"/>
        <v/>
      </c>
      <c r="X2909" s="1047"/>
      <c r="Y2909" s="1048" t="str">
        <f t="shared" si="467"/>
        <v/>
      </c>
      <c r="Z2909" s="1049" t="str">
        <f t="shared" si="470"/>
        <v/>
      </c>
      <c r="AA2909" s="1049" t="str">
        <f t="shared" si="471"/>
        <v/>
      </c>
      <c r="AB2909" s="1050" t="str">
        <f t="shared" si="472"/>
        <v/>
      </c>
      <c r="AD2909" s="1052" t="str">
        <f t="shared" si="473"/>
        <v/>
      </c>
      <c r="AE2909" s="1053" t="str">
        <f t="shared" si="474"/>
        <v/>
      </c>
    </row>
    <row r="2910" spans="10:31" ht="12.75" customHeight="1">
      <c r="J2910" s="1117" t="str">
        <f>IF(D2910="","-",#REF!-D2910)</f>
        <v>-</v>
      </c>
      <c r="L2910" s="1041" t="str">
        <f t="shared" si="468"/>
        <v/>
      </c>
      <c r="W2910" s="1046" t="str">
        <f t="shared" si="469"/>
        <v/>
      </c>
      <c r="X2910" s="1047"/>
      <c r="Y2910" s="1048" t="str">
        <f t="shared" si="467"/>
        <v/>
      </c>
      <c r="Z2910" s="1049" t="str">
        <f t="shared" si="470"/>
        <v/>
      </c>
      <c r="AA2910" s="1049" t="str">
        <f t="shared" si="471"/>
        <v/>
      </c>
      <c r="AB2910" s="1050" t="str">
        <f t="shared" si="472"/>
        <v/>
      </c>
      <c r="AD2910" s="1052" t="str">
        <f t="shared" si="473"/>
        <v/>
      </c>
      <c r="AE2910" s="1053" t="str">
        <f t="shared" si="474"/>
        <v/>
      </c>
    </row>
    <row r="2911" spans="10:31" ht="12.75" customHeight="1">
      <c r="J2911" s="1117" t="str">
        <f>IF(D2911="","-",#REF!-D2911)</f>
        <v>-</v>
      </c>
      <c r="L2911" s="1041" t="str">
        <f t="shared" si="468"/>
        <v/>
      </c>
      <c r="W2911" s="1046" t="str">
        <f t="shared" si="469"/>
        <v/>
      </c>
      <c r="X2911" s="1047"/>
      <c r="Y2911" s="1048" t="str">
        <f t="shared" si="467"/>
        <v/>
      </c>
      <c r="Z2911" s="1049" t="str">
        <f t="shared" si="470"/>
        <v/>
      </c>
      <c r="AA2911" s="1049" t="str">
        <f t="shared" si="471"/>
        <v/>
      </c>
      <c r="AB2911" s="1050" t="str">
        <f t="shared" si="472"/>
        <v/>
      </c>
      <c r="AD2911" s="1052" t="str">
        <f t="shared" si="473"/>
        <v/>
      </c>
      <c r="AE2911" s="1053" t="str">
        <f t="shared" si="474"/>
        <v/>
      </c>
    </row>
    <row r="2912" spans="10:31" ht="12.75" customHeight="1">
      <c r="J2912" s="1117" t="str">
        <f>IF(D2912="","-",#REF!-D2912)</f>
        <v>-</v>
      </c>
      <c r="L2912" s="1041" t="str">
        <f t="shared" si="468"/>
        <v/>
      </c>
      <c r="W2912" s="1046" t="str">
        <f t="shared" si="469"/>
        <v/>
      </c>
      <c r="X2912" s="1047"/>
      <c r="Y2912" s="1048" t="str">
        <f t="shared" si="467"/>
        <v/>
      </c>
      <c r="Z2912" s="1049" t="str">
        <f t="shared" si="470"/>
        <v/>
      </c>
      <c r="AA2912" s="1049" t="str">
        <f t="shared" si="471"/>
        <v/>
      </c>
      <c r="AB2912" s="1050" t="str">
        <f t="shared" si="472"/>
        <v/>
      </c>
      <c r="AD2912" s="1052" t="str">
        <f t="shared" si="473"/>
        <v/>
      </c>
      <c r="AE2912" s="1053" t="str">
        <f t="shared" si="474"/>
        <v/>
      </c>
    </row>
    <row r="2913" spans="10:31" ht="12.75" customHeight="1">
      <c r="J2913" s="1117" t="str">
        <f>IF(D2913="","-",#REF!-D2913)</f>
        <v>-</v>
      </c>
      <c r="L2913" s="1041" t="str">
        <f t="shared" si="468"/>
        <v/>
      </c>
      <c r="W2913" s="1046" t="str">
        <f t="shared" si="469"/>
        <v/>
      </c>
      <c r="X2913" s="1047"/>
      <c r="Y2913" s="1048" t="str">
        <f t="shared" ref="Y2913:Y2976" si="475">IFERROR(CHOOSE(X2913,"መስከረም","ጥቅምት","ህዳር  ","ታህሳስ ","ጥር ","የካቲት ","መጋቢት ","ሚይዚያ ","ግንቦት ","ሰኔ ","ሐምሌ ","ነሐሴ ","Pagume"),"")</f>
        <v/>
      </c>
      <c r="Z2913" s="1049" t="str">
        <f t="shared" si="470"/>
        <v/>
      </c>
      <c r="AA2913" s="1049" t="str">
        <f t="shared" si="471"/>
        <v/>
      </c>
      <c r="AB2913" s="1050" t="str">
        <f t="shared" si="472"/>
        <v/>
      </c>
      <c r="AD2913" s="1052" t="str">
        <f t="shared" si="473"/>
        <v/>
      </c>
      <c r="AE2913" s="1053" t="str">
        <f t="shared" si="474"/>
        <v/>
      </c>
    </row>
    <row r="2914" spans="10:31" ht="12.75" customHeight="1">
      <c r="J2914" s="1117" t="str">
        <f>IF(D2914="","-",#REF!-D2914)</f>
        <v>-</v>
      </c>
      <c r="L2914" s="1041" t="str">
        <f t="shared" si="468"/>
        <v/>
      </c>
      <c r="W2914" s="1046" t="str">
        <f t="shared" si="469"/>
        <v/>
      </c>
      <c r="X2914" s="1047"/>
      <c r="Y2914" s="1048" t="str">
        <f t="shared" si="475"/>
        <v/>
      </c>
      <c r="Z2914" s="1049" t="str">
        <f t="shared" si="470"/>
        <v/>
      </c>
      <c r="AA2914" s="1049" t="str">
        <f t="shared" si="471"/>
        <v/>
      </c>
      <c r="AB2914" s="1050" t="str">
        <f t="shared" si="472"/>
        <v/>
      </c>
      <c r="AD2914" s="1052" t="str">
        <f t="shared" si="473"/>
        <v/>
      </c>
      <c r="AE2914" s="1053" t="str">
        <f t="shared" si="474"/>
        <v/>
      </c>
    </row>
    <row r="2915" spans="10:31" ht="12.75" customHeight="1">
      <c r="J2915" s="1117" t="str">
        <f>IF(D2915="","-",#REF!-D2915)</f>
        <v>-</v>
      </c>
      <c r="L2915" s="1041" t="str">
        <f t="shared" si="468"/>
        <v/>
      </c>
      <c r="W2915" s="1046" t="str">
        <f t="shared" si="469"/>
        <v/>
      </c>
      <c r="X2915" s="1047"/>
      <c r="Y2915" s="1048" t="str">
        <f t="shared" si="475"/>
        <v/>
      </c>
      <c r="Z2915" s="1049" t="str">
        <f t="shared" si="470"/>
        <v/>
      </c>
      <c r="AA2915" s="1049" t="str">
        <f t="shared" si="471"/>
        <v/>
      </c>
      <c r="AB2915" s="1050" t="str">
        <f t="shared" si="472"/>
        <v/>
      </c>
      <c r="AD2915" s="1052" t="str">
        <f t="shared" si="473"/>
        <v/>
      </c>
      <c r="AE2915" s="1053" t="str">
        <f t="shared" si="474"/>
        <v/>
      </c>
    </row>
    <row r="2916" spans="10:31" ht="12.75" customHeight="1">
      <c r="J2916" s="1117" t="str">
        <f>IF(D2916="","-",#REF!-D2916)</f>
        <v>-</v>
      </c>
      <c r="L2916" s="1041" t="str">
        <f t="shared" si="468"/>
        <v/>
      </c>
      <c r="W2916" s="1046" t="str">
        <f t="shared" si="469"/>
        <v/>
      </c>
      <c r="X2916" s="1047"/>
      <c r="Y2916" s="1048" t="str">
        <f t="shared" si="475"/>
        <v/>
      </c>
      <c r="Z2916" s="1049" t="str">
        <f t="shared" si="470"/>
        <v/>
      </c>
      <c r="AA2916" s="1049" t="str">
        <f t="shared" si="471"/>
        <v/>
      </c>
      <c r="AB2916" s="1050" t="str">
        <f t="shared" si="472"/>
        <v/>
      </c>
      <c r="AD2916" s="1052" t="str">
        <f t="shared" si="473"/>
        <v/>
      </c>
      <c r="AE2916" s="1053" t="str">
        <f t="shared" si="474"/>
        <v/>
      </c>
    </row>
    <row r="2917" spans="10:31" ht="12.75" customHeight="1">
      <c r="J2917" s="1117" t="str">
        <f>IF(D2917="","-",#REF!-D2917)</f>
        <v>-</v>
      </c>
      <c r="L2917" s="1041" t="str">
        <f t="shared" si="468"/>
        <v/>
      </c>
      <c r="W2917" s="1046" t="str">
        <f t="shared" si="469"/>
        <v/>
      </c>
      <c r="X2917" s="1047"/>
      <c r="Y2917" s="1048" t="str">
        <f t="shared" si="475"/>
        <v/>
      </c>
      <c r="Z2917" s="1049" t="str">
        <f t="shared" si="470"/>
        <v/>
      </c>
      <c r="AA2917" s="1049" t="str">
        <f t="shared" si="471"/>
        <v/>
      </c>
      <c r="AB2917" s="1050" t="str">
        <f t="shared" si="472"/>
        <v/>
      </c>
      <c r="AD2917" s="1052" t="str">
        <f t="shared" si="473"/>
        <v/>
      </c>
      <c r="AE2917" s="1053" t="str">
        <f t="shared" si="474"/>
        <v/>
      </c>
    </row>
    <row r="2918" spans="10:31" ht="12.75" customHeight="1">
      <c r="J2918" s="1117" t="str">
        <f>IF(D2918="","-",#REF!-D2918)</f>
        <v>-</v>
      </c>
      <c r="L2918" s="1041" t="str">
        <f t="shared" si="468"/>
        <v/>
      </c>
      <c r="W2918" s="1046" t="str">
        <f t="shared" si="469"/>
        <v/>
      </c>
      <c r="X2918" s="1047"/>
      <c r="Y2918" s="1048" t="str">
        <f t="shared" si="475"/>
        <v/>
      </c>
      <c r="Z2918" s="1049" t="str">
        <f t="shared" si="470"/>
        <v/>
      </c>
      <c r="AA2918" s="1049" t="str">
        <f t="shared" si="471"/>
        <v/>
      </c>
      <c r="AB2918" s="1050" t="str">
        <f t="shared" si="472"/>
        <v/>
      </c>
      <c r="AD2918" s="1052" t="str">
        <f t="shared" si="473"/>
        <v/>
      </c>
      <c r="AE2918" s="1053" t="str">
        <f t="shared" si="474"/>
        <v/>
      </c>
    </row>
    <row r="2919" spans="10:31" ht="12.75" customHeight="1">
      <c r="J2919" s="1117" t="str">
        <f>IF(D2919="","-",#REF!-D2919)</f>
        <v>-</v>
      </c>
      <c r="L2919" s="1041" t="str">
        <f t="shared" si="468"/>
        <v/>
      </c>
      <c r="W2919" s="1046" t="str">
        <f t="shared" si="469"/>
        <v/>
      </c>
      <c r="X2919" s="1047"/>
      <c r="Y2919" s="1048" t="str">
        <f t="shared" si="475"/>
        <v/>
      </c>
      <c r="Z2919" s="1049" t="str">
        <f t="shared" si="470"/>
        <v/>
      </c>
      <c r="AA2919" s="1049" t="str">
        <f t="shared" si="471"/>
        <v/>
      </c>
      <c r="AB2919" s="1050" t="str">
        <f t="shared" si="472"/>
        <v/>
      </c>
      <c r="AD2919" s="1052" t="str">
        <f t="shared" si="473"/>
        <v/>
      </c>
      <c r="AE2919" s="1053" t="str">
        <f t="shared" si="474"/>
        <v/>
      </c>
    </row>
    <row r="2920" spans="10:31" ht="12.75" customHeight="1">
      <c r="J2920" s="1117" t="str">
        <f>IF(D2920="","-",#REF!-D2920)</f>
        <v>-</v>
      </c>
      <c r="L2920" s="1041" t="str">
        <f t="shared" si="468"/>
        <v/>
      </c>
      <c r="W2920" s="1046" t="str">
        <f t="shared" si="469"/>
        <v/>
      </c>
      <c r="X2920" s="1047"/>
      <c r="Y2920" s="1048" t="str">
        <f t="shared" si="475"/>
        <v/>
      </c>
      <c r="Z2920" s="1049" t="str">
        <f t="shared" si="470"/>
        <v/>
      </c>
      <c r="AA2920" s="1049" t="str">
        <f t="shared" si="471"/>
        <v/>
      </c>
      <c r="AB2920" s="1050" t="str">
        <f t="shared" si="472"/>
        <v/>
      </c>
      <c r="AD2920" s="1052" t="str">
        <f t="shared" si="473"/>
        <v/>
      </c>
      <c r="AE2920" s="1053" t="str">
        <f t="shared" si="474"/>
        <v/>
      </c>
    </row>
    <row r="2921" spans="10:31" ht="12.75" customHeight="1">
      <c r="J2921" s="1117" t="str">
        <f>IF(D2921="","-",#REF!-D2921)</f>
        <v>-</v>
      </c>
      <c r="L2921" s="1041" t="str">
        <f t="shared" si="468"/>
        <v/>
      </c>
      <c r="W2921" s="1046" t="str">
        <f t="shared" si="469"/>
        <v/>
      </c>
      <c r="X2921" s="1047"/>
      <c r="Y2921" s="1048" t="str">
        <f t="shared" si="475"/>
        <v/>
      </c>
      <c r="Z2921" s="1049" t="str">
        <f t="shared" si="470"/>
        <v/>
      </c>
      <c r="AA2921" s="1049" t="str">
        <f t="shared" si="471"/>
        <v/>
      </c>
      <c r="AB2921" s="1050" t="str">
        <f t="shared" si="472"/>
        <v/>
      </c>
      <c r="AD2921" s="1052" t="str">
        <f t="shared" si="473"/>
        <v/>
      </c>
      <c r="AE2921" s="1053" t="str">
        <f t="shared" si="474"/>
        <v/>
      </c>
    </row>
    <row r="2922" spans="10:31" ht="12.75" customHeight="1">
      <c r="J2922" s="1117" t="str">
        <f>IF(D2922="","-",#REF!-D2922)</f>
        <v>-</v>
      </c>
      <c r="L2922" s="1041" t="str">
        <f t="shared" si="468"/>
        <v/>
      </c>
      <c r="W2922" s="1046" t="str">
        <f t="shared" si="469"/>
        <v/>
      </c>
      <c r="X2922" s="1047"/>
      <c r="Y2922" s="1048" t="str">
        <f t="shared" si="475"/>
        <v/>
      </c>
      <c r="Z2922" s="1049" t="str">
        <f t="shared" si="470"/>
        <v/>
      </c>
      <c r="AA2922" s="1049" t="str">
        <f t="shared" si="471"/>
        <v/>
      </c>
      <c r="AB2922" s="1050" t="str">
        <f t="shared" si="472"/>
        <v/>
      </c>
      <c r="AD2922" s="1052" t="str">
        <f t="shared" si="473"/>
        <v/>
      </c>
      <c r="AE2922" s="1053" t="str">
        <f t="shared" si="474"/>
        <v/>
      </c>
    </row>
    <row r="2923" spans="10:31" ht="12.75" customHeight="1">
      <c r="J2923" s="1117" t="str">
        <f>IF(D2923="","-",#REF!-D2923)</f>
        <v>-</v>
      </c>
      <c r="L2923" s="1041" t="str">
        <f t="shared" si="468"/>
        <v/>
      </c>
      <c r="W2923" s="1046" t="str">
        <f t="shared" si="469"/>
        <v/>
      </c>
      <c r="X2923" s="1047"/>
      <c r="Y2923" s="1048" t="str">
        <f t="shared" si="475"/>
        <v/>
      </c>
      <c r="Z2923" s="1049" t="str">
        <f t="shared" si="470"/>
        <v/>
      </c>
      <c r="AA2923" s="1049" t="str">
        <f t="shared" si="471"/>
        <v/>
      </c>
      <c r="AB2923" s="1050" t="str">
        <f t="shared" si="472"/>
        <v/>
      </c>
      <c r="AD2923" s="1052" t="str">
        <f t="shared" si="473"/>
        <v/>
      </c>
      <c r="AE2923" s="1053" t="str">
        <f t="shared" si="474"/>
        <v/>
      </c>
    </row>
    <row r="2924" spans="10:31" ht="12.75" customHeight="1">
      <c r="J2924" s="1117" t="str">
        <f>IF(D2924="","-",#REF!-D2924)</f>
        <v>-</v>
      </c>
      <c r="L2924" s="1041" t="str">
        <f t="shared" si="468"/>
        <v/>
      </c>
      <c r="W2924" s="1046" t="str">
        <f t="shared" si="469"/>
        <v/>
      </c>
      <c r="X2924" s="1047"/>
      <c r="Y2924" s="1048" t="str">
        <f t="shared" si="475"/>
        <v/>
      </c>
      <c r="Z2924" s="1049" t="str">
        <f t="shared" si="470"/>
        <v/>
      </c>
      <c r="AA2924" s="1049" t="str">
        <f t="shared" si="471"/>
        <v/>
      </c>
      <c r="AB2924" s="1050" t="str">
        <f t="shared" si="472"/>
        <v/>
      </c>
      <c r="AD2924" s="1052" t="str">
        <f t="shared" si="473"/>
        <v/>
      </c>
      <c r="AE2924" s="1053" t="str">
        <f t="shared" si="474"/>
        <v/>
      </c>
    </row>
    <row r="2925" spans="10:31" ht="12.75" customHeight="1">
      <c r="J2925" s="1117" t="str">
        <f>IF(D2925="","-",#REF!-D2925)</f>
        <v>-</v>
      </c>
      <c r="L2925" s="1041" t="str">
        <f t="shared" si="468"/>
        <v/>
      </c>
      <c r="W2925" s="1046" t="str">
        <f t="shared" si="469"/>
        <v/>
      </c>
      <c r="X2925" s="1047"/>
      <c r="Y2925" s="1048" t="str">
        <f t="shared" si="475"/>
        <v/>
      </c>
      <c r="Z2925" s="1049" t="str">
        <f t="shared" si="470"/>
        <v/>
      </c>
      <c r="AA2925" s="1049" t="str">
        <f t="shared" si="471"/>
        <v/>
      </c>
      <c r="AB2925" s="1050" t="str">
        <f t="shared" si="472"/>
        <v/>
      </c>
      <c r="AD2925" s="1052" t="str">
        <f t="shared" si="473"/>
        <v/>
      </c>
      <c r="AE2925" s="1053" t="str">
        <f t="shared" si="474"/>
        <v/>
      </c>
    </row>
    <row r="2926" spans="10:31" ht="12.75" customHeight="1">
      <c r="J2926" s="1117" t="str">
        <f>IF(D2926="","-",#REF!-D2926)</f>
        <v>-</v>
      </c>
      <c r="L2926" s="1041" t="str">
        <f t="shared" si="468"/>
        <v/>
      </c>
      <c r="W2926" s="1046" t="str">
        <f t="shared" si="469"/>
        <v/>
      </c>
      <c r="X2926" s="1047"/>
      <c r="Y2926" s="1048" t="str">
        <f t="shared" si="475"/>
        <v/>
      </c>
      <c r="Z2926" s="1049" t="str">
        <f t="shared" si="470"/>
        <v/>
      </c>
      <c r="AA2926" s="1049" t="str">
        <f t="shared" si="471"/>
        <v/>
      </c>
      <c r="AB2926" s="1050" t="str">
        <f t="shared" si="472"/>
        <v/>
      </c>
      <c r="AD2926" s="1052" t="str">
        <f t="shared" si="473"/>
        <v/>
      </c>
      <c r="AE2926" s="1053" t="str">
        <f t="shared" si="474"/>
        <v/>
      </c>
    </row>
    <row r="2927" spans="10:31" ht="12.75" customHeight="1">
      <c r="J2927" s="1117" t="str">
        <f>IF(D2927="","-",#REF!-D2927)</f>
        <v>-</v>
      </c>
      <c r="L2927" s="1041" t="str">
        <f t="shared" si="468"/>
        <v/>
      </c>
      <c r="W2927" s="1046" t="str">
        <f t="shared" si="469"/>
        <v/>
      </c>
      <c r="X2927" s="1047"/>
      <c r="Y2927" s="1048" t="str">
        <f t="shared" si="475"/>
        <v/>
      </c>
      <c r="Z2927" s="1049" t="str">
        <f t="shared" si="470"/>
        <v/>
      </c>
      <c r="AA2927" s="1049" t="str">
        <f t="shared" si="471"/>
        <v/>
      </c>
      <c r="AB2927" s="1050" t="str">
        <f t="shared" si="472"/>
        <v/>
      </c>
      <c r="AD2927" s="1052" t="str">
        <f t="shared" si="473"/>
        <v/>
      </c>
      <c r="AE2927" s="1053" t="str">
        <f t="shared" si="474"/>
        <v/>
      </c>
    </row>
    <row r="2928" spans="10:31" ht="12.75" customHeight="1">
      <c r="J2928" s="1117" t="str">
        <f>IF(D2928="","-",#REF!-D2928)</f>
        <v>-</v>
      </c>
      <c r="L2928" s="1041" t="str">
        <f t="shared" si="468"/>
        <v/>
      </c>
      <c r="W2928" s="1046" t="str">
        <f t="shared" si="469"/>
        <v/>
      </c>
      <c r="X2928" s="1047"/>
      <c r="Y2928" s="1048" t="str">
        <f t="shared" si="475"/>
        <v/>
      </c>
      <c r="Z2928" s="1049" t="str">
        <f t="shared" si="470"/>
        <v/>
      </c>
      <c r="AA2928" s="1049" t="str">
        <f t="shared" si="471"/>
        <v/>
      </c>
      <c r="AB2928" s="1050" t="str">
        <f t="shared" si="472"/>
        <v/>
      </c>
      <c r="AD2928" s="1052" t="str">
        <f t="shared" si="473"/>
        <v/>
      </c>
      <c r="AE2928" s="1053" t="str">
        <f t="shared" si="474"/>
        <v/>
      </c>
    </row>
    <row r="2929" spans="10:31" ht="12.75" customHeight="1">
      <c r="J2929" s="1117" t="str">
        <f>IF(D2929="","-",#REF!-D2929)</f>
        <v>-</v>
      </c>
      <c r="L2929" s="1041" t="str">
        <f t="shared" si="468"/>
        <v/>
      </c>
      <c r="W2929" s="1046" t="str">
        <f t="shared" si="469"/>
        <v/>
      </c>
      <c r="X2929" s="1047"/>
      <c r="Y2929" s="1048" t="str">
        <f t="shared" si="475"/>
        <v/>
      </c>
      <c r="Z2929" s="1049" t="str">
        <f t="shared" si="470"/>
        <v/>
      </c>
      <c r="AA2929" s="1049" t="str">
        <f t="shared" si="471"/>
        <v/>
      </c>
      <c r="AB2929" s="1050" t="str">
        <f t="shared" si="472"/>
        <v/>
      </c>
      <c r="AD2929" s="1052" t="str">
        <f t="shared" si="473"/>
        <v/>
      </c>
      <c r="AE2929" s="1053" t="str">
        <f t="shared" si="474"/>
        <v/>
      </c>
    </row>
    <row r="2930" spans="10:31" ht="12.75" customHeight="1">
      <c r="J2930" s="1117" t="str">
        <f>IF(D2930="","-",#REF!-D2930)</f>
        <v>-</v>
      </c>
      <c r="L2930" s="1041" t="str">
        <f t="shared" si="468"/>
        <v/>
      </c>
      <c r="W2930" s="1046" t="str">
        <f t="shared" si="469"/>
        <v/>
      </c>
      <c r="X2930" s="1047"/>
      <c r="Y2930" s="1048" t="str">
        <f t="shared" si="475"/>
        <v/>
      </c>
      <c r="Z2930" s="1049" t="str">
        <f t="shared" si="470"/>
        <v/>
      </c>
      <c r="AA2930" s="1049" t="str">
        <f t="shared" si="471"/>
        <v/>
      </c>
      <c r="AB2930" s="1050" t="str">
        <f t="shared" si="472"/>
        <v/>
      </c>
      <c r="AD2930" s="1052" t="str">
        <f t="shared" si="473"/>
        <v/>
      </c>
      <c r="AE2930" s="1053" t="str">
        <f t="shared" si="474"/>
        <v/>
      </c>
    </row>
    <row r="2931" spans="10:31" ht="12.75" customHeight="1">
      <c r="J2931" s="1117" t="str">
        <f>IF(D2931="","-",#REF!-D2931)</f>
        <v>-</v>
      </c>
      <c r="L2931" s="1041" t="str">
        <f t="shared" si="468"/>
        <v/>
      </c>
      <c r="W2931" s="1046" t="str">
        <f t="shared" si="469"/>
        <v/>
      </c>
      <c r="X2931" s="1047"/>
      <c r="Y2931" s="1048" t="str">
        <f t="shared" si="475"/>
        <v/>
      </c>
      <c r="Z2931" s="1049" t="str">
        <f t="shared" si="470"/>
        <v/>
      </c>
      <c r="AA2931" s="1049" t="str">
        <f t="shared" si="471"/>
        <v/>
      </c>
      <c r="AB2931" s="1050" t="str">
        <f t="shared" si="472"/>
        <v/>
      </c>
      <c r="AD2931" s="1052" t="str">
        <f t="shared" si="473"/>
        <v/>
      </c>
      <c r="AE2931" s="1053" t="str">
        <f t="shared" si="474"/>
        <v/>
      </c>
    </row>
    <row r="2932" spans="10:31" ht="12.75" customHeight="1">
      <c r="J2932" s="1117" t="str">
        <f>IF(D2932="","-",#REF!-D2932)</f>
        <v>-</v>
      </c>
      <c r="L2932" s="1041" t="str">
        <f t="shared" si="468"/>
        <v/>
      </c>
      <c r="W2932" s="1046" t="str">
        <f t="shared" si="469"/>
        <v/>
      </c>
      <c r="X2932" s="1047"/>
      <c r="Y2932" s="1048" t="str">
        <f t="shared" si="475"/>
        <v/>
      </c>
      <c r="Z2932" s="1049" t="str">
        <f t="shared" si="470"/>
        <v/>
      </c>
      <c r="AA2932" s="1049" t="str">
        <f t="shared" si="471"/>
        <v/>
      </c>
      <c r="AB2932" s="1050" t="str">
        <f t="shared" si="472"/>
        <v/>
      </c>
      <c r="AD2932" s="1052" t="str">
        <f t="shared" si="473"/>
        <v/>
      </c>
      <c r="AE2932" s="1053" t="str">
        <f t="shared" si="474"/>
        <v/>
      </c>
    </row>
    <row r="2933" spans="10:31" ht="12.75" customHeight="1">
      <c r="J2933" s="1117" t="str">
        <f>IF(D2933="","-",#REF!-D2933)</f>
        <v>-</v>
      </c>
      <c r="L2933" s="1041" t="str">
        <f t="shared" si="468"/>
        <v/>
      </c>
      <c r="W2933" s="1046" t="str">
        <f t="shared" si="469"/>
        <v/>
      </c>
      <c r="X2933" s="1047"/>
      <c r="Y2933" s="1048" t="str">
        <f t="shared" si="475"/>
        <v/>
      </c>
      <c r="Z2933" s="1049" t="str">
        <f t="shared" si="470"/>
        <v/>
      </c>
      <c r="AA2933" s="1049" t="str">
        <f t="shared" si="471"/>
        <v/>
      </c>
      <c r="AB2933" s="1050" t="str">
        <f t="shared" si="472"/>
        <v/>
      </c>
      <c r="AD2933" s="1052" t="str">
        <f t="shared" si="473"/>
        <v/>
      </c>
      <c r="AE2933" s="1053" t="str">
        <f t="shared" si="474"/>
        <v/>
      </c>
    </row>
    <row r="2934" spans="10:31" ht="12.75" customHeight="1">
      <c r="J2934" s="1117" t="str">
        <f>IF(D2934="","-",#REF!-D2934)</f>
        <v>-</v>
      </c>
      <c r="L2934" s="1041" t="str">
        <f t="shared" si="468"/>
        <v/>
      </c>
      <c r="W2934" s="1046" t="str">
        <f t="shared" si="469"/>
        <v/>
      </c>
      <c r="X2934" s="1047"/>
      <c r="Y2934" s="1048" t="str">
        <f t="shared" si="475"/>
        <v/>
      </c>
      <c r="Z2934" s="1049" t="str">
        <f t="shared" si="470"/>
        <v/>
      </c>
      <c r="AA2934" s="1049" t="str">
        <f t="shared" si="471"/>
        <v/>
      </c>
      <c r="AB2934" s="1050" t="str">
        <f t="shared" si="472"/>
        <v/>
      </c>
      <c r="AD2934" s="1052" t="str">
        <f t="shared" si="473"/>
        <v/>
      </c>
      <c r="AE2934" s="1053" t="str">
        <f t="shared" si="474"/>
        <v/>
      </c>
    </row>
    <row r="2935" spans="10:31" ht="12.75" customHeight="1">
      <c r="J2935" s="1117" t="str">
        <f>IF(D2935="","-",#REF!-D2935)</f>
        <v>-</v>
      </c>
      <c r="L2935" s="1041" t="str">
        <f t="shared" si="468"/>
        <v/>
      </c>
      <c r="W2935" s="1046" t="str">
        <f t="shared" si="469"/>
        <v/>
      </c>
      <c r="X2935" s="1047"/>
      <c r="Y2935" s="1048" t="str">
        <f t="shared" si="475"/>
        <v/>
      </c>
      <c r="Z2935" s="1049" t="str">
        <f t="shared" si="470"/>
        <v/>
      </c>
      <c r="AA2935" s="1049" t="str">
        <f t="shared" si="471"/>
        <v/>
      </c>
      <c r="AB2935" s="1050" t="str">
        <f t="shared" si="472"/>
        <v/>
      </c>
      <c r="AD2935" s="1052" t="str">
        <f t="shared" si="473"/>
        <v/>
      </c>
      <c r="AE2935" s="1053" t="str">
        <f t="shared" si="474"/>
        <v/>
      </c>
    </row>
    <row r="2936" spans="10:31" ht="12.75" customHeight="1">
      <c r="J2936" s="1117" t="str">
        <f>IF(D2936="","-",#REF!-D2936)</f>
        <v>-</v>
      </c>
      <c r="L2936" s="1041" t="str">
        <f t="shared" si="468"/>
        <v/>
      </c>
      <c r="W2936" s="1046" t="str">
        <f t="shared" si="469"/>
        <v/>
      </c>
      <c r="X2936" s="1047"/>
      <c r="Y2936" s="1048" t="str">
        <f t="shared" si="475"/>
        <v/>
      </c>
      <c r="Z2936" s="1049" t="str">
        <f t="shared" si="470"/>
        <v/>
      </c>
      <c r="AA2936" s="1049" t="str">
        <f t="shared" si="471"/>
        <v/>
      </c>
      <c r="AB2936" s="1050" t="str">
        <f t="shared" si="472"/>
        <v/>
      </c>
      <c r="AD2936" s="1052" t="str">
        <f t="shared" si="473"/>
        <v/>
      </c>
      <c r="AE2936" s="1053" t="str">
        <f t="shared" si="474"/>
        <v/>
      </c>
    </row>
    <row r="2937" spans="10:31" ht="12.75" customHeight="1">
      <c r="J2937" s="1117" t="str">
        <f>IF(D2937="","-",#REF!-D2937)</f>
        <v>-</v>
      </c>
      <c r="L2937" s="1041" t="str">
        <f t="shared" si="468"/>
        <v/>
      </c>
      <c r="W2937" s="1046" t="str">
        <f t="shared" si="469"/>
        <v/>
      </c>
      <c r="X2937" s="1047"/>
      <c r="Y2937" s="1048" t="str">
        <f t="shared" si="475"/>
        <v/>
      </c>
      <c r="Z2937" s="1049" t="str">
        <f t="shared" si="470"/>
        <v/>
      </c>
      <c r="AA2937" s="1049" t="str">
        <f t="shared" si="471"/>
        <v/>
      </c>
      <c r="AB2937" s="1050" t="str">
        <f t="shared" si="472"/>
        <v/>
      </c>
      <c r="AD2937" s="1052" t="str">
        <f t="shared" si="473"/>
        <v/>
      </c>
      <c r="AE2937" s="1053" t="str">
        <f t="shared" si="474"/>
        <v/>
      </c>
    </row>
    <row r="2938" spans="10:31" ht="12.75" customHeight="1">
      <c r="J2938" s="1117" t="str">
        <f>IF(D2938="","-",#REF!-D2938)</f>
        <v>-</v>
      </c>
      <c r="L2938" s="1041" t="str">
        <f t="shared" si="468"/>
        <v/>
      </c>
      <c r="W2938" s="1046" t="str">
        <f t="shared" si="469"/>
        <v/>
      </c>
      <c r="X2938" s="1047"/>
      <c r="Y2938" s="1048" t="str">
        <f t="shared" si="475"/>
        <v/>
      </c>
      <c r="Z2938" s="1049" t="str">
        <f t="shared" si="470"/>
        <v/>
      </c>
      <c r="AA2938" s="1049" t="str">
        <f t="shared" si="471"/>
        <v/>
      </c>
      <c r="AB2938" s="1050" t="str">
        <f t="shared" si="472"/>
        <v/>
      </c>
      <c r="AD2938" s="1052" t="str">
        <f t="shared" si="473"/>
        <v/>
      </c>
      <c r="AE2938" s="1053" t="str">
        <f t="shared" si="474"/>
        <v/>
      </c>
    </row>
    <row r="2939" spans="10:31" ht="12.75" customHeight="1">
      <c r="J2939" s="1117" t="str">
        <f>IF(D2939="","-",#REF!-D2939)</f>
        <v>-</v>
      </c>
      <c r="L2939" s="1041" t="str">
        <f t="shared" si="468"/>
        <v/>
      </c>
      <c r="W2939" s="1046" t="str">
        <f t="shared" si="469"/>
        <v/>
      </c>
      <c r="X2939" s="1047"/>
      <c r="Y2939" s="1048" t="str">
        <f t="shared" si="475"/>
        <v/>
      </c>
      <c r="Z2939" s="1049" t="str">
        <f t="shared" si="470"/>
        <v/>
      </c>
      <c r="AA2939" s="1049" t="str">
        <f t="shared" si="471"/>
        <v/>
      </c>
      <c r="AB2939" s="1050" t="str">
        <f t="shared" si="472"/>
        <v/>
      </c>
      <c r="AD2939" s="1052" t="str">
        <f t="shared" si="473"/>
        <v/>
      </c>
      <c r="AE2939" s="1053" t="str">
        <f t="shared" si="474"/>
        <v/>
      </c>
    </row>
    <row r="2940" spans="10:31" ht="12.75" customHeight="1">
      <c r="J2940" s="1117" t="str">
        <f>IF(D2940="","-",#REF!-D2940)</f>
        <v>-</v>
      </c>
      <c r="L2940" s="1041" t="str">
        <f t="shared" si="468"/>
        <v/>
      </c>
      <c r="W2940" s="1046" t="str">
        <f t="shared" si="469"/>
        <v/>
      </c>
      <c r="X2940" s="1047"/>
      <c r="Y2940" s="1048" t="str">
        <f t="shared" si="475"/>
        <v/>
      </c>
      <c r="Z2940" s="1049" t="str">
        <f t="shared" si="470"/>
        <v/>
      </c>
      <c r="AA2940" s="1049" t="str">
        <f t="shared" si="471"/>
        <v/>
      </c>
      <c r="AB2940" s="1050" t="str">
        <f t="shared" si="472"/>
        <v/>
      </c>
      <c r="AD2940" s="1052" t="str">
        <f t="shared" si="473"/>
        <v/>
      </c>
      <c r="AE2940" s="1053" t="str">
        <f t="shared" si="474"/>
        <v/>
      </c>
    </row>
    <row r="2941" spans="10:31" ht="12.75" customHeight="1">
      <c r="J2941" s="1117" t="str">
        <f>IF(D2941="","-",#REF!-D2941)</f>
        <v>-</v>
      </c>
      <c r="L2941" s="1041" t="str">
        <f t="shared" si="468"/>
        <v/>
      </c>
      <c r="W2941" s="1046" t="str">
        <f t="shared" si="469"/>
        <v/>
      </c>
      <c r="X2941" s="1047"/>
      <c r="Y2941" s="1048" t="str">
        <f t="shared" si="475"/>
        <v/>
      </c>
      <c r="Z2941" s="1049" t="str">
        <f t="shared" si="470"/>
        <v/>
      </c>
      <c r="AA2941" s="1049" t="str">
        <f t="shared" si="471"/>
        <v/>
      </c>
      <c r="AB2941" s="1050" t="str">
        <f t="shared" si="472"/>
        <v/>
      </c>
      <c r="AD2941" s="1052" t="str">
        <f t="shared" si="473"/>
        <v/>
      </c>
      <c r="AE2941" s="1053" t="str">
        <f t="shared" si="474"/>
        <v/>
      </c>
    </row>
    <row r="2942" spans="10:31" ht="12.75" customHeight="1">
      <c r="J2942" s="1117" t="str">
        <f>IF(D2942="","-",#REF!-D2942)</f>
        <v>-</v>
      </c>
      <c r="L2942" s="1041" t="str">
        <f t="shared" si="468"/>
        <v/>
      </c>
      <c r="W2942" s="1046" t="str">
        <f t="shared" si="469"/>
        <v/>
      </c>
      <c r="X2942" s="1047"/>
      <c r="Y2942" s="1048" t="str">
        <f t="shared" si="475"/>
        <v/>
      </c>
      <c r="Z2942" s="1049" t="str">
        <f t="shared" si="470"/>
        <v/>
      </c>
      <c r="AA2942" s="1049" t="str">
        <f t="shared" si="471"/>
        <v/>
      </c>
      <c r="AB2942" s="1050" t="str">
        <f t="shared" si="472"/>
        <v/>
      </c>
      <c r="AD2942" s="1052" t="str">
        <f t="shared" si="473"/>
        <v/>
      </c>
      <c r="AE2942" s="1053" t="str">
        <f t="shared" si="474"/>
        <v/>
      </c>
    </row>
    <row r="2943" spans="10:31" ht="12.75" customHeight="1">
      <c r="J2943" s="1117" t="str">
        <f>IF(D2943="","-",#REF!-D2943)</f>
        <v>-</v>
      </c>
      <c r="L2943" s="1041" t="str">
        <f t="shared" si="468"/>
        <v/>
      </c>
      <c r="W2943" s="1046" t="str">
        <f t="shared" si="469"/>
        <v/>
      </c>
      <c r="X2943" s="1047"/>
      <c r="Y2943" s="1048" t="str">
        <f t="shared" si="475"/>
        <v/>
      </c>
      <c r="Z2943" s="1049" t="str">
        <f t="shared" si="470"/>
        <v/>
      </c>
      <c r="AA2943" s="1049" t="str">
        <f t="shared" si="471"/>
        <v/>
      </c>
      <c r="AB2943" s="1050" t="str">
        <f t="shared" si="472"/>
        <v/>
      </c>
      <c r="AD2943" s="1052" t="str">
        <f t="shared" si="473"/>
        <v/>
      </c>
      <c r="AE2943" s="1053" t="str">
        <f t="shared" si="474"/>
        <v/>
      </c>
    </row>
    <row r="2944" spans="10:31" ht="12.75" customHeight="1">
      <c r="J2944" s="1117" t="str">
        <f>IF(D2944="","-",#REF!-D2944)</f>
        <v>-</v>
      </c>
      <c r="L2944" s="1041" t="str">
        <f t="shared" si="468"/>
        <v/>
      </c>
      <c r="W2944" s="1046" t="str">
        <f t="shared" si="469"/>
        <v/>
      </c>
      <c r="X2944" s="1047"/>
      <c r="Y2944" s="1048" t="str">
        <f t="shared" si="475"/>
        <v/>
      </c>
      <c r="Z2944" s="1049" t="str">
        <f t="shared" si="470"/>
        <v/>
      </c>
      <c r="AA2944" s="1049" t="str">
        <f t="shared" si="471"/>
        <v/>
      </c>
      <c r="AB2944" s="1050" t="str">
        <f t="shared" si="472"/>
        <v/>
      </c>
      <c r="AD2944" s="1052" t="str">
        <f t="shared" si="473"/>
        <v/>
      </c>
      <c r="AE2944" s="1053" t="str">
        <f t="shared" si="474"/>
        <v/>
      </c>
    </row>
    <row r="2945" spans="10:31" ht="12.75" customHeight="1">
      <c r="J2945" s="1117" t="str">
        <f>IF(D2945="","-",#REF!-D2945)</f>
        <v>-</v>
      </c>
      <c r="L2945" s="1041" t="str">
        <f t="shared" si="468"/>
        <v/>
      </c>
      <c r="W2945" s="1046" t="str">
        <f t="shared" si="469"/>
        <v/>
      </c>
      <c r="X2945" s="1047"/>
      <c r="Y2945" s="1048" t="str">
        <f t="shared" si="475"/>
        <v/>
      </c>
      <c r="Z2945" s="1049" t="str">
        <f t="shared" si="470"/>
        <v/>
      </c>
      <c r="AA2945" s="1049" t="str">
        <f t="shared" si="471"/>
        <v/>
      </c>
      <c r="AB2945" s="1050" t="str">
        <f t="shared" si="472"/>
        <v/>
      </c>
      <c r="AD2945" s="1052" t="str">
        <f t="shared" si="473"/>
        <v/>
      </c>
      <c r="AE2945" s="1053" t="str">
        <f t="shared" si="474"/>
        <v/>
      </c>
    </row>
    <row r="2946" spans="10:31" ht="12.75" customHeight="1">
      <c r="J2946" s="1117" t="str">
        <f>IF(D2946="","-",#REF!-D2946)</f>
        <v>-</v>
      </c>
      <c r="L2946" s="1041" t="str">
        <f t="shared" si="468"/>
        <v/>
      </c>
      <c r="W2946" s="1046" t="str">
        <f t="shared" si="469"/>
        <v/>
      </c>
      <c r="X2946" s="1047"/>
      <c r="Y2946" s="1048" t="str">
        <f t="shared" si="475"/>
        <v/>
      </c>
      <c r="Z2946" s="1049" t="str">
        <f t="shared" si="470"/>
        <v/>
      </c>
      <c r="AA2946" s="1049" t="str">
        <f t="shared" si="471"/>
        <v/>
      </c>
      <c r="AB2946" s="1050" t="str">
        <f t="shared" si="472"/>
        <v/>
      </c>
      <c r="AD2946" s="1052" t="str">
        <f t="shared" si="473"/>
        <v/>
      </c>
      <c r="AE2946" s="1053" t="str">
        <f t="shared" si="474"/>
        <v/>
      </c>
    </row>
    <row r="2947" spans="10:31" ht="12.75" customHeight="1">
      <c r="J2947" s="1117" t="str">
        <f>IF(D2947="","-",#REF!-D2947)</f>
        <v>-</v>
      </c>
      <c r="L2947" s="1041" t="str">
        <f t="shared" ref="L2947:L3010" si="476">IF(E2947="","",$Q$1+E2947)</f>
        <v/>
      </c>
      <c r="W2947" s="1046" t="str">
        <f t="shared" ref="W2947:W3010" si="477">IF($D2947="","",_xlfn.LET(_xlpm.gDate,D2947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947" s="1047"/>
      <c r="Y2947" s="1048" t="str">
        <f t="shared" si="475"/>
        <v/>
      </c>
      <c r="Z2947" s="1049" t="str">
        <f t="shared" ref="Z2947:Z3010" si="478">IF($K2947="","",_xlfn.LET(_xlpm.gDate,K2947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947" s="1049" t="str">
        <f t="shared" ref="AA2947:AA3010" si="479">IF($Z2947="","",TEXT($Z2947,"mm"))</f>
        <v/>
      </c>
      <c r="AB2947" s="1050" t="str">
        <f t="shared" ref="AB2947:AB3010" si="480">IFERROR(CHOOSE(AA2947,"መስከረም","ጥቅምት","ህዳር  ","ታህሳስ ","ጥር ","የካቲት ","መጋቢት ","ሚይዚያ ","ግንቦት ","ሰኔ ","ሐምሌ ","ነሐሴ ","Pagume"),"")</f>
        <v/>
      </c>
      <c r="AD2947" s="1052" t="str">
        <f t="shared" ref="AD2947:AD3010" si="481">IF($D2947="","",YEAR(D2947)&amp;"-W"&amp;WEEKNUM(D2947,2))</f>
        <v/>
      </c>
      <c r="AE2947" s="1053" t="str">
        <f t="shared" ref="AE2947:AE3010" si="482">IF($K2947="","",YEAR(K2947)&amp;"-W"&amp;WEEKNUM(K2947,2))</f>
        <v/>
      </c>
    </row>
    <row r="2948" spans="10:31" ht="12.75" customHeight="1">
      <c r="J2948" s="1117" t="str">
        <f>IF(D2948="","-",#REF!-D2948)</f>
        <v>-</v>
      </c>
      <c r="L2948" s="1041" t="str">
        <f t="shared" si="476"/>
        <v/>
      </c>
      <c r="W2948" s="1046" t="str">
        <f t="shared" si="477"/>
        <v/>
      </c>
      <c r="X2948" s="1047"/>
      <c r="Y2948" s="1048" t="str">
        <f t="shared" si="475"/>
        <v/>
      </c>
      <c r="Z2948" s="1049" t="str">
        <f t="shared" si="478"/>
        <v/>
      </c>
      <c r="AA2948" s="1049" t="str">
        <f t="shared" si="479"/>
        <v/>
      </c>
      <c r="AB2948" s="1050" t="str">
        <f t="shared" si="480"/>
        <v/>
      </c>
      <c r="AD2948" s="1052" t="str">
        <f t="shared" si="481"/>
        <v/>
      </c>
      <c r="AE2948" s="1053" t="str">
        <f t="shared" si="482"/>
        <v/>
      </c>
    </row>
    <row r="2949" spans="10:31" ht="12.75" customHeight="1">
      <c r="J2949" s="1117" t="str">
        <f>IF(D2949="","-",#REF!-D2949)</f>
        <v>-</v>
      </c>
      <c r="L2949" s="1041" t="str">
        <f t="shared" si="476"/>
        <v/>
      </c>
      <c r="W2949" s="1046" t="str">
        <f t="shared" si="477"/>
        <v/>
      </c>
      <c r="X2949" s="1047"/>
      <c r="Y2949" s="1048" t="str">
        <f t="shared" si="475"/>
        <v/>
      </c>
      <c r="Z2949" s="1049" t="str">
        <f t="shared" si="478"/>
        <v/>
      </c>
      <c r="AA2949" s="1049" t="str">
        <f t="shared" si="479"/>
        <v/>
      </c>
      <c r="AB2949" s="1050" t="str">
        <f t="shared" si="480"/>
        <v/>
      </c>
      <c r="AD2949" s="1052" t="str">
        <f t="shared" si="481"/>
        <v/>
      </c>
      <c r="AE2949" s="1053" t="str">
        <f t="shared" si="482"/>
        <v/>
      </c>
    </row>
    <row r="2950" spans="10:31" ht="12.75" customHeight="1">
      <c r="J2950" s="1117" t="str">
        <f>IF(D2950="","-",#REF!-D2950)</f>
        <v>-</v>
      </c>
      <c r="L2950" s="1041" t="str">
        <f t="shared" si="476"/>
        <v/>
      </c>
      <c r="W2950" s="1046" t="str">
        <f t="shared" si="477"/>
        <v/>
      </c>
      <c r="X2950" s="1047"/>
      <c r="Y2950" s="1048" t="str">
        <f t="shared" si="475"/>
        <v/>
      </c>
      <c r="Z2950" s="1049" t="str">
        <f t="shared" si="478"/>
        <v/>
      </c>
      <c r="AA2950" s="1049" t="str">
        <f t="shared" si="479"/>
        <v/>
      </c>
      <c r="AB2950" s="1050" t="str">
        <f t="shared" si="480"/>
        <v/>
      </c>
      <c r="AD2950" s="1052" t="str">
        <f t="shared" si="481"/>
        <v/>
      </c>
      <c r="AE2950" s="1053" t="str">
        <f t="shared" si="482"/>
        <v/>
      </c>
    </row>
    <row r="2951" spans="10:31" ht="12.75" customHeight="1">
      <c r="J2951" s="1117" t="str">
        <f>IF(D2951="","-",#REF!-D2951)</f>
        <v>-</v>
      </c>
      <c r="L2951" s="1041" t="str">
        <f t="shared" si="476"/>
        <v/>
      </c>
      <c r="W2951" s="1046" t="str">
        <f t="shared" si="477"/>
        <v/>
      </c>
      <c r="X2951" s="1047"/>
      <c r="Y2951" s="1048" t="str">
        <f t="shared" si="475"/>
        <v/>
      </c>
      <c r="Z2951" s="1049" t="str">
        <f t="shared" si="478"/>
        <v/>
      </c>
      <c r="AA2951" s="1049" t="str">
        <f t="shared" si="479"/>
        <v/>
      </c>
      <c r="AB2951" s="1050" t="str">
        <f t="shared" si="480"/>
        <v/>
      </c>
      <c r="AD2951" s="1052" t="str">
        <f t="shared" si="481"/>
        <v/>
      </c>
      <c r="AE2951" s="1053" t="str">
        <f t="shared" si="482"/>
        <v/>
      </c>
    </row>
    <row r="2952" spans="10:31" ht="12.75" customHeight="1">
      <c r="J2952" s="1117" t="str">
        <f>IF(D2952="","-",#REF!-D2952)</f>
        <v>-</v>
      </c>
      <c r="L2952" s="1041" t="str">
        <f t="shared" si="476"/>
        <v/>
      </c>
      <c r="W2952" s="1046" t="str">
        <f t="shared" si="477"/>
        <v/>
      </c>
      <c r="X2952" s="1047"/>
      <c r="Y2952" s="1048" t="str">
        <f t="shared" si="475"/>
        <v/>
      </c>
      <c r="Z2952" s="1049" t="str">
        <f t="shared" si="478"/>
        <v/>
      </c>
      <c r="AA2952" s="1049" t="str">
        <f t="shared" si="479"/>
        <v/>
      </c>
      <c r="AB2952" s="1050" t="str">
        <f t="shared" si="480"/>
        <v/>
      </c>
      <c r="AD2952" s="1052" t="str">
        <f t="shared" si="481"/>
        <v/>
      </c>
      <c r="AE2952" s="1053" t="str">
        <f t="shared" si="482"/>
        <v/>
      </c>
    </row>
    <row r="2953" spans="10:31" ht="12.75" customHeight="1">
      <c r="J2953" s="1117" t="str">
        <f>IF(D2953="","-",#REF!-D2953)</f>
        <v>-</v>
      </c>
      <c r="L2953" s="1041" t="str">
        <f t="shared" si="476"/>
        <v/>
      </c>
      <c r="W2953" s="1046" t="str">
        <f t="shared" si="477"/>
        <v/>
      </c>
      <c r="X2953" s="1047"/>
      <c r="Y2953" s="1048" t="str">
        <f t="shared" si="475"/>
        <v/>
      </c>
      <c r="Z2953" s="1049" t="str">
        <f t="shared" si="478"/>
        <v/>
      </c>
      <c r="AA2953" s="1049" t="str">
        <f t="shared" si="479"/>
        <v/>
      </c>
      <c r="AB2953" s="1050" t="str">
        <f t="shared" si="480"/>
        <v/>
      </c>
      <c r="AD2953" s="1052" t="str">
        <f t="shared" si="481"/>
        <v/>
      </c>
      <c r="AE2953" s="1053" t="str">
        <f t="shared" si="482"/>
        <v/>
      </c>
    </row>
    <row r="2954" spans="10:31" ht="12.75" customHeight="1">
      <c r="J2954" s="1117" t="str">
        <f>IF(D2954="","-",#REF!-D2954)</f>
        <v>-</v>
      </c>
      <c r="L2954" s="1041" t="str">
        <f t="shared" si="476"/>
        <v/>
      </c>
      <c r="W2954" s="1046" t="str">
        <f t="shared" si="477"/>
        <v/>
      </c>
      <c r="X2954" s="1047"/>
      <c r="Y2954" s="1048" t="str">
        <f t="shared" si="475"/>
        <v/>
      </c>
      <c r="Z2954" s="1049" t="str">
        <f t="shared" si="478"/>
        <v/>
      </c>
      <c r="AA2954" s="1049" t="str">
        <f t="shared" si="479"/>
        <v/>
      </c>
      <c r="AB2954" s="1050" t="str">
        <f t="shared" si="480"/>
        <v/>
      </c>
      <c r="AD2954" s="1052" t="str">
        <f t="shared" si="481"/>
        <v/>
      </c>
      <c r="AE2954" s="1053" t="str">
        <f t="shared" si="482"/>
        <v/>
      </c>
    </row>
    <row r="2955" spans="10:31" ht="12.75" customHeight="1">
      <c r="J2955" s="1117" t="str">
        <f>IF(D2955="","-",#REF!-D2955)</f>
        <v>-</v>
      </c>
      <c r="L2955" s="1041" t="str">
        <f t="shared" si="476"/>
        <v/>
      </c>
      <c r="W2955" s="1046" t="str">
        <f t="shared" si="477"/>
        <v/>
      </c>
      <c r="X2955" s="1047"/>
      <c r="Y2955" s="1048" t="str">
        <f t="shared" si="475"/>
        <v/>
      </c>
      <c r="Z2955" s="1049" t="str">
        <f t="shared" si="478"/>
        <v/>
      </c>
      <c r="AA2955" s="1049" t="str">
        <f t="shared" si="479"/>
        <v/>
      </c>
      <c r="AB2955" s="1050" t="str">
        <f t="shared" si="480"/>
        <v/>
      </c>
      <c r="AD2955" s="1052" t="str">
        <f t="shared" si="481"/>
        <v/>
      </c>
      <c r="AE2955" s="1053" t="str">
        <f t="shared" si="482"/>
        <v/>
      </c>
    </row>
    <row r="2956" spans="10:31" ht="12.75" customHeight="1">
      <c r="J2956" s="1117" t="str">
        <f>IF(D2956="","-",#REF!-D2956)</f>
        <v>-</v>
      </c>
      <c r="L2956" s="1041" t="str">
        <f t="shared" si="476"/>
        <v/>
      </c>
      <c r="W2956" s="1046" t="str">
        <f t="shared" si="477"/>
        <v/>
      </c>
      <c r="X2956" s="1047"/>
      <c r="Y2956" s="1048" t="str">
        <f t="shared" si="475"/>
        <v/>
      </c>
      <c r="Z2956" s="1049" t="str">
        <f t="shared" si="478"/>
        <v/>
      </c>
      <c r="AA2956" s="1049" t="str">
        <f t="shared" si="479"/>
        <v/>
      </c>
      <c r="AB2956" s="1050" t="str">
        <f t="shared" si="480"/>
        <v/>
      </c>
      <c r="AD2956" s="1052" t="str">
        <f t="shared" si="481"/>
        <v/>
      </c>
      <c r="AE2956" s="1053" t="str">
        <f t="shared" si="482"/>
        <v/>
      </c>
    </row>
    <row r="2957" spans="10:31" ht="12.75" customHeight="1">
      <c r="J2957" s="1117" t="str">
        <f>IF(D2957="","-",#REF!-D2957)</f>
        <v>-</v>
      </c>
      <c r="L2957" s="1041" t="str">
        <f t="shared" si="476"/>
        <v/>
      </c>
      <c r="W2957" s="1046" t="str">
        <f t="shared" si="477"/>
        <v/>
      </c>
      <c r="X2957" s="1047"/>
      <c r="Y2957" s="1048" t="str">
        <f t="shared" si="475"/>
        <v/>
      </c>
      <c r="Z2957" s="1049" t="str">
        <f t="shared" si="478"/>
        <v/>
      </c>
      <c r="AA2957" s="1049" t="str">
        <f t="shared" si="479"/>
        <v/>
      </c>
      <c r="AB2957" s="1050" t="str">
        <f t="shared" si="480"/>
        <v/>
      </c>
      <c r="AD2957" s="1052" t="str">
        <f t="shared" si="481"/>
        <v/>
      </c>
      <c r="AE2957" s="1053" t="str">
        <f t="shared" si="482"/>
        <v/>
      </c>
    </row>
    <row r="2958" spans="10:31" ht="12.75" customHeight="1">
      <c r="J2958" s="1117" t="str">
        <f>IF(D2958="","-",#REF!-D2958)</f>
        <v>-</v>
      </c>
      <c r="L2958" s="1041" t="str">
        <f t="shared" si="476"/>
        <v/>
      </c>
      <c r="W2958" s="1046" t="str">
        <f t="shared" si="477"/>
        <v/>
      </c>
      <c r="X2958" s="1047"/>
      <c r="Y2958" s="1048" t="str">
        <f t="shared" si="475"/>
        <v/>
      </c>
      <c r="Z2958" s="1049" t="str">
        <f t="shared" si="478"/>
        <v/>
      </c>
      <c r="AA2958" s="1049" t="str">
        <f t="shared" si="479"/>
        <v/>
      </c>
      <c r="AB2958" s="1050" t="str">
        <f t="shared" si="480"/>
        <v/>
      </c>
      <c r="AD2958" s="1052" t="str">
        <f t="shared" si="481"/>
        <v/>
      </c>
      <c r="AE2958" s="1053" t="str">
        <f t="shared" si="482"/>
        <v/>
      </c>
    </row>
    <row r="2959" spans="10:31" ht="12.75" customHeight="1">
      <c r="J2959" s="1117" t="str">
        <f>IF(D2959="","-",#REF!-D2959)</f>
        <v>-</v>
      </c>
      <c r="L2959" s="1041" t="str">
        <f t="shared" si="476"/>
        <v/>
      </c>
      <c r="W2959" s="1046" t="str">
        <f t="shared" si="477"/>
        <v/>
      </c>
      <c r="X2959" s="1047"/>
      <c r="Y2959" s="1048" t="str">
        <f t="shared" si="475"/>
        <v/>
      </c>
      <c r="Z2959" s="1049" t="str">
        <f t="shared" si="478"/>
        <v/>
      </c>
      <c r="AA2959" s="1049" t="str">
        <f t="shared" si="479"/>
        <v/>
      </c>
      <c r="AB2959" s="1050" t="str">
        <f t="shared" si="480"/>
        <v/>
      </c>
      <c r="AD2959" s="1052" t="str">
        <f t="shared" si="481"/>
        <v/>
      </c>
      <c r="AE2959" s="1053" t="str">
        <f t="shared" si="482"/>
        <v/>
      </c>
    </row>
    <row r="2960" spans="10:31" ht="12.75" customHeight="1">
      <c r="J2960" s="1117" t="str">
        <f>IF(D2960="","-",#REF!-D2960)</f>
        <v>-</v>
      </c>
      <c r="L2960" s="1041" t="str">
        <f t="shared" si="476"/>
        <v/>
      </c>
      <c r="W2960" s="1046" t="str">
        <f t="shared" si="477"/>
        <v/>
      </c>
      <c r="X2960" s="1047"/>
      <c r="Y2960" s="1048" t="str">
        <f t="shared" si="475"/>
        <v/>
      </c>
      <c r="Z2960" s="1049" t="str">
        <f t="shared" si="478"/>
        <v/>
      </c>
      <c r="AA2960" s="1049" t="str">
        <f t="shared" si="479"/>
        <v/>
      </c>
      <c r="AB2960" s="1050" t="str">
        <f t="shared" si="480"/>
        <v/>
      </c>
      <c r="AD2960" s="1052" t="str">
        <f t="shared" si="481"/>
        <v/>
      </c>
      <c r="AE2960" s="1053" t="str">
        <f t="shared" si="482"/>
        <v/>
      </c>
    </row>
    <row r="2961" spans="10:31" ht="12.75" customHeight="1">
      <c r="J2961" s="1117" t="str">
        <f>IF(D2961="","-",#REF!-D2961)</f>
        <v>-</v>
      </c>
      <c r="L2961" s="1041" t="str">
        <f t="shared" si="476"/>
        <v/>
      </c>
      <c r="W2961" s="1046" t="str">
        <f t="shared" si="477"/>
        <v/>
      </c>
      <c r="X2961" s="1047"/>
      <c r="Y2961" s="1048" t="str">
        <f t="shared" si="475"/>
        <v/>
      </c>
      <c r="Z2961" s="1049" t="str">
        <f t="shared" si="478"/>
        <v/>
      </c>
      <c r="AA2961" s="1049" t="str">
        <f t="shared" si="479"/>
        <v/>
      </c>
      <c r="AB2961" s="1050" t="str">
        <f t="shared" si="480"/>
        <v/>
      </c>
      <c r="AD2961" s="1052" t="str">
        <f t="shared" si="481"/>
        <v/>
      </c>
      <c r="AE2961" s="1053" t="str">
        <f t="shared" si="482"/>
        <v/>
      </c>
    </row>
    <row r="2962" spans="10:31" ht="12.75" customHeight="1">
      <c r="J2962" s="1117" t="str">
        <f>IF(D2962="","-",#REF!-D2962)</f>
        <v>-</v>
      </c>
      <c r="L2962" s="1041" t="str">
        <f t="shared" si="476"/>
        <v/>
      </c>
      <c r="W2962" s="1046" t="str">
        <f t="shared" si="477"/>
        <v/>
      </c>
      <c r="X2962" s="1047"/>
      <c r="Y2962" s="1048" t="str">
        <f t="shared" si="475"/>
        <v/>
      </c>
      <c r="Z2962" s="1049" t="str">
        <f t="shared" si="478"/>
        <v/>
      </c>
      <c r="AA2962" s="1049" t="str">
        <f t="shared" si="479"/>
        <v/>
      </c>
      <c r="AB2962" s="1050" t="str">
        <f t="shared" si="480"/>
        <v/>
      </c>
      <c r="AD2962" s="1052" t="str">
        <f t="shared" si="481"/>
        <v/>
      </c>
      <c r="AE2962" s="1053" t="str">
        <f t="shared" si="482"/>
        <v/>
      </c>
    </row>
    <row r="2963" spans="10:31" ht="12.75" customHeight="1">
      <c r="J2963" s="1117" t="str">
        <f>IF(D2963="","-",#REF!-D2963)</f>
        <v>-</v>
      </c>
      <c r="L2963" s="1041" t="str">
        <f t="shared" si="476"/>
        <v/>
      </c>
      <c r="W2963" s="1046" t="str">
        <f t="shared" si="477"/>
        <v/>
      </c>
      <c r="X2963" s="1047"/>
      <c r="Y2963" s="1048" t="str">
        <f t="shared" si="475"/>
        <v/>
      </c>
      <c r="Z2963" s="1049" t="str">
        <f t="shared" si="478"/>
        <v/>
      </c>
      <c r="AA2963" s="1049" t="str">
        <f t="shared" si="479"/>
        <v/>
      </c>
      <c r="AB2963" s="1050" t="str">
        <f t="shared" si="480"/>
        <v/>
      </c>
      <c r="AD2963" s="1052" t="str">
        <f t="shared" si="481"/>
        <v/>
      </c>
      <c r="AE2963" s="1053" t="str">
        <f t="shared" si="482"/>
        <v/>
      </c>
    </row>
    <row r="2964" spans="10:31" ht="12.75" customHeight="1">
      <c r="J2964" s="1117" t="str">
        <f>IF(D2964="","-",#REF!-D2964)</f>
        <v>-</v>
      </c>
      <c r="L2964" s="1041" t="str">
        <f t="shared" si="476"/>
        <v/>
      </c>
      <c r="W2964" s="1046" t="str">
        <f t="shared" si="477"/>
        <v/>
      </c>
      <c r="X2964" s="1047"/>
      <c r="Y2964" s="1048" t="str">
        <f t="shared" si="475"/>
        <v/>
      </c>
      <c r="Z2964" s="1049" t="str">
        <f t="shared" si="478"/>
        <v/>
      </c>
      <c r="AA2964" s="1049" t="str">
        <f t="shared" si="479"/>
        <v/>
      </c>
      <c r="AB2964" s="1050" t="str">
        <f t="shared" si="480"/>
        <v/>
      </c>
      <c r="AD2964" s="1052" t="str">
        <f t="shared" si="481"/>
        <v/>
      </c>
      <c r="AE2964" s="1053" t="str">
        <f t="shared" si="482"/>
        <v/>
      </c>
    </row>
    <row r="2965" spans="10:31" ht="12.75" customHeight="1">
      <c r="J2965" s="1117" t="str">
        <f>IF(D2965="","-",#REF!-D2965)</f>
        <v>-</v>
      </c>
      <c r="L2965" s="1041" t="str">
        <f t="shared" si="476"/>
        <v/>
      </c>
      <c r="W2965" s="1046" t="str">
        <f t="shared" si="477"/>
        <v/>
      </c>
      <c r="X2965" s="1047"/>
      <c r="Y2965" s="1048" t="str">
        <f t="shared" si="475"/>
        <v/>
      </c>
      <c r="Z2965" s="1049" t="str">
        <f t="shared" si="478"/>
        <v/>
      </c>
      <c r="AA2965" s="1049" t="str">
        <f t="shared" si="479"/>
        <v/>
      </c>
      <c r="AB2965" s="1050" t="str">
        <f t="shared" si="480"/>
        <v/>
      </c>
      <c r="AD2965" s="1052" t="str">
        <f t="shared" si="481"/>
        <v/>
      </c>
      <c r="AE2965" s="1053" t="str">
        <f t="shared" si="482"/>
        <v/>
      </c>
    </row>
    <row r="2966" spans="10:31" ht="12.75" customHeight="1">
      <c r="J2966" s="1117" t="str">
        <f>IF(D2966="","-",#REF!-D2966)</f>
        <v>-</v>
      </c>
      <c r="L2966" s="1041" t="str">
        <f t="shared" si="476"/>
        <v/>
      </c>
      <c r="W2966" s="1046" t="str">
        <f t="shared" si="477"/>
        <v/>
      </c>
      <c r="X2966" s="1047"/>
      <c r="Y2966" s="1048" t="str">
        <f t="shared" si="475"/>
        <v/>
      </c>
      <c r="Z2966" s="1049" t="str">
        <f t="shared" si="478"/>
        <v/>
      </c>
      <c r="AA2966" s="1049" t="str">
        <f t="shared" si="479"/>
        <v/>
      </c>
      <c r="AB2966" s="1050" t="str">
        <f t="shared" si="480"/>
        <v/>
      </c>
      <c r="AD2966" s="1052" t="str">
        <f t="shared" si="481"/>
        <v/>
      </c>
      <c r="AE2966" s="1053" t="str">
        <f t="shared" si="482"/>
        <v/>
      </c>
    </row>
    <row r="2967" spans="10:31" ht="12.75" customHeight="1">
      <c r="J2967" s="1117" t="str">
        <f>IF(D2967="","-",#REF!-D2967)</f>
        <v>-</v>
      </c>
      <c r="L2967" s="1041" t="str">
        <f t="shared" si="476"/>
        <v/>
      </c>
      <c r="W2967" s="1046" t="str">
        <f t="shared" si="477"/>
        <v/>
      </c>
      <c r="X2967" s="1047"/>
      <c r="Y2967" s="1048" t="str">
        <f t="shared" si="475"/>
        <v/>
      </c>
      <c r="Z2967" s="1049" t="str">
        <f t="shared" si="478"/>
        <v/>
      </c>
      <c r="AA2967" s="1049" t="str">
        <f t="shared" si="479"/>
        <v/>
      </c>
      <c r="AB2967" s="1050" t="str">
        <f t="shared" si="480"/>
        <v/>
      </c>
      <c r="AD2967" s="1052" t="str">
        <f t="shared" si="481"/>
        <v/>
      </c>
      <c r="AE2967" s="1053" t="str">
        <f t="shared" si="482"/>
        <v/>
      </c>
    </row>
    <row r="2968" spans="10:31" ht="12.75" customHeight="1">
      <c r="J2968" s="1117" t="str">
        <f>IF(D2968="","-",#REF!-D2968)</f>
        <v>-</v>
      </c>
      <c r="L2968" s="1041" t="str">
        <f t="shared" si="476"/>
        <v/>
      </c>
      <c r="W2968" s="1046" t="str">
        <f t="shared" si="477"/>
        <v/>
      </c>
      <c r="X2968" s="1047"/>
      <c r="Y2968" s="1048" t="str">
        <f t="shared" si="475"/>
        <v/>
      </c>
      <c r="Z2968" s="1049" t="str">
        <f t="shared" si="478"/>
        <v/>
      </c>
      <c r="AA2968" s="1049" t="str">
        <f t="shared" si="479"/>
        <v/>
      </c>
      <c r="AB2968" s="1050" t="str">
        <f t="shared" si="480"/>
        <v/>
      </c>
      <c r="AD2968" s="1052" t="str">
        <f t="shared" si="481"/>
        <v/>
      </c>
      <c r="AE2968" s="1053" t="str">
        <f t="shared" si="482"/>
        <v/>
      </c>
    </row>
    <row r="2969" spans="10:31" ht="12.75" customHeight="1">
      <c r="J2969" s="1117" t="str">
        <f>IF(D2969="","-",#REF!-D2969)</f>
        <v>-</v>
      </c>
      <c r="L2969" s="1041" t="str">
        <f t="shared" si="476"/>
        <v/>
      </c>
      <c r="W2969" s="1046" t="str">
        <f t="shared" si="477"/>
        <v/>
      </c>
      <c r="X2969" s="1047"/>
      <c r="Y2969" s="1048" t="str">
        <f t="shared" si="475"/>
        <v/>
      </c>
      <c r="Z2969" s="1049" t="str">
        <f t="shared" si="478"/>
        <v/>
      </c>
      <c r="AA2969" s="1049" t="str">
        <f t="shared" si="479"/>
        <v/>
      </c>
      <c r="AB2969" s="1050" t="str">
        <f t="shared" si="480"/>
        <v/>
      </c>
      <c r="AD2969" s="1052" t="str">
        <f t="shared" si="481"/>
        <v/>
      </c>
      <c r="AE2969" s="1053" t="str">
        <f t="shared" si="482"/>
        <v/>
      </c>
    </row>
    <row r="2970" spans="10:31" ht="12.75" customHeight="1">
      <c r="J2970" s="1117" t="str">
        <f>IF(D2970="","-",#REF!-D2970)</f>
        <v>-</v>
      </c>
      <c r="L2970" s="1041" t="str">
        <f t="shared" si="476"/>
        <v/>
      </c>
      <c r="W2970" s="1046" t="str">
        <f t="shared" si="477"/>
        <v/>
      </c>
      <c r="X2970" s="1047"/>
      <c r="Y2970" s="1048" t="str">
        <f t="shared" si="475"/>
        <v/>
      </c>
      <c r="Z2970" s="1049" t="str">
        <f t="shared" si="478"/>
        <v/>
      </c>
      <c r="AA2970" s="1049" t="str">
        <f t="shared" si="479"/>
        <v/>
      </c>
      <c r="AB2970" s="1050" t="str">
        <f t="shared" si="480"/>
        <v/>
      </c>
      <c r="AD2970" s="1052" t="str">
        <f t="shared" si="481"/>
        <v/>
      </c>
      <c r="AE2970" s="1053" t="str">
        <f t="shared" si="482"/>
        <v/>
      </c>
    </row>
    <row r="2971" spans="10:31" ht="12.75" customHeight="1">
      <c r="J2971" s="1117" t="str">
        <f>IF(D2971="","-",#REF!-D2971)</f>
        <v>-</v>
      </c>
      <c r="L2971" s="1041" t="str">
        <f t="shared" si="476"/>
        <v/>
      </c>
      <c r="W2971" s="1046" t="str">
        <f t="shared" si="477"/>
        <v/>
      </c>
      <c r="X2971" s="1047"/>
      <c r="Y2971" s="1048" t="str">
        <f t="shared" si="475"/>
        <v/>
      </c>
      <c r="Z2971" s="1049" t="str">
        <f t="shared" si="478"/>
        <v/>
      </c>
      <c r="AA2971" s="1049" t="str">
        <f t="shared" si="479"/>
        <v/>
      </c>
      <c r="AB2971" s="1050" t="str">
        <f t="shared" si="480"/>
        <v/>
      </c>
      <c r="AD2971" s="1052" t="str">
        <f t="shared" si="481"/>
        <v/>
      </c>
      <c r="AE2971" s="1053" t="str">
        <f t="shared" si="482"/>
        <v/>
      </c>
    </row>
    <row r="2972" spans="10:31" ht="12.75" customHeight="1">
      <c r="J2972" s="1117" t="str">
        <f>IF(D2972="","-",#REF!-D2972)</f>
        <v>-</v>
      </c>
      <c r="L2972" s="1041" t="str">
        <f t="shared" si="476"/>
        <v/>
      </c>
      <c r="W2972" s="1046" t="str">
        <f t="shared" si="477"/>
        <v/>
      </c>
      <c r="X2972" s="1047"/>
      <c r="Y2972" s="1048" t="str">
        <f t="shared" si="475"/>
        <v/>
      </c>
      <c r="Z2972" s="1049" t="str">
        <f t="shared" si="478"/>
        <v/>
      </c>
      <c r="AA2972" s="1049" t="str">
        <f t="shared" si="479"/>
        <v/>
      </c>
      <c r="AB2972" s="1050" t="str">
        <f t="shared" si="480"/>
        <v/>
      </c>
      <c r="AD2972" s="1052" t="str">
        <f t="shared" si="481"/>
        <v/>
      </c>
      <c r="AE2972" s="1053" t="str">
        <f t="shared" si="482"/>
        <v/>
      </c>
    </row>
    <row r="2973" spans="10:31" ht="12.75" customHeight="1">
      <c r="J2973" s="1117" t="str">
        <f>IF(D2973="","-",#REF!-D2973)</f>
        <v>-</v>
      </c>
      <c r="L2973" s="1041" t="str">
        <f t="shared" si="476"/>
        <v/>
      </c>
      <c r="W2973" s="1046" t="str">
        <f t="shared" si="477"/>
        <v/>
      </c>
      <c r="X2973" s="1047"/>
      <c r="Y2973" s="1048" t="str">
        <f t="shared" si="475"/>
        <v/>
      </c>
      <c r="Z2973" s="1049" t="str">
        <f t="shared" si="478"/>
        <v/>
      </c>
      <c r="AA2973" s="1049" t="str">
        <f t="shared" si="479"/>
        <v/>
      </c>
      <c r="AB2973" s="1050" t="str">
        <f t="shared" si="480"/>
        <v/>
      </c>
      <c r="AD2973" s="1052" t="str">
        <f t="shared" si="481"/>
        <v/>
      </c>
      <c r="AE2973" s="1053" t="str">
        <f t="shared" si="482"/>
        <v/>
      </c>
    </row>
    <row r="2974" spans="10:31" ht="12.75" customHeight="1">
      <c r="J2974" s="1117" t="str">
        <f>IF(D2974="","-",#REF!-D2974)</f>
        <v>-</v>
      </c>
      <c r="L2974" s="1041" t="str">
        <f t="shared" si="476"/>
        <v/>
      </c>
      <c r="W2974" s="1046" t="str">
        <f t="shared" si="477"/>
        <v/>
      </c>
      <c r="X2974" s="1047"/>
      <c r="Y2974" s="1048" t="str">
        <f t="shared" si="475"/>
        <v/>
      </c>
      <c r="Z2974" s="1049" t="str">
        <f t="shared" si="478"/>
        <v/>
      </c>
      <c r="AA2974" s="1049" t="str">
        <f t="shared" si="479"/>
        <v/>
      </c>
      <c r="AB2974" s="1050" t="str">
        <f t="shared" si="480"/>
        <v/>
      </c>
      <c r="AD2974" s="1052" t="str">
        <f t="shared" si="481"/>
        <v/>
      </c>
      <c r="AE2974" s="1053" t="str">
        <f t="shared" si="482"/>
        <v/>
      </c>
    </row>
    <row r="2975" spans="10:31" ht="12.75" customHeight="1">
      <c r="J2975" s="1117" t="str">
        <f>IF(D2975="","-",#REF!-D2975)</f>
        <v>-</v>
      </c>
      <c r="L2975" s="1041" t="str">
        <f t="shared" si="476"/>
        <v/>
      </c>
      <c r="W2975" s="1046" t="str">
        <f t="shared" si="477"/>
        <v/>
      </c>
      <c r="X2975" s="1047"/>
      <c r="Y2975" s="1048" t="str">
        <f t="shared" si="475"/>
        <v/>
      </c>
      <c r="Z2975" s="1049" t="str">
        <f t="shared" si="478"/>
        <v/>
      </c>
      <c r="AA2975" s="1049" t="str">
        <f t="shared" si="479"/>
        <v/>
      </c>
      <c r="AB2975" s="1050" t="str">
        <f t="shared" si="480"/>
        <v/>
      </c>
      <c r="AD2975" s="1052" t="str">
        <f t="shared" si="481"/>
        <v/>
      </c>
      <c r="AE2975" s="1053" t="str">
        <f t="shared" si="482"/>
        <v/>
      </c>
    </row>
    <row r="2976" spans="10:31" ht="12.75" customHeight="1">
      <c r="J2976" s="1117" t="str">
        <f>IF(D2976="","-",#REF!-D2976)</f>
        <v>-</v>
      </c>
      <c r="L2976" s="1041" t="str">
        <f t="shared" si="476"/>
        <v/>
      </c>
      <c r="W2976" s="1046" t="str">
        <f t="shared" si="477"/>
        <v/>
      </c>
      <c r="X2976" s="1047"/>
      <c r="Y2976" s="1048" t="str">
        <f t="shared" si="475"/>
        <v/>
      </c>
      <c r="Z2976" s="1049" t="str">
        <f t="shared" si="478"/>
        <v/>
      </c>
      <c r="AA2976" s="1049" t="str">
        <f t="shared" si="479"/>
        <v/>
      </c>
      <c r="AB2976" s="1050" t="str">
        <f t="shared" si="480"/>
        <v/>
      </c>
      <c r="AD2976" s="1052" t="str">
        <f t="shared" si="481"/>
        <v/>
      </c>
      <c r="AE2976" s="1053" t="str">
        <f t="shared" si="482"/>
        <v/>
      </c>
    </row>
    <row r="2977" spans="10:31" ht="12.75" customHeight="1">
      <c r="J2977" s="1117" t="str">
        <f>IF(D2977="","-",#REF!-D2977)</f>
        <v>-</v>
      </c>
      <c r="L2977" s="1041" t="str">
        <f t="shared" si="476"/>
        <v/>
      </c>
      <c r="W2977" s="1046" t="str">
        <f t="shared" si="477"/>
        <v/>
      </c>
      <c r="X2977" s="1047"/>
      <c r="Y2977" s="1048" t="str">
        <f t="shared" ref="Y2977:Y3040" si="483">IFERROR(CHOOSE(X2977,"መስከረም","ጥቅምት","ህዳር  ","ታህሳስ ","ጥር ","የካቲት ","መጋቢት ","ሚይዚያ ","ግንቦት ","ሰኔ ","ሐምሌ ","ነሐሴ ","Pagume"),"")</f>
        <v/>
      </c>
      <c r="Z2977" s="1049" t="str">
        <f t="shared" si="478"/>
        <v/>
      </c>
      <c r="AA2977" s="1049" t="str">
        <f t="shared" si="479"/>
        <v/>
      </c>
      <c r="AB2977" s="1050" t="str">
        <f t="shared" si="480"/>
        <v/>
      </c>
      <c r="AD2977" s="1052" t="str">
        <f t="shared" si="481"/>
        <v/>
      </c>
      <c r="AE2977" s="1053" t="str">
        <f t="shared" si="482"/>
        <v/>
      </c>
    </row>
    <row r="2978" spans="10:31" ht="12.75" customHeight="1">
      <c r="J2978" s="1117" t="str">
        <f>IF(D2978="","-",#REF!-D2978)</f>
        <v>-</v>
      </c>
      <c r="L2978" s="1041" t="str">
        <f t="shared" si="476"/>
        <v/>
      </c>
      <c r="W2978" s="1046" t="str">
        <f t="shared" si="477"/>
        <v/>
      </c>
      <c r="X2978" s="1047"/>
      <c r="Y2978" s="1048" t="str">
        <f t="shared" si="483"/>
        <v/>
      </c>
      <c r="Z2978" s="1049" t="str">
        <f t="shared" si="478"/>
        <v/>
      </c>
      <c r="AA2978" s="1049" t="str">
        <f t="shared" si="479"/>
        <v/>
      </c>
      <c r="AB2978" s="1050" t="str">
        <f t="shared" si="480"/>
        <v/>
      </c>
      <c r="AD2978" s="1052" t="str">
        <f t="shared" si="481"/>
        <v/>
      </c>
      <c r="AE2978" s="1053" t="str">
        <f t="shared" si="482"/>
        <v/>
      </c>
    </row>
    <row r="2979" spans="10:31" ht="12.75" customHeight="1">
      <c r="J2979" s="1117" t="str">
        <f>IF(D2979="","-",#REF!-D2979)</f>
        <v>-</v>
      </c>
      <c r="L2979" s="1041" t="str">
        <f t="shared" si="476"/>
        <v/>
      </c>
      <c r="W2979" s="1046" t="str">
        <f t="shared" si="477"/>
        <v/>
      </c>
      <c r="X2979" s="1047"/>
      <c r="Y2979" s="1048" t="str">
        <f t="shared" si="483"/>
        <v/>
      </c>
      <c r="Z2979" s="1049" t="str">
        <f t="shared" si="478"/>
        <v/>
      </c>
      <c r="AA2979" s="1049" t="str">
        <f t="shared" si="479"/>
        <v/>
      </c>
      <c r="AB2979" s="1050" t="str">
        <f t="shared" si="480"/>
        <v/>
      </c>
      <c r="AD2979" s="1052" t="str">
        <f t="shared" si="481"/>
        <v/>
      </c>
      <c r="AE2979" s="1053" t="str">
        <f t="shared" si="482"/>
        <v/>
      </c>
    </row>
    <row r="2980" spans="10:31" ht="12.75" customHeight="1">
      <c r="J2980" s="1117" t="str">
        <f>IF(D2980="","-",#REF!-D2980)</f>
        <v>-</v>
      </c>
      <c r="L2980" s="1041" t="str">
        <f t="shared" si="476"/>
        <v/>
      </c>
      <c r="W2980" s="1046" t="str">
        <f t="shared" si="477"/>
        <v/>
      </c>
      <c r="X2980" s="1047"/>
      <c r="Y2980" s="1048" t="str">
        <f t="shared" si="483"/>
        <v/>
      </c>
      <c r="Z2980" s="1049" t="str">
        <f t="shared" si="478"/>
        <v/>
      </c>
      <c r="AA2980" s="1049" t="str">
        <f t="shared" si="479"/>
        <v/>
      </c>
      <c r="AB2980" s="1050" t="str">
        <f t="shared" si="480"/>
        <v/>
      </c>
      <c r="AD2980" s="1052" t="str">
        <f t="shared" si="481"/>
        <v/>
      </c>
      <c r="AE2980" s="1053" t="str">
        <f t="shared" si="482"/>
        <v/>
      </c>
    </row>
    <row r="2981" spans="10:31" ht="12.75" customHeight="1">
      <c r="J2981" s="1117" t="str">
        <f>IF(D2981="","-",#REF!-D2981)</f>
        <v>-</v>
      </c>
      <c r="L2981" s="1041" t="str">
        <f t="shared" si="476"/>
        <v/>
      </c>
      <c r="W2981" s="1046" t="str">
        <f t="shared" si="477"/>
        <v/>
      </c>
      <c r="X2981" s="1047"/>
      <c r="Y2981" s="1048" t="str">
        <f t="shared" si="483"/>
        <v/>
      </c>
      <c r="Z2981" s="1049" t="str">
        <f t="shared" si="478"/>
        <v/>
      </c>
      <c r="AA2981" s="1049" t="str">
        <f t="shared" si="479"/>
        <v/>
      </c>
      <c r="AB2981" s="1050" t="str">
        <f t="shared" si="480"/>
        <v/>
      </c>
      <c r="AD2981" s="1052" t="str">
        <f t="shared" si="481"/>
        <v/>
      </c>
      <c r="AE2981" s="1053" t="str">
        <f t="shared" si="482"/>
        <v/>
      </c>
    </row>
    <row r="2982" spans="10:31" ht="12.75" customHeight="1">
      <c r="J2982" s="1117" t="str">
        <f>IF(D2982="","-",#REF!-D2982)</f>
        <v>-</v>
      </c>
      <c r="L2982" s="1041" t="str">
        <f t="shared" si="476"/>
        <v/>
      </c>
      <c r="W2982" s="1046" t="str">
        <f t="shared" si="477"/>
        <v/>
      </c>
      <c r="X2982" s="1047"/>
      <c r="Y2982" s="1048" t="str">
        <f t="shared" si="483"/>
        <v/>
      </c>
      <c r="Z2982" s="1049" t="str">
        <f t="shared" si="478"/>
        <v/>
      </c>
      <c r="AA2982" s="1049" t="str">
        <f t="shared" si="479"/>
        <v/>
      </c>
      <c r="AB2982" s="1050" t="str">
        <f t="shared" si="480"/>
        <v/>
      </c>
      <c r="AD2982" s="1052" t="str">
        <f t="shared" si="481"/>
        <v/>
      </c>
      <c r="AE2982" s="1053" t="str">
        <f t="shared" si="482"/>
        <v/>
      </c>
    </row>
    <row r="2983" spans="10:31" ht="12.75" customHeight="1">
      <c r="J2983" s="1117" t="str">
        <f>IF(D2983="","-",#REF!-D2983)</f>
        <v>-</v>
      </c>
      <c r="L2983" s="1041" t="str">
        <f t="shared" si="476"/>
        <v/>
      </c>
      <c r="W2983" s="1046" t="str">
        <f t="shared" si="477"/>
        <v/>
      </c>
      <c r="X2983" s="1047"/>
      <c r="Y2983" s="1048" t="str">
        <f t="shared" si="483"/>
        <v/>
      </c>
      <c r="Z2983" s="1049" t="str">
        <f t="shared" si="478"/>
        <v/>
      </c>
      <c r="AA2983" s="1049" t="str">
        <f t="shared" si="479"/>
        <v/>
      </c>
      <c r="AB2983" s="1050" t="str">
        <f t="shared" si="480"/>
        <v/>
      </c>
      <c r="AD2983" s="1052" t="str">
        <f t="shared" si="481"/>
        <v/>
      </c>
      <c r="AE2983" s="1053" t="str">
        <f t="shared" si="482"/>
        <v/>
      </c>
    </row>
    <row r="2984" spans="10:31" ht="12.75" customHeight="1">
      <c r="J2984" s="1117" t="str">
        <f>IF(D2984="","-",#REF!-D2984)</f>
        <v>-</v>
      </c>
      <c r="L2984" s="1041" t="str">
        <f t="shared" si="476"/>
        <v/>
      </c>
      <c r="W2984" s="1046" t="str">
        <f t="shared" si="477"/>
        <v/>
      </c>
      <c r="X2984" s="1047"/>
      <c r="Y2984" s="1048" t="str">
        <f t="shared" si="483"/>
        <v/>
      </c>
      <c r="Z2984" s="1049" t="str">
        <f t="shared" si="478"/>
        <v/>
      </c>
      <c r="AA2984" s="1049" t="str">
        <f t="shared" si="479"/>
        <v/>
      </c>
      <c r="AB2984" s="1050" t="str">
        <f t="shared" si="480"/>
        <v/>
      </c>
      <c r="AD2984" s="1052" t="str">
        <f t="shared" si="481"/>
        <v/>
      </c>
      <c r="AE2984" s="1053" t="str">
        <f t="shared" si="482"/>
        <v/>
      </c>
    </row>
    <row r="2985" spans="10:31" ht="12.75" customHeight="1">
      <c r="J2985" s="1117" t="str">
        <f>IF(D2985="","-",#REF!-D2985)</f>
        <v>-</v>
      </c>
      <c r="L2985" s="1041" t="str">
        <f t="shared" si="476"/>
        <v/>
      </c>
      <c r="W2985" s="1046" t="str">
        <f t="shared" si="477"/>
        <v/>
      </c>
      <c r="X2985" s="1047"/>
      <c r="Y2985" s="1048" t="str">
        <f t="shared" si="483"/>
        <v/>
      </c>
      <c r="Z2985" s="1049" t="str">
        <f t="shared" si="478"/>
        <v/>
      </c>
      <c r="AA2985" s="1049" t="str">
        <f t="shared" si="479"/>
        <v/>
      </c>
      <c r="AB2985" s="1050" t="str">
        <f t="shared" si="480"/>
        <v/>
      </c>
      <c r="AD2985" s="1052" t="str">
        <f t="shared" si="481"/>
        <v/>
      </c>
      <c r="AE2985" s="1053" t="str">
        <f t="shared" si="482"/>
        <v/>
      </c>
    </row>
    <row r="2986" spans="10:31" ht="12.75" customHeight="1">
      <c r="J2986" s="1117" t="str">
        <f>IF(D2986="","-",#REF!-D2986)</f>
        <v>-</v>
      </c>
      <c r="L2986" s="1041" t="str">
        <f t="shared" si="476"/>
        <v/>
      </c>
      <c r="W2986" s="1046" t="str">
        <f t="shared" si="477"/>
        <v/>
      </c>
      <c r="X2986" s="1047"/>
      <c r="Y2986" s="1048" t="str">
        <f t="shared" si="483"/>
        <v/>
      </c>
      <c r="Z2986" s="1049" t="str">
        <f t="shared" si="478"/>
        <v/>
      </c>
      <c r="AA2986" s="1049" t="str">
        <f t="shared" si="479"/>
        <v/>
      </c>
      <c r="AB2986" s="1050" t="str">
        <f t="shared" si="480"/>
        <v/>
      </c>
      <c r="AD2986" s="1052" t="str">
        <f t="shared" si="481"/>
        <v/>
      </c>
      <c r="AE2986" s="1053" t="str">
        <f t="shared" si="482"/>
        <v/>
      </c>
    </row>
    <row r="2987" spans="10:31" ht="12.75" customHeight="1">
      <c r="J2987" s="1117" t="str">
        <f>IF(D2987="","-",#REF!-D2987)</f>
        <v>-</v>
      </c>
      <c r="L2987" s="1041" t="str">
        <f t="shared" si="476"/>
        <v/>
      </c>
      <c r="W2987" s="1046" t="str">
        <f t="shared" si="477"/>
        <v/>
      </c>
      <c r="X2987" s="1047"/>
      <c r="Y2987" s="1048" t="str">
        <f t="shared" si="483"/>
        <v/>
      </c>
      <c r="Z2987" s="1049" t="str">
        <f t="shared" si="478"/>
        <v/>
      </c>
      <c r="AA2987" s="1049" t="str">
        <f t="shared" si="479"/>
        <v/>
      </c>
      <c r="AB2987" s="1050" t="str">
        <f t="shared" si="480"/>
        <v/>
      </c>
      <c r="AD2987" s="1052" t="str">
        <f t="shared" si="481"/>
        <v/>
      </c>
      <c r="AE2987" s="1053" t="str">
        <f t="shared" si="482"/>
        <v/>
      </c>
    </row>
    <row r="2988" spans="10:31" ht="12.75" customHeight="1">
      <c r="J2988" s="1117" t="str">
        <f>IF(D2988="","-",#REF!-D2988)</f>
        <v>-</v>
      </c>
      <c r="L2988" s="1041" t="str">
        <f t="shared" si="476"/>
        <v/>
      </c>
      <c r="W2988" s="1046" t="str">
        <f t="shared" si="477"/>
        <v/>
      </c>
      <c r="X2988" s="1047"/>
      <c r="Y2988" s="1048" t="str">
        <f t="shared" si="483"/>
        <v/>
      </c>
      <c r="Z2988" s="1049" t="str">
        <f t="shared" si="478"/>
        <v/>
      </c>
      <c r="AA2988" s="1049" t="str">
        <f t="shared" si="479"/>
        <v/>
      </c>
      <c r="AB2988" s="1050" t="str">
        <f t="shared" si="480"/>
        <v/>
      </c>
      <c r="AD2988" s="1052" t="str">
        <f t="shared" si="481"/>
        <v/>
      </c>
      <c r="AE2988" s="1053" t="str">
        <f t="shared" si="482"/>
        <v/>
      </c>
    </row>
    <row r="2989" spans="10:31" ht="12.75" customHeight="1">
      <c r="J2989" s="1117" t="str">
        <f>IF(D2989="","-",#REF!-D2989)</f>
        <v>-</v>
      </c>
      <c r="L2989" s="1041" t="str">
        <f t="shared" si="476"/>
        <v/>
      </c>
      <c r="W2989" s="1046" t="str">
        <f t="shared" si="477"/>
        <v/>
      </c>
      <c r="X2989" s="1047"/>
      <c r="Y2989" s="1048" t="str">
        <f t="shared" si="483"/>
        <v/>
      </c>
      <c r="Z2989" s="1049" t="str">
        <f t="shared" si="478"/>
        <v/>
      </c>
      <c r="AA2989" s="1049" t="str">
        <f t="shared" si="479"/>
        <v/>
      </c>
      <c r="AB2989" s="1050" t="str">
        <f t="shared" si="480"/>
        <v/>
      </c>
      <c r="AD2989" s="1052" t="str">
        <f t="shared" si="481"/>
        <v/>
      </c>
      <c r="AE2989" s="1053" t="str">
        <f t="shared" si="482"/>
        <v/>
      </c>
    </row>
    <row r="2990" spans="10:31" ht="12.75" customHeight="1">
      <c r="J2990" s="1117" t="str">
        <f>IF(D2990="","-",#REF!-D2990)</f>
        <v>-</v>
      </c>
      <c r="L2990" s="1041" t="str">
        <f t="shared" si="476"/>
        <v/>
      </c>
      <c r="W2990" s="1046" t="str">
        <f t="shared" si="477"/>
        <v/>
      </c>
      <c r="X2990" s="1047"/>
      <c r="Y2990" s="1048" t="str">
        <f t="shared" si="483"/>
        <v/>
      </c>
      <c r="Z2990" s="1049" t="str">
        <f t="shared" si="478"/>
        <v/>
      </c>
      <c r="AA2990" s="1049" t="str">
        <f t="shared" si="479"/>
        <v/>
      </c>
      <c r="AB2990" s="1050" t="str">
        <f t="shared" si="480"/>
        <v/>
      </c>
      <c r="AD2990" s="1052" t="str">
        <f t="shared" si="481"/>
        <v/>
      </c>
      <c r="AE2990" s="1053" t="str">
        <f t="shared" si="482"/>
        <v/>
      </c>
    </row>
    <row r="2991" spans="10:31" ht="12.75" customHeight="1">
      <c r="J2991" s="1117" t="str">
        <f>IF(D2991="","-",#REF!-D2991)</f>
        <v>-</v>
      </c>
      <c r="L2991" s="1041" t="str">
        <f t="shared" si="476"/>
        <v/>
      </c>
      <c r="W2991" s="1046" t="str">
        <f t="shared" si="477"/>
        <v/>
      </c>
      <c r="X2991" s="1047"/>
      <c r="Y2991" s="1048" t="str">
        <f t="shared" si="483"/>
        <v/>
      </c>
      <c r="Z2991" s="1049" t="str">
        <f t="shared" si="478"/>
        <v/>
      </c>
      <c r="AA2991" s="1049" t="str">
        <f t="shared" si="479"/>
        <v/>
      </c>
      <c r="AB2991" s="1050" t="str">
        <f t="shared" si="480"/>
        <v/>
      </c>
      <c r="AD2991" s="1052" t="str">
        <f t="shared" si="481"/>
        <v/>
      </c>
      <c r="AE2991" s="1053" t="str">
        <f t="shared" si="482"/>
        <v/>
      </c>
    </row>
    <row r="2992" spans="10:31" ht="12.75" customHeight="1">
      <c r="J2992" s="1117" t="str">
        <f>IF(D2992="","-",#REF!-D2992)</f>
        <v>-</v>
      </c>
      <c r="L2992" s="1041" t="str">
        <f t="shared" si="476"/>
        <v/>
      </c>
      <c r="W2992" s="1046" t="str">
        <f t="shared" si="477"/>
        <v/>
      </c>
      <c r="X2992" s="1047"/>
      <c r="Y2992" s="1048" t="str">
        <f t="shared" si="483"/>
        <v/>
      </c>
      <c r="Z2992" s="1049" t="str">
        <f t="shared" si="478"/>
        <v/>
      </c>
      <c r="AA2992" s="1049" t="str">
        <f t="shared" si="479"/>
        <v/>
      </c>
      <c r="AB2992" s="1050" t="str">
        <f t="shared" si="480"/>
        <v/>
      </c>
      <c r="AD2992" s="1052" t="str">
        <f t="shared" si="481"/>
        <v/>
      </c>
      <c r="AE2992" s="1053" t="str">
        <f t="shared" si="482"/>
        <v/>
      </c>
    </row>
    <row r="2993" spans="10:31" ht="12.75" customHeight="1">
      <c r="J2993" s="1117" t="str">
        <f>IF(D2993="","-",#REF!-D2993)</f>
        <v>-</v>
      </c>
      <c r="L2993" s="1041" t="str">
        <f t="shared" si="476"/>
        <v/>
      </c>
      <c r="W2993" s="1046" t="str">
        <f t="shared" si="477"/>
        <v/>
      </c>
      <c r="X2993" s="1047"/>
      <c r="Y2993" s="1048" t="str">
        <f t="shared" si="483"/>
        <v/>
      </c>
      <c r="Z2993" s="1049" t="str">
        <f t="shared" si="478"/>
        <v/>
      </c>
      <c r="AA2993" s="1049" t="str">
        <f t="shared" si="479"/>
        <v/>
      </c>
      <c r="AB2993" s="1050" t="str">
        <f t="shared" si="480"/>
        <v/>
      </c>
      <c r="AD2993" s="1052" t="str">
        <f t="shared" si="481"/>
        <v/>
      </c>
      <c r="AE2993" s="1053" t="str">
        <f t="shared" si="482"/>
        <v/>
      </c>
    </row>
    <row r="2994" spans="10:31" ht="12.75" customHeight="1">
      <c r="J2994" s="1117" t="str">
        <f>IF(D2994="","-",#REF!-D2994)</f>
        <v>-</v>
      </c>
      <c r="L2994" s="1041" t="str">
        <f t="shared" si="476"/>
        <v/>
      </c>
      <c r="W2994" s="1046" t="str">
        <f t="shared" si="477"/>
        <v/>
      </c>
      <c r="X2994" s="1047"/>
      <c r="Y2994" s="1048" t="str">
        <f t="shared" si="483"/>
        <v/>
      </c>
      <c r="Z2994" s="1049" t="str">
        <f t="shared" si="478"/>
        <v/>
      </c>
      <c r="AA2994" s="1049" t="str">
        <f t="shared" si="479"/>
        <v/>
      </c>
      <c r="AB2994" s="1050" t="str">
        <f t="shared" si="480"/>
        <v/>
      </c>
      <c r="AD2994" s="1052" t="str">
        <f t="shared" si="481"/>
        <v/>
      </c>
      <c r="AE2994" s="1053" t="str">
        <f t="shared" si="482"/>
        <v/>
      </c>
    </row>
    <row r="2995" spans="10:31" ht="12.75" customHeight="1">
      <c r="J2995" s="1117" t="str">
        <f>IF(D2995="","-",#REF!-D2995)</f>
        <v>-</v>
      </c>
      <c r="L2995" s="1041" t="str">
        <f t="shared" si="476"/>
        <v/>
      </c>
      <c r="W2995" s="1046" t="str">
        <f t="shared" si="477"/>
        <v/>
      </c>
      <c r="X2995" s="1047"/>
      <c r="Y2995" s="1048" t="str">
        <f t="shared" si="483"/>
        <v/>
      </c>
      <c r="Z2995" s="1049" t="str">
        <f t="shared" si="478"/>
        <v/>
      </c>
      <c r="AA2995" s="1049" t="str">
        <f t="shared" si="479"/>
        <v/>
      </c>
      <c r="AB2995" s="1050" t="str">
        <f t="shared" si="480"/>
        <v/>
      </c>
      <c r="AD2995" s="1052" t="str">
        <f t="shared" si="481"/>
        <v/>
      </c>
      <c r="AE2995" s="1053" t="str">
        <f t="shared" si="482"/>
        <v/>
      </c>
    </row>
    <row r="2996" spans="10:31" ht="12.75" customHeight="1">
      <c r="J2996" s="1117" t="str">
        <f>IF(D2996="","-",#REF!-D2996)</f>
        <v>-</v>
      </c>
      <c r="L2996" s="1041" t="str">
        <f t="shared" si="476"/>
        <v/>
      </c>
      <c r="W2996" s="1046" t="str">
        <f t="shared" si="477"/>
        <v/>
      </c>
      <c r="X2996" s="1047"/>
      <c r="Y2996" s="1048" t="str">
        <f t="shared" si="483"/>
        <v/>
      </c>
      <c r="Z2996" s="1049" t="str">
        <f t="shared" si="478"/>
        <v/>
      </c>
      <c r="AA2996" s="1049" t="str">
        <f t="shared" si="479"/>
        <v/>
      </c>
      <c r="AB2996" s="1050" t="str">
        <f t="shared" si="480"/>
        <v/>
      </c>
      <c r="AD2996" s="1052" t="str">
        <f t="shared" si="481"/>
        <v/>
      </c>
      <c r="AE2996" s="1053" t="str">
        <f t="shared" si="482"/>
        <v/>
      </c>
    </row>
    <row r="2997" spans="10:31" ht="12.75" customHeight="1">
      <c r="J2997" s="1117" t="str">
        <f>IF(D2997="","-",#REF!-D2997)</f>
        <v>-</v>
      </c>
      <c r="L2997" s="1041" t="str">
        <f t="shared" si="476"/>
        <v/>
      </c>
      <c r="W2997" s="1046" t="str">
        <f t="shared" si="477"/>
        <v/>
      </c>
      <c r="X2997" s="1047"/>
      <c r="Y2997" s="1048" t="str">
        <f t="shared" si="483"/>
        <v/>
      </c>
      <c r="Z2997" s="1049" t="str">
        <f t="shared" si="478"/>
        <v/>
      </c>
      <c r="AA2997" s="1049" t="str">
        <f t="shared" si="479"/>
        <v/>
      </c>
      <c r="AB2997" s="1050" t="str">
        <f t="shared" si="480"/>
        <v/>
      </c>
      <c r="AD2997" s="1052" t="str">
        <f t="shared" si="481"/>
        <v/>
      </c>
      <c r="AE2997" s="1053" t="str">
        <f t="shared" si="482"/>
        <v/>
      </c>
    </row>
    <row r="2998" spans="10:31" ht="12.75" customHeight="1">
      <c r="J2998" s="1117" t="str">
        <f>IF(D2998="","-",#REF!-D2998)</f>
        <v>-</v>
      </c>
      <c r="L2998" s="1041" t="str">
        <f t="shared" si="476"/>
        <v/>
      </c>
      <c r="W2998" s="1046" t="str">
        <f t="shared" si="477"/>
        <v/>
      </c>
      <c r="X2998" s="1047"/>
      <c r="Y2998" s="1048" t="str">
        <f t="shared" si="483"/>
        <v/>
      </c>
      <c r="Z2998" s="1049" t="str">
        <f t="shared" si="478"/>
        <v/>
      </c>
      <c r="AA2998" s="1049" t="str">
        <f t="shared" si="479"/>
        <v/>
      </c>
      <c r="AB2998" s="1050" t="str">
        <f t="shared" si="480"/>
        <v/>
      </c>
      <c r="AD2998" s="1052" t="str">
        <f t="shared" si="481"/>
        <v/>
      </c>
      <c r="AE2998" s="1053" t="str">
        <f t="shared" si="482"/>
        <v/>
      </c>
    </row>
    <row r="2999" spans="10:31" ht="12.75" customHeight="1">
      <c r="J2999" s="1117" t="str">
        <f>IF(D2999="","-",#REF!-D2999)</f>
        <v>-</v>
      </c>
      <c r="L2999" s="1041" t="str">
        <f t="shared" si="476"/>
        <v/>
      </c>
      <c r="W2999" s="1046" t="str">
        <f t="shared" si="477"/>
        <v/>
      </c>
      <c r="X2999" s="1047"/>
      <c r="Y2999" s="1048" t="str">
        <f t="shared" si="483"/>
        <v/>
      </c>
      <c r="Z2999" s="1049" t="str">
        <f t="shared" si="478"/>
        <v/>
      </c>
      <c r="AA2999" s="1049" t="str">
        <f t="shared" si="479"/>
        <v/>
      </c>
      <c r="AB2999" s="1050" t="str">
        <f t="shared" si="480"/>
        <v/>
      </c>
      <c r="AD2999" s="1052" t="str">
        <f t="shared" si="481"/>
        <v/>
      </c>
      <c r="AE2999" s="1053" t="str">
        <f t="shared" si="482"/>
        <v/>
      </c>
    </row>
    <row r="3000" spans="10:31" ht="12.75" customHeight="1">
      <c r="J3000" s="1117" t="str">
        <f>IF(D3000="","-",#REF!-D3000)</f>
        <v>-</v>
      </c>
      <c r="L3000" s="1041" t="str">
        <f t="shared" si="476"/>
        <v/>
      </c>
      <c r="W3000" s="1046" t="str">
        <f t="shared" si="477"/>
        <v/>
      </c>
      <c r="X3000" s="1047"/>
      <c r="Y3000" s="1048" t="str">
        <f t="shared" si="483"/>
        <v/>
      </c>
      <c r="Z3000" s="1049" t="str">
        <f t="shared" si="478"/>
        <v/>
      </c>
      <c r="AA3000" s="1049" t="str">
        <f t="shared" si="479"/>
        <v/>
      </c>
      <c r="AB3000" s="1050" t="str">
        <f t="shared" si="480"/>
        <v/>
      </c>
      <c r="AD3000" s="1052" t="str">
        <f t="shared" si="481"/>
        <v/>
      </c>
      <c r="AE3000" s="1053" t="str">
        <f t="shared" si="482"/>
        <v/>
      </c>
    </row>
    <row r="3001" spans="10:31" ht="12.75" customHeight="1">
      <c r="J3001" s="1117" t="str">
        <f>IF(D3001="","-",#REF!-D3001)</f>
        <v>-</v>
      </c>
      <c r="L3001" s="1041" t="str">
        <f t="shared" si="476"/>
        <v/>
      </c>
      <c r="W3001" s="1046" t="str">
        <f t="shared" si="477"/>
        <v/>
      </c>
      <c r="X3001" s="1047"/>
      <c r="Y3001" s="1048" t="str">
        <f t="shared" si="483"/>
        <v/>
      </c>
      <c r="Z3001" s="1049" t="str">
        <f t="shared" si="478"/>
        <v/>
      </c>
      <c r="AA3001" s="1049" t="str">
        <f t="shared" si="479"/>
        <v/>
      </c>
      <c r="AB3001" s="1050" t="str">
        <f t="shared" si="480"/>
        <v/>
      </c>
      <c r="AD3001" s="1052" t="str">
        <f t="shared" si="481"/>
        <v/>
      </c>
      <c r="AE3001" s="1053" t="str">
        <f t="shared" si="482"/>
        <v/>
      </c>
    </row>
    <row r="3002" spans="10:31" ht="12.75" customHeight="1">
      <c r="J3002" s="1117" t="str">
        <f>IF(D3002="","-",#REF!-D3002)</f>
        <v>-</v>
      </c>
      <c r="L3002" s="1041" t="str">
        <f t="shared" si="476"/>
        <v/>
      </c>
      <c r="W3002" s="1046" t="str">
        <f t="shared" si="477"/>
        <v/>
      </c>
      <c r="X3002" s="1047"/>
      <c r="Y3002" s="1048" t="str">
        <f t="shared" si="483"/>
        <v/>
      </c>
      <c r="Z3002" s="1049" t="str">
        <f t="shared" si="478"/>
        <v/>
      </c>
      <c r="AA3002" s="1049" t="str">
        <f t="shared" si="479"/>
        <v/>
      </c>
      <c r="AB3002" s="1050" t="str">
        <f t="shared" si="480"/>
        <v/>
      </c>
      <c r="AD3002" s="1052" t="str">
        <f t="shared" si="481"/>
        <v/>
      </c>
      <c r="AE3002" s="1053" t="str">
        <f t="shared" si="482"/>
        <v/>
      </c>
    </row>
    <row r="3003" spans="10:31" ht="12.75" customHeight="1">
      <c r="J3003" s="1117" t="str">
        <f>IF(D3003="","-",#REF!-D3003)</f>
        <v>-</v>
      </c>
      <c r="L3003" s="1041" t="str">
        <f t="shared" si="476"/>
        <v/>
      </c>
      <c r="W3003" s="1046" t="str">
        <f t="shared" si="477"/>
        <v/>
      </c>
      <c r="X3003" s="1047"/>
      <c r="Y3003" s="1048" t="str">
        <f t="shared" si="483"/>
        <v/>
      </c>
      <c r="Z3003" s="1049" t="str">
        <f t="shared" si="478"/>
        <v/>
      </c>
      <c r="AA3003" s="1049" t="str">
        <f t="shared" si="479"/>
        <v/>
      </c>
      <c r="AB3003" s="1050" t="str">
        <f t="shared" si="480"/>
        <v/>
      </c>
      <c r="AD3003" s="1052" t="str">
        <f t="shared" si="481"/>
        <v/>
      </c>
      <c r="AE3003" s="1053" t="str">
        <f t="shared" si="482"/>
        <v/>
      </c>
    </row>
    <row r="3004" spans="10:31" ht="12.75" customHeight="1">
      <c r="J3004" s="1117" t="str">
        <f>IF(D3004="","-",#REF!-D3004)</f>
        <v>-</v>
      </c>
      <c r="L3004" s="1041" t="str">
        <f t="shared" si="476"/>
        <v/>
      </c>
      <c r="W3004" s="1046" t="str">
        <f t="shared" si="477"/>
        <v/>
      </c>
      <c r="X3004" s="1047"/>
      <c r="Y3004" s="1048" t="str">
        <f t="shared" si="483"/>
        <v/>
      </c>
      <c r="Z3004" s="1049" t="str">
        <f t="shared" si="478"/>
        <v/>
      </c>
      <c r="AA3004" s="1049" t="str">
        <f t="shared" si="479"/>
        <v/>
      </c>
      <c r="AB3004" s="1050" t="str">
        <f t="shared" si="480"/>
        <v/>
      </c>
      <c r="AD3004" s="1052" t="str">
        <f t="shared" si="481"/>
        <v/>
      </c>
      <c r="AE3004" s="1053" t="str">
        <f t="shared" si="482"/>
        <v/>
      </c>
    </row>
    <row r="3005" spans="10:31" ht="12.75" customHeight="1">
      <c r="J3005" s="1117" t="str">
        <f>IF(D3005="","-",#REF!-D3005)</f>
        <v>-</v>
      </c>
      <c r="L3005" s="1041" t="str">
        <f t="shared" si="476"/>
        <v/>
      </c>
      <c r="W3005" s="1046" t="str">
        <f t="shared" si="477"/>
        <v/>
      </c>
      <c r="X3005" s="1047"/>
      <c r="Y3005" s="1048" t="str">
        <f t="shared" si="483"/>
        <v/>
      </c>
      <c r="Z3005" s="1049" t="str">
        <f t="shared" si="478"/>
        <v/>
      </c>
      <c r="AA3005" s="1049" t="str">
        <f t="shared" si="479"/>
        <v/>
      </c>
      <c r="AB3005" s="1050" t="str">
        <f t="shared" si="480"/>
        <v/>
      </c>
      <c r="AD3005" s="1052" t="str">
        <f t="shared" si="481"/>
        <v/>
      </c>
      <c r="AE3005" s="1053" t="str">
        <f t="shared" si="482"/>
        <v/>
      </c>
    </row>
    <row r="3006" spans="10:31" ht="12.75" customHeight="1">
      <c r="J3006" s="1117" t="str">
        <f>IF(D3006="","-",#REF!-D3006)</f>
        <v>-</v>
      </c>
      <c r="L3006" s="1041" t="str">
        <f t="shared" si="476"/>
        <v/>
      </c>
      <c r="W3006" s="1046" t="str">
        <f t="shared" si="477"/>
        <v/>
      </c>
      <c r="X3006" s="1047"/>
      <c r="Y3006" s="1048" t="str">
        <f t="shared" si="483"/>
        <v/>
      </c>
      <c r="Z3006" s="1049" t="str">
        <f t="shared" si="478"/>
        <v/>
      </c>
      <c r="AA3006" s="1049" t="str">
        <f t="shared" si="479"/>
        <v/>
      </c>
      <c r="AB3006" s="1050" t="str">
        <f t="shared" si="480"/>
        <v/>
      </c>
      <c r="AD3006" s="1052" t="str">
        <f t="shared" si="481"/>
        <v/>
      </c>
      <c r="AE3006" s="1053" t="str">
        <f t="shared" si="482"/>
        <v/>
      </c>
    </row>
    <row r="3007" spans="10:31" ht="12.75" customHeight="1">
      <c r="J3007" s="1117" t="str">
        <f>IF(D3007="","-",#REF!-D3007)</f>
        <v>-</v>
      </c>
      <c r="L3007" s="1041" t="str">
        <f t="shared" si="476"/>
        <v/>
      </c>
      <c r="W3007" s="1046" t="str">
        <f t="shared" si="477"/>
        <v/>
      </c>
      <c r="X3007" s="1047"/>
      <c r="Y3007" s="1048" t="str">
        <f t="shared" si="483"/>
        <v/>
      </c>
      <c r="Z3007" s="1049" t="str">
        <f t="shared" si="478"/>
        <v/>
      </c>
      <c r="AA3007" s="1049" t="str">
        <f t="shared" si="479"/>
        <v/>
      </c>
      <c r="AB3007" s="1050" t="str">
        <f t="shared" si="480"/>
        <v/>
      </c>
      <c r="AD3007" s="1052" t="str">
        <f t="shared" si="481"/>
        <v/>
      </c>
      <c r="AE3007" s="1053" t="str">
        <f t="shared" si="482"/>
        <v/>
      </c>
    </row>
    <row r="3008" spans="10:31" ht="12.75" customHeight="1">
      <c r="J3008" s="1117" t="str">
        <f>IF(D3008="","-",#REF!-D3008)</f>
        <v>-</v>
      </c>
      <c r="L3008" s="1041" t="str">
        <f t="shared" si="476"/>
        <v/>
      </c>
      <c r="W3008" s="1046" t="str">
        <f t="shared" si="477"/>
        <v/>
      </c>
      <c r="X3008" s="1047"/>
      <c r="Y3008" s="1048" t="str">
        <f t="shared" si="483"/>
        <v/>
      </c>
      <c r="Z3008" s="1049" t="str">
        <f t="shared" si="478"/>
        <v/>
      </c>
      <c r="AA3008" s="1049" t="str">
        <f t="shared" si="479"/>
        <v/>
      </c>
      <c r="AB3008" s="1050" t="str">
        <f t="shared" si="480"/>
        <v/>
      </c>
      <c r="AD3008" s="1052" t="str">
        <f t="shared" si="481"/>
        <v/>
      </c>
      <c r="AE3008" s="1053" t="str">
        <f t="shared" si="482"/>
        <v/>
      </c>
    </row>
    <row r="3009" spans="10:31" ht="12.75" customHeight="1">
      <c r="J3009" s="1117" t="str">
        <f>IF(D3009="","-",#REF!-D3009)</f>
        <v>-</v>
      </c>
      <c r="L3009" s="1041" t="str">
        <f t="shared" si="476"/>
        <v/>
      </c>
      <c r="W3009" s="1046" t="str">
        <f t="shared" si="477"/>
        <v/>
      </c>
      <c r="X3009" s="1047"/>
      <c r="Y3009" s="1048" t="str">
        <f t="shared" si="483"/>
        <v/>
      </c>
      <c r="Z3009" s="1049" t="str">
        <f t="shared" si="478"/>
        <v/>
      </c>
      <c r="AA3009" s="1049" t="str">
        <f t="shared" si="479"/>
        <v/>
      </c>
      <c r="AB3009" s="1050" t="str">
        <f t="shared" si="480"/>
        <v/>
      </c>
      <c r="AD3009" s="1052" t="str">
        <f t="shared" si="481"/>
        <v/>
      </c>
      <c r="AE3009" s="1053" t="str">
        <f t="shared" si="482"/>
        <v/>
      </c>
    </row>
    <row r="3010" spans="10:31" ht="12.75" customHeight="1">
      <c r="J3010" s="1117" t="str">
        <f>IF(D3010="","-",#REF!-D3010)</f>
        <v>-</v>
      </c>
      <c r="L3010" s="1041" t="str">
        <f t="shared" si="476"/>
        <v/>
      </c>
      <c r="W3010" s="1046" t="str">
        <f t="shared" si="477"/>
        <v/>
      </c>
      <c r="X3010" s="1047"/>
      <c r="Y3010" s="1048" t="str">
        <f t="shared" si="483"/>
        <v/>
      </c>
      <c r="Z3010" s="1049" t="str">
        <f t="shared" si="478"/>
        <v/>
      </c>
      <c r="AA3010" s="1049" t="str">
        <f t="shared" si="479"/>
        <v/>
      </c>
      <c r="AB3010" s="1050" t="str">
        <f t="shared" si="480"/>
        <v/>
      </c>
      <c r="AD3010" s="1052" t="str">
        <f t="shared" si="481"/>
        <v/>
      </c>
      <c r="AE3010" s="1053" t="str">
        <f t="shared" si="482"/>
        <v/>
      </c>
    </row>
    <row r="3011" spans="10:31" ht="12.75" customHeight="1">
      <c r="J3011" s="1117" t="str">
        <f>IF(D3011="","-",#REF!-D3011)</f>
        <v>-</v>
      </c>
      <c r="L3011" s="1041" t="str">
        <f t="shared" ref="L3011:L3074" si="484">IF(E3011="","",$Q$1+E3011)</f>
        <v/>
      </c>
      <c r="W3011" s="1046" t="str">
        <f t="shared" ref="W3011:W3075" si="485">IF($D3011="","",_xlfn.LET(_xlpm.gDate,D3011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011" s="1047"/>
      <c r="Y3011" s="1048" t="str">
        <f t="shared" si="483"/>
        <v/>
      </c>
      <c r="Z3011" s="1049" t="str">
        <f t="shared" ref="Z3011:Z3074" si="486">IF($K3011="","",_xlfn.LET(_xlpm.gDate,K3011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011" s="1049" t="str">
        <f t="shared" ref="AA3011:AA3074" si="487">IF($Z3011="","",TEXT($Z3011,"mm"))</f>
        <v/>
      </c>
      <c r="AB3011" s="1050" t="str">
        <f t="shared" ref="AB3011:AB3074" si="488">IFERROR(CHOOSE(AA3011,"መስከረም","ጥቅምት","ህዳር  ","ታህሳስ ","ጥር ","የካቲት ","መጋቢት ","ሚይዚያ ","ግንቦት ","ሰኔ ","ሐምሌ ","ነሐሴ ","Pagume"),"")</f>
        <v/>
      </c>
      <c r="AD3011" s="1052" t="str">
        <f t="shared" ref="AD3011:AD3074" si="489">IF($D3011="","",YEAR(D3011)&amp;"-W"&amp;WEEKNUM(D3011,2))</f>
        <v/>
      </c>
      <c r="AE3011" s="1053" t="str">
        <f t="shared" ref="AE3011:AE3074" si="490">IF($K3011="","",YEAR(K3011)&amp;"-W"&amp;WEEKNUM(K3011,2))</f>
        <v/>
      </c>
    </row>
    <row r="3012" spans="10:31" ht="12.75" customHeight="1">
      <c r="J3012" s="1117" t="str">
        <f>IF(D3012="","-",#REF!-D3012)</f>
        <v>-</v>
      </c>
      <c r="L3012" s="1041" t="str">
        <f t="shared" si="484"/>
        <v/>
      </c>
      <c r="W3012" s="1046" t="str">
        <f t="shared" si="485"/>
        <v/>
      </c>
      <c r="X3012" s="1047"/>
      <c r="Y3012" s="1048" t="str">
        <f t="shared" si="483"/>
        <v/>
      </c>
      <c r="Z3012" s="1049" t="str">
        <f t="shared" si="486"/>
        <v/>
      </c>
      <c r="AA3012" s="1049" t="str">
        <f t="shared" si="487"/>
        <v/>
      </c>
      <c r="AB3012" s="1050" t="str">
        <f t="shared" si="488"/>
        <v/>
      </c>
      <c r="AD3012" s="1052" t="str">
        <f t="shared" si="489"/>
        <v/>
      </c>
      <c r="AE3012" s="1053" t="str">
        <f t="shared" si="490"/>
        <v/>
      </c>
    </row>
    <row r="3013" spans="10:31" ht="12.75" customHeight="1">
      <c r="J3013" s="1117" t="str">
        <f>IF(D3013="","-",#REF!-D3013)</f>
        <v>-</v>
      </c>
      <c r="L3013" s="1041" t="str">
        <f t="shared" si="484"/>
        <v/>
      </c>
      <c r="W3013" s="1046" t="str">
        <f t="shared" si="485"/>
        <v/>
      </c>
      <c r="X3013" s="1047"/>
      <c r="Y3013" s="1048" t="str">
        <f t="shared" si="483"/>
        <v/>
      </c>
      <c r="Z3013" s="1049" t="str">
        <f t="shared" si="486"/>
        <v/>
      </c>
      <c r="AA3013" s="1049" t="str">
        <f t="shared" si="487"/>
        <v/>
      </c>
      <c r="AB3013" s="1050" t="str">
        <f t="shared" si="488"/>
        <v/>
      </c>
      <c r="AD3013" s="1052" t="str">
        <f t="shared" si="489"/>
        <v/>
      </c>
      <c r="AE3013" s="1053" t="str">
        <f t="shared" si="490"/>
        <v/>
      </c>
    </row>
    <row r="3014" spans="10:31" ht="12.75" customHeight="1">
      <c r="J3014" s="1117" t="str">
        <f>IF(D3014="","-",#REF!-D3014)</f>
        <v>-</v>
      </c>
      <c r="L3014" s="1041" t="str">
        <f t="shared" si="484"/>
        <v/>
      </c>
      <c r="W3014" s="1046" t="str">
        <f t="shared" si="485"/>
        <v/>
      </c>
      <c r="X3014" s="1047"/>
      <c r="Y3014" s="1048" t="str">
        <f t="shared" si="483"/>
        <v/>
      </c>
      <c r="Z3014" s="1049" t="str">
        <f t="shared" si="486"/>
        <v/>
      </c>
      <c r="AA3014" s="1049" t="str">
        <f t="shared" si="487"/>
        <v/>
      </c>
      <c r="AB3014" s="1050" t="str">
        <f t="shared" si="488"/>
        <v/>
      </c>
      <c r="AD3014" s="1052" t="str">
        <f t="shared" si="489"/>
        <v/>
      </c>
      <c r="AE3014" s="1053" t="str">
        <f t="shared" si="490"/>
        <v/>
      </c>
    </row>
    <row r="3015" spans="10:31" ht="12.75" customHeight="1">
      <c r="J3015" s="1117" t="str">
        <f>IF(D3015="","-",#REF!-D3015)</f>
        <v>-</v>
      </c>
      <c r="L3015" s="1041" t="str">
        <f t="shared" si="484"/>
        <v/>
      </c>
      <c r="W3015" s="1046" t="str">
        <f t="shared" si="485"/>
        <v/>
      </c>
      <c r="X3015" s="1047"/>
      <c r="Y3015" s="1048" t="str">
        <f t="shared" si="483"/>
        <v/>
      </c>
      <c r="Z3015" s="1049" t="str">
        <f t="shared" si="486"/>
        <v/>
      </c>
      <c r="AA3015" s="1049" t="str">
        <f t="shared" si="487"/>
        <v/>
      </c>
      <c r="AB3015" s="1050" t="str">
        <f t="shared" si="488"/>
        <v/>
      </c>
      <c r="AD3015" s="1052" t="str">
        <f t="shared" si="489"/>
        <v/>
      </c>
      <c r="AE3015" s="1053" t="str">
        <f t="shared" si="490"/>
        <v/>
      </c>
    </row>
    <row r="3016" spans="10:31" ht="12.75" customHeight="1">
      <c r="J3016" s="1117" t="str">
        <f>IF(D3016="","-",#REF!-D3016)</f>
        <v>-</v>
      </c>
      <c r="L3016" s="1041" t="str">
        <f t="shared" si="484"/>
        <v/>
      </c>
      <c r="W3016" s="1046" t="str">
        <f t="shared" si="485"/>
        <v/>
      </c>
      <c r="X3016" s="1047"/>
      <c r="Y3016" s="1048" t="str">
        <f t="shared" si="483"/>
        <v/>
      </c>
      <c r="Z3016" s="1049" t="str">
        <f t="shared" si="486"/>
        <v/>
      </c>
      <c r="AA3016" s="1049" t="str">
        <f t="shared" si="487"/>
        <v/>
      </c>
      <c r="AB3016" s="1050" t="str">
        <f t="shared" si="488"/>
        <v/>
      </c>
      <c r="AD3016" s="1052" t="str">
        <f t="shared" si="489"/>
        <v/>
      </c>
      <c r="AE3016" s="1053" t="str">
        <f t="shared" si="490"/>
        <v/>
      </c>
    </row>
    <row r="3017" spans="10:31" ht="12.75" customHeight="1">
      <c r="J3017" s="1117" t="str">
        <f>IF(D3017="","-",#REF!-D3017)</f>
        <v>-</v>
      </c>
      <c r="L3017" s="1041" t="str">
        <f t="shared" si="484"/>
        <v/>
      </c>
      <c r="W3017" s="1046" t="str">
        <f t="shared" si="485"/>
        <v/>
      </c>
      <c r="X3017" s="1047"/>
      <c r="Y3017" s="1048" t="str">
        <f t="shared" si="483"/>
        <v/>
      </c>
      <c r="Z3017" s="1049" t="str">
        <f t="shared" si="486"/>
        <v/>
      </c>
      <c r="AA3017" s="1049" t="str">
        <f t="shared" si="487"/>
        <v/>
      </c>
      <c r="AB3017" s="1050" t="str">
        <f t="shared" si="488"/>
        <v/>
      </c>
      <c r="AD3017" s="1052" t="str">
        <f t="shared" si="489"/>
        <v/>
      </c>
      <c r="AE3017" s="1053" t="str">
        <f t="shared" si="490"/>
        <v/>
      </c>
    </row>
    <row r="3018" spans="10:31" ht="12.75" customHeight="1">
      <c r="J3018" s="1117" t="str">
        <f>IF(D3018="","-",#REF!-D3018)</f>
        <v>-</v>
      </c>
      <c r="L3018" s="1041" t="str">
        <f t="shared" si="484"/>
        <v/>
      </c>
      <c r="W3018" s="1046" t="str">
        <f t="shared" si="485"/>
        <v/>
      </c>
      <c r="X3018" s="1047"/>
      <c r="Y3018" s="1048" t="str">
        <f t="shared" si="483"/>
        <v/>
      </c>
      <c r="Z3018" s="1049" t="str">
        <f t="shared" si="486"/>
        <v/>
      </c>
      <c r="AA3018" s="1049" t="str">
        <f t="shared" si="487"/>
        <v/>
      </c>
      <c r="AB3018" s="1050" t="str">
        <f t="shared" si="488"/>
        <v/>
      </c>
      <c r="AD3018" s="1052" t="str">
        <f t="shared" si="489"/>
        <v/>
      </c>
      <c r="AE3018" s="1053" t="str">
        <f t="shared" si="490"/>
        <v/>
      </c>
    </row>
    <row r="3019" spans="10:31" ht="12.75" customHeight="1">
      <c r="J3019" s="1117" t="str">
        <f>IF(D3019="","-",#REF!-D3019)</f>
        <v>-</v>
      </c>
      <c r="L3019" s="1041" t="str">
        <f t="shared" si="484"/>
        <v/>
      </c>
      <c r="W3019" s="1046" t="str">
        <f t="shared" si="485"/>
        <v/>
      </c>
      <c r="X3019" s="1047"/>
      <c r="Y3019" s="1048" t="str">
        <f t="shared" si="483"/>
        <v/>
      </c>
      <c r="Z3019" s="1049" t="str">
        <f t="shared" si="486"/>
        <v/>
      </c>
      <c r="AA3019" s="1049" t="str">
        <f t="shared" si="487"/>
        <v/>
      </c>
      <c r="AB3019" s="1050" t="str">
        <f t="shared" si="488"/>
        <v/>
      </c>
      <c r="AD3019" s="1052" t="str">
        <f t="shared" si="489"/>
        <v/>
      </c>
      <c r="AE3019" s="1053" t="str">
        <f t="shared" si="490"/>
        <v/>
      </c>
    </row>
    <row r="3020" spans="10:31" ht="12.75" customHeight="1">
      <c r="J3020" s="1117" t="str">
        <f>IF(D3020="","-",#REF!-D3020)</f>
        <v>-</v>
      </c>
      <c r="L3020" s="1041" t="str">
        <f t="shared" si="484"/>
        <v/>
      </c>
      <c r="W3020" s="1046" t="str">
        <f t="shared" si="485"/>
        <v/>
      </c>
      <c r="X3020" s="1047"/>
      <c r="Y3020" s="1048" t="str">
        <f t="shared" si="483"/>
        <v/>
      </c>
      <c r="Z3020" s="1049" t="str">
        <f t="shared" si="486"/>
        <v/>
      </c>
      <c r="AA3020" s="1049" t="str">
        <f t="shared" si="487"/>
        <v/>
      </c>
      <c r="AB3020" s="1050" t="str">
        <f t="shared" si="488"/>
        <v/>
      </c>
      <c r="AD3020" s="1052" t="str">
        <f t="shared" si="489"/>
        <v/>
      </c>
      <c r="AE3020" s="1053" t="str">
        <f t="shared" si="490"/>
        <v/>
      </c>
    </row>
    <row r="3021" spans="10:31" ht="12.75" customHeight="1">
      <c r="J3021" s="1117" t="str">
        <f>IF(D3021="","-",#REF!-D3021)</f>
        <v>-</v>
      </c>
      <c r="L3021" s="1041" t="str">
        <f t="shared" si="484"/>
        <v/>
      </c>
      <c r="W3021" s="1046" t="str">
        <f t="shared" si="485"/>
        <v/>
      </c>
      <c r="X3021" s="1047"/>
      <c r="Y3021" s="1048" t="str">
        <f t="shared" si="483"/>
        <v/>
      </c>
      <c r="Z3021" s="1049" t="str">
        <f t="shared" si="486"/>
        <v/>
      </c>
      <c r="AA3021" s="1049" t="str">
        <f t="shared" si="487"/>
        <v/>
      </c>
      <c r="AB3021" s="1050" t="str">
        <f t="shared" si="488"/>
        <v/>
      </c>
      <c r="AD3021" s="1052" t="str">
        <f t="shared" si="489"/>
        <v/>
      </c>
      <c r="AE3021" s="1053" t="str">
        <f t="shared" si="490"/>
        <v/>
      </c>
    </row>
    <row r="3022" spans="10:31" ht="12.75" customHeight="1">
      <c r="J3022" s="1117" t="str">
        <f>IF(D3022="","-",#REF!-D3022)</f>
        <v>-</v>
      </c>
      <c r="L3022" s="1041" t="str">
        <f t="shared" si="484"/>
        <v/>
      </c>
      <c r="W3022" s="1046" t="str">
        <f t="shared" si="485"/>
        <v/>
      </c>
      <c r="X3022" s="1047"/>
      <c r="Y3022" s="1048" t="str">
        <f t="shared" si="483"/>
        <v/>
      </c>
      <c r="Z3022" s="1049" t="str">
        <f t="shared" si="486"/>
        <v/>
      </c>
      <c r="AA3022" s="1049" t="str">
        <f t="shared" si="487"/>
        <v/>
      </c>
      <c r="AB3022" s="1050" t="str">
        <f t="shared" si="488"/>
        <v/>
      </c>
      <c r="AD3022" s="1052" t="str">
        <f t="shared" si="489"/>
        <v/>
      </c>
      <c r="AE3022" s="1053" t="str">
        <f t="shared" si="490"/>
        <v/>
      </c>
    </row>
    <row r="3023" spans="10:31" ht="12.75" customHeight="1">
      <c r="J3023" s="1117" t="str">
        <f>IF(D3023="","-",#REF!-D3023)</f>
        <v>-</v>
      </c>
      <c r="L3023" s="1041" t="str">
        <f t="shared" si="484"/>
        <v/>
      </c>
      <c r="W3023" s="1046" t="str">
        <f t="shared" si="485"/>
        <v/>
      </c>
      <c r="X3023" s="1047"/>
      <c r="Y3023" s="1048" t="str">
        <f t="shared" si="483"/>
        <v/>
      </c>
      <c r="Z3023" s="1049" t="str">
        <f t="shared" si="486"/>
        <v/>
      </c>
      <c r="AA3023" s="1049" t="str">
        <f t="shared" si="487"/>
        <v/>
      </c>
      <c r="AB3023" s="1050" t="str">
        <f t="shared" si="488"/>
        <v/>
      </c>
      <c r="AD3023" s="1052" t="str">
        <f t="shared" si="489"/>
        <v/>
      </c>
      <c r="AE3023" s="1053" t="str">
        <f t="shared" si="490"/>
        <v/>
      </c>
    </row>
    <row r="3024" spans="10:31" ht="12.75" customHeight="1">
      <c r="J3024" s="1117" t="str">
        <f>IF(D3024="","-",#REF!-D3024)</f>
        <v>-</v>
      </c>
      <c r="L3024" s="1041" t="str">
        <f t="shared" si="484"/>
        <v/>
      </c>
      <c r="W3024" s="1046" t="str">
        <f t="shared" si="485"/>
        <v/>
      </c>
      <c r="X3024" s="1047"/>
      <c r="Y3024" s="1048" t="str">
        <f t="shared" si="483"/>
        <v/>
      </c>
      <c r="Z3024" s="1049" t="str">
        <f t="shared" si="486"/>
        <v/>
      </c>
      <c r="AA3024" s="1049" t="str">
        <f t="shared" si="487"/>
        <v/>
      </c>
      <c r="AB3024" s="1050" t="str">
        <f t="shared" si="488"/>
        <v/>
      </c>
      <c r="AD3024" s="1052" t="str">
        <f t="shared" si="489"/>
        <v/>
      </c>
      <c r="AE3024" s="1053" t="str">
        <f t="shared" si="490"/>
        <v/>
      </c>
    </row>
    <row r="3025" spans="10:31" ht="12.75" customHeight="1">
      <c r="J3025" s="1117" t="str">
        <f>IF(D3025="","-",#REF!-D3025)</f>
        <v>-</v>
      </c>
      <c r="L3025" s="1041" t="str">
        <f t="shared" si="484"/>
        <v/>
      </c>
      <c r="W3025" s="1046" t="str">
        <f t="shared" si="485"/>
        <v/>
      </c>
      <c r="X3025" s="1047"/>
      <c r="Y3025" s="1048" t="str">
        <f t="shared" si="483"/>
        <v/>
      </c>
      <c r="Z3025" s="1049" t="str">
        <f t="shared" si="486"/>
        <v/>
      </c>
      <c r="AA3025" s="1049" t="str">
        <f t="shared" si="487"/>
        <v/>
      </c>
      <c r="AB3025" s="1050" t="str">
        <f t="shared" si="488"/>
        <v/>
      </c>
      <c r="AD3025" s="1052" t="str">
        <f t="shared" si="489"/>
        <v/>
      </c>
      <c r="AE3025" s="1053" t="str">
        <f t="shared" si="490"/>
        <v/>
      </c>
    </row>
    <row r="3026" spans="10:31" ht="12.75" customHeight="1">
      <c r="J3026" s="1117" t="str">
        <f>IF(D3026="","-",#REF!-D3026)</f>
        <v>-</v>
      </c>
      <c r="L3026" s="1041" t="str">
        <f t="shared" si="484"/>
        <v/>
      </c>
      <c r="W3026" s="1046" t="str">
        <f t="shared" si="485"/>
        <v/>
      </c>
      <c r="X3026" s="1047"/>
      <c r="Y3026" s="1048" t="str">
        <f t="shared" si="483"/>
        <v/>
      </c>
      <c r="Z3026" s="1049" t="str">
        <f t="shared" si="486"/>
        <v/>
      </c>
      <c r="AA3026" s="1049" t="str">
        <f t="shared" si="487"/>
        <v/>
      </c>
      <c r="AB3026" s="1050" t="str">
        <f t="shared" si="488"/>
        <v/>
      </c>
      <c r="AD3026" s="1052" t="str">
        <f t="shared" si="489"/>
        <v/>
      </c>
      <c r="AE3026" s="1053" t="str">
        <f t="shared" si="490"/>
        <v/>
      </c>
    </row>
    <row r="3027" spans="10:31" ht="12.75" customHeight="1">
      <c r="J3027" s="1117" t="str">
        <f>IF(D3027="","-",#REF!-D3027)</f>
        <v>-</v>
      </c>
      <c r="L3027" s="1041" t="str">
        <f t="shared" si="484"/>
        <v/>
      </c>
      <c r="W3027" s="1046" t="str">
        <f t="shared" si="485"/>
        <v/>
      </c>
      <c r="X3027" s="1047"/>
      <c r="Y3027" s="1048" t="str">
        <f t="shared" si="483"/>
        <v/>
      </c>
      <c r="Z3027" s="1049" t="str">
        <f t="shared" si="486"/>
        <v/>
      </c>
      <c r="AA3027" s="1049" t="str">
        <f t="shared" si="487"/>
        <v/>
      </c>
      <c r="AB3027" s="1050" t="str">
        <f t="shared" si="488"/>
        <v/>
      </c>
      <c r="AD3027" s="1052" t="str">
        <f t="shared" si="489"/>
        <v/>
      </c>
      <c r="AE3027" s="1053" t="str">
        <f t="shared" si="490"/>
        <v/>
      </c>
    </row>
    <row r="3028" spans="10:31" ht="12.75" customHeight="1">
      <c r="J3028" s="1117" t="str">
        <f>IF(D3028="","-",#REF!-D3028)</f>
        <v>-</v>
      </c>
      <c r="L3028" s="1041" t="str">
        <f t="shared" si="484"/>
        <v/>
      </c>
      <c r="W3028" s="1046" t="str">
        <f t="shared" si="485"/>
        <v/>
      </c>
      <c r="X3028" s="1047"/>
      <c r="Y3028" s="1048" t="str">
        <f t="shared" si="483"/>
        <v/>
      </c>
      <c r="Z3028" s="1049" t="str">
        <f t="shared" si="486"/>
        <v/>
      </c>
      <c r="AA3028" s="1049" t="str">
        <f t="shared" si="487"/>
        <v/>
      </c>
      <c r="AB3028" s="1050" t="str">
        <f t="shared" si="488"/>
        <v/>
      </c>
      <c r="AD3028" s="1052" t="str">
        <f t="shared" si="489"/>
        <v/>
      </c>
      <c r="AE3028" s="1053" t="str">
        <f t="shared" si="490"/>
        <v/>
      </c>
    </row>
    <row r="3029" spans="10:31" ht="12.75" customHeight="1">
      <c r="J3029" s="1117" t="str">
        <f>IF(D3029="","-",#REF!-D3029)</f>
        <v>-</v>
      </c>
      <c r="L3029" s="1041" t="str">
        <f t="shared" si="484"/>
        <v/>
      </c>
      <c r="W3029" s="1046" t="str">
        <f t="shared" si="485"/>
        <v/>
      </c>
      <c r="X3029" s="1047"/>
      <c r="Y3029" s="1048" t="str">
        <f t="shared" si="483"/>
        <v/>
      </c>
      <c r="Z3029" s="1049" t="str">
        <f t="shared" si="486"/>
        <v/>
      </c>
      <c r="AA3029" s="1049" t="str">
        <f t="shared" si="487"/>
        <v/>
      </c>
      <c r="AB3029" s="1050" t="str">
        <f t="shared" si="488"/>
        <v/>
      </c>
      <c r="AD3029" s="1052" t="str">
        <f t="shared" si="489"/>
        <v/>
      </c>
      <c r="AE3029" s="1053" t="str">
        <f t="shared" si="490"/>
        <v/>
      </c>
    </row>
    <row r="3030" spans="10:31" ht="12.75" customHeight="1">
      <c r="J3030" s="1117" t="str">
        <f>IF(D3030="","-",#REF!-D3030)</f>
        <v>-</v>
      </c>
      <c r="L3030" s="1041" t="str">
        <f t="shared" si="484"/>
        <v/>
      </c>
      <c r="W3030" s="1046" t="str">
        <f t="shared" si="485"/>
        <v/>
      </c>
      <c r="X3030" s="1047"/>
      <c r="Y3030" s="1048" t="str">
        <f t="shared" si="483"/>
        <v/>
      </c>
      <c r="Z3030" s="1049" t="str">
        <f t="shared" si="486"/>
        <v/>
      </c>
      <c r="AA3030" s="1049" t="str">
        <f t="shared" si="487"/>
        <v/>
      </c>
      <c r="AB3030" s="1050" t="str">
        <f t="shared" si="488"/>
        <v/>
      </c>
      <c r="AD3030" s="1052" t="str">
        <f t="shared" si="489"/>
        <v/>
      </c>
      <c r="AE3030" s="1053" t="str">
        <f t="shared" si="490"/>
        <v/>
      </c>
    </row>
    <row r="3031" spans="10:31" ht="12.75" customHeight="1">
      <c r="J3031" s="1117" t="str">
        <f>IF(D3031="","-",#REF!-D3031)</f>
        <v>-</v>
      </c>
      <c r="L3031" s="1041" t="str">
        <f t="shared" si="484"/>
        <v/>
      </c>
      <c r="W3031" s="1046" t="str">
        <f t="shared" si="485"/>
        <v/>
      </c>
      <c r="X3031" s="1047"/>
      <c r="Y3031" s="1048" t="str">
        <f t="shared" si="483"/>
        <v/>
      </c>
      <c r="Z3031" s="1049" t="str">
        <f t="shared" si="486"/>
        <v/>
      </c>
      <c r="AA3031" s="1049" t="str">
        <f t="shared" si="487"/>
        <v/>
      </c>
      <c r="AB3031" s="1050" t="str">
        <f t="shared" si="488"/>
        <v/>
      </c>
      <c r="AD3031" s="1052" t="str">
        <f t="shared" si="489"/>
        <v/>
      </c>
      <c r="AE3031" s="1053" t="str">
        <f t="shared" si="490"/>
        <v/>
      </c>
    </row>
    <row r="3032" spans="10:31" ht="12.75" customHeight="1">
      <c r="J3032" s="1117" t="str">
        <f>IF(D3032="","-",#REF!-D3032)</f>
        <v>-</v>
      </c>
      <c r="L3032" s="1041" t="str">
        <f t="shared" si="484"/>
        <v/>
      </c>
      <c r="W3032" s="1046" t="str">
        <f t="shared" si="485"/>
        <v/>
      </c>
      <c r="X3032" s="1047"/>
      <c r="Y3032" s="1048" t="str">
        <f t="shared" si="483"/>
        <v/>
      </c>
      <c r="Z3032" s="1049" t="str">
        <f t="shared" si="486"/>
        <v/>
      </c>
      <c r="AA3032" s="1049" t="str">
        <f t="shared" si="487"/>
        <v/>
      </c>
      <c r="AB3032" s="1050" t="str">
        <f t="shared" si="488"/>
        <v/>
      </c>
      <c r="AD3032" s="1052" t="str">
        <f t="shared" si="489"/>
        <v/>
      </c>
      <c r="AE3032" s="1053" t="str">
        <f t="shared" si="490"/>
        <v/>
      </c>
    </row>
    <row r="3033" spans="10:31" ht="12.75" customHeight="1">
      <c r="J3033" s="1117" t="str">
        <f>IF(D3033="","-",#REF!-D3033)</f>
        <v>-</v>
      </c>
      <c r="L3033" s="1041" t="str">
        <f t="shared" si="484"/>
        <v/>
      </c>
      <c r="W3033" s="1046" t="str">
        <f t="shared" si="485"/>
        <v/>
      </c>
      <c r="X3033" s="1047"/>
      <c r="Y3033" s="1048" t="str">
        <f t="shared" si="483"/>
        <v/>
      </c>
      <c r="Z3033" s="1049" t="str">
        <f t="shared" si="486"/>
        <v/>
      </c>
      <c r="AA3033" s="1049" t="str">
        <f t="shared" si="487"/>
        <v/>
      </c>
      <c r="AB3033" s="1050" t="str">
        <f t="shared" si="488"/>
        <v/>
      </c>
      <c r="AD3033" s="1052" t="str">
        <f t="shared" si="489"/>
        <v/>
      </c>
      <c r="AE3033" s="1053" t="str">
        <f t="shared" si="490"/>
        <v/>
      </c>
    </row>
    <row r="3034" spans="10:31" ht="12.75" customHeight="1">
      <c r="J3034" s="1117" t="str">
        <f>IF(D3034="","-",#REF!-D3034)</f>
        <v>-</v>
      </c>
      <c r="L3034" s="1041" t="str">
        <f t="shared" si="484"/>
        <v/>
      </c>
      <c r="W3034" s="1046" t="str">
        <f t="shared" si="485"/>
        <v/>
      </c>
      <c r="X3034" s="1047"/>
      <c r="Y3034" s="1048" t="str">
        <f t="shared" si="483"/>
        <v/>
      </c>
      <c r="Z3034" s="1049" t="str">
        <f t="shared" si="486"/>
        <v/>
      </c>
      <c r="AA3034" s="1049" t="str">
        <f t="shared" si="487"/>
        <v/>
      </c>
      <c r="AB3034" s="1050" t="str">
        <f t="shared" si="488"/>
        <v/>
      </c>
      <c r="AD3034" s="1052" t="str">
        <f t="shared" si="489"/>
        <v/>
      </c>
      <c r="AE3034" s="1053" t="str">
        <f t="shared" si="490"/>
        <v/>
      </c>
    </row>
    <row r="3035" spans="10:31" ht="12.75" customHeight="1">
      <c r="J3035" s="1117" t="str">
        <f>IF(D3035="","-",#REF!-D3035)</f>
        <v>-</v>
      </c>
      <c r="L3035" s="1041" t="str">
        <f t="shared" si="484"/>
        <v/>
      </c>
      <c r="W3035" s="1046" t="str">
        <f t="shared" si="485"/>
        <v/>
      </c>
      <c r="X3035" s="1047"/>
      <c r="Y3035" s="1048" t="str">
        <f t="shared" si="483"/>
        <v/>
      </c>
      <c r="Z3035" s="1049" t="str">
        <f t="shared" si="486"/>
        <v/>
      </c>
      <c r="AA3035" s="1049" t="str">
        <f t="shared" si="487"/>
        <v/>
      </c>
      <c r="AB3035" s="1050" t="str">
        <f t="shared" si="488"/>
        <v/>
      </c>
      <c r="AD3035" s="1052" t="str">
        <f t="shared" si="489"/>
        <v/>
      </c>
      <c r="AE3035" s="1053" t="str">
        <f t="shared" si="490"/>
        <v/>
      </c>
    </row>
    <row r="3036" spans="10:31" ht="12.75" customHeight="1">
      <c r="J3036" s="1117" t="str">
        <f>IF(D3036="","-",#REF!-D3036)</f>
        <v>-</v>
      </c>
      <c r="L3036" s="1041" t="str">
        <f t="shared" si="484"/>
        <v/>
      </c>
      <c r="W3036" s="1046" t="str">
        <f t="shared" si="485"/>
        <v/>
      </c>
      <c r="X3036" s="1047"/>
      <c r="Y3036" s="1048" t="str">
        <f t="shared" si="483"/>
        <v/>
      </c>
      <c r="Z3036" s="1049" t="str">
        <f t="shared" si="486"/>
        <v/>
      </c>
      <c r="AA3036" s="1049" t="str">
        <f t="shared" si="487"/>
        <v/>
      </c>
      <c r="AB3036" s="1050" t="str">
        <f t="shared" si="488"/>
        <v/>
      </c>
      <c r="AD3036" s="1052" t="str">
        <f t="shared" si="489"/>
        <v/>
      </c>
      <c r="AE3036" s="1053" t="str">
        <f t="shared" si="490"/>
        <v/>
      </c>
    </row>
    <row r="3037" spans="10:31" ht="12.75" customHeight="1">
      <c r="J3037" s="1117" t="str">
        <f>IF(D3037="","-",#REF!-D3037)</f>
        <v>-</v>
      </c>
      <c r="L3037" s="1041" t="str">
        <f t="shared" si="484"/>
        <v/>
      </c>
      <c r="W3037" s="1046" t="str">
        <f t="shared" si="485"/>
        <v/>
      </c>
      <c r="X3037" s="1047"/>
      <c r="Y3037" s="1048" t="str">
        <f t="shared" si="483"/>
        <v/>
      </c>
      <c r="Z3037" s="1049" t="str">
        <f t="shared" si="486"/>
        <v/>
      </c>
      <c r="AA3037" s="1049" t="str">
        <f t="shared" si="487"/>
        <v/>
      </c>
      <c r="AB3037" s="1050" t="str">
        <f t="shared" si="488"/>
        <v/>
      </c>
      <c r="AD3037" s="1052" t="str">
        <f t="shared" si="489"/>
        <v/>
      </c>
      <c r="AE3037" s="1053" t="str">
        <f t="shared" si="490"/>
        <v/>
      </c>
    </row>
    <row r="3038" spans="10:31" ht="12.75" customHeight="1">
      <c r="J3038" s="1117" t="str">
        <f>IF(D3038="","-",#REF!-D3038)</f>
        <v>-</v>
      </c>
      <c r="L3038" s="1041" t="str">
        <f t="shared" si="484"/>
        <v/>
      </c>
      <c r="W3038" s="1046" t="str">
        <f t="shared" si="485"/>
        <v/>
      </c>
      <c r="X3038" s="1047"/>
      <c r="Y3038" s="1048" t="str">
        <f t="shared" si="483"/>
        <v/>
      </c>
      <c r="Z3038" s="1049" t="str">
        <f t="shared" si="486"/>
        <v/>
      </c>
      <c r="AA3038" s="1049" t="str">
        <f t="shared" si="487"/>
        <v/>
      </c>
      <c r="AB3038" s="1050" t="str">
        <f t="shared" si="488"/>
        <v/>
      </c>
      <c r="AD3038" s="1052" t="str">
        <f t="shared" si="489"/>
        <v/>
      </c>
      <c r="AE3038" s="1053" t="str">
        <f t="shared" si="490"/>
        <v/>
      </c>
    </row>
    <row r="3039" spans="10:31" ht="12.75" customHeight="1">
      <c r="J3039" s="1117" t="str">
        <f>IF(D3039="","-",#REF!-D3039)</f>
        <v>-</v>
      </c>
      <c r="L3039" s="1041" t="str">
        <f t="shared" si="484"/>
        <v/>
      </c>
      <c r="W3039" s="1046" t="str">
        <f t="shared" si="485"/>
        <v/>
      </c>
      <c r="X3039" s="1047"/>
      <c r="Y3039" s="1048" t="str">
        <f t="shared" si="483"/>
        <v/>
      </c>
      <c r="Z3039" s="1049" t="str">
        <f t="shared" si="486"/>
        <v/>
      </c>
      <c r="AA3039" s="1049" t="str">
        <f t="shared" si="487"/>
        <v/>
      </c>
      <c r="AB3039" s="1050" t="str">
        <f t="shared" si="488"/>
        <v/>
      </c>
      <c r="AD3039" s="1052" t="str">
        <f t="shared" si="489"/>
        <v/>
      </c>
      <c r="AE3039" s="1053" t="str">
        <f t="shared" si="490"/>
        <v/>
      </c>
    </row>
    <row r="3040" spans="10:31" ht="12.75" customHeight="1">
      <c r="J3040" s="1117" t="str">
        <f>IF(D3040="","-",#REF!-D3040)</f>
        <v>-</v>
      </c>
      <c r="L3040" s="1041" t="str">
        <f t="shared" si="484"/>
        <v/>
      </c>
      <c r="W3040" s="1046" t="str">
        <f t="shared" si="485"/>
        <v/>
      </c>
      <c r="X3040" s="1047"/>
      <c r="Y3040" s="1048" t="str">
        <f t="shared" si="483"/>
        <v/>
      </c>
      <c r="Z3040" s="1049" t="str">
        <f t="shared" si="486"/>
        <v/>
      </c>
      <c r="AA3040" s="1049" t="str">
        <f t="shared" si="487"/>
        <v/>
      </c>
      <c r="AB3040" s="1050" t="str">
        <f t="shared" si="488"/>
        <v/>
      </c>
      <c r="AD3040" s="1052" t="str">
        <f t="shared" si="489"/>
        <v/>
      </c>
      <c r="AE3040" s="1053" t="str">
        <f t="shared" si="490"/>
        <v/>
      </c>
    </row>
    <row r="3041" spans="10:31" ht="12.75" customHeight="1">
      <c r="J3041" s="1117" t="str">
        <f>IF(D3041="","-",#REF!-D3041)</f>
        <v>-</v>
      </c>
      <c r="L3041" s="1041" t="str">
        <f t="shared" si="484"/>
        <v/>
      </c>
      <c r="W3041" s="1046" t="str">
        <f t="shared" si="485"/>
        <v/>
      </c>
      <c r="X3041" s="1047"/>
      <c r="Y3041" s="1048" t="str">
        <f t="shared" ref="Y3041:Y3104" si="491">IFERROR(CHOOSE(X3041,"መስከረም","ጥቅምት","ህዳር  ","ታህሳስ ","ጥር ","የካቲት ","መጋቢት ","ሚይዚያ ","ግንቦት ","ሰኔ ","ሐምሌ ","ነሐሴ ","Pagume"),"")</f>
        <v/>
      </c>
      <c r="Z3041" s="1049" t="str">
        <f t="shared" si="486"/>
        <v/>
      </c>
      <c r="AA3041" s="1049" t="str">
        <f t="shared" si="487"/>
        <v/>
      </c>
      <c r="AB3041" s="1050" t="str">
        <f t="shared" si="488"/>
        <v/>
      </c>
      <c r="AD3041" s="1052" t="str">
        <f t="shared" si="489"/>
        <v/>
      </c>
      <c r="AE3041" s="1053" t="str">
        <f t="shared" si="490"/>
        <v/>
      </c>
    </row>
    <row r="3042" spans="10:31" ht="12.75" customHeight="1">
      <c r="J3042" s="1117" t="str">
        <f>IF(D3042="","-",#REF!-D3042)</f>
        <v>-</v>
      </c>
      <c r="L3042" s="1041" t="str">
        <f t="shared" si="484"/>
        <v/>
      </c>
      <c r="W3042" s="1046" t="str">
        <f t="shared" si="485"/>
        <v/>
      </c>
      <c r="X3042" s="1047"/>
      <c r="Y3042" s="1048" t="str">
        <f t="shared" si="491"/>
        <v/>
      </c>
      <c r="Z3042" s="1049" t="str">
        <f t="shared" si="486"/>
        <v/>
      </c>
      <c r="AA3042" s="1049" t="str">
        <f t="shared" si="487"/>
        <v/>
      </c>
      <c r="AB3042" s="1050" t="str">
        <f t="shared" si="488"/>
        <v/>
      </c>
      <c r="AD3042" s="1052" t="str">
        <f t="shared" si="489"/>
        <v/>
      </c>
      <c r="AE3042" s="1053" t="str">
        <f t="shared" si="490"/>
        <v/>
      </c>
    </row>
    <row r="3043" spans="10:31" ht="12.75" customHeight="1">
      <c r="J3043" s="1117" t="str">
        <f>IF(D3043="","-",#REF!-D3043)</f>
        <v>-</v>
      </c>
      <c r="L3043" s="1041" t="str">
        <f t="shared" si="484"/>
        <v/>
      </c>
      <c r="W3043" s="1046" t="str">
        <f t="shared" si="485"/>
        <v/>
      </c>
      <c r="X3043" s="1047"/>
      <c r="Y3043" s="1048" t="str">
        <f t="shared" si="491"/>
        <v/>
      </c>
      <c r="Z3043" s="1049" t="str">
        <f t="shared" si="486"/>
        <v/>
      </c>
      <c r="AA3043" s="1049" t="str">
        <f t="shared" si="487"/>
        <v/>
      </c>
      <c r="AB3043" s="1050" t="str">
        <f t="shared" si="488"/>
        <v/>
      </c>
      <c r="AD3043" s="1052" t="str">
        <f t="shared" si="489"/>
        <v/>
      </c>
      <c r="AE3043" s="1053" t="str">
        <f t="shared" si="490"/>
        <v/>
      </c>
    </row>
    <row r="3044" spans="10:31" ht="12.75" customHeight="1">
      <c r="J3044" s="1117" t="str">
        <f>IF(D3044="","-",#REF!-D3044)</f>
        <v>-</v>
      </c>
      <c r="L3044" s="1041" t="str">
        <f t="shared" si="484"/>
        <v/>
      </c>
      <c r="W3044" s="1046" t="str">
        <f t="shared" si="485"/>
        <v/>
      </c>
      <c r="X3044" s="1047"/>
      <c r="Y3044" s="1048" t="str">
        <f t="shared" si="491"/>
        <v/>
      </c>
      <c r="Z3044" s="1049" t="str">
        <f t="shared" si="486"/>
        <v/>
      </c>
      <c r="AA3044" s="1049" t="str">
        <f t="shared" si="487"/>
        <v/>
      </c>
      <c r="AB3044" s="1050" t="str">
        <f t="shared" si="488"/>
        <v/>
      </c>
      <c r="AD3044" s="1052" t="str">
        <f t="shared" si="489"/>
        <v/>
      </c>
      <c r="AE3044" s="1053" t="str">
        <f t="shared" si="490"/>
        <v/>
      </c>
    </row>
    <row r="3045" spans="10:31" ht="12.75" customHeight="1">
      <c r="J3045" s="1117" t="str">
        <f>IF(D3045="","-",#REF!-D3045)</f>
        <v>-</v>
      </c>
      <c r="L3045" s="1041" t="str">
        <f t="shared" si="484"/>
        <v/>
      </c>
      <c r="W3045" s="1046" t="str">
        <f t="shared" si="485"/>
        <v/>
      </c>
      <c r="X3045" s="1047"/>
      <c r="Y3045" s="1048" t="str">
        <f t="shared" si="491"/>
        <v/>
      </c>
      <c r="Z3045" s="1049" t="str">
        <f t="shared" si="486"/>
        <v/>
      </c>
      <c r="AA3045" s="1049" t="str">
        <f t="shared" si="487"/>
        <v/>
      </c>
      <c r="AB3045" s="1050" t="str">
        <f t="shared" si="488"/>
        <v/>
      </c>
      <c r="AD3045" s="1052" t="str">
        <f t="shared" si="489"/>
        <v/>
      </c>
      <c r="AE3045" s="1053" t="str">
        <f t="shared" si="490"/>
        <v/>
      </c>
    </row>
    <row r="3046" spans="10:31" ht="12.75" customHeight="1">
      <c r="J3046" s="1117" t="str">
        <f>IF(D3046="","-",#REF!-D3046)</f>
        <v>-</v>
      </c>
      <c r="L3046" s="1041" t="str">
        <f t="shared" si="484"/>
        <v/>
      </c>
      <c r="W3046" s="1046" t="str">
        <f t="shared" si="485"/>
        <v/>
      </c>
      <c r="X3046" s="1047"/>
      <c r="Y3046" s="1048" t="str">
        <f t="shared" si="491"/>
        <v/>
      </c>
      <c r="Z3046" s="1049" t="str">
        <f t="shared" si="486"/>
        <v/>
      </c>
      <c r="AA3046" s="1049" t="str">
        <f t="shared" si="487"/>
        <v/>
      </c>
      <c r="AB3046" s="1050" t="str">
        <f t="shared" si="488"/>
        <v/>
      </c>
      <c r="AD3046" s="1052" t="str">
        <f t="shared" si="489"/>
        <v/>
      </c>
      <c r="AE3046" s="1053" t="str">
        <f t="shared" si="490"/>
        <v/>
      </c>
    </row>
    <row r="3047" spans="10:31" ht="12.75" customHeight="1">
      <c r="J3047" s="1117" t="str">
        <f>IF(D3047="","-",#REF!-D3047)</f>
        <v>-</v>
      </c>
      <c r="L3047" s="1041" t="str">
        <f t="shared" si="484"/>
        <v/>
      </c>
      <c r="W3047" s="1046" t="str">
        <f t="shared" si="485"/>
        <v/>
      </c>
      <c r="X3047" s="1047"/>
      <c r="Y3047" s="1048" t="str">
        <f t="shared" si="491"/>
        <v/>
      </c>
      <c r="Z3047" s="1049" t="str">
        <f t="shared" si="486"/>
        <v/>
      </c>
      <c r="AA3047" s="1049" t="str">
        <f t="shared" si="487"/>
        <v/>
      </c>
      <c r="AB3047" s="1050" t="str">
        <f t="shared" si="488"/>
        <v/>
      </c>
      <c r="AD3047" s="1052" t="str">
        <f t="shared" si="489"/>
        <v/>
      </c>
      <c r="AE3047" s="1053" t="str">
        <f t="shared" si="490"/>
        <v/>
      </c>
    </row>
    <row r="3048" spans="10:31" ht="12.75" customHeight="1">
      <c r="J3048" s="1117" t="str">
        <f>IF(D3048="","-",#REF!-D3048)</f>
        <v>-</v>
      </c>
      <c r="L3048" s="1041" t="str">
        <f t="shared" si="484"/>
        <v/>
      </c>
      <c r="W3048" s="1046" t="str">
        <f t="shared" si="485"/>
        <v/>
      </c>
      <c r="X3048" s="1047"/>
      <c r="Y3048" s="1048" t="str">
        <f t="shared" si="491"/>
        <v/>
      </c>
      <c r="Z3048" s="1049" t="str">
        <f t="shared" si="486"/>
        <v/>
      </c>
      <c r="AA3048" s="1049" t="str">
        <f t="shared" si="487"/>
        <v/>
      </c>
      <c r="AB3048" s="1050" t="str">
        <f t="shared" si="488"/>
        <v/>
      </c>
      <c r="AD3048" s="1052" t="str">
        <f t="shared" si="489"/>
        <v/>
      </c>
      <c r="AE3048" s="1053" t="str">
        <f t="shared" si="490"/>
        <v/>
      </c>
    </row>
    <row r="3049" spans="10:31" ht="12.75" customHeight="1">
      <c r="J3049" s="1117" t="str">
        <f>IF(D3049="","-",#REF!-D3049)</f>
        <v>-</v>
      </c>
      <c r="L3049" s="1041" t="str">
        <f t="shared" si="484"/>
        <v/>
      </c>
      <c r="W3049" s="1046" t="str">
        <f t="shared" si="485"/>
        <v/>
      </c>
      <c r="X3049" s="1047"/>
      <c r="Y3049" s="1048" t="str">
        <f t="shared" si="491"/>
        <v/>
      </c>
      <c r="Z3049" s="1049" t="str">
        <f t="shared" si="486"/>
        <v/>
      </c>
      <c r="AA3049" s="1049" t="str">
        <f t="shared" si="487"/>
        <v/>
      </c>
      <c r="AB3049" s="1050" t="str">
        <f t="shared" si="488"/>
        <v/>
      </c>
      <c r="AD3049" s="1052" t="str">
        <f t="shared" si="489"/>
        <v/>
      </c>
      <c r="AE3049" s="1053" t="str">
        <f t="shared" si="490"/>
        <v/>
      </c>
    </row>
    <row r="3050" spans="10:31" ht="12.75" customHeight="1">
      <c r="J3050" s="1117" t="str">
        <f>IF(D3050="","-",#REF!-D3050)</f>
        <v>-</v>
      </c>
      <c r="L3050" s="1041" t="str">
        <f t="shared" si="484"/>
        <v/>
      </c>
      <c r="W3050" s="1046" t="str">
        <f t="shared" si="485"/>
        <v/>
      </c>
      <c r="X3050" s="1047"/>
      <c r="Y3050" s="1048" t="str">
        <f t="shared" si="491"/>
        <v/>
      </c>
      <c r="Z3050" s="1049" t="str">
        <f t="shared" si="486"/>
        <v/>
      </c>
      <c r="AA3050" s="1049" t="str">
        <f t="shared" si="487"/>
        <v/>
      </c>
      <c r="AB3050" s="1050" t="str">
        <f t="shared" si="488"/>
        <v/>
      </c>
      <c r="AD3050" s="1052" t="str">
        <f t="shared" si="489"/>
        <v/>
      </c>
      <c r="AE3050" s="1053" t="str">
        <f t="shared" si="490"/>
        <v/>
      </c>
    </row>
    <row r="3051" spans="10:31" ht="12.75" customHeight="1">
      <c r="J3051" s="1117" t="str">
        <f>IF(D3051="","-",#REF!-D3051)</f>
        <v>-</v>
      </c>
      <c r="L3051" s="1041" t="str">
        <f t="shared" si="484"/>
        <v/>
      </c>
      <c r="W3051" s="1046" t="str">
        <f t="shared" si="485"/>
        <v/>
      </c>
      <c r="X3051" s="1047"/>
      <c r="Y3051" s="1048" t="str">
        <f t="shared" si="491"/>
        <v/>
      </c>
      <c r="Z3051" s="1049" t="str">
        <f t="shared" si="486"/>
        <v/>
      </c>
      <c r="AA3051" s="1049" t="str">
        <f t="shared" si="487"/>
        <v/>
      </c>
      <c r="AB3051" s="1050" t="str">
        <f t="shared" si="488"/>
        <v/>
      </c>
      <c r="AD3051" s="1052" t="str">
        <f t="shared" si="489"/>
        <v/>
      </c>
      <c r="AE3051" s="1053" t="str">
        <f t="shared" si="490"/>
        <v/>
      </c>
    </row>
    <row r="3052" spans="10:31" ht="12.75" customHeight="1">
      <c r="J3052" s="1117" t="str">
        <f>IF(D3052="","-",#REF!-D3052)</f>
        <v>-</v>
      </c>
      <c r="L3052" s="1041" t="str">
        <f t="shared" si="484"/>
        <v/>
      </c>
      <c r="W3052" s="1046" t="str">
        <f t="shared" si="485"/>
        <v/>
      </c>
      <c r="X3052" s="1047"/>
      <c r="Y3052" s="1048" t="str">
        <f t="shared" si="491"/>
        <v/>
      </c>
      <c r="Z3052" s="1049" t="str">
        <f t="shared" si="486"/>
        <v/>
      </c>
      <c r="AA3052" s="1049" t="str">
        <f t="shared" si="487"/>
        <v/>
      </c>
      <c r="AB3052" s="1050" t="str">
        <f t="shared" si="488"/>
        <v/>
      </c>
      <c r="AD3052" s="1052" t="str">
        <f t="shared" si="489"/>
        <v/>
      </c>
      <c r="AE3052" s="1053" t="str">
        <f t="shared" si="490"/>
        <v/>
      </c>
    </row>
    <row r="3053" spans="10:31" ht="12.75" customHeight="1">
      <c r="J3053" s="1117" t="str">
        <f>IF(D3053="","-",#REF!-D3053)</f>
        <v>-</v>
      </c>
      <c r="L3053" s="1041" t="str">
        <f t="shared" si="484"/>
        <v/>
      </c>
      <c r="W3053" s="1046" t="str">
        <f t="shared" si="485"/>
        <v/>
      </c>
      <c r="X3053" s="1047"/>
      <c r="Y3053" s="1048" t="str">
        <f t="shared" si="491"/>
        <v/>
      </c>
      <c r="Z3053" s="1049" t="str">
        <f t="shared" si="486"/>
        <v/>
      </c>
      <c r="AA3053" s="1049" t="str">
        <f t="shared" si="487"/>
        <v/>
      </c>
      <c r="AB3053" s="1050" t="str">
        <f t="shared" si="488"/>
        <v/>
      </c>
      <c r="AD3053" s="1052" t="str">
        <f t="shared" si="489"/>
        <v/>
      </c>
      <c r="AE3053" s="1053" t="str">
        <f t="shared" si="490"/>
        <v/>
      </c>
    </row>
    <row r="3054" spans="10:31" ht="12.75" customHeight="1">
      <c r="J3054" s="1117" t="str">
        <f>IF(D3054="","-",#REF!-D3054)</f>
        <v>-</v>
      </c>
      <c r="L3054" s="1041" t="str">
        <f t="shared" si="484"/>
        <v/>
      </c>
      <c r="W3054" s="1046" t="str">
        <f t="shared" si="485"/>
        <v/>
      </c>
      <c r="X3054" s="1047"/>
      <c r="Y3054" s="1048" t="str">
        <f t="shared" si="491"/>
        <v/>
      </c>
      <c r="Z3054" s="1049" t="str">
        <f t="shared" si="486"/>
        <v/>
      </c>
      <c r="AA3054" s="1049" t="str">
        <f t="shared" si="487"/>
        <v/>
      </c>
      <c r="AB3054" s="1050" t="str">
        <f t="shared" si="488"/>
        <v/>
      </c>
      <c r="AD3054" s="1052" t="str">
        <f t="shared" si="489"/>
        <v/>
      </c>
      <c r="AE3054" s="1053" t="str">
        <f t="shared" si="490"/>
        <v/>
      </c>
    </row>
    <row r="3055" spans="10:31" ht="12.75" customHeight="1">
      <c r="J3055" s="1117" t="str">
        <f>IF(D3055="","-",#REF!-D3055)</f>
        <v>-</v>
      </c>
      <c r="L3055" s="1041" t="str">
        <f t="shared" si="484"/>
        <v/>
      </c>
      <c r="W3055" s="1046" t="str">
        <f t="shared" si="485"/>
        <v/>
      </c>
      <c r="X3055" s="1047"/>
      <c r="Y3055" s="1048" t="str">
        <f t="shared" si="491"/>
        <v/>
      </c>
      <c r="Z3055" s="1049" t="str">
        <f t="shared" si="486"/>
        <v/>
      </c>
      <c r="AA3055" s="1049" t="str">
        <f t="shared" si="487"/>
        <v/>
      </c>
      <c r="AB3055" s="1050" t="str">
        <f t="shared" si="488"/>
        <v/>
      </c>
      <c r="AD3055" s="1052" t="str">
        <f t="shared" si="489"/>
        <v/>
      </c>
      <c r="AE3055" s="1053" t="str">
        <f t="shared" si="490"/>
        <v/>
      </c>
    </row>
    <row r="3056" spans="10:31" ht="12.75" customHeight="1">
      <c r="J3056" s="1117" t="str">
        <f>IF(D3056="","-",#REF!-D3056)</f>
        <v>-</v>
      </c>
      <c r="L3056" s="1041" t="str">
        <f t="shared" si="484"/>
        <v/>
      </c>
      <c r="W3056" s="1046" t="str">
        <f t="shared" si="485"/>
        <v/>
      </c>
      <c r="X3056" s="1047"/>
      <c r="Y3056" s="1048" t="str">
        <f t="shared" si="491"/>
        <v/>
      </c>
      <c r="Z3056" s="1049" t="str">
        <f t="shared" si="486"/>
        <v/>
      </c>
      <c r="AA3056" s="1049" t="str">
        <f t="shared" si="487"/>
        <v/>
      </c>
      <c r="AB3056" s="1050" t="str">
        <f t="shared" si="488"/>
        <v/>
      </c>
      <c r="AD3056" s="1052" t="str">
        <f t="shared" si="489"/>
        <v/>
      </c>
      <c r="AE3056" s="1053" t="str">
        <f t="shared" si="490"/>
        <v/>
      </c>
    </row>
    <row r="3057" spans="10:31" ht="12.75" customHeight="1">
      <c r="J3057" s="1117" t="str">
        <f>IF(D3057="","-",#REF!-D3057)</f>
        <v>-</v>
      </c>
      <c r="L3057" s="1041" t="str">
        <f t="shared" si="484"/>
        <v/>
      </c>
      <c r="W3057" s="1046" t="str">
        <f t="shared" si="485"/>
        <v/>
      </c>
      <c r="X3057" s="1047"/>
      <c r="Y3057" s="1048" t="str">
        <f t="shared" si="491"/>
        <v/>
      </c>
      <c r="Z3057" s="1049" t="str">
        <f t="shared" si="486"/>
        <v/>
      </c>
      <c r="AA3057" s="1049" t="str">
        <f t="shared" si="487"/>
        <v/>
      </c>
      <c r="AB3057" s="1050" t="str">
        <f t="shared" si="488"/>
        <v/>
      </c>
      <c r="AD3057" s="1052" t="str">
        <f t="shared" si="489"/>
        <v/>
      </c>
      <c r="AE3057" s="1053" t="str">
        <f t="shared" si="490"/>
        <v/>
      </c>
    </row>
    <row r="3058" spans="10:31" ht="12.75" customHeight="1">
      <c r="J3058" s="1117" t="str">
        <f>IF(D3058="","-",#REF!-D3058)</f>
        <v>-</v>
      </c>
      <c r="L3058" s="1041" t="str">
        <f t="shared" si="484"/>
        <v/>
      </c>
      <c r="W3058" s="1046" t="str">
        <f t="shared" si="485"/>
        <v/>
      </c>
      <c r="X3058" s="1047"/>
      <c r="Y3058" s="1048" t="str">
        <f t="shared" si="491"/>
        <v/>
      </c>
      <c r="Z3058" s="1049" t="str">
        <f t="shared" si="486"/>
        <v/>
      </c>
      <c r="AA3058" s="1049" t="str">
        <f t="shared" si="487"/>
        <v/>
      </c>
      <c r="AB3058" s="1050" t="str">
        <f t="shared" si="488"/>
        <v/>
      </c>
      <c r="AD3058" s="1052" t="str">
        <f t="shared" si="489"/>
        <v/>
      </c>
      <c r="AE3058" s="1053" t="str">
        <f t="shared" si="490"/>
        <v/>
      </c>
    </row>
    <row r="3059" spans="10:31" ht="12.75" customHeight="1">
      <c r="J3059" s="1117" t="str">
        <f>IF(D3059="","-",#REF!-D3059)</f>
        <v>-</v>
      </c>
      <c r="L3059" s="1041" t="str">
        <f t="shared" si="484"/>
        <v/>
      </c>
      <c r="W3059" s="1046" t="str">
        <f t="shared" si="485"/>
        <v/>
      </c>
      <c r="X3059" s="1047"/>
      <c r="Y3059" s="1048" t="str">
        <f t="shared" si="491"/>
        <v/>
      </c>
      <c r="Z3059" s="1049" t="str">
        <f t="shared" si="486"/>
        <v/>
      </c>
      <c r="AA3059" s="1049" t="str">
        <f t="shared" si="487"/>
        <v/>
      </c>
      <c r="AB3059" s="1050" t="str">
        <f t="shared" si="488"/>
        <v/>
      </c>
      <c r="AD3059" s="1052" t="str">
        <f t="shared" si="489"/>
        <v/>
      </c>
      <c r="AE3059" s="1053" t="str">
        <f t="shared" si="490"/>
        <v/>
      </c>
    </row>
    <row r="3060" spans="10:31" ht="12.75" customHeight="1">
      <c r="J3060" s="1117" t="str">
        <f>IF(D3060="","-",#REF!-D3060)</f>
        <v>-</v>
      </c>
      <c r="L3060" s="1041" t="str">
        <f t="shared" si="484"/>
        <v/>
      </c>
      <c r="W3060" s="1046" t="str">
        <f t="shared" si="485"/>
        <v/>
      </c>
      <c r="X3060" s="1047"/>
      <c r="Y3060" s="1048" t="str">
        <f t="shared" si="491"/>
        <v/>
      </c>
      <c r="Z3060" s="1049" t="str">
        <f t="shared" si="486"/>
        <v/>
      </c>
      <c r="AA3060" s="1049" t="str">
        <f t="shared" si="487"/>
        <v/>
      </c>
      <c r="AB3060" s="1050" t="str">
        <f t="shared" si="488"/>
        <v/>
      </c>
      <c r="AD3060" s="1052" t="str">
        <f t="shared" si="489"/>
        <v/>
      </c>
      <c r="AE3060" s="1053" t="str">
        <f t="shared" si="490"/>
        <v/>
      </c>
    </row>
    <row r="3061" spans="10:31" ht="12.75" customHeight="1">
      <c r="J3061" s="1117" t="str">
        <f>IF(D3061="","-",#REF!-D3061)</f>
        <v>-</v>
      </c>
      <c r="L3061" s="1041" t="str">
        <f t="shared" si="484"/>
        <v/>
      </c>
      <c r="W3061" s="1046" t="str">
        <f t="shared" si="485"/>
        <v/>
      </c>
      <c r="X3061" s="1047"/>
      <c r="Y3061" s="1048" t="str">
        <f t="shared" si="491"/>
        <v/>
      </c>
      <c r="Z3061" s="1049" t="str">
        <f t="shared" si="486"/>
        <v/>
      </c>
      <c r="AA3061" s="1049" t="str">
        <f t="shared" si="487"/>
        <v/>
      </c>
      <c r="AB3061" s="1050" t="str">
        <f t="shared" si="488"/>
        <v/>
      </c>
      <c r="AD3061" s="1052" t="str">
        <f t="shared" si="489"/>
        <v/>
      </c>
      <c r="AE3061" s="1053" t="str">
        <f t="shared" si="490"/>
        <v/>
      </c>
    </row>
    <row r="3062" spans="10:31" ht="12.75" customHeight="1">
      <c r="J3062" s="1117" t="str">
        <f>IF(D3062="","-",#REF!-D3062)</f>
        <v>-</v>
      </c>
      <c r="L3062" s="1041" t="str">
        <f t="shared" si="484"/>
        <v/>
      </c>
      <c r="W3062" s="1046" t="str">
        <f t="shared" si="485"/>
        <v/>
      </c>
      <c r="X3062" s="1047"/>
      <c r="Y3062" s="1048" t="str">
        <f t="shared" si="491"/>
        <v/>
      </c>
      <c r="Z3062" s="1049" t="str">
        <f t="shared" si="486"/>
        <v/>
      </c>
      <c r="AA3062" s="1049" t="str">
        <f t="shared" si="487"/>
        <v/>
      </c>
      <c r="AB3062" s="1050" t="str">
        <f t="shared" si="488"/>
        <v/>
      </c>
      <c r="AD3062" s="1052" t="str">
        <f t="shared" si="489"/>
        <v/>
      </c>
      <c r="AE3062" s="1053" t="str">
        <f t="shared" si="490"/>
        <v/>
      </c>
    </row>
    <row r="3063" spans="10:31" ht="12.75" customHeight="1">
      <c r="L3063" s="1041" t="str">
        <f t="shared" si="484"/>
        <v/>
      </c>
      <c r="W3063" s="1046" t="str">
        <f t="shared" si="485"/>
        <v/>
      </c>
      <c r="X3063" s="1047"/>
      <c r="Y3063" s="1048" t="str">
        <f t="shared" si="491"/>
        <v/>
      </c>
      <c r="Z3063" s="1049" t="str">
        <f t="shared" si="486"/>
        <v/>
      </c>
      <c r="AA3063" s="1049" t="str">
        <f t="shared" si="487"/>
        <v/>
      </c>
      <c r="AB3063" s="1050" t="str">
        <f t="shared" si="488"/>
        <v/>
      </c>
      <c r="AD3063" s="1052" t="str">
        <f t="shared" si="489"/>
        <v/>
      </c>
      <c r="AE3063" s="1053" t="str">
        <f t="shared" si="490"/>
        <v/>
      </c>
    </row>
    <row r="3064" spans="10:31" ht="12.75" customHeight="1">
      <c r="L3064" s="1041" t="str">
        <f t="shared" si="484"/>
        <v/>
      </c>
      <c r="W3064" s="1046" t="str">
        <f t="shared" si="485"/>
        <v/>
      </c>
      <c r="X3064" s="1047"/>
      <c r="Y3064" s="1048" t="str">
        <f t="shared" si="491"/>
        <v/>
      </c>
      <c r="Z3064" s="1049" t="str">
        <f t="shared" si="486"/>
        <v/>
      </c>
      <c r="AA3064" s="1049" t="str">
        <f t="shared" si="487"/>
        <v/>
      </c>
      <c r="AB3064" s="1050" t="str">
        <f t="shared" si="488"/>
        <v/>
      </c>
      <c r="AD3064" s="1052" t="str">
        <f t="shared" si="489"/>
        <v/>
      </c>
      <c r="AE3064" s="1053" t="str">
        <f t="shared" si="490"/>
        <v/>
      </c>
    </row>
    <row r="3065" spans="10:31" ht="12.75" customHeight="1">
      <c r="L3065" s="1041" t="str">
        <f t="shared" si="484"/>
        <v/>
      </c>
      <c r="W3065" s="1046" t="str">
        <f t="shared" si="485"/>
        <v/>
      </c>
      <c r="X3065" s="1047"/>
      <c r="Y3065" s="1048" t="str">
        <f t="shared" si="491"/>
        <v/>
      </c>
      <c r="Z3065" s="1049" t="str">
        <f t="shared" si="486"/>
        <v/>
      </c>
      <c r="AA3065" s="1049" t="str">
        <f t="shared" si="487"/>
        <v/>
      </c>
      <c r="AB3065" s="1050" t="str">
        <f t="shared" si="488"/>
        <v/>
      </c>
      <c r="AD3065" s="1052" t="str">
        <f t="shared" si="489"/>
        <v/>
      </c>
      <c r="AE3065" s="1053" t="str">
        <f t="shared" si="490"/>
        <v/>
      </c>
    </row>
    <row r="3066" spans="10:31" ht="12.75" customHeight="1">
      <c r="L3066" s="1041" t="str">
        <f t="shared" si="484"/>
        <v/>
      </c>
      <c r="W3066" s="1046" t="str">
        <f t="shared" si="485"/>
        <v/>
      </c>
      <c r="X3066" s="1047"/>
      <c r="Y3066" s="1048" t="str">
        <f t="shared" si="491"/>
        <v/>
      </c>
      <c r="Z3066" s="1049" t="str">
        <f t="shared" si="486"/>
        <v/>
      </c>
      <c r="AA3066" s="1049" t="str">
        <f t="shared" si="487"/>
        <v/>
      </c>
      <c r="AB3066" s="1050" t="str">
        <f t="shared" si="488"/>
        <v/>
      </c>
      <c r="AD3066" s="1052" t="str">
        <f t="shared" si="489"/>
        <v/>
      </c>
      <c r="AE3066" s="1053" t="str">
        <f t="shared" si="490"/>
        <v/>
      </c>
    </row>
    <row r="3067" spans="10:31" ht="12.75" customHeight="1">
      <c r="L3067" s="1041" t="str">
        <f t="shared" si="484"/>
        <v/>
      </c>
      <c r="W3067" s="1046" t="str">
        <f t="shared" si="485"/>
        <v/>
      </c>
      <c r="X3067" s="1047"/>
      <c r="Y3067" s="1048" t="str">
        <f t="shared" si="491"/>
        <v/>
      </c>
      <c r="Z3067" s="1049" t="str">
        <f t="shared" si="486"/>
        <v/>
      </c>
      <c r="AA3067" s="1049" t="str">
        <f t="shared" si="487"/>
        <v/>
      </c>
      <c r="AB3067" s="1050" t="str">
        <f t="shared" si="488"/>
        <v/>
      </c>
      <c r="AD3067" s="1052" t="str">
        <f t="shared" si="489"/>
        <v/>
      </c>
      <c r="AE3067" s="1053" t="str">
        <f t="shared" si="490"/>
        <v/>
      </c>
    </row>
    <row r="3068" spans="10:31" ht="12.75" customHeight="1">
      <c r="L3068" s="1041" t="str">
        <f t="shared" si="484"/>
        <v/>
      </c>
      <c r="W3068" s="1046" t="str">
        <f t="shared" si="485"/>
        <v/>
      </c>
      <c r="X3068" s="1047"/>
      <c r="Y3068" s="1048" t="str">
        <f t="shared" si="491"/>
        <v/>
      </c>
      <c r="Z3068" s="1049" t="str">
        <f t="shared" si="486"/>
        <v/>
      </c>
      <c r="AA3068" s="1049" t="str">
        <f t="shared" si="487"/>
        <v/>
      </c>
      <c r="AB3068" s="1050" t="str">
        <f t="shared" si="488"/>
        <v/>
      </c>
      <c r="AD3068" s="1052" t="str">
        <f t="shared" si="489"/>
        <v/>
      </c>
      <c r="AE3068" s="1053" t="str">
        <f t="shared" si="490"/>
        <v/>
      </c>
    </row>
    <row r="3069" spans="10:31" ht="12.75" customHeight="1">
      <c r="L3069" s="1041" t="str">
        <f t="shared" si="484"/>
        <v/>
      </c>
      <c r="W3069" s="1046" t="str">
        <f t="shared" si="485"/>
        <v/>
      </c>
      <c r="X3069" s="1047"/>
      <c r="Y3069" s="1048" t="str">
        <f t="shared" si="491"/>
        <v/>
      </c>
      <c r="Z3069" s="1049" t="str">
        <f t="shared" si="486"/>
        <v/>
      </c>
      <c r="AA3069" s="1049" t="str">
        <f t="shared" si="487"/>
        <v/>
      </c>
      <c r="AB3069" s="1050" t="str">
        <f t="shared" si="488"/>
        <v/>
      </c>
      <c r="AD3069" s="1052" t="str">
        <f t="shared" si="489"/>
        <v/>
      </c>
      <c r="AE3069" s="1053" t="str">
        <f t="shared" si="490"/>
        <v/>
      </c>
    </row>
    <row r="3070" spans="10:31" ht="12.75" customHeight="1">
      <c r="L3070" s="1041" t="str">
        <f t="shared" si="484"/>
        <v/>
      </c>
      <c r="W3070" s="1046" t="str">
        <f t="shared" si="485"/>
        <v/>
      </c>
      <c r="X3070" s="1047"/>
      <c r="Y3070" s="1048" t="str">
        <f t="shared" si="491"/>
        <v/>
      </c>
      <c r="Z3070" s="1049" t="str">
        <f t="shared" si="486"/>
        <v/>
      </c>
      <c r="AA3070" s="1049" t="str">
        <f t="shared" si="487"/>
        <v/>
      </c>
      <c r="AB3070" s="1050" t="str">
        <f t="shared" si="488"/>
        <v/>
      </c>
      <c r="AD3070" s="1052" t="str">
        <f t="shared" si="489"/>
        <v/>
      </c>
      <c r="AE3070" s="1053" t="str">
        <f t="shared" si="490"/>
        <v/>
      </c>
    </row>
    <row r="3071" spans="10:31" ht="12.75" customHeight="1">
      <c r="L3071" s="1041" t="str">
        <f t="shared" si="484"/>
        <v/>
      </c>
      <c r="W3071" s="1046" t="str">
        <f t="shared" si="485"/>
        <v/>
      </c>
      <c r="X3071" s="1047"/>
      <c r="Y3071" s="1048" t="str">
        <f t="shared" si="491"/>
        <v/>
      </c>
      <c r="Z3071" s="1049" t="str">
        <f t="shared" si="486"/>
        <v/>
      </c>
      <c r="AA3071" s="1049" t="str">
        <f t="shared" si="487"/>
        <v/>
      </c>
      <c r="AB3071" s="1050" t="str">
        <f t="shared" si="488"/>
        <v/>
      </c>
      <c r="AD3071" s="1052" t="str">
        <f t="shared" si="489"/>
        <v/>
      </c>
      <c r="AE3071" s="1053" t="str">
        <f t="shared" si="490"/>
        <v/>
      </c>
    </row>
    <row r="3072" spans="10:31" ht="12.75" customHeight="1">
      <c r="L3072" s="1041" t="str">
        <f t="shared" si="484"/>
        <v/>
      </c>
      <c r="W3072" s="1046" t="str">
        <f t="shared" si="485"/>
        <v/>
      </c>
      <c r="X3072" s="1047"/>
      <c r="Y3072" s="1048" t="str">
        <f t="shared" si="491"/>
        <v/>
      </c>
      <c r="Z3072" s="1049" t="str">
        <f t="shared" si="486"/>
        <v/>
      </c>
      <c r="AA3072" s="1049" t="str">
        <f t="shared" si="487"/>
        <v/>
      </c>
      <c r="AB3072" s="1050" t="str">
        <f t="shared" si="488"/>
        <v/>
      </c>
      <c r="AD3072" s="1052" t="str">
        <f t="shared" si="489"/>
        <v/>
      </c>
      <c r="AE3072" s="1053" t="str">
        <f t="shared" si="490"/>
        <v/>
      </c>
    </row>
    <row r="3073" spans="12:31" ht="12.75" customHeight="1">
      <c r="L3073" s="1041" t="str">
        <f t="shared" si="484"/>
        <v/>
      </c>
      <c r="W3073" s="1046" t="str">
        <f t="shared" si="485"/>
        <v/>
      </c>
      <c r="X3073" s="1047"/>
      <c r="Y3073" s="1048" t="str">
        <f t="shared" si="491"/>
        <v/>
      </c>
      <c r="Z3073" s="1049" t="str">
        <f t="shared" si="486"/>
        <v/>
      </c>
      <c r="AA3073" s="1049" t="str">
        <f t="shared" si="487"/>
        <v/>
      </c>
      <c r="AB3073" s="1050" t="str">
        <f t="shared" si="488"/>
        <v/>
      </c>
      <c r="AD3073" s="1052" t="str">
        <f t="shared" si="489"/>
        <v/>
      </c>
      <c r="AE3073" s="1053" t="str">
        <f t="shared" si="490"/>
        <v/>
      </c>
    </row>
    <row r="3074" spans="12:31" ht="12.75" customHeight="1">
      <c r="L3074" s="1041" t="str">
        <f t="shared" si="484"/>
        <v/>
      </c>
      <c r="W3074" s="1046" t="str">
        <f t="shared" si="485"/>
        <v/>
      </c>
      <c r="X3074" s="1047"/>
      <c r="Y3074" s="1048" t="str">
        <f t="shared" si="491"/>
        <v/>
      </c>
      <c r="Z3074" s="1049" t="str">
        <f t="shared" si="486"/>
        <v/>
      </c>
      <c r="AA3074" s="1049" t="str">
        <f t="shared" si="487"/>
        <v/>
      </c>
      <c r="AB3074" s="1050" t="str">
        <f t="shared" si="488"/>
        <v/>
      </c>
      <c r="AD3074" s="1052" t="str">
        <f t="shared" si="489"/>
        <v/>
      </c>
      <c r="AE3074" s="1053" t="str">
        <f t="shared" si="490"/>
        <v/>
      </c>
    </row>
    <row r="3075" spans="12:31" ht="12.75" customHeight="1">
      <c r="L3075" s="1041" t="str">
        <f t="shared" ref="L3075:L3083" si="492">IF(E3075="","",$Q$1+E3075)</f>
        <v/>
      </c>
      <c r="W3075" s="1046" t="str">
        <f t="shared" si="485"/>
        <v/>
      </c>
      <c r="X3075" s="1047"/>
      <c r="Y3075" s="1048" t="str">
        <f t="shared" si="491"/>
        <v/>
      </c>
      <c r="Z3075" s="1049" t="str">
        <f t="shared" ref="Z3075:Z3138" si="493">IF($K3075="","",_xlfn.LET(_xlpm.gDate,K3075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075" s="1049" t="str">
        <f t="shared" ref="AA3075:AA3138" si="494">IF($Z3075="","",TEXT($Z3075,"mm"))</f>
        <v/>
      </c>
      <c r="AB3075" s="1050" t="str">
        <f t="shared" ref="AB3075:AB3138" si="495">IFERROR(CHOOSE(AA3075,"መስከረም","ጥቅምት","ህዳር  ","ታህሳስ ","ጥር ","የካቲት ","መጋቢት ","ሚይዚያ ","ግንቦት ","ሰኔ ","ሐምሌ ","ነሐሴ ","Pagume"),"")</f>
        <v/>
      </c>
      <c r="AD3075" s="1052" t="str">
        <f t="shared" ref="AD3075:AD3138" si="496">IF($D3075="","",YEAR(D3075)&amp;"-W"&amp;WEEKNUM(D3075,2))</f>
        <v/>
      </c>
      <c r="AE3075" s="1053" t="str">
        <f t="shared" ref="AE3075:AE3138" si="497">IF($K3075="","",YEAR(K3075)&amp;"-W"&amp;WEEKNUM(K3075,2))</f>
        <v/>
      </c>
    </row>
    <row r="3076" spans="12:31" ht="12.75" customHeight="1">
      <c r="L3076" s="1041" t="str">
        <f t="shared" si="492"/>
        <v/>
      </c>
      <c r="W3076" s="1046" t="str">
        <f t="shared" ref="W3076:W3139" si="498">IF($D3076="","",_xlfn.LET(_xlpm.gDate,D3076,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076" s="1047"/>
      <c r="Y3076" s="1048" t="str">
        <f t="shared" si="491"/>
        <v/>
      </c>
      <c r="Z3076" s="1049" t="str">
        <f t="shared" si="493"/>
        <v/>
      </c>
      <c r="AA3076" s="1049" t="str">
        <f t="shared" si="494"/>
        <v/>
      </c>
      <c r="AB3076" s="1050" t="str">
        <f t="shared" si="495"/>
        <v/>
      </c>
      <c r="AD3076" s="1052" t="str">
        <f t="shared" si="496"/>
        <v/>
      </c>
      <c r="AE3076" s="1053" t="str">
        <f t="shared" si="497"/>
        <v/>
      </c>
    </row>
    <row r="3077" spans="12:31" ht="12.75" customHeight="1">
      <c r="L3077" s="1041" t="str">
        <f t="shared" si="492"/>
        <v/>
      </c>
      <c r="W3077" s="1046" t="str">
        <f t="shared" si="498"/>
        <v/>
      </c>
      <c r="X3077" s="1047"/>
      <c r="Y3077" s="1048" t="str">
        <f t="shared" si="491"/>
        <v/>
      </c>
      <c r="Z3077" s="1049" t="str">
        <f t="shared" si="493"/>
        <v/>
      </c>
      <c r="AA3077" s="1049" t="str">
        <f t="shared" si="494"/>
        <v/>
      </c>
      <c r="AB3077" s="1050" t="str">
        <f t="shared" si="495"/>
        <v/>
      </c>
      <c r="AD3077" s="1052" t="str">
        <f t="shared" si="496"/>
        <v/>
      </c>
      <c r="AE3077" s="1053" t="str">
        <f t="shared" si="497"/>
        <v/>
      </c>
    </row>
    <row r="3078" spans="12:31" ht="12.75" customHeight="1">
      <c r="L3078" s="1041" t="str">
        <f t="shared" si="492"/>
        <v/>
      </c>
      <c r="W3078" s="1046" t="str">
        <f t="shared" si="498"/>
        <v/>
      </c>
      <c r="X3078" s="1047"/>
      <c r="Y3078" s="1048" t="str">
        <f t="shared" si="491"/>
        <v/>
      </c>
      <c r="Z3078" s="1049" t="str">
        <f t="shared" si="493"/>
        <v/>
      </c>
      <c r="AA3078" s="1049" t="str">
        <f t="shared" si="494"/>
        <v/>
      </c>
      <c r="AB3078" s="1050" t="str">
        <f t="shared" si="495"/>
        <v/>
      </c>
      <c r="AD3078" s="1052" t="str">
        <f t="shared" si="496"/>
        <v/>
      </c>
      <c r="AE3078" s="1053" t="str">
        <f t="shared" si="497"/>
        <v/>
      </c>
    </row>
    <row r="3079" spans="12:31" ht="12.75" customHeight="1">
      <c r="L3079" s="1041" t="str">
        <f t="shared" si="492"/>
        <v/>
      </c>
      <c r="W3079" s="1046" t="str">
        <f t="shared" si="498"/>
        <v/>
      </c>
      <c r="X3079" s="1047"/>
      <c r="Y3079" s="1048" t="str">
        <f t="shared" si="491"/>
        <v/>
      </c>
      <c r="Z3079" s="1049" t="str">
        <f t="shared" si="493"/>
        <v/>
      </c>
      <c r="AA3079" s="1049" t="str">
        <f t="shared" si="494"/>
        <v/>
      </c>
      <c r="AB3079" s="1050" t="str">
        <f t="shared" si="495"/>
        <v/>
      </c>
      <c r="AD3079" s="1052" t="str">
        <f t="shared" si="496"/>
        <v/>
      </c>
      <c r="AE3079" s="1053" t="str">
        <f t="shared" si="497"/>
        <v/>
      </c>
    </row>
    <row r="3080" spans="12:31" ht="12.75" customHeight="1">
      <c r="L3080" s="1041" t="str">
        <f t="shared" si="492"/>
        <v/>
      </c>
      <c r="W3080" s="1046" t="str">
        <f t="shared" si="498"/>
        <v/>
      </c>
      <c r="X3080" s="1047"/>
      <c r="Y3080" s="1048" t="str">
        <f t="shared" si="491"/>
        <v/>
      </c>
      <c r="Z3080" s="1049" t="str">
        <f t="shared" si="493"/>
        <v/>
      </c>
      <c r="AA3080" s="1049" t="str">
        <f t="shared" si="494"/>
        <v/>
      </c>
      <c r="AB3080" s="1050" t="str">
        <f t="shared" si="495"/>
        <v/>
      </c>
      <c r="AD3080" s="1052" t="str">
        <f t="shared" si="496"/>
        <v/>
      </c>
      <c r="AE3080" s="1053" t="str">
        <f t="shared" si="497"/>
        <v/>
      </c>
    </row>
    <row r="3081" spans="12:31" ht="12.75" customHeight="1">
      <c r="L3081" s="1041" t="str">
        <f t="shared" si="492"/>
        <v/>
      </c>
      <c r="W3081" s="1046" t="str">
        <f t="shared" si="498"/>
        <v/>
      </c>
      <c r="X3081" s="1047"/>
      <c r="Y3081" s="1048" t="str">
        <f t="shared" si="491"/>
        <v/>
      </c>
      <c r="Z3081" s="1049" t="str">
        <f t="shared" si="493"/>
        <v/>
      </c>
      <c r="AA3081" s="1049" t="str">
        <f t="shared" si="494"/>
        <v/>
      </c>
      <c r="AB3081" s="1050" t="str">
        <f t="shared" si="495"/>
        <v/>
      </c>
      <c r="AD3081" s="1052" t="str">
        <f t="shared" si="496"/>
        <v/>
      </c>
      <c r="AE3081" s="1053" t="str">
        <f t="shared" si="497"/>
        <v/>
      </c>
    </row>
    <row r="3082" spans="12:31" ht="12.75" customHeight="1">
      <c r="L3082" s="1041" t="str">
        <f t="shared" si="492"/>
        <v/>
      </c>
      <c r="W3082" s="1046" t="str">
        <f t="shared" si="498"/>
        <v/>
      </c>
      <c r="X3082" s="1047"/>
      <c r="Y3082" s="1048" t="str">
        <f t="shared" si="491"/>
        <v/>
      </c>
      <c r="Z3082" s="1049" t="str">
        <f t="shared" si="493"/>
        <v/>
      </c>
      <c r="AA3082" s="1049" t="str">
        <f t="shared" si="494"/>
        <v/>
      </c>
      <c r="AB3082" s="1050" t="str">
        <f t="shared" si="495"/>
        <v/>
      </c>
      <c r="AD3082" s="1052" t="str">
        <f t="shared" si="496"/>
        <v/>
      </c>
      <c r="AE3082" s="1053" t="str">
        <f t="shared" si="497"/>
        <v/>
      </c>
    </row>
    <row r="3083" spans="12:31" ht="12.75" customHeight="1">
      <c r="L3083" s="1041" t="str">
        <f t="shared" si="492"/>
        <v/>
      </c>
      <c r="W3083" s="1046" t="str">
        <f t="shared" si="498"/>
        <v/>
      </c>
      <c r="X3083" s="1047"/>
      <c r="Y3083" s="1048" t="str">
        <f t="shared" si="491"/>
        <v/>
      </c>
      <c r="Z3083" s="1049" t="str">
        <f t="shared" si="493"/>
        <v/>
      </c>
      <c r="AA3083" s="1049" t="str">
        <f t="shared" si="494"/>
        <v/>
      </c>
      <c r="AB3083" s="1050" t="str">
        <f t="shared" si="495"/>
        <v/>
      </c>
      <c r="AD3083" s="1052" t="str">
        <f t="shared" si="496"/>
        <v/>
      </c>
      <c r="AE3083" s="1053" t="str">
        <f t="shared" si="497"/>
        <v/>
      </c>
    </row>
    <row r="3084" spans="12:31" ht="12.75" customHeight="1">
      <c r="W3084" s="1046" t="str">
        <f t="shared" si="498"/>
        <v/>
      </c>
      <c r="X3084" s="1047"/>
      <c r="Y3084" s="1048" t="str">
        <f t="shared" si="491"/>
        <v/>
      </c>
      <c r="Z3084" s="1049" t="str">
        <f t="shared" si="493"/>
        <v/>
      </c>
      <c r="AA3084" s="1049" t="str">
        <f t="shared" si="494"/>
        <v/>
      </c>
      <c r="AB3084" s="1050" t="str">
        <f t="shared" si="495"/>
        <v/>
      </c>
      <c r="AD3084" s="1052" t="str">
        <f t="shared" si="496"/>
        <v/>
      </c>
      <c r="AE3084" s="1053" t="str">
        <f t="shared" si="497"/>
        <v/>
      </c>
    </row>
    <row r="3085" spans="12:31" ht="12.75" customHeight="1">
      <c r="W3085" s="1046" t="str">
        <f t="shared" si="498"/>
        <v/>
      </c>
      <c r="X3085" s="1047"/>
      <c r="Y3085" s="1048" t="str">
        <f t="shared" si="491"/>
        <v/>
      </c>
      <c r="Z3085" s="1049" t="str">
        <f t="shared" si="493"/>
        <v/>
      </c>
      <c r="AA3085" s="1049" t="str">
        <f t="shared" si="494"/>
        <v/>
      </c>
      <c r="AB3085" s="1050" t="str">
        <f t="shared" si="495"/>
        <v/>
      </c>
      <c r="AD3085" s="1052" t="str">
        <f t="shared" si="496"/>
        <v/>
      </c>
      <c r="AE3085" s="1053" t="str">
        <f t="shared" si="497"/>
        <v/>
      </c>
    </row>
    <row r="3086" spans="12:31" ht="12.75" customHeight="1">
      <c r="W3086" s="1046" t="str">
        <f t="shared" si="498"/>
        <v/>
      </c>
      <c r="X3086" s="1047"/>
      <c r="Y3086" s="1048" t="str">
        <f t="shared" si="491"/>
        <v/>
      </c>
      <c r="Z3086" s="1049" t="str">
        <f t="shared" si="493"/>
        <v/>
      </c>
      <c r="AA3086" s="1049" t="str">
        <f t="shared" si="494"/>
        <v/>
      </c>
      <c r="AB3086" s="1050" t="str">
        <f t="shared" si="495"/>
        <v/>
      </c>
      <c r="AD3086" s="1052" t="str">
        <f t="shared" si="496"/>
        <v/>
      </c>
      <c r="AE3086" s="1053" t="str">
        <f t="shared" si="497"/>
        <v/>
      </c>
    </row>
    <row r="3087" spans="12:31" ht="12.75" customHeight="1">
      <c r="W3087" s="1046" t="str">
        <f t="shared" si="498"/>
        <v/>
      </c>
      <c r="X3087" s="1047"/>
      <c r="Y3087" s="1048" t="str">
        <f t="shared" si="491"/>
        <v/>
      </c>
      <c r="Z3087" s="1049" t="str">
        <f t="shared" si="493"/>
        <v/>
      </c>
      <c r="AA3087" s="1049" t="str">
        <f t="shared" si="494"/>
        <v/>
      </c>
      <c r="AB3087" s="1050" t="str">
        <f t="shared" si="495"/>
        <v/>
      </c>
      <c r="AD3087" s="1052" t="str">
        <f t="shared" si="496"/>
        <v/>
      </c>
      <c r="AE3087" s="1053" t="str">
        <f t="shared" si="497"/>
        <v/>
      </c>
    </row>
    <row r="3088" spans="12:31" ht="12.75" customHeight="1">
      <c r="W3088" s="1046" t="str">
        <f t="shared" si="498"/>
        <v/>
      </c>
      <c r="X3088" s="1047"/>
      <c r="Y3088" s="1048" t="str">
        <f t="shared" si="491"/>
        <v/>
      </c>
      <c r="Z3088" s="1049" t="str">
        <f t="shared" si="493"/>
        <v/>
      </c>
      <c r="AA3088" s="1049" t="str">
        <f t="shared" si="494"/>
        <v/>
      </c>
      <c r="AB3088" s="1050" t="str">
        <f t="shared" si="495"/>
        <v/>
      </c>
      <c r="AD3088" s="1052" t="str">
        <f t="shared" si="496"/>
        <v/>
      </c>
      <c r="AE3088" s="1053" t="str">
        <f t="shared" si="497"/>
        <v/>
      </c>
    </row>
    <row r="3089" spans="23:31" ht="12.75" customHeight="1">
      <c r="W3089" s="1046" t="str">
        <f t="shared" si="498"/>
        <v/>
      </c>
      <c r="X3089" s="1047"/>
      <c r="Y3089" s="1048" t="str">
        <f t="shared" si="491"/>
        <v/>
      </c>
      <c r="Z3089" s="1049" t="str">
        <f t="shared" si="493"/>
        <v/>
      </c>
      <c r="AA3089" s="1049" t="str">
        <f t="shared" si="494"/>
        <v/>
      </c>
      <c r="AB3089" s="1050" t="str">
        <f t="shared" si="495"/>
        <v/>
      </c>
      <c r="AD3089" s="1052" t="str">
        <f t="shared" si="496"/>
        <v/>
      </c>
      <c r="AE3089" s="1053" t="str">
        <f t="shared" si="497"/>
        <v/>
      </c>
    </row>
    <row r="3090" spans="23:31" ht="12.75" customHeight="1">
      <c r="W3090" s="1046" t="str">
        <f t="shared" si="498"/>
        <v/>
      </c>
      <c r="X3090" s="1047"/>
      <c r="Y3090" s="1048" t="str">
        <f t="shared" si="491"/>
        <v/>
      </c>
      <c r="Z3090" s="1049" t="str">
        <f t="shared" si="493"/>
        <v/>
      </c>
      <c r="AA3090" s="1049" t="str">
        <f t="shared" si="494"/>
        <v/>
      </c>
      <c r="AB3090" s="1050" t="str">
        <f t="shared" si="495"/>
        <v/>
      </c>
      <c r="AD3090" s="1052" t="str">
        <f t="shared" si="496"/>
        <v/>
      </c>
      <c r="AE3090" s="1053" t="str">
        <f t="shared" si="497"/>
        <v/>
      </c>
    </row>
    <row r="3091" spans="23:31" ht="12.75" customHeight="1">
      <c r="W3091" s="1046" t="str">
        <f t="shared" si="498"/>
        <v/>
      </c>
      <c r="X3091" s="1047"/>
      <c r="Y3091" s="1048" t="str">
        <f t="shared" si="491"/>
        <v/>
      </c>
      <c r="Z3091" s="1049" t="str">
        <f t="shared" si="493"/>
        <v/>
      </c>
      <c r="AA3091" s="1049" t="str">
        <f t="shared" si="494"/>
        <v/>
      </c>
      <c r="AB3091" s="1050" t="str">
        <f t="shared" si="495"/>
        <v/>
      </c>
      <c r="AD3091" s="1052" t="str">
        <f t="shared" si="496"/>
        <v/>
      </c>
      <c r="AE3091" s="1053" t="str">
        <f t="shared" si="497"/>
        <v/>
      </c>
    </row>
    <row r="3092" spans="23:31" ht="12.75" customHeight="1">
      <c r="W3092" s="1046" t="str">
        <f t="shared" si="498"/>
        <v/>
      </c>
      <c r="X3092" s="1047"/>
      <c r="Y3092" s="1048" t="str">
        <f t="shared" si="491"/>
        <v/>
      </c>
      <c r="Z3092" s="1049" t="str">
        <f t="shared" si="493"/>
        <v/>
      </c>
      <c r="AA3092" s="1049" t="str">
        <f t="shared" si="494"/>
        <v/>
      </c>
      <c r="AB3092" s="1050" t="str">
        <f t="shared" si="495"/>
        <v/>
      </c>
      <c r="AD3092" s="1052" t="str">
        <f t="shared" si="496"/>
        <v/>
      </c>
      <c r="AE3092" s="1053" t="str">
        <f t="shared" si="497"/>
        <v/>
      </c>
    </row>
    <row r="3093" spans="23:31" ht="12.75" customHeight="1">
      <c r="W3093" s="1046" t="str">
        <f t="shared" si="498"/>
        <v/>
      </c>
      <c r="X3093" s="1047"/>
      <c r="Y3093" s="1048" t="str">
        <f t="shared" si="491"/>
        <v/>
      </c>
      <c r="Z3093" s="1049" t="str">
        <f t="shared" si="493"/>
        <v/>
      </c>
      <c r="AA3093" s="1049" t="str">
        <f t="shared" si="494"/>
        <v/>
      </c>
      <c r="AB3093" s="1050" t="str">
        <f t="shared" si="495"/>
        <v/>
      </c>
      <c r="AD3093" s="1052" t="str">
        <f t="shared" si="496"/>
        <v/>
      </c>
      <c r="AE3093" s="1053" t="str">
        <f t="shared" si="497"/>
        <v/>
      </c>
    </row>
    <row r="3094" spans="23:31" ht="12.75" customHeight="1">
      <c r="W3094" s="1046" t="str">
        <f t="shared" si="498"/>
        <v/>
      </c>
      <c r="X3094" s="1047"/>
      <c r="Y3094" s="1048" t="str">
        <f t="shared" si="491"/>
        <v/>
      </c>
      <c r="Z3094" s="1049" t="str">
        <f t="shared" si="493"/>
        <v/>
      </c>
      <c r="AA3094" s="1049" t="str">
        <f t="shared" si="494"/>
        <v/>
      </c>
      <c r="AB3094" s="1050" t="str">
        <f t="shared" si="495"/>
        <v/>
      </c>
      <c r="AD3094" s="1052" t="str">
        <f t="shared" si="496"/>
        <v/>
      </c>
      <c r="AE3094" s="1053" t="str">
        <f t="shared" si="497"/>
        <v/>
      </c>
    </row>
    <row r="3095" spans="23:31" ht="12.75" customHeight="1">
      <c r="W3095" s="1046" t="str">
        <f t="shared" si="498"/>
        <v/>
      </c>
      <c r="X3095" s="1047"/>
      <c r="Y3095" s="1048" t="str">
        <f t="shared" si="491"/>
        <v/>
      </c>
      <c r="Z3095" s="1049" t="str">
        <f t="shared" si="493"/>
        <v/>
      </c>
      <c r="AA3095" s="1049" t="str">
        <f t="shared" si="494"/>
        <v/>
      </c>
      <c r="AB3095" s="1050" t="str">
        <f t="shared" si="495"/>
        <v/>
      </c>
      <c r="AD3095" s="1052" t="str">
        <f t="shared" si="496"/>
        <v/>
      </c>
      <c r="AE3095" s="1053" t="str">
        <f t="shared" si="497"/>
        <v/>
      </c>
    </row>
    <row r="3096" spans="23:31" ht="12.75" customHeight="1">
      <c r="W3096" s="1046" t="str">
        <f t="shared" si="498"/>
        <v/>
      </c>
      <c r="X3096" s="1047"/>
      <c r="Y3096" s="1048" t="str">
        <f t="shared" si="491"/>
        <v/>
      </c>
      <c r="Z3096" s="1049" t="str">
        <f t="shared" si="493"/>
        <v/>
      </c>
      <c r="AA3096" s="1049" t="str">
        <f t="shared" si="494"/>
        <v/>
      </c>
      <c r="AB3096" s="1050" t="str">
        <f t="shared" si="495"/>
        <v/>
      </c>
      <c r="AD3096" s="1052" t="str">
        <f t="shared" si="496"/>
        <v/>
      </c>
      <c r="AE3096" s="1053" t="str">
        <f t="shared" si="497"/>
        <v/>
      </c>
    </row>
    <row r="3097" spans="23:31" ht="12.75" customHeight="1">
      <c r="W3097" s="1046" t="str">
        <f t="shared" si="498"/>
        <v/>
      </c>
      <c r="X3097" s="1047"/>
      <c r="Y3097" s="1048" t="str">
        <f t="shared" si="491"/>
        <v/>
      </c>
      <c r="Z3097" s="1049" t="str">
        <f t="shared" si="493"/>
        <v/>
      </c>
      <c r="AA3097" s="1049" t="str">
        <f t="shared" si="494"/>
        <v/>
      </c>
      <c r="AB3097" s="1050" t="str">
        <f t="shared" si="495"/>
        <v/>
      </c>
      <c r="AD3097" s="1052" t="str">
        <f t="shared" si="496"/>
        <v/>
      </c>
      <c r="AE3097" s="1053" t="str">
        <f t="shared" si="497"/>
        <v/>
      </c>
    </row>
    <row r="3098" spans="23:31" ht="12.75" customHeight="1">
      <c r="W3098" s="1046" t="str">
        <f t="shared" si="498"/>
        <v/>
      </c>
      <c r="X3098" s="1047"/>
      <c r="Y3098" s="1048" t="str">
        <f t="shared" si="491"/>
        <v/>
      </c>
      <c r="Z3098" s="1049" t="str">
        <f t="shared" si="493"/>
        <v/>
      </c>
      <c r="AA3098" s="1049" t="str">
        <f t="shared" si="494"/>
        <v/>
      </c>
      <c r="AB3098" s="1050" t="str">
        <f t="shared" si="495"/>
        <v/>
      </c>
      <c r="AD3098" s="1052" t="str">
        <f t="shared" si="496"/>
        <v/>
      </c>
      <c r="AE3098" s="1053" t="str">
        <f t="shared" si="497"/>
        <v/>
      </c>
    </row>
    <row r="3099" spans="23:31" ht="12.75" customHeight="1">
      <c r="W3099" s="1046" t="str">
        <f t="shared" si="498"/>
        <v/>
      </c>
      <c r="X3099" s="1047"/>
      <c r="Y3099" s="1048" t="str">
        <f t="shared" si="491"/>
        <v/>
      </c>
      <c r="Z3099" s="1049" t="str">
        <f t="shared" si="493"/>
        <v/>
      </c>
      <c r="AA3099" s="1049" t="str">
        <f t="shared" si="494"/>
        <v/>
      </c>
      <c r="AB3099" s="1050" t="str">
        <f t="shared" si="495"/>
        <v/>
      </c>
      <c r="AD3099" s="1052" t="str">
        <f t="shared" si="496"/>
        <v/>
      </c>
      <c r="AE3099" s="1053" t="str">
        <f t="shared" si="497"/>
        <v/>
      </c>
    </row>
    <row r="3100" spans="23:31" ht="12.75" customHeight="1">
      <c r="W3100" s="1046" t="str">
        <f t="shared" si="498"/>
        <v/>
      </c>
      <c r="X3100" s="1047"/>
      <c r="Y3100" s="1048" t="str">
        <f t="shared" si="491"/>
        <v/>
      </c>
      <c r="Z3100" s="1049" t="str">
        <f t="shared" si="493"/>
        <v/>
      </c>
      <c r="AA3100" s="1049" t="str">
        <f t="shared" si="494"/>
        <v/>
      </c>
      <c r="AB3100" s="1050" t="str">
        <f t="shared" si="495"/>
        <v/>
      </c>
      <c r="AD3100" s="1052" t="str">
        <f t="shared" si="496"/>
        <v/>
      </c>
      <c r="AE3100" s="1053" t="str">
        <f t="shared" si="497"/>
        <v/>
      </c>
    </row>
    <row r="3101" spans="23:31" ht="12.75" customHeight="1">
      <c r="W3101" s="1046" t="str">
        <f t="shared" si="498"/>
        <v/>
      </c>
      <c r="X3101" s="1047"/>
      <c r="Y3101" s="1048" t="str">
        <f t="shared" si="491"/>
        <v/>
      </c>
      <c r="Z3101" s="1049" t="str">
        <f t="shared" si="493"/>
        <v/>
      </c>
      <c r="AA3101" s="1049" t="str">
        <f t="shared" si="494"/>
        <v/>
      </c>
      <c r="AB3101" s="1050" t="str">
        <f t="shared" si="495"/>
        <v/>
      </c>
      <c r="AD3101" s="1052" t="str">
        <f t="shared" si="496"/>
        <v/>
      </c>
      <c r="AE3101" s="1053" t="str">
        <f t="shared" si="497"/>
        <v/>
      </c>
    </row>
    <row r="3102" spans="23:31" ht="12.75" customHeight="1">
      <c r="W3102" s="1046" t="str">
        <f t="shared" si="498"/>
        <v/>
      </c>
      <c r="X3102" s="1047"/>
      <c r="Y3102" s="1048" t="str">
        <f t="shared" si="491"/>
        <v/>
      </c>
      <c r="Z3102" s="1049" t="str">
        <f t="shared" si="493"/>
        <v/>
      </c>
      <c r="AA3102" s="1049" t="str">
        <f t="shared" si="494"/>
        <v/>
      </c>
      <c r="AB3102" s="1050" t="str">
        <f t="shared" si="495"/>
        <v/>
      </c>
      <c r="AD3102" s="1052" t="str">
        <f t="shared" si="496"/>
        <v/>
      </c>
      <c r="AE3102" s="1053" t="str">
        <f t="shared" si="497"/>
        <v/>
      </c>
    </row>
    <row r="3103" spans="23:31" ht="12.75" customHeight="1">
      <c r="W3103" s="1046" t="str">
        <f t="shared" si="498"/>
        <v/>
      </c>
      <c r="X3103" s="1047"/>
      <c r="Y3103" s="1048" t="str">
        <f t="shared" si="491"/>
        <v/>
      </c>
      <c r="Z3103" s="1049" t="str">
        <f t="shared" si="493"/>
        <v/>
      </c>
      <c r="AA3103" s="1049" t="str">
        <f t="shared" si="494"/>
        <v/>
      </c>
      <c r="AB3103" s="1050" t="str">
        <f t="shared" si="495"/>
        <v/>
      </c>
      <c r="AD3103" s="1052" t="str">
        <f t="shared" si="496"/>
        <v/>
      </c>
      <c r="AE3103" s="1053" t="str">
        <f t="shared" si="497"/>
        <v/>
      </c>
    </row>
    <row r="3104" spans="23:31" ht="12.75" customHeight="1">
      <c r="W3104" s="1046" t="str">
        <f t="shared" si="498"/>
        <v/>
      </c>
      <c r="X3104" s="1047"/>
      <c r="Y3104" s="1048" t="str">
        <f t="shared" si="491"/>
        <v/>
      </c>
      <c r="Z3104" s="1049" t="str">
        <f t="shared" si="493"/>
        <v/>
      </c>
      <c r="AA3104" s="1049" t="str">
        <f t="shared" si="494"/>
        <v/>
      </c>
      <c r="AB3104" s="1050" t="str">
        <f t="shared" si="495"/>
        <v/>
      </c>
      <c r="AD3104" s="1052" t="str">
        <f t="shared" si="496"/>
        <v/>
      </c>
      <c r="AE3104" s="1053" t="str">
        <f t="shared" si="497"/>
        <v/>
      </c>
    </row>
    <row r="3105" spans="23:31" ht="12.75" customHeight="1">
      <c r="W3105" s="1046" t="str">
        <f t="shared" si="498"/>
        <v/>
      </c>
      <c r="X3105" s="1047"/>
      <c r="Y3105" s="1048" t="str">
        <f t="shared" ref="Y3105:Y3168" si="499">IFERROR(CHOOSE(X3105,"መስከረም","ጥቅምት","ህዳር  ","ታህሳስ ","ጥር ","የካቲት ","መጋቢት ","ሚይዚያ ","ግንቦት ","ሰኔ ","ሐምሌ ","ነሐሴ ","Pagume"),"")</f>
        <v/>
      </c>
      <c r="Z3105" s="1049" t="str">
        <f t="shared" si="493"/>
        <v/>
      </c>
      <c r="AA3105" s="1049" t="str">
        <f t="shared" si="494"/>
        <v/>
      </c>
      <c r="AB3105" s="1050" t="str">
        <f t="shared" si="495"/>
        <v/>
      </c>
      <c r="AD3105" s="1052" t="str">
        <f t="shared" si="496"/>
        <v/>
      </c>
      <c r="AE3105" s="1053" t="str">
        <f t="shared" si="497"/>
        <v/>
      </c>
    </row>
    <row r="3106" spans="23:31" ht="12.75" customHeight="1">
      <c r="W3106" s="1046" t="str">
        <f t="shared" si="498"/>
        <v/>
      </c>
      <c r="X3106" s="1047"/>
      <c r="Y3106" s="1048" t="str">
        <f t="shared" si="499"/>
        <v/>
      </c>
      <c r="Z3106" s="1049" t="str">
        <f t="shared" si="493"/>
        <v/>
      </c>
      <c r="AA3106" s="1049" t="str">
        <f t="shared" si="494"/>
        <v/>
      </c>
      <c r="AB3106" s="1050" t="str">
        <f t="shared" si="495"/>
        <v/>
      </c>
      <c r="AD3106" s="1052" t="str">
        <f t="shared" si="496"/>
        <v/>
      </c>
      <c r="AE3106" s="1053" t="str">
        <f t="shared" si="497"/>
        <v/>
      </c>
    </row>
    <row r="3107" spans="23:31" ht="12.75" customHeight="1">
      <c r="W3107" s="1046" t="str">
        <f t="shared" si="498"/>
        <v/>
      </c>
      <c r="X3107" s="1047"/>
      <c r="Y3107" s="1048" t="str">
        <f t="shared" si="499"/>
        <v/>
      </c>
      <c r="Z3107" s="1049" t="str">
        <f t="shared" si="493"/>
        <v/>
      </c>
      <c r="AA3107" s="1049" t="str">
        <f t="shared" si="494"/>
        <v/>
      </c>
      <c r="AB3107" s="1050" t="str">
        <f t="shared" si="495"/>
        <v/>
      </c>
      <c r="AD3107" s="1052" t="str">
        <f t="shared" si="496"/>
        <v/>
      </c>
      <c r="AE3107" s="1053" t="str">
        <f t="shared" si="497"/>
        <v/>
      </c>
    </row>
    <row r="3108" spans="23:31" ht="12.75" customHeight="1">
      <c r="W3108" s="1046" t="str">
        <f t="shared" si="498"/>
        <v/>
      </c>
      <c r="X3108" s="1047"/>
      <c r="Y3108" s="1048" t="str">
        <f t="shared" si="499"/>
        <v/>
      </c>
      <c r="Z3108" s="1049" t="str">
        <f t="shared" si="493"/>
        <v/>
      </c>
      <c r="AA3108" s="1049" t="str">
        <f t="shared" si="494"/>
        <v/>
      </c>
      <c r="AB3108" s="1050" t="str">
        <f t="shared" si="495"/>
        <v/>
      </c>
      <c r="AD3108" s="1052" t="str">
        <f t="shared" si="496"/>
        <v/>
      </c>
      <c r="AE3108" s="1053" t="str">
        <f t="shared" si="497"/>
        <v/>
      </c>
    </row>
    <row r="3109" spans="23:31" ht="12.75" customHeight="1">
      <c r="W3109" s="1046" t="str">
        <f t="shared" si="498"/>
        <v/>
      </c>
      <c r="X3109" s="1047"/>
      <c r="Y3109" s="1048" t="str">
        <f t="shared" si="499"/>
        <v/>
      </c>
      <c r="Z3109" s="1049" t="str">
        <f t="shared" si="493"/>
        <v/>
      </c>
      <c r="AA3109" s="1049" t="str">
        <f t="shared" si="494"/>
        <v/>
      </c>
      <c r="AB3109" s="1050" t="str">
        <f t="shared" si="495"/>
        <v/>
      </c>
      <c r="AD3109" s="1052" t="str">
        <f t="shared" si="496"/>
        <v/>
      </c>
      <c r="AE3109" s="1053" t="str">
        <f t="shared" si="497"/>
        <v/>
      </c>
    </row>
    <row r="3110" spans="23:31" ht="12.75" customHeight="1">
      <c r="W3110" s="1046" t="str">
        <f t="shared" si="498"/>
        <v/>
      </c>
      <c r="X3110" s="1047"/>
      <c r="Y3110" s="1048" t="str">
        <f t="shared" si="499"/>
        <v/>
      </c>
      <c r="Z3110" s="1049" t="str">
        <f t="shared" si="493"/>
        <v/>
      </c>
      <c r="AA3110" s="1049" t="str">
        <f t="shared" si="494"/>
        <v/>
      </c>
      <c r="AB3110" s="1050" t="str">
        <f t="shared" si="495"/>
        <v/>
      </c>
      <c r="AD3110" s="1052" t="str">
        <f t="shared" si="496"/>
        <v/>
      </c>
      <c r="AE3110" s="1053" t="str">
        <f t="shared" si="497"/>
        <v/>
      </c>
    </row>
    <row r="3111" spans="23:31" ht="12.75" customHeight="1">
      <c r="W3111" s="1046" t="str">
        <f t="shared" si="498"/>
        <v/>
      </c>
      <c r="X3111" s="1047"/>
      <c r="Y3111" s="1048" t="str">
        <f t="shared" si="499"/>
        <v/>
      </c>
      <c r="Z3111" s="1049" t="str">
        <f t="shared" si="493"/>
        <v/>
      </c>
      <c r="AA3111" s="1049" t="str">
        <f t="shared" si="494"/>
        <v/>
      </c>
      <c r="AB3111" s="1050" t="str">
        <f t="shared" si="495"/>
        <v/>
      </c>
      <c r="AD3111" s="1052" t="str">
        <f t="shared" si="496"/>
        <v/>
      </c>
      <c r="AE3111" s="1053" t="str">
        <f t="shared" si="497"/>
        <v/>
      </c>
    </row>
    <row r="3112" spans="23:31" ht="12.75" customHeight="1">
      <c r="W3112" s="1046" t="str">
        <f t="shared" si="498"/>
        <v/>
      </c>
      <c r="X3112" s="1047"/>
      <c r="Y3112" s="1048" t="str">
        <f t="shared" si="499"/>
        <v/>
      </c>
      <c r="Z3112" s="1049" t="str">
        <f t="shared" si="493"/>
        <v/>
      </c>
      <c r="AA3112" s="1049" t="str">
        <f t="shared" si="494"/>
        <v/>
      </c>
      <c r="AB3112" s="1050" t="str">
        <f t="shared" si="495"/>
        <v/>
      </c>
      <c r="AD3112" s="1052" t="str">
        <f t="shared" si="496"/>
        <v/>
      </c>
      <c r="AE3112" s="1053" t="str">
        <f t="shared" si="497"/>
        <v/>
      </c>
    </row>
    <row r="3113" spans="23:31" ht="12.75" customHeight="1">
      <c r="W3113" s="1046" t="str">
        <f t="shared" si="498"/>
        <v/>
      </c>
      <c r="X3113" s="1047"/>
      <c r="Y3113" s="1048" t="str">
        <f t="shared" si="499"/>
        <v/>
      </c>
      <c r="Z3113" s="1049" t="str">
        <f t="shared" si="493"/>
        <v/>
      </c>
      <c r="AA3113" s="1049" t="str">
        <f t="shared" si="494"/>
        <v/>
      </c>
      <c r="AB3113" s="1050" t="str">
        <f t="shared" si="495"/>
        <v/>
      </c>
      <c r="AD3113" s="1052" t="str">
        <f t="shared" si="496"/>
        <v/>
      </c>
      <c r="AE3113" s="1053" t="str">
        <f t="shared" si="497"/>
        <v/>
      </c>
    </row>
    <row r="3114" spans="23:31" ht="12.75" customHeight="1">
      <c r="W3114" s="1046" t="str">
        <f t="shared" si="498"/>
        <v/>
      </c>
      <c r="X3114" s="1047"/>
      <c r="Y3114" s="1048" t="str">
        <f t="shared" si="499"/>
        <v/>
      </c>
      <c r="Z3114" s="1049" t="str">
        <f t="shared" si="493"/>
        <v/>
      </c>
      <c r="AA3114" s="1049" t="str">
        <f t="shared" si="494"/>
        <v/>
      </c>
      <c r="AB3114" s="1050" t="str">
        <f t="shared" si="495"/>
        <v/>
      </c>
      <c r="AD3114" s="1052" t="str">
        <f t="shared" si="496"/>
        <v/>
      </c>
      <c r="AE3114" s="1053" t="str">
        <f t="shared" si="497"/>
        <v/>
      </c>
    </row>
    <row r="3115" spans="23:31" ht="12.75" customHeight="1">
      <c r="W3115" s="1046" t="str">
        <f t="shared" si="498"/>
        <v/>
      </c>
      <c r="X3115" s="1047"/>
      <c r="Y3115" s="1048" t="str">
        <f t="shared" si="499"/>
        <v/>
      </c>
      <c r="Z3115" s="1049" t="str">
        <f t="shared" si="493"/>
        <v/>
      </c>
      <c r="AA3115" s="1049" t="str">
        <f t="shared" si="494"/>
        <v/>
      </c>
      <c r="AB3115" s="1050" t="str">
        <f t="shared" si="495"/>
        <v/>
      </c>
      <c r="AD3115" s="1052" t="str">
        <f t="shared" si="496"/>
        <v/>
      </c>
      <c r="AE3115" s="1053" t="str">
        <f t="shared" si="497"/>
        <v/>
      </c>
    </row>
    <row r="3116" spans="23:31" ht="12.75" customHeight="1">
      <c r="W3116" s="1046" t="str">
        <f t="shared" si="498"/>
        <v/>
      </c>
      <c r="X3116" s="1047"/>
      <c r="Y3116" s="1048" t="str">
        <f t="shared" si="499"/>
        <v/>
      </c>
      <c r="Z3116" s="1049" t="str">
        <f t="shared" si="493"/>
        <v/>
      </c>
      <c r="AA3116" s="1049" t="str">
        <f t="shared" si="494"/>
        <v/>
      </c>
      <c r="AB3116" s="1050" t="str">
        <f t="shared" si="495"/>
        <v/>
      </c>
      <c r="AD3116" s="1052" t="str">
        <f t="shared" si="496"/>
        <v/>
      </c>
      <c r="AE3116" s="1053" t="str">
        <f t="shared" si="497"/>
        <v/>
      </c>
    </row>
    <row r="3117" spans="23:31" ht="12.75" customHeight="1">
      <c r="W3117" s="1046" t="str">
        <f t="shared" si="498"/>
        <v/>
      </c>
      <c r="X3117" s="1047"/>
      <c r="Y3117" s="1048" t="str">
        <f t="shared" si="499"/>
        <v/>
      </c>
      <c r="Z3117" s="1049" t="str">
        <f t="shared" si="493"/>
        <v/>
      </c>
      <c r="AA3117" s="1049" t="str">
        <f t="shared" si="494"/>
        <v/>
      </c>
      <c r="AB3117" s="1050" t="str">
        <f t="shared" si="495"/>
        <v/>
      </c>
      <c r="AD3117" s="1052" t="str">
        <f t="shared" si="496"/>
        <v/>
      </c>
      <c r="AE3117" s="1053" t="str">
        <f t="shared" si="497"/>
        <v/>
      </c>
    </row>
    <row r="3118" spans="23:31" ht="12.75" customHeight="1">
      <c r="W3118" s="1046" t="str">
        <f t="shared" si="498"/>
        <v/>
      </c>
      <c r="X3118" s="1047"/>
      <c r="Y3118" s="1048" t="str">
        <f t="shared" si="499"/>
        <v/>
      </c>
      <c r="Z3118" s="1049" t="str">
        <f t="shared" si="493"/>
        <v/>
      </c>
      <c r="AA3118" s="1049" t="str">
        <f t="shared" si="494"/>
        <v/>
      </c>
      <c r="AB3118" s="1050" t="str">
        <f t="shared" si="495"/>
        <v/>
      </c>
      <c r="AD3118" s="1052" t="str">
        <f t="shared" si="496"/>
        <v/>
      </c>
      <c r="AE3118" s="1053" t="str">
        <f t="shared" si="497"/>
        <v/>
      </c>
    </row>
    <row r="3119" spans="23:31" ht="12.75" customHeight="1">
      <c r="W3119" s="1046" t="str">
        <f t="shared" si="498"/>
        <v/>
      </c>
      <c r="X3119" s="1047"/>
      <c r="Y3119" s="1048" t="str">
        <f t="shared" si="499"/>
        <v/>
      </c>
      <c r="Z3119" s="1049" t="str">
        <f t="shared" si="493"/>
        <v/>
      </c>
      <c r="AA3119" s="1049" t="str">
        <f t="shared" si="494"/>
        <v/>
      </c>
      <c r="AB3119" s="1050" t="str">
        <f t="shared" si="495"/>
        <v/>
      </c>
      <c r="AD3119" s="1052" t="str">
        <f t="shared" si="496"/>
        <v/>
      </c>
      <c r="AE3119" s="1053" t="str">
        <f t="shared" si="497"/>
        <v/>
      </c>
    </row>
    <row r="3120" spans="23:31" ht="12.75" customHeight="1">
      <c r="W3120" s="1046" t="str">
        <f t="shared" si="498"/>
        <v/>
      </c>
      <c r="X3120" s="1047"/>
      <c r="Y3120" s="1048" t="str">
        <f t="shared" si="499"/>
        <v/>
      </c>
      <c r="Z3120" s="1049" t="str">
        <f t="shared" si="493"/>
        <v/>
      </c>
      <c r="AA3120" s="1049" t="str">
        <f t="shared" si="494"/>
        <v/>
      </c>
      <c r="AB3120" s="1050" t="str">
        <f t="shared" si="495"/>
        <v/>
      </c>
      <c r="AD3120" s="1052" t="str">
        <f t="shared" si="496"/>
        <v/>
      </c>
      <c r="AE3120" s="1053" t="str">
        <f t="shared" si="497"/>
        <v/>
      </c>
    </row>
    <row r="3121" spans="23:31" ht="12.75" customHeight="1">
      <c r="W3121" s="1046" t="str">
        <f t="shared" si="498"/>
        <v/>
      </c>
      <c r="X3121" s="1047"/>
      <c r="Y3121" s="1048" t="str">
        <f t="shared" si="499"/>
        <v/>
      </c>
      <c r="Z3121" s="1049" t="str">
        <f t="shared" si="493"/>
        <v/>
      </c>
      <c r="AA3121" s="1049" t="str">
        <f t="shared" si="494"/>
        <v/>
      </c>
      <c r="AB3121" s="1050" t="str">
        <f t="shared" si="495"/>
        <v/>
      </c>
      <c r="AD3121" s="1052" t="str">
        <f t="shared" si="496"/>
        <v/>
      </c>
      <c r="AE3121" s="1053" t="str">
        <f t="shared" si="497"/>
        <v/>
      </c>
    </row>
    <row r="3122" spans="23:31" ht="12.75" customHeight="1">
      <c r="W3122" s="1046" t="str">
        <f t="shared" si="498"/>
        <v/>
      </c>
      <c r="X3122" s="1047"/>
      <c r="Y3122" s="1048" t="str">
        <f t="shared" si="499"/>
        <v/>
      </c>
      <c r="Z3122" s="1049" t="str">
        <f t="shared" si="493"/>
        <v/>
      </c>
      <c r="AA3122" s="1049" t="str">
        <f t="shared" si="494"/>
        <v/>
      </c>
      <c r="AB3122" s="1050" t="str">
        <f t="shared" si="495"/>
        <v/>
      </c>
      <c r="AD3122" s="1052" t="str">
        <f t="shared" si="496"/>
        <v/>
      </c>
      <c r="AE3122" s="1053" t="str">
        <f t="shared" si="497"/>
        <v/>
      </c>
    </row>
    <row r="3123" spans="23:31" ht="12.75" customHeight="1">
      <c r="W3123" s="1046" t="str">
        <f t="shared" si="498"/>
        <v/>
      </c>
      <c r="X3123" s="1047"/>
      <c r="Y3123" s="1048" t="str">
        <f t="shared" si="499"/>
        <v/>
      </c>
      <c r="Z3123" s="1049" t="str">
        <f t="shared" si="493"/>
        <v/>
      </c>
      <c r="AA3123" s="1049" t="str">
        <f t="shared" si="494"/>
        <v/>
      </c>
      <c r="AB3123" s="1050" t="str">
        <f t="shared" si="495"/>
        <v/>
      </c>
      <c r="AD3123" s="1052" t="str">
        <f t="shared" si="496"/>
        <v/>
      </c>
      <c r="AE3123" s="1053" t="str">
        <f t="shared" si="497"/>
        <v/>
      </c>
    </row>
    <row r="3124" spans="23:31" ht="12.75" customHeight="1">
      <c r="W3124" s="1046" t="str">
        <f t="shared" si="498"/>
        <v/>
      </c>
      <c r="X3124" s="1047"/>
      <c r="Y3124" s="1048" t="str">
        <f t="shared" si="499"/>
        <v/>
      </c>
      <c r="Z3124" s="1049" t="str">
        <f t="shared" si="493"/>
        <v/>
      </c>
      <c r="AA3124" s="1049" t="str">
        <f t="shared" si="494"/>
        <v/>
      </c>
      <c r="AB3124" s="1050" t="str">
        <f t="shared" si="495"/>
        <v/>
      </c>
      <c r="AD3124" s="1052" t="str">
        <f t="shared" si="496"/>
        <v/>
      </c>
      <c r="AE3124" s="1053" t="str">
        <f t="shared" si="497"/>
        <v/>
      </c>
    </row>
    <row r="3125" spans="23:31" ht="12.75" customHeight="1">
      <c r="W3125" s="1046" t="str">
        <f t="shared" si="498"/>
        <v/>
      </c>
      <c r="X3125" s="1047"/>
      <c r="Y3125" s="1048" t="str">
        <f t="shared" si="499"/>
        <v/>
      </c>
      <c r="Z3125" s="1049" t="str">
        <f t="shared" si="493"/>
        <v/>
      </c>
      <c r="AA3125" s="1049" t="str">
        <f t="shared" si="494"/>
        <v/>
      </c>
      <c r="AB3125" s="1050" t="str">
        <f t="shared" si="495"/>
        <v/>
      </c>
      <c r="AD3125" s="1052" t="str">
        <f t="shared" si="496"/>
        <v/>
      </c>
      <c r="AE3125" s="1053" t="str">
        <f t="shared" si="497"/>
        <v/>
      </c>
    </row>
    <row r="3126" spans="23:31" ht="12.75" customHeight="1">
      <c r="W3126" s="1046" t="str">
        <f t="shared" si="498"/>
        <v/>
      </c>
      <c r="X3126" s="1047"/>
      <c r="Y3126" s="1048" t="str">
        <f t="shared" si="499"/>
        <v/>
      </c>
      <c r="Z3126" s="1049" t="str">
        <f t="shared" si="493"/>
        <v/>
      </c>
      <c r="AA3126" s="1049" t="str">
        <f t="shared" si="494"/>
        <v/>
      </c>
      <c r="AB3126" s="1050" t="str">
        <f t="shared" si="495"/>
        <v/>
      </c>
      <c r="AD3126" s="1052" t="str">
        <f t="shared" si="496"/>
        <v/>
      </c>
      <c r="AE3126" s="1053" t="str">
        <f t="shared" si="497"/>
        <v/>
      </c>
    </row>
    <row r="3127" spans="23:31" ht="12.75" customHeight="1">
      <c r="W3127" s="1046" t="str">
        <f t="shared" si="498"/>
        <v/>
      </c>
      <c r="X3127" s="1047"/>
      <c r="Y3127" s="1048" t="str">
        <f t="shared" si="499"/>
        <v/>
      </c>
      <c r="Z3127" s="1049" t="str">
        <f t="shared" si="493"/>
        <v/>
      </c>
      <c r="AA3127" s="1049" t="str">
        <f t="shared" si="494"/>
        <v/>
      </c>
      <c r="AB3127" s="1050" t="str">
        <f t="shared" si="495"/>
        <v/>
      </c>
      <c r="AD3127" s="1052" t="str">
        <f t="shared" si="496"/>
        <v/>
      </c>
      <c r="AE3127" s="1053" t="str">
        <f t="shared" si="497"/>
        <v/>
      </c>
    </row>
    <row r="3128" spans="23:31" ht="12.75" customHeight="1">
      <c r="W3128" s="1046" t="str">
        <f t="shared" si="498"/>
        <v/>
      </c>
      <c r="X3128" s="1047"/>
      <c r="Y3128" s="1048" t="str">
        <f t="shared" si="499"/>
        <v/>
      </c>
      <c r="Z3128" s="1049" t="str">
        <f t="shared" si="493"/>
        <v/>
      </c>
      <c r="AA3128" s="1049" t="str">
        <f t="shared" si="494"/>
        <v/>
      </c>
      <c r="AB3128" s="1050" t="str">
        <f t="shared" si="495"/>
        <v/>
      </c>
      <c r="AD3128" s="1052" t="str">
        <f t="shared" si="496"/>
        <v/>
      </c>
      <c r="AE3128" s="1053" t="str">
        <f t="shared" si="497"/>
        <v/>
      </c>
    </row>
    <row r="3129" spans="23:31" ht="12.75" customHeight="1">
      <c r="W3129" s="1046" t="str">
        <f t="shared" si="498"/>
        <v/>
      </c>
      <c r="X3129" s="1047"/>
      <c r="Y3129" s="1048" t="str">
        <f t="shared" si="499"/>
        <v/>
      </c>
      <c r="Z3129" s="1049" t="str">
        <f t="shared" si="493"/>
        <v/>
      </c>
      <c r="AA3129" s="1049" t="str">
        <f t="shared" si="494"/>
        <v/>
      </c>
      <c r="AB3129" s="1050" t="str">
        <f t="shared" si="495"/>
        <v/>
      </c>
      <c r="AD3129" s="1052" t="str">
        <f t="shared" si="496"/>
        <v/>
      </c>
      <c r="AE3129" s="1053" t="str">
        <f t="shared" si="497"/>
        <v/>
      </c>
    </row>
    <row r="3130" spans="23:31" ht="12.75" customHeight="1">
      <c r="W3130" s="1046" t="str">
        <f t="shared" si="498"/>
        <v/>
      </c>
      <c r="X3130" s="1047"/>
      <c r="Y3130" s="1048" t="str">
        <f t="shared" si="499"/>
        <v/>
      </c>
      <c r="Z3130" s="1049" t="str">
        <f t="shared" si="493"/>
        <v/>
      </c>
      <c r="AA3130" s="1049" t="str">
        <f t="shared" si="494"/>
        <v/>
      </c>
      <c r="AB3130" s="1050" t="str">
        <f t="shared" si="495"/>
        <v/>
      </c>
      <c r="AD3130" s="1052" t="str">
        <f t="shared" si="496"/>
        <v/>
      </c>
      <c r="AE3130" s="1053" t="str">
        <f t="shared" si="497"/>
        <v/>
      </c>
    </row>
    <row r="3131" spans="23:31" ht="12.75" customHeight="1">
      <c r="W3131" s="1046" t="str">
        <f t="shared" si="498"/>
        <v/>
      </c>
      <c r="X3131" s="1047"/>
      <c r="Y3131" s="1048" t="str">
        <f t="shared" si="499"/>
        <v/>
      </c>
      <c r="Z3131" s="1049" t="str">
        <f t="shared" si="493"/>
        <v/>
      </c>
      <c r="AA3131" s="1049" t="str">
        <f t="shared" si="494"/>
        <v/>
      </c>
      <c r="AB3131" s="1050" t="str">
        <f t="shared" si="495"/>
        <v/>
      </c>
      <c r="AD3131" s="1052" t="str">
        <f t="shared" si="496"/>
        <v/>
      </c>
      <c r="AE3131" s="1053" t="str">
        <f t="shared" si="497"/>
        <v/>
      </c>
    </row>
    <row r="3132" spans="23:31" ht="12.75" customHeight="1">
      <c r="W3132" s="1046" t="str">
        <f t="shared" si="498"/>
        <v/>
      </c>
      <c r="X3132" s="1047"/>
      <c r="Y3132" s="1048" t="str">
        <f t="shared" si="499"/>
        <v/>
      </c>
      <c r="Z3132" s="1049" t="str">
        <f t="shared" si="493"/>
        <v/>
      </c>
      <c r="AA3132" s="1049" t="str">
        <f t="shared" si="494"/>
        <v/>
      </c>
      <c r="AB3132" s="1050" t="str">
        <f t="shared" si="495"/>
        <v/>
      </c>
      <c r="AD3132" s="1052" t="str">
        <f t="shared" si="496"/>
        <v/>
      </c>
      <c r="AE3132" s="1053" t="str">
        <f t="shared" si="497"/>
        <v/>
      </c>
    </row>
    <row r="3133" spans="23:31" ht="12.75" customHeight="1">
      <c r="W3133" s="1046" t="str">
        <f t="shared" si="498"/>
        <v/>
      </c>
      <c r="X3133" s="1047"/>
      <c r="Y3133" s="1048" t="str">
        <f t="shared" si="499"/>
        <v/>
      </c>
      <c r="Z3133" s="1049" t="str">
        <f t="shared" si="493"/>
        <v/>
      </c>
      <c r="AA3133" s="1049" t="str">
        <f t="shared" si="494"/>
        <v/>
      </c>
      <c r="AB3133" s="1050" t="str">
        <f t="shared" si="495"/>
        <v/>
      </c>
      <c r="AD3133" s="1052" t="str">
        <f t="shared" si="496"/>
        <v/>
      </c>
      <c r="AE3133" s="1053" t="str">
        <f t="shared" si="497"/>
        <v/>
      </c>
    </row>
    <row r="3134" spans="23:31" ht="12.75" customHeight="1">
      <c r="W3134" s="1046" t="str">
        <f t="shared" si="498"/>
        <v/>
      </c>
      <c r="X3134" s="1047"/>
      <c r="Y3134" s="1048" t="str">
        <f t="shared" si="499"/>
        <v/>
      </c>
      <c r="Z3134" s="1049" t="str">
        <f t="shared" si="493"/>
        <v/>
      </c>
      <c r="AA3134" s="1049" t="str">
        <f t="shared" si="494"/>
        <v/>
      </c>
      <c r="AB3134" s="1050" t="str">
        <f t="shared" si="495"/>
        <v/>
      </c>
      <c r="AD3134" s="1052" t="str">
        <f t="shared" si="496"/>
        <v/>
      </c>
      <c r="AE3134" s="1053" t="str">
        <f t="shared" si="497"/>
        <v/>
      </c>
    </row>
    <row r="3135" spans="23:31" ht="12.75" customHeight="1">
      <c r="W3135" s="1046" t="str">
        <f t="shared" si="498"/>
        <v/>
      </c>
      <c r="X3135" s="1047"/>
      <c r="Y3135" s="1048" t="str">
        <f t="shared" si="499"/>
        <v/>
      </c>
      <c r="Z3135" s="1049" t="str">
        <f t="shared" si="493"/>
        <v/>
      </c>
      <c r="AA3135" s="1049" t="str">
        <f t="shared" si="494"/>
        <v/>
      </c>
      <c r="AB3135" s="1050" t="str">
        <f t="shared" si="495"/>
        <v/>
      </c>
      <c r="AD3135" s="1052" t="str">
        <f t="shared" si="496"/>
        <v/>
      </c>
      <c r="AE3135" s="1053" t="str">
        <f t="shared" si="497"/>
        <v/>
      </c>
    </row>
    <row r="3136" spans="23:31" ht="12.75" customHeight="1">
      <c r="W3136" s="1046" t="str">
        <f t="shared" si="498"/>
        <v/>
      </c>
      <c r="X3136" s="1047"/>
      <c r="Y3136" s="1048" t="str">
        <f t="shared" si="499"/>
        <v/>
      </c>
      <c r="Z3136" s="1049" t="str">
        <f t="shared" si="493"/>
        <v/>
      </c>
      <c r="AA3136" s="1049" t="str">
        <f t="shared" si="494"/>
        <v/>
      </c>
      <c r="AB3136" s="1050" t="str">
        <f t="shared" si="495"/>
        <v/>
      </c>
      <c r="AD3136" s="1052" t="str">
        <f t="shared" si="496"/>
        <v/>
      </c>
      <c r="AE3136" s="1053" t="str">
        <f t="shared" si="497"/>
        <v/>
      </c>
    </row>
    <row r="3137" spans="23:31" ht="12.75" customHeight="1">
      <c r="W3137" s="1046" t="str">
        <f t="shared" si="498"/>
        <v/>
      </c>
      <c r="X3137" s="1047"/>
      <c r="Y3137" s="1048" t="str">
        <f t="shared" si="499"/>
        <v/>
      </c>
      <c r="Z3137" s="1049" t="str">
        <f t="shared" si="493"/>
        <v/>
      </c>
      <c r="AA3137" s="1049" t="str">
        <f t="shared" si="494"/>
        <v/>
      </c>
      <c r="AB3137" s="1050" t="str">
        <f t="shared" si="495"/>
        <v/>
      </c>
      <c r="AD3137" s="1052" t="str">
        <f t="shared" si="496"/>
        <v/>
      </c>
      <c r="AE3137" s="1053" t="str">
        <f t="shared" si="497"/>
        <v/>
      </c>
    </row>
    <row r="3138" spans="23:31" ht="12.75" customHeight="1">
      <c r="W3138" s="1046" t="str">
        <f t="shared" si="498"/>
        <v/>
      </c>
      <c r="X3138" s="1047"/>
      <c r="Y3138" s="1048" t="str">
        <f t="shared" si="499"/>
        <v/>
      </c>
      <c r="Z3138" s="1049" t="str">
        <f t="shared" si="493"/>
        <v/>
      </c>
      <c r="AA3138" s="1049" t="str">
        <f t="shared" si="494"/>
        <v/>
      </c>
      <c r="AB3138" s="1050" t="str">
        <f t="shared" si="495"/>
        <v/>
      </c>
      <c r="AD3138" s="1052" t="str">
        <f t="shared" si="496"/>
        <v/>
      </c>
      <c r="AE3138" s="1053" t="str">
        <f t="shared" si="497"/>
        <v/>
      </c>
    </row>
    <row r="3139" spans="23:31" ht="12.75" customHeight="1">
      <c r="W3139" s="1046" t="str">
        <f t="shared" si="498"/>
        <v/>
      </c>
      <c r="X3139" s="1047"/>
      <c r="Y3139" s="1048" t="str">
        <f t="shared" si="499"/>
        <v/>
      </c>
      <c r="Z3139" s="1049" t="str">
        <f t="shared" ref="Z3139:Z3202" si="500">IF($K3139="","",_xlfn.LET(_xlpm.gDate,K3139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139" s="1049" t="str">
        <f t="shared" ref="AA3139:AA3202" si="501">IF($Z3139="","",TEXT($Z3139,"mm"))</f>
        <v/>
      </c>
      <c r="AB3139" s="1050" t="str">
        <f t="shared" ref="AB3139:AB3202" si="502">IFERROR(CHOOSE(AA3139,"መስከረም","ጥቅምት","ህዳር  ","ታህሳስ ","ጥር ","የካቲት ","መጋቢት ","ሚይዚያ ","ግንቦት ","ሰኔ ","ሐምሌ ","ነሐሴ ","Pagume"),"")</f>
        <v/>
      </c>
      <c r="AD3139" s="1052" t="str">
        <f t="shared" ref="AD3139:AD3202" si="503">IF($D3139="","",YEAR(D3139)&amp;"-W"&amp;WEEKNUM(D3139,2))</f>
        <v/>
      </c>
      <c r="AE3139" s="1053" t="str">
        <f t="shared" ref="AE3139:AE3202" si="504">IF($K3139="","",YEAR(K3139)&amp;"-W"&amp;WEEKNUM(K3139,2))</f>
        <v/>
      </c>
    </row>
    <row r="3140" spans="23:31" ht="12.75" customHeight="1">
      <c r="W3140" s="1046" t="str">
        <f t="shared" ref="W3140:W3203" si="505">IF($D3140="","",_xlfn.LET(_xlpm.gDate,D3140,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140" s="1047"/>
      <c r="Y3140" s="1048" t="str">
        <f t="shared" si="499"/>
        <v/>
      </c>
      <c r="Z3140" s="1049" t="str">
        <f t="shared" si="500"/>
        <v/>
      </c>
      <c r="AA3140" s="1049" t="str">
        <f t="shared" si="501"/>
        <v/>
      </c>
      <c r="AB3140" s="1050" t="str">
        <f t="shared" si="502"/>
        <v/>
      </c>
      <c r="AD3140" s="1052" t="str">
        <f t="shared" si="503"/>
        <v/>
      </c>
      <c r="AE3140" s="1053" t="str">
        <f t="shared" si="504"/>
        <v/>
      </c>
    </row>
    <row r="3141" spans="23:31" ht="12.75" customHeight="1">
      <c r="W3141" s="1046" t="str">
        <f t="shared" si="505"/>
        <v/>
      </c>
      <c r="X3141" s="1047"/>
      <c r="Y3141" s="1048" t="str">
        <f t="shared" si="499"/>
        <v/>
      </c>
      <c r="Z3141" s="1049" t="str">
        <f t="shared" si="500"/>
        <v/>
      </c>
      <c r="AA3141" s="1049" t="str">
        <f t="shared" si="501"/>
        <v/>
      </c>
      <c r="AB3141" s="1050" t="str">
        <f t="shared" si="502"/>
        <v/>
      </c>
      <c r="AD3141" s="1052" t="str">
        <f t="shared" si="503"/>
        <v/>
      </c>
      <c r="AE3141" s="1053" t="str">
        <f t="shared" si="504"/>
        <v/>
      </c>
    </row>
    <row r="3142" spans="23:31" ht="12.75" customHeight="1">
      <c r="W3142" s="1046" t="str">
        <f t="shared" si="505"/>
        <v/>
      </c>
      <c r="X3142" s="1047"/>
      <c r="Y3142" s="1048" t="str">
        <f t="shared" si="499"/>
        <v/>
      </c>
      <c r="Z3142" s="1049" t="str">
        <f t="shared" si="500"/>
        <v/>
      </c>
      <c r="AA3142" s="1049" t="str">
        <f t="shared" si="501"/>
        <v/>
      </c>
      <c r="AB3142" s="1050" t="str">
        <f t="shared" si="502"/>
        <v/>
      </c>
      <c r="AD3142" s="1052" t="str">
        <f t="shared" si="503"/>
        <v/>
      </c>
      <c r="AE3142" s="1053" t="str">
        <f t="shared" si="504"/>
        <v/>
      </c>
    </row>
    <row r="3143" spans="23:31" ht="12.75" customHeight="1">
      <c r="W3143" s="1046" t="str">
        <f t="shared" si="505"/>
        <v/>
      </c>
      <c r="X3143" s="1047"/>
      <c r="Y3143" s="1048" t="str">
        <f t="shared" si="499"/>
        <v/>
      </c>
      <c r="Z3143" s="1049" t="str">
        <f t="shared" si="500"/>
        <v/>
      </c>
      <c r="AA3143" s="1049" t="str">
        <f t="shared" si="501"/>
        <v/>
      </c>
      <c r="AB3143" s="1050" t="str">
        <f t="shared" si="502"/>
        <v/>
      </c>
      <c r="AD3143" s="1052" t="str">
        <f t="shared" si="503"/>
        <v/>
      </c>
      <c r="AE3143" s="1053" t="str">
        <f t="shared" si="504"/>
        <v/>
      </c>
    </row>
    <row r="3144" spans="23:31" ht="12.75" customHeight="1">
      <c r="W3144" s="1046" t="str">
        <f t="shared" si="505"/>
        <v/>
      </c>
      <c r="X3144" s="1047"/>
      <c r="Y3144" s="1048" t="str">
        <f t="shared" si="499"/>
        <v/>
      </c>
      <c r="Z3144" s="1049" t="str">
        <f t="shared" si="500"/>
        <v/>
      </c>
      <c r="AA3144" s="1049" t="str">
        <f t="shared" si="501"/>
        <v/>
      </c>
      <c r="AB3144" s="1050" t="str">
        <f t="shared" si="502"/>
        <v/>
      </c>
      <c r="AD3144" s="1052" t="str">
        <f t="shared" si="503"/>
        <v/>
      </c>
      <c r="AE3144" s="1053" t="str">
        <f t="shared" si="504"/>
        <v/>
      </c>
    </row>
    <row r="3145" spans="23:31" ht="12.75" customHeight="1">
      <c r="W3145" s="1046" t="str">
        <f t="shared" si="505"/>
        <v/>
      </c>
      <c r="X3145" s="1047"/>
      <c r="Y3145" s="1048" t="str">
        <f t="shared" si="499"/>
        <v/>
      </c>
      <c r="Z3145" s="1049" t="str">
        <f t="shared" si="500"/>
        <v/>
      </c>
      <c r="AA3145" s="1049" t="str">
        <f t="shared" si="501"/>
        <v/>
      </c>
      <c r="AB3145" s="1050" t="str">
        <f t="shared" si="502"/>
        <v/>
      </c>
      <c r="AD3145" s="1052" t="str">
        <f t="shared" si="503"/>
        <v/>
      </c>
      <c r="AE3145" s="1053" t="str">
        <f t="shared" si="504"/>
        <v/>
      </c>
    </row>
    <row r="3146" spans="23:31" ht="12.75" customHeight="1">
      <c r="W3146" s="1046" t="str">
        <f t="shared" si="505"/>
        <v/>
      </c>
      <c r="X3146" s="1047"/>
      <c r="Y3146" s="1048" t="str">
        <f t="shared" si="499"/>
        <v/>
      </c>
      <c r="Z3146" s="1049" t="str">
        <f t="shared" si="500"/>
        <v/>
      </c>
      <c r="AA3146" s="1049" t="str">
        <f t="shared" si="501"/>
        <v/>
      </c>
      <c r="AB3146" s="1050" t="str">
        <f t="shared" si="502"/>
        <v/>
      </c>
      <c r="AD3146" s="1052" t="str">
        <f t="shared" si="503"/>
        <v/>
      </c>
      <c r="AE3146" s="1053" t="str">
        <f t="shared" si="504"/>
        <v/>
      </c>
    </row>
    <row r="3147" spans="23:31" ht="12.75" customHeight="1">
      <c r="W3147" s="1046" t="str">
        <f t="shared" si="505"/>
        <v/>
      </c>
      <c r="X3147" s="1047"/>
      <c r="Y3147" s="1048" t="str">
        <f t="shared" si="499"/>
        <v/>
      </c>
      <c r="Z3147" s="1049" t="str">
        <f t="shared" si="500"/>
        <v/>
      </c>
      <c r="AA3147" s="1049" t="str">
        <f t="shared" si="501"/>
        <v/>
      </c>
      <c r="AB3147" s="1050" t="str">
        <f t="shared" si="502"/>
        <v/>
      </c>
      <c r="AD3147" s="1052" t="str">
        <f t="shared" si="503"/>
        <v/>
      </c>
      <c r="AE3147" s="1053" t="str">
        <f t="shared" si="504"/>
        <v/>
      </c>
    </row>
    <row r="3148" spans="23:31" ht="12.75" customHeight="1">
      <c r="W3148" s="1046" t="str">
        <f t="shared" si="505"/>
        <v/>
      </c>
      <c r="X3148" s="1047"/>
      <c r="Y3148" s="1048" t="str">
        <f t="shared" si="499"/>
        <v/>
      </c>
      <c r="Z3148" s="1049" t="str">
        <f t="shared" si="500"/>
        <v/>
      </c>
      <c r="AA3148" s="1049" t="str">
        <f t="shared" si="501"/>
        <v/>
      </c>
      <c r="AB3148" s="1050" t="str">
        <f t="shared" si="502"/>
        <v/>
      </c>
      <c r="AD3148" s="1052" t="str">
        <f t="shared" si="503"/>
        <v/>
      </c>
      <c r="AE3148" s="1053" t="str">
        <f t="shared" si="504"/>
        <v/>
      </c>
    </row>
    <row r="3149" spans="23:31" ht="12.75" customHeight="1">
      <c r="W3149" s="1046" t="str">
        <f t="shared" si="505"/>
        <v/>
      </c>
      <c r="X3149" s="1047"/>
      <c r="Y3149" s="1048" t="str">
        <f t="shared" si="499"/>
        <v/>
      </c>
      <c r="Z3149" s="1049" t="str">
        <f t="shared" si="500"/>
        <v/>
      </c>
      <c r="AA3149" s="1049" t="str">
        <f t="shared" si="501"/>
        <v/>
      </c>
      <c r="AB3149" s="1050" t="str">
        <f t="shared" si="502"/>
        <v/>
      </c>
      <c r="AD3149" s="1052" t="str">
        <f t="shared" si="503"/>
        <v/>
      </c>
      <c r="AE3149" s="1053" t="str">
        <f t="shared" si="504"/>
        <v/>
      </c>
    </row>
    <row r="3150" spans="23:31" ht="12.75" customHeight="1">
      <c r="W3150" s="1046" t="str">
        <f t="shared" si="505"/>
        <v/>
      </c>
      <c r="X3150" s="1047"/>
      <c r="Y3150" s="1048" t="str">
        <f t="shared" si="499"/>
        <v/>
      </c>
      <c r="Z3150" s="1049" t="str">
        <f t="shared" si="500"/>
        <v/>
      </c>
      <c r="AA3150" s="1049" t="str">
        <f t="shared" si="501"/>
        <v/>
      </c>
      <c r="AB3150" s="1050" t="str">
        <f t="shared" si="502"/>
        <v/>
      </c>
      <c r="AD3150" s="1052" t="str">
        <f t="shared" si="503"/>
        <v/>
      </c>
      <c r="AE3150" s="1053" t="str">
        <f t="shared" si="504"/>
        <v/>
      </c>
    </row>
    <row r="3151" spans="23:31" ht="12.75" customHeight="1">
      <c r="W3151" s="1046" t="str">
        <f t="shared" si="505"/>
        <v/>
      </c>
      <c r="X3151" s="1047"/>
      <c r="Y3151" s="1048" t="str">
        <f t="shared" si="499"/>
        <v/>
      </c>
      <c r="Z3151" s="1049" t="str">
        <f t="shared" si="500"/>
        <v/>
      </c>
      <c r="AA3151" s="1049" t="str">
        <f t="shared" si="501"/>
        <v/>
      </c>
      <c r="AB3151" s="1050" t="str">
        <f t="shared" si="502"/>
        <v/>
      </c>
      <c r="AD3151" s="1052" t="str">
        <f t="shared" si="503"/>
        <v/>
      </c>
      <c r="AE3151" s="1053" t="str">
        <f t="shared" si="504"/>
        <v/>
      </c>
    </row>
    <row r="3152" spans="23:31" ht="12.75" customHeight="1">
      <c r="W3152" s="1046" t="str">
        <f t="shared" si="505"/>
        <v/>
      </c>
      <c r="X3152" s="1047"/>
      <c r="Y3152" s="1048" t="str">
        <f t="shared" si="499"/>
        <v/>
      </c>
      <c r="Z3152" s="1049" t="str">
        <f t="shared" si="500"/>
        <v/>
      </c>
      <c r="AA3152" s="1049" t="str">
        <f t="shared" si="501"/>
        <v/>
      </c>
      <c r="AB3152" s="1050" t="str">
        <f t="shared" si="502"/>
        <v/>
      </c>
      <c r="AD3152" s="1052" t="str">
        <f t="shared" si="503"/>
        <v/>
      </c>
      <c r="AE3152" s="1053" t="str">
        <f t="shared" si="504"/>
        <v/>
      </c>
    </row>
    <row r="3153" spans="23:31" ht="12.75" customHeight="1">
      <c r="W3153" s="1046" t="str">
        <f t="shared" si="505"/>
        <v/>
      </c>
      <c r="X3153" s="1047"/>
      <c r="Y3153" s="1048" t="str">
        <f t="shared" si="499"/>
        <v/>
      </c>
      <c r="Z3153" s="1049" t="str">
        <f t="shared" si="500"/>
        <v/>
      </c>
      <c r="AA3153" s="1049" t="str">
        <f t="shared" si="501"/>
        <v/>
      </c>
      <c r="AB3153" s="1050" t="str">
        <f t="shared" si="502"/>
        <v/>
      </c>
      <c r="AD3153" s="1052" t="str">
        <f t="shared" si="503"/>
        <v/>
      </c>
      <c r="AE3153" s="1053" t="str">
        <f t="shared" si="504"/>
        <v/>
      </c>
    </row>
    <row r="3154" spans="23:31" ht="12.75" customHeight="1">
      <c r="W3154" s="1046" t="str">
        <f t="shared" si="505"/>
        <v/>
      </c>
      <c r="X3154" s="1047"/>
      <c r="Y3154" s="1048" t="str">
        <f t="shared" si="499"/>
        <v/>
      </c>
      <c r="Z3154" s="1049" t="str">
        <f t="shared" si="500"/>
        <v/>
      </c>
      <c r="AA3154" s="1049" t="str">
        <f t="shared" si="501"/>
        <v/>
      </c>
      <c r="AB3154" s="1050" t="str">
        <f t="shared" si="502"/>
        <v/>
      </c>
      <c r="AD3154" s="1052" t="str">
        <f t="shared" si="503"/>
        <v/>
      </c>
      <c r="AE3154" s="1053" t="str">
        <f t="shared" si="504"/>
        <v/>
      </c>
    </row>
    <row r="3155" spans="23:31" ht="12.75" customHeight="1">
      <c r="W3155" s="1046" t="str">
        <f t="shared" si="505"/>
        <v/>
      </c>
      <c r="X3155" s="1047"/>
      <c r="Y3155" s="1048" t="str">
        <f t="shared" si="499"/>
        <v/>
      </c>
      <c r="Z3155" s="1049" t="str">
        <f t="shared" si="500"/>
        <v/>
      </c>
      <c r="AA3155" s="1049" t="str">
        <f t="shared" si="501"/>
        <v/>
      </c>
      <c r="AB3155" s="1050" t="str">
        <f t="shared" si="502"/>
        <v/>
      </c>
      <c r="AD3155" s="1052" t="str">
        <f t="shared" si="503"/>
        <v/>
      </c>
      <c r="AE3155" s="1053" t="str">
        <f t="shared" si="504"/>
        <v/>
      </c>
    </row>
    <row r="3156" spans="23:31" ht="12.75" customHeight="1">
      <c r="W3156" s="1046" t="str">
        <f t="shared" si="505"/>
        <v/>
      </c>
      <c r="X3156" s="1047"/>
      <c r="Y3156" s="1048" t="str">
        <f t="shared" si="499"/>
        <v/>
      </c>
      <c r="Z3156" s="1049" t="str">
        <f t="shared" si="500"/>
        <v/>
      </c>
      <c r="AA3156" s="1049" t="str">
        <f t="shared" si="501"/>
        <v/>
      </c>
      <c r="AB3156" s="1050" t="str">
        <f t="shared" si="502"/>
        <v/>
      </c>
      <c r="AD3156" s="1052" t="str">
        <f t="shared" si="503"/>
        <v/>
      </c>
      <c r="AE3156" s="1053" t="str">
        <f t="shared" si="504"/>
        <v/>
      </c>
    </row>
    <row r="3157" spans="23:31" ht="12.75" customHeight="1">
      <c r="W3157" s="1046" t="str">
        <f t="shared" si="505"/>
        <v/>
      </c>
      <c r="X3157" s="1047"/>
      <c r="Y3157" s="1048" t="str">
        <f t="shared" si="499"/>
        <v/>
      </c>
      <c r="Z3157" s="1049" t="str">
        <f t="shared" si="500"/>
        <v/>
      </c>
      <c r="AA3157" s="1049" t="str">
        <f t="shared" si="501"/>
        <v/>
      </c>
      <c r="AB3157" s="1050" t="str">
        <f t="shared" si="502"/>
        <v/>
      </c>
      <c r="AD3157" s="1052" t="str">
        <f t="shared" si="503"/>
        <v/>
      </c>
      <c r="AE3157" s="1053" t="str">
        <f t="shared" si="504"/>
        <v/>
      </c>
    </row>
    <row r="3158" spans="23:31" ht="12.75" customHeight="1">
      <c r="W3158" s="1046" t="str">
        <f t="shared" si="505"/>
        <v/>
      </c>
      <c r="X3158" s="1047"/>
      <c r="Y3158" s="1048" t="str">
        <f t="shared" si="499"/>
        <v/>
      </c>
      <c r="Z3158" s="1049" t="str">
        <f t="shared" si="500"/>
        <v/>
      </c>
      <c r="AA3158" s="1049" t="str">
        <f t="shared" si="501"/>
        <v/>
      </c>
      <c r="AB3158" s="1050" t="str">
        <f t="shared" si="502"/>
        <v/>
      </c>
      <c r="AD3158" s="1052" t="str">
        <f t="shared" si="503"/>
        <v/>
      </c>
      <c r="AE3158" s="1053" t="str">
        <f t="shared" si="504"/>
        <v/>
      </c>
    </row>
    <row r="3159" spans="23:31" ht="12.75" customHeight="1">
      <c r="W3159" s="1046" t="str">
        <f t="shared" si="505"/>
        <v/>
      </c>
      <c r="X3159" s="1047"/>
      <c r="Y3159" s="1048" t="str">
        <f t="shared" si="499"/>
        <v/>
      </c>
      <c r="Z3159" s="1049" t="str">
        <f t="shared" si="500"/>
        <v/>
      </c>
      <c r="AA3159" s="1049" t="str">
        <f t="shared" si="501"/>
        <v/>
      </c>
      <c r="AB3159" s="1050" t="str">
        <f t="shared" si="502"/>
        <v/>
      </c>
      <c r="AD3159" s="1052" t="str">
        <f t="shared" si="503"/>
        <v/>
      </c>
      <c r="AE3159" s="1053" t="str">
        <f t="shared" si="504"/>
        <v/>
      </c>
    </row>
    <row r="3160" spans="23:31" ht="12.75" customHeight="1">
      <c r="W3160" s="1046" t="str">
        <f t="shared" si="505"/>
        <v/>
      </c>
      <c r="X3160" s="1047"/>
      <c r="Y3160" s="1048" t="str">
        <f t="shared" si="499"/>
        <v/>
      </c>
      <c r="Z3160" s="1049" t="str">
        <f t="shared" si="500"/>
        <v/>
      </c>
      <c r="AA3160" s="1049" t="str">
        <f t="shared" si="501"/>
        <v/>
      </c>
      <c r="AB3160" s="1050" t="str">
        <f t="shared" si="502"/>
        <v/>
      </c>
      <c r="AD3160" s="1052" t="str">
        <f t="shared" si="503"/>
        <v/>
      </c>
      <c r="AE3160" s="1053" t="str">
        <f t="shared" si="504"/>
        <v/>
      </c>
    </row>
    <row r="3161" spans="23:31" ht="12.75" customHeight="1">
      <c r="W3161" s="1046" t="str">
        <f t="shared" si="505"/>
        <v/>
      </c>
      <c r="X3161" s="1047"/>
      <c r="Y3161" s="1048" t="str">
        <f t="shared" si="499"/>
        <v/>
      </c>
      <c r="Z3161" s="1049" t="str">
        <f t="shared" si="500"/>
        <v/>
      </c>
      <c r="AA3161" s="1049" t="str">
        <f t="shared" si="501"/>
        <v/>
      </c>
      <c r="AB3161" s="1050" t="str">
        <f t="shared" si="502"/>
        <v/>
      </c>
      <c r="AD3161" s="1052" t="str">
        <f t="shared" si="503"/>
        <v/>
      </c>
      <c r="AE3161" s="1053" t="str">
        <f t="shared" si="504"/>
        <v/>
      </c>
    </row>
    <row r="3162" spans="23:31" ht="12.75" customHeight="1">
      <c r="W3162" s="1046" t="str">
        <f t="shared" si="505"/>
        <v/>
      </c>
      <c r="X3162" s="1047"/>
      <c r="Y3162" s="1048" t="str">
        <f t="shared" si="499"/>
        <v/>
      </c>
      <c r="Z3162" s="1049" t="str">
        <f t="shared" si="500"/>
        <v/>
      </c>
      <c r="AA3162" s="1049" t="str">
        <f t="shared" si="501"/>
        <v/>
      </c>
      <c r="AB3162" s="1050" t="str">
        <f t="shared" si="502"/>
        <v/>
      </c>
      <c r="AD3162" s="1052" t="str">
        <f t="shared" si="503"/>
        <v/>
      </c>
      <c r="AE3162" s="1053" t="str">
        <f t="shared" si="504"/>
        <v/>
      </c>
    </row>
    <row r="3163" spans="23:31" ht="12.75" customHeight="1">
      <c r="W3163" s="1046" t="str">
        <f t="shared" si="505"/>
        <v/>
      </c>
      <c r="X3163" s="1047"/>
      <c r="Y3163" s="1048" t="str">
        <f t="shared" si="499"/>
        <v/>
      </c>
      <c r="Z3163" s="1049" t="str">
        <f t="shared" si="500"/>
        <v/>
      </c>
      <c r="AA3163" s="1049" t="str">
        <f t="shared" si="501"/>
        <v/>
      </c>
      <c r="AB3163" s="1050" t="str">
        <f t="shared" si="502"/>
        <v/>
      </c>
      <c r="AD3163" s="1052" t="str">
        <f t="shared" si="503"/>
        <v/>
      </c>
      <c r="AE3163" s="1053" t="str">
        <f t="shared" si="504"/>
        <v/>
      </c>
    </row>
    <row r="3164" spans="23:31" ht="12.75" customHeight="1">
      <c r="W3164" s="1046" t="str">
        <f t="shared" si="505"/>
        <v/>
      </c>
      <c r="X3164" s="1047"/>
      <c r="Y3164" s="1048" t="str">
        <f t="shared" si="499"/>
        <v/>
      </c>
      <c r="Z3164" s="1049" t="str">
        <f t="shared" si="500"/>
        <v/>
      </c>
      <c r="AA3164" s="1049" t="str">
        <f t="shared" si="501"/>
        <v/>
      </c>
      <c r="AB3164" s="1050" t="str">
        <f t="shared" si="502"/>
        <v/>
      </c>
      <c r="AD3164" s="1052" t="str">
        <f t="shared" si="503"/>
        <v/>
      </c>
      <c r="AE3164" s="1053" t="str">
        <f t="shared" si="504"/>
        <v/>
      </c>
    </row>
    <row r="3165" spans="23:31" ht="12.75" customHeight="1">
      <c r="W3165" s="1046" t="str">
        <f t="shared" si="505"/>
        <v/>
      </c>
      <c r="X3165" s="1047"/>
      <c r="Y3165" s="1048" t="str">
        <f t="shared" si="499"/>
        <v/>
      </c>
      <c r="Z3165" s="1049" t="str">
        <f t="shared" si="500"/>
        <v/>
      </c>
      <c r="AA3165" s="1049" t="str">
        <f t="shared" si="501"/>
        <v/>
      </c>
      <c r="AB3165" s="1050" t="str">
        <f t="shared" si="502"/>
        <v/>
      </c>
      <c r="AD3165" s="1052" t="str">
        <f t="shared" si="503"/>
        <v/>
      </c>
      <c r="AE3165" s="1053" t="str">
        <f t="shared" si="504"/>
        <v/>
      </c>
    </row>
    <row r="3166" spans="23:31" ht="12.75" customHeight="1">
      <c r="W3166" s="1046" t="str">
        <f t="shared" si="505"/>
        <v/>
      </c>
      <c r="X3166" s="1047"/>
      <c r="Y3166" s="1048" t="str">
        <f t="shared" si="499"/>
        <v/>
      </c>
      <c r="Z3166" s="1049" t="str">
        <f t="shared" si="500"/>
        <v/>
      </c>
      <c r="AA3166" s="1049" t="str">
        <f t="shared" si="501"/>
        <v/>
      </c>
      <c r="AB3166" s="1050" t="str">
        <f t="shared" si="502"/>
        <v/>
      </c>
      <c r="AD3166" s="1052" t="str">
        <f t="shared" si="503"/>
        <v/>
      </c>
      <c r="AE3166" s="1053" t="str">
        <f t="shared" si="504"/>
        <v/>
      </c>
    </row>
    <row r="3167" spans="23:31" ht="12.75" customHeight="1">
      <c r="W3167" s="1046" t="str">
        <f t="shared" si="505"/>
        <v/>
      </c>
      <c r="X3167" s="1047"/>
      <c r="Y3167" s="1048" t="str">
        <f t="shared" si="499"/>
        <v/>
      </c>
      <c r="Z3167" s="1049" t="str">
        <f t="shared" si="500"/>
        <v/>
      </c>
      <c r="AA3167" s="1049" t="str">
        <f t="shared" si="501"/>
        <v/>
      </c>
      <c r="AB3167" s="1050" t="str">
        <f t="shared" si="502"/>
        <v/>
      </c>
      <c r="AD3167" s="1052" t="str">
        <f t="shared" si="503"/>
        <v/>
      </c>
      <c r="AE3167" s="1053" t="str">
        <f t="shared" si="504"/>
        <v/>
      </c>
    </row>
    <row r="3168" spans="23:31" ht="12.75" customHeight="1">
      <c r="W3168" s="1046" t="str">
        <f t="shared" si="505"/>
        <v/>
      </c>
      <c r="X3168" s="1047"/>
      <c r="Y3168" s="1048" t="str">
        <f t="shared" si="499"/>
        <v/>
      </c>
      <c r="Z3168" s="1049" t="str">
        <f t="shared" si="500"/>
        <v/>
      </c>
      <c r="AA3168" s="1049" t="str">
        <f t="shared" si="501"/>
        <v/>
      </c>
      <c r="AB3168" s="1050" t="str">
        <f t="shared" si="502"/>
        <v/>
      </c>
      <c r="AD3168" s="1052" t="str">
        <f t="shared" si="503"/>
        <v/>
      </c>
      <c r="AE3168" s="1053" t="str">
        <f t="shared" si="504"/>
        <v/>
      </c>
    </row>
    <row r="3169" spans="23:31" ht="12.75" customHeight="1">
      <c r="W3169" s="1046" t="str">
        <f t="shared" si="505"/>
        <v/>
      </c>
      <c r="X3169" s="1047"/>
      <c r="Y3169" s="1048" t="str">
        <f t="shared" ref="Y3169:Y3232" si="506">IFERROR(CHOOSE(X3169,"መስከረም","ጥቅምት","ህዳር  ","ታህሳስ ","ጥር ","የካቲት ","መጋቢት ","ሚይዚያ ","ግንቦት ","ሰኔ ","ሐምሌ ","ነሐሴ ","Pagume"),"")</f>
        <v/>
      </c>
      <c r="Z3169" s="1049" t="str">
        <f t="shared" si="500"/>
        <v/>
      </c>
      <c r="AA3169" s="1049" t="str">
        <f t="shared" si="501"/>
        <v/>
      </c>
      <c r="AB3169" s="1050" t="str">
        <f t="shared" si="502"/>
        <v/>
      </c>
      <c r="AD3169" s="1052" t="str">
        <f t="shared" si="503"/>
        <v/>
      </c>
      <c r="AE3169" s="1053" t="str">
        <f t="shared" si="504"/>
        <v/>
      </c>
    </row>
    <row r="3170" spans="23:31" ht="12.75" customHeight="1">
      <c r="W3170" s="1046" t="str">
        <f t="shared" si="505"/>
        <v/>
      </c>
      <c r="X3170" s="1047"/>
      <c r="Y3170" s="1048" t="str">
        <f t="shared" si="506"/>
        <v/>
      </c>
      <c r="Z3170" s="1049" t="str">
        <f t="shared" si="500"/>
        <v/>
      </c>
      <c r="AA3170" s="1049" t="str">
        <f t="shared" si="501"/>
        <v/>
      </c>
      <c r="AB3170" s="1050" t="str">
        <f t="shared" si="502"/>
        <v/>
      </c>
      <c r="AD3170" s="1052" t="str">
        <f t="shared" si="503"/>
        <v/>
      </c>
      <c r="AE3170" s="1053" t="str">
        <f t="shared" si="504"/>
        <v/>
      </c>
    </row>
    <row r="3171" spans="23:31" ht="12.75" customHeight="1">
      <c r="W3171" s="1046" t="str">
        <f t="shared" si="505"/>
        <v/>
      </c>
      <c r="X3171" s="1047"/>
      <c r="Y3171" s="1048" t="str">
        <f t="shared" si="506"/>
        <v/>
      </c>
      <c r="Z3171" s="1049" t="str">
        <f t="shared" si="500"/>
        <v/>
      </c>
      <c r="AA3171" s="1049" t="str">
        <f t="shared" si="501"/>
        <v/>
      </c>
      <c r="AB3171" s="1050" t="str">
        <f t="shared" si="502"/>
        <v/>
      </c>
      <c r="AD3171" s="1052" t="str">
        <f t="shared" si="503"/>
        <v/>
      </c>
      <c r="AE3171" s="1053" t="str">
        <f t="shared" si="504"/>
        <v/>
      </c>
    </row>
    <row r="3172" spans="23:31" ht="12.75" customHeight="1">
      <c r="W3172" s="1046" t="str">
        <f t="shared" si="505"/>
        <v/>
      </c>
      <c r="X3172" s="1047"/>
      <c r="Y3172" s="1048" t="str">
        <f t="shared" si="506"/>
        <v/>
      </c>
      <c r="Z3172" s="1049" t="str">
        <f t="shared" si="500"/>
        <v/>
      </c>
      <c r="AA3172" s="1049" t="str">
        <f t="shared" si="501"/>
        <v/>
      </c>
      <c r="AB3172" s="1050" t="str">
        <f t="shared" si="502"/>
        <v/>
      </c>
      <c r="AD3172" s="1052" t="str">
        <f t="shared" si="503"/>
        <v/>
      </c>
      <c r="AE3172" s="1053" t="str">
        <f t="shared" si="504"/>
        <v/>
      </c>
    </row>
    <row r="3173" spans="23:31" ht="12.75" customHeight="1">
      <c r="W3173" s="1046" t="str">
        <f t="shared" si="505"/>
        <v/>
      </c>
      <c r="X3173" s="1047"/>
      <c r="Y3173" s="1048" t="str">
        <f t="shared" si="506"/>
        <v/>
      </c>
      <c r="Z3173" s="1049" t="str">
        <f t="shared" si="500"/>
        <v/>
      </c>
      <c r="AA3173" s="1049" t="str">
        <f t="shared" si="501"/>
        <v/>
      </c>
      <c r="AB3173" s="1050" t="str">
        <f t="shared" si="502"/>
        <v/>
      </c>
      <c r="AD3173" s="1052" t="str">
        <f t="shared" si="503"/>
        <v/>
      </c>
      <c r="AE3173" s="1053" t="str">
        <f t="shared" si="504"/>
        <v/>
      </c>
    </row>
    <row r="3174" spans="23:31" ht="12.75" customHeight="1">
      <c r="W3174" s="1046" t="str">
        <f t="shared" si="505"/>
        <v/>
      </c>
      <c r="X3174" s="1047"/>
      <c r="Y3174" s="1048" t="str">
        <f t="shared" si="506"/>
        <v/>
      </c>
      <c r="Z3174" s="1049" t="str">
        <f t="shared" si="500"/>
        <v/>
      </c>
      <c r="AA3174" s="1049" t="str">
        <f t="shared" si="501"/>
        <v/>
      </c>
      <c r="AB3174" s="1050" t="str">
        <f t="shared" si="502"/>
        <v/>
      </c>
      <c r="AD3174" s="1052" t="str">
        <f t="shared" si="503"/>
        <v/>
      </c>
      <c r="AE3174" s="1053" t="str">
        <f t="shared" si="504"/>
        <v/>
      </c>
    </row>
    <row r="3175" spans="23:31" ht="12.75" customHeight="1">
      <c r="W3175" s="1046" t="str">
        <f t="shared" si="505"/>
        <v/>
      </c>
      <c r="X3175" s="1047"/>
      <c r="Y3175" s="1048" t="str">
        <f t="shared" si="506"/>
        <v/>
      </c>
      <c r="Z3175" s="1049" t="str">
        <f t="shared" si="500"/>
        <v/>
      </c>
      <c r="AA3175" s="1049" t="str">
        <f t="shared" si="501"/>
        <v/>
      </c>
      <c r="AB3175" s="1050" t="str">
        <f t="shared" si="502"/>
        <v/>
      </c>
      <c r="AD3175" s="1052" t="str">
        <f t="shared" si="503"/>
        <v/>
      </c>
      <c r="AE3175" s="1053" t="str">
        <f t="shared" si="504"/>
        <v/>
      </c>
    </row>
    <row r="3176" spans="23:31" ht="12.75" customHeight="1">
      <c r="W3176" s="1046" t="str">
        <f t="shared" si="505"/>
        <v/>
      </c>
      <c r="X3176" s="1047"/>
      <c r="Y3176" s="1048" t="str">
        <f t="shared" si="506"/>
        <v/>
      </c>
      <c r="Z3176" s="1049" t="str">
        <f t="shared" si="500"/>
        <v/>
      </c>
      <c r="AA3176" s="1049" t="str">
        <f t="shared" si="501"/>
        <v/>
      </c>
      <c r="AB3176" s="1050" t="str">
        <f t="shared" si="502"/>
        <v/>
      </c>
      <c r="AD3176" s="1052" t="str">
        <f t="shared" si="503"/>
        <v/>
      </c>
      <c r="AE3176" s="1053" t="str">
        <f t="shared" si="504"/>
        <v/>
      </c>
    </row>
    <row r="3177" spans="23:31" ht="12.75" customHeight="1">
      <c r="W3177" s="1046" t="str">
        <f t="shared" si="505"/>
        <v/>
      </c>
      <c r="X3177" s="1047"/>
      <c r="Y3177" s="1048" t="str">
        <f t="shared" si="506"/>
        <v/>
      </c>
      <c r="Z3177" s="1049" t="str">
        <f t="shared" si="500"/>
        <v/>
      </c>
      <c r="AA3177" s="1049" t="str">
        <f t="shared" si="501"/>
        <v/>
      </c>
      <c r="AB3177" s="1050" t="str">
        <f t="shared" si="502"/>
        <v/>
      </c>
      <c r="AD3177" s="1052" t="str">
        <f t="shared" si="503"/>
        <v/>
      </c>
      <c r="AE3177" s="1053" t="str">
        <f t="shared" si="504"/>
        <v/>
      </c>
    </row>
    <row r="3178" spans="23:31" ht="12.75" customHeight="1">
      <c r="W3178" s="1046" t="str">
        <f t="shared" si="505"/>
        <v/>
      </c>
      <c r="X3178" s="1047"/>
      <c r="Y3178" s="1048" t="str">
        <f t="shared" si="506"/>
        <v/>
      </c>
      <c r="Z3178" s="1049" t="str">
        <f t="shared" si="500"/>
        <v/>
      </c>
      <c r="AA3178" s="1049" t="str">
        <f t="shared" si="501"/>
        <v/>
      </c>
      <c r="AB3178" s="1050" t="str">
        <f t="shared" si="502"/>
        <v/>
      </c>
      <c r="AD3178" s="1052" t="str">
        <f t="shared" si="503"/>
        <v/>
      </c>
      <c r="AE3178" s="1053" t="str">
        <f t="shared" si="504"/>
        <v/>
      </c>
    </row>
    <row r="3179" spans="23:31" ht="12.75" customHeight="1">
      <c r="W3179" s="1046" t="str">
        <f t="shared" si="505"/>
        <v/>
      </c>
      <c r="X3179" s="1047"/>
      <c r="Y3179" s="1048" t="str">
        <f t="shared" si="506"/>
        <v/>
      </c>
      <c r="Z3179" s="1049" t="str">
        <f t="shared" si="500"/>
        <v/>
      </c>
      <c r="AA3179" s="1049" t="str">
        <f t="shared" si="501"/>
        <v/>
      </c>
      <c r="AB3179" s="1050" t="str">
        <f t="shared" si="502"/>
        <v/>
      </c>
      <c r="AD3179" s="1052" t="str">
        <f t="shared" si="503"/>
        <v/>
      </c>
      <c r="AE3179" s="1053" t="str">
        <f t="shared" si="504"/>
        <v/>
      </c>
    </row>
    <row r="3180" spans="23:31" ht="12.75" customHeight="1">
      <c r="W3180" s="1046" t="str">
        <f t="shared" si="505"/>
        <v/>
      </c>
      <c r="X3180" s="1047"/>
      <c r="Y3180" s="1048" t="str">
        <f t="shared" si="506"/>
        <v/>
      </c>
      <c r="Z3180" s="1049" t="str">
        <f t="shared" si="500"/>
        <v/>
      </c>
      <c r="AA3180" s="1049" t="str">
        <f t="shared" si="501"/>
        <v/>
      </c>
      <c r="AB3180" s="1050" t="str">
        <f t="shared" si="502"/>
        <v/>
      </c>
      <c r="AD3180" s="1052" t="str">
        <f t="shared" si="503"/>
        <v/>
      </c>
      <c r="AE3180" s="1053" t="str">
        <f t="shared" si="504"/>
        <v/>
      </c>
    </row>
    <row r="3181" spans="23:31" ht="12.75" customHeight="1">
      <c r="W3181" s="1046" t="str">
        <f t="shared" si="505"/>
        <v/>
      </c>
      <c r="X3181" s="1047"/>
      <c r="Y3181" s="1048" t="str">
        <f t="shared" si="506"/>
        <v/>
      </c>
      <c r="Z3181" s="1049" t="str">
        <f t="shared" si="500"/>
        <v/>
      </c>
      <c r="AA3181" s="1049" t="str">
        <f t="shared" si="501"/>
        <v/>
      </c>
      <c r="AB3181" s="1050" t="str">
        <f t="shared" si="502"/>
        <v/>
      </c>
      <c r="AD3181" s="1052" t="str">
        <f t="shared" si="503"/>
        <v/>
      </c>
      <c r="AE3181" s="1053" t="str">
        <f t="shared" si="504"/>
        <v/>
      </c>
    </row>
    <row r="3182" spans="23:31" ht="12.75" customHeight="1">
      <c r="W3182" s="1046" t="str">
        <f t="shared" si="505"/>
        <v/>
      </c>
      <c r="X3182" s="1047"/>
      <c r="Y3182" s="1048" t="str">
        <f t="shared" si="506"/>
        <v/>
      </c>
      <c r="Z3182" s="1049" t="str">
        <f t="shared" si="500"/>
        <v/>
      </c>
      <c r="AA3182" s="1049" t="str">
        <f t="shared" si="501"/>
        <v/>
      </c>
      <c r="AB3182" s="1050" t="str">
        <f t="shared" si="502"/>
        <v/>
      </c>
      <c r="AD3182" s="1052" t="str">
        <f t="shared" si="503"/>
        <v/>
      </c>
      <c r="AE3182" s="1053" t="str">
        <f t="shared" si="504"/>
        <v/>
      </c>
    </row>
    <row r="3183" spans="23:31" ht="12.75" customHeight="1">
      <c r="W3183" s="1046" t="str">
        <f t="shared" si="505"/>
        <v/>
      </c>
      <c r="X3183" s="1047"/>
      <c r="Y3183" s="1048" t="str">
        <f t="shared" si="506"/>
        <v/>
      </c>
      <c r="Z3183" s="1049" t="str">
        <f t="shared" si="500"/>
        <v/>
      </c>
      <c r="AA3183" s="1049" t="str">
        <f t="shared" si="501"/>
        <v/>
      </c>
      <c r="AB3183" s="1050" t="str">
        <f t="shared" si="502"/>
        <v/>
      </c>
      <c r="AD3183" s="1052" t="str">
        <f t="shared" si="503"/>
        <v/>
      </c>
      <c r="AE3183" s="1053" t="str">
        <f t="shared" si="504"/>
        <v/>
      </c>
    </row>
    <row r="3184" spans="23:31" ht="12.75" customHeight="1">
      <c r="W3184" s="1046" t="str">
        <f t="shared" si="505"/>
        <v/>
      </c>
      <c r="X3184" s="1047"/>
      <c r="Y3184" s="1048" t="str">
        <f t="shared" si="506"/>
        <v/>
      </c>
      <c r="Z3184" s="1049" t="str">
        <f t="shared" si="500"/>
        <v/>
      </c>
      <c r="AA3184" s="1049" t="str">
        <f t="shared" si="501"/>
        <v/>
      </c>
      <c r="AB3184" s="1050" t="str">
        <f t="shared" si="502"/>
        <v/>
      </c>
      <c r="AD3184" s="1052" t="str">
        <f t="shared" si="503"/>
        <v/>
      </c>
      <c r="AE3184" s="1053" t="str">
        <f t="shared" si="504"/>
        <v/>
      </c>
    </row>
    <row r="3185" spans="23:31" ht="12.75" customHeight="1">
      <c r="W3185" s="1046" t="str">
        <f t="shared" si="505"/>
        <v/>
      </c>
      <c r="X3185" s="1047"/>
      <c r="Y3185" s="1048" t="str">
        <f t="shared" si="506"/>
        <v/>
      </c>
      <c r="Z3185" s="1049" t="str">
        <f t="shared" si="500"/>
        <v/>
      </c>
      <c r="AA3185" s="1049" t="str">
        <f t="shared" si="501"/>
        <v/>
      </c>
      <c r="AB3185" s="1050" t="str">
        <f t="shared" si="502"/>
        <v/>
      </c>
      <c r="AD3185" s="1052" t="str">
        <f t="shared" si="503"/>
        <v/>
      </c>
      <c r="AE3185" s="1053" t="str">
        <f t="shared" si="504"/>
        <v/>
      </c>
    </row>
    <row r="3186" spans="23:31" ht="12.75" customHeight="1">
      <c r="W3186" s="1046" t="str">
        <f t="shared" si="505"/>
        <v/>
      </c>
      <c r="X3186" s="1047"/>
      <c r="Y3186" s="1048" t="str">
        <f t="shared" si="506"/>
        <v/>
      </c>
      <c r="Z3186" s="1049" t="str">
        <f t="shared" si="500"/>
        <v/>
      </c>
      <c r="AA3186" s="1049" t="str">
        <f t="shared" si="501"/>
        <v/>
      </c>
      <c r="AB3186" s="1050" t="str">
        <f t="shared" si="502"/>
        <v/>
      </c>
      <c r="AD3186" s="1052" t="str">
        <f t="shared" si="503"/>
        <v/>
      </c>
      <c r="AE3186" s="1053" t="str">
        <f t="shared" si="504"/>
        <v/>
      </c>
    </row>
    <row r="3187" spans="23:31" ht="12.75" customHeight="1">
      <c r="W3187" s="1046" t="str">
        <f t="shared" si="505"/>
        <v/>
      </c>
      <c r="X3187" s="1047"/>
      <c r="Y3187" s="1048" t="str">
        <f t="shared" si="506"/>
        <v/>
      </c>
      <c r="Z3187" s="1049" t="str">
        <f t="shared" si="500"/>
        <v/>
      </c>
      <c r="AA3187" s="1049" t="str">
        <f t="shared" si="501"/>
        <v/>
      </c>
      <c r="AB3187" s="1050" t="str">
        <f t="shared" si="502"/>
        <v/>
      </c>
      <c r="AD3187" s="1052" t="str">
        <f t="shared" si="503"/>
        <v/>
      </c>
      <c r="AE3187" s="1053" t="str">
        <f t="shared" si="504"/>
        <v/>
      </c>
    </row>
    <row r="3188" spans="23:31" ht="12.75" customHeight="1">
      <c r="W3188" s="1046" t="str">
        <f t="shared" si="505"/>
        <v/>
      </c>
      <c r="X3188" s="1047"/>
      <c r="Y3188" s="1048" t="str">
        <f t="shared" si="506"/>
        <v/>
      </c>
      <c r="Z3188" s="1049" t="str">
        <f t="shared" si="500"/>
        <v/>
      </c>
      <c r="AA3188" s="1049" t="str">
        <f t="shared" si="501"/>
        <v/>
      </c>
      <c r="AB3188" s="1050" t="str">
        <f t="shared" si="502"/>
        <v/>
      </c>
      <c r="AD3188" s="1052" t="str">
        <f t="shared" si="503"/>
        <v/>
      </c>
      <c r="AE3188" s="1053" t="str">
        <f t="shared" si="504"/>
        <v/>
      </c>
    </row>
    <row r="3189" spans="23:31" ht="12.75" customHeight="1">
      <c r="W3189" s="1046" t="str">
        <f t="shared" si="505"/>
        <v/>
      </c>
      <c r="X3189" s="1047"/>
      <c r="Y3189" s="1048" t="str">
        <f t="shared" si="506"/>
        <v/>
      </c>
      <c r="Z3189" s="1049" t="str">
        <f t="shared" si="500"/>
        <v/>
      </c>
      <c r="AA3189" s="1049" t="str">
        <f t="shared" si="501"/>
        <v/>
      </c>
      <c r="AB3189" s="1050" t="str">
        <f t="shared" si="502"/>
        <v/>
      </c>
      <c r="AD3189" s="1052" t="str">
        <f t="shared" si="503"/>
        <v/>
      </c>
      <c r="AE3189" s="1053" t="str">
        <f t="shared" si="504"/>
        <v/>
      </c>
    </row>
    <row r="3190" spans="23:31" ht="12.75" customHeight="1">
      <c r="W3190" s="1046" t="str">
        <f t="shared" si="505"/>
        <v/>
      </c>
      <c r="X3190" s="1047"/>
      <c r="Y3190" s="1048" t="str">
        <f t="shared" si="506"/>
        <v/>
      </c>
      <c r="Z3190" s="1049" t="str">
        <f t="shared" si="500"/>
        <v/>
      </c>
      <c r="AA3190" s="1049" t="str">
        <f t="shared" si="501"/>
        <v/>
      </c>
      <c r="AB3190" s="1050" t="str">
        <f t="shared" si="502"/>
        <v/>
      </c>
      <c r="AD3190" s="1052" t="str">
        <f t="shared" si="503"/>
        <v/>
      </c>
      <c r="AE3190" s="1053" t="str">
        <f t="shared" si="504"/>
        <v/>
      </c>
    </row>
    <row r="3191" spans="23:31" ht="12.75" customHeight="1">
      <c r="W3191" s="1046" t="str">
        <f t="shared" si="505"/>
        <v/>
      </c>
      <c r="X3191" s="1047"/>
      <c r="Y3191" s="1048" t="str">
        <f t="shared" si="506"/>
        <v/>
      </c>
      <c r="Z3191" s="1049" t="str">
        <f t="shared" si="500"/>
        <v/>
      </c>
      <c r="AA3191" s="1049" t="str">
        <f t="shared" si="501"/>
        <v/>
      </c>
      <c r="AB3191" s="1050" t="str">
        <f t="shared" si="502"/>
        <v/>
      </c>
      <c r="AD3191" s="1052" t="str">
        <f t="shared" si="503"/>
        <v/>
      </c>
      <c r="AE3191" s="1053" t="str">
        <f t="shared" si="504"/>
        <v/>
      </c>
    </row>
    <row r="3192" spans="23:31" ht="12.75" customHeight="1">
      <c r="W3192" s="1046" t="str">
        <f t="shared" si="505"/>
        <v/>
      </c>
      <c r="X3192" s="1047"/>
      <c r="Y3192" s="1048" t="str">
        <f t="shared" si="506"/>
        <v/>
      </c>
      <c r="Z3192" s="1049" t="str">
        <f t="shared" si="500"/>
        <v/>
      </c>
      <c r="AA3192" s="1049" t="str">
        <f t="shared" si="501"/>
        <v/>
      </c>
      <c r="AB3192" s="1050" t="str">
        <f t="shared" si="502"/>
        <v/>
      </c>
      <c r="AD3192" s="1052" t="str">
        <f t="shared" si="503"/>
        <v/>
      </c>
      <c r="AE3192" s="1053" t="str">
        <f t="shared" si="504"/>
        <v/>
      </c>
    </row>
    <row r="3193" spans="23:31" ht="12.75" customHeight="1">
      <c r="W3193" s="1046" t="str">
        <f t="shared" si="505"/>
        <v/>
      </c>
      <c r="X3193" s="1047"/>
      <c r="Y3193" s="1048" t="str">
        <f t="shared" si="506"/>
        <v/>
      </c>
      <c r="Z3193" s="1049" t="str">
        <f t="shared" si="500"/>
        <v/>
      </c>
      <c r="AA3193" s="1049" t="str">
        <f t="shared" si="501"/>
        <v/>
      </c>
      <c r="AB3193" s="1050" t="str">
        <f t="shared" si="502"/>
        <v/>
      </c>
      <c r="AD3193" s="1052" t="str">
        <f t="shared" si="503"/>
        <v/>
      </c>
      <c r="AE3193" s="1053" t="str">
        <f t="shared" si="504"/>
        <v/>
      </c>
    </row>
    <row r="3194" spans="23:31" ht="12.75" customHeight="1">
      <c r="W3194" s="1046" t="str">
        <f t="shared" si="505"/>
        <v/>
      </c>
      <c r="X3194" s="1047"/>
      <c r="Y3194" s="1048" t="str">
        <f t="shared" si="506"/>
        <v/>
      </c>
      <c r="Z3194" s="1049" t="str">
        <f t="shared" si="500"/>
        <v/>
      </c>
      <c r="AA3194" s="1049" t="str">
        <f t="shared" si="501"/>
        <v/>
      </c>
      <c r="AB3194" s="1050" t="str">
        <f t="shared" si="502"/>
        <v/>
      </c>
      <c r="AD3194" s="1052" t="str">
        <f t="shared" si="503"/>
        <v/>
      </c>
      <c r="AE3194" s="1053" t="str">
        <f t="shared" si="504"/>
        <v/>
      </c>
    </row>
    <row r="3195" spans="23:31" ht="12.75" customHeight="1">
      <c r="W3195" s="1046" t="str">
        <f t="shared" si="505"/>
        <v/>
      </c>
      <c r="X3195" s="1047"/>
      <c r="Y3195" s="1048" t="str">
        <f t="shared" si="506"/>
        <v/>
      </c>
      <c r="Z3195" s="1049" t="str">
        <f t="shared" si="500"/>
        <v/>
      </c>
      <c r="AA3195" s="1049" t="str">
        <f t="shared" si="501"/>
        <v/>
      </c>
      <c r="AB3195" s="1050" t="str">
        <f t="shared" si="502"/>
        <v/>
      </c>
      <c r="AD3195" s="1052" t="str">
        <f t="shared" si="503"/>
        <v/>
      </c>
      <c r="AE3195" s="1053" t="str">
        <f t="shared" si="504"/>
        <v/>
      </c>
    </row>
    <row r="3196" spans="23:31" ht="12.75" customHeight="1">
      <c r="W3196" s="1046" t="str">
        <f t="shared" si="505"/>
        <v/>
      </c>
      <c r="X3196" s="1047"/>
      <c r="Y3196" s="1048" t="str">
        <f t="shared" si="506"/>
        <v/>
      </c>
      <c r="Z3196" s="1049" t="str">
        <f t="shared" si="500"/>
        <v/>
      </c>
      <c r="AA3196" s="1049" t="str">
        <f t="shared" si="501"/>
        <v/>
      </c>
      <c r="AB3196" s="1050" t="str">
        <f t="shared" si="502"/>
        <v/>
      </c>
      <c r="AD3196" s="1052" t="str">
        <f t="shared" si="503"/>
        <v/>
      </c>
      <c r="AE3196" s="1053" t="str">
        <f t="shared" si="504"/>
        <v/>
      </c>
    </row>
    <row r="3197" spans="23:31" ht="12.75" customHeight="1">
      <c r="W3197" s="1046" t="str">
        <f t="shared" si="505"/>
        <v/>
      </c>
      <c r="X3197" s="1047"/>
      <c r="Y3197" s="1048" t="str">
        <f t="shared" si="506"/>
        <v/>
      </c>
      <c r="Z3197" s="1049" t="str">
        <f t="shared" si="500"/>
        <v/>
      </c>
      <c r="AA3197" s="1049" t="str">
        <f t="shared" si="501"/>
        <v/>
      </c>
      <c r="AB3197" s="1050" t="str">
        <f t="shared" si="502"/>
        <v/>
      </c>
      <c r="AD3197" s="1052" t="str">
        <f t="shared" si="503"/>
        <v/>
      </c>
      <c r="AE3197" s="1053" t="str">
        <f t="shared" si="504"/>
        <v/>
      </c>
    </row>
    <row r="3198" spans="23:31" ht="12.75" customHeight="1">
      <c r="W3198" s="1046" t="str">
        <f t="shared" si="505"/>
        <v/>
      </c>
      <c r="X3198" s="1047"/>
      <c r="Y3198" s="1048" t="str">
        <f t="shared" si="506"/>
        <v/>
      </c>
      <c r="Z3198" s="1049" t="str">
        <f t="shared" si="500"/>
        <v/>
      </c>
      <c r="AA3198" s="1049" t="str">
        <f t="shared" si="501"/>
        <v/>
      </c>
      <c r="AB3198" s="1050" t="str">
        <f t="shared" si="502"/>
        <v/>
      </c>
      <c r="AD3198" s="1052" t="str">
        <f t="shared" si="503"/>
        <v/>
      </c>
      <c r="AE3198" s="1053" t="str">
        <f t="shared" si="504"/>
        <v/>
      </c>
    </row>
    <row r="3199" spans="23:31" ht="12.75" customHeight="1">
      <c r="W3199" s="1046" t="str">
        <f t="shared" si="505"/>
        <v/>
      </c>
      <c r="X3199" s="1047"/>
      <c r="Y3199" s="1048" t="str">
        <f t="shared" si="506"/>
        <v/>
      </c>
      <c r="Z3199" s="1049" t="str">
        <f t="shared" si="500"/>
        <v/>
      </c>
      <c r="AA3199" s="1049" t="str">
        <f t="shared" si="501"/>
        <v/>
      </c>
      <c r="AB3199" s="1050" t="str">
        <f t="shared" si="502"/>
        <v/>
      </c>
      <c r="AD3199" s="1052" t="str">
        <f t="shared" si="503"/>
        <v/>
      </c>
      <c r="AE3199" s="1053" t="str">
        <f t="shared" si="504"/>
        <v/>
      </c>
    </row>
    <row r="3200" spans="23:31" ht="12.75" customHeight="1">
      <c r="W3200" s="1046" t="str">
        <f t="shared" si="505"/>
        <v/>
      </c>
      <c r="X3200" s="1047"/>
      <c r="Y3200" s="1048" t="str">
        <f t="shared" si="506"/>
        <v/>
      </c>
      <c r="Z3200" s="1049" t="str">
        <f t="shared" si="500"/>
        <v/>
      </c>
      <c r="AA3200" s="1049" t="str">
        <f t="shared" si="501"/>
        <v/>
      </c>
      <c r="AB3200" s="1050" t="str">
        <f t="shared" si="502"/>
        <v/>
      </c>
      <c r="AD3200" s="1052" t="str">
        <f t="shared" si="503"/>
        <v/>
      </c>
      <c r="AE3200" s="1053" t="str">
        <f t="shared" si="504"/>
        <v/>
      </c>
    </row>
    <row r="3201" spans="23:31" ht="12.75" customHeight="1">
      <c r="W3201" s="1046" t="str">
        <f t="shared" si="505"/>
        <v/>
      </c>
      <c r="X3201" s="1047"/>
      <c r="Y3201" s="1048" t="str">
        <f t="shared" si="506"/>
        <v/>
      </c>
      <c r="Z3201" s="1049" t="str">
        <f t="shared" si="500"/>
        <v/>
      </c>
      <c r="AA3201" s="1049" t="str">
        <f t="shared" si="501"/>
        <v/>
      </c>
      <c r="AB3201" s="1050" t="str">
        <f t="shared" si="502"/>
        <v/>
      </c>
      <c r="AD3201" s="1052" t="str">
        <f t="shared" si="503"/>
        <v/>
      </c>
      <c r="AE3201" s="1053" t="str">
        <f t="shared" si="504"/>
        <v/>
      </c>
    </row>
    <row r="3202" spans="23:31" ht="12.75" customHeight="1">
      <c r="W3202" s="1046" t="str">
        <f t="shared" si="505"/>
        <v/>
      </c>
      <c r="X3202" s="1047"/>
      <c r="Y3202" s="1048" t="str">
        <f t="shared" si="506"/>
        <v/>
      </c>
      <c r="Z3202" s="1049" t="str">
        <f t="shared" si="500"/>
        <v/>
      </c>
      <c r="AA3202" s="1049" t="str">
        <f t="shared" si="501"/>
        <v/>
      </c>
      <c r="AB3202" s="1050" t="str">
        <f t="shared" si="502"/>
        <v/>
      </c>
      <c r="AD3202" s="1052" t="str">
        <f t="shared" si="503"/>
        <v/>
      </c>
      <c r="AE3202" s="1053" t="str">
        <f t="shared" si="504"/>
        <v/>
      </c>
    </row>
    <row r="3203" spans="23:31" ht="12.75" customHeight="1">
      <c r="W3203" s="1046" t="str">
        <f t="shared" si="505"/>
        <v/>
      </c>
      <c r="X3203" s="1047"/>
      <c r="Y3203" s="1048" t="str">
        <f t="shared" si="506"/>
        <v/>
      </c>
      <c r="Z3203" s="1049" t="str">
        <f t="shared" ref="Z3203:Z3266" si="507">IF($K3203="","",_xlfn.LET(_xlpm.gDate,K3203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203" s="1049" t="str">
        <f t="shared" ref="AA3203:AA3266" si="508">IF($Z3203="","",TEXT($Z3203,"mm"))</f>
        <v/>
      </c>
      <c r="AB3203" s="1050" t="str">
        <f t="shared" ref="AB3203:AB3266" si="509">IFERROR(CHOOSE(AA3203,"መስከረም","ጥቅምት","ህዳር  ","ታህሳስ ","ጥር ","የካቲት ","መጋቢት ","ሚይዚያ ","ግንቦት ","ሰኔ ","ሐምሌ ","ነሐሴ ","Pagume"),"")</f>
        <v/>
      </c>
      <c r="AD3203" s="1052" t="str">
        <f t="shared" ref="AD3203:AD3266" si="510">IF($D3203="","",YEAR(D3203)&amp;"-W"&amp;WEEKNUM(D3203,2))</f>
        <v/>
      </c>
      <c r="AE3203" s="1053" t="str">
        <f t="shared" ref="AE3203:AE3266" si="511">IF($K3203="","",YEAR(K3203)&amp;"-W"&amp;WEEKNUM(K3203,2))</f>
        <v/>
      </c>
    </row>
    <row r="3204" spans="23:31" ht="12.75" customHeight="1">
      <c r="W3204" s="1046" t="str">
        <f t="shared" ref="W3204:W3267" si="512">IF($D3204="","",_xlfn.LET(_xlpm.gDate,D3204,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204" s="1047"/>
      <c r="Y3204" s="1048" t="str">
        <f t="shared" si="506"/>
        <v/>
      </c>
      <c r="Z3204" s="1049" t="str">
        <f t="shared" si="507"/>
        <v/>
      </c>
      <c r="AA3204" s="1049" t="str">
        <f t="shared" si="508"/>
        <v/>
      </c>
      <c r="AB3204" s="1050" t="str">
        <f t="shared" si="509"/>
        <v/>
      </c>
      <c r="AD3204" s="1052" t="str">
        <f t="shared" si="510"/>
        <v/>
      </c>
      <c r="AE3204" s="1053" t="str">
        <f t="shared" si="511"/>
        <v/>
      </c>
    </row>
    <row r="3205" spans="23:31" ht="12.75" customHeight="1">
      <c r="W3205" s="1046" t="str">
        <f t="shared" si="512"/>
        <v/>
      </c>
      <c r="X3205" s="1047"/>
      <c r="Y3205" s="1048" t="str">
        <f t="shared" si="506"/>
        <v/>
      </c>
      <c r="Z3205" s="1049" t="str">
        <f t="shared" si="507"/>
        <v/>
      </c>
      <c r="AA3205" s="1049" t="str">
        <f t="shared" si="508"/>
        <v/>
      </c>
      <c r="AB3205" s="1050" t="str">
        <f t="shared" si="509"/>
        <v/>
      </c>
      <c r="AD3205" s="1052" t="str">
        <f t="shared" si="510"/>
        <v/>
      </c>
      <c r="AE3205" s="1053" t="str">
        <f t="shared" si="511"/>
        <v/>
      </c>
    </row>
    <row r="3206" spans="23:31" ht="12.75" customHeight="1">
      <c r="W3206" s="1046" t="str">
        <f t="shared" si="512"/>
        <v/>
      </c>
      <c r="X3206" s="1047"/>
      <c r="Y3206" s="1048" t="str">
        <f t="shared" si="506"/>
        <v/>
      </c>
      <c r="Z3206" s="1049" t="str">
        <f t="shared" si="507"/>
        <v/>
      </c>
      <c r="AA3206" s="1049" t="str">
        <f t="shared" si="508"/>
        <v/>
      </c>
      <c r="AB3206" s="1050" t="str">
        <f t="shared" si="509"/>
        <v/>
      </c>
      <c r="AD3206" s="1052" t="str">
        <f t="shared" si="510"/>
        <v/>
      </c>
      <c r="AE3206" s="1053" t="str">
        <f t="shared" si="511"/>
        <v/>
      </c>
    </row>
    <row r="3207" spans="23:31" ht="12.75" customHeight="1">
      <c r="W3207" s="1046" t="str">
        <f t="shared" si="512"/>
        <v/>
      </c>
      <c r="X3207" s="1047"/>
      <c r="Y3207" s="1048" t="str">
        <f t="shared" si="506"/>
        <v/>
      </c>
      <c r="Z3207" s="1049" t="str">
        <f t="shared" si="507"/>
        <v/>
      </c>
      <c r="AA3207" s="1049" t="str">
        <f t="shared" si="508"/>
        <v/>
      </c>
      <c r="AB3207" s="1050" t="str">
        <f t="shared" si="509"/>
        <v/>
      </c>
      <c r="AD3207" s="1052" t="str">
        <f t="shared" si="510"/>
        <v/>
      </c>
      <c r="AE3207" s="1053" t="str">
        <f t="shared" si="511"/>
        <v/>
      </c>
    </row>
    <row r="3208" spans="23:31" ht="12.75" customHeight="1">
      <c r="W3208" s="1046" t="str">
        <f t="shared" si="512"/>
        <v/>
      </c>
      <c r="X3208" s="1047"/>
      <c r="Y3208" s="1048" t="str">
        <f t="shared" si="506"/>
        <v/>
      </c>
      <c r="Z3208" s="1049" t="str">
        <f t="shared" si="507"/>
        <v/>
      </c>
      <c r="AA3208" s="1049" t="str">
        <f t="shared" si="508"/>
        <v/>
      </c>
      <c r="AB3208" s="1050" t="str">
        <f t="shared" si="509"/>
        <v/>
      </c>
      <c r="AD3208" s="1052" t="str">
        <f t="shared" si="510"/>
        <v/>
      </c>
      <c r="AE3208" s="1053" t="str">
        <f t="shared" si="511"/>
        <v/>
      </c>
    </row>
    <row r="3209" spans="23:31" ht="12.75" customHeight="1">
      <c r="W3209" s="1046" t="str">
        <f t="shared" si="512"/>
        <v/>
      </c>
      <c r="X3209" s="1047"/>
      <c r="Y3209" s="1048" t="str">
        <f t="shared" si="506"/>
        <v/>
      </c>
      <c r="Z3209" s="1049" t="str">
        <f t="shared" si="507"/>
        <v/>
      </c>
      <c r="AA3209" s="1049" t="str">
        <f t="shared" si="508"/>
        <v/>
      </c>
      <c r="AB3209" s="1050" t="str">
        <f t="shared" si="509"/>
        <v/>
      </c>
      <c r="AD3209" s="1052" t="str">
        <f t="shared" si="510"/>
        <v/>
      </c>
      <c r="AE3209" s="1053" t="str">
        <f t="shared" si="511"/>
        <v/>
      </c>
    </row>
    <row r="3210" spans="23:31" ht="12.75" customHeight="1">
      <c r="W3210" s="1046" t="str">
        <f t="shared" si="512"/>
        <v/>
      </c>
      <c r="X3210" s="1047"/>
      <c r="Y3210" s="1048" t="str">
        <f t="shared" si="506"/>
        <v/>
      </c>
      <c r="Z3210" s="1049" t="str">
        <f t="shared" si="507"/>
        <v/>
      </c>
      <c r="AA3210" s="1049" t="str">
        <f t="shared" si="508"/>
        <v/>
      </c>
      <c r="AB3210" s="1050" t="str">
        <f t="shared" si="509"/>
        <v/>
      </c>
      <c r="AD3210" s="1052" t="str">
        <f t="shared" si="510"/>
        <v/>
      </c>
      <c r="AE3210" s="1053" t="str">
        <f t="shared" si="511"/>
        <v/>
      </c>
    </row>
    <row r="3211" spans="23:31" ht="12.75" customHeight="1">
      <c r="W3211" s="1046" t="str">
        <f t="shared" si="512"/>
        <v/>
      </c>
      <c r="X3211" s="1047"/>
      <c r="Y3211" s="1048" t="str">
        <f t="shared" si="506"/>
        <v/>
      </c>
      <c r="Z3211" s="1049" t="str">
        <f t="shared" si="507"/>
        <v/>
      </c>
      <c r="AA3211" s="1049" t="str">
        <f t="shared" si="508"/>
        <v/>
      </c>
      <c r="AB3211" s="1050" t="str">
        <f t="shared" si="509"/>
        <v/>
      </c>
      <c r="AD3211" s="1052" t="str">
        <f t="shared" si="510"/>
        <v/>
      </c>
      <c r="AE3211" s="1053" t="str">
        <f t="shared" si="511"/>
        <v/>
      </c>
    </row>
    <row r="3212" spans="23:31" ht="12.75" customHeight="1">
      <c r="W3212" s="1046" t="str">
        <f t="shared" si="512"/>
        <v/>
      </c>
      <c r="X3212" s="1047"/>
      <c r="Y3212" s="1048" t="str">
        <f t="shared" si="506"/>
        <v/>
      </c>
      <c r="Z3212" s="1049" t="str">
        <f t="shared" si="507"/>
        <v/>
      </c>
      <c r="AA3212" s="1049" t="str">
        <f t="shared" si="508"/>
        <v/>
      </c>
      <c r="AB3212" s="1050" t="str">
        <f t="shared" si="509"/>
        <v/>
      </c>
      <c r="AD3212" s="1052" t="str">
        <f t="shared" si="510"/>
        <v/>
      </c>
      <c r="AE3212" s="1053" t="str">
        <f t="shared" si="511"/>
        <v/>
      </c>
    </row>
    <row r="3213" spans="23:31" ht="12.75" customHeight="1">
      <c r="W3213" s="1046" t="str">
        <f t="shared" si="512"/>
        <v/>
      </c>
      <c r="X3213" s="1047"/>
      <c r="Y3213" s="1048" t="str">
        <f t="shared" si="506"/>
        <v/>
      </c>
      <c r="Z3213" s="1049" t="str">
        <f t="shared" si="507"/>
        <v/>
      </c>
      <c r="AA3213" s="1049" t="str">
        <f t="shared" si="508"/>
        <v/>
      </c>
      <c r="AB3213" s="1050" t="str">
        <f t="shared" si="509"/>
        <v/>
      </c>
      <c r="AD3213" s="1052" t="str">
        <f t="shared" si="510"/>
        <v/>
      </c>
      <c r="AE3213" s="1053" t="str">
        <f t="shared" si="511"/>
        <v/>
      </c>
    </row>
    <row r="3214" spans="23:31" ht="12.75" customHeight="1">
      <c r="W3214" s="1046" t="str">
        <f t="shared" si="512"/>
        <v/>
      </c>
      <c r="X3214" s="1047"/>
      <c r="Y3214" s="1048" t="str">
        <f t="shared" si="506"/>
        <v/>
      </c>
      <c r="Z3214" s="1049" t="str">
        <f t="shared" si="507"/>
        <v/>
      </c>
      <c r="AA3214" s="1049" t="str">
        <f t="shared" si="508"/>
        <v/>
      </c>
      <c r="AB3214" s="1050" t="str">
        <f t="shared" si="509"/>
        <v/>
      </c>
      <c r="AD3214" s="1052" t="str">
        <f t="shared" si="510"/>
        <v/>
      </c>
      <c r="AE3214" s="1053" t="str">
        <f t="shared" si="511"/>
        <v/>
      </c>
    </row>
    <row r="3215" spans="23:31" ht="12.75" customHeight="1">
      <c r="W3215" s="1046" t="str">
        <f t="shared" si="512"/>
        <v/>
      </c>
      <c r="X3215" s="1047"/>
      <c r="Y3215" s="1048" t="str">
        <f t="shared" si="506"/>
        <v/>
      </c>
      <c r="Z3215" s="1049" t="str">
        <f t="shared" si="507"/>
        <v/>
      </c>
      <c r="AA3215" s="1049" t="str">
        <f t="shared" si="508"/>
        <v/>
      </c>
      <c r="AB3215" s="1050" t="str">
        <f t="shared" si="509"/>
        <v/>
      </c>
      <c r="AD3215" s="1052" t="str">
        <f t="shared" si="510"/>
        <v/>
      </c>
      <c r="AE3215" s="1053" t="str">
        <f t="shared" si="511"/>
        <v/>
      </c>
    </row>
    <row r="3216" spans="23:31" ht="12.75" customHeight="1">
      <c r="W3216" s="1046" t="str">
        <f t="shared" si="512"/>
        <v/>
      </c>
      <c r="X3216" s="1047"/>
      <c r="Y3216" s="1048" t="str">
        <f t="shared" si="506"/>
        <v/>
      </c>
      <c r="Z3216" s="1049" t="str">
        <f t="shared" si="507"/>
        <v/>
      </c>
      <c r="AA3216" s="1049" t="str">
        <f t="shared" si="508"/>
        <v/>
      </c>
      <c r="AB3216" s="1050" t="str">
        <f t="shared" si="509"/>
        <v/>
      </c>
      <c r="AD3216" s="1052" t="str">
        <f t="shared" si="510"/>
        <v/>
      </c>
      <c r="AE3216" s="1053" t="str">
        <f t="shared" si="511"/>
        <v/>
      </c>
    </row>
    <row r="3217" spans="23:31" ht="12.75" customHeight="1">
      <c r="W3217" s="1046" t="str">
        <f t="shared" si="512"/>
        <v/>
      </c>
      <c r="X3217" s="1047"/>
      <c r="Y3217" s="1048" t="str">
        <f t="shared" si="506"/>
        <v/>
      </c>
      <c r="Z3217" s="1049" t="str">
        <f t="shared" si="507"/>
        <v/>
      </c>
      <c r="AA3217" s="1049" t="str">
        <f t="shared" si="508"/>
        <v/>
      </c>
      <c r="AB3217" s="1050" t="str">
        <f t="shared" si="509"/>
        <v/>
      </c>
      <c r="AD3217" s="1052" t="str">
        <f t="shared" si="510"/>
        <v/>
      </c>
      <c r="AE3217" s="1053" t="str">
        <f t="shared" si="511"/>
        <v/>
      </c>
    </row>
    <row r="3218" spans="23:31" ht="12.75" customHeight="1">
      <c r="W3218" s="1046" t="str">
        <f t="shared" si="512"/>
        <v/>
      </c>
      <c r="X3218" s="1047"/>
      <c r="Y3218" s="1048" t="str">
        <f t="shared" si="506"/>
        <v/>
      </c>
      <c r="Z3218" s="1049" t="str">
        <f t="shared" si="507"/>
        <v/>
      </c>
      <c r="AA3218" s="1049" t="str">
        <f t="shared" si="508"/>
        <v/>
      </c>
      <c r="AB3218" s="1050" t="str">
        <f t="shared" si="509"/>
        <v/>
      </c>
      <c r="AD3218" s="1052" t="str">
        <f t="shared" si="510"/>
        <v/>
      </c>
      <c r="AE3218" s="1053" t="str">
        <f t="shared" si="511"/>
        <v/>
      </c>
    </row>
    <row r="3219" spans="23:31" ht="12.75" customHeight="1">
      <c r="W3219" s="1046" t="str">
        <f t="shared" si="512"/>
        <v/>
      </c>
      <c r="X3219" s="1047"/>
      <c r="Y3219" s="1048" t="str">
        <f t="shared" si="506"/>
        <v/>
      </c>
      <c r="Z3219" s="1049" t="str">
        <f t="shared" si="507"/>
        <v/>
      </c>
      <c r="AA3219" s="1049" t="str">
        <f t="shared" si="508"/>
        <v/>
      </c>
      <c r="AB3219" s="1050" t="str">
        <f t="shared" si="509"/>
        <v/>
      </c>
      <c r="AD3219" s="1052" t="str">
        <f t="shared" si="510"/>
        <v/>
      </c>
      <c r="AE3219" s="1053" t="str">
        <f t="shared" si="511"/>
        <v/>
      </c>
    </row>
    <row r="3220" spans="23:31" ht="12.75" customHeight="1">
      <c r="W3220" s="1046" t="str">
        <f t="shared" si="512"/>
        <v/>
      </c>
      <c r="X3220" s="1047"/>
      <c r="Y3220" s="1048" t="str">
        <f t="shared" si="506"/>
        <v/>
      </c>
      <c r="Z3220" s="1049" t="str">
        <f t="shared" si="507"/>
        <v/>
      </c>
      <c r="AA3220" s="1049" t="str">
        <f t="shared" si="508"/>
        <v/>
      </c>
      <c r="AB3220" s="1050" t="str">
        <f t="shared" si="509"/>
        <v/>
      </c>
      <c r="AD3220" s="1052" t="str">
        <f t="shared" si="510"/>
        <v/>
      </c>
      <c r="AE3220" s="1053" t="str">
        <f t="shared" si="511"/>
        <v/>
      </c>
    </row>
    <row r="3221" spans="23:31" ht="12.75" customHeight="1">
      <c r="W3221" s="1046" t="str">
        <f t="shared" si="512"/>
        <v/>
      </c>
      <c r="X3221" s="1047"/>
      <c r="Y3221" s="1048" t="str">
        <f t="shared" si="506"/>
        <v/>
      </c>
      <c r="Z3221" s="1049" t="str">
        <f t="shared" si="507"/>
        <v/>
      </c>
      <c r="AA3221" s="1049" t="str">
        <f t="shared" si="508"/>
        <v/>
      </c>
      <c r="AB3221" s="1050" t="str">
        <f t="shared" si="509"/>
        <v/>
      </c>
      <c r="AD3221" s="1052" t="str">
        <f t="shared" si="510"/>
        <v/>
      </c>
      <c r="AE3221" s="1053" t="str">
        <f t="shared" si="511"/>
        <v/>
      </c>
    </row>
    <row r="3222" spans="23:31" ht="12.75" customHeight="1">
      <c r="W3222" s="1046" t="str">
        <f t="shared" si="512"/>
        <v/>
      </c>
      <c r="X3222" s="1047"/>
      <c r="Y3222" s="1048" t="str">
        <f t="shared" si="506"/>
        <v/>
      </c>
      <c r="Z3222" s="1049" t="str">
        <f t="shared" si="507"/>
        <v/>
      </c>
      <c r="AA3222" s="1049" t="str">
        <f t="shared" si="508"/>
        <v/>
      </c>
      <c r="AB3222" s="1050" t="str">
        <f t="shared" si="509"/>
        <v/>
      </c>
      <c r="AD3222" s="1052" t="str">
        <f t="shared" si="510"/>
        <v/>
      </c>
      <c r="AE3222" s="1053" t="str">
        <f t="shared" si="511"/>
        <v/>
      </c>
    </row>
    <row r="3223" spans="23:31" ht="12.75" customHeight="1">
      <c r="W3223" s="1046" t="str">
        <f t="shared" si="512"/>
        <v/>
      </c>
      <c r="X3223" s="1047"/>
      <c r="Y3223" s="1048" t="str">
        <f t="shared" si="506"/>
        <v/>
      </c>
      <c r="Z3223" s="1049" t="str">
        <f t="shared" si="507"/>
        <v/>
      </c>
      <c r="AA3223" s="1049" t="str">
        <f t="shared" si="508"/>
        <v/>
      </c>
      <c r="AB3223" s="1050" t="str">
        <f t="shared" si="509"/>
        <v/>
      </c>
      <c r="AD3223" s="1052" t="str">
        <f t="shared" si="510"/>
        <v/>
      </c>
      <c r="AE3223" s="1053" t="str">
        <f t="shared" si="511"/>
        <v/>
      </c>
    </row>
    <row r="3224" spans="23:31" ht="12.75" customHeight="1">
      <c r="W3224" s="1046" t="str">
        <f t="shared" si="512"/>
        <v/>
      </c>
      <c r="X3224" s="1047"/>
      <c r="Y3224" s="1048" t="str">
        <f t="shared" si="506"/>
        <v/>
      </c>
      <c r="Z3224" s="1049" t="str">
        <f t="shared" si="507"/>
        <v/>
      </c>
      <c r="AA3224" s="1049" t="str">
        <f t="shared" si="508"/>
        <v/>
      </c>
      <c r="AB3224" s="1050" t="str">
        <f t="shared" si="509"/>
        <v/>
      </c>
      <c r="AD3224" s="1052" t="str">
        <f t="shared" si="510"/>
        <v/>
      </c>
      <c r="AE3224" s="1053" t="str">
        <f t="shared" si="511"/>
        <v/>
      </c>
    </row>
    <row r="3225" spans="23:31" ht="12.75" customHeight="1">
      <c r="W3225" s="1046" t="str">
        <f t="shared" si="512"/>
        <v/>
      </c>
      <c r="X3225" s="1047"/>
      <c r="Y3225" s="1048" t="str">
        <f t="shared" si="506"/>
        <v/>
      </c>
      <c r="Z3225" s="1049" t="str">
        <f t="shared" si="507"/>
        <v/>
      </c>
      <c r="AA3225" s="1049" t="str">
        <f t="shared" si="508"/>
        <v/>
      </c>
      <c r="AB3225" s="1050" t="str">
        <f t="shared" si="509"/>
        <v/>
      </c>
      <c r="AD3225" s="1052" t="str">
        <f t="shared" si="510"/>
        <v/>
      </c>
      <c r="AE3225" s="1053" t="str">
        <f t="shared" si="511"/>
        <v/>
      </c>
    </row>
    <row r="3226" spans="23:31" ht="12.75" customHeight="1">
      <c r="W3226" s="1046" t="str">
        <f t="shared" si="512"/>
        <v/>
      </c>
      <c r="X3226" s="1047"/>
      <c r="Y3226" s="1048" t="str">
        <f t="shared" si="506"/>
        <v/>
      </c>
      <c r="Z3226" s="1049" t="str">
        <f t="shared" si="507"/>
        <v/>
      </c>
      <c r="AA3226" s="1049" t="str">
        <f t="shared" si="508"/>
        <v/>
      </c>
      <c r="AB3226" s="1050" t="str">
        <f t="shared" si="509"/>
        <v/>
      </c>
      <c r="AD3226" s="1052" t="str">
        <f t="shared" si="510"/>
        <v/>
      </c>
      <c r="AE3226" s="1053" t="str">
        <f t="shared" si="511"/>
        <v/>
      </c>
    </row>
    <row r="3227" spans="23:31" ht="12.75" customHeight="1">
      <c r="W3227" s="1046" t="str">
        <f t="shared" si="512"/>
        <v/>
      </c>
      <c r="X3227" s="1047"/>
      <c r="Y3227" s="1048" t="str">
        <f t="shared" si="506"/>
        <v/>
      </c>
      <c r="Z3227" s="1049" t="str">
        <f t="shared" si="507"/>
        <v/>
      </c>
      <c r="AA3227" s="1049" t="str">
        <f t="shared" si="508"/>
        <v/>
      </c>
      <c r="AB3227" s="1050" t="str">
        <f t="shared" si="509"/>
        <v/>
      </c>
      <c r="AD3227" s="1052" t="str">
        <f t="shared" si="510"/>
        <v/>
      </c>
      <c r="AE3227" s="1053" t="str">
        <f t="shared" si="511"/>
        <v/>
      </c>
    </row>
    <row r="3228" spans="23:31" ht="12.75" customHeight="1">
      <c r="W3228" s="1046" t="str">
        <f t="shared" si="512"/>
        <v/>
      </c>
      <c r="X3228" s="1047"/>
      <c r="Y3228" s="1048" t="str">
        <f t="shared" si="506"/>
        <v/>
      </c>
      <c r="Z3228" s="1049" t="str">
        <f t="shared" si="507"/>
        <v/>
      </c>
      <c r="AA3228" s="1049" t="str">
        <f t="shared" si="508"/>
        <v/>
      </c>
      <c r="AB3228" s="1050" t="str">
        <f t="shared" si="509"/>
        <v/>
      </c>
      <c r="AD3228" s="1052" t="str">
        <f t="shared" si="510"/>
        <v/>
      </c>
      <c r="AE3228" s="1053" t="str">
        <f t="shared" si="511"/>
        <v/>
      </c>
    </row>
    <row r="3229" spans="23:31" ht="12.75" customHeight="1">
      <c r="W3229" s="1046" t="str">
        <f t="shared" si="512"/>
        <v/>
      </c>
      <c r="X3229" s="1047"/>
      <c r="Y3229" s="1048" t="str">
        <f t="shared" si="506"/>
        <v/>
      </c>
      <c r="Z3229" s="1049" t="str">
        <f t="shared" si="507"/>
        <v/>
      </c>
      <c r="AA3229" s="1049" t="str">
        <f t="shared" si="508"/>
        <v/>
      </c>
      <c r="AB3229" s="1050" t="str">
        <f t="shared" si="509"/>
        <v/>
      </c>
      <c r="AD3229" s="1052" t="str">
        <f t="shared" si="510"/>
        <v/>
      </c>
      <c r="AE3229" s="1053" t="str">
        <f t="shared" si="511"/>
        <v/>
      </c>
    </row>
    <row r="3230" spans="23:31" ht="12.75" customHeight="1">
      <c r="W3230" s="1046" t="str">
        <f t="shared" si="512"/>
        <v/>
      </c>
      <c r="X3230" s="1047"/>
      <c r="Y3230" s="1048" t="str">
        <f t="shared" si="506"/>
        <v/>
      </c>
      <c r="Z3230" s="1049" t="str">
        <f t="shared" si="507"/>
        <v/>
      </c>
      <c r="AA3230" s="1049" t="str">
        <f t="shared" si="508"/>
        <v/>
      </c>
      <c r="AB3230" s="1050" t="str">
        <f t="shared" si="509"/>
        <v/>
      </c>
      <c r="AD3230" s="1052" t="str">
        <f t="shared" si="510"/>
        <v/>
      </c>
      <c r="AE3230" s="1053" t="str">
        <f t="shared" si="511"/>
        <v/>
      </c>
    </row>
    <row r="3231" spans="23:31" ht="12.75" customHeight="1">
      <c r="W3231" s="1046" t="str">
        <f t="shared" si="512"/>
        <v/>
      </c>
      <c r="X3231" s="1047"/>
      <c r="Y3231" s="1048" t="str">
        <f t="shared" si="506"/>
        <v/>
      </c>
      <c r="Z3231" s="1049" t="str">
        <f t="shared" si="507"/>
        <v/>
      </c>
      <c r="AA3231" s="1049" t="str">
        <f t="shared" si="508"/>
        <v/>
      </c>
      <c r="AB3231" s="1050" t="str">
        <f t="shared" si="509"/>
        <v/>
      </c>
      <c r="AD3231" s="1052" t="str">
        <f t="shared" si="510"/>
        <v/>
      </c>
      <c r="AE3231" s="1053" t="str">
        <f t="shared" si="511"/>
        <v/>
      </c>
    </row>
    <row r="3232" spans="23:31" ht="12.75" customHeight="1">
      <c r="W3232" s="1046" t="str">
        <f t="shared" si="512"/>
        <v/>
      </c>
      <c r="X3232" s="1047"/>
      <c r="Y3232" s="1048" t="str">
        <f t="shared" si="506"/>
        <v/>
      </c>
      <c r="Z3232" s="1049" t="str">
        <f t="shared" si="507"/>
        <v/>
      </c>
      <c r="AA3232" s="1049" t="str">
        <f t="shared" si="508"/>
        <v/>
      </c>
      <c r="AB3232" s="1050" t="str">
        <f t="shared" si="509"/>
        <v/>
      </c>
      <c r="AD3232" s="1052" t="str">
        <f t="shared" si="510"/>
        <v/>
      </c>
      <c r="AE3232" s="1053" t="str">
        <f t="shared" si="511"/>
        <v/>
      </c>
    </row>
    <row r="3233" spans="23:31" ht="12.75" customHeight="1">
      <c r="W3233" s="1046" t="str">
        <f t="shared" si="512"/>
        <v/>
      </c>
      <c r="X3233" s="1047"/>
      <c r="Y3233" s="1048" t="str">
        <f t="shared" ref="Y3233:Y3296" si="513">IFERROR(CHOOSE(X3233,"መስከረም","ጥቅምት","ህዳር  ","ታህሳስ ","ጥር ","የካቲት ","መጋቢት ","ሚይዚያ ","ግንቦት ","ሰኔ ","ሐምሌ ","ነሐሴ ","Pagume"),"")</f>
        <v/>
      </c>
      <c r="Z3233" s="1049" t="str">
        <f t="shared" si="507"/>
        <v/>
      </c>
      <c r="AA3233" s="1049" t="str">
        <f t="shared" si="508"/>
        <v/>
      </c>
      <c r="AB3233" s="1050" t="str">
        <f t="shared" si="509"/>
        <v/>
      </c>
      <c r="AD3233" s="1052" t="str">
        <f t="shared" si="510"/>
        <v/>
      </c>
      <c r="AE3233" s="1053" t="str">
        <f t="shared" si="511"/>
        <v/>
      </c>
    </row>
    <row r="3234" spans="23:31" ht="12.75" customHeight="1">
      <c r="W3234" s="1046" t="str">
        <f t="shared" si="512"/>
        <v/>
      </c>
      <c r="X3234" s="1047"/>
      <c r="Y3234" s="1048" t="str">
        <f t="shared" si="513"/>
        <v/>
      </c>
      <c r="Z3234" s="1049" t="str">
        <f t="shared" si="507"/>
        <v/>
      </c>
      <c r="AA3234" s="1049" t="str">
        <f t="shared" si="508"/>
        <v/>
      </c>
      <c r="AB3234" s="1050" t="str">
        <f t="shared" si="509"/>
        <v/>
      </c>
      <c r="AD3234" s="1052" t="str">
        <f t="shared" si="510"/>
        <v/>
      </c>
      <c r="AE3234" s="1053" t="str">
        <f t="shared" si="511"/>
        <v/>
      </c>
    </row>
    <row r="3235" spans="23:31" ht="12.75" customHeight="1">
      <c r="W3235" s="1046" t="str">
        <f t="shared" si="512"/>
        <v/>
      </c>
      <c r="X3235" s="1047"/>
      <c r="Y3235" s="1048" t="str">
        <f t="shared" si="513"/>
        <v/>
      </c>
      <c r="Z3235" s="1049" t="str">
        <f t="shared" si="507"/>
        <v/>
      </c>
      <c r="AA3235" s="1049" t="str">
        <f t="shared" si="508"/>
        <v/>
      </c>
      <c r="AB3235" s="1050" t="str">
        <f t="shared" si="509"/>
        <v/>
      </c>
      <c r="AD3235" s="1052" t="str">
        <f t="shared" si="510"/>
        <v/>
      </c>
      <c r="AE3235" s="1053" t="str">
        <f t="shared" si="511"/>
        <v/>
      </c>
    </row>
    <row r="3236" spans="23:31" ht="12.75" customHeight="1">
      <c r="W3236" s="1046" t="str">
        <f t="shared" si="512"/>
        <v/>
      </c>
      <c r="X3236" s="1047"/>
      <c r="Y3236" s="1048" t="str">
        <f t="shared" si="513"/>
        <v/>
      </c>
      <c r="Z3236" s="1049" t="str">
        <f t="shared" si="507"/>
        <v/>
      </c>
      <c r="AA3236" s="1049" t="str">
        <f t="shared" si="508"/>
        <v/>
      </c>
      <c r="AB3236" s="1050" t="str">
        <f t="shared" si="509"/>
        <v/>
      </c>
      <c r="AD3236" s="1052" t="str">
        <f t="shared" si="510"/>
        <v/>
      </c>
      <c r="AE3236" s="1053" t="str">
        <f t="shared" si="511"/>
        <v/>
      </c>
    </row>
    <row r="3237" spans="23:31" ht="12.75" customHeight="1">
      <c r="W3237" s="1046" t="str">
        <f t="shared" si="512"/>
        <v/>
      </c>
      <c r="X3237" s="1047"/>
      <c r="Y3237" s="1048" t="str">
        <f t="shared" si="513"/>
        <v/>
      </c>
      <c r="Z3237" s="1049" t="str">
        <f t="shared" si="507"/>
        <v/>
      </c>
      <c r="AA3237" s="1049" t="str">
        <f t="shared" si="508"/>
        <v/>
      </c>
      <c r="AB3237" s="1050" t="str">
        <f t="shared" si="509"/>
        <v/>
      </c>
      <c r="AD3237" s="1052" t="str">
        <f t="shared" si="510"/>
        <v/>
      </c>
      <c r="AE3237" s="1053" t="str">
        <f t="shared" si="511"/>
        <v/>
      </c>
    </row>
    <row r="3238" spans="23:31" ht="12.75" customHeight="1">
      <c r="W3238" s="1046" t="str">
        <f t="shared" si="512"/>
        <v/>
      </c>
      <c r="X3238" s="1047"/>
      <c r="Y3238" s="1048" t="str">
        <f t="shared" si="513"/>
        <v/>
      </c>
      <c r="Z3238" s="1049" t="str">
        <f t="shared" si="507"/>
        <v/>
      </c>
      <c r="AA3238" s="1049" t="str">
        <f t="shared" si="508"/>
        <v/>
      </c>
      <c r="AB3238" s="1050" t="str">
        <f t="shared" si="509"/>
        <v/>
      </c>
      <c r="AD3238" s="1052" t="str">
        <f t="shared" si="510"/>
        <v/>
      </c>
      <c r="AE3238" s="1053" t="str">
        <f t="shared" si="511"/>
        <v/>
      </c>
    </row>
    <row r="3239" spans="23:31" ht="12.75" customHeight="1">
      <c r="W3239" s="1046" t="str">
        <f t="shared" si="512"/>
        <v/>
      </c>
      <c r="X3239" s="1047"/>
      <c r="Y3239" s="1048" t="str">
        <f t="shared" si="513"/>
        <v/>
      </c>
      <c r="Z3239" s="1049" t="str">
        <f t="shared" si="507"/>
        <v/>
      </c>
      <c r="AA3239" s="1049" t="str">
        <f t="shared" si="508"/>
        <v/>
      </c>
      <c r="AB3239" s="1050" t="str">
        <f t="shared" si="509"/>
        <v/>
      </c>
      <c r="AD3239" s="1052" t="str">
        <f t="shared" si="510"/>
        <v/>
      </c>
      <c r="AE3239" s="1053" t="str">
        <f t="shared" si="511"/>
        <v/>
      </c>
    </row>
    <row r="3240" spans="23:31" ht="12.75" customHeight="1">
      <c r="W3240" s="1046" t="str">
        <f t="shared" si="512"/>
        <v/>
      </c>
      <c r="X3240" s="1047"/>
      <c r="Y3240" s="1048" t="str">
        <f t="shared" si="513"/>
        <v/>
      </c>
      <c r="Z3240" s="1049" t="str">
        <f t="shared" si="507"/>
        <v/>
      </c>
      <c r="AA3240" s="1049" t="str">
        <f t="shared" si="508"/>
        <v/>
      </c>
      <c r="AB3240" s="1050" t="str">
        <f t="shared" si="509"/>
        <v/>
      </c>
      <c r="AD3240" s="1052" t="str">
        <f t="shared" si="510"/>
        <v/>
      </c>
      <c r="AE3240" s="1053" t="str">
        <f t="shared" si="511"/>
        <v/>
      </c>
    </row>
    <row r="3241" spans="23:31" ht="12.75" customHeight="1">
      <c r="W3241" s="1046" t="str">
        <f t="shared" si="512"/>
        <v/>
      </c>
      <c r="X3241" s="1047"/>
      <c r="Y3241" s="1048" t="str">
        <f t="shared" si="513"/>
        <v/>
      </c>
      <c r="Z3241" s="1049" t="str">
        <f t="shared" si="507"/>
        <v/>
      </c>
      <c r="AA3241" s="1049" t="str">
        <f t="shared" si="508"/>
        <v/>
      </c>
      <c r="AB3241" s="1050" t="str">
        <f t="shared" si="509"/>
        <v/>
      </c>
      <c r="AD3241" s="1052" t="str">
        <f t="shared" si="510"/>
        <v/>
      </c>
      <c r="AE3241" s="1053" t="str">
        <f t="shared" si="511"/>
        <v/>
      </c>
    </row>
    <row r="3242" spans="23:31" ht="12.75" customHeight="1">
      <c r="W3242" s="1046" t="str">
        <f t="shared" si="512"/>
        <v/>
      </c>
      <c r="X3242" s="1047"/>
      <c r="Y3242" s="1048" t="str">
        <f t="shared" si="513"/>
        <v/>
      </c>
      <c r="Z3242" s="1049" t="str">
        <f t="shared" si="507"/>
        <v/>
      </c>
      <c r="AA3242" s="1049" t="str">
        <f t="shared" si="508"/>
        <v/>
      </c>
      <c r="AB3242" s="1050" t="str">
        <f t="shared" si="509"/>
        <v/>
      </c>
      <c r="AD3242" s="1052" t="str">
        <f t="shared" si="510"/>
        <v/>
      </c>
      <c r="AE3242" s="1053" t="str">
        <f t="shared" si="511"/>
        <v/>
      </c>
    </row>
    <row r="3243" spans="23:31" ht="12.75" customHeight="1">
      <c r="W3243" s="1046" t="str">
        <f t="shared" si="512"/>
        <v/>
      </c>
      <c r="X3243" s="1047"/>
      <c r="Y3243" s="1048" t="str">
        <f t="shared" si="513"/>
        <v/>
      </c>
      <c r="Z3243" s="1049" t="str">
        <f t="shared" si="507"/>
        <v/>
      </c>
      <c r="AA3243" s="1049" t="str">
        <f t="shared" si="508"/>
        <v/>
      </c>
      <c r="AB3243" s="1050" t="str">
        <f t="shared" si="509"/>
        <v/>
      </c>
      <c r="AD3243" s="1052" t="str">
        <f t="shared" si="510"/>
        <v/>
      </c>
      <c r="AE3243" s="1053" t="str">
        <f t="shared" si="511"/>
        <v/>
      </c>
    </row>
    <row r="3244" spans="23:31" ht="12.75" customHeight="1">
      <c r="W3244" s="1046" t="str">
        <f t="shared" si="512"/>
        <v/>
      </c>
      <c r="X3244" s="1047"/>
      <c r="Y3244" s="1048" t="str">
        <f t="shared" si="513"/>
        <v/>
      </c>
      <c r="Z3244" s="1049" t="str">
        <f t="shared" si="507"/>
        <v/>
      </c>
      <c r="AA3244" s="1049" t="str">
        <f t="shared" si="508"/>
        <v/>
      </c>
      <c r="AB3244" s="1050" t="str">
        <f t="shared" si="509"/>
        <v/>
      </c>
      <c r="AD3244" s="1052" t="str">
        <f t="shared" si="510"/>
        <v/>
      </c>
      <c r="AE3244" s="1053" t="str">
        <f t="shared" si="511"/>
        <v/>
      </c>
    </row>
    <row r="3245" spans="23:31" ht="12.75" customHeight="1">
      <c r="W3245" s="1046" t="str">
        <f t="shared" si="512"/>
        <v/>
      </c>
      <c r="X3245" s="1047"/>
      <c r="Y3245" s="1048" t="str">
        <f t="shared" si="513"/>
        <v/>
      </c>
      <c r="Z3245" s="1049" t="str">
        <f t="shared" si="507"/>
        <v/>
      </c>
      <c r="AA3245" s="1049" t="str">
        <f t="shared" si="508"/>
        <v/>
      </c>
      <c r="AB3245" s="1050" t="str">
        <f t="shared" si="509"/>
        <v/>
      </c>
      <c r="AD3245" s="1052" t="str">
        <f t="shared" si="510"/>
        <v/>
      </c>
      <c r="AE3245" s="1053" t="str">
        <f t="shared" si="511"/>
        <v/>
      </c>
    </row>
    <row r="3246" spans="23:31" ht="12.75" customHeight="1">
      <c r="W3246" s="1046" t="str">
        <f t="shared" si="512"/>
        <v/>
      </c>
      <c r="X3246" s="1047"/>
      <c r="Y3246" s="1048" t="str">
        <f t="shared" si="513"/>
        <v/>
      </c>
      <c r="Z3246" s="1049" t="str">
        <f t="shared" si="507"/>
        <v/>
      </c>
      <c r="AA3246" s="1049" t="str">
        <f t="shared" si="508"/>
        <v/>
      </c>
      <c r="AB3246" s="1050" t="str">
        <f t="shared" si="509"/>
        <v/>
      </c>
      <c r="AD3246" s="1052" t="str">
        <f t="shared" si="510"/>
        <v/>
      </c>
      <c r="AE3246" s="1053" t="str">
        <f t="shared" si="511"/>
        <v/>
      </c>
    </row>
    <row r="3247" spans="23:31" ht="12.75" customHeight="1">
      <c r="W3247" s="1046" t="str">
        <f t="shared" si="512"/>
        <v/>
      </c>
      <c r="X3247" s="1047"/>
      <c r="Y3247" s="1048" t="str">
        <f t="shared" si="513"/>
        <v/>
      </c>
      <c r="Z3247" s="1049" t="str">
        <f t="shared" si="507"/>
        <v/>
      </c>
      <c r="AA3247" s="1049" t="str">
        <f t="shared" si="508"/>
        <v/>
      </c>
      <c r="AB3247" s="1050" t="str">
        <f t="shared" si="509"/>
        <v/>
      </c>
      <c r="AD3247" s="1052" t="str">
        <f t="shared" si="510"/>
        <v/>
      </c>
      <c r="AE3247" s="1053" t="str">
        <f t="shared" si="511"/>
        <v/>
      </c>
    </row>
    <row r="3248" spans="23:31" ht="12.75" customHeight="1">
      <c r="W3248" s="1046" t="str">
        <f t="shared" si="512"/>
        <v/>
      </c>
      <c r="X3248" s="1047"/>
      <c r="Y3248" s="1048" t="str">
        <f t="shared" si="513"/>
        <v/>
      </c>
      <c r="Z3248" s="1049" t="str">
        <f t="shared" si="507"/>
        <v/>
      </c>
      <c r="AA3248" s="1049" t="str">
        <f t="shared" si="508"/>
        <v/>
      </c>
      <c r="AB3248" s="1050" t="str">
        <f t="shared" si="509"/>
        <v/>
      </c>
      <c r="AD3248" s="1052" t="str">
        <f t="shared" si="510"/>
        <v/>
      </c>
      <c r="AE3248" s="1053" t="str">
        <f t="shared" si="511"/>
        <v/>
      </c>
    </row>
    <row r="3249" spans="23:31" ht="12.75" customHeight="1">
      <c r="W3249" s="1046" t="str">
        <f t="shared" si="512"/>
        <v/>
      </c>
      <c r="X3249" s="1047"/>
      <c r="Y3249" s="1048" t="str">
        <f t="shared" si="513"/>
        <v/>
      </c>
      <c r="Z3249" s="1049" t="str">
        <f t="shared" si="507"/>
        <v/>
      </c>
      <c r="AA3249" s="1049" t="str">
        <f t="shared" si="508"/>
        <v/>
      </c>
      <c r="AB3249" s="1050" t="str">
        <f t="shared" si="509"/>
        <v/>
      </c>
      <c r="AD3249" s="1052" t="str">
        <f t="shared" si="510"/>
        <v/>
      </c>
      <c r="AE3249" s="1053" t="str">
        <f t="shared" si="511"/>
        <v/>
      </c>
    </row>
    <row r="3250" spans="23:31" ht="12.75" customHeight="1">
      <c r="W3250" s="1046" t="str">
        <f t="shared" si="512"/>
        <v/>
      </c>
      <c r="X3250" s="1047"/>
      <c r="Y3250" s="1048" t="str">
        <f t="shared" si="513"/>
        <v/>
      </c>
      <c r="Z3250" s="1049" t="str">
        <f t="shared" si="507"/>
        <v/>
      </c>
      <c r="AA3250" s="1049" t="str">
        <f t="shared" si="508"/>
        <v/>
      </c>
      <c r="AB3250" s="1050" t="str">
        <f t="shared" si="509"/>
        <v/>
      </c>
      <c r="AD3250" s="1052" t="str">
        <f t="shared" si="510"/>
        <v/>
      </c>
      <c r="AE3250" s="1053" t="str">
        <f t="shared" si="511"/>
        <v/>
      </c>
    </row>
    <row r="3251" spans="23:31" ht="12.75" customHeight="1">
      <c r="W3251" s="1046" t="str">
        <f t="shared" si="512"/>
        <v/>
      </c>
      <c r="X3251" s="1047"/>
      <c r="Y3251" s="1048" t="str">
        <f t="shared" si="513"/>
        <v/>
      </c>
      <c r="Z3251" s="1049" t="str">
        <f t="shared" si="507"/>
        <v/>
      </c>
      <c r="AA3251" s="1049" t="str">
        <f t="shared" si="508"/>
        <v/>
      </c>
      <c r="AB3251" s="1050" t="str">
        <f t="shared" si="509"/>
        <v/>
      </c>
      <c r="AD3251" s="1052" t="str">
        <f t="shared" si="510"/>
        <v/>
      </c>
      <c r="AE3251" s="1053" t="str">
        <f t="shared" si="511"/>
        <v/>
      </c>
    </row>
    <row r="3252" spans="23:31" ht="12.75" customHeight="1">
      <c r="W3252" s="1046" t="str">
        <f t="shared" si="512"/>
        <v/>
      </c>
      <c r="X3252" s="1047"/>
      <c r="Y3252" s="1048" t="str">
        <f t="shared" si="513"/>
        <v/>
      </c>
      <c r="Z3252" s="1049" t="str">
        <f t="shared" si="507"/>
        <v/>
      </c>
      <c r="AA3252" s="1049" t="str">
        <f t="shared" si="508"/>
        <v/>
      </c>
      <c r="AB3252" s="1050" t="str">
        <f t="shared" si="509"/>
        <v/>
      </c>
      <c r="AD3252" s="1052" t="str">
        <f t="shared" si="510"/>
        <v/>
      </c>
      <c r="AE3252" s="1053" t="str">
        <f t="shared" si="511"/>
        <v/>
      </c>
    </row>
    <row r="3253" spans="23:31" ht="12.75" customHeight="1">
      <c r="W3253" s="1046" t="str">
        <f t="shared" si="512"/>
        <v/>
      </c>
      <c r="X3253" s="1047"/>
      <c r="Y3253" s="1048" t="str">
        <f t="shared" si="513"/>
        <v/>
      </c>
      <c r="Z3253" s="1049" t="str">
        <f t="shared" si="507"/>
        <v/>
      </c>
      <c r="AA3253" s="1049" t="str">
        <f t="shared" si="508"/>
        <v/>
      </c>
      <c r="AB3253" s="1050" t="str">
        <f t="shared" si="509"/>
        <v/>
      </c>
      <c r="AD3253" s="1052" t="str">
        <f t="shared" si="510"/>
        <v/>
      </c>
      <c r="AE3253" s="1053" t="str">
        <f t="shared" si="511"/>
        <v/>
      </c>
    </row>
    <row r="3254" spans="23:31" ht="12.75" customHeight="1">
      <c r="W3254" s="1046" t="str">
        <f t="shared" si="512"/>
        <v/>
      </c>
      <c r="X3254" s="1047"/>
      <c r="Y3254" s="1048" t="str">
        <f t="shared" si="513"/>
        <v/>
      </c>
      <c r="Z3254" s="1049" t="str">
        <f t="shared" si="507"/>
        <v/>
      </c>
      <c r="AA3254" s="1049" t="str">
        <f t="shared" si="508"/>
        <v/>
      </c>
      <c r="AB3254" s="1050" t="str">
        <f t="shared" si="509"/>
        <v/>
      </c>
      <c r="AD3254" s="1052" t="str">
        <f t="shared" si="510"/>
        <v/>
      </c>
      <c r="AE3254" s="1053" t="str">
        <f t="shared" si="511"/>
        <v/>
      </c>
    </row>
    <row r="3255" spans="23:31" ht="12.75" customHeight="1">
      <c r="W3255" s="1046" t="str">
        <f t="shared" si="512"/>
        <v/>
      </c>
      <c r="X3255" s="1047"/>
      <c r="Y3255" s="1048" t="str">
        <f t="shared" si="513"/>
        <v/>
      </c>
      <c r="Z3255" s="1049" t="str">
        <f t="shared" si="507"/>
        <v/>
      </c>
      <c r="AA3255" s="1049" t="str">
        <f t="shared" si="508"/>
        <v/>
      </c>
      <c r="AB3255" s="1050" t="str">
        <f t="shared" si="509"/>
        <v/>
      </c>
      <c r="AD3255" s="1052" t="str">
        <f t="shared" si="510"/>
        <v/>
      </c>
      <c r="AE3255" s="1053" t="str">
        <f t="shared" si="511"/>
        <v/>
      </c>
    </row>
    <row r="3256" spans="23:31" ht="12.75" customHeight="1">
      <c r="W3256" s="1046" t="str">
        <f t="shared" si="512"/>
        <v/>
      </c>
      <c r="X3256" s="1047"/>
      <c r="Y3256" s="1048" t="str">
        <f t="shared" si="513"/>
        <v/>
      </c>
      <c r="Z3256" s="1049" t="str">
        <f t="shared" si="507"/>
        <v/>
      </c>
      <c r="AA3256" s="1049" t="str">
        <f t="shared" si="508"/>
        <v/>
      </c>
      <c r="AB3256" s="1050" t="str">
        <f t="shared" si="509"/>
        <v/>
      </c>
      <c r="AD3256" s="1052" t="str">
        <f t="shared" si="510"/>
        <v/>
      </c>
      <c r="AE3256" s="1053" t="str">
        <f t="shared" si="511"/>
        <v/>
      </c>
    </row>
    <row r="3257" spans="23:31" ht="12.75" customHeight="1">
      <c r="W3257" s="1046" t="str">
        <f t="shared" si="512"/>
        <v/>
      </c>
      <c r="X3257" s="1047"/>
      <c r="Y3257" s="1048" t="str">
        <f t="shared" si="513"/>
        <v/>
      </c>
      <c r="Z3257" s="1049" t="str">
        <f t="shared" si="507"/>
        <v/>
      </c>
      <c r="AA3257" s="1049" t="str">
        <f t="shared" si="508"/>
        <v/>
      </c>
      <c r="AB3257" s="1050" t="str">
        <f t="shared" si="509"/>
        <v/>
      </c>
      <c r="AD3257" s="1052" t="str">
        <f t="shared" si="510"/>
        <v/>
      </c>
      <c r="AE3257" s="1053" t="str">
        <f t="shared" si="511"/>
        <v/>
      </c>
    </row>
    <row r="3258" spans="23:31" ht="12.75" customHeight="1">
      <c r="W3258" s="1046" t="str">
        <f t="shared" si="512"/>
        <v/>
      </c>
      <c r="X3258" s="1047"/>
      <c r="Y3258" s="1048" t="str">
        <f t="shared" si="513"/>
        <v/>
      </c>
      <c r="Z3258" s="1049" t="str">
        <f t="shared" si="507"/>
        <v/>
      </c>
      <c r="AA3258" s="1049" t="str">
        <f t="shared" si="508"/>
        <v/>
      </c>
      <c r="AB3258" s="1050" t="str">
        <f t="shared" si="509"/>
        <v/>
      </c>
      <c r="AD3258" s="1052" t="str">
        <f t="shared" si="510"/>
        <v/>
      </c>
      <c r="AE3258" s="1053" t="str">
        <f t="shared" si="511"/>
        <v/>
      </c>
    </row>
    <row r="3259" spans="23:31" ht="12.75" customHeight="1">
      <c r="W3259" s="1046" t="str">
        <f t="shared" si="512"/>
        <v/>
      </c>
      <c r="X3259" s="1047"/>
      <c r="Y3259" s="1048" t="str">
        <f t="shared" si="513"/>
        <v/>
      </c>
      <c r="Z3259" s="1049" t="str">
        <f t="shared" si="507"/>
        <v/>
      </c>
      <c r="AA3259" s="1049" t="str">
        <f t="shared" si="508"/>
        <v/>
      </c>
      <c r="AB3259" s="1050" t="str">
        <f t="shared" si="509"/>
        <v/>
      </c>
      <c r="AD3259" s="1052" t="str">
        <f t="shared" si="510"/>
        <v/>
      </c>
      <c r="AE3259" s="1053" t="str">
        <f t="shared" si="511"/>
        <v/>
      </c>
    </row>
    <row r="3260" spans="23:31" ht="12.75" customHeight="1">
      <c r="W3260" s="1046" t="str">
        <f t="shared" si="512"/>
        <v/>
      </c>
      <c r="X3260" s="1047"/>
      <c r="Y3260" s="1048" t="str">
        <f t="shared" si="513"/>
        <v/>
      </c>
      <c r="Z3260" s="1049" t="str">
        <f t="shared" si="507"/>
        <v/>
      </c>
      <c r="AA3260" s="1049" t="str">
        <f t="shared" si="508"/>
        <v/>
      </c>
      <c r="AB3260" s="1050" t="str">
        <f t="shared" si="509"/>
        <v/>
      </c>
      <c r="AD3260" s="1052" t="str">
        <f t="shared" si="510"/>
        <v/>
      </c>
      <c r="AE3260" s="1053" t="str">
        <f t="shared" si="511"/>
        <v/>
      </c>
    </row>
    <row r="3261" spans="23:31" ht="12.75" customHeight="1">
      <c r="W3261" s="1046" t="str">
        <f t="shared" si="512"/>
        <v/>
      </c>
      <c r="X3261" s="1047"/>
      <c r="Y3261" s="1048" t="str">
        <f t="shared" si="513"/>
        <v/>
      </c>
      <c r="Z3261" s="1049" t="str">
        <f t="shared" si="507"/>
        <v/>
      </c>
      <c r="AA3261" s="1049" t="str">
        <f t="shared" si="508"/>
        <v/>
      </c>
      <c r="AB3261" s="1050" t="str">
        <f t="shared" si="509"/>
        <v/>
      </c>
      <c r="AD3261" s="1052" t="str">
        <f t="shared" si="510"/>
        <v/>
      </c>
      <c r="AE3261" s="1053" t="str">
        <f t="shared" si="511"/>
        <v/>
      </c>
    </row>
    <row r="3262" spans="23:31" ht="12.75" customHeight="1">
      <c r="W3262" s="1046" t="str">
        <f t="shared" si="512"/>
        <v/>
      </c>
      <c r="X3262" s="1047"/>
      <c r="Y3262" s="1048" t="str">
        <f t="shared" si="513"/>
        <v/>
      </c>
      <c r="Z3262" s="1049" t="str">
        <f t="shared" si="507"/>
        <v/>
      </c>
      <c r="AA3262" s="1049" t="str">
        <f t="shared" si="508"/>
        <v/>
      </c>
      <c r="AB3262" s="1050" t="str">
        <f t="shared" si="509"/>
        <v/>
      </c>
      <c r="AD3262" s="1052" t="str">
        <f t="shared" si="510"/>
        <v/>
      </c>
      <c r="AE3262" s="1053" t="str">
        <f t="shared" si="511"/>
        <v/>
      </c>
    </row>
    <row r="3263" spans="23:31" ht="12.75" customHeight="1">
      <c r="W3263" s="1046" t="str">
        <f t="shared" si="512"/>
        <v/>
      </c>
      <c r="X3263" s="1047"/>
      <c r="Y3263" s="1048" t="str">
        <f t="shared" si="513"/>
        <v/>
      </c>
      <c r="Z3263" s="1049" t="str">
        <f t="shared" si="507"/>
        <v/>
      </c>
      <c r="AA3263" s="1049" t="str">
        <f t="shared" si="508"/>
        <v/>
      </c>
      <c r="AB3263" s="1050" t="str">
        <f t="shared" si="509"/>
        <v/>
      </c>
      <c r="AD3263" s="1052" t="str">
        <f t="shared" si="510"/>
        <v/>
      </c>
      <c r="AE3263" s="1053" t="str">
        <f t="shared" si="511"/>
        <v/>
      </c>
    </row>
    <row r="3264" spans="23:31" ht="12.75" customHeight="1">
      <c r="W3264" s="1046" t="str">
        <f t="shared" si="512"/>
        <v/>
      </c>
      <c r="X3264" s="1047"/>
      <c r="Y3264" s="1048" t="str">
        <f t="shared" si="513"/>
        <v/>
      </c>
      <c r="Z3264" s="1049" t="str">
        <f t="shared" si="507"/>
        <v/>
      </c>
      <c r="AA3264" s="1049" t="str">
        <f t="shared" si="508"/>
        <v/>
      </c>
      <c r="AB3264" s="1050" t="str">
        <f t="shared" si="509"/>
        <v/>
      </c>
      <c r="AD3264" s="1052" t="str">
        <f t="shared" si="510"/>
        <v/>
      </c>
      <c r="AE3264" s="1053" t="str">
        <f t="shared" si="511"/>
        <v/>
      </c>
    </row>
    <row r="3265" spans="23:31" ht="12.75" customHeight="1">
      <c r="W3265" s="1046" t="str">
        <f t="shared" si="512"/>
        <v/>
      </c>
      <c r="X3265" s="1047"/>
      <c r="Y3265" s="1048" t="str">
        <f t="shared" si="513"/>
        <v/>
      </c>
      <c r="Z3265" s="1049" t="str">
        <f t="shared" si="507"/>
        <v/>
      </c>
      <c r="AA3265" s="1049" t="str">
        <f t="shared" si="508"/>
        <v/>
      </c>
      <c r="AB3265" s="1050" t="str">
        <f t="shared" si="509"/>
        <v/>
      </c>
      <c r="AD3265" s="1052" t="str">
        <f t="shared" si="510"/>
        <v/>
      </c>
      <c r="AE3265" s="1053" t="str">
        <f t="shared" si="511"/>
        <v/>
      </c>
    </row>
    <row r="3266" spans="23:31" ht="12.75" customHeight="1">
      <c r="W3266" s="1046" t="str">
        <f t="shared" si="512"/>
        <v/>
      </c>
      <c r="X3266" s="1047"/>
      <c r="Y3266" s="1048" t="str">
        <f t="shared" si="513"/>
        <v/>
      </c>
      <c r="Z3266" s="1049" t="str">
        <f t="shared" si="507"/>
        <v/>
      </c>
      <c r="AA3266" s="1049" t="str">
        <f t="shared" si="508"/>
        <v/>
      </c>
      <c r="AB3266" s="1050" t="str">
        <f t="shared" si="509"/>
        <v/>
      </c>
      <c r="AD3266" s="1052" t="str">
        <f t="shared" si="510"/>
        <v/>
      </c>
      <c r="AE3266" s="1053" t="str">
        <f t="shared" si="511"/>
        <v/>
      </c>
    </row>
    <row r="3267" spans="23:31" ht="12.75" customHeight="1">
      <c r="W3267" s="1046" t="str">
        <f t="shared" si="512"/>
        <v/>
      </c>
      <c r="X3267" s="1047"/>
      <c r="Y3267" s="1048" t="str">
        <f t="shared" si="513"/>
        <v/>
      </c>
      <c r="Z3267" s="1049" t="str">
        <f t="shared" ref="Z3267:Z3330" si="514">IF($K3267="","",_xlfn.LET(_xlpm.gDate,K3267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267" s="1049" t="str">
        <f t="shared" ref="AA3267:AA3330" si="515">IF($Z3267="","",TEXT($Z3267,"mm"))</f>
        <v/>
      </c>
      <c r="AB3267" s="1050" t="str">
        <f t="shared" ref="AB3267:AB3330" si="516">IFERROR(CHOOSE(AA3267,"መስከረም","ጥቅምት","ህዳር  ","ታህሳስ ","ጥር ","የካቲት ","መጋቢት ","ሚይዚያ ","ግንቦት ","ሰኔ ","ሐምሌ ","ነሐሴ ","Pagume"),"")</f>
        <v/>
      </c>
      <c r="AD3267" s="1052" t="str">
        <f t="shared" ref="AD3267:AD3330" si="517">IF($D3267="","",YEAR(D3267)&amp;"-W"&amp;WEEKNUM(D3267,2))</f>
        <v/>
      </c>
      <c r="AE3267" s="1053" t="str">
        <f t="shared" ref="AE3267:AE3330" si="518">IF($K3267="","",YEAR(K3267)&amp;"-W"&amp;WEEKNUM(K3267,2))</f>
        <v/>
      </c>
    </row>
    <row r="3268" spans="23:31" ht="12.75" customHeight="1">
      <c r="W3268" s="1046" t="str">
        <f t="shared" ref="W3268:W3331" si="519">IF($D3268="","",_xlfn.LET(_xlpm.gDate,D3268,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268" s="1047"/>
      <c r="Y3268" s="1048" t="str">
        <f t="shared" si="513"/>
        <v/>
      </c>
      <c r="Z3268" s="1049" t="str">
        <f t="shared" si="514"/>
        <v/>
      </c>
      <c r="AA3268" s="1049" t="str">
        <f t="shared" si="515"/>
        <v/>
      </c>
      <c r="AB3268" s="1050" t="str">
        <f t="shared" si="516"/>
        <v/>
      </c>
      <c r="AD3268" s="1052" t="str">
        <f t="shared" si="517"/>
        <v/>
      </c>
      <c r="AE3268" s="1053" t="str">
        <f t="shared" si="518"/>
        <v/>
      </c>
    </row>
    <row r="3269" spans="23:31" ht="12.75" customHeight="1">
      <c r="W3269" s="1046" t="str">
        <f t="shared" si="519"/>
        <v/>
      </c>
      <c r="X3269" s="1047"/>
      <c r="Y3269" s="1048" t="str">
        <f t="shared" si="513"/>
        <v/>
      </c>
      <c r="Z3269" s="1049" t="str">
        <f t="shared" si="514"/>
        <v/>
      </c>
      <c r="AA3269" s="1049" t="str">
        <f t="shared" si="515"/>
        <v/>
      </c>
      <c r="AB3269" s="1050" t="str">
        <f t="shared" si="516"/>
        <v/>
      </c>
      <c r="AD3269" s="1052" t="str">
        <f t="shared" si="517"/>
        <v/>
      </c>
      <c r="AE3269" s="1053" t="str">
        <f t="shared" si="518"/>
        <v/>
      </c>
    </row>
    <row r="3270" spans="23:31" ht="12.75" customHeight="1">
      <c r="W3270" s="1046" t="str">
        <f t="shared" si="519"/>
        <v/>
      </c>
      <c r="X3270" s="1047"/>
      <c r="Y3270" s="1048" t="str">
        <f t="shared" si="513"/>
        <v/>
      </c>
      <c r="Z3270" s="1049" t="str">
        <f t="shared" si="514"/>
        <v/>
      </c>
      <c r="AA3270" s="1049" t="str">
        <f t="shared" si="515"/>
        <v/>
      </c>
      <c r="AB3270" s="1050" t="str">
        <f t="shared" si="516"/>
        <v/>
      </c>
      <c r="AD3270" s="1052" t="str">
        <f t="shared" si="517"/>
        <v/>
      </c>
      <c r="AE3270" s="1053" t="str">
        <f t="shared" si="518"/>
        <v/>
      </c>
    </row>
    <row r="3271" spans="23:31" ht="12.75" customHeight="1">
      <c r="W3271" s="1046" t="str">
        <f t="shared" si="519"/>
        <v/>
      </c>
      <c r="X3271" s="1047"/>
      <c r="Y3271" s="1048" t="str">
        <f t="shared" si="513"/>
        <v/>
      </c>
      <c r="Z3271" s="1049" t="str">
        <f t="shared" si="514"/>
        <v/>
      </c>
      <c r="AA3271" s="1049" t="str">
        <f t="shared" si="515"/>
        <v/>
      </c>
      <c r="AB3271" s="1050" t="str">
        <f t="shared" si="516"/>
        <v/>
      </c>
      <c r="AD3271" s="1052" t="str">
        <f t="shared" si="517"/>
        <v/>
      </c>
      <c r="AE3271" s="1053" t="str">
        <f t="shared" si="518"/>
        <v/>
      </c>
    </row>
    <row r="3272" spans="23:31" ht="12.75" customHeight="1">
      <c r="W3272" s="1046" t="str">
        <f t="shared" si="519"/>
        <v/>
      </c>
      <c r="X3272" s="1047"/>
      <c r="Y3272" s="1048" t="str">
        <f t="shared" si="513"/>
        <v/>
      </c>
      <c r="Z3272" s="1049" t="str">
        <f t="shared" si="514"/>
        <v/>
      </c>
      <c r="AA3272" s="1049" t="str">
        <f t="shared" si="515"/>
        <v/>
      </c>
      <c r="AB3272" s="1050" t="str">
        <f t="shared" si="516"/>
        <v/>
      </c>
      <c r="AD3272" s="1052" t="str">
        <f t="shared" si="517"/>
        <v/>
      </c>
      <c r="AE3272" s="1053" t="str">
        <f t="shared" si="518"/>
        <v/>
      </c>
    </row>
    <row r="3273" spans="23:31" ht="12.75" customHeight="1">
      <c r="W3273" s="1046" t="str">
        <f t="shared" si="519"/>
        <v/>
      </c>
      <c r="X3273" s="1047"/>
      <c r="Y3273" s="1048" t="str">
        <f t="shared" si="513"/>
        <v/>
      </c>
      <c r="Z3273" s="1049" t="str">
        <f t="shared" si="514"/>
        <v/>
      </c>
      <c r="AA3273" s="1049" t="str">
        <f t="shared" si="515"/>
        <v/>
      </c>
      <c r="AB3273" s="1050" t="str">
        <f t="shared" si="516"/>
        <v/>
      </c>
      <c r="AD3273" s="1052" t="str">
        <f t="shared" si="517"/>
        <v/>
      </c>
      <c r="AE3273" s="1053" t="str">
        <f t="shared" si="518"/>
        <v/>
      </c>
    </row>
    <row r="3274" spans="23:31" ht="12.75" customHeight="1">
      <c r="W3274" s="1046" t="str">
        <f t="shared" si="519"/>
        <v/>
      </c>
      <c r="X3274" s="1047"/>
      <c r="Y3274" s="1048" t="str">
        <f t="shared" si="513"/>
        <v/>
      </c>
      <c r="Z3274" s="1049" t="str">
        <f t="shared" si="514"/>
        <v/>
      </c>
      <c r="AA3274" s="1049" t="str">
        <f t="shared" si="515"/>
        <v/>
      </c>
      <c r="AB3274" s="1050" t="str">
        <f t="shared" si="516"/>
        <v/>
      </c>
      <c r="AD3274" s="1052" t="str">
        <f t="shared" si="517"/>
        <v/>
      </c>
      <c r="AE3274" s="1053" t="str">
        <f t="shared" si="518"/>
        <v/>
      </c>
    </row>
    <row r="3275" spans="23:31" ht="12.75" customHeight="1">
      <c r="W3275" s="1046" t="str">
        <f t="shared" si="519"/>
        <v/>
      </c>
      <c r="X3275" s="1047"/>
      <c r="Y3275" s="1048" t="str">
        <f t="shared" si="513"/>
        <v/>
      </c>
      <c r="Z3275" s="1049" t="str">
        <f t="shared" si="514"/>
        <v/>
      </c>
      <c r="AA3275" s="1049" t="str">
        <f t="shared" si="515"/>
        <v/>
      </c>
      <c r="AB3275" s="1050" t="str">
        <f t="shared" si="516"/>
        <v/>
      </c>
      <c r="AD3275" s="1052" t="str">
        <f t="shared" si="517"/>
        <v/>
      </c>
      <c r="AE3275" s="1053" t="str">
        <f t="shared" si="518"/>
        <v/>
      </c>
    </row>
    <row r="3276" spans="23:31" ht="12.75" customHeight="1">
      <c r="W3276" s="1046" t="str">
        <f t="shared" si="519"/>
        <v/>
      </c>
      <c r="X3276" s="1047"/>
      <c r="Y3276" s="1048" t="str">
        <f t="shared" si="513"/>
        <v/>
      </c>
      <c r="Z3276" s="1049" t="str">
        <f t="shared" si="514"/>
        <v/>
      </c>
      <c r="AA3276" s="1049" t="str">
        <f t="shared" si="515"/>
        <v/>
      </c>
      <c r="AB3276" s="1050" t="str">
        <f t="shared" si="516"/>
        <v/>
      </c>
      <c r="AD3276" s="1052" t="str">
        <f t="shared" si="517"/>
        <v/>
      </c>
      <c r="AE3276" s="1053" t="str">
        <f t="shared" si="518"/>
        <v/>
      </c>
    </row>
    <row r="3277" spans="23:31" ht="12.75" customHeight="1">
      <c r="W3277" s="1046" t="str">
        <f t="shared" si="519"/>
        <v/>
      </c>
      <c r="X3277" s="1047"/>
      <c r="Y3277" s="1048" t="str">
        <f t="shared" si="513"/>
        <v/>
      </c>
      <c r="Z3277" s="1049" t="str">
        <f t="shared" si="514"/>
        <v/>
      </c>
      <c r="AA3277" s="1049" t="str">
        <f t="shared" si="515"/>
        <v/>
      </c>
      <c r="AB3277" s="1050" t="str">
        <f t="shared" si="516"/>
        <v/>
      </c>
      <c r="AD3277" s="1052" t="str">
        <f t="shared" si="517"/>
        <v/>
      </c>
      <c r="AE3277" s="1053" t="str">
        <f t="shared" si="518"/>
        <v/>
      </c>
    </row>
    <row r="3278" spans="23:31" ht="12.75" customHeight="1">
      <c r="W3278" s="1046" t="str">
        <f t="shared" si="519"/>
        <v/>
      </c>
      <c r="X3278" s="1047"/>
      <c r="Y3278" s="1048" t="str">
        <f t="shared" si="513"/>
        <v/>
      </c>
      <c r="Z3278" s="1049" t="str">
        <f t="shared" si="514"/>
        <v/>
      </c>
      <c r="AA3278" s="1049" t="str">
        <f t="shared" si="515"/>
        <v/>
      </c>
      <c r="AB3278" s="1050" t="str">
        <f t="shared" si="516"/>
        <v/>
      </c>
      <c r="AD3278" s="1052" t="str">
        <f t="shared" si="517"/>
        <v/>
      </c>
      <c r="AE3278" s="1053" t="str">
        <f t="shared" si="518"/>
        <v/>
      </c>
    </row>
    <row r="3279" spans="23:31" ht="12.75" customHeight="1">
      <c r="W3279" s="1046" t="str">
        <f t="shared" si="519"/>
        <v/>
      </c>
      <c r="X3279" s="1047"/>
      <c r="Y3279" s="1048" t="str">
        <f t="shared" si="513"/>
        <v/>
      </c>
      <c r="Z3279" s="1049" t="str">
        <f t="shared" si="514"/>
        <v/>
      </c>
      <c r="AA3279" s="1049" t="str">
        <f t="shared" si="515"/>
        <v/>
      </c>
      <c r="AB3279" s="1050" t="str">
        <f t="shared" si="516"/>
        <v/>
      </c>
      <c r="AD3279" s="1052" t="str">
        <f t="shared" si="517"/>
        <v/>
      </c>
      <c r="AE3279" s="1053" t="str">
        <f t="shared" si="518"/>
        <v/>
      </c>
    </row>
    <row r="3280" spans="23:31" ht="12.75" customHeight="1">
      <c r="W3280" s="1046" t="str">
        <f t="shared" si="519"/>
        <v/>
      </c>
      <c r="X3280" s="1047"/>
      <c r="Y3280" s="1048" t="str">
        <f t="shared" si="513"/>
        <v/>
      </c>
      <c r="Z3280" s="1049" t="str">
        <f t="shared" si="514"/>
        <v/>
      </c>
      <c r="AA3280" s="1049" t="str">
        <f t="shared" si="515"/>
        <v/>
      </c>
      <c r="AB3280" s="1050" t="str">
        <f t="shared" si="516"/>
        <v/>
      </c>
      <c r="AD3280" s="1052" t="str">
        <f t="shared" si="517"/>
        <v/>
      </c>
      <c r="AE3280" s="1053" t="str">
        <f t="shared" si="518"/>
        <v/>
      </c>
    </row>
    <row r="3281" spans="23:31" ht="12.75" customHeight="1">
      <c r="W3281" s="1046" t="str">
        <f t="shared" si="519"/>
        <v/>
      </c>
      <c r="X3281" s="1047"/>
      <c r="Y3281" s="1048" t="str">
        <f t="shared" si="513"/>
        <v/>
      </c>
      <c r="Z3281" s="1049" t="str">
        <f t="shared" si="514"/>
        <v/>
      </c>
      <c r="AA3281" s="1049" t="str">
        <f t="shared" si="515"/>
        <v/>
      </c>
      <c r="AB3281" s="1050" t="str">
        <f t="shared" si="516"/>
        <v/>
      </c>
      <c r="AD3281" s="1052" t="str">
        <f t="shared" si="517"/>
        <v/>
      </c>
      <c r="AE3281" s="1053" t="str">
        <f t="shared" si="518"/>
        <v/>
      </c>
    </row>
    <row r="3282" spans="23:31" ht="12.75" customHeight="1">
      <c r="W3282" s="1046" t="str">
        <f t="shared" si="519"/>
        <v/>
      </c>
      <c r="X3282" s="1047"/>
      <c r="Y3282" s="1048" t="str">
        <f t="shared" si="513"/>
        <v/>
      </c>
      <c r="Z3282" s="1049" t="str">
        <f t="shared" si="514"/>
        <v/>
      </c>
      <c r="AA3282" s="1049" t="str">
        <f t="shared" si="515"/>
        <v/>
      </c>
      <c r="AB3282" s="1050" t="str">
        <f t="shared" si="516"/>
        <v/>
      </c>
      <c r="AD3282" s="1052" t="str">
        <f t="shared" si="517"/>
        <v/>
      </c>
      <c r="AE3282" s="1053" t="str">
        <f t="shared" si="518"/>
        <v/>
      </c>
    </row>
    <row r="3283" spans="23:31" ht="12.75" customHeight="1">
      <c r="W3283" s="1046" t="str">
        <f t="shared" si="519"/>
        <v/>
      </c>
      <c r="X3283" s="1047"/>
      <c r="Y3283" s="1048" t="str">
        <f t="shared" si="513"/>
        <v/>
      </c>
      <c r="Z3283" s="1049" t="str">
        <f t="shared" si="514"/>
        <v/>
      </c>
      <c r="AA3283" s="1049" t="str">
        <f t="shared" si="515"/>
        <v/>
      </c>
      <c r="AB3283" s="1050" t="str">
        <f t="shared" si="516"/>
        <v/>
      </c>
      <c r="AD3283" s="1052" t="str">
        <f t="shared" si="517"/>
        <v/>
      </c>
      <c r="AE3283" s="1053" t="str">
        <f t="shared" si="518"/>
        <v/>
      </c>
    </row>
    <row r="3284" spans="23:31" ht="12.75" customHeight="1">
      <c r="W3284" s="1046" t="str">
        <f t="shared" si="519"/>
        <v/>
      </c>
      <c r="X3284" s="1047"/>
      <c r="Y3284" s="1048" t="str">
        <f t="shared" si="513"/>
        <v/>
      </c>
      <c r="Z3284" s="1049" t="str">
        <f t="shared" si="514"/>
        <v/>
      </c>
      <c r="AA3284" s="1049" t="str">
        <f t="shared" si="515"/>
        <v/>
      </c>
      <c r="AB3284" s="1050" t="str">
        <f t="shared" si="516"/>
        <v/>
      </c>
      <c r="AD3284" s="1052" t="str">
        <f t="shared" si="517"/>
        <v/>
      </c>
      <c r="AE3284" s="1053" t="str">
        <f t="shared" si="518"/>
        <v/>
      </c>
    </row>
    <row r="3285" spans="23:31" ht="12.75" customHeight="1">
      <c r="W3285" s="1046" t="str">
        <f t="shared" si="519"/>
        <v/>
      </c>
      <c r="X3285" s="1047"/>
      <c r="Y3285" s="1048" t="str">
        <f t="shared" si="513"/>
        <v/>
      </c>
      <c r="Z3285" s="1049" t="str">
        <f t="shared" si="514"/>
        <v/>
      </c>
      <c r="AA3285" s="1049" t="str">
        <f t="shared" si="515"/>
        <v/>
      </c>
      <c r="AB3285" s="1050" t="str">
        <f t="shared" si="516"/>
        <v/>
      </c>
      <c r="AD3285" s="1052" t="str">
        <f t="shared" si="517"/>
        <v/>
      </c>
      <c r="AE3285" s="1053" t="str">
        <f t="shared" si="518"/>
        <v/>
      </c>
    </row>
    <row r="3286" spans="23:31" ht="12.75" customHeight="1">
      <c r="W3286" s="1046" t="str">
        <f t="shared" si="519"/>
        <v/>
      </c>
      <c r="X3286" s="1047"/>
      <c r="Y3286" s="1048" t="str">
        <f t="shared" si="513"/>
        <v/>
      </c>
      <c r="Z3286" s="1049" t="str">
        <f t="shared" si="514"/>
        <v/>
      </c>
      <c r="AA3286" s="1049" t="str">
        <f t="shared" si="515"/>
        <v/>
      </c>
      <c r="AB3286" s="1050" t="str">
        <f t="shared" si="516"/>
        <v/>
      </c>
      <c r="AD3286" s="1052" t="str">
        <f t="shared" si="517"/>
        <v/>
      </c>
      <c r="AE3286" s="1053" t="str">
        <f t="shared" si="518"/>
        <v/>
      </c>
    </row>
    <row r="3287" spans="23:31" ht="12.75" customHeight="1">
      <c r="W3287" s="1046" t="str">
        <f t="shared" si="519"/>
        <v/>
      </c>
      <c r="X3287" s="1047"/>
      <c r="Y3287" s="1048" t="str">
        <f t="shared" si="513"/>
        <v/>
      </c>
      <c r="Z3287" s="1049" t="str">
        <f t="shared" si="514"/>
        <v/>
      </c>
      <c r="AA3287" s="1049" t="str">
        <f t="shared" si="515"/>
        <v/>
      </c>
      <c r="AB3287" s="1050" t="str">
        <f t="shared" si="516"/>
        <v/>
      </c>
      <c r="AD3287" s="1052" t="str">
        <f t="shared" si="517"/>
        <v/>
      </c>
      <c r="AE3287" s="1053" t="str">
        <f t="shared" si="518"/>
        <v/>
      </c>
    </row>
    <row r="3288" spans="23:31" ht="12.75" customHeight="1">
      <c r="W3288" s="1046" t="str">
        <f t="shared" si="519"/>
        <v/>
      </c>
      <c r="X3288" s="1047"/>
      <c r="Y3288" s="1048" t="str">
        <f t="shared" si="513"/>
        <v/>
      </c>
      <c r="Z3288" s="1049" t="str">
        <f t="shared" si="514"/>
        <v/>
      </c>
      <c r="AA3288" s="1049" t="str">
        <f t="shared" si="515"/>
        <v/>
      </c>
      <c r="AB3288" s="1050" t="str">
        <f t="shared" si="516"/>
        <v/>
      </c>
      <c r="AD3288" s="1052" t="str">
        <f t="shared" si="517"/>
        <v/>
      </c>
      <c r="AE3288" s="1053" t="str">
        <f t="shared" si="518"/>
        <v/>
      </c>
    </row>
    <row r="3289" spans="23:31" ht="12.75" customHeight="1">
      <c r="W3289" s="1046" t="str">
        <f t="shared" si="519"/>
        <v/>
      </c>
      <c r="X3289" s="1047"/>
      <c r="Y3289" s="1048" t="str">
        <f t="shared" si="513"/>
        <v/>
      </c>
      <c r="Z3289" s="1049" t="str">
        <f t="shared" si="514"/>
        <v/>
      </c>
      <c r="AA3289" s="1049" t="str">
        <f t="shared" si="515"/>
        <v/>
      </c>
      <c r="AB3289" s="1050" t="str">
        <f t="shared" si="516"/>
        <v/>
      </c>
      <c r="AD3289" s="1052" t="str">
        <f t="shared" si="517"/>
        <v/>
      </c>
      <c r="AE3289" s="1053" t="str">
        <f t="shared" si="518"/>
        <v/>
      </c>
    </row>
    <row r="3290" spans="23:31" ht="12.75" customHeight="1">
      <c r="W3290" s="1046" t="str">
        <f t="shared" si="519"/>
        <v/>
      </c>
      <c r="X3290" s="1047"/>
      <c r="Y3290" s="1048" t="str">
        <f t="shared" si="513"/>
        <v/>
      </c>
      <c r="Z3290" s="1049" t="str">
        <f t="shared" si="514"/>
        <v/>
      </c>
      <c r="AA3290" s="1049" t="str">
        <f t="shared" si="515"/>
        <v/>
      </c>
      <c r="AB3290" s="1050" t="str">
        <f t="shared" si="516"/>
        <v/>
      </c>
      <c r="AD3290" s="1052" t="str">
        <f t="shared" si="517"/>
        <v/>
      </c>
      <c r="AE3290" s="1053" t="str">
        <f t="shared" si="518"/>
        <v/>
      </c>
    </row>
    <row r="3291" spans="23:31" ht="12.75" customHeight="1">
      <c r="W3291" s="1046" t="str">
        <f t="shared" si="519"/>
        <v/>
      </c>
      <c r="X3291" s="1047"/>
      <c r="Y3291" s="1048" t="str">
        <f t="shared" si="513"/>
        <v/>
      </c>
      <c r="Z3291" s="1049" t="str">
        <f t="shared" si="514"/>
        <v/>
      </c>
      <c r="AA3291" s="1049" t="str">
        <f t="shared" si="515"/>
        <v/>
      </c>
      <c r="AB3291" s="1050" t="str">
        <f t="shared" si="516"/>
        <v/>
      </c>
      <c r="AD3291" s="1052" t="str">
        <f t="shared" si="517"/>
        <v/>
      </c>
      <c r="AE3291" s="1053" t="str">
        <f t="shared" si="518"/>
        <v/>
      </c>
    </row>
    <row r="3292" spans="23:31" ht="12.75" customHeight="1">
      <c r="W3292" s="1046" t="str">
        <f t="shared" si="519"/>
        <v/>
      </c>
      <c r="X3292" s="1047"/>
      <c r="Y3292" s="1048" t="str">
        <f t="shared" si="513"/>
        <v/>
      </c>
      <c r="Z3292" s="1049" t="str">
        <f t="shared" si="514"/>
        <v/>
      </c>
      <c r="AA3292" s="1049" t="str">
        <f t="shared" si="515"/>
        <v/>
      </c>
      <c r="AB3292" s="1050" t="str">
        <f t="shared" si="516"/>
        <v/>
      </c>
      <c r="AD3292" s="1052" t="str">
        <f t="shared" si="517"/>
        <v/>
      </c>
      <c r="AE3292" s="1053" t="str">
        <f t="shared" si="518"/>
        <v/>
      </c>
    </row>
    <row r="3293" spans="23:31" ht="12.75" customHeight="1">
      <c r="W3293" s="1046" t="str">
        <f t="shared" si="519"/>
        <v/>
      </c>
      <c r="X3293" s="1047"/>
      <c r="Y3293" s="1048" t="str">
        <f t="shared" si="513"/>
        <v/>
      </c>
      <c r="Z3293" s="1049" t="str">
        <f t="shared" si="514"/>
        <v/>
      </c>
      <c r="AA3293" s="1049" t="str">
        <f t="shared" si="515"/>
        <v/>
      </c>
      <c r="AB3293" s="1050" t="str">
        <f t="shared" si="516"/>
        <v/>
      </c>
      <c r="AD3293" s="1052" t="str">
        <f t="shared" si="517"/>
        <v/>
      </c>
      <c r="AE3293" s="1053" t="str">
        <f t="shared" si="518"/>
        <v/>
      </c>
    </row>
    <row r="3294" spans="23:31" ht="12.75" customHeight="1">
      <c r="W3294" s="1046" t="str">
        <f t="shared" si="519"/>
        <v/>
      </c>
      <c r="X3294" s="1047"/>
      <c r="Y3294" s="1048" t="str">
        <f t="shared" si="513"/>
        <v/>
      </c>
      <c r="Z3294" s="1049" t="str">
        <f t="shared" si="514"/>
        <v/>
      </c>
      <c r="AA3294" s="1049" t="str">
        <f t="shared" si="515"/>
        <v/>
      </c>
      <c r="AB3294" s="1050" t="str">
        <f t="shared" si="516"/>
        <v/>
      </c>
      <c r="AD3294" s="1052" t="str">
        <f t="shared" si="517"/>
        <v/>
      </c>
      <c r="AE3294" s="1053" t="str">
        <f t="shared" si="518"/>
        <v/>
      </c>
    </row>
    <row r="3295" spans="23:31" ht="12.75" customHeight="1">
      <c r="W3295" s="1046" t="str">
        <f t="shared" si="519"/>
        <v/>
      </c>
      <c r="X3295" s="1047"/>
      <c r="Y3295" s="1048" t="str">
        <f t="shared" si="513"/>
        <v/>
      </c>
      <c r="Z3295" s="1049" t="str">
        <f t="shared" si="514"/>
        <v/>
      </c>
      <c r="AA3295" s="1049" t="str">
        <f t="shared" si="515"/>
        <v/>
      </c>
      <c r="AB3295" s="1050" t="str">
        <f t="shared" si="516"/>
        <v/>
      </c>
      <c r="AD3295" s="1052" t="str">
        <f t="shared" si="517"/>
        <v/>
      </c>
      <c r="AE3295" s="1053" t="str">
        <f t="shared" si="518"/>
        <v/>
      </c>
    </row>
    <row r="3296" spans="23:31" ht="12.75" customHeight="1">
      <c r="W3296" s="1046" t="str">
        <f t="shared" si="519"/>
        <v/>
      </c>
      <c r="X3296" s="1047"/>
      <c r="Y3296" s="1048" t="str">
        <f t="shared" si="513"/>
        <v/>
      </c>
      <c r="Z3296" s="1049" t="str">
        <f t="shared" si="514"/>
        <v/>
      </c>
      <c r="AA3296" s="1049" t="str">
        <f t="shared" si="515"/>
        <v/>
      </c>
      <c r="AB3296" s="1050" t="str">
        <f t="shared" si="516"/>
        <v/>
      </c>
      <c r="AD3296" s="1052" t="str">
        <f t="shared" si="517"/>
        <v/>
      </c>
      <c r="AE3296" s="1053" t="str">
        <f t="shared" si="518"/>
        <v/>
      </c>
    </row>
    <row r="3297" spans="23:31" ht="12.75" customHeight="1">
      <c r="W3297" s="1046" t="str">
        <f t="shared" si="519"/>
        <v/>
      </c>
      <c r="X3297" s="1047"/>
      <c r="Y3297" s="1048" t="str">
        <f t="shared" ref="Y3297:Y3360" si="520">IFERROR(CHOOSE(X3297,"መስከረም","ጥቅምት","ህዳር  ","ታህሳስ ","ጥር ","የካቲት ","መጋቢት ","ሚይዚያ ","ግንቦት ","ሰኔ ","ሐምሌ ","ነሐሴ ","Pagume"),"")</f>
        <v/>
      </c>
      <c r="Z3297" s="1049" t="str">
        <f t="shared" si="514"/>
        <v/>
      </c>
      <c r="AA3297" s="1049" t="str">
        <f t="shared" si="515"/>
        <v/>
      </c>
      <c r="AB3297" s="1050" t="str">
        <f t="shared" si="516"/>
        <v/>
      </c>
      <c r="AD3297" s="1052" t="str">
        <f t="shared" si="517"/>
        <v/>
      </c>
      <c r="AE3297" s="1053" t="str">
        <f t="shared" si="518"/>
        <v/>
      </c>
    </row>
    <row r="3298" spans="23:31" ht="12.75" customHeight="1">
      <c r="W3298" s="1046" t="str">
        <f t="shared" si="519"/>
        <v/>
      </c>
      <c r="X3298" s="1047"/>
      <c r="Y3298" s="1048" t="str">
        <f t="shared" si="520"/>
        <v/>
      </c>
      <c r="Z3298" s="1049" t="str">
        <f t="shared" si="514"/>
        <v/>
      </c>
      <c r="AA3298" s="1049" t="str">
        <f t="shared" si="515"/>
        <v/>
      </c>
      <c r="AB3298" s="1050" t="str">
        <f t="shared" si="516"/>
        <v/>
      </c>
      <c r="AD3298" s="1052" t="str">
        <f t="shared" si="517"/>
        <v/>
      </c>
      <c r="AE3298" s="1053" t="str">
        <f t="shared" si="518"/>
        <v/>
      </c>
    </row>
    <row r="3299" spans="23:31" ht="12.75" customHeight="1">
      <c r="W3299" s="1046" t="str">
        <f t="shared" si="519"/>
        <v/>
      </c>
      <c r="X3299" s="1047"/>
      <c r="Y3299" s="1048" t="str">
        <f t="shared" si="520"/>
        <v/>
      </c>
      <c r="Z3299" s="1049" t="str">
        <f t="shared" si="514"/>
        <v/>
      </c>
      <c r="AA3299" s="1049" t="str">
        <f t="shared" si="515"/>
        <v/>
      </c>
      <c r="AB3299" s="1050" t="str">
        <f t="shared" si="516"/>
        <v/>
      </c>
      <c r="AD3299" s="1052" t="str">
        <f t="shared" si="517"/>
        <v/>
      </c>
      <c r="AE3299" s="1053" t="str">
        <f t="shared" si="518"/>
        <v/>
      </c>
    </row>
    <row r="3300" spans="23:31" ht="12.75" customHeight="1">
      <c r="W3300" s="1046" t="str">
        <f t="shared" si="519"/>
        <v/>
      </c>
      <c r="X3300" s="1047"/>
      <c r="Y3300" s="1048" t="str">
        <f t="shared" si="520"/>
        <v/>
      </c>
      <c r="Z3300" s="1049" t="str">
        <f t="shared" si="514"/>
        <v/>
      </c>
      <c r="AA3300" s="1049" t="str">
        <f t="shared" si="515"/>
        <v/>
      </c>
      <c r="AB3300" s="1050" t="str">
        <f t="shared" si="516"/>
        <v/>
      </c>
      <c r="AD3300" s="1052" t="str">
        <f t="shared" si="517"/>
        <v/>
      </c>
      <c r="AE3300" s="1053" t="str">
        <f t="shared" si="518"/>
        <v/>
      </c>
    </row>
    <row r="3301" spans="23:31" ht="12.75" customHeight="1">
      <c r="W3301" s="1046" t="str">
        <f t="shared" si="519"/>
        <v/>
      </c>
      <c r="X3301" s="1047"/>
      <c r="Y3301" s="1048" t="str">
        <f t="shared" si="520"/>
        <v/>
      </c>
      <c r="Z3301" s="1049" t="str">
        <f t="shared" si="514"/>
        <v/>
      </c>
      <c r="AA3301" s="1049" t="str">
        <f t="shared" si="515"/>
        <v/>
      </c>
      <c r="AB3301" s="1050" t="str">
        <f t="shared" si="516"/>
        <v/>
      </c>
      <c r="AD3301" s="1052" t="str">
        <f t="shared" si="517"/>
        <v/>
      </c>
      <c r="AE3301" s="1053" t="str">
        <f t="shared" si="518"/>
        <v/>
      </c>
    </row>
    <row r="3302" spans="23:31" ht="12.75" customHeight="1">
      <c r="W3302" s="1046" t="str">
        <f t="shared" si="519"/>
        <v/>
      </c>
      <c r="X3302" s="1047"/>
      <c r="Y3302" s="1048" t="str">
        <f t="shared" si="520"/>
        <v/>
      </c>
      <c r="Z3302" s="1049" t="str">
        <f t="shared" si="514"/>
        <v/>
      </c>
      <c r="AA3302" s="1049" t="str">
        <f t="shared" si="515"/>
        <v/>
      </c>
      <c r="AB3302" s="1050" t="str">
        <f t="shared" si="516"/>
        <v/>
      </c>
      <c r="AD3302" s="1052" t="str">
        <f t="shared" si="517"/>
        <v/>
      </c>
      <c r="AE3302" s="1053" t="str">
        <f t="shared" si="518"/>
        <v/>
      </c>
    </row>
    <row r="3303" spans="23:31" ht="12.75" customHeight="1">
      <c r="W3303" s="1046" t="str">
        <f t="shared" si="519"/>
        <v/>
      </c>
      <c r="X3303" s="1047"/>
      <c r="Y3303" s="1048" t="str">
        <f t="shared" si="520"/>
        <v/>
      </c>
      <c r="Z3303" s="1049" t="str">
        <f t="shared" si="514"/>
        <v/>
      </c>
      <c r="AA3303" s="1049" t="str">
        <f t="shared" si="515"/>
        <v/>
      </c>
      <c r="AB3303" s="1050" t="str">
        <f t="shared" si="516"/>
        <v/>
      </c>
      <c r="AD3303" s="1052" t="str">
        <f t="shared" si="517"/>
        <v/>
      </c>
      <c r="AE3303" s="1053" t="str">
        <f t="shared" si="518"/>
        <v/>
      </c>
    </row>
    <row r="3304" spans="23:31" ht="12.75" customHeight="1">
      <c r="W3304" s="1046" t="str">
        <f t="shared" si="519"/>
        <v/>
      </c>
      <c r="X3304" s="1047"/>
      <c r="Y3304" s="1048" t="str">
        <f t="shared" si="520"/>
        <v/>
      </c>
      <c r="Z3304" s="1049" t="str">
        <f t="shared" si="514"/>
        <v/>
      </c>
      <c r="AA3304" s="1049" t="str">
        <f t="shared" si="515"/>
        <v/>
      </c>
      <c r="AB3304" s="1050" t="str">
        <f t="shared" si="516"/>
        <v/>
      </c>
      <c r="AD3304" s="1052" t="str">
        <f t="shared" si="517"/>
        <v/>
      </c>
      <c r="AE3304" s="1053" t="str">
        <f t="shared" si="518"/>
        <v/>
      </c>
    </row>
    <row r="3305" spans="23:31" ht="12.75" customHeight="1">
      <c r="W3305" s="1046" t="str">
        <f t="shared" si="519"/>
        <v/>
      </c>
      <c r="X3305" s="1047"/>
      <c r="Y3305" s="1048" t="str">
        <f t="shared" si="520"/>
        <v/>
      </c>
      <c r="Z3305" s="1049" t="str">
        <f t="shared" si="514"/>
        <v/>
      </c>
      <c r="AA3305" s="1049" t="str">
        <f t="shared" si="515"/>
        <v/>
      </c>
      <c r="AB3305" s="1050" t="str">
        <f t="shared" si="516"/>
        <v/>
      </c>
      <c r="AD3305" s="1052" t="str">
        <f t="shared" si="517"/>
        <v/>
      </c>
      <c r="AE3305" s="1053" t="str">
        <f t="shared" si="518"/>
        <v/>
      </c>
    </row>
    <row r="3306" spans="23:31" ht="12.75" customHeight="1">
      <c r="W3306" s="1046" t="str">
        <f t="shared" si="519"/>
        <v/>
      </c>
      <c r="X3306" s="1047"/>
      <c r="Y3306" s="1048" t="str">
        <f t="shared" si="520"/>
        <v/>
      </c>
      <c r="Z3306" s="1049" t="str">
        <f t="shared" si="514"/>
        <v/>
      </c>
      <c r="AA3306" s="1049" t="str">
        <f t="shared" si="515"/>
        <v/>
      </c>
      <c r="AB3306" s="1050" t="str">
        <f t="shared" si="516"/>
        <v/>
      </c>
      <c r="AD3306" s="1052" t="str">
        <f t="shared" si="517"/>
        <v/>
      </c>
      <c r="AE3306" s="1053" t="str">
        <f t="shared" si="518"/>
        <v/>
      </c>
    </row>
    <row r="3307" spans="23:31" ht="12.75" customHeight="1">
      <c r="W3307" s="1046" t="str">
        <f t="shared" si="519"/>
        <v/>
      </c>
      <c r="X3307" s="1047"/>
      <c r="Y3307" s="1048" t="str">
        <f t="shared" si="520"/>
        <v/>
      </c>
      <c r="Z3307" s="1049" t="str">
        <f t="shared" si="514"/>
        <v/>
      </c>
      <c r="AA3307" s="1049" t="str">
        <f t="shared" si="515"/>
        <v/>
      </c>
      <c r="AB3307" s="1050" t="str">
        <f t="shared" si="516"/>
        <v/>
      </c>
      <c r="AD3307" s="1052" t="str">
        <f t="shared" si="517"/>
        <v/>
      </c>
      <c r="AE3307" s="1053" t="str">
        <f t="shared" si="518"/>
        <v/>
      </c>
    </row>
    <row r="3308" spans="23:31" ht="12.75" customHeight="1">
      <c r="W3308" s="1046" t="str">
        <f t="shared" si="519"/>
        <v/>
      </c>
      <c r="X3308" s="1047"/>
      <c r="Y3308" s="1048" t="str">
        <f t="shared" si="520"/>
        <v/>
      </c>
      <c r="Z3308" s="1049" t="str">
        <f t="shared" si="514"/>
        <v/>
      </c>
      <c r="AA3308" s="1049" t="str">
        <f t="shared" si="515"/>
        <v/>
      </c>
      <c r="AB3308" s="1050" t="str">
        <f t="shared" si="516"/>
        <v/>
      </c>
      <c r="AD3308" s="1052" t="str">
        <f t="shared" si="517"/>
        <v/>
      </c>
      <c r="AE3308" s="1053" t="str">
        <f t="shared" si="518"/>
        <v/>
      </c>
    </row>
    <row r="3309" spans="23:31" ht="12.75" customHeight="1">
      <c r="W3309" s="1046" t="str">
        <f t="shared" si="519"/>
        <v/>
      </c>
      <c r="X3309" s="1047"/>
      <c r="Y3309" s="1048" t="str">
        <f t="shared" si="520"/>
        <v/>
      </c>
      <c r="Z3309" s="1049" t="str">
        <f t="shared" si="514"/>
        <v/>
      </c>
      <c r="AA3309" s="1049" t="str">
        <f t="shared" si="515"/>
        <v/>
      </c>
      <c r="AB3309" s="1050" t="str">
        <f t="shared" si="516"/>
        <v/>
      </c>
      <c r="AD3309" s="1052" t="str">
        <f t="shared" si="517"/>
        <v/>
      </c>
      <c r="AE3309" s="1053" t="str">
        <f t="shared" si="518"/>
        <v/>
      </c>
    </row>
    <row r="3310" spans="23:31" ht="12.75" customHeight="1">
      <c r="W3310" s="1046" t="str">
        <f t="shared" si="519"/>
        <v/>
      </c>
      <c r="X3310" s="1047"/>
      <c r="Y3310" s="1048" t="str">
        <f t="shared" si="520"/>
        <v/>
      </c>
      <c r="Z3310" s="1049" t="str">
        <f t="shared" si="514"/>
        <v/>
      </c>
      <c r="AA3310" s="1049" t="str">
        <f t="shared" si="515"/>
        <v/>
      </c>
      <c r="AB3310" s="1050" t="str">
        <f t="shared" si="516"/>
        <v/>
      </c>
      <c r="AD3310" s="1052" t="str">
        <f t="shared" si="517"/>
        <v/>
      </c>
      <c r="AE3310" s="1053" t="str">
        <f t="shared" si="518"/>
        <v/>
      </c>
    </row>
    <row r="3311" spans="23:31" ht="12.75" customHeight="1">
      <c r="W3311" s="1046" t="str">
        <f t="shared" si="519"/>
        <v/>
      </c>
      <c r="X3311" s="1047"/>
      <c r="Y3311" s="1048" t="str">
        <f t="shared" si="520"/>
        <v/>
      </c>
      <c r="Z3311" s="1049" t="str">
        <f t="shared" si="514"/>
        <v/>
      </c>
      <c r="AA3311" s="1049" t="str">
        <f t="shared" si="515"/>
        <v/>
      </c>
      <c r="AB3311" s="1050" t="str">
        <f t="shared" si="516"/>
        <v/>
      </c>
      <c r="AD3311" s="1052" t="str">
        <f t="shared" si="517"/>
        <v/>
      </c>
      <c r="AE3311" s="1053" t="str">
        <f t="shared" si="518"/>
        <v/>
      </c>
    </row>
    <row r="3312" spans="23:31" ht="12.75" customHeight="1">
      <c r="W3312" s="1046" t="str">
        <f t="shared" si="519"/>
        <v/>
      </c>
      <c r="X3312" s="1047"/>
      <c r="Y3312" s="1048" t="str">
        <f t="shared" si="520"/>
        <v/>
      </c>
      <c r="Z3312" s="1049" t="str">
        <f t="shared" si="514"/>
        <v/>
      </c>
      <c r="AA3312" s="1049" t="str">
        <f t="shared" si="515"/>
        <v/>
      </c>
      <c r="AB3312" s="1050" t="str">
        <f t="shared" si="516"/>
        <v/>
      </c>
      <c r="AD3312" s="1052" t="str">
        <f t="shared" si="517"/>
        <v/>
      </c>
      <c r="AE3312" s="1053" t="str">
        <f t="shared" si="518"/>
        <v/>
      </c>
    </row>
    <row r="3313" spans="23:31" ht="12.75" customHeight="1">
      <c r="W3313" s="1046" t="str">
        <f t="shared" si="519"/>
        <v/>
      </c>
      <c r="X3313" s="1047"/>
      <c r="Y3313" s="1048" t="str">
        <f t="shared" si="520"/>
        <v/>
      </c>
      <c r="Z3313" s="1049" t="str">
        <f t="shared" si="514"/>
        <v/>
      </c>
      <c r="AA3313" s="1049" t="str">
        <f t="shared" si="515"/>
        <v/>
      </c>
      <c r="AB3313" s="1050" t="str">
        <f t="shared" si="516"/>
        <v/>
      </c>
      <c r="AD3313" s="1052" t="str">
        <f t="shared" si="517"/>
        <v/>
      </c>
      <c r="AE3313" s="1053" t="str">
        <f t="shared" si="518"/>
        <v/>
      </c>
    </row>
    <row r="3314" spans="23:31" ht="12.75" customHeight="1">
      <c r="W3314" s="1046" t="str">
        <f t="shared" si="519"/>
        <v/>
      </c>
      <c r="X3314" s="1047"/>
      <c r="Y3314" s="1048" t="str">
        <f t="shared" si="520"/>
        <v/>
      </c>
      <c r="Z3314" s="1049" t="str">
        <f t="shared" si="514"/>
        <v/>
      </c>
      <c r="AA3314" s="1049" t="str">
        <f t="shared" si="515"/>
        <v/>
      </c>
      <c r="AB3314" s="1050" t="str">
        <f t="shared" si="516"/>
        <v/>
      </c>
      <c r="AD3314" s="1052" t="str">
        <f t="shared" si="517"/>
        <v/>
      </c>
      <c r="AE3314" s="1053" t="str">
        <f t="shared" si="518"/>
        <v/>
      </c>
    </row>
    <row r="3315" spans="23:31" ht="12.75" customHeight="1">
      <c r="W3315" s="1046" t="str">
        <f t="shared" si="519"/>
        <v/>
      </c>
      <c r="X3315" s="1047"/>
      <c r="Y3315" s="1048" t="str">
        <f t="shared" si="520"/>
        <v/>
      </c>
      <c r="Z3315" s="1049" t="str">
        <f t="shared" si="514"/>
        <v/>
      </c>
      <c r="AA3315" s="1049" t="str">
        <f t="shared" si="515"/>
        <v/>
      </c>
      <c r="AB3315" s="1050" t="str">
        <f t="shared" si="516"/>
        <v/>
      </c>
      <c r="AD3315" s="1052" t="str">
        <f t="shared" si="517"/>
        <v/>
      </c>
      <c r="AE3315" s="1053" t="str">
        <f t="shared" si="518"/>
        <v/>
      </c>
    </row>
    <row r="3316" spans="23:31" ht="12.75" customHeight="1">
      <c r="W3316" s="1046" t="str">
        <f t="shared" si="519"/>
        <v/>
      </c>
      <c r="X3316" s="1047"/>
      <c r="Y3316" s="1048" t="str">
        <f t="shared" si="520"/>
        <v/>
      </c>
      <c r="Z3316" s="1049" t="str">
        <f t="shared" si="514"/>
        <v/>
      </c>
      <c r="AA3316" s="1049" t="str">
        <f t="shared" si="515"/>
        <v/>
      </c>
      <c r="AB3316" s="1050" t="str">
        <f t="shared" si="516"/>
        <v/>
      </c>
      <c r="AD3316" s="1052" t="str">
        <f t="shared" si="517"/>
        <v/>
      </c>
      <c r="AE3316" s="1053" t="str">
        <f t="shared" si="518"/>
        <v/>
      </c>
    </row>
    <row r="3317" spans="23:31" ht="12.75" customHeight="1">
      <c r="W3317" s="1046" t="str">
        <f t="shared" si="519"/>
        <v/>
      </c>
      <c r="X3317" s="1047"/>
      <c r="Y3317" s="1048" t="str">
        <f t="shared" si="520"/>
        <v/>
      </c>
      <c r="Z3317" s="1049" t="str">
        <f t="shared" si="514"/>
        <v/>
      </c>
      <c r="AA3317" s="1049" t="str">
        <f t="shared" si="515"/>
        <v/>
      </c>
      <c r="AB3317" s="1050" t="str">
        <f t="shared" si="516"/>
        <v/>
      </c>
      <c r="AD3317" s="1052" t="str">
        <f t="shared" si="517"/>
        <v/>
      </c>
      <c r="AE3317" s="1053" t="str">
        <f t="shared" si="518"/>
        <v/>
      </c>
    </row>
    <row r="3318" spans="23:31" ht="12.75" customHeight="1">
      <c r="W3318" s="1046" t="str">
        <f t="shared" si="519"/>
        <v/>
      </c>
      <c r="X3318" s="1047"/>
      <c r="Y3318" s="1048" t="str">
        <f t="shared" si="520"/>
        <v/>
      </c>
      <c r="Z3318" s="1049" t="str">
        <f t="shared" si="514"/>
        <v/>
      </c>
      <c r="AA3318" s="1049" t="str">
        <f t="shared" si="515"/>
        <v/>
      </c>
      <c r="AB3318" s="1050" t="str">
        <f t="shared" si="516"/>
        <v/>
      </c>
      <c r="AD3318" s="1052" t="str">
        <f t="shared" si="517"/>
        <v/>
      </c>
      <c r="AE3318" s="1053" t="str">
        <f t="shared" si="518"/>
        <v/>
      </c>
    </row>
    <row r="3319" spans="23:31" ht="12.75" customHeight="1">
      <c r="W3319" s="1046" t="str">
        <f t="shared" si="519"/>
        <v/>
      </c>
      <c r="X3319" s="1047"/>
      <c r="Y3319" s="1048" t="str">
        <f t="shared" si="520"/>
        <v/>
      </c>
      <c r="Z3319" s="1049" t="str">
        <f t="shared" si="514"/>
        <v/>
      </c>
      <c r="AA3319" s="1049" t="str">
        <f t="shared" si="515"/>
        <v/>
      </c>
      <c r="AB3319" s="1050" t="str">
        <f t="shared" si="516"/>
        <v/>
      </c>
      <c r="AD3319" s="1052" t="str">
        <f t="shared" si="517"/>
        <v/>
      </c>
      <c r="AE3319" s="1053" t="str">
        <f t="shared" si="518"/>
        <v/>
      </c>
    </row>
    <row r="3320" spans="23:31" ht="12.75" customHeight="1">
      <c r="W3320" s="1046" t="str">
        <f t="shared" si="519"/>
        <v/>
      </c>
      <c r="X3320" s="1047"/>
      <c r="Y3320" s="1048" t="str">
        <f t="shared" si="520"/>
        <v/>
      </c>
      <c r="Z3320" s="1049" t="str">
        <f t="shared" si="514"/>
        <v/>
      </c>
      <c r="AA3320" s="1049" t="str">
        <f t="shared" si="515"/>
        <v/>
      </c>
      <c r="AB3320" s="1050" t="str">
        <f t="shared" si="516"/>
        <v/>
      </c>
      <c r="AD3320" s="1052" t="str">
        <f t="shared" si="517"/>
        <v/>
      </c>
      <c r="AE3320" s="1053" t="str">
        <f t="shared" si="518"/>
        <v/>
      </c>
    </row>
    <row r="3321" spans="23:31" ht="12.75" customHeight="1">
      <c r="W3321" s="1046" t="str">
        <f t="shared" si="519"/>
        <v/>
      </c>
      <c r="X3321" s="1047"/>
      <c r="Y3321" s="1048" t="str">
        <f t="shared" si="520"/>
        <v/>
      </c>
      <c r="Z3321" s="1049" t="str">
        <f t="shared" si="514"/>
        <v/>
      </c>
      <c r="AA3321" s="1049" t="str">
        <f t="shared" si="515"/>
        <v/>
      </c>
      <c r="AB3321" s="1050" t="str">
        <f t="shared" si="516"/>
        <v/>
      </c>
      <c r="AD3321" s="1052" t="str">
        <f t="shared" si="517"/>
        <v/>
      </c>
      <c r="AE3321" s="1053" t="str">
        <f t="shared" si="518"/>
        <v/>
      </c>
    </row>
    <row r="3322" spans="23:31" ht="12.75" customHeight="1">
      <c r="W3322" s="1046" t="str">
        <f t="shared" si="519"/>
        <v/>
      </c>
      <c r="X3322" s="1047"/>
      <c r="Y3322" s="1048" t="str">
        <f t="shared" si="520"/>
        <v/>
      </c>
      <c r="Z3322" s="1049" t="str">
        <f t="shared" si="514"/>
        <v/>
      </c>
      <c r="AA3322" s="1049" t="str">
        <f t="shared" si="515"/>
        <v/>
      </c>
      <c r="AB3322" s="1050" t="str">
        <f t="shared" si="516"/>
        <v/>
      </c>
      <c r="AD3322" s="1052" t="str">
        <f t="shared" si="517"/>
        <v/>
      </c>
      <c r="AE3322" s="1053" t="str">
        <f t="shared" si="518"/>
        <v/>
      </c>
    </row>
    <row r="3323" spans="23:31" ht="12.75" customHeight="1">
      <c r="W3323" s="1046" t="str">
        <f t="shared" si="519"/>
        <v/>
      </c>
      <c r="X3323" s="1047"/>
      <c r="Y3323" s="1048" t="str">
        <f t="shared" si="520"/>
        <v/>
      </c>
      <c r="Z3323" s="1049" t="str">
        <f t="shared" si="514"/>
        <v/>
      </c>
      <c r="AA3323" s="1049" t="str">
        <f t="shared" si="515"/>
        <v/>
      </c>
      <c r="AB3323" s="1050" t="str">
        <f t="shared" si="516"/>
        <v/>
      </c>
      <c r="AD3323" s="1052" t="str">
        <f t="shared" si="517"/>
        <v/>
      </c>
      <c r="AE3323" s="1053" t="str">
        <f t="shared" si="518"/>
        <v/>
      </c>
    </row>
    <row r="3324" spans="23:31" ht="12.75" customHeight="1">
      <c r="W3324" s="1046" t="str">
        <f t="shared" si="519"/>
        <v/>
      </c>
      <c r="X3324" s="1047"/>
      <c r="Y3324" s="1048" t="str">
        <f t="shared" si="520"/>
        <v/>
      </c>
      <c r="Z3324" s="1049" t="str">
        <f t="shared" si="514"/>
        <v/>
      </c>
      <c r="AA3324" s="1049" t="str">
        <f t="shared" si="515"/>
        <v/>
      </c>
      <c r="AB3324" s="1050" t="str">
        <f t="shared" si="516"/>
        <v/>
      </c>
      <c r="AD3324" s="1052" t="str">
        <f t="shared" si="517"/>
        <v/>
      </c>
      <c r="AE3324" s="1053" t="str">
        <f t="shared" si="518"/>
        <v/>
      </c>
    </row>
    <row r="3325" spans="23:31" ht="12.75" customHeight="1">
      <c r="W3325" s="1046" t="str">
        <f t="shared" si="519"/>
        <v/>
      </c>
      <c r="X3325" s="1047"/>
      <c r="Y3325" s="1048" t="str">
        <f t="shared" si="520"/>
        <v/>
      </c>
      <c r="Z3325" s="1049" t="str">
        <f t="shared" si="514"/>
        <v/>
      </c>
      <c r="AA3325" s="1049" t="str">
        <f t="shared" si="515"/>
        <v/>
      </c>
      <c r="AB3325" s="1050" t="str">
        <f t="shared" si="516"/>
        <v/>
      </c>
      <c r="AD3325" s="1052" t="str">
        <f t="shared" si="517"/>
        <v/>
      </c>
      <c r="AE3325" s="1053" t="str">
        <f t="shared" si="518"/>
        <v/>
      </c>
    </row>
    <row r="3326" spans="23:31" ht="12.75" customHeight="1">
      <c r="W3326" s="1046" t="str">
        <f t="shared" si="519"/>
        <v/>
      </c>
      <c r="X3326" s="1047"/>
      <c r="Y3326" s="1048" t="str">
        <f t="shared" si="520"/>
        <v/>
      </c>
      <c r="Z3326" s="1049" t="str">
        <f t="shared" si="514"/>
        <v/>
      </c>
      <c r="AA3326" s="1049" t="str">
        <f t="shared" si="515"/>
        <v/>
      </c>
      <c r="AB3326" s="1050" t="str">
        <f t="shared" si="516"/>
        <v/>
      </c>
      <c r="AD3326" s="1052" t="str">
        <f t="shared" si="517"/>
        <v/>
      </c>
      <c r="AE3326" s="1053" t="str">
        <f t="shared" si="518"/>
        <v/>
      </c>
    </row>
    <row r="3327" spans="23:31" ht="12.75" customHeight="1">
      <c r="W3327" s="1046" t="str">
        <f t="shared" si="519"/>
        <v/>
      </c>
      <c r="X3327" s="1047"/>
      <c r="Y3327" s="1048" t="str">
        <f t="shared" si="520"/>
        <v/>
      </c>
      <c r="Z3327" s="1049" t="str">
        <f t="shared" si="514"/>
        <v/>
      </c>
      <c r="AA3327" s="1049" t="str">
        <f t="shared" si="515"/>
        <v/>
      </c>
      <c r="AB3327" s="1050" t="str">
        <f t="shared" si="516"/>
        <v/>
      </c>
      <c r="AD3327" s="1052" t="str">
        <f t="shared" si="517"/>
        <v/>
      </c>
      <c r="AE3327" s="1053" t="str">
        <f t="shared" si="518"/>
        <v/>
      </c>
    </row>
    <row r="3328" spans="23:31" ht="12.75" customHeight="1">
      <c r="W3328" s="1046" t="str">
        <f t="shared" si="519"/>
        <v/>
      </c>
      <c r="X3328" s="1047"/>
      <c r="Y3328" s="1048" t="str">
        <f t="shared" si="520"/>
        <v/>
      </c>
      <c r="Z3328" s="1049" t="str">
        <f t="shared" si="514"/>
        <v/>
      </c>
      <c r="AA3328" s="1049" t="str">
        <f t="shared" si="515"/>
        <v/>
      </c>
      <c r="AB3328" s="1050" t="str">
        <f t="shared" si="516"/>
        <v/>
      </c>
      <c r="AD3328" s="1052" t="str">
        <f t="shared" si="517"/>
        <v/>
      </c>
      <c r="AE3328" s="1053" t="str">
        <f t="shared" si="518"/>
        <v/>
      </c>
    </row>
    <row r="3329" spans="23:31" ht="12.75" customHeight="1">
      <c r="W3329" s="1046" t="str">
        <f t="shared" si="519"/>
        <v/>
      </c>
      <c r="X3329" s="1047"/>
      <c r="Y3329" s="1048" t="str">
        <f t="shared" si="520"/>
        <v/>
      </c>
      <c r="Z3329" s="1049" t="str">
        <f t="shared" si="514"/>
        <v/>
      </c>
      <c r="AA3329" s="1049" t="str">
        <f t="shared" si="515"/>
        <v/>
      </c>
      <c r="AB3329" s="1050" t="str">
        <f t="shared" si="516"/>
        <v/>
      </c>
      <c r="AD3329" s="1052" t="str">
        <f t="shared" si="517"/>
        <v/>
      </c>
      <c r="AE3329" s="1053" t="str">
        <f t="shared" si="518"/>
        <v/>
      </c>
    </row>
    <row r="3330" spans="23:31" ht="12.75" customHeight="1">
      <c r="W3330" s="1046" t="str">
        <f t="shared" si="519"/>
        <v/>
      </c>
      <c r="X3330" s="1047"/>
      <c r="Y3330" s="1048" t="str">
        <f t="shared" si="520"/>
        <v/>
      </c>
      <c r="Z3330" s="1049" t="str">
        <f t="shared" si="514"/>
        <v/>
      </c>
      <c r="AA3330" s="1049" t="str">
        <f t="shared" si="515"/>
        <v/>
      </c>
      <c r="AB3330" s="1050" t="str">
        <f t="shared" si="516"/>
        <v/>
      </c>
      <c r="AD3330" s="1052" t="str">
        <f t="shared" si="517"/>
        <v/>
      </c>
      <c r="AE3330" s="1053" t="str">
        <f t="shared" si="518"/>
        <v/>
      </c>
    </row>
    <row r="3331" spans="23:31" ht="12.75" customHeight="1">
      <c r="W3331" s="1046" t="str">
        <f t="shared" si="519"/>
        <v/>
      </c>
      <c r="X3331" s="1047"/>
      <c r="Y3331" s="1048" t="str">
        <f t="shared" si="520"/>
        <v/>
      </c>
      <c r="Z3331" s="1049" t="str">
        <f t="shared" ref="Z3331:Z3394" si="521">IF($K3331="","",_xlfn.LET(_xlpm.gDate,K3331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331" s="1049" t="str">
        <f t="shared" ref="AA3331:AA3394" si="522">IF($Z3331="","",TEXT($Z3331,"mm"))</f>
        <v/>
      </c>
      <c r="AB3331" s="1050" t="str">
        <f t="shared" ref="AB3331:AB3394" si="523">IFERROR(CHOOSE(AA3331,"መስከረም","ጥቅምት","ህዳር  ","ታህሳስ ","ጥር ","የካቲት ","መጋቢት ","ሚይዚያ ","ግንቦት ","ሰኔ ","ሐምሌ ","ነሐሴ ","Pagume"),"")</f>
        <v/>
      </c>
      <c r="AD3331" s="1052" t="str">
        <f t="shared" ref="AD3331:AD3394" si="524">IF($D3331="","",YEAR(D3331)&amp;"-W"&amp;WEEKNUM(D3331,2))</f>
        <v/>
      </c>
      <c r="AE3331" s="1053" t="str">
        <f t="shared" ref="AE3331:AE3394" si="525">IF($K3331="","",YEAR(K3331)&amp;"-W"&amp;WEEKNUM(K3331,2))</f>
        <v/>
      </c>
    </row>
    <row r="3332" spans="23:31" ht="12.75" customHeight="1">
      <c r="W3332" s="1046" t="str">
        <f t="shared" ref="W3332:W3395" si="526">IF($D3332="","",_xlfn.LET(_xlpm.gDate,D3332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332" s="1047"/>
      <c r="Y3332" s="1048" t="str">
        <f t="shared" si="520"/>
        <v/>
      </c>
      <c r="Z3332" s="1049" t="str">
        <f t="shared" si="521"/>
        <v/>
      </c>
      <c r="AA3332" s="1049" t="str">
        <f t="shared" si="522"/>
        <v/>
      </c>
      <c r="AB3332" s="1050" t="str">
        <f t="shared" si="523"/>
        <v/>
      </c>
      <c r="AD3332" s="1052" t="str">
        <f t="shared" si="524"/>
        <v/>
      </c>
      <c r="AE3332" s="1053" t="str">
        <f t="shared" si="525"/>
        <v/>
      </c>
    </row>
    <row r="3333" spans="23:31" ht="12.75" customHeight="1">
      <c r="W3333" s="1046" t="str">
        <f t="shared" si="526"/>
        <v/>
      </c>
      <c r="X3333" s="1047"/>
      <c r="Y3333" s="1048" t="str">
        <f t="shared" si="520"/>
        <v/>
      </c>
      <c r="Z3333" s="1049" t="str">
        <f t="shared" si="521"/>
        <v/>
      </c>
      <c r="AA3333" s="1049" t="str">
        <f t="shared" si="522"/>
        <v/>
      </c>
      <c r="AB3333" s="1050" t="str">
        <f t="shared" si="523"/>
        <v/>
      </c>
      <c r="AD3333" s="1052" t="str">
        <f t="shared" si="524"/>
        <v/>
      </c>
      <c r="AE3333" s="1053" t="str">
        <f t="shared" si="525"/>
        <v/>
      </c>
    </row>
    <row r="3334" spans="23:31" ht="12.75" customHeight="1">
      <c r="W3334" s="1046" t="str">
        <f t="shared" si="526"/>
        <v/>
      </c>
      <c r="X3334" s="1047"/>
      <c r="Y3334" s="1048" t="str">
        <f t="shared" si="520"/>
        <v/>
      </c>
      <c r="Z3334" s="1049" t="str">
        <f t="shared" si="521"/>
        <v/>
      </c>
      <c r="AA3334" s="1049" t="str">
        <f t="shared" si="522"/>
        <v/>
      </c>
      <c r="AB3334" s="1050" t="str">
        <f t="shared" si="523"/>
        <v/>
      </c>
      <c r="AD3334" s="1052" t="str">
        <f t="shared" si="524"/>
        <v/>
      </c>
      <c r="AE3334" s="1053" t="str">
        <f t="shared" si="525"/>
        <v/>
      </c>
    </row>
    <row r="3335" spans="23:31" ht="12.75" customHeight="1">
      <c r="W3335" s="1046" t="str">
        <f t="shared" si="526"/>
        <v/>
      </c>
      <c r="X3335" s="1047"/>
      <c r="Y3335" s="1048" t="str">
        <f t="shared" si="520"/>
        <v/>
      </c>
      <c r="Z3335" s="1049" t="str">
        <f t="shared" si="521"/>
        <v/>
      </c>
      <c r="AA3335" s="1049" t="str">
        <f t="shared" si="522"/>
        <v/>
      </c>
      <c r="AB3335" s="1050" t="str">
        <f t="shared" si="523"/>
        <v/>
      </c>
      <c r="AD3335" s="1052" t="str">
        <f t="shared" si="524"/>
        <v/>
      </c>
      <c r="AE3335" s="1053" t="str">
        <f t="shared" si="525"/>
        <v/>
      </c>
    </row>
    <row r="3336" spans="23:31" ht="12.75" customHeight="1">
      <c r="W3336" s="1046" t="str">
        <f t="shared" si="526"/>
        <v/>
      </c>
      <c r="X3336" s="1047"/>
      <c r="Y3336" s="1048" t="str">
        <f t="shared" si="520"/>
        <v/>
      </c>
      <c r="Z3336" s="1049" t="str">
        <f t="shared" si="521"/>
        <v/>
      </c>
      <c r="AA3336" s="1049" t="str">
        <f t="shared" si="522"/>
        <v/>
      </c>
      <c r="AB3336" s="1050" t="str">
        <f t="shared" si="523"/>
        <v/>
      </c>
      <c r="AD3336" s="1052" t="str">
        <f t="shared" si="524"/>
        <v/>
      </c>
      <c r="AE3336" s="1053" t="str">
        <f t="shared" si="525"/>
        <v/>
      </c>
    </row>
    <row r="3337" spans="23:31" ht="12.75" customHeight="1">
      <c r="W3337" s="1046" t="str">
        <f t="shared" si="526"/>
        <v/>
      </c>
      <c r="X3337" s="1047"/>
      <c r="Y3337" s="1048" t="str">
        <f t="shared" si="520"/>
        <v/>
      </c>
      <c r="Z3337" s="1049" t="str">
        <f t="shared" si="521"/>
        <v/>
      </c>
      <c r="AA3337" s="1049" t="str">
        <f t="shared" si="522"/>
        <v/>
      </c>
      <c r="AB3337" s="1050" t="str">
        <f t="shared" si="523"/>
        <v/>
      </c>
      <c r="AD3337" s="1052" t="str">
        <f t="shared" si="524"/>
        <v/>
      </c>
      <c r="AE3337" s="1053" t="str">
        <f t="shared" si="525"/>
        <v/>
      </c>
    </row>
    <row r="3338" spans="23:31" ht="12.75" customHeight="1">
      <c r="W3338" s="1046" t="str">
        <f t="shared" si="526"/>
        <v/>
      </c>
      <c r="X3338" s="1047"/>
      <c r="Y3338" s="1048" t="str">
        <f t="shared" si="520"/>
        <v/>
      </c>
      <c r="Z3338" s="1049" t="str">
        <f t="shared" si="521"/>
        <v/>
      </c>
      <c r="AA3338" s="1049" t="str">
        <f t="shared" si="522"/>
        <v/>
      </c>
      <c r="AB3338" s="1050" t="str">
        <f t="shared" si="523"/>
        <v/>
      </c>
      <c r="AD3338" s="1052" t="str">
        <f t="shared" si="524"/>
        <v/>
      </c>
      <c r="AE3338" s="1053" t="str">
        <f t="shared" si="525"/>
        <v/>
      </c>
    </row>
    <row r="3339" spans="23:31" ht="12.75" customHeight="1">
      <c r="W3339" s="1046" t="str">
        <f t="shared" si="526"/>
        <v/>
      </c>
      <c r="X3339" s="1047"/>
      <c r="Y3339" s="1048" t="str">
        <f t="shared" si="520"/>
        <v/>
      </c>
      <c r="Z3339" s="1049" t="str">
        <f t="shared" si="521"/>
        <v/>
      </c>
      <c r="AA3339" s="1049" t="str">
        <f t="shared" si="522"/>
        <v/>
      </c>
      <c r="AB3339" s="1050" t="str">
        <f t="shared" si="523"/>
        <v/>
      </c>
      <c r="AD3339" s="1052" t="str">
        <f t="shared" si="524"/>
        <v/>
      </c>
      <c r="AE3339" s="1053" t="str">
        <f t="shared" si="525"/>
        <v/>
      </c>
    </row>
    <row r="3340" spans="23:31" ht="12.75" customHeight="1">
      <c r="W3340" s="1046" t="str">
        <f t="shared" si="526"/>
        <v/>
      </c>
      <c r="X3340" s="1047"/>
      <c r="Y3340" s="1048" t="str">
        <f t="shared" si="520"/>
        <v/>
      </c>
      <c r="Z3340" s="1049" t="str">
        <f t="shared" si="521"/>
        <v/>
      </c>
      <c r="AA3340" s="1049" t="str">
        <f t="shared" si="522"/>
        <v/>
      </c>
      <c r="AB3340" s="1050" t="str">
        <f t="shared" si="523"/>
        <v/>
      </c>
      <c r="AD3340" s="1052" t="str">
        <f t="shared" si="524"/>
        <v/>
      </c>
      <c r="AE3340" s="1053" t="str">
        <f t="shared" si="525"/>
        <v/>
      </c>
    </row>
    <row r="3341" spans="23:31" ht="12.75" customHeight="1">
      <c r="W3341" s="1046" t="str">
        <f t="shared" si="526"/>
        <v/>
      </c>
      <c r="X3341" s="1047"/>
      <c r="Y3341" s="1048" t="str">
        <f t="shared" si="520"/>
        <v/>
      </c>
      <c r="Z3341" s="1049" t="str">
        <f t="shared" si="521"/>
        <v/>
      </c>
      <c r="AA3341" s="1049" t="str">
        <f t="shared" si="522"/>
        <v/>
      </c>
      <c r="AB3341" s="1050" t="str">
        <f t="shared" si="523"/>
        <v/>
      </c>
      <c r="AD3341" s="1052" t="str">
        <f t="shared" si="524"/>
        <v/>
      </c>
      <c r="AE3341" s="1053" t="str">
        <f t="shared" si="525"/>
        <v/>
      </c>
    </row>
    <row r="3342" spans="23:31" ht="12.75" customHeight="1">
      <c r="W3342" s="1046" t="str">
        <f t="shared" si="526"/>
        <v/>
      </c>
      <c r="X3342" s="1047"/>
      <c r="Y3342" s="1048" t="str">
        <f t="shared" si="520"/>
        <v/>
      </c>
      <c r="Z3342" s="1049" t="str">
        <f t="shared" si="521"/>
        <v/>
      </c>
      <c r="AA3342" s="1049" t="str">
        <f t="shared" si="522"/>
        <v/>
      </c>
      <c r="AB3342" s="1050" t="str">
        <f t="shared" si="523"/>
        <v/>
      </c>
      <c r="AD3342" s="1052" t="str">
        <f t="shared" si="524"/>
        <v/>
      </c>
      <c r="AE3342" s="1053" t="str">
        <f t="shared" si="525"/>
        <v/>
      </c>
    </row>
    <row r="3343" spans="23:31" ht="12.75" customHeight="1">
      <c r="W3343" s="1046" t="str">
        <f t="shared" si="526"/>
        <v/>
      </c>
      <c r="X3343" s="1047"/>
      <c r="Y3343" s="1048" t="str">
        <f t="shared" si="520"/>
        <v/>
      </c>
      <c r="Z3343" s="1049" t="str">
        <f t="shared" si="521"/>
        <v/>
      </c>
      <c r="AA3343" s="1049" t="str">
        <f t="shared" si="522"/>
        <v/>
      </c>
      <c r="AB3343" s="1050" t="str">
        <f t="shared" si="523"/>
        <v/>
      </c>
      <c r="AD3343" s="1052" t="str">
        <f t="shared" si="524"/>
        <v/>
      </c>
      <c r="AE3343" s="1053" t="str">
        <f t="shared" si="525"/>
        <v/>
      </c>
    </row>
    <row r="3344" spans="23:31" ht="12.75" customHeight="1">
      <c r="W3344" s="1046" t="str">
        <f t="shared" si="526"/>
        <v/>
      </c>
      <c r="X3344" s="1047"/>
      <c r="Y3344" s="1048" t="str">
        <f t="shared" si="520"/>
        <v/>
      </c>
      <c r="Z3344" s="1049" t="str">
        <f t="shared" si="521"/>
        <v/>
      </c>
      <c r="AA3344" s="1049" t="str">
        <f t="shared" si="522"/>
        <v/>
      </c>
      <c r="AB3344" s="1050" t="str">
        <f t="shared" si="523"/>
        <v/>
      </c>
      <c r="AD3344" s="1052" t="str">
        <f t="shared" si="524"/>
        <v/>
      </c>
      <c r="AE3344" s="1053" t="str">
        <f t="shared" si="525"/>
        <v/>
      </c>
    </row>
    <row r="3345" spans="23:31" ht="12.75" customHeight="1">
      <c r="W3345" s="1046" t="str">
        <f t="shared" si="526"/>
        <v/>
      </c>
      <c r="X3345" s="1047"/>
      <c r="Y3345" s="1048" t="str">
        <f t="shared" si="520"/>
        <v/>
      </c>
      <c r="Z3345" s="1049" t="str">
        <f t="shared" si="521"/>
        <v/>
      </c>
      <c r="AA3345" s="1049" t="str">
        <f t="shared" si="522"/>
        <v/>
      </c>
      <c r="AB3345" s="1050" t="str">
        <f t="shared" si="523"/>
        <v/>
      </c>
      <c r="AD3345" s="1052" t="str">
        <f t="shared" si="524"/>
        <v/>
      </c>
      <c r="AE3345" s="1053" t="str">
        <f t="shared" si="525"/>
        <v/>
      </c>
    </row>
    <row r="3346" spans="23:31" ht="12.75" customHeight="1">
      <c r="W3346" s="1046" t="str">
        <f t="shared" si="526"/>
        <v/>
      </c>
      <c r="X3346" s="1047"/>
      <c r="Y3346" s="1048" t="str">
        <f t="shared" si="520"/>
        <v/>
      </c>
      <c r="Z3346" s="1049" t="str">
        <f t="shared" si="521"/>
        <v/>
      </c>
      <c r="AA3346" s="1049" t="str">
        <f t="shared" si="522"/>
        <v/>
      </c>
      <c r="AB3346" s="1050" t="str">
        <f t="shared" si="523"/>
        <v/>
      </c>
      <c r="AD3346" s="1052" t="str">
        <f t="shared" si="524"/>
        <v/>
      </c>
      <c r="AE3346" s="1053" t="str">
        <f t="shared" si="525"/>
        <v/>
      </c>
    </row>
    <row r="3347" spans="23:31" ht="12.75" customHeight="1">
      <c r="W3347" s="1046" t="str">
        <f t="shared" si="526"/>
        <v/>
      </c>
      <c r="X3347" s="1047"/>
      <c r="Y3347" s="1048" t="str">
        <f t="shared" si="520"/>
        <v/>
      </c>
      <c r="Z3347" s="1049" t="str">
        <f t="shared" si="521"/>
        <v/>
      </c>
      <c r="AA3347" s="1049" t="str">
        <f t="shared" si="522"/>
        <v/>
      </c>
      <c r="AB3347" s="1050" t="str">
        <f t="shared" si="523"/>
        <v/>
      </c>
      <c r="AD3347" s="1052" t="str">
        <f t="shared" si="524"/>
        <v/>
      </c>
      <c r="AE3347" s="1053" t="str">
        <f t="shared" si="525"/>
        <v/>
      </c>
    </row>
    <row r="3348" spans="23:31" ht="12.75" customHeight="1">
      <c r="W3348" s="1046" t="str">
        <f t="shared" si="526"/>
        <v/>
      </c>
      <c r="X3348" s="1047"/>
      <c r="Y3348" s="1048" t="str">
        <f t="shared" si="520"/>
        <v/>
      </c>
      <c r="Z3348" s="1049" t="str">
        <f t="shared" si="521"/>
        <v/>
      </c>
      <c r="AA3348" s="1049" t="str">
        <f t="shared" si="522"/>
        <v/>
      </c>
      <c r="AB3348" s="1050" t="str">
        <f t="shared" si="523"/>
        <v/>
      </c>
      <c r="AD3348" s="1052" t="str">
        <f t="shared" si="524"/>
        <v/>
      </c>
      <c r="AE3348" s="1053" t="str">
        <f t="shared" si="525"/>
        <v/>
      </c>
    </row>
    <row r="3349" spans="23:31" ht="12.75" customHeight="1">
      <c r="W3349" s="1046" t="str">
        <f t="shared" si="526"/>
        <v/>
      </c>
      <c r="X3349" s="1047"/>
      <c r="Y3349" s="1048" t="str">
        <f t="shared" si="520"/>
        <v/>
      </c>
      <c r="Z3349" s="1049" t="str">
        <f t="shared" si="521"/>
        <v/>
      </c>
      <c r="AA3349" s="1049" t="str">
        <f t="shared" si="522"/>
        <v/>
      </c>
      <c r="AB3349" s="1050" t="str">
        <f t="shared" si="523"/>
        <v/>
      </c>
      <c r="AD3349" s="1052" t="str">
        <f t="shared" si="524"/>
        <v/>
      </c>
      <c r="AE3349" s="1053" t="str">
        <f t="shared" si="525"/>
        <v/>
      </c>
    </row>
    <row r="3350" spans="23:31" ht="12.75" customHeight="1">
      <c r="W3350" s="1046" t="str">
        <f t="shared" si="526"/>
        <v/>
      </c>
      <c r="X3350" s="1047"/>
      <c r="Y3350" s="1048" t="str">
        <f t="shared" si="520"/>
        <v/>
      </c>
      <c r="Z3350" s="1049" t="str">
        <f t="shared" si="521"/>
        <v/>
      </c>
      <c r="AA3350" s="1049" t="str">
        <f t="shared" si="522"/>
        <v/>
      </c>
      <c r="AB3350" s="1050" t="str">
        <f t="shared" si="523"/>
        <v/>
      </c>
      <c r="AD3350" s="1052" t="str">
        <f t="shared" si="524"/>
        <v/>
      </c>
      <c r="AE3350" s="1053" t="str">
        <f t="shared" si="525"/>
        <v/>
      </c>
    </row>
    <row r="3351" spans="23:31" ht="12.75" customHeight="1">
      <c r="W3351" s="1046" t="str">
        <f t="shared" si="526"/>
        <v/>
      </c>
      <c r="X3351" s="1047"/>
      <c r="Y3351" s="1048" t="str">
        <f t="shared" si="520"/>
        <v/>
      </c>
      <c r="Z3351" s="1049" t="str">
        <f t="shared" si="521"/>
        <v/>
      </c>
      <c r="AA3351" s="1049" t="str">
        <f t="shared" si="522"/>
        <v/>
      </c>
      <c r="AB3351" s="1050" t="str">
        <f t="shared" si="523"/>
        <v/>
      </c>
      <c r="AD3351" s="1052" t="str">
        <f t="shared" si="524"/>
        <v/>
      </c>
      <c r="AE3351" s="1053" t="str">
        <f t="shared" si="525"/>
        <v/>
      </c>
    </row>
    <row r="3352" spans="23:31" ht="12.75" customHeight="1">
      <c r="W3352" s="1046" t="str">
        <f t="shared" si="526"/>
        <v/>
      </c>
      <c r="X3352" s="1047"/>
      <c r="Y3352" s="1048" t="str">
        <f t="shared" si="520"/>
        <v/>
      </c>
      <c r="Z3352" s="1049" t="str">
        <f t="shared" si="521"/>
        <v/>
      </c>
      <c r="AA3352" s="1049" t="str">
        <f t="shared" si="522"/>
        <v/>
      </c>
      <c r="AB3352" s="1050" t="str">
        <f t="shared" si="523"/>
        <v/>
      </c>
      <c r="AD3352" s="1052" t="str">
        <f t="shared" si="524"/>
        <v/>
      </c>
      <c r="AE3352" s="1053" t="str">
        <f t="shared" si="525"/>
        <v/>
      </c>
    </row>
    <row r="3353" spans="23:31" ht="12.75" customHeight="1">
      <c r="W3353" s="1046" t="str">
        <f t="shared" si="526"/>
        <v/>
      </c>
      <c r="X3353" s="1047"/>
      <c r="Y3353" s="1048" t="str">
        <f t="shared" si="520"/>
        <v/>
      </c>
      <c r="Z3353" s="1049" t="str">
        <f t="shared" si="521"/>
        <v/>
      </c>
      <c r="AA3353" s="1049" t="str">
        <f t="shared" si="522"/>
        <v/>
      </c>
      <c r="AB3353" s="1050" t="str">
        <f t="shared" si="523"/>
        <v/>
      </c>
      <c r="AD3353" s="1052" t="str">
        <f t="shared" si="524"/>
        <v/>
      </c>
      <c r="AE3353" s="1053" t="str">
        <f t="shared" si="525"/>
        <v/>
      </c>
    </row>
    <row r="3354" spans="23:31" ht="12.75" customHeight="1">
      <c r="W3354" s="1046" t="str">
        <f t="shared" si="526"/>
        <v/>
      </c>
      <c r="X3354" s="1047"/>
      <c r="Y3354" s="1048" t="str">
        <f t="shared" si="520"/>
        <v/>
      </c>
      <c r="Z3354" s="1049" t="str">
        <f t="shared" si="521"/>
        <v/>
      </c>
      <c r="AA3354" s="1049" t="str">
        <f t="shared" si="522"/>
        <v/>
      </c>
      <c r="AB3354" s="1050" t="str">
        <f t="shared" si="523"/>
        <v/>
      </c>
      <c r="AD3354" s="1052" t="str">
        <f t="shared" si="524"/>
        <v/>
      </c>
      <c r="AE3354" s="1053" t="str">
        <f t="shared" si="525"/>
        <v/>
      </c>
    </row>
    <row r="3355" spans="23:31" ht="12.75" customHeight="1">
      <c r="W3355" s="1046" t="str">
        <f t="shared" si="526"/>
        <v/>
      </c>
      <c r="X3355" s="1047"/>
      <c r="Y3355" s="1048" t="str">
        <f t="shared" si="520"/>
        <v/>
      </c>
      <c r="Z3355" s="1049" t="str">
        <f t="shared" si="521"/>
        <v/>
      </c>
      <c r="AA3355" s="1049" t="str">
        <f t="shared" si="522"/>
        <v/>
      </c>
      <c r="AB3355" s="1050" t="str">
        <f t="shared" si="523"/>
        <v/>
      </c>
      <c r="AD3355" s="1052" t="str">
        <f t="shared" si="524"/>
        <v/>
      </c>
      <c r="AE3355" s="1053" t="str">
        <f t="shared" si="525"/>
        <v/>
      </c>
    </row>
    <row r="3356" spans="23:31" ht="12.75" customHeight="1">
      <c r="W3356" s="1046" t="str">
        <f t="shared" si="526"/>
        <v/>
      </c>
      <c r="X3356" s="1047"/>
      <c r="Y3356" s="1048" t="str">
        <f t="shared" si="520"/>
        <v/>
      </c>
      <c r="Z3356" s="1049" t="str">
        <f t="shared" si="521"/>
        <v/>
      </c>
      <c r="AA3356" s="1049" t="str">
        <f t="shared" si="522"/>
        <v/>
      </c>
      <c r="AB3356" s="1050" t="str">
        <f t="shared" si="523"/>
        <v/>
      </c>
      <c r="AD3356" s="1052" t="str">
        <f t="shared" si="524"/>
        <v/>
      </c>
      <c r="AE3356" s="1053" t="str">
        <f t="shared" si="525"/>
        <v/>
      </c>
    </row>
    <row r="3357" spans="23:31" ht="12.75" customHeight="1">
      <c r="W3357" s="1046" t="str">
        <f t="shared" si="526"/>
        <v/>
      </c>
      <c r="X3357" s="1047"/>
      <c r="Y3357" s="1048" t="str">
        <f t="shared" si="520"/>
        <v/>
      </c>
      <c r="Z3357" s="1049" t="str">
        <f t="shared" si="521"/>
        <v/>
      </c>
      <c r="AA3357" s="1049" t="str">
        <f t="shared" si="522"/>
        <v/>
      </c>
      <c r="AB3357" s="1050" t="str">
        <f t="shared" si="523"/>
        <v/>
      </c>
      <c r="AD3357" s="1052" t="str">
        <f t="shared" si="524"/>
        <v/>
      </c>
      <c r="AE3357" s="1053" t="str">
        <f t="shared" si="525"/>
        <v/>
      </c>
    </row>
    <row r="3358" spans="23:31" ht="12.75" customHeight="1">
      <c r="W3358" s="1046" t="str">
        <f t="shared" si="526"/>
        <v/>
      </c>
      <c r="X3358" s="1047"/>
      <c r="Y3358" s="1048" t="str">
        <f t="shared" si="520"/>
        <v/>
      </c>
      <c r="Z3358" s="1049" t="str">
        <f t="shared" si="521"/>
        <v/>
      </c>
      <c r="AA3358" s="1049" t="str">
        <f t="shared" si="522"/>
        <v/>
      </c>
      <c r="AB3358" s="1050" t="str">
        <f t="shared" si="523"/>
        <v/>
      </c>
      <c r="AD3358" s="1052" t="str">
        <f t="shared" si="524"/>
        <v/>
      </c>
      <c r="AE3358" s="1053" t="str">
        <f t="shared" si="525"/>
        <v/>
      </c>
    </row>
    <row r="3359" spans="23:31" ht="12.75" customHeight="1">
      <c r="W3359" s="1046" t="str">
        <f t="shared" si="526"/>
        <v/>
      </c>
      <c r="X3359" s="1047"/>
      <c r="Y3359" s="1048" t="str">
        <f t="shared" si="520"/>
        <v/>
      </c>
      <c r="Z3359" s="1049" t="str">
        <f t="shared" si="521"/>
        <v/>
      </c>
      <c r="AA3359" s="1049" t="str">
        <f t="shared" si="522"/>
        <v/>
      </c>
      <c r="AB3359" s="1050" t="str">
        <f t="shared" si="523"/>
        <v/>
      </c>
      <c r="AD3359" s="1052" t="str">
        <f t="shared" si="524"/>
        <v/>
      </c>
      <c r="AE3359" s="1053" t="str">
        <f t="shared" si="525"/>
        <v/>
      </c>
    </row>
    <row r="3360" spans="23:31" ht="12.75" customHeight="1">
      <c r="W3360" s="1046" t="str">
        <f t="shared" si="526"/>
        <v/>
      </c>
      <c r="X3360" s="1047"/>
      <c r="Y3360" s="1048" t="str">
        <f t="shared" si="520"/>
        <v/>
      </c>
      <c r="Z3360" s="1049" t="str">
        <f t="shared" si="521"/>
        <v/>
      </c>
      <c r="AA3360" s="1049" t="str">
        <f t="shared" si="522"/>
        <v/>
      </c>
      <c r="AB3360" s="1050" t="str">
        <f t="shared" si="523"/>
        <v/>
      </c>
      <c r="AD3360" s="1052" t="str">
        <f t="shared" si="524"/>
        <v/>
      </c>
      <c r="AE3360" s="1053" t="str">
        <f t="shared" si="525"/>
        <v/>
      </c>
    </row>
    <row r="3361" spans="23:31" ht="12.75" customHeight="1">
      <c r="W3361" s="1046" t="str">
        <f t="shared" si="526"/>
        <v/>
      </c>
      <c r="X3361" s="1047"/>
      <c r="Y3361" s="1048" t="str">
        <f t="shared" ref="Y3361:Y3424" si="527">IFERROR(CHOOSE(X3361,"መስከረም","ጥቅምት","ህዳር  ","ታህሳስ ","ጥር ","የካቲት ","መጋቢት ","ሚይዚያ ","ግንቦት ","ሰኔ ","ሐምሌ ","ነሐሴ ","Pagume"),"")</f>
        <v/>
      </c>
      <c r="Z3361" s="1049" t="str">
        <f t="shared" si="521"/>
        <v/>
      </c>
      <c r="AA3361" s="1049" t="str">
        <f t="shared" si="522"/>
        <v/>
      </c>
      <c r="AB3361" s="1050" t="str">
        <f t="shared" si="523"/>
        <v/>
      </c>
      <c r="AD3361" s="1052" t="str">
        <f t="shared" si="524"/>
        <v/>
      </c>
      <c r="AE3361" s="1053" t="str">
        <f t="shared" si="525"/>
        <v/>
      </c>
    </row>
    <row r="3362" spans="23:31" ht="12.75" customHeight="1">
      <c r="W3362" s="1046" t="str">
        <f t="shared" si="526"/>
        <v/>
      </c>
      <c r="X3362" s="1047"/>
      <c r="Y3362" s="1048" t="str">
        <f t="shared" si="527"/>
        <v/>
      </c>
      <c r="Z3362" s="1049" t="str">
        <f t="shared" si="521"/>
        <v/>
      </c>
      <c r="AA3362" s="1049" t="str">
        <f t="shared" si="522"/>
        <v/>
      </c>
      <c r="AB3362" s="1050" t="str">
        <f t="shared" si="523"/>
        <v/>
      </c>
      <c r="AD3362" s="1052" t="str">
        <f t="shared" si="524"/>
        <v/>
      </c>
      <c r="AE3362" s="1053" t="str">
        <f t="shared" si="525"/>
        <v/>
      </c>
    </row>
    <row r="3363" spans="23:31" ht="12.75" customHeight="1">
      <c r="W3363" s="1046" t="str">
        <f t="shared" si="526"/>
        <v/>
      </c>
      <c r="X3363" s="1047"/>
      <c r="Y3363" s="1048" t="str">
        <f t="shared" si="527"/>
        <v/>
      </c>
      <c r="Z3363" s="1049" t="str">
        <f t="shared" si="521"/>
        <v/>
      </c>
      <c r="AA3363" s="1049" t="str">
        <f t="shared" si="522"/>
        <v/>
      </c>
      <c r="AB3363" s="1050" t="str">
        <f t="shared" si="523"/>
        <v/>
      </c>
      <c r="AD3363" s="1052" t="str">
        <f t="shared" si="524"/>
        <v/>
      </c>
      <c r="AE3363" s="1053" t="str">
        <f t="shared" si="525"/>
        <v/>
      </c>
    </row>
    <row r="3364" spans="23:31" ht="12.75" customHeight="1">
      <c r="W3364" s="1046" t="str">
        <f t="shared" si="526"/>
        <v/>
      </c>
      <c r="X3364" s="1047"/>
      <c r="Y3364" s="1048" t="str">
        <f t="shared" si="527"/>
        <v/>
      </c>
      <c r="Z3364" s="1049" t="str">
        <f t="shared" si="521"/>
        <v/>
      </c>
      <c r="AA3364" s="1049" t="str">
        <f t="shared" si="522"/>
        <v/>
      </c>
      <c r="AB3364" s="1050" t="str">
        <f t="shared" si="523"/>
        <v/>
      </c>
      <c r="AD3364" s="1052" t="str">
        <f t="shared" si="524"/>
        <v/>
      </c>
      <c r="AE3364" s="1053" t="str">
        <f t="shared" si="525"/>
        <v/>
      </c>
    </row>
    <row r="3365" spans="23:31" ht="12.75" customHeight="1">
      <c r="W3365" s="1046" t="str">
        <f t="shared" si="526"/>
        <v/>
      </c>
      <c r="X3365" s="1047"/>
      <c r="Y3365" s="1048" t="str">
        <f t="shared" si="527"/>
        <v/>
      </c>
      <c r="Z3365" s="1049" t="str">
        <f t="shared" si="521"/>
        <v/>
      </c>
      <c r="AA3365" s="1049" t="str">
        <f t="shared" si="522"/>
        <v/>
      </c>
      <c r="AB3365" s="1050" t="str">
        <f t="shared" si="523"/>
        <v/>
      </c>
      <c r="AD3365" s="1052" t="str">
        <f t="shared" si="524"/>
        <v/>
      </c>
      <c r="AE3365" s="1053" t="str">
        <f t="shared" si="525"/>
        <v/>
      </c>
    </row>
    <row r="3366" spans="23:31" ht="12.75" customHeight="1">
      <c r="W3366" s="1046" t="str">
        <f t="shared" si="526"/>
        <v/>
      </c>
      <c r="X3366" s="1047"/>
      <c r="Y3366" s="1048" t="str">
        <f t="shared" si="527"/>
        <v/>
      </c>
      <c r="Z3366" s="1049" t="str">
        <f t="shared" si="521"/>
        <v/>
      </c>
      <c r="AA3366" s="1049" t="str">
        <f t="shared" si="522"/>
        <v/>
      </c>
      <c r="AB3366" s="1050" t="str">
        <f t="shared" si="523"/>
        <v/>
      </c>
      <c r="AD3366" s="1052" t="str">
        <f t="shared" si="524"/>
        <v/>
      </c>
      <c r="AE3366" s="1053" t="str">
        <f t="shared" si="525"/>
        <v/>
      </c>
    </row>
    <row r="3367" spans="23:31" ht="12.75" customHeight="1">
      <c r="W3367" s="1046" t="str">
        <f t="shared" si="526"/>
        <v/>
      </c>
      <c r="X3367" s="1047"/>
      <c r="Y3367" s="1048" t="str">
        <f t="shared" si="527"/>
        <v/>
      </c>
      <c r="Z3367" s="1049" t="str">
        <f t="shared" si="521"/>
        <v/>
      </c>
      <c r="AA3367" s="1049" t="str">
        <f t="shared" si="522"/>
        <v/>
      </c>
      <c r="AB3367" s="1050" t="str">
        <f t="shared" si="523"/>
        <v/>
      </c>
      <c r="AD3367" s="1052" t="str">
        <f t="shared" si="524"/>
        <v/>
      </c>
      <c r="AE3367" s="1053" t="str">
        <f t="shared" si="525"/>
        <v/>
      </c>
    </row>
    <row r="3368" spans="23:31" ht="12.75" customHeight="1">
      <c r="W3368" s="1046" t="str">
        <f t="shared" si="526"/>
        <v/>
      </c>
      <c r="X3368" s="1047"/>
      <c r="Y3368" s="1048" t="str">
        <f t="shared" si="527"/>
        <v/>
      </c>
      <c r="Z3368" s="1049" t="str">
        <f t="shared" si="521"/>
        <v/>
      </c>
      <c r="AA3368" s="1049" t="str">
        <f t="shared" si="522"/>
        <v/>
      </c>
      <c r="AB3368" s="1050" t="str">
        <f t="shared" si="523"/>
        <v/>
      </c>
      <c r="AD3368" s="1052" t="str">
        <f t="shared" si="524"/>
        <v/>
      </c>
      <c r="AE3368" s="1053" t="str">
        <f t="shared" si="525"/>
        <v/>
      </c>
    </row>
    <row r="3369" spans="23:31" ht="12.75" customHeight="1">
      <c r="W3369" s="1046" t="str">
        <f t="shared" si="526"/>
        <v/>
      </c>
      <c r="X3369" s="1047"/>
      <c r="Y3369" s="1048" t="str">
        <f t="shared" si="527"/>
        <v/>
      </c>
      <c r="Z3369" s="1049" t="str">
        <f t="shared" si="521"/>
        <v/>
      </c>
      <c r="AA3369" s="1049" t="str">
        <f t="shared" si="522"/>
        <v/>
      </c>
      <c r="AB3369" s="1050" t="str">
        <f t="shared" si="523"/>
        <v/>
      </c>
      <c r="AD3369" s="1052" t="str">
        <f t="shared" si="524"/>
        <v/>
      </c>
      <c r="AE3369" s="1053" t="str">
        <f t="shared" si="525"/>
        <v/>
      </c>
    </row>
    <row r="3370" spans="23:31" ht="12.75" customHeight="1">
      <c r="W3370" s="1046" t="str">
        <f t="shared" si="526"/>
        <v/>
      </c>
      <c r="X3370" s="1047"/>
      <c r="Y3370" s="1048" t="str">
        <f t="shared" si="527"/>
        <v/>
      </c>
      <c r="Z3370" s="1049" t="str">
        <f t="shared" si="521"/>
        <v/>
      </c>
      <c r="AA3370" s="1049" t="str">
        <f t="shared" si="522"/>
        <v/>
      </c>
      <c r="AB3370" s="1050" t="str">
        <f t="shared" si="523"/>
        <v/>
      </c>
      <c r="AD3370" s="1052" t="str">
        <f t="shared" si="524"/>
        <v/>
      </c>
      <c r="AE3370" s="1053" t="str">
        <f t="shared" si="525"/>
        <v/>
      </c>
    </row>
    <row r="3371" spans="23:31" ht="12.75" customHeight="1">
      <c r="W3371" s="1046" t="str">
        <f t="shared" si="526"/>
        <v/>
      </c>
      <c r="X3371" s="1047"/>
      <c r="Y3371" s="1048" t="str">
        <f t="shared" si="527"/>
        <v/>
      </c>
      <c r="Z3371" s="1049" t="str">
        <f t="shared" si="521"/>
        <v/>
      </c>
      <c r="AA3371" s="1049" t="str">
        <f t="shared" si="522"/>
        <v/>
      </c>
      <c r="AB3371" s="1050" t="str">
        <f t="shared" si="523"/>
        <v/>
      </c>
      <c r="AD3371" s="1052" t="str">
        <f t="shared" si="524"/>
        <v/>
      </c>
      <c r="AE3371" s="1053" t="str">
        <f t="shared" si="525"/>
        <v/>
      </c>
    </row>
    <row r="3372" spans="23:31" ht="12.75" customHeight="1">
      <c r="W3372" s="1046" t="str">
        <f t="shared" si="526"/>
        <v/>
      </c>
      <c r="X3372" s="1047"/>
      <c r="Y3372" s="1048" t="str">
        <f t="shared" si="527"/>
        <v/>
      </c>
      <c r="Z3372" s="1049" t="str">
        <f t="shared" si="521"/>
        <v/>
      </c>
      <c r="AA3372" s="1049" t="str">
        <f t="shared" si="522"/>
        <v/>
      </c>
      <c r="AB3372" s="1050" t="str">
        <f t="shared" si="523"/>
        <v/>
      </c>
      <c r="AD3372" s="1052" t="str">
        <f t="shared" si="524"/>
        <v/>
      </c>
      <c r="AE3372" s="1053" t="str">
        <f t="shared" si="525"/>
        <v/>
      </c>
    </row>
    <row r="3373" spans="23:31" ht="12.75" customHeight="1">
      <c r="W3373" s="1046" t="str">
        <f t="shared" si="526"/>
        <v/>
      </c>
      <c r="X3373" s="1047"/>
      <c r="Y3373" s="1048" t="str">
        <f t="shared" si="527"/>
        <v/>
      </c>
      <c r="Z3373" s="1049" t="str">
        <f t="shared" si="521"/>
        <v/>
      </c>
      <c r="AA3373" s="1049" t="str">
        <f t="shared" si="522"/>
        <v/>
      </c>
      <c r="AB3373" s="1050" t="str">
        <f t="shared" si="523"/>
        <v/>
      </c>
      <c r="AD3373" s="1052" t="str">
        <f t="shared" si="524"/>
        <v/>
      </c>
      <c r="AE3373" s="1053" t="str">
        <f t="shared" si="525"/>
        <v/>
      </c>
    </row>
    <row r="3374" spans="23:31" ht="12.75" customHeight="1">
      <c r="W3374" s="1046" t="str">
        <f t="shared" si="526"/>
        <v/>
      </c>
      <c r="X3374" s="1047"/>
      <c r="Y3374" s="1048" t="str">
        <f t="shared" si="527"/>
        <v/>
      </c>
      <c r="Z3374" s="1049" t="str">
        <f t="shared" si="521"/>
        <v/>
      </c>
      <c r="AA3374" s="1049" t="str">
        <f t="shared" si="522"/>
        <v/>
      </c>
      <c r="AB3374" s="1050" t="str">
        <f t="shared" si="523"/>
        <v/>
      </c>
      <c r="AD3374" s="1052" t="str">
        <f t="shared" si="524"/>
        <v/>
      </c>
      <c r="AE3374" s="1053" t="str">
        <f t="shared" si="525"/>
        <v/>
      </c>
    </row>
    <row r="3375" spans="23:31" ht="12.75" customHeight="1">
      <c r="W3375" s="1046" t="str">
        <f t="shared" si="526"/>
        <v/>
      </c>
      <c r="X3375" s="1047"/>
      <c r="Y3375" s="1048" t="str">
        <f t="shared" si="527"/>
        <v/>
      </c>
      <c r="Z3375" s="1049" t="str">
        <f t="shared" si="521"/>
        <v/>
      </c>
      <c r="AA3375" s="1049" t="str">
        <f t="shared" si="522"/>
        <v/>
      </c>
      <c r="AB3375" s="1050" t="str">
        <f t="shared" si="523"/>
        <v/>
      </c>
      <c r="AD3375" s="1052" t="str">
        <f t="shared" si="524"/>
        <v/>
      </c>
      <c r="AE3375" s="1053" t="str">
        <f t="shared" si="525"/>
        <v/>
      </c>
    </row>
    <row r="3376" spans="23:31" ht="12.75" customHeight="1">
      <c r="W3376" s="1046" t="str">
        <f t="shared" si="526"/>
        <v/>
      </c>
      <c r="X3376" s="1047"/>
      <c r="Y3376" s="1048" t="str">
        <f t="shared" si="527"/>
        <v/>
      </c>
      <c r="Z3376" s="1049" t="str">
        <f t="shared" si="521"/>
        <v/>
      </c>
      <c r="AA3376" s="1049" t="str">
        <f t="shared" si="522"/>
        <v/>
      </c>
      <c r="AB3376" s="1050" t="str">
        <f t="shared" si="523"/>
        <v/>
      </c>
      <c r="AD3376" s="1052" t="str">
        <f t="shared" si="524"/>
        <v/>
      </c>
      <c r="AE3376" s="1053" t="str">
        <f t="shared" si="525"/>
        <v/>
      </c>
    </row>
    <row r="3377" spans="23:31" ht="12.75" customHeight="1">
      <c r="W3377" s="1046" t="str">
        <f t="shared" si="526"/>
        <v/>
      </c>
      <c r="X3377" s="1047"/>
      <c r="Y3377" s="1048" t="str">
        <f t="shared" si="527"/>
        <v/>
      </c>
      <c r="Z3377" s="1049" t="str">
        <f t="shared" si="521"/>
        <v/>
      </c>
      <c r="AA3377" s="1049" t="str">
        <f t="shared" si="522"/>
        <v/>
      </c>
      <c r="AB3377" s="1050" t="str">
        <f t="shared" si="523"/>
        <v/>
      </c>
      <c r="AD3377" s="1052" t="str">
        <f t="shared" si="524"/>
        <v/>
      </c>
      <c r="AE3377" s="1053" t="str">
        <f t="shared" si="525"/>
        <v/>
      </c>
    </row>
    <row r="3378" spans="23:31" ht="12.75" customHeight="1">
      <c r="W3378" s="1046" t="str">
        <f t="shared" si="526"/>
        <v/>
      </c>
      <c r="X3378" s="1047"/>
      <c r="Y3378" s="1048" t="str">
        <f t="shared" si="527"/>
        <v/>
      </c>
      <c r="Z3378" s="1049" t="str">
        <f t="shared" si="521"/>
        <v/>
      </c>
      <c r="AA3378" s="1049" t="str">
        <f t="shared" si="522"/>
        <v/>
      </c>
      <c r="AB3378" s="1050" t="str">
        <f t="shared" si="523"/>
        <v/>
      </c>
      <c r="AD3378" s="1052" t="str">
        <f t="shared" si="524"/>
        <v/>
      </c>
      <c r="AE3378" s="1053" t="str">
        <f t="shared" si="525"/>
        <v/>
      </c>
    </row>
    <row r="3379" spans="23:31" ht="12.75" customHeight="1">
      <c r="W3379" s="1046" t="str">
        <f t="shared" si="526"/>
        <v/>
      </c>
      <c r="X3379" s="1047"/>
      <c r="Y3379" s="1048" t="str">
        <f t="shared" si="527"/>
        <v/>
      </c>
      <c r="Z3379" s="1049" t="str">
        <f t="shared" si="521"/>
        <v/>
      </c>
      <c r="AA3379" s="1049" t="str">
        <f t="shared" si="522"/>
        <v/>
      </c>
      <c r="AB3379" s="1050" t="str">
        <f t="shared" si="523"/>
        <v/>
      </c>
      <c r="AD3379" s="1052" t="str">
        <f t="shared" si="524"/>
        <v/>
      </c>
      <c r="AE3379" s="1053" t="str">
        <f t="shared" si="525"/>
        <v/>
      </c>
    </row>
    <row r="3380" spans="23:31" ht="12.75" customHeight="1">
      <c r="W3380" s="1046" t="str">
        <f t="shared" si="526"/>
        <v/>
      </c>
      <c r="X3380" s="1047"/>
      <c r="Y3380" s="1048" t="str">
        <f t="shared" si="527"/>
        <v/>
      </c>
      <c r="Z3380" s="1049" t="str">
        <f t="shared" si="521"/>
        <v/>
      </c>
      <c r="AA3380" s="1049" t="str">
        <f t="shared" si="522"/>
        <v/>
      </c>
      <c r="AB3380" s="1050" t="str">
        <f t="shared" si="523"/>
        <v/>
      </c>
      <c r="AD3380" s="1052" t="str">
        <f t="shared" si="524"/>
        <v/>
      </c>
      <c r="AE3380" s="1053" t="str">
        <f t="shared" si="525"/>
        <v/>
      </c>
    </row>
    <row r="3381" spans="23:31" ht="12.75" customHeight="1">
      <c r="W3381" s="1046" t="str">
        <f t="shared" si="526"/>
        <v/>
      </c>
      <c r="X3381" s="1047"/>
      <c r="Y3381" s="1048" t="str">
        <f t="shared" si="527"/>
        <v/>
      </c>
      <c r="Z3381" s="1049" t="str">
        <f t="shared" si="521"/>
        <v/>
      </c>
      <c r="AA3381" s="1049" t="str">
        <f t="shared" si="522"/>
        <v/>
      </c>
      <c r="AB3381" s="1050" t="str">
        <f t="shared" si="523"/>
        <v/>
      </c>
      <c r="AD3381" s="1052" t="str">
        <f t="shared" si="524"/>
        <v/>
      </c>
      <c r="AE3381" s="1053" t="str">
        <f t="shared" si="525"/>
        <v/>
      </c>
    </row>
    <row r="3382" spans="23:31" ht="12.75" customHeight="1">
      <c r="W3382" s="1046" t="str">
        <f t="shared" si="526"/>
        <v/>
      </c>
      <c r="X3382" s="1047"/>
      <c r="Y3382" s="1048" t="str">
        <f t="shared" si="527"/>
        <v/>
      </c>
      <c r="Z3382" s="1049" t="str">
        <f t="shared" si="521"/>
        <v/>
      </c>
      <c r="AA3382" s="1049" t="str">
        <f t="shared" si="522"/>
        <v/>
      </c>
      <c r="AB3382" s="1050" t="str">
        <f t="shared" si="523"/>
        <v/>
      </c>
      <c r="AD3382" s="1052" t="str">
        <f t="shared" si="524"/>
        <v/>
      </c>
      <c r="AE3382" s="1053" t="str">
        <f t="shared" si="525"/>
        <v/>
      </c>
    </row>
    <row r="3383" spans="23:31" ht="12.75" customHeight="1">
      <c r="W3383" s="1046" t="str">
        <f t="shared" si="526"/>
        <v/>
      </c>
      <c r="X3383" s="1047"/>
      <c r="Y3383" s="1048" t="str">
        <f t="shared" si="527"/>
        <v/>
      </c>
      <c r="Z3383" s="1049" t="str">
        <f t="shared" si="521"/>
        <v/>
      </c>
      <c r="AA3383" s="1049" t="str">
        <f t="shared" si="522"/>
        <v/>
      </c>
      <c r="AB3383" s="1050" t="str">
        <f t="shared" si="523"/>
        <v/>
      </c>
      <c r="AD3383" s="1052" t="str">
        <f t="shared" si="524"/>
        <v/>
      </c>
      <c r="AE3383" s="1053" t="str">
        <f t="shared" si="525"/>
        <v/>
      </c>
    </row>
    <row r="3384" spans="23:31" ht="12.75" customHeight="1">
      <c r="W3384" s="1046" t="str">
        <f t="shared" si="526"/>
        <v/>
      </c>
      <c r="X3384" s="1047"/>
      <c r="Y3384" s="1048" t="str">
        <f t="shared" si="527"/>
        <v/>
      </c>
      <c r="Z3384" s="1049" t="str">
        <f t="shared" si="521"/>
        <v/>
      </c>
      <c r="AA3384" s="1049" t="str">
        <f t="shared" si="522"/>
        <v/>
      </c>
      <c r="AB3384" s="1050" t="str">
        <f t="shared" si="523"/>
        <v/>
      </c>
      <c r="AD3384" s="1052" t="str">
        <f t="shared" si="524"/>
        <v/>
      </c>
      <c r="AE3384" s="1053" t="str">
        <f t="shared" si="525"/>
        <v/>
      </c>
    </row>
    <row r="3385" spans="23:31" ht="12.75" customHeight="1">
      <c r="W3385" s="1046" t="str">
        <f t="shared" si="526"/>
        <v/>
      </c>
      <c r="X3385" s="1047"/>
      <c r="Y3385" s="1048" t="str">
        <f t="shared" si="527"/>
        <v/>
      </c>
      <c r="Z3385" s="1049" t="str">
        <f t="shared" si="521"/>
        <v/>
      </c>
      <c r="AA3385" s="1049" t="str">
        <f t="shared" si="522"/>
        <v/>
      </c>
      <c r="AB3385" s="1050" t="str">
        <f t="shared" si="523"/>
        <v/>
      </c>
      <c r="AD3385" s="1052" t="str">
        <f t="shared" si="524"/>
        <v/>
      </c>
      <c r="AE3385" s="1053" t="str">
        <f t="shared" si="525"/>
        <v/>
      </c>
    </row>
    <row r="3386" spans="23:31" ht="12.75" customHeight="1">
      <c r="W3386" s="1046" t="str">
        <f t="shared" si="526"/>
        <v/>
      </c>
      <c r="X3386" s="1047"/>
      <c r="Y3386" s="1048" t="str">
        <f t="shared" si="527"/>
        <v/>
      </c>
      <c r="Z3386" s="1049" t="str">
        <f t="shared" si="521"/>
        <v/>
      </c>
      <c r="AA3386" s="1049" t="str">
        <f t="shared" si="522"/>
        <v/>
      </c>
      <c r="AB3386" s="1050" t="str">
        <f t="shared" si="523"/>
        <v/>
      </c>
      <c r="AD3386" s="1052" t="str">
        <f t="shared" si="524"/>
        <v/>
      </c>
      <c r="AE3386" s="1053" t="str">
        <f t="shared" si="525"/>
        <v/>
      </c>
    </row>
    <row r="3387" spans="23:31" ht="12.75" customHeight="1">
      <c r="W3387" s="1046" t="str">
        <f t="shared" si="526"/>
        <v/>
      </c>
      <c r="X3387" s="1047"/>
      <c r="Y3387" s="1048" t="str">
        <f t="shared" si="527"/>
        <v/>
      </c>
      <c r="Z3387" s="1049" t="str">
        <f t="shared" si="521"/>
        <v/>
      </c>
      <c r="AA3387" s="1049" t="str">
        <f t="shared" si="522"/>
        <v/>
      </c>
      <c r="AB3387" s="1050" t="str">
        <f t="shared" si="523"/>
        <v/>
      </c>
      <c r="AD3387" s="1052" t="str">
        <f t="shared" si="524"/>
        <v/>
      </c>
      <c r="AE3387" s="1053" t="str">
        <f t="shared" si="525"/>
        <v/>
      </c>
    </row>
    <row r="3388" spans="23:31" ht="12.75" customHeight="1">
      <c r="W3388" s="1046" t="str">
        <f t="shared" si="526"/>
        <v/>
      </c>
      <c r="X3388" s="1047"/>
      <c r="Y3388" s="1048" t="str">
        <f t="shared" si="527"/>
        <v/>
      </c>
      <c r="Z3388" s="1049" t="str">
        <f t="shared" si="521"/>
        <v/>
      </c>
      <c r="AA3388" s="1049" t="str">
        <f t="shared" si="522"/>
        <v/>
      </c>
      <c r="AB3388" s="1050" t="str">
        <f t="shared" si="523"/>
        <v/>
      </c>
      <c r="AD3388" s="1052" t="str">
        <f t="shared" si="524"/>
        <v/>
      </c>
      <c r="AE3388" s="1053" t="str">
        <f t="shared" si="525"/>
        <v/>
      </c>
    </row>
    <row r="3389" spans="23:31" ht="12.75" customHeight="1">
      <c r="W3389" s="1046" t="str">
        <f t="shared" si="526"/>
        <v/>
      </c>
      <c r="X3389" s="1047"/>
      <c r="Y3389" s="1048" t="str">
        <f t="shared" si="527"/>
        <v/>
      </c>
      <c r="Z3389" s="1049" t="str">
        <f t="shared" si="521"/>
        <v/>
      </c>
      <c r="AA3389" s="1049" t="str">
        <f t="shared" si="522"/>
        <v/>
      </c>
      <c r="AB3389" s="1050" t="str">
        <f t="shared" si="523"/>
        <v/>
      </c>
      <c r="AD3389" s="1052" t="str">
        <f t="shared" si="524"/>
        <v/>
      </c>
      <c r="AE3389" s="1053" t="str">
        <f t="shared" si="525"/>
        <v/>
      </c>
    </row>
    <row r="3390" spans="23:31" ht="12.75" customHeight="1">
      <c r="W3390" s="1046" t="str">
        <f t="shared" si="526"/>
        <v/>
      </c>
      <c r="X3390" s="1047"/>
      <c r="Y3390" s="1048" t="str">
        <f t="shared" si="527"/>
        <v/>
      </c>
      <c r="Z3390" s="1049" t="str">
        <f t="shared" si="521"/>
        <v/>
      </c>
      <c r="AA3390" s="1049" t="str">
        <f t="shared" si="522"/>
        <v/>
      </c>
      <c r="AB3390" s="1050" t="str">
        <f t="shared" si="523"/>
        <v/>
      </c>
      <c r="AD3390" s="1052" t="str">
        <f t="shared" si="524"/>
        <v/>
      </c>
      <c r="AE3390" s="1053" t="str">
        <f t="shared" si="525"/>
        <v/>
      </c>
    </row>
    <row r="3391" spans="23:31" ht="12.75" customHeight="1">
      <c r="W3391" s="1046" t="str">
        <f t="shared" si="526"/>
        <v/>
      </c>
      <c r="X3391" s="1047"/>
      <c r="Y3391" s="1048" t="str">
        <f t="shared" si="527"/>
        <v/>
      </c>
      <c r="Z3391" s="1049" t="str">
        <f t="shared" si="521"/>
        <v/>
      </c>
      <c r="AA3391" s="1049" t="str">
        <f t="shared" si="522"/>
        <v/>
      </c>
      <c r="AB3391" s="1050" t="str">
        <f t="shared" si="523"/>
        <v/>
      </c>
      <c r="AD3391" s="1052" t="str">
        <f t="shared" si="524"/>
        <v/>
      </c>
      <c r="AE3391" s="1053" t="str">
        <f t="shared" si="525"/>
        <v/>
      </c>
    </row>
    <row r="3392" spans="23:31" ht="12.75" customHeight="1">
      <c r="W3392" s="1046" t="str">
        <f t="shared" si="526"/>
        <v/>
      </c>
      <c r="X3392" s="1047"/>
      <c r="Y3392" s="1048" t="str">
        <f t="shared" si="527"/>
        <v/>
      </c>
      <c r="Z3392" s="1049" t="str">
        <f t="shared" si="521"/>
        <v/>
      </c>
      <c r="AA3392" s="1049" t="str">
        <f t="shared" si="522"/>
        <v/>
      </c>
      <c r="AB3392" s="1050" t="str">
        <f t="shared" si="523"/>
        <v/>
      </c>
      <c r="AD3392" s="1052" t="str">
        <f t="shared" si="524"/>
        <v/>
      </c>
      <c r="AE3392" s="1053" t="str">
        <f t="shared" si="525"/>
        <v/>
      </c>
    </row>
    <row r="3393" spans="23:31" ht="12.75" customHeight="1">
      <c r="W3393" s="1046" t="str">
        <f t="shared" si="526"/>
        <v/>
      </c>
      <c r="X3393" s="1047"/>
      <c r="Y3393" s="1048" t="str">
        <f t="shared" si="527"/>
        <v/>
      </c>
      <c r="Z3393" s="1049" t="str">
        <f t="shared" si="521"/>
        <v/>
      </c>
      <c r="AA3393" s="1049" t="str">
        <f t="shared" si="522"/>
        <v/>
      </c>
      <c r="AB3393" s="1050" t="str">
        <f t="shared" si="523"/>
        <v/>
      </c>
      <c r="AD3393" s="1052" t="str">
        <f t="shared" si="524"/>
        <v/>
      </c>
      <c r="AE3393" s="1053" t="str">
        <f t="shared" si="525"/>
        <v/>
      </c>
    </row>
    <row r="3394" spans="23:31" ht="12.75" customHeight="1">
      <c r="W3394" s="1046" t="str">
        <f t="shared" si="526"/>
        <v/>
      </c>
      <c r="X3394" s="1047"/>
      <c r="Y3394" s="1048" t="str">
        <f t="shared" si="527"/>
        <v/>
      </c>
      <c r="Z3394" s="1049" t="str">
        <f t="shared" si="521"/>
        <v/>
      </c>
      <c r="AA3394" s="1049" t="str">
        <f t="shared" si="522"/>
        <v/>
      </c>
      <c r="AB3394" s="1050" t="str">
        <f t="shared" si="523"/>
        <v/>
      </c>
      <c r="AD3394" s="1052" t="str">
        <f t="shared" si="524"/>
        <v/>
      </c>
      <c r="AE3394" s="1053" t="str">
        <f t="shared" si="525"/>
        <v/>
      </c>
    </row>
    <row r="3395" spans="23:31" ht="12.75" customHeight="1">
      <c r="W3395" s="1046" t="str">
        <f t="shared" si="526"/>
        <v/>
      </c>
      <c r="X3395" s="1047"/>
      <c r="Y3395" s="1048" t="str">
        <f t="shared" si="527"/>
        <v/>
      </c>
      <c r="Z3395" s="1049" t="str">
        <f t="shared" ref="Z3395:Z3458" si="528">IF($K3395="","",_xlfn.LET(_xlpm.gDate,K3395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395" s="1049" t="str">
        <f t="shared" ref="AA3395:AA3458" si="529">IF($Z3395="","",TEXT($Z3395,"mm"))</f>
        <v/>
      </c>
      <c r="AB3395" s="1050" t="str">
        <f t="shared" ref="AB3395:AB3458" si="530">IFERROR(CHOOSE(AA3395,"መስከረም","ጥቅምት","ህዳር  ","ታህሳስ ","ጥር ","የካቲት ","መጋቢት ","ሚይዚያ ","ግንቦት ","ሰኔ ","ሐምሌ ","ነሐሴ ","Pagume"),"")</f>
        <v/>
      </c>
      <c r="AD3395" s="1052" t="str">
        <f t="shared" ref="AD3395:AD3458" si="531">IF($D3395="","",YEAR(D3395)&amp;"-W"&amp;WEEKNUM(D3395,2))</f>
        <v/>
      </c>
      <c r="AE3395" s="1053" t="str">
        <f t="shared" ref="AE3395:AE3458" si="532">IF($K3395="","",YEAR(K3395)&amp;"-W"&amp;WEEKNUM(K3395,2))</f>
        <v/>
      </c>
    </row>
    <row r="3396" spans="23:31" ht="12.75" customHeight="1">
      <c r="W3396" s="1046" t="str">
        <f t="shared" ref="W3396:W3459" si="533">IF($D3396="","",_xlfn.LET(_xlpm.gDate,D3396,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396" s="1047"/>
      <c r="Y3396" s="1048" t="str">
        <f t="shared" si="527"/>
        <v/>
      </c>
      <c r="Z3396" s="1049" t="str">
        <f t="shared" si="528"/>
        <v/>
      </c>
      <c r="AA3396" s="1049" t="str">
        <f t="shared" si="529"/>
        <v/>
      </c>
      <c r="AB3396" s="1050" t="str">
        <f t="shared" si="530"/>
        <v/>
      </c>
      <c r="AD3396" s="1052" t="str">
        <f t="shared" si="531"/>
        <v/>
      </c>
      <c r="AE3396" s="1053" t="str">
        <f t="shared" si="532"/>
        <v/>
      </c>
    </row>
    <row r="3397" spans="23:31" ht="12.75" customHeight="1">
      <c r="W3397" s="1046" t="str">
        <f t="shared" si="533"/>
        <v/>
      </c>
      <c r="X3397" s="1047"/>
      <c r="Y3397" s="1048" t="str">
        <f t="shared" si="527"/>
        <v/>
      </c>
      <c r="Z3397" s="1049" t="str">
        <f t="shared" si="528"/>
        <v/>
      </c>
      <c r="AA3397" s="1049" t="str">
        <f t="shared" si="529"/>
        <v/>
      </c>
      <c r="AB3397" s="1050" t="str">
        <f t="shared" si="530"/>
        <v/>
      </c>
      <c r="AD3397" s="1052" t="str">
        <f t="shared" si="531"/>
        <v/>
      </c>
      <c r="AE3397" s="1053" t="str">
        <f t="shared" si="532"/>
        <v/>
      </c>
    </row>
    <row r="3398" spans="23:31" ht="12.75" customHeight="1">
      <c r="W3398" s="1046" t="str">
        <f t="shared" si="533"/>
        <v/>
      </c>
      <c r="X3398" s="1047"/>
      <c r="Y3398" s="1048" t="str">
        <f t="shared" si="527"/>
        <v/>
      </c>
      <c r="Z3398" s="1049" t="str">
        <f t="shared" si="528"/>
        <v/>
      </c>
      <c r="AA3398" s="1049" t="str">
        <f t="shared" si="529"/>
        <v/>
      </c>
      <c r="AB3398" s="1050" t="str">
        <f t="shared" si="530"/>
        <v/>
      </c>
      <c r="AD3398" s="1052" t="str">
        <f t="shared" si="531"/>
        <v/>
      </c>
      <c r="AE3398" s="1053" t="str">
        <f t="shared" si="532"/>
        <v/>
      </c>
    </row>
    <row r="3399" spans="23:31" ht="12.75" customHeight="1">
      <c r="W3399" s="1046" t="str">
        <f t="shared" si="533"/>
        <v/>
      </c>
      <c r="X3399" s="1047"/>
      <c r="Y3399" s="1048" t="str">
        <f t="shared" si="527"/>
        <v/>
      </c>
      <c r="Z3399" s="1049" t="str">
        <f t="shared" si="528"/>
        <v/>
      </c>
      <c r="AA3399" s="1049" t="str">
        <f t="shared" si="529"/>
        <v/>
      </c>
      <c r="AB3399" s="1050" t="str">
        <f t="shared" si="530"/>
        <v/>
      </c>
      <c r="AD3399" s="1052" t="str">
        <f t="shared" si="531"/>
        <v/>
      </c>
      <c r="AE3399" s="1053" t="str">
        <f t="shared" si="532"/>
        <v/>
      </c>
    </row>
    <row r="3400" spans="23:31" ht="12.75" customHeight="1">
      <c r="W3400" s="1046" t="str">
        <f t="shared" si="533"/>
        <v/>
      </c>
      <c r="X3400" s="1047"/>
      <c r="Y3400" s="1048" t="str">
        <f t="shared" si="527"/>
        <v/>
      </c>
      <c r="Z3400" s="1049" t="str">
        <f t="shared" si="528"/>
        <v/>
      </c>
      <c r="AA3400" s="1049" t="str">
        <f t="shared" si="529"/>
        <v/>
      </c>
      <c r="AB3400" s="1050" t="str">
        <f t="shared" si="530"/>
        <v/>
      </c>
      <c r="AD3400" s="1052" t="str">
        <f t="shared" si="531"/>
        <v/>
      </c>
      <c r="AE3400" s="1053" t="str">
        <f t="shared" si="532"/>
        <v/>
      </c>
    </row>
    <row r="3401" spans="23:31" ht="12.75" customHeight="1">
      <c r="W3401" s="1046" t="str">
        <f t="shared" si="533"/>
        <v/>
      </c>
      <c r="X3401" s="1047"/>
      <c r="Y3401" s="1048" t="str">
        <f t="shared" si="527"/>
        <v/>
      </c>
      <c r="Z3401" s="1049" t="str">
        <f t="shared" si="528"/>
        <v/>
      </c>
      <c r="AA3401" s="1049" t="str">
        <f t="shared" si="529"/>
        <v/>
      </c>
      <c r="AB3401" s="1050" t="str">
        <f t="shared" si="530"/>
        <v/>
      </c>
      <c r="AD3401" s="1052" t="str">
        <f t="shared" si="531"/>
        <v/>
      </c>
      <c r="AE3401" s="1053" t="str">
        <f t="shared" si="532"/>
        <v/>
      </c>
    </row>
    <row r="3402" spans="23:31" ht="12.75" customHeight="1">
      <c r="W3402" s="1046" t="str">
        <f t="shared" si="533"/>
        <v/>
      </c>
      <c r="X3402" s="1047"/>
      <c r="Y3402" s="1048" t="str">
        <f t="shared" si="527"/>
        <v/>
      </c>
      <c r="Z3402" s="1049" t="str">
        <f t="shared" si="528"/>
        <v/>
      </c>
      <c r="AA3402" s="1049" t="str">
        <f t="shared" si="529"/>
        <v/>
      </c>
      <c r="AB3402" s="1050" t="str">
        <f t="shared" si="530"/>
        <v/>
      </c>
      <c r="AD3402" s="1052" t="str">
        <f t="shared" si="531"/>
        <v/>
      </c>
      <c r="AE3402" s="1053" t="str">
        <f t="shared" si="532"/>
        <v/>
      </c>
    </row>
    <row r="3403" spans="23:31" ht="12.75" customHeight="1">
      <c r="W3403" s="1046" t="str">
        <f t="shared" si="533"/>
        <v/>
      </c>
      <c r="X3403" s="1047"/>
      <c r="Y3403" s="1048" t="str">
        <f t="shared" si="527"/>
        <v/>
      </c>
      <c r="Z3403" s="1049" t="str">
        <f t="shared" si="528"/>
        <v/>
      </c>
      <c r="AA3403" s="1049" t="str">
        <f t="shared" si="529"/>
        <v/>
      </c>
      <c r="AB3403" s="1050" t="str">
        <f t="shared" si="530"/>
        <v/>
      </c>
      <c r="AD3403" s="1052" t="str">
        <f t="shared" si="531"/>
        <v/>
      </c>
      <c r="AE3403" s="1053" t="str">
        <f t="shared" si="532"/>
        <v/>
      </c>
    </row>
    <row r="3404" spans="23:31" ht="12.75" customHeight="1">
      <c r="W3404" s="1046" t="str">
        <f t="shared" si="533"/>
        <v/>
      </c>
      <c r="X3404" s="1047"/>
      <c r="Y3404" s="1048" t="str">
        <f t="shared" si="527"/>
        <v/>
      </c>
      <c r="Z3404" s="1049" t="str">
        <f t="shared" si="528"/>
        <v/>
      </c>
      <c r="AA3404" s="1049" t="str">
        <f t="shared" si="529"/>
        <v/>
      </c>
      <c r="AB3404" s="1050" t="str">
        <f t="shared" si="530"/>
        <v/>
      </c>
      <c r="AD3404" s="1052" t="str">
        <f t="shared" si="531"/>
        <v/>
      </c>
      <c r="AE3404" s="1053" t="str">
        <f t="shared" si="532"/>
        <v/>
      </c>
    </row>
    <row r="3405" spans="23:31" ht="12.75" customHeight="1">
      <c r="W3405" s="1046" t="str">
        <f t="shared" si="533"/>
        <v/>
      </c>
      <c r="X3405" s="1047"/>
      <c r="Y3405" s="1048" t="str">
        <f t="shared" si="527"/>
        <v/>
      </c>
      <c r="Z3405" s="1049" t="str">
        <f t="shared" si="528"/>
        <v/>
      </c>
      <c r="AA3405" s="1049" t="str">
        <f t="shared" si="529"/>
        <v/>
      </c>
      <c r="AB3405" s="1050" t="str">
        <f t="shared" si="530"/>
        <v/>
      </c>
      <c r="AD3405" s="1052" t="str">
        <f t="shared" si="531"/>
        <v/>
      </c>
      <c r="AE3405" s="1053" t="str">
        <f t="shared" si="532"/>
        <v/>
      </c>
    </row>
    <row r="3406" spans="23:31" ht="12.75" customHeight="1">
      <c r="W3406" s="1046" t="str">
        <f t="shared" si="533"/>
        <v/>
      </c>
      <c r="X3406" s="1047"/>
      <c r="Y3406" s="1048" t="str">
        <f t="shared" si="527"/>
        <v/>
      </c>
      <c r="Z3406" s="1049" t="str">
        <f t="shared" si="528"/>
        <v/>
      </c>
      <c r="AA3406" s="1049" t="str">
        <f t="shared" si="529"/>
        <v/>
      </c>
      <c r="AB3406" s="1050" t="str">
        <f t="shared" si="530"/>
        <v/>
      </c>
      <c r="AD3406" s="1052" t="str">
        <f t="shared" si="531"/>
        <v/>
      </c>
      <c r="AE3406" s="1053" t="str">
        <f t="shared" si="532"/>
        <v/>
      </c>
    </row>
    <row r="3407" spans="23:31" ht="12.75" customHeight="1">
      <c r="W3407" s="1046" t="str">
        <f t="shared" si="533"/>
        <v/>
      </c>
      <c r="X3407" s="1047"/>
      <c r="Y3407" s="1048" t="str">
        <f t="shared" si="527"/>
        <v/>
      </c>
      <c r="Z3407" s="1049" t="str">
        <f t="shared" si="528"/>
        <v/>
      </c>
      <c r="AA3407" s="1049" t="str">
        <f t="shared" si="529"/>
        <v/>
      </c>
      <c r="AB3407" s="1050" t="str">
        <f t="shared" si="530"/>
        <v/>
      </c>
      <c r="AD3407" s="1052" t="str">
        <f t="shared" si="531"/>
        <v/>
      </c>
      <c r="AE3407" s="1053" t="str">
        <f t="shared" si="532"/>
        <v/>
      </c>
    </row>
    <row r="3408" spans="23:31" ht="12.75" customHeight="1">
      <c r="W3408" s="1046" t="str">
        <f t="shared" si="533"/>
        <v/>
      </c>
      <c r="X3408" s="1047"/>
      <c r="Y3408" s="1048" t="str">
        <f t="shared" si="527"/>
        <v/>
      </c>
      <c r="Z3408" s="1049" t="str">
        <f t="shared" si="528"/>
        <v/>
      </c>
      <c r="AA3408" s="1049" t="str">
        <f t="shared" si="529"/>
        <v/>
      </c>
      <c r="AB3408" s="1050" t="str">
        <f t="shared" si="530"/>
        <v/>
      </c>
      <c r="AD3408" s="1052" t="str">
        <f t="shared" si="531"/>
        <v/>
      </c>
      <c r="AE3408" s="1053" t="str">
        <f t="shared" si="532"/>
        <v/>
      </c>
    </row>
    <row r="3409" spans="23:31" ht="12.75" customHeight="1">
      <c r="W3409" s="1046" t="str">
        <f t="shared" si="533"/>
        <v/>
      </c>
      <c r="X3409" s="1047"/>
      <c r="Y3409" s="1048" t="str">
        <f t="shared" si="527"/>
        <v/>
      </c>
      <c r="Z3409" s="1049" t="str">
        <f t="shared" si="528"/>
        <v/>
      </c>
      <c r="AA3409" s="1049" t="str">
        <f t="shared" si="529"/>
        <v/>
      </c>
      <c r="AB3409" s="1050" t="str">
        <f t="shared" si="530"/>
        <v/>
      </c>
      <c r="AD3409" s="1052" t="str">
        <f t="shared" si="531"/>
        <v/>
      </c>
      <c r="AE3409" s="1053" t="str">
        <f t="shared" si="532"/>
        <v/>
      </c>
    </row>
    <row r="3410" spans="23:31" ht="12.75" customHeight="1">
      <c r="W3410" s="1046" t="str">
        <f t="shared" si="533"/>
        <v/>
      </c>
      <c r="X3410" s="1047"/>
      <c r="Y3410" s="1048" t="str">
        <f t="shared" si="527"/>
        <v/>
      </c>
      <c r="Z3410" s="1049" t="str">
        <f t="shared" si="528"/>
        <v/>
      </c>
      <c r="AA3410" s="1049" t="str">
        <f t="shared" si="529"/>
        <v/>
      </c>
      <c r="AB3410" s="1050" t="str">
        <f t="shared" si="530"/>
        <v/>
      </c>
      <c r="AD3410" s="1052" t="str">
        <f t="shared" si="531"/>
        <v/>
      </c>
      <c r="AE3410" s="1053" t="str">
        <f t="shared" si="532"/>
        <v/>
      </c>
    </row>
    <row r="3411" spans="23:31" ht="12.75" customHeight="1">
      <c r="W3411" s="1046" t="str">
        <f t="shared" si="533"/>
        <v/>
      </c>
      <c r="X3411" s="1047"/>
      <c r="Y3411" s="1048" t="str">
        <f t="shared" si="527"/>
        <v/>
      </c>
      <c r="Z3411" s="1049" t="str">
        <f t="shared" si="528"/>
        <v/>
      </c>
      <c r="AA3411" s="1049" t="str">
        <f t="shared" si="529"/>
        <v/>
      </c>
      <c r="AB3411" s="1050" t="str">
        <f t="shared" si="530"/>
        <v/>
      </c>
      <c r="AD3411" s="1052" t="str">
        <f t="shared" si="531"/>
        <v/>
      </c>
      <c r="AE3411" s="1053" t="str">
        <f t="shared" si="532"/>
        <v/>
      </c>
    </row>
    <row r="3412" spans="23:31" ht="12.75" customHeight="1">
      <c r="W3412" s="1046" t="str">
        <f t="shared" si="533"/>
        <v/>
      </c>
      <c r="X3412" s="1047"/>
      <c r="Y3412" s="1048" t="str">
        <f t="shared" si="527"/>
        <v/>
      </c>
      <c r="Z3412" s="1049" t="str">
        <f t="shared" si="528"/>
        <v/>
      </c>
      <c r="AA3412" s="1049" t="str">
        <f t="shared" si="529"/>
        <v/>
      </c>
      <c r="AB3412" s="1050" t="str">
        <f t="shared" si="530"/>
        <v/>
      </c>
      <c r="AD3412" s="1052" t="str">
        <f t="shared" si="531"/>
        <v/>
      </c>
      <c r="AE3412" s="1053" t="str">
        <f t="shared" si="532"/>
        <v/>
      </c>
    </row>
    <row r="3413" spans="23:31" ht="12.75" customHeight="1">
      <c r="W3413" s="1046" t="str">
        <f t="shared" si="533"/>
        <v/>
      </c>
      <c r="X3413" s="1047"/>
      <c r="Y3413" s="1048" t="str">
        <f t="shared" si="527"/>
        <v/>
      </c>
      <c r="Z3413" s="1049" t="str">
        <f t="shared" si="528"/>
        <v/>
      </c>
      <c r="AA3413" s="1049" t="str">
        <f t="shared" si="529"/>
        <v/>
      </c>
      <c r="AB3413" s="1050" t="str">
        <f t="shared" si="530"/>
        <v/>
      </c>
      <c r="AD3413" s="1052" t="str">
        <f t="shared" si="531"/>
        <v/>
      </c>
      <c r="AE3413" s="1053" t="str">
        <f t="shared" si="532"/>
        <v/>
      </c>
    </row>
    <row r="3414" spans="23:31" ht="12.75" customHeight="1">
      <c r="W3414" s="1046" t="str">
        <f t="shared" si="533"/>
        <v/>
      </c>
      <c r="X3414" s="1047"/>
      <c r="Y3414" s="1048" t="str">
        <f t="shared" si="527"/>
        <v/>
      </c>
      <c r="Z3414" s="1049" t="str">
        <f t="shared" si="528"/>
        <v/>
      </c>
      <c r="AA3414" s="1049" t="str">
        <f t="shared" si="529"/>
        <v/>
      </c>
      <c r="AB3414" s="1050" t="str">
        <f t="shared" si="530"/>
        <v/>
      </c>
      <c r="AD3414" s="1052" t="str">
        <f t="shared" si="531"/>
        <v/>
      </c>
      <c r="AE3414" s="1053" t="str">
        <f t="shared" si="532"/>
        <v/>
      </c>
    </row>
    <row r="3415" spans="23:31" ht="12.75" customHeight="1">
      <c r="W3415" s="1046" t="str">
        <f t="shared" si="533"/>
        <v/>
      </c>
      <c r="X3415" s="1047"/>
      <c r="Y3415" s="1048" t="str">
        <f t="shared" si="527"/>
        <v/>
      </c>
      <c r="Z3415" s="1049" t="str">
        <f t="shared" si="528"/>
        <v/>
      </c>
      <c r="AA3415" s="1049" t="str">
        <f t="shared" si="529"/>
        <v/>
      </c>
      <c r="AB3415" s="1050" t="str">
        <f t="shared" si="530"/>
        <v/>
      </c>
      <c r="AD3415" s="1052" t="str">
        <f t="shared" si="531"/>
        <v/>
      </c>
      <c r="AE3415" s="1053" t="str">
        <f t="shared" si="532"/>
        <v/>
      </c>
    </row>
    <row r="3416" spans="23:31" ht="12.75" customHeight="1">
      <c r="W3416" s="1046" t="str">
        <f t="shared" si="533"/>
        <v/>
      </c>
      <c r="X3416" s="1047"/>
      <c r="Y3416" s="1048" t="str">
        <f t="shared" si="527"/>
        <v/>
      </c>
      <c r="Z3416" s="1049" t="str">
        <f t="shared" si="528"/>
        <v/>
      </c>
      <c r="AA3416" s="1049" t="str">
        <f t="shared" si="529"/>
        <v/>
      </c>
      <c r="AB3416" s="1050" t="str">
        <f t="shared" si="530"/>
        <v/>
      </c>
      <c r="AD3416" s="1052" t="str">
        <f t="shared" si="531"/>
        <v/>
      </c>
      <c r="AE3416" s="1053" t="str">
        <f t="shared" si="532"/>
        <v/>
      </c>
    </row>
    <row r="3417" spans="23:31" ht="12.75" customHeight="1">
      <c r="W3417" s="1046" t="str">
        <f t="shared" si="533"/>
        <v/>
      </c>
      <c r="X3417" s="1047"/>
      <c r="Y3417" s="1048" t="str">
        <f t="shared" si="527"/>
        <v/>
      </c>
      <c r="Z3417" s="1049" t="str">
        <f t="shared" si="528"/>
        <v/>
      </c>
      <c r="AA3417" s="1049" t="str">
        <f t="shared" si="529"/>
        <v/>
      </c>
      <c r="AB3417" s="1050" t="str">
        <f t="shared" si="530"/>
        <v/>
      </c>
      <c r="AD3417" s="1052" t="str">
        <f t="shared" si="531"/>
        <v/>
      </c>
      <c r="AE3417" s="1053" t="str">
        <f t="shared" si="532"/>
        <v/>
      </c>
    </row>
    <row r="3418" spans="23:31" ht="12.75" customHeight="1">
      <c r="W3418" s="1046" t="str">
        <f t="shared" si="533"/>
        <v/>
      </c>
      <c r="X3418" s="1047"/>
      <c r="Y3418" s="1048" t="str">
        <f t="shared" si="527"/>
        <v/>
      </c>
      <c r="Z3418" s="1049" t="str">
        <f t="shared" si="528"/>
        <v/>
      </c>
      <c r="AA3418" s="1049" t="str">
        <f t="shared" si="529"/>
        <v/>
      </c>
      <c r="AB3418" s="1050" t="str">
        <f t="shared" si="530"/>
        <v/>
      </c>
      <c r="AD3418" s="1052" t="str">
        <f t="shared" si="531"/>
        <v/>
      </c>
      <c r="AE3418" s="1053" t="str">
        <f t="shared" si="532"/>
        <v/>
      </c>
    </row>
    <row r="3419" spans="23:31" ht="12.75" customHeight="1">
      <c r="W3419" s="1046" t="str">
        <f t="shared" si="533"/>
        <v/>
      </c>
      <c r="X3419" s="1047"/>
      <c r="Y3419" s="1048" t="str">
        <f t="shared" si="527"/>
        <v/>
      </c>
      <c r="Z3419" s="1049" t="str">
        <f t="shared" si="528"/>
        <v/>
      </c>
      <c r="AA3419" s="1049" t="str">
        <f t="shared" si="529"/>
        <v/>
      </c>
      <c r="AB3419" s="1050" t="str">
        <f t="shared" si="530"/>
        <v/>
      </c>
      <c r="AD3419" s="1052" t="str">
        <f t="shared" si="531"/>
        <v/>
      </c>
      <c r="AE3419" s="1053" t="str">
        <f t="shared" si="532"/>
        <v/>
      </c>
    </row>
    <row r="3420" spans="23:31" ht="12.75" customHeight="1">
      <c r="W3420" s="1046" t="str">
        <f t="shared" si="533"/>
        <v/>
      </c>
      <c r="X3420" s="1047"/>
      <c r="Y3420" s="1048" t="str">
        <f t="shared" si="527"/>
        <v/>
      </c>
      <c r="Z3420" s="1049" t="str">
        <f t="shared" si="528"/>
        <v/>
      </c>
      <c r="AA3420" s="1049" t="str">
        <f t="shared" si="529"/>
        <v/>
      </c>
      <c r="AB3420" s="1050" t="str">
        <f t="shared" si="530"/>
        <v/>
      </c>
      <c r="AD3420" s="1052" t="str">
        <f t="shared" si="531"/>
        <v/>
      </c>
      <c r="AE3420" s="1053" t="str">
        <f t="shared" si="532"/>
        <v/>
      </c>
    </row>
    <row r="3421" spans="23:31" ht="12.75" customHeight="1">
      <c r="W3421" s="1046" t="str">
        <f t="shared" si="533"/>
        <v/>
      </c>
      <c r="X3421" s="1047"/>
      <c r="Y3421" s="1048" t="str">
        <f t="shared" si="527"/>
        <v/>
      </c>
      <c r="Z3421" s="1049" t="str">
        <f t="shared" si="528"/>
        <v/>
      </c>
      <c r="AA3421" s="1049" t="str">
        <f t="shared" si="529"/>
        <v/>
      </c>
      <c r="AB3421" s="1050" t="str">
        <f t="shared" si="530"/>
        <v/>
      </c>
      <c r="AD3421" s="1052" t="str">
        <f t="shared" si="531"/>
        <v/>
      </c>
      <c r="AE3421" s="1053" t="str">
        <f t="shared" si="532"/>
        <v/>
      </c>
    </row>
    <row r="3422" spans="23:31" ht="12.75" customHeight="1">
      <c r="W3422" s="1046" t="str">
        <f t="shared" si="533"/>
        <v/>
      </c>
      <c r="X3422" s="1047"/>
      <c r="Y3422" s="1048" t="str">
        <f t="shared" si="527"/>
        <v/>
      </c>
      <c r="Z3422" s="1049" t="str">
        <f t="shared" si="528"/>
        <v/>
      </c>
      <c r="AA3422" s="1049" t="str">
        <f t="shared" si="529"/>
        <v/>
      </c>
      <c r="AB3422" s="1050" t="str">
        <f t="shared" si="530"/>
        <v/>
      </c>
      <c r="AD3422" s="1052" t="str">
        <f t="shared" si="531"/>
        <v/>
      </c>
      <c r="AE3422" s="1053" t="str">
        <f t="shared" si="532"/>
        <v/>
      </c>
    </row>
    <row r="3423" spans="23:31" ht="12.75" customHeight="1">
      <c r="W3423" s="1046" t="str">
        <f t="shared" si="533"/>
        <v/>
      </c>
      <c r="X3423" s="1047"/>
      <c r="Y3423" s="1048" t="str">
        <f t="shared" si="527"/>
        <v/>
      </c>
      <c r="Z3423" s="1049" t="str">
        <f t="shared" si="528"/>
        <v/>
      </c>
      <c r="AA3423" s="1049" t="str">
        <f t="shared" si="529"/>
        <v/>
      </c>
      <c r="AB3423" s="1050" t="str">
        <f t="shared" si="530"/>
        <v/>
      </c>
      <c r="AD3423" s="1052" t="str">
        <f t="shared" si="531"/>
        <v/>
      </c>
      <c r="AE3423" s="1053" t="str">
        <f t="shared" si="532"/>
        <v/>
      </c>
    </row>
    <row r="3424" spans="23:31" ht="12.75" customHeight="1">
      <c r="W3424" s="1046" t="str">
        <f t="shared" si="533"/>
        <v/>
      </c>
      <c r="X3424" s="1047"/>
      <c r="Y3424" s="1048" t="str">
        <f t="shared" si="527"/>
        <v/>
      </c>
      <c r="Z3424" s="1049" t="str">
        <f t="shared" si="528"/>
        <v/>
      </c>
      <c r="AA3424" s="1049" t="str">
        <f t="shared" si="529"/>
        <v/>
      </c>
      <c r="AB3424" s="1050" t="str">
        <f t="shared" si="530"/>
        <v/>
      </c>
      <c r="AD3424" s="1052" t="str">
        <f t="shared" si="531"/>
        <v/>
      </c>
      <c r="AE3424" s="1053" t="str">
        <f t="shared" si="532"/>
        <v/>
      </c>
    </row>
    <row r="3425" spans="23:31" ht="12.75" customHeight="1">
      <c r="W3425" s="1046" t="str">
        <f t="shared" si="533"/>
        <v/>
      </c>
      <c r="X3425" s="1047"/>
      <c r="Y3425" s="1048" t="str">
        <f t="shared" ref="Y3425:Y3488" si="534">IFERROR(CHOOSE(X3425,"መስከረም","ጥቅምት","ህዳር  ","ታህሳስ ","ጥር ","የካቲት ","መጋቢት ","ሚይዚያ ","ግንቦት ","ሰኔ ","ሐምሌ ","ነሐሴ ","Pagume"),"")</f>
        <v/>
      </c>
      <c r="Z3425" s="1049" t="str">
        <f t="shared" si="528"/>
        <v/>
      </c>
      <c r="AA3425" s="1049" t="str">
        <f t="shared" si="529"/>
        <v/>
      </c>
      <c r="AB3425" s="1050" t="str">
        <f t="shared" si="530"/>
        <v/>
      </c>
      <c r="AD3425" s="1052" t="str">
        <f t="shared" si="531"/>
        <v/>
      </c>
      <c r="AE3425" s="1053" t="str">
        <f t="shared" si="532"/>
        <v/>
      </c>
    </row>
    <row r="3426" spans="23:31" ht="12.75" customHeight="1">
      <c r="W3426" s="1046" t="str">
        <f t="shared" si="533"/>
        <v/>
      </c>
      <c r="X3426" s="1047"/>
      <c r="Y3426" s="1048" t="str">
        <f t="shared" si="534"/>
        <v/>
      </c>
      <c r="Z3426" s="1049" t="str">
        <f t="shared" si="528"/>
        <v/>
      </c>
      <c r="AA3426" s="1049" t="str">
        <f t="shared" si="529"/>
        <v/>
      </c>
      <c r="AB3426" s="1050" t="str">
        <f t="shared" si="530"/>
        <v/>
      </c>
      <c r="AD3426" s="1052" t="str">
        <f t="shared" si="531"/>
        <v/>
      </c>
      <c r="AE3426" s="1053" t="str">
        <f t="shared" si="532"/>
        <v/>
      </c>
    </row>
    <row r="3427" spans="23:31" ht="12.75" customHeight="1">
      <c r="W3427" s="1046" t="str">
        <f t="shared" si="533"/>
        <v/>
      </c>
      <c r="X3427" s="1047"/>
      <c r="Y3427" s="1048" t="str">
        <f t="shared" si="534"/>
        <v/>
      </c>
      <c r="Z3427" s="1049" t="str">
        <f t="shared" si="528"/>
        <v/>
      </c>
      <c r="AA3427" s="1049" t="str">
        <f t="shared" si="529"/>
        <v/>
      </c>
      <c r="AB3427" s="1050" t="str">
        <f t="shared" si="530"/>
        <v/>
      </c>
      <c r="AD3427" s="1052" t="str">
        <f t="shared" si="531"/>
        <v/>
      </c>
      <c r="AE3427" s="1053" t="str">
        <f t="shared" si="532"/>
        <v/>
      </c>
    </row>
    <row r="3428" spans="23:31" ht="12.75" customHeight="1">
      <c r="W3428" s="1046" t="str">
        <f t="shared" si="533"/>
        <v/>
      </c>
      <c r="X3428" s="1047"/>
      <c r="Y3428" s="1048" t="str">
        <f t="shared" si="534"/>
        <v/>
      </c>
      <c r="Z3428" s="1049" t="str">
        <f t="shared" si="528"/>
        <v/>
      </c>
      <c r="AA3428" s="1049" t="str">
        <f t="shared" si="529"/>
        <v/>
      </c>
      <c r="AB3428" s="1050" t="str">
        <f t="shared" si="530"/>
        <v/>
      </c>
      <c r="AD3428" s="1052" t="str">
        <f t="shared" si="531"/>
        <v/>
      </c>
      <c r="AE3428" s="1053" t="str">
        <f t="shared" si="532"/>
        <v/>
      </c>
    </row>
    <row r="3429" spans="23:31" ht="12.75" customHeight="1">
      <c r="W3429" s="1046" t="str">
        <f t="shared" si="533"/>
        <v/>
      </c>
      <c r="X3429" s="1047"/>
      <c r="Y3429" s="1048" t="str">
        <f t="shared" si="534"/>
        <v/>
      </c>
      <c r="Z3429" s="1049" t="str">
        <f t="shared" si="528"/>
        <v/>
      </c>
      <c r="AA3429" s="1049" t="str">
        <f t="shared" si="529"/>
        <v/>
      </c>
      <c r="AB3429" s="1050" t="str">
        <f t="shared" si="530"/>
        <v/>
      </c>
      <c r="AD3429" s="1052" t="str">
        <f t="shared" si="531"/>
        <v/>
      </c>
      <c r="AE3429" s="1053" t="str">
        <f t="shared" si="532"/>
        <v/>
      </c>
    </row>
    <row r="3430" spans="23:31" ht="12.75" customHeight="1">
      <c r="W3430" s="1046" t="str">
        <f t="shared" si="533"/>
        <v/>
      </c>
      <c r="X3430" s="1047"/>
      <c r="Y3430" s="1048" t="str">
        <f t="shared" si="534"/>
        <v/>
      </c>
      <c r="Z3430" s="1049" t="str">
        <f t="shared" si="528"/>
        <v/>
      </c>
      <c r="AA3430" s="1049" t="str">
        <f t="shared" si="529"/>
        <v/>
      </c>
      <c r="AB3430" s="1050" t="str">
        <f t="shared" si="530"/>
        <v/>
      </c>
      <c r="AD3430" s="1052" t="str">
        <f t="shared" si="531"/>
        <v/>
      </c>
      <c r="AE3430" s="1053" t="str">
        <f t="shared" si="532"/>
        <v/>
      </c>
    </row>
    <row r="3431" spans="23:31" ht="12.75" customHeight="1">
      <c r="W3431" s="1046" t="str">
        <f t="shared" si="533"/>
        <v/>
      </c>
      <c r="X3431" s="1047"/>
      <c r="Y3431" s="1048" t="str">
        <f t="shared" si="534"/>
        <v/>
      </c>
      <c r="Z3431" s="1049" t="str">
        <f t="shared" si="528"/>
        <v/>
      </c>
      <c r="AA3431" s="1049" t="str">
        <f t="shared" si="529"/>
        <v/>
      </c>
      <c r="AB3431" s="1050" t="str">
        <f t="shared" si="530"/>
        <v/>
      </c>
      <c r="AD3431" s="1052" t="str">
        <f t="shared" si="531"/>
        <v/>
      </c>
      <c r="AE3431" s="1053" t="str">
        <f t="shared" si="532"/>
        <v/>
      </c>
    </row>
    <row r="3432" spans="23:31" ht="12.75" customHeight="1">
      <c r="W3432" s="1046" t="str">
        <f t="shared" si="533"/>
        <v/>
      </c>
      <c r="X3432" s="1047"/>
      <c r="Y3432" s="1048" t="str">
        <f t="shared" si="534"/>
        <v/>
      </c>
      <c r="Z3432" s="1049" t="str">
        <f t="shared" si="528"/>
        <v/>
      </c>
      <c r="AA3432" s="1049" t="str">
        <f t="shared" si="529"/>
        <v/>
      </c>
      <c r="AB3432" s="1050" t="str">
        <f t="shared" si="530"/>
        <v/>
      </c>
      <c r="AD3432" s="1052" t="str">
        <f t="shared" si="531"/>
        <v/>
      </c>
      <c r="AE3432" s="1053" t="str">
        <f t="shared" si="532"/>
        <v/>
      </c>
    </row>
    <row r="3433" spans="23:31" ht="12.75" customHeight="1">
      <c r="W3433" s="1046" t="str">
        <f t="shared" si="533"/>
        <v/>
      </c>
      <c r="X3433" s="1047"/>
      <c r="Y3433" s="1048" t="str">
        <f t="shared" si="534"/>
        <v/>
      </c>
      <c r="Z3433" s="1049" t="str">
        <f t="shared" si="528"/>
        <v/>
      </c>
      <c r="AA3433" s="1049" t="str">
        <f t="shared" si="529"/>
        <v/>
      </c>
      <c r="AB3433" s="1050" t="str">
        <f t="shared" si="530"/>
        <v/>
      </c>
      <c r="AD3433" s="1052" t="str">
        <f t="shared" si="531"/>
        <v/>
      </c>
      <c r="AE3433" s="1053" t="str">
        <f t="shared" si="532"/>
        <v/>
      </c>
    </row>
    <row r="3434" spans="23:31" ht="12.75" customHeight="1">
      <c r="W3434" s="1046" t="str">
        <f t="shared" si="533"/>
        <v/>
      </c>
      <c r="X3434" s="1047"/>
      <c r="Y3434" s="1048" t="str">
        <f t="shared" si="534"/>
        <v/>
      </c>
      <c r="Z3434" s="1049" t="str">
        <f t="shared" si="528"/>
        <v/>
      </c>
      <c r="AA3434" s="1049" t="str">
        <f t="shared" si="529"/>
        <v/>
      </c>
      <c r="AB3434" s="1050" t="str">
        <f t="shared" si="530"/>
        <v/>
      </c>
      <c r="AD3434" s="1052" t="str">
        <f t="shared" si="531"/>
        <v/>
      </c>
      <c r="AE3434" s="1053" t="str">
        <f t="shared" si="532"/>
        <v/>
      </c>
    </row>
    <row r="3435" spans="23:31" ht="12.75" customHeight="1">
      <c r="W3435" s="1046" t="str">
        <f t="shared" si="533"/>
        <v/>
      </c>
      <c r="X3435" s="1047"/>
      <c r="Y3435" s="1048" t="str">
        <f t="shared" si="534"/>
        <v/>
      </c>
      <c r="Z3435" s="1049" t="str">
        <f t="shared" si="528"/>
        <v/>
      </c>
      <c r="AA3435" s="1049" t="str">
        <f t="shared" si="529"/>
        <v/>
      </c>
      <c r="AB3435" s="1050" t="str">
        <f t="shared" si="530"/>
        <v/>
      </c>
      <c r="AD3435" s="1052" t="str">
        <f t="shared" si="531"/>
        <v/>
      </c>
      <c r="AE3435" s="1053" t="str">
        <f t="shared" si="532"/>
        <v/>
      </c>
    </row>
    <row r="3436" spans="23:31" ht="12.75" customHeight="1">
      <c r="W3436" s="1046" t="str">
        <f t="shared" si="533"/>
        <v/>
      </c>
      <c r="X3436" s="1047"/>
      <c r="Y3436" s="1048" t="str">
        <f t="shared" si="534"/>
        <v/>
      </c>
      <c r="Z3436" s="1049" t="str">
        <f t="shared" si="528"/>
        <v/>
      </c>
      <c r="AA3436" s="1049" t="str">
        <f t="shared" si="529"/>
        <v/>
      </c>
      <c r="AB3436" s="1050" t="str">
        <f t="shared" si="530"/>
        <v/>
      </c>
      <c r="AD3436" s="1052" t="str">
        <f t="shared" si="531"/>
        <v/>
      </c>
      <c r="AE3436" s="1053" t="str">
        <f t="shared" si="532"/>
        <v/>
      </c>
    </row>
    <row r="3437" spans="23:31" ht="12.75" customHeight="1">
      <c r="W3437" s="1046" t="str">
        <f t="shared" si="533"/>
        <v/>
      </c>
      <c r="X3437" s="1047"/>
      <c r="Y3437" s="1048" t="str">
        <f t="shared" si="534"/>
        <v/>
      </c>
      <c r="Z3437" s="1049" t="str">
        <f t="shared" si="528"/>
        <v/>
      </c>
      <c r="AA3437" s="1049" t="str">
        <f t="shared" si="529"/>
        <v/>
      </c>
      <c r="AB3437" s="1050" t="str">
        <f t="shared" si="530"/>
        <v/>
      </c>
      <c r="AD3437" s="1052" t="str">
        <f t="shared" si="531"/>
        <v/>
      </c>
      <c r="AE3437" s="1053" t="str">
        <f t="shared" si="532"/>
        <v/>
      </c>
    </row>
    <row r="3438" spans="23:31" ht="12.75" customHeight="1">
      <c r="W3438" s="1046" t="str">
        <f t="shared" si="533"/>
        <v/>
      </c>
      <c r="X3438" s="1047"/>
      <c r="Y3438" s="1048" t="str">
        <f t="shared" si="534"/>
        <v/>
      </c>
      <c r="Z3438" s="1049" t="str">
        <f t="shared" si="528"/>
        <v/>
      </c>
      <c r="AA3438" s="1049" t="str">
        <f t="shared" si="529"/>
        <v/>
      </c>
      <c r="AB3438" s="1050" t="str">
        <f t="shared" si="530"/>
        <v/>
      </c>
      <c r="AD3438" s="1052" t="str">
        <f t="shared" si="531"/>
        <v/>
      </c>
      <c r="AE3438" s="1053" t="str">
        <f t="shared" si="532"/>
        <v/>
      </c>
    </row>
    <row r="3439" spans="23:31" ht="12.75" customHeight="1">
      <c r="W3439" s="1046" t="str">
        <f t="shared" si="533"/>
        <v/>
      </c>
      <c r="X3439" s="1047"/>
      <c r="Y3439" s="1048" t="str">
        <f t="shared" si="534"/>
        <v/>
      </c>
      <c r="Z3439" s="1049" t="str">
        <f t="shared" si="528"/>
        <v/>
      </c>
      <c r="AA3439" s="1049" t="str">
        <f t="shared" si="529"/>
        <v/>
      </c>
      <c r="AB3439" s="1050" t="str">
        <f t="shared" si="530"/>
        <v/>
      </c>
      <c r="AD3439" s="1052" t="str">
        <f t="shared" si="531"/>
        <v/>
      </c>
      <c r="AE3439" s="1053" t="str">
        <f t="shared" si="532"/>
        <v/>
      </c>
    </row>
    <row r="3440" spans="23:31" ht="12.75" customHeight="1">
      <c r="W3440" s="1046" t="str">
        <f t="shared" si="533"/>
        <v/>
      </c>
      <c r="X3440" s="1047"/>
      <c r="Y3440" s="1048" t="str">
        <f t="shared" si="534"/>
        <v/>
      </c>
      <c r="Z3440" s="1049" t="str">
        <f t="shared" si="528"/>
        <v/>
      </c>
      <c r="AA3440" s="1049" t="str">
        <f t="shared" si="529"/>
        <v/>
      </c>
      <c r="AB3440" s="1050" t="str">
        <f t="shared" si="530"/>
        <v/>
      </c>
      <c r="AD3440" s="1052" t="str">
        <f t="shared" si="531"/>
        <v/>
      </c>
      <c r="AE3440" s="1053" t="str">
        <f t="shared" si="532"/>
        <v/>
      </c>
    </row>
    <row r="3441" spans="23:31" ht="12.75" customHeight="1">
      <c r="W3441" s="1046" t="str">
        <f t="shared" si="533"/>
        <v/>
      </c>
      <c r="X3441" s="1047"/>
      <c r="Y3441" s="1048" t="str">
        <f t="shared" si="534"/>
        <v/>
      </c>
      <c r="Z3441" s="1049" t="str">
        <f t="shared" si="528"/>
        <v/>
      </c>
      <c r="AA3441" s="1049" t="str">
        <f t="shared" si="529"/>
        <v/>
      </c>
      <c r="AB3441" s="1050" t="str">
        <f t="shared" si="530"/>
        <v/>
      </c>
      <c r="AD3441" s="1052" t="str">
        <f t="shared" si="531"/>
        <v/>
      </c>
      <c r="AE3441" s="1053" t="str">
        <f t="shared" si="532"/>
        <v/>
      </c>
    </row>
    <row r="3442" spans="23:31" ht="12.75" customHeight="1">
      <c r="W3442" s="1046" t="str">
        <f t="shared" si="533"/>
        <v/>
      </c>
      <c r="X3442" s="1047"/>
      <c r="Y3442" s="1048" t="str">
        <f t="shared" si="534"/>
        <v/>
      </c>
      <c r="Z3442" s="1049" t="str">
        <f t="shared" si="528"/>
        <v/>
      </c>
      <c r="AA3442" s="1049" t="str">
        <f t="shared" si="529"/>
        <v/>
      </c>
      <c r="AB3442" s="1050" t="str">
        <f t="shared" si="530"/>
        <v/>
      </c>
      <c r="AD3442" s="1052" t="str">
        <f t="shared" si="531"/>
        <v/>
      </c>
      <c r="AE3442" s="1053" t="str">
        <f t="shared" si="532"/>
        <v/>
      </c>
    </row>
    <row r="3443" spans="23:31" ht="12.75" customHeight="1">
      <c r="W3443" s="1046" t="str">
        <f t="shared" si="533"/>
        <v/>
      </c>
      <c r="X3443" s="1047"/>
      <c r="Y3443" s="1048" t="str">
        <f t="shared" si="534"/>
        <v/>
      </c>
      <c r="Z3443" s="1049" t="str">
        <f t="shared" si="528"/>
        <v/>
      </c>
      <c r="AA3443" s="1049" t="str">
        <f t="shared" si="529"/>
        <v/>
      </c>
      <c r="AB3443" s="1050" t="str">
        <f t="shared" si="530"/>
        <v/>
      </c>
      <c r="AD3443" s="1052" t="str">
        <f t="shared" si="531"/>
        <v/>
      </c>
      <c r="AE3443" s="1053" t="str">
        <f t="shared" si="532"/>
        <v/>
      </c>
    </row>
    <row r="3444" spans="23:31" ht="12.75" customHeight="1">
      <c r="W3444" s="1046" t="str">
        <f t="shared" si="533"/>
        <v/>
      </c>
      <c r="X3444" s="1047"/>
      <c r="Y3444" s="1048" t="str">
        <f t="shared" si="534"/>
        <v/>
      </c>
      <c r="Z3444" s="1049" t="str">
        <f t="shared" si="528"/>
        <v/>
      </c>
      <c r="AA3444" s="1049" t="str">
        <f t="shared" si="529"/>
        <v/>
      </c>
      <c r="AB3444" s="1050" t="str">
        <f t="shared" si="530"/>
        <v/>
      </c>
      <c r="AD3444" s="1052" t="str">
        <f t="shared" si="531"/>
        <v/>
      </c>
      <c r="AE3444" s="1053" t="str">
        <f t="shared" si="532"/>
        <v/>
      </c>
    </row>
    <row r="3445" spans="23:31" ht="12.75" customHeight="1">
      <c r="W3445" s="1046" t="str">
        <f t="shared" si="533"/>
        <v/>
      </c>
      <c r="X3445" s="1047"/>
      <c r="Y3445" s="1048" t="str">
        <f t="shared" si="534"/>
        <v/>
      </c>
      <c r="Z3445" s="1049" t="str">
        <f t="shared" si="528"/>
        <v/>
      </c>
      <c r="AA3445" s="1049" t="str">
        <f t="shared" si="529"/>
        <v/>
      </c>
      <c r="AB3445" s="1050" t="str">
        <f t="shared" si="530"/>
        <v/>
      </c>
      <c r="AD3445" s="1052" t="str">
        <f t="shared" si="531"/>
        <v/>
      </c>
      <c r="AE3445" s="1053" t="str">
        <f t="shared" si="532"/>
        <v/>
      </c>
    </row>
    <row r="3446" spans="23:31" ht="12.75" customHeight="1">
      <c r="W3446" s="1046" t="str">
        <f t="shared" si="533"/>
        <v/>
      </c>
      <c r="X3446" s="1047"/>
      <c r="Y3446" s="1048" t="str">
        <f t="shared" si="534"/>
        <v/>
      </c>
      <c r="Z3446" s="1049" t="str">
        <f t="shared" si="528"/>
        <v/>
      </c>
      <c r="AA3446" s="1049" t="str">
        <f t="shared" si="529"/>
        <v/>
      </c>
      <c r="AB3446" s="1050" t="str">
        <f t="shared" si="530"/>
        <v/>
      </c>
      <c r="AD3446" s="1052" t="str">
        <f t="shared" si="531"/>
        <v/>
      </c>
      <c r="AE3446" s="1053" t="str">
        <f t="shared" si="532"/>
        <v/>
      </c>
    </row>
    <row r="3447" spans="23:31" ht="12.75" customHeight="1">
      <c r="W3447" s="1046" t="str">
        <f t="shared" si="533"/>
        <v/>
      </c>
      <c r="X3447" s="1047"/>
      <c r="Y3447" s="1048" t="str">
        <f t="shared" si="534"/>
        <v/>
      </c>
      <c r="Z3447" s="1049" t="str">
        <f t="shared" si="528"/>
        <v/>
      </c>
      <c r="AA3447" s="1049" t="str">
        <f t="shared" si="529"/>
        <v/>
      </c>
      <c r="AB3447" s="1050" t="str">
        <f t="shared" si="530"/>
        <v/>
      </c>
      <c r="AD3447" s="1052" t="str">
        <f t="shared" si="531"/>
        <v/>
      </c>
      <c r="AE3447" s="1053" t="str">
        <f t="shared" si="532"/>
        <v/>
      </c>
    </row>
    <row r="3448" spans="23:31" ht="12.75" customHeight="1">
      <c r="W3448" s="1046" t="str">
        <f t="shared" si="533"/>
        <v/>
      </c>
      <c r="X3448" s="1047"/>
      <c r="Y3448" s="1048" t="str">
        <f t="shared" si="534"/>
        <v/>
      </c>
      <c r="Z3448" s="1049" t="str">
        <f t="shared" si="528"/>
        <v/>
      </c>
      <c r="AA3448" s="1049" t="str">
        <f t="shared" si="529"/>
        <v/>
      </c>
      <c r="AB3448" s="1050" t="str">
        <f t="shared" si="530"/>
        <v/>
      </c>
      <c r="AD3448" s="1052" t="str">
        <f t="shared" si="531"/>
        <v/>
      </c>
      <c r="AE3448" s="1053" t="str">
        <f t="shared" si="532"/>
        <v/>
      </c>
    </row>
    <row r="3449" spans="23:31" ht="12.75" customHeight="1">
      <c r="W3449" s="1046" t="str">
        <f t="shared" si="533"/>
        <v/>
      </c>
      <c r="X3449" s="1047"/>
      <c r="Y3449" s="1048" t="str">
        <f t="shared" si="534"/>
        <v/>
      </c>
      <c r="Z3449" s="1049" t="str">
        <f t="shared" si="528"/>
        <v/>
      </c>
      <c r="AA3449" s="1049" t="str">
        <f t="shared" si="529"/>
        <v/>
      </c>
      <c r="AB3449" s="1050" t="str">
        <f t="shared" si="530"/>
        <v/>
      </c>
      <c r="AD3449" s="1052" t="str">
        <f t="shared" si="531"/>
        <v/>
      </c>
      <c r="AE3449" s="1053" t="str">
        <f t="shared" si="532"/>
        <v/>
      </c>
    </row>
    <row r="3450" spans="23:31" ht="12.75" customHeight="1">
      <c r="W3450" s="1046" t="str">
        <f t="shared" si="533"/>
        <v/>
      </c>
      <c r="X3450" s="1047"/>
      <c r="Y3450" s="1048" t="str">
        <f t="shared" si="534"/>
        <v/>
      </c>
      <c r="Z3450" s="1049" t="str">
        <f t="shared" si="528"/>
        <v/>
      </c>
      <c r="AA3450" s="1049" t="str">
        <f t="shared" si="529"/>
        <v/>
      </c>
      <c r="AB3450" s="1050" t="str">
        <f t="shared" si="530"/>
        <v/>
      </c>
      <c r="AD3450" s="1052" t="str">
        <f t="shared" si="531"/>
        <v/>
      </c>
      <c r="AE3450" s="1053" t="str">
        <f t="shared" si="532"/>
        <v/>
      </c>
    </row>
    <row r="3451" spans="23:31" ht="12.75" customHeight="1">
      <c r="W3451" s="1046" t="str">
        <f t="shared" si="533"/>
        <v/>
      </c>
      <c r="X3451" s="1047"/>
      <c r="Y3451" s="1048" t="str">
        <f t="shared" si="534"/>
        <v/>
      </c>
      <c r="Z3451" s="1049" t="str">
        <f t="shared" si="528"/>
        <v/>
      </c>
      <c r="AA3451" s="1049" t="str">
        <f t="shared" si="529"/>
        <v/>
      </c>
      <c r="AB3451" s="1050" t="str">
        <f t="shared" si="530"/>
        <v/>
      </c>
      <c r="AD3451" s="1052" t="str">
        <f t="shared" si="531"/>
        <v/>
      </c>
      <c r="AE3451" s="1053" t="str">
        <f t="shared" si="532"/>
        <v/>
      </c>
    </row>
    <row r="3452" spans="23:31" ht="12.75" customHeight="1">
      <c r="W3452" s="1046" t="str">
        <f t="shared" si="533"/>
        <v/>
      </c>
      <c r="X3452" s="1047"/>
      <c r="Y3452" s="1048" t="str">
        <f t="shared" si="534"/>
        <v/>
      </c>
      <c r="Z3452" s="1049" t="str">
        <f t="shared" si="528"/>
        <v/>
      </c>
      <c r="AA3452" s="1049" t="str">
        <f t="shared" si="529"/>
        <v/>
      </c>
      <c r="AB3452" s="1050" t="str">
        <f t="shared" si="530"/>
        <v/>
      </c>
      <c r="AD3452" s="1052" t="str">
        <f t="shared" si="531"/>
        <v/>
      </c>
      <c r="AE3452" s="1053" t="str">
        <f t="shared" si="532"/>
        <v/>
      </c>
    </row>
    <row r="3453" spans="23:31" ht="12.75" customHeight="1">
      <c r="W3453" s="1046" t="str">
        <f t="shared" si="533"/>
        <v/>
      </c>
      <c r="X3453" s="1047"/>
      <c r="Y3453" s="1048" t="str">
        <f t="shared" si="534"/>
        <v/>
      </c>
      <c r="Z3453" s="1049" t="str">
        <f t="shared" si="528"/>
        <v/>
      </c>
      <c r="AA3453" s="1049" t="str">
        <f t="shared" si="529"/>
        <v/>
      </c>
      <c r="AB3453" s="1050" t="str">
        <f t="shared" si="530"/>
        <v/>
      </c>
      <c r="AD3453" s="1052" t="str">
        <f t="shared" si="531"/>
        <v/>
      </c>
      <c r="AE3453" s="1053" t="str">
        <f t="shared" si="532"/>
        <v/>
      </c>
    </row>
    <row r="3454" spans="23:31" ht="12.75" customHeight="1">
      <c r="W3454" s="1046" t="str">
        <f t="shared" si="533"/>
        <v/>
      </c>
      <c r="X3454" s="1047"/>
      <c r="Y3454" s="1048" t="str">
        <f t="shared" si="534"/>
        <v/>
      </c>
      <c r="Z3454" s="1049" t="str">
        <f t="shared" si="528"/>
        <v/>
      </c>
      <c r="AA3454" s="1049" t="str">
        <f t="shared" si="529"/>
        <v/>
      </c>
      <c r="AB3454" s="1050" t="str">
        <f t="shared" si="530"/>
        <v/>
      </c>
      <c r="AD3454" s="1052" t="str">
        <f t="shared" si="531"/>
        <v/>
      </c>
      <c r="AE3454" s="1053" t="str">
        <f t="shared" si="532"/>
        <v/>
      </c>
    </row>
    <row r="3455" spans="23:31" ht="12.75" customHeight="1">
      <c r="W3455" s="1046" t="str">
        <f t="shared" si="533"/>
        <v/>
      </c>
      <c r="X3455" s="1047"/>
      <c r="Y3455" s="1048" t="str">
        <f t="shared" si="534"/>
        <v/>
      </c>
      <c r="Z3455" s="1049" t="str">
        <f t="shared" si="528"/>
        <v/>
      </c>
      <c r="AA3455" s="1049" t="str">
        <f t="shared" si="529"/>
        <v/>
      </c>
      <c r="AB3455" s="1050" t="str">
        <f t="shared" si="530"/>
        <v/>
      </c>
      <c r="AD3455" s="1052" t="str">
        <f t="shared" si="531"/>
        <v/>
      </c>
      <c r="AE3455" s="1053" t="str">
        <f t="shared" si="532"/>
        <v/>
      </c>
    </row>
    <row r="3456" spans="23:31" ht="12.75" customHeight="1">
      <c r="W3456" s="1046" t="str">
        <f t="shared" si="533"/>
        <v/>
      </c>
      <c r="X3456" s="1047"/>
      <c r="Y3456" s="1048" t="str">
        <f t="shared" si="534"/>
        <v/>
      </c>
      <c r="Z3456" s="1049" t="str">
        <f t="shared" si="528"/>
        <v/>
      </c>
      <c r="AA3456" s="1049" t="str">
        <f t="shared" si="529"/>
        <v/>
      </c>
      <c r="AB3456" s="1050" t="str">
        <f t="shared" si="530"/>
        <v/>
      </c>
      <c r="AD3456" s="1052" t="str">
        <f t="shared" si="531"/>
        <v/>
      </c>
      <c r="AE3456" s="1053" t="str">
        <f t="shared" si="532"/>
        <v/>
      </c>
    </row>
    <row r="3457" spans="23:31" ht="12.75" customHeight="1">
      <c r="W3457" s="1046" t="str">
        <f t="shared" si="533"/>
        <v/>
      </c>
      <c r="X3457" s="1047"/>
      <c r="Y3457" s="1048" t="str">
        <f t="shared" si="534"/>
        <v/>
      </c>
      <c r="Z3457" s="1049" t="str">
        <f t="shared" si="528"/>
        <v/>
      </c>
      <c r="AA3457" s="1049" t="str">
        <f t="shared" si="529"/>
        <v/>
      </c>
      <c r="AB3457" s="1050" t="str">
        <f t="shared" si="530"/>
        <v/>
      </c>
      <c r="AD3457" s="1052" t="str">
        <f t="shared" si="531"/>
        <v/>
      </c>
      <c r="AE3457" s="1053" t="str">
        <f t="shared" si="532"/>
        <v/>
      </c>
    </row>
    <row r="3458" spans="23:31" ht="12.75" customHeight="1">
      <c r="W3458" s="1046" t="str">
        <f t="shared" si="533"/>
        <v/>
      </c>
      <c r="X3458" s="1047"/>
      <c r="Y3458" s="1048" t="str">
        <f t="shared" si="534"/>
        <v/>
      </c>
      <c r="Z3458" s="1049" t="str">
        <f t="shared" si="528"/>
        <v/>
      </c>
      <c r="AA3458" s="1049" t="str">
        <f t="shared" si="529"/>
        <v/>
      </c>
      <c r="AB3458" s="1050" t="str">
        <f t="shared" si="530"/>
        <v/>
      </c>
      <c r="AD3458" s="1052" t="str">
        <f t="shared" si="531"/>
        <v/>
      </c>
      <c r="AE3458" s="1053" t="str">
        <f t="shared" si="532"/>
        <v/>
      </c>
    </row>
    <row r="3459" spans="23:31" ht="12.75" customHeight="1">
      <c r="W3459" s="1046" t="str">
        <f t="shared" si="533"/>
        <v/>
      </c>
      <c r="X3459" s="1047"/>
      <c r="Y3459" s="1048" t="str">
        <f t="shared" si="534"/>
        <v/>
      </c>
      <c r="Z3459" s="1049" t="str">
        <f t="shared" ref="Z3459:Z3522" si="535">IF($K3459="","",_xlfn.LET(_xlpm.gDate,K3459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459" s="1049" t="str">
        <f t="shared" ref="AA3459:AA3522" si="536">IF($Z3459="","",TEXT($Z3459,"mm"))</f>
        <v/>
      </c>
      <c r="AB3459" s="1050" t="str">
        <f t="shared" ref="AB3459:AB3522" si="537">IFERROR(CHOOSE(AA3459,"መስከረም","ጥቅምት","ህዳር  ","ታህሳስ ","ጥር ","የካቲት ","መጋቢት ","ሚይዚያ ","ግንቦት ","ሰኔ ","ሐምሌ ","ነሐሴ ","Pagume"),"")</f>
        <v/>
      </c>
      <c r="AD3459" s="1052" t="str">
        <f t="shared" ref="AD3459:AD3522" si="538">IF($D3459="","",YEAR(D3459)&amp;"-W"&amp;WEEKNUM(D3459,2))</f>
        <v/>
      </c>
      <c r="AE3459" s="1053" t="str">
        <f t="shared" ref="AE3459:AE3522" si="539">IF($K3459="","",YEAR(K3459)&amp;"-W"&amp;WEEKNUM(K3459,2))</f>
        <v/>
      </c>
    </row>
    <row r="3460" spans="23:31" ht="12.75" customHeight="1">
      <c r="W3460" s="1046" t="str">
        <f t="shared" ref="W3460:W3523" si="540">IF($D3460="","",_xlfn.LET(_xlpm.gDate,D3460,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460" s="1047"/>
      <c r="Y3460" s="1048" t="str">
        <f t="shared" si="534"/>
        <v/>
      </c>
      <c r="Z3460" s="1049" t="str">
        <f t="shared" si="535"/>
        <v/>
      </c>
      <c r="AA3460" s="1049" t="str">
        <f t="shared" si="536"/>
        <v/>
      </c>
      <c r="AB3460" s="1050" t="str">
        <f t="shared" si="537"/>
        <v/>
      </c>
      <c r="AD3460" s="1052" t="str">
        <f t="shared" si="538"/>
        <v/>
      </c>
      <c r="AE3460" s="1053" t="str">
        <f t="shared" si="539"/>
        <v/>
      </c>
    </row>
    <row r="3461" spans="23:31" ht="12.75" customHeight="1">
      <c r="W3461" s="1046" t="str">
        <f t="shared" si="540"/>
        <v/>
      </c>
      <c r="X3461" s="1047"/>
      <c r="Y3461" s="1048" t="str">
        <f t="shared" si="534"/>
        <v/>
      </c>
      <c r="Z3461" s="1049" t="str">
        <f t="shared" si="535"/>
        <v/>
      </c>
      <c r="AA3461" s="1049" t="str">
        <f t="shared" si="536"/>
        <v/>
      </c>
      <c r="AB3461" s="1050" t="str">
        <f t="shared" si="537"/>
        <v/>
      </c>
      <c r="AD3461" s="1052" t="str">
        <f t="shared" si="538"/>
        <v/>
      </c>
      <c r="AE3461" s="1053" t="str">
        <f t="shared" si="539"/>
        <v/>
      </c>
    </row>
    <row r="3462" spans="23:31" ht="12.75" customHeight="1">
      <c r="W3462" s="1046" t="str">
        <f t="shared" si="540"/>
        <v/>
      </c>
      <c r="X3462" s="1047"/>
      <c r="Y3462" s="1048" t="str">
        <f t="shared" si="534"/>
        <v/>
      </c>
      <c r="Z3462" s="1049" t="str">
        <f t="shared" si="535"/>
        <v/>
      </c>
      <c r="AA3462" s="1049" t="str">
        <f t="shared" si="536"/>
        <v/>
      </c>
      <c r="AB3462" s="1050" t="str">
        <f t="shared" si="537"/>
        <v/>
      </c>
      <c r="AD3462" s="1052" t="str">
        <f t="shared" si="538"/>
        <v/>
      </c>
      <c r="AE3462" s="1053" t="str">
        <f t="shared" si="539"/>
        <v/>
      </c>
    </row>
    <row r="3463" spans="23:31" ht="12.75" customHeight="1">
      <c r="W3463" s="1046" t="str">
        <f t="shared" si="540"/>
        <v/>
      </c>
      <c r="X3463" s="1047"/>
      <c r="Y3463" s="1048" t="str">
        <f t="shared" si="534"/>
        <v/>
      </c>
      <c r="Z3463" s="1049" t="str">
        <f t="shared" si="535"/>
        <v/>
      </c>
      <c r="AA3463" s="1049" t="str">
        <f t="shared" si="536"/>
        <v/>
      </c>
      <c r="AB3463" s="1050" t="str">
        <f t="shared" si="537"/>
        <v/>
      </c>
      <c r="AD3463" s="1052" t="str">
        <f t="shared" si="538"/>
        <v/>
      </c>
      <c r="AE3463" s="1053" t="str">
        <f t="shared" si="539"/>
        <v/>
      </c>
    </row>
    <row r="3464" spans="23:31" ht="12.75" customHeight="1">
      <c r="W3464" s="1046" t="str">
        <f t="shared" si="540"/>
        <v/>
      </c>
      <c r="X3464" s="1047"/>
      <c r="Y3464" s="1048" t="str">
        <f t="shared" si="534"/>
        <v/>
      </c>
      <c r="Z3464" s="1049" t="str">
        <f t="shared" si="535"/>
        <v/>
      </c>
      <c r="AA3464" s="1049" t="str">
        <f t="shared" si="536"/>
        <v/>
      </c>
      <c r="AB3464" s="1050" t="str">
        <f t="shared" si="537"/>
        <v/>
      </c>
      <c r="AD3464" s="1052" t="str">
        <f t="shared" si="538"/>
        <v/>
      </c>
      <c r="AE3464" s="1053" t="str">
        <f t="shared" si="539"/>
        <v/>
      </c>
    </row>
    <row r="3465" spans="23:31" ht="12.75" customHeight="1">
      <c r="W3465" s="1046" t="str">
        <f t="shared" si="540"/>
        <v/>
      </c>
      <c r="X3465" s="1047"/>
      <c r="Y3465" s="1048" t="str">
        <f t="shared" si="534"/>
        <v/>
      </c>
      <c r="Z3465" s="1049" t="str">
        <f t="shared" si="535"/>
        <v/>
      </c>
      <c r="AA3465" s="1049" t="str">
        <f t="shared" si="536"/>
        <v/>
      </c>
      <c r="AB3465" s="1050" t="str">
        <f t="shared" si="537"/>
        <v/>
      </c>
      <c r="AD3465" s="1052" t="str">
        <f t="shared" si="538"/>
        <v/>
      </c>
      <c r="AE3465" s="1053" t="str">
        <f t="shared" si="539"/>
        <v/>
      </c>
    </row>
    <row r="3466" spans="23:31" ht="12.75" customHeight="1">
      <c r="W3466" s="1046" t="str">
        <f t="shared" si="540"/>
        <v/>
      </c>
      <c r="X3466" s="1047"/>
      <c r="Y3466" s="1048" t="str">
        <f t="shared" si="534"/>
        <v/>
      </c>
      <c r="Z3466" s="1049" t="str">
        <f t="shared" si="535"/>
        <v/>
      </c>
      <c r="AA3466" s="1049" t="str">
        <f t="shared" si="536"/>
        <v/>
      </c>
      <c r="AB3466" s="1050" t="str">
        <f t="shared" si="537"/>
        <v/>
      </c>
      <c r="AD3466" s="1052" t="str">
        <f t="shared" si="538"/>
        <v/>
      </c>
      <c r="AE3466" s="1053" t="str">
        <f t="shared" si="539"/>
        <v/>
      </c>
    </row>
    <row r="3467" spans="23:31" ht="12.75" customHeight="1">
      <c r="W3467" s="1046" t="str">
        <f t="shared" si="540"/>
        <v/>
      </c>
      <c r="X3467" s="1047"/>
      <c r="Y3467" s="1048" t="str">
        <f t="shared" si="534"/>
        <v/>
      </c>
      <c r="Z3467" s="1049" t="str">
        <f t="shared" si="535"/>
        <v/>
      </c>
      <c r="AA3467" s="1049" t="str">
        <f t="shared" si="536"/>
        <v/>
      </c>
      <c r="AB3467" s="1050" t="str">
        <f t="shared" si="537"/>
        <v/>
      </c>
      <c r="AD3467" s="1052" t="str">
        <f t="shared" si="538"/>
        <v/>
      </c>
      <c r="AE3467" s="1053" t="str">
        <f t="shared" si="539"/>
        <v/>
      </c>
    </row>
    <row r="3468" spans="23:31" ht="12.75" customHeight="1">
      <c r="W3468" s="1046" t="str">
        <f t="shared" si="540"/>
        <v/>
      </c>
      <c r="X3468" s="1047"/>
      <c r="Y3468" s="1048" t="str">
        <f t="shared" si="534"/>
        <v/>
      </c>
      <c r="Z3468" s="1049" t="str">
        <f t="shared" si="535"/>
        <v/>
      </c>
      <c r="AA3468" s="1049" t="str">
        <f t="shared" si="536"/>
        <v/>
      </c>
      <c r="AB3468" s="1050" t="str">
        <f t="shared" si="537"/>
        <v/>
      </c>
      <c r="AD3468" s="1052" t="str">
        <f t="shared" si="538"/>
        <v/>
      </c>
      <c r="AE3468" s="1053" t="str">
        <f t="shared" si="539"/>
        <v/>
      </c>
    </row>
    <row r="3469" spans="23:31" ht="12.75" customHeight="1">
      <c r="W3469" s="1046" t="str">
        <f t="shared" si="540"/>
        <v/>
      </c>
      <c r="X3469" s="1047"/>
      <c r="Y3469" s="1048" t="str">
        <f t="shared" si="534"/>
        <v/>
      </c>
      <c r="Z3469" s="1049" t="str">
        <f t="shared" si="535"/>
        <v/>
      </c>
      <c r="AA3469" s="1049" t="str">
        <f t="shared" si="536"/>
        <v/>
      </c>
      <c r="AB3469" s="1050" t="str">
        <f t="shared" si="537"/>
        <v/>
      </c>
      <c r="AD3469" s="1052" t="str">
        <f t="shared" si="538"/>
        <v/>
      </c>
      <c r="AE3469" s="1053" t="str">
        <f t="shared" si="539"/>
        <v/>
      </c>
    </row>
    <row r="3470" spans="23:31" ht="12.75" customHeight="1">
      <c r="W3470" s="1046" t="str">
        <f t="shared" si="540"/>
        <v/>
      </c>
      <c r="X3470" s="1047"/>
      <c r="Y3470" s="1048" t="str">
        <f t="shared" si="534"/>
        <v/>
      </c>
      <c r="Z3470" s="1049" t="str">
        <f t="shared" si="535"/>
        <v/>
      </c>
      <c r="AA3470" s="1049" t="str">
        <f t="shared" si="536"/>
        <v/>
      </c>
      <c r="AB3470" s="1050" t="str">
        <f t="shared" si="537"/>
        <v/>
      </c>
      <c r="AD3470" s="1052" t="str">
        <f t="shared" si="538"/>
        <v/>
      </c>
      <c r="AE3470" s="1053" t="str">
        <f t="shared" si="539"/>
        <v/>
      </c>
    </row>
    <row r="3471" spans="23:31" ht="12.75" customHeight="1">
      <c r="W3471" s="1046" t="str">
        <f t="shared" si="540"/>
        <v/>
      </c>
      <c r="X3471" s="1047"/>
      <c r="Y3471" s="1048" t="str">
        <f t="shared" si="534"/>
        <v/>
      </c>
      <c r="Z3471" s="1049" t="str">
        <f t="shared" si="535"/>
        <v/>
      </c>
      <c r="AA3471" s="1049" t="str">
        <f t="shared" si="536"/>
        <v/>
      </c>
      <c r="AB3471" s="1050" t="str">
        <f t="shared" si="537"/>
        <v/>
      </c>
      <c r="AD3471" s="1052" t="str">
        <f t="shared" si="538"/>
        <v/>
      </c>
      <c r="AE3471" s="1053" t="str">
        <f t="shared" si="539"/>
        <v/>
      </c>
    </row>
    <row r="3472" spans="23:31" ht="12.75" customHeight="1">
      <c r="W3472" s="1046" t="str">
        <f t="shared" si="540"/>
        <v/>
      </c>
      <c r="X3472" s="1047"/>
      <c r="Y3472" s="1048" t="str">
        <f t="shared" si="534"/>
        <v/>
      </c>
      <c r="Z3472" s="1049" t="str">
        <f t="shared" si="535"/>
        <v/>
      </c>
      <c r="AA3472" s="1049" t="str">
        <f t="shared" si="536"/>
        <v/>
      </c>
      <c r="AB3472" s="1050" t="str">
        <f t="shared" si="537"/>
        <v/>
      </c>
      <c r="AD3472" s="1052" t="str">
        <f t="shared" si="538"/>
        <v/>
      </c>
      <c r="AE3472" s="1053" t="str">
        <f t="shared" si="539"/>
        <v/>
      </c>
    </row>
    <row r="3473" spans="23:31" ht="12.75" customHeight="1">
      <c r="W3473" s="1046" t="str">
        <f t="shared" si="540"/>
        <v/>
      </c>
      <c r="X3473" s="1047"/>
      <c r="Y3473" s="1048" t="str">
        <f t="shared" si="534"/>
        <v/>
      </c>
      <c r="Z3473" s="1049" t="str">
        <f t="shared" si="535"/>
        <v/>
      </c>
      <c r="AA3473" s="1049" t="str">
        <f t="shared" si="536"/>
        <v/>
      </c>
      <c r="AB3473" s="1050" t="str">
        <f t="shared" si="537"/>
        <v/>
      </c>
      <c r="AD3473" s="1052" t="str">
        <f t="shared" si="538"/>
        <v/>
      </c>
      <c r="AE3473" s="1053" t="str">
        <f t="shared" si="539"/>
        <v/>
      </c>
    </row>
    <row r="3474" spans="23:31" ht="12.75" customHeight="1">
      <c r="W3474" s="1046" t="str">
        <f t="shared" si="540"/>
        <v/>
      </c>
      <c r="X3474" s="1047"/>
      <c r="Y3474" s="1048" t="str">
        <f t="shared" si="534"/>
        <v/>
      </c>
      <c r="Z3474" s="1049" t="str">
        <f t="shared" si="535"/>
        <v/>
      </c>
      <c r="AA3474" s="1049" t="str">
        <f t="shared" si="536"/>
        <v/>
      </c>
      <c r="AB3474" s="1050" t="str">
        <f t="shared" si="537"/>
        <v/>
      </c>
      <c r="AD3474" s="1052" t="str">
        <f t="shared" si="538"/>
        <v/>
      </c>
      <c r="AE3474" s="1053" t="str">
        <f t="shared" si="539"/>
        <v/>
      </c>
    </row>
    <row r="3475" spans="23:31" ht="12.75" customHeight="1">
      <c r="W3475" s="1046" t="str">
        <f t="shared" si="540"/>
        <v/>
      </c>
      <c r="X3475" s="1047"/>
      <c r="Y3475" s="1048" t="str">
        <f t="shared" si="534"/>
        <v/>
      </c>
      <c r="Z3475" s="1049" t="str">
        <f t="shared" si="535"/>
        <v/>
      </c>
      <c r="AA3475" s="1049" t="str">
        <f t="shared" si="536"/>
        <v/>
      </c>
      <c r="AB3475" s="1050" t="str">
        <f t="shared" si="537"/>
        <v/>
      </c>
      <c r="AD3475" s="1052" t="str">
        <f t="shared" si="538"/>
        <v/>
      </c>
      <c r="AE3475" s="1053" t="str">
        <f t="shared" si="539"/>
        <v/>
      </c>
    </row>
    <row r="3476" spans="23:31" ht="12.75" customHeight="1">
      <c r="W3476" s="1046" t="str">
        <f t="shared" si="540"/>
        <v/>
      </c>
      <c r="X3476" s="1047"/>
      <c r="Y3476" s="1048" t="str">
        <f t="shared" si="534"/>
        <v/>
      </c>
      <c r="Z3476" s="1049" t="str">
        <f t="shared" si="535"/>
        <v/>
      </c>
      <c r="AA3476" s="1049" t="str">
        <f t="shared" si="536"/>
        <v/>
      </c>
      <c r="AB3476" s="1050" t="str">
        <f t="shared" si="537"/>
        <v/>
      </c>
      <c r="AD3476" s="1052" t="str">
        <f t="shared" si="538"/>
        <v/>
      </c>
      <c r="AE3476" s="1053" t="str">
        <f t="shared" si="539"/>
        <v/>
      </c>
    </row>
    <row r="3477" spans="23:31" ht="12.75" customHeight="1">
      <c r="W3477" s="1046" t="str">
        <f t="shared" si="540"/>
        <v/>
      </c>
      <c r="X3477" s="1047"/>
      <c r="Y3477" s="1048" t="str">
        <f t="shared" si="534"/>
        <v/>
      </c>
      <c r="Z3477" s="1049" t="str">
        <f t="shared" si="535"/>
        <v/>
      </c>
      <c r="AA3477" s="1049" t="str">
        <f t="shared" si="536"/>
        <v/>
      </c>
      <c r="AB3477" s="1050" t="str">
        <f t="shared" si="537"/>
        <v/>
      </c>
      <c r="AD3477" s="1052" t="str">
        <f t="shared" si="538"/>
        <v/>
      </c>
      <c r="AE3477" s="1053" t="str">
        <f t="shared" si="539"/>
        <v/>
      </c>
    </row>
    <row r="3478" spans="23:31" ht="12.75" customHeight="1">
      <c r="W3478" s="1046" t="str">
        <f t="shared" si="540"/>
        <v/>
      </c>
      <c r="X3478" s="1047"/>
      <c r="Y3478" s="1048" t="str">
        <f t="shared" si="534"/>
        <v/>
      </c>
      <c r="Z3478" s="1049" t="str">
        <f t="shared" si="535"/>
        <v/>
      </c>
      <c r="AA3478" s="1049" t="str">
        <f t="shared" si="536"/>
        <v/>
      </c>
      <c r="AB3478" s="1050" t="str">
        <f t="shared" si="537"/>
        <v/>
      </c>
      <c r="AD3478" s="1052" t="str">
        <f t="shared" si="538"/>
        <v/>
      </c>
      <c r="AE3478" s="1053" t="str">
        <f t="shared" si="539"/>
        <v/>
      </c>
    </row>
    <row r="3479" spans="23:31" ht="12.75" customHeight="1">
      <c r="W3479" s="1046" t="str">
        <f t="shared" si="540"/>
        <v/>
      </c>
      <c r="X3479" s="1047"/>
      <c r="Y3479" s="1048" t="str">
        <f t="shared" si="534"/>
        <v/>
      </c>
      <c r="Z3479" s="1049" t="str">
        <f t="shared" si="535"/>
        <v/>
      </c>
      <c r="AA3479" s="1049" t="str">
        <f t="shared" si="536"/>
        <v/>
      </c>
      <c r="AB3479" s="1050" t="str">
        <f t="shared" si="537"/>
        <v/>
      </c>
      <c r="AD3479" s="1052" t="str">
        <f t="shared" si="538"/>
        <v/>
      </c>
      <c r="AE3479" s="1053" t="str">
        <f t="shared" si="539"/>
        <v/>
      </c>
    </row>
    <row r="3480" spans="23:31" ht="12.75" customHeight="1">
      <c r="W3480" s="1046" t="str">
        <f t="shared" si="540"/>
        <v/>
      </c>
      <c r="X3480" s="1047"/>
      <c r="Y3480" s="1048" t="str">
        <f t="shared" si="534"/>
        <v/>
      </c>
      <c r="Z3480" s="1049" t="str">
        <f t="shared" si="535"/>
        <v/>
      </c>
      <c r="AA3480" s="1049" t="str">
        <f t="shared" si="536"/>
        <v/>
      </c>
      <c r="AB3480" s="1050" t="str">
        <f t="shared" si="537"/>
        <v/>
      </c>
      <c r="AD3480" s="1052" t="str">
        <f t="shared" si="538"/>
        <v/>
      </c>
      <c r="AE3480" s="1053" t="str">
        <f t="shared" si="539"/>
        <v/>
      </c>
    </row>
    <row r="3481" spans="23:31" ht="12.75" customHeight="1">
      <c r="W3481" s="1046" t="str">
        <f t="shared" si="540"/>
        <v/>
      </c>
      <c r="X3481" s="1047"/>
      <c r="Y3481" s="1048" t="str">
        <f t="shared" si="534"/>
        <v/>
      </c>
      <c r="Z3481" s="1049" t="str">
        <f t="shared" si="535"/>
        <v/>
      </c>
      <c r="AA3481" s="1049" t="str">
        <f t="shared" si="536"/>
        <v/>
      </c>
      <c r="AB3481" s="1050" t="str">
        <f t="shared" si="537"/>
        <v/>
      </c>
      <c r="AD3481" s="1052" t="str">
        <f t="shared" si="538"/>
        <v/>
      </c>
      <c r="AE3481" s="1053" t="str">
        <f t="shared" si="539"/>
        <v/>
      </c>
    </row>
    <row r="3482" spans="23:31" ht="12.75" customHeight="1">
      <c r="W3482" s="1046" t="str">
        <f t="shared" si="540"/>
        <v/>
      </c>
      <c r="X3482" s="1047"/>
      <c r="Y3482" s="1048" t="str">
        <f t="shared" si="534"/>
        <v/>
      </c>
      <c r="Z3482" s="1049" t="str">
        <f t="shared" si="535"/>
        <v/>
      </c>
      <c r="AA3482" s="1049" t="str">
        <f t="shared" si="536"/>
        <v/>
      </c>
      <c r="AB3482" s="1050" t="str">
        <f t="shared" si="537"/>
        <v/>
      </c>
      <c r="AD3482" s="1052" t="str">
        <f t="shared" si="538"/>
        <v/>
      </c>
      <c r="AE3482" s="1053" t="str">
        <f t="shared" si="539"/>
        <v/>
      </c>
    </row>
    <row r="3483" spans="23:31" ht="12.75" customHeight="1">
      <c r="W3483" s="1046" t="str">
        <f t="shared" si="540"/>
        <v/>
      </c>
      <c r="X3483" s="1047"/>
      <c r="Y3483" s="1048" t="str">
        <f t="shared" si="534"/>
        <v/>
      </c>
      <c r="Z3483" s="1049" t="str">
        <f t="shared" si="535"/>
        <v/>
      </c>
      <c r="AA3483" s="1049" t="str">
        <f t="shared" si="536"/>
        <v/>
      </c>
      <c r="AB3483" s="1050" t="str">
        <f t="shared" si="537"/>
        <v/>
      </c>
      <c r="AD3483" s="1052" t="str">
        <f t="shared" si="538"/>
        <v/>
      </c>
      <c r="AE3483" s="1053" t="str">
        <f t="shared" si="539"/>
        <v/>
      </c>
    </row>
    <row r="3484" spans="23:31" ht="12.75" customHeight="1">
      <c r="W3484" s="1046" t="str">
        <f t="shared" si="540"/>
        <v/>
      </c>
      <c r="X3484" s="1047"/>
      <c r="Y3484" s="1048" t="str">
        <f t="shared" si="534"/>
        <v/>
      </c>
      <c r="Z3484" s="1049" t="str">
        <f t="shared" si="535"/>
        <v/>
      </c>
      <c r="AA3484" s="1049" t="str">
        <f t="shared" si="536"/>
        <v/>
      </c>
      <c r="AB3484" s="1050" t="str">
        <f t="shared" si="537"/>
        <v/>
      </c>
      <c r="AD3484" s="1052" t="str">
        <f t="shared" si="538"/>
        <v/>
      </c>
      <c r="AE3484" s="1053" t="str">
        <f t="shared" si="539"/>
        <v/>
      </c>
    </row>
    <row r="3485" spans="23:31" ht="12.75" customHeight="1">
      <c r="W3485" s="1046" t="str">
        <f t="shared" si="540"/>
        <v/>
      </c>
      <c r="X3485" s="1047"/>
      <c r="Y3485" s="1048" t="str">
        <f t="shared" si="534"/>
        <v/>
      </c>
      <c r="Z3485" s="1049" t="str">
        <f t="shared" si="535"/>
        <v/>
      </c>
      <c r="AA3485" s="1049" t="str">
        <f t="shared" si="536"/>
        <v/>
      </c>
      <c r="AB3485" s="1050" t="str">
        <f t="shared" si="537"/>
        <v/>
      </c>
      <c r="AD3485" s="1052" t="str">
        <f t="shared" si="538"/>
        <v/>
      </c>
      <c r="AE3485" s="1053" t="str">
        <f t="shared" si="539"/>
        <v/>
      </c>
    </row>
    <row r="3486" spans="23:31" ht="12.75" customHeight="1">
      <c r="W3486" s="1046" t="str">
        <f t="shared" si="540"/>
        <v/>
      </c>
      <c r="X3486" s="1047"/>
      <c r="Y3486" s="1048" t="str">
        <f t="shared" si="534"/>
        <v/>
      </c>
      <c r="Z3486" s="1049" t="str">
        <f t="shared" si="535"/>
        <v/>
      </c>
      <c r="AA3486" s="1049" t="str">
        <f t="shared" si="536"/>
        <v/>
      </c>
      <c r="AB3486" s="1050" t="str">
        <f t="shared" si="537"/>
        <v/>
      </c>
      <c r="AD3486" s="1052" t="str">
        <f t="shared" si="538"/>
        <v/>
      </c>
      <c r="AE3486" s="1053" t="str">
        <f t="shared" si="539"/>
        <v/>
      </c>
    </row>
    <row r="3487" spans="23:31" ht="12.75" customHeight="1">
      <c r="W3487" s="1046" t="str">
        <f t="shared" si="540"/>
        <v/>
      </c>
      <c r="X3487" s="1047"/>
      <c r="Y3487" s="1048" t="str">
        <f t="shared" si="534"/>
        <v/>
      </c>
      <c r="Z3487" s="1049" t="str">
        <f t="shared" si="535"/>
        <v/>
      </c>
      <c r="AA3487" s="1049" t="str">
        <f t="shared" si="536"/>
        <v/>
      </c>
      <c r="AB3487" s="1050" t="str">
        <f t="shared" si="537"/>
        <v/>
      </c>
      <c r="AD3487" s="1052" t="str">
        <f t="shared" si="538"/>
        <v/>
      </c>
      <c r="AE3487" s="1053" t="str">
        <f t="shared" si="539"/>
        <v/>
      </c>
    </row>
    <row r="3488" spans="23:31" ht="12.75" customHeight="1">
      <c r="W3488" s="1046" t="str">
        <f t="shared" si="540"/>
        <v/>
      </c>
      <c r="X3488" s="1047"/>
      <c r="Y3488" s="1048" t="str">
        <f t="shared" si="534"/>
        <v/>
      </c>
      <c r="Z3488" s="1049" t="str">
        <f t="shared" si="535"/>
        <v/>
      </c>
      <c r="AA3488" s="1049" t="str">
        <f t="shared" si="536"/>
        <v/>
      </c>
      <c r="AB3488" s="1050" t="str">
        <f t="shared" si="537"/>
        <v/>
      </c>
      <c r="AD3488" s="1052" t="str">
        <f t="shared" si="538"/>
        <v/>
      </c>
      <c r="AE3488" s="1053" t="str">
        <f t="shared" si="539"/>
        <v/>
      </c>
    </row>
    <row r="3489" spans="23:31" ht="12.75" customHeight="1">
      <c r="W3489" s="1046" t="str">
        <f t="shared" si="540"/>
        <v/>
      </c>
      <c r="X3489" s="1047"/>
      <c r="Y3489" s="1048" t="str">
        <f t="shared" ref="Y3489:Y3552" si="541">IFERROR(CHOOSE(X3489,"መስከረም","ጥቅምት","ህዳር  ","ታህሳስ ","ጥር ","የካቲት ","መጋቢት ","ሚይዚያ ","ግንቦት ","ሰኔ ","ሐምሌ ","ነሐሴ ","Pagume"),"")</f>
        <v/>
      </c>
      <c r="Z3489" s="1049" t="str">
        <f t="shared" si="535"/>
        <v/>
      </c>
      <c r="AA3489" s="1049" t="str">
        <f t="shared" si="536"/>
        <v/>
      </c>
      <c r="AB3489" s="1050" t="str">
        <f t="shared" si="537"/>
        <v/>
      </c>
      <c r="AD3489" s="1052" t="str">
        <f t="shared" si="538"/>
        <v/>
      </c>
      <c r="AE3489" s="1053" t="str">
        <f t="shared" si="539"/>
        <v/>
      </c>
    </row>
    <row r="3490" spans="23:31" ht="12.75" customHeight="1">
      <c r="W3490" s="1046" t="str">
        <f t="shared" si="540"/>
        <v/>
      </c>
      <c r="X3490" s="1047"/>
      <c r="Y3490" s="1048" t="str">
        <f t="shared" si="541"/>
        <v/>
      </c>
      <c r="Z3490" s="1049" t="str">
        <f t="shared" si="535"/>
        <v/>
      </c>
      <c r="AA3490" s="1049" t="str">
        <f t="shared" si="536"/>
        <v/>
      </c>
      <c r="AB3490" s="1050" t="str">
        <f t="shared" si="537"/>
        <v/>
      </c>
      <c r="AD3490" s="1052" t="str">
        <f t="shared" si="538"/>
        <v/>
      </c>
      <c r="AE3490" s="1053" t="str">
        <f t="shared" si="539"/>
        <v/>
      </c>
    </row>
    <row r="3491" spans="23:31" ht="12.75" customHeight="1">
      <c r="W3491" s="1046" t="str">
        <f t="shared" si="540"/>
        <v/>
      </c>
      <c r="X3491" s="1047"/>
      <c r="Y3491" s="1048" t="str">
        <f t="shared" si="541"/>
        <v/>
      </c>
      <c r="Z3491" s="1049" t="str">
        <f t="shared" si="535"/>
        <v/>
      </c>
      <c r="AA3491" s="1049" t="str">
        <f t="shared" si="536"/>
        <v/>
      </c>
      <c r="AB3491" s="1050" t="str">
        <f t="shared" si="537"/>
        <v/>
      </c>
      <c r="AD3491" s="1052" t="str">
        <f t="shared" si="538"/>
        <v/>
      </c>
      <c r="AE3491" s="1053" t="str">
        <f t="shared" si="539"/>
        <v/>
      </c>
    </row>
    <row r="3492" spans="23:31" ht="12.75" customHeight="1">
      <c r="W3492" s="1046" t="str">
        <f t="shared" si="540"/>
        <v/>
      </c>
      <c r="X3492" s="1047"/>
      <c r="Y3492" s="1048" t="str">
        <f t="shared" si="541"/>
        <v/>
      </c>
      <c r="Z3492" s="1049" t="str">
        <f t="shared" si="535"/>
        <v/>
      </c>
      <c r="AA3492" s="1049" t="str">
        <f t="shared" si="536"/>
        <v/>
      </c>
      <c r="AB3492" s="1050" t="str">
        <f t="shared" si="537"/>
        <v/>
      </c>
      <c r="AD3492" s="1052" t="str">
        <f t="shared" si="538"/>
        <v/>
      </c>
      <c r="AE3492" s="1053" t="str">
        <f t="shared" si="539"/>
        <v/>
      </c>
    </row>
    <row r="3493" spans="23:31" ht="12.75" customHeight="1">
      <c r="W3493" s="1046" t="str">
        <f t="shared" si="540"/>
        <v/>
      </c>
      <c r="X3493" s="1047"/>
      <c r="Y3493" s="1048" t="str">
        <f t="shared" si="541"/>
        <v/>
      </c>
      <c r="Z3493" s="1049" t="str">
        <f t="shared" si="535"/>
        <v/>
      </c>
      <c r="AA3493" s="1049" t="str">
        <f t="shared" si="536"/>
        <v/>
      </c>
      <c r="AB3493" s="1050" t="str">
        <f t="shared" si="537"/>
        <v/>
      </c>
      <c r="AD3493" s="1052" t="str">
        <f t="shared" si="538"/>
        <v/>
      </c>
      <c r="AE3493" s="1053" t="str">
        <f t="shared" si="539"/>
        <v/>
      </c>
    </row>
    <row r="3494" spans="23:31" ht="12.75" customHeight="1">
      <c r="W3494" s="1046" t="str">
        <f t="shared" si="540"/>
        <v/>
      </c>
      <c r="X3494" s="1047"/>
      <c r="Y3494" s="1048" t="str">
        <f t="shared" si="541"/>
        <v/>
      </c>
      <c r="Z3494" s="1049" t="str">
        <f t="shared" si="535"/>
        <v/>
      </c>
      <c r="AA3494" s="1049" t="str">
        <f t="shared" si="536"/>
        <v/>
      </c>
      <c r="AB3494" s="1050" t="str">
        <f t="shared" si="537"/>
        <v/>
      </c>
      <c r="AD3494" s="1052" t="str">
        <f t="shared" si="538"/>
        <v/>
      </c>
      <c r="AE3494" s="1053" t="str">
        <f t="shared" si="539"/>
        <v/>
      </c>
    </row>
    <row r="3495" spans="23:31" ht="12.75" customHeight="1">
      <c r="W3495" s="1046" t="str">
        <f t="shared" si="540"/>
        <v/>
      </c>
      <c r="X3495" s="1047"/>
      <c r="Y3495" s="1048" t="str">
        <f t="shared" si="541"/>
        <v/>
      </c>
      <c r="Z3495" s="1049" t="str">
        <f t="shared" si="535"/>
        <v/>
      </c>
      <c r="AA3495" s="1049" t="str">
        <f t="shared" si="536"/>
        <v/>
      </c>
      <c r="AB3495" s="1050" t="str">
        <f t="shared" si="537"/>
        <v/>
      </c>
      <c r="AD3495" s="1052" t="str">
        <f t="shared" si="538"/>
        <v/>
      </c>
      <c r="AE3495" s="1053" t="str">
        <f t="shared" si="539"/>
        <v/>
      </c>
    </row>
    <row r="3496" spans="23:31" ht="12.75" customHeight="1">
      <c r="W3496" s="1046" t="str">
        <f t="shared" si="540"/>
        <v/>
      </c>
      <c r="X3496" s="1047"/>
      <c r="Y3496" s="1048" t="str">
        <f t="shared" si="541"/>
        <v/>
      </c>
      <c r="Z3496" s="1049" t="str">
        <f t="shared" si="535"/>
        <v/>
      </c>
      <c r="AA3496" s="1049" t="str">
        <f t="shared" si="536"/>
        <v/>
      </c>
      <c r="AB3496" s="1050" t="str">
        <f t="shared" si="537"/>
        <v/>
      </c>
      <c r="AD3496" s="1052" t="str">
        <f t="shared" si="538"/>
        <v/>
      </c>
      <c r="AE3496" s="1053" t="str">
        <f t="shared" si="539"/>
        <v/>
      </c>
    </row>
    <row r="3497" spans="23:31" ht="12.75" customHeight="1">
      <c r="W3497" s="1046" t="str">
        <f t="shared" si="540"/>
        <v/>
      </c>
      <c r="X3497" s="1047"/>
      <c r="Y3497" s="1048" t="str">
        <f t="shared" si="541"/>
        <v/>
      </c>
      <c r="Z3497" s="1049" t="str">
        <f t="shared" si="535"/>
        <v/>
      </c>
      <c r="AA3497" s="1049" t="str">
        <f t="shared" si="536"/>
        <v/>
      </c>
      <c r="AB3497" s="1050" t="str">
        <f t="shared" si="537"/>
        <v/>
      </c>
      <c r="AD3497" s="1052" t="str">
        <f t="shared" si="538"/>
        <v/>
      </c>
      <c r="AE3497" s="1053" t="str">
        <f t="shared" si="539"/>
        <v/>
      </c>
    </row>
    <row r="3498" spans="23:31" ht="12.75" customHeight="1">
      <c r="W3498" s="1046" t="str">
        <f t="shared" si="540"/>
        <v/>
      </c>
      <c r="X3498" s="1047"/>
      <c r="Y3498" s="1048" t="str">
        <f t="shared" si="541"/>
        <v/>
      </c>
      <c r="Z3498" s="1049" t="str">
        <f t="shared" si="535"/>
        <v/>
      </c>
      <c r="AA3498" s="1049" t="str">
        <f t="shared" si="536"/>
        <v/>
      </c>
      <c r="AB3498" s="1050" t="str">
        <f t="shared" si="537"/>
        <v/>
      </c>
      <c r="AD3498" s="1052" t="str">
        <f t="shared" si="538"/>
        <v/>
      </c>
      <c r="AE3498" s="1053" t="str">
        <f t="shared" si="539"/>
        <v/>
      </c>
    </row>
    <row r="3499" spans="23:31" ht="12.75" customHeight="1">
      <c r="W3499" s="1046" t="str">
        <f t="shared" si="540"/>
        <v/>
      </c>
      <c r="X3499" s="1047"/>
      <c r="Y3499" s="1048" t="str">
        <f t="shared" si="541"/>
        <v/>
      </c>
      <c r="Z3499" s="1049" t="str">
        <f t="shared" si="535"/>
        <v/>
      </c>
      <c r="AA3499" s="1049" t="str">
        <f t="shared" si="536"/>
        <v/>
      </c>
      <c r="AB3499" s="1050" t="str">
        <f t="shared" si="537"/>
        <v/>
      </c>
      <c r="AD3499" s="1052" t="str">
        <f t="shared" si="538"/>
        <v/>
      </c>
      <c r="AE3499" s="1053" t="str">
        <f t="shared" si="539"/>
        <v/>
      </c>
    </row>
    <row r="3500" spans="23:31" ht="12.75" customHeight="1">
      <c r="W3500" s="1046" t="str">
        <f t="shared" si="540"/>
        <v/>
      </c>
      <c r="X3500" s="1047"/>
      <c r="Y3500" s="1048" t="str">
        <f t="shared" si="541"/>
        <v/>
      </c>
      <c r="Z3500" s="1049" t="str">
        <f t="shared" si="535"/>
        <v/>
      </c>
      <c r="AA3500" s="1049" t="str">
        <f t="shared" si="536"/>
        <v/>
      </c>
      <c r="AB3500" s="1050" t="str">
        <f t="shared" si="537"/>
        <v/>
      </c>
      <c r="AD3500" s="1052" t="str">
        <f t="shared" si="538"/>
        <v/>
      </c>
      <c r="AE3500" s="1053" t="str">
        <f t="shared" si="539"/>
        <v/>
      </c>
    </row>
    <row r="3501" spans="23:31" ht="12.75" customHeight="1">
      <c r="W3501" s="1046" t="str">
        <f t="shared" si="540"/>
        <v/>
      </c>
      <c r="X3501" s="1047"/>
      <c r="Y3501" s="1048" t="str">
        <f t="shared" si="541"/>
        <v/>
      </c>
      <c r="Z3501" s="1049" t="str">
        <f t="shared" si="535"/>
        <v/>
      </c>
      <c r="AA3501" s="1049" t="str">
        <f t="shared" si="536"/>
        <v/>
      </c>
      <c r="AB3501" s="1050" t="str">
        <f t="shared" si="537"/>
        <v/>
      </c>
      <c r="AD3501" s="1052" t="str">
        <f t="shared" si="538"/>
        <v/>
      </c>
      <c r="AE3501" s="1053" t="str">
        <f t="shared" si="539"/>
        <v/>
      </c>
    </row>
    <row r="3502" spans="23:31" ht="12.75" customHeight="1">
      <c r="W3502" s="1046" t="str">
        <f t="shared" si="540"/>
        <v/>
      </c>
      <c r="X3502" s="1047"/>
      <c r="Y3502" s="1048" t="str">
        <f t="shared" si="541"/>
        <v/>
      </c>
      <c r="Z3502" s="1049" t="str">
        <f t="shared" si="535"/>
        <v/>
      </c>
      <c r="AA3502" s="1049" t="str">
        <f t="shared" si="536"/>
        <v/>
      </c>
      <c r="AB3502" s="1050" t="str">
        <f t="shared" si="537"/>
        <v/>
      </c>
      <c r="AD3502" s="1052" t="str">
        <f t="shared" si="538"/>
        <v/>
      </c>
      <c r="AE3502" s="1053" t="str">
        <f t="shared" si="539"/>
        <v/>
      </c>
    </row>
    <row r="3503" spans="23:31" ht="12.75" customHeight="1">
      <c r="W3503" s="1046" t="str">
        <f t="shared" si="540"/>
        <v/>
      </c>
      <c r="X3503" s="1047"/>
      <c r="Y3503" s="1048" t="str">
        <f t="shared" si="541"/>
        <v/>
      </c>
      <c r="Z3503" s="1049" t="str">
        <f t="shared" si="535"/>
        <v/>
      </c>
      <c r="AA3503" s="1049" t="str">
        <f t="shared" si="536"/>
        <v/>
      </c>
      <c r="AB3503" s="1050" t="str">
        <f t="shared" si="537"/>
        <v/>
      </c>
      <c r="AD3503" s="1052" t="str">
        <f t="shared" si="538"/>
        <v/>
      </c>
      <c r="AE3503" s="1053" t="str">
        <f t="shared" si="539"/>
        <v/>
      </c>
    </row>
    <row r="3504" spans="23:31" ht="12.75" customHeight="1">
      <c r="W3504" s="1046" t="str">
        <f t="shared" si="540"/>
        <v/>
      </c>
      <c r="X3504" s="1047"/>
      <c r="Y3504" s="1048" t="str">
        <f t="shared" si="541"/>
        <v/>
      </c>
      <c r="Z3504" s="1049" t="str">
        <f t="shared" si="535"/>
        <v/>
      </c>
      <c r="AA3504" s="1049" t="str">
        <f t="shared" si="536"/>
        <v/>
      </c>
      <c r="AB3504" s="1050" t="str">
        <f t="shared" si="537"/>
        <v/>
      </c>
      <c r="AD3504" s="1052" t="str">
        <f t="shared" si="538"/>
        <v/>
      </c>
      <c r="AE3504" s="1053" t="str">
        <f t="shared" si="539"/>
        <v/>
      </c>
    </row>
    <row r="3505" spans="23:31" ht="12.75" customHeight="1">
      <c r="W3505" s="1046" t="str">
        <f t="shared" si="540"/>
        <v/>
      </c>
      <c r="X3505" s="1047"/>
      <c r="Y3505" s="1048" t="str">
        <f t="shared" si="541"/>
        <v/>
      </c>
      <c r="Z3505" s="1049" t="str">
        <f t="shared" si="535"/>
        <v/>
      </c>
      <c r="AA3505" s="1049" t="str">
        <f t="shared" si="536"/>
        <v/>
      </c>
      <c r="AB3505" s="1050" t="str">
        <f t="shared" si="537"/>
        <v/>
      </c>
      <c r="AD3505" s="1052" t="str">
        <f t="shared" si="538"/>
        <v/>
      </c>
      <c r="AE3505" s="1053" t="str">
        <f t="shared" si="539"/>
        <v/>
      </c>
    </row>
    <row r="3506" spans="23:31" ht="12.75" customHeight="1">
      <c r="W3506" s="1046" t="str">
        <f t="shared" si="540"/>
        <v/>
      </c>
      <c r="X3506" s="1047"/>
      <c r="Y3506" s="1048" t="str">
        <f t="shared" si="541"/>
        <v/>
      </c>
      <c r="Z3506" s="1049" t="str">
        <f t="shared" si="535"/>
        <v/>
      </c>
      <c r="AA3506" s="1049" t="str">
        <f t="shared" si="536"/>
        <v/>
      </c>
      <c r="AB3506" s="1050" t="str">
        <f t="shared" si="537"/>
        <v/>
      </c>
      <c r="AD3506" s="1052" t="str">
        <f t="shared" si="538"/>
        <v/>
      </c>
      <c r="AE3506" s="1053" t="str">
        <f t="shared" si="539"/>
        <v/>
      </c>
    </row>
    <row r="3507" spans="23:31" ht="12.75" customHeight="1">
      <c r="W3507" s="1046" t="str">
        <f t="shared" si="540"/>
        <v/>
      </c>
      <c r="X3507" s="1047"/>
      <c r="Y3507" s="1048" t="str">
        <f t="shared" si="541"/>
        <v/>
      </c>
      <c r="Z3507" s="1049" t="str">
        <f t="shared" si="535"/>
        <v/>
      </c>
      <c r="AA3507" s="1049" t="str">
        <f t="shared" si="536"/>
        <v/>
      </c>
      <c r="AB3507" s="1050" t="str">
        <f t="shared" si="537"/>
        <v/>
      </c>
      <c r="AD3507" s="1052" t="str">
        <f t="shared" si="538"/>
        <v/>
      </c>
      <c r="AE3507" s="1053" t="str">
        <f t="shared" si="539"/>
        <v/>
      </c>
    </row>
    <row r="3508" spans="23:31" ht="12.75" customHeight="1">
      <c r="W3508" s="1046" t="str">
        <f t="shared" si="540"/>
        <v/>
      </c>
      <c r="X3508" s="1047"/>
      <c r="Y3508" s="1048" t="str">
        <f t="shared" si="541"/>
        <v/>
      </c>
      <c r="Z3508" s="1049" t="str">
        <f t="shared" si="535"/>
        <v/>
      </c>
      <c r="AA3508" s="1049" t="str">
        <f t="shared" si="536"/>
        <v/>
      </c>
      <c r="AB3508" s="1050" t="str">
        <f t="shared" si="537"/>
        <v/>
      </c>
      <c r="AD3508" s="1052" t="str">
        <f t="shared" si="538"/>
        <v/>
      </c>
      <c r="AE3508" s="1053" t="str">
        <f t="shared" si="539"/>
        <v/>
      </c>
    </row>
    <row r="3509" spans="23:31" ht="12.75" customHeight="1">
      <c r="W3509" s="1046" t="str">
        <f t="shared" si="540"/>
        <v/>
      </c>
      <c r="X3509" s="1047"/>
      <c r="Y3509" s="1048" t="str">
        <f t="shared" si="541"/>
        <v/>
      </c>
      <c r="Z3509" s="1049" t="str">
        <f t="shared" si="535"/>
        <v/>
      </c>
      <c r="AA3509" s="1049" t="str">
        <f t="shared" si="536"/>
        <v/>
      </c>
      <c r="AB3509" s="1050" t="str">
        <f t="shared" si="537"/>
        <v/>
      </c>
      <c r="AD3509" s="1052" t="str">
        <f t="shared" si="538"/>
        <v/>
      </c>
      <c r="AE3509" s="1053" t="str">
        <f t="shared" si="539"/>
        <v/>
      </c>
    </row>
    <row r="3510" spans="23:31" ht="12.75" customHeight="1">
      <c r="W3510" s="1046" t="str">
        <f t="shared" si="540"/>
        <v/>
      </c>
      <c r="X3510" s="1047"/>
      <c r="Y3510" s="1048" t="str">
        <f t="shared" si="541"/>
        <v/>
      </c>
      <c r="Z3510" s="1049" t="str">
        <f t="shared" si="535"/>
        <v/>
      </c>
      <c r="AA3510" s="1049" t="str">
        <f t="shared" si="536"/>
        <v/>
      </c>
      <c r="AB3510" s="1050" t="str">
        <f t="shared" si="537"/>
        <v/>
      </c>
      <c r="AD3510" s="1052" t="str">
        <f t="shared" si="538"/>
        <v/>
      </c>
      <c r="AE3510" s="1053" t="str">
        <f t="shared" si="539"/>
        <v/>
      </c>
    </row>
    <row r="3511" spans="23:31" ht="12.75" customHeight="1">
      <c r="W3511" s="1046" t="str">
        <f t="shared" si="540"/>
        <v/>
      </c>
      <c r="X3511" s="1047"/>
      <c r="Y3511" s="1048" t="str">
        <f t="shared" si="541"/>
        <v/>
      </c>
      <c r="Z3511" s="1049" t="str">
        <f t="shared" si="535"/>
        <v/>
      </c>
      <c r="AA3511" s="1049" t="str">
        <f t="shared" si="536"/>
        <v/>
      </c>
      <c r="AB3511" s="1050" t="str">
        <f t="shared" si="537"/>
        <v/>
      </c>
      <c r="AD3511" s="1052" t="str">
        <f t="shared" si="538"/>
        <v/>
      </c>
      <c r="AE3511" s="1053" t="str">
        <f t="shared" si="539"/>
        <v/>
      </c>
    </row>
    <row r="3512" spans="23:31" ht="12.75" customHeight="1">
      <c r="W3512" s="1046" t="str">
        <f t="shared" si="540"/>
        <v/>
      </c>
      <c r="X3512" s="1047"/>
      <c r="Y3512" s="1048" t="str">
        <f t="shared" si="541"/>
        <v/>
      </c>
      <c r="Z3512" s="1049" t="str">
        <f t="shared" si="535"/>
        <v/>
      </c>
      <c r="AA3512" s="1049" t="str">
        <f t="shared" si="536"/>
        <v/>
      </c>
      <c r="AB3512" s="1050" t="str">
        <f t="shared" si="537"/>
        <v/>
      </c>
      <c r="AD3512" s="1052" t="str">
        <f t="shared" si="538"/>
        <v/>
      </c>
      <c r="AE3512" s="1053" t="str">
        <f t="shared" si="539"/>
        <v/>
      </c>
    </row>
    <row r="3513" spans="23:31" ht="12.75" customHeight="1">
      <c r="W3513" s="1046" t="str">
        <f t="shared" si="540"/>
        <v/>
      </c>
      <c r="X3513" s="1047"/>
      <c r="Y3513" s="1048" t="str">
        <f t="shared" si="541"/>
        <v/>
      </c>
      <c r="Z3513" s="1049" t="str">
        <f t="shared" si="535"/>
        <v/>
      </c>
      <c r="AA3513" s="1049" t="str">
        <f t="shared" si="536"/>
        <v/>
      </c>
      <c r="AB3513" s="1050" t="str">
        <f t="shared" si="537"/>
        <v/>
      </c>
      <c r="AD3513" s="1052" t="str">
        <f t="shared" si="538"/>
        <v/>
      </c>
      <c r="AE3513" s="1053" t="str">
        <f t="shared" si="539"/>
        <v/>
      </c>
    </row>
    <row r="3514" spans="23:31" ht="12.75" customHeight="1">
      <c r="W3514" s="1046" t="str">
        <f t="shared" si="540"/>
        <v/>
      </c>
      <c r="X3514" s="1047"/>
      <c r="Y3514" s="1048" t="str">
        <f t="shared" si="541"/>
        <v/>
      </c>
      <c r="Z3514" s="1049" t="str">
        <f t="shared" si="535"/>
        <v/>
      </c>
      <c r="AA3514" s="1049" t="str">
        <f t="shared" si="536"/>
        <v/>
      </c>
      <c r="AB3514" s="1050" t="str">
        <f t="shared" si="537"/>
        <v/>
      </c>
      <c r="AD3514" s="1052" t="str">
        <f t="shared" si="538"/>
        <v/>
      </c>
      <c r="AE3514" s="1053" t="str">
        <f t="shared" si="539"/>
        <v/>
      </c>
    </row>
    <row r="3515" spans="23:31" ht="12.75" customHeight="1">
      <c r="W3515" s="1046" t="str">
        <f t="shared" si="540"/>
        <v/>
      </c>
      <c r="X3515" s="1047"/>
      <c r="Y3515" s="1048" t="str">
        <f t="shared" si="541"/>
        <v/>
      </c>
      <c r="Z3515" s="1049" t="str">
        <f t="shared" si="535"/>
        <v/>
      </c>
      <c r="AA3515" s="1049" t="str">
        <f t="shared" si="536"/>
        <v/>
      </c>
      <c r="AB3515" s="1050" t="str">
        <f t="shared" si="537"/>
        <v/>
      </c>
      <c r="AD3515" s="1052" t="str">
        <f t="shared" si="538"/>
        <v/>
      </c>
      <c r="AE3515" s="1053" t="str">
        <f t="shared" si="539"/>
        <v/>
      </c>
    </row>
    <row r="3516" spans="23:31" ht="12.75" customHeight="1">
      <c r="W3516" s="1046" t="str">
        <f t="shared" si="540"/>
        <v/>
      </c>
      <c r="X3516" s="1047"/>
      <c r="Y3516" s="1048" t="str">
        <f t="shared" si="541"/>
        <v/>
      </c>
      <c r="Z3516" s="1049" t="str">
        <f t="shared" si="535"/>
        <v/>
      </c>
      <c r="AA3516" s="1049" t="str">
        <f t="shared" si="536"/>
        <v/>
      </c>
      <c r="AB3516" s="1050" t="str">
        <f t="shared" si="537"/>
        <v/>
      </c>
      <c r="AD3516" s="1052" t="str">
        <f t="shared" si="538"/>
        <v/>
      </c>
      <c r="AE3516" s="1053" t="str">
        <f t="shared" si="539"/>
        <v/>
      </c>
    </row>
    <row r="3517" spans="23:31" ht="12.75" customHeight="1">
      <c r="W3517" s="1046" t="str">
        <f t="shared" si="540"/>
        <v/>
      </c>
      <c r="X3517" s="1047"/>
      <c r="Y3517" s="1048" t="str">
        <f t="shared" si="541"/>
        <v/>
      </c>
      <c r="Z3517" s="1049" t="str">
        <f t="shared" si="535"/>
        <v/>
      </c>
      <c r="AA3517" s="1049" t="str">
        <f t="shared" si="536"/>
        <v/>
      </c>
      <c r="AB3517" s="1050" t="str">
        <f t="shared" si="537"/>
        <v/>
      </c>
      <c r="AD3517" s="1052" t="str">
        <f t="shared" si="538"/>
        <v/>
      </c>
      <c r="AE3517" s="1053" t="str">
        <f t="shared" si="539"/>
        <v/>
      </c>
    </row>
    <row r="3518" spans="23:31" ht="12.75" customHeight="1">
      <c r="W3518" s="1046" t="str">
        <f t="shared" si="540"/>
        <v/>
      </c>
      <c r="X3518" s="1047"/>
      <c r="Y3518" s="1048" t="str">
        <f t="shared" si="541"/>
        <v/>
      </c>
      <c r="Z3518" s="1049" t="str">
        <f t="shared" si="535"/>
        <v/>
      </c>
      <c r="AA3518" s="1049" t="str">
        <f t="shared" si="536"/>
        <v/>
      </c>
      <c r="AB3518" s="1050" t="str">
        <f t="shared" si="537"/>
        <v/>
      </c>
      <c r="AD3518" s="1052" t="str">
        <f t="shared" si="538"/>
        <v/>
      </c>
      <c r="AE3518" s="1053" t="str">
        <f t="shared" si="539"/>
        <v/>
      </c>
    </row>
    <row r="3519" spans="23:31" ht="12.75" customHeight="1">
      <c r="W3519" s="1046" t="str">
        <f t="shared" si="540"/>
        <v/>
      </c>
      <c r="X3519" s="1047"/>
      <c r="Y3519" s="1048" t="str">
        <f t="shared" si="541"/>
        <v/>
      </c>
      <c r="Z3519" s="1049" t="str">
        <f t="shared" si="535"/>
        <v/>
      </c>
      <c r="AA3519" s="1049" t="str">
        <f t="shared" si="536"/>
        <v/>
      </c>
      <c r="AB3519" s="1050" t="str">
        <f t="shared" si="537"/>
        <v/>
      </c>
      <c r="AD3519" s="1052" t="str">
        <f t="shared" si="538"/>
        <v/>
      </c>
      <c r="AE3519" s="1053" t="str">
        <f t="shared" si="539"/>
        <v/>
      </c>
    </row>
    <row r="3520" spans="23:31" ht="12.75" customHeight="1">
      <c r="W3520" s="1046" t="str">
        <f t="shared" si="540"/>
        <v/>
      </c>
      <c r="X3520" s="1047"/>
      <c r="Y3520" s="1048" t="str">
        <f t="shared" si="541"/>
        <v/>
      </c>
      <c r="Z3520" s="1049" t="str">
        <f t="shared" si="535"/>
        <v/>
      </c>
      <c r="AA3520" s="1049" t="str">
        <f t="shared" si="536"/>
        <v/>
      </c>
      <c r="AB3520" s="1050" t="str">
        <f t="shared" si="537"/>
        <v/>
      </c>
      <c r="AD3520" s="1052" t="str">
        <f t="shared" si="538"/>
        <v/>
      </c>
      <c r="AE3520" s="1053" t="str">
        <f t="shared" si="539"/>
        <v/>
      </c>
    </row>
    <row r="3521" spans="23:31" ht="12.75" customHeight="1">
      <c r="W3521" s="1046" t="str">
        <f t="shared" si="540"/>
        <v/>
      </c>
      <c r="X3521" s="1047"/>
      <c r="Y3521" s="1048" t="str">
        <f t="shared" si="541"/>
        <v/>
      </c>
      <c r="Z3521" s="1049" t="str">
        <f t="shared" si="535"/>
        <v/>
      </c>
      <c r="AA3521" s="1049" t="str">
        <f t="shared" si="536"/>
        <v/>
      </c>
      <c r="AB3521" s="1050" t="str">
        <f t="shared" si="537"/>
        <v/>
      </c>
      <c r="AD3521" s="1052" t="str">
        <f t="shared" si="538"/>
        <v/>
      </c>
      <c r="AE3521" s="1053" t="str">
        <f t="shared" si="539"/>
        <v/>
      </c>
    </row>
    <row r="3522" spans="23:31" ht="12.75" customHeight="1">
      <c r="W3522" s="1046" t="str">
        <f t="shared" si="540"/>
        <v/>
      </c>
      <c r="X3522" s="1047"/>
      <c r="Y3522" s="1048" t="str">
        <f t="shared" si="541"/>
        <v/>
      </c>
      <c r="Z3522" s="1049" t="str">
        <f t="shared" si="535"/>
        <v/>
      </c>
      <c r="AA3522" s="1049" t="str">
        <f t="shared" si="536"/>
        <v/>
      </c>
      <c r="AB3522" s="1050" t="str">
        <f t="shared" si="537"/>
        <v/>
      </c>
      <c r="AD3522" s="1052" t="str">
        <f t="shared" si="538"/>
        <v/>
      </c>
      <c r="AE3522" s="1053" t="str">
        <f t="shared" si="539"/>
        <v/>
      </c>
    </row>
    <row r="3523" spans="23:31" ht="12.75" customHeight="1">
      <c r="W3523" s="1046" t="str">
        <f t="shared" si="540"/>
        <v/>
      </c>
      <c r="X3523" s="1047"/>
      <c r="Y3523" s="1048" t="str">
        <f t="shared" si="541"/>
        <v/>
      </c>
      <c r="Z3523" s="1049" t="str">
        <f t="shared" ref="Z3523:Z3586" si="542">IF($K3523="","",_xlfn.LET(_xlpm.gDate,K3523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523" s="1049" t="str">
        <f t="shared" ref="AA3523:AA3586" si="543">IF($Z3523="","",TEXT($Z3523,"mm"))</f>
        <v/>
      </c>
      <c r="AB3523" s="1050" t="str">
        <f t="shared" ref="AB3523:AB3586" si="544">IFERROR(CHOOSE(AA3523,"መስከረም","ጥቅምት","ህዳር  ","ታህሳስ ","ጥር ","የካቲት ","መጋቢት ","ሚይዚያ ","ግንቦት ","ሰኔ ","ሐምሌ ","ነሐሴ ","Pagume"),"")</f>
        <v/>
      </c>
      <c r="AD3523" s="1052" t="str">
        <f t="shared" ref="AD3523:AD3586" si="545">IF($D3523="","",YEAR(D3523)&amp;"-W"&amp;WEEKNUM(D3523,2))</f>
        <v/>
      </c>
      <c r="AE3523" s="1053" t="str">
        <f t="shared" ref="AE3523:AE3586" si="546">IF($K3523="","",YEAR(K3523)&amp;"-W"&amp;WEEKNUM(K3523,2))</f>
        <v/>
      </c>
    </row>
    <row r="3524" spans="23:31" ht="12.75" customHeight="1">
      <c r="W3524" s="1046" t="str">
        <f t="shared" ref="W3524:W3587" si="547">IF($D3524="","",_xlfn.LET(_xlpm.gDate,D3524,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524" s="1047"/>
      <c r="Y3524" s="1048" t="str">
        <f t="shared" si="541"/>
        <v/>
      </c>
      <c r="Z3524" s="1049" t="str">
        <f t="shared" si="542"/>
        <v/>
      </c>
      <c r="AA3524" s="1049" t="str">
        <f t="shared" si="543"/>
        <v/>
      </c>
      <c r="AB3524" s="1050" t="str">
        <f t="shared" si="544"/>
        <v/>
      </c>
      <c r="AD3524" s="1052" t="str">
        <f t="shared" si="545"/>
        <v/>
      </c>
      <c r="AE3524" s="1053" t="str">
        <f t="shared" si="546"/>
        <v/>
      </c>
    </row>
    <row r="3525" spans="23:31" ht="12.75" customHeight="1">
      <c r="W3525" s="1046" t="str">
        <f t="shared" si="547"/>
        <v/>
      </c>
      <c r="X3525" s="1047"/>
      <c r="Y3525" s="1048" t="str">
        <f t="shared" si="541"/>
        <v/>
      </c>
      <c r="Z3525" s="1049" t="str">
        <f t="shared" si="542"/>
        <v/>
      </c>
      <c r="AA3525" s="1049" t="str">
        <f t="shared" si="543"/>
        <v/>
      </c>
      <c r="AB3525" s="1050" t="str">
        <f t="shared" si="544"/>
        <v/>
      </c>
      <c r="AD3525" s="1052" t="str">
        <f t="shared" si="545"/>
        <v/>
      </c>
      <c r="AE3525" s="1053" t="str">
        <f t="shared" si="546"/>
        <v/>
      </c>
    </row>
    <row r="3526" spans="23:31" ht="12.75" customHeight="1">
      <c r="W3526" s="1046" t="str">
        <f t="shared" si="547"/>
        <v/>
      </c>
      <c r="X3526" s="1047"/>
      <c r="Y3526" s="1048" t="str">
        <f t="shared" si="541"/>
        <v/>
      </c>
      <c r="Z3526" s="1049" t="str">
        <f t="shared" si="542"/>
        <v/>
      </c>
      <c r="AA3526" s="1049" t="str">
        <f t="shared" si="543"/>
        <v/>
      </c>
      <c r="AB3526" s="1050" t="str">
        <f t="shared" si="544"/>
        <v/>
      </c>
      <c r="AD3526" s="1052" t="str">
        <f t="shared" si="545"/>
        <v/>
      </c>
      <c r="AE3526" s="1053" t="str">
        <f t="shared" si="546"/>
        <v/>
      </c>
    </row>
    <row r="3527" spans="23:31" ht="12.75" customHeight="1">
      <c r="W3527" s="1046" t="str">
        <f t="shared" si="547"/>
        <v/>
      </c>
      <c r="X3527" s="1047"/>
      <c r="Y3527" s="1048" t="str">
        <f t="shared" si="541"/>
        <v/>
      </c>
      <c r="Z3527" s="1049" t="str">
        <f t="shared" si="542"/>
        <v/>
      </c>
      <c r="AA3527" s="1049" t="str">
        <f t="shared" si="543"/>
        <v/>
      </c>
      <c r="AB3527" s="1050" t="str">
        <f t="shared" si="544"/>
        <v/>
      </c>
      <c r="AD3527" s="1052" t="str">
        <f t="shared" si="545"/>
        <v/>
      </c>
      <c r="AE3527" s="1053" t="str">
        <f t="shared" si="546"/>
        <v/>
      </c>
    </row>
    <row r="3528" spans="23:31" ht="12.75" customHeight="1">
      <c r="W3528" s="1046" t="str">
        <f t="shared" si="547"/>
        <v/>
      </c>
      <c r="X3528" s="1047"/>
      <c r="Y3528" s="1048" t="str">
        <f t="shared" si="541"/>
        <v/>
      </c>
      <c r="Z3528" s="1049" t="str">
        <f t="shared" si="542"/>
        <v/>
      </c>
      <c r="AA3528" s="1049" t="str">
        <f t="shared" si="543"/>
        <v/>
      </c>
      <c r="AB3528" s="1050" t="str">
        <f t="shared" si="544"/>
        <v/>
      </c>
      <c r="AD3528" s="1052" t="str">
        <f t="shared" si="545"/>
        <v/>
      </c>
      <c r="AE3528" s="1053" t="str">
        <f t="shared" si="546"/>
        <v/>
      </c>
    </row>
    <row r="3529" spans="23:31" ht="12.75" customHeight="1">
      <c r="W3529" s="1046" t="str">
        <f t="shared" si="547"/>
        <v/>
      </c>
      <c r="X3529" s="1047"/>
      <c r="Y3529" s="1048" t="str">
        <f t="shared" si="541"/>
        <v/>
      </c>
      <c r="Z3529" s="1049" t="str">
        <f t="shared" si="542"/>
        <v/>
      </c>
      <c r="AA3529" s="1049" t="str">
        <f t="shared" si="543"/>
        <v/>
      </c>
      <c r="AB3529" s="1050" t="str">
        <f t="shared" si="544"/>
        <v/>
      </c>
      <c r="AD3529" s="1052" t="str">
        <f t="shared" si="545"/>
        <v/>
      </c>
      <c r="AE3529" s="1053" t="str">
        <f t="shared" si="546"/>
        <v/>
      </c>
    </row>
    <row r="3530" spans="23:31" ht="12.75" customHeight="1">
      <c r="W3530" s="1046" t="str">
        <f t="shared" si="547"/>
        <v/>
      </c>
      <c r="X3530" s="1047"/>
      <c r="Y3530" s="1048" t="str">
        <f t="shared" si="541"/>
        <v/>
      </c>
      <c r="Z3530" s="1049" t="str">
        <f t="shared" si="542"/>
        <v/>
      </c>
      <c r="AA3530" s="1049" t="str">
        <f t="shared" si="543"/>
        <v/>
      </c>
      <c r="AB3530" s="1050" t="str">
        <f t="shared" si="544"/>
        <v/>
      </c>
      <c r="AD3530" s="1052" t="str">
        <f t="shared" si="545"/>
        <v/>
      </c>
      <c r="AE3530" s="1053" t="str">
        <f t="shared" si="546"/>
        <v/>
      </c>
    </row>
    <row r="3531" spans="23:31" ht="12.75" customHeight="1">
      <c r="W3531" s="1046" t="str">
        <f t="shared" si="547"/>
        <v/>
      </c>
      <c r="X3531" s="1047"/>
      <c r="Y3531" s="1048" t="str">
        <f t="shared" si="541"/>
        <v/>
      </c>
      <c r="Z3531" s="1049" t="str">
        <f t="shared" si="542"/>
        <v/>
      </c>
      <c r="AA3531" s="1049" t="str">
        <f t="shared" si="543"/>
        <v/>
      </c>
      <c r="AB3531" s="1050" t="str">
        <f t="shared" si="544"/>
        <v/>
      </c>
      <c r="AD3531" s="1052" t="str">
        <f t="shared" si="545"/>
        <v/>
      </c>
      <c r="AE3531" s="1053" t="str">
        <f t="shared" si="546"/>
        <v/>
      </c>
    </row>
    <row r="3532" spans="23:31" ht="12.75" customHeight="1">
      <c r="W3532" s="1046" t="str">
        <f t="shared" si="547"/>
        <v/>
      </c>
      <c r="X3532" s="1047"/>
      <c r="Y3532" s="1048" t="str">
        <f t="shared" si="541"/>
        <v/>
      </c>
      <c r="Z3532" s="1049" t="str">
        <f t="shared" si="542"/>
        <v/>
      </c>
      <c r="AA3532" s="1049" t="str">
        <f t="shared" si="543"/>
        <v/>
      </c>
      <c r="AB3532" s="1050" t="str">
        <f t="shared" si="544"/>
        <v/>
      </c>
      <c r="AD3532" s="1052" t="str">
        <f t="shared" si="545"/>
        <v/>
      </c>
      <c r="AE3532" s="1053" t="str">
        <f t="shared" si="546"/>
        <v/>
      </c>
    </row>
    <row r="3533" spans="23:31" ht="12.75" customHeight="1">
      <c r="W3533" s="1046" t="str">
        <f t="shared" si="547"/>
        <v/>
      </c>
      <c r="X3533" s="1047"/>
      <c r="Y3533" s="1048" t="str">
        <f t="shared" si="541"/>
        <v/>
      </c>
      <c r="Z3533" s="1049" t="str">
        <f t="shared" si="542"/>
        <v/>
      </c>
      <c r="AA3533" s="1049" t="str">
        <f t="shared" si="543"/>
        <v/>
      </c>
      <c r="AB3533" s="1050" t="str">
        <f t="shared" si="544"/>
        <v/>
      </c>
      <c r="AD3533" s="1052" t="str">
        <f t="shared" si="545"/>
        <v/>
      </c>
      <c r="AE3533" s="1053" t="str">
        <f t="shared" si="546"/>
        <v/>
      </c>
    </row>
    <row r="3534" spans="23:31" ht="12.75" customHeight="1">
      <c r="W3534" s="1046" t="str">
        <f t="shared" si="547"/>
        <v/>
      </c>
      <c r="X3534" s="1047"/>
      <c r="Y3534" s="1048" t="str">
        <f t="shared" si="541"/>
        <v/>
      </c>
      <c r="Z3534" s="1049" t="str">
        <f t="shared" si="542"/>
        <v/>
      </c>
      <c r="AA3534" s="1049" t="str">
        <f t="shared" si="543"/>
        <v/>
      </c>
      <c r="AB3534" s="1050" t="str">
        <f t="shared" si="544"/>
        <v/>
      </c>
      <c r="AD3534" s="1052" t="str">
        <f t="shared" si="545"/>
        <v/>
      </c>
      <c r="AE3534" s="1053" t="str">
        <f t="shared" si="546"/>
        <v/>
      </c>
    </row>
    <row r="3535" spans="23:31" ht="12.75" customHeight="1">
      <c r="W3535" s="1046" t="str">
        <f t="shared" si="547"/>
        <v/>
      </c>
      <c r="X3535" s="1047"/>
      <c r="Y3535" s="1048" t="str">
        <f t="shared" si="541"/>
        <v/>
      </c>
      <c r="Z3535" s="1049" t="str">
        <f t="shared" si="542"/>
        <v/>
      </c>
      <c r="AA3535" s="1049" t="str">
        <f t="shared" si="543"/>
        <v/>
      </c>
      <c r="AB3535" s="1050" t="str">
        <f t="shared" si="544"/>
        <v/>
      </c>
      <c r="AD3535" s="1052" t="str">
        <f t="shared" si="545"/>
        <v/>
      </c>
      <c r="AE3535" s="1053" t="str">
        <f t="shared" si="546"/>
        <v/>
      </c>
    </row>
    <row r="3536" spans="23:31" ht="12.75" customHeight="1">
      <c r="W3536" s="1046" t="str">
        <f t="shared" si="547"/>
        <v/>
      </c>
      <c r="X3536" s="1047"/>
      <c r="Y3536" s="1048" t="str">
        <f t="shared" si="541"/>
        <v/>
      </c>
      <c r="Z3536" s="1049" t="str">
        <f t="shared" si="542"/>
        <v/>
      </c>
      <c r="AA3536" s="1049" t="str">
        <f t="shared" si="543"/>
        <v/>
      </c>
      <c r="AB3536" s="1050" t="str">
        <f t="shared" si="544"/>
        <v/>
      </c>
      <c r="AD3536" s="1052" t="str">
        <f t="shared" si="545"/>
        <v/>
      </c>
      <c r="AE3536" s="1053" t="str">
        <f t="shared" si="546"/>
        <v/>
      </c>
    </row>
    <row r="3537" spans="23:31" ht="12.75" customHeight="1">
      <c r="W3537" s="1046" t="str">
        <f t="shared" si="547"/>
        <v/>
      </c>
      <c r="X3537" s="1047"/>
      <c r="Y3537" s="1048" t="str">
        <f t="shared" si="541"/>
        <v/>
      </c>
      <c r="Z3537" s="1049" t="str">
        <f t="shared" si="542"/>
        <v/>
      </c>
      <c r="AA3537" s="1049" t="str">
        <f t="shared" si="543"/>
        <v/>
      </c>
      <c r="AB3537" s="1050" t="str">
        <f t="shared" si="544"/>
        <v/>
      </c>
      <c r="AD3537" s="1052" t="str">
        <f t="shared" si="545"/>
        <v/>
      </c>
      <c r="AE3537" s="1053" t="str">
        <f t="shared" si="546"/>
        <v/>
      </c>
    </row>
    <row r="3538" spans="23:31" ht="12.75" customHeight="1">
      <c r="W3538" s="1046" t="str">
        <f t="shared" si="547"/>
        <v/>
      </c>
      <c r="X3538" s="1047"/>
      <c r="Y3538" s="1048" t="str">
        <f t="shared" si="541"/>
        <v/>
      </c>
      <c r="Z3538" s="1049" t="str">
        <f t="shared" si="542"/>
        <v/>
      </c>
      <c r="AA3538" s="1049" t="str">
        <f t="shared" si="543"/>
        <v/>
      </c>
      <c r="AB3538" s="1050" t="str">
        <f t="shared" si="544"/>
        <v/>
      </c>
      <c r="AD3538" s="1052" t="str">
        <f t="shared" si="545"/>
        <v/>
      </c>
      <c r="AE3538" s="1053" t="str">
        <f t="shared" si="546"/>
        <v/>
      </c>
    </row>
    <row r="3539" spans="23:31" ht="12.75" customHeight="1">
      <c r="W3539" s="1046" t="str">
        <f t="shared" si="547"/>
        <v/>
      </c>
      <c r="X3539" s="1047"/>
      <c r="Y3539" s="1048" t="str">
        <f t="shared" si="541"/>
        <v/>
      </c>
      <c r="Z3539" s="1049" t="str">
        <f t="shared" si="542"/>
        <v/>
      </c>
      <c r="AA3539" s="1049" t="str">
        <f t="shared" si="543"/>
        <v/>
      </c>
      <c r="AB3539" s="1050" t="str">
        <f t="shared" si="544"/>
        <v/>
      </c>
      <c r="AD3539" s="1052" t="str">
        <f t="shared" si="545"/>
        <v/>
      </c>
      <c r="AE3539" s="1053" t="str">
        <f t="shared" si="546"/>
        <v/>
      </c>
    </row>
    <row r="3540" spans="23:31" ht="12.75" customHeight="1">
      <c r="W3540" s="1046" t="str">
        <f t="shared" si="547"/>
        <v/>
      </c>
      <c r="X3540" s="1047"/>
      <c r="Y3540" s="1048" t="str">
        <f t="shared" si="541"/>
        <v/>
      </c>
      <c r="Z3540" s="1049" t="str">
        <f t="shared" si="542"/>
        <v/>
      </c>
      <c r="AA3540" s="1049" t="str">
        <f t="shared" si="543"/>
        <v/>
      </c>
      <c r="AB3540" s="1050" t="str">
        <f t="shared" si="544"/>
        <v/>
      </c>
      <c r="AD3540" s="1052" t="str">
        <f t="shared" si="545"/>
        <v/>
      </c>
      <c r="AE3540" s="1053" t="str">
        <f t="shared" si="546"/>
        <v/>
      </c>
    </row>
    <row r="3541" spans="23:31" ht="12.75" customHeight="1">
      <c r="W3541" s="1046" t="str">
        <f t="shared" si="547"/>
        <v/>
      </c>
      <c r="X3541" s="1047"/>
      <c r="Y3541" s="1048" t="str">
        <f t="shared" si="541"/>
        <v/>
      </c>
      <c r="Z3541" s="1049" t="str">
        <f t="shared" si="542"/>
        <v/>
      </c>
      <c r="AA3541" s="1049" t="str">
        <f t="shared" si="543"/>
        <v/>
      </c>
      <c r="AB3541" s="1050" t="str">
        <f t="shared" si="544"/>
        <v/>
      </c>
      <c r="AD3541" s="1052" t="str">
        <f t="shared" si="545"/>
        <v/>
      </c>
      <c r="AE3541" s="1053" t="str">
        <f t="shared" si="546"/>
        <v/>
      </c>
    </row>
    <row r="3542" spans="23:31" ht="12.75" customHeight="1">
      <c r="W3542" s="1046" t="str">
        <f t="shared" si="547"/>
        <v/>
      </c>
      <c r="X3542" s="1047"/>
      <c r="Y3542" s="1048" t="str">
        <f t="shared" si="541"/>
        <v/>
      </c>
      <c r="Z3542" s="1049" t="str">
        <f t="shared" si="542"/>
        <v/>
      </c>
      <c r="AA3542" s="1049" t="str">
        <f t="shared" si="543"/>
        <v/>
      </c>
      <c r="AB3542" s="1050" t="str">
        <f t="shared" si="544"/>
        <v/>
      </c>
      <c r="AD3542" s="1052" t="str">
        <f t="shared" si="545"/>
        <v/>
      </c>
      <c r="AE3542" s="1053" t="str">
        <f t="shared" si="546"/>
        <v/>
      </c>
    </row>
    <row r="3543" spans="23:31" ht="12.75" customHeight="1">
      <c r="W3543" s="1046" t="str">
        <f t="shared" si="547"/>
        <v/>
      </c>
      <c r="X3543" s="1047"/>
      <c r="Y3543" s="1048" t="str">
        <f t="shared" si="541"/>
        <v/>
      </c>
      <c r="Z3543" s="1049" t="str">
        <f t="shared" si="542"/>
        <v/>
      </c>
      <c r="AA3543" s="1049" t="str">
        <f t="shared" si="543"/>
        <v/>
      </c>
      <c r="AB3543" s="1050" t="str">
        <f t="shared" si="544"/>
        <v/>
      </c>
      <c r="AD3543" s="1052" t="str">
        <f t="shared" si="545"/>
        <v/>
      </c>
      <c r="AE3543" s="1053" t="str">
        <f t="shared" si="546"/>
        <v/>
      </c>
    </row>
    <row r="3544" spans="23:31" ht="12.75" customHeight="1">
      <c r="W3544" s="1046" t="str">
        <f t="shared" si="547"/>
        <v/>
      </c>
      <c r="X3544" s="1047"/>
      <c r="Y3544" s="1048" t="str">
        <f t="shared" si="541"/>
        <v/>
      </c>
      <c r="Z3544" s="1049" t="str">
        <f t="shared" si="542"/>
        <v/>
      </c>
      <c r="AA3544" s="1049" t="str">
        <f t="shared" si="543"/>
        <v/>
      </c>
      <c r="AB3544" s="1050" t="str">
        <f t="shared" si="544"/>
        <v/>
      </c>
      <c r="AD3544" s="1052" t="str">
        <f t="shared" si="545"/>
        <v/>
      </c>
      <c r="AE3544" s="1053" t="str">
        <f t="shared" si="546"/>
        <v/>
      </c>
    </row>
    <row r="3545" spans="23:31" ht="12.75" customHeight="1">
      <c r="W3545" s="1046" t="str">
        <f t="shared" si="547"/>
        <v/>
      </c>
      <c r="X3545" s="1047"/>
      <c r="Y3545" s="1048" t="str">
        <f t="shared" si="541"/>
        <v/>
      </c>
      <c r="Z3545" s="1049" t="str">
        <f t="shared" si="542"/>
        <v/>
      </c>
      <c r="AA3545" s="1049" t="str">
        <f t="shared" si="543"/>
        <v/>
      </c>
      <c r="AB3545" s="1050" t="str">
        <f t="shared" si="544"/>
        <v/>
      </c>
      <c r="AD3545" s="1052" t="str">
        <f t="shared" si="545"/>
        <v/>
      </c>
      <c r="AE3545" s="1053" t="str">
        <f t="shared" si="546"/>
        <v/>
      </c>
    </row>
    <row r="3546" spans="23:31" ht="12.75" customHeight="1">
      <c r="W3546" s="1046" t="str">
        <f t="shared" si="547"/>
        <v/>
      </c>
      <c r="X3546" s="1047"/>
      <c r="Y3546" s="1048" t="str">
        <f t="shared" si="541"/>
        <v/>
      </c>
      <c r="Z3546" s="1049" t="str">
        <f t="shared" si="542"/>
        <v/>
      </c>
      <c r="AA3546" s="1049" t="str">
        <f t="shared" si="543"/>
        <v/>
      </c>
      <c r="AB3546" s="1050" t="str">
        <f t="shared" si="544"/>
        <v/>
      </c>
      <c r="AD3546" s="1052" t="str">
        <f t="shared" si="545"/>
        <v/>
      </c>
      <c r="AE3546" s="1053" t="str">
        <f t="shared" si="546"/>
        <v/>
      </c>
    </row>
    <row r="3547" spans="23:31" ht="12.75" customHeight="1">
      <c r="W3547" s="1046" t="str">
        <f t="shared" si="547"/>
        <v/>
      </c>
      <c r="X3547" s="1047"/>
      <c r="Y3547" s="1048" t="str">
        <f t="shared" si="541"/>
        <v/>
      </c>
      <c r="Z3547" s="1049" t="str">
        <f t="shared" si="542"/>
        <v/>
      </c>
      <c r="AA3547" s="1049" t="str">
        <f t="shared" si="543"/>
        <v/>
      </c>
      <c r="AB3547" s="1050" t="str">
        <f t="shared" si="544"/>
        <v/>
      </c>
      <c r="AD3547" s="1052" t="str">
        <f t="shared" si="545"/>
        <v/>
      </c>
      <c r="AE3547" s="1053" t="str">
        <f t="shared" si="546"/>
        <v/>
      </c>
    </row>
    <row r="3548" spans="23:31" ht="12.75" customHeight="1">
      <c r="W3548" s="1046" t="str">
        <f t="shared" si="547"/>
        <v/>
      </c>
      <c r="X3548" s="1047"/>
      <c r="Y3548" s="1048" t="str">
        <f t="shared" si="541"/>
        <v/>
      </c>
      <c r="Z3548" s="1049" t="str">
        <f t="shared" si="542"/>
        <v/>
      </c>
      <c r="AA3548" s="1049" t="str">
        <f t="shared" si="543"/>
        <v/>
      </c>
      <c r="AB3548" s="1050" t="str">
        <f t="shared" si="544"/>
        <v/>
      </c>
      <c r="AD3548" s="1052" t="str">
        <f t="shared" si="545"/>
        <v/>
      </c>
      <c r="AE3548" s="1053" t="str">
        <f t="shared" si="546"/>
        <v/>
      </c>
    </row>
    <row r="3549" spans="23:31" ht="12.75" customHeight="1">
      <c r="W3549" s="1046" t="str">
        <f t="shared" si="547"/>
        <v/>
      </c>
      <c r="X3549" s="1047"/>
      <c r="Y3549" s="1048" t="str">
        <f t="shared" si="541"/>
        <v/>
      </c>
      <c r="Z3549" s="1049" t="str">
        <f t="shared" si="542"/>
        <v/>
      </c>
      <c r="AA3549" s="1049" t="str">
        <f t="shared" si="543"/>
        <v/>
      </c>
      <c r="AB3549" s="1050" t="str">
        <f t="shared" si="544"/>
        <v/>
      </c>
      <c r="AD3549" s="1052" t="str">
        <f t="shared" si="545"/>
        <v/>
      </c>
      <c r="AE3549" s="1053" t="str">
        <f t="shared" si="546"/>
        <v/>
      </c>
    </row>
    <row r="3550" spans="23:31" ht="12.75" customHeight="1">
      <c r="W3550" s="1046" t="str">
        <f t="shared" si="547"/>
        <v/>
      </c>
      <c r="X3550" s="1047"/>
      <c r="Y3550" s="1048" t="str">
        <f t="shared" si="541"/>
        <v/>
      </c>
      <c r="Z3550" s="1049" t="str">
        <f t="shared" si="542"/>
        <v/>
      </c>
      <c r="AA3550" s="1049" t="str">
        <f t="shared" si="543"/>
        <v/>
      </c>
      <c r="AB3550" s="1050" t="str">
        <f t="shared" si="544"/>
        <v/>
      </c>
      <c r="AD3550" s="1052" t="str">
        <f t="shared" si="545"/>
        <v/>
      </c>
      <c r="AE3550" s="1053" t="str">
        <f t="shared" si="546"/>
        <v/>
      </c>
    </row>
    <row r="3551" spans="23:31" ht="12.75" customHeight="1">
      <c r="W3551" s="1046" t="str">
        <f t="shared" si="547"/>
        <v/>
      </c>
      <c r="X3551" s="1047"/>
      <c r="Y3551" s="1048" t="str">
        <f t="shared" si="541"/>
        <v/>
      </c>
      <c r="Z3551" s="1049" t="str">
        <f t="shared" si="542"/>
        <v/>
      </c>
      <c r="AA3551" s="1049" t="str">
        <f t="shared" si="543"/>
        <v/>
      </c>
      <c r="AB3551" s="1050" t="str">
        <f t="shared" si="544"/>
        <v/>
      </c>
      <c r="AD3551" s="1052" t="str">
        <f t="shared" si="545"/>
        <v/>
      </c>
      <c r="AE3551" s="1053" t="str">
        <f t="shared" si="546"/>
        <v/>
      </c>
    </row>
    <row r="3552" spans="23:31" ht="12.75" customHeight="1">
      <c r="W3552" s="1046" t="str">
        <f t="shared" si="547"/>
        <v/>
      </c>
      <c r="X3552" s="1047"/>
      <c r="Y3552" s="1048" t="str">
        <f t="shared" si="541"/>
        <v/>
      </c>
      <c r="Z3552" s="1049" t="str">
        <f t="shared" si="542"/>
        <v/>
      </c>
      <c r="AA3552" s="1049" t="str">
        <f t="shared" si="543"/>
        <v/>
      </c>
      <c r="AB3552" s="1050" t="str">
        <f t="shared" si="544"/>
        <v/>
      </c>
      <c r="AD3552" s="1052" t="str">
        <f t="shared" si="545"/>
        <v/>
      </c>
      <c r="AE3552" s="1053" t="str">
        <f t="shared" si="546"/>
        <v/>
      </c>
    </row>
    <row r="3553" spans="23:31" ht="12.75" customHeight="1">
      <c r="W3553" s="1046" t="str">
        <f t="shared" si="547"/>
        <v/>
      </c>
      <c r="X3553" s="1047"/>
      <c r="Y3553" s="1048" t="str">
        <f t="shared" ref="Y3553:Y3616" si="548">IFERROR(CHOOSE(X3553,"መስከረም","ጥቅምት","ህዳር  ","ታህሳስ ","ጥር ","የካቲት ","መጋቢት ","ሚይዚያ ","ግንቦት ","ሰኔ ","ሐምሌ ","ነሐሴ ","Pagume"),"")</f>
        <v/>
      </c>
      <c r="Z3553" s="1049" t="str">
        <f t="shared" si="542"/>
        <v/>
      </c>
      <c r="AA3553" s="1049" t="str">
        <f t="shared" si="543"/>
        <v/>
      </c>
      <c r="AB3553" s="1050" t="str">
        <f t="shared" si="544"/>
        <v/>
      </c>
      <c r="AD3553" s="1052" t="str">
        <f t="shared" si="545"/>
        <v/>
      </c>
      <c r="AE3553" s="1053" t="str">
        <f t="shared" si="546"/>
        <v/>
      </c>
    </row>
    <row r="3554" spans="23:31" ht="12.75" customHeight="1">
      <c r="W3554" s="1046" t="str">
        <f t="shared" si="547"/>
        <v/>
      </c>
      <c r="X3554" s="1047"/>
      <c r="Y3554" s="1048" t="str">
        <f t="shared" si="548"/>
        <v/>
      </c>
      <c r="Z3554" s="1049" t="str">
        <f t="shared" si="542"/>
        <v/>
      </c>
      <c r="AA3554" s="1049" t="str">
        <f t="shared" si="543"/>
        <v/>
      </c>
      <c r="AB3554" s="1050" t="str">
        <f t="shared" si="544"/>
        <v/>
      </c>
      <c r="AD3554" s="1052" t="str">
        <f t="shared" si="545"/>
        <v/>
      </c>
      <c r="AE3554" s="1053" t="str">
        <f t="shared" si="546"/>
        <v/>
      </c>
    </row>
    <row r="3555" spans="23:31" ht="12.75" customHeight="1">
      <c r="W3555" s="1046" t="str">
        <f t="shared" si="547"/>
        <v/>
      </c>
      <c r="X3555" s="1047"/>
      <c r="Y3555" s="1048" t="str">
        <f t="shared" si="548"/>
        <v/>
      </c>
      <c r="Z3555" s="1049" t="str">
        <f t="shared" si="542"/>
        <v/>
      </c>
      <c r="AA3555" s="1049" t="str">
        <f t="shared" si="543"/>
        <v/>
      </c>
      <c r="AB3555" s="1050" t="str">
        <f t="shared" si="544"/>
        <v/>
      </c>
      <c r="AD3555" s="1052" t="str">
        <f t="shared" si="545"/>
        <v/>
      </c>
      <c r="AE3555" s="1053" t="str">
        <f t="shared" si="546"/>
        <v/>
      </c>
    </row>
    <row r="3556" spans="23:31" ht="12.75" customHeight="1">
      <c r="W3556" s="1046" t="str">
        <f t="shared" si="547"/>
        <v/>
      </c>
      <c r="X3556" s="1047"/>
      <c r="Y3556" s="1048" t="str">
        <f t="shared" si="548"/>
        <v/>
      </c>
      <c r="Z3556" s="1049" t="str">
        <f t="shared" si="542"/>
        <v/>
      </c>
      <c r="AA3556" s="1049" t="str">
        <f t="shared" si="543"/>
        <v/>
      </c>
      <c r="AB3556" s="1050" t="str">
        <f t="shared" si="544"/>
        <v/>
      </c>
      <c r="AD3556" s="1052" t="str">
        <f t="shared" si="545"/>
        <v/>
      </c>
      <c r="AE3556" s="1053" t="str">
        <f t="shared" si="546"/>
        <v/>
      </c>
    </row>
    <row r="3557" spans="23:31" ht="12.75" customHeight="1">
      <c r="W3557" s="1046" t="str">
        <f t="shared" si="547"/>
        <v/>
      </c>
      <c r="X3557" s="1047"/>
      <c r="Y3557" s="1048" t="str">
        <f t="shared" si="548"/>
        <v/>
      </c>
      <c r="Z3557" s="1049" t="str">
        <f t="shared" si="542"/>
        <v/>
      </c>
      <c r="AA3557" s="1049" t="str">
        <f t="shared" si="543"/>
        <v/>
      </c>
      <c r="AB3557" s="1050" t="str">
        <f t="shared" si="544"/>
        <v/>
      </c>
      <c r="AD3557" s="1052" t="str">
        <f t="shared" si="545"/>
        <v/>
      </c>
      <c r="AE3557" s="1053" t="str">
        <f t="shared" si="546"/>
        <v/>
      </c>
    </row>
    <row r="3558" spans="23:31" ht="12.75" customHeight="1">
      <c r="W3558" s="1046" t="str">
        <f t="shared" si="547"/>
        <v/>
      </c>
      <c r="X3558" s="1047"/>
      <c r="Y3558" s="1048" t="str">
        <f t="shared" si="548"/>
        <v/>
      </c>
      <c r="Z3558" s="1049" t="str">
        <f t="shared" si="542"/>
        <v/>
      </c>
      <c r="AA3558" s="1049" t="str">
        <f t="shared" si="543"/>
        <v/>
      </c>
      <c r="AB3558" s="1050" t="str">
        <f t="shared" si="544"/>
        <v/>
      </c>
      <c r="AD3558" s="1052" t="str">
        <f t="shared" si="545"/>
        <v/>
      </c>
      <c r="AE3558" s="1053" t="str">
        <f t="shared" si="546"/>
        <v/>
      </c>
    </row>
    <row r="3559" spans="23:31" ht="12.75" customHeight="1">
      <c r="W3559" s="1046" t="str">
        <f t="shared" si="547"/>
        <v/>
      </c>
      <c r="X3559" s="1047"/>
      <c r="Y3559" s="1048" t="str">
        <f t="shared" si="548"/>
        <v/>
      </c>
      <c r="Z3559" s="1049" t="str">
        <f t="shared" si="542"/>
        <v/>
      </c>
      <c r="AA3559" s="1049" t="str">
        <f t="shared" si="543"/>
        <v/>
      </c>
      <c r="AB3559" s="1050" t="str">
        <f t="shared" si="544"/>
        <v/>
      </c>
      <c r="AD3559" s="1052" t="str">
        <f t="shared" si="545"/>
        <v/>
      </c>
      <c r="AE3559" s="1053" t="str">
        <f t="shared" si="546"/>
        <v/>
      </c>
    </row>
    <row r="3560" spans="23:31" ht="12.75" customHeight="1">
      <c r="W3560" s="1046" t="str">
        <f t="shared" si="547"/>
        <v/>
      </c>
      <c r="X3560" s="1047"/>
      <c r="Y3560" s="1048" t="str">
        <f t="shared" si="548"/>
        <v/>
      </c>
      <c r="Z3560" s="1049" t="str">
        <f t="shared" si="542"/>
        <v/>
      </c>
      <c r="AA3560" s="1049" t="str">
        <f t="shared" si="543"/>
        <v/>
      </c>
      <c r="AB3560" s="1050" t="str">
        <f t="shared" si="544"/>
        <v/>
      </c>
      <c r="AD3560" s="1052" t="str">
        <f t="shared" si="545"/>
        <v/>
      </c>
      <c r="AE3560" s="1053" t="str">
        <f t="shared" si="546"/>
        <v/>
      </c>
    </row>
    <row r="3561" spans="23:31" ht="12.75" customHeight="1">
      <c r="W3561" s="1046" t="str">
        <f t="shared" si="547"/>
        <v/>
      </c>
      <c r="X3561" s="1047"/>
      <c r="Y3561" s="1048" t="str">
        <f t="shared" si="548"/>
        <v/>
      </c>
      <c r="Z3561" s="1049" t="str">
        <f t="shared" si="542"/>
        <v/>
      </c>
      <c r="AA3561" s="1049" t="str">
        <f t="shared" si="543"/>
        <v/>
      </c>
      <c r="AB3561" s="1050" t="str">
        <f t="shared" si="544"/>
        <v/>
      </c>
      <c r="AD3561" s="1052" t="str">
        <f t="shared" si="545"/>
        <v/>
      </c>
      <c r="AE3561" s="1053" t="str">
        <f t="shared" si="546"/>
        <v/>
      </c>
    </row>
    <row r="3562" spans="23:31" ht="12.75" customHeight="1">
      <c r="W3562" s="1046" t="str">
        <f t="shared" si="547"/>
        <v/>
      </c>
      <c r="X3562" s="1047"/>
      <c r="Y3562" s="1048" t="str">
        <f t="shared" si="548"/>
        <v/>
      </c>
      <c r="Z3562" s="1049" t="str">
        <f t="shared" si="542"/>
        <v/>
      </c>
      <c r="AA3562" s="1049" t="str">
        <f t="shared" si="543"/>
        <v/>
      </c>
      <c r="AB3562" s="1050" t="str">
        <f t="shared" si="544"/>
        <v/>
      </c>
      <c r="AD3562" s="1052" t="str">
        <f t="shared" si="545"/>
        <v/>
      </c>
      <c r="AE3562" s="1053" t="str">
        <f t="shared" si="546"/>
        <v/>
      </c>
    </row>
    <row r="3563" spans="23:31" ht="12.75" customHeight="1">
      <c r="W3563" s="1046" t="str">
        <f t="shared" si="547"/>
        <v/>
      </c>
      <c r="X3563" s="1047"/>
      <c r="Y3563" s="1048" t="str">
        <f t="shared" si="548"/>
        <v/>
      </c>
      <c r="Z3563" s="1049" t="str">
        <f t="shared" si="542"/>
        <v/>
      </c>
      <c r="AA3563" s="1049" t="str">
        <f t="shared" si="543"/>
        <v/>
      </c>
      <c r="AB3563" s="1050" t="str">
        <f t="shared" si="544"/>
        <v/>
      </c>
      <c r="AD3563" s="1052" t="str">
        <f t="shared" si="545"/>
        <v/>
      </c>
      <c r="AE3563" s="1053" t="str">
        <f t="shared" si="546"/>
        <v/>
      </c>
    </row>
    <row r="3564" spans="23:31" ht="12.75" customHeight="1">
      <c r="W3564" s="1046" t="str">
        <f t="shared" si="547"/>
        <v/>
      </c>
      <c r="X3564" s="1047"/>
      <c r="Y3564" s="1048" t="str">
        <f t="shared" si="548"/>
        <v/>
      </c>
      <c r="Z3564" s="1049" t="str">
        <f t="shared" si="542"/>
        <v/>
      </c>
      <c r="AA3564" s="1049" t="str">
        <f t="shared" si="543"/>
        <v/>
      </c>
      <c r="AB3564" s="1050" t="str">
        <f t="shared" si="544"/>
        <v/>
      </c>
      <c r="AD3564" s="1052" t="str">
        <f t="shared" si="545"/>
        <v/>
      </c>
      <c r="AE3564" s="1053" t="str">
        <f t="shared" si="546"/>
        <v/>
      </c>
    </row>
    <row r="3565" spans="23:31" ht="12.75" customHeight="1">
      <c r="W3565" s="1046" t="str">
        <f t="shared" si="547"/>
        <v/>
      </c>
      <c r="X3565" s="1047"/>
      <c r="Y3565" s="1048" t="str">
        <f t="shared" si="548"/>
        <v/>
      </c>
      <c r="Z3565" s="1049" t="str">
        <f t="shared" si="542"/>
        <v/>
      </c>
      <c r="AA3565" s="1049" t="str">
        <f t="shared" si="543"/>
        <v/>
      </c>
      <c r="AB3565" s="1050" t="str">
        <f t="shared" si="544"/>
        <v/>
      </c>
      <c r="AD3565" s="1052" t="str">
        <f t="shared" si="545"/>
        <v/>
      </c>
      <c r="AE3565" s="1053" t="str">
        <f t="shared" si="546"/>
        <v/>
      </c>
    </row>
    <row r="3566" spans="23:31" ht="12.75" customHeight="1">
      <c r="W3566" s="1046" t="str">
        <f t="shared" si="547"/>
        <v/>
      </c>
      <c r="X3566" s="1047"/>
      <c r="Y3566" s="1048" t="str">
        <f t="shared" si="548"/>
        <v/>
      </c>
      <c r="Z3566" s="1049" t="str">
        <f t="shared" si="542"/>
        <v/>
      </c>
      <c r="AA3566" s="1049" t="str">
        <f t="shared" si="543"/>
        <v/>
      </c>
      <c r="AB3566" s="1050" t="str">
        <f t="shared" si="544"/>
        <v/>
      </c>
      <c r="AD3566" s="1052" t="str">
        <f t="shared" si="545"/>
        <v/>
      </c>
      <c r="AE3566" s="1053" t="str">
        <f t="shared" si="546"/>
        <v/>
      </c>
    </row>
    <row r="3567" spans="23:31" ht="12.75" customHeight="1">
      <c r="W3567" s="1046" t="str">
        <f t="shared" si="547"/>
        <v/>
      </c>
      <c r="X3567" s="1047"/>
      <c r="Y3567" s="1048" t="str">
        <f t="shared" si="548"/>
        <v/>
      </c>
      <c r="Z3567" s="1049" t="str">
        <f t="shared" si="542"/>
        <v/>
      </c>
      <c r="AA3567" s="1049" t="str">
        <f t="shared" si="543"/>
        <v/>
      </c>
      <c r="AB3567" s="1050" t="str">
        <f t="shared" si="544"/>
        <v/>
      </c>
      <c r="AD3567" s="1052" t="str">
        <f t="shared" si="545"/>
        <v/>
      </c>
      <c r="AE3567" s="1053" t="str">
        <f t="shared" si="546"/>
        <v/>
      </c>
    </row>
    <row r="3568" spans="23:31" ht="12.75" customHeight="1">
      <c r="W3568" s="1046" t="str">
        <f t="shared" si="547"/>
        <v/>
      </c>
      <c r="X3568" s="1047"/>
      <c r="Y3568" s="1048" t="str">
        <f t="shared" si="548"/>
        <v/>
      </c>
      <c r="Z3568" s="1049" t="str">
        <f t="shared" si="542"/>
        <v/>
      </c>
      <c r="AA3568" s="1049" t="str">
        <f t="shared" si="543"/>
        <v/>
      </c>
      <c r="AB3568" s="1050" t="str">
        <f t="shared" si="544"/>
        <v/>
      </c>
      <c r="AD3568" s="1052" t="str">
        <f t="shared" si="545"/>
        <v/>
      </c>
      <c r="AE3568" s="1053" t="str">
        <f t="shared" si="546"/>
        <v/>
      </c>
    </row>
    <row r="3569" spans="23:31" ht="12.75" customHeight="1">
      <c r="W3569" s="1046" t="str">
        <f t="shared" si="547"/>
        <v/>
      </c>
      <c r="X3569" s="1047"/>
      <c r="Y3569" s="1048" t="str">
        <f t="shared" si="548"/>
        <v/>
      </c>
      <c r="Z3569" s="1049" t="str">
        <f t="shared" si="542"/>
        <v/>
      </c>
      <c r="AA3569" s="1049" t="str">
        <f t="shared" si="543"/>
        <v/>
      </c>
      <c r="AB3569" s="1050" t="str">
        <f t="shared" si="544"/>
        <v/>
      </c>
      <c r="AD3569" s="1052" t="str">
        <f t="shared" si="545"/>
        <v/>
      </c>
      <c r="AE3569" s="1053" t="str">
        <f t="shared" si="546"/>
        <v/>
      </c>
    </row>
    <row r="3570" spans="23:31" ht="12.75" customHeight="1">
      <c r="W3570" s="1046" t="str">
        <f t="shared" si="547"/>
        <v/>
      </c>
      <c r="X3570" s="1047"/>
      <c r="Y3570" s="1048" t="str">
        <f t="shared" si="548"/>
        <v/>
      </c>
      <c r="Z3570" s="1049" t="str">
        <f t="shared" si="542"/>
        <v/>
      </c>
      <c r="AA3570" s="1049" t="str">
        <f t="shared" si="543"/>
        <v/>
      </c>
      <c r="AB3570" s="1050" t="str">
        <f t="shared" si="544"/>
        <v/>
      </c>
      <c r="AD3570" s="1052" t="str">
        <f t="shared" si="545"/>
        <v/>
      </c>
      <c r="AE3570" s="1053" t="str">
        <f t="shared" si="546"/>
        <v/>
      </c>
    </row>
    <row r="3571" spans="23:31" ht="12.75" customHeight="1">
      <c r="W3571" s="1046" t="str">
        <f t="shared" si="547"/>
        <v/>
      </c>
      <c r="X3571" s="1047"/>
      <c r="Y3571" s="1048" t="str">
        <f t="shared" si="548"/>
        <v/>
      </c>
      <c r="Z3571" s="1049" t="str">
        <f t="shared" si="542"/>
        <v/>
      </c>
      <c r="AA3571" s="1049" t="str">
        <f t="shared" si="543"/>
        <v/>
      </c>
      <c r="AB3571" s="1050" t="str">
        <f t="shared" si="544"/>
        <v/>
      </c>
      <c r="AD3571" s="1052" t="str">
        <f t="shared" si="545"/>
        <v/>
      </c>
      <c r="AE3571" s="1053" t="str">
        <f t="shared" si="546"/>
        <v/>
      </c>
    </row>
    <row r="3572" spans="23:31" ht="12.75" customHeight="1">
      <c r="W3572" s="1046" t="str">
        <f t="shared" si="547"/>
        <v/>
      </c>
      <c r="X3572" s="1047"/>
      <c r="Y3572" s="1048" t="str">
        <f t="shared" si="548"/>
        <v/>
      </c>
      <c r="Z3572" s="1049" t="str">
        <f t="shared" si="542"/>
        <v/>
      </c>
      <c r="AA3572" s="1049" t="str">
        <f t="shared" si="543"/>
        <v/>
      </c>
      <c r="AB3572" s="1050" t="str">
        <f t="shared" si="544"/>
        <v/>
      </c>
      <c r="AD3572" s="1052" t="str">
        <f t="shared" si="545"/>
        <v/>
      </c>
      <c r="AE3572" s="1053" t="str">
        <f t="shared" si="546"/>
        <v/>
      </c>
    </row>
    <row r="3573" spans="23:31" ht="12.75" customHeight="1">
      <c r="W3573" s="1046" t="str">
        <f t="shared" si="547"/>
        <v/>
      </c>
      <c r="X3573" s="1047"/>
      <c r="Y3573" s="1048" t="str">
        <f t="shared" si="548"/>
        <v/>
      </c>
      <c r="Z3573" s="1049" t="str">
        <f t="shared" si="542"/>
        <v/>
      </c>
      <c r="AA3573" s="1049" t="str">
        <f t="shared" si="543"/>
        <v/>
      </c>
      <c r="AB3573" s="1050" t="str">
        <f t="shared" si="544"/>
        <v/>
      </c>
      <c r="AD3573" s="1052" t="str">
        <f t="shared" si="545"/>
        <v/>
      </c>
      <c r="AE3573" s="1053" t="str">
        <f t="shared" si="546"/>
        <v/>
      </c>
    </row>
    <row r="3574" spans="23:31" ht="12.75" customHeight="1">
      <c r="W3574" s="1046" t="str">
        <f t="shared" si="547"/>
        <v/>
      </c>
      <c r="X3574" s="1047"/>
      <c r="Y3574" s="1048" t="str">
        <f t="shared" si="548"/>
        <v/>
      </c>
      <c r="Z3574" s="1049" t="str">
        <f t="shared" si="542"/>
        <v/>
      </c>
      <c r="AA3574" s="1049" t="str">
        <f t="shared" si="543"/>
        <v/>
      </c>
      <c r="AB3574" s="1050" t="str">
        <f t="shared" si="544"/>
        <v/>
      </c>
      <c r="AD3574" s="1052" t="str">
        <f t="shared" si="545"/>
        <v/>
      </c>
      <c r="AE3574" s="1053" t="str">
        <f t="shared" si="546"/>
        <v/>
      </c>
    </row>
    <row r="3575" spans="23:31" ht="12.75" customHeight="1">
      <c r="W3575" s="1046" t="str">
        <f t="shared" si="547"/>
        <v/>
      </c>
      <c r="X3575" s="1047"/>
      <c r="Y3575" s="1048" t="str">
        <f t="shared" si="548"/>
        <v/>
      </c>
      <c r="Z3575" s="1049" t="str">
        <f t="shared" si="542"/>
        <v/>
      </c>
      <c r="AA3575" s="1049" t="str">
        <f t="shared" si="543"/>
        <v/>
      </c>
      <c r="AB3575" s="1050" t="str">
        <f t="shared" si="544"/>
        <v/>
      </c>
      <c r="AD3575" s="1052" t="str">
        <f t="shared" si="545"/>
        <v/>
      </c>
      <c r="AE3575" s="1053" t="str">
        <f t="shared" si="546"/>
        <v/>
      </c>
    </row>
    <row r="3576" spans="23:31" ht="12.75" customHeight="1">
      <c r="W3576" s="1046" t="str">
        <f t="shared" si="547"/>
        <v/>
      </c>
      <c r="X3576" s="1047"/>
      <c r="Y3576" s="1048" t="str">
        <f t="shared" si="548"/>
        <v/>
      </c>
      <c r="Z3576" s="1049" t="str">
        <f t="shared" si="542"/>
        <v/>
      </c>
      <c r="AA3576" s="1049" t="str">
        <f t="shared" si="543"/>
        <v/>
      </c>
      <c r="AB3576" s="1050" t="str">
        <f t="shared" si="544"/>
        <v/>
      </c>
      <c r="AD3576" s="1052" t="str">
        <f t="shared" si="545"/>
        <v/>
      </c>
      <c r="AE3576" s="1053" t="str">
        <f t="shared" si="546"/>
        <v/>
      </c>
    </row>
    <row r="3577" spans="23:31" ht="12.75" customHeight="1">
      <c r="W3577" s="1046" t="str">
        <f t="shared" si="547"/>
        <v/>
      </c>
      <c r="X3577" s="1047"/>
      <c r="Y3577" s="1048" t="str">
        <f t="shared" si="548"/>
        <v/>
      </c>
      <c r="Z3577" s="1049" t="str">
        <f t="shared" si="542"/>
        <v/>
      </c>
      <c r="AA3577" s="1049" t="str">
        <f t="shared" si="543"/>
        <v/>
      </c>
      <c r="AB3577" s="1050" t="str">
        <f t="shared" si="544"/>
        <v/>
      </c>
      <c r="AD3577" s="1052" t="str">
        <f t="shared" si="545"/>
        <v/>
      </c>
      <c r="AE3577" s="1053" t="str">
        <f t="shared" si="546"/>
        <v/>
      </c>
    </row>
    <row r="3578" spans="23:31" ht="12.75" customHeight="1">
      <c r="W3578" s="1046" t="str">
        <f t="shared" si="547"/>
        <v/>
      </c>
      <c r="X3578" s="1047"/>
      <c r="Y3578" s="1048" t="str">
        <f t="shared" si="548"/>
        <v/>
      </c>
      <c r="Z3578" s="1049" t="str">
        <f t="shared" si="542"/>
        <v/>
      </c>
      <c r="AA3578" s="1049" t="str">
        <f t="shared" si="543"/>
        <v/>
      </c>
      <c r="AB3578" s="1050" t="str">
        <f t="shared" si="544"/>
        <v/>
      </c>
      <c r="AD3578" s="1052" t="str">
        <f t="shared" si="545"/>
        <v/>
      </c>
      <c r="AE3578" s="1053" t="str">
        <f t="shared" si="546"/>
        <v/>
      </c>
    </row>
    <row r="3579" spans="23:31" ht="12.75" customHeight="1">
      <c r="W3579" s="1046" t="str">
        <f t="shared" si="547"/>
        <v/>
      </c>
      <c r="X3579" s="1047"/>
      <c r="Y3579" s="1048" t="str">
        <f t="shared" si="548"/>
        <v/>
      </c>
      <c r="Z3579" s="1049" t="str">
        <f t="shared" si="542"/>
        <v/>
      </c>
      <c r="AA3579" s="1049" t="str">
        <f t="shared" si="543"/>
        <v/>
      </c>
      <c r="AB3579" s="1050" t="str">
        <f t="shared" si="544"/>
        <v/>
      </c>
      <c r="AD3579" s="1052" t="str">
        <f t="shared" si="545"/>
        <v/>
      </c>
      <c r="AE3579" s="1053" t="str">
        <f t="shared" si="546"/>
        <v/>
      </c>
    </row>
    <row r="3580" spans="23:31" ht="12.75" customHeight="1">
      <c r="W3580" s="1046" t="str">
        <f t="shared" si="547"/>
        <v/>
      </c>
      <c r="X3580" s="1047"/>
      <c r="Y3580" s="1048" t="str">
        <f t="shared" si="548"/>
        <v/>
      </c>
      <c r="Z3580" s="1049" t="str">
        <f t="shared" si="542"/>
        <v/>
      </c>
      <c r="AA3580" s="1049" t="str">
        <f t="shared" si="543"/>
        <v/>
      </c>
      <c r="AB3580" s="1050" t="str">
        <f t="shared" si="544"/>
        <v/>
      </c>
      <c r="AD3580" s="1052" t="str">
        <f t="shared" si="545"/>
        <v/>
      </c>
      <c r="AE3580" s="1053" t="str">
        <f t="shared" si="546"/>
        <v/>
      </c>
    </row>
    <row r="3581" spans="23:31" ht="12.75" customHeight="1">
      <c r="W3581" s="1046" t="str">
        <f t="shared" si="547"/>
        <v/>
      </c>
      <c r="X3581" s="1047"/>
      <c r="Y3581" s="1048" t="str">
        <f t="shared" si="548"/>
        <v/>
      </c>
      <c r="Z3581" s="1049" t="str">
        <f t="shared" si="542"/>
        <v/>
      </c>
      <c r="AA3581" s="1049" t="str">
        <f t="shared" si="543"/>
        <v/>
      </c>
      <c r="AB3581" s="1050" t="str">
        <f t="shared" si="544"/>
        <v/>
      </c>
      <c r="AD3581" s="1052" t="str">
        <f t="shared" si="545"/>
        <v/>
      </c>
      <c r="AE3581" s="1053" t="str">
        <f t="shared" si="546"/>
        <v/>
      </c>
    </row>
    <row r="3582" spans="23:31" ht="12.75" customHeight="1">
      <c r="W3582" s="1046" t="str">
        <f t="shared" si="547"/>
        <v/>
      </c>
      <c r="X3582" s="1047"/>
      <c r="Y3582" s="1048" t="str">
        <f t="shared" si="548"/>
        <v/>
      </c>
      <c r="Z3582" s="1049" t="str">
        <f t="shared" si="542"/>
        <v/>
      </c>
      <c r="AA3582" s="1049" t="str">
        <f t="shared" si="543"/>
        <v/>
      </c>
      <c r="AB3582" s="1050" t="str">
        <f t="shared" si="544"/>
        <v/>
      </c>
      <c r="AD3582" s="1052" t="str">
        <f t="shared" si="545"/>
        <v/>
      </c>
      <c r="AE3582" s="1053" t="str">
        <f t="shared" si="546"/>
        <v/>
      </c>
    </row>
    <row r="3583" spans="23:31" ht="12.75" customHeight="1">
      <c r="W3583" s="1046" t="str">
        <f t="shared" si="547"/>
        <v/>
      </c>
      <c r="X3583" s="1047"/>
      <c r="Y3583" s="1048" t="str">
        <f t="shared" si="548"/>
        <v/>
      </c>
      <c r="Z3583" s="1049" t="str">
        <f t="shared" si="542"/>
        <v/>
      </c>
      <c r="AA3583" s="1049" t="str">
        <f t="shared" si="543"/>
        <v/>
      </c>
      <c r="AB3583" s="1050" t="str">
        <f t="shared" si="544"/>
        <v/>
      </c>
      <c r="AD3583" s="1052" t="str">
        <f t="shared" si="545"/>
        <v/>
      </c>
      <c r="AE3583" s="1053" t="str">
        <f t="shared" si="546"/>
        <v/>
      </c>
    </row>
    <row r="3584" spans="23:31" ht="12.75" customHeight="1">
      <c r="W3584" s="1046" t="str">
        <f t="shared" si="547"/>
        <v/>
      </c>
      <c r="X3584" s="1047"/>
      <c r="Y3584" s="1048" t="str">
        <f t="shared" si="548"/>
        <v/>
      </c>
      <c r="Z3584" s="1049" t="str">
        <f t="shared" si="542"/>
        <v/>
      </c>
      <c r="AA3584" s="1049" t="str">
        <f t="shared" si="543"/>
        <v/>
      </c>
      <c r="AB3584" s="1050" t="str">
        <f t="shared" si="544"/>
        <v/>
      </c>
      <c r="AD3584" s="1052" t="str">
        <f t="shared" si="545"/>
        <v/>
      </c>
      <c r="AE3584" s="1053" t="str">
        <f t="shared" si="546"/>
        <v/>
      </c>
    </row>
    <row r="3585" spans="23:31" ht="12.75" customHeight="1">
      <c r="W3585" s="1046" t="str">
        <f t="shared" si="547"/>
        <v/>
      </c>
      <c r="X3585" s="1047"/>
      <c r="Y3585" s="1048" t="str">
        <f t="shared" si="548"/>
        <v/>
      </c>
      <c r="Z3585" s="1049" t="str">
        <f t="shared" si="542"/>
        <v/>
      </c>
      <c r="AA3585" s="1049" t="str">
        <f t="shared" si="543"/>
        <v/>
      </c>
      <c r="AB3585" s="1050" t="str">
        <f t="shared" si="544"/>
        <v/>
      </c>
      <c r="AD3585" s="1052" t="str">
        <f t="shared" si="545"/>
        <v/>
      </c>
      <c r="AE3585" s="1053" t="str">
        <f t="shared" si="546"/>
        <v/>
      </c>
    </row>
    <row r="3586" spans="23:31" ht="12.75" customHeight="1">
      <c r="W3586" s="1046" t="str">
        <f t="shared" si="547"/>
        <v/>
      </c>
      <c r="X3586" s="1047"/>
      <c r="Y3586" s="1048" t="str">
        <f t="shared" si="548"/>
        <v/>
      </c>
      <c r="Z3586" s="1049" t="str">
        <f t="shared" si="542"/>
        <v/>
      </c>
      <c r="AA3586" s="1049" t="str">
        <f t="shared" si="543"/>
        <v/>
      </c>
      <c r="AB3586" s="1050" t="str">
        <f t="shared" si="544"/>
        <v/>
      </c>
      <c r="AD3586" s="1052" t="str">
        <f t="shared" si="545"/>
        <v/>
      </c>
      <c r="AE3586" s="1053" t="str">
        <f t="shared" si="546"/>
        <v/>
      </c>
    </row>
    <row r="3587" spans="23:31" ht="12.75" customHeight="1">
      <c r="W3587" s="1046" t="str">
        <f t="shared" si="547"/>
        <v/>
      </c>
      <c r="X3587" s="1047"/>
      <c r="Y3587" s="1048" t="str">
        <f t="shared" si="548"/>
        <v/>
      </c>
      <c r="Z3587" s="1049" t="str">
        <f t="shared" ref="Z3587:Z3650" si="549">IF($K3587="","",_xlfn.LET(_xlpm.gDate,K3587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587" s="1049" t="str">
        <f t="shared" ref="AA3587:AA3650" si="550">IF($Z3587="","",TEXT($Z3587,"mm"))</f>
        <v/>
      </c>
      <c r="AB3587" s="1050" t="str">
        <f t="shared" ref="AB3587:AB3650" si="551">IFERROR(CHOOSE(AA3587,"መስከረም","ጥቅምት","ህዳር  ","ታህሳስ ","ጥር ","የካቲት ","መጋቢት ","ሚይዚያ ","ግንቦት ","ሰኔ ","ሐምሌ ","ነሐሴ ","Pagume"),"")</f>
        <v/>
      </c>
      <c r="AD3587" s="1052" t="str">
        <f t="shared" ref="AD3587:AD3650" si="552">IF($D3587="","",YEAR(D3587)&amp;"-W"&amp;WEEKNUM(D3587,2))</f>
        <v/>
      </c>
      <c r="AE3587" s="1053" t="str">
        <f t="shared" ref="AE3587:AE3650" si="553">IF($K3587="","",YEAR(K3587)&amp;"-W"&amp;WEEKNUM(K3587,2))</f>
        <v/>
      </c>
    </row>
    <row r="3588" spans="23:31" ht="12.75" customHeight="1">
      <c r="W3588" s="1046" t="str">
        <f t="shared" ref="W3588:W3651" si="554">IF($D3588="","",_xlfn.LET(_xlpm.gDate,D3588,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588" s="1047"/>
      <c r="Y3588" s="1048" t="str">
        <f t="shared" si="548"/>
        <v/>
      </c>
      <c r="Z3588" s="1049" t="str">
        <f t="shared" si="549"/>
        <v/>
      </c>
      <c r="AA3588" s="1049" t="str">
        <f t="shared" si="550"/>
        <v/>
      </c>
      <c r="AB3588" s="1050" t="str">
        <f t="shared" si="551"/>
        <v/>
      </c>
      <c r="AD3588" s="1052" t="str">
        <f t="shared" si="552"/>
        <v/>
      </c>
      <c r="AE3588" s="1053" t="str">
        <f t="shared" si="553"/>
        <v/>
      </c>
    </row>
    <row r="3589" spans="23:31" ht="12.75" customHeight="1">
      <c r="W3589" s="1046" t="str">
        <f t="shared" si="554"/>
        <v/>
      </c>
      <c r="X3589" s="1047"/>
      <c r="Y3589" s="1048" t="str">
        <f t="shared" si="548"/>
        <v/>
      </c>
      <c r="Z3589" s="1049" t="str">
        <f t="shared" si="549"/>
        <v/>
      </c>
      <c r="AA3589" s="1049" t="str">
        <f t="shared" si="550"/>
        <v/>
      </c>
      <c r="AB3589" s="1050" t="str">
        <f t="shared" si="551"/>
        <v/>
      </c>
      <c r="AD3589" s="1052" t="str">
        <f t="shared" si="552"/>
        <v/>
      </c>
      <c r="AE3589" s="1053" t="str">
        <f t="shared" si="553"/>
        <v/>
      </c>
    </row>
    <row r="3590" spans="23:31" ht="12.75" customHeight="1">
      <c r="W3590" s="1046" t="str">
        <f t="shared" si="554"/>
        <v/>
      </c>
      <c r="X3590" s="1047"/>
      <c r="Y3590" s="1048" t="str">
        <f t="shared" si="548"/>
        <v/>
      </c>
      <c r="Z3590" s="1049" t="str">
        <f t="shared" si="549"/>
        <v/>
      </c>
      <c r="AA3590" s="1049" t="str">
        <f t="shared" si="550"/>
        <v/>
      </c>
      <c r="AB3590" s="1050" t="str">
        <f t="shared" si="551"/>
        <v/>
      </c>
      <c r="AD3590" s="1052" t="str">
        <f t="shared" si="552"/>
        <v/>
      </c>
      <c r="AE3590" s="1053" t="str">
        <f t="shared" si="553"/>
        <v/>
      </c>
    </row>
    <row r="3591" spans="23:31" ht="12.75" customHeight="1">
      <c r="W3591" s="1046" t="str">
        <f t="shared" si="554"/>
        <v/>
      </c>
      <c r="X3591" s="1047"/>
      <c r="Y3591" s="1048" t="str">
        <f t="shared" si="548"/>
        <v/>
      </c>
      <c r="Z3591" s="1049" t="str">
        <f t="shared" si="549"/>
        <v/>
      </c>
      <c r="AA3591" s="1049" t="str">
        <f t="shared" si="550"/>
        <v/>
      </c>
      <c r="AB3591" s="1050" t="str">
        <f t="shared" si="551"/>
        <v/>
      </c>
      <c r="AD3591" s="1052" t="str">
        <f t="shared" si="552"/>
        <v/>
      </c>
      <c r="AE3591" s="1053" t="str">
        <f t="shared" si="553"/>
        <v/>
      </c>
    </row>
    <row r="3592" spans="23:31" ht="12.75" customHeight="1">
      <c r="W3592" s="1046" t="str">
        <f t="shared" si="554"/>
        <v/>
      </c>
      <c r="X3592" s="1047"/>
      <c r="Y3592" s="1048" t="str">
        <f t="shared" si="548"/>
        <v/>
      </c>
      <c r="Z3592" s="1049" t="str">
        <f t="shared" si="549"/>
        <v/>
      </c>
      <c r="AA3592" s="1049" t="str">
        <f t="shared" si="550"/>
        <v/>
      </c>
      <c r="AB3592" s="1050" t="str">
        <f t="shared" si="551"/>
        <v/>
      </c>
      <c r="AD3592" s="1052" t="str">
        <f t="shared" si="552"/>
        <v/>
      </c>
      <c r="AE3592" s="1053" t="str">
        <f t="shared" si="553"/>
        <v/>
      </c>
    </row>
    <row r="3593" spans="23:31" ht="12.75" customHeight="1">
      <c r="W3593" s="1046" t="str">
        <f t="shared" si="554"/>
        <v/>
      </c>
      <c r="X3593" s="1047"/>
      <c r="Y3593" s="1048" t="str">
        <f t="shared" si="548"/>
        <v/>
      </c>
      <c r="Z3593" s="1049" t="str">
        <f t="shared" si="549"/>
        <v/>
      </c>
      <c r="AA3593" s="1049" t="str">
        <f t="shared" si="550"/>
        <v/>
      </c>
      <c r="AB3593" s="1050" t="str">
        <f t="shared" si="551"/>
        <v/>
      </c>
      <c r="AD3593" s="1052" t="str">
        <f t="shared" si="552"/>
        <v/>
      </c>
      <c r="AE3593" s="1053" t="str">
        <f t="shared" si="553"/>
        <v/>
      </c>
    </row>
    <row r="3594" spans="23:31" ht="12.75" customHeight="1">
      <c r="W3594" s="1046" t="str">
        <f t="shared" si="554"/>
        <v/>
      </c>
      <c r="X3594" s="1047"/>
      <c r="Y3594" s="1048" t="str">
        <f t="shared" si="548"/>
        <v/>
      </c>
      <c r="Z3594" s="1049" t="str">
        <f t="shared" si="549"/>
        <v/>
      </c>
      <c r="AA3594" s="1049" t="str">
        <f t="shared" si="550"/>
        <v/>
      </c>
      <c r="AB3594" s="1050" t="str">
        <f t="shared" si="551"/>
        <v/>
      </c>
      <c r="AD3594" s="1052" t="str">
        <f t="shared" si="552"/>
        <v/>
      </c>
      <c r="AE3594" s="1053" t="str">
        <f t="shared" si="553"/>
        <v/>
      </c>
    </row>
    <row r="3595" spans="23:31" ht="12.75" customHeight="1">
      <c r="W3595" s="1046" t="str">
        <f t="shared" si="554"/>
        <v/>
      </c>
      <c r="X3595" s="1047"/>
      <c r="Y3595" s="1048" t="str">
        <f t="shared" si="548"/>
        <v/>
      </c>
      <c r="Z3595" s="1049" t="str">
        <f t="shared" si="549"/>
        <v/>
      </c>
      <c r="AA3595" s="1049" t="str">
        <f t="shared" si="550"/>
        <v/>
      </c>
      <c r="AB3595" s="1050" t="str">
        <f t="shared" si="551"/>
        <v/>
      </c>
      <c r="AD3595" s="1052" t="str">
        <f t="shared" si="552"/>
        <v/>
      </c>
      <c r="AE3595" s="1053" t="str">
        <f t="shared" si="553"/>
        <v/>
      </c>
    </row>
    <row r="3596" spans="23:31" ht="12.75" customHeight="1">
      <c r="W3596" s="1046" t="str">
        <f t="shared" si="554"/>
        <v/>
      </c>
      <c r="X3596" s="1047"/>
      <c r="Y3596" s="1048" t="str">
        <f t="shared" si="548"/>
        <v/>
      </c>
      <c r="Z3596" s="1049" t="str">
        <f t="shared" si="549"/>
        <v/>
      </c>
      <c r="AA3596" s="1049" t="str">
        <f t="shared" si="550"/>
        <v/>
      </c>
      <c r="AB3596" s="1050" t="str">
        <f t="shared" si="551"/>
        <v/>
      </c>
      <c r="AD3596" s="1052" t="str">
        <f t="shared" si="552"/>
        <v/>
      </c>
      <c r="AE3596" s="1053" t="str">
        <f t="shared" si="553"/>
        <v/>
      </c>
    </row>
    <row r="3597" spans="23:31" ht="12.75" customHeight="1">
      <c r="W3597" s="1046" t="str">
        <f t="shared" si="554"/>
        <v/>
      </c>
      <c r="X3597" s="1047"/>
      <c r="Y3597" s="1048" t="str">
        <f t="shared" si="548"/>
        <v/>
      </c>
      <c r="Z3597" s="1049" t="str">
        <f t="shared" si="549"/>
        <v/>
      </c>
      <c r="AA3597" s="1049" t="str">
        <f t="shared" si="550"/>
        <v/>
      </c>
      <c r="AB3597" s="1050" t="str">
        <f t="shared" si="551"/>
        <v/>
      </c>
      <c r="AD3597" s="1052" t="str">
        <f t="shared" si="552"/>
        <v/>
      </c>
      <c r="AE3597" s="1053" t="str">
        <f t="shared" si="553"/>
        <v/>
      </c>
    </row>
    <row r="3598" spans="23:31" ht="12.75" customHeight="1">
      <c r="W3598" s="1046" t="str">
        <f t="shared" si="554"/>
        <v/>
      </c>
      <c r="X3598" s="1047"/>
      <c r="Y3598" s="1048" t="str">
        <f t="shared" si="548"/>
        <v/>
      </c>
      <c r="Z3598" s="1049" t="str">
        <f t="shared" si="549"/>
        <v/>
      </c>
      <c r="AA3598" s="1049" t="str">
        <f t="shared" si="550"/>
        <v/>
      </c>
      <c r="AB3598" s="1050" t="str">
        <f t="shared" si="551"/>
        <v/>
      </c>
      <c r="AD3598" s="1052" t="str">
        <f t="shared" si="552"/>
        <v/>
      </c>
      <c r="AE3598" s="1053" t="str">
        <f t="shared" si="553"/>
        <v/>
      </c>
    </row>
    <row r="3599" spans="23:31" ht="12.75" customHeight="1">
      <c r="W3599" s="1046" t="str">
        <f t="shared" si="554"/>
        <v/>
      </c>
      <c r="X3599" s="1047"/>
      <c r="Y3599" s="1048" t="str">
        <f t="shared" si="548"/>
        <v/>
      </c>
      <c r="Z3599" s="1049" t="str">
        <f t="shared" si="549"/>
        <v/>
      </c>
      <c r="AA3599" s="1049" t="str">
        <f t="shared" si="550"/>
        <v/>
      </c>
      <c r="AB3599" s="1050" t="str">
        <f t="shared" si="551"/>
        <v/>
      </c>
      <c r="AD3599" s="1052" t="str">
        <f t="shared" si="552"/>
        <v/>
      </c>
      <c r="AE3599" s="1053" t="str">
        <f t="shared" si="553"/>
        <v/>
      </c>
    </row>
    <row r="3600" spans="23:31" ht="12.75" customHeight="1">
      <c r="W3600" s="1046" t="str">
        <f t="shared" si="554"/>
        <v/>
      </c>
      <c r="X3600" s="1047"/>
      <c r="Y3600" s="1048" t="str">
        <f t="shared" si="548"/>
        <v/>
      </c>
      <c r="Z3600" s="1049" t="str">
        <f t="shared" si="549"/>
        <v/>
      </c>
      <c r="AA3600" s="1049" t="str">
        <f t="shared" si="550"/>
        <v/>
      </c>
      <c r="AB3600" s="1050" t="str">
        <f t="shared" si="551"/>
        <v/>
      </c>
      <c r="AD3600" s="1052" t="str">
        <f t="shared" si="552"/>
        <v/>
      </c>
      <c r="AE3600" s="1053" t="str">
        <f t="shared" si="553"/>
        <v/>
      </c>
    </row>
    <row r="3601" spans="23:31" ht="12.75" customHeight="1">
      <c r="W3601" s="1046" t="str">
        <f t="shared" si="554"/>
        <v/>
      </c>
      <c r="X3601" s="1047"/>
      <c r="Y3601" s="1048" t="str">
        <f t="shared" si="548"/>
        <v/>
      </c>
      <c r="Z3601" s="1049" t="str">
        <f t="shared" si="549"/>
        <v/>
      </c>
      <c r="AA3601" s="1049" t="str">
        <f t="shared" si="550"/>
        <v/>
      </c>
      <c r="AB3601" s="1050" t="str">
        <f t="shared" si="551"/>
        <v/>
      </c>
      <c r="AD3601" s="1052" t="str">
        <f t="shared" si="552"/>
        <v/>
      </c>
      <c r="AE3601" s="1053" t="str">
        <f t="shared" si="553"/>
        <v/>
      </c>
    </row>
    <row r="3602" spans="23:31" ht="12.75" customHeight="1">
      <c r="W3602" s="1046" t="str">
        <f t="shared" si="554"/>
        <v/>
      </c>
      <c r="X3602" s="1047"/>
      <c r="Y3602" s="1048" t="str">
        <f t="shared" si="548"/>
        <v/>
      </c>
      <c r="Z3602" s="1049" t="str">
        <f t="shared" si="549"/>
        <v/>
      </c>
      <c r="AA3602" s="1049" t="str">
        <f t="shared" si="550"/>
        <v/>
      </c>
      <c r="AB3602" s="1050" t="str">
        <f t="shared" si="551"/>
        <v/>
      </c>
      <c r="AD3602" s="1052" t="str">
        <f t="shared" si="552"/>
        <v/>
      </c>
      <c r="AE3602" s="1053" t="str">
        <f t="shared" si="553"/>
        <v/>
      </c>
    </row>
    <row r="3603" spans="23:31" ht="12.75" customHeight="1">
      <c r="W3603" s="1046" t="str">
        <f t="shared" si="554"/>
        <v/>
      </c>
      <c r="X3603" s="1047"/>
      <c r="Y3603" s="1048" t="str">
        <f t="shared" si="548"/>
        <v/>
      </c>
      <c r="Z3603" s="1049" t="str">
        <f t="shared" si="549"/>
        <v/>
      </c>
      <c r="AA3603" s="1049" t="str">
        <f t="shared" si="550"/>
        <v/>
      </c>
      <c r="AB3603" s="1050" t="str">
        <f t="shared" si="551"/>
        <v/>
      </c>
      <c r="AD3603" s="1052" t="str">
        <f t="shared" si="552"/>
        <v/>
      </c>
      <c r="AE3603" s="1053" t="str">
        <f t="shared" si="553"/>
        <v/>
      </c>
    </row>
    <row r="3604" spans="23:31" ht="12.75" customHeight="1">
      <c r="W3604" s="1046" t="str">
        <f t="shared" si="554"/>
        <v/>
      </c>
      <c r="X3604" s="1047"/>
      <c r="Y3604" s="1048" t="str">
        <f t="shared" si="548"/>
        <v/>
      </c>
      <c r="Z3604" s="1049" t="str">
        <f t="shared" si="549"/>
        <v/>
      </c>
      <c r="AA3604" s="1049" t="str">
        <f t="shared" si="550"/>
        <v/>
      </c>
      <c r="AB3604" s="1050" t="str">
        <f t="shared" si="551"/>
        <v/>
      </c>
      <c r="AD3604" s="1052" t="str">
        <f t="shared" si="552"/>
        <v/>
      </c>
      <c r="AE3604" s="1053" t="str">
        <f t="shared" si="553"/>
        <v/>
      </c>
    </row>
    <row r="3605" spans="23:31" ht="12.75" customHeight="1">
      <c r="W3605" s="1046" t="str">
        <f t="shared" si="554"/>
        <v/>
      </c>
      <c r="X3605" s="1047"/>
      <c r="Y3605" s="1048" t="str">
        <f t="shared" si="548"/>
        <v/>
      </c>
      <c r="Z3605" s="1049" t="str">
        <f t="shared" si="549"/>
        <v/>
      </c>
      <c r="AA3605" s="1049" t="str">
        <f t="shared" si="550"/>
        <v/>
      </c>
      <c r="AB3605" s="1050" t="str">
        <f t="shared" si="551"/>
        <v/>
      </c>
      <c r="AD3605" s="1052" t="str">
        <f t="shared" si="552"/>
        <v/>
      </c>
      <c r="AE3605" s="1053" t="str">
        <f t="shared" si="553"/>
        <v/>
      </c>
    </row>
    <row r="3606" spans="23:31" ht="12.75" customHeight="1">
      <c r="W3606" s="1046" t="str">
        <f t="shared" si="554"/>
        <v/>
      </c>
      <c r="X3606" s="1047"/>
      <c r="Y3606" s="1048" t="str">
        <f t="shared" si="548"/>
        <v/>
      </c>
      <c r="Z3606" s="1049" t="str">
        <f t="shared" si="549"/>
        <v/>
      </c>
      <c r="AA3606" s="1049" t="str">
        <f t="shared" si="550"/>
        <v/>
      </c>
      <c r="AB3606" s="1050" t="str">
        <f t="shared" si="551"/>
        <v/>
      </c>
      <c r="AD3606" s="1052" t="str">
        <f t="shared" si="552"/>
        <v/>
      </c>
      <c r="AE3606" s="1053" t="str">
        <f t="shared" si="553"/>
        <v/>
      </c>
    </row>
    <row r="3607" spans="23:31" ht="12.75" customHeight="1">
      <c r="W3607" s="1046" t="str">
        <f t="shared" si="554"/>
        <v/>
      </c>
      <c r="X3607" s="1047"/>
      <c r="Y3607" s="1048" t="str">
        <f t="shared" si="548"/>
        <v/>
      </c>
      <c r="Z3607" s="1049" t="str">
        <f t="shared" si="549"/>
        <v/>
      </c>
      <c r="AA3607" s="1049" t="str">
        <f t="shared" si="550"/>
        <v/>
      </c>
      <c r="AB3607" s="1050" t="str">
        <f t="shared" si="551"/>
        <v/>
      </c>
      <c r="AD3607" s="1052" t="str">
        <f t="shared" si="552"/>
        <v/>
      </c>
      <c r="AE3607" s="1053" t="str">
        <f t="shared" si="553"/>
        <v/>
      </c>
    </row>
    <row r="3608" spans="23:31" ht="12.75" customHeight="1">
      <c r="W3608" s="1046" t="str">
        <f t="shared" si="554"/>
        <v/>
      </c>
      <c r="X3608" s="1047"/>
      <c r="Y3608" s="1048" t="str">
        <f t="shared" si="548"/>
        <v/>
      </c>
      <c r="Z3608" s="1049" t="str">
        <f t="shared" si="549"/>
        <v/>
      </c>
      <c r="AA3608" s="1049" t="str">
        <f t="shared" si="550"/>
        <v/>
      </c>
      <c r="AB3608" s="1050" t="str">
        <f t="shared" si="551"/>
        <v/>
      </c>
      <c r="AD3608" s="1052" t="str">
        <f t="shared" si="552"/>
        <v/>
      </c>
      <c r="AE3608" s="1053" t="str">
        <f t="shared" si="553"/>
        <v/>
      </c>
    </row>
    <row r="3609" spans="23:31" ht="12.75" customHeight="1">
      <c r="W3609" s="1046" t="str">
        <f t="shared" si="554"/>
        <v/>
      </c>
      <c r="X3609" s="1047"/>
      <c r="Y3609" s="1048" t="str">
        <f t="shared" si="548"/>
        <v/>
      </c>
      <c r="Z3609" s="1049" t="str">
        <f t="shared" si="549"/>
        <v/>
      </c>
      <c r="AA3609" s="1049" t="str">
        <f t="shared" si="550"/>
        <v/>
      </c>
      <c r="AB3609" s="1050" t="str">
        <f t="shared" si="551"/>
        <v/>
      </c>
      <c r="AD3609" s="1052" t="str">
        <f t="shared" si="552"/>
        <v/>
      </c>
      <c r="AE3609" s="1053" t="str">
        <f t="shared" si="553"/>
        <v/>
      </c>
    </row>
    <row r="3610" spans="23:31" ht="12.75" customHeight="1">
      <c r="W3610" s="1046" t="str">
        <f t="shared" si="554"/>
        <v/>
      </c>
      <c r="X3610" s="1047"/>
      <c r="Y3610" s="1048" t="str">
        <f t="shared" si="548"/>
        <v/>
      </c>
      <c r="Z3610" s="1049" t="str">
        <f t="shared" si="549"/>
        <v/>
      </c>
      <c r="AA3610" s="1049" t="str">
        <f t="shared" si="550"/>
        <v/>
      </c>
      <c r="AB3610" s="1050" t="str">
        <f t="shared" si="551"/>
        <v/>
      </c>
      <c r="AD3610" s="1052" t="str">
        <f t="shared" si="552"/>
        <v/>
      </c>
      <c r="AE3610" s="1053" t="str">
        <f t="shared" si="553"/>
        <v/>
      </c>
    </row>
    <row r="3611" spans="23:31" ht="12.75" customHeight="1">
      <c r="W3611" s="1046" t="str">
        <f t="shared" si="554"/>
        <v/>
      </c>
      <c r="X3611" s="1047"/>
      <c r="Y3611" s="1048" t="str">
        <f t="shared" si="548"/>
        <v/>
      </c>
      <c r="Z3611" s="1049" t="str">
        <f t="shared" si="549"/>
        <v/>
      </c>
      <c r="AA3611" s="1049" t="str">
        <f t="shared" si="550"/>
        <v/>
      </c>
      <c r="AB3611" s="1050" t="str">
        <f t="shared" si="551"/>
        <v/>
      </c>
      <c r="AD3611" s="1052" t="str">
        <f t="shared" si="552"/>
        <v/>
      </c>
      <c r="AE3611" s="1053" t="str">
        <f t="shared" si="553"/>
        <v/>
      </c>
    </row>
    <row r="3612" spans="23:31" ht="12.75" customHeight="1">
      <c r="W3612" s="1046" t="str">
        <f t="shared" si="554"/>
        <v/>
      </c>
      <c r="X3612" s="1047"/>
      <c r="Y3612" s="1048" t="str">
        <f t="shared" si="548"/>
        <v/>
      </c>
      <c r="Z3612" s="1049" t="str">
        <f t="shared" si="549"/>
        <v/>
      </c>
      <c r="AA3612" s="1049" t="str">
        <f t="shared" si="550"/>
        <v/>
      </c>
      <c r="AB3612" s="1050" t="str">
        <f t="shared" si="551"/>
        <v/>
      </c>
      <c r="AD3612" s="1052" t="str">
        <f t="shared" si="552"/>
        <v/>
      </c>
      <c r="AE3612" s="1053" t="str">
        <f t="shared" si="553"/>
        <v/>
      </c>
    </row>
    <row r="3613" spans="23:31" ht="12.75" customHeight="1">
      <c r="W3613" s="1046" t="str">
        <f t="shared" si="554"/>
        <v/>
      </c>
      <c r="X3613" s="1047"/>
      <c r="Y3613" s="1048" t="str">
        <f t="shared" si="548"/>
        <v/>
      </c>
      <c r="Z3613" s="1049" t="str">
        <f t="shared" si="549"/>
        <v/>
      </c>
      <c r="AA3613" s="1049" t="str">
        <f t="shared" si="550"/>
        <v/>
      </c>
      <c r="AB3613" s="1050" t="str">
        <f t="shared" si="551"/>
        <v/>
      </c>
      <c r="AD3613" s="1052" t="str">
        <f t="shared" si="552"/>
        <v/>
      </c>
      <c r="AE3613" s="1053" t="str">
        <f t="shared" si="553"/>
        <v/>
      </c>
    </row>
    <row r="3614" spans="23:31" ht="12.75" customHeight="1">
      <c r="W3614" s="1046" t="str">
        <f t="shared" si="554"/>
        <v/>
      </c>
      <c r="X3614" s="1047"/>
      <c r="Y3614" s="1048" t="str">
        <f t="shared" si="548"/>
        <v/>
      </c>
      <c r="Z3614" s="1049" t="str">
        <f t="shared" si="549"/>
        <v/>
      </c>
      <c r="AA3614" s="1049" t="str">
        <f t="shared" si="550"/>
        <v/>
      </c>
      <c r="AB3614" s="1050" t="str">
        <f t="shared" si="551"/>
        <v/>
      </c>
      <c r="AD3614" s="1052" t="str">
        <f t="shared" si="552"/>
        <v/>
      </c>
      <c r="AE3614" s="1053" t="str">
        <f t="shared" si="553"/>
        <v/>
      </c>
    </row>
    <row r="3615" spans="23:31" ht="12.75" customHeight="1">
      <c r="W3615" s="1046" t="str">
        <f t="shared" si="554"/>
        <v/>
      </c>
      <c r="X3615" s="1047"/>
      <c r="Y3615" s="1048" t="str">
        <f t="shared" si="548"/>
        <v/>
      </c>
      <c r="Z3615" s="1049" t="str">
        <f t="shared" si="549"/>
        <v/>
      </c>
      <c r="AA3615" s="1049" t="str">
        <f t="shared" si="550"/>
        <v/>
      </c>
      <c r="AB3615" s="1050" t="str">
        <f t="shared" si="551"/>
        <v/>
      </c>
      <c r="AD3615" s="1052" t="str">
        <f t="shared" si="552"/>
        <v/>
      </c>
      <c r="AE3615" s="1053" t="str">
        <f t="shared" si="553"/>
        <v/>
      </c>
    </row>
    <row r="3616" spans="23:31" ht="12.75" customHeight="1">
      <c r="W3616" s="1046" t="str">
        <f t="shared" si="554"/>
        <v/>
      </c>
      <c r="X3616" s="1047"/>
      <c r="Y3616" s="1048" t="str">
        <f t="shared" si="548"/>
        <v/>
      </c>
      <c r="Z3616" s="1049" t="str">
        <f t="shared" si="549"/>
        <v/>
      </c>
      <c r="AA3616" s="1049" t="str">
        <f t="shared" si="550"/>
        <v/>
      </c>
      <c r="AB3616" s="1050" t="str">
        <f t="shared" si="551"/>
        <v/>
      </c>
      <c r="AD3616" s="1052" t="str">
        <f t="shared" si="552"/>
        <v/>
      </c>
      <c r="AE3616" s="1053" t="str">
        <f t="shared" si="553"/>
        <v/>
      </c>
    </row>
    <row r="3617" spans="23:31" ht="12.75" customHeight="1">
      <c r="W3617" s="1046" t="str">
        <f t="shared" si="554"/>
        <v/>
      </c>
      <c r="X3617" s="1047"/>
      <c r="Y3617" s="1048" t="str">
        <f t="shared" ref="Y3617:Y3680" si="555">IFERROR(CHOOSE(X3617,"መስከረም","ጥቅምት","ህዳር  ","ታህሳስ ","ጥር ","የካቲት ","መጋቢት ","ሚይዚያ ","ግንቦት ","ሰኔ ","ሐምሌ ","ነሐሴ ","Pagume"),"")</f>
        <v/>
      </c>
      <c r="Z3617" s="1049" t="str">
        <f t="shared" si="549"/>
        <v/>
      </c>
      <c r="AA3617" s="1049" t="str">
        <f t="shared" si="550"/>
        <v/>
      </c>
      <c r="AB3617" s="1050" t="str">
        <f t="shared" si="551"/>
        <v/>
      </c>
      <c r="AD3617" s="1052" t="str">
        <f t="shared" si="552"/>
        <v/>
      </c>
      <c r="AE3617" s="1053" t="str">
        <f t="shared" si="553"/>
        <v/>
      </c>
    </row>
    <row r="3618" spans="23:31" ht="12.75" customHeight="1">
      <c r="W3618" s="1046" t="str">
        <f t="shared" si="554"/>
        <v/>
      </c>
      <c r="X3618" s="1047"/>
      <c r="Y3618" s="1048" t="str">
        <f t="shared" si="555"/>
        <v/>
      </c>
      <c r="Z3618" s="1049" t="str">
        <f t="shared" si="549"/>
        <v/>
      </c>
      <c r="AA3618" s="1049" t="str">
        <f t="shared" si="550"/>
        <v/>
      </c>
      <c r="AB3618" s="1050" t="str">
        <f t="shared" si="551"/>
        <v/>
      </c>
      <c r="AD3618" s="1052" t="str">
        <f t="shared" si="552"/>
        <v/>
      </c>
      <c r="AE3618" s="1053" t="str">
        <f t="shared" si="553"/>
        <v/>
      </c>
    </row>
    <row r="3619" spans="23:31" ht="12.75" customHeight="1">
      <c r="W3619" s="1046" t="str">
        <f t="shared" si="554"/>
        <v/>
      </c>
      <c r="X3619" s="1047"/>
      <c r="Y3619" s="1048" t="str">
        <f t="shared" si="555"/>
        <v/>
      </c>
      <c r="Z3619" s="1049" t="str">
        <f t="shared" si="549"/>
        <v/>
      </c>
      <c r="AA3619" s="1049" t="str">
        <f t="shared" si="550"/>
        <v/>
      </c>
      <c r="AB3619" s="1050" t="str">
        <f t="shared" si="551"/>
        <v/>
      </c>
      <c r="AD3619" s="1052" t="str">
        <f t="shared" si="552"/>
        <v/>
      </c>
      <c r="AE3619" s="1053" t="str">
        <f t="shared" si="553"/>
        <v/>
      </c>
    </row>
    <row r="3620" spans="23:31" ht="12.75" customHeight="1">
      <c r="W3620" s="1046" t="str">
        <f t="shared" si="554"/>
        <v/>
      </c>
      <c r="X3620" s="1047"/>
      <c r="Y3620" s="1048" t="str">
        <f t="shared" si="555"/>
        <v/>
      </c>
      <c r="Z3620" s="1049" t="str">
        <f t="shared" si="549"/>
        <v/>
      </c>
      <c r="AA3620" s="1049" t="str">
        <f t="shared" si="550"/>
        <v/>
      </c>
      <c r="AB3620" s="1050" t="str">
        <f t="shared" si="551"/>
        <v/>
      </c>
      <c r="AD3620" s="1052" t="str">
        <f t="shared" si="552"/>
        <v/>
      </c>
      <c r="AE3620" s="1053" t="str">
        <f t="shared" si="553"/>
        <v/>
      </c>
    </row>
    <row r="3621" spans="23:31" ht="12.75" customHeight="1">
      <c r="W3621" s="1046" t="str">
        <f t="shared" si="554"/>
        <v/>
      </c>
      <c r="X3621" s="1047"/>
      <c r="Y3621" s="1048" t="str">
        <f t="shared" si="555"/>
        <v/>
      </c>
      <c r="Z3621" s="1049" t="str">
        <f t="shared" si="549"/>
        <v/>
      </c>
      <c r="AA3621" s="1049" t="str">
        <f t="shared" si="550"/>
        <v/>
      </c>
      <c r="AB3621" s="1050" t="str">
        <f t="shared" si="551"/>
        <v/>
      </c>
      <c r="AD3621" s="1052" t="str">
        <f t="shared" si="552"/>
        <v/>
      </c>
      <c r="AE3621" s="1053" t="str">
        <f t="shared" si="553"/>
        <v/>
      </c>
    </row>
    <row r="3622" spans="23:31" ht="12.75" customHeight="1">
      <c r="W3622" s="1046" t="str">
        <f t="shared" si="554"/>
        <v/>
      </c>
      <c r="X3622" s="1047"/>
      <c r="Y3622" s="1048" t="str">
        <f t="shared" si="555"/>
        <v/>
      </c>
      <c r="Z3622" s="1049" t="str">
        <f t="shared" si="549"/>
        <v/>
      </c>
      <c r="AA3622" s="1049" t="str">
        <f t="shared" si="550"/>
        <v/>
      </c>
      <c r="AB3622" s="1050" t="str">
        <f t="shared" si="551"/>
        <v/>
      </c>
      <c r="AD3622" s="1052" t="str">
        <f t="shared" si="552"/>
        <v/>
      </c>
      <c r="AE3622" s="1053" t="str">
        <f t="shared" si="553"/>
        <v/>
      </c>
    </row>
    <row r="3623" spans="23:31" ht="12.75" customHeight="1">
      <c r="W3623" s="1046" t="str">
        <f t="shared" si="554"/>
        <v/>
      </c>
      <c r="X3623" s="1047"/>
      <c r="Y3623" s="1048" t="str">
        <f t="shared" si="555"/>
        <v/>
      </c>
      <c r="Z3623" s="1049" t="str">
        <f t="shared" si="549"/>
        <v/>
      </c>
      <c r="AA3623" s="1049" t="str">
        <f t="shared" si="550"/>
        <v/>
      </c>
      <c r="AB3623" s="1050" t="str">
        <f t="shared" si="551"/>
        <v/>
      </c>
      <c r="AD3623" s="1052" t="str">
        <f t="shared" si="552"/>
        <v/>
      </c>
      <c r="AE3623" s="1053" t="str">
        <f t="shared" si="553"/>
        <v/>
      </c>
    </row>
    <row r="3624" spans="23:31" ht="12.75" customHeight="1">
      <c r="W3624" s="1046" t="str">
        <f t="shared" si="554"/>
        <v/>
      </c>
      <c r="X3624" s="1047"/>
      <c r="Y3624" s="1048" t="str">
        <f t="shared" si="555"/>
        <v/>
      </c>
      <c r="Z3624" s="1049" t="str">
        <f t="shared" si="549"/>
        <v/>
      </c>
      <c r="AA3624" s="1049" t="str">
        <f t="shared" si="550"/>
        <v/>
      </c>
      <c r="AB3624" s="1050" t="str">
        <f t="shared" si="551"/>
        <v/>
      </c>
      <c r="AD3624" s="1052" t="str">
        <f t="shared" si="552"/>
        <v/>
      </c>
      <c r="AE3624" s="1053" t="str">
        <f t="shared" si="553"/>
        <v/>
      </c>
    </row>
    <row r="3625" spans="23:31" ht="12.75" customHeight="1">
      <c r="W3625" s="1046" t="str">
        <f t="shared" si="554"/>
        <v/>
      </c>
      <c r="X3625" s="1047"/>
      <c r="Y3625" s="1048" t="str">
        <f t="shared" si="555"/>
        <v/>
      </c>
      <c r="Z3625" s="1049" t="str">
        <f t="shared" si="549"/>
        <v/>
      </c>
      <c r="AA3625" s="1049" t="str">
        <f t="shared" si="550"/>
        <v/>
      </c>
      <c r="AB3625" s="1050" t="str">
        <f t="shared" si="551"/>
        <v/>
      </c>
      <c r="AD3625" s="1052" t="str">
        <f t="shared" si="552"/>
        <v/>
      </c>
      <c r="AE3625" s="1053" t="str">
        <f t="shared" si="553"/>
        <v/>
      </c>
    </row>
    <row r="3626" spans="23:31" ht="12.75" customHeight="1">
      <c r="W3626" s="1046" t="str">
        <f t="shared" si="554"/>
        <v/>
      </c>
      <c r="X3626" s="1047"/>
      <c r="Y3626" s="1048" t="str">
        <f t="shared" si="555"/>
        <v/>
      </c>
      <c r="Z3626" s="1049" t="str">
        <f t="shared" si="549"/>
        <v/>
      </c>
      <c r="AA3626" s="1049" t="str">
        <f t="shared" si="550"/>
        <v/>
      </c>
      <c r="AB3626" s="1050" t="str">
        <f t="shared" si="551"/>
        <v/>
      </c>
      <c r="AD3626" s="1052" t="str">
        <f t="shared" si="552"/>
        <v/>
      </c>
      <c r="AE3626" s="1053" t="str">
        <f t="shared" si="553"/>
        <v/>
      </c>
    </row>
    <row r="3627" spans="23:31" ht="12.75" customHeight="1">
      <c r="W3627" s="1046" t="str">
        <f t="shared" si="554"/>
        <v/>
      </c>
      <c r="X3627" s="1047"/>
      <c r="Y3627" s="1048" t="str">
        <f t="shared" si="555"/>
        <v/>
      </c>
      <c r="Z3627" s="1049" t="str">
        <f t="shared" si="549"/>
        <v/>
      </c>
      <c r="AA3627" s="1049" t="str">
        <f t="shared" si="550"/>
        <v/>
      </c>
      <c r="AB3627" s="1050" t="str">
        <f t="shared" si="551"/>
        <v/>
      </c>
      <c r="AD3627" s="1052" t="str">
        <f t="shared" si="552"/>
        <v/>
      </c>
      <c r="AE3627" s="1053" t="str">
        <f t="shared" si="553"/>
        <v/>
      </c>
    </row>
    <row r="3628" spans="23:31" ht="12.75" customHeight="1">
      <c r="W3628" s="1046" t="str">
        <f t="shared" si="554"/>
        <v/>
      </c>
      <c r="X3628" s="1047"/>
      <c r="Y3628" s="1048" t="str">
        <f t="shared" si="555"/>
        <v/>
      </c>
      <c r="Z3628" s="1049" t="str">
        <f t="shared" si="549"/>
        <v/>
      </c>
      <c r="AA3628" s="1049" t="str">
        <f t="shared" si="550"/>
        <v/>
      </c>
      <c r="AB3628" s="1050" t="str">
        <f t="shared" si="551"/>
        <v/>
      </c>
      <c r="AD3628" s="1052" t="str">
        <f t="shared" si="552"/>
        <v/>
      </c>
      <c r="AE3628" s="1053" t="str">
        <f t="shared" si="553"/>
        <v/>
      </c>
    </row>
    <row r="3629" spans="23:31" ht="12.75" customHeight="1">
      <c r="W3629" s="1046" t="str">
        <f t="shared" si="554"/>
        <v/>
      </c>
      <c r="X3629" s="1047"/>
      <c r="Y3629" s="1048" t="str">
        <f t="shared" si="555"/>
        <v/>
      </c>
      <c r="Z3629" s="1049" t="str">
        <f t="shared" si="549"/>
        <v/>
      </c>
      <c r="AA3629" s="1049" t="str">
        <f t="shared" si="550"/>
        <v/>
      </c>
      <c r="AB3629" s="1050" t="str">
        <f t="shared" si="551"/>
        <v/>
      </c>
      <c r="AD3629" s="1052" t="str">
        <f t="shared" si="552"/>
        <v/>
      </c>
      <c r="AE3629" s="1053" t="str">
        <f t="shared" si="553"/>
        <v/>
      </c>
    </row>
    <row r="3630" spans="23:31" ht="12.75" customHeight="1">
      <c r="W3630" s="1046" t="str">
        <f t="shared" si="554"/>
        <v/>
      </c>
      <c r="X3630" s="1047"/>
      <c r="Y3630" s="1048" t="str">
        <f t="shared" si="555"/>
        <v/>
      </c>
      <c r="Z3630" s="1049" t="str">
        <f t="shared" si="549"/>
        <v/>
      </c>
      <c r="AA3630" s="1049" t="str">
        <f t="shared" si="550"/>
        <v/>
      </c>
      <c r="AB3630" s="1050" t="str">
        <f t="shared" si="551"/>
        <v/>
      </c>
      <c r="AD3630" s="1052" t="str">
        <f t="shared" si="552"/>
        <v/>
      </c>
      <c r="AE3630" s="1053" t="str">
        <f t="shared" si="553"/>
        <v/>
      </c>
    </row>
    <row r="3631" spans="23:31" ht="12.75" customHeight="1">
      <c r="W3631" s="1046" t="str">
        <f t="shared" si="554"/>
        <v/>
      </c>
      <c r="X3631" s="1047"/>
      <c r="Y3631" s="1048" t="str">
        <f t="shared" si="555"/>
        <v/>
      </c>
      <c r="Z3631" s="1049" t="str">
        <f t="shared" si="549"/>
        <v/>
      </c>
      <c r="AA3631" s="1049" t="str">
        <f t="shared" si="550"/>
        <v/>
      </c>
      <c r="AB3631" s="1050" t="str">
        <f t="shared" si="551"/>
        <v/>
      </c>
      <c r="AD3631" s="1052" t="str">
        <f t="shared" si="552"/>
        <v/>
      </c>
      <c r="AE3631" s="1053" t="str">
        <f t="shared" si="553"/>
        <v/>
      </c>
    </row>
    <row r="3632" spans="23:31" ht="12.75" customHeight="1">
      <c r="W3632" s="1046" t="str">
        <f t="shared" si="554"/>
        <v/>
      </c>
      <c r="X3632" s="1047"/>
      <c r="Y3632" s="1048" t="str">
        <f t="shared" si="555"/>
        <v/>
      </c>
      <c r="Z3632" s="1049" t="str">
        <f t="shared" si="549"/>
        <v/>
      </c>
      <c r="AA3632" s="1049" t="str">
        <f t="shared" si="550"/>
        <v/>
      </c>
      <c r="AB3632" s="1050" t="str">
        <f t="shared" si="551"/>
        <v/>
      </c>
      <c r="AD3632" s="1052" t="str">
        <f t="shared" si="552"/>
        <v/>
      </c>
      <c r="AE3632" s="1053" t="str">
        <f t="shared" si="553"/>
        <v/>
      </c>
    </row>
    <row r="3633" spans="23:31" ht="12.75" customHeight="1">
      <c r="W3633" s="1046" t="str">
        <f t="shared" si="554"/>
        <v/>
      </c>
      <c r="X3633" s="1047"/>
      <c r="Y3633" s="1048" t="str">
        <f t="shared" si="555"/>
        <v/>
      </c>
      <c r="Z3633" s="1049" t="str">
        <f t="shared" si="549"/>
        <v/>
      </c>
      <c r="AA3633" s="1049" t="str">
        <f t="shared" si="550"/>
        <v/>
      </c>
      <c r="AB3633" s="1050" t="str">
        <f t="shared" si="551"/>
        <v/>
      </c>
      <c r="AD3633" s="1052" t="str">
        <f t="shared" si="552"/>
        <v/>
      </c>
      <c r="AE3633" s="1053" t="str">
        <f t="shared" si="553"/>
        <v/>
      </c>
    </row>
    <row r="3634" spans="23:31" ht="12.75" customHeight="1">
      <c r="W3634" s="1046" t="str">
        <f t="shared" si="554"/>
        <v/>
      </c>
      <c r="X3634" s="1047"/>
      <c r="Y3634" s="1048" t="str">
        <f t="shared" si="555"/>
        <v/>
      </c>
      <c r="Z3634" s="1049" t="str">
        <f t="shared" si="549"/>
        <v/>
      </c>
      <c r="AA3634" s="1049" t="str">
        <f t="shared" si="550"/>
        <v/>
      </c>
      <c r="AB3634" s="1050" t="str">
        <f t="shared" si="551"/>
        <v/>
      </c>
      <c r="AD3634" s="1052" t="str">
        <f t="shared" si="552"/>
        <v/>
      </c>
      <c r="AE3634" s="1053" t="str">
        <f t="shared" si="553"/>
        <v/>
      </c>
    </row>
    <row r="3635" spans="23:31" ht="12.75" customHeight="1">
      <c r="W3635" s="1046" t="str">
        <f t="shared" si="554"/>
        <v/>
      </c>
      <c r="X3635" s="1047"/>
      <c r="Y3635" s="1048" t="str">
        <f t="shared" si="555"/>
        <v/>
      </c>
      <c r="Z3635" s="1049" t="str">
        <f t="shared" si="549"/>
        <v/>
      </c>
      <c r="AA3635" s="1049" t="str">
        <f t="shared" si="550"/>
        <v/>
      </c>
      <c r="AB3635" s="1050" t="str">
        <f t="shared" si="551"/>
        <v/>
      </c>
      <c r="AD3635" s="1052" t="str">
        <f t="shared" si="552"/>
        <v/>
      </c>
      <c r="AE3635" s="1053" t="str">
        <f t="shared" si="553"/>
        <v/>
      </c>
    </row>
    <row r="3636" spans="23:31" ht="12.75" customHeight="1">
      <c r="W3636" s="1046" t="str">
        <f t="shared" si="554"/>
        <v/>
      </c>
      <c r="X3636" s="1047"/>
      <c r="Y3636" s="1048" t="str">
        <f t="shared" si="555"/>
        <v/>
      </c>
      <c r="Z3636" s="1049" t="str">
        <f t="shared" si="549"/>
        <v/>
      </c>
      <c r="AA3636" s="1049" t="str">
        <f t="shared" si="550"/>
        <v/>
      </c>
      <c r="AB3636" s="1050" t="str">
        <f t="shared" si="551"/>
        <v/>
      </c>
      <c r="AD3636" s="1052" t="str">
        <f t="shared" si="552"/>
        <v/>
      </c>
      <c r="AE3636" s="1053" t="str">
        <f t="shared" si="553"/>
        <v/>
      </c>
    </row>
    <row r="3637" spans="23:31" ht="12.75" customHeight="1">
      <c r="W3637" s="1046" t="str">
        <f t="shared" si="554"/>
        <v/>
      </c>
      <c r="X3637" s="1047"/>
      <c r="Y3637" s="1048" t="str">
        <f t="shared" si="555"/>
        <v/>
      </c>
      <c r="Z3637" s="1049" t="str">
        <f t="shared" si="549"/>
        <v/>
      </c>
      <c r="AA3637" s="1049" t="str">
        <f t="shared" si="550"/>
        <v/>
      </c>
      <c r="AB3637" s="1050" t="str">
        <f t="shared" si="551"/>
        <v/>
      </c>
      <c r="AD3637" s="1052" t="str">
        <f t="shared" si="552"/>
        <v/>
      </c>
      <c r="AE3637" s="1053" t="str">
        <f t="shared" si="553"/>
        <v/>
      </c>
    </row>
    <row r="3638" spans="23:31" ht="12.75" customHeight="1">
      <c r="W3638" s="1046" t="str">
        <f t="shared" si="554"/>
        <v/>
      </c>
      <c r="X3638" s="1047"/>
      <c r="Y3638" s="1048" t="str">
        <f t="shared" si="555"/>
        <v/>
      </c>
      <c r="Z3638" s="1049" t="str">
        <f t="shared" si="549"/>
        <v/>
      </c>
      <c r="AA3638" s="1049" t="str">
        <f t="shared" si="550"/>
        <v/>
      </c>
      <c r="AB3638" s="1050" t="str">
        <f t="shared" si="551"/>
        <v/>
      </c>
      <c r="AD3638" s="1052" t="str">
        <f t="shared" si="552"/>
        <v/>
      </c>
      <c r="AE3638" s="1053" t="str">
        <f t="shared" si="553"/>
        <v/>
      </c>
    </row>
    <row r="3639" spans="23:31" ht="12.75" customHeight="1">
      <c r="W3639" s="1046" t="str">
        <f t="shared" si="554"/>
        <v/>
      </c>
      <c r="X3639" s="1047"/>
      <c r="Y3639" s="1048" t="str">
        <f t="shared" si="555"/>
        <v/>
      </c>
      <c r="Z3639" s="1049" t="str">
        <f t="shared" si="549"/>
        <v/>
      </c>
      <c r="AA3639" s="1049" t="str">
        <f t="shared" si="550"/>
        <v/>
      </c>
      <c r="AB3639" s="1050" t="str">
        <f t="shared" si="551"/>
        <v/>
      </c>
      <c r="AD3639" s="1052" t="str">
        <f t="shared" si="552"/>
        <v/>
      </c>
      <c r="AE3639" s="1053" t="str">
        <f t="shared" si="553"/>
        <v/>
      </c>
    </row>
    <row r="3640" spans="23:31" ht="12.75" customHeight="1">
      <c r="W3640" s="1046" t="str">
        <f t="shared" si="554"/>
        <v/>
      </c>
      <c r="X3640" s="1047"/>
      <c r="Y3640" s="1048" t="str">
        <f t="shared" si="555"/>
        <v/>
      </c>
      <c r="Z3640" s="1049" t="str">
        <f t="shared" si="549"/>
        <v/>
      </c>
      <c r="AA3640" s="1049" t="str">
        <f t="shared" si="550"/>
        <v/>
      </c>
      <c r="AB3640" s="1050" t="str">
        <f t="shared" si="551"/>
        <v/>
      </c>
      <c r="AD3640" s="1052" t="str">
        <f t="shared" si="552"/>
        <v/>
      </c>
      <c r="AE3640" s="1053" t="str">
        <f t="shared" si="553"/>
        <v/>
      </c>
    </row>
    <row r="3641" spans="23:31" ht="12.75" customHeight="1">
      <c r="W3641" s="1046" t="str">
        <f t="shared" si="554"/>
        <v/>
      </c>
      <c r="X3641" s="1047"/>
      <c r="Y3641" s="1048" t="str">
        <f t="shared" si="555"/>
        <v/>
      </c>
      <c r="Z3641" s="1049" t="str">
        <f t="shared" si="549"/>
        <v/>
      </c>
      <c r="AA3641" s="1049" t="str">
        <f t="shared" si="550"/>
        <v/>
      </c>
      <c r="AB3641" s="1050" t="str">
        <f t="shared" si="551"/>
        <v/>
      </c>
      <c r="AD3641" s="1052" t="str">
        <f t="shared" si="552"/>
        <v/>
      </c>
      <c r="AE3641" s="1053" t="str">
        <f t="shared" si="553"/>
        <v/>
      </c>
    </row>
    <row r="3642" spans="23:31" ht="12.75" customHeight="1">
      <c r="W3642" s="1046" t="str">
        <f t="shared" si="554"/>
        <v/>
      </c>
      <c r="X3642" s="1047"/>
      <c r="Y3642" s="1048" t="str">
        <f t="shared" si="555"/>
        <v/>
      </c>
      <c r="Z3642" s="1049" t="str">
        <f t="shared" si="549"/>
        <v/>
      </c>
      <c r="AA3642" s="1049" t="str">
        <f t="shared" si="550"/>
        <v/>
      </c>
      <c r="AB3642" s="1050" t="str">
        <f t="shared" si="551"/>
        <v/>
      </c>
      <c r="AD3642" s="1052" t="str">
        <f t="shared" si="552"/>
        <v/>
      </c>
      <c r="AE3642" s="1053" t="str">
        <f t="shared" si="553"/>
        <v/>
      </c>
    </row>
    <row r="3643" spans="23:31" ht="12.75" customHeight="1">
      <c r="W3643" s="1046" t="str">
        <f t="shared" si="554"/>
        <v/>
      </c>
      <c r="X3643" s="1047"/>
      <c r="Y3643" s="1048" t="str">
        <f t="shared" si="555"/>
        <v/>
      </c>
      <c r="Z3643" s="1049" t="str">
        <f t="shared" si="549"/>
        <v/>
      </c>
      <c r="AA3643" s="1049" t="str">
        <f t="shared" si="550"/>
        <v/>
      </c>
      <c r="AB3643" s="1050" t="str">
        <f t="shared" si="551"/>
        <v/>
      </c>
      <c r="AD3643" s="1052" t="str">
        <f t="shared" si="552"/>
        <v/>
      </c>
      <c r="AE3643" s="1053" t="str">
        <f t="shared" si="553"/>
        <v/>
      </c>
    </row>
    <row r="3644" spans="23:31" ht="12.75" customHeight="1">
      <c r="W3644" s="1046" t="str">
        <f t="shared" si="554"/>
        <v/>
      </c>
      <c r="X3644" s="1047"/>
      <c r="Y3644" s="1048" t="str">
        <f t="shared" si="555"/>
        <v/>
      </c>
      <c r="Z3644" s="1049" t="str">
        <f t="shared" si="549"/>
        <v/>
      </c>
      <c r="AA3644" s="1049" t="str">
        <f t="shared" si="550"/>
        <v/>
      </c>
      <c r="AB3644" s="1050" t="str">
        <f t="shared" si="551"/>
        <v/>
      </c>
      <c r="AD3644" s="1052" t="str">
        <f t="shared" si="552"/>
        <v/>
      </c>
      <c r="AE3644" s="1053" t="str">
        <f t="shared" si="553"/>
        <v/>
      </c>
    </row>
    <row r="3645" spans="23:31" ht="12.75" customHeight="1">
      <c r="W3645" s="1046" t="str">
        <f t="shared" si="554"/>
        <v/>
      </c>
      <c r="X3645" s="1047"/>
      <c r="Y3645" s="1048" t="str">
        <f t="shared" si="555"/>
        <v/>
      </c>
      <c r="Z3645" s="1049" t="str">
        <f t="shared" si="549"/>
        <v/>
      </c>
      <c r="AA3645" s="1049" t="str">
        <f t="shared" si="550"/>
        <v/>
      </c>
      <c r="AB3645" s="1050" t="str">
        <f t="shared" si="551"/>
        <v/>
      </c>
      <c r="AD3645" s="1052" t="str">
        <f t="shared" si="552"/>
        <v/>
      </c>
      <c r="AE3645" s="1053" t="str">
        <f t="shared" si="553"/>
        <v/>
      </c>
    </row>
    <row r="3646" spans="23:31" ht="12.75" customHeight="1">
      <c r="W3646" s="1046" t="str">
        <f t="shared" si="554"/>
        <v/>
      </c>
      <c r="X3646" s="1047"/>
      <c r="Y3646" s="1048" t="str">
        <f t="shared" si="555"/>
        <v/>
      </c>
      <c r="Z3646" s="1049" t="str">
        <f t="shared" si="549"/>
        <v/>
      </c>
      <c r="AA3646" s="1049" t="str">
        <f t="shared" si="550"/>
        <v/>
      </c>
      <c r="AB3646" s="1050" t="str">
        <f t="shared" si="551"/>
        <v/>
      </c>
      <c r="AD3646" s="1052" t="str">
        <f t="shared" si="552"/>
        <v/>
      </c>
      <c r="AE3646" s="1053" t="str">
        <f t="shared" si="553"/>
        <v/>
      </c>
    </row>
    <row r="3647" spans="23:31" ht="12.75" customHeight="1">
      <c r="W3647" s="1046" t="str">
        <f t="shared" si="554"/>
        <v/>
      </c>
      <c r="X3647" s="1047"/>
      <c r="Y3647" s="1048" t="str">
        <f t="shared" si="555"/>
        <v/>
      </c>
      <c r="Z3647" s="1049" t="str">
        <f t="shared" si="549"/>
        <v/>
      </c>
      <c r="AA3647" s="1049" t="str">
        <f t="shared" si="550"/>
        <v/>
      </c>
      <c r="AB3647" s="1050" t="str">
        <f t="shared" si="551"/>
        <v/>
      </c>
      <c r="AD3647" s="1052" t="str">
        <f t="shared" si="552"/>
        <v/>
      </c>
      <c r="AE3647" s="1053" t="str">
        <f t="shared" si="553"/>
        <v/>
      </c>
    </row>
    <row r="3648" spans="23:31" ht="12.75" customHeight="1">
      <c r="W3648" s="1046" t="str">
        <f t="shared" si="554"/>
        <v/>
      </c>
      <c r="X3648" s="1047"/>
      <c r="Y3648" s="1048" t="str">
        <f t="shared" si="555"/>
        <v/>
      </c>
      <c r="Z3648" s="1049" t="str">
        <f t="shared" si="549"/>
        <v/>
      </c>
      <c r="AA3648" s="1049" t="str">
        <f t="shared" si="550"/>
        <v/>
      </c>
      <c r="AB3648" s="1050" t="str">
        <f t="shared" si="551"/>
        <v/>
      </c>
      <c r="AD3648" s="1052" t="str">
        <f t="shared" si="552"/>
        <v/>
      </c>
      <c r="AE3648" s="1053" t="str">
        <f t="shared" si="553"/>
        <v/>
      </c>
    </row>
    <row r="3649" spans="23:31" ht="12.75" customHeight="1">
      <c r="W3649" s="1046" t="str">
        <f t="shared" si="554"/>
        <v/>
      </c>
      <c r="X3649" s="1047"/>
      <c r="Y3649" s="1048" t="str">
        <f t="shared" si="555"/>
        <v/>
      </c>
      <c r="Z3649" s="1049" t="str">
        <f t="shared" si="549"/>
        <v/>
      </c>
      <c r="AA3649" s="1049" t="str">
        <f t="shared" si="550"/>
        <v/>
      </c>
      <c r="AB3649" s="1050" t="str">
        <f t="shared" si="551"/>
        <v/>
      </c>
      <c r="AD3649" s="1052" t="str">
        <f t="shared" si="552"/>
        <v/>
      </c>
      <c r="AE3649" s="1053" t="str">
        <f t="shared" si="553"/>
        <v/>
      </c>
    </row>
    <row r="3650" spans="23:31" ht="12.75" customHeight="1">
      <c r="W3650" s="1046" t="str">
        <f t="shared" si="554"/>
        <v/>
      </c>
      <c r="X3650" s="1047"/>
      <c r="Y3650" s="1048" t="str">
        <f t="shared" si="555"/>
        <v/>
      </c>
      <c r="Z3650" s="1049" t="str">
        <f t="shared" si="549"/>
        <v/>
      </c>
      <c r="AA3650" s="1049" t="str">
        <f t="shared" si="550"/>
        <v/>
      </c>
      <c r="AB3650" s="1050" t="str">
        <f t="shared" si="551"/>
        <v/>
      </c>
      <c r="AD3650" s="1052" t="str">
        <f t="shared" si="552"/>
        <v/>
      </c>
      <c r="AE3650" s="1053" t="str">
        <f t="shared" si="553"/>
        <v/>
      </c>
    </row>
    <row r="3651" spans="23:31" ht="12.75" customHeight="1">
      <c r="W3651" s="1046" t="str">
        <f t="shared" si="554"/>
        <v/>
      </c>
      <c r="X3651" s="1047"/>
      <c r="Y3651" s="1048" t="str">
        <f t="shared" si="555"/>
        <v/>
      </c>
      <c r="Z3651" s="1049" t="str">
        <f t="shared" ref="Z3651:Z3714" si="556">IF($K3651="","",_xlfn.LET(_xlpm.gDate,K3651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651" s="1049" t="str">
        <f t="shared" ref="AA3651:AA3714" si="557">IF($Z3651="","",TEXT($Z3651,"mm"))</f>
        <v/>
      </c>
      <c r="AB3651" s="1050" t="str">
        <f t="shared" ref="AB3651:AB3714" si="558">IFERROR(CHOOSE(AA3651,"መስከረም","ጥቅምት","ህዳር  ","ታህሳስ ","ጥር ","የካቲት ","መጋቢት ","ሚይዚያ ","ግንቦት ","ሰኔ ","ሐምሌ ","ነሐሴ ","Pagume"),"")</f>
        <v/>
      </c>
      <c r="AD3651" s="1052" t="str">
        <f t="shared" ref="AD3651:AD3714" si="559">IF($D3651="","",YEAR(D3651)&amp;"-W"&amp;WEEKNUM(D3651,2))</f>
        <v/>
      </c>
      <c r="AE3651" s="1053" t="str">
        <f t="shared" ref="AE3651:AE3714" si="560">IF($K3651="","",YEAR(K3651)&amp;"-W"&amp;WEEKNUM(K3651,2))</f>
        <v/>
      </c>
    </row>
    <row r="3652" spans="23:31" ht="12.75" customHeight="1">
      <c r="W3652" s="1046" t="str">
        <f t="shared" ref="W3652:W3715" si="561">IF($D3652="","",_xlfn.LET(_xlpm.gDate,D3652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652" s="1047"/>
      <c r="Y3652" s="1048" t="str">
        <f t="shared" si="555"/>
        <v/>
      </c>
      <c r="Z3652" s="1049" t="str">
        <f t="shared" si="556"/>
        <v/>
      </c>
      <c r="AA3652" s="1049" t="str">
        <f t="shared" si="557"/>
        <v/>
      </c>
      <c r="AB3652" s="1050" t="str">
        <f t="shared" si="558"/>
        <v/>
      </c>
      <c r="AD3652" s="1052" t="str">
        <f t="shared" si="559"/>
        <v/>
      </c>
      <c r="AE3652" s="1053" t="str">
        <f t="shared" si="560"/>
        <v/>
      </c>
    </row>
    <row r="3653" spans="23:31" ht="12.75" customHeight="1">
      <c r="W3653" s="1046" t="str">
        <f t="shared" si="561"/>
        <v/>
      </c>
      <c r="X3653" s="1047"/>
      <c r="Y3653" s="1048" t="str">
        <f t="shared" si="555"/>
        <v/>
      </c>
      <c r="Z3653" s="1049" t="str">
        <f t="shared" si="556"/>
        <v/>
      </c>
      <c r="AA3653" s="1049" t="str">
        <f t="shared" si="557"/>
        <v/>
      </c>
      <c r="AB3653" s="1050" t="str">
        <f t="shared" si="558"/>
        <v/>
      </c>
      <c r="AD3653" s="1052" t="str">
        <f t="shared" si="559"/>
        <v/>
      </c>
      <c r="AE3653" s="1053" t="str">
        <f t="shared" si="560"/>
        <v/>
      </c>
    </row>
    <row r="3654" spans="23:31" ht="12.75" customHeight="1">
      <c r="W3654" s="1046" t="str">
        <f t="shared" si="561"/>
        <v/>
      </c>
      <c r="X3654" s="1047"/>
      <c r="Y3654" s="1048" t="str">
        <f t="shared" si="555"/>
        <v/>
      </c>
      <c r="Z3654" s="1049" t="str">
        <f t="shared" si="556"/>
        <v/>
      </c>
      <c r="AA3654" s="1049" t="str">
        <f t="shared" si="557"/>
        <v/>
      </c>
      <c r="AB3654" s="1050" t="str">
        <f t="shared" si="558"/>
        <v/>
      </c>
      <c r="AD3654" s="1052" t="str">
        <f t="shared" si="559"/>
        <v/>
      </c>
      <c r="AE3654" s="1053" t="str">
        <f t="shared" si="560"/>
        <v/>
      </c>
    </row>
    <row r="3655" spans="23:31" ht="12.75" customHeight="1">
      <c r="W3655" s="1046" t="str">
        <f t="shared" si="561"/>
        <v/>
      </c>
      <c r="X3655" s="1047"/>
      <c r="Y3655" s="1048" t="str">
        <f t="shared" si="555"/>
        <v/>
      </c>
      <c r="Z3655" s="1049" t="str">
        <f t="shared" si="556"/>
        <v/>
      </c>
      <c r="AA3655" s="1049" t="str">
        <f t="shared" si="557"/>
        <v/>
      </c>
      <c r="AB3655" s="1050" t="str">
        <f t="shared" si="558"/>
        <v/>
      </c>
      <c r="AD3655" s="1052" t="str">
        <f t="shared" si="559"/>
        <v/>
      </c>
      <c r="AE3655" s="1053" t="str">
        <f t="shared" si="560"/>
        <v/>
      </c>
    </row>
    <row r="3656" spans="23:31" ht="12.75" customHeight="1">
      <c r="W3656" s="1046" t="str">
        <f t="shared" si="561"/>
        <v/>
      </c>
      <c r="X3656" s="1047"/>
      <c r="Y3656" s="1048" t="str">
        <f t="shared" si="555"/>
        <v/>
      </c>
      <c r="Z3656" s="1049" t="str">
        <f t="shared" si="556"/>
        <v/>
      </c>
      <c r="AA3656" s="1049" t="str">
        <f t="shared" si="557"/>
        <v/>
      </c>
      <c r="AB3656" s="1050" t="str">
        <f t="shared" si="558"/>
        <v/>
      </c>
      <c r="AD3656" s="1052" t="str">
        <f t="shared" si="559"/>
        <v/>
      </c>
      <c r="AE3656" s="1053" t="str">
        <f t="shared" si="560"/>
        <v/>
      </c>
    </row>
    <row r="3657" spans="23:31" ht="12.75" customHeight="1">
      <c r="W3657" s="1046" t="str">
        <f t="shared" si="561"/>
        <v/>
      </c>
      <c r="X3657" s="1047"/>
      <c r="Y3657" s="1048" t="str">
        <f t="shared" si="555"/>
        <v/>
      </c>
      <c r="Z3657" s="1049" t="str">
        <f t="shared" si="556"/>
        <v/>
      </c>
      <c r="AA3657" s="1049" t="str">
        <f t="shared" si="557"/>
        <v/>
      </c>
      <c r="AB3657" s="1050" t="str">
        <f t="shared" si="558"/>
        <v/>
      </c>
      <c r="AD3657" s="1052" t="str">
        <f t="shared" si="559"/>
        <v/>
      </c>
      <c r="AE3657" s="1053" t="str">
        <f t="shared" si="560"/>
        <v/>
      </c>
    </row>
    <row r="3658" spans="23:31" ht="12.75" customHeight="1">
      <c r="W3658" s="1046" t="str">
        <f t="shared" si="561"/>
        <v/>
      </c>
      <c r="X3658" s="1047"/>
      <c r="Y3658" s="1048" t="str">
        <f t="shared" si="555"/>
        <v/>
      </c>
      <c r="Z3658" s="1049" t="str">
        <f t="shared" si="556"/>
        <v/>
      </c>
      <c r="AA3658" s="1049" t="str">
        <f t="shared" si="557"/>
        <v/>
      </c>
      <c r="AB3658" s="1050" t="str">
        <f t="shared" si="558"/>
        <v/>
      </c>
      <c r="AD3658" s="1052" t="str">
        <f t="shared" si="559"/>
        <v/>
      </c>
      <c r="AE3658" s="1053" t="str">
        <f t="shared" si="560"/>
        <v/>
      </c>
    </row>
    <row r="3659" spans="23:31" ht="12.75" customHeight="1">
      <c r="W3659" s="1046" t="str">
        <f t="shared" si="561"/>
        <v/>
      </c>
      <c r="X3659" s="1047"/>
      <c r="Y3659" s="1048" t="str">
        <f t="shared" si="555"/>
        <v/>
      </c>
      <c r="Z3659" s="1049" t="str">
        <f t="shared" si="556"/>
        <v/>
      </c>
      <c r="AA3659" s="1049" t="str">
        <f t="shared" si="557"/>
        <v/>
      </c>
      <c r="AB3659" s="1050" t="str">
        <f t="shared" si="558"/>
        <v/>
      </c>
      <c r="AD3659" s="1052" t="str">
        <f t="shared" si="559"/>
        <v/>
      </c>
      <c r="AE3659" s="1053" t="str">
        <f t="shared" si="560"/>
        <v/>
      </c>
    </row>
    <row r="3660" spans="23:31" ht="12.75" customHeight="1">
      <c r="W3660" s="1046" t="str">
        <f t="shared" si="561"/>
        <v/>
      </c>
      <c r="X3660" s="1047"/>
      <c r="Y3660" s="1048" t="str">
        <f t="shared" si="555"/>
        <v/>
      </c>
      <c r="Z3660" s="1049" t="str">
        <f t="shared" si="556"/>
        <v/>
      </c>
      <c r="AA3660" s="1049" t="str">
        <f t="shared" si="557"/>
        <v/>
      </c>
      <c r="AB3660" s="1050" t="str">
        <f t="shared" si="558"/>
        <v/>
      </c>
      <c r="AD3660" s="1052" t="str">
        <f t="shared" si="559"/>
        <v/>
      </c>
      <c r="AE3660" s="1053" t="str">
        <f t="shared" si="560"/>
        <v/>
      </c>
    </row>
    <row r="3661" spans="23:31" ht="12.75" customHeight="1">
      <c r="W3661" s="1046" t="str">
        <f t="shared" si="561"/>
        <v/>
      </c>
      <c r="X3661" s="1047"/>
      <c r="Y3661" s="1048" t="str">
        <f t="shared" si="555"/>
        <v/>
      </c>
      <c r="Z3661" s="1049" t="str">
        <f t="shared" si="556"/>
        <v/>
      </c>
      <c r="AA3661" s="1049" t="str">
        <f t="shared" si="557"/>
        <v/>
      </c>
      <c r="AB3661" s="1050" t="str">
        <f t="shared" si="558"/>
        <v/>
      </c>
      <c r="AD3661" s="1052" t="str">
        <f t="shared" si="559"/>
        <v/>
      </c>
      <c r="AE3661" s="1053" t="str">
        <f t="shared" si="560"/>
        <v/>
      </c>
    </row>
    <row r="3662" spans="23:31" ht="12.75" customHeight="1">
      <c r="W3662" s="1046" t="str">
        <f t="shared" si="561"/>
        <v/>
      </c>
      <c r="X3662" s="1047"/>
      <c r="Y3662" s="1048" t="str">
        <f t="shared" si="555"/>
        <v/>
      </c>
      <c r="Z3662" s="1049" t="str">
        <f t="shared" si="556"/>
        <v/>
      </c>
      <c r="AA3662" s="1049" t="str">
        <f t="shared" si="557"/>
        <v/>
      </c>
      <c r="AB3662" s="1050" t="str">
        <f t="shared" si="558"/>
        <v/>
      </c>
      <c r="AD3662" s="1052" t="str">
        <f t="shared" si="559"/>
        <v/>
      </c>
      <c r="AE3662" s="1053" t="str">
        <f t="shared" si="560"/>
        <v/>
      </c>
    </row>
    <row r="3663" spans="23:31" ht="12.75" customHeight="1">
      <c r="W3663" s="1046" t="str">
        <f t="shared" si="561"/>
        <v/>
      </c>
      <c r="X3663" s="1047"/>
      <c r="Y3663" s="1048" t="str">
        <f t="shared" si="555"/>
        <v/>
      </c>
      <c r="Z3663" s="1049" t="str">
        <f t="shared" si="556"/>
        <v/>
      </c>
      <c r="AA3663" s="1049" t="str">
        <f t="shared" si="557"/>
        <v/>
      </c>
      <c r="AB3663" s="1050" t="str">
        <f t="shared" si="558"/>
        <v/>
      </c>
      <c r="AD3663" s="1052" t="str">
        <f t="shared" si="559"/>
        <v/>
      </c>
      <c r="AE3663" s="1053" t="str">
        <f t="shared" si="560"/>
        <v/>
      </c>
    </row>
    <row r="3664" spans="23:31" ht="12.75" customHeight="1">
      <c r="W3664" s="1046" t="str">
        <f t="shared" si="561"/>
        <v/>
      </c>
      <c r="X3664" s="1047"/>
      <c r="Y3664" s="1048" t="str">
        <f t="shared" si="555"/>
        <v/>
      </c>
      <c r="Z3664" s="1049" t="str">
        <f t="shared" si="556"/>
        <v/>
      </c>
      <c r="AA3664" s="1049" t="str">
        <f t="shared" si="557"/>
        <v/>
      </c>
      <c r="AB3664" s="1050" t="str">
        <f t="shared" si="558"/>
        <v/>
      </c>
      <c r="AD3664" s="1052" t="str">
        <f t="shared" si="559"/>
        <v/>
      </c>
      <c r="AE3664" s="1053" t="str">
        <f t="shared" si="560"/>
        <v/>
      </c>
    </row>
    <row r="3665" spans="23:31" ht="12.75" customHeight="1">
      <c r="W3665" s="1046" t="str">
        <f t="shared" si="561"/>
        <v/>
      </c>
      <c r="X3665" s="1047"/>
      <c r="Y3665" s="1048" t="str">
        <f t="shared" si="555"/>
        <v/>
      </c>
      <c r="Z3665" s="1049" t="str">
        <f t="shared" si="556"/>
        <v/>
      </c>
      <c r="AA3665" s="1049" t="str">
        <f t="shared" si="557"/>
        <v/>
      </c>
      <c r="AB3665" s="1050" t="str">
        <f t="shared" si="558"/>
        <v/>
      </c>
      <c r="AD3665" s="1052" t="str">
        <f t="shared" si="559"/>
        <v/>
      </c>
      <c r="AE3665" s="1053" t="str">
        <f t="shared" si="560"/>
        <v/>
      </c>
    </row>
    <row r="3666" spans="23:31" ht="12.75" customHeight="1">
      <c r="W3666" s="1046" t="str">
        <f t="shared" si="561"/>
        <v/>
      </c>
      <c r="X3666" s="1047"/>
      <c r="Y3666" s="1048" t="str">
        <f t="shared" si="555"/>
        <v/>
      </c>
      <c r="Z3666" s="1049" t="str">
        <f t="shared" si="556"/>
        <v/>
      </c>
      <c r="AA3666" s="1049" t="str">
        <f t="shared" si="557"/>
        <v/>
      </c>
      <c r="AB3666" s="1050" t="str">
        <f t="shared" si="558"/>
        <v/>
      </c>
      <c r="AD3666" s="1052" t="str">
        <f t="shared" si="559"/>
        <v/>
      </c>
      <c r="AE3666" s="1053" t="str">
        <f t="shared" si="560"/>
        <v/>
      </c>
    </row>
    <row r="3667" spans="23:31" ht="12.75" customHeight="1">
      <c r="W3667" s="1046" t="str">
        <f t="shared" si="561"/>
        <v/>
      </c>
      <c r="X3667" s="1047"/>
      <c r="Y3667" s="1048" t="str">
        <f t="shared" si="555"/>
        <v/>
      </c>
      <c r="Z3667" s="1049" t="str">
        <f t="shared" si="556"/>
        <v/>
      </c>
      <c r="AA3667" s="1049" t="str">
        <f t="shared" si="557"/>
        <v/>
      </c>
      <c r="AB3667" s="1050" t="str">
        <f t="shared" si="558"/>
        <v/>
      </c>
      <c r="AD3667" s="1052" t="str">
        <f t="shared" si="559"/>
        <v/>
      </c>
      <c r="AE3667" s="1053" t="str">
        <f t="shared" si="560"/>
        <v/>
      </c>
    </row>
    <row r="3668" spans="23:31" ht="12.75" customHeight="1">
      <c r="W3668" s="1046" t="str">
        <f t="shared" si="561"/>
        <v/>
      </c>
      <c r="X3668" s="1047"/>
      <c r="Y3668" s="1048" t="str">
        <f t="shared" si="555"/>
        <v/>
      </c>
      <c r="Z3668" s="1049" t="str">
        <f t="shared" si="556"/>
        <v/>
      </c>
      <c r="AA3668" s="1049" t="str">
        <f t="shared" si="557"/>
        <v/>
      </c>
      <c r="AB3668" s="1050" t="str">
        <f t="shared" si="558"/>
        <v/>
      </c>
      <c r="AD3668" s="1052" t="str">
        <f t="shared" si="559"/>
        <v/>
      </c>
      <c r="AE3668" s="1053" t="str">
        <f t="shared" si="560"/>
        <v/>
      </c>
    </row>
    <row r="3669" spans="23:31" ht="12.75" customHeight="1">
      <c r="W3669" s="1046" t="str">
        <f t="shared" si="561"/>
        <v/>
      </c>
      <c r="X3669" s="1047"/>
      <c r="Y3669" s="1048" t="str">
        <f t="shared" si="555"/>
        <v/>
      </c>
      <c r="Z3669" s="1049" t="str">
        <f t="shared" si="556"/>
        <v/>
      </c>
      <c r="AA3669" s="1049" t="str">
        <f t="shared" si="557"/>
        <v/>
      </c>
      <c r="AB3669" s="1050" t="str">
        <f t="shared" si="558"/>
        <v/>
      </c>
      <c r="AD3669" s="1052" t="str">
        <f t="shared" si="559"/>
        <v/>
      </c>
      <c r="AE3669" s="1053" t="str">
        <f t="shared" si="560"/>
        <v/>
      </c>
    </row>
    <row r="3670" spans="23:31" ht="12.75" customHeight="1">
      <c r="W3670" s="1046" t="str">
        <f t="shared" si="561"/>
        <v/>
      </c>
      <c r="X3670" s="1047"/>
      <c r="Y3670" s="1048" t="str">
        <f t="shared" si="555"/>
        <v/>
      </c>
      <c r="Z3670" s="1049" t="str">
        <f t="shared" si="556"/>
        <v/>
      </c>
      <c r="AA3670" s="1049" t="str">
        <f t="shared" si="557"/>
        <v/>
      </c>
      <c r="AB3670" s="1050" t="str">
        <f t="shared" si="558"/>
        <v/>
      </c>
      <c r="AD3670" s="1052" t="str">
        <f t="shared" si="559"/>
        <v/>
      </c>
      <c r="AE3670" s="1053" t="str">
        <f t="shared" si="560"/>
        <v/>
      </c>
    </row>
    <row r="3671" spans="23:31" ht="12.75" customHeight="1">
      <c r="W3671" s="1046" t="str">
        <f t="shared" si="561"/>
        <v/>
      </c>
      <c r="X3671" s="1047"/>
      <c r="Y3671" s="1048" t="str">
        <f t="shared" si="555"/>
        <v/>
      </c>
      <c r="Z3671" s="1049" t="str">
        <f t="shared" si="556"/>
        <v/>
      </c>
      <c r="AA3671" s="1049" t="str">
        <f t="shared" si="557"/>
        <v/>
      </c>
      <c r="AB3671" s="1050" t="str">
        <f t="shared" si="558"/>
        <v/>
      </c>
      <c r="AD3671" s="1052" t="str">
        <f t="shared" si="559"/>
        <v/>
      </c>
      <c r="AE3671" s="1053" t="str">
        <f t="shared" si="560"/>
        <v/>
      </c>
    </row>
    <row r="3672" spans="23:31" ht="12.75" customHeight="1">
      <c r="W3672" s="1046" t="str">
        <f t="shared" si="561"/>
        <v/>
      </c>
      <c r="X3672" s="1047"/>
      <c r="Y3672" s="1048" t="str">
        <f t="shared" si="555"/>
        <v/>
      </c>
      <c r="Z3672" s="1049" t="str">
        <f t="shared" si="556"/>
        <v/>
      </c>
      <c r="AA3672" s="1049" t="str">
        <f t="shared" si="557"/>
        <v/>
      </c>
      <c r="AB3672" s="1050" t="str">
        <f t="shared" si="558"/>
        <v/>
      </c>
      <c r="AD3672" s="1052" t="str">
        <f t="shared" si="559"/>
        <v/>
      </c>
      <c r="AE3672" s="1053" t="str">
        <f t="shared" si="560"/>
        <v/>
      </c>
    </row>
    <row r="3673" spans="23:31" ht="12.75" customHeight="1">
      <c r="W3673" s="1046" t="str">
        <f t="shared" si="561"/>
        <v/>
      </c>
      <c r="X3673" s="1047"/>
      <c r="Y3673" s="1048" t="str">
        <f t="shared" si="555"/>
        <v/>
      </c>
      <c r="Z3673" s="1049" t="str">
        <f t="shared" si="556"/>
        <v/>
      </c>
      <c r="AA3673" s="1049" t="str">
        <f t="shared" si="557"/>
        <v/>
      </c>
      <c r="AB3673" s="1050" t="str">
        <f t="shared" si="558"/>
        <v/>
      </c>
      <c r="AD3673" s="1052" t="str">
        <f t="shared" si="559"/>
        <v/>
      </c>
      <c r="AE3673" s="1053" t="str">
        <f t="shared" si="560"/>
        <v/>
      </c>
    </row>
    <row r="3674" spans="23:31" ht="12.75" customHeight="1">
      <c r="W3674" s="1046" t="str">
        <f t="shared" si="561"/>
        <v/>
      </c>
      <c r="X3674" s="1047"/>
      <c r="Y3674" s="1048" t="str">
        <f t="shared" si="555"/>
        <v/>
      </c>
      <c r="Z3674" s="1049" t="str">
        <f t="shared" si="556"/>
        <v/>
      </c>
      <c r="AA3674" s="1049" t="str">
        <f t="shared" si="557"/>
        <v/>
      </c>
      <c r="AB3674" s="1050" t="str">
        <f t="shared" si="558"/>
        <v/>
      </c>
      <c r="AD3674" s="1052" t="str">
        <f t="shared" si="559"/>
        <v/>
      </c>
      <c r="AE3674" s="1053" t="str">
        <f t="shared" si="560"/>
        <v/>
      </c>
    </row>
    <row r="3675" spans="23:31" ht="12.75" customHeight="1">
      <c r="W3675" s="1046" t="str">
        <f t="shared" si="561"/>
        <v/>
      </c>
      <c r="X3675" s="1047"/>
      <c r="Y3675" s="1048" t="str">
        <f t="shared" si="555"/>
        <v/>
      </c>
      <c r="Z3675" s="1049" t="str">
        <f t="shared" si="556"/>
        <v/>
      </c>
      <c r="AA3675" s="1049" t="str">
        <f t="shared" si="557"/>
        <v/>
      </c>
      <c r="AB3675" s="1050" t="str">
        <f t="shared" si="558"/>
        <v/>
      </c>
      <c r="AD3675" s="1052" t="str">
        <f t="shared" si="559"/>
        <v/>
      </c>
      <c r="AE3675" s="1053" t="str">
        <f t="shared" si="560"/>
        <v/>
      </c>
    </row>
    <row r="3676" spans="23:31" ht="12.75" customHeight="1">
      <c r="W3676" s="1046" t="str">
        <f t="shared" si="561"/>
        <v/>
      </c>
      <c r="X3676" s="1047"/>
      <c r="Y3676" s="1048" t="str">
        <f t="shared" si="555"/>
        <v/>
      </c>
      <c r="Z3676" s="1049" t="str">
        <f t="shared" si="556"/>
        <v/>
      </c>
      <c r="AA3676" s="1049" t="str">
        <f t="shared" si="557"/>
        <v/>
      </c>
      <c r="AB3676" s="1050" t="str">
        <f t="shared" si="558"/>
        <v/>
      </c>
      <c r="AD3676" s="1052" t="str">
        <f t="shared" si="559"/>
        <v/>
      </c>
      <c r="AE3676" s="1053" t="str">
        <f t="shared" si="560"/>
        <v/>
      </c>
    </row>
    <row r="3677" spans="23:31" ht="12.75" customHeight="1">
      <c r="W3677" s="1046" t="str">
        <f t="shared" si="561"/>
        <v/>
      </c>
      <c r="X3677" s="1047"/>
      <c r="Y3677" s="1048" t="str">
        <f t="shared" si="555"/>
        <v/>
      </c>
      <c r="Z3677" s="1049" t="str">
        <f t="shared" si="556"/>
        <v/>
      </c>
      <c r="AA3677" s="1049" t="str">
        <f t="shared" si="557"/>
        <v/>
      </c>
      <c r="AB3677" s="1050" t="str">
        <f t="shared" si="558"/>
        <v/>
      </c>
      <c r="AD3677" s="1052" t="str">
        <f t="shared" si="559"/>
        <v/>
      </c>
      <c r="AE3677" s="1053" t="str">
        <f t="shared" si="560"/>
        <v/>
      </c>
    </row>
    <row r="3678" spans="23:31" ht="12.75" customHeight="1">
      <c r="W3678" s="1046" t="str">
        <f t="shared" si="561"/>
        <v/>
      </c>
      <c r="X3678" s="1047"/>
      <c r="Y3678" s="1048" t="str">
        <f t="shared" si="555"/>
        <v/>
      </c>
      <c r="Z3678" s="1049" t="str">
        <f t="shared" si="556"/>
        <v/>
      </c>
      <c r="AA3678" s="1049" t="str">
        <f t="shared" si="557"/>
        <v/>
      </c>
      <c r="AB3678" s="1050" t="str">
        <f t="shared" si="558"/>
        <v/>
      </c>
      <c r="AD3678" s="1052" t="str">
        <f t="shared" si="559"/>
        <v/>
      </c>
      <c r="AE3678" s="1053" t="str">
        <f t="shared" si="560"/>
        <v/>
      </c>
    </row>
    <row r="3679" spans="23:31" ht="12.75" customHeight="1">
      <c r="W3679" s="1046" t="str">
        <f t="shared" si="561"/>
        <v/>
      </c>
      <c r="X3679" s="1047"/>
      <c r="Y3679" s="1048" t="str">
        <f t="shared" si="555"/>
        <v/>
      </c>
      <c r="Z3679" s="1049" t="str">
        <f t="shared" si="556"/>
        <v/>
      </c>
      <c r="AA3679" s="1049" t="str">
        <f t="shared" si="557"/>
        <v/>
      </c>
      <c r="AB3679" s="1050" t="str">
        <f t="shared" si="558"/>
        <v/>
      </c>
      <c r="AD3679" s="1052" t="str">
        <f t="shared" si="559"/>
        <v/>
      </c>
      <c r="AE3679" s="1053" t="str">
        <f t="shared" si="560"/>
        <v/>
      </c>
    </row>
    <row r="3680" spans="23:31" ht="12.75" customHeight="1">
      <c r="W3680" s="1046" t="str">
        <f t="shared" si="561"/>
        <v/>
      </c>
      <c r="X3680" s="1047"/>
      <c r="Y3680" s="1048" t="str">
        <f t="shared" si="555"/>
        <v/>
      </c>
      <c r="Z3680" s="1049" t="str">
        <f t="shared" si="556"/>
        <v/>
      </c>
      <c r="AA3680" s="1049" t="str">
        <f t="shared" si="557"/>
        <v/>
      </c>
      <c r="AB3680" s="1050" t="str">
        <f t="shared" si="558"/>
        <v/>
      </c>
      <c r="AD3680" s="1052" t="str">
        <f t="shared" si="559"/>
        <v/>
      </c>
      <c r="AE3680" s="1053" t="str">
        <f t="shared" si="560"/>
        <v/>
      </c>
    </row>
    <row r="3681" spans="23:31" ht="12.75" customHeight="1">
      <c r="W3681" s="1046" t="str">
        <f t="shared" si="561"/>
        <v/>
      </c>
      <c r="X3681" s="1047"/>
      <c r="Y3681" s="1048" t="str">
        <f t="shared" ref="Y3681:Y3744" si="562">IFERROR(CHOOSE(X3681,"መስከረም","ጥቅምት","ህዳር  ","ታህሳስ ","ጥር ","የካቲት ","መጋቢት ","ሚይዚያ ","ግንቦት ","ሰኔ ","ሐምሌ ","ነሐሴ ","Pagume"),"")</f>
        <v/>
      </c>
      <c r="Z3681" s="1049" t="str">
        <f t="shared" si="556"/>
        <v/>
      </c>
      <c r="AA3681" s="1049" t="str">
        <f t="shared" si="557"/>
        <v/>
      </c>
      <c r="AB3681" s="1050" t="str">
        <f t="shared" si="558"/>
        <v/>
      </c>
      <c r="AD3681" s="1052" t="str">
        <f t="shared" si="559"/>
        <v/>
      </c>
      <c r="AE3681" s="1053" t="str">
        <f t="shared" si="560"/>
        <v/>
      </c>
    </row>
    <row r="3682" spans="23:31" ht="12.75" customHeight="1">
      <c r="W3682" s="1046" t="str">
        <f t="shared" si="561"/>
        <v/>
      </c>
      <c r="X3682" s="1047"/>
      <c r="Y3682" s="1048" t="str">
        <f t="shared" si="562"/>
        <v/>
      </c>
      <c r="Z3682" s="1049" t="str">
        <f t="shared" si="556"/>
        <v/>
      </c>
      <c r="AA3682" s="1049" t="str">
        <f t="shared" si="557"/>
        <v/>
      </c>
      <c r="AB3682" s="1050" t="str">
        <f t="shared" si="558"/>
        <v/>
      </c>
      <c r="AD3682" s="1052" t="str">
        <f t="shared" si="559"/>
        <v/>
      </c>
      <c r="AE3682" s="1053" t="str">
        <f t="shared" si="560"/>
        <v/>
      </c>
    </row>
    <row r="3683" spans="23:31" ht="12.75" customHeight="1">
      <c r="W3683" s="1046" t="str">
        <f t="shared" si="561"/>
        <v/>
      </c>
      <c r="X3683" s="1047"/>
      <c r="Y3683" s="1048" t="str">
        <f t="shared" si="562"/>
        <v/>
      </c>
      <c r="Z3683" s="1049" t="str">
        <f t="shared" si="556"/>
        <v/>
      </c>
      <c r="AA3683" s="1049" t="str">
        <f t="shared" si="557"/>
        <v/>
      </c>
      <c r="AB3683" s="1050" t="str">
        <f t="shared" si="558"/>
        <v/>
      </c>
      <c r="AD3683" s="1052" t="str">
        <f t="shared" si="559"/>
        <v/>
      </c>
      <c r="AE3683" s="1053" t="str">
        <f t="shared" si="560"/>
        <v/>
      </c>
    </row>
    <row r="3684" spans="23:31" ht="12.75" customHeight="1">
      <c r="W3684" s="1046" t="str">
        <f t="shared" si="561"/>
        <v/>
      </c>
      <c r="X3684" s="1047"/>
      <c r="Y3684" s="1048" t="str">
        <f t="shared" si="562"/>
        <v/>
      </c>
      <c r="Z3684" s="1049" t="str">
        <f t="shared" si="556"/>
        <v/>
      </c>
      <c r="AA3684" s="1049" t="str">
        <f t="shared" si="557"/>
        <v/>
      </c>
      <c r="AB3684" s="1050" t="str">
        <f t="shared" si="558"/>
        <v/>
      </c>
      <c r="AD3684" s="1052" t="str">
        <f t="shared" si="559"/>
        <v/>
      </c>
      <c r="AE3684" s="1053" t="str">
        <f t="shared" si="560"/>
        <v/>
      </c>
    </row>
    <row r="3685" spans="23:31" ht="12.75" customHeight="1">
      <c r="W3685" s="1046" t="str">
        <f t="shared" si="561"/>
        <v/>
      </c>
      <c r="X3685" s="1047"/>
      <c r="Y3685" s="1048" t="str">
        <f t="shared" si="562"/>
        <v/>
      </c>
      <c r="Z3685" s="1049" t="str">
        <f t="shared" si="556"/>
        <v/>
      </c>
      <c r="AA3685" s="1049" t="str">
        <f t="shared" si="557"/>
        <v/>
      </c>
      <c r="AB3685" s="1050" t="str">
        <f t="shared" si="558"/>
        <v/>
      </c>
      <c r="AD3685" s="1052" t="str">
        <f t="shared" si="559"/>
        <v/>
      </c>
      <c r="AE3685" s="1053" t="str">
        <f t="shared" si="560"/>
        <v/>
      </c>
    </row>
    <row r="3686" spans="23:31" ht="12.75" customHeight="1">
      <c r="W3686" s="1046" t="str">
        <f t="shared" si="561"/>
        <v/>
      </c>
      <c r="X3686" s="1047"/>
      <c r="Y3686" s="1048" t="str">
        <f t="shared" si="562"/>
        <v/>
      </c>
      <c r="Z3686" s="1049" t="str">
        <f t="shared" si="556"/>
        <v/>
      </c>
      <c r="AA3686" s="1049" t="str">
        <f t="shared" si="557"/>
        <v/>
      </c>
      <c r="AB3686" s="1050" t="str">
        <f t="shared" si="558"/>
        <v/>
      </c>
      <c r="AD3686" s="1052" t="str">
        <f t="shared" si="559"/>
        <v/>
      </c>
      <c r="AE3686" s="1053" t="str">
        <f t="shared" si="560"/>
        <v/>
      </c>
    </row>
    <row r="3687" spans="23:31" ht="12.75" customHeight="1">
      <c r="W3687" s="1046" t="str">
        <f t="shared" si="561"/>
        <v/>
      </c>
      <c r="X3687" s="1047"/>
      <c r="Y3687" s="1048" t="str">
        <f t="shared" si="562"/>
        <v/>
      </c>
      <c r="Z3687" s="1049" t="str">
        <f t="shared" si="556"/>
        <v/>
      </c>
      <c r="AA3687" s="1049" t="str">
        <f t="shared" si="557"/>
        <v/>
      </c>
      <c r="AB3687" s="1050" t="str">
        <f t="shared" si="558"/>
        <v/>
      </c>
      <c r="AD3687" s="1052" t="str">
        <f t="shared" si="559"/>
        <v/>
      </c>
      <c r="AE3687" s="1053" t="str">
        <f t="shared" si="560"/>
        <v/>
      </c>
    </row>
    <row r="3688" spans="23:31" ht="12.75" customHeight="1">
      <c r="W3688" s="1046" t="str">
        <f t="shared" si="561"/>
        <v/>
      </c>
      <c r="X3688" s="1047"/>
      <c r="Y3688" s="1048" t="str">
        <f t="shared" si="562"/>
        <v/>
      </c>
      <c r="Z3688" s="1049" t="str">
        <f t="shared" si="556"/>
        <v/>
      </c>
      <c r="AA3688" s="1049" t="str">
        <f t="shared" si="557"/>
        <v/>
      </c>
      <c r="AB3688" s="1050" t="str">
        <f t="shared" si="558"/>
        <v/>
      </c>
      <c r="AD3688" s="1052" t="str">
        <f t="shared" si="559"/>
        <v/>
      </c>
      <c r="AE3688" s="1053" t="str">
        <f t="shared" si="560"/>
        <v/>
      </c>
    </row>
    <row r="3689" spans="23:31" ht="12.75" customHeight="1">
      <c r="W3689" s="1046" t="str">
        <f t="shared" si="561"/>
        <v/>
      </c>
      <c r="X3689" s="1047"/>
      <c r="Y3689" s="1048" t="str">
        <f t="shared" si="562"/>
        <v/>
      </c>
      <c r="Z3689" s="1049" t="str">
        <f t="shared" si="556"/>
        <v/>
      </c>
      <c r="AA3689" s="1049" t="str">
        <f t="shared" si="557"/>
        <v/>
      </c>
      <c r="AB3689" s="1050" t="str">
        <f t="shared" si="558"/>
        <v/>
      </c>
      <c r="AD3689" s="1052" t="str">
        <f t="shared" si="559"/>
        <v/>
      </c>
      <c r="AE3689" s="1053" t="str">
        <f t="shared" si="560"/>
        <v/>
      </c>
    </row>
    <row r="3690" spans="23:31" ht="12.75" customHeight="1">
      <c r="W3690" s="1046" t="str">
        <f t="shared" si="561"/>
        <v/>
      </c>
      <c r="X3690" s="1047"/>
      <c r="Y3690" s="1048" t="str">
        <f t="shared" si="562"/>
        <v/>
      </c>
      <c r="Z3690" s="1049" t="str">
        <f t="shared" si="556"/>
        <v/>
      </c>
      <c r="AA3690" s="1049" t="str">
        <f t="shared" si="557"/>
        <v/>
      </c>
      <c r="AB3690" s="1050" t="str">
        <f t="shared" si="558"/>
        <v/>
      </c>
      <c r="AD3690" s="1052" t="str">
        <f t="shared" si="559"/>
        <v/>
      </c>
      <c r="AE3690" s="1053" t="str">
        <f t="shared" si="560"/>
        <v/>
      </c>
    </row>
    <row r="3691" spans="23:31" ht="12.75" customHeight="1">
      <c r="W3691" s="1046" t="str">
        <f t="shared" si="561"/>
        <v/>
      </c>
      <c r="X3691" s="1047"/>
      <c r="Y3691" s="1048" t="str">
        <f t="shared" si="562"/>
        <v/>
      </c>
      <c r="Z3691" s="1049" t="str">
        <f t="shared" si="556"/>
        <v/>
      </c>
      <c r="AA3691" s="1049" t="str">
        <f t="shared" si="557"/>
        <v/>
      </c>
      <c r="AB3691" s="1050" t="str">
        <f t="shared" si="558"/>
        <v/>
      </c>
      <c r="AD3691" s="1052" t="str">
        <f t="shared" si="559"/>
        <v/>
      </c>
      <c r="AE3691" s="1053" t="str">
        <f t="shared" si="560"/>
        <v/>
      </c>
    </row>
    <row r="3692" spans="23:31" ht="12.75" customHeight="1">
      <c r="W3692" s="1046" t="str">
        <f t="shared" si="561"/>
        <v/>
      </c>
      <c r="X3692" s="1047"/>
      <c r="Y3692" s="1048" t="str">
        <f t="shared" si="562"/>
        <v/>
      </c>
      <c r="Z3692" s="1049" t="str">
        <f t="shared" si="556"/>
        <v/>
      </c>
      <c r="AA3692" s="1049" t="str">
        <f t="shared" si="557"/>
        <v/>
      </c>
      <c r="AB3692" s="1050" t="str">
        <f t="shared" si="558"/>
        <v/>
      </c>
      <c r="AD3692" s="1052" t="str">
        <f t="shared" si="559"/>
        <v/>
      </c>
      <c r="AE3692" s="1053" t="str">
        <f t="shared" si="560"/>
        <v/>
      </c>
    </row>
    <row r="3693" spans="23:31" ht="12.75" customHeight="1">
      <c r="W3693" s="1046" t="str">
        <f t="shared" si="561"/>
        <v/>
      </c>
      <c r="X3693" s="1047"/>
      <c r="Y3693" s="1048" t="str">
        <f t="shared" si="562"/>
        <v/>
      </c>
      <c r="Z3693" s="1049" t="str">
        <f t="shared" si="556"/>
        <v/>
      </c>
      <c r="AA3693" s="1049" t="str">
        <f t="shared" si="557"/>
        <v/>
      </c>
      <c r="AB3693" s="1050" t="str">
        <f t="shared" si="558"/>
        <v/>
      </c>
      <c r="AD3693" s="1052" t="str">
        <f t="shared" si="559"/>
        <v/>
      </c>
      <c r="AE3693" s="1053" t="str">
        <f t="shared" si="560"/>
        <v/>
      </c>
    </row>
    <row r="3694" spans="23:31" ht="12.75" customHeight="1">
      <c r="W3694" s="1046" t="str">
        <f t="shared" si="561"/>
        <v/>
      </c>
      <c r="X3694" s="1047"/>
      <c r="Y3694" s="1048" t="str">
        <f t="shared" si="562"/>
        <v/>
      </c>
      <c r="Z3694" s="1049" t="str">
        <f t="shared" si="556"/>
        <v/>
      </c>
      <c r="AA3694" s="1049" t="str">
        <f t="shared" si="557"/>
        <v/>
      </c>
      <c r="AB3694" s="1050" t="str">
        <f t="shared" si="558"/>
        <v/>
      </c>
      <c r="AD3694" s="1052" t="str">
        <f t="shared" si="559"/>
        <v/>
      </c>
      <c r="AE3694" s="1053" t="str">
        <f t="shared" si="560"/>
        <v/>
      </c>
    </row>
    <row r="3695" spans="23:31" ht="12.75" customHeight="1">
      <c r="W3695" s="1046" t="str">
        <f t="shared" si="561"/>
        <v/>
      </c>
      <c r="X3695" s="1047"/>
      <c r="Y3695" s="1048" t="str">
        <f t="shared" si="562"/>
        <v/>
      </c>
      <c r="Z3695" s="1049" t="str">
        <f t="shared" si="556"/>
        <v/>
      </c>
      <c r="AA3695" s="1049" t="str">
        <f t="shared" si="557"/>
        <v/>
      </c>
      <c r="AB3695" s="1050" t="str">
        <f t="shared" si="558"/>
        <v/>
      </c>
      <c r="AD3695" s="1052" t="str">
        <f t="shared" si="559"/>
        <v/>
      </c>
      <c r="AE3695" s="1053" t="str">
        <f t="shared" si="560"/>
        <v/>
      </c>
    </row>
    <row r="3696" spans="23:31" ht="12.75" customHeight="1">
      <c r="W3696" s="1046" t="str">
        <f t="shared" si="561"/>
        <v/>
      </c>
      <c r="X3696" s="1047"/>
      <c r="Y3696" s="1048" t="str">
        <f t="shared" si="562"/>
        <v/>
      </c>
      <c r="Z3696" s="1049" t="str">
        <f t="shared" si="556"/>
        <v/>
      </c>
      <c r="AA3696" s="1049" t="str">
        <f t="shared" si="557"/>
        <v/>
      </c>
      <c r="AB3696" s="1050" t="str">
        <f t="shared" si="558"/>
        <v/>
      </c>
      <c r="AD3696" s="1052" t="str">
        <f t="shared" si="559"/>
        <v/>
      </c>
      <c r="AE3696" s="1053" t="str">
        <f t="shared" si="560"/>
        <v/>
      </c>
    </row>
    <row r="3697" spans="23:31" ht="12.75" customHeight="1">
      <c r="W3697" s="1046" t="str">
        <f t="shared" si="561"/>
        <v/>
      </c>
      <c r="X3697" s="1047"/>
      <c r="Y3697" s="1048" t="str">
        <f t="shared" si="562"/>
        <v/>
      </c>
      <c r="Z3697" s="1049" t="str">
        <f t="shared" si="556"/>
        <v/>
      </c>
      <c r="AA3697" s="1049" t="str">
        <f t="shared" si="557"/>
        <v/>
      </c>
      <c r="AB3697" s="1050" t="str">
        <f t="shared" si="558"/>
        <v/>
      </c>
      <c r="AD3697" s="1052" t="str">
        <f t="shared" si="559"/>
        <v/>
      </c>
      <c r="AE3697" s="1053" t="str">
        <f t="shared" si="560"/>
        <v/>
      </c>
    </row>
    <row r="3698" spans="23:31" ht="12.75" customHeight="1">
      <c r="W3698" s="1046" t="str">
        <f t="shared" si="561"/>
        <v/>
      </c>
      <c r="X3698" s="1047"/>
      <c r="Y3698" s="1048" t="str">
        <f t="shared" si="562"/>
        <v/>
      </c>
      <c r="Z3698" s="1049" t="str">
        <f t="shared" si="556"/>
        <v/>
      </c>
      <c r="AA3698" s="1049" t="str">
        <f t="shared" si="557"/>
        <v/>
      </c>
      <c r="AB3698" s="1050" t="str">
        <f t="shared" si="558"/>
        <v/>
      </c>
      <c r="AD3698" s="1052" t="str">
        <f t="shared" si="559"/>
        <v/>
      </c>
      <c r="AE3698" s="1053" t="str">
        <f t="shared" si="560"/>
        <v/>
      </c>
    </row>
    <row r="3699" spans="23:31" ht="12.75" customHeight="1">
      <c r="W3699" s="1046" t="str">
        <f t="shared" si="561"/>
        <v/>
      </c>
      <c r="X3699" s="1047"/>
      <c r="Y3699" s="1048" t="str">
        <f t="shared" si="562"/>
        <v/>
      </c>
      <c r="Z3699" s="1049" t="str">
        <f t="shared" si="556"/>
        <v/>
      </c>
      <c r="AA3699" s="1049" t="str">
        <f t="shared" si="557"/>
        <v/>
      </c>
      <c r="AB3699" s="1050" t="str">
        <f t="shared" si="558"/>
        <v/>
      </c>
      <c r="AD3699" s="1052" t="str">
        <f t="shared" si="559"/>
        <v/>
      </c>
      <c r="AE3699" s="1053" t="str">
        <f t="shared" si="560"/>
        <v/>
      </c>
    </row>
    <row r="3700" spans="23:31" ht="12.75" customHeight="1">
      <c r="W3700" s="1046" t="str">
        <f t="shared" si="561"/>
        <v/>
      </c>
      <c r="X3700" s="1047"/>
      <c r="Y3700" s="1048" t="str">
        <f t="shared" si="562"/>
        <v/>
      </c>
      <c r="Z3700" s="1049" t="str">
        <f t="shared" si="556"/>
        <v/>
      </c>
      <c r="AA3700" s="1049" t="str">
        <f t="shared" si="557"/>
        <v/>
      </c>
      <c r="AB3700" s="1050" t="str">
        <f t="shared" si="558"/>
        <v/>
      </c>
      <c r="AD3700" s="1052" t="str">
        <f t="shared" si="559"/>
        <v/>
      </c>
      <c r="AE3700" s="1053" t="str">
        <f t="shared" si="560"/>
        <v/>
      </c>
    </row>
    <row r="3701" spans="23:31" ht="12.75" customHeight="1">
      <c r="W3701" s="1046" t="str">
        <f t="shared" si="561"/>
        <v/>
      </c>
      <c r="X3701" s="1047"/>
      <c r="Y3701" s="1048" t="str">
        <f t="shared" si="562"/>
        <v/>
      </c>
      <c r="Z3701" s="1049" t="str">
        <f t="shared" si="556"/>
        <v/>
      </c>
      <c r="AA3701" s="1049" t="str">
        <f t="shared" si="557"/>
        <v/>
      </c>
      <c r="AB3701" s="1050" t="str">
        <f t="shared" si="558"/>
        <v/>
      </c>
      <c r="AD3701" s="1052" t="str">
        <f t="shared" si="559"/>
        <v/>
      </c>
      <c r="AE3701" s="1053" t="str">
        <f t="shared" si="560"/>
        <v/>
      </c>
    </row>
    <row r="3702" spans="23:31" ht="12.75" customHeight="1">
      <c r="W3702" s="1046" t="str">
        <f t="shared" si="561"/>
        <v/>
      </c>
      <c r="X3702" s="1047"/>
      <c r="Y3702" s="1048" t="str">
        <f t="shared" si="562"/>
        <v/>
      </c>
      <c r="Z3702" s="1049" t="str">
        <f t="shared" si="556"/>
        <v/>
      </c>
      <c r="AA3702" s="1049" t="str">
        <f t="shared" si="557"/>
        <v/>
      </c>
      <c r="AB3702" s="1050" t="str">
        <f t="shared" si="558"/>
        <v/>
      </c>
      <c r="AD3702" s="1052" t="str">
        <f t="shared" si="559"/>
        <v/>
      </c>
      <c r="AE3702" s="1053" t="str">
        <f t="shared" si="560"/>
        <v/>
      </c>
    </row>
    <row r="3703" spans="23:31" ht="12.75" customHeight="1">
      <c r="W3703" s="1046" t="str">
        <f t="shared" si="561"/>
        <v/>
      </c>
      <c r="X3703" s="1047"/>
      <c r="Y3703" s="1048" t="str">
        <f t="shared" si="562"/>
        <v/>
      </c>
      <c r="Z3703" s="1049" t="str">
        <f t="shared" si="556"/>
        <v/>
      </c>
      <c r="AA3703" s="1049" t="str">
        <f t="shared" si="557"/>
        <v/>
      </c>
      <c r="AB3703" s="1050" t="str">
        <f t="shared" si="558"/>
        <v/>
      </c>
      <c r="AD3703" s="1052" t="str">
        <f t="shared" si="559"/>
        <v/>
      </c>
      <c r="AE3703" s="1053" t="str">
        <f t="shared" si="560"/>
        <v/>
      </c>
    </row>
    <row r="3704" spans="23:31" ht="12.75" customHeight="1">
      <c r="W3704" s="1046" t="str">
        <f t="shared" si="561"/>
        <v/>
      </c>
      <c r="X3704" s="1047"/>
      <c r="Y3704" s="1048" t="str">
        <f t="shared" si="562"/>
        <v/>
      </c>
      <c r="Z3704" s="1049" t="str">
        <f t="shared" si="556"/>
        <v/>
      </c>
      <c r="AA3704" s="1049" t="str">
        <f t="shared" si="557"/>
        <v/>
      </c>
      <c r="AB3704" s="1050" t="str">
        <f t="shared" si="558"/>
        <v/>
      </c>
      <c r="AD3704" s="1052" t="str">
        <f t="shared" si="559"/>
        <v/>
      </c>
      <c r="AE3704" s="1053" t="str">
        <f t="shared" si="560"/>
        <v/>
      </c>
    </row>
    <row r="3705" spans="23:31" ht="12.75" customHeight="1">
      <c r="W3705" s="1046" t="str">
        <f t="shared" si="561"/>
        <v/>
      </c>
      <c r="X3705" s="1047"/>
      <c r="Y3705" s="1048" t="str">
        <f t="shared" si="562"/>
        <v/>
      </c>
      <c r="Z3705" s="1049" t="str">
        <f t="shared" si="556"/>
        <v/>
      </c>
      <c r="AA3705" s="1049" t="str">
        <f t="shared" si="557"/>
        <v/>
      </c>
      <c r="AB3705" s="1050" t="str">
        <f t="shared" si="558"/>
        <v/>
      </c>
      <c r="AD3705" s="1052" t="str">
        <f t="shared" si="559"/>
        <v/>
      </c>
      <c r="AE3705" s="1053" t="str">
        <f t="shared" si="560"/>
        <v/>
      </c>
    </row>
    <row r="3706" spans="23:31" ht="12.75" customHeight="1">
      <c r="W3706" s="1046" t="str">
        <f t="shared" si="561"/>
        <v/>
      </c>
      <c r="X3706" s="1047"/>
      <c r="Y3706" s="1048" t="str">
        <f t="shared" si="562"/>
        <v/>
      </c>
      <c r="Z3706" s="1049" t="str">
        <f t="shared" si="556"/>
        <v/>
      </c>
      <c r="AA3706" s="1049" t="str">
        <f t="shared" si="557"/>
        <v/>
      </c>
      <c r="AB3706" s="1050" t="str">
        <f t="shared" si="558"/>
        <v/>
      </c>
      <c r="AD3706" s="1052" t="str">
        <f t="shared" si="559"/>
        <v/>
      </c>
      <c r="AE3706" s="1053" t="str">
        <f t="shared" si="560"/>
        <v/>
      </c>
    </row>
    <row r="3707" spans="23:31" ht="12.75" customHeight="1">
      <c r="W3707" s="1046" t="str">
        <f t="shared" si="561"/>
        <v/>
      </c>
      <c r="X3707" s="1047"/>
      <c r="Y3707" s="1048" t="str">
        <f t="shared" si="562"/>
        <v/>
      </c>
      <c r="Z3707" s="1049" t="str">
        <f t="shared" si="556"/>
        <v/>
      </c>
      <c r="AA3707" s="1049" t="str">
        <f t="shared" si="557"/>
        <v/>
      </c>
      <c r="AB3707" s="1050" t="str">
        <f t="shared" si="558"/>
        <v/>
      </c>
      <c r="AD3707" s="1052" t="str">
        <f t="shared" si="559"/>
        <v/>
      </c>
      <c r="AE3707" s="1053" t="str">
        <f t="shared" si="560"/>
        <v/>
      </c>
    </row>
    <row r="3708" spans="23:31" ht="12.75" customHeight="1">
      <c r="W3708" s="1046" t="str">
        <f t="shared" si="561"/>
        <v/>
      </c>
      <c r="X3708" s="1047"/>
      <c r="Y3708" s="1048" t="str">
        <f t="shared" si="562"/>
        <v/>
      </c>
      <c r="Z3708" s="1049" t="str">
        <f t="shared" si="556"/>
        <v/>
      </c>
      <c r="AA3708" s="1049" t="str">
        <f t="shared" si="557"/>
        <v/>
      </c>
      <c r="AB3708" s="1050" t="str">
        <f t="shared" si="558"/>
        <v/>
      </c>
      <c r="AD3708" s="1052" t="str">
        <f t="shared" si="559"/>
        <v/>
      </c>
      <c r="AE3708" s="1053" t="str">
        <f t="shared" si="560"/>
        <v/>
      </c>
    </row>
    <row r="3709" spans="23:31" ht="12.75" customHeight="1">
      <c r="W3709" s="1046" t="str">
        <f t="shared" si="561"/>
        <v/>
      </c>
      <c r="X3709" s="1047"/>
      <c r="Y3709" s="1048" t="str">
        <f t="shared" si="562"/>
        <v/>
      </c>
      <c r="Z3709" s="1049" t="str">
        <f t="shared" si="556"/>
        <v/>
      </c>
      <c r="AA3709" s="1049" t="str">
        <f t="shared" si="557"/>
        <v/>
      </c>
      <c r="AB3709" s="1050" t="str">
        <f t="shared" si="558"/>
        <v/>
      </c>
      <c r="AD3709" s="1052" t="str">
        <f t="shared" si="559"/>
        <v/>
      </c>
      <c r="AE3709" s="1053" t="str">
        <f t="shared" si="560"/>
        <v/>
      </c>
    </row>
    <row r="3710" spans="23:31" ht="12.75" customHeight="1">
      <c r="W3710" s="1046" t="str">
        <f t="shared" si="561"/>
        <v/>
      </c>
      <c r="X3710" s="1047"/>
      <c r="Y3710" s="1048" t="str">
        <f t="shared" si="562"/>
        <v/>
      </c>
      <c r="Z3710" s="1049" t="str">
        <f t="shared" si="556"/>
        <v/>
      </c>
      <c r="AA3710" s="1049" t="str">
        <f t="shared" si="557"/>
        <v/>
      </c>
      <c r="AB3710" s="1050" t="str">
        <f t="shared" si="558"/>
        <v/>
      </c>
      <c r="AD3710" s="1052" t="str">
        <f t="shared" si="559"/>
        <v/>
      </c>
      <c r="AE3710" s="1053" t="str">
        <f t="shared" si="560"/>
        <v/>
      </c>
    </row>
    <row r="3711" spans="23:31" ht="12.75" customHeight="1">
      <c r="W3711" s="1046" t="str">
        <f t="shared" si="561"/>
        <v/>
      </c>
      <c r="X3711" s="1047"/>
      <c r="Y3711" s="1048" t="str">
        <f t="shared" si="562"/>
        <v/>
      </c>
      <c r="Z3711" s="1049" t="str">
        <f t="shared" si="556"/>
        <v/>
      </c>
      <c r="AA3711" s="1049" t="str">
        <f t="shared" si="557"/>
        <v/>
      </c>
      <c r="AB3711" s="1050" t="str">
        <f t="shared" si="558"/>
        <v/>
      </c>
      <c r="AD3711" s="1052" t="str">
        <f t="shared" si="559"/>
        <v/>
      </c>
      <c r="AE3711" s="1053" t="str">
        <f t="shared" si="560"/>
        <v/>
      </c>
    </row>
    <row r="3712" spans="23:31" ht="12.75" customHeight="1">
      <c r="W3712" s="1046" t="str">
        <f t="shared" si="561"/>
        <v/>
      </c>
      <c r="X3712" s="1047"/>
      <c r="Y3712" s="1048" t="str">
        <f t="shared" si="562"/>
        <v/>
      </c>
      <c r="Z3712" s="1049" t="str">
        <f t="shared" si="556"/>
        <v/>
      </c>
      <c r="AA3712" s="1049" t="str">
        <f t="shared" si="557"/>
        <v/>
      </c>
      <c r="AB3712" s="1050" t="str">
        <f t="shared" si="558"/>
        <v/>
      </c>
      <c r="AD3712" s="1052" t="str">
        <f t="shared" si="559"/>
        <v/>
      </c>
      <c r="AE3712" s="1053" t="str">
        <f t="shared" si="560"/>
        <v/>
      </c>
    </row>
    <row r="3713" spans="23:31" ht="12.75" customHeight="1">
      <c r="W3713" s="1046" t="str">
        <f t="shared" si="561"/>
        <v/>
      </c>
      <c r="X3713" s="1047"/>
      <c r="Y3713" s="1048" t="str">
        <f t="shared" si="562"/>
        <v/>
      </c>
      <c r="Z3713" s="1049" t="str">
        <f t="shared" si="556"/>
        <v/>
      </c>
      <c r="AA3713" s="1049" t="str">
        <f t="shared" si="557"/>
        <v/>
      </c>
      <c r="AB3713" s="1050" t="str">
        <f t="shared" si="558"/>
        <v/>
      </c>
      <c r="AD3713" s="1052" t="str">
        <f t="shared" si="559"/>
        <v/>
      </c>
      <c r="AE3713" s="1053" t="str">
        <f t="shared" si="560"/>
        <v/>
      </c>
    </row>
    <row r="3714" spans="23:31" ht="12.75" customHeight="1">
      <c r="W3714" s="1046" t="str">
        <f t="shared" si="561"/>
        <v/>
      </c>
      <c r="X3714" s="1047"/>
      <c r="Y3714" s="1048" t="str">
        <f t="shared" si="562"/>
        <v/>
      </c>
      <c r="Z3714" s="1049" t="str">
        <f t="shared" si="556"/>
        <v/>
      </c>
      <c r="AA3714" s="1049" t="str">
        <f t="shared" si="557"/>
        <v/>
      </c>
      <c r="AB3714" s="1050" t="str">
        <f t="shared" si="558"/>
        <v/>
      </c>
      <c r="AD3714" s="1052" t="str">
        <f t="shared" si="559"/>
        <v/>
      </c>
      <c r="AE3714" s="1053" t="str">
        <f t="shared" si="560"/>
        <v/>
      </c>
    </row>
    <row r="3715" spans="23:31" ht="12.75" customHeight="1">
      <c r="W3715" s="1046" t="str">
        <f t="shared" si="561"/>
        <v/>
      </c>
      <c r="X3715" s="1047"/>
      <c r="Y3715" s="1048" t="str">
        <f t="shared" si="562"/>
        <v/>
      </c>
      <c r="Z3715" s="1049" t="str">
        <f t="shared" ref="Z3715:Z3778" si="563">IF($K3715="","",_xlfn.LET(_xlpm.gDate,K3715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715" s="1049" t="str">
        <f t="shared" ref="AA3715:AA3778" si="564">IF($Z3715="","",TEXT($Z3715,"mm"))</f>
        <v/>
      </c>
      <c r="AB3715" s="1050" t="str">
        <f t="shared" ref="AB3715:AB3778" si="565">IFERROR(CHOOSE(AA3715,"መስከረም","ጥቅምት","ህዳር  ","ታህሳስ ","ጥር ","የካቲት ","መጋቢት ","ሚይዚያ ","ግንቦት ","ሰኔ ","ሐምሌ ","ነሐሴ ","Pagume"),"")</f>
        <v/>
      </c>
      <c r="AD3715" s="1052" t="str">
        <f t="shared" ref="AD3715:AD3778" si="566">IF($D3715="","",YEAR(D3715)&amp;"-W"&amp;WEEKNUM(D3715,2))</f>
        <v/>
      </c>
      <c r="AE3715" s="1053" t="str">
        <f t="shared" ref="AE3715:AE3778" si="567">IF($K3715="","",YEAR(K3715)&amp;"-W"&amp;WEEKNUM(K3715,2))</f>
        <v/>
      </c>
    </row>
    <row r="3716" spans="23:31" ht="12.75" customHeight="1">
      <c r="W3716" s="1046" t="str">
        <f t="shared" ref="W3716:W3779" si="568">IF($D3716="","",_xlfn.LET(_xlpm.gDate,D3716,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716" s="1047"/>
      <c r="Y3716" s="1048" t="str">
        <f t="shared" si="562"/>
        <v/>
      </c>
      <c r="Z3716" s="1049" t="str">
        <f t="shared" si="563"/>
        <v/>
      </c>
      <c r="AA3716" s="1049" t="str">
        <f t="shared" si="564"/>
        <v/>
      </c>
      <c r="AB3716" s="1050" t="str">
        <f t="shared" si="565"/>
        <v/>
      </c>
      <c r="AD3716" s="1052" t="str">
        <f t="shared" si="566"/>
        <v/>
      </c>
      <c r="AE3716" s="1053" t="str">
        <f t="shared" si="567"/>
        <v/>
      </c>
    </row>
    <row r="3717" spans="23:31" ht="12.75" customHeight="1">
      <c r="W3717" s="1046" t="str">
        <f t="shared" si="568"/>
        <v/>
      </c>
      <c r="X3717" s="1047"/>
      <c r="Y3717" s="1048" t="str">
        <f t="shared" si="562"/>
        <v/>
      </c>
      <c r="Z3717" s="1049" t="str">
        <f t="shared" si="563"/>
        <v/>
      </c>
      <c r="AA3717" s="1049" t="str">
        <f t="shared" si="564"/>
        <v/>
      </c>
      <c r="AB3717" s="1050" t="str">
        <f t="shared" si="565"/>
        <v/>
      </c>
      <c r="AD3717" s="1052" t="str">
        <f t="shared" si="566"/>
        <v/>
      </c>
      <c r="AE3717" s="1053" t="str">
        <f t="shared" si="567"/>
        <v/>
      </c>
    </row>
    <row r="3718" spans="23:31" ht="12.75" customHeight="1">
      <c r="W3718" s="1046" t="str">
        <f t="shared" si="568"/>
        <v/>
      </c>
      <c r="X3718" s="1047"/>
      <c r="Y3718" s="1048" t="str">
        <f t="shared" si="562"/>
        <v/>
      </c>
      <c r="Z3718" s="1049" t="str">
        <f t="shared" si="563"/>
        <v/>
      </c>
      <c r="AA3718" s="1049" t="str">
        <f t="shared" si="564"/>
        <v/>
      </c>
      <c r="AB3718" s="1050" t="str">
        <f t="shared" si="565"/>
        <v/>
      </c>
      <c r="AD3718" s="1052" t="str">
        <f t="shared" si="566"/>
        <v/>
      </c>
      <c r="AE3718" s="1053" t="str">
        <f t="shared" si="567"/>
        <v/>
      </c>
    </row>
    <row r="3719" spans="23:31" ht="12.75" customHeight="1">
      <c r="W3719" s="1046" t="str">
        <f t="shared" si="568"/>
        <v/>
      </c>
      <c r="X3719" s="1047"/>
      <c r="Y3719" s="1048" t="str">
        <f t="shared" si="562"/>
        <v/>
      </c>
      <c r="Z3719" s="1049" t="str">
        <f t="shared" si="563"/>
        <v/>
      </c>
      <c r="AA3719" s="1049" t="str">
        <f t="shared" si="564"/>
        <v/>
      </c>
      <c r="AB3719" s="1050" t="str">
        <f t="shared" si="565"/>
        <v/>
      </c>
      <c r="AD3719" s="1052" t="str">
        <f t="shared" si="566"/>
        <v/>
      </c>
      <c r="AE3719" s="1053" t="str">
        <f t="shared" si="567"/>
        <v/>
      </c>
    </row>
    <row r="3720" spans="23:31" ht="12.75" customHeight="1">
      <c r="W3720" s="1046" t="str">
        <f t="shared" si="568"/>
        <v/>
      </c>
      <c r="X3720" s="1047"/>
      <c r="Y3720" s="1048" t="str">
        <f t="shared" si="562"/>
        <v/>
      </c>
      <c r="Z3720" s="1049" t="str">
        <f t="shared" si="563"/>
        <v/>
      </c>
      <c r="AA3720" s="1049" t="str">
        <f t="shared" si="564"/>
        <v/>
      </c>
      <c r="AB3720" s="1050" t="str">
        <f t="shared" si="565"/>
        <v/>
      </c>
      <c r="AD3720" s="1052" t="str">
        <f t="shared" si="566"/>
        <v/>
      </c>
      <c r="AE3720" s="1053" t="str">
        <f t="shared" si="567"/>
        <v/>
      </c>
    </row>
    <row r="3721" spans="23:31" ht="12.75" customHeight="1">
      <c r="W3721" s="1046" t="str">
        <f t="shared" si="568"/>
        <v/>
      </c>
      <c r="X3721" s="1047"/>
      <c r="Y3721" s="1048" t="str">
        <f t="shared" si="562"/>
        <v/>
      </c>
      <c r="Z3721" s="1049" t="str">
        <f t="shared" si="563"/>
        <v/>
      </c>
      <c r="AA3721" s="1049" t="str">
        <f t="shared" si="564"/>
        <v/>
      </c>
      <c r="AB3721" s="1050" t="str">
        <f t="shared" si="565"/>
        <v/>
      </c>
      <c r="AD3721" s="1052" t="str">
        <f t="shared" si="566"/>
        <v/>
      </c>
      <c r="AE3721" s="1053" t="str">
        <f t="shared" si="567"/>
        <v/>
      </c>
    </row>
    <row r="3722" spans="23:31" ht="12.75" customHeight="1">
      <c r="W3722" s="1046" t="str">
        <f t="shared" si="568"/>
        <v/>
      </c>
      <c r="X3722" s="1047"/>
      <c r="Y3722" s="1048" t="str">
        <f t="shared" si="562"/>
        <v/>
      </c>
      <c r="Z3722" s="1049" t="str">
        <f t="shared" si="563"/>
        <v/>
      </c>
      <c r="AA3722" s="1049" t="str">
        <f t="shared" si="564"/>
        <v/>
      </c>
      <c r="AB3722" s="1050" t="str">
        <f t="shared" si="565"/>
        <v/>
      </c>
      <c r="AD3722" s="1052" t="str">
        <f t="shared" si="566"/>
        <v/>
      </c>
      <c r="AE3722" s="1053" t="str">
        <f t="shared" si="567"/>
        <v/>
      </c>
    </row>
    <row r="3723" spans="23:31" ht="12.75" customHeight="1">
      <c r="W3723" s="1046" t="str">
        <f t="shared" si="568"/>
        <v/>
      </c>
      <c r="X3723" s="1047"/>
      <c r="Y3723" s="1048" t="str">
        <f t="shared" si="562"/>
        <v/>
      </c>
      <c r="Z3723" s="1049" t="str">
        <f t="shared" si="563"/>
        <v/>
      </c>
      <c r="AA3723" s="1049" t="str">
        <f t="shared" si="564"/>
        <v/>
      </c>
      <c r="AB3723" s="1050" t="str">
        <f t="shared" si="565"/>
        <v/>
      </c>
      <c r="AD3723" s="1052" t="str">
        <f t="shared" si="566"/>
        <v/>
      </c>
      <c r="AE3723" s="1053" t="str">
        <f t="shared" si="567"/>
        <v/>
      </c>
    </row>
    <row r="3724" spans="23:31" ht="12.75" customHeight="1">
      <c r="W3724" s="1046" t="str">
        <f t="shared" si="568"/>
        <v/>
      </c>
      <c r="X3724" s="1047"/>
      <c r="Y3724" s="1048" t="str">
        <f t="shared" si="562"/>
        <v/>
      </c>
      <c r="Z3724" s="1049" t="str">
        <f t="shared" si="563"/>
        <v/>
      </c>
      <c r="AA3724" s="1049" t="str">
        <f t="shared" si="564"/>
        <v/>
      </c>
      <c r="AB3724" s="1050" t="str">
        <f t="shared" si="565"/>
        <v/>
      </c>
      <c r="AD3724" s="1052" t="str">
        <f t="shared" si="566"/>
        <v/>
      </c>
      <c r="AE3724" s="1053" t="str">
        <f t="shared" si="567"/>
        <v/>
      </c>
    </row>
    <row r="3725" spans="23:31" ht="12.75" customHeight="1">
      <c r="W3725" s="1046" t="str">
        <f t="shared" si="568"/>
        <v/>
      </c>
      <c r="X3725" s="1047"/>
      <c r="Y3725" s="1048" t="str">
        <f t="shared" si="562"/>
        <v/>
      </c>
      <c r="Z3725" s="1049" t="str">
        <f t="shared" si="563"/>
        <v/>
      </c>
      <c r="AA3725" s="1049" t="str">
        <f t="shared" si="564"/>
        <v/>
      </c>
      <c r="AB3725" s="1050" t="str">
        <f t="shared" si="565"/>
        <v/>
      </c>
      <c r="AD3725" s="1052" t="str">
        <f t="shared" si="566"/>
        <v/>
      </c>
      <c r="AE3725" s="1053" t="str">
        <f t="shared" si="567"/>
        <v/>
      </c>
    </row>
    <row r="3726" spans="23:31" ht="12.75" customHeight="1">
      <c r="W3726" s="1046" t="str">
        <f t="shared" si="568"/>
        <v/>
      </c>
      <c r="X3726" s="1047"/>
      <c r="Y3726" s="1048" t="str">
        <f t="shared" si="562"/>
        <v/>
      </c>
      <c r="Z3726" s="1049" t="str">
        <f t="shared" si="563"/>
        <v/>
      </c>
      <c r="AA3726" s="1049" t="str">
        <f t="shared" si="564"/>
        <v/>
      </c>
      <c r="AB3726" s="1050" t="str">
        <f t="shared" si="565"/>
        <v/>
      </c>
      <c r="AD3726" s="1052" t="str">
        <f t="shared" si="566"/>
        <v/>
      </c>
      <c r="AE3726" s="1053" t="str">
        <f t="shared" si="567"/>
        <v/>
      </c>
    </row>
    <row r="3727" spans="23:31" ht="12.75" customHeight="1">
      <c r="W3727" s="1046" t="str">
        <f t="shared" si="568"/>
        <v/>
      </c>
      <c r="X3727" s="1047"/>
      <c r="Y3727" s="1048" t="str">
        <f t="shared" si="562"/>
        <v/>
      </c>
      <c r="Z3727" s="1049" t="str">
        <f t="shared" si="563"/>
        <v/>
      </c>
      <c r="AA3727" s="1049" t="str">
        <f t="shared" si="564"/>
        <v/>
      </c>
      <c r="AB3727" s="1050" t="str">
        <f t="shared" si="565"/>
        <v/>
      </c>
      <c r="AD3727" s="1052" t="str">
        <f t="shared" si="566"/>
        <v/>
      </c>
      <c r="AE3727" s="1053" t="str">
        <f t="shared" si="567"/>
        <v/>
      </c>
    </row>
    <row r="3728" spans="23:31" ht="12.75" customHeight="1">
      <c r="W3728" s="1046" t="str">
        <f t="shared" si="568"/>
        <v/>
      </c>
      <c r="X3728" s="1047"/>
      <c r="Y3728" s="1048" t="str">
        <f t="shared" si="562"/>
        <v/>
      </c>
      <c r="Z3728" s="1049" t="str">
        <f t="shared" si="563"/>
        <v/>
      </c>
      <c r="AA3728" s="1049" t="str">
        <f t="shared" si="564"/>
        <v/>
      </c>
      <c r="AB3728" s="1050" t="str">
        <f t="shared" si="565"/>
        <v/>
      </c>
      <c r="AD3728" s="1052" t="str">
        <f t="shared" si="566"/>
        <v/>
      </c>
      <c r="AE3728" s="1053" t="str">
        <f t="shared" si="567"/>
        <v/>
      </c>
    </row>
    <row r="3729" spans="23:31" ht="12.75" customHeight="1">
      <c r="W3729" s="1046" t="str">
        <f t="shared" si="568"/>
        <v/>
      </c>
      <c r="X3729" s="1047"/>
      <c r="Y3729" s="1048" t="str">
        <f t="shared" si="562"/>
        <v/>
      </c>
      <c r="Z3729" s="1049" t="str">
        <f t="shared" si="563"/>
        <v/>
      </c>
      <c r="AA3729" s="1049" t="str">
        <f t="shared" si="564"/>
        <v/>
      </c>
      <c r="AB3729" s="1050" t="str">
        <f t="shared" si="565"/>
        <v/>
      </c>
      <c r="AD3729" s="1052" t="str">
        <f t="shared" si="566"/>
        <v/>
      </c>
      <c r="AE3729" s="1053" t="str">
        <f t="shared" si="567"/>
        <v/>
      </c>
    </row>
    <row r="3730" spans="23:31" ht="12.75" customHeight="1">
      <c r="W3730" s="1046" t="str">
        <f t="shared" si="568"/>
        <v/>
      </c>
      <c r="X3730" s="1047"/>
      <c r="Y3730" s="1048" t="str">
        <f t="shared" si="562"/>
        <v/>
      </c>
      <c r="Z3730" s="1049" t="str">
        <f t="shared" si="563"/>
        <v/>
      </c>
      <c r="AA3730" s="1049" t="str">
        <f t="shared" si="564"/>
        <v/>
      </c>
      <c r="AB3730" s="1050" t="str">
        <f t="shared" si="565"/>
        <v/>
      </c>
      <c r="AD3730" s="1052" t="str">
        <f t="shared" si="566"/>
        <v/>
      </c>
      <c r="AE3730" s="1053" t="str">
        <f t="shared" si="567"/>
        <v/>
      </c>
    </row>
    <row r="3731" spans="23:31" ht="12.75" customHeight="1">
      <c r="W3731" s="1046" t="str">
        <f t="shared" si="568"/>
        <v/>
      </c>
      <c r="X3731" s="1047"/>
      <c r="Y3731" s="1048" t="str">
        <f t="shared" si="562"/>
        <v/>
      </c>
      <c r="Z3731" s="1049" t="str">
        <f t="shared" si="563"/>
        <v/>
      </c>
      <c r="AA3731" s="1049" t="str">
        <f t="shared" si="564"/>
        <v/>
      </c>
      <c r="AB3731" s="1050" t="str">
        <f t="shared" si="565"/>
        <v/>
      </c>
      <c r="AD3731" s="1052" t="str">
        <f t="shared" si="566"/>
        <v/>
      </c>
      <c r="AE3731" s="1053" t="str">
        <f t="shared" si="567"/>
        <v/>
      </c>
    </row>
    <row r="3732" spans="23:31" ht="12.75" customHeight="1">
      <c r="W3732" s="1046" t="str">
        <f t="shared" si="568"/>
        <v/>
      </c>
      <c r="X3732" s="1047"/>
      <c r="Y3732" s="1048" t="str">
        <f t="shared" si="562"/>
        <v/>
      </c>
      <c r="Z3732" s="1049" t="str">
        <f t="shared" si="563"/>
        <v/>
      </c>
      <c r="AA3732" s="1049" t="str">
        <f t="shared" si="564"/>
        <v/>
      </c>
      <c r="AB3732" s="1050" t="str">
        <f t="shared" si="565"/>
        <v/>
      </c>
      <c r="AD3732" s="1052" t="str">
        <f t="shared" si="566"/>
        <v/>
      </c>
      <c r="AE3732" s="1053" t="str">
        <f t="shared" si="567"/>
        <v/>
      </c>
    </row>
    <row r="3733" spans="23:31" ht="12.75" customHeight="1">
      <c r="W3733" s="1046" t="str">
        <f t="shared" si="568"/>
        <v/>
      </c>
      <c r="X3733" s="1047"/>
      <c r="Y3733" s="1048" t="str">
        <f t="shared" si="562"/>
        <v/>
      </c>
      <c r="Z3733" s="1049" t="str">
        <f t="shared" si="563"/>
        <v/>
      </c>
      <c r="AA3733" s="1049" t="str">
        <f t="shared" si="564"/>
        <v/>
      </c>
      <c r="AB3733" s="1050" t="str">
        <f t="shared" si="565"/>
        <v/>
      </c>
      <c r="AD3733" s="1052" t="str">
        <f t="shared" si="566"/>
        <v/>
      </c>
      <c r="AE3733" s="1053" t="str">
        <f t="shared" si="567"/>
        <v/>
      </c>
    </row>
    <row r="3734" spans="23:31" ht="12.75" customHeight="1">
      <c r="W3734" s="1046" t="str">
        <f t="shared" si="568"/>
        <v/>
      </c>
      <c r="X3734" s="1047"/>
      <c r="Y3734" s="1048" t="str">
        <f t="shared" si="562"/>
        <v/>
      </c>
      <c r="Z3734" s="1049" t="str">
        <f t="shared" si="563"/>
        <v/>
      </c>
      <c r="AA3734" s="1049" t="str">
        <f t="shared" si="564"/>
        <v/>
      </c>
      <c r="AB3734" s="1050" t="str">
        <f t="shared" si="565"/>
        <v/>
      </c>
      <c r="AD3734" s="1052" t="str">
        <f t="shared" si="566"/>
        <v/>
      </c>
      <c r="AE3734" s="1053" t="str">
        <f t="shared" si="567"/>
        <v/>
      </c>
    </row>
    <row r="3735" spans="23:31" ht="12.75" customHeight="1">
      <c r="W3735" s="1046" t="str">
        <f t="shared" si="568"/>
        <v/>
      </c>
      <c r="X3735" s="1047"/>
      <c r="Y3735" s="1048" t="str">
        <f t="shared" si="562"/>
        <v/>
      </c>
      <c r="Z3735" s="1049" t="str">
        <f t="shared" si="563"/>
        <v/>
      </c>
      <c r="AA3735" s="1049" t="str">
        <f t="shared" si="564"/>
        <v/>
      </c>
      <c r="AB3735" s="1050" t="str">
        <f t="shared" si="565"/>
        <v/>
      </c>
      <c r="AD3735" s="1052" t="str">
        <f t="shared" si="566"/>
        <v/>
      </c>
      <c r="AE3735" s="1053" t="str">
        <f t="shared" si="567"/>
        <v/>
      </c>
    </row>
    <row r="3736" spans="23:31" ht="12.75" customHeight="1">
      <c r="W3736" s="1046" t="str">
        <f t="shared" si="568"/>
        <v/>
      </c>
      <c r="X3736" s="1047"/>
      <c r="Y3736" s="1048" t="str">
        <f t="shared" si="562"/>
        <v/>
      </c>
      <c r="Z3736" s="1049" t="str">
        <f t="shared" si="563"/>
        <v/>
      </c>
      <c r="AA3736" s="1049" t="str">
        <f t="shared" si="564"/>
        <v/>
      </c>
      <c r="AB3736" s="1050" t="str">
        <f t="shared" si="565"/>
        <v/>
      </c>
      <c r="AD3736" s="1052" t="str">
        <f t="shared" si="566"/>
        <v/>
      </c>
      <c r="AE3736" s="1053" t="str">
        <f t="shared" si="567"/>
        <v/>
      </c>
    </row>
    <row r="3737" spans="23:31" ht="12.75" customHeight="1">
      <c r="W3737" s="1046" t="str">
        <f t="shared" si="568"/>
        <v/>
      </c>
      <c r="X3737" s="1047"/>
      <c r="Y3737" s="1048" t="str">
        <f t="shared" si="562"/>
        <v/>
      </c>
      <c r="Z3737" s="1049" t="str">
        <f t="shared" si="563"/>
        <v/>
      </c>
      <c r="AA3737" s="1049" t="str">
        <f t="shared" si="564"/>
        <v/>
      </c>
      <c r="AB3737" s="1050" t="str">
        <f t="shared" si="565"/>
        <v/>
      </c>
      <c r="AD3737" s="1052" t="str">
        <f t="shared" si="566"/>
        <v/>
      </c>
      <c r="AE3737" s="1053" t="str">
        <f t="shared" si="567"/>
        <v/>
      </c>
    </row>
    <row r="3738" spans="23:31" ht="12.75" customHeight="1">
      <c r="W3738" s="1046" t="str">
        <f t="shared" si="568"/>
        <v/>
      </c>
      <c r="X3738" s="1047"/>
      <c r="Y3738" s="1048" t="str">
        <f t="shared" si="562"/>
        <v/>
      </c>
      <c r="Z3738" s="1049" t="str">
        <f t="shared" si="563"/>
        <v/>
      </c>
      <c r="AA3738" s="1049" t="str">
        <f t="shared" si="564"/>
        <v/>
      </c>
      <c r="AB3738" s="1050" t="str">
        <f t="shared" si="565"/>
        <v/>
      </c>
      <c r="AD3738" s="1052" t="str">
        <f t="shared" si="566"/>
        <v/>
      </c>
      <c r="AE3738" s="1053" t="str">
        <f t="shared" si="567"/>
        <v/>
      </c>
    </row>
    <row r="3739" spans="23:31" ht="12.75" customHeight="1">
      <c r="W3739" s="1046" t="str">
        <f t="shared" si="568"/>
        <v/>
      </c>
      <c r="X3739" s="1047"/>
      <c r="Y3739" s="1048" t="str">
        <f t="shared" si="562"/>
        <v/>
      </c>
      <c r="Z3739" s="1049" t="str">
        <f t="shared" si="563"/>
        <v/>
      </c>
      <c r="AA3739" s="1049" t="str">
        <f t="shared" si="564"/>
        <v/>
      </c>
      <c r="AB3739" s="1050" t="str">
        <f t="shared" si="565"/>
        <v/>
      </c>
      <c r="AD3739" s="1052" t="str">
        <f t="shared" si="566"/>
        <v/>
      </c>
      <c r="AE3739" s="1053" t="str">
        <f t="shared" si="567"/>
        <v/>
      </c>
    </row>
    <row r="3740" spans="23:31" ht="12.75" customHeight="1">
      <c r="W3740" s="1046" t="str">
        <f t="shared" si="568"/>
        <v/>
      </c>
      <c r="X3740" s="1047"/>
      <c r="Y3740" s="1048" t="str">
        <f t="shared" si="562"/>
        <v/>
      </c>
      <c r="Z3740" s="1049" t="str">
        <f t="shared" si="563"/>
        <v/>
      </c>
      <c r="AA3740" s="1049" t="str">
        <f t="shared" si="564"/>
        <v/>
      </c>
      <c r="AB3740" s="1050" t="str">
        <f t="shared" si="565"/>
        <v/>
      </c>
      <c r="AD3740" s="1052" t="str">
        <f t="shared" si="566"/>
        <v/>
      </c>
      <c r="AE3740" s="1053" t="str">
        <f t="shared" si="567"/>
        <v/>
      </c>
    </row>
    <row r="3741" spans="23:31" ht="12.75" customHeight="1">
      <c r="W3741" s="1046" t="str">
        <f t="shared" si="568"/>
        <v/>
      </c>
      <c r="X3741" s="1047"/>
      <c r="Y3741" s="1048" t="str">
        <f t="shared" si="562"/>
        <v/>
      </c>
      <c r="Z3741" s="1049" t="str">
        <f t="shared" si="563"/>
        <v/>
      </c>
      <c r="AA3741" s="1049" t="str">
        <f t="shared" si="564"/>
        <v/>
      </c>
      <c r="AB3741" s="1050" t="str">
        <f t="shared" si="565"/>
        <v/>
      </c>
      <c r="AD3741" s="1052" t="str">
        <f t="shared" si="566"/>
        <v/>
      </c>
      <c r="AE3741" s="1053" t="str">
        <f t="shared" si="567"/>
        <v/>
      </c>
    </row>
    <row r="3742" spans="23:31" ht="12.75" customHeight="1">
      <c r="W3742" s="1046" t="str">
        <f t="shared" si="568"/>
        <v/>
      </c>
      <c r="X3742" s="1047"/>
      <c r="Y3742" s="1048" t="str">
        <f t="shared" si="562"/>
        <v/>
      </c>
      <c r="Z3742" s="1049" t="str">
        <f t="shared" si="563"/>
        <v/>
      </c>
      <c r="AA3742" s="1049" t="str">
        <f t="shared" si="564"/>
        <v/>
      </c>
      <c r="AB3742" s="1050" t="str">
        <f t="shared" si="565"/>
        <v/>
      </c>
      <c r="AD3742" s="1052" t="str">
        <f t="shared" si="566"/>
        <v/>
      </c>
      <c r="AE3742" s="1053" t="str">
        <f t="shared" si="567"/>
        <v/>
      </c>
    </row>
    <row r="3743" spans="23:31" ht="12.75" customHeight="1">
      <c r="W3743" s="1046" t="str">
        <f t="shared" si="568"/>
        <v/>
      </c>
      <c r="X3743" s="1047"/>
      <c r="Y3743" s="1048" t="str">
        <f t="shared" si="562"/>
        <v/>
      </c>
      <c r="Z3743" s="1049" t="str">
        <f t="shared" si="563"/>
        <v/>
      </c>
      <c r="AA3743" s="1049" t="str">
        <f t="shared" si="564"/>
        <v/>
      </c>
      <c r="AB3743" s="1050" t="str">
        <f t="shared" si="565"/>
        <v/>
      </c>
      <c r="AD3743" s="1052" t="str">
        <f t="shared" si="566"/>
        <v/>
      </c>
      <c r="AE3743" s="1053" t="str">
        <f t="shared" si="567"/>
        <v/>
      </c>
    </row>
    <row r="3744" spans="23:31" ht="12.75" customHeight="1">
      <c r="W3744" s="1046" t="str">
        <f t="shared" si="568"/>
        <v/>
      </c>
      <c r="X3744" s="1047"/>
      <c r="Y3744" s="1048" t="str">
        <f t="shared" si="562"/>
        <v/>
      </c>
      <c r="Z3744" s="1049" t="str">
        <f t="shared" si="563"/>
        <v/>
      </c>
      <c r="AA3744" s="1049" t="str">
        <f t="shared" si="564"/>
        <v/>
      </c>
      <c r="AB3744" s="1050" t="str">
        <f t="shared" si="565"/>
        <v/>
      </c>
      <c r="AD3744" s="1052" t="str">
        <f t="shared" si="566"/>
        <v/>
      </c>
      <c r="AE3744" s="1053" t="str">
        <f t="shared" si="567"/>
        <v/>
      </c>
    </row>
    <row r="3745" spans="23:31" ht="12.75" customHeight="1">
      <c r="W3745" s="1046" t="str">
        <f t="shared" si="568"/>
        <v/>
      </c>
      <c r="X3745" s="1047"/>
      <c r="Y3745" s="1048" t="str">
        <f t="shared" ref="Y3745:Y3808" si="569">IFERROR(CHOOSE(X3745,"መስከረም","ጥቅምት","ህዳር  ","ታህሳስ ","ጥር ","የካቲት ","መጋቢት ","ሚይዚያ ","ግንቦት ","ሰኔ ","ሐምሌ ","ነሐሴ ","Pagume"),"")</f>
        <v/>
      </c>
      <c r="Z3745" s="1049" t="str">
        <f t="shared" si="563"/>
        <v/>
      </c>
      <c r="AA3745" s="1049" t="str">
        <f t="shared" si="564"/>
        <v/>
      </c>
      <c r="AB3745" s="1050" t="str">
        <f t="shared" si="565"/>
        <v/>
      </c>
      <c r="AD3745" s="1052" t="str">
        <f t="shared" si="566"/>
        <v/>
      </c>
      <c r="AE3745" s="1053" t="str">
        <f t="shared" si="567"/>
        <v/>
      </c>
    </row>
    <row r="3746" spans="23:31" ht="12.75" customHeight="1">
      <c r="W3746" s="1046" t="str">
        <f t="shared" si="568"/>
        <v/>
      </c>
      <c r="X3746" s="1047"/>
      <c r="Y3746" s="1048" t="str">
        <f t="shared" si="569"/>
        <v/>
      </c>
      <c r="Z3746" s="1049" t="str">
        <f t="shared" si="563"/>
        <v/>
      </c>
      <c r="AA3746" s="1049" t="str">
        <f t="shared" si="564"/>
        <v/>
      </c>
      <c r="AB3746" s="1050" t="str">
        <f t="shared" si="565"/>
        <v/>
      </c>
      <c r="AD3746" s="1052" t="str">
        <f t="shared" si="566"/>
        <v/>
      </c>
      <c r="AE3746" s="1053" t="str">
        <f t="shared" si="567"/>
        <v/>
      </c>
    </row>
    <row r="3747" spans="23:31" ht="12.75" customHeight="1">
      <c r="W3747" s="1046" t="str">
        <f t="shared" si="568"/>
        <v/>
      </c>
      <c r="X3747" s="1047"/>
      <c r="Y3747" s="1048" t="str">
        <f t="shared" si="569"/>
        <v/>
      </c>
      <c r="Z3747" s="1049" t="str">
        <f t="shared" si="563"/>
        <v/>
      </c>
      <c r="AA3747" s="1049" t="str">
        <f t="shared" si="564"/>
        <v/>
      </c>
      <c r="AB3747" s="1050" t="str">
        <f t="shared" si="565"/>
        <v/>
      </c>
      <c r="AD3747" s="1052" t="str">
        <f t="shared" si="566"/>
        <v/>
      </c>
      <c r="AE3747" s="1053" t="str">
        <f t="shared" si="567"/>
        <v/>
      </c>
    </row>
    <row r="3748" spans="23:31" ht="12.75" customHeight="1">
      <c r="W3748" s="1046" t="str">
        <f t="shared" si="568"/>
        <v/>
      </c>
      <c r="X3748" s="1047"/>
      <c r="Y3748" s="1048" t="str">
        <f t="shared" si="569"/>
        <v/>
      </c>
      <c r="Z3748" s="1049" t="str">
        <f t="shared" si="563"/>
        <v/>
      </c>
      <c r="AA3748" s="1049" t="str">
        <f t="shared" si="564"/>
        <v/>
      </c>
      <c r="AB3748" s="1050" t="str">
        <f t="shared" si="565"/>
        <v/>
      </c>
      <c r="AD3748" s="1052" t="str">
        <f t="shared" si="566"/>
        <v/>
      </c>
      <c r="AE3748" s="1053" t="str">
        <f t="shared" si="567"/>
        <v/>
      </c>
    </row>
    <row r="3749" spans="23:31" ht="12.75" customHeight="1">
      <c r="W3749" s="1046" t="str">
        <f t="shared" si="568"/>
        <v/>
      </c>
      <c r="X3749" s="1047"/>
      <c r="Y3749" s="1048" t="str">
        <f t="shared" si="569"/>
        <v/>
      </c>
      <c r="Z3749" s="1049" t="str">
        <f t="shared" si="563"/>
        <v/>
      </c>
      <c r="AA3749" s="1049" t="str">
        <f t="shared" si="564"/>
        <v/>
      </c>
      <c r="AB3749" s="1050" t="str">
        <f t="shared" si="565"/>
        <v/>
      </c>
      <c r="AD3749" s="1052" t="str">
        <f t="shared" si="566"/>
        <v/>
      </c>
      <c r="AE3749" s="1053" t="str">
        <f t="shared" si="567"/>
        <v/>
      </c>
    </row>
    <row r="3750" spans="23:31" ht="12.75" customHeight="1">
      <c r="W3750" s="1046" t="str">
        <f t="shared" si="568"/>
        <v/>
      </c>
      <c r="X3750" s="1047"/>
      <c r="Y3750" s="1048" t="str">
        <f t="shared" si="569"/>
        <v/>
      </c>
      <c r="Z3750" s="1049" t="str">
        <f t="shared" si="563"/>
        <v/>
      </c>
      <c r="AA3750" s="1049" t="str">
        <f t="shared" si="564"/>
        <v/>
      </c>
      <c r="AB3750" s="1050" t="str">
        <f t="shared" si="565"/>
        <v/>
      </c>
      <c r="AD3750" s="1052" t="str">
        <f t="shared" si="566"/>
        <v/>
      </c>
      <c r="AE3750" s="1053" t="str">
        <f t="shared" si="567"/>
        <v/>
      </c>
    </row>
    <row r="3751" spans="23:31" ht="12.75" customHeight="1">
      <c r="W3751" s="1046" t="str">
        <f t="shared" si="568"/>
        <v/>
      </c>
      <c r="X3751" s="1047"/>
      <c r="Y3751" s="1048" t="str">
        <f t="shared" si="569"/>
        <v/>
      </c>
      <c r="Z3751" s="1049" t="str">
        <f t="shared" si="563"/>
        <v/>
      </c>
      <c r="AA3751" s="1049" t="str">
        <f t="shared" si="564"/>
        <v/>
      </c>
      <c r="AB3751" s="1050" t="str">
        <f t="shared" si="565"/>
        <v/>
      </c>
      <c r="AD3751" s="1052" t="str">
        <f t="shared" si="566"/>
        <v/>
      </c>
      <c r="AE3751" s="1053" t="str">
        <f t="shared" si="567"/>
        <v/>
      </c>
    </row>
    <row r="3752" spans="23:31" ht="12.75" customHeight="1">
      <c r="W3752" s="1046" t="str">
        <f t="shared" si="568"/>
        <v/>
      </c>
      <c r="X3752" s="1047"/>
      <c r="Y3752" s="1048" t="str">
        <f t="shared" si="569"/>
        <v/>
      </c>
      <c r="Z3752" s="1049" t="str">
        <f t="shared" si="563"/>
        <v/>
      </c>
      <c r="AA3752" s="1049" t="str">
        <f t="shared" si="564"/>
        <v/>
      </c>
      <c r="AB3752" s="1050" t="str">
        <f t="shared" si="565"/>
        <v/>
      </c>
      <c r="AD3752" s="1052" t="str">
        <f t="shared" si="566"/>
        <v/>
      </c>
      <c r="AE3752" s="1053" t="str">
        <f t="shared" si="567"/>
        <v/>
      </c>
    </row>
    <row r="3753" spans="23:31" ht="12.75" customHeight="1">
      <c r="W3753" s="1046" t="str">
        <f t="shared" si="568"/>
        <v/>
      </c>
      <c r="X3753" s="1047"/>
      <c r="Y3753" s="1048" t="str">
        <f t="shared" si="569"/>
        <v/>
      </c>
      <c r="Z3753" s="1049" t="str">
        <f t="shared" si="563"/>
        <v/>
      </c>
      <c r="AA3753" s="1049" t="str">
        <f t="shared" si="564"/>
        <v/>
      </c>
      <c r="AB3753" s="1050" t="str">
        <f t="shared" si="565"/>
        <v/>
      </c>
      <c r="AD3753" s="1052" t="str">
        <f t="shared" si="566"/>
        <v/>
      </c>
      <c r="AE3753" s="1053" t="str">
        <f t="shared" si="567"/>
        <v/>
      </c>
    </row>
    <row r="3754" spans="23:31" ht="12.75" customHeight="1">
      <c r="W3754" s="1046" t="str">
        <f t="shared" si="568"/>
        <v/>
      </c>
      <c r="X3754" s="1047"/>
      <c r="Y3754" s="1048" t="str">
        <f t="shared" si="569"/>
        <v/>
      </c>
      <c r="Z3754" s="1049" t="str">
        <f t="shared" si="563"/>
        <v/>
      </c>
      <c r="AA3754" s="1049" t="str">
        <f t="shared" si="564"/>
        <v/>
      </c>
      <c r="AB3754" s="1050" t="str">
        <f t="shared" si="565"/>
        <v/>
      </c>
      <c r="AD3754" s="1052" t="str">
        <f t="shared" si="566"/>
        <v/>
      </c>
      <c r="AE3754" s="1053" t="str">
        <f t="shared" si="567"/>
        <v/>
      </c>
    </row>
    <row r="3755" spans="23:31" ht="12.75" customHeight="1">
      <c r="W3755" s="1046" t="str">
        <f t="shared" si="568"/>
        <v/>
      </c>
      <c r="X3755" s="1047"/>
      <c r="Y3755" s="1048" t="str">
        <f t="shared" si="569"/>
        <v/>
      </c>
      <c r="Z3755" s="1049" t="str">
        <f t="shared" si="563"/>
        <v/>
      </c>
      <c r="AA3755" s="1049" t="str">
        <f t="shared" si="564"/>
        <v/>
      </c>
      <c r="AB3755" s="1050" t="str">
        <f t="shared" si="565"/>
        <v/>
      </c>
      <c r="AD3755" s="1052" t="str">
        <f t="shared" si="566"/>
        <v/>
      </c>
      <c r="AE3755" s="1053" t="str">
        <f t="shared" si="567"/>
        <v/>
      </c>
    </row>
    <row r="3756" spans="23:31" ht="12.75" customHeight="1">
      <c r="W3756" s="1046" t="str">
        <f t="shared" si="568"/>
        <v/>
      </c>
      <c r="X3756" s="1047"/>
      <c r="Y3756" s="1048" t="str">
        <f t="shared" si="569"/>
        <v/>
      </c>
      <c r="Z3756" s="1049" t="str">
        <f t="shared" si="563"/>
        <v/>
      </c>
      <c r="AA3756" s="1049" t="str">
        <f t="shared" si="564"/>
        <v/>
      </c>
      <c r="AB3756" s="1050" t="str">
        <f t="shared" si="565"/>
        <v/>
      </c>
      <c r="AD3756" s="1052" t="str">
        <f t="shared" si="566"/>
        <v/>
      </c>
      <c r="AE3756" s="1053" t="str">
        <f t="shared" si="567"/>
        <v/>
      </c>
    </row>
    <row r="3757" spans="23:31" ht="12.75" customHeight="1">
      <c r="W3757" s="1046" t="str">
        <f t="shared" si="568"/>
        <v/>
      </c>
      <c r="X3757" s="1047"/>
      <c r="Y3757" s="1048" t="str">
        <f t="shared" si="569"/>
        <v/>
      </c>
      <c r="Z3757" s="1049" t="str">
        <f t="shared" si="563"/>
        <v/>
      </c>
      <c r="AA3757" s="1049" t="str">
        <f t="shared" si="564"/>
        <v/>
      </c>
      <c r="AB3757" s="1050" t="str">
        <f t="shared" si="565"/>
        <v/>
      </c>
      <c r="AD3757" s="1052" t="str">
        <f t="shared" si="566"/>
        <v/>
      </c>
      <c r="AE3757" s="1053" t="str">
        <f t="shared" si="567"/>
        <v/>
      </c>
    </row>
    <row r="3758" spans="23:31" ht="12.75" customHeight="1">
      <c r="W3758" s="1046" t="str">
        <f t="shared" si="568"/>
        <v/>
      </c>
      <c r="X3758" s="1047"/>
      <c r="Y3758" s="1048" t="str">
        <f t="shared" si="569"/>
        <v/>
      </c>
      <c r="Z3758" s="1049" t="str">
        <f t="shared" si="563"/>
        <v/>
      </c>
      <c r="AA3758" s="1049" t="str">
        <f t="shared" si="564"/>
        <v/>
      </c>
      <c r="AB3758" s="1050" t="str">
        <f t="shared" si="565"/>
        <v/>
      </c>
      <c r="AD3758" s="1052" t="str">
        <f t="shared" si="566"/>
        <v/>
      </c>
      <c r="AE3758" s="1053" t="str">
        <f t="shared" si="567"/>
        <v/>
      </c>
    </row>
    <row r="3759" spans="23:31" ht="12.75" customHeight="1">
      <c r="W3759" s="1046" t="str">
        <f t="shared" si="568"/>
        <v/>
      </c>
      <c r="X3759" s="1047"/>
      <c r="Y3759" s="1048" t="str">
        <f t="shared" si="569"/>
        <v/>
      </c>
      <c r="Z3759" s="1049" t="str">
        <f t="shared" si="563"/>
        <v/>
      </c>
      <c r="AA3759" s="1049" t="str">
        <f t="shared" si="564"/>
        <v/>
      </c>
      <c r="AB3759" s="1050" t="str">
        <f t="shared" si="565"/>
        <v/>
      </c>
      <c r="AD3759" s="1052" t="str">
        <f t="shared" si="566"/>
        <v/>
      </c>
      <c r="AE3759" s="1053" t="str">
        <f t="shared" si="567"/>
        <v/>
      </c>
    </row>
    <row r="3760" spans="23:31" ht="12.75" customHeight="1">
      <c r="W3760" s="1046" t="str">
        <f t="shared" si="568"/>
        <v/>
      </c>
      <c r="X3760" s="1047"/>
      <c r="Y3760" s="1048" t="str">
        <f t="shared" si="569"/>
        <v/>
      </c>
      <c r="Z3760" s="1049" t="str">
        <f t="shared" si="563"/>
        <v/>
      </c>
      <c r="AA3760" s="1049" t="str">
        <f t="shared" si="564"/>
        <v/>
      </c>
      <c r="AB3760" s="1050" t="str">
        <f t="shared" si="565"/>
        <v/>
      </c>
      <c r="AD3760" s="1052" t="str">
        <f t="shared" si="566"/>
        <v/>
      </c>
      <c r="AE3760" s="1053" t="str">
        <f t="shared" si="567"/>
        <v/>
      </c>
    </row>
    <row r="3761" spans="23:31" ht="12.75" customHeight="1">
      <c r="W3761" s="1046" t="str">
        <f t="shared" si="568"/>
        <v/>
      </c>
      <c r="X3761" s="1047"/>
      <c r="Y3761" s="1048" t="str">
        <f t="shared" si="569"/>
        <v/>
      </c>
      <c r="Z3761" s="1049" t="str">
        <f t="shared" si="563"/>
        <v/>
      </c>
      <c r="AA3761" s="1049" t="str">
        <f t="shared" si="564"/>
        <v/>
      </c>
      <c r="AB3761" s="1050" t="str">
        <f t="shared" si="565"/>
        <v/>
      </c>
      <c r="AD3761" s="1052" t="str">
        <f t="shared" si="566"/>
        <v/>
      </c>
      <c r="AE3761" s="1053" t="str">
        <f t="shared" si="567"/>
        <v/>
      </c>
    </row>
    <row r="3762" spans="23:31" ht="12.75" customHeight="1">
      <c r="W3762" s="1046" t="str">
        <f t="shared" si="568"/>
        <v/>
      </c>
      <c r="X3762" s="1047"/>
      <c r="Y3762" s="1048" t="str">
        <f t="shared" si="569"/>
        <v/>
      </c>
      <c r="Z3762" s="1049" t="str">
        <f t="shared" si="563"/>
        <v/>
      </c>
      <c r="AA3762" s="1049" t="str">
        <f t="shared" si="564"/>
        <v/>
      </c>
      <c r="AB3762" s="1050" t="str">
        <f t="shared" si="565"/>
        <v/>
      </c>
      <c r="AD3762" s="1052" t="str">
        <f t="shared" si="566"/>
        <v/>
      </c>
      <c r="AE3762" s="1053" t="str">
        <f t="shared" si="567"/>
        <v/>
      </c>
    </row>
    <row r="3763" spans="23:31" ht="12.75" customHeight="1">
      <c r="W3763" s="1046" t="str">
        <f t="shared" si="568"/>
        <v/>
      </c>
      <c r="X3763" s="1047"/>
      <c r="Y3763" s="1048" t="str">
        <f t="shared" si="569"/>
        <v/>
      </c>
      <c r="Z3763" s="1049" t="str">
        <f t="shared" si="563"/>
        <v/>
      </c>
      <c r="AA3763" s="1049" t="str">
        <f t="shared" si="564"/>
        <v/>
      </c>
      <c r="AB3763" s="1050" t="str">
        <f t="shared" si="565"/>
        <v/>
      </c>
      <c r="AD3763" s="1052" t="str">
        <f t="shared" si="566"/>
        <v/>
      </c>
      <c r="AE3763" s="1053" t="str">
        <f t="shared" si="567"/>
        <v/>
      </c>
    </row>
    <row r="3764" spans="23:31" ht="12.75" customHeight="1">
      <c r="W3764" s="1046" t="str">
        <f t="shared" si="568"/>
        <v/>
      </c>
      <c r="X3764" s="1047"/>
      <c r="Y3764" s="1048" t="str">
        <f t="shared" si="569"/>
        <v/>
      </c>
      <c r="Z3764" s="1049" t="str">
        <f t="shared" si="563"/>
        <v/>
      </c>
      <c r="AA3764" s="1049" t="str">
        <f t="shared" si="564"/>
        <v/>
      </c>
      <c r="AB3764" s="1050" t="str">
        <f t="shared" si="565"/>
        <v/>
      </c>
      <c r="AD3764" s="1052" t="str">
        <f t="shared" si="566"/>
        <v/>
      </c>
      <c r="AE3764" s="1053" t="str">
        <f t="shared" si="567"/>
        <v/>
      </c>
    </row>
    <row r="3765" spans="23:31" ht="12.75" customHeight="1">
      <c r="W3765" s="1046" t="str">
        <f t="shared" si="568"/>
        <v/>
      </c>
      <c r="X3765" s="1047"/>
      <c r="Y3765" s="1048" t="str">
        <f t="shared" si="569"/>
        <v/>
      </c>
      <c r="Z3765" s="1049" t="str">
        <f t="shared" si="563"/>
        <v/>
      </c>
      <c r="AA3765" s="1049" t="str">
        <f t="shared" si="564"/>
        <v/>
      </c>
      <c r="AB3765" s="1050" t="str">
        <f t="shared" si="565"/>
        <v/>
      </c>
      <c r="AD3765" s="1052" t="str">
        <f t="shared" si="566"/>
        <v/>
      </c>
      <c r="AE3765" s="1053" t="str">
        <f t="shared" si="567"/>
        <v/>
      </c>
    </row>
    <row r="3766" spans="23:31" ht="12.75" customHeight="1">
      <c r="W3766" s="1046" t="str">
        <f t="shared" si="568"/>
        <v/>
      </c>
      <c r="X3766" s="1047"/>
      <c r="Y3766" s="1048" t="str">
        <f t="shared" si="569"/>
        <v/>
      </c>
      <c r="Z3766" s="1049" t="str">
        <f t="shared" si="563"/>
        <v/>
      </c>
      <c r="AA3766" s="1049" t="str">
        <f t="shared" si="564"/>
        <v/>
      </c>
      <c r="AB3766" s="1050" t="str">
        <f t="shared" si="565"/>
        <v/>
      </c>
      <c r="AD3766" s="1052" t="str">
        <f t="shared" si="566"/>
        <v/>
      </c>
      <c r="AE3766" s="1053" t="str">
        <f t="shared" si="567"/>
        <v/>
      </c>
    </row>
    <row r="3767" spans="23:31" ht="12.75" customHeight="1">
      <c r="W3767" s="1046" t="str">
        <f t="shared" si="568"/>
        <v/>
      </c>
      <c r="X3767" s="1047"/>
      <c r="Y3767" s="1048" t="str">
        <f t="shared" si="569"/>
        <v/>
      </c>
      <c r="Z3767" s="1049" t="str">
        <f t="shared" si="563"/>
        <v/>
      </c>
      <c r="AA3767" s="1049" t="str">
        <f t="shared" si="564"/>
        <v/>
      </c>
      <c r="AB3767" s="1050" t="str">
        <f t="shared" si="565"/>
        <v/>
      </c>
      <c r="AD3767" s="1052" t="str">
        <f t="shared" si="566"/>
        <v/>
      </c>
      <c r="AE3767" s="1053" t="str">
        <f t="shared" si="567"/>
        <v/>
      </c>
    </row>
    <row r="3768" spans="23:31" ht="12.75" customHeight="1">
      <c r="W3768" s="1046" t="str">
        <f t="shared" si="568"/>
        <v/>
      </c>
      <c r="X3768" s="1047"/>
      <c r="Y3768" s="1048" t="str">
        <f t="shared" si="569"/>
        <v/>
      </c>
      <c r="Z3768" s="1049" t="str">
        <f t="shared" si="563"/>
        <v/>
      </c>
      <c r="AA3768" s="1049" t="str">
        <f t="shared" si="564"/>
        <v/>
      </c>
      <c r="AB3768" s="1050" t="str">
        <f t="shared" si="565"/>
        <v/>
      </c>
      <c r="AD3768" s="1052" t="str">
        <f t="shared" si="566"/>
        <v/>
      </c>
      <c r="AE3768" s="1053" t="str">
        <f t="shared" si="567"/>
        <v/>
      </c>
    </row>
    <row r="3769" spans="23:31" ht="12.75" customHeight="1">
      <c r="W3769" s="1046" t="str">
        <f t="shared" si="568"/>
        <v/>
      </c>
      <c r="X3769" s="1047"/>
      <c r="Y3769" s="1048" t="str">
        <f t="shared" si="569"/>
        <v/>
      </c>
      <c r="Z3769" s="1049" t="str">
        <f t="shared" si="563"/>
        <v/>
      </c>
      <c r="AA3769" s="1049" t="str">
        <f t="shared" si="564"/>
        <v/>
      </c>
      <c r="AB3769" s="1050" t="str">
        <f t="shared" si="565"/>
        <v/>
      </c>
      <c r="AD3769" s="1052" t="str">
        <f t="shared" si="566"/>
        <v/>
      </c>
      <c r="AE3769" s="1053" t="str">
        <f t="shared" si="567"/>
        <v/>
      </c>
    </row>
    <row r="3770" spans="23:31" ht="12.75" customHeight="1">
      <c r="W3770" s="1046" t="str">
        <f t="shared" si="568"/>
        <v/>
      </c>
      <c r="X3770" s="1047"/>
      <c r="Y3770" s="1048" t="str">
        <f t="shared" si="569"/>
        <v/>
      </c>
      <c r="Z3770" s="1049" t="str">
        <f t="shared" si="563"/>
        <v/>
      </c>
      <c r="AA3770" s="1049" t="str">
        <f t="shared" si="564"/>
        <v/>
      </c>
      <c r="AB3770" s="1050" t="str">
        <f t="shared" si="565"/>
        <v/>
      </c>
      <c r="AD3770" s="1052" t="str">
        <f t="shared" si="566"/>
        <v/>
      </c>
      <c r="AE3770" s="1053" t="str">
        <f t="shared" si="567"/>
        <v/>
      </c>
    </row>
    <row r="3771" spans="23:31" ht="12.75" customHeight="1">
      <c r="W3771" s="1046" t="str">
        <f t="shared" si="568"/>
        <v/>
      </c>
      <c r="X3771" s="1047"/>
      <c r="Y3771" s="1048" t="str">
        <f t="shared" si="569"/>
        <v/>
      </c>
      <c r="Z3771" s="1049" t="str">
        <f t="shared" si="563"/>
        <v/>
      </c>
      <c r="AA3771" s="1049" t="str">
        <f t="shared" si="564"/>
        <v/>
      </c>
      <c r="AB3771" s="1050" t="str">
        <f t="shared" si="565"/>
        <v/>
      </c>
      <c r="AD3771" s="1052" t="str">
        <f t="shared" si="566"/>
        <v/>
      </c>
      <c r="AE3771" s="1053" t="str">
        <f t="shared" si="567"/>
        <v/>
      </c>
    </row>
    <row r="3772" spans="23:31" ht="12.75" customHeight="1">
      <c r="W3772" s="1046" t="str">
        <f t="shared" si="568"/>
        <v/>
      </c>
      <c r="X3772" s="1047"/>
      <c r="Y3772" s="1048" t="str">
        <f t="shared" si="569"/>
        <v/>
      </c>
      <c r="Z3772" s="1049" t="str">
        <f t="shared" si="563"/>
        <v/>
      </c>
      <c r="AA3772" s="1049" t="str">
        <f t="shared" si="564"/>
        <v/>
      </c>
      <c r="AB3772" s="1050" t="str">
        <f t="shared" si="565"/>
        <v/>
      </c>
      <c r="AD3772" s="1052" t="str">
        <f t="shared" si="566"/>
        <v/>
      </c>
      <c r="AE3772" s="1053" t="str">
        <f t="shared" si="567"/>
        <v/>
      </c>
    </row>
    <row r="3773" spans="23:31" ht="12.75" customHeight="1">
      <c r="W3773" s="1046" t="str">
        <f t="shared" si="568"/>
        <v/>
      </c>
      <c r="X3773" s="1047"/>
      <c r="Y3773" s="1048" t="str">
        <f t="shared" si="569"/>
        <v/>
      </c>
      <c r="Z3773" s="1049" t="str">
        <f t="shared" si="563"/>
        <v/>
      </c>
      <c r="AA3773" s="1049" t="str">
        <f t="shared" si="564"/>
        <v/>
      </c>
      <c r="AB3773" s="1050" t="str">
        <f t="shared" si="565"/>
        <v/>
      </c>
      <c r="AD3773" s="1052" t="str">
        <f t="shared" si="566"/>
        <v/>
      </c>
      <c r="AE3773" s="1053" t="str">
        <f t="shared" si="567"/>
        <v/>
      </c>
    </row>
    <row r="3774" spans="23:31" ht="12.75" customHeight="1">
      <c r="W3774" s="1046" t="str">
        <f t="shared" si="568"/>
        <v/>
      </c>
      <c r="X3774" s="1047"/>
      <c r="Y3774" s="1048" t="str">
        <f t="shared" si="569"/>
        <v/>
      </c>
      <c r="Z3774" s="1049" t="str">
        <f t="shared" si="563"/>
        <v/>
      </c>
      <c r="AA3774" s="1049" t="str">
        <f t="shared" si="564"/>
        <v/>
      </c>
      <c r="AB3774" s="1050" t="str">
        <f t="shared" si="565"/>
        <v/>
      </c>
      <c r="AD3774" s="1052" t="str">
        <f t="shared" si="566"/>
        <v/>
      </c>
      <c r="AE3774" s="1053" t="str">
        <f t="shared" si="567"/>
        <v/>
      </c>
    </row>
    <row r="3775" spans="23:31" ht="12.75" customHeight="1">
      <c r="W3775" s="1046" t="str">
        <f t="shared" si="568"/>
        <v/>
      </c>
      <c r="X3775" s="1047"/>
      <c r="Y3775" s="1048" t="str">
        <f t="shared" si="569"/>
        <v/>
      </c>
      <c r="Z3775" s="1049" t="str">
        <f t="shared" si="563"/>
        <v/>
      </c>
      <c r="AA3775" s="1049" t="str">
        <f t="shared" si="564"/>
        <v/>
      </c>
      <c r="AB3775" s="1050" t="str">
        <f t="shared" si="565"/>
        <v/>
      </c>
      <c r="AD3775" s="1052" t="str">
        <f t="shared" si="566"/>
        <v/>
      </c>
      <c r="AE3775" s="1053" t="str">
        <f t="shared" si="567"/>
        <v/>
      </c>
    </row>
    <row r="3776" spans="23:31" ht="12.75" customHeight="1">
      <c r="W3776" s="1046" t="str">
        <f t="shared" si="568"/>
        <v/>
      </c>
      <c r="X3776" s="1047"/>
      <c r="Y3776" s="1048" t="str">
        <f t="shared" si="569"/>
        <v/>
      </c>
      <c r="Z3776" s="1049" t="str">
        <f t="shared" si="563"/>
        <v/>
      </c>
      <c r="AA3776" s="1049" t="str">
        <f t="shared" si="564"/>
        <v/>
      </c>
      <c r="AB3776" s="1050" t="str">
        <f t="shared" si="565"/>
        <v/>
      </c>
      <c r="AD3776" s="1052" t="str">
        <f t="shared" si="566"/>
        <v/>
      </c>
      <c r="AE3776" s="1053" t="str">
        <f t="shared" si="567"/>
        <v/>
      </c>
    </row>
    <row r="3777" spans="23:31" ht="12.75" customHeight="1">
      <c r="W3777" s="1046" t="str">
        <f t="shared" si="568"/>
        <v/>
      </c>
      <c r="X3777" s="1047"/>
      <c r="Y3777" s="1048" t="str">
        <f t="shared" si="569"/>
        <v/>
      </c>
      <c r="Z3777" s="1049" t="str">
        <f t="shared" si="563"/>
        <v/>
      </c>
      <c r="AA3777" s="1049" t="str">
        <f t="shared" si="564"/>
        <v/>
      </c>
      <c r="AB3777" s="1050" t="str">
        <f t="shared" si="565"/>
        <v/>
      </c>
      <c r="AD3777" s="1052" t="str">
        <f t="shared" si="566"/>
        <v/>
      </c>
      <c r="AE3777" s="1053" t="str">
        <f t="shared" si="567"/>
        <v/>
      </c>
    </row>
    <row r="3778" spans="23:31" ht="12.75" customHeight="1">
      <c r="W3778" s="1046" t="str">
        <f t="shared" si="568"/>
        <v/>
      </c>
      <c r="X3778" s="1047"/>
      <c r="Y3778" s="1048" t="str">
        <f t="shared" si="569"/>
        <v/>
      </c>
      <c r="Z3778" s="1049" t="str">
        <f t="shared" si="563"/>
        <v/>
      </c>
      <c r="AA3778" s="1049" t="str">
        <f t="shared" si="564"/>
        <v/>
      </c>
      <c r="AB3778" s="1050" t="str">
        <f t="shared" si="565"/>
        <v/>
      </c>
      <c r="AD3778" s="1052" t="str">
        <f t="shared" si="566"/>
        <v/>
      </c>
      <c r="AE3778" s="1053" t="str">
        <f t="shared" si="567"/>
        <v/>
      </c>
    </row>
    <row r="3779" spans="23:31" ht="12.75" customHeight="1">
      <c r="W3779" s="1046" t="str">
        <f t="shared" si="568"/>
        <v/>
      </c>
      <c r="X3779" s="1047"/>
      <c r="Y3779" s="1048" t="str">
        <f t="shared" si="569"/>
        <v/>
      </c>
      <c r="Z3779" s="1049" t="str">
        <f t="shared" ref="Z3779:Z3842" si="570">IF($K3779="","",_xlfn.LET(_xlpm.gDate,K3779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779" s="1049" t="str">
        <f t="shared" ref="AA3779:AA3842" si="571">IF($Z3779="","",TEXT($Z3779,"mm"))</f>
        <v/>
      </c>
      <c r="AB3779" s="1050" t="str">
        <f t="shared" ref="AB3779:AB3842" si="572">IFERROR(CHOOSE(AA3779,"መስከረም","ጥቅምት","ህዳር  ","ታህሳስ ","ጥር ","የካቲት ","መጋቢት ","ሚይዚያ ","ግንቦት ","ሰኔ ","ሐምሌ ","ነሐሴ ","Pagume"),"")</f>
        <v/>
      </c>
      <c r="AD3779" s="1052" t="str">
        <f t="shared" ref="AD3779:AD3842" si="573">IF($D3779="","",YEAR(D3779)&amp;"-W"&amp;WEEKNUM(D3779,2))</f>
        <v/>
      </c>
      <c r="AE3779" s="1053" t="str">
        <f t="shared" ref="AE3779:AE3842" si="574">IF($K3779="","",YEAR(K3779)&amp;"-W"&amp;WEEKNUM(K3779,2))</f>
        <v/>
      </c>
    </row>
    <row r="3780" spans="23:31" ht="12.75" customHeight="1">
      <c r="W3780" s="1046" t="str">
        <f t="shared" ref="W3780:W3843" si="575">IF($D3780="","",_xlfn.LET(_xlpm.gDate,D3780,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780" s="1047"/>
      <c r="Y3780" s="1048" t="str">
        <f t="shared" si="569"/>
        <v/>
      </c>
      <c r="Z3780" s="1049" t="str">
        <f t="shared" si="570"/>
        <v/>
      </c>
      <c r="AA3780" s="1049" t="str">
        <f t="shared" si="571"/>
        <v/>
      </c>
      <c r="AB3780" s="1050" t="str">
        <f t="shared" si="572"/>
        <v/>
      </c>
      <c r="AD3780" s="1052" t="str">
        <f t="shared" si="573"/>
        <v/>
      </c>
      <c r="AE3780" s="1053" t="str">
        <f t="shared" si="574"/>
        <v/>
      </c>
    </row>
    <row r="3781" spans="23:31" ht="12.75" customHeight="1">
      <c r="W3781" s="1046" t="str">
        <f t="shared" si="575"/>
        <v/>
      </c>
      <c r="X3781" s="1047"/>
      <c r="Y3781" s="1048" t="str">
        <f t="shared" si="569"/>
        <v/>
      </c>
      <c r="Z3781" s="1049" t="str">
        <f t="shared" si="570"/>
        <v/>
      </c>
      <c r="AA3781" s="1049" t="str">
        <f t="shared" si="571"/>
        <v/>
      </c>
      <c r="AB3781" s="1050" t="str">
        <f t="shared" si="572"/>
        <v/>
      </c>
      <c r="AD3781" s="1052" t="str">
        <f t="shared" si="573"/>
        <v/>
      </c>
      <c r="AE3781" s="1053" t="str">
        <f t="shared" si="574"/>
        <v/>
      </c>
    </row>
    <row r="3782" spans="23:31" ht="12.75" customHeight="1">
      <c r="W3782" s="1046" t="str">
        <f t="shared" si="575"/>
        <v/>
      </c>
      <c r="X3782" s="1047"/>
      <c r="Y3782" s="1048" t="str">
        <f t="shared" si="569"/>
        <v/>
      </c>
      <c r="Z3782" s="1049" t="str">
        <f t="shared" si="570"/>
        <v/>
      </c>
      <c r="AA3782" s="1049" t="str">
        <f t="shared" si="571"/>
        <v/>
      </c>
      <c r="AB3782" s="1050" t="str">
        <f t="shared" si="572"/>
        <v/>
      </c>
      <c r="AD3782" s="1052" t="str">
        <f t="shared" si="573"/>
        <v/>
      </c>
      <c r="AE3782" s="1053" t="str">
        <f t="shared" si="574"/>
        <v/>
      </c>
    </row>
    <row r="3783" spans="23:31" ht="12.75" customHeight="1">
      <c r="W3783" s="1046" t="str">
        <f t="shared" si="575"/>
        <v/>
      </c>
      <c r="X3783" s="1047"/>
      <c r="Y3783" s="1048" t="str">
        <f t="shared" si="569"/>
        <v/>
      </c>
      <c r="Z3783" s="1049" t="str">
        <f t="shared" si="570"/>
        <v/>
      </c>
      <c r="AA3783" s="1049" t="str">
        <f t="shared" si="571"/>
        <v/>
      </c>
      <c r="AB3783" s="1050" t="str">
        <f t="shared" si="572"/>
        <v/>
      </c>
      <c r="AD3783" s="1052" t="str">
        <f t="shared" si="573"/>
        <v/>
      </c>
      <c r="AE3783" s="1053" t="str">
        <f t="shared" si="574"/>
        <v/>
      </c>
    </row>
    <row r="3784" spans="23:31" ht="12.75" customHeight="1">
      <c r="W3784" s="1046" t="str">
        <f t="shared" si="575"/>
        <v/>
      </c>
      <c r="X3784" s="1047"/>
      <c r="Y3784" s="1048" t="str">
        <f t="shared" si="569"/>
        <v/>
      </c>
      <c r="Z3784" s="1049" t="str">
        <f t="shared" si="570"/>
        <v/>
      </c>
      <c r="AA3784" s="1049" t="str">
        <f t="shared" si="571"/>
        <v/>
      </c>
      <c r="AB3784" s="1050" t="str">
        <f t="shared" si="572"/>
        <v/>
      </c>
      <c r="AD3784" s="1052" t="str">
        <f t="shared" si="573"/>
        <v/>
      </c>
      <c r="AE3784" s="1053" t="str">
        <f t="shared" si="574"/>
        <v/>
      </c>
    </row>
    <row r="3785" spans="23:31" ht="12.75" customHeight="1">
      <c r="W3785" s="1046" t="str">
        <f t="shared" si="575"/>
        <v/>
      </c>
      <c r="X3785" s="1047"/>
      <c r="Y3785" s="1048" t="str">
        <f t="shared" si="569"/>
        <v/>
      </c>
      <c r="Z3785" s="1049" t="str">
        <f t="shared" si="570"/>
        <v/>
      </c>
      <c r="AA3785" s="1049" t="str">
        <f t="shared" si="571"/>
        <v/>
      </c>
      <c r="AB3785" s="1050" t="str">
        <f t="shared" si="572"/>
        <v/>
      </c>
      <c r="AD3785" s="1052" t="str">
        <f t="shared" si="573"/>
        <v/>
      </c>
      <c r="AE3785" s="1053" t="str">
        <f t="shared" si="574"/>
        <v/>
      </c>
    </row>
    <row r="3786" spans="23:31" ht="12.75" customHeight="1">
      <c r="W3786" s="1046" t="str">
        <f t="shared" si="575"/>
        <v/>
      </c>
      <c r="X3786" s="1047"/>
      <c r="Y3786" s="1048" t="str">
        <f t="shared" si="569"/>
        <v/>
      </c>
      <c r="Z3786" s="1049" t="str">
        <f t="shared" si="570"/>
        <v/>
      </c>
      <c r="AA3786" s="1049" t="str">
        <f t="shared" si="571"/>
        <v/>
      </c>
      <c r="AB3786" s="1050" t="str">
        <f t="shared" si="572"/>
        <v/>
      </c>
      <c r="AD3786" s="1052" t="str">
        <f t="shared" si="573"/>
        <v/>
      </c>
      <c r="AE3786" s="1053" t="str">
        <f t="shared" si="574"/>
        <v/>
      </c>
    </row>
    <row r="3787" spans="23:31" ht="12.75" customHeight="1">
      <c r="W3787" s="1046" t="str">
        <f t="shared" si="575"/>
        <v/>
      </c>
      <c r="X3787" s="1047"/>
      <c r="Y3787" s="1048" t="str">
        <f t="shared" si="569"/>
        <v/>
      </c>
      <c r="Z3787" s="1049" t="str">
        <f t="shared" si="570"/>
        <v/>
      </c>
      <c r="AA3787" s="1049" t="str">
        <f t="shared" si="571"/>
        <v/>
      </c>
      <c r="AB3787" s="1050" t="str">
        <f t="shared" si="572"/>
        <v/>
      </c>
      <c r="AD3787" s="1052" t="str">
        <f t="shared" si="573"/>
        <v/>
      </c>
      <c r="AE3787" s="1053" t="str">
        <f t="shared" si="574"/>
        <v/>
      </c>
    </row>
    <row r="3788" spans="23:31" ht="12.75" customHeight="1">
      <c r="W3788" s="1046" t="str">
        <f t="shared" si="575"/>
        <v/>
      </c>
      <c r="X3788" s="1047"/>
      <c r="Y3788" s="1048" t="str">
        <f t="shared" si="569"/>
        <v/>
      </c>
      <c r="Z3788" s="1049" t="str">
        <f t="shared" si="570"/>
        <v/>
      </c>
      <c r="AA3788" s="1049" t="str">
        <f t="shared" si="571"/>
        <v/>
      </c>
      <c r="AB3788" s="1050" t="str">
        <f t="shared" si="572"/>
        <v/>
      </c>
      <c r="AD3788" s="1052" t="str">
        <f t="shared" si="573"/>
        <v/>
      </c>
      <c r="AE3788" s="1053" t="str">
        <f t="shared" si="574"/>
        <v/>
      </c>
    </row>
    <row r="3789" spans="23:31" ht="12.75" customHeight="1">
      <c r="W3789" s="1046" t="str">
        <f t="shared" si="575"/>
        <v/>
      </c>
      <c r="X3789" s="1047"/>
      <c r="Y3789" s="1048" t="str">
        <f t="shared" si="569"/>
        <v/>
      </c>
      <c r="Z3789" s="1049" t="str">
        <f t="shared" si="570"/>
        <v/>
      </c>
      <c r="AA3789" s="1049" t="str">
        <f t="shared" si="571"/>
        <v/>
      </c>
      <c r="AB3789" s="1050" t="str">
        <f t="shared" si="572"/>
        <v/>
      </c>
      <c r="AD3789" s="1052" t="str">
        <f t="shared" si="573"/>
        <v/>
      </c>
      <c r="AE3789" s="1053" t="str">
        <f t="shared" si="574"/>
        <v/>
      </c>
    </row>
    <row r="3790" spans="23:31" ht="12.75" customHeight="1">
      <c r="W3790" s="1046" t="str">
        <f t="shared" si="575"/>
        <v/>
      </c>
      <c r="X3790" s="1047"/>
      <c r="Y3790" s="1048" t="str">
        <f t="shared" si="569"/>
        <v/>
      </c>
      <c r="Z3790" s="1049" t="str">
        <f t="shared" si="570"/>
        <v/>
      </c>
      <c r="AA3790" s="1049" t="str">
        <f t="shared" si="571"/>
        <v/>
      </c>
      <c r="AB3790" s="1050" t="str">
        <f t="shared" si="572"/>
        <v/>
      </c>
      <c r="AD3790" s="1052" t="str">
        <f t="shared" si="573"/>
        <v/>
      </c>
      <c r="AE3790" s="1053" t="str">
        <f t="shared" si="574"/>
        <v/>
      </c>
    </row>
    <row r="3791" spans="23:31" ht="12.75" customHeight="1">
      <c r="W3791" s="1046" t="str">
        <f t="shared" si="575"/>
        <v/>
      </c>
      <c r="X3791" s="1047"/>
      <c r="Y3791" s="1048" t="str">
        <f t="shared" si="569"/>
        <v/>
      </c>
      <c r="Z3791" s="1049" t="str">
        <f t="shared" si="570"/>
        <v/>
      </c>
      <c r="AA3791" s="1049" t="str">
        <f t="shared" si="571"/>
        <v/>
      </c>
      <c r="AB3791" s="1050" t="str">
        <f t="shared" si="572"/>
        <v/>
      </c>
      <c r="AD3791" s="1052" t="str">
        <f t="shared" si="573"/>
        <v/>
      </c>
      <c r="AE3791" s="1053" t="str">
        <f t="shared" si="574"/>
        <v/>
      </c>
    </row>
    <row r="3792" spans="23:31" ht="12.75" customHeight="1">
      <c r="W3792" s="1046" t="str">
        <f t="shared" si="575"/>
        <v/>
      </c>
      <c r="X3792" s="1047"/>
      <c r="Y3792" s="1048" t="str">
        <f t="shared" si="569"/>
        <v/>
      </c>
      <c r="Z3792" s="1049" t="str">
        <f t="shared" si="570"/>
        <v/>
      </c>
      <c r="AA3792" s="1049" t="str">
        <f t="shared" si="571"/>
        <v/>
      </c>
      <c r="AB3792" s="1050" t="str">
        <f t="shared" si="572"/>
        <v/>
      </c>
      <c r="AD3792" s="1052" t="str">
        <f t="shared" si="573"/>
        <v/>
      </c>
      <c r="AE3792" s="1053" t="str">
        <f t="shared" si="574"/>
        <v/>
      </c>
    </row>
    <row r="3793" spans="23:31" ht="12.75" customHeight="1">
      <c r="W3793" s="1046" t="str">
        <f t="shared" si="575"/>
        <v/>
      </c>
      <c r="X3793" s="1047"/>
      <c r="Y3793" s="1048" t="str">
        <f t="shared" si="569"/>
        <v/>
      </c>
      <c r="Z3793" s="1049" t="str">
        <f t="shared" si="570"/>
        <v/>
      </c>
      <c r="AA3793" s="1049" t="str">
        <f t="shared" si="571"/>
        <v/>
      </c>
      <c r="AB3793" s="1050" t="str">
        <f t="shared" si="572"/>
        <v/>
      </c>
      <c r="AD3793" s="1052" t="str">
        <f t="shared" si="573"/>
        <v/>
      </c>
      <c r="AE3793" s="1053" t="str">
        <f t="shared" si="574"/>
        <v/>
      </c>
    </row>
    <row r="3794" spans="23:31" ht="12.75" customHeight="1">
      <c r="W3794" s="1046" t="str">
        <f t="shared" si="575"/>
        <v/>
      </c>
      <c r="X3794" s="1047"/>
      <c r="Y3794" s="1048" t="str">
        <f t="shared" si="569"/>
        <v/>
      </c>
      <c r="Z3794" s="1049" t="str">
        <f t="shared" si="570"/>
        <v/>
      </c>
      <c r="AA3794" s="1049" t="str">
        <f t="shared" si="571"/>
        <v/>
      </c>
      <c r="AB3794" s="1050" t="str">
        <f t="shared" si="572"/>
        <v/>
      </c>
      <c r="AD3794" s="1052" t="str">
        <f t="shared" si="573"/>
        <v/>
      </c>
      <c r="AE3794" s="1053" t="str">
        <f t="shared" si="574"/>
        <v/>
      </c>
    </row>
    <row r="3795" spans="23:31" ht="12.75" customHeight="1">
      <c r="W3795" s="1046" t="str">
        <f t="shared" si="575"/>
        <v/>
      </c>
      <c r="X3795" s="1047"/>
      <c r="Y3795" s="1048" t="str">
        <f t="shared" si="569"/>
        <v/>
      </c>
      <c r="Z3795" s="1049" t="str">
        <f t="shared" si="570"/>
        <v/>
      </c>
      <c r="AA3795" s="1049" t="str">
        <f t="shared" si="571"/>
        <v/>
      </c>
      <c r="AB3795" s="1050" t="str">
        <f t="shared" si="572"/>
        <v/>
      </c>
      <c r="AD3795" s="1052" t="str">
        <f t="shared" si="573"/>
        <v/>
      </c>
      <c r="AE3795" s="1053" t="str">
        <f t="shared" si="574"/>
        <v/>
      </c>
    </row>
    <row r="3796" spans="23:31" ht="12.75" customHeight="1">
      <c r="W3796" s="1046" t="str">
        <f t="shared" si="575"/>
        <v/>
      </c>
      <c r="X3796" s="1047"/>
      <c r="Y3796" s="1048" t="str">
        <f t="shared" si="569"/>
        <v/>
      </c>
      <c r="Z3796" s="1049" t="str">
        <f t="shared" si="570"/>
        <v/>
      </c>
      <c r="AA3796" s="1049" t="str">
        <f t="shared" si="571"/>
        <v/>
      </c>
      <c r="AB3796" s="1050" t="str">
        <f t="shared" si="572"/>
        <v/>
      </c>
      <c r="AD3796" s="1052" t="str">
        <f t="shared" si="573"/>
        <v/>
      </c>
      <c r="AE3796" s="1053" t="str">
        <f t="shared" si="574"/>
        <v/>
      </c>
    </row>
    <row r="3797" spans="23:31" ht="12.75" customHeight="1">
      <c r="W3797" s="1046" t="str">
        <f t="shared" si="575"/>
        <v/>
      </c>
      <c r="X3797" s="1047"/>
      <c r="Y3797" s="1048" t="str">
        <f t="shared" si="569"/>
        <v/>
      </c>
      <c r="Z3797" s="1049" t="str">
        <f t="shared" si="570"/>
        <v/>
      </c>
      <c r="AA3797" s="1049" t="str">
        <f t="shared" si="571"/>
        <v/>
      </c>
      <c r="AB3797" s="1050" t="str">
        <f t="shared" si="572"/>
        <v/>
      </c>
      <c r="AD3797" s="1052" t="str">
        <f t="shared" si="573"/>
        <v/>
      </c>
      <c r="AE3797" s="1053" t="str">
        <f t="shared" si="574"/>
        <v/>
      </c>
    </row>
    <row r="3798" spans="23:31" ht="12.75" customHeight="1">
      <c r="W3798" s="1046" t="str">
        <f t="shared" si="575"/>
        <v/>
      </c>
      <c r="X3798" s="1047"/>
      <c r="Y3798" s="1048" t="str">
        <f t="shared" si="569"/>
        <v/>
      </c>
      <c r="Z3798" s="1049" t="str">
        <f t="shared" si="570"/>
        <v/>
      </c>
      <c r="AA3798" s="1049" t="str">
        <f t="shared" si="571"/>
        <v/>
      </c>
      <c r="AB3798" s="1050" t="str">
        <f t="shared" si="572"/>
        <v/>
      </c>
      <c r="AD3798" s="1052" t="str">
        <f t="shared" si="573"/>
        <v/>
      </c>
      <c r="AE3798" s="1053" t="str">
        <f t="shared" si="574"/>
        <v/>
      </c>
    </row>
    <row r="3799" spans="23:31" ht="12.75" customHeight="1">
      <c r="W3799" s="1046" t="str">
        <f t="shared" si="575"/>
        <v/>
      </c>
      <c r="X3799" s="1047"/>
      <c r="Y3799" s="1048" t="str">
        <f t="shared" si="569"/>
        <v/>
      </c>
      <c r="Z3799" s="1049" t="str">
        <f t="shared" si="570"/>
        <v/>
      </c>
      <c r="AA3799" s="1049" t="str">
        <f t="shared" si="571"/>
        <v/>
      </c>
      <c r="AB3799" s="1050" t="str">
        <f t="shared" si="572"/>
        <v/>
      </c>
      <c r="AD3799" s="1052" t="str">
        <f t="shared" si="573"/>
        <v/>
      </c>
      <c r="AE3799" s="1053" t="str">
        <f t="shared" si="574"/>
        <v/>
      </c>
    </row>
    <row r="3800" spans="23:31" ht="12.75" customHeight="1">
      <c r="W3800" s="1046" t="str">
        <f t="shared" si="575"/>
        <v/>
      </c>
      <c r="X3800" s="1047"/>
      <c r="Y3800" s="1048" t="str">
        <f t="shared" si="569"/>
        <v/>
      </c>
      <c r="Z3800" s="1049" t="str">
        <f t="shared" si="570"/>
        <v/>
      </c>
      <c r="AA3800" s="1049" t="str">
        <f t="shared" si="571"/>
        <v/>
      </c>
      <c r="AB3800" s="1050" t="str">
        <f t="shared" si="572"/>
        <v/>
      </c>
      <c r="AD3800" s="1052" t="str">
        <f t="shared" si="573"/>
        <v/>
      </c>
      <c r="AE3800" s="1053" t="str">
        <f t="shared" si="574"/>
        <v/>
      </c>
    </row>
    <row r="3801" spans="23:31" ht="12.75" customHeight="1">
      <c r="W3801" s="1046" t="str">
        <f t="shared" si="575"/>
        <v/>
      </c>
      <c r="X3801" s="1047"/>
      <c r="Y3801" s="1048" t="str">
        <f t="shared" si="569"/>
        <v/>
      </c>
      <c r="Z3801" s="1049" t="str">
        <f t="shared" si="570"/>
        <v/>
      </c>
      <c r="AA3801" s="1049" t="str">
        <f t="shared" si="571"/>
        <v/>
      </c>
      <c r="AB3801" s="1050" t="str">
        <f t="shared" si="572"/>
        <v/>
      </c>
      <c r="AD3801" s="1052" t="str">
        <f t="shared" si="573"/>
        <v/>
      </c>
      <c r="AE3801" s="1053" t="str">
        <f t="shared" si="574"/>
        <v/>
      </c>
    </row>
    <row r="3802" spans="23:31" ht="12.75" customHeight="1">
      <c r="W3802" s="1046" t="str">
        <f t="shared" si="575"/>
        <v/>
      </c>
      <c r="X3802" s="1047"/>
      <c r="Y3802" s="1048" t="str">
        <f t="shared" si="569"/>
        <v/>
      </c>
      <c r="Z3802" s="1049" t="str">
        <f t="shared" si="570"/>
        <v/>
      </c>
      <c r="AA3802" s="1049" t="str">
        <f t="shared" si="571"/>
        <v/>
      </c>
      <c r="AB3802" s="1050" t="str">
        <f t="shared" si="572"/>
        <v/>
      </c>
      <c r="AD3802" s="1052" t="str">
        <f t="shared" si="573"/>
        <v/>
      </c>
      <c r="AE3802" s="1053" t="str">
        <f t="shared" si="574"/>
        <v/>
      </c>
    </row>
    <row r="3803" spans="23:31" ht="12.75" customHeight="1">
      <c r="W3803" s="1046" t="str">
        <f t="shared" si="575"/>
        <v/>
      </c>
      <c r="X3803" s="1047"/>
      <c r="Y3803" s="1048" t="str">
        <f t="shared" si="569"/>
        <v/>
      </c>
      <c r="Z3803" s="1049" t="str">
        <f t="shared" si="570"/>
        <v/>
      </c>
      <c r="AA3803" s="1049" t="str">
        <f t="shared" si="571"/>
        <v/>
      </c>
      <c r="AB3803" s="1050" t="str">
        <f t="shared" si="572"/>
        <v/>
      </c>
      <c r="AD3803" s="1052" t="str">
        <f t="shared" si="573"/>
        <v/>
      </c>
      <c r="AE3803" s="1053" t="str">
        <f t="shared" si="574"/>
        <v/>
      </c>
    </row>
    <row r="3804" spans="23:31" ht="12.75" customHeight="1">
      <c r="W3804" s="1046" t="str">
        <f t="shared" si="575"/>
        <v/>
      </c>
      <c r="X3804" s="1047"/>
      <c r="Y3804" s="1048" t="str">
        <f t="shared" si="569"/>
        <v/>
      </c>
      <c r="Z3804" s="1049" t="str">
        <f t="shared" si="570"/>
        <v/>
      </c>
      <c r="AA3804" s="1049" t="str">
        <f t="shared" si="571"/>
        <v/>
      </c>
      <c r="AB3804" s="1050" t="str">
        <f t="shared" si="572"/>
        <v/>
      </c>
      <c r="AD3804" s="1052" t="str">
        <f t="shared" si="573"/>
        <v/>
      </c>
      <c r="AE3804" s="1053" t="str">
        <f t="shared" si="574"/>
        <v/>
      </c>
    </row>
    <row r="3805" spans="23:31" ht="12.75" customHeight="1">
      <c r="W3805" s="1046" t="str">
        <f t="shared" si="575"/>
        <v/>
      </c>
      <c r="X3805" s="1047"/>
      <c r="Y3805" s="1048" t="str">
        <f t="shared" si="569"/>
        <v/>
      </c>
      <c r="Z3805" s="1049" t="str">
        <f t="shared" si="570"/>
        <v/>
      </c>
      <c r="AA3805" s="1049" t="str">
        <f t="shared" si="571"/>
        <v/>
      </c>
      <c r="AB3805" s="1050" t="str">
        <f t="shared" si="572"/>
        <v/>
      </c>
      <c r="AD3805" s="1052" t="str">
        <f t="shared" si="573"/>
        <v/>
      </c>
      <c r="AE3805" s="1053" t="str">
        <f t="shared" si="574"/>
        <v/>
      </c>
    </row>
    <row r="3806" spans="23:31" ht="12.75" customHeight="1">
      <c r="W3806" s="1046" t="str">
        <f t="shared" si="575"/>
        <v/>
      </c>
      <c r="X3806" s="1047"/>
      <c r="Y3806" s="1048" t="str">
        <f t="shared" si="569"/>
        <v/>
      </c>
      <c r="Z3806" s="1049" t="str">
        <f t="shared" si="570"/>
        <v/>
      </c>
      <c r="AA3806" s="1049" t="str">
        <f t="shared" si="571"/>
        <v/>
      </c>
      <c r="AB3806" s="1050" t="str">
        <f t="shared" si="572"/>
        <v/>
      </c>
      <c r="AD3806" s="1052" t="str">
        <f t="shared" si="573"/>
        <v/>
      </c>
      <c r="AE3806" s="1053" t="str">
        <f t="shared" si="574"/>
        <v/>
      </c>
    </row>
    <row r="3807" spans="23:31" ht="12.75" customHeight="1">
      <c r="W3807" s="1046" t="str">
        <f t="shared" si="575"/>
        <v/>
      </c>
      <c r="X3807" s="1047"/>
      <c r="Y3807" s="1048" t="str">
        <f t="shared" si="569"/>
        <v/>
      </c>
      <c r="Z3807" s="1049" t="str">
        <f t="shared" si="570"/>
        <v/>
      </c>
      <c r="AA3807" s="1049" t="str">
        <f t="shared" si="571"/>
        <v/>
      </c>
      <c r="AB3807" s="1050" t="str">
        <f t="shared" si="572"/>
        <v/>
      </c>
      <c r="AD3807" s="1052" t="str">
        <f t="shared" si="573"/>
        <v/>
      </c>
      <c r="AE3807" s="1053" t="str">
        <f t="shared" si="574"/>
        <v/>
      </c>
    </row>
    <row r="3808" spans="23:31" ht="12.75" customHeight="1">
      <c r="W3808" s="1046" t="str">
        <f t="shared" si="575"/>
        <v/>
      </c>
      <c r="X3808" s="1047"/>
      <c r="Y3808" s="1048" t="str">
        <f t="shared" si="569"/>
        <v/>
      </c>
      <c r="Z3808" s="1049" t="str">
        <f t="shared" si="570"/>
        <v/>
      </c>
      <c r="AA3808" s="1049" t="str">
        <f t="shared" si="571"/>
        <v/>
      </c>
      <c r="AB3808" s="1050" t="str">
        <f t="shared" si="572"/>
        <v/>
      </c>
      <c r="AD3808" s="1052" t="str">
        <f t="shared" si="573"/>
        <v/>
      </c>
      <c r="AE3808" s="1053" t="str">
        <f t="shared" si="574"/>
        <v/>
      </c>
    </row>
    <row r="3809" spans="23:31" ht="12.75" customHeight="1">
      <c r="W3809" s="1046" t="str">
        <f t="shared" si="575"/>
        <v/>
      </c>
      <c r="X3809" s="1047"/>
      <c r="Y3809" s="1048" t="str">
        <f t="shared" ref="Y3809:Y3872" si="576">IFERROR(CHOOSE(X3809,"መስከረም","ጥቅምት","ህዳር  ","ታህሳስ ","ጥር ","የካቲት ","መጋቢት ","ሚይዚያ ","ግንቦት ","ሰኔ ","ሐምሌ ","ነሐሴ ","Pagume"),"")</f>
        <v/>
      </c>
      <c r="Z3809" s="1049" t="str">
        <f t="shared" si="570"/>
        <v/>
      </c>
      <c r="AA3809" s="1049" t="str">
        <f t="shared" si="571"/>
        <v/>
      </c>
      <c r="AB3809" s="1050" t="str">
        <f t="shared" si="572"/>
        <v/>
      </c>
      <c r="AD3809" s="1052" t="str">
        <f t="shared" si="573"/>
        <v/>
      </c>
      <c r="AE3809" s="1053" t="str">
        <f t="shared" si="574"/>
        <v/>
      </c>
    </row>
    <row r="3810" spans="23:31" ht="12.75" customHeight="1">
      <c r="W3810" s="1046" t="str">
        <f t="shared" si="575"/>
        <v/>
      </c>
      <c r="X3810" s="1047"/>
      <c r="Y3810" s="1048" t="str">
        <f t="shared" si="576"/>
        <v/>
      </c>
      <c r="Z3810" s="1049" t="str">
        <f t="shared" si="570"/>
        <v/>
      </c>
      <c r="AA3810" s="1049" t="str">
        <f t="shared" si="571"/>
        <v/>
      </c>
      <c r="AB3810" s="1050" t="str">
        <f t="shared" si="572"/>
        <v/>
      </c>
      <c r="AD3810" s="1052" t="str">
        <f t="shared" si="573"/>
        <v/>
      </c>
      <c r="AE3810" s="1053" t="str">
        <f t="shared" si="574"/>
        <v/>
      </c>
    </row>
    <row r="3811" spans="23:31" ht="12.75" customHeight="1">
      <c r="W3811" s="1046" t="str">
        <f t="shared" si="575"/>
        <v/>
      </c>
      <c r="X3811" s="1047"/>
      <c r="Y3811" s="1048" t="str">
        <f t="shared" si="576"/>
        <v/>
      </c>
      <c r="Z3811" s="1049" t="str">
        <f t="shared" si="570"/>
        <v/>
      </c>
      <c r="AA3811" s="1049" t="str">
        <f t="shared" si="571"/>
        <v/>
      </c>
      <c r="AB3811" s="1050" t="str">
        <f t="shared" si="572"/>
        <v/>
      </c>
      <c r="AD3811" s="1052" t="str">
        <f t="shared" si="573"/>
        <v/>
      </c>
      <c r="AE3811" s="1053" t="str">
        <f t="shared" si="574"/>
        <v/>
      </c>
    </row>
    <row r="3812" spans="23:31" ht="12.75" customHeight="1">
      <c r="W3812" s="1046" t="str">
        <f t="shared" si="575"/>
        <v/>
      </c>
      <c r="X3812" s="1047"/>
      <c r="Y3812" s="1048" t="str">
        <f t="shared" si="576"/>
        <v/>
      </c>
      <c r="Z3812" s="1049" t="str">
        <f t="shared" si="570"/>
        <v/>
      </c>
      <c r="AA3812" s="1049" t="str">
        <f t="shared" si="571"/>
        <v/>
      </c>
      <c r="AB3812" s="1050" t="str">
        <f t="shared" si="572"/>
        <v/>
      </c>
      <c r="AD3812" s="1052" t="str">
        <f t="shared" si="573"/>
        <v/>
      </c>
      <c r="AE3812" s="1053" t="str">
        <f t="shared" si="574"/>
        <v/>
      </c>
    </row>
    <row r="3813" spans="23:31" ht="12.75" customHeight="1">
      <c r="W3813" s="1046" t="str">
        <f t="shared" si="575"/>
        <v/>
      </c>
      <c r="X3813" s="1047"/>
      <c r="Y3813" s="1048" t="str">
        <f t="shared" si="576"/>
        <v/>
      </c>
      <c r="Z3813" s="1049" t="str">
        <f t="shared" si="570"/>
        <v/>
      </c>
      <c r="AA3813" s="1049" t="str">
        <f t="shared" si="571"/>
        <v/>
      </c>
      <c r="AB3813" s="1050" t="str">
        <f t="shared" si="572"/>
        <v/>
      </c>
      <c r="AD3813" s="1052" t="str">
        <f t="shared" si="573"/>
        <v/>
      </c>
      <c r="AE3813" s="1053" t="str">
        <f t="shared" si="574"/>
        <v/>
      </c>
    </row>
    <row r="3814" spans="23:31" ht="12.75" customHeight="1">
      <c r="W3814" s="1046" t="str">
        <f t="shared" si="575"/>
        <v/>
      </c>
      <c r="X3814" s="1047"/>
      <c r="Y3814" s="1048" t="str">
        <f t="shared" si="576"/>
        <v/>
      </c>
      <c r="Z3814" s="1049" t="str">
        <f t="shared" si="570"/>
        <v/>
      </c>
      <c r="AA3814" s="1049" t="str">
        <f t="shared" si="571"/>
        <v/>
      </c>
      <c r="AB3814" s="1050" t="str">
        <f t="shared" si="572"/>
        <v/>
      </c>
      <c r="AD3814" s="1052" t="str">
        <f t="shared" si="573"/>
        <v/>
      </c>
      <c r="AE3814" s="1053" t="str">
        <f t="shared" si="574"/>
        <v/>
      </c>
    </row>
    <row r="3815" spans="23:31" ht="12.75" customHeight="1">
      <c r="W3815" s="1046" t="str">
        <f t="shared" si="575"/>
        <v/>
      </c>
      <c r="X3815" s="1047"/>
      <c r="Y3815" s="1048" t="str">
        <f t="shared" si="576"/>
        <v/>
      </c>
      <c r="Z3815" s="1049" t="str">
        <f t="shared" si="570"/>
        <v/>
      </c>
      <c r="AA3815" s="1049" t="str">
        <f t="shared" si="571"/>
        <v/>
      </c>
      <c r="AB3815" s="1050" t="str">
        <f t="shared" si="572"/>
        <v/>
      </c>
      <c r="AD3815" s="1052" t="str">
        <f t="shared" si="573"/>
        <v/>
      </c>
      <c r="AE3815" s="1053" t="str">
        <f t="shared" si="574"/>
        <v/>
      </c>
    </row>
    <row r="3816" spans="23:31" ht="12.75" customHeight="1">
      <c r="W3816" s="1046" t="str">
        <f t="shared" si="575"/>
        <v/>
      </c>
      <c r="X3816" s="1047"/>
      <c r="Y3816" s="1048" t="str">
        <f t="shared" si="576"/>
        <v/>
      </c>
      <c r="Z3816" s="1049" t="str">
        <f t="shared" si="570"/>
        <v/>
      </c>
      <c r="AA3816" s="1049" t="str">
        <f t="shared" si="571"/>
        <v/>
      </c>
      <c r="AB3816" s="1050" t="str">
        <f t="shared" si="572"/>
        <v/>
      </c>
      <c r="AD3816" s="1052" t="str">
        <f t="shared" si="573"/>
        <v/>
      </c>
      <c r="AE3816" s="1053" t="str">
        <f t="shared" si="574"/>
        <v/>
      </c>
    </row>
    <row r="3817" spans="23:31" ht="12.75" customHeight="1">
      <c r="W3817" s="1046" t="str">
        <f t="shared" si="575"/>
        <v/>
      </c>
      <c r="X3817" s="1047"/>
      <c r="Y3817" s="1048" t="str">
        <f t="shared" si="576"/>
        <v/>
      </c>
      <c r="Z3817" s="1049" t="str">
        <f t="shared" si="570"/>
        <v/>
      </c>
      <c r="AA3817" s="1049" t="str">
        <f t="shared" si="571"/>
        <v/>
      </c>
      <c r="AB3817" s="1050" t="str">
        <f t="shared" si="572"/>
        <v/>
      </c>
      <c r="AD3817" s="1052" t="str">
        <f t="shared" si="573"/>
        <v/>
      </c>
      <c r="AE3817" s="1053" t="str">
        <f t="shared" si="574"/>
        <v/>
      </c>
    </row>
    <row r="3818" spans="23:31" ht="12.75" customHeight="1">
      <c r="W3818" s="1046" t="str">
        <f t="shared" si="575"/>
        <v/>
      </c>
      <c r="X3818" s="1047"/>
      <c r="Y3818" s="1048" t="str">
        <f t="shared" si="576"/>
        <v/>
      </c>
      <c r="Z3818" s="1049" t="str">
        <f t="shared" si="570"/>
        <v/>
      </c>
      <c r="AA3818" s="1049" t="str">
        <f t="shared" si="571"/>
        <v/>
      </c>
      <c r="AB3818" s="1050" t="str">
        <f t="shared" si="572"/>
        <v/>
      </c>
      <c r="AD3818" s="1052" t="str">
        <f t="shared" si="573"/>
        <v/>
      </c>
      <c r="AE3818" s="1053" t="str">
        <f t="shared" si="574"/>
        <v/>
      </c>
    </row>
    <row r="3819" spans="23:31" ht="12.75" customHeight="1">
      <c r="W3819" s="1046" t="str">
        <f t="shared" si="575"/>
        <v/>
      </c>
      <c r="X3819" s="1047"/>
      <c r="Y3819" s="1048" t="str">
        <f t="shared" si="576"/>
        <v/>
      </c>
      <c r="Z3819" s="1049" t="str">
        <f t="shared" si="570"/>
        <v/>
      </c>
      <c r="AA3819" s="1049" t="str">
        <f t="shared" si="571"/>
        <v/>
      </c>
      <c r="AB3819" s="1050" t="str">
        <f t="shared" si="572"/>
        <v/>
      </c>
      <c r="AD3819" s="1052" t="str">
        <f t="shared" si="573"/>
        <v/>
      </c>
      <c r="AE3819" s="1053" t="str">
        <f t="shared" si="574"/>
        <v/>
      </c>
    </row>
    <row r="3820" spans="23:31" ht="12.75" customHeight="1">
      <c r="W3820" s="1046" t="str">
        <f t="shared" si="575"/>
        <v/>
      </c>
      <c r="X3820" s="1047"/>
      <c r="Y3820" s="1048" t="str">
        <f t="shared" si="576"/>
        <v/>
      </c>
      <c r="Z3820" s="1049" t="str">
        <f t="shared" si="570"/>
        <v/>
      </c>
      <c r="AA3820" s="1049" t="str">
        <f t="shared" si="571"/>
        <v/>
      </c>
      <c r="AB3820" s="1050" t="str">
        <f t="shared" si="572"/>
        <v/>
      </c>
      <c r="AD3820" s="1052" t="str">
        <f t="shared" si="573"/>
        <v/>
      </c>
      <c r="AE3820" s="1053" t="str">
        <f t="shared" si="574"/>
        <v/>
      </c>
    </row>
    <row r="3821" spans="23:31" ht="12.75" customHeight="1">
      <c r="W3821" s="1046" t="str">
        <f t="shared" si="575"/>
        <v/>
      </c>
      <c r="X3821" s="1047"/>
      <c r="Y3821" s="1048" t="str">
        <f t="shared" si="576"/>
        <v/>
      </c>
      <c r="Z3821" s="1049" t="str">
        <f t="shared" si="570"/>
        <v/>
      </c>
      <c r="AA3821" s="1049" t="str">
        <f t="shared" si="571"/>
        <v/>
      </c>
      <c r="AB3821" s="1050" t="str">
        <f t="shared" si="572"/>
        <v/>
      </c>
      <c r="AD3821" s="1052" t="str">
        <f t="shared" si="573"/>
        <v/>
      </c>
      <c r="AE3821" s="1053" t="str">
        <f t="shared" si="574"/>
        <v/>
      </c>
    </row>
    <row r="3822" spans="23:31" ht="12.75" customHeight="1">
      <c r="W3822" s="1046" t="str">
        <f t="shared" si="575"/>
        <v/>
      </c>
      <c r="X3822" s="1047"/>
      <c r="Y3822" s="1048" t="str">
        <f t="shared" si="576"/>
        <v/>
      </c>
      <c r="Z3822" s="1049" t="str">
        <f t="shared" si="570"/>
        <v/>
      </c>
      <c r="AA3822" s="1049" t="str">
        <f t="shared" si="571"/>
        <v/>
      </c>
      <c r="AB3822" s="1050" t="str">
        <f t="shared" si="572"/>
        <v/>
      </c>
      <c r="AD3822" s="1052" t="str">
        <f t="shared" si="573"/>
        <v/>
      </c>
      <c r="AE3822" s="1053" t="str">
        <f t="shared" si="574"/>
        <v/>
      </c>
    </row>
    <row r="3823" spans="23:31" ht="12.75" customHeight="1">
      <c r="W3823" s="1046" t="str">
        <f t="shared" si="575"/>
        <v/>
      </c>
      <c r="X3823" s="1047"/>
      <c r="Y3823" s="1048" t="str">
        <f t="shared" si="576"/>
        <v/>
      </c>
      <c r="Z3823" s="1049" t="str">
        <f t="shared" si="570"/>
        <v/>
      </c>
      <c r="AA3823" s="1049" t="str">
        <f t="shared" si="571"/>
        <v/>
      </c>
      <c r="AB3823" s="1050" t="str">
        <f t="shared" si="572"/>
        <v/>
      </c>
      <c r="AD3823" s="1052" t="str">
        <f t="shared" si="573"/>
        <v/>
      </c>
      <c r="AE3823" s="1053" t="str">
        <f t="shared" si="574"/>
        <v/>
      </c>
    </row>
    <row r="3824" spans="23:31" ht="12.75" customHeight="1">
      <c r="W3824" s="1046" t="str">
        <f t="shared" si="575"/>
        <v/>
      </c>
      <c r="X3824" s="1047"/>
      <c r="Y3824" s="1048" t="str">
        <f t="shared" si="576"/>
        <v/>
      </c>
      <c r="Z3824" s="1049" t="str">
        <f t="shared" si="570"/>
        <v/>
      </c>
      <c r="AA3824" s="1049" t="str">
        <f t="shared" si="571"/>
        <v/>
      </c>
      <c r="AB3824" s="1050" t="str">
        <f t="shared" si="572"/>
        <v/>
      </c>
      <c r="AD3824" s="1052" t="str">
        <f t="shared" si="573"/>
        <v/>
      </c>
      <c r="AE3824" s="1053" t="str">
        <f t="shared" si="574"/>
        <v/>
      </c>
    </row>
    <row r="3825" spans="23:31" ht="12.75" customHeight="1">
      <c r="W3825" s="1046" t="str">
        <f t="shared" si="575"/>
        <v/>
      </c>
      <c r="X3825" s="1047"/>
      <c r="Y3825" s="1048" t="str">
        <f t="shared" si="576"/>
        <v/>
      </c>
      <c r="Z3825" s="1049" t="str">
        <f t="shared" si="570"/>
        <v/>
      </c>
      <c r="AA3825" s="1049" t="str">
        <f t="shared" si="571"/>
        <v/>
      </c>
      <c r="AB3825" s="1050" t="str">
        <f t="shared" si="572"/>
        <v/>
      </c>
      <c r="AD3825" s="1052" t="str">
        <f t="shared" si="573"/>
        <v/>
      </c>
      <c r="AE3825" s="1053" t="str">
        <f t="shared" si="574"/>
        <v/>
      </c>
    </row>
    <row r="3826" spans="23:31" ht="12.75" customHeight="1">
      <c r="W3826" s="1046" t="str">
        <f t="shared" si="575"/>
        <v/>
      </c>
      <c r="X3826" s="1047"/>
      <c r="Y3826" s="1048" t="str">
        <f t="shared" si="576"/>
        <v/>
      </c>
      <c r="Z3826" s="1049" t="str">
        <f t="shared" si="570"/>
        <v/>
      </c>
      <c r="AA3826" s="1049" t="str">
        <f t="shared" si="571"/>
        <v/>
      </c>
      <c r="AB3826" s="1050" t="str">
        <f t="shared" si="572"/>
        <v/>
      </c>
      <c r="AD3826" s="1052" t="str">
        <f t="shared" si="573"/>
        <v/>
      </c>
      <c r="AE3826" s="1053" t="str">
        <f t="shared" si="574"/>
        <v/>
      </c>
    </row>
    <row r="3827" spans="23:31" ht="12.75" customHeight="1">
      <c r="W3827" s="1046" t="str">
        <f t="shared" si="575"/>
        <v/>
      </c>
      <c r="X3827" s="1047"/>
      <c r="Y3827" s="1048" t="str">
        <f t="shared" si="576"/>
        <v/>
      </c>
      <c r="Z3827" s="1049" t="str">
        <f t="shared" si="570"/>
        <v/>
      </c>
      <c r="AA3827" s="1049" t="str">
        <f t="shared" si="571"/>
        <v/>
      </c>
      <c r="AB3827" s="1050" t="str">
        <f t="shared" si="572"/>
        <v/>
      </c>
      <c r="AD3827" s="1052" t="str">
        <f t="shared" si="573"/>
        <v/>
      </c>
      <c r="AE3827" s="1053" t="str">
        <f t="shared" si="574"/>
        <v/>
      </c>
    </row>
    <row r="3828" spans="23:31" ht="12.75" customHeight="1">
      <c r="W3828" s="1046" t="str">
        <f t="shared" si="575"/>
        <v/>
      </c>
      <c r="X3828" s="1047"/>
      <c r="Y3828" s="1048" t="str">
        <f t="shared" si="576"/>
        <v/>
      </c>
      <c r="Z3828" s="1049" t="str">
        <f t="shared" si="570"/>
        <v/>
      </c>
      <c r="AA3828" s="1049" t="str">
        <f t="shared" si="571"/>
        <v/>
      </c>
      <c r="AB3828" s="1050" t="str">
        <f t="shared" si="572"/>
        <v/>
      </c>
      <c r="AD3828" s="1052" t="str">
        <f t="shared" si="573"/>
        <v/>
      </c>
      <c r="AE3828" s="1053" t="str">
        <f t="shared" si="574"/>
        <v/>
      </c>
    </row>
    <row r="3829" spans="23:31" ht="12.75" customHeight="1">
      <c r="W3829" s="1046" t="str">
        <f t="shared" si="575"/>
        <v/>
      </c>
      <c r="X3829" s="1047"/>
      <c r="Y3829" s="1048" t="str">
        <f t="shared" si="576"/>
        <v/>
      </c>
      <c r="Z3829" s="1049" t="str">
        <f t="shared" si="570"/>
        <v/>
      </c>
      <c r="AA3829" s="1049" t="str">
        <f t="shared" si="571"/>
        <v/>
      </c>
      <c r="AB3829" s="1050" t="str">
        <f t="shared" si="572"/>
        <v/>
      </c>
      <c r="AD3829" s="1052" t="str">
        <f t="shared" si="573"/>
        <v/>
      </c>
      <c r="AE3829" s="1053" t="str">
        <f t="shared" si="574"/>
        <v/>
      </c>
    </row>
    <row r="3830" spans="23:31" ht="12.75" customHeight="1">
      <c r="W3830" s="1046" t="str">
        <f t="shared" si="575"/>
        <v/>
      </c>
      <c r="X3830" s="1047"/>
      <c r="Y3830" s="1048" t="str">
        <f t="shared" si="576"/>
        <v/>
      </c>
      <c r="Z3830" s="1049" t="str">
        <f t="shared" si="570"/>
        <v/>
      </c>
      <c r="AA3830" s="1049" t="str">
        <f t="shared" si="571"/>
        <v/>
      </c>
      <c r="AB3830" s="1050" t="str">
        <f t="shared" si="572"/>
        <v/>
      </c>
      <c r="AD3830" s="1052" t="str">
        <f t="shared" si="573"/>
        <v/>
      </c>
      <c r="AE3830" s="1053" t="str">
        <f t="shared" si="574"/>
        <v/>
      </c>
    </row>
    <row r="3831" spans="23:31" ht="12.75" customHeight="1">
      <c r="W3831" s="1046" t="str">
        <f t="shared" si="575"/>
        <v/>
      </c>
      <c r="X3831" s="1047"/>
      <c r="Y3831" s="1048" t="str">
        <f t="shared" si="576"/>
        <v/>
      </c>
      <c r="Z3831" s="1049" t="str">
        <f t="shared" si="570"/>
        <v/>
      </c>
      <c r="AA3831" s="1049" t="str">
        <f t="shared" si="571"/>
        <v/>
      </c>
      <c r="AB3831" s="1050" t="str">
        <f t="shared" si="572"/>
        <v/>
      </c>
      <c r="AD3831" s="1052" t="str">
        <f t="shared" si="573"/>
        <v/>
      </c>
      <c r="AE3831" s="1053" t="str">
        <f t="shared" si="574"/>
        <v/>
      </c>
    </row>
    <row r="3832" spans="23:31" ht="12.75" customHeight="1">
      <c r="W3832" s="1046" t="str">
        <f t="shared" si="575"/>
        <v/>
      </c>
      <c r="X3832" s="1047"/>
      <c r="Y3832" s="1048" t="str">
        <f t="shared" si="576"/>
        <v/>
      </c>
      <c r="Z3832" s="1049" t="str">
        <f t="shared" si="570"/>
        <v/>
      </c>
      <c r="AA3832" s="1049" t="str">
        <f t="shared" si="571"/>
        <v/>
      </c>
      <c r="AB3832" s="1050" t="str">
        <f t="shared" si="572"/>
        <v/>
      </c>
      <c r="AD3832" s="1052" t="str">
        <f t="shared" si="573"/>
        <v/>
      </c>
      <c r="AE3832" s="1053" t="str">
        <f t="shared" si="574"/>
        <v/>
      </c>
    </row>
    <row r="3833" spans="23:31" ht="12.75" customHeight="1">
      <c r="W3833" s="1046" t="str">
        <f t="shared" si="575"/>
        <v/>
      </c>
      <c r="X3833" s="1047"/>
      <c r="Y3833" s="1048" t="str">
        <f t="shared" si="576"/>
        <v/>
      </c>
      <c r="Z3833" s="1049" t="str">
        <f t="shared" si="570"/>
        <v/>
      </c>
      <c r="AA3833" s="1049" t="str">
        <f t="shared" si="571"/>
        <v/>
      </c>
      <c r="AB3833" s="1050" t="str">
        <f t="shared" si="572"/>
        <v/>
      </c>
      <c r="AD3833" s="1052" t="str">
        <f t="shared" si="573"/>
        <v/>
      </c>
      <c r="AE3833" s="1053" t="str">
        <f t="shared" si="574"/>
        <v/>
      </c>
    </row>
    <row r="3834" spans="23:31" ht="12.75" customHeight="1">
      <c r="W3834" s="1046" t="str">
        <f t="shared" si="575"/>
        <v/>
      </c>
      <c r="X3834" s="1047"/>
      <c r="Y3834" s="1048" t="str">
        <f t="shared" si="576"/>
        <v/>
      </c>
      <c r="Z3834" s="1049" t="str">
        <f t="shared" si="570"/>
        <v/>
      </c>
      <c r="AA3834" s="1049" t="str">
        <f t="shared" si="571"/>
        <v/>
      </c>
      <c r="AB3834" s="1050" t="str">
        <f t="shared" si="572"/>
        <v/>
      </c>
      <c r="AD3834" s="1052" t="str">
        <f t="shared" si="573"/>
        <v/>
      </c>
      <c r="AE3834" s="1053" t="str">
        <f t="shared" si="574"/>
        <v/>
      </c>
    </row>
    <row r="3835" spans="23:31" ht="12.75" customHeight="1">
      <c r="W3835" s="1046" t="str">
        <f t="shared" si="575"/>
        <v/>
      </c>
      <c r="X3835" s="1047"/>
      <c r="Y3835" s="1048" t="str">
        <f t="shared" si="576"/>
        <v/>
      </c>
      <c r="Z3835" s="1049" t="str">
        <f t="shared" si="570"/>
        <v/>
      </c>
      <c r="AA3835" s="1049" t="str">
        <f t="shared" si="571"/>
        <v/>
      </c>
      <c r="AB3835" s="1050" t="str">
        <f t="shared" si="572"/>
        <v/>
      </c>
      <c r="AD3835" s="1052" t="str">
        <f t="shared" si="573"/>
        <v/>
      </c>
      <c r="AE3835" s="1053" t="str">
        <f t="shared" si="574"/>
        <v/>
      </c>
    </row>
    <row r="3836" spans="23:31" ht="12.75" customHeight="1">
      <c r="W3836" s="1046" t="str">
        <f t="shared" si="575"/>
        <v/>
      </c>
      <c r="X3836" s="1047"/>
      <c r="Y3836" s="1048" t="str">
        <f t="shared" si="576"/>
        <v/>
      </c>
      <c r="Z3836" s="1049" t="str">
        <f t="shared" si="570"/>
        <v/>
      </c>
      <c r="AA3836" s="1049" t="str">
        <f t="shared" si="571"/>
        <v/>
      </c>
      <c r="AB3836" s="1050" t="str">
        <f t="shared" si="572"/>
        <v/>
      </c>
      <c r="AD3836" s="1052" t="str">
        <f t="shared" si="573"/>
        <v/>
      </c>
      <c r="AE3836" s="1053" t="str">
        <f t="shared" si="574"/>
        <v/>
      </c>
    </row>
    <row r="3837" spans="23:31" ht="12.75" customHeight="1">
      <c r="W3837" s="1046" t="str">
        <f t="shared" si="575"/>
        <v/>
      </c>
      <c r="X3837" s="1047"/>
      <c r="Y3837" s="1048" t="str">
        <f t="shared" si="576"/>
        <v/>
      </c>
      <c r="Z3837" s="1049" t="str">
        <f t="shared" si="570"/>
        <v/>
      </c>
      <c r="AA3837" s="1049" t="str">
        <f t="shared" si="571"/>
        <v/>
      </c>
      <c r="AB3837" s="1050" t="str">
        <f t="shared" si="572"/>
        <v/>
      </c>
      <c r="AD3837" s="1052" t="str">
        <f t="shared" si="573"/>
        <v/>
      </c>
      <c r="AE3837" s="1053" t="str">
        <f t="shared" si="574"/>
        <v/>
      </c>
    </row>
    <row r="3838" spans="23:31" ht="12.75" customHeight="1">
      <c r="W3838" s="1046" t="str">
        <f t="shared" si="575"/>
        <v/>
      </c>
      <c r="X3838" s="1047"/>
      <c r="Y3838" s="1048" t="str">
        <f t="shared" si="576"/>
        <v/>
      </c>
      <c r="Z3838" s="1049" t="str">
        <f t="shared" si="570"/>
        <v/>
      </c>
      <c r="AA3838" s="1049" t="str">
        <f t="shared" si="571"/>
        <v/>
      </c>
      <c r="AB3838" s="1050" t="str">
        <f t="shared" si="572"/>
        <v/>
      </c>
      <c r="AD3838" s="1052" t="str">
        <f t="shared" si="573"/>
        <v/>
      </c>
      <c r="AE3838" s="1053" t="str">
        <f t="shared" si="574"/>
        <v/>
      </c>
    </row>
    <row r="3839" spans="23:31" ht="12.75" customHeight="1">
      <c r="W3839" s="1046" t="str">
        <f t="shared" si="575"/>
        <v/>
      </c>
      <c r="X3839" s="1047"/>
      <c r="Y3839" s="1048" t="str">
        <f t="shared" si="576"/>
        <v/>
      </c>
      <c r="Z3839" s="1049" t="str">
        <f t="shared" si="570"/>
        <v/>
      </c>
      <c r="AA3839" s="1049" t="str">
        <f t="shared" si="571"/>
        <v/>
      </c>
      <c r="AB3839" s="1050" t="str">
        <f t="shared" si="572"/>
        <v/>
      </c>
      <c r="AD3839" s="1052" t="str">
        <f t="shared" si="573"/>
        <v/>
      </c>
      <c r="AE3839" s="1053" t="str">
        <f t="shared" si="574"/>
        <v/>
      </c>
    </row>
    <row r="3840" spans="23:31" ht="12.75" customHeight="1">
      <c r="W3840" s="1046" t="str">
        <f t="shared" si="575"/>
        <v/>
      </c>
      <c r="X3840" s="1047"/>
      <c r="Y3840" s="1048" t="str">
        <f t="shared" si="576"/>
        <v/>
      </c>
      <c r="Z3840" s="1049" t="str">
        <f t="shared" si="570"/>
        <v/>
      </c>
      <c r="AA3840" s="1049" t="str">
        <f t="shared" si="571"/>
        <v/>
      </c>
      <c r="AB3840" s="1050" t="str">
        <f t="shared" si="572"/>
        <v/>
      </c>
      <c r="AD3840" s="1052" t="str">
        <f t="shared" si="573"/>
        <v/>
      </c>
      <c r="AE3840" s="1053" t="str">
        <f t="shared" si="574"/>
        <v/>
      </c>
    </row>
    <row r="3841" spans="23:31" ht="12.75" customHeight="1">
      <c r="W3841" s="1046" t="str">
        <f t="shared" si="575"/>
        <v/>
      </c>
      <c r="X3841" s="1047"/>
      <c r="Y3841" s="1048" t="str">
        <f t="shared" si="576"/>
        <v/>
      </c>
      <c r="Z3841" s="1049" t="str">
        <f t="shared" si="570"/>
        <v/>
      </c>
      <c r="AA3841" s="1049" t="str">
        <f t="shared" si="571"/>
        <v/>
      </c>
      <c r="AB3841" s="1050" t="str">
        <f t="shared" si="572"/>
        <v/>
      </c>
      <c r="AD3841" s="1052" t="str">
        <f t="shared" si="573"/>
        <v/>
      </c>
      <c r="AE3841" s="1053" t="str">
        <f t="shared" si="574"/>
        <v/>
      </c>
    </row>
    <row r="3842" spans="23:31" ht="12.75" customHeight="1">
      <c r="W3842" s="1046" t="str">
        <f t="shared" si="575"/>
        <v/>
      </c>
      <c r="X3842" s="1047"/>
      <c r="Y3842" s="1048" t="str">
        <f t="shared" si="576"/>
        <v/>
      </c>
      <c r="Z3842" s="1049" t="str">
        <f t="shared" si="570"/>
        <v/>
      </c>
      <c r="AA3842" s="1049" t="str">
        <f t="shared" si="571"/>
        <v/>
      </c>
      <c r="AB3842" s="1050" t="str">
        <f t="shared" si="572"/>
        <v/>
      </c>
      <c r="AD3842" s="1052" t="str">
        <f t="shared" si="573"/>
        <v/>
      </c>
      <c r="AE3842" s="1053" t="str">
        <f t="shared" si="574"/>
        <v/>
      </c>
    </row>
    <row r="3843" spans="23:31" ht="12.75" customHeight="1">
      <c r="W3843" s="1046" t="str">
        <f t="shared" si="575"/>
        <v/>
      </c>
      <c r="X3843" s="1047"/>
      <c r="Y3843" s="1048" t="str">
        <f t="shared" si="576"/>
        <v/>
      </c>
      <c r="Z3843" s="1049" t="str">
        <f t="shared" ref="Z3843:Z3906" si="577">IF($K3843="","",_xlfn.LET(_xlpm.gDate,K3843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843" s="1049" t="str">
        <f t="shared" ref="AA3843:AA3906" si="578">IF($Z3843="","",TEXT($Z3843,"mm"))</f>
        <v/>
      </c>
      <c r="AB3843" s="1050" t="str">
        <f t="shared" ref="AB3843:AB3906" si="579">IFERROR(CHOOSE(AA3843,"መስከረም","ጥቅምት","ህዳር  ","ታህሳስ ","ጥር ","የካቲት ","መጋቢት ","ሚይዚያ ","ግንቦት ","ሰኔ ","ሐምሌ ","ነሐሴ ","Pagume"),"")</f>
        <v/>
      </c>
      <c r="AD3843" s="1052" t="str">
        <f t="shared" ref="AD3843:AD3906" si="580">IF($D3843="","",YEAR(D3843)&amp;"-W"&amp;WEEKNUM(D3843,2))</f>
        <v/>
      </c>
      <c r="AE3843" s="1053" t="str">
        <f t="shared" ref="AE3843:AE3906" si="581">IF($K3843="","",YEAR(K3843)&amp;"-W"&amp;WEEKNUM(K3843,2))</f>
        <v/>
      </c>
    </row>
    <row r="3844" spans="23:31" ht="12.75" customHeight="1">
      <c r="W3844" s="1046" t="str">
        <f t="shared" ref="W3844:W3907" si="582">IF($D3844="","",_xlfn.LET(_xlpm.gDate,D3844,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844" s="1047"/>
      <c r="Y3844" s="1048" t="str">
        <f t="shared" si="576"/>
        <v/>
      </c>
      <c r="Z3844" s="1049" t="str">
        <f t="shared" si="577"/>
        <v/>
      </c>
      <c r="AA3844" s="1049" t="str">
        <f t="shared" si="578"/>
        <v/>
      </c>
      <c r="AB3844" s="1050" t="str">
        <f t="shared" si="579"/>
        <v/>
      </c>
      <c r="AD3844" s="1052" t="str">
        <f t="shared" si="580"/>
        <v/>
      </c>
      <c r="AE3844" s="1053" t="str">
        <f t="shared" si="581"/>
        <v/>
      </c>
    </row>
    <row r="3845" spans="23:31" ht="12.75" customHeight="1">
      <c r="W3845" s="1046" t="str">
        <f t="shared" si="582"/>
        <v/>
      </c>
      <c r="X3845" s="1047"/>
      <c r="Y3845" s="1048" t="str">
        <f t="shared" si="576"/>
        <v/>
      </c>
      <c r="Z3845" s="1049" t="str">
        <f t="shared" si="577"/>
        <v/>
      </c>
      <c r="AA3845" s="1049" t="str">
        <f t="shared" si="578"/>
        <v/>
      </c>
      <c r="AB3845" s="1050" t="str">
        <f t="shared" si="579"/>
        <v/>
      </c>
      <c r="AD3845" s="1052" t="str">
        <f t="shared" si="580"/>
        <v/>
      </c>
      <c r="AE3845" s="1053" t="str">
        <f t="shared" si="581"/>
        <v/>
      </c>
    </row>
    <row r="3846" spans="23:31" ht="12.75" customHeight="1">
      <c r="W3846" s="1046" t="str">
        <f t="shared" si="582"/>
        <v/>
      </c>
      <c r="X3846" s="1047"/>
      <c r="Y3846" s="1048" t="str">
        <f t="shared" si="576"/>
        <v/>
      </c>
      <c r="Z3846" s="1049" t="str">
        <f t="shared" si="577"/>
        <v/>
      </c>
      <c r="AA3846" s="1049" t="str">
        <f t="shared" si="578"/>
        <v/>
      </c>
      <c r="AB3846" s="1050" t="str">
        <f t="shared" si="579"/>
        <v/>
      </c>
      <c r="AD3846" s="1052" t="str">
        <f t="shared" si="580"/>
        <v/>
      </c>
      <c r="AE3846" s="1053" t="str">
        <f t="shared" si="581"/>
        <v/>
      </c>
    </row>
    <row r="3847" spans="23:31" ht="12.75" customHeight="1">
      <c r="W3847" s="1046" t="str">
        <f t="shared" si="582"/>
        <v/>
      </c>
      <c r="X3847" s="1047"/>
      <c r="Y3847" s="1048" t="str">
        <f t="shared" si="576"/>
        <v/>
      </c>
      <c r="Z3847" s="1049" t="str">
        <f t="shared" si="577"/>
        <v/>
      </c>
      <c r="AA3847" s="1049" t="str">
        <f t="shared" si="578"/>
        <v/>
      </c>
      <c r="AB3847" s="1050" t="str">
        <f t="shared" si="579"/>
        <v/>
      </c>
      <c r="AD3847" s="1052" t="str">
        <f t="shared" si="580"/>
        <v/>
      </c>
      <c r="AE3847" s="1053" t="str">
        <f t="shared" si="581"/>
        <v/>
      </c>
    </row>
    <row r="3848" spans="23:31" ht="12.75" customHeight="1">
      <c r="W3848" s="1046" t="str">
        <f t="shared" si="582"/>
        <v/>
      </c>
      <c r="X3848" s="1047"/>
      <c r="Y3848" s="1048" t="str">
        <f t="shared" si="576"/>
        <v/>
      </c>
      <c r="Z3848" s="1049" t="str">
        <f t="shared" si="577"/>
        <v/>
      </c>
      <c r="AA3848" s="1049" t="str">
        <f t="shared" si="578"/>
        <v/>
      </c>
      <c r="AB3848" s="1050" t="str">
        <f t="shared" si="579"/>
        <v/>
      </c>
      <c r="AD3848" s="1052" t="str">
        <f t="shared" si="580"/>
        <v/>
      </c>
      <c r="AE3848" s="1053" t="str">
        <f t="shared" si="581"/>
        <v/>
      </c>
    </row>
    <row r="3849" spans="23:31" ht="12.75" customHeight="1">
      <c r="W3849" s="1046" t="str">
        <f t="shared" si="582"/>
        <v/>
      </c>
      <c r="X3849" s="1047"/>
      <c r="Y3849" s="1048" t="str">
        <f t="shared" si="576"/>
        <v/>
      </c>
      <c r="Z3849" s="1049" t="str">
        <f t="shared" si="577"/>
        <v/>
      </c>
      <c r="AA3849" s="1049" t="str">
        <f t="shared" si="578"/>
        <v/>
      </c>
      <c r="AB3849" s="1050" t="str">
        <f t="shared" si="579"/>
        <v/>
      </c>
      <c r="AD3849" s="1052" t="str">
        <f t="shared" si="580"/>
        <v/>
      </c>
      <c r="AE3849" s="1053" t="str">
        <f t="shared" si="581"/>
        <v/>
      </c>
    </row>
    <row r="3850" spans="23:31" ht="12.75" customHeight="1">
      <c r="W3850" s="1046" t="str">
        <f t="shared" si="582"/>
        <v/>
      </c>
      <c r="X3850" s="1047"/>
      <c r="Y3850" s="1048" t="str">
        <f t="shared" si="576"/>
        <v/>
      </c>
      <c r="Z3850" s="1049" t="str">
        <f t="shared" si="577"/>
        <v/>
      </c>
      <c r="AA3850" s="1049" t="str">
        <f t="shared" si="578"/>
        <v/>
      </c>
      <c r="AB3850" s="1050" t="str">
        <f t="shared" si="579"/>
        <v/>
      </c>
      <c r="AD3850" s="1052" t="str">
        <f t="shared" si="580"/>
        <v/>
      </c>
      <c r="AE3850" s="1053" t="str">
        <f t="shared" si="581"/>
        <v/>
      </c>
    </row>
    <row r="3851" spans="23:31" ht="12.75" customHeight="1">
      <c r="W3851" s="1046" t="str">
        <f t="shared" si="582"/>
        <v/>
      </c>
      <c r="X3851" s="1047"/>
      <c r="Y3851" s="1048" t="str">
        <f t="shared" si="576"/>
        <v/>
      </c>
      <c r="Z3851" s="1049" t="str">
        <f t="shared" si="577"/>
        <v/>
      </c>
      <c r="AA3851" s="1049" t="str">
        <f t="shared" si="578"/>
        <v/>
      </c>
      <c r="AB3851" s="1050" t="str">
        <f t="shared" si="579"/>
        <v/>
      </c>
      <c r="AD3851" s="1052" t="str">
        <f t="shared" si="580"/>
        <v/>
      </c>
      <c r="AE3851" s="1053" t="str">
        <f t="shared" si="581"/>
        <v/>
      </c>
    </row>
    <row r="3852" spans="23:31" ht="12.75" customHeight="1">
      <c r="W3852" s="1046" t="str">
        <f t="shared" si="582"/>
        <v/>
      </c>
      <c r="X3852" s="1047"/>
      <c r="Y3852" s="1048" t="str">
        <f t="shared" si="576"/>
        <v/>
      </c>
      <c r="Z3852" s="1049" t="str">
        <f t="shared" si="577"/>
        <v/>
      </c>
      <c r="AA3852" s="1049" t="str">
        <f t="shared" si="578"/>
        <v/>
      </c>
      <c r="AB3852" s="1050" t="str">
        <f t="shared" si="579"/>
        <v/>
      </c>
      <c r="AD3852" s="1052" t="str">
        <f t="shared" si="580"/>
        <v/>
      </c>
      <c r="AE3852" s="1053" t="str">
        <f t="shared" si="581"/>
        <v/>
      </c>
    </row>
    <row r="3853" spans="23:31" ht="12.75" customHeight="1">
      <c r="W3853" s="1046" t="str">
        <f t="shared" si="582"/>
        <v/>
      </c>
      <c r="X3853" s="1047"/>
      <c r="Y3853" s="1048" t="str">
        <f t="shared" si="576"/>
        <v/>
      </c>
      <c r="Z3853" s="1049" t="str">
        <f t="shared" si="577"/>
        <v/>
      </c>
      <c r="AA3853" s="1049" t="str">
        <f t="shared" si="578"/>
        <v/>
      </c>
      <c r="AB3853" s="1050" t="str">
        <f t="shared" si="579"/>
        <v/>
      </c>
      <c r="AD3853" s="1052" t="str">
        <f t="shared" si="580"/>
        <v/>
      </c>
      <c r="AE3853" s="1053" t="str">
        <f t="shared" si="581"/>
        <v/>
      </c>
    </row>
    <row r="3854" spans="23:31" ht="12.75" customHeight="1">
      <c r="W3854" s="1046" t="str">
        <f t="shared" si="582"/>
        <v/>
      </c>
      <c r="X3854" s="1047"/>
      <c r="Y3854" s="1048" t="str">
        <f t="shared" si="576"/>
        <v/>
      </c>
      <c r="Z3854" s="1049" t="str">
        <f t="shared" si="577"/>
        <v/>
      </c>
      <c r="AA3854" s="1049" t="str">
        <f t="shared" si="578"/>
        <v/>
      </c>
      <c r="AB3854" s="1050" t="str">
        <f t="shared" si="579"/>
        <v/>
      </c>
      <c r="AD3854" s="1052" t="str">
        <f t="shared" si="580"/>
        <v/>
      </c>
      <c r="AE3854" s="1053" t="str">
        <f t="shared" si="581"/>
        <v/>
      </c>
    </row>
    <row r="3855" spans="23:31" ht="12.75" customHeight="1">
      <c r="W3855" s="1046" t="str">
        <f t="shared" si="582"/>
        <v/>
      </c>
      <c r="X3855" s="1047"/>
      <c r="Y3855" s="1048" t="str">
        <f t="shared" si="576"/>
        <v/>
      </c>
      <c r="Z3855" s="1049" t="str">
        <f t="shared" si="577"/>
        <v/>
      </c>
      <c r="AA3855" s="1049" t="str">
        <f t="shared" si="578"/>
        <v/>
      </c>
      <c r="AB3855" s="1050" t="str">
        <f t="shared" si="579"/>
        <v/>
      </c>
      <c r="AD3855" s="1052" t="str">
        <f t="shared" si="580"/>
        <v/>
      </c>
      <c r="AE3855" s="1053" t="str">
        <f t="shared" si="581"/>
        <v/>
      </c>
    </row>
    <row r="3856" spans="23:31" ht="12.75" customHeight="1">
      <c r="W3856" s="1046" t="str">
        <f t="shared" si="582"/>
        <v/>
      </c>
      <c r="X3856" s="1047"/>
      <c r="Y3856" s="1048" t="str">
        <f t="shared" si="576"/>
        <v/>
      </c>
      <c r="Z3856" s="1049" t="str">
        <f t="shared" si="577"/>
        <v/>
      </c>
      <c r="AA3856" s="1049" t="str">
        <f t="shared" si="578"/>
        <v/>
      </c>
      <c r="AB3856" s="1050" t="str">
        <f t="shared" si="579"/>
        <v/>
      </c>
      <c r="AD3856" s="1052" t="str">
        <f t="shared" si="580"/>
        <v/>
      </c>
      <c r="AE3856" s="1053" t="str">
        <f t="shared" si="581"/>
        <v/>
      </c>
    </row>
    <row r="3857" spans="23:31" ht="12.75" customHeight="1">
      <c r="W3857" s="1046" t="str">
        <f t="shared" si="582"/>
        <v/>
      </c>
      <c r="X3857" s="1047"/>
      <c r="Y3857" s="1048" t="str">
        <f t="shared" si="576"/>
        <v/>
      </c>
      <c r="Z3857" s="1049" t="str">
        <f t="shared" si="577"/>
        <v/>
      </c>
      <c r="AA3857" s="1049" t="str">
        <f t="shared" si="578"/>
        <v/>
      </c>
      <c r="AB3857" s="1050" t="str">
        <f t="shared" si="579"/>
        <v/>
      </c>
      <c r="AD3857" s="1052" t="str">
        <f t="shared" si="580"/>
        <v/>
      </c>
      <c r="AE3857" s="1053" t="str">
        <f t="shared" si="581"/>
        <v/>
      </c>
    </row>
    <row r="3858" spans="23:31" ht="12.75" customHeight="1">
      <c r="W3858" s="1046" t="str">
        <f t="shared" si="582"/>
        <v/>
      </c>
      <c r="X3858" s="1047"/>
      <c r="Y3858" s="1048" t="str">
        <f t="shared" si="576"/>
        <v/>
      </c>
      <c r="Z3858" s="1049" t="str">
        <f t="shared" si="577"/>
        <v/>
      </c>
      <c r="AA3858" s="1049" t="str">
        <f t="shared" si="578"/>
        <v/>
      </c>
      <c r="AB3858" s="1050" t="str">
        <f t="shared" si="579"/>
        <v/>
      </c>
      <c r="AD3858" s="1052" t="str">
        <f t="shared" si="580"/>
        <v/>
      </c>
      <c r="AE3858" s="1053" t="str">
        <f t="shared" si="581"/>
        <v/>
      </c>
    </row>
    <row r="3859" spans="23:31" ht="12.75" customHeight="1">
      <c r="W3859" s="1046" t="str">
        <f t="shared" si="582"/>
        <v/>
      </c>
      <c r="X3859" s="1047"/>
      <c r="Y3859" s="1048" t="str">
        <f t="shared" si="576"/>
        <v/>
      </c>
      <c r="Z3859" s="1049" t="str">
        <f t="shared" si="577"/>
        <v/>
      </c>
      <c r="AA3859" s="1049" t="str">
        <f t="shared" si="578"/>
        <v/>
      </c>
      <c r="AB3859" s="1050" t="str">
        <f t="shared" si="579"/>
        <v/>
      </c>
      <c r="AD3859" s="1052" t="str">
        <f t="shared" si="580"/>
        <v/>
      </c>
      <c r="AE3859" s="1053" t="str">
        <f t="shared" si="581"/>
        <v/>
      </c>
    </row>
    <row r="3860" spans="23:31" ht="12.75" customHeight="1">
      <c r="W3860" s="1046" t="str">
        <f t="shared" si="582"/>
        <v/>
      </c>
      <c r="X3860" s="1047"/>
      <c r="Y3860" s="1048" t="str">
        <f t="shared" si="576"/>
        <v/>
      </c>
      <c r="Z3860" s="1049" t="str">
        <f t="shared" si="577"/>
        <v/>
      </c>
      <c r="AA3860" s="1049" t="str">
        <f t="shared" si="578"/>
        <v/>
      </c>
      <c r="AB3860" s="1050" t="str">
        <f t="shared" si="579"/>
        <v/>
      </c>
      <c r="AD3860" s="1052" t="str">
        <f t="shared" si="580"/>
        <v/>
      </c>
      <c r="AE3860" s="1053" t="str">
        <f t="shared" si="581"/>
        <v/>
      </c>
    </row>
    <row r="3861" spans="23:31" ht="12.75" customHeight="1">
      <c r="W3861" s="1046" t="str">
        <f t="shared" si="582"/>
        <v/>
      </c>
      <c r="X3861" s="1047"/>
      <c r="Y3861" s="1048" t="str">
        <f t="shared" si="576"/>
        <v/>
      </c>
      <c r="Z3861" s="1049" t="str">
        <f t="shared" si="577"/>
        <v/>
      </c>
      <c r="AA3861" s="1049" t="str">
        <f t="shared" si="578"/>
        <v/>
      </c>
      <c r="AB3861" s="1050" t="str">
        <f t="shared" si="579"/>
        <v/>
      </c>
      <c r="AD3861" s="1052" t="str">
        <f t="shared" si="580"/>
        <v/>
      </c>
      <c r="AE3861" s="1053" t="str">
        <f t="shared" si="581"/>
        <v/>
      </c>
    </row>
    <row r="3862" spans="23:31" ht="12.75" customHeight="1">
      <c r="W3862" s="1046" t="str">
        <f t="shared" si="582"/>
        <v/>
      </c>
      <c r="X3862" s="1047"/>
      <c r="Y3862" s="1048" t="str">
        <f t="shared" si="576"/>
        <v/>
      </c>
      <c r="Z3862" s="1049" t="str">
        <f t="shared" si="577"/>
        <v/>
      </c>
      <c r="AA3862" s="1049" t="str">
        <f t="shared" si="578"/>
        <v/>
      </c>
      <c r="AB3862" s="1050" t="str">
        <f t="shared" si="579"/>
        <v/>
      </c>
      <c r="AD3862" s="1052" t="str">
        <f t="shared" si="580"/>
        <v/>
      </c>
      <c r="AE3862" s="1053" t="str">
        <f t="shared" si="581"/>
        <v/>
      </c>
    </row>
    <row r="3863" spans="23:31" ht="12.75" customHeight="1">
      <c r="W3863" s="1046" t="str">
        <f t="shared" si="582"/>
        <v/>
      </c>
      <c r="X3863" s="1047"/>
      <c r="Y3863" s="1048" t="str">
        <f t="shared" si="576"/>
        <v/>
      </c>
      <c r="Z3863" s="1049" t="str">
        <f t="shared" si="577"/>
        <v/>
      </c>
      <c r="AA3863" s="1049" t="str">
        <f t="shared" si="578"/>
        <v/>
      </c>
      <c r="AB3863" s="1050" t="str">
        <f t="shared" si="579"/>
        <v/>
      </c>
      <c r="AD3863" s="1052" t="str">
        <f t="shared" si="580"/>
        <v/>
      </c>
      <c r="AE3863" s="1053" t="str">
        <f t="shared" si="581"/>
        <v/>
      </c>
    </row>
    <row r="3864" spans="23:31" ht="12.75" customHeight="1">
      <c r="W3864" s="1046" t="str">
        <f t="shared" si="582"/>
        <v/>
      </c>
      <c r="X3864" s="1047"/>
      <c r="Y3864" s="1048" t="str">
        <f t="shared" si="576"/>
        <v/>
      </c>
      <c r="Z3864" s="1049" t="str">
        <f t="shared" si="577"/>
        <v/>
      </c>
      <c r="AA3864" s="1049" t="str">
        <f t="shared" si="578"/>
        <v/>
      </c>
      <c r="AB3864" s="1050" t="str">
        <f t="shared" si="579"/>
        <v/>
      </c>
      <c r="AD3864" s="1052" t="str">
        <f t="shared" si="580"/>
        <v/>
      </c>
      <c r="AE3864" s="1053" t="str">
        <f t="shared" si="581"/>
        <v/>
      </c>
    </row>
    <row r="3865" spans="23:31" ht="12.75" customHeight="1">
      <c r="W3865" s="1046" t="str">
        <f t="shared" si="582"/>
        <v/>
      </c>
      <c r="X3865" s="1047"/>
      <c r="Y3865" s="1048" t="str">
        <f t="shared" si="576"/>
        <v/>
      </c>
      <c r="Z3865" s="1049" t="str">
        <f t="shared" si="577"/>
        <v/>
      </c>
      <c r="AA3865" s="1049" t="str">
        <f t="shared" si="578"/>
        <v/>
      </c>
      <c r="AB3865" s="1050" t="str">
        <f t="shared" si="579"/>
        <v/>
      </c>
      <c r="AD3865" s="1052" t="str">
        <f t="shared" si="580"/>
        <v/>
      </c>
      <c r="AE3865" s="1053" t="str">
        <f t="shared" si="581"/>
        <v/>
      </c>
    </row>
    <row r="3866" spans="23:31" ht="12.75" customHeight="1">
      <c r="W3866" s="1046" t="str">
        <f t="shared" si="582"/>
        <v/>
      </c>
      <c r="X3866" s="1047"/>
      <c r="Y3866" s="1048" t="str">
        <f t="shared" si="576"/>
        <v/>
      </c>
      <c r="Z3866" s="1049" t="str">
        <f t="shared" si="577"/>
        <v/>
      </c>
      <c r="AA3866" s="1049" t="str">
        <f t="shared" si="578"/>
        <v/>
      </c>
      <c r="AB3866" s="1050" t="str">
        <f t="shared" si="579"/>
        <v/>
      </c>
      <c r="AD3866" s="1052" t="str">
        <f t="shared" si="580"/>
        <v/>
      </c>
      <c r="AE3866" s="1053" t="str">
        <f t="shared" si="581"/>
        <v/>
      </c>
    </row>
    <row r="3867" spans="23:31" ht="12.75" customHeight="1">
      <c r="W3867" s="1046" t="str">
        <f t="shared" si="582"/>
        <v/>
      </c>
      <c r="X3867" s="1047"/>
      <c r="Y3867" s="1048" t="str">
        <f t="shared" si="576"/>
        <v/>
      </c>
      <c r="Z3867" s="1049" t="str">
        <f t="shared" si="577"/>
        <v/>
      </c>
      <c r="AA3867" s="1049" t="str">
        <f t="shared" si="578"/>
        <v/>
      </c>
      <c r="AB3867" s="1050" t="str">
        <f t="shared" si="579"/>
        <v/>
      </c>
      <c r="AD3867" s="1052" t="str">
        <f t="shared" si="580"/>
        <v/>
      </c>
      <c r="AE3867" s="1053" t="str">
        <f t="shared" si="581"/>
        <v/>
      </c>
    </row>
    <row r="3868" spans="23:31" ht="12.75" customHeight="1">
      <c r="W3868" s="1046" t="str">
        <f t="shared" si="582"/>
        <v/>
      </c>
      <c r="X3868" s="1047"/>
      <c r="Y3868" s="1048" t="str">
        <f t="shared" si="576"/>
        <v/>
      </c>
      <c r="Z3868" s="1049" t="str">
        <f t="shared" si="577"/>
        <v/>
      </c>
      <c r="AA3868" s="1049" t="str">
        <f t="shared" si="578"/>
        <v/>
      </c>
      <c r="AB3868" s="1050" t="str">
        <f t="shared" si="579"/>
        <v/>
      </c>
      <c r="AD3868" s="1052" t="str">
        <f t="shared" si="580"/>
        <v/>
      </c>
      <c r="AE3868" s="1053" t="str">
        <f t="shared" si="581"/>
        <v/>
      </c>
    </row>
    <row r="3869" spans="23:31" ht="12.75" customHeight="1">
      <c r="W3869" s="1046" t="str">
        <f t="shared" si="582"/>
        <v/>
      </c>
      <c r="X3869" s="1047"/>
      <c r="Y3869" s="1048" t="str">
        <f t="shared" si="576"/>
        <v/>
      </c>
      <c r="Z3869" s="1049" t="str">
        <f t="shared" si="577"/>
        <v/>
      </c>
      <c r="AA3869" s="1049" t="str">
        <f t="shared" si="578"/>
        <v/>
      </c>
      <c r="AB3869" s="1050" t="str">
        <f t="shared" si="579"/>
        <v/>
      </c>
      <c r="AD3869" s="1052" t="str">
        <f t="shared" si="580"/>
        <v/>
      </c>
      <c r="AE3869" s="1053" t="str">
        <f t="shared" si="581"/>
        <v/>
      </c>
    </row>
    <row r="3870" spans="23:31" ht="12.75" customHeight="1">
      <c r="W3870" s="1046" t="str">
        <f t="shared" si="582"/>
        <v/>
      </c>
      <c r="X3870" s="1047"/>
      <c r="Y3870" s="1048" t="str">
        <f t="shared" si="576"/>
        <v/>
      </c>
      <c r="Z3870" s="1049" t="str">
        <f t="shared" si="577"/>
        <v/>
      </c>
      <c r="AA3870" s="1049" t="str">
        <f t="shared" si="578"/>
        <v/>
      </c>
      <c r="AB3870" s="1050" t="str">
        <f t="shared" si="579"/>
        <v/>
      </c>
      <c r="AD3870" s="1052" t="str">
        <f t="shared" si="580"/>
        <v/>
      </c>
      <c r="AE3870" s="1053" t="str">
        <f t="shared" si="581"/>
        <v/>
      </c>
    </row>
    <row r="3871" spans="23:31" ht="12.75" customHeight="1">
      <c r="W3871" s="1046" t="str">
        <f t="shared" si="582"/>
        <v/>
      </c>
      <c r="X3871" s="1047"/>
      <c r="Y3871" s="1048" t="str">
        <f t="shared" si="576"/>
        <v/>
      </c>
      <c r="Z3871" s="1049" t="str">
        <f t="shared" si="577"/>
        <v/>
      </c>
      <c r="AA3871" s="1049" t="str">
        <f t="shared" si="578"/>
        <v/>
      </c>
      <c r="AB3871" s="1050" t="str">
        <f t="shared" si="579"/>
        <v/>
      </c>
      <c r="AD3871" s="1052" t="str">
        <f t="shared" si="580"/>
        <v/>
      </c>
      <c r="AE3871" s="1053" t="str">
        <f t="shared" si="581"/>
        <v/>
      </c>
    </row>
    <row r="3872" spans="23:31" ht="12.75" customHeight="1">
      <c r="W3872" s="1046" t="str">
        <f t="shared" si="582"/>
        <v/>
      </c>
      <c r="X3872" s="1047"/>
      <c r="Y3872" s="1048" t="str">
        <f t="shared" si="576"/>
        <v/>
      </c>
      <c r="Z3872" s="1049" t="str">
        <f t="shared" si="577"/>
        <v/>
      </c>
      <c r="AA3872" s="1049" t="str">
        <f t="shared" si="578"/>
        <v/>
      </c>
      <c r="AB3872" s="1050" t="str">
        <f t="shared" si="579"/>
        <v/>
      </c>
      <c r="AD3872" s="1052" t="str">
        <f t="shared" si="580"/>
        <v/>
      </c>
      <c r="AE3872" s="1053" t="str">
        <f t="shared" si="581"/>
        <v/>
      </c>
    </row>
    <row r="3873" spans="23:31" ht="12.75" customHeight="1">
      <c r="W3873" s="1046" t="str">
        <f t="shared" si="582"/>
        <v/>
      </c>
      <c r="X3873" s="1047"/>
      <c r="Y3873" s="1048" t="str">
        <f t="shared" ref="Y3873:Y3936" si="583">IFERROR(CHOOSE(X3873,"መስከረም","ጥቅምት","ህዳር  ","ታህሳስ ","ጥር ","የካቲት ","መጋቢት ","ሚይዚያ ","ግንቦት ","ሰኔ ","ሐምሌ ","ነሐሴ ","Pagume"),"")</f>
        <v/>
      </c>
      <c r="Z3873" s="1049" t="str">
        <f t="shared" si="577"/>
        <v/>
      </c>
      <c r="AA3873" s="1049" t="str">
        <f t="shared" si="578"/>
        <v/>
      </c>
      <c r="AB3873" s="1050" t="str">
        <f t="shared" si="579"/>
        <v/>
      </c>
      <c r="AD3873" s="1052" t="str">
        <f t="shared" si="580"/>
        <v/>
      </c>
      <c r="AE3873" s="1053" t="str">
        <f t="shared" si="581"/>
        <v/>
      </c>
    </row>
    <row r="3874" spans="23:31" ht="12.75" customHeight="1">
      <c r="W3874" s="1046" t="str">
        <f t="shared" si="582"/>
        <v/>
      </c>
      <c r="X3874" s="1047"/>
      <c r="Y3874" s="1048" t="str">
        <f t="shared" si="583"/>
        <v/>
      </c>
      <c r="Z3874" s="1049" t="str">
        <f t="shared" si="577"/>
        <v/>
      </c>
      <c r="AA3874" s="1049" t="str">
        <f t="shared" si="578"/>
        <v/>
      </c>
      <c r="AB3874" s="1050" t="str">
        <f t="shared" si="579"/>
        <v/>
      </c>
      <c r="AD3874" s="1052" t="str">
        <f t="shared" si="580"/>
        <v/>
      </c>
      <c r="AE3874" s="1053" t="str">
        <f t="shared" si="581"/>
        <v/>
      </c>
    </row>
    <row r="3875" spans="23:31" ht="12.75" customHeight="1">
      <c r="W3875" s="1046" t="str">
        <f t="shared" si="582"/>
        <v/>
      </c>
      <c r="X3875" s="1047"/>
      <c r="Y3875" s="1048" t="str">
        <f t="shared" si="583"/>
        <v/>
      </c>
      <c r="Z3875" s="1049" t="str">
        <f t="shared" si="577"/>
        <v/>
      </c>
      <c r="AA3875" s="1049" t="str">
        <f t="shared" si="578"/>
        <v/>
      </c>
      <c r="AB3875" s="1050" t="str">
        <f t="shared" si="579"/>
        <v/>
      </c>
      <c r="AD3875" s="1052" t="str">
        <f t="shared" si="580"/>
        <v/>
      </c>
      <c r="AE3875" s="1053" t="str">
        <f t="shared" si="581"/>
        <v/>
      </c>
    </row>
    <row r="3876" spans="23:31" ht="12.75" customHeight="1">
      <c r="W3876" s="1046" t="str">
        <f t="shared" si="582"/>
        <v/>
      </c>
      <c r="X3876" s="1047"/>
      <c r="Y3876" s="1048" t="str">
        <f t="shared" si="583"/>
        <v/>
      </c>
      <c r="Z3876" s="1049" t="str">
        <f t="shared" si="577"/>
        <v/>
      </c>
      <c r="AA3876" s="1049" t="str">
        <f t="shared" si="578"/>
        <v/>
      </c>
      <c r="AB3876" s="1050" t="str">
        <f t="shared" si="579"/>
        <v/>
      </c>
      <c r="AD3876" s="1052" t="str">
        <f t="shared" si="580"/>
        <v/>
      </c>
      <c r="AE3876" s="1053" t="str">
        <f t="shared" si="581"/>
        <v/>
      </c>
    </row>
    <row r="3877" spans="23:31" ht="12.75" customHeight="1">
      <c r="W3877" s="1046" t="str">
        <f t="shared" si="582"/>
        <v/>
      </c>
      <c r="X3877" s="1047"/>
      <c r="Y3877" s="1048" t="str">
        <f t="shared" si="583"/>
        <v/>
      </c>
      <c r="Z3877" s="1049" t="str">
        <f t="shared" si="577"/>
        <v/>
      </c>
      <c r="AA3877" s="1049" t="str">
        <f t="shared" si="578"/>
        <v/>
      </c>
      <c r="AB3877" s="1050" t="str">
        <f t="shared" si="579"/>
        <v/>
      </c>
      <c r="AD3877" s="1052" t="str">
        <f t="shared" si="580"/>
        <v/>
      </c>
      <c r="AE3877" s="1053" t="str">
        <f t="shared" si="581"/>
        <v/>
      </c>
    </row>
    <row r="3878" spans="23:31" ht="12.75" customHeight="1">
      <c r="W3878" s="1046" t="str">
        <f t="shared" si="582"/>
        <v/>
      </c>
      <c r="X3878" s="1047"/>
      <c r="Y3878" s="1048" t="str">
        <f t="shared" si="583"/>
        <v/>
      </c>
      <c r="Z3878" s="1049" t="str">
        <f t="shared" si="577"/>
        <v/>
      </c>
      <c r="AA3878" s="1049" t="str">
        <f t="shared" si="578"/>
        <v/>
      </c>
      <c r="AB3878" s="1050" t="str">
        <f t="shared" si="579"/>
        <v/>
      </c>
      <c r="AD3878" s="1052" t="str">
        <f t="shared" si="580"/>
        <v/>
      </c>
      <c r="AE3878" s="1053" t="str">
        <f t="shared" si="581"/>
        <v/>
      </c>
    </row>
    <row r="3879" spans="23:31" ht="12.75" customHeight="1">
      <c r="W3879" s="1046" t="str">
        <f t="shared" si="582"/>
        <v/>
      </c>
      <c r="X3879" s="1047"/>
      <c r="Y3879" s="1048" t="str">
        <f t="shared" si="583"/>
        <v/>
      </c>
      <c r="Z3879" s="1049" t="str">
        <f t="shared" si="577"/>
        <v/>
      </c>
      <c r="AA3879" s="1049" t="str">
        <f t="shared" si="578"/>
        <v/>
      </c>
      <c r="AB3879" s="1050" t="str">
        <f t="shared" si="579"/>
        <v/>
      </c>
      <c r="AD3879" s="1052" t="str">
        <f t="shared" si="580"/>
        <v/>
      </c>
      <c r="AE3879" s="1053" t="str">
        <f t="shared" si="581"/>
        <v/>
      </c>
    </row>
    <row r="3880" spans="23:31" ht="12.75" customHeight="1">
      <c r="W3880" s="1046" t="str">
        <f t="shared" si="582"/>
        <v/>
      </c>
      <c r="X3880" s="1047"/>
      <c r="Y3880" s="1048" t="str">
        <f t="shared" si="583"/>
        <v/>
      </c>
      <c r="Z3880" s="1049" t="str">
        <f t="shared" si="577"/>
        <v/>
      </c>
      <c r="AA3880" s="1049" t="str">
        <f t="shared" si="578"/>
        <v/>
      </c>
      <c r="AB3880" s="1050" t="str">
        <f t="shared" si="579"/>
        <v/>
      </c>
      <c r="AD3880" s="1052" t="str">
        <f t="shared" si="580"/>
        <v/>
      </c>
      <c r="AE3880" s="1053" t="str">
        <f t="shared" si="581"/>
        <v/>
      </c>
    </row>
    <row r="3881" spans="23:31" ht="12.75" customHeight="1">
      <c r="W3881" s="1046" t="str">
        <f t="shared" si="582"/>
        <v/>
      </c>
      <c r="X3881" s="1047"/>
      <c r="Y3881" s="1048" t="str">
        <f t="shared" si="583"/>
        <v/>
      </c>
      <c r="Z3881" s="1049" t="str">
        <f t="shared" si="577"/>
        <v/>
      </c>
      <c r="AA3881" s="1049" t="str">
        <f t="shared" si="578"/>
        <v/>
      </c>
      <c r="AB3881" s="1050" t="str">
        <f t="shared" si="579"/>
        <v/>
      </c>
      <c r="AD3881" s="1052" t="str">
        <f t="shared" si="580"/>
        <v/>
      </c>
      <c r="AE3881" s="1053" t="str">
        <f t="shared" si="581"/>
        <v/>
      </c>
    </row>
    <row r="3882" spans="23:31" ht="12.75" customHeight="1">
      <c r="W3882" s="1046" t="str">
        <f t="shared" si="582"/>
        <v/>
      </c>
      <c r="X3882" s="1047"/>
      <c r="Y3882" s="1048" t="str">
        <f t="shared" si="583"/>
        <v/>
      </c>
      <c r="Z3882" s="1049" t="str">
        <f t="shared" si="577"/>
        <v/>
      </c>
      <c r="AA3882" s="1049" t="str">
        <f t="shared" si="578"/>
        <v/>
      </c>
      <c r="AB3882" s="1050" t="str">
        <f t="shared" si="579"/>
        <v/>
      </c>
      <c r="AD3882" s="1052" t="str">
        <f t="shared" si="580"/>
        <v/>
      </c>
      <c r="AE3882" s="1053" t="str">
        <f t="shared" si="581"/>
        <v/>
      </c>
    </row>
    <row r="3883" spans="23:31" ht="12.75" customHeight="1">
      <c r="W3883" s="1046" t="str">
        <f t="shared" si="582"/>
        <v/>
      </c>
      <c r="X3883" s="1047"/>
      <c r="Y3883" s="1048" t="str">
        <f t="shared" si="583"/>
        <v/>
      </c>
      <c r="Z3883" s="1049" t="str">
        <f t="shared" si="577"/>
        <v/>
      </c>
      <c r="AA3883" s="1049" t="str">
        <f t="shared" si="578"/>
        <v/>
      </c>
      <c r="AB3883" s="1050" t="str">
        <f t="shared" si="579"/>
        <v/>
      </c>
      <c r="AD3883" s="1052" t="str">
        <f t="shared" si="580"/>
        <v/>
      </c>
      <c r="AE3883" s="1053" t="str">
        <f t="shared" si="581"/>
        <v/>
      </c>
    </row>
    <row r="3884" spans="23:31" ht="12.75" customHeight="1">
      <c r="W3884" s="1046" t="str">
        <f t="shared" si="582"/>
        <v/>
      </c>
      <c r="X3884" s="1047"/>
      <c r="Y3884" s="1048" t="str">
        <f t="shared" si="583"/>
        <v/>
      </c>
      <c r="Z3884" s="1049" t="str">
        <f t="shared" si="577"/>
        <v/>
      </c>
      <c r="AA3884" s="1049" t="str">
        <f t="shared" si="578"/>
        <v/>
      </c>
      <c r="AB3884" s="1050" t="str">
        <f t="shared" si="579"/>
        <v/>
      </c>
      <c r="AD3884" s="1052" t="str">
        <f t="shared" si="580"/>
        <v/>
      </c>
      <c r="AE3884" s="1053" t="str">
        <f t="shared" si="581"/>
        <v/>
      </c>
    </row>
    <row r="3885" spans="23:31" ht="12.75" customHeight="1">
      <c r="W3885" s="1046" t="str">
        <f t="shared" si="582"/>
        <v/>
      </c>
      <c r="X3885" s="1047"/>
      <c r="Y3885" s="1048" t="str">
        <f t="shared" si="583"/>
        <v/>
      </c>
      <c r="Z3885" s="1049" t="str">
        <f t="shared" si="577"/>
        <v/>
      </c>
      <c r="AA3885" s="1049" t="str">
        <f t="shared" si="578"/>
        <v/>
      </c>
      <c r="AB3885" s="1050" t="str">
        <f t="shared" si="579"/>
        <v/>
      </c>
      <c r="AD3885" s="1052" t="str">
        <f t="shared" si="580"/>
        <v/>
      </c>
      <c r="AE3885" s="1053" t="str">
        <f t="shared" si="581"/>
        <v/>
      </c>
    </row>
    <row r="3886" spans="23:31" ht="12.75" customHeight="1">
      <c r="W3886" s="1046" t="str">
        <f t="shared" si="582"/>
        <v/>
      </c>
      <c r="X3886" s="1047"/>
      <c r="Y3886" s="1048" t="str">
        <f t="shared" si="583"/>
        <v/>
      </c>
      <c r="Z3886" s="1049" t="str">
        <f t="shared" si="577"/>
        <v/>
      </c>
      <c r="AA3886" s="1049" t="str">
        <f t="shared" si="578"/>
        <v/>
      </c>
      <c r="AB3886" s="1050" t="str">
        <f t="shared" si="579"/>
        <v/>
      </c>
      <c r="AD3886" s="1052" t="str">
        <f t="shared" si="580"/>
        <v/>
      </c>
      <c r="AE3886" s="1053" t="str">
        <f t="shared" si="581"/>
        <v/>
      </c>
    </row>
    <row r="3887" spans="23:31" ht="12.75" customHeight="1">
      <c r="W3887" s="1046" t="str">
        <f t="shared" si="582"/>
        <v/>
      </c>
      <c r="X3887" s="1047"/>
      <c r="Y3887" s="1048" t="str">
        <f t="shared" si="583"/>
        <v/>
      </c>
      <c r="Z3887" s="1049" t="str">
        <f t="shared" si="577"/>
        <v/>
      </c>
      <c r="AA3887" s="1049" t="str">
        <f t="shared" si="578"/>
        <v/>
      </c>
      <c r="AB3887" s="1050" t="str">
        <f t="shared" si="579"/>
        <v/>
      </c>
      <c r="AD3887" s="1052" t="str">
        <f t="shared" si="580"/>
        <v/>
      </c>
      <c r="AE3887" s="1053" t="str">
        <f t="shared" si="581"/>
        <v/>
      </c>
    </row>
    <row r="3888" spans="23:31" ht="12.75" customHeight="1">
      <c r="W3888" s="1046" t="str">
        <f t="shared" si="582"/>
        <v/>
      </c>
      <c r="X3888" s="1047"/>
      <c r="Y3888" s="1048" t="str">
        <f t="shared" si="583"/>
        <v/>
      </c>
      <c r="Z3888" s="1049" t="str">
        <f t="shared" si="577"/>
        <v/>
      </c>
      <c r="AA3888" s="1049" t="str">
        <f t="shared" si="578"/>
        <v/>
      </c>
      <c r="AB3888" s="1050" t="str">
        <f t="shared" si="579"/>
        <v/>
      </c>
      <c r="AD3888" s="1052" t="str">
        <f t="shared" si="580"/>
        <v/>
      </c>
      <c r="AE3888" s="1053" t="str">
        <f t="shared" si="581"/>
        <v/>
      </c>
    </row>
    <row r="3889" spans="23:31" ht="12.75" customHeight="1">
      <c r="W3889" s="1046" t="str">
        <f t="shared" si="582"/>
        <v/>
      </c>
      <c r="X3889" s="1047"/>
      <c r="Y3889" s="1048" t="str">
        <f t="shared" si="583"/>
        <v/>
      </c>
      <c r="Z3889" s="1049" t="str">
        <f t="shared" si="577"/>
        <v/>
      </c>
      <c r="AA3889" s="1049" t="str">
        <f t="shared" si="578"/>
        <v/>
      </c>
      <c r="AB3889" s="1050" t="str">
        <f t="shared" si="579"/>
        <v/>
      </c>
      <c r="AD3889" s="1052" t="str">
        <f t="shared" si="580"/>
        <v/>
      </c>
      <c r="AE3889" s="1053" t="str">
        <f t="shared" si="581"/>
        <v/>
      </c>
    </row>
    <row r="3890" spans="23:31" ht="12.75" customHeight="1">
      <c r="W3890" s="1046" t="str">
        <f t="shared" si="582"/>
        <v/>
      </c>
      <c r="X3890" s="1047"/>
      <c r="Y3890" s="1048" t="str">
        <f t="shared" si="583"/>
        <v/>
      </c>
      <c r="Z3890" s="1049" t="str">
        <f t="shared" si="577"/>
        <v/>
      </c>
      <c r="AA3890" s="1049" t="str">
        <f t="shared" si="578"/>
        <v/>
      </c>
      <c r="AB3890" s="1050" t="str">
        <f t="shared" si="579"/>
        <v/>
      </c>
      <c r="AD3890" s="1052" t="str">
        <f t="shared" si="580"/>
        <v/>
      </c>
      <c r="AE3890" s="1053" t="str">
        <f t="shared" si="581"/>
        <v/>
      </c>
    </row>
    <row r="3891" spans="23:31" ht="12.75" customHeight="1">
      <c r="W3891" s="1046" t="str">
        <f t="shared" si="582"/>
        <v/>
      </c>
      <c r="X3891" s="1047"/>
      <c r="Y3891" s="1048" t="str">
        <f t="shared" si="583"/>
        <v/>
      </c>
      <c r="Z3891" s="1049" t="str">
        <f t="shared" si="577"/>
        <v/>
      </c>
      <c r="AA3891" s="1049" t="str">
        <f t="shared" si="578"/>
        <v/>
      </c>
      <c r="AB3891" s="1050" t="str">
        <f t="shared" si="579"/>
        <v/>
      </c>
      <c r="AD3891" s="1052" t="str">
        <f t="shared" si="580"/>
        <v/>
      </c>
      <c r="AE3891" s="1053" t="str">
        <f t="shared" si="581"/>
        <v/>
      </c>
    </row>
    <row r="3892" spans="23:31" ht="12.75" customHeight="1">
      <c r="W3892" s="1046" t="str">
        <f t="shared" si="582"/>
        <v/>
      </c>
      <c r="X3892" s="1047"/>
      <c r="Y3892" s="1048" t="str">
        <f t="shared" si="583"/>
        <v/>
      </c>
      <c r="Z3892" s="1049" t="str">
        <f t="shared" si="577"/>
        <v/>
      </c>
      <c r="AA3892" s="1049" t="str">
        <f t="shared" si="578"/>
        <v/>
      </c>
      <c r="AB3892" s="1050" t="str">
        <f t="shared" si="579"/>
        <v/>
      </c>
      <c r="AD3892" s="1052" t="str">
        <f t="shared" si="580"/>
        <v/>
      </c>
      <c r="AE3892" s="1053" t="str">
        <f t="shared" si="581"/>
        <v/>
      </c>
    </row>
    <row r="3893" spans="23:31" ht="12.75" customHeight="1">
      <c r="W3893" s="1046" t="str">
        <f t="shared" si="582"/>
        <v/>
      </c>
      <c r="X3893" s="1047"/>
      <c r="Y3893" s="1048" t="str">
        <f t="shared" si="583"/>
        <v/>
      </c>
      <c r="Z3893" s="1049" t="str">
        <f t="shared" si="577"/>
        <v/>
      </c>
      <c r="AA3893" s="1049" t="str">
        <f t="shared" si="578"/>
        <v/>
      </c>
      <c r="AB3893" s="1050" t="str">
        <f t="shared" si="579"/>
        <v/>
      </c>
      <c r="AD3893" s="1052" t="str">
        <f t="shared" si="580"/>
        <v/>
      </c>
      <c r="AE3893" s="1053" t="str">
        <f t="shared" si="581"/>
        <v/>
      </c>
    </row>
    <row r="3894" spans="23:31" ht="12.75" customHeight="1">
      <c r="W3894" s="1046" t="str">
        <f t="shared" si="582"/>
        <v/>
      </c>
      <c r="X3894" s="1047"/>
      <c r="Y3894" s="1048" t="str">
        <f t="shared" si="583"/>
        <v/>
      </c>
      <c r="Z3894" s="1049" t="str">
        <f t="shared" si="577"/>
        <v/>
      </c>
      <c r="AA3894" s="1049" t="str">
        <f t="shared" si="578"/>
        <v/>
      </c>
      <c r="AB3894" s="1050" t="str">
        <f t="shared" si="579"/>
        <v/>
      </c>
      <c r="AD3894" s="1052" t="str">
        <f t="shared" si="580"/>
        <v/>
      </c>
      <c r="AE3894" s="1053" t="str">
        <f t="shared" si="581"/>
        <v/>
      </c>
    </row>
    <row r="3895" spans="23:31" ht="12.75" customHeight="1">
      <c r="W3895" s="1046" t="str">
        <f t="shared" si="582"/>
        <v/>
      </c>
      <c r="X3895" s="1047"/>
      <c r="Y3895" s="1048" t="str">
        <f t="shared" si="583"/>
        <v/>
      </c>
      <c r="Z3895" s="1049" t="str">
        <f t="shared" si="577"/>
        <v/>
      </c>
      <c r="AA3895" s="1049" t="str">
        <f t="shared" si="578"/>
        <v/>
      </c>
      <c r="AB3895" s="1050" t="str">
        <f t="shared" si="579"/>
        <v/>
      </c>
      <c r="AD3895" s="1052" t="str">
        <f t="shared" si="580"/>
        <v/>
      </c>
      <c r="AE3895" s="1053" t="str">
        <f t="shared" si="581"/>
        <v/>
      </c>
    </row>
    <row r="3896" spans="23:31" ht="12.75" customHeight="1">
      <c r="W3896" s="1046" t="str">
        <f t="shared" si="582"/>
        <v/>
      </c>
      <c r="X3896" s="1047"/>
      <c r="Y3896" s="1048" t="str">
        <f t="shared" si="583"/>
        <v/>
      </c>
      <c r="Z3896" s="1049" t="str">
        <f t="shared" si="577"/>
        <v/>
      </c>
      <c r="AA3896" s="1049" t="str">
        <f t="shared" si="578"/>
        <v/>
      </c>
      <c r="AB3896" s="1050" t="str">
        <f t="shared" si="579"/>
        <v/>
      </c>
      <c r="AD3896" s="1052" t="str">
        <f t="shared" si="580"/>
        <v/>
      </c>
      <c r="AE3896" s="1053" t="str">
        <f t="shared" si="581"/>
        <v/>
      </c>
    </row>
    <row r="3897" spans="23:31" ht="12.75" customHeight="1">
      <c r="W3897" s="1046" t="str">
        <f t="shared" si="582"/>
        <v/>
      </c>
      <c r="X3897" s="1047"/>
      <c r="Y3897" s="1048" t="str">
        <f t="shared" si="583"/>
        <v/>
      </c>
      <c r="Z3897" s="1049" t="str">
        <f t="shared" si="577"/>
        <v/>
      </c>
      <c r="AA3897" s="1049" t="str">
        <f t="shared" si="578"/>
        <v/>
      </c>
      <c r="AB3897" s="1050" t="str">
        <f t="shared" si="579"/>
        <v/>
      </c>
      <c r="AD3897" s="1052" t="str">
        <f t="shared" si="580"/>
        <v/>
      </c>
      <c r="AE3897" s="1053" t="str">
        <f t="shared" si="581"/>
        <v/>
      </c>
    </row>
    <row r="3898" spans="23:31" ht="12.75" customHeight="1">
      <c r="W3898" s="1046" t="str">
        <f t="shared" si="582"/>
        <v/>
      </c>
      <c r="X3898" s="1047"/>
      <c r="Y3898" s="1048" t="str">
        <f t="shared" si="583"/>
        <v/>
      </c>
      <c r="Z3898" s="1049" t="str">
        <f t="shared" si="577"/>
        <v/>
      </c>
      <c r="AA3898" s="1049" t="str">
        <f t="shared" si="578"/>
        <v/>
      </c>
      <c r="AB3898" s="1050" t="str">
        <f t="shared" si="579"/>
        <v/>
      </c>
      <c r="AD3898" s="1052" t="str">
        <f t="shared" si="580"/>
        <v/>
      </c>
      <c r="AE3898" s="1053" t="str">
        <f t="shared" si="581"/>
        <v/>
      </c>
    </row>
    <row r="3899" spans="23:31" ht="12.75" customHeight="1">
      <c r="W3899" s="1046" t="str">
        <f t="shared" si="582"/>
        <v/>
      </c>
      <c r="X3899" s="1047"/>
      <c r="Y3899" s="1048" t="str">
        <f t="shared" si="583"/>
        <v/>
      </c>
      <c r="Z3899" s="1049" t="str">
        <f t="shared" si="577"/>
        <v/>
      </c>
      <c r="AA3899" s="1049" t="str">
        <f t="shared" si="578"/>
        <v/>
      </c>
      <c r="AB3899" s="1050" t="str">
        <f t="shared" si="579"/>
        <v/>
      </c>
      <c r="AD3899" s="1052" t="str">
        <f t="shared" si="580"/>
        <v/>
      </c>
      <c r="AE3899" s="1053" t="str">
        <f t="shared" si="581"/>
        <v/>
      </c>
    </row>
    <row r="3900" spans="23:31" ht="12.75" customHeight="1">
      <c r="W3900" s="1046" t="str">
        <f t="shared" si="582"/>
        <v/>
      </c>
      <c r="X3900" s="1047"/>
      <c r="Y3900" s="1048" t="str">
        <f t="shared" si="583"/>
        <v/>
      </c>
      <c r="Z3900" s="1049" t="str">
        <f t="shared" si="577"/>
        <v/>
      </c>
      <c r="AA3900" s="1049" t="str">
        <f t="shared" si="578"/>
        <v/>
      </c>
      <c r="AB3900" s="1050" t="str">
        <f t="shared" si="579"/>
        <v/>
      </c>
      <c r="AD3900" s="1052" t="str">
        <f t="shared" si="580"/>
        <v/>
      </c>
      <c r="AE3900" s="1053" t="str">
        <f t="shared" si="581"/>
        <v/>
      </c>
    </row>
    <row r="3901" spans="23:31" ht="12.75" customHeight="1">
      <c r="W3901" s="1046" t="str">
        <f t="shared" si="582"/>
        <v/>
      </c>
      <c r="X3901" s="1047"/>
      <c r="Y3901" s="1048" t="str">
        <f t="shared" si="583"/>
        <v/>
      </c>
      <c r="Z3901" s="1049" t="str">
        <f t="shared" si="577"/>
        <v/>
      </c>
      <c r="AA3901" s="1049" t="str">
        <f t="shared" si="578"/>
        <v/>
      </c>
      <c r="AB3901" s="1050" t="str">
        <f t="shared" si="579"/>
        <v/>
      </c>
      <c r="AD3901" s="1052" t="str">
        <f t="shared" si="580"/>
        <v/>
      </c>
      <c r="AE3901" s="1053" t="str">
        <f t="shared" si="581"/>
        <v/>
      </c>
    </row>
    <row r="3902" spans="23:31" ht="12.75" customHeight="1">
      <c r="W3902" s="1046" t="str">
        <f t="shared" si="582"/>
        <v/>
      </c>
      <c r="X3902" s="1047"/>
      <c r="Y3902" s="1048" t="str">
        <f t="shared" si="583"/>
        <v/>
      </c>
      <c r="Z3902" s="1049" t="str">
        <f t="shared" si="577"/>
        <v/>
      </c>
      <c r="AA3902" s="1049" t="str">
        <f t="shared" si="578"/>
        <v/>
      </c>
      <c r="AB3902" s="1050" t="str">
        <f t="shared" si="579"/>
        <v/>
      </c>
      <c r="AD3902" s="1052" t="str">
        <f t="shared" si="580"/>
        <v/>
      </c>
      <c r="AE3902" s="1053" t="str">
        <f t="shared" si="581"/>
        <v/>
      </c>
    </row>
    <row r="3903" spans="23:31" ht="12.75" customHeight="1">
      <c r="W3903" s="1046" t="str">
        <f t="shared" si="582"/>
        <v/>
      </c>
      <c r="X3903" s="1047"/>
      <c r="Y3903" s="1048" t="str">
        <f t="shared" si="583"/>
        <v/>
      </c>
      <c r="Z3903" s="1049" t="str">
        <f t="shared" si="577"/>
        <v/>
      </c>
      <c r="AA3903" s="1049" t="str">
        <f t="shared" si="578"/>
        <v/>
      </c>
      <c r="AB3903" s="1050" t="str">
        <f t="shared" si="579"/>
        <v/>
      </c>
      <c r="AD3903" s="1052" t="str">
        <f t="shared" si="580"/>
        <v/>
      </c>
      <c r="AE3903" s="1053" t="str">
        <f t="shared" si="581"/>
        <v/>
      </c>
    </row>
    <row r="3904" spans="23:31" ht="12.75" customHeight="1">
      <c r="W3904" s="1046" t="str">
        <f t="shared" si="582"/>
        <v/>
      </c>
      <c r="X3904" s="1047"/>
      <c r="Y3904" s="1048" t="str">
        <f t="shared" si="583"/>
        <v/>
      </c>
      <c r="Z3904" s="1049" t="str">
        <f t="shared" si="577"/>
        <v/>
      </c>
      <c r="AA3904" s="1049" t="str">
        <f t="shared" si="578"/>
        <v/>
      </c>
      <c r="AB3904" s="1050" t="str">
        <f t="shared" si="579"/>
        <v/>
      </c>
      <c r="AD3904" s="1052" t="str">
        <f t="shared" si="580"/>
        <v/>
      </c>
      <c r="AE3904" s="1053" t="str">
        <f t="shared" si="581"/>
        <v/>
      </c>
    </row>
    <row r="3905" spans="23:31" ht="12.75" customHeight="1">
      <c r="W3905" s="1046" t="str">
        <f t="shared" si="582"/>
        <v/>
      </c>
      <c r="X3905" s="1047"/>
      <c r="Y3905" s="1048" t="str">
        <f t="shared" si="583"/>
        <v/>
      </c>
      <c r="Z3905" s="1049" t="str">
        <f t="shared" si="577"/>
        <v/>
      </c>
      <c r="AA3905" s="1049" t="str">
        <f t="shared" si="578"/>
        <v/>
      </c>
      <c r="AB3905" s="1050" t="str">
        <f t="shared" si="579"/>
        <v/>
      </c>
      <c r="AD3905" s="1052" t="str">
        <f t="shared" si="580"/>
        <v/>
      </c>
      <c r="AE3905" s="1053" t="str">
        <f t="shared" si="581"/>
        <v/>
      </c>
    </row>
    <row r="3906" spans="23:31" ht="12.75" customHeight="1">
      <c r="W3906" s="1046" t="str">
        <f t="shared" si="582"/>
        <v/>
      </c>
      <c r="X3906" s="1047"/>
      <c r="Y3906" s="1048" t="str">
        <f t="shared" si="583"/>
        <v/>
      </c>
      <c r="Z3906" s="1049" t="str">
        <f t="shared" si="577"/>
        <v/>
      </c>
      <c r="AA3906" s="1049" t="str">
        <f t="shared" si="578"/>
        <v/>
      </c>
      <c r="AB3906" s="1050" t="str">
        <f t="shared" si="579"/>
        <v/>
      </c>
      <c r="AD3906" s="1052" t="str">
        <f t="shared" si="580"/>
        <v/>
      </c>
      <c r="AE3906" s="1053" t="str">
        <f t="shared" si="581"/>
        <v/>
      </c>
    </row>
    <row r="3907" spans="23:31" ht="12.75" customHeight="1">
      <c r="W3907" s="1046" t="str">
        <f t="shared" si="582"/>
        <v/>
      </c>
      <c r="X3907" s="1047"/>
      <c r="Y3907" s="1048" t="str">
        <f t="shared" si="583"/>
        <v/>
      </c>
      <c r="Z3907" s="1049" t="str">
        <f t="shared" ref="Z3907:Z3970" si="584">IF($K3907="","",_xlfn.LET(_xlpm.gDate,K3907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907" s="1049" t="str">
        <f t="shared" ref="AA3907:AA3970" si="585">IF($Z3907="","",TEXT($Z3907,"mm"))</f>
        <v/>
      </c>
      <c r="AB3907" s="1050" t="str">
        <f t="shared" ref="AB3907:AB3970" si="586">IFERROR(CHOOSE(AA3907,"መስከረም","ጥቅምት","ህዳር  ","ታህሳስ ","ጥር ","የካቲት ","መጋቢት ","ሚይዚያ ","ግንቦት ","ሰኔ ","ሐምሌ ","ነሐሴ ","Pagume"),"")</f>
        <v/>
      </c>
      <c r="AD3907" s="1052" t="str">
        <f t="shared" ref="AD3907:AD3970" si="587">IF($D3907="","",YEAR(D3907)&amp;"-W"&amp;WEEKNUM(D3907,2))</f>
        <v/>
      </c>
      <c r="AE3907" s="1053" t="str">
        <f t="shared" ref="AE3907:AE3970" si="588">IF($K3907="","",YEAR(K3907)&amp;"-W"&amp;WEEKNUM(K3907,2))</f>
        <v/>
      </c>
    </row>
    <row r="3908" spans="23:31" ht="12.75" customHeight="1">
      <c r="W3908" s="1046" t="str">
        <f t="shared" ref="W3908:W3971" si="589">IF($D3908="","",_xlfn.LET(_xlpm.gDate,D3908,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908" s="1047"/>
      <c r="Y3908" s="1048" t="str">
        <f t="shared" si="583"/>
        <v/>
      </c>
      <c r="Z3908" s="1049" t="str">
        <f t="shared" si="584"/>
        <v/>
      </c>
      <c r="AA3908" s="1049" t="str">
        <f t="shared" si="585"/>
        <v/>
      </c>
      <c r="AB3908" s="1050" t="str">
        <f t="shared" si="586"/>
        <v/>
      </c>
      <c r="AD3908" s="1052" t="str">
        <f t="shared" si="587"/>
        <v/>
      </c>
      <c r="AE3908" s="1053" t="str">
        <f t="shared" si="588"/>
        <v/>
      </c>
    </row>
    <row r="3909" spans="23:31" ht="12.75" customHeight="1">
      <c r="W3909" s="1046" t="str">
        <f t="shared" si="589"/>
        <v/>
      </c>
      <c r="X3909" s="1047"/>
      <c r="Y3909" s="1048" t="str">
        <f t="shared" si="583"/>
        <v/>
      </c>
      <c r="Z3909" s="1049" t="str">
        <f t="shared" si="584"/>
        <v/>
      </c>
      <c r="AA3909" s="1049" t="str">
        <f t="shared" si="585"/>
        <v/>
      </c>
      <c r="AB3909" s="1050" t="str">
        <f t="shared" si="586"/>
        <v/>
      </c>
      <c r="AD3909" s="1052" t="str">
        <f t="shared" si="587"/>
        <v/>
      </c>
      <c r="AE3909" s="1053" t="str">
        <f t="shared" si="588"/>
        <v/>
      </c>
    </row>
    <row r="3910" spans="23:31" ht="12.75" customHeight="1">
      <c r="W3910" s="1046" t="str">
        <f t="shared" si="589"/>
        <v/>
      </c>
      <c r="X3910" s="1047"/>
      <c r="Y3910" s="1048" t="str">
        <f t="shared" si="583"/>
        <v/>
      </c>
      <c r="Z3910" s="1049" t="str">
        <f t="shared" si="584"/>
        <v/>
      </c>
      <c r="AA3910" s="1049" t="str">
        <f t="shared" si="585"/>
        <v/>
      </c>
      <c r="AB3910" s="1050" t="str">
        <f t="shared" si="586"/>
        <v/>
      </c>
      <c r="AD3910" s="1052" t="str">
        <f t="shared" si="587"/>
        <v/>
      </c>
      <c r="AE3910" s="1053" t="str">
        <f t="shared" si="588"/>
        <v/>
      </c>
    </row>
    <row r="3911" spans="23:31" ht="12.75" customHeight="1">
      <c r="W3911" s="1046" t="str">
        <f t="shared" si="589"/>
        <v/>
      </c>
      <c r="X3911" s="1047"/>
      <c r="Y3911" s="1048" t="str">
        <f t="shared" si="583"/>
        <v/>
      </c>
      <c r="Z3911" s="1049" t="str">
        <f t="shared" si="584"/>
        <v/>
      </c>
      <c r="AA3911" s="1049" t="str">
        <f t="shared" si="585"/>
        <v/>
      </c>
      <c r="AB3911" s="1050" t="str">
        <f t="shared" si="586"/>
        <v/>
      </c>
      <c r="AD3911" s="1052" t="str">
        <f t="shared" si="587"/>
        <v/>
      </c>
      <c r="AE3911" s="1053" t="str">
        <f t="shared" si="588"/>
        <v/>
      </c>
    </row>
    <row r="3912" spans="23:31" ht="12.75" customHeight="1">
      <c r="W3912" s="1046" t="str">
        <f t="shared" si="589"/>
        <v/>
      </c>
      <c r="X3912" s="1047"/>
      <c r="Y3912" s="1048" t="str">
        <f t="shared" si="583"/>
        <v/>
      </c>
      <c r="Z3912" s="1049" t="str">
        <f t="shared" si="584"/>
        <v/>
      </c>
      <c r="AA3912" s="1049" t="str">
        <f t="shared" si="585"/>
        <v/>
      </c>
      <c r="AB3912" s="1050" t="str">
        <f t="shared" si="586"/>
        <v/>
      </c>
      <c r="AD3912" s="1052" t="str">
        <f t="shared" si="587"/>
        <v/>
      </c>
      <c r="AE3912" s="1053" t="str">
        <f t="shared" si="588"/>
        <v/>
      </c>
    </row>
    <row r="3913" spans="23:31" ht="12.75" customHeight="1">
      <c r="W3913" s="1046" t="str">
        <f t="shared" si="589"/>
        <v/>
      </c>
      <c r="X3913" s="1047"/>
      <c r="Y3913" s="1048" t="str">
        <f t="shared" si="583"/>
        <v/>
      </c>
      <c r="Z3913" s="1049" t="str">
        <f t="shared" si="584"/>
        <v/>
      </c>
      <c r="AA3913" s="1049" t="str">
        <f t="shared" si="585"/>
        <v/>
      </c>
      <c r="AB3913" s="1050" t="str">
        <f t="shared" si="586"/>
        <v/>
      </c>
      <c r="AD3913" s="1052" t="str">
        <f t="shared" si="587"/>
        <v/>
      </c>
      <c r="AE3913" s="1053" t="str">
        <f t="shared" si="588"/>
        <v/>
      </c>
    </row>
    <row r="3914" spans="23:31" ht="12.75" customHeight="1">
      <c r="W3914" s="1046" t="str">
        <f t="shared" si="589"/>
        <v/>
      </c>
      <c r="X3914" s="1047"/>
      <c r="Y3914" s="1048" t="str">
        <f t="shared" si="583"/>
        <v/>
      </c>
      <c r="Z3914" s="1049" t="str">
        <f t="shared" si="584"/>
        <v/>
      </c>
      <c r="AA3914" s="1049" t="str">
        <f t="shared" si="585"/>
        <v/>
      </c>
      <c r="AB3914" s="1050" t="str">
        <f t="shared" si="586"/>
        <v/>
      </c>
      <c r="AD3914" s="1052" t="str">
        <f t="shared" si="587"/>
        <v/>
      </c>
      <c r="AE3914" s="1053" t="str">
        <f t="shared" si="588"/>
        <v/>
      </c>
    </row>
    <row r="3915" spans="23:31" ht="12.75" customHeight="1">
      <c r="W3915" s="1046" t="str">
        <f t="shared" si="589"/>
        <v/>
      </c>
      <c r="X3915" s="1047"/>
      <c r="Y3915" s="1048" t="str">
        <f t="shared" si="583"/>
        <v/>
      </c>
      <c r="Z3915" s="1049" t="str">
        <f t="shared" si="584"/>
        <v/>
      </c>
      <c r="AA3915" s="1049" t="str">
        <f t="shared" si="585"/>
        <v/>
      </c>
      <c r="AB3915" s="1050" t="str">
        <f t="shared" si="586"/>
        <v/>
      </c>
      <c r="AD3915" s="1052" t="str">
        <f t="shared" si="587"/>
        <v/>
      </c>
      <c r="AE3915" s="1053" t="str">
        <f t="shared" si="588"/>
        <v/>
      </c>
    </row>
    <row r="3916" spans="23:31" ht="12.75" customHeight="1">
      <c r="W3916" s="1046" t="str">
        <f t="shared" si="589"/>
        <v/>
      </c>
      <c r="X3916" s="1047"/>
      <c r="Y3916" s="1048" t="str">
        <f t="shared" si="583"/>
        <v/>
      </c>
      <c r="Z3916" s="1049" t="str">
        <f t="shared" si="584"/>
        <v/>
      </c>
      <c r="AA3916" s="1049" t="str">
        <f t="shared" si="585"/>
        <v/>
      </c>
      <c r="AB3916" s="1050" t="str">
        <f t="shared" si="586"/>
        <v/>
      </c>
      <c r="AD3916" s="1052" t="str">
        <f t="shared" si="587"/>
        <v/>
      </c>
      <c r="AE3916" s="1053" t="str">
        <f t="shared" si="588"/>
        <v/>
      </c>
    </row>
    <row r="3917" spans="23:31" ht="12.75" customHeight="1">
      <c r="W3917" s="1046" t="str">
        <f t="shared" si="589"/>
        <v/>
      </c>
      <c r="X3917" s="1047"/>
      <c r="Y3917" s="1048" t="str">
        <f t="shared" si="583"/>
        <v/>
      </c>
      <c r="Z3917" s="1049" t="str">
        <f t="shared" si="584"/>
        <v/>
      </c>
      <c r="AA3917" s="1049" t="str">
        <f t="shared" si="585"/>
        <v/>
      </c>
      <c r="AB3917" s="1050" t="str">
        <f t="shared" si="586"/>
        <v/>
      </c>
      <c r="AD3917" s="1052" t="str">
        <f t="shared" si="587"/>
        <v/>
      </c>
      <c r="AE3917" s="1053" t="str">
        <f t="shared" si="588"/>
        <v/>
      </c>
    </row>
    <row r="3918" spans="23:31" ht="12.75" customHeight="1">
      <c r="W3918" s="1046" t="str">
        <f t="shared" si="589"/>
        <v/>
      </c>
      <c r="X3918" s="1047"/>
      <c r="Y3918" s="1048" t="str">
        <f t="shared" si="583"/>
        <v/>
      </c>
      <c r="Z3918" s="1049" t="str">
        <f t="shared" si="584"/>
        <v/>
      </c>
      <c r="AA3918" s="1049" t="str">
        <f t="shared" si="585"/>
        <v/>
      </c>
      <c r="AB3918" s="1050" t="str">
        <f t="shared" si="586"/>
        <v/>
      </c>
      <c r="AD3918" s="1052" t="str">
        <f t="shared" si="587"/>
        <v/>
      </c>
      <c r="AE3918" s="1053" t="str">
        <f t="shared" si="588"/>
        <v/>
      </c>
    </row>
    <row r="3919" spans="23:31" ht="12.75" customHeight="1">
      <c r="W3919" s="1046" t="str">
        <f t="shared" si="589"/>
        <v/>
      </c>
      <c r="X3919" s="1047"/>
      <c r="Y3919" s="1048" t="str">
        <f t="shared" si="583"/>
        <v/>
      </c>
      <c r="Z3919" s="1049" t="str">
        <f t="shared" si="584"/>
        <v/>
      </c>
      <c r="AA3919" s="1049" t="str">
        <f t="shared" si="585"/>
        <v/>
      </c>
      <c r="AB3919" s="1050" t="str">
        <f t="shared" si="586"/>
        <v/>
      </c>
      <c r="AD3919" s="1052" t="str">
        <f t="shared" si="587"/>
        <v/>
      </c>
      <c r="AE3919" s="1053" t="str">
        <f t="shared" si="588"/>
        <v/>
      </c>
    </row>
    <row r="3920" spans="23:31" ht="12.75" customHeight="1">
      <c r="W3920" s="1046" t="str">
        <f t="shared" si="589"/>
        <v/>
      </c>
      <c r="X3920" s="1047"/>
      <c r="Y3920" s="1048" t="str">
        <f t="shared" si="583"/>
        <v/>
      </c>
      <c r="Z3920" s="1049" t="str">
        <f t="shared" si="584"/>
        <v/>
      </c>
      <c r="AA3920" s="1049" t="str">
        <f t="shared" si="585"/>
        <v/>
      </c>
      <c r="AB3920" s="1050" t="str">
        <f t="shared" si="586"/>
        <v/>
      </c>
      <c r="AD3920" s="1052" t="str">
        <f t="shared" si="587"/>
        <v/>
      </c>
      <c r="AE3920" s="1053" t="str">
        <f t="shared" si="588"/>
        <v/>
      </c>
    </row>
    <row r="3921" spans="23:31" ht="12.75" customHeight="1">
      <c r="W3921" s="1046" t="str">
        <f t="shared" si="589"/>
        <v/>
      </c>
      <c r="X3921" s="1047"/>
      <c r="Y3921" s="1048" t="str">
        <f t="shared" si="583"/>
        <v/>
      </c>
      <c r="Z3921" s="1049" t="str">
        <f t="shared" si="584"/>
        <v/>
      </c>
      <c r="AA3921" s="1049" t="str">
        <f t="shared" si="585"/>
        <v/>
      </c>
      <c r="AB3921" s="1050" t="str">
        <f t="shared" si="586"/>
        <v/>
      </c>
      <c r="AD3921" s="1052" t="str">
        <f t="shared" si="587"/>
        <v/>
      </c>
      <c r="AE3921" s="1053" t="str">
        <f t="shared" si="588"/>
        <v/>
      </c>
    </row>
    <row r="3922" spans="23:31" ht="12.75" customHeight="1">
      <c r="W3922" s="1046" t="str">
        <f t="shared" si="589"/>
        <v/>
      </c>
      <c r="X3922" s="1047"/>
      <c r="Y3922" s="1048" t="str">
        <f t="shared" si="583"/>
        <v/>
      </c>
      <c r="Z3922" s="1049" t="str">
        <f t="shared" si="584"/>
        <v/>
      </c>
      <c r="AA3922" s="1049" t="str">
        <f t="shared" si="585"/>
        <v/>
      </c>
      <c r="AB3922" s="1050" t="str">
        <f t="shared" si="586"/>
        <v/>
      </c>
      <c r="AD3922" s="1052" t="str">
        <f t="shared" si="587"/>
        <v/>
      </c>
      <c r="AE3922" s="1053" t="str">
        <f t="shared" si="588"/>
        <v/>
      </c>
    </row>
    <row r="3923" spans="23:31" ht="12.75" customHeight="1">
      <c r="W3923" s="1046" t="str">
        <f t="shared" si="589"/>
        <v/>
      </c>
      <c r="X3923" s="1047"/>
      <c r="Y3923" s="1048" t="str">
        <f t="shared" si="583"/>
        <v/>
      </c>
      <c r="Z3923" s="1049" t="str">
        <f t="shared" si="584"/>
        <v/>
      </c>
      <c r="AA3923" s="1049" t="str">
        <f t="shared" si="585"/>
        <v/>
      </c>
      <c r="AB3923" s="1050" t="str">
        <f t="shared" si="586"/>
        <v/>
      </c>
      <c r="AD3923" s="1052" t="str">
        <f t="shared" si="587"/>
        <v/>
      </c>
      <c r="AE3923" s="1053" t="str">
        <f t="shared" si="588"/>
        <v/>
      </c>
    </row>
    <row r="3924" spans="23:31" ht="12.75" customHeight="1">
      <c r="W3924" s="1046" t="str">
        <f t="shared" si="589"/>
        <v/>
      </c>
      <c r="X3924" s="1047"/>
      <c r="Y3924" s="1048" t="str">
        <f t="shared" si="583"/>
        <v/>
      </c>
      <c r="Z3924" s="1049" t="str">
        <f t="shared" si="584"/>
        <v/>
      </c>
      <c r="AA3924" s="1049" t="str">
        <f t="shared" si="585"/>
        <v/>
      </c>
      <c r="AB3924" s="1050" t="str">
        <f t="shared" si="586"/>
        <v/>
      </c>
      <c r="AD3924" s="1052" t="str">
        <f t="shared" si="587"/>
        <v/>
      </c>
      <c r="AE3924" s="1053" t="str">
        <f t="shared" si="588"/>
        <v/>
      </c>
    </row>
    <row r="3925" spans="23:31" ht="12.75" customHeight="1">
      <c r="W3925" s="1046" t="str">
        <f t="shared" si="589"/>
        <v/>
      </c>
      <c r="X3925" s="1047"/>
      <c r="Y3925" s="1048" t="str">
        <f t="shared" si="583"/>
        <v/>
      </c>
      <c r="Z3925" s="1049" t="str">
        <f t="shared" si="584"/>
        <v/>
      </c>
      <c r="AA3925" s="1049" t="str">
        <f t="shared" si="585"/>
        <v/>
      </c>
      <c r="AB3925" s="1050" t="str">
        <f t="shared" si="586"/>
        <v/>
      </c>
      <c r="AD3925" s="1052" t="str">
        <f t="shared" si="587"/>
        <v/>
      </c>
      <c r="AE3925" s="1053" t="str">
        <f t="shared" si="588"/>
        <v/>
      </c>
    </row>
    <row r="3926" spans="23:31" ht="12.75" customHeight="1">
      <c r="W3926" s="1046" t="str">
        <f t="shared" si="589"/>
        <v/>
      </c>
      <c r="X3926" s="1047"/>
      <c r="Y3926" s="1048" t="str">
        <f t="shared" si="583"/>
        <v/>
      </c>
      <c r="Z3926" s="1049" t="str">
        <f t="shared" si="584"/>
        <v/>
      </c>
      <c r="AA3926" s="1049" t="str">
        <f t="shared" si="585"/>
        <v/>
      </c>
      <c r="AB3926" s="1050" t="str">
        <f t="shared" si="586"/>
        <v/>
      </c>
      <c r="AD3926" s="1052" t="str">
        <f t="shared" si="587"/>
        <v/>
      </c>
      <c r="AE3926" s="1053" t="str">
        <f t="shared" si="588"/>
        <v/>
      </c>
    </row>
    <row r="3927" spans="23:31" ht="12.75" customHeight="1">
      <c r="W3927" s="1046" t="str">
        <f t="shared" si="589"/>
        <v/>
      </c>
      <c r="X3927" s="1047"/>
      <c r="Y3927" s="1048" t="str">
        <f t="shared" si="583"/>
        <v/>
      </c>
      <c r="Z3927" s="1049" t="str">
        <f t="shared" si="584"/>
        <v/>
      </c>
      <c r="AA3927" s="1049" t="str">
        <f t="shared" si="585"/>
        <v/>
      </c>
      <c r="AB3927" s="1050" t="str">
        <f t="shared" si="586"/>
        <v/>
      </c>
      <c r="AD3927" s="1052" t="str">
        <f t="shared" si="587"/>
        <v/>
      </c>
      <c r="AE3927" s="1053" t="str">
        <f t="shared" si="588"/>
        <v/>
      </c>
    </row>
    <row r="3928" spans="23:31" ht="12.75" customHeight="1">
      <c r="W3928" s="1046" t="str">
        <f t="shared" si="589"/>
        <v/>
      </c>
      <c r="X3928" s="1047"/>
      <c r="Y3928" s="1048" t="str">
        <f t="shared" si="583"/>
        <v/>
      </c>
      <c r="Z3928" s="1049" t="str">
        <f t="shared" si="584"/>
        <v/>
      </c>
      <c r="AA3928" s="1049" t="str">
        <f t="shared" si="585"/>
        <v/>
      </c>
      <c r="AB3928" s="1050" t="str">
        <f t="shared" si="586"/>
        <v/>
      </c>
      <c r="AD3928" s="1052" t="str">
        <f t="shared" si="587"/>
        <v/>
      </c>
      <c r="AE3928" s="1053" t="str">
        <f t="shared" si="588"/>
        <v/>
      </c>
    </row>
    <row r="3929" spans="23:31" ht="12.75" customHeight="1">
      <c r="W3929" s="1046" t="str">
        <f t="shared" si="589"/>
        <v/>
      </c>
      <c r="X3929" s="1047"/>
      <c r="Y3929" s="1048" t="str">
        <f t="shared" si="583"/>
        <v/>
      </c>
      <c r="Z3929" s="1049" t="str">
        <f t="shared" si="584"/>
        <v/>
      </c>
      <c r="AA3929" s="1049" t="str">
        <f t="shared" si="585"/>
        <v/>
      </c>
      <c r="AB3929" s="1050" t="str">
        <f t="shared" si="586"/>
        <v/>
      </c>
      <c r="AD3929" s="1052" t="str">
        <f t="shared" si="587"/>
        <v/>
      </c>
      <c r="AE3929" s="1053" t="str">
        <f t="shared" si="588"/>
        <v/>
      </c>
    </row>
    <row r="3930" spans="23:31" ht="12.75" customHeight="1">
      <c r="W3930" s="1046" t="str">
        <f t="shared" si="589"/>
        <v/>
      </c>
      <c r="X3930" s="1047"/>
      <c r="Y3930" s="1048" t="str">
        <f t="shared" si="583"/>
        <v/>
      </c>
      <c r="Z3930" s="1049" t="str">
        <f t="shared" si="584"/>
        <v/>
      </c>
      <c r="AA3930" s="1049" t="str">
        <f t="shared" si="585"/>
        <v/>
      </c>
      <c r="AB3930" s="1050" t="str">
        <f t="shared" si="586"/>
        <v/>
      </c>
      <c r="AD3930" s="1052" t="str">
        <f t="shared" si="587"/>
        <v/>
      </c>
      <c r="AE3930" s="1053" t="str">
        <f t="shared" si="588"/>
        <v/>
      </c>
    </row>
    <row r="3931" spans="23:31" ht="12.75" customHeight="1">
      <c r="W3931" s="1046" t="str">
        <f t="shared" si="589"/>
        <v/>
      </c>
      <c r="X3931" s="1047"/>
      <c r="Y3931" s="1048" t="str">
        <f t="shared" si="583"/>
        <v/>
      </c>
      <c r="Z3931" s="1049" t="str">
        <f t="shared" si="584"/>
        <v/>
      </c>
      <c r="AA3931" s="1049" t="str">
        <f t="shared" si="585"/>
        <v/>
      </c>
      <c r="AB3931" s="1050" t="str">
        <f t="shared" si="586"/>
        <v/>
      </c>
      <c r="AD3931" s="1052" t="str">
        <f t="shared" si="587"/>
        <v/>
      </c>
      <c r="AE3931" s="1053" t="str">
        <f t="shared" si="588"/>
        <v/>
      </c>
    </row>
    <row r="3932" spans="23:31" ht="12.75" customHeight="1">
      <c r="W3932" s="1046" t="str">
        <f t="shared" si="589"/>
        <v/>
      </c>
      <c r="X3932" s="1047"/>
      <c r="Y3932" s="1048" t="str">
        <f t="shared" si="583"/>
        <v/>
      </c>
      <c r="Z3932" s="1049" t="str">
        <f t="shared" si="584"/>
        <v/>
      </c>
      <c r="AA3932" s="1049" t="str">
        <f t="shared" si="585"/>
        <v/>
      </c>
      <c r="AB3932" s="1050" t="str">
        <f t="shared" si="586"/>
        <v/>
      </c>
      <c r="AD3932" s="1052" t="str">
        <f t="shared" si="587"/>
        <v/>
      </c>
      <c r="AE3932" s="1053" t="str">
        <f t="shared" si="588"/>
        <v/>
      </c>
    </row>
    <row r="3933" spans="23:31" ht="12.75" customHeight="1">
      <c r="W3933" s="1046" t="str">
        <f t="shared" si="589"/>
        <v/>
      </c>
      <c r="X3933" s="1047"/>
      <c r="Y3933" s="1048" t="str">
        <f t="shared" si="583"/>
        <v/>
      </c>
      <c r="Z3933" s="1049" t="str">
        <f t="shared" si="584"/>
        <v/>
      </c>
      <c r="AA3933" s="1049" t="str">
        <f t="shared" si="585"/>
        <v/>
      </c>
      <c r="AB3933" s="1050" t="str">
        <f t="shared" si="586"/>
        <v/>
      </c>
      <c r="AD3933" s="1052" t="str">
        <f t="shared" si="587"/>
        <v/>
      </c>
      <c r="AE3933" s="1053" t="str">
        <f t="shared" si="588"/>
        <v/>
      </c>
    </row>
    <row r="3934" spans="23:31" ht="12.75" customHeight="1">
      <c r="W3934" s="1046" t="str">
        <f t="shared" si="589"/>
        <v/>
      </c>
      <c r="X3934" s="1047"/>
      <c r="Y3934" s="1048" t="str">
        <f t="shared" si="583"/>
        <v/>
      </c>
      <c r="Z3934" s="1049" t="str">
        <f t="shared" si="584"/>
        <v/>
      </c>
      <c r="AA3934" s="1049" t="str">
        <f t="shared" si="585"/>
        <v/>
      </c>
      <c r="AB3934" s="1050" t="str">
        <f t="shared" si="586"/>
        <v/>
      </c>
      <c r="AD3934" s="1052" t="str">
        <f t="shared" si="587"/>
        <v/>
      </c>
      <c r="AE3934" s="1053" t="str">
        <f t="shared" si="588"/>
        <v/>
      </c>
    </row>
    <row r="3935" spans="23:31" ht="12.75" customHeight="1">
      <c r="W3935" s="1046" t="str">
        <f t="shared" si="589"/>
        <v/>
      </c>
      <c r="X3935" s="1047"/>
      <c r="Y3935" s="1048" t="str">
        <f t="shared" si="583"/>
        <v/>
      </c>
      <c r="Z3935" s="1049" t="str">
        <f t="shared" si="584"/>
        <v/>
      </c>
      <c r="AA3935" s="1049" t="str">
        <f t="shared" si="585"/>
        <v/>
      </c>
      <c r="AB3935" s="1050" t="str">
        <f t="shared" si="586"/>
        <v/>
      </c>
      <c r="AD3935" s="1052" t="str">
        <f t="shared" si="587"/>
        <v/>
      </c>
      <c r="AE3935" s="1053" t="str">
        <f t="shared" si="588"/>
        <v/>
      </c>
    </row>
    <row r="3936" spans="23:31" ht="12.75" customHeight="1">
      <c r="W3936" s="1046" t="str">
        <f t="shared" si="589"/>
        <v/>
      </c>
      <c r="X3936" s="1047"/>
      <c r="Y3936" s="1048" t="str">
        <f t="shared" si="583"/>
        <v/>
      </c>
      <c r="Z3936" s="1049" t="str">
        <f t="shared" si="584"/>
        <v/>
      </c>
      <c r="AA3936" s="1049" t="str">
        <f t="shared" si="585"/>
        <v/>
      </c>
      <c r="AB3936" s="1050" t="str">
        <f t="shared" si="586"/>
        <v/>
      </c>
      <c r="AD3936" s="1052" t="str">
        <f t="shared" si="587"/>
        <v/>
      </c>
      <c r="AE3936" s="1053" t="str">
        <f t="shared" si="588"/>
        <v/>
      </c>
    </row>
    <row r="3937" spans="23:31" ht="12.75" customHeight="1">
      <c r="W3937" s="1046" t="str">
        <f t="shared" si="589"/>
        <v/>
      </c>
      <c r="X3937" s="1047"/>
      <c r="Y3937" s="1048" t="str">
        <f t="shared" ref="Y3937:Y4000" si="590">IFERROR(CHOOSE(X3937,"መስከረም","ጥቅምት","ህዳር  ","ታህሳስ ","ጥር ","የካቲት ","መጋቢት ","ሚይዚያ ","ግንቦት ","ሰኔ ","ሐምሌ ","ነሐሴ ","Pagume"),"")</f>
        <v/>
      </c>
      <c r="Z3937" s="1049" t="str">
        <f t="shared" si="584"/>
        <v/>
      </c>
      <c r="AA3937" s="1049" t="str">
        <f t="shared" si="585"/>
        <v/>
      </c>
      <c r="AB3937" s="1050" t="str">
        <f t="shared" si="586"/>
        <v/>
      </c>
      <c r="AD3937" s="1052" t="str">
        <f t="shared" si="587"/>
        <v/>
      </c>
      <c r="AE3937" s="1053" t="str">
        <f t="shared" si="588"/>
        <v/>
      </c>
    </row>
    <row r="3938" spans="23:31" ht="12.75" customHeight="1">
      <c r="W3938" s="1046" t="str">
        <f t="shared" si="589"/>
        <v/>
      </c>
      <c r="X3938" s="1047"/>
      <c r="Y3938" s="1048" t="str">
        <f t="shared" si="590"/>
        <v/>
      </c>
      <c r="Z3938" s="1049" t="str">
        <f t="shared" si="584"/>
        <v/>
      </c>
      <c r="AA3938" s="1049" t="str">
        <f t="shared" si="585"/>
        <v/>
      </c>
      <c r="AB3938" s="1050" t="str">
        <f t="shared" si="586"/>
        <v/>
      </c>
      <c r="AD3938" s="1052" t="str">
        <f t="shared" si="587"/>
        <v/>
      </c>
      <c r="AE3938" s="1053" t="str">
        <f t="shared" si="588"/>
        <v/>
      </c>
    </row>
    <row r="3939" spans="23:31" ht="12.75" customHeight="1">
      <c r="W3939" s="1046" t="str">
        <f t="shared" si="589"/>
        <v/>
      </c>
      <c r="X3939" s="1047"/>
      <c r="Y3939" s="1048" t="str">
        <f t="shared" si="590"/>
        <v/>
      </c>
      <c r="Z3939" s="1049" t="str">
        <f t="shared" si="584"/>
        <v/>
      </c>
      <c r="AA3939" s="1049" t="str">
        <f t="shared" si="585"/>
        <v/>
      </c>
      <c r="AB3939" s="1050" t="str">
        <f t="shared" si="586"/>
        <v/>
      </c>
      <c r="AD3939" s="1052" t="str">
        <f t="shared" si="587"/>
        <v/>
      </c>
      <c r="AE3939" s="1053" t="str">
        <f t="shared" si="588"/>
        <v/>
      </c>
    </row>
    <row r="3940" spans="23:31" ht="12.75" customHeight="1">
      <c r="W3940" s="1046" t="str">
        <f t="shared" si="589"/>
        <v/>
      </c>
      <c r="X3940" s="1047"/>
      <c r="Y3940" s="1048" t="str">
        <f t="shared" si="590"/>
        <v/>
      </c>
      <c r="Z3940" s="1049" t="str">
        <f t="shared" si="584"/>
        <v/>
      </c>
      <c r="AA3940" s="1049" t="str">
        <f t="shared" si="585"/>
        <v/>
      </c>
      <c r="AB3940" s="1050" t="str">
        <f t="shared" si="586"/>
        <v/>
      </c>
      <c r="AD3940" s="1052" t="str">
        <f t="shared" si="587"/>
        <v/>
      </c>
      <c r="AE3940" s="1053" t="str">
        <f t="shared" si="588"/>
        <v/>
      </c>
    </row>
    <row r="3941" spans="23:31" ht="12.75" customHeight="1">
      <c r="W3941" s="1046" t="str">
        <f t="shared" si="589"/>
        <v/>
      </c>
      <c r="X3941" s="1047"/>
      <c r="Y3941" s="1048" t="str">
        <f t="shared" si="590"/>
        <v/>
      </c>
      <c r="Z3941" s="1049" t="str">
        <f t="shared" si="584"/>
        <v/>
      </c>
      <c r="AA3941" s="1049" t="str">
        <f t="shared" si="585"/>
        <v/>
      </c>
      <c r="AB3941" s="1050" t="str">
        <f t="shared" si="586"/>
        <v/>
      </c>
      <c r="AD3941" s="1052" t="str">
        <f t="shared" si="587"/>
        <v/>
      </c>
      <c r="AE3941" s="1053" t="str">
        <f t="shared" si="588"/>
        <v/>
      </c>
    </row>
    <row r="3942" spans="23:31" ht="12.75" customHeight="1">
      <c r="W3942" s="1046" t="str">
        <f t="shared" si="589"/>
        <v/>
      </c>
      <c r="X3942" s="1047"/>
      <c r="Y3942" s="1048" t="str">
        <f t="shared" si="590"/>
        <v/>
      </c>
      <c r="Z3942" s="1049" t="str">
        <f t="shared" si="584"/>
        <v/>
      </c>
      <c r="AA3942" s="1049" t="str">
        <f t="shared" si="585"/>
        <v/>
      </c>
      <c r="AB3942" s="1050" t="str">
        <f t="shared" si="586"/>
        <v/>
      </c>
      <c r="AD3942" s="1052" t="str">
        <f t="shared" si="587"/>
        <v/>
      </c>
      <c r="AE3942" s="1053" t="str">
        <f t="shared" si="588"/>
        <v/>
      </c>
    </row>
    <row r="3943" spans="23:31" ht="12.75" customHeight="1">
      <c r="W3943" s="1046" t="str">
        <f t="shared" si="589"/>
        <v/>
      </c>
      <c r="X3943" s="1047"/>
      <c r="Y3943" s="1048" t="str">
        <f t="shared" si="590"/>
        <v/>
      </c>
      <c r="Z3943" s="1049" t="str">
        <f t="shared" si="584"/>
        <v/>
      </c>
      <c r="AA3943" s="1049" t="str">
        <f t="shared" si="585"/>
        <v/>
      </c>
      <c r="AB3943" s="1050" t="str">
        <f t="shared" si="586"/>
        <v/>
      </c>
      <c r="AD3943" s="1052" t="str">
        <f t="shared" si="587"/>
        <v/>
      </c>
      <c r="AE3943" s="1053" t="str">
        <f t="shared" si="588"/>
        <v/>
      </c>
    </row>
    <row r="3944" spans="23:31" ht="12.75" customHeight="1">
      <c r="W3944" s="1046" t="str">
        <f t="shared" si="589"/>
        <v/>
      </c>
      <c r="X3944" s="1047"/>
      <c r="Y3944" s="1048" t="str">
        <f t="shared" si="590"/>
        <v/>
      </c>
      <c r="Z3944" s="1049" t="str">
        <f t="shared" si="584"/>
        <v/>
      </c>
      <c r="AA3944" s="1049" t="str">
        <f t="shared" si="585"/>
        <v/>
      </c>
      <c r="AB3944" s="1050" t="str">
        <f t="shared" si="586"/>
        <v/>
      </c>
      <c r="AD3944" s="1052" t="str">
        <f t="shared" si="587"/>
        <v/>
      </c>
      <c r="AE3944" s="1053" t="str">
        <f t="shared" si="588"/>
        <v/>
      </c>
    </row>
    <row r="3945" spans="23:31" ht="12.75" customHeight="1">
      <c r="W3945" s="1046" t="str">
        <f t="shared" si="589"/>
        <v/>
      </c>
      <c r="X3945" s="1047"/>
      <c r="Y3945" s="1048" t="str">
        <f t="shared" si="590"/>
        <v/>
      </c>
      <c r="Z3945" s="1049" t="str">
        <f t="shared" si="584"/>
        <v/>
      </c>
      <c r="AA3945" s="1049" t="str">
        <f t="shared" si="585"/>
        <v/>
      </c>
      <c r="AB3945" s="1050" t="str">
        <f t="shared" si="586"/>
        <v/>
      </c>
      <c r="AD3945" s="1052" t="str">
        <f t="shared" si="587"/>
        <v/>
      </c>
      <c r="AE3945" s="1053" t="str">
        <f t="shared" si="588"/>
        <v/>
      </c>
    </row>
    <row r="3946" spans="23:31" ht="12.75" customHeight="1">
      <c r="W3946" s="1046" t="str">
        <f t="shared" si="589"/>
        <v/>
      </c>
      <c r="X3946" s="1047"/>
      <c r="Y3946" s="1048" t="str">
        <f t="shared" si="590"/>
        <v/>
      </c>
      <c r="Z3946" s="1049" t="str">
        <f t="shared" si="584"/>
        <v/>
      </c>
      <c r="AA3946" s="1049" t="str">
        <f t="shared" si="585"/>
        <v/>
      </c>
      <c r="AB3946" s="1050" t="str">
        <f t="shared" si="586"/>
        <v/>
      </c>
      <c r="AD3946" s="1052" t="str">
        <f t="shared" si="587"/>
        <v/>
      </c>
      <c r="AE3946" s="1053" t="str">
        <f t="shared" si="588"/>
        <v/>
      </c>
    </row>
    <row r="3947" spans="23:31" ht="12.75" customHeight="1">
      <c r="W3947" s="1046" t="str">
        <f t="shared" si="589"/>
        <v/>
      </c>
      <c r="X3947" s="1047"/>
      <c r="Y3947" s="1048" t="str">
        <f t="shared" si="590"/>
        <v/>
      </c>
      <c r="Z3947" s="1049" t="str">
        <f t="shared" si="584"/>
        <v/>
      </c>
      <c r="AA3947" s="1049" t="str">
        <f t="shared" si="585"/>
        <v/>
      </c>
      <c r="AB3947" s="1050" t="str">
        <f t="shared" si="586"/>
        <v/>
      </c>
      <c r="AD3947" s="1052" t="str">
        <f t="shared" si="587"/>
        <v/>
      </c>
      <c r="AE3947" s="1053" t="str">
        <f t="shared" si="588"/>
        <v/>
      </c>
    </row>
    <row r="3948" spans="23:31" ht="12.75" customHeight="1">
      <c r="W3948" s="1046" t="str">
        <f t="shared" si="589"/>
        <v/>
      </c>
      <c r="X3948" s="1047"/>
      <c r="Y3948" s="1048" t="str">
        <f t="shared" si="590"/>
        <v/>
      </c>
      <c r="Z3948" s="1049" t="str">
        <f t="shared" si="584"/>
        <v/>
      </c>
      <c r="AA3948" s="1049" t="str">
        <f t="shared" si="585"/>
        <v/>
      </c>
      <c r="AB3948" s="1050" t="str">
        <f t="shared" si="586"/>
        <v/>
      </c>
      <c r="AD3948" s="1052" t="str">
        <f t="shared" si="587"/>
        <v/>
      </c>
      <c r="AE3948" s="1053" t="str">
        <f t="shared" si="588"/>
        <v/>
      </c>
    </row>
    <row r="3949" spans="23:31" ht="12.75" customHeight="1">
      <c r="W3949" s="1046" t="str">
        <f t="shared" si="589"/>
        <v/>
      </c>
      <c r="X3949" s="1047"/>
      <c r="Y3949" s="1048" t="str">
        <f t="shared" si="590"/>
        <v/>
      </c>
      <c r="Z3949" s="1049" t="str">
        <f t="shared" si="584"/>
        <v/>
      </c>
      <c r="AA3949" s="1049" t="str">
        <f t="shared" si="585"/>
        <v/>
      </c>
      <c r="AB3949" s="1050" t="str">
        <f t="shared" si="586"/>
        <v/>
      </c>
      <c r="AD3949" s="1052" t="str">
        <f t="shared" si="587"/>
        <v/>
      </c>
      <c r="AE3949" s="1053" t="str">
        <f t="shared" si="588"/>
        <v/>
      </c>
    </row>
    <row r="3950" spans="23:31" ht="12.75" customHeight="1">
      <c r="W3950" s="1046" t="str">
        <f t="shared" si="589"/>
        <v/>
      </c>
      <c r="X3950" s="1047"/>
      <c r="Y3950" s="1048" t="str">
        <f t="shared" si="590"/>
        <v/>
      </c>
      <c r="Z3950" s="1049" t="str">
        <f t="shared" si="584"/>
        <v/>
      </c>
      <c r="AA3950" s="1049" t="str">
        <f t="shared" si="585"/>
        <v/>
      </c>
      <c r="AB3950" s="1050" t="str">
        <f t="shared" si="586"/>
        <v/>
      </c>
      <c r="AD3950" s="1052" t="str">
        <f t="shared" si="587"/>
        <v/>
      </c>
      <c r="AE3950" s="1053" t="str">
        <f t="shared" si="588"/>
        <v/>
      </c>
    </row>
    <row r="3951" spans="23:31" ht="12.75" customHeight="1">
      <c r="W3951" s="1046" t="str">
        <f t="shared" si="589"/>
        <v/>
      </c>
      <c r="X3951" s="1047"/>
      <c r="Y3951" s="1048" t="str">
        <f t="shared" si="590"/>
        <v/>
      </c>
      <c r="Z3951" s="1049" t="str">
        <f t="shared" si="584"/>
        <v/>
      </c>
      <c r="AA3951" s="1049" t="str">
        <f t="shared" si="585"/>
        <v/>
      </c>
      <c r="AB3951" s="1050" t="str">
        <f t="shared" si="586"/>
        <v/>
      </c>
      <c r="AD3951" s="1052" t="str">
        <f t="shared" si="587"/>
        <v/>
      </c>
      <c r="AE3951" s="1053" t="str">
        <f t="shared" si="588"/>
        <v/>
      </c>
    </row>
    <row r="3952" spans="23:31" ht="12.75" customHeight="1">
      <c r="W3952" s="1046" t="str">
        <f t="shared" si="589"/>
        <v/>
      </c>
      <c r="X3952" s="1047"/>
      <c r="Y3952" s="1048" t="str">
        <f t="shared" si="590"/>
        <v/>
      </c>
      <c r="Z3952" s="1049" t="str">
        <f t="shared" si="584"/>
        <v/>
      </c>
      <c r="AA3952" s="1049" t="str">
        <f t="shared" si="585"/>
        <v/>
      </c>
      <c r="AB3952" s="1050" t="str">
        <f t="shared" si="586"/>
        <v/>
      </c>
      <c r="AD3952" s="1052" t="str">
        <f t="shared" si="587"/>
        <v/>
      </c>
      <c r="AE3952" s="1053" t="str">
        <f t="shared" si="588"/>
        <v/>
      </c>
    </row>
    <row r="3953" spans="23:31" ht="12.75" customHeight="1">
      <c r="W3953" s="1046" t="str">
        <f t="shared" si="589"/>
        <v/>
      </c>
      <c r="X3953" s="1047"/>
      <c r="Y3953" s="1048" t="str">
        <f t="shared" si="590"/>
        <v/>
      </c>
      <c r="Z3953" s="1049" t="str">
        <f t="shared" si="584"/>
        <v/>
      </c>
      <c r="AA3953" s="1049" t="str">
        <f t="shared" si="585"/>
        <v/>
      </c>
      <c r="AB3953" s="1050" t="str">
        <f t="shared" si="586"/>
        <v/>
      </c>
      <c r="AD3953" s="1052" t="str">
        <f t="shared" si="587"/>
        <v/>
      </c>
      <c r="AE3953" s="1053" t="str">
        <f t="shared" si="588"/>
        <v/>
      </c>
    </row>
    <row r="3954" spans="23:31" ht="12.75" customHeight="1">
      <c r="W3954" s="1046" t="str">
        <f t="shared" si="589"/>
        <v/>
      </c>
      <c r="X3954" s="1047"/>
      <c r="Y3954" s="1048" t="str">
        <f t="shared" si="590"/>
        <v/>
      </c>
      <c r="Z3954" s="1049" t="str">
        <f t="shared" si="584"/>
        <v/>
      </c>
      <c r="AA3954" s="1049" t="str">
        <f t="shared" si="585"/>
        <v/>
      </c>
      <c r="AB3954" s="1050" t="str">
        <f t="shared" si="586"/>
        <v/>
      </c>
      <c r="AD3954" s="1052" t="str">
        <f t="shared" si="587"/>
        <v/>
      </c>
      <c r="AE3954" s="1053" t="str">
        <f t="shared" si="588"/>
        <v/>
      </c>
    </row>
    <row r="3955" spans="23:31" ht="12.75" customHeight="1">
      <c r="W3955" s="1046" t="str">
        <f t="shared" si="589"/>
        <v/>
      </c>
      <c r="X3955" s="1047"/>
      <c r="Y3955" s="1048" t="str">
        <f t="shared" si="590"/>
        <v/>
      </c>
      <c r="Z3955" s="1049" t="str">
        <f t="shared" si="584"/>
        <v/>
      </c>
      <c r="AA3955" s="1049" t="str">
        <f t="shared" si="585"/>
        <v/>
      </c>
      <c r="AB3955" s="1050" t="str">
        <f t="shared" si="586"/>
        <v/>
      </c>
      <c r="AD3955" s="1052" t="str">
        <f t="shared" si="587"/>
        <v/>
      </c>
      <c r="AE3955" s="1053" t="str">
        <f t="shared" si="588"/>
        <v/>
      </c>
    </row>
    <row r="3956" spans="23:31" ht="12.75" customHeight="1">
      <c r="W3956" s="1046" t="str">
        <f t="shared" si="589"/>
        <v/>
      </c>
      <c r="X3956" s="1047"/>
      <c r="Y3956" s="1048" t="str">
        <f t="shared" si="590"/>
        <v/>
      </c>
      <c r="Z3956" s="1049" t="str">
        <f t="shared" si="584"/>
        <v/>
      </c>
      <c r="AA3956" s="1049" t="str">
        <f t="shared" si="585"/>
        <v/>
      </c>
      <c r="AB3956" s="1050" t="str">
        <f t="shared" si="586"/>
        <v/>
      </c>
      <c r="AD3956" s="1052" t="str">
        <f t="shared" si="587"/>
        <v/>
      </c>
      <c r="AE3956" s="1053" t="str">
        <f t="shared" si="588"/>
        <v/>
      </c>
    </row>
    <row r="3957" spans="23:31" ht="12.75" customHeight="1">
      <c r="W3957" s="1046" t="str">
        <f t="shared" si="589"/>
        <v/>
      </c>
      <c r="X3957" s="1047"/>
      <c r="Y3957" s="1048" t="str">
        <f t="shared" si="590"/>
        <v/>
      </c>
      <c r="Z3957" s="1049" t="str">
        <f t="shared" si="584"/>
        <v/>
      </c>
      <c r="AA3957" s="1049" t="str">
        <f t="shared" si="585"/>
        <v/>
      </c>
      <c r="AB3957" s="1050" t="str">
        <f t="shared" si="586"/>
        <v/>
      </c>
      <c r="AD3957" s="1052" t="str">
        <f t="shared" si="587"/>
        <v/>
      </c>
      <c r="AE3957" s="1053" t="str">
        <f t="shared" si="588"/>
        <v/>
      </c>
    </row>
    <row r="3958" spans="23:31" ht="12.75" customHeight="1">
      <c r="W3958" s="1046" t="str">
        <f t="shared" si="589"/>
        <v/>
      </c>
      <c r="X3958" s="1047"/>
      <c r="Y3958" s="1048" t="str">
        <f t="shared" si="590"/>
        <v/>
      </c>
      <c r="Z3958" s="1049" t="str">
        <f t="shared" si="584"/>
        <v/>
      </c>
      <c r="AA3958" s="1049" t="str">
        <f t="shared" si="585"/>
        <v/>
      </c>
      <c r="AB3958" s="1050" t="str">
        <f t="shared" si="586"/>
        <v/>
      </c>
      <c r="AD3958" s="1052" t="str">
        <f t="shared" si="587"/>
        <v/>
      </c>
      <c r="AE3958" s="1053" t="str">
        <f t="shared" si="588"/>
        <v/>
      </c>
    </row>
    <row r="3959" spans="23:31" ht="12.75" customHeight="1">
      <c r="W3959" s="1046" t="str">
        <f t="shared" si="589"/>
        <v/>
      </c>
      <c r="X3959" s="1047"/>
      <c r="Y3959" s="1048" t="str">
        <f t="shared" si="590"/>
        <v/>
      </c>
      <c r="Z3959" s="1049" t="str">
        <f t="shared" si="584"/>
        <v/>
      </c>
      <c r="AA3959" s="1049" t="str">
        <f t="shared" si="585"/>
        <v/>
      </c>
      <c r="AB3959" s="1050" t="str">
        <f t="shared" si="586"/>
        <v/>
      </c>
      <c r="AD3959" s="1052" t="str">
        <f t="shared" si="587"/>
        <v/>
      </c>
      <c r="AE3959" s="1053" t="str">
        <f t="shared" si="588"/>
        <v/>
      </c>
    </row>
    <row r="3960" spans="23:31" ht="12.75" customHeight="1">
      <c r="W3960" s="1046" t="str">
        <f t="shared" si="589"/>
        <v/>
      </c>
      <c r="X3960" s="1047"/>
      <c r="Y3960" s="1048" t="str">
        <f t="shared" si="590"/>
        <v/>
      </c>
      <c r="Z3960" s="1049" t="str">
        <f t="shared" si="584"/>
        <v/>
      </c>
      <c r="AA3960" s="1049" t="str">
        <f t="shared" si="585"/>
        <v/>
      </c>
      <c r="AB3960" s="1050" t="str">
        <f t="shared" si="586"/>
        <v/>
      </c>
      <c r="AD3960" s="1052" t="str">
        <f t="shared" si="587"/>
        <v/>
      </c>
      <c r="AE3960" s="1053" t="str">
        <f t="shared" si="588"/>
        <v/>
      </c>
    </row>
    <row r="3961" spans="23:31" ht="12.75" customHeight="1">
      <c r="W3961" s="1046" t="str">
        <f t="shared" si="589"/>
        <v/>
      </c>
      <c r="X3961" s="1047"/>
      <c r="Y3961" s="1048" t="str">
        <f t="shared" si="590"/>
        <v/>
      </c>
      <c r="Z3961" s="1049" t="str">
        <f t="shared" si="584"/>
        <v/>
      </c>
      <c r="AA3961" s="1049" t="str">
        <f t="shared" si="585"/>
        <v/>
      </c>
      <c r="AB3961" s="1050" t="str">
        <f t="shared" si="586"/>
        <v/>
      </c>
      <c r="AD3961" s="1052" t="str">
        <f t="shared" si="587"/>
        <v/>
      </c>
      <c r="AE3961" s="1053" t="str">
        <f t="shared" si="588"/>
        <v/>
      </c>
    </row>
    <row r="3962" spans="23:31" ht="12.75" customHeight="1">
      <c r="W3962" s="1046" t="str">
        <f t="shared" si="589"/>
        <v/>
      </c>
      <c r="X3962" s="1047"/>
      <c r="Y3962" s="1048" t="str">
        <f t="shared" si="590"/>
        <v/>
      </c>
      <c r="Z3962" s="1049" t="str">
        <f t="shared" si="584"/>
        <v/>
      </c>
      <c r="AA3962" s="1049" t="str">
        <f t="shared" si="585"/>
        <v/>
      </c>
      <c r="AB3962" s="1050" t="str">
        <f t="shared" si="586"/>
        <v/>
      </c>
      <c r="AD3962" s="1052" t="str">
        <f t="shared" si="587"/>
        <v/>
      </c>
      <c r="AE3962" s="1053" t="str">
        <f t="shared" si="588"/>
        <v/>
      </c>
    </row>
    <row r="3963" spans="23:31" ht="12.75" customHeight="1">
      <c r="W3963" s="1046" t="str">
        <f t="shared" si="589"/>
        <v/>
      </c>
      <c r="X3963" s="1047"/>
      <c r="Y3963" s="1048" t="str">
        <f t="shared" si="590"/>
        <v/>
      </c>
      <c r="Z3963" s="1049" t="str">
        <f t="shared" si="584"/>
        <v/>
      </c>
      <c r="AA3963" s="1049" t="str">
        <f t="shared" si="585"/>
        <v/>
      </c>
      <c r="AB3963" s="1050" t="str">
        <f t="shared" si="586"/>
        <v/>
      </c>
      <c r="AD3963" s="1052" t="str">
        <f t="shared" si="587"/>
        <v/>
      </c>
      <c r="AE3963" s="1053" t="str">
        <f t="shared" si="588"/>
        <v/>
      </c>
    </row>
    <row r="3964" spans="23:31" ht="12.75" customHeight="1">
      <c r="W3964" s="1046" t="str">
        <f t="shared" si="589"/>
        <v/>
      </c>
      <c r="X3964" s="1047"/>
      <c r="Y3964" s="1048" t="str">
        <f t="shared" si="590"/>
        <v/>
      </c>
      <c r="Z3964" s="1049" t="str">
        <f t="shared" si="584"/>
        <v/>
      </c>
      <c r="AA3964" s="1049" t="str">
        <f t="shared" si="585"/>
        <v/>
      </c>
      <c r="AB3964" s="1050" t="str">
        <f t="shared" si="586"/>
        <v/>
      </c>
      <c r="AD3964" s="1052" t="str">
        <f t="shared" si="587"/>
        <v/>
      </c>
      <c r="AE3964" s="1053" t="str">
        <f t="shared" si="588"/>
        <v/>
      </c>
    </row>
    <row r="3965" spans="23:31" ht="12.75" customHeight="1">
      <c r="W3965" s="1046" t="str">
        <f t="shared" si="589"/>
        <v/>
      </c>
      <c r="X3965" s="1047"/>
      <c r="Y3965" s="1048" t="str">
        <f t="shared" si="590"/>
        <v/>
      </c>
      <c r="Z3965" s="1049" t="str">
        <f t="shared" si="584"/>
        <v/>
      </c>
      <c r="AA3965" s="1049" t="str">
        <f t="shared" si="585"/>
        <v/>
      </c>
      <c r="AB3965" s="1050" t="str">
        <f t="shared" si="586"/>
        <v/>
      </c>
      <c r="AD3965" s="1052" t="str">
        <f t="shared" si="587"/>
        <v/>
      </c>
      <c r="AE3965" s="1053" t="str">
        <f t="shared" si="588"/>
        <v/>
      </c>
    </row>
    <row r="3966" spans="23:31" ht="12.75" customHeight="1">
      <c r="W3966" s="1046" t="str">
        <f t="shared" si="589"/>
        <v/>
      </c>
      <c r="X3966" s="1047"/>
      <c r="Y3966" s="1048" t="str">
        <f t="shared" si="590"/>
        <v/>
      </c>
      <c r="Z3966" s="1049" t="str">
        <f t="shared" si="584"/>
        <v/>
      </c>
      <c r="AA3966" s="1049" t="str">
        <f t="shared" si="585"/>
        <v/>
      </c>
      <c r="AB3966" s="1050" t="str">
        <f t="shared" si="586"/>
        <v/>
      </c>
      <c r="AD3966" s="1052" t="str">
        <f t="shared" si="587"/>
        <v/>
      </c>
      <c r="AE3966" s="1053" t="str">
        <f t="shared" si="588"/>
        <v/>
      </c>
    </row>
    <row r="3967" spans="23:31" ht="12.75" customHeight="1">
      <c r="W3967" s="1046" t="str">
        <f t="shared" si="589"/>
        <v/>
      </c>
      <c r="X3967" s="1047"/>
      <c r="Y3967" s="1048" t="str">
        <f t="shared" si="590"/>
        <v/>
      </c>
      <c r="Z3967" s="1049" t="str">
        <f t="shared" si="584"/>
        <v/>
      </c>
      <c r="AA3967" s="1049" t="str">
        <f t="shared" si="585"/>
        <v/>
      </c>
      <c r="AB3967" s="1050" t="str">
        <f t="shared" si="586"/>
        <v/>
      </c>
      <c r="AD3967" s="1052" t="str">
        <f t="shared" si="587"/>
        <v/>
      </c>
      <c r="AE3967" s="1053" t="str">
        <f t="shared" si="588"/>
        <v/>
      </c>
    </row>
    <row r="3968" spans="23:31" ht="12.75" customHeight="1">
      <c r="W3968" s="1046" t="str">
        <f t="shared" si="589"/>
        <v/>
      </c>
      <c r="X3968" s="1047"/>
      <c r="Y3968" s="1048" t="str">
        <f t="shared" si="590"/>
        <v/>
      </c>
      <c r="Z3968" s="1049" t="str">
        <f t="shared" si="584"/>
        <v/>
      </c>
      <c r="AA3968" s="1049" t="str">
        <f t="shared" si="585"/>
        <v/>
      </c>
      <c r="AB3968" s="1050" t="str">
        <f t="shared" si="586"/>
        <v/>
      </c>
      <c r="AD3968" s="1052" t="str">
        <f t="shared" si="587"/>
        <v/>
      </c>
      <c r="AE3968" s="1053" t="str">
        <f t="shared" si="588"/>
        <v/>
      </c>
    </row>
    <row r="3969" spans="23:31" ht="12.75" customHeight="1">
      <c r="W3969" s="1046" t="str">
        <f t="shared" si="589"/>
        <v/>
      </c>
      <c r="X3969" s="1047"/>
      <c r="Y3969" s="1048" t="str">
        <f t="shared" si="590"/>
        <v/>
      </c>
      <c r="Z3969" s="1049" t="str">
        <f t="shared" si="584"/>
        <v/>
      </c>
      <c r="AA3969" s="1049" t="str">
        <f t="shared" si="585"/>
        <v/>
      </c>
      <c r="AB3969" s="1050" t="str">
        <f t="shared" si="586"/>
        <v/>
      </c>
      <c r="AD3969" s="1052" t="str">
        <f t="shared" si="587"/>
        <v/>
      </c>
      <c r="AE3969" s="1053" t="str">
        <f t="shared" si="588"/>
        <v/>
      </c>
    </row>
    <row r="3970" spans="23:31" ht="12.75" customHeight="1">
      <c r="W3970" s="1046" t="str">
        <f t="shared" si="589"/>
        <v/>
      </c>
      <c r="X3970" s="1047"/>
      <c r="Y3970" s="1048" t="str">
        <f t="shared" si="590"/>
        <v/>
      </c>
      <c r="Z3970" s="1049" t="str">
        <f t="shared" si="584"/>
        <v/>
      </c>
      <c r="AA3970" s="1049" t="str">
        <f t="shared" si="585"/>
        <v/>
      </c>
      <c r="AB3970" s="1050" t="str">
        <f t="shared" si="586"/>
        <v/>
      </c>
      <c r="AD3970" s="1052" t="str">
        <f t="shared" si="587"/>
        <v/>
      </c>
      <c r="AE3970" s="1053" t="str">
        <f t="shared" si="588"/>
        <v/>
      </c>
    </row>
    <row r="3971" spans="23:31" ht="12.75" customHeight="1">
      <c r="W3971" s="1046" t="str">
        <f t="shared" si="589"/>
        <v/>
      </c>
      <c r="X3971" s="1047"/>
      <c r="Y3971" s="1048" t="str">
        <f t="shared" si="590"/>
        <v/>
      </c>
      <c r="Z3971" s="1049" t="str">
        <f t="shared" ref="Z3971:Z4034" si="591">IF($K3971="","",_xlfn.LET(_xlpm.gDate,K3971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971" s="1049" t="str">
        <f t="shared" ref="AA3971:AA4034" si="592">IF($Z3971="","",TEXT($Z3971,"mm"))</f>
        <v/>
      </c>
      <c r="AB3971" s="1050" t="str">
        <f t="shared" ref="AB3971:AB4034" si="593">IFERROR(CHOOSE(AA3971,"መስከረም","ጥቅምት","ህዳር  ","ታህሳስ ","ጥር ","የካቲት ","መጋቢት ","ሚይዚያ ","ግንቦት ","ሰኔ ","ሐምሌ ","ነሐሴ ","Pagume"),"")</f>
        <v/>
      </c>
      <c r="AD3971" s="1052" t="str">
        <f t="shared" ref="AD3971:AD4019" si="594">IF($D3971="","",YEAR(D3971)&amp;"-W"&amp;WEEKNUM(D3971,2))</f>
        <v/>
      </c>
      <c r="AE3971" s="1053" t="str">
        <f t="shared" ref="AE3971:AE4034" si="595">IF($K3971="","",YEAR(K3971)&amp;"-W"&amp;WEEKNUM(K3971,2))</f>
        <v/>
      </c>
    </row>
    <row r="3972" spans="23:31" ht="12.75" customHeight="1">
      <c r="W3972" s="1046" t="str">
        <f t="shared" ref="W3972:W4035" si="596">IF($D3972="","",_xlfn.LET(_xlpm.gDate,D3972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972" s="1047"/>
      <c r="Y3972" s="1048" t="str">
        <f t="shared" si="590"/>
        <v/>
      </c>
      <c r="Z3972" s="1049" t="str">
        <f t="shared" si="591"/>
        <v/>
      </c>
      <c r="AA3972" s="1049" t="str">
        <f t="shared" si="592"/>
        <v/>
      </c>
      <c r="AB3972" s="1050" t="str">
        <f t="shared" si="593"/>
        <v/>
      </c>
      <c r="AD3972" s="1052" t="str">
        <f t="shared" si="594"/>
        <v/>
      </c>
      <c r="AE3972" s="1053" t="str">
        <f t="shared" si="595"/>
        <v/>
      </c>
    </row>
    <row r="3973" spans="23:31" ht="12.75" customHeight="1">
      <c r="W3973" s="1046" t="str">
        <f t="shared" si="596"/>
        <v/>
      </c>
      <c r="X3973" s="1047"/>
      <c r="Y3973" s="1048" t="str">
        <f t="shared" si="590"/>
        <v/>
      </c>
      <c r="Z3973" s="1049" t="str">
        <f t="shared" si="591"/>
        <v/>
      </c>
      <c r="AA3973" s="1049" t="str">
        <f t="shared" si="592"/>
        <v/>
      </c>
      <c r="AB3973" s="1050" t="str">
        <f t="shared" si="593"/>
        <v/>
      </c>
      <c r="AD3973" s="1052" t="str">
        <f t="shared" si="594"/>
        <v/>
      </c>
      <c r="AE3973" s="1053" t="str">
        <f t="shared" si="595"/>
        <v/>
      </c>
    </row>
    <row r="3974" spans="23:31" ht="12.75" customHeight="1">
      <c r="W3974" s="1046" t="str">
        <f t="shared" si="596"/>
        <v/>
      </c>
      <c r="X3974" s="1047"/>
      <c r="Y3974" s="1048" t="str">
        <f t="shared" si="590"/>
        <v/>
      </c>
      <c r="Z3974" s="1049" t="str">
        <f t="shared" si="591"/>
        <v/>
      </c>
      <c r="AA3974" s="1049" t="str">
        <f t="shared" si="592"/>
        <v/>
      </c>
      <c r="AB3974" s="1050" t="str">
        <f t="shared" si="593"/>
        <v/>
      </c>
      <c r="AD3974" s="1052" t="str">
        <f t="shared" si="594"/>
        <v/>
      </c>
      <c r="AE3974" s="1053" t="str">
        <f t="shared" si="595"/>
        <v/>
      </c>
    </row>
    <row r="3975" spans="23:31" ht="12.75" customHeight="1">
      <c r="W3975" s="1046" t="str">
        <f t="shared" si="596"/>
        <v/>
      </c>
      <c r="X3975" s="1047"/>
      <c r="Y3975" s="1048" t="str">
        <f t="shared" si="590"/>
        <v/>
      </c>
      <c r="Z3975" s="1049" t="str">
        <f t="shared" si="591"/>
        <v/>
      </c>
      <c r="AA3975" s="1049" t="str">
        <f t="shared" si="592"/>
        <v/>
      </c>
      <c r="AB3975" s="1050" t="str">
        <f t="shared" si="593"/>
        <v/>
      </c>
      <c r="AD3975" s="1052" t="str">
        <f t="shared" si="594"/>
        <v/>
      </c>
      <c r="AE3975" s="1053" t="str">
        <f t="shared" si="595"/>
        <v/>
      </c>
    </row>
    <row r="3976" spans="23:31" ht="12.75" customHeight="1">
      <c r="W3976" s="1046" t="str">
        <f t="shared" si="596"/>
        <v/>
      </c>
      <c r="X3976" s="1047"/>
      <c r="Y3976" s="1048" t="str">
        <f t="shared" si="590"/>
        <v/>
      </c>
      <c r="Z3976" s="1049" t="str">
        <f t="shared" si="591"/>
        <v/>
      </c>
      <c r="AA3976" s="1049" t="str">
        <f t="shared" si="592"/>
        <v/>
      </c>
      <c r="AB3976" s="1050" t="str">
        <f t="shared" si="593"/>
        <v/>
      </c>
      <c r="AD3976" s="1052" t="str">
        <f t="shared" si="594"/>
        <v/>
      </c>
      <c r="AE3976" s="1053" t="str">
        <f t="shared" si="595"/>
        <v/>
      </c>
    </row>
    <row r="3977" spans="23:31" ht="12.75" customHeight="1">
      <c r="W3977" s="1046" t="str">
        <f t="shared" si="596"/>
        <v/>
      </c>
      <c r="X3977" s="1047"/>
      <c r="Y3977" s="1048" t="str">
        <f t="shared" si="590"/>
        <v/>
      </c>
      <c r="Z3977" s="1049" t="str">
        <f t="shared" si="591"/>
        <v/>
      </c>
      <c r="AA3977" s="1049" t="str">
        <f t="shared" si="592"/>
        <v/>
      </c>
      <c r="AB3977" s="1050" t="str">
        <f t="shared" si="593"/>
        <v/>
      </c>
      <c r="AD3977" s="1052" t="str">
        <f t="shared" si="594"/>
        <v/>
      </c>
      <c r="AE3977" s="1053" t="str">
        <f t="shared" si="595"/>
        <v/>
      </c>
    </row>
    <row r="3978" spans="23:31" ht="12.75" customHeight="1">
      <c r="W3978" s="1046" t="str">
        <f t="shared" si="596"/>
        <v/>
      </c>
      <c r="X3978" s="1047"/>
      <c r="Y3978" s="1048" t="str">
        <f t="shared" si="590"/>
        <v/>
      </c>
      <c r="Z3978" s="1049" t="str">
        <f t="shared" si="591"/>
        <v/>
      </c>
      <c r="AA3978" s="1049" t="str">
        <f t="shared" si="592"/>
        <v/>
      </c>
      <c r="AB3978" s="1050" t="str">
        <f t="shared" si="593"/>
        <v/>
      </c>
      <c r="AD3978" s="1052" t="str">
        <f t="shared" si="594"/>
        <v/>
      </c>
      <c r="AE3978" s="1053" t="str">
        <f t="shared" si="595"/>
        <v/>
      </c>
    </row>
    <row r="3979" spans="23:31" ht="12.75" customHeight="1">
      <c r="W3979" s="1046" t="str">
        <f t="shared" si="596"/>
        <v/>
      </c>
      <c r="X3979" s="1047"/>
      <c r="Y3979" s="1048" t="str">
        <f t="shared" si="590"/>
        <v/>
      </c>
      <c r="Z3979" s="1049" t="str">
        <f t="shared" si="591"/>
        <v/>
      </c>
      <c r="AA3979" s="1049" t="str">
        <f t="shared" si="592"/>
        <v/>
      </c>
      <c r="AB3979" s="1050" t="str">
        <f t="shared" si="593"/>
        <v/>
      </c>
      <c r="AD3979" s="1052" t="str">
        <f t="shared" si="594"/>
        <v/>
      </c>
      <c r="AE3979" s="1053" t="str">
        <f t="shared" si="595"/>
        <v/>
      </c>
    </row>
    <row r="3980" spans="23:31" ht="12.75" customHeight="1">
      <c r="W3980" s="1046" t="str">
        <f t="shared" si="596"/>
        <v/>
      </c>
      <c r="X3980" s="1047"/>
      <c r="Y3980" s="1048" t="str">
        <f t="shared" si="590"/>
        <v/>
      </c>
      <c r="Z3980" s="1049" t="str">
        <f t="shared" si="591"/>
        <v/>
      </c>
      <c r="AA3980" s="1049" t="str">
        <f t="shared" si="592"/>
        <v/>
      </c>
      <c r="AB3980" s="1050" t="str">
        <f t="shared" si="593"/>
        <v/>
      </c>
      <c r="AD3980" s="1052" t="str">
        <f t="shared" si="594"/>
        <v/>
      </c>
      <c r="AE3980" s="1053" t="str">
        <f t="shared" si="595"/>
        <v/>
      </c>
    </row>
    <row r="3981" spans="23:31" ht="12.75" customHeight="1">
      <c r="W3981" s="1046" t="str">
        <f t="shared" si="596"/>
        <v/>
      </c>
      <c r="X3981" s="1047"/>
      <c r="Y3981" s="1048" t="str">
        <f t="shared" si="590"/>
        <v/>
      </c>
      <c r="Z3981" s="1049" t="str">
        <f t="shared" si="591"/>
        <v/>
      </c>
      <c r="AA3981" s="1049" t="str">
        <f t="shared" si="592"/>
        <v/>
      </c>
      <c r="AB3981" s="1050" t="str">
        <f t="shared" si="593"/>
        <v/>
      </c>
      <c r="AD3981" s="1052" t="str">
        <f t="shared" si="594"/>
        <v/>
      </c>
      <c r="AE3981" s="1053" t="str">
        <f t="shared" si="595"/>
        <v/>
      </c>
    </row>
    <row r="3982" spans="23:31" ht="12.75" customHeight="1">
      <c r="W3982" s="1046" t="str">
        <f t="shared" si="596"/>
        <v/>
      </c>
      <c r="X3982" s="1047"/>
      <c r="Y3982" s="1048" t="str">
        <f t="shared" si="590"/>
        <v/>
      </c>
      <c r="Z3982" s="1049" t="str">
        <f t="shared" si="591"/>
        <v/>
      </c>
      <c r="AA3982" s="1049" t="str">
        <f t="shared" si="592"/>
        <v/>
      </c>
      <c r="AB3982" s="1050" t="str">
        <f t="shared" si="593"/>
        <v/>
      </c>
      <c r="AD3982" s="1052" t="str">
        <f t="shared" si="594"/>
        <v/>
      </c>
      <c r="AE3982" s="1053" t="str">
        <f t="shared" si="595"/>
        <v/>
      </c>
    </row>
    <row r="3983" spans="23:31" ht="12.75" customHeight="1">
      <c r="W3983" s="1046" t="str">
        <f t="shared" si="596"/>
        <v/>
      </c>
      <c r="X3983" s="1047"/>
      <c r="Y3983" s="1048" t="str">
        <f t="shared" si="590"/>
        <v/>
      </c>
      <c r="Z3983" s="1049" t="str">
        <f t="shared" si="591"/>
        <v/>
      </c>
      <c r="AA3983" s="1049" t="str">
        <f t="shared" si="592"/>
        <v/>
      </c>
      <c r="AB3983" s="1050" t="str">
        <f t="shared" si="593"/>
        <v/>
      </c>
      <c r="AD3983" s="1052" t="str">
        <f t="shared" si="594"/>
        <v/>
      </c>
      <c r="AE3983" s="1053" t="str">
        <f t="shared" si="595"/>
        <v/>
      </c>
    </row>
    <row r="3984" spans="23:31" ht="12.75" customHeight="1">
      <c r="W3984" s="1046" t="str">
        <f t="shared" si="596"/>
        <v/>
      </c>
      <c r="X3984" s="1047"/>
      <c r="Y3984" s="1048" t="str">
        <f t="shared" si="590"/>
        <v/>
      </c>
      <c r="Z3984" s="1049" t="str">
        <f t="shared" si="591"/>
        <v/>
      </c>
      <c r="AA3984" s="1049" t="str">
        <f t="shared" si="592"/>
        <v/>
      </c>
      <c r="AB3984" s="1050" t="str">
        <f t="shared" si="593"/>
        <v/>
      </c>
      <c r="AD3984" s="1052" t="str">
        <f t="shared" si="594"/>
        <v/>
      </c>
      <c r="AE3984" s="1053" t="str">
        <f t="shared" si="595"/>
        <v/>
      </c>
    </row>
    <row r="3985" spans="23:31" ht="12.75" customHeight="1">
      <c r="W3985" s="1046" t="str">
        <f t="shared" si="596"/>
        <v/>
      </c>
      <c r="X3985" s="1047"/>
      <c r="Y3985" s="1048" t="str">
        <f t="shared" si="590"/>
        <v/>
      </c>
      <c r="Z3985" s="1049" t="str">
        <f t="shared" si="591"/>
        <v/>
      </c>
      <c r="AA3985" s="1049" t="str">
        <f t="shared" si="592"/>
        <v/>
      </c>
      <c r="AB3985" s="1050" t="str">
        <f t="shared" si="593"/>
        <v/>
      </c>
      <c r="AD3985" s="1052" t="str">
        <f t="shared" si="594"/>
        <v/>
      </c>
      <c r="AE3985" s="1053" t="str">
        <f t="shared" si="595"/>
        <v/>
      </c>
    </row>
    <row r="3986" spans="23:31" ht="12.75" customHeight="1">
      <c r="W3986" s="1046" t="str">
        <f t="shared" si="596"/>
        <v/>
      </c>
      <c r="X3986" s="1047"/>
      <c r="Y3986" s="1048" t="str">
        <f t="shared" si="590"/>
        <v/>
      </c>
      <c r="Z3986" s="1049" t="str">
        <f t="shared" si="591"/>
        <v/>
      </c>
      <c r="AA3986" s="1049" t="str">
        <f t="shared" si="592"/>
        <v/>
      </c>
      <c r="AB3986" s="1050" t="str">
        <f t="shared" si="593"/>
        <v/>
      </c>
      <c r="AD3986" s="1052" t="str">
        <f t="shared" si="594"/>
        <v/>
      </c>
      <c r="AE3986" s="1053" t="str">
        <f t="shared" si="595"/>
        <v/>
      </c>
    </row>
    <row r="3987" spans="23:31" ht="12.75" customHeight="1">
      <c r="W3987" s="1046" t="str">
        <f t="shared" si="596"/>
        <v/>
      </c>
      <c r="X3987" s="1047"/>
      <c r="Y3987" s="1048" t="str">
        <f t="shared" si="590"/>
        <v/>
      </c>
      <c r="Z3987" s="1049" t="str">
        <f t="shared" si="591"/>
        <v/>
      </c>
      <c r="AA3987" s="1049" t="str">
        <f t="shared" si="592"/>
        <v/>
      </c>
      <c r="AB3987" s="1050" t="str">
        <f t="shared" si="593"/>
        <v/>
      </c>
      <c r="AD3987" s="1052" t="str">
        <f t="shared" si="594"/>
        <v/>
      </c>
      <c r="AE3987" s="1053" t="str">
        <f t="shared" si="595"/>
        <v/>
      </c>
    </row>
    <row r="3988" spans="23:31" ht="12.75" customHeight="1">
      <c r="W3988" s="1046" t="str">
        <f t="shared" si="596"/>
        <v/>
      </c>
      <c r="X3988" s="1047"/>
      <c r="Y3988" s="1048" t="str">
        <f t="shared" si="590"/>
        <v/>
      </c>
      <c r="Z3988" s="1049" t="str">
        <f t="shared" si="591"/>
        <v/>
      </c>
      <c r="AA3988" s="1049" t="str">
        <f t="shared" si="592"/>
        <v/>
      </c>
      <c r="AB3988" s="1050" t="str">
        <f t="shared" si="593"/>
        <v/>
      </c>
      <c r="AD3988" s="1052" t="str">
        <f t="shared" si="594"/>
        <v/>
      </c>
      <c r="AE3988" s="1053" t="str">
        <f t="shared" si="595"/>
        <v/>
      </c>
    </row>
    <row r="3989" spans="23:31" ht="12.75" customHeight="1">
      <c r="W3989" s="1046" t="str">
        <f t="shared" si="596"/>
        <v/>
      </c>
      <c r="X3989" s="1047"/>
      <c r="Y3989" s="1048" t="str">
        <f t="shared" si="590"/>
        <v/>
      </c>
      <c r="Z3989" s="1049" t="str">
        <f t="shared" si="591"/>
        <v/>
      </c>
      <c r="AA3989" s="1049" t="str">
        <f t="shared" si="592"/>
        <v/>
      </c>
      <c r="AB3989" s="1050" t="str">
        <f t="shared" si="593"/>
        <v/>
      </c>
      <c r="AD3989" s="1052" t="str">
        <f t="shared" si="594"/>
        <v/>
      </c>
      <c r="AE3989" s="1053" t="str">
        <f t="shared" si="595"/>
        <v/>
      </c>
    </row>
    <row r="3990" spans="23:31" ht="12.75" customHeight="1">
      <c r="W3990" s="1046" t="str">
        <f t="shared" si="596"/>
        <v/>
      </c>
      <c r="X3990" s="1047"/>
      <c r="Y3990" s="1048" t="str">
        <f t="shared" si="590"/>
        <v/>
      </c>
      <c r="Z3990" s="1049" t="str">
        <f t="shared" si="591"/>
        <v/>
      </c>
      <c r="AA3990" s="1049" t="str">
        <f t="shared" si="592"/>
        <v/>
      </c>
      <c r="AB3990" s="1050" t="str">
        <f t="shared" si="593"/>
        <v/>
      </c>
      <c r="AD3990" s="1052" t="str">
        <f t="shared" si="594"/>
        <v/>
      </c>
      <c r="AE3990" s="1053" t="str">
        <f t="shared" si="595"/>
        <v/>
      </c>
    </row>
    <row r="3991" spans="23:31" ht="12.75" customHeight="1">
      <c r="W3991" s="1046" t="str">
        <f t="shared" si="596"/>
        <v/>
      </c>
      <c r="X3991" s="1047"/>
      <c r="Y3991" s="1048" t="str">
        <f t="shared" si="590"/>
        <v/>
      </c>
      <c r="Z3991" s="1049" t="str">
        <f t="shared" si="591"/>
        <v/>
      </c>
      <c r="AA3991" s="1049" t="str">
        <f t="shared" si="592"/>
        <v/>
      </c>
      <c r="AB3991" s="1050" t="str">
        <f t="shared" si="593"/>
        <v/>
      </c>
      <c r="AD3991" s="1052" t="str">
        <f t="shared" si="594"/>
        <v/>
      </c>
      <c r="AE3991" s="1053" t="str">
        <f t="shared" si="595"/>
        <v/>
      </c>
    </row>
    <row r="3992" spans="23:31" ht="12.75" customHeight="1">
      <c r="W3992" s="1046" t="str">
        <f t="shared" si="596"/>
        <v/>
      </c>
      <c r="X3992" s="1047"/>
      <c r="Y3992" s="1048" t="str">
        <f t="shared" si="590"/>
        <v/>
      </c>
      <c r="Z3992" s="1049" t="str">
        <f t="shared" si="591"/>
        <v/>
      </c>
      <c r="AA3992" s="1049" t="str">
        <f t="shared" si="592"/>
        <v/>
      </c>
      <c r="AB3992" s="1050" t="str">
        <f t="shared" si="593"/>
        <v/>
      </c>
      <c r="AD3992" s="1052" t="str">
        <f t="shared" si="594"/>
        <v/>
      </c>
      <c r="AE3992" s="1053" t="str">
        <f t="shared" si="595"/>
        <v/>
      </c>
    </row>
    <row r="3993" spans="23:31" ht="12.75" customHeight="1">
      <c r="W3993" s="1046" t="str">
        <f t="shared" si="596"/>
        <v/>
      </c>
      <c r="X3993" s="1047"/>
      <c r="Y3993" s="1048" t="str">
        <f t="shared" si="590"/>
        <v/>
      </c>
      <c r="Z3993" s="1049" t="str">
        <f t="shared" si="591"/>
        <v/>
      </c>
      <c r="AA3993" s="1049" t="str">
        <f t="shared" si="592"/>
        <v/>
      </c>
      <c r="AB3993" s="1050" t="str">
        <f t="shared" si="593"/>
        <v/>
      </c>
      <c r="AD3993" s="1052" t="str">
        <f t="shared" si="594"/>
        <v/>
      </c>
      <c r="AE3993" s="1053" t="str">
        <f t="shared" si="595"/>
        <v/>
      </c>
    </row>
    <row r="3994" spans="23:31" ht="12.75" customHeight="1">
      <c r="W3994" s="1046" t="str">
        <f t="shared" si="596"/>
        <v/>
      </c>
      <c r="X3994" s="1047"/>
      <c r="Y3994" s="1048" t="str">
        <f t="shared" si="590"/>
        <v/>
      </c>
      <c r="Z3994" s="1049" t="str">
        <f t="shared" si="591"/>
        <v/>
      </c>
      <c r="AA3994" s="1049" t="str">
        <f t="shared" si="592"/>
        <v/>
      </c>
      <c r="AB3994" s="1050" t="str">
        <f t="shared" si="593"/>
        <v/>
      </c>
      <c r="AD3994" s="1052" t="str">
        <f t="shared" si="594"/>
        <v/>
      </c>
      <c r="AE3994" s="1053" t="str">
        <f t="shared" si="595"/>
        <v/>
      </c>
    </row>
    <row r="3995" spans="23:31" ht="12.75" customHeight="1">
      <c r="W3995" s="1046" t="str">
        <f t="shared" si="596"/>
        <v/>
      </c>
      <c r="X3995" s="1047"/>
      <c r="Y3995" s="1048" t="str">
        <f t="shared" si="590"/>
        <v/>
      </c>
      <c r="Z3995" s="1049" t="str">
        <f t="shared" si="591"/>
        <v/>
      </c>
      <c r="AA3995" s="1049" t="str">
        <f t="shared" si="592"/>
        <v/>
      </c>
      <c r="AB3995" s="1050" t="str">
        <f t="shared" si="593"/>
        <v/>
      </c>
      <c r="AD3995" s="1052" t="str">
        <f t="shared" si="594"/>
        <v/>
      </c>
      <c r="AE3995" s="1053" t="str">
        <f t="shared" si="595"/>
        <v/>
      </c>
    </row>
    <row r="3996" spans="23:31" ht="12.75" customHeight="1">
      <c r="W3996" s="1046" t="str">
        <f t="shared" si="596"/>
        <v/>
      </c>
      <c r="X3996" s="1047"/>
      <c r="Y3996" s="1048" t="str">
        <f t="shared" si="590"/>
        <v/>
      </c>
      <c r="Z3996" s="1049" t="str">
        <f t="shared" si="591"/>
        <v/>
      </c>
      <c r="AA3996" s="1049" t="str">
        <f t="shared" si="592"/>
        <v/>
      </c>
      <c r="AB3996" s="1050" t="str">
        <f t="shared" si="593"/>
        <v/>
      </c>
      <c r="AD3996" s="1052" t="str">
        <f t="shared" si="594"/>
        <v/>
      </c>
      <c r="AE3996" s="1053" t="str">
        <f t="shared" si="595"/>
        <v/>
      </c>
    </row>
    <row r="3997" spans="23:31" ht="12.75" customHeight="1">
      <c r="W3997" s="1046" t="str">
        <f t="shared" si="596"/>
        <v/>
      </c>
      <c r="X3997" s="1047"/>
      <c r="Y3997" s="1048" t="str">
        <f t="shared" si="590"/>
        <v/>
      </c>
      <c r="Z3997" s="1049" t="str">
        <f t="shared" si="591"/>
        <v/>
      </c>
      <c r="AA3997" s="1049" t="str">
        <f t="shared" si="592"/>
        <v/>
      </c>
      <c r="AB3997" s="1050" t="str">
        <f t="shared" si="593"/>
        <v/>
      </c>
      <c r="AD3997" s="1052" t="str">
        <f t="shared" si="594"/>
        <v/>
      </c>
      <c r="AE3997" s="1053" t="str">
        <f t="shared" si="595"/>
        <v/>
      </c>
    </row>
    <row r="3998" spans="23:31" ht="12.75" customHeight="1">
      <c r="W3998" s="1046" t="str">
        <f t="shared" si="596"/>
        <v/>
      </c>
      <c r="X3998" s="1047"/>
      <c r="Y3998" s="1048" t="str">
        <f t="shared" si="590"/>
        <v/>
      </c>
      <c r="Z3998" s="1049" t="str">
        <f t="shared" si="591"/>
        <v/>
      </c>
      <c r="AA3998" s="1049" t="str">
        <f t="shared" si="592"/>
        <v/>
      </c>
      <c r="AB3998" s="1050" t="str">
        <f t="shared" si="593"/>
        <v/>
      </c>
      <c r="AD3998" s="1052" t="str">
        <f t="shared" si="594"/>
        <v/>
      </c>
      <c r="AE3998" s="1053" t="str">
        <f t="shared" si="595"/>
        <v/>
      </c>
    </row>
    <row r="3999" spans="23:31" ht="12.75" customHeight="1">
      <c r="W3999" s="1046" t="str">
        <f t="shared" si="596"/>
        <v/>
      </c>
      <c r="X3999" s="1047"/>
      <c r="Y3999" s="1048" t="str">
        <f t="shared" si="590"/>
        <v/>
      </c>
      <c r="Z3999" s="1049" t="str">
        <f t="shared" si="591"/>
        <v/>
      </c>
      <c r="AA3999" s="1049" t="str">
        <f t="shared" si="592"/>
        <v/>
      </c>
      <c r="AB3999" s="1050" t="str">
        <f t="shared" si="593"/>
        <v/>
      </c>
      <c r="AD3999" s="1052" t="str">
        <f t="shared" si="594"/>
        <v/>
      </c>
      <c r="AE3999" s="1053" t="str">
        <f t="shared" si="595"/>
        <v/>
      </c>
    </row>
    <row r="4000" spans="23:31" ht="12.75" customHeight="1">
      <c r="W4000" s="1046" t="str">
        <f t="shared" si="596"/>
        <v/>
      </c>
      <c r="X4000" s="1047"/>
      <c r="Y4000" s="1048" t="str">
        <f t="shared" si="590"/>
        <v/>
      </c>
      <c r="Z4000" s="1049" t="str">
        <f t="shared" si="591"/>
        <v/>
      </c>
      <c r="AA4000" s="1049" t="str">
        <f t="shared" si="592"/>
        <v/>
      </c>
      <c r="AB4000" s="1050" t="str">
        <f t="shared" si="593"/>
        <v/>
      </c>
      <c r="AD4000" s="1052" t="str">
        <f t="shared" si="594"/>
        <v/>
      </c>
      <c r="AE4000" s="1053" t="str">
        <f t="shared" si="595"/>
        <v/>
      </c>
    </row>
    <row r="4001" spans="23:31" ht="12.75" customHeight="1">
      <c r="W4001" s="1046" t="str">
        <f t="shared" si="596"/>
        <v/>
      </c>
      <c r="X4001" s="1047"/>
      <c r="Y4001" s="1048" t="str">
        <f t="shared" ref="Y4001:Y4064" si="597">IFERROR(CHOOSE(X4001,"መስከረም","ጥቅምት","ህዳር  ","ታህሳስ ","ጥር ","የካቲት ","መጋቢት ","ሚይዚያ ","ግንቦት ","ሰኔ ","ሐምሌ ","ነሐሴ ","Pagume"),"")</f>
        <v/>
      </c>
      <c r="Z4001" s="1049" t="str">
        <f t="shared" si="591"/>
        <v/>
      </c>
      <c r="AA4001" s="1049" t="str">
        <f t="shared" si="592"/>
        <v/>
      </c>
      <c r="AB4001" s="1050" t="str">
        <f t="shared" si="593"/>
        <v/>
      </c>
      <c r="AD4001" s="1052" t="str">
        <f t="shared" si="594"/>
        <v/>
      </c>
      <c r="AE4001" s="1053" t="str">
        <f t="shared" si="595"/>
        <v/>
      </c>
    </row>
    <row r="4002" spans="23:31" ht="12.75" customHeight="1">
      <c r="W4002" s="1046" t="str">
        <f t="shared" si="596"/>
        <v/>
      </c>
      <c r="X4002" s="1047"/>
      <c r="Y4002" s="1048" t="str">
        <f t="shared" si="597"/>
        <v/>
      </c>
      <c r="Z4002" s="1049" t="str">
        <f t="shared" si="591"/>
        <v/>
      </c>
      <c r="AA4002" s="1049" t="str">
        <f t="shared" si="592"/>
        <v/>
      </c>
      <c r="AB4002" s="1050" t="str">
        <f t="shared" si="593"/>
        <v/>
      </c>
      <c r="AD4002" s="1052" t="str">
        <f t="shared" si="594"/>
        <v/>
      </c>
      <c r="AE4002" s="1053" t="str">
        <f t="shared" si="595"/>
        <v/>
      </c>
    </row>
    <row r="4003" spans="23:31" ht="12.75" customHeight="1">
      <c r="W4003" s="1046" t="str">
        <f t="shared" si="596"/>
        <v/>
      </c>
      <c r="X4003" s="1047"/>
      <c r="Y4003" s="1048" t="str">
        <f t="shared" si="597"/>
        <v/>
      </c>
      <c r="Z4003" s="1049" t="str">
        <f t="shared" si="591"/>
        <v/>
      </c>
      <c r="AA4003" s="1049" t="str">
        <f t="shared" si="592"/>
        <v/>
      </c>
      <c r="AB4003" s="1050" t="str">
        <f t="shared" si="593"/>
        <v/>
      </c>
      <c r="AD4003" s="1052" t="str">
        <f t="shared" si="594"/>
        <v/>
      </c>
      <c r="AE4003" s="1053" t="str">
        <f t="shared" si="595"/>
        <v/>
      </c>
    </row>
    <row r="4004" spans="23:31" ht="12.75" customHeight="1">
      <c r="W4004" s="1046" t="str">
        <f t="shared" si="596"/>
        <v/>
      </c>
      <c r="X4004" s="1047"/>
      <c r="Y4004" s="1048" t="str">
        <f t="shared" si="597"/>
        <v/>
      </c>
      <c r="Z4004" s="1049" t="str">
        <f t="shared" si="591"/>
        <v/>
      </c>
      <c r="AA4004" s="1049" t="str">
        <f t="shared" si="592"/>
        <v/>
      </c>
      <c r="AB4004" s="1050" t="str">
        <f t="shared" si="593"/>
        <v/>
      </c>
      <c r="AD4004" s="1052" t="str">
        <f t="shared" si="594"/>
        <v/>
      </c>
      <c r="AE4004" s="1053" t="str">
        <f t="shared" si="595"/>
        <v/>
      </c>
    </row>
    <row r="4005" spans="23:31" ht="12.75" customHeight="1">
      <c r="W4005" s="1046" t="str">
        <f t="shared" si="596"/>
        <v/>
      </c>
      <c r="X4005" s="1047"/>
      <c r="Y4005" s="1048" t="str">
        <f t="shared" si="597"/>
        <v/>
      </c>
      <c r="Z4005" s="1049" t="str">
        <f t="shared" si="591"/>
        <v/>
      </c>
      <c r="AA4005" s="1049" t="str">
        <f t="shared" si="592"/>
        <v/>
      </c>
      <c r="AB4005" s="1050" t="str">
        <f t="shared" si="593"/>
        <v/>
      </c>
      <c r="AD4005" s="1052" t="str">
        <f t="shared" si="594"/>
        <v/>
      </c>
      <c r="AE4005" s="1053" t="str">
        <f t="shared" si="595"/>
        <v/>
      </c>
    </row>
    <row r="4006" spans="23:31" ht="12.75" customHeight="1">
      <c r="W4006" s="1046" t="str">
        <f t="shared" si="596"/>
        <v/>
      </c>
      <c r="X4006" s="1047"/>
      <c r="Y4006" s="1048" t="str">
        <f t="shared" si="597"/>
        <v/>
      </c>
      <c r="Z4006" s="1049" t="str">
        <f t="shared" si="591"/>
        <v/>
      </c>
      <c r="AA4006" s="1049" t="str">
        <f t="shared" si="592"/>
        <v/>
      </c>
      <c r="AB4006" s="1050" t="str">
        <f t="shared" si="593"/>
        <v/>
      </c>
      <c r="AD4006" s="1052" t="str">
        <f t="shared" si="594"/>
        <v/>
      </c>
      <c r="AE4006" s="1053" t="str">
        <f t="shared" si="595"/>
        <v/>
      </c>
    </row>
    <row r="4007" spans="23:31" ht="12.75" customHeight="1">
      <c r="W4007" s="1046" t="str">
        <f t="shared" si="596"/>
        <v/>
      </c>
      <c r="X4007" s="1047"/>
      <c r="Y4007" s="1048" t="str">
        <f t="shared" si="597"/>
        <v/>
      </c>
      <c r="Z4007" s="1049" t="str">
        <f t="shared" si="591"/>
        <v/>
      </c>
      <c r="AA4007" s="1049" t="str">
        <f t="shared" si="592"/>
        <v/>
      </c>
      <c r="AB4007" s="1050" t="str">
        <f t="shared" si="593"/>
        <v/>
      </c>
      <c r="AD4007" s="1052" t="str">
        <f t="shared" si="594"/>
        <v/>
      </c>
      <c r="AE4007" s="1053" t="str">
        <f t="shared" si="595"/>
        <v/>
      </c>
    </row>
    <row r="4008" spans="23:31" ht="12.75" customHeight="1">
      <c r="W4008" s="1046" t="str">
        <f t="shared" si="596"/>
        <v/>
      </c>
      <c r="X4008" s="1047"/>
      <c r="Y4008" s="1048" t="str">
        <f t="shared" si="597"/>
        <v/>
      </c>
      <c r="Z4008" s="1049" t="str">
        <f t="shared" si="591"/>
        <v/>
      </c>
      <c r="AA4008" s="1049" t="str">
        <f t="shared" si="592"/>
        <v/>
      </c>
      <c r="AB4008" s="1050" t="str">
        <f t="shared" si="593"/>
        <v/>
      </c>
      <c r="AD4008" s="1052" t="str">
        <f t="shared" si="594"/>
        <v/>
      </c>
      <c r="AE4008" s="1053" t="str">
        <f t="shared" si="595"/>
        <v/>
      </c>
    </row>
    <row r="4009" spans="23:31" ht="12.75" customHeight="1">
      <c r="W4009" s="1046" t="str">
        <f t="shared" si="596"/>
        <v/>
      </c>
      <c r="X4009" s="1047"/>
      <c r="Y4009" s="1048" t="str">
        <f t="shared" si="597"/>
        <v/>
      </c>
      <c r="Z4009" s="1049" t="str">
        <f t="shared" si="591"/>
        <v/>
      </c>
      <c r="AA4009" s="1049" t="str">
        <f t="shared" si="592"/>
        <v/>
      </c>
      <c r="AB4009" s="1050" t="str">
        <f t="shared" si="593"/>
        <v/>
      </c>
      <c r="AD4009" s="1052" t="str">
        <f t="shared" si="594"/>
        <v/>
      </c>
      <c r="AE4009" s="1053" t="str">
        <f t="shared" si="595"/>
        <v/>
      </c>
    </row>
    <row r="4010" spans="23:31" ht="12.75" customHeight="1">
      <c r="W4010" s="1046" t="str">
        <f t="shared" si="596"/>
        <v/>
      </c>
      <c r="X4010" s="1047"/>
      <c r="Y4010" s="1048" t="str">
        <f t="shared" si="597"/>
        <v/>
      </c>
      <c r="Z4010" s="1049" t="str">
        <f t="shared" si="591"/>
        <v/>
      </c>
      <c r="AA4010" s="1049" t="str">
        <f t="shared" si="592"/>
        <v/>
      </c>
      <c r="AB4010" s="1050" t="str">
        <f t="shared" si="593"/>
        <v/>
      </c>
      <c r="AD4010" s="1052" t="str">
        <f t="shared" si="594"/>
        <v/>
      </c>
      <c r="AE4010" s="1053" t="str">
        <f t="shared" si="595"/>
        <v/>
      </c>
    </row>
    <row r="4011" spans="23:31" ht="12.75" customHeight="1">
      <c r="W4011" s="1046" t="str">
        <f t="shared" si="596"/>
        <v/>
      </c>
      <c r="X4011" s="1047"/>
      <c r="Y4011" s="1048" t="str">
        <f t="shared" si="597"/>
        <v/>
      </c>
      <c r="Z4011" s="1049" t="str">
        <f t="shared" si="591"/>
        <v/>
      </c>
      <c r="AA4011" s="1049" t="str">
        <f t="shared" si="592"/>
        <v/>
      </c>
      <c r="AB4011" s="1050" t="str">
        <f t="shared" si="593"/>
        <v/>
      </c>
      <c r="AD4011" s="1052" t="str">
        <f t="shared" si="594"/>
        <v/>
      </c>
      <c r="AE4011" s="1053" t="str">
        <f t="shared" si="595"/>
        <v/>
      </c>
    </row>
    <row r="4012" spans="23:31" ht="12.75" customHeight="1">
      <c r="W4012" s="1046" t="str">
        <f t="shared" si="596"/>
        <v/>
      </c>
      <c r="X4012" s="1047"/>
      <c r="Y4012" s="1048" t="str">
        <f t="shared" si="597"/>
        <v/>
      </c>
      <c r="Z4012" s="1049" t="str">
        <f t="shared" si="591"/>
        <v/>
      </c>
      <c r="AA4012" s="1049" t="str">
        <f t="shared" si="592"/>
        <v/>
      </c>
      <c r="AB4012" s="1050" t="str">
        <f t="shared" si="593"/>
        <v/>
      </c>
      <c r="AD4012" s="1052" t="str">
        <f t="shared" si="594"/>
        <v/>
      </c>
      <c r="AE4012" s="1053" t="str">
        <f t="shared" si="595"/>
        <v/>
      </c>
    </row>
    <row r="4013" spans="23:31" ht="12.75" customHeight="1">
      <c r="W4013" s="1046" t="str">
        <f t="shared" si="596"/>
        <v/>
      </c>
      <c r="X4013" s="1047"/>
      <c r="Y4013" s="1048" t="str">
        <f t="shared" si="597"/>
        <v/>
      </c>
      <c r="Z4013" s="1049" t="str">
        <f t="shared" si="591"/>
        <v/>
      </c>
      <c r="AA4013" s="1049" t="str">
        <f t="shared" si="592"/>
        <v/>
      </c>
      <c r="AB4013" s="1050" t="str">
        <f t="shared" si="593"/>
        <v/>
      </c>
      <c r="AD4013" s="1052" t="str">
        <f t="shared" si="594"/>
        <v/>
      </c>
      <c r="AE4013" s="1053" t="str">
        <f t="shared" si="595"/>
        <v/>
      </c>
    </row>
    <row r="4014" spans="23:31" ht="12.75" customHeight="1">
      <c r="W4014" s="1046" t="str">
        <f t="shared" si="596"/>
        <v/>
      </c>
      <c r="X4014" s="1047"/>
      <c r="Y4014" s="1048" t="str">
        <f t="shared" si="597"/>
        <v/>
      </c>
      <c r="Z4014" s="1049" t="str">
        <f t="shared" si="591"/>
        <v/>
      </c>
      <c r="AA4014" s="1049" t="str">
        <f t="shared" si="592"/>
        <v/>
      </c>
      <c r="AB4014" s="1050" t="str">
        <f t="shared" si="593"/>
        <v/>
      </c>
      <c r="AD4014" s="1052" t="str">
        <f t="shared" si="594"/>
        <v/>
      </c>
      <c r="AE4014" s="1053" t="str">
        <f t="shared" si="595"/>
        <v/>
      </c>
    </row>
    <row r="4015" spans="23:31" ht="12.75" customHeight="1">
      <c r="W4015" s="1046" t="str">
        <f t="shared" si="596"/>
        <v/>
      </c>
      <c r="X4015" s="1047"/>
      <c r="Y4015" s="1048" t="str">
        <f t="shared" si="597"/>
        <v/>
      </c>
      <c r="Z4015" s="1049" t="str">
        <f t="shared" si="591"/>
        <v/>
      </c>
      <c r="AA4015" s="1049" t="str">
        <f t="shared" si="592"/>
        <v/>
      </c>
      <c r="AB4015" s="1050" t="str">
        <f t="shared" si="593"/>
        <v/>
      </c>
      <c r="AD4015" s="1052" t="str">
        <f t="shared" si="594"/>
        <v/>
      </c>
      <c r="AE4015" s="1053" t="str">
        <f t="shared" si="595"/>
        <v/>
      </c>
    </row>
    <row r="4016" spans="23:31" ht="12.75" customHeight="1">
      <c r="W4016" s="1046" t="str">
        <f t="shared" si="596"/>
        <v/>
      </c>
      <c r="X4016" s="1047"/>
      <c r="Y4016" s="1048" t="str">
        <f t="shared" si="597"/>
        <v/>
      </c>
      <c r="Z4016" s="1049" t="str">
        <f t="shared" si="591"/>
        <v/>
      </c>
      <c r="AA4016" s="1049" t="str">
        <f t="shared" si="592"/>
        <v/>
      </c>
      <c r="AB4016" s="1050" t="str">
        <f t="shared" si="593"/>
        <v/>
      </c>
      <c r="AD4016" s="1052" t="str">
        <f t="shared" si="594"/>
        <v/>
      </c>
      <c r="AE4016" s="1053" t="str">
        <f t="shared" si="595"/>
        <v/>
      </c>
    </row>
    <row r="4017" spans="23:31" ht="12.75" customHeight="1">
      <c r="W4017" s="1046" t="str">
        <f t="shared" si="596"/>
        <v/>
      </c>
      <c r="X4017" s="1047"/>
      <c r="Y4017" s="1048" t="str">
        <f t="shared" si="597"/>
        <v/>
      </c>
      <c r="Z4017" s="1049" t="str">
        <f t="shared" si="591"/>
        <v/>
      </c>
      <c r="AA4017" s="1049" t="str">
        <f t="shared" si="592"/>
        <v/>
      </c>
      <c r="AB4017" s="1050" t="str">
        <f t="shared" si="593"/>
        <v/>
      </c>
      <c r="AD4017" s="1052" t="str">
        <f t="shared" si="594"/>
        <v/>
      </c>
      <c r="AE4017" s="1053" t="str">
        <f t="shared" si="595"/>
        <v/>
      </c>
    </row>
    <row r="4018" spans="23:31" ht="12.75" customHeight="1">
      <c r="W4018" s="1046" t="str">
        <f t="shared" si="596"/>
        <v/>
      </c>
      <c r="X4018" s="1047"/>
      <c r="Y4018" s="1048" t="str">
        <f t="shared" si="597"/>
        <v/>
      </c>
      <c r="Z4018" s="1049" t="str">
        <f t="shared" si="591"/>
        <v/>
      </c>
      <c r="AA4018" s="1049" t="str">
        <f t="shared" si="592"/>
        <v/>
      </c>
      <c r="AB4018" s="1050" t="str">
        <f t="shared" si="593"/>
        <v/>
      </c>
      <c r="AD4018" s="1052" t="str">
        <f t="shared" si="594"/>
        <v/>
      </c>
      <c r="AE4018" s="1053" t="str">
        <f t="shared" si="595"/>
        <v/>
      </c>
    </row>
    <row r="4019" spans="23:31" ht="12.75" customHeight="1">
      <c r="W4019" s="1046" t="str">
        <f t="shared" si="596"/>
        <v/>
      </c>
      <c r="X4019" s="1047"/>
      <c r="Y4019" s="1048" t="str">
        <f t="shared" si="597"/>
        <v/>
      </c>
      <c r="Z4019" s="1049" t="str">
        <f t="shared" si="591"/>
        <v/>
      </c>
      <c r="AA4019" s="1049" t="str">
        <f t="shared" si="592"/>
        <v/>
      </c>
      <c r="AB4019" s="1050" t="str">
        <f t="shared" si="593"/>
        <v/>
      </c>
      <c r="AD4019" s="1052" t="str">
        <f t="shared" si="594"/>
        <v/>
      </c>
      <c r="AE4019" s="1053" t="str">
        <f t="shared" si="595"/>
        <v/>
      </c>
    </row>
    <row r="4020" spans="23:31" ht="12.75" customHeight="1">
      <c r="W4020" s="1046" t="str">
        <f t="shared" si="596"/>
        <v/>
      </c>
      <c r="X4020" s="1047"/>
      <c r="Y4020" s="1048" t="str">
        <f t="shared" si="597"/>
        <v/>
      </c>
      <c r="Z4020" s="1049" t="str">
        <f t="shared" si="591"/>
        <v/>
      </c>
      <c r="AA4020" s="1049" t="str">
        <f t="shared" si="592"/>
        <v/>
      </c>
      <c r="AB4020" s="1050" t="str">
        <f t="shared" si="593"/>
        <v/>
      </c>
      <c r="AE4020" s="1053" t="str">
        <f t="shared" si="595"/>
        <v/>
      </c>
    </row>
    <row r="4021" spans="23:31" ht="12.75" customHeight="1">
      <c r="W4021" s="1046" t="str">
        <f t="shared" si="596"/>
        <v/>
      </c>
      <c r="X4021" s="1047"/>
      <c r="Y4021" s="1048" t="str">
        <f t="shared" si="597"/>
        <v/>
      </c>
      <c r="Z4021" s="1049" t="str">
        <f t="shared" si="591"/>
        <v/>
      </c>
      <c r="AA4021" s="1049" t="str">
        <f t="shared" si="592"/>
        <v/>
      </c>
      <c r="AB4021" s="1050" t="str">
        <f t="shared" si="593"/>
        <v/>
      </c>
      <c r="AE4021" s="1053" t="str">
        <f t="shared" si="595"/>
        <v/>
      </c>
    </row>
    <row r="4022" spans="23:31" ht="12.75" customHeight="1">
      <c r="W4022" s="1046" t="str">
        <f t="shared" si="596"/>
        <v/>
      </c>
      <c r="X4022" s="1047"/>
      <c r="Y4022" s="1048" t="str">
        <f t="shared" si="597"/>
        <v/>
      </c>
      <c r="Z4022" s="1049" t="str">
        <f t="shared" si="591"/>
        <v/>
      </c>
      <c r="AA4022" s="1049" t="str">
        <f t="shared" si="592"/>
        <v/>
      </c>
      <c r="AB4022" s="1050" t="str">
        <f t="shared" si="593"/>
        <v/>
      </c>
      <c r="AE4022" s="1053" t="str">
        <f t="shared" si="595"/>
        <v/>
      </c>
    </row>
    <row r="4023" spans="23:31" ht="12.75" customHeight="1">
      <c r="W4023" s="1046" t="str">
        <f t="shared" si="596"/>
        <v/>
      </c>
      <c r="X4023" s="1047"/>
      <c r="Y4023" s="1048" t="str">
        <f t="shared" si="597"/>
        <v/>
      </c>
      <c r="Z4023" s="1049" t="str">
        <f t="shared" si="591"/>
        <v/>
      </c>
      <c r="AA4023" s="1049" t="str">
        <f t="shared" si="592"/>
        <v/>
      </c>
      <c r="AB4023" s="1050" t="str">
        <f t="shared" si="593"/>
        <v/>
      </c>
      <c r="AE4023" s="1053" t="str">
        <f t="shared" si="595"/>
        <v/>
      </c>
    </row>
    <row r="4024" spans="23:31" ht="12.75" customHeight="1">
      <c r="W4024" s="1046" t="str">
        <f t="shared" si="596"/>
        <v/>
      </c>
      <c r="X4024" s="1047"/>
      <c r="Y4024" s="1048" t="str">
        <f t="shared" si="597"/>
        <v/>
      </c>
      <c r="Z4024" s="1049" t="str">
        <f t="shared" si="591"/>
        <v/>
      </c>
      <c r="AA4024" s="1049" t="str">
        <f t="shared" si="592"/>
        <v/>
      </c>
      <c r="AB4024" s="1050" t="str">
        <f t="shared" si="593"/>
        <v/>
      </c>
      <c r="AE4024" s="1053" t="str">
        <f t="shared" si="595"/>
        <v/>
      </c>
    </row>
    <row r="4025" spans="23:31" ht="12.75" customHeight="1">
      <c r="W4025" s="1046" t="str">
        <f t="shared" si="596"/>
        <v/>
      </c>
      <c r="X4025" s="1047"/>
      <c r="Y4025" s="1048" t="str">
        <f t="shared" si="597"/>
        <v/>
      </c>
      <c r="Z4025" s="1049" t="str">
        <f t="shared" si="591"/>
        <v/>
      </c>
      <c r="AA4025" s="1049" t="str">
        <f t="shared" si="592"/>
        <v/>
      </c>
      <c r="AB4025" s="1050" t="str">
        <f t="shared" si="593"/>
        <v/>
      </c>
      <c r="AE4025" s="1053" t="str">
        <f t="shared" si="595"/>
        <v/>
      </c>
    </row>
    <row r="4026" spans="23:31" ht="12.75" customHeight="1">
      <c r="W4026" s="1046" t="str">
        <f t="shared" si="596"/>
        <v/>
      </c>
      <c r="X4026" s="1047"/>
      <c r="Y4026" s="1048" t="str">
        <f t="shared" si="597"/>
        <v/>
      </c>
      <c r="Z4026" s="1049" t="str">
        <f t="shared" si="591"/>
        <v/>
      </c>
      <c r="AA4026" s="1049" t="str">
        <f t="shared" si="592"/>
        <v/>
      </c>
      <c r="AB4026" s="1050" t="str">
        <f t="shared" si="593"/>
        <v/>
      </c>
      <c r="AE4026" s="1053" t="str">
        <f t="shared" si="595"/>
        <v/>
      </c>
    </row>
    <row r="4027" spans="23:31" ht="12.75" customHeight="1">
      <c r="W4027" s="1046" t="str">
        <f t="shared" si="596"/>
        <v/>
      </c>
      <c r="X4027" s="1047"/>
      <c r="Y4027" s="1048" t="str">
        <f t="shared" si="597"/>
        <v/>
      </c>
      <c r="Z4027" s="1049" t="str">
        <f t="shared" si="591"/>
        <v/>
      </c>
      <c r="AA4027" s="1049" t="str">
        <f t="shared" si="592"/>
        <v/>
      </c>
      <c r="AB4027" s="1050" t="str">
        <f t="shared" si="593"/>
        <v/>
      </c>
      <c r="AE4027" s="1053" t="str">
        <f t="shared" si="595"/>
        <v/>
      </c>
    </row>
    <row r="4028" spans="23:31" ht="12.75" customHeight="1">
      <c r="W4028" s="1046" t="str">
        <f t="shared" si="596"/>
        <v/>
      </c>
      <c r="X4028" s="1047"/>
      <c r="Y4028" s="1048" t="str">
        <f t="shared" si="597"/>
        <v/>
      </c>
      <c r="Z4028" s="1049" t="str">
        <f t="shared" si="591"/>
        <v/>
      </c>
      <c r="AA4028" s="1049" t="str">
        <f t="shared" si="592"/>
        <v/>
      </c>
      <c r="AB4028" s="1050" t="str">
        <f t="shared" si="593"/>
        <v/>
      </c>
      <c r="AE4028" s="1053" t="str">
        <f t="shared" si="595"/>
        <v/>
      </c>
    </row>
    <row r="4029" spans="23:31" ht="12.75" customHeight="1">
      <c r="W4029" s="1046" t="str">
        <f t="shared" si="596"/>
        <v/>
      </c>
      <c r="X4029" s="1047"/>
      <c r="Y4029" s="1048" t="str">
        <f t="shared" si="597"/>
        <v/>
      </c>
      <c r="Z4029" s="1049" t="str">
        <f t="shared" si="591"/>
        <v/>
      </c>
      <c r="AA4029" s="1049" t="str">
        <f t="shared" si="592"/>
        <v/>
      </c>
      <c r="AB4029" s="1050" t="str">
        <f t="shared" si="593"/>
        <v/>
      </c>
      <c r="AE4029" s="1053" t="str">
        <f t="shared" si="595"/>
        <v/>
      </c>
    </row>
    <row r="4030" spans="23:31" ht="12.75" customHeight="1">
      <c r="W4030" s="1046" t="str">
        <f t="shared" si="596"/>
        <v/>
      </c>
      <c r="X4030" s="1047"/>
      <c r="Y4030" s="1048" t="str">
        <f t="shared" si="597"/>
        <v/>
      </c>
      <c r="Z4030" s="1049" t="str">
        <f t="shared" si="591"/>
        <v/>
      </c>
      <c r="AA4030" s="1049" t="str">
        <f t="shared" si="592"/>
        <v/>
      </c>
      <c r="AB4030" s="1050" t="str">
        <f t="shared" si="593"/>
        <v/>
      </c>
      <c r="AE4030" s="1053" t="str">
        <f t="shared" si="595"/>
        <v/>
      </c>
    </row>
    <row r="4031" spans="23:31" ht="12.75" customHeight="1">
      <c r="W4031" s="1046" t="str">
        <f t="shared" si="596"/>
        <v/>
      </c>
      <c r="X4031" s="1047"/>
      <c r="Y4031" s="1048" t="str">
        <f t="shared" si="597"/>
        <v/>
      </c>
      <c r="Z4031" s="1049" t="str">
        <f t="shared" si="591"/>
        <v/>
      </c>
      <c r="AA4031" s="1049" t="str">
        <f t="shared" si="592"/>
        <v/>
      </c>
      <c r="AB4031" s="1050" t="str">
        <f t="shared" si="593"/>
        <v/>
      </c>
      <c r="AE4031" s="1053" t="str">
        <f t="shared" si="595"/>
        <v/>
      </c>
    </row>
    <row r="4032" spans="23:31" ht="12.75" customHeight="1">
      <c r="W4032" s="1046" t="str">
        <f t="shared" si="596"/>
        <v/>
      </c>
      <c r="X4032" s="1047"/>
      <c r="Y4032" s="1048" t="str">
        <f t="shared" si="597"/>
        <v/>
      </c>
      <c r="Z4032" s="1049" t="str">
        <f t="shared" si="591"/>
        <v/>
      </c>
      <c r="AA4032" s="1049" t="str">
        <f t="shared" si="592"/>
        <v/>
      </c>
      <c r="AB4032" s="1050" t="str">
        <f t="shared" si="593"/>
        <v/>
      </c>
      <c r="AE4032" s="1053" t="str">
        <f t="shared" si="595"/>
        <v/>
      </c>
    </row>
    <row r="4033" spans="23:31" ht="12.75" customHeight="1">
      <c r="W4033" s="1046" t="str">
        <f t="shared" si="596"/>
        <v/>
      </c>
      <c r="X4033" s="1047"/>
      <c r="Y4033" s="1048" t="str">
        <f t="shared" si="597"/>
        <v/>
      </c>
      <c r="Z4033" s="1049" t="str">
        <f t="shared" si="591"/>
        <v/>
      </c>
      <c r="AA4033" s="1049" t="str">
        <f t="shared" si="592"/>
        <v/>
      </c>
      <c r="AB4033" s="1050" t="str">
        <f t="shared" si="593"/>
        <v/>
      </c>
      <c r="AE4033" s="1053" t="str">
        <f t="shared" si="595"/>
        <v/>
      </c>
    </row>
    <row r="4034" spans="23:31" ht="12.75" customHeight="1">
      <c r="W4034" s="1046" t="str">
        <f t="shared" si="596"/>
        <v/>
      </c>
      <c r="X4034" s="1047"/>
      <c r="Y4034" s="1048" t="str">
        <f t="shared" si="597"/>
        <v/>
      </c>
      <c r="Z4034" s="1049" t="str">
        <f t="shared" si="591"/>
        <v/>
      </c>
      <c r="AA4034" s="1049" t="str">
        <f t="shared" si="592"/>
        <v/>
      </c>
      <c r="AB4034" s="1050" t="str">
        <f t="shared" si="593"/>
        <v/>
      </c>
      <c r="AE4034" s="1053" t="str">
        <f t="shared" si="595"/>
        <v/>
      </c>
    </row>
    <row r="4035" spans="23:31" ht="12.75" customHeight="1">
      <c r="W4035" s="1046" t="str">
        <f t="shared" si="596"/>
        <v/>
      </c>
      <c r="X4035" s="1047"/>
      <c r="Y4035" s="1048" t="str">
        <f t="shared" si="597"/>
        <v/>
      </c>
      <c r="Z4035" s="1049" t="str">
        <f t="shared" ref="Z4035:Z4098" si="598">IF($K4035="","",_xlfn.LET(_xlpm.gDate,K4035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035" s="1049" t="str">
        <f t="shared" ref="AA4035:AA4098" si="599">IF($Z4035="","",TEXT($Z4035,"mm"))</f>
        <v/>
      </c>
      <c r="AB4035" s="1050" t="str">
        <f t="shared" ref="AB4035:AB4098" si="600">IFERROR(CHOOSE(AA4035,"መስከረም","ጥቅምት","ህዳር  ","ታህሳስ ","ጥር ","የካቲት ","መጋቢት ","ሚይዚያ ","ግንቦት ","ሰኔ ","ሐምሌ ","ነሐሴ ","Pagume"),"")</f>
        <v/>
      </c>
      <c r="AE4035" s="1053" t="str">
        <f t="shared" ref="AE4035:AE4098" si="601">IF($K4035="","",YEAR(K4035)&amp;"-W"&amp;WEEKNUM(K4035,2))</f>
        <v/>
      </c>
    </row>
    <row r="4036" spans="23:31" ht="12.75" customHeight="1">
      <c r="W4036" s="1046" t="str">
        <f t="shared" ref="W4036:W4099" si="602">IF($D4036="","",_xlfn.LET(_xlpm.gDate,D4036,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036" s="1047"/>
      <c r="Y4036" s="1048" t="str">
        <f t="shared" si="597"/>
        <v/>
      </c>
      <c r="Z4036" s="1049" t="str">
        <f t="shared" si="598"/>
        <v/>
      </c>
      <c r="AA4036" s="1049" t="str">
        <f t="shared" si="599"/>
        <v/>
      </c>
      <c r="AB4036" s="1050" t="str">
        <f t="shared" si="600"/>
        <v/>
      </c>
      <c r="AE4036" s="1053" t="str">
        <f t="shared" si="601"/>
        <v/>
      </c>
    </row>
    <row r="4037" spans="23:31" ht="12.75" customHeight="1">
      <c r="W4037" s="1046" t="str">
        <f t="shared" si="602"/>
        <v/>
      </c>
      <c r="X4037" s="1047"/>
      <c r="Y4037" s="1048" t="str">
        <f t="shared" si="597"/>
        <v/>
      </c>
      <c r="Z4037" s="1049" t="str">
        <f t="shared" si="598"/>
        <v/>
      </c>
      <c r="AA4037" s="1049" t="str">
        <f t="shared" si="599"/>
        <v/>
      </c>
      <c r="AB4037" s="1050" t="str">
        <f t="shared" si="600"/>
        <v/>
      </c>
      <c r="AE4037" s="1053" t="str">
        <f t="shared" si="601"/>
        <v/>
      </c>
    </row>
    <row r="4038" spans="23:31" ht="12.75" customHeight="1">
      <c r="W4038" s="1046" t="str">
        <f t="shared" si="602"/>
        <v/>
      </c>
      <c r="X4038" s="1047"/>
      <c r="Y4038" s="1048" t="str">
        <f t="shared" si="597"/>
        <v/>
      </c>
      <c r="Z4038" s="1049" t="str">
        <f t="shared" si="598"/>
        <v/>
      </c>
      <c r="AA4038" s="1049" t="str">
        <f t="shared" si="599"/>
        <v/>
      </c>
      <c r="AB4038" s="1050" t="str">
        <f t="shared" si="600"/>
        <v/>
      </c>
      <c r="AE4038" s="1053" t="str">
        <f t="shared" si="601"/>
        <v/>
      </c>
    </row>
    <row r="4039" spans="23:31" ht="12.75" customHeight="1">
      <c r="W4039" s="1046" t="str">
        <f t="shared" si="602"/>
        <v/>
      </c>
      <c r="X4039" s="1047"/>
      <c r="Y4039" s="1048" t="str">
        <f t="shared" si="597"/>
        <v/>
      </c>
      <c r="Z4039" s="1049" t="str">
        <f t="shared" si="598"/>
        <v/>
      </c>
      <c r="AA4039" s="1049" t="str">
        <f t="shared" si="599"/>
        <v/>
      </c>
      <c r="AB4039" s="1050" t="str">
        <f t="shared" si="600"/>
        <v/>
      </c>
      <c r="AE4039" s="1053" t="str">
        <f t="shared" si="601"/>
        <v/>
      </c>
    </row>
    <row r="4040" spans="23:31" ht="12.75" customHeight="1">
      <c r="W4040" s="1046" t="str">
        <f t="shared" si="602"/>
        <v/>
      </c>
      <c r="X4040" s="1047"/>
      <c r="Y4040" s="1048" t="str">
        <f t="shared" si="597"/>
        <v/>
      </c>
      <c r="Z4040" s="1049" t="str">
        <f t="shared" si="598"/>
        <v/>
      </c>
      <c r="AA4040" s="1049" t="str">
        <f t="shared" si="599"/>
        <v/>
      </c>
      <c r="AB4040" s="1050" t="str">
        <f t="shared" si="600"/>
        <v/>
      </c>
      <c r="AE4040" s="1053" t="str">
        <f t="shared" si="601"/>
        <v/>
      </c>
    </row>
    <row r="4041" spans="23:31" ht="12.75" customHeight="1">
      <c r="W4041" s="1046" t="str">
        <f t="shared" si="602"/>
        <v/>
      </c>
      <c r="X4041" s="1047"/>
      <c r="Y4041" s="1048" t="str">
        <f t="shared" si="597"/>
        <v/>
      </c>
      <c r="Z4041" s="1049" t="str">
        <f t="shared" si="598"/>
        <v/>
      </c>
      <c r="AA4041" s="1049" t="str">
        <f t="shared" si="599"/>
        <v/>
      </c>
      <c r="AB4041" s="1050" t="str">
        <f t="shared" si="600"/>
        <v/>
      </c>
      <c r="AE4041" s="1053" t="str">
        <f t="shared" si="601"/>
        <v/>
      </c>
    </row>
    <row r="4042" spans="23:31" ht="12.75" customHeight="1">
      <c r="W4042" s="1046" t="str">
        <f t="shared" si="602"/>
        <v/>
      </c>
      <c r="X4042" s="1047"/>
      <c r="Y4042" s="1048" t="str">
        <f t="shared" si="597"/>
        <v/>
      </c>
      <c r="Z4042" s="1049" t="str">
        <f t="shared" si="598"/>
        <v/>
      </c>
      <c r="AA4042" s="1049" t="str">
        <f t="shared" si="599"/>
        <v/>
      </c>
      <c r="AB4042" s="1050" t="str">
        <f t="shared" si="600"/>
        <v/>
      </c>
      <c r="AE4042" s="1053" t="str">
        <f t="shared" si="601"/>
        <v/>
      </c>
    </row>
    <row r="4043" spans="23:31" ht="12.75" customHeight="1">
      <c r="W4043" s="1046" t="str">
        <f t="shared" si="602"/>
        <v/>
      </c>
      <c r="X4043" s="1047"/>
      <c r="Y4043" s="1048" t="str">
        <f t="shared" si="597"/>
        <v/>
      </c>
      <c r="Z4043" s="1049" t="str">
        <f t="shared" si="598"/>
        <v/>
      </c>
      <c r="AA4043" s="1049" t="str">
        <f t="shared" si="599"/>
        <v/>
      </c>
      <c r="AB4043" s="1050" t="str">
        <f t="shared" si="600"/>
        <v/>
      </c>
      <c r="AE4043" s="1053" t="str">
        <f t="shared" si="601"/>
        <v/>
      </c>
    </row>
    <row r="4044" spans="23:31" ht="12.75" customHeight="1">
      <c r="W4044" s="1046" t="str">
        <f t="shared" si="602"/>
        <v/>
      </c>
      <c r="X4044" s="1047"/>
      <c r="Y4044" s="1048" t="str">
        <f t="shared" si="597"/>
        <v/>
      </c>
      <c r="Z4044" s="1049" t="str">
        <f t="shared" si="598"/>
        <v/>
      </c>
      <c r="AA4044" s="1049" t="str">
        <f t="shared" si="599"/>
        <v/>
      </c>
      <c r="AB4044" s="1050" t="str">
        <f t="shared" si="600"/>
        <v/>
      </c>
      <c r="AE4044" s="1053" t="str">
        <f t="shared" si="601"/>
        <v/>
      </c>
    </row>
    <row r="4045" spans="23:31" ht="12.75" customHeight="1">
      <c r="W4045" s="1046" t="str">
        <f t="shared" si="602"/>
        <v/>
      </c>
      <c r="X4045" s="1047"/>
      <c r="Y4045" s="1048" t="str">
        <f t="shared" si="597"/>
        <v/>
      </c>
      <c r="Z4045" s="1049" t="str">
        <f t="shared" si="598"/>
        <v/>
      </c>
      <c r="AA4045" s="1049" t="str">
        <f t="shared" si="599"/>
        <v/>
      </c>
      <c r="AB4045" s="1050" t="str">
        <f t="shared" si="600"/>
        <v/>
      </c>
      <c r="AE4045" s="1053" t="str">
        <f t="shared" si="601"/>
        <v/>
      </c>
    </row>
    <row r="4046" spans="23:31" ht="12.75" customHeight="1">
      <c r="W4046" s="1046" t="str">
        <f t="shared" si="602"/>
        <v/>
      </c>
      <c r="X4046" s="1047"/>
      <c r="Y4046" s="1048" t="str">
        <f t="shared" si="597"/>
        <v/>
      </c>
      <c r="Z4046" s="1049" t="str">
        <f t="shared" si="598"/>
        <v/>
      </c>
      <c r="AA4046" s="1049" t="str">
        <f t="shared" si="599"/>
        <v/>
      </c>
      <c r="AB4046" s="1050" t="str">
        <f t="shared" si="600"/>
        <v/>
      </c>
      <c r="AE4046" s="1053" t="str">
        <f t="shared" si="601"/>
        <v/>
      </c>
    </row>
    <row r="4047" spans="23:31" ht="12.75" customHeight="1">
      <c r="W4047" s="1046" t="str">
        <f t="shared" si="602"/>
        <v/>
      </c>
      <c r="X4047" s="1047"/>
      <c r="Y4047" s="1048" t="str">
        <f t="shared" si="597"/>
        <v/>
      </c>
      <c r="Z4047" s="1049" t="str">
        <f t="shared" si="598"/>
        <v/>
      </c>
      <c r="AA4047" s="1049" t="str">
        <f t="shared" si="599"/>
        <v/>
      </c>
      <c r="AB4047" s="1050" t="str">
        <f t="shared" si="600"/>
        <v/>
      </c>
      <c r="AE4047" s="1053" t="str">
        <f t="shared" si="601"/>
        <v/>
      </c>
    </row>
    <row r="4048" spans="23:31" ht="12.75" customHeight="1">
      <c r="W4048" s="1046" t="str">
        <f t="shared" si="602"/>
        <v/>
      </c>
      <c r="X4048" s="1047"/>
      <c r="Y4048" s="1048" t="str">
        <f t="shared" si="597"/>
        <v/>
      </c>
      <c r="Z4048" s="1049" t="str">
        <f t="shared" si="598"/>
        <v/>
      </c>
      <c r="AA4048" s="1049" t="str">
        <f t="shared" si="599"/>
        <v/>
      </c>
      <c r="AB4048" s="1050" t="str">
        <f t="shared" si="600"/>
        <v/>
      </c>
      <c r="AE4048" s="1053" t="str">
        <f t="shared" si="601"/>
        <v/>
      </c>
    </row>
    <row r="4049" spans="23:31" ht="12.75" customHeight="1">
      <c r="W4049" s="1046" t="str">
        <f t="shared" si="602"/>
        <v/>
      </c>
      <c r="X4049" s="1047"/>
      <c r="Y4049" s="1048" t="str">
        <f t="shared" si="597"/>
        <v/>
      </c>
      <c r="Z4049" s="1049" t="str">
        <f t="shared" si="598"/>
        <v/>
      </c>
      <c r="AA4049" s="1049" t="str">
        <f t="shared" si="599"/>
        <v/>
      </c>
      <c r="AB4049" s="1050" t="str">
        <f t="shared" si="600"/>
        <v/>
      </c>
      <c r="AE4049" s="1053" t="str">
        <f t="shared" si="601"/>
        <v/>
      </c>
    </row>
    <row r="4050" spans="23:31" ht="12.75" customHeight="1">
      <c r="W4050" s="1046" t="str">
        <f t="shared" si="602"/>
        <v/>
      </c>
      <c r="X4050" s="1047"/>
      <c r="Y4050" s="1048" t="str">
        <f t="shared" si="597"/>
        <v/>
      </c>
      <c r="Z4050" s="1049" t="str">
        <f t="shared" si="598"/>
        <v/>
      </c>
      <c r="AA4050" s="1049" t="str">
        <f t="shared" si="599"/>
        <v/>
      </c>
      <c r="AB4050" s="1050" t="str">
        <f t="shared" si="600"/>
        <v/>
      </c>
      <c r="AE4050" s="1053" t="str">
        <f t="shared" si="601"/>
        <v/>
      </c>
    </row>
    <row r="4051" spans="23:31" ht="12.75" customHeight="1">
      <c r="W4051" s="1046" t="str">
        <f t="shared" si="602"/>
        <v/>
      </c>
      <c r="X4051" s="1047"/>
      <c r="Y4051" s="1048" t="str">
        <f t="shared" si="597"/>
        <v/>
      </c>
      <c r="Z4051" s="1049" t="str">
        <f t="shared" si="598"/>
        <v/>
      </c>
      <c r="AA4051" s="1049" t="str">
        <f t="shared" si="599"/>
        <v/>
      </c>
      <c r="AB4051" s="1050" t="str">
        <f t="shared" si="600"/>
        <v/>
      </c>
      <c r="AE4051" s="1053" t="str">
        <f t="shared" si="601"/>
        <v/>
      </c>
    </row>
    <row r="4052" spans="23:31" ht="12.75" customHeight="1">
      <c r="W4052" s="1046" t="str">
        <f t="shared" si="602"/>
        <v/>
      </c>
      <c r="X4052" s="1047"/>
      <c r="Y4052" s="1048" t="str">
        <f t="shared" si="597"/>
        <v/>
      </c>
      <c r="Z4052" s="1049" t="str">
        <f t="shared" si="598"/>
        <v/>
      </c>
      <c r="AA4052" s="1049" t="str">
        <f t="shared" si="599"/>
        <v/>
      </c>
      <c r="AB4052" s="1050" t="str">
        <f t="shared" si="600"/>
        <v/>
      </c>
      <c r="AE4052" s="1053" t="str">
        <f t="shared" si="601"/>
        <v/>
      </c>
    </row>
    <row r="4053" spans="23:31" ht="12.75" customHeight="1">
      <c r="W4053" s="1046" t="str">
        <f t="shared" si="602"/>
        <v/>
      </c>
      <c r="X4053" s="1047"/>
      <c r="Y4053" s="1048" t="str">
        <f t="shared" si="597"/>
        <v/>
      </c>
      <c r="Z4053" s="1049" t="str">
        <f t="shared" si="598"/>
        <v/>
      </c>
      <c r="AA4053" s="1049" t="str">
        <f t="shared" si="599"/>
        <v/>
      </c>
      <c r="AB4053" s="1050" t="str">
        <f t="shared" si="600"/>
        <v/>
      </c>
      <c r="AE4053" s="1053" t="str">
        <f t="shared" si="601"/>
        <v/>
      </c>
    </row>
    <row r="4054" spans="23:31" ht="12.75" customHeight="1">
      <c r="W4054" s="1046" t="str">
        <f t="shared" si="602"/>
        <v/>
      </c>
      <c r="X4054" s="1047"/>
      <c r="Y4054" s="1048" t="str">
        <f t="shared" si="597"/>
        <v/>
      </c>
      <c r="Z4054" s="1049" t="str">
        <f t="shared" si="598"/>
        <v/>
      </c>
      <c r="AA4054" s="1049" t="str">
        <f t="shared" si="599"/>
        <v/>
      </c>
      <c r="AB4054" s="1050" t="str">
        <f t="shared" si="600"/>
        <v/>
      </c>
      <c r="AE4054" s="1053" t="str">
        <f t="shared" si="601"/>
        <v/>
      </c>
    </row>
    <row r="4055" spans="23:31" ht="12.75" customHeight="1">
      <c r="W4055" s="1046" t="str">
        <f t="shared" si="602"/>
        <v/>
      </c>
      <c r="X4055" s="1047"/>
      <c r="Y4055" s="1048" t="str">
        <f t="shared" si="597"/>
        <v/>
      </c>
      <c r="Z4055" s="1049" t="str">
        <f t="shared" si="598"/>
        <v/>
      </c>
      <c r="AA4055" s="1049" t="str">
        <f t="shared" si="599"/>
        <v/>
      </c>
      <c r="AB4055" s="1050" t="str">
        <f t="shared" si="600"/>
        <v/>
      </c>
      <c r="AE4055" s="1053" t="str">
        <f t="shared" si="601"/>
        <v/>
      </c>
    </row>
    <row r="4056" spans="23:31" ht="12.75" customHeight="1">
      <c r="W4056" s="1046" t="str">
        <f t="shared" si="602"/>
        <v/>
      </c>
      <c r="X4056" s="1047"/>
      <c r="Y4056" s="1048" t="str">
        <f t="shared" si="597"/>
        <v/>
      </c>
      <c r="Z4056" s="1049" t="str">
        <f t="shared" si="598"/>
        <v/>
      </c>
      <c r="AA4056" s="1049" t="str">
        <f t="shared" si="599"/>
        <v/>
      </c>
      <c r="AB4056" s="1050" t="str">
        <f t="shared" si="600"/>
        <v/>
      </c>
      <c r="AE4056" s="1053" t="str">
        <f t="shared" si="601"/>
        <v/>
      </c>
    </row>
    <row r="4057" spans="23:31" ht="12.75" customHeight="1">
      <c r="W4057" s="1046" t="str">
        <f t="shared" si="602"/>
        <v/>
      </c>
      <c r="X4057" s="1047"/>
      <c r="Y4057" s="1048" t="str">
        <f t="shared" si="597"/>
        <v/>
      </c>
      <c r="Z4057" s="1049" t="str">
        <f t="shared" si="598"/>
        <v/>
      </c>
      <c r="AA4057" s="1049" t="str">
        <f t="shared" si="599"/>
        <v/>
      </c>
      <c r="AB4057" s="1050" t="str">
        <f t="shared" si="600"/>
        <v/>
      </c>
      <c r="AE4057" s="1053" t="str">
        <f t="shared" si="601"/>
        <v/>
      </c>
    </row>
    <row r="4058" spans="23:31" ht="12.75" customHeight="1">
      <c r="W4058" s="1046" t="str">
        <f t="shared" si="602"/>
        <v/>
      </c>
      <c r="X4058" s="1047"/>
      <c r="Y4058" s="1048" t="str">
        <f t="shared" si="597"/>
        <v/>
      </c>
      <c r="Z4058" s="1049" t="str">
        <f t="shared" si="598"/>
        <v/>
      </c>
      <c r="AA4058" s="1049" t="str">
        <f t="shared" si="599"/>
        <v/>
      </c>
      <c r="AB4058" s="1050" t="str">
        <f t="shared" si="600"/>
        <v/>
      </c>
      <c r="AE4058" s="1053" t="str">
        <f t="shared" si="601"/>
        <v/>
      </c>
    </row>
    <row r="4059" spans="23:31" ht="12.75" customHeight="1">
      <c r="W4059" s="1046" t="str">
        <f t="shared" si="602"/>
        <v/>
      </c>
      <c r="X4059" s="1047"/>
      <c r="Y4059" s="1048" t="str">
        <f t="shared" si="597"/>
        <v/>
      </c>
      <c r="Z4059" s="1049" t="str">
        <f t="shared" si="598"/>
        <v/>
      </c>
      <c r="AA4059" s="1049" t="str">
        <f t="shared" si="599"/>
        <v/>
      </c>
      <c r="AB4059" s="1050" t="str">
        <f t="shared" si="600"/>
        <v/>
      </c>
      <c r="AE4059" s="1053" t="str">
        <f t="shared" si="601"/>
        <v/>
      </c>
    </row>
    <row r="4060" spans="23:31" ht="12.75" customHeight="1">
      <c r="W4060" s="1046" t="str">
        <f t="shared" si="602"/>
        <v/>
      </c>
      <c r="X4060" s="1047"/>
      <c r="Y4060" s="1048" t="str">
        <f t="shared" si="597"/>
        <v/>
      </c>
      <c r="Z4060" s="1049" t="str">
        <f t="shared" si="598"/>
        <v/>
      </c>
      <c r="AA4060" s="1049" t="str">
        <f t="shared" si="599"/>
        <v/>
      </c>
      <c r="AB4060" s="1050" t="str">
        <f t="shared" si="600"/>
        <v/>
      </c>
      <c r="AE4060" s="1053" t="str">
        <f t="shared" si="601"/>
        <v/>
      </c>
    </row>
    <row r="4061" spans="23:31" ht="12.75" customHeight="1">
      <c r="W4061" s="1046" t="str">
        <f t="shared" si="602"/>
        <v/>
      </c>
      <c r="X4061" s="1047"/>
      <c r="Y4061" s="1048" t="str">
        <f t="shared" si="597"/>
        <v/>
      </c>
      <c r="Z4061" s="1049" t="str">
        <f t="shared" si="598"/>
        <v/>
      </c>
      <c r="AA4061" s="1049" t="str">
        <f t="shared" si="599"/>
        <v/>
      </c>
      <c r="AB4061" s="1050" t="str">
        <f t="shared" si="600"/>
        <v/>
      </c>
      <c r="AE4061" s="1053" t="str">
        <f t="shared" si="601"/>
        <v/>
      </c>
    </row>
    <row r="4062" spans="23:31" ht="12.75" customHeight="1">
      <c r="W4062" s="1046" t="str">
        <f t="shared" si="602"/>
        <v/>
      </c>
      <c r="X4062" s="1047"/>
      <c r="Y4062" s="1048" t="str">
        <f t="shared" si="597"/>
        <v/>
      </c>
      <c r="Z4062" s="1049" t="str">
        <f t="shared" si="598"/>
        <v/>
      </c>
      <c r="AA4062" s="1049" t="str">
        <f t="shared" si="599"/>
        <v/>
      </c>
      <c r="AB4062" s="1050" t="str">
        <f t="shared" si="600"/>
        <v/>
      </c>
      <c r="AE4062" s="1053" t="str">
        <f t="shared" si="601"/>
        <v/>
      </c>
    </row>
    <row r="4063" spans="23:31" ht="12.75" customHeight="1">
      <c r="W4063" s="1046" t="str">
        <f t="shared" si="602"/>
        <v/>
      </c>
      <c r="X4063" s="1047"/>
      <c r="Y4063" s="1048" t="str">
        <f t="shared" si="597"/>
        <v/>
      </c>
      <c r="Z4063" s="1049" t="str">
        <f t="shared" si="598"/>
        <v/>
      </c>
      <c r="AA4063" s="1049" t="str">
        <f t="shared" si="599"/>
        <v/>
      </c>
      <c r="AB4063" s="1050" t="str">
        <f t="shared" si="600"/>
        <v/>
      </c>
      <c r="AE4063" s="1053" t="str">
        <f t="shared" si="601"/>
        <v/>
      </c>
    </row>
    <row r="4064" spans="23:31" ht="12.75" customHeight="1">
      <c r="W4064" s="1046" t="str">
        <f t="shared" si="602"/>
        <v/>
      </c>
      <c r="X4064" s="1047"/>
      <c r="Y4064" s="1048" t="str">
        <f t="shared" si="597"/>
        <v/>
      </c>
      <c r="Z4064" s="1049" t="str">
        <f t="shared" si="598"/>
        <v/>
      </c>
      <c r="AA4064" s="1049" t="str">
        <f t="shared" si="599"/>
        <v/>
      </c>
      <c r="AB4064" s="1050" t="str">
        <f t="shared" si="600"/>
        <v/>
      </c>
      <c r="AE4064" s="1053" t="str">
        <f t="shared" si="601"/>
        <v/>
      </c>
    </row>
    <row r="4065" spans="23:31" ht="12.75" customHeight="1">
      <c r="W4065" s="1046" t="str">
        <f t="shared" si="602"/>
        <v/>
      </c>
      <c r="X4065" s="1047"/>
      <c r="Y4065" s="1048" t="str">
        <f t="shared" ref="Y4065:Y4128" si="603">IFERROR(CHOOSE(X4065,"መስከረም","ጥቅምት","ህዳር  ","ታህሳስ ","ጥር ","የካቲት ","መጋቢት ","ሚይዚያ ","ግንቦት ","ሰኔ ","ሐምሌ ","ነሐሴ ","Pagume"),"")</f>
        <v/>
      </c>
      <c r="Z4065" s="1049" t="str">
        <f t="shared" si="598"/>
        <v/>
      </c>
      <c r="AA4065" s="1049" t="str">
        <f t="shared" si="599"/>
        <v/>
      </c>
      <c r="AB4065" s="1050" t="str">
        <f t="shared" si="600"/>
        <v/>
      </c>
      <c r="AE4065" s="1053" t="str">
        <f t="shared" si="601"/>
        <v/>
      </c>
    </row>
    <row r="4066" spans="23:31" ht="12.75" customHeight="1">
      <c r="W4066" s="1046" t="str">
        <f t="shared" si="602"/>
        <v/>
      </c>
      <c r="X4066" s="1047"/>
      <c r="Y4066" s="1048" t="str">
        <f t="shared" si="603"/>
        <v/>
      </c>
      <c r="Z4066" s="1049" t="str">
        <f t="shared" si="598"/>
        <v/>
      </c>
      <c r="AA4066" s="1049" t="str">
        <f t="shared" si="599"/>
        <v/>
      </c>
      <c r="AB4066" s="1050" t="str">
        <f t="shared" si="600"/>
        <v/>
      </c>
      <c r="AE4066" s="1053" t="str">
        <f t="shared" si="601"/>
        <v/>
      </c>
    </row>
    <row r="4067" spans="23:31" ht="12.75" customHeight="1">
      <c r="W4067" s="1046" t="str">
        <f t="shared" si="602"/>
        <v/>
      </c>
      <c r="X4067" s="1047"/>
      <c r="Y4067" s="1048" t="str">
        <f t="shared" si="603"/>
        <v/>
      </c>
      <c r="Z4067" s="1049" t="str">
        <f t="shared" si="598"/>
        <v/>
      </c>
      <c r="AA4067" s="1049" t="str">
        <f t="shared" si="599"/>
        <v/>
      </c>
      <c r="AB4067" s="1050" t="str">
        <f t="shared" si="600"/>
        <v/>
      </c>
      <c r="AE4067" s="1053" t="str">
        <f t="shared" si="601"/>
        <v/>
      </c>
    </row>
    <row r="4068" spans="23:31" ht="12.75" customHeight="1">
      <c r="W4068" s="1046" t="str">
        <f t="shared" si="602"/>
        <v/>
      </c>
      <c r="X4068" s="1047"/>
      <c r="Y4068" s="1048" t="str">
        <f t="shared" si="603"/>
        <v/>
      </c>
      <c r="Z4068" s="1049" t="str">
        <f t="shared" si="598"/>
        <v/>
      </c>
      <c r="AA4068" s="1049" t="str">
        <f t="shared" si="599"/>
        <v/>
      </c>
      <c r="AB4068" s="1050" t="str">
        <f t="shared" si="600"/>
        <v/>
      </c>
      <c r="AE4068" s="1053" t="str">
        <f t="shared" si="601"/>
        <v/>
      </c>
    </row>
    <row r="4069" spans="23:31" ht="12.75" customHeight="1">
      <c r="W4069" s="1046" t="str">
        <f t="shared" si="602"/>
        <v/>
      </c>
      <c r="X4069" s="1047"/>
      <c r="Y4069" s="1048" t="str">
        <f t="shared" si="603"/>
        <v/>
      </c>
      <c r="Z4069" s="1049" t="str">
        <f t="shared" si="598"/>
        <v/>
      </c>
      <c r="AA4069" s="1049" t="str">
        <f t="shared" si="599"/>
        <v/>
      </c>
      <c r="AB4069" s="1050" t="str">
        <f t="shared" si="600"/>
        <v/>
      </c>
      <c r="AE4069" s="1053" t="str">
        <f t="shared" si="601"/>
        <v/>
      </c>
    </row>
    <row r="4070" spans="23:31" ht="12.75" customHeight="1">
      <c r="W4070" s="1046" t="str">
        <f t="shared" si="602"/>
        <v/>
      </c>
      <c r="X4070" s="1047"/>
      <c r="Y4070" s="1048" t="str">
        <f t="shared" si="603"/>
        <v/>
      </c>
      <c r="Z4070" s="1049" t="str">
        <f t="shared" si="598"/>
        <v/>
      </c>
      <c r="AA4070" s="1049" t="str">
        <f t="shared" si="599"/>
        <v/>
      </c>
      <c r="AB4070" s="1050" t="str">
        <f t="shared" si="600"/>
        <v/>
      </c>
      <c r="AE4070" s="1053" t="str">
        <f t="shared" si="601"/>
        <v/>
      </c>
    </row>
    <row r="4071" spans="23:31" ht="12.75" customHeight="1">
      <c r="W4071" s="1046" t="str">
        <f t="shared" si="602"/>
        <v/>
      </c>
      <c r="X4071" s="1047"/>
      <c r="Y4071" s="1048" t="str">
        <f t="shared" si="603"/>
        <v/>
      </c>
      <c r="Z4071" s="1049" t="str">
        <f t="shared" si="598"/>
        <v/>
      </c>
      <c r="AA4071" s="1049" t="str">
        <f t="shared" si="599"/>
        <v/>
      </c>
      <c r="AB4071" s="1050" t="str">
        <f t="shared" si="600"/>
        <v/>
      </c>
      <c r="AE4071" s="1053" t="str">
        <f t="shared" si="601"/>
        <v/>
      </c>
    </row>
    <row r="4072" spans="23:31" ht="12.75" customHeight="1">
      <c r="W4072" s="1046" t="str">
        <f t="shared" si="602"/>
        <v/>
      </c>
      <c r="X4072" s="1047"/>
      <c r="Y4072" s="1048" t="str">
        <f t="shared" si="603"/>
        <v/>
      </c>
      <c r="Z4072" s="1049" t="str">
        <f t="shared" si="598"/>
        <v/>
      </c>
      <c r="AA4072" s="1049" t="str">
        <f t="shared" si="599"/>
        <v/>
      </c>
      <c r="AB4072" s="1050" t="str">
        <f t="shared" si="600"/>
        <v/>
      </c>
      <c r="AE4072" s="1053" t="str">
        <f t="shared" si="601"/>
        <v/>
      </c>
    </row>
    <row r="4073" spans="23:31" ht="12.75" customHeight="1">
      <c r="W4073" s="1046" t="str">
        <f t="shared" si="602"/>
        <v/>
      </c>
      <c r="X4073" s="1047"/>
      <c r="Y4073" s="1048" t="str">
        <f t="shared" si="603"/>
        <v/>
      </c>
      <c r="Z4073" s="1049" t="str">
        <f t="shared" si="598"/>
        <v/>
      </c>
      <c r="AA4073" s="1049" t="str">
        <f t="shared" si="599"/>
        <v/>
      </c>
      <c r="AB4073" s="1050" t="str">
        <f t="shared" si="600"/>
        <v/>
      </c>
      <c r="AE4073" s="1053" t="str">
        <f t="shared" si="601"/>
        <v/>
      </c>
    </row>
    <row r="4074" spans="23:31" ht="12.75" customHeight="1">
      <c r="W4074" s="1046" t="str">
        <f t="shared" si="602"/>
        <v/>
      </c>
      <c r="X4074" s="1047"/>
      <c r="Y4074" s="1048" t="str">
        <f t="shared" si="603"/>
        <v/>
      </c>
      <c r="Z4074" s="1049" t="str">
        <f t="shared" si="598"/>
        <v/>
      </c>
      <c r="AA4074" s="1049" t="str">
        <f t="shared" si="599"/>
        <v/>
      </c>
      <c r="AB4074" s="1050" t="str">
        <f t="shared" si="600"/>
        <v/>
      </c>
      <c r="AE4074" s="1053" t="str">
        <f t="shared" si="601"/>
        <v/>
      </c>
    </row>
    <row r="4075" spans="23:31" ht="12.75" customHeight="1">
      <c r="W4075" s="1046" t="str">
        <f t="shared" si="602"/>
        <v/>
      </c>
      <c r="X4075" s="1047"/>
      <c r="Y4075" s="1048" t="str">
        <f t="shared" si="603"/>
        <v/>
      </c>
      <c r="Z4075" s="1049" t="str">
        <f t="shared" si="598"/>
        <v/>
      </c>
      <c r="AA4075" s="1049" t="str">
        <f t="shared" si="599"/>
        <v/>
      </c>
      <c r="AB4075" s="1050" t="str">
        <f t="shared" si="600"/>
        <v/>
      </c>
      <c r="AE4075" s="1053" t="str">
        <f t="shared" si="601"/>
        <v/>
      </c>
    </row>
    <row r="4076" spans="23:31" ht="12.75" customHeight="1">
      <c r="W4076" s="1046" t="str">
        <f t="shared" si="602"/>
        <v/>
      </c>
      <c r="X4076" s="1047"/>
      <c r="Y4076" s="1048" t="str">
        <f t="shared" si="603"/>
        <v/>
      </c>
      <c r="Z4076" s="1049" t="str">
        <f t="shared" si="598"/>
        <v/>
      </c>
      <c r="AA4076" s="1049" t="str">
        <f t="shared" si="599"/>
        <v/>
      </c>
      <c r="AB4076" s="1050" t="str">
        <f t="shared" si="600"/>
        <v/>
      </c>
      <c r="AE4076" s="1053" t="str">
        <f t="shared" si="601"/>
        <v/>
      </c>
    </row>
    <row r="4077" spans="23:31" ht="12.75" customHeight="1">
      <c r="W4077" s="1046" t="str">
        <f t="shared" si="602"/>
        <v/>
      </c>
      <c r="X4077" s="1047"/>
      <c r="Y4077" s="1048" t="str">
        <f t="shared" si="603"/>
        <v/>
      </c>
      <c r="Z4077" s="1049" t="str">
        <f t="shared" si="598"/>
        <v/>
      </c>
      <c r="AA4077" s="1049" t="str">
        <f t="shared" si="599"/>
        <v/>
      </c>
      <c r="AB4077" s="1050" t="str">
        <f t="shared" si="600"/>
        <v/>
      </c>
      <c r="AE4077" s="1053" t="str">
        <f t="shared" si="601"/>
        <v/>
      </c>
    </row>
    <row r="4078" spans="23:31" ht="12.75" customHeight="1">
      <c r="W4078" s="1046" t="str">
        <f t="shared" si="602"/>
        <v/>
      </c>
      <c r="X4078" s="1047"/>
      <c r="Y4078" s="1048" t="str">
        <f t="shared" si="603"/>
        <v/>
      </c>
      <c r="Z4078" s="1049" t="str">
        <f t="shared" si="598"/>
        <v/>
      </c>
      <c r="AA4078" s="1049" t="str">
        <f t="shared" si="599"/>
        <v/>
      </c>
      <c r="AB4078" s="1050" t="str">
        <f t="shared" si="600"/>
        <v/>
      </c>
      <c r="AE4078" s="1053" t="str">
        <f t="shared" si="601"/>
        <v/>
      </c>
    </row>
    <row r="4079" spans="23:31" ht="12.75" customHeight="1">
      <c r="W4079" s="1046" t="str">
        <f t="shared" si="602"/>
        <v/>
      </c>
      <c r="X4079" s="1047"/>
      <c r="Y4079" s="1048" t="str">
        <f t="shared" si="603"/>
        <v/>
      </c>
      <c r="Z4079" s="1049" t="str">
        <f t="shared" si="598"/>
        <v/>
      </c>
      <c r="AA4079" s="1049" t="str">
        <f t="shared" si="599"/>
        <v/>
      </c>
      <c r="AB4079" s="1050" t="str">
        <f t="shared" si="600"/>
        <v/>
      </c>
      <c r="AE4079" s="1053" t="str">
        <f t="shared" si="601"/>
        <v/>
      </c>
    </row>
    <row r="4080" spans="23:31" ht="12.75" customHeight="1">
      <c r="W4080" s="1046" t="str">
        <f t="shared" si="602"/>
        <v/>
      </c>
      <c r="X4080" s="1047"/>
      <c r="Y4080" s="1048" t="str">
        <f t="shared" si="603"/>
        <v/>
      </c>
      <c r="Z4080" s="1049" t="str">
        <f t="shared" si="598"/>
        <v/>
      </c>
      <c r="AA4080" s="1049" t="str">
        <f t="shared" si="599"/>
        <v/>
      </c>
      <c r="AB4080" s="1050" t="str">
        <f t="shared" si="600"/>
        <v/>
      </c>
      <c r="AE4080" s="1053" t="str">
        <f t="shared" si="601"/>
        <v/>
      </c>
    </row>
    <row r="4081" spans="23:31" ht="12.75" customHeight="1">
      <c r="W4081" s="1046" t="str">
        <f t="shared" si="602"/>
        <v/>
      </c>
      <c r="X4081" s="1047"/>
      <c r="Y4081" s="1048" t="str">
        <f t="shared" si="603"/>
        <v/>
      </c>
      <c r="Z4081" s="1049" t="str">
        <f t="shared" si="598"/>
        <v/>
      </c>
      <c r="AA4081" s="1049" t="str">
        <f t="shared" si="599"/>
        <v/>
      </c>
      <c r="AB4081" s="1050" t="str">
        <f t="shared" si="600"/>
        <v/>
      </c>
      <c r="AE4081" s="1053" t="str">
        <f t="shared" si="601"/>
        <v/>
      </c>
    </row>
    <row r="4082" spans="23:31" ht="12.75" customHeight="1">
      <c r="W4082" s="1046" t="str">
        <f t="shared" si="602"/>
        <v/>
      </c>
      <c r="X4082" s="1047"/>
      <c r="Y4082" s="1048" t="str">
        <f t="shared" si="603"/>
        <v/>
      </c>
      <c r="Z4082" s="1049" t="str">
        <f t="shared" si="598"/>
        <v/>
      </c>
      <c r="AA4082" s="1049" t="str">
        <f t="shared" si="599"/>
        <v/>
      </c>
      <c r="AB4082" s="1050" t="str">
        <f t="shared" si="600"/>
        <v/>
      </c>
      <c r="AE4082" s="1053" t="str">
        <f t="shared" si="601"/>
        <v/>
      </c>
    </row>
    <row r="4083" spans="23:31" ht="12.75" customHeight="1">
      <c r="W4083" s="1046" t="str">
        <f t="shared" si="602"/>
        <v/>
      </c>
      <c r="X4083" s="1047"/>
      <c r="Y4083" s="1048" t="str">
        <f t="shared" si="603"/>
        <v/>
      </c>
      <c r="Z4083" s="1049" t="str">
        <f t="shared" si="598"/>
        <v/>
      </c>
      <c r="AA4083" s="1049" t="str">
        <f t="shared" si="599"/>
        <v/>
      </c>
      <c r="AB4083" s="1050" t="str">
        <f t="shared" si="600"/>
        <v/>
      </c>
      <c r="AE4083" s="1053" t="str">
        <f t="shared" si="601"/>
        <v/>
      </c>
    </row>
    <row r="4084" spans="23:31" ht="12.75" customHeight="1">
      <c r="W4084" s="1046" t="str">
        <f t="shared" si="602"/>
        <v/>
      </c>
      <c r="X4084" s="1047"/>
      <c r="Y4084" s="1048" t="str">
        <f t="shared" si="603"/>
        <v/>
      </c>
      <c r="Z4084" s="1049" t="str">
        <f t="shared" si="598"/>
        <v/>
      </c>
      <c r="AA4084" s="1049" t="str">
        <f t="shared" si="599"/>
        <v/>
      </c>
      <c r="AB4084" s="1050" t="str">
        <f t="shared" si="600"/>
        <v/>
      </c>
      <c r="AE4084" s="1053" t="str">
        <f t="shared" si="601"/>
        <v/>
      </c>
    </row>
    <row r="4085" spans="23:31" ht="12.75" customHeight="1">
      <c r="W4085" s="1046" t="str">
        <f t="shared" si="602"/>
        <v/>
      </c>
      <c r="X4085" s="1047"/>
      <c r="Y4085" s="1048" t="str">
        <f t="shared" si="603"/>
        <v/>
      </c>
      <c r="Z4085" s="1049" t="str">
        <f t="shared" si="598"/>
        <v/>
      </c>
      <c r="AA4085" s="1049" t="str">
        <f t="shared" si="599"/>
        <v/>
      </c>
      <c r="AB4085" s="1050" t="str">
        <f t="shared" si="600"/>
        <v/>
      </c>
      <c r="AE4085" s="1053" t="str">
        <f t="shared" si="601"/>
        <v/>
      </c>
    </row>
    <row r="4086" spans="23:31" ht="12.75" customHeight="1">
      <c r="W4086" s="1046" t="str">
        <f t="shared" si="602"/>
        <v/>
      </c>
      <c r="X4086" s="1047"/>
      <c r="Y4086" s="1048" t="str">
        <f t="shared" si="603"/>
        <v/>
      </c>
      <c r="Z4086" s="1049" t="str">
        <f t="shared" si="598"/>
        <v/>
      </c>
      <c r="AA4086" s="1049" t="str">
        <f t="shared" si="599"/>
        <v/>
      </c>
      <c r="AB4086" s="1050" t="str">
        <f t="shared" si="600"/>
        <v/>
      </c>
      <c r="AE4086" s="1053" t="str">
        <f t="shared" si="601"/>
        <v/>
      </c>
    </row>
    <row r="4087" spans="23:31" ht="12.75" customHeight="1">
      <c r="W4087" s="1046" t="str">
        <f t="shared" si="602"/>
        <v/>
      </c>
      <c r="X4087" s="1047"/>
      <c r="Y4087" s="1048" t="str">
        <f t="shared" si="603"/>
        <v/>
      </c>
      <c r="Z4087" s="1049" t="str">
        <f t="shared" si="598"/>
        <v/>
      </c>
      <c r="AA4087" s="1049" t="str">
        <f t="shared" si="599"/>
        <v/>
      </c>
      <c r="AB4087" s="1050" t="str">
        <f t="shared" si="600"/>
        <v/>
      </c>
      <c r="AE4087" s="1053" t="str">
        <f t="shared" si="601"/>
        <v/>
      </c>
    </row>
    <row r="4088" spans="23:31" ht="12.75" customHeight="1">
      <c r="W4088" s="1046" t="str">
        <f t="shared" si="602"/>
        <v/>
      </c>
      <c r="X4088" s="1047"/>
      <c r="Y4088" s="1048" t="str">
        <f t="shared" si="603"/>
        <v/>
      </c>
      <c r="Z4088" s="1049" t="str">
        <f t="shared" si="598"/>
        <v/>
      </c>
      <c r="AA4088" s="1049" t="str">
        <f t="shared" si="599"/>
        <v/>
      </c>
      <c r="AB4088" s="1050" t="str">
        <f t="shared" si="600"/>
        <v/>
      </c>
      <c r="AE4088" s="1053" t="str">
        <f t="shared" si="601"/>
        <v/>
      </c>
    </row>
    <row r="4089" spans="23:31" ht="12.75" customHeight="1">
      <c r="W4089" s="1046" t="str">
        <f t="shared" si="602"/>
        <v/>
      </c>
      <c r="X4089" s="1047"/>
      <c r="Y4089" s="1048" t="str">
        <f t="shared" si="603"/>
        <v/>
      </c>
      <c r="Z4089" s="1049" t="str">
        <f t="shared" si="598"/>
        <v/>
      </c>
      <c r="AA4089" s="1049" t="str">
        <f t="shared" si="599"/>
        <v/>
      </c>
      <c r="AB4089" s="1050" t="str">
        <f t="shared" si="600"/>
        <v/>
      </c>
      <c r="AE4089" s="1053" t="str">
        <f t="shared" si="601"/>
        <v/>
      </c>
    </row>
    <row r="4090" spans="23:31" ht="12.75" customHeight="1">
      <c r="W4090" s="1046" t="str">
        <f t="shared" si="602"/>
        <v/>
      </c>
      <c r="X4090" s="1047"/>
      <c r="Y4090" s="1048" t="str">
        <f t="shared" si="603"/>
        <v/>
      </c>
      <c r="Z4090" s="1049" t="str">
        <f t="shared" si="598"/>
        <v/>
      </c>
      <c r="AA4090" s="1049" t="str">
        <f t="shared" si="599"/>
        <v/>
      </c>
      <c r="AB4090" s="1050" t="str">
        <f t="shared" si="600"/>
        <v/>
      </c>
      <c r="AE4090" s="1053" t="str">
        <f t="shared" si="601"/>
        <v/>
      </c>
    </row>
    <row r="4091" spans="23:31" ht="12.75" customHeight="1">
      <c r="W4091" s="1046" t="str">
        <f t="shared" si="602"/>
        <v/>
      </c>
      <c r="X4091" s="1047"/>
      <c r="Y4091" s="1048" t="str">
        <f t="shared" si="603"/>
        <v/>
      </c>
      <c r="Z4091" s="1049" t="str">
        <f t="shared" si="598"/>
        <v/>
      </c>
      <c r="AA4091" s="1049" t="str">
        <f t="shared" si="599"/>
        <v/>
      </c>
      <c r="AB4091" s="1050" t="str">
        <f t="shared" si="600"/>
        <v/>
      </c>
      <c r="AE4091" s="1053" t="str">
        <f t="shared" si="601"/>
        <v/>
      </c>
    </row>
    <row r="4092" spans="23:31" ht="12.75" customHeight="1">
      <c r="W4092" s="1046" t="str">
        <f t="shared" si="602"/>
        <v/>
      </c>
      <c r="X4092" s="1047"/>
      <c r="Y4092" s="1048" t="str">
        <f t="shared" si="603"/>
        <v/>
      </c>
      <c r="Z4092" s="1049" t="str">
        <f t="shared" si="598"/>
        <v/>
      </c>
      <c r="AA4092" s="1049" t="str">
        <f t="shared" si="599"/>
        <v/>
      </c>
      <c r="AB4092" s="1050" t="str">
        <f t="shared" si="600"/>
        <v/>
      </c>
      <c r="AE4092" s="1053" t="str">
        <f t="shared" si="601"/>
        <v/>
      </c>
    </row>
    <row r="4093" spans="23:31" ht="12.75" customHeight="1">
      <c r="W4093" s="1046" t="str">
        <f t="shared" si="602"/>
        <v/>
      </c>
      <c r="X4093" s="1047"/>
      <c r="Y4093" s="1048" t="str">
        <f t="shared" si="603"/>
        <v/>
      </c>
      <c r="Z4093" s="1049" t="str">
        <f t="shared" si="598"/>
        <v/>
      </c>
      <c r="AA4093" s="1049" t="str">
        <f t="shared" si="599"/>
        <v/>
      </c>
      <c r="AB4093" s="1050" t="str">
        <f t="shared" si="600"/>
        <v/>
      </c>
      <c r="AE4093" s="1053" t="str">
        <f t="shared" si="601"/>
        <v/>
      </c>
    </row>
    <row r="4094" spans="23:31" ht="12.75" customHeight="1">
      <c r="W4094" s="1046" t="str">
        <f t="shared" si="602"/>
        <v/>
      </c>
      <c r="X4094" s="1047"/>
      <c r="Y4094" s="1048" t="str">
        <f t="shared" si="603"/>
        <v/>
      </c>
      <c r="Z4094" s="1049" t="str">
        <f t="shared" si="598"/>
        <v/>
      </c>
      <c r="AA4094" s="1049" t="str">
        <f t="shared" si="599"/>
        <v/>
      </c>
      <c r="AB4094" s="1050" t="str">
        <f t="shared" si="600"/>
        <v/>
      </c>
      <c r="AE4094" s="1053" t="str">
        <f t="shared" si="601"/>
        <v/>
      </c>
    </row>
    <row r="4095" spans="23:31" ht="12.75" customHeight="1">
      <c r="W4095" s="1046" t="str">
        <f t="shared" si="602"/>
        <v/>
      </c>
      <c r="X4095" s="1047"/>
      <c r="Y4095" s="1048" t="str">
        <f t="shared" si="603"/>
        <v/>
      </c>
      <c r="Z4095" s="1049" t="str">
        <f t="shared" si="598"/>
        <v/>
      </c>
      <c r="AA4095" s="1049" t="str">
        <f t="shared" si="599"/>
        <v/>
      </c>
      <c r="AB4095" s="1050" t="str">
        <f t="shared" si="600"/>
        <v/>
      </c>
      <c r="AE4095" s="1053" t="str">
        <f t="shared" si="601"/>
        <v/>
      </c>
    </row>
    <row r="4096" spans="23:31" ht="12.75" customHeight="1">
      <c r="W4096" s="1046" t="str">
        <f t="shared" si="602"/>
        <v/>
      </c>
      <c r="X4096" s="1047"/>
      <c r="Y4096" s="1048" t="str">
        <f t="shared" si="603"/>
        <v/>
      </c>
      <c r="Z4096" s="1049" t="str">
        <f t="shared" si="598"/>
        <v/>
      </c>
      <c r="AA4096" s="1049" t="str">
        <f t="shared" si="599"/>
        <v/>
      </c>
      <c r="AB4096" s="1050" t="str">
        <f t="shared" si="600"/>
        <v/>
      </c>
      <c r="AE4096" s="1053" t="str">
        <f t="shared" si="601"/>
        <v/>
      </c>
    </row>
    <row r="4097" spans="23:31" ht="12.75" customHeight="1">
      <c r="W4097" s="1046" t="str">
        <f t="shared" si="602"/>
        <v/>
      </c>
      <c r="X4097" s="1047"/>
      <c r="Y4097" s="1048" t="str">
        <f t="shared" si="603"/>
        <v/>
      </c>
      <c r="Z4097" s="1049" t="str">
        <f t="shared" si="598"/>
        <v/>
      </c>
      <c r="AA4097" s="1049" t="str">
        <f t="shared" si="599"/>
        <v/>
      </c>
      <c r="AB4097" s="1050" t="str">
        <f t="shared" si="600"/>
        <v/>
      </c>
      <c r="AE4097" s="1053" t="str">
        <f t="shared" si="601"/>
        <v/>
      </c>
    </row>
    <row r="4098" spans="23:31" ht="12.75" customHeight="1">
      <c r="W4098" s="1046" t="str">
        <f t="shared" si="602"/>
        <v/>
      </c>
      <c r="X4098" s="1047"/>
      <c r="Y4098" s="1048" t="str">
        <f t="shared" si="603"/>
        <v/>
      </c>
      <c r="Z4098" s="1049" t="str">
        <f t="shared" si="598"/>
        <v/>
      </c>
      <c r="AA4098" s="1049" t="str">
        <f t="shared" si="599"/>
        <v/>
      </c>
      <c r="AB4098" s="1050" t="str">
        <f t="shared" si="600"/>
        <v/>
      </c>
      <c r="AE4098" s="1053" t="str">
        <f t="shared" si="601"/>
        <v/>
      </c>
    </row>
    <row r="4099" spans="23:31" ht="12.75" customHeight="1">
      <c r="W4099" s="1046" t="str">
        <f t="shared" si="602"/>
        <v/>
      </c>
      <c r="X4099" s="1047"/>
      <c r="Y4099" s="1048" t="str">
        <f t="shared" si="603"/>
        <v/>
      </c>
      <c r="Z4099" s="1049" t="str">
        <f t="shared" ref="Z4099:Z4162" si="604">IF($K4099="","",_xlfn.LET(_xlpm.gDate,K4099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099" s="1049" t="str">
        <f t="shared" ref="AA4099:AA4162" si="605">IF($Z4099="","",TEXT($Z4099,"mm"))</f>
        <v/>
      </c>
      <c r="AB4099" s="1050" t="str">
        <f t="shared" ref="AB4099:AB4162" si="606">IFERROR(CHOOSE(AA4099,"መስከረም","ጥቅምት","ህዳር  ","ታህሳስ ","ጥር ","የካቲት ","መጋቢት ","ሚይዚያ ","ግንቦት ","ሰኔ ","ሐምሌ ","ነሐሴ ","Pagume"),"")</f>
        <v/>
      </c>
      <c r="AE4099" s="1053" t="str">
        <f t="shared" ref="AE4099:AE4162" si="607">IF($K4099="","",YEAR(K4099)&amp;"-W"&amp;WEEKNUM(K4099,2))</f>
        <v/>
      </c>
    </row>
    <row r="4100" spans="23:31" ht="12.75" customHeight="1">
      <c r="W4100" s="1046" t="str">
        <f t="shared" ref="W4100:W4163" si="608">IF($D4100="","",_xlfn.LET(_xlpm.gDate,D4100,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100" s="1047"/>
      <c r="Y4100" s="1048" t="str">
        <f t="shared" si="603"/>
        <v/>
      </c>
      <c r="Z4100" s="1049" t="str">
        <f t="shared" si="604"/>
        <v/>
      </c>
      <c r="AA4100" s="1049" t="str">
        <f t="shared" si="605"/>
        <v/>
      </c>
      <c r="AB4100" s="1050" t="str">
        <f t="shared" si="606"/>
        <v/>
      </c>
      <c r="AE4100" s="1053" t="str">
        <f t="shared" si="607"/>
        <v/>
      </c>
    </row>
    <row r="4101" spans="23:31" ht="12.75" customHeight="1">
      <c r="W4101" s="1046" t="str">
        <f t="shared" si="608"/>
        <v/>
      </c>
      <c r="X4101" s="1047"/>
      <c r="Y4101" s="1048" t="str">
        <f t="shared" si="603"/>
        <v/>
      </c>
      <c r="Z4101" s="1049" t="str">
        <f t="shared" si="604"/>
        <v/>
      </c>
      <c r="AA4101" s="1049" t="str">
        <f t="shared" si="605"/>
        <v/>
      </c>
      <c r="AB4101" s="1050" t="str">
        <f t="shared" si="606"/>
        <v/>
      </c>
      <c r="AE4101" s="1053" t="str">
        <f t="shared" si="607"/>
        <v/>
      </c>
    </row>
    <row r="4102" spans="23:31" ht="12.75" customHeight="1">
      <c r="W4102" s="1046" t="str">
        <f t="shared" si="608"/>
        <v/>
      </c>
      <c r="X4102" s="1047"/>
      <c r="Y4102" s="1048" t="str">
        <f t="shared" si="603"/>
        <v/>
      </c>
      <c r="Z4102" s="1049" t="str">
        <f t="shared" si="604"/>
        <v/>
      </c>
      <c r="AA4102" s="1049" t="str">
        <f t="shared" si="605"/>
        <v/>
      </c>
      <c r="AB4102" s="1050" t="str">
        <f t="shared" si="606"/>
        <v/>
      </c>
      <c r="AE4102" s="1053" t="str">
        <f t="shared" si="607"/>
        <v/>
      </c>
    </row>
    <row r="4103" spans="23:31" ht="12.75" customHeight="1">
      <c r="W4103" s="1046" t="str">
        <f t="shared" si="608"/>
        <v/>
      </c>
      <c r="X4103" s="1047"/>
      <c r="Y4103" s="1048" t="str">
        <f t="shared" si="603"/>
        <v/>
      </c>
      <c r="Z4103" s="1049" t="str">
        <f t="shared" si="604"/>
        <v/>
      </c>
      <c r="AA4103" s="1049" t="str">
        <f t="shared" si="605"/>
        <v/>
      </c>
      <c r="AB4103" s="1050" t="str">
        <f t="shared" si="606"/>
        <v/>
      </c>
      <c r="AE4103" s="1053" t="str">
        <f t="shared" si="607"/>
        <v/>
      </c>
    </row>
    <row r="4104" spans="23:31" ht="12.75" customHeight="1">
      <c r="W4104" s="1046" t="str">
        <f t="shared" si="608"/>
        <v/>
      </c>
      <c r="X4104" s="1047"/>
      <c r="Y4104" s="1048" t="str">
        <f t="shared" si="603"/>
        <v/>
      </c>
      <c r="Z4104" s="1049" t="str">
        <f t="shared" si="604"/>
        <v/>
      </c>
      <c r="AA4104" s="1049" t="str">
        <f t="shared" si="605"/>
        <v/>
      </c>
      <c r="AB4104" s="1050" t="str">
        <f t="shared" si="606"/>
        <v/>
      </c>
      <c r="AE4104" s="1053" t="str">
        <f t="shared" si="607"/>
        <v/>
      </c>
    </row>
    <row r="4105" spans="23:31" ht="12.75" customHeight="1">
      <c r="W4105" s="1046" t="str">
        <f t="shared" si="608"/>
        <v/>
      </c>
      <c r="X4105" s="1047"/>
      <c r="Y4105" s="1048" t="str">
        <f t="shared" si="603"/>
        <v/>
      </c>
      <c r="Z4105" s="1049" t="str">
        <f t="shared" si="604"/>
        <v/>
      </c>
      <c r="AA4105" s="1049" t="str">
        <f t="shared" si="605"/>
        <v/>
      </c>
      <c r="AB4105" s="1050" t="str">
        <f t="shared" si="606"/>
        <v/>
      </c>
      <c r="AE4105" s="1053" t="str">
        <f t="shared" si="607"/>
        <v/>
      </c>
    </row>
    <row r="4106" spans="23:31" ht="12.75" customHeight="1">
      <c r="W4106" s="1046" t="str">
        <f t="shared" si="608"/>
        <v/>
      </c>
      <c r="X4106" s="1047"/>
      <c r="Y4106" s="1048" t="str">
        <f t="shared" si="603"/>
        <v/>
      </c>
      <c r="Z4106" s="1049" t="str">
        <f t="shared" si="604"/>
        <v/>
      </c>
      <c r="AA4106" s="1049" t="str">
        <f t="shared" si="605"/>
        <v/>
      </c>
      <c r="AB4106" s="1050" t="str">
        <f t="shared" si="606"/>
        <v/>
      </c>
      <c r="AE4106" s="1053" t="str">
        <f t="shared" si="607"/>
        <v/>
      </c>
    </row>
    <row r="4107" spans="23:31" ht="12.75" customHeight="1">
      <c r="W4107" s="1046" t="str">
        <f t="shared" si="608"/>
        <v/>
      </c>
      <c r="X4107" s="1047"/>
      <c r="Y4107" s="1048" t="str">
        <f t="shared" si="603"/>
        <v/>
      </c>
      <c r="Z4107" s="1049" t="str">
        <f t="shared" si="604"/>
        <v/>
      </c>
      <c r="AA4107" s="1049" t="str">
        <f t="shared" si="605"/>
        <v/>
      </c>
      <c r="AB4107" s="1050" t="str">
        <f t="shared" si="606"/>
        <v/>
      </c>
      <c r="AE4107" s="1053" t="str">
        <f t="shared" si="607"/>
        <v/>
      </c>
    </row>
    <row r="4108" spans="23:31" ht="12.75" customHeight="1">
      <c r="W4108" s="1046" t="str">
        <f t="shared" si="608"/>
        <v/>
      </c>
      <c r="X4108" s="1047"/>
      <c r="Y4108" s="1048" t="str">
        <f t="shared" si="603"/>
        <v/>
      </c>
      <c r="Z4108" s="1049" t="str">
        <f t="shared" si="604"/>
        <v/>
      </c>
      <c r="AA4108" s="1049" t="str">
        <f t="shared" si="605"/>
        <v/>
      </c>
      <c r="AB4108" s="1050" t="str">
        <f t="shared" si="606"/>
        <v/>
      </c>
      <c r="AE4108" s="1053" t="str">
        <f t="shared" si="607"/>
        <v/>
      </c>
    </row>
    <row r="4109" spans="23:31" ht="12.75" customHeight="1">
      <c r="W4109" s="1046" t="str">
        <f t="shared" si="608"/>
        <v/>
      </c>
      <c r="X4109" s="1047"/>
      <c r="Y4109" s="1048" t="str">
        <f t="shared" si="603"/>
        <v/>
      </c>
      <c r="Z4109" s="1049" t="str">
        <f t="shared" si="604"/>
        <v/>
      </c>
      <c r="AA4109" s="1049" t="str">
        <f t="shared" si="605"/>
        <v/>
      </c>
      <c r="AB4109" s="1050" t="str">
        <f t="shared" si="606"/>
        <v/>
      </c>
      <c r="AE4109" s="1053" t="str">
        <f t="shared" si="607"/>
        <v/>
      </c>
    </row>
    <row r="4110" spans="23:31" ht="12.75" customHeight="1">
      <c r="W4110" s="1046" t="str">
        <f t="shared" si="608"/>
        <v/>
      </c>
      <c r="X4110" s="1047"/>
      <c r="Y4110" s="1048" t="str">
        <f t="shared" si="603"/>
        <v/>
      </c>
      <c r="Z4110" s="1049" t="str">
        <f t="shared" si="604"/>
        <v/>
      </c>
      <c r="AA4110" s="1049" t="str">
        <f t="shared" si="605"/>
        <v/>
      </c>
      <c r="AB4110" s="1050" t="str">
        <f t="shared" si="606"/>
        <v/>
      </c>
      <c r="AE4110" s="1053" t="str">
        <f t="shared" si="607"/>
        <v/>
      </c>
    </row>
    <row r="4111" spans="23:31" ht="12.75" customHeight="1">
      <c r="W4111" s="1046" t="str">
        <f t="shared" si="608"/>
        <v/>
      </c>
      <c r="X4111" s="1047"/>
      <c r="Y4111" s="1048" t="str">
        <f t="shared" si="603"/>
        <v/>
      </c>
      <c r="Z4111" s="1049" t="str">
        <f t="shared" si="604"/>
        <v/>
      </c>
      <c r="AA4111" s="1049" t="str">
        <f t="shared" si="605"/>
        <v/>
      </c>
      <c r="AB4111" s="1050" t="str">
        <f t="shared" si="606"/>
        <v/>
      </c>
      <c r="AE4111" s="1053" t="str">
        <f t="shared" si="607"/>
        <v/>
      </c>
    </row>
    <row r="4112" spans="23:31" ht="12.75" customHeight="1">
      <c r="W4112" s="1046" t="str">
        <f t="shared" si="608"/>
        <v/>
      </c>
      <c r="X4112" s="1047"/>
      <c r="Y4112" s="1048" t="str">
        <f t="shared" si="603"/>
        <v/>
      </c>
      <c r="Z4112" s="1049" t="str">
        <f t="shared" si="604"/>
        <v/>
      </c>
      <c r="AA4112" s="1049" t="str">
        <f t="shared" si="605"/>
        <v/>
      </c>
      <c r="AB4112" s="1050" t="str">
        <f t="shared" si="606"/>
        <v/>
      </c>
      <c r="AE4112" s="1053" t="str">
        <f t="shared" si="607"/>
        <v/>
      </c>
    </row>
    <row r="4113" spans="23:31" ht="12.75" customHeight="1">
      <c r="W4113" s="1046" t="str">
        <f t="shared" si="608"/>
        <v/>
      </c>
      <c r="X4113" s="1047"/>
      <c r="Y4113" s="1048" t="str">
        <f t="shared" si="603"/>
        <v/>
      </c>
      <c r="Z4113" s="1049" t="str">
        <f t="shared" si="604"/>
        <v/>
      </c>
      <c r="AA4113" s="1049" t="str">
        <f t="shared" si="605"/>
        <v/>
      </c>
      <c r="AB4113" s="1050" t="str">
        <f t="shared" si="606"/>
        <v/>
      </c>
      <c r="AE4113" s="1053" t="str">
        <f t="shared" si="607"/>
        <v/>
      </c>
    </row>
    <row r="4114" spans="23:31" ht="12.75" customHeight="1">
      <c r="W4114" s="1046" t="str">
        <f t="shared" si="608"/>
        <v/>
      </c>
      <c r="X4114" s="1047"/>
      <c r="Y4114" s="1048" t="str">
        <f t="shared" si="603"/>
        <v/>
      </c>
      <c r="Z4114" s="1049" t="str">
        <f t="shared" si="604"/>
        <v/>
      </c>
      <c r="AA4114" s="1049" t="str">
        <f t="shared" si="605"/>
        <v/>
      </c>
      <c r="AB4114" s="1050" t="str">
        <f t="shared" si="606"/>
        <v/>
      </c>
      <c r="AE4114" s="1053" t="str">
        <f t="shared" si="607"/>
        <v/>
      </c>
    </row>
    <row r="4115" spans="23:31" ht="12.75" customHeight="1">
      <c r="W4115" s="1046" t="str">
        <f t="shared" si="608"/>
        <v/>
      </c>
      <c r="X4115" s="1047"/>
      <c r="Y4115" s="1048" t="str">
        <f t="shared" si="603"/>
        <v/>
      </c>
      <c r="Z4115" s="1049" t="str">
        <f t="shared" si="604"/>
        <v/>
      </c>
      <c r="AA4115" s="1049" t="str">
        <f t="shared" si="605"/>
        <v/>
      </c>
      <c r="AB4115" s="1050" t="str">
        <f t="shared" si="606"/>
        <v/>
      </c>
      <c r="AE4115" s="1053" t="str">
        <f t="shared" si="607"/>
        <v/>
      </c>
    </row>
    <row r="4116" spans="23:31" ht="12.75" customHeight="1">
      <c r="W4116" s="1046" t="str">
        <f t="shared" si="608"/>
        <v/>
      </c>
      <c r="X4116" s="1047"/>
      <c r="Y4116" s="1048" t="str">
        <f t="shared" si="603"/>
        <v/>
      </c>
      <c r="Z4116" s="1049" t="str">
        <f t="shared" si="604"/>
        <v/>
      </c>
      <c r="AA4116" s="1049" t="str">
        <f t="shared" si="605"/>
        <v/>
      </c>
      <c r="AB4116" s="1050" t="str">
        <f t="shared" si="606"/>
        <v/>
      </c>
      <c r="AE4116" s="1053" t="str">
        <f t="shared" si="607"/>
        <v/>
      </c>
    </row>
    <row r="4117" spans="23:31" ht="12.75" customHeight="1">
      <c r="W4117" s="1046" t="str">
        <f t="shared" si="608"/>
        <v/>
      </c>
      <c r="X4117" s="1047"/>
      <c r="Y4117" s="1048" t="str">
        <f t="shared" si="603"/>
        <v/>
      </c>
      <c r="Z4117" s="1049" t="str">
        <f t="shared" si="604"/>
        <v/>
      </c>
      <c r="AA4117" s="1049" t="str">
        <f t="shared" si="605"/>
        <v/>
      </c>
      <c r="AB4117" s="1050" t="str">
        <f t="shared" si="606"/>
        <v/>
      </c>
      <c r="AE4117" s="1053" t="str">
        <f t="shared" si="607"/>
        <v/>
      </c>
    </row>
    <row r="4118" spans="23:31" ht="12.75" customHeight="1">
      <c r="W4118" s="1046" t="str">
        <f t="shared" si="608"/>
        <v/>
      </c>
      <c r="X4118" s="1047"/>
      <c r="Y4118" s="1048" t="str">
        <f t="shared" si="603"/>
        <v/>
      </c>
      <c r="Z4118" s="1049" t="str">
        <f t="shared" si="604"/>
        <v/>
      </c>
      <c r="AA4118" s="1049" t="str">
        <f t="shared" si="605"/>
        <v/>
      </c>
      <c r="AB4118" s="1050" t="str">
        <f t="shared" si="606"/>
        <v/>
      </c>
      <c r="AE4118" s="1053" t="str">
        <f t="shared" si="607"/>
        <v/>
      </c>
    </row>
    <row r="4119" spans="23:31" ht="12.75" customHeight="1">
      <c r="W4119" s="1046" t="str">
        <f t="shared" si="608"/>
        <v/>
      </c>
      <c r="X4119" s="1047"/>
      <c r="Y4119" s="1048" t="str">
        <f t="shared" si="603"/>
        <v/>
      </c>
      <c r="Z4119" s="1049" t="str">
        <f t="shared" si="604"/>
        <v/>
      </c>
      <c r="AA4119" s="1049" t="str">
        <f t="shared" si="605"/>
        <v/>
      </c>
      <c r="AB4119" s="1050" t="str">
        <f t="shared" si="606"/>
        <v/>
      </c>
      <c r="AE4119" s="1053" t="str">
        <f t="shared" si="607"/>
        <v/>
      </c>
    </row>
    <row r="4120" spans="23:31" ht="12.75" customHeight="1">
      <c r="W4120" s="1046" t="str">
        <f t="shared" si="608"/>
        <v/>
      </c>
      <c r="X4120" s="1047"/>
      <c r="Y4120" s="1048" t="str">
        <f t="shared" si="603"/>
        <v/>
      </c>
      <c r="Z4120" s="1049" t="str">
        <f t="shared" si="604"/>
        <v/>
      </c>
      <c r="AA4120" s="1049" t="str">
        <f t="shared" si="605"/>
        <v/>
      </c>
      <c r="AB4120" s="1050" t="str">
        <f t="shared" si="606"/>
        <v/>
      </c>
      <c r="AE4120" s="1053" t="str">
        <f t="shared" si="607"/>
        <v/>
      </c>
    </row>
    <row r="4121" spans="23:31" ht="12.75" customHeight="1">
      <c r="W4121" s="1046" t="str">
        <f t="shared" si="608"/>
        <v/>
      </c>
      <c r="X4121" s="1047"/>
      <c r="Y4121" s="1048" t="str">
        <f t="shared" si="603"/>
        <v/>
      </c>
      <c r="Z4121" s="1049" t="str">
        <f t="shared" si="604"/>
        <v/>
      </c>
      <c r="AA4121" s="1049" t="str">
        <f t="shared" si="605"/>
        <v/>
      </c>
      <c r="AB4121" s="1050" t="str">
        <f t="shared" si="606"/>
        <v/>
      </c>
      <c r="AE4121" s="1053" t="str">
        <f t="shared" si="607"/>
        <v/>
      </c>
    </row>
    <row r="4122" spans="23:31" ht="12.75" customHeight="1">
      <c r="W4122" s="1046" t="str">
        <f t="shared" si="608"/>
        <v/>
      </c>
      <c r="X4122" s="1047"/>
      <c r="Y4122" s="1048" t="str">
        <f t="shared" si="603"/>
        <v/>
      </c>
      <c r="Z4122" s="1049" t="str">
        <f t="shared" si="604"/>
        <v/>
      </c>
      <c r="AA4122" s="1049" t="str">
        <f t="shared" si="605"/>
        <v/>
      </c>
      <c r="AB4122" s="1050" t="str">
        <f t="shared" si="606"/>
        <v/>
      </c>
      <c r="AE4122" s="1053" t="str">
        <f t="shared" si="607"/>
        <v/>
      </c>
    </row>
    <row r="4123" spans="23:31" ht="12.75" customHeight="1">
      <c r="W4123" s="1046" t="str">
        <f t="shared" si="608"/>
        <v/>
      </c>
      <c r="X4123" s="1047"/>
      <c r="Y4123" s="1048" t="str">
        <f t="shared" si="603"/>
        <v/>
      </c>
      <c r="Z4123" s="1049" t="str">
        <f t="shared" si="604"/>
        <v/>
      </c>
      <c r="AA4123" s="1049" t="str">
        <f t="shared" si="605"/>
        <v/>
      </c>
      <c r="AB4123" s="1050" t="str">
        <f t="shared" si="606"/>
        <v/>
      </c>
      <c r="AE4123" s="1053" t="str">
        <f t="shared" si="607"/>
        <v/>
      </c>
    </row>
    <row r="4124" spans="23:31" ht="12.75" customHeight="1">
      <c r="W4124" s="1046" t="str">
        <f t="shared" si="608"/>
        <v/>
      </c>
      <c r="X4124" s="1047"/>
      <c r="Y4124" s="1048" t="str">
        <f t="shared" si="603"/>
        <v/>
      </c>
      <c r="Z4124" s="1049" t="str">
        <f t="shared" si="604"/>
        <v/>
      </c>
      <c r="AA4124" s="1049" t="str">
        <f t="shared" si="605"/>
        <v/>
      </c>
      <c r="AB4124" s="1050" t="str">
        <f t="shared" si="606"/>
        <v/>
      </c>
      <c r="AE4124" s="1053" t="str">
        <f t="shared" si="607"/>
        <v/>
      </c>
    </row>
    <row r="4125" spans="23:31" ht="12.75" customHeight="1">
      <c r="W4125" s="1046" t="str">
        <f t="shared" si="608"/>
        <v/>
      </c>
      <c r="X4125" s="1047"/>
      <c r="Y4125" s="1048" t="str">
        <f t="shared" si="603"/>
        <v/>
      </c>
      <c r="Z4125" s="1049" t="str">
        <f t="shared" si="604"/>
        <v/>
      </c>
      <c r="AA4125" s="1049" t="str">
        <f t="shared" si="605"/>
        <v/>
      </c>
      <c r="AB4125" s="1050" t="str">
        <f t="shared" si="606"/>
        <v/>
      </c>
      <c r="AE4125" s="1053" t="str">
        <f t="shared" si="607"/>
        <v/>
      </c>
    </row>
    <row r="4126" spans="23:31" ht="12.75" customHeight="1">
      <c r="W4126" s="1046" t="str">
        <f t="shared" si="608"/>
        <v/>
      </c>
      <c r="X4126" s="1047"/>
      <c r="Y4126" s="1048" t="str">
        <f t="shared" si="603"/>
        <v/>
      </c>
      <c r="Z4126" s="1049" t="str">
        <f t="shared" si="604"/>
        <v/>
      </c>
      <c r="AA4126" s="1049" t="str">
        <f t="shared" si="605"/>
        <v/>
      </c>
      <c r="AB4126" s="1050" t="str">
        <f t="shared" si="606"/>
        <v/>
      </c>
      <c r="AE4126" s="1053" t="str">
        <f t="shared" si="607"/>
        <v/>
      </c>
    </row>
    <row r="4127" spans="23:31" ht="12.75" customHeight="1">
      <c r="W4127" s="1046" t="str">
        <f t="shared" si="608"/>
        <v/>
      </c>
      <c r="X4127" s="1047"/>
      <c r="Y4127" s="1048" t="str">
        <f t="shared" si="603"/>
        <v/>
      </c>
      <c r="Z4127" s="1049" t="str">
        <f t="shared" si="604"/>
        <v/>
      </c>
      <c r="AA4127" s="1049" t="str">
        <f t="shared" si="605"/>
        <v/>
      </c>
      <c r="AB4127" s="1050" t="str">
        <f t="shared" si="606"/>
        <v/>
      </c>
      <c r="AE4127" s="1053" t="str">
        <f t="shared" si="607"/>
        <v/>
      </c>
    </row>
    <row r="4128" spans="23:31" ht="12.75" customHeight="1">
      <c r="W4128" s="1046" t="str">
        <f t="shared" si="608"/>
        <v/>
      </c>
      <c r="X4128" s="1047"/>
      <c r="Y4128" s="1048" t="str">
        <f t="shared" si="603"/>
        <v/>
      </c>
      <c r="Z4128" s="1049" t="str">
        <f t="shared" si="604"/>
        <v/>
      </c>
      <c r="AA4128" s="1049" t="str">
        <f t="shared" si="605"/>
        <v/>
      </c>
      <c r="AB4128" s="1050" t="str">
        <f t="shared" si="606"/>
        <v/>
      </c>
      <c r="AE4128" s="1053" t="str">
        <f t="shared" si="607"/>
        <v/>
      </c>
    </row>
    <row r="4129" spans="23:31" ht="12.75" customHeight="1">
      <c r="W4129" s="1046" t="str">
        <f t="shared" si="608"/>
        <v/>
      </c>
      <c r="X4129" s="1047"/>
      <c r="Y4129" s="1048" t="str">
        <f t="shared" ref="Y4129:Y4134" si="609">IFERROR(CHOOSE(X4129,"መስከረም","ጥቅምት","ህዳር  ","ታህሳስ ","ጥር ","የካቲት ","መጋቢት ","ሚይዚያ ","ግንቦት ","ሰኔ ","ሐምሌ ","ነሐሴ ","Pagume"),"")</f>
        <v/>
      </c>
      <c r="Z4129" s="1049" t="str">
        <f t="shared" si="604"/>
        <v/>
      </c>
      <c r="AA4129" s="1049" t="str">
        <f t="shared" si="605"/>
        <v/>
      </c>
      <c r="AB4129" s="1050" t="str">
        <f t="shared" si="606"/>
        <v/>
      </c>
      <c r="AE4129" s="1053" t="str">
        <f t="shared" si="607"/>
        <v/>
      </c>
    </row>
    <row r="4130" spans="23:31" ht="12.75" customHeight="1">
      <c r="W4130" s="1046" t="str">
        <f t="shared" si="608"/>
        <v/>
      </c>
      <c r="X4130" s="1047"/>
      <c r="Y4130" s="1048" t="str">
        <f t="shared" si="609"/>
        <v/>
      </c>
      <c r="Z4130" s="1049" t="str">
        <f t="shared" si="604"/>
        <v/>
      </c>
      <c r="AA4130" s="1049" t="str">
        <f t="shared" si="605"/>
        <v/>
      </c>
      <c r="AB4130" s="1050" t="str">
        <f t="shared" si="606"/>
        <v/>
      </c>
      <c r="AE4130" s="1053" t="str">
        <f t="shared" si="607"/>
        <v/>
      </c>
    </row>
    <row r="4131" spans="23:31" ht="12.75" customHeight="1">
      <c r="W4131" s="1046" t="str">
        <f t="shared" si="608"/>
        <v/>
      </c>
      <c r="X4131" s="1047"/>
      <c r="Y4131" s="1048" t="str">
        <f t="shared" si="609"/>
        <v/>
      </c>
      <c r="Z4131" s="1049" t="str">
        <f t="shared" si="604"/>
        <v/>
      </c>
      <c r="AA4131" s="1049" t="str">
        <f t="shared" si="605"/>
        <v/>
      </c>
      <c r="AB4131" s="1050" t="str">
        <f t="shared" si="606"/>
        <v/>
      </c>
      <c r="AE4131" s="1053" t="str">
        <f t="shared" si="607"/>
        <v/>
      </c>
    </row>
    <row r="4132" spans="23:31" ht="12.75" customHeight="1">
      <c r="W4132" s="1046" t="str">
        <f t="shared" si="608"/>
        <v/>
      </c>
      <c r="X4132" s="1047"/>
      <c r="Y4132" s="1048" t="str">
        <f t="shared" si="609"/>
        <v/>
      </c>
      <c r="Z4132" s="1049" t="str">
        <f t="shared" si="604"/>
        <v/>
      </c>
      <c r="AA4132" s="1049" t="str">
        <f t="shared" si="605"/>
        <v/>
      </c>
      <c r="AB4132" s="1050" t="str">
        <f t="shared" si="606"/>
        <v/>
      </c>
      <c r="AE4132" s="1053" t="str">
        <f t="shared" si="607"/>
        <v/>
      </c>
    </row>
    <row r="4133" spans="23:31" ht="12.75" customHeight="1">
      <c r="W4133" s="1046" t="str">
        <f t="shared" si="608"/>
        <v/>
      </c>
      <c r="X4133" s="1047"/>
      <c r="Y4133" s="1048" t="str">
        <f t="shared" si="609"/>
        <v/>
      </c>
      <c r="Z4133" s="1049" t="str">
        <f t="shared" si="604"/>
        <v/>
      </c>
      <c r="AA4133" s="1049" t="str">
        <f t="shared" si="605"/>
        <v/>
      </c>
      <c r="AB4133" s="1050" t="str">
        <f t="shared" si="606"/>
        <v/>
      </c>
      <c r="AE4133" s="1053" t="str">
        <f t="shared" si="607"/>
        <v/>
      </c>
    </row>
    <row r="4134" spans="23:31" ht="12.75" customHeight="1">
      <c r="W4134" s="1046" t="str">
        <f t="shared" si="608"/>
        <v/>
      </c>
      <c r="X4134" s="1047"/>
      <c r="Y4134" s="1048" t="str">
        <f t="shared" si="609"/>
        <v/>
      </c>
      <c r="Z4134" s="1049" t="str">
        <f t="shared" si="604"/>
        <v/>
      </c>
      <c r="AA4134" s="1049" t="str">
        <f t="shared" si="605"/>
        <v/>
      </c>
      <c r="AB4134" s="1050" t="str">
        <f t="shared" si="606"/>
        <v/>
      </c>
      <c r="AE4134" s="1053" t="str">
        <f t="shared" si="607"/>
        <v/>
      </c>
    </row>
    <row r="4135" spans="23:31" ht="12.75" customHeight="1">
      <c r="W4135" s="1046" t="str">
        <f t="shared" si="608"/>
        <v/>
      </c>
      <c r="X4135" s="1047"/>
      <c r="Y4135" s="1048"/>
      <c r="Z4135" s="1049" t="str">
        <f t="shared" si="604"/>
        <v/>
      </c>
      <c r="AA4135" s="1049" t="str">
        <f t="shared" si="605"/>
        <v/>
      </c>
      <c r="AB4135" s="1050" t="str">
        <f t="shared" si="606"/>
        <v/>
      </c>
      <c r="AE4135" s="1053" t="str">
        <f t="shared" si="607"/>
        <v/>
      </c>
    </row>
    <row r="4136" spans="23:31" ht="12.75" customHeight="1">
      <c r="W4136" s="1046" t="str">
        <f t="shared" si="608"/>
        <v/>
      </c>
      <c r="X4136" s="1047"/>
      <c r="Y4136" s="1048"/>
      <c r="Z4136" s="1049" t="str">
        <f t="shared" si="604"/>
        <v/>
      </c>
      <c r="AA4136" s="1049" t="str">
        <f t="shared" si="605"/>
        <v/>
      </c>
      <c r="AB4136" s="1050" t="str">
        <f t="shared" si="606"/>
        <v/>
      </c>
      <c r="AE4136" s="1053" t="str">
        <f t="shared" si="607"/>
        <v/>
      </c>
    </row>
    <row r="4137" spans="23:31" ht="12.75" customHeight="1">
      <c r="W4137" s="1046" t="str">
        <f t="shared" si="608"/>
        <v/>
      </c>
      <c r="X4137" s="1047"/>
      <c r="Y4137" s="1048"/>
      <c r="Z4137" s="1049" t="str">
        <f t="shared" si="604"/>
        <v/>
      </c>
      <c r="AA4137" s="1049" t="str">
        <f t="shared" si="605"/>
        <v/>
      </c>
      <c r="AB4137" s="1050" t="str">
        <f t="shared" si="606"/>
        <v/>
      </c>
      <c r="AE4137" s="1053" t="str">
        <f t="shared" si="607"/>
        <v/>
      </c>
    </row>
    <row r="4138" spans="23:31" ht="12.75" customHeight="1">
      <c r="W4138" s="1046" t="str">
        <f t="shared" si="608"/>
        <v/>
      </c>
      <c r="X4138" s="1047"/>
      <c r="Y4138" s="1048"/>
      <c r="Z4138" s="1049" t="str">
        <f t="shared" si="604"/>
        <v/>
      </c>
      <c r="AA4138" s="1049" t="str">
        <f t="shared" si="605"/>
        <v/>
      </c>
      <c r="AB4138" s="1050" t="str">
        <f t="shared" si="606"/>
        <v/>
      </c>
      <c r="AE4138" s="1053" t="str">
        <f t="shared" si="607"/>
        <v/>
      </c>
    </row>
    <row r="4139" spans="23:31" ht="12.75" customHeight="1">
      <c r="W4139" s="1046" t="str">
        <f t="shared" si="608"/>
        <v/>
      </c>
      <c r="X4139" s="1047"/>
      <c r="Y4139" s="1048"/>
      <c r="Z4139" s="1049" t="str">
        <f t="shared" si="604"/>
        <v/>
      </c>
      <c r="AA4139" s="1049" t="str">
        <f t="shared" si="605"/>
        <v/>
      </c>
      <c r="AB4139" s="1050" t="str">
        <f t="shared" si="606"/>
        <v/>
      </c>
      <c r="AE4139" s="1053" t="str">
        <f t="shared" si="607"/>
        <v/>
      </c>
    </row>
    <row r="4140" spans="23:31" ht="12.75" customHeight="1">
      <c r="W4140" s="1046" t="str">
        <f t="shared" si="608"/>
        <v/>
      </c>
      <c r="X4140" s="1047"/>
      <c r="Y4140" s="1048"/>
      <c r="Z4140" s="1049" t="str">
        <f t="shared" si="604"/>
        <v/>
      </c>
      <c r="AA4140" s="1049" t="str">
        <f t="shared" si="605"/>
        <v/>
      </c>
      <c r="AB4140" s="1050" t="str">
        <f t="shared" si="606"/>
        <v/>
      </c>
      <c r="AE4140" s="1053" t="str">
        <f t="shared" si="607"/>
        <v/>
      </c>
    </row>
    <row r="4141" spans="23:31" ht="12.75" customHeight="1">
      <c r="W4141" s="1046" t="str">
        <f t="shared" si="608"/>
        <v/>
      </c>
      <c r="X4141" s="1047"/>
      <c r="Y4141" s="1048"/>
      <c r="Z4141" s="1049" t="str">
        <f t="shared" si="604"/>
        <v/>
      </c>
      <c r="AA4141" s="1049" t="str">
        <f t="shared" si="605"/>
        <v/>
      </c>
      <c r="AB4141" s="1050" t="str">
        <f t="shared" si="606"/>
        <v/>
      </c>
      <c r="AE4141" s="1053" t="str">
        <f t="shared" si="607"/>
        <v/>
      </c>
    </row>
    <row r="4142" spans="23:31" ht="12.75" customHeight="1">
      <c r="W4142" s="1046" t="str">
        <f t="shared" si="608"/>
        <v/>
      </c>
      <c r="X4142" s="1047"/>
      <c r="Y4142" s="1048"/>
      <c r="Z4142" s="1049" t="str">
        <f t="shared" si="604"/>
        <v/>
      </c>
      <c r="AA4142" s="1049" t="str">
        <f t="shared" si="605"/>
        <v/>
      </c>
      <c r="AB4142" s="1050" t="str">
        <f t="shared" si="606"/>
        <v/>
      </c>
      <c r="AE4142" s="1053" t="str">
        <f t="shared" si="607"/>
        <v/>
      </c>
    </row>
    <row r="4143" spans="23:31" ht="12.75" customHeight="1">
      <c r="W4143" s="1046" t="str">
        <f t="shared" si="608"/>
        <v/>
      </c>
      <c r="X4143" s="1047"/>
      <c r="Y4143" s="1048"/>
      <c r="Z4143" s="1049" t="str">
        <f t="shared" si="604"/>
        <v/>
      </c>
      <c r="AA4143" s="1049" t="str">
        <f t="shared" si="605"/>
        <v/>
      </c>
      <c r="AB4143" s="1050" t="str">
        <f t="shared" si="606"/>
        <v/>
      </c>
      <c r="AE4143" s="1053" t="str">
        <f t="shared" si="607"/>
        <v/>
      </c>
    </row>
    <row r="4144" spans="23:31" ht="12.75" customHeight="1">
      <c r="W4144" s="1046" t="str">
        <f t="shared" si="608"/>
        <v/>
      </c>
      <c r="X4144" s="1047"/>
      <c r="Y4144" s="1048"/>
      <c r="Z4144" s="1049" t="str">
        <f t="shared" si="604"/>
        <v/>
      </c>
      <c r="AA4144" s="1049" t="str">
        <f t="shared" si="605"/>
        <v/>
      </c>
      <c r="AB4144" s="1050" t="str">
        <f t="shared" si="606"/>
        <v/>
      </c>
      <c r="AE4144" s="1053" t="str">
        <f t="shared" si="607"/>
        <v/>
      </c>
    </row>
    <row r="4145" spans="23:31" ht="12.75" customHeight="1">
      <c r="W4145" s="1046" t="str">
        <f t="shared" si="608"/>
        <v/>
      </c>
      <c r="X4145" s="1047"/>
      <c r="Y4145" s="1048"/>
      <c r="Z4145" s="1049" t="str">
        <f t="shared" si="604"/>
        <v/>
      </c>
      <c r="AA4145" s="1049" t="str">
        <f t="shared" si="605"/>
        <v/>
      </c>
      <c r="AB4145" s="1050" t="str">
        <f t="shared" si="606"/>
        <v/>
      </c>
      <c r="AE4145" s="1053" t="str">
        <f t="shared" si="607"/>
        <v/>
      </c>
    </row>
    <row r="4146" spans="23:31" ht="12.75" customHeight="1">
      <c r="W4146" s="1046" t="str">
        <f t="shared" si="608"/>
        <v/>
      </c>
      <c r="X4146" s="1047"/>
      <c r="Y4146" s="1048"/>
      <c r="Z4146" s="1049" t="str">
        <f t="shared" si="604"/>
        <v/>
      </c>
      <c r="AA4146" s="1049" t="str">
        <f t="shared" si="605"/>
        <v/>
      </c>
      <c r="AB4146" s="1050" t="str">
        <f t="shared" si="606"/>
        <v/>
      </c>
      <c r="AE4146" s="1053" t="str">
        <f t="shared" si="607"/>
        <v/>
      </c>
    </row>
    <row r="4147" spans="23:31" ht="12.75" customHeight="1">
      <c r="W4147" s="1046" t="str">
        <f t="shared" si="608"/>
        <v/>
      </c>
      <c r="X4147" s="1047"/>
      <c r="Y4147" s="1048"/>
      <c r="Z4147" s="1049" t="str">
        <f t="shared" si="604"/>
        <v/>
      </c>
      <c r="AA4147" s="1049" t="str">
        <f t="shared" si="605"/>
        <v/>
      </c>
      <c r="AB4147" s="1050" t="str">
        <f t="shared" si="606"/>
        <v/>
      </c>
      <c r="AE4147" s="1053" t="str">
        <f t="shared" si="607"/>
        <v/>
      </c>
    </row>
    <row r="4148" spans="23:31" ht="12.75" customHeight="1">
      <c r="W4148" s="1046" t="str">
        <f t="shared" si="608"/>
        <v/>
      </c>
      <c r="X4148" s="1047"/>
      <c r="Y4148" s="1048"/>
      <c r="Z4148" s="1049" t="str">
        <f t="shared" si="604"/>
        <v/>
      </c>
      <c r="AA4148" s="1049" t="str">
        <f t="shared" si="605"/>
        <v/>
      </c>
      <c r="AB4148" s="1050" t="str">
        <f t="shared" si="606"/>
        <v/>
      </c>
      <c r="AE4148" s="1053" t="str">
        <f t="shared" si="607"/>
        <v/>
      </c>
    </row>
    <row r="4149" spans="23:31" ht="12.75" customHeight="1">
      <c r="W4149" s="1046" t="str">
        <f t="shared" si="608"/>
        <v/>
      </c>
      <c r="X4149" s="1047"/>
      <c r="Y4149" s="1048"/>
      <c r="Z4149" s="1049" t="str">
        <f t="shared" si="604"/>
        <v/>
      </c>
      <c r="AA4149" s="1049" t="str">
        <f t="shared" si="605"/>
        <v/>
      </c>
      <c r="AB4149" s="1050" t="str">
        <f t="shared" si="606"/>
        <v/>
      </c>
      <c r="AE4149" s="1053" t="str">
        <f t="shared" si="607"/>
        <v/>
      </c>
    </row>
    <row r="4150" spans="23:31" ht="12.75" customHeight="1">
      <c r="W4150" s="1046" t="str">
        <f t="shared" si="608"/>
        <v/>
      </c>
      <c r="X4150" s="1047"/>
      <c r="Y4150" s="1048"/>
      <c r="Z4150" s="1049" t="str">
        <f t="shared" si="604"/>
        <v/>
      </c>
      <c r="AA4150" s="1049" t="str">
        <f t="shared" si="605"/>
        <v/>
      </c>
      <c r="AB4150" s="1050" t="str">
        <f t="shared" si="606"/>
        <v/>
      </c>
      <c r="AE4150" s="1053" t="str">
        <f t="shared" si="607"/>
        <v/>
      </c>
    </row>
    <row r="4151" spans="23:31" ht="12.75" customHeight="1">
      <c r="W4151" s="1046" t="str">
        <f t="shared" si="608"/>
        <v/>
      </c>
      <c r="X4151" s="1047"/>
      <c r="Y4151" s="1048"/>
      <c r="Z4151" s="1049" t="str">
        <f t="shared" si="604"/>
        <v/>
      </c>
      <c r="AA4151" s="1049" t="str">
        <f t="shared" si="605"/>
        <v/>
      </c>
      <c r="AB4151" s="1050" t="str">
        <f t="shared" si="606"/>
        <v/>
      </c>
      <c r="AE4151" s="1053" t="str">
        <f t="shared" si="607"/>
        <v/>
      </c>
    </row>
    <row r="4152" spans="23:31" ht="12.75" customHeight="1">
      <c r="W4152" s="1046" t="str">
        <f t="shared" si="608"/>
        <v/>
      </c>
      <c r="X4152" s="1047"/>
      <c r="Y4152" s="1048"/>
      <c r="Z4152" s="1049" t="str">
        <f t="shared" si="604"/>
        <v/>
      </c>
      <c r="AA4152" s="1049" t="str">
        <f t="shared" si="605"/>
        <v/>
      </c>
      <c r="AB4152" s="1050" t="str">
        <f t="shared" si="606"/>
        <v/>
      </c>
      <c r="AE4152" s="1053" t="str">
        <f t="shared" si="607"/>
        <v/>
      </c>
    </row>
    <row r="4153" spans="23:31" ht="12.75" customHeight="1">
      <c r="W4153" s="1046" t="str">
        <f t="shared" si="608"/>
        <v/>
      </c>
      <c r="X4153" s="1047"/>
      <c r="Y4153" s="1048"/>
      <c r="Z4153" s="1049" t="str">
        <f t="shared" si="604"/>
        <v/>
      </c>
      <c r="AA4153" s="1049" t="str">
        <f t="shared" si="605"/>
        <v/>
      </c>
      <c r="AB4153" s="1050" t="str">
        <f t="shared" si="606"/>
        <v/>
      </c>
      <c r="AE4153" s="1053" t="str">
        <f t="shared" si="607"/>
        <v/>
      </c>
    </row>
    <row r="4154" spans="23:31" ht="12.75" customHeight="1">
      <c r="W4154" s="1046" t="str">
        <f t="shared" si="608"/>
        <v/>
      </c>
      <c r="X4154" s="1047"/>
      <c r="Y4154" s="1048"/>
      <c r="Z4154" s="1049" t="str">
        <f t="shared" si="604"/>
        <v/>
      </c>
      <c r="AA4154" s="1049" t="str">
        <f t="shared" si="605"/>
        <v/>
      </c>
      <c r="AB4154" s="1050" t="str">
        <f t="shared" si="606"/>
        <v/>
      </c>
      <c r="AE4154" s="1053" t="str">
        <f t="shared" si="607"/>
        <v/>
      </c>
    </row>
    <row r="4155" spans="23:31" ht="12.75" customHeight="1">
      <c r="W4155" s="1046" t="str">
        <f t="shared" si="608"/>
        <v/>
      </c>
      <c r="X4155" s="1047"/>
      <c r="Y4155" s="1048"/>
      <c r="Z4155" s="1049" t="str">
        <f t="shared" si="604"/>
        <v/>
      </c>
      <c r="AA4155" s="1049" t="str">
        <f t="shared" si="605"/>
        <v/>
      </c>
      <c r="AB4155" s="1050" t="str">
        <f t="shared" si="606"/>
        <v/>
      </c>
      <c r="AE4155" s="1053" t="str">
        <f t="shared" si="607"/>
        <v/>
      </c>
    </row>
    <row r="4156" spans="23:31" ht="12.75" customHeight="1">
      <c r="W4156" s="1046" t="str">
        <f t="shared" si="608"/>
        <v/>
      </c>
      <c r="X4156" s="1047"/>
      <c r="Y4156" s="1048"/>
      <c r="Z4156" s="1049" t="str">
        <f t="shared" si="604"/>
        <v/>
      </c>
      <c r="AA4156" s="1049" t="str">
        <f t="shared" si="605"/>
        <v/>
      </c>
      <c r="AB4156" s="1050" t="str">
        <f t="shared" si="606"/>
        <v/>
      </c>
      <c r="AE4156" s="1053" t="str">
        <f t="shared" si="607"/>
        <v/>
      </c>
    </row>
    <row r="4157" spans="23:31" ht="12.75" customHeight="1">
      <c r="W4157" s="1046" t="str">
        <f t="shared" si="608"/>
        <v/>
      </c>
      <c r="X4157" s="1047"/>
      <c r="Y4157" s="1048"/>
      <c r="Z4157" s="1049" t="str">
        <f t="shared" si="604"/>
        <v/>
      </c>
      <c r="AA4157" s="1049" t="str">
        <f t="shared" si="605"/>
        <v/>
      </c>
      <c r="AB4157" s="1050" t="str">
        <f t="shared" si="606"/>
        <v/>
      </c>
      <c r="AE4157" s="1053" t="str">
        <f t="shared" si="607"/>
        <v/>
      </c>
    </row>
    <row r="4158" spans="23:31" ht="12.75" customHeight="1">
      <c r="W4158" s="1046" t="str">
        <f t="shared" si="608"/>
        <v/>
      </c>
      <c r="X4158" s="1047"/>
      <c r="Y4158" s="1048"/>
      <c r="Z4158" s="1049" t="str">
        <f t="shared" si="604"/>
        <v/>
      </c>
      <c r="AA4158" s="1049" t="str">
        <f t="shared" si="605"/>
        <v/>
      </c>
      <c r="AB4158" s="1050" t="str">
        <f t="shared" si="606"/>
        <v/>
      </c>
      <c r="AE4158" s="1053" t="str">
        <f t="shared" si="607"/>
        <v/>
      </c>
    </row>
    <row r="4159" spans="23:31" ht="12.75" customHeight="1">
      <c r="W4159" s="1046" t="str">
        <f t="shared" si="608"/>
        <v/>
      </c>
      <c r="X4159" s="1047"/>
      <c r="Y4159" s="1048"/>
      <c r="Z4159" s="1049" t="str">
        <f t="shared" si="604"/>
        <v/>
      </c>
      <c r="AA4159" s="1049" t="str">
        <f t="shared" si="605"/>
        <v/>
      </c>
      <c r="AB4159" s="1050" t="str">
        <f t="shared" si="606"/>
        <v/>
      </c>
      <c r="AE4159" s="1053" t="str">
        <f t="shared" si="607"/>
        <v/>
      </c>
    </row>
    <row r="4160" spans="23:31" ht="12.75" customHeight="1">
      <c r="W4160" s="1046" t="str">
        <f t="shared" si="608"/>
        <v/>
      </c>
      <c r="X4160" s="1047"/>
      <c r="Y4160" s="1048"/>
      <c r="Z4160" s="1049" t="str">
        <f t="shared" si="604"/>
        <v/>
      </c>
      <c r="AA4160" s="1049" t="str">
        <f t="shared" si="605"/>
        <v/>
      </c>
      <c r="AB4160" s="1050" t="str">
        <f t="shared" si="606"/>
        <v/>
      </c>
      <c r="AE4160" s="1053" t="str">
        <f t="shared" si="607"/>
        <v/>
      </c>
    </row>
    <row r="4161" spans="23:31" ht="12.75" customHeight="1">
      <c r="W4161" s="1046" t="str">
        <f t="shared" si="608"/>
        <v/>
      </c>
      <c r="X4161" s="1047"/>
      <c r="Y4161" s="1048"/>
      <c r="Z4161" s="1049" t="str">
        <f t="shared" si="604"/>
        <v/>
      </c>
      <c r="AA4161" s="1049" t="str">
        <f t="shared" si="605"/>
        <v/>
      </c>
      <c r="AB4161" s="1050" t="str">
        <f t="shared" si="606"/>
        <v/>
      </c>
      <c r="AE4161" s="1053" t="str">
        <f t="shared" si="607"/>
        <v/>
      </c>
    </row>
    <row r="4162" spans="23:31" ht="12.75" customHeight="1">
      <c r="W4162" s="1046" t="str">
        <f t="shared" si="608"/>
        <v/>
      </c>
      <c r="X4162" s="1047"/>
      <c r="Y4162" s="1048"/>
      <c r="Z4162" s="1049" t="str">
        <f t="shared" si="604"/>
        <v/>
      </c>
      <c r="AA4162" s="1049" t="str">
        <f t="shared" si="605"/>
        <v/>
      </c>
      <c r="AB4162" s="1050" t="str">
        <f t="shared" si="606"/>
        <v/>
      </c>
      <c r="AE4162" s="1053" t="str">
        <f t="shared" si="607"/>
        <v/>
      </c>
    </row>
    <row r="4163" spans="23:31" ht="12.75" customHeight="1">
      <c r="W4163" s="1046" t="str">
        <f t="shared" si="608"/>
        <v/>
      </c>
      <c r="X4163" s="1047"/>
      <c r="Y4163" s="1048"/>
      <c r="Z4163" s="1049" t="str">
        <f t="shared" ref="Z4163:Z4226" si="610">IF($K4163="","",_xlfn.LET(_xlpm.gDate,K4163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163" s="1049" t="str">
        <f t="shared" ref="AA4163:AA4226" si="611">IF($Z4163="","",TEXT($Z4163,"mm"))</f>
        <v/>
      </c>
      <c r="AB4163" s="1050" t="str">
        <f t="shared" ref="AB4163:AB4226" si="612">IFERROR(CHOOSE(AA4163,"መስከረም","ጥቅምት","ህዳር  ","ታህሳስ ","ጥር ","የካቲት ","መጋቢት ","ሚይዚያ ","ግንቦት ","ሰኔ ","ሐምሌ ","ነሐሴ ","Pagume"),"")</f>
        <v/>
      </c>
      <c r="AE4163" s="1053" t="str">
        <f t="shared" ref="AE4163:AE4226" si="613">IF($K4163="","",YEAR(K4163)&amp;"-W"&amp;WEEKNUM(K4163,2))</f>
        <v/>
      </c>
    </row>
    <row r="4164" spans="23:31" ht="12.75" customHeight="1">
      <c r="W4164" s="1046" t="str">
        <f t="shared" ref="W4164:W4227" si="614">IF($D4164="","",_xlfn.LET(_xlpm.gDate,D4164,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164" s="1047"/>
      <c r="Y4164" s="1048"/>
      <c r="Z4164" s="1049" t="str">
        <f t="shared" si="610"/>
        <v/>
      </c>
      <c r="AA4164" s="1049" t="str">
        <f t="shared" si="611"/>
        <v/>
      </c>
      <c r="AB4164" s="1050" t="str">
        <f t="shared" si="612"/>
        <v/>
      </c>
      <c r="AE4164" s="1053" t="str">
        <f t="shared" si="613"/>
        <v/>
      </c>
    </row>
    <row r="4165" spans="23:31" ht="12.75" customHeight="1">
      <c r="W4165" s="1046" t="str">
        <f t="shared" si="614"/>
        <v/>
      </c>
      <c r="X4165" s="1047"/>
      <c r="Y4165" s="1048"/>
      <c r="Z4165" s="1049" t="str">
        <f t="shared" si="610"/>
        <v/>
      </c>
      <c r="AA4165" s="1049" t="str">
        <f t="shared" si="611"/>
        <v/>
      </c>
      <c r="AB4165" s="1050" t="str">
        <f t="shared" si="612"/>
        <v/>
      </c>
      <c r="AE4165" s="1053" t="str">
        <f t="shared" si="613"/>
        <v/>
      </c>
    </row>
    <row r="4166" spans="23:31" ht="12.75" customHeight="1">
      <c r="W4166" s="1046" t="str">
        <f t="shared" si="614"/>
        <v/>
      </c>
      <c r="X4166" s="1047"/>
      <c r="Y4166" s="1048"/>
      <c r="Z4166" s="1049" t="str">
        <f t="shared" si="610"/>
        <v/>
      </c>
      <c r="AA4166" s="1049" t="str">
        <f t="shared" si="611"/>
        <v/>
      </c>
      <c r="AB4166" s="1050" t="str">
        <f t="shared" si="612"/>
        <v/>
      </c>
      <c r="AE4166" s="1053" t="str">
        <f t="shared" si="613"/>
        <v/>
      </c>
    </row>
    <row r="4167" spans="23:31" ht="12.75" customHeight="1">
      <c r="W4167" s="1046" t="str">
        <f t="shared" si="614"/>
        <v/>
      </c>
      <c r="X4167" s="1047"/>
      <c r="Y4167" s="1048"/>
      <c r="Z4167" s="1049" t="str">
        <f t="shared" si="610"/>
        <v/>
      </c>
      <c r="AA4167" s="1049" t="str">
        <f t="shared" si="611"/>
        <v/>
      </c>
      <c r="AB4167" s="1050" t="str">
        <f t="shared" si="612"/>
        <v/>
      </c>
      <c r="AE4167" s="1053" t="str">
        <f t="shared" si="613"/>
        <v/>
      </c>
    </row>
    <row r="4168" spans="23:31" ht="12.75" customHeight="1">
      <c r="W4168" s="1046" t="str">
        <f t="shared" si="614"/>
        <v/>
      </c>
      <c r="X4168" s="1047"/>
      <c r="Y4168" s="1048"/>
      <c r="Z4168" s="1049" t="str">
        <f t="shared" si="610"/>
        <v/>
      </c>
      <c r="AA4168" s="1049" t="str">
        <f t="shared" si="611"/>
        <v/>
      </c>
      <c r="AB4168" s="1050" t="str">
        <f t="shared" si="612"/>
        <v/>
      </c>
      <c r="AE4168" s="1053" t="str">
        <f t="shared" si="613"/>
        <v/>
      </c>
    </row>
    <row r="4169" spans="23:31" ht="12.75" customHeight="1">
      <c r="W4169" s="1046" t="str">
        <f t="shared" si="614"/>
        <v/>
      </c>
      <c r="X4169" s="1047"/>
      <c r="Y4169" s="1048"/>
      <c r="Z4169" s="1049" t="str">
        <f t="shared" si="610"/>
        <v/>
      </c>
      <c r="AA4169" s="1049" t="str">
        <f t="shared" si="611"/>
        <v/>
      </c>
      <c r="AB4169" s="1050" t="str">
        <f t="shared" si="612"/>
        <v/>
      </c>
      <c r="AE4169" s="1053" t="str">
        <f t="shared" si="613"/>
        <v/>
      </c>
    </row>
    <row r="4170" spans="23:31" ht="12.75" customHeight="1">
      <c r="W4170" s="1046" t="str">
        <f t="shared" si="614"/>
        <v/>
      </c>
      <c r="X4170" s="1047"/>
      <c r="Y4170" s="1048"/>
      <c r="Z4170" s="1049" t="str">
        <f t="shared" si="610"/>
        <v/>
      </c>
      <c r="AA4170" s="1049" t="str">
        <f t="shared" si="611"/>
        <v/>
      </c>
      <c r="AB4170" s="1050" t="str">
        <f t="shared" si="612"/>
        <v/>
      </c>
      <c r="AE4170" s="1053" t="str">
        <f t="shared" si="613"/>
        <v/>
      </c>
    </row>
    <row r="4171" spans="23:31" ht="12.75" customHeight="1">
      <c r="W4171" s="1046" t="str">
        <f t="shared" si="614"/>
        <v/>
      </c>
      <c r="X4171" s="1047"/>
      <c r="Y4171" s="1048"/>
      <c r="Z4171" s="1049" t="str">
        <f t="shared" si="610"/>
        <v/>
      </c>
      <c r="AA4171" s="1049" t="str">
        <f t="shared" si="611"/>
        <v/>
      </c>
      <c r="AB4171" s="1050" t="str">
        <f t="shared" si="612"/>
        <v/>
      </c>
      <c r="AE4171" s="1053" t="str">
        <f t="shared" si="613"/>
        <v/>
      </c>
    </row>
    <row r="4172" spans="23:31" ht="12.75" customHeight="1">
      <c r="W4172" s="1046" t="str">
        <f t="shared" si="614"/>
        <v/>
      </c>
      <c r="X4172" s="1047"/>
      <c r="Y4172" s="1048"/>
      <c r="Z4172" s="1049" t="str">
        <f t="shared" si="610"/>
        <v/>
      </c>
      <c r="AA4172" s="1049" t="str">
        <f t="shared" si="611"/>
        <v/>
      </c>
      <c r="AB4172" s="1050" t="str">
        <f t="shared" si="612"/>
        <v/>
      </c>
      <c r="AE4172" s="1053" t="str">
        <f t="shared" si="613"/>
        <v/>
      </c>
    </row>
    <row r="4173" spans="23:31" ht="12.75" customHeight="1">
      <c r="W4173" s="1046" t="str">
        <f t="shared" si="614"/>
        <v/>
      </c>
      <c r="X4173" s="1047"/>
      <c r="Y4173" s="1048"/>
      <c r="Z4173" s="1049" t="str">
        <f t="shared" si="610"/>
        <v/>
      </c>
      <c r="AA4173" s="1049" t="str">
        <f t="shared" si="611"/>
        <v/>
      </c>
      <c r="AB4173" s="1050" t="str">
        <f t="shared" si="612"/>
        <v/>
      </c>
      <c r="AE4173" s="1053" t="str">
        <f t="shared" si="613"/>
        <v/>
      </c>
    </row>
    <row r="4174" spans="23:31" ht="12.75" customHeight="1">
      <c r="W4174" s="1046" t="str">
        <f t="shared" si="614"/>
        <v/>
      </c>
      <c r="X4174" s="1047"/>
      <c r="Y4174" s="1048"/>
      <c r="Z4174" s="1049" t="str">
        <f t="shared" si="610"/>
        <v/>
      </c>
      <c r="AA4174" s="1049" t="str">
        <f t="shared" si="611"/>
        <v/>
      </c>
      <c r="AB4174" s="1050" t="str">
        <f t="shared" si="612"/>
        <v/>
      </c>
      <c r="AE4174" s="1053" t="str">
        <f t="shared" si="613"/>
        <v/>
      </c>
    </row>
    <row r="4175" spans="23:31" ht="12.75" customHeight="1">
      <c r="W4175" s="1046" t="str">
        <f t="shared" si="614"/>
        <v/>
      </c>
      <c r="X4175" s="1047"/>
      <c r="Y4175" s="1048"/>
      <c r="Z4175" s="1049" t="str">
        <f t="shared" si="610"/>
        <v/>
      </c>
      <c r="AA4175" s="1049" t="str">
        <f t="shared" si="611"/>
        <v/>
      </c>
      <c r="AB4175" s="1050" t="str">
        <f t="shared" si="612"/>
        <v/>
      </c>
      <c r="AE4175" s="1053" t="str">
        <f t="shared" si="613"/>
        <v/>
      </c>
    </row>
    <row r="4176" spans="23:31" ht="12.75" customHeight="1">
      <c r="W4176" s="1046" t="str">
        <f t="shared" si="614"/>
        <v/>
      </c>
      <c r="X4176" s="1047"/>
      <c r="Y4176" s="1048"/>
      <c r="Z4176" s="1049" t="str">
        <f t="shared" si="610"/>
        <v/>
      </c>
      <c r="AA4176" s="1049" t="str">
        <f t="shared" si="611"/>
        <v/>
      </c>
      <c r="AB4176" s="1050" t="str">
        <f t="shared" si="612"/>
        <v/>
      </c>
      <c r="AE4176" s="1053" t="str">
        <f t="shared" si="613"/>
        <v/>
      </c>
    </row>
    <row r="4177" spans="23:31" ht="12.75" customHeight="1">
      <c r="W4177" s="1046" t="str">
        <f t="shared" si="614"/>
        <v/>
      </c>
      <c r="X4177" s="1047"/>
      <c r="Y4177" s="1048"/>
      <c r="Z4177" s="1049" t="str">
        <f t="shared" si="610"/>
        <v/>
      </c>
      <c r="AA4177" s="1049" t="str">
        <f t="shared" si="611"/>
        <v/>
      </c>
      <c r="AB4177" s="1050" t="str">
        <f t="shared" si="612"/>
        <v/>
      </c>
      <c r="AE4177" s="1053" t="str">
        <f t="shared" si="613"/>
        <v/>
      </c>
    </row>
    <row r="4178" spans="23:31" ht="12.75" customHeight="1">
      <c r="W4178" s="1046" t="str">
        <f t="shared" si="614"/>
        <v/>
      </c>
      <c r="X4178" s="1047"/>
      <c r="Y4178" s="1048"/>
      <c r="Z4178" s="1049" t="str">
        <f t="shared" si="610"/>
        <v/>
      </c>
      <c r="AA4178" s="1049" t="str">
        <f t="shared" si="611"/>
        <v/>
      </c>
      <c r="AB4178" s="1050" t="str">
        <f t="shared" si="612"/>
        <v/>
      </c>
      <c r="AE4178" s="1053" t="str">
        <f t="shared" si="613"/>
        <v/>
      </c>
    </row>
    <row r="4179" spans="23:31" ht="12.75" customHeight="1">
      <c r="W4179" s="1046" t="str">
        <f t="shared" si="614"/>
        <v/>
      </c>
      <c r="X4179" s="1047"/>
      <c r="Y4179" s="1048"/>
      <c r="Z4179" s="1049" t="str">
        <f t="shared" si="610"/>
        <v/>
      </c>
      <c r="AA4179" s="1049" t="str">
        <f t="shared" si="611"/>
        <v/>
      </c>
      <c r="AB4179" s="1050" t="str">
        <f t="shared" si="612"/>
        <v/>
      </c>
      <c r="AE4179" s="1053" t="str">
        <f t="shared" si="613"/>
        <v/>
      </c>
    </row>
    <row r="4180" spans="23:31" ht="12.75" customHeight="1">
      <c r="W4180" s="1046" t="str">
        <f t="shared" si="614"/>
        <v/>
      </c>
      <c r="X4180" s="1047"/>
      <c r="Y4180" s="1048"/>
      <c r="Z4180" s="1049" t="str">
        <f t="shared" si="610"/>
        <v/>
      </c>
      <c r="AA4180" s="1049" t="str">
        <f t="shared" si="611"/>
        <v/>
      </c>
      <c r="AB4180" s="1050" t="str">
        <f t="shared" si="612"/>
        <v/>
      </c>
      <c r="AE4180" s="1053" t="str">
        <f t="shared" si="613"/>
        <v/>
      </c>
    </row>
    <row r="4181" spans="23:31" ht="12.75" customHeight="1">
      <c r="W4181" s="1046" t="str">
        <f t="shared" si="614"/>
        <v/>
      </c>
      <c r="X4181" s="1047"/>
      <c r="Y4181" s="1048"/>
      <c r="Z4181" s="1049" t="str">
        <f t="shared" si="610"/>
        <v/>
      </c>
      <c r="AA4181" s="1049" t="str">
        <f t="shared" si="611"/>
        <v/>
      </c>
      <c r="AB4181" s="1050" t="str">
        <f t="shared" si="612"/>
        <v/>
      </c>
      <c r="AE4181" s="1053" t="str">
        <f t="shared" si="613"/>
        <v/>
      </c>
    </row>
    <row r="4182" spans="23:31" ht="12.75" customHeight="1">
      <c r="W4182" s="1046" t="str">
        <f t="shared" si="614"/>
        <v/>
      </c>
      <c r="X4182" s="1047"/>
      <c r="Y4182" s="1048"/>
      <c r="Z4182" s="1049" t="str">
        <f t="shared" si="610"/>
        <v/>
      </c>
      <c r="AA4182" s="1049" t="str">
        <f t="shared" si="611"/>
        <v/>
      </c>
      <c r="AB4182" s="1050" t="str">
        <f t="shared" si="612"/>
        <v/>
      </c>
      <c r="AE4182" s="1053" t="str">
        <f t="shared" si="613"/>
        <v/>
      </c>
    </row>
    <row r="4183" spans="23:31" ht="12.75" customHeight="1">
      <c r="W4183" s="1046" t="str">
        <f t="shared" si="614"/>
        <v/>
      </c>
      <c r="X4183" s="1047"/>
      <c r="Y4183" s="1048"/>
      <c r="Z4183" s="1049" t="str">
        <f t="shared" si="610"/>
        <v/>
      </c>
      <c r="AA4183" s="1049" t="str">
        <f t="shared" si="611"/>
        <v/>
      </c>
      <c r="AB4183" s="1050" t="str">
        <f t="shared" si="612"/>
        <v/>
      </c>
      <c r="AE4183" s="1053" t="str">
        <f t="shared" si="613"/>
        <v/>
      </c>
    </row>
    <row r="4184" spans="23:31" ht="12.75" customHeight="1">
      <c r="W4184" s="1046" t="str">
        <f t="shared" si="614"/>
        <v/>
      </c>
      <c r="X4184" s="1047"/>
      <c r="Y4184" s="1048"/>
      <c r="Z4184" s="1049" t="str">
        <f t="shared" si="610"/>
        <v/>
      </c>
      <c r="AA4184" s="1049" t="str">
        <f t="shared" si="611"/>
        <v/>
      </c>
      <c r="AB4184" s="1050" t="str">
        <f t="shared" si="612"/>
        <v/>
      </c>
      <c r="AE4184" s="1053" t="str">
        <f t="shared" si="613"/>
        <v/>
      </c>
    </row>
    <row r="4185" spans="23:31" ht="12.75" customHeight="1">
      <c r="W4185" s="1046" t="str">
        <f t="shared" si="614"/>
        <v/>
      </c>
      <c r="X4185" s="1047"/>
      <c r="Y4185" s="1048"/>
      <c r="Z4185" s="1049" t="str">
        <f t="shared" si="610"/>
        <v/>
      </c>
      <c r="AA4185" s="1049" t="str">
        <f t="shared" si="611"/>
        <v/>
      </c>
      <c r="AB4185" s="1050" t="str">
        <f t="shared" si="612"/>
        <v/>
      </c>
      <c r="AE4185" s="1053" t="str">
        <f t="shared" si="613"/>
        <v/>
      </c>
    </row>
    <row r="4186" spans="23:31" ht="12.75" customHeight="1">
      <c r="W4186" s="1046" t="str">
        <f t="shared" si="614"/>
        <v/>
      </c>
      <c r="X4186" s="1047"/>
      <c r="Y4186" s="1048"/>
      <c r="Z4186" s="1049" t="str">
        <f t="shared" si="610"/>
        <v/>
      </c>
      <c r="AA4186" s="1049" t="str">
        <f t="shared" si="611"/>
        <v/>
      </c>
      <c r="AB4186" s="1050" t="str">
        <f t="shared" si="612"/>
        <v/>
      </c>
      <c r="AE4186" s="1053" t="str">
        <f t="shared" si="613"/>
        <v/>
      </c>
    </row>
    <row r="4187" spans="23:31" ht="12.75" customHeight="1">
      <c r="W4187" s="1046" t="str">
        <f t="shared" si="614"/>
        <v/>
      </c>
      <c r="X4187" s="1047"/>
      <c r="Y4187" s="1048"/>
      <c r="Z4187" s="1049" t="str">
        <f t="shared" si="610"/>
        <v/>
      </c>
      <c r="AA4187" s="1049" t="str">
        <f t="shared" si="611"/>
        <v/>
      </c>
      <c r="AB4187" s="1050" t="str">
        <f t="shared" si="612"/>
        <v/>
      </c>
      <c r="AE4187" s="1053" t="str">
        <f t="shared" si="613"/>
        <v/>
      </c>
    </row>
    <row r="4188" spans="23:31" ht="12.75" customHeight="1">
      <c r="W4188" s="1046" t="str">
        <f t="shared" si="614"/>
        <v/>
      </c>
      <c r="X4188" s="1047"/>
      <c r="Y4188" s="1048"/>
      <c r="Z4188" s="1049" t="str">
        <f t="shared" si="610"/>
        <v/>
      </c>
      <c r="AA4188" s="1049" t="str">
        <f t="shared" si="611"/>
        <v/>
      </c>
      <c r="AB4188" s="1050" t="str">
        <f t="shared" si="612"/>
        <v/>
      </c>
      <c r="AE4188" s="1053" t="str">
        <f t="shared" si="613"/>
        <v/>
      </c>
    </row>
    <row r="4189" spans="23:31" ht="12.75" customHeight="1">
      <c r="W4189" s="1046" t="str">
        <f t="shared" si="614"/>
        <v/>
      </c>
      <c r="X4189" s="1047"/>
      <c r="Y4189" s="1048"/>
      <c r="Z4189" s="1049" t="str">
        <f t="shared" si="610"/>
        <v/>
      </c>
      <c r="AA4189" s="1049" t="str">
        <f t="shared" si="611"/>
        <v/>
      </c>
      <c r="AB4189" s="1050" t="str">
        <f t="shared" si="612"/>
        <v/>
      </c>
      <c r="AE4189" s="1053" t="str">
        <f t="shared" si="613"/>
        <v/>
      </c>
    </row>
    <row r="4190" spans="23:31" ht="12.75" customHeight="1">
      <c r="W4190" s="1046" t="str">
        <f t="shared" si="614"/>
        <v/>
      </c>
      <c r="X4190" s="1047"/>
      <c r="Y4190" s="1048"/>
      <c r="Z4190" s="1049" t="str">
        <f t="shared" si="610"/>
        <v/>
      </c>
      <c r="AA4190" s="1049" t="str">
        <f t="shared" si="611"/>
        <v/>
      </c>
      <c r="AB4190" s="1050" t="str">
        <f t="shared" si="612"/>
        <v/>
      </c>
      <c r="AE4190" s="1053" t="str">
        <f t="shared" si="613"/>
        <v/>
      </c>
    </row>
    <row r="4191" spans="23:31" ht="12.75" customHeight="1">
      <c r="W4191" s="1046" t="str">
        <f t="shared" si="614"/>
        <v/>
      </c>
      <c r="X4191" s="1047"/>
      <c r="Y4191" s="1048"/>
      <c r="Z4191" s="1049" t="str">
        <f t="shared" si="610"/>
        <v/>
      </c>
      <c r="AA4191" s="1049" t="str">
        <f t="shared" si="611"/>
        <v/>
      </c>
      <c r="AB4191" s="1050" t="str">
        <f t="shared" si="612"/>
        <v/>
      </c>
      <c r="AE4191" s="1053" t="str">
        <f t="shared" si="613"/>
        <v/>
      </c>
    </row>
    <row r="4192" spans="23:31" ht="12.75" customHeight="1">
      <c r="W4192" s="1046" t="str">
        <f t="shared" si="614"/>
        <v/>
      </c>
      <c r="X4192" s="1047"/>
      <c r="Y4192" s="1048"/>
      <c r="Z4192" s="1049" t="str">
        <f t="shared" si="610"/>
        <v/>
      </c>
      <c r="AA4192" s="1049" t="str">
        <f t="shared" si="611"/>
        <v/>
      </c>
      <c r="AB4192" s="1050" t="str">
        <f t="shared" si="612"/>
        <v/>
      </c>
      <c r="AE4192" s="1053" t="str">
        <f t="shared" si="613"/>
        <v/>
      </c>
    </row>
    <row r="4193" spans="23:31" ht="12.75" customHeight="1">
      <c r="W4193" s="1046" t="str">
        <f t="shared" si="614"/>
        <v/>
      </c>
      <c r="X4193" s="1047"/>
      <c r="Y4193" s="1048"/>
      <c r="Z4193" s="1049" t="str">
        <f t="shared" si="610"/>
        <v/>
      </c>
      <c r="AA4193" s="1049" t="str">
        <f t="shared" si="611"/>
        <v/>
      </c>
      <c r="AB4193" s="1050" t="str">
        <f t="shared" si="612"/>
        <v/>
      </c>
      <c r="AE4193" s="1053" t="str">
        <f t="shared" si="613"/>
        <v/>
      </c>
    </row>
    <row r="4194" spans="23:31" ht="12.75" customHeight="1">
      <c r="W4194" s="1046" t="str">
        <f t="shared" si="614"/>
        <v/>
      </c>
      <c r="X4194" s="1047"/>
      <c r="Y4194" s="1048"/>
      <c r="Z4194" s="1049" t="str">
        <f t="shared" si="610"/>
        <v/>
      </c>
      <c r="AA4194" s="1049" t="str">
        <f t="shared" si="611"/>
        <v/>
      </c>
      <c r="AB4194" s="1050" t="str">
        <f t="shared" si="612"/>
        <v/>
      </c>
      <c r="AE4194" s="1053" t="str">
        <f t="shared" si="613"/>
        <v/>
      </c>
    </row>
    <row r="4195" spans="23:31" ht="12.75" customHeight="1">
      <c r="W4195" s="1046" t="str">
        <f t="shared" si="614"/>
        <v/>
      </c>
      <c r="X4195" s="1047"/>
      <c r="Y4195" s="1048"/>
      <c r="Z4195" s="1049" t="str">
        <f t="shared" si="610"/>
        <v/>
      </c>
      <c r="AA4195" s="1049" t="str">
        <f t="shared" si="611"/>
        <v/>
      </c>
      <c r="AB4195" s="1050" t="str">
        <f t="shared" si="612"/>
        <v/>
      </c>
      <c r="AE4195" s="1053" t="str">
        <f t="shared" si="613"/>
        <v/>
      </c>
    </row>
    <row r="4196" spans="23:31" ht="12.75" customHeight="1">
      <c r="W4196" s="1046" t="str">
        <f t="shared" si="614"/>
        <v/>
      </c>
      <c r="X4196" s="1047"/>
      <c r="Y4196" s="1048"/>
      <c r="Z4196" s="1049" t="str">
        <f t="shared" si="610"/>
        <v/>
      </c>
      <c r="AA4196" s="1049" t="str">
        <f t="shared" si="611"/>
        <v/>
      </c>
      <c r="AB4196" s="1050" t="str">
        <f t="shared" si="612"/>
        <v/>
      </c>
      <c r="AE4196" s="1053" t="str">
        <f t="shared" si="613"/>
        <v/>
      </c>
    </row>
    <row r="4197" spans="23:31" ht="12.75" customHeight="1">
      <c r="W4197" s="1046" t="str">
        <f t="shared" si="614"/>
        <v/>
      </c>
      <c r="X4197" s="1047"/>
      <c r="Y4197" s="1048"/>
      <c r="Z4197" s="1049" t="str">
        <f t="shared" si="610"/>
        <v/>
      </c>
      <c r="AA4197" s="1049" t="str">
        <f t="shared" si="611"/>
        <v/>
      </c>
      <c r="AB4197" s="1050" t="str">
        <f t="shared" si="612"/>
        <v/>
      </c>
      <c r="AE4197" s="1053" t="str">
        <f t="shared" si="613"/>
        <v/>
      </c>
    </row>
    <row r="4198" spans="23:31" ht="12.75" customHeight="1">
      <c r="W4198" s="1046" t="str">
        <f t="shared" si="614"/>
        <v/>
      </c>
      <c r="X4198" s="1047"/>
      <c r="Y4198" s="1048"/>
      <c r="Z4198" s="1049" t="str">
        <f t="shared" si="610"/>
        <v/>
      </c>
      <c r="AA4198" s="1049" t="str">
        <f t="shared" si="611"/>
        <v/>
      </c>
      <c r="AB4198" s="1050" t="str">
        <f t="shared" si="612"/>
        <v/>
      </c>
      <c r="AE4198" s="1053" t="str">
        <f t="shared" si="613"/>
        <v/>
      </c>
    </row>
    <row r="4199" spans="23:31" ht="12.75" customHeight="1">
      <c r="W4199" s="1046" t="str">
        <f t="shared" si="614"/>
        <v/>
      </c>
      <c r="X4199" s="1047"/>
      <c r="Y4199" s="1048"/>
      <c r="Z4199" s="1049" t="str">
        <f t="shared" si="610"/>
        <v/>
      </c>
      <c r="AA4199" s="1049" t="str">
        <f t="shared" si="611"/>
        <v/>
      </c>
      <c r="AB4199" s="1050" t="str">
        <f t="shared" si="612"/>
        <v/>
      </c>
      <c r="AE4199" s="1053" t="str">
        <f t="shared" si="613"/>
        <v/>
      </c>
    </row>
    <row r="4200" spans="23:31" ht="12.75" customHeight="1">
      <c r="W4200" s="1046" t="str">
        <f t="shared" si="614"/>
        <v/>
      </c>
      <c r="X4200" s="1047"/>
      <c r="Y4200" s="1048"/>
      <c r="Z4200" s="1049" t="str">
        <f t="shared" si="610"/>
        <v/>
      </c>
      <c r="AA4200" s="1049" t="str">
        <f t="shared" si="611"/>
        <v/>
      </c>
      <c r="AB4200" s="1050" t="str">
        <f t="shared" si="612"/>
        <v/>
      </c>
      <c r="AE4200" s="1053" t="str">
        <f t="shared" si="613"/>
        <v/>
      </c>
    </row>
    <row r="4201" spans="23:31" ht="12.75" customHeight="1">
      <c r="W4201" s="1046" t="str">
        <f t="shared" si="614"/>
        <v/>
      </c>
      <c r="X4201" s="1047"/>
      <c r="Y4201" s="1048"/>
      <c r="Z4201" s="1049" t="str">
        <f t="shared" si="610"/>
        <v/>
      </c>
      <c r="AA4201" s="1049" t="str">
        <f t="shared" si="611"/>
        <v/>
      </c>
      <c r="AB4201" s="1050" t="str">
        <f t="shared" si="612"/>
        <v/>
      </c>
      <c r="AE4201" s="1053" t="str">
        <f t="shared" si="613"/>
        <v/>
      </c>
    </row>
    <row r="4202" spans="23:31" ht="12.75" customHeight="1">
      <c r="W4202" s="1046" t="str">
        <f t="shared" si="614"/>
        <v/>
      </c>
      <c r="X4202" s="1047"/>
      <c r="Y4202" s="1048"/>
      <c r="Z4202" s="1049" t="str">
        <f t="shared" si="610"/>
        <v/>
      </c>
      <c r="AA4202" s="1049" t="str">
        <f t="shared" si="611"/>
        <v/>
      </c>
      <c r="AB4202" s="1050" t="str">
        <f t="shared" si="612"/>
        <v/>
      </c>
      <c r="AE4202" s="1053" t="str">
        <f t="shared" si="613"/>
        <v/>
      </c>
    </row>
    <row r="4203" spans="23:31" ht="12.75" customHeight="1">
      <c r="W4203" s="1046" t="str">
        <f t="shared" si="614"/>
        <v/>
      </c>
      <c r="X4203" s="1047"/>
      <c r="Y4203" s="1048"/>
      <c r="Z4203" s="1049" t="str">
        <f t="shared" si="610"/>
        <v/>
      </c>
      <c r="AA4203" s="1049" t="str">
        <f t="shared" si="611"/>
        <v/>
      </c>
      <c r="AB4203" s="1050" t="str">
        <f t="shared" si="612"/>
        <v/>
      </c>
      <c r="AE4203" s="1053" t="str">
        <f t="shared" si="613"/>
        <v/>
      </c>
    </row>
    <row r="4204" spans="23:31" ht="12.75" customHeight="1">
      <c r="W4204" s="1046" t="str">
        <f t="shared" si="614"/>
        <v/>
      </c>
      <c r="X4204" s="1047"/>
      <c r="Y4204" s="1048"/>
      <c r="Z4204" s="1049" t="str">
        <f t="shared" si="610"/>
        <v/>
      </c>
      <c r="AA4204" s="1049" t="str">
        <f t="shared" si="611"/>
        <v/>
      </c>
      <c r="AB4204" s="1050" t="str">
        <f t="shared" si="612"/>
        <v/>
      </c>
      <c r="AE4204" s="1053" t="str">
        <f t="shared" si="613"/>
        <v/>
      </c>
    </row>
    <row r="4205" spans="23:31" ht="12.75" customHeight="1">
      <c r="W4205" s="1046" t="str">
        <f t="shared" si="614"/>
        <v/>
      </c>
      <c r="X4205" s="1047"/>
      <c r="Y4205" s="1048"/>
      <c r="Z4205" s="1049" t="str">
        <f t="shared" si="610"/>
        <v/>
      </c>
      <c r="AA4205" s="1049" t="str">
        <f t="shared" si="611"/>
        <v/>
      </c>
      <c r="AB4205" s="1050" t="str">
        <f t="shared" si="612"/>
        <v/>
      </c>
      <c r="AE4205" s="1053" t="str">
        <f t="shared" si="613"/>
        <v/>
      </c>
    </row>
    <row r="4206" spans="23:31" ht="12.75" customHeight="1">
      <c r="W4206" s="1046" t="str">
        <f t="shared" si="614"/>
        <v/>
      </c>
      <c r="X4206" s="1047"/>
      <c r="Y4206" s="1048"/>
      <c r="Z4206" s="1049" t="str">
        <f t="shared" si="610"/>
        <v/>
      </c>
      <c r="AA4206" s="1049" t="str">
        <f t="shared" si="611"/>
        <v/>
      </c>
      <c r="AB4206" s="1050" t="str">
        <f t="shared" si="612"/>
        <v/>
      </c>
      <c r="AE4206" s="1053" t="str">
        <f t="shared" si="613"/>
        <v/>
      </c>
    </row>
    <row r="4207" spans="23:31" ht="12.75" customHeight="1">
      <c r="W4207" s="1046" t="str">
        <f t="shared" si="614"/>
        <v/>
      </c>
      <c r="X4207" s="1047"/>
      <c r="Y4207" s="1048"/>
      <c r="Z4207" s="1049" t="str">
        <f t="shared" si="610"/>
        <v/>
      </c>
      <c r="AA4207" s="1049" t="str">
        <f t="shared" si="611"/>
        <v/>
      </c>
      <c r="AB4207" s="1050" t="str">
        <f t="shared" si="612"/>
        <v/>
      </c>
      <c r="AE4207" s="1053" t="str">
        <f t="shared" si="613"/>
        <v/>
      </c>
    </row>
    <row r="4208" spans="23:31" ht="12.75" customHeight="1">
      <c r="W4208" s="1046" t="str">
        <f t="shared" si="614"/>
        <v/>
      </c>
      <c r="X4208" s="1047"/>
      <c r="Y4208" s="1048"/>
      <c r="Z4208" s="1049" t="str">
        <f t="shared" si="610"/>
        <v/>
      </c>
      <c r="AA4208" s="1049" t="str">
        <f t="shared" si="611"/>
        <v/>
      </c>
      <c r="AB4208" s="1050" t="str">
        <f t="shared" si="612"/>
        <v/>
      </c>
      <c r="AE4208" s="1053" t="str">
        <f t="shared" si="613"/>
        <v/>
      </c>
    </row>
    <row r="4209" spans="23:31" ht="12.75" customHeight="1">
      <c r="W4209" s="1046" t="str">
        <f t="shared" si="614"/>
        <v/>
      </c>
      <c r="X4209" s="1047"/>
      <c r="Y4209" s="1048"/>
      <c r="Z4209" s="1049" t="str">
        <f t="shared" si="610"/>
        <v/>
      </c>
      <c r="AA4209" s="1049" t="str">
        <f t="shared" si="611"/>
        <v/>
      </c>
      <c r="AB4209" s="1050" t="str">
        <f t="shared" si="612"/>
        <v/>
      </c>
      <c r="AE4209" s="1053" t="str">
        <f t="shared" si="613"/>
        <v/>
      </c>
    </row>
    <row r="4210" spans="23:31" ht="12.75" customHeight="1">
      <c r="W4210" s="1046" t="str">
        <f t="shared" si="614"/>
        <v/>
      </c>
      <c r="X4210" s="1047"/>
      <c r="Y4210" s="1048"/>
      <c r="Z4210" s="1049" t="str">
        <f t="shared" si="610"/>
        <v/>
      </c>
      <c r="AA4210" s="1049" t="str">
        <f t="shared" si="611"/>
        <v/>
      </c>
      <c r="AB4210" s="1050" t="str">
        <f t="shared" si="612"/>
        <v/>
      </c>
      <c r="AE4210" s="1053" t="str">
        <f t="shared" si="613"/>
        <v/>
      </c>
    </row>
    <row r="4211" spans="23:31" ht="12.75" customHeight="1">
      <c r="W4211" s="1046" t="str">
        <f t="shared" si="614"/>
        <v/>
      </c>
      <c r="X4211" s="1047"/>
      <c r="Y4211" s="1048"/>
      <c r="Z4211" s="1049" t="str">
        <f t="shared" si="610"/>
        <v/>
      </c>
      <c r="AA4211" s="1049" t="str">
        <f t="shared" si="611"/>
        <v/>
      </c>
      <c r="AB4211" s="1050" t="str">
        <f t="shared" si="612"/>
        <v/>
      </c>
      <c r="AE4211" s="1053" t="str">
        <f t="shared" si="613"/>
        <v/>
      </c>
    </row>
    <row r="4212" spans="23:31" ht="12.75" customHeight="1">
      <c r="W4212" s="1046" t="str">
        <f t="shared" si="614"/>
        <v/>
      </c>
      <c r="X4212" s="1047"/>
      <c r="Y4212" s="1048"/>
      <c r="Z4212" s="1049" t="str">
        <f t="shared" si="610"/>
        <v/>
      </c>
      <c r="AA4212" s="1049" t="str">
        <f t="shared" si="611"/>
        <v/>
      </c>
      <c r="AB4212" s="1050" t="str">
        <f t="shared" si="612"/>
        <v/>
      </c>
      <c r="AE4212" s="1053" t="str">
        <f t="shared" si="613"/>
        <v/>
      </c>
    </row>
    <row r="4213" spans="23:31" ht="12.75" customHeight="1">
      <c r="W4213" s="1046" t="str">
        <f t="shared" si="614"/>
        <v/>
      </c>
      <c r="X4213" s="1047"/>
      <c r="Y4213" s="1048"/>
      <c r="Z4213" s="1049" t="str">
        <f t="shared" si="610"/>
        <v/>
      </c>
      <c r="AA4213" s="1049" t="str">
        <f t="shared" si="611"/>
        <v/>
      </c>
      <c r="AB4213" s="1050" t="str">
        <f t="shared" si="612"/>
        <v/>
      </c>
      <c r="AE4213" s="1053" t="str">
        <f t="shared" si="613"/>
        <v/>
      </c>
    </row>
    <row r="4214" spans="23:31" ht="12.75" customHeight="1">
      <c r="W4214" s="1046" t="str">
        <f t="shared" si="614"/>
        <v/>
      </c>
      <c r="X4214" s="1047"/>
      <c r="Y4214" s="1048"/>
      <c r="Z4214" s="1049" t="str">
        <f t="shared" si="610"/>
        <v/>
      </c>
      <c r="AA4214" s="1049" t="str">
        <f t="shared" si="611"/>
        <v/>
      </c>
      <c r="AB4214" s="1050" t="str">
        <f t="shared" si="612"/>
        <v/>
      </c>
      <c r="AE4214" s="1053" t="str">
        <f t="shared" si="613"/>
        <v/>
      </c>
    </row>
    <row r="4215" spans="23:31" ht="12.75" customHeight="1">
      <c r="W4215" s="1046" t="str">
        <f t="shared" si="614"/>
        <v/>
      </c>
      <c r="X4215" s="1047"/>
      <c r="Y4215" s="1048"/>
      <c r="Z4215" s="1049" t="str">
        <f t="shared" si="610"/>
        <v/>
      </c>
      <c r="AA4215" s="1049" t="str">
        <f t="shared" si="611"/>
        <v/>
      </c>
      <c r="AB4215" s="1050" t="str">
        <f t="shared" si="612"/>
        <v/>
      </c>
      <c r="AE4215" s="1053" t="str">
        <f t="shared" si="613"/>
        <v/>
      </c>
    </row>
    <row r="4216" spans="23:31" ht="12.75" customHeight="1">
      <c r="W4216" s="1046" t="str">
        <f t="shared" si="614"/>
        <v/>
      </c>
      <c r="X4216" s="1047"/>
      <c r="Y4216" s="1048"/>
      <c r="Z4216" s="1049" t="str">
        <f t="shared" si="610"/>
        <v/>
      </c>
      <c r="AA4216" s="1049" t="str">
        <f t="shared" si="611"/>
        <v/>
      </c>
      <c r="AB4216" s="1050" t="str">
        <f t="shared" si="612"/>
        <v/>
      </c>
      <c r="AE4216" s="1053" t="str">
        <f t="shared" si="613"/>
        <v/>
      </c>
    </row>
    <row r="4217" spans="23:31" ht="12.75" customHeight="1">
      <c r="W4217" s="1046" t="str">
        <f t="shared" si="614"/>
        <v/>
      </c>
      <c r="X4217" s="1047"/>
      <c r="Y4217" s="1048"/>
      <c r="Z4217" s="1049" t="str">
        <f t="shared" si="610"/>
        <v/>
      </c>
      <c r="AA4217" s="1049" t="str">
        <f t="shared" si="611"/>
        <v/>
      </c>
      <c r="AB4217" s="1050" t="str">
        <f t="shared" si="612"/>
        <v/>
      </c>
      <c r="AE4217" s="1053" t="str">
        <f t="shared" si="613"/>
        <v/>
      </c>
    </row>
    <row r="4218" spans="23:31" ht="12.75" customHeight="1">
      <c r="W4218" s="1046" t="str">
        <f t="shared" si="614"/>
        <v/>
      </c>
      <c r="X4218" s="1047"/>
      <c r="Y4218" s="1048"/>
      <c r="Z4218" s="1049" t="str">
        <f t="shared" si="610"/>
        <v/>
      </c>
      <c r="AA4218" s="1049" t="str">
        <f t="shared" si="611"/>
        <v/>
      </c>
      <c r="AB4218" s="1050" t="str">
        <f t="shared" si="612"/>
        <v/>
      </c>
      <c r="AE4218" s="1053" t="str">
        <f t="shared" si="613"/>
        <v/>
      </c>
    </row>
    <row r="4219" spans="23:31" ht="12.75" customHeight="1">
      <c r="W4219" s="1046" t="str">
        <f t="shared" si="614"/>
        <v/>
      </c>
      <c r="X4219" s="1047"/>
      <c r="Y4219" s="1048"/>
      <c r="Z4219" s="1049" t="str">
        <f t="shared" si="610"/>
        <v/>
      </c>
      <c r="AA4219" s="1049" t="str">
        <f t="shared" si="611"/>
        <v/>
      </c>
      <c r="AB4219" s="1050" t="str">
        <f t="shared" si="612"/>
        <v/>
      </c>
      <c r="AE4219" s="1053" t="str">
        <f t="shared" si="613"/>
        <v/>
      </c>
    </row>
    <row r="4220" spans="23:31" ht="12.75" customHeight="1">
      <c r="W4220" s="1046" t="str">
        <f t="shared" si="614"/>
        <v/>
      </c>
      <c r="X4220" s="1047"/>
      <c r="Y4220" s="1048"/>
      <c r="Z4220" s="1049" t="str">
        <f t="shared" si="610"/>
        <v/>
      </c>
      <c r="AA4220" s="1049" t="str">
        <f t="shared" si="611"/>
        <v/>
      </c>
      <c r="AB4220" s="1050" t="str">
        <f t="shared" si="612"/>
        <v/>
      </c>
      <c r="AE4220" s="1053" t="str">
        <f t="shared" si="613"/>
        <v/>
      </c>
    </row>
    <row r="4221" spans="23:31" ht="12.75" customHeight="1">
      <c r="W4221" s="1046" t="str">
        <f t="shared" si="614"/>
        <v/>
      </c>
      <c r="X4221" s="1047"/>
      <c r="Y4221" s="1048"/>
      <c r="Z4221" s="1049" t="str">
        <f t="shared" si="610"/>
        <v/>
      </c>
      <c r="AA4221" s="1049" t="str">
        <f t="shared" si="611"/>
        <v/>
      </c>
      <c r="AB4221" s="1050" t="str">
        <f t="shared" si="612"/>
        <v/>
      </c>
      <c r="AE4221" s="1053" t="str">
        <f t="shared" si="613"/>
        <v/>
      </c>
    </row>
    <row r="4222" spans="23:31" ht="12.75" customHeight="1">
      <c r="W4222" s="1046" t="str">
        <f t="shared" si="614"/>
        <v/>
      </c>
      <c r="X4222" s="1047"/>
      <c r="Y4222" s="1048"/>
      <c r="Z4222" s="1049" t="str">
        <f t="shared" si="610"/>
        <v/>
      </c>
      <c r="AA4222" s="1049" t="str">
        <f t="shared" si="611"/>
        <v/>
      </c>
      <c r="AB4222" s="1050" t="str">
        <f t="shared" si="612"/>
        <v/>
      </c>
      <c r="AE4222" s="1053" t="str">
        <f t="shared" si="613"/>
        <v/>
      </c>
    </row>
    <row r="4223" spans="23:31" ht="12.75" customHeight="1">
      <c r="W4223" s="1046" t="str">
        <f t="shared" si="614"/>
        <v/>
      </c>
      <c r="X4223" s="1047"/>
      <c r="Y4223" s="1048"/>
      <c r="Z4223" s="1049" t="str">
        <f t="shared" si="610"/>
        <v/>
      </c>
      <c r="AA4223" s="1049" t="str">
        <f t="shared" si="611"/>
        <v/>
      </c>
      <c r="AB4223" s="1050" t="str">
        <f t="shared" si="612"/>
        <v/>
      </c>
      <c r="AE4223" s="1053" t="str">
        <f t="shared" si="613"/>
        <v/>
      </c>
    </row>
    <row r="4224" spans="23:31" ht="12.75" customHeight="1">
      <c r="W4224" s="1046" t="str">
        <f t="shared" si="614"/>
        <v/>
      </c>
      <c r="X4224" s="1047"/>
      <c r="Y4224" s="1048"/>
      <c r="Z4224" s="1049" t="str">
        <f t="shared" si="610"/>
        <v/>
      </c>
      <c r="AA4224" s="1049" t="str">
        <f t="shared" si="611"/>
        <v/>
      </c>
      <c r="AB4224" s="1050" t="str">
        <f t="shared" si="612"/>
        <v/>
      </c>
      <c r="AE4224" s="1053" t="str">
        <f t="shared" si="613"/>
        <v/>
      </c>
    </row>
    <row r="4225" spans="23:31" ht="12.75" customHeight="1">
      <c r="W4225" s="1046" t="str">
        <f t="shared" si="614"/>
        <v/>
      </c>
      <c r="X4225" s="1047"/>
      <c r="Y4225" s="1048"/>
      <c r="Z4225" s="1049" t="str">
        <f t="shared" si="610"/>
        <v/>
      </c>
      <c r="AA4225" s="1049" t="str">
        <f t="shared" si="611"/>
        <v/>
      </c>
      <c r="AB4225" s="1050" t="str">
        <f t="shared" si="612"/>
        <v/>
      </c>
      <c r="AE4225" s="1053" t="str">
        <f t="shared" si="613"/>
        <v/>
      </c>
    </row>
    <row r="4226" spans="23:31" ht="12.75" customHeight="1">
      <c r="W4226" s="1046" t="str">
        <f t="shared" si="614"/>
        <v/>
      </c>
      <c r="X4226" s="1047"/>
      <c r="Y4226" s="1048"/>
      <c r="Z4226" s="1049" t="str">
        <f t="shared" si="610"/>
        <v/>
      </c>
      <c r="AA4226" s="1049" t="str">
        <f t="shared" si="611"/>
        <v/>
      </c>
      <c r="AB4226" s="1050" t="str">
        <f t="shared" si="612"/>
        <v/>
      </c>
      <c r="AE4226" s="1053" t="str">
        <f t="shared" si="613"/>
        <v/>
      </c>
    </row>
    <row r="4227" spans="23:31" ht="12.75" customHeight="1">
      <c r="W4227" s="1046" t="str">
        <f t="shared" si="614"/>
        <v/>
      </c>
      <c r="X4227" s="1047"/>
      <c r="Y4227" s="1048"/>
      <c r="Z4227" s="1049" t="str">
        <f t="shared" ref="Z4227:Z4290" si="615">IF($K4227="","",_xlfn.LET(_xlpm.gDate,K4227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227" s="1049" t="str">
        <f t="shared" ref="AA4227:AA4290" si="616">IF($Z4227="","",TEXT($Z4227,"mm"))</f>
        <v/>
      </c>
      <c r="AB4227" s="1050" t="str">
        <f t="shared" ref="AB4227:AB4290" si="617">IFERROR(CHOOSE(AA4227,"መስከረም","ጥቅምት","ህዳር  ","ታህሳስ ","ጥር ","የካቲት ","መጋቢት ","ሚይዚያ ","ግንቦት ","ሰኔ ","ሐምሌ ","ነሐሴ ","Pagume"),"")</f>
        <v/>
      </c>
      <c r="AE4227" s="1053" t="str">
        <f t="shared" ref="AE4227:AE4273" si="618">IF($K4227="","",YEAR(K4227)&amp;"-W"&amp;WEEKNUM(K4227,2))</f>
        <v/>
      </c>
    </row>
    <row r="4228" spans="23:31" ht="12.75" customHeight="1">
      <c r="W4228" s="1046" t="str">
        <f t="shared" ref="W4228:W4291" si="619">IF($D4228="","",_xlfn.LET(_xlpm.gDate,D4228,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228" s="1047"/>
      <c r="Y4228" s="1048"/>
      <c r="Z4228" s="1049" t="str">
        <f t="shared" si="615"/>
        <v/>
      </c>
      <c r="AA4228" s="1049" t="str">
        <f t="shared" si="616"/>
        <v/>
      </c>
      <c r="AB4228" s="1050" t="str">
        <f t="shared" si="617"/>
        <v/>
      </c>
      <c r="AE4228" s="1053" t="str">
        <f t="shared" si="618"/>
        <v/>
      </c>
    </row>
    <row r="4229" spans="23:31" ht="12.75" customHeight="1">
      <c r="W4229" s="1046" t="str">
        <f t="shared" si="619"/>
        <v/>
      </c>
      <c r="X4229" s="1047"/>
      <c r="Y4229" s="1048"/>
      <c r="Z4229" s="1049" t="str">
        <f t="shared" si="615"/>
        <v/>
      </c>
      <c r="AA4229" s="1049" t="str">
        <f t="shared" si="616"/>
        <v/>
      </c>
      <c r="AB4229" s="1050" t="str">
        <f t="shared" si="617"/>
        <v/>
      </c>
      <c r="AE4229" s="1053" t="str">
        <f t="shared" si="618"/>
        <v/>
      </c>
    </row>
    <row r="4230" spans="23:31" ht="12.75" customHeight="1">
      <c r="W4230" s="1046" t="str">
        <f t="shared" si="619"/>
        <v/>
      </c>
      <c r="X4230" s="1047"/>
      <c r="Y4230" s="1048"/>
      <c r="Z4230" s="1049" t="str">
        <f t="shared" si="615"/>
        <v/>
      </c>
      <c r="AA4230" s="1049" t="str">
        <f t="shared" si="616"/>
        <v/>
      </c>
      <c r="AB4230" s="1050" t="str">
        <f t="shared" si="617"/>
        <v/>
      </c>
      <c r="AE4230" s="1053" t="str">
        <f t="shared" si="618"/>
        <v/>
      </c>
    </row>
    <row r="4231" spans="23:31" ht="12.75" customHeight="1">
      <c r="W4231" s="1046" t="str">
        <f t="shared" si="619"/>
        <v/>
      </c>
      <c r="X4231" s="1047"/>
      <c r="Y4231" s="1048"/>
      <c r="Z4231" s="1049" t="str">
        <f t="shared" si="615"/>
        <v/>
      </c>
      <c r="AA4231" s="1049" t="str">
        <f t="shared" si="616"/>
        <v/>
      </c>
      <c r="AB4231" s="1050" t="str">
        <f t="shared" si="617"/>
        <v/>
      </c>
      <c r="AE4231" s="1053" t="str">
        <f t="shared" si="618"/>
        <v/>
      </c>
    </row>
    <row r="4232" spans="23:31" ht="12.75" customHeight="1">
      <c r="W4232" s="1046" t="str">
        <f t="shared" si="619"/>
        <v/>
      </c>
      <c r="X4232" s="1047"/>
      <c r="Y4232" s="1048"/>
      <c r="Z4232" s="1049" t="str">
        <f t="shared" si="615"/>
        <v/>
      </c>
      <c r="AA4232" s="1049" t="str">
        <f t="shared" si="616"/>
        <v/>
      </c>
      <c r="AB4232" s="1050" t="str">
        <f t="shared" si="617"/>
        <v/>
      </c>
      <c r="AE4232" s="1053" t="str">
        <f t="shared" si="618"/>
        <v/>
      </c>
    </row>
    <row r="4233" spans="23:31" ht="12.75" customHeight="1">
      <c r="W4233" s="1046" t="str">
        <f t="shared" si="619"/>
        <v/>
      </c>
      <c r="X4233" s="1047"/>
      <c r="Y4233" s="1048"/>
      <c r="Z4233" s="1049" t="str">
        <f t="shared" si="615"/>
        <v/>
      </c>
      <c r="AA4233" s="1049" t="str">
        <f t="shared" si="616"/>
        <v/>
      </c>
      <c r="AB4233" s="1050" t="str">
        <f t="shared" si="617"/>
        <v/>
      </c>
      <c r="AE4233" s="1053" t="str">
        <f t="shared" si="618"/>
        <v/>
      </c>
    </row>
    <row r="4234" spans="23:31" ht="12.75" customHeight="1">
      <c r="W4234" s="1046" t="str">
        <f t="shared" si="619"/>
        <v/>
      </c>
      <c r="X4234" s="1047"/>
      <c r="Y4234" s="1048"/>
      <c r="Z4234" s="1049" t="str">
        <f t="shared" si="615"/>
        <v/>
      </c>
      <c r="AA4234" s="1049" t="str">
        <f t="shared" si="616"/>
        <v/>
      </c>
      <c r="AB4234" s="1050" t="str">
        <f t="shared" si="617"/>
        <v/>
      </c>
      <c r="AE4234" s="1053" t="str">
        <f t="shared" si="618"/>
        <v/>
      </c>
    </row>
    <row r="4235" spans="23:31" ht="12.75" customHeight="1">
      <c r="W4235" s="1046" t="str">
        <f t="shared" si="619"/>
        <v/>
      </c>
      <c r="X4235" s="1047"/>
      <c r="Y4235" s="1048"/>
      <c r="Z4235" s="1049" t="str">
        <f t="shared" si="615"/>
        <v/>
      </c>
      <c r="AA4235" s="1049" t="str">
        <f t="shared" si="616"/>
        <v/>
      </c>
      <c r="AB4235" s="1050" t="str">
        <f t="shared" si="617"/>
        <v/>
      </c>
      <c r="AE4235" s="1053" t="str">
        <f t="shared" si="618"/>
        <v/>
      </c>
    </row>
    <row r="4236" spans="23:31" ht="12.75" customHeight="1">
      <c r="W4236" s="1046" t="str">
        <f t="shared" si="619"/>
        <v/>
      </c>
      <c r="X4236" s="1047"/>
      <c r="Y4236" s="1048"/>
      <c r="Z4236" s="1049" t="str">
        <f t="shared" si="615"/>
        <v/>
      </c>
      <c r="AA4236" s="1049" t="str">
        <f t="shared" si="616"/>
        <v/>
      </c>
      <c r="AB4236" s="1050" t="str">
        <f t="shared" si="617"/>
        <v/>
      </c>
      <c r="AE4236" s="1053" t="str">
        <f t="shared" si="618"/>
        <v/>
      </c>
    </row>
    <row r="4237" spans="23:31" ht="12.75" customHeight="1">
      <c r="W4237" s="1046" t="str">
        <f t="shared" si="619"/>
        <v/>
      </c>
      <c r="X4237" s="1047"/>
      <c r="Y4237" s="1048"/>
      <c r="Z4237" s="1049" t="str">
        <f t="shared" si="615"/>
        <v/>
      </c>
      <c r="AA4237" s="1049" t="str">
        <f t="shared" si="616"/>
        <v/>
      </c>
      <c r="AB4237" s="1050" t="str">
        <f t="shared" si="617"/>
        <v/>
      </c>
      <c r="AE4237" s="1053" t="str">
        <f t="shared" si="618"/>
        <v/>
      </c>
    </row>
    <row r="4238" spans="23:31" ht="12.75" customHeight="1">
      <c r="W4238" s="1046" t="str">
        <f t="shared" si="619"/>
        <v/>
      </c>
      <c r="X4238" s="1047"/>
      <c r="Y4238" s="1048"/>
      <c r="Z4238" s="1049" t="str">
        <f t="shared" si="615"/>
        <v/>
      </c>
      <c r="AA4238" s="1049" t="str">
        <f t="shared" si="616"/>
        <v/>
      </c>
      <c r="AB4238" s="1050" t="str">
        <f t="shared" si="617"/>
        <v/>
      </c>
      <c r="AE4238" s="1053" t="str">
        <f t="shared" si="618"/>
        <v/>
      </c>
    </row>
    <row r="4239" spans="23:31" ht="12.75" customHeight="1">
      <c r="W4239" s="1046" t="str">
        <f t="shared" si="619"/>
        <v/>
      </c>
      <c r="X4239" s="1047"/>
      <c r="Y4239" s="1048"/>
      <c r="Z4239" s="1049" t="str">
        <f t="shared" si="615"/>
        <v/>
      </c>
      <c r="AA4239" s="1049" t="str">
        <f t="shared" si="616"/>
        <v/>
      </c>
      <c r="AB4239" s="1050" t="str">
        <f t="shared" si="617"/>
        <v/>
      </c>
      <c r="AE4239" s="1053" t="str">
        <f t="shared" si="618"/>
        <v/>
      </c>
    </row>
    <row r="4240" spans="23:31" ht="12.75" customHeight="1">
      <c r="W4240" s="1046" t="str">
        <f t="shared" si="619"/>
        <v/>
      </c>
      <c r="X4240" s="1047"/>
      <c r="Y4240" s="1048"/>
      <c r="Z4240" s="1049" t="str">
        <f t="shared" si="615"/>
        <v/>
      </c>
      <c r="AA4240" s="1049" t="str">
        <f t="shared" si="616"/>
        <v/>
      </c>
      <c r="AB4240" s="1050" t="str">
        <f t="shared" si="617"/>
        <v/>
      </c>
      <c r="AE4240" s="1053" t="str">
        <f t="shared" si="618"/>
        <v/>
      </c>
    </row>
    <row r="4241" spans="23:31" ht="12.75" customHeight="1">
      <c r="W4241" s="1046" t="str">
        <f t="shared" si="619"/>
        <v/>
      </c>
      <c r="X4241" s="1047"/>
      <c r="Y4241" s="1048"/>
      <c r="Z4241" s="1049" t="str">
        <f t="shared" si="615"/>
        <v/>
      </c>
      <c r="AA4241" s="1049" t="str">
        <f t="shared" si="616"/>
        <v/>
      </c>
      <c r="AB4241" s="1050" t="str">
        <f t="shared" si="617"/>
        <v/>
      </c>
      <c r="AE4241" s="1053" t="str">
        <f t="shared" si="618"/>
        <v/>
      </c>
    </row>
    <row r="4242" spans="23:31" ht="12.75" customHeight="1">
      <c r="W4242" s="1046" t="str">
        <f t="shared" si="619"/>
        <v/>
      </c>
      <c r="X4242" s="1047"/>
      <c r="Y4242" s="1048"/>
      <c r="Z4242" s="1049" t="str">
        <f t="shared" si="615"/>
        <v/>
      </c>
      <c r="AA4242" s="1049" t="str">
        <f t="shared" si="616"/>
        <v/>
      </c>
      <c r="AB4242" s="1050" t="str">
        <f t="shared" si="617"/>
        <v/>
      </c>
      <c r="AE4242" s="1053" t="str">
        <f t="shared" si="618"/>
        <v/>
      </c>
    </row>
    <row r="4243" spans="23:31" ht="12.75" customHeight="1">
      <c r="W4243" s="1046" t="str">
        <f t="shared" si="619"/>
        <v/>
      </c>
      <c r="X4243" s="1047"/>
      <c r="Y4243" s="1048"/>
      <c r="Z4243" s="1049" t="str">
        <f t="shared" si="615"/>
        <v/>
      </c>
      <c r="AA4243" s="1049" t="str">
        <f t="shared" si="616"/>
        <v/>
      </c>
      <c r="AB4243" s="1050" t="str">
        <f t="shared" si="617"/>
        <v/>
      </c>
      <c r="AE4243" s="1053" t="str">
        <f t="shared" si="618"/>
        <v/>
      </c>
    </row>
    <row r="4244" spans="23:31" ht="12.75" customHeight="1">
      <c r="W4244" s="1046" t="str">
        <f t="shared" si="619"/>
        <v/>
      </c>
      <c r="X4244" s="1047"/>
      <c r="Y4244" s="1048"/>
      <c r="Z4244" s="1049" t="str">
        <f t="shared" si="615"/>
        <v/>
      </c>
      <c r="AA4244" s="1049" t="str">
        <f t="shared" si="616"/>
        <v/>
      </c>
      <c r="AB4244" s="1050" t="str">
        <f t="shared" si="617"/>
        <v/>
      </c>
      <c r="AE4244" s="1053" t="str">
        <f t="shared" si="618"/>
        <v/>
      </c>
    </row>
    <row r="4245" spans="23:31" ht="12.75" customHeight="1">
      <c r="W4245" s="1046" t="str">
        <f t="shared" si="619"/>
        <v/>
      </c>
      <c r="X4245" s="1047"/>
      <c r="Y4245" s="1048"/>
      <c r="Z4245" s="1049" t="str">
        <f t="shared" si="615"/>
        <v/>
      </c>
      <c r="AA4245" s="1049" t="str">
        <f t="shared" si="616"/>
        <v/>
      </c>
      <c r="AB4245" s="1050" t="str">
        <f t="shared" si="617"/>
        <v/>
      </c>
      <c r="AE4245" s="1053" t="str">
        <f t="shared" si="618"/>
        <v/>
      </c>
    </row>
    <row r="4246" spans="23:31" ht="12.75" customHeight="1">
      <c r="W4246" s="1046" t="str">
        <f t="shared" si="619"/>
        <v/>
      </c>
      <c r="X4246" s="1047"/>
      <c r="Y4246" s="1048"/>
      <c r="Z4246" s="1049" t="str">
        <f t="shared" si="615"/>
        <v/>
      </c>
      <c r="AA4246" s="1049" t="str">
        <f t="shared" si="616"/>
        <v/>
      </c>
      <c r="AB4246" s="1050" t="str">
        <f t="shared" si="617"/>
        <v/>
      </c>
      <c r="AE4246" s="1053" t="str">
        <f t="shared" si="618"/>
        <v/>
      </c>
    </row>
    <row r="4247" spans="23:31" ht="12.75" customHeight="1">
      <c r="W4247" s="1046" t="str">
        <f t="shared" si="619"/>
        <v/>
      </c>
      <c r="X4247" s="1047"/>
      <c r="Y4247" s="1048"/>
      <c r="Z4247" s="1049" t="str">
        <f t="shared" si="615"/>
        <v/>
      </c>
      <c r="AA4247" s="1049" t="str">
        <f t="shared" si="616"/>
        <v/>
      </c>
      <c r="AB4247" s="1050" t="str">
        <f t="shared" si="617"/>
        <v/>
      </c>
      <c r="AE4247" s="1053" t="str">
        <f t="shared" si="618"/>
        <v/>
      </c>
    </row>
    <row r="4248" spans="23:31" ht="12.75" customHeight="1">
      <c r="W4248" s="1046" t="str">
        <f t="shared" si="619"/>
        <v/>
      </c>
      <c r="X4248" s="1047"/>
      <c r="Y4248" s="1048"/>
      <c r="Z4248" s="1049" t="str">
        <f t="shared" si="615"/>
        <v/>
      </c>
      <c r="AA4248" s="1049" t="str">
        <f t="shared" si="616"/>
        <v/>
      </c>
      <c r="AB4248" s="1050" t="str">
        <f t="shared" si="617"/>
        <v/>
      </c>
      <c r="AE4248" s="1053" t="str">
        <f t="shared" si="618"/>
        <v/>
      </c>
    </row>
    <row r="4249" spans="23:31" ht="12.75" customHeight="1">
      <c r="W4249" s="1046" t="str">
        <f t="shared" si="619"/>
        <v/>
      </c>
      <c r="X4249" s="1047"/>
      <c r="Y4249" s="1048"/>
      <c r="Z4249" s="1049" t="str">
        <f t="shared" si="615"/>
        <v/>
      </c>
      <c r="AA4249" s="1049" t="str">
        <f t="shared" si="616"/>
        <v/>
      </c>
      <c r="AB4249" s="1050" t="str">
        <f t="shared" si="617"/>
        <v/>
      </c>
      <c r="AE4249" s="1053" t="str">
        <f t="shared" si="618"/>
        <v/>
      </c>
    </row>
    <row r="4250" spans="23:31" ht="12.75" customHeight="1">
      <c r="W4250" s="1046" t="str">
        <f t="shared" si="619"/>
        <v/>
      </c>
      <c r="X4250" s="1047"/>
      <c r="Y4250" s="1048"/>
      <c r="Z4250" s="1049" t="str">
        <f t="shared" si="615"/>
        <v/>
      </c>
      <c r="AA4250" s="1049" t="str">
        <f t="shared" si="616"/>
        <v/>
      </c>
      <c r="AB4250" s="1050" t="str">
        <f t="shared" si="617"/>
        <v/>
      </c>
      <c r="AE4250" s="1053" t="str">
        <f t="shared" si="618"/>
        <v/>
      </c>
    </row>
    <row r="4251" spans="23:31" ht="12.75" customHeight="1">
      <c r="W4251" s="1046" t="str">
        <f t="shared" si="619"/>
        <v/>
      </c>
      <c r="X4251" s="1047"/>
      <c r="Y4251" s="1048"/>
      <c r="Z4251" s="1049" t="str">
        <f t="shared" si="615"/>
        <v/>
      </c>
      <c r="AA4251" s="1049" t="str">
        <f t="shared" si="616"/>
        <v/>
      </c>
      <c r="AB4251" s="1050" t="str">
        <f t="shared" si="617"/>
        <v/>
      </c>
      <c r="AE4251" s="1053" t="str">
        <f t="shared" si="618"/>
        <v/>
      </c>
    </row>
    <row r="4252" spans="23:31" ht="12.75" customHeight="1">
      <c r="W4252" s="1046" t="str">
        <f t="shared" si="619"/>
        <v/>
      </c>
      <c r="X4252" s="1047"/>
      <c r="Y4252" s="1048"/>
      <c r="Z4252" s="1049" t="str">
        <f t="shared" si="615"/>
        <v/>
      </c>
      <c r="AA4252" s="1049" t="str">
        <f t="shared" si="616"/>
        <v/>
      </c>
      <c r="AB4252" s="1050" t="str">
        <f t="shared" si="617"/>
        <v/>
      </c>
      <c r="AE4252" s="1053" t="str">
        <f t="shared" si="618"/>
        <v/>
      </c>
    </row>
    <row r="4253" spans="23:31" ht="12.75" customHeight="1">
      <c r="W4253" s="1046" t="str">
        <f t="shared" si="619"/>
        <v/>
      </c>
      <c r="X4253" s="1047"/>
      <c r="Y4253" s="1048"/>
      <c r="Z4253" s="1049" t="str">
        <f t="shared" si="615"/>
        <v/>
      </c>
      <c r="AA4253" s="1049" t="str">
        <f t="shared" si="616"/>
        <v/>
      </c>
      <c r="AB4253" s="1050" t="str">
        <f t="shared" si="617"/>
        <v/>
      </c>
      <c r="AE4253" s="1053" t="str">
        <f t="shared" si="618"/>
        <v/>
      </c>
    </row>
    <row r="4254" spans="23:31" ht="12.75" customHeight="1">
      <c r="W4254" s="1046" t="str">
        <f t="shared" si="619"/>
        <v/>
      </c>
      <c r="X4254" s="1047"/>
      <c r="Y4254" s="1048"/>
      <c r="Z4254" s="1049" t="str">
        <f t="shared" si="615"/>
        <v/>
      </c>
      <c r="AA4254" s="1049" t="str">
        <f t="shared" si="616"/>
        <v/>
      </c>
      <c r="AB4254" s="1050" t="str">
        <f t="shared" si="617"/>
        <v/>
      </c>
      <c r="AE4254" s="1053" t="str">
        <f t="shared" si="618"/>
        <v/>
      </c>
    </row>
    <row r="4255" spans="23:31" ht="12.75" customHeight="1">
      <c r="W4255" s="1046" t="str">
        <f t="shared" si="619"/>
        <v/>
      </c>
      <c r="X4255" s="1047"/>
      <c r="Y4255" s="1048"/>
      <c r="Z4255" s="1049" t="str">
        <f t="shared" si="615"/>
        <v/>
      </c>
      <c r="AA4255" s="1049" t="str">
        <f t="shared" si="616"/>
        <v/>
      </c>
      <c r="AB4255" s="1050" t="str">
        <f t="shared" si="617"/>
        <v/>
      </c>
      <c r="AE4255" s="1053" t="str">
        <f t="shared" si="618"/>
        <v/>
      </c>
    </row>
    <row r="4256" spans="23:31" ht="12.75" customHeight="1">
      <c r="W4256" s="1046" t="str">
        <f t="shared" si="619"/>
        <v/>
      </c>
      <c r="X4256" s="1047"/>
      <c r="Y4256" s="1048"/>
      <c r="Z4256" s="1049" t="str">
        <f t="shared" si="615"/>
        <v/>
      </c>
      <c r="AA4256" s="1049" t="str">
        <f t="shared" si="616"/>
        <v/>
      </c>
      <c r="AB4256" s="1050" t="str">
        <f t="shared" si="617"/>
        <v/>
      </c>
      <c r="AE4256" s="1053" t="str">
        <f t="shared" si="618"/>
        <v/>
      </c>
    </row>
    <row r="4257" spans="23:31" ht="12.75" customHeight="1">
      <c r="W4257" s="1046" t="str">
        <f t="shared" si="619"/>
        <v/>
      </c>
      <c r="X4257" s="1047"/>
      <c r="Y4257" s="1048"/>
      <c r="Z4257" s="1049" t="str">
        <f t="shared" si="615"/>
        <v/>
      </c>
      <c r="AA4257" s="1049" t="str">
        <f t="shared" si="616"/>
        <v/>
      </c>
      <c r="AB4257" s="1050" t="str">
        <f t="shared" si="617"/>
        <v/>
      </c>
      <c r="AE4257" s="1053" t="str">
        <f t="shared" si="618"/>
        <v/>
      </c>
    </row>
    <row r="4258" spans="23:31" ht="12.75" customHeight="1">
      <c r="W4258" s="1046" t="str">
        <f t="shared" si="619"/>
        <v/>
      </c>
      <c r="X4258" s="1047"/>
      <c r="Y4258" s="1048"/>
      <c r="Z4258" s="1049" t="str">
        <f t="shared" si="615"/>
        <v/>
      </c>
      <c r="AA4258" s="1049" t="str">
        <f t="shared" si="616"/>
        <v/>
      </c>
      <c r="AB4258" s="1050" t="str">
        <f t="shared" si="617"/>
        <v/>
      </c>
      <c r="AE4258" s="1053" t="str">
        <f t="shared" si="618"/>
        <v/>
      </c>
    </row>
    <row r="4259" spans="23:31" ht="12.75" customHeight="1">
      <c r="W4259" s="1046" t="str">
        <f t="shared" si="619"/>
        <v/>
      </c>
      <c r="X4259" s="1047"/>
      <c r="Y4259" s="1048"/>
      <c r="Z4259" s="1049" t="str">
        <f t="shared" si="615"/>
        <v/>
      </c>
      <c r="AA4259" s="1049" t="str">
        <f t="shared" si="616"/>
        <v/>
      </c>
      <c r="AB4259" s="1050" t="str">
        <f t="shared" si="617"/>
        <v/>
      </c>
      <c r="AE4259" s="1053" t="str">
        <f t="shared" si="618"/>
        <v/>
      </c>
    </row>
    <row r="4260" spans="23:31" ht="12.75" customHeight="1">
      <c r="W4260" s="1046" t="str">
        <f t="shared" si="619"/>
        <v/>
      </c>
      <c r="X4260" s="1047"/>
      <c r="Y4260" s="1048"/>
      <c r="Z4260" s="1049" t="str">
        <f t="shared" si="615"/>
        <v/>
      </c>
      <c r="AA4260" s="1049" t="str">
        <f t="shared" si="616"/>
        <v/>
      </c>
      <c r="AB4260" s="1050" t="str">
        <f t="shared" si="617"/>
        <v/>
      </c>
      <c r="AE4260" s="1053" t="str">
        <f t="shared" si="618"/>
        <v/>
      </c>
    </row>
    <row r="4261" spans="23:31" ht="12.75" customHeight="1">
      <c r="W4261" s="1046" t="str">
        <f t="shared" si="619"/>
        <v/>
      </c>
      <c r="X4261" s="1047"/>
      <c r="Y4261" s="1048"/>
      <c r="Z4261" s="1049" t="str">
        <f t="shared" si="615"/>
        <v/>
      </c>
      <c r="AA4261" s="1049" t="str">
        <f t="shared" si="616"/>
        <v/>
      </c>
      <c r="AB4261" s="1050" t="str">
        <f t="shared" si="617"/>
        <v/>
      </c>
      <c r="AE4261" s="1053" t="str">
        <f t="shared" si="618"/>
        <v/>
      </c>
    </row>
    <row r="4262" spans="23:31" ht="12.75" customHeight="1">
      <c r="W4262" s="1046" t="str">
        <f t="shared" si="619"/>
        <v/>
      </c>
      <c r="X4262" s="1047"/>
      <c r="Y4262" s="1048"/>
      <c r="Z4262" s="1049" t="str">
        <f t="shared" si="615"/>
        <v/>
      </c>
      <c r="AA4262" s="1049" t="str">
        <f t="shared" si="616"/>
        <v/>
      </c>
      <c r="AB4262" s="1050" t="str">
        <f t="shared" si="617"/>
        <v/>
      </c>
      <c r="AE4262" s="1053" t="str">
        <f t="shared" si="618"/>
        <v/>
      </c>
    </row>
    <row r="4263" spans="23:31" ht="12.75" customHeight="1">
      <c r="W4263" s="1046" t="str">
        <f t="shared" si="619"/>
        <v/>
      </c>
      <c r="X4263" s="1047"/>
      <c r="Y4263" s="1048"/>
      <c r="Z4263" s="1049" t="str">
        <f t="shared" si="615"/>
        <v/>
      </c>
      <c r="AA4263" s="1049" t="str">
        <f t="shared" si="616"/>
        <v/>
      </c>
      <c r="AB4263" s="1050" t="str">
        <f t="shared" si="617"/>
        <v/>
      </c>
      <c r="AE4263" s="1053" t="str">
        <f t="shared" si="618"/>
        <v/>
      </c>
    </row>
    <row r="4264" spans="23:31" ht="12.75" customHeight="1">
      <c r="W4264" s="1046" t="str">
        <f t="shared" si="619"/>
        <v/>
      </c>
      <c r="X4264" s="1047"/>
      <c r="Y4264" s="1048"/>
      <c r="Z4264" s="1049" t="str">
        <f t="shared" si="615"/>
        <v/>
      </c>
      <c r="AA4264" s="1049" t="str">
        <f t="shared" si="616"/>
        <v/>
      </c>
      <c r="AB4264" s="1050" t="str">
        <f t="shared" si="617"/>
        <v/>
      </c>
      <c r="AE4264" s="1053" t="str">
        <f t="shared" si="618"/>
        <v/>
      </c>
    </row>
    <row r="4265" spans="23:31" ht="12.75" customHeight="1">
      <c r="W4265" s="1046" t="str">
        <f t="shared" si="619"/>
        <v/>
      </c>
      <c r="X4265" s="1047"/>
      <c r="Y4265" s="1048"/>
      <c r="Z4265" s="1049" t="str">
        <f t="shared" si="615"/>
        <v/>
      </c>
      <c r="AA4265" s="1049" t="str">
        <f t="shared" si="616"/>
        <v/>
      </c>
      <c r="AB4265" s="1050" t="str">
        <f t="shared" si="617"/>
        <v/>
      </c>
      <c r="AE4265" s="1053" t="str">
        <f t="shared" si="618"/>
        <v/>
      </c>
    </row>
    <row r="4266" spans="23:31" ht="12.75" customHeight="1">
      <c r="W4266" s="1046" t="str">
        <f t="shared" si="619"/>
        <v/>
      </c>
      <c r="X4266" s="1047"/>
      <c r="Y4266" s="1048"/>
      <c r="Z4266" s="1049" t="str">
        <f t="shared" si="615"/>
        <v/>
      </c>
      <c r="AA4266" s="1049" t="str">
        <f t="shared" si="616"/>
        <v/>
      </c>
      <c r="AB4266" s="1050" t="str">
        <f t="shared" si="617"/>
        <v/>
      </c>
      <c r="AE4266" s="1053" t="str">
        <f t="shared" si="618"/>
        <v/>
      </c>
    </row>
    <row r="4267" spans="23:31" ht="12.75" customHeight="1">
      <c r="W4267" s="1046" t="str">
        <f t="shared" si="619"/>
        <v/>
      </c>
      <c r="X4267" s="1047"/>
      <c r="Y4267" s="1048"/>
      <c r="Z4267" s="1049" t="str">
        <f t="shared" si="615"/>
        <v/>
      </c>
      <c r="AA4267" s="1049" t="str">
        <f t="shared" si="616"/>
        <v/>
      </c>
      <c r="AB4267" s="1050" t="str">
        <f t="shared" si="617"/>
        <v/>
      </c>
      <c r="AE4267" s="1053" t="str">
        <f t="shared" si="618"/>
        <v/>
      </c>
    </row>
    <row r="4268" spans="23:31" ht="12.75" customHeight="1">
      <c r="W4268" s="1046" t="str">
        <f t="shared" si="619"/>
        <v/>
      </c>
      <c r="X4268" s="1047"/>
      <c r="Y4268" s="1048"/>
      <c r="Z4268" s="1049" t="str">
        <f t="shared" si="615"/>
        <v/>
      </c>
      <c r="AA4268" s="1049" t="str">
        <f t="shared" si="616"/>
        <v/>
      </c>
      <c r="AB4268" s="1050" t="str">
        <f t="shared" si="617"/>
        <v/>
      </c>
      <c r="AE4268" s="1053" t="str">
        <f t="shared" si="618"/>
        <v/>
      </c>
    </row>
    <row r="4269" spans="23:31" ht="12.75" customHeight="1">
      <c r="W4269" s="1046" t="str">
        <f t="shared" si="619"/>
        <v/>
      </c>
      <c r="X4269" s="1047"/>
      <c r="Y4269" s="1048"/>
      <c r="Z4269" s="1049" t="str">
        <f t="shared" si="615"/>
        <v/>
      </c>
      <c r="AA4269" s="1049" t="str">
        <f t="shared" si="616"/>
        <v/>
      </c>
      <c r="AB4269" s="1050" t="str">
        <f t="shared" si="617"/>
        <v/>
      </c>
      <c r="AE4269" s="1053" t="str">
        <f t="shared" si="618"/>
        <v/>
      </c>
    </row>
    <row r="4270" spans="23:31" ht="12.75" customHeight="1">
      <c r="W4270" s="1046" t="str">
        <f t="shared" si="619"/>
        <v/>
      </c>
      <c r="X4270" s="1047"/>
      <c r="Y4270" s="1048"/>
      <c r="Z4270" s="1049" t="str">
        <f t="shared" si="615"/>
        <v/>
      </c>
      <c r="AA4270" s="1049" t="str">
        <f t="shared" si="616"/>
        <v/>
      </c>
      <c r="AB4270" s="1050" t="str">
        <f t="shared" si="617"/>
        <v/>
      </c>
      <c r="AE4270" s="1053" t="str">
        <f t="shared" si="618"/>
        <v/>
      </c>
    </row>
    <row r="4271" spans="23:31" ht="12.75" customHeight="1">
      <c r="W4271" s="1046" t="str">
        <f t="shared" si="619"/>
        <v/>
      </c>
      <c r="X4271" s="1047"/>
      <c r="Y4271" s="1048"/>
      <c r="Z4271" s="1049" t="str">
        <f t="shared" si="615"/>
        <v/>
      </c>
      <c r="AA4271" s="1049" t="str">
        <f t="shared" si="616"/>
        <v/>
      </c>
      <c r="AB4271" s="1050" t="str">
        <f t="shared" si="617"/>
        <v/>
      </c>
      <c r="AE4271" s="1053" t="str">
        <f t="shared" si="618"/>
        <v/>
      </c>
    </row>
    <row r="4272" spans="23:31" ht="12.75" customHeight="1">
      <c r="W4272" s="1046" t="str">
        <f t="shared" si="619"/>
        <v/>
      </c>
      <c r="X4272" s="1047"/>
      <c r="Y4272" s="1048"/>
      <c r="Z4272" s="1049" t="str">
        <f t="shared" si="615"/>
        <v/>
      </c>
      <c r="AA4272" s="1049" t="str">
        <f t="shared" si="616"/>
        <v/>
      </c>
      <c r="AB4272" s="1050" t="str">
        <f t="shared" si="617"/>
        <v/>
      </c>
      <c r="AE4272" s="1053" t="str">
        <f t="shared" si="618"/>
        <v/>
      </c>
    </row>
    <row r="4273" spans="23:31" ht="12.75" customHeight="1">
      <c r="W4273" s="1046" t="str">
        <f t="shared" si="619"/>
        <v/>
      </c>
      <c r="X4273" s="1047"/>
      <c r="Y4273" s="1048"/>
      <c r="Z4273" s="1049" t="str">
        <f t="shared" si="615"/>
        <v/>
      </c>
      <c r="AA4273" s="1049" t="str">
        <f t="shared" si="616"/>
        <v/>
      </c>
      <c r="AB4273" s="1050" t="str">
        <f t="shared" si="617"/>
        <v/>
      </c>
      <c r="AE4273" s="1053" t="str">
        <f t="shared" si="618"/>
        <v/>
      </c>
    </row>
    <row r="4274" spans="23:31" ht="12.75" customHeight="1">
      <c r="W4274" s="1046" t="str">
        <f t="shared" si="619"/>
        <v/>
      </c>
      <c r="X4274" s="1047"/>
      <c r="Y4274" s="1048"/>
      <c r="Z4274" s="1049" t="str">
        <f t="shared" si="615"/>
        <v/>
      </c>
      <c r="AA4274" s="1049" t="str">
        <f t="shared" si="616"/>
        <v/>
      </c>
      <c r="AB4274" s="1050" t="str">
        <f t="shared" si="617"/>
        <v/>
      </c>
    </row>
    <row r="4275" spans="23:31" ht="12.75" customHeight="1">
      <c r="W4275" s="1046" t="str">
        <f t="shared" si="619"/>
        <v/>
      </c>
      <c r="X4275" s="1047"/>
      <c r="Y4275" s="1048"/>
      <c r="Z4275" s="1049" t="str">
        <f t="shared" si="615"/>
        <v/>
      </c>
      <c r="AA4275" s="1049" t="str">
        <f t="shared" si="616"/>
        <v/>
      </c>
      <c r="AB4275" s="1050" t="str">
        <f t="shared" si="617"/>
        <v/>
      </c>
    </row>
    <row r="4276" spans="23:31" ht="12.75" customHeight="1">
      <c r="W4276" s="1046" t="str">
        <f t="shared" si="619"/>
        <v/>
      </c>
      <c r="X4276" s="1047"/>
      <c r="Y4276" s="1048"/>
      <c r="Z4276" s="1049" t="str">
        <f t="shared" si="615"/>
        <v/>
      </c>
      <c r="AA4276" s="1049" t="str">
        <f t="shared" si="616"/>
        <v/>
      </c>
      <c r="AB4276" s="1050" t="str">
        <f t="shared" si="617"/>
        <v/>
      </c>
    </row>
    <row r="4277" spans="23:31" ht="12.75" customHeight="1">
      <c r="W4277" s="1046" t="str">
        <f t="shared" si="619"/>
        <v/>
      </c>
      <c r="X4277" s="1047"/>
      <c r="Y4277" s="1048"/>
      <c r="Z4277" s="1049" t="str">
        <f t="shared" si="615"/>
        <v/>
      </c>
      <c r="AA4277" s="1049" t="str">
        <f t="shared" si="616"/>
        <v/>
      </c>
      <c r="AB4277" s="1050" t="str">
        <f t="shared" si="617"/>
        <v/>
      </c>
    </row>
    <row r="4278" spans="23:31" ht="12.75" customHeight="1">
      <c r="W4278" s="1046" t="str">
        <f t="shared" si="619"/>
        <v/>
      </c>
      <c r="X4278" s="1047"/>
      <c r="Y4278" s="1048"/>
      <c r="Z4278" s="1049" t="str">
        <f t="shared" si="615"/>
        <v/>
      </c>
      <c r="AA4278" s="1049" t="str">
        <f t="shared" si="616"/>
        <v/>
      </c>
      <c r="AB4278" s="1050" t="str">
        <f t="shared" si="617"/>
        <v/>
      </c>
    </row>
    <row r="4279" spans="23:31" ht="12.75" customHeight="1">
      <c r="W4279" s="1046" t="str">
        <f t="shared" si="619"/>
        <v/>
      </c>
      <c r="X4279" s="1047"/>
      <c r="Y4279" s="1048"/>
      <c r="Z4279" s="1049" t="str">
        <f t="shared" si="615"/>
        <v/>
      </c>
      <c r="AA4279" s="1049" t="str">
        <f t="shared" si="616"/>
        <v/>
      </c>
      <c r="AB4279" s="1050" t="str">
        <f t="shared" si="617"/>
        <v/>
      </c>
    </row>
    <row r="4280" spans="23:31" ht="12.75" customHeight="1">
      <c r="W4280" s="1046" t="str">
        <f t="shared" si="619"/>
        <v/>
      </c>
      <c r="X4280" s="1047"/>
      <c r="Y4280" s="1048"/>
      <c r="Z4280" s="1049" t="str">
        <f t="shared" si="615"/>
        <v/>
      </c>
      <c r="AA4280" s="1049" t="str">
        <f t="shared" si="616"/>
        <v/>
      </c>
      <c r="AB4280" s="1050" t="str">
        <f t="shared" si="617"/>
        <v/>
      </c>
    </row>
    <row r="4281" spans="23:31" ht="12.75" customHeight="1">
      <c r="W4281" s="1046" t="str">
        <f t="shared" si="619"/>
        <v/>
      </c>
      <c r="X4281" s="1047"/>
      <c r="Y4281" s="1048"/>
      <c r="Z4281" s="1049" t="str">
        <f t="shared" si="615"/>
        <v/>
      </c>
      <c r="AA4281" s="1049" t="str">
        <f t="shared" si="616"/>
        <v/>
      </c>
      <c r="AB4281" s="1050" t="str">
        <f t="shared" si="617"/>
        <v/>
      </c>
    </row>
    <row r="4282" spans="23:31" ht="12.75" customHeight="1">
      <c r="W4282" s="1046" t="str">
        <f t="shared" si="619"/>
        <v/>
      </c>
      <c r="X4282" s="1047"/>
      <c r="Y4282" s="1048"/>
      <c r="Z4282" s="1049" t="str">
        <f t="shared" si="615"/>
        <v/>
      </c>
      <c r="AA4282" s="1049" t="str">
        <f t="shared" si="616"/>
        <v/>
      </c>
      <c r="AB4282" s="1050" t="str">
        <f t="shared" si="617"/>
        <v/>
      </c>
    </row>
    <row r="4283" spans="23:31" ht="12.75" customHeight="1">
      <c r="W4283" s="1046" t="str">
        <f t="shared" si="619"/>
        <v/>
      </c>
      <c r="X4283" s="1047"/>
      <c r="Y4283" s="1048"/>
      <c r="Z4283" s="1049" t="str">
        <f t="shared" si="615"/>
        <v/>
      </c>
      <c r="AA4283" s="1049" t="str">
        <f t="shared" si="616"/>
        <v/>
      </c>
      <c r="AB4283" s="1050" t="str">
        <f t="shared" si="617"/>
        <v/>
      </c>
    </row>
    <row r="4284" spans="23:31" ht="12.75" customHeight="1">
      <c r="W4284" s="1046" t="str">
        <f t="shared" si="619"/>
        <v/>
      </c>
      <c r="X4284" s="1047"/>
      <c r="Y4284" s="1048"/>
      <c r="Z4284" s="1049" t="str">
        <f t="shared" si="615"/>
        <v/>
      </c>
      <c r="AA4284" s="1049" t="str">
        <f t="shared" si="616"/>
        <v/>
      </c>
      <c r="AB4284" s="1050" t="str">
        <f t="shared" si="617"/>
        <v/>
      </c>
    </row>
    <row r="4285" spans="23:31" ht="12.75" customHeight="1">
      <c r="W4285" s="1046" t="str">
        <f t="shared" si="619"/>
        <v/>
      </c>
      <c r="X4285" s="1047"/>
      <c r="Y4285" s="1048"/>
      <c r="Z4285" s="1049" t="str">
        <f t="shared" si="615"/>
        <v/>
      </c>
      <c r="AA4285" s="1049" t="str">
        <f t="shared" si="616"/>
        <v/>
      </c>
      <c r="AB4285" s="1050" t="str">
        <f t="shared" si="617"/>
        <v/>
      </c>
    </row>
    <row r="4286" spans="23:31" ht="12.75" customHeight="1">
      <c r="W4286" s="1046" t="str">
        <f t="shared" si="619"/>
        <v/>
      </c>
      <c r="X4286" s="1047"/>
      <c r="Y4286" s="1048"/>
      <c r="Z4286" s="1049" t="str">
        <f t="shared" si="615"/>
        <v/>
      </c>
      <c r="AA4286" s="1049" t="str">
        <f t="shared" si="616"/>
        <v/>
      </c>
      <c r="AB4286" s="1050" t="str">
        <f t="shared" si="617"/>
        <v/>
      </c>
    </row>
    <row r="4287" spans="23:31" ht="12.75" customHeight="1">
      <c r="W4287" s="1046" t="str">
        <f t="shared" si="619"/>
        <v/>
      </c>
      <c r="X4287" s="1047"/>
      <c r="Y4287" s="1048"/>
      <c r="Z4287" s="1049" t="str">
        <f t="shared" si="615"/>
        <v/>
      </c>
      <c r="AA4287" s="1049" t="str">
        <f t="shared" si="616"/>
        <v/>
      </c>
      <c r="AB4287" s="1050" t="str">
        <f t="shared" si="617"/>
        <v/>
      </c>
    </row>
    <row r="4288" spans="23:31" ht="12.75" customHeight="1">
      <c r="W4288" s="1046" t="str">
        <f t="shared" si="619"/>
        <v/>
      </c>
      <c r="X4288" s="1047"/>
      <c r="Y4288" s="1048"/>
      <c r="Z4288" s="1049" t="str">
        <f t="shared" si="615"/>
        <v/>
      </c>
      <c r="AA4288" s="1049" t="str">
        <f t="shared" si="616"/>
        <v/>
      </c>
      <c r="AB4288" s="1050" t="str">
        <f t="shared" si="617"/>
        <v/>
      </c>
    </row>
    <row r="4289" spans="23:28" ht="12.75" customHeight="1">
      <c r="W4289" s="1046" t="str">
        <f t="shared" si="619"/>
        <v/>
      </c>
      <c r="X4289" s="1047"/>
      <c r="Y4289" s="1048"/>
      <c r="Z4289" s="1049" t="str">
        <f t="shared" si="615"/>
        <v/>
      </c>
      <c r="AA4289" s="1049" t="str">
        <f t="shared" si="616"/>
        <v/>
      </c>
      <c r="AB4289" s="1050" t="str">
        <f t="shared" si="617"/>
        <v/>
      </c>
    </row>
    <row r="4290" spans="23:28" ht="12.75" customHeight="1">
      <c r="W4290" s="1046" t="str">
        <f t="shared" si="619"/>
        <v/>
      </c>
      <c r="X4290" s="1047"/>
      <c r="Y4290" s="1048"/>
      <c r="Z4290" s="1049" t="str">
        <f t="shared" si="615"/>
        <v/>
      </c>
      <c r="AA4290" s="1049" t="str">
        <f t="shared" si="616"/>
        <v/>
      </c>
      <c r="AB4290" s="1050" t="str">
        <f t="shared" si="617"/>
        <v/>
      </c>
    </row>
    <row r="4291" spans="23:28" ht="12.75" customHeight="1">
      <c r="W4291" s="1046" t="str">
        <f t="shared" si="619"/>
        <v/>
      </c>
      <c r="X4291" s="1047"/>
      <c r="Y4291" s="1048"/>
      <c r="Z4291" s="1049" t="str">
        <f t="shared" ref="Z4291:Z4354" si="620">IF($K4291="","",_xlfn.LET(_xlpm.gDate,K4291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291" s="1049" t="str">
        <f t="shared" ref="AA4291:AA4354" si="621">IF($Z4291="","",TEXT($Z4291,"mm"))</f>
        <v/>
      </c>
      <c r="AB4291" s="1050" t="str">
        <f t="shared" ref="AB4291:AB4354" si="622">IFERROR(CHOOSE(AA4291,"መስከረም","ጥቅምት","ህዳር  ","ታህሳስ ","ጥር ","የካቲት ","መጋቢት ","ሚይዚያ ","ግንቦት ","ሰኔ ","ሐምሌ ","ነሐሴ ","Pagume"),"")</f>
        <v/>
      </c>
    </row>
    <row r="4292" spans="23:28" ht="12.75" customHeight="1">
      <c r="W4292" s="1046" t="str">
        <f t="shared" ref="W4292:W4355" si="623">IF($D4292="","",_xlfn.LET(_xlpm.gDate,D4292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292" s="1047"/>
      <c r="Y4292" s="1048"/>
      <c r="Z4292" s="1049" t="str">
        <f t="shared" si="620"/>
        <v/>
      </c>
      <c r="AA4292" s="1049" t="str">
        <f t="shared" si="621"/>
        <v/>
      </c>
      <c r="AB4292" s="1050" t="str">
        <f t="shared" si="622"/>
        <v/>
      </c>
    </row>
    <row r="4293" spans="23:28" ht="12.75" customHeight="1">
      <c r="W4293" s="1046" t="str">
        <f t="shared" si="623"/>
        <v/>
      </c>
      <c r="X4293" s="1047"/>
      <c r="Y4293" s="1048"/>
      <c r="Z4293" s="1049" t="str">
        <f t="shared" si="620"/>
        <v/>
      </c>
      <c r="AA4293" s="1049" t="str">
        <f t="shared" si="621"/>
        <v/>
      </c>
      <c r="AB4293" s="1050" t="str">
        <f t="shared" si="622"/>
        <v/>
      </c>
    </row>
    <row r="4294" spans="23:28" ht="12.75" customHeight="1">
      <c r="W4294" s="1046" t="str">
        <f t="shared" si="623"/>
        <v/>
      </c>
      <c r="X4294" s="1047"/>
      <c r="Y4294" s="1048"/>
      <c r="Z4294" s="1049" t="str">
        <f t="shared" si="620"/>
        <v/>
      </c>
      <c r="AA4294" s="1049" t="str">
        <f t="shared" si="621"/>
        <v/>
      </c>
      <c r="AB4294" s="1050" t="str">
        <f t="shared" si="622"/>
        <v/>
      </c>
    </row>
    <row r="4295" spans="23:28" ht="12.75" customHeight="1">
      <c r="W4295" s="1046" t="str">
        <f t="shared" si="623"/>
        <v/>
      </c>
      <c r="X4295" s="1047"/>
      <c r="Y4295" s="1048"/>
      <c r="Z4295" s="1049" t="str">
        <f t="shared" si="620"/>
        <v/>
      </c>
      <c r="AA4295" s="1049" t="str">
        <f t="shared" si="621"/>
        <v/>
      </c>
      <c r="AB4295" s="1050" t="str">
        <f t="shared" si="622"/>
        <v/>
      </c>
    </row>
    <row r="4296" spans="23:28" ht="12.75" customHeight="1">
      <c r="W4296" s="1046" t="str">
        <f t="shared" si="623"/>
        <v/>
      </c>
      <c r="X4296" s="1047"/>
      <c r="Y4296" s="1048"/>
      <c r="Z4296" s="1049" t="str">
        <f t="shared" si="620"/>
        <v/>
      </c>
      <c r="AA4296" s="1049" t="str">
        <f t="shared" si="621"/>
        <v/>
      </c>
      <c r="AB4296" s="1050" t="str">
        <f t="shared" si="622"/>
        <v/>
      </c>
    </row>
    <row r="4297" spans="23:28" ht="12.75" customHeight="1">
      <c r="W4297" s="1046" t="str">
        <f t="shared" si="623"/>
        <v/>
      </c>
      <c r="X4297" s="1047"/>
      <c r="Y4297" s="1048"/>
      <c r="Z4297" s="1049" t="str">
        <f t="shared" si="620"/>
        <v/>
      </c>
      <c r="AA4297" s="1049" t="str">
        <f t="shared" si="621"/>
        <v/>
      </c>
      <c r="AB4297" s="1050" t="str">
        <f t="shared" si="622"/>
        <v/>
      </c>
    </row>
    <row r="4298" spans="23:28" ht="12.75" customHeight="1">
      <c r="W4298" s="1046" t="str">
        <f t="shared" si="623"/>
        <v/>
      </c>
      <c r="X4298" s="1047"/>
      <c r="Y4298" s="1048"/>
      <c r="Z4298" s="1049" t="str">
        <f t="shared" si="620"/>
        <v/>
      </c>
      <c r="AA4298" s="1049" t="str">
        <f t="shared" si="621"/>
        <v/>
      </c>
      <c r="AB4298" s="1050" t="str">
        <f t="shared" si="622"/>
        <v/>
      </c>
    </row>
    <row r="4299" spans="23:28" ht="12.75" customHeight="1">
      <c r="W4299" s="1046" t="str">
        <f t="shared" si="623"/>
        <v/>
      </c>
      <c r="X4299" s="1047"/>
      <c r="Y4299" s="1048"/>
      <c r="Z4299" s="1049" t="str">
        <f t="shared" si="620"/>
        <v/>
      </c>
      <c r="AA4299" s="1049" t="str">
        <f t="shared" si="621"/>
        <v/>
      </c>
      <c r="AB4299" s="1050" t="str">
        <f t="shared" si="622"/>
        <v/>
      </c>
    </row>
    <row r="4300" spans="23:28" ht="12.75" customHeight="1">
      <c r="W4300" s="1046" t="str">
        <f t="shared" si="623"/>
        <v/>
      </c>
      <c r="X4300" s="1047"/>
      <c r="Y4300" s="1048"/>
      <c r="Z4300" s="1049" t="str">
        <f t="shared" si="620"/>
        <v/>
      </c>
      <c r="AA4300" s="1049" t="str">
        <f t="shared" si="621"/>
        <v/>
      </c>
      <c r="AB4300" s="1050" t="str">
        <f t="shared" si="622"/>
        <v/>
      </c>
    </row>
    <row r="4301" spans="23:28" ht="12.75" customHeight="1">
      <c r="W4301" s="1046" t="str">
        <f t="shared" si="623"/>
        <v/>
      </c>
      <c r="X4301" s="1047"/>
      <c r="Y4301" s="1048"/>
      <c r="Z4301" s="1049" t="str">
        <f t="shared" si="620"/>
        <v/>
      </c>
      <c r="AA4301" s="1049" t="str">
        <f t="shared" si="621"/>
        <v/>
      </c>
      <c r="AB4301" s="1050" t="str">
        <f t="shared" si="622"/>
        <v/>
      </c>
    </row>
    <row r="4302" spans="23:28" ht="12.75" customHeight="1">
      <c r="W4302" s="1046" t="str">
        <f t="shared" si="623"/>
        <v/>
      </c>
      <c r="X4302" s="1047"/>
      <c r="Y4302" s="1048"/>
      <c r="Z4302" s="1049" t="str">
        <f t="shared" si="620"/>
        <v/>
      </c>
      <c r="AA4302" s="1049" t="str">
        <f t="shared" si="621"/>
        <v/>
      </c>
      <c r="AB4302" s="1050" t="str">
        <f t="shared" si="622"/>
        <v/>
      </c>
    </row>
    <row r="4303" spans="23:28" ht="12.75" customHeight="1">
      <c r="W4303" s="1046" t="str">
        <f t="shared" si="623"/>
        <v/>
      </c>
      <c r="X4303" s="1047"/>
      <c r="Y4303" s="1048"/>
      <c r="Z4303" s="1049" t="str">
        <f t="shared" si="620"/>
        <v/>
      </c>
      <c r="AA4303" s="1049" t="str">
        <f t="shared" si="621"/>
        <v/>
      </c>
      <c r="AB4303" s="1050" t="str">
        <f t="shared" si="622"/>
        <v/>
      </c>
    </row>
    <row r="4304" spans="23:28" ht="12.75" customHeight="1">
      <c r="W4304" s="1046" t="str">
        <f t="shared" si="623"/>
        <v/>
      </c>
      <c r="X4304" s="1047"/>
      <c r="Y4304" s="1048"/>
      <c r="Z4304" s="1049" t="str">
        <f t="shared" si="620"/>
        <v/>
      </c>
      <c r="AA4304" s="1049" t="str">
        <f t="shared" si="621"/>
        <v/>
      </c>
      <c r="AB4304" s="1050" t="str">
        <f t="shared" si="622"/>
        <v/>
      </c>
    </row>
    <row r="4305" spans="23:28" ht="12.75" customHeight="1">
      <c r="W4305" s="1046" t="str">
        <f t="shared" si="623"/>
        <v/>
      </c>
      <c r="X4305" s="1047"/>
      <c r="Y4305" s="1048"/>
      <c r="Z4305" s="1049" t="str">
        <f t="shared" si="620"/>
        <v/>
      </c>
      <c r="AA4305" s="1049" t="str">
        <f t="shared" si="621"/>
        <v/>
      </c>
      <c r="AB4305" s="1050" t="str">
        <f t="shared" si="622"/>
        <v/>
      </c>
    </row>
    <row r="4306" spans="23:28" ht="12.75" customHeight="1">
      <c r="W4306" s="1046" t="str">
        <f t="shared" si="623"/>
        <v/>
      </c>
      <c r="X4306" s="1047"/>
      <c r="Y4306" s="1048"/>
      <c r="Z4306" s="1049" t="str">
        <f t="shared" si="620"/>
        <v/>
      </c>
      <c r="AA4306" s="1049" t="str">
        <f t="shared" si="621"/>
        <v/>
      </c>
      <c r="AB4306" s="1050" t="str">
        <f t="shared" si="622"/>
        <v/>
      </c>
    </row>
    <row r="4307" spans="23:28" ht="12.75" customHeight="1">
      <c r="W4307" s="1046" t="str">
        <f t="shared" si="623"/>
        <v/>
      </c>
      <c r="X4307" s="1047"/>
      <c r="Y4307" s="1048"/>
      <c r="Z4307" s="1049" t="str">
        <f t="shared" si="620"/>
        <v/>
      </c>
      <c r="AA4307" s="1049" t="str">
        <f t="shared" si="621"/>
        <v/>
      </c>
      <c r="AB4307" s="1050" t="str">
        <f t="shared" si="622"/>
        <v/>
      </c>
    </row>
    <row r="4308" spans="23:28" ht="12.75" customHeight="1">
      <c r="W4308" s="1046" t="str">
        <f t="shared" si="623"/>
        <v/>
      </c>
      <c r="X4308" s="1047"/>
      <c r="Y4308" s="1048"/>
      <c r="Z4308" s="1049" t="str">
        <f t="shared" si="620"/>
        <v/>
      </c>
      <c r="AA4308" s="1049" t="str">
        <f t="shared" si="621"/>
        <v/>
      </c>
      <c r="AB4308" s="1050" t="str">
        <f t="shared" si="622"/>
        <v/>
      </c>
    </row>
    <row r="4309" spans="23:28" ht="12.75" customHeight="1">
      <c r="W4309" s="1046" t="str">
        <f t="shared" si="623"/>
        <v/>
      </c>
      <c r="X4309" s="1047"/>
      <c r="Y4309" s="1048"/>
      <c r="Z4309" s="1049" t="str">
        <f t="shared" si="620"/>
        <v/>
      </c>
      <c r="AA4309" s="1049" t="str">
        <f t="shared" si="621"/>
        <v/>
      </c>
      <c r="AB4309" s="1050" t="str">
        <f t="shared" si="622"/>
        <v/>
      </c>
    </row>
    <row r="4310" spans="23:28" ht="12.75" customHeight="1">
      <c r="W4310" s="1046" t="str">
        <f t="shared" si="623"/>
        <v/>
      </c>
      <c r="X4310" s="1047"/>
      <c r="Y4310" s="1048"/>
      <c r="Z4310" s="1049" t="str">
        <f t="shared" si="620"/>
        <v/>
      </c>
      <c r="AA4310" s="1049" t="str">
        <f t="shared" si="621"/>
        <v/>
      </c>
      <c r="AB4310" s="1050" t="str">
        <f t="shared" si="622"/>
        <v/>
      </c>
    </row>
    <row r="4311" spans="23:28" ht="12.75" customHeight="1">
      <c r="W4311" s="1046" t="str">
        <f t="shared" si="623"/>
        <v/>
      </c>
      <c r="X4311" s="1047"/>
      <c r="Y4311" s="1048"/>
      <c r="Z4311" s="1049" t="str">
        <f t="shared" si="620"/>
        <v/>
      </c>
      <c r="AA4311" s="1049" t="str">
        <f t="shared" si="621"/>
        <v/>
      </c>
      <c r="AB4311" s="1050" t="str">
        <f t="shared" si="622"/>
        <v/>
      </c>
    </row>
    <row r="4312" spans="23:28" ht="12.75" customHeight="1">
      <c r="W4312" s="1046" t="str">
        <f t="shared" si="623"/>
        <v/>
      </c>
      <c r="X4312" s="1047"/>
      <c r="Y4312" s="1048"/>
      <c r="Z4312" s="1049" t="str">
        <f t="shared" si="620"/>
        <v/>
      </c>
      <c r="AA4312" s="1049" t="str">
        <f t="shared" si="621"/>
        <v/>
      </c>
      <c r="AB4312" s="1050" t="str">
        <f t="shared" si="622"/>
        <v/>
      </c>
    </row>
    <row r="4313" spans="23:28" ht="12.75" customHeight="1">
      <c r="W4313" s="1046" t="str">
        <f t="shared" si="623"/>
        <v/>
      </c>
      <c r="X4313" s="1047"/>
      <c r="Y4313" s="1048"/>
      <c r="Z4313" s="1049" t="str">
        <f t="shared" si="620"/>
        <v/>
      </c>
      <c r="AA4313" s="1049" t="str">
        <f t="shared" si="621"/>
        <v/>
      </c>
      <c r="AB4313" s="1050" t="str">
        <f t="shared" si="622"/>
        <v/>
      </c>
    </row>
    <row r="4314" spans="23:28" ht="12.75" customHeight="1">
      <c r="W4314" s="1046" t="str">
        <f t="shared" si="623"/>
        <v/>
      </c>
      <c r="X4314" s="1047"/>
      <c r="Y4314" s="1048"/>
      <c r="Z4314" s="1049" t="str">
        <f t="shared" si="620"/>
        <v/>
      </c>
      <c r="AA4314" s="1049" t="str">
        <f t="shared" si="621"/>
        <v/>
      </c>
      <c r="AB4314" s="1050" t="str">
        <f t="shared" si="622"/>
        <v/>
      </c>
    </row>
    <row r="4315" spans="23:28" ht="12.75" customHeight="1">
      <c r="W4315" s="1046" t="str">
        <f t="shared" si="623"/>
        <v/>
      </c>
      <c r="X4315" s="1047"/>
      <c r="Y4315" s="1048"/>
      <c r="Z4315" s="1049" t="str">
        <f t="shared" si="620"/>
        <v/>
      </c>
      <c r="AA4315" s="1049" t="str">
        <f t="shared" si="621"/>
        <v/>
      </c>
      <c r="AB4315" s="1050" t="str">
        <f t="shared" si="622"/>
        <v/>
      </c>
    </row>
    <row r="4316" spans="23:28" ht="12.75" customHeight="1">
      <c r="W4316" s="1046" t="str">
        <f t="shared" si="623"/>
        <v/>
      </c>
      <c r="X4316" s="1047"/>
      <c r="Y4316" s="1048"/>
      <c r="Z4316" s="1049" t="str">
        <f t="shared" si="620"/>
        <v/>
      </c>
      <c r="AA4316" s="1049" t="str">
        <f t="shared" si="621"/>
        <v/>
      </c>
      <c r="AB4316" s="1050" t="str">
        <f t="shared" si="622"/>
        <v/>
      </c>
    </row>
    <row r="4317" spans="23:28" ht="12.75" customHeight="1">
      <c r="W4317" s="1046" t="str">
        <f t="shared" si="623"/>
        <v/>
      </c>
      <c r="X4317" s="1047"/>
      <c r="Y4317" s="1048"/>
      <c r="Z4317" s="1049" t="str">
        <f t="shared" si="620"/>
        <v/>
      </c>
      <c r="AA4317" s="1049" t="str">
        <f t="shared" si="621"/>
        <v/>
      </c>
      <c r="AB4317" s="1050" t="str">
        <f t="shared" si="622"/>
        <v/>
      </c>
    </row>
    <row r="4318" spans="23:28" ht="12.75" customHeight="1">
      <c r="W4318" s="1046" t="str">
        <f t="shared" si="623"/>
        <v/>
      </c>
      <c r="X4318" s="1047"/>
      <c r="Y4318" s="1048"/>
      <c r="Z4318" s="1049" t="str">
        <f t="shared" si="620"/>
        <v/>
      </c>
      <c r="AA4318" s="1049" t="str">
        <f t="shared" si="621"/>
        <v/>
      </c>
      <c r="AB4318" s="1050" t="str">
        <f t="shared" si="622"/>
        <v/>
      </c>
    </row>
    <row r="4319" spans="23:28" ht="12.75" customHeight="1">
      <c r="W4319" s="1046" t="str">
        <f t="shared" si="623"/>
        <v/>
      </c>
      <c r="X4319" s="1047"/>
      <c r="Y4319" s="1048"/>
      <c r="Z4319" s="1049" t="str">
        <f t="shared" si="620"/>
        <v/>
      </c>
      <c r="AA4319" s="1049" t="str">
        <f t="shared" si="621"/>
        <v/>
      </c>
      <c r="AB4319" s="1050" t="str">
        <f t="shared" si="622"/>
        <v/>
      </c>
    </row>
    <row r="4320" spans="23:28" ht="12.75" customHeight="1">
      <c r="W4320" s="1046" t="str">
        <f t="shared" si="623"/>
        <v/>
      </c>
      <c r="X4320" s="1047"/>
      <c r="Y4320" s="1048"/>
      <c r="Z4320" s="1049" t="str">
        <f t="shared" si="620"/>
        <v/>
      </c>
      <c r="AA4320" s="1049" t="str">
        <f t="shared" si="621"/>
        <v/>
      </c>
      <c r="AB4320" s="1050" t="str">
        <f t="shared" si="622"/>
        <v/>
      </c>
    </row>
    <row r="4321" spans="23:28" ht="12.75" customHeight="1">
      <c r="W4321" s="1046" t="str">
        <f t="shared" si="623"/>
        <v/>
      </c>
      <c r="X4321" s="1047"/>
      <c r="Y4321" s="1048"/>
      <c r="Z4321" s="1049" t="str">
        <f t="shared" si="620"/>
        <v/>
      </c>
      <c r="AA4321" s="1049" t="str">
        <f t="shared" si="621"/>
        <v/>
      </c>
      <c r="AB4321" s="1050" t="str">
        <f t="shared" si="622"/>
        <v/>
      </c>
    </row>
    <row r="4322" spans="23:28" ht="12.75" customHeight="1">
      <c r="W4322" s="1046" t="str">
        <f t="shared" si="623"/>
        <v/>
      </c>
      <c r="X4322" s="1047"/>
      <c r="Y4322" s="1048"/>
      <c r="Z4322" s="1049" t="str">
        <f t="shared" si="620"/>
        <v/>
      </c>
      <c r="AA4322" s="1049" t="str">
        <f t="shared" si="621"/>
        <v/>
      </c>
      <c r="AB4322" s="1050" t="str">
        <f t="shared" si="622"/>
        <v/>
      </c>
    </row>
    <row r="4323" spans="23:28" ht="12.75" customHeight="1">
      <c r="W4323" s="1046" t="str">
        <f t="shared" si="623"/>
        <v/>
      </c>
      <c r="X4323" s="1047"/>
      <c r="Y4323" s="1048"/>
      <c r="Z4323" s="1049" t="str">
        <f t="shared" si="620"/>
        <v/>
      </c>
      <c r="AA4323" s="1049" t="str">
        <f t="shared" si="621"/>
        <v/>
      </c>
      <c r="AB4323" s="1050" t="str">
        <f t="shared" si="622"/>
        <v/>
      </c>
    </row>
    <row r="4324" spans="23:28" ht="12.75" customHeight="1">
      <c r="W4324" s="1046" t="str">
        <f t="shared" si="623"/>
        <v/>
      </c>
      <c r="X4324" s="1047"/>
      <c r="Y4324" s="1048"/>
      <c r="Z4324" s="1049" t="str">
        <f t="shared" si="620"/>
        <v/>
      </c>
      <c r="AA4324" s="1049" t="str">
        <f t="shared" si="621"/>
        <v/>
      </c>
      <c r="AB4324" s="1050" t="str">
        <f t="shared" si="622"/>
        <v/>
      </c>
    </row>
    <row r="4325" spans="23:28" ht="12.75" customHeight="1">
      <c r="W4325" s="1046" t="str">
        <f t="shared" si="623"/>
        <v/>
      </c>
      <c r="X4325" s="1047"/>
      <c r="Y4325" s="1048"/>
      <c r="Z4325" s="1049" t="str">
        <f t="shared" si="620"/>
        <v/>
      </c>
      <c r="AA4325" s="1049" t="str">
        <f t="shared" si="621"/>
        <v/>
      </c>
      <c r="AB4325" s="1050" t="str">
        <f t="shared" si="622"/>
        <v/>
      </c>
    </row>
    <row r="4326" spans="23:28" ht="12.75" customHeight="1">
      <c r="W4326" s="1046" t="str">
        <f t="shared" si="623"/>
        <v/>
      </c>
      <c r="X4326" s="1047"/>
      <c r="Y4326" s="1048"/>
      <c r="Z4326" s="1049" t="str">
        <f t="shared" si="620"/>
        <v/>
      </c>
      <c r="AA4326" s="1049" t="str">
        <f t="shared" si="621"/>
        <v/>
      </c>
      <c r="AB4326" s="1050" t="str">
        <f t="shared" si="622"/>
        <v/>
      </c>
    </row>
    <row r="4327" spans="23:28" ht="12.75" customHeight="1">
      <c r="W4327" s="1046" t="str">
        <f t="shared" si="623"/>
        <v/>
      </c>
      <c r="X4327" s="1047"/>
      <c r="Y4327" s="1048"/>
      <c r="Z4327" s="1049" t="str">
        <f t="shared" si="620"/>
        <v/>
      </c>
      <c r="AA4327" s="1049" t="str">
        <f t="shared" si="621"/>
        <v/>
      </c>
      <c r="AB4327" s="1050" t="str">
        <f t="shared" si="622"/>
        <v/>
      </c>
    </row>
    <row r="4328" spans="23:28" ht="12.75" customHeight="1">
      <c r="W4328" s="1046" t="str">
        <f t="shared" si="623"/>
        <v/>
      </c>
      <c r="X4328" s="1047"/>
      <c r="Y4328" s="1048"/>
      <c r="Z4328" s="1049" t="str">
        <f t="shared" si="620"/>
        <v/>
      </c>
      <c r="AA4328" s="1049" t="str">
        <f t="shared" si="621"/>
        <v/>
      </c>
      <c r="AB4328" s="1050" t="str">
        <f t="shared" si="622"/>
        <v/>
      </c>
    </row>
    <row r="4329" spans="23:28" ht="12.75" customHeight="1">
      <c r="W4329" s="1046" t="str">
        <f t="shared" si="623"/>
        <v/>
      </c>
      <c r="X4329" s="1047"/>
      <c r="Y4329" s="1048"/>
      <c r="Z4329" s="1049" t="str">
        <f t="shared" si="620"/>
        <v/>
      </c>
      <c r="AA4329" s="1049" t="str">
        <f t="shared" si="621"/>
        <v/>
      </c>
      <c r="AB4329" s="1050" t="str">
        <f t="shared" si="622"/>
        <v/>
      </c>
    </row>
    <row r="4330" spans="23:28" ht="12.75" customHeight="1">
      <c r="W4330" s="1046" t="str">
        <f t="shared" si="623"/>
        <v/>
      </c>
      <c r="X4330" s="1047"/>
      <c r="Y4330" s="1048"/>
      <c r="Z4330" s="1049" t="str">
        <f t="shared" si="620"/>
        <v/>
      </c>
      <c r="AA4330" s="1049" t="str">
        <f t="shared" si="621"/>
        <v/>
      </c>
      <c r="AB4330" s="1050" t="str">
        <f t="shared" si="622"/>
        <v/>
      </c>
    </row>
    <row r="4331" spans="23:28" ht="12.75" customHeight="1">
      <c r="W4331" s="1046" t="str">
        <f t="shared" si="623"/>
        <v/>
      </c>
      <c r="X4331" s="1047"/>
      <c r="Y4331" s="1048"/>
      <c r="Z4331" s="1049" t="str">
        <f t="shared" si="620"/>
        <v/>
      </c>
      <c r="AA4331" s="1049" t="str">
        <f t="shared" si="621"/>
        <v/>
      </c>
      <c r="AB4331" s="1050" t="str">
        <f t="shared" si="622"/>
        <v/>
      </c>
    </row>
    <row r="4332" spans="23:28" ht="12.75" customHeight="1">
      <c r="W4332" s="1046" t="str">
        <f t="shared" si="623"/>
        <v/>
      </c>
      <c r="X4332" s="1047"/>
      <c r="Y4332" s="1048"/>
      <c r="Z4332" s="1049" t="str">
        <f t="shared" si="620"/>
        <v/>
      </c>
      <c r="AA4332" s="1049" t="str">
        <f t="shared" si="621"/>
        <v/>
      </c>
      <c r="AB4332" s="1050" t="str">
        <f t="shared" si="622"/>
        <v/>
      </c>
    </row>
    <row r="4333" spans="23:28" ht="12.75" customHeight="1">
      <c r="W4333" s="1046" t="str">
        <f t="shared" si="623"/>
        <v/>
      </c>
      <c r="X4333" s="1047"/>
      <c r="Y4333" s="1048"/>
      <c r="Z4333" s="1049" t="str">
        <f t="shared" si="620"/>
        <v/>
      </c>
      <c r="AA4333" s="1049" t="str">
        <f t="shared" si="621"/>
        <v/>
      </c>
      <c r="AB4333" s="1050" t="str">
        <f t="shared" si="622"/>
        <v/>
      </c>
    </row>
    <row r="4334" spans="23:28" ht="12.75" customHeight="1">
      <c r="W4334" s="1046" t="str">
        <f t="shared" si="623"/>
        <v/>
      </c>
      <c r="X4334" s="1047"/>
      <c r="Y4334" s="1048"/>
      <c r="Z4334" s="1049" t="str">
        <f t="shared" si="620"/>
        <v/>
      </c>
      <c r="AA4334" s="1049" t="str">
        <f t="shared" si="621"/>
        <v/>
      </c>
      <c r="AB4334" s="1050" t="str">
        <f t="shared" si="622"/>
        <v/>
      </c>
    </row>
    <row r="4335" spans="23:28" ht="12.75" customHeight="1">
      <c r="W4335" s="1046" t="str">
        <f t="shared" si="623"/>
        <v/>
      </c>
      <c r="X4335" s="1047"/>
      <c r="Y4335" s="1048"/>
      <c r="Z4335" s="1049" t="str">
        <f t="shared" si="620"/>
        <v/>
      </c>
      <c r="AA4335" s="1049" t="str">
        <f t="shared" si="621"/>
        <v/>
      </c>
      <c r="AB4335" s="1050" t="str">
        <f t="shared" si="622"/>
        <v/>
      </c>
    </row>
    <row r="4336" spans="23:28" ht="12.75" customHeight="1">
      <c r="W4336" s="1046" t="str">
        <f t="shared" si="623"/>
        <v/>
      </c>
      <c r="X4336" s="1047"/>
      <c r="Y4336" s="1048"/>
      <c r="Z4336" s="1049" t="str">
        <f t="shared" si="620"/>
        <v/>
      </c>
      <c r="AA4336" s="1049" t="str">
        <f t="shared" si="621"/>
        <v/>
      </c>
      <c r="AB4336" s="1050" t="str">
        <f t="shared" si="622"/>
        <v/>
      </c>
    </row>
    <row r="4337" spans="23:28" ht="12.75" customHeight="1">
      <c r="W4337" s="1046" t="str">
        <f t="shared" si="623"/>
        <v/>
      </c>
      <c r="X4337" s="1047"/>
      <c r="Y4337" s="1048"/>
      <c r="Z4337" s="1049" t="str">
        <f t="shared" si="620"/>
        <v/>
      </c>
      <c r="AA4337" s="1049" t="str">
        <f t="shared" si="621"/>
        <v/>
      </c>
      <c r="AB4337" s="1050" t="str">
        <f t="shared" si="622"/>
        <v/>
      </c>
    </row>
    <row r="4338" spans="23:28" ht="12.75" customHeight="1">
      <c r="W4338" s="1046" t="str">
        <f t="shared" si="623"/>
        <v/>
      </c>
      <c r="X4338" s="1047"/>
      <c r="Y4338" s="1048"/>
      <c r="Z4338" s="1049" t="str">
        <f t="shared" si="620"/>
        <v/>
      </c>
      <c r="AA4338" s="1049" t="str">
        <f t="shared" si="621"/>
        <v/>
      </c>
      <c r="AB4338" s="1050" t="str">
        <f t="shared" si="622"/>
        <v/>
      </c>
    </row>
    <row r="4339" spans="23:28" ht="12.75" customHeight="1">
      <c r="W4339" s="1046" t="str">
        <f t="shared" si="623"/>
        <v/>
      </c>
      <c r="X4339" s="1047"/>
      <c r="Y4339" s="1048"/>
      <c r="Z4339" s="1049" t="str">
        <f t="shared" si="620"/>
        <v/>
      </c>
      <c r="AA4339" s="1049" t="str">
        <f t="shared" si="621"/>
        <v/>
      </c>
      <c r="AB4339" s="1050" t="str">
        <f t="shared" si="622"/>
        <v/>
      </c>
    </row>
    <row r="4340" spans="23:28" ht="12.75" customHeight="1">
      <c r="W4340" s="1046" t="str">
        <f t="shared" si="623"/>
        <v/>
      </c>
      <c r="X4340" s="1047"/>
      <c r="Y4340" s="1048"/>
      <c r="Z4340" s="1049" t="str">
        <f t="shared" si="620"/>
        <v/>
      </c>
      <c r="AA4340" s="1049" t="str">
        <f t="shared" si="621"/>
        <v/>
      </c>
      <c r="AB4340" s="1050" t="str">
        <f t="shared" si="622"/>
        <v/>
      </c>
    </row>
    <row r="4341" spans="23:28" ht="12.75" customHeight="1">
      <c r="W4341" s="1046" t="str">
        <f t="shared" si="623"/>
        <v/>
      </c>
      <c r="X4341" s="1047"/>
      <c r="Y4341" s="1048"/>
      <c r="Z4341" s="1049" t="str">
        <f t="shared" si="620"/>
        <v/>
      </c>
      <c r="AA4341" s="1049" t="str">
        <f t="shared" si="621"/>
        <v/>
      </c>
      <c r="AB4341" s="1050" t="str">
        <f t="shared" si="622"/>
        <v/>
      </c>
    </row>
    <row r="4342" spans="23:28" ht="12.75" customHeight="1">
      <c r="W4342" s="1046" t="str">
        <f t="shared" si="623"/>
        <v/>
      </c>
      <c r="X4342" s="1047"/>
      <c r="Y4342" s="1048"/>
      <c r="Z4342" s="1049" t="str">
        <f t="shared" si="620"/>
        <v/>
      </c>
      <c r="AA4342" s="1049" t="str">
        <f t="shared" si="621"/>
        <v/>
      </c>
      <c r="AB4342" s="1050" t="str">
        <f t="shared" si="622"/>
        <v/>
      </c>
    </row>
    <row r="4343" spans="23:28" ht="12.75" customHeight="1">
      <c r="W4343" s="1046" t="str">
        <f t="shared" si="623"/>
        <v/>
      </c>
      <c r="X4343" s="1047"/>
      <c r="Y4343" s="1048"/>
      <c r="Z4343" s="1049" t="str">
        <f t="shared" si="620"/>
        <v/>
      </c>
      <c r="AA4343" s="1049" t="str">
        <f t="shared" si="621"/>
        <v/>
      </c>
      <c r="AB4343" s="1050" t="str">
        <f t="shared" si="622"/>
        <v/>
      </c>
    </row>
    <row r="4344" spans="23:28" ht="12.75" customHeight="1">
      <c r="W4344" s="1046" t="str">
        <f t="shared" si="623"/>
        <v/>
      </c>
      <c r="X4344" s="1047"/>
      <c r="Y4344" s="1048"/>
      <c r="Z4344" s="1049" t="str">
        <f t="shared" si="620"/>
        <v/>
      </c>
      <c r="AA4344" s="1049" t="str">
        <f t="shared" si="621"/>
        <v/>
      </c>
      <c r="AB4344" s="1050" t="str">
        <f t="shared" si="622"/>
        <v/>
      </c>
    </row>
    <row r="4345" spans="23:28" ht="12.75" customHeight="1">
      <c r="W4345" s="1046" t="str">
        <f t="shared" si="623"/>
        <v/>
      </c>
      <c r="X4345" s="1047"/>
      <c r="Y4345" s="1048"/>
      <c r="Z4345" s="1049" t="str">
        <f t="shared" si="620"/>
        <v/>
      </c>
      <c r="AA4345" s="1049" t="str">
        <f t="shared" si="621"/>
        <v/>
      </c>
      <c r="AB4345" s="1050" t="str">
        <f t="shared" si="622"/>
        <v/>
      </c>
    </row>
    <row r="4346" spans="23:28" ht="12.75" customHeight="1">
      <c r="W4346" s="1046" t="str">
        <f t="shared" si="623"/>
        <v/>
      </c>
      <c r="X4346" s="1047"/>
      <c r="Y4346" s="1048"/>
      <c r="Z4346" s="1049" t="str">
        <f t="shared" si="620"/>
        <v/>
      </c>
      <c r="AA4346" s="1049" t="str">
        <f t="shared" si="621"/>
        <v/>
      </c>
      <c r="AB4346" s="1050" t="str">
        <f t="shared" si="622"/>
        <v/>
      </c>
    </row>
    <row r="4347" spans="23:28" ht="12.75" customHeight="1">
      <c r="W4347" s="1046" t="str">
        <f t="shared" si="623"/>
        <v/>
      </c>
      <c r="X4347" s="1047"/>
      <c r="Y4347" s="1048"/>
      <c r="Z4347" s="1049" t="str">
        <f t="shared" si="620"/>
        <v/>
      </c>
      <c r="AA4347" s="1049" t="str">
        <f t="shared" si="621"/>
        <v/>
      </c>
      <c r="AB4347" s="1050" t="str">
        <f t="shared" si="622"/>
        <v/>
      </c>
    </row>
    <row r="4348" spans="23:28" ht="12.75" customHeight="1">
      <c r="W4348" s="1046" t="str">
        <f t="shared" si="623"/>
        <v/>
      </c>
      <c r="X4348" s="1047"/>
      <c r="Y4348" s="1048"/>
      <c r="Z4348" s="1049" t="str">
        <f t="shared" si="620"/>
        <v/>
      </c>
      <c r="AA4348" s="1049" t="str">
        <f t="shared" si="621"/>
        <v/>
      </c>
      <c r="AB4348" s="1050" t="str">
        <f t="shared" si="622"/>
        <v/>
      </c>
    </row>
    <row r="4349" spans="23:28" ht="12.75" customHeight="1">
      <c r="W4349" s="1046" t="str">
        <f t="shared" si="623"/>
        <v/>
      </c>
      <c r="X4349" s="1047"/>
      <c r="Y4349" s="1048"/>
      <c r="Z4349" s="1049" t="str">
        <f t="shared" si="620"/>
        <v/>
      </c>
      <c r="AA4349" s="1049" t="str">
        <f t="shared" si="621"/>
        <v/>
      </c>
      <c r="AB4349" s="1050" t="str">
        <f t="shared" si="622"/>
        <v/>
      </c>
    </row>
    <row r="4350" spans="23:28" ht="12.75" customHeight="1">
      <c r="W4350" s="1046" t="str">
        <f t="shared" si="623"/>
        <v/>
      </c>
      <c r="X4350" s="1047"/>
      <c r="Y4350" s="1048"/>
      <c r="Z4350" s="1049" t="str">
        <f t="shared" si="620"/>
        <v/>
      </c>
      <c r="AA4350" s="1049" t="str">
        <f t="shared" si="621"/>
        <v/>
      </c>
      <c r="AB4350" s="1050" t="str">
        <f t="shared" si="622"/>
        <v/>
      </c>
    </row>
    <row r="4351" spans="23:28" ht="12.75" customHeight="1">
      <c r="W4351" s="1046" t="str">
        <f t="shared" si="623"/>
        <v/>
      </c>
      <c r="X4351" s="1047"/>
      <c r="Y4351" s="1048"/>
      <c r="Z4351" s="1049" t="str">
        <f t="shared" si="620"/>
        <v/>
      </c>
      <c r="AA4351" s="1049" t="str">
        <f t="shared" si="621"/>
        <v/>
      </c>
      <c r="AB4351" s="1050" t="str">
        <f t="shared" si="622"/>
        <v/>
      </c>
    </row>
    <row r="4352" spans="23:28" ht="12.75" customHeight="1">
      <c r="W4352" s="1046" t="str">
        <f t="shared" si="623"/>
        <v/>
      </c>
      <c r="X4352" s="1047"/>
      <c r="Y4352" s="1048"/>
      <c r="Z4352" s="1049" t="str">
        <f t="shared" si="620"/>
        <v/>
      </c>
      <c r="AA4352" s="1049" t="str">
        <f t="shared" si="621"/>
        <v/>
      </c>
      <c r="AB4352" s="1050" t="str">
        <f t="shared" si="622"/>
        <v/>
      </c>
    </row>
    <row r="4353" spans="23:28" ht="12.75" customHeight="1">
      <c r="W4353" s="1046" t="str">
        <f t="shared" si="623"/>
        <v/>
      </c>
      <c r="X4353" s="1047"/>
      <c r="Y4353" s="1048"/>
      <c r="Z4353" s="1049" t="str">
        <f t="shared" si="620"/>
        <v/>
      </c>
      <c r="AA4353" s="1049" t="str">
        <f t="shared" si="621"/>
        <v/>
      </c>
      <c r="AB4353" s="1050" t="str">
        <f t="shared" si="622"/>
        <v/>
      </c>
    </row>
    <row r="4354" spans="23:28" ht="12.75" customHeight="1">
      <c r="W4354" s="1046" t="str">
        <f t="shared" si="623"/>
        <v/>
      </c>
      <c r="X4354" s="1047"/>
      <c r="Y4354" s="1048"/>
      <c r="Z4354" s="1049" t="str">
        <f t="shared" si="620"/>
        <v/>
      </c>
      <c r="AA4354" s="1049" t="str">
        <f t="shared" si="621"/>
        <v/>
      </c>
      <c r="AB4354" s="1050" t="str">
        <f t="shared" si="622"/>
        <v/>
      </c>
    </row>
    <row r="4355" spans="23:28" ht="12.75" customHeight="1">
      <c r="W4355" s="1046" t="str">
        <f t="shared" si="623"/>
        <v/>
      </c>
      <c r="X4355" s="1047"/>
      <c r="Y4355" s="1048"/>
      <c r="Z4355" s="1049" t="str">
        <f t="shared" ref="Z4355:Z4418" si="624">IF($K4355="","",_xlfn.LET(_xlpm.gDate,K4355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355" s="1049" t="str">
        <f t="shared" ref="AA4355:AA4418" si="625">IF($Z4355="","",TEXT($Z4355,"mm"))</f>
        <v/>
      </c>
      <c r="AB4355" s="1050" t="str">
        <f t="shared" ref="AB4355:AB4418" si="626">IFERROR(CHOOSE(AA4355,"መስከረም","ጥቅምት","ህዳር  ","ታህሳስ ","ጥር ","የካቲት ","መጋቢት ","ሚይዚያ ","ግንቦት ","ሰኔ ","ሐምሌ ","ነሐሴ ","Pagume"),"")</f>
        <v/>
      </c>
    </row>
    <row r="4356" spans="23:28" ht="12.75" customHeight="1">
      <c r="W4356" s="1046" t="str">
        <f t="shared" ref="W4356:W4419" si="627">IF($D4356="","",_xlfn.LET(_xlpm.gDate,D4356,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356" s="1047"/>
      <c r="Y4356" s="1048"/>
      <c r="Z4356" s="1049" t="str">
        <f t="shared" si="624"/>
        <v/>
      </c>
      <c r="AA4356" s="1049" t="str">
        <f t="shared" si="625"/>
        <v/>
      </c>
      <c r="AB4356" s="1050" t="str">
        <f t="shared" si="626"/>
        <v/>
      </c>
    </row>
    <row r="4357" spans="23:28" ht="12.75" customHeight="1">
      <c r="W4357" s="1046" t="str">
        <f t="shared" si="627"/>
        <v/>
      </c>
      <c r="X4357" s="1047"/>
      <c r="Y4357" s="1048"/>
      <c r="Z4357" s="1049" t="str">
        <f t="shared" si="624"/>
        <v/>
      </c>
      <c r="AA4357" s="1049" t="str">
        <f t="shared" si="625"/>
        <v/>
      </c>
      <c r="AB4357" s="1050" t="str">
        <f t="shared" si="626"/>
        <v/>
      </c>
    </row>
    <row r="4358" spans="23:28" ht="12.75" customHeight="1">
      <c r="W4358" s="1046" t="str">
        <f t="shared" si="627"/>
        <v/>
      </c>
      <c r="X4358" s="1047"/>
      <c r="Y4358" s="1048"/>
      <c r="Z4358" s="1049" t="str">
        <f t="shared" si="624"/>
        <v/>
      </c>
      <c r="AA4358" s="1049" t="str">
        <f t="shared" si="625"/>
        <v/>
      </c>
      <c r="AB4358" s="1050" t="str">
        <f t="shared" si="626"/>
        <v/>
      </c>
    </row>
    <row r="4359" spans="23:28" ht="12.75" customHeight="1">
      <c r="W4359" s="1046" t="str">
        <f t="shared" si="627"/>
        <v/>
      </c>
      <c r="X4359" s="1047"/>
      <c r="Y4359" s="1048"/>
      <c r="Z4359" s="1049" t="str">
        <f t="shared" si="624"/>
        <v/>
      </c>
      <c r="AA4359" s="1049" t="str">
        <f t="shared" si="625"/>
        <v/>
      </c>
      <c r="AB4359" s="1050" t="str">
        <f t="shared" si="626"/>
        <v/>
      </c>
    </row>
    <row r="4360" spans="23:28" ht="12.75" customHeight="1">
      <c r="W4360" s="1046" t="str">
        <f t="shared" si="627"/>
        <v/>
      </c>
      <c r="X4360" s="1047"/>
      <c r="Y4360" s="1048"/>
      <c r="Z4360" s="1049" t="str">
        <f t="shared" si="624"/>
        <v/>
      </c>
      <c r="AA4360" s="1049" t="str">
        <f t="shared" si="625"/>
        <v/>
      </c>
      <c r="AB4360" s="1050" t="str">
        <f t="shared" si="626"/>
        <v/>
      </c>
    </row>
    <row r="4361" spans="23:28" ht="12.75" customHeight="1">
      <c r="W4361" s="1046" t="str">
        <f t="shared" si="627"/>
        <v/>
      </c>
      <c r="X4361" s="1047"/>
      <c r="Y4361" s="1048"/>
      <c r="Z4361" s="1049" t="str">
        <f t="shared" si="624"/>
        <v/>
      </c>
      <c r="AA4361" s="1049" t="str">
        <f t="shared" si="625"/>
        <v/>
      </c>
      <c r="AB4361" s="1050" t="str">
        <f t="shared" si="626"/>
        <v/>
      </c>
    </row>
    <row r="4362" spans="23:28" ht="12.75" customHeight="1">
      <c r="W4362" s="1046" t="str">
        <f t="shared" si="627"/>
        <v/>
      </c>
      <c r="X4362" s="1047"/>
      <c r="Y4362" s="1048"/>
      <c r="Z4362" s="1049" t="str">
        <f t="shared" si="624"/>
        <v/>
      </c>
      <c r="AA4362" s="1049" t="str">
        <f t="shared" si="625"/>
        <v/>
      </c>
      <c r="AB4362" s="1050" t="str">
        <f t="shared" si="626"/>
        <v/>
      </c>
    </row>
    <row r="4363" spans="23:28" ht="12.75" customHeight="1">
      <c r="W4363" s="1046" t="str">
        <f t="shared" si="627"/>
        <v/>
      </c>
      <c r="X4363" s="1047"/>
      <c r="Y4363" s="1048"/>
      <c r="Z4363" s="1049" t="str">
        <f t="shared" si="624"/>
        <v/>
      </c>
      <c r="AA4363" s="1049" t="str">
        <f t="shared" si="625"/>
        <v/>
      </c>
      <c r="AB4363" s="1050" t="str">
        <f t="shared" si="626"/>
        <v/>
      </c>
    </row>
    <row r="4364" spans="23:28" ht="12.75" customHeight="1">
      <c r="W4364" s="1046" t="str">
        <f t="shared" si="627"/>
        <v/>
      </c>
      <c r="X4364" s="1047"/>
      <c r="Y4364" s="1048"/>
      <c r="Z4364" s="1049" t="str">
        <f t="shared" si="624"/>
        <v/>
      </c>
      <c r="AA4364" s="1049" t="str">
        <f t="shared" si="625"/>
        <v/>
      </c>
      <c r="AB4364" s="1050" t="str">
        <f t="shared" si="626"/>
        <v/>
      </c>
    </row>
    <row r="4365" spans="23:28" ht="12.75" customHeight="1">
      <c r="W4365" s="1046" t="str">
        <f t="shared" si="627"/>
        <v/>
      </c>
      <c r="X4365" s="1047"/>
      <c r="Y4365" s="1048"/>
      <c r="Z4365" s="1049" t="str">
        <f t="shared" si="624"/>
        <v/>
      </c>
      <c r="AA4365" s="1049" t="str">
        <f t="shared" si="625"/>
        <v/>
      </c>
      <c r="AB4365" s="1050" t="str">
        <f t="shared" si="626"/>
        <v/>
      </c>
    </row>
    <row r="4366" spans="23:28" ht="12.75" customHeight="1">
      <c r="W4366" s="1046" t="str">
        <f t="shared" si="627"/>
        <v/>
      </c>
      <c r="X4366" s="1047"/>
      <c r="Y4366" s="1048"/>
      <c r="Z4366" s="1049" t="str">
        <f t="shared" si="624"/>
        <v/>
      </c>
      <c r="AA4366" s="1049" t="str">
        <f t="shared" si="625"/>
        <v/>
      </c>
      <c r="AB4366" s="1050" t="str">
        <f t="shared" si="626"/>
        <v/>
      </c>
    </row>
    <row r="4367" spans="23:28" ht="12.75" customHeight="1">
      <c r="W4367" s="1046" t="str">
        <f t="shared" si="627"/>
        <v/>
      </c>
      <c r="X4367" s="1047"/>
      <c r="Y4367" s="1048"/>
      <c r="Z4367" s="1049" t="str">
        <f t="shared" si="624"/>
        <v/>
      </c>
      <c r="AA4367" s="1049" t="str">
        <f t="shared" si="625"/>
        <v/>
      </c>
      <c r="AB4367" s="1050" t="str">
        <f t="shared" si="626"/>
        <v/>
      </c>
    </row>
    <row r="4368" spans="23:28" ht="12.75" customHeight="1">
      <c r="W4368" s="1046" t="str">
        <f t="shared" si="627"/>
        <v/>
      </c>
      <c r="X4368" s="1047"/>
      <c r="Y4368" s="1048"/>
      <c r="Z4368" s="1049" t="str">
        <f t="shared" si="624"/>
        <v/>
      </c>
      <c r="AA4368" s="1049" t="str">
        <f t="shared" si="625"/>
        <v/>
      </c>
      <c r="AB4368" s="1050" t="str">
        <f t="shared" si="626"/>
        <v/>
      </c>
    </row>
    <row r="4369" spans="23:28" ht="12.75" customHeight="1">
      <c r="W4369" s="1046" t="str">
        <f t="shared" si="627"/>
        <v/>
      </c>
      <c r="X4369" s="1047"/>
      <c r="Y4369" s="1048"/>
      <c r="Z4369" s="1049" t="str">
        <f t="shared" si="624"/>
        <v/>
      </c>
      <c r="AA4369" s="1049" t="str">
        <f t="shared" si="625"/>
        <v/>
      </c>
      <c r="AB4369" s="1050" t="str">
        <f t="shared" si="626"/>
        <v/>
      </c>
    </row>
    <row r="4370" spans="23:28" ht="12.75" customHeight="1">
      <c r="W4370" s="1046" t="str">
        <f t="shared" si="627"/>
        <v/>
      </c>
      <c r="X4370" s="1047"/>
      <c r="Y4370" s="1048"/>
      <c r="Z4370" s="1049" t="str">
        <f t="shared" si="624"/>
        <v/>
      </c>
      <c r="AA4370" s="1049" t="str">
        <f t="shared" si="625"/>
        <v/>
      </c>
      <c r="AB4370" s="1050" t="str">
        <f t="shared" si="626"/>
        <v/>
      </c>
    </row>
    <row r="4371" spans="23:28" ht="12.75" customHeight="1">
      <c r="W4371" s="1046" t="str">
        <f t="shared" si="627"/>
        <v/>
      </c>
      <c r="X4371" s="1047"/>
      <c r="Y4371" s="1048"/>
      <c r="Z4371" s="1049" t="str">
        <f t="shared" si="624"/>
        <v/>
      </c>
      <c r="AA4371" s="1049" t="str">
        <f t="shared" si="625"/>
        <v/>
      </c>
      <c r="AB4371" s="1050" t="str">
        <f t="shared" si="626"/>
        <v/>
      </c>
    </row>
    <row r="4372" spans="23:28" ht="12.75" customHeight="1">
      <c r="W4372" s="1046" t="str">
        <f t="shared" si="627"/>
        <v/>
      </c>
      <c r="X4372" s="1047"/>
      <c r="Y4372" s="1048"/>
      <c r="Z4372" s="1049" t="str">
        <f t="shared" si="624"/>
        <v/>
      </c>
      <c r="AA4372" s="1049" t="str">
        <f t="shared" si="625"/>
        <v/>
      </c>
      <c r="AB4372" s="1050" t="str">
        <f t="shared" si="626"/>
        <v/>
      </c>
    </row>
    <row r="4373" spans="23:28" ht="12.75" customHeight="1">
      <c r="W4373" s="1046" t="str">
        <f t="shared" si="627"/>
        <v/>
      </c>
      <c r="X4373" s="1047"/>
      <c r="Y4373" s="1048"/>
      <c r="Z4373" s="1049" t="str">
        <f t="shared" si="624"/>
        <v/>
      </c>
      <c r="AA4373" s="1049" t="str">
        <f t="shared" si="625"/>
        <v/>
      </c>
      <c r="AB4373" s="1050" t="str">
        <f t="shared" si="626"/>
        <v/>
      </c>
    </row>
    <row r="4374" spans="23:28" ht="12.75" customHeight="1">
      <c r="W4374" s="1046" t="str">
        <f t="shared" si="627"/>
        <v/>
      </c>
      <c r="X4374" s="1047"/>
      <c r="Y4374" s="1048"/>
      <c r="Z4374" s="1049" t="str">
        <f t="shared" si="624"/>
        <v/>
      </c>
      <c r="AA4374" s="1049" t="str">
        <f t="shared" si="625"/>
        <v/>
      </c>
      <c r="AB4374" s="1050" t="str">
        <f t="shared" si="626"/>
        <v/>
      </c>
    </row>
    <row r="4375" spans="23:28" ht="12.75" customHeight="1">
      <c r="W4375" s="1046" t="str">
        <f t="shared" si="627"/>
        <v/>
      </c>
      <c r="X4375" s="1047"/>
      <c r="Y4375" s="1048"/>
      <c r="Z4375" s="1049" t="str">
        <f t="shared" si="624"/>
        <v/>
      </c>
      <c r="AA4375" s="1049" t="str">
        <f t="shared" si="625"/>
        <v/>
      </c>
      <c r="AB4375" s="1050" t="str">
        <f t="shared" si="626"/>
        <v/>
      </c>
    </row>
    <row r="4376" spans="23:28" ht="12.75" customHeight="1">
      <c r="W4376" s="1046" t="str">
        <f t="shared" si="627"/>
        <v/>
      </c>
      <c r="X4376" s="1047"/>
      <c r="Y4376" s="1048"/>
      <c r="Z4376" s="1049" t="str">
        <f t="shared" si="624"/>
        <v/>
      </c>
      <c r="AA4376" s="1049" t="str">
        <f t="shared" si="625"/>
        <v/>
      </c>
      <c r="AB4376" s="1050" t="str">
        <f t="shared" si="626"/>
        <v/>
      </c>
    </row>
    <row r="4377" spans="23:28" ht="12.75" customHeight="1">
      <c r="W4377" s="1046" t="str">
        <f t="shared" si="627"/>
        <v/>
      </c>
      <c r="X4377" s="1047"/>
      <c r="Y4377" s="1048"/>
      <c r="Z4377" s="1049" t="str">
        <f t="shared" si="624"/>
        <v/>
      </c>
      <c r="AA4377" s="1049" t="str">
        <f t="shared" si="625"/>
        <v/>
      </c>
      <c r="AB4377" s="1050" t="str">
        <f t="shared" si="626"/>
        <v/>
      </c>
    </row>
    <row r="4378" spans="23:28" ht="12.75" customHeight="1">
      <c r="W4378" s="1046" t="str">
        <f t="shared" si="627"/>
        <v/>
      </c>
      <c r="X4378" s="1047"/>
      <c r="Y4378" s="1048"/>
      <c r="Z4378" s="1049" t="str">
        <f t="shared" si="624"/>
        <v/>
      </c>
      <c r="AA4378" s="1049" t="str">
        <f t="shared" si="625"/>
        <v/>
      </c>
      <c r="AB4378" s="1050" t="str">
        <f t="shared" si="626"/>
        <v/>
      </c>
    </row>
    <row r="4379" spans="23:28" ht="12.75" customHeight="1">
      <c r="W4379" s="1046" t="str">
        <f t="shared" si="627"/>
        <v/>
      </c>
      <c r="X4379" s="1047"/>
      <c r="Y4379" s="1048"/>
      <c r="Z4379" s="1049" t="str">
        <f t="shared" si="624"/>
        <v/>
      </c>
      <c r="AA4379" s="1049" t="str">
        <f t="shared" si="625"/>
        <v/>
      </c>
      <c r="AB4379" s="1050" t="str">
        <f t="shared" si="626"/>
        <v/>
      </c>
    </row>
    <row r="4380" spans="23:28" ht="12.75" customHeight="1">
      <c r="W4380" s="1046" t="str">
        <f t="shared" si="627"/>
        <v/>
      </c>
      <c r="X4380" s="1047"/>
      <c r="Y4380" s="1048"/>
      <c r="Z4380" s="1049" t="str">
        <f t="shared" si="624"/>
        <v/>
      </c>
      <c r="AA4380" s="1049" t="str">
        <f t="shared" si="625"/>
        <v/>
      </c>
      <c r="AB4380" s="1050" t="str">
        <f t="shared" si="626"/>
        <v/>
      </c>
    </row>
    <row r="4381" spans="23:28" ht="12.75" customHeight="1">
      <c r="W4381" s="1046" t="str">
        <f t="shared" si="627"/>
        <v/>
      </c>
      <c r="X4381" s="1047"/>
      <c r="Y4381" s="1048"/>
      <c r="Z4381" s="1049" t="str">
        <f t="shared" si="624"/>
        <v/>
      </c>
      <c r="AA4381" s="1049" t="str">
        <f t="shared" si="625"/>
        <v/>
      </c>
      <c r="AB4381" s="1050" t="str">
        <f t="shared" si="626"/>
        <v/>
      </c>
    </row>
    <row r="4382" spans="23:28" ht="12.75" customHeight="1">
      <c r="W4382" s="1046" t="str">
        <f t="shared" si="627"/>
        <v/>
      </c>
      <c r="X4382" s="1047"/>
      <c r="Y4382" s="1048"/>
      <c r="Z4382" s="1049" t="str">
        <f t="shared" si="624"/>
        <v/>
      </c>
      <c r="AA4382" s="1049" t="str">
        <f t="shared" si="625"/>
        <v/>
      </c>
      <c r="AB4382" s="1050" t="str">
        <f t="shared" si="626"/>
        <v/>
      </c>
    </row>
    <row r="4383" spans="23:28" ht="12.75" customHeight="1">
      <c r="W4383" s="1046" t="str">
        <f t="shared" si="627"/>
        <v/>
      </c>
      <c r="X4383" s="1047"/>
      <c r="Y4383" s="1048"/>
      <c r="Z4383" s="1049" t="str">
        <f t="shared" si="624"/>
        <v/>
      </c>
      <c r="AA4383" s="1049" t="str">
        <f t="shared" si="625"/>
        <v/>
      </c>
      <c r="AB4383" s="1050" t="str">
        <f t="shared" si="626"/>
        <v/>
      </c>
    </row>
    <row r="4384" spans="23:28" ht="12.75" customHeight="1">
      <c r="W4384" s="1046" t="str">
        <f t="shared" si="627"/>
        <v/>
      </c>
      <c r="X4384" s="1047"/>
      <c r="Y4384" s="1048"/>
      <c r="Z4384" s="1049" t="str">
        <f t="shared" si="624"/>
        <v/>
      </c>
      <c r="AA4384" s="1049" t="str">
        <f t="shared" si="625"/>
        <v/>
      </c>
      <c r="AB4384" s="1050" t="str">
        <f t="shared" si="626"/>
        <v/>
      </c>
    </row>
    <row r="4385" spans="23:28" ht="12.75" customHeight="1">
      <c r="W4385" s="1046" t="str">
        <f t="shared" si="627"/>
        <v/>
      </c>
      <c r="X4385" s="1047"/>
      <c r="Y4385" s="1048"/>
      <c r="Z4385" s="1049" t="str">
        <f t="shared" si="624"/>
        <v/>
      </c>
      <c r="AA4385" s="1049" t="str">
        <f t="shared" si="625"/>
        <v/>
      </c>
      <c r="AB4385" s="1050" t="str">
        <f t="shared" si="626"/>
        <v/>
      </c>
    </row>
    <row r="4386" spans="23:28" ht="12.75" customHeight="1">
      <c r="W4386" s="1046" t="str">
        <f t="shared" si="627"/>
        <v/>
      </c>
      <c r="X4386" s="1047"/>
      <c r="Y4386" s="1048"/>
      <c r="Z4386" s="1049" t="str">
        <f t="shared" si="624"/>
        <v/>
      </c>
      <c r="AA4386" s="1049" t="str">
        <f t="shared" si="625"/>
        <v/>
      </c>
      <c r="AB4386" s="1050" t="str">
        <f t="shared" si="626"/>
        <v/>
      </c>
    </row>
    <row r="4387" spans="23:28" ht="12.75" customHeight="1">
      <c r="W4387" s="1046" t="str">
        <f t="shared" si="627"/>
        <v/>
      </c>
      <c r="X4387" s="1047"/>
      <c r="Y4387" s="1048"/>
      <c r="Z4387" s="1049" t="str">
        <f t="shared" si="624"/>
        <v/>
      </c>
      <c r="AA4387" s="1049" t="str">
        <f t="shared" si="625"/>
        <v/>
      </c>
      <c r="AB4387" s="1050" t="str">
        <f t="shared" si="626"/>
        <v/>
      </c>
    </row>
    <row r="4388" spans="23:28" ht="12.75" customHeight="1">
      <c r="W4388" s="1046" t="str">
        <f t="shared" si="627"/>
        <v/>
      </c>
      <c r="X4388" s="1047"/>
      <c r="Y4388" s="1048"/>
      <c r="Z4388" s="1049" t="str">
        <f t="shared" si="624"/>
        <v/>
      </c>
      <c r="AA4388" s="1049" t="str">
        <f t="shared" si="625"/>
        <v/>
      </c>
      <c r="AB4388" s="1050" t="str">
        <f t="shared" si="626"/>
        <v/>
      </c>
    </row>
    <row r="4389" spans="23:28" ht="12.75" customHeight="1">
      <c r="W4389" s="1046" t="str">
        <f t="shared" si="627"/>
        <v/>
      </c>
      <c r="X4389" s="1047"/>
      <c r="Y4389" s="1048"/>
      <c r="Z4389" s="1049" t="str">
        <f t="shared" si="624"/>
        <v/>
      </c>
      <c r="AA4389" s="1049" t="str">
        <f t="shared" si="625"/>
        <v/>
      </c>
      <c r="AB4389" s="1050" t="str">
        <f t="shared" si="626"/>
        <v/>
      </c>
    </row>
    <row r="4390" spans="23:28" ht="12.75" customHeight="1">
      <c r="W4390" s="1046" t="str">
        <f t="shared" si="627"/>
        <v/>
      </c>
      <c r="X4390" s="1047"/>
      <c r="Y4390" s="1048"/>
      <c r="Z4390" s="1049" t="str">
        <f t="shared" si="624"/>
        <v/>
      </c>
      <c r="AA4390" s="1049" t="str">
        <f t="shared" si="625"/>
        <v/>
      </c>
      <c r="AB4390" s="1050" t="str">
        <f t="shared" si="626"/>
        <v/>
      </c>
    </row>
    <row r="4391" spans="23:28" ht="12.75" customHeight="1">
      <c r="W4391" s="1046" t="str">
        <f t="shared" si="627"/>
        <v/>
      </c>
      <c r="X4391" s="1047"/>
      <c r="Y4391" s="1048"/>
      <c r="Z4391" s="1049" t="str">
        <f t="shared" si="624"/>
        <v/>
      </c>
      <c r="AA4391" s="1049" t="str">
        <f t="shared" si="625"/>
        <v/>
      </c>
      <c r="AB4391" s="1050" t="str">
        <f t="shared" si="626"/>
        <v/>
      </c>
    </row>
    <row r="4392" spans="23:28" ht="12.75" customHeight="1">
      <c r="W4392" s="1046" t="str">
        <f t="shared" si="627"/>
        <v/>
      </c>
      <c r="X4392" s="1047"/>
      <c r="Y4392" s="1048"/>
      <c r="Z4392" s="1049" t="str">
        <f t="shared" si="624"/>
        <v/>
      </c>
      <c r="AA4392" s="1049" t="str">
        <f t="shared" si="625"/>
        <v/>
      </c>
      <c r="AB4392" s="1050" t="str">
        <f t="shared" si="626"/>
        <v/>
      </c>
    </row>
    <row r="4393" spans="23:28" ht="12.75" customHeight="1">
      <c r="W4393" s="1046" t="str">
        <f t="shared" si="627"/>
        <v/>
      </c>
      <c r="X4393" s="1047"/>
      <c r="Y4393" s="1048"/>
      <c r="Z4393" s="1049" t="str">
        <f t="shared" si="624"/>
        <v/>
      </c>
      <c r="AA4393" s="1049" t="str">
        <f t="shared" si="625"/>
        <v/>
      </c>
      <c r="AB4393" s="1050" t="str">
        <f t="shared" si="626"/>
        <v/>
      </c>
    </row>
    <row r="4394" spans="23:28" ht="12.75" customHeight="1">
      <c r="W4394" s="1046" t="str">
        <f t="shared" si="627"/>
        <v/>
      </c>
      <c r="X4394" s="1047"/>
      <c r="Y4394" s="1048"/>
      <c r="Z4394" s="1049" t="str">
        <f t="shared" si="624"/>
        <v/>
      </c>
      <c r="AA4394" s="1049" t="str">
        <f t="shared" si="625"/>
        <v/>
      </c>
      <c r="AB4394" s="1050" t="str">
        <f t="shared" si="626"/>
        <v/>
      </c>
    </row>
    <row r="4395" spans="23:28" ht="12.75" customHeight="1">
      <c r="W4395" s="1046" t="str">
        <f t="shared" si="627"/>
        <v/>
      </c>
      <c r="X4395" s="1047"/>
      <c r="Y4395" s="1048"/>
      <c r="Z4395" s="1049" t="str">
        <f t="shared" si="624"/>
        <v/>
      </c>
      <c r="AA4395" s="1049" t="str">
        <f t="shared" si="625"/>
        <v/>
      </c>
      <c r="AB4395" s="1050" t="str">
        <f t="shared" si="626"/>
        <v/>
      </c>
    </row>
    <row r="4396" spans="23:28" ht="12.75" customHeight="1">
      <c r="W4396" s="1046" t="str">
        <f t="shared" si="627"/>
        <v/>
      </c>
      <c r="X4396" s="1047"/>
      <c r="Y4396" s="1048"/>
      <c r="Z4396" s="1049" t="str">
        <f t="shared" si="624"/>
        <v/>
      </c>
      <c r="AA4396" s="1049" t="str">
        <f t="shared" si="625"/>
        <v/>
      </c>
      <c r="AB4396" s="1050" t="str">
        <f t="shared" si="626"/>
        <v/>
      </c>
    </row>
    <row r="4397" spans="23:28" ht="12.75" customHeight="1">
      <c r="W4397" s="1046" t="str">
        <f t="shared" si="627"/>
        <v/>
      </c>
      <c r="X4397" s="1047"/>
      <c r="Y4397" s="1048"/>
      <c r="Z4397" s="1049" t="str">
        <f t="shared" si="624"/>
        <v/>
      </c>
      <c r="AA4397" s="1049" t="str">
        <f t="shared" si="625"/>
        <v/>
      </c>
      <c r="AB4397" s="1050" t="str">
        <f t="shared" si="626"/>
        <v/>
      </c>
    </row>
    <row r="4398" spans="23:28" ht="12.75" customHeight="1">
      <c r="W4398" s="1046" t="str">
        <f t="shared" si="627"/>
        <v/>
      </c>
      <c r="X4398" s="1047"/>
      <c r="Y4398" s="1048"/>
      <c r="Z4398" s="1049" t="str">
        <f t="shared" si="624"/>
        <v/>
      </c>
      <c r="AA4398" s="1049" t="str">
        <f t="shared" si="625"/>
        <v/>
      </c>
      <c r="AB4398" s="1050" t="str">
        <f t="shared" si="626"/>
        <v/>
      </c>
    </row>
    <row r="4399" spans="23:28" ht="12.75" customHeight="1">
      <c r="W4399" s="1046" t="str">
        <f t="shared" si="627"/>
        <v/>
      </c>
      <c r="X4399" s="1047"/>
      <c r="Y4399" s="1048"/>
      <c r="Z4399" s="1049" t="str">
        <f t="shared" si="624"/>
        <v/>
      </c>
      <c r="AA4399" s="1049" t="str">
        <f t="shared" si="625"/>
        <v/>
      </c>
      <c r="AB4399" s="1050" t="str">
        <f t="shared" si="626"/>
        <v/>
      </c>
    </row>
    <row r="4400" spans="23:28" ht="12.75" customHeight="1">
      <c r="W4400" s="1046" t="str">
        <f t="shared" si="627"/>
        <v/>
      </c>
      <c r="X4400" s="1047"/>
      <c r="Y4400" s="1048"/>
      <c r="Z4400" s="1049" t="str">
        <f t="shared" si="624"/>
        <v/>
      </c>
      <c r="AA4400" s="1049" t="str">
        <f t="shared" si="625"/>
        <v/>
      </c>
      <c r="AB4400" s="1050" t="str">
        <f t="shared" si="626"/>
        <v/>
      </c>
    </row>
    <row r="4401" spans="23:28" ht="12.75" customHeight="1">
      <c r="W4401" s="1046" t="str">
        <f t="shared" si="627"/>
        <v/>
      </c>
      <c r="X4401" s="1047"/>
      <c r="Y4401" s="1048"/>
      <c r="Z4401" s="1049" t="str">
        <f t="shared" si="624"/>
        <v/>
      </c>
      <c r="AA4401" s="1049" t="str">
        <f t="shared" si="625"/>
        <v/>
      </c>
      <c r="AB4401" s="1050" t="str">
        <f t="shared" si="626"/>
        <v/>
      </c>
    </row>
    <row r="4402" spans="23:28" ht="12.75" customHeight="1">
      <c r="W4402" s="1046" t="str">
        <f t="shared" si="627"/>
        <v/>
      </c>
      <c r="X4402" s="1047"/>
      <c r="Y4402" s="1048"/>
      <c r="Z4402" s="1049" t="str">
        <f t="shared" si="624"/>
        <v/>
      </c>
      <c r="AA4402" s="1049" t="str">
        <f t="shared" si="625"/>
        <v/>
      </c>
      <c r="AB4402" s="1050" t="str">
        <f t="shared" si="626"/>
        <v/>
      </c>
    </row>
    <row r="4403" spans="23:28" ht="12.75" customHeight="1">
      <c r="W4403" s="1046" t="str">
        <f t="shared" si="627"/>
        <v/>
      </c>
      <c r="X4403" s="1047"/>
      <c r="Y4403" s="1048"/>
      <c r="Z4403" s="1049" t="str">
        <f t="shared" si="624"/>
        <v/>
      </c>
      <c r="AA4403" s="1049" t="str">
        <f t="shared" si="625"/>
        <v/>
      </c>
      <c r="AB4403" s="1050" t="str">
        <f t="shared" si="626"/>
        <v/>
      </c>
    </row>
    <row r="4404" spans="23:28" ht="12.75" customHeight="1">
      <c r="W4404" s="1046" t="str">
        <f t="shared" si="627"/>
        <v/>
      </c>
      <c r="X4404" s="1047"/>
      <c r="Y4404" s="1048"/>
      <c r="Z4404" s="1049" t="str">
        <f t="shared" si="624"/>
        <v/>
      </c>
      <c r="AA4404" s="1049" t="str">
        <f t="shared" si="625"/>
        <v/>
      </c>
      <c r="AB4404" s="1050" t="str">
        <f t="shared" si="626"/>
        <v/>
      </c>
    </row>
    <row r="4405" spans="23:28" ht="12.75" customHeight="1">
      <c r="W4405" s="1046" t="str">
        <f t="shared" si="627"/>
        <v/>
      </c>
      <c r="X4405" s="1047"/>
      <c r="Y4405" s="1048"/>
      <c r="Z4405" s="1049" t="str">
        <f t="shared" si="624"/>
        <v/>
      </c>
      <c r="AA4405" s="1049" t="str">
        <f t="shared" si="625"/>
        <v/>
      </c>
      <c r="AB4405" s="1050" t="str">
        <f t="shared" si="626"/>
        <v/>
      </c>
    </row>
    <row r="4406" spans="23:28" ht="12.75" customHeight="1">
      <c r="W4406" s="1046" t="str">
        <f t="shared" si="627"/>
        <v/>
      </c>
      <c r="X4406" s="1047"/>
      <c r="Y4406" s="1048"/>
      <c r="Z4406" s="1049" t="str">
        <f t="shared" si="624"/>
        <v/>
      </c>
      <c r="AA4406" s="1049" t="str">
        <f t="shared" si="625"/>
        <v/>
      </c>
      <c r="AB4406" s="1050" t="str">
        <f t="shared" si="626"/>
        <v/>
      </c>
    </row>
    <row r="4407" spans="23:28" ht="12.75" customHeight="1">
      <c r="W4407" s="1046" t="str">
        <f t="shared" si="627"/>
        <v/>
      </c>
      <c r="X4407" s="1047"/>
      <c r="Y4407" s="1048"/>
      <c r="Z4407" s="1049" t="str">
        <f t="shared" si="624"/>
        <v/>
      </c>
      <c r="AA4407" s="1049" t="str">
        <f t="shared" si="625"/>
        <v/>
      </c>
      <c r="AB4407" s="1050" t="str">
        <f t="shared" si="626"/>
        <v/>
      </c>
    </row>
    <row r="4408" spans="23:28" ht="12.75" customHeight="1">
      <c r="W4408" s="1046" t="str">
        <f t="shared" si="627"/>
        <v/>
      </c>
      <c r="X4408" s="1047"/>
      <c r="Y4408" s="1048"/>
      <c r="Z4408" s="1049" t="str">
        <f t="shared" si="624"/>
        <v/>
      </c>
      <c r="AA4408" s="1049" t="str">
        <f t="shared" si="625"/>
        <v/>
      </c>
      <c r="AB4408" s="1050" t="str">
        <f t="shared" si="626"/>
        <v/>
      </c>
    </row>
    <row r="4409" spans="23:28" ht="12.75" customHeight="1">
      <c r="W4409" s="1046" t="str">
        <f t="shared" si="627"/>
        <v/>
      </c>
      <c r="X4409" s="1047"/>
      <c r="Y4409" s="1048"/>
      <c r="Z4409" s="1049" t="str">
        <f t="shared" si="624"/>
        <v/>
      </c>
      <c r="AA4409" s="1049" t="str">
        <f t="shared" si="625"/>
        <v/>
      </c>
      <c r="AB4409" s="1050" t="str">
        <f t="shared" si="626"/>
        <v/>
      </c>
    </row>
    <row r="4410" spans="23:28" ht="12.75" customHeight="1">
      <c r="W4410" s="1046" t="str">
        <f t="shared" si="627"/>
        <v/>
      </c>
      <c r="X4410" s="1047"/>
      <c r="Y4410" s="1048"/>
      <c r="Z4410" s="1049" t="str">
        <f t="shared" si="624"/>
        <v/>
      </c>
      <c r="AA4410" s="1049" t="str">
        <f t="shared" si="625"/>
        <v/>
      </c>
      <c r="AB4410" s="1050" t="str">
        <f t="shared" si="626"/>
        <v/>
      </c>
    </row>
    <row r="4411" spans="23:28" ht="12.75" customHeight="1">
      <c r="W4411" s="1046" t="str">
        <f t="shared" si="627"/>
        <v/>
      </c>
      <c r="X4411" s="1047"/>
      <c r="Y4411" s="1048"/>
      <c r="Z4411" s="1049" t="str">
        <f t="shared" si="624"/>
        <v/>
      </c>
      <c r="AA4411" s="1049" t="str">
        <f t="shared" si="625"/>
        <v/>
      </c>
      <c r="AB4411" s="1050" t="str">
        <f t="shared" si="626"/>
        <v/>
      </c>
    </row>
    <row r="4412" spans="23:28" ht="12.75" customHeight="1">
      <c r="W4412" s="1046" t="str">
        <f t="shared" si="627"/>
        <v/>
      </c>
      <c r="X4412" s="1047"/>
      <c r="Y4412" s="1048"/>
      <c r="Z4412" s="1049" t="str">
        <f t="shared" si="624"/>
        <v/>
      </c>
      <c r="AA4412" s="1049" t="str">
        <f t="shared" si="625"/>
        <v/>
      </c>
      <c r="AB4412" s="1050" t="str">
        <f t="shared" si="626"/>
        <v/>
      </c>
    </row>
    <row r="4413" spans="23:28" ht="12.75" customHeight="1">
      <c r="W4413" s="1046" t="str">
        <f t="shared" si="627"/>
        <v/>
      </c>
      <c r="X4413" s="1047"/>
      <c r="Y4413" s="1048"/>
      <c r="Z4413" s="1049" t="str">
        <f t="shared" si="624"/>
        <v/>
      </c>
      <c r="AA4413" s="1049" t="str">
        <f t="shared" si="625"/>
        <v/>
      </c>
      <c r="AB4413" s="1050" t="str">
        <f t="shared" si="626"/>
        <v/>
      </c>
    </row>
    <row r="4414" spans="23:28" ht="12.75" customHeight="1">
      <c r="W4414" s="1046" t="str">
        <f t="shared" si="627"/>
        <v/>
      </c>
      <c r="X4414" s="1047"/>
      <c r="Y4414" s="1048"/>
      <c r="Z4414" s="1049" t="str">
        <f t="shared" si="624"/>
        <v/>
      </c>
      <c r="AA4414" s="1049" t="str">
        <f t="shared" si="625"/>
        <v/>
      </c>
      <c r="AB4414" s="1050" t="str">
        <f t="shared" si="626"/>
        <v/>
      </c>
    </row>
    <row r="4415" spans="23:28" ht="12.75" customHeight="1">
      <c r="W4415" s="1046" t="str">
        <f t="shared" si="627"/>
        <v/>
      </c>
      <c r="X4415" s="1047"/>
      <c r="Y4415" s="1048"/>
      <c r="Z4415" s="1049" t="str">
        <f t="shared" si="624"/>
        <v/>
      </c>
      <c r="AA4415" s="1049" t="str">
        <f t="shared" si="625"/>
        <v/>
      </c>
      <c r="AB4415" s="1050" t="str">
        <f t="shared" si="626"/>
        <v/>
      </c>
    </row>
    <row r="4416" spans="23:28" ht="12.75" customHeight="1">
      <c r="W4416" s="1046" t="str">
        <f t="shared" si="627"/>
        <v/>
      </c>
      <c r="X4416" s="1047"/>
      <c r="Y4416" s="1048"/>
      <c r="Z4416" s="1049" t="str">
        <f t="shared" si="624"/>
        <v/>
      </c>
      <c r="AA4416" s="1049" t="str">
        <f t="shared" si="625"/>
        <v/>
      </c>
      <c r="AB4416" s="1050" t="str">
        <f t="shared" si="626"/>
        <v/>
      </c>
    </row>
    <row r="4417" spans="23:28" ht="12.75" customHeight="1">
      <c r="W4417" s="1046" t="str">
        <f t="shared" si="627"/>
        <v/>
      </c>
      <c r="X4417" s="1047"/>
      <c r="Y4417" s="1048"/>
      <c r="Z4417" s="1049" t="str">
        <f t="shared" si="624"/>
        <v/>
      </c>
      <c r="AA4417" s="1049" t="str">
        <f t="shared" si="625"/>
        <v/>
      </c>
      <c r="AB4417" s="1050" t="str">
        <f t="shared" si="626"/>
        <v/>
      </c>
    </row>
    <row r="4418" spans="23:28" ht="12.75" customHeight="1">
      <c r="W4418" s="1046" t="str">
        <f t="shared" si="627"/>
        <v/>
      </c>
      <c r="X4418" s="1047"/>
      <c r="Y4418" s="1048"/>
      <c r="Z4418" s="1049" t="str">
        <f t="shared" si="624"/>
        <v/>
      </c>
      <c r="AA4418" s="1049" t="str">
        <f t="shared" si="625"/>
        <v/>
      </c>
      <c r="AB4418" s="1050" t="str">
        <f t="shared" si="626"/>
        <v/>
      </c>
    </row>
    <row r="4419" spans="23:28" ht="12.75" customHeight="1">
      <c r="W4419" s="1046" t="str">
        <f t="shared" si="627"/>
        <v/>
      </c>
      <c r="X4419" s="1047"/>
      <c r="Y4419" s="1048"/>
      <c r="Z4419" s="1049" t="str">
        <f t="shared" ref="Z4419:Z4482" si="628">IF($K4419="","",_xlfn.LET(_xlpm.gDate,K4419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419" s="1049" t="str">
        <f t="shared" ref="AA4419:AA4482" si="629">IF($Z4419="","",TEXT($Z4419,"mm"))</f>
        <v/>
      </c>
      <c r="AB4419" s="1050" t="str">
        <f t="shared" ref="AB4419:AB4482" si="630">IFERROR(CHOOSE(AA4419,"መስከረም","ጥቅምት","ህዳር  ","ታህሳስ ","ጥር ","የካቲት ","መጋቢት ","ሚይዚያ ","ግንቦት ","ሰኔ ","ሐምሌ ","ነሐሴ ","Pagume"),"")</f>
        <v/>
      </c>
    </row>
    <row r="4420" spans="23:28" ht="12.75" customHeight="1">
      <c r="W4420" s="1046" t="str">
        <f t="shared" ref="W4420:W4483" si="631">IF($D4420="","",_xlfn.LET(_xlpm.gDate,D4420,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420" s="1047"/>
      <c r="Y4420" s="1048"/>
      <c r="Z4420" s="1049" t="str">
        <f t="shared" si="628"/>
        <v/>
      </c>
      <c r="AA4420" s="1049" t="str">
        <f t="shared" si="629"/>
        <v/>
      </c>
      <c r="AB4420" s="1050" t="str">
        <f t="shared" si="630"/>
        <v/>
      </c>
    </row>
    <row r="4421" spans="23:28" ht="12.75" customHeight="1">
      <c r="W4421" s="1046" t="str">
        <f t="shared" si="631"/>
        <v/>
      </c>
      <c r="X4421" s="1047"/>
      <c r="Y4421" s="1048"/>
      <c r="Z4421" s="1049" t="str">
        <f t="shared" si="628"/>
        <v/>
      </c>
      <c r="AA4421" s="1049" t="str">
        <f t="shared" si="629"/>
        <v/>
      </c>
      <c r="AB4421" s="1050" t="str">
        <f t="shared" si="630"/>
        <v/>
      </c>
    </row>
    <row r="4422" spans="23:28" ht="12.75" customHeight="1">
      <c r="W4422" s="1046" t="str">
        <f t="shared" si="631"/>
        <v/>
      </c>
      <c r="X4422" s="1047"/>
      <c r="Y4422" s="1048"/>
      <c r="Z4422" s="1049" t="str">
        <f t="shared" si="628"/>
        <v/>
      </c>
      <c r="AA4422" s="1049" t="str">
        <f t="shared" si="629"/>
        <v/>
      </c>
      <c r="AB4422" s="1050" t="str">
        <f t="shared" si="630"/>
        <v/>
      </c>
    </row>
    <row r="4423" spans="23:28" ht="12.75" customHeight="1">
      <c r="W4423" s="1046" t="str">
        <f t="shared" si="631"/>
        <v/>
      </c>
      <c r="X4423" s="1047"/>
      <c r="Y4423" s="1048"/>
      <c r="Z4423" s="1049" t="str">
        <f t="shared" si="628"/>
        <v/>
      </c>
      <c r="AA4423" s="1049" t="str">
        <f t="shared" si="629"/>
        <v/>
      </c>
      <c r="AB4423" s="1050" t="str">
        <f t="shared" si="630"/>
        <v/>
      </c>
    </row>
    <row r="4424" spans="23:28" ht="12.75" customHeight="1">
      <c r="W4424" s="1046" t="str">
        <f t="shared" si="631"/>
        <v/>
      </c>
      <c r="X4424" s="1047"/>
      <c r="Y4424" s="1048"/>
      <c r="Z4424" s="1049" t="str">
        <f t="shared" si="628"/>
        <v/>
      </c>
      <c r="AA4424" s="1049" t="str">
        <f t="shared" si="629"/>
        <v/>
      </c>
      <c r="AB4424" s="1050" t="str">
        <f t="shared" si="630"/>
        <v/>
      </c>
    </row>
    <row r="4425" spans="23:28" ht="12.75" customHeight="1">
      <c r="W4425" s="1046" t="str">
        <f t="shared" si="631"/>
        <v/>
      </c>
      <c r="X4425" s="1047"/>
      <c r="Y4425" s="1048"/>
      <c r="Z4425" s="1049" t="str">
        <f t="shared" si="628"/>
        <v/>
      </c>
      <c r="AA4425" s="1049" t="str">
        <f t="shared" si="629"/>
        <v/>
      </c>
      <c r="AB4425" s="1050" t="str">
        <f t="shared" si="630"/>
        <v/>
      </c>
    </row>
    <row r="4426" spans="23:28" ht="12.75" customHeight="1">
      <c r="W4426" s="1046" t="str">
        <f t="shared" si="631"/>
        <v/>
      </c>
      <c r="X4426" s="1047"/>
      <c r="Y4426" s="1048"/>
      <c r="Z4426" s="1049" t="str">
        <f t="shared" si="628"/>
        <v/>
      </c>
      <c r="AA4426" s="1049" t="str">
        <f t="shared" si="629"/>
        <v/>
      </c>
      <c r="AB4426" s="1050" t="str">
        <f t="shared" si="630"/>
        <v/>
      </c>
    </row>
    <row r="4427" spans="23:28" ht="12.75" customHeight="1">
      <c r="W4427" s="1046" t="str">
        <f t="shared" si="631"/>
        <v/>
      </c>
      <c r="X4427" s="1047"/>
      <c r="Y4427" s="1048"/>
      <c r="Z4427" s="1049" t="str">
        <f t="shared" si="628"/>
        <v/>
      </c>
      <c r="AA4427" s="1049" t="str">
        <f t="shared" si="629"/>
        <v/>
      </c>
      <c r="AB4427" s="1050" t="str">
        <f t="shared" si="630"/>
        <v/>
      </c>
    </row>
    <row r="4428" spans="23:28" ht="12.75" customHeight="1">
      <c r="W4428" s="1046" t="str">
        <f t="shared" si="631"/>
        <v/>
      </c>
      <c r="X4428" s="1047"/>
      <c r="Y4428" s="1048"/>
      <c r="Z4428" s="1049" t="str">
        <f t="shared" si="628"/>
        <v/>
      </c>
      <c r="AA4428" s="1049" t="str">
        <f t="shared" si="629"/>
        <v/>
      </c>
      <c r="AB4428" s="1050" t="str">
        <f t="shared" si="630"/>
        <v/>
      </c>
    </row>
    <row r="4429" spans="23:28" ht="12.75" customHeight="1">
      <c r="W4429" s="1046" t="str">
        <f t="shared" si="631"/>
        <v/>
      </c>
      <c r="X4429" s="1047"/>
      <c r="Y4429" s="1048"/>
      <c r="Z4429" s="1049" t="str">
        <f t="shared" si="628"/>
        <v/>
      </c>
      <c r="AA4429" s="1049" t="str">
        <f t="shared" si="629"/>
        <v/>
      </c>
      <c r="AB4429" s="1050" t="str">
        <f t="shared" si="630"/>
        <v/>
      </c>
    </row>
    <row r="4430" spans="23:28" ht="12.75" customHeight="1">
      <c r="W4430" s="1046" t="str">
        <f t="shared" si="631"/>
        <v/>
      </c>
      <c r="X4430" s="1047"/>
      <c r="Y4430" s="1048"/>
      <c r="Z4430" s="1049" t="str">
        <f t="shared" si="628"/>
        <v/>
      </c>
      <c r="AA4430" s="1049" t="str">
        <f t="shared" si="629"/>
        <v/>
      </c>
      <c r="AB4430" s="1050" t="str">
        <f t="shared" si="630"/>
        <v/>
      </c>
    </row>
    <row r="4431" spans="23:28" ht="12.75" customHeight="1">
      <c r="W4431" s="1046" t="str">
        <f t="shared" si="631"/>
        <v/>
      </c>
      <c r="X4431" s="1047"/>
      <c r="Y4431" s="1048"/>
      <c r="Z4431" s="1049" t="str">
        <f t="shared" si="628"/>
        <v/>
      </c>
      <c r="AA4431" s="1049" t="str">
        <f t="shared" si="629"/>
        <v/>
      </c>
      <c r="AB4431" s="1050" t="str">
        <f t="shared" si="630"/>
        <v/>
      </c>
    </row>
    <row r="4432" spans="23:28" ht="12.75" customHeight="1">
      <c r="W4432" s="1046" t="str">
        <f t="shared" si="631"/>
        <v/>
      </c>
      <c r="X4432" s="1047"/>
      <c r="Y4432" s="1048"/>
      <c r="Z4432" s="1049" t="str">
        <f t="shared" si="628"/>
        <v/>
      </c>
      <c r="AA4432" s="1049" t="str">
        <f t="shared" si="629"/>
        <v/>
      </c>
      <c r="AB4432" s="1050" t="str">
        <f t="shared" si="630"/>
        <v/>
      </c>
    </row>
    <row r="4433" spans="23:28" ht="12.75" customHeight="1">
      <c r="W4433" s="1046" t="str">
        <f t="shared" si="631"/>
        <v/>
      </c>
      <c r="X4433" s="1047"/>
      <c r="Y4433" s="1048"/>
      <c r="Z4433" s="1049" t="str">
        <f t="shared" si="628"/>
        <v/>
      </c>
      <c r="AA4433" s="1049" t="str">
        <f t="shared" si="629"/>
        <v/>
      </c>
      <c r="AB4433" s="1050" t="str">
        <f t="shared" si="630"/>
        <v/>
      </c>
    </row>
    <row r="4434" spans="23:28" ht="12.75" customHeight="1">
      <c r="W4434" s="1046" t="str">
        <f t="shared" si="631"/>
        <v/>
      </c>
      <c r="X4434" s="1047"/>
      <c r="Y4434" s="1048"/>
      <c r="Z4434" s="1049" t="str">
        <f t="shared" si="628"/>
        <v/>
      </c>
      <c r="AA4434" s="1049" t="str">
        <f t="shared" si="629"/>
        <v/>
      </c>
      <c r="AB4434" s="1050" t="str">
        <f t="shared" si="630"/>
        <v/>
      </c>
    </row>
    <row r="4435" spans="23:28" ht="12.75" customHeight="1">
      <c r="W4435" s="1046" t="str">
        <f t="shared" si="631"/>
        <v/>
      </c>
      <c r="X4435" s="1047"/>
      <c r="Y4435" s="1048"/>
      <c r="Z4435" s="1049" t="str">
        <f t="shared" si="628"/>
        <v/>
      </c>
      <c r="AA4435" s="1049" t="str">
        <f t="shared" si="629"/>
        <v/>
      </c>
      <c r="AB4435" s="1050" t="str">
        <f t="shared" si="630"/>
        <v/>
      </c>
    </row>
    <row r="4436" spans="23:28" ht="12.75" customHeight="1">
      <c r="W4436" s="1046" t="str">
        <f t="shared" si="631"/>
        <v/>
      </c>
      <c r="X4436" s="1047"/>
      <c r="Y4436" s="1048"/>
      <c r="Z4436" s="1049" t="str">
        <f t="shared" si="628"/>
        <v/>
      </c>
      <c r="AA4436" s="1049" t="str">
        <f t="shared" si="629"/>
        <v/>
      </c>
      <c r="AB4436" s="1050" t="str">
        <f t="shared" si="630"/>
        <v/>
      </c>
    </row>
    <row r="4437" spans="23:28" ht="12.75" customHeight="1">
      <c r="W4437" s="1046" t="str">
        <f t="shared" si="631"/>
        <v/>
      </c>
      <c r="X4437" s="1047"/>
      <c r="Y4437" s="1048"/>
      <c r="Z4437" s="1049" t="str">
        <f t="shared" si="628"/>
        <v/>
      </c>
      <c r="AA4437" s="1049" t="str">
        <f t="shared" si="629"/>
        <v/>
      </c>
      <c r="AB4437" s="1050" t="str">
        <f t="shared" si="630"/>
        <v/>
      </c>
    </row>
    <row r="4438" spans="23:28" ht="12.75" customHeight="1">
      <c r="W4438" s="1046" t="str">
        <f t="shared" si="631"/>
        <v/>
      </c>
      <c r="X4438" s="1047"/>
      <c r="Y4438" s="1048"/>
      <c r="Z4438" s="1049" t="str">
        <f t="shared" si="628"/>
        <v/>
      </c>
      <c r="AA4438" s="1049" t="str">
        <f t="shared" si="629"/>
        <v/>
      </c>
      <c r="AB4438" s="1050" t="str">
        <f t="shared" si="630"/>
        <v/>
      </c>
    </row>
    <row r="4439" spans="23:28" ht="12.75" customHeight="1">
      <c r="W4439" s="1046" t="str">
        <f t="shared" si="631"/>
        <v/>
      </c>
      <c r="X4439" s="1047"/>
      <c r="Y4439" s="1048"/>
      <c r="Z4439" s="1049" t="str">
        <f t="shared" si="628"/>
        <v/>
      </c>
      <c r="AA4439" s="1049" t="str">
        <f t="shared" si="629"/>
        <v/>
      </c>
      <c r="AB4439" s="1050" t="str">
        <f t="shared" si="630"/>
        <v/>
      </c>
    </row>
    <row r="4440" spans="23:28" ht="12.75" customHeight="1">
      <c r="W4440" s="1046" t="str">
        <f t="shared" si="631"/>
        <v/>
      </c>
      <c r="X4440" s="1047"/>
      <c r="Y4440" s="1048"/>
      <c r="Z4440" s="1049" t="str">
        <f t="shared" si="628"/>
        <v/>
      </c>
      <c r="AA4440" s="1049" t="str">
        <f t="shared" si="629"/>
        <v/>
      </c>
      <c r="AB4440" s="1050" t="str">
        <f t="shared" si="630"/>
        <v/>
      </c>
    </row>
    <row r="4441" spans="23:28" ht="12.75" customHeight="1">
      <c r="W4441" s="1046" t="str">
        <f t="shared" si="631"/>
        <v/>
      </c>
      <c r="X4441" s="1047"/>
      <c r="Y4441" s="1048"/>
      <c r="Z4441" s="1049" t="str">
        <f t="shared" si="628"/>
        <v/>
      </c>
      <c r="AA4441" s="1049" t="str">
        <f t="shared" si="629"/>
        <v/>
      </c>
      <c r="AB4441" s="1050" t="str">
        <f t="shared" si="630"/>
        <v/>
      </c>
    </row>
    <row r="4442" spans="23:28" ht="12.75" customHeight="1">
      <c r="W4442" s="1046" t="str">
        <f t="shared" si="631"/>
        <v/>
      </c>
      <c r="X4442" s="1047"/>
      <c r="Y4442" s="1048"/>
      <c r="Z4442" s="1049" t="str">
        <f t="shared" si="628"/>
        <v/>
      </c>
      <c r="AA4442" s="1049" t="str">
        <f t="shared" si="629"/>
        <v/>
      </c>
      <c r="AB4442" s="1050" t="str">
        <f t="shared" si="630"/>
        <v/>
      </c>
    </row>
    <row r="4443" spans="23:28" ht="12.75" customHeight="1">
      <c r="W4443" s="1046" t="str">
        <f t="shared" si="631"/>
        <v/>
      </c>
      <c r="X4443" s="1047"/>
      <c r="Y4443" s="1048"/>
      <c r="Z4443" s="1049" t="str">
        <f t="shared" si="628"/>
        <v/>
      </c>
      <c r="AA4443" s="1049" t="str">
        <f t="shared" si="629"/>
        <v/>
      </c>
      <c r="AB4443" s="1050" t="str">
        <f t="shared" si="630"/>
        <v/>
      </c>
    </row>
    <row r="4444" spans="23:28" ht="12.75" customHeight="1">
      <c r="W4444" s="1046" t="str">
        <f t="shared" si="631"/>
        <v/>
      </c>
      <c r="X4444" s="1047"/>
      <c r="Y4444" s="1048"/>
      <c r="Z4444" s="1049" t="str">
        <f t="shared" si="628"/>
        <v/>
      </c>
      <c r="AA4444" s="1049" t="str">
        <f t="shared" si="629"/>
        <v/>
      </c>
      <c r="AB4444" s="1050" t="str">
        <f t="shared" si="630"/>
        <v/>
      </c>
    </row>
    <row r="4445" spans="23:28" ht="12.75" customHeight="1">
      <c r="W4445" s="1046" t="str">
        <f t="shared" si="631"/>
        <v/>
      </c>
      <c r="X4445" s="1047"/>
      <c r="Y4445" s="1048"/>
      <c r="Z4445" s="1049" t="str">
        <f t="shared" si="628"/>
        <v/>
      </c>
      <c r="AA4445" s="1049" t="str">
        <f t="shared" si="629"/>
        <v/>
      </c>
      <c r="AB4445" s="1050" t="str">
        <f t="shared" si="630"/>
        <v/>
      </c>
    </row>
    <row r="4446" spans="23:28" ht="12.75" customHeight="1">
      <c r="W4446" s="1046" t="str">
        <f t="shared" si="631"/>
        <v/>
      </c>
      <c r="X4446" s="1047"/>
      <c r="Y4446" s="1048"/>
      <c r="Z4446" s="1049" t="str">
        <f t="shared" si="628"/>
        <v/>
      </c>
      <c r="AA4446" s="1049" t="str">
        <f t="shared" si="629"/>
        <v/>
      </c>
      <c r="AB4446" s="1050" t="str">
        <f t="shared" si="630"/>
        <v/>
      </c>
    </row>
    <row r="4447" spans="23:28" ht="12.75" customHeight="1">
      <c r="W4447" s="1046" t="str">
        <f t="shared" si="631"/>
        <v/>
      </c>
      <c r="X4447" s="1047"/>
      <c r="Y4447" s="1048"/>
      <c r="Z4447" s="1049" t="str">
        <f t="shared" si="628"/>
        <v/>
      </c>
      <c r="AA4447" s="1049" t="str">
        <f t="shared" si="629"/>
        <v/>
      </c>
      <c r="AB4447" s="1050" t="str">
        <f t="shared" si="630"/>
        <v/>
      </c>
    </row>
    <row r="4448" spans="23:28" ht="12.75" customHeight="1">
      <c r="W4448" s="1046" t="str">
        <f t="shared" si="631"/>
        <v/>
      </c>
      <c r="X4448" s="1047"/>
      <c r="Y4448" s="1048"/>
      <c r="Z4448" s="1049" t="str">
        <f t="shared" si="628"/>
        <v/>
      </c>
      <c r="AA4448" s="1049" t="str">
        <f t="shared" si="629"/>
        <v/>
      </c>
      <c r="AB4448" s="1050" t="str">
        <f t="shared" si="630"/>
        <v/>
      </c>
    </row>
    <row r="4449" spans="23:28" ht="12.75" customHeight="1">
      <c r="W4449" s="1046" t="str">
        <f t="shared" si="631"/>
        <v/>
      </c>
      <c r="X4449" s="1047"/>
      <c r="Y4449" s="1048"/>
      <c r="Z4449" s="1049" t="str">
        <f t="shared" si="628"/>
        <v/>
      </c>
      <c r="AA4449" s="1049" t="str">
        <f t="shared" si="629"/>
        <v/>
      </c>
      <c r="AB4449" s="1050" t="str">
        <f t="shared" si="630"/>
        <v/>
      </c>
    </row>
    <row r="4450" spans="23:28" ht="12.75" customHeight="1">
      <c r="W4450" s="1046" t="str">
        <f t="shared" si="631"/>
        <v/>
      </c>
      <c r="X4450" s="1047"/>
      <c r="Y4450" s="1048"/>
      <c r="Z4450" s="1049" t="str">
        <f t="shared" si="628"/>
        <v/>
      </c>
      <c r="AA4450" s="1049" t="str">
        <f t="shared" si="629"/>
        <v/>
      </c>
      <c r="AB4450" s="1050" t="str">
        <f t="shared" si="630"/>
        <v/>
      </c>
    </row>
    <row r="4451" spans="23:28" ht="12.75" customHeight="1">
      <c r="W4451" s="1046" t="str">
        <f t="shared" si="631"/>
        <v/>
      </c>
      <c r="X4451" s="1047"/>
      <c r="Y4451" s="1048"/>
      <c r="Z4451" s="1049" t="str">
        <f t="shared" si="628"/>
        <v/>
      </c>
      <c r="AA4451" s="1049" t="str">
        <f t="shared" si="629"/>
        <v/>
      </c>
      <c r="AB4451" s="1050" t="str">
        <f t="shared" si="630"/>
        <v/>
      </c>
    </row>
    <row r="4452" spans="23:28" ht="12.75" customHeight="1">
      <c r="W4452" s="1046" t="str">
        <f t="shared" si="631"/>
        <v/>
      </c>
      <c r="X4452" s="1047"/>
      <c r="Y4452" s="1048"/>
      <c r="Z4452" s="1049" t="str">
        <f t="shared" si="628"/>
        <v/>
      </c>
      <c r="AA4452" s="1049" t="str">
        <f t="shared" si="629"/>
        <v/>
      </c>
      <c r="AB4452" s="1050" t="str">
        <f t="shared" si="630"/>
        <v/>
      </c>
    </row>
    <row r="4453" spans="23:28" ht="12.75" customHeight="1">
      <c r="W4453" s="1046" t="str">
        <f t="shared" si="631"/>
        <v/>
      </c>
      <c r="X4453" s="1047"/>
      <c r="Y4453" s="1048"/>
      <c r="Z4453" s="1049" t="str">
        <f t="shared" si="628"/>
        <v/>
      </c>
      <c r="AA4453" s="1049" t="str">
        <f t="shared" si="629"/>
        <v/>
      </c>
      <c r="AB4453" s="1050" t="str">
        <f t="shared" si="630"/>
        <v/>
      </c>
    </row>
    <row r="4454" spans="23:28" ht="12.75" customHeight="1">
      <c r="W4454" s="1046" t="str">
        <f t="shared" si="631"/>
        <v/>
      </c>
      <c r="X4454" s="1047"/>
      <c r="Y4454" s="1048"/>
      <c r="Z4454" s="1049" t="str">
        <f t="shared" si="628"/>
        <v/>
      </c>
      <c r="AA4454" s="1049" t="str">
        <f t="shared" si="629"/>
        <v/>
      </c>
      <c r="AB4454" s="1050" t="str">
        <f t="shared" si="630"/>
        <v/>
      </c>
    </row>
    <row r="4455" spans="23:28" ht="12.75" customHeight="1">
      <c r="W4455" s="1046" t="str">
        <f t="shared" si="631"/>
        <v/>
      </c>
      <c r="X4455" s="1047"/>
      <c r="Y4455" s="1048"/>
      <c r="Z4455" s="1049" t="str">
        <f t="shared" si="628"/>
        <v/>
      </c>
      <c r="AA4455" s="1049" t="str">
        <f t="shared" si="629"/>
        <v/>
      </c>
      <c r="AB4455" s="1050" t="str">
        <f t="shared" si="630"/>
        <v/>
      </c>
    </row>
    <row r="4456" spans="23:28" ht="12.75" customHeight="1">
      <c r="W4456" s="1046" t="str">
        <f t="shared" si="631"/>
        <v/>
      </c>
      <c r="X4456" s="1047"/>
      <c r="Y4456" s="1048"/>
      <c r="Z4456" s="1049" t="str">
        <f t="shared" si="628"/>
        <v/>
      </c>
      <c r="AA4456" s="1049" t="str">
        <f t="shared" si="629"/>
        <v/>
      </c>
      <c r="AB4456" s="1050" t="str">
        <f t="shared" si="630"/>
        <v/>
      </c>
    </row>
    <row r="4457" spans="23:28" ht="12.75" customHeight="1">
      <c r="W4457" s="1046" t="str">
        <f t="shared" si="631"/>
        <v/>
      </c>
      <c r="X4457" s="1047"/>
      <c r="Y4457" s="1048"/>
      <c r="Z4457" s="1049" t="str">
        <f t="shared" si="628"/>
        <v/>
      </c>
      <c r="AA4457" s="1049" t="str">
        <f t="shared" si="629"/>
        <v/>
      </c>
      <c r="AB4457" s="1050" t="str">
        <f t="shared" si="630"/>
        <v/>
      </c>
    </row>
    <row r="4458" spans="23:28" ht="12.75" customHeight="1">
      <c r="W4458" s="1046" t="str">
        <f t="shared" si="631"/>
        <v/>
      </c>
      <c r="X4458" s="1047"/>
      <c r="Y4458" s="1048"/>
      <c r="Z4458" s="1049" t="str">
        <f t="shared" si="628"/>
        <v/>
      </c>
      <c r="AA4458" s="1049" t="str">
        <f t="shared" si="629"/>
        <v/>
      </c>
      <c r="AB4458" s="1050" t="str">
        <f t="shared" si="630"/>
        <v/>
      </c>
    </row>
    <row r="4459" spans="23:28" ht="12.75" customHeight="1">
      <c r="W4459" s="1046" t="str">
        <f t="shared" si="631"/>
        <v/>
      </c>
      <c r="X4459" s="1047"/>
      <c r="Y4459" s="1048"/>
      <c r="Z4459" s="1049" t="str">
        <f t="shared" si="628"/>
        <v/>
      </c>
      <c r="AA4459" s="1049" t="str">
        <f t="shared" si="629"/>
        <v/>
      </c>
      <c r="AB4459" s="1050" t="str">
        <f t="shared" si="630"/>
        <v/>
      </c>
    </row>
    <row r="4460" spans="23:28" ht="12.75" customHeight="1">
      <c r="W4460" s="1046" t="str">
        <f t="shared" si="631"/>
        <v/>
      </c>
      <c r="X4460" s="1047"/>
      <c r="Y4460" s="1048"/>
      <c r="Z4460" s="1049" t="str">
        <f t="shared" si="628"/>
        <v/>
      </c>
      <c r="AA4460" s="1049" t="str">
        <f t="shared" si="629"/>
        <v/>
      </c>
      <c r="AB4460" s="1050" t="str">
        <f t="shared" si="630"/>
        <v/>
      </c>
    </row>
    <row r="4461" spans="23:28" ht="12.75" customHeight="1">
      <c r="W4461" s="1046" t="str">
        <f t="shared" si="631"/>
        <v/>
      </c>
      <c r="X4461" s="1047"/>
      <c r="Y4461" s="1048"/>
      <c r="Z4461" s="1049" t="str">
        <f t="shared" si="628"/>
        <v/>
      </c>
      <c r="AA4461" s="1049" t="str">
        <f t="shared" si="629"/>
        <v/>
      </c>
      <c r="AB4461" s="1050" t="str">
        <f t="shared" si="630"/>
        <v/>
      </c>
    </row>
    <row r="4462" spans="23:28" ht="12.75" customHeight="1">
      <c r="W4462" s="1046" t="str">
        <f t="shared" si="631"/>
        <v/>
      </c>
      <c r="X4462" s="1047"/>
      <c r="Y4462" s="1048"/>
      <c r="Z4462" s="1049" t="str">
        <f t="shared" si="628"/>
        <v/>
      </c>
      <c r="AA4462" s="1049" t="str">
        <f t="shared" si="629"/>
        <v/>
      </c>
      <c r="AB4462" s="1050" t="str">
        <f t="shared" si="630"/>
        <v/>
      </c>
    </row>
    <row r="4463" spans="23:28" ht="12.75" customHeight="1">
      <c r="W4463" s="1046" t="str">
        <f t="shared" si="631"/>
        <v/>
      </c>
      <c r="X4463" s="1047"/>
      <c r="Y4463" s="1048"/>
      <c r="Z4463" s="1049" t="str">
        <f t="shared" si="628"/>
        <v/>
      </c>
      <c r="AA4463" s="1049" t="str">
        <f t="shared" si="629"/>
        <v/>
      </c>
      <c r="AB4463" s="1050" t="str">
        <f t="shared" si="630"/>
        <v/>
      </c>
    </row>
    <row r="4464" spans="23:28" ht="12.75" customHeight="1">
      <c r="W4464" s="1046" t="str">
        <f t="shared" si="631"/>
        <v/>
      </c>
      <c r="X4464" s="1047"/>
      <c r="Y4464" s="1048"/>
      <c r="Z4464" s="1049" t="str">
        <f t="shared" si="628"/>
        <v/>
      </c>
      <c r="AA4464" s="1049" t="str">
        <f t="shared" si="629"/>
        <v/>
      </c>
      <c r="AB4464" s="1050" t="str">
        <f t="shared" si="630"/>
        <v/>
      </c>
    </row>
    <row r="4465" spans="23:28" ht="12.75" customHeight="1">
      <c r="W4465" s="1046" t="str">
        <f t="shared" si="631"/>
        <v/>
      </c>
      <c r="X4465" s="1047"/>
      <c r="Y4465" s="1048"/>
      <c r="Z4465" s="1049" t="str">
        <f t="shared" si="628"/>
        <v/>
      </c>
      <c r="AA4465" s="1049" t="str">
        <f t="shared" si="629"/>
        <v/>
      </c>
      <c r="AB4465" s="1050" t="str">
        <f t="shared" si="630"/>
        <v/>
      </c>
    </row>
    <row r="4466" spans="23:28" ht="12.75" customHeight="1">
      <c r="W4466" s="1046" t="str">
        <f t="shared" si="631"/>
        <v/>
      </c>
      <c r="X4466" s="1047"/>
      <c r="Y4466" s="1048"/>
      <c r="Z4466" s="1049" t="str">
        <f t="shared" si="628"/>
        <v/>
      </c>
      <c r="AA4466" s="1049" t="str">
        <f t="shared" si="629"/>
        <v/>
      </c>
      <c r="AB4466" s="1050" t="str">
        <f t="shared" si="630"/>
        <v/>
      </c>
    </row>
    <row r="4467" spans="23:28" ht="12.75" customHeight="1">
      <c r="W4467" s="1046" t="str">
        <f t="shared" si="631"/>
        <v/>
      </c>
      <c r="X4467" s="1047"/>
      <c r="Y4467" s="1048"/>
      <c r="Z4467" s="1049" t="str">
        <f t="shared" si="628"/>
        <v/>
      </c>
      <c r="AA4467" s="1049" t="str">
        <f t="shared" si="629"/>
        <v/>
      </c>
      <c r="AB4467" s="1050" t="str">
        <f t="shared" si="630"/>
        <v/>
      </c>
    </row>
    <row r="4468" spans="23:28" ht="12.75" customHeight="1">
      <c r="W4468" s="1046" t="str">
        <f t="shared" si="631"/>
        <v/>
      </c>
      <c r="X4468" s="1047"/>
      <c r="Y4468" s="1048"/>
      <c r="Z4468" s="1049" t="str">
        <f t="shared" si="628"/>
        <v/>
      </c>
      <c r="AA4468" s="1049" t="str">
        <f t="shared" si="629"/>
        <v/>
      </c>
      <c r="AB4468" s="1050" t="str">
        <f t="shared" si="630"/>
        <v/>
      </c>
    </row>
    <row r="4469" spans="23:28" ht="12.75" customHeight="1">
      <c r="W4469" s="1046" t="str">
        <f t="shared" si="631"/>
        <v/>
      </c>
      <c r="X4469" s="1047"/>
      <c r="Y4469" s="1048"/>
      <c r="Z4469" s="1049" t="str">
        <f t="shared" si="628"/>
        <v/>
      </c>
      <c r="AA4469" s="1049" t="str">
        <f t="shared" si="629"/>
        <v/>
      </c>
      <c r="AB4469" s="1050" t="str">
        <f t="shared" si="630"/>
        <v/>
      </c>
    </row>
    <row r="4470" spans="23:28" ht="12.75" customHeight="1">
      <c r="W4470" s="1046" t="str">
        <f t="shared" si="631"/>
        <v/>
      </c>
      <c r="X4470" s="1047"/>
      <c r="Y4470" s="1048"/>
      <c r="Z4470" s="1049" t="str">
        <f t="shared" si="628"/>
        <v/>
      </c>
      <c r="AA4470" s="1049" t="str">
        <f t="shared" si="629"/>
        <v/>
      </c>
      <c r="AB4470" s="1050" t="str">
        <f t="shared" si="630"/>
        <v/>
      </c>
    </row>
    <row r="4471" spans="23:28" ht="12.75" customHeight="1">
      <c r="W4471" s="1046" t="str">
        <f t="shared" si="631"/>
        <v/>
      </c>
      <c r="X4471" s="1047"/>
      <c r="Y4471" s="1048"/>
      <c r="Z4471" s="1049" t="str">
        <f t="shared" si="628"/>
        <v/>
      </c>
      <c r="AA4471" s="1049" t="str">
        <f t="shared" si="629"/>
        <v/>
      </c>
      <c r="AB4471" s="1050" t="str">
        <f t="shared" si="630"/>
        <v/>
      </c>
    </row>
    <row r="4472" spans="23:28" ht="12.75" customHeight="1">
      <c r="W4472" s="1046" t="str">
        <f t="shared" si="631"/>
        <v/>
      </c>
      <c r="X4472" s="1047"/>
      <c r="Y4472" s="1048"/>
      <c r="Z4472" s="1049" t="str">
        <f t="shared" si="628"/>
        <v/>
      </c>
      <c r="AA4472" s="1049" t="str">
        <f t="shared" si="629"/>
        <v/>
      </c>
      <c r="AB4472" s="1050" t="str">
        <f t="shared" si="630"/>
        <v/>
      </c>
    </row>
    <row r="4473" spans="23:28" ht="12.75" customHeight="1">
      <c r="W4473" s="1046" t="str">
        <f t="shared" si="631"/>
        <v/>
      </c>
      <c r="X4473" s="1047"/>
      <c r="Y4473" s="1048"/>
      <c r="Z4473" s="1049" t="str">
        <f t="shared" si="628"/>
        <v/>
      </c>
      <c r="AA4473" s="1049" t="str">
        <f t="shared" si="629"/>
        <v/>
      </c>
      <c r="AB4473" s="1050" t="str">
        <f t="shared" si="630"/>
        <v/>
      </c>
    </row>
    <row r="4474" spans="23:28" ht="12.75" customHeight="1">
      <c r="W4474" s="1046" t="str">
        <f t="shared" si="631"/>
        <v/>
      </c>
      <c r="X4474" s="1047"/>
      <c r="Y4474" s="1048"/>
      <c r="Z4474" s="1049" t="str">
        <f t="shared" si="628"/>
        <v/>
      </c>
      <c r="AA4474" s="1049" t="str">
        <f t="shared" si="629"/>
        <v/>
      </c>
      <c r="AB4474" s="1050" t="str">
        <f t="shared" si="630"/>
        <v/>
      </c>
    </row>
    <row r="4475" spans="23:28" ht="12.75" customHeight="1">
      <c r="W4475" s="1046" t="str">
        <f t="shared" si="631"/>
        <v/>
      </c>
      <c r="X4475" s="1047"/>
      <c r="Y4475" s="1048"/>
      <c r="Z4475" s="1049" t="str">
        <f t="shared" si="628"/>
        <v/>
      </c>
      <c r="AA4475" s="1049" t="str">
        <f t="shared" si="629"/>
        <v/>
      </c>
      <c r="AB4475" s="1050" t="str">
        <f t="shared" si="630"/>
        <v/>
      </c>
    </row>
    <row r="4476" spans="23:28" ht="12.75" customHeight="1">
      <c r="W4476" s="1046" t="str">
        <f t="shared" si="631"/>
        <v/>
      </c>
      <c r="X4476" s="1047"/>
      <c r="Y4476" s="1048"/>
      <c r="Z4476" s="1049" t="str">
        <f t="shared" si="628"/>
        <v/>
      </c>
      <c r="AA4476" s="1049" t="str">
        <f t="shared" si="629"/>
        <v/>
      </c>
      <c r="AB4476" s="1050" t="str">
        <f t="shared" si="630"/>
        <v/>
      </c>
    </row>
    <row r="4477" spans="23:28" ht="12.75" customHeight="1">
      <c r="W4477" s="1046" t="str">
        <f t="shared" si="631"/>
        <v/>
      </c>
      <c r="X4477" s="1047"/>
      <c r="Y4477" s="1048"/>
      <c r="Z4477" s="1049" t="str">
        <f t="shared" si="628"/>
        <v/>
      </c>
      <c r="AA4477" s="1049" t="str">
        <f t="shared" si="629"/>
        <v/>
      </c>
      <c r="AB4477" s="1050" t="str">
        <f t="shared" si="630"/>
        <v/>
      </c>
    </row>
    <row r="4478" spans="23:28" ht="12.75" customHeight="1">
      <c r="W4478" s="1046" t="str">
        <f t="shared" si="631"/>
        <v/>
      </c>
      <c r="X4478" s="1047"/>
      <c r="Y4478" s="1048"/>
      <c r="Z4478" s="1049" t="str">
        <f t="shared" si="628"/>
        <v/>
      </c>
      <c r="AA4478" s="1049" t="str">
        <f t="shared" si="629"/>
        <v/>
      </c>
      <c r="AB4478" s="1050" t="str">
        <f t="shared" si="630"/>
        <v/>
      </c>
    </row>
    <row r="4479" spans="23:28" ht="12.75" customHeight="1">
      <c r="W4479" s="1046" t="str">
        <f t="shared" si="631"/>
        <v/>
      </c>
      <c r="X4479" s="1047"/>
      <c r="Y4479" s="1048"/>
      <c r="Z4479" s="1049" t="str">
        <f t="shared" si="628"/>
        <v/>
      </c>
      <c r="AA4479" s="1049" t="str">
        <f t="shared" si="629"/>
        <v/>
      </c>
      <c r="AB4479" s="1050" t="str">
        <f t="shared" si="630"/>
        <v/>
      </c>
    </row>
    <row r="4480" spans="23:28" ht="12.75" customHeight="1">
      <c r="W4480" s="1046" t="str">
        <f t="shared" si="631"/>
        <v/>
      </c>
      <c r="X4480" s="1047"/>
      <c r="Y4480" s="1048"/>
      <c r="Z4480" s="1049" t="str">
        <f t="shared" si="628"/>
        <v/>
      </c>
      <c r="AA4480" s="1049" t="str">
        <f t="shared" si="629"/>
        <v/>
      </c>
      <c r="AB4480" s="1050" t="str">
        <f t="shared" si="630"/>
        <v/>
      </c>
    </row>
    <row r="4481" spans="23:28" ht="12.75" customHeight="1">
      <c r="W4481" s="1046" t="str">
        <f t="shared" si="631"/>
        <v/>
      </c>
      <c r="X4481" s="1047"/>
      <c r="Y4481" s="1048"/>
      <c r="Z4481" s="1049" t="str">
        <f t="shared" si="628"/>
        <v/>
      </c>
      <c r="AA4481" s="1049" t="str">
        <f t="shared" si="629"/>
        <v/>
      </c>
      <c r="AB4481" s="1050" t="str">
        <f t="shared" si="630"/>
        <v/>
      </c>
    </row>
    <row r="4482" spans="23:28" ht="12.75" customHeight="1">
      <c r="W4482" s="1046" t="str">
        <f t="shared" si="631"/>
        <v/>
      </c>
      <c r="X4482" s="1047"/>
      <c r="Y4482" s="1048"/>
      <c r="Z4482" s="1049" t="str">
        <f t="shared" si="628"/>
        <v/>
      </c>
      <c r="AA4482" s="1049" t="str">
        <f t="shared" si="629"/>
        <v/>
      </c>
      <c r="AB4482" s="1050" t="str">
        <f t="shared" si="630"/>
        <v/>
      </c>
    </row>
    <row r="4483" spans="23:28" ht="12.75" customHeight="1">
      <c r="W4483" s="1046" t="str">
        <f t="shared" si="631"/>
        <v/>
      </c>
      <c r="X4483" s="1047"/>
      <c r="Y4483" s="1048"/>
      <c r="Z4483" s="1049" t="str">
        <f t="shared" ref="Z4483:Z4546" si="632">IF($K4483="","",_xlfn.LET(_xlpm.gDate,K4483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483" s="1049" t="str">
        <f t="shared" ref="AA4483:AA4546" si="633">IF($Z4483="","",TEXT($Z4483,"mm"))</f>
        <v/>
      </c>
      <c r="AB4483" s="1050" t="str">
        <f t="shared" ref="AB4483:AB4546" si="634">IFERROR(CHOOSE(AA4483,"መስከረም","ጥቅምት","ህዳር  ","ታህሳስ ","ጥር ","የካቲት ","መጋቢት ","ሚይዚያ ","ግንቦት ","ሰኔ ","ሐምሌ ","ነሐሴ ","Pagume"),"")</f>
        <v/>
      </c>
    </row>
    <row r="4484" spans="23:28" ht="12.75" customHeight="1">
      <c r="W4484" s="1046" t="str">
        <f t="shared" ref="W4484:W4547" si="635">IF($D4484="","",_xlfn.LET(_xlpm.gDate,D4484,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484" s="1047"/>
      <c r="Y4484" s="1048"/>
      <c r="Z4484" s="1049" t="str">
        <f t="shared" si="632"/>
        <v/>
      </c>
      <c r="AA4484" s="1049" t="str">
        <f t="shared" si="633"/>
        <v/>
      </c>
      <c r="AB4484" s="1050" t="str">
        <f t="shared" si="634"/>
        <v/>
      </c>
    </row>
    <row r="4485" spans="23:28" ht="12.75" customHeight="1">
      <c r="W4485" s="1046" t="str">
        <f t="shared" si="635"/>
        <v/>
      </c>
      <c r="X4485" s="1047"/>
      <c r="Y4485" s="1048"/>
      <c r="Z4485" s="1049" t="str">
        <f t="shared" si="632"/>
        <v/>
      </c>
      <c r="AA4485" s="1049" t="str">
        <f t="shared" si="633"/>
        <v/>
      </c>
      <c r="AB4485" s="1050" t="str">
        <f t="shared" si="634"/>
        <v/>
      </c>
    </row>
    <row r="4486" spans="23:28" ht="12.75" customHeight="1">
      <c r="W4486" s="1046" t="str">
        <f t="shared" si="635"/>
        <v/>
      </c>
      <c r="X4486" s="1047"/>
      <c r="Y4486" s="1048"/>
      <c r="Z4486" s="1049" t="str">
        <f t="shared" si="632"/>
        <v/>
      </c>
      <c r="AA4486" s="1049" t="str">
        <f t="shared" si="633"/>
        <v/>
      </c>
      <c r="AB4486" s="1050" t="str">
        <f t="shared" si="634"/>
        <v/>
      </c>
    </row>
    <row r="4487" spans="23:28" ht="12.75" customHeight="1">
      <c r="W4487" s="1046" t="str">
        <f t="shared" si="635"/>
        <v/>
      </c>
      <c r="X4487" s="1047"/>
      <c r="Y4487" s="1048"/>
      <c r="Z4487" s="1049" t="str">
        <f t="shared" si="632"/>
        <v/>
      </c>
      <c r="AA4487" s="1049" t="str">
        <f t="shared" si="633"/>
        <v/>
      </c>
      <c r="AB4487" s="1050" t="str">
        <f t="shared" si="634"/>
        <v/>
      </c>
    </row>
    <row r="4488" spans="23:28" ht="12.75" customHeight="1">
      <c r="W4488" s="1046" t="str">
        <f t="shared" si="635"/>
        <v/>
      </c>
      <c r="X4488" s="1047"/>
      <c r="Y4488" s="1048"/>
      <c r="Z4488" s="1049" t="str">
        <f t="shared" si="632"/>
        <v/>
      </c>
      <c r="AA4488" s="1049" t="str">
        <f t="shared" si="633"/>
        <v/>
      </c>
      <c r="AB4488" s="1050" t="str">
        <f t="shared" si="634"/>
        <v/>
      </c>
    </row>
    <row r="4489" spans="23:28" ht="12.75" customHeight="1">
      <c r="W4489" s="1046" t="str">
        <f t="shared" si="635"/>
        <v/>
      </c>
      <c r="X4489" s="1047"/>
      <c r="Y4489" s="1048"/>
      <c r="Z4489" s="1049" t="str">
        <f t="shared" si="632"/>
        <v/>
      </c>
      <c r="AA4489" s="1049" t="str">
        <f t="shared" si="633"/>
        <v/>
      </c>
      <c r="AB4489" s="1050" t="str">
        <f t="shared" si="634"/>
        <v/>
      </c>
    </row>
    <row r="4490" spans="23:28" ht="12.75" customHeight="1">
      <c r="W4490" s="1046" t="str">
        <f t="shared" si="635"/>
        <v/>
      </c>
      <c r="X4490" s="1047"/>
      <c r="Y4490" s="1048"/>
      <c r="Z4490" s="1049" t="str">
        <f t="shared" si="632"/>
        <v/>
      </c>
      <c r="AA4490" s="1049" t="str">
        <f t="shared" si="633"/>
        <v/>
      </c>
      <c r="AB4490" s="1050" t="str">
        <f t="shared" si="634"/>
        <v/>
      </c>
    </row>
    <row r="4491" spans="23:28" ht="12.75" customHeight="1">
      <c r="W4491" s="1046" t="str">
        <f t="shared" si="635"/>
        <v/>
      </c>
      <c r="X4491" s="1047"/>
      <c r="Y4491" s="1048"/>
      <c r="Z4491" s="1049" t="str">
        <f t="shared" si="632"/>
        <v/>
      </c>
      <c r="AA4491" s="1049" t="str">
        <f t="shared" si="633"/>
        <v/>
      </c>
      <c r="AB4491" s="1050" t="str">
        <f t="shared" si="634"/>
        <v/>
      </c>
    </row>
    <row r="4492" spans="23:28" ht="12.75" customHeight="1">
      <c r="W4492" s="1046" t="str">
        <f t="shared" si="635"/>
        <v/>
      </c>
      <c r="X4492" s="1047"/>
      <c r="Y4492" s="1048"/>
      <c r="Z4492" s="1049" t="str">
        <f t="shared" si="632"/>
        <v/>
      </c>
      <c r="AA4492" s="1049" t="str">
        <f t="shared" si="633"/>
        <v/>
      </c>
      <c r="AB4492" s="1050" t="str">
        <f t="shared" si="634"/>
        <v/>
      </c>
    </row>
    <row r="4493" spans="23:28" ht="12.75" customHeight="1">
      <c r="W4493" s="1046" t="str">
        <f t="shared" si="635"/>
        <v/>
      </c>
      <c r="X4493" s="1047"/>
      <c r="Y4493" s="1048"/>
      <c r="Z4493" s="1049" t="str">
        <f t="shared" si="632"/>
        <v/>
      </c>
      <c r="AA4493" s="1049" t="str">
        <f t="shared" si="633"/>
        <v/>
      </c>
      <c r="AB4493" s="1050" t="str">
        <f t="shared" si="634"/>
        <v/>
      </c>
    </row>
    <row r="4494" spans="23:28" ht="12.75" customHeight="1">
      <c r="W4494" s="1046" t="str">
        <f t="shared" si="635"/>
        <v/>
      </c>
      <c r="X4494" s="1047"/>
      <c r="Y4494" s="1048"/>
      <c r="Z4494" s="1049" t="str">
        <f t="shared" si="632"/>
        <v/>
      </c>
      <c r="AA4494" s="1049" t="str">
        <f t="shared" si="633"/>
        <v/>
      </c>
      <c r="AB4494" s="1050" t="str">
        <f t="shared" si="634"/>
        <v/>
      </c>
    </row>
    <row r="4495" spans="23:28" ht="12.75" customHeight="1">
      <c r="W4495" s="1046" t="str">
        <f t="shared" si="635"/>
        <v/>
      </c>
      <c r="X4495" s="1047"/>
      <c r="Y4495" s="1048"/>
      <c r="Z4495" s="1049" t="str">
        <f t="shared" si="632"/>
        <v/>
      </c>
      <c r="AA4495" s="1049" t="str">
        <f t="shared" si="633"/>
        <v/>
      </c>
      <c r="AB4495" s="1050" t="str">
        <f t="shared" si="634"/>
        <v/>
      </c>
    </row>
    <row r="4496" spans="23:28" ht="12.75" customHeight="1">
      <c r="W4496" s="1046" t="str">
        <f t="shared" si="635"/>
        <v/>
      </c>
      <c r="X4496" s="1047"/>
      <c r="Y4496" s="1048"/>
      <c r="Z4496" s="1049" t="str">
        <f t="shared" si="632"/>
        <v/>
      </c>
      <c r="AA4496" s="1049" t="str">
        <f t="shared" si="633"/>
        <v/>
      </c>
      <c r="AB4496" s="1050" t="str">
        <f t="shared" si="634"/>
        <v/>
      </c>
    </row>
    <row r="4497" spans="23:28" ht="12.75" customHeight="1">
      <c r="W4497" s="1046" t="str">
        <f t="shared" si="635"/>
        <v/>
      </c>
      <c r="X4497" s="1047"/>
      <c r="Y4497" s="1048"/>
      <c r="Z4497" s="1049" t="str">
        <f t="shared" si="632"/>
        <v/>
      </c>
      <c r="AA4497" s="1049" t="str">
        <f t="shared" si="633"/>
        <v/>
      </c>
      <c r="AB4497" s="1050" t="str">
        <f t="shared" si="634"/>
        <v/>
      </c>
    </row>
    <row r="4498" spans="23:28" ht="12.75" customHeight="1">
      <c r="W4498" s="1046" t="str">
        <f t="shared" si="635"/>
        <v/>
      </c>
      <c r="X4498" s="1047"/>
      <c r="Y4498" s="1048"/>
      <c r="Z4498" s="1049" t="str">
        <f t="shared" si="632"/>
        <v/>
      </c>
      <c r="AA4498" s="1049" t="str">
        <f t="shared" si="633"/>
        <v/>
      </c>
      <c r="AB4498" s="1050" t="str">
        <f t="shared" si="634"/>
        <v/>
      </c>
    </row>
    <row r="4499" spans="23:28" ht="12.75" customHeight="1">
      <c r="W4499" s="1046" t="str">
        <f t="shared" si="635"/>
        <v/>
      </c>
      <c r="X4499" s="1047"/>
      <c r="Y4499" s="1048"/>
      <c r="Z4499" s="1049" t="str">
        <f t="shared" si="632"/>
        <v/>
      </c>
      <c r="AA4499" s="1049" t="str">
        <f t="shared" si="633"/>
        <v/>
      </c>
      <c r="AB4499" s="1050" t="str">
        <f t="shared" si="634"/>
        <v/>
      </c>
    </row>
    <row r="4500" spans="23:28" ht="12.75" customHeight="1">
      <c r="W4500" s="1046" t="str">
        <f t="shared" si="635"/>
        <v/>
      </c>
      <c r="X4500" s="1047"/>
      <c r="Y4500" s="1048"/>
      <c r="Z4500" s="1049" t="str">
        <f t="shared" si="632"/>
        <v/>
      </c>
      <c r="AA4500" s="1049" t="str">
        <f t="shared" si="633"/>
        <v/>
      </c>
      <c r="AB4500" s="1050" t="str">
        <f t="shared" si="634"/>
        <v/>
      </c>
    </row>
    <row r="4501" spans="23:28" ht="12.75" customHeight="1">
      <c r="W4501" s="1046" t="str">
        <f t="shared" si="635"/>
        <v/>
      </c>
      <c r="X4501" s="1047"/>
      <c r="Y4501" s="1048"/>
      <c r="Z4501" s="1049" t="str">
        <f t="shared" si="632"/>
        <v/>
      </c>
      <c r="AA4501" s="1049" t="str">
        <f t="shared" si="633"/>
        <v/>
      </c>
      <c r="AB4501" s="1050" t="str">
        <f t="shared" si="634"/>
        <v/>
      </c>
    </row>
    <row r="4502" spans="23:28" ht="12.75" customHeight="1">
      <c r="W4502" s="1046" t="str">
        <f t="shared" si="635"/>
        <v/>
      </c>
      <c r="X4502" s="1047"/>
      <c r="Y4502" s="1048"/>
      <c r="Z4502" s="1049" t="str">
        <f t="shared" si="632"/>
        <v/>
      </c>
      <c r="AA4502" s="1049" t="str">
        <f t="shared" si="633"/>
        <v/>
      </c>
      <c r="AB4502" s="1050" t="str">
        <f t="shared" si="634"/>
        <v/>
      </c>
    </row>
    <row r="4503" spans="23:28" ht="12.75" customHeight="1">
      <c r="W4503" s="1046" t="str">
        <f t="shared" si="635"/>
        <v/>
      </c>
      <c r="X4503" s="1047"/>
      <c r="Y4503" s="1048"/>
      <c r="Z4503" s="1049" t="str">
        <f t="shared" si="632"/>
        <v/>
      </c>
      <c r="AA4503" s="1049" t="str">
        <f t="shared" si="633"/>
        <v/>
      </c>
      <c r="AB4503" s="1050" t="str">
        <f t="shared" si="634"/>
        <v/>
      </c>
    </row>
    <row r="4504" spans="23:28" ht="12.75" customHeight="1">
      <c r="W4504" s="1046" t="str">
        <f t="shared" si="635"/>
        <v/>
      </c>
      <c r="X4504" s="1047"/>
      <c r="Y4504" s="1048"/>
      <c r="Z4504" s="1049" t="str">
        <f t="shared" si="632"/>
        <v/>
      </c>
      <c r="AA4504" s="1049" t="str">
        <f t="shared" si="633"/>
        <v/>
      </c>
      <c r="AB4504" s="1050" t="str">
        <f t="shared" si="634"/>
        <v/>
      </c>
    </row>
    <row r="4505" spans="23:28" ht="12.75" customHeight="1">
      <c r="W4505" s="1046" t="str">
        <f t="shared" si="635"/>
        <v/>
      </c>
      <c r="X4505" s="1047"/>
      <c r="Y4505" s="1048"/>
      <c r="Z4505" s="1049" t="str">
        <f t="shared" si="632"/>
        <v/>
      </c>
      <c r="AA4505" s="1049" t="str">
        <f t="shared" si="633"/>
        <v/>
      </c>
      <c r="AB4505" s="1050" t="str">
        <f t="shared" si="634"/>
        <v/>
      </c>
    </row>
    <row r="4506" spans="23:28" ht="12.75" customHeight="1">
      <c r="W4506" s="1046" t="str">
        <f t="shared" si="635"/>
        <v/>
      </c>
      <c r="X4506" s="1047"/>
      <c r="Y4506" s="1048"/>
      <c r="Z4506" s="1049" t="str">
        <f t="shared" si="632"/>
        <v/>
      </c>
      <c r="AA4506" s="1049" t="str">
        <f t="shared" si="633"/>
        <v/>
      </c>
      <c r="AB4506" s="1050" t="str">
        <f t="shared" si="634"/>
        <v/>
      </c>
    </row>
    <row r="4507" spans="23:28" ht="12.75" customHeight="1">
      <c r="W4507" s="1046" t="str">
        <f t="shared" si="635"/>
        <v/>
      </c>
      <c r="X4507" s="1047"/>
      <c r="Y4507" s="1048"/>
      <c r="Z4507" s="1049" t="str">
        <f t="shared" si="632"/>
        <v/>
      </c>
      <c r="AA4507" s="1049" t="str">
        <f t="shared" si="633"/>
        <v/>
      </c>
      <c r="AB4507" s="1050" t="str">
        <f t="shared" si="634"/>
        <v/>
      </c>
    </row>
    <row r="4508" spans="23:28" ht="12.75" customHeight="1">
      <c r="W4508" s="1046" t="str">
        <f t="shared" si="635"/>
        <v/>
      </c>
      <c r="X4508" s="1047"/>
      <c r="Y4508" s="1048"/>
      <c r="Z4508" s="1049" t="str">
        <f t="shared" si="632"/>
        <v/>
      </c>
      <c r="AA4508" s="1049" t="str">
        <f t="shared" si="633"/>
        <v/>
      </c>
      <c r="AB4508" s="1050" t="str">
        <f t="shared" si="634"/>
        <v/>
      </c>
    </row>
    <row r="4509" spans="23:28" ht="12.75" customHeight="1">
      <c r="W4509" s="1046" t="str">
        <f t="shared" si="635"/>
        <v/>
      </c>
      <c r="X4509" s="1047"/>
      <c r="Y4509" s="1048"/>
      <c r="Z4509" s="1049" t="str">
        <f t="shared" si="632"/>
        <v/>
      </c>
      <c r="AA4509" s="1049" t="str">
        <f t="shared" si="633"/>
        <v/>
      </c>
      <c r="AB4509" s="1050" t="str">
        <f t="shared" si="634"/>
        <v/>
      </c>
    </row>
    <row r="4510" spans="23:28" ht="12.75" customHeight="1">
      <c r="W4510" s="1046" t="str">
        <f t="shared" si="635"/>
        <v/>
      </c>
      <c r="X4510" s="1047"/>
      <c r="Y4510" s="1048"/>
      <c r="Z4510" s="1049" t="str">
        <f t="shared" si="632"/>
        <v/>
      </c>
      <c r="AA4510" s="1049" t="str">
        <f t="shared" si="633"/>
        <v/>
      </c>
      <c r="AB4510" s="1050" t="str">
        <f t="shared" si="634"/>
        <v/>
      </c>
    </row>
    <row r="4511" spans="23:28" ht="12.75" customHeight="1">
      <c r="W4511" s="1046" t="str">
        <f t="shared" si="635"/>
        <v/>
      </c>
      <c r="X4511" s="1047"/>
      <c r="Y4511" s="1048"/>
      <c r="Z4511" s="1049" t="str">
        <f t="shared" si="632"/>
        <v/>
      </c>
      <c r="AA4511" s="1049" t="str">
        <f t="shared" si="633"/>
        <v/>
      </c>
      <c r="AB4511" s="1050" t="str">
        <f t="shared" si="634"/>
        <v/>
      </c>
    </row>
    <row r="4512" spans="23:28" ht="12.75" customHeight="1">
      <c r="W4512" s="1046" t="str">
        <f t="shared" si="635"/>
        <v/>
      </c>
      <c r="X4512" s="1047"/>
      <c r="Y4512" s="1048"/>
      <c r="Z4512" s="1049" t="str">
        <f t="shared" si="632"/>
        <v/>
      </c>
      <c r="AA4512" s="1049" t="str">
        <f t="shared" si="633"/>
        <v/>
      </c>
      <c r="AB4512" s="1050" t="str">
        <f t="shared" si="634"/>
        <v/>
      </c>
    </row>
    <row r="4513" spans="23:28" ht="12.75" customHeight="1">
      <c r="W4513" s="1046" t="str">
        <f t="shared" si="635"/>
        <v/>
      </c>
      <c r="X4513" s="1047"/>
      <c r="Y4513" s="1048"/>
      <c r="Z4513" s="1049" t="str">
        <f t="shared" si="632"/>
        <v/>
      </c>
      <c r="AA4513" s="1049" t="str">
        <f t="shared" si="633"/>
        <v/>
      </c>
      <c r="AB4513" s="1050" t="str">
        <f t="shared" si="634"/>
        <v/>
      </c>
    </row>
    <row r="4514" spans="23:28" ht="12.75" customHeight="1">
      <c r="W4514" s="1046" t="str">
        <f t="shared" si="635"/>
        <v/>
      </c>
      <c r="X4514" s="1047"/>
      <c r="Y4514" s="1048"/>
      <c r="Z4514" s="1049" t="str">
        <f t="shared" si="632"/>
        <v/>
      </c>
      <c r="AA4514" s="1049" t="str">
        <f t="shared" si="633"/>
        <v/>
      </c>
      <c r="AB4514" s="1050" t="str">
        <f t="shared" si="634"/>
        <v/>
      </c>
    </row>
    <row r="4515" spans="23:28" ht="12.75" customHeight="1">
      <c r="W4515" s="1046" t="str">
        <f t="shared" si="635"/>
        <v/>
      </c>
      <c r="X4515" s="1047"/>
      <c r="Y4515" s="1048"/>
      <c r="Z4515" s="1049" t="str">
        <f t="shared" si="632"/>
        <v/>
      </c>
      <c r="AA4515" s="1049" t="str">
        <f t="shared" si="633"/>
        <v/>
      </c>
      <c r="AB4515" s="1050" t="str">
        <f t="shared" si="634"/>
        <v/>
      </c>
    </row>
    <row r="4516" spans="23:28" ht="12.75" customHeight="1">
      <c r="W4516" s="1046" t="str">
        <f t="shared" si="635"/>
        <v/>
      </c>
      <c r="X4516" s="1047"/>
      <c r="Y4516" s="1048"/>
      <c r="Z4516" s="1049" t="str">
        <f t="shared" si="632"/>
        <v/>
      </c>
      <c r="AA4516" s="1049" t="str">
        <f t="shared" si="633"/>
        <v/>
      </c>
      <c r="AB4516" s="1050" t="str">
        <f t="shared" si="634"/>
        <v/>
      </c>
    </row>
    <row r="4517" spans="23:28" ht="12.75" customHeight="1">
      <c r="W4517" s="1046" t="str">
        <f t="shared" si="635"/>
        <v/>
      </c>
      <c r="X4517" s="1047"/>
      <c r="Y4517" s="1048"/>
      <c r="Z4517" s="1049" t="str">
        <f t="shared" si="632"/>
        <v/>
      </c>
      <c r="AA4517" s="1049" t="str">
        <f t="shared" si="633"/>
        <v/>
      </c>
      <c r="AB4517" s="1050" t="str">
        <f t="shared" si="634"/>
        <v/>
      </c>
    </row>
    <row r="4518" spans="23:28" ht="12.75" customHeight="1">
      <c r="W4518" s="1046" t="str">
        <f t="shared" si="635"/>
        <v/>
      </c>
      <c r="X4518" s="1047"/>
      <c r="Y4518" s="1048"/>
      <c r="Z4518" s="1049" t="str">
        <f t="shared" si="632"/>
        <v/>
      </c>
      <c r="AA4518" s="1049" t="str">
        <f t="shared" si="633"/>
        <v/>
      </c>
      <c r="AB4518" s="1050" t="str">
        <f t="shared" si="634"/>
        <v/>
      </c>
    </row>
    <row r="4519" spans="23:28" ht="12.75" customHeight="1">
      <c r="W4519" s="1046" t="str">
        <f t="shared" si="635"/>
        <v/>
      </c>
      <c r="X4519" s="1047"/>
      <c r="Y4519" s="1048"/>
      <c r="Z4519" s="1049" t="str">
        <f t="shared" si="632"/>
        <v/>
      </c>
      <c r="AA4519" s="1049" t="str">
        <f t="shared" si="633"/>
        <v/>
      </c>
      <c r="AB4519" s="1050" t="str">
        <f t="shared" si="634"/>
        <v/>
      </c>
    </row>
    <row r="4520" spans="23:28" ht="12.75" customHeight="1">
      <c r="W4520" s="1046" t="str">
        <f t="shared" si="635"/>
        <v/>
      </c>
      <c r="X4520" s="1047"/>
      <c r="Y4520" s="1048"/>
      <c r="Z4520" s="1049" t="str">
        <f t="shared" si="632"/>
        <v/>
      </c>
      <c r="AA4520" s="1049" t="str">
        <f t="shared" si="633"/>
        <v/>
      </c>
      <c r="AB4520" s="1050" t="str">
        <f t="shared" si="634"/>
        <v/>
      </c>
    </row>
    <row r="4521" spans="23:28" ht="12.75" customHeight="1">
      <c r="W4521" s="1046" t="str">
        <f t="shared" si="635"/>
        <v/>
      </c>
      <c r="X4521" s="1047"/>
      <c r="Y4521" s="1048"/>
      <c r="Z4521" s="1049" t="str">
        <f t="shared" si="632"/>
        <v/>
      </c>
      <c r="AA4521" s="1049" t="str">
        <f t="shared" si="633"/>
        <v/>
      </c>
      <c r="AB4521" s="1050" t="str">
        <f t="shared" si="634"/>
        <v/>
      </c>
    </row>
    <row r="4522" spans="23:28" ht="12.75" customHeight="1">
      <c r="W4522" s="1046" t="str">
        <f t="shared" si="635"/>
        <v/>
      </c>
      <c r="X4522" s="1047"/>
      <c r="Y4522" s="1048"/>
      <c r="Z4522" s="1049" t="str">
        <f t="shared" si="632"/>
        <v/>
      </c>
      <c r="AA4522" s="1049" t="str">
        <f t="shared" si="633"/>
        <v/>
      </c>
      <c r="AB4522" s="1050" t="str">
        <f t="shared" si="634"/>
        <v/>
      </c>
    </row>
    <row r="4523" spans="23:28" ht="12.75" customHeight="1">
      <c r="W4523" s="1046" t="str">
        <f t="shared" si="635"/>
        <v/>
      </c>
      <c r="X4523" s="1047"/>
      <c r="Y4523" s="1048"/>
      <c r="Z4523" s="1049" t="str">
        <f t="shared" si="632"/>
        <v/>
      </c>
      <c r="AA4523" s="1049" t="str">
        <f t="shared" si="633"/>
        <v/>
      </c>
      <c r="AB4523" s="1050" t="str">
        <f t="shared" si="634"/>
        <v/>
      </c>
    </row>
    <row r="4524" spans="23:28" ht="12.75" customHeight="1">
      <c r="W4524" s="1046" t="str">
        <f t="shared" si="635"/>
        <v/>
      </c>
      <c r="X4524" s="1047"/>
      <c r="Y4524" s="1048"/>
      <c r="Z4524" s="1049" t="str">
        <f t="shared" si="632"/>
        <v/>
      </c>
      <c r="AA4524" s="1049" t="str">
        <f t="shared" si="633"/>
        <v/>
      </c>
      <c r="AB4524" s="1050" t="str">
        <f t="shared" si="634"/>
        <v/>
      </c>
    </row>
    <row r="4525" spans="23:28" ht="12.75" customHeight="1">
      <c r="W4525" s="1046" t="str">
        <f t="shared" si="635"/>
        <v/>
      </c>
      <c r="X4525" s="1047"/>
      <c r="Y4525" s="1048"/>
      <c r="Z4525" s="1049" t="str">
        <f t="shared" si="632"/>
        <v/>
      </c>
      <c r="AA4525" s="1049" t="str">
        <f t="shared" si="633"/>
        <v/>
      </c>
      <c r="AB4525" s="1050" t="str">
        <f t="shared" si="634"/>
        <v/>
      </c>
    </row>
    <row r="4526" spans="23:28" ht="12.75" customHeight="1">
      <c r="W4526" s="1046" t="str">
        <f t="shared" si="635"/>
        <v/>
      </c>
      <c r="X4526" s="1047"/>
      <c r="Y4526" s="1048"/>
      <c r="Z4526" s="1049" t="str">
        <f t="shared" si="632"/>
        <v/>
      </c>
      <c r="AA4526" s="1049" t="str">
        <f t="shared" si="633"/>
        <v/>
      </c>
      <c r="AB4526" s="1050" t="str">
        <f t="shared" si="634"/>
        <v/>
      </c>
    </row>
    <row r="4527" spans="23:28" ht="12.75" customHeight="1">
      <c r="W4527" s="1046" t="str">
        <f t="shared" si="635"/>
        <v/>
      </c>
      <c r="X4527" s="1047"/>
      <c r="Y4527" s="1048"/>
      <c r="Z4527" s="1049" t="str">
        <f t="shared" si="632"/>
        <v/>
      </c>
      <c r="AA4527" s="1049" t="str">
        <f t="shared" si="633"/>
        <v/>
      </c>
      <c r="AB4527" s="1050" t="str">
        <f t="shared" si="634"/>
        <v/>
      </c>
    </row>
    <row r="4528" spans="23:28" ht="12.75" customHeight="1">
      <c r="W4528" s="1046" t="str">
        <f t="shared" si="635"/>
        <v/>
      </c>
      <c r="X4528" s="1047"/>
      <c r="Y4528" s="1048"/>
      <c r="Z4528" s="1049" t="str">
        <f t="shared" si="632"/>
        <v/>
      </c>
      <c r="AA4528" s="1049" t="str">
        <f t="shared" si="633"/>
        <v/>
      </c>
      <c r="AB4528" s="1050" t="str">
        <f t="shared" si="634"/>
        <v/>
      </c>
    </row>
    <row r="4529" spans="23:28" ht="12.75" customHeight="1">
      <c r="W4529" s="1046" t="str">
        <f t="shared" si="635"/>
        <v/>
      </c>
      <c r="X4529" s="1047"/>
      <c r="Y4529" s="1048"/>
      <c r="Z4529" s="1049" t="str">
        <f t="shared" si="632"/>
        <v/>
      </c>
      <c r="AA4529" s="1049" t="str">
        <f t="shared" si="633"/>
        <v/>
      </c>
      <c r="AB4529" s="1050" t="str">
        <f t="shared" si="634"/>
        <v/>
      </c>
    </row>
    <row r="4530" spans="23:28" ht="12.75" customHeight="1">
      <c r="W4530" s="1046" t="str">
        <f t="shared" si="635"/>
        <v/>
      </c>
      <c r="X4530" s="1047"/>
      <c r="Y4530" s="1048"/>
      <c r="Z4530" s="1049" t="str">
        <f t="shared" si="632"/>
        <v/>
      </c>
      <c r="AA4530" s="1049" t="str">
        <f t="shared" si="633"/>
        <v/>
      </c>
      <c r="AB4530" s="1050" t="str">
        <f t="shared" si="634"/>
        <v/>
      </c>
    </row>
    <row r="4531" spans="23:28" ht="12.75" customHeight="1">
      <c r="W4531" s="1046" t="str">
        <f t="shared" si="635"/>
        <v/>
      </c>
      <c r="X4531" s="1047"/>
      <c r="Y4531" s="1048"/>
      <c r="Z4531" s="1049" t="str">
        <f t="shared" si="632"/>
        <v/>
      </c>
      <c r="AA4531" s="1049" t="str">
        <f t="shared" si="633"/>
        <v/>
      </c>
      <c r="AB4531" s="1050" t="str">
        <f t="shared" si="634"/>
        <v/>
      </c>
    </row>
    <row r="4532" spans="23:28" ht="12.75" customHeight="1">
      <c r="W4532" s="1046" t="str">
        <f t="shared" si="635"/>
        <v/>
      </c>
      <c r="X4532" s="1047"/>
      <c r="Y4532" s="1048"/>
      <c r="Z4532" s="1049" t="str">
        <f t="shared" si="632"/>
        <v/>
      </c>
      <c r="AA4532" s="1049" t="str">
        <f t="shared" si="633"/>
        <v/>
      </c>
      <c r="AB4532" s="1050" t="str">
        <f t="shared" si="634"/>
        <v/>
      </c>
    </row>
    <row r="4533" spans="23:28" ht="12.75" customHeight="1">
      <c r="W4533" s="1046" t="str">
        <f t="shared" si="635"/>
        <v/>
      </c>
      <c r="X4533" s="1047"/>
      <c r="Y4533" s="1048"/>
      <c r="Z4533" s="1049" t="str">
        <f t="shared" si="632"/>
        <v/>
      </c>
      <c r="AA4533" s="1049" t="str">
        <f t="shared" si="633"/>
        <v/>
      </c>
      <c r="AB4533" s="1050" t="str">
        <f t="shared" si="634"/>
        <v/>
      </c>
    </row>
    <row r="4534" spans="23:28" ht="12.75" customHeight="1">
      <c r="W4534" s="1046" t="str">
        <f t="shared" si="635"/>
        <v/>
      </c>
      <c r="X4534" s="1047"/>
      <c r="Y4534" s="1048"/>
      <c r="Z4534" s="1049" t="str">
        <f t="shared" si="632"/>
        <v/>
      </c>
      <c r="AA4534" s="1049" t="str">
        <f t="shared" si="633"/>
        <v/>
      </c>
      <c r="AB4534" s="1050" t="str">
        <f t="shared" si="634"/>
        <v/>
      </c>
    </row>
    <row r="4535" spans="23:28" ht="12.75" customHeight="1">
      <c r="W4535" s="1046" t="str">
        <f t="shared" si="635"/>
        <v/>
      </c>
      <c r="X4535" s="1047"/>
      <c r="Y4535" s="1048"/>
      <c r="Z4535" s="1049" t="str">
        <f t="shared" si="632"/>
        <v/>
      </c>
      <c r="AA4535" s="1049" t="str">
        <f t="shared" si="633"/>
        <v/>
      </c>
      <c r="AB4535" s="1050" t="str">
        <f t="shared" si="634"/>
        <v/>
      </c>
    </row>
    <row r="4536" spans="23:28" ht="12.75" customHeight="1">
      <c r="W4536" s="1046" t="str">
        <f t="shared" si="635"/>
        <v/>
      </c>
      <c r="X4536" s="1047"/>
      <c r="Y4536" s="1048"/>
      <c r="Z4536" s="1049" t="str">
        <f t="shared" si="632"/>
        <v/>
      </c>
      <c r="AA4536" s="1049" t="str">
        <f t="shared" si="633"/>
        <v/>
      </c>
      <c r="AB4536" s="1050" t="str">
        <f t="shared" si="634"/>
        <v/>
      </c>
    </row>
    <row r="4537" spans="23:28" ht="12.75" customHeight="1">
      <c r="W4537" s="1046" t="str">
        <f t="shared" si="635"/>
        <v/>
      </c>
      <c r="X4537" s="1047"/>
      <c r="Y4537" s="1048"/>
      <c r="Z4537" s="1049" t="str">
        <f t="shared" si="632"/>
        <v/>
      </c>
      <c r="AA4537" s="1049" t="str">
        <f t="shared" si="633"/>
        <v/>
      </c>
      <c r="AB4537" s="1050" t="str">
        <f t="shared" si="634"/>
        <v/>
      </c>
    </row>
    <row r="4538" spans="23:28" ht="12.75" customHeight="1">
      <c r="W4538" s="1046" t="str">
        <f t="shared" si="635"/>
        <v/>
      </c>
      <c r="X4538" s="1047"/>
      <c r="Y4538" s="1048"/>
      <c r="Z4538" s="1049" t="str">
        <f t="shared" si="632"/>
        <v/>
      </c>
      <c r="AA4538" s="1049" t="str">
        <f t="shared" si="633"/>
        <v/>
      </c>
      <c r="AB4538" s="1050" t="str">
        <f t="shared" si="634"/>
        <v/>
      </c>
    </row>
    <row r="4539" spans="23:28" ht="12.75" customHeight="1">
      <c r="W4539" s="1046" t="str">
        <f t="shared" si="635"/>
        <v/>
      </c>
      <c r="X4539" s="1047"/>
      <c r="Y4539" s="1048"/>
      <c r="Z4539" s="1049" t="str">
        <f t="shared" si="632"/>
        <v/>
      </c>
      <c r="AA4539" s="1049" t="str">
        <f t="shared" si="633"/>
        <v/>
      </c>
      <c r="AB4539" s="1050" t="str">
        <f t="shared" si="634"/>
        <v/>
      </c>
    </row>
    <row r="4540" spans="23:28" ht="12.75" customHeight="1">
      <c r="W4540" s="1046" t="str">
        <f t="shared" si="635"/>
        <v/>
      </c>
      <c r="X4540" s="1047"/>
      <c r="Y4540" s="1048"/>
      <c r="Z4540" s="1049" t="str">
        <f t="shared" si="632"/>
        <v/>
      </c>
      <c r="AA4540" s="1049" t="str">
        <f t="shared" si="633"/>
        <v/>
      </c>
      <c r="AB4540" s="1050" t="str">
        <f t="shared" si="634"/>
        <v/>
      </c>
    </row>
    <row r="4541" spans="23:28" ht="12.75" customHeight="1">
      <c r="W4541" s="1046" t="str">
        <f t="shared" si="635"/>
        <v/>
      </c>
      <c r="X4541" s="1047"/>
      <c r="Y4541" s="1048"/>
      <c r="Z4541" s="1049" t="str">
        <f t="shared" si="632"/>
        <v/>
      </c>
      <c r="AA4541" s="1049" t="str">
        <f t="shared" si="633"/>
        <v/>
      </c>
      <c r="AB4541" s="1050" t="str">
        <f t="shared" si="634"/>
        <v/>
      </c>
    </row>
    <row r="4542" spans="23:28" ht="12.75" customHeight="1">
      <c r="W4542" s="1046" t="str">
        <f t="shared" si="635"/>
        <v/>
      </c>
      <c r="X4542" s="1047"/>
      <c r="Y4542" s="1048"/>
      <c r="Z4542" s="1049" t="str">
        <f t="shared" si="632"/>
        <v/>
      </c>
      <c r="AA4542" s="1049" t="str">
        <f t="shared" si="633"/>
        <v/>
      </c>
      <c r="AB4542" s="1050" t="str">
        <f t="shared" si="634"/>
        <v/>
      </c>
    </row>
    <row r="4543" spans="23:28" ht="12.75" customHeight="1">
      <c r="W4543" s="1046" t="str">
        <f t="shared" si="635"/>
        <v/>
      </c>
      <c r="X4543" s="1047"/>
      <c r="Y4543" s="1048"/>
      <c r="Z4543" s="1049" t="str">
        <f t="shared" si="632"/>
        <v/>
      </c>
      <c r="AA4543" s="1049" t="str">
        <f t="shared" si="633"/>
        <v/>
      </c>
      <c r="AB4543" s="1050" t="str">
        <f t="shared" si="634"/>
        <v/>
      </c>
    </row>
    <row r="4544" spans="23:28" ht="12.75" customHeight="1">
      <c r="W4544" s="1046" t="str">
        <f t="shared" si="635"/>
        <v/>
      </c>
      <c r="X4544" s="1047"/>
      <c r="Y4544" s="1048"/>
      <c r="Z4544" s="1049" t="str">
        <f t="shared" si="632"/>
        <v/>
      </c>
      <c r="AA4544" s="1049" t="str">
        <f t="shared" si="633"/>
        <v/>
      </c>
      <c r="AB4544" s="1050" t="str">
        <f t="shared" si="634"/>
        <v/>
      </c>
    </row>
    <row r="4545" spans="23:28" ht="12.75" customHeight="1">
      <c r="W4545" s="1046" t="str">
        <f t="shared" si="635"/>
        <v/>
      </c>
      <c r="X4545" s="1047"/>
      <c r="Y4545" s="1048"/>
      <c r="Z4545" s="1049" t="str">
        <f t="shared" si="632"/>
        <v/>
      </c>
      <c r="AA4545" s="1049" t="str">
        <f t="shared" si="633"/>
        <v/>
      </c>
      <c r="AB4545" s="1050" t="str">
        <f t="shared" si="634"/>
        <v/>
      </c>
    </row>
    <row r="4546" spans="23:28" ht="12.75" customHeight="1">
      <c r="W4546" s="1046" t="str">
        <f t="shared" si="635"/>
        <v/>
      </c>
      <c r="X4546" s="1047"/>
      <c r="Y4546" s="1048"/>
      <c r="Z4546" s="1049" t="str">
        <f t="shared" si="632"/>
        <v/>
      </c>
      <c r="AA4546" s="1049" t="str">
        <f t="shared" si="633"/>
        <v/>
      </c>
      <c r="AB4546" s="1050" t="str">
        <f t="shared" si="634"/>
        <v/>
      </c>
    </row>
    <row r="4547" spans="23:28" ht="12.75" customHeight="1">
      <c r="W4547" s="1046" t="str">
        <f t="shared" si="635"/>
        <v/>
      </c>
      <c r="X4547" s="1047"/>
      <c r="Y4547" s="1048"/>
      <c r="Z4547" s="1049" t="str">
        <f t="shared" ref="Z4547:Z4610" si="636">IF($K4547="","",_xlfn.LET(_xlpm.gDate,K4547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547" s="1049" t="str">
        <f t="shared" ref="AA4547:AA4592" si="637">IF($Z4547="","",TEXT($Z4547,"mm"))</f>
        <v/>
      </c>
      <c r="AB4547" s="1050" t="str">
        <f t="shared" ref="AB4547:AB4610" si="638">IFERROR(CHOOSE(AA4547,"መስከረም","ጥቅምት","ህዳር  ","ታህሳስ ","ጥር ","የካቲት ","መጋቢት ","ሚይዚያ ","ግንቦት ","ሰኔ ","ሐምሌ ","ነሐሴ ","Pagume"),"")</f>
        <v/>
      </c>
    </row>
    <row r="4548" spans="23:28" ht="12.75" customHeight="1">
      <c r="W4548" s="1046" t="str">
        <f t="shared" ref="W4548:W4611" si="639">IF($D4548="","",_xlfn.LET(_xlpm.gDate,D4548,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548" s="1047"/>
      <c r="Y4548" s="1048"/>
      <c r="Z4548" s="1049" t="str">
        <f t="shared" si="636"/>
        <v/>
      </c>
      <c r="AA4548" s="1049" t="str">
        <f t="shared" si="637"/>
        <v/>
      </c>
      <c r="AB4548" s="1050" t="str">
        <f t="shared" si="638"/>
        <v/>
      </c>
    </row>
    <row r="4549" spans="23:28" ht="12.75" customHeight="1">
      <c r="W4549" s="1046" t="str">
        <f t="shared" si="639"/>
        <v/>
      </c>
      <c r="X4549" s="1047"/>
      <c r="Y4549" s="1048"/>
      <c r="Z4549" s="1049" t="str">
        <f t="shared" si="636"/>
        <v/>
      </c>
      <c r="AA4549" s="1049" t="str">
        <f t="shared" si="637"/>
        <v/>
      </c>
      <c r="AB4549" s="1050" t="str">
        <f t="shared" si="638"/>
        <v/>
      </c>
    </row>
    <row r="4550" spans="23:28" ht="12.75" customHeight="1">
      <c r="W4550" s="1046" t="str">
        <f t="shared" si="639"/>
        <v/>
      </c>
      <c r="X4550" s="1047"/>
      <c r="Y4550" s="1048"/>
      <c r="Z4550" s="1049" t="str">
        <f t="shared" si="636"/>
        <v/>
      </c>
      <c r="AA4550" s="1049" t="str">
        <f t="shared" si="637"/>
        <v/>
      </c>
      <c r="AB4550" s="1050" t="str">
        <f t="shared" si="638"/>
        <v/>
      </c>
    </row>
    <row r="4551" spans="23:28" ht="12.75" customHeight="1">
      <c r="W4551" s="1046" t="str">
        <f t="shared" si="639"/>
        <v/>
      </c>
      <c r="X4551" s="1047"/>
      <c r="Y4551" s="1048"/>
      <c r="Z4551" s="1049" t="str">
        <f t="shared" si="636"/>
        <v/>
      </c>
      <c r="AA4551" s="1049" t="str">
        <f t="shared" si="637"/>
        <v/>
      </c>
      <c r="AB4551" s="1050" t="str">
        <f t="shared" si="638"/>
        <v/>
      </c>
    </row>
    <row r="4552" spans="23:28" ht="12.75" customHeight="1">
      <c r="W4552" s="1046" t="str">
        <f t="shared" si="639"/>
        <v/>
      </c>
      <c r="X4552" s="1047"/>
      <c r="Y4552" s="1048"/>
      <c r="Z4552" s="1049" t="str">
        <f t="shared" si="636"/>
        <v/>
      </c>
      <c r="AA4552" s="1049" t="str">
        <f t="shared" si="637"/>
        <v/>
      </c>
      <c r="AB4552" s="1050" t="str">
        <f t="shared" si="638"/>
        <v/>
      </c>
    </row>
    <row r="4553" spans="23:28" ht="12.75" customHeight="1">
      <c r="W4553" s="1046" t="str">
        <f t="shared" si="639"/>
        <v/>
      </c>
      <c r="X4553" s="1047"/>
      <c r="Y4553" s="1048"/>
      <c r="Z4553" s="1049" t="str">
        <f t="shared" si="636"/>
        <v/>
      </c>
      <c r="AA4553" s="1049" t="str">
        <f t="shared" si="637"/>
        <v/>
      </c>
      <c r="AB4553" s="1050" t="str">
        <f t="shared" si="638"/>
        <v/>
      </c>
    </row>
    <row r="4554" spans="23:28" ht="12.75" customHeight="1">
      <c r="W4554" s="1046" t="str">
        <f t="shared" si="639"/>
        <v/>
      </c>
      <c r="X4554" s="1047"/>
      <c r="Y4554" s="1048"/>
      <c r="Z4554" s="1049" t="str">
        <f t="shared" si="636"/>
        <v/>
      </c>
      <c r="AA4554" s="1049" t="str">
        <f t="shared" si="637"/>
        <v/>
      </c>
      <c r="AB4554" s="1050" t="str">
        <f t="shared" si="638"/>
        <v/>
      </c>
    </row>
    <row r="4555" spans="23:28" ht="12.75" customHeight="1">
      <c r="W4555" s="1046" t="str">
        <f t="shared" si="639"/>
        <v/>
      </c>
      <c r="X4555" s="1047"/>
      <c r="Y4555" s="1048"/>
      <c r="Z4555" s="1049" t="str">
        <f t="shared" si="636"/>
        <v/>
      </c>
      <c r="AA4555" s="1049" t="str">
        <f t="shared" si="637"/>
        <v/>
      </c>
      <c r="AB4555" s="1050" t="str">
        <f t="shared" si="638"/>
        <v/>
      </c>
    </row>
    <row r="4556" spans="23:28" ht="12.75" customHeight="1">
      <c r="W4556" s="1046" t="str">
        <f t="shared" si="639"/>
        <v/>
      </c>
      <c r="X4556" s="1047"/>
      <c r="Y4556" s="1048"/>
      <c r="Z4556" s="1049" t="str">
        <f t="shared" si="636"/>
        <v/>
      </c>
      <c r="AA4556" s="1049" t="str">
        <f t="shared" si="637"/>
        <v/>
      </c>
      <c r="AB4556" s="1050" t="str">
        <f t="shared" si="638"/>
        <v/>
      </c>
    </row>
    <row r="4557" spans="23:28" ht="12.75" customHeight="1">
      <c r="W4557" s="1046" t="str">
        <f t="shared" si="639"/>
        <v/>
      </c>
      <c r="X4557" s="1047"/>
      <c r="Y4557" s="1048"/>
      <c r="Z4557" s="1049" t="str">
        <f t="shared" si="636"/>
        <v/>
      </c>
      <c r="AA4557" s="1049" t="str">
        <f t="shared" si="637"/>
        <v/>
      </c>
      <c r="AB4557" s="1050" t="str">
        <f t="shared" si="638"/>
        <v/>
      </c>
    </row>
    <row r="4558" spans="23:28" ht="12.75" customHeight="1">
      <c r="W4558" s="1046" t="str">
        <f t="shared" si="639"/>
        <v/>
      </c>
      <c r="X4558" s="1047"/>
      <c r="Y4558" s="1048"/>
      <c r="Z4558" s="1049" t="str">
        <f t="shared" si="636"/>
        <v/>
      </c>
      <c r="AA4558" s="1049" t="str">
        <f t="shared" si="637"/>
        <v/>
      </c>
      <c r="AB4558" s="1050" t="str">
        <f t="shared" si="638"/>
        <v/>
      </c>
    </row>
    <row r="4559" spans="23:28" ht="12.75" customHeight="1">
      <c r="W4559" s="1046" t="str">
        <f t="shared" si="639"/>
        <v/>
      </c>
      <c r="X4559" s="1047"/>
      <c r="Y4559" s="1048"/>
      <c r="Z4559" s="1049" t="str">
        <f t="shared" si="636"/>
        <v/>
      </c>
      <c r="AA4559" s="1049" t="str">
        <f t="shared" si="637"/>
        <v/>
      </c>
      <c r="AB4559" s="1050" t="str">
        <f t="shared" si="638"/>
        <v/>
      </c>
    </row>
    <row r="4560" spans="23:28" ht="12.75" customHeight="1">
      <c r="W4560" s="1046" t="str">
        <f t="shared" si="639"/>
        <v/>
      </c>
      <c r="X4560" s="1047"/>
      <c r="Y4560" s="1048"/>
      <c r="Z4560" s="1049" t="str">
        <f t="shared" si="636"/>
        <v/>
      </c>
      <c r="AA4560" s="1049" t="str">
        <f t="shared" si="637"/>
        <v/>
      </c>
      <c r="AB4560" s="1050" t="str">
        <f t="shared" si="638"/>
        <v/>
      </c>
    </row>
    <row r="4561" spans="23:28" ht="12.75" customHeight="1">
      <c r="W4561" s="1046" t="str">
        <f t="shared" si="639"/>
        <v/>
      </c>
      <c r="X4561" s="1047"/>
      <c r="Y4561" s="1048"/>
      <c r="Z4561" s="1049" t="str">
        <f t="shared" si="636"/>
        <v/>
      </c>
      <c r="AA4561" s="1049" t="str">
        <f t="shared" si="637"/>
        <v/>
      </c>
      <c r="AB4561" s="1050" t="str">
        <f t="shared" si="638"/>
        <v/>
      </c>
    </row>
    <row r="4562" spans="23:28" ht="12.75" customHeight="1">
      <c r="W4562" s="1046" t="str">
        <f t="shared" si="639"/>
        <v/>
      </c>
      <c r="X4562" s="1047"/>
      <c r="Y4562" s="1048"/>
      <c r="Z4562" s="1049" t="str">
        <f t="shared" si="636"/>
        <v/>
      </c>
      <c r="AA4562" s="1049" t="str">
        <f t="shared" si="637"/>
        <v/>
      </c>
      <c r="AB4562" s="1050" t="str">
        <f t="shared" si="638"/>
        <v/>
      </c>
    </row>
    <row r="4563" spans="23:28" ht="12.75" customHeight="1">
      <c r="W4563" s="1046" t="str">
        <f t="shared" si="639"/>
        <v/>
      </c>
      <c r="X4563" s="1047"/>
      <c r="Y4563" s="1048"/>
      <c r="Z4563" s="1049" t="str">
        <f t="shared" si="636"/>
        <v/>
      </c>
      <c r="AA4563" s="1049" t="str">
        <f t="shared" si="637"/>
        <v/>
      </c>
      <c r="AB4563" s="1050" t="str">
        <f t="shared" si="638"/>
        <v/>
      </c>
    </row>
    <row r="4564" spans="23:28" ht="12.75" customHeight="1">
      <c r="W4564" s="1046" t="str">
        <f t="shared" si="639"/>
        <v/>
      </c>
      <c r="X4564" s="1047"/>
      <c r="Y4564" s="1048"/>
      <c r="Z4564" s="1049" t="str">
        <f t="shared" si="636"/>
        <v/>
      </c>
      <c r="AA4564" s="1049" t="str">
        <f t="shared" si="637"/>
        <v/>
      </c>
      <c r="AB4564" s="1050" t="str">
        <f t="shared" si="638"/>
        <v/>
      </c>
    </row>
    <row r="4565" spans="23:28" ht="12.75" customHeight="1">
      <c r="W4565" s="1046" t="str">
        <f t="shared" si="639"/>
        <v/>
      </c>
      <c r="X4565" s="1047"/>
      <c r="Y4565" s="1048"/>
      <c r="Z4565" s="1049" t="str">
        <f t="shared" si="636"/>
        <v/>
      </c>
      <c r="AA4565" s="1049" t="str">
        <f t="shared" si="637"/>
        <v/>
      </c>
      <c r="AB4565" s="1050" t="str">
        <f t="shared" si="638"/>
        <v/>
      </c>
    </row>
    <row r="4566" spans="23:28" ht="12.75" customHeight="1">
      <c r="W4566" s="1046" t="str">
        <f t="shared" si="639"/>
        <v/>
      </c>
      <c r="X4566" s="1047"/>
      <c r="Y4566" s="1048"/>
      <c r="Z4566" s="1049" t="str">
        <f t="shared" si="636"/>
        <v/>
      </c>
      <c r="AA4566" s="1049" t="str">
        <f t="shared" si="637"/>
        <v/>
      </c>
      <c r="AB4566" s="1050" t="str">
        <f t="shared" si="638"/>
        <v/>
      </c>
    </row>
    <row r="4567" spans="23:28" ht="12.75" customHeight="1">
      <c r="W4567" s="1046" t="str">
        <f t="shared" si="639"/>
        <v/>
      </c>
      <c r="X4567" s="1047"/>
      <c r="Y4567" s="1048"/>
      <c r="Z4567" s="1049" t="str">
        <f t="shared" si="636"/>
        <v/>
      </c>
      <c r="AA4567" s="1049" t="str">
        <f t="shared" si="637"/>
        <v/>
      </c>
      <c r="AB4567" s="1050" t="str">
        <f t="shared" si="638"/>
        <v/>
      </c>
    </row>
    <row r="4568" spans="23:28" ht="12.75" customHeight="1">
      <c r="W4568" s="1046" t="str">
        <f t="shared" si="639"/>
        <v/>
      </c>
      <c r="X4568" s="1047"/>
      <c r="Y4568" s="1048"/>
      <c r="Z4568" s="1049" t="str">
        <f t="shared" si="636"/>
        <v/>
      </c>
      <c r="AA4568" s="1049" t="str">
        <f t="shared" si="637"/>
        <v/>
      </c>
      <c r="AB4568" s="1050" t="str">
        <f t="shared" si="638"/>
        <v/>
      </c>
    </row>
    <row r="4569" spans="23:28" ht="12.75" customHeight="1">
      <c r="W4569" s="1046" t="str">
        <f t="shared" si="639"/>
        <v/>
      </c>
      <c r="X4569" s="1047"/>
      <c r="Y4569" s="1048"/>
      <c r="Z4569" s="1049" t="str">
        <f t="shared" si="636"/>
        <v/>
      </c>
      <c r="AA4569" s="1049" t="str">
        <f t="shared" si="637"/>
        <v/>
      </c>
      <c r="AB4569" s="1050" t="str">
        <f t="shared" si="638"/>
        <v/>
      </c>
    </row>
    <row r="4570" spans="23:28" ht="12.75" customHeight="1">
      <c r="W4570" s="1046" t="str">
        <f t="shared" si="639"/>
        <v/>
      </c>
      <c r="X4570" s="1047"/>
      <c r="Y4570" s="1048"/>
      <c r="Z4570" s="1049" t="str">
        <f t="shared" si="636"/>
        <v/>
      </c>
      <c r="AA4570" s="1049" t="str">
        <f t="shared" si="637"/>
        <v/>
      </c>
      <c r="AB4570" s="1050" t="str">
        <f t="shared" si="638"/>
        <v/>
      </c>
    </row>
    <row r="4571" spans="23:28" ht="12.75" customHeight="1">
      <c r="W4571" s="1046" t="str">
        <f t="shared" si="639"/>
        <v/>
      </c>
      <c r="X4571" s="1047"/>
      <c r="Y4571" s="1048"/>
      <c r="Z4571" s="1049" t="str">
        <f t="shared" si="636"/>
        <v/>
      </c>
      <c r="AA4571" s="1049" t="str">
        <f t="shared" si="637"/>
        <v/>
      </c>
      <c r="AB4571" s="1050" t="str">
        <f t="shared" si="638"/>
        <v/>
      </c>
    </row>
    <row r="4572" spans="23:28" ht="12.75" customHeight="1">
      <c r="W4572" s="1046" t="str">
        <f t="shared" si="639"/>
        <v/>
      </c>
      <c r="X4572" s="1047"/>
      <c r="Y4572" s="1048"/>
      <c r="Z4572" s="1049" t="str">
        <f t="shared" si="636"/>
        <v/>
      </c>
      <c r="AA4572" s="1049" t="str">
        <f t="shared" si="637"/>
        <v/>
      </c>
      <c r="AB4572" s="1050" t="str">
        <f t="shared" si="638"/>
        <v/>
      </c>
    </row>
    <row r="4573" spans="23:28" ht="12.75" customHeight="1">
      <c r="W4573" s="1046" t="str">
        <f t="shared" si="639"/>
        <v/>
      </c>
      <c r="X4573" s="1047"/>
      <c r="Y4573" s="1048"/>
      <c r="Z4573" s="1049" t="str">
        <f t="shared" si="636"/>
        <v/>
      </c>
      <c r="AA4573" s="1049" t="str">
        <f t="shared" si="637"/>
        <v/>
      </c>
      <c r="AB4573" s="1050" t="str">
        <f t="shared" si="638"/>
        <v/>
      </c>
    </row>
    <row r="4574" spans="23:28" ht="12.75" customHeight="1">
      <c r="W4574" s="1046" t="str">
        <f t="shared" si="639"/>
        <v/>
      </c>
      <c r="X4574" s="1047"/>
      <c r="Y4574" s="1048"/>
      <c r="Z4574" s="1049" t="str">
        <f t="shared" si="636"/>
        <v/>
      </c>
      <c r="AA4574" s="1049" t="str">
        <f t="shared" si="637"/>
        <v/>
      </c>
      <c r="AB4574" s="1050" t="str">
        <f t="shared" si="638"/>
        <v/>
      </c>
    </row>
    <row r="4575" spans="23:28" ht="12.75" customHeight="1">
      <c r="W4575" s="1046" t="str">
        <f t="shared" si="639"/>
        <v/>
      </c>
      <c r="X4575" s="1047"/>
      <c r="Y4575" s="1048"/>
      <c r="Z4575" s="1049" t="str">
        <f t="shared" si="636"/>
        <v/>
      </c>
      <c r="AA4575" s="1049" t="str">
        <f t="shared" si="637"/>
        <v/>
      </c>
      <c r="AB4575" s="1050" t="str">
        <f t="shared" si="638"/>
        <v/>
      </c>
    </row>
    <row r="4576" spans="23:28" ht="12.75" customHeight="1">
      <c r="W4576" s="1046" t="str">
        <f t="shared" si="639"/>
        <v/>
      </c>
      <c r="X4576" s="1047"/>
      <c r="Y4576" s="1048"/>
      <c r="Z4576" s="1049" t="str">
        <f t="shared" si="636"/>
        <v/>
      </c>
      <c r="AA4576" s="1049" t="str">
        <f t="shared" si="637"/>
        <v/>
      </c>
      <c r="AB4576" s="1050" t="str">
        <f t="shared" si="638"/>
        <v/>
      </c>
    </row>
    <row r="4577" spans="23:28" ht="12.75" customHeight="1">
      <c r="W4577" s="1046" t="str">
        <f t="shared" si="639"/>
        <v/>
      </c>
      <c r="X4577" s="1047"/>
      <c r="Y4577" s="1048"/>
      <c r="Z4577" s="1049" t="str">
        <f t="shared" si="636"/>
        <v/>
      </c>
      <c r="AA4577" s="1049" t="str">
        <f t="shared" si="637"/>
        <v/>
      </c>
      <c r="AB4577" s="1050" t="str">
        <f t="shared" si="638"/>
        <v/>
      </c>
    </row>
    <row r="4578" spans="23:28" ht="12.75" customHeight="1">
      <c r="W4578" s="1046" t="str">
        <f t="shared" si="639"/>
        <v/>
      </c>
      <c r="X4578" s="1047"/>
      <c r="Y4578" s="1048"/>
      <c r="Z4578" s="1049" t="str">
        <f t="shared" si="636"/>
        <v/>
      </c>
      <c r="AA4578" s="1049" t="str">
        <f t="shared" si="637"/>
        <v/>
      </c>
      <c r="AB4578" s="1050" t="str">
        <f t="shared" si="638"/>
        <v/>
      </c>
    </row>
    <row r="4579" spans="23:28" ht="12.75" customHeight="1">
      <c r="W4579" s="1046" t="str">
        <f t="shared" si="639"/>
        <v/>
      </c>
      <c r="X4579" s="1047"/>
      <c r="Y4579" s="1048"/>
      <c r="Z4579" s="1049" t="str">
        <f t="shared" si="636"/>
        <v/>
      </c>
      <c r="AA4579" s="1049" t="str">
        <f t="shared" si="637"/>
        <v/>
      </c>
      <c r="AB4579" s="1050" t="str">
        <f t="shared" si="638"/>
        <v/>
      </c>
    </row>
    <row r="4580" spans="23:28" ht="12.75" customHeight="1">
      <c r="W4580" s="1046" t="str">
        <f t="shared" si="639"/>
        <v/>
      </c>
      <c r="X4580" s="1047"/>
      <c r="Y4580" s="1048"/>
      <c r="Z4580" s="1049" t="str">
        <f t="shared" si="636"/>
        <v/>
      </c>
      <c r="AA4580" s="1049" t="str">
        <f t="shared" si="637"/>
        <v/>
      </c>
      <c r="AB4580" s="1050" t="str">
        <f t="shared" si="638"/>
        <v/>
      </c>
    </row>
    <row r="4581" spans="23:28" ht="12.75" customHeight="1">
      <c r="W4581" s="1046" t="str">
        <f t="shared" si="639"/>
        <v/>
      </c>
      <c r="X4581" s="1047"/>
      <c r="Y4581" s="1048"/>
      <c r="Z4581" s="1049" t="str">
        <f t="shared" si="636"/>
        <v/>
      </c>
      <c r="AA4581" s="1049" t="str">
        <f t="shared" si="637"/>
        <v/>
      </c>
      <c r="AB4581" s="1050" t="str">
        <f t="shared" si="638"/>
        <v/>
      </c>
    </row>
    <row r="4582" spans="23:28" ht="12.75" customHeight="1">
      <c r="W4582" s="1046" t="str">
        <f t="shared" si="639"/>
        <v/>
      </c>
      <c r="X4582" s="1047"/>
      <c r="Y4582" s="1048"/>
      <c r="Z4582" s="1049" t="str">
        <f t="shared" si="636"/>
        <v/>
      </c>
      <c r="AA4582" s="1049" t="str">
        <f t="shared" si="637"/>
        <v/>
      </c>
      <c r="AB4582" s="1050" t="str">
        <f t="shared" si="638"/>
        <v/>
      </c>
    </row>
    <row r="4583" spans="23:28" ht="12.75" customHeight="1">
      <c r="W4583" s="1046" t="str">
        <f t="shared" si="639"/>
        <v/>
      </c>
      <c r="X4583" s="1047"/>
      <c r="Y4583" s="1048"/>
      <c r="Z4583" s="1049" t="str">
        <f t="shared" si="636"/>
        <v/>
      </c>
      <c r="AA4583" s="1049" t="str">
        <f t="shared" si="637"/>
        <v/>
      </c>
      <c r="AB4583" s="1050" t="str">
        <f t="shared" si="638"/>
        <v/>
      </c>
    </row>
    <row r="4584" spans="23:28" ht="12.75" customHeight="1">
      <c r="W4584" s="1046" t="str">
        <f t="shared" si="639"/>
        <v/>
      </c>
      <c r="X4584" s="1047"/>
      <c r="Y4584" s="1048"/>
      <c r="Z4584" s="1049" t="str">
        <f t="shared" si="636"/>
        <v/>
      </c>
      <c r="AA4584" s="1049" t="str">
        <f t="shared" si="637"/>
        <v/>
      </c>
      <c r="AB4584" s="1050" t="str">
        <f t="shared" si="638"/>
        <v/>
      </c>
    </row>
    <row r="4585" spans="23:28" ht="12.75" customHeight="1">
      <c r="W4585" s="1046" t="str">
        <f t="shared" si="639"/>
        <v/>
      </c>
      <c r="X4585" s="1047"/>
      <c r="Y4585" s="1048"/>
      <c r="Z4585" s="1049" t="str">
        <f t="shared" si="636"/>
        <v/>
      </c>
      <c r="AA4585" s="1049" t="str">
        <f t="shared" si="637"/>
        <v/>
      </c>
      <c r="AB4585" s="1050" t="str">
        <f t="shared" si="638"/>
        <v/>
      </c>
    </row>
    <row r="4586" spans="23:28" ht="12.75" customHeight="1">
      <c r="W4586" s="1046" t="str">
        <f t="shared" si="639"/>
        <v/>
      </c>
      <c r="X4586" s="1047"/>
      <c r="Y4586" s="1048"/>
      <c r="Z4586" s="1049" t="str">
        <f t="shared" si="636"/>
        <v/>
      </c>
      <c r="AA4586" s="1049" t="str">
        <f t="shared" si="637"/>
        <v/>
      </c>
      <c r="AB4586" s="1050" t="str">
        <f t="shared" si="638"/>
        <v/>
      </c>
    </row>
    <row r="4587" spans="23:28" ht="12.75" customHeight="1">
      <c r="W4587" s="1046" t="str">
        <f t="shared" si="639"/>
        <v/>
      </c>
      <c r="X4587" s="1047"/>
      <c r="Y4587" s="1048"/>
      <c r="Z4587" s="1049" t="str">
        <f t="shared" si="636"/>
        <v/>
      </c>
      <c r="AA4587" s="1049" t="str">
        <f t="shared" si="637"/>
        <v/>
      </c>
      <c r="AB4587" s="1050" t="str">
        <f t="shared" si="638"/>
        <v/>
      </c>
    </row>
    <row r="4588" spans="23:28" ht="12.75" customHeight="1">
      <c r="W4588" s="1046" t="str">
        <f t="shared" si="639"/>
        <v/>
      </c>
      <c r="X4588" s="1047"/>
      <c r="Y4588" s="1048"/>
      <c r="Z4588" s="1049" t="str">
        <f t="shared" si="636"/>
        <v/>
      </c>
      <c r="AA4588" s="1049" t="str">
        <f t="shared" si="637"/>
        <v/>
      </c>
      <c r="AB4588" s="1050" t="str">
        <f t="shared" si="638"/>
        <v/>
      </c>
    </row>
    <row r="4589" spans="23:28" ht="12.75" customHeight="1">
      <c r="W4589" s="1046" t="str">
        <f t="shared" si="639"/>
        <v/>
      </c>
      <c r="X4589" s="1047"/>
      <c r="Y4589" s="1048"/>
      <c r="Z4589" s="1049" t="str">
        <f t="shared" si="636"/>
        <v/>
      </c>
      <c r="AA4589" s="1049" t="str">
        <f t="shared" si="637"/>
        <v/>
      </c>
      <c r="AB4589" s="1050" t="str">
        <f t="shared" si="638"/>
        <v/>
      </c>
    </row>
    <row r="4590" spans="23:28" ht="12.75" customHeight="1">
      <c r="W4590" s="1046" t="str">
        <f t="shared" si="639"/>
        <v/>
      </c>
      <c r="X4590" s="1047"/>
      <c r="Y4590" s="1048"/>
      <c r="Z4590" s="1049" t="str">
        <f t="shared" si="636"/>
        <v/>
      </c>
      <c r="AA4590" s="1049" t="str">
        <f t="shared" si="637"/>
        <v/>
      </c>
      <c r="AB4590" s="1050" t="str">
        <f t="shared" si="638"/>
        <v/>
      </c>
    </row>
    <row r="4591" spans="23:28" ht="12.75" customHeight="1">
      <c r="W4591" s="1046" t="str">
        <f t="shared" si="639"/>
        <v/>
      </c>
      <c r="X4591" s="1047"/>
      <c r="Y4591" s="1048"/>
      <c r="Z4591" s="1049" t="str">
        <f t="shared" si="636"/>
        <v/>
      </c>
      <c r="AA4591" s="1049" t="str">
        <f t="shared" si="637"/>
        <v/>
      </c>
      <c r="AB4591" s="1050" t="str">
        <f t="shared" si="638"/>
        <v/>
      </c>
    </row>
    <row r="4592" spans="23:28" ht="12.75" customHeight="1">
      <c r="W4592" s="1046" t="str">
        <f t="shared" si="639"/>
        <v/>
      </c>
      <c r="X4592" s="1047"/>
      <c r="Y4592" s="1048"/>
      <c r="Z4592" s="1049" t="str">
        <f t="shared" si="636"/>
        <v/>
      </c>
      <c r="AA4592" s="1049" t="str">
        <f t="shared" si="637"/>
        <v/>
      </c>
      <c r="AB4592" s="1050" t="str">
        <f t="shared" si="638"/>
        <v/>
      </c>
    </row>
    <row r="4593" spans="23:28" ht="12.75" customHeight="1">
      <c r="W4593" s="1046" t="str">
        <f t="shared" si="639"/>
        <v/>
      </c>
      <c r="X4593" s="1047"/>
      <c r="Y4593" s="1048"/>
      <c r="Z4593" s="1049" t="str">
        <f t="shared" si="636"/>
        <v/>
      </c>
      <c r="AA4593" s="1049"/>
      <c r="AB4593" s="1050" t="str">
        <f t="shared" si="638"/>
        <v/>
      </c>
    </row>
    <row r="4594" spans="23:28" ht="12.75" customHeight="1">
      <c r="W4594" s="1046" t="str">
        <f t="shared" si="639"/>
        <v/>
      </c>
      <c r="X4594" s="1047"/>
      <c r="Y4594" s="1048"/>
      <c r="Z4594" s="1049" t="str">
        <f t="shared" si="636"/>
        <v/>
      </c>
      <c r="AA4594" s="1049"/>
      <c r="AB4594" s="1050" t="str">
        <f t="shared" si="638"/>
        <v/>
      </c>
    </row>
    <row r="4595" spans="23:28" ht="12.75" customHeight="1">
      <c r="W4595" s="1046" t="str">
        <f t="shared" si="639"/>
        <v/>
      </c>
      <c r="X4595" s="1047"/>
      <c r="Y4595" s="1048"/>
      <c r="Z4595" s="1049" t="str">
        <f t="shared" si="636"/>
        <v/>
      </c>
      <c r="AA4595" s="1049"/>
      <c r="AB4595" s="1050" t="str">
        <f t="shared" si="638"/>
        <v/>
      </c>
    </row>
    <row r="4596" spans="23:28" ht="12.75" customHeight="1">
      <c r="W4596" s="1046" t="str">
        <f t="shared" si="639"/>
        <v/>
      </c>
      <c r="X4596" s="1047"/>
      <c r="Y4596" s="1048"/>
      <c r="Z4596" s="1049" t="str">
        <f t="shared" si="636"/>
        <v/>
      </c>
      <c r="AA4596" s="1049"/>
      <c r="AB4596" s="1050" t="str">
        <f t="shared" si="638"/>
        <v/>
      </c>
    </row>
    <row r="4597" spans="23:28" ht="12.75" customHeight="1">
      <c r="W4597" s="1046" t="str">
        <f t="shared" si="639"/>
        <v/>
      </c>
      <c r="X4597" s="1047"/>
      <c r="Y4597" s="1048"/>
      <c r="Z4597" s="1049" t="str">
        <f t="shared" si="636"/>
        <v/>
      </c>
      <c r="AA4597" s="1049"/>
      <c r="AB4597" s="1050" t="str">
        <f t="shared" si="638"/>
        <v/>
      </c>
    </row>
    <row r="4598" spans="23:28" ht="12.75" customHeight="1">
      <c r="W4598" s="1046" t="str">
        <f t="shared" si="639"/>
        <v/>
      </c>
      <c r="X4598" s="1047"/>
      <c r="Y4598" s="1048"/>
      <c r="Z4598" s="1049" t="str">
        <f t="shared" si="636"/>
        <v/>
      </c>
      <c r="AA4598" s="1049"/>
      <c r="AB4598" s="1050" t="str">
        <f t="shared" si="638"/>
        <v/>
      </c>
    </row>
    <row r="4599" spans="23:28" ht="12.75" customHeight="1">
      <c r="W4599" s="1046" t="str">
        <f t="shared" si="639"/>
        <v/>
      </c>
      <c r="X4599" s="1047"/>
      <c r="Y4599" s="1048"/>
      <c r="Z4599" s="1049" t="str">
        <f t="shared" si="636"/>
        <v/>
      </c>
      <c r="AA4599" s="1049"/>
      <c r="AB4599" s="1050" t="str">
        <f t="shared" si="638"/>
        <v/>
      </c>
    </row>
    <row r="4600" spans="23:28" ht="12.75" customHeight="1">
      <c r="W4600" s="1046" t="str">
        <f t="shared" si="639"/>
        <v/>
      </c>
      <c r="X4600" s="1047"/>
      <c r="Y4600" s="1048"/>
      <c r="Z4600" s="1049" t="str">
        <f t="shared" si="636"/>
        <v/>
      </c>
      <c r="AA4600" s="1049"/>
      <c r="AB4600" s="1050" t="str">
        <f t="shared" si="638"/>
        <v/>
      </c>
    </row>
    <row r="4601" spans="23:28" ht="12.75" customHeight="1">
      <c r="W4601" s="1046" t="str">
        <f t="shared" si="639"/>
        <v/>
      </c>
      <c r="X4601" s="1047"/>
      <c r="Y4601" s="1048"/>
      <c r="Z4601" s="1049" t="str">
        <f t="shared" si="636"/>
        <v/>
      </c>
      <c r="AA4601" s="1049"/>
      <c r="AB4601" s="1050" t="str">
        <f t="shared" si="638"/>
        <v/>
      </c>
    </row>
    <row r="4602" spans="23:28" ht="12.75" customHeight="1">
      <c r="W4602" s="1046" t="str">
        <f t="shared" si="639"/>
        <v/>
      </c>
      <c r="X4602" s="1047"/>
      <c r="Y4602" s="1048"/>
      <c r="Z4602" s="1049" t="str">
        <f t="shared" si="636"/>
        <v/>
      </c>
      <c r="AA4602" s="1049"/>
      <c r="AB4602" s="1050" t="str">
        <f t="shared" si="638"/>
        <v/>
      </c>
    </row>
    <row r="4603" spans="23:28" ht="12.75" customHeight="1">
      <c r="W4603" s="1046" t="str">
        <f t="shared" si="639"/>
        <v/>
      </c>
      <c r="X4603" s="1047"/>
      <c r="Y4603" s="1048"/>
      <c r="Z4603" s="1049" t="str">
        <f t="shared" si="636"/>
        <v/>
      </c>
      <c r="AA4603" s="1049"/>
      <c r="AB4603" s="1050" t="str">
        <f t="shared" si="638"/>
        <v/>
      </c>
    </row>
    <row r="4604" spans="23:28" ht="12.75" customHeight="1">
      <c r="W4604" s="1046" t="str">
        <f t="shared" si="639"/>
        <v/>
      </c>
      <c r="X4604" s="1047"/>
      <c r="Y4604" s="1048"/>
      <c r="Z4604" s="1049" t="str">
        <f t="shared" si="636"/>
        <v/>
      </c>
      <c r="AA4604" s="1049"/>
      <c r="AB4604" s="1050" t="str">
        <f t="shared" si="638"/>
        <v/>
      </c>
    </row>
    <row r="4605" spans="23:28" ht="12.75" customHeight="1">
      <c r="W4605" s="1046" t="str">
        <f t="shared" si="639"/>
        <v/>
      </c>
      <c r="X4605" s="1047"/>
      <c r="Y4605" s="1048"/>
      <c r="Z4605" s="1049" t="str">
        <f t="shared" si="636"/>
        <v/>
      </c>
      <c r="AA4605" s="1049"/>
      <c r="AB4605" s="1050" t="str">
        <f t="shared" si="638"/>
        <v/>
      </c>
    </row>
    <row r="4606" spans="23:28" ht="12.75" customHeight="1">
      <c r="W4606" s="1046" t="str">
        <f t="shared" si="639"/>
        <v/>
      </c>
      <c r="X4606" s="1047"/>
      <c r="Y4606" s="1048"/>
      <c r="Z4606" s="1049" t="str">
        <f t="shared" si="636"/>
        <v/>
      </c>
      <c r="AA4606" s="1049"/>
      <c r="AB4606" s="1050" t="str">
        <f t="shared" si="638"/>
        <v/>
      </c>
    </row>
    <row r="4607" spans="23:28" ht="12.75" customHeight="1">
      <c r="W4607" s="1046" t="str">
        <f t="shared" si="639"/>
        <v/>
      </c>
      <c r="X4607" s="1047"/>
      <c r="Y4607" s="1048"/>
      <c r="Z4607" s="1049" t="str">
        <f t="shared" si="636"/>
        <v/>
      </c>
      <c r="AA4607" s="1049"/>
      <c r="AB4607" s="1050" t="str">
        <f t="shared" si="638"/>
        <v/>
      </c>
    </row>
    <row r="4608" spans="23:28" ht="12.75" customHeight="1">
      <c r="W4608" s="1046" t="str">
        <f t="shared" si="639"/>
        <v/>
      </c>
      <c r="X4608" s="1047"/>
      <c r="Y4608" s="1048"/>
      <c r="Z4608" s="1049" t="str">
        <f t="shared" si="636"/>
        <v/>
      </c>
      <c r="AA4608" s="1049"/>
      <c r="AB4608" s="1050" t="str">
        <f t="shared" si="638"/>
        <v/>
      </c>
    </row>
    <row r="4609" spans="23:28" ht="12.75" customHeight="1">
      <c r="W4609" s="1046" t="str">
        <f t="shared" si="639"/>
        <v/>
      </c>
      <c r="X4609" s="1047"/>
      <c r="Y4609" s="1048"/>
      <c r="Z4609" s="1049" t="str">
        <f t="shared" si="636"/>
        <v/>
      </c>
      <c r="AA4609" s="1049"/>
      <c r="AB4609" s="1050" t="str">
        <f t="shared" si="638"/>
        <v/>
      </c>
    </row>
    <row r="4610" spans="23:28" ht="12.75" customHeight="1">
      <c r="W4610" s="1046" t="str">
        <f t="shared" si="639"/>
        <v/>
      </c>
      <c r="X4610" s="1047"/>
      <c r="Y4610" s="1048"/>
      <c r="Z4610" s="1049" t="str">
        <f t="shared" si="636"/>
        <v/>
      </c>
      <c r="AA4610" s="1049"/>
      <c r="AB4610" s="1050" t="str">
        <f t="shared" si="638"/>
        <v/>
      </c>
    </row>
    <row r="4611" spans="23:28" ht="12.75" customHeight="1">
      <c r="W4611" s="1046" t="str">
        <f t="shared" si="639"/>
        <v/>
      </c>
      <c r="X4611" s="1047"/>
      <c r="Y4611" s="1048"/>
      <c r="Z4611" s="1049" t="str">
        <f t="shared" ref="Z4611:Z4674" si="640">IF($K4611="","",_xlfn.LET(_xlpm.gDate,K4611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611" s="1049"/>
      <c r="AB4611" s="1050" t="str">
        <f t="shared" ref="AB4611:AB4674" si="641">IFERROR(CHOOSE(AA4611,"መስከረም","ጥቅምት","ህዳር  ","ታህሳስ ","ጥር ","የካቲት ","መጋቢት ","ሚይዚያ ","ግንቦት ","ሰኔ ","ሐምሌ ","ነሐሴ ","Pagume"),"")</f>
        <v/>
      </c>
    </row>
    <row r="4612" spans="23:28" ht="12.75" customHeight="1">
      <c r="W4612" s="1046" t="str">
        <f t="shared" ref="W4612:W4675" si="642">IF($D4612="","",_xlfn.LET(_xlpm.gDate,D4612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612" s="1047"/>
      <c r="Y4612" s="1048"/>
      <c r="Z4612" s="1049" t="str">
        <f t="shared" si="640"/>
        <v/>
      </c>
      <c r="AA4612" s="1049"/>
      <c r="AB4612" s="1050" t="str">
        <f t="shared" si="641"/>
        <v/>
      </c>
    </row>
    <row r="4613" spans="23:28" ht="12.75" customHeight="1">
      <c r="W4613" s="1046" t="str">
        <f t="shared" si="642"/>
        <v/>
      </c>
      <c r="X4613" s="1047"/>
      <c r="Y4613" s="1048"/>
      <c r="Z4613" s="1049" t="str">
        <f t="shared" si="640"/>
        <v/>
      </c>
      <c r="AA4613" s="1049"/>
      <c r="AB4613" s="1050" t="str">
        <f t="shared" si="641"/>
        <v/>
      </c>
    </row>
    <row r="4614" spans="23:28" ht="12.75" customHeight="1">
      <c r="W4614" s="1046" t="str">
        <f t="shared" si="642"/>
        <v/>
      </c>
      <c r="X4614" s="1047"/>
      <c r="Y4614" s="1048"/>
      <c r="Z4614" s="1049" t="str">
        <f t="shared" si="640"/>
        <v/>
      </c>
      <c r="AA4614" s="1049"/>
      <c r="AB4614" s="1050" t="str">
        <f t="shared" si="641"/>
        <v/>
      </c>
    </row>
    <row r="4615" spans="23:28" ht="12.75" customHeight="1">
      <c r="W4615" s="1046" t="str">
        <f t="shared" si="642"/>
        <v/>
      </c>
      <c r="X4615" s="1047"/>
      <c r="Y4615" s="1048"/>
      <c r="Z4615" s="1049" t="str">
        <f t="shared" si="640"/>
        <v/>
      </c>
      <c r="AA4615" s="1049"/>
      <c r="AB4615" s="1050" t="str">
        <f t="shared" si="641"/>
        <v/>
      </c>
    </row>
    <row r="4616" spans="23:28" ht="12.75" customHeight="1">
      <c r="W4616" s="1046" t="str">
        <f t="shared" si="642"/>
        <v/>
      </c>
      <c r="X4616" s="1047"/>
      <c r="Y4616" s="1048"/>
      <c r="Z4616" s="1049" t="str">
        <f t="shared" si="640"/>
        <v/>
      </c>
      <c r="AA4616" s="1049"/>
      <c r="AB4616" s="1050" t="str">
        <f t="shared" si="641"/>
        <v/>
      </c>
    </row>
    <row r="4617" spans="23:28" ht="12.75" customHeight="1">
      <c r="W4617" s="1046" t="str">
        <f t="shared" si="642"/>
        <v/>
      </c>
      <c r="X4617" s="1047"/>
      <c r="Y4617" s="1048"/>
      <c r="Z4617" s="1049" t="str">
        <f t="shared" si="640"/>
        <v/>
      </c>
      <c r="AA4617" s="1049"/>
      <c r="AB4617" s="1050" t="str">
        <f t="shared" si="641"/>
        <v/>
      </c>
    </row>
    <row r="4618" spans="23:28" ht="12.75" customHeight="1">
      <c r="W4618" s="1046" t="str">
        <f t="shared" si="642"/>
        <v/>
      </c>
      <c r="X4618" s="1047"/>
      <c r="Y4618" s="1048"/>
      <c r="Z4618" s="1049" t="str">
        <f t="shared" si="640"/>
        <v/>
      </c>
      <c r="AA4618" s="1049"/>
      <c r="AB4618" s="1050" t="str">
        <f t="shared" si="641"/>
        <v/>
      </c>
    </row>
    <row r="4619" spans="23:28" ht="12.75" customHeight="1">
      <c r="W4619" s="1046" t="str">
        <f t="shared" si="642"/>
        <v/>
      </c>
      <c r="X4619" s="1047"/>
      <c r="Y4619" s="1048"/>
      <c r="Z4619" s="1049" t="str">
        <f t="shared" si="640"/>
        <v/>
      </c>
      <c r="AA4619" s="1049"/>
      <c r="AB4619" s="1050" t="str">
        <f t="shared" si="641"/>
        <v/>
      </c>
    </row>
    <row r="4620" spans="23:28" ht="12.75" customHeight="1">
      <c r="W4620" s="1046" t="str">
        <f t="shared" si="642"/>
        <v/>
      </c>
      <c r="X4620" s="1047"/>
      <c r="Y4620" s="1048"/>
      <c r="Z4620" s="1049" t="str">
        <f t="shared" si="640"/>
        <v/>
      </c>
      <c r="AA4620" s="1049"/>
      <c r="AB4620" s="1050" t="str">
        <f t="shared" si="641"/>
        <v/>
      </c>
    </row>
    <row r="4621" spans="23:28" ht="12.75" customHeight="1">
      <c r="W4621" s="1046" t="str">
        <f t="shared" si="642"/>
        <v/>
      </c>
      <c r="X4621" s="1047"/>
      <c r="Y4621" s="1048"/>
      <c r="Z4621" s="1049" t="str">
        <f t="shared" si="640"/>
        <v/>
      </c>
      <c r="AA4621" s="1049"/>
      <c r="AB4621" s="1050" t="str">
        <f t="shared" si="641"/>
        <v/>
      </c>
    </row>
    <row r="4622" spans="23:28" ht="12.75" customHeight="1">
      <c r="W4622" s="1046" t="str">
        <f t="shared" si="642"/>
        <v/>
      </c>
      <c r="X4622" s="1047"/>
      <c r="Y4622" s="1048"/>
      <c r="Z4622" s="1049" t="str">
        <f t="shared" si="640"/>
        <v/>
      </c>
      <c r="AA4622" s="1049"/>
      <c r="AB4622" s="1050" t="str">
        <f t="shared" si="641"/>
        <v/>
      </c>
    </row>
    <row r="4623" spans="23:28" ht="12.75" customHeight="1">
      <c r="W4623" s="1046" t="str">
        <f t="shared" si="642"/>
        <v/>
      </c>
      <c r="X4623" s="1047"/>
      <c r="Y4623" s="1048"/>
      <c r="Z4623" s="1049" t="str">
        <f t="shared" si="640"/>
        <v/>
      </c>
      <c r="AA4623" s="1049"/>
      <c r="AB4623" s="1050" t="str">
        <f t="shared" si="641"/>
        <v/>
      </c>
    </row>
    <row r="4624" spans="23:28" ht="12.75" customHeight="1">
      <c r="W4624" s="1046" t="str">
        <f t="shared" si="642"/>
        <v/>
      </c>
      <c r="X4624" s="1047"/>
      <c r="Y4624" s="1048"/>
      <c r="Z4624" s="1049" t="str">
        <f t="shared" si="640"/>
        <v/>
      </c>
      <c r="AA4624" s="1049"/>
      <c r="AB4624" s="1050" t="str">
        <f t="shared" si="641"/>
        <v/>
      </c>
    </row>
    <row r="4625" spans="23:28" ht="12.75" customHeight="1">
      <c r="W4625" s="1046" t="str">
        <f t="shared" si="642"/>
        <v/>
      </c>
      <c r="X4625" s="1047"/>
      <c r="Y4625" s="1048"/>
      <c r="Z4625" s="1049" t="str">
        <f t="shared" si="640"/>
        <v/>
      </c>
      <c r="AA4625" s="1049"/>
      <c r="AB4625" s="1050" t="str">
        <f t="shared" si="641"/>
        <v/>
      </c>
    </row>
    <row r="4626" spans="23:28" ht="12.75" customHeight="1">
      <c r="W4626" s="1046" t="str">
        <f t="shared" si="642"/>
        <v/>
      </c>
      <c r="X4626" s="1047"/>
      <c r="Y4626" s="1048"/>
      <c r="Z4626" s="1049" t="str">
        <f t="shared" si="640"/>
        <v/>
      </c>
      <c r="AA4626" s="1049"/>
      <c r="AB4626" s="1050" t="str">
        <f t="shared" si="641"/>
        <v/>
      </c>
    </row>
    <row r="4627" spans="23:28" ht="12.75" customHeight="1">
      <c r="W4627" s="1046" t="str">
        <f t="shared" si="642"/>
        <v/>
      </c>
      <c r="X4627" s="1047"/>
      <c r="Y4627" s="1048"/>
      <c r="Z4627" s="1049" t="str">
        <f t="shared" si="640"/>
        <v/>
      </c>
      <c r="AA4627" s="1049"/>
      <c r="AB4627" s="1050" t="str">
        <f t="shared" si="641"/>
        <v/>
      </c>
    </row>
    <row r="4628" spans="23:28" ht="12.75" customHeight="1">
      <c r="W4628" s="1046" t="str">
        <f t="shared" si="642"/>
        <v/>
      </c>
      <c r="X4628" s="1047"/>
      <c r="Y4628" s="1048"/>
      <c r="Z4628" s="1049" t="str">
        <f t="shared" si="640"/>
        <v/>
      </c>
      <c r="AA4628" s="1049"/>
      <c r="AB4628" s="1050" t="str">
        <f t="shared" si="641"/>
        <v/>
      </c>
    </row>
    <row r="4629" spans="23:28" ht="12.75" customHeight="1">
      <c r="W4629" s="1046" t="str">
        <f t="shared" si="642"/>
        <v/>
      </c>
      <c r="X4629" s="1047"/>
      <c r="Y4629" s="1048"/>
      <c r="Z4629" s="1049" t="str">
        <f t="shared" si="640"/>
        <v/>
      </c>
      <c r="AA4629" s="1049"/>
      <c r="AB4629" s="1050" t="str">
        <f t="shared" si="641"/>
        <v/>
      </c>
    </row>
    <row r="4630" spans="23:28" ht="12.75" customHeight="1">
      <c r="W4630" s="1046" t="str">
        <f t="shared" si="642"/>
        <v/>
      </c>
      <c r="X4630" s="1047"/>
      <c r="Y4630" s="1048"/>
      <c r="Z4630" s="1049" t="str">
        <f t="shared" si="640"/>
        <v/>
      </c>
      <c r="AA4630" s="1049"/>
      <c r="AB4630" s="1050" t="str">
        <f t="shared" si="641"/>
        <v/>
      </c>
    </row>
    <row r="4631" spans="23:28" ht="12.75" customHeight="1">
      <c r="W4631" s="1046" t="str">
        <f t="shared" si="642"/>
        <v/>
      </c>
      <c r="X4631" s="1047"/>
      <c r="Y4631" s="1048"/>
      <c r="Z4631" s="1049" t="str">
        <f t="shared" si="640"/>
        <v/>
      </c>
      <c r="AA4631" s="1049"/>
      <c r="AB4631" s="1050" t="str">
        <f t="shared" si="641"/>
        <v/>
      </c>
    </row>
    <row r="4632" spans="23:28" ht="12.75" customHeight="1">
      <c r="W4632" s="1046" t="str">
        <f t="shared" si="642"/>
        <v/>
      </c>
      <c r="X4632" s="1047"/>
      <c r="Y4632" s="1048"/>
      <c r="Z4632" s="1049" t="str">
        <f t="shared" si="640"/>
        <v/>
      </c>
      <c r="AA4632" s="1049"/>
      <c r="AB4632" s="1050" t="str">
        <f t="shared" si="641"/>
        <v/>
      </c>
    </row>
    <row r="4633" spans="23:28" ht="12.75" customHeight="1">
      <c r="W4633" s="1046" t="str">
        <f t="shared" si="642"/>
        <v/>
      </c>
      <c r="X4633" s="1047"/>
      <c r="Y4633" s="1048"/>
      <c r="Z4633" s="1049" t="str">
        <f t="shared" si="640"/>
        <v/>
      </c>
      <c r="AA4633" s="1049"/>
      <c r="AB4633" s="1050" t="str">
        <f t="shared" si="641"/>
        <v/>
      </c>
    </row>
    <row r="4634" spans="23:28" ht="12.75" customHeight="1">
      <c r="W4634" s="1046" t="str">
        <f t="shared" si="642"/>
        <v/>
      </c>
      <c r="X4634" s="1047"/>
      <c r="Y4634" s="1048"/>
      <c r="Z4634" s="1049" t="str">
        <f t="shared" si="640"/>
        <v/>
      </c>
      <c r="AA4634" s="1049"/>
      <c r="AB4634" s="1050" t="str">
        <f t="shared" si="641"/>
        <v/>
      </c>
    </row>
    <row r="4635" spans="23:28" ht="12.75" customHeight="1">
      <c r="W4635" s="1046" t="str">
        <f t="shared" si="642"/>
        <v/>
      </c>
      <c r="X4635" s="1047"/>
      <c r="Y4635" s="1048"/>
      <c r="Z4635" s="1049" t="str">
        <f t="shared" si="640"/>
        <v/>
      </c>
      <c r="AA4635" s="1049"/>
      <c r="AB4635" s="1050" t="str">
        <f t="shared" si="641"/>
        <v/>
      </c>
    </row>
    <row r="4636" spans="23:28" ht="12.75" customHeight="1">
      <c r="W4636" s="1046" t="str">
        <f t="shared" si="642"/>
        <v/>
      </c>
      <c r="X4636" s="1047"/>
      <c r="Y4636" s="1048"/>
      <c r="Z4636" s="1049" t="str">
        <f t="shared" si="640"/>
        <v/>
      </c>
      <c r="AA4636" s="1049"/>
      <c r="AB4636" s="1050" t="str">
        <f t="shared" si="641"/>
        <v/>
      </c>
    </row>
    <row r="4637" spans="23:28" ht="12.75" customHeight="1">
      <c r="W4637" s="1046" t="str">
        <f t="shared" si="642"/>
        <v/>
      </c>
      <c r="X4637" s="1047"/>
      <c r="Y4637" s="1048"/>
      <c r="Z4637" s="1049" t="str">
        <f t="shared" si="640"/>
        <v/>
      </c>
      <c r="AA4637" s="1049"/>
      <c r="AB4637" s="1050" t="str">
        <f t="shared" si="641"/>
        <v/>
      </c>
    </row>
    <row r="4638" spans="23:28" ht="12.75" customHeight="1">
      <c r="W4638" s="1046" t="str">
        <f t="shared" si="642"/>
        <v/>
      </c>
      <c r="X4638" s="1047"/>
      <c r="Y4638" s="1048"/>
      <c r="Z4638" s="1049" t="str">
        <f t="shared" si="640"/>
        <v/>
      </c>
      <c r="AA4638" s="1049"/>
      <c r="AB4638" s="1050" t="str">
        <f t="shared" si="641"/>
        <v/>
      </c>
    </row>
    <row r="4639" spans="23:28" ht="12.75" customHeight="1">
      <c r="W4639" s="1046" t="str">
        <f t="shared" si="642"/>
        <v/>
      </c>
      <c r="X4639" s="1047"/>
      <c r="Y4639" s="1048"/>
      <c r="Z4639" s="1049" t="str">
        <f t="shared" si="640"/>
        <v/>
      </c>
      <c r="AA4639" s="1049"/>
      <c r="AB4639" s="1050" t="str">
        <f t="shared" si="641"/>
        <v/>
      </c>
    </row>
    <row r="4640" spans="23:28" ht="12.75" customHeight="1">
      <c r="W4640" s="1046" t="str">
        <f t="shared" si="642"/>
        <v/>
      </c>
      <c r="X4640" s="1047"/>
      <c r="Y4640" s="1048"/>
      <c r="Z4640" s="1049" t="str">
        <f t="shared" si="640"/>
        <v/>
      </c>
      <c r="AA4640" s="1049"/>
      <c r="AB4640" s="1050" t="str">
        <f t="shared" si="641"/>
        <v/>
      </c>
    </row>
    <row r="4641" spans="23:28" ht="12.75" customHeight="1">
      <c r="W4641" s="1046" t="str">
        <f t="shared" si="642"/>
        <v/>
      </c>
      <c r="X4641" s="1047"/>
      <c r="Y4641" s="1048"/>
      <c r="Z4641" s="1049" t="str">
        <f t="shared" si="640"/>
        <v/>
      </c>
      <c r="AA4641" s="1049"/>
      <c r="AB4641" s="1050" t="str">
        <f t="shared" si="641"/>
        <v/>
      </c>
    </row>
    <row r="4642" spans="23:28" ht="12.75" customHeight="1">
      <c r="W4642" s="1046" t="str">
        <f t="shared" si="642"/>
        <v/>
      </c>
      <c r="X4642" s="1047"/>
      <c r="Y4642" s="1048"/>
      <c r="Z4642" s="1049" t="str">
        <f t="shared" si="640"/>
        <v/>
      </c>
      <c r="AA4642" s="1049"/>
      <c r="AB4642" s="1050" t="str">
        <f t="shared" si="641"/>
        <v/>
      </c>
    </row>
    <row r="4643" spans="23:28" ht="12.75" customHeight="1">
      <c r="W4643" s="1046" t="str">
        <f t="shared" si="642"/>
        <v/>
      </c>
      <c r="X4643" s="1047"/>
      <c r="Y4643" s="1048"/>
      <c r="Z4643" s="1049" t="str">
        <f t="shared" si="640"/>
        <v/>
      </c>
      <c r="AA4643" s="1049"/>
      <c r="AB4643" s="1050" t="str">
        <f t="shared" si="641"/>
        <v/>
      </c>
    </row>
    <row r="4644" spans="23:28" ht="12.75" customHeight="1">
      <c r="W4644" s="1046" t="str">
        <f t="shared" si="642"/>
        <v/>
      </c>
      <c r="X4644" s="1047"/>
      <c r="Y4644" s="1048"/>
      <c r="Z4644" s="1049" t="str">
        <f t="shared" si="640"/>
        <v/>
      </c>
      <c r="AA4644" s="1049"/>
      <c r="AB4644" s="1050" t="str">
        <f t="shared" si="641"/>
        <v/>
      </c>
    </row>
    <row r="4645" spans="23:28" ht="12.75" customHeight="1">
      <c r="W4645" s="1046" t="str">
        <f t="shared" si="642"/>
        <v/>
      </c>
      <c r="X4645" s="1047"/>
      <c r="Y4645" s="1048"/>
      <c r="Z4645" s="1049" t="str">
        <f t="shared" si="640"/>
        <v/>
      </c>
      <c r="AA4645" s="1049"/>
      <c r="AB4645" s="1050" t="str">
        <f t="shared" si="641"/>
        <v/>
      </c>
    </row>
    <row r="4646" spans="23:28" ht="12.75" customHeight="1">
      <c r="W4646" s="1046" t="str">
        <f t="shared" si="642"/>
        <v/>
      </c>
      <c r="X4646" s="1047"/>
      <c r="Y4646" s="1048"/>
      <c r="Z4646" s="1049" t="str">
        <f t="shared" si="640"/>
        <v/>
      </c>
      <c r="AA4646" s="1049"/>
      <c r="AB4646" s="1050" t="str">
        <f t="shared" si="641"/>
        <v/>
      </c>
    </row>
    <row r="4647" spans="23:28" ht="12.75" customHeight="1">
      <c r="W4647" s="1046" t="str">
        <f t="shared" si="642"/>
        <v/>
      </c>
      <c r="X4647" s="1047"/>
      <c r="Y4647" s="1048"/>
      <c r="Z4647" s="1049" t="str">
        <f t="shared" si="640"/>
        <v/>
      </c>
      <c r="AA4647" s="1049"/>
      <c r="AB4647" s="1050" t="str">
        <f t="shared" si="641"/>
        <v/>
      </c>
    </row>
    <row r="4648" spans="23:28" ht="12.75" customHeight="1">
      <c r="W4648" s="1046" t="str">
        <f t="shared" si="642"/>
        <v/>
      </c>
      <c r="X4648" s="1047"/>
      <c r="Y4648" s="1048"/>
      <c r="Z4648" s="1049" t="str">
        <f t="shared" si="640"/>
        <v/>
      </c>
      <c r="AA4648" s="1049"/>
      <c r="AB4648" s="1050" t="str">
        <f t="shared" si="641"/>
        <v/>
      </c>
    </row>
    <row r="4649" spans="23:28" ht="12.75" customHeight="1">
      <c r="W4649" s="1046" t="str">
        <f t="shared" si="642"/>
        <v/>
      </c>
      <c r="X4649" s="1047"/>
      <c r="Y4649" s="1048"/>
      <c r="Z4649" s="1049" t="str">
        <f t="shared" si="640"/>
        <v/>
      </c>
      <c r="AA4649" s="1049"/>
      <c r="AB4649" s="1050" t="str">
        <f t="shared" si="641"/>
        <v/>
      </c>
    </row>
    <row r="4650" spans="23:28" ht="12.75" customHeight="1">
      <c r="W4650" s="1046" t="str">
        <f t="shared" si="642"/>
        <v/>
      </c>
      <c r="X4650" s="1047"/>
      <c r="Y4650" s="1048"/>
      <c r="Z4650" s="1049" t="str">
        <f t="shared" si="640"/>
        <v/>
      </c>
      <c r="AA4650" s="1049"/>
      <c r="AB4650" s="1050" t="str">
        <f t="shared" si="641"/>
        <v/>
      </c>
    </row>
    <row r="4651" spans="23:28" ht="12.75" customHeight="1">
      <c r="W4651" s="1046" t="str">
        <f t="shared" si="642"/>
        <v/>
      </c>
      <c r="X4651" s="1047"/>
      <c r="Y4651" s="1048"/>
      <c r="Z4651" s="1049" t="str">
        <f t="shared" si="640"/>
        <v/>
      </c>
      <c r="AA4651" s="1049"/>
      <c r="AB4651" s="1050" t="str">
        <f t="shared" si="641"/>
        <v/>
      </c>
    </row>
    <row r="4652" spans="23:28" ht="12.75" customHeight="1">
      <c r="W4652" s="1046" t="str">
        <f t="shared" si="642"/>
        <v/>
      </c>
      <c r="X4652" s="1047"/>
      <c r="Y4652" s="1048"/>
      <c r="Z4652" s="1049" t="str">
        <f t="shared" si="640"/>
        <v/>
      </c>
      <c r="AA4652" s="1049"/>
      <c r="AB4652" s="1050" t="str">
        <f t="shared" si="641"/>
        <v/>
      </c>
    </row>
    <row r="4653" spans="23:28" ht="12.75" customHeight="1">
      <c r="W4653" s="1046" t="str">
        <f t="shared" si="642"/>
        <v/>
      </c>
      <c r="X4653" s="1047"/>
      <c r="Y4653" s="1048"/>
      <c r="Z4653" s="1049" t="str">
        <f t="shared" si="640"/>
        <v/>
      </c>
      <c r="AA4653" s="1049"/>
      <c r="AB4653" s="1050" t="str">
        <f t="shared" si="641"/>
        <v/>
      </c>
    </row>
    <row r="4654" spans="23:28" ht="12.75" customHeight="1">
      <c r="W4654" s="1046" t="str">
        <f t="shared" si="642"/>
        <v/>
      </c>
      <c r="X4654" s="1047"/>
      <c r="Y4654" s="1048"/>
      <c r="Z4654" s="1049" t="str">
        <f t="shared" si="640"/>
        <v/>
      </c>
      <c r="AA4654" s="1049"/>
      <c r="AB4654" s="1050" t="str">
        <f t="shared" si="641"/>
        <v/>
      </c>
    </row>
    <row r="4655" spans="23:28" ht="12.75" customHeight="1">
      <c r="W4655" s="1046" t="str">
        <f t="shared" si="642"/>
        <v/>
      </c>
      <c r="X4655" s="1047"/>
      <c r="Y4655" s="1048"/>
      <c r="Z4655" s="1049" t="str">
        <f t="shared" si="640"/>
        <v/>
      </c>
      <c r="AA4655" s="1049"/>
      <c r="AB4655" s="1050" t="str">
        <f t="shared" si="641"/>
        <v/>
      </c>
    </row>
    <row r="4656" spans="23:28" ht="12.75" customHeight="1">
      <c r="W4656" s="1046" t="str">
        <f t="shared" si="642"/>
        <v/>
      </c>
      <c r="X4656" s="1047"/>
      <c r="Y4656" s="1048"/>
      <c r="Z4656" s="1049" t="str">
        <f t="shared" si="640"/>
        <v/>
      </c>
      <c r="AA4656" s="1049"/>
      <c r="AB4656" s="1050" t="str">
        <f t="shared" si="641"/>
        <v/>
      </c>
    </row>
    <row r="4657" spans="23:28" ht="12.75" customHeight="1">
      <c r="W4657" s="1046" t="str">
        <f t="shared" si="642"/>
        <v/>
      </c>
      <c r="X4657" s="1047"/>
      <c r="Y4657" s="1048"/>
      <c r="Z4657" s="1049" t="str">
        <f t="shared" si="640"/>
        <v/>
      </c>
      <c r="AA4657" s="1049"/>
      <c r="AB4657" s="1050" t="str">
        <f t="shared" si="641"/>
        <v/>
      </c>
    </row>
    <row r="4658" spans="23:28" ht="12.75" customHeight="1">
      <c r="W4658" s="1046" t="str">
        <f t="shared" si="642"/>
        <v/>
      </c>
      <c r="X4658" s="1047"/>
      <c r="Y4658" s="1048"/>
      <c r="Z4658" s="1049" t="str">
        <f t="shared" si="640"/>
        <v/>
      </c>
      <c r="AA4658" s="1049"/>
      <c r="AB4658" s="1050" t="str">
        <f t="shared" si="641"/>
        <v/>
      </c>
    </row>
    <row r="4659" spans="23:28" ht="12.75" customHeight="1">
      <c r="W4659" s="1046" t="str">
        <f t="shared" si="642"/>
        <v/>
      </c>
      <c r="X4659" s="1047"/>
      <c r="Y4659" s="1048"/>
      <c r="Z4659" s="1049" t="str">
        <f t="shared" si="640"/>
        <v/>
      </c>
      <c r="AA4659" s="1049"/>
      <c r="AB4659" s="1050" t="str">
        <f t="shared" si="641"/>
        <v/>
      </c>
    </row>
    <row r="4660" spans="23:28" ht="12.75" customHeight="1">
      <c r="W4660" s="1046" t="str">
        <f t="shared" si="642"/>
        <v/>
      </c>
      <c r="X4660" s="1047"/>
      <c r="Y4660" s="1048"/>
      <c r="Z4660" s="1049" t="str">
        <f t="shared" si="640"/>
        <v/>
      </c>
      <c r="AA4660" s="1049"/>
      <c r="AB4660" s="1050" t="str">
        <f t="shared" si="641"/>
        <v/>
      </c>
    </row>
    <row r="4661" spans="23:28" ht="12.75" customHeight="1">
      <c r="W4661" s="1046" t="str">
        <f t="shared" si="642"/>
        <v/>
      </c>
      <c r="X4661" s="1047"/>
      <c r="Y4661" s="1048"/>
      <c r="Z4661" s="1049" t="str">
        <f t="shared" si="640"/>
        <v/>
      </c>
      <c r="AA4661" s="1049"/>
      <c r="AB4661" s="1050" t="str">
        <f t="shared" si="641"/>
        <v/>
      </c>
    </row>
    <row r="4662" spans="23:28" ht="12.75" customHeight="1">
      <c r="W4662" s="1046" t="str">
        <f t="shared" si="642"/>
        <v/>
      </c>
      <c r="X4662" s="1047"/>
      <c r="Y4662" s="1048"/>
      <c r="Z4662" s="1049" t="str">
        <f t="shared" si="640"/>
        <v/>
      </c>
      <c r="AA4662" s="1049"/>
      <c r="AB4662" s="1050" t="str">
        <f t="shared" si="641"/>
        <v/>
      </c>
    </row>
    <row r="4663" spans="23:28" ht="12.75" customHeight="1">
      <c r="W4663" s="1046" t="str">
        <f t="shared" si="642"/>
        <v/>
      </c>
      <c r="X4663" s="1047"/>
      <c r="Y4663" s="1048"/>
      <c r="Z4663" s="1049" t="str">
        <f t="shared" si="640"/>
        <v/>
      </c>
      <c r="AA4663" s="1049"/>
      <c r="AB4663" s="1050" t="str">
        <f t="shared" si="641"/>
        <v/>
      </c>
    </row>
    <row r="4664" spans="23:28" ht="12.75" customHeight="1">
      <c r="W4664" s="1046" t="str">
        <f t="shared" si="642"/>
        <v/>
      </c>
      <c r="X4664" s="1047"/>
      <c r="Y4664" s="1048"/>
      <c r="Z4664" s="1049" t="str">
        <f t="shared" si="640"/>
        <v/>
      </c>
      <c r="AA4664" s="1049"/>
      <c r="AB4664" s="1050" t="str">
        <f t="shared" si="641"/>
        <v/>
      </c>
    </row>
    <row r="4665" spans="23:28" ht="12.75" customHeight="1">
      <c r="W4665" s="1046" t="str">
        <f t="shared" si="642"/>
        <v/>
      </c>
      <c r="X4665" s="1047"/>
      <c r="Y4665" s="1048"/>
      <c r="Z4665" s="1049" t="str">
        <f t="shared" si="640"/>
        <v/>
      </c>
      <c r="AA4665" s="1049"/>
      <c r="AB4665" s="1050" t="str">
        <f t="shared" si="641"/>
        <v/>
      </c>
    </row>
    <row r="4666" spans="23:28" ht="12.75" customHeight="1">
      <c r="W4666" s="1046" t="str">
        <f t="shared" si="642"/>
        <v/>
      </c>
      <c r="X4666" s="1047"/>
      <c r="Y4666" s="1048"/>
      <c r="Z4666" s="1049" t="str">
        <f t="shared" si="640"/>
        <v/>
      </c>
      <c r="AA4666" s="1049"/>
      <c r="AB4666" s="1050" t="str">
        <f t="shared" si="641"/>
        <v/>
      </c>
    </row>
    <row r="4667" spans="23:28" ht="12.75" customHeight="1">
      <c r="W4667" s="1046" t="str">
        <f t="shared" si="642"/>
        <v/>
      </c>
      <c r="X4667" s="1047"/>
      <c r="Y4667" s="1048"/>
      <c r="Z4667" s="1049" t="str">
        <f t="shared" si="640"/>
        <v/>
      </c>
      <c r="AA4667" s="1049"/>
      <c r="AB4667" s="1050" t="str">
        <f t="shared" si="641"/>
        <v/>
      </c>
    </row>
    <row r="4668" spans="23:28" ht="12.75" customHeight="1">
      <c r="W4668" s="1046" t="str">
        <f t="shared" si="642"/>
        <v/>
      </c>
      <c r="X4668" s="1047"/>
      <c r="Y4668" s="1048"/>
      <c r="Z4668" s="1049" t="str">
        <f t="shared" si="640"/>
        <v/>
      </c>
      <c r="AA4668" s="1049"/>
      <c r="AB4668" s="1050" t="str">
        <f t="shared" si="641"/>
        <v/>
      </c>
    </row>
    <row r="4669" spans="23:28" ht="12.75" customHeight="1">
      <c r="W4669" s="1046" t="str">
        <f t="shared" si="642"/>
        <v/>
      </c>
      <c r="X4669" s="1047"/>
      <c r="Y4669" s="1048"/>
      <c r="Z4669" s="1049" t="str">
        <f t="shared" si="640"/>
        <v/>
      </c>
      <c r="AA4669" s="1049"/>
      <c r="AB4669" s="1050" t="str">
        <f t="shared" si="641"/>
        <v/>
      </c>
    </row>
    <row r="4670" spans="23:28" ht="12.75" customHeight="1">
      <c r="W4670" s="1046" t="str">
        <f t="shared" si="642"/>
        <v/>
      </c>
      <c r="X4670" s="1047"/>
      <c r="Y4670" s="1048"/>
      <c r="Z4670" s="1049" t="str">
        <f t="shared" si="640"/>
        <v/>
      </c>
      <c r="AA4670" s="1049"/>
      <c r="AB4670" s="1050" t="str">
        <f t="shared" si="641"/>
        <v/>
      </c>
    </row>
    <row r="4671" spans="23:28" ht="12.75" customHeight="1">
      <c r="W4671" s="1046" t="str">
        <f t="shared" si="642"/>
        <v/>
      </c>
      <c r="X4671" s="1047"/>
      <c r="Y4671" s="1048"/>
      <c r="Z4671" s="1049" t="str">
        <f t="shared" si="640"/>
        <v/>
      </c>
      <c r="AA4671" s="1049"/>
      <c r="AB4671" s="1050" t="str">
        <f t="shared" si="641"/>
        <v/>
      </c>
    </row>
    <row r="4672" spans="23:28" ht="12.75" customHeight="1">
      <c r="W4672" s="1046" t="str">
        <f t="shared" si="642"/>
        <v/>
      </c>
      <c r="X4672" s="1047"/>
      <c r="Y4672" s="1048"/>
      <c r="Z4672" s="1049" t="str">
        <f t="shared" si="640"/>
        <v/>
      </c>
      <c r="AA4672" s="1049"/>
      <c r="AB4672" s="1050" t="str">
        <f t="shared" si="641"/>
        <v/>
      </c>
    </row>
    <row r="4673" spans="23:28" ht="12.75" customHeight="1">
      <c r="W4673" s="1046" t="str">
        <f t="shared" si="642"/>
        <v/>
      </c>
      <c r="X4673" s="1047"/>
      <c r="Y4673" s="1048"/>
      <c r="Z4673" s="1049" t="str">
        <f t="shared" si="640"/>
        <v/>
      </c>
      <c r="AA4673" s="1049"/>
      <c r="AB4673" s="1050" t="str">
        <f t="shared" si="641"/>
        <v/>
      </c>
    </row>
    <row r="4674" spans="23:28" ht="12.75" customHeight="1">
      <c r="W4674" s="1046" t="str">
        <f t="shared" si="642"/>
        <v/>
      </c>
      <c r="X4674" s="1047"/>
      <c r="Y4674" s="1048"/>
      <c r="Z4674" s="1049" t="str">
        <f t="shared" si="640"/>
        <v/>
      </c>
      <c r="AA4674" s="1049"/>
      <c r="AB4674" s="1050" t="str">
        <f t="shared" si="641"/>
        <v/>
      </c>
    </row>
    <row r="4675" spans="23:28" ht="12.75" customHeight="1">
      <c r="W4675" s="1046" t="str">
        <f t="shared" si="642"/>
        <v/>
      </c>
      <c r="X4675" s="1047"/>
      <c r="Y4675" s="1048"/>
      <c r="Z4675" s="1049" t="str">
        <f t="shared" ref="Z4675:Z4738" si="643">IF($K4675="","",_xlfn.LET(_xlpm.gDate,K4675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675" s="1049"/>
      <c r="AB4675" s="1050" t="str">
        <f t="shared" ref="AB4675:AB4738" si="644">IFERROR(CHOOSE(AA4675,"መስከረም","ጥቅምት","ህዳር  ","ታህሳስ ","ጥር ","የካቲት ","መጋቢት ","ሚይዚያ ","ግንቦት ","ሰኔ ","ሐምሌ ","ነሐሴ ","Pagume"),"")</f>
        <v/>
      </c>
    </row>
    <row r="4676" spans="23:28" ht="12.75" customHeight="1">
      <c r="W4676" s="1046" t="str">
        <f t="shared" ref="W4676:W4739" si="645">IF($D4676="","",_xlfn.LET(_xlpm.gDate,D4676,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676" s="1047"/>
      <c r="Y4676" s="1048"/>
      <c r="Z4676" s="1049" t="str">
        <f t="shared" si="643"/>
        <v/>
      </c>
      <c r="AA4676" s="1049"/>
      <c r="AB4676" s="1050" t="str">
        <f t="shared" si="644"/>
        <v/>
      </c>
    </row>
    <row r="4677" spans="23:28" ht="12.75" customHeight="1">
      <c r="W4677" s="1046" t="str">
        <f t="shared" si="645"/>
        <v/>
      </c>
      <c r="X4677" s="1047"/>
      <c r="Y4677" s="1048"/>
      <c r="Z4677" s="1049" t="str">
        <f t="shared" si="643"/>
        <v/>
      </c>
      <c r="AA4677" s="1049"/>
      <c r="AB4677" s="1050" t="str">
        <f t="shared" si="644"/>
        <v/>
      </c>
    </row>
    <row r="4678" spans="23:28" ht="12.75" customHeight="1">
      <c r="W4678" s="1046" t="str">
        <f t="shared" si="645"/>
        <v/>
      </c>
      <c r="X4678" s="1047"/>
      <c r="Y4678" s="1048"/>
      <c r="Z4678" s="1049" t="str">
        <f t="shared" si="643"/>
        <v/>
      </c>
      <c r="AA4678" s="1049"/>
      <c r="AB4678" s="1050" t="str">
        <f t="shared" si="644"/>
        <v/>
      </c>
    </row>
    <row r="4679" spans="23:28" ht="12.75" customHeight="1">
      <c r="W4679" s="1046" t="str">
        <f t="shared" si="645"/>
        <v/>
      </c>
      <c r="X4679" s="1047"/>
      <c r="Y4679" s="1048"/>
      <c r="Z4679" s="1049" t="str">
        <f t="shared" si="643"/>
        <v/>
      </c>
      <c r="AA4679" s="1049"/>
      <c r="AB4679" s="1050" t="str">
        <f t="shared" si="644"/>
        <v/>
      </c>
    </row>
    <row r="4680" spans="23:28" ht="12.75" customHeight="1">
      <c r="W4680" s="1046" t="str">
        <f t="shared" si="645"/>
        <v/>
      </c>
      <c r="X4680" s="1047"/>
      <c r="Y4680" s="1048"/>
      <c r="Z4680" s="1049" t="str">
        <f t="shared" si="643"/>
        <v/>
      </c>
      <c r="AA4680" s="1049"/>
      <c r="AB4680" s="1050" t="str">
        <f t="shared" si="644"/>
        <v/>
      </c>
    </row>
    <row r="4681" spans="23:28" ht="12.75" customHeight="1">
      <c r="W4681" s="1046" t="str">
        <f t="shared" si="645"/>
        <v/>
      </c>
      <c r="X4681" s="1047"/>
      <c r="Y4681" s="1048"/>
      <c r="Z4681" s="1049" t="str">
        <f t="shared" si="643"/>
        <v/>
      </c>
      <c r="AA4681" s="1049"/>
      <c r="AB4681" s="1050" t="str">
        <f t="shared" si="644"/>
        <v/>
      </c>
    </row>
    <row r="4682" spans="23:28" ht="12.75" customHeight="1">
      <c r="W4682" s="1046" t="str">
        <f t="shared" si="645"/>
        <v/>
      </c>
      <c r="X4682" s="1047"/>
      <c r="Y4682" s="1048"/>
      <c r="Z4682" s="1049" t="str">
        <f t="shared" si="643"/>
        <v/>
      </c>
      <c r="AA4682" s="1049"/>
      <c r="AB4682" s="1050" t="str">
        <f t="shared" si="644"/>
        <v/>
      </c>
    </row>
    <row r="4683" spans="23:28" ht="12.75" customHeight="1">
      <c r="W4683" s="1046" t="str">
        <f t="shared" si="645"/>
        <v/>
      </c>
      <c r="X4683" s="1047"/>
      <c r="Y4683" s="1048"/>
      <c r="Z4683" s="1049" t="str">
        <f t="shared" si="643"/>
        <v/>
      </c>
      <c r="AA4683" s="1049"/>
      <c r="AB4683" s="1050" t="str">
        <f t="shared" si="644"/>
        <v/>
      </c>
    </row>
    <row r="4684" spans="23:28" ht="12.75" customHeight="1">
      <c r="W4684" s="1046" t="str">
        <f t="shared" si="645"/>
        <v/>
      </c>
      <c r="X4684" s="1047"/>
      <c r="Y4684" s="1048"/>
      <c r="Z4684" s="1049" t="str">
        <f t="shared" si="643"/>
        <v/>
      </c>
      <c r="AA4684" s="1049"/>
      <c r="AB4684" s="1050" t="str">
        <f t="shared" si="644"/>
        <v/>
      </c>
    </row>
    <row r="4685" spans="23:28" ht="12.75" customHeight="1">
      <c r="W4685" s="1046" t="str">
        <f t="shared" si="645"/>
        <v/>
      </c>
      <c r="X4685" s="1047"/>
      <c r="Y4685" s="1048"/>
      <c r="Z4685" s="1049" t="str">
        <f t="shared" si="643"/>
        <v/>
      </c>
      <c r="AA4685" s="1049"/>
      <c r="AB4685" s="1050" t="str">
        <f t="shared" si="644"/>
        <v/>
      </c>
    </row>
    <row r="4686" spans="23:28" ht="12.75" customHeight="1">
      <c r="W4686" s="1046" t="str">
        <f t="shared" si="645"/>
        <v/>
      </c>
      <c r="X4686" s="1047"/>
      <c r="Y4686" s="1048"/>
      <c r="Z4686" s="1049" t="str">
        <f t="shared" si="643"/>
        <v/>
      </c>
      <c r="AA4686" s="1049"/>
      <c r="AB4686" s="1050" t="str">
        <f t="shared" si="644"/>
        <v/>
      </c>
    </row>
    <row r="4687" spans="23:28" ht="12.75" customHeight="1">
      <c r="W4687" s="1046" t="str">
        <f t="shared" si="645"/>
        <v/>
      </c>
      <c r="X4687" s="1047"/>
      <c r="Y4687" s="1048"/>
      <c r="Z4687" s="1049" t="str">
        <f t="shared" si="643"/>
        <v/>
      </c>
      <c r="AA4687" s="1049"/>
      <c r="AB4687" s="1050" t="str">
        <f t="shared" si="644"/>
        <v/>
      </c>
    </row>
    <row r="4688" spans="23:28" ht="12.75" customHeight="1">
      <c r="W4688" s="1046" t="str">
        <f t="shared" si="645"/>
        <v/>
      </c>
      <c r="X4688" s="1047"/>
      <c r="Y4688" s="1048"/>
      <c r="Z4688" s="1049" t="str">
        <f t="shared" si="643"/>
        <v/>
      </c>
      <c r="AA4688" s="1049"/>
      <c r="AB4688" s="1050" t="str">
        <f t="shared" si="644"/>
        <v/>
      </c>
    </row>
    <row r="4689" spans="23:28" ht="12.75" customHeight="1">
      <c r="W4689" s="1046" t="str">
        <f t="shared" si="645"/>
        <v/>
      </c>
      <c r="X4689" s="1047"/>
      <c r="Y4689" s="1048"/>
      <c r="Z4689" s="1049" t="str">
        <f t="shared" si="643"/>
        <v/>
      </c>
      <c r="AA4689" s="1049"/>
      <c r="AB4689" s="1050" t="str">
        <f t="shared" si="644"/>
        <v/>
      </c>
    </row>
    <row r="4690" spans="23:28" ht="12.75" customHeight="1">
      <c r="W4690" s="1046" t="str">
        <f t="shared" si="645"/>
        <v/>
      </c>
      <c r="X4690" s="1047"/>
      <c r="Y4690" s="1048"/>
      <c r="Z4690" s="1049" t="str">
        <f t="shared" si="643"/>
        <v/>
      </c>
      <c r="AA4690" s="1049"/>
      <c r="AB4690" s="1050" t="str">
        <f t="shared" si="644"/>
        <v/>
      </c>
    </row>
    <row r="4691" spans="23:28" ht="12.75" customHeight="1">
      <c r="W4691" s="1046" t="str">
        <f t="shared" si="645"/>
        <v/>
      </c>
      <c r="X4691" s="1047"/>
      <c r="Y4691" s="1048"/>
      <c r="Z4691" s="1049" t="str">
        <f t="shared" si="643"/>
        <v/>
      </c>
      <c r="AA4691" s="1049"/>
      <c r="AB4691" s="1050" t="str">
        <f t="shared" si="644"/>
        <v/>
      </c>
    </row>
    <row r="4692" spans="23:28" ht="12.75" customHeight="1">
      <c r="W4692" s="1046" t="str">
        <f t="shared" si="645"/>
        <v/>
      </c>
      <c r="X4692" s="1047"/>
      <c r="Y4692" s="1048"/>
      <c r="Z4692" s="1049" t="str">
        <f t="shared" si="643"/>
        <v/>
      </c>
      <c r="AA4692" s="1049"/>
      <c r="AB4692" s="1050" t="str">
        <f t="shared" si="644"/>
        <v/>
      </c>
    </row>
    <row r="4693" spans="23:28" ht="12.75" customHeight="1">
      <c r="W4693" s="1046" t="str">
        <f t="shared" si="645"/>
        <v/>
      </c>
      <c r="X4693" s="1047"/>
      <c r="Y4693" s="1048"/>
      <c r="Z4693" s="1049" t="str">
        <f t="shared" si="643"/>
        <v/>
      </c>
      <c r="AA4693" s="1049"/>
      <c r="AB4693" s="1050" t="str">
        <f t="shared" si="644"/>
        <v/>
      </c>
    </row>
    <row r="4694" spans="23:28" ht="12.75" customHeight="1">
      <c r="W4694" s="1046" t="str">
        <f t="shared" si="645"/>
        <v/>
      </c>
      <c r="X4694" s="1047"/>
      <c r="Y4694" s="1048"/>
      <c r="Z4694" s="1049" t="str">
        <f t="shared" si="643"/>
        <v/>
      </c>
      <c r="AA4694" s="1049"/>
      <c r="AB4694" s="1050" t="str">
        <f t="shared" si="644"/>
        <v/>
      </c>
    </row>
    <row r="4695" spans="23:28" ht="12.75" customHeight="1">
      <c r="W4695" s="1046" t="str">
        <f t="shared" si="645"/>
        <v/>
      </c>
      <c r="X4695" s="1047"/>
      <c r="Y4695" s="1048"/>
      <c r="Z4695" s="1049" t="str">
        <f t="shared" si="643"/>
        <v/>
      </c>
      <c r="AA4695" s="1049"/>
      <c r="AB4695" s="1050" t="str">
        <f t="shared" si="644"/>
        <v/>
      </c>
    </row>
    <row r="4696" spans="23:28" ht="12.75" customHeight="1">
      <c r="W4696" s="1046" t="str">
        <f t="shared" si="645"/>
        <v/>
      </c>
      <c r="X4696" s="1047"/>
      <c r="Y4696" s="1048"/>
      <c r="Z4696" s="1049" t="str">
        <f t="shared" si="643"/>
        <v/>
      </c>
      <c r="AA4696" s="1049"/>
      <c r="AB4696" s="1050" t="str">
        <f t="shared" si="644"/>
        <v/>
      </c>
    </row>
    <row r="4697" spans="23:28" ht="12.75" customHeight="1">
      <c r="W4697" s="1046" t="str">
        <f t="shared" si="645"/>
        <v/>
      </c>
      <c r="X4697" s="1047"/>
      <c r="Y4697" s="1048"/>
      <c r="Z4697" s="1049" t="str">
        <f t="shared" si="643"/>
        <v/>
      </c>
      <c r="AA4697" s="1049"/>
      <c r="AB4697" s="1050" t="str">
        <f t="shared" si="644"/>
        <v/>
      </c>
    </row>
    <row r="4698" spans="23:28" ht="12.75" customHeight="1">
      <c r="W4698" s="1046" t="str">
        <f t="shared" si="645"/>
        <v/>
      </c>
      <c r="X4698" s="1047"/>
      <c r="Y4698" s="1048"/>
      <c r="Z4698" s="1049" t="str">
        <f t="shared" si="643"/>
        <v/>
      </c>
      <c r="AA4698" s="1049"/>
      <c r="AB4698" s="1050" t="str">
        <f t="shared" si="644"/>
        <v/>
      </c>
    </row>
    <row r="4699" spans="23:28" ht="12.75" customHeight="1">
      <c r="W4699" s="1046" t="str">
        <f t="shared" si="645"/>
        <v/>
      </c>
      <c r="X4699" s="1047"/>
      <c r="Y4699" s="1048"/>
      <c r="Z4699" s="1049" t="str">
        <f t="shared" si="643"/>
        <v/>
      </c>
      <c r="AA4699" s="1049"/>
      <c r="AB4699" s="1050" t="str">
        <f t="shared" si="644"/>
        <v/>
      </c>
    </row>
    <row r="4700" spans="23:28" ht="12.75" customHeight="1">
      <c r="W4700" s="1046" t="str">
        <f t="shared" si="645"/>
        <v/>
      </c>
      <c r="X4700" s="1047"/>
      <c r="Y4700" s="1048"/>
      <c r="Z4700" s="1049" t="str">
        <f t="shared" si="643"/>
        <v/>
      </c>
      <c r="AA4700" s="1049"/>
      <c r="AB4700" s="1050" t="str">
        <f t="shared" si="644"/>
        <v/>
      </c>
    </row>
    <row r="4701" spans="23:28" ht="12.75" customHeight="1">
      <c r="W4701" s="1046" t="str">
        <f t="shared" si="645"/>
        <v/>
      </c>
      <c r="X4701" s="1047"/>
      <c r="Y4701" s="1048"/>
      <c r="Z4701" s="1049" t="str">
        <f t="shared" si="643"/>
        <v/>
      </c>
      <c r="AA4701" s="1049"/>
      <c r="AB4701" s="1050" t="str">
        <f t="shared" si="644"/>
        <v/>
      </c>
    </row>
    <row r="4702" spans="23:28" ht="12.75" customHeight="1">
      <c r="W4702" s="1046" t="str">
        <f t="shared" si="645"/>
        <v/>
      </c>
      <c r="X4702" s="1047"/>
      <c r="Y4702" s="1048"/>
      <c r="Z4702" s="1049" t="str">
        <f t="shared" si="643"/>
        <v/>
      </c>
      <c r="AA4702" s="1049"/>
      <c r="AB4702" s="1050" t="str">
        <f t="shared" si="644"/>
        <v/>
      </c>
    </row>
    <row r="4703" spans="23:28" ht="12.75" customHeight="1">
      <c r="W4703" s="1046" t="str">
        <f t="shared" si="645"/>
        <v/>
      </c>
      <c r="X4703" s="1047"/>
      <c r="Y4703" s="1048"/>
      <c r="Z4703" s="1049" t="str">
        <f t="shared" si="643"/>
        <v/>
      </c>
      <c r="AA4703" s="1049"/>
      <c r="AB4703" s="1050" t="str">
        <f t="shared" si="644"/>
        <v/>
      </c>
    </row>
    <row r="4704" spans="23:28" ht="12.75" customHeight="1">
      <c r="W4704" s="1046" t="str">
        <f t="shared" si="645"/>
        <v/>
      </c>
      <c r="X4704" s="1047"/>
      <c r="Y4704" s="1048"/>
      <c r="Z4704" s="1049" t="str">
        <f t="shared" si="643"/>
        <v/>
      </c>
      <c r="AA4704" s="1049"/>
      <c r="AB4704" s="1050" t="str">
        <f t="shared" si="644"/>
        <v/>
      </c>
    </row>
    <row r="4705" spans="23:28" ht="12.75" customHeight="1">
      <c r="W4705" s="1046" t="str">
        <f t="shared" si="645"/>
        <v/>
      </c>
      <c r="X4705" s="1047"/>
      <c r="Y4705" s="1048"/>
      <c r="Z4705" s="1049" t="str">
        <f t="shared" si="643"/>
        <v/>
      </c>
      <c r="AA4705" s="1049"/>
      <c r="AB4705" s="1050" t="str">
        <f t="shared" si="644"/>
        <v/>
      </c>
    </row>
    <row r="4706" spans="23:28" ht="12.75" customHeight="1">
      <c r="W4706" s="1046" t="str">
        <f t="shared" si="645"/>
        <v/>
      </c>
      <c r="X4706" s="1047"/>
      <c r="Y4706" s="1048"/>
      <c r="Z4706" s="1049" t="str">
        <f t="shared" si="643"/>
        <v/>
      </c>
      <c r="AA4706" s="1049"/>
      <c r="AB4706" s="1050" t="str">
        <f t="shared" si="644"/>
        <v/>
      </c>
    </row>
    <row r="4707" spans="23:28" ht="12.75" customHeight="1">
      <c r="W4707" s="1046" t="str">
        <f t="shared" si="645"/>
        <v/>
      </c>
      <c r="X4707" s="1047"/>
      <c r="Y4707" s="1048"/>
      <c r="Z4707" s="1049" t="str">
        <f t="shared" si="643"/>
        <v/>
      </c>
      <c r="AA4707" s="1049"/>
      <c r="AB4707" s="1050" t="str">
        <f t="shared" si="644"/>
        <v/>
      </c>
    </row>
    <row r="4708" spans="23:28" ht="12.75" customHeight="1">
      <c r="W4708" s="1046" t="str">
        <f t="shared" si="645"/>
        <v/>
      </c>
      <c r="X4708" s="1047"/>
      <c r="Y4708" s="1048"/>
      <c r="Z4708" s="1049" t="str">
        <f t="shared" si="643"/>
        <v/>
      </c>
      <c r="AA4708" s="1049"/>
      <c r="AB4708" s="1050" t="str">
        <f t="shared" si="644"/>
        <v/>
      </c>
    </row>
    <row r="4709" spans="23:28" ht="12.75" customHeight="1">
      <c r="W4709" s="1046" t="str">
        <f t="shared" si="645"/>
        <v/>
      </c>
      <c r="X4709" s="1047"/>
      <c r="Y4709" s="1048"/>
      <c r="Z4709" s="1049" t="str">
        <f t="shared" si="643"/>
        <v/>
      </c>
      <c r="AA4709" s="1049"/>
      <c r="AB4709" s="1050" t="str">
        <f t="shared" si="644"/>
        <v/>
      </c>
    </row>
    <row r="4710" spans="23:28" ht="12.75" customHeight="1">
      <c r="W4710" s="1046" t="str">
        <f t="shared" si="645"/>
        <v/>
      </c>
      <c r="X4710" s="1047"/>
      <c r="Y4710" s="1048"/>
      <c r="Z4710" s="1049" t="str">
        <f t="shared" si="643"/>
        <v/>
      </c>
      <c r="AA4710" s="1049"/>
      <c r="AB4710" s="1050" t="str">
        <f t="shared" si="644"/>
        <v/>
      </c>
    </row>
    <row r="4711" spans="23:28" ht="12.75" customHeight="1">
      <c r="W4711" s="1046" t="str">
        <f t="shared" si="645"/>
        <v/>
      </c>
      <c r="X4711" s="1047"/>
      <c r="Y4711" s="1048"/>
      <c r="Z4711" s="1049" t="str">
        <f t="shared" si="643"/>
        <v/>
      </c>
      <c r="AA4711" s="1049"/>
      <c r="AB4711" s="1050" t="str">
        <f t="shared" si="644"/>
        <v/>
      </c>
    </row>
    <row r="4712" spans="23:28" ht="12.75" customHeight="1">
      <c r="W4712" s="1046" t="str">
        <f t="shared" si="645"/>
        <v/>
      </c>
      <c r="X4712" s="1047"/>
      <c r="Y4712" s="1048"/>
      <c r="Z4712" s="1049" t="str">
        <f t="shared" si="643"/>
        <v/>
      </c>
      <c r="AA4712" s="1049"/>
      <c r="AB4712" s="1050" t="str">
        <f t="shared" si="644"/>
        <v/>
      </c>
    </row>
    <row r="4713" spans="23:28" ht="12.75" customHeight="1">
      <c r="W4713" s="1046" t="str">
        <f t="shared" si="645"/>
        <v/>
      </c>
      <c r="X4713" s="1047"/>
      <c r="Y4713" s="1048"/>
      <c r="Z4713" s="1049" t="str">
        <f t="shared" si="643"/>
        <v/>
      </c>
      <c r="AA4713" s="1049"/>
      <c r="AB4713" s="1050" t="str">
        <f t="shared" si="644"/>
        <v/>
      </c>
    </row>
    <row r="4714" spans="23:28" ht="12.75" customHeight="1">
      <c r="W4714" s="1046" t="str">
        <f t="shared" si="645"/>
        <v/>
      </c>
      <c r="X4714" s="1047"/>
      <c r="Y4714" s="1048"/>
      <c r="Z4714" s="1049" t="str">
        <f t="shared" si="643"/>
        <v/>
      </c>
      <c r="AA4714" s="1049"/>
      <c r="AB4714" s="1050" t="str">
        <f t="shared" si="644"/>
        <v/>
      </c>
    </row>
    <row r="4715" spans="23:28" ht="12.75" customHeight="1">
      <c r="W4715" s="1046" t="str">
        <f t="shared" si="645"/>
        <v/>
      </c>
      <c r="X4715" s="1047"/>
      <c r="Y4715" s="1048"/>
      <c r="Z4715" s="1049" t="str">
        <f t="shared" si="643"/>
        <v/>
      </c>
      <c r="AA4715" s="1049"/>
      <c r="AB4715" s="1050" t="str">
        <f t="shared" si="644"/>
        <v/>
      </c>
    </row>
    <row r="4716" spans="23:28" ht="12.75" customHeight="1">
      <c r="W4716" s="1046" t="str">
        <f t="shared" si="645"/>
        <v/>
      </c>
      <c r="X4716" s="1047"/>
      <c r="Y4716" s="1048"/>
      <c r="Z4716" s="1049" t="str">
        <f t="shared" si="643"/>
        <v/>
      </c>
      <c r="AA4716" s="1049"/>
      <c r="AB4716" s="1050" t="str">
        <f t="shared" si="644"/>
        <v/>
      </c>
    </row>
    <row r="4717" spans="23:28" ht="12.75" customHeight="1">
      <c r="W4717" s="1046" t="str">
        <f t="shared" si="645"/>
        <v/>
      </c>
      <c r="X4717" s="1047"/>
      <c r="Y4717" s="1048"/>
      <c r="Z4717" s="1049" t="str">
        <f t="shared" si="643"/>
        <v/>
      </c>
      <c r="AA4717" s="1049"/>
      <c r="AB4717" s="1050" t="str">
        <f t="shared" si="644"/>
        <v/>
      </c>
    </row>
    <row r="4718" spans="23:28" ht="12.75" customHeight="1">
      <c r="W4718" s="1046" t="str">
        <f t="shared" si="645"/>
        <v/>
      </c>
      <c r="X4718" s="1047"/>
      <c r="Y4718" s="1048"/>
      <c r="Z4718" s="1049" t="str">
        <f t="shared" si="643"/>
        <v/>
      </c>
      <c r="AA4718" s="1049"/>
      <c r="AB4718" s="1050" t="str">
        <f t="shared" si="644"/>
        <v/>
      </c>
    </row>
    <row r="4719" spans="23:28" ht="12.75" customHeight="1">
      <c r="W4719" s="1046" t="str">
        <f t="shared" si="645"/>
        <v/>
      </c>
      <c r="X4719" s="1047"/>
      <c r="Y4719" s="1048"/>
      <c r="Z4719" s="1049" t="str">
        <f t="shared" si="643"/>
        <v/>
      </c>
      <c r="AA4719" s="1049"/>
      <c r="AB4719" s="1050" t="str">
        <f t="shared" si="644"/>
        <v/>
      </c>
    </row>
    <row r="4720" spans="23:28" ht="12.75" customHeight="1">
      <c r="W4720" s="1046" t="str">
        <f t="shared" si="645"/>
        <v/>
      </c>
      <c r="X4720" s="1047"/>
      <c r="Y4720" s="1048"/>
      <c r="Z4720" s="1049" t="str">
        <f t="shared" si="643"/>
        <v/>
      </c>
      <c r="AA4720" s="1049"/>
      <c r="AB4720" s="1050" t="str">
        <f t="shared" si="644"/>
        <v/>
      </c>
    </row>
    <row r="4721" spans="23:28" ht="12.75" customHeight="1">
      <c r="W4721" s="1046" t="str">
        <f t="shared" si="645"/>
        <v/>
      </c>
      <c r="X4721" s="1047"/>
      <c r="Y4721" s="1048"/>
      <c r="Z4721" s="1049" t="str">
        <f t="shared" si="643"/>
        <v/>
      </c>
      <c r="AA4721" s="1049"/>
      <c r="AB4721" s="1050" t="str">
        <f t="shared" si="644"/>
        <v/>
      </c>
    </row>
    <row r="4722" spans="23:28" ht="12.75" customHeight="1">
      <c r="W4722" s="1046" t="str">
        <f t="shared" si="645"/>
        <v/>
      </c>
      <c r="X4722" s="1047"/>
      <c r="Y4722" s="1048"/>
      <c r="Z4722" s="1049" t="str">
        <f t="shared" si="643"/>
        <v/>
      </c>
      <c r="AA4722" s="1049"/>
      <c r="AB4722" s="1050" t="str">
        <f t="shared" si="644"/>
        <v/>
      </c>
    </row>
    <row r="4723" spans="23:28" ht="12.75" customHeight="1">
      <c r="W4723" s="1046" t="str">
        <f t="shared" si="645"/>
        <v/>
      </c>
      <c r="X4723" s="1047"/>
      <c r="Y4723" s="1048"/>
      <c r="Z4723" s="1049" t="str">
        <f t="shared" si="643"/>
        <v/>
      </c>
      <c r="AA4723" s="1049"/>
      <c r="AB4723" s="1050" t="str">
        <f t="shared" si="644"/>
        <v/>
      </c>
    </row>
    <row r="4724" spans="23:28" ht="12.75" customHeight="1">
      <c r="W4724" s="1046" t="str">
        <f t="shared" si="645"/>
        <v/>
      </c>
      <c r="X4724" s="1047"/>
      <c r="Y4724" s="1048"/>
      <c r="Z4724" s="1049" t="str">
        <f t="shared" si="643"/>
        <v/>
      </c>
      <c r="AA4724" s="1049"/>
      <c r="AB4724" s="1050" t="str">
        <f t="shared" si="644"/>
        <v/>
      </c>
    </row>
    <row r="4725" spans="23:28" ht="12.75" customHeight="1">
      <c r="W4725" s="1046" t="str">
        <f t="shared" si="645"/>
        <v/>
      </c>
      <c r="X4725" s="1047"/>
      <c r="Y4725" s="1048"/>
      <c r="Z4725" s="1049" t="str">
        <f t="shared" si="643"/>
        <v/>
      </c>
      <c r="AA4725" s="1049"/>
      <c r="AB4725" s="1050" t="str">
        <f t="shared" si="644"/>
        <v/>
      </c>
    </row>
    <row r="4726" spans="23:28" ht="12.75" customHeight="1">
      <c r="W4726" s="1046" t="str">
        <f t="shared" si="645"/>
        <v/>
      </c>
      <c r="X4726" s="1047"/>
      <c r="Y4726" s="1048"/>
      <c r="Z4726" s="1049" t="str">
        <f t="shared" si="643"/>
        <v/>
      </c>
      <c r="AA4726" s="1049"/>
      <c r="AB4726" s="1050" t="str">
        <f t="shared" si="644"/>
        <v/>
      </c>
    </row>
    <row r="4727" spans="23:28" ht="12.75" customHeight="1">
      <c r="W4727" s="1046" t="str">
        <f t="shared" si="645"/>
        <v/>
      </c>
      <c r="X4727" s="1047"/>
      <c r="Y4727" s="1048"/>
      <c r="Z4727" s="1049" t="str">
        <f t="shared" si="643"/>
        <v/>
      </c>
      <c r="AA4727" s="1049"/>
      <c r="AB4727" s="1050" t="str">
        <f t="shared" si="644"/>
        <v/>
      </c>
    </row>
    <row r="4728" spans="23:28" ht="12.75" customHeight="1">
      <c r="W4728" s="1046" t="str">
        <f t="shared" si="645"/>
        <v/>
      </c>
      <c r="X4728" s="1047"/>
      <c r="Y4728" s="1048"/>
      <c r="Z4728" s="1049" t="str">
        <f t="shared" si="643"/>
        <v/>
      </c>
      <c r="AA4728" s="1049"/>
      <c r="AB4728" s="1050" t="str">
        <f t="shared" si="644"/>
        <v/>
      </c>
    </row>
    <row r="4729" spans="23:28" ht="12.75" customHeight="1">
      <c r="W4729" s="1046" t="str">
        <f t="shared" si="645"/>
        <v/>
      </c>
      <c r="X4729" s="1047"/>
      <c r="Y4729" s="1048"/>
      <c r="Z4729" s="1049" t="str">
        <f t="shared" si="643"/>
        <v/>
      </c>
      <c r="AA4729" s="1049"/>
      <c r="AB4729" s="1050" t="str">
        <f t="shared" si="644"/>
        <v/>
      </c>
    </row>
    <row r="4730" spans="23:28" ht="12.75" customHeight="1">
      <c r="W4730" s="1046" t="str">
        <f t="shared" si="645"/>
        <v/>
      </c>
      <c r="X4730" s="1047"/>
      <c r="Y4730" s="1048"/>
      <c r="Z4730" s="1049" t="str">
        <f t="shared" si="643"/>
        <v/>
      </c>
      <c r="AA4730" s="1049"/>
      <c r="AB4730" s="1050" t="str">
        <f t="shared" si="644"/>
        <v/>
      </c>
    </row>
    <row r="4731" spans="23:28" ht="12.75" customHeight="1">
      <c r="W4731" s="1046" t="str">
        <f t="shared" si="645"/>
        <v/>
      </c>
      <c r="X4731" s="1047"/>
      <c r="Y4731" s="1048"/>
      <c r="Z4731" s="1049" t="str">
        <f t="shared" si="643"/>
        <v/>
      </c>
      <c r="AA4731" s="1049"/>
      <c r="AB4731" s="1050" t="str">
        <f t="shared" si="644"/>
        <v/>
      </c>
    </row>
    <row r="4732" spans="23:28" ht="12.75" customHeight="1">
      <c r="W4732" s="1046" t="str">
        <f t="shared" si="645"/>
        <v/>
      </c>
      <c r="X4732" s="1047"/>
      <c r="Y4732" s="1048"/>
      <c r="Z4732" s="1049" t="str">
        <f t="shared" si="643"/>
        <v/>
      </c>
      <c r="AA4732" s="1049"/>
      <c r="AB4732" s="1050" t="str">
        <f t="shared" si="644"/>
        <v/>
      </c>
    </row>
    <row r="4733" spans="23:28" ht="12.75" customHeight="1">
      <c r="W4733" s="1046" t="str">
        <f t="shared" si="645"/>
        <v/>
      </c>
      <c r="X4733" s="1047"/>
      <c r="Y4733" s="1048"/>
      <c r="Z4733" s="1049" t="str">
        <f t="shared" si="643"/>
        <v/>
      </c>
      <c r="AA4733" s="1049"/>
      <c r="AB4733" s="1050" t="str">
        <f t="shared" si="644"/>
        <v/>
      </c>
    </row>
    <row r="4734" spans="23:28" ht="12.75" customHeight="1">
      <c r="W4734" s="1046" t="str">
        <f t="shared" si="645"/>
        <v/>
      </c>
      <c r="X4734" s="1047"/>
      <c r="Y4734" s="1048"/>
      <c r="Z4734" s="1049" t="str">
        <f t="shared" si="643"/>
        <v/>
      </c>
      <c r="AA4734" s="1049"/>
      <c r="AB4734" s="1050" t="str">
        <f t="shared" si="644"/>
        <v/>
      </c>
    </row>
    <row r="4735" spans="23:28" ht="12.75" customHeight="1">
      <c r="W4735" s="1046" t="str">
        <f t="shared" si="645"/>
        <v/>
      </c>
      <c r="X4735" s="1047"/>
      <c r="Y4735" s="1048"/>
      <c r="Z4735" s="1049" t="str">
        <f t="shared" si="643"/>
        <v/>
      </c>
      <c r="AA4735" s="1049"/>
      <c r="AB4735" s="1050" t="str">
        <f t="shared" si="644"/>
        <v/>
      </c>
    </row>
    <row r="4736" spans="23:28" ht="12.75" customHeight="1">
      <c r="W4736" s="1046" t="str">
        <f t="shared" si="645"/>
        <v/>
      </c>
      <c r="X4736" s="1047"/>
      <c r="Y4736" s="1048"/>
      <c r="Z4736" s="1049" t="str">
        <f t="shared" si="643"/>
        <v/>
      </c>
      <c r="AA4736" s="1049"/>
      <c r="AB4736" s="1050" t="str">
        <f t="shared" si="644"/>
        <v/>
      </c>
    </row>
    <row r="4737" spans="23:28" ht="12.75" customHeight="1">
      <c r="W4737" s="1046" t="str">
        <f t="shared" si="645"/>
        <v/>
      </c>
      <c r="X4737" s="1047"/>
      <c r="Y4737" s="1048"/>
      <c r="Z4737" s="1049" t="str">
        <f t="shared" si="643"/>
        <v/>
      </c>
      <c r="AA4737" s="1049"/>
      <c r="AB4737" s="1050" t="str">
        <f t="shared" si="644"/>
        <v/>
      </c>
    </row>
    <row r="4738" spans="23:28" ht="12.75" customHeight="1">
      <c r="W4738" s="1046" t="str">
        <f t="shared" si="645"/>
        <v/>
      </c>
      <c r="X4738" s="1047"/>
      <c r="Y4738" s="1048"/>
      <c r="Z4738" s="1049" t="str">
        <f t="shared" si="643"/>
        <v/>
      </c>
      <c r="AA4738" s="1049"/>
      <c r="AB4738" s="1050" t="str">
        <f t="shared" si="644"/>
        <v/>
      </c>
    </row>
    <row r="4739" spans="23:28" ht="12.75" customHeight="1">
      <c r="W4739" s="1046" t="str">
        <f t="shared" si="645"/>
        <v/>
      </c>
      <c r="X4739" s="1047"/>
      <c r="Y4739" s="1048"/>
      <c r="Z4739" s="1049" t="str">
        <f t="shared" ref="Z4739:Z4802" si="646">IF($K4739="","",_xlfn.LET(_xlpm.gDate,K4739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739" s="1049"/>
      <c r="AB4739" s="1050" t="str">
        <f t="shared" ref="AB4739:AB4777" si="647">IFERROR(CHOOSE(AA4739,"መስከረም","ጥቅምት","ህዳር  ","ታህሳስ ","ጥር ","የካቲት ","መጋቢት ","ሚይዚያ ","ግንቦት ","ሰኔ ","ሐምሌ ","ነሐሴ ","Pagume"),"")</f>
        <v/>
      </c>
    </row>
    <row r="4740" spans="23:28" ht="12.75" customHeight="1">
      <c r="W4740" s="1046" t="str">
        <f t="shared" ref="W4740:W4803" si="648">IF($D4740="","",_xlfn.LET(_xlpm.gDate,D4740,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740" s="1047"/>
      <c r="Y4740" s="1048"/>
      <c r="Z4740" s="1049" t="str">
        <f t="shared" si="646"/>
        <v/>
      </c>
      <c r="AA4740" s="1049"/>
      <c r="AB4740" s="1050" t="str">
        <f t="shared" si="647"/>
        <v/>
      </c>
    </row>
    <row r="4741" spans="23:28" ht="12.75" customHeight="1">
      <c r="W4741" s="1046" t="str">
        <f t="shared" si="648"/>
        <v/>
      </c>
      <c r="X4741" s="1047"/>
      <c r="Y4741" s="1048"/>
      <c r="Z4741" s="1049" t="str">
        <f t="shared" si="646"/>
        <v/>
      </c>
      <c r="AA4741" s="1049"/>
      <c r="AB4741" s="1050" t="str">
        <f t="shared" si="647"/>
        <v/>
      </c>
    </row>
    <row r="4742" spans="23:28" ht="12.75" customHeight="1">
      <c r="W4742" s="1046" t="str">
        <f t="shared" si="648"/>
        <v/>
      </c>
      <c r="X4742" s="1047"/>
      <c r="Y4742" s="1048"/>
      <c r="Z4742" s="1049" t="str">
        <f t="shared" si="646"/>
        <v/>
      </c>
      <c r="AA4742" s="1049"/>
      <c r="AB4742" s="1050" t="str">
        <f t="shared" si="647"/>
        <v/>
      </c>
    </row>
    <row r="4743" spans="23:28" ht="12.75" customHeight="1">
      <c r="W4743" s="1046" t="str">
        <f t="shared" si="648"/>
        <v/>
      </c>
      <c r="X4743" s="1047"/>
      <c r="Y4743" s="1048"/>
      <c r="Z4743" s="1049" t="str">
        <f t="shared" si="646"/>
        <v/>
      </c>
      <c r="AA4743" s="1049"/>
      <c r="AB4743" s="1050" t="str">
        <f t="shared" si="647"/>
        <v/>
      </c>
    </row>
    <row r="4744" spans="23:28" ht="12.75" customHeight="1">
      <c r="W4744" s="1046" t="str">
        <f t="shared" si="648"/>
        <v/>
      </c>
      <c r="X4744" s="1047"/>
      <c r="Y4744" s="1048"/>
      <c r="Z4744" s="1049" t="str">
        <f t="shared" si="646"/>
        <v/>
      </c>
      <c r="AA4744" s="1049"/>
      <c r="AB4744" s="1050" t="str">
        <f t="shared" si="647"/>
        <v/>
      </c>
    </row>
    <row r="4745" spans="23:28" ht="12.75" customHeight="1">
      <c r="W4745" s="1046" t="str">
        <f t="shared" si="648"/>
        <v/>
      </c>
      <c r="X4745" s="1047"/>
      <c r="Y4745" s="1048"/>
      <c r="Z4745" s="1049" t="str">
        <f t="shared" si="646"/>
        <v/>
      </c>
      <c r="AA4745" s="1049"/>
      <c r="AB4745" s="1050" t="str">
        <f t="shared" si="647"/>
        <v/>
      </c>
    </row>
    <row r="4746" spans="23:28" ht="12.75" customHeight="1">
      <c r="W4746" s="1046" t="str">
        <f t="shared" si="648"/>
        <v/>
      </c>
      <c r="X4746" s="1047"/>
      <c r="Y4746" s="1048"/>
      <c r="Z4746" s="1049" t="str">
        <f t="shared" si="646"/>
        <v/>
      </c>
      <c r="AA4746" s="1049"/>
      <c r="AB4746" s="1050" t="str">
        <f t="shared" si="647"/>
        <v/>
      </c>
    </row>
    <row r="4747" spans="23:28" ht="12.75" customHeight="1">
      <c r="W4747" s="1046" t="str">
        <f t="shared" si="648"/>
        <v/>
      </c>
      <c r="X4747" s="1047"/>
      <c r="Y4747" s="1048"/>
      <c r="Z4747" s="1049" t="str">
        <f t="shared" si="646"/>
        <v/>
      </c>
      <c r="AA4747" s="1049"/>
      <c r="AB4747" s="1050" t="str">
        <f t="shared" si="647"/>
        <v/>
      </c>
    </row>
    <row r="4748" spans="23:28" ht="12.75" customHeight="1">
      <c r="W4748" s="1046" t="str">
        <f t="shared" si="648"/>
        <v/>
      </c>
      <c r="X4748" s="1047"/>
      <c r="Y4748" s="1048"/>
      <c r="Z4748" s="1049" t="str">
        <f t="shared" si="646"/>
        <v/>
      </c>
      <c r="AA4748" s="1049"/>
      <c r="AB4748" s="1050" t="str">
        <f t="shared" si="647"/>
        <v/>
      </c>
    </row>
    <row r="4749" spans="23:28" ht="12.75" customHeight="1">
      <c r="W4749" s="1046" t="str">
        <f t="shared" si="648"/>
        <v/>
      </c>
      <c r="X4749" s="1047"/>
      <c r="Y4749" s="1048"/>
      <c r="Z4749" s="1049" t="str">
        <f t="shared" si="646"/>
        <v/>
      </c>
      <c r="AA4749" s="1049"/>
      <c r="AB4749" s="1050" t="str">
        <f t="shared" si="647"/>
        <v/>
      </c>
    </row>
    <row r="4750" spans="23:28" ht="12.75" customHeight="1">
      <c r="W4750" s="1046" t="str">
        <f t="shared" si="648"/>
        <v/>
      </c>
      <c r="X4750" s="1047"/>
      <c r="Y4750" s="1048"/>
      <c r="Z4750" s="1049" t="str">
        <f t="shared" si="646"/>
        <v/>
      </c>
      <c r="AA4750" s="1049"/>
      <c r="AB4750" s="1050" t="str">
        <f t="shared" si="647"/>
        <v/>
      </c>
    </row>
    <row r="4751" spans="23:28" ht="12.75" customHeight="1">
      <c r="W4751" s="1046" t="str">
        <f t="shared" si="648"/>
        <v/>
      </c>
      <c r="X4751" s="1047"/>
      <c r="Y4751" s="1048"/>
      <c r="Z4751" s="1049" t="str">
        <f t="shared" si="646"/>
        <v/>
      </c>
      <c r="AA4751" s="1049"/>
      <c r="AB4751" s="1050" t="str">
        <f t="shared" si="647"/>
        <v/>
      </c>
    </row>
    <row r="4752" spans="23:28" ht="12.75" customHeight="1">
      <c r="W4752" s="1046" t="str">
        <f t="shared" si="648"/>
        <v/>
      </c>
      <c r="X4752" s="1047"/>
      <c r="Y4752" s="1048"/>
      <c r="Z4752" s="1049" t="str">
        <f t="shared" si="646"/>
        <v/>
      </c>
      <c r="AA4752" s="1049"/>
      <c r="AB4752" s="1050" t="str">
        <f t="shared" si="647"/>
        <v/>
      </c>
    </row>
    <row r="4753" spans="23:28" ht="12.75" customHeight="1">
      <c r="W4753" s="1046" t="str">
        <f t="shared" si="648"/>
        <v/>
      </c>
      <c r="X4753" s="1047"/>
      <c r="Y4753" s="1048"/>
      <c r="Z4753" s="1049" t="str">
        <f t="shared" si="646"/>
        <v/>
      </c>
      <c r="AA4753" s="1049"/>
      <c r="AB4753" s="1050" t="str">
        <f t="shared" si="647"/>
        <v/>
      </c>
    </row>
    <row r="4754" spans="23:28" ht="12.75" customHeight="1">
      <c r="W4754" s="1046" t="str">
        <f t="shared" si="648"/>
        <v/>
      </c>
      <c r="X4754" s="1047"/>
      <c r="Y4754" s="1048"/>
      <c r="Z4754" s="1049" t="str">
        <f t="shared" si="646"/>
        <v/>
      </c>
      <c r="AA4754" s="1049"/>
      <c r="AB4754" s="1050" t="str">
        <f t="shared" si="647"/>
        <v/>
      </c>
    </row>
    <row r="4755" spans="23:28" ht="12.75" customHeight="1">
      <c r="W4755" s="1046" t="str">
        <f t="shared" si="648"/>
        <v/>
      </c>
      <c r="X4755" s="1047"/>
      <c r="Y4755" s="1048"/>
      <c r="Z4755" s="1049" t="str">
        <f t="shared" si="646"/>
        <v/>
      </c>
      <c r="AA4755" s="1049"/>
      <c r="AB4755" s="1050" t="str">
        <f t="shared" si="647"/>
        <v/>
      </c>
    </row>
    <row r="4756" spans="23:28" ht="12.75" customHeight="1">
      <c r="W4756" s="1046" t="str">
        <f t="shared" si="648"/>
        <v/>
      </c>
      <c r="X4756" s="1047"/>
      <c r="Y4756" s="1048"/>
      <c r="Z4756" s="1049" t="str">
        <f t="shared" si="646"/>
        <v/>
      </c>
      <c r="AA4756" s="1049"/>
      <c r="AB4756" s="1050" t="str">
        <f t="shared" si="647"/>
        <v/>
      </c>
    </row>
    <row r="4757" spans="23:28" ht="12.75" customHeight="1">
      <c r="W4757" s="1046" t="str">
        <f t="shared" si="648"/>
        <v/>
      </c>
      <c r="X4757" s="1047"/>
      <c r="Y4757" s="1048"/>
      <c r="Z4757" s="1049" t="str">
        <f t="shared" si="646"/>
        <v/>
      </c>
      <c r="AA4757" s="1049"/>
      <c r="AB4757" s="1050" t="str">
        <f t="shared" si="647"/>
        <v/>
      </c>
    </row>
    <row r="4758" spans="23:28" ht="12.75" customHeight="1">
      <c r="W4758" s="1046" t="str">
        <f t="shared" si="648"/>
        <v/>
      </c>
      <c r="X4758" s="1047"/>
      <c r="Y4758" s="1048"/>
      <c r="Z4758" s="1049" t="str">
        <f t="shared" si="646"/>
        <v/>
      </c>
      <c r="AA4758" s="1049"/>
      <c r="AB4758" s="1050" t="str">
        <f t="shared" si="647"/>
        <v/>
      </c>
    </row>
    <row r="4759" spans="23:28" ht="12.75" customHeight="1">
      <c r="W4759" s="1046" t="str">
        <f t="shared" si="648"/>
        <v/>
      </c>
      <c r="X4759" s="1047"/>
      <c r="Y4759" s="1048"/>
      <c r="Z4759" s="1049" t="str">
        <f t="shared" si="646"/>
        <v/>
      </c>
      <c r="AA4759" s="1049"/>
      <c r="AB4759" s="1050" t="str">
        <f t="shared" si="647"/>
        <v/>
      </c>
    </row>
    <row r="4760" spans="23:28" ht="12.75" customHeight="1">
      <c r="W4760" s="1046" t="str">
        <f t="shared" si="648"/>
        <v/>
      </c>
      <c r="X4760" s="1047"/>
      <c r="Y4760" s="1048"/>
      <c r="Z4760" s="1049" t="str">
        <f t="shared" si="646"/>
        <v/>
      </c>
      <c r="AA4760" s="1049"/>
      <c r="AB4760" s="1050" t="str">
        <f t="shared" si="647"/>
        <v/>
      </c>
    </row>
    <row r="4761" spans="23:28" ht="12.75" customHeight="1">
      <c r="W4761" s="1046" t="str">
        <f t="shared" si="648"/>
        <v/>
      </c>
      <c r="X4761" s="1047"/>
      <c r="Y4761" s="1048"/>
      <c r="Z4761" s="1049" t="str">
        <f t="shared" si="646"/>
        <v/>
      </c>
      <c r="AA4761" s="1049"/>
      <c r="AB4761" s="1050" t="str">
        <f t="shared" si="647"/>
        <v/>
      </c>
    </row>
    <row r="4762" spans="23:28" ht="12.75" customHeight="1">
      <c r="W4762" s="1046" t="str">
        <f t="shared" si="648"/>
        <v/>
      </c>
      <c r="X4762" s="1047"/>
      <c r="Y4762" s="1048"/>
      <c r="Z4762" s="1049" t="str">
        <f t="shared" si="646"/>
        <v/>
      </c>
      <c r="AA4762" s="1049"/>
      <c r="AB4762" s="1050" t="str">
        <f t="shared" si="647"/>
        <v/>
      </c>
    </row>
    <row r="4763" spans="23:28" ht="12.75" customHeight="1">
      <c r="W4763" s="1046" t="str">
        <f t="shared" si="648"/>
        <v/>
      </c>
      <c r="X4763" s="1047"/>
      <c r="Y4763" s="1048"/>
      <c r="Z4763" s="1049" t="str">
        <f t="shared" si="646"/>
        <v/>
      </c>
      <c r="AA4763" s="1049"/>
      <c r="AB4763" s="1050" t="str">
        <f t="shared" si="647"/>
        <v/>
      </c>
    </row>
    <row r="4764" spans="23:28" ht="12.75" customHeight="1">
      <c r="W4764" s="1046" t="str">
        <f t="shared" si="648"/>
        <v/>
      </c>
      <c r="X4764" s="1047"/>
      <c r="Y4764" s="1048"/>
      <c r="Z4764" s="1049" t="str">
        <f t="shared" si="646"/>
        <v/>
      </c>
      <c r="AA4764" s="1049"/>
      <c r="AB4764" s="1050" t="str">
        <f t="shared" si="647"/>
        <v/>
      </c>
    </row>
    <row r="4765" spans="23:28" ht="12.75" customHeight="1">
      <c r="W4765" s="1046" t="str">
        <f t="shared" si="648"/>
        <v/>
      </c>
      <c r="X4765" s="1047"/>
      <c r="Y4765" s="1048"/>
      <c r="Z4765" s="1049" t="str">
        <f t="shared" si="646"/>
        <v/>
      </c>
      <c r="AA4765" s="1049"/>
      <c r="AB4765" s="1050" t="str">
        <f t="shared" si="647"/>
        <v/>
      </c>
    </row>
    <row r="4766" spans="23:28" ht="12.75" customHeight="1">
      <c r="W4766" s="1046" t="str">
        <f t="shared" si="648"/>
        <v/>
      </c>
      <c r="X4766" s="1047"/>
      <c r="Y4766" s="1048"/>
      <c r="Z4766" s="1049" t="str">
        <f t="shared" si="646"/>
        <v/>
      </c>
      <c r="AA4766" s="1049"/>
      <c r="AB4766" s="1050" t="str">
        <f t="shared" si="647"/>
        <v/>
      </c>
    </row>
    <row r="4767" spans="23:28" ht="12.75" customHeight="1">
      <c r="W4767" s="1046" t="str">
        <f t="shared" si="648"/>
        <v/>
      </c>
      <c r="X4767" s="1047"/>
      <c r="Y4767" s="1048"/>
      <c r="Z4767" s="1049" t="str">
        <f t="shared" si="646"/>
        <v/>
      </c>
      <c r="AA4767" s="1049"/>
      <c r="AB4767" s="1050" t="str">
        <f t="shared" si="647"/>
        <v/>
      </c>
    </row>
    <row r="4768" spans="23:28" ht="12.75" customHeight="1">
      <c r="W4768" s="1046" t="str">
        <f t="shared" si="648"/>
        <v/>
      </c>
      <c r="X4768" s="1047"/>
      <c r="Y4768" s="1048"/>
      <c r="Z4768" s="1049" t="str">
        <f t="shared" si="646"/>
        <v/>
      </c>
      <c r="AA4768" s="1049"/>
      <c r="AB4768" s="1050" t="str">
        <f t="shared" si="647"/>
        <v/>
      </c>
    </row>
    <row r="4769" spans="23:28" ht="12.75" customHeight="1">
      <c r="W4769" s="1046" t="str">
        <f t="shared" si="648"/>
        <v/>
      </c>
      <c r="X4769" s="1047"/>
      <c r="Y4769" s="1048"/>
      <c r="Z4769" s="1049" t="str">
        <f t="shared" si="646"/>
        <v/>
      </c>
      <c r="AA4769" s="1049"/>
      <c r="AB4769" s="1050" t="str">
        <f t="shared" si="647"/>
        <v/>
      </c>
    </row>
    <row r="4770" spans="23:28" ht="12.75" customHeight="1">
      <c r="W4770" s="1046" t="str">
        <f t="shared" si="648"/>
        <v/>
      </c>
      <c r="X4770" s="1047"/>
      <c r="Y4770" s="1048"/>
      <c r="Z4770" s="1049" t="str">
        <f t="shared" si="646"/>
        <v/>
      </c>
      <c r="AA4770" s="1049"/>
      <c r="AB4770" s="1050" t="str">
        <f t="shared" si="647"/>
        <v/>
      </c>
    </row>
    <row r="4771" spans="23:28" ht="12.75" customHeight="1">
      <c r="W4771" s="1046" t="str">
        <f t="shared" si="648"/>
        <v/>
      </c>
      <c r="X4771" s="1047"/>
      <c r="Y4771" s="1048"/>
      <c r="Z4771" s="1049" t="str">
        <f t="shared" si="646"/>
        <v/>
      </c>
      <c r="AA4771" s="1049"/>
      <c r="AB4771" s="1050" t="str">
        <f t="shared" si="647"/>
        <v/>
      </c>
    </row>
    <row r="4772" spans="23:28" ht="12.75" customHeight="1">
      <c r="W4772" s="1046" t="str">
        <f t="shared" si="648"/>
        <v/>
      </c>
      <c r="X4772" s="1047"/>
      <c r="Y4772" s="1048"/>
      <c r="Z4772" s="1049" t="str">
        <f t="shared" si="646"/>
        <v/>
      </c>
      <c r="AA4772" s="1049"/>
      <c r="AB4772" s="1050" t="str">
        <f t="shared" si="647"/>
        <v/>
      </c>
    </row>
    <row r="4773" spans="23:28" ht="12.75" customHeight="1">
      <c r="W4773" s="1046" t="str">
        <f t="shared" si="648"/>
        <v/>
      </c>
      <c r="X4773" s="1047"/>
      <c r="Y4773" s="1048"/>
      <c r="Z4773" s="1049" t="str">
        <f t="shared" si="646"/>
        <v/>
      </c>
      <c r="AA4773" s="1049"/>
      <c r="AB4773" s="1050" t="str">
        <f t="shared" si="647"/>
        <v/>
      </c>
    </row>
    <row r="4774" spans="23:28" ht="12.75" customHeight="1">
      <c r="W4774" s="1046" t="str">
        <f t="shared" si="648"/>
        <v/>
      </c>
      <c r="X4774" s="1047"/>
      <c r="Y4774" s="1048"/>
      <c r="Z4774" s="1049" t="str">
        <f t="shared" si="646"/>
        <v/>
      </c>
      <c r="AA4774" s="1049"/>
      <c r="AB4774" s="1050" t="str">
        <f t="shared" si="647"/>
        <v/>
      </c>
    </row>
    <row r="4775" spans="23:28" ht="12.75" customHeight="1">
      <c r="W4775" s="1046" t="str">
        <f t="shared" si="648"/>
        <v/>
      </c>
      <c r="X4775" s="1047"/>
      <c r="Y4775" s="1048"/>
      <c r="Z4775" s="1049" t="str">
        <f t="shared" si="646"/>
        <v/>
      </c>
      <c r="AA4775" s="1049"/>
      <c r="AB4775" s="1050" t="str">
        <f t="shared" si="647"/>
        <v/>
      </c>
    </row>
    <row r="4776" spans="23:28" ht="12.75" customHeight="1">
      <c r="W4776" s="1046" t="str">
        <f t="shared" si="648"/>
        <v/>
      </c>
      <c r="X4776" s="1047"/>
      <c r="Y4776" s="1048"/>
      <c r="Z4776" s="1049" t="str">
        <f t="shared" si="646"/>
        <v/>
      </c>
      <c r="AA4776" s="1049"/>
      <c r="AB4776" s="1050" t="str">
        <f t="shared" si="647"/>
        <v/>
      </c>
    </row>
    <row r="4777" spans="23:28" ht="12.75" customHeight="1">
      <c r="W4777" s="1046" t="str">
        <f t="shared" si="648"/>
        <v/>
      </c>
      <c r="X4777" s="1047"/>
      <c r="Y4777" s="1048"/>
      <c r="Z4777" s="1049" t="str">
        <f t="shared" si="646"/>
        <v/>
      </c>
      <c r="AA4777" s="1049"/>
      <c r="AB4777" s="1050" t="str">
        <f t="shared" si="647"/>
        <v/>
      </c>
    </row>
    <row r="4778" spans="23:28" ht="12.75" customHeight="1">
      <c r="W4778" s="1046" t="str">
        <f t="shared" si="648"/>
        <v/>
      </c>
      <c r="X4778" s="1047"/>
      <c r="Y4778" s="1048"/>
      <c r="Z4778" s="1049" t="str">
        <f t="shared" si="646"/>
        <v/>
      </c>
      <c r="AA4778" s="1049"/>
    </row>
    <row r="4779" spans="23:28" ht="12.75" customHeight="1">
      <c r="W4779" s="1046" t="str">
        <f t="shared" si="648"/>
        <v/>
      </c>
      <c r="X4779" s="1047"/>
      <c r="Y4779" s="1048"/>
      <c r="Z4779" s="1049" t="str">
        <f t="shared" si="646"/>
        <v/>
      </c>
      <c r="AA4779" s="1049"/>
    </row>
    <row r="4780" spans="23:28" ht="12.75" customHeight="1">
      <c r="W4780" s="1046" t="str">
        <f t="shared" si="648"/>
        <v/>
      </c>
      <c r="X4780" s="1047"/>
      <c r="Y4780" s="1048"/>
      <c r="Z4780" s="1049" t="str">
        <f t="shared" si="646"/>
        <v/>
      </c>
      <c r="AA4780" s="1049"/>
    </row>
    <row r="4781" spans="23:28" ht="12.75" customHeight="1">
      <c r="W4781" s="1046" t="str">
        <f t="shared" si="648"/>
        <v/>
      </c>
      <c r="X4781" s="1047"/>
      <c r="Y4781" s="1048"/>
      <c r="Z4781" s="1049" t="str">
        <f t="shared" si="646"/>
        <v/>
      </c>
      <c r="AA4781" s="1049"/>
    </row>
    <row r="4782" spans="23:28" ht="12.75" customHeight="1">
      <c r="W4782" s="1046" t="str">
        <f t="shared" si="648"/>
        <v/>
      </c>
      <c r="X4782" s="1047"/>
      <c r="Y4782" s="1048"/>
      <c r="Z4782" s="1049" t="str">
        <f t="shared" si="646"/>
        <v/>
      </c>
      <c r="AA4782" s="1049"/>
    </row>
    <row r="4783" spans="23:28" ht="12.75" customHeight="1">
      <c r="W4783" s="1046" t="str">
        <f t="shared" si="648"/>
        <v/>
      </c>
      <c r="X4783" s="1047"/>
      <c r="Y4783" s="1048"/>
      <c r="Z4783" s="1049" t="str">
        <f t="shared" si="646"/>
        <v/>
      </c>
      <c r="AA4783" s="1049"/>
    </row>
    <row r="4784" spans="23:28" ht="12.75" customHeight="1">
      <c r="W4784" s="1046" t="str">
        <f t="shared" si="648"/>
        <v/>
      </c>
      <c r="X4784" s="1047"/>
      <c r="Y4784" s="1048"/>
      <c r="Z4784" s="1049" t="str">
        <f t="shared" si="646"/>
        <v/>
      </c>
      <c r="AA4784" s="1049"/>
    </row>
    <row r="4785" spans="23:27" ht="12.75" customHeight="1">
      <c r="W4785" s="1046" t="str">
        <f t="shared" si="648"/>
        <v/>
      </c>
      <c r="X4785" s="1047"/>
      <c r="Y4785" s="1048"/>
      <c r="Z4785" s="1049" t="str">
        <f t="shared" si="646"/>
        <v/>
      </c>
      <c r="AA4785" s="1049"/>
    </row>
    <row r="4786" spans="23:27" ht="12.75" customHeight="1">
      <c r="W4786" s="1046" t="str">
        <f t="shared" si="648"/>
        <v/>
      </c>
      <c r="X4786" s="1047"/>
      <c r="Y4786" s="1048"/>
      <c r="Z4786" s="1049" t="str">
        <f t="shared" si="646"/>
        <v/>
      </c>
      <c r="AA4786" s="1049"/>
    </row>
    <row r="4787" spans="23:27" ht="12.75" customHeight="1">
      <c r="W4787" s="1046" t="str">
        <f t="shared" si="648"/>
        <v/>
      </c>
      <c r="X4787" s="1047"/>
      <c r="Y4787" s="1048"/>
      <c r="Z4787" s="1049" t="str">
        <f t="shared" si="646"/>
        <v/>
      </c>
      <c r="AA4787" s="1049"/>
    </row>
    <row r="4788" spans="23:27" ht="12.75" customHeight="1">
      <c r="W4788" s="1046" t="str">
        <f t="shared" si="648"/>
        <v/>
      </c>
      <c r="X4788" s="1047"/>
      <c r="Y4788" s="1048"/>
      <c r="Z4788" s="1049" t="str">
        <f t="shared" si="646"/>
        <v/>
      </c>
      <c r="AA4788" s="1049"/>
    </row>
    <row r="4789" spans="23:27" ht="12.75" customHeight="1">
      <c r="W4789" s="1046" t="str">
        <f t="shared" si="648"/>
        <v/>
      </c>
      <c r="X4789" s="1047"/>
      <c r="Y4789" s="1048"/>
      <c r="Z4789" s="1049" t="str">
        <f t="shared" si="646"/>
        <v/>
      </c>
      <c r="AA4789" s="1049"/>
    </row>
    <row r="4790" spans="23:27" ht="12.75" customHeight="1">
      <c r="W4790" s="1046" t="str">
        <f t="shared" si="648"/>
        <v/>
      </c>
      <c r="X4790" s="1047"/>
      <c r="Y4790" s="1048"/>
      <c r="Z4790" s="1049" t="str">
        <f t="shared" si="646"/>
        <v/>
      </c>
      <c r="AA4790" s="1049"/>
    </row>
    <row r="4791" spans="23:27" ht="12.75" customHeight="1">
      <c r="W4791" s="1046" t="str">
        <f t="shared" si="648"/>
        <v/>
      </c>
      <c r="X4791" s="1047"/>
      <c r="Y4791" s="1048"/>
      <c r="Z4791" s="1049" t="str">
        <f t="shared" si="646"/>
        <v/>
      </c>
      <c r="AA4791" s="1049"/>
    </row>
    <row r="4792" spans="23:27" ht="12.75" customHeight="1">
      <c r="W4792" s="1046" t="str">
        <f t="shared" si="648"/>
        <v/>
      </c>
      <c r="X4792" s="1047"/>
      <c r="Y4792" s="1048"/>
      <c r="Z4792" s="1049" t="str">
        <f t="shared" si="646"/>
        <v/>
      </c>
      <c r="AA4792" s="1049"/>
    </row>
    <row r="4793" spans="23:27" ht="12.75" customHeight="1">
      <c r="W4793" s="1046" t="str">
        <f t="shared" si="648"/>
        <v/>
      </c>
      <c r="X4793" s="1047"/>
      <c r="Y4793" s="1048"/>
      <c r="Z4793" s="1049" t="str">
        <f t="shared" si="646"/>
        <v/>
      </c>
      <c r="AA4793" s="1049"/>
    </row>
    <row r="4794" spans="23:27" ht="12.75" customHeight="1">
      <c r="W4794" s="1046" t="str">
        <f t="shared" si="648"/>
        <v/>
      </c>
      <c r="X4794" s="1047"/>
      <c r="Y4794" s="1048"/>
      <c r="Z4794" s="1049" t="str">
        <f t="shared" si="646"/>
        <v/>
      </c>
      <c r="AA4794" s="1049"/>
    </row>
    <row r="4795" spans="23:27" ht="12.75" customHeight="1">
      <c r="W4795" s="1046" t="str">
        <f t="shared" si="648"/>
        <v/>
      </c>
      <c r="X4795" s="1047"/>
      <c r="Y4795" s="1048"/>
      <c r="Z4795" s="1049" t="str">
        <f t="shared" si="646"/>
        <v/>
      </c>
      <c r="AA4795" s="1049"/>
    </row>
    <row r="4796" spans="23:27" ht="12.75" customHeight="1">
      <c r="W4796" s="1046" t="str">
        <f t="shared" si="648"/>
        <v/>
      </c>
      <c r="X4796" s="1047"/>
      <c r="Y4796" s="1048"/>
      <c r="Z4796" s="1049" t="str">
        <f t="shared" si="646"/>
        <v/>
      </c>
      <c r="AA4796" s="1049"/>
    </row>
    <row r="4797" spans="23:27" ht="12.75" customHeight="1">
      <c r="W4797" s="1046" t="str">
        <f t="shared" si="648"/>
        <v/>
      </c>
      <c r="X4797" s="1047"/>
      <c r="Y4797" s="1048"/>
      <c r="Z4797" s="1049" t="str">
        <f t="shared" si="646"/>
        <v/>
      </c>
      <c r="AA4797" s="1049"/>
    </row>
    <row r="4798" spans="23:27" ht="12.75" customHeight="1">
      <c r="W4798" s="1046" t="str">
        <f t="shared" si="648"/>
        <v/>
      </c>
      <c r="X4798" s="1047"/>
      <c r="Y4798" s="1048"/>
      <c r="Z4798" s="1049" t="str">
        <f t="shared" si="646"/>
        <v/>
      </c>
      <c r="AA4798" s="1049"/>
    </row>
    <row r="4799" spans="23:27" ht="12.75" customHeight="1">
      <c r="W4799" s="1046" t="str">
        <f t="shared" si="648"/>
        <v/>
      </c>
      <c r="X4799" s="1047"/>
      <c r="Y4799" s="1048"/>
      <c r="Z4799" s="1049" t="str">
        <f t="shared" si="646"/>
        <v/>
      </c>
      <c r="AA4799" s="1049"/>
    </row>
    <row r="4800" spans="23:27" ht="12.75" customHeight="1">
      <c r="W4800" s="1046" t="str">
        <f t="shared" si="648"/>
        <v/>
      </c>
      <c r="X4800" s="1047"/>
      <c r="Y4800" s="1048"/>
      <c r="Z4800" s="1049" t="str">
        <f t="shared" si="646"/>
        <v/>
      </c>
      <c r="AA4800" s="1049"/>
    </row>
    <row r="4801" spans="23:27" ht="12.75" customHeight="1">
      <c r="W4801" s="1046" t="str">
        <f t="shared" si="648"/>
        <v/>
      </c>
      <c r="X4801" s="1047"/>
      <c r="Y4801" s="1048"/>
      <c r="Z4801" s="1049" t="str">
        <f t="shared" si="646"/>
        <v/>
      </c>
      <c r="AA4801" s="1049"/>
    </row>
    <row r="4802" spans="23:27" ht="12.75" customHeight="1">
      <c r="W4802" s="1046" t="str">
        <f t="shared" si="648"/>
        <v/>
      </c>
      <c r="X4802" s="1047"/>
      <c r="Y4802" s="1048"/>
      <c r="Z4802" s="1049" t="str">
        <f t="shared" si="646"/>
        <v/>
      </c>
      <c r="AA4802" s="1049"/>
    </row>
    <row r="4803" spans="23:27" ht="12.75" customHeight="1">
      <c r="W4803" s="1046" t="str">
        <f t="shared" si="648"/>
        <v/>
      </c>
      <c r="X4803" s="1047"/>
      <c r="Y4803" s="1048"/>
      <c r="Z4803" s="1049" t="str">
        <f t="shared" ref="Z4803:Z4866" si="649">IF($K4803="","",_xlfn.LET(_xlpm.gDate,K4803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803" s="1049"/>
    </row>
    <row r="4804" spans="23:27" ht="12.75" customHeight="1">
      <c r="W4804" s="1046" t="str">
        <f t="shared" ref="W4804:W4867" si="650">IF($D4804="","",_xlfn.LET(_xlpm.gDate,D4804,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804" s="1047"/>
      <c r="Y4804" s="1048"/>
      <c r="Z4804" s="1049" t="str">
        <f t="shared" si="649"/>
        <v/>
      </c>
      <c r="AA4804" s="1049"/>
    </row>
    <row r="4805" spans="23:27" ht="12.75" customHeight="1">
      <c r="W4805" s="1046" t="str">
        <f t="shared" si="650"/>
        <v/>
      </c>
      <c r="X4805" s="1047"/>
      <c r="Y4805" s="1048"/>
      <c r="Z4805" s="1049" t="str">
        <f t="shared" si="649"/>
        <v/>
      </c>
      <c r="AA4805" s="1049"/>
    </row>
    <row r="4806" spans="23:27" ht="12.75" customHeight="1">
      <c r="W4806" s="1046" t="str">
        <f t="shared" si="650"/>
        <v/>
      </c>
      <c r="X4806" s="1047"/>
      <c r="Y4806" s="1048"/>
      <c r="Z4806" s="1049" t="str">
        <f t="shared" si="649"/>
        <v/>
      </c>
      <c r="AA4806" s="1049"/>
    </row>
    <row r="4807" spans="23:27" ht="12.75" customHeight="1">
      <c r="W4807" s="1046" t="str">
        <f t="shared" si="650"/>
        <v/>
      </c>
      <c r="X4807" s="1047"/>
      <c r="Y4807" s="1048"/>
      <c r="Z4807" s="1049" t="str">
        <f t="shared" si="649"/>
        <v/>
      </c>
      <c r="AA4807" s="1049"/>
    </row>
    <row r="4808" spans="23:27" ht="12.75" customHeight="1">
      <c r="W4808" s="1046" t="str">
        <f t="shared" si="650"/>
        <v/>
      </c>
      <c r="X4808" s="1047"/>
      <c r="Y4808" s="1048"/>
      <c r="Z4808" s="1049" t="str">
        <f t="shared" si="649"/>
        <v/>
      </c>
      <c r="AA4808" s="1049"/>
    </row>
    <row r="4809" spans="23:27" ht="12.75" customHeight="1">
      <c r="W4809" s="1046" t="str">
        <f t="shared" si="650"/>
        <v/>
      </c>
      <c r="X4809" s="1047"/>
      <c r="Y4809" s="1048"/>
      <c r="Z4809" s="1049" t="str">
        <f t="shared" si="649"/>
        <v/>
      </c>
      <c r="AA4809" s="1049"/>
    </row>
    <row r="4810" spans="23:27" ht="12.75" customHeight="1">
      <c r="W4810" s="1046" t="str">
        <f t="shared" si="650"/>
        <v/>
      </c>
      <c r="X4810" s="1047"/>
      <c r="Y4810" s="1048"/>
      <c r="Z4810" s="1049" t="str">
        <f t="shared" si="649"/>
        <v/>
      </c>
      <c r="AA4810" s="1049"/>
    </row>
    <row r="4811" spans="23:27" ht="12.75" customHeight="1">
      <c r="W4811" s="1046" t="str">
        <f t="shared" si="650"/>
        <v/>
      </c>
      <c r="X4811" s="1047"/>
      <c r="Y4811" s="1048"/>
      <c r="Z4811" s="1049" t="str">
        <f t="shared" si="649"/>
        <v/>
      </c>
      <c r="AA4811" s="1049"/>
    </row>
    <row r="4812" spans="23:27" ht="12.75" customHeight="1">
      <c r="W4812" s="1046" t="str">
        <f t="shared" si="650"/>
        <v/>
      </c>
      <c r="X4812" s="1047"/>
      <c r="Y4812" s="1048"/>
      <c r="Z4812" s="1049" t="str">
        <f t="shared" si="649"/>
        <v/>
      </c>
      <c r="AA4812" s="1049"/>
    </row>
    <row r="4813" spans="23:27" ht="12.75" customHeight="1">
      <c r="W4813" s="1046" t="str">
        <f t="shared" si="650"/>
        <v/>
      </c>
      <c r="X4813" s="1047"/>
      <c r="Y4813" s="1048"/>
      <c r="Z4813" s="1049" t="str">
        <f t="shared" si="649"/>
        <v/>
      </c>
      <c r="AA4813" s="1049"/>
    </row>
    <row r="4814" spans="23:27" ht="12.75" customHeight="1">
      <c r="W4814" s="1046" t="str">
        <f t="shared" si="650"/>
        <v/>
      </c>
      <c r="X4814" s="1047"/>
      <c r="Y4814" s="1048"/>
      <c r="Z4814" s="1049" t="str">
        <f t="shared" si="649"/>
        <v/>
      </c>
      <c r="AA4814" s="1049"/>
    </row>
    <row r="4815" spans="23:27" ht="12.75" customHeight="1">
      <c r="W4815" s="1046" t="str">
        <f t="shared" si="650"/>
        <v/>
      </c>
      <c r="X4815" s="1047"/>
      <c r="Y4815" s="1048"/>
      <c r="Z4815" s="1049" t="str">
        <f t="shared" si="649"/>
        <v/>
      </c>
      <c r="AA4815" s="1049"/>
    </row>
    <row r="4816" spans="23:27" ht="12.75" customHeight="1">
      <c r="W4816" s="1046" t="str">
        <f t="shared" si="650"/>
        <v/>
      </c>
      <c r="X4816" s="1047"/>
      <c r="Y4816" s="1048"/>
      <c r="Z4816" s="1049" t="str">
        <f t="shared" si="649"/>
        <v/>
      </c>
      <c r="AA4816" s="1049"/>
    </row>
    <row r="4817" spans="23:27" ht="12.75" customHeight="1">
      <c r="W4817" s="1046" t="str">
        <f t="shared" si="650"/>
        <v/>
      </c>
      <c r="X4817" s="1047"/>
      <c r="Y4817" s="1048"/>
      <c r="Z4817" s="1049" t="str">
        <f t="shared" si="649"/>
        <v/>
      </c>
      <c r="AA4817" s="1049"/>
    </row>
    <row r="4818" spans="23:27" ht="12.75" customHeight="1">
      <c r="W4818" s="1046" t="str">
        <f t="shared" si="650"/>
        <v/>
      </c>
      <c r="X4818" s="1047"/>
      <c r="Y4818" s="1048"/>
      <c r="Z4818" s="1049" t="str">
        <f t="shared" si="649"/>
        <v/>
      </c>
      <c r="AA4818" s="1049"/>
    </row>
    <row r="4819" spans="23:27" ht="12.75" customHeight="1">
      <c r="W4819" s="1046" t="str">
        <f t="shared" si="650"/>
        <v/>
      </c>
      <c r="X4819" s="1047"/>
      <c r="Y4819" s="1048"/>
      <c r="Z4819" s="1049" t="str">
        <f t="shared" si="649"/>
        <v/>
      </c>
      <c r="AA4819" s="1049"/>
    </row>
    <row r="4820" spans="23:27" ht="12.75" customHeight="1">
      <c r="W4820" s="1046" t="str">
        <f t="shared" si="650"/>
        <v/>
      </c>
      <c r="X4820" s="1047"/>
      <c r="Y4820" s="1048"/>
      <c r="Z4820" s="1049" t="str">
        <f t="shared" si="649"/>
        <v/>
      </c>
      <c r="AA4820" s="1049"/>
    </row>
    <row r="4821" spans="23:27" ht="12.75" customHeight="1">
      <c r="W4821" s="1046" t="str">
        <f t="shared" si="650"/>
        <v/>
      </c>
      <c r="X4821" s="1047"/>
      <c r="Y4821" s="1048"/>
      <c r="Z4821" s="1049" t="str">
        <f t="shared" si="649"/>
        <v/>
      </c>
      <c r="AA4821" s="1049"/>
    </row>
    <row r="4822" spans="23:27" ht="12.75" customHeight="1">
      <c r="W4822" s="1046" t="str">
        <f t="shared" si="650"/>
        <v/>
      </c>
      <c r="X4822" s="1047"/>
      <c r="Y4822" s="1048"/>
      <c r="Z4822" s="1049" t="str">
        <f t="shared" si="649"/>
        <v/>
      </c>
      <c r="AA4822" s="1049"/>
    </row>
    <row r="4823" spans="23:27" ht="12.75" customHeight="1">
      <c r="W4823" s="1046" t="str">
        <f t="shared" si="650"/>
        <v/>
      </c>
      <c r="X4823" s="1047"/>
      <c r="Y4823" s="1048"/>
      <c r="Z4823" s="1049" t="str">
        <f t="shared" si="649"/>
        <v/>
      </c>
      <c r="AA4823" s="1049"/>
    </row>
    <row r="4824" spans="23:27" ht="12.75" customHeight="1">
      <c r="W4824" s="1046" t="str">
        <f t="shared" si="650"/>
        <v/>
      </c>
      <c r="X4824" s="1047"/>
      <c r="Y4824" s="1048"/>
      <c r="Z4824" s="1049" t="str">
        <f t="shared" si="649"/>
        <v/>
      </c>
      <c r="AA4824" s="1049"/>
    </row>
    <row r="4825" spans="23:27" ht="12.75" customHeight="1">
      <c r="W4825" s="1046" t="str">
        <f t="shared" si="650"/>
        <v/>
      </c>
      <c r="X4825" s="1047"/>
      <c r="Y4825" s="1048"/>
      <c r="Z4825" s="1049" t="str">
        <f t="shared" si="649"/>
        <v/>
      </c>
      <c r="AA4825" s="1049"/>
    </row>
    <row r="4826" spans="23:27" ht="12.75" customHeight="1">
      <c r="W4826" s="1046" t="str">
        <f t="shared" si="650"/>
        <v/>
      </c>
      <c r="X4826" s="1047"/>
      <c r="Y4826" s="1048"/>
      <c r="Z4826" s="1049" t="str">
        <f t="shared" si="649"/>
        <v/>
      </c>
      <c r="AA4826" s="1049"/>
    </row>
    <row r="4827" spans="23:27" ht="12.75" customHeight="1">
      <c r="W4827" s="1046" t="str">
        <f t="shared" si="650"/>
        <v/>
      </c>
      <c r="X4827" s="1047"/>
      <c r="Y4827" s="1048"/>
      <c r="Z4827" s="1049" t="str">
        <f t="shared" si="649"/>
        <v/>
      </c>
      <c r="AA4827" s="1049"/>
    </row>
    <row r="4828" spans="23:27" ht="12.75" customHeight="1">
      <c r="W4828" s="1046" t="str">
        <f t="shared" si="650"/>
        <v/>
      </c>
      <c r="X4828" s="1047"/>
      <c r="Y4828" s="1048"/>
      <c r="Z4828" s="1049" t="str">
        <f t="shared" si="649"/>
        <v/>
      </c>
      <c r="AA4828" s="1049"/>
    </row>
    <row r="4829" spans="23:27" ht="12.75" customHeight="1">
      <c r="W4829" s="1046" t="str">
        <f t="shared" si="650"/>
        <v/>
      </c>
      <c r="X4829" s="1047"/>
      <c r="Y4829" s="1048"/>
      <c r="Z4829" s="1049" t="str">
        <f t="shared" si="649"/>
        <v/>
      </c>
      <c r="AA4829" s="1049"/>
    </row>
    <row r="4830" spans="23:27" ht="12.75" customHeight="1">
      <c r="W4830" s="1046" t="str">
        <f t="shared" si="650"/>
        <v/>
      </c>
      <c r="X4830" s="1047"/>
      <c r="Y4830" s="1048"/>
      <c r="Z4830" s="1049" t="str">
        <f t="shared" si="649"/>
        <v/>
      </c>
      <c r="AA4830" s="1049"/>
    </row>
    <row r="4831" spans="23:27" ht="12.75" customHeight="1">
      <c r="W4831" s="1046" t="str">
        <f t="shared" si="650"/>
        <v/>
      </c>
      <c r="X4831" s="1047"/>
      <c r="Y4831" s="1048"/>
      <c r="Z4831" s="1049" t="str">
        <f t="shared" si="649"/>
        <v/>
      </c>
      <c r="AA4831" s="1049"/>
    </row>
    <row r="4832" spans="23:27" ht="12.75" customHeight="1">
      <c r="W4832" s="1046" t="str">
        <f t="shared" si="650"/>
        <v/>
      </c>
      <c r="X4832" s="1047"/>
      <c r="Y4832" s="1048"/>
      <c r="Z4832" s="1049" t="str">
        <f t="shared" si="649"/>
        <v/>
      </c>
      <c r="AA4832" s="1049"/>
    </row>
    <row r="4833" spans="23:27" ht="12.75" customHeight="1">
      <c r="W4833" s="1046" t="str">
        <f t="shared" si="650"/>
        <v/>
      </c>
      <c r="X4833" s="1047"/>
      <c r="Y4833" s="1048"/>
      <c r="Z4833" s="1049" t="str">
        <f t="shared" si="649"/>
        <v/>
      </c>
      <c r="AA4833" s="1049"/>
    </row>
    <row r="4834" spans="23:27" ht="12.75" customHeight="1">
      <c r="W4834" s="1046" t="str">
        <f t="shared" si="650"/>
        <v/>
      </c>
      <c r="X4834" s="1047"/>
      <c r="Y4834" s="1048"/>
      <c r="Z4834" s="1049" t="str">
        <f t="shared" si="649"/>
        <v/>
      </c>
      <c r="AA4834" s="1049"/>
    </row>
    <row r="4835" spans="23:27" ht="12.75" customHeight="1">
      <c r="W4835" s="1046" t="str">
        <f t="shared" si="650"/>
        <v/>
      </c>
      <c r="X4835" s="1047"/>
      <c r="Y4835" s="1048"/>
      <c r="Z4835" s="1049" t="str">
        <f t="shared" si="649"/>
        <v/>
      </c>
      <c r="AA4835" s="1049"/>
    </row>
    <row r="4836" spans="23:27" ht="12.75" customHeight="1">
      <c r="W4836" s="1046" t="str">
        <f t="shared" si="650"/>
        <v/>
      </c>
      <c r="X4836" s="1047"/>
      <c r="Y4836" s="1048"/>
      <c r="Z4836" s="1049" t="str">
        <f t="shared" si="649"/>
        <v/>
      </c>
      <c r="AA4836" s="1049"/>
    </row>
    <row r="4837" spans="23:27" ht="12.75" customHeight="1">
      <c r="W4837" s="1046" t="str">
        <f t="shared" si="650"/>
        <v/>
      </c>
      <c r="X4837" s="1047"/>
      <c r="Y4837" s="1048"/>
      <c r="Z4837" s="1049" t="str">
        <f t="shared" si="649"/>
        <v/>
      </c>
      <c r="AA4837" s="1049"/>
    </row>
    <row r="4838" spans="23:27" ht="12.75" customHeight="1">
      <c r="W4838" s="1046" t="str">
        <f t="shared" si="650"/>
        <v/>
      </c>
      <c r="X4838" s="1047"/>
      <c r="Y4838" s="1048"/>
      <c r="Z4838" s="1049" t="str">
        <f t="shared" si="649"/>
        <v/>
      </c>
      <c r="AA4838" s="1049"/>
    </row>
    <row r="4839" spans="23:27" ht="12.75" customHeight="1">
      <c r="W4839" s="1046" t="str">
        <f t="shared" si="650"/>
        <v/>
      </c>
      <c r="X4839" s="1047"/>
      <c r="Y4839" s="1048"/>
      <c r="Z4839" s="1049" t="str">
        <f t="shared" si="649"/>
        <v/>
      </c>
      <c r="AA4839" s="1049"/>
    </row>
    <row r="4840" spans="23:27" ht="12.75" customHeight="1">
      <c r="W4840" s="1046" t="str">
        <f t="shared" si="650"/>
        <v/>
      </c>
      <c r="X4840" s="1047"/>
      <c r="Y4840" s="1048"/>
      <c r="Z4840" s="1049" t="str">
        <f t="shared" si="649"/>
        <v/>
      </c>
      <c r="AA4840" s="1049"/>
    </row>
    <row r="4841" spans="23:27" ht="12.75" customHeight="1">
      <c r="W4841" s="1046" t="str">
        <f t="shared" si="650"/>
        <v/>
      </c>
      <c r="X4841" s="1047"/>
      <c r="Y4841" s="1048"/>
      <c r="Z4841" s="1049" t="str">
        <f t="shared" si="649"/>
        <v/>
      </c>
      <c r="AA4841" s="1049"/>
    </row>
    <row r="4842" spans="23:27" ht="12.75" customHeight="1">
      <c r="W4842" s="1046" t="str">
        <f t="shared" si="650"/>
        <v/>
      </c>
      <c r="X4842" s="1047"/>
      <c r="Y4842" s="1048"/>
      <c r="Z4842" s="1049" t="str">
        <f t="shared" si="649"/>
        <v/>
      </c>
      <c r="AA4842" s="1049"/>
    </row>
    <row r="4843" spans="23:27" ht="12.75" customHeight="1">
      <c r="W4843" s="1046" t="str">
        <f t="shared" si="650"/>
        <v/>
      </c>
      <c r="X4843" s="1047"/>
      <c r="Y4843" s="1048"/>
      <c r="Z4843" s="1049" t="str">
        <f t="shared" si="649"/>
        <v/>
      </c>
      <c r="AA4843" s="1049"/>
    </row>
    <row r="4844" spans="23:27" ht="12.75" customHeight="1">
      <c r="W4844" s="1046" t="str">
        <f t="shared" si="650"/>
        <v/>
      </c>
      <c r="X4844" s="1047"/>
      <c r="Y4844" s="1048"/>
      <c r="Z4844" s="1049" t="str">
        <f t="shared" si="649"/>
        <v/>
      </c>
      <c r="AA4844" s="1049"/>
    </row>
    <row r="4845" spans="23:27" ht="12.75" customHeight="1">
      <c r="W4845" s="1046" t="str">
        <f t="shared" si="650"/>
        <v/>
      </c>
      <c r="X4845" s="1047"/>
      <c r="Y4845" s="1048"/>
      <c r="Z4845" s="1049" t="str">
        <f t="shared" si="649"/>
        <v/>
      </c>
      <c r="AA4845" s="1049"/>
    </row>
    <row r="4846" spans="23:27" ht="12.75" customHeight="1">
      <c r="W4846" s="1046" t="str">
        <f t="shared" si="650"/>
        <v/>
      </c>
      <c r="X4846" s="1047"/>
      <c r="Y4846" s="1048"/>
      <c r="Z4846" s="1049" t="str">
        <f t="shared" si="649"/>
        <v/>
      </c>
      <c r="AA4846" s="1049"/>
    </row>
    <row r="4847" spans="23:27" ht="12.75" customHeight="1">
      <c r="W4847" s="1046" t="str">
        <f t="shared" si="650"/>
        <v/>
      </c>
      <c r="X4847" s="1047"/>
      <c r="Y4847" s="1048"/>
      <c r="Z4847" s="1049" t="str">
        <f t="shared" si="649"/>
        <v/>
      </c>
      <c r="AA4847" s="1049"/>
    </row>
    <row r="4848" spans="23:27" ht="12.75" customHeight="1">
      <c r="W4848" s="1046" t="str">
        <f t="shared" si="650"/>
        <v/>
      </c>
      <c r="X4848" s="1047"/>
      <c r="Y4848" s="1048"/>
      <c r="Z4848" s="1049" t="str">
        <f t="shared" si="649"/>
        <v/>
      </c>
      <c r="AA4848" s="1049"/>
    </row>
    <row r="4849" spans="23:27" ht="12.75" customHeight="1">
      <c r="W4849" s="1046" t="str">
        <f t="shared" si="650"/>
        <v/>
      </c>
      <c r="X4849" s="1047"/>
      <c r="Y4849" s="1048"/>
      <c r="Z4849" s="1049" t="str">
        <f t="shared" si="649"/>
        <v/>
      </c>
      <c r="AA4849" s="1049"/>
    </row>
    <row r="4850" spans="23:27" ht="12.75" customHeight="1">
      <c r="W4850" s="1046" t="str">
        <f t="shared" si="650"/>
        <v/>
      </c>
      <c r="X4850" s="1047"/>
      <c r="Y4850" s="1048"/>
      <c r="Z4850" s="1049" t="str">
        <f t="shared" si="649"/>
        <v/>
      </c>
      <c r="AA4850" s="1049"/>
    </row>
    <row r="4851" spans="23:27" ht="12.75" customHeight="1">
      <c r="W4851" s="1046" t="str">
        <f t="shared" si="650"/>
        <v/>
      </c>
      <c r="X4851" s="1047"/>
      <c r="Y4851" s="1048"/>
      <c r="Z4851" s="1049" t="str">
        <f t="shared" si="649"/>
        <v/>
      </c>
      <c r="AA4851" s="1049"/>
    </row>
    <row r="4852" spans="23:27" ht="12.75" customHeight="1">
      <c r="W4852" s="1046" t="str">
        <f t="shared" si="650"/>
        <v/>
      </c>
      <c r="X4852" s="1047"/>
      <c r="Y4852" s="1048"/>
      <c r="Z4852" s="1049" t="str">
        <f t="shared" si="649"/>
        <v/>
      </c>
      <c r="AA4852" s="1049"/>
    </row>
    <row r="4853" spans="23:27" ht="12.75" customHeight="1">
      <c r="W4853" s="1046" t="str">
        <f t="shared" si="650"/>
        <v/>
      </c>
      <c r="X4853" s="1047"/>
      <c r="Y4853" s="1048"/>
      <c r="Z4853" s="1049" t="str">
        <f t="shared" si="649"/>
        <v/>
      </c>
      <c r="AA4853" s="1049"/>
    </row>
    <row r="4854" spans="23:27" ht="12.75" customHeight="1">
      <c r="W4854" s="1046" t="str">
        <f t="shared" si="650"/>
        <v/>
      </c>
      <c r="X4854" s="1047"/>
      <c r="Y4854" s="1048"/>
      <c r="Z4854" s="1049" t="str">
        <f t="shared" si="649"/>
        <v/>
      </c>
      <c r="AA4854" s="1049"/>
    </row>
    <row r="4855" spans="23:27" ht="12.75" customHeight="1">
      <c r="W4855" s="1046" t="str">
        <f t="shared" si="650"/>
        <v/>
      </c>
      <c r="X4855" s="1047"/>
      <c r="Y4855" s="1048"/>
      <c r="Z4855" s="1049" t="str">
        <f t="shared" si="649"/>
        <v/>
      </c>
      <c r="AA4855" s="1049"/>
    </row>
    <row r="4856" spans="23:27" ht="12.75" customHeight="1">
      <c r="W4856" s="1046" t="str">
        <f t="shared" si="650"/>
        <v/>
      </c>
      <c r="X4856" s="1047"/>
      <c r="Y4856" s="1048"/>
      <c r="Z4856" s="1049" t="str">
        <f t="shared" si="649"/>
        <v/>
      </c>
      <c r="AA4856" s="1049"/>
    </row>
    <row r="4857" spans="23:27" ht="12.75" customHeight="1">
      <c r="W4857" s="1046" t="str">
        <f t="shared" si="650"/>
        <v/>
      </c>
      <c r="X4857" s="1047"/>
      <c r="Y4857" s="1048"/>
      <c r="Z4857" s="1049" t="str">
        <f t="shared" si="649"/>
        <v/>
      </c>
      <c r="AA4857" s="1049"/>
    </row>
    <row r="4858" spans="23:27" ht="12.75" customHeight="1">
      <c r="W4858" s="1046" t="str">
        <f t="shared" si="650"/>
        <v/>
      </c>
      <c r="X4858" s="1047"/>
      <c r="Y4858" s="1048"/>
      <c r="Z4858" s="1049" t="str">
        <f t="shared" si="649"/>
        <v/>
      </c>
      <c r="AA4858" s="1049"/>
    </row>
    <row r="4859" spans="23:27" ht="12.75" customHeight="1">
      <c r="W4859" s="1046" t="str">
        <f t="shared" si="650"/>
        <v/>
      </c>
      <c r="X4859" s="1047"/>
      <c r="Y4859" s="1048"/>
      <c r="Z4859" s="1049" t="str">
        <f t="shared" si="649"/>
        <v/>
      </c>
      <c r="AA4859" s="1049"/>
    </row>
    <row r="4860" spans="23:27" ht="12.75" customHeight="1">
      <c r="W4860" s="1046" t="str">
        <f t="shared" si="650"/>
        <v/>
      </c>
      <c r="X4860" s="1047"/>
      <c r="Y4860" s="1048"/>
      <c r="Z4860" s="1049" t="str">
        <f t="shared" si="649"/>
        <v/>
      </c>
      <c r="AA4860" s="1049"/>
    </row>
    <row r="4861" spans="23:27" ht="12.75" customHeight="1">
      <c r="W4861" s="1046" t="str">
        <f t="shared" si="650"/>
        <v/>
      </c>
      <c r="X4861" s="1047"/>
      <c r="Y4861" s="1048"/>
      <c r="Z4861" s="1049" t="str">
        <f t="shared" si="649"/>
        <v/>
      </c>
      <c r="AA4861" s="1049"/>
    </row>
    <row r="4862" spans="23:27" ht="12.75" customHeight="1">
      <c r="W4862" s="1046" t="str">
        <f t="shared" si="650"/>
        <v/>
      </c>
      <c r="X4862" s="1047"/>
      <c r="Y4862" s="1048"/>
      <c r="Z4862" s="1049" t="str">
        <f t="shared" si="649"/>
        <v/>
      </c>
      <c r="AA4862" s="1049"/>
    </row>
    <row r="4863" spans="23:27" ht="12.75" customHeight="1">
      <c r="W4863" s="1046" t="str">
        <f t="shared" si="650"/>
        <v/>
      </c>
      <c r="X4863" s="1047"/>
      <c r="Y4863" s="1048"/>
      <c r="Z4863" s="1049" t="str">
        <f t="shared" si="649"/>
        <v/>
      </c>
      <c r="AA4863" s="1049"/>
    </row>
    <row r="4864" spans="23:27" ht="12.75" customHeight="1">
      <c r="W4864" s="1046" t="str">
        <f t="shared" si="650"/>
        <v/>
      </c>
      <c r="X4864" s="1047"/>
      <c r="Y4864" s="1048"/>
      <c r="Z4864" s="1049" t="str">
        <f t="shared" si="649"/>
        <v/>
      </c>
      <c r="AA4864" s="1049"/>
    </row>
    <row r="4865" spans="23:27" ht="12.75" customHeight="1">
      <c r="W4865" s="1046" t="str">
        <f t="shared" si="650"/>
        <v/>
      </c>
      <c r="X4865" s="1047"/>
      <c r="Y4865" s="1048"/>
      <c r="Z4865" s="1049" t="str">
        <f t="shared" si="649"/>
        <v/>
      </c>
      <c r="AA4865" s="1049"/>
    </row>
    <row r="4866" spans="23:27" ht="12.75" customHeight="1">
      <c r="W4866" s="1046" t="str">
        <f t="shared" si="650"/>
        <v/>
      </c>
      <c r="X4866" s="1047"/>
      <c r="Y4866" s="1048"/>
      <c r="Z4866" s="1049" t="str">
        <f t="shared" si="649"/>
        <v/>
      </c>
      <c r="AA4866" s="1049"/>
    </row>
    <row r="4867" spans="23:27" ht="12.75" customHeight="1">
      <c r="W4867" s="1046" t="str">
        <f t="shared" si="650"/>
        <v/>
      </c>
      <c r="X4867" s="1047"/>
      <c r="Y4867" s="1048"/>
      <c r="Z4867" s="1049" t="str">
        <f t="shared" ref="Z4867:Z4930" si="651">IF($K4867="","",_xlfn.LET(_xlpm.gDate,K4867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867" s="1049"/>
    </row>
    <row r="4868" spans="23:27" ht="12.75" customHeight="1">
      <c r="W4868" s="1046" t="str">
        <f t="shared" ref="W4868:W4931" si="652">IF($D4868="","",_xlfn.LET(_xlpm.gDate,D4868,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868" s="1047"/>
      <c r="Y4868" s="1048"/>
      <c r="Z4868" s="1049" t="str">
        <f t="shared" si="651"/>
        <v/>
      </c>
      <c r="AA4868" s="1049"/>
    </row>
    <row r="4869" spans="23:27" ht="12.75" customHeight="1">
      <c r="W4869" s="1046" t="str">
        <f t="shared" si="652"/>
        <v/>
      </c>
      <c r="X4869" s="1047"/>
      <c r="Y4869" s="1048"/>
      <c r="Z4869" s="1049" t="str">
        <f t="shared" si="651"/>
        <v/>
      </c>
      <c r="AA4869" s="1049"/>
    </row>
    <row r="4870" spans="23:27" ht="12.75" customHeight="1">
      <c r="W4870" s="1046" t="str">
        <f t="shared" si="652"/>
        <v/>
      </c>
      <c r="X4870" s="1047"/>
      <c r="Y4870" s="1048"/>
      <c r="Z4870" s="1049" t="str">
        <f t="shared" si="651"/>
        <v/>
      </c>
      <c r="AA4870" s="1049"/>
    </row>
    <row r="4871" spans="23:27" ht="12.75" customHeight="1">
      <c r="W4871" s="1046" t="str">
        <f t="shared" si="652"/>
        <v/>
      </c>
      <c r="X4871" s="1047"/>
      <c r="Y4871" s="1048"/>
      <c r="Z4871" s="1049" t="str">
        <f t="shared" si="651"/>
        <v/>
      </c>
      <c r="AA4871" s="1049"/>
    </row>
    <row r="4872" spans="23:27" ht="12.75" customHeight="1">
      <c r="W4872" s="1046" t="str">
        <f t="shared" si="652"/>
        <v/>
      </c>
      <c r="X4872" s="1047"/>
      <c r="Y4872" s="1048"/>
      <c r="Z4872" s="1049" t="str">
        <f t="shared" si="651"/>
        <v/>
      </c>
      <c r="AA4872" s="1049"/>
    </row>
    <row r="4873" spans="23:27" ht="12.75" customHeight="1">
      <c r="W4873" s="1046" t="str">
        <f t="shared" si="652"/>
        <v/>
      </c>
      <c r="X4873" s="1047"/>
      <c r="Y4873" s="1048"/>
      <c r="Z4873" s="1049" t="str">
        <f t="shared" si="651"/>
        <v/>
      </c>
      <c r="AA4873" s="1049"/>
    </row>
    <row r="4874" spans="23:27" ht="12.75" customHeight="1">
      <c r="W4874" s="1046" t="str">
        <f t="shared" si="652"/>
        <v/>
      </c>
      <c r="X4874" s="1047"/>
      <c r="Y4874" s="1048"/>
      <c r="Z4874" s="1049" t="str">
        <f t="shared" si="651"/>
        <v/>
      </c>
      <c r="AA4874" s="1049"/>
    </row>
    <row r="4875" spans="23:27" ht="12.75" customHeight="1">
      <c r="W4875" s="1046" t="str">
        <f t="shared" si="652"/>
        <v/>
      </c>
      <c r="X4875" s="1047"/>
      <c r="Y4875" s="1048"/>
      <c r="Z4875" s="1049" t="str">
        <f t="shared" si="651"/>
        <v/>
      </c>
      <c r="AA4875" s="1049"/>
    </row>
    <row r="4876" spans="23:27" ht="12.75" customHeight="1">
      <c r="W4876" s="1046" t="str">
        <f t="shared" si="652"/>
        <v/>
      </c>
      <c r="X4876" s="1047"/>
      <c r="Y4876" s="1048"/>
      <c r="Z4876" s="1049" t="str">
        <f t="shared" si="651"/>
        <v/>
      </c>
      <c r="AA4876" s="1049"/>
    </row>
    <row r="4877" spans="23:27" ht="12.75" customHeight="1">
      <c r="W4877" s="1046" t="str">
        <f t="shared" si="652"/>
        <v/>
      </c>
      <c r="X4877" s="1047"/>
      <c r="Y4877" s="1048"/>
      <c r="Z4877" s="1049" t="str">
        <f t="shared" si="651"/>
        <v/>
      </c>
      <c r="AA4877" s="1049"/>
    </row>
    <row r="4878" spans="23:27" ht="12.75" customHeight="1">
      <c r="W4878" s="1046" t="str">
        <f t="shared" si="652"/>
        <v/>
      </c>
      <c r="X4878" s="1047"/>
      <c r="Y4878" s="1048"/>
      <c r="Z4878" s="1049" t="str">
        <f t="shared" si="651"/>
        <v/>
      </c>
      <c r="AA4878" s="1049"/>
    </row>
    <row r="4879" spans="23:27" ht="12.75" customHeight="1">
      <c r="W4879" s="1046" t="str">
        <f t="shared" si="652"/>
        <v/>
      </c>
      <c r="X4879" s="1047"/>
      <c r="Y4879" s="1048"/>
      <c r="Z4879" s="1049" t="str">
        <f t="shared" si="651"/>
        <v/>
      </c>
      <c r="AA4879" s="1049"/>
    </row>
    <row r="4880" spans="23:27" ht="12.75" customHeight="1">
      <c r="W4880" s="1046" t="str">
        <f t="shared" si="652"/>
        <v/>
      </c>
      <c r="X4880" s="1047"/>
      <c r="Y4880" s="1048"/>
      <c r="Z4880" s="1049" t="str">
        <f t="shared" si="651"/>
        <v/>
      </c>
      <c r="AA4880" s="1049"/>
    </row>
    <row r="4881" spans="23:27" ht="12.75" customHeight="1">
      <c r="W4881" s="1046" t="str">
        <f t="shared" si="652"/>
        <v/>
      </c>
      <c r="X4881" s="1047"/>
      <c r="Y4881" s="1048"/>
      <c r="Z4881" s="1049" t="str">
        <f t="shared" si="651"/>
        <v/>
      </c>
      <c r="AA4881" s="1049"/>
    </row>
    <row r="4882" spans="23:27" ht="12.75" customHeight="1">
      <c r="W4882" s="1046" t="str">
        <f t="shared" si="652"/>
        <v/>
      </c>
      <c r="X4882" s="1047"/>
      <c r="Y4882" s="1048"/>
      <c r="Z4882" s="1049" t="str">
        <f t="shared" si="651"/>
        <v/>
      </c>
      <c r="AA4882" s="1049"/>
    </row>
    <row r="4883" spans="23:27" ht="12.75" customHeight="1">
      <c r="W4883" s="1046" t="str">
        <f t="shared" si="652"/>
        <v/>
      </c>
      <c r="X4883" s="1047"/>
      <c r="Y4883" s="1048"/>
      <c r="Z4883" s="1049" t="str">
        <f t="shared" si="651"/>
        <v/>
      </c>
      <c r="AA4883" s="1049"/>
    </row>
    <row r="4884" spans="23:27" ht="12.75" customHeight="1">
      <c r="W4884" s="1046" t="str">
        <f t="shared" si="652"/>
        <v/>
      </c>
      <c r="X4884" s="1047"/>
      <c r="Y4884" s="1048"/>
      <c r="Z4884" s="1049" t="str">
        <f t="shared" si="651"/>
        <v/>
      </c>
      <c r="AA4884" s="1049"/>
    </row>
    <row r="4885" spans="23:27" ht="12.75" customHeight="1">
      <c r="W4885" s="1046" t="str">
        <f t="shared" si="652"/>
        <v/>
      </c>
      <c r="X4885" s="1047"/>
      <c r="Y4885" s="1048"/>
      <c r="Z4885" s="1049" t="str">
        <f t="shared" si="651"/>
        <v/>
      </c>
      <c r="AA4885" s="1049"/>
    </row>
    <row r="4886" spans="23:27" ht="12.75" customHeight="1">
      <c r="W4886" s="1046" t="str">
        <f t="shared" si="652"/>
        <v/>
      </c>
      <c r="X4886" s="1047"/>
      <c r="Y4886" s="1048"/>
      <c r="Z4886" s="1049" t="str">
        <f t="shared" si="651"/>
        <v/>
      </c>
      <c r="AA4886" s="1049"/>
    </row>
    <row r="4887" spans="23:27" ht="12.75" customHeight="1">
      <c r="W4887" s="1046" t="str">
        <f t="shared" si="652"/>
        <v/>
      </c>
      <c r="X4887" s="1047"/>
      <c r="Y4887" s="1048"/>
      <c r="Z4887" s="1049" t="str">
        <f t="shared" si="651"/>
        <v/>
      </c>
      <c r="AA4887" s="1049"/>
    </row>
    <row r="4888" spans="23:27" ht="12.75" customHeight="1">
      <c r="W4888" s="1046" t="str">
        <f t="shared" si="652"/>
        <v/>
      </c>
      <c r="X4888" s="1047"/>
      <c r="Y4888" s="1048"/>
      <c r="Z4888" s="1049" t="str">
        <f t="shared" si="651"/>
        <v/>
      </c>
      <c r="AA4888" s="1049"/>
    </row>
    <row r="4889" spans="23:27" ht="12.75" customHeight="1">
      <c r="W4889" s="1046" t="str">
        <f t="shared" si="652"/>
        <v/>
      </c>
      <c r="X4889" s="1047"/>
      <c r="Y4889" s="1048"/>
      <c r="Z4889" s="1049" t="str">
        <f t="shared" si="651"/>
        <v/>
      </c>
      <c r="AA4889" s="1049"/>
    </row>
    <row r="4890" spans="23:27" ht="12.75" customHeight="1">
      <c r="W4890" s="1046" t="str">
        <f t="shared" si="652"/>
        <v/>
      </c>
      <c r="X4890" s="1047"/>
      <c r="Y4890" s="1048"/>
      <c r="Z4890" s="1049" t="str">
        <f t="shared" si="651"/>
        <v/>
      </c>
      <c r="AA4890" s="1049"/>
    </row>
    <row r="4891" spans="23:27" ht="12.75" customHeight="1">
      <c r="W4891" s="1046" t="str">
        <f t="shared" si="652"/>
        <v/>
      </c>
      <c r="X4891" s="1047"/>
      <c r="Y4891" s="1048"/>
      <c r="Z4891" s="1049" t="str">
        <f t="shared" si="651"/>
        <v/>
      </c>
      <c r="AA4891" s="1049"/>
    </row>
    <row r="4892" spans="23:27" ht="12.75" customHeight="1">
      <c r="W4892" s="1046" t="str">
        <f t="shared" si="652"/>
        <v/>
      </c>
      <c r="X4892" s="1047"/>
      <c r="Y4892" s="1048"/>
      <c r="Z4892" s="1049" t="str">
        <f t="shared" si="651"/>
        <v/>
      </c>
      <c r="AA4892" s="1049"/>
    </row>
    <row r="4893" spans="23:27" ht="12.75" customHeight="1">
      <c r="W4893" s="1046" t="str">
        <f t="shared" si="652"/>
        <v/>
      </c>
      <c r="X4893" s="1047"/>
      <c r="Y4893" s="1048"/>
      <c r="Z4893" s="1049" t="str">
        <f t="shared" si="651"/>
        <v/>
      </c>
      <c r="AA4893" s="1049"/>
    </row>
    <row r="4894" spans="23:27" ht="12.75" customHeight="1">
      <c r="W4894" s="1046" t="str">
        <f t="shared" si="652"/>
        <v/>
      </c>
      <c r="X4894" s="1047"/>
      <c r="Y4894" s="1048"/>
      <c r="Z4894" s="1049" t="str">
        <f t="shared" si="651"/>
        <v/>
      </c>
      <c r="AA4894" s="1049"/>
    </row>
    <row r="4895" spans="23:27" ht="12.75" customHeight="1">
      <c r="W4895" s="1046" t="str">
        <f t="shared" si="652"/>
        <v/>
      </c>
      <c r="X4895" s="1047"/>
      <c r="Y4895" s="1048"/>
      <c r="Z4895" s="1049" t="str">
        <f t="shared" si="651"/>
        <v/>
      </c>
      <c r="AA4895" s="1049"/>
    </row>
    <row r="4896" spans="23:27" ht="12.75" customHeight="1">
      <c r="W4896" s="1046" t="str">
        <f t="shared" si="652"/>
        <v/>
      </c>
      <c r="X4896" s="1047"/>
      <c r="Y4896" s="1048"/>
      <c r="Z4896" s="1049" t="str">
        <f t="shared" si="651"/>
        <v/>
      </c>
      <c r="AA4896" s="1049"/>
    </row>
    <row r="4897" spans="23:27" ht="12.75" customHeight="1">
      <c r="W4897" s="1046" t="str">
        <f t="shared" si="652"/>
        <v/>
      </c>
      <c r="X4897" s="1047"/>
      <c r="Y4897" s="1048"/>
      <c r="Z4897" s="1049" t="str">
        <f t="shared" si="651"/>
        <v/>
      </c>
      <c r="AA4897" s="1049"/>
    </row>
    <row r="4898" spans="23:27" ht="12.75" customHeight="1">
      <c r="W4898" s="1046" t="str">
        <f t="shared" si="652"/>
        <v/>
      </c>
      <c r="X4898" s="1047"/>
      <c r="Y4898" s="1048"/>
      <c r="Z4898" s="1049" t="str">
        <f t="shared" si="651"/>
        <v/>
      </c>
      <c r="AA4898" s="1049"/>
    </row>
    <row r="4899" spans="23:27" ht="12.75" customHeight="1">
      <c r="W4899" s="1046" t="str">
        <f t="shared" si="652"/>
        <v/>
      </c>
      <c r="X4899" s="1047"/>
      <c r="Y4899" s="1048"/>
      <c r="Z4899" s="1049" t="str">
        <f t="shared" si="651"/>
        <v/>
      </c>
      <c r="AA4899" s="1049"/>
    </row>
    <row r="4900" spans="23:27" ht="12.75" customHeight="1">
      <c r="W4900" s="1046" t="str">
        <f t="shared" si="652"/>
        <v/>
      </c>
      <c r="X4900" s="1047"/>
      <c r="Y4900" s="1048"/>
      <c r="Z4900" s="1049" t="str">
        <f t="shared" si="651"/>
        <v/>
      </c>
      <c r="AA4900" s="1049"/>
    </row>
    <row r="4901" spans="23:27" ht="12.75" customHeight="1">
      <c r="W4901" s="1046" t="str">
        <f t="shared" si="652"/>
        <v/>
      </c>
      <c r="X4901" s="1047"/>
      <c r="Y4901" s="1048"/>
      <c r="Z4901" s="1049" t="str">
        <f t="shared" si="651"/>
        <v/>
      </c>
      <c r="AA4901" s="1049"/>
    </row>
    <row r="4902" spans="23:27" ht="12.75" customHeight="1">
      <c r="W4902" s="1046" t="str">
        <f t="shared" si="652"/>
        <v/>
      </c>
      <c r="X4902" s="1047"/>
      <c r="Y4902" s="1048"/>
      <c r="Z4902" s="1049" t="str">
        <f t="shared" si="651"/>
        <v/>
      </c>
      <c r="AA4902" s="1049"/>
    </row>
    <row r="4903" spans="23:27" ht="12.75" customHeight="1">
      <c r="W4903" s="1046" t="str">
        <f t="shared" si="652"/>
        <v/>
      </c>
      <c r="X4903" s="1047"/>
      <c r="Y4903" s="1048"/>
      <c r="Z4903" s="1049" t="str">
        <f t="shared" si="651"/>
        <v/>
      </c>
      <c r="AA4903" s="1049"/>
    </row>
    <row r="4904" spans="23:27" ht="12.75" customHeight="1">
      <c r="W4904" s="1046" t="str">
        <f t="shared" si="652"/>
        <v/>
      </c>
      <c r="X4904" s="1047"/>
      <c r="Y4904" s="1048"/>
      <c r="Z4904" s="1049" t="str">
        <f t="shared" si="651"/>
        <v/>
      </c>
      <c r="AA4904" s="1049"/>
    </row>
    <row r="4905" spans="23:27" ht="12.75" customHeight="1">
      <c r="W4905" s="1046" t="str">
        <f t="shared" si="652"/>
        <v/>
      </c>
      <c r="X4905" s="1047"/>
      <c r="Y4905" s="1048"/>
      <c r="Z4905" s="1049" t="str">
        <f t="shared" si="651"/>
        <v/>
      </c>
      <c r="AA4905" s="1049"/>
    </row>
    <row r="4906" spans="23:27" ht="12.75" customHeight="1">
      <c r="W4906" s="1046" t="str">
        <f t="shared" si="652"/>
        <v/>
      </c>
      <c r="X4906" s="1047"/>
      <c r="Y4906" s="1048"/>
      <c r="Z4906" s="1049" t="str">
        <f t="shared" si="651"/>
        <v/>
      </c>
      <c r="AA4906" s="1049"/>
    </row>
    <row r="4907" spans="23:27" ht="12.75" customHeight="1">
      <c r="W4907" s="1046" t="str">
        <f t="shared" si="652"/>
        <v/>
      </c>
      <c r="X4907" s="1047"/>
      <c r="Y4907" s="1048"/>
      <c r="Z4907" s="1049" t="str">
        <f t="shared" si="651"/>
        <v/>
      </c>
      <c r="AA4907" s="1049"/>
    </row>
    <row r="4908" spans="23:27" ht="12.75" customHeight="1">
      <c r="W4908" s="1046" t="str">
        <f t="shared" si="652"/>
        <v/>
      </c>
      <c r="X4908" s="1047"/>
      <c r="Y4908" s="1048"/>
      <c r="Z4908" s="1049" t="str">
        <f t="shared" si="651"/>
        <v/>
      </c>
      <c r="AA4908" s="1049"/>
    </row>
    <row r="4909" spans="23:27" ht="12.75" customHeight="1">
      <c r="W4909" s="1046" t="str">
        <f t="shared" si="652"/>
        <v/>
      </c>
      <c r="X4909" s="1047"/>
      <c r="Y4909" s="1048"/>
      <c r="Z4909" s="1049" t="str">
        <f t="shared" si="651"/>
        <v/>
      </c>
      <c r="AA4909" s="1049"/>
    </row>
    <row r="4910" spans="23:27" ht="12.75" customHeight="1">
      <c r="W4910" s="1046" t="str">
        <f t="shared" si="652"/>
        <v/>
      </c>
      <c r="X4910" s="1047"/>
      <c r="Y4910" s="1048"/>
      <c r="Z4910" s="1049" t="str">
        <f t="shared" si="651"/>
        <v/>
      </c>
      <c r="AA4910" s="1049"/>
    </row>
    <row r="4911" spans="23:27" ht="12.75" customHeight="1">
      <c r="W4911" s="1046" t="str">
        <f t="shared" si="652"/>
        <v/>
      </c>
      <c r="X4911" s="1047"/>
      <c r="Y4911" s="1048"/>
      <c r="Z4911" s="1049" t="str">
        <f t="shared" si="651"/>
        <v/>
      </c>
      <c r="AA4911" s="1049"/>
    </row>
    <row r="4912" spans="23:27" ht="12.75" customHeight="1">
      <c r="W4912" s="1046" t="str">
        <f t="shared" si="652"/>
        <v/>
      </c>
      <c r="X4912" s="1047"/>
      <c r="Y4912" s="1048"/>
      <c r="Z4912" s="1049" t="str">
        <f t="shared" si="651"/>
        <v/>
      </c>
      <c r="AA4912" s="1049"/>
    </row>
    <row r="4913" spans="23:27" ht="12.75" customHeight="1">
      <c r="W4913" s="1046" t="str">
        <f t="shared" si="652"/>
        <v/>
      </c>
      <c r="X4913" s="1047"/>
      <c r="Y4913" s="1048"/>
      <c r="Z4913" s="1049" t="str">
        <f t="shared" si="651"/>
        <v/>
      </c>
      <c r="AA4913" s="1049"/>
    </row>
    <row r="4914" spans="23:27" ht="12.75" customHeight="1">
      <c r="W4914" s="1046" t="str">
        <f t="shared" si="652"/>
        <v/>
      </c>
      <c r="X4914" s="1047"/>
      <c r="Y4914" s="1048"/>
      <c r="Z4914" s="1049" t="str">
        <f t="shared" si="651"/>
        <v/>
      </c>
      <c r="AA4914" s="1049"/>
    </row>
    <row r="4915" spans="23:27" ht="12.75" customHeight="1">
      <c r="W4915" s="1046" t="str">
        <f t="shared" si="652"/>
        <v/>
      </c>
      <c r="X4915" s="1047"/>
      <c r="Y4915" s="1048"/>
      <c r="Z4915" s="1049" t="str">
        <f t="shared" si="651"/>
        <v/>
      </c>
      <c r="AA4915" s="1049"/>
    </row>
    <row r="4916" spans="23:27" ht="12.75" customHeight="1">
      <c r="W4916" s="1046" t="str">
        <f t="shared" si="652"/>
        <v/>
      </c>
      <c r="X4916" s="1047"/>
      <c r="Y4916" s="1048"/>
      <c r="Z4916" s="1049" t="str">
        <f t="shared" si="651"/>
        <v/>
      </c>
      <c r="AA4916" s="1049"/>
    </row>
    <row r="4917" spans="23:27" ht="12.75" customHeight="1">
      <c r="W4917" s="1046" t="str">
        <f t="shared" si="652"/>
        <v/>
      </c>
      <c r="X4917" s="1047"/>
      <c r="Y4917" s="1048"/>
      <c r="Z4917" s="1049" t="str">
        <f t="shared" si="651"/>
        <v/>
      </c>
      <c r="AA4917" s="1049"/>
    </row>
    <row r="4918" spans="23:27" ht="12.75" customHeight="1">
      <c r="W4918" s="1046" t="str">
        <f t="shared" si="652"/>
        <v/>
      </c>
      <c r="X4918" s="1047"/>
      <c r="Y4918" s="1048"/>
      <c r="Z4918" s="1049" t="str">
        <f t="shared" si="651"/>
        <v/>
      </c>
      <c r="AA4918" s="1049"/>
    </row>
    <row r="4919" spans="23:27" ht="12.75" customHeight="1">
      <c r="W4919" s="1046" t="str">
        <f t="shared" si="652"/>
        <v/>
      </c>
      <c r="X4919" s="1047"/>
      <c r="Y4919" s="1048"/>
      <c r="Z4919" s="1049" t="str">
        <f t="shared" si="651"/>
        <v/>
      </c>
      <c r="AA4919" s="1049"/>
    </row>
    <row r="4920" spans="23:27" ht="12.75" customHeight="1">
      <c r="W4920" s="1046" t="str">
        <f t="shared" si="652"/>
        <v/>
      </c>
      <c r="X4920" s="1047"/>
      <c r="Y4920" s="1048"/>
      <c r="Z4920" s="1049" t="str">
        <f t="shared" si="651"/>
        <v/>
      </c>
      <c r="AA4920" s="1049"/>
    </row>
    <row r="4921" spans="23:27" ht="12.75" customHeight="1">
      <c r="W4921" s="1046" t="str">
        <f t="shared" si="652"/>
        <v/>
      </c>
      <c r="X4921" s="1047"/>
      <c r="Y4921" s="1048"/>
      <c r="Z4921" s="1049" t="str">
        <f t="shared" si="651"/>
        <v/>
      </c>
      <c r="AA4921" s="1049"/>
    </row>
    <row r="4922" spans="23:27" ht="12.75" customHeight="1">
      <c r="W4922" s="1046" t="str">
        <f t="shared" si="652"/>
        <v/>
      </c>
      <c r="X4922" s="1047"/>
      <c r="Y4922" s="1048"/>
      <c r="Z4922" s="1049" t="str">
        <f t="shared" si="651"/>
        <v/>
      </c>
      <c r="AA4922" s="1049"/>
    </row>
    <row r="4923" spans="23:27" ht="12.75" customHeight="1">
      <c r="W4923" s="1046" t="str">
        <f t="shared" si="652"/>
        <v/>
      </c>
      <c r="X4923" s="1047"/>
      <c r="Y4923" s="1048"/>
      <c r="Z4923" s="1049" t="str">
        <f t="shared" si="651"/>
        <v/>
      </c>
      <c r="AA4923" s="1049"/>
    </row>
    <row r="4924" spans="23:27" ht="12.75" customHeight="1">
      <c r="W4924" s="1046" t="str">
        <f t="shared" si="652"/>
        <v/>
      </c>
      <c r="X4924" s="1047"/>
      <c r="Y4924" s="1048"/>
      <c r="Z4924" s="1049" t="str">
        <f t="shared" si="651"/>
        <v/>
      </c>
      <c r="AA4924" s="1049"/>
    </row>
    <row r="4925" spans="23:27" ht="12.75" customHeight="1">
      <c r="W4925" s="1046" t="str">
        <f t="shared" si="652"/>
        <v/>
      </c>
      <c r="X4925" s="1047"/>
      <c r="Y4925" s="1048"/>
      <c r="Z4925" s="1049" t="str">
        <f t="shared" si="651"/>
        <v/>
      </c>
      <c r="AA4925" s="1049"/>
    </row>
    <row r="4926" spans="23:27" ht="12.75" customHeight="1">
      <c r="W4926" s="1046" t="str">
        <f t="shared" si="652"/>
        <v/>
      </c>
      <c r="X4926" s="1047"/>
      <c r="Y4926" s="1048"/>
      <c r="Z4926" s="1049" t="str">
        <f t="shared" si="651"/>
        <v/>
      </c>
      <c r="AA4926" s="1049"/>
    </row>
    <row r="4927" spans="23:27" ht="12.75" customHeight="1">
      <c r="W4927" s="1046" t="str">
        <f t="shared" si="652"/>
        <v/>
      </c>
      <c r="X4927" s="1047"/>
      <c r="Y4927" s="1048"/>
      <c r="Z4927" s="1049" t="str">
        <f t="shared" si="651"/>
        <v/>
      </c>
      <c r="AA4927" s="1049"/>
    </row>
    <row r="4928" spans="23:27" ht="12.75" customHeight="1">
      <c r="W4928" s="1046" t="str">
        <f t="shared" si="652"/>
        <v/>
      </c>
      <c r="X4928" s="1047"/>
      <c r="Y4928" s="1048"/>
      <c r="Z4928" s="1049" t="str">
        <f t="shared" si="651"/>
        <v/>
      </c>
      <c r="AA4928" s="1049"/>
    </row>
    <row r="4929" spans="23:27" ht="12.75" customHeight="1">
      <c r="W4929" s="1046" t="str">
        <f t="shared" si="652"/>
        <v/>
      </c>
      <c r="X4929" s="1047"/>
      <c r="Y4929" s="1048"/>
      <c r="Z4929" s="1049" t="str">
        <f t="shared" si="651"/>
        <v/>
      </c>
      <c r="AA4929" s="1049"/>
    </row>
    <row r="4930" spans="23:27" ht="12.75" customHeight="1">
      <c r="W4930" s="1046" t="str">
        <f t="shared" si="652"/>
        <v/>
      </c>
      <c r="X4930" s="1047"/>
      <c r="Y4930" s="1048"/>
      <c r="Z4930" s="1049" t="str">
        <f t="shared" si="651"/>
        <v/>
      </c>
      <c r="AA4930" s="1049"/>
    </row>
    <row r="4931" spans="23:27" ht="12.75" customHeight="1">
      <c r="W4931" s="1046" t="str">
        <f t="shared" si="652"/>
        <v/>
      </c>
      <c r="X4931" s="1047"/>
      <c r="Y4931" s="1048"/>
      <c r="Z4931" s="1049" t="str">
        <f t="shared" ref="Z4931:Z4994" si="653">IF($K4931="","",_xlfn.LET(_xlpm.gDate,K4931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931" s="1049"/>
    </row>
    <row r="4932" spans="23:27" ht="12.75" customHeight="1">
      <c r="W4932" s="1046" t="str">
        <f t="shared" ref="W4932:W4995" si="654">IF($D4932="","",_xlfn.LET(_xlpm.gDate,D4932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932" s="1047"/>
      <c r="Y4932" s="1048"/>
      <c r="Z4932" s="1049" t="str">
        <f t="shared" si="653"/>
        <v/>
      </c>
      <c r="AA4932" s="1049"/>
    </row>
    <row r="4933" spans="23:27" ht="12.75" customHeight="1">
      <c r="W4933" s="1046" t="str">
        <f t="shared" si="654"/>
        <v/>
      </c>
      <c r="X4933" s="1047"/>
      <c r="Y4933" s="1048"/>
      <c r="Z4933" s="1049" t="str">
        <f t="shared" si="653"/>
        <v/>
      </c>
      <c r="AA4933" s="1049"/>
    </row>
    <row r="4934" spans="23:27" ht="12.75" customHeight="1">
      <c r="W4934" s="1046" t="str">
        <f t="shared" si="654"/>
        <v/>
      </c>
      <c r="X4934" s="1047"/>
      <c r="Y4934" s="1048"/>
      <c r="Z4934" s="1049" t="str">
        <f t="shared" si="653"/>
        <v/>
      </c>
      <c r="AA4934" s="1049"/>
    </row>
    <row r="4935" spans="23:27" ht="12.75" customHeight="1">
      <c r="W4935" s="1046" t="str">
        <f t="shared" si="654"/>
        <v/>
      </c>
      <c r="X4935" s="1047"/>
      <c r="Y4935" s="1048"/>
      <c r="Z4935" s="1049" t="str">
        <f t="shared" si="653"/>
        <v/>
      </c>
      <c r="AA4935" s="1049"/>
    </row>
    <row r="4936" spans="23:27" ht="12.75" customHeight="1">
      <c r="W4936" s="1046" t="str">
        <f t="shared" si="654"/>
        <v/>
      </c>
      <c r="X4936" s="1047"/>
      <c r="Y4936" s="1048"/>
      <c r="Z4936" s="1049" t="str">
        <f t="shared" si="653"/>
        <v/>
      </c>
      <c r="AA4936" s="1049"/>
    </row>
    <row r="4937" spans="23:27" ht="12.75" customHeight="1">
      <c r="W4937" s="1046" t="str">
        <f t="shared" si="654"/>
        <v/>
      </c>
      <c r="X4937" s="1047"/>
      <c r="Y4937" s="1048"/>
      <c r="Z4937" s="1049" t="str">
        <f t="shared" si="653"/>
        <v/>
      </c>
      <c r="AA4937" s="1049"/>
    </row>
    <row r="4938" spans="23:27" ht="12.75" customHeight="1">
      <c r="W4938" s="1046" t="str">
        <f t="shared" si="654"/>
        <v/>
      </c>
      <c r="X4938" s="1047"/>
      <c r="Y4938" s="1048"/>
      <c r="Z4938" s="1049" t="str">
        <f t="shared" si="653"/>
        <v/>
      </c>
      <c r="AA4938" s="1049"/>
    </row>
    <row r="4939" spans="23:27" ht="12.75" customHeight="1">
      <c r="W4939" s="1046" t="str">
        <f t="shared" si="654"/>
        <v/>
      </c>
      <c r="X4939" s="1047"/>
      <c r="Y4939" s="1048"/>
      <c r="Z4939" s="1049" t="str">
        <f t="shared" si="653"/>
        <v/>
      </c>
      <c r="AA4939" s="1049"/>
    </row>
    <row r="4940" spans="23:27" ht="12.75" customHeight="1">
      <c r="W4940" s="1046" t="str">
        <f t="shared" si="654"/>
        <v/>
      </c>
      <c r="X4940" s="1047"/>
      <c r="Y4940" s="1048"/>
      <c r="Z4940" s="1049" t="str">
        <f t="shared" si="653"/>
        <v/>
      </c>
      <c r="AA4940" s="1049"/>
    </row>
    <row r="4941" spans="23:27" ht="12.75" customHeight="1">
      <c r="W4941" s="1046" t="str">
        <f t="shared" si="654"/>
        <v/>
      </c>
      <c r="X4941" s="1047"/>
      <c r="Y4941" s="1048"/>
      <c r="Z4941" s="1049" t="str">
        <f t="shared" si="653"/>
        <v/>
      </c>
      <c r="AA4941" s="1049"/>
    </row>
    <row r="4942" spans="23:27" ht="12.75" customHeight="1">
      <c r="W4942" s="1046" t="str">
        <f t="shared" si="654"/>
        <v/>
      </c>
      <c r="X4942" s="1047"/>
      <c r="Y4942" s="1048"/>
      <c r="Z4942" s="1049" t="str">
        <f t="shared" si="653"/>
        <v/>
      </c>
      <c r="AA4942" s="1049"/>
    </row>
    <row r="4943" spans="23:27" ht="12.75" customHeight="1">
      <c r="W4943" s="1046" t="str">
        <f t="shared" si="654"/>
        <v/>
      </c>
      <c r="X4943" s="1047"/>
      <c r="Y4943" s="1048"/>
      <c r="Z4943" s="1049" t="str">
        <f t="shared" si="653"/>
        <v/>
      </c>
      <c r="AA4943" s="1049"/>
    </row>
    <row r="4944" spans="23:27" ht="12.75" customHeight="1">
      <c r="W4944" s="1046" t="str">
        <f t="shared" si="654"/>
        <v/>
      </c>
      <c r="X4944" s="1047"/>
      <c r="Y4944" s="1048"/>
      <c r="Z4944" s="1049" t="str">
        <f t="shared" si="653"/>
        <v/>
      </c>
      <c r="AA4944" s="1049"/>
    </row>
    <row r="4945" spans="23:27" ht="12.75" customHeight="1">
      <c r="W4945" s="1046" t="str">
        <f t="shared" si="654"/>
        <v/>
      </c>
      <c r="X4945" s="1047"/>
      <c r="Y4945" s="1048"/>
      <c r="Z4945" s="1049" t="str">
        <f t="shared" si="653"/>
        <v/>
      </c>
      <c r="AA4945" s="1049"/>
    </row>
    <row r="4946" spans="23:27" ht="12.75" customHeight="1">
      <c r="W4946" s="1046" t="str">
        <f t="shared" si="654"/>
        <v/>
      </c>
      <c r="X4946" s="1047"/>
      <c r="Y4946" s="1048"/>
      <c r="Z4946" s="1049" t="str">
        <f t="shared" si="653"/>
        <v/>
      </c>
      <c r="AA4946" s="1049"/>
    </row>
    <row r="4947" spans="23:27" ht="12.75" customHeight="1">
      <c r="W4947" s="1046" t="str">
        <f t="shared" si="654"/>
        <v/>
      </c>
      <c r="X4947" s="1047"/>
      <c r="Y4947" s="1048"/>
      <c r="Z4947" s="1049" t="str">
        <f t="shared" si="653"/>
        <v/>
      </c>
      <c r="AA4947" s="1049"/>
    </row>
    <row r="4948" spans="23:27" ht="12.75" customHeight="1">
      <c r="W4948" s="1046" t="str">
        <f t="shared" si="654"/>
        <v/>
      </c>
      <c r="X4948" s="1047"/>
      <c r="Y4948" s="1048"/>
      <c r="Z4948" s="1049" t="str">
        <f t="shared" si="653"/>
        <v/>
      </c>
      <c r="AA4948" s="1049"/>
    </row>
    <row r="4949" spans="23:27" ht="12.75" customHeight="1">
      <c r="W4949" s="1046" t="str">
        <f t="shared" si="654"/>
        <v/>
      </c>
      <c r="X4949" s="1047"/>
      <c r="Y4949" s="1048"/>
      <c r="Z4949" s="1049" t="str">
        <f t="shared" si="653"/>
        <v/>
      </c>
      <c r="AA4949" s="1049"/>
    </row>
    <row r="4950" spans="23:27" ht="12.75" customHeight="1">
      <c r="W4950" s="1046" t="str">
        <f t="shared" si="654"/>
        <v/>
      </c>
      <c r="X4950" s="1047"/>
      <c r="Y4950" s="1048"/>
      <c r="Z4950" s="1049" t="str">
        <f t="shared" si="653"/>
        <v/>
      </c>
      <c r="AA4950" s="1049"/>
    </row>
    <row r="4951" spans="23:27" ht="12.75" customHeight="1">
      <c r="W4951" s="1046" t="str">
        <f t="shared" si="654"/>
        <v/>
      </c>
      <c r="X4951" s="1047"/>
      <c r="Y4951" s="1048"/>
      <c r="Z4951" s="1049" t="str">
        <f t="shared" si="653"/>
        <v/>
      </c>
      <c r="AA4951" s="1049"/>
    </row>
    <row r="4952" spans="23:27" ht="12.75" customHeight="1">
      <c r="W4952" s="1046" t="str">
        <f t="shared" si="654"/>
        <v/>
      </c>
      <c r="X4952" s="1047"/>
      <c r="Y4952" s="1048"/>
      <c r="Z4952" s="1049" t="str">
        <f t="shared" si="653"/>
        <v/>
      </c>
      <c r="AA4952" s="1049"/>
    </row>
    <row r="4953" spans="23:27" ht="12.75" customHeight="1">
      <c r="W4953" s="1046" t="str">
        <f t="shared" si="654"/>
        <v/>
      </c>
      <c r="X4953" s="1047"/>
      <c r="Y4953" s="1048"/>
      <c r="Z4953" s="1049" t="str">
        <f t="shared" si="653"/>
        <v/>
      </c>
      <c r="AA4953" s="1049"/>
    </row>
    <row r="4954" spans="23:27" ht="12.75" customHeight="1">
      <c r="W4954" s="1046" t="str">
        <f t="shared" si="654"/>
        <v/>
      </c>
      <c r="X4954" s="1047"/>
      <c r="Y4954" s="1048"/>
      <c r="Z4954" s="1049" t="str">
        <f t="shared" si="653"/>
        <v/>
      </c>
      <c r="AA4954" s="1049"/>
    </row>
    <row r="4955" spans="23:27" ht="12.75" customHeight="1">
      <c r="W4955" s="1046" t="str">
        <f t="shared" si="654"/>
        <v/>
      </c>
      <c r="X4955" s="1047"/>
      <c r="Y4955" s="1048"/>
      <c r="Z4955" s="1049" t="str">
        <f t="shared" si="653"/>
        <v/>
      </c>
      <c r="AA4955" s="1049"/>
    </row>
    <row r="4956" spans="23:27" ht="12.75" customHeight="1">
      <c r="W4956" s="1046" t="str">
        <f t="shared" si="654"/>
        <v/>
      </c>
      <c r="X4956" s="1047"/>
      <c r="Y4956" s="1048"/>
      <c r="Z4956" s="1049" t="str">
        <f t="shared" si="653"/>
        <v/>
      </c>
      <c r="AA4956" s="1049"/>
    </row>
    <row r="4957" spans="23:27" ht="12.75" customHeight="1">
      <c r="W4957" s="1046" t="str">
        <f t="shared" si="654"/>
        <v/>
      </c>
      <c r="X4957" s="1047"/>
      <c r="Y4957" s="1048"/>
      <c r="Z4957" s="1049" t="str">
        <f t="shared" si="653"/>
        <v/>
      </c>
      <c r="AA4957" s="1049"/>
    </row>
    <row r="4958" spans="23:27" ht="12.75" customHeight="1">
      <c r="W4958" s="1046" t="str">
        <f t="shared" si="654"/>
        <v/>
      </c>
      <c r="X4958" s="1047"/>
      <c r="Y4958" s="1048"/>
      <c r="Z4958" s="1049" t="str">
        <f t="shared" si="653"/>
        <v/>
      </c>
      <c r="AA4958" s="1049"/>
    </row>
    <row r="4959" spans="23:27" ht="12.75" customHeight="1">
      <c r="W4959" s="1046" t="str">
        <f t="shared" si="654"/>
        <v/>
      </c>
      <c r="X4959" s="1047"/>
      <c r="Y4959" s="1048"/>
      <c r="Z4959" s="1049" t="str">
        <f t="shared" si="653"/>
        <v/>
      </c>
      <c r="AA4959" s="1049"/>
    </row>
    <row r="4960" spans="23:27" ht="12.75" customHeight="1">
      <c r="W4960" s="1046" t="str">
        <f t="shared" si="654"/>
        <v/>
      </c>
      <c r="X4960" s="1047"/>
      <c r="Y4960" s="1048"/>
      <c r="Z4960" s="1049" t="str">
        <f t="shared" si="653"/>
        <v/>
      </c>
      <c r="AA4960" s="1049"/>
    </row>
    <row r="4961" spans="23:27" ht="12.75" customHeight="1">
      <c r="W4961" s="1046" t="str">
        <f t="shared" si="654"/>
        <v/>
      </c>
      <c r="X4961" s="1047"/>
      <c r="Y4961" s="1048"/>
      <c r="Z4961" s="1049" t="str">
        <f t="shared" si="653"/>
        <v/>
      </c>
      <c r="AA4961" s="1049"/>
    </row>
    <row r="4962" spans="23:27" ht="12.75" customHeight="1">
      <c r="W4962" s="1046" t="str">
        <f t="shared" si="654"/>
        <v/>
      </c>
      <c r="X4962" s="1047"/>
      <c r="Y4962" s="1048"/>
      <c r="Z4962" s="1049" t="str">
        <f t="shared" si="653"/>
        <v/>
      </c>
      <c r="AA4962" s="1049"/>
    </row>
    <row r="4963" spans="23:27" ht="12.75" customHeight="1">
      <c r="W4963" s="1046" t="str">
        <f t="shared" si="654"/>
        <v/>
      </c>
      <c r="X4963" s="1047"/>
      <c r="Y4963" s="1048"/>
      <c r="Z4963" s="1049" t="str">
        <f t="shared" si="653"/>
        <v/>
      </c>
      <c r="AA4963" s="1049"/>
    </row>
    <row r="4964" spans="23:27" ht="12.75" customHeight="1">
      <c r="W4964" s="1046" t="str">
        <f t="shared" si="654"/>
        <v/>
      </c>
      <c r="X4964" s="1047"/>
      <c r="Y4964" s="1048"/>
      <c r="Z4964" s="1049" t="str">
        <f t="shared" si="653"/>
        <v/>
      </c>
      <c r="AA4964" s="1049"/>
    </row>
    <row r="4965" spans="23:27" ht="12.75" customHeight="1">
      <c r="W4965" s="1046" t="str">
        <f t="shared" si="654"/>
        <v/>
      </c>
      <c r="X4965" s="1047"/>
      <c r="Y4965" s="1048"/>
      <c r="Z4965" s="1049" t="str">
        <f t="shared" si="653"/>
        <v/>
      </c>
      <c r="AA4965" s="1049"/>
    </row>
    <row r="4966" spans="23:27" ht="12.75" customHeight="1">
      <c r="W4966" s="1046" t="str">
        <f t="shared" si="654"/>
        <v/>
      </c>
      <c r="X4966" s="1047"/>
      <c r="Y4966" s="1048"/>
      <c r="Z4966" s="1049" t="str">
        <f t="shared" si="653"/>
        <v/>
      </c>
      <c r="AA4966" s="1049"/>
    </row>
    <row r="4967" spans="23:27" ht="12.75" customHeight="1">
      <c r="W4967" s="1046" t="str">
        <f t="shared" si="654"/>
        <v/>
      </c>
      <c r="X4967" s="1047"/>
      <c r="Y4967" s="1048"/>
      <c r="Z4967" s="1049" t="str">
        <f t="shared" si="653"/>
        <v/>
      </c>
      <c r="AA4967" s="1049"/>
    </row>
    <row r="4968" spans="23:27" ht="12.75" customHeight="1">
      <c r="W4968" s="1046" t="str">
        <f t="shared" si="654"/>
        <v/>
      </c>
      <c r="X4968" s="1047"/>
      <c r="Y4968" s="1048"/>
      <c r="Z4968" s="1049" t="str">
        <f t="shared" si="653"/>
        <v/>
      </c>
      <c r="AA4968" s="1049"/>
    </row>
    <row r="4969" spans="23:27" ht="12.75" customHeight="1">
      <c r="W4969" s="1046" t="str">
        <f t="shared" si="654"/>
        <v/>
      </c>
      <c r="X4969" s="1047"/>
      <c r="Y4969" s="1048"/>
      <c r="Z4969" s="1049" t="str">
        <f t="shared" si="653"/>
        <v/>
      </c>
      <c r="AA4969" s="1049"/>
    </row>
    <row r="4970" spans="23:27" ht="12.75" customHeight="1">
      <c r="W4970" s="1046" t="str">
        <f t="shared" si="654"/>
        <v/>
      </c>
      <c r="X4970" s="1047"/>
      <c r="Y4970" s="1048"/>
      <c r="Z4970" s="1049" t="str">
        <f t="shared" si="653"/>
        <v/>
      </c>
      <c r="AA4970" s="1049"/>
    </row>
    <row r="4971" spans="23:27" ht="12.75" customHeight="1">
      <c r="W4971" s="1046" t="str">
        <f t="shared" si="654"/>
        <v/>
      </c>
      <c r="X4971" s="1047"/>
      <c r="Y4971" s="1048"/>
      <c r="Z4971" s="1049" t="str">
        <f t="shared" si="653"/>
        <v/>
      </c>
      <c r="AA4971" s="1049"/>
    </row>
    <row r="4972" spans="23:27" ht="12.75" customHeight="1">
      <c r="W4972" s="1046" t="str">
        <f t="shared" si="654"/>
        <v/>
      </c>
      <c r="X4972" s="1047"/>
      <c r="Y4972" s="1048"/>
      <c r="Z4972" s="1049" t="str">
        <f t="shared" si="653"/>
        <v/>
      </c>
      <c r="AA4972" s="1049"/>
    </row>
    <row r="4973" spans="23:27" ht="12.75" customHeight="1">
      <c r="W4973" s="1046" t="str">
        <f t="shared" si="654"/>
        <v/>
      </c>
      <c r="X4973" s="1047"/>
      <c r="Y4973" s="1048"/>
      <c r="Z4973" s="1049" t="str">
        <f t="shared" si="653"/>
        <v/>
      </c>
      <c r="AA4973" s="1049"/>
    </row>
    <row r="4974" spans="23:27" ht="12.75" customHeight="1">
      <c r="W4974" s="1046" t="str">
        <f t="shared" si="654"/>
        <v/>
      </c>
      <c r="X4974" s="1047"/>
      <c r="Y4974" s="1048"/>
      <c r="Z4974" s="1049" t="str">
        <f t="shared" si="653"/>
        <v/>
      </c>
      <c r="AA4974" s="1049"/>
    </row>
    <row r="4975" spans="23:27" ht="12.75" customHeight="1">
      <c r="W4975" s="1046" t="str">
        <f t="shared" si="654"/>
        <v/>
      </c>
      <c r="X4975" s="1047"/>
      <c r="Y4975" s="1048"/>
      <c r="Z4975" s="1049" t="str">
        <f t="shared" si="653"/>
        <v/>
      </c>
      <c r="AA4975" s="1049"/>
    </row>
    <row r="4976" spans="23:27" ht="12.75" customHeight="1">
      <c r="W4976" s="1046" t="str">
        <f t="shared" si="654"/>
        <v/>
      </c>
      <c r="X4976" s="1047"/>
      <c r="Y4976" s="1048"/>
      <c r="Z4976" s="1049" t="str">
        <f t="shared" si="653"/>
        <v/>
      </c>
      <c r="AA4976" s="1049"/>
    </row>
    <row r="4977" spans="23:27" ht="12.75" customHeight="1">
      <c r="W4977" s="1046" t="str">
        <f t="shared" si="654"/>
        <v/>
      </c>
      <c r="X4977" s="1047"/>
      <c r="Y4977" s="1048"/>
      <c r="Z4977" s="1049" t="str">
        <f t="shared" si="653"/>
        <v/>
      </c>
      <c r="AA4977" s="1049"/>
    </row>
    <row r="4978" spans="23:27" ht="12.75" customHeight="1">
      <c r="W4978" s="1046" t="str">
        <f t="shared" si="654"/>
        <v/>
      </c>
      <c r="X4978" s="1047"/>
      <c r="Y4978" s="1048"/>
      <c r="Z4978" s="1049" t="str">
        <f t="shared" si="653"/>
        <v/>
      </c>
      <c r="AA4978" s="1049"/>
    </row>
    <row r="4979" spans="23:27" ht="12.75" customHeight="1">
      <c r="W4979" s="1046" t="str">
        <f t="shared" si="654"/>
        <v/>
      </c>
      <c r="X4979" s="1047"/>
      <c r="Y4979" s="1048"/>
      <c r="Z4979" s="1049" t="str">
        <f t="shared" si="653"/>
        <v/>
      </c>
      <c r="AA4979" s="1049"/>
    </row>
    <row r="4980" spans="23:27" ht="12.75" customHeight="1">
      <c r="W4980" s="1046" t="str">
        <f t="shared" si="654"/>
        <v/>
      </c>
      <c r="X4980" s="1047"/>
      <c r="Y4980" s="1048"/>
      <c r="Z4980" s="1049" t="str">
        <f t="shared" si="653"/>
        <v/>
      </c>
      <c r="AA4980" s="1049"/>
    </row>
    <row r="4981" spans="23:27" ht="12.75" customHeight="1">
      <c r="W4981" s="1046" t="str">
        <f t="shared" si="654"/>
        <v/>
      </c>
      <c r="X4981" s="1047"/>
      <c r="Y4981" s="1048"/>
      <c r="Z4981" s="1049" t="str">
        <f t="shared" si="653"/>
        <v/>
      </c>
      <c r="AA4981" s="1049"/>
    </row>
    <row r="4982" spans="23:27" ht="12.75" customHeight="1">
      <c r="W4982" s="1046" t="str">
        <f t="shared" si="654"/>
        <v/>
      </c>
      <c r="X4982" s="1047"/>
      <c r="Y4982" s="1048"/>
      <c r="Z4982" s="1049" t="str">
        <f t="shared" si="653"/>
        <v/>
      </c>
      <c r="AA4982" s="1049"/>
    </row>
    <row r="4983" spans="23:27" ht="12.75" customHeight="1">
      <c r="W4983" s="1046" t="str">
        <f t="shared" si="654"/>
        <v/>
      </c>
      <c r="X4983" s="1047"/>
      <c r="Y4983" s="1048"/>
      <c r="Z4983" s="1049" t="str">
        <f t="shared" si="653"/>
        <v/>
      </c>
      <c r="AA4983" s="1049"/>
    </row>
    <row r="4984" spans="23:27" ht="12.75" customHeight="1">
      <c r="W4984" s="1046" t="str">
        <f t="shared" si="654"/>
        <v/>
      </c>
      <c r="X4984" s="1047"/>
      <c r="Y4984" s="1048"/>
      <c r="Z4984" s="1049" t="str">
        <f t="shared" si="653"/>
        <v/>
      </c>
      <c r="AA4984" s="1049"/>
    </row>
    <row r="4985" spans="23:27" ht="12.75" customHeight="1">
      <c r="W4985" s="1046" t="str">
        <f t="shared" si="654"/>
        <v/>
      </c>
      <c r="X4985" s="1047"/>
      <c r="Y4985" s="1048"/>
      <c r="Z4985" s="1049" t="str">
        <f t="shared" si="653"/>
        <v/>
      </c>
      <c r="AA4985" s="1049"/>
    </row>
    <row r="4986" spans="23:27" ht="12.75" customHeight="1">
      <c r="W4986" s="1046" t="str">
        <f t="shared" si="654"/>
        <v/>
      </c>
      <c r="X4986" s="1047"/>
      <c r="Y4986" s="1048"/>
      <c r="Z4986" s="1049" t="str">
        <f t="shared" si="653"/>
        <v/>
      </c>
      <c r="AA4986" s="1049"/>
    </row>
    <row r="4987" spans="23:27" ht="12.75" customHeight="1">
      <c r="W4987" s="1046" t="str">
        <f t="shared" si="654"/>
        <v/>
      </c>
      <c r="X4987" s="1047"/>
      <c r="Y4987" s="1048"/>
      <c r="Z4987" s="1049" t="str">
        <f t="shared" si="653"/>
        <v/>
      </c>
      <c r="AA4987" s="1049"/>
    </row>
    <row r="4988" spans="23:27" ht="12.75" customHeight="1">
      <c r="W4988" s="1046" t="str">
        <f t="shared" si="654"/>
        <v/>
      </c>
      <c r="X4988" s="1047"/>
      <c r="Y4988" s="1048"/>
      <c r="Z4988" s="1049" t="str">
        <f t="shared" si="653"/>
        <v/>
      </c>
      <c r="AA4988" s="1049"/>
    </row>
    <row r="4989" spans="23:27" ht="12.75" customHeight="1">
      <c r="W4989" s="1046" t="str">
        <f t="shared" si="654"/>
        <v/>
      </c>
      <c r="X4989" s="1047"/>
      <c r="Y4989" s="1048"/>
      <c r="Z4989" s="1049" t="str">
        <f t="shared" si="653"/>
        <v/>
      </c>
      <c r="AA4989" s="1049"/>
    </row>
    <row r="4990" spans="23:27" ht="12.75" customHeight="1">
      <c r="W4990" s="1046" t="str">
        <f t="shared" si="654"/>
        <v/>
      </c>
      <c r="X4990" s="1047"/>
      <c r="Y4990" s="1048"/>
      <c r="Z4990" s="1049" t="str">
        <f t="shared" si="653"/>
        <v/>
      </c>
      <c r="AA4990" s="1049"/>
    </row>
    <row r="4991" spans="23:27" ht="12.75" customHeight="1">
      <c r="W4991" s="1046" t="str">
        <f t="shared" si="654"/>
        <v/>
      </c>
      <c r="X4991" s="1047"/>
      <c r="Y4991" s="1048"/>
      <c r="Z4991" s="1049" t="str">
        <f t="shared" si="653"/>
        <v/>
      </c>
      <c r="AA4991" s="1049"/>
    </row>
    <row r="4992" spans="23:27" ht="12.75" customHeight="1">
      <c r="W4992" s="1046" t="str">
        <f t="shared" si="654"/>
        <v/>
      </c>
      <c r="X4992" s="1047"/>
      <c r="Y4992" s="1048"/>
      <c r="Z4992" s="1049" t="str">
        <f t="shared" si="653"/>
        <v/>
      </c>
      <c r="AA4992" s="1049"/>
    </row>
    <row r="4993" spans="23:27" ht="12.75" customHeight="1">
      <c r="W4993" s="1046" t="str">
        <f t="shared" si="654"/>
        <v/>
      </c>
      <c r="X4993" s="1047"/>
      <c r="Y4993" s="1048"/>
      <c r="Z4993" s="1049" t="str">
        <f t="shared" si="653"/>
        <v/>
      </c>
      <c r="AA4993" s="1049"/>
    </row>
    <row r="4994" spans="23:27" ht="12.75" customHeight="1">
      <c r="W4994" s="1046" t="str">
        <f t="shared" si="654"/>
        <v/>
      </c>
      <c r="X4994" s="1047"/>
      <c r="Y4994" s="1048"/>
      <c r="Z4994" s="1049" t="str">
        <f t="shared" si="653"/>
        <v/>
      </c>
      <c r="AA4994" s="1049"/>
    </row>
    <row r="4995" spans="23:27" ht="12.75" customHeight="1">
      <c r="W4995" s="1046" t="str">
        <f t="shared" si="654"/>
        <v/>
      </c>
      <c r="X4995" s="1047"/>
      <c r="Y4995" s="1048"/>
      <c r="Z4995" s="1049" t="str">
        <f t="shared" ref="Z4995:Z5058" si="655">IF($K4995="","",_xlfn.LET(_xlpm.gDate,K4995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995" s="1049"/>
    </row>
    <row r="4996" spans="23:27" ht="12.75" customHeight="1">
      <c r="W4996" s="1046" t="str">
        <f t="shared" ref="W4996:W5059" si="656">IF($D4996="","",_xlfn.LET(_xlpm.gDate,D4996,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996" s="1047"/>
      <c r="Y4996" s="1048"/>
      <c r="Z4996" s="1049" t="str">
        <f t="shared" si="655"/>
        <v/>
      </c>
      <c r="AA4996" s="1049"/>
    </row>
    <row r="4997" spans="23:27" ht="12.75" customHeight="1">
      <c r="W4997" s="1046" t="str">
        <f t="shared" si="656"/>
        <v/>
      </c>
      <c r="X4997" s="1047"/>
      <c r="Y4997" s="1048"/>
      <c r="Z4997" s="1049" t="str">
        <f t="shared" si="655"/>
        <v/>
      </c>
      <c r="AA4997" s="1049"/>
    </row>
    <row r="4998" spans="23:27" ht="12.75" customHeight="1">
      <c r="W4998" s="1046" t="str">
        <f t="shared" si="656"/>
        <v/>
      </c>
      <c r="X4998" s="1047"/>
      <c r="Y4998" s="1048"/>
      <c r="Z4998" s="1049" t="str">
        <f t="shared" si="655"/>
        <v/>
      </c>
      <c r="AA4998" s="1049"/>
    </row>
    <row r="4999" spans="23:27" ht="12.75" customHeight="1">
      <c r="W4999" s="1046" t="str">
        <f t="shared" si="656"/>
        <v/>
      </c>
      <c r="X4999" s="1047"/>
      <c r="Y4999" s="1048"/>
      <c r="Z4999" s="1049" t="str">
        <f t="shared" si="655"/>
        <v/>
      </c>
      <c r="AA4999" s="1049"/>
    </row>
    <row r="5000" spans="23:27" ht="12.75" customHeight="1">
      <c r="W5000" s="1046" t="str">
        <f t="shared" si="656"/>
        <v/>
      </c>
      <c r="X5000" s="1047"/>
      <c r="Y5000" s="1048"/>
      <c r="Z5000" s="1049" t="str">
        <f t="shared" si="655"/>
        <v/>
      </c>
      <c r="AA5000" s="1049"/>
    </row>
    <row r="5001" spans="23:27" ht="12.75" customHeight="1">
      <c r="W5001" s="1046" t="str">
        <f t="shared" si="656"/>
        <v/>
      </c>
      <c r="X5001" s="1047"/>
      <c r="Y5001" s="1048"/>
      <c r="Z5001" s="1049" t="str">
        <f t="shared" si="655"/>
        <v/>
      </c>
      <c r="AA5001" s="1049"/>
    </row>
    <row r="5002" spans="23:27" ht="12.75" customHeight="1">
      <c r="W5002" s="1046" t="str">
        <f t="shared" si="656"/>
        <v/>
      </c>
      <c r="X5002" s="1047"/>
      <c r="Y5002" s="1048"/>
      <c r="Z5002" s="1049" t="str">
        <f t="shared" si="655"/>
        <v/>
      </c>
      <c r="AA5002" s="1049"/>
    </row>
    <row r="5003" spans="23:27" ht="12.75" customHeight="1">
      <c r="W5003" s="1046" t="str">
        <f t="shared" si="656"/>
        <v/>
      </c>
      <c r="X5003" s="1047"/>
      <c r="Y5003" s="1048"/>
      <c r="Z5003" s="1049" t="str">
        <f t="shared" si="655"/>
        <v/>
      </c>
      <c r="AA5003" s="1049"/>
    </row>
    <row r="5004" spans="23:27" ht="12.75" customHeight="1">
      <c r="W5004" s="1046" t="str">
        <f t="shared" si="656"/>
        <v/>
      </c>
      <c r="X5004" s="1047"/>
      <c r="Y5004" s="1048"/>
      <c r="Z5004" s="1049" t="str">
        <f t="shared" si="655"/>
        <v/>
      </c>
      <c r="AA5004" s="1049"/>
    </row>
    <row r="5005" spans="23:27" ht="12.75" customHeight="1">
      <c r="W5005" s="1046" t="str">
        <f t="shared" si="656"/>
        <v/>
      </c>
      <c r="X5005" s="1047"/>
      <c r="Y5005" s="1048"/>
      <c r="Z5005" s="1049" t="str">
        <f t="shared" si="655"/>
        <v/>
      </c>
      <c r="AA5005" s="1049"/>
    </row>
    <row r="5006" spans="23:27" ht="12.75" customHeight="1">
      <c r="W5006" s="1046" t="str">
        <f t="shared" si="656"/>
        <v/>
      </c>
      <c r="X5006" s="1047"/>
      <c r="Y5006" s="1048"/>
      <c r="Z5006" s="1049" t="str">
        <f t="shared" si="655"/>
        <v/>
      </c>
      <c r="AA5006" s="1049"/>
    </row>
    <row r="5007" spans="23:27" ht="12.75" customHeight="1">
      <c r="W5007" s="1046" t="str">
        <f t="shared" si="656"/>
        <v/>
      </c>
      <c r="X5007" s="1047"/>
      <c r="Y5007" s="1048"/>
      <c r="Z5007" s="1049" t="str">
        <f t="shared" si="655"/>
        <v/>
      </c>
      <c r="AA5007" s="1049"/>
    </row>
    <row r="5008" spans="23:27" ht="12.75" customHeight="1">
      <c r="W5008" s="1046" t="str">
        <f t="shared" si="656"/>
        <v/>
      </c>
      <c r="X5008" s="1047"/>
      <c r="Y5008" s="1048"/>
      <c r="Z5008" s="1049" t="str">
        <f t="shared" si="655"/>
        <v/>
      </c>
      <c r="AA5008" s="1049"/>
    </row>
    <row r="5009" spans="23:27" ht="12.75" customHeight="1">
      <c r="W5009" s="1046" t="str">
        <f t="shared" si="656"/>
        <v/>
      </c>
      <c r="X5009" s="1047"/>
      <c r="Y5009" s="1048"/>
      <c r="Z5009" s="1049" t="str">
        <f t="shared" si="655"/>
        <v/>
      </c>
      <c r="AA5009" s="1049"/>
    </row>
    <row r="5010" spans="23:27" ht="12.75" customHeight="1">
      <c r="W5010" s="1046" t="str">
        <f t="shared" si="656"/>
        <v/>
      </c>
      <c r="X5010" s="1047"/>
      <c r="Y5010" s="1048"/>
      <c r="Z5010" s="1049" t="str">
        <f t="shared" si="655"/>
        <v/>
      </c>
      <c r="AA5010" s="1049"/>
    </row>
    <row r="5011" spans="23:27" ht="12.75" customHeight="1">
      <c r="W5011" s="1046" t="str">
        <f t="shared" si="656"/>
        <v/>
      </c>
      <c r="X5011" s="1047"/>
      <c r="Y5011" s="1048"/>
      <c r="Z5011" s="1049" t="str">
        <f t="shared" si="655"/>
        <v/>
      </c>
      <c r="AA5011" s="1049"/>
    </row>
    <row r="5012" spans="23:27" ht="12.75" customHeight="1">
      <c r="W5012" s="1046" t="str">
        <f t="shared" si="656"/>
        <v/>
      </c>
      <c r="X5012" s="1047"/>
      <c r="Y5012" s="1048"/>
      <c r="Z5012" s="1049" t="str">
        <f t="shared" si="655"/>
        <v/>
      </c>
      <c r="AA5012" s="1049"/>
    </row>
    <row r="5013" spans="23:27" ht="12.75" customHeight="1">
      <c r="W5013" s="1046" t="str">
        <f t="shared" si="656"/>
        <v/>
      </c>
      <c r="X5013" s="1047"/>
      <c r="Y5013" s="1048"/>
      <c r="Z5013" s="1049" t="str">
        <f t="shared" si="655"/>
        <v/>
      </c>
      <c r="AA5013" s="1049"/>
    </row>
    <row r="5014" spans="23:27" ht="12.75" customHeight="1">
      <c r="W5014" s="1046" t="str">
        <f t="shared" si="656"/>
        <v/>
      </c>
      <c r="X5014" s="1047"/>
      <c r="Y5014" s="1048"/>
      <c r="Z5014" s="1049" t="str">
        <f t="shared" si="655"/>
        <v/>
      </c>
      <c r="AA5014" s="1049"/>
    </row>
    <row r="5015" spans="23:27" ht="12.75" customHeight="1">
      <c r="W5015" s="1046" t="str">
        <f t="shared" si="656"/>
        <v/>
      </c>
      <c r="X5015" s="1047"/>
      <c r="Y5015" s="1048"/>
      <c r="Z5015" s="1049" t="str">
        <f t="shared" si="655"/>
        <v/>
      </c>
      <c r="AA5015" s="1049"/>
    </row>
    <row r="5016" spans="23:27" ht="12.75" customHeight="1">
      <c r="W5016" s="1046" t="str">
        <f t="shared" si="656"/>
        <v/>
      </c>
      <c r="X5016" s="1047"/>
      <c r="Y5016" s="1048"/>
      <c r="Z5016" s="1049" t="str">
        <f t="shared" si="655"/>
        <v/>
      </c>
      <c r="AA5016" s="1049"/>
    </row>
    <row r="5017" spans="23:27" ht="12.75" customHeight="1">
      <c r="W5017" s="1046" t="str">
        <f t="shared" si="656"/>
        <v/>
      </c>
      <c r="X5017" s="1047"/>
      <c r="Y5017" s="1048"/>
      <c r="Z5017" s="1049" t="str">
        <f t="shared" si="655"/>
        <v/>
      </c>
      <c r="AA5017" s="1049"/>
    </row>
    <row r="5018" spans="23:27" ht="12.75" customHeight="1">
      <c r="W5018" s="1046" t="str">
        <f t="shared" si="656"/>
        <v/>
      </c>
      <c r="X5018" s="1047"/>
      <c r="Y5018" s="1048"/>
      <c r="Z5018" s="1049" t="str">
        <f t="shared" si="655"/>
        <v/>
      </c>
      <c r="AA5018" s="1049"/>
    </row>
    <row r="5019" spans="23:27" ht="12.75" customHeight="1">
      <c r="W5019" s="1046" t="str">
        <f t="shared" si="656"/>
        <v/>
      </c>
      <c r="X5019" s="1047"/>
      <c r="Y5019" s="1048"/>
      <c r="Z5019" s="1049" t="str">
        <f t="shared" si="655"/>
        <v/>
      </c>
      <c r="AA5019" s="1049"/>
    </row>
    <row r="5020" spans="23:27" ht="12.75" customHeight="1">
      <c r="W5020" s="1046" t="str">
        <f t="shared" si="656"/>
        <v/>
      </c>
      <c r="X5020" s="1047"/>
      <c r="Y5020" s="1048"/>
      <c r="Z5020" s="1049" t="str">
        <f t="shared" si="655"/>
        <v/>
      </c>
      <c r="AA5020" s="1049"/>
    </row>
    <row r="5021" spans="23:27" ht="12.75" customHeight="1">
      <c r="W5021" s="1046" t="str">
        <f t="shared" si="656"/>
        <v/>
      </c>
      <c r="X5021" s="1047"/>
      <c r="Y5021" s="1048"/>
      <c r="Z5021" s="1049" t="str">
        <f t="shared" si="655"/>
        <v/>
      </c>
      <c r="AA5021" s="1049"/>
    </row>
    <row r="5022" spans="23:27" ht="12.75" customHeight="1">
      <c r="W5022" s="1046" t="str">
        <f t="shared" si="656"/>
        <v/>
      </c>
      <c r="X5022" s="1047"/>
      <c r="Y5022" s="1048"/>
      <c r="Z5022" s="1049" t="str">
        <f t="shared" si="655"/>
        <v/>
      </c>
      <c r="AA5022" s="1049"/>
    </row>
    <row r="5023" spans="23:27" ht="12.75" customHeight="1">
      <c r="W5023" s="1046" t="str">
        <f t="shared" si="656"/>
        <v/>
      </c>
      <c r="X5023" s="1047"/>
      <c r="Y5023" s="1048"/>
      <c r="Z5023" s="1049" t="str">
        <f t="shared" si="655"/>
        <v/>
      </c>
      <c r="AA5023" s="1049"/>
    </row>
    <row r="5024" spans="23:27" ht="12.75" customHeight="1">
      <c r="W5024" s="1046" t="str">
        <f t="shared" si="656"/>
        <v/>
      </c>
      <c r="X5024" s="1047"/>
      <c r="Y5024" s="1048"/>
      <c r="Z5024" s="1049" t="str">
        <f t="shared" si="655"/>
        <v/>
      </c>
      <c r="AA5024" s="1049"/>
    </row>
    <row r="5025" spans="23:27" ht="12.75" customHeight="1">
      <c r="W5025" s="1046" t="str">
        <f t="shared" si="656"/>
        <v/>
      </c>
      <c r="X5025" s="1047"/>
      <c r="Y5025" s="1048"/>
      <c r="Z5025" s="1049" t="str">
        <f t="shared" si="655"/>
        <v/>
      </c>
      <c r="AA5025" s="1049"/>
    </row>
    <row r="5026" spans="23:27" ht="12.75" customHeight="1">
      <c r="W5026" s="1046" t="str">
        <f t="shared" si="656"/>
        <v/>
      </c>
      <c r="X5026" s="1047"/>
      <c r="Y5026" s="1048"/>
      <c r="Z5026" s="1049" t="str">
        <f t="shared" si="655"/>
        <v/>
      </c>
      <c r="AA5026" s="1049"/>
    </row>
    <row r="5027" spans="23:27" ht="12.75" customHeight="1">
      <c r="W5027" s="1046" t="str">
        <f t="shared" si="656"/>
        <v/>
      </c>
      <c r="X5027" s="1047"/>
      <c r="Y5027" s="1048"/>
      <c r="Z5027" s="1049" t="str">
        <f t="shared" si="655"/>
        <v/>
      </c>
      <c r="AA5027" s="1049"/>
    </row>
    <row r="5028" spans="23:27" ht="12.75" customHeight="1">
      <c r="W5028" s="1046" t="str">
        <f t="shared" si="656"/>
        <v/>
      </c>
      <c r="X5028" s="1047"/>
      <c r="Y5028" s="1048"/>
      <c r="Z5028" s="1049" t="str">
        <f t="shared" si="655"/>
        <v/>
      </c>
      <c r="AA5028" s="1049"/>
    </row>
    <row r="5029" spans="23:27" ht="12.75" customHeight="1">
      <c r="W5029" s="1046" t="str">
        <f t="shared" si="656"/>
        <v/>
      </c>
      <c r="X5029" s="1047"/>
      <c r="Y5029" s="1048"/>
      <c r="Z5029" s="1049" t="str">
        <f t="shared" si="655"/>
        <v/>
      </c>
      <c r="AA5029" s="1049"/>
    </row>
    <row r="5030" spans="23:27" ht="12.75" customHeight="1">
      <c r="W5030" s="1046" t="str">
        <f t="shared" si="656"/>
        <v/>
      </c>
      <c r="X5030" s="1047"/>
      <c r="Y5030" s="1048"/>
      <c r="Z5030" s="1049" t="str">
        <f t="shared" si="655"/>
        <v/>
      </c>
      <c r="AA5030" s="1049"/>
    </row>
    <row r="5031" spans="23:27" ht="12.75" customHeight="1">
      <c r="W5031" s="1046" t="str">
        <f t="shared" si="656"/>
        <v/>
      </c>
      <c r="X5031" s="1047"/>
      <c r="Y5031" s="1048"/>
      <c r="Z5031" s="1049" t="str">
        <f t="shared" si="655"/>
        <v/>
      </c>
      <c r="AA5031" s="1049"/>
    </row>
    <row r="5032" spans="23:27" ht="12.75" customHeight="1">
      <c r="W5032" s="1046" t="str">
        <f t="shared" si="656"/>
        <v/>
      </c>
      <c r="X5032" s="1047"/>
      <c r="Y5032" s="1048"/>
      <c r="Z5032" s="1049" t="str">
        <f t="shared" si="655"/>
        <v/>
      </c>
      <c r="AA5032" s="1049"/>
    </row>
    <row r="5033" spans="23:27" ht="12.75" customHeight="1">
      <c r="W5033" s="1046" t="str">
        <f t="shared" si="656"/>
        <v/>
      </c>
      <c r="X5033" s="1047"/>
      <c r="Y5033" s="1048"/>
      <c r="Z5033" s="1049" t="str">
        <f t="shared" si="655"/>
        <v/>
      </c>
      <c r="AA5033" s="1049"/>
    </row>
    <row r="5034" spans="23:27" ht="12.75" customHeight="1">
      <c r="W5034" s="1046" t="str">
        <f t="shared" si="656"/>
        <v/>
      </c>
      <c r="X5034" s="1047"/>
      <c r="Y5034" s="1048"/>
      <c r="Z5034" s="1049" t="str">
        <f t="shared" si="655"/>
        <v/>
      </c>
      <c r="AA5034" s="1049"/>
    </row>
    <row r="5035" spans="23:27" ht="12.75" customHeight="1">
      <c r="W5035" s="1046" t="str">
        <f t="shared" si="656"/>
        <v/>
      </c>
      <c r="X5035" s="1047"/>
      <c r="Y5035" s="1048"/>
      <c r="Z5035" s="1049" t="str">
        <f t="shared" si="655"/>
        <v/>
      </c>
      <c r="AA5035" s="1049"/>
    </row>
    <row r="5036" spans="23:27" ht="12.75" customHeight="1">
      <c r="W5036" s="1046" t="str">
        <f t="shared" si="656"/>
        <v/>
      </c>
      <c r="X5036" s="1047"/>
      <c r="Y5036" s="1048"/>
      <c r="Z5036" s="1049" t="str">
        <f t="shared" si="655"/>
        <v/>
      </c>
      <c r="AA5036" s="1049"/>
    </row>
    <row r="5037" spans="23:27" ht="12.75" customHeight="1">
      <c r="W5037" s="1046" t="str">
        <f t="shared" si="656"/>
        <v/>
      </c>
      <c r="X5037" s="1047"/>
      <c r="Y5037" s="1048"/>
      <c r="Z5037" s="1049" t="str">
        <f t="shared" si="655"/>
        <v/>
      </c>
      <c r="AA5037" s="1049"/>
    </row>
    <row r="5038" spans="23:27" ht="12.75" customHeight="1">
      <c r="W5038" s="1046" t="str">
        <f t="shared" si="656"/>
        <v/>
      </c>
      <c r="X5038" s="1047"/>
      <c r="Y5038" s="1048"/>
      <c r="Z5038" s="1049" t="str">
        <f t="shared" si="655"/>
        <v/>
      </c>
      <c r="AA5038" s="1049"/>
    </row>
    <row r="5039" spans="23:27" ht="12.75" customHeight="1">
      <c r="W5039" s="1046" t="str">
        <f t="shared" si="656"/>
        <v/>
      </c>
      <c r="X5039" s="1047"/>
      <c r="Y5039" s="1048"/>
      <c r="Z5039" s="1049" t="str">
        <f t="shared" si="655"/>
        <v/>
      </c>
      <c r="AA5039" s="1049"/>
    </row>
    <row r="5040" spans="23:27" ht="12.75" customHeight="1">
      <c r="W5040" s="1046" t="str">
        <f t="shared" si="656"/>
        <v/>
      </c>
      <c r="X5040" s="1047"/>
      <c r="Y5040" s="1048"/>
      <c r="Z5040" s="1049" t="str">
        <f t="shared" si="655"/>
        <v/>
      </c>
      <c r="AA5040" s="1049"/>
    </row>
    <row r="5041" spans="23:27" ht="12.75" customHeight="1">
      <c r="W5041" s="1046" t="str">
        <f t="shared" si="656"/>
        <v/>
      </c>
      <c r="X5041" s="1047"/>
      <c r="Y5041" s="1048"/>
      <c r="Z5041" s="1049" t="str">
        <f t="shared" si="655"/>
        <v/>
      </c>
      <c r="AA5041" s="1049"/>
    </row>
    <row r="5042" spans="23:27" ht="12.75" customHeight="1">
      <c r="W5042" s="1046" t="str">
        <f t="shared" si="656"/>
        <v/>
      </c>
      <c r="X5042" s="1047"/>
      <c r="Y5042" s="1048"/>
      <c r="Z5042" s="1049" t="str">
        <f t="shared" si="655"/>
        <v/>
      </c>
      <c r="AA5042" s="1049"/>
    </row>
    <row r="5043" spans="23:27" ht="12.75" customHeight="1">
      <c r="W5043" s="1046" t="str">
        <f t="shared" si="656"/>
        <v/>
      </c>
      <c r="X5043" s="1047"/>
      <c r="Y5043" s="1048"/>
      <c r="Z5043" s="1049" t="str">
        <f t="shared" si="655"/>
        <v/>
      </c>
      <c r="AA5043" s="1049"/>
    </row>
    <row r="5044" spans="23:27" ht="12.75" customHeight="1">
      <c r="W5044" s="1046" t="str">
        <f t="shared" si="656"/>
        <v/>
      </c>
      <c r="X5044" s="1047"/>
      <c r="Y5044" s="1048"/>
      <c r="Z5044" s="1049" t="str">
        <f t="shared" si="655"/>
        <v/>
      </c>
      <c r="AA5044" s="1049"/>
    </row>
    <row r="5045" spans="23:27" ht="12.75" customHeight="1">
      <c r="W5045" s="1046" t="str">
        <f t="shared" si="656"/>
        <v/>
      </c>
      <c r="X5045" s="1047"/>
      <c r="Y5045" s="1048"/>
      <c r="Z5045" s="1049" t="str">
        <f t="shared" si="655"/>
        <v/>
      </c>
      <c r="AA5045" s="1049"/>
    </row>
    <row r="5046" spans="23:27" ht="12.75" customHeight="1">
      <c r="W5046" s="1046" t="str">
        <f t="shared" si="656"/>
        <v/>
      </c>
      <c r="X5046" s="1047"/>
      <c r="Y5046" s="1048"/>
      <c r="Z5046" s="1049" t="str">
        <f t="shared" si="655"/>
        <v/>
      </c>
      <c r="AA5046" s="1049"/>
    </row>
    <row r="5047" spans="23:27" ht="12.75" customHeight="1">
      <c r="W5047" s="1046" t="str">
        <f t="shared" si="656"/>
        <v/>
      </c>
      <c r="X5047" s="1047"/>
      <c r="Y5047" s="1048"/>
      <c r="Z5047" s="1049" t="str">
        <f t="shared" si="655"/>
        <v/>
      </c>
      <c r="AA5047" s="1049"/>
    </row>
    <row r="5048" spans="23:27" ht="12.75" customHeight="1">
      <c r="W5048" s="1046" t="str">
        <f t="shared" si="656"/>
        <v/>
      </c>
      <c r="X5048" s="1047"/>
      <c r="Y5048" s="1048"/>
      <c r="Z5048" s="1049" t="str">
        <f t="shared" si="655"/>
        <v/>
      </c>
      <c r="AA5048" s="1049"/>
    </row>
    <row r="5049" spans="23:27" ht="12.75" customHeight="1">
      <c r="W5049" s="1046" t="str">
        <f t="shared" si="656"/>
        <v/>
      </c>
      <c r="X5049" s="1047"/>
      <c r="Y5049" s="1048"/>
      <c r="Z5049" s="1049" t="str">
        <f t="shared" si="655"/>
        <v/>
      </c>
      <c r="AA5049" s="1049"/>
    </row>
    <row r="5050" spans="23:27" ht="12.75" customHeight="1">
      <c r="W5050" s="1046" t="str">
        <f t="shared" si="656"/>
        <v/>
      </c>
      <c r="X5050" s="1047"/>
      <c r="Y5050" s="1048"/>
      <c r="Z5050" s="1049" t="str">
        <f t="shared" si="655"/>
        <v/>
      </c>
      <c r="AA5050" s="1049"/>
    </row>
    <row r="5051" spans="23:27" ht="12.75" customHeight="1">
      <c r="W5051" s="1046" t="str">
        <f t="shared" si="656"/>
        <v/>
      </c>
      <c r="X5051" s="1047"/>
      <c r="Y5051" s="1048"/>
      <c r="Z5051" s="1049" t="str">
        <f t="shared" si="655"/>
        <v/>
      </c>
      <c r="AA5051" s="1049"/>
    </row>
    <row r="5052" spans="23:27" ht="12.75" customHeight="1">
      <c r="W5052" s="1046" t="str">
        <f t="shared" si="656"/>
        <v/>
      </c>
      <c r="X5052" s="1047"/>
      <c r="Y5052" s="1048"/>
      <c r="Z5052" s="1049" t="str">
        <f t="shared" si="655"/>
        <v/>
      </c>
      <c r="AA5052" s="1049"/>
    </row>
    <row r="5053" spans="23:27" ht="12.75" customHeight="1">
      <c r="W5053" s="1046" t="str">
        <f t="shared" si="656"/>
        <v/>
      </c>
      <c r="X5053" s="1047"/>
      <c r="Y5053" s="1048"/>
      <c r="Z5053" s="1049" t="str">
        <f t="shared" si="655"/>
        <v/>
      </c>
      <c r="AA5053" s="1049"/>
    </row>
    <row r="5054" spans="23:27" ht="12.75" customHeight="1">
      <c r="W5054" s="1046" t="str">
        <f t="shared" si="656"/>
        <v/>
      </c>
      <c r="X5054" s="1047"/>
      <c r="Y5054" s="1048"/>
      <c r="Z5054" s="1049" t="str">
        <f t="shared" si="655"/>
        <v/>
      </c>
      <c r="AA5054" s="1049"/>
    </row>
    <row r="5055" spans="23:27" ht="12.75" customHeight="1">
      <c r="W5055" s="1046" t="str">
        <f t="shared" si="656"/>
        <v/>
      </c>
      <c r="X5055" s="1047"/>
      <c r="Y5055" s="1048"/>
      <c r="Z5055" s="1049" t="str">
        <f t="shared" si="655"/>
        <v/>
      </c>
      <c r="AA5055" s="1049"/>
    </row>
    <row r="5056" spans="23:27" ht="12.75" customHeight="1">
      <c r="W5056" s="1046" t="str">
        <f t="shared" si="656"/>
        <v/>
      </c>
      <c r="X5056" s="1047"/>
      <c r="Y5056" s="1048"/>
      <c r="Z5056" s="1049" t="str">
        <f t="shared" si="655"/>
        <v/>
      </c>
      <c r="AA5056" s="1049"/>
    </row>
    <row r="5057" spans="23:27" ht="12.75" customHeight="1">
      <c r="W5057" s="1046" t="str">
        <f t="shared" si="656"/>
        <v/>
      </c>
      <c r="X5057" s="1047"/>
      <c r="Y5057" s="1048"/>
      <c r="Z5057" s="1049" t="str">
        <f t="shared" si="655"/>
        <v/>
      </c>
      <c r="AA5057" s="1049"/>
    </row>
    <row r="5058" spans="23:27" ht="12.75" customHeight="1">
      <c r="W5058" s="1046" t="str">
        <f t="shared" si="656"/>
        <v/>
      </c>
      <c r="X5058" s="1047"/>
      <c r="Y5058" s="1048"/>
      <c r="Z5058" s="1049" t="str">
        <f t="shared" si="655"/>
        <v/>
      </c>
      <c r="AA5058" s="1049"/>
    </row>
    <row r="5059" spans="23:27" ht="12.75" customHeight="1">
      <c r="W5059" s="1046" t="str">
        <f t="shared" si="656"/>
        <v/>
      </c>
      <c r="X5059" s="1047"/>
      <c r="Y5059" s="1048"/>
      <c r="Z5059" s="1049" t="str">
        <f t="shared" ref="Z5059:Z5122" si="657">IF($K5059="","",_xlfn.LET(_xlpm.gDate,K5059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5059" s="1049"/>
    </row>
    <row r="5060" spans="23:27" ht="12.75" customHeight="1">
      <c r="W5060" s="1046" t="str">
        <f t="shared" ref="W5060:W5123" si="658">IF($D5060="","",_xlfn.LET(_xlpm.gDate,D5060,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5060" s="1047"/>
      <c r="Y5060" s="1048"/>
      <c r="Z5060" s="1049" t="str">
        <f t="shared" si="657"/>
        <v/>
      </c>
      <c r="AA5060" s="1049"/>
    </row>
    <row r="5061" spans="23:27" ht="12.75" customHeight="1">
      <c r="W5061" s="1046" t="str">
        <f t="shared" si="658"/>
        <v/>
      </c>
      <c r="X5061" s="1047"/>
      <c r="Y5061" s="1048"/>
      <c r="Z5061" s="1049" t="str">
        <f t="shared" si="657"/>
        <v/>
      </c>
      <c r="AA5061" s="1049"/>
    </row>
    <row r="5062" spans="23:27" ht="12.75" customHeight="1">
      <c r="W5062" s="1046" t="str">
        <f t="shared" si="658"/>
        <v/>
      </c>
      <c r="X5062" s="1047"/>
      <c r="Y5062" s="1048"/>
      <c r="Z5062" s="1049" t="str">
        <f t="shared" si="657"/>
        <v/>
      </c>
      <c r="AA5062" s="1049"/>
    </row>
    <row r="5063" spans="23:27" ht="12.75" customHeight="1">
      <c r="W5063" s="1046" t="str">
        <f t="shared" si="658"/>
        <v/>
      </c>
      <c r="X5063" s="1047"/>
      <c r="Y5063" s="1048"/>
      <c r="Z5063" s="1049" t="str">
        <f t="shared" si="657"/>
        <v/>
      </c>
      <c r="AA5063" s="1049"/>
    </row>
    <row r="5064" spans="23:27" ht="12.75" customHeight="1">
      <c r="W5064" s="1046" t="str">
        <f t="shared" si="658"/>
        <v/>
      </c>
      <c r="X5064" s="1047"/>
      <c r="Y5064" s="1048"/>
      <c r="Z5064" s="1049" t="str">
        <f t="shared" si="657"/>
        <v/>
      </c>
      <c r="AA5064" s="1049"/>
    </row>
    <row r="5065" spans="23:27" ht="12.75" customHeight="1">
      <c r="W5065" s="1046" t="str">
        <f t="shared" si="658"/>
        <v/>
      </c>
      <c r="X5065" s="1047"/>
      <c r="Y5065" s="1048"/>
      <c r="Z5065" s="1049" t="str">
        <f t="shared" si="657"/>
        <v/>
      </c>
      <c r="AA5065" s="1049"/>
    </row>
    <row r="5066" spans="23:27" ht="12.75" customHeight="1">
      <c r="W5066" s="1046" t="str">
        <f t="shared" si="658"/>
        <v/>
      </c>
      <c r="X5066" s="1047"/>
      <c r="Y5066" s="1048"/>
      <c r="Z5066" s="1049" t="str">
        <f t="shared" si="657"/>
        <v/>
      </c>
      <c r="AA5066" s="1049"/>
    </row>
    <row r="5067" spans="23:27" ht="12.75" customHeight="1">
      <c r="W5067" s="1046" t="str">
        <f t="shared" si="658"/>
        <v/>
      </c>
      <c r="X5067" s="1047"/>
      <c r="Y5067" s="1048"/>
      <c r="Z5067" s="1049" t="str">
        <f t="shared" si="657"/>
        <v/>
      </c>
      <c r="AA5067" s="1049"/>
    </row>
    <row r="5068" spans="23:27" ht="12.75" customHeight="1">
      <c r="W5068" s="1046" t="str">
        <f t="shared" si="658"/>
        <v/>
      </c>
      <c r="X5068" s="1047"/>
      <c r="Y5068" s="1048"/>
      <c r="Z5068" s="1049" t="str">
        <f t="shared" si="657"/>
        <v/>
      </c>
      <c r="AA5068" s="1049"/>
    </row>
    <row r="5069" spans="23:27" ht="12.75" customHeight="1">
      <c r="W5069" s="1046" t="str">
        <f t="shared" si="658"/>
        <v/>
      </c>
      <c r="X5069" s="1047"/>
      <c r="Y5069" s="1048"/>
      <c r="Z5069" s="1049" t="str">
        <f t="shared" si="657"/>
        <v/>
      </c>
      <c r="AA5069" s="1049"/>
    </row>
    <row r="5070" spans="23:27" ht="12.75" customHeight="1">
      <c r="W5070" s="1046" t="str">
        <f t="shared" si="658"/>
        <v/>
      </c>
      <c r="X5070" s="1047"/>
      <c r="Y5070" s="1048"/>
      <c r="Z5070" s="1049" t="str">
        <f t="shared" si="657"/>
        <v/>
      </c>
      <c r="AA5070" s="1049"/>
    </row>
    <row r="5071" spans="23:27" ht="12.75" customHeight="1">
      <c r="W5071" s="1046" t="str">
        <f t="shared" si="658"/>
        <v/>
      </c>
      <c r="X5071" s="1047"/>
      <c r="Y5071" s="1048"/>
      <c r="Z5071" s="1049" t="str">
        <f t="shared" si="657"/>
        <v/>
      </c>
      <c r="AA5071" s="1049"/>
    </row>
    <row r="5072" spans="23:27" ht="12.75" customHeight="1">
      <c r="W5072" s="1046" t="str">
        <f t="shared" si="658"/>
        <v/>
      </c>
      <c r="X5072" s="1047"/>
      <c r="Y5072" s="1048"/>
      <c r="Z5072" s="1049" t="str">
        <f t="shared" si="657"/>
        <v/>
      </c>
      <c r="AA5072" s="1049"/>
    </row>
    <row r="5073" spans="23:27" ht="12.75" customHeight="1">
      <c r="W5073" s="1046" t="str">
        <f t="shared" si="658"/>
        <v/>
      </c>
      <c r="X5073" s="1047"/>
      <c r="Y5073" s="1048"/>
      <c r="Z5073" s="1049" t="str">
        <f t="shared" si="657"/>
        <v/>
      </c>
      <c r="AA5073" s="1049"/>
    </row>
    <row r="5074" spans="23:27" ht="12.75" customHeight="1">
      <c r="W5074" s="1046" t="str">
        <f t="shared" si="658"/>
        <v/>
      </c>
      <c r="X5074" s="1047"/>
      <c r="Y5074" s="1048"/>
      <c r="Z5074" s="1049" t="str">
        <f t="shared" si="657"/>
        <v/>
      </c>
      <c r="AA5074" s="1049"/>
    </row>
    <row r="5075" spans="23:27" ht="12.75" customHeight="1">
      <c r="W5075" s="1046" t="str">
        <f t="shared" si="658"/>
        <v/>
      </c>
      <c r="X5075" s="1047"/>
      <c r="Y5075" s="1048"/>
      <c r="Z5075" s="1049" t="str">
        <f t="shared" si="657"/>
        <v/>
      </c>
      <c r="AA5075" s="1049"/>
    </row>
    <row r="5076" spans="23:27" ht="12.75" customHeight="1">
      <c r="W5076" s="1046" t="str">
        <f t="shared" si="658"/>
        <v/>
      </c>
      <c r="X5076" s="1047"/>
      <c r="Y5076" s="1048"/>
      <c r="Z5076" s="1049" t="str">
        <f t="shared" si="657"/>
        <v/>
      </c>
      <c r="AA5076" s="1049"/>
    </row>
    <row r="5077" spans="23:27" ht="12.75" customHeight="1">
      <c r="W5077" s="1046" t="str">
        <f t="shared" si="658"/>
        <v/>
      </c>
      <c r="X5077" s="1047"/>
      <c r="Y5077" s="1048"/>
      <c r="Z5077" s="1049" t="str">
        <f t="shared" si="657"/>
        <v/>
      </c>
      <c r="AA5077" s="1049"/>
    </row>
    <row r="5078" spans="23:27" ht="12.75" customHeight="1">
      <c r="W5078" s="1046" t="str">
        <f t="shared" si="658"/>
        <v/>
      </c>
      <c r="X5078" s="1047"/>
      <c r="Y5078" s="1048"/>
      <c r="Z5078" s="1049" t="str">
        <f t="shared" si="657"/>
        <v/>
      </c>
      <c r="AA5078" s="1049"/>
    </row>
    <row r="5079" spans="23:27" ht="12.75" customHeight="1">
      <c r="W5079" s="1046" t="str">
        <f t="shared" si="658"/>
        <v/>
      </c>
      <c r="X5079" s="1047"/>
      <c r="Y5079" s="1048"/>
      <c r="Z5079" s="1049" t="str">
        <f t="shared" si="657"/>
        <v/>
      </c>
      <c r="AA5079" s="1049"/>
    </row>
    <row r="5080" spans="23:27" ht="12.75" customHeight="1">
      <c r="W5080" s="1046" t="str">
        <f t="shared" si="658"/>
        <v/>
      </c>
      <c r="X5080" s="1047"/>
      <c r="Y5080" s="1048"/>
      <c r="Z5080" s="1049" t="str">
        <f t="shared" si="657"/>
        <v/>
      </c>
      <c r="AA5080" s="1049"/>
    </row>
    <row r="5081" spans="23:27" ht="12.75" customHeight="1">
      <c r="W5081" s="1046" t="str">
        <f t="shared" si="658"/>
        <v/>
      </c>
      <c r="X5081" s="1047"/>
      <c r="Y5081" s="1048"/>
      <c r="Z5081" s="1049" t="str">
        <f t="shared" si="657"/>
        <v/>
      </c>
      <c r="AA5081" s="1049"/>
    </row>
    <row r="5082" spans="23:27" ht="12.75" customHeight="1">
      <c r="W5082" s="1046" t="str">
        <f t="shared" si="658"/>
        <v/>
      </c>
      <c r="X5082" s="1047"/>
      <c r="Y5082" s="1048"/>
      <c r="Z5082" s="1049" t="str">
        <f t="shared" si="657"/>
        <v/>
      </c>
      <c r="AA5082" s="1049"/>
    </row>
    <row r="5083" spans="23:27" ht="12.75" customHeight="1">
      <c r="W5083" s="1046" t="str">
        <f t="shared" si="658"/>
        <v/>
      </c>
      <c r="X5083" s="1047"/>
      <c r="Y5083" s="1048"/>
      <c r="Z5083" s="1049" t="str">
        <f t="shared" si="657"/>
        <v/>
      </c>
      <c r="AA5083" s="1049"/>
    </row>
    <row r="5084" spans="23:27" ht="12.75" customHeight="1">
      <c r="W5084" s="1046" t="str">
        <f t="shared" si="658"/>
        <v/>
      </c>
      <c r="X5084" s="1047"/>
      <c r="Y5084" s="1048"/>
      <c r="Z5084" s="1049" t="str">
        <f t="shared" si="657"/>
        <v/>
      </c>
      <c r="AA5084" s="1049"/>
    </row>
    <row r="5085" spans="23:27" ht="12.75" customHeight="1">
      <c r="W5085" s="1046" t="str">
        <f t="shared" si="658"/>
        <v/>
      </c>
      <c r="X5085" s="1047"/>
      <c r="Y5085" s="1048"/>
      <c r="Z5085" s="1049" t="str">
        <f t="shared" si="657"/>
        <v/>
      </c>
      <c r="AA5085" s="1049"/>
    </row>
    <row r="5086" spans="23:27" ht="12.75" customHeight="1">
      <c r="W5086" s="1046" t="str">
        <f t="shared" si="658"/>
        <v/>
      </c>
      <c r="X5086" s="1047"/>
      <c r="Y5086" s="1048"/>
      <c r="Z5086" s="1049" t="str">
        <f t="shared" si="657"/>
        <v/>
      </c>
      <c r="AA5086" s="1049"/>
    </row>
    <row r="5087" spans="23:27" ht="12.75" customHeight="1">
      <c r="W5087" s="1046" t="str">
        <f t="shared" si="658"/>
        <v/>
      </c>
      <c r="X5087" s="1047"/>
      <c r="Y5087" s="1048"/>
      <c r="Z5087" s="1049" t="str">
        <f t="shared" si="657"/>
        <v/>
      </c>
      <c r="AA5087" s="1049"/>
    </row>
    <row r="5088" spans="23:27" ht="12.75" customHeight="1">
      <c r="W5088" s="1046" t="str">
        <f t="shared" si="658"/>
        <v/>
      </c>
      <c r="X5088" s="1047"/>
      <c r="Y5088" s="1048"/>
      <c r="Z5088" s="1049" t="str">
        <f t="shared" si="657"/>
        <v/>
      </c>
      <c r="AA5088" s="1049"/>
    </row>
    <row r="5089" spans="23:27" ht="12.75" customHeight="1">
      <c r="W5089" s="1046" t="str">
        <f t="shared" si="658"/>
        <v/>
      </c>
      <c r="X5089" s="1047"/>
      <c r="Y5089" s="1048"/>
      <c r="Z5089" s="1049" t="str">
        <f t="shared" si="657"/>
        <v/>
      </c>
      <c r="AA5089" s="1049"/>
    </row>
    <row r="5090" spans="23:27" ht="12.75" customHeight="1">
      <c r="W5090" s="1046" t="str">
        <f t="shared" si="658"/>
        <v/>
      </c>
      <c r="X5090" s="1047"/>
      <c r="Y5090" s="1048"/>
      <c r="Z5090" s="1049" t="str">
        <f t="shared" si="657"/>
        <v/>
      </c>
      <c r="AA5090" s="1049"/>
    </row>
    <row r="5091" spans="23:27" ht="12.75" customHeight="1">
      <c r="W5091" s="1046" t="str">
        <f t="shared" si="658"/>
        <v/>
      </c>
      <c r="X5091" s="1047"/>
      <c r="Y5091" s="1048"/>
      <c r="Z5091" s="1049" t="str">
        <f t="shared" si="657"/>
        <v/>
      </c>
      <c r="AA5091" s="1049"/>
    </row>
    <row r="5092" spans="23:27" ht="12.75" customHeight="1">
      <c r="W5092" s="1046" t="str">
        <f t="shared" si="658"/>
        <v/>
      </c>
      <c r="X5092" s="1047"/>
      <c r="Y5092" s="1048"/>
      <c r="Z5092" s="1049" t="str">
        <f t="shared" si="657"/>
        <v/>
      </c>
      <c r="AA5092" s="1049"/>
    </row>
    <row r="5093" spans="23:27" ht="12.75" customHeight="1">
      <c r="W5093" s="1046" t="str">
        <f t="shared" si="658"/>
        <v/>
      </c>
      <c r="X5093" s="1047"/>
      <c r="Y5093" s="1048"/>
      <c r="Z5093" s="1049" t="str">
        <f t="shared" si="657"/>
        <v/>
      </c>
      <c r="AA5093" s="1049"/>
    </row>
    <row r="5094" spans="23:27" ht="12.75" customHeight="1">
      <c r="W5094" s="1046" t="str">
        <f t="shared" si="658"/>
        <v/>
      </c>
      <c r="X5094" s="1047"/>
      <c r="Y5094" s="1048"/>
      <c r="Z5094" s="1049" t="str">
        <f t="shared" si="657"/>
        <v/>
      </c>
      <c r="AA5094" s="1049"/>
    </row>
    <row r="5095" spans="23:27" ht="12.75" customHeight="1">
      <c r="W5095" s="1046" t="str">
        <f t="shared" si="658"/>
        <v/>
      </c>
      <c r="X5095" s="1047"/>
      <c r="Y5095" s="1048"/>
      <c r="Z5095" s="1049" t="str">
        <f t="shared" si="657"/>
        <v/>
      </c>
      <c r="AA5095" s="1049"/>
    </row>
    <row r="5096" spans="23:27" ht="12.75" customHeight="1">
      <c r="W5096" s="1046" t="str">
        <f t="shared" si="658"/>
        <v/>
      </c>
      <c r="X5096" s="1047"/>
      <c r="Y5096" s="1048"/>
      <c r="Z5096" s="1049" t="str">
        <f t="shared" si="657"/>
        <v/>
      </c>
      <c r="AA5096" s="1049"/>
    </row>
    <row r="5097" spans="23:27" ht="12.75" customHeight="1">
      <c r="W5097" s="1046" t="str">
        <f t="shared" si="658"/>
        <v/>
      </c>
      <c r="X5097" s="1047"/>
      <c r="Y5097" s="1048"/>
      <c r="Z5097" s="1049" t="str">
        <f t="shared" si="657"/>
        <v/>
      </c>
      <c r="AA5097" s="1049"/>
    </row>
    <row r="5098" spans="23:27" ht="12.75" customHeight="1">
      <c r="W5098" s="1046" t="str">
        <f t="shared" si="658"/>
        <v/>
      </c>
      <c r="X5098" s="1047"/>
      <c r="Y5098" s="1048"/>
      <c r="Z5098" s="1049" t="str">
        <f t="shared" si="657"/>
        <v/>
      </c>
      <c r="AA5098" s="1049"/>
    </row>
    <row r="5099" spans="23:27" ht="12.75" customHeight="1">
      <c r="W5099" s="1046" t="str">
        <f t="shared" si="658"/>
        <v/>
      </c>
      <c r="X5099" s="1047"/>
      <c r="Y5099" s="1048"/>
      <c r="Z5099" s="1049" t="str">
        <f t="shared" si="657"/>
        <v/>
      </c>
      <c r="AA5099" s="1049"/>
    </row>
    <row r="5100" spans="23:27" ht="12.75" customHeight="1">
      <c r="W5100" s="1046" t="str">
        <f t="shared" si="658"/>
        <v/>
      </c>
      <c r="X5100" s="1047"/>
      <c r="Y5100" s="1048"/>
      <c r="Z5100" s="1049" t="str">
        <f t="shared" si="657"/>
        <v/>
      </c>
      <c r="AA5100" s="1049"/>
    </row>
    <row r="5101" spans="23:27" ht="12.75" customHeight="1">
      <c r="W5101" s="1046" t="str">
        <f t="shared" si="658"/>
        <v/>
      </c>
      <c r="X5101" s="1047"/>
      <c r="Y5101" s="1048"/>
      <c r="Z5101" s="1049" t="str">
        <f t="shared" si="657"/>
        <v/>
      </c>
      <c r="AA5101" s="1049"/>
    </row>
    <row r="5102" spans="23:27" ht="12.75" customHeight="1">
      <c r="W5102" s="1046" t="str">
        <f t="shared" si="658"/>
        <v/>
      </c>
      <c r="X5102" s="1047"/>
      <c r="Y5102" s="1048"/>
      <c r="Z5102" s="1049" t="str">
        <f t="shared" si="657"/>
        <v/>
      </c>
      <c r="AA5102" s="1049"/>
    </row>
    <row r="5103" spans="23:27" ht="12.75" customHeight="1">
      <c r="W5103" s="1046" t="str">
        <f t="shared" si="658"/>
        <v/>
      </c>
      <c r="X5103" s="1047"/>
      <c r="Y5103" s="1048"/>
      <c r="Z5103" s="1049" t="str">
        <f t="shared" si="657"/>
        <v/>
      </c>
      <c r="AA5103" s="1049"/>
    </row>
    <row r="5104" spans="23:27" ht="12.75" customHeight="1">
      <c r="W5104" s="1046" t="str">
        <f t="shared" si="658"/>
        <v/>
      </c>
      <c r="X5104" s="1047"/>
      <c r="Y5104" s="1048"/>
      <c r="Z5104" s="1049" t="str">
        <f t="shared" si="657"/>
        <v/>
      </c>
      <c r="AA5104" s="1049"/>
    </row>
    <row r="5105" spans="23:27" ht="12.75" customHeight="1">
      <c r="W5105" s="1046" t="str">
        <f t="shared" si="658"/>
        <v/>
      </c>
      <c r="X5105" s="1047"/>
      <c r="Y5105" s="1048"/>
      <c r="Z5105" s="1049" t="str">
        <f t="shared" si="657"/>
        <v/>
      </c>
      <c r="AA5105" s="1049"/>
    </row>
    <row r="5106" spans="23:27" ht="12.75" customHeight="1">
      <c r="W5106" s="1046" t="str">
        <f t="shared" si="658"/>
        <v/>
      </c>
      <c r="X5106" s="1047"/>
      <c r="Y5106" s="1048"/>
      <c r="Z5106" s="1049" t="str">
        <f t="shared" si="657"/>
        <v/>
      </c>
      <c r="AA5106" s="1049"/>
    </row>
    <row r="5107" spans="23:27" ht="12.75" customHeight="1">
      <c r="W5107" s="1046" t="str">
        <f t="shared" si="658"/>
        <v/>
      </c>
      <c r="X5107" s="1047"/>
      <c r="Y5107" s="1048"/>
      <c r="Z5107" s="1049" t="str">
        <f t="shared" si="657"/>
        <v/>
      </c>
      <c r="AA5107" s="1049"/>
    </row>
    <row r="5108" spans="23:27" ht="12.75" customHeight="1">
      <c r="W5108" s="1046" t="str">
        <f t="shared" si="658"/>
        <v/>
      </c>
      <c r="X5108" s="1047"/>
      <c r="Y5108" s="1048"/>
      <c r="Z5108" s="1049" t="str">
        <f t="shared" si="657"/>
        <v/>
      </c>
      <c r="AA5108" s="1049"/>
    </row>
    <row r="5109" spans="23:27" ht="12.75" customHeight="1">
      <c r="W5109" s="1046" t="str">
        <f t="shared" si="658"/>
        <v/>
      </c>
      <c r="X5109" s="1047"/>
      <c r="Y5109" s="1048"/>
      <c r="Z5109" s="1049" t="str">
        <f t="shared" si="657"/>
        <v/>
      </c>
      <c r="AA5109" s="1049"/>
    </row>
    <row r="5110" spans="23:27" ht="12.75" customHeight="1">
      <c r="W5110" s="1046" t="str">
        <f t="shared" si="658"/>
        <v/>
      </c>
      <c r="X5110" s="1047"/>
      <c r="Y5110" s="1048"/>
      <c r="Z5110" s="1049" t="str">
        <f t="shared" si="657"/>
        <v/>
      </c>
      <c r="AA5110" s="1049"/>
    </row>
    <row r="5111" spans="23:27" ht="12.75" customHeight="1">
      <c r="W5111" s="1046" t="str">
        <f t="shared" si="658"/>
        <v/>
      </c>
      <c r="X5111" s="1047"/>
      <c r="Y5111" s="1048"/>
      <c r="Z5111" s="1049" t="str">
        <f t="shared" si="657"/>
        <v/>
      </c>
      <c r="AA5111" s="1049"/>
    </row>
    <row r="5112" spans="23:27" ht="12.75" customHeight="1">
      <c r="W5112" s="1046" t="str">
        <f t="shared" si="658"/>
        <v/>
      </c>
      <c r="X5112" s="1047"/>
      <c r="Y5112" s="1048"/>
      <c r="Z5112" s="1049" t="str">
        <f t="shared" si="657"/>
        <v/>
      </c>
      <c r="AA5112" s="1049"/>
    </row>
    <row r="5113" spans="23:27" ht="12.75" customHeight="1">
      <c r="W5113" s="1046" t="str">
        <f t="shared" si="658"/>
        <v/>
      </c>
      <c r="X5113" s="1047"/>
      <c r="Y5113" s="1048"/>
      <c r="Z5113" s="1049" t="str">
        <f t="shared" si="657"/>
        <v/>
      </c>
      <c r="AA5113" s="1049"/>
    </row>
    <row r="5114" spans="23:27" ht="12.75" customHeight="1">
      <c r="W5114" s="1046" t="str">
        <f t="shared" si="658"/>
        <v/>
      </c>
      <c r="X5114" s="1047"/>
      <c r="Y5114" s="1048"/>
      <c r="Z5114" s="1049" t="str">
        <f t="shared" si="657"/>
        <v/>
      </c>
      <c r="AA5114" s="1049"/>
    </row>
    <row r="5115" spans="23:27" ht="12.75" customHeight="1">
      <c r="W5115" s="1046" t="str">
        <f t="shared" si="658"/>
        <v/>
      </c>
      <c r="X5115" s="1047"/>
      <c r="Y5115" s="1048"/>
      <c r="Z5115" s="1049" t="str">
        <f t="shared" si="657"/>
        <v/>
      </c>
      <c r="AA5115" s="1049"/>
    </row>
    <row r="5116" spans="23:27" ht="12.75" customHeight="1">
      <c r="W5116" s="1046" t="str">
        <f t="shared" si="658"/>
        <v/>
      </c>
      <c r="X5116" s="1047"/>
      <c r="Y5116" s="1048"/>
      <c r="Z5116" s="1049" t="str">
        <f t="shared" si="657"/>
        <v/>
      </c>
      <c r="AA5116" s="1049"/>
    </row>
    <row r="5117" spans="23:27" ht="12.75" customHeight="1">
      <c r="W5117" s="1046" t="str">
        <f t="shared" si="658"/>
        <v/>
      </c>
      <c r="X5117" s="1047"/>
      <c r="Y5117" s="1048"/>
      <c r="Z5117" s="1049" t="str">
        <f t="shared" si="657"/>
        <v/>
      </c>
      <c r="AA5117" s="1049"/>
    </row>
    <row r="5118" spans="23:27" ht="12.75" customHeight="1">
      <c r="W5118" s="1046" t="str">
        <f t="shared" si="658"/>
        <v/>
      </c>
      <c r="X5118" s="1047"/>
      <c r="Y5118" s="1048"/>
      <c r="Z5118" s="1049" t="str">
        <f t="shared" si="657"/>
        <v/>
      </c>
      <c r="AA5118" s="1049"/>
    </row>
    <row r="5119" spans="23:27" ht="12.75" customHeight="1">
      <c r="W5119" s="1046" t="str">
        <f t="shared" si="658"/>
        <v/>
      </c>
      <c r="X5119" s="1047"/>
      <c r="Y5119" s="1048"/>
      <c r="Z5119" s="1049" t="str">
        <f t="shared" si="657"/>
        <v/>
      </c>
      <c r="AA5119" s="1049"/>
    </row>
    <row r="5120" spans="23:27" ht="12.75" customHeight="1">
      <c r="W5120" s="1046" t="str">
        <f t="shared" si="658"/>
        <v/>
      </c>
      <c r="X5120" s="1047"/>
      <c r="Y5120" s="1048"/>
      <c r="Z5120" s="1049" t="str">
        <f t="shared" si="657"/>
        <v/>
      </c>
      <c r="AA5120" s="1049"/>
    </row>
    <row r="5121" spans="23:27" ht="12.75" customHeight="1">
      <c r="W5121" s="1046" t="str">
        <f t="shared" si="658"/>
        <v/>
      </c>
      <c r="X5121" s="1047"/>
      <c r="Y5121" s="1048"/>
      <c r="Z5121" s="1049" t="str">
        <f t="shared" si="657"/>
        <v/>
      </c>
      <c r="AA5121" s="1049"/>
    </row>
    <row r="5122" spans="23:27" ht="12.75" customHeight="1">
      <c r="W5122" s="1046" t="str">
        <f t="shared" si="658"/>
        <v/>
      </c>
      <c r="X5122" s="1047"/>
      <c r="Y5122" s="1048"/>
      <c r="Z5122" s="1049" t="str">
        <f t="shared" si="657"/>
        <v/>
      </c>
      <c r="AA5122" s="1049"/>
    </row>
    <row r="5123" spans="23:27" ht="12.75" customHeight="1">
      <c r="W5123" s="1046" t="str">
        <f t="shared" si="658"/>
        <v/>
      </c>
      <c r="X5123" s="1047"/>
      <c r="Y5123" s="1048"/>
      <c r="Z5123" s="1049" t="str">
        <f t="shared" ref="Z5123:Z5186" si="659">IF($K5123="","",_xlfn.LET(_xlpm.gDate,K5123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5123" s="1049"/>
    </row>
    <row r="5124" spans="23:27" ht="12.75" customHeight="1">
      <c r="W5124" s="1046" t="str">
        <f t="shared" ref="W5124:W5187" si="660">IF($D5124="","",_xlfn.LET(_xlpm.gDate,D5124,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5124" s="1047"/>
      <c r="Y5124" s="1048"/>
      <c r="Z5124" s="1049" t="str">
        <f t="shared" si="659"/>
        <v/>
      </c>
      <c r="AA5124" s="1049"/>
    </row>
    <row r="5125" spans="23:27" ht="12.75" customHeight="1">
      <c r="W5125" s="1046" t="str">
        <f t="shared" si="660"/>
        <v/>
      </c>
      <c r="X5125" s="1047"/>
      <c r="Y5125" s="1048"/>
      <c r="Z5125" s="1049" t="str">
        <f t="shared" si="659"/>
        <v/>
      </c>
      <c r="AA5125" s="1049"/>
    </row>
    <row r="5126" spans="23:27" ht="12.75" customHeight="1">
      <c r="W5126" s="1046" t="str">
        <f t="shared" si="660"/>
        <v/>
      </c>
      <c r="X5126" s="1047"/>
      <c r="Y5126" s="1048"/>
      <c r="Z5126" s="1049" t="str">
        <f t="shared" si="659"/>
        <v/>
      </c>
      <c r="AA5126" s="1049"/>
    </row>
    <row r="5127" spans="23:27" ht="12.75" customHeight="1">
      <c r="W5127" s="1046" t="str">
        <f t="shared" si="660"/>
        <v/>
      </c>
      <c r="X5127" s="1047"/>
      <c r="Y5127" s="1048"/>
      <c r="Z5127" s="1049" t="str">
        <f t="shared" si="659"/>
        <v/>
      </c>
      <c r="AA5127" s="1049"/>
    </row>
    <row r="5128" spans="23:27" ht="12.75" customHeight="1">
      <c r="W5128" s="1046" t="str">
        <f t="shared" si="660"/>
        <v/>
      </c>
      <c r="X5128" s="1047"/>
      <c r="Y5128" s="1048"/>
      <c r="Z5128" s="1049" t="str">
        <f t="shared" si="659"/>
        <v/>
      </c>
      <c r="AA5128" s="1049"/>
    </row>
    <row r="5129" spans="23:27" ht="12.75" customHeight="1">
      <c r="W5129" s="1046" t="str">
        <f t="shared" si="660"/>
        <v/>
      </c>
      <c r="X5129" s="1047"/>
      <c r="Y5129" s="1048"/>
      <c r="Z5129" s="1049" t="str">
        <f t="shared" si="659"/>
        <v/>
      </c>
      <c r="AA5129" s="1049"/>
    </row>
    <row r="5130" spans="23:27" ht="12.75" customHeight="1">
      <c r="W5130" s="1046" t="str">
        <f t="shared" si="660"/>
        <v/>
      </c>
      <c r="X5130" s="1047"/>
      <c r="Y5130" s="1048"/>
      <c r="Z5130" s="1049" t="str">
        <f t="shared" si="659"/>
        <v/>
      </c>
      <c r="AA5130" s="1049"/>
    </row>
    <row r="5131" spans="23:27" ht="12.75" customHeight="1">
      <c r="W5131" s="1046" t="str">
        <f t="shared" si="660"/>
        <v/>
      </c>
      <c r="X5131" s="1047"/>
      <c r="Y5131" s="1048"/>
      <c r="Z5131" s="1049" t="str">
        <f t="shared" si="659"/>
        <v/>
      </c>
      <c r="AA5131" s="1049"/>
    </row>
    <row r="5132" spans="23:27" ht="12.75" customHeight="1">
      <c r="W5132" s="1046" t="str">
        <f t="shared" si="660"/>
        <v/>
      </c>
      <c r="X5132" s="1047"/>
      <c r="Y5132" s="1048"/>
      <c r="Z5132" s="1049" t="str">
        <f t="shared" si="659"/>
        <v/>
      </c>
      <c r="AA5132" s="1049"/>
    </row>
    <row r="5133" spans="23:27" ht="12.75" customHeight="1">
      <c r="W5133" s="1046" t="str">
        <f t="shared" si="660"/>
        <v/>
      </c>
      <c r="X5133" s="1047"/>
      <c r="Y5133" s="1048"/>
      <c r="Z5133" s="1049" t="str">
        <f t="shared" si="659"/>
        <v/>
      </c>
      <c r="AA5133" s="1049"/>
    </row>
    <row r="5134" spans="23:27" ht="12.75" customHeight="1">
      <c r="W5134" s="1046" t="str">
        <f t="shared" si="660"/>
        <v/>
      </c>
      <c r="X5134" s="1047"/>
      <c r="Y5134" s="1048"/>
      <c r="Z5134" s="1049" t="str">
        <f t="shared" si="659"/>
        <v/>
      </c>
      <c r="AA5134" s="1049"/>
    </row>
    <row r="5135" spans="23:27" ht="12.75" customHeight="1">
      <c r="W5135" s="1046" t="str">
        <f t="shared" si="660"/>
        <v/>
      </c>
      <c r="X5135" s="1047"/>
      <c r="Y5135" s="1048"/>
      <c r="Z5135" s="1049" t="str">
        <f t="shared" si="659"/>
        <v/>
      </c>
      <c r="AA5135" s="1049"/>
    </row>
    <row r="5136" spans="23:27" ht="12.75" customHeight="1">
      <c r="W5136" s="1046" t="str">
        <f t="shared" si="660"/>
        <v/>
      </c>
      <c r="X5136" s="1047"/>
      <c r="Y5136" s="1048"/>
      <c r="Z5136" s="1049" t="str">
        <f t="shared" si="659"/>
        <v/>
      </c>
      <c r="AA5136" s="1049"/>
    </row>
    <row r="5137" spans="23:27" ht="12.75" customHeight="1">
      <c r="W5137" s="1046" t="str">
        <f t="shared" si="660"/>
        <v/>
      </c>
      <c r="X5137" s="1047"/>
      <c r="Y5137" s="1048"/>
      <c r="Z5137" s="1049" t="str">
        <f t="shared" si="659"/>
        <v/>
      </c>
      <c r="AA5137" s="1049"/>
    </row>
    <row r="5138" spans="23:27" ht="12.75" customHeight="1">
      <c r="W5138" s="1046" t="str">
        <f t="shared" si="660"/>
        <v/>
      </c>
      <c r="X5138" s="1047"/>
      <c r="Y5138" s="1048"/>
      <c r="Z5138" s="1049" t="str">
        <f t="shared" si="659"/>
        <v/>
      </c>
      <c r="AA5138" s="1049"/>
    </row>
    <row r="5139" spans="23:27" ht="12.75" customHeight="1">
      <c r="W5139" s="1046" t="str">
        <f t="shared" si="660"/>
        <v/>
      </c>
      <c r="X5139" s="1047"/>
      <c r="Y5139" s="1048"/>
      <c r="Z5139" s="1049" t="str">
        <f t="shared" si="659"/>
        <v/>
      </c>
      <c r="AA5139" s="1049"/>
    </row>
    <row r="5140" spans="23:27" ht="12.75" customHeight="1">
      <c r="W5140" s="1046" t="str">
        <f t="shared" si="660"/>
        <v/>
      </c>
      <c r="X5140" s="1047"/>
      <c r="Y5140" s="1048"/>
      <c r="Z5140" s="1049" t="str">
        <f t="shared" si="659"/>
        <v/>
      </c>
      <c r="AA5140" s="1049"/>
    </row>
    <row r="5141" spans="23:27" ht="12.75" customHeight="1">
      <c r="W5141" s="1046" t="str">
        <f t="shared" si="660"/>
        <v/>
      </c>
      <c r="X5141" s="1047"/>
      <c r="Y5141" s="1048"/>
      <c r="Z5141" s="1049" t="str">
        <f t="shared" si="659"/>
        <v/>
      </c>
      <c r="AA5141" s="1049"/>
    </row>
    <row r="5142" spans="23:27" ht="12.75" customHeight="1">
      <c r="W5142" s="1046" t="str">
        <f t="shared" si="660"/>
        <v/>
      </c>
      <c r="X5142" s="1047"/>
      <c r="Y5142" s="1048"/>
      <c r="Z5142" s="1049" t="str">
        <f t="shared" si="659"/>
        <v/>
      </c>
      <c r="AA5142" s="1049"/>
    </row>
    <row r="5143" spans="23:27" ht="12.75" customHeight="1">
      <c r="W5143" s="1046" t="str">
        <f t="shared" si="660"/>
        <v/>
      </c>
      <c r="X5143" s="1047"/>
      <c r="Y5143" s="1048"/>
      <c r="Z5143" s="1049" t="str">
        <f t="shared" si="659"/>
        <v/>
      </c>
      <c r="AA5143" s="1049"/>
    </row>
    <row r="5144" spans="23:27" ht="12.75" customHeight="1">
      <c r="W5144" s="1046" t="str">
        <f t="shared" si="660"/>
        <v/>
      </c>
      <c r="X5144" s="1047"/>
      <c r="Y5144" s="1048"/>
      <c r="Z5144" s="1049" t="str">
        <f t="shared" si="659"/>
        <v/>
      </c>
      <c r="AA5144" s="1049"/>
    </row>
    <row r="5145" spans="23:27" ht="12.75" customHeight="1">
      <c r="W5145" s="1046" t="str">
        <f t="shared" si="660"/>
        <v/>
      </c>
      <c r="X5145" s="1047"/>
      <c r="Y5145" s="1048"/>
      <c r="Z5145" s="1049" t="str">
        <f t="shared" si="659"/>
        <v/>
      </c>
      <c r="AA5145" s="1049"/>
    </row>
    <row r="5146" spans="23:27" ht="12.75" customHeight="1">
      <c r="W5146" s="1046" t="str">
        <f t="shared" si="660"/>
        <v/>
      </c>
      <c r="X5146" s="1047"/>
      <c r="Y5146" s="1048"/>
      <c r="Z5146" s="1049" t="str">
        <f t="shared" si="659"/>
        <v/>
      </c>
      <c r="AA5146" s="1049"/>
    </row>
    <row r="5147" spans="23:27" ht="12.75" customHeight="1">
      <c r="W5147" s="1046" t="str">
        <f t="shared" si="660"/>
        <v/>
      </c>
      <c r="X5147" s="1047"/>
      <c r="Y5147" s="1048"/>
      <c r="Z5147" s="1049" t="str">
        <f t="shared" si="659"/>
        <v/>
      </c>
      <c r="AA5147" s="1049"/>
    </row>
    <row r="5148" spans="23:27" ht="12.75" customHeight="1">
      <c r="W5148" s="1046" t="str">
        <f t="shared" si="660"/>
        <v/>
      </c>
      <c r="X5148" s="1047"/>
      <c r="Y5148" s="1048"/>
      <c r="Z5148" s="1049" t="str">
        <f t="shared" si="659"/>
        <v/>
      </c>
      <c r="AA5148" s="1049"/>
    </row>
    <row r="5149" spans="23:27" ht="12.75" customHeight="1">
      <c r="W5149" s="1046" t="str">
        <f t="shared" si="660"/>
        <v/>
      </c>
      <c r="X5149" s="1047"/>
      <c r="Y5149" s="1048"/>
      <c r="Z5149" s="1049" t="str">
        <f t="shared" si="659"/>
        <v/>
      </c>
      <c r="AA5149" s="1049"/>
    </row>
    <row r="5150" spans="23:27" ht="12.75" customHeight="1">
      <c r="W5150" s="1046" t="str">
        <f t="shared" si="660"/>
        <v/>
      </c>
      <c r="X5150" s="1047"/>
      <c r="Y5150" s="1048"/>
      <c r="Z5150" s="1049" t="str">
        <f t="shared" si="659"/>
        <v/>
      </c>
      <c r="AA5150" s="1049"/>
    </row>
    <row r="5151" spans="23:27" ht="12.75" customHeight="1">
      <c r="W5151" s="1046" t="str">
        <f t="shared" si="660"/>
        <v/>
      </c>
      <c r="X5151" s="1047"/>
      <c r="Y5151" s="1048"/>
      <c r="Z5151" s="1049" t="str">
        <f t="shared" si="659"/>
        <v/>
      </c>
      <c r="AA5151" s="1049"/>
    </row>
    <row r="5152" spans="23:27" ht="12.75" customHeight="1">
      <c r="W5152" s="1046" t="str">
        <f t="shared" si="660"/>
        <v/>
      </c>
      <c r="X5152" s="1047"/>
      <c r="Y5152" s="1048"/>
      <c r="Z5152" s="1049" t="str">
        <f t="shared" si="659"/>
        <v/>
      </c>
      <c r="AA5152" s="1049"/>
    </row>
    <row r="5153" spans="23:27" ht="12.75" customHeight="1">
      <c r="W5153" s="1046" t="str">
        <f t="shared" si="660"/>
        <v/>
      </c>
      <c r="X5153" s="1047"/>
      <c r="Y5153" s="1048"/>
      <c r="Z5153" s="1049" t="str">
        <f t="shared" si="659"/>
        <v/>
      </c>
      <c r="AA5153" s="1049"/>
    </row>
    <row r="5154" spans="23:27" ht="12.75" customHeight="1">
      <c r="W5154" s="1046" t="str">
        <f t="shared" si="660"/>
        <v/>
      </c>
      <c r="X5154" s="1047"/>
      <c r="Y5154" s="1048"/>
      <c r="Z5154" s="1049" t="str">
        <f t="shared" si="659"/>
        <v/>
      </c>
      <c r="AA5154" s="1049"/>
    </row>
    <row r="5155" spans="23:27" ht="12.75" customHeight="1">
      <c r="W5155" s="1046" t="str">
        <f t="shared" si="660"/>
        <v/>
      </c>
      <c r="X5155" s="1047"/>
      <c r="Y5155" s="1048"/>
      <c r="Z5155" s="1049" t="str">
        <f t="shared" si="659"/>
        <v/>
      </c>
      <c r="AA5155" s="1049"/>
    </row>
    <row r="5156" spans="23:27" ht="12.75" customHeight="1">
      <c r="W5156" s="1046" t="str">
        <f t="shared" si="660"/>
        <v/>
      </c>
      <c r="X5156" s="1047"/>
      <c r="Y5156" s="1048"/>
      <c r="Z5156" s="1049" t="str">
        <f t="shared" si="659"/>
        <v/>
      </c>
      <c r="AA5156" s="1049"/>
    </row>
    <row r="5157" spans="23:27" ht="12.75" customHeight="1">
      <c r="W5157" s="1046" t="str">
        <f t="shared" si="660"/>
        <v/>
      </c>
      <c r="X5157" s="1047"/>
      <c r="Y5157" s="1048"/>
      <c r="Z5157" s="1049" t="str">
        <f t="shared" si="659"/>
        <v/>
      </c>
      <c r="AA5157" s="1049"/>
    </row>
    <row r="5158" spans="23:27" ht="12.75" customHeight="1">
      <c r="W5158" s="1046" t="str">
        <f t="shared" si="660"/>
        <v/>
      </c>
      <c r="X5158" s="1047"/>
      <c r="Y5158" s="1048"/>
      <c r="Z5158" s="1049" t="str">
        <f t="shared" si="659"/>
        <v/>
      </c>
      <c r="AA5158" s="1049"/>
    </row>
    <row r="5159" spans="23:27" ht="12.75" customHeight="1">
      <c r="W5159" s="1046" t="str">
        <f t="shared" si="660"/>
        <v/>
      </c>
      <c r="X5159" s="1047"/>
      <c r="Y5159" s="1048"/>
      <c r="Z5159" s="1049" t="str">
        <f t="shared" si="659"/>
        <v/>
      </c>
      <c r="AA5159" s="1049"/>
    </row>
    <row r="5160" spans="23:27" ht="12.75" customHeight="1">
      <c r="W5160" s="1046" t="str">
        <f t="shared" si="660"/>
        <v/>
      </c>
      <c r="X5160" s="1047"/>
      <c r="Y5160" s="1048"/>
      <c r="Z5160" s="1049" t="str">
        <f t="shared" si="659"/>
        <v/>
      </c>
      <c r="AA5160" s="1049"/>
    </row>
    <row r="5161" spans="23:27" ht="12.75" customHeight="1">
      <c r="W5161" s="1046" t="str">
        <f t="shared" si="660"/>
        <v/>
      </c>
      <c r="X5161" s="1047"/>
      <c r="Y5161" s="1048"/>
      <c r="Z5161" s="1049" t="str">
        <f t="shared" si="659"/>
        <v/>
      </c>
      <c r="AA5161" s="1049"/>
    </row>
    <row r="5162" spans="23:27" ht="12.75" customHeight="1">
      <c r="W5162" s="1046" t="str">
        <f t="shared" si="660"/>
        <v/>
      </c>
      <c r="X5162" s="1047"/>
      <c r="Y5162" s="1048"/>
      <c r="Z5162" s="1049" t="str">
        <f t="shared" si="659"/>
        <v/>
      </c>
      <c r="AA5162" s="1049"/>
    </row>
    <row r="5163" spans="23:27" ht="12.75" customHeight="1">
      <c r="W5163" s="1046" t="str">
        <f t="shared" si="660"/>
        <v/>
      </c>
      <c r="X5163" s="1047"/>
      <c r="Y5163" s="1048"/>
      <c r="Z5163" s="1049" t="str">
        <f t="shared" si="659"/>
        <v/>
      </c>
      <c r="AA5163" s="1049"/>
    </row>
    <row r="5164" spans="23:27" ht="12.75" customHeight="1">
      <c r="W5164" s="1046" t="str">
        <f t="shared" si="660"/>
        <v/>
      </c>
      <c r="X5164" s="1047"/>
      <c r="Y5164" s="1048"/>
      <c r="Z5164" s="1049" t="str">
        <f t="shared" si="659"/>
        <v/>
      </c>
      <c r="AA5164" s="1049"/>
    </row>
    <row r="5165" spans="23:27" ht="12.75" customHeight="1">
      <c r="W5165" s="1046" t="str">
        <f t="shared" si="660"/>
        <v/>
      </c>
      <c r="X5165" s="1047"/>
      <c r="Y5165" s="1048"/>
      <c r="Z5165" s="1049" t="str">
        <f t="shared" si="659"/>
        <v/>
      </c>
      <c r="AA5165" s="1049"/>
    </row>
    <row r="5166" spans="23:27" ht="12.75" customHeight="1">
      <c r="W5166" s="1046" t="str">
        <f t="shared" si="660"/>
        <v/>
      </c>
      <c r="X5166" s="1047"/>
      <c r="Y5166" s="1048"/>
      <c r="Z5166" s="1049" t="str">
        <f t="shared" si="659"/>
        <v/>
      </c>
      <c r="AA5166" s="1049"/>
    </row>
    <row r="5167" spans="23:27" ht="12.75" customHeight="1">
      <c r="W5167" s="1046" t="str">
        <f t="shared" si="660"/>
        <v/>
      </c>
      <c r="X5167" s="1047"/>
      <c r="Y5167" s="1048"/>
      <c r="Z5167" s="1049" t="str">
        <f t="shared" si="659"/>
        <v/>
      </c>
      <c r="AA5167" s="1049"/>
    </row>
    <row r="5168" spans="23:27" ht="12.75" customHeight="1">
      <c r="W5168" s="1046" t="str">
        <f t="shared" si="660"/>
        <v/>
      </c>
      <c r="X5168" s="1047"/>
      <c r="Y5168" s="1048"/>
      <c r="Z5168" s="1049" t="str">
        <f t="shared" si="659"/>
        <v/>
      </c>
      <c r="AA5168" s="1049"/>
    </row>
    <row r="5169" spans="23:27" ht="12.75" customHeight="1">
      <c r="W5169" s="1046" t="str">
        <f t="shared" si="660"/>
        <v/>
      </c>
      <c r="X5169" s="1047"/>
      <c r="Y5169" s="1048"/>
      <c r="Z5169" s="1049" t="str">
        <f t="shared" si="659"/>
        <v/>
      </c>
      <c r="AA5169" s="1049"/>
    </row>
    <row r="5170" spans="23:27" ht="12.75" customHeight="1">
      <c r="W5170" s="1046" t="str">
        <f t="shared" si="660"/>
        <v/>
      </c>
      <c r="X5170" s="1047"/>
      <c r="Y5170" s="1048"/>
      <c r="Z5170" s="1049" t="str">
        <f t="shared" si="659"/>
        <v/>
      </c>
      <c r="AA5170" s="1049"/>
    </row>
    <row r="5171" spans="23:27" ht="12.75" customHeight="1">
      <c r="W5171" s="1046" t="str">
        <f t="shared" si="660"/>
        <v/>
      </c>
      <c r="X5171" s="1047"/>
      <c r="Y5171" s="1048"/>
      <c r="Z5171" s="1049" t="str">
        <f t="shared" si="659"/>
        <v/>
      </c>
      <c r="AA5171" s="1049"/>
    </row>
    <row r="5172" spans="23:27" ht="12.75" customHeight="1">
      <c r="W5172" s="1046" t="str">
        <f t="shared" si="660"/>
        <v/>
      </c>
      <c r="X5172" s="1047"/>
      <c r="Y5172" s="1048"/>
      <c r="Z5172" s="1049" t="str">
        <f t="shared" si="659"/>
        <v/>
      </c>
      <c r="AA5172" s="1049"/>
    </row>
    <row r="5173" spans="23:27" ht="12.75" customHeight="1">
      <c r="W5173" s="1046" t="str">
        <f t="shared" si="660"/>
        <v/>
      </c>
      <c r="Z5173" s="1049" t="str">
        <f t="shared" si="659"/>
        <v/>
      </c>
      <c r="AA5173" s="1049"/>
    </row>
    <row r="5174" spans="23:27" ht="12.75" customHeight="1">
      <c r="W5174" s="1046" t="str">
        <f t="shared" si="660"/>
        <v/>
      </c>
      <c r="Z5174" s="1049" t="str">
        <f t="shared" si="659"/>
        <v/>
      </c>
    </row>
    <row r="5175" spans="23:27" ht="12.75" customHeight="1">
      <c r="W5175" s="1046" t="str">
        <f t="shared" si="660"/>
        <v/>
      </c>
      <c r="Z5175" s="1049" t="str">
        <f t="shared" si="659"/>
        <v/>
      </c>
    </row>
    <row r="5176" spans="23:27" ht="12.75" customHeight="1">
      <c r="W5176" s="1046" t="str">
        <f t="shared" si="660"/>
        <v/>
      </c>
      <c r="Z5176" s="1049" t="str">
        <f t="shared" si="659"/>
        <v/>
      </c>
    </row>
    <row r="5177" spans="23:27" ht="12.75" customHeight="1">
      <c r="W5177" s="1046" t="str">
        <f t="shared" si="660"/>
        <v/>
      </c>
      <c r="Z5177" s="1049" t="str">
        <f t="shared" si="659"/>
        <v/>
      </c>
    </row>
    <row r="5178" spans="23:27" ht="12.75" customHeight="1">
      <c r="W5178" s="1046" t="str">
        <f t="shared" si="660"/>
        <v/>
      </c>
      <c r="Z5178" s="1049" t="str">
        <f t="shared" si="659"/>
        <v/>
      </c>
    </row>
    <row r="5179" spans="23:27" ht="12.75" customHeight="1">
      <c r="W5179" s="1046" t="str">
        <f t="shared" si="660"/>
        <v/>
      </c>
      <c r="Z5179" s="1049" t="str">
        <f t="shared" si="659"/>
        <v/>
      </c>
    </row>
    <row r="5180" spans="23:27" ht="12.75" customHeight="1">
      <c r="W5180" s="1046" t="str">
        <f t="shared" si="660"/>
        <v/>
      </c>
      <c r="Z5180" s="1049" t="str">
        <f t="shared" si="659"/>
        <v/>
      </c>
    </row>
    <row r="5181" spans="23:27" ht="12.75" customHeight="1">
      <c r="W5181" s="1046" t="str">
        <f t="shared" si="660"/>
        <v/>
      </c>
      <c r="Z5181" s="1049" t="str">
        <f t="shared" si="659"/>
        <v/>
      </c>
    </row>
    <row r="5182" spans="23:27" ht="12.75" customHeight="1">
      <c r="W5182" s="1046" t="str">
        <f t="shared" si="660"/>
        <v/>
      </c>
      <c r="Z5182" s="1049" t="str">
        <f t="shared" si="659"/>
        <v/>
      </c>
    </row>
    <row r="5183" spans="23:27" ht="12.75" customHeight="1">
      <c r="W5183" s="1046" t="str">
        <f t="shared" si="660"/>
        <v/>
      </c>
      <c r="Z5183" s="1049" t="str">
        <f t="shared" si="659"/>
        <v/>
      </c>
    </row>
    <row r="5184" spans="23:27" ht="12.75" customHeight="1">
      <c r="W5184" s="1046" t="str">
        <f t="shared" si="660"/>
        <v/>
      </c>
      <c r="Z5184" s="1049" t="str">
        <f t="shared" si="659"/>
        <v/>
      </c>
    </row>
    <row r="5185" spans="23:26" ht="12.75" customHeight="1">
      <c r="W5185" s="1046" t="str">
        <f t="shared" si="660"/>
        <v/>
      </c>
      <c r="Z5185" s="1049" t="str">
        <f t="shared" si="659"/>
        <v/>
      </c>
    </row>
    <row r="5186" spans="23:26" ht="12.75" customHeight="1">
      <c r="W5186" s="1046" t="str">
        <f t="shared" si="660"/>
        <v/>
      </c>
      <c r="Z5186" s="1049" t="str">
        <f t="shared" si="659"/>
        <v/>
      </c>
    </row>
    <row r="5187" spans="23:26" ht="12.75" customHeight="1">
      <c r="W5187" s="1046" t="str">
        <f t="shared" si="660"/>
        <v/>
      </c>
      <c r="Z5187" s="1049" t="str">
        <f t="shared" ref="Z5187:Z5219" si="661">IF($K5187="","",_xlfn.LET(_xlpm.gDate,K5187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row>
    <row r="5188" spans="23:26" ht="12.75" customHeight="1">
      <c r="W5188" s="1046" t="str">
        <f t="shared" ref="W5188:W5219" si="662">IF($D5188="","",_xlfn.LET(_xlpm.gDate,D5188,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Z5188" s="1049" t="str">
        <f t="shared" si="661"/>
        <v/>
      </c>
    </row>
    <row r="5189" spans="23:26" ht="12.75" customHeight="1">
      <c r="W5189" s="1046" t="str">
        <f t="shared" si="662"/>
        <v/>
      </c>
      <c r="Z5189" s="1049" t="str">
        <f t="shared" si="661"/>
        <v/>
      </c>
    </row>
    <row r="5190" spans="23:26" ht="12.75" customHeight="1">
      <c r="W5190" s="1046" t="str">
        <f t="shared" si="662"/>
        <v/>
      </c>
      <c r="Z5190" s="1049" t="str">
        <f t="shared" si="661"/>
        <v/>
      </c>
    </row>
    <row r="5191" spans="23:26" ht="12.75" customHeight="1">
      <c r="W5191" s="1046" t="str">
        <f t="shared" si="662"/>
        <v/>
      </c>
      <c r="Z5191" s="1049" t="str">
        <f t="shared" si="661"/>
        <v/>
      </c>
    </row>
    <row r="5192" spans="23:26" ht="12.75" customHeight="1">
      <c r="W5192" s="1046" t="str">
        <f t="shared" si="662"/>
        <v/>
      </c>
      <c r="Z5192" s="1049" t="str">
        <f t="shared" si="661"/>
        <v/>
      </c>
    </row>
    <row r="5193" spans="23:26" ht="12.75" customHeight="1">
      <c r="W5193" s="1046" t="str">
        <f t="shared" si="662"/>
        <v/>
      </c>
      <c r="Z5193" s="1049" t="str">
        <f t="shared" si="661"/>
        <v/>
      </c>
    </row>
    <row r="5194" spans="23:26" ht="12.75" customHeight="1">
      <c r="W5194" s="1046" t="str">
        <f t="shared" si="662"/>
        <v/>
      </c>
      <c r="Z5194" s="1049" t="str">
        <f t="shared" si="661"/>
        <v/>
      </c>
    </row>
    <row r="5195" spans="23:26" ht="12.75" customHeight="1">
      <c r="W5195" s="1046" t="str">
        <f t="shared" si="662"/>
        <v/>
      </c>
      <c r="Z5195" s="1049" t="str">
        <f t="shared" si="661"/>
        <v/>
      </c>
    </row>
    <row r="5196" spans="23:26" ht="12.75" customHeight="1">
      <c r="W5196" s="1046" t="str">
        <f t="shared" si="662"/>
        <v/>
      </c>
      <c r="Z5196" s="1049" t="str">
        <f t="shared" si="661"/>
        <v/>
      </c>
    </row>
    <row r="5197" spans="23:26" ht="12.75" customHeight="1">
      <c r="W5197" s="1046" t="str">
        <f t="shared" si="662"/>
        <v/>
      </c>
      <c r="Z5197" s="1049" t="str">
        <f t="shared" si="661"/>
        <v/>
      </c>
    </row>
    <row r="5198" spans="23:26" ht="12.75" customHeight="1">
      <c r="W5198" s="1046" t="str">
        <f t="shared" si="662"/>
        <v/>
      </c>
      <c r="Z5198" s="1049" t="str">
        <f t="shared" si="661"/>
        <v/>
      </c>
    </row>
    <row r="5199" spans="23:26" ht="12.75" customHeight="1">
      <c r="W5199" s="1046" t="str">
        <f t="shared" si="662"/>
        <v/>
      </c>
      <c r="Z5199" s="1049" t="str">
        <f t="shared" si="661"/>
        <v/>
      </c>
    </row>
    <row r="5200" spans="23:26" ht="12.75" customHeight="1">
      <c r="W5200" s="1046" t="str">
        <f t="shared" si="662"/>
        <v/>
      </c>
      <c r="Z5200" s="1049" t="str">
        <f t="shared" si="661"/>
        <v/>
      </c>
    </row>
    <row r="5201" spans="23:26" ht="12.75" customHeight="1">
      <c r="W5201" s="1046" t="str">
        <f t="shared" si="662"/>
        <v/>
      </c>
      <c r="Z5201" s="1049" t="str">
        <f t="shared" si="661"/>
        <v/>
      </c>
    </row>
    <row r="5202" spans="23:26" ht="12.75" customHeight="1">
      <c r="W5202" s="1046" t="str">
        <f t="shared" si="662"/>
        <v/>
      </c>
      <c r="Z5202" s="1049" t="str">
        <f t="shared" si="661"/>
        <v/>
      </c>
    </row>
    <row r="5203" spans="23:26" ht="12.75" customHeight="1">
      <c r="W5203" s="1046" t="str">
        <f t="shared" si="662"/>
        <v/>
      </c>
      <c r="Z5203" s="1049" t="str">
        <f t="shared" si="661"/>
        <v/>
      </c>
    </row>
    <row r="5204" spans="23:26" ht="12.75" customHeight="1">
      <c r="W5204" s="1046" t="str">
        <f t="shared" si="662"/>
        <v/>
      </c>
      <c r="Z5204" s="1049" t="str">
        <f t="shared" si="661"/>
        <v/>
      </c>
    </row>
    <row r="5205" spans="23:26" ht="12.75" customHeight="1">
      <c r="W5205" s="1046" t="str">
        <f t="shared" si="662"/>
        <v/>
      </c>
      <c r="Z5205" s="1049" t="str">
        <f t="shared" si="661"/>
        <v/>
      </c>
    </row>
    <row r="5206" spans="23:26" ht="12.75" customHeight="1">
      <c r="W5206" s="1046" t="str">
        <f t="shared" si="662"/>
        <v/>
      </c>
      <c r="Z5206" s="1049" t="str">
        <f t="shared" si="661"/>
        <v/>
      </c>
    </row>
    <row r="5207" spans="23:26" ht="12.75" customHeight="1">
      <c r="W5207" s="1046" t="str">
        <f t="shared" si="662"/>
        <v/>
      </c>
      <c r="Z5207" s="1049" t="str">
        <f t="shared" si="661"/>
        <v/>
      </c>
    </row>
    <row r="5208" spans="23:26" ht="12.75" customHeight="1">
      <c r="W5208" s="1046" t="str">
        <f t="shared" si="662"/>
        <v/>
      </c>
      <c r="Z5208" s="1049" t="str">
        <f t="shared" si="661"/>
        <v/>
      </c>
    </row>
    <row r="5209" spans="23:26" ht="12.75" customHeight="1">
      <c r="W5209" s="1046" t="str">
        <f t="shared" si="662"/>
        <v/>
      </c>
      <c r="Z5209" s="1049" t="str">
        <f t="shared" si="661"/>
        <v/>
      </c>
    </row>
    <row r="5210" spans="23:26" ht="12.75" customHeight="1">
      <c r="W5210" s="1046" t="str">
        <f t="shared" si="662"/>
        <v/>
      </c>
      <c r="Z5210" s="1049" t="str">
        <f t="shared" si="661"/>
        <v/>
      </c>
    </row>
    <row r="5211" spans="23:26" ht="12.75" customHeight="1">
      <c r="W5211" s="1046" t="str">
        <f t="shared" si="662"/>
        <v/>
      </c>
      <c r="Z5211" s="1049" t="str">
        <f t="shared" si="661"/>
        <v/>
      </c>
    </row>
    <row r="5212" spans="23:26" ht="12.75" customHeight="1">
      <c r="W5212" s="1046" t="str">
        <f t="shared" si="662"/>
        <v/>
      </c>
      <c r="Z5212" s="1049" t="str">
        <f t="shared" si="661"/>
        <v/>
      </c>
    </row>
    <row r="5213" spans="23:26" ht="12.75" customHeight="1">
      <c r="W5213" s="1046" t="str">
        <f t="shared" si="662"/>
        <v/>
      </c>
      <c r="Z5213" s="1049" t="str">
        <f t="shared" si="661"/>
        <v/>
      </c>
    </row>
    <row r="5214" spans="23:26" ht="12.75" customHeight="1">
      <c r="W5214" s="1046" t="str">
        <f t="shared" si="662"/>
        <v/>
      </c>
      <c r="Z5214" s="1049" t="str">
        <f t="shared" si="661"/>
        <v/>
      </c>
    </row>
    <row r="5215" spans="23:26" ht="12.75" customHeight="1">
      <c r="W5215" s="1046" t="str">
        <f t="shared" si="662"/>
        <v/>
      </c>
      <c r="Z5215" s="1049" t="str">
        <f t="shared" si="661"/>
        <v/>
      </c>
    </row>
    <row r="5216" spans="23:26" ht="12.75" customHeight="1">
      <c r="W5216" s="1046" t="str">
        <f t="shared" si="662"/>
        <v/>
      </c>
      <c r="Z5216" s="1049" t="str">
        <f t="shared" si="661"/>
        <v/>
      </c>
    </row>
    <row r="5217" spans="23:26" ht="12.75" customHeight="1">
      <c r="W5217" s="1046" t="str">
        <f t="shared" si="662"/>
        <v/>
      </c>
      <c r="Z5217" s="1049" t="str">
        <f t="shared" si="661"/>
        <v/>
      </c>
    </row>
    <row r="5218" spans="23:26" ht="12.75" customHeight="1">
      <c r="W5218" s="1046" t="str">
        <f t="shared" si="662"/>
        <v/>
      </c>
      <c r="Z5218" s="1049" t="str">
        <f t="shared" si="661"/>
        <v/>
      </c>
    </row>
    <row r="5219" spans="23:26" ht="12.75" customHeight="1">
      <c r="W5219" s="1046" t="str">
        <f t="shared" si="662"/>
        <v/>
      </c>
      <c r="Z5219" s="1049" t="str">
        <f t="shared" si="661"/>
        <v/>
      </c>
    </row>
  </sheetData>
  <conditionalFormatting sqref="A2:P277 A278:G1248 I278:K1248 H278:H1497 R43:T43 M278:P1248 L278:L3083">
    <cfRule type="expression" dxfId="231" priority="20">
      <formula>$F2="Paid"</formula>
    </cfRule>
  </conditionalFormatting>
  <conditionalFormatting sqref="A2:P277 A278:K1176 H1177:H1497 M278:P1176 L278:L3083 E1177:E1210 J1177:J1214">
    <cfRule type="expression" dxfId="230" priority="44">
      <formula>$F2="Credit "</formula>
    </cfRule>
  </conditionalFormatting>
  <conditionalFormatting sqref="E1 N1:P1 F1:F1048576">
    <cfRule type="containsText" priority="11" operator="containsText" text="Paid">
      <formula>NOT(ISERROR(SEARCH("Paid",E1)))</formula>
    </cfRule>
    <cfRule type="containsText" dxfId="229" priority="10" operator="containsText" text="Paid">
      <formula>NOT(ISERROR(SEARCH("Paid",E1)))</formula>
    </cfRule>
    <cfRule type="containsText" dxfId="228" priority="13" operator="containsText" text="Paid">
      <formula>NOT(ISERROR(SEARCH("Paid",E1)))</formula>
    </cfRule>
  </conditionalFormatting>
  <conditionalFormatting sqref="E2:E1048576">
    <cfRule type="cellIs" dxfId="227" priority="9" operator="lessThan">
      <formula>0</formula>
    </cfRule>
  </conditionalFormatting>
  <conditionalFormatting sqref="F978 H978">
    <cfRule type="expression" dxfId="226" priority="37">
      <formula>$F978="Paid"</formula>
    </cfRule>
  </conditionalFormatting>
  <conditionalFormatting sqref="G1:G1048576 H2:I94 H95:H1048576 I129:I1048576 I1 I96:I127">
    <cfRule type="containsText" dxfId="225" priority="39" operator="containsText" text="FP need">
      <formula>NOT(ISERROR(SEARCH("FP need",G1)))</formula>
    </cfRule>
  </conditionalFormatting>
  <conditionalFormatting sqref="G2:G694">
    <cfRule type="expression" dxfId="224" priority="43">
      <formula>$G2="Due soon"</formula>
    </cfRule>
  </conditionalFormatting>
  <conditionalFormatting sqref="G2:G978 A2:F107 D108:F108 A109:F127 A129:F137 D138:F138 A139:F139 D140:F143 A144:F145 D146:F146 A147:F147 D148:F151 A152:F153 D154:F154 A155:F156 B157:F165 D166:F166 C167:F168 D169:F175 A176:F978 E128 E979:E2354 H2:J2 H3:I127 J3:J278 A108:B108 H128 H129:I278 A138:B138 A140:B143 A146:B146 A148:B151 A154:B154 A157:A175 B166 B169:B173 B175:C175 H279:J978 H979:H1497 J979:J3062">
    <cfRule type="expression" dxfId="223" priority="19">
      <formula>$F2="Credit"</formula>
    </cfRule>
  </conditionalFormatting>
  <conditionalFormatting sqref="G2:G978 J2:J3062 A108:B108 D108:F108 H108:I127 A109:F127 H128 A129:F137 H129:I978 A138:B138 D138:F138 A139:F139 A140:B143 D140:F143 A144:F145 A146:B146 D146:F146 A147:F147 A148:B151 D148:F151 A152:F153 A154:B154 D154:F154 A155:F156 B157:F165 A157:A175 B166 D166:F166 C167:F168 B169:B173 D169:F175 B175:C175 A176:F978 E979:E2354">
    <cfRule type="expression" dxfId="222" priority="45">
      <formula>$F2="Paid"</formula>
    </cfRule>
  </conditionalFormatting>
  <conditionalFormatting sqref="G128 I128">
    <cfRule type="containsText" dxfId="221" priority="14" operator="containsText" text="Over Due">
      <formula>NOT(ISERROR(SEARCH("Over Due",G128)))</formula>
    </cfRule>
    <cfRule type="containsText" dxfId="220" priority="15" operator="containsText" text="FP need">
      <formula>NOT(ISERROR(SEARCH("FP need",G128)))</formula>
    </cfRule>
    <cfRule type="containsText" dxfId="219" priority="16" operator="containsText" text="FF need">
      <formula>NOT(ISERROR(SEARCH("FF need",G128)))</formula>
    </cfRule>
    <cfRule type="containsText" dxfId="218" priority="17" operator="containsText" text="FF need">
      <formula>NOT(ISERROR(SEARCH("FF need",G128)))</formula>
    </cfRule>
    <cfRule type="containsText" dxfId="217" priority="18" operator="containsText" text="Due soon">
      <formula>NOT(ISERROR(SEARCH("Due soon",G128)))</formula>
    </cfRule>
  </conditionalFormatting>
  <conditionalFormatting sqref="G3:I3">
    <cfRule type="containsText" dxfId="216" priority="42" operator="containsText" text="Due soon">
      <formula>NOT(ISERROR(SEARCH("Due soon",G3)))</formula>
    </cfRule>
  </conditionalFormatting>
  <conditionalFormatting sqref="H2:H1048576 G1:G1048576 I129:I1048576">
    <cfRule type="containsText" dxfId="215" priority="38" operator="containsText" text="Over Due">
      <formula>NOT(ISERROR(SEARCH("Over Due",G1)))</formula>
    </cfRule>
  </conditionalFormatting>
  <conditionalFormatting sqref="H2:H1048576">
    <cfRule type="containsText" dxfId="214" priority="35" operator="containsText" text="Paid">
      <formula>NOT(ISERROR(SEARCH("Paid",H2)))</formula>
    </cfRule>
    <cfRule type="containsText" dxfId="213" priority="34" operator="containsText" text="Paid">
      <formula>NOT(ISERROR(SEARCH("Paid",H2)))</formula>
    </cfRule>
    <cfRule type="containsText" priority="33" operator="containsText" text="Paid">
      <formula>NOT(ISERROR(SEARCH("Paid",H2)))</formula>
    </cfRule>
    <cfRule type="containsText" dxfId="212" priority="32" operator="containsText" text="Paid">
      <formula>NOT(ISERROR(SEARCH("Paid",H2)))</formula>
    </cfRule>
  </conditionalFormatting>
  <conditionalFormatting sqref="H96:H121">
    <cfRule type="expression" dxfId="211" priority="31">
      <formula>#REF!="Credit"</formula>
    </cfRule>
  </conditionalFormatting>
  <conditionalFormatting sqref="H978 F978">
    <cfRule type="expression" dxfId="210" priority="36">
      <formula>$F978="Credit"</formula>
    </cfRule>
  </conditionalFormatting>
  <conditionalFormatting sqref="I1 G1:G1048576 H2:I94 H95:H1048576 I96:I127 I129:I1048576">
    <cfRule type="containsText" dxfId="209" priority="41" operator="containsText" text="FF need">
      <formula>NOT(ISERROR(SEARCH("FF need",G1)))</formula>
    </cfRule>
    <cfRule type="containsText" dxfId="208" priority="40" operator="containsText" text="FF need">
      <formula>NOT(ISERROR(SEARCH("FF need",G1)))</formula>
    </cfRule>
  </conditionalFormatting>
  <conditionalFormatting sqref="I1:I127">
    <cfRule type="containsText" dxfId="207" priority="21" operator="containsText" text="Over Due">
      <formula>NOT(ISERROR(SEARCH("Over Due",I1)))</formula>
    </cfRule>
  </conditionalFormatting>
  <conditionalFormatting sqref="I95">
    <cfRule type="containsText" dxfId="206" priority="24" operator="containsText" text="FF need">
      <formula>NOT(ISERROR(SEARCH("FF need",I95)))</formula>
    </cfRule>
    <cfRule type="containsText" dxfId="205" priority="25" operator="containsText" text="Due soon">
      <formula>NOT(ISERROR(SEARCH("Due soon",I95)))</formula>
    </cfRule>
    <cfRule type="containsText" dxfId="204" priority="22" operator="containsText" text="FF need">
      <formula>NOT(ISERROR(SEARCH("FF need",I95)))</formula>
    </cfRule>
    <cfRule type="containsText" dxfId="203" priority="23" operator="containsText" text="FF need">
      <formula>NOT(ISERROR(SEARCH("FF need",I95)))</formula>
    </cfRule>
  </conditionalFormatting>
  <conditionalFormatting sqref="J1 V4">
    <cfRule type="containsText" dxfId="202" priority="26" operator="containsText" text="Over Due">
      <formula>NOT(ISERROR(SEARCH("Over Due",J1)))</formula>
    </cfRule>
    <cfRule type="containsText" dxfId="201" priority="27" operator="containsText" text="FF need">
      <formula>NOT(ISERROR(SEARCH("FF need",J1)))</formula>
    </cfRule>
    <cfRule type="containsText" dxfId="200" priority="28" operator="containsText" text="FF need">
      <formula>NOT(ISERROR(SEARCH("FF need",J1)))</formula>
    </cfRule>
    <cfRule type="containsText" dxfId="199" priority="29" operator="containsText" text="FF need">
      <formula>NOT(ISERROR(SEARCH("FF need",J1)))</formula>
    </cfRule>
    <cfRule type="containsText" dxfId="198" priority="30" operator="containsText" text="Due soon">
      <formula>NOT(ISERROR(SEARCH("Due soon",J1)))</formula>
    </cfRule>
  </conditionalFormatting>
  <conditionalFormatting sqref="N1:P1 E1 F1:F1048576">
    <cfRule type="containsText" dxfId="197" priority="12" operator="containsText" text="Paid">
      <formula>NOT(ISERROR(SEARCH("Paid",E1)))</formula>
    </cfRule>
  </conditionalFormatting>
  <conditionalFormatting sqref="N1:P1">
    <cfRule type="containsText" dxfId="196" priority="8" operator="containsText" text="Due soon">
      <formula>NOT(ISERROR(SEARCH("Due soon",N1)))</formula>
    </cfRule>
    <cfRule type="containsText" dxfId="195" priority="7" operator="containsText" text="FF need">
      <formula>NOT(ISERROR(SEARCH("FF need",N1)))</formula>
    </cfRule>
    <cfRule type="containsText" dxfId="194" priority="5" operator="containsText" text="FF need">
      <formula>NOT(ISERROR(SEARCH("FF need",N1)))</formula>
    </cfRule>
    <cfRule type="containsText" dxfId="193" priority="4" operator="containsText" text="Over Due">
      <formula>NOT(ISERROR(SEARCH("Over Due",N1)))</formula>
    </cfRule>
    <cfRule type="containsText" dxfId="192" priority="6" operator="containsText" text="FF need">
      <formula>NOT(ISERROR(SEARCH("FF need",N1)))</formula>
    </cfRule>
  </conditionalFormatting>
  <conditionalFormatting sqref="R43:T43 B148">
    <cfRule type="expression" dxfId="191" priority="3">
      <formula>$F43="Credit"</formula>
    </cfRule>
  </conditionalFormatting>
  <conditionalFormatting sqref="AM30:AO30">
    <cfRule type="expression" dxfId="190" priority="1">
      <formula>$F42="Credit"</formula>
    </cfRule>
    <cfRule type="expression" dxfId="189" priority="2">
      <formula>$F42="Paid"</formula>
    </cfRule>
  </conditionalFormatting>
  <dataValidations count="4">
    <dataValidation type="list" allowBlank="1" showInputMessage="1" showErrorMessage="1" sqref="H1498:H1048576" xr:uid="{283288DB-03F0-4723-BAE2-2C1B0463F866}">
      <formula1>#REF!</formula1>
    </dataValidation>
    <dataValidation type="list" allowBlank="1" showInputMessage="1" showErrorMessage="1" sqref="F2:F246" xr:uid="{84374D22-2186-437F-AEB6-3A6817837698}">
      <formula1>"Credit ,Paid,Parcial"</formula1>
    </dataValidation>
    <dataValidation allowBlank="1" showInputMessage="1" showErrorMessage="1" sqref="I2:I54" xr:uid="{C41F86A8-9683-4BBC-99DC-237165D99310}"/>
    <dataValidation type="list" allowBlank="1" showInputMessage="1" showErrorMessage="1" sqref="R1" xr:uid="{0C23A646-664E-4563-A1E9-57045E3C8944}">
      <formula1>"Over Due,Due soon,FP need,Pending,Settled"</formula1>
    </dataValidation>
  </dataValidations>
  <pageMargins left="0.75" right="0.75" top="1" bottom="1" header="0.511811023622047" footer="0.511811023622047"/>
  <pageSetup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68FAD-B2F8-4E25-BD3E-06495C541D74}">
  <sheetPr>
    <tabColor rgb="FF00B050"/>
  </sheetPr>
  <dimension ref="A1:AY5219"/>
  <sheetViews>
    <sheetView zoomScale="150" zoomScaleNormal="150" workbookViewId="0">
      <pane ySplit="3" topLeftCell="A17" activePane="bottomLeft" state="frozenSplit"/>
      <selection activeCell="S20" sqref="S20"/>
      <selection pane="bottomLeft" activeCell="R25" sqref="R25"/>
    </sheetView>
  </sheetViews>
  <sheetFormatPr defaultColWidth="9.140625" defaultRowHeight="12.75" customHeight="1"/>
  <cols>
    <col min="1" max="1" width="3.28515625" style="1085" customWidth="1"/>
    <col min="2" max="2" width="11.85546875" style="1107" customWidth="1"/>
    <col min="3" max="3" width="9.85546875" style="1088" customWidth="1"/>
    <col min="4" max="4" width="5.5703125" style="1095" customWidth="1"/>
    <col min="5" max="5" width="5.28515625" style="1083" customWidth="1"/>
    <col min="6" max="6" width="8.5703125" style="1084" customWidth="1"/>
    <col min="7" max="7" width="11.28515625" style="1085" customWidth="1"/>
    <col min="8" max="8" width="8" style="1085" customWidth="1"/>
    <col min="9" max="9" width="5.5703125" style="1116" customWidth="1"/>
    <col min="10" max="10" width="5.7109375" style="1120" customWidth="1"/>
    <col min="11" max="11" width="5.42578125" style="1040" customWidth="1"/>
    <col min="12" max="12" width="5.42578125" style="1041" customWidth="1"/>
    <col min="13" max="13" width="7" style="1063" customWidth="1"/>
    <col min="14" max="14" width="8.140625" style="1063" customWidth="1"/>
    <col min="15" max="15" width="8.5703125" style="1063" customWidth="1"/>
    <col min="16" max="16" width="8.5703125" style="1070" hidden="1" customWidth="1"/>
    <col min="17" max="17" width="2.85546875" style="1023" customWidth="1"/>
    <col min="18" max="18" width="10.85546875" style="885" customWidth="1"/>
    <col min="19" max="19" width="10.7109375" style="1055" customWidth="1"/>
    <col min="20" max="20" width="8" style="514" customWidth="1"/>
    <col min="21" max="21" width="10.42578125" style="885" customWidth="1"/>
    <col min="22" max="22" width="2.5703125" style="885" customWidth="1"/>
    <col min="23" max="23" width="9.28515625" style="1074" hidden="1" customWidth="1"/>
    <col min="24" max="24" width="9.28515625" style="1071" hidden="1" customWidth="1"/>
    <col min="25" max="25" width="8.140625" style="1147" customWidth="1"/>
    <col min="26" max="26" width="11.28515625" style="1073" hidden="1" customWidth="1"/>
    <col min="27" max="27" width="8.7109375" style="1073" hidden="1" customWidth="1"/>
    <col min="28" max="28" width="8.7109375" style="1050" customWidth="1"/>
    <col min="29" max="29" width="2.140625" style="1051" customWidth="1"/>
    <col min="30" max="30" width="9.140625" style="1070" customWidth="1"/>
    <col min="31" max="31" width="9.85546875" style="885" customWidth="1"/>
    <col min="32" max="32" width="11.140625" style="885" customWidth="1"/>
    <col min="33" max="41" width="6.42578125" style="885" customWidth="1"/>
    <col min="42" max="45" width="5.28515625" style="885" customWidth="1"/>
    <col min="46" max="46" width="10.28515625" style="885" customWidth="1"/>
    <col min="47" max="48" width="9.140625" style="885"/>
    <col min="49" max="16384" width="9.140625" style="1038"/>
  </cols>
  <sheetData>
    <row r="1" spans="1:42" s="14" customFormat="1" ht="25.5" customHeight="1" thickTop="1" thickBot="1">
      <c r="A1" s="1075" t="s">
        <v>517</v>
      </c>
      <c r="B1" s="1148" t="s">
        <v>139</v>
      </c>
      <c r="C1" s="1076" t="s">
        <v>69</v>
      </c>
      <c r="D1" s="1077" t="s">
        <v>140</v>
      </c>
      <c r="E1" s="1026" t="s">
        <v>40</v>
      </c>
      <c r="F1" s="1027" t="s">
        <v>346</v>
      </c>
      <c r="G1" s="1026" t="s">
        <v>347</v>
      </c>
      <c r="H1" s="1078" t="s">
        <v>73</v>
      </c>
      <c r="I1" s="1114" t="s">
        <v>343</v>
      </c>
      <c r="J1" s="1115" t="s">
        <v>39</v>
      </c>
      <c r="K1" s="1024" t="s">
        <v>42</v>
      </c>
      <c r="L1" s="1025" t="s">
        <v>522</v>
      </c>
      <c r="M1" s="1026" t="s">
        <v>175</v>
      </c>
      <c r="N1" s="1027" t="s">
        <v>338</v>
      </c>
      <c r="O1" s="1026" t="s">
        <v>143</v>
      </c>
      <c r="P1" s="1028"/>
      <c r="Q1" s="1029">
        <f ca="1">TODAY()</f>
        <v>46218</v>
      </c>
      <c r="R1" s="1030" t="s">
        <v>144</v>
      </c>
      <c r="S1" s="1030" t="str">
        <f ca="1">_xlfn.XLOOKUP(R1,G2:G1005,F2:F1005)</f>
        <v xml:space="preserve">Credit </v>
      </c>
      <c r="T1" s="1030" t="s">
        <v>145</v>
      </c>
      <c r="U1" s="1030" t="s">
        <v>146</v>
      </c>
      <c r="V1" s="430"/>
      <c r="W1" s="1031" t="s">
        <v>351</v>
      </c>
      <c r="X1" s="1032" t="s">
        <v>354</v>
      </c>
      <c r="Y1" s="1145" t="s">
        <v>350</v>
      </c>
      <c r="Z1" s="1034" t="s">
        <v>352</v>
      </c>
      <c r="AA1" s="1034" t="s">
        <v>355</v>
      </c>
      <c r="AB1" s="1034" t="s">
        <v>353</v>
      </c>
      <c r="AC1" s="1035"/>
      <c r="AD1" s="1031" t="s">
        <v>339</v>
      </c>
      <c r="AE1" s="1036" t="s">
        <v>340</v>
      </c>
      <c r="AF1" s="1037"/>
      <c r="AG1" s="1037"/>
      <c r="AH1" s="1037"/>
      <c r="AM1" s="1038"/>
      <c r="AN1" s="1038"/>
      <c r="AO1" s="1038"/>
      <c r="AP1" s="1039"/>
    </row>
    <row r="2" spans="1:42" s="1038" customFormat="1" ht="14.25" customHeight="1" thickTop="1" thickBot="1">
      <c r="A2" s="1079">
        <v>1</v>
      </c>
      <c r="B2" s="1149" t="s">
        <v>97</v>
      </c>
      <c r="C2" s="1081">
        <v>62000</v>
      </c>
      <c r="D2" s="1082">
        <v>46104</v>
      </c>
      <c r="E2" s="1083">
        <f ca="1">IF(D2="","",IF(F2="paid",0,I2-J2))</f>
        <v>-54</v>
      </c>
      <c r="F2" s="1084" t="s">
        <v>247</v>
      </c>
      <c r="G2" s="1085" t="str">
        <f t="shared" ref="G2:G65" ca="1" si="0">IF(F2="Paid","Settled",IF(E2="","",IF(E2&lt;0,"Over Due",IF(E2&lt;=10,"Due soon",IF(E2&lt;=20,"FP need",IF(E2&lt;=30,"Pending","Pending"))))))</f>
        <v>Over Due</v>
      </c>
      <c r="H2" s="1079" t="str">
        <f t="shared" ref="H2:H47" si="1">IFERROR(CHOOSE($X2,"መስከረም","ጥቅምት","ህዳር  ","ታህሳስ ","ጥር ","የካቲት ","መጋቢት ","ሚይዚያ ","ግንቦት ","ሰኔ ","ሐምሌ ","ነሐሴ ","Pagume"),"")</f>
        <v xml:space="preserve">መጋቢት </v>
      </c>
      <c r="I2" s="1116">
        <v>60</v>
      </c>
      <c r="J2" s="1117">
        <f ca="1">IF(D2="","-",$Q$1-D2)</f>
        <v>114</v>
      </c>
      <c r="K2" s="1040"/>
      <c r="L2" s="1041">
        <f ca="1">IF(E2="","",$Q$1+E2)</f>
        <v>46164</v>
      </c>
      <c r="M2" s="1041" t="s">
        <v>367</v>
      </c>
      <c r="N2" s="1086"/>
      <c r="O2" s="1042" cm="1">
        <f t="array" ref="O2">SUMPRODUCT(($F2:$F2="Parcial")*ABS($C2:$C2-$N2:$N2))</f>
        <v>0</v>
      </c>
      <c r="P2" s="1043"/>
      <c r="Q2" s="1023"/>
      <c r="R2" s="1044">
        <f ca="1">SUMIFS(C2:C1005,G2:G1005,R1)</f>
        <v>1012630</v>
      </c>
      <c r="S2" s="1044">
        <f ca="1">SUMIFS(C2:C1000,F2:F1000,S1)</f>
        <v>2828380</v>
      </c>
      <c r="T2" s="1044">
        <f>SUMIFS(O2:O1005,F2:F1005,T1)</f>
        <v>13050</v>
      </c>
      <c r="U2" s="1044">
        <f ca="1">T2+S2</f>
        <v>2841430</v>
      </c>
      <c r="V2" s="1045"/>
      <c r="W2" s="1046" t="str">
        <f>IF($D2="","",_xlfn.LET(_xlpm.gDate,D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2018-07-14</v>
      </c>
      <c r="X2" s="1047" t="str">
        <f>IF($W2="","",TEXT($W2,"mm"))</f>
        <v>07</v>
      </c>
      <c r="Y2" s="1146" t="str">
        <f>IFERROR(CHOOSE(X2,"መስከረም","ጥቅምት","ህዳር  ","ታህሳስ ","ጥር ","የካቲት ","መጋቢት18","ሚይዚያ ","ግንቦት18","ሰኔ18","ሐምሌ ","ነሐሴ ","Pagume"),"")</f>
        <v>መጋቢት18</v>
      </c>
      <c r="Z2" s="1049" t="str">
        <f>IF($K2="","",_xlfn.LET(_xlpm.gDate,K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 s="1049" t="str">
        <f>IF($Z2="","",TEXT($Z2,"mm"))</f>
        <v/>
      </c>
      <c r="AB2" s="1050" t="str">
        <f>IFERROR(CHOOSE(AA2,"መስከረም","ጥቅምት","ህዳር  ","ታህሳስ ","ጥር ","የካቲት ","መጋቢት ","ሚይዚያ ","ግንቦት ","ሰኔ ","ሐምሌ ","ነሐሴ ","Pagume"),"")</f>
        <v/>
      </c>
      <c r="AC2" s="1051"/>
      <c r="AD2" s="1052" t="str">
        <f>IF($D2="","",YEAR(D2)&amp;"-W"&amp;WEEKNUM(D2,2))</f>
        <v>2026-W13</v>
      </c>
      <c r="AE2" s="1053" t="str">
        <f>IF($K2="","",YEAR(K2)&amp;"-W"&amp;WEEKNUM(K2,2))</f>
        <v/>
      </c>
      <c r="AF2" s="885"/>
      <c r="AG2" s="885"/>
      <c r="AH2" s="885"/>
      <c r="AP2" s="885"/>
    </row>
    <row r="3" spans="1:42" s="1038" customFormat="1" ht="14.25" customHeight="1" thickTop="1">
      <c r="A3" s="1079">
        <v>2</v>
      </c>
      <c r="B3" s="1149" t="s">
        <v>97</v>
      </c>
      <c r="C3" s="1081">
        <v>353600</v>
      </c>
      <c r="D3" s="1082">
        <v>46155</v>
      </c>
      <c r="E3" s="1083">
        <f t="shared" ref="E3:E66" ca="1" si="2">IF(D3="","",IF(F3="paid",0,I3-J3))</f>
        <v>-3</v>
      </c>
      <c r="F3" s="1084" t="s">
        <v>247</v>
      </c>
      <c r="G3" s="1085" t="str">
        <f t="shared" ca="1" si="0"/>
        <v>Over Due</v>
      </c>
      <c r="H3" s="1079" t="str">
        <f t="shared" si="1"/>
        <v xml:space="preserve">ግንቦት </v>
      </c>
      <c r="I3" s="1116">
        <v>60</v>
      </c>
      <c r="J3" s="1117">
        <f t="shared" ref="J3:J66" ca="1" si="3">IF(D3="","-",$Q$1-D3)</f>
        <v>63</v>
      </c>
      <c r="K3" s="1040"/>
      <c r="L3" s="1041">
        <f t="shared" ref="L3:L66" ca="1" si="4">IF(E3="","",$Q$1+E3)</f>
        <v>46215</v>
      </c>
      <c r="M3" s="1041" t="s">
        <v>367</v>
      </c>
      <c r="N3" s="1087"/>
      <c r="O3" s="1042" cm="1">
        <f t="array" ref="O3">SUMPRODUCT(($F3:$F3="Parcial")*ABS($C3:$C3-$N3:$N3))</f>
        <v>0</v>
      </c>
      <c r="P3" s="1043"/>
      <c r="Q3" s="1023"/>
      <c r="R3" s="1054">
        <f ca="1">COUNTIF(G2:G984,R1)</f>
        <v>11</v>
      </c>
      <c r="S3" s="1054">
        <f ca="1">COUNTIF(F2:F984,S1)</f>
        <v>31</v>
      </c>
      <c r="T3" s="1054">
        <f>COUNTIF(F2:F984,T1)</f>
        <v>1</v>
      </c>
      <c r="U3" s="1054">
        <f ca="1">T3+S3</f>
        <v>32</v>
      </c>
      <c r="V3" s="1055"/>
      <c r="W3" s="1046" t="str">
        <f t="shared" ref="W3:W66" si="5">IF($D3="","",_xlfn.LET(_xlpm.gDate,D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2018-09-05</v>
      </c>
      <c r="X3" s="1047" t="str">
        <f t="shared" ref="X3:X66" si="6">IF($W3="","",TEXT($W3,"mm"))</f>
        <v>09</v>
      </c>
      <c r="Y3" s="1146" t="str">
        <f t="shared" ref="Y3:Y32" si="7">IFERROR(CHOOSE(X3,"መስከረም","ጥቅምት","ህዳር  ","ታህሳስ ","ጥር ","የካቲት ","መጋቢት18","ሚይዚያ ","ግንቦት18","ሰኔ18","ሐምሌ ","ነሐሴ ","Pagume"),"")</f>
        <v>ግንቦት18</v>
      </c>
      <c r="Z3" s="1049" t="str">
        <f t="shared" ref="Z3:Z66" si="8">IF($K3="","",_xlfn.LET(_xlpm.gDate,K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 s="1049" t="str">
        <f t="shared" ref="AA3:AA66" si="9">IF($Z3="","",TEXT($Z3,"mm"))</f>
        <v/>
      </c>
      <c r="AB3" s="1050" t="str">
        <f t="shared" ref="AB3:AB66" si="10">IFERROR(CHOOSE(AA3,"መስከረም","ጥቅምት","ህዳር  ","ታህሳስ ","ጥር ","የካቲት ","መጋቢት ","ሚይዚያ ","ግንቦት ","ሰኔ ","ሐምሌ ","ነሐሴ ","Pagume"),"")</f>
        <v/>
      </c>
      <c r="AC3" s="1051"/>
      <c r="AD3" s="1052" t="str">
        <f t="shared" ref="AD3:AD54" si="11">IF($D3="","",YEAR(D3)&amp;"-W"&amp;WEEKNUM(D3,2))</f>
        <v>2026-W20</v>
      </c>
      <c r="AE3" s="1053" t="str">
        <f t="shared" ref="AE3:AE66" si="12">IF($K3="","",YEAR(K3)&amp;"-W"&amp;WEEKNUM(K3,2))</f>
        <v/>
      </c>
      <c r="AF3" s="885"/>
      <c r="AG3" s="885"/>
      <c r="AH3" s="885"/>
      <c r="AP3" s="885"/>
    </row>
    <row r="4" spans="1:42" s="1038" customFormat="1" ht="14.25" customHeight="1">
      <c r="A4" s="1079">
        <v>3</v>
      </c>
      <c r="B4" s="1149" t="s">
        <v>92</v>
      </c>
      <c r="C4" s="1081">
        <v>59900</v>
      </c>
      <c r="D4" s="1082">
        <v>46155</v>
      </c>
      <c r="E4" s="1083">
        <f t="shared" ca="1" si="2"/>
        <v>-33</v>
      </c>
      <c r="F4" s="1084" t="s">
        <v>247</v>
      </c>
      <c r="G4" s="1085" t="str">
        <f t="shared" ca="1" si="0"/>
        <v>Over Due</v>
      </c>
      <c r="H4" s="1079" t="str">
        <f t="shared" si="1"/>
        <v xml:space="preserve">ግንቦት </v>
      </c>
      <c r="I4" s="1116">
        <v>30</v>
      </c>
      <c r="J4" s="1117">
        <f t="shared" ca="1" si="3"/>
        <v>63</v>
      </c>
      <c r="K4" s="1040"/>
      <c r="L4" s="1041">
        <f t="shared" ca="1" si="4"/>
        <v>46185</v>
      </c>
      <c r="M4" s="1041" t="s">
        <v>367</v>
      </c>
      <c r="N4" s="1087"/>
      <c r="O4" s="1042" cm="1">
        <f t="array" ref="O4">SUMPRODUCT(($F4:$F4="Parcial")*ABS($C4:$C4-$N4:$N4))</f>
        <v>0</v>
      </c>
      <c r="P4" s="1043"/>
      <c r="V4" s="1039"/>
      <c r="W4" s="1046" t="str">
        <f t="shared" si="5"/>
        <v>2018-09-05</v>
      </c>
      <c r="X4" s="1047" t="str">
        <f t="shared" si="6"/>
        <v>09</v>
      </c>
      <c r="Y4" s="1146" t="str">
        <f t="shared" si="7"/>
        <v>ግንቦት18</v>
      </c>
      <c r="Z4" s="1049" t="str">
        <f t="shared" si="8"/>
        <v/>
      </c>
      <c r="AA4" s="1049" t="str">
        <f t="shared" si="9"/>
        <v/>
      </c>
      <c r="AB4" s="1050" t="str">
        <f t="shared" si="10"/>
        <v/>
      </c>
      <c r="AC4" s="1051"/>
      <c r="AD4" s="1052" t="str">
        <f t="shared" si="11"/>
        <v>2026-W20</v>
      </c>
      <c r="AE4" s="1053" t="str">
        <f t="shared" si="12"/>
        <v/>
      </c>
      <c r="AF4" s="885"/>
      <c r="AG4" s="885"/>
      <c r="AH4" s="885"/>
      <c r="AP4" s="885"/>
    </row>
    <row r="5" spans="1:42" s="1038" customFormat="1" ht="14.25" customHeight="1">
      <c r="A5" s="1079">
        <v>4</v>
      </c>
      <c r="B5" s="1149" t="s">
        <v>523</v>
      </c>
      <c r="C5" s="1081">
        <v>43800</v>
      </c>
      <c r="D5" s="1082">
        <v>46157</v>
      </c>
      <c r="E5" s="1083">
        <f t="shared" ca="1" si="2"/>
        <v>-31</v>
      </c>
      <c r="F5" s="1084" t="s">
        <v>247</v>
      </c>
      <c r="G5" s="1085" t="str">
        <f t="shared" ca="1" si="0"/>
        <v>Over Due</v>
      </c>
      <c r="H5" s="1079" t="str">
        <f t="shared" si="1"/>
        <v xml:space="preserve">ግንቦት </v>
      </c>
      <c r="I5" s="1116">
        <v>30</v>
      </c>
      <c r="J5" s="1117">
        <f t="shared" ca="1" si="3"/>
        <v>61</v>
      </c>
      <c r="K5" s="1040"/>
      <c r="L5" s="1041">
        <f t="shared" ca="1" si="4"/>
        <v>46187</v>
      </c>
      <c r="M5" s="1041" t="s">
        <v>367</v>
      </c>
      <c r="N5" s="1087"/>
      <c r="O5" s="1042" cm="1">
        <f t="array" ref="O5">SUMPRODUCT(($F5:$F5="Parcial")*ABS($C5:$C5-$N5:$N5))</f>
        <v>0</v>
      </c>
      <c r="P5" s="1043"/>
      <c r="V5" s="885"/>
      <c r="W5" s="1046" t="str">
        <f t="shared" si="5"/>
        <v>2018-09-07</v>
      </c>
      <c r="X5" s="1047" t="str">
        <f t="shared" si="6"/>
        <v>09</v>
      </c>
      <c r="Y5" s="1146" t="str">
        <f t="shared" si="7"/>
        <v>ግንቦት18</v>
      </c>
      <c r="Z5" s="1049" t="str">
        <f t="shared" si="8"/>
        <v/>
      </c>
      <c r="AA5" s="1049" t="str">
        <f t="shared" si="9"/>
        <v/>
      </c>
      <c r="AB5" s="1050" t="str">
        <f t="shared" si="10"/>
        <v/>
      </c>
      <c r="AC5" s="1051"/>
      <c r="AD5" s="1052" t="str">
        <f t="shared" si="11"/>
        <v>2026-W20</v>
      </c>
      <c r="AE5" s="1053" t="str">
        <f t="shared" si="12"/>
        <v/>
      </c>
      <c r="AF5" s="885"/>
      <c r="AG5" s="885"/>
      <c r="AH5" s="885"/>
      <c r="AP5" s="885"/>
    </row>
    <row r="6" spans="1:42" s="1038" customFormat="1" ht="14.25" customHeight="1">
      <c r="A6" s="1079">
        <v>5</v>
      </c>
      <c r="B6" s="1149" t="s">
        <v>100</v>
      </c>
      <c r="C6" s="1088">
        <v>218455</v>
      </c>
      <c r="D6" s="1082">
        <v>46161</v>
      </c>
      <c r="E6" s="1083">
        <f t="shared" ca="1" si="2"/>
        <v>-27</v>
      </c>
      <c r="F6" s="1084" t="s">
        <v>247</v>
      </c>
      <c r="G6" s="1085" t="str">
        <f t="shared" ca="1" si="0"/>
        <v>Over Due</v>
      </c>
      <c r="H6" s="1079" t="str">
        <f t="shared" si="1"/>
        <v xml:space="preserve">ግንቦት </v>
      </c>
      <c r="I6" s="1116">
        <v>30</v>
      </c>
      <c r="J6" s="1117">
        <f t="shared" ca="1" si="3"/>
        <v>57</v>
      </c>
      <c r="K6" s="1040"/>
      <c r="L6" s="1041">
        <f t="shared" ca="1" si="4"/>
        <v>46191</v>
      </c>
      <c r="M6" s="1041" t="s">
        <v>367</v>
      </c>
      <c r="N6" s="1087"/>
      <c r="O6" s="1042" cm="1">
        <f t="array" ref="O6">SUMPRODUCT(($F6:$F6="Parcial")*ABS($C6:$C6-$N6:$N6))</f>
        <v>0</v>
      </c>
      <c r="P6" s="1043"/>
      <c r="V6" s="885"/>
      <c r="W6" s="1046" t="str">
        <f t="shared" si="5"/>
        <v>2018-09-11</v>
      </c>
      <c r="X6" s="1047" t="str">
        <f t="shared" si="6"/>
        <v>09</v>
      </c>
      <c r="Y6" s="1146" t="str">
        <f t="shared" si="7"/>
        <v>ግንቦት18</v>
      </c>
      <c r="Z6" s="1049" t="str">
        <f t="shared" si="8"/>
        <v/>
      </c>
      <c r="AA6" s="1049" t="str">
        <f t="shared" si="9"/>
        <v/>
      </c>
      <c r="AB6" s="1050" t="str">
        <f t="shared" si="10"/>
        <v/>
      </c>
      <c r="AC6" s="1051"/>
      <c r="AD6" s="1052" t="str">
        <f t="shared" si="11"/>
        <v>2026-W21</v>
      </c>
      <c r="AE6" s="1053" t="str">
        <f t="shared" si="12"/>
        <v/>
      </c>
      <c r="AF6" s="885"/>
      <c r="AG6" s="885"/>
      <c r="AH6" s="885"/>
      <c r="AP6" s="885"/>
    </row>
    <row r="7" spans="1:42" s="1038" customFormat="1" ht="14.25" customHeight="1">
      <c r="A7" s="1079">
        <v>6</v>
      </c>
      <c r="B7" s="1149" t="s">
        <v>528</v>
      </c>
      <c r="C7" s="1088">
        <v>35500</v>
      </c>
      <c r="D7" s="1082">
        <v>46161</v>
      </c>
      <c r="E7" s="1083">
        <f t="shared" si="2"/>
        <v>0</v>
      </c>
      <c r="F7" s="1084" t="s">
        <v>164</v>
      </c>
      <c r="G7" s="1085" t="str">
        <f t="shared" si="0"/>
        <v>Settled</v>
      </c>
      <c r="H7" s="1079" t="str">
        <f t="shared" si="1"/>
        <v xml:space="preserve">ግንቦት </v>
      </c>
      <c r="I7" s="1116">
        <v>30</v>
      </c>
      <c r="J7" s="1117">
        <f t="shared" ca="1" si="3"/>
        <v>57</v>
      </c>
      <c r="K7" s="1040">
        <v>46217</v>
      </c>
      <c r="L7" s="1041">
        <f t="shared" ca="1" si="4"/>
        <v>46218</v>
      </c>
      <c r="M7" s="1041" t="s">
        <v>367</v>
      </c>
      <c r="N7" s="1087"/>
      <c r="O7" s="1042" cm="1">
        <f t="array" ref="O7">SUMPRODUCT(($F7:$F7="Parcial")*ABS($C7:$C7-$N7:$N7))</f>
        <v>0</v>
      </c>
      <c r="P7" s="1043"/>
      <c r="V7" s="885"/>
      <c r="W7" s="1046" t="str">
        <f t="shared" si="5"/>
        <v>2018-09-11</v>
      </c>
      <c r="X7" s="1047" t="str">
        <f t="shared" si="6"/>
        <v>09</v>
      </c>
      <c r="Y7" s="1146" t="str">
        <f t="shared" si="7"/>
        <v>ግንቦት18</v>
      </c>
      <c r="Z7" s="1049" t="str">
        <f t="shared" si="8"/>
        <v>2018-11-07</v>
      </c>
      <c r="AA7" s="1049" t="str">
        <f t="shared" si="9"/>
        <v>11</v>
      </c>
      <c r="AB7" s="1050" t="str">
        <f t="shared" si="10"/>
        <v xml:space="preserve">ሐምሌ </v>
      </c>
      <c r="AC7" s="1051"/>
      <c r="AD7" s="1052" t="str">
        <f t="shared" si="11"/>
        <v>2026-W21</v>
      </c>
      <c r="AE7" s="1053" t="str">
        <f t="shared" si="12"/>
        <v>2026-W29</v>
      </c>
      <c r="AF7" s="885"/>
      <c r="AG7" s="885"/>
      <c r="AH7" s="885"/>
      <c r="AM7" s="1056"/>
      <c r="AN7" s="1056"/>
      <c r="AO7" s="1056"/>
      <c r="AP7" s="885"/>
    </row>
    <row r="8" spans="1:42" s="1038" customFormat="1" ht="14.25" customHeight="1">
      <c r="A8" s="1079">
        <v>7</v>
      </c>
      <c r="B8" s="1149" t="s">
        <v>529</v>
      </c>
      <c r="C8" s="1088">
        <v>33050</v>
      </c>
      <c r="D8" s="1082">
        <v>46164</v>
      </c>
      <c r="E8" s="1083">
        <f t="shared" ca="1" si="2"/>
        <v>-24</v>
      </c>
      <c r="F8" s="1084" t="s">
        <v>145</v>
      </c>
      <c r="G8" s="1085" t="str">
        <f t="shared" ca="1" si="0"/>
        <v>Over Due</v>
      </c>
      <c r="H8" s="1079" t="str">
        <f t="shared" si="1"/>
        <v xml:space="preserve">ግንቦት </v>
      </c>
      <c r="I8" s="1116">
        <v>30</v>
      </c>
      <c r="J8" s="1117">
        <f t="shared" ca="1" si="3"/>
        <v>54</v>
      </c>
      <c r="K8" s="1040">
        <v>46183</v>
      </c>
      <c r="L8" s="1041">
        <f t="shared" ca="1" si="4"/>
        <v>46194</v>
      </c>
      <c r="M8" s="1041" t="s">
        <v>367</v>
      </c>
      <c r="N8" s="1087">
        <v>20000</v>
      </c>
      <c r="O8" s="1042" cm="1">
        <f t="array" ref="O8">SUMPRODUCT(($F8:$F8="Parcial")*ABS($C8:$C8-$N8:$N8))</f>
        <v>13050</v>
      </c>
      <c r="P8" s="1043"/>
      <c r="V8" s="885"/>
      <c r="W8" s="1046" t="str">
        <f t="shared" si="5"/>
        <v>2018-09-14</v>
      </c>
      <c r="X8" s="1047" t="str">
        <f t="shared" si="6"/>
        <v>09</v>
      </c>
      <c r="Y8" s="1146" t="str">
        <f t="shared" si="7"/>
        <v>ግንቦት18</v>
      </c>
      <c r="Z8" s="1049" t="str">
        <f t="shared" si="8"/>
        <v>2018-10-03</v>
      </c>
      <c r="AA8" s="1049" t="str">
        <f t="shared" si="9"/>
        <v>10</v>
      </c>
      <c r="AB8" s="1050" t="str">
        <f t="shared" si="10"/>
        <v xml:space="preserve">ሰኔ </v>
      </c>
      <c r="AC8" s="1051"/>
      <c r="AD8" s="1052" t="str">
        <f t="shared" si="11"/>
        <v>2026-W21</v>
      </c>
      <c r="AE8" s="1053" t="str">
        <f t="shared" si="12"/>
        <v>2026-W24</v>
      </c>
      <c r="AF8" s="885"/>
      <c r="AG8" s="885"/>
      <c r="AH8" s="885"/>
      <c r="AM8" s="1056"/>
      <c r="AN8" s="1056"/>
      <c r="AO8" s="1056"/>
      <c r="AP8" s="885"/>
    </row>
    <row r="9" spans="1:42" s="1038" customFormat="1" ht="14.25" customHeight="1">
      <c r="A9" s="1079">
        <v>8</v>
      </c>
      <c r="B9" s="1149" t="s">
        <v>527</v>
      </c>
      <c r="C9" s="1081">
        <v>183875</v>
      </c>
      <c r="D9" s="1082">
        <v>46164</v>
      </c>
      <c r="E9" s="1083">
        <f t="shared" ca="1" si="2"/>
        <v>-24</v>
      </c>
      <c r="F9" s="1084" t="s">
        <v>247</v>
      </c>
      <c r="G9" s="1085" t="str">
        <f t="shared" ca="1" si="0"/>
        <v>Over Due</v>
      </c>
      <c r="H9" s="1079" t="str">
        <f t="shared" si="1"/>
        <v xml:space="preserve">ግንቦት </v>
      </c>
      <c r="I9" s="1116">
        <v>30</v>
      </c>
      <c r="J9" s="1117">
        <f t="shared" ca="1" si="3"/>
        <v>54</v>
      </c>
      <c r="K9" s="1040"/>
      <c r="L9" s="1041">
        <f t="shared" ca="1" si="4"/>
        <v>46194</v>
      </c>
      <c r="M9" s="1041" t="s">
        <v>367</v>
      </c>
      <c r="N9" s="1087"/>
      <c r="O9" s="1042" cm="1">
        <f t="array" ref="O9">SUMPRODUCT(($F9:$F9="Parcial")*ABS($C9:$C9-$N9:$N9))</f>
        <v>0</v>
      </c>
      <c r="P9" s="1043"/>
      <c r="V9" s="885"/>
      <c r="W9" s="1046" t="str">
        <f t="shared" si="5"/>
        <v>2018-09-14</v>
      </c>
      <c r="X9" s="1047" t="str">
        <f t="shared" si="6"/>
        <v>09</v>
      </c>
      <c r="Y9" s="1146" t="str">
        <f t="shared" si="7"/>
        <v>ግንቦት18</v>
      </c>
      <c r="Z9" s="1049" t="str">
        <f t="shared" si="8"/>
        <v/>
      </c>
      <c r="AA9" s="1049" t="str">
        <f t="shared" si="9"/>
        <v/>
      </c>
      <c r="AB9" s="1050" t="str">
        <f t="shared" si="10"/>
        <v/>
      </c>
      <c r="AC9" s="1051"/>
      <c r="AD9" s="1052" t="str">
        <f t="shared" si="11"/>
        <v>2026-W21</v>
      </c>
      <c r="AE9" s="1053" t="str">
        <f t="shared" si="12"/>
        <v/>
      </c>
      <c r="AF9" s="885"/>
      <c r="AG9" s="885"/>
      <c r="AH9" s="885"/>
      <c r="AP9" s="885"/>
    </row>
    <row r="10" spans="1:42" s="1056" customFormat="1" ht="14.25" customHeight="1">
      <c r="A10" s="1079">
        <v>9</v>
      </c>
      <c r="B10" s="1149" t="s">
        <v>524</v>
      </c>
      <c r="C10" s="1081">
        <v>21950</v>
      </c>
      <c r="D10" s="1082">
        <v>46165</v>
      </c>
      <c r="E10" s="1083">
        <f t="shared" ca="1" si="2"/>
        <v>-23</v>
      </c>
      <c r="F10" s="1084" t="s">
        <v>247</v>
      </c>
      <c r="G10" s="1085" t="str">
        <f t="shared" ca="1" si="0"/>
        <v>Over Due</v>
      </c>
      <c r="H10" s="1079" t="str">
        <f t="shared" si="1"/>
        <v xml:space="preserve">ግንቦት </v>
      </c>
      <c r="I10" s="1116">
        <v>30</v>
      </c>
      <c r="J10" s="1117">
        <f t="shared" ca="1" si="3"/>
        <v>53</v>
      </c>
      <c r="K10" s="1040"/>
      <c r="L10" s="1041">
        <f t="shared" ca="1" si="4"/>
        <v>46195</v>
      </c>
      <c r="M10" s="1041" t="s">
        <v>367</v>
      </c>
      <c r="N10" s="1087"/>
      <c r="O10" s="1042" cm="1">
        <f t="array" ref="O10">SUMPRODUCT(($F10:$F10="Parcial")*ABS($C10:$C10-$N10:$N10))</f>
        <v>0</v>
      </c>
      <c r="P10" s="1043"/>
      <c r="V10" s="885"/>
      <c r="W10" s="1046" t="str">
        <f t="shared" si="5"/>
        <v>2018-09-15</v>
      </c>
      <c r="X10" s="1047" t="str">
        <f t="shared" si="6"/>
        <v>09</v>
      </c>
      <c r="Y10" s="1146" t="str">
        <f t="shared" si="7"/>
        <v>ግንቦት18</v>
      </c>
      <c r="Z10" s="1049" t="str">
        <f t="shared" si="8"/>
        <v/>
      </c>
      <c r="AA10" s="1049" t="str">
        <f t="shared" si="9"/>
        <v/>
      </c>
      <c r="AB10" s="1050" t="str">
        <f t="shared" si="10"/>
        <v/>
      </c>
      <c r="AC10" s="1057"/>
      <c r="AD10" s="1052" t="str">
        <f t="shared" si="11"/>
        <v>2026-W21</v>
      </c>
      <c r="AE10" s="1053" t="str">
        <f t="shared" si="12"/>
        <v/>
      </c>
      <c r="AF10" s="1058"/>
      <c r="AG10" s="1058"/>
      <c r="AH10" s="1058"/>
      <c r="AP10" s="885"/>
    </row>
    <row r="11" spans="1:42" s="1056" customFormat="1" ht="14.25" customHeight="1">
      <c r="A11" s="1079">
        <v>10</v>
      </c>
      <c r="B11" s="1149" t="s">
        <v>92</v>
      </c>
      <c r="C11" s="1081">
        <v>85750</v>
      </c>
      <c r="D11" s="1082">
        <v>46165</v>
      </c>
      <c r="E11" s="1083">
        <f t="shared" ca="1" si="2"/>
        <v>7</v>
      </c>
      <c r="F11" s="1084" t="s">
        <v>247</v>
      </c>
      <c r="G11" s="1085" t="str">
        <f t="shared" ca="1" si="0"/>
        <v>Due soon</v>
      </c>
      <c r="H11" s="1079" t="str">
        <f t="shared" si="1"/>
        <v xml:space="preserve">ግንቦት </v>
      </c>
      <c r="I11" s="1116">
        <v>60</v>
      </c>
      <c r="J11" s="1117">
        <f t="shared" ca="1" si="3"/>
        <v>53</v>
      </c>
      <c r="K11" s="1040"/>
      <c r="L11" s="1041">
        <f t="shared" ca="1" si="4"/>
        <v>46225</v>
      </c>
      <c r="M11" s="1041" t="s">
        <v>367</v>
      </c>
      <c r="N11" s="1087"/>
      <c r="O11" s="1042" cm="1">
        <f t="array" ref="O11">SUMPRODUCT(($F11:$F11="Parcial")*ABS($C11:$C11-$N11:$N11))</f>
        <v>0</v>
      </c>
      <c r="P11" s="1043"/>
      <c r="V11" s="885"/>
      <c r="W11" s="1046" t="str">
        <f t="shared" si="5"/>
        <v>2018-09-15</v>
      </c>
      <c r="X11" s="1047" t="str">
        <f t="shared" si="6"/>
        <v>09</v>
      </c>
      <c r="Y11" s="1146" t="str">
        <f t="shared" si="7"/>
        <v>ግንቦት18</v>
      </c>
      <c r="Z11" s="1049" t="str">
        <f t="shared" si="8"/>
        <v/>
      </c>
      <c r="AA11" s="1049" t="str">
        <f t="shared" si="9"/>
        <v/>
      </c>
      <c r="AB11" s="1050" t="str">
        <f t="shared" si="10"/>
        <v/>
      </c>
      <c r="AC11" s="1057"/>
      <c r="AD11" s="1052" t="str">
        <f t="shared" si="11"/>
        <v>2026-W21</v>
      </c>
      <c r="AE11" s="1053" t="str">
        <f t="shared" si="12"/>
        <v/>
      </c>
      <c r="AF11" s="1058"/>
      <c r="AG11" s="1058"/>
      <c r="AH11" s="1058"/>
      <c r="AM11" s="1038"/>
      <c r="AN11" s="1038"/>
      <c r="AO11" s="1038"/>
      <c r="AP11" s="885"/>
    </row>
    <row r="12" spans="1:42" s="1038" customFormat="1" ht="14.25" customHeight="1">
      <c r="A12" s="1079">
        <v>11</v>
      </c>
      <c r="B12" s="1149" t="s">
        <v>185</v>
      </c>
      <c r="C12" s="1081">
        <v>60000</v>
      </c>
      <c r="D12" s="1082">
        <v>46168</v>
      </c>
      <c r="E12" s="1083">
        <f t="shared" ca="1" si="2"/>
        <v>10</v>
      </c>
      <c r="F12" s="1084" t="s">
        <v>247</v>
      </c>
      <c r="G12" s="1085" t="str">
        <f t="shared" ca="1" si="0"/>
        <v>Due soon</v>
      </c>
      <c r="H12" s="1079" t="str">
        <f t="shared" si="1"/>
        <v xml:space="preserve">ግንቦት </v>
      </c>
      <c r="I12" s="1116">
        <v>60</v>
      </c>
      <c r="J12" s="1117">
        <f t="shared" ca="1" si="3"/>
        <v>50</v>
      </c>
      <c r="K12" s="1040"/>
      <c r="L12" s="1041">
        <f t="shared" ca="1" si="4"/>
        <v>46228</v>
      </c>
      <c r="M12" s="1041" t="s">
        <v>367</v>
      </c>
      <c r="N12" s="1087"/>
      <c r="O12" s="1042" cm="1">
        <f t="array" ref="O12">SUMPRODUCT(($F12:$F12="Parcial")*ABS($C12:$C12-$N12:$N12))</f>
        <v>0</v>
      </c>
      <c r="P12" s="1043"/>
      <c r="V12" s="885"/>
      <c r="W12" s="1046" t="str">
        <f t="shared" si="5"/>
        <v>2018-09-18</v>
      </c>
      <c r="X12" s="1047" t="str">
        <f t="shared" si="6"/>
        <v>09</v>
      </c>
      <c r="Y12" s="1146" t="str">
        <f t="shared" si="7"/>
        <v>ግንቦት18</v>
      </c>
      <c r="Z12" s="1049" t="str">
        <f t="shared" si="8"/>
        <v/>
      </c>
      <c r="AA12" s="1049" t="str">
        <f t="shared" si="9"/>
        <v/>
      </c>
      <c r="AB12" s="1050" t="str">
        <f t="shared" si="10"/>
        <v/>
      </c>
      <c r="AC12" s="1051"/>
      <c r="AD12" s="1052" t="str">
        <f t="shared" si="11"/>
        <v>2026-W22</v>
      </c>
      <c r="AE12" s="1053" t="str">
        <f t="shared" si="12"/>
        <v/>
      </c>
      <c r="AF12" s="885"/>
      <c r="AG12" s="885"/>
      <c r="AH12" s="885"/>
      <c r="AM12" s="1059"/>
      <c r="AN12" s="1059"/>
      <c r="AO12" s="1059"/>
      <c r="AP12" s="885"/>
    </row>
    <row r="13" spans="1:42" s="1056" customFormat="1" ht="14.25" customHeight="1">
      <c r="A13" s="1079">
        <v>12</v>
      </c>
      <c r="B13" s="1149" t="s">
        <v>185</v>
      </c>
      <c r="C13" s="1081">
        <v>89400</v>
      </c>
      <c r="D13" s="1082">
        <v>46176</v>
      </c>
      <c r="E13" s="1083">
        <f t="shared" ca="1" si="2"/>
        <v>18</v>
      </c>
      <c r="F13" s="1084" t="s">
        <v>247</v>
      </c>
      <c r="G13" s="1085" t="str">
        <f t="shared" ca="1" si="0"/>
        <v>FP need</v>
      </c>
      <c r="H13" s="1079" t="str">
        <f t="shared" si="1"/>
        <v xml:space="preserve">ግንቦት </v>
      </c>
      <c r="I13" s="1116">
        <v>60</v>
      </c>
      <c r="J13" s="1117">
        <f t="shared" ca="1" si="3"/>
        <v>42</v>
      </c>
      <c r="K13" s="1040"/>
      <c r="L13" s="1041">
        <f t="shared" ca="1" si="4"/>
        <v>46236</v>
      </c>
      <c r="M13" s="1041" t="s">
        <v>367</v>
      </c>
      <c r="N13" s="1087"/>
      <c r="O13" s="1042" cm="1">
        <f t="array" ref="O13">SUMPRODUCT(($F13:$F13="Parcial")*ABS($C13:$C13-$N13:$N13))</f>
        <v>0</v>
      </c>
      <c r="P13" s="1043"/>
      <c r="V13" s="885"/>
      <c r="W13" s="1046" t="str">
        <f t="shared" si="5"/>
        <v>2018-09-26</v>
      </c>
      <c r="X13" s="1047" t="str">
        <f t="shared" si="6"/>
        <v>09</v>
      </c>
      <c r="Y13" s="1146" t="str">
        <f t="shared" si="7"/>
        <v>ግንቦት18</v>
      </c>
      <c r="Z13" s="1049" t="str">
        <f t="shared" si="8"/>
        <v/>
      </c>
      <c r="AA13" s="1049" t="str">
        <f t="shared" si="9"/>
        <v/>
      </c>
      <c r="AB13" s="1050" t="str">
        <f t="shared" si="10"/>
        <v/>
      </c>
      <c r="AC13" s="1057"/>
      <c r="AD13" s="1052" t="str">
        <f t="shared" si="11"/>
        <v>2026-W23</v>
      </c>
      <c r="AE13" s="1053" t="str">
        <f t="shared" si="12"/>
        <v/>
      </c>
      <c r="AF13" s="1058"/>
      <c r="AG13" s="1058"/>
      <c r="AH13" s="1058"/>
      <c r="AM13" s="1038"/>
      <c r="AN13" s="1038"/>
      <c r="AO13" s="1038"/>
      <c r="AP13" s="885"/>
    </row>
    <row r="14" spans="1:42" s="1038" customFormat="1" ht="14.25" customHeight="1">
      <c r="A14" s="1079">
        <v>13</v>
      </c>
      <c r="B14" s="1149" t="s">
        <v>260</v>
      </c>
      <c r="C14" s="1081">
        <v>17500</v>
      </c>
      <c r="D14" s="1082">
        <v>46176</v>
      </c>
      <c r="E14" s="1083">
        <f t="shared" ca="1" si="2"/>
        <v>-12</v>
      </c>
      <c r="F14" s="1084" t="s">
        <v>247</v>
      </c>
      <c r="G14" s="1085" t="str">
        <f t="shared" ca="1" si="0"/>
        <v>Over Due</v>
      </c>
      <c r="H14" s="1079" t="str">
        <f t="shared" si="1"/>
        <v xml:space="preserve">ግንቦት </v>
      </c>
      <c r="I14" s="1116">
        <v>30</v>
      </c>
      <c r="J14" s="1117">
        <f t="shared" ca="1" si="3"/>
        <v>42</v>
      </c>
      <c r="K14" s="1040"/>
      <c r="L14" s="1041">
        <f t="shared" ca="1" si="4"/>
        <v>46206</v>
      </c>
      <c r="M14" s="1041" t="s">
        <v>367</v>
      </c>
      <c r="N14" s="1087"/>
      <c r="O14" s="1042" cm="1">
        <f t="array" ref="O14">SUMPRODUCT(($F14:$F14="Parcial")*ABS($C14:$C14-$N14:$N14))</f>
        <v>0</v>
      </c>
      <c r="P14" s="1043"/>
      <c r="V14" s="885"/>
      <c r="W14" s="1046" t="str">
        <f t="shared" si="5"/>
        <v>2018-09-26</v>
      </c>
      <c r="X14" s="1047" t="str">
        <f t="shared" si="6"/>
        <v>09</v>
      </c>
      <c r="Y14" s="1146" t="str">
        <f t="shared" si="7"/>
        <v>ግንቦት18</v>
      </c>
      <c r="Z14" s="1049" t="str">
        <f t="shared" si="8"/>
        <v/>
      </c>
      <c r="AA14" s="1049" t="str">
        <f t="shared" si="9"/>
        <v/>
      </c>
      <c r="AB14" s="1050" t="str">
        <f t="shared" si="10"/>
        <v/>
      </c>
      <c r="AC14" s="1051"/>
      <c r="AD14" s="1052" t="str">
        <f t="shared" si="11"/>
        <v>2026-W23</v>
      </c>
      <c r="AE14" s="1053" t="str">
        <f t="shared" si="12"/>
        <v/>
      </c>
      <c r="AF14" s="885"/>
      <c r="AG14" s="885"/>
      <c r="AH14" s="885"/>
      <c r="AI14" s="1089"/>
      <c r="AP14" s="885"/>
    </row>
    <row r="15" spans="1:42" s="1059" customFormat="1" ht="14.25" customHeight="1">
      <c r="A15" s="1079">
        <v>14</v>
      </c>
      <c r="B15" s="1149" t="s">
        <v>89</v>
      </c>
      <c r="C15" s="1081">
        <v>102000</v>
      </c>
      <c r="D15" s="1082">
        <v>46177</v>
      </c>
      <c r="E15" s="1083">
        <f t="shared" ca="1" si="2"/>
        <v>19</v>
      </c>
      <c r="F15" s="1084" t="s">
        <v>247</v>
      </c>
      <c r="G15" s="1085" t="str">
        <f t="shared" ca="1" si="0"/>
        <v>FP need</v>
      </c>
      <c r="H15" s="1079" t="str">
        <f t="shared" si="1"/>
        <v xml:space="preserve">ግንቦት </v>
      </c>
      <c r="I15" s="1116">
        <v>60</v>
      </c>
      <c r="J15" s="1117">
        <f t="shared" ca="1" si="3"/>
        <v>41</v>
      </c>
      <c r="K15" s="1040"/>
      <c r="L15" s="1041">
        <f t="shared" ca="1" si="4"/>
        <v>46237</v>
      </c>
      <c r="M15" s="1041" t="s">
        <v>367</v>
      </c>
      <c r="N15" s="1087"/>
      <c r="O15" s="1042" cm="1">
        <f t="array" ref="O15">SUMPRODUCT(($F15:$F15="Parcial")*ABS($C15:$C15-$N15:$N15))</f>
        <v>0</v>
      </c>
      <c r="P15" s="1043"/>
      <c r="V15" s="885"/>
      <c r="W15" s="1046" t="str">
        <f t="shared" si="5"/>
        <v>2018-09-27</v>
      </c>
      <c r="X15" s="1047" t="str">
        <f t="shared" si="6"/>
        <v>09</v>
      </c>
      <c r="Y15" s="1146" t="str">
        <f t="shared" si="7"/>
        <v>ግንቦት18</v>
      </c>
      <c r="Z15" s="1049" t="str">
        <f t="shared" si="8"/>
        <v/>
      </c>
      <c r="AA15" s="1049" t="str">
        <f t="shared" si="9"/>
        <v/>
      </c>
      <c r="AB15" s="1050" t="str">
        <f t="shared" si="10"/>
        <v/>
      </c>
      <c r="AC15" s="1060"/>
      <c r="AD15" s="1052" t="str">
        <f t="shared" si="11"/>
        <v>2026-W23</v>
      </c>
      <c r="AE15" s="1053" t="str">
        <f t="shared" si="12"/>
        <v/>
      </c>
      <c r="AI15" s="1089"/>
      <c r="AM15" s="1038"/>
      <c r="AN15" s="1038"/>
      <c r="AO15" s="1038"/>
      <c r="AP15" s="1038"/>
    </row>
    <row r="16" spans="1:42" s="1038" customFormat="1" ht="14.25" customHeight="1">
      <c r="A16" s="1079">
        <v>15</v>
      </c>
      <c r="B16" s="1149" t="s">
        <v>524</v>
      </c>
      <c r="C16" s="1081">
        <v>6000</v>
      </c>
      <c r="D16" s="1082">
        <v>46178</v>
      </c>
      <c r="E16" s="1083">
        <f t="shared" ca="1" si="2"/>
        <v>-10</v>
      </c>
      <c r="F16" s="1084" t="s">
        <v>247</v>
      </c>
      <c r="G16" s="1085" t="str">
        <f t="shared" ca="1" si="0"/>
        <v>Over Due</v>
      </c>
      <c r="H16" s="1079" t="str">
        <f t="shared" si="1"/>
        <v xml:space="preserve">ግንቦት </v>
      </c>
      <c r="I16" s="1116">
        <v>30</v>
      </c>
      <c r="J16" s="1117">
        <f t="shared" ca="1" si="3"/>
        <v>40</v>
      </c>
      <c r="K16" s="1040"/>
      <c r="L16" s="1041">
        <f t="shared" ca="1" si="4"/>
        <v>46208</v>
      </c>
      <c r="M16" s="1041" t="s">
        <v>367</v>
      </c>
      <c r="N16" s="1087"/>
      <c r="O16" s="1042" cm="1">
        <f t="array" ref="O16">SUMPRODUCT(($F16:$F16="Parcial")*ABS($C16:$C16-$N16:$N16))</f>
        <v>0</v>
      </c>
      <c r="P16" s="1043"/>
      <c r="V16" s="885"/>
      <c r="W16" s="1046" t="str">
        <f t="shared" si="5"/>
        <v>2018-09-28</v>
      </c>
      <c r="X16" s="1047" t="str">
        <f t="shared" si="6"/>
        <v>09</v>
      </c>
      <c r="Y16" s="1146" t="str">
        <f t="shared" si="7"/>
        <v>ግንቦት18</v>
      </c>
      <c r="Z16" s="1049" t="str">
        <f t="shared" si="8"/>
        <v/>
      </c>
      <c r="AA16" s="1049" t="str">
        <f t="shared" si="9"/>
        <v/>
      </c>
      <c r="AB16" s="1050" t="str">
        <f t="shared" si="10"/>
        <v/>
      </c>
      <c r="AC16" s="1051"/>
      <c r="AD16" s="1052" t="str">
        <f t="shared" si="11"/>
        <v>2026-W23</v>
      </c>
      <c r="AE16" s="1053" t="str">
        <f t="shared" si="12"/>
        <v/>
      </c>
      <c r="AF16" s="885"/>
      <c r="AG16" s="885"/>
      <c r="AH16" s="885"/>
      <c r="AI16" s="1089"/>
    </row>
    <row r="17" spans="1:48" ht="14.25" customHeight="1">
      <c r="A17" s="1079">
        <v>16</v>
      </c>
      <c r="B17" s="1149" t="s">
        <v>264</v>
      </c>
      <c r="C17" s="1081">
        <v>110000</v>
      </c>
      <c r="D17" s="1082">
        <v>46182</v>
      </c>
      <c r="E17" s="1083">
        <f t="shared" ca="1" si="2"/>
        <v>24</v>
      </c>
      <c r="F17" s="1084" t="s">
        <v>247</v>
      </c>
      <c r="G17" s="1085" t="str">
        <f t="shared" ca="1" si="0"/>
        <v>Pending</v>
      </c>
      <c r="H17" s="1079" t="str">
        <f t="shared" si="1"/>
        <v xml:space="preserve">ሰኔ </v>
      </c>
      <c r="I17" s="1116">
        <v>60</v>
      </c>
      <c r="J17" s="1117">
        <f t="shared" ca="1" si="3"/>
        <v>36</v>
      </c>
      <c r="L17" s="1041">
        <f t="shared" ca="1" si="4"/>
        <v>46242</v>
      </c>
      <c r="M17" s="1041" t="s">
        <v>367</v>
      </c>
      <c r="N17" s="1087"/>
      <c r="O17" s="1042" cm="1">
        <f t="array" ref="O17">SUMPRODUCT(($F17:$F17="Parcial")*ABS($C17:$C17-$N17:$N17))</f>
        <v>0</v>
      </c>
      <c r="P17" s="1043"/>
      <c r="Q17" s="1038"/>
      <c r="R17" s="1038"/>
      <c r="S17" s="1038"/>
      <c r="T17" s="1038"/>
      <c r="U17" s="1038"/>
      <c r="W17" s="1046" t="str">
        <f t="shared" si="5"/>
        <v>2018-10-02</v>
      </c>
      <c r="X17" s="1047" t="str">
        <f t="shared" si="6"/>
        <v>10</v>
      </c>
      <c r="Y17" s="1146" t="str">
        <f t="shared" si="7"/>
        <v>ሰኔ18</v>
      </c>
      <c r="Z17" s="1049" t="str">
        <f t="shared" si="8"/>
        <v/>
      </c>
      <c r="AA17" s="1049" t="str">
        <f t="shared" si="9"/>
        <v/>
      </c>
      <c r="AB17" s="1050" t="str">
        <f t="shared" si="10"/>
        <v/>
      </c>
      <c r="AD17" s="1052" t="str">
        <f t="shared" si="11"/>
        <v>2026-W24</v>
      </c>
      <c r="AE17" s="1053" t="str">
        <f t="shared" si="12"/>
        <v/>
      </c>
      <c r="AI17" s="1038"/>
      <c r="AJ17" s="1038"/>
      <c r="AK17" s="1038"/>
      <c r="AL17" s="1038"/>
      <c r="AN17" s="1055"/>
      <c r="AO17" s="514"/>
      <c r="AQ17" s="1038"/>
      <c r="AR17" s="1038"/>
      <c r="AS17" s="1038"/>
      <c r="AT17" s="1038"/>
      <c r="AU17" s="1038"/>
      <c r="AV17" s="1038"/>
    </row>
    <row r="18" spans="1:48" ht="14.25" customHeight="1">
      <c r="A18" s="1079">
        <v>17</v>
      </c>
      <c r="B18" s="1149" t="s">
        <v>529</v>
      </c>
      <c r="C18" s="1081">
        <v>12500</v>
      </c>
      <c r="D18" s="1082">
        <v>46183</v>
      </c>
      <c r="E18" s="1083">
        <f t="shared" ca="1" si="2"/>
        <v>-5</v>
      </c>
      <c r="F18" s="1084" t="s">
        <v>247</v>
      </c>
      <c r="G18" s="1085" t="str">
        <f t="shared" ca="1" si="0"/>
        <v>Over Due</v>
      </c>
      <c r="H18" s="1079" t="str">
        <f t="shared" si="1"/>
        <v xml:space="preserve">ሰኔ </v>
      </c>
      <c r="I18" s="1116">
        <v>30</v>
      </c>
      <c r="J18" s="1117">
        <f t="shared" ca="1" si="3"/>
        <v>35</v>
      </c>
      <c r="L18" s="1041">
        <f t="shared" ca="1" si="4"/>
        <v>46213</v>
      </c>
      <c r="M18" s="1041" t="s">
        <v>367</v>
      </c>
      <c r="N18" s="1087"/>
      <c r="O18" s="1042" cm="1">
        <f t="array" ref="O18">SUMPRODUCT(($F18:$F18="Parcial")*ABS($C18:$C18-$N18:$N18))</f>
        <v>0</v>
      </c>
      <c r="P18" s="1043"/>
      <c r="Q18" s="1038"/>
      <c r="R18" s="1038"/>
      <c r="S18" s="1038"/>
      <c r="T18" s="1038"/>
      <c r="U18" s="1038"/>
      <c r="W18" s="1046" t="str">
        <f t="shared" si="5"/>
        <v>2018-10-03</v>
      </c>
      <c r="X18" s="1047" t="str">
        <f t="shared" si="6"/>
        <v>10</v>
      </c>
      <c r="Y18" s="1146" t="str">
        <f t="shared" si="7"/>
        <v>ሰኔ18</v>
      </c>
      <c r="Z18" s="1049" t="str">
        <f t="shared" si="8"/>
        <v/>
      </c>
      <c r="AA18" s="1049" t="str">
        <f t="shared" si="9"/>
        <v/>
      </c>
      <c r="AB18" s="1050" t="str">
        <f t="shared" si="10"/>
        <v/>
      </c>
      <c r="AD18" s="1052" t="str">
        <f t="shared" si="11"/>
        <v>2026-W24</v>
      </c>
      <c r="AE18" s="1053" t="str">
        <f t="shared" si="12"/>
        <v/>
      </c>
      <c r="AI18" s="1090"/>
      <c r="AJ18" s="1038"/>
      <c r="AK18" s="1038"/>
      <c r="AL18" s="1038"/>
      <c r="AN18" s="1055"/>
      <c r="AO18" s="514"/>
      <c r="AQ18" s="1038"/>
    </row>
    <row r="19" spans="1:48" ht="14.25" customHeight="1">
      <c r="A19" s="1079">
        <v>18</v>
      </c>
      <c r="B19" s="1150" t="s">
        <v>191</v>
      </c>
      <c r="C19" s="1081">
        <v>210000</v>
      </c>
      <c r="D19" s="1092">
        <v>46184</v>
      </c>
      <c r="E19" s="1083">
        <f t="shared" si="2"/>
        <v>0</v>
      </c>
      <c r="F19" s="1084" t="s">
        <v>164</v>
      </c>
      <c r="G19" s="1085" t="str">
        <f t="shared" si="0"/>
        <v>Settled</v>
      </c>
      <c r="H19" s="1079" t="str">
        <f t="shared" si="1"/>
        <v xml:space="preserve">ሰኔ </v>
      </c>
      <c r="I19" s="1116">
        <v>30</v>
      </c>
      <c r="J19" s="1117">
        <f t="shared" ca="1" si="3"/>
        <v>34</v>
      </c>
      <c r="K19" s="1040">
        <v>46214</v>
      </c>
      <c r="L19" s="1041">
        <f t="shared" ca="1" si="4"/>
        <v>46218</v>
      </c>
      <c r="M19" s="1041" t="s">
        <v>367</v>
      </c>
      <c r="N19" s="1087"/>
      <c r="O19" s="1042" cm="1">
        <f t="array" ref="O19">SUMPRODUCT(($F19:$F19="Parcial")*ABS($C19:$C19-$N19:$N19))</f>
        <v>0</v>
      </c>
      <c r="P19" s="1043"/>
      <c r="Q19" s="1038"/>
      <c r="R19" s="1038"/>
      <c r="S19" s="1038"/>
      <c r="T19" s="1038"/>
      <c r="U19" s="1038"/>
      <c r="W19" s="1046" t="str">
        <f t="shared" si="5"/>
        <v>2018-10-04</v>
      </c>
      <c r="X19" s="1047" t="str">
        <f t="shared" si="6"/>
        <v>10</v>
      </c>
      <c r="Y19" s="1146" t="str">
        <f t="shared" si="7"/>
        <v>ሰኔ18</v>
      </c>
      <c r="Z19" s="1049" t="str">
        <f t="shared" si="8"/>
        <v>2018-11-04</v>
      </c>
      <c r="AA19" s="1049" t="str">
        <f t="shared" si="9"/>
        <v>11</v>
      </c>
      <c r="AB19" s="1050" t="str">
        <f t="shared" si="10"/>
        <v xml:space="preserve">ሐምሌ </v>
      </c>
      <c r="AD19" s="1052" t="str">
        <f t="shared" si="11"/>
        <v>2026-W24</v>
      </c>
      <c r="AE19" s="1053" t="str">
        <f t="shared" si="12"/>
        <v>2026-W28</v>
      </c>
      <c r="AI19" s="1038"/>
      <c r="AJ19" s="1038"/>
      <c r="AK19" s="1038"/>
      <c r="AL19" s="1038"/>
      <c r="AN19" s="1055"/>
      <c r="AO19" s="514"/>
      <c r="AQ19" s="1038"/>
    </row>
    <row r="20" spans="1:48" ht="14.25" customHeight="1">
      <c r="A20" s="1079">
        <v>19</v>
      </c>
      <c r="B20" s="1151" t="s">
        <v>191</v>
      </c>
      <c r="C20" s="1081">
        <v>48300</v>
      </c>
      <c r="D20" s="1082">
        <v>46185</v>
      </c>
      <c r="E20" s="1083">
        <f t="shared" si="2"/>
        <v>0</v>
      </c>
      <c r="F20" s="1084" t="s">
        <v>164</v>
      </c>
      <c r="G20" s="1085" t="str">
        <f t="shared" si="0"/>
        <v>Settled</v>
      </c>
      <c r="H20" s="1079" t="str">
        <f t="shared" si="1"/>
        <v xml:space="preserve">ሰኔ </v>
      </c>
      <c r="I20" s="1116">
        <v>30</v>
      </c>
      <c r="J20" s="1117">
        <f t="shared" ca="1" si="3"/>
        <v>33</v>
      </c>
      <c r="K20" s="1040">
        <v>46216</v>
      </c>
      <c r="L20" s="1041">
        <f t="shared" ca="1" si="4"/>
        <v>46218</v>
      </c>
      <c r="M20" s="1041" t="s">
        <v>367</v>
      </c>
      <c r="N20" s="1087"/>
      <c r="O20" s="1042" cm="1">
        <f t="array" ref="O20">SUMPRODUCT(($F20:$F20="Parcial")*ABS($C20:$C20-$N20:$N20))</f>
        <v>0</v>
      </c>
      <c r="P20" s="1043"/>
      <c r="Q20" s="1023" t="s">
        <v>521</v>
      </c>
      <c r="W20" s="1046" t="str">
        <f t="shared" si="5"/>
        <v>2018-10-05</v>
      </c>
      <c r="X20" s="1047" t="str">
        <f t="shared" si="6"/>
        <v>10</v>
      </c>
      <c r="Y20" s="1146" t="str">
        <f t="shared" si="7"/>
        <v>ሰኔ18</v>
      </c>
      <c r="Z20" s="1049" t="str">
        <f t="shared" si="8"/>
        <v>2018-11-06</v>
      </c>
      <c r="AA20" s="1049" t="str">
        <f t="shared" si="9"/>
        <v>11</v>
      </c>
      <c r="AB20" s="1050" t="str">
        <f t="shared" si="10"/>
        <v xml:space="preserve">ሐምሌ </v>
      </c>
      <c r="AD20" s="1052" t="str">
        <f t="shared" si="11"/>
        <v>2026-W24</v>
      </c>
      <c r="AE20" s="1053" t="str">
        <f t="shared" si="12"/>
        <v>2026-W29</v>
      </c>
      <c r="AN20" s="1055"/>
      <c r="AO20" s="514"/>
    </row>
    <row r="21" spans="1:48" ht="14.25" customHeight="1">
      <c r="A21" s="1079">
        <v>20</v>
      </c>
      <c r="B21" s="1151" t="s">
        <v>97</v>
      </c>
      <c r="C21" s="1081">
        <v>133250</v>
      </c>
      <c r="D21" s="1082">
        <v>46188</v>
      </c>
      <c r="E21" s="1083">
        <f t="shared" ca="1" si="2"/>
        <v>30</v>
      </c>
      <c r="F21" s="1084" t="s">
        <v>247</v>
      </c>
      <c r="G21" s="1085" t="str">
        <f t="shared" ca="1" si="0"/>
        <v>Pending</v>
      </c>
      <c r="H21" s="1079" t="str">
        <f t="shared" si="1"/>
        <v xml:space="preserve">ሰኔ </v>
      </c>
      <c r="I21" s="1116">
        <v>60</v>
      </c>
      <c r="J21" s="1117">
        <f t="shared" ca="1" si="3"/>
        <v>30</v>
      </c>
      <c r="L21" s="1041">
        <f t="shared" ca="1" si="4"/>
        <v>46248</v>
      </c>
      <c r="M21" s="1041" t="s">
        <v>367</v>
      </c>
      <c r="N21" s="1087"/>
      <c r="O21" s="1042" cm="1">
        <f t="array" ref="O21">SUMPRODUCT(($F21:$F21="Parcial")*ABS($C21:$C21-$N21:$N21))</f>
        <v>0</v>
      </c>
      <c r="P21" s="1043"/>
      <c r="W21" s="1046" t="str">
        <f t="shared" si="5"/>
        <v>2018-10-08</v>
      </c>
      <c r="X21" s="1047" t="str">
        <f t="shared" si="6"/>
        <v>10</v>
      </c>
      <c r="Y21" s="1146" t="str">
        <f t="shared" si="7"/>
        <v>ሰኔ18</v>
      </c>
      <c r="Z21" s="1049" t="str">
        <f t="shared" si="8"/>
        <v/>
      </c>
      <c r="AA21" s="1049" t="str">
        <f t="shared" si="9"/>
        <v/>
      </c>
      <c r="AB21" s="1050" t="str">
        <f t="shared" si="10"/>
        <v/>
      </c>
      <c r="AD21" s="1052" t="str">
        <f t="shared" si="11"/>
        <v>2026-W25</v>
      </c>
      <c r="AE21" s="1053" t="str">
        <f t="shared" si="12"/>
        <v/>
      </c>
      <c r="AM21" s="1056"/>
      <c r="AN21" s="1056"/>
      <c r="AO21" s="1056"/>
      <c r="AP21" s="1056"/>
    </row>
    <row r="22" spans="1:48" ht="14.25" customHeight="1">
      <c r="A22" s="1079">
        <v>21</v>
      </c>
      <c r="B22" s="1149" t="s">
        <v>525</v>
      </c>
      <c r="C22" s="1081">
        <v>35000</v>
      </c>
      <c r="D22" s="1082">
        <v>46189</v>
      </c>
      <c r="E22" s="1083">
        <f t="shared" ca="1" si="2"/>
        <v>1</v>
      </c>
      <c r="F22" s="1084" t="s">
        <v>247</v>
      </c>
      <c r="G22" s="1085" t="str">
        <f t="shared" ca="1" si="0"/>
        <v>Due soon</v>
      </c>
      <c r="H22" s="1079" t="str">
        <f t="shared" si="1"/>
        <v xml:space="preserve">ሰኔ </v>
      </c>
      <c r="I22" s="1116">
        <v>30</v>
      </c>
      <c r="J22" s="1117">
        <f t="shared" ca="1" si="3"/>
        <v>29</v>
      </c>
      <c r="L22" s="1041">
        <f t="shared" ca="1" si="4"/>
        <v>46219</v>
      </c>
      <c r="M22" s="1041" t="s">
        <v>367</v>
      </c>
      <c r="N22" s="1087"/>
      <c r="O22" s="1042" cm="1">
        <f t="array" ref="O22">SUMPRODUCT(($F22:$F22="Parcial")*ABS($C22:$C22-$N22:$N22))</f>
        <v>0</v>
      </c>
      <c r="P22" s="1043"/>
      <c r="W22" s="1046" t="str">
        <f t="shared" si="5"/>
        <v>2018-10-09</v>
      </c>
      <c r="X22" s="1047" t="str">
        <f t="shared" si="6"/>
        <v>10</v>
      </c>
      <c r="Y22" s="1146" t="str">
        <f t="shared" si="7"/>
        <v>ሰኔ18</v>
      </c>
      <c r="Z22" s="1049" t="str">
        <f t="shared" si="8"/>
        <v/>
      </c>
      <c r="AA22" s="1049" t="str">
        <f t="shared" si="9"/>
        <v/>
      </c>
      <c r="AB22" s="1050" t="str">
        <f t="shared" si="10"/>
        <v/>
      </c>
      <c r="AD22" s="1052" t="str">
        <f t="shared" si="11"/>
        <v>2026-W25</v>
      </c>
      <c r="AE22" s="1053" t="str">
        <f t="shared" si="12"/>
        <v/>
      </c>
      <c r="AN22" s="1055"/>
      <c r="AO22" s="514"/>
    </row>
    <row r="23" spans="1:48" ht="14.25" customHeight="1">
      <c r="A23" s="1079">
        <v>22</v>
      </c>
      <c r="B23" s="1149" t="s">
        <v>524</v>
      </c>
      <c r="C23" s="1081">
        <v>29500</v>
      </c>
      <c r="D23" s="1082">
        <v>46192</v>
      </c>
      <c r="E23" s="1083">
        <f t="shared" ca="1" si="2"/>
        <v>4</v>
      </c>
      <c r="F23" s="1084" t="s">
        <v>247</v>
      </c>
      <c r="G23" s="1085" t="str">
        <f t="shared" ca="1" si="0"/>
        <v>Due soon</v>
      </c>
      <c r="H23" s="1079" t="str">
        <f t="shared" si="1"/>
        <v xml:space="preserve">ሰኔ </v>
      </c>
      <c r="I23" s="1116">
        <v>30</v>
      </c>
      <c r="J23" s="1117">
        <f t="shared" ca="1" si="3"/>
        <v>26</v>
      </c>
      <c r="L23" s="1041">
        <f t="shared" ca="1" si="4"/>
        <v>46222</v>
      </c>
      <c r="M23" s="1041" t="s">
        <v>367</v>
      </c>
      <c r="N23" s="1087"/>
      <c r="O23" s="1042" cm="1">
        <f t="array" ref="O23">SUMPRODUCT(($F23:$F23="Parcial")*ABS($C23:$C23-$N23:$N23))</f>
        <v>0</v>
      </c>
      <c r="P23" s="1043"/>
      <c r="W23" s="1046" t="str">
        <f t="shared" si="5"/>
        <v>2018-10-12</v>
      </c>
      <c r="X23" s="1047" t="str">
        <f t="shared" si="6"/>
        <v>10</v>
      </c>
      <c r="Y23" s="1146" t="str">
        <f t="shared" si="7"/>
        <v>ሰኔ18</v>
      </c>
      <c r="Z23" s="1049" t="str">
        <f t="shared" si="8"/>
        <v/>
      </c>
      <c r="AA23" s="1049" t="str">
        <f t="shared" si="9"/>
        <v/>
      </c>
      <c r="AB23" s="1050" t="str">
        <f t="shared" si="10"/>
        <v/>
      </c>
      <c r="AD23" s="1052" t="str">
        <f t="shared" si="11"/>
        <v>2026-W25</v>
      </c>
      <c r="AE23" s="1053" t="str">
        <f t="shared" si="12"/>
        <v/>
      </c>
      <c r="AN23" s="1055"/>
      <c r="AO23" s="514"/>
    </row>
    <row r="24" spans="1:48" s="1056" customFormat="1" ht="14.25" customHeight="1">
      <c r="A24" s="1079">
        <v>23</v>
      </c>
      <c r="B24" s="1149" t="s">
        <v>304</v>
      </c>
      <c r="C24" s="1081">
        <v>60000</v>
      </c>
      <c r="D24" s="1082">
        <v>46195</v>
      </c>
      <c r="E24" s="1083">
        <f t="shared" ca="1" si="2"/>
        <v>7</v>
      </c>
      <c r="F24" s="1084" t="s">
        <v>247</v>
      </c>
      <c r="G24" s="1085" t="str">
        <f t="shared" ca="1" si="0"/>
        <v>Due soon</v>
      </c>
      <c r="H24" s="1079" t="str">
        <f t="shared" si="1"/>
        <v xml:space="preserve">ሰኔ </v>
      </c>
      <c r="I24" s="1116">
        <v>30</v>
      </c>
      <c r="J24" s="1117">
        <f t="shared" ca="1" si="3"/>
        <v>23</v>
      </c>
      <c r="K24" s="1040"/>
      <c r="L24" s="1041">
        <f t="shared" ca="1" si="4"/>
        <v>46225</v>
      </c>
      <c r="M24" s="1041" t="s">
        <v>367</v>
      </c>
      <c r="N24" s="1087"/>
      <c r="O24" s="1042" cm="1">
        <f t="array" ref="O24">SUMPRODUCT(($F24:$F24="Parcial")*ABS($C24:$C24-$N24:$N24))</f>
        <v>0</v>
      </c>
      <c r="P24" s="1043"/>
      <c r="V24" s="1058"/>
      <c r="W24" s="1046" t="str">
        <f t="shared" si="5"/>
        <v>2018-10-15</v>
      </c>
      <c r="X24" s="1047" t="str">
        <f t="shared" si="6"/>
        <v>10</v>
      </c>
      <c r="Y24" s="1146" t="str">
        <f t="shared" si="7"/>
        <v>ሰኔ18</v>
      </c>
      <c r="Z24" s="1049" t="str">
        <f t="shared" si="8"/>
        <v/>
      </c>
      <c r="AA24" s="1049" t="str">
        <f t="shared" si="9"/>
        <v/>
      </c>
      <c r="AB24" s="1050" t="str">
        <f t="shared" si="10"/>
        <v/>
      </c>
      <c r="AC24" s="1057"/>
      <c r="AD24" s="1052" t="str">
        <f t="shared" si="11"/>
        <v>2026-W26</v>
      </c>
      <c r="AE24" s="1053" t="str">
        <f t="shared" si="12"/>
        <v/>
      </c>
      <c r="AF24" s="1058"/>
      <c r="AG24" s="1058"/>
      <c r="AH24" s="1058"/>
      <c r="AM24" s="885"/>
      <c r="AN24" s="1055"/>
      <c r="AO24" s="514"/>
      <c r="AP24" s="885"/>
      <c r="AR24" s="1058"/>
      <c r="AS24" s="1058"/>
      <c r="AT24" s="1058"/>
      <c r="AU24" s="1058"/>
      <c r="AV24" s="1058"/>
    </row>
    <row r="25" spans="1:48" ht="14.25" customHeight="1">
      <c r="A25" s="1079">
        <v>24</v>
      </c>
      <c r="B25" s="1149" t="s">
        <v>88</v>
      </c>
      <c r="C25" s="1081">
        <v>69500</v>
      </c>
      <c r="D25" s="1082">
        <v>46197</v>
      </c>
      <c r="E25" s="1083">
        <f t="shared" ca="1" si="2"/>
        <v>9</v>
      </c>
      <c r="F25" s="1084" t="s">
        <v>247</v>
      </c>
      <c r="G25" s="1085" t="str">
        <f t="shared" ca="1" si="0"/>
        <v>Due soon</v>
      </c>
      <c r="H25" s="1079" t="str">
        <f t="shared" si="1"/>
        <v xml:space="preserve">ሰኔ </v>
      </c>
      <c r="I25" s="1116">
        <v>30</v>
      </c>
      <c r="J25" s="1117">
        <f t="shared" ca="1" si="3"/>
        <v>21</v>
      </c>
      <c r="L25" s="1041">
        <f t="shared" ca="1" si="4"/>
        <v>46227</v>
      </c>
      <c r="M25" s="1041" t="s">
        <v>367</v>
      </c>
      <c r="N25" s="1087"/>
      <c r="O25" s="1042" cm="1">
        <f t="array" ref="O25">SUMPRODUCT(($F25:$F25="Parcial")*ABS($C25:$C25-$N25:$N25))</f>
        <v>0</v>
      </c>
      <c r="P25" s="1043"/>
      <c r="W25" s="1046" t="str">
        <f t="shared" si="5"/>
        <v>2018-10-17</v>
      </c>
      <c r="X25" s="1047" t="str">
        <f t="shared" si="6"/>
        <v>10</v>
      </c>
      <c r="Y25" s="1146" t="str">
        <f t="shared" si="7"/>
        <v>ሰኔ18</v>
      </c>
      <c r="Z25" s="1049" t="str">
        <f t="shared" si="8"/>
        <v/>
      </c>
      <c r="AA25" s="1049" t="str">
        <f t="shared" si="9"/>
        <v/>
      </c>
      <c r="AB25" s="1050" t="str">
        <f t="shared" si="10"/>
        <v/>
      </c>
      <c r="AD25" s="1052" t="str">
        <f t="shared" si="11"/>
        <v>2026-W26</v>
      </c>
      <c r="AE25" s="1053" t="str">
        <f t="shared" si="12"/>
        <v/>
      </c>
      <c r="AN25" s="1055"/>
      <c r="AO25" s="514"/>
    </row>
    <row r="26" spans="1:48" ht="14.25" customHeight="1">
      <c r="A26" s="1079">
        <v>25</v>
      </c>
      <c r="B26" s="1159" t="s">
        <v>526</v>
      </c>
      <c r="C26" s="1081">
        <v>45700</v>
      </c>
      <c r="D26" s="1095">
        <v>46190</v>
      </c>
      <c r="E26" s="1083">
        <f t="shared" ca="1" si="2"/>
        <v>2</v>
      </c>
      <c r="F26" s="1084" t="s">
        <v>247</v>
      </c>
      <c r="G26" s="1085" t="str">
        <f t="shared" ca="1" si="0"/>
        <v>Due soon</v>
      </c>
      <c r="H26" s="1079" t="str">
        <f t="shared" si="1"/>
        <v xml:space="preserve">ሰኔ </v>
      </c>
      <c r="I26" s="1116">
        <v>30</v>
      </c>
      <c r="J26" s="1117">
        <f t="shared" ca="1" si="3"/>
        <v>28</v>
      </c>
      <c r="L26" s="1041">
        <f t="shared" ca="1" si="4"/>
        <v>46220</v>
      </c>
      <c r="M26" s="1041" t="s">
        <v>367</v>
      </c>
      <c r="N26" s="1087"/>
      <c r="O26" s="1042" cm="1">
        <f t="array" ref="O26">SUMPRODUCT(($F26:$F26="Parcial")*ABS($C26:$C26-$N26:$N26))</f>
        <v>0</v>
      </c>
      <c r="P26" s="1043"/>
      <c r="W26" s="1046" t="str">
        <f t="shared" si="5"/>
        <v>2018-10-10</v>
      </c>
      <c r="X26" s="1047" t="str">
        <f t="shared" si="6"/>
        <v>10</v>
      </c>
      <c r="Y26" s="1146" t="str">
        <f t="shared" si="7"/>
        <v>ሰኔ18</v>
      </c>
      <c r="Z26" s="1049" t="str">
        <f t="shared" si="8"/>
        <v/>
      </c>
      <c r="AA26" s="1049" t="str">
        <f t="shared" si="9"/>
        <v/>
      </c>
      <c r="AB26" s="1050" t="str">
        <f t="shared" si="10"/>
        <v/>
      </c>
      <c r="AD26" s="1052" t="str">
        <f t="shared" si="11"/>
        <v>2026-W25</v>
      </c>
      <c r="AE26" s="1053" t="str">
        <f t="shared" si="12"/>
        <v/>
      </c>
      <c r="AN26" s="1055"/>
      <c r="AO26" s="514"/>
    </row>
    <row r="27" spans="1:48" ht="14.25" customHeight="1">
      <c r="A27" s="1079">
        <v>26</v>
      </c>
      <c r="B27" s="1149" t="s">
        <v>523</v>
      </c>
      <c r="C27" s="1081">
        <v>23200</v>
      </c>
      <c r="D27" s="1082">
        <v>46197</v>
      </c>
      <c r="E27" s="1083">
        <f t="shared" ca="1" si="2"/>
        <v>9</v>
      </c>
      <c r="F27" s="1084" t="s">
        <v>247</v>
      </c>
      <c r="G27" s="1085" t="str">
        <f t="shared" ca="1" si="0"/>
        <v>Due soon</v>
      </c>
      <c r="H27" s="1079" t="str">
        <f t="shared" si="1"/>
        <v xml:space="preserve">ሰኔ </v>
      </c>
      <c r="I27" s="1116">
        <v>30</v>
      </c>
      <c r="J27" s="1117">
        <f t="shared" ca="1" si="3"/>
        <v>21</v>
      </c>
      <c r="L27" s="1041">
        <f t="shared" ca="1" si="4"/>
        <v>46227</v>
      </c>
      <c r="M27" s="1041" t="s">
        <v>367</v>
      </c>
      <c r="N27" s="1087"/>
      <c r="O27" s="1042" cm="1">
        <f t="array" ref="O27">SUMPRODUCT(($F27:$F27="Parcial")*ABS($C27:$C27-$N27:$N27))</f>
        <v>0</v>
      </c>
      <c r="P27" s="1043"/>
      <c r="W27" s="1046" t="str">
        <f t="shared" si="5"/>
        <v>2018-10-17</v>
      </c>
      <c r="X27" s="1047" t="str">
        <f t="shared" si="6"/>
        <v>10</v>
      </c>
      <c r="Y27" s="1146" t="str">
        <f t="shared" si="7"/>
        <v>ሰኔ18</v>
      </c>
      <c r="Z27" s="1049" t="str">
        <f t="shared" si="8"/>
        <v/>
      </c>
      <c r="AA27" s="1049" t="str">
        <f t="shared" si="9"/>
        <v/>
      </c>
      <c r="AB27" s="1050" t="str">
        <f t="shared" si="10"/>
        <v/>
      </c>
      <c r="AD27" s="1052" t="str">
        <f t="shared" si="11"/>
        <v>2026-W26</v>
      </c>
      <c r="AE27" s="1053" t="str">
        <f t="shared" si="12"/>
        <v/>
      </c>
      <c r="AN27" s="1055"/>
      <c r="AO27" s="514"/>
    </row>
    <row r="28" spans="1:48" ht="14.25" customHeight="1">
      <c r="A28" s="1079">
        <v>27</v>
      </c>
      <c r="B28" s="1107" t="s">
        <v>306</v>
      </c>
      <c r="C28" s="1081">
        <v>13000</v>
      </c>
      <c r="D28" s="1095">
        <v>46198</v>
      </c>
      <c r="E28" s="1083">
        <f t="shared" si="2"/>
        <v>0</v>
      </c>
      <c r="F28" s="1084" t="s">
        <v>164</v>
      </c>
      <c r="G28" s="1085" t="str">
        <f t="shared" si="0"/>
        <v>Settled</v>
      </c>
      <c r="H28" s="1079" t="str">
        <f t="shared" si="1"/>
        <v xml:space="preserve">ሰኔ </v>
      </c>
      <c r="I28" s="1116">
        <v>30</v>
      </c>
      <c r="J28" s="1117">
        <f t="shared" ca="1" si="3"/>
        <v>20</v>
      </c>
      <c r="L28" s="1041">
        <f t="shared" ca="1" si="4"/>
        <v>46218</v>
      </c>
      <c r="M28" s="1041" t="s">
        <v>367</v>
      </c>
      <c r="N28" s="1087"/>
      <c r="O28" s="1042" cm="1">
        <f t="array" ref="O28">SUMPRODUCT(($F28:$F28="Parcial")*ABS($C28:$C28-$N28:$N28))</f>
        <v>0</v>
      </c>
      <c r="P28" s="1043"/>
      <c r="W28" s="1046" t="str">
        <f t="shared" si="5"/>
        <v>2018-10-18</v>
      </c>
      <c r="X28" s="1047" t="str">
        <f t="shared" si="6"/>
        <v>10</v>
      </c>
      <c r="Y28" s="1146" t="str">
        <f t="shared" si="7"/>
        <v>ሰኔ18</v>
      </c>
      <c r="Z28" s="1049" t="str">
        <f t="shared" si="8"/>
        <v/>
      </c>
      <c r="AA28" s="1049" t="str">
        <f t="shared" si="9"/>
        <v/>
      </c>
      <c r="AB28" s="1050" t="str">
        <f t="shared" si="10"/>
        <v/>
      </c>
      <c r="AD28" s="1052" t="str">
        <f t="shared" si="11"/>
        <v>2026-W26</v>
      </c>
      <c r="AE28" s="1053" t="str">
        <f t="shared" si="12"/>
        <v/>
      </c>
      <c r="AN28" s="1055"/>
      <c r="AO28" s="514"/>
    </row>
    <row r="29" spans="1:48" ht="14.25" customHeight="1">
      <c r="A29" s="1079">
        <v>28</v>
      </c>
      <c r="B29" s="1107" t="s">
        <v>243</v>
      </c>
      <c r="C29" s="1081">
        <v>99000</v>
      </c>
      <c r="D29" s="1095">
        <v>46199</v>
      </c>
      <c r="E29" s="1083">
        <f t="shared" ca="1" si="2"/>
        <v>11</v>
      </c>
      <c r="F29" s="1084" t="s">
        <v>247</v>
      </c>
      <c r="G29" s="1085" t="str">
        <f t="shared" ca="1" si="0"/>
        <v>FP need</v>
      </c>
      <c r="H29" s="1079" t="str">
        <f t="shared" si="1"/>
        <v xml:space="preserve">ሰኔ </v>
      </c>
      <c r="I29" s="1116">
        <v>30</v>
      </c>
      <c r="J29" s="1117">
        <f t="shared" ca="1" si="3"/>
        <v>19</v>
      </c>
      <c r="L29" s="1041">
        <f t="shared" ca="1" si="4"/>
        <v>46229</v>
      </c>
      <c r="M29" s="1041" t="s">
        <v>367</v>
      </c>
      <c r="N29" s="1087"/>
      <c r="O29" s="1042" cm="1">
        <f t="array" ref="O29">SUMPRODUCT(($F29:$F29="Parcial")*ABS($C29:$C29-$N29:$N29))</f>
        <v>0</v>
      </c>
      <c r="P29" s="1043"/>
      <c r="W29" s="1046" t="str">
        <f t="shared" si="5"/>
        <v>2018-10-19</v>
      </c>
      <c r="X29" s="1047" t="str">
        <f t="shared" si="6"/>
        <v>10</v>
      </c>
      <c r="Y29" s="1146" t="str">
        <f t="shared" si="7"/>
        <v>ሰኔ18</v>
      </c>
      <c r="Z29" s="1049" t="str">
        <f t="shared" si="8"/>
        <v/>
      </c>
      <c r="AA29" s="1049" t="str">
        <f t="shared" si="9"/>
        <v/>
      </c>
      <c r="AB29" s="1050" t="str">
        <f t="shared" si="10"/>
        <v/>
      </c>
      <c r="AD29" s="1052" t="str">
        <f t="shared" si="11"/>
        <v>2026-W26</v>
      </c>
      <c r="AE29" s="1053" t="str">
        <f t="shared" si="12"/>
        <v/>
      </c>
      <c r="AN29" s="1055"/>
      <c r="AO29" s="514"/>
    </row>
    <row r="30" spans="1:48" ht="14.25" customHeight="1">
      <c r="A30" s="1079">
        <v>29</v>
      </c>
      <c r="B30" s="1149" t="s">
        <v>185</v>
      </c>
      <c r="C30" s="1081">
        <v>60000</v>
      </c>
      <c r="D30" s="1082">
        <v>46199</v>
      </c>
      <c r="E30" s="1083">
        <f t="shared" ca="1" si="2"/>
        <v>11</v>
      </c>
      <c r="F30" s="1084" t="s">
        <v>247</v>
      </c>
      <c r="G30" s="1085" t="str">
        <f t="shared" ca="1" si="0"/>
        <v>FP need</v>
      </c>
      <c r="H30" s="1079" t="str">
        <f t="shared" si="1"/>
        <v xml:space="preserve">ሰኔ </v>
      </c>
      <c r="I30" s="1116">
        <v>30</v>
      </c>
      <c r="J30" s="1117">
        <f t="shared" ca="1" si="3"/>
        <v>19</v>
      </c>
      <c r="L30" s="1041">
        <f t="shared" ca="1" si="4"/>
        <v>46229</v>
      </c>
      <c r="M30" s="1041" t="s">
        <v>367</v>
      </c>
      <c r="N30" s="1087"/>
      <c r="O30" s="1042" cm="1">
        <f t="array" ref="O30">SUMPRODUCT(($F30:$F30="Parcial")*ABS($C30:$C30-$N30:$N30))</f>
        <v>0</v>
      </c>
      <c r="P30" s="1043"/>
      <c r="W30" s="1046" t="str">
        <f t="shared" si="5"/>
        <v>2018-10-19</v>
      </c>
      <c r="X30" s="1047" t="str">
        <f t="shared" si="6"/>
        <v>10</v>
      </c>
      <c r="Y30" s="1146" t="str">
        <f t="shared" si="7"/>
        <v>ሰኔ18</v>
      </c>
      <c r="Z30" s="1049" t="str">
        <f t="shared" si="8"/>
        <v/>
      </c>
      <c r="AA30" s="1049" t="str">
        <f t="shared" si="9"/>
        <v/>
      </c>
      <c r="AB30" s="1050" t="str">
        <f t="shared" si="10"/>
        <v/>
      </c>
      <c r="AD30" s="1052" t="str">
        <f t="shared" si="11"/>
        <v>2026-W26</v>
      </c>
      <c r="AE30" s="1053" t="str">
        <f t="shared" si="12"/>
        <v/>
      </c>
      <c r="AM30" s="1059"/>
      <c r="AN30" s="1061"/>
      <c r="AO30" s="1062"/>
    </row>
    <row r="31" spans="1:48" ht="14.25" customHeight="1">
      <c r="A31" s="1079">
        <v>30</v>
      </c>
      <c r="B31" s="1149" t="s">
        <v>359</v>
      </c>
      <c r="C31" s="1081">
        <v>457200</v>
      </c>
      <c r="D31" s="1082">
        <v>46210</v>
      </c>
      <c r="E31" s="1083">
        <f t="shared" ca="1" si="2"/>
        <v>52</v>
      </c>
      <c r="F31" s="1084" t="s">
        <v>247</v>
      </c>
      <c r="G31" s="1085" t="str">
        <f t="shared" ca="1" si="0"/>
        <v>Pending</v>
      </c>
      <c r="H31" s="1079" t="str">
        <f t="shared" si="1"/>
        <v xml:space="preserve">ሰኔ </v>
      </c>
      <c r="I31" s="1116">
        <v>60</v>
      </c>
      <c r="J31" s="1117">
        <f t="shared" ca="1" si="3"/>
        <v>8</v>
      </c>
      <c r="L31" s="1041">
        <f t="shared" ca="1" si="4"/>
        <v>46270</v>
      </c>
      <c r="M31" s="1041" t="s">
        <v>367</v>
      </c>
      <c r="N31" s="1087"/>
      <c r="O31" s="1042" cm="1">
        <f t="array" ref="O31">SUMPRODUCT(($F31:$F31="Parcial")*ABS($C31:$C31-$N31:$N31))</f>
        <v>0</v>
      </c>
      <c r="P31" s="1043"/>
      <c r="W31" s="1046" t="str">
        <f t="shared" si="5"/>
        <v>2018-10-30</v>
      </c>
      <c r="X31" s="1047" t="str">
        <f t="shared" si="6"/>
        <v>10</v>
      </c>
      <c r="Y31" s="1146" t="str">
        <f t="shared" si="7"/>
        <v>ሰኔ18</v>
      </c>
      <c r="Z31" s="1049" t="str">
        <f t="shared" si="8"/>
        <v/>
      </c>
      <c r="AA31" s="1049" t="str">
        <f t="shared" si="9"/>
        <v/>
      </c>
      <c r="AB31" s="1050" t="str">
        <f t="shared" si="10"/>
        <v/>
      </c>
      <c r="AD31" s="1052" t="str">
        <f t="shared" si="11"/>
        <v>2026-W28</v>
      </c>
      <c r="AE31" s="1053" t="str">
        <f t="shared" si="12"/>
        <v/>
      </c>
      <c r="AN31" s="1055"/>
      <c r="AO31" s="514"/>
    </row>
    <row r="32" spans="1:48" ht="14.25" customHeight="1">
      <c r="A32" s="1079">
        <v>31</v>
      </c>
      <c r="B32" s="1107" t="s">
        <v>265</v>
      </c>
      <c r="C32" s="1081">
        <v>11500</v>
      </c>
      <c r="D32" s="1095">
        <v>46210</v>
      </c>
      <c r="E32" s="1083">
        <f t="shared" ca="1" si="2"/>
        <v>22</v>
      </c>
      <c r="F32" s="1084" t="s">
        <v>247</v>
      </c>
      <c r="G32" s="1085" t="str">
        <f t="shared" ca="1" si="0"/>
        <v>Pending</v>
      </c>
      <c r="H32" s="1079" t="str">
        <f t="shared" si="1"/>
        <v xml:space="preserve">ሰኔ </v>
      </c>
      <c r="I32" s="1116">
        <v>30</v>
      </c>
      <c r="J32" s="1117">
        <f t="shared" ca="1" si="3"/>
        <v>8</v>
      </c>
      <c r="L32" s="1041">
        <f t="shared" ca="1" si="4"/>
        <v>46240</v>
      </c>
      <c r="M32" s="1041" t="s">
        <v>367</v>
      </c>
      <c r="N32" s="1087"/>
      <c r="O32" s="1042" cm="1">
        <f t="array" ref="O32">SUMPRODUCT(($F32:$F32="Parcial")*ABS($C32:$C32-$N32:$N32))</f>
        <v>0</v>
      </c>
      <c r="P32" s="1043"/>
      <c r="W32" s="1046" t="str">
        <f t="shared" si="5"/>
        <v>2018-10-30</v>
      </c>
      <c r="X32" s="1047" t="str">
        <f t="shared" si="6"/>
        <v>10</v>
      </c>
      <c r="Y32" s="1146" t="str">
        <f t="shared" si="7"/>
        <v>ሰኔ18</v>
      </c>
      <c r="Z32" s="1049" t="str">
        <f t="shared" si="8"/>
        <v/>
      </c>
      <c r="AA32" s="1049" t="str">
        <f t="shared" si="9"/>
        <v/>
      </c>
      <c r="AB32" s="1050" t="str">
        <f t="shared" si="10"/>
        <v/>
      </c>
      <c r="AD32" s="1052" t="str">
        <f t="shared" si="11"/>
        <v>2026-W28</v>
      </c>
      <c r="AE32" s="1053" t="str">
        <f t="shared" si="12"/>
        <v/>
      </c>
      <c r="AN32" s="1055"/>
      <c r="AO32" s="514"/>
    </row>
    <row r="33" spans="1:41" ht="14.25" customHeight="1">
      <c r="A33" s="1079">
        <v>32</v>
      </c>
      <c r="B33" s="1107" t="s">
        <v>371</v>
      </c>
      <c r="C33" s="1081">
        <v>30800</v>
      </c>
      <c r="D33" s="1095">
        <v>46214</v>
      </c>
      <c r="E33" s="1083">
        <f t="shared" ca="1" si="2"/>
        <v>26</v>
      </c>
      <c r="F33" s="1084" t="s">
        <v>247</v>
      </c>
      <c r="G33" s="1085" t="str">
        <f t="shared" ca="1" si="0"/>
        <v>Pending</v>
      </c>
      <c r="H33" s="1079" t="str">
        <f t="shared" si="1"/>
        <v xml:space="preserve">ሐምሌ </v>
      </c>
      <c r="I33" s="1116">
        <v>30</v>
      </c>
      <c r="J33" s="1117">
        <f t="shared" ca="1" si="3"/>
        <v>4</v>
      </c>
      <c r="L33" s="1041">
        <f t="shared" ca="1" si="4"/>
        <v>46244</v>
      </c>
      <c r="M33" s="1063" t="s">
        <v>534</v>
      </c>
      <c r="N33" s="1087"/>
      <c r="O33" s="1042" cm="1">
        <f t="array" ref="O33">SUMPRODUCT(($F33:$F33="Parcial")*ABS($C33:$C33-$N33:$N33))</f>
        <v>0</v>
      </c>
      <c r="P33" s="1043"/>
      <c r="W33" s="1046" t="str">
        <f t="shared" si="5"/>
        <v>2018-11-04</v>
      </c>
      <c r="X33" s="1047" t="str">
        <f t="shared" si="6"/>
        <v>11</v>
      </c>
      <c r="Y33" s="1146" t="str">
        <f t="shared" ref="Y33:Y43" si="13">IFERROR(CHOOSE(X33,"መስከረም","ጥቅምት","ህዳር  ","ታህሳስ ","ጥር ","የካቲት ","መጋቢት ","ሚይዚያ ","ግንቦት ","ሰኔ ","ሐምሌ ","ነሐሴ ","Pagume"),"")</f>
        <v xml:space="preserve">ሐምሌ </v>
      </c>
      <c r="Z33" s="1049" t="str">
        <f t="shared" si="8"/>
        <v/>
      </c>
      <c r="AA33" s="1049" t="str">
        <f t="shared" si="9"/>
        <v/>
      </c>
      <c r="AB33" s="1050" t="str">
        <f t="shared" si="10"/>
        <v/>
      </c>
      <c r="AD33" s="1052" t="str">
        <f t="shared" si="11"/>
        <v>2026-W28</v>
      </c>
      <c r="AE33" s="1053" t="str">
        <f t="shared" si="12"/>
        <v/>
      </c>
      <c r="AN33" s="1055"/>
      <c r="AO33" s="514"/>
    </row>
    <row r="34" spans="1:41" ht="14.25" customHeight="1">
      <c r="A34" s="1079">
        <v>33</v>
      </c>
      <c r="B34" s="1149" t="s">
        <v>359</v>
      </c>
      <c r="C34" s="1081">
        <v>97200</v>
      </c>
      <c r="D34" s="1095">
        <v>46214</v>
      </c>
      <c r="E34" s="1083">
        <f t="shared" ca="1" si="2"/>
        <v>56</v>
      </c>
      <c r="F34" s="1084" t="s">
        <v>247</v>
      </c>
      <c r="G34" s="1085" t="str">
        <f t="shared" ca="1" si="0"/>
        <v>Pending</v>
      </c>
      <c r="H34" s="1079" t="str">
        <f t="shared" si="1"/>
        <v xml:space="preserve">ሐምሌ </v>
      </c>
      <c r="I34" s="1116">
        <v>60</v>
      </c>
      <c r="J34" s="1117">
        <f t="shared" ca="1" si="3"/>
        <v>4</v>
      </c>
      <c r="L34" s="1041">
        <f t="shared" ca="1" si="4"/>
        <v>46274</v>
      </c>
      <c r="N34" s="1087"/>
      <c r="O34" s="1042" cm="1">
        <f t="array" ref="O34">SUMPRODUCT(($F34:$F34="Parcial")*ABS($C34:$C34-$N34:$N34))</f>
        <v>0</v>
      </c>
      <c r="P34" s="1043"/>
      <c r="W34" s="1046" t="str">
        <f t="shared" si="5"/>
        <v>2018-11-04</v>
      </c>
      <c r="X34" s="1047" t="str">
        <f t="shared" si="6"/>
        <v>11</v>
      </c>
      <c r="Y34" s="1146" t="str">
        <f t="shared" si="13"/>
        <v xml:space="preserve">ሐምሌ </v>
      </c>
      <c r="Z34" s="1049" t="str">
        <f t="shared" si="8"/>
        <v/>
      </c>
      <c r="AA34" s="1049" t="str">
        <f t="shared" si="9"/>
        <v/>
      </c>
      <c r="AB34" s="1050" t="str">
        <f t="shared" si="10"/>
        <v/>
      </c>
      <c r="AD34" s="1052" t="str">
        <f t="shared" si="11"/>
        <v>2026-W28</v>
      </c>
      <c r="AE34" s="1053" t="str">
        <f t="shared" si="12"/>
        <v/>
      </c>
      <c r="AN34" s="1055"/>
      <c r="AO34" s="514"/>
    </row>
    <row r="35" spans="1:41" ht="12.75" customHeight="1">
      <c r="A35" s="1079">
        <v>34</v>
      </c>
      <c r="B35" s="1149" t="s">
        <v>306</v>
      </c>
      <c r="C35" s="1081">
        <v>26300</v>
      </c>
      <c r="D35" s="1082">
        <v>46217</v>
      </c>
      <c r="E35" s="1083">
        <f t="shared" ca="1" si="2"/>
        <v>29</v>
      </c>
      <c r="F35" s="1084" t="s">
        <v>247</v>
      </c>
      <c r="G35" s="1085" t="str">
        <f t="shared" ca="1" si="0"/>
        <v>Pending</v>
      </c>
      <c r="H35" s="1079" t="str">
        <f t="shared" si="1"/>
        <v xml:space="preserve">ሐምሌ </v>
      </c>
      <c r="I35" s="1116">
        <v>30</v>
      </c>
      <c r="J35" s="1117">
        <f ca="1">IF(D35="","-",$Q$1-D35)</f>
        <v>1</v>
      </c>
      <c r="L35" s="1041">
        <f t="shared" ca="1" si="4"/>
        <v>46247</v>
      </c>
      <c r="N35" s="1087"/>
      <c r="O35" s="1042" cm="1">
        <f t="array" ref="O35">SUMPRODUCT(($F35:$F35="Parcial")*ABS($C35:$C35-$N35:$N35))</f>
        <v>0</v>
      </c>
      <c r="P35" s="1043"/>
      <c r="W35" s="1046" t="str">
        <f t="shared" si="5"/>
        <v>2018-11-07</v>
      </c>
      <c r="X35" s="1047" t="str">
        <f t="shared" si="6"/>
        <v>11</v>
      </c>
      <c r="Y35" s="1146" t="str">
        <f t="shared" si="13"/>
        <v xml:space="preserve">ሐምሌ </v>
      </c>
      <c r="Z35" s="1049" t="str">
        <f t="shared" si="8"/>
        <v/>
      </c>
      <c r="AA35" s="1049" t="str">
        <f t="shared" si="9"/>
        <v/>
      </c>
      <c r="AB35" s="1050" t="str">
        <f t="shared" si="10"/>
        <v/>
      </c>
      <c r="AD35" s="1052" t="str">
        <f t="shared" si="11"/>
        <v>2026-W29</v>
      </c>
      <c r="AE35" s="1053" t="str">
        <f t="shared" si="12"/>
        <v/>
      </c>
      <c r="AN35" s="1055"/>
      <c r="AO35" s="514"/>
    </row>
    <row r="36" spans="1:41" ht="12.75" customHeight="1">
      <c r="A36" s="1079">
        <v>35</v>
      </c>
      <c r="B36" s="1149" t="s">
        <v>224</v>
      </c>
      <c r="C36" s="1081">
        <v>110000</v>
      </c>
      <c r="D36" s="1082">
        <v>46218</v>
      </c>
      <c r="E36" s="1083">
        <f t="shared" ca="1" si="2"/>
        <v>60</v>
      </c>
      <c r="F36" s="1084" t="s">
        <v>247</v>
      </c>
      <c r="G36" s="1085" t="str">
        <f t="shared" ca="1" si="0"/>
        <v>Pending</v>
      </c>
      <c r="H36" s="1079" t="str">
        <f t="shared" si="1"/>
        <v xml:space="preserve">ሐምሌ </v>
      </c>
      <c r="I36" s="1116">
        <v>60</v>
      </c>
      <c r="J36" s="1117">
        <f t="shared" ca="1" si="3"/>
        <v>0</v>
      </c>
      <c r="L36" s="1041">
        <f t="shared" ca="1" si="4"/>
        <v>46278</v>
      </c>
      <c r="N36" s="1087"/>
      <c r="O36" s="1042" cm="1">
        <f t="array" ref="O36">SUMPRODUCT(($F36:$F36="Parcial")*ABS($C36:$C36-$N36:$N36))</f>
        <v>0</v>
      </c>
      <c r="P36" s="1043"/>
      <c r="W36" s="1046" t="str">
        <f t="shared" si="5"/>
        <v>2018-11-08</v>
      </c>
      <c r="X36" s="1047" t="str">
        <f t="shared" si="6"/>
        <v>11</v>
      </c>
      <c r="Y36" s="1146" t="str">
        <f t="shared" si="13"/>
        <v xml:space="preserve">ሐምሌ </v>
      </c>
      <c r="Z36" s="1049" t="str">
        <f t="shared" si="8"/>
        <v/>
      </c>
      <c r="AA36" s="1049" t="str">
        <f t="shared" si="9"/>
        <v/>
      </c>
      <c r="AB36" s="1050" t="str">
        <f t="shared" si="10"/>
        <v/>
      </c>
      <c r="AD36" s="1052" t="str">
        <f t="shared" si="11"/>
        <v>2026-W29</v>
      </c>
      <c r="AE36" s="1053" t="str">
        <f t="shared" si="12"/>
        <v/>
      </c>
      <c r="AN36" s="1055"/>
      <c r="AO36" s="514"/>
    </row>
    <row r="37" spans="1:41" ht="12.75" customHeight="1">
      <c r="A37" s="1079">
        <v>36</v>
      </c>
      <c r="B37" s="1152" t="s">
        <v>264</v>
      </c>
      <c r="C37" s="1081">
        <v>113500</v>
      </c>
      <c r="D37" s="1097">
        <v>46218</v>
      </c>
      <c r="E37" s="1083">
        <f t="shared" ca="1" si="2"/>
        <v>60</v>
      </c>
      <c r="F37" s="1084" t="s">
        <v>247</v>
      </c>
      <c r="G37" s="1085" t="str">
        <f t="shared" ca="1" si="0"/>
        <v>Pending</v>
      </c>
      <c r="H37" s="1079" t="str">
        <f t="shared" si="1"/>
        <v xml:space="preserve">ሐምሌ </v>
      </c>
      <c r="I37" s="1116">
        <v>60</v>
      </c>
      <c r="J37" s="1117">
        <f t="shared" ca="1" si="3"/>
        <v>0</v>
      </c>
      <c r="L37" s="1041">
        <f t="shared" ca="1" si="4"/>
        <v>46278</v>
      </c>
      <c r="N37" s="1087"/>
      <c r="O37" s="1042" cm="1">
        <f t="array" ref="O37">SUMPRODUCT(($F37:$F37="Parcial")*ABS($C37:$C37-$N37:$N37))</f>
        <v>0</v>
      </c>
      <c r="P37" s="1043"/>
      <c r="W37" s="1046" t="str">
        <f t="shared" si="5"/>
        <v>2018-11-08</v>
      </c>
      <c r="X37" s="1047" t="str">
        <f t="shared" si="6"/>
        <v>11</v>
      </c>
      <c r="Y37" s="1146" t="str">
        <f t="shared" si="13"/>
        <v xml:space="preserve">ሐምሌ </v>
      </c>
      <c r="Z37" s="1049" t="str">
        <f t="shared" si="8"/>
        <v/>
      </c>
      <c r="AA37" s="1049" t="str">
        <f t="shared" si="9"/>
        <v/>
      </c>
      <c r="AB37" s="1050" t="str">
        <f t="shared" si="10"/>
        <v/>
      </c>
      <c r="AD37" s="1052" t="str">
        <f t="shared" si="11"/>
        <v>2026-W29</v>
      </c>
      <c r="AE37" s="1053" t="str">
        <f t="shared" si="12"/>
        <v/>
      </c>
    </row>
    <row r="38" spans="1:41" ht="12.75" customHeight="1">
      <c r="A38" s="1079">
        <v>37</v>
      </c>
      <c r="B38" s="1153"/>
      <c r="C38" s="1081"/>
      <c r="D38" s="1082"/>
      <c r="E38" s="1083" t="str">
        <f t="shared" si="2"/>
        <v/>
      </c>
      <c r="G38" s="1085" t="str">
        <f t="shared" si="0"/>
        <v/>
      </c>
      <c r="H38" s="1079" t="str">
        <f t="shared" si="1"/>
        <v/>
      </c>
      <c r="J38" s="1117" t="str">
        <f t="shared" si="3"/>
        <v>-</v>
      </c>
      <c r="L38" s="1041" t="str">
        <f t="shared" si="4"/>
        <v/>
      </c>
      <c r="N38" s="1087"/>
      <c r="O38" s="1042" cm="1">
        <f t="array" ref="O38">SUMPRODUCT(($F38:$F38="Parcial")*ABS($C38:$C38-$N38:$N38))</f>
        <v>0</v>
      </c>
      <c r="P38" s="1043"/>
      <c r="W38" s="1046" t="str">
        <f t="shared" si="5"/>
        <v/>
      </c>
      <c r="X38" s="1047" t="str">
        <f t="shared" si="6"/>
        <v/>
      </c>
      <c r="Y38" s="1146" t="str">
        <f t="shared" si="13"/>
        <v/>
      </c>
      <c r="Z38" s="1049" t="str">
        <f t="shared" si="8"/>
        <v/>
      </c>
      <c r="AA38" s="1049" t="str">
        <f t="shared" si="9"/>
        <v/>
      </c>
      <c r="AB38" s="1050" t="str">
        <f t="shared" si="10"/>
        <v/>
      </c>
      <c r="AD38" s="1052" t="str">
        <f t="shared" si="11"/>
        <v/>
      </c>
      <c r="AE38" s="1053" t="str">
        <f t="shared" si="12"/>
        <v/>
      </c>
    </row>
    <row r="39" spans="1:41" ht="12.75" customHeight="1">
      <c r="A39" s="1079">
        <v>1</v>
      </c>
      <c r="B39" s="1154"/>
      <c r="C39" s="1081"/>
      <c r="D39" s="1100"/>
      <c r="E39" s="1083" t="str">
        <f t="shared" si="2"/>
        <v/>
      </c>
      <c r="F39" s="1101"/>
      <c r="G39" s="1085" t="str">
        <f t="shared" si="0"/>
        <v/>
      </c>
      <c r="H39" s="1079" t="str">
        <f t="shared" si="1"/>
        <v/>
      </c>
      <c r="I39" s="1118"/>
      <c r="J39" s="1117" t="str">
        <f t="shared" si="3"/>
        <v>-</v>
      </c>
      <c r="L39" s="1041" t="str">
        <f t="shared" si="4"/>
        <v/>
      </c>
      <c r="N39" s="1087"/>
      <c r="O39" s="1042" cm="1">
        <f t="array" ref="O39">SUMPRODUCT(($F39:$F39="Parcial")*ABS($C39:$C39-$N39:$N39))</f>
        <v>0</v>
      </c>
      <c r="P39" s="1043"/>
      <c r="W39" s="1046" t="str">
        <f t="shared" si="5"/>
        <v/>
      </c>
      <c r="X39" s="1047" t="str">
        <f t="shared" si="6"/>
        <v/>
      </c>
      <c r="Y39" s="1146" t="str">
        <f t="shared" si="13"/>
        <v/>
      </c>
      <c r="Z39" s="1049" t="str">
        <f t="shared" si="8"/>
        <v/>
      </c>
      <c r="AA39" s="1049" t="str">
        <f t="shared" si="9"/>
        <v/>
      </c>
      <c r="AB39" s="1050" t="str">
        <f t="shared" si="10"/>
        <v/>
      </c>
      <c r="AD39" s="1052" t="str">
        <f t="shared" si="11"/>
        <v/>
      </c>
      <c r="AE39" s="1053" t="str">
        <f t="shared" si="12"/>
        <v/>
      </c>
    </row>
    <row r="40" spans="1:41" ht="13.5" customHeight="1">
      <c r="A40" s="1079">
        <v>1</v>
      </c>
      <c r="B40" s="1149"/>
      <c r="C40" s="1081"/>
      <c r="D40" s="1082"/>
      <c r="E40" s="1083" t="str">
        <f t="shared" si="2"/>
        <v/>
      </c>
      <c r="G40" s="1085" t="str">
        <f t="shared" si="0"/>
        <v/>
      </c>
      <c r="H40" s="1079" t="str">
        <f t="shared" si="1"/>
        <v/>
      </c>
      <c r="J40" s="1117" t="str">
        <f t="shared" si="3"/>
        <v>-</v>
      </c>
      <c r="L40" s="1041" t="str">
        <f t="shared" si="4"/>
        <v/>
      </c>
      <c r="N40" s="1087"/>
      <c r="O40" s="1042" cm="1">
        <f t="array" ref="O40">SUMPRODUCT(($F40:$F40="Parcial")*ABS($C40:$C40-$N40:$N40))</f>
        <v>0</v>
      </c>
      <c r="P40" s="1043"/>
      <c r="W40" s="1046" t="str">
        <f t="shared" si="5"/>
        <v/>
      </c>
      <c r="X40" s="1047" t="str">
        <f t="shared" si="6"/>
        <v/>
      </c>
      <c r="Y40" s="1146" t="str">
        <f t="shared" si="13"/>
        <v/>
      </c>
      <c r="Z40" s="1049" t="str">
        <f t="shared" si="8"/>
        <v/>
      </c>
      <c r="AA40" s="1049" t="str">
        <f t="shared" si="9"/>
        <v/>
      </c>
      <c r="AB40" s="1050" t="str">
        <f t="shared" si="10"/>
        <v/>
      </c>
      <c r="AD40" s="1052" t="str">
        <f t="shared" si="11"/>
        <v/>
      </c>
      <c r="AE40" s="1053" t="str">
        <f t="shared" si="12"/>
        <v/>
      </c>
    </row>
    <row r="41" spans="1:41" ht="13.5" customHeight="1">
      <c r="A41" s="1079">
        <v>1</v>
      </c>
      <c r="C41" s="1081"/>
      <c r="E41" s="1083" t="str">
        <f t="shared" si="2"/>
        <v/>
      </c>
      <c r="F41" s="1085"/>
      <c r="G41" s="1085" t="str">
        <f t="shared" si="0"/>
        <v/>
      </c>
      <c r="H41" s="1079" t="str">
        <f t="shared" si="1"/>
        <v/>
      </c>
      <c r="J41" s="1117" t="str">
        <f t="shared" si="3"/>
        <v>-</v>
      </c>
      <c r="L41" s="1041" t="str">
        <f t="shared" si="4"/>
        <v/>
      </c>
      <c r="N41" s="1087"/>
      <c r="O41" s="1042" cm="1">
        <f t="array" ref="O41">SUMPRODUCT(($F41:$F41="Parcial")*ABS($C41:$C41-$N41:$N41))</f>
        <v>0</v>
      </c>
      <c r="P41" s="1043"/>
      <c r="W41" s="1046" t="str">
        <f t="shared" si="5"/>
        <v/>
      </c>
      <c r="X41" s="1047" t="str">
        <f t="shared" si="6"/>
        <v/>
      </c>
      <c r="Y41" s="1146" t="str">
        <f t="shared" si="13"/>
        <v/>
      </c>
      <c r="Z41" s="1049" t="str">
        <f t="shared" si="8"/>
        <v/>
      </c>
      <c r="AA41" s="1049" t="str">
        <f t="shared" si="9"/>
        <v/>
      </c>
      <c r="AB41" s="1050" t="str">
        <f t="shared" si="10"/>
        <v/>
      </c>
      <c r="AD41" s="1052" t="str">
        <f t="shared" si="11"/>
        <v/>
      </c>
      <c r="AE41" s="1053" t="str">
        <f t="shared" si="12"/>
        <v/>
      </c>
    </row>
    <row r="42" spans="1:41" ht="13.5" customHeight="1">
      <c r="A42" s="1079">
        <v>1</v>
      </c>
      <c r="C42" s="1081"/>
      <c r="E42" s="1083" t="str">
        <f t="shared" si="2"/>
        <v/>
      </c>
      <c r="F42" s="1085"/>
      <c r="G42" s="1085" t="str">
        <f t="shared" si="0"/>
        <v/>
      </c>
      <c r="H42" s="1079" t="str">
        <f t="shared" si="1"/>
        <v/>
      </c>
      <c r="J42" s="1117" t="str">
        <f t="shared" si="3"/>
        <v>-</v>
      </c>
      <c r="L42" s="1041" t="str">
        <f t="shared" si="4"/>
        <v/>
      </c>
      <c r="N42" s="1087"/>
      <c r="O42" s="1042" cm="1">
        <f t="array" ref="O42">SUMPRODUCT(($F42:$F42="Parcial")*ABS($C42:$C42-$N42:$N42))</f>
        <v>0</v>
      </c>
      <c r="P42" s="1043"/>
      <c r="W42" s="1046" t="str">
        <f t="shared" si="5"/>
        <v/>
      </c>
      <c r="X42" s="1047" t="str">
        <f t="shared" si="6"/>
        <v/>
      </c>
      <c r="Y42" s="1146" t="str">
        <f t="shared" si="13"/>
        <v/>
      </c>
      <c r="Z42" s="1049" t="str">
        <f t="shared" si="8"/>
        <v/>
      </c>
      <c r="AA42" s="1049" t="str">
        <f t="shared" si="9"/>
        <v/>
      </c>
      <c r="AB42" s="1050" t="str">
        <f t="shared" si="10"/>
        <v/>
      </c>
      <c r="AD42" s="1052" t="str">
        <f t="shared" si="11"/>
        <v/>
      </c>
      <c r="AE42" s="1053" t="str">
        <f t="shared" si="12"/>
        <v/>
      </c>
    </row>
    <row r="43" spans="1:41" ht="13.5" customHeight="1">
      <c r="A43" s="1079">
        <v>1</v>
      </c>
      <c r="C43" s="1081"/>
      <c r="E43" s="1083" t="str">
        <f t="shared" si="2"/>
        <v/>
      </c>
      <c r="F43" s="1085"/>
      <c r="G43" s="1085" t="str">
        <f t="shared" si="0"/>
        <v/>
      </c>
      <c r="H43" s="1079" t="str">
        <f t="shared" si="1"/>
        <v/>
      </c>
      <c r="J43" s="1117" t="str">
        <f t="shared" si="3"/>
        <v>-</v>
      </c>
      <c r="L43" s="1041" t="str">
        <f t="shared" si="4"/>
        <v/>
      </c>
      <c r="N43" s="1087"/>
      <c r="O43" s="1042" cm="1">
        <f t="array" ref="O43">SUMPRODUCT(($F43:$F43="Parcial")*ABS($C43:$C43-$N43:$N43))</f>
        <v>0</v>
      </c>
      <c r="P43" s="1043"/>
      <c r="R43" s="1059"/>
      <c r="S43" s="1061"/>
      <c r="T43" s="1062"/>
      <c r="W43" s="1046" t="str">
        <f t="shared" si="5"/>
        <v/>
      </c>
      <c r="X43" s="1047" t="str">
        <f t="shared" si="6"/>
        <v/>
      </c>
      <c r="Y43" s="1146" t="str">
        <f t="shared" si="13"/>
        <v/>
      </c>
      <c r="Z43" s="1049" t="str">
        <f t="shared" si="8"/>
        <v/>
      </c>
      <c r="AA43" s="1049" t="str">
        <f t="shared" si="9"/>
        <v/>
      </c>
      <c r="AB43" s="1050" t="str">
        <f t="shared" si="10"/>
        <v/>
      </c>
      <c r="AD43" s="1052" t="str">
        <f t="shared" si="11"/>
        <v/>
      </c>
      <c r="AE43" s="1053" t="str">
        <f t="shared" si="12"/>
        <v/>
      </c>
      <c r="AG43" s="1064"/>
      <c r="AH43" s="1064"/>
      <c r="AI43" s="1023"/>
    </row>
    <row r="44" spans="1:41" ht="13.5" customHeight="1">
      <c r="A44" s="1079">
        <v>1</v>
      </c>
      <c r="C44" s="1081"/>
      <c r="E44" s="1083" t="str">
        <f t="shared" si="2"/>
        <v/>
      </c>
      <c r="F44" s="1085"/>
      <c r="G44" s="1085" t="str">
        <f t="shared" si="0"/>
        <v/>
      </c>
      <c r="H44" s="1079" t="str">
        <f t="shared" si="1"/>
        <v/>
      </c>
      <c r="J44" s="1117" t="str">
        <f t="shared" si="3"/>
        <v>-</v>
      </c>
      <c r="L44" s="1041" t="str">
        <f t="shared" si="4"/>
        <v/>
      </c>
      <c r="N44" s="1087"/>
      <c r="O44" s="1042" cm="1">
        <f t="array" ref="O44">SUMPRODUCT(($F44:$F44="Parcial")*ABS($C44:$C44-$N44:$N44))</f>
        <v>0</v>
      </c>
      <c r="P44" s="1043"/>
      <c r="W44" s="1046" t="str">
        <f t="shared" si="5"/>
        <v/>
      </c>
      <c r="X44" s="1047" t="str">
        <f t="shared" si="6"/>
        <v/>
      </c>
      <c r="Y44" s="1146" t="str">
        <f t="shared" ref="Y44:Y66" si="14">IFERROR(CHOOSE(X44,"መስከረም","ጥቅምት","ህዳር  ","ታህሳስ ","ጥር ","የካቲት ","መጋቢት ","ሚይዚያ ","ግንቦት ","ሰኔ ","ሐምሌ ","ነሐሴ ","Pagume"),"")</f>
        <v/>
      </c>
      <c r="Z44" s="1049" t="str">
        <f t="shared" si="8"/>
        <v/>
      </c>
      <c r="AA44" s="1049" t="str">
        <f t="shared" si="9"/>
        <v/>
      </c>
      <c r="AB44" s="1050" t="str">
        <f t="shared" si="10"/>
        <v/>
      </c>
      <c r="AD44" s="1052" t="str">
        <f t="shared" si="11"/>
        <v/>
      </c>
      <c r="AE44" s="1053" t="str">
        <f t="shared" si="12"/>
        <v/>
      </c>
      <c r="AG44" s="1064"/>
      <c r="AH44" s="1064"/>
      <c r="AI44" s="1023"/>
    </row>
    <row r="45" spans="1:41" ht="13.5" customHeight="1">
      <c r="A45" s="1079">
        <v>1</v>
      </c>
      <c r="C45" s="1081"/>
      <c r="E45" s="1083" t="str">
        <f t="shared" si="2"/>
        <v/>
      </c>
      <c r="F45" s="1085"/>
      <c r="G45" s="1085" t="str">
        <f t="shared" si="0"/>
        <v/>
      </c>
      <c r="H45" s="1079" t="str">
        <f t="shared" si="1"/>
        <v/>
      </c>
      <c r="J45" s="1117" t="str">
        <f t="shared" si="3"/>
        <v>-</v>
      </c>
      <c r="L45" s="1041" t="str">
        <f t="shared" si="4"/>
        <v/>
      </c>
      <c r="N45" s="1087"/>
      <c r="O45" s="1042" cm="1">
        <f t="array" ref="O45">SUMPRODUCT(($F45:$F45="Parcial")*ABS($C45:$C45-$N45:$N45))</f>
        <v>0</v>
      </c>
      <c r="P45" s="1043"/>
      <c r="W45" s="1046" t="str">
        <f t="shared" si="5"/>
        <v/>
      </c>
      <c r="X45" s="1047" t="str">
        <f t="shared" si="6"/>
        <v/>
      </c>
      <c r="Y45" s="1146" t="str">
        <f t="shared" si="14"/>
        <v/>
      </c>
      <c r="Z45" s="1049" t="str">
        <f t="shared" si="8"/>
        <v/>
      </c>
      <c r="AA45" s="1049" t="str">
        <f t="shared" si="9"/>
        <v/>
      </c>
      <c r="AB45" s="1050" t="str">
        <f t="shared" si="10"/>
        <v/>
      </c>
      <c r="AD45" s="1052" t="str">
        <f t="shared" si="11"/>
        <v/>
      </c>
      <c r="AE45" s="1053" t="str">
        <f t="shared" si="12"/>
        <v/>
      </c>
      <c r="AG45" s="1064"/>
      <c r="AH45" s="1064"/>
      <c r="AI45" s="1023"/>
    </row>
    <row r="46" spans="1:41" ht="13.5" customHeight="1">
      <c r="A46" s="1079">
        <v>1</v>
      </c>
      <c r="C46" s="1081"/>
      <c r="E46" s="1083" t="str">
        <f t="shared" si="2"/>
        <v/>
      </c>
      <c r="F46" s="1085"/>
      <c r="G46" s="1085" t="str">
        <f t="shared" si="0"/>
        <v/>
      </c>
      <c r="H46" s="1079" t="str">
        <f t="shared" si="1"/>
        <v/>
      </c>
      <c r="J46" s="1117" t="str">
        <f t="shared" si="3"/>
        <v>-</v>
      </c>
      <c r="L46" s="1041" t="str">
        <f t="shared" si="4"/>
        <v/>
      </c>
      <c r="N46" s="1087"/>
      <c r="O46" s="1042" cm="1">
        <f t="array" ref="O46">SUMPRODUCT(($F46:$F46="Parcial")*ABS($C46:$C46-$N46:$N46))</f>
        <v>0</v>
      </c>
      <c r="P46" s="1043"/>
      <c r="W46" s="1046" t="str">
        <f t="shared" si="5"/>
        <v/>
      </c>
      <c r="X46" s="1047" t="str">
        <f t="shared" si="6"/>
        <v/>
      </c>
      <c r="Y46" s="1146" t="str">
        <f t="shared" si="14"/>
        <v/>
      </c>
      <c r="Z46" s="1049" t="str">
        <f t="shared" si="8"/>
        <v/>
      </c>
      <c r="AA46" s="1049" t="str">
        <f t="shared" si="9"/>
        <v/>
      </c>
      <c r="AB46" s="1050" t="str">
        <f t="shared" si="10"/>
        <v/>
      </c>
      <c r="AD46" s="1052" t="str">
        <f t="shared" si="11"/>
        <v/>
      </c>
      <c r="AE46" s="1053" t="str">
        <f t="shared" si="12"/>
        <v/>
      </c>
      <c r="AG46" s="1064"/>
      <c r="AH46" s="1064"/>
      <c r="AI46" s="1023"/>
    </row>
    <row r="47" spans="1:41" ht="13.5" customHeight="1">
      <c r="A47" s="1079">
        <v>1</v>
      </c>
      <c r="C47" s="1081"/>
      <c r="E47" s="1083" t="str">
        <f t="shared" si="2"/>
        <v/>
      </c>
      <c r="F47" s="1085"/>
      <c r="G47" s="1085" t="str">
        <f t="shared" si="0"/>
        <v/>
      </c>
      <c r="H47" s="1079" t="str">
        <f t="shared" si="1"/>
        <v/>
      </c>
      <c r="J47" s="1117" t="str">
        <f t="shared" si="3"/>
        <v>-</v>
      </c>
      <c r="L47" s="1041" t="str">
        <f t="shared" si="4"/>
        <v/>
      </c>
      <c r="N47" s="1087"/>
      <c r="O47" s="1042" cm="1">
        <f t="array" ref="O47">SUMPRODUCT(($F47:$F47="Parcial")*ABS($C47:$C47-$N47:$N47))</f>
        <v>0</v>
      </c>
      <c r="P47" s="1043"/>
      <c r="W47" s="1046" t="str">
        <f t="shared" si="5"/>
        <v/>
      </c>
      <c r="X47" s="1047" t="str">
        <f t="shared" si="6"/>
        <v/>
      </c>
      <c r="Y47" s="1146" t="str">
        <f t="shared" si="14"/>
        <v/>
      </c>
      <c r="Z47" s="1049" t="str">
        <f t="shared" si="8"/>
        <v/>
      </c>
      <c r="AA47" s="1049" t="str">
        <f t="shared" si="9"/>
        <v/>
      </c>
      <c r="AB47" s="1050" t="str">
        <f t="shared" si="10"/>
        <v/>
      </c>
      <c r="AD47" s="1052" t="str">
        <f t="shared" si="11"/>
        <v/>
      </c>
      <c r="AE47" s="1053" t="str">
        <f t="shared" si="12"/>
        <v/>
      </c>
    </row>
    <row r="48" spans="1:41" ht="13.5" customHeight="1">
      <c r="A48" s="1079">
        <v>1</v>
      </c>
      <c r="C48" s="1081"/>
      <c r="E48" s="1083" t="str">
        <f t="shared" si="2"/>
        <v/>
      </c>
      <c r="F48" s="1085"/>
      <c r="G48" s="1085" t="str">
        <f t="shared" si="0"/>
        <v/>
      </c>
      <c r="H48" s="1079" t="str">
        <f t="shared" ref="H48:H66" si="15">IFERROR(CHOOSE($X48,"መስከረም","ጥቅምት","ህዳር  ","ታህሳስ ","ጥር ","የካቲት ","መጋቢት ","ሚይዚያ ","ግንቦት ","ሰኔ ","ሐምሌ ","ነሐሴ ","Pagume"),"")</f>
        <v/>
      </c>
      <c r="J48" s="1117" t="str">
        <f t="shared" si="3"/>
        <v>-</v>
      </c>
      <c r="L48" s="1041" t="str">
        <f t="shared" si="4"/>
        <v/>
      </c>
      <c r="N48" s="1087"/>
      <c r="O48" s="1042" cm="1">
        <f t="array" ref="O48">SUMPRODUCT(($F48:$F48="Parcial")*ABS($C48:$C48-$N48:$N48))</f>
        <v>0</v>
      </c>
      <c r="P48" s="1043"/>
      <c r="W48" s="1046" t="str">
        <f t="shared" si="5"/>
        <v/>
      </c>
      <c r="X48" s="1047" t="str">
        <f t="shared" si="6"/>
        <v/>
      </c>
      <c r="Y48" s="1146" t="str">
        <f t="shared" si="14"/>
        <v/>
      </c>
      <c r="Z48" s="1049" t="str">
        <f t="shared" si="8"/>
        <v/>
      </c>
      <c r="AA48" s="1049" t="str">
        <f t="shared" si="9"/>
        <v/>
      </c>
      <c r="AB48" s="1050" t="str">
        <f t="shared" si="10"/>
        <v/>
      </c>
      <c r="AD48" s="1052" t="str">
        <f t="shared" si="11"/>
        <v/>
      </c>
      <c r="AE48" s="1053" t="str">
        <f t="shared" si="12"/>
        <v/>
      </c>
    </row>
    <row r="49" spans="1:31" ht="13.5" customHeight="1">
      <c r="A49" s="1079">
        <v>1</v>
      </c>
      <c r="C49" s="1081"/>
      <c r="E49" s="1083" t="str">
        <f t="shared" si="2"/>
        <v/>
      </c>
      <c r="F49" s="1085"/>
      <c r="G49" s="1085" t="str">
        <f t="shared" si="0"/>
        <v/>
      </c>
      <c r="H49" s="1079" t="str">
        <f t="shared" si="15"/>
        <v/>
      </c>
      <c r="J49" s="1117" t="str">
        <f t="shared" si="3"/>
        <v>-</v>
      </c>
      <c r="L49" s="1041" t="str">
        <f t="shared" si="4"/>
        <v/>
      </c>
      <c r="N49" s="1087"/>
      <c r="O49" s="1042" cm="1">
        <f t="array" ref="O49">SUMPRODUCT(($F49:$F49="Parcial")*ABS($C49:$C49-$N49:$N49))</f>
        <v>0</v>
      </c>
      <c r="P49" s="1043"/>
      <c r="W49" s="1046" t="str">
        <f t="shared" si="5"/>
        <v/>
      </c>
      <c r="X49" s="1047" t="str">
        <f t="shared" si="6"/>
        <v/>
      </c>
      <c r="Y49" s="1146" t="str">
        <f t="shared" si="14"/>
        <v/>
      </c>
      <c r="Z49" s="1049" t="str">
        <f t="shared" si="8"/>
        <v/>
      </c>
      <c r="AA49" s="1049" t="str">
        <f t="shared" si="9"/>
        <v/>
      </c>
      <c r="AB49" s="1050" t="str">
        <f t="shared" si="10"/>
        <v/>
      </c>
      <c r="AD49" s="1052" t="str">
        <f t="shared" si="11"/>
        <v/>
      </c>
      <c r="AE49" s="1053" t="str">
        <f t="shared" si="12"/>
        <v/>
      </c>
    </row>
    <row r="50" spans="1:31" ht="13.5" customHeight="1">
      <c r="A50" s="1079">
        <v>1</v>
      </c>
      <c r="C50" s="1081"/>
      <c r="E50" s="1083" t="str">
        <f t="shared" si="2"/>
        <v/>
      </c>
      <c r="F50" s="1085"/>
      <c r="G50" s="1085" t="str">
        <f t="shared" si="0"/>
        <v/>
      </c>
      <c r="H50" s="1079" t="str">
        <f t="shared" si="15"/>
        <v/>
      </c>
      <c r="J50" s="1117" t="str">
        <f t="shared" si="3"/>
        <v>-</v>
      </c>
      <c r="L50" s="1041" t="str">
        <f t="shared" si="4"/>
        <v/>
      </c>
      <c r="N50" s="1087"/>
      <c r="O50" s="1042" cm="1">
        <f t="array" ref="O50">SUMPRODUCT(($F50:$F50="Parcial")*ABS($C50:$C50-$N50:$N50))</f>
        <v>0</v>
      </c>
      <c r="P50" s="1043"/>
      <c r="W50" s="1046" t="str">
        <f t="shared" si="5"/>
        <v/>
      </c>
      <c r="X50" s="1047" t="str">
        <f t="shared" si="6"/>
        <v/>
      </c>
      <c r="Y50" s="1146" t="str">
        <f t="shared" si="14"/>
        <v/>
      </c>
      <c r="Z50" s="1049" t="str">
        <f t="shared" si="8"/>
        <v/>
      </c>
      <c r="AA50" s="1049" t="str">
        <f t="shared" si="9"/>
        <v/>
      </c>
      <c r="AB50" s="1050" t="str">
        <f t="shared" si="10"/>
        <v/>
      </c>
      <c r="AD50" s="1052" t="str">
        <f t="shared" si="11"/>
        <v/>
      </c>
      <c r="AE50" s="1053" t="str">
        <f t="shared" si="12"/>
        <v/>
      </c>
    </row>
    <row r="51" spans="1:31" ht="13.5" customHeight="1">
      <c r="A51" s="1079">
        <v>1</v>
      </c>
      <c r="C51" s="1081"/>
      <c r="E51" s="1083" t="str">
        <f t="shared" si="2"/>
        <v/>
      </c>
      <c r="F51" s="1085"/>
      <c r="G51" s="1085" t="str">
        <f t="shared" si="0"/>
        <v/>
      </c>
      <c r="H51" s="1079" t="str">
        <f t="shared" si="15"/>
        <v/>
      </c>
      <c r="J51" s="1117" t="str">
        <f t="shared" si="3"/>
        <v>-</v>
      </c>
      <c r="L51" s="1041" t="str">
        <f t="shared" si="4"/>
        <v/>
      </c>
      <c r="N51" s="1087"/>
      <c r="O51" s="1042" cm="1">
        <f t="array" ref="O51">SUMPRODUCT(($F51:$F51="Parcial")*ABS($C51:$C51-$N51:$N51))</f>
        <v>0</v>
      </c>
      <c r="P51" s="1043"/>
      <c r="W51" s="1046" t="str">
        <f t="shared" si="5"/>
        <v/>
      </c>
      <c r="X51" s="1047" t="str">
        <f t="shared" si="6"/>
        <v/>
      </c>
      <c r="Y51" s="1146" t="str">
        <f t="shared" si="14"/>
        <v/>
      </c>
      <c r="Z51" s="1049" t="str">
        <f t="shared" si="8"/>
        <v/>
      </c>
      <c r="AA51" s="1049" t="str">
        <f t="shared" si="9"/>
        <v/>
      </c>
      <c r="AB51" s="1050" t="str">
        <f t="shared" si="10"/>
        <v/>
      </c>
      <c r="AD51" s="1052" t="str">
        <f t="shared" si="11"/>
        <v/>
      </c>
      <c r="AE51" s="1053" t="str">
        <f t="shared" si="12"/>
        <v/>
      </c>
    </row>
    <row r="52" spans="1:31" ht="13.5" customHeight="1">
      <c r="A52" s="1079">
        <v>1</v>
      </c>
      <c r="C52" s="1081"/>
      <c r="E52" s="1083" t="str">
        <f t="shared" si="2"/>
        <v/>
      </c>
      <c r="F52" s="1085"/>
      <c r="G52" s="1085" t="str">
        <f t="shared" si="0"/>
        <v/>
      </c>
      <c r="H52" s="1079" t="str">
        <f t="shared" si="15"/>
        <v/>
      </c>
      <c r="J52" s="1117" t="str">
        <f t="shared" si="3"/>
        <v>-</v>
      </c>
      <c r="L52" s="1041" t="str">
        <f t="shared" si="4"/>
        <v/>
      </c>
      <c r="N52" s="1087"/>
      <c r="O52" s="1042" cm="1">
        <f t="array" ref="O52">SUMPRODUCT(($F52:$F52="Parcial")*ABS($C52:$C52-$N52:$N52))</f>
        <v>0</v>
      </c>
      <c r="P52" s="1043"/>
      <c r="W52" s="1046" t="str">
        <f t="shared" si="5"/>
        <v/>
      </c>
      <c r="X52" s="1047" t="str">
        <f t="shared" si="6"/>
        <v/>
      </c>
      <c r="Y52" s="1146" t="str">
        <f t="shared" si="14"/>
        <v/>
      </c>
      <c r="Z52" s="1049" t="str">
        <f t="shared" si="8"/>
        <v/>
      </c>
      <c r="AA52" s="1049" t="str">
        <f t="shared" si="9"/>
        <v/>
      </c>
      <c r="AB52" s="1050" t="str">
        <f t="shared" si="10"/>
        <v/>
      </c>
      <c r="AD52" s="1052" t="str">
        <f t="shared" si="11"/>
        <v/>
      </c>
      <c r="AE52" s="1053" t="str">
        <f t="shared" si="12"/>
        <v/>
      </c>
    </row>
    <row r="53" spans="1:31" ht="13.5" customHeight="1">
      <c r="A53" s="1079">
        <v>1</v>
      </c>
      <c r="C53" s="1081"/>
      <c r="E53" s="1083" t="str">
        <f t="shared" si="2"/>
        <v/>
      </c>
      <c r="F53" s="1085"/>
      <c r="G53" s="1085" t="str">
        <f t="shared" si="0"/>
        <v/>
      </c>
      <c r="H53" s="1079" t="str">
        <f t="shared" si="15"/>
        <v/>
      </c>
      <c r="J53" s="1117" t="str">
        <f t="shared" si="3"/>
        <v>-</v>
      </c>
      <c r="L53" s="1041" t="str">
        <f t="shared" si="4"/>
        <v/>
      </c>
      <c r="N53" s="1087"/>
      <c r="O53" s="1042" cm="1">
        <f t="array" ref="O53">SUMPRODUCT(($F53:$F53="Parcial")*ABS($C53:$C53-$N53:$N53))</f>
        <v>0</v>
      </c>
      <c r="P53" s="1043"/>
      <c r="W53" s="1046" t="str">
        <f t="shared" si="5"/>
        <v/>
      </c>
      <c r="X53" s="1047" t="str">
        <f t="shared" si="6"/>
        <v/>
      </c>
      <c r="Y53" s="1146" t="str">
        <f t="shared" si="14"/>
        <v/>
      </c>
      <c r="Z53" s="1049" t="str">
        <f t="shared" si="8"/>
        <v/>
      </c>
      <c r="AA53" s="1049" t="str">
        <f t="shared" si="9"/>
        <v/>
      </c>
      <c r="AB53" s="1050" t="str">
        <f t="shared" si="10"/>
        <v/>
      </c>
      <c r="AD53" s="1052" t="str">
        <f t="shared" si="11"/>
        <v/>
      </c>
      <c r="AE53" s="1053" t="str">
        <f t="shared" si="12"/>
        <v/>
      </c>
    </row>
    <row r="54" spans="1:31" ht="13.5" customHeight="1">
      <c r="A54" s="1079">
        <v>1</v>
      </c>
      <c r="C54" s="1081"/>
      <c r="E54" s="1083" t="str">
        <f t="shared" si="2"/>
        <v/>
      </c>
      <c r="F54" s="1085"/>
      <c r="G54" s="1085" t="str">
        <f t="shared" si="0"/>
        <v/>
      </c>
      <c r="H54" s="1079" t="str">
        <f t="shared" si="15"/>
        <v/>
      </c>
      <c r="J54" s="1117" t="str">
        <f t="shared" si="3"/>
        <v>-</v>
      </c>
      <c r="L54" s="1041" t="str">
        <f t="shared" si="4"/>
        <v/>
      </c>
      <c r="N54" s="1087"/>
      <c r="O54" s="1042" cm="1">
        <f t="array" ref="O54">SUMPRODUCT(($F54:$F54="Parcial")*ABS($C54:$C54-$N54:$N54))</f>
        <v>0</v>
      </c>
      <c r="P54" s="1043"/>
      <c r="W54" s="1046" t="str">
        <f t="shared" si="5"/>
        <v/>
      </c>
      <c r="X54" s="1047" t="str">
        <f t="shared" si="6"/>
        <v/>
      </c>
      <c r="Y54" s="1146" t="str">
        <f t="shared" si="14"/>
        <v/>
      </c>
      <c r="Z54" s="1049" t="str">
        <f t="shared" si="8"/>
        <v/>
      </c>
      <c r="AA54" s="1049" t="str">
        <f t="shared" si="9"/>
        <v/>
      </c>
      <c r="AB54" s="1050" t="str">
        <f t="shared" si="10"/>
        <v/>
      </c>
      <c r="AD54" s="1052" t="str">
        <f t="shared" si="11"/>
        <v/>
      </c>
      <c r="AE54" s="1053" t="str">
        <f t="shared" si="12"/>
        <v/>
      </c>
    </row>
    <row r="55" spans="1:31" ht="12.75" customHeight="1">
      <c r="A55" s="1079">
        <v>1</v>
      </c>
      <c r="C55" s="1081"/>
      <c r="E55" s="1083" t="str">
        <f t="shared" si="2"/>
        <v/>
      </c>
      <c r="G55" s="1085" t="str">
        <f t="shared" si="0"/>
        <v/>
      </c>
      <c r="H55" s="1079" t="str">
        <f t="shared" si="15"/>
        <v/>
      </c>
      <c r="J55" s="1117" t="str">
        <f t="shared" si="3"/>
        <v>-</v>
      </c>
      <c r="L55" s="1041" t="str">
        <f t="shared" si="4"/>
        <v/>
      </c>
      <c r="N55" s="1087"/>
      <c r="O55" s="1042" cm="1">
        <f t="array" ref="O55">SUMPRODUCT(($F55:$F55="Parcial")*ABS($C55:$C55-$N55:$N55))</f>
        <v>0</v>
      </c>
      <c r="P55" s="1043"/>
      <c r="W55" s="1046" t="str">
        <f t="shared" si="5"/>
        <v/>
      </c>
      <c r="X55" s="1047" t="str">
        <f t="shared" si="6"/>
        <v/>
      </c>
      <c r="Y55" s="1146" t="str">
        <f t="shared" si="14"/>
        <v/>
      </c>
      <c r="Z55" s="1049" t="str">
        <f t="shared" si="8"/>
        <v/>
      </c>
      <c r="AA55" s="1049" t="str">
        <f t="shared" si="9"/>
        <v/>
      </c>
      <c r="AB55" s="1050" t="str">
        <f t="shared" si="10"/>
        <v/>
      </c>
      <c r="AD55" s="1052" t="str">
        <f t="shared" ref="AD55:AD66" si="16">IF($D55="","",YEAR(D55)&amp;"-W"&amp;WEEKNUM(D55,2))</f>
        <v/>
      </c>
      <c r="AE55" s="1053" t="str">
        <f t="shared" si="12"/>
        <v/>
      </c>
    </row>
    <row r="56" spans="1:31" ht="12.75" customHeight="1">
      <c r="A56" s="1079">
        <v>1</v>
      </c>
      <c r="C56" s="1081"/>
      <c r="E56" s="1083" t="str">
        <f t="shared" si="2"/>
        <v/>
      </c>
      <c r="G56" s="1085" t="str">
        <f t="shared" si="0"/>
        <v/>
      </c>
      <c r="H56" s="1079" t="str">
        <f t="shared" si="15"/>
        <v/>
      </c>
      <c r="J56" s="1117" t="str">
        <f t="shared" si="3"/>
        <v>-</v>
      </c>
      <c r="L56" s="1041" t="str">
        <f t="shared" si="4"/>
        <v/>
      </c>
      <c r="N56" s="1087"/>
      <c r="O56" s="1042" cm="1">
        <f t="array" ref="O56">SUMPRODUCT(($F56:$F56="Parcial")*ABS($C56:$C56-$N56:$N56))</f>
        <v>0</v>
      </c>
      <c r="P56" s="1043"/>
      <c r="W56" s="1046" t="str">
        <f t="shared" si="5"/>
        <v/>
      </c>
      <c r="X56" s="1047" t="str">
        <f t="shared" si="6"/>
        <v/>
      </c>
      <c r="Y56" s="1146" t="str">
        <f t="shared" si="14"/>
        <v/>
      </c>
      <c r="Z56" s="1049" t="str">
        <f t="shared" si="8"/>
        <v/>
      </c>
      <c r="AA56" s="1049" t="str">
        <f t="shared" si="9"/>
        <v/>
      </c>
      <c r="AB56" s="1050" t="str">
        <f t="shared" si="10"/>
        <v/>
      </c>
      <c r="AD56" s="1052" t="str">
        <f t="shared" si="16"/>
        <v/>
      </c>
      <c r="AE56" s="1053" t="str">
        <f t="shared" si="12"/>
        <v/>
      </c>
    </row>
    <row r="57" spans="1:31" ht="12.75" customHeight="1">
      <c r="A57" s="1079">
        <v>1</v>
      </c>
      <c r="C57" s="1081"/>
      <c r="E57" s="1083" t="str">
        <f t="shared" si="2"/>
        <v/>
      </c>
      <c r="G57" s="1085" t="str">
        <f t="shared" si="0"/>
        <v/>
      </c>
      <c r="H57" s="1079" t="str">
        <f t="shared" si="15"/>
        <v/>
      </c>
      <c r="J57" s="1117" t="str">
        <f t="shared" si="3"/>
        <v>-</v>
      </c>
      <c r="L57" s="1041" t="str">
        <f t="shared" si="4"/>
        <v/>
      </c>
      <c r="N57" s="1087"/>
      <c r="O57" s="1042" cm="1">
        <f t="array" ref="O57">SUMPRODUCT(($F57:$F57="Parcial")*ABS($C57:$C57-$N57:$N57))</f>
        <v>0</v>
      </c>
      <c r="P57" s="1043"/>
      <c r="W57" s="1046" t="str">
        <f t="shared" si="5"/>
        <v/>
      </c>
      <c r="X57" s="1047" t="str">
        <f t="shared" si="6"/>
        <v/>
      </c>
      <c r="Y57" s="1146" t="str">
        <f t="shared" si="14"/>
        <v/>
      </c>
      <c r="Z57" s="1049" t="str">
        <f t="shared" si="8"/>
        <v/>
      </c>
      <c r="AA57" s="1049" t="str">
        <f t="shared" si="9"/>
        <v/>
      </c>
      <c r="AB57" s="1050" t="str">
        <f t="shared" si="10"/>
        <v/>
      </c>
      <c r="AD57" s="1052" t="str">
        <f t="shared" si="16"/>
        <v/>
      </c>
      <c r="AE57" s="1053" t="str">
        <f t="shared" si="12"/>
        <v/>
      </c>
    </row>
    <row r="58" spans="1:31" ht="12.75" customHeight="1">
      <c r="A58" s="1079">
        <v>1</v>
      </c>
      <c r="C58" s="1081"/>
      <c r="E58" s="1083" t="str">
        <f t="shared" si="2"/>
        <v/>
      </c>
      <c r="G58" s="1085" t="str">
        <f t="shared" si="0"/>
        <v/>
      </c>
      <c r="H58" s="1079" t="str">
        <f t="shared" si="15"/>
        <v/>
      </c>
      <c r="J58" s="1117" t="str">
        <f t="shared" si="3"/>
        <v>-</v>
      </c>
      <c r="L58" s="1041" t="str">
        <f t="shared" si="4"/>
        <v/>
      </c>
      <c r="N58" s="1087"/>
      <c r="O58" s="1042" cm="1">
        <f t="array" ref="O58">SUMPRODUCT(($F58:$F58="Parcial")*ABS($C58:$C58-$N58:$N58))</f>
        <v>0</v>
      </c>
      <c r="P58" s="1043"/>
      <c r="U58" s="43"/>
      <c r="V58" s="43"/>
      <c r="W58" s="1046" t="str">
        <f t="shared" si="5"/>
        <v/>
      </c>
      <c r="X58" s="1047" t="str">
        <f t="shared" si="6"/>
        <v/>
      </c>
      <c r="Y58" s="1146" t="str">
        <f t="shared" si="14"/>
        <v/>
      </c>
      <c r="Z58" s="1049" t="str">
        <f t="shared" si="8"/>
        <v/>
      </c>
      <c r="AA58" s="1049" t="str">
        <f t="shared" si="9"/>
        <v/>
      </c>
      <c r="AB58" s="1050" t="str">
        <f t="shared" si="10"/>
        <v/>
      </c>
      <c r="AD58" s="1052" t="str">
        <f t="shared" si="16"/>
        <v/>
      </c>
      <c r="AE58" s="1053" t="str">
        <f t="shared" si="12"/>
        <v/>
      </c>
    </row>
    <row r="59" spans="1:31" ht="12.75" customHeight="1">
      <c r="A59" s="1079">
        <v>1</v>
      </c>
      <c r="C59" s="1081"/>
      <c r="E59" s="1083" t="str">
        <f t="shared" si="2"/>
        <v/>
      </c>
      <c r="G59" s="1085" t="str">
        <f t="shared" si="0"/>
        <v/>
      </c>
      <c r="H59" s="1079" t="str">
        <f t="shared" si="15"/>
        <v/>
      </c>
      <c r="J59" s="1117" t="str">
        <f t="shared" si="3"/>
        <v>-</v>
      </c>
      <c r="L59" s="1041" t="str">
        <f t="shared" si="4"/>
        <v/>
      </c>
      <c r="N59" s="1087"/>
      <c r="O59" s="1042" cm="1">
        <f t="array" ref="O59">SUMPRODUCT(($F59:$F59="Parcial")*ABS($C59:$C59-$N59:$N59))</f>
        <v>0</v>
      </c>
      <c r="P59" s="1043"/>
      <c r="W59" s="1046" t="str">
        <f t="shared" si="5"/>
        <v/>
      </c>
      <c r="X59" s="1047" t="str">
        <f t="shared" si="6"/>
        <v/>
      </c>
      <c r="Y59" s="1146" t="str">
        <f t="shared" si="14"/>
        <v/>
      </c>
      <c r="Z59" s="1049" t="str">
        <f t="shared" si="8"/>
        <v/>
      </c>
      <c r="AA59" s="1049" t="str">
        <f t="shared" si="9"/>
        <v/>
      </c>
      <c r="AB59" s="1050" t="str">
        <f t="shared" si="10"/>
        <v/>
      </c>
      <c r="AD59" s="1052" t="str">
        <f t="shared" si="16"/>
        <v/>
      </c>
      <c r="AE59" s="1053" t="str">
        <f t="shared" si="12"/>
        <v/>
      </c>
    </row>
    <row r="60" spans="1:31" ht="12.75" customHeight="1">
      <c r="A60" s="1079">
        <v>1</v>
      </c>
      <c r="C60" s="1081"/>
      <c r="E60" s="1083" t="str">
        <f t="shared" si="2"/>
        <v/>
      </c>
      <c r="G60" s="1085" t="str">
        <f t="shared" si="0"/>
        <v/>
      </c>
      <c r="H60" s="1079" t="str">
        <f t="shared" si="15"/>
        <v/>
      </c>
      <c r="J60" s="1117" t="str">
        <f t="shared" si="3"/>
        <v>-</v>
      </c>
      <c r="L60" s="1041" t="str">
        <f t="shared" si="4"/>
        <v/>
      </c>
      <c r="N60" s="1087"/>
      <c r="O60" s="1042" cm="1">
        <f t="array" ref="O60">SUMPRODUCT(($F60:$F60="Parcial")*ABS($C60:$C60-$N60:$N60))</f>
        <v>0</v>
      </c>
      <c r="P60" s="1043"/>
      <c r="W60" s="1046" t="str">
        <f t="shared" si="5"/>
        <v/>
      </c>
      <c r="X60" s="1047" t="str">
        <f t="shared" si="6"/>
        <v/>
      </c>
      <c r="Y60" s="1146" t="str">
        <f t="shared" si="14"/>
        <v/>
      </c>
      <c r="Z60" s="1049" t="str">
        <f t="shared" si="8"/>
        <v/>
      </c>
      <c r="AA60" s="1049" t="str">
        <f t="shared" si="9"/>
        <v/>
      </c>
      <c r="AB60" s="1050" t="str">
        <f t="shared" si="10"/>
        <v/>
      </c>
      <c r="AD60" s="1052" t="str">
        <f t="shared" si="16"/>
        <v/>
      </c>
      <c r="AE60" s="1053" t="str">
        <f t="shared" si="12"/>
        <v/>
      </c>
    </row>
    <row r="61" spans="1:31" ht="12.75" customHeight="1">
      <c r="A61" s="1085">
        <v>7</v>
      </c>
      <c r="C61" s="1081"/>
      <c r="E61" s="1083" t="str">
        <f t="shared" si="2"/>
        <v/>
      </c>
      <c r="G61" s="1085" t="str">
        <f t="shared" si="0"/>
        <v/>
      </c>
      <c r="H61" s="1079" t="str">
        <f t="shared" si="15"/>
        <v/>
      </c>
      <c r="J61" s="1117" t="str">
        <f t="shared" si="3"/>
        <v>-</v>
      </c>
      <c r="L61" s="1041" t="str">
        <f t="shared" si="4"/>
        <v/>
      </c>
      <c r="N61" s="1087"/>
      <c r="O61" s="1042" cm="1">
        <f t="array" ref="O61">SUMPRODUCT(($F61:$F61="Parcial")*ABS($C61:$C61-$N61:$N61))</f>
        <v>0</v>
      </c>
      <c r="P61" s="1043"/>
      <c r="W61" s="1046" t="str">
        <f t="shared" si="5"/>
        <v/>
      </c>
      <c r="X61" s="1047" t="str">
        <f t="shared" si="6"/>
        <v/>
      </c>
      <c r="Y61" s="1146" t="str">
        <f t="shared" si="14"/>
        <v/>
      </c>
      <c r="Z61" s="1049" t="str">
        <f t="shared" si="8"/>
        <v/>
      </c>
      <c r="AA61" s="1049" t="str">
        <f t="shared" si="9"/>
        <v/>
      </c>
      <c r="AB61" s="1050" t="str">
        <f t="shared" si="10"/>
        <v/>
      </c>
      <c r="AD61" s="1052" t="str">
        <f t="shared" si="16"/>
        <v/>
      </c>
      <c r="AE61" s="1053" t="str">
        <f t="shared" si="12"/>
        <v/>
      </c>
    </row>
    <row r="62" spans="1:31" ht="12.75" customHeight="1">
      <c r="A62" s="1085">
        <v>8</v>
      </c>
      <c r="C62" s="1081"/>
      <c r="E62" s="1083" t="str">
        <f t="shared" si="2"/>
        <v/>
      </c>
      <c r="G62" s="1085" t="str">
        <f t="shared" si="0"/>
        <v/>
      </c>
      <c r="H62" s="1079" t="str">
        <f t="shared" si="15"/>
        <v/>
      </c>
      <c r="J62" s="1117" t="str">
        <f t="shared" si="3"/>
        <v>-</v>
      </c>
      <c r="L62" s="1041" t="str">
        <f t="shared" si="4"/>
        <v/>
      </c>
      <c r="N62" s="1087"/>
      <c r="O62" s="1042" cm="1">
        <f t="array" ref="O62">SUMPRODUCT(($F62:$F62="Parcial")*ABS($C62:$C62-$N62:$N62))</f>
        <v>0</v>
      </c>
      <c r="P62" s="1043"/>
      <c r="W62" s="1046" t="str">
        <f t="shared" si="5"/>
        <v/>
      </c>
      <c r="X62" s="1047" t="str">
        <f t="shared" si="6"/>
        <v/>
      </c>
      <c r="Y62" s="1146" t="str">
        <f t="shared" si="14"/>
        <v/>
      </c>
      <c r="Z62" s="1049" t="str">
        <f t="shared" si="8"/>
        <v/>
      </c>
      <c r="AA62" s="1049" t="str">
        <f t="shared" si="9"/>
        <v/>
      </c>
      <c r="AB62" s="1050" t="str">
        <f t="shared" si="10"/>
        <v/>
      </c>
      <c r="AD62" s="1052" t="str">
        <f t="shared" si="16"/>
        <v/>
      </c>
      <c r="AE62" s="1053" t="str">
        <f t="shared" si="12"/>
        <v/>
      </c>
    </row>
    <row r="63" spans="1:31" ht="12.75" customHeight="1">
      <c r="A63" s="1085">
        <v>9</v>
      </c>
      <c r="C63" s="1081"/>
      <c r="E63" s="1083" t="str">
        <f t="shared" si="2"/>
        <v/>
      </c>
      <c r="G63" s="1085" t="str">
        <f t="shared" si="0"/>
        <v/>
      </c>
      <c r="H63" s="1079" t="str">
        <f t="shared" si="15"/>
        <v/>
      </c>
      <c r="J63" s="1117" t="str">
        <f t="shared" si="3"/>
        <v>-</v>
      </c>
      <c r="L63" s="1041" t="str">
        <f t="shared" si="4"/>
        <v/>
      </c>
      <c r="N63" s="1087"/>
      <c r="O63" s="1042" cm="1">
        <f t="array" ref="O63">SUMPRODUCT(($F63:$F63="Parcial")*ABS($C63:$C63-$N63:$N63))</f>
        <v>0</v>
      </c>
      <c r="P63" s="1043"/>
      <c r="W63" s="1046" t="str">
        <f t="shared" si="5"/>
        <v/>
      </c>
      <c r="X63" s="1047" t="str">
        <f t="shared" si="6"/>
        <v/>
      </c>
      <c r="Y63" s="1146" t="str">
        <f t="shared" si="14"/>
        <v/>
      </c>
      <c r="Z63" s="1049" t="str">
        <f t="shared" si="8"/>
        <v/>
      </c>
      <c r="AA63" s="1049" t="str">
        <f t="shared" si="9"/>
        <v/>
      </c>
      <c r="AB63" s="1050" t="str">
        <f t="shared" si="10"/>
        <v/>
      </c>
      <c r="AD63" s="1052" t="str">
        <f t="shared" si="16"/>
        <v/>
      </c>
      <c r="AE63" s="1053" t="str">
        <f t="shared" si="12"/>
        <v/>
      </c>
    </row>
    <row r="64" spans="1:31" ht="12" customHeight="1">
      <c r="A64" s="1085">
        <v>10</v>
      </c>
      <c r="C64" s="1081"/>
      <c r="E64" s="1083" t="str">
        <f t="shared" si="2"/>
        <v/>
      </c>
      <c r="G64" s="1085" t="str">
        <f t="shared" si="0"/>
        <v/>
      </c>
      <c r="H64" s="1079" t="str">
        <f t="shared" si="15"/>
        <v/>
      </c>
      <c r="J64" s="1117" t="str">
        <f t="shared" si="3"/>
        <v>-</v>
      </c>
      <c r="L64" s="1041" t="str">
        <f t="shared" si="4"/>
        <v/>
      </c>
      <c r="N64" s="1087"/>
      <c r="O64" s="1042" cm="1">
        <f t="array" ref="O64">SUMPRODUCT(($F64:$F64="Parcial")*ABS($C64:$C64-$N64:$N64))</f>
        <v>0</v>
      </c>
      <c r="P64" s="1043"/>
      <c r="W64" s="1046" t="str">
        <f t="shared" si="5"/>
        <v/>
      </c>
      <c r="X64" s="1047" t="str">
        <f t="shared" si="6"/>
        <v/>
      </c>
      <c r="Y64" s="1146" t="str">
        <f t="shared" si="14"/>
        <v/>
      </c>
      <c r="Z64" s="1049" t="str">
        <f t="shared" si="8"/>
        <v/>
      </c>
      <c r="AA64" s="1049" t="str">
        <f t="shared" si="9"/>
        <v/>
      </c>
      <c r="AB64" s="1050" t="str">
        <f t="shared" si="10"/>
        <v/>
      </c>
      <c r="AD64" s="1052" t="str">
        <f t="shared" si="16"/>
        <v/>
      </c>
      <c r="AE64" s="1053" t="str">
        <f t="shared" si="12"/>
        <v/>
      </c>
    </row>
    <row r="65" spans="1:31" ht="12.75" customHeight="1">
      <c r="A65" s="1085">
        <v>11</v>
      </c>
      <c r="C65" s="1081"/>
      <c r="E65" s="1083" t="str">
        <f t="shared" si="2"/>
        <v/>
      </c>
      <c r="F65" s="1085"/>
      <c r="G65" s="1085" t="str">
        <f t="shared" si="0"/>
        <v/>
      </c>
      <c r="H65" s="1079" t="str">
        <f t="shared" si="15"/>
        <v/>
      </c>
      <c r="J65" s="1117" t="str">
        <f t="shared" si="3"/>
        <v>-</v>
      </c>
      <c r="L65" s="1041" t="str">
        <f t="shared" si="4"/>
        <v/>
      </c>
      <c r="N65" s="1087"/>
      <c r="O65" s="1042" cm="1">
        <f t="array" ref="O65">SUMPRODUCT(($F65:$F65="Parcial")*ABS($C65:$C65-$N65:$N65))</f>
        <v>0</v>
      </c>
      <c r="P65" s="1043"/>
      <c r="W65" s="1046" t="str">
        <f t="shared" si="5"/>
        <v/>
      </c>
      <c r="X65" s="1047" t="str">
        <f t="shared" si="6"/>
        <v/>
      </c>
      <c r="Y65" s="1146" t="str">
        <f t="shared" si="14"/>
        <v/>
      </c>
      <c r="Z65" s="1049" t="str">
        <f t="shared" si="8"/>
        <v/>
      </c>
      <c r="AA65" s="1049" t="str">
        <f t="shared" si="9"/>
        <v/>
      </c>
      <c r="AB65" s="1050" t="str">
        <f t="shared" si="10"/>
        <v/>
      </c>
      <c r="AD65" s="1052" t="str">
        <f t="shared" si="16"/>
        <v/>
      </c>
      <c r="AE65" s="1053" t="str">
        <f t="shared" si="12"/>
        <v/>
      </c>
    </row>
    <row r="66" spans="1:31" ht="12.75" customHeight="1">
      <c r="A66" s="1085">
        <v>12</v>
      </c>
      <c r="C66" s="1081"/>
      <c r="E66" s="1083" t="str">
        <f t="shared" si="2"/>
        <v/>
      </c>
      <c r="G66" s="1085" t="str">
        <f t="shared" ref="G66:G129" si="17">IF(F66="Paid","Settled",IF(E66="","",IF(E66&lt;0,"Over Due",IF(E66&lt;=10,"Due soon",IF(E66&lt;=20,"FP need",IF(E66&lt;=30,"Pending","Pending"))))))</f>
        <v/>
      </c>
      <c r="H66" s="1079" t="str">
        <f t="shared" si="15"/>
        <v/>
      </c>
      <c r="J66" s="1117" t="str">
        <f t="shared" si="3"/>
        <v>-</v>
      </c>
      <c r="L66" s="1041" t="str">
        <f t="shared" si="4"/>
        <v/>
      </c>
      <c r="N66" s="1087"/>
      <c r="O66" s="1042" cm="1">
        <f t="array" ref="O66">SUMPRODUCT(($F66:$F66="Parcial")*ABS($C66:$C66-$N66:$N66))</f>
        <v>0</v>
      </c>
      <c r="P66" s="1043"/>
      <c r="W66" s="1046" t="str">
        <f t="shared" si="5"/>
        <v/>
      </c>
      <c r="X66" s="1047" t="str">
        <f t="shared" si="6"/>
        <v/>
      </c>
      <c r="Y66" s="1146" t="str">
        <f t="shared" si="14"/>
        <v/>
      </c>
      <c r="Z66" s="1049" t="str">
        <f t="shared" si="8"/>
        <v/>
      </c>
      <c r="AA66" s="1049" t="str">
        <f t="shared" si="9"/>
        <v/>
      </c>
      <c r="AB66" s="1050" t="str">
        <f t="shared" si="10"/>
        <v/>
      </c>
      <c r="AD66" s="1052" t="str">
        <f t="shared" si="16"/>
        <v/>
      </c>
      <c r="AE66" s="1053" t="str">
        <f t="shared" si="12"/>
        <v/>
      </c>
    </row>
    <row r="67" spans="1:31" ht="12.75" customHeight="1">
      <c r="A67" s="1085">
        <v>13</v>
      </c>
      <c r="C67" s="1081"/>
      <c r="E67" s="1083" t="str">
        <f t="shared" ref="E67:E130" si="18">IF(D67="","",IF(F67="paid",0,I67-J67))</f>
        <v/>
      </c>
      <c r="G67" s="1085" t="str">
        <f t="shared" si="17"/>
        <v/>
      </c>
      <c r="H67" s="1079" t="str">
        <f t="shared" ref="H67:H130" si="19">IFERROR(CHOOSE($X67,"መስከረም","ጥቅምት","ህዳር  ","ታህሳስ ","ጥር ","የካቲት ","መጋቢት ","ሚይዚያ ","ግንቦት ","ሰኔ ","ሐምሌ ","ነሐሴ ","Pagume"),"")</f>
        <v/>
      </c>
      <c r="J67" s="1117" t="str">
        <f t="shared" ref="J67:J130" si="20">IF(D67="","-",$Q$1-D67)</f>
        <v>-</v>
      </c>
      <c r="L67" s="1041" t="str">
        <f t="shared" ref="L67:L130" si="21">IF(E67="","",$Q$1+E67)</f>
        <v/>
      </c>
      <c r="N67" s="1087"/>
      <c r="O67" s="1042" cm="1">
        <f t="array" ref="O67">SUMPRODUCT(($F67:$F67="Parcial")*ABS($C67:$C67-$N67:$N67))</f>
        <v>0</v>
      </c>
      <c r="P67" s="1043"/>
      <c r="W67" s="1046" t="str">
        <f t="shared" ref="W67:W130" si="22">IF($D67="","",_xlfn.LET(_xlpm.gDate,D67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67" s="1047" t="str">
        <f t="shared" ref="X67:X130" si="23">IF($W67="","",TEXT($W67,"mm"))</f>
        <v/>
      </c>
      <c r="Y67" s="1146" t="str">
        <f t="shared" ref="Y67:Y130" si="24">IFERROR(CHOOSE(X67,"መስከረም","ጥቅምት","ህዳር  ","ታህሳስ ","ጥር ","የካቲት ","መጋቢት ","ሚይዚያ ","ግንቦት ","ሰኔ ","ሐምሌ ","ነሐሴ ","Pagume"),"")</f>
        <v/>
      </c>
      <c r="Z67" s="1049" t="str">
        <f t="shared" ref="Z67:Z130" si="25">IF($K67="","",_xlfn.LET(_xlpm.gDate,K67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67" s="1049" t="str">
        <f t="shared" ref="AA67:AA130" si="26">IF($Z67="","",TEXT($Z67,"mm"))</f>
        <v/>
      </c>
      <c r="AB67" s="1050" t="str">
        <f t="shared" ref="AB67:AB130" si="27">IFERROR(CHOOSE(AA67,"መስከረም","ጥቅምት","ህዳር  ","ታህሳስ ","ጥር ","የካቲት ","መጋቢት ","ሚይዚያ ","ግንቦት ","ሰኔ ","ሐምሌ ","ነሐሴ ","Pagume"),"")</f>
        <v/>
      </c>
      <c r="AD67" s="1052" t="str">
        <f t="shared" ref="AD67:AD123" si="28">IF($D67="","",YEAR(D67)&amp;"-W"&amp;WEEKNUM(D67,2))</f>
        <v/>
      </c>
      <c r="AE67" s="1053" t="str">
        <f t="shared" ref="AE67:AE130" si="29">IF($K67="","",YEAR(K67)&amp;"-W"&amp;WEEKNUM(K67,2))</f>
        <v/>
      </c>
    </row>
    <row r="68" spans="1:31" ht="12.75" customHeight="1">
      <c r="A68" s="1085">
        <v>14</v>
      </c>
      <c r="C68" s="1081"/>
      <c r="E68" s="1083" t="str">
        <f t="shared" si="18"/>
        <v/>
      </c>
      <c r="G68" s="1085" t="str">
        <f t="shared" si="17"/>
        <v/>
      </c>
      <c r="H68" s="1079" t="str">
        <f t="shared" si="19"/>
        <v/>
      </c>
      <c r="J68" s="1117" t="str">
        <f t="shared" si="20"/>
        <v>-</v>
      </c>
      <c r="L68" s="1041" t="str">
        <f t="shared" si="21"/>
        <v/>
      </c>
      <c r="N68" s="1087"/>
      <c r="O68" s="1042" cm="1">
        <f t="array" ref="O68">SUMPRODUCT(($F68:$F68="Parcial")*ABS($C68:$C68-$N68:$N68))</f>
        <v>0</v>
      </c>
      <c r="P68" s="1043"/>
      <c r="W68" s="1046" t="str">
        <f t="shared" si="22"/>
        <v/>
      </c>
      <c r="X68" s="1047" t="str">
        <f t="shared" si="23"/>
        <v/>
      </c>
      <c r="Y68" s="1146" t="str">
        <f t="shared" si="24"/>
        <v/>
      </c>
      <c r="Z68" s="1049" t="str">
        <f t="shared" si="25"/>
        <v/>
      </c>
      <c r="AA68" s="1049" t="str">
        <f t="shared" si="26"/>
        <v/>
      </c>
      <c r="AB68" s="1050" t="str">
        <f t="shared" si="27"/>
        <v/>
      </c>
      <c r="AD68" s="1052" t="str">
        <f t="shared" si="28"/>
        <v/>
      </c>
      <c r="AE68" s="1053" t="str">
        <f t="shared" si="29"/>
        <v/>
      </c>
    </row>
    <row r="69" spans="1:31" ht="12.75" customHeight="1">
      <c r="A69" s="1085">
        <v>15</v>
      </c>
      <c r="C69" s="1081"/>
      <c r="E69" s="1083" t="str">
        <f t="shared" si="18"/>
        <v/>
      </c>
      <c r="G69" s="1085" t="str">
        <f t="shared" si="17"/>
        <v/>
      </c>
      <c r="H69" s="1079" t="str">
        <f t="shared" si="19"/>
        <v/>
      </c>
      <c r="J69" s="1117" t="str">
        <f t="shared" si="20"/>
        <v>-</v>
      </c>
      <c r="L69" s="1041" t="str">
        <f t="shared" si="21"/>
        <v/>
      </c>
      <c r="N69" s="1087"/>
      <c r="O69" s="1042" cm="1">
        <f t="array" ref="O69">SUMPRODUCT(($F69:$F69="Parcial")*ABS($C69:$C69-$N69:$N69))</f>
        <v>0</v>
      </c>
      <c r="P69" s="1043"/>
      <c r="W69" s="1046" t="str">
        <f t="shared" si="22"/>
        <v/>
      </c>
      <c r="X69" s="1047" t="str">
        <f t="shared" si="23"/>
        <v/>
      </c>
      <c r="Y69" s="1146" t="str">
        <f t="shared" si="24"/>
        <v/>
      </c>
      <c r="Z69" s="1049" t="str">
        <f t="shared" si="25"/>
        <v/>
      </c>
      <c r="AA69" s="1049" t="str">
        <f t="shared" si="26"/>
        <v/>
      </c>
      <c r="AB69" s="1050" t="str">
        <f t="shared" si="27"/>
        <v/>
      </c>
      <c r="AD69" s="1052" t="str">
        <f t="shared" si="28"/>
        <v/>
      </c>
      <c r="AE69" s="1053" t="str">
        <f t="shared" si="29"/>
        <v/>
      </c>
    </row>
    <row r="70" spans="1:31" ht="12.75" customHeight="1">
      <c r="A70" s="1085">
        <v>16</v>
      </c>
      <c r="C70" s="1081"/>
      <c r="E70" s="1083" t="str">
        <f t="shared" si="18"/>
        <v/>
      </c>
      <c r="G70" s="1085" t="str">
        <f t="shared" si="17"/>
        <v/>
      </c>
      <c r="H70" s="1079" t="str">
        <f t="shared" si="19"/>
        <v/>
      </c>
      <c r="J70" s="1117" t="str">
        <f t="shared" si="20"/>
        <v>-</v>
      </c>
      <c r="L70" s="1041" t="str">
        <f t="shared" si="21"/>
        <v/>
      </c>
      <c r="N70" s="1087"/>
      <c r="O70" s="1042" cm="1">
        <f t="array" ref="O70">SUMPRODUCT(($F70:$F70="Parcial")*ABS($C70:$C70-$N70:$N70))</f>
        <v>0</v>
      </c>
      <c r="P70" s="1043"/>
      <c r="W70" s="1046" t="str">
        <f t="shared" si="22"/>
        <v/>
      </c>
      <c r="X70" s="1047" t="str">
        <f t="shared" si="23"/>
        <v/>
      </c>
      <c r="Y70" s="1146" t="str">
        <f t="shared" si="24"/>
        <v/>
      </c>
      <c r="Z70" s="1049" t="str">
        <f t="shared" si="25"/>
        <v/>
      </c>
      <c r="AA70" s="1049" t="str">
        <f t="shared" si="26"/>
        <v/>
      </c>
      <c r="AB70" s="1050" t="str">
        <f t="shared" si="27"/>
        <v/>
      </c>
      <c r="AD70" s="1052" t="str">
        <f t="shared" si="28"/>
        <v/>
      </c>
      <c r="AE70" s="1053" t="str">
        <f t="shared" si="29"/>
        <v/>
      </c>
    </row>
    <row r="71" spans="1:31" ht="12.75" customHeight="1">
      <c r="A71" s="1085">
        <v>17</v>
      </c>
      <c r="C71" s="1081"/>
      <c r="E71" s="1083" t="str">
        <f t="shared" si="18"/>
        <v/>
      </c>
      <c r="G71" s="1085" t="str">
        <f t="shared" si="17"/>
        <v/>
      </c>
      <c r="H71" s="1079" t="str">
        <f t="shared" si="19"/>
        <v/>
      </c>
      <c r="J71" s="1117" t="str">
        <f t="shared" si="20"/>
        <v>-</v>
      </c>
      <c r="L71" s="1041" t="str">
        <f t="shared" si="21"/>
        <v/>
      </c>
      <c r="N71" s="1087"/>
      <c r="O71" s="1042" cm="1">
        <f t="array" ref="O71">SUMPRODUCT(($F71:$F71="Parcial")*ABS($C71:$C71-$N71:$N71))</f>
        <v>0</v>
      </c>
      <c r="P71" s="1043"/>
      <c r="W71" s="1046" t="str">
        <f t="shared" si="22"/>
        <v/>
      </c>
      <c r="X71" s="1047" t="str">
        <f t="shared" si="23"/>
        <v/>
      </c>
      <c r="Y71" s="1146" t="str">
        <f t="shared" si="24"/>
        <v/>
      </c>
      <c r="Z71" s="1049" t="str">
        <f t="shared" si="25"/>
        <v/>
      </c>
      <c r="AA71" s="1049" t="str">
        <f t="shared" si="26"/>
        <v/>
      </c>
      <c r="AB71" s="1050" t="str">
        <f t="shared" si="27"/>
        <v/>
      </c>
      <c r="AD71" s="1052" t="str">
        <f t="shared" si="28"/>
        <v/>
      </c>
      <c r="AE71" s="1053" t="str">
        <f t="shared" si="29"/>
        <v/>
      </c>
    </row>
    <row r="72" spans="1:31" ht="12.75" customHeight="1">
      <c r="A72" s="1085">
        <v>18</v>
      </c>
      <c r="C72" s="1081"/>
      <c r="E72" s="1083" t="str">
        <f t="shared" si="18"/>
        <v/>
      </c>
      <c r="G72" s="1085" t="str">
        <f t="shared" si="17"/>
        <v/>
      </c>
      <c r="H72" s="1079" t="str">
        <f t="shared" si="19"/>
        <v/>
      </c>
      <c r="J72" s="1117" t="str">
        <f t="shared" si="20"/>
        <v>-</v>
      </c>
      <c r="L72" s="1041" t="str">
        <f t="shared" si="21"/>
        <v/>
      </c>
      <c r="N72" s="1087"/>
      <c r="O72" s="1042" cm="1">
        <f t="array" ref="O72">SUMPRODUCT(($F72:$F72="Parcial")*ABS($C72:$C72-$N72:$N72))</f>
        <v>0</v>
      </c>
      <c r="P72" s="1043"/>
      <c r="W72" s="1046" t="str">
        <f t="shared" si="22"/>
        <v/>
      </c>
      <c r="X72" s="1047" t="str">
        <f t="shared" si="23"/>
        <v/>
      </c>
      <c r="Y72" s="1146" t="str">
        <f t="shared" si="24"/>
        <v/>
      </c>
      <c r="Z72" s="1049" t="str">
        <f t="shared" si="25"/>
        <v/>
      </c>
      <c r="AA72" s="1049" t="str">
        <f t="shared" si="26"/>
        <v/>
      </c>
      <c r="AB72" s="1050" t="str">
        <f t="shared" si="27"/>
        <v/>
      </c>
      <c r="AD72" s="1052" t="str">
        <f t="shared" si="28"/>
        <v/>
      </c>
      <c r="AE72" s="1053" t="str">
        <f t="shared" si="29"/>
        <v/>
      </c>
    </row>
    <row r="73" spans="1:31" ht="12.75" customHeight="1">
      <c r="A73" s="1085">
        <v>19</v>
      </c>
      <c r="C73" s="1081"/>
      <c r="E73" s="1083" t="str">
        <f t="shared" si="18"/>
        <v/>
      </c>
      <c r="G73" s="1085" t="str">
        <f t="shared" si="17"/>
        <v/>
      </c>
      <c r="H73" s="1079" t="str">
        <f t="shared" si="19"/>
        <v/>
      </c>
      <c r="J73" s="1117" t="str">
        <f t="shared" si="20"/>
        <v>-</v>
      </c>
      <c r="L73" s="1041" t="str">
        <f t="shared" si="21"/>
        <v/>
      </c>
      <c r="N73" s="1087"/>
      <c r="O73" s="1042" cm="1">
        <f t="array" ref="O73">SUMPRODUCT(($F73:$F73="Parcial")*ABS($C73:$C73-$N73:$N73))</f>
        <v>0</v>
      </c>
      <c r="P73" s="1043"/>
      <c r="W73" s="1046" t="str">
        <f t="shared" si="22"/>
        <v/>
      </c>
      <c r="X73" s="1047" t="str">
        <f t="shared" si="23"/>
        <v/>
      </c>
      <c r="Y73" s="1146" t="str">
        <f t="shared" si="24"/>
        <v/>
      </c>
      <c r="Z73" s="1049" t="str">
        <f t="shared" si="25"/>
        <v/>
      </c>
      <c r="AA73" s="1049" t="str">
        <f t="shared" si="26"/>
        <v/>
      </c>
      <c r="AB73" s="1050" t="str">
        <f t="shared" si="27"/>
        <v/>
      </c>
      <c r="AD73" s="1052" t="str">
        <f t="shared" si="28"/>
        <v/>
      </c>
      <c r="AE73" s="1053" t="str">
        <f t="shared" si="29"/>
        <v/>
      </c>
    </row>
    <row r="74" spans="1:31" ht="12.75" customHeight="1">
      <c r="A74" s="1085">
        <v>20</v>
      </c>
      <c r="C74" s="1081"/>
      <c r="E74" s="1083" t="str">
        <f t="shared" si="18"/>
        <v/>
      </c>
      <c r="G74" s="1085" t="str">
        <f t="shared" si="17"/>
        <v/>
      </c>
      <c r="H74" s="1079" t="str">
        <f t="shared" si="19"/>
        <v/>
      </c>
      <c r="J74" s="1117" t="str">
        <f t="shared" si="20"/>
        <v>-</v>
      </c>
      <c r="L74" s="1041" t="str">
        <f t="shared" si="21"/>
        <v/>
      </c>
      <c r="N74" s="1087"/>
      <c r="O74" s="1042" cm="1">
        <f t="array" ref="O74">SUMPRODUCT(($F74:$F74="Parcial")*ABS($C74:$C74-$N74:$N74))</f>
        <v>0</v>
      </c>
      <c r="P74" s="1043"/>
      <c r="W74" s="1046" t="str">
        <f t="shared" si="22"/>
        <v/>
      </c>
      <c r="X74" s="1047" t="str">
        <f t="shared" si="23"/>
        <v/>
      </c>
      <c r="Y74" s="1146" t="str">
        <f t="shared" si="24"/>
        <v/>
      </c>
      <c r="Z74" s="1049" t="str">
        <f t="shared" si="25"/>
        <v/>
      </c>
      <c r="AA74" s="1049" t="str">
        <f t="shared" si="26"/>
        <v/>
      </c>
      <c r="AB74" s="1050" t="str">
        <f t="shared" si="27"/>
        <v/>
      </c>
      <c r="AD74" s="1052" t="str">
        <f t="shared" si="28"/>
        <v/>
      </c>
      <c r="AE74" s="1053" t="str">
        <f t="shared" si="29"/>
        <v/>
      </c>
    </row>
    <row r="75" spans="1:31" ht="12.75" customHeight="1">
      <c r="A75" s="1085">
        <v>21</v>
      </c>
      <c r="C75" s="1081"/>
      <c r="E75" s="1083" t="str">
        <f t="shared" si="18"/>
        <v/>
      </c>
      <c r="G75" s="1085" t="str">
        <f t="shared" si="17"/>
        <v/>
      </c>
      <c r="H75" s="1079" t="str">
        <f t="shared" si="19"/>
        <v/>
      </c>
      <c r="J75" s="1117" t="str">
        <f t="shared" si="20"/>
        <v>-</v>
      </c>
      <c r="L75" s="1041" t="str">
        <f t="shared" si="21"/>
        <v/>
      </c>
      <c r="N75" s="1087"/>
      <c r="O75" s="1042" cm="1">
        <f t="array" ref="O75">SUMPRODUCT(($F75:$F75="Parcial")*ABS($C75:$C75-$N75:$N75))</f>
        <v>0</v>
      </c>
      <c r="P75" s="1043"/>
      <c r="W75" s="1046" t="str">
        <f t="shared" si="22"/>
        <v/>
      </c>
      <c r="X75" s="1047" t="str">
        <f t="shared" si="23"/>
        <v/>
      </c>
      <c r="Y75" s="1146" t="str">
        <f t="shared" si="24"/>
        <v/>
      </c>
      <c r="Z75" s="1049" t="str">
        <f t="shared" si="25"/>
        <v/>
      </c>
      <c r="AA75" s="1049" t="str">
        <f t="shared" si="26"/>
        <v/>
      </c>
      <c r="AB75" s="1050" t="str">
        <f t="shared" si="27"/>
        <v/>
      </c>
      <c r="AD75" s="1052" t="str">
        <f t="shared" si="28"/>
        <v/>
      </c>
      <c r="AE75" s="1053" t="str">
        <f t="shared" si="29"/>
        <v/>
      </c>
    </row>
    <row r="76" spans="1:31" ht="12.75" customHeight="1">
      <c r="A76" s="1085">
        <v>22</v>
      </c>
      <c r="C76" s="1081"/>
      <c r="E76" s="1083" t="str">
        <f t="shared" si="18"/>
        <v/>
      </c>
      <c r="G76" s="1085" t="str">
        <f t="shared" si="17"/>
        <v/>
      </c>
      <c r="H76" s="1079" t="str">
        <f t="shared" si="19"/>
        <v/>
      </c>
      <c r="J76" s="1117" t="str">
        <f t="shared" si="20"/>
        <v>-</v>
      </c>
      <c r="L76" s="1041" t="str">
        <f t="shared" si="21"/>
        <v/>
      </c>
      <c r="N76" s="1087"/>
      <c r="O76" s="1042" cm="1">
        <f t="array" ref="O76">SUMPRODUCT(($F76:$F76="Parcial")*ABS($C76:$C76-$N76:$N76))</f>
        <v>0</v>
      </c>
      <c r="P76" s="1043"/>
      <c r="W76" s="1046" t="str">
        <f t="shared" si="22"/>
        <v/>
      </c>
      <c r="X76" s="1047" t="str">
        <f t="shared" si="23"/>
        <v/>
      </c>
      <c r="Y76" s="1146" t="str">
        <f t="shared" si="24"/>
        <v/>
      </c>
      <c r="Z76" s="1049" t="str">
        <f t="shared" si="25"/>
        <v/>
      </c>
      <c r="AA76" s="1049" t="str">
        <f t="shared" si="26"/>
        <v/>
      </c>
      <c r="AB76" s="1050" t="str">
        <f t="shared" si="27"/>
        <v/>
      </c>
      <c r="AD76" s="1052" t="str">
        <f t="shared" si="28"/>
        <v/>
      </c>
      <c r="AE76" s="1053" t="str">
        <f t="shared" si="29"/>
        <v/>
      </c>
    </row>
    <row r="77" spans="1:31" ht="12.75" customHeight="1">
      <c r="A77" s="1085">
        <v>1</v>
      </c>
      <c r="C77" s="1081"/>
      <c r="E77" s="1083" t="str">
        <f t="shared" si="18"/>
        <v/>
      </c>
      <c r="G77" s="1085" t="str">
        <f t="shared" si="17"/>
        <v/>
      </c>
      <c r="H77" s="1079" t="str">
        <f t="shared" si="19"/>
        <v/>
      </c>
      <c r="J77" s="1117" t="str">
        <f t="shared" si="20"/>
        <v>-</v>
      </c>
      <c r="L77" s="1041" t="str">
        <f t="shared" si="21"/>
        <v/>
      </c>
      <c r="N77" s="1087"/>
      <c r="O77" s="1042" cm="1">
        <f t="array" ref="O77">SUMPRODUCT(($F77:$F77="Parcial")*ABS($C77:$C77-$N77:$N77))</f>
        <v>0</v>
      </c>
      <c r="P77" s="1043"/>
      <c r="W77" s="1046" t="str">
        <f t="shared" si="22"/>
        <v/>
      </c>
      <c r="X77" s="1047" t="str">
        <f t="shared" si="23"/>
        <v/>
      </c>
      <c r="Y77" s="1146" t="str">
        <f t="shared" si="24"/>
        <v/>
      </c>
      <c r="Z77" s="1049" t="str">
        <f t="shared" si="25"/>
        <v/>
      </c>
      <c r="AA77" s="1049" t="str">
        <f t="shared" si="26"/>
        <v/>
      </c>
      <c r="AB77" s="1050" t="str">
        <f t="shared" si="27"/>
        <v/>
      </c>
      <c r="AD77" s="1052" t="str">
        <f t="shared" si="28"/>
        <v/>
      </c>
      <c r="AE77" s="1053" t="str">
        <f t="shared" si="29"/>
        <v/>
      </c>
    </row>
    <row r="78" spans="1:31" ht="12.75" customHeight="1">
      <c r="A78" s="1085">
        <v>2</v>
      </c>
      <c r="C78" s="1081"/>
      <c r="E78" s="1083" t="str">
        <f t="shared" si="18"/>
        <v/>
      </c>
      <c r="G78" s="1085" t="str">
        <f t="shared" si="17"/>
        <v/>
      </c>
      <c r="H78" s="1079" t="str">
        <f t="shared" si="19"/>
        <v/>
      </c>
      <c r="J78" s="1117" t="str">
        <f t="shared" si="20"/>
        <v>-</v>
      </c>
      <c r="L78" s="1041" t="str">
        <f t="shared" si="21"/>
        <v/>
      </c>
      <c r="N78" s="1087"/>
      <c r="O78" s="1042" cm="1">
        <f t="array" ref="O78">SUMPRODUCT(($F78:$F78="Parcial")*ABS($C78:$C78-$N78:$N78))</f>
        <v>0</v>
      </c>
      <c r="P78" s="1043"/>
      <c r="W78" s="1046" t="str">
        <f t="shared" si="22"/>
        <v/>
      </c>
      <c r="X78" s="1047" t="str">
        <f t="shared" si="23"/>
        <v/>
      </c>
      <c r="Y78" s="1146" t="str">
        <f t="shared" si="24"/>
        <v/>
      </c>
      <c r="Z78" s="1049" t="str">
        <f t="shared" si="25"/>
        <v/>
      </c>
      <c r="AA78" s="1049" t="str">
        <f t="shared" si="26"/>
        <v/>
      </c>
      <c r="AB78" s="1050" t="str">
        <f t="shared" si="27"/>
        <v/>
      </c>
      <c r="AD78" s="1052" t="str">
        <f t="shared" si="28"/>
        <v/>
      </c>
      <c r="AE78" s="1053" t="str">
        <f t="shared" si="29"/>
        <v/>
      </c>
    </row>
    <row r="79" spans="1:31" ht="12.75" customHeight="1">
      <c r="A79" s="1085">
        <v>2</v>
      </c>
      <c r="C79" s="1081"/>
      <c r="E79" s="1083" t="str">
        <f t="shared" si="18"/>
        <v/>
      </c>
      <c r="G79" s="1085" t="str">
        <f t="shared" si="17"/>
        <v/>
      </c>
      <c r="H79" s="1079" t="str">
        <f t="shared" si="19"/>
        <v/>
      </c>
      <c r="J79" s="1117" t="str">
        <f t="shared" si="20"/>
        <v>-</v>
      </c>
      <c r="L79" s="1041" t="str">
        <f t="shared" si="21"/>
        <v/>
      </c>
      <c r="N79" s="1087"/>
      <c r="O79" s="1042" cm="1">
        <f t="array" ref="O79">SUMPRODUCT(($F79:$F79="Parcial")*ABS($C79:$C79-$N79:$N79))</f>
        <v>0</v>
      </c>
      <c r="P79" s="1043"/>
      <c r="W79" s="1046" t="str">
        <f t="shared" si="22"/>
        <v/>
      </c>
      <c r="X79" s="1047" t="str">
        <f t="shared" si="23"/>
        <v/>
      </c>
      <c r="Y79" s="1146" t="str">
        <f t="shared" si="24"/>
        <v/>
      </c>
      <c r="Z79" s="1049" t="str">
        <f t="shared" si="25"/>
        <v/>
      </c>
      <c r="AA79" s="1049" t="str">
        <f t="shared" si="26"/>
        <v/>
      </c>
      <c r="AB79" s="1050" t="str">
        <f t="shared" si="27"/>
        <v/>
      </c>
      <c r="AD79" s="1052" t="str">
        <f t="shared" si="28"/>
        <v/>
      </c>
      <c r="AE79" s="1053" t="str">
        <f t="shared" si="29"/>
        <v/>
      </c>
    </row>
    <row r="80" spans="1:31" ht="12.75" customHeight="1">
      <c r="A80" s="1085">
        <v>3</v>
      </c>
      <c r="C80" s="1081"/>
      <c r="E80" s="1083" t="str">
        <f t="shared" si="18"/>
        <v/>
      </c>
      <c r="G80" s="1085" t="str">
        <f t="shared" si="17"/>
        <v/>
      </c>
      <c r="H80" s="1079" t="str">
        <f t="shared" si="19"/>
        <v/>
      </c>
      <c r="J80" s="1117" t="str">
        <f t="shared" si="20"/>
        <v>-</v>
      </c>
      <c r="L80" s="1041" t="str">
        <f t="shared" si="21"/>
        <v/>
      </c>
      <c r="N80" s="1087"/>
      <c r="O80" s="1042" cm="1">
        <f t="array" ref="O80">SUMPRODUCT(($F80:$F80="Parcial")*ABS($C80:$C80-$N80:$N80))</f>
        <v>0</v>
      </c>
      <c r="P80" s="1043"/>
      <c r="W80" s="1046" t="str">
        <f t="shared" si="22"/>
        <v/>
      </c>
      <c r="X80" s="1047" t="str">
        <f t="shared" si="23"/>
        <v/>
      </c>
      <c r="Y80" s="1146" t="str">
        <f t="shared" si="24"/>
        <v/>
      </c>
      <c r="Z80" s="1049" t="str">
        <f t="shared" si="25"/>
        <v/>
      </c>
      <c r="AA80" s="1049" t="str">
        <f t="shared" si="26"/>
        <v/>
      </c>
      <c r="AB80" s="1050" t="str">
        <f t="shared" si="27"/>
        <v/>
      </c>
      <c r="AD80" s="1052" t="str">
        <f t="shared" si="28"/>
        <v/>
      </c>
      <c r="AE80" s="1053" t="str">
        <f t="shared" si="29"/>
        <v/>
      </c>
    </row>
    <row r="81" spans="1:31" ht="12.75" customHeight="1">
      <c r="A81" s="1085">
        <v>4</v>
      </c>
      <c r="C81" s="1081"/>
      <c r="E81" s="1083" t="str">
        <f t="shared" si="18"/>
        <v/>
      </c>
      <c r="G81" s="1085" t="str">
        <f t="shared" si="17"/>
        <v/>
      </c>
      <c r="H81" s="1079" t="str">
        <f t="shared" si="19"/>
        <v/>
      </c>
      <c r="J81" s="1117" t="str">
        <f t="shared" si="20"/>
        <v>-</v>
      </c>
      <c r="L81" s="1041" t="str">
        <f t="shared" si="21"/>
        <v/>
      </c>
      <c r="N81" s="1087"/>
      <c r="O81" s="1042" cm="1">
        <f t="array" ref="O81">SUMPRODUCT(($F81:$F81="Parcial")*ABS($C81:$C81-$N81:$N81))</f>
        <v>0</v>
      </c>
      <c r="P81" s="1043"/>
      <c r="W81" s="1046" t="str">
        <f t="shared" si="22"/>
        <v/>
      </c>
      <c r="X81" s="1047" t="str">
        <f t="shared" si="23"/>
        <v/>
      </c>
      <c r="Y81" s="1146" t="str">
        <f t="shared" si="24"/>
        <v/>
      </c>
      <c r="Z81" s="1049" t="str">
        <f t="shared" si="25"/>
        <v/>
      </c>
      <c r="AA81" s="1049" t="str">
        <f t="shared" si="26"/>
        <v/>
      </c>
      <c r="AB81" s="1050" t="str">
        <f t="shared" si="27"/>
        <v/>
      </c>
      <c r="AD81" s="1052" t="str">
        <f t="shared" si="28"/>
        <v/>
      </c>
      <c r="AE81" s="1053" t="str">
        <f t="shared" si="29"/>
        <v/>
      </c>
    </row>
    <row r="82" spans="1:31" ht="12.75" customHeight="1">
      <c r="A82" s="1085">
        <v>5</v>
      </c>
      <c r="C82" s="1081"/>
      <c r="D82" s="1102"/>
      <c r="E82" s="1083" t="str">
        <f t="shared" si="18"/>
        <v/>
      </c>
      <c r="G82" s="1085" t="str">
        <f t="shared" si="17"/>
        <v/>
      </c>
      <c r="H82" s="1079" t="str">
        <f t="shared" si="19"/>
        <v/>
      </c>
      <c r="J82" s="1117" t="str">
        <f t="shared" si="20"/>
        <v>-</v>
      </c>
      <c r="L82" s="1041" t="str">
        <f t="shared" si="21"/>
        <v/>
      </c>
      <c r="N82" s="1087"/>
      <c r="O82" s="1042" cm="1">
        <f t="array" ref="O82">SUMPRODUCT(($F82:$F82="Parcial")*ABS($C82:$C82-$N82:$N82))</f>
        <v>0</v>
      </c>
      <c r="P82" s="1043"/>
      <c r="W82" s="1046" t="str">
        <f t="shared" si="22"/>
        <v/>
      </c>
      <c r="X82" s="1047" t="str">
        <f t="shared" si="23"/>
        <v/>
      </c>
      <c r="Y82" s="1146" t="str">
        <f t="shared" si="24"/>
        <v/>
      </c>
      <c r="Z82" s="1049" t="str">
        <f t="shared" si="25"/>
        <v/>
      </c>
      <c r="AA82" s="1049" t="str">
        <f t="shared" si="26"/>
        <v/>
      </c>
      <c r="AB82" s="1050" t="str">
        <f t="shared" si="27"/>
        <v/>
      </c>
      <c r="AD82" s="1052" t="str">
        <f t="shared" si="28"/>
        <v/>
      </c>
      <c r="AE82" s="1053" t="str">
        <f t="shared" si="29"/>
        <v/>
      </c>
    </row>
    <row r="83" spans="1:31" ht="12.75" customHeight="1">
      <c r="A83" s="1085">
        <v>6</v>
      </c>
      <c r="C83" s="1081"/>
      <c r="D83" s="1102"/>
      <c r="E83" s="1083" t="str">
        <f t="shared" si="18"/>
        <v/>
      </c>
      <c r="G83" s="1085" t="str">
        <f t="shared" si="17"/>
        <v/>
      </c>
      <c r="H83" s="1079" t="str">
        <f t="shared" si="19"/>
        <v/>
      </c>
      <c r="J83" s="1117" t="str">
        <f t="shared" si="20"/>
        <v>-</v>
      </c>
      <c r="L83" s="1041" t="str">
        <f t="shared" si="21"/>
        <v/>
      </c>
      <c r="N83" s="1087"/>
      <c r="O83" s="1042" cm="1">
        <f t="array" ref="O83">SUMPRODUCT(($F83:$F83="Parcial")*ABS($C83:$C83-$N83:$N83))</f>
        <v>0</v>
      </c>
      <c r="P83" s="1043"/>
      <c r="W83" s="1046" t="str">
        <f t="shared" si="22"/>
        <v/>
      </c>
      <c r="X83" s="1047" t="str">
        <f t="shared" si="23"/>
        <v/>
      </c>
      <c r="Y83" s="1146" t="str">
        <f t="shared" si="24"/>
        <v/>
      </c>
      <c r="Z83" s="1049" t="str">
        <f t="shared" si="25"/>
        <v/>
      </c>
      <c r="AA83" s="1049" t="str">
        <f t="shared" si="26"/>
        <v/>
      </c>
      <c r="AB83" s="1050" t="str">
        <f t="shared" si="27"/>
        <v/>
      </c>
      <c r="AD83" s="1052" t="str">
        <f t="shared" si="28"/>
        <v/>
      </c>
      <c r="AE83" s="1053" t="str">
        <f t="shared" si="29"/>
        <v/>
      </c>
    </row>
    <row r="84" spans="1:31" ht="12.75" customHeight="1">
      <c r="A84" s="1085">
        <v>7</v>
      </c>
      <c r="C84" s="1103"/>
      <c r="D84" s="1102"/>
      <c r="E84" s="1083" t="str">
        <f t="shared" si="18"/>
        <v/>
      </c>
      <c r="G84" s="1085" t="str">
        <f t="shared" si="17"/>
        <v/>
      </c>
      <c r="H84" s="1079" t="str">
        <f t="shared" si="19"/>
        <v/>
      </c>
      <c r="J84" s="1117" t="str">
        <f t="shared" si="20"/>
        <v>-</v>
      </c>
      <c r="L84" s="1041" t="str">
        <f t="shared" si="21"/>
        <v/>
      </c>
      <c r="N84" s="1087"/>
      <c r="O84" s="1042" cm="1">
        <f t="array" ref="O84">SUMPRODUCT(($F84:$F84="Parcial")*ABS($C84:$C84-$N84:$N84))</f>
        <v>0</v>
      </c>
      <c r="P84" s="1043"/>
      <c r="W84" s="1046" t="str">
        <f t="shared" si="22"/>
        <v/>
      </c>
      <c r="X84" s="1047" t="str">
        <f t="shared" si="23"/>
        <v/>
      </c>
      <c r="Y84" s="1146" t="str">
        <f t="shared" si="24"/>
        <v/>
      </c>
      <c r="Z84" s="1049" t="str">
        <f t="shared" si="25"/>
        <v/>
      </c>
      <c r="AA84" s="1049" t="str">
        <f t="shared" si="26"/>
        <v/>
      </c>
      <c r="AB84" s="1050" t="str">
        <f t="shared" si="27"/>
        <v/>
      </c>
      <c r="AD84" s="1052" t="str">
        <f t="shared" si="28"/>
        <v/>
      </c>
      <c r="AE84" s="1053" t="str">
        <f t="shared" si="29"/>
        <v/>
      </c>
    </row>
    <row r="85" spans="1:31" ht="12.75" customHeight="1">
      <c r="A85" s="1085">
        <v>7</v>
      </c>
      <c r="C85" s="1081"/>
      <c r="D85" s="1102"/>
      <c r="E85" s="1083" t="str">
        <f t="shared" si="18"/>
        <v/>
      </c>
      <c r="G85" s="1085" t="str">
        <f t="shared" si="17"/>
        <v/>
      </c>
      <c r="H85" s="1079" t="str">
        <f t="shared" si="19"/>
        <v/>
      </c>
      <c r="J85" s="1117" t="str">
        <f t="shared" si="20"/>
        <v>-</v>
      </c>
      <c r="L85" s="1041" t="str">
        <f t="shared" si="21"/>
        <v/>
      </c>
      <c r="N85" s="1087"/>
      <c r="O85" s="1042" cm="1">
        <f t="array" ref="O85">SUMPRODUCT(($F85:$F85="Parcial")*ABS($C85:$C85-$N85:$N85))</f>
        <v>0</v>
      </c>
      <c r="P85" s="1043"/>
      <c r="W85" s="1046" t="str">
        <f t="shared" si="22"/>
        <v/>
      </c>
      <c r="X85" s="1047" t="str">
        <f t="shared" si="23"/>
        <v/>
      </c>
      <c r="Y85" s="1146" t="str">
        <f t="shared" si="24"/>
        <v/>
      </c>
      <c r="Z85" s="1049" t="str">
        <f t="shared" si="25"/>
        <v/>
      </c>
      <c r="AA85" s="1049" t="str">
        <f t="shared" si="26"/>
        <v/>
      </c>
      <c r="AB85" s="1050" t="str">
        <f t="shared" si="27"/>
        <v/>
      </c>
      <c r="AD85" s="1052" t="str">
        <f t="shared" si="28"/>
        <v/>
      </c>
      <c r="AE85" s="1053" t="str">
        <f t="shared" si="29"/>
        <v/>
      </c>
    </row>
    <row r="86" spans="1:31" ht="12.75" customHeight="1">
      <c r="A86" s="1085">
        <v>8</v>
      </c>
      <c r="C86" s="1081"/>
      <c r="D86" s="1102"/>
      <c r="E86" s="1083" t="str">
        <f t="shared" si="18"/>
        <v/>
      </c>
      <c r="G86" s="1085" t="str">
        <f t="shared" si="17"/>
        <v/>
      </c>
      <c r="H86" s="1079" t="str">
        <f t="shared" si="19"/>
        <v/>
      </c>
      <c r="J86" s="1117" t="str">
        <f t="shared" si="20"/>
        <v>-</v>
      </c>
      <c r="L86" s="1041" t="str">
        <f t="shared" si="21"/>
        <v/>
      </c>
      <c r="N86" s="1087"/>
      <c r="O86" s="1042" cm="1">
        <f t="array" ref="O86">SUMPRODUCT(($F86:$F86="Parcial")*ABS($C86:$C86-$N86:$N86))</f>
        <v>0</v>
      </c>
      <c r="P86" s="1043"/>
      <c r="W86" s="1046" t="str">
        <f t="shared" si="22"/>
        <v/>
      </c>
      <c r="X86" s="1047" t="str">
        <f t="shared" si="23"/>
        <v/>
      </c>
      <c r="Y86" s="1146" t="str">
        <f t="shared" si="24"/>
        <v/>
      </c>
      <c r="Z86" s="1049" t="str">
        <f t="shared" si="25"/>
        <v/>
      </c>
      <c r="AA86" s="1049" t="str">
        <f t="shared" si="26"/>
        <v/>
      </c>
      <c r="AB86" s="1050" t="str">
        <f t="shared" si="27"/>
        <v/>
      </c>
      <c r="AD86" s="1052" t="str">
        <f t="shared" si="28"/>
        <v/>
      </c>
      <c r="AE86" s="1053" t="str">
        <f t="shared" si="29"/>
        <v/>
      </c>
    </row>
    <row r="87" spans="1:31" ht="12.75" customHeight="1">
      <c r="A87" s="1085">
        <v>9</v>
      </c>
      <c r="C87" s="1081"/>
      <c r="D87" s="1102"/>
      <c r="E87" s="1083" t="str">
        <f t="shared" si="18"/>
        <v/>
      </c>
      <c r="G87" s="1085" t="str">
        <f t="shared" si="17"/>
        <v/>
      </c>
      <c r="H87" s="1079" t="str">
        <f t="shared" si="19"/>
        <v/>
      </c>
      <c r="J87" s="1117" t="str">
        <f t="shared" si="20"/>
        <v>-</v>
      </c>
      <c r="L87" s="1041" t="str">
        <f t="shared" si="21"/>
        <v/>
      </c>
      <c r="N87" s="1087"/>
      <c r="O87" s="1042" cm="1">
        <f t="array" ref="O87">SUMPRODUCT(($F87:$F87="Parcial")*ABS($C87:$C87-$N87:$N87))</f>
        <v>0</v>
      </c>
      <c r="P87" s="1043"/>
      <c r="W87" s="1046" t="str">
        <f t="shared" si="22"/>
        <v/>
      </c>
      <c r="X87" s="1047" t="str">
        <f t="shared" si="23"/>
        <v/>
      </c>
      <c r="Y87" s="1146" t="str">
        <f t="shared" si="24"/>
        <v/>
      </c>
      <c r="Z87" s="1049" t="str">
        <f t="shared" si="25"/>
        <v/>
      </c>
      <c r="AA87" s="1049" t="str">
        <f t="shared" si="26"/>
        <v/>
      </c>
      <c r="AB87" s="1050" t="str">
        <f t="shared" si="27"/>
        <v/>
      </c>
      <c r="AD87" s="1052" t="str">
        <f t="shared" si="28"/>
        <v/>
      </c>
      <c r="AE87" s="1053" t="str">
        <f t="shared" si="29"/>
        <v/>
      </c>
    </row>
    <row r="88" spans="1:31" ht="12.75" customHeight="1">
      <c r="A88" s="1085">
        <v>10</v>
      </c>
      <c r="B88" s="1155"/>
      <c r="C88" s="1081"/>
      <c r="E88" s="1083" t="str">
        <f t="shared" si="18"/>
        <v/>
      </c>
      <c r="G88" s="1085" t="str">
        <f t="shared" si="17"/>
        <v/>
      </c>
      <c r="H88" s="1079" t="str">
        <f t="shared" si="19"/>
        <v/>
      </c>
      <c r="J88" s="1117" t="str">
        <f t="shared" si="20"/>
        <v>-</v>
      </c>
      <c r="L88" s="1041" t="str">
        <f t="shared" si="21"/>
        <v/>
      </c>
      <c r="N88" s="1087"/>
      <c r="O88" s="1042" cm="1">
        <f t="array" ref="O88">SUMPRODUCT(($F88:$F88="Parcial")*ABS($C88:$C88-$N88:$N88))</f>
        <v>0</v>
      </c>
      <c r="P88" s="1043"/>
      <c r="W88" s="1046" t="str">
        <f t="shared" si="22"/>
        <v/>
      </c>
      <c r="X88" s="1047" t="str">
        <f t="shared" si="23"/>
        <v/>
      </c>
      <c r="Y88" s="1146" t="str">
        <f t="shared" si="24"/>
        <v/>
      </c>
      <c r="Z88" s="1049" t="str">
        <f t="shared" si="25"/>
        <v/>
      </c>
      <c r="AA88" s="1049" t="str">
        <f t="shared" si="26"/>
        <v/>
      </c>
      <c r="AB88" s="1050" t="str">
        <f t="shared" si="27"/>
        <v/>
      </c>
      <c r="AD88" s="1052" t="str">
        <f t="shared" si="28"/>
        <v/>
      </c>
      <c r="AE88" s="1053" t="str">
        <f t="shared" si="29"/>
        <v/>
      </c>
    </row>
    <row r="89" spans="1:31" ht="12.75" customHeight="1">
      <c r="A89" s="1085">
        <v>11</v>
      </c>
      <c r="C89" s="1081"/>
      <c r="E89" s="1083" t="str">
        <f t="shared" si="18"/>
        <v/>
      </c>
      <c r="G89" s="1085" t="str">
        <f t="shared" si="17"/>
        <v/>
      </c>
      <c r="H89" s="1079" t="str">
        <f t="shared" si="19"/>
        <v/>
      </c>
      <c r="J89" s="1117" t="str">
        <f t="shared" si="20"/>
        <v>-</v>
      </c>
      <c r="L89" s="1041" t="str">
        <f t="shared" si="21"/>
        <v/>
      </c>
      <c r="N89" s="1087"/>
      <c r="O89" s="1042" cm="1">
        <f t="array" ref="O89">SUMPRODUCT(($F89:$F89="Parcial")*ABS($C89:$C89-$N89:$N89))</f>
        <v>0</v>
      </c>
      <c r="P89" s="1043"/>
      <c r="W89" s="1046" t="str">
        <f t="shared" si="22"/>
        <v/>
      </c>
      <c r="X89" s="1047" t="str">
        <f t="shared" si="23"/>
        <v/>
      </c>
      <c r="Y89" s="1146" t="str">
        <f t="shared" si="24"/>
        <v/>
      </c>
      <c r="Z89" s="1049" t="str">
        <f t="shared" si="25"/>
        <v/>
      </c>
      <c r="AA89" s="1049" t="str">
        <f t="shared" si="26"/>
        <v/>
      </c>
      <c r="AB89" s="1050" t="str">
        <f t="shared" si="27"/>
        <v/>
      </c>
      <c r="AD89" s="1052" t="str">
        <f t="shared" si="28"/>
        <v/>
      </c>
      <c r="AE89" s="1053" t="str">
        <f t="shared" si="29"/>
        <v/>
      </c>
    </row>
    <row r="90" spans="1:31" ht="12.75" customHeight="1">
      <c r="A90" s="1085">
        <v>12</v>
      </c>
      <c r="E90" s="1083" t="str">
        <f t="shared" si="18"/>
        <v/>
      </c>
      <c r="G90" s="1085" t="str">
        <f t="shared" si="17"/>
        <v/>
      </c>
      <c r="H90" s="1079" t="str">
        <f t="shared" si="19"/>
        <v/>
      </c>
      <c r="J90" s="1117" t="str">
        <f t="shared" si="20"/>
        <v>-</v>
      </c>
      <c r="L90" s="1041" t="str">
        <f t="shared" si="21"/>
        <v/>
      </c>
      <c r="N90" s="1087"/>
      <c r="O90" s="1042" cm="1">
        <f t="array" ref="O90">SUMPRODUCT(($F90:$F90="Parcial")*ABS($C90:$C90-$N90:$N90))</f>
        <v>0</v>
      </c>
      <c r="P90" s="1043"/>
      <c r="W90" s="1046" t="str">
        <f t="shared" si="22"/>
        <v/>
      </c>
      <c r="X90" s="1047" t="str">
        <f t="shared" si="23"/>
        <v/>
      </c>
      <c r="Y90" s="1146" t="str">
        <f t="shared" si="24"/>
        <v/>
      </c>
      <c r="Z90" s="1049" t="str">
        <f t="shared" si="25"/>
        <v/>
      </c>
      <c r="AA90" s="1049" t="str">
        <f t="shared" si="26"/>
        <v/>
      </c>
      <c r="AB90" s="1050" t="str">
        <f t="shared" si="27"/>
        <v/>
      </c>
      <c r="AD90" s="1052" t="str">
        <f t="shared" si="28"/>
        <v/>
      </c>
      <c r="AE90" s="1053" t="str">
        <f t="shared" si="29"/>
        <v/>
      </c>
    </row>
    <row r="91" spans="1:31" ht="12.75" customHeight="1">
      <c r="A91" s="1085">
        <v>13</v>
      </c>
      <c r="D91" s="1102"/>
      <c r="E91" s="1083" t="str">
        <f t="shared" si="18"/>
        <v/>
      </c>
      <c r="G91" s="1085" t="str">
        <f t="shared" si="17"/>
        <v/>
      </c>
      <c r="H91" s="1079" t="str">
        <f t="shared" si="19"/>
        <v/>
      </c>
      <c r="J91" s="1117" t="str">
        <f t="shared" si="20"/>
        <v>-</v>
      </c>
      <c r="L91" s="1041" t="str">
        <f t="shared" si="21"/>
        <v/>
      </c>
      <c r="N91" s="1087"/>
      <c r="O91" s="1042" cm="1">
        <f t="array" ref="O91">SUMPRODUCT(($F91:$F91="Parcial")*ABS($C91:$C91-$N91:$N91))</f>
        <v>0</v>
      </c>
      <c r="P91" s="1043"/>
      <c r="Q91" s="885"/>
      <c r="S91" s="885"/>
      <c r="W91" s="1046" t="str">
        <f t="shared" si="22"/>
        <v/>
      </c>
      <c r="X91" s="1047" t="str">
        <f t="shared" si="23"/>
        <v/>
      </c>
      <c r="Y91" s="1146" t="str">
        <f t="shared" si="24"/>
        <v/>
      </c>
      <c r="Z91" s="1049" t="str">
        <f t="shared" si="25"/>
        <v/>
      </c>
      <c r="AA91" s="1049" t="str">
        <f t="shared" si="26"/>
        <v/>
      </c>
      <c r="AB91" s="1050" t="str">
        <f t="shared" si="27"/>
        <v/>
      </c>
      <c r="AD91" s="1052" t="str">
        <f t="shared" si="28"/>
        <v/>
      </c>
      <c r="AE91" s="1053" t="str">
        <f t="shared" si="29"/>
        <v/>
      </c>
    </row>
    <row r="92" spans="1:31" ht="12.75" customHeight="1">
      <c r="A92" s="1085">
        <v>14</v>
      </c>
      <c r="D92" s="1102"/>
      <c r="E92" s="1083" t="str">
        <f t="shared" si="18"/>
        <v/>
      </c>
      <c r="G92" s="1085" t="str">
        <f t="shared" si="17"/>
        <v/>
      </c>
      <c r="H92" s="1079" t="str">
        <f t="shared" si="19"/>
        <v/>
      </c>
      <c r="J92" s="1117" t="str">
        <f t="shared" si="20"/>
        <v>-</v>
      </c>
      <c r="L92" s="1041" t="str">
        <f t="shared" si="21"/>
        <v/>
      </c>
      <c r="N92" s="1087"/>
      <c r="O92" s="1042" cm="1">
        <f t="array" ref="O92">SUMPRODUCT(($F92:$F92="Parcial")*ABS($C92:$C92-$N92:$N92))</f>
        <v>0</v>
      </c>
      <c r="P92" s="1043"/>
      <c r="Q92" s="885"/>
      <c r="S92" s="885"/>
      <c r="W92" s="1046" t="str">
        <f t="shared" si="22"/>
        <v/>
      </c>
      <c r="X92" s="1047" t="str">
        <f t="shared" si="23"/>
        <v/>
      </c>
      <c r="Y92" s="1146" t="str">
        <f t="shared" si="24"/>
        <v/>
      </c>
      <c r="Z92" s="1049" t="str">
        <f t="shared" si="25"/>
        <v/>
      </c>
      <c r="AA92" s="1049" t="str">
        <f t="shared" si="26"/>
        <v/>
      </c>
      <c r="AB92" s="1050" t="str">
        <f t="shared" si="27"/>
        <v/>
      </c>
      <c r="AD92" s="1052" t="str">
        <f t="shared" si="28"/>
        <v/>
      </c>
      <c r="AE92" s="1053" t="str">
        <f t="shared" si="29"/>
        <v/>
      </c>
    </row>
    <row r="93" spans="1:31" ht="12.75" customHeight="1">
      <c r="A93" s="1085">
        <v>15</v>
      </c>
      <c r="D93" s="1102"/>
      <c r="E93" s="1083" t="str">
        <f t="shared" si="18"/>
        <v/>
      </c>
      <c r="G93" s="1085" t="str">
        <f t="shared" si="17"/>
        <v/>
      </c>
      <c r="H93" s="1079" t="str">
        <f t="shared" si="19"/>
        <v/>
      </c>
      <c r="J93" s="1117" t="str">
        <f t="shared" si="20"/>
        <v>-</v>
      </c>
      <c r="L93" s="1041" t="str">
        <f t="shared" si="21"/>
        <v/>
      </c>
      <c r="N93" s="1087"/>
      <c r="O93" s="1042" cm="1">
        <f t="array" ref="O93">SUMPRODUCT(($F93:$F93="Parcial")*ABS($C93:$C93-$N93:$N93))</f>
        <v>0</v>
      </c>
      <c r="P93" s="1043"/>
      <c r="Q93" s="1065"/>
      <c r="S93" s="885"/>
      <c r="W93" s="1046" t="str">
        <f t="shared" si="22"/>
        <v/>
      </c>
      <c r="X93" s="1047" t="str">
        <f t="shared" si="23"/>
        <v/>
      </c>
      <c r="Y93" s="1146" t="str">
        <f t="shared" si="24"/>
        <v/>
      </c>
      <c r="Z93" s="1049" t="str">
        <f t="shared" si="25"/>
        <v/>
      </c>
      <c r="AA93" s="1049" t="str">
        <f t="shared" si="26"/>
        <v/>
      </c>
      <c r="AB93" s="1050" t="str">
        <f t="shared" si="27"/>
        <v/>
      </c>
      <c r="AD93" s="1052" t="str">
        <f t="shared" si="28"/>
        <v/>
      </c>
      <c r="AE93" s="1053" t="str">
        <f t="shared" si="29"/>
        <v/>
      </c>
    </row>
    <row r="94" spans="1:31" ht="12.75" customHeight="1">
      <c r="A94" s="1085">
        <v>16</v>
      </c>
      <c r="D94" s="1102"/>
      <c r="E94" s="1083" t="str">
        <f t="shared" si="18"/>
        <v/>
      </c>
      <c r="G94" s="1085" t="str">
        <f t="shared" si="17"/>
        <v/>
      </c>
      <c r="H94" s="1079" t="str">
        <f t="shared" si="19"/>
        <v/>
      </c>
      <c r="J94" s="1117" t="str">
        <f t="shared" si="20"/>
        <v>-</v>
      </c>
      <c r="L94" s="1041" t="str">
        <f t="shared" si="21"/>
        <v/>
      </c>
      <c r="N94" s="1087"/>
      <c r="O94" s="1042" cm="1">
        <f t="array" ref="O94">SUMPRODUCT(($F94:$F94="Parcial")*ABS($C94:$C94-$N94:$N94))</f>
        <v>0</v>
      </c>
      <c r="P94" s="1043"/>
      <c r="Q94" s="885"/>
      <c r="S94" s="885"/>
      <c r="W94" s="1046" t="str">
        <f t="shared" si="22"/>
        <v/>
      </c>
      <c r="X94" s="1047" t="str">
        <f t="shared" si="23"/>
        <v/>
      </c>
      <c r="Y94" s="1146" t="str">
        <f t="shared" si="24"/>
        <v/>
      </c>
      <c r="Z94" s="1049" t="str">
        <f t="shared" si="25"/>
        <v/>
      </c>
      <c r="AA94" s="1049" t="str">
        <f t="shared" si="26"/>
        <v/>
      </c>
      <c r="AB94" s="1050" t="str">
        <f t="shared" si="27"/>
        <v/>
      </c>
      <c r="AD94" s="1052" t="str">
        <f t="shared" si="28"/>
        <v/>
      </c>
      <c r="AE94" s="1053" t="str">
        <f t="shared" si="29"/>
        <v/>
      </c>
    </row>
    <row r="95" spans="1:31" ht="12.75" customHeight="1">
      <c r="A95" s="1085">
        <v>17</v>
      </c>
      <c r="B95" s="1155"/>
      <c r="D95" s="1102"/>
      <c r="E95" s="1083" t="str">
        <f t="shared" si="18"/>
        <v/>
      </c>
      <c r="G95" s="1085" t="str">
        <f t="shared" si="17"/>
        <v/>
      </c>
      <c r="H95" s="1079" t="str">
        <f t="shared" si="19"/>
        <v/>
      </c>
      <c r="J95" s="1117" t="str">
        <f t="shared" si="20"/>
        <v>-</v>
      </c>
      <c r="L95" s="1041" t="str">
        <f t="shared" si="21"/>
        <v/>
      </c>
      <c r="N95" s="1087"/>
      <c r="O95" s="1042" cm="1">
        <f t="array" ref="O95">SUMPRODUCT(($F95:$F95="Parcial")*ABS($C95:$C95-$N95:$N95))</f>
        <v>0</v>
      </c>
      <c r="P95" s="1043"/>
      <c r="Q95" s="885"/>
      <c r="S95" s="885"/>
      <c r="W95" s="1046" t="str">
        <f t="shared" si="22"/>
        <v/>
      </c>
      <c r="X95" s="1047" t="str">
        <f t="shared" si="23"/>
        <v/>
      </c>
      <c r="Y95" s="1146" t="str">
        <f t="shared" si="24"/>
        <v/>
      </c>
      <c r="Z95" s="1049" t="str">
        <f t="shared" si="25"/>
        <v/>
      </c>
      <c r="AA95" s="1049" t="str">
        <f t="shared" si="26"/>
        <v/>
      </c>
      <c r="AB95" s="1050" t="str">
        <f t="shared" si="27"/>
        <v/>
      </c>
      <c r="AD95" s="1052" t="str">
        <f t="shared" si="28"/>
        <v/>
      </c>
      <c r="AE95" s="1053" t="str">
        <f t="shared" si="29"/>
        <v/>
      </c>
    </row>
    <row r="96" spans="1:31" ht="12.75" customHeight="1">
      <c r="A96" s="1085">
        <v>1</v>
      </c>
      <c r="E96" s="1083" t="str">
        <f t="shared" si="18"/>
        <v/>
      </c>
      <c r="G96" s="1085" t="str">
        <f t="shared" si="17"/>
        <v/>
      </c>
      <c r="H96" s="1079" t="str">
        <f t="shared" si="19"/>
        <v/>
      </c>
      <c r="J96" s="1117" t="str">
        <f t="shared" si="20"/>
        <v>-</v>
      </c>
      <c r="L96" s="1041" t="str">
        <f t="shared" si="21"/>
        <v/>
      </c>
      <c r="N96" s="1087"/>
      <c r="O96" s="1042" cm="1">
        <f t="array" ref="O96">SUMPRODUCT(($F96:$F96="Parcial")*ABS($C96:$C96-$N96:$N96))</f>
        <v>0</v>
      </c>
      <c r="P96" s="1043"/>
      <c r="Q96" s="885"/>
      <c r="S96" s="885"/>
      <c r="W96" s="1046" t="str">
        <f t="shared" si="22"/>
        <v/>
      </c>
      <c r="X96" s="1047" t="str">
        <f t="shared" si="23"/>
        <v/>
      </c>
      <c r="Y96" s="1146" t="str">
        <f t="shared" si="24"/>
        <v/>
      </c>
      <c r="Z96" s="1049" t="str">
        <f t="shared" si="25"/>
        <v/>
      </c>
      <c r="AA96" s="1049" t="str">
        <f t="shared" si="26"/>
        <v/>
      </c>
      <c r="AB96" s="1050" t="str">
        <f t="shared" si="27"/>
        <v/>
      </c>
      <c r="AD96" s="1052" t="str">
        <f t="shared" si="28"/>
        <v/>
      </c>
      <c r="AE96" s="1053" t="str">
        <f t="shared" si="29"/>
        <v/>
      </c>
    </row>
    <row r="97" spans="1:51" ht="12.75" customHeight="1">
      <c r="A97" s="1085">
        <v>2</v>
      </c>
      <c r="E97" s="1083" t="str">
        <f t="shared" si="18"/>
        <v/>
      </c>
      <c r="G97" s="1085" t="str">
        <f t="shared" si="17"/>
        <v/>
      </c>
      <c r="H97" s="1079" t="str">
        <f t="shared" si="19"/>
        <v/>
      </c>
      <c r="J97" s="1117" t="str">
        <f t="shared" si="20"/>
        <v>-</v>
      </c>
      <c r="L97" s="1041" t="str">
        <f t="shared" si="21"/>
        <v/>
      </c>
      <c r="N97" s="1087"/>
      <c r="O97" s="1042" cm="1">
        <f t="array" ref="O97">SUMPRODUCT(($F97:$F97="Parcial")*ABS($C97:$C97-$N97:$N97))</f>
        <v>0</v>
      </c>
      <c r="P97" s="1043"/>
      <c r="Q97" s="1066"/>
      <c r="S97" s="885"/>
      <c r="W97" s="1046" t="str">
        <f t="shared" si="22"/>
        <v/>
      </c>
      <c r="X97" s="1047" t="str">
        <f t="shared" si="23"/>
        <v/>
      </c>
      <c r="Y97" s="1146" t="str">
        <f t="shared" si="24"/>
        <v/>
      </c>
      <c r="Z97" s="1049" t="str">
        <f t="shared" si="25"/>
        <v/>
      </c>
      <c r="AA97" s="1049" t="str">
        <f t="shared" si="26"/>
        <v/>
      </c>
      <c r="AB97" s="1050" t="str">
        <f t="shared" si="27"/>
        <v/>
      </c>
      <c r="AD97" s="1052" t="str">
        <f t="shared" si="28"/>
        <v/>
      </c>
      <c r="AE97" s="1053" t="str">
        <f t="shared" si="29"/>
        <v/>
      </c>
      <c r="AY97" s="1038" t="str" cm="1">
        <f t="array" ref="AY97:AY105">_xlfn.UNIQUE(_xlfn._xlws.FILTER(B2:B1005,(COUNTIF(B2:B1005,B2:B1005)&gt;1)*(F2:F1005="Credit ")))</f>
        <v>Eman</v>
      </c>
    </row>
    <row r="98" spans="1:51" ht="12.75" customHeight="1">
      <c r="A98" s="1085">
        <v>3</v>
      </c>
      <c r="D98" s="1102"/>
      <c r="E98" s="1083" t="str">
        <f t="shared" si="18"/>
        <v/>
      </c>
      <c r="G98" s="1085" t="str">
        <f t="shared" si="17"/>
        <v/>
      </c>
      <c r="H98" s="1079" t="str">
        <f t="shared" si="19"/>
        <v/>
      </c>
      <c r="J98" s="1117" t="str">
        <f t="shared" si="20"/>
        <v>-</v>
      </c>
      <c r="L98" s="1041" t="str">
        <f t="shared" si="21"/>
        <v/>
      </c>
      <c r="N98" s="1087"/>
      <c r="O98" s="1042" cm="1">
        <f t="array" ref="O98">SUMPRODUCT(($F98:$F98="Parcial")*ABS($C98:$C98-$N98:$N98))</f>
        <v>0</v>
      </c>
      <c r="P98" s="1043"/>
      <c r="Q98" s="885"/>
      <c r="S98" s="885"/>
      <c r="W98" s="1046" t="str">
        <f t="shared" si="22"/>
        <v/>
      </c>
      <c r="X98" s="1047" t="str">
        <f t="shared" si="23"/>
        <v/>
      </c>
      <c r="Y98" s="1146" t="str">
        <f t="shared" si="24"/>
        <v/>
      </c>
      <c r="Z98" s="1049" t="str">
        <f t="shared" si="25"/>
        <v/>
      </c>
      <c r="AA98" s="1049" t="str">
        <f t="shared" si="26"/>
        <v/>
      </c>
      <c r="AB98" s="1050" t="str">
        <f t="shared" si="27"/>
        <v/>
      </c>
      <c r="AD98" s="1052" t="str">
        <f t="shared" si="28"/>
        <v/>
      </c>
      <c r="AE98" s="1053" t="str">
        <f t="shared" si="29"/>
        <v/>
      </c>
      <c r="AR98" s="885" cm="1">
        <f t="array" aca="1" ref="AR98:AV118" ca="1">_xlfn._xlws.FILTER(A2:E1005,(COUNTIF(B2:B1005,B2:B1005)&gt;1)*(F2:F1005="Credit "))</f>
        <v>1</v>
      </c>
      <c r="AS98" s="885" t="str">
        <f ca="1"/>
        <v>Eman</v>
      </c>
      <c r="AT98" s="885">
        <f ca="1"/>
        <v>62000</v>
      </c>
      <c r="AU98" s="885">
        <f ca="1"/>
        <v>46104</v>
      </c>
      <c r="AV98" s="885">
        <f ca="1"/>
        <v>-54</v>
      </c>
      <c r="AY98" s="1038" t="str">
        <v>wilget</v>
      </c>
    </row>
    <row r="99" spans="1:51" ht="12.75" customHeight="1">
      <c r="A99" s="1085">
        <v>4</v>
      </c>
      <c r="D99" s="1102"/>
      <c r="E99" s="1083" t="str">
        <f t="shared" si="18"/>
        <v/>
      </c>
      <c r="G99" s="1085" t="str">
        <f t="shared" si="17"/>
        <v/>
      </c>
      <c r="H99" s="1079" t="str">
        <f t="shared" si="19"/>
        <v/>
      </c>
      <c r="J99" s="1117" t="str">
        <f t="shared" si="20"/>
        <v>-</v>
      </c>
      <c r="L99" s="1041" t="str">
        <f t="shared" si="21"/>
        <v/>
      </c>
      <c r="N99" s="1087"/>
      <c r="O99" s="1042" cm="1">
        <f t="array" ref="O99">SUMPRODUCT(($F99:$F99="Parcial")*ABS($C99:$C99-$N99:$N99))</f>
        <v>0</v>
      </c>
      <c r="P99" s="1043"/>
      <c r="Q99" s="885"/>
      <c r="S99" s="885"/>
      <c r="W99" s="1046" t="str">
        <f t="shared" si="22"/>
        <v/>
      </c>
      <c r="X99" s="1047" t="str">
        <f t="shared" si="23"/>
        <v/>
      </c>
      <c r="Y99" s="1146" t="str">
        <f t="shared" si="24"/>
        <v/>
      </c>
      <c r="Z99" s="1049" t="str">
        <f t="shared" si="25"/>
        <v/>
      </c>
      <c r="AA99" s="1049" t="str">
        <f t="shared" si="26"/>
        <v/>
      </c>
      <c r="AB99" s="1050" t="str">
        <f t="shared" si="27"/>
        <v/>
      </c>
      <c r="AD99" s="1052" t="str">
        <f t="shared" si="28"/>
        <v/>
      </c>
      <c r="AE99" s="1053" t="str">
        <f t="shared" si="29"/>
        <v/>
      </c>
      <c r="AR99" s="885">
        <f ca="1"/>
        <v>2</v>
      </c>
      <c r="AS99" s="885" t="str">
        <f ca="1"/>
        <v>Eman</v>
      </c>
      <c r="AT99" s="885">
        <f ca="1"/>
        <v>353600</v>
      </c>
      <c r="AU99" s="885">
        <f ca="1"/>
        <v>46155</v>
      </c>
      <c r="AV99" s="885">
        <f ca="1"/>
        <v>-3</v>
      </c>
      <c r="AY99" s="1038" t="str">
        <v>Abune/A</v>
      </c>
    </row>
    <row r="100" spans="1:51" ht="12.75" customHeight="1">
      <c r="A100" s="1085">
        <v>5</v>
      </c>
      <c r="B100" s="1156"/>
      <c r="C100" s="1106"/>
      <c r="D100" s="1102"/>
      <c r="E100" s="1083" t="str">
        <f t="shared" si="18"/>
        <v/>
      </c>
      <c r="G100" s="1085" t="str">
        <f t="shared" si="17"/>
        <v/>
      </c>
      <c r="H100" s="1079" t="str">
        <f t="shared" si="19"/>
        <v/>
      </c>
      <c r="J100" s="1117" t="str">
        <f t="shared" si="20"/>
        <v>-</v>
      </c>
      <c r="L100" s="1041" t="str">
        <f t="shared" si="21"/>
        <v/>
      </c>
      <c r="N100" s="1087"/>
      <c r="O100" s="1042" cm="1">
        <f t="array" ref="O100">SUMPRODUCT(($F100:$F100="Parcial")*ABS($C100:$C100-$N100:$N100))</f>
        <v>0</v>
      </c>
      <c r="P100" s="1043"/>
      <c r="Q100" s="885"/>
      <c r="S100" s="885"/>
      <c r="W100" s="1046" t="str">
        <f t="shared" si="22"/>
        <v/>
      </c>
      <c r="X100" s="1047" t="str">
        <f t="shared" si="23"/>
        <v/>
      </c>
      <c r="Y100" s="1146" t="str">
        <f t="shared" si="24"/>
        <v/>
      </c>
      <c r="Z100" s="1049" t="str">
        <f t="shared" si="25"/>
        <v/>
      </c>
      <c r="AA100" s="1049" t="str">
        <f t="shared" si="26"/>
        <v/>
      </c>
      <c r="AB100" s="1050" t="str">
        <f t="shared" si="27"/>
        <v/>
      </c>
      <c r="AD100" s="1052" t="str">
        <f t="shared" si="28"/>
        <v/>
      </c>
      <c r="AE100" s="1053" t="str">
        <f t="shared" si="29"/>
        <v/>
      </c>
      <c r="AR100" s="885">
        <f ca="1"/>
        <v>3</v>
      </c>
      <c r="AS100" s="885" t="str">
        <f ca="1"/>
        <v>wilget</v>
      </c>
      <c r="AT100" s="885">
        <f ca="1"/>
        <v>59900</v>
      </c>
      <c r="AU100" s="885">
        <f ca="1"/>
        <v>46155</v>
      </c>
      <c r="AV100" s="885">
        <f ca="1"/>
        <v>-33</v>
      </c>
      <c r="AY100" s="1038" t="str">
        <v>Kidus/M</v>
      </c>
    </row>
    <row r="101" spans="1:51" ht="12.75" customHeight="1">
      <c r="A101" s="1085">
        <v>6</v>
      </c>
      <c r="D101" s="1102"/>
      <c r="E101" s="1083" t="str">
        <f t="shared" si="18"/>
        <v/>
      </c>
      <c r="G101" s="1085" t="str">
        <f t="shared" si="17"/>
        <v/>
      </c>
      <c r="H101" s="1079" t="str">
        <f t="shared" si="19"/>
        <v/>
      </c>
      <c r="J101" s="1117" t="str">
        <f t="shared" si="20"/>
        <v>-</v>
      </c>
      <c r="L101" s="1041" t="str">
        <f t="shared" si="21"/>
        <v/>
      </c>
      <c r="N101" s="1087"/>
      <c r="O101" s="1042" cm="1">
        <f t="array" ref="O101">SUMPRODUCT(($F101:$F101="Parcial")*ABS($C101:$C101-$N101:$N101))</f>
        <v>0</v>
      </c>
      <c r="P101" s="1043"/>
      <c r="Q101" s="885"/>
      <c r="S101" s="885"/>
      <c r="W101" s="1046" t="str">
        <f t="shared" si="22"/>
        <v/>
      </c>
      <c r="X101" s="1047" t="str">
        <f t="shared" si="23"/>
        <v/>
      </c>
      <c r="Y101" s="1146" t="str">
        <f t="shared" si="24"/>
        <v/>
      </c>
      <c r="Z101" s="1049" t="str">
        <f t="shared" si="25"/>
        <v/>
      </c>
      <c r="AA101" s="1049" t="str">
        <f t="shared" si="26"/>
        <v/>
      </c>
      <c r="AB101" s="1050" t="str">
        <f t="shared" si="27"/>
        <v/>
      </c>
      <c r="AD101" s="1052" t="str">
        <f t="shared" si="28"/>
        <v/>
      </c>
      <c r="AE101" s="1053" t="str">
        <f t="shared" si="29"/>
        <v/>
      </c>
      <c r="AR101" s="885">
        <f ca="1"/>
        <v>4</v>
      </c>
      <c r="AS101" s="885" t="str">
        <f ca="1"/>
        <v>Abune/A</v>
      </c>
      <c r="AT101" s="885">
        <f ca="1"/>
        <v>43800</v>
      </c>
      <c r="AU101" s="885">
        <f ca="1"/>
        <v>46157</v>
      </c>
      <c r="AV101" s="885">
        <f ca="1"/>
        <v>-31</v>
      </c>
      <c r="AY101" s="1038" t="str">
        <v>Jacaranda</v>
      </c>
    </row>
    <row r="102" spans="1:51" ht="12.75" customHeight="1">
      <c r="A102" s="1085">
        <v>7</v>
      </c>
      <c r="D102" s="1102"/>
      <c r="E102" s="1083" t="str">
        <f t="shared" si="18"/>
        <v/>
      </c>
      <c r="G102" s="1085" t="str">
        <f t="shared" si="17"/>
        <v/>
      </c>
      <c r="H102" s="1079" t="str">
        <f t="shared" si="19"/>
        <v/>
      </c>
      <c r="J102" s="1117" t="str">
        <f t="shared" si="20"/>
        <v>-</v>
      </c>
      <c r="L102" s="1041" t="str">
        <f t="shared" si="21"/>
        <v/>
      </c>
      <c r="N102" s="1087"/>
      <c r="O102" s="1042" cm="1">
        <f t="array" ref="O102">SUMPRODUCT(($F102:$F102="Parcial")*ABS($C102:$C102-$N102:$N102))</f>
        <v>0</v>
      </c>
      <c r="P102" s="1043"/>
      <c r="Q102" s="885"/>
      <c r="S102" s="885"/>
      <c r="W102" s="1046" t="str">
        <f t="shared" si="22"/>
        <v/>
      </c>
      <c r="X102" s="1047" t="str">
        <f t="shared" si="23"/>
        <v/>
      </c>
      <c r="Y102" s="1146" t="str">
        <f t="shared" si="24"/>
        <v/>
      </c>
      <c r="Z102" s="1049" t="str">
        <f t="shared" si="25"/>
        <v/>
      </c>
      <c r="AA102" s="1049" t="str">
        <f t="shared" si="26"/>
        <v/>
      </c>
      <c r="AB102" s="1050" t="str">
        <f t="shared" si="27"/>
        <v/>
      </c>
      <c r="AD102" s="1052" t="str">
        <f t="shared" si="28"/>
        <v/>
      </c>
      <c r="AE102" s="1053" t="str">
        <f t="shared" si="29"/>
        <v/>
      </c>
      <c r="AR102" s="885">
        <f ca="1"/>
        <v>9</v>
      </c>
      <c r="AS102" s="885" t="str">
        <f ca="1"/>
        <v>Kidus/M</v>
      </c>
      <c r="AT102" s="885">
        <f ca="1"/>
        <v>21950</v>
      </c>
      <c r="AU102" s="885">
        <f ca="1"/>
        <v>46165</v>
      </c>
      <c r="AV102" s="885">
        <f ca="1"/>
        <v>-23</v>
      </c>
      <c r="AY102" s="1038" t="str">
        <v>wajin</v>
      </c>
    </row>
    <row r="103" spans="1:51" ht="12.75" customHeight="1">
      <c r="A103" s="1085">
        <v>8</v>
      </c>
      <c r="D103" s="1102"/>
      <c r="E103" s="1083" t="str">
        <f t="shared" si="18"/>
        <v/>
      </c>
      <c r="G103" s="1085" t="str">
        <f t="shared" si="17"/>
        <v/>
      </c>
      <c r="H103" s="1079" t="str">
        <f t="shared" si="19"/>
        <v/>
      </c>
      <c r="J103" s="1117" t="str">
        <f t="shared" si="20"/>
        <v>-</v>
      </c>
      <c r="L103" s="1041" t="str">
        <f t="shared" si="21"/>
        <v/>
      </c>
      <c r="N103" s="1087"/>
      <c r="O103" s="1042" cm="1">
        <f t="array" ref="O103">SUMPRODUCT(($F103:$F103="Parcial")*ABS($C103:$C103-$N103:$N103))</f>
        <v>0</v>
      </c>
      <c r="P103" s="1043"/>
      <c r="Q103" s="885"/>
      <c r="S103" s="885"/>
      <c r="W103" s="1046" t="str">
        <f t="shared" si="22"/>
        <v/>
      </c>
      <c r="X103" s="1047" t="str">
        <f t="shared" si="23"/>
        <v/>
      </c>
      <c r="Y103" s="1146" t="str">
        <f t="shared" si="24"/>
        <v/>
      </c>
      <c r="Z103" s="1049" t="str">
        <f t="shared" si="25"/>
        <v/>
      </c>
      <c r="AA103" s="1049" t="str">
        <f t="shared" si="26"/>
        <v/>
      </c>
      <c r="AB103" s="1050" t="str">
        <f t="shared" si="27"/>
        <v/>
      </c>
      <c r="AD103" s="1052" t="str">
        <f t="shared" si="28"/>
        <v/>
      </c>
      <c r="AE103" s="1053" t="str">
        <f t="shared" si="29"/>
        <v/>
      </c>
      <c r="AR103" s="885">
        <f ca="1"/>
        <v>10</v>
      </c>
      <c r="AS103" s="885" t="str">
        <f ca="1"/>
        <v>wilget</v>
      </c>
      <c r="AT103" s="885">
        <f ca="1"/>
        <v>85750</v>
      </c>
      <c r="AU103" s="885">
        <f ca="1"/>
        <v>46165</v>
      </c>
      <c r="AV103" s="885">
        <f ca="1"/>
        <v>7</v>
      </c>
      <c r="AY103" s="1038" t="str">
        <v>Yeorit pharm</v>
      </c>
    </row>
    <row r="104" spans="1:51" ht="12.75" customHeight="1">
      <c r="A104" s="1085">
        <v>9</v>
      </c>
      <c r="D104" s="1102"/>
      <c r="E104" s="1083" t="str">
        <f t="shared" si="18"/>
        <v/>
      </c>
      <c r="G104" s="1085" t="str">
        <f t="shared" si="17"/>
        <v/>
      </c>
      <c r="H104" s="1079" t="str">
        <f t="shared" si="19"/>
        <v/>
      </c>
      <c r="J104" s="1117" t="str">
        <f t="shared" si="20"/>
        <v>-</v>
      </c>
      <c r="L104" s="1041" t="str">
        <f t="shared" si="21"/>
        <v/>
      </c>
      <c r="N104" s="1087"/>
      <c r="O104" s="1042" cm="1">
        <f t="array" ref="O104">SUMPRODUCT(($F104:$F104="Parcial")*ABS($C104:$C104-$N104:$N104))</f>
        <v>0</v>
      </c>
      <c r="P104" s="1043"/>
      <c r="Q104" s="1066"/>
      <c r="S104" s="885"/>
      <c r="W104" s="1046" t="str">
        <f t="shared" si="22"/>
        <v/>
      </c>
      <c r="X104" s="1047" t="str">
        <f t="shared" si="23"/>
        <v/>
      </c>
      <c r="Y104" s="1146" t="str">
        <f t="shared" si="24"/>
        <v/>
      </c>
      <c r="Z104" s="1049" t="str">
        <f t="shared" si="25"/>
        <v/>
      </c>
      <c r="AA104" s="1049" t="str">
        <f t="shared" si="26"/>
        <v/>
      </c>
      <c r="AB104" s="1050" t="str">
        <f t="shared" si="27"/>
        <v/>
      </c>
      <c r="AD104" s="1052" t="str">
        <f t="shared" si="28"/>
        <v/>
      </c>
      <c r="AE104" s="1053" t="str">
        <f t="shared" si="29"/>
        <v/>
      </c>
      <c r="AR104" s="885">
        <f ca="1"/>
        <v>11</v>
      </c>
      <c r="AS104" s="885" t="str">
        <f ca="1"/>
        <v>Jacaranda</v>
      </c>
      <c r="AT104" s="885">
        <f ca="1"/>
        <v>60000</v>
      </c>
      <c r="AU104" s="885">
        <f ca="1"/>
        <v>46168</v>
      </c>
      <c r="AV104" s="885">
        <f ca="1"/>
        <v>10</v>
      </c>
      <c r="AY104" s="1038" t="str">
        <v>Azi Ws</v>
      </c>
    </row>
    <row r="105" spans="1:51" ht="12.75" customHeight="1">
      <c r="A105" s="1085">
        <v>10</v>
      </c>
      <c r="D105" s="1102"/>
      <c r="E105" s="1083" t="str">
        <f t="shared" si="18"/>
        <v/>
      </c>
      <c r="G105" s="1085" t="str">
        <f t="shared" si="17"/>
        <v/>
      </c>
      <c r="H105" s="1079" t="str">
        <f t="shared" si="19"/>
        <v/>
      </c>
      <c r="J105" s="1117" t="str">
        <f t="shared" si="20"/>
        <v>-</v>
      </c>
      <c r="L105" s="1041" t="str">
        <f t="shared" si="21"/>
        <v/>
      </c>
      <c r="N105" s="1087"/>
      <c r="O105" s="1042" cm="1">
        <f t="array" ref="O105">SUMPRODUCT(($F105:$F105="Parcial")*ABS($C105:$C105-$N105:$N105))</f>
        <v>0</v>
      </c>
      <c r="P105" s="1043"/>
      <c r="Q105" s="885"/>
      <c r="S105" s="885"/>
      <c r="W105" s="1046" t="str">
        <f t="shared" si="22"/>
        <v/>
      </c>
      <c r="X105" s="1047" t="str">
        <f t="shared" si="23"/>
        <v/>
      </c>
      <c r="Y105" s="1146" t="str">
        <f t="shared" si="24"/>
        <v/>
      </c>
      <c r="Z105" s="1049" t="str">
        <f t="shared" si="25"/>
        <v/>
      </c>
      <c r="AA105" s="1049" t="str">
        <f t="shared" si="26"/>
        <v/>
      </c>
      <c r="AB105" s="1050" t="str">
        <f t="shared" si="27"/>
        <v/>
      </c>
      <c r="AD105" s="1052" t="str">
        <f t="shared" si="28"/>
        <v/>
      </c>
      <c r="AE105" s="1053" t="str">
        <f t="shared" si="29"/>
        <v/>
      </c>
      <c r="AR105" s="885">
        <f ca="1"/>
        <v>12</v>
      </c>
      <c r="AS105" s="885" t="str">
        <f ca="1"/>
        <v>Jacaranda</v>
      </c>
      <c r="AT105" s="885">
        <f ca="1"/>
        <v>89400</v>
      </c>
      <c r="AU105" s="885">
        <f ca="1"/>
        <v>46176</v>
      </c>
      <c r="AV105" s="885">
        <f ca="1"/>
        <v>18</v>
      </c>
      <c r="AY105" s="1038" t="str">
        <v xml:space="preserve">Sebez </v>
      </c>
    </row>
    <row r="106" spans="1:51" ht="12.75" customHeight="1">
      <c r="A106" s="1085">
        <v>11</v>
      </c>
      <c r="D106" s="1102"/>
      <c r="E106" s="1083" t="str">
        <f t="shared" si="18"/>
        <v/>
      </c>
      <c r="G106" s="1085" t="str">
        <f t="shared" si="17"/>
        <v/>
      </c>
      <c r="H106" s="1079" t="str">
        <f t="shared" si="19"/>
        <v/>
      </c>
      <c r="J106" s="1117" t="str">
        <f t="shared" si="20"/>
        <v>-</v>
      </c>
      <c r="L106" s="1041" t="str">
        <f t="shared" si="21"/>
        <v/>
      </c>
      <c r="N106" s="1087"/>
      <c r="O106" s="1042" cm="1">
        <f t="array" ref="O106">SUMPRODUCT(($F106:$F106="Parcial")*ABS($C106:$C106-$N106:$N106))</f>
        <v>0</v>
      </c>
      <c r="P106" s="1043"/>
      <c r="Q106" s="885"/>
      <c r="S106" s="885"/>
      <c r="W106" s="1046" t="str">
        <f t="shared" si="22"/>
        <v/>
      </c>
      <c r="X106" s="1047" t="str">
        <f t="shared" si="23"/>
        <v/>
      </c>
      <c r="Y106" s="1146" t="str">
        <f t="shared" si="24"/>
        <v/>
      </c>
      <c r="Z106" s="1049" t="str">
        <f t="shared" si="25"/>
        <v/>
      </c>
      <c r="AA106" s="1049" t="str">
        <f t="shared" si="26"/>
        <v/>
      </c>
      <c r="AB106" s="1050" t="str">
        <f t="shared" si="27"/>
        <v/>
      </c>
      <c r="AD106" s="1052" t="str">
        <f t="shared" si="28"/>
        <v/>
      </c>
      <c r="AE106" s="1053" t="str">
        <f t="shared" si="29"/>
        <v/>
      </c>
      <c r="AR106" s="885">
        <f ca="1"/>
        <v>14</v>
      </c>
      <c r="AS106" s="885" t="str">
        <f ca="1"/>
        <v>wajin</v>
      </c>
      <c r="AT106" s="885">
        <f ca="1"/>
        <v>102000</v>
      </c>
      <c r="AU106" s="885">
        <f ca="1"/>
        <v>46177</v>
      </c>
      <c r="AV106" s="885">
        <f ca="1"/>
        <v>19</v>
      </c>
    </row>
    <row r="107" spans="1:51" ht="12.75" customHeight="1">
      <c r="A107" s="1085">
        <v>12</v>
      </c>
      <c r="C107" s="1107"/>
      <c r="D107" s="1102"/>
      <c r="E107" s="1083" t="str">
        <f t="shared" si="18"/>
        <v/>
      </c>
      <c r="G107" s="1085" t="str">
        <f t="shared" si="17"/>
        <v/>
      </c>
      <c r="H107" s="1079" t="str">
        <f t="shared" si="19"/>
        <v/>
      </c>
      <c r="J107" s="1117" t="str">
        <f t="shared" si="20"/>
        <v>-</v>
      </c>
      <c r="L107" s="1041" t="str">
        <f t="shared" si="21"/>
        <v/>
      </c>
      <c r="N107" s="1087"/>
      <c r="O107" s="1042" cm="1">
        <f t="array" ref="O107">SUMPRODUCT(($F107:$F107="Parcial")*ABS($C107:$C107-$N107:$N107))</f>
        <v>0</v>
      </c>
      <c r="P107" s="1043"/>
      <c r="Q107" s="1067"/>
      <c r="W107" s="1046" t="str">
        <f t="shared" si="22"/>
        <v/>
      </c>
      <c r="X107" s="1047" t="str">
        <f t="shared" si="23"/>
        <v/>
      </c>
      <c r="Y107" s="1146" t="str">
        <f t="shared" si="24"/>
        <v/>
      </c>
      <c r="Z107" s="1049" t="str">
        <f t="shared" si="25"/>
        <v/>
      </c>
      <c r="AA107" s="1049" t="str">
        <f t="shared" si="26"/>
        <v/>
      </c>
      <c r="AB107" s="1050" t="str">
        <f t="shared" si="27"/>
        <v/>
      </c>
      <c r="AD107" s="1052" t="str">
        <f t="shared" si="28"/>
        <v/>
      </c>
      <c r="AE107" s="1053" t="str">
        <f t="shared" si="29"/>
        <v/>
      </c>
      <c r="AR107" s="885">
        <f ca="1"/>
        <v>15</v>
      </c>
      <c r="AS107" s="885" t="str">
        <f ca="1"/>
        <v>Kidus/M</v>
      </c>
      <c r="AT107" s="885">
        <f ca="1"/>
        <v>6000</v>
      </c>
      <c r="AU107" s="885">
        <f ca="1"/>
        <v>46178</v>
      </c>
      <c r="AV107" s="885">
        <f ca="1"/>
        <v>-10</v>
      </c>
    </row>
    <row r="108" spans="1:51" ht="12.75" customHeight="1">
      <c r="A108" s="1085">
        <v>13</v>
      </c>
      <c r="D108" s="1102"/>
      <c r="E108" s="1083" t="str">
        <f t="shared" si="18"/>
        <v/>
      </c>
      <c r="G108" s="1085" t="str">
        <f t="shared" si="17"/>
        <v/>
      </c>
      <c r="H108" s="1079" t="str">
        <f t="shared" si="19"/>
        <v/>
      </c>
      <c r="J108" s="1117" t="str">
        <f t="shared" si="20"/>
        <v>-</v>
      </c>
      <c r="L108" s="1041" t="str">
        <f t="shared" si="21"/>
        <v/>
      </c>
      <c r="N108" s="1087"/>
      <c r="O108" s="1042" cm="1">
        <f t="array" ref="O108">SUMPRODUCT(($F108:$F108="Parcial")*ABS($C108:$C108-$N108:$N108))</f>
        <v>0</v>
      </c>
      <c r="P108" s="1043"/>
      <c r="W108" s="1046" t="str">
        <f t="shared" si="22"/>
        <v/>
      </c>
      <c r="X108" s="1047" t="str">
        <f t="shared" si="23"/>
        <v/>
      </c>
      <c r="Y108" s="1146" t="str">
        <f t="shared" si="24"/>
        <v/>
      </c>
      <c r="Z108" s="1049" t="str">
        <f t="shared" si="25"/>
        <v/>
      </c>
      <c r="AA108" s="1049" t="str">
        <f t="shared" si="26"/>
        <v/>
      </c>
      <c r="AB108" s="1050" t="str">
        <f t="shared" si="27"/>
        <v/>
      </c>
      <c r="AD108" s="1052" t="str">
        <f t="shared" si="28"/>
        <v/>
      </c>
      <c r="AE108" s="1053" t="str">
        <f t="shared" si="29"/>
        <v/>
      </c>
      <c r="AR108" s="885">
        <f ca="1"/>
        <v>16</v>
      </c>
      <c r="AS108" s="885" t="str">
        <f ca="1"/>
        <v>Wajin</v>
      </c>
      <c r="AT108" s="885">
        <f ca="1"/>
        <v>110000</v>
      </c>
      <c r="AU108" s="885">
        <f ca="1"/>
        <v>46182</v>
      </c>
      <c r="AV108" s="885">
        <f ca="1"/>
        <v>24</v>
      </c>
    </row>
    <row r="109" spans="1:51" ht="12.75" customHeight="1">
      <c r="A109" s="1085">
        <v>14</v>
      </c>
      <c r="D109" s="1102"/>
      <c r="E109" s="1083" t="str">
        <f t="shared" si="18"/>
        <v/>
      </c>
      <c r="G109" s="1085" t="str">
        <f t="shared" si="17"/>
        <v/>
      </c>
      <c r="H109" s="1079" t="str">
        <f t="shared" si="19"/>
        <v/>
      </c>
      <c r="J109" s="1117" t="str">
        <f t="shared" si="20"/>
        <v>-</v>
      </c>
      <c r="L109" s="1041" t="str">
        <f t="shared" si="21"/>
        <v/>
      </c>
      <c r="N109" s="1087"/>
      <c r="O109" s="1042" cm="1">
        <f t="array" ref="O109">SUMPRODUCT(($F109:$F109="Parcial")*ABS($C109:$C109-$N109:$N109))</f>
        <v>0</v>
      </c>
      <c r="P109" s="1043"/>
      <c r="W109" s="1046" t="str">
        <f t="shared" si="22"/>
        <v/>
      </c>
      <c r="X109" s="1047" t="str">
        <f t="shared" si="23"/>
        <v/>
      </c>
      <c r="Y109" s="1146" t="str">
        <f t="shared" si="24"/>
        <v/>
      </c>
      <c r="Z109" s="1049" t="str">
        <f t="shared" si="25"/>
        <v/>
      </c>
      <c r="AA109" s="1049" t="str">
        <f t="shared" si="26"/>
        <v/>
      </c>
      <c r="AB109" s="1050" t="str">
        <f t="shared" si="27"/>
        <v/>
      </c>
      <c r="AD109" s="1052" t="str">
        <f t="shared" si="28"/>
        <v/>
      </c>
      <c r="AE109" s="1053" t="str">
        <f t="shared" si="29"/>
        <v/>
      </c>
      <c r="AR109" s="885">
        <f ca="1"/>
        <v>17</v>
      </c>
      <c r="AS109" s="885" t="str">
        <f ca="1"/>
        <v>Yeorit pharm</v>
      </c>
      <c r="AT109" s="885">
        <f ca="1"/>
        <v>12500</v>
      </c>
      <c r="AU109" s="885">
        <f ca="1"/>
        <v>46183</v>
      </c>
      <c r="AV109" s="885">
        <f ca="1"/>
        <v>-5</v>
      </c>
    </row>
    <row r="110" spans="1:51" ht="12.75" customHeight="1">
      <c r="A110" s="1085">
        <v>15</v>
      </c>
      <c r="D110" s="1102"/>
      <c r="E110" s="1083" t="str">
        <f t="shared" si="18"/>
        <v/>
      </c>
      <c r="G110" s="1085" t="str">
        <f t="shared" si="17"/>
        <v/>
      </c>
      <c r="H110" s="1079" t="str">
        <f t="shared" si="19"/>
        <v/>
      </c>
      <c r="J110" s="1117" t="str">
        <f t="shared" si="20"/>
        <v>-</v>
      </c>
      <c r="L110" s="1041" t="str">
        <f t="shared" si="21"/>
        <v/>
      </c>
      <c r="N110" s="1087"/>
      <c r="O110" s="1042" cm="1">
        <f t="array" ref="O110">SUMPRODUCT(($F110:$F110="Parcial")*ABS($C110:$C110-$N110:$N110))</f>
        <v>0</v>
      </c>
      <c r="P110" s="1043"/>
      <c r="W110" s="1046" t="str">
        <f t="shared" si="22"/>
        <v/>
      </c>
      <c r="X110" s="1047" t="str">
        <f t="shared" si="23"/>
        <v/>
      </c>
      <c r="Y110" s="1146" t="str">
        <f t="shared" si="24"/>
        <v/>
      </c>
      <c r="Z110" s="1049" t="str">
        <f t="shared" si="25"/>
        <v/>
      </c>
      <c r="AA110" s="1049" t="str">
        <f t="shared" si="26"/>
        <v/>
      </c>
      <c r="AB110" s="1050" t="str">
        <f t="shared" si="27"/>
        <v/>
      </c>
      <c r="AD110" s="1052" t="str">
        <f t="shared" si="28"/>
        <v/>
      </c>
      <c r="AE110" s="1053" t="str">
        <f t="shared" si="29"/>
        <v/>
      </c>
      <c r="AR110" s="885">
        <f ca="1"/>
        <v>20</v>
      </c>
      <c r="AS110" s="885" t="str">
        <f ca="1"/>
        <v>Eman</v>
      </c>
      <c r="AT110" s="885">
        <f ca="1"/>
        <v>133250</v>
      </c>
      <c r="AU110" s="885">
        <f ca="1"/>
        <v>46188</v>
      </c>
      <c r="AV110" s="885">
        <f ca="1"/>
        <v>30</v>
      </c>
    </row>
    <row r="111" spans="1:51" ht="12.75" customHeight="1">
      <c r="A111" s="1085">
        <v>16</v>
      </c>
      <c r="D111" s="1102"/>
      <c r="E111" s="1083" t="str">
        <f t="shared" si="18"/>
        <v/>
      </c>
      <c r="G111" s="1085" t="str">
        <f t="shared" si="17"/>
        <v/>
      </c>
      <c r="H111" s="1079" t="str">
        <f t="shared" si="19"/>
        <v/>
      </c>
      <c r="J111" s="1117" t="str">
        <f t="shared" si="20"/>
        <v>-</v>
      </c>
      <c r="L111" s="1041" t="str">
        <f t="shared" si="21"/>
        <v/>
      </c>
      <c r="N111" s="1087"/>
      <c r="O111" s="1042" cm="1">
        <f t="array" ref="O111">SUMPRODUCT(($F111:$F111="Parcial")*ABS($C111:$C111-$N111:$N111))</f>
        <v>0</v>
      </c>
      <c r="P111" s="1043"/>
      <c r="W111" s="1046" t="str">
        <f t="shared" si="22"/>
        <v/>
      </c>
      <c r="X111" s="1047" t="str">
        <f t="shared" si="23"/>
        <v/>
      </c>
      <c r="Y111" s="1146" t="str">
        <f t="shared" si="24"/>
        <v/>
      </c>
      <c r="Z111" s="1049" t="str">
        <f t="shared" si="25"/>
        <v/>
      </c>
      <c r="AA111" s="1049" t="str">
        <f t="shared" si="26"/>
        <v/>
      </c>
      <c r="AB111" s="1050" t="str">
        <f t="shared" si="27"/>
        <v/>
      </c>
      <c r="AD111" s="1052" t="str">
        <f t="shared" si="28"/>
        <v/>
      </c>
      <c r="AE111" s="1053" t="str">
        <f t="shared" si="29"/>
        <v/>
      </c>
      <c r="AR111" s="885">
        <f ca="1"/>
        <v>22</v>
      </c>
      <c r="AS111" s="885" t="str">
        <f ca="1"/>
        <v>Kidus/M</v>
      </c>
      <c r="AT111" s="885">
        <f ca="1"/>
        <v>29500</v>
      </c>
      <c r="AU111" s="885">
        <f ca="1"/>
        <v>46192</v>
      </c>
      <c r="AV111" s="885">
        <f ca="1"/>
        <v>4</v>
      </c>
    </row>
    <row r="112" spans="1:51" ht="12.75" customHeight="1">
      <c r="A112" s="1085">
        <v>17</v>
      </c>
      <c r="D112" s="1102"/>
      <c r="E112" s="1083" t="str">
        <f t="shared" si="18"/>
        <v/>
      </c>
      <c r="G112" s="1085" t="str">
        <f t="shared" si="17"/>
        <v/>
      </c>
      <c r="H112" s="1079" t="str">
        <f t="shared" si="19"/>
        <v/>
      </c>
      <c r="J112" s="1117" t="str">
        <f t="shared" si="20"/>
        <v>-</v>
      </c>
      <c r="L112" s="1041" t="str">
        <f t="shared" si="21"/>
        <v/>
      </c>
      <c r="N112" s="1087"/>
      <c r="O112" s="1042" cm="1">
        <f t="array" ref="O112">SUMPRODUCT(($F112:$F112="Parcial")*ABS($C112:$C112-$N112:$N112))</f>
        <v>0</v>
      </c>
      <c r="P112" s="1043"/>
      <c r="W112" s="1046" t="str">
        <f t="shared" si="22"/>
        <v/>
      </c>
      <c r="X112" s="1047" t="str">
        <f t="shared" si="23"/>
        <v/>
      </c>
      <c r="Y112" s="1146" t="str">
        <f t="shared" si="24"/>
        <v/>
      </c>
      <c r="Z112" s="1049" t="str">
        <f t="shared" si="25"/>
        <v/>
      </c>
      <c r="AA112" s="1049" t="str">
        <f t="shared" si="26"/>
        <v/>
      </c>
      <c r="AB112" s="1050" t="str">
        <f t="shared" si="27"/>
        <v/>
      </c>
      <c r="AD112" s="1052" t="str">
        <f t="shared" si="28"/>
        <v/>
      </c>
      <c r="AE112" s="1053" t="str">
        <f t="shared" si="29"/>
        <v/>
      </c>
      <c r="AR112" s="885">
        <f ca="1"/>
        <v>26</v>
      </c>
      <c r="AS112" s="885" t="str">
        <f ca="1"/>
        <v>Abune/A</v>
      </c>
      <c r="AT112" s="885">
        <f ca="1"/>
        <v>23200</v>
      </c>
      <c r="AU112" s="885">
        <f ca="1"/>
        <v>46197</v>
      </c>
      <c r="AV112" s="885">
        <f ca="1"/>
        <v>9</v>
      </c>
    </row>
    <row r="113" spans="1:48" ht="12.75" customHeight="1">
      <c r="A113" s="1085">
        <v>18</v>
      </c>
      <c r="D113" s="1102"/>
      <c r="E113" s="1083" t="str">
        <f t="shared" si="18"/>
        <v/>
      </c>
      <c r="G113" s="1085" t="str">
        <f t="shared" si="17"/>
        <v/>
      </c>
      <c r="H113" s="1079" t="str">
        <f t="shared" si="19"/>
        <v/>
      </c>
      <c r="J113" s="1117" t="str">
        <f t="shared" si="20"/>
        <v>-</v>
      </c>
      <c r="L113" s="1041" t="str">
        <f t="shared" si="21"/>
        <v/>
      </c>
      <c r="N113" s="1087"/>
      <c r="O113" s="1042" cm="1">
        <f t="array" ref="O113">SUMPRODUCT(($F113:$F113="Parcial")*ABS($C113:$C113-$N113:$N113))</f>
        <v>0</v>
      </c>
      <c r="P113" s="1043"/>
      <c r="W113" s="1046" t="str">
        <f t="shared" si="22"/>
        <v/>
      </c>
      <c r="X113" s="1047" t="str">
        <f t="shared" si="23"/>
        <v/>
      </c>
      <c r="Y113" s="1146" t="str">
        <f t="shared" si="24"/>
        <v/>
      </c>
      <c r="Z113" s="1049" t="str">
        <f t="shared" si="25"/>
        <v/>
      </c>
      <c r="AA113" s="1049" t="str">
        <f t="shared" si="26"/>
        <v/>
      </c>
      <c r="AB113" s="1050" t="str">
        <f t="shared" si="27"/>
        <v/>
      </c>
      <c r="AD113" s="1052" t="str">
        <f t="shared" si="28"/>
        <v/>
      </c>
      <c r="AE113" s="1053" t="str">
        <f t="shared" si="29"/>
        <v/>
      </c>
      <c r="AR113" s="885">
        <f ca="1"/>
        <v>28</v>
      </c>
      <c r="AS113" s="885" t="str">
        <f ca="1"/>
        <v>Wilget</v>
      </c>
      <c r="AT113" s="885">
        <f ca="1"/>
        <v>99000</v>
      </c>
      <c r="AU113" s="885">
        <f ca="1"/>
        <v>46199</v>
      </c>
      <c r="AV113" s="885">
        <f ca="1"/>
        <v>11</v>
      </c>
    </row>
    <row r="114" spans="1:48" ht="12.75" customHeight="1">
      <c r="A114" s="1085">
        <v>19</v>
      </c>
      <c r="C114" s="1107"/>
      <c r="D114" s="1102"/>
      <c r="E114" s="1083" t="str">
        <f t="shared" si="18"/>
        <v/>
      </c>
      <c r="G114" s="1085" t="str">
        <f t="shared" si="17"/>
        <v/>
      </c>
      <c r="H114" s="1079" t="str">
        <f t="shared" si="19"/>
        <v/>
      </c>
      <c r="J114" s="1117" t="str">
        <f t="shared" si="20"/>
        <v>-</v>
      </c>
      <c r="L114" s="1041" t="str">
        <f t="shared" si="21"/>
        <v/>
      </c>
      <c r="N114" s="1087"/>
      <c r="O114" s="1042" cm="1">
        <f t="array" ref="O114">SUMPRODUCT(($F114:$F114="Parcial")*ABS($C114:$C114-$N114:$N114))</f>
        <v>0</v>
      </c>
      <c r="P114" s="1043"/>
      <c r="W114" s="1046" t="str">
        <f t="shared" si="22"/>
        <v/>
      </c>
      <c r="X114" s="1047" t="str">
        <f t="shared" si="23"/>
        <v/>
      </c>
      <c r="Y114" s="1146" t="str">
        <f t="shared" si="24"/>
        <v/>
      </c>
      <c r="Z114" s="1049" t="str">
        <f t="shared" si="25"/>
        <v/>
      </c>
      <c r="AA114" s="1049" t="str">
        <f t="shared" si="26"/>
        <v/>
      </c>
      <c r="AB114" s="1050" t="str">
        <f t="shared" si="27"/>
        <v/>
      </c>
      <c r="AD114" s="1052" t="str">
        <f t="shared" si="28"/>
        <v/>
      </c>
      <c r="AE114" s="1053" t="str">
        <f t="shared" si="29"/>
        <v/>
      </c>
      <c r="AR114" s="885">
        <f ca="1"/>
        <v>29</v>
      </c>
      <c r="AS114" s="885" t="str">
        <f ca="1"/>
        <v>Jacaranda</v>
      </c>
      <c r="AT114" s="885">
        <f ca="1"/>
        <v>60000</v>
      </c>
      <c r="AU114" s="885">
        <f ca="1"/>
        <v>46199</v>
      </c>
      <c r="AV114" s="885">
        <f ca="1"/>
        <v>11</v>
      </c>
    </row>
    <row r="115" spans="1:48" ht="12.75" customHeight="1">
      <c r="A115" s="1085">
        <v>20</v>
      </c>
      <c r="D115" s="1102"/>
      <c r="E115" s="1083" t="str">
        <f t="shared" si="18"/>
        <v/>
      </c>
      <c r="G115" s="1085" t="str">
        <f t="shared" si="17"/>
        <v/>
      </c>
      <c r="H115" s="1079" t="str">
        <f t="shared" si="19"/>
        <v/>
      </c>
      <c r="J115" s="1117" t="str">
        <f t="shared" si="20"/>
        <v>-</v>
      </c>
      <c r="L115" s="1041" t="str">
        <f t="shared" si="21"/>
        <v/>
      </c>
      <c r="N115" s="1087"/>
      <c r="O115" s="1042" cm="1">
        <f t="array" ref="O115">SUMPRODUCT(($F115:$F115="Parcial")*ABS($C115:$C115-$N115:$N115))</f>
        <v>0</v>
      </c>
      <c r="P115" s="1043"/>
      <c r="W115" s="1046" t="str">
        <f t="shared" si="22"/>
        <v/>
      </c>
      <c r="X115" s="1047" t="str">
        <f t="shared" si="23"/>
        <v/>
      </c>
      <c r="Y115" s="1146" t="str">
        <f t="shared" si="24"/>
        <v/>
      </c>
      <c r="Z115" s="1049" t="str">
        <f t="shared" si="25"/>
        <v/>
      </c>
      <c r="AA115" s="1049" t="str">
        <f t="shared" si="26"/>
        <v/>
      </c>
      <c r="AB115" s="1050" t="str">
        <f t="shared" si="27"/>
        <v/>
      </c>
      <c r="AD115" s="1052" t="str">
        <f t="shared" si="28"/>
        <v/>
      </c>
      <c r="AE115" s="1053" t="str">
        <f t="shared" si="29"/>
        <v/>
      </c>
      <c r="AR115" s="885">
        <f ca="1"/>
        <v>30</v>
      </c>
      <c r="AS115" s="885" t="str">
        <f ca="1"/>
        <v>Azi Ws</v>
      </c>
      <c r="AT115" s="885">
        <f ca="1"/>
        <v>457200</v>
      </c>
      <c r="AU115" s="885">
        <f ca="1"/>
        <v>46210</v>
      </c>
      <c r="AV115" s="885">
        <f ca="1"/>
        <v>52</v>
      </c>
    </row>
    <row r="116" spans="1:48" ht="12.75" customHeight="1">
      <c r="A116" s="1085">
        <v>21</v>
      </c>
      <c r="D116" s="1102"/>
      <c r="E116" s="1083" t="str">
        <f t="shared" si="18"/>
        <v/>
      </c>
      <c r="G116" s="1085" t="str">
        <f t="shared" si="17"/>
        <v/>
      </c>
      <c r="H116" s="1079" t="str">
        <f t="shared" si="19"/>
        <v/>
      </c>
      <c r="J116" s="1117" t="str">
        <f t="shared" si="20"/>
        <v>-</v>
      </c>
      <c r="L116" s="1041" t="str">
        <f t="shared" si="21"/>
        <v/>
      </c>
      <c r="N116" s="1087"/>
      <c r="O116" s="1042" cm="1">
        <f t="array" ref="O116">SUMPRODUCT(($F116:$F116="Parcial")*ABS($C116:$C116-$N116:$N116))</f>
        <v>0</v>
      </c>
      <c r="P116" s="1043"/>
      <c r="W116" s="1046" t="str">
        <f t="shared" si="22"/>
        <v/>
      </c>
      <c r="X116" s="1047" t="str">
        <f t="shared" si="23"/>
        <v/>
      </c>
      <c r="Y116" s="1146" t="str">
        <f t="shared" si="24"/>
        <v/>
      </c>
      <c r="Z116" s="1049" t="str">
        <f t="shared" si="25"/>
        <v/>
      </c>
      <c r="AA116" s="1049" t="str">
        <f t="shared" si="26"/>
        <v/>
      </c>
      <c r="AB116" s="1050" t="str">
        <f t="shared" si="27"/>
        <v/>
      </c>
      <c r="AD116" s="1052" t="str">
        <f t="shared" si="28"/>
        <v/>
      </c>
      <c r="AE116" s="1053" t="str">
        <f t="shared" si="29"/>
        <v/>
      </c>
      <c r="AR116" s="885">
        <f ca="1"/>
        <v>33</v>
      </c>
      <c r="AS116" s="885" t="str">
        <f ca="1"/>
        <v>Azi Ws</v>
      </c>
      <c r="AT116" s="885">
        <f ca="1"/>
        <v>97200</v>
      </c>
      <c r="AU116" s="885">
        <f ca="1"/>
        <v>46214</v>
      </c>
      <c r="AV116" s="885">
        <f ca="1"/>
        <v>56</v>
      </c>
    </row>
    <row r="117" spans="1:48" ht="12.75" customHeight="1">
      <c r="A117" s="1085">
        <v>22</v>
      </c>
      <c r="C117" s="1107"/>
      <c r="D117" s="1102"/>
      <c r="E117" s="1083" t="str">
        <f t="shared" si="18"/>
        <v/>
      </c>
      <c r="G117" s="1085" t="str">
        <f t="shared" si="17"/>
        <v/>
      </c>
      <c r="H117" s="1079" t="str">
        <f t="shared" si="19"/>
        <v/>
      </c>
      <c r="J117" s="1117" t="str">
        <f t="shared" si="20"/>
        <v>-</v>
      </c>
      <c r="L117" s="1041" t="str">
        <f t="shared" si="21"/>
        <v/>
      </c>
      <c r="N117" s="1087"/>
      <c r="O117" s="1042" cm="1">
        <f t="array" ref="O117">SUMPRODUCT(($F117:$F117="Parcial")*ABS($C117:$C117-$N117:$N117))</f>
        <v>0</v>
      </c>
      <c r="P117" s="1043"/>
      <c r="W117" s="1046" t="str">
        <f t="shared" si="22"/>
        <v/>
      </c>
      <c r="X117" s="1047" t="str">
        <f t="shared" si="23"/>
        <v/>
      </c>
      <c r="Y117" s="1146" t="str">
        <f t="shared" si="24"/>
        <v/>
      </c>
      <c r="Z117" s="1049" t="str">
        <f t="shared" si="25"/>
        <v/>
      </c>
      <c r="AA117" s="1049" t="str">
        <f t="shared" si="26"/>
        <v/>
      </c>
      <c r="AB117" s="1050" t="str">
        <f t="shared" si="27"/>
        <v/>
      </c>
      <c r="AD117" s="1052" t="str">
        <f t="shared" si="28"/>
        <v/>
      </c>
      <c r="AE117" s="1053" t="str">
        <f t="shared" si="29"/>
        <v/>
      </c>
      <c r="AR117" s="885">
        <f ca="1"/>
        <v>34</v>
      </c>
      <c r="AS117" s="885" t="str">
        <f ca="1"/>
        <v xml:space="preserve">Sebez </v>
      </c>
      <c r="AT117" s="885">
        <f ca="1"/>
        <v>26300</v>
      </c>
      <c r="AU117" s="885">
        <f ca="1"/>
        <v>46217</v>
      </c>
      <c r="AV117" s="885">
        <f ca="1"/>
        <v>29</v>
      </c>
    </row>
    <row r="118" spans="1:48" ht="12.75" customHeight="1">
      <c r="A118" s="1085">
        <v>23</v>
      </c>
      <c r="E118" s="1083" t="str">
        <f t="shared" si="18"/>
        <v/>
      </c>
      <c r="G118" s="1085" t="str">
        <f t="shared" si="17"/>
        <v/>
      </c>
      <c r="H118" s="1079" t="str">
        <f t="shared" si="19"/>
        <v/>
      </c>
      <c r="J118" s="1117" t="str">
        <f t="shared" si="20"/>
        <v>-</v>
      </c>
      <c r="L118" s="1041" t="str">
        <f t="shared" si="21"/>
        <v/>
      </c>
      <c r="N118" s="1087"/>
      <c r="O118" s="1042" cm="1">
        <f t="array" ref="O118">SUMPRODUCT(($F118:$F118="Parcial")*ABS($C118:$C118-$N118:$N118))</f>
        <v>0</v>
      </c>
      <c r="P118" s="1043"/>
      <c r="W118" s="1046" t="str">
        <f t="shared" si="22"/>
        <v/>
      </c>
      <c r="X118" s="1047" t="str">
        <f t="shared" si="23"/>
        <v/>
      </c>
      <c r="Y118" s="1146" t="str">
        <f t="shared" si="24"/>
        <v/>
      </c>
      <c r="Z118" s="1049" t="str">
        <f t="shared" si="25"/>
        <v/>
      </c>
      <c r="AA118" s="1049" t="str">
        <f t="shared" si="26"/>
        <v/>
      </c>
      <c r="AB118" s="1050" t="str">
        <f t="shared" si="27"/>
        <v/>
      </c>
      <c r="AD118" s="1052" t="str">
        <f t="shared" si="28"/>
        <v/>
      </c>
      <c r="AE118" s="1053" t="str">
        <f t="shared" si="29"/>
        <v/>
      </c>
      <c r="AR118" s="885">
        <f ca="1"/>
        <v>36</v>
      </c>
      <c r="AS118" s="885" t="str">
        <f ca="1"/>
        <v>Wajin</v>
      </c>
      <c r="AT118" s="885">
        <f ca="1"/>
        <v>113500</v>
      </c>
      <c r="AU118" s="885">
        <f ca="1"/>
        <v>46218</v>
      </c>
      <c r="AV118" s="885">
        <f ca="1"/>
        <v>60</v>
      </c>
    </row>
    <row r="119" spans="1:48" ht="12.75" customHeight="1">
      <c r="A119" s="1085">
        <v>24</v>
      </c>
      <c r="E119" s="1083" t="str">
        <f t="shared" si="18"/>
        <v/>
      </c>
      <c r="G119" s="1085" t="str">
        <f t="shared" si="17"/>
        <v/>
      </c>
      <c r="H119" s="1079" t="str">
        <f t="shared" si="19"/>
        <v/>
      </c>
      <c r="J119" s="1117" t="str">
        <f t="shared" si="20"/>
        <v>-</v>
      </c>
      <c r="L119" s="1041" t="str">
        <f t="shared" si="21"/>
        <v/>
      </c>
      <c r="N119" s="1087"/>
      <c r="O119" s="1042" cm="1">
        <f t="array" ref="O119">SUMPRODUCT(($F119:$F119="Parcial")*ABS($C119:$C119-$N119:$N119))</f>
        <v>0</v>
      </c>
      <c r="P119" s="1043"/>
      <c r="W119" s="1046" t="str">
        <f t="shared" si="22"/>
        <v/>
      </c>
      <c r="X119" s="1047" t="str">
        <f t="shared" si="23"/>
        <v/>
      </c>
      <c r="Y119" s="1146" t="str">
        <f t="shared" si="24"/>
        <v/>
      </c>
      <c r="Z119" s="1049" t="str">
        <f t="shared" si="25"/>
        <v/>
      </c>
      <c r="AA119" s="1049" t="str">
        <f t="shared" si="26"/>
        <v/>
      </c>
      <c r="AB119" s="1050" t="str">
        <f t="shared" si="27"/>
        <v/>
      </c>
      <c r="AD119" s="1052" t="str">
        <f t="shared" si="28"/>
        <v/>
      </c>
      <c r="AE119" s="1053" t="str">
        <f t="shared" si="29"/>
        <v/>
      </c>
    </row>
    <row r="120" spans="1:48" ht="12.75" customHeight="1">
      <c r="A120" s="1085">
        <v>25</v>
      </c>
      <c r="E120" s="1083" t="str">
        <f t="shared" si="18"/>
        <v/>
      </c>
      <c r="G120" s="1085" t="str">
        <f t="shared" si="17"/>
        <v/>
      </c>
      <c r="H120" s="1079" t="str">
        <f t="shared" si="19"/>
        <v/>
      </c>
      <c r="J120" s="1117" t="str">
        <f t="shared" si="20"/>
        <v>-</v>
      </c>
      <c r="L120" s="1041" t="str">
        <f t="shared" si="21"/>
        <v/>
      </c>
      <c r="N120" s="1087"/>
      <c r="O120" s="1042" cm="1">
        <f t="array" ref="O120">SUMPRODUCT(($F120:$F120="Parcial")*ABS($C120:$C120-$N120:$N120))</f>
        <v>0</v>
      </c>
      <c r="P120" s="1043"/>
      <c r="W120" s="1046" t="str">
        <f t="shared" si="22"/>
        <v/>
      </c>
      <c r="X120" s="1047" t="str">
        <f t="shared" si="23"/>
        <v/>
      </c>
      <c r="Y120" s="1146" t="str">
        <f t="shared" si="24"/>
        <v/>
      </c>
      <c r="Z120" s="1049" t="str">
        <f t="shared" si="25"/>
        <v/>
      </c>
      <c r="AA120" s="1049" t="str">
        <f t="shared" si="26"/>
        <v/>
      </c>
      <c r="AB120" s="1050" t="str">
        <f t="shared" si="27"/>
        <v/>
      </c>
      <c r="AD120" s="1052" t="str">
        <f t="shared" si="28"/>
        <v/>
      </c>
      <c r="AE120" s="1053" t="str">
        <f t="shared" si="29"/>
        <v/>
      </c>
    </row>
    <row r="121" spans="1:48" ht="12.75" customHeight="1">
      <c r="A121" s="1085">
        <v>1</v>
      </c>
      <c r="E121" s="1083" t="str">
        <f t="shared" si="18"/>
        <v/>
      </c>
      <c r="G121" s="1085" t="str">
        <f t="shared" si="17"/>
        <v/>
      </c>
      <c r="H121" s="1079" t="str">
        <f t="shared" si="19"/>
        <v/>
      </c>
      <c r="J121" s="1117" t="str">
        <f t="shared" si="20"/>
        <v>-</v>
      </c>
      <c r="L121" s="1041" t="str">
        <f t="shared" si="21"/>
        <v/>
      </c>
      <c r="N121" s="1087"/>
      <c r="O121" s="1042" cm="1">
        <f t="array" ref="O121">SUMPRODUCT(($F121:$F121="Parcial")*ABS($C121:$C121-$N121:$N121))</f>
        <v>0</v>
      </c>
      <c r="P121" s="1043"/>
      <c r="W121" s="1046" t="str">
        <f t="shared" si="22"/>
        <v/>
      </c>
      <c r="X121" s="1047" t="str">
        <f t="shared" si="23"/>
        <v/>
      </c>
      <c r="Y121" s="1146" t="str">
        <f t="shared" si="24"/>
        <v/>
      </c>
      <c r="Z121" s="1049" t="str">
        <f t="shared" si="25"/>
        <v/>
      </c>
      <c r="AA121" s="1049" t="str">
        <f t="shared" si="26"/>
        <v/>
      </c>
      <c r="AB121" s="1050" t="str">
        <f t="shared" si="27"/>
        <v/>
      </c>
      <c r="AD121" s="1052" t="str">
        <f t="shared" si="28"/>
        <v/>
      </c>
      <c r="AE121" s="1053" t="str">
        <f t="shared" si="29"/>
        <v/>
      </c>
    </row>
    <row r="122" spans="1:48" ht="12.75" customHeight="1">
      <c r="A122" s="1085">
        <v>2</v>
      </c>
      <c r="E122" s="1083" t="str">
        <f t="shared" si="18"/>
        <v/>
      </c>
      <c r="G122" s="1085" t="str">
        <f t="shared" si="17"/>
        <v/>
      </c>
      <c r="H122" s="1079" t="str">
        <f t="shared" si="19"/>
        <v/>
      </c>
      <c r="J122" s="1117" t="str">
        <f t="shared" si="20"/>
        <v>-</v>
      </c>
      <c r="L122" s="1041" t="str">
        <f t="shared" si="21"/>
        <v/>
      </c>
      <c r="N122" s="1087"/>
      <c r="O122" s="1042" cm="1">
        <f t="array" ref="O122">SUMPRODUCT(($F122:$F122="Parcial")*ABS($C122:$C122-$N122:$N122))</f>
        <v>0</v>
      </c>
      <c r="P122" s="1043"/>
      <c r="W122" s="1046" t="str">
        <f t="shared" si="22"/>
        <v/>
      </c>
      <c r="X122" s="1047" t="str">
        <f t="shared" si="23"/>
        <v/>
      </c>
      <c r="Y122" s="1146" t="str">
        <f t="shared" si="24"/>
        <v/>
      </c>
      <c r="Z122" s="1049" t="str">
        <f t="shared" si="25"/>
        <v/>
      </c>
      <c r="AA122" s="1049" t="str">
        <f t="shared" si="26"/>
        <v/>
      </c>
      <c r="AB122" s="1050" t="str">
        <f t="shared" si="27"/>
        <v/>
      </c>
      <c r="AD122" s="1052" t="str">
        <f t="shared" si="28"/>
        <v/>
      </c>
      <c r="AE122" s="1053" t="str">
        <f t="shared" si="29"/>
        <v/>
      </c>
    </row>
    <row r="123" spans="1:48" ht="12.75" customHeight="1">
      <c r="A123" s="1085">
        <v>3</v>
      </c>
      <c r="E123" s="1083" t="str">
        <f t="shared" si="18"/>
        <v/>
      </c>
      <c r="G123" s="1085" t="str">
        <f t="shared" si="17"/>
        <v/>
      </c>
      <c r="H123" s="1079" t="str">
        <f t="shared" si="19"/>
        <v/>
      </c>
      <c r="J123" s="1117" t="str">
        <f t="shared" si="20"/>
        <v>-</v>
      </c>
      <c r="L123" s="1041" t="str">
        <f t="shared" si="21"/>
        <v/>
      </c>
      <c r="N123" s="1087"/>
      <c r="O123" s="1042" cm="1">
        <f t="array" ref="O123">SUMPRODUCT(($F123:$F123="Parcial")*ABS($C123:$C123-$N123:$N123))</f>
        <v>0</v>
      </c>
      <c r="P123" s="1043"/>
      <c r="W123" s="1046" t="str">
        <f t="shared" si="22"/>
        <v/>
      </c>
      <c r="X123" s="1047" t="str">
        <f t="shared" si="23"/>
        <v/>
      </c>
      <c r="Y123" s="1146" t="str">
        <f t="shared" si="24"/>
        <v/>
      </c>
      <c r="Z123" s="1049" t="str">
        <f t="shared" si="25"/>
        <v/>
      </c>
      <c r="AA123" s="1049" t="str">
        <f t="shared" si="26"/>
        <v/>
      </c>
      <c r="AB123" s="1050" t="str">
        <f t="shared" si="27"/>
        <v/>
      </c>
      <c r="AD123" s="1052" t="str">
        <f t="shared" si="28"/>
        <v/>
      </c>
      <c r="AE123" s="1053" t="str">
        <f t="shared" si="29"/>
        <v/>
      </c>
    </row>
    <row r="124" spans="1:48" ht="12.75" customHeight="1">
      <c r="A124" s="1085">
        <v>4</v>
      </c>
      <c r="E124" s="1083" t="str">
        <f t="shared" si="18"/>
        <v/>
      </c>
      <c r="G124" s="1085" t="str">
        <f t="shared" si="17"/>
        <v/>
      </c>
      <c r="H124" s="1079" t="str">
        <f t="shared" si="19"/>
        <v/>
      </c>
      <c r="J124" s="1117" t="str">
        <f t="shared" si="20"/>
        <v>-</v>
      </c>
      <c r="L124" s="1041" t="str">
        <f t="shared" si="21"/>
        <v/>
      </c>
      <c r="N124" s="1087"/>
      <c r="O124" s="1042" cm="1">
        <f t="array" ref="O124">SUMPRODUCT(($F124:$F124="Parcial")*ABS($C124:$C124-$N124:$N124))</f>
        <v>0</v>
      </c>
      <c r="P124" s="1043"/>
      <c r="W124" s="1046" t="str">
        <f t="shared" si="22"/>
        <v/>
      </c>
      <c r="X124" s="1047" t="str">
        <f t="shared" si="23"/>
        <v/>
      </c>
      <c r="Y124" s="1146" t="str">
        <f t="shared" si="24"/>
        <v/>
      </c>
      <c r="Z124" s="1049" t="str">
        <f t="shared" si="25"/>
        <v/>
      </c>
      <c r="AA124" s="1049" t="str">
        <f t="shared" si="26"/>
        <v/>
      </c>
      <c r="AB124" s="1050" t="str">
        <f t="shared" si="27"/>
        <v/>
      </c>
      <c r="AD124" s="1052" t="str">
        <f t="shared" ref="AD124:AD130" si="30">IF($D124="","",YEAR(D124)&amp;"-W"&amp;WEEKNUM(D124,2))</f>
        <v/>
      </c>
      <c r="AE124" s="1053" t="str">
        <f t="shared" si="29"/>
        <v/>
      </c>
    </row>
    <row r="125" spans="1:48" ht="12.75" customHeight="1">
      <c r="A125" s="1085">
        <v>5</v>
      </c>
      <c r="E125" s="1083" t="str">
        <f t="shared" si="18"/>
        <v/>
      </c>
      <c r="G125" s="1085" t="str">
        <f t="shared" si="17"/>
        <v/>
      </c>
      <c r="H125" s="1079" t="str">
        <f t="shared" si="19"/>
        <v/>
      </c>
      <c r="J125" s="1117" t="str">
        <f t="shared" si="20"/>
        <v>-</v>
      </c>
      <c r="L125" s="1041" t="str">
        <f t="shared" si="21"/>
        <v/>
      </c>
      <c r="N125" s="1087"/>
      <c r="O125" s="1042" cm="1">
        <f t="array" ref="O125">SUMPRODUCT(($F125:$F125="Parcial")*ABS($C125:$C125-$N125:$N125))</f>
        <v>0</v>
      </c>
      <c r="P125" s="1043"/>
      <c r="W125" s="1046" t="str">
        <f t="shared" si="22"/>
        <v/>
      </c>
      <c r="X125" s="1047" t="str">
        <f t="shared" si="23"/>
        <v/>
      </c>
      <c r="Y125" s="1146" t="str">
        <f t="shared" si="24"/>
        <v/>
      </c>
      <c r="Z125" s="1049" t="str">
        <f t="shared" si="25"/>
        <v/>
      </c>
      <c r="AA125" s="1049" t="str">
        <f t="shared" si="26"/>
        <v/>
      </c>
      <c r="AB125" s="1050" t="str">
        <f t="shared" si="27"/>
        <v/>
      </c>
      <c r="AD125" s="1052" t="str">
        <f t="shared" si="30"/>
        <v/>
      </c>
      <c r="AE125" s="1053" t="str">
        <f t="shared" si="29"/>
        <v/>
      </c>
    </row>
    <row r="126" spans="1:48" ht="12.75" customHeight="1">
      <c r="A126" s="1085">
        <v>1</v>
      </c>
      <c r="E126" s="1083" t="str">
        <f t="shared" si="18"/>
        <v/>
      </c>
      <c r="G126" s="1085" t="str">
        <f t="shared" si="17"/>
        <v/>
      </c>
      <c r="H126" s="1079" t="str">
        <f t="shared" si="19"/>
        <v/>
      </c>
      <c r="J126" s="1117" t="str">
        <f t="shared" si="20"/>
        <v>-</v>
      </c>
      <c r="L126" s="1041" t="str">
        <f t="shared" si="21"/>
        <v/>
      </c>
      <c r="N126" s="1087"/>
      <c r="O126" s="1042" cm="1">
        <f t="array" ref="O126">SUMPRODUCT(($F126:$F126="Parcial")*ABS($C126:$C126-$N126:$N126))</f>
        <v>0</v>
      </c>
      <c r="P126" s="1043"/>
      <c r="W126" s="1046" t="str">
        <f t="shared" si="22"/>
        <v/>
      </c>
      <c r="X126" s="1047" t="str">
        <f t="shared" si="23"/>
        <v/>
      </c>
      <c r="Y126" s="1146" t="str">
        <f t="shared" si="24"/>
        <v/>
      </c>
      <c r="Z126" s="1049" t="str">
        <f t="shared" si="25"/>
        <v/>
      </c>
      <c r="AA126" s="1049" t="str">
        <f t="shared" si="26"/>
        <v/>
      </c>
      <c r="AB126" s="1050" t="str">
        <f t="shared" si="27"/>
        <v/>
      </c>
      <c r="AD126" s="1052" t="str">
        <f t="shared" si="30"/>
        <v/>
      </c>
      <c r="AE126" s="1053" t="str">
        <f t="shared" si="29"/>
        <v/>
      </c>
    </row>
    <row r="127" spans="1:48" ht="12.75" customHeight="1">
      <c r="A127" s="1085">
        <v>2</v>
      </c>
      <c r="E127" s="1083" t="str">
        <f t="shared" si="18"/>
        <v/>
      </c>
      <c r="G127" s="1085" t="str">
        <f t="shared" si="17"/>
        <v/>
      </c>
      <c r="H127" s="1079" t="str">
        <f t="shared" si="19"/>
        <v/>
      </c>
      <c r="J127" s="1117" t="str">
        <f t="shared" si="20"/>
        <v>-</v>
      </c>
      <c r="L127" s="1041" t="str">
        <f t="shared" si="21"/>
        <v/>
      </c>
      <c r="N127" s="1087"/>
      <c r="O127" s="1042" cm="1">
        <f t="array" ref="O127">SUMPRODUCT(($F127:$F127="Parcial")*ABS($C127:$C127-$N127:$N127))</f>
        <v>0</v>
      </c>
      <c r="P127" s="1043"/>
      <c r="W127" s="1046" t="str">
        <f t="shared" si="22"/>
        <v/>
      </c>
      <c r="X127" s="1047" t="str">
        <f t="shared" si="23"/>
        <v/>
      </c>
      <c r="Y127" s="1146" t="str">
        <f t="shared" si="24"/>
        <v/>
      </c>
      <c r="Z127" s="1049" t="str">
        <f t="shared" si="25"/>
        <v/>
      </c>
      <c r="AA127" s="1049" t="str">
        <f t="shared" si="26"/>
        <v/>
      </c>
      <c r="AB127" s="1050" t="str">
        <f t="shared" si="27"/>
        <v/>
      </c>
      <c r="AD127" s="1052" t="str">
        <f t="shared" si="30"/>
        <v/>
      </c>
      <c r="AE127" s="1053" t="str">
        <f t="shared" si="29"/>
        <v/>
      </c>
    </row>
    <row r="128" spans="1:48" ht="12.75" customHeight="1">
      <c r="A128" s="1085">
        <v>3</v>
      </c>
      <c r="B128" s="1156"/>
      <c r="C128" s="1108"/>
      <c r="E128" s="1083" t="str">
        <f t="shared" si="18"/>
        <v/>
      </c>
      <c r="G128" s="1085" t="str">
        <f t="shared" si="17"/>
        <v/>
      </c>
      <c r="H128" s="1079" t="str">
        <f t="shared" si="19"/>
        <v/>
      </c>
      <c r="J128" s="1117" t="str">
        <f t="shared" si="20"/>
        <v>-</v>
      </c>
      <c r="L128" s="1041" t="str">
        <f t="shared" si="21"/>
        <v/>
      </c>
      <c r="N128" s="1087"/>
      <c r="O128" s="1042" cm="1">
        <f t="array" ref="O128">SUMPRODUCT(($F128:$F128="Parcial")*ABS($C128:$C128-$N128:$N128))</f>
        <v>0</v>
      </c>
      <c r="P128" s="1043"/>
      <c r="W128" s="1046" t="str">
        <f t="shared" si="22"/>
        <v/>
      </c>
      <c r="X128" s="1047" t="str">
        <f t="shared" si="23"/>
        <v/>
      </c>
      <c r="Y128" s="1146" t="str">
        <f t="shared" si="24"/>
        <v/>
      </c>
      <c r="Z128" s="1049" t="str">
        <f t="shared" si="25"/>
        <v/>
      </c>
      <c r="AA128" s="1049" t="str">
        <f t="shared" si="26"/>
        <v/>
      </c>
      <c r="AB128" s="1050" t="str">
        <f t="shared" si="27"/>
        <v/>
      </c>
      <c r="AD128" s="1052" t="str">
        <f t="shared" si="30"/>
        <v/>
      </c>
      <c r="AE128" s="1053" t="str">
        <f t="shared" si="29"/>
        <v/>
      </c>
    </row>
    <row r="129" spans="1:31" ht="12.75" customHeight="1">
      <c r="A129" s="1085">
        <v>4</v>
      </c>
      <c r="B129" s="1156"/>
      <c r="C129" s="1106"/>
      <c r="E129" s="1083" t="str">
        <f t="shared" si="18"/>
        <v/>
      </c>
      <c r="G129" s="1085" t="str">
        <f t="shared" si="17"/>
        <v/>
      </c>
      <c r="H129" s="1079" t="str">
        <f t="shared" si="19"/>
        <v/>
      </c>
      <c r="J129" s="1117" t="str">
        <f t="shared" si="20"/>
        <v>-</v>
      </c>
      <c r="L129" s="1041" t="str">
        <f t="shared" si="21"/>
        <v/>
      </c>
      <c r="N129" s="1087"/>
      <c r="O129" s="1042" cm="1">
        <f t="array" ref="O129">SUMPRODUCT(($F129:$F129="Parcial")*ABS($C129:$C129-$N129:$N129))</f>
        <v>0</v>
      </c>
      <c r="P129" s="1043"/>
      <c r="W129" s="1046" t="str">
        <f t="shared" si="22"/>
        <v/>
      </c>
      <c r="X129" s="1047" t="str">
        <f t="shared" si="23"/>
        <v/>
      </c>
      <c r="Y129" s="1146" t="str">
        <f t="shared" si="24"/>
        <v/>
      </c>
      <c r="Z129" s="1049" t="str">
        <f t="shared" si="25"/>
        <v/>
      </c>
      <c r="AA129" s="1049" t="str">
        <f t="shared" si="26"/>
        <v/>
      </c>
      <c r="AB129" s="1050" t="str">
        <f t="shared" si="27"/>
        <v/>
      </c>
      <c r="AD129" s="1052" t="str">
        <f t="shared" si="30"/>
        <v/>
      </c>
      <c r="AE129" s="1053" t="str">
        <f t="shared" si="29"/>
        <v/>
      </c>
    </row>
    <row r="130" spans="1:31" ht="12.75" customHeight="1">
      <c r="A130" s="1085">
        <v>5</v>
      </c>
      <c r="E130" s="1083" t="str">
        <f t="shared" si="18"/>
        <v/>
      </c>
      <c r="G130" s="1085" t="str">
        <f t="shared" ref="G130:G193" si="31">IF(F130="Paid","Settled",IF(E130="","",IF(E130&lt;0,"Over Due",IF(E130&lt;=10,"Due soon",IF(E130&lt;=20,"FP need",IF(E130&lt;=30,"Pending","Pending"))))))</f>
        <v/>
      </c>
      <c r="H130" s="1079" t="str">
        <f t="shared" si="19"/>
        <v/>
      </c>
      <c r="J130" s="1117" t="str">
        <f t="shared" si="20"/>
        <v>-</v>
      </c>
      <c r="L130" s="1041" t="str">
        <f t="shared" si="21"/>
        <v/>
      </c>
      <c r="N130" s="1087"/>
      <c r="O130" s="1042" cm="1">
        <f t="array" ref="O130">SUMPRODUCT(($F130:$F130="Parcial")*ABS($C130:$C130-$N130:$N130))</f>
        <v>0</v>
      </c>
      <c r="P130" s="1043"/>
      <c r="W130" s="1046" t="str">
        <f t="shared" si="22"/>
        <v/>
      </c>
      <c r="X130" s="1047" t="str">
        <f t="shared" si="23"/>
        <v/>
      </c>
      <c r="Y130" s="1146" t="str">
        <f t="shared" si="24"/>
        <v/>
      </c>
      <c r="Z130" s="1049" t="str">
        <f t="shared" si="25"/>
        <v/>
      </c>
      <c r="AA130" s="1049" t="str">
        <f t="shared" si="26"/>
        <v/>
      </c>
      <c r="AB130" s="1050" t="str">
        <f t="shared" si="27"/>
        <v/>
      </c>
      <c r="AD130" s="1052" t="str">
        <f t="shared" si="30"/>
        <v/>
      </c>
      <c r="AE130" s="1053" t="str">
        <f t="shared" si="29"/>
        <v/>
      </c>
    </row>
    <row r="131" spans="1:31" ht="12.75" customHeight="1">
      <c r="A131" s="1085">
        <v>6</v>
      </c>
      <c r="E131" s="1083" t="str">
        <f t="shared" ref="E131:E194" si="32">IF(D131="","",IF(F131="paid",0,I131-J131))</f>
        <v/>
      </c>
      <c r="G131" s="1085" t="str">
        <f t="shared" si="31"/>
        <v/>
      </c>
      <c r="H131" s="1079" t="str">
        <f t="shared" ref="H131:H194" si="33">IFERROR(CHOOSE($X131,"መስከረም","ጥቅምት","ህዳር  ","ታህሳስ ","ጥር ","የካቲት ","መጋቢት ","ሚይዚያ ","ግንቦት ","ሰኔ ","ሐምሌ ","ነሐሴ ","Pagume"),"")</f>
        <v/>
      </c>
      <c r="J131" s="1117" t="str">
        <f t="shared" ref="J131:J194" si="34">IF(D131="","-",$Q$1-D131)</f>
        <v>-</v>
      </c>
      <c r="L131" s="1041" t="str">
        <f t="shared" ref="L131:L194" si="35">IF(E131="","",$Q$1+E131)</f>
        <v/>
      </c>
      <c r="N131" s="1087"/>
      <c r="O131" s="1042" cm="1">
        <f t="array" ref="O131">SUMPRODUCT(($F131:$F131="Parcial")*ABS($C131:$C131-$N131:$N131))</f>
        <v>0</v>
      </c>
      <c r="P131" s="1043"/>
      <c r="W131" s="1046" t="str">
        <f t="shared" ref="W131:W194" si="36">IF($D131="","",_xlfn.LET(_xlpm.gDate,D131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31" s="1047" t="str">
        <f t="shared" ref="X131:X194" si="37">IF($W131="","",TEXT($W131,"mm"))</f>
        <v/>
      </c>
      <c r="Y131" s="1146" t="str">
        <f t="shared" ref="Y131:Y194" si="38">IFERROR(CHOOSE(X131,"መስከረም","ጥቅምት","ህዳር  ","ታህሳስ ","ጥር ","የካቲት ","መጋቢት ","ሚይዚያ ","ግንቦት ","ሰኔ ","ሐምሌ ","ነሐሴ ","Pagume"),"")</f>
        <v/>
      </c>
      <c r="Z131" s="1049" t="str">
        <f t="shared" ref="Z131:Z194" si="39">IF($K131="","",_xlfn.LET(_xlpm.gDate,K131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31" s="1049" t="str">
        <f t="shared" ref="AA131:AA194" si="40">IF($Z131="","",TEXT($Z131,"mm"))</f>
        <v/>
      </c>
      <c r="AB131" s="1050" t="str">
        <f t="shared" ref="AB131:AB194" si="41">IFERROR(CHOOSE(AA131,"መስከረም","ጥቅምት","ህዳር  ","ታህሳስ ","ጥር ","የካቲት ","መጋቢት ","ሚይዚያ ","ግንቦት ","ሰኔ ","ሐምሌ ","ነሐሴ ","Pagume"),"")</f>
        <v/>
      </c>
      <c r="AD131" s="1052" t="str">
        <f t="shared" ref="AD131:AD194" si="42">IF($D131="","",YEAR(D131)&amp;"-W"&amp;WEEKNUM(D131,2))</f>
        <v/>
      </c>
      <c r="AE131" s="1053" t="str">
        <f t="shared" ref="AE131:AE194" si="43">IF($K131="","",YEAR(K131)&amp;"-W"&amp;WEEKNUM(K131,2))</f>
        <v/>
      </c>
    </row>
    <row r="132" spans="1:31" ht="12.75" customHeight="1">
      <c r="A132" s="1085">
        <v>7</v>
      </c>
      <c r="B132" s="1156"/>
      <c r="C132" s="1109"/>
      <c r="E132" s="1083" t="str">
        <f t="shared" si="32"/>
        <v/>
      </c>
      <c r="G132" s="1085" t="str">
        <f t="shared" si="31"/>
        <v/>
      </c>
      <c r="H132" s="1079" t="str">
        <f t="shared" si="33"/>
        <v/>
      </c>
      <c r="J132" s="1117" t="str">
        <f t="shared" si="34"/>
        <v>-</v>
      </c>
      <c r="L132" s="1041" t="str">
        <f t="shared" si="35"/>
        <v/>
      </c>
      <c r="N132" s="1087"/>
      <c r="O132" s="1042" cm="1">
        <f t="array" ref="O132">SUMPRODUCT(($F132:$F132="Parcial")*ABS($C132:$C132-$N132:$N132))</f>
        <v>0</v>
      </c>
      <c r="P132" s="1043"/>
      <c r="W132" s="1046" t="str">
        <f t="shared" si="36"/>
        <v/>
      </c>
      <c r="X132" s="1047" t="str">
        <f t="shared" si="37"/>
        <v/>
      </c>
      <c r="Y132" s="1146" t="str">
        <f t="shared" si="38"/>
        <v/>
      </c>
      <c r="Z132" s="1049" t="str">
        <f t="shared" si="39"/>
        <v/>
      </c>
      <c r="AA132" s="1049" t="str">
        <f t="shared" si="40"/>
        <v/>
      </c>
      <c r="AB132" s="1050" t="str">
        <f t="shared" si="41"/>
        <v/>
      </c>
      <c r="AD132" s="1052" t="str">
        <f t="shared" si="42"/>
        <v/>
      </c>
      <c r="AE132" s="1053" t="str">
        <f t="shared" si="43"/>
        <v/>
      </c>
    </row>
    <row r="133" spans="1:31" ht="12.75" customHeight="1">
      <c r="A133" s="1085">
        <v>8</v>
      </c>
      <c r="B133" s="1156"/>
      <c r="C133" s="1109"/>
      <c r="E133" s="1083" t="str">
        <f t="shared" si="32"/>
        <v/>
      </c>
      <c r="G133" s="1085" t="str">
        <f t="shared" si="31"/>
        <v/>
      </c>
      <c r="H133" s="1079" t="str">
        <f t="shared" si="33"/>
        <v/>
      </c>
      <c r="J133" s="1117" t="str">
        <f t="shared" si="34"/>
        <v>-</v>
      </c>
      <c r="L133" s="1041" t="str">
        <f t="shared" si="35"/>
        <v/>
      </c>
      <c r="N133" s="1087"/>
      <c r="O133" s="1042" cm="1">
        <f t="array" ref="O133">SUMPRODUCT(($F133:$F133="Parcial")*ABS($C133:$C133-$N133:$N133))</f>
        <v>0</v>
      </c>
      <c r="P133" s="1043"/>
      <c r="W133" s="1046" t="str">
        <f t="shared" si="36"/>
        <v/>
      </c>
      <c r="X133" s="1047" t="str">
        <f t="shared" si="37"/>
        <v/>
      </c>
      <c r="Y133" s="1146" t="str">
        <f t="shared" si="38"/>
        <v/>
      </c>
      <c r="Z133" s="1049" t="str">
        <f t="shared" si="39"/>
        <v/>
      </c>
      <c r="AA133" s="1049" t="str">
        <f t="shared" si="40"/>
        <v/>
      </c>
      <c r="AB133" s="1050" t="str">
        <f t="shared" si="41"/>
        <v/>
      </c>
      <c r="AD133" s="1052" t="str">
        <f t="shared" si="42"/>
        <v/>
      </c>
      <c r="AE133" s="1053" t="str">
        <f t="shared" si="43"/>
        <v/>
      </c>
    </row>
    <row r="134" spans="1:31" ht="12.75" customHeight="1">
      <c r="A134" s="1085">
        <v>9</v>
      </c>
      <c r="B134" s="1156"/>
      <c r="C134" s="1109"/>
      <c r="E134" s="1083" t="str">
        <f t="shared" si="32"/>
        <v/>
      </c>
      <c r="G134" s="1085" t="str">
        <f t="shared" si="31"/>
        <v/>
      </c>
      <c r="H134" s="1079" t="str">
        <f t="shared" si="33"/>
        <v/>
      </c>
      <c r="J134" s="1117" t="str">
        <f t="shared" si="34"/>
        <v>-</v>
      </c>
      <c r="L134" s="1041" t="str">
        <f t="shared" si="35"/>
        <v/>
      </c>
      <c r="M134" s="1042"/>
      <c r="N134" s="1087"/>
      <c r="O134" s="1042" cm="1">
        <f t="array" ref="O134">SUMPRODUCT(($F134:$F134="Parcial")*ABS($C134:$C134-$N134:$N134))</f>
        <v>0</v>
      </c>
      <c r="P134" s="1043"/>
      <c r="W134" s="1046" t="str">
        <f t="shared" si="36"/>
        <v/>
      </c>
      <c r="X134" s="1047" t="str">
        <f t="shared" si="37"/>
        <v/>
      </c>
      <c r="Y134" s="1146" t="str">
        <f t="shared" si="38"/>
        <v/>
      </c>
      <c r="Z134" s="1049" t="str">
        <f t="shared" si="39"/>
        <v/>
      </c>
      <c r="AA134" s="1049" t="str">
        <f t="shared" si="40"/>
        <v/>
      </c>
      <c r="AB134" s="1050" t="str">
        <f t="shared" si="41"/>
        <v/>
      </c>
      <c r="AD134" s="1052" t="str">
        <f t="shared" si="42"/>
        <v/>
      </c>
      <c r="AE134" s="1053" t="str">
        <f t="shared" si="43"/>
        <v/>
      </c>
    </row>
    <row r="135" spans="1:31" ht="12.75" customHeight="1">
      <c r="A135" s="1085">
        <v>10</v>
      </c>
      <c r="B135" s="1156"/>
      <c r="C135" s="1109"/>
      <c r="E135" s="1083" t="str">
        <f t="shared" si="32"/>
        <v/>
      </c>
      <c r="G135" s="1085" t="str">
        <f t="shared" si="31"/>
        <v/>
      </c>
      <c r="H135" s="1079" t="str">
        <f t="shared" si="33"/>
        <v/>
      </c>
      <c r="J135" s="1117" t="str">
        <f t="shared" si="34"/>
        <v>-</v>
      </c>
      <c r="L135" s="1041" t="str">
        <f t="shared" si="35"/>
        <v/>
      </c>
      <c r="M135" s="1042"/>
      <c r="N135" s="1087"/>
      <c r="O135" s="1042" cm="1">
        <f t="array" ref="O135">SUMPRODUCT(($F135:$F135="Parcial")*ABS($C135:$C135-$N135:$N135))</f>
        <v>0</v>
      </c>
      <c r="P135" s="1043"/>
      <c r="W135" s="1046" t="str">
        <f t="shared" si="36"/>
        <v/>
      </c>
      <c r="X135" s="1047" t="str">
        <f t="shared" si="37"/>
        <v/>
      </c>
      <c r="Y135" s="1146" t="str">
        <f t="shared" si="38"/>
        <v/>
      </c>
      <c r="Z135" s="1049" t="str">
        <f t="shared" si="39"/>
        <v/>
      </c>
      <c r="AA135" s="1049" t="str">
        <f t="shared" si="40"/>
        <v/>
      </c>
      <c r="AB135" s="1050" t="str">
        <f t="shared" si="41"/>
        <v/>
      </c>
      <c r="AD135" s="1052" t="str">
        <f t="shared" si="42"/>
        <v/>
      </c>
      <c r="AE135" s="1053" t="str">
        <f t="shared" si="43"/>
        <v/>
      </c>
    </row>
    <row r="136" spans="1:31" ht="12.75" customHeight="1">
      <c r="A136" s="1085">
        <v>11</v>
      </c>
      <c r="B136" s="1156"/>
      <c r="C136" s="1109"/>
      <c r="E136" s="1083" t="str">
        <f t="shared" si="32"/>
        <v/>
      </c>
      <c r="G136" s="1085" t="str">
        <f t="shared" si="31"/>
        <v/>
      </c>
      <c r="H136" s="1079" t="str">
        <f t="shared" si="33"/>
        <v/>
      </c>
      <c r="J136" s="1117" t="str">
        <f t="shared" si="34"/>
        <v>-</v>
      </c>
      <c r="L136" s="1041" t="str">
        <f t="shared" si="35"/>
        <v/>
      </c>
      <c r="M136" s="1110"/>
      <c r="N136" s="1087"/>
      <c r="O136" s="1042" cm="1">
        <f t="array" ref="O136">SUMPRODUCT(($F136:$F136="Parcial")*ABS($C136:$C136-$N136:$N136))</f>
        <v>0</v>
      </c>
      <c r="P136" s="1043"/>
      <c r="W136" s="1046" t="str">
        <f t="shared" si="36"/>
        <v/>
      </c>
      <c r="X136" s="1047" t="str">
        <f t="shared" si="37"/>
        <v/>
      </c>
      <c r="Y136" s="1146" t="str">
        <f t="shared" si="38"/>
        <v/>
      </c>
      <c r="Z136" s="1049" t="str">
        <f t="shared" si="39"/>
        <v/>
      </c>
      <c r="AA136" s="1049" t="str">
        <f t="shared" si="40"/>
        <v/>
      </c>
      <c r="AB136" s="1050" t="str">
        <f t="shared" si="41"/>
        <v/>
      </c>
      <c r="AD136" s="1052" t="str">
        <f t="shared" si="42"/>
        <v/>
      </c>
      <c r="AE136" s="1053" t="str">
        <f t="shared" si="43"/>
        <v/>
      </c>
    </row>
    <row r="137" spans="1:31" ht="12.75" customHeight="1">
      <c r="A137" s="1085">
        <v>1</v>
      </c>
      <c r="E137" s="1083" t="str">
        <f t="shared" si="32"/>
        <v/>
      </c>
      <c r="G137" s="1085" t="str">
        <f t="shared" si="31"/>
        <v/>
      </c>
      <c r="H137" s="1079" t="str">
        <f t="shared" si="33"/>
        <v/>
      </c>
      <c r="J137" s="1117" t="str">
        <f t="shared" si="34"/>
        <v>-</v>
      </c>
      <c r="L137" s="1041" t="str">
        <f t="shared" si="35"/>
        <v/>
      </c>
      <c r="N137" s="1087"/>
      <c r="O137" s="1042" cm="1">
        <f t="array" ref="O137">SUMPRODUCT(($F137:$F137="Parcial")*ABS($C137:$C137-$N137:$N137))</f>
        <v>0</v>
      </c>
      <c r="P137" s="1043"/>
      <c r="W137" s="1046" t="str">
        <f t="shared" si="36"/>
        <v/>
      </c>
      <c r="X137" s="1047" t="str">
        <f t="shared" si="37"/>
        <v/>
      </c>
      <c r="Y137" s="1146" t="str">
        <f t="shared" si="38"/>
        <v/>
      </c>
      <c r="Z137" s="1049" t="str">
        <f t="shared" si="39"/>
        <v/>
      </c>
      <c r="AA137" s="1049" t="str">
        <f t="shared" si="40"/>
        <v/>
      </c>
      <c r="AB137" s="1050" t="str">
        <f t="shared" si="41"/>
        <v/>
      </c>
      <c r="AD137" s="1052" t="str">
        <f t="shared" si="42"/>
        <v/>
      </c>
      <c r="AE137" s="1053" t="str">
        <f t="shared" si="43"/>
        <v/>
      </c>
    </row>
    <row r="138" spans="1:31" ht="12.75" customHeight="1">
      <c r="A138" s="1085">
        <v>2</v>
      </c>
      <c r="C138" s="1111"/>
      <c r="E138" s="1083" t="str">
        <f t="shared" si="32"/>
        <v/>
      </c>
      <c r="G138" s="1085" t="str">
        <f t="shared" si="31"/>
        <v/>
      </c>
      <c r="H138" s="1079" t="str">
        <f t="shared" si="33"/>
        <v/>
      </c>
      <c r="J138" s="1117" t="str">
        <f t="shared" si="34"/>
        <v>-</v>
      </c>
      <c r="L138" s="1041" t="str">
        <f t="shared" si="35"/>
        <v/>
      </c>
      <c r="N138" s="1087"/>
      <c r="O138" s="1042" cm="1">
        <f t="array" ref="O138">SUMPRODUCT(($F138:$F138="Parcial")*ABS($C138:$C138-$N138:$N138))</f>
        <v>0</v>
      </c>
      <c r="P138" s="1043"/>
      <c r="W138" s="1046" t="str">
        <f t="shared" si="36"/>
        <v/>
      </c>
      <c r="X138" s="1047" t="str">
        <f t="shared" si="37"/>
        <v/>
      </c>
      <c r="Y138" s="1146" t="str">
        <f t="shared" si="38"/>
        <v/>
      </c>
      <c r="Z138" s="1049" t="str">
        <f t="shared" si="39"/>
        <v/>
      </c>
      <c r="AA138" s="1049" t="str">
        <f t="shared" si="40"/>
        <v/>
      </c>
      <c r="AB138" s="1050" t="str">
        <f t="shared" si="41"/>
        <v/>
      </c>
      <c r="AD138" s="1052" t="str">
        <f t="shared" si="42"/>
        <v/>
      </c>
      <c r="AE138" s="1053" t="str">
        <f t="shared" si="43"/>
        <v/>
      </c>
    </row>
    <row r="139" spans="1:31" ht="12.75" customHeight="1">
      <c r="A139" s="1085">
        <v>3</v>
      </c>
      <c r="C139" s="1107"/>
      <c r="E139" s="1083" t="str">
        <f t="shared" si="32"/>
        <v/>
      </c>
      <c r="G139" s="1085" t="str">
        <f t="shared" si="31"/>
        <v/>
      </c>
      <c r="H139" s="1079" t="str">
        <f t="shared" si="33"/>
        <v/>
      </c>
      <c r="J139" s="1117" t="str">
        <f t="shared" si="34"/>
        <v>-</v>
      </c>
      <c r="L139" s="1041" t="str">
        <f t="shared" si="35"/>
        <v/>
      </c>
      <c r="N139" s="1087"/>
      <c r="O139" s="1042" cm="1">
        <f t="array" ref="O139">SUMPRODUCT(($F139:$F139="Parcial")*ABS($C139:$C139-$N139:$N139))</f>
        <v>0</v>
      </c>
      <c r="P139" s="1043"/>
      <c r="W139" s="1046" t="str">
        <f t="shared" si="36"/>
        <v/>
      </c>
      <c r="X139" s="1047" t="str">
        <f t="shared" si="37"/>
        <v/>
      </c>
      <c r="Y139" s="1146" t="str">
        <f t="shared" si="38"/>
        <v/>
      </c>
      <c r="Z139" s="1049" t="str">
        <f t="shared" si="39"/>
        <v/>
      </c>
      <c r="AA139" s="1049" t="str">
        <f t="shared" si="40"/>
        <v/>
      </c>
      <c r="AB139" s="1050" t="str">
        <f t="shared" si="41"/>
        <v/>
      </c>
      <c r="AD139" s="1052" t="str">
        <f t="shared" si="42"/>
        <v/>
      </c>
      <c r="AE139" s="1053" t="str">
        <f t="shared" si="43"/>
        <v/>
      </c>
    </row>
    <row r="140" spans="1:31" ht="12.75" customHeight="1">
      <c r="A140" s="1085">
        <v>4</v>
      </c>
      <c r="C140" s="1111"/>
      <c r="E140" s="1083" t="str">
        <f t="shared" si="32"/>
        <v/>
      </c>
      <c r="G140" s="1085" t="str">
        <f t="shared" si="31"/>
        <v/>
      </c>
      <c r="H140" s="1079" t="str">
        <f t="shared" si="33"/>
        <v/>
      </c>
      <c r="J140" s="1117" t="str">
        <f t="shared" si="34"/>
        <v>-</v>
      </c>
      <c r="L140" s="1041" t="str">
        <f t="shared" si="35"/>
        <v/>
      </c>
      <c r="N140" s="1087"/>
      <c r="O140" s="1042" cm="1">
        <f t="array" ref="O140">SUMPRODUCT(($F140:$F140="Parcial")*ABS($C140:$C140-$N140:$N140))</f>
        <v>0</v>
      </c>
      <c r="P140" s="1043"/>
      <c r="W140" s="1046" t="str">
        <f t="shared" si="36"/>
        <v/>
      </c>
      <c r="X140" s="1047" t="str">
        <f t="shared" si="37"/>
        <v/>
      </c>
      <c r="Y140" s="1146" t="str">
        <f t="shared" si="38"/>
        <v/>
      </c>
      <c r="Z140" s="1049" t="str">
        <f t="shared" si="39"/>
        <v/>
      </c>
      <c r="AA140" s="1049" t="str">
        <f t="shared" si="40"/>
        <v/>
      </c>
      <c r="AB140" s="1050" t="str">
        <f t="shared" si="41"/>
        <v/>
      </c>
      <c r="AD140" s="1052" t="str">
        <f t="shared" si="42"/>
        <v/>
      </c>
      <c r="AE140" s="1053" t="str">
        <f t="shared" si="43"/>
        <v/>
      </c>
    </row>
    <row r="141" spans="1:31" ht="12.75" customHeight="1">
      <c r="A141" s="1085">
        <v>5</v>
      </c>
      <c r="C141" s="1111"/>
      <c r="E141" s="1083" t="str">
        <f t="shared" si="32"/>
        <v/>
      </c>
      <c r="G141" s="1085" t="str">
        <f t="shared" si="31"/>
        <v/>
      </c>
      <c r="H141" s="1079" t="str">
        <f t="shared" si="33"/>
        <v/>
      </c>
      <c r="J141" s="1117" t="str">
        <f t="shared" si="34"/>
        <v>-</v>
      </c>
      <c r="L141" s="1041" t="str">
        <f t="shared" si="35"/>
        <v/>
      </c>
      <c r="N141" s="1087"/>
      <c r="O141" s="1042" cm="1">
        <f t="array" ref="O141">SUMPRODUCT(($F141:$F141="Parcial")*ABS($C141:$C141-$N141:$N141))</f>
        <v>0</v>
      </c>
      <c r="P141" s="1043"/>
      <c r="W141" s="1046" t="str">
        <f t="shared" si="36"/>
        <v/>
      </c>
      <c r="X141" s="1047" t="str">
        <f t="shared" si="37"/>
        <v/>
      </c>
      <c r="Y141" s="1146" t="str">
        <f t="shared" si="38"/>
        <v/>
      </c>
      <c r="Z141" s="1049" t="str">
        <f t="shared" si="39"/>
        <v/>
      </c>
      <c r="AA141" s="1049" t="str">
        <f t="shared" si="40"/>
        <v/>
      </c>
      <c r="AB141" s="1050" t="str">
        <f t="shared" si="41"/>
        <v/>
      </c>
      <c r="AD141" s="1052" t="str">
        <f t="shared" si="42"/>
        <v/>
      </c>
      <c r="AE141" s="1053" t="str">
        <f t="shared" si="43"/>
        <v/>
      </c>
    </row>
    <row r="142" spans="1:31" ht="12.75" customHeight="1">
      <c r="A142" s="1085">
        <v>6</v>
      </c>
      <c r="C142" s="1111"/>
      <c r="E142" s="1083" t="str">
        <f t="shared" si="32"/>
        <v/>
      </c>
      <c r="G142" s="1085" t="str">
        <f t="shared" si="31"/>
        <v/>
      </c>
      <c r="H142" s="1079" t="str">
        <f t="shared" si="33"/>
        <v/>
      </c>
      <c r="J142" s="1117" t="str">
        <f t="shared" si="34"/>
        <v>-</v>
      </c>
      <c r="L142" s="1041" t="str">
        <f t="shared" si="35"/>
        <v/>
      </c>
      <c r="N142" s="1087"/>
      <c r="O142" s="1042" cm="1">
        <f t="array" ref="O142">SUMPRODUCT(($F142:$F142="Parcial")*ABS($C142:$C142-$N142:$N142))</f>
        <v>0</v>
      </c>
      <c r="P142" s="1043"/>
      <c r="W142" s="1046" t="str">
        <f t="shared" si="36"/>
        <v/>
      </c>
      <c r="X142" s="1047" t="str">
        <f t="shared" si="37"/>
        <v/>
      </c>
      <c r="Y142" s="1146" t="str">
        <f t="shared" si="38"/>
        <v/>
      </c>
      <c r="Z142" s="1049" t="str">
        <f t="shared" si="39"/>
        <v/>
      </c>
      <c r="AA142" s="1049" t="str">
        <f t="shared" si="40"/>
        <v/>
      </c>
      <c r="AB142" s="1050" t="str">
        <f t="shared" si="41"/>
        <v/>
      </c>
      <c r="AD142" s="1052" t="str">
        <f t="shared" si="42"/>
        <v/>
      </c>
      <c r="AE142" s="1053" t="str">
        <f t="shared" si="43"/>
        <v/>
      </c>
    </row>
    <row r="143" spans="1:31" ht="12.75" customHeight="1">
      <c r="A143" s="1085">
        <v>7</v>
      </c>
      <c r="B143" s="1156"/>
      <c r="C143" s="1111"/>
      <c r="E143" s="1083" t="str">
        <f t="shared" si="32"/>
        <v/>
      </c>
      <c r="G143" s="1085" t="str">
        <f t="shared" si="31"/>
        <v/>
      </c>
      <c r="H143" s="1079" t="str">
        <f t="shared" si="33"/>
        <v/>
      </c>
      <c r="J143" s="1117" t="str">
        <f t="shared" si="34"/>
        <v>-</v>
      </c>
      <c r="L143" s="1041" t="str">
        <f t="shared" si="35"/>
        <v/>
      </c>
      <c r="M143" s="1068"/>
      <c r="N143" s="1087"/>
      <c r="O143" s="1042" cm="1">
        <f t="array" ref="O143">SUMPRODUCT(($F143:$F143="Parcial")*ABS($C143:$C143-$N143:$N143))</f>
        <v>0</v>
      </c>
      <c r="P143" s="1043"/>
      <c r="W143" s="1046" t="str">
        <f t="shared" si="36"/>
        <v/>
      </c>
      <c r="X143" s="1047" t="str">
        <f t="shared" si="37"/>
        <v/>
      </c>
      <c r="Y143" s="1146" t="str">
        <f t="shared" si="38"/>
        <v/>
      </c>
      <c r="Z143" s="1049" t="str">
        <f t="shared" si="39"/>
        <v/>
      </c>
      <c r="AA143" s="1049" t="str">
        <f t="shared" si="40"/>
        <v/>
      </c>
      <c r="AB143" s="1050" t="str">
        <f t="shared" si="41"/>
        <v/>
      </c>
      <c r="AD143" s="1052" t="str">
        <f t="shared" si="42"/>
        <v/>
      </c>
      <c r="AE143" s="1053" t="str">
        <f t="shared" si="43"/>
        <v/>
      </c>
    </row>
    <row r="144" spans="1:31" ht="12.75" customHeight="1">
      <c r="A144" s="1085">
        <v>8</v>
      </c>
      <c r="E144" s="1083" t="str">
        <f t="shared" si="32"/>
        <v/>
      </c>
      <c r="G144" s="1085" t="str">
        <f t="shared" si="31"/>
        <v/>
      </c>
      <c r="H144" s="1079" t="str">
        <f t="shared" si="33"/>
        <v/>
      </c>
      <c r="I144" s="1119"/>
      <c r="J144" s="1117" t="str">
        <f t="shared" si="34"/>
        <v>-</v>
      </c>
      <c r="L144" s="1041" t="str">
        <f t="shared" si="35"/>
        <v/>
      </c>
      <c r="M144" s="1069"/>
      <c r="N144" s="1087"/>
      <c r="O144" s="1042" cm="1">
        <f t="array" ref="O144">SUMPRODUCT(($F144:$F144="Parcial")*ABS($C144:$C144-$N144:$N144))</f>
        <v>0</v>
      </c>
      <c r="P144" s="1043"/>
      <c r="W144" s="1046" t="str">
        <f t="shared" si="36"/>
        <v/>
      </c>
      <c r="X144" s="1047" t="str">
        <f t="shared" si="37"/>
        <v/>
      </c>
      <c r="Y144" s="1146" t="str">
        <f t="shared" si="38"/>
        <v/>
      </c>
      <c r="Z144" s="1049" t="str">
        <f t="shared" si="39"/>
        <v/>
      </c>
      <c r="AA144" s="1049" t="str">
        <f t="shared" si="40"/>
        <v/>
      </c>
      <c r="AB144" s="1050" t="str">
        <f t="shared" si="41"/>
        <v/>
      </c>
      <c r="AD144" s="1052" t="str">
        <f t="shared" si="42"/>
        <v/>
      </c>
      <c r="AE144" s="1053" t="str">
        <f t="shared" si="43"/>
        <v/>
      </c>
    </row>
    <row r="145" spans="1:31" ht="12.75" customHeight="1">
      <c r="A145" s="1085">
        <v>9</v>
      </c>
      <c r="E145" s="1083" t="str">
        <f t="shared" si="32"/>
        <v/>
      </c>
      <c r="G145" s="1085" t="str">
        <f t="shared" si="31"/>
        <v/>
      </c>
      <c r="H145" s="1079" t="str">
        <f t="shared" si="33"/>
        <v/>
      </c>
      <c r="I145" s="1119"/>
      <c r="J145" s="1117" t="str">
        <f t="shared" si="34"/>
        <v>-</v>
      </c>
      <c r="L145" s="1041" t="str">
        <f t="shared" si="35"/>
        <v/>
      </c>
      <c r="M145" s="1069"/>
      <c r="N145" s="1087"/>
      <c r="O145" s="1042" cm="1">
        <f t="array" ref="O145">SUMPRODUCT(($F145:$F145="Parcial")*ABS($C145:$C145-$N145:$N145))</f>
        <v>0</v>
      </c>
      <c r="P145" s="1043"/>
      <c r="W145" s="1046" t="str">
        <f t="shared" si="36"/>
        <v/>
      </c>
      <c r="X145" s="1047" t="str">
        <f t="shared" si="37"/>
        <v/>
      </c>
      <c r="Y145" s="1146" t="str">
        <f t="shared" si="38"/>
        <v/>
      </c>
      <c r="Z145" s="1049" t="str">
        <f t="shared" si="39"/>
        <v/>
      </c>
      <c r="AA145" s="1049" t="str">
        <f t="shared" si="40"/>
        <v/>
      </c>
      <c r="AB145" s="1050" t="str">
        <f t="shared" si="41"/>
        <v/>
      </c>
      <c r="AD145" s="1052" t="str">
        <f t="shared" si="42"/>
        <v/>
      </c>
      <c r="AE145" s="1053" t="str">
        <f t="shared" si="43"/>
        <v/>
      </c>
    </row>
    <row r="146" spans="1:31" ht="12.75" customHeight="1">
      <c r="A146" s="1085">
        <v>10</v>
      </c>
      <c r="C146" s="1111"/>
      <c r="E146" s="1083" t="str">
        <f t="shared" si="32"/>
        <v/>
      </c>
      <c r="G146" s="1085" t="str">
        <f t="shared" si="31"/>
        <v/>
      </c>
      <c r="H146" s="1079" t="str">
        <f t="shared" si="33"/>
        <v/>
      </c>
      <c r="J146" s="1117" t="str">
        <f t="shared" si="34"/>
        <v>-</v>
      </c>
      <c r="L146" s="1041" t="str">
        <f t="shared" si="35"/>
        <v/>
      </c>
      <c r="M146" s="1068"/>
      <c r="N146" s="1087"/>
      <c r="O146" s="1042" cm="1">
        <f t="array" ref="O146">SUMPRODUCT(($F146:$F146="Parcial")*ABS($C146:$C146-$N146:$N146))</f>
        <v>0</v>
      </c>
      <c r="P146" s="1043"/>
      <c r="W146" s="1046" t="str">
        <f t="shared" si="36"/>
        <v/>
      </c>
      <c r="X146" s="1047" t="str">
        <f t="shared" si="37"/>
        <v/>
      </c>
      <c r="Y146" s="1146" t="str">
        <f t="shared" si="38"/>
        <v/>
      </c>
      <c r="Z146" s="1049" t="str">
        <f t="shared" si="39"/>
        <v/>
      </c>
      <c r="AA146" s="1049" t="str">
        <f t="shared" si="40"/>
        <v/>
      </c>
      <c r="AB146" s="1050" t="str">
        <f t="shared" si="41"/>
        <v/>
      </c>
      <c r="AD146" s="1052" t="str">
        <f t="shared" si="42"/>
        <v/>
      </c>
      <c r="AE146" s="1053" t="str">
        <f t="shared" si="43"/>
        <v/>
      </c>
    </row>
    <row r="147" spans="1:31" ht="12.75" customHeight="1">
      <c r="A147" s="1085">
        <v>11</v>
      </c>
      <c r="E147" s="1083" t="str">
        <f t="shared" si="32"/>
        <v/>
      </c>
      <c r="G147" s="1085" t="str">
        <f t="shared" si="31"/>
        <v/>
      </c>
      <c r="H147" s="1079" t="str">
        <f t="shared" si="33"/>
        <v/>
      </c>
      <c r="J147" s="1117" t="str">
        <f t="shared" si="34"/>
        <v>-</v>
      </c>
      <c r="L147" s="1041" t="str">
        <f t="shared" si="35"/>
        <v/>
      </c>
      <c r="M147" s="1068"/>
      <c r="N147" s="1087"/>
      <c r="O147" s="1042" cm="1">
        <f t="array" ref="O147">SUMPRODUCT(($F147:$F147="Parcial")*ABS($C147:$C147-$N147:$N147))</f>
        <v>0</v>
      </c>
      <c r="P147" s="1043"/>
      <c r="W147" s="1046" t="str">
        <f t="shared" si="36"/>
        <v/>
      </c>
      <c r="X147" s="1047" t="str">
        <f t="shared" si="37"/>
        <v/>
      </c>
      <c r="Y147" s="1146" t="str">
        <f t="shared" si="38"/>
        <v/>
      </c>
      <c r="Z147" s="1049" t="str">
        <f t="shared" si="39"/>
        <v/>
      </c>
      <c r="AA147" s="1049" t="str">
        <f t="shared" si="40"/>
        <v/>
      </c>
      <c r="AB147" s="1050" t="str">
        <f t="shared" si="41"/>
        <v/>
      </c>
      <c r="AD147" s="1052" t="str">
        <f t="shared" si="42"/>
        <v/>
      </c>
      <c r="AE147" s="1053" t="str">
        <f t="shared" si="43"/>
        <v/>
      </c>
    </row>
    <row r="148" spans="1:31" ht="12.75" customHeight="1">
      <c r="A148" s="1085">
        <v>12</v>
      </c>
      <c r="C148" s="1111"/>
      <c r="E148" s="1083" t="str">
        <f t="shared" si="32"/>
        <v/>
      </c>
      <c r="G148" s="1085" t="str">
        <f t="shared" si="31"/>
        <v/>
      </c>
      <c r="H148" s="1079" t="str">
        <f t="shared" si="33"/>
        <v/>
      </c>
      <c r="J148" s="1117" t="str">
        <f t="shared" si="34"/>
        <v>-</v>
      </c>
      <c r="L148" s="1041" t="str">
        <f t="shared" si="35"/>
        <v/>
      </c>
      <c r="N148" s="1087"/>
      <c r="O148" s="1042" cm="1">
        <f t="array" ref="O148">SUMPRODUCT(($F148:$F148="Parcial")*ABS($C148:$C148-$N148:$N148))</f>
        <v>0</v>
      </c>
      <c r="P148" s="1043"/>
      <c r="W148" s="1046" t="str">
        <f t="shared" si="36"/>
        <v/>
      </c>
      <c r="X148" s="1047" t="str">
        <f t="shared" si="37"/>
        <v/>
      </c>
      <c r="Y148" s="1146" t="str">
        <f t="shared" si="38"/>
        <v/>
      </c>
      <c r="Z148" s="1049" t="str">
        <f t="shared" si="39"/>
        <v/>
      </c>
      <c r="AA148" s="1049" t="str">
        <f t="shared" si="40"/>
        <v/>
      </c>
      <c r="AB148" s="1050" t="str">
        <f t="shared" si="41"/>
        <v/>
      </c>
      <c r="AD148" s="1052" t="str">
        <f t="shared" si="42"/>
        <v/>
      </c>
      <c r="AE148" s="1053" t="str">
        <f t="shared" si="43"/>
        <v/>
      </c>
    </row>
    <row r="149" spans="1:31" ht="12.75" customHeight="1">
      <c r="A149" s="1085">
        <v>13</v>
      </c>
      <c r="C149" s="1111"/>
      <c r="E149" s="1083" t="str">
        <f t="shared" si="32"/>
        <v/>
      </c>
      <c r="G149" s="1085" t="str">
        <f t="shared" si="31"/>
        <v/>
      </c>
      <c r="H149" s="1079" t="str">
        <f t="shared" si="33"/>
        <v/>
      </c>
      <c r="J149" s="1117" t="str">
        <f t="shared" si="34"/>
        <v>-</v>
      </c>
      <c r="L149" s="1041" t="str">
        <f t="shared" si="35"/>
        <v/>
      </c>
      <c r="N149" s="1087"/>
      <c r="O149" s="1042" cm="1">
        <f t="array" ref="O149">SUMPRODUCT(($F149:$F149="Parcial")*ABS($C149:$C149-$N149:$N149))</f>
        <v>0</v>
      </c>
      <c r="P149" s="1043"/>
      <c r="W149" s="1046" t="str">
        <f t="shared" si="36"/>
        <v/>
      </c>
      <c r="X149" s="1047" t="str">
        <f t="shared" si="37"/>
        <v/>
      </c>
      <c r="Y149" s="1146" t="str">
        <f t="shared" si="38"/>
        <v/>
      </c>
      <c r="Z149" s="1049" t="str">
        <f t="shared" si="39"/>
        <v/>
      </c>
      <c r="AA149" s="1049" t="str">
        <f t="shared" si="40"/>
        <v/>
      </c>
      <c r="AB149" s="1050" t="str">
        <f t="shared" si="41"/>
        <v/>
      </c>
      <c r="AD149" s="1052" t="str">
        <f t="shared" si="42"/>
        <v/>
      </c>
      <c r="AE149" s="1053" t="str">
        <f t="shared" si="43"/>
        <v/>
      </c>
    </row>
    <row r="150" spans="1:31" ht="12.75" customHeight="1">
      <c r="A150" s="1085">
        <v>14</v>
      </c>
      <c r="C150" s="1111"/>
      <c r="E150" s="1083" t="str">
        <f t="shared" si="32"/>
        <v/>
      </c>
      <c r="G150" s="1085" t="str">
        <f t="shared" si="31"/>
        <v/>
      </c>
      <c r="H150" s="1079" t="str">
        <f t="shared" si="33"/>
        <v/>
      </c>
      <c r="J150" s="1117" t="str">
        <f t="shared" si="34"/>
        <v>-</v>
      </c>
      <c r="L150" s="1041" t="str">
        <f t="shared" si="35"/>
        <v/>
      </c>
      <c r="N150" s="1087"/>
      <c r="O150" s="1042" cm="1">
        <f t="array" ref="O150">SUMPRODUCT(($F150:$F150="Parcial")*ABS($C150:$C150-$N150:$N150))</f>
        <v>0</v>
      </c>
      <c r="P150" s="1043"/>
      <c r="W150" s="1046" t="str">
        <f t="shared" si="36"/>
        <v/>
      </c>
      <c r="X150" s="1047" t="str">
        <f t="shared" si="37"/>
        <v/>
      </c>
      <c r="Y150" s="1146" t="str">
        <f t="shared" si="38"/>
        <v/>
      </c>
      <c r="Z150" s="1049" t="str">
        <f t="shared" si="39"/>
        <v/>
      </c>
      <c r="AA150" s="1049" t="str">
        <f t="shared" si="40"/>
        <v/>
      </c>
      <c r="AB150" s="1050" t="str">
        <f t="shared" si="41"/>
        <v/>
      </c>
      <c r="AD150" s="1052" t="str">
        <f t="shared" si="42"/>
        <v/>
      </c>
      <c r="AE150" s="1053" t="str">
        <f t="shared" si="43"/>
        <v/>
      </c>
    </row>
    <row r="151" spans="1:31" ht="12.75" customHeight="1">
      <c r="A151" s="1085">
        <v>15</v>
      </c>
      <c r="C151" s="1111"/>
      <c r="E151" s="1083" t="str">
        <f t="shared" si="32"/>
        <v/>
      </c>
      <c r="G151" s="1085" t="str">
        <f t="shared" si="31"/>
        <v/>
      </c>
      <c r="H151" s="1079" t="str">
        <f t="shared" si="33"/>
        <v/>
      </c>
      <c r="J151" s="1117" t="str">
        <f t="shared" si="34"/>
        <v>-</v>
      </c>
      <c r="L151" s="1041" t="str">
        <f t="shared" si="35"/>
        <v/>
      </c>
      <c r="N151" s="1087"/>
      <c r="O151" s="1042" cm="1">
        <f t="array" ref="O151">SUMPRODUCT(($F151:$F151="Parcial")*ABS($C151:$C151-$N151:$N151))</f>
        <v>0</v>
      </c>
      <c r="P151" s="1043"/>
      <c r="W151" s="1046" t="str">
        <f t="shared" si="36"/>
        <v/>
      </c>
      <c r="X151" s="1047" t="str">
        <f t="shared" si="37"/>
        <v/>
      </c>
      <c r="Y151" s="1146" t="str">
        <f t="shared" si="38"/>
        <v/>
      </c>
      <c r="Z151" s="1049" t="str">
        <f t="shared" si="39"/>
        <v/>
      </c>
      <c r="AA151" s="1049" t="str">
        <f t="shared" si="40"/>
        <v/>
      </c>
      <c r="AB151" s="1050" t="str">
        <f t="shared" si="41"/>
        <v/>
      </c>
      <c r="AD151" s="1052" t="str">
        <f t="shared" si="42"/>
        <v/>
      </c>
      <c r="AE151" s="1053" t="str">
        <f t="shared" si="43"/>
        <v/>
      </c>
    </row>
    <row r="152" spans="1:31" ht="12.75" customHeight="1">
      <c r="A152" s="1085">
        <v>16</v>
      </c>
      <c r="E152" s="1083" t="str">
        <f t="shared" si="32"/>
        <v/>
      </c>
      <c r="G152" s="1085" t="str">
        <f t="shared" si="31"/>
        <v/>
      </c>
      <c r="H152" s="1079" t="str">
        <f t="shared" si="33"/>
        <v/>
      </c>
      <c r="J152" s="1117" t="str">
        <f t="shared" si="34"/>
        <v>-</v>
      </c>
      <c r="L152" s="1041" t="str">
        <f t="shared" si="35"/>
        <v/>
      </c>
      <c r="N152" s="1087"/>
      <c r="O152" s="1042" cm="1">
        <f t="array" ref="O152">SUMPRODUCT(($F152:$F152="Parcial")*ABS($C152:$C152-$N152:$N152))</f>
        <v>0</v>
      </c>
      <c r="P152" s="1043"/>
      <c r="W152" s="1046" t="str">
        <f t="shared" si="36"/>
        <v/>
      </c>
      <c r="X152" s="1047" t="str">
        <f t="shared" si="37"/>
        <v/>
      </c>
      <c r="Y152" s="1146" t="str">
        <f t="shared" si="38"/>
        <v/>
      </c>
      <c r="Z152" s="1049" t="str">
        <f t="shared" si="39"/>
        <v/>
      </c>
      <c r="AA152" s="1049" t="str">
        <f t="shared" si="40"/>
        <v/>
      </c>
      <c r="AB152" s="1050" t="str">
        <f t="shared" si="41"/>
        <v/>
      </c>
      <c r="AD152" s="1052" t="str">
        <f t="shared" si="42"/>
        <v/>
      </c>
      <c r="AE152" s="1053" t="str">
        <f t="shared" si="43"/>
        <v/>
      </c>
    </row>
    <row r="153" spans="1:31" ht="12.75" customHeight="1">
      <c r="A153" s="1085">
        <v>17</v>
      </c>
      <c r="E153" s="1083" t="str">
        <f t="shared" si="32"/>
        <v/>
      </c>
      <c r="G153" s="1085" t="str">
        <f t="shared" si="31"/>
        <v/>
      </c>
      <c r="H153" s="1079" t="str">
        <f t="shared" si="33"/>
        <v/>
      </c>
      <c r="J153" s="1117" t="str">
        <f t="shared" si="34"/>
        <v>-</v>
      </c>
      <c r="L153" s="1041" t="str">
        <f t="shared" si="35"/>
        <v/>
      </c>
      <c r="N153" s="1087"/>
      <c r="O153" s="1042" cm="1">
        <f t="array" ref="O153">SUMPRODUCT(($F153:$F153="Parcial")*ABS($C153:$C153-$N153:$N153))</f>
        <v>0</v>
      </c>
      <c r="P153" s="1043"/>
      <c r="W153" s="1046" t="str">
        <f t="shared" si="36"/>
        <v/>
      </c>
      <c r="X153" s="1047" t="str">
        <f t="shared" si="37"/>
        <v/>
      </c>
      <c r="Y153" s="1146" t="str">
        <f t="shared" si="38"/>
        <v/>
      </c>
      <c r="Z153" s="1049" t="str">
        <f t="shared" si="39"/>
        <v/>
      </c>
      <c r="AA153" s="1049" t="str">
        <f t="shared" si="40"/>
        <v/>
      </c>
      <c r="AB153" s="1050" t="str">
        <f t="shared" si="41"/>
        <v/>
      </c>
      <c r="AD153" s="1052" t="str">
        <f t="shared" si="42"/>
        <v/>
      </c>
      <c r="AE153" s="1053" t="str">
        <f t="shared" si="43"/>
        <v/>
      </c>
    </row>
    <row r="154" spans="1:31" ht="12.75" customHeight="1">
      <c r="A154" s="1085">
        <v>18</v>
      </c>
      <c r="C154" s="1111"/>
      <c r="E154" s="1083" t="str">
        <f t="shared" si="32"/>
        <v/>
      </c>
      <c r="G154" s="1085" t="str">
        <f t="shared" si="31"/>
        <v/>
      </c>
      <c r="H154" s="1079" t="str">
        <f t="shared" si="33"/>
        <v/>
      </c>
      <c r="J154" s="1117" t="str">
        <f t="shared" si="34"/>
        <v>-</v>
      </c>
      <c r="L154" s="1041" t="str">
        <f t="shared" si="35"/>
        <v/>
      </c>
      <c r="N154" s="1087"/>
      <c r="O154" s="1042" cm="1">
        <f t="array" ref="O154">SUMPRODUCT(($F154:$F154="Parcial")*ABS($C154:$C154-$N154:$N154))</f>
        <v>0</v>
      </c>
      <c r="P154" s="1043"/>
      <c r="W154" s="1046" t="str">
        <f t="shared" si="36"/>
        <v/>
      </c>
      <c r="X154" s="1047" t="str">
        <f t="shared" si="37"/>
        <v/>
      </c>
      <c r="Y154" s="1146" t="str">
        <f t="shared" si="38"/>
        <v/>
      </c>
      <c r="Z154" s="1049" t="str">
        <f t="shared" si="39"/>
        <v/>
      </c>
      <c r="AA154" s="1049" t="str">
        <f t="shared" si="40"/>
        <v/>
      </c>
      <c r="AB154" s="1050" t="str">
        <f t="shared" si="41"/>
        <v/>
      </c>
      <c r="AD154" s="1052" t="str">
        <f t="shared" si="42"/>
        <v/>
      </c>
      <c r="AE154" s="1053" t="str">
        <f t="shared" si="43"/>
        <v/>
      </c>
    </row>
    <row r="155" spans="1:31" ht="12.75" customHeight="1">
      <c r="A155" s="1085">
        <v>19</v>
      </c>
      <c r="E155" s="1083" t="str">
        <f t="shared" si="32"/>
        <v/>
      </c>
      <c r="G155" s="1085" t="str">
        <f t="shared" si="31"/>
        <v/>
      </c>
      <c r="H155" s="1079" t="str">
        <f t="shared" si="33"/>
        <v/>
      </c>
      <c r="J155" s="1117" t="str">
        <f t="shared" si="34"/>
        <v>-</v>
      </c>
      <c r="L155" s="1041" t="str">
        <f t="shared" si="35"/>
        <v/>
      </c>
      <c r="N155" s="1087"/>
      <c r="O155" s="1042" cm="1">
        <f t="array" ref="O155">SUMPRODUCT(($F155:$F155="Parcial")*ABS($C155:$C155-$N155:$N155))</f>
        <v>0</v>
      </c>
      <c r="P155" s="1043"/>
      <c r="W155" s="1046" t="str">
        <f t="shared" si="36"/>
        <v/>
      </c>
      <c r="X155" s="1047" t="str">
        <f t="shared" si="37"/>
        <v/>
      </c>
      <c r="Y155" s="1146" t="str">
        <f t="shared" si="38"/>
        <v/>
      </c>
      <c r="Z155" s="1049" t="str">
        <f t="shared" si="39"/>
        <v/>
      </c>
      <c r="AA155" s="1049" t="str">
        <f t="shared" si="40"/>
        <v/>
      </c>
      <c r="AB155" s="1050" t="str">
        <f t="shared" si="41"/>
        <v/>
      </c>
      <c r="AD155" s="1052" t="str">
        <f t="shared" si="42"/>
        <v/>
      </c>
      <c r="AE155" s="1053" t="str">
        <f t="shared" si="43"/>
        <v/>
      </c>
    </row>
    <row r="156" spans="1:31" ht="12.75" customHeight="1">
      <c r="A156" s="1085">
        <v>1</v>
      </c>
      <c r="E156" s="1083" t="str">
        <f t="shared" si="32"/>
        <v/>
      </c>
      <c r="G156" s="1085" t="str">
        <f t="shared" si="31"/>
        <v/>
      </c>
      <c r="H156" s="1079" t="str">
        <f t="shared" si="33"/>
        <v/>
      </c>
      <c r="J156" s="1117" t="str">
        <f t="shared" si="34"/>
        <v>-</v>
      </c>
      <c r="L156" s="1041" t="str">
        <f t="shared" si="35"/>
        <v/>
      </c>
      <c r="N156" s="1087"/>
      <c r="O156" s="1042" cm="1">
        <f t="array" ref="O156">SUMPRODUCT(($F156:$F156="Parcial")*ABS($C156:$C156-$N156:$N156))</f>
        <v>0</v>
      </c>
      <c r="P156" s="1043"/>
      <c r="W156" s="1046" t="str">
        <f t="shared" si="36"/>
        <v/>
      </c>
      <c r="X156" s="1047" t="str">
        <f t="shared" si="37"/>
        <v/>
      </c>
      <c r="Y156" s="1146" t="str">
        <f t="shared" si="38"/>
        <v/>
      </c>
      <c r="Z156" s="1049" t="str">
        <f t="shared" si="39"/>
        <v/>
      </c>
      <c r="AA156" s="1049" t="str">
        <f t="shared" si="40"/>
        <v/>
      </c>
      <c r="AB156" s="1050" t="str">
        <f t="shared" si="41"/>
        <v/>
      </c>
      <c r="AD156" s="1052" t="str">
        <f t="shared" si="42"/>
        <v/>
      </c>
      <c r="AE156" s="1053" t="str">
        <f t="shared" si="43"/>
        <v/>
      </c>
    </row>
    <row r="157" spans="1:31" ht="12.75" customHeight="1">
      <c r="A157" s="1085">
        <v>2</v>
      </c>
      <c r="E157" s="1083" t="str">
        <f t="shared" si="32"/>
        <v/>
      </c>
      <c r="G157" s="1085" t="str">
        <f t="shared" si="31"/>
        <v/>
      </c>
      <c r="H157" s="1079" t="str">
        <f t="shared" si="33"/>
        <v/>
      </c>
      <c r="J157" s="1117" t="str">
        <f t="shared" si="34"/>
        <v>-</v>
      </c>
      <c r="L157" s="1041" t="str">
        <f t="shared" si="35"/>
        <v/>
      </c>
      <c r="N157" s="1087"/>
      <c r="O157" s="1042" cm="1">
        <f t="array" ref="O157">SUMPRODUCT(($F157:$F157="Parcial")*ABS($C157:$C157-$N157:$N157))</f>
        <v>0</v>
      </c>
      <c r="P157" s="1043"/>
      <c r="W157" s="1046" t="str">
        <f t="shared" si="36"/>
        <v/>
      </c>
      <c r="X157" s="1047" t="str">
        <f t="shared" si="37"/>
        <v/>
      </c>
      <c r="Y157" s="1146" t="str">
        <f t="shared" si="38"/>
        <v/>
      </c>
      <c r="Z157" s="1049" t="str">
        <f t="shared" si="39"/>
        <v/>
      </c>
      <c r="AA157" s="1049" t="str">
        <f t="shared" si="40"/>
        <v/>
      </c>
      <c r="AB157" s="1050" t="str">
        <f t="shared" si="41"/>
        <v/>
      </c>
      <c r="AD157" s="1052" t="str">
        <f t="shared" si="42"/>
        <v/>
      </c>
      <c r="AE157" s="1053" t="str">
        <f t="shared" si="43"/>
        <v/>
      </c>
    </row>
    <row r="158" spans="1:31" ht="12.75" customHeight="1">
      <c r="A158" s="1085">
        <v>3</v>
      </c>
      <c r="E158" s="1083" t="str">
        <f t="shared" si="32"/>
        <v/>
      </c>
      <c r="G158" s="1085" t="str">
        <f t="shared" si="31"/>
        <v/>
      </c>
      <c r="H158" s="1079" t="str">
        <f t="shared" si="33"/>
        <v/>
      </c>
      <c r="J158" s="1117" t="str">
        <f t="shared" si="34"/>
        <v>-</v>
      </c>
      <c r="L158" s="1041" t="str">
        <f t="shared" si="35"/>
        <v/>
      </c>
      <c r="N158" s="1087"/>
      <c r="O158" s="1042" cm="1">
        <f t="array" ref="O158">SUMPRODUCT(($F158:$F158="Parcial")*ABS($C158:$C158-$N158:$N158))</f>
        <v>0</v>
      </c>
      <c r="P158" s="1043"/>
      <c r="W158" s="1046" t="str">
        <f t="shared" si="36"/>
        <v/>
      </c>
      <c r="X158" s="1047" t="str">
        <f t="shared" si="37"/>
        <v/>
      </c>
      <c r="Y158" s="1146" t="str">
        <f t="shared" si="38"/>
        <v/>
      </c>
      <c r="Z158" s="1049" t="str">
        <f t="shared" si="39"/>
        <v/>
      </c>
      <c r="AA158" s="1049" t="str">
        <f t="shared" si="40"/>
        <v/>
      </c>
      <c r="AB158" s="1050" t="str">
        <f t="shared" si="41"/>
        <v/>
      </c>
      <c r="AD158" s="1052" t="str">
        <f t="shared" si="42"/>
        <v/>
      </c>
      <c r="AE158" s="1053" t="str">
        <f t="shared" si="43"/>
        <v/>
      </c>
    </row>
    <row r="159" spans="1:31" ht="12.75" customHeight="1">
      <c r="A159" s="1085">
        <v>4</v>
      </c>
      <c r="E159" s="1083" t="str">
        <f t="shared" si="32"/>
        <v/>
      </c>
      <c r="G159" s="1085" t="str">
        <f t="shared" si="31"/>
        <v/>
      </c>
      <c r="H159" s="1079" t="str">
        <f t="shared" si="33"/>
        <v/>
      </c>
      <c r="J159" s="1117" t="str">
        <f t="shared" si="34"/>
        <v>-</v>
      </c>
      <c r="L159" s="1041" t="str">
        <f t="shared" si="35"/>
        <v/>
      </c>
      <c r="N159" s="1087"/>
      <c r="O159" s="1042" cm="1">
        <f t="array" ref="O159">SUMPRODUCT(($F159:$F159="Parcial")*ABS($C159:$C159-$N159:$N159))</f>
        <v>0</v>
      </c>
      <c r="P159" s="1043"/>
      <c r="W159" s="1046" t="str">
        <f t="shared" si="36"/>
        <v/>
      </c>
      <c r="X159" s="1047" t="str">
        <f t="shared" si="37"/>
        <v/>
      </c>
      <c r="Y159" s="1146" t="str">
        <f t="shared" si="38"/>
        <v/>
      </c>
      <c r="Z159" s="1049" t="str">
        <f t="shared" si="39"/>
        <v/>
      </c>
      <c r="AA159" s="1049" t="str">
        <f t="shared" si="40"/>
        <v/>
      </c>
      <c r="AB159" s="1050" t="str">
        <f t="shared" si="41"/>
        <v/>
      </c>
      <c r="AD159" s="1052" t="str">
        <f t="shared" si="42"/>
        <v/>
      </c>
      <c r="AE159" s="1053" t="str">
        <f t="shared" si="43"/>
        <v/>
      </c>
    </row>
    <row r="160" spans="1:31" ht="12.75" customHeight="1">
      <c r="A160" s="1085">
        <v>5</v>
      </c>
      <c r="E160" s="1083" t="str">
        <f t="shared" si="32"/>
        <v/>
      </c>
      <c r="G160" s="1085" t="str">
        <f t="shared" si="31"/>
        <v/>
      </c>
      <c r="H160" s="1079" t="str">
        <f t="shared" si="33"/>
        <v/>
      </c>
      <c r="J160" s="1117" t="str">
        <f t="shared" si="34"/>
        <v>-</v>
      </c>
      <c r="L160" s="1041" t="str">
        <f t="shared" si="35"/>
        <v/>
      </c>
      <c r="N160" s="1087"/>
      <c r="O160" s="1042" cm="1">
        <f t="array" ref="O160">SUMPRODUCT(($F160:$F160="Parcial")*ABS($C160:$C160-$N160:$N160))</f>
        <v>0</v>
      </c>
      <c r="P160" s="1043"/>
      <c r="W160" s="1046" t="str">
        <f t="shared" si="36"/>
        <v/>
      </c>
      <c r="X160" s="1047" t="str">
        <f t="shared" si="37"/>
        <v/>
      </c>
      <c r="Y160" s="1146" t="str">
        <f t="shared" si="38"/>
        <v/>
      </c>
      <c r="Z160" s="1049" t="str">
        <f t="shared" si="39"/>
        <v/>
      </c>
      <c r="AA160" s="1049" t="str">
        <f t="shared" si="40"/>
        <v/>
      </c>
      <c r="AB160" s="1050" t="str">
        <f t="shared" si="41"/>
        <v/>
      </c>
      <c r="AD160" s="1052" t="str">
        <f t="shared" si="42"/>
        <v/>
      </c>
      <c r="AE160" s="1053" t="str">
        <f t="shared" si="43"/>
        <v/>
      </c>
    </row>
    <row r="161" spans="1:31" ht="12.75" customHeight="1">
      <c r="A161" s="1085">
        <v>6</v>
      </c>
      <c r="E161" s="1083" t="str">
        <f t="shared" si="32"/>
        <v/>
      </c>
      <c r="G161" s="1085" t="str">
        <f t="shared" si="31"/>
        <v/>
      </c>
      <c r="H161" s="1079" t="str">
        <f t="shared" si="33"/>
        <v/>
      </c>
      <c r="J161" s="1117" t="str">
        <f t="shared" si="34"/>
        <v>-</v>
      </c>
      <c r="L161" s="1041" t="str">
        <f t="shared" si="35"/>
        <v/>
      </c>
      <c r="N161" s="1087"/>
      <c r="O161" s="1042" cm="1">
        <f t="array" ref="O161">SUMPRODUCT(($F161:$F161="Parcial")*ABS($C161:$C161-$N161:$N161))</f>
        <v>0</v>
      </c>
      <c r="P161" s="1043"/>
      <c r="W161" s="1046" t="str">
        <f t="shared" si="36"/>
        <v/>
      </c>
      <c r="X161" s="1047" t="str">
        <f t="shared" si="37"/>
        <v/>
      </c>
      <c r="Y161" s="1146" t="str">
        <f t="shared" si="38"/>
        <v/>
      </c>
      <c r="Z161" s="1049" t="str">
        <f t="shared" si="39"/>
        <v/>
      </c>
      <c r="AA161" s="1049" t="str">
        <f t="shared" si="40"/>
        <v/>
      </c>
      <c r="AB161" s="1050" t="str">
        <f t="shared" si="41"/>
        <v/>
      </c>
      <c r="AD161" s="1052" t="str">
        <f t="shared" si="42"/>
        <v/>
      </c>
      <c r="AE161" s="1053" t="str">
        <f t="shared" si="43"/>
        <v/>
      </c>
    </row>
    <row r="162" spans="1:31" ht="12.75" customHeight="1">
      <c r="A162" s="1085">
        <v>7</v>
      </c>
      <c r="E162" s="1083" t="str">
        <f t="shared" si="32"/>
        <v/>
      </c>
      <c r="G162" s="1085" t="str">
        <f t="shared" si="31"/>
        <v/>
      </c>
      <c r="H162" s="1079" t="str">
        <f t="shared" si="33"/>
        <v/>
      </c>
      <c r="J162" s="1117" t="str">
        <f t="shared" si="34"/>
        <v>-</v>
      </c>
      <c r="L162" s="1041" t="str">
        <f t="shared" si="35"/>
        <v/>
      </c>
      <c r="N162" s="1087"/>
      <c r="O162" s="1042" cm="1">
        <f t="array" ref="O162">SUMPRODUCT(($F162:$F162="Parcial")*ABS($C162:$C162-$N162:$N162))</f>
        <v>0</v>
      </c>
      <c r="P162" s="1043"/>
      <c r="W162" s="1046" t="str">
        <f t="shared" si="36"/>
        <v/>
      </c>
      <c r="X162" s="1047" t="str">
        <f t="shared" si="37"/>
        <v/>
      </c>
      <c r="Y162" s="1146" t="str">
        <f t="shared" si="38"/>
        <v/>
      </c>
      <c r="Z162" s="1049" t="str">
        <f t="shared" si="39"/>
        <v/>
      </c>
      <c r="AA162" s="1049" t="str">
        <f t="shared" si="40"/>
        <v/>
      </c>
      <c r="AB162" s="1050" t="str">
        <f t="shared" si="41"/>
        <v/>
      </c>
      <c r="AD162" s="1052" t="str">
        <f t="shared" si="42"/>
        <v/>
      </c>
      <c r="AE162" s="1053" t="str">
        <f t="shared" si="43"/>
        <v/>
      </c>
    </row>
    <row r="163" spans="1:31" ht="12.75" customHeight="1">
      <c r="A163" s="1085">
        <v>8</v>
      </c>
      <c r="E163" s="1083" t="str">
        <f t="shared" si="32"/>
        <v/>
      </c>
      <c r="G163" s="1085" t="str">
        <f t="shared" si="31"/>
        <v/>
      </c>
      <c r="H163" s="1079" t="str">
        <f t="shared" si="33"/>
        <v/>
      </c>
      <c r="J163" s="1117" t="str">
        <f t="shared" si="34"/>
        <v>-</v>
      </c>
      <c r="L163" s="1041" t="str">
        <f t="shared" si="35"/>
        <v/>
      </c>
      <c r="N163" s="1087"/>
      <c r="O163" s="1042" cm="1">
        <f t="array" ref="O163">SUMPRODUCT(($F163:$F163="Parcial")*ABS($C163:$C163-$N163:$N163))</f>
        <v>0</v>
      </c>
      <c r="P163" s="1043"/>
      <c r="W163" s="1046" t="str">
        <f t="shared" si="36"/>
        <v/>
      </c>
      <c r="X163" s="1047" t="str">
        <f t="shared" si="37"/>
        <v/>
      </c>
      <c r="Y163" s="1146" t="str">
        <f t="shared" si="38"/>
        <v/>
      </c>
      <c r="Z163" s="1049" t="str">
        <f t="shared" si="39"/>
        <v/>
      </c>
      <c r="AA163" s="1049" t="str">
        <f t="shared" si="40"/>
        <v/>
      </c>
      <c r="AB163" s="1050" t="str">
        <f t="shared" si="41"/>
        <v/>
      </c>
      <c r="AD163" s="1052" t="str">
        <f t="shared" si="42"/>
        <v/>
      </c>
      <c r="AE163" s="1053" t="str">
        <f t="shared" si="43"/>
        <v/>
      </c>
    </row>
    <row r="164" spans="1:31" ht="12.75" customHeight="1">
      <c r="A164" s="1085">
        <v>9</v>
      </c>
      <c r="E164" s="1083" t="str">
        <f t="shared" si="32"/>
        <v/>
      </c>
      <c r="G164" s="1085" t="str">
        <f t="shared" si="31"/>
        <v/>
      </c>
      <c r="H164" s="1079" t="str">
        <f t="shared" si="33"/>
        <v/>
      </c>
      <c r="J164" s="1117" t="str">
        <f t="shared" si="34"/>
        <v>-</v>
      </c>
      <c r="L164" s="1041" t="str">
        <f t="shared" si="35"/>
        <v/>
      </c>
      <c r="N164" s="1087"/>
      <c r="O164" s="1042" cm="1">
        <f t="array" ref="O164">SUMPRODUCT(($F164:$F164="Parcial")*ABS($C164:$C164-$N164:$N164))</f>
        <v>0</v>
      </c>
      <c r="P164" s="1043"/>
      <c r="W164" s="1046" t="str">
        <f t="shared" si="36"/>
        <v/>
      </c>
      <c r="X164" s="1047" t="str">
        <f t="shared" si="37"/>
        <v/>
      </c>
      <c r="Y164" s="1146" t="str">
        <f t="shared" si="38"/>
        <v/>
      </c>
      <c r="Z164" s="1049" t="str">
        <f t="shared" si="39"/>
        <v/>
      </c>
      <c r="AA164" s="1049" t="str">
        <f t="shared" si="40"/>
        <v/>
      </c>
      <c r="AB164" s="1050" t="str">
        <f t="shared" si="41"/>
        <v/>
      </c>
      <c r="AD164" s="1052" t="str">
        <f t="shared" si="42"/>
        <v/>
      </c>
      <c r="AE164" s="1053" t="str">
        <f t="shared" si="43"/>
        <v/>
      </c>
    </row>
    <row r="165" spans="1:31" ht="12.75" customHeight="1">
      <c r="A165" s="1085">
        <v>10</v>
      </c>
      <c r="E165" s="1083" t="str">
        <f t="shared" si="32"/>
        <v/>
      </c>
      <c r="G165" s="1085" t="str">
        <f t="shared" si="31"/>
        <v/>
      </c>
      <c r="H165" s="1079" t="str">
        <f t="shared" si="33"/>
        <v/>
      </c>
      <c r="J165" s="1117" t="str">
        <f t="shared" si="34"/>
        <v>-</v>
      </c>
      <c r="L165" s="1041" t="str">
        <f t="shared" si="35"/>
        <v/>
      </c>
      <c r="N165" s="1087"/>
      <c r="O165" s="1042" cm="1">
        <f t="array" ref="O165">SUMPRODUCT(($F165:$F165="Parcial")*ABS($C165:$C165-$N165:$N165))</f>
        <v>0</v>
      </c>
      <c r="P165" s="1043"/>
      <c r="W165" s="1046" t="str">
        <f t="shared" si="36"/>
        <v/>
      </c>
      <c r="X165" s="1047" t="str">
        <f t="shared" si="37"/>
        <v/>
      </c>
      <c r="Y165" s="1146" t="str">
        <f t="shared" si="38"/>
        <v/>
      </c>
      <c r="Z165" s="1049" t="str">
        <f t="shared" si="39"/>
        <v/>
      </c>
      <c r="AA165" s="1049" t="str">
        <f t="shared" si="40"/>
        <v/>
      </c>
      <c r="AB165" s="1050" t="str">
        <f t="shared" si="41"/>
        <v/>
      </c>
      <c r="AD165" s="1052" t="str">
        <f t="shared" si="42"/>
        <v/>
      </c>
      <c r="AE165" s="1053" t="str">
        <f t="shared" si="43"/>
        <v/>
      </c>
    </row>
    <row r="166" spans="1:31" ht="12.75" customHeight="1">
      <c r="A166" s="1085">
        <v>11</v>
      </c>
      <c r="C166" s="1112"/>
      <c r="E166" s="1083" t="str">
        <f t="shared" si="32"/>
        <v/>
      </c>
      <c r="G166" s="1085" t="str">
        <f t="shared" si="31"/>
        <v/>
      </c>
      <c r="H166" s="1079" t="str">
        <f t="shared" si="33"/>
        <v/>
      </c>
      <c r="J166" s="1117" t="str">
        <f t="shared" si="34"/>
        <v>-</v>
      </c>
      <c r="L166" s="1041" t="str">
        <f t="shared" si="35"/>
        <v/>
      </c>
      <c r="N166" s="1087"/>
      <c r="O166" s="1042" cm="1">
        <f t="array" ref="O166">SUMPRODUCT(($F166:$F166="Parcial")*ABS($C166:$C166-$N166:$N166))</f>
        <v>0</v>
      </c>
      <c r="P166" s="1043"/>
      <c r="W166" s="1046" t="str">
        <f t="shared" si="36"/>
        <v/>
      </c>
      <c r="X166" s="1047" t="str">
        <f t="shared" si="37"/>
        <v/>
      </c>
      <c r="Y166" s="1146" t="str">
        <f t="shared" si="38"/>
        <v/>
      </c>
      <c r="Z166" s="1049" t="str">
        <f t="shared" si="39"/>
        <v/>
      </c>
      <c r="AA166" s="1049" t="str">
        <f t="shared" si="40"/>
        <v/>
      </c>
      <c r="AB166" s="1050" t="str">
        <f t="shared" si="41"/>
        <v/>
      </c>
      <c r="AD166" s="1052" t="str">
        <f t="shared" si="42"/>
        <v/>
      </c>
      <c r="AE166" s="1053" t="str">
        <f t="shared" si="43"/>
        <v/>
      </c>
    </row>
    <row r="167" spans="1:31" ht="12.75" customHeight="1">
      <c r="A167" s="1085">
        <v>12</v>
      </c>
      <c r="B167" s="1157"/>
      <c r="E167" s="1083" t="str">
        <f t="shared" si="32"/>
        <v/>
      </c>
      <c r="G167" s="1085" t="str">
        <f t="shared" si="31"/>
        <v/>
      </c>
      <c r="H167" s="1079" t="str">
        <f t="shared" si="33"/>
        <v/>
      </c>
      <c r="J167" s="1117" t="str">
        <f t="shared" si="34"/>
        <v>-</v>
      </c>
      <c r="L167" s="1041" t="str">
        <f t="shared" si="35"/>
        <v/>
      </c>
      <c r="N167" s="1087"/>
      <c r="O167" s="1042" cm="1">
        <f t="array" ref="O167">SUMPRODUCT(($F167:$F167="Parcial")*ABS($C167:$C167-$N167:$N167))</f>
        <v>0</v>
      </c>
      <c r="P167" s="1043"/>
      <c r="W167" s="1046" t="str">
        <f t="shared" si="36"/>
        <v/>
      </c>
      <c r="X167" s="1047" t="str">
        <f t="shared" si="37"/>
        <v/>
      </c>
      <c r="Y167" s="1146" t="str">
        <f t="shared" si="38"/>
        <v/>
      </c>
      <c r="Z167" s="1049" t="str">
        <f t="shared" si="39"/>
        <v/>
      </c>
      <c r="AA167" s="1049" t="str">
        <f t="shared" si="40"/>
        <v/>
      </c>
      <c r="AB167" s="1050" t="str">
        <f t="shared" si="41"/>
        <v/>
      </c>
      <c r="AD167" s="1052" t="str">
        <f t="shared" si="42"/>
        <v/>
      </c>
      <c r="AE167" s="1053" t="str">
        <f t="shared" si="43"/>
        <v/>
      </c>
    </row>
    <row r="168" spans="1:31" ht="12.75" customHeight="1">
      <c r="A168" s="1085">
        <v>13</v>
      </c>
      <c r="B168" s="1158"/>
      <c r="E168" s="1083" t="str">
        <f t="shared" si="32"/>
        <v/>
      </c>
      <c r="G168" s="1085" t="str">
        <f t="shared" si="31"/>
        <v/>
      </c>
      <c r="H168" s="1079" t="str">
        <f t="shared" si="33"/>
        <v/>
      </c>
      <c r="J168" s="1117" t="str">
        <f t="shared" si="34"/>
        <v>-</v>
      </c>
      <c r="L168" s="1041" t="str">
        <f t="shared" si="35"/>
        <v/>
      </c>
      <c r="N168" s="1087"/>
      <c r="O168" s="1042" cm="1">
        <f t="array" ref="O168">SUMPRODUCT(($F168:$F168="Parcial")*ABS($C168:$C168-$N168:$N168))</f>
        <v>0</v>
      </c>
      <c r="P168" s="1043"/>
      <c r="W168" s="1046" t="str">
        <f t="shared" si="36"/>
        <v/>
      </c>
      <c r="X168" s="1047" t="str">
        <f t="shared" si="37"/>
        <v/>
      </c>
      <c r="Y168" s="1146" t="str">
        <f t="shared" si="38"/>
        <v/>
      </c>
      <c r="Z168" s="1049" t="str">
        <f t="shared" si="39"/>
        <v/>
      </c>
      <c r="AA168" s="1049" t="str">
        <f t="shared" si="40"/>
        <v/>
      </c>
      <c r="AB168" s="1050" t="str">
        <f t="shared" si="41"/>
        <v/>
      </c>
      <c r="AD168" s="1052" t="str">
        <f t="shared" si="42"/>
        <v/>
      </c>
      <c r="AE168" s="1053" t="str">
        <f t="shared" si="43"/>
        <v/>
      </c>
    </row>
    <row r="169" spans="1:31" ht="12.75" customHeight="1">
      <c r="A169" s="1085">
        <v>14</v>
      </c>
      <c r="C169" s="1112"/>
      <c r="E169" s="1083" t="str">
        <f t="shared" si="32"/>
        <v/>
      </c>
      <c r="G169" s="1085" t="str">
        <f t="shared" si="31"/>
        <v/>
      </c>
      <c r="H169" s="1079" t="str">
        <f t="shared" si="33"/>
        <v/>
      </c>
      <c r="J169" s="1117" t="str">
        <f t="shared" si="34"/>
        <v>-</v>
      </c>
      <c r="L169" s="1041" t="str">
        <f t="shared" si="35"/>
        <v/>
      </c>
      <c r="N169" s="1087"/>
      <c r="O169" s="1042" cm="1">
        <f t="array" ref="O169">SUMPRODUCT(($F169:$F169="Parcial")*ABS($C169:$C169-$N169:$N169))</f>
        <v>0</v>
      </c>
      <c r="P169" s="1043"/>
      <c r="W169" s="1046" t="str">
        <f t="shared" si="36"/>
        <v/>
      </c>
      <c r="X169" s="1047" t="str">
        <f t="shared" si="37"/>
        <v/>
      </c>
      <c r="Y169" s="1146" t="str">
        <f t="shared" si="38"/>
        <v/>
      </c>
      <c r="Z169" s="1049" t="str">
        <f t="shared" si="39"/>
        <v/>
      </c>
      <c r="AA169" s="1049" t="str">
        <f t="shared" si="40"/>
        <v/>
      </c>
      <c r="AB169" s="1050" t="str">
        <f t="shared" si="41"/>
        <v/>
      </c>
      <c r="AD169" s="1052" t="str">
        <f t="shared" si="42"/>
        <v/>
      </c>
      <c r="AE169" s="1053" t="str">
        <f t="shared" si="43"/>
        <v/>
      </c>
    </row>
    <row r="170" spans="1:31" ht="12.75" customHeight="1">
      <c r="A170" s="1085">
        <v>15</v>
      </c>
      <c r="C170" s="1112"/>
      <c r="E170" s="1083" t="str">
        <f t="shared" si="32"/>
        <v/>
      </c>
      <c r="G170" s="1085" t="str">
        <f t="shared" si="31"/>
        <v/>
      </c>
      <c r="H170" s="1079" t="str">
        <f t="shared" si="33"/>
        <v/>
      </c>
      <c r="J170" s="1117" t="str">
        <f t="shared" si="34"/>
        <v>-</v>
      </c>
      <c r="L170" s="1041" t="str">
        <f t="shared" si="35"/>
        <v/>
      </c>
      <c r="N170" s="1087"/>
      <c r="O170" s="1042" cm="1">
        <f t="array" ref="O170">SUMPRODUCT(($F170:$F170="Parcial")*ABS($C170:$C170-$N170:$N170))</f>
        <v>0</v>
      </c>
      <c r="P170" s="1043"/>
      <c r="W170" s="1046" t="str">
        <f t="shared" si="36"/>
        <v/>
      </c>
      <c r="X170" s="1047" t="str">
        <f t="shared" si="37"/>
        <v/>
      </c>
      <c r="Y170" s="1146" t="str">
        <f t="shared" si="38"/>
        <v/>
      </c>
      <c r="Z170" s="1049" t="str">
        <f t="shared" si="39"/>
        <v/>
      </c>
      <c r="AA170" s="1049" t="str">
        <f t="shared" si="40"/>
        <v/>
      </c>
      <c r="AB170" s="1050" t="str">
        <f t="shared" si="41"/>
        <v/>
      </c>
      <c r="AD170" s="1052" t="str">
        <f t="shared" si="42"/>
        <v/>
      </c>
      <c r="AE170" s="1053" t="str">
        <f t="shared" si="43"/>
        <v/>
      </c>
    </row>
    <row r="171" spans="1:31" ht="12.75" customHeight="1">
      <c r="A171" s="1085">
        <v>16</v>
      </c>
      <c r="C171" s="1112"/>
      <c r="E171" s="1083" t="str">
        <f t="shared" si="32"/>
        <v/>
      </c>
      <c r="G171" s="1085" t="str">
        <f t="shared" si="31"/>
        <v/>
      </c>
      <c r="H171" s="1079" t="str">
        <f t="shared" si="33"/>
        <v/>
      </c>
      <c r="J171" s="1117" t="str">
        <f t="shared" si="34"/>
        <v>-</v>
      </c>
      <c r="L171" s="1041" t="str">
        <f t="shared" si="35"/>
        <v/>
      </c>
      <c r="N171" s="1087"/>
      <c r="O171" s="1042" cm="1">
        <f t="array" ref="O171">SUMPRODUCT(($F171:$F171="Parcial")*ABS($C171:$C171-$N171:$N171))</f>
        <v>0</v>
      </c>
      <c r="P171" s="1043"/>
      <c r="W171" s="1046" t="str">
        <f t="shared" si="36"/>
        <v/>
      </c>
      <c r="X171" s="1047" t="str">
        <f t="shared" si="37"/>
        <v/>
      </c>
      <c r="Y171" s="1146" t="str">
        <f t="shared" si="38"/>
        <v/>
      </c>
      <c r="Z171" s="1049" t="str">
        <f t="shared" si="39"/>
        <v/>
      </c>
      <c r="AA171" s="1049" t="str">
        <f t="shared" si="40"/>
        <v/>
      </c>
      <c r="AB171" s="1050" t="str">
        <f t="shared" si="41"/>
        <v/>
      </c>
      <c r="AD171" s="1052" t="str">
        <f t="shared" si="42"/>
        <v/>
      </c>
      <c r="AE171" s="1053" t="str">
        <f t="shared" si="43"/>
        <v/>
      </c>
    </row>
    <row r="172" spans="1:31" ht="12.75" customHeight="1">
      <c r="A172" s="1085">
        <v>17</v>
      </c>
      <c r="C172" s="1112"/>
      <c r="E172" s="1083" t="str">
        <f t="shared" si="32"/>
        <v/>
      </c>
      <c r="G172" s="1085" t="str">
        <f t="shared" si="31"/>
        <v/>
      </c>
      <c r="H172" s="1079" t="str">
        <f t="shared" si="33"/>
        <v/>
      </c>
      <c r="J172" s="1117" t="str">
        <f t="shared" si="34"/>
        <v>-</v>
      </c>
      <c r="L172" s="1041" t="str">
        <f t="shared" si="35"/>
        <v/>
      </c>
      <c r="N172" s="1087"/>
      <c r="O172" s="1042" cm="1">
        <f t="array" ref="O172">SUMPRODUCT(($F172:$F172="Parcial")*ABS($C172:$C172-$N172:$N172))</f>
        <v>0</v>
      </c>
      <c r="P172" s="1043"/>
      <c r="W172" s="1046" t="str">
        <f t="shared" si="36"/>
        <v/>
      </c>
      <c r="X172" s="1047" t="str">
        <f t="shared" si="37"/>
        <v/>
      </c>
      <c r="Y172" s="1146" t="str">
        <f t="shared" si="38"/>
        <v/>
      </c>
      <c r="Z172" s="1049" t="str">
        <f t="shared" si="39"/>
        <v/>
      </c>
      <c r="AA172" s="1049" t="str">
        <f t="shared" si="40"/>
        <v/>
      </c>
      <c r="AB172" s="1050" t="str">
        <f t="shared" si="41"/>
        <v/>
      </c>
      <c r="AD172" s="1052" t="str">
        <f t="shared" si="42"/>
        <v/>
      </c>
      <c r="AE172" s="1053" t="str">
        <f t="shared" si="43"/>
        <v/>
      </c>
    </row>
    <row r="173" spans="1:31" ht="12.75" customHeight="1">
      <c r="A173" s="1085">
        <v>18</v>
      </c>
      <c r="C173" s="1112"/>
      <c r="E173" s="1083" t="str">
        <f t="shared" si="32"/>
        <v/>
      </c>
      <c r="G173" s="1085" t="str">
        <f t="shared" si="31"/>
        <v/>
      </c>
      <c r="H173" s="1079" t="str">
        <f t="shared" si="33"/>
        <v/>
      </c>
      <c r="J173" s="1117" t="str">
        <f t="shared" si="34"/>
        <v>-</v>
      </c>
      <c r="L173" s="1041" t="str">
        <f t="shared" si="35"/>
        <v/>
      </c>
      <c r="N173" s="1087"/>
      <c r="O173" s="1042" cm="1">
        <f t="array" ref="O173">SUMPRODUCT(($F173:$F173="Parcial")*ABS($C173:$C173-$N173:$N173))</f>
        <v>0</v>
      </c>
      <c r="P173" s="1043"/>
      <c r="W173" s="1046" t="str">
        <f t="shared" si="36"/>
        <v/>
      </c>
      <c r="X173" s="1047" t="str">
        <f t="shared" si="37"/>
        <v/>
      </c>
      <c r="Y173" s="1146" t="str">
        <f t="shared" si="38"/>
        <v/>
      </c>
      <c r="Z173" s="1049" t="str">
        <f t="shared" si="39"/>
        <v/>
      </c>
      <c r="AA173" s="1049" t="str">
        <f t="shared" si="40"/>
        <v/>
      </c>
      <c r="AB173" s="1050" t="str">
        <f t="shared" si="41"/>
        <v/>
      </c>
      <c r="AD173" s="1052" t="str">
        <f t="shared" si="42"/>
        <v/>
      </c>
      <c r="AE173" s="1053" t="str">
        <f t="shared" si="43"/>
        <v/>
      </c>
    </row>
    <row r="174" spans="1:31" ht="12.75" customHeight="1">
      <c r="A174" s="1085">
        <v>19</v>
      </c>
      <c r="B174" s="1157"/>
      <c r="C174" s="1112"/>
      <c r="E174" s="1083" t="str">
        <f t="shared" si="32"/>
        <v/>
      </c>
      <c r="G174" s="1085" t="str">
        <f t="shared" si="31"/>
        <v/>
      </c>
      <c r="H174" s="1079" t="str">
        <f t="shared" si="33"/>
        <v/>
      </c>
      <c r="J174" s="1117" t="str">
        <f t="shared" si="34"/>
        <v>-</v>
      </c>
      <c r="L174" s="1041" t="str">
        <f t="shared" si="35"/>
        <v/>
      </c>
      <c r="N174" s="1087"/>
      <c r="O174" s="1042" cm="1">
        <f t="array" ref="O174">SUMPRODUCT(($F174:$F174="Parcial")*ABS($C174:$C174-$N174:$N174))</f>
        <v>0</v>
      </c>
      <c r="P174" s="1043"/>
      <c r="W174" s="1046" t="str">
        <f t="shared" si="36"/>
        <v/>
      </c>
      <c r="X174" s="1047" t="str">
        <f t="shared" si="37"/>
        <v/>
      </c>
      <c r="Y174" s="1146" t="str">
        <f t="shared" si="38"/>
        <v/>
      </c>
      <c r="Z174" s="1049" t="str">
        <f t="shared" si="39"/>
        <v/>
      </c>
      <c r="AA174" s="1049" t="str">
        <f t="shared" si="40"/>
        <v/>
      </c>
      <c r="AB174" s="1050" t="str">
        <f t="shared" si="41"/>
        <v/>
      </c>
      <c r="AD174" s="1052" t="str">
        <f t="shared" si="42"/>
        <v/>
      </c>
      <c r="AE174" s="1053" t="str">
        <f t="shared" si="43"/>
        <v/>
      </c>
    </row>
    <row r="175" spans="1:31" ht="12.75" customHeight="1">
      <c r="A175" s="1085">
        <v>20</v>
      </c>
      <c r="E175" s="1083" t="str">
        <f t="shared" si="32"/>
        <v/>
      </c>
      <c r="G175" s="1085" t="str">
        <f t="shared" si="31"/>
        <v/>
      </c>
      <c r="H175" s="1079" t="str">
        <f t="shared" si="33"/>
        <v/>
      </c>
      <c r="J175" s="1117" t="str">
        <f t="shared" si="34"/>
        <v>-</v>
      </c>
      <c r="L175" s="1041" t="str">
        <f t="shared" si="35"/>
        <v/>
      </c>
      <c r="N175" s="1087"/>
      <c r="O175" s="1042" cm="1">
        <f t="array" ref="O175">SUMPRODUCT(($F175:$F175="Parcial")*ABS($C175:$C175-$N175:$N175))</f>
        <v>0</v>
      </c>
      <c r="P175" s="1043"/>
      <c r="W175" s="1046" t="str">
        <f t="shared" si="36"/>
        <v/>
      </c>
      <c r="X175" s="1047" t="str">
        <f t="shared" si="37"/>
        <v/>
      </c>
      <c r="Y175" s="1146" t="str">
        <f t="shared" si="38"/>
        <v/>
      </c>
      <c r="Z175" s="1049" t="str">
        <f t="shared" si="39"/>
        <v/>
      </c>
      <c r="AA175" s="1049" t="str">
        <f t="shared" si="40"/>
        <v/>
      </c>
      <c r="AB175" s="1050" t="str">
        <f t="shared" si="41"/>
        <v/>
      </c>
      <c r="AD175" s="1052" t="str">
        <f t="shared" si="42"/>
        <v/>
      </c>
      <c r="AE175" s="1053" t="str">
        <f t="shared" si="43"/>
        <v/>
      </c>
    </row>
    <row r="176" spans="1:31" ht="12.75" customHeight="1">
      <c r="E176" s="1083" t="str">
        <f t="shared" si="32"/>
        <v/>
      </c>
      <c r="G176" s="1085" t="str">
        <f t="shared" si="31"/>
        <v/>
      </c>
      <c r="H176" s="1079" t="str">
        <f t="shared" si="33"/>
        <v/>
      </c>
      <c r="J176" s="1117" t="str">
        <f t="shared" si="34"/>
        <v>-</v>
      </c>
      <c r="L176" s="1041" t="str">
        <f t="shared" si="35"/>
        <v/>
      </c>
      <c r="N176" s="1087"/>
      <c r="O176" s="1042" cm="1">
        <f t="array" ref="O176">SUMPRODUCT(($F176:$F176="Parcial")*ABS($C176:$C176-$N176:$N176))</f>
        <v>0</v>
      </c>
      <c r="P176" s="1043"/>
      <c r="W176" s="1046" t="str">
        <f t="shared" si="36"/>
        <v/>
      </c>
      <c r="X176" s="1047" t="str">
        <f t="shared" si="37"/>
        <v/>
      </c>
      <c r="Y176" s="1146" t="str">
        <f t="shared" si="38"/>
        <v/>
      </c>
      <c r="Z176" s="1049" t="str">
        <f t="shared" si="39"/>
        <v/>
      </c>
      <c r="AA176" s="1049" t="str">
        <f t="shared" si="40"/>
        <v/>
      </c>
      <c r="AB176" s="1050" t="str">
        <f t="shared" si="41"/>
        <v/>
      </c>
      <c r="AD176" s="1052" t="str">
        <f t="shared" si="42"/>
        <v/>
      </c>
      <c r="AE176" s="1053" t="str">
        <f t="shared" si="43"/>
        <v/>
      </c>
    </row>
    <row r="177" spans="5:31" ht="12.75" customHeight="1">
      <c r="E177" s="1083" t="str">
        <f t="shared" si="32"/>
        <v/>
      </c>
      <c r="G177" s="1085" t="str">
        <f t="shared" si="31"/>
        <v/>
      </c>
      <c r="H177" s="1079" t="str">
        <f t="shared" si="33"/>
        <v/>
      </c>
      <c r="J177" s="1117" t="str">
        <f t="shared" si="34"/>
        <v>-</v>
      </c>
      <c r="L177" s="1041" t="str">
        <f t="shared" si="35"/>
        <v/>
      </c>
      <c r="N177" s="1087"/>
      <c r="O177" s="1042" cm="1">
        <f t="array" ref="O177">SUMPRODUCT(($F177:$F177="Parcial")*ABS($C177:$C177-$N177:$N177))</f>
        <v>0</v>
      </c>
      <c r="P177" s="1043"/>
      <c r="W177" s="1046" t="str">
        <f t="shared" si="36"/>
        <v/>
      </c>
      <c r="X177" s="1047" t="str">
        <f t="shared" si="37"/>
        <v/>
      </c>
      <c r="Y177" s="1146" t="str">
        <f t="shared" si="38"/>
        <v/>
      </c>
      <c r="Z177" s="1049" t="str">
        <f t="shared" si="39"/>
        <v/>
      </c>
      <c r="AA177" s="1049" t="str">
        <f t="shared" si="40"/>
        <v/>
      </c>
      <c r="AB177" s="1050" t="str">
        <f t="shared" si="41"/>
        <v/>
      </c>
      <c r="AD177" s="1052" t="str">
        <f t="shared" si="42"/>
        <v/>
      </c>
      <c r="AE177" s="1053" t="str">
        <f t="shared" si="43"/>
        <v/>
      </c>
    </row>
    <row r="178" spans="5:31" ht="12.75" customHeight="1">
      <c r="E178" s="1083" t="str">
        <f t="shared" si="32"/>
        <v/>
      </c>
      <c r="G178" s="1085" t="str">
        <f t="shared" si="31"/>
        <v/>
      </c>
      <c r="H178" s="1079" t="str">
        <f t="shared" si="33"/>
        <v/>
      </c>
      <c r="J178" s="1117" t="str">
        <f t="shared" si="34"/>
        <v>-</v>
      </c>
      <c r="L178" s="1041" t="str">
        <f t="shared" si="35"/>
        <v/>
      </c>
      <c r="N178" s="1087"/>
      <c r="O178" s="1042" cm="1">
        <f t="array" ref="O178">SUMPRODUCT(($F178:$F178="Parcial")*ABS($C178:$C178-$N178:$N178))</f>
        <v>0</v>
      </c>
      <c r="P178" s="1043"/>
      <c r="W178" s="1046" t="str">
        <f t="shared" si="36"/>
        <v/>
      </c>
      <c r="X178" s="1047" t="str">
        <f t="shared" si="37"/>
        <v/>
      </c>
      <c r="Y178" s="1146" t="str">
        <f t="shared" si="38"/>
        <v/>
      </c>
      <c r="Z178" s="1049" t="str">
        <f t="shared" si="39"/>
        <v/>
      </c>
      <c r="AA178" s="1049" t="str">
        <f t="shared" si="40"/>
        <v/>
      </c>
      <c r="AB178" s="1050" t="str">
        <f t="shared" si="41"/>
        <v/>
      </c>
      <c r="AD178" s="1052" t="str">
        <f t="shared" si="42"/>
        <v/>
      </c>
      <c r="AE178" s="1053" t="str">
        <f t="shared" si="43"/>
        <v/>
      </c>
    </row>
    <row r="179" spans="5:31" ht="12.75" customHeight="1">
      <c r="E179" s="1083" t="str">
        <f t="shared" si="32"/>
        <v/>
      </c>
      <c r="G179" s="1085" t="str">
        <f t="shared" si="31"/>
        <v/>
      </c>
      <c r="H179" s="1079" t="str">
        <f t="shared" si="33"/>
        <v/>
      </c>
      <c r="J179" s="1117" t="str">
        <f t="shared" si="34"/>
        <v>-</v>
      </c>
      <c r="L179" s="1041" t="str">
        <f t="shared" si="35"/>
        <v/>
      </c>
      <c r="N179" s="1087"/>
      <c r="O179" s="1042" cm="1">
        <f t="array" ref="O179">SUMPRODUCT(($F179:$F179="Parcial")*ABS($C179:$C179-$N179:$N179))</f>
        <v>0</v>
      </c>
      <c r="P179" s="1043"/>
      <c r="W179" s="1046" t="str">
        <f t="shared" si="36"/>
        <v/>
      </c>
      <c r="X179" s="1047" t="str">
        <f t="shared" si="37"/>
        <v/>
      </c>
      <c r="Y179" s="1146" t="str">
        <f t="shared" si="38"/>
        <v/>
      </c>
      <c r="Z179" s="1049" t="str">
        <f t="shared" si="39"/>
        <v/>
      </c>
      <c r="AA179" s="1049" t="str">
        <f t="shared" si="40"/>
        <v/>
      </c>
      <c r="AB179" s="1050" t="str">
        <f t="shared" si="41"/>
        <v/>
      </c>
      <c r="AD179" s="1052" t="str">
        <f t="shared" si="42"/>
        <v/>
      </c>
      <c r="AE179" s="1053" t="str">
        <f t="shared" si="43"/>
        <v/>
      </c>
    </row>
    <row r="180" spans="5:31" ht="12.75" customHeight="1">
      <c r="E180" s="1083" t="str">
        <f t="shared" si="32"/>
        <v/>
      </c>
      <c r="G180" s="1085" t="str">
        <f t="shared" si="31"/>
        <v/>
      </c>
      <c r="H180" s="1079" t="str">
        <f t="shared" si="33"/>
        <v/>
      </c>
      <c r="J180" s="1117" t="str">
        <f t="shared" si="34"/>
        <v>-</v>
      </c>
      <c r="L180" s="1041" t="str">
        <f t="shared" si="35"/>
        <v/>
      </c>
      <c r="N180" s="1087"/>
      <c r="O180" s="1042" cm="1">
        <f t="array" ref="O180">SUMPRODUCT(($F180:$F180="Parcial")*ABS($C180:$C180-$N180:$N180))</f>
        <v>0</v>
      </c>
      <c r="P180" s="1043"/>
      <c r="W180" s="1046" t="str">
        <f t="shared" si="36"/>
        <v/>
      </c>
      <c r="X180" s="1047" t="str">
        <f t="shared" si="37"/>
        <v/>
      </c>
      <c r="Y180" s="1146" t="str">
        <f t="shared" si="38"/>
        <v/>
      </c>
      <c r="Z180" s="1049" t="str">
        <f t="shared" si="39"/>
        <v/>
      </c>
      <c r="AA180" s="1049" t="str">
        <f t="shared" si="40"/>
        <v/>
      </c>
      <c r="AB180" s="1050" t="str">
        <f t="shared" si="41"/>
        <v/>
      </c>
      <c r="AD180" s="1052" t="str">
        <f t="shared" si="42"/>
        <v/>
      </c>
      <c r="AE180" s="1053" t="str">
        <f t="shared" si="43"/>
        <v/>
      </c>
    </row>
    <row r="181" spans="5:31" ht="12.75" customHeight="1">
      <c r="E181" s="1083" t="str">
        <f t="shared" si="32"/>
        <v/>
      </c>
      <c r="G181" s="1085" t="str">
        <f t="shared" si="31"/>
        <v/>
      </c>
      <c r="H181" s="1079" t="str">
        <f t="shared" si="33"/>
        <v/>
      </c>
      <c r="J181" s="1117" t="str">
        <f t="shared" si="34"/>
        <v>-</v>
      </c>
      <c r="L181" s="1041" t="str">
        <f t="shared" si="35"/>
        <v/>
      </c>
      <c r="N181" s="1087"/>
      <c r="O181" s="1042" cm="1">
        <f t="array" ref="O181">SUMPRODUCT(($F181:$F181="Parcial")*ABS($C181:$C181-$N181:$N181))</f>
        <v>0</v>
      </c>
      <c r="P181" s="1043"/>
      <c r="W181" s="1046" t="str">
        <f t="shared" si="36"/>
        <v/>
      </c>
      <c r="X181" s="1047" t="str">
        <f t="shared" si="37"/>
        <v/>
      </c>
      <c r="Y181" s="1146" t="str">
        <f t="shared" si="38"/>
        <v/>
      </c>
      <c r="Z181" s="1049" t="str">
        <f t="shared" si="39"/>
        <v/>
      </c>
      <c r="AA181" s="1049" t="str">
        <f t="shared" si="40"/>
        <v/>
      </c>
      <c r="AB181" s="1050" t="str">
        <f t="shared" si="41"/>
        <v/>
      </c>
      <c r="AD181" s="1052" t="str">
        <f t="shared" si="42"/>
        <v/>
      </c>
      <c r="AE181" s="1053" t="str">
        <f t="shared" si="43"/>
        <v/>
      </c>
    </row>
    <row r="182" spans="5:31" ht="12.75" customHeight="1">
      <c r="E182" s="1083" t="str">
        <f t="shared" si="32"/>
        <v/>
      </c>
      <c r="G182" s="1085" t="str">
        <f t="shared" si="31"/>
        <v/>
      </c>
      <c r="H182" s="1079" t="str">
        <f t="shared" si="33"/>
        <v/>
      </c>
      <c r="J182" s="1117" t="str">
        <f t="shared" si="34"/>
        <v>-</v>
      </c>
      <c r="L182" s="1041" t="str">
        <f t="shared" si="35"/>
        <v/>
      </c>
      <c r="N182" s="1087"/>
      <c r="O182" s="1042" cm="1">
        <f t="array" ref="O182">SUMPRODUCT(($F182:$F182="Parcial")*ABS($C182:$C182-$N182:$N182))</f>
        <v>0</v>
      </c>
      <c r="P182" s="1043"/>
      <c r="W182" s="1046" t="str">
        <f t="shared" si="36"/>
        <v/>
      </c>
      <c r="X182" s="1047" t="str">
        <f t="shared" si="37"/>
        <v/>
      </c>
      <c r="Y182" s="1146" t="str">
        <f t="shared" si="38"/>
        <v/>
      </c>
      <c r="Z182" s="1049" t="str">
        <f t="shared" si="39"/>
        <v/>
      </c>
      <c r="AA182" s="1049" t="str">
        <f t="shared" si="40"/>
        <v/>
      </c>
      <c r="AB182" s="1050" t="str">
        <f t="shared" si="41"/>
        <v/>
      </c>
      <c r="AD182" s="1052" t="str">
        <f t="shared" si="42"/>
        <v/>
      </c>
      <c r="AE182" s="1053" t="str">
        <f t="shared" si="43"/>
        <v/>
      </c>
    </row>
    <row r="183" spans="5:31" ht="12.75" customHeight="1">
      <c r="E183" s="1083" t="str">
        <f t="shared" si="32"/>
        <v/>
      </c>
      <c r="G183" s="1085" t="str">
        <f t="shared" si="31"/>
        <v/>
      </c>
      <c r="H183" s="1079" t="str">
        <f t="shared" si="33"/>
        <v/>
      </c>
      <c r="J183" s="1117" t="str">
        <f t="shared" si="34"/>
        <v>-</v>
      </c>
      <c r="L183" s="1041" t="str">
        <f t="shared" si="35"/>
        <v/>
      </c>
      <c r="N183" s="1087"/>
      <c r="O183" s="1042" cm="1">
        <f t="array" ref="O183">SUMPRODUCT(($F183:$F183="Parcial")*ABS($C183:$C183-$N183:$N183))</f>
        <v>0</v>
      </c>
      <c r="P183" s="1043"/>
      <c r="W183" s="1046" t="str">
        <f t="shared" si="36"/>
        <v/>
      </c>
      <c r="X183" s="1047" t="str">
        <f t="shared" si="37"/>
        <v/>
      </c>
      <c r="Y183" s="1146" t="str">
        <f t="shared" si="38"/>
        <v/>
      </c>
      <c r="Z183" s="1049" t="str">
        <f t="shared" si="39"/>
        <v/>
      </c>
      <c r="AA183" s="1049" t="str">
        <f t="shared" si="40"/>
        <v/>
      </c>
      <c r="AB183" s="1050" t="str">
        <f t="shared" si="41"/>
        <v/>
      </c>
      <c r="AD183" s="1052" t="str">
        <f t="shared" si="42"/>
        <v/>
      </c>
      <c r="AE183" s="1053" t="str">
        <f t="shared" si="43"/>
        <v/>
      </c>
    </row>
    <row r="184" spans="5:31" ht="12.75" customHeight="1">
      <c r="E184" s="1083" t="str">
        <f t="shared" si="32"/>
        <v/>
      </c>
      <c r="G184" s="1085" t="str">
        <f t="shared" si="31"/>
        <v/>
      </c>
      <c r="H184" s="1079" t="str">
        <f t="shared" si="33"/>
        <v/>
      </c>
      <c r="J184" s="1117" t="str">
        <f t="shared" si="34"/>
        <v>-</v>
      </c>
      <c r="L184" s="1041" t="str">
        <f t="shared" si="35"/>
        <v/>
      </c>
      <c r="N184" s="1087"/>
      <c r="O184" s="1042" cm="1">
        <f t="array" ref="O184">SUMPRODUCT(($F184:$F184="Parcial")*ABS($C184:$C184-$N184:$N184))</f>
        <v>0</v>
      </c>
      <c r="P184" s="1043"/>
      <c r="W184" s="1046" t="str">
        <f t="shared" si="36"/>
        <v/>
      </c>
      <c r="X184" s="1047" t="str">
        <f t="shared" si="37"/>
        <v/>
      </c>
      <c r="Y184" s="1146" t="str">
        <f t="shared" si="38"/>
        <v/>
      </c>
      <c r="Z184" s="1049" t="str">
        <f t="shared" si="39"/>
        <v/>
      </c>
      <c r="AA184" s="1049" t="str">
        <f t="shared" si="40"/>
        <v/>
      </c>
      <c r="AB184" s="1050" t="str">
        <f t="shared" si="41"/>
        <v/>
      </c>
      <c r="AD184" s="1052" t="str">
        <f t="shared" si="42"/>
        <v/>
      </c>
      <c r="AE184" s="1053" t="str">
        <f t="shared" si="43"/>
        <v/>
      </c>
    </row>
    <row r="185" spans="5:31" ht="12.75" customHeight="1">
      <c r="E185" s="1083" t="str">
        <f t="shared" si="32"/>
        <v/>
      </c>
      <c r="G185" s="1085" t="str">
        <f t="shared" si="31"/>
        <v/>
      </c>
      <c r="H185" s="1079" t="str">
        <f t="shared" si="33"/>
        <v/>
      </c>
      <c r="J185" s="1117" t="str">
        <f t="shared" si="34"/>
        <v>-</v>
      </c>
      <c r="L185" s="1041" t="str">
        <f t="shared" si="35"/>
        <v/>
      </c>
      <c r="N185" s="1087"/>
      <c r="O185" s="1042" cm="1">
        <f t="array" ref="O185">SUMPRODUCT(($F185:$F185="Parcial")*ABS($C185:$C185-$N185:$N185))</f>
        <v>0</v>
      </c>
      <c r="P185" s="1043"/>
      <c r="W185" s="1046" t="str">
        <f t="shared" si="36"/>
        <v/>
      </c>
      <c r="X185" s="1047" t="str">
        <f t="shared" si="37"/>
        <v/>
      </c>
      <c r="Y185" s="1146" t="str">
        <f t="shared" si="38"/>
        <v/>
      </c>
      <c r="Z185" s="1049" t="str">
        <f t="shared" si="39"/>
        <v/>
      </c>
      <c r="AA185" s="1049" t="str">
        <f t="shared" si="40"/>
        <v/>
      </c>
      <c r="AB185" s="1050" t="str">
        <f t="shared" si="41"/>
        <v/>
      </c>
      <c r="AD185" s="1052" t="str">
        <f t="shared" si="42"/>
        <v/>
      </c>
      <c r="AE185" s="1053" t="str">
        <f t="shared" si="43"/>
        <v/>
      </c>
    </row>
    <row r="186" spans="5:31" ht="12.75" customHeight="1">
      <c r="E186" s="1083" t="str">
        <f t="shared" si="32"/>
        <v/>
      </c>
      <c r="G186" s="1085" t="str">
        <f t="shared" si="31"/>
        <v/>
      </c>
      <c r="H186" s="1079" t="str">
        <f t="shared" si="33"/>
        <v/>
      </c>
      <c r="J186" s="1117" t="str">
        <f t="shared" si="34"/>
        <v>-</v>
      </c>
      <c r="L186" s="1041" t="str">
        <f t="shared" si="35"/>
        <v/>
      </c>
      <c r="N186" s="1087"/>
      <c r="O186" s="1042" cm="1">
        <f t="array" ref="O186">SUMPRODUCT(($F186:$F186="Parcial")*ABS($C186:$C186-$N186:$N186))</f>
        <v>0</v>
      </c>
      <c r="P186" s="1043"/>
      <c r="W186" s="1046" t="str">
        <f t="shared" si="36"/>
        <v/>
      </c>
      <c r="X186" s="1047" t="str">
        <f t="shared" si="37"/>
        <v/>
      </c>
      <c r="Y186" s="1146" t="str">
        <f t="shared" si="38"/>
        <v/>
      </c>
      <c r="Z186" s="1049" t="str">
        <f t="shared" si="39"/>
        <v/>
      </c>
      <c r="AA186" s="1049" t="str">
        <f t="shared" si="40"/>
        <v/>
      </c>
      <c r="AB186" s="1050" t="str">
        <f t="shared" si="41"/>
        <v/>
      </c>
      <c r="AD186" s="1052" t="str">
        <f t="shared" si="42"/>
        <v/>
      </c>
      <c r="AE186" s="1053" t="str">
        <f t="shared" si="43"/>
        <v/>
      </c>
    </row>
    <row r="187" spans="5:31" ht="12.75" customHeight="1">
      <c r="E187" s="1083" t="str">
        <f t="shared" si="32"/>
        <v/>
      </c>
      <c r="G187" s="1085" t="str">
        <f t="shared" si="31"/>
        <v/>
      </c>
      <c r="H187" s="1079" t="str">
        <f t="shared" si="33"/>
        <v/>
      </c>
      <c r="J187" s="1117" t="str">
        <f t="shared" si="34"/>
        <v>-</v>
      </c>
      <c r="L187" s="1041" t="str">
        <f t="shared" si="35"/>
        <v/>
      </c>
      <c r="N187" s="1087"/>
      <c r="O187" s="1042" cm="1">
        <f t="array" ref="O187">SUMPRODUCT(($F187:$F187="Parcial")*ABS($C187:$C187-$N187:$N187))</f>
        <v>0</v>
      </c>
      <c r="P187" s="1043"/>
      <c r="W187" s="1046" t="str">
        <f t="shared" si="36"/>
        <v/>
      </c>
      <c r="X187" s="1047" t="str">
        <f t="shared" si="37"/>
        <v/>
      </c>
      <c r="Y187" s="1146" t="str">
        <f t="shared" si="38"/>
        <v/>
      </c>
      <c r="Z187" s="1049" t="str">
        <f t="shared" si="39"/>
        <v/>
      </c>
      <c r="AA187" s="1049" t="str">
        <f t="shared" si="40"/>
        <v/>
      </c>
      <c r="AB187" s="1050" t="str">
        <f t="shared" si="41"/>
        <v/>
      </c>
      <c r="AD187" s="1052" t="str">
        <f t="shared" si="42"/>
        <v/>
      </c>
      <c r="AE187" s="1053" t="str">
        <f t="shared" si="43"/>
        <v/>
      </c>
    </row>
    <row r="188" spans="5:31" ht="12.75" customHeight="1">
      <c r="E188" s="1083" t="str">
        <f t="shared" si="32"/>
        <v/>
      </c>
      <c r="G188" s="1085" t="str">
        <f t="shared" si="31"/>
        <v/>
      </c>
      <c r="H188" s="1079" t="str">
        <f t="shared" si="33"/>
        <v/>
      </c>
      <c r="J188" s="1117" t="str">
        <f t="shared" si="34"/>
        <v>-</v>
      </c>
      <c r="L188" s="1041" t="str">
        <f t="shared" si="35"/>
        <v/>
      </c>
      <c r="N188" s="1087"/>
      <c r="O188" s="1042" cm="1">
        <f t="array" ref="O188">SUMPRODUCT(($F188:$F188="Parcial")*ABS($C188:$C188-$N188:$N188))</f>
        <v>0</v>
      </c>
      <c r="P188" s="1043"/>
      <c r="W188" s="1046" t="str">
        <f t="shared" si="36"/>
        <v/>
      </c>
      <c r="X188" s="1047" t="str">
        <f t="shared" si="37"/>
        <v/>
      </c>
      <c r="Y188" s="1146" t="str">
        <f t="shared" si="38"/>
        <v/>
      </c>
      <c r="Z188" s="1049" t="str">
        <f t="shared" si="39"/>
        <v/>
      </c>
      <c r="AA188" s="1049" t="str">
        <f t="shared" si="40"/>
        <v/>
      </c>
      <c r="AB188" s="1050" t="str">
        <f t="shared" si="41"/>
        <v/>
      </c>
      <c r="AD188" s="1052" t="str">
        <f t="shared" si="42"/>
        <v/>
      </c>
      <c r="AE188" s="1053" t="str">
        <f t="shared" si="43"/>
        <v/>
      </c>
    </row>
    <row r="189" spans="5:31" ht="12.75" customHeight="1">
      <c r="E189" s="1083" t="str">
        <f t="shared" si="32"/>
        <v/>
      </c>
      <c r="G189" s="1085" t="str">
        <f t="shared" si="31"/>
        <v/>
      </c>
      <c r="H189" s="1079" t="str">
        <f t="shared" si="33"/>
        <v/>
      </c>
      <c r="J189" s="1117" t="str">
        <f t="shared" si="34"/>
        <v>-</v>
      </c>
      <c r="L189" s="1041" t="str">
        <f t="shared" si="35"/>
        <v/>
      </c>
      <c r="N189" s="1087"/>
      <c r="O189" s="1042" cm="1">
        <f t="array" ref="O189">SUMPRODUCT(($F189:$F189="Parcial")*ABS($C189:$C189-$N189:$N189))</f>
        <v>0</v>
      </c>
      <c r="P189" s="1043"/>
      <c r="W189" s="1046" t="str">
        <f t="shared" si="36"/>
        <v/>
      </c>
      <c r="X189" s="1047" t="str">
        <f t="shared" si="37"/>
        <v/>
      </c>
      <c r="Y189" s="1146" t="str">
        <f t="shared" si="38"/>
        <v/>
      </c>
      <c r="Z189" s="1049" t="str">
        <f t="shared" si="39"/>
        <v/>
      </c>
      <c r="AA189" s="1049" t="str">
        <f t="shared" si="40"/>
        <v/>
      </c>
      <c r="AB189" s="1050" t="str">
        <f t="shared" si="41"/>
        <v/>
      </c>
      <c r="AD189" s="1052" t="str">
        <f t="shared" si="42"/>
        <v/>
      </c>
      <c r="AE189" s="1053" t="str">
        <f t="shared" si="43"/>
        <v/>
      </c>
    </row>
    <row r="190" spans="5:31" ht="12.75" customHeight="1">
      <c r="E190" s="1083" t="str">
        <f t="shared" si="32"/>
        <v/>
      </c>
      <c r="G190" s="1085" t="str">
        <f t="shared" si="31"/>
        <v/>
      </c>
      <c r="H190" s="1079" t="str">
        <f t="shared" si="33"/>
        <v/>
      </c>
      <c r="J190" s="1117" t="str">
        <f t="shared" si="34"/>
        <v>-</v>
      </c>
      <c r="L190" s="1041" t="str">
        <f t="shared" si="35"/>
        <v/>
      </c>
      <c r="N190" s="1087"/>
      <c r="O190" s="1042" cm="1">
        <f t="array" ref="O190">SUMPRODUCT(($F190:$F190="Parcial")*ABS($C190:$C190-$N190:$N190))</f>
        <v>0</v>
      </c>
      <c r="P190" s="1043"/>
      <c r="W190" s="1046" t="str">
        <f t="shared" si="36"/>
        <v/>
      </c>
      <c r="X190" s="1047" t="str">
        <f t="shared" si="37"/>
        <v/>
      </c>
      <c r="Y190" s="1146" t="str">
        <f t="shared" si="38"/>
        <v/>
      </c>
      <c r="Z190" s="1049" t="str">
        <f t="shared" si="39"/>
        <v/>
      </c>
      <c r="AA190" s="1049" t="str">
        <f t="shared" si="40"/>
        <v/>
      </c>
      <c r="AB190" s="1050" t="str">
        <f t="shared" si="41"/>
        <v/>
      </c>
      <c r="AD190" s="1052" t="str">
        <f t="shared" si="42"/>
        <v/>
      </c>
      <c r="AE190" s="1053" t="str">
        <f t="shared" si="43"/>
        <v/>
      </c>
    </row>
    <row r="191" spans="5:31" ht="12.75" customHeight="1">
      <c r="E191" s="1083" t="str">
        <f t="shared" si="32"/>
        <v/>
      </c>
      <c r="G191" s="1085" t="str">
        <f t="shared" si="31"/>
        <v/>
      </c>
      <c r="H191" s="1079" t="str">
        <f t="shared" si="33"/>
        <v/>
      </c>
      <c r="J191" s="1117" t="str">
        <f t="shared" si="34"/>
        <v>-</v>
      </c>
      <c r="L191" s="1041" t="str">
        <f t="shared" si="35"/>
        <v/>
      </c>
      <c r="N191" s="1087"/>
      <c r="O191" s="1042" cm="1">
        <f t="array" ref="O191">SUMPRODUCT(($F191:$F191="Parcial")*ABS($C191:$C191-$N191:$N191))</f>
        <v>0</v>
      </c>
      <c r="P191" s="1043"/>
      <c r="W191" s="1046" t="str">
        <f t="shared" si="36"/>
        <v/>
      </c>
      <c r="X191" s="1047" t="str">
        <f t="shared" si="37"/>
        <v/>
      </c>
      <c r="Y191" s="1146" t="str">
        <f t="shared" si="38"/>
        <v/>
      </c>
      <c r="Z191" s="1049" t="str">
        <f t="shared" si="39"/>
        <v/>
      </c>
      <c r="AA191" s="1049" t="str">
        <f t="shared" si="40"/>
        <v/>
      </c>
      <c r="AB191" s="1050" t="str">
        <f t="shared" si="41"/>
        <v/>
      </c>
      <c r="AD191" s="1052" t="str">
        <f t="shared" si="42"/>
        <v/>
      </c>
      <c r="AE191" s="1053" t="str">
        <f t="shared" si="43"/>
        <v/>
      </c>
    </row>
    <row r="192" spans="5:31" ht="12.75" customHeight="1">
      <c r="E192" s="1083" t="str">
        <f t="shared" si="32"/>
        <v/>
      </c>
      <c r="G192" s="1085" t="str">
        <f t="shared" si="31"/>
        <v/>
      </c>
      <c r="H192" s="1079" t="str">
        <f t="shared" si="33"/>
        <v/>
      </c>
      <c r="J192" s="1117" t="str">
        <f t="shared" si="34"/>
        <v>-</v>
      </c>
      <c r="L192" s="1041" t="str">
        <f t="shared" si="35"/>
        <v/>
      </c>
      <c r="N192" s="1087"/>
      <c r="O192" s="1042" cm="1">
        <f t="array" ref="O192">SUMPRODUCT(($F192:$F192="Parcial")*ABS($C192:$C192-$N192:$N192))</f>
        <v>0</v>
      </c>
      <c r="P192" s="1043"/>
      <c r="W192" s="1046" t="str">
        <f t="shared" si="36"/>
        <v/>
      </c>
      <c r="X192" s="1047" t="str">
        <f t="shared" si="37"/>
        <v/>
      </c>
      <c r="Y192" s="1146" t="str">
        <f t="shared" si="38"/>
        <v/>
      </c>
      <c r="Z192" s="1049" t="str">
        <f t="shared" si="39"/>
        <v/>
      </c>
      <c r="AA192" s="1049" t="str">
        <f t="shared" si="40"/>
        <v/>
      </c>
      <c r="AB192" s="1050" t="str">
        <f t="shared" si="41"/>
        <v/>
      </c>
      <c r="AD192" s="1052" t="str">
        <f t="shared" si="42"/>
        <v/>
      </c>
      <c r="AE192" s="1053" t="str">
        <f t="shared" si="43"/>
        <v/>
      </c>
    </row>
    <row r="193" spans="5:31" ht="12.75" customHeight="1">
      <c r="E193" s="1083" t="str">
        <f t="shared" si="32"/>
        <v/>
      </c>
      <c r="G193" s="1085" t="str">
        <f t="shared" si="31"/>
        <v/>
      </c>
      <c r="H193" s="1079" t="str">
        <f t="shared" si="33"/>
        <v/>
      </c>
      <c r="J193" s="1117" t="str">
        <f t="shared" si="34"/>
        <v>-</v>
      </c>
      <c r="L193" s="1041" t="str">
        <f t="shared" si="35"/>
        <v/>
      </c>
      <c r="N193" s="1087"/>
      <c r="O193" s="1042" cm="1">
        <f t="array" ref="O193">SUMPRODUCT(($F193:$F193="Parcial")*ABS($C193:$C193-$N193:$N193))</f>
        <v>0</v>
      </c>
      <c r="P193" s="1043"/>
      <c r="W193" s="1046" t="str">
        <f t="shared" si="36"/>
        <v/>
      </c>
      <c r="X193" s="1047" t="str">
        <f t="shared" si="37"/>
        <v/>
      </c>
      <c r="Y193" s="1146" t="str">
        <f t="shared" si="38"/>
        <v/>
      </c>
      <c r="Z193" s="1049" t="str">
        <f t="shared" si="39"/>
        <v/>
      </c>
      <c r="AA193" s="1049" t="str">
        <f t="shared" si="40"/>
        <v/>
      </c>
      <c r="AB193" s="1050" t="str">
        <f t="shared" si="41"/>
        <v/>
      </c>
      <c r="AD193" s="1052" t="str">
        <f t="shared" si="42"/>
        <v/>
      </c>
      <c r="AE193" s="1053" t="str">
        <f t="shared" si="43"/>
        <v/>
      </c>
    </row>
    <row r="194" spans="5:31" ht="12.75" customHeight="1">
      <c r="E194" s="1083" t="str">
        <f t="shared" si="32"/>
        <v/>
      </c>
      <c r="G194" s="1085" t="str">
        <f t="shared" ref="G194:G257" si="44">IF(F194="Paid","Settled",IF(E194="","",IF(E194&lt;0,"Over Due",IF(E194&lt;=10,"Due soon",IF(E194&lt;=20,"FP need",IF(E194&lt;=30,"Pending","Pending"))))))</f>
        <v/>
      </c>
      <c r="H194" s="1079" t="str">
        <f t="shared" si="33"/>
        <v/>
      </c>
      <c r="J194" s="1117" t="str">
        <f t="shared" si="34"/>
        <v>-</v>
      </c>
      <c r="L194" s="1041" t="str">
        <f t="shared" si="35"/>
        <v/>
      </c>
      <c r="N194" s="1087"/>
      <c r="O194" s="1042" cm="1">
        <f t="array" ref="O194">SUMPRODUCT(($F194:$F194="Parcial")*ABS($C194:$C194-$N194:$N194))</f>
        <v>0</v>
      </c>
      <c r="P194" s="1043"/>
      <c r="W194" s="1046" t="str">
        <f t="shared" si="36"/>
        <v/>
      </c>
      <c r="X194" s="1047" t="str">
        <f t="shared" si="37"/>
        <v/>
      </c>
      <c r="Y194" s="1146" t="str">
        <f t="shared" si="38"/>
        <v/>
      </c>
      <c r="Z194" s="1049" t="str">
        <f t="shared" si="39"/>
        <v/>
      </c>
      <c r="AA194" s="1049" t="str">
        <f t="shared" si="40"/>
        <v/>
      </c>
      <c r="AB194" s="1050" t="str">
        <f t="shared" si="41"/>
        <v/>
      </c>
      <c r="AD194" s="1052" t="str">
        <f t="shared" si="42"/>
        <v/>
      </c>
      <c r="AE194" s="1053" t="str">
        <f t="shared" si="43"/>
        <v/>
      </c>
    </row>
    <row r="195" spans="5:31" ht="12.75" customHeight="1">
      <c r="E195" s="1083" t="str">
        <f t="shared" ref="E195:E258" si="45">IF(D195="","",IF(F195="paid",0,I195-J195))</f>
        <v/>
      </c>
      <c r="G195" s="1085" t="str">
        <f t="shared" si="44"/>
        <v/>
      </c>
      <c r="H195" s="1079" t="str">
        <f t="shared" ref="H195:H258" si="46">IFERROR(CHOOSE($X195,"መስከረም","ጥቅምት","ህዳር  ","ታህሳስ ","ጥር ","የካቲት ","መጋቢት ","ሚይዚያ ","ግንቦት ","ሰኔ ","ሐምሌ ","ነሐሴ ","Pagume"),"")</f>
        <v/>
      </c>
      <c r="J195" s="1117" t="str">
        <f t="shared" ref="J195:J258" si="47">IF(D195="","-",$Q$1-D195)</f>
        <v>-</v>
      </c>
      <c r="L195" s="1041" t="str">
        <f t="shared" ref="L195:L258" si="48">IF(E195="","",$Q$1+E195)</f>
        <v/>
      </c>
      <c r="N195" s="1087"/>
      <c r="O195" s="1042" cm="1">
        <f t="array" ref="O195">SUMPRODUCT(($F195:$F195="Parcial")*ABS($C195:$C195-$N195:$N195))</f>
        <v>0</v>
      </c>
      <c r="P195" s="1043"/>
      <c r="W195" s="1046" t="str">
        <f t="shared" ref="W195:W258" si="49">IF($D195="","",_xlfn.LET(_xlpm.gDate,D195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95" s="1047" t="str">
        <f t="shared" ref="X195:X258" si="50">IF($W195="","",TEXT($W195,"mm"))</f>
        <v/>
      </c>
      <c r="Y195" s="1146" t="str">
        <f t="shared" ref="Y195:Y258" si="51">IFERROR(CHOOSE(X195,"መስከረም","ጥቅምት","ህዳር  ","ታህሳስ ","ጥር ","የካቲት ","መጋቢት ","ሚይዚያ ","ግንቦት ","ሰኔ ","ሐምሌ ","ነሐሴ ","Pagume"),"")</f>
        <v/>
      </c>
      <c r="Z195" s="1049" t="str">
        <f t="shared" ref="Z195:Z258" si="52">IF($K195="","",_xlfn.LET(_xlpm.gDate,K195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95" s="1049" t="str">
        <f t="shared" ref="AA195:AA258" si="53">IF($Z195="","",TEXT($Z195,"mm"))</f>
        <v/>
      </c>
      <c r="AB195" s="1050" t="str">
        <f t="shared" ref="AB195:AB258" si="54">IFERROR(CHOOSE(AA195,"መስከረም","ጥቅምት","ህዳር  ","ታህሳስ ","ጥር ","የካቲት ","መጋቢት ","ሚይዚያ ","ግንቦት ","ሰኔ ","ሐምሌ ","ነሐሴ ","Pagume"),"")</f>
        <v/>
      </c>
      <c r="AD195" s="1052" t="str">
        <f t="shared" ref="AD195:AD258" si="55">IF($D195="","",YEAR(D195)&amp;"-W"&amp;WEEKNUM(D195,2))</f>
        <v/>
      </c>
      <c r="AE195" s="1053" t="str">
        <f t="shared" ref="AE195:AE258" si="56">IF($K195="","",YEAR(K195)&amp;"-W"&amp;WEEKNUM(K195,2))</f>
        <v/>
      </c>
    </row>
    <row r="196" spans="5:31" ht="12.75" customHeight="1">
      <c r="E196" s="1083" t="str">
        <f t="shared" si="45"/>
        <v/>
      </c>
      <c r="G196" s="1085" t="str">
        <f t="shared" si="44"/>
        <v/>
      </c>
      <c r="H196" s="1079" t="str">
        <f t="shared" si="46"/>
        <v/>
      </c>
      <c r="J196" s="1117" t="str">
        <f t="shared" si="47"/>
        <v>-</v>
      </c>
      <c r="L196" s="1041" t="str">
        <f t="shared" si="48"/>
        <v/>
      </c>
      <c r="N196" s="1087"/>
      <c r="O196" s="1042" cm="1">
        <f t="array" ref="O196">SUMPRODUCT(($F196:$F196="Parcial")*ABS($C196:$C196-$N196:$N196))</f>
        <v>0</v>
      </c>
      <c r="P196" s="1043"/>
      <c r="W196" s="1046" t="str">
        <f t="shared" si="49"/>
        <v/>
      </c>
      <c r="X196" s="1047" t="str">
        <f t="shared" si="50"/>
        <v/>
      </c>
      <c r="Y196" s="1146" t="str">
        <f t="shared" si="51"/>
        <v/>
      </c>
      <c r="Z196" s="1049" t="str">
        <f t="shared" si="52"/>
        <v/>
      </c>
      <c r="AA196" s="1049" t="str">
        <f t="shared" si="53"/>
        <v/>
      </c>
      <c r="AB196" s="1050" t="str">
        <f t="shared" si="54"/>
        <v/>
      </c>
      <c r="AD196" s="1052" t="str">
        <f t="shared" si="55"/>
        <v/>
      </c>
      <c r="AE196" s="1053" t="str">
        <f t="shared" si="56"/>
        <v/>
      </c>
    </row>
    <row r="197" spans="5:31" ht="12.75" customHeight="1">
      <c r="E197" s="1083" t="str">
        <f t="shared" si="45"/>
        <v/>
      </c>
      <c r="G197" s="1085" t="str">
        <f t="shared" si="44"/>
        <v/>
      </c>
      <c r="H197" s="1079" t="str">
        <f t="shared" si="46"/>
        <v/>
      </c>
      <c r="J197" s="1117" t="str">
        <f t="shared" si="47"/>
        <v>-</v>
      </c>
      <c r="L197" s="1041" t="str">
        <f t="shared" si="48"/>
        <v/>
      </c>
      <c r="N197" s="1087"/>
      <c r="O197" s="1042" cm="1">
        <f t="array" ref="O197">SUMPRODUCT(($F197:$F197="Parcial")*ABS($C197:$C197-$N197:$N197))</f>
        <v>0</v>
      </c>
      <c r="P197" s="1043"/>
      <c r="W197" s="1046" t="str">
        <f t="shared" si="49"/>
        <v/>
      </c>
      <c r="X197" s="1047" t="str">
        <f t="shared" si="50"/>
        <v/>
      </c>
      <c r="Y197" s="1146" t="str">
        <f t="shared" si="51"/>
        <v/>
      </c>
      <c r="Z197" s="1049" t="str">
        <f t="shared" si="52"/>
        <v/>
      </c>
      <c r="AA197" s="1049" t="str">
        <f t="shared" si="53"/>
        <v/>
      </c>
      <c r="AB197" s="1050" t="str">
        <f t="shared" si="54"/>
        <v/>
      </c>
      <c r="AD197" s="1052" t="str">
        <f t="shared" si="55"/>
        <v/>
      </c>
      <c r="AE197" s="1053" t="str">
        <f t="shared" si="56"/>
        <v/>
      </c>
    </row>
    <row r="198" spans="5:31" ht="12.75" customHeight="1">
      <c r="E198" s="1083" t="str">
        <f t="shared" si="45"/>
        <v/>
      </c>
      <c r="G198" s="1085" t="str">
        <f t="shared" si="44"/>
        <v/>
      </c>
      <c r="H198" s="1079" t="str">
        <f t="shared" si="46"/>
        <v/>
      </c>
      <c r="J198" s="1117" t="str">
        <f t="shared" si="47"/>
        <v>-</v>
      </c>
      <c r="L198" s="1041" t="str">
        <f t="shared" si="48"/>
        <v/>
      </c>
      <c r="N198" s="1087"/>
      <c r="O198" s="1042" cm="1">
        <f t="array" ref="O198">SUMPRODUCT(($F198:$F198="Parcial")*ABS($C198:$C198-$N198:$N198))</f>
        <v>0</v>
      </c>
      <c r="P198" s="1043"/>
      <c r="W198" s="1046" t="str">
        <f t="shared" si="49"/>
        <v/>
      </c>
      <c r="X198" s="1047" t="str">
        <f t="shared" si="50"/>
        <v/>
      </c>
      <c r="Y198" s="1146" t="str">
        <f t="shared" si="51"/>
        <v/>
      </c>
      <c r="Z198" s="1049" t="str">
        <f t="shared" si="52"/>
        <v/>
      </c>
      <c r="AA198" s="1049" t="str">
        <f t="shared" si="53"/>
        <v/>
      </c>
      <c r="AB198" s="1050" t="str">
        <f t="shared" si="54"/>
        <v/>
      </c>
      <c r="AD198" s="1052" t="str">
        <f t="shared" si="55"/>
        <v/>
      </c>
      <c r="AE198" s="1053" t="str">
        <f t="shared" si="56"/>
        <v/>
      </c>
    </row>
    <row r="199" spans="5:31" ht="12.75" customHeight="1">
      <c r="E199" s="1083" t="str">
        <f t="shared" si="45"/>
        <v/>
      </c>
      <c r="G199" s="1085" t="str">
        <f t="shared" si="44"/>
        <v/>
      </c>
      <c r="H199" s="1079" t="str">
        <f t="shared" si="46"/>
        <v/>
      </c>
      <c r="J199" s="1117" t="str">
        <f t="shared" si="47"/>
        <v>-</v>
      </c>
      <c r="L199" s="1041" t="str">
        <f t="shared" si="48"/>
        <v/>
      </c>
      <c r="N199" s="1087"/>
      <c r="O199" s="1042" cm="1">
        <f t="array" ref="O199">SUMPRODUCT(($F199:$F199="Parcial")*ABS($C199:$C199-$N199:$N199))</f>
        <v>0</v>
      </c>
      <c r="P199" s="1043"/>
      <c r="W199" s="1046" t="str">
        <f t="shared" si="49"/>
        <v/>
      </c>
      <c r="X199" s="1047" t="str">
        <f t="shared" si="50"/>
        <v/>
      </c>
      <c r="Y199" s="1146" t="str">
        <f t="shared" si="51"/>
        <v/>
      </c>
      <c r="Z199" s="1049" t="str">
        <f t="shared" si="52"/>
        <v/>
      </c>
      <c r="AA199" s="1049" t="str">
        <f t="shared" si="53"/>
        <v/>
      </c>
      <c r="AB199" s="1050" t="str">
        <f t="shared" si="54"/>
        <v/>
      </c>
      <c r="AD199" s="1052" t="str">
        <f t="shared" si="55"/>
        <v/>
      </c>
      <c r="AE199" s="1053" t="str">
        <f t="shared" si="56"/>
        <v/>
      </c>
    </row>
    <row r="200" spans="5:31" ht="12.75" customHeight="1">
      <c r="E200" s="1083" t="str">
        <f t="shared" si="45"/>
        <v/>
      </c>
      <c r="G200" s="1085" t="str">
        <f t="shared" si="44"/>
        <v/>
      </c>
      <c r="H200" s="1079" t="str">
        <f t="shared" si="46"/>
        <v/>
      </c>
      <c r="J200" s="1117" t="str">
        <f t="shared" si="47"/>
        <v>-</v>
      </c>
      <c r="L200" s="1041" t="str">
        <f t="shared" si="48"/>
        <v/>
      </c>
      <c r="N200" s="1087"/>
      <c r="O200" s="1042" cm="1">
        <f t="array" ref="O200">SUMPRODUCT(($F200:$F200="Parcial")*ABS($C200:$C200-$N200:$N200))</f>
        <v>0</v>
      </c>
      <c r="P200" s="1043"/>
      <c r="W200" s="1046" t="str">
        <f t="shared" si="49"/>
        <v/>
      </c>
      <c r="X200" s="1047" t="str">
        <f t="shared" si="50"/>
        <v/>
      </c>
      <c r="Y200" s="1146" t="str">
        <f t="shared" si="51"/>
        <v/>
      </c>
      <c r="Z200" s="1049" t="str">
        <f t="shared" si="52"/>
        <v/>
      </c>
      <c r="AA200" s="1049" t="str">
        <f t="shared" si="53"/>
        <v/>
      </c>
      <c r="AB200" s="1050" t="str">
        <f t="shared" si="54"/>
        <v/>
      </c>
      <c r="AD200" s="1052" t="str">
        <f t="shared" si="55"/>
        <v/>
      </c>
      <c r="AE200" s="1053" t="str">
        <f t="shared" si="56"/>
        <v/>
      </c>
    </row>
    <row r="201" spans="5:31" ht="12.75" customHeight="1">
      <c r="E201" s="1083" t="str">
        <f t="shared" si="45"/>
        <v/>
      </c>
      <c r="G201" s="1085" t="str">
        <f t="shared" si="44"/>
        <v/>
      </c>
      <c r="H201" s="1079" t="str">
        <f t="shared" si="46"/>
        <v/>
      </c>
      <c r="J201" s="1117" t="str">
        <f t="shared" si="47"/>
        <v>-</v>
      </c>
      <c r="L201" s="1041" t="str">
        <f t="shared" si="48"/>
        <v/>
      </c>
      <c r="N201" s="1087"/>
      <c r="O201" s="1042" cm="1">
        <f t="array" ref="O201">SUMPRODUCT(($F201:$F201="Parcial")*ABS($C201:$C201-$N201:$N201))</f>
        <v>0</v>
      </c>
      <c r="P201" s="1043"/>
      <c r="W201" s="1046" t="str">
        <f t="shared" si="49"/>
        <v/>
      </c>
      <c r="X201" s="1047" t="str">
        <f t="shared" si="50"/>
        <v/>
      </c>
      <c r="Y201" s="1146" t="str">
        <f t="shared" si="51"/>
        <v/>
      </c>
      <c r="Z201" s="1049" t="str">
        <f t="shared" si="52"/>
        <v/>
      </c>
      <c r="AA201" s="1049" t="str">
        <f t="shared" si="53"/>
        <v/>
      </c>
      <c r="AB201" s="1050" t="str">
        <f t="shared" si="54"/>
        <v/>
      </c>
      <c r="AD201" s="1052" t="str">
        <f t="shared" si="55"/>
        <v/>
      </c>
      <c r="AE201" s="1053" t="str">
        <f t="shared" si="56"/>
        <v/>
      </c>
    </row>
    <row r="202" spans="5:31" ht="12.75" customHeight="1">
      <c r="E202" s="1083" t="str">
        <f t="shared" si="45"/>
        <v/>
      </c>
      <c r="G202" s="1085" t="str">
        <f t="shared" si="44"/>
        <v/>
      </c>
      <c r="H202" s="1079" t="str">
        <f t="shared" si="46"/>
        <v/>
      </c>
      <c r="J202" s="1117" t="str">
        <f t="shared" si="47"/>
        <v>-</v>
      </c>
      <c r="L202" s="1041" t="str">
        <f t="shared" si="48"/>
        <v/>
      </c>
      <c r="N202" s="1087"/>
      <c r="O202" s="1042" cm="1">
        <f t="array" ref="O202">SUMPRODUCT(($F202:$F202="Parcial")*ABS($C202:$C202-$N202:$N202))</f>
        <v>0</v>
      </c>
      <c r="P202" s="1043"/>
      <c r="W202" s="1046" t="str">
        <f t="shared" si="49"/>
        <v/>
      </c>
      <c r="X202" s="1047" t="str">
        <f t="shared" si="50"/>
        <v/>
      </c>
      <c r="Y202" s="1146" t="str">
        <f t="shared" si="51"/>
        <v/>
      </c>
      <c r="Z202" s="1049" t="str">
        <f t="shared" si="52"/>
        <v/>
      </c>
      <c r="AA202" s="1049" t="str">
        <f t="shared" si="53"/>
        <v/>
      </c>
      <c r="AB202" s="1050" t="str">
        <f t="shared" si="54"/>
        <v/>
      </c>
      <c r="AD202" s="1052" t="str">
        <f t="shared" si="55"/>
        <v/>
      </c>
      <c r="AE202" s="1053" t="str">
        <f t="shared" si="56"/>
        <v/>
      </c>
    </row>
    <row r="203" spans="5:31" ht="12.75" customHeight="1">
      <c r="E203" s="1083" t="str">
        <f t="shared" si="45"/>
        <v/>
      </c>
      <c r="G203" s="1085" t="str">
        <f t="shared" si="44"/>
        <v/>
      </c>
      <c r="H203" s="1079" t="str">
        <f t="shared" si="46"/>
        <v/>
      </c>
      <c r="J203" s="1117" t="str">
        <f t="shared" si="47"/>
        <v>-</v>
      </c>
      <c r="L203" s="1041" t="str">
        <f t="shared" si="48"/>
        <v/>
      </c>
      <c r="N203" s="1087"/>
      <c r="O203" s="1042" cm="1">
        <f t="array" ref="O203">SUMPRODUCT(($F203:$F203="Parcial")*ABS($C203:$C203-$N203:$N203))</f>
        <v>0</v>
      </c>
      <c r="P203" s="1043"/>
      <c r="W203" s="1046" t="str">
        <f t="shared" si="49"/>
        <v/>
      </c>
      <c r="X203" s="1047" t="str">
        <f t="shared" si="50"/>
        <v/>
      </c>
      <c r="Y203" s="1146" t="str">
        <f t="shared" si="51"/>
        <v/>
      </c>
      <c r="Z203" s="1049" t="str">
        <f t="shared" si="52"/>
        <v/>
      </c>
      <c r="AA203" s="1049" t="str">
        <f t="shared" si="53"/>
        <v/>
      </c>
      <c r="AB203" s="1050" t="str">
        <f t="shared" si="54"/>
        <v/>
      </c>
      <c r="AD203" s="1052" t="str">
        <f t="shared" si="55"/>
        <v/>
      </c>
      <c r="AE203" s="1053" t="str">
        <f t="shared" si="56"/>
        <v/>
      </c>
    </row>
    <row r="204" spans="5:31" ht="12.75" customHeight="1">
      <c r="E204" s="1083" t="str">
        <f t="shared" si="45"/>
        <v/>
      </c>
      <c r="G204" s="1085" t="str">
        <f t="shared" si="44"/>
        <v/>
      </c>
      <c r="H204" s="1079" t="str">
        <f t="shared" si="46"/>
        <v/>
      </c>
      <c r="J204" s="1117" t="str">
        <f t="shared" si="47"/>
        <v>-</v>
      </c>
      <c r="L204" s="1041" t="str">
        <f t="shared" si="48"/>
        <v/>
      </c>
      <c r="N204" s="1087"/>
      <c r="O204" s="1042" cm="1">
        <f t="array" ref="O204">SUMPRODUCT(($F204:$F204="Parcial")*ABS($C204:$C204-$N204:$N204))</f>
        <v>0</v>
      </c>
      <c r="P204" s="1043"/>
      <c r="W204" s="1046" t="str">
        <f t="shared" si="49"/>
        <v/>
      </c>
      <c r="X204" s="1047" t="str">
        <f t="shared" si="50"/>
        <v/>
      </c>
      <c r="Y204" s="1146" t="str">
        <f t="shared" si="51"/>
        <v/>
      </c>
      <c r="Z204" s="1049" t="str">
        <f t="shared" si="52"/>
        <v/>
      </c>
      <c r="AA204" s="1049" t="str">
        <f t="shared" si="53"/>
        <v/>
      </c>
      <c r="AB204" s="1050" t="str">
        <f t="shared" si="54"/>
        <v/>
      </c>
      <c r="AD204" s="1052" t="str">
        <f t="shared" si="55"/>
        <v/>
      </c>
      <c r="AE204" s="1053" t="str">
        <f t="shared" si="56"/>
        <v/>
      </c>
    </row>
    <row r="205" spans="5:31" ht="12.75" customHeight="1">
      <c r="E205" s="1083" t="str">
        <f t="shared" si="45"/>
        <v/>
      </c>
      <c r="G205" s="1085" t="str">
        <f t="shared" si="44"/>
        <v/>
      </c>
      <c r="H205" s="1079" t="str">
        <f t="shared" si="46"/>
        <v/>
      </c>
      <c r="J205" s="1117" t="str">
        <f t="shared" si="47"/>
        <v>-</v>
      </c>
      <c r="L205" s="1041" t="str">
        <f t="shared" si="48"/>
        <v/>
      </c>
      <c r="N205" s="1087"/>
      <c r="O205" s="1042" cm="1">
        <f t="array" ref="O205">SUMPRODUCT(($F205:$F205="Parcial")*ABS($C205:$C205-$N205:$N205))</f>
        <v>0</v>
      </c>
      <c r="P205" s="1043"/>
      <c r="W205" s="1046" t="str">
        <f t="shared" si="49"/>
        <v/>
      </c>
      <c r="X205" s="1047" t="str">
        <f t="shared" si="50"/>
        <v/>
      </c>
      <c r="Y205" s="1146" t="str">
        <f t="shared" si="51"/>
        <v/>
      </c>
      <c r="Z205" s="1049" t="str">
        <f t="shared" si="52"/>
        <v/>
      </c>
      <c r="AA205" s="1049" t="str">
        <f t="shared" si="53"/>
        <v/>
      </c>
      <c r="AB205" s="1050" t="str">
        <f t="shared" si="54"/>
        <v/>
      </c>
      <c r="AD205" s="1052" t="str">
        <f t="shared" si="55"/>
        <v/>
      </c>
      <c r="AE205" s="1053" t="str">
        <f t="shared" si="56"/>
        <v/>
      </c>
    </row>
    <row r="206" spans="5:31" ht="12.75" customHeight="1">
      <c r="E206" s="1083" t="str">
        <f t="shared" si="45"/>
        <v/>
      </c>
      <c r="G206" s="1085" t="str">
        <f t="shared" si="44"/>
        <v/>
      </c>
      <c r="H206" s="1079" t="str">
        <f t="shared" si="46"/>
        <v/>
      </c>
      <c r="J206" s="1117" t="str">
        <f t="shared" si="47"/>
        <v>-</v>
      </c>
      <c r="L206" s="1041" t="str">
        <f t="shared" si="48"/>
        <v/>
      </c>
      <c r="N206" s="1087"/>
      <c r="O206" s="1042" cm="1">
        <f t="array" ref="O206">SUMPRODUCT(($F206:$F206="Parcial")*ABS($C206:$C206-$N206:$N206))</f>
        <v>0</v>
      </c>
      <c r="P206" s="1043"/>
      <c r="W206" s="1046" t="str">
        <f t="shared" si="49"/>
        <v/>
      </c>
      <c r="X206" s="1047" t="str">
        <f t="shared" si="50"/>
        <v/>
      </c>
      <c r="Y206" s="1146" t="str">
        <f t="shared" si="51"/>
        <v/>
      </c>
      <c r="Z206" s="1049" t="str">
        <f t="shared" si="52"/>
        <v/>
      </c>
      <c r="AA206" s="1049" t="str">
        <f t="shared" si="53"/>
        <v/>
      </c>
      <c r="AB206" s="1050" t="str">
        <f t="shared" si="54"/>
        <v/>
      </c>
      <c r="AD206" s="1052" t="str">
        <f t="shared" si="55"/>
        <v/>
      </c>
      <c r="AE206" s="1053" t="str">
        <f t="shared" si="56"/>
        <v/>
      </c>
    </row>
    <row r="207" spans="5:31" ht="12.75" customHeight="1">
      <c r="E207" s="1083" t="str">
        <f t="shared" si="45"/>
        <v/>
      </c>
      <c r="G207" s="1085" t="str">
        <f t="shared" si="44"/>
        <v/>
      </c>
      <c r="H207" s="1079" t="str">
        <f t="shared" si="46"/>
        <v/>
      </c>
      <c r="J207" s="1117" t="str">
        <f t="shared" si="47"/>
        <v>-</v>
      </c>
      <c r="L207" s="1041" t="str">
        <f t="shared" si="48"/>
        <v/>
      </c>
      <c r="N207" s="1087"/>
      <c r="O207" s="1042" cm="1">
        <f t="array" ref="O207">SUMPRODUCT(($F207:$F207="Parcial")*ABS($C207:$C207-$N207:$N207))</f>
        <v>0</v>
      </c>
      <c r="P207" s="1043"/>
      <c r="W207" s="1046" t="str">
        <f t="shared" si="49"/>
        <v/>
      </c>
      <c r="X207" s="1047" t="str">
        <f t="shared" si="50"/>
        <v/>
      </c>
      <c r="Y207" s="1146" t="str">
        <f t="shared" si="51"/>
        <v/>
      </c>
      <c r="Z207" s="1049" t="str">
        <f t="shared" si="52"/>
        <v/>
      </c>
      <c r="AA207" s="1049" t="str">
        <f t="shared" si="53"/>
        <v/>
      </c>
      <c r="AB207" s="1050" t="str">
        <f t="shared" si="54"/>
        <v/>
      </c>
      <c r="AD207" s="1052" t="str">
        <f t="shared" si="55"/>
        <v/>
      </c>
      <c r="AE207" s="1053" t="str">
        <f t="shared" si="56"/>
        <v/>
      </c>
    </row>
    <row r="208" spans="5:31" ht="12.75" customHeight="1">
      <c r="E208" s="1083" t="str">
        <f t="shared" si="45"/>
        <v/>
      </c>
      <c r="G208" s="1085" t="str">
        <f t="shared" si="44"/>
        <v/>
      </c>
      <c r="H208" s="1079" t="str">
        <f t="shared" si="46"/>
        <v/>
      </c>
      <c r="J208" s="1117" t="str">
        <f t="shared" si="47"/>
        <v>-</v>
      </c>
      <c r="L208" s="1041" t="str">
        <f t="shared" si="48"/>
        <v/>
      </c>
      <c r="N208" s="1087"/>
      <c r="O208" s="1042" cm="1">
        <f t="array" ref="O208">SUMPRODUCT(($F208:$F208="Parcial")*ABS($C208:$C208-$N208:$N208))</f>
        <v>0</v>
      </c>
      <c r="P208" s="1043"/>
      <c r="W208" s="1046" t="str">
        <f t="shared" si="49"/>
        <v/>
      </c>
      <c r="X208" s="1047" t="str">
        <f t="shared" si="50"/>
        <v/>
      </c>
      <c r="Y208" s="1146" t="str">
        <f t="shared" si="51"/>
        <v/>
      </c>
      <c r="Z208" s="1049" t="str">
        <f t="shared" si="52"/>
        <v/>
      </c>
      <c r="AA208" s="1049" t="str">
        <f t="shared" si="53"/>
        <v/>
      </c>
      <c r="AB208" s="1050" t="str">
        <f t="shared" si="54"/>
        <v/>
      </c>
      <c r="AD208" s="1052" t="str">
        <f t="shared" si="55"/>
        <v/>
      </c>
      <c r="AE208" s="1053" t="str">
        <f t="shared" si="56"/>
        <v/>
      </c>
    </row>
    <row r="209" spans="5:31" ht="12.75" customHeight="1">
      <c r="E209" s="1083" t="str">
        <f t="shared" si="45"/>
        <v/>
      </c>
      <c r="G209" s="1085" t="str">
        <f t="shared" si="44"/>
        <v/>
      </c>
      <c r="H209" s="1079" t="str">
        <f t="shared" si="46"/>
        <v/>
      </c>
      <c r="J209" s="1117" t="str">
        <f t="shared" si="47"/>
        <v>-</v>
      </c>
      <c r="L209" s="1041" t="str">
        <f t="shared" si="48"/>
        <v/>
      </c>
      <c r="N209" s="1087"/>
      <c r="O209" s="1042" cm="1">
        <f t="array" ref="O209">SUMPRODUCT(($F209:$F209="Parcial")*ABS($C209:$C209-$N209:$N209))</f>
        <v>0</v>
      </c>
      <c r="P209" s="1043"/>
      <c r="W209" s="1046" t="str">
        <f t="shared" si="49"/>
        <v/>
      </c>
      <c r="X209" s="1047" t="str">
        <f t="shared" si="50"/>
        <v/>
      </c>
      <c r="Y209" s="1146" t="str">
        <f t="shared" si="51"/>
        <v/>
      </c>
      <c r="Z209" s="1049" t="str">
        <f t="shared" si="52"/>
        <v/>
      </c>
      <c r="AA209" s="1049" t="str">
        <f t="shared" si="53"/>
        <v/>
      </c>
      <c r="AB209" s="1050" t="str">
        <f t="shared" si="54"/>
        <v/>
      </c>
      <c r="AD209" s="1052" t="str">
        <f t="shared" si="55"/>
        <v/>
      </c>
      <c r="AE209" s="1053" t="str">
        <f t="shared" si="56"/>
        <v/>
      </c>
    </row>
    <row r="210" spans="5:31" ht="12.75" customHeight="1">
      <c r="E210" s="1083" t="str">
        <f t="shared" si="45"/>
        <v/>
      </c>
      <c r="G210" s="1085" t="str">
        <f t="shared" si="44"/>
        <v/>
      </c>
      <c r="H210" s="1079" t="str">
        <f t="shared" si="46"/>
        <v/>
      </c>
      <c r="J210" s="1117" t="str">
        <f t="shared" si="47"/>
        <v>-</v>
      </c>
      <c r="L210" s="1041" t="str">
        <f t="shared" si="48"/>
        <v/>
      </c>
      <c r="N210" s="1087"/>
      <c r="O210" s="1042" cm="1">
        <f t="array" ref="O210">SUMPRODUCT(($F210:$F210="Parcial")*ABS($C210:$C210-$N210:$N210))</f>
        <v>0</v>
      </c>
      <c r="P210" s="1043"/>
      <c r="W210" s="1046" t="str">
        <f t="shared" si="49"/>
        <v/>
      </c>
      <c r="X210" s="1047" t="str">
        <f t="shared" si="50"/>
        <v/>
      </c>
      <c r="Y210" s="1146" t="str">
        <f t="shared" si="51"/>
        <v/>
      </c>
      <c r="Z210" s="1049" t="str">
        <f t="shared" si="52"/>
        <v/>
      </c>
      <c r="AA210" s="1049" t="str">
        <f t="shared" si="53"/>
        <v/>
      </c>
      <c r="AB210" s="1050" t="str">
        <f t="shared" si="54"/>
        <v/>
      </c>
      <c r="AD210" s="1052" t="str">
        <f t="shared" si="55"/>
        <v/>
      </c>
      <c r="AE210" s="1053" t="str">
        <f t="shared" si="56"/>
        <v/>
      </c>
    </row>
    <row r="211" spans="5:31" ht="12.75" customHeight="1">
      <c r="E211" s="1083" t="str">
        <f t="shared" si="45"/>
        <v/>
      </c>
      <c r="G211" s="1085" t="str">
        <f t="shared" si="44"/>
        <v/>
      </c>
      <c r="H211" s="1079" t="str">
        <f t="shared" si="46"/>
        <v/>
      </c>
      <c r="J211" s="1117" t="str">
        <f t="shared" si="47"/>
        <v>-</v>
      </c>
      <c r="L211" s="1041" t="str">
        <f t="shared" si="48"/>
        <v/>
      </c>
      <c r="N211" s="1087"/>
      <c r="O211" s="1042" cm="1">
        <f t="array" ref="O211">SUMPRODUCT(($F211:$F211="Parcial")*ABS($C211:$C211-$N211:$N211))</f>
        <v>0</v>
      </c>
      <c r="P211" s="1043"/>
      <c r="W211" s="1046" t="str">
        <f t="shared" si="49"/>
        <v/>
      </c>
      <c r="X211" s="1047" t="str">
        <f t="shared" si="50"/>
        <v/>
      </c>
      <c r="Y211" s="1146" t="str">
        <f t="shared" si="51"/>
        <v/>
      </c>
      <c r="Z211" s="1049" t="str">
        <f t="shared" si="52"/>
        <v/>
      </c>
      <c r="AA211" s="1049" t="str">
        <f t="shared" si="53"/>
        <v/>
      </c>
      <c r="AB211" s="1050" t="str">
        <f t="shared" si="54"/>
        <v/>
      </c>
      <c r="AD211" s="1052" t="str">
        <f t="shared" si="55"/>
        <v/>
      </c>
      <c r="AE211" s="1053" t="str">
        <f t="shared" si="56"/>
        <v/>
      </c>
    </row>
    <row r="212" spans="5:31" ht="12.75" customHeight="1">
      <c r="E212" s="1083" t="str">
        <f t="shared" si="45"/>
        <v/>
      </c>
      <c r="G212" s="1085" t="str">
        <f t="shared" si="44"/>
        <v/>
      </c>
      <c r="H212" s="1079" t="str">
        <f t="shared" si="46"/>
        <v/>
      </c>
      <c r="J212" s="1117" t="str">
        <f t="shared" si="47"/>
        <v>-</v>
      </c>
      <c r="L212" s="1041" t="str">
        <f t="shared" si="48"/>
        <v/>
      </c>
      <c r="N212" s="1087"/>
      <c r="O212" s="1042" cm="1">
        <f t="array" ref="O212">SUMPRODUCT(($F212:$F212="Parcial")*ABS($C212:$C212-$N212:$N212))</f>
        <v>0</v>
      </c>
      <c r="P212" s="1043"/>
      <c r="W212" s="1046" t="str">
        <f t="shared" si="49"/>
        <v/>
      </c>
      <c r="X212" s="1047" t="str">
        <f t="shared" si="50"/>
        <v/>
      </c>
      <c r="Y212" s="1146" t="str">
        <f t="shared" si="51"/>
        <v/>
      </c>
      <c r="Z212" s="1049" t="str">
        <f t="shared" si="52"/>
        <v/>
      </c>
      <c r="AA212" s="1049" t="str">
        <f t="shared" si="53"/>
        <v/>
      </c>
      <c r="AB212" s="1050" t="str">
        <f t="shared" si="54"/>
        <v/>
      </c>
      <c r="AD212" s="1052" t="str">
        <f t="shared" si="55"/>
        <v/>
      </c>
      <c r="AE212" s="1053" t="str">
        <f t="shared" si="56"/>
        <v/>
      </c>
    </row>
    <row r="213" spans="5:31" ht="12.75" customHeight="1">
      <c r="E213" s="1083" t="str">
        <f t="shared" si="45"/>
        <v/>
      </c>
      <c r="G213" s="1085" t="str">
        <f t="shared" si="44"/>
        <v/>
      </c>
      <c r="H213" s="1079" t="str">
        <f t="shared" si="46"/>
        <v/>
      </c>
      <c r="J213" s="1117" t="str">
        <f t="shared" si="47"/>
        <v>-</v>
      </c>
      <c r="L213" s="1041" t="str">
        <f t="shared" si="48"/>
        <v/>
      </c>
      <c r="N213" s="1087"/>
      <c r="O213" s="1042" cm="1">
        <f t="array" ref="O213">SUMPRODUCT(($F213:$F213="Parcial")*ABS($C213:$C213-$N213:$N213))</f>
        <v>0</v>
      </c>
      <c r="P213" s="1043"/>
      <c r="W213" s="1046" t="str">
        <f t="shared" si="49"/>
        <v/>
      </c>
      <c r="X213" s="1047" t="str">
        <f t="shared" si="50"/>
        <v/>
      </c>
      <c r="Y213" s="1146" t="str">
        <f t="shared" si="51"/>
        <v/>
      </c>
      <c r="Z213" s="1049" t="str">
        <f t="shared" si="52"/>
        <v/>
      </c>
      <c r="AA213" s="1049" t="str">
        <f t="shared" si="53"/>
        <v/>
      </c>
      <c r="AB213" s="1050" t="str">
        <f t="shared" si="54"/>
        <v/>
      </c>
      <c r="AD213" s="1052" t="str">
        <f t="shared" si="55"/>
        <v/>
      </c>
      <c r="AE213" s="1053" t="str">
        <f t="shared" si="56"/>
        <v/>
      </c>
    </row>
    <row r="214" spans="5:31" ht="12.75" customHeight="1">
      <c r="E214" s="1083" t="str">
        <f t="shared" si="45"/>
        <v/>
      </c>
      <c r="G214" s="1085" t="str">
        <f t="shared" si="44"/>
        <v/>
      </c>
      <c r="H214" s="1079" t="str">
        <f t="shared" si="46"/>
        <v/>
      </c>
      <c r="J214" s="1117" t="str">
        <f t="shared" si="47"/>
        <v>-</v>
      </c>
      <c r="L214" s="1041" t="str">
        <f t="shared" si="48"/>
        <v/>
      </c>
      <c r="N214" s="1087"/>
      <c r="O214" s="1042" cm="1">
        <f t="array" ref="O214">SUMPRODUCT(($F214:$F214="Parcial")*ABS($C214:$C214-$N214:$N214))</f>
        <v>0</v>
      </c>
      <c r="P214" s="1043"/>
      <c r="W214" s="1046" t="str">
        <f t="shared" si="49"/>
        <v/>
      </c>
      <c r="X214" s="1047" t="str">
        <f t="shared" si="50"/>
        <v/>
      </c>
      <c r="Y214" s="1146" t="str">
        <f t="shared" si="51"/>
        <v/>
      </c>
      <c r="Z214" s="1049" t="str">
        <f t="shared" si="52"/>
        <v/>
      </c>
      <c r="AA214" s="1049" t="str">
        <f t="shared" si="53"/>
        <v/>
      </c>
      <c r="AB214" s="1050" t="str">
        <f t="shared" si="54"/>
        <v/>
      </c>
      <c r="AD214" s="1052" t="str">
        <f t="shared" si="55"/>
        <v/>
      </c>
      <c r="AE214" s="1053" t="str">
        <f t="shared" si="56"/>
        <v/>
      </c>
    </row>
    <row r="215" spans="5:31" ht="12.75" customHeight="1">
      <c r="E215" s="1083" t="str">
        <f t="shared" si="45"/>
        <v/>
      </c>
      <c r="G215" s="1085" t="str">
        <f t="shared" si="44"/>
        <v/>
      </c>
      <c r="H215" s="1079" t="str">
        <f t="shared" si="46"/>
        <v/>
      </c>
      <c r="J215" s="1117" t="str">
        <f t="shared" si="47"/>
        <v>-</v>
      </c>
      <c r="L215" s="1041" t="str">
        <f t="shared" si="48"/>
        <v/>
      </c>
      <c r="N215" s="1087"/>
      <c r="O215" s="1042" cm="1">
        <f t="array" ref="O215">SUMPRODUCT(($F215:$F215="Parcial")*ABS($C215:$C215-$N215:$N215))</f>
        <v>0</v>
      </c>
      <c r="P215" s="1043"/>
      <c r="W215" s="1046" t="str">
        <f t="shared" si="49"/>
        <v/>
      </c>
      <c r="X215" s="1047" t="str">
        <f t="shared" si="50"/>
        <v/>
      </c>
      <c r="Y215" s="1146" t="str">
        <f t="shared" si="51"/>
        <v/>
      </c>
      <c r="Z215" s="1049" t="str">
        <f t="shared" si="52"/>
        <v/>
      </c>
      <c r="AA215" s="1049" t="str">
        <f t="shared" si="53"/>
        <v/>
      </c>
      <c r="AB215" s="1050" t="str">
        <f t="shared" si="54"/>
        <v/>
      </c>
      <c r="AD215" s="1052" t="str">
        <f t="shared" si="55"/>
        <v/>
      </c>
      <c r="AE215" s="1053" t="str">
        <f t="shared" si="56"/>
        <v/>
      </c>
    </row>
    <row r="216" spans="5:31" ht="12.75" customHeight="1">
      <c r="E216" s="1083" t="str">
        <f t="shared" si="45"/>
        <v/>
      </c>
      <c r="G216" s="1085" t="str">
        <f t="shared" si="44"/>
        <v/>
      </c>
      <c r="H216" s="1079" t="str">
        <f t="shared" si="46"/>
        <v/>
      </c>
      <c r="J216" s="1117" t="str">
        <f t="shared" si="47"/>
        <v>-</v>
      </c>
      <c r="L216" s="1041" t="str">
        <f t="shared" si="48"/>
        <v/>
      </c>
      <c r="N216" s="1087"/>
      <c r="O216" s="1042" cm="1">
        <f t="array" ref="O216">SUMPRODUCT(($F216:$F216="Parcial")*ABS($C216:$C216-$N216:$N216))</f>
        <v>0</v>
      </c>
      <c r="P216" s="1043"/>
      <c r="W216" s="1046" t="str">
        <f t="shared" si="49"/>
        <v/>
      </c>
      <c r="X216" s="1047" t="str">
        <f t="shared" si="50"/>
        <v/>
      </c>
      <c r="Y216" s="1146" t="str">
        <f t="shared" si="51"/>
        <v/>
      </c>
      <c r="Z216" s="1049" t="str">
        <f t="shared" si="52"/>
        <v/>
      </c>
      <c r="AA216" s="1049" t="str">
        <f t="shared" si="53"/>
        <v/>
      </c>
      <c r="AB216" s="1050" t="str">
        <f t="shared" si="54"/>
        <v/>
      </c>
      <c r="AD216" s="1052" t="str">
        <f t="shared" si="55"/>
        <v/>
      </c>
      <c r="AE216" s="1053" t="str">
        <f t="shared" si="56"/>
        <v/>
      </c>
    </row>
    <row r="217" spans="5:31" ht="12.75" customHeight="1">
      <c r="E217" s="1083" t="str">
        <f t="shared" si="45"/>
        <v/>
      </c>
      <c r="G217" s="1085" t="str">
        <f t="shared" si="44"/>
        <v/>
      </c>
      <c r="H217" s="1079" t="str">
        <f t="shared" si="46"/>
        <v/>
      </c>
      <c r="J217" s="1117" t="str">
        <f t="shared" si="47"/>
        <v>-</v>
      </c>
      <c r="L217" s="1041" t="str">
        <f t="shared" si="48"/>
        <v/>
      </c>
      <c r="N217" s="1087"/>
      <c r="O217" s="1042" cm="1">
        <f t="array" ref="O217">SUMPRODUCT(($F217:$F217="Parcial")*ABS($C217:$C217-$N217:$N217))</f>
        <v>0</v>
      </c>
      <c r="P217" s="1043"/>
      <c r="W217" s="1046" t="str">
        <f t="shared" si="49"/>
        <v/>
      </c>
      <c r="X217" s="1047" t="str">
        <f t="shared" si="50"/>
        <v/>
      </c>
      <c r="Y217" s="1146" t="str">
        <f t="shared" si="51"/>
        <v/>
      </c>
      <c r="Z217" s="1049" t="str">
        <f t="shared" si="52"/>
        <v/>
      </c>
      <c r="AA217" s="1049" t="str">
        <f t="shared" si="53"/>
        <v/>
      </c>
      <c r="AB217" s="1050" t="str">
        <f t="shared" si="54"/>
        <v/>
      </c>
      <c r="AD217" s="1052" t="str">
        <f t="shared" si="55"/>
        <v/>
      </c>
      <c r="AE217" s="1053" t="str">
        <f t="shared" si="56"/>
        <v/>
      </c>
    </row>
    <row r="218" spans="5:31" ht="12.75" customHeight="1">
      <c r="E218" s="1083" t="str">
        <f t="shared" si="45"/>
        <v/>
      </c>
      <c r="G218" s="1085" t="str">
        <f t="shared" si="44"/>
        <v/>
      </c>
      <c r="H218" s="1079" t="str">
        <f t="shared" si="46"/>
        <v/>
      </c>
      <c r="J218" s="1117" t="str">
        <f t="shared" si="47"/>
        <v>-</v>
      </c>
      <c r="L218" s="1041" t="str">
        <f t="shared" si="48"/>
        <v/>
      </c>
      <c r="N218" s="1087"/>
      <c r="O218" s="1042" cm="1">
        <f t="array" ref="O218">SUMPRODUCT(($F218:$F218="Parcial")*ABS($C218:$C218-$N218:$N218))</f>
        <v>0</v>
      </c>
      <c r="P218" s="1043"/>
      <c r="W218" s="1046" t="str">
        <f t="shared" si="49"/>
        <v/>
      </c>
      <c r="X218" s="1047" t="str">
        <f t="shared" si="50"/>
        <v/>
      </c>
      <c r="Y218" s="1146" t="str">
        <f t="shared" si="51"/>
        <v/>
      </c>
      <c r="Z218" s="1049" t="str">
        <f t="shared" si="52"/>
        <v/>
      </c>
      <c r="AA218" s="1049" t="str">
        <f t="shared" si="53"/>
        <v/>
      </c>
      <c r="AB218" s="1050" t="str">
        <f t="shared" si="54"/>
        <v/>
      </c>
      <c r="AD218" s="1052" t="str">
        <f t="shared" si="55"/>
        <v/>
      </c>
      <c r="AE218" s="1053" t="str">
        <f t="shared" si="56"/>
        <v/>
      </c>
    </row>
    <row r="219" spans="5:31" ht="12.75" customHeight="1">
      <c r="E219" s="1083" t="str">
        <f t="shared" si="45"/>
        <v/>
      </c>
      <c r="G219" s="1085" t="str">
        <f t="shared" si="44"/>
        <v/>
      </c>
      <c r="H219" s="1079" t="str">
        <f t="shared" si="46"/>
        <v/>
      </c>
      <c r="J219" s="1117" t="str">
        <f t="shared" si="47"/>
        <v>-</v>
      </c>
      <c r="L219" s="1041" t="str">
        <f t="shared" si="48"/>
        <v/>
      </c>
      <c r="N219" s="1087"/>
      <c r="O219" s="1042" cm="1">
        <f t="array" ref="O219">SUMPRODUCT(($F219:$F219="Parcial")*ABS($C219:$C219-$N219:$N219))</f>
        <v>0</v>
      </c>
      <c r="P219" s="1043"/>
      <c r="W219" s="1046" t="str">
        <f t="shared" si="49"/>
        <v/>
      </c>
      <c r="X219" s="1047" t="str">
        <f t="shared" si="50"/>
        <v/>
      </c>
      <c r="Y219" s="1146" t="str">
        <f t="shared" si="51"/>
        <v/>
      </c>
      <c r="Z219" s="1049" t="str">
        <f t="shared" si="52"/>
        <v/>
      </c>
      <c r="AA219" s="1049" t="str">
        <f t="shared" si="53"/>
        <v/>
      </c>
      <c r="AB219" s="1050" t="str">
        <f t="shared" si="54"/>
        <v/>
      </c>
      <c r="AD219" s="1052" t="str">
        <f t="shared" si="55"/>
        <v/>
      </c>
      <c r="AE219" s="1053" t="str">
        <f t="shared" si="56"/>
        <v/>
      </c>
    </row>
    <row r="220" spans="5:31" ht="12.75" customHeight="1">
      <c r="E220" s="1083" t="str">
        <f t="shared" si="45"/>
        <v/>
      </c>
      <c r="G220" s="1085" t="str">
        <f t="shared" si="44"/>
        <v/>
      </c>
      <c r="H220" s="1079" t="str">
        <f t="shared" si="46"/>
        <v/>
      </c>
      <c r="J220" s="1117" t="str">
        <f t="shared" si="47"/>
        <v>-</v>
      </c>
      <c r="L220" s="1041" t="str">
        <f t="shared" si="48"/>
        <v/>
      </c>
      <c r="N220" s="1087"/>
      <c r="O220" s="1042" cm="1">
        <f t="array" ref="O220">SUMPRODUCT(($F220:$F220="Parcial")*ABS($C220:$C220-$N220:$N220))</f>
        <v>0</v>
      </c>
      <c r="P220" s="1043"/>
      <c r="W220" s="1046" t="str">
        <f t="shared" si="49"/>
        <v/>
      </c>
      <c r="X220" s="1047" t="str">
        <f t="shared" si="50"/>
        <v/>
      </c>
      <c r="Y220" s="1146" t="str">
        <f t="shared" si="51"/>
        <v/>
      </c>
      <c r="Z220" s="1049" t="str">
        <f t="shared" si="52"/>
        <v/>
      </c>
      <c r="AA220" s="1049" t="str">
        <f t="shared" si="53"/>
        <v/>
      </c>
      <c r="AB220" s="1050" t="str">
        <f t="shared" si="54"/>
        <v/>
      </c>
      <c r="AD220" s="1052" t="str">
        <f t="shared" si="55"/>
        <v/>
      </c>
      <c r="AE220" s="1053" t="str">
        <f t="shared" si="56"/>
        <v/>
      </c>
    </row>
    <row r="221" spans="5:31" ht="12.75" customHeight="1">
      <c r="E221" s="1083" t="str">
        <f t="shared" si="45"/>
        <v/>
      </c>
      <c r="G221" s="1085" t="str">
        <f t="shared" si="44"/>
        <v/>
      </c>
      <c r="H221" s="1079" t="str">
        <f t="shared" si="46"/>
        <v/>
      </c>
      <c r="J221" s="1117" t="str">
        <f t="shared" si="47"/>
        <v>-</v>
      </c>
      <c r="L221" s="1041" t="str">
        <f t="shared" si="48"/>
        <v/>
      </c>
      <c r="N221" s="1087"/>
      <c r="O221" s="1042" cm="1">
        <f t="array" ref="O221">SUMPRODUCT(($F221:$F221="Parcial")*ABS($C221:$C221-$N221:$N221))</f>
        <v>0</v>
      </c>
      <c r="P221" s="1043"/>
      <c r="W221" s="1046" t="str">
        <f t="shared" si="49"/>
        <v/>
      </c>
      <c r="X221" s="1047" t="str">
        <f t="shared" si="50"/>
        <v/>
      </c>
      <c r="Y221" s="1146" t="str">
        <f t="shared" si="51"/>
        <v/>
      </c>
      <c r="Z221" s="1049" t="str">
        <f t="shared" si="52"/>
        <v/>
      </c>
      <c r="AA221" s="1049" t="str">
        <f t="shared" si="53"/>
        <v/>
      </c>
      <c r="AB221" s="1050" t="str">
        <f t="shared" si="54"/>
        <v/>
      </c>
      <c r="AD221" s="1052" t="str">
        <f t="shared" si="55"/>
        <v/>
      </c>
      <c r="AE221" s="1053" t="str">
        <f t="shared" si="56"/>
        <v/>
      </c>
    </row>
    <row r="222" spans="5:31" ht="12.75" customHeight="1">
      <c r="E222" s="1083" t="str">
        <f t="shared" si="45"/>
        <v/>
      </c>
      <c r="G222" s="1085" t="str">
        <f t="shared" si="44"/>
        <v/>
      </c>
      <c r="H222" s="1079" t="str">
        <f t="shared" si="46"/>
        <v/>
      </c>
      <c r="J222" s="1117" t="str">
        <f t="shared" si="47"/>
        <v>-</v>
      </c>
      <c r="L222" s="1041" t="str">
        <f t="shared" si="48"/>
        <v/>
      </c>
      <c r="N222" s="1087"/>
      <c r="O222" s="1042" cm="1">
        <f t="array" ref="O222">SUMPRODUCT(($F222:$F222="Parcial")*ABS($C222:$C222-$N222:$N222))</f>
        <v>0</v>
      </c>
      <c r="P222" s="1043"/>
      <c r="W222" s="1046" t="str">
        <f t="shared" si="49"/>
        <v/>
      </c>
      <c r="X222" s="1047" t="str">
        <f t="shared" si="50"/>
        <v/>
      </c>
      <c r="Y222" s="1146" t="str">
        <f t="shared" si="51"/>
        <v/>
      </c>
      <c r="Z222" s="1049" t="str">
        <f t="shared" si="52"/>
        <v/>
      </c>
      <c r="AA222" s="1049" t="str">
        <f t="shared" si="53"/>
        <v/>
      </c>
      <c r="AB222" s="1050" t="str">
        <f t="shared" si="54"/>
        <v/>
      </c>
      <c r="AD222" s="1052" t="str">
        <f t="shared" si="55"/>
        <v/>
      </c>
      <c r="AE222" s="1053" t="str">
        <f t="shared" si="56"/>
        <v/>
      </c>
    </row>
    <row r="223" spans="5:31" ht="12.75" customHeight="1">
      <c r="E223" s="1083" t="str">
        <f t="shared" si="45"/>
        <v/>
      </c>
      <c r="G223" s="1085" t="str">
        <f t="shared" si="44"/>
        <v/>
      </c>
      <c r="H223" s="1079" t="str">
        <f t="shared" si="46"/>
        <v/>
      </c>
      <c r="J223" s="1117" t="str">
        <f t="shared" si="47"/>
        <v>-</v>
      </c>
      <c r="L223" s="1041" t="str">
        <f t="shared" si="48"/>
        <v/>
      </c>
      <c r="N223" s="1087"/>
      <c r="O223" s="1042" cm="1">
        <f t="array" ref="O223">SUMPRODUCT(($F223:$F223="Parcial")*ABS($C223:$C223-$N223:$N223))</f>
        <v>0</v>
      </c>
      <c r="P223" s="1043"/>
      <c r="W223" s="1046" t="str">
        <f t="shared" si="49"/>
        <v/>
      </c>
      <c r="X223" s="1047" t="str">
        <f t="shared" si="50"/>
        <v/>
      </c>
      <c r="Y223" s="1146" t="str">
        <f t="shared" si="51"/>
        <v/>
      </c>
      <c r="Z223" s="1049" t="str">
        <f t="shared" si="52"/>
        <v/>
      </c>
      <c r="AA223" s="1049" t="str">
        <f t="shared" si="53"/>
        <v/>
      </c>
      <c r="AB223" s="1050" t="str">
        <f t="shared" si="54"/>
        <v/>
      </c>
      <c r="AD223" s="1052" t="str">
        <f t="shared" si="55"/>
        <v/>
      </c>
      <c r="AE223" s="1053" t="str">
        <f t="shared" si="56"/>
        <v/>
      </c>
    </row>
    <row r="224" spans="5:31" ht="12.75" customHeight="1">
      <c r="E224" s="1083" t="str">
        <f t="shared" si="45"/>
        <v/>
      </c>
      <c r="G224" s="1085" t="str">
        <f t="shared" si="44"/>
        <v/>
      </c>
      <c r="H224" s="1079" t="str">
        <f t="shared" si="46"/>
        <v/>
      </c>
      <c r="J224" s="1117" t="str">
        <f t="shared" si="47"/>
        <v>-</v>
      </c>
      <c r="L224" s="1041" t="str">
        <f t="shared" si="48"/>
        <v/>
      </c>
      <c r="N224" s="1087"/>
      <c r="O224" s="1042" cm="1">
        <f t="array" ref="O224">SUMPRODUCT(($F224:$F224="Parcial")*ABS($C224:$C224-$N224:$N224))</f>
        <v>0</v>
      </c>
      <c r="P224" s="1043"/>
      <c r="W224" s="1046" t="str">
        <f t="shared" si="49"/>
        <v/>
      </c>
      <c r="X224" s="1047" t="str">
        <f t="shared" si="50"/>
        <v/>
      </c>
      <c r="Y224" s="1146" t="str">
        <f t="shared" si="51"/>
        <v/>
      </c>
      <c r="Z224" s="1049" t="str">
        <f t="shared" si="52"/>
        <v/>
      </c>
      <c r="AA224" s="1049" t="str">
        <f t="shared" si="53"/>
        <v/>
      </c>
      <c r="AB224" s="1050" t="str">
        <f t="shared" si="54"/>
        <v/>
      </c>
      <c r="AD224" s="1052" t="str">
        <f t="shared" si="55"/>
        <v/>
      </c>
      <c r="AE224" s="1053" t="str">
        <f t="shared" si="56"/>
        <v/>
      </c>
    </row>
    <row r="225" spans="5:31" ht="12.75" customHeight="1">
      <c r="E225" s="1083" t="str">
        <f t="shared" si="45"/>
        <v/>
      </c>
      <c r="G225" s="1085" t="str">
        <f t="shared" si="44"/>
        <v/>
      </c>
      <c r="H225" s="1079" t="str">
        <f t="shared" si="46"/>
        <v/>
      </c>
      <c r="J225" s="1117" t="str">
        <f t="shared" si="47"/>
        <v>-</v>
      </c>
      <c r="L225" s="1041" t="str">
        <f t="shared" si="48"/>
        <v/>
      </c>
      <c r="N225" s="1087"/>
      <c r="O225" s="1042" cm="1">
        <f t="array" ref="O225">SUMPRODUCT(($F225:$F225="Parcial")*ABS($C225:$C225-$N225:$N225))</f>
        <v>0</v>
      </c>
      <c r="P225" s="1043"/>
      <c r="W225" s="1046" t="str">
        <f t="shared" si="49"/>
        <v/>
      </c>
      <c r="X225" s="1047" t="str">
        <f t="shared" si="50"/>
        <v/>
      </c>
      <c r="Y225" s="1146" t="str">
        <f t="shared" si="51"/>
        <v/>
      </c>
      <c r="Z225" s="1049" t="str">
        <f t="shared" si="52"/>
        <v/>
      </c>
      <c r="AA225" s="1049" t="str">
        <f t="shared" si="53"/>
        <v/>
      </c>
      <c r="AB225" s="1050" t="str">
        <f t="shared" si="54"/>
        <v/>
      </c>
      <c r="AD225" s="1052" t="str">
        <f t="shared" si="55"/>
        <v/>
      </c>
      <c r="AE225" s="1053" t="str">
        <f t="shared" si="56"/>
        <v/>
      </c>
    </row>
    <row r="226" spans="5:31" ht="12.75" customHeight="1">
      <c r="E226" s="1083" t="str">
        <f t="shared" si="45"/>
        <v/>
      </c>
      <c r="G226" s="1085" t="str">
        <f t="shared" si="44"/>
        <v/>
      </c>
      <c r="H226" s="1079" t="str">
        <f t="shared" si="46"/>
        <v/>
      </c>
      <c r="J226" s="1117" t="str">
        <f t="shared" si="47"/>
        <v>-</v>
      </c>
      <c r="L226" s="1041" t="str">
        <f t="shared" si="48"/>
        <v/>
      </c>
      <c r="N226" s="1087"/>
      <c r="O226" s="1042" cm="1">
        <f t="array" ref="O226">SUMPRODUCT(($F226:$F226="Parcial")*ABS($C226:$C226-$N226:$N226))</f>
        <v>0</v>
      </c>
      <c r="P226" s="1043"/>
      <c r="W226" s="1046" t="str">
        <f t="shared" si="49"/>
        <v/>
      </c>
      <c r="X226" s="1047" t="str">
        <f t="shared" si="50"/>
        <v/>
      </c>
      <c r="Y226" s="1146" t="str">
        <f t="shared" si="51"/>
        <v/>
      </c>
      <c r="Z226" s="1049" t="str">
        <f t="shared" si="52"/>
        <v/>
      </c>
      <c r="AA226" s="1049" t="str">
        <f t="shared" si="53"/>
        <v/>
      </c>
      <c r="AB226" s="1050" t="str">
        <f t="shared" si="54"/>
        <v/>
      </c>
      <c r="AD226" s="1052" t="str">
        <f t="shared" si="55"/>
        <v/>
      </c>
      <c r="AE226" s="1053" t="str">
        <f t="shared" si="56"/>
        <v/>
      </c>
    </row>
    <row r="227" spans="5:31" ht="12.75" customHeight="1">
      <c r="E227" s="1083" t="str">
        <f t="shared" si="45"/>
        <v/>
      </c>
      <c r="G227" s="1085" t="str">
        <f t="shared" si="44"/>
        <v/>
      </c>
      <c r="H227" s="1079" t="str">
        <f t="shared" si="46"/>
        <v/>
      </c>
      <c r="J227" s="1117" t="str">
        <f t="shared" si="47"/>
        <v>-</v>
      </c>
      <c r="L227" s="1041" t="str">
        <f t="shared" si="48"/>
        <v/>
      </c>
      <c r="N227" s="1087"/>
      <c r="O227" s="1042" cm="1">
        <f t="array" ref="O227">SUMPRODUCT(($F227:$F227="Parcial")*ABS($C227:$C227-$N227:$N227))</f>
        <v>0</v>
      </c>
      <c r="P227" s="1043"/>
      <c r="W227" s="1046" t="str">
        <f t="shared" si="49"/>
        <v/>
      </c>
      <c r="X227" s="1047" t="str">
        <f t="shared" si="50"/>
        <v/>
      </c>
      <c r="Y227" s="1146" t="str">
        <f t="shared" si="51"/>
        <v/>
      </c>
      <c r="Z227" s="1049" t="str">
        <f t="shared" si="52"/>
        <v/>
      </c>
      <c r="AA227" s="1049" t="str">
        <f t="shared" si="53"/>
        <v/>
      </c>
      <c r="AB227" s="1050" t="str">
        <f t="shared" si="54"/>
        <v/>
      </c>
      <c r="AD227" s="1052" t="str">
        <f t="shared" si="55"/>
        <v/>
      </c>
      <c r="AE227" s="1053" t="str">
        <f t="shared" si="56"/>
        <v/>
      </c>
    </row>
    <row r="228" spans="5:31" ht="12.75" customHeight="1">
      <c r="E228" s="1083" t="str">
        <f t="shared" si="45"/>
        <v/>
      </c>
      <c r="G228" s="1085" t="str">
        <f t="shared" si="44"/>
        <v/>
      </c>
      <c r="H228" s="1079" t="str">
        <f t="shared" si="46"/>
        <v/>
      </c>
      <c r="J228" s="1117" t="str">
        <f t="shared" si="47"/>
        <v>-</v>
      </c>
      <c r="L228" s="1041" t="str">
        <f t="shared" si="48"/>
        <v/>
      </c>
      <c r="N228" s="1087"/>
      <c r="O228" s="1042" cm="1">
        <f t="array" ref="O228">SUMPRODUCT(($F228:$F228="Parcial")*ABS($C228:$C228-$N228:$N228))</f>
        <v>0</v>
      </c>
      <c r="P228" s="1043"/>
      <c r="W228" s="1046" t="str">
        <f t="shared" si="49"/>
        <v/>
      </c>
      <c r="X228" s="1047" t="str">
        <f t="shared" si="50"/>
        <v/>
      </c>
      <c r="Y228" s="1146" t="str">
        <f t="shared" si="51"/>
        <v/>
      </c>
      <c r="Z228" s="1049" t="str">
        <f t="shared" si="52"/>
        <v/>
      </c>
      <c r="AA228" s="1049" t="str">
        <f t="shared" si="53"/>
        <v/>
      </c>
      <c r="AB228" s="1050" t="str">
        <f t="shared" si="54"/>
        <v/>
      </c>
      <c r="AD228" s="1052" t="str">
        <f t="shared" si="55"/>
        <v/>
      </c>
      <c r="AE228" s="1053" t="str">
        <f t="shared" si="56"/>
        <v/>
      </c>
    </row>
    <row r="229" spans="5:31" ht="12.75" customHeight="1">
      <c r="E229" s="1083" t="str">
        <f t="shared" si="45"/>
        <v/>
      </c>
      <c r="G229" s="1085" t="str">
        <f t="shared" si="44"/>
        <v/>
      </c>
      <c r="H229" s="1079" t="str">
        <f t="shared" si="46"/>
        <v/>
      </c>
      <c r="J229" s="1117" t="str">
        <f t="shared" si="47"/>
        <v>-</v>
      </c>
      <c r="L229" s="1041" t="str">
        <f t="shared" si="48"/>
        <v/>
      </c>
      <c r="N229" s="1087"/>
      <c r="O229" s="1042" cm="1">
        <f t="array" ref="O229">SUMPRODUCT(($F229:$F229="Parcial")*ABS($C229:$C229-$N229:$N229))</f>
        <v>0</v>
      </c>
      <c r="P229" s="1043"/>
      <c r="W229" s="1046" t="str">
        <f t="shared" si="49"/>
        <v/>
      </c>
      <c r="X229" s="1047" t="str">
        <f t="shared" si="50"/>
        <v/>
      </c>
      <c r="Y229" s="1146" t="str">
        <f t="shared" si="51"/>
        <v/>
      </c>
      <c r="Z229" s="1049" t="str">
        <f t="shared" si="52"/>
        <v/>
      </c>
      <c r="AA229" s="1049" t="str">
        <f t="shared" si="53"/>
        <v/>
      </c>
      <c r="AB229" s="1050" t="str">
        <f t="shared" si="54"/>
        <v/>
      </c>
      <c r="AD229" s="1052" t="str">
        <f t="shared" si="55"/>
        <v/>
      </c>
      <c r="AE229" s="1053" t="str">
        <f t="shared" si="56"/>
        <v/>
      </c>
    </row>
    <row r="230" spans="5:31" ht="12.75" customHeight="1">
      <c r="E230" s="1083" t="str">
        <f t="shared" si="45"/>
        <v/>
      </c>
      <c r="G230" s="1085" t="str">
        <f t="shared" si="44"/>
        <v/>
      </c>
      <c r="H230" s="1079" t="str">
        <f t="shared" si="46"/>
        <v/>
      </c>
      <c r="J230" s="1117" t="str">
        <f t="shared" si="47"/>
        <v>-</v>
      </c>
      <c r="L230" s="1041" t="str">
        <f t="shared" si="48"/>
        <v/>
      </c>
      <c r="N230" s="1087"/>
      <c r="O230" s="1042" cm="1">
        <f t="array" ref="O230">SUMPRODUCT(($F230:$F230="Parcial")*ABS($C230:$C230-$N230:$N230))</f>
        <v>0</v>
      </c>
      <c r="P230" s="1043"/>
      <c r="W230" s="1046" t="str">
        <f t="shared" si="49"/>
        <v/>
      </c>
      <c r="X230" s="1047" t="str">
        <f t="shared" si="50"/>
        <v/>
      </c>
      <c r="Y230" s="1146" t="str">
        <f t="shared" si="51"/>
        <v/>
      </c>
      <c r="Z230" s="1049" t="str">
        <f t="shared" si="52"/>
        <v/>
      </c>
      <c r="AA230" s="1049" t="str">
        <f t="shared" si="53"/>
        <v/>
      </c>
      <c r="AB230" s="1050" t="str">
        <f t="shared" si="54"/>
        <v/>
      </c>
      <c r="AD230" s="1052" t="str">
        <f t="shared" si="55"/>
        <v/>
      </c>
      <c r="AE230" s="1053" t="str">
        <f t="shared" si="56"/>
        <v/>
      </c>
    </row>
    <row r="231" spans="5:31" ht="12.75" customHeight="1">
      <c r="E231" s="1083" t="str">
        <f t="shared" si="45"/>
        <v/>
      </c>
      <c r="G231" s="1085" t="str">
        <f t="shared" si="44"/>
        <v/>
      </c>
      <c r="H231" s="1079" t="str">
        <f t="shared" si="46"/>
        <v/>
      </c>
      <c r="J231" s="1117" t="str">
        <f t="shared" si="47"/>
        <v>-</v>
      </c>
      <c r="L231" s="1041" t="str">
        <f t="shared" si="48"/>
        <v/>
      </c>
      <c r="N231" s="1087"/>
      <c r="O231" s="1042" cm="1">
        <f t="array" ref="O231">SUMPRODUCT(($F231:$F231="Parcial")*ABS($C231:$C231-$N231:$N231))</f>
        <v>0</v>
      </c>
      <c r="P231" s="1043"/>
      <c r="W231" s="1046" t="str">
        <f t="shared" si="49"/>
        <v/>
      </c>
      <c r="X231" s="1047" t="str">
        <f t="shared" si="50"/>
        <v/>
      </c>
      <c r="Y231" s="1146" t="str">
        <f t="shared" si="51"/>
        <v/>
      </c>
      <c r="Z231" s="1049" t="str">
        <f t="shared" si="52"/>
        <v/>
      </c>
      <c r="AA231" s="1049" t="str">
        <f t="shared" si="53"/>
        <v/>
      </c>
      <c r="AB231" s="1050" t="str">
        <f t="shared" si="54"/>
        <v/>
      </c>
      <c r="AD231" s="1052" t="str">
        <f t="shared" si="55"/>
        <v/>
      </c>
      <c r="AE231" s="1053" t="str">
        <f t="shared" si="56"/>
        <v/>
      </c>
    </row>
    <row r="232" spans="5:31" ht="12.75" customHeight="1">
      <c r="E232" s="1083" t="str">
        <f t="shared" si="45"/>
        <v/>
      </c>
      <c r="G232" s="1085" t="str">
        <f t="shared" si="44"/>
        <v/>
      </c>
      <c r="H232" s="1079" t="str">
        <f t="shared" si="46"/>
        <v/>
      </c>
      <c r="J232" s="1117" t="str">
        <f t="shared" si="47"/>
        <v>-</v>
      </c>
      <c r="L232" s="1041" t="str">
        <f t="shared" si="48"/>
        <v/>
      </c>
      <c r="N232" s="1087"/>
      <c r="O232" s="1042" cm="1">
        <f t="array" ref="O232">SUMPRODUCT(($F232:$F232="Parcial")*ABS($C232:$C232-$N232:$N232))</f>
        <v>0</v>
      </c>
      <c r="P232" s="1043"/>
      <c r="W232" s="1046" t="str">
        <f t="shared" si="49"/>
        <v/>
      </c>
      <c r="X232" s="1047" t="str">
        <f t="shared" si="50"/>
        <v/>
      </c>
      <c r="Y232" s="1146" t="str">
        <f t="shared" si="51"/>
        <v/>
      </c>
      <c r="Z232" s="1049" t="str">
        <f t="shared" si="52"/>
        <v/>
      </c>
      <c r="AA232" s="1049" t="str">
        <f t="shared" si="53"/>
        <v/>
      </c>
      <c r="AB232" s="1050" t="str">
        <f t="shared" si="54"/>
        <v/>
      </c>
      <c r="AD232" s="1052" t="str">
        <f t="shared" si="55"/>
        <v/>
      </c>
      <c r="AE232" s="1053" t="str">
        <f t="shared" si="56"/>
        <v/>
      </c>
    </row>
    <row r="233" spans="5:31" ht="12.75" customHeight="1">
      <c r="E233" s="1083" t="str">
        <f t="shared" si="45"/>
        <v/>
      </c>
      <c r="G233" s="1085" t="str">
        <f t="shared" si="44"/>
        <v/>
      </c>
      <c r="H233" s="1079" t="str">
        <f t="shared" si="46"/>
        <v/>
      </c>
      <c r="J233" s="1117" t="str">
        <f t="shared" si="47"/>
        <v>-</v>
      </c>
      <c r="L233" s="1041" t="str">
        <f t="shared" si="48"/>
        <v/>
      </c>
      <c r="N233" s="1087"/>
      <c r="O233" s="1042" cm="1">
        <f t="array" ref="O233">SUMPRODUCT(($F233:$F233="Parcial")*ABS($C233:$C233-$N233:$N233))</f>
        <v>0</v>
      </c>
      <c r="P233" s="1043"/>
      <c r="W233" s="1046" t="str">
        <f t="shared" si="49"/>
        <v/>
      </c>
      <c r="X233" s="1047" t="str">
        <f t="shared" si="50"/>
        <v/>
      </c>
      <c r="Y233" s="1146" t="str">
        <f t="shared" si="51"/>
        <v/>
      </c>
      <c r="Z233" s="1049" t="str">
        <f t="shared" si="52"/>
        <v/>
      </c>
      <c r="AA233" s="1049" t="str">
        <f t="shared" si="53"/>
        <v/>
      </c>
      <c r="AB233" s="1050" t="str">
        <f t="shared" si="54"/>
        <v/>
      </c>
      <c r="AD233" s="1052" t="str">
        <f t="shared" si="55"/>
        <v/>
      </c>
      <c r="AE233" s="1053" t="str">
        <f t="shared" si="56"/>
        <v/>
      </c>
    </row>
    <row r="234" spans="5:31" ht="12.75" customHeight="1">
      <c r="E234" s="1083" t="str">
        <f t="shared" si="45"/>
        <v/>
      </c>
      <c r="G234" s="1085" t="str">
        <f t="shared" si="44"/>
        <v/>
      </c>
      <c r="H234" s="1079" t="str">
        <f t="shared" si="46"/>
        <v/>
      </c>
      <c r="J234" s="1117" t="str">
        <f t="shared" si="47"/>
        <v>-</v>
      </c>
      <c r="L234" s="1041" t="str">
        <f t="shared" si="48"/>
        <v/>
      </c>
      <c r="N234" s="1087"/>
      <c r="O234" s="1042" cm="1">
        <f t="array" ref="O234">SUMPRODUCT(($F234:$F234="Parcial")*ABS($C234:$C234-$N234:$N234))</f>
        <v>0</v>
      </c>
      <c r="P234" s="1043"/>
      <c r="W234" s="1046" t="str">
        <f t="shared" si="49"/>
        <v/>
      </c>
      <c r="X234" s="1047" t="str">
        <f t="shared" si="50"/>
        <v/>
      </c>
      <c r="Y234" s="1146" t="str">
        <f t="shared" si="51"/>
        <v/>
      </c>
      <c r="Z234" s="1049" t="str">
        <f t="shared" si="52"/>
        <v/>
      </c>
      <c r="AA234" s="1049" t="str">
        <f t="shared" si="53"/>
        <v/>
      </c>
      <c r="AB234" s="1050" t="str">
        <f t="shared" si="54"/>
        <v/>
      </c>
      <c r="AD234" s="1052" t="str">
        <f t="shared" si="55"/>
        <v/>
      </c>
      <c r="AE234" s="1053" t="str">
        <f t="shared" si="56"/>
        <v/>
      </c>
    </row>
    <row r="235" spans="5:31" ht="12.75" customHeight="1">
      <c r="E235" s="1083" t="str">
        <f t="shared" si="45"/>
        <v/>
      </c>
      <c r="G235" s="1085" t="str">
        <f t="shared" si="44"/>
        <v/>
      </c>
      <c r="H235" s="1079" t="str">
        <f t="shared" si="46"/>
        <v/>
      </c>
      <c r="J235" s="1117" t="str">
        <f t="shared" si="47"/>
        <v>-</v>
      </c>
      <c r="L235" s="1041" t="str">
        <f t="shared" si="48"/>
        <v/>
      </c>
      <c r="N235" s="1087"/>
      <c r="O235" s="1042" cm="1">
        <f t="array" ref="O235">SUMPRODUCT(($F235:$F235="Parcial")*ABS($C235:$C235-$N235:$N235))</f>
        <v>0</v>
      </c>
      <c r="P235" s="1043"/>
      <c r="W235" s="1046" t="str">
        <f t="shared" si="49"/>
        <v/>
      </c>
      <c r="X235" s="1047" t="str">
        <f t="shared" si="50"/>
        <v/>
      </c>
      <c r="Y235" s="1146" t="str">
        <f t="shared" si="51"/>
        <v/>
      </c>
      <c r="Z235" s="1049" t="str">
        <f t="shared" si="52"/>
        <v/>
      </c>
      <c r="AA235" s="1049" t="str">
        <f t="shared" si="53"/>
        <v/>
      </c>
      <c r="AB235" s="1050" t="str">
        <f t="shared" si="54"/>
        <v/>
      </c>
      <c r="AD235" s="1052" t="str">
        <f t="shared" si="55"/>
        <v/>
      </c>
      <c r="AE235" s="1053" t="str">
        <f t="shared" si="56"/>
        <v/>
      </c>
    </row>
    <row r="236" spans="5:31" ht="12.75" customHeight="1">
      <c r="E236" s="1083" t="str">
        <f t="shared" si="45"/>
        <v/>
      </c>
      <c r="G236" s="1085" t="str">
        <f t="shared" si="44"/>
        <v/>
      </c>
      <c r="H236" s="1079" t="str">
        <f t="shared" si="46"/>
        <v/>
      </c>
      <c r="J236" s="1117" t="str">
        <f t="shared" si="47"/>
        <v>-</v>
      </c>
      <c r="L236" s="1041" t="str">
        <f t="shared" si="48"/>
        <v/>
      </c>
      <c r="N236" s="1087"/>
      <c r="O236" s="1042" cm="1">
        <f t="array" ref="O236">SUMPRODUCT(($F236:$F236="Parcial")*ABS($C236:$C236-$N236:$N236))</f>
        <v>0</v>
      </c>
      <c r="P236" s="1043"/>
      <c r="W236" s="1046" t="str">
        <f t="shared" si="49"/>
        <v/>
      </c>
      <c r="X236" s="1047" t="str">
        <f t="shared" si="50"/>
        <v/>
      </c>
      <c r="Y236" s="1146" t="str">
        <f t="shared" si="51"/>
        <v/>
      </c>
      <c r="Z236" s="1049" t="str">
        <f t="shared" si="52"/>
        <v/>
      </c>
      <c r="AA236" s="1049" t="str">
        <f t="shared" si="53"/>
        <v/>
      </c>
      <c r="AB236" s="1050" t="str">
        <f t="shared" si="54"/>
        <v/>
      </c>
      <c r="AD236" s="1052" t="str">
        <f t="shared" si="55"/>
        <v/>
      </c>
      <c r="AE236" s="1053" t="str">
        <f t="shared" si="56"/>
        <v/>
      </c>
    </row>
    <row r="237" spans="5:31" ht="12.75" customHeight="1">
      <c r="E237" s="1083" t="str">
        <f t="shared" si="45"/>
        <v/>
      </c>
      <c r="G237" s="1085" t="str">
        <f t="shared" si="44"/>
        <v/>
      </c>
      <c r="H237" s="1079" t="str">
        <f t="shared" si="46"/>
        <v/>
      </c>
      <c r="J237" s="1117" t="str">
        <f t="shared" si="47"/>
        <v>-</v>
      </c>
      <c r="L237" s="1041" t="str">
        <f t="shared" si="48"/>
        <v/>
      </c>
      <c r="N237" s="1087"/>
      <c r="O237" s="1042" cm="1">
        <f t="array" ref="O237">SUMPRODUCT(($F237:$F237="Parcial")*ABS($C237:$C237-$N237:$N237))</f>
        <v>0</v>
      </c>
      <c r="P237" s="1043"/>
      <c r="W237" s="1046" t="str">
        <f t="shared" si="49"/>
        <v/>
      </c>
      <c r="X237" s="1047" t="str">
        <f t="shared" si="50"/>
        <v/>
      </c>
      <c r="Y237" s="1146" t="str">
        <f t="shared" si="51"/>
        <v/>
      </c>
      <c r="Z237" s="1049" t="str">
        <f t="shared" si="52"/>
        <v/>
      </c>
      <c r="AA237" s="1049" t="str">
        <f t="shared" si="53"/>
        <v/>
      </c>
      <c r="AB237" s="1050" t="str">
        <f t="shared" si="54"/>
        <v/>
      </c>
      <c r="AD237" s="1052" t="str">
        <f t="shared" si="55"/>
        <v/>
      </c>
      <c r="AE237" s="1053" t="str">
        <f t="shared" si="56"/>
        <v/>
      </c>
    </row>
    <row r="238" spans="5:31" ht="12.75" customHeight="1">
      <c r="E238" s="1083" t="str">
        <f t="shared" si="45"/>
        <v/>
      </c>
      <c r="G238" s="1085" t="str">
        <f t="shared" si="44"/>
        <v/>
      </c>
      <c r="H238" s="1079" t="str">
        <f t="shared" si="46"/>
        <v/>
      </c>
      <c r="J238" s="1117" t="str">
        <f t="shared" si="47"/>
        <v>-</v>
      </c>
      <c r="L238" s="1041" t="str">
        <f t="shared" si="48"/>
        <v/>
      </c>
      <c r="N238" s="1087"/>
      <c r="O238" s="1042" cm="1">
        <f t="array" ref="O238">SUMPRODUCT(($F238:$F238="Parcial")*ABS($C238:$C238-$N238:$N238))</f>
        <v>0</v>
      </c>
      <c r="P238" s="1043"/>
      <c r="W238" s="1046" t="str">
        <f t="shared" si="49"/>
        <v/>
      </c>
      <c r="X238" s="1047" t="str">
        <f t="shared" si="50"/>
        <v/>
      </c>
      <c r="Y238" s="1146" t="str">
        <f t="shared" si="51"/>
        <v/>
      </c>
      <c r="Z238" s="1049" t="str">
        <f t="shared" si="52"/>
        <v/>
      </c>
      <c r="AA238" s="1049" t="str">
        <f t="shared" si="53"/>
        <v/>
      </c>
      <c r="AB238" s="1050" t="str">
        <f t="shared" si="54"/>
        <v/>
      </c>
      <c r="AD238" s="1052" t="str">
        <f t="shared" si="55"/>
        <v/>
      </c>
      <c r="AE238" s="1053" t="str">
        <f t="shared" si="56"/>
        <v/>
      </c>
    </row>
    <row r="239" spans="5:31" ht="12.75" customHeight="1">
      <c r="E239" s="1083" t="str">
        <f t="shared" si="45"/>
        <v/>
      </c>
      <c r="G239" s="1085" t="str">
        <f t="shared" si="44"/>
        <v/>
      </c>
      <c r="H239" s="1079" t="str">
        <f t="shared" si="46"/>
        <v/>
      </c>
      <c r="J239" s="1117" t="str">
        <f t="shared" si="47"/>
        <v>-</v>
      </c>
      <c r="L239" s="1041" t="str">
        <f t="shared" si="48"/>
        <v/>
      </c>
      <c r="N239" s="1087"/>
      <c r="O239" s="1042" cm="1">
        <f t="array" ref="O239">SUMPRODUCT(($F239:$F239="Parcial")*ABS($C239:$C239-$N239:$N239))</f>
        <v>0</v>
      </c>
      <c r="P239" s="1043"/>
      <c r="W239" s="1046" t="str">
        <f t="shared" si="49"/>
        <v/>
      </c>
      <c r="X239" s="1047" t="str">
        <f t="shared" si="50"/>
        <v/>
      </c>
      <c r="Y239" s="1146" t="str">
        <f t="shared" si="51"/>
        <v/>
      </c>
      <c r="Z239" s="1049" t="str">
        <f t="shared" si="52"/>
        <v/>
      </c>
      <c r="AA239" s="1049" t="str">
        <f t="shared" si="53"/>
        <v/>
      </c>
      <c r="AB239" s="1050" t="str">
        <f t="shared" si="54"/>
        <v/>
      </c>
      <c r="AD239" s="1052" t="str">
        <f t="shared" si="55"/>
        <v/>
      </c>
      <c r="AE239" s="1053" t="str">
        <f t="shared" si="56"/>
        <v/>
      </c>
    </row>
    <row r="240" spans="5:31" ht="12.75" customHeight="1">
      <c r="E240" s="1083" t="str">
        <f t="shared" si="45"/>
        <v/>
      </c>
      <c r="G240" s="1085" t="str">
        <f t="shared" si="44"/>
        <v/>
      </c>
      <c r="H240" s="1079" t="str">
        <f t="shared" si="46"/>
        <v/>
      </c>
      <c r="J240" s="1117" t="str">
        <f t="shared" si="47"/>
        <v>-</v>
      </c>
      <c r="L240" s="1041" t="str">
        <f t="shared" si="48"/>
        <v/>
      </c>
      <c r="N240" s="1087"/>
      <c r="O240" s="1042" cm="1">
        <f t="array" ref="O240">SUMPRODUCT(($F240:$F240="Parcial")*ABS($C240:$C240-$N240:$N240))</f>
        <v>0</v>
      </c>
      <c r="P240" s="1043"/>
      <c r="W240" s="1046" t="str">
        <f t="shared" si="49"/>
        <v/>
      </c>
      <c r="X240" s="1047" t="str">
        <f t="shared" si="50"/>
        <v/>
      </c>
      <c r="Y240" s="1146" t="str">
        <f t="shared" si="51"/>
        <v/>
      </c>
      <c r="Z240" s="1049" t="str">
        <f t="shared" si="52"/>
        <v/>
      </c>
      <c r="AA240" s="1049" t="str">
        <f t="shared" si="53"/>
        <v/>
      </c>
      <c r="AB240" s="1050" t="str">
        <f t="shared" si="54"/>
        <v/>
      </c>
      <c r="AD240" s="1052" t="str">
        <f t="shared" si="55"/>
        <v/>
      </c>
      <c r="AE240" s="1053" t="str">
        <f t="shared" si="56"/>
        <v/>
      </c>
    </row>
    <row r="241" spans="5:31" ht="12.75" customHeight="1">
      <c r="E241" s="1083" t="str">
        <f t="shared" si="45"/>
        <v/>
      </c>
      <c r="G241" s="1085" t="str">
        <f t="shared" si="44"/>
        <v/>
      </c>
      <c r="H241" s="1079" t="str">
        <f t="shared" si="46"/>
        <v/>
      </c>
      <c r="J241" s="1117" t="str">
        <f t="shared" si="47"/>
        <v>-</v>
      </c>
      <c r="L241" s="1041" t="str">
        <f t="shared" si="48"/>
        <v/>
      </c>
      <c r="N241" s="1087"/>
      <c r="O241" s="1042" cm="1">
        <f t="array" ref="O241">SUMPRODUCT(($F241:$F241="Parcial")*ABS($C241:$C241-$N241:$N241))</f>
        <v>0</v>
      </c>
      <c r="P241" s="1043"/>
      <c r="W241" s="1046" t="str">
        <f t="shared" si="49"/>
        <v/>
      </c>
      <c r="X241" s="1047" t="str">
        <f t="shared" si="50"/>
        <v/>
      </c>
      <c r="Y241" s="1146" t="str">
        <f t="shared" si="51"/>
        <v/>
      </c>
      <c r="Z241" s="1049" t="str">
        <f t="shared" si="52"/>
        <v/>
      </c>
      <c r="AA241" s="1049" t="str">
        <f t="shared" si="53"/>
        <v/>
      </c>
      <c r="AB241" s="1050" t="str">
        <f t="shared" si="54"/>
        <v/>
      </c>
      <c r="AD241" s="1052" t="str">
        <f t="shared" si="55"/>
        <v/>
      </c>
      <c r="AE241" s="1053" t="str">
        <f t="shared" si="56"/>
        <v/>
      </c>
    </row>
    <row r="242" spans="5:31" ht="12.75" customHeight="1">
      <c r="E242" s="1083" t="str">
        <f t="shared" si="45"/>
        <v/>
      </c>
      <c r="G242" s="1085" t="str">
        <f t="shared" si="44"/>
        <v/>
      </c>
      <c r="H242" s="1079" t="str">
        <f t="shared" si="46"/>
        <v/>
      </c>
      <c r="J242" s="1117" t="str">
        <f t="shared" si="47"/>
        <v>-</v>
      </c>
      <c r="L242" s="1041" t="str">
        <f t="shared" si="48"/>
        <v/>
      </c>
      <c r="N242" s="1087"/>
      <c r="O242" s="1042" cm="1">
        <f t="array" ref="O242">SUMPRODUCT(($F242:$F242="Parcial")*ABS($C242:$C242-$N242:$N242))</f>
        <v>0</v>
      </c>
      <c r="P242" s="1043"/>
      <c r="W242" s="1046" t="str">
        <f t="shared" si="49"/>
        <v/>
      </c>
      <c r="X242" s="1047" t="str">
        <f t="shared" si="50"/>
        <v/>
      </c>
      <c r="Y242" s="1146" t="str">
        <f t="shared" si="51"/>
        <v/>
      </c>
      <c r="Z242" s="1049" t="str">
        <f t="shared" si="52"/>
        <v/>
      </c>
      <c r="AA242" s="1049" t="str">
        <f t="shared" si="53"/>
        <v/>
      </c>
      <c r="AB242" s="1050" t="str">
        <f t="shared" si="54"/>
        <v/>
      </c>
      <c r="AD242" s="1052" t="str">
        <f t="shared" si="55"/>
        <v/>
      </c>
      <c r="AE242" s="1053" t="str">
        <f t="shared" si="56"/>
        <v/>
      </c>
    </row>
    <row r="243" spans="5:31" ht="12.75" customHeight="1">
      <c r="E243" s="1083" t="str">
        <f t="shared" si="45"/>
        <v/>
      </c>
      <c r="G243" s="1085" t="str">
        <f t="shared" si="44"/>
        <v/>
      </c>
      <c r="H243" s="1079" t="str">
        <f t="shared" si="46"/>
        <v/>
      </c>
      <c r="J243" s="1117" t="str">
        <f t="shared" si="47"/>
        <v>-</v>
      </c>
      <c r="L243" s="1041" t="str">
        <f t="shared" si="48"/>
        <v/>
      </c>
      <c r="N243" s="1087"/>
      <c r="O243" s="1042" cm="1">
        <f t="array" ref="O243">SUMPRODUCT(($F243:$F243="Parcial")*ABS($C243:$C243-$N243:$N243))</f>
        <v>0</v>
      </c>
      <c r="P243" s="1043"/>
      <c r="W243" s="1046" t="str">
        <f t="shared" si="49"/>
        <v/>
      </c>
      <c r="X243" s="1047" t="str">
        <f t="shared" si="50"/>
        <v/>
      </c>
      <c r="Y243" s="1146" t="str">
        <f t="shared" si="51"/>
        <v/>
      </c>
      <c r="Z243" s="1049" t="str">
        <f t="shared" si="52"/>
        <v/>
      </c>
      <c r="AA243" s="1049" t="str">
        <f t="shared" si="53"/>
        <v/>
      </c>
      <c r="AB243" s="1050" t="str">
        <f t="shared" si="54"/>
        <v/>
      </c>
      <c r="AD243" s="1052" t="str">
        <f t="shared" si="55"/>
        <v/>
      </c>
      <c r="AE243" s="1053" t="str">
        <f t="shared" si="56"/>
        <v/>
      </c>
    </row>
    <row r="244" spans="5:31" ht="12.75" customHeight="1">
      <c r="E244" s="1083" t="str">
        <f t="shared" si="45"/>
        <v/>
      </c>
      <c r="G244" s="1085" t="str">
        <f t="shared" si="44"/>
        <v/>
      </c>
      <c r="H244" s="1079" t="str">
        <f t="shared" si="46"/>
        <v/>
      </c>
      <c r="J244" s="1117" t="str">
        <f t="shared" si="47"/>
        <v>-</v>
      </c>
      <c r="L244" s="1041" t="str">
        <f t="shared" si="48"/>
        <v/>
      </c>
      <c r="N244" s="1087"/>
      <c r="O244" s="1042" cm="1">
        <f t="array" ref="O244">SUMPRODUCT(($F244:$F244="Parcial")*ABS($C244:$C244-$N244:$N244))</f>
        <v>0</v>
      </c>
      <c r="P244" s="1043"/>
      <c r="W244" s="1046" t="str">
        <f t="shared" si="49"/>
        <v/>
      </c>
      <c r="X244" s="1047" t="str">
        <f t="shared" si="50"/>
        <v/>
      </c>
      <c r="Y244" s="1146" t="str">
        <f t="shared" si="51"/>
        <v/>
      </c>
      <c r="Z244" s="1049" t="str">
        <f t="shared" si="52"/>
        <v/>
      </c>
      <c r="AA244" s="1049" t="str">
        <f t="shared" si="53"/>
        <v/>
      </c>
      <c r="AB244" s="1050" t="str">
        <f t="shared" si="54"/>
        <v/>
      </c>
      <c r="AD244" s="1052" t="str">
        <f t="shared" si="55"/>
        <v/>
      </c>
      <c r="AE244" s="1053" t="str">
        <f t="shared" si="56"/>
        <v/>
      </c>
    </row>
    <row r="245" spans="5:31" ht="12.75" customHeight="1">
      <c r="E245" s="1083" t="str">
        <f t="shared" si="45"/>
        <v/>
      </c>
      <c r="G245" s="1085" t="str">
        <f t="shared" si="44"/>
        <v/>
      </c>
      <c r="H245" s="1079" t="str">
        <f t="shared" si="46"/>
        <v/>
      </c>
      <c r="J245" s="1117" t="str">
        <f t="shared" si="47"/>
        <v>-</v>
      </c>
      <c r="L245" s="1041" t="str">
        <f t="shared" si="48"/>
        <v/>
      </c>
      <c r="N245" s="1087"/>
      <c r="O245" s="1042" cm="1">
        <f t="array" ref="O245">SUMPRODUCT(($F245:$F245="Parcial")*ABS($C245:$C245-$N245:$N245))</f>
        <v>0</v>
      </c>
      <c r="P245" s="1043"/>
      <c r="W245" s="1046" t="str">
        <f t="shared" si="49"/>
        <v/>
      </c>
      <c r="X245" s="1047" t="str">
        <f t="shared" si="50"/>
        <v/>
      </c>
      <c r="Y245" s="1146" t="str">
        <f t="shared" si="51"/>
        <v/>
      </c>
      <c r="Z245" s="1049" t="str">
        <f t="shared" si="52"/>
        <v/>
      </c>
      <c r="AA245" s="1049" t="str">
        <f t="shared" si="53"/>
        <v/>
      </c>
      <c r="AB245" s="1050" t="str">
        <f t="shared" si="54"/>
        <v/>
      </c>
      <c r="AD245" s="1052" t="str">
        <f t="shared" si="55"/>
        <v/>
      </c>
      <c r="AE245" s="1053" t="str">
        <f t="shared" si="56"/>
        <v/>
      </c>
    </row>
    <row r="246" spans="5:31" ht="12.75" customHeight="1">
      <c r="E246" s="1083" t="str">
        <f t="shared" si="45"/>
        <v/>
      </c>
      <c r="G246" s="1085" t="str">
        <f t="shared" si="44"/>
        <v/>
      </c>
      <c r="H246" s="1079" t="str">
        <f t="shared" si="46"/>
        <v/>
      </c>
      <c r="J246" s="1117" t="str">
        <f t="shared" si="47"/>
        <v>-</v>
      </c>
      <c r="L246" s="1041" t="str">
        <f t="shared" si="48"/>
        <v/>
      </c>
      <c r="N246" s="1087"/>
      <c r="O246" s="1042" cm="1">
        <f t="array" ref="O246">SUMPRODUCT(($F246:$F246="Parcial")*ABS($C246:$C246-$N246:$N246))</f>
        <v>0</v>
      </c>
      <c r="P246" s="1043"/>
      <c r="W246" s="1046" t="str">
        <f t="shared" si="49"/>
        <v/>
      </c>
      <c r="X246" s="1047" t="str">
        <f t="shared" si="50"/>
        <v/>
      </c>
      <c r="Y246" s="1146" t="str">
        <f t="shared" si="51"/>
        <v/>
      </c>
      <c r="Z246" s="1049" t="str">
        <f t="shared" si="52"/>
        <v/>
      </c>
      <c r="AA246" s="1049" t="str">
        <f t="shared" si="53"/>
        <v/>
      </c>
      <c r="AB246" s="1050" t="str">
        <f t="shared" si="54"/>
        <v/>
      </c>
      <c r="AD246" s="1052" t="str">
        <f t="shared" si="55"/>
        <v/>
      </c>
      <c r="AE246" s="1053" t="str">
        <f t="shared" si="56"/>
        <v/>
      </c>
    </row>
    <row r="247" spans="5:31" ht="12.75" customHeight="1">
      <c r="E247" s="1083" t="str">
        <f t="shared" si="45"/>
        <v/>
      </c>
      <c r="G247" s="1085" t="str">
        <f t="shared" si="44"/>
        <v/>
      </c>
      <c r="H247" s="1079" t="str">
        <f t="shared" si="46"/>
        <v/>
      </c>
      <c r="J247" s="1117" t="str">
        <f t="shared" si="47"/>
        <v>-</v>
      </c>
      <c r="L247" s="1041" t="str">
        <f t="shared" si="48"/>
        <v/>
      </c>
      <c r="N247" s="1087"/>
      <c r="O247" s="1042" cm="1">
        <f t="array" ref="O247">SUMPRODUCT(($F247:$F247="Parcial")*ABS($C247:$C247-$N247:$N247))</f>
        <v>0</v>
      </c>
      <c r="P247" s="1043"/>
      <c r="W247" s="1046" t="str">
        <f t="shared" si="49"/>
        <v/>
      </c>
      <c r="X247" s="1047" t="str">
        <f t="shared" si="50"/>
        <v/>
      </c>
      <c r="Y247" s="1146" t="str">
        <f t="shared" si="51"/>
        <v/>
      </c>
      <c r="Z247" s="1049" t="str">
        <f t="shared" si="52"/>
        <v/>
      </c>
      <c r="AA247" s="1049" t="str">
        <f t="shared" si="53"/>
        <v/>
      </c>
      <c r="AB247" s="1050" t="str">
        <f t="shared" si="54"/>
        <v/>
      </c>
      <c r="AD247" s="1052" t="str">
        <f t="shared" si="55"/>
        <v/>
      </c>
      <c r="AE247" s="1053" t="str">
        <f t="shared" si="56"/>
        <v/>
      </c>
    </row>
    <row r="248" spans="5:31" ht="12.75" customHeight="1">
      <c r="E248" s="1083" t="str">
        <f t="shared" si="45"/>
        <v/>
      </c>
      <c r="G248" s="1085" t="str">
        <f t="shared" si="44"/>
        <v/>
      </c>
      <c r="H248" s="1079" t="str">
        <f t="shared" si="46"/>
        <v/>
      </c>
      <c r="J248" s="1117" t="str">
        <f t="shared" si="47"/>
        <v>-</v>
      </c>
      <c r="L248" s="1041" t="str">
        <f t="shared" si="48"/>
        <v/>
      </c>
      <c r="N248" s="1087"/>
      <c r="O248" s="1042" cm="1">
        <f t="array" ref="O248">SUMPRODUCT(($F248:$F248="Parcial")*ABS($C248:$C248-$N248:$N248))</f>
        <v>0</v>
      </c>
      <c r="P248" s="1043"/>
      <c r="W248" s="1046" t="str">
        <f t="shared" si="49"/>
        <v/>
      </c>
      <c r="X248" s="1047" t="str">
        <f t="shared" si="50"/>
        <v/>
      </c>
      <c r="Y248" s="1146" t="str">
        <f t="shared" si="51"/>
        <v/>
      </c>
      <c r="Z248" s="1049" t="str">
        <f t="shared" si="52"/>
        <v/>
      </c>
      <c r="AA248" s="1049" t="str">
        <f t="shared" si="53"/>
        <v/>
      </c>
      <c r="AB248" s="1050" t="str">
        <f t="shared" si="54"/>
        <v/>
      </c>
      <c r="AD248" s="1052" t="str">
        <f t="shared" si="55"/>
        <v/>
      </c>
      <c r="AE248" s="1053" t="str">
        <f t="shared" si="56"/>
        <v/>
      </c>
    </row>
    <row r="249" spans="5:31" ht="12.75" customHeight="1">
      <c r="E249" s="1083" t="str">
        <f t="shared" si="45"/>
        <v/>
      </c>
      <c r="G249" s="1085" t="str">
        <f t="shared" si="44"/>
        <v/>
      </c>
      <c r="H249" s="1079" t="str">
        <f t="shared" si="46"/>
        <v/>
      </c>
      <c r="J249" s="1117" t="str">
        <f t="shared" si="47"/>
        <v>-</v>
      </c>
      <c r="L249" s="1041" t="str">
        <f t="shared" si="48"/>
        <v/>
      </c>
      <c r="N249" s="1087"/>
      <c r="O249" s="1042" cm="1">
        <f t="array" ref="O249">SUMPRODUCT(($F249:$F249="Parcial")*ABS($C249:$C249-$N249:$N249))</f>
        <v>0</v>
      </c>
      <c r="P249" s="1043"/>
      <c r="W249" s="1046" t="str">
        <f t="shared" si="49"/>
        <v/>
      </c>
      <c r="X249" s="1047" t="str">
        <f t="shared" si="50"/>
        <v/>
      </c>
      <c r="Y249" s="1146" t="str">
        <f t="shared" si="51"/>
        <v/>
      </c>
      <c r="Z249" s="1049" t="str">
        <f t="shared" si="52"/>
        <v/>
      </c>
      <c r="AA249" s="1049" t="str">
        <f t="shared" si="53"/>
        <v/>
      </c>
      <c r="AB249" s="1050" t="str">
        <f t="shared" si="54"/>
        <v/>
      </c>
      <c r="AD249" s="1052" t="str">
        <f t="shared" si="55"/>
        <v/>
      </c>
      <c r="AE249" s="1053" t="str">
        <f t="shared" si="56"/>
        <v/>
      </c>
    </row>
    <row r="250" spans="5:31" ht="12.75" customHeight="1">
      <c r="E250" s="1083" t="str">
        <f t="shared" si="45"/>
        <v/>
      </c>
      <c r="G250" s="1085" t="str">
        <f t="shared" si="44"/>
        <v/>
      </c>
      <c r="H250" s="1079" t="str">
        <f t="shared" si="46"/>
        <v/>
      </c>
      <c r="J250" s="1117" t="str">
        <f t="shared" si="47"/>
        <v>-</v>
      </c>
      <c r="L250" s="1041" t="str">
        <f t="shared" si="48"/>
        <v/>
      </c>
      <c r="N250" s="1087"/>
      <c r="O250" s="1042" cm="1">
        <f t="array" ref="O250">SUMPRODUCT(($F250:$F250="Parcial")*ABS($C250:$C250-$N250:$N250))</f>
        <v>0</v>
      </c>
      <c r="P250" s="1043"/>
      <c r="W250" s="1046" t="str">
        <f t="shared" si="49"/>
        <v/>
      </c>
      <c r="X250" s="1047" t="str">
        <f t="shared" si="50"/>
        <v/>
      </c>
      <c r="Y250" s="1146" t="str">
        <f t="shared" si="51"/>
        <v/>
      </c>
      <c r="Z250" s="1049" t="str">
        <f t="shared" si="52"/>
        <v/>
      </c>
      <c r="AA250" s="1049" t="str">
        <f t="shared" si="53"/>
        <v/>
      </c>
      <c r="AB250" s="1050" t="str">
        <f t="shared" si="54"/>
        <v/>
      </c>
      <c r="AD250" s="1052" t="str">
        <f t="shared" si="55"/>
        <v/>
      </c>
      <c r="AE250" s="1053" t="str">
        <f t="shared" si="56"/>
        <v/>
      </c>
    </row>
    <row r="251" spans="5:31" ht="12.75" customHeight="1">
      <c r="E251" s="1083" t="str">
        <f t="shared" si="45"/>
        <v/>
      </c>
      <c r="G251" s="1085" t="str">
        <f t="shared" si="44"/>
        <v/>
      </c>
      <c r="H251" s="1079" t="str">
        <f t="shared" si="46"/>
        <v/>
      </c>
      <c r="J251" s="1117" t="str">
        <f t="shared" si="47"/>
        <v>-</v>
      </c>
      <c r="L251" s="1041" t="str">
        <f t="shared" si="48"/>
        <v/>
      </c>
      <c r="N251" s="1087"/>
      <c r="O251" s="1042" cm="1">
        <f t="array" ref="O251">SUMPRODUCT(($F251:$F251="Parcial")*ABS($C251:$C251-$N251:$N251))</f>
        <v>0</v>
      </c>
      <c r="P251" s="1043"/>
      <c r="W251" s="1046" t="str">
        <f t="shared" si="49"/>
        <v/>
      </c>
      <c r="X251" s="1047" t="str">
        <f t="shared" si="50"/>
        <v/>
      </c>
      <c r="Y251" s="1146" t="str">
        <f t="shared" si="51"/>
        <v/>
      </c>
      <c r="Z251" s="1049" t="str">
        <f t="shared" si="52"/>
        <v/>
      </c>
      <c r="AA251" s="1049" t="str">
        <f t="shared" si="53"/>
        <v/>
      </c>
      <c r="AB251" s="1050" t="str">
        <f t="shared" si="54"/>
        <v/>
      </c>
      <c r="AD251" s="1052" t="str">
        <f t="shared" si="55"/>
        <v/>
      </c>
      <c r="AE251" s="1053" t="str">
        <f t="shared" si="56"/>
        <v/>
      </c>
    </row>
    <row r="252" spans="5:31" ht="12.75" customHeight="1">
      <c r="E252" s="1083" t="str">
        <f t="shared" si="45"/>
        <v/>
      </c>
      <c r="G252" s="1085" t="str">
        <f t="shared" si="44"/>
        <v/>
      </c>
      <c r="H252" s="1079" t="str">
        <f t="shared" si="46"/>
        <v/>
      </c>
      <c r="J252" s="1117" t="str">
        <f t="shared" si="47"/>
        <v>-</v>
      </c>
      <c r="L252" s="1041" t="str">
        <f t="shared" si="48"/>
        <v/>
      </c>
      <c r="N252" s="1087"/>
      <c r="O252" s="1042" cm="1">
        <f t="array" ref="O252">SUMPRODUCT(($F252:$F252="Parcial")*ABS($C252:$C252-$N252:$N252))</f>
        <v>0</v>
      </c>
      <c r="P252" s="1043"/>
      <c r="W252" s="1046" t="str">
        <f t="shared" si="49"/>
        <v/>
      </c>
      <c r="X252" s="1047" t="str">
        <f t="shared" si="50"/>
        <v/>
      </c>
      <c r="Y252" s="1146" t="str">
        <f t="shared" si="51"/>
        <v/>
      </c>
      <c r="Z252" s="1049" t="str">
        <f t="shared" si="52"/>
        <v/>
      </c>
      <c r="AA252" s="1049" t="str">
        <f t="shared" si="53"/>
        <v/>
      </c>
      <c r="AB252" s="1050" t="str">
        <f t="shared" si="54"/>
        <v/>
      </c>
      <c r="AD252" s="1052" t="str">
        <f t="shared" si="55"/>
        <v/>
      </c>
      <c r="AE252" s="1053" t="str">
        <f t="shared" si="56"/>
        <v/>
      </c>
    </row>
    <row r="253" spans="5:31" ht="12.75" customHeight="1">
      <c r="E253" s="1083" t="str">
        <f t="shared" si="45"/>
        <v/>
      </c>
      <c r="G253" s="1085" t="str">
        <f t="shared" si="44"/>
        <v/>
      </c>
      <c r="H253" s="1079" t="str">
        <f t="shared" si="46"/>
        <v/>
      </c>
      <c r="J253" s="1117" t="str">
        <f t="shared" si="47"/>
        <v>-</v>
      </c>
      <c r="L253" s="1041" t="str">
        <f t="shared" si="48"/>
        <v/>
      </c>
      <c r="N253" s="1087"/>
      <c r="O253" s="1042" cm="1">
        <f t="array" ref="O253">SUMPRODUCT(($F253:$F253="Parcial")*ABS($C253:$C253-$N253:$N253))</f>
        <v>0</v>
      </c>
      <c r="P253" s="1043"/>
      <c r="W253" s="1046" t="str">
        <f t="shared" si="49"/>
        <v/>
      </c>
      <c r="X253" s="1047" t="str">
        <f t="shared" si="50"/>
        <v/>
      </c>
      <c r="Y253" s="1146" t="str">
        <f t="shared" si="51"/>
        <v/>
      </c>
      <c r="Z253" s="1049" t="str">
        <f t="shared" si="52"/>
        <v/>
      </c>
      <c r="AA253" s="1049" t="str">
        <f t="shared" si="53"/>
        <v/>
      </c>
      <c r="AB253" s="1050" t="str">
        <f t="shared" si="54"/>
        <v/>
      </c>
      <c r="AD253" s="1052" t="str">
        <f t="shared" si="55"/>
        <v/>
      </c>
      <c r="AE253" s="1053" t="str">
        <f t="shared" si="56"/>
        <v/>
      </c>
    </row>
    <row r="254" spans="5:31" ht="12.75" customHeight="1">
      <c r="E254" s="1083" t="str">
        <f t="shared" si="45"/>
        <v/>
      </c>
      <c r="G254" s="1085" t="str">
        <f t="shared" si="44"/>
        <v/>
      </c>
      <c r="H254" s="1079" t="str">
        <f t="shared" si="46"/>
        <v/>
      </c>
      <c r="J254" s="1117" t="str">
        <f t="shared" si="47"/>
        <v>-</v>
      </c>
      <c r="L254" s="1041" t="str">
        <f t="shared" si="48"/>
        <v/>
      </c>
      <c r="N254" s="1087"/>
      <c r="O254" s="1042" cm="1">
        <f t="array" ref="O254">SUMPRODUCT(($F254:$F254="Parcial")*ABS($C254:$C254-$N254:$N254))</f>
        <v>0</v>
      </c>
      <c r="P254" s="1043"/>
      <c r="W254" s="1046" t="str">
        <f t="shared" si="49"/>
        <v/>
      </c>
      <c r="X254" s="1047" t="str">
        <f t="shared" si="50"/>
        <v/>
      </c>
      <c r="Y254" s="1146" t="str">
        <f t="shared" si="51"/>
        <v/>
      </c>
      <c r="Z254" s="1049" t="str">
        <f t="shared" si="52"/>
        <v/>
      </c>
      <c r="AA254" s="1049" t="str">
        <f t="shared" si="53"/>
        <v/>
      </c>
      <c r="AB254" s="1050" t="str">
        <f t="shared" si="54"/>
        <v/>
      </c>
      <c r="AD254" s="1052" t="str">
        <f t="shared" si="55"/>
        <v/>
      </c>
      <c r="AE254" s="1053" t="str">
        <f t="shared" si="56"/>
        <v/>
      </c>
    </row>
    <row r="255" spans="5:31" ht="12.75" customHeight="1">
      <c r="E255" s="1083" t="str">
        <f t="shared" si="45"/>
        <v/>
      </c>
      <c r="G255" s="1085" t="str">
        <f t="shared" si="44"/>
        <v/>
      </c>
      <c r="H255" s="1079" t="str">
        <f t="shared" si="46"/>
        <v/>
      </c>
      <c r="J255" s="1117" t="str">
        <f t="shared" si="47"/>
        <v>-</v>
      </c>
      <c r="L255" s="1041" t="str">
        <f t="shared" si="48"/>
        <v/>
      </c>
      <c r="N255" s="1087"/>
      <c r="O255" s="1042" cm="1">
        <f t="array" ref="O255">SUMPRODUCT(($F255:$F255="Parcial")*ABS($C255:$C255-$N255:$N255))</f>
        <v>0</v>
      </c>
      <c r="P255" s="1043"/>
      <c r="W255" s="1046" t="str">
        <f t="shared" si="49"/>
        <v/>
      </c>
      <c r="X255" s="1047" t="str">
        <f t="shared" si="50"/>
        <v/>
      </c>
      <c r="Y255" s="1146" t="str">
        <f t="shared" si="51"/>
        <v/>
      </c>
      <c r="Z255" s="1049" t="str">
        <f t="shared" si="52"/>
        <v/>
      </c>
      <c r="AA255" s="1049" t="str">
        <f t="shared" si="53"/>
        <v/>
      </c>
      <c r="AB255" s="1050" t="str">
        <f t="shared" si="54"/>
        <v/>
      </c>
      <c r="AD255" s="1052" t="str">
        <f t="shared" si="55"/>
        <v/>
      </c>
      <c r="AE255" s="1053" t="str">
        <f t="shared" si="56"/>
        <v/>
      </c>
    </row>
    <row r="256" spans="5:31" ht="12.75" customHeight="1">
      <c r="E256" s="1083" t="str">
        <f t="shared" si="45"/>
        <v/>
      </c>
      <c r="G256" s="1085" t="str">
        <f t="shared" si="44"/>
        <v/>
      </c>
      <c r="H256" s="1079" t="str">
        <f t="shared" si="46"/>
        <v/>
      </c>
      <c r="J256" s="1117" t="str">
        <f t="shared" si="47"/>
        <v>-</v>
      </c>
      <c r="L256" s="1041" t="str">
        <f t="shared" si="48"/>
        <v/>
      </c>
      <c r="N256" s="1087"/>
      <c r="O256" s="1042" cm="1">
        <f t="array" ref="O256">SUMPRODUCT(($F256:$F256="Parcial")*ABS($C256:$C256-$N256:$N256))</f>
        <v>0</v>
      </c>
      <c r="P256" s="1043"/>
      <c r="W256" s="1046" t="str">
        <f t="shared" si="49"/>
        <v/>
      </c>
      <c r="X256" s="1047" t="str">
        <f t="shared" si="50"/>
        <v/>
      </c>
      <c r="Y256" s="1146" t="str">
        <f t="shared" si="51"/>
        <v/>
      </c>
      <c r="Z256" s="1049" t="str">
        <f t="shared" si="52"/>
        <v/>
      </c>
      <c r="AA256" s="1049" t="str">
        <f t="shared" si="53"/>
        <v/>
      </c>
      <c r="AB256" s="1050" t="str">
        <f t="shared" si="54"/>
        <v/>
      </c>
      <c r="AD256" s="1052" t="str">
        <f t="shared" si="55"/>
        <v/>
      </c>
      <c r="AE256" s="1053" t="str">
        <f t="shared" si="56"/>
        <v/>
      </c>
    </row>
    <row r="257" spans="5:31" ht="12.75" customHeight="1">
      <c r="E257" s="1083" t="str">
        <f t="shared" si="45"/>
        <v/>
      </c>
      <c r="G257" s="1085" t="str">
        <f t="shared" si="44"/>
        <v/>
      </c>
      <c r="H257" s="1079" t="str">
        <f t="shared" si="46"/>
        <v/>
      </c>
      <c r="J257" s="1117" t="str">
        <f t="shared" si="47"/>
        <v>-</v>
      </c>
      <c r="L257" s="1041" t="str">
        <f t="shared" si="48"/>
        <v/>
      </c>
      <c r="N257" s="1087"/>
      <c r="O257" s="1042" cm="1">
        <f t="array" ref="O257">SUMPRODUCT(($F257:$F257="Parcial")*ABS($C257:$C257-$N257:$N257))</f>
        <v>0</v>
      </c>
      <c r="P257" s="1043"/>
      <c r="W257" s="1046" t="str">
        <f t="shared" si="49"/>
        <v/>
      </c>
      <c r="X257" s="1047" t="str">
        <f t="shared" si="50"/>
        <v/>
      </c>
      <c r="Y257" s="1146" t="str">
        <f t="shared" si="51"/>
        <v/>
      </c>
      <c r="Z257" s="1049" t="str">
        <f t="shared" si="52"/>
        <v/>
      </c>
      <c r="AA257" s="1049" t="str">
        <f t="shared" si="53"/>
        <v/>
      </c>
      <c r="AB257" s="1050" t="str">
        <f t="shared" si="54"/>
        <v/>
      </c>
      <c r="AD257" s="1052" t="str">
        <f t="shared" si="55"/>
        <v/>
      </c>
      <c r="AE257" s="1053" t="str">
        <f t="shared" si="56"/>
        <v/>
      </c>
    </row>
    <row r="258" spans="5:31" ht="12.75" customHeight="1">
      <c r="E258" s="1083" t="str">
        <f t="shared" si="45"/>
        <v/>
      </c>
      <c r="G258" s="1085" t="str">
        <f t="shared" ref="G258:G321" si="57">IF(F258="Paid","Settled",IF(E258="","",IF(E258&lt;0,"Over Due",IF(E258&lt;=10,"Due soon",IF(E258&lt;=20,"FP need",IF(E258&lt;=30,"Pending","Pending"))))))</f>
        <v/>
      </c>
      <c r="H258" s="1079" t="str">
        <f t="shared" si="46"/>
        <v/>
      </c>
      <c r="J258" s="1117" t="str">
        <f t="shared" si="47"/>
        <v>-</v>
      </c>
      <c r="L258" s="1041" t="str">
        <f t="shared" si="48"/>
        <v/>
      </c>
      <c r="N258" s="1087"/>
      <c r="O258" s="1042" cm="1">
        <f t="array" ref="O258">SUMPRODUCT(($F258:$F258="Parcial")*ABS($C258:$C258-$N258:$N258))</f>
        <v>0</v>
      </c>
      <c r="P258" s="1043"/>
      <c r="W258" s="1046" t="str">
        <f t="shared" si="49"/>
        <v/>
      </c>
      <c r="X258" s="1047" t="str">
        <f t="shared" si="50"/>
        <v/>
      </c>
      <c r="Y258" s="1146" t="str">
        <f t="shared" si="51"/>
        <v/>
      </c>
      <c r="Z258" s="1049" t="str">
        <f t="shared" si="52"/>
        <v/>
      </c>
      <c r="AA258" s="1049" t="str">
        <f t="shared" si="53"/>
        <v/>
      </c>
      <c r="AB258" s="1050" t="str">
        <f t="shared" si="54"/>
        <v/>
      </c>
      <c r="AD258" s="1052" t="str">
        <f t="shared" si="55"/>
        <v/>
      </c>
      <c r="AE258" s="1053" t="str">
        <f t="shared" si="56"/>
        <v/>
      </c>
    </row>
    <row r="259" spans="5:31" ht="12.75" customHeight="1">
      <c r="E259" s="1083" t="str">
        <f t="shared" ref="E259:E322" si="58">IF(D259="","",IF(F259="paid",0,I259-J259))</f>
        <v/>
      </c>
      <c r="G259" s="1085" t="str">
        <f t="shared" si="57"/>
        <v/>
      </c>
      <c r="H259" s="1079" t="str">
        <f t="shared" ref="H259:H322" si="59">IFERROR(CHOOSE($X259,"መስከረም","ጥቅምት","ህዳር  ","ታህሳስ ","ጥር ","የካቲት ","መጋቢት ","ሚይዚያ ","ግንቦት ","ሰኔ ","ሐምሌ ","ነሐሴ ","Pagume"),"")</f>
        <v/>
      </c>
      <c r="J259" s="1117" t="str">
        <f t="shared" ref="J259:J322" si="60">IF(D259="","-",$Q$1-D259)</f>
        <v>-</v>
      </c>
      <c r="L259" s="1041" t="str">
        <f t="shared" ref="L259:L322" si="61">IF(E259="","",$Q$1+E259)</f>
        <v/>
      </c>
      <c r="N259" s="1087"/>
      <c r="O259" s="1042" cm="1">
        <f t="array" ref="O259">SUMPRODUCT(($F259:$F259="Parcial")*ABS($C259:$C259-$N259:$N259))</f>
        <v>0</v>
      </c>
      <c r="P259" s="1043"/>
      <c r="W259" s="1046" t="str">
        <f t="shared" ref="W259:W322" si="62">IF($D259="","",_xlfn.LET(_xlpm.gDate,D259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59" s="1047" t="str">
        <f t="shared" ref="X259:X322" si="63">IF($W259="","",TEXT($W259,"mm"))</f>
        <v/>
      </c>
      <c r="Y259" s="1146" t="str">
        <f t="shared" ref="Y259:Y322" si="64">IFERROR(CHOOSE(X259,"መስከረም","ጥቅምት","ህዳር  ","ታህሳስ ","ጥር ","የካቲት ","መጋቢት ","ሚይዚያ ","ግንቦት ","ሰኔ ","ሐምሌ ","ነሐሴ ","Pagume"),"")</f>
        <v/>
      </c>
      <c r="Z259" s="1049" t="str">
        <f t="shared" ref="Z259:Z322" si="65">IF($K259="","",_xlfn.LET(_xlpm.gDate,K259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59" s="1049" t="str">
        <f t="shared" ref="AA259:AA322" si="66">IF($Z259="","",TEXT($Z259,"mm"))</f>
        <v/>
      </c>
      <c r="AB259" s="1050" t="str">
        <f t="shared" ref="AB259:AB322" si="67">IFERROR(CHOOSE(AA259,"መስከረም","ጥቅምት","ህዳር  ","ታህሳስ ","ጥር ","የካቲት ","መጋቢት ","ሚይዚያ ","ግንቦት ","ሰኔ ","ሐምሌ ","ነሐሴ ","Pagume"),"")</f>
        <v/>
      </c>
      <c r="AD259" s="1052" t="str">
        <f t="shared" ref="AD259:AD322" si="68">IF($D259="","",YEAR(D259)&amp;"-W"&amp;WEEKNUM(D259,2))</f>
        <v/>
      </c>
      <c r="AE259" s="1053" t="str">
        <f t="shared" ref="AE259:AE322" si="69">IF($K259="","",YEAR(K259)&amp;"-W"&amp;WEEKNUM(K259,2))</f>
        <v/>
      </c>
    </row>
    <row r="260" spans="5:31" ht="12.75" customHeight="1">
      <c r="E260" s="1083" t="str">
        <f t="shared" si="58"/>
        <v/>
      </c>
      <c r="G260" s="1085" t="str">
        <f t="shared" si="57"/>
        <v/>
      </c>
      <c r="H260" s="1079" t="str">
        <f t="shared" si="59"/>
        <v/>
      </c>
      <c r="J260" s="1117" t="str">
        <f t="shared" si="60"/>
        <v>-</v>
      </c>
      <c r="L260" s="1041" t="str">
        <f t="shared" si="61"/>
        <v/>
      </c>
      <c r="N260" s="1087"/>
      <c r="O260" s="1042" cm="1">
        <f t="array" ref="O260">SUMPRODUCT(($F260:$F260="Parcial")*ABS($C260:$C260-$N260:$N260))</f>
        <v>0</v>
      </c>
      <c r="P260" s="1043"/>
      <c r="W260" s="1046" t="str">
        <f t="shared" si="62"/>
        <v/>
      </c>
      <c r="X260" s="1047" t="str">
        <f t="shared" si="63"/>
        <v/>
      </c>
      <c r="Y260" s="1146" t="str">
        <f t="shared" si="64"/>
        <v/>
      </c>
      <c r="Z260" s="1049" t="str">
        <f t="shared" si="65"/>
        <v/>
      </c>
      <c r="AA260" s="1049" t="str">
        <f t="shared" si="66"/>
        <v/>
      </c>
      <c r="AB260" s="1050" t="str">
        <f t="shared" si="67"/>
        <v/>
      </c>
      <c r="AD260" s="1052" t="str">
        <f t="shared" si="68"/>
        <v/>
      </c>
      <c r="AE260" s="1053" t="str">
        <f t="shared" si="69"/>
        <v/>
      </c>
    </row>
    <row r="261" spans="5:31" ht="12.75" customHeight="1">
      <c r="E261" s="1083" t="str">
        <f t="shared" si="58"/>
        <v/>
      </c>
      <c r="G261" s="1085" t="str">
        <f t="shared" si="57"/>
        <v/>
      </c>
      <c r="H261" s="1079" t="str">
        <f t="shared" si="59"/>
        <v/>
      </c>
      <c r="J261" s="1117" t="str">
        <f t="shared" si="60"/>
        <v>-</v>
      </c>
      <c r="L261" s="1041" t="str">
        <f t="shared" si="61"/>
        <v/>
      </c>
      <c r="N261" s="1087"/>
      <c r="O261" s="1042" cm="1">
        <f t="array" ref="O261">SUMPRODUCT(($F261:$F261="Parcial")*ABS($C261:$C261-$N261:$N261))</f>
        <v>0</v>
      </c>
      <c r="P261" s="1043"/>
      <c r="W261" s="1046" t="str">
        <f t="shared" si="62"/>
        <v/>
      </c>
      <c r="X261" s="1047" t="str">
        <f t="shared" si="63"/>
        <v/>
      </c>
      <c r="Y261" s="1146" t="str">
        <f t="shared" si="64"/>
        <v/>
      </c>
      <c r="Z261" s="1049" t="str">
        <f t="shared" si="65"/>
        <v/>
      </c>
      <c r="AA261" s="1049" t="str">
        <f t="shared" si="66"/>
        <v/>
      </c>
      <c r="AB261" s="1050" t="str">
        <f t="shared" si="67"/>
        <v/>
      </c>
      <c r="AD261" s="1052" t="str">
        <f t="shared" si="68"/>
        <v/>
      </c>
      <c r="AE261" s="1053" t="str">
        <f t="shared" si="69"/>
        <v/>
      </c>
    </row>
    <row r="262" spans="5:31" ht="12.75" customHeight="1">
      <c r="E262" s="1083" t="str">
        <f t="shared" si="58"/>
        <v/>
      </c>
      <c r="G262" s="1085" t="str">
        <f t="shared" si="57"/>
        <v/>
      </c>
      <c r="H262" s="1079" t="str">
        <f t="shared" si="59"/>
        <v/>
      </c>
      <c r="J262" s="1117" t="str">
        <f t="shared" si="60"/>
        <v>-</v>
      </c>
      <c r="L262" s="1041" t="str">
        <f t="shared" si="61"/>
        <v/>
      </c>
      <c r="N262" s="1087"/>
      <c r="O262" s="1042" cm="1">
        <f t="array" ref="O262">SUMPRODUCT(($F262:$F262="Parcial")*ABS($C262:$C262-$N262:$N262))</f>
        <v>0</v>
      </c>
      <c r="P262" s="1043"/>
      <c r="W262" s="1046" t="str">
        <f t="shared" si="62"/>
        <v/>
      </c>
      <c r="X262" s="1047" t="str">
        <f t="shared" si="63"/>
        <v/>
      </c>
      <c r="Y262" s="1146" t="str">
        <f t="shared" si="64"/>
        <v/>
      </c>
      <c r="Z262" s="1049" t="str">
        <f t="shared" si="65"/>
        <v/>
      </c>
      <c r="AA262" s="1049" t="str">
        <f t="shared" si="66"/>
        <v/>
      </c>
      <c r="AB262" s="1050" t="str">
        <f t="shared" si="67"/>
        <v/>
      </c>
      <c r="AD262" s="1052" t="str">
        <f t="shared" si="68"/>
        <v/>
      </c>
      <c r="AE262" s="1053" t="str">
        <f t="shared" si="69"/>
        <v/>
      </c>
    </row>
    <row r="263" spans="5:31" ht="12.75" customHeight="1">
      <c r="E263" s="1083" t="str">
        <f t="shared" si="58"/>
        <v/>
      </c>
      <c r="G263" s="1085" t="str">
        <f t="shared" si="57"/>
        <v/>
      </c>
      <c r="H263" s="1079" t="str">
        <f t="shared" si="59"/>
        <v/>
      </c>
      <c r="J263" s="1117" t="str">
        <f t="shared" si="60"/>
        <v>-</v>
      </c>
      <c r="L263" s="1041" t="str">
        <f t="shared" si="61"/>
        <v/>
      </c>
      <c r="N263" s="1087"/>
      <c r="W263" s="1046" t="str">
        <f t="shared" si="62"/>
        <v/>
      </c>
      <c r="X263" s="1047" t="str">
        <f t="shared" si="63"/>
        <v/>
      </c>
      <c r="Y263" s="1146" t="str">
        <f t="shared" si="64"/>
        <v/>
      </c>
      <c r="Z263" s="1049" t="str">
        <f t="shared" si="65"/>
        <v/>
      </c>
      <c r="AA263" s="1049" t="str">
        <f t="shared" si="66"/>
        <v/>
      </c>
      <c r="AB263" s="1050" t="str">
        <f t="shared" si="67"/>
        <v/>
      </c>
      <c r="AD263" s="1052" t="str">
        <f t="shared" si="68"/>
        <v/>
      </c>
      <c r="AE263" s="1053" t="str">
        <f t="shared" si="69"/>
        <v/>
      </c>
    </row>
    <row r="264" spans="5:31" ht="12.75" customHeight="1">
      <c r="E264" s="1083" t="str">
        <f t="shared" si="58"/>
        <v/>
      </c>
      <c r="G264" s="1085" t="str">
        <f t="shared" si="57"/>
        <v/>
      </c>
      <c r="H264" s="1079" t="str">
        <f t="shared" si="59"/>
        <v/>
      </c>
      <c r="J264" s="1117" t="str">
        <f t="shared" si="60"/>
        <v>-</v>
      </c>
      <c r="L264" s="1041" t="str">
        <f t="shared" si="61"/>
        <v/>
      </c>
      <c r="N264" s="1087"/>
      <c r="W264" s="1046" t="str">
        <f t="shared" si="62"/>
        <v/>
      </c>
      <c r="X264" s="1047" t="str">
        <f t="shared" si="63"/>
        <v/>
      </c>
      <c r="Y264" s="1146" t="str">
        <f t="shared" si="64"/>
        <v/>
      </c>
      <c r="Z264" s="1049" t="str">
        <f t="shared" si="65"/>
        <v/>
      </c>
      <c r="AA264" s="1049" t="str">
        <f t="shared" si="66"/>
        <v/>
      </c>
      <c r="AB264" s="1050" t="str">
        <f t="shared" si="67"/>
        <v/>
      </c>
      <c r="AD264" s="1052" t="str">
        <f t="shared" si="68"/>
        <v/>
      </c>
      <c r="AE264" s="1053" t="str">
        <f t="shared" si="69"/>
        <v/>
      </c>
    </row>
    <row r="265" spans="5:31" ht="12.75" customHeight="1">
      <c r="E265" s="1083" t="str">
        <f t="shared" si="58"/>
        <v/>
      </c>
      <c r="G265" s="1085" t="str">
        <f t="shared" si="57"/>
        <v/>
      </c>
      <c r="H265" s="1079" t="str">
        <f t="shared" si="59"/>
        <v/>
      </c>
      <c r="J265" s="1117" t="str">
        <f t="shared" si="60"/>
        <v>-</v>
      </c>
      <c r="L265" s="1041" t="str">
        <f t="shared" si="61"/>
        <v/>
      </c>
      <c r="N265" s="1087"/>
      <c r="W265" s="1046" t="str">
        <f t="shared" si="62"/>
        <v/>
      </c>
      <c r="X265" s="1047" t="str">
        <f t="shared" si="63"/>
        <v/>
      </c>
      <c r="Y265" s="1146" t="str">
        <f t="shared" si="64"/>
        <v/>
      </c>
      <c r="Z265" s="1049" t="str">
        <f t="shared" si="65"/>
        <v/>
      </c>
      <c r="AA265" s="1049" t="str">
        <f t="shared" si="66"/>
        <v/>
      </c>
      <c r="AB265" s="1050" t="str">
        <f t="shared" si="67"/>
        <v/>
      </c>
      <c r="AD265" s="1052" t="str">
        <f t="shared" si="68"/>
        <v/>
      </c>
      <c r="AE265" s="1053" t="str">
        <f t="shared" si="69"/>
        <v/>
      </c>
    </row>
    <row r="266" spans="5:31" ht="12.75" customHeight="1">
      <c r="E266" s="1083" t="str">
        <f t="shared" si="58"/>
        <v/>
      </c>
      <c r="G266" s="1085" t="str">
        <f t="shared" si="57"/>
        <v/>
      </c>
      <c r="H266" s="1079" t="str">
        <f t="shared" si="59"/>
        <v/>
      </c>
      <c r="J266" s="1117" t="str">
        <f t="shared" si="60"/>
        <v>-</v>
      </c>
      <c r="L266" s="1041" t="str">
        <f t="shared" si="61"/>
        <v/>
      </c>
      <c r="N266" s="1087"/>
      <c r="W266" s="1046" t="str">
        <f t="shared" si="62"/>
        <v/>
      </c>
      <c r="X266" s="1047" t="str">
        <f t="shared" si="63"/>
        <v/>
      </c>
      <c r="Y266" s="1146" t="str">
        <f t="shared" si="64"/>
        <v/>
      </c>
      <c r="Z266" s="1049" t="str">
        <f t="shared" si="65"/>
        <v/>
      </c>
      <c r="AA266" s="1049" t="str">
        <f t="shared" si="66"/>
        <v/>
      </c>
      <c r="AB266" s="1050" t="str">
        <f t="shared" si="67"/>
        <v/>
      </c>
      <c r="AD266" s="1052" t="str">
        <f t="shared" si="68"/>
        <v/>
      </c>
      <c r="AE266" s="1053" t="str">
        <f t="shared" si="69"/>
        <v/>
      </c>
    </row>
    <row r="267" spans="5:31" ht="12.75" customHeight="1">
      <c r="E267" s="1083" t="str">
        <f t="shared" si="58"/>
        <v/>
      </c>
      <c r="G267" s="1085" t="str">
        <f t="shared" si="57"/>
        <v/>
      </c>
      <c r="H267" s="1079" t="str">
        <f t="shared" si="59"/>
        <v/>
      </c>
      <c r="J267" s="1117" t="str">
        <f t="shared" si="60"/>
        <v>-</v>
      </c>
      <c r="L267" s="1041" t="str">
        <f t="shared" si="61"/>
        <v/>
      </c>
      <c r="N267" s="1087"/>
      <c r="W267" s="1046" t="str">
        <f t="shared" si="62"/>
        <v/>
      </c>
      <c r="X267" s="1047" t="str">
        <f t="shared" si="63"/>
        <v/>
      </c>
      <c r="Y267" s="1146" t="str">
        <f t="shared" si="64"/>
        <v/>
      </c>
      <c r="Z267" s="1049" t="str">
        <f t="shared" si="65"/>
        <v/>
      </c>
      <c r="AA267" s="1049" t="str">
        <f t="shared" si="66"/>
        <v/>
      </c>
      <c r="AB267" s="1050" t="str">
        <f t="shared" si="67"/>
        <v/>
      </c>
      <c r="AD267" s="1052" t="str">
        <f t="shared" si="68"/>
        <v/>
      </c>
      <c r="AE267" s="1053" t="str">
        <f t="shared" si="69"/>
        <v/>
      </c>
    </row>
    <row r="268" spans="5:31" ht="12.75" customHeight="1">
      <c r="E268" s="1083" t="str">
        <f t="shared" si="58"/>
        <v/>
      </c>
      <c r="G268" s="1085" t="str">
        <f t="shared" si="57"/>
        <v/>
      </c>
      <c r="H268" s="1079" t="str">
        <f t="shared" si="59"/>
        <v/>
      </c>
      <c r="J268" s="1117" t="str">
        <f t="shared" si="60"/>
        <v>-</v>
      </c>
      <c r="L268" s="1041" t="str">
        <f t="shared" si="61"/>
        <v/>
      </c>
      <c r="N268" s="1087"/>
      <c r="W268" s="1046" t="str">
        <f t="shared" si="62"/>
        <v/>
      </c>
      <c r="X268" s="1047" t="str">
        <f t="shared" si="63"/>
        <v/>
      </c>
      <c r="Y268" s="1146" t="str">
        <f t="shared" si="64"/>
        <v/>
      </c>
      <c r="Z268" s="1049" t="str">
        <f t="shared" si="65"/>
        <v/>
      </c>
      <c r="AA268" s="1049" t="str">
        <f t="shared" si="66"/>
        <v/>
      </c>
      <c r="AB268" s="1050" t="str">
        <f t="shared" si="67"/>
        <v/>
      </c>
      <c r="AD268" s="1052" t="str">
        <f t="shared" si="68"/>
        <v/>
      </c>
      <c r="AE268" s="1053" t="str">
        <f t="shared" si="69"/>
        <v/>
      </c>
    </row>
    <row r="269" spans="5:31" ht="12.75" customHeight="1">
      <c r="E269" s="1083" t="str">
        <f t="shared" si="58"/>
        <v/>
      </c>
      <c r="G269" s="1085" t="str">
        <f t="shared" si="57"/>
        <v/>
      </c>
      <c r="H269" s="1079" t="str">
        <f t="shared" si="59"/>
        <v/>
      </c>
      <c r="J269" s="1117" t="str">
        <f t="shared" si="60"/>
        <v>-</v>
      </c>
      <c r="L269" s="1041" t="str">
        <f t="shared" si="61"/>
        <v/>
      </c>
      <c r="N269" s="1087"/>
      <c r="W269" s="1046" t="str">
        <f t="shared" si="62"/>
        <v/>
      </c>
      <c r="X269" s="1047" t="str">
        <f t="shared" si="63"/>
        <v/>
      </c>
      <c r="Y269" s="1146" t="str">
        <f t="shared" si="64"/>
        <v/>
      </c>
      <c r="Z269" s="1049" t="str">
        <f t="shared" si="65"/>
        <v/>
      </c>
      <c r="AA269" s="1049" t="str">
        <f t="shared" si="66"/>
        <v/>
      </c>
      <c r="AB269" s="1050" t="str">
        <f t="shared" si="67"/>
        <v/>
      </c>
      <c r="AD269" s="1052" t="str">
        <f t="shared" si="68"/>
        <v/>
      </c>
      <c r="AE269" s="1053" t="str">
        <f t="shared" si="69"/>
        <v/>
      </c>
    </row>
    <row r="270" spans="5:31" ht="12.75" customHeight="1">
      <c r="E270" s="1083" t="str">
        <f t="shared" si="58"/>
        <v/>
      </c>
      <c r="G270" s="1085" t="str">
        <f t="shared" si="57"/>
        <v/>
      </c>
      <c r="H270" s="1079" t="str">
        <f t="shared" si="59"/>
        <v/>
      </c>
      <c r="J270" s="1117" t="str">
        <f t="shared" si="60"/>
        <v>-</v>
      </c>
      <c r="L270" s="1041" t="str">
        <f t="shared" si="61"/>
        <v/>
      </c>
      <c r="N270" s="1087"/>
      <c r="W270" s="1046" t="str">
        <f t="shared" si="62"/>
        <v/>
      </c>
      <c r="X270" s="1047" t="str">
        <f t="shared" si="63"/>
        <v/>
      </c>
      <c r="Y270" s="1146" t="str">
        <f t="shared" si="64"/>
        <v/>
      </c>
      <c r="Z270" s="1049" t="str">
        <f t="shared" si="65"/>
        <v/>
      </c>
      <c r="AA270" s="1049" t="str">
        <f t="shared" si="66"/>
        <v/>
      </c>
      <c r="AB270" s="1050" t="str">
        <f t="shared" si="67"/>
        <v/>
      </c>
      <c r="AD270" s="1052" t="str">
        <f t="shared" si="68"/>
        <v/>
      </c>
      <c r="AE270" s="1053" t="str">
        <f t="shared" si="69"/>
        <v/>
      </c>
    </row>
    <row r="271" spans="5:31" ht="12.75" customHeight="1">
      <c r="E271" s="1083" t="str">
        <f t="shared" si="58"/>
        <v/>
      </c>
      <c r="G271" s="1085" t="str">
        <f t="shared" si="57"/>
        <v/>
      </c>
      <c r="H271" s="1079" t="str">
        <f t="shared" si="59"/>
        <v/>
      </c>
      <c r="J271" s="1117" t="str">
        <f t="shared" si="60"/>
        <v>-</v>
      </c>
      <c r="L271" s="1041" t="str">
        <f t="shared" si="61"/>
        <v/>
      </c>
      <c r="N271" s="1087"/>
      <c r="W271" s="1046" t="str">
        <f t="shared" si="62"/>
        <v/>
      </c>
      <c r="X271" s="1047" t="str">
        <f t="shared" si="63"/>
        <v/>
      </c>
      <c r="Y271" s="1146" t="str">
        <f t="shared" si="64"/>
        <v/>
      </c>
      <c r="Z271" s="1049" t="str">
        <f t="shared" si="65"/>
        <v/>
      </c>
      <c r="AA271" s="1049" t="str">
        <f t="shared" si="66"/>
        <v/>
      </c>
      <c r="AB271" s="1050" t="str">
        <f t="shared" si="67"/>
        <v/>
      </c>
      <c r="AD271" s="1052" t="str">
        <f t="shared" si="68"/>
        <v/>
      </c>
      <c r="AE271" s="1053" t="str">
        <f t="shared" si="69"/>
        <v/>
      </c>
    </row>
    <row r="272" spans="5:31" ht="12.75" customHeight="1">
      <c r="E272" s="1083" t="str">
        <f t="shared" si="58"/>
        <v/>
      </c>
      <c r="G272" s="1085" t="str">
        <f t="shared" si="57"/>
        <v/>
      </c>
      <c r="H272" s="1079" t="str">
        <f t="shared" si="59"/>
        <v/>
      </c>
      <c r="J272" s="1117" t="str">
        <f t="shared" si="60"/>
        <v>-</v>
      </c>
      <c r="L272" s="1041" t="str">
        <f t="shared" si="61"/>
        <v/>
      </c>
      <c r="N272" s="1087"/>
      <c r="W272" s="1046" t="str">
        <f t="shared" si="62"/>
        <v/>
      </c>
      <c r="X272" s="1047" t="str">
        <f t="shared" si="63"/>
        <v/>
      </c>
      <c r="Y272" s="1146" t="str">
        <f t="shared" si="64"/>
        <v/>
      </c>
      <c r="Z272" s="1049" t="str">
        <f t="shared" si="65"/>
        <v/>
      </c>
      <c r="AA272" s="1049" t="str">
        <f t="shared" si="66"/>
        <v/>
      </c>
      <c r="AB272" s="1050" t="str">
        <f t="shared" si="67"/>
        <v/>
      </c>
      <c r="AD272" s="1052" t="str">
        <f t="shared" si="68"/>
        <v/>
      </c>
      <c r="AE272" s="1053" t="str">
        <f t="shared" si="69"/>
        <v/>
      </c>
    </row>
    <row r="273" spans="5:31" ht="12.75" customHeight="1">
      <c r="E273" s="1083" t="str">
        <f t="shared" si="58"/>
        <v/>
      </c>
      <c r="G273" s="1085" t="str">
        <f t="shared" si="57"/>
        <v/>
      </c>
      <c r="H273" s="1079" t="str">
        <f t="shared" si="59"/>
        <v/>
      </c>
      <c r="J273" s="1117" t="str">
        <f t="shared" si="60"/>
        <v>-</v>
      </c>
      <c r="L273" s="1041" t="str">
        <f t="shared" si="61"/>
        <v/>
      </c>
      <c r="N273" s="1087"/>
      <c r="W273" s="1046" t="str">
        <f t="shared" si="62"/>
        <v/>
      </c>
      <c r="X273" s="1047" t="str">
        <f t="shared" si="63"/>
        <v/>
      </c>
      <c r="Y273" s="1146" t="str">
        <f t="shared" si="64"/>
        <v/>
      </c>
      <c r="Z273" s="1049" t="str">
        <f t="shared" si="65"/>
        <v/>
      </c>
      <c r="AA273" s="1049" t="str">
        <f t="shared" si="66"/>
        <v/>
      </c>
      <c r="AB273" s="1050" t="str">
        <f t="shared" si="67"/>
        <v/>
      </c>
      <c r="AD273" s="1052" t="str">
        <f t="shared" si="68"/>
        <v/>
      </c>
      <c r="AE273" s="1053" t="str">
        <f t="shared" si="69"/>
        <v/>
      </c>
    </row>
    <row r="274" spans="5:31" ht="12.75" customHeight="1">
      <c r="E274" s="1083" t="str">
        <f t="shared" si="58"/>
        <v/>
      </c>
      <c r="G274" s="1085" t="str">
        <f t="shared" si="57"/>
        <v/>
      </c>
      <c r="H274" s="1079" t="str">
        <f t="shared" si="59"/>
        <v/>
      </c>
      <c r="J274" s="1117" t="str">
        <f t="shared" si="60"/>
        <v>-</v>
      </c>
      <c r="L274" s="1041" t="str">
        <f t="shared" si="61"/>
        <v/>
      </c>
      <c r="N274" s="1087"/>
      <c r="W274" s="1046" t="str">
        <f t="shared" si="62"/>
        <v/>
      </c>
      <c r="X274" s="1047" t="str">
        <f t="shared" si="63"/>
        <v/>
      </c>
      <c r="Y274" s="1146" t="str">
        <f t="shared" si="64"/>
        <v/>
      </c>
      <c r="Z274" s="1049" t="str">
        <f t="shared" si="65"/>
        <v/>
      </c>
      <c r="AA274" s="1049" t="str">
        <f t="shared" si="66"/>
        <v/>
      </c>
      <c r="AB274" s="1050" t="str">
        <f t="shared" si="67"/>
        <v/>
      </c>
      <c r="AD274" s="1052" t="str">
        <f t="shared" si="68"/>
        <v/>
      </c>
      <c r="AE274" s="1053" t="str">
        <f t="shared" si="69"/>
        <v/>
      </c>
    </row>
    <row r="275" spans="5:31" ht="12.75" customHeight="1">
      <c r="E275" s="1083" t="str">
        <f t="shared" si="58"/>
        <v/>
      </c>
      <c r="G275" s="1085" t="str">
        <f t="shared" si="57"/>
        <v/>
      </c>
      <c r="H275" s="1079" t="str">
        <f t="shared" si="59"/>
        <v/>
      </c>
      <c r="J275" s="1117" t="str">
        <f t="shared" si="60"/>
        <v>-</v>
      </c>
      <c r="L275" s="1041" t="str">
        <f t="shared" si="61"/>
        <v/>
      </c>
      <c r="N275" s="1087"/>
      <c r="W275" s="1046" t="str">
        <f t="shared" si="62"/>
        <v/>
      </c>
      <c r="X275" s="1047" t="str">
        <f t="shared" si="63"/>
        <v/>
      </c>
      <c r="Y275" s="1146" t="str">
        <f t="shared" si="64"/>
        <v/>
      </c>
      <c r="Z275" s="1049" t="str">
        <f t="shared" si="65"/>
        <v/>
      </c>
      <c r="AA275" s="1049" t="str">
        <f t="shared" si="66"/>
        <v/>
      </c>
      <c r="AB275" s="1050" t="str">
        <f t="shared" si="67"/>
        <v/>
      </c>
      <c r="AD275" s="1052" t="str">
        <f t="shared" si="68"/>
        <v/>
      </c>
      <c r="AE275" s="1053" t="str">
        <f t="shared" si="69"/>
        <v/>
      </c>
    </row>
    <row r="276" spans="5:31" ht="12.75" customHeight="1">
      <c r="E276" s="1083" t="str">
        <f t="shared" si="58"/>
        <v/>
      </c>
      <c r="G276" s="1085" t="str">
        <f t="shared" si="57"/>
        <v/>
      </c>
      <c r="H276" s="1079" t="str">
        <f t="shared" si="59"/>
        <v/>
      </c>
      <c r="J276" s="1117" t="str">
        <f t="shared" si="60"/>
        <v>-</v>
      </c>
      <c r="L276" s="1041" t="str">
        <f t="shared" si="61"/>
        <v/>
      </c>
      <c r="N276" s="1087"/>
      <c r="W276" s="1046" t="str">
        <f t="shared" si="62"/>
        <v/>
      </c>
      <c r="X276" s="1047" t="str">
        <f t="shared" si="63"/>
        <v/>
      </c>
      <c r="Y276" s="1146" t="str">
        <f t="shared" si="64"/>
        <v/>
      </c>
      <c r="Z276" s="1049" t="str">
        <f t="shared" si="65"/>
        <v/>
      </c>
      <c r="AA276" s="1049" t="str">
        <f t="shared" si="66"/>
        <v/>
      </c>
      <c r="AB276" s="1050" t="str">
        <f t="shared" si="67"/>
        <v/>
      </c>
      <c r="AD276" s="1052" t="str">
        <f t="shared" si="68"/>
        <v/>
      </c>
      <c r="AE276" s="1053" t="str">
        <f t="shared" si="69"/>
        <v/>
      </c>
    </row>
    <row r="277" spans="5:31" ht="12.75" customHeight="1">
      <c r="E277" s="1083" t="str">
        <f t="shared" si="58"/>
        <v/>
      </c>
      <c r="G277" s="1085" t="str">
        <f t="shared" si="57"/>
        <v/>
      </c>
      <c r="H277" s="1079" t="str">
        <f t="shared" si="59"/>
        <v/>
      </c>
      <c r="J277" s="1117" t="str">
        <f t="shared" si="60"/>
        <v>-</v>
      </c>
      <c r="L277" s="1041" t="str">
        <f t="shared" si="61"/>
        <v/>
      </c>
      <c r="N277" s="1087"/>
      <c r="W277" s="1046" t="str">
        <f t="shared" si="62"/>
        <v/>
      </c>
      <c r="X277" s="1047" t="str">
        <f t="shared" si="63"/>
        <v/>
      </c>
      <c r="Y277" s="1146" t="str">
        <f t="shared" si="64"/>
        <v/>
      </c>
      <c r="Z277" s="1049" t="str">
        <f t="shared" si="65"/>
        <v/>
      </c>
      <c r="AA277" s="1049" t="str">
        <f t="shared" si="66"/>
        <v/>
      </c>
      <c r="AB277" s="1050" t="str">
        <f t="shared" si="67"/>
        <v/>
      </c>
      <c r="AD277" s="1052" t="str">
        <f t="shared" si="68"/>
        <v/>
      </c>
      <c r="AE277" s="1053" t="str">
        <f t="shared" si="69"/>
        <v/>
      </c>
    </row>
    <row r="278" spans="5:31" ht="12.75" customHeight="1">
      <c r="E278" s="1083" t="str">
        <f t="shared" si="58"/>
        <v/>
      </c>
      <c r="G278" s="1085" t="str">
        <f t="shared" si="57"/>
        <v/>
      </c>
      <c r="H278" s="1079" t="str">
        <f t="shared" si="59"/>
        <v/>
      </c>
      <c r="J278" s="1117" t="str">
        <f t="shared" si="60"/>
        <v>-</v>
      </c>
      <c r="L278" s="1041" t="str">
        <f t="shared" si="61"/>
        <v/>
      </c>
      <c r="N278" s="1087"/>
      <c r="W278" s="1046" t="str">
        <f t="shared" si="62"/>
        <v/>
      </c>
      <c r="X278" s="1047" t="str">
        <f t="shared" si="63"/>
        <v/>
      </c>
      <c r="Y278" s="1146" t="str">
        <f t="shared" si="64"/>
        <v/>
      </c>
      <c r="Z278" s="1049" t="str">
        <f t="shared" si="65"/>
        <v/>
      </c>
      <c r="AA278" s="1049" t="str">
        <f t="shared" si="66"/>
        <v/>
      </c>
      <c r="AB278" s="1050" t="str">
        <f t="shared" si="67"/>
        <v/>
      </c>
      <c r="AD278" s="1052" t="str">
        <f t="shared" si="68"/>
        <v/>
      </c>
      <c r="AE278" s="1053" t="str">
        <f t="shared" si="69"/>
        <v/>
      </c>
    </row>
    <row r="279" spans="5:31" ht="12.75" customHeight="1">
      <c r="E279" s="1083" t="str">
        <f t="shared" si="58"/>
        <v/>
      </c>
      <c r="G279" s="1085" t="str">
        <f t="shared" si="57"/>
        <v/>
      </c>
      <c r="H279" s="1079" t="str">
        <f t="shared" si="59"/>
        <v/>
      </c>
      <c r="J279" s="1117" t="str">
        <f t="shared" si="60"/>
        <v>-</v>
      </c>
      <c r="L279" s="1041" t="str">
        <f t="shared" si="61"/>
        <v/>
      </c>
      <c r="N279" s="1087"/>
      <c r="W279" s="1046" t="str">
        <f t="shared" si="62"/>
        <v/>
      </c>
      <c r="X279" s="1047" t="str">
        <f t="shared" si="63"/>
        <v/>
      </c>
      <c r="Y279" s="1146" t="str">
        <f t="shared" si="64"/>
        <v/>
      </c>
      <c r="Z279" s="1049" t="str">
        <f t="shared" si="65"/>
        <v/>
      </c>
      <c r="AA279" s="1049" t="str">
        <f t="shared" si="66"/>
        <v/>
      </c>
      <c r="AB279" s="1050" t="str">
        <f t="shared" si="67"/>
        <v/>
      </c>
      <c r="AD279" s="1052" t="str">
        <f t="shared" si="68"/>
        <v/>
      </c>
      <c r="AE279" s="1053" t="str">
        <f t="shared" si="69"/>
        <v/>
      </c>
    </row>
    <row r="280" spans="5:31" ht="12.75" customHeight="1">
      <c r="E280" s="1083" t="str">
        <f t="shared" si="58"/>
        <v/>
      </c>
      <c r="G280" s="1085" t="str">
        <f t="shared" si="57"/>
        <v/>
      </c>
      <c r="H280" s="1079" t="str">
        <f t="shared" si="59"/>
        <v/>
      </c>
      <c r="J280" s="1117" t="str">
        <f t="shared" si="60"/>
        <v>-</v>
      </c>
      <c r="L280" s="1041" t="str">
        <f t="shared" si="61"/>
        <v/>
      </c>
      <c r="N280" s="1087"/>
      <c r="W280" s="1046" t="str">
        <f t="shared" si="62"/>
        <v/>
      </c>
      <c r="X280" s="1047" t="str">
        <f t="shared" si="63"/>
        <v/>
      </c>
      <c r="Y280" s="1146" t="str">
        <f t="shared" si="64"/>
        <v/>
      </c>
      <c r="Z280" s="1049" t="str">
        <f t="shared" si="65"/>
        <v/>
      </c>
      <c r="AA280" s="1049" t="str">
        <f t="shared" si="66"/>
        <v/>
      </c>
      <c r="AB280" s="1050" t="str">
        <f t="shared" si="67"/>
        <v/>
      </c>
      <c r="AD280" s="1052" t="str">
        <f t="shared" si="68"/>
        <v/>
      </c>
      <c r="AE280" s="1053" t="str">
        <f t="shared" si="69"/>
        <v/>
      </c>
    </row>
    <row r="281" spans="5:31" ht="12.75" customHeight="1">
      <c r="E281" s="1083" t="str">
        <f t="shared" si="58"/>
        <v/>
      </c>
      <c r="G281" s="1085" t="str">
        <f t="shared" si="57"/>
        <v/>
      </c>
      <c r="H281" s="1079" t="str">
        <f t="shared" si="59"/>
        <v/>
      </c>
      <c r="J281" s="1117" t="str">
        <f t="shared" si="60"/>
        <v>-</v>
      </c>
      <c r="L281" s="1041" t="str">
        <f t="shared" si="61"/>
        <v/>
      </c>
      <c r="N281" s="1087"/>
      <c r="W281" s="1046" t="str">
        <f t="shared" si="62"/>
        <v/>
      </c>
      <c r="X281" s="1047" t="str">
        <f t="shared" si="63"/>
        <v/>
      </c>
      <c r="Y281" s="1146" t="str">
        <f t="shared" si="64"/>
        <v/>
      </c>
      <c r="Z281" s="1049" t="str">
        <f t="shared" si="65"/>
        <v/>
      </c>
      <c r="AA281" s="1049" t="str">
        <f t="shared" si="66"/>
        <v/>
      </c>
      <c r="AB281" s="1050" t="str">
        <f t="shared" si="67"/>
        <v/>
      </c>
      <c r="AD281" s="1052" t="str">
        <f t="shared" si="68"/>
        <v/>
      </c>
      <c r="AE281" s="1053" t="str">
        <f t="shared" si="69"/>
        <v/>
      </c>
    </row>
    <row r="282" spans="5:31" ht="12.75" customHeight="1">
      <c r="E282" s="1083" t="str">
        <f t="shared" si="58"/>
        <v/>
      </c>
      <c r="G282" s="1085" t="str">
        <f t="shared" si="57"/>
        <v/>
      </c>
      <c r="H282" s="1079" t="str">
        <f t="shared" si="59"/>
        <v/>
      </c>
      <c r="J282" s="1117" t="str">
        <f t="shared" si="60"/>
        <v>-</v>
      </c>
      <c r="L282" s="1041" t="str">
        <f t="shared" si="61"/>
        <v/>
      </c>
      <c r="N282" s="1087"/>
      <c r="W282" s="1046" t="str">
        <f t="shared" si="62"/>
        <v/>
      </c>
      <c r="X282" s="1047" t="str">
        <f t="shared" si="63"/>
        <v/>
      </c>
      <c r="Y282" s="1146" t="str">
        <f t="shared" si="64"/>
        <v/>
      </c>
      <c r="Z282" s="1049" t="str">
        <f t="shared" si="65"/>
        <v/>
      </c>
      <c r="AA282" s="1049" t="str">
        <f t="shared" si="66"/>
        <v/>
      </c>
      <c r="AB282" s="1050" t="str">
        <f t="shared" si="67"/>
        <v/>
      </c>
      <c r="AD282" s="1052" t="str">
        <f t="shared" si="68"/>
        <v/>
      </c>
      <c r="AE282" s="1053" t="str">
        <f t="shared" si="69"/>
        <v/>
      </c>
    </row>
    <row r="283" spans="5:31" ht="12.75" customHeight="1">
      <c r="E283" s="1083" t="str">
        <f t="shared" si="58"/>
        <v/>
      </c>
      <c r="G283" s="1085" t="str">
        <f t="shared" si="57"/>
        <v/>
      </c>
      <c r="H283" s="1079" t="str">
        <f t="shared" si="59"/>
        <v/>
      </c>
      <c r="J283" s="1117" t="str">
        <f t="shared" si="60"/>
        <v>-</v>
      </c>
      <c r="L283" s="1041" t="str">
        <f t="shared" si="61"/>
        <v/>
      </c>
      <c r="N283" s="1087"/>
      <c r="W283" s="1046" t="str">
        <f t="shared" si="62"/>
        <v/>
      </c>
      <c r="X283" s="1047" t="str">
        <f t="shared" si="63"/>
        <v/>
      </c>
      <c r="Y283" s="1146" t="str">
        <f t="shared" si="64"/>
        <v/>
      </c>
      <c r="Z283" s="1049" t="str">
        <f t="shared" si="65"/>
        <v/>
      </c>
      <c r="AA283" s="1049" t="str">
        <f t="shared" si="66"/>
        <v/>
      </c>
      <c r="AB283" s="1050" t="str">
        <f t="shared" si="67"/>
        <v/>
      </c>
      <c r="AD283" s="1052" t="str">
        <f t="shared" si="68"/>
        <v/>
      </c>
      <c r="AE283" s="1053" t="str">
        <f t="shared" si="69"/>
        <v/>
      </c>
    </row>
    <row r="284" spans="5:31" ht="12.75" customHeight="1">
      <c r="E284" s="1083" t="str">
        <f t="shared" si="58"/>
        <v/>
      </c>
      <c r="G284" s="1085" t="str">
        <f t="shared" si="57"/>
        <v/>
      </c>
      <c r="H284" s="1079" t="str">
        <f t="shared" si="59"/>
        <v/>
      </c>
      <c r="J284" s="1117" t="str">
        <f t="shared" si="60"/>
        <v>-</v>
      </c>
      <c r="L284" s="1041" t="str">
        <f t="shared" si="61"/>
        <v/>
      </c>
      <c r="N284" s="1087"/>
      <c r="W284" s="1046" t="str">
        <f t="shared" si="62"/>
        <v/>
      </c>
      <c r="X284" s="1047" t="str">
        <f t="shared" si="63"/>
        <v/>
      </c>
      <c r="Y284" s="1146" t="str">
        <f t="shared" si="64"/>
        <v/>
      </c>
      <c r="Z284" s="1049" t="str">
        <f t="shared" si="65"/>
        <v/>
      </c>
      <c r="AA284" s="1049" t="str">
        <f t="shared" si="66"/>
        <v/>
      </c>
      <c r="AB284" s="1050" t="str">
        <f t="shared" si="67"/>
        <v/>
      </c>
      <c r="AD284" s="1052" t="str">
        <f t="shared" si="68"/>
        <v/>
      </c>
      <c r="AE284" s="1053" t="str">
        <f t="shared" si="69"/>
        <v/>
      </c>
    </row>
    <row r="285" spans="5:31" ht="12.75" customHeight="1">
      <c r="E285" s="1083" t="str">
        <f t="shared" si="58"/>
        <v/>
      </c>
      <c r="G285" s="1085" t="str">
        <f t="shared" si="57"/>
        <v/>
      </c>
      <c r="H285" s="1079" t="str">
        <f t="shared" si="59"/>
        <v/>
      </c>
      <c r="J285" s="1117" t="str">
        <f t="shared" si="60"/>
        <v>-</v>
      </c>
      <c r="L285" s="1041" t="str">
        <f t="shared" si="61"/>
        <v/>
      </c>
      <c r="N285" s="1087"/>
      <c r="W285" s="1046" t="str">
        <f t="shared" si="62"/>
        <v/>
      </c>
      <c r="X285" s="1047" t="str">
        <f t="shared" si="63"/>
        <v/>
      </c>
      <c r="Y285" s="1146" t="str">
        <f t="shared" si="64"/>
        <v/>
      </c>
      <c r="Z285" s="1049" t="str">
        <f t="shared" si="65"/>
        <v/>
      </c>
      <c r="AA285" s="1049" t="str">
        <f t="shared" si="66"/>
        <v/>
      </c>
      <c r="AB285" s="1050" t="str">
        <f t="shared" si="67"/>
        <v/>
      </c>
      <c r="AD285" s="1052" t="str">
        <f t="shared" si="68"/>
        <v/>
      </c>
      <c r="AE285" s="1053" t="str">
        <f t="shared" si="69"/>
        <v/>
      </c>
    </row>
    <row r="286" spans="5:31" ht="12.75" customHeight="1">
      <c r="E286" s="1083" t="str">
        <f t="shared" si="58"/>
        <v/>
      </c>
      <c r="G286" s="1085" t="str">
        <f t="shared" si="57"/>
        <v/>
      </c>
      <c r="H286" s="1079" t="str">
        <f t="shared" si="59"/>
        <v/>
      </c>
      <c r="J286" s="1117" t="str">
        <f t="shared" si="60"/>
        <v>-</v>
      </c>
      <c r="L286" s="1041" t="str">
        <f t="shared" si="61"/>
        <v/>
      </c>
      <c r="N286" s="1087"/>
      <c r="W286" s="1046" t="str">
        <f t="shared" si="62"/>
        <v/>
      </c>
      <c r="X286" s="1047" t="str">
        <f t="shared" si="63"/>
        <v/>
      </c>
      <c r="Y286" s="1146" t="str">
        <f t="shared" si="64"/>
        <v/>
      </c>
      <c r="Z286" s="1049" t="str">
        <f t="shared" si="65"/>
        <v/>
      </c>
      <c r="AA286" s="1049" t="str">
        <f t="shared" si="66"/>
        <v/>
      </c>
      <c r="AB286" s="1050" t="str">
        <f t="shared" si="67"/>
        <v/>
      </c>
      <c r="AD286" s="1052" t="str">
        <f t="shared" si="68"/>
        <v/>
      </c>
      <c r="AE286" s="1053" t="str">
        <f t="shared" si="69"/>
        <v/>
      </c>
    </row>
    <row r="287" spans="5:31" ht="12.75" customHeight="1">
      <c r="E287" s="1083" t="str">
        <f t="shared" si="58"/>
        <v/>
      </c>
      <c r="G287" s="1085" t="str">
        <f t="shared" si="57"/>
        <v/>
      </c>
      <c r="H287" s="1079" t="str">
        <f t="shared" si="59"/>
        <v/>
      </c>
      <c r="J287" s="1117" t="str">
        <f t="shared" si="60"/>
        <v>-</v>
      </c>
      <c r="L287" s="1041" t="str">
        <f t="shared" si="61"/>
        <v/>
      </c>
      <c r="N287" s="1087"/>
      <c r="W287" s="1046" t="str">
        <f t="shared" si="62"/>
        <v/>
      </c>
      <c r="X287" s="1047" t="str">
        <f t="shared" si="63"/>
        <v/>
      </c>
      <c r="Y287" s="1146" t="str">
        <f t="shared" si="64"/>
        <v/>
      </c>
      <c r="Z287" s="1049" t="str">
        <f t="shared" si="65"/>
        <v/>
      </c>
      <c r="AA287" s="1049" t="str">
        <f t="shared" si="66"/>
        <v/>
      </c>
      <c r="AB287" s="1050" t="str">
        <f t="shared" si="67"/>
        <v/>
      </c>
      <c r="AD287" s="1052" t="str">
        <f t="shared" si="68"/>
        <v/>
      </c>
      <c r="AE287" s="1053" t="str">
        <f t="shared" si="69"/>
        <v/>
      </c>
    </row>
    <row r="288" spans="5:31" ht="12.75" customHeight="1">
      <c r="E288" s="1083" t="str">
        <f t="shared" si="58"/>
        <v/>
      </c>
      <c r="G288" s="1085" t="str">
        <f t="shared" si="57"/>
        <v/>
      </c>
      <c r="H288" s="1079" t="str">
        <f t="shared" si="59"/>
        <v/>
      </c>
      <c r="J288" s="1117" t="str">
        <f t="shared" si="60"/>
        <v>-</v>
      </c>
      <c r="L288" s="1041" t="str">
        <f t="shared" si="61"/>
        <v/>
      </c>
      <c r="N288" s="1087"/>
      <c r="W288" s="1046" t="str">
        <f t="shared" si="62"/>
        <v/>
      </c>
      <c r="X288" s="1047" t="str">
        <f t="shared" si="63"/>
        <v/>
      </c>
      <c r="Y288" s="1146" t="str">
        <f t="shared" si="64"/>
        <v/>
      </c>
      <c r="Z288" s="1049" t="str">
        <f t="shared" si="65"/>
        <v/>
      </c>
      <c r="AA288" s="1049" t="str">
        <f t="shared" si="66"/>
        <v/>
      </c>
      <c r="AB288" s="1050" t="str">
        <f t="shared" si="67"/>
        <v/>
      </c>
      <c r="AD288" s="1052" t="str">
        <f t="shared" si="68"/>
        <v/>
      </c>
      <c r="AE288" s="1053" t="str">
        <f t="shared" si="69"/>
        <v/>
      </c>
    </row>
    <row r="289" spans="5:31" ht="12.75" customHeight="1">
      <c r="E289" s="1083" t="str">
        <f t="shared" si="58"/>
        <v/>
      </c>
      <c r="G289" s="1085" t="str">
        <f t="shared" si="57"/>
        <v/>
      </c>
      <c r="H289" s="1079" t="str">
        <f t="shared" si="59"/>
        <v/>
      </c>
      <c r="J289" s="1117" t="str">
        <f t="shared" si="60"/>
        <v>-</v>
      </c>
      <c r="L289" s="1041" t="str">
        <f t="shared" si="61"/>
        <v/>
      </c>
      <c r="N289" s="1087"/>
      <c r="W289" s="1046" t="str">
        <f t="shared" si="62"/>
        <v/>
      </c>
      <c r="X289" s="1047" t="str">
        <f t="shared" si="63"/>
        <v/>
      </c>
      <c r="Y289" s="1146" t="str">
        <f t="shared" si="64"/>
        <v/>
      </c>
      <c r="Z289" s="1049" t="str">
        <f t="shared" si="65"/>
        <v/>
      </c>
      <c r="AA289" s="1049" t="str">
        <f t="shared" si="66"/>
        <v/>
      </c>
      <c r="AB289" s="1050" t="str">
        <f t="shared" si="67"/>
        <v/>
      </c>
      <c r="AD289" s="1052" t="str">
        <f t="shared" si="68"/>
        <v/>
      </c>
      <c r="AE289" s="1053" t="str">
        <f t="shared" si="69"/>
        <v/>
      </c>
    </row>
    <row r="290" spans="5:31" ht="12.75" customHeight="1">
      <c r="E290" s="1083" t="str">
        <f t="shared" si="58"/>
        <v/>
      </c>
      <c r="G290" s="1085" t="str">
        <f t="shared" si="57"/>
        <v/>
      </c>
      <c r="H290" s="1079" t="str">
        <f t="shared" si="59"/>
        <v/>
      </c>
      <c r="J290" s="1117" t="str">
        <f t="shared" si="60"/>
        <v>-</v>
      </c>
      <c r="L290" s="1041" t="str">
        <f t="shared" si="61"/>
        <v/>
      </c>
      <c r="N290" s="1087"/>
      <c r="W290" s="1046" t="str">
        <f t="shared" si="62"/>
        <v/>
      </c>
      <c r="X290" s="1047" t="str">
        <f t="shared" si="63"/>
        <v/>
      </c>
      <c r="Y290" s="1146" t="str">
        <f t="shared" si="64"/>
        <v/>
      </c>
      <c r="Z290" s="1049" t="str">
        <f t="shared" si="65"/>
        <v/>
      </c>
      <c r="AA290" s="1049" t="str">
        <f t="shared" si="66"/>
        <v/>
      </c>
      <c r="AB290" s="1050" t="str">
        <f t="shared" si="67"/>
        <v/>
      </c>
      <c r="AD290" s="1052" t="str">
        <f t="shared" si="68"/>
        <v/>
      </c>
      <c r="AE290" s="1053" t="str">
        <f t="shared" si="69"/>
        <v/>
      </c>
    </row>
    <row r="291" spans="5:31" ht="12.75" customHeight="1">
      <c r="E291" s="1083" t="str">
        <f t="shared" si="58"/>
        <v/>
      </c>
      <c r="G291" s="1085" t="str">
        <f t="shared" si="57"/>
        <v/>
      </c>
      <c r="H291" s="1079" t="str">
        <f t="shared" si="59"/>
        <v/>
      </c>
      <c r="J291" s="1117" t="str">
        <f t="shared" si="60"/>
        <v>-</v>
      </c>
      <c r="L291" s="1041" t="str">
        <f t="shared" si="61"/>
        <v/>
      </c>
      <c r="N291" s="1087"/>
      <c r="W291" s="1046" t="str">
        <f t="shared" si="62"/>
        <v/>
      </c>
      <c r="X291" s="1047" t="str">
        <f t="shared" si="63"/>
        <v/>
      </c>
      <c r="Y291" s="1146" t="str">
        <f t="shared" si="64"/>
        <v/>
      </c>
      <c r="Z291" s="1049" t="str">
        <f t="shared" si="65"/>
        <v/>
      </c>
      <c r="AA291" s="1049" t="str">
        <f t="shared" si="66"/>
        <v/>
      </c>
      <c r="AB291" s="1050" t="str">
        <f t="shared" si="67"/>
        <v/>
      </c>
      <c r="AD291" s="1052" t="str">
        <f t="shared" si="68"/>
        <v/>
      </c>
      <c r="AE291" s="1053" t="str">
        <f t="shared" si="69"/>
        <v/>
      </c>
    </row>
    <row r="292" spans="5:31" ht="12.75" customHeight="1">
      <c r="E292" s="1083" t="str">
        <f t="shared" si="58"/>
        <v/>
      </c>
      <c r="G292" s="1085" t="str">
        <f t="shared" si="57"/>
        <v/>
      </c>
      <c r="H292" s="1079" t="str">
        <f t="shared" si="59"/>
        <v/>
      </c>
      <c r="J292" s="1117" t="str">
        <f t="shared" si="60"/>
        <v>-</v>
      </c>
      <c r="L292" s="1041" t="str">
        <f t="shared" si="61"/>
        <v/>
      </c>
      <c r="N292" s="1087"/>
      <c r="W292" s="1046" t="str">
        <f t="shared" si="62"/>
        <v/>
      </c>
      <c r="X292" s="1047" t="str">
        <f t="shared" si="63"/>
        <v/>
      </c>
      <c r="Y292" s="1146" t="str">
        <f t="shared" si="64"/>
        <v/>
      </c>
      <c r="Z292" s="1049" t="str">
        <f t="shared" si="65"/>
        <v/>
      </c>
      <c r="AA292" s="1049" t="str">
        <f t="shared" si="66"/>
        <v/>
      </c>
      <c r="AB292" s="1050" t="str">
        <f t="shared" si="67"/>
        <v/>
      </c>
      <c r="AD292" s="1052" t="str">
        <f t="shared" si="68"/>
        <v/>
      </c>
      <c r="AE292" s="1053" t="str">
        <f t="shared" si="69"/>
        <v/>
      </c>
    </row>
    <row r="293" spans="5:31" ht="12.75" customHeight="1">
      <c r="E293" s="1083" t="str">
        <f t="shared" si="58"/>
        <v/>
      </c>
      <c r="G293" s="1085" t="str">
        <f t="shared" si="57"/>
        <v/>
      </c>
      <c r="H293" s="1079" t="str">
        <f t="shared" si="59"/>
        <v/>
      </c>
      <c r="J293" s="1117" t="str">
        <f t="shared" si="60"/>
        <v>-</v>
      </c>
      <c r="L293" s="1041" t="str">
        <f t="shared" si="61"/>
        <v/>
      </c>
      <c r="N293" s="1087"/>
      <c r="W293" s="1046" t="str">
        <f t="shared" si="62"/>
        <v/>
      </c>
      <c r="X293" s="1047" t="str">
        <f t="shared" si="63"/>
        <v/>
      </c>
      <c r="Y293" s="1146" t="str">
        <f t="shared" si="64"/>
        <v/>
      </c>
      <c r="Z293" s="1049" t="str">
        <f t="shared" si="65"/>
        <v/>
      </c>
      <c r="AA293" s="1049" t="str">
        <f t="shared" si="66"/>
        <v/>
      </c>
      <c r="AB293" s="1050" t="str">
        <f t="shared" si="67"/>
        <v/>
      </c>
      <c r="AD293" s="1052" t="str">
        <f t="shared" si="68"/>
        <v/>
      </c>
      <c r="AE293" s="1053" t="str">
        <f t="shared" si="69"/>
        <v/>
      </c>
    </row>
    <row r="294" spans="5:31" ht="12.75" customHeight="1">
      <c r="E294" s="1083" t="str">
        <f t="shared" si="58"/>
        <v/>
      </c>
      <c r="G294" s="1085" t="str">
        <f t="shared" si="57"/>
        <v/>
      </c>
      <c r="H294" s="1079" t="str">
        <f t="shared" si="59"/>
        <v/>
      </c>
      <c r="J294" s="1117" t="str">
        <f t="shared" si="60"/>
        <v>-</v>
      </c>
      <c r="L294" s="1041" t="str">
        <f t="shared" si="61"/>
        <v/>
      </c>
      <c r="N294" s="1087"/>
      <c r="W294" s="1046" t="str">
        <f t="shared" si="62"/>
        <v/>
      </c>
      <c r="X294" s="1047" t="str">
        <f t="shared" si="63"/>
        <v/>
      </c>
      <c r="Y294" s="1146" t="str">
        <f t="shared" si="64"/>
        <v/>
      </c>
      <c r="Z294" s="1049" t="str">
        <f t="shared" si="65"/>
        <v/>
      </c>
      <c r="AA294" s="1049" t="str">
        <f t="shared" si="66"/>
        <v/>
      </c>
      <c r="AB294" s="1050" t="str">
        <f t="shared" si="67"/>
        <v/>
      </c>
      <c r="AD294" s="1052" t="str">
        <f t="shared" si="68"/>
        <v/>
      </c>
      <c r="AE294" s="1053" t="str">
        <f t="shared" si="69"/>
        <v/>
      </c>
    </row>
    <row r="295" spans="5:31" ht="12.75" customHeight="1">
      <c r="E295" s="1083" t="str">
        <f t="shared" si="58"/>
        <v/>
      </c>
      <c r="G295" s="1085" t="str">
        <f t="shared" si="57"/>
        <v/>
      </c>
      <c r="H295" s="1079" t="str">
        <f t="shared" si="59"/>
        <v/>
      </c>
      <c r="J295" s="1117" t="str">
        <f t="shared" si="60"/>
        <v>-</v>
      </c>
      <c r="L295" s="1041" t="str">
        <f t="shared" si="61"/>
        <v/>
      </c>
      <c r="N295" s="1087"/>
      <c r="W295" s="1046" t="str">
        <f t="shared" si="62"/>
        <v/>
      </c>
      <c r="X295" s="1047" t="str">
        <f t="shared" si="63"/>
        <v/>
      </c>
      <c r="Y295" s="1146" t="str">
        <f t="shared" si="64"/>
        <v/>
      </c>
      <c r="Z295" s="1049" t="str">
        <f t="shared" si="65"/>
        <v/>
      </c>
      <c r="AA295" s="1049" t="str">
        <f t="shared" si="66"/>
        <v/>
      </c>
      <c r="AB295" s="1050" t="str">
        <f t="shared" si="67"/>
        <v/>
      </c>
      <c r="AD295" s="1052" t="str">
        <f t="shared" si="68"/>
        <v/>
      </c>
      <c r="AE295" s="1053" t="str">
        <f t="shared" si="69"/>
        <v/>
      </c>
    </row>
    <row r="296" spans="5:31" ht="12.75" customHeight="1">
      <c r="E296" s="1083" t="str">
        <f t="shared" si="58"/>
        <v/>
      </c>
      <c r="G296" s="1085" t="str">
        <f t="shared" si="57"/>
        <v/>
      </c>
      <c r="H296" s="1079" t="str">
        <f t="shared" si="59"/>
        <v/>
      </c>
      <c r="J296" s="1117" t="str">
        <f t="shared" si="60"/>
        <v>-</v>
      </c>
      <c r="L296" s="1041" t="str">
        <f t="shared" si="61"/>
        <v/>
      </c>
      <c r="N296" s="1087"/>
      <c r="W296" s="1046" t="str">
        <f t="shared" si="62"/>
        <v/>
      </c>
      <c r="X296" s="1047" t="str">
        <f t="shared" si="63"/>
        <v/>
      </c>
      <c r="Y296" s="1146" t="str">
        <f t="shared" si="64"/>
        <v/>
      </c>
      <c r="Z296" s="1049" t="str">
        <f t="shared" si="65"/>
        <v/>
      </c>
      <c r="AA296" s="1049" t="str">
        <f t="shared" si="66"/>
        <v/>
      </c>
      <c r="AB296" s="1050" t="str">
        <f t="shared" si="67"/>
        <v/>
      </c>
      <c r="AD296" s="1052" t="str">
        <f t="shared" si="68"/>
        <v/>
      </c>
      <c r="AE296" s="1053" t="str">
        <f t="shared" si="69"/>
        <v/>
      </c>
    </row>
    <row r="297" spans="5:31" ht="12.75" customHeight="1">
      <c r="E297" s="1083" t="str">
        <f t="shared" si="58"/>
        <v/>
      </c>
      <c r="G297" s="1085" t="str">
        <f t="shared" si="57"/>
        <v/>
      </c>
      <c r="H297" s="1079" t="str">
        <f t="shared" si="59"/>
        <v/>
      </c>
      <c r="J297" s="1117" t="str">
        <f t="shared" si="60"/>
        <v>-</v>
      </c>
      <c r="L297" s="1041" t="str">
        <f t="shared" si="61"/>
        <v/>
      </c>
      <c r="N297" s="1087"/>
      <c r="W297" s="1046" t="str">
        <f t="shared" si="62"/>
        <v/>
      </c>
      <c r="X297" s="1047" t="str">
        <f t="shared" si="63"/>
        <v/>
      </c>
      <c r="Y297" s="1146" t="str">
        <f t="shared" si="64"/>
        <v/>
      </c>
      <c r="Z297" s="1049" t="str">
        <f t="shared" si="65"/>
        <v/>
      </c>
      <c r="AA297" s="1049" t="str">
        <f t="shared" si="66"/>
        <v/>
      </c>
      <c r="AB297" s="1050" t="str">
        <f t="shared" si="67"/>
        <v/>
      </c>
      <c r="AD297" s="1052" t="str">
        <f t="shared" si="68"/>
        <v/>
      </c>
      <c r="AE297" s="1053" t="str">
        <f t="shared" si="69"/>
        <v/>
      </c>
    </row>
    <row r="298" spans="5:31" ht="12.75" customHeight="1">
      <c r="E298" s="1083" t="str">
        <f t="shared" si="58"/>
        <v/>
      </c>
      <c r="G298" s="1085" t="str">
        <f t="shared" si="57"/>
        <v/>
      </c>
      <c r="H298" s="1079" t="str">
        <f t="shared" si="59"/>
        <v/>
      </c>
      <c r="J298" s="1117" t="str">
        <f t="shared" si="60"/>
        <v>-</v>
      </c>
      <c r="L298" s="1041" t="str">
        <f t="shared" si="61"/>
        <v/>
      </c>
      <c r="N298" s="1087"/>
      <c r="W298" s="1046" t="str">
        <f t="shared" si="62"/>
        <v/>
      </c>
      <c r="X298" s="1047" t="str">
        <f t="shared" si="63"/>
        <v/>
      </c>
      <c r="Y298" s="1146" t="str">
        <f t="shared" si="64"/>
        <v/>
      </c>
      <c r="Z298" s="1049" t="str">
        <f t="shared" si="65"/>
        <v/>
      </c>
      <c r="AA298" s="1049" t="str">
        <f t="shared" si="66"/>
        <v/>
      </c>
      <c r="AB298" s="1050" t="str">
        <f t="shared" si="67"/>
        <v/>
      </c>
      <c r="AD298" s="1052" t="str">
        <f t="shared" si="68"/>
        <v/>
      </c>
      <c r="AE298" s="1053" t="str">
        <f t="shared" si="69"/>
        <v/>
      </c>
    </row>
    <row r="299" spans="5:31" ht="12.75" customHeight="1">
      <c r="E299" s="1083" t="str">
        <f t="shared" si="58"/>
        <v/>
      </c>
      <c r="G299" s="1085" t="str">
        <f t="shared" si="57"/>
        <v/>
      </c>
      <c r="H299" s="1079" t="str">
        <f t="shared" si="59"/>
        <v/>
      </c>
      <c r="J299" s="1117" t="str">
        <f t="shared" si="60"/>
        <v>-</v>
      </c>
      <c r="L299" s="1041" t="str">
        <f t="shared" si="61"/>
        <v/>
      </c>
      <c r="N299" s="1087"/>
      <c r="W299" s="1046" t="str">
        <f t="shared" si="62"/>
        <v/>
      </c>
      <c r="X299" s="1047" t="str">
        <f t="shared" si="63"/>
        <v/>
      </c>
      <c r="Y299" s="1146" t="str">
        <f t="shared" si="64"/>
        <v/>
      </c>
      <c r="Z299" s="1049" t="str">
        <f t="shared" si="65"/>
        <v/>
      </c>
      <c r="AA299" s="1049" t="str">
        <f t="shared" si="66"/>
        <v/>
      </c>
      <c r="AB299" s="1050" t="str">
        <f t="shared" si="67"/>
        <v/>
      </c>
      <c r="AD299" s="1052" t="str">
        <f t="shared" si="68"/>
        <v/>
      </c>
      <c r="AE299" s="1053" t="str">
        <f t="shared" si="69"/>
        <v/>
      </c>
    </row>
    <row r="300" spans="5:31" ht="12.75" customHeight="1">
      <c r="E300" s="1083" t="str">
        <f t="shared" si="58"/>
        <v/>
      </c>
      <c r="G300" s="1085" t="str">
        <f t="shared" si="57"/>
        <v/>
      </c>
      <c r="H300" s="1079" t="str">
        <f t="shared" si="59"/>
        <v/>
      </c>
      <c r="J300" s="1117" t="str">
        <f t="shared" si="60"/>
        <v>-</v>
      </c>
      <c r="L300" s="1041" t="str">
        <f t="shared" si="61"/>
        <v/>
      </c>
      <c r="N300" s="1087"/>
      <c r="W300" s="1046" t="str">
        <f t="shared" si="62"/>
        <v/>
      </c>
      <c r="X300" s="1047" t="str">
        <f t="shared" si="63"/>
        <v/>
      </c>
      <c r="Y300" s="1146" t="str">
        <f t="shared" si="64"/>
        <v/>
      </c>
      <c r="Z300" s="1049" t="str">
        <f t="shared" si="65"/>
        <v/>
      </c>
      <c r="AA300" s="1049" t="str">
        <f t="shared" si="66"/>
        <v/>
      </c>
      <c r="AB300" s="1050" t="str">
        <f t="shared" si="67"/>
        <v/>
      </c>
      <c r="AD300" s="1052" t="str">
        <f t="shared" si="68"/>
        <v/>
      </c>
      <c r="AE300" s="1053" t="str">
        <f t="shared" si="69"/>
        <v/>
      </c>
    </row>
    <row r="301" spans="5:31" ht="12.75" customHeight="1">
      <c r="E301" s="1083" t="str">
        <f t="shared" si="58"/>
        <v/>
      </c>
      <c r="G301" s="1085" t="str">
        <f t="shared" si="57"/>
        <v/>
      </c>
      <c r="H301" s="1079" t="str">
        <f t="shared" si="59"/>
        <v/>
      </c>
      <c r="J301" s="1117" t="str">
        <f t="shared" si="60"/>
        <v>-</v>
      </c>
      <c r="L301" s="1041" t="str">
        <f t="shared" si="61"/>
        <v/>
      </c>
      <c r="N301" s="1087"/>
      <c r="W301" s="1046" t="str">
        <f t="shared" si="62"/>
        <v/>
      </c>
      <c r="X301" s="1047" t="str">
        <f t="shared" si="63"/>
        <v/>
      </c>
      <c r="Y301" s="1146" t="str">
        <f t="shared" si="64"/>
        <v/>
      </c>
      <c r="Z301" s="1049" t="str">
        <f t="shared" si="65"/>
        <v/>
      </c>
      <c r="AA301" s="1049" t="str">
        <f t="shared" si="66"/>
        <v/>
      </c>
      <c r="AB301" s="1050" t="str">
        <f t="shared" si="67"/>
        <v/>
      </c>
      <c r="AD301" s="1052" t="str">
        <f t="shared" si="68"/>
        <v/>
      </c>
      <c r="AE301" s="1053" t="str">
        <f t="shared" si="69"/>
        <v/>
      </c>
    </row>
    <row r="302" spans="5:31" ht="12.75" customHeight="1">
      <c r="E302" s="1083" t="str">
        <f t="shared" si="58"/>
        <v/>
      </c>
      <c r="G302" s="1085" t="str">
        <f t="shared" si="57"/>
        <v/>
      </c>
      <c r="H302" s="1079" t="str">
        <f t="shared" si="59"/>
        <v/>
      </c>
      <c r="J302" s="1117" t="str">
        <f t="shared" si="60"/>
        <v>-</v>
      </c>
      <c r="L302" s="1041" t="str">
        <f t="shared" si="61"/>
        <v/>
      </c>
      <c r="N302" s="1087"/>
      <c r="W302" s="1046" t="str">
        <f t="shared" si="62"/>
        <v/>
      </c>
      <c r="X302" s="1047" t="str">
        <f t="shared" si="63"/>
        <v/>
      </c>
      <c r="Y302" s="1146" t="str">
        <f t="shared" si="64"/>
        <v/>
      </c>
      <c r="Z302" s="1049" t="str">
        <f t="shared" si="65"/>
        <v/>
      </c>
      <c r="AA302" s="1049" t="str">
        <f t="shared" si="66"/>
        <v/>
      </c>
      <c r="AB302" s="1050" t="str">
        <f t="shared" si="67"/>
        <v/>
      </c>
      <c r="AD302" s="1052" t="str">
        <f t="shared" si="68"/>
        <v/>
      </c>
      <c r="AE302" s="1053" t="str">
        <f t="shared" si="69"/>
        <v/>
      </c>
    </row>
    <row r="303" spans="5:31" ht="12.75" customHeight="1">
      <c r="E303" s="1083" t="str">
        <f t="shared" si="58"/>
        <v/>
      </c>
      <c r="G303" s="1085" t="str">
        <f t="shared" si="57"/>
        <v/>
      </c>
      <c r="H303" s="1079" t="str">
        <f t="shared" si="59"/>
        <v/>
      </c>
      <c r="J303" s="1117" t="str">
        <f t="shared" si="60"/>
        <v>-</v>
      </c>
      <c r="L303" s="1041" t="str">
        <f t="shared" si="61"/>
        <v/>
      </c>
      <c r="N303" s="1087"/>
      <c r="W303" s="1046" t="str">
        <f t="shared" si="62"/>
        <v/>
      </c>
      <c r="X303" s="1047" t="str">
        <f t="shared" si="63"/>
        <v/>
      </c>
      <c r="Y303" s="1146" t="str">
        <f t="shared" si="64"/>
        <v/>
      </c>
      <c r="Z303" s="1049" t="str">
        <f t="shared" si="65"/>
        <v/>
      </c>
      <c r="AA303" s="1049" t="str">
        <f t="shared" si="66"/>
        <v/>
      </c>
      <c r="AB303" s="1050" t="str">
        <f t="shared" si="67"/>
        <v/>
      </c>
      <c r="AD303" s="1052" t="str">
        <f t="shared" si="68"/>
        <v/>
      </c>
      <c r="AE303" s="1053" t="str">
        <f t="shared" si="69"/>
        <v/>
      </c>
    </row>
    <row r="304" spans="5:31" ht="12.75" customHeight="1">
      <c r="E304" s="1083" t="str">
        <f t="shared" si="58"/>
        <v/>
      </c>
      <c r="G304" s="1085" t="str">
        <f t="shared" si="57"/>
        <v/>
      </c>
      <c r="H304" s="1079" t="str">
        <f t="shared" si="59"/>
        <v/>
      </c>
      <c r="J304" s="1117" t="str">
        <f t="shared" si="60"/>
        <v>-</v>
      </c>
      <c r="L304" s="1041" t="str">
        <f t="shared" si="61"/>
        <v/>
      </c>
      <c r="N304" s="1087"/>
      <c r="W304" s="1046" t="str">
        <f t="shared" si="62"/>
        <v/>
      </c>
      <c r="X304" s="1047" t="str">
        <f t="shared" si="63"/>
        <v/>
      </c>
      <c r="Y304" s="1146" t="str">
        <f t="shared" si="64"/>
        <v/>
      </c>
      <c r="Z304" s="1049" t="str">
        <f t="shared" si="65"/>
        <v/>
      </c>
      <c r="AA304" s="1049" t="str">
        <f t="shared" si="66"/>
        <v/>
      </c>
      <c r="AB304" s="1050" t="str">
        <f t="shared" si="67"/>
        <v/>
      </c>
      <c r="AD304" s="1052" t="str">
        <f t="shared" si="68"/>
        <v/>
      </c>
      <c r="AE304" s="1053" t="str">
        <f t="shared" si="69"/>
        <v/>
      </c>
    </row>
    <row r="305" spans="5:31" ht="12.75" customHeight="1">
      <c r="E305" s="1083" t="str">
        <f t="shared" si="58"/>
        <v/>
      </c>
      <c r="G305" s="1085" t="str">
        <f t="shared" si="57"/>
        <v/>
      </c>
      <c r="H305" s="1079" t="str">
        <f t="shared" si="59"/>
        <v/>
      </c>
      <c r="J305" s="1117" t="str">
        <f t="shared" si="60"/>
        <v>-</v>
      </c>
      <c r="L305" s="1041" t="str">
        <f t="shared" si="61"/>
        <v/>
      </c>
      <c r="N305" s="1087"/>
      <c r="W305" s="1046" t="str">
        <f t="shared" si="62"/>
        <v/>
      </c>
      <c r="X305" s="1047" t="str">
        <f t="shared" si="63"/>
        <v/>
      </c>
      <c r="Y305" s="1146" t="str">
        <f t="shared" si="64"/>
        <v/>
      </c>
      <c r="Z305" s="1049" t="str">
        <f t="shared" si="65"/>
        <v/>
      </c>
      <c r="AA305" s="1049" t="str">
        <f t="shared" si="66"/>
        <v/>
      </c>
      <c r="AB305" s="1050" t="str">
        <f t="shared" si="67"/>
        <v/>
      </c>
      <c r="AD305" s="1052" t="str">
        <f t="shared" si="68"/>
        <v/>
      </c>
      <c r="AE305" s="1053" t="str">
        <f t="shared" si="69"/>
        <v/>
      </c>
    </row>
    <row r="306" spans="5:31" ht="12.75" customHeight="1">
      <c r="E306" s="1083" t="str">
        <f t="shared" si="58"/>
        <v/>
      </c>
      <c r="G306" s="1085" t="str">
        <f t="shared" si="57"/>
        <v/>
      </c>
      <c r="H306" s="1079" t="str">
        <f t="shared" si="59"/>
        <v/>
      </c>
      <c r="J306" s="1117" t="str">
        <f t="shared" si="60"/>
        <v>-</v>
      </c>
      <c r="L306" s="1041" t="str">
        <f t="shared" si="61"/>
        <v/>
      </c>
      <c r="N306" s="1087"/>
      <c r="W306" s="1046" t="str">
        <f t="shared" si="62"/>
        <v/>
      </c>
      <c r="X306" s="1047" t="str">
        <f t="shared" si="63"/>
        <v/>
      </c>
      <c r="Y306" s="1146" t="str">
        <f t="shared" si="64"/>
        <v/>
      </c>
      <c r="Z306" s="1049" t="str">
        <f t="shared" si="65"/>
        <v/>
      </c>
      <c r="AA306" s="1049" t="str">
        <f t="shared" si="66"/>
        <v/>
      </c>
      <c r="AB306" s="1050" t="str">
        <f t="shared" si="67"/>
        <v/>
      </c>
      <c r="AD306" s="1052" t="str">
        <f t="shared" si="68"/>
        <v/>
      </c>
      <c r="AE306" s="1053" t="str">
        <f t="shared" si="69"/>
        <v/>
      </c>
    </row>
    <row r="307" spans="5:31" ht="12.75" customHeight="1">
      <c r="E307" s="1083" t="str">
        <f t="shared" si="58"/>
        <v/>
      </c>
      <c r="G307" s="1085" t="str">
        <f t="shared" si="57"/>
        <v/>
      </c>
      <c r="H307" s="1079" t="str">
        <f t="shared" si="59"/>
        <v/>
      </c>
      <c r="J307" s="1117" t="str">
        <f t="shared" si="60"/>
        <v>-</v>
      </c>
      <c r="L307" s="1041" t="str">
        <f t="shared" si="61"/>
        <v/>
      </c>
      <c r="N307" s="1087"/>
      <c r="W307" s="1046" t="str">
        <f t="shared" si="62"/>
        <v/>
      </c>
      <c r="X307" s="1047" t="str">
        <f t="shared" si="63"/>
        <v/>
      </c>
      <c r="Y307" s="1146" t="str">
        <f t="shared" si="64"/>
        <v/>
      </c>
      <c r="Z307" s="1049" t="str">
        <f t="shared" si="65"/>
        <v/>
      </c>
      <c r="AA307" s="1049" t="str">
        <f t="shared" si="66"/>
        <v/>
      </c>
      <c r="AB307" s="1050" t="str">
        <f t="shared" si="67"/>
        <v/>
      </c>
      <c r="AD307" s="1052" t="str">
        <f t="shared" si="68"/>
        <v/>
      </c>
      <c r="AE307" s="1053" t="str">
        <f t="shared" si="69"/>
        <v/>
      </c>
    </row>
    <row r="308" spans="5:31" ht="12.75" customHeight="1">
      <c r="E308" s="1083" t="str">
        <f t="shared" si="58"/>
        <v/>
      </c>
      <c r="G308" s="1085" t="str">
        <f t="shared" si="57"/>
        <v/>
      </c>
      <c r="H308" s="1079" t="str">
        <f t="shared" si="59"/>
        <v/>
      </c>
      <c r="J308" s="1117" t="str">
        <f t="shared" si="60"/>
        <v>-</v>
      </c>
      <c r="L308" s="1041" t="str">
        <f t="shared" si="61"/>
        <v/>
      </c>
      <c r="N308" s="1087"/>
      <c r="W308" s="1046" t="str">
        <f t="shared" si="62"/>
        <v/>
      </c>
      <c r="X308" s="1047" t="str">
        <f t="shared" si="63"/>
        <v/>
      </c>
      <c r="Y308" s="1146" t="str">
        <f t="shared" si="64"/>
        <v/>
      </c>
      <c r="Z308" s="1049" t="str">
        <f t="shared" si="65"/>
        <v/>
      </c>
      <c r="AA308" s="1049" t="str">
        <f t="shared" si="66"/>
        <v/>
      </c>
      <c r="AB308" s="1050" t="str">
        <f t="shared" si="67"/>
        <v/>
      </c>
      <c r="AD308" s="1052" t="str">
        <f t="shared" si="68"/>
        <v/>
      </c>
      <c r="AE308" s="1053" t="str">
        <f t="shared" si="69"/>
        <v/>
      </c>
    </row>
    <row r="309" spans="5:31" ht="12.75" customHeight="1">
      <c r="E309" s="1083" t="str">
        <f t="shared" si="58"/>
        <v/>
      </c>
      <c r="G309" s="1085" t="str">
        <f t="shared" si="57"/>
        <v/>
      </c>
      <c r="H309" s="1079" t="str">
        <f t="shared" si="59"/>
        <v/>
      </c>
      <c r="J309" s="1117" t="str">
        <f t="shared" si="60"/>
        <v>-</v>
      </c>
      <c r="L309" s="1041" t="str">
        <f t="shared" si="61"/>
        <v/>
      </c>
      <c r="N309" s="1087"/>
      <c r="W309" s="1046" t="str">
        <f t="shared" si="62"/>
        <v/>
      </c>
      <c r="X309" s="1047" t="str">
        <f t="shared" si="63"/>
        <v/>
      </c>
      <c r="Y309" s="1146" t="str">
        <f t="shared" si="64"/>
        <v/>
      </c>
      <c r="Z309" s="1049" t="str">
        <f t="shared" si="65"/>
        <v/>
      </c>
      <c r="AA309" s="1049" t="str">
        <f t="shared" si="66"/>
        <v/>
      </c>
      <c r="AB309" s="1050" t="str">
        <f t="shared" si="67"/>
        <v/>
      </c>
      <c r="AD309" s="1052" t="str">
        <f t="shared" si="68"/>
        <v/>
      </c>
      <c r="AE309" s="1053" t="str">
        <f t="shared" si="69"/>
        <v/>
      </c>
    </row>
    <row r="310" spans="5:31" ht="12.75" customHeight="1">
      <c r="E310" s="1083" t="str">
        <f t="shared" si="58"/>
        <v/>
      </c>
      <c r="G310" s="1085" t="str">
        <f t="shared" si="57"/>
        <v/>
      </c>
      <c r="H310" s="1079" t="str">
        <f t="shared" si="59"/>
        <v/>
      </c>
      <c r="J310" s="1117" t="str">
        <f t="shared" si="60"/>
        <v>-</v>
      </c>
      <c r="L310" s="1041" t="str">
        <f t="shared" si="61"/>
        <v/>
      </c>
      <c r="N310" s="1087"/>
      <c r="W310" s="1046" t="str">
        <f t="shared" si="62"/>
        <v/>
      </c>
      <c r="X310" s="1047" t="str">
        <f t="shared" si="63"/>
        <v/>
      </c>
      <c r="Y310" s="1146" t="str">
        <f t="shared" si="64"/>
        <v/>
      </c>
      <c r="Z310" s="1049" t="str">
        <f t="shared" si="65"/>
        <v/>
      </c>
      <c r="AA310" s="1049" t="str">
        <f t="shared" si="66"/>
        <v/>
      </c>
      <c r="AB310" s="1050" t="str">
        <f t="shared" si="67"/>
        <v/>
      </c>
      <c r="AD310" s="1052" t="str">
        <f t="shared" si="68"/>
        <v/>
      </c>
      <c r="AE310" s="1053" t="str">
        <f t="shared" si="69"/>
        <v/>
      </c>
    </row>
    <row r="311" spans="5:31" ht="12.75" customHeight="1">
      <c r="E311" s="1083" t="str">
        <f t="shared" si="58"/>
        <v/>
      </c>
      <c r="G311" s="1085" t="str">
        <f t="shared" si="57"/>
        <v/>
      </c>
      <c r="H311" s="1079" t="str">
        <f t="shared" si="59"/>
        <v/>
      </c>
      <c r="J311" s="1117" t="str">
        <f t="shared" si="60"/>
        <v>-</v>
      </c>
      <c r="L311" s="1041" t="str">
        <f t="shared" si="61"/>
        <v/>
      </c>
      <c r="N311" s="1087"/>
      <c r="W311" s="1046" t="str">
        <f t="shared" si="62"/>
        <v/>
      </c>
      <c r="X311" s="1047" t="str">
        <f t="shared" si="63"/>
        <v/>
      </c>
      <c r="Y311" s="1146" t="str">
        <f t="shared" si="64"/>
        <v/>
      </c>
      <c r="Z311" s="1049" t="str">
        <f t="shared" si="65"/>
        <v/>
      </c>
      <c r="AA311" s="1049" t="str">
        <f t="shared" si="66"/>
        <v/>
      </c>
      <c r="AB311" s="1050" t="str">
        <f t="shared" si="67"/>
        <v/>
      </c>
      <c r="AD311" s="1052" t="str">
        <f t="shared" si="68"/>
        <v/>
      </c>
      <c r="AE311" s="1053" t="str">
        <f t="shared" si="69"/>
        <v/>
      </c>
    </row>
    <row r="312" spans="5:31" ht="12.75" customHeight="1">
      <c r="E312" s="1083" t="str">
        <f t="shared" si="58"/>
        <v/>
      </c>
      <c r="G312" s="1085" t="str">
        <f t="shared" si="57"/>
        <v/>
      </c>
      <c r="H312" s="1079" t="str">
        <f t="shared" si="59"/>
        <v/>
      </c>
      <c r="J312" s="1117" t="str">
        <f t="shared" si="60"/>
        <v>-</v>
      </c>
      <c r="L312" s="1041" t="str">
        <f t="shared" si="61"/>
        <v/>
      </c>
      <c r="N312" s="1087"/>
      <c r="W312" s="1046" t="str">
        <f t="shared" si="62"/>
        <v/>
      </c>
      <c r="X312" s="1047" t="str">
        <f t="shared" si="63"/>
        <v/>
      </c>
      <c r="Y312" s="1146" t="str">
        <f t="shared" si="64"/>
        <v/>
      </c>
      <c r="Z312" s="1049" t="str">
        <f t="shared" si="65"/>
        <v/>
      </c>
      <c r="AA312" s="1049" t="str">
        <f t="shared" si="66"/>
        <v/>
      </c>
      <c r="AB312" s="1050" t="str">
        <f t="shared" si="67"/>
        <v/>
      </c>
      <c r="AD312" s="1052" t="str">
        <f t="shared" si="68"/>
        <v/>
      </c>
      <c r="AE312" s="1053" t="str">
        <f t="shared" si="69"/>
        <v/>
      </c>
    </row>
    <row r="313" spans="5:31" ht="12.75" customHeight="1">
      <c r="E313" s="1083" t="str">
        <f t="shared" si="58"/>
        <v/>
      </c>
      <c r="G313" s="1085" t="str">
        <f t="shared" si="57"/>
        <v/>
      </c>
      <c r="H313" s="1079" t="str">
        <f t="shared" si="59"/>
        <v/>
      </c>
      <c r="J313" s="1117" t="str">
        <f t="shared" si="60"/>
        <v>-</v>
      </c>
      <c r="L313" s="1041" t="str">
        <f t="shared" si="61"/>
        <v/>
      </c>
      <c r="N313" s="1087"/>
      <c r="W313" s="1046" t="str">
        <f t="shared" si="62"/>
        <v/>
      </c>
      <c r="X313" s="1047" t="str">
        <f t="shared" si="63"/>
        <v/>
      </c>
      <c r="Y313" s="1146" t="str">
        <f t="shared" si="64"/>
        <v/>
      </c>
      <c r="Z313" s="1049" t="str">
        <f t="shared" si="65"/>
        <v/>
      </c>
      <c r="AA313" s="1049" t="str">
        <f t="shared" si="66"/>
        <v/>
      </c>
      <c r="AB313" s="1050" t="str">
        <f t="shared" si="67"/>
        <v/>
      </c>
      <c r="AD313" s="1052" t="str">
        <f t="shared" si="68"/>
        <v/>
      </c>
      <c r="AE313" s="1053" t="str">
        <f t="shared" si="69"/>
        <v/>
      </c>
    </row>
    <row r="314" spans="5:31" ht="12.75" customHeight="1">
      <c r="E314" s="1083" t="str">
        <f t="shared" si="58"/>
        <v/>
      </c>
      <c r="G314" s="1085" t="str">
        <f t="shared" si="57"/>
        <v/>
      </c>
      <c r="H314" s="1079" t="str">
        <f t="shared" si="59"/>
        <v/>
      </c>
      <c r="J314" s="1117" t="str">
        <f t="shared" si="60"/>
        <v>-</v>
      </c>
      <c r="L314" s="1041" t="str">
        <f t="shared" si="61"/>
        <v/>
      </c>
      <c r="N314" s="1087"/>
      <c r="W314" s="1046" t="str">
        <f t="shared" si="62"/>
        <v/>
      </c>
      <c r="X314" s="1047" t="str">
        <f t="shared" si="63"/>
        <v/>
      </c>
      <c r="Y314" s="1146" t="str">
        <f t="shared" si="64"/>
        <v/>
      </c>
      <c r="Z314" s="1049" t="str">
        <f t="shared" si="65"/>
        <v/>
      </c>
      <c r="AA314" s="1049" t="str">
        <f t="shared" si="66"/>
        <v/>
      </c>
      <c r="AB314" s="1050" t="str">
        <f t="shared" si="67"/>
        <v/>
      </c>
      <c r="AD314" s="1052" t="str">
        <f t="shared" si="68"/>
        <v/>
      </c>
      <c r="AE314" s="1053" t="str">
        <f t="shared" si="69"/>
        <v/>
      </c>
    </row>
    <row r="315" spans="5:31" ht="12.75" customHeight="1">
      <c r="E315" s="1083" t="str">
        <f t="shared" si="58"/>
        <v/>
      </c>
      <c r="G315" s="1085" t="str">
        <f t="shared" si="57"/>
        <v/>
      </c>
      <c r="H315" s="1079" t="str">
        <f t="shared" si="59"/>
        <v/>
      </c>
      <c r="J315" s="1117" t="str">
        <f t="shared" si="60"/>
        <v>-</v>
      </c>
      <c r="L315" s="1041" t="str">
        <f t="shared" si="61"/>
        <v/>
      </c>
      <c r="N315" s="1087"/>
      <c r="W315" s="1046" t="str">
        <f t="shared" si="62"/>
        <v/>
      </c>
      <c r="X315" s="1047" t="str">
        <f t="shared" si="63"/>
        <v/>
      </c>
      <c r="Y315" s="1146" t="str">
        <f t="shared" si="64"/>
        <v/>
      </c>
      <c r="Z315" s="1049" t="str">
        <f t="shared" si="65"/>
        <v/>
      </c>
      <c r="AA315" s="1049" t="str">
        <f t="shared" si="66"/>
        <v/>
      </c>
      <c r="AB315" s="1050" t="str">
        <f t="shared" si="67"/>
        <v/>
      </c>
      <c r="AD315" s="1052" t="str">
        <f t="shared" si="68"/>
        <v/>
      </c>
      <c r="AE315" s="1053" t="str">
        <f t="shared" si="69"/>
        <v/>
      </c>
    </row>
    <row r="316" spans="5:31" ht="12.75" customHeight="1">
      <c r="E316" s="1083" t="str">
        <f t="shared" si="58"/>
        <v/>
      </c>
      <c r="G316" s="1085" t="str">
        <f t="shared" si="57"/>
        <v/>
      </c>
      <c r="H316" s="1079" t="str">
        <f t="shared" si="59"/>
        <v/>
      </c>
      <c r="J316" s="1117" t="str">
        <f t="shared" si="60"/>
        <v>-</v>
      </c>
      <c r="L316" s="1041" t="str">
        <f t="shared" si="61"/>
        <v/>
      </c>
      <c r="N316" s="1087"/>
      <c r="W316" s="1046" t="str">
        <f t="shared" si="62"/>
        <v/>
      </c>
      <c r="X316" s="1047" t="str">
        <f t="shared" si="63"/>
        <v/>
      </c>
      <c r="Y316" s="1146" t="str">
        <f t="shared" si="64"/>
        <v/>
      </c>
      <c r="Z316" s="1049" t="str">
        <f t="shared" si="65"/>
        <v/>
      </c>
      <c r="AA316" s="1049" t="str">
        <f t="shared" si="66"/>
        <v/>
      </c>
      <c r="AB316" s="1050" t="str">
        <f t="shared" si="67"/>
        <v/>
      </c>
      <c r="AD316" s="1052" t="str">
        <f t="shared" si="68"/>
        <v/>
      </c>
      <c r="AE316" s="1053" t="str">
        <f t="shared" si="69"/>
        <v/>
      </c>
    </row>
    <row r="317" spans="5:31" ht="12.75" customHeight="1">
      <c r="E317" s="1083" t="str">
        <f t="shared" si="58"/>
        <v/>
      </c>
      <c r="G317" s="1085" t="str">
        <f t="shared" si="57"/>
        <v/>
      </c>
      <c r="H317" s="1079" t="str">
        <f t="shared" si="59"/>
        <v/>
      </c>
      <c r="J317" s="1117" t="str">
        <f t="shared" si="60"/>
        <v>-</v>
      </c>
      <c r="L317" s="1041" t="str">
        <f t="shared" si="61"/>
        <v/>
      </c>
      <c r="N317" s="1087"/>
      <c r="W317" s="1046" t="str">
        <f t="shared" si="62"/>
        <v/>
      </c>
      <c r="X317" s="1047" t="str">
        <f t="shared" si="63"/>
        <v/>
      </c>
      <c r="Y317" s="1146" t="str">
        <f t="shared" si="64"/>
        <v/>
      </c>
      <c r="Z317" s="1049" t="str">
        <f t="shared" si="65"/>
        <v/>
      </c>
      <c r="AA317" s="1049" t="str">
        <f t="shared" si="66"/>
        <v/>
      </c>
      <c r="AB317" s="1050" t="str">
        <f t="shared" si="67"/>
        <v/>
      </c>
      <c r="AD317" s="1052" t="str">
        <f t="shared" si="68"/>
        <v/>
      </c>
      <c r="AE317" s="1053" t="str">
        <f t="shared" si="69"/>
        <v/>
      </c>
    </row>
    <row r="318" spans="5:31" ht="12.75" customHeight="1">
      <c r="E318" s="1083" t="str">
        <f t="shared" si="58"/>
        <v/>
      </c>
      <c r="G318" s="1085" t="str">
        <f t="shared" si="57"/>
        <v/>
      </c>
      <c r="H318" s="1079" t="str">
        <f t="shared" si="59"/>
        <v/>
      </c>
      <c r="J318" s="1117" t="str">
        <f t="shared" si="60"/>
        <v>-</v>
      </c>
      <c r="L318" s="1041" t="str">
        <f t="shared" si="61"/>
        <v/>
      </c>
      <c r="N318" s="1087"/>
      <c r="W318" s="1046" t="str">
        <f t="shared" si="62"/>
        <v/>
      </c>
      <c r="X318" s="1047" t="str">
        <f t="shared" si="63"/>
        <v/>
      </c>
      <c r="Y318" s="1146" t="str">
        <f t="shared" si="64"/>
        <v/>
      </c>
      <c r="Z318" s="1049" t="str">
        <f t="shared" si="65"/>
        <v/>
      </c>
      <c r="AA318" s="1049" t="str">
        <f t="shared" si="66"/>
        <v/>
      </c>
      <c r="AB318" s="1050" t="str">
        <f t="shared" si="67"/>
        <v/>
      </c>
      <c r="AD318" s="1052" t="str">
        <f t="shared" si="68"/>
        <v/>
      </c>
      <c r="AE318" s="1053" t="str">
        <f t="shared" si="69"/>
        <v/>
      </c>
    </row>
    <row r="319" spans="5:31" ht="12.75" customHeight="1">
      <c r="E319" s="1083" t="str">
        <f t="shared" si="58"/>
        <v/>
      </c>
      <c r="G319" s="1085" t="str">
        <f t="shared" si="57"/>
        <v/>
      </c>
      <c r="H319" s="1079" t="str">
        <f t="shared" si="59"/>
        <v/>
      </c>
      <c r="J319" s="1117" t="str">
        <f t="shared" si="60"/>
        <v>-</v>
      </c>
      <c r="L319" s="1041" t="str">
        <f t="shared" si="61"/>
        <v/>
      </c>
      <c r="N319" s="1087"/>
      <c r="W319" s="1046" t="str">
        <f t="shared" si="62"/>
        <v/>
      </c>
      <c r="X319" s="1047" t="str">
        <f t="shared" si="63"/>
        <v/>
      </c>
      <c r="Y319" s="1146" t="str">
        <f t="shared" si="64"/>
        <v/>
      </c>
      <c r="Z319" s="1049" t="str">
        <f t="shared" si="65"/>
        <v/>
      </c>
      <c r="AA319" s="1049" t="str">
        <f t="shared" si="66"/>
        <v/>
      </c>
      <c r="AB319" s="1050" t="str">
        <f t="shared" si="67"/>
        <v/>
      </c>
      <c r="AD319" s="1052" t="str">
        <f t="shared" si="68"/>
        <v/>
      </c>
      <c r="AE319" s="1053" t="str">
        <f t="shared" si="69"/>
        <v/>
      </c>
    </row>
    <row r="320" spans="5:31" ht="12.75" customHeight="1">
      <c r="E320" s="1083" t="str">
        <f t="shared" si="58"/>
        <v/>
      </c>
      <c r="G320" s="1085" t="str">
        <f t="shared" si="57"/>
        <v/>
      </c>
      <c r="H320" s="1079" t="str">
        <f t="shared" si="59"/>
        <v/>
      </c>
      <c r="J320" s="1117" t="str">
        <f t="shared" si="60"/>
        <v>-</v>
      </c>
      <c r="L320" s="1041" t="str">
        <f t="shared" si="61"/>
        <v/>
      </c>
      <c r="N320" s="1087"/>
      <c r="W320" s="1046" t="str">
        <f t="shared" si="62"/>
        <v/>
      </c>
      <c r="X320" s="1047" t="str">
        <f t="shared" si="63"/>
        <v/>
      </c>
      <c r="Y320" s="1146" t="str">
        <f t="shared" si="64"/>
        <v/>
      </c>
      <c r="Z320" s="1049" t="str">
        <f t="shared" si="65"/>
        <v/>
      </c>
      <c r="AA320" s="1049" t="str">
        <f t="shared" si="66"/>
        <v/>
      </c>
      <c r="AB320" s="1050" t="str">
        <f t="shared" si="67"/>
        <v/>
      </c>
      <c r="AD320" s="1052" t="str">
        <f t="shared" si="68"/>
        <v/>
      </c>
      <c r="AE320" s="1053" t="str">
        <f t="shared" si="69"/>
        <v/>
      </c>
    </row>
    <row r="321" spans="5:31" ht="12.75" customHeight="1">
      <c r="E321" s="1083" t="str">
        <f t="shared" si="58"/>
        <v/>
      </c>
      <c r="G321" s="1085" t="str">
        <f t="shared" si="57"/>
        <v/>
      </c>
      <c r="H321" s="1079" t="str">
        <f t="shared" si="59"/>
        <v/>
      </c>
      <c r="J321" s="1117" t="str">
        <f t="shared" si="60"/>
        <v>-</v>
      </c>
      <c r="L321" s="1041" t="str">
        <f t="shared" si="61"/>
        <v/>
      </c>
      <c r="N321" s="1087"/>
      <c r="W321" s="1046" t="str">
        <f t="shared" si="62"/>
        <v/>
      </c>
      <c r="X321" s="1047" t="str">
        <f t="shared" si="63"/>
        <v/>
      </c>
      <c r="Y321" s="1146" t="str">
        <f t="shared" si="64"/>
        <v/>
      </c>
      <c r="Z321" s="1049" t="str">
        <f t="shared" si="65"/>
        <v/>
      </c>
      <c r="AA321" s="1049" t="str">
        <f t="shared" si="66"/>
        <v/>
      </c>
      <c r="AB321" s="1050" t="str">
        <f t="shared" si="67"/>
        <v/>
      </c>
      <c r="AD321" s="1052" t="str">
        <f t="shared" si="68"/>
        <v/>
      </c>
      <c r="AE321" s="1053" t="str">
        <f t="shared" si="69"/>
        <v/>
      </c>
    </row>
    <row r="322" spans="5:31" ht="12.75" customHeight="1">
      <c r="E322" s="1083" t="str">
        <f t="shared" si="58"/>
        <v/>
      </c>
      <c r="G322" s="1085" t="str">
        <f t="shared" ref="G322:G385" si="70">IF(F322="Paid","Settled",IF(E322="","",IF(E322&lt;0,"Over Due",IF(E322&lt;=10,"Due soon",IF(E322&lt;=20,"FP need",IF(E322&lt;=30,"Pending","Pending"))))))</f>
        <v/>
      </c>
      <c r="H322" s="1079" t="str">
        <f t="shared" si="59"/>
        <v/>
      </c>
      <c r="J322" s="1117" t="str">
        <f t="shared" si="60"/>
        <v>-</v>
      </c>
      <c r="L322" s="1041" t="str">
        <f t="shared" si="61"/>
        <v/>
      </c>
      <c r="N322" s="1087"/>
      <c r="W322" s="1046" t="str">
        <f t="shared" si="62"/>
        <v/>
      </c>
      <c r="X322" s="1047" t="str">
        <f t="shared" si="63"/>
        <v/>
      </c>
      <c r="Y322" s="1146" t="str">
        <f t="shared" si="64"/>
        <v/>
      </c>
      <c r="Z322" s="1049" t="str">
        <f t="shared" si="65"/>
        <v/>
      </c>
      <c r="AA322" s="1049" t="str">
        <f t="shared" si="66"/>
        <v/>
      </c>
      <c r="AB322" s="1050" t="str">
        <f t="shared" si="67"/>
        <v/>
      </c>
      <c r="AD322" s="1052" t="str">
        <f t="shared" si="68"/>
        <v/>
      </c>
      <c r="AE322" s="1053" t="str">
        <f t="shared" si="69"/>
        <v/>
      </c>
    </row>
    <row r="323" spans="5:31" ht="12.75" customHeight="1">
      <c r="E323" s="1083" t="str">
        <f t="shared" ref="E323:E386" si="71">IF(D323="","",IF(F323="paid",0,I323-J323))</f>
        <v/>
      </c>
      <c r="G323" s="1085" t="str">
        <f t="shared" si="70"/>
        <v/>
      </c>
      <c r="H323" s="1079" t="str">
        <f t="shared" ref="H323:H386" si="72">IFERROR(CHOOSE($X323,"መስከረም","ጥቅምት","ህዳር  ","ታህሳስ ","ጥር ","የካቲት ","መጋቢት ","ሚይዚያ ","ግንቦት ","ሰኔ ","ሐምሌ ","ነሐሴ ","Pagume"),"")</f>
        <v/>
      </c>
      <c r="J323" s="1117" t="str">
        <f t="shared" ref="J323:J386" si="73">IF(D323="","-",$Q$1-D323)</f>
        <v>-</v>
      </c>
      <c r="L323" s="1041" t="str">
        <f t="shared" ref="L323:L386" si="74">IF(E323="","",$Q$1+E323)</f>
        <v/>
      </c>
      <c r="N323" s="1087"/>
      <c r="W323" s="1046" t="str">
        <f t="shared" ref="W323:W386" si="75">IF($D323="","",_xlfn.LET(_xlpm.gDate,D323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23" s="1047" t="str">
        <f t="shared" ref="X323:X386" si="76">IF($W323="","",TEXT($W323,"mm"))</f>
        <v/>
      </c>
      <c r="Y323" s="1146" t="str">
        <f t="shared" ref="Y323:Y386" si="77">IFERROR(CHOOSE(X323,"መስከረም","ጥቅምት","ህዳር  ","ታህሳስ ","ጥር ","የካቲት ","መጋቢት ","ሚይዚያ ","ግንቦት ","ሰኔ ","ሐምሌ ","ነሐሴ ","Pagume"),"")</f>
        <v/>
      </c>
      <c r="Z323" s="1049" t="str">
        <f t="shared" ref="Z323:Z386" si="78">IF($K323="","",_xlfn.LET(_xlpm.gDate,K323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23" s="1049" t="str">
        <f t="shared" ref="AA323:AA386" si="79">IF($Z323="","",TEXT($Z323,"mm"))</f>
        <v/>
      </c>
      <c r="AB323" s="1050" t="str">
        <f t="shared" ref="AB323:AB386" si="80">IFERROR(CHOOSE(AA323,"መስከረም","ጥቅምት","ህዳር  ","ታህሳስ ","ጥር ","የካቲት ","መጋቢት ","ሚይዚያ ","ግንቦት ","ሰኔ ","ሐምሌ ","ነሐሴ ","Pagume"),"")</f>
        <v/>
      </c>
      <c r="AD323" s="1052" t="str">
        <f t="shared" ref="AD323:AD386" si="81">IF($D323="","",YEAR(D323)&amp;"-W"&amp;WEEKNUM(D323,2))</f>
        <v/>
      </c>
      <c r="AE323" s="1053" t="str">
        <f t="shared" ref="AE323:AE386" si="82">IF($K323="","",YEAR(K323)&amp;"-W"&amp;WEEKNUM(K323,2))</f>
        <v/>
      </c>
    </row>
    <row r="324" spans="5:31" ht="12.75" customHeight="1">
      <c r="E324" s="1083" t="str">
        <f t="shared" si="71"/>
        <v/>
      </c>
      <c r="G324" s="1085" t="str">
        <f t="shared" si="70"/>
        <v/>
      </c>
      <c r="H324" s="1079" t="str">
        <f t="shared" si="72"/>
        <v/>
      </c>
      <c r="J324" s="1117" t="str">
        <f t="shared" si="73"/>
        <v>-</v>
      </c>
      <c r="L324" s="1041" t="str">
        <f t="shared" si="74"/>
        <v/>
      </c>
      <c r="N324" s="1087"/>
      <c r="W324" s="1046" t="str">
        <f t="shared" si="75"/>
        <v/>
      </c>
      <c r="X324" s="1047" t="str">
        <f t="shared" si="76"/>
        <v/>
      </c>
      <c r="Y324" s="1146" t="str">
        <f t="shared" si="77"/>
        <v/>
      </c>
      <c r="Z324" s="1049" t="str">
        <f t="shared" si="78"/>
        <v/>
      </c>
      <c r="AA324" s="1049" t="str">
        <f t="shared" si="79"/>
        <v/>
      </c>
      <c r="AB324" s="1050" t="str">
        <f t="shared" si="80"/>
        <v/>
      </c>
      <c r="AD324" s="1052" t="str">
        <f t="shared" si="81"/>
        <v/>
      </c>
      <c r="AE324" s="1053" t="str">
        <f t="shared" si="82"/>
        <v/>
      </c>
    </row>
    <row r="325" spans="5:31" ht="12.75" customHeight="1">
      <c r="E325" s="1083" t="str">
        <f t="shared" si="71"/>
        <v/>
      </c>
      <c r="G325" s="1085" t="str">
        <f t="shared" si="70"/>
        <v/>
      </c>
      <c r="H325" s="1079" t="str">
        <f t="shared" si="72"/>
        <v/>
      </c>
      <c r="J325" s="1117" t="str">
        <f t="shared" si="73"/>
        <v>-</v>
      </c>
      <c r="L325" s="1041" t="str">
        <f t="shared" si="74"/>
        <v/>
      </c>
      <c r="N325" s="1087"/>
      <c r="W325" s="1046" t="str">
        <f t="shared" si="75"/>
        <v/>
      </c>
      <c r="X325" s="1047" t="str">
        <f t="shared" si="76"/>
        <v/>
      </c>
      <c r="Y325" s="1146" t="str">
        <f t="shared" si="77"/>
        <v/>
      </c>
      <c r="Z325" s="1049" t="str">
        <f t="shared" si="78"/>
        <v/>
      </c>
      <c r="AA325" s="1049" t="str">
        <f t="shared" si="79"/>
        <v/>
      </c>
      <c r="AB325" s="1050" t="str">
        <f t="shared" si="80"/>
        <v/>
      </c>
      <c r="AD325" s="1052" t="str">
        <f t="shared" si="81"/>
        <v/>
      </c>
      <c r="AE325" s="1053" t="str">
        <f t="shared" si="82"/>
        <v/>
      </c>
    </row>
    <row r="326" spans="5:31" ht="12.75" customHeight="1">
      <c r="E326" s="1083" t="str">
        <f t="shared" si="71"/>
        <v/>
      </c>
      <c r="G326" s="1085" t="str">
        <f t="shared" si="70"/>
        <v/>
      </c>
      <c r="H326" s="1079" t="str">
        <f t="shared" si="72"/>
        <v/>
      </c>
      <c r="J326" s="1117" t="str">
        <f t="shared" si="73"/>
        <v>-</v>
      </c>
      <c r="L326" s="1041" t="str">
        <f t="shared" si="74"/>
        <v/>
      </c>
      <c r="N326" s="1087"/>
      <c r="W326" s="1046" t="str">
        <f t="shared" si="75"/>
        <v/>
      </c>
      <c r="X326" s="1047" t="str">
        <f t="shared" si="76"/>
        <v/>
      </c>
      <c r="Y326" s="1146" t="str">
        <f t="shared" si="77"/>
        <v/>
      </c>
      <c r="Z326" s="1049" t="str">
        <f t="shared" si="78"/>
        <v/>
      </c>
      <c r="AA326" s="1049" t="str">
        <f t="shared" si="79"/>
        <v/>
      </c>
      <c r="AB326" s="1050" t="str">
        <f t="shared" si="80"/>
        <v/>
      </c>
      <c r="AD326" s="1052" t="str">
        <f t="shared" si="81"/>
        <v/>
      </c>
      <c r="AE326" s="1053" t="str">
        <f t="shared" si="82"/>
        <v/>
      </c>
    </row>
    <row r="327" spans="5:31" ht="12.75" customHeight="1">
      <c r="E327" s="1083" t="str">
        <f t="shared" si="71"/>
        <v/>
      </c>
      <c r="G327" s="1085" t="str">
        <f t="shared" si="70"/>
        <v/>
      </c>
      <c r="H327" s="1079" t="str">
        <f t="shared" si="72"/>
        <v/>
      </c>
      <c r="J327" s="1117" t="str">
        <f t="shared" si="73"/>
        <v>-</v>
      </c>
      <c r="L327" s="1041" t="str">
        <f t="shared" si="74"/>
        <v/>
      </c>
      <c r="N327" s="1087"/>
      <c r="W327" s="1046" t="str">
        <f t="shared" si="75"/>
        <v/>
      </c>
      <c r="X327" s="1047" t="str">
        <f t="shared" si="76"/>
        <v/>
      </c>
      <c r="Y327" s="1146" t="str">
        <f t="shared" si="77"/>
        <v/>
      </c>
      <c r="Z327" s="1049" t="str">
        <f t="shared" si="78"/>
        <v/>
      </c>
      <c r="AA327" s="1049" t="str">
        <f t="shared" si="79"/>
        <v/>
      </c>
      <c r="AB327" s="1050" t="str">
        <f t="shared" si="80"/>
        <v/>
      </c>
      <c r="AD327" s="1052" t="str">
        <f t="shared" si="81"/>
        <v/>
      </c>
      <c r="AE327" s="1053" t="str">
        <f t="shared" si="82"/>
        <v/>
      </c>
    </row>
    <row r="328" spans="5:31" ht="12.75" customHeight="1">
      <c r="E328" s="1083" t="str">
        <f t="shared" si="71"/>
        <v/>
      </c>
      <c r="G328" s="1085" t="str">
        <f t="shared" si="70"/>
        <v/>
      </c>
      <c r="H328" s="1079" t="str">
        <f t="shared" si="72"/>
        <v/>
      </c>
      <c r="J328" s="1117" t="str">
        <f t="shared" si="73"/>
        <v>-</v>
      </c>
      <c r="L328" s="1041" t="str">
        <f t="shared" si="74"/>
        <v/>
      </c>
      <c r="N328" s="1087"/>
      <c r="W328" s="1046" t="str">
        <f t="shared" si="75"/>
        <v/>
      </c>
      <c r="X328" s="1047" t="str">
        <f t="shared" si="76"/>
        <v/>
      </c>
      <c r="Y328" s="1146" t="str">
        <f t="shared" si="77"/>
        <v/>
      </c>
      <c r="Z328" s="1049" t="str">
        <f t="shared" si="78"/>
        <v/>
      </c>
      <c r="AA328" s="1049" t="str">
        <f t="shared" si="79"/>
        <v/>
      </c>
      <c r="AB328" s="1050" t="str">
        <f t="shared" si="80"/>
        <v/>
      </c>
      <c r="AD328" s="1052" t="str">
        <f t="shared" si="81"/>
        <v/>
      </c>
      <c r="AE328" s="1053" t="str">
        <f t="shared" si="82"/>
        <v/>
      </c>
    </row>
    <row r="329" spans="5:31" ht="12.75" customHeight="1">
      <c r="E329" s="1083" t="str">
        <f t="shared" si="71"/>
        <v/>
      </c>
      <c r="G329" s="1085" t="str">
        <f t="shared" si="70"/>
        <v/>
      </c>
      <c r="H329" s="1079" t="str">
        <f t="shared" si="72"/>
        <v/>
      </c>
      <c r="J329" s="1117" t="str">
        <f t="shared" si="73"/>
        <v>-</v>
      </c>
      <c r="L329" s="1041" t="str">
        <f t="shared" si="74"/>
        <v/>
      </c>
      <c r="N329" s="1087"/>
      <c r="W329" s="1046" t="str">
        <f t="shared" si="75"/>
        <v/>
      </c>
      <c r="X329" s="1047" t="str">
        <f t="shared" si="76"/>
        <v/>
      </c>
      <c r="Y329" s="1146" t="str">
        <f t="shared" si="77"/>
        <v/>
      </c>
      <c r="Z329" s="1049" t="str">
        <f t="shared" si="78"/>
        <v/>
      </c>
      <c r="AA329" s="1049" t="str">
        <f t="shared" si="79"/>
        <v/>
      </c>
      <c r="AB329" s="1050" t="str">
        <f t="shared" si="80"/>
        <v/>
      </c>
      <c r="AD329" s="1052" t="str">
        <f t="shared" si="81"/>
        <v/>
      </c>
      <c r="AE329" s="1053" t="str">
        <f t="shared" si="82"/>
        <v/>
      </c>
    </row>
    <row r="330" spans="5:31" ht="12.75" customHeight="1">
      <c r="E330" s="1083" t="str">
        <f t="shared" si="71"/>
        <v/>
      </c>
      <c r="G330" s="1085" t="str">
        <f t="shared" si="70"/>
        <v/>
      </c>
      <c r="H330" s="1079" t="str">
        <f t="shared" si="72"/>
        <v/>
      </c>
      <c r="J330" s="1117" t="str">
        <f t="shared" si="73"/>
        <v>-</v>
      </c>
      <c r="L330" s="1041" t="str">
        <f t="shared" si="74"/>
        <v/>
      </c>
      <c r="N330" s="1087"/>
      <c r="W330" s="1046" t="str">
        <f t="shared" si="75"/>
        <v/>
      </c>
      <c r="X330" s="1047" t="str">
        <f t="shared" si="76"/>
        <v/>
      </c>
      <c r="Y330" s="1146" t="str">
        <f t="shared" si="77"/>
        <v/>
      </c>
      <c r="Z330" s="1049" t="str">
        <f t="shared" si="78"/>
        <v/>
      </c>
      <c r="AA330" s="1049" t="str">
        <f t="shared" si="79"/>
        <v/>
      </c>
      <c r="AB330" s="1050" t="str">
        <f t="shared" si="80"/>
        <v/>
      </c>
      <c r="AD330" s="1052" t="str">
        <f t="shared" si="81"/>
        <v/>
      </c>
      <c r="AE330" s="1053" t="str">
        <f t="shared" si="82"/>
        <v/>
      </c>
    </row>
    <row r="331" spans="5:31" ht="12.75" customHeight="1">
      <c r="E331" s="1083" t="str">
        <f t="shared" si="71"/>
        <v/>
      </c>
      <c r="G331" s="1085" t="str">
        <f t="shared" si="70"/>
        <v/>
      </c>
      <c r="H331" s="1079" t="str">
        <f t="shared" si="72"/>
        <v/>
      </c>
      <c r="J331" s="1117" t="str">
        <f t="shared" si="73"/>
        <v>-</v>
      </c>
      <c r="L331" s="1041" t="str">
        <f t="shared" si="74"/>
        <v/>
      </c>
      <c r="N331" s="1087"/>
      <c r="W331" s="1046" t="str">
        <f t="shared" si="75"/>
        <v/>
      </c>
      <c r="X331" s="1047" t="str">
        <f t="shared" si="76"/>
        <v/>
      </c>
      <c r="Y331" s="1146" t="str">
        <f t="shared" si="77"/>
        <v/>
      </c>
      <c r="Z331" s="1049" t="str">
        <f t="shared" si="78"/>
        <v/>
      </c>
      <c r="AA331" s="1049" t="str">
        <f t="shared" si="79"/>
        <v/>
      </c>
      <c r="AB331" s="1050" t="str">
        <f t="shared" si="80"/>
        <v/>
      </c>
      <c r="AD331" s="1052" t="str">
        <f t="shared" si="81"/>
        <v/>
      </c>
      <c r="AE331" s="1053" t="str">
        <f t="shared" si="82"/>
        <v/>
      </c>
    </row>
    <row r="332" spans="5:31" ht="12.75" customHeight="1">
      <c r="E332" s="1083" t="str">
        <f t="shared" si="71"/>
        <v/>
      </c>
      <c r="G332" s="1085" t="str">
        <f t="shared" si="70"/>
        <v/>
      </c>
      <c r="H332" s="1079" t="str">
        <f t="shared" si="72"/>
        <v/>
      </c>
      <c r="J332" s="1117" t="str">
        <f t="shared" si="73"/>
        <v>-</v>
      </c>
      <c r="L332" s="1041" t="str">
        <f t="shared" si="74"/>
        <v/>
      </c>
      <c r="N332" s="1087"/>
      <c r="W332" s="1046" t="str">
        <f t="shared" si="75"/>
        <v/>
      </c>
      <c r="X332" s="1047" t="str">
        <f t="shared" si="76"/>
        <v/>
      </c>
      <c r="Y332" s="1146" t="str">
        <f t="shared" si="77"/>
        <v/>
      </c>
      <c r="Z332" s="1049" t="str">
        <f t="shared" si="78"/>
        <v/>
      </c>
      <c r="AA332" s="1049" t="str">
        <f t="shared" si="79"/>
        <v/>
      </c>
      <c r="AB332" s="1050" t="str">
        <f t="shared" si="80"/>
        <v/>
      </c>
      <c r="AD332" s="1052" t="str">
        <f t="shared" si="81"/>
        <v/>
      </c>
      <c r="AE332" s="1053" t="str">
        <f t="shared" si="82"/>
        <v/>
      </c>
    </row>
    <row r="333" spans="5:31" ht="12.75" customHeight="1">
      <c r="E333" s="1083" t="str">
        <f t="shared" si="71"/>
        <v/>
      </c>
      <c r="G333" s="1085" t="str">
        <f t="shared" si="70"/>
        <v/>
      </c>
      <c r="H333" s="1079" t="str">
        <f t="shared" si="72"/>
        <v/>
      </c>
      <c r="J333" s="1117" t="str">
        <f t="shared" si="73"/>
        <v>-</v>
      </c>
      <c r="L333" s="1041" t="str">
        <f t="shared" si="74"/>
        <v/>
      </c>
      <c r="N333" s="1087"/>
      <c r="W333" s="1046" t="str">
        <f t="shared" si="75"/>
        <v/>
      </c>
      <c r="X333" s="1047" t="str">
        <f t="shared" si="76"/>
        <v/>
      </c>
      <c r="Y333" s="1146" t="str">
        <f t="shared" si="77"/>
        <v/>
      </c>
      <c r="Z333" s="1049" t="str">
        <f t="shared" si="78"/>
        <v/>
      </c>
      <c r="AA333" s="1049" t="str">
        <f t="shared" si="79"/>
        <v/>
      </c>
      <c r="AB333" s="1050" t="str">
        <f t="shared" si="80"/>
        <v/>
      </c>
      <c r="AD333" s="1052" t="str">
        <f t="shared" si="81"/>
        <v/>
      </c>
      <c r="AE333" s="1053" t="str">
        <f t="shared" si="82"/>
        <v/>
      </c>
    </row>
    <row r="334" spans="5:31" ht="12.75" customHeight="1">
      <c r="E334" s="1083" t="str">
        <f t="shared" si="71"/>
        <v/>
      </c>
      <c r="G334" s="1085" t="str">
        <f t="shared" si="70"/>
        <v/>
      </c>
      <c r="H334" s="1079" t="str">
        <f t="shared" si="72"/>
        <v/>
      </c>
      <c r="J334" s="1117" t="str">
        <f t="shared" si="73"/>
        <v>-</v>
      </c>
      <c r="L334" s="1041" t="str">
        <f t="shared" si="74"/>
        <v/>
      </c>
      <c r="N334" s="1087"/>
      <c r="W334" s="1046" t="str">
        <f t="shared" si="75"/>
        <v/>
      </c>
      <c r="X334" s="1047" t="str">
        <f t="shared" si="76"/>
        <v/>
      </c>
      <c r="Y334" s="1146" t="str">
        <f t="shared" si="77"/>
        <v/>
      </c>
      <c r="Z334" s="1049" t="str">
        <f t="shared" si="78"/>
        <v/>
      </c>
      <c r="AA334" s="1049" t="str">
        <f t="shared" si="79"/>
        <v/>
      </c>
      <c r="AB334" s="1050" t="str">
        <f t="shared" si="80"/>
        <v/>
      </c>
      <c r="AD334" s="1052" t="str">
        <f t="shared" si="81"/>
        <v/>
      </c>
      <c r="AE334" s="1053" t="str">
        <f t="shared" si="82"/>
        <v/>
      </c>
    </row>
    <row r="335" spans="5:31" ht="12.75" customHeight="1">
      <c r="E335" s="1083" t="str">
        <f t="shared" si="71"/>
        <v/>
      </c>
      <c r="G335" s="1085" t="str">
        <f t="shared" si="70"/>
        <v/>
      </c>
      <c r="H335" s="1079" t="str">
        <f t="shared" si="72"/>
        <v/>
      </c>
      <c r="J335" s="1117" t="str">
        <f t="shared" si="73"/>
        <v>-</v>
      </c>
      <c r="L335" s="1041" t="str">
        <f t="shared" si="74"/>
        <v/>
      </c>
      <c r="N335" s="1087"/>
      <c r="W335" s="1046" t="str">
        <f t="shared" si="75"/>
        <v/>
      </c>
      <c r="X335" s="1047" t="str">
        <f t="shared" si="76"/>
        <v/>
      </c>
      <c r="Y335" s="1146" t="str">
        <f t="shared" si="77"/>
        <v/>
      </c>
      <c r="Z335" s="1049" t="str">
        <f t="shared" si="78"/>
        <v/>
      </c>
      <c r="AA335" s="1049" t="str">
        <f t="shared" si="79"/>
        <v/>
      </c>
      <c r="AB335" s="1050" t="str">
        <f t="shared" si="80"/>
        <v/>
      </c>
      <c r="AD335" s="1052" t="str">
        <f t="shared" si="81"/>
        <v/>
      </c>
      <c r="AE335" s="1053" t="str">
        <f t="shared" si="82"/>
        <v/>
      </c>
    </row>
    <row r="336" spans="5:31" ht="12.75" customHeight="1">
      <c r="E336" s="1083" t="str">
        <f t="shared" si="71"/>
        <v/>
      </c>
      <c r="G336" s="1085" t="str">
        <f t="shared" si="70"/>
        <v/>
      </c>
      <c r="H336" s="1079" t="str">
        <f t="shared" si="72"/>
        <v/>
      </c>
      <c r="J336" s="1117" t="str">
        <f t="shared" si="73"/>
        <v>-</v>
      </c>
      <c r="L336" s="1041" t="str">
        <f t="shared" si="74"/>
        <v/>
      </c>
      <c r="N336" s="1087"/>
      <c r="W336" s="1046" t="str">
        <f t="shared" si="75"/>
        <v/>
      </c>
      <c r="X336" s="1047" t="str">
        <f t="shared" si="76"/>
        <v/>
      </c>
      <c r="Y336" s="1146" t="str">
        <f t="shared" si="77"/>
        <v/>
      </c>
      <c r="Z336" s="1049" t="str">
        <f t="shared" si="78"/>
        <v/>
      </c>
      <c r="AA336" s="1049" t="str">
        <f t="shared" si="79"/>
        <v/>
      </c>
      <c r="AB336" s="1050" t="str">
        <f t="shared" si="80"/>
        <v/>
      </c>
      <c r="AD336" s="1052" t="str">
        <f t="shared" si="81"/>
        <v/>
      </c>
      <c r="AE336" s="1053" t="str">
        <f t="shared" si="82"/>
        <v/>
      </c>
    </row>
    <row r="337" spans="5:31" ht="12.75" customHeight="1">
      <c r="E337" s="1083" t="str">
        <f t="shared" si="71"/>
        <v/>
      </c>
      <c r="G337" s="1085" t="str">
        <f t="shared" si="70"/>
        <v/>
      </c>
      <c r="H337" s="1079" t="str">
        <f t="shared" si="72"/>
        <v/>
      </c>
      <c r="J337" s="1117" t="str">
        <f t="shared" si="73"/>
        <v>-</v>
      </c>
      <c r="L337" s="1041" t="str">
        <f t="shared" si="74"/>
        <v/>
      </c>
      <c r="N337" s="1087"/>
      <c r="W337" s="1046" t="str">
        <f t="shared" si="75"/>
        <v/>
      </c>
      <c r="X337" s="1047" t="str">
        <f t="shared" si="76"/>
        <v/>
      </c>
      <c r="Y337" s="1146" t="str">
        <f t="shared" si="77"/>
        <v/>
      </c>
      <c r="Z337" s="1049" t="str">
        <f t="shared" si="78"/>
        <v/>
      </c>
      <c r="AA337" s="1049" t="str">
        <f t="shared" si="79"/>
        <v/>
      </c>
      <c r="AB337" s="1050" t="str">
        <f t="shared" si="80"/>
        <v/>
      </c>
      <c r="AD337" s="1052" t="str">
        <f t="shared" si="81"/>
        <v/>
      </c>
      <c r="AE337" s="1053" t="str">
        <f t="shared" si="82"/>
        <v/>
      </c>
    </row>
    <row r="338" spans="5:31" ht="12.75" customHeight="1">
      <c r="E338" s="1083" t="str">
        <f t="shared" si="71"/>
        <v/>
      </c>
      <c r="G338" s="1085" t="str">
        <f t="shared" si="70"/>
        <v/>
      </c>
      <c r="H338" s="1079" t="str">
        <f t="shared" si="72"/>
        <v/>
      </c>
      <c r="J338" s="1117" t="str">
        <f t="shared" si="73"/>
        <v>-</v>
      </c>
      <c r="L338" s="1041" t="str">
        <f t="shared" si="74"/>
        <v/>
      </c>
      <c r="N338" s="1087"/>
      <c r="W338" s="1046" t="str">
        <f t="shared" si="75"/>
        <v/>
      </c>
      <c r="X338" s="1047" t="str">
        <f t="shared" si="76"/>
        <v/>
      </c>
      <c r="Y338" s="1146" t="str">
        <f t="shared" si="77"/>
        <v/>
      </c>
      <c r="Z338" s="1049" t="str">
        <f t="shared" si="78"/>
        <v/>
      </c>
      <c r="AA338" s="1049" t="str">
        <f t="shared" si="79"/>
        <v/>
      </c>
      <c r="AB338" s="1050" t="str">
        <f t="shared" si="80"/>
        <v/>
      </c>
      <c r="AD338" s="1052" t="str">
        <f t="shared" si="81"/>
        <v/>
      </c>
      <c r="AE338" s="1053" t="str">
        <f t="shared" si="82"/>
        <v/>
      </c>
    </row>
    <row r="339" spans="5:31" ht="12.75" customHeight="1">
      <c r="E339" s="1083" t="str">
        <f t="shared" si="71"/>
        <v/>
      </c>
      <c r="G339" s="1085" t="str">
        <f t="shared" si="70"/>
        <v/>
      </c>
      <c r="H339" s="1079" t="str">
        <f t="shared" si="72"/>
        <v/>
      </c>
      <c r="J339" s="1117" t="str">
        <f t="shared" si="73"/>
        <v>-</v>
      </c>
      <c r="L339" s="1041" t="str">
        <f t="shared" si="74"/>
        <v/>
      </c>
      <c r="N339" s="1087"/>
      <c r="W339" s="1046" t="str">
        <f t="shared" si="75"/>
        <v/>
      </c>
      <c r="X339" s="1047" t="str">
        <f t="shared" si="76"/>
        <v/>
      </c>
      <c r="Y339" s="1146" t="str">
        <f t="shared" si="77"/>
        <v/>
      </c>
      <c r="Z339" s="1049" t="str">
        <f t="shared" si="78"/>
        <v/>
      </c>
      <c r="AA339" s="1049" t="str">
        <f t="shared" si="79"/>
        <v/>
      </c>
      <c r="AB339" s="1050" t="str">
        <f t="shared" si="80"/>
        <v/>
      </c>
      <c r="AD339" s="1052" t="str">
        <f t="shared" si="81"/>
        <v/>
      </c>
      <c r="AE339" s="1053" t="str">
        <f t="shared" si="82"/>
        <v/>
      </c>
    </row>
    <row r="340" spans="5:31" ht="12.75" customHeight="1">
      <c r="E340" s="1083" t="str">
        <f t="shared" si="71"/>
        <v/>
      </c>
      <c r="G340" s="1085" t="str">
        <f t="shared" si="70"/>
        <v/>
      </c>
      <c r="H340" s="1079" t="str">
        <f t="shared" si="72"/>
        <v/>
      </c>
      <c r="J340" s="1117" t="str">
        <f t="shared" si="73"/>
        <v>-</v>
      </c>
      <c r="L340" s="1041" t="str">
        <f t="shared" si="74"/>
        <v/>
      </c>
      <c r="N340" s="1087"/>
      <c r="W340" s="1046" t="str">
        <f t="shared" si="75"/>
        <v/>
      </c>
      <c r="X340" s="1047" t="str">
        <f t="shared" si="76"/>
        <v/>
      </c>
      <c r="Y340" s="1146" t="str">
        <f t="shared" si="77"/>
        <v/>
      </c>
      <c r="Z340" s="1049" t="str">
        <f t="shared" si="78"/>
        <v/>
      </c>
      <c r="AA340" s="1049" t="str">
        <f t="shared" si="79"/>
        <v/>
      </c>
      <c r="AB340" s="1050" t="str">
        <f t="shared" si="80"/>
        <v/>
      </c>
      <c r="AD340" s="1052" t="str">
        <f t="shared" si="81"/>
        <v/>
      </c>
      <c r="AE340" s="1053" t="str">
        <f t="shared" si="82"/>
        <v/>
      </c>
    </row>
    <row r="341" spans="5:31" ht="12.75" customHeight="1">
      <c r="E341" s="1083" t="str">
        <f t="shared" si="71"/>
        <v/>
      </c>
      <c r="G341" s="1085" t="str">
        <f t="shared" si="70"/>
        <v/>
      </c>
      <c r="H341" s="1079" t="str">
        <f t="shared" si="72"/>
        <v/>
      </c>
      <c r="J341" s="1117" t="str">
        <f t="shared" si="73"/>
        <v>-</v>
      </c>
      <c r="L341" s="1041" t="str">
        <f t="shared" si="74"/>
        <v/>
      </c>
      <c r="N341" s="1087"/>
      <c r="W341" s="1046" t="str">
        <f t="shared" si="75"/>
        <v/>
      </c>
      <c r="X341" s="1047" t="str">
        <f t="shared" si="76"/>
        <v/>
      </c>
      <c r="Y341" s="1146" t="str">
        <f t="shared" si="77"/>
        <v/>
      </c>
      <c r="Z341" s="1049" t="str">
        <f t="shared" si="78"/>
        <v/>
      </c>
      <c r="AA341" s="1049" t="str">
        <f t="shared" si="79"/>
        <v/>
      </c>
      <c r="AB341" s="1050" t="str">
        <f t="shared" si="80"/>
        <v/>
      </c>
      <c r="AD341" s="1052" t="str">
        <f t="shared" si="81"/>
        <v/>
      </c>
      <c r="AE341" s="1053" t="str">
        <f t="shared" si="82"/>
        <v/>
      </c>
    </row>
    <row r="342" spans="5:31" ht="12.75" customHeight="1">
      <c r="E342" s="1083" t="str">
        <f t="shared" si="71"/>
        <v/>
      </c>
      <c r="G342" s="1085" t="str">
        <f t="shared" si="70"/>
        <v/>
      </c>
      <c r="H342" s="1079" t="str">
        <f t="shared" si="72"/>
        <v/>
      </c>
      <c r="J342" s="1117" t="str">
        <f t="shared" si="73"/>
        <v>-</v>
      </c>
      <c r="L342" s="1041" t="str">
        <f t="shared" si="74"/>
        <v/>
      </c>
      <c r="N342" s="1087"/>
      <c r="W342" s="1046" t="str">
        <f t="shared" si="75"/>
        <v/>
      </c>
      <c r="X342" s="1047" t="str">
        <f t="shared" si="76"/>
        <v/>
      </c>
      <c r="Y342" s="1146" t="str">
        <f t="shared" si="77"/>
        <v/>
      </c>
      <c r="Z342" s="1049" t="str">
        <f t="shared" si="78"/>
        <v/>
      </c>
      <c r="AA342" s="1049" t="str">
        <f t="shared" si="79"/>
        <v/>
      </c>
      <c r="AB342" s="1050" t="str">
        <f t="shared" si="80"/>
        <v/>
      </c>
      <c r="AD342" s="1052" t="str">
        <f t="shared" si="81"/>
        <v/>
      </c>
      <c r="AE342" s="1053" t="str">
        <f t="shared" si="82"/>
        <v/>
      </c>
    </row>
    <row r="343" spans="5:31" ht="12.75" customHeight="1">
      <c r="E343" s="1083" t="str">
        <f t="shared" si="71"/>
        <v/>
      </c>
      <c r="G343" s="1085" t="str">
        <f t="shared" si="70"/>
        <v/>
      </c>
      <c r="H343" s="1079" t="str">
        <f t="shared" si="72"/>
        <v/>
      </c>
      <c r="J343" s="1117" t="str">
        <f t="shared" si="73"/>
        <v>-</v>
      </c>
      <c r="L343" s="1041" t="str">
        <f t="shared" si="74"/>
        <v/>
      </c>
      <c r="N343" s="1087"/>
      <c r="W343" s="1046" t="str">
        <f t="shared" si="75"/>
        <v/>
      </c>
      <c r="X343" s="1047" t="str">
        <f t="shared" si="76"/>
        <v/>
      </c>
      <c r="Y343" s="1146" t="str">
        <f t="shared" si="77"/>
        <v/>
      </c>
      <c r="Z343" s="1049" t="str">
        <f t="shared" si="78"/>
        <v/>
      </c>
      <c r="AA343" s="1049" t="str">
        <f t="shared" si="79"/>
        <v/>
      </c>
      <c r="AB343" s="1050" t="str">
        <f t="shared" si="80"/>
        <v/>
      </c>
      <c r="AD343" s="1052" t="str">
        <f t="shared" si="81"/>
        <v/>
      </c>
      <c r="AE343" s="1053" t="str">
        <f t="shared" si="82"/>
        <v/>
      </c>
    </row>
    <row r="344" spans="5:31" ht="12.75" customHeight="1">
      <c r="E344" s="1083" t="str">
        <f t="shared" si="71"/>
        <v/>
      </c>
      <c r="G344" s="1085" t="str">
        <f t="shared" si="70"/>
        <v/>
      </c>
      <c r="H344" s="1079" t="str">
        <f t="shared" si="72"/>
        <v/>
      </c>
      <c r="J344" s="1117" t="str">
        <f t="shared" si="73"/>
        <v>-</v>
      </c>
      <c r="L344" s="1041" t="str">
        <f t="shared" si="74"/>
        <v/>
      </c>
      <c r="N344" s="1087"/>
      <c r="W344" s="1046" t="str">
        <f t="shared" si="75"/>
        <v/>
      </c>
      <c r="X344" s="1047" t="str">
        <f t="shared" si="76"/>
        <v/>
      </c>
      <c r="Y344" s="1146" t="str">
        <f t="shared" si="77"/>
        <v/>
      </c>
      <c r="Z344" s="1049" t="str">
        <f t="shared" si="78"/>
        <v/>
      </c>
      <c r="AA344" s="1049" t="str">
        <f t="shared" si="79"/>
        <v/>
      </c>
      <c r="AB344" s="1050" t="str">
        <f t="shared" si="80"/>
        <v/>
      </c>
      <c r="AD344" s="1052" t="str">
        <f t="shared" si="81"/>
        <v/>
      </c>
      <c r="AE344" s="1053" t="str">
        <f t="shared" si="82"/>
        <v/>
      </c>
    </row>
    <row r="345" spans="5:31" ht="12.75" customHeight="1">
      <c r="E345" s="1083" t="str">
        <f t="shared" si="71"/>
        <v/>
      </c>
      <c r="G345" s="1085" t="str">
        <f t="shared" si="70"/>
        <v/>
      </c>
      <c r="H345" s="1079" t="str">
        <f t="shared" si="72"/>
        <v/>
      </c>
      <c r="J345" s="1117" t="str">
        <f t="shared" si="73"/>
        <v>-</v>
      </c>
      <c r="L345" s="1041" t="str">
        <f t="shared" si="74"/>
        <v/>
      </c>
      <c r="N345" s="1087"/>
      <c r="W345" s="1046" t="str">
        <f t="shared" si="75"/>
        <v/>
      </c>
      <c r="X345" s="1047" t="str">
        <f t="shared" si="76"/>
        <v/>
      </c>
      <c r="Y345" s="1146" t="str">
        <f t="shared" si="77"/>
        <v/>
      </c>
      <c r="Z345" s="1049" t="str">
        <f t="shared" si="78"/>
        <v/>
      </c>
      <c r="AA345" s="1049" t="str">
        <f t="shared" si="79"/>
        <v/>
      </c>
      <c r="AB345" s="1050" t="str">
        <f t="shared" si="80"/>
        <v/>
      </c>
      <c r="AD345" s="1052" t="str">
        <f t="shared" si="81"/>
        <v/>
      </c>
      <c r="AE345" s="1053" t="str">
        <f t="shared" si="82"/>
        <v/>
      </c>
    </row>
    <row r="346" spans="5:31" ht="12.75" customHeight="1">
      <c r="E346" s="1083" t="str">
        <f t="shared" si="71"/>
        <v/>
      </c>
      <c r="G346" s="1085" t="str">
        <f t="shared" si="70"/>
        <v/>
      </c>
      <c r="H346" s="1079" t="str">
        <f t="shared" si="72"/>
        <v/>
      </c>
      <c r="J346" s="1117" t="str">
        <f t="shared" si="73"/>
        <v>-</v>
      </c>
      <c r="L346" s="1041" t="str">
        <f t="shared" si="74"/>
        <v/>
      </c>
      <c r="N346" s="1087"/>
      <c r="W346" s="1046" t="str">
        <f t="shared" si="75"/>
        <v/>
      </c>
      <c r="X346" s="1047" t="str">
        <f t="shared" si="76"/>
        <v/>
      </c>
      <c r="Y346" s="1146" t="str">
        <f t="shared" si="77"/>
        <v/>
      </c>
      <c r="Z346" s="1049" t="str">
        <f t="shared" si="78"/>
        <v/>
      </c>
      <c r="AA346" s="1049" t="str">
        <f t="shared" si="79"/>
        <v/>
      </c>
      <c r="AB346" s="1050" t="str">
        <f t="shared" si="80"/>
        <v/>
      </c>
      <c r="AD346" s="1052" t="str">
        <f t="shared" si="81"/>
        <v/>
      </c>
      <c r="AE346" s="1053" t="str">
        <f t="shared" si="82"/>
        <v/>
      </c>
    </row>
    <row r="347" spans="5:31" ht="12.75" customHeight="1">
      <c r="E347" s="1083" t="str">
        <f t="shared" si="71"/>
        <v/>
      </c>
      <c r="G347" s="1085" t="str">
        <f t="shared" si="70"/>
        <v/>
      </c>
      <c r="H347" s="1079" t="str">
        <f t="shared" si="72"/>
        <v/>
      </c>
      <c r="J347" s="1117" t="str">
        <f t="shared" si="73"/>
        <v>-</v>
      </c>
      <c r="L347" s="1041" t="str">
        <f t="shared" si="74"/>
        <v/>
      </c>
      <c r="N347" s="1087"/>
      <c r="W347" s="1046" t="str">
        <f t="shared" si="75"/>
        <v/>
      </c>
      <c r="X347" s="1047" t="str">
        <f t="shared" si="76"/>
        <v/>
      </c>
      <c r="Y347" s="1146" t="str">
        <f t="shared" si="77"/>
        <v/>
      </c>
      <c r="Z347" s="1049" t="str">
        <f t="shared" si="78"/>
        <v/>
      </c>
      <c r="AA347" s="1049" t="str">
        <f t="shared" si="79"/>
        <v/>
      </c>
      <c r="AB347" s="1050" t="str">
        <f t="shared" si="80"/>
        <v/>
      </c>
      <c r="AD347" s="1052" t="str">
        <f t="shared" si="81"/>
        <v/>
      </c>
      <c r="AE347" s="1053" t="str">
        <f t="shared" si="82"/>
        <v/>
      </c>
    </row>
    <row r="348" spans="5:31" ht="12.75" customHeight="1">
      <c r="E348" s="1083" t="str">
        <f t="shared" si="71"/>
        <v/>
      </c>
      <c r="G348" s="1085" t="str">
        <f t="shared" si="70"/>
        <v/>
      </c>
      <c r="H348" s="1079" t="str">
        <f t="shared" si="72"/>
        <v/>
      </c>
      <c r="J348" s="1117" t="str">
        <f t="shared" si="73"/>
        <v>-</v>
      </c>
      <c r="L348" s="1041" t="str">
        <f t="shared" si="74"/>
        <v/>
      </c>
      <c r="N348" s="1087"/>
      <c r="W348" s="1046" t="str">
        <f t="shared" si="75"/>
        <v/>
      </c>
      <c r="X348" s="1047" t="str">
        <f t="shared" si="76"/>
        <v/>
      </c>
      <c r="Y348" s="1146" t="str">
        <f t="shared" si="77"/>
        <v/>
      </c>
      <c r="Z348" s="1049" t="str">
        <f t="shared" si="78"/>
        <v/>
      </c>
      <c r="AA348" s="1049" t="str">
        <f t="shared" si="79"/>
        <v/>
      </c>
      <c r="AB348" s="1050" t="str">
        <f t="shared" si="80"/>
        <v/>
      </c>
      <c r="AD348" s="1052" t="str">
        <f t="shared" si="81"/>
        <v/>
      </c>
      <c r="AE348" s="1053" t="str">
        <f t="shared" si="82"/>
        <v/>
      </c>
    </row>
    <row r="349" spans="5:31" ht="12.75" customHeight="1">
      <c r="E349" s="1083" t="str">
        <f t="shared" si="71"/>
        <v/>
      </c>
      <c r="G349" s="1085" t="str">
        <f t="shared" si="70"/>
        <v/>
      </c>
      <c r="H349" s="1079" t="str">
        <f t="shared" si="72"/>
        <v/>
      </c>
      <c r="J349" s="1117" t="str">
        <f t="shared" si="73"/>
        <v>-</v>
      </c>
      <c r="L349" s="1041" t="str">
        <f t="shared" si="74"/>
        <v/>
      </c>
      <c r="N349" s="1087"/>
      <c r="W349" s="1046" t="str">
        <f t="shared" si="75"/>
        <v/>
      </c>
      <c r="X349" s="1047" t="str">
        <f t="shared" si="76"/>
        <v/>
      </c>
      <c r="Y349" s="1146" t="str">
        <f t="shared" si="77"/>
        <v/>
      </c>
      <c r="Z349" s="1049" t="str">
        <f t="shared" si="78"/>
        <v/>
      </c>
      <c r="AA349" s="1049" t="str">
        <f t="shared" si="79"/>
        <v/>
      </c>
      <c r="AB349" s="1050" t="str">
        <f t="shared" si="80"/>
        <v/>
      </c>
      <c r="AD349" s="1052" t="str">
        <f t="shared" si="81"/>
        <v/>
      </c>
      <c r="AE349" s="1053" t="str">
        <f t="shared" si="82"/>
        <v/>
      </c>
    </row>
    <row r="350" spans="5:31" ht="12.75" customHeight="1">
      <c r="E350" s="1083" t="str">
        <f t="shared" si="71"/>
        <v/>
      </c>
      <c r="G350" s="1085" t="str">
        <f t="shared" si="70"/>
        <v/>
      </c>
      <c r="H350" s="1079" t="str">
        <f t="shared" si="72"/>
        <v/>
      </c>
      <c r="J350" s="1117" t="str">
        <f t="shared" si="73"/>
        <v>-</v>
      </c>
      <c r="L350" s="1041" t="str">
        <f t="shared" si="74"/>
        <v/>
      </c>
      <c r="N350" s="1087"/>
      <c r="W350" s="1046" t="str">
        <f t="shared" si="75"/>
        <v/>
      </c>
      <c r="X350" s="1047" t="str">
        <f t="shared" si="76"/>
        <v/>
      </c>
      <c r="Y350" s="1146" t="str">
        <f t="shared" si="77"/>
        <v/>
      </c>
      <c r="Z350" s="1049" t="str">
        <f t="shared" si="78"/>
        <v/>
      </c>
      <c r="AA350" s="1049" t="str">
        <f t="shared" si="79"/>
        <v/>
      </c>
      <c r="AB350" s="1050" t="str">
        <f t="shared" si="80"/>
        <v/>
      </c>
      <c r="AD350" s="1052" t="str">
        <f t="shared" si="81"/>
        <v/>
      </c>
      <c r="AE350" s="1053" t="str">
        <f t="shared" si="82"/>
        <v/>
      </c>
    </row>
    <row r="351" spans="5:31" ht="12.75" customHeight="1">
      <c r="E351" s="1083" t="str">
        <f t="shared" si="71"/>
        <v/>
      </c>
      <c r="G351" s="1085" t="str">
        <f t="shared" si="70"/>
        <v/>
      </c>
      <c r="H351" s="1079" t="str">
        <f t="shared" si="72"/>
        <v/>
      </c>
      <c r="J351" s="1117" t="str">
        <f t="shared" si="73"/>
        <v>-</v>
      </c>
      <c r="L351" s="1041" t="str">
        <f t="shared" si="74"/>
        <v/>
      </c>
      <c r="N351" s="1087"/>
      <c r="W351" s="1046" t="str">
        <f t="shared" si="75"/>
        <v/>
      </c>
      <c r="X351" s="1047" t="str">
        <f t="shared" si="76"/>
        <v/>
      </c>
      <c r="Y351" s="1146" t="str">
        <f t="shared" si="77"/>
        <v/>
      </c>
      <c r="Z351" s="1049" t="str">
        <f t="shared" si="78"/>
        <v/>
      </c>
      <c r="AA351" s="1049" t="str">
        <f t="shared" si="79"/>
        <v/>
      </c>
      <c r="AB351" s="1050" t="str">
        <f t="shared" si="80"/>
        <v/>
      </c>
      <c r="AD351" s="1052" t="str">
        <f t="shared" si="81"/>
        <v/>
      </c>
      <c r="AE351" s="1053" t="str">
        <f t="shared" si="82"/>
        <v/>
      </c>
    </row>
    <row r="352" spans="5:31" ht="12.75" customHeight="1">
      <c r="E352" s="1083" t="str">
        <f t="shared" si="71"/>
        <v/>
      </c>
      <c r="G352" s="1085" t="str">
        <f t="shared" si="70"/>
        <v/>
      </c>
      <c r="H352" s="1079" t="str">
        <f t="shared" si="72"/>
        <v/>
      </c>
      <c r="J352" s="1117" t="str">
        <f t="shared" si="73"/>
        <v>-</v>
      </c>
      <c r="L352" s="1041" t="str">
        <f t="shared" si="74"/>
        <v/>
      </c>
      <c r="N352" s="1087"/>
      <c r="W352" s="1046" t="str">
        <f t="shared" si="75"/>
        <v/>
      </c>
      <c r="X352" s="1047" t="str">
        <f t="shared" si="76"/>
        <v/>
      </c>
      <c r="Y352" s="1146" t="str">
        <f t="shared" si="77"/>
        <v/>
      </c>
      <c r="Z352" s="1049" t="str">
        <f t="shared" si="78"/>
        <v/>
      </c>
      <c r="AA352" s="1049" t="str">
        <f t="shared" si="79"/>
        <v/>
      </c>
      <c r="AB352" s="1050" t="str">
        <f t="shared" si="80"/>
        <v/>
      </c>
      <c r="AD352" s="1052" t="str">
        <f t="shared" si="81"/>
        <v/>
      </c>
      <c r="AE352" s="1053" t="str">
        <f t="shared" si="82"/>
        <v/>
      </c>
    </row>
    <row r="353" spans="5:31" ht="12.75" customHeight="1">
      <c r="E353" s="1083" t="str">
        <f t="shared" si="71"/>
        <v/>
      </c>
      <c r="G353" s="1085" t="str">
        <f t="shared" si="70"/>
        <v/>
      </c>
      <c r="H353" s="1079" t="str">
        <f t="shared" si="72"/>
        <v/>
      </c>
      <c r="J353" s="1117" t="str">
        <f t="shared" si="73"/>
        <v>-</v>
      </c>
      <c r="L353" s="1041" t="str">
        <f t="shared" si="74"/>
        <v/>
      </c>
      <c r="N353" s="1087"/>
      <c r="W353" s="1046" t="str">
        <f t="shared" si="75"/>
        <v/>
      </c>
      <c r="X353" s="1047" t="str">
        <f t="shared" si="76"/>
        <v/>
      </c>
      <c r="Y353" s="1146" t="str">
        <f t="shared" si="77"/>
        <v/>
      </c>
      <c r="Z353" s="1049" t="str">
        <f t="shared" si="78"/>
        <v/>
      </c>
      <c r="AA353" s="1049" t="str">
        <f t="shared" si="79"/>
        <v/>
      </c>
      <c r="AB353" s="1050" t="str">
        <f t="shared" si="80"/>
        <v/>
      </c>
      <c r="AD353" s="1052" t="str">
        <f t="shared" si="81"/>
        <v/>
      </c>
      <c r="AE353" s="1053" t="str">
        <f t="shared" si="82"/>
        <v/>
      </c>
    </row>
    <row r="354" spans="5:31" ht="12.75" customHeight="1">
      <c r="E354" s="1083" t="str">
        <f t="shared" si="71"/>
        <v/>
      </c>
      <c r="G354" s="1085" t="str">
        <f t="shared" si="70"/>
        <v/>
      </c>
      <c r="H354" s="1079" t="str">
        <f t="shared" si="72"/>
        <v/>
      </c>
      <c r="J354" s="1117" t="str">
        <f t="shared" si="73"/>
        <v>-</v>
      </c>
      <c r="L354" s="1041" t="str">
        <f t="shared" si="74"/>
        <v/>
      </c>
      <c r="N354" s="1087"/>
      <c r="W354" s="1046" t="str">
        <f t="shared" si="75"/>
        <v/>
      </c>
      <c r="X354" s="1047" t="str">
        <f t="shared" si="76"/>
        <v/>
      </c>
      <c r="Y354" s="1146" t="str">
        <f t="shared" si="77"/>
        <v/>
      </c>
      <c r="Z354" s="1049" t="str">
        <f t="shared" si="78"/>
        <v/>
      </c>
      <c r="AA354" s="1049" t="str">
        <f t="shared" si="79"/>
        <v/>
      </c>
      <c r="AB354" s="1050" t="str">
        <f t="shared" si="80"/>
        <v/>
      </c>
      <c r="AD354" s="1052" t="str">
        <f t="shared" si="81"/>
        <v/>
      </c>
      <c r="AE354" s="1053" t="str">
        <f t="shared" si="82"/>
        <v/>
      </c>
    </row>
    <row r="355" spans="5:31" ht="12.75" customHeight="1">
      <c r="E355" s="1083" t="str">
        <f t="shared" si="71"/>
        <v/>
      </c>
      <c r="G355" s="1085" t="str">
        <f t="shared" si="70"/>
        <v/>
      </c>
      <c r="H355" s="1079" t="str">
        <f t="shared" si="72"/>
        <v/>
      </c>
      <c r="J355" s="1117" t="str">
        <f t="shared" si="73"/>
        <v>-</v>
      </c>
      <c r="L355" s="1041" t="str">
        <f t="shared" si="74"/>
        <v/>
      </c>
      <c r="N355" s="1087"/>
      <c r="W355" s="1046" t="str">
        <f t="shared" si="75"/>
        <v/>
      </c>
      <c r="X355" s="1047" t="str">
        <f t="shared" si="76"/>
        <v/>
      </c>
      <c r="Y355" s="1146" t="str">
        <f t="shared" si="77"/>
        <v/>
      </c>
      <c r="Z355" s="1049" t="str">
        <f t="shared" si="78"/>
        <v/>
      </c>
      <c r="AA355" s="1049" t="str">
        <f t="shared" si="79"/>
        <v/>
      </c>
      <c r="AB355" s="1050" t="str">
        <f t="shared" si="80"/>
        <v/>
      </c>
      <c r="AD355" s="1052" t="str">
        <f t="shared" si="81"/>
        <v/>
      </c>
      <c r="AE355" s="1053" t="str">
        <f t="shared" si="82"/>
        <v/>
      </c>
    </row>
    <row r="356" spans="5:31" ht="12.75" customHeight="1">
      <c r="E356" s="1083" t="str">
        <f t="shared" si="71"/>
        <v/>
      </c>
      <c r="G356" s="1085" t="str">
        <f t="shared" si="70"/>
        <v/>
      </c>
      <c r="H356" s="1079" t="str">
        <f t="shared" si="72"/>
        <v/>
      </c>
      <c r="J356" s="1117" t="str">
        <f t="shared" si="73"/>
        <v>-</v>
      </c>
      <c r="L356" s="1041" t="str">
        <f t="shared" si="74"/>
        <v/>
      </c>
      <c r="N356" s="1087"/>
      <c r="W356" s="1046" t="str">
        <f t="shared" si="75"/>
        <v/>
      </c>
      <c r="X356" s="1047" t="str">
        <f t="shared" si="76"/>
        <v/>
      </c>
      <c r="Y356" s="1146" t="str">
        <f t="shared" si="77"/>
        <v/>
      </c>
      <c r="Z356" s="1049" t="str">
        <f t="shared" si="78"/>
        <v/>
      </c>
      <c r="AA356" s="1049" t="str">
        <f t="shared" si="79"/>
        <v/>
      </c>
      <c r="AB356" s="1050" t="str">
        <f t="shared" si="80"/>
        <v/>
      </c>
      <c r="AD356" s="1052" t="str">
        <f t="shared" si="81"/>
        <v/>
      </c>
      <c r="AE356" s="1053" t="str">
        <f t="shared" si="82"/>
        <v/>
      </c>
    </row>
    <row r="357" spans="5:31" ht="12.75" customHeight="1">
      <c r="E357" s="1083" t="str">
        <f t="shared" si="71"/>
        <v/>
      </c>
      <c r="G357" s="1085" t="str">
        <f t="shared" si="70"/>
        <v/>
      </c>
      <c r="H357" s="1079" t="str">
        <f t="shared" si="72"/>
        <v/>
      </c>
      <c r="J357" s="1117" t="str">
        <f t="shared" si="73"/>
        <v>-</v>
      </c>
      <c r="L357" s="1041" t="str">
        <f t="shared" si="74"/>
        <v/>
      </c>
      <c r="N357" s="1087"/>
      <c r="W357" s="1046" t="str">
        <f t="shared" si="75"/>
        <v/>
      </c>
      <c r="X357" s="1047" t="str">
        <f t="shared" si="76"/>
        <v/>
      </c>
      <c r="Y357" s="1146" t="str">
        <f t="shared" si="77"/>
        <v/>
      </c>
      <c r="Z357" s="1049" t="str">
        <f t="shared" si="78"/>
        <v/>
      </c>
      <c r="AA357" s="1049" t="str">
        <f t="shared" si="79"/>
        <v/>
      </c>
      <c r="AB357" s="1050" t="str">
        <f t="shared" si="80"/>
        <v/>
      </c>
      <c r="AD357" s="1052" t="str">
        <f t="shared" si="81"/>
        <v/>
      </c>
      <c r="AE357" s="1053" t="str">
        <f t="shared" si="82"/>
        <v/>
      </c>
    </row>
    <row r="358" spans="5:31" ht="12.75" customHeight="1">
      <c r="E358" s="1083" t="str">
        <f t="shared" si="71"/>
        <v/>
      </c>
      <c r="G358" s="1085" t="str">
        <f t="shared" si="70"/>
        <v/>
      </c>
      <c r="H358" s="1079" t="str">
        <f t="shared" si="72"/>
        <v/>
      </c>
      <c r="J358" s="1117" t="str">
        <f t="shared" si="73"/>
        <v>-</v>
      </c>
      <c r="L358" s="1041" t="str">
        <f t="shared" si="74"/>
        <v/>
      </c>
      <c r="N358" s="1087"/>
      <c r="W358" s="1046" t="str">
        <f t="shared" si="75"/>
        <v/>
      </c>
      <c r="X358" s="1047" t="str">
        <f t="shared" si="76"/>
        <v/>
      </c>
      <c r="Y358" s="1146" t="str">
        <f t="shared" si="77"/>
        <v/>
      </c>
      <c r="Z358" s="1049" t="str">
        <f t="shared" si="78"/>
        <v/>
      </c>
      <c r="AA358" s="1049" t="str">
        <f t="shared" si="79"/>
        <v/>
      </c>
      <c r="AB358" s="1050" t="str">
        <f t="shared" si="80"/>
        <v/>
      </c>
      <c r="AD358" s="1052" t="str">
        <f t="shared" si="81"/>
        <v/>
      </c>
      <c r="AE358" s="1053" t="str">
        <f t="shared" si="82"/>
        <v/>
      </c>
    </row>
    <row r="359" spans="5:31" ht="12.75" customHeight="1">
      <c r="E359" s="1083" t="str">
        <f t="shared" si="71"/>
        <v/>
      </c>
      <c r="G359" s="1085" t="str">
        <f t="shared" si="70"/>
        <v/>
      </c>
      <c r="H359" s="1079" t="str">
        <f t="shared" si="72"/>
        <v/>
      </c>
      <c r="J359" s="1117" t="str">
        <f t="shared" si="73"/>
        <v>-</v>
      </c>
      <c r="L359" s="1041" t="str">
        <f t="shared" si="74"/>
        <v/>
      </c>
      <c r="N359" s="1087"/>
      <c r="W359" s="1046" t="str">
        <f t="shared" si="75"/>
        <v/>
      </c>
      <c r="X359" s="1047" t="str">
        <f t="shared" si="76"/>
        <v/>
      </c>
      <c r="Y359" s="1146" t="str">
        <f t="shared" si="77"/>
        <v/>
      </c>
      <c r="Z359" s="1049" t="str">
        <f t="shared" si="78"/>
        <v/>
      </c>
      <c r="AA359" s="1049" t="str">
        <f t="shared" si="79"/>
        <v/>
      </c>
      <c r="AB359" s="1050" t="str">
        <f t="shared" si="80"/>
        <v/>
      </c>
      <c r="AD359" s="1052" t="str">
        <f t="shared" si="81"/>
        <v/>
      </c>
      <c r="AE359" s="1053" t="str">
        <f t="shared" si="82"/>
        <v/>
      </c>
    </row>
    <row r="360" spans="5:31" ht="12.75" customHeight="1">
      <c r="E360" s="1083" t="str">
        <f t="shared" si="71"/>
        <v/>
      </c>
      <c r="G360" s="1085" t="str">
        <f t="shared" si="70"/>
        <v/>
      </c>
      <c r="H360" s="1079" t="str">
        <f t="shared" si="72"/>
        <v/>
      </c>
      <c r="J360" s="1117" t="str">
        <f t="shared" si="73"/>
        <v>-</v>
      </c>
      <c r="L360" s="1041" t="str">
        <f t="shared" si="74"/>
        <v/>
      </c>
      <c r="N360" s="1087"/>
      <c r="W360" s="1046" t="str">
        <f t="shared" si="75"/>
        <v/>
      </c>
      <c r="X360" s="1047" t="str">
        <f t="shared" si="76"/>
        <v/>
      </c>
      <c r="Y360" s="1146" t="str">
        <f t="shared" si="77"/>
        <v/>
      </c>
      <c r="Z360" s="1049" t="str">
        <f t="shared" si="78"/>
        <v/>
      </c>
      <c r="AA360" s="1049" t="str">
        <f t="shared" si="79"/>
        <v/>
      </c>
      <c r="AB360" s="1050" t="str">
        <f t="shared" si="80"/>
        <v/>
      </c>
      <c r="AD360" s="1052" t="str">
        <f t="shared" si="81"/>
        <v/>
      </c>
      <c r="AE360" s="1053" t="str">
        <f t="shared" si="82"/>
        <v/>
      </c>
    </row>
    <row r="361" spans="5:31" ht="12.75" customHeight="1">
      <c r="E361" s="1083" t="str">
        <f t="shared" si="71"/>
        <v/>
      </c>
      <c r="G361" s="1085" t="str">
        <f t="shared" si="70"/>
        <v/>
      </c>
      <c r="H361" s="1079" t="str">
        <f t="shared" si="72"/>
        <v/>
      </c>
      <c r="J361" s="1117" t="str">
        <f t="shared" si="73"/>
        <v>-</v>
      </c>
      <c r="L361" s="1041" t="str">
        <f t="shared" si="74"/>
        <v/>
      </c>
      <c r="N361" s="1087"/>
      <c r="W361" s="1046" t="str">
        <f t="shared" si="75"/>
        <v/>
      </c>
      <c r="X361" s="1047" t="str">
        <f t="shared" si="76"/>
        <v/>
      </c>
      <c r="Y361" s="1146" t="str">
        <f t="shared" si="77"/>
        <v/>
      </c>
      <c r="Z361" s="1049" t="str">
        <f t="shared" si="78"/>
        <v/>
      </c>
      <c r="AA361" s="1049" t="str">
        <f t="shared" si="79"/>
        <v/>
      </c>
      <c r="AB361" s="1050" t="str">
        <f t="shared" si="80"/>
        <v/>
      </c>
      <c r="AD361" s="1052" t="str">
        <f t="shared" si="81"/>
        <v/>
      </c>
      <c r="AE361" s="1053" t="str">
        <f t="shared" si="82"/>
        <v/>
      </c>
    </row>
    <row r="362" spans="5:31" ht="12.75" customHeight="1">
      <c r="E362" s="1083" t="str">
        <f t="shared" si="71"/>
        <v/>
      </c>
      <c r="G362" s="1085" t="str">
        <f t="shared" si="70"/>
        <v/>
      </c>
      <c r="H362" s="1079" t="str">
        <f t="shared" si="72"/>
        <v/>
      </c>
      <c r="J362" s="1117" t="str">
        <f t="shared" si="73"/>
        <v>-</v>
      </c>
      <c r="L362" s="1041" t="str">
        <f t="shared" si="74"/>
        <v/>
      </c>
      <c r="N362" s="1087"/>
      <c r="W362" s="1046" t="str">
        <f t="shared" si="75"/>
        <v/>
      </c>
      <c r="X362" s="1047" t="str">
        <f t="shared" si="76"/>
        <v/>
      </c>
      <c r="Y362" s="1146" t="str">
        <f t="shared" si="77"/>
        <v/>
      </c>
      <c r="Z362" s="1049" t="str">
        <f t="shared" si="78"/>
        <v/>
      </c>
      <c r="AA362" s="1049" t="str">
        <f t="shared" si="79"/>
        <v/>
      </c>
      <c r="AB362" s="1050" t="str">
        <f t="shared" si="80"/>
        <v/>
      </c>
      <c r="AD362" s="1052" t="str">
        <f t="shared" si="81"/>
        <v/>
      </c>
      <c r="AE362" s="1053" t="str">
        <f t="shared" si="82"/>
        <v/>
      </c>
    </row>
    <row r="363" spans="5:31" ht="12.75" customHeight="1">
      <c r="E363" s="1083" t="str">
        <f t="shared" si="71"/>
        <v/>
      </c>
      <c r="G363" s="1085" t="str">
        <f t="shared" si="70"/>
        <v/>
      </c>
      <c r="H363" s="1079" t="str">
        <f t="shared" si="72"/>
        <v/>
      </c>
      <c r="J363" s="1117" t="str">
        <f t="shared" si="73"/>
        <v>-</v>
      </c>
      <c r="L363" s="1041" t="str">
        <f t="shared" si="74"/>
        <v/>
      </c>
      <c r="N363" s="1087"/>
      <c r="W363" s="1046" t="str">
        <f t="shared" si="75"/>
        <v/>
      </c>
      <c r="X363" s="1047" t="str">
        <f t="shared" si="76"/>
        <v/>
      </c>
      <c r="Y363" s="1146" t="str">
        <f t="shared" si="77"/>
        <v/>
      </c>
      <c r="Z363" s="1049" t="str">
        <f t="shared" si="78"/>
        <v/>
      </c>
      <c r="AA363" s="1049" t="str">
        <f t="shared" si="79"/>
        <v/>
      </c>
      <c r="AB363" s="1050" t="str">
        <f t="shared" si="80"/>
        <v/>
      </c>
      <c r="AD363" s="1052" t="str">
        <f t="shared" si="81"/>
        <v/>
      </c>
      <c r="AE363" s="1053" t="str">
        <f t="shared" si="82"/>
        <v/>
      </c>
    </row>
    <row r="364" spans="5:31" ht="12.75" customHeight="1">
      <c r="E364" s="1083" t="str">
        <f t="shared" si="71"/>
        <v/>
      </c>
      <c r="G364" s="1085" t="str">
        <f t="shared" si="70"/>
        <v/>
      </c>
      <c r="H364" s="1079" t="str">
        <f t="shared" si="72"/>
        <v/>
      </c>
      <c r="J364" s="1117" t="str">
        <f t="shared" si="73"/>
        <v>-</v>
      </c>
      <c r="L364" s="1041" t="str">
        <f t="shared" si="74"/>
        <v/>
      </c>
      <c r="N364" s="1087"/>
      <c r="W364" s="1046" t="str">
        <f t="shared" si="75"/>
        <v/>
      </c>
      <c r="X364" s="1047" t="str">
        <f t="shared" si="76"/>
        <v/>
      </c>
      <c r="Y364" s="1146" t="str">
        <f t="shared" si="77"/>
        <v/>
      </c>
      <c r="Z364" s="1049" t="str">
        <f t="shared" si="78"/>
        <v/>
      </c>
      <c r="AA364" s="1049" t="str">
        <f t="shared" si="79"/>
        <v/>
      </c>
      <c r="AB364" s="1050" t="str">
        <f t="shared" si="80"/>
        <v/>
      </c>
      <c r="AD364" s="1052" t="str">
        <f t="shared" si="81"/>
        <v/>
      </c>
      <c r="AE364" s="1053" t="str">
        <f t="shared" si="82"/>
        <v/>
      </c>
    </row>
    <row r="365" spans="5:31" ht="12.75" customHeight="1">
      <c r="E365" s="1083" t="str">
        <f t="shared" si="71"/>
        <v/>
      </c>
      <c r="G365" s="1085" t="str">
        <f t="shared" si="70"/>
        <v/>
      </c>
      <c r="H365" s="1079" t="str">
        <f t="shared" si="72"/>
        <v/>
      </c>
      <c r="J365" s="1117" t="str">
        <f t="shared" si="73"/>
        <v>-</v>
      </c>
      <c r="L365" s="1041" t="str">
        <f t="shared" si="74"/>
        <v/>
      </c>
      <c r="N365" s="1087"/>
      <c r="W365" s="1046" t="str">
        <f t="shared" si="75"/>
        <v/>
      </c>
      <c r="X365" s="1047" t="str">
        <f t="shared" si="76"/>
        <v/>
      </c>
      <c r="Y365" s="1146" t="str">
        <f t="shared" si="77"/>
        <v/>
      </c>
      <c r="Z365" s="1049" t="str">
        <f t="shared" si="78"/>
        <v/>
      </c>
      <c r="AA365" s="1049" t="str">
        <f t="shared" si="79"/>
        <v/>
      </c>
      <c r="AB365" s="1050" t="str">
        <f t="shared" si="80"/>
        <v/>
      </c>
      <c r="AD365" s="1052" t="str">
        <f t="shared" si="81"/>
        <v/>
      </c>
      <c r="AE365" s="1053" t="str">
        <f t="shared" si="82"/>
        <v/>
      </c>
    </row>
    <row r="366" spans="5:31" ht="12.75" customHeight="1">
      <c r="E366" s="1083" t="str">
        <f t="shared" si="71"/>
        <v/>
      </c>
      <c r="G366" s="1085" t="str">
        <f t="shared" si="70"/>
        <v/>
      </c>
      <c r="H366" s="1079" t="str">
        <f t="shared" si="72"/>
        <v/>
      </c>
      <c r="J366" s="1117" t="str">
        <f t="shared" si="73"/>
        <v>-</v>
      </c>
      <c r="L366" s="1041" t="str">
        <f t="shared" si="74"/>
        <v/>
      </c>
      <c r="N366" s="1087"/>
      <c r="W366" s="1046" t="str">
        <f t="shared" si="75"/>
        <v/>
      </c>
      <c r="X366" s="1047" t="str">
        <f t="shared" si="76"/>
        <v/>
      </c>
      <c r="Y366" s="1146" t="str">
        <f t="shared" si="77"/>
        <v/>
      </c>
      <c r="Z366" s="1049" t="str">
        <f t="shared" si="78"/>
        <v/>
      </c>
      <c r="AA366" s="1049" t="str">
        <f t="shared" si="79"/>
        <v/>
      </c>
      <c r="AB366" s="1050" t="str">
        <f t="shared" si="80"/>
        <v/>
      </c>
      <c r="AD366" s="1052" t="str">
        <f t="shared" si="81"/>
        <v/>
      </c>
      <c r="AE366" s="1053" t="str">
        <f t="shared" si="82"/>
        <v/>
      </c>
    </row>
    <row r="367" spans="5:31" ht="12.75" customHeight="1">
      <c r="E367" s="1083" t="str">
        <f t="shared" si="71"/>
        <v/>
      </c>
      <c r="G367" s="1085" t="str">
        <f t="shared" si="70"/>
        <v/>
      </c>
      <c r="H367" s="1079" t="str">
        <f t="shared" si="72"/>
        <v/>
      </c>
      <c r="J367" s="1117" t="str">
        <f t="shared" si="73"/>
        <v>-</v>
      </c>
      <c r="L367" s="1041" t="str">
        <f t="shared" si="74"/>
        <v/>
      </c>
      <c r="N367" s="1087"/>
      <c r="W367" s="1046" t="str">
        <f t="shared" si="75"/>
        <v/>
      </c>
      <c r="X367" s="1047" t="str">
        <f t="shared" si="76"/>
        <v/>
      </c>
      <c r="Y367" s="1146" t="str">
        <f t="shared" si="77"/>
        <v/>
      </c>
      <c r="Z367" s="1049" t="str">
        <f t="shared" si="78"/>
        <v/>
      </c>
      <c r="AA367" s="1049" t="str">
        <f t="shared" si="79"/>
        <v/>
      </c>
      <c r="AB367" s="1050" t="str">
        <f t="shared" si="80"/>
        <v/>
      </c>
      <c r="AD367" s="1052" t="str">
        <f t="shared" si="81"/>
        <v/>
      </c>
      <c r="AE367" s="1053" t="str">
        <f t="shared" si="82"/>
        <v/>
      </c>
    </row>
    <row r="368" spans="5:31" ht="12.75" customHeight="1">
      <c r="E368" s="1083" t="str">
        <f t="shared" si="71"/>
        <v/>
      </c>
      <c r="G368" s="1085" t="str">
        <f t="shared" si="70"/>
        <v/>
      </c>
      <c r="H368" s="1079" t="str">
        <f t="shared" si="72"/>
        <v/>
      </c>
      <c r="J368" s="1117" t="str">
        <f t="shared" si="73"/>
        <v>-</v>
      </c>
      <c r="L368" s="1041" t="str">
        <f t="shared" si="74"/>
        <v/>
      </c>
      <c r="N368" s="1087"/>
      <c r="W368" s="1046" t="str">
        <f t="shared" si="75"/>
        <v/>
      </c>
      <c r="X368" s="1047" t="str">
        <f t="shared" si="76"/>
        <v/>
      </c>
      <c r="Y368" s="1146" t="str">
        <f t="shared" si="77"/>
        <v/>
      </c>
      <c r="Z368" s="1049" t="str">
        <f t="shared" si="78"/>
        <v/>
      </c>
      <c r="AA368" s="1049" t="str">
        <f t="shared" si="79"/>
        <v/>
      </c>
      <c r="AB368" s="1050" t="str">
        <f t="shared" si="80"/>
        <v/>
      </c>
      <c r="AD368" s="1052" t="str">
        <f t="shared" si="81"/>
        <v/>
      </c>
      <c r="AE368" s="1053" t="str">
        <f t="shared" si="82"/>
        <v/>
      </c>
    </row>
    <row r="369" spans="5:31" ht="12.75" customHeight="1">
      <c r="E369" s="1083" t="str">
        <f t="shared" si="71"/>
        <v/>
      </c>
      <c r="G369" s="1085" t="str">
        <f t="shared" si="70"/>
        <v/>
      </c>
      <c r="H369" s="1079" t="str">
        <f t="shared" si="72"/>
        <v/>
      </c>
      <c r="J369" s="1117" t="str">
        <f t="shared" si="73"/>
        <v>-</v>
      </c>
      <c r="L369" s="1041" t="str">
        <f t="shared" si="74"/>
        <v/>
      </c>
      <c r="N369" s="1087"/>
      <c r="W369" s="1046" t="str">
        <f t="shared" si="75"/>
        <v/>
      </c>
      <c r="X369" s="1047" t="str">
        <f t="shared" si="76"/>
        <v/>
      </c>
      <c r="Y369" s="1146" t="str">
        <f t="shared" si="77"/>
        <v/>
      </c>
      <c r="Z369" s="1049" t="str">
        <f t="shared" si="78"/>
        <v/>
      </c>
      <c r="AA369" s="1049" t="str">
        <f t="shared" si="79"/>
        <v/>
      </c>
      <c r="AB369" s="1050" t="str">
        <f t="shared" si="80"/>
        <v/>
      </c>
      <c r="AD369" s="1052" t="str">
        <f t="shared" si="81"/>
        <v/>
      </c>
      <c r="AE369" s="1053" t="str">
        <f t="shared" si="82"/>
        <v/>
      </c>
    </row>
    <row r="370" spans="5:31" ht="12.75" customHeight="1">
      <c r="E370" s="1083" t="str">
        <f t="shared" si="71"/>
        <v/>
      </c>
      <c r="G370" s="1085" t="str">
        <f t="shared" si="70"/>
        <v/>
      </c>
      <c r="H370" s="1079" t="str">
        <f t="shared" si="72"/>
        <v/>
      </c>
      <c r="J370" s="1117" t="str">
        <f t="shared" si="73"/>
        <v>-</v>
      </c>
      <c r="L370" s="1041" t="str">
        <f t="shared" si="74"/>
        <v/>
      </c>
      <c r="N370" s="1087"/>
      <c r="W370" s="1046" t="str">
        <f t="shared" si="75"/>
        <v/>
      </c>
      <c r="X370" s="1047" t="str">
        <f t="shared" si="76"/>
        <v/>
      </c>
      <c r="Y370" s="1146" t="str">
        <f t="shared" si="77"/>
        <v/>
      </c>
      <c r="Z370" s="1049" t="str">
        <f t="shared" si="78"/>
        <v/>
      </c>
      <c r="AA370" s="1049" t="str">
        <f t="shared" si="79"/>
        <v/>
      </c>
      <c r="AB370" s="1050" t="str">
        <f t="shared" si="80"/>
        <v/>
      </c>
      <c r="AD370" s="1052" t="str">
        <f t="shared" si="81"/>
        <v/>
      </c>
      <c r="AE370" s="1053" t="str">
        <f t="shared" si="82"/>
        <v/>
      </c>
    </row>
    <row r="371" spans="5:31" ht="12.75" customHeight="1">
      <c r="E371" s="1083" t="str">
        <f t="shared" si="71"/>
        <v/>
      </c>
      <c r="G371" s="1085" t="str">
        <f t="shared" si="70"/>
        <v/>
      </c>
      <c r="H371" s="1079" t="str">
        <f t="shared" si="72"/>
        <v/>
      </c>
      <c r="J371" s="1117" t="str">
        <f t="shared" si="73"/>
        <v>-</v>
      </c>
      <c r="L371" s="1041" t="str">
        <f t="shared" si="74"/>
        <v/>
      </c>
      <c r="N371" s="1087"/>
      <c r="W371" s="1046" t="str">
        <f t="shared" si="75"/>
        <v/>
      </c>
      <c r="X371" s="1047" t="str">
        <f t="shared" si="76"/>
        <v/>
      </c>
      <c r="Y371" s="1146" t="str">
        <f t="shared" si="77"/>
        <v/>
      </c>
      <c r="Z371" s="1049" t="str">
        <f t="shared" si="78"/>
        <v/>
      </c>
      <c r="AA371" s="1049" t="str">
        <f t="shared" si="79"/>
        <v/>
      </c>
      <c r="AB371" s="1050" t="str">
        <f t="shared" si="80"/>
        <v/>
      </c>
      <c r="AD371" s="1052" t="str">
        <f t="shared" si="81"/>
        <v/>
      </c>
      <c r="AE371" s="1053" t="str">
        <f t="shared" si="82"/>
        <v/>
      </c>
    </row>
    <row r="372" spans="5:31" ht="12.75" customHeight="1">
      <c r="E372" s="1083" t="str">
        <f t="shared" si="71"/>
        <v/>
      </c>
      <c r="G372" s="1085" t="str">
        <f t="shared" si="70"/>
        <v/>
      </c>
      <c r="H372" s="1079" t="str">
        <f t="shared" si="72"/>
        <v/>
      </c>
      <c r="J372" s="1117" t="str">
        <f t="shared" si="73"/>
        <v>-</v>
      </c>
      <c r="L372" s="1041" t="str">
        <f t="shared" si="74"/>
        <v/>
      </c>
      <c r="N372" s="1087"/>
      <c r="W372" s="1046" t="str">
        <f t="shared" si="75"/>
        <v/>
      </c>
      <c r="X372" s="1047" t="str">
        <f t="shared" si="76"/>
        <v/>
      </c>
      <c r="Y372" s="1146" t="str">
        <f t="shared" si="77"/>
        <v/>
      </c>
      <c r="Z372" s="1049" t="str">
        <f t="shared" si="78"/>
        <v/>
      </c>
      <c r="AA372" s="1049" t="str">
        <f t="shared" si="79"/>
        <v/>
      </c>
      <c r="AB372" s="1050" t="str">
        <f t="shared" si="80"/>
        <v/>
      </c>
      <c r="AD372" s="1052" t="str">
        <f t="shared" si="81"/>
        <v/>
      </c>
      <c r="AE372" s="1053" t="str">
        <f t="shared" si="82"/>
        <v/>
      </c>
    </row>
    <row r="373" spans="5:31" ht="12.75" customHeight="1">
      <c r="E373" s="1083" t="str">
        <f t="shared" si="71"/>
        <v/>
      </c>
      <c r="G373" s="1085" t="str">
        <f t="shared" si="70"/>
        <v/>
      </c>
      <c r="H373" s="1079" t="str">
        <f t="shared" si="72"/>
        <v/>
      </c>
      <c r="J373" s="1117" t="str">
        <f t="shared" si="73"/>
        <v>-</v>
      </c>
      <c r="L373" s="1041" t="str">
        <f t="shared" si="74"/>
        <v/>
      </c>
      <c r="N373" s="1087"/>
      <c r="W373" s="1046" t="str">
        <f t="shared" si="75"/>
        <v/>
      </c>
      <c r="X373" s="1047" t="str">
        <f t="shared" si="76"/>
        <v/>
      </c>
      <c r="Y373" s="1146" t="str">
        <f t="shared" si="77"/>
        <v/>
      </c>
      <c r="Z373" s="1049" t="str">
        <f t="shared" si="78"/>
        <v/>
      </c>
      <c r="AA373" s="1049" t="str">
        <f t="shared" si="79"/>
        <v/>
      </c>
      <c r="AB373" s="1050" t="str">
        <f t="shared" si="80"/>
        <v/>
      </c>
      <c r="AD373" s="1052" t="str">
        <f t="shared" si="81"/>
        <v/>
      </c>
      <c r="AE373" s="1053" t="str">
        <f t="shared" si="82"/>
        <v/>
      </c>
    </row>
    <row r="374" spans="5:31" ht="12.75" customHeight="1">
      <c r="E374" s="1083" t="str">
        <f t="shared" si="71"/>
        <v/>
      </c>
      <c r="G374" s="1085" t="str">
        <f t="shared" si="70"/>
        <v/>
      </c>
      <c r="H374" s="1079" t="str">
        <f t="shared" si="72"/>
        <v/>
      </c>
      <c r="J374" s="1117" t="str">
        <f t="shared" si="73"/>
        <v>-</v>
      </c>
      <c r="L374" s="1041" t="str">
        <f t="shared" si="74"/>
        <v/>
      </c>
      <c r="N374" s="1087"/>
      <c r="W374" s="1046" t="str">
        <f t="shared" si="75"/>
        <v/>
      </c>
      <c r="X374" s="1047" t="str">
        <f t="shared" si="76"/>
        <v/>
      </c>
      <c r="Y374" s="1146" t="str">
        <f t="shared" si="77"/>
        <v/>
      </c>
      <c r="Z374" s="1049" t="str">
        <f t="shared" si="78"/>
        <v/>
      </c>
      <c r="AA374" s="1049" t="str">
        <f t="shared" si="79"/>
        <v/>
      </c>
      <c r="AB374" s="1050" t="str">
        <f t="shared" si="80"/>
        <v/>
      </c>
      <c r="AD374" s="1052" t="str">
        <f t="shared" si="81"/>
        <v/>
      </c>
      <c r="AE374" s="1053" t="str">
        <f t="shared" si="82"/>
        <v/>
      </c>
    </row>
    <row r="375" spans="5:31" ht="12.75" customHeight="1">
      <c r="E375" s="1083" t="str">
        <f t="shared" si="71"/>
        <v/>
      </c>
      <c r="G375" s="1085" t="str">
        <f t="shared" si="70"/>
        <v/>
      </c>
      <c r="H375" s="1079" t="str">
        <f t="shared" si="72"/>
        <v/>
      </c>
      <c r="J375" s="1117" t="str">
        <f t="shared" si="73"/>
        <v>-</v>
      </c>
      <c r="L375" s="1041" t="str">
        <f t="shared" si="74"/>
        <v/>
      </c>
      <c r="N375" s="1087"/>
      <c r="W375" s="1046" t="str">
        <f t="shared" si="75"/>
        <v/>
      </c>
      <c r="X375" s="1047" t="str">
        <f t="shared" si="76"/>
        <v/>
      </c>
      <c r="Y375" s="1146" t="str">
        <f t="shared" si="77"/>
        <v/>
      </c>
      <c r="Z375" s="1049" t="str">
        <f t="shared" si="78"/>
        <v/>
      </c>
      <c r="AA375" s="1049" t="str">
        <f t="shared" si="79"/>
        <v/>
      </c>
      <c r="AB375" s="1050" t="str">
        <f t="shared" si="80"/>
        <v/>
      </c>
      <c r="AD375" s="1052" t="str">
        <f t="shared" si="81"/>
        <v/>
      </c>
      <c r="AE375" s="1053" t="str">
        <f t="shared" si="82"/>
        <v/>
      </c>
    </row>
    <row r="376" spans="5:31" ht="12.75" customHeight="1">
      <c r="E376" s="1083" t="str">
        <f t="shared" si="71"/>
        <v/>
      </c>
      <c r="G376" s="1085" t="str">
        <f t="shared" si="70"/>
        <v/>
      </c>
      <c r="H376" s="1079" t="str">
        <f t="shared" si="72"/>
        <v/>
      </c>
      <c r="J376" s="1117" t="str">
        <f t="shared" si="73"/>
        <v>-</v>
      </c>
      <c r="L376" s="1041" t="str">
        <f t="shared" si="74"/>
        <v/>
      </c>
      <c r="N376" s="1087"/>
      <c r="W376" s="1046" t="str">
        <f t="shared" si="75"/>
        <v/>
      </c>
      <c r="X376" s="1047" t="str">
        <f t="shared" si="76"/>
        <v/>
      </c>
      <c r="Y376" s="1146" t="str">
        <f t="shared" si="77"/>
        <v/>
      </c>
      <c r="Z376" s="1049" t="str">
        <f t="shared" si="78"/>
        <v/>
      </c>
      <c r="AA376" s="1049" t="str">
        <f t="shared" si="79"/>
        <v/>
      </c>
      <c r="AB376" s="1050" t="str">
        <f t="shared" si="80"/>
        <v/>
      </c>
      <c r="AD376" s="1052" t="str">
        <f t="shared" si="81"/>
        <v/>
      </c>
      <c r="AE376" s="1053" t="str">
        <f t="shared" si="82"/>
        <v/>
      </c>
    </row>
    <row r="377" spans="5:31" ht="12.75" customHeight="1">
      <c r="E377" s="1083" t="str">
        <f t="shared" si="71"/>
        <v/>
      </c>
      <c r="G377" s="1085" t="str">
        <f t="shared" si="70"/>
        <v/>
      </c>
      <c r="H377" s="1079" t="str">
        <f t="shared" si="72"/>
        <v/>
      </c>
      <c r="J377" s="1117" t="str">
        <f t="shared" si="73"/>
        <v>-</v>
      </c>
      <c r="L377" s="1041" t="str">
        <f t="shared" si="74"/>
        <v/>
      </c>
      <c r="N377" s="1087"/>
      <c r="W377" s="1046" t="str">
        <f t="shared" si="75"/>
        <v/>
      </c>
      <c r="X377" s="1047" t="str">
        <f t="shared" si="76"/>
        <v/>
      </c>
      <c r="Y377" s="1146" t="str">
        <f t="shared" si="77"/>
        <v/>
      </c>
      <c r="Z377" s="1049" t="str">
        <f t="shared" si="78"/>
        <v/>
      </c>
      <c r="AA377" s="1049" t="str">
        <f t="shared" si="79"/>
        <v/>
      </c>
      <c r="AB377" s="1050" t="str">
        <f t="shared" si="80"/>
        <v/>
      </c>
      <c r="AD377" s="1052" t="str">
        <f t="shared" si="81"/>
        <v/>
      </c>
      <c r="AE377" s="1053" t="str">
        <f t="shared" si="82"/>
        <v/>
      </c>
    </row>
    <row r="378" spans="5:31" ht="12.75" customHeight="1">
      <c r="E378" s="1083" t="str">
        <f t="shared" si="71"/>
        <v/>
      </c>
      <c r="G378" s="1085" t="str">
        <f t="shared" si="70"/>
        <v/>
      </c>
      <c r="H378" s="1079" t="str">
        <f t="shared" si="72"/>
        <v/>
      </c>
      <c r="J378" s="1117" t="str">
        <f t="shared" si="73"/>
        <v>-</v>
      </c>
      <c r="L378" s="1041" t="str">
        <f t="shared" si="74"/>
        <v/>
      </c>
      <c r="N378" s="1087"/>
      <c r="W378" s="1046" t="str">
        <f t="shared" si="75"/>
        <v/>
      </c>
      <c r="X378" s="1047" t="str">
        <f t="shared" si="76"/>
        <v/>
      </c>
      <c r="Y378" s="1146" t="str">
        <f t="shared" si="77"/>
        <v/>
      </c>
      <c r="Z378" s="1049" t="str">
        <f t="shared" si="78"/>
        <v/>
      </c>
      <c r="AA378" s="1049" t="str">
        <f t="shared" si="79"/>
        <v/>
      </c>
      <c r="AB378" s="1050" t="str">
        <f t="shared" si="80"/>
        <v/>
      </c>
      <c r="AD378" s="1052" t="str">
        <f t="shared" si="81"/>
        <v/>
      </c>
      <c r="AE378" s="1053" t="str">
        <f t="shared" si="82"/>
        <v/>
      </c>
    </row>
    <row r="379" spans="5:31" ht="12.75" customHeight="1">
      <c r="E379" s="1083" t="str">
        <f t="shared" si="71"/>
        <v/>
      </c>
      <c r="G379" s="1085" t="str">
        <f t="shared" si="70"/>
        <v/>
      </c>
      <c r="H379" s="1079" t="str">
        <f t="shared" si="72"/>
        <v/>
      </c>
      <c r="J379" s="1117" t="str">
        <f t="shared" si="73"/>
        <v>-</v>
      </c>
      <c r="L379" s="1041" t="str">
        <f t="shared" si="74"/>
        <v/>
      </c>
      <c r="N379" s="1087"/>
      <c r="W379" s="1046" t="str">
        <f t="shared" si="75"/>
        <v/>
      </c>
      <c r="X379" s="1047" t="str">
        <f t="shared" si="76"/>
        <v/>
      </c>
      <c r="Y379" s="1146" t="str">
        <f t="shared" si="77"/>
        <v/>
      </c>
      <c r="Z379" s="1049" t="str">
        <f t="shared" si="78"/>
        <v/>
      </c>
      <c r="AA379" s="1049" t="str">
        <f t="shared" si="79"/>
        <v/>
      </c>
      <c r="AB379" s="1050" t="str">
        <f t="shared" si="80"/>
        <v/>
      </c>
      <c r="AD379" s="1052" t="str">
        <f t="shared" si="81"/>
        <v/>
      </c>
      <c r="AE379" s="1053" t="str">
        <f t="shared" si="82"/>
        <v/>
      </c>
    </row>
    <row r="380" spans="5:31" ht="12.75" customHeight="1">
      <c r="E380" s="1083" t="str">
        <f t="shared" si="71"/>
        <v/>
      </c>
      <c r="G380" s="1085" t="str">
        <f t="shared" si="70"/>
        <v/>
      </c>
      <c r="H380" s="1079" t="str">
        <f t="shared" si="72"/>
        <v/>
      </c>
      <c r="J380" s="1117" t="str">
        <f t="shared" si="73"/>
        <v>-</v>
      </c>
      <c r="L380" s="1041" t="str">
        <f t="shared" si="74"/>
        <v/>
      </c>
      <c r="N380" s="1087"/>
      <c r="W380" s="1046" t="str">
        <f t="shared" si="75"/>
        <v/>
      </c>
      <c r="X380" s="1047" t="str">
        <f t="shared" si="76"/>
        <v/>
      </c>
      <c r="Y380" s="1146" t="str">
        <f t="shared" si="77"/>
        <v/>
      </c>
      <c r="Z380" s="1049" t="str">
        <f t="shared" si="78"/>
        <v/>
      </c>
      <c r="AA380" s="1049" t="str">
        <f t="shared" si="79"/>
        <v/>
      </c>
      <c r="AB380" s="1050" t="str">
        <f t="shared" si="80"/>
        <v/>
      </c>
      <c r="AD380" s="1052" t="str">
        <f t="shared" si="81"/>
        <v/>
      </c>
      <c r="AE380" s="1053" t="str">
        <f t="shared" si="82"/>
        <v/>
      </c>
    </row>
    <row r="381" spans="5:31" ht="12.75" customHeight="1">
      <c r="E381" s="1083" t="str">
        <f t="shared" si="71"/>
        <v/>
      </c>
      <c r="G381" s="1085" t="str">
        <f t="shared" si="70"/>
        <v/>
      </c>
      <c r="H381" s="1079" t="str">
        <f t="shared" si="72"/>
        <v/>
      </c>
      <c r="J381" s="1117" t="str">
        <f t="shared" si="73"/>
        <v>-</v>
      </c>
      <c r="L381" s="1041" t="str">
        <f t="shared" si="74"/>
        <v/>
      </c>
      <c r="N381" s="1087"/>
      <c r="W381" s="1046" t="str">
        <f t="shared" si="75"/>
        <v/>
      </c>
      <c r="X381" s="1047" t="str">
        <f t="shared" si="76"/>
        <v/>
      </c>
      <c r="Y381" s="1146" t="str">
        <f t="shared" si="77"/>
        <v/>
      </c>
      <c r="Z381" s="1049" t="str">
        <f t="shared" si="78"/>
        <v/>
      </c>
      <c r="AA381" s="1049" t="str">
        <f t="shared" si="79"/>
        <v/>
      </c>
      <c r="AB381" s="1050" t="str">
        <f t="shared" si="80"/>
        <v/>
      </c>
      <c r="AD381" s="1052" t="str">
        <f t="shared" si="81"/>
        <v/>
      </c>
      <c r="AE381" s="1053" t="str">
        <f t="shared" si="82"/>
        <v/>
      </c>
    </row>
    <row r="382" spans="5:31" ht="12.75" customHeight="1">
      <c r="E382" s="1083" t="str">
        <f t="shared" si="71"/>
        <v/>
      </c>
      <c r="G382" s="1085" t="str">
        <f t="shared" si="70"/>
        <v/>
      </c>
      <c r="H382" s="1079" t="str">
        <f t="shared" si="72"/>
        <v/>
      </c>
      <c r="J382" s="1117" t="str">
        <f t="shared" si="73"/>
        <v>-</v>
      </c>
      <c r="L382" s="1041" t="str">
        <f t="shared" si="74"/>
        <v/>
      </c>
      <c r="N382" s="1087"/>
      <c r="W382" s="1046" t="str">
        <f t="shared" si="75"/>
        <v/>
      </c>
      <c r="X382" s="1047" t="str">
        <f t="shared" si="76"/>
        <v/>
      </c>
      <c r="Y382" s="1146" t="str">
        <f t="shared" si="77"/>
        <v/>
      </c>
      <c r="Z382" s="1049" t="str">
        <f t="shared" si="78"/>
        <v/>
      </c>
      <c r="AA382" s="1049" t="str">
        <f t="shared" si="79"/>
        <v/>
      </c>
      <c r="AB382" s="1050" t="str">
        <f t="shared" si="80"/>
        <v/>
      </c>
      <c r="AD382" s="1052" t="str">
        <f t="shared" si="81"/>
        <v/>
      </c>
      <c r="AE382" s="1053" t="str">
        <f t="shared" si="82"/>
        <v/>
      </c>
    </row>
    <row r="383" spans="5:31" ht="12.75" customHeight="1">
      <c r="E383" s="1083" t="str">
        <f t="shared" si="71"/>
        <v/>
      </c>
      <c r="G383" s="1085" t="str">
        <f t="shared" si="70"/>
        <v/>
      </c>
      <c r="H383" s="1079" t="str">
        <f t="shared" si="72"/>
        <v/>
      </c>
      <c r="J383" s="1117" t="str">
        <f t="shared" si="73"/>
        <v>-</v>
      </c>
      <c r="L383" s="1041" t="str">
        <f t="shared" si="74"/>
        <v/>
      </c>
      <c r="N383" s="1087"/>
      <c r="W383" s="1046" t="str">
        <f t="shared" si="75"/>
        <v/>
      </c>
      <c r="X383" s="1047" t="str">
        <f t="shared" si="76"/>
        <v/>
      </c>
      <c r="Y383" s="1146" t="str">
        <f t="shared" si="77"/>
        <v/>
      </c>
      <c r="Z383" s="1049" t="str">
        <f t="shared" si="78"/>
        <v/>
      </c>
      <c r="AA383" s="1049" t="str">
        <f t="shared" si="79"/>
        <v/>
      </c>
      <c r="AB383" s="1050" t="str">
        <f t="shared" si="80"/>
        <v/>
      </c>
      <c r="AD383" s="1052" t="str">
        <f t="shared" si="81"/>
        <v/>
      </c>
      <c r="AE383" s="1053" t="str">
        <f t="shared" si="82"/>
        <v/>
      </c>
    </row>
    <row r="384" spans="5:31" ht="12.75" customHeight="1">
      <c r="E384" s="1083" t="str">
        <f t="shared" si="71"/>
        <v/>
      </c>
      <c r="G384" s="1085" t="str">
        <f t="shared" si="70"/>
        <v/>
      </c>
      <c r="H384" s="1079" t="str">
        <f t="shared" si="72"/>
        <v/>
      </c>
      <c r="J384" s="1117" t="str">
        <f t="shared" si="73"/>
        <v>-</v>
      </c>
      <c r="L384" s="1041" t="str">
        <f t="shared" si="74"/>
        <v/>
      </c>
      <c r="N384" s="1087"/>
      <c r="W384" s="1046" t="str">
        <f t="shared" si="75"/>
        <v/>
      </c>
      <c r="X384" s="1047" t="str">
        <f t="shared" si="76"/>
        <v/>
      </c>
      <c r="Y384" s="1146" t="str">
        <f t="shared" si="77"/>
        <v/>
      </c>
      <c r="Z384" s="1049" t="str">
        <f t="shared" si="78"/>
        <v/>
      </c>
      <c r="AA384" s="1049" t="str">
        <f t="shared" si="79"/>
        <v/>
      </c>
      <c r="AB384" s="1050" t="str">
        <f t="shared" si="80"/>
        <v/>
      </c>
      <c r="AD384" s="1052" t="str">
        <f t="shared" si="81"/>
        <v/>
      </c>
      <c r="AE384" s="1053" t="str">
        <f t="shared" si="82"/>
        <v/>
      </c>
    </row>
    <row r="385" spans="5:31" ht="12.75" customHeight="1">
      <c r="E385" s="1083" t="str">
        <f t="shared" si="71"/>
        <v/>
      </c>
      <c r="G385" s="1085" t="str">
        <f t="shared" si="70"/>
        <v/>
      </c>
      <c r="H385" s="1079" t="str">
        <f t="shared" si="72"/>
        <v/>
      </c>
      <c r="J385" s="1117" t="str">
        <f t="shared" si="73"/>
        <v>-</v>
      </c>
      <c r="L385" s="1041" t="str">
        <f t="shared" si="74"/>
        <v/>
      </c>
      <c r="N385" s="1087"/>
      <c r="W385" s="1046" t="str">
        <f t="shared" si="75"/>
        <v/>
      </c>
      <c r="X385" s="1047" t="str">
        <f t="shared" si="76"/>
        <v/>
      </c>
      <c r="Y385" s="1146" t="str">
        <f t="shared" si="77"/>
        <v/>
      </c>
      <c r="Z385" s="1049" t="str">
        <f t="shared" si="78"/>
        <v/>
      </c>
      <c r="AA385" s="1049" t="str">
        <f t="shared" si="79"/>
        <v/>
      </c>
      <c r="AB385" s="1050" t="str">
        <f t="shared" si="80"/>
        <v/>
      </c>
      <c r="AD385" s="1052" t="str">
        <f t="shared" si="81"/>
        <v/>
      </c>
      <c r="AE385" s="1053" t="str">
        <f t="shared" si="82"/>
        <v/>
      </c>
    </row>
    <row r="386" spans="5:31" ht="12.75" customHeight="1">
      <c r="E386" s="1083" t="str">
        <f t="shared" si="71"/>
        <v/>
      </c>
      <c r="G386" s="1085" t="str">
        <f t="shared" ref="G386:G449" si="83">IF(F386="Paid","Settled",IF(E386="","",IF(E386&lt;0,"Over Due",IF(E386&lt;=10,"Due soon",IF(E386&lt;=20,"FP need",IF(E386&lt;=30,"Pending","Pending"))))))</f>
        <v/>
      </c>
      <c r="H386" s="1079" t="str">
        <f t="shared" si="72"/>
        <v/>
      </c>
      <c r="J386" s="1117" t="str">
        <f t="shared" si="73"/>
        <v>-</v>
      </c>
      <c r="L386" s="1041" t="str">
        <f t="shared" si="74"/>
        <v/>
      </c>
      <c r="N386" s="1087"/>
      <c r="W386" s="1046" t="str">
        <f t="shared" si="75"/>
        <v/>
      </c>
      <c r="X386" s="1047" t="str">
        <f t="shared" si="76"/>
        <v/>
      </c>
      <c r="Y386" s="1146" t="str">
        <f t="shared" si="77"/>
        <v/>
      </c>
      <c r="Z386" s="1049" t="str">
        <f t="shared" si="78"/>
        <v/>
      </c>
      <c r="AA386" s="1049" t="str">
        <f t="shared" si="79"/>
        <v/>
      </c>
      <c r="AB386" s="1050" t="str">
        <f t="shared" si="80"/>
        <v/>
      </c>
      <c r="AD386" s="1052" t="str">
        <f t="shared" si="81"/>
        <v/>
      </c>
      <c r="AE386" s="1053" t="str">
        <f t="shared" si="82"/>
        <v/>
      </c>
    </row>
    <row r="387" spans="5:31" ht="12.75" customHeight="1">
      <c r="E387" s="1083" t="str">
        <f t="shared" ref="E387:E450" si="84">IF(D387="","",IF(F387="paid",0,I387-J387))</f>
        <v/>
      </c>
      <c r="G387" s="1085" t="str">
        <f t="shared" si="83"/>
        <v/>
      </c>
      <c r="H387" s="1079" t="str">
        <f t="shared" ref="H387:H450" si="85">IFERROR(CHOOSE($X387,"መስከረም","ጥቅምት","ህዳር  ","ታህሳስ ","ጥር ","የካቲት ","መጋቢት ","ሚይዚያ ","ግንቦት ","ሰኔ ","ሐምሌ ","ነሐሴ ","Pagume"),"")</f>
        <v/>
      </c>
      <c r="J387" s="1117" t="str">
        <f t="shared" ref="J387:J450" si="86">IF(D387="","-",$Q$1-D387)</f>
        <v>-</v>
      </c>
      <c r="L387" s="1041" t="str">
        <f t="shared" ref="L387:L450" si="87">IF(E387="","",$Q$1+E387)</f>
        <v/>
      </c>
      <c r="N387" s="1087"/>
      <c r="W387" s="1046" t="str">
        <f t="shared" ref="W387:W450" si="88">IF($D387="","",_xlfn.LET(_xlpm.gDate,D387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87" s="1047" t="str">
        <f t="shared" ref="X387:X450" si="89">IF($W387="","",TEXT($W387,"mm"))</f>
        <v/>
      </c>
      <c r="Y387" s="1146" t="str">
        <f t="shared" ref="Y387:Y450" si="90">IFERROR(CHOOSE(X387,"መስከረም","ጥቅምት","ህዳር  ","ታህሳስ ","ጥር ","የካቲት ","መጋቢት ","ሚይዚያ ","ግንቦት ","ሰኔ ","ሐምሌ ","ነሐሴ ","Pagume"),"")</f>
        <v/>
      </c>
      <c r="Z387" s="1049" t="str">
        <f t="shared" ref="Z387:Z450" si="91">IF($K387="","",_xlfn.LET(_xlpm.gDate,K387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87" s="1049" t="str">
        <f t="shared" ref="AA387:AA450" si="92">IF($Z387="","",TEXT($Z387,"mm"))</f>
        <v/>
      </c>
      <c r="AB387" s="1050" t="str">
        <f t="shared" ref="AB387:AB450" si="93">IFERROR(CHOOSE(AA387,"መስከረም","ጥቅምት","ህዳር  ","ታህሳስ ","ጥር ","የካቲት ","መጋቢት ","ሚይዚያ ","ግንቦት ","ሰኔ ","ሐምሌ ","ነሐሴ ","Pagume"),"")</f>
        <v/>
      </c>
      <c r="AD387" s="1052" t="str">
        <f t="shared" ref="AD387:AD450" si="94">IF($D387="","",YEAR(D387)&amp;"-W"&amp;WEEKNUM(D387,2))</f>
        <v/>
      </c>
      <c r="AE387" s="1053" t="str">
        <f t="shared" ref="AE387:AE450" si="95">IF($K387="","",YEAR(K387)&amp;"-W"&amp;WEEKNUM(K387,2))</f>
        <v/>
      </c>
    </row>
    <row r="388" spans="5:31" ht="12.75" customHeight="1">
      <c r="E388" s="1083" t="str">
        <f t="shared" si="84"/>
        <v/>
      </c>
      <c r="G388" s="1085" t="str">
        <f t="shared" si="83"/>
        <v/>
      </c>
      <c r="H388" s="1079" t="str">
        <f t="shared" si="85"/>
        <v/>
      </c>
      <c r="J388" s="1117" t="str">
        <f t="shared" si="86"/>
        <v>-</v>
      </c>
      <c r="L388" s="1041" t="str">
        <f t="shared" si="87"/>
        <v/>
      </c>
      <c r="N388" s="1087"/>
      <c r="W388" s="1046" t="str">
        <f t="shared" si="88"/>
        <v/>
      </c>
      <c r="X388" s="1047" t="str">
        <f t="shared" si="89"/>
        <v/>
      </c>
      <c r="Y388" s="1146" t="str">
        <f t="shared" si="90"/>
        <v/>
      </c>
      <c r="Z388" s="1049" t="str">
        <f t="shared" si="91"/>
        <v/>
      </c>
      <c r="AA388" s="1049" t="str">
        <f t="shared" si="92"/>
        <v/>
      </c>
      <c r="AB388" s="1050" t="str">
        <f t="shared" si="93"/>
        <v/>
      </c>
      <c r="AD388" s="1052" t="str">
        <f t="shared" si="94"/>
        <v/>
      </c>
      <c r="AE388" s="1053" t="str">
        <f t="shared" si="95"/>
        <v/>
      </c>
    </row>
    <row r="389" spans="5:31" ht="12.75" customHeight="1">
      <c r="E389" s="1083" t="str">
        <f t="shared" si="84"/>
        <v/>
      </c>
      <c r="G389" s="1085" t="str">
        <f t="shared" si="83"/>
        <v/>
      </c>
      <c r="H389" s="1079" t="str">
        <f t="shared" si="85"/>
        <v/>
      </c>
      <c r="J389" s="1117" t="str">
        <f t="shared" si="86"/>
        <v>-</v>
      </c>
      <c r="L389" s="1041" t="str">
        <f t="shared" si="87"/>
        <v/>
      </c>
      <c r="N389" s="1087"/>
      <c r="W389" s="1046" t="str">
        <f t="shared" si="88"/>
        <v/>
      </c>
      <c r="X389" s="1047" t="str">
        <f t="shared" si="89"/>
        <v/>
      </c>
      <c r="Y389" s="1146" t="str">
        <f t="shared" si="90"/>
        <v/>
      </c>
      <c r="Z389" s="1049" t="str">
        <f t="shared" si="91"/>
        <v/>
      </c>
      <c r="AA389" s="1049" t="str">
        <f t="shared" si="92"/>
        <v/>
      </c>
      <c r="AB389" s="1050" t="str">
        <f t="shared" si="93"/>
        <v/>
      </c>
      <c r="AD389" s="1052" t="str">
        <f t="shared" si="94"/>
        <v/>
      </c>
      <c r="AE389" s="1053" t="str">
        <f t="shared" si="95"/>
        <v/>
      </c>
    </row>
    <row r="390" spans="5:31" ht="12.75" customHeight="1">
      <c r="E390" s="1083" t="str">
        <f t="shared" si="84"/>
        <v/>
      </c>
      <c r="G390" s="1085" t="str">
        <f t="shared" si="83"/>
        <v/>
      </c>
      <c r="H390" s="1079" t="str">
        <f t="shared" si="85"/>
        <v/>
      </c>
      <c r="J390" s="1117" t="str">
        <f t="shared" si="86"/>
        <v>-</v>
      </c>
      <c r="L390" s="1041" t="str">
        <f t="shared" si="87"/>
        <v/>
      </c>
      <c r="N390" s="1087"/>
      <c r="W390" s="1046" t="str">
        <f t="shared" si="88"/>
        <v/>
      </c>
      <c r="X390" s="1047" t="str">
        <f t="shared" si="89"/>
        <v/>
      </c>
      <c r="Y390" s="1146" t="str">
        <f t="shared" si="90"/>
        <v/>
      </c>
      <c r="Z390" s="1049" t="str">
        <f t="shared" si="91"/>
        <v/>
      </c>
      <c r="AA390" s="1049" t="str">
        <f t="shared" si="92"/>
        <v/>
      </c>
      <c r="AB390" s="1050" t="str">
        <f t="shared" si="93"/>
        <v/>
      </c>
      <c r="AD390" s="1052" t="str">
        <f t="shared" si="94"/>
        <v/>
      </c>
      <c r="AE390" s="1053" t="str">
        <f t="shared" si="95"/>
        <v/>
      </c>
    </row>
    <row r="391" spans="5:31" ht="12.75" customHeight="1">
      <c r="E391" s="1083" t="str">
        <f t="shared" si="84"/>
        <v/>
      </c>
      <c r="G391" s="1085" t="str">
        <f t="shared" si="83"/>
        <v/>
      </c>
      <c r="H391" s="1079" t="str">
        <f t="shared" si="85"/>
        <v/>
      </c>
      <c r="J391" s="1117" t="str">
        <f t="shared" si="86"/>
        <v>-</v>
      </c>
      <c r="L391" s="1041" t="str">
        <f t="shared" si="87"/>
        <v/>
      </c>
      <c r="N391" s="1087"/>
      <c r="W391" s="1046" t="str">
        <f t="shared" si="88"/>
        <v/>
      </c>
      <c r="X391" s="1047" t="str">
        <f t="shared" si="89"/>
        <v/>
      </c>
      <c r="Y391" s="1146" t="str">
        <f t="shared" si="90"/>
        <v/>
      </c>
      <c r="Z391" s="1049" t="str">
        <f t="shared" si="91"/>
        <v/>
      </c>
      <c r="AA391" s="1049" t="str">
        <f t="shared" si="92"/>
        <v/>
      </c>
      <c r="AB391" s="1050" t="str">
        <f t="shared" si="93"/>
        <v/>
      </c>
      <c r="AD391" s="1052" t="str">
        <f t="shared" si="94"/>
        <v/>
      </c>
      <c r="AE391" s="1053" t="str">
        <f t="shared" si="95"/>
        <v/>
      </c>
    </row>
    <row r="392" spans="5:31" ht="12.75" customHeight="1">
      <c r="E392" s="1083" t="str">
        <f t="shared" si="84"/>
        <v/>
      </c>
      <c r="G392" s="1085" t="str">
        <f t="shared" si="83"/>
        <v/>
      </c>
      <c r="H392" s="1079" t="str">
        <f t="shared" si="85"/>
        <v/>
      </c>
      <c r="J392" s="1117" t="str">
        <f t="shared" si="86"/>
        <v>-</v>
      </c>
      <c r="L392" s="1041" t="str">
        <f t="shared" si="87"/>
        <v/>
      </c>
      <c r="N392" s="1087"/>
      <c r="W392" s="1046" t="str">
        <f t="shared" si="88"/>
        <v/>
      </c>
      <c r="X392" s="1047" t="str">
        <f t="shared" si="89"/>
        <v/>
      </c>
      <c r="Y392" s="1146" t="str">
        <f t="shared" si="90"/>
        <v/>
      </c>
      <c r="Z392" s="1049" t="str">
        <f t="shared" si="91"/>
        <v/>
      </c>
      <c r="AA392" s="1049" t="str">
        <f t="shared" si="92"/>
        <v/>
      </c>
      <c r="AB392" s="1050" t="str">
        <f t="shared" si="93"/>
        <v/>
      </c>
      <c r="AD392" s="1052" t="str">
        <f t="shared" si="94"/>
        <v/>
      </c>
      <c r="AE392" s="1053" t="str">
        <f t="shared" si="95"/>
        <v/>
      </c>
    </row>
    <row r="393" spans="5:31" ht="12.75" customHeight="1">
      <c r="E393" s="1083" t="str">
        <f t="shared" si="84"/>
        <v/>
      </c>
      <c r="G393" s="1085" t="str">
        <f t="shared" si="83"/>
        <v/>
      </c>
      <c r="H393" s="1079" t="str">
        <f t="shared" si="85"/>
        <v/>
      </c>
      <c r="J393" s="1117" t="str">
        <f t="shared" si="86"/>
        <v>-</v>
      </c>
      <c r="L393" s="1041" t="str">
        <f t="shared" si="87"/>
        <v/>
      </c>
      <c r="N393" s="1087"/>
      <c r="W393" s="1046" t="str">
        <f t="shared" si="88"/>
        <v/>
      </c>
      <c r="X393" s="1047" t="str">
        <f t="shared" si="89"/>
        <v/>
      </c>
      <c r="Y393" s="1146" t="str">
        <f t="shared" si="90"/>
        <v/>
      </c>
      <c r="Z393" s="1049" t="str">
        <f t="shared" si="91"/>
        <v/>
      </c>
      <c r="AA393" s="1049" t="str">
        <f t="shared" si="92"/>
        <v/>
      </c>
      <c r="AB393" s="1050" t="str">
        <f t="shared" si="93"/>
        <v/>
      </c>
      <c r="AD393" s="1052" t="str">
        <f t="shared" si="94"/>
        <v/>
      </c>
      <c r="AE393" s="1053" t="str">
        <f t="shared" si="95"/>
        <v/>
      </c>
    </row>
    <row r="394" spans="5:31" ht="12.75" customHeight="1">
      <c r="E394" s="1083" t="str">
        <f t="shared" si="84"/>
        <v/>
      </c>
      <c r="G394" s="1085" t="str">
        <f t="shared" si="83"/>
        <v/>
      </c>
      <c r="H394" s="1079" t="str">
        <f t="shared" si="85"/>
        <v/>
      </c>
      <c r="J394" s="1117" t="str">
        <f t="shared" si="86"/>
        <v>-</v>
      </c>
      <c r="L394" s="1041" t="str">
        <f t="shared" si="87"/>
        <v/>
      </c>
      <c r="N394" s="1087"/>
      <c r="W394" s="1046" t="str">
        <f t="shared" si="88"/>
        <v/>
      </c>
      <c r="X394" s="1047" t="str">
        <f t="shared" si="89"/>
        <v/>
      </c>
      <c r="Y394" s="1146" t="str">
        <f t="shared" si="90"/>
        <v/>
      </c>
      <c r="Z394" s="1049" t="str">
        <f t="shared" si="91"/>
        <v/>
      </c>
      <c r="AA394" s="1049" t="str">
        <f t="shared" si="92"/>
        <v/>
      </c>
      <c r="AB394" s="1050" t="str">
        <f t="shared" si="93"/>
        <v/>
      </c>
      <c r="AD394" s="1052" t="str">
        <f t="shared" si="94"/>
        <v/>
      </c>
      <c r="AE394" s="1053" t="str">
        <f t="shared" si="95"/>
        <v/>
      </c>
    </row>
    <row r="395" spans="5:31" ht="12.75" customHeight="1">
      <c r="E395" s="1083" t="str">
        <f t="shared" si="84"/>
        <v/>
      </c>
      <c r="G395" s="1085" t="str">
        <f t="shared" si="83"/>
        <v/>
      </c>
      <c r="H395" s="1079" t="str">
        <f t="shared" si="85"/>
        <v/>
      </c>
      <c r="J395" s="1117" t="str">
        <f t="shared" si="86"/>
        <v>-</v>
      </c>
      <c r="L395" s="1041" t="str">
        <f t="shared" si="87"/>
        <v/>
      </c>
      <c r="W395" s="1046" t="str">
        <f t="shared" si="88"/>
        <v/>
      </c>
      <c r="X395" s="1047" t="str">
        <f t="shared" si="89"/>
        <v/>
      </c>
      <c r="Y395" s="1146" t="str">
        <f t="shared" si="90"/>
        <v/>
      </c>
      <c r="Z395" s="1049" t="str">
        <f t="shared" si="91"/>
        <v/>
      </c>
      <c r="AA395" s="1049" t="str">
        <f t="shared" si="92"/>
        <v/>
      </c>
      <c r="AB395" s="1050" t="str">
        <f t="shared" si="93"/>
        <v/>
      </c>
      <c r="AD395" s="1052" t="str">
        <f t="shared" si="94"/>
        <v/>
      </c>
      <c r="AE395" s="1053" t="str">
        <f t="shared" si="95"/>
        <v/>
      </c>
    </row>
    <row r="396" spans="5:31" ht="12.75" customHeight="1">
      <c r="E396" s="1083" t="str">
        <f t="shared" si="84"/>
        <v/>
      </c>
      <c r="G396" s="1085" t="str">
        <f t="shared" si="83"/>
        <v/>
      </c>
      <c r="H396" s="1079" t="str">
        <f t="shared" si="85"/>
        <v/>
      </c>
      <c r="J396" s="1117" t="str">
        <f t="shared" si="86"/>
        <v>-</v>
      </c>
      <c r="L396" s="1041" t="str">
        <f t="shared" si="87"/>
        <v/>
      </c>
      <c r="W396" s="1046" t="str">
        <f t="shared" si="88"/>
        <v/>
      </c>
      <c r="X396" s="1047" t="str">
        <f t="shared" si="89"/>
        <v/>
      </c>
      <c r="Y396" s="1146" t="str">
        <f t="shared" si="90"/>
        <v/>
      </c>
      <c r="Z396" s="1049" t="str">
        <f t="shared" si="91"/>
        <v/>
      </c>
      <c r="AA396" s="1049" t="str">
        <f t="shared" si="92"/>
        <v/>
      </c>
      <c r="AB396" s="1050" t="str">
        <f t="shared" si="93"/>
        <v/>
      </c>
      <c r="AD396" s="1052" t="str">
        <f t="shared" si="94"/>
        <v/>
      </c>
      <c r="AE396" s="1053" t="str">
        <f t="shared" si="95"/>
        <v/>
      </c>
    </row>
    <row r="397" spans="5:31" ht="12.75" customHeight="1">
      <c r="E397" s="1083" t="str">
        <f t="shared" si="84"/>
        <v/>
      </c>
      <c r="G397" s="1085" t="str">
        <f t="shared" si="83"/>
        <v/>
      </c>
      <c r="H397" s="1079" t="str">
        <f t="shared" si="85"/>
        <v/>
      </c>
      <c r="J397" s="1117" t="str">
        <f t="shared" si="86"/>
        <v>-</v>
      </c>
      <c r="L397" s="1041" t="str">
        <f t="shared" si="87"/>
        <v/>
      </c>
      <c r="W397" s="1046" t="str">
        <f t="shared" si="88"/>
        <v/>
      </c>
      <c r="X397" s="1047" t="str">
        <f t="shared" si="89"/>
        <v/>
      </c>
      <c r="Y397" s="1146" t="str">
        <f t="shared" si="90"/>
        <v/>
      </c>
      <c r="Z397" s="1049" t="str">
        <f t="shared" si="91"/>
        <v/>
      </c>
      <c r="AA397" s="1049" t="str">
        <f t="shared" si="92"/>
        <v/>
      </c>
      <c r="AB397" s="1050" t="str">
        <f t="shared" si="93"/>
        <v/>
      </c>
      <c r="AD397" s="1052" t="str">
        <f t="shared" si="94"/>
        <v/>
      </c>
      <c r="AE397" s="1053" t="str">
        <f t="shared" si="95"/>
        <v/>
      </c>
    </row>
    <row r="398" spans="5:31" ht="12.75" customHeight="1">
      <c r="E398" s="1083" t="str">
        <f t="shared" si="84"/>
        <v/>
      </c>
      <c r="G398" s="1085" t="str">
        <f t="shared" si="83"/>
        <v/>
      </c>
      <c r="H398" s="1079" t="str">
        <f t="shared" si="85"/>
        <v/>
      </c>
      <c r="J398" s="1117" t="str">
        <f t="shared" si="86"/>
        <v>-</v>
      </c>
      <c r="L398" s="1041" t="str">
        <f t="shared" si="87"/>
        <v/>
      </c>
      <c r="W398" s="1046" t="str">
        <f t="shared" si="88"/>
        <v/>
      </c>
      <c r="X398" s="1047" t="str">
        <f t="shared" si="89"/>
        <v/>
      </c>
      <c r="Y398" s="1146" t="str">
        <f t="shared" si="90"/>
        <v/>
      </c>
      <c r="Z398" s="1049" t="str">
        <f t="shared" si="91"/>
        <v/>
      </c>
      <c r="AA398" s="1049" t="str">
        <f t="shared" si="92"/>
        <v/>
      </c>
      <c r="AB398" s="1050" t="str">
        <f t="shared" si="93"/>
        <v/>
      </c>
      <c r="AD398" s="1052" t="str">
        <f t="shared" si="94"/>
        <v/>
      </c>
      <c r="AE398" s="1053" t="str">
        <f t="shared" si="95"/>
        <v/>
      </c>
    </row>
    <row r="399" spans="5:31" ht="12.75" customHeight="1">
      <c r="E399" s="1083" t="str">
        <f t="shared" si="84"/>
        <v/>
      </c>
      <c r="G399" s="1085" t="str">
        <f t="shared" si="83"/>
        <v/>
      </c>
      <c r="H399" s="1079" t="str">
        <f t="shared" si="85"/>
        <v/>
      </c>
      <c r="J399" s="1117" t="str">
        <f t="shared" si="86"/>
        <v>-</v>
      </c>
      <c r="L399" s="1041" t="str">
        <f t="shared" si="87"/>
        <v/>
      </c>
      <c r="W399" s="1046" t="str">
        <f t="shared" si="88"/>
        <v/>
      </c>
      <c r="X399" s="1047" t="str">
        <f t="shared" si="89"/>
        <v/>
      </c>
      <c r="Y399" s="1146" t="str">
        <f t="shared" si="90"/>
        <v/>
      </c>
      <c r="Z399" s="1049" t="str">
        <f t="shared" si="91"/>
        <v/>
      </c>
      <c r="AA399" s="1049" t="str">
        <f t="shared" si="92"/>
        <v/>
      </c>
      <c r="AB399" s="1050" t="str">
        <f t="shared" si="93"/>
        <v/>
      </c>
      <c r="AD399" s="1052" t="str">
        <f t="shared" si="94"/>
        <v/>
      </c>
      <c r="AE399" s="1053" t="str">
        <f t="shared" si="95"/>
        <v/>
      </c>
    </row>
    <row r="400" spans="5:31" ht="12.75" customHeight="1">
      <c r="E400" s="1083" t="str">
        <f t="shared" si="84"/>
        <v/>
      </c>
      <c r="G400" s="1085" t="str">
        <f t="shared" si="83"/>
        <v/>
      </c>
      <c r="H400" s="1079" t="str">
        <f t="shared" si="85"/>
        <v/>
      </c>
      <c r="J400" s="1117" t="str">
        <f t="shared" si="86"/>
        <v>-</v>
      </c>
      <c r="L400" s="1041" t="str">
        <f t="shared" si="87"/>
        <v/>
      </c>
      <c r="W400" s="1046" t="str">
        <f t="shared" si="88"/>
        <v/>
      </c>
      <c r="X400" s="1047" t="str">
        <f t="shared" si="89"/>
        <v/>
      </c>
      <c r="Y400" s="1146" t="str">
        <f t="shared" si="90"/>
        <v/>
      </c>
      <c r="Z400" s="1049" t="str">
        <f t="shared" si="91"/>
        <v/>
      </c>
      <c r="AA400" s="1049" t="str">
        <f t="shared" si="92"/>
        <v/>
      </c>
      <c r="AB400" s="1050" t="str">
        <f t="shared" si="93"/>
        <v/>
      </c>
      <c r="AD400" s="1052" t="str">
        <f t="shared" si="94"/>
        <v/>
      </c>
      <c r="AE400" s="1053" t="str">
        <f t="shared" si="95"/>
        <v/>
      </c>
    </row>
    <row r="401" spans="5:31" ht="12.75" customHeight="1">
      <c r="E401" s="1083" t="str">
        <f t="shared" si="84"/>
        <v/>
      </c>
      <c r="G401" s="1085" t="str">
        <f t="shared" si="83"/>
        <v/>
      </c>
      <c r="H401" s="1079" t="str">
        <f t="shared" si="85"/>
        <v/>
      </c>
      <c r="J401" s="1117" t="str">
        <f t="shared" si="86"/>
        <v>-</v>
      </c>
      <c r="L401" s="1041" t="str">
        <f t="shared" si="87"/>
        <v/>
      </c>
      <c r="W401" s="1046" t="str">
        <f t="shared" si="88"/>
        <v/>
      </c>
      <c r="X401" s="1047" t="str">
        <f t="shared" si="89"/>
        <v/>
      </c>
      <c r="Y401" s="1146" t="str">
        <f t="shared" si="90"/>
        <v/>
      </c>
      <c r="Z401" s="1049" t="str">
        <f t="shared" si="91"/>
        <v/>
      </c>
      <c r="AA401" s="1049" t="str">
        <f t="shared" si="92"/>
        <v/>
      </c>
      <c r="AB401" s="1050" t="str">
        <f t="shared" si="93"/>
        <v/>
      </c>
      <c r="AD401" s="1052" t="str">
        <f t="shared" si="94"/>
        <v/>
      </c>
      <c r="AE401" s="1053" t="str">
        <f t="shared" si="95"/>
        <v/>
      </c>
    </row>
    <row r="402" spans="5:31" ht="12.75" customHeight="1">
      <c r="E402" s="1083" t="str">
        <f t="shared" si="84"/>
        <v/>
      </c>
      <c r="G402" s="1085" t="str">
        <f t="shared" si="83"/>
        <v/>
      </c>
      <c r="H402" s="1079" t="str">
        <f t="shared" si="85"/>
        <v/>
      </c>
      <c r="J402" s="1117" t="str">
        <f t="shared" si="86"/>
        <v>-</v>
      </c>
      <c r="L402" s="1041" t="str">
        <f t="shared" si="87"/>
        <v/>
      </c>
      <c r="W402" s="1046" t="str">
        <f t="shared" si="88"/>
        <v/>
      </c>
      <c r="X402" s="1047" t="str">
        <f t="shared" si="89"/>
        <v/>
      </c>
      <c r="Y402" s="1146" t="str">
        <f t="shared" si="90"/>
        <v/>
      </c>
      <c r="Z402" s="1049" t="str">
        <f t="shared" si="91"/>
        <v/>
      </c>
      <c r="AA402" s="1049" t="str">
        <f t="shared" si="92"/>
        <v/>
      </c>
      <c r="AB402" s="1050" t="str">
        <f t="shared" si="93"/>
        <v/>
      </c>
      <c r="AD402" s="1052" t="str">
        <f t="shared" si="94"/>
        <v/>
      </c>
      <c r="AE402" s="1053" t="str">
        <f t="shared" si="95"/>
        <v/>
      </c>
    </row>
    <row r="403" spans="5:31" ht="12.75" customHeight="1">
      <c r="E403" s="1083" t="str">
        <f t="shared" si="84"/>
        <v/>
      </c>
      <c r="G403" s="1085" t="str">
        <f t="shared" si="83"/>
        <v/>
      </c>
      <c r="H403" s="1079" t="str">
        <f t="shared" si="85"/>
        <v/>
      </c>
      <c r="J403" s="1117" t="str">
        <f t="shared" si="86"/>
        <v>-</v>
      </c>
      <c r="L403" s="1041" t="str">
        <f t="shared" si="87"/>
        <v/>
      </c>
      <c r="W403" s="1046" t="str">
        <f t="shared" si="88"/>
        <v/>
      </c>
      <c r="X403" s="1047" t="str">
        <f t="shared" si="89"/>
        <v/>
      </c>
      <c r="Y403" s="1146" t="str">
        <f t="shared" si="90"/>
        <v/>
      </c>
      <c r="Z403" s="1049" t="str">
        <f t="shared" si="91"/>
        <v/>
      </c>
      <c r="AA403" s="1049" t="str">
        <f t="shared" si="92"/>
        <v/>
      </c>
      <c r="AB403" s="1050" t="str">
        <f t="shared" si="93"/>
        <v/>
      </c>
      <c r="AD403" s="1052" t="str">
        <f t="shared" si="94"/>
        <v/>
      </c>
      <c r="AE403" s="1053" t="str">
        <f t="shared" si="95"/>
        <v/>
      </c>
    </row>
    <row r="404" spans="5:31" ht="12.75" customHeight="1">
      <c r="E404" s="1083" t="str">
        <f t="shared" si="84"/>
        <v/>
      </c>
      <c r="G404" s="1085" t="str">
        <f t="shared" si="83"/>
        <v/>
      </c>
      <c r="H404" s="1079" t="str">
        <f t="shared" si="85"/>
        <v/>
      </c>
      <c r="J404" s="1117" t="str">
        <f t="shared" si="86"/>
        <v>-</v>
      </c>
      <c r="L404" s="1041" t="str">
        <f t="shared" si="87"/>
        <v/>
      </c>
      <c r="W404" s="1046" t="str">
        <f t="shared" si="88"/>
        <v/>
      </c>
      <c r="X404" s="1047" t="str">
        <f t="shared" si="89"/>
        <v/>
      </c>
      <c r="Y404" s="1146" t="str">
        <f t="shared" si="90"/>
        <v/>
      </c>
      <c r="Z404" s="1049" t="str">
        <f t="shared" si="91"/>
        <v/>
      </c>
      <c r="AA404" s="1049" t="str">
        <f t="shared" si="92"/>
        <v/>
      </c>
      <c r="AB404" s="1050" t="str">
        <f t="shared" si="93"/>
        <v/>
      </c>
      <c r="AD404" s="1052" t="str">
        <f t="shared" si="94"/>
        <v/>
      </c>
      <c r="AE404" s="1053" t="str">
        <f t="shared" si="95"/>
        <v/>
      </c>
    </row>
    <row r="405" spans="5:31" ht="12.75" customHeight="1">
      <c r="E405" s="1083" t="str">
        <f t="shared" si="84"/>
        <v/>
      </c>
      <c r="G405" s="1085" t="str">
        <f t="shared" si="83"/>
        <v/>
      </c>
      <c r="H405" s="1079" t="str">
        <f t="shared" si="85"/>
        <v/>
      </c>
      <c r="J405" s="1117" t="str">
        <f t="shared" si="86"/>
        <v>-</v>
      </c>
      <c r="L405" s="1041" t="str">
        <f t="shared" si="87"/>
        <v/>
      </c>
      <c r="W405" s="1046" t="str">
        <f t="shared" si="88"/>
        <v/>
      </c>
      <c r="X405" s="1047" t="str">
        <f t="shared" si="89"/>
        <v/>
      </c>
      <c r="Y405" s="1146" t="str">
        <f t="shared" si="90"/>
        <v/>
      </c>
      <c r="Z405" s="1049" t="str">
        <f t="shared" si="91"/>
        <v/>
      </c>
      <c r="AA405" s="1049" t="str">
        <f t="shared" si="92"/>
        <v/>
      </c>
      <c r="AB405" s="1050" t="str">
        <f t="shared" si="93"/>
        <v/>
      </c>
      <c r="AD405" s="1052" t="str">
        <f t="shared" si="94"/>
        <v/>
      </c>
      <c r="AE405" s="1053" t="str">
        <f t="shared" si="95"/>
        <v/>
      </c>
    </row>
    <row r="406" spans="5:31" ht="12.75" customHeight="1">
      <c r="E406" s="1083" t="str">
        <f t="shared" si="84"/>
        <v/>
      </c>
      <c r="G406" s="1085" t="str">
        <f t="shared" si="83"/>
        <v/>
      </c>
      <c r="H406" s="1079" t="str">
        <f t="shared" si="85"/>
        <v/>
      </c>
      <c r="J406" s="1117" t="str">
        <f t="shared" si="86"/>
        <v>-</v>
      </c>
      <c r="L406" s="1041" t="str">
        <f t="shared" si="87"/>
        <v/>
      </c>
      <c r="W406" s="1046" t="str">
        <f t="shared" si="88"/>
        <v/>
      </c>
      <c r="X406" s="1047" t="str">
        <f t="shared" si="89"/>
        <v/>
      </c>
      <c r="Y406" s="1146" t="str">
        <f t="shared" si="90"/>
        <v/>
      </c>
      <c r="Z406" s="1049" t="str">
        <f t="shared" si="91"/>
        <v/>
      </c>
      <c r="AA406" s="1049" t="str">
        <f t="shared" si="92"/>
        <v/>
      </c>
      <c r="AB406" s="1050" t="str">
        <f t="shared" si="93"/>
        <v/>
      </c>
      <c r="AD406" s="1052" t="str">
        <f t="shared" si="94"/>
        <v/>
      </c>
      <c r="AE406" s="1053" t="str">
        <f t="shared" si="95"/>
        <v/>
      </c>
    </row>
    <row r="407" spans="5:31" ht="12.75" customHeight="1">
      <c r="E407" s="1083" t="str">
        <f t="shared" si="84"/>
        <v/>
      </c>
      <c r="G407" s="1085" t="str">
        <f t="shared" si="83"/>
        <v/>
      </c>
      <c r="H407" s="1079" t="str">
        <f t="shared" si="85"/>
        <v/>
      </c>
      <c r="J407" s="1117" t="str">
        <f t="shared" si="86"/>
        <v>-</v>
      </c>
      <c r="L407" s="1041" t="str">
        <f t="shared" si="87"/>
        <v/>
      </c>
      <c r="W407" s="1046" t="str">
        <f t="shared" si="88"/>
        <v/>
      </c>
      <c r="X407" s="1047" t="str">
        <f t="shared" si="89"/>
        <v/>
      </c>
      <c r="Y407" s="1146" t="str">
        <f t="shared" si="90"/>
        <v/>
      </c>
      <c r="Z407" s="1049" t="str">
        <f t="shared" si="91"/>
        <v/>
      </c>
      <c r="AA407" s="1049" t="str">
        <f t="shared" si="92"/>
        <v/>
      </c>
      <c r="AB407" s="1050" t="str">
        <f t="shared" si="93"/>
        <v/>
      </c>
      <c r="AD407" s="1052" t="str">
        <f t="shared" si="94"/>
        <v/>
      </c>
      <c r="AE407" s="1053" t="str">
        <f t="shared" si="95"/>
        <v/>
      </c>
    </row>
    <row r="408" spans="5:31" ht="12.75" customHeight="1">
      <c r="E408" s="1083" t="str">
        <f t="shared" si="84"/>
        <v/>
      </c>
      <c r="G408" s="1085" t="str">
        <f t="shared" si="83"/>
        <v/>
      </c>
      <c r="H408" s="1079" t="str">
        <f t="shared" si="85"/>
        <v/>
      </c>
      <c r="J408" s="1117" t="str">
        <f t="shared" si="86"/>
        <v>-</v>
      </c>
      <c r="L408" s="1041" t="str">
        <f t="shared" si="87"/>
        <v/>
      </c>
      <c r="W408" s="1046" t="str">
        <f t="shared" si="88"/>
        <v/>
      </c>
      <c r="X408" s="1047" t="str">
        <f t="shared" si="89"/>
        <v/>
      </c>
      <c r="Y408" s="1146" t="str">
        <f t="shared" si="90"/>
        <v/>
      </c>
      <c r="Z408" s="1049" t="str">
        <f t="shared" si="91"/>
        <v/>
      </c>
      <c r="AA408" s="1049" t="str">
        <f t="shared" si="92"/>
        <v/>
      </c>
      <c r="AB408" s="1050" t="str">
        <f t="shared" si="93"/>
        <v/>
      </c>
      <c r="AD408" s="1052" t="str">
        <f t="shared" si="94"/>
        <v/>
      </c>
      <c r="AE408" s="1053" t="str">
        <f t="shared" si="95"/>
        <v/>
      </c>
    </row>
    <row r="409" spans="5:31" ht="12.75" customHeight="1">
      <c r="E409" s="1083" t="str">
        <f t="shared" si="84"/>
        <v/>
      </c>
      <c r="G409" s="1085" t="str">
        <f t="shared" si="83"/>
        <v/>
      </c>
      <c r="H409" s="1079" t="str">
        <f t="shared" si="85"/>
        <v/>
      </c>
      <c r="J409" s="1117" t="str">
        <f t="shared" si="86"/>
        <v>-</v>
      </c>
      <c r="L409" s="1041" t="str">
        <f t="shared" si="87"/>
        <v/>
      </c>
      <c r="W409" s="1046" t="str">
        <f t="shared" si="88"/>
        <v/>
      </c>
      <c r="X409" s="1047" t="str">
        <f t="shared" si="89"/>
        <v/>
      </c>
      <c r="Y409" s="1146" t="str">
        <f t="shared" si="90"/>
        <v/>
      </c>
      <c r="Z409" s="1049" t="str">
        <f t="shared" si="91"/>
        <v/>
      </c>
      <c r="AA409" s="1049" t="str">
        <f t="shared" si="92"/>
        <v/>
      </c>
      <c r="AB409" s="1050" t="str">
        <f t="shared" si="93"/>
        <v/>
      </c>
      <c r="AD409" s="1052" t="str">
        <f t="shared" si="94"/>
        <v/>
      </c>
      <c r="AE409" s="1053" t="str">
        <f t="shared" si="95"/>
        <v/>
      </c>
    </row>
    <row r="410" spans="5:31" ht="12.75" customHeight="1">
      <c r="E410" s="1083" t="str">
        <f t="shared" si="84"/>
        <v/>
      </c>
      <c r="G410" s="1085" t="str">
        <f t="shared" si="83"/>
        <v/>
      </c>
      <c r="H410" s="1079" t="str">
        <f t="shared" si="85"/>
        <v/>
      </c>
      <c r="J410" s="1117" t="str">
        <f t="shared" si="86"/>
        <v>-</v>
      </c>
      <c r="L410" s="1041" t="str">
        <f t="shared" si="87"/>
        <v/>
      </c>
      <c r="W410" s="1046" t="str">
        <f t="shared" si="88"/>
        <v/>
      </c>
      <c r="X410" s="1047" t="str">
        <f t="shared" si="89"/>
        <v/>
      </c>
      <c r="Y410" s="1146" t="str">
        <f t="shared" si="90"/>
        <v/>
      </c>
      <c r="Z410" s="1049" t="str">
        <f t="shared" si="91"/>
        <v/>
      </c>
      <c r="AA410" s="1049" t="str">
        <f t="shared" si="92"/>
        <v/>
      </c>
      <c r="AB410" s="1050" t="str">
        <f t="shared" si="93"/>
        <v/>
      </c>
      <c r="AD410" s="1052" t="str">
        <f t="shared" si="94"/>
        <v/>
      </c>
      <c r="AE410" s="1053" t="str">
        <f t="shared" si="95"/>
        <v/>
      </c>
    </row>
    <row r="411" spans="5:31" ht="12.75" customHeight="1">
      <c r="E411" s="1083" t="str">
        <f t="shared" si="84"/>
        <v/>
      </c>
      <c r="G411" s="1085" t="str">
        <f t="shared" si="83"/>
        <v/>
      </c>
      <c r="H411" s="1079" t="str">
        <f t="shared" si="85"/>
        <v/>
      </c>
      <c r="J411" s="1117" t="str">
        <f t="shared" si="86"/>
        <v>-</v>
      </c>
      <c r="L411" s="1041" t="str">
        <f t="shared" si="87"/>
        <v/>
      </c>
      <c r="W411" s="1046" t="str">
        <f t="shared" si="88"/>
        <v/>
      </c>
      <c r="X411" s="1047" t="str">
        <f t="shared" si="89"/>
        <v/>
      </c>
      <c r="Y411" s="1146" t="str">
        <f t="shared" si="90"/>
        <v/>
      </c>
      <c r="Z411" s="1049" t="str">
        <f t="shared" si="91"/>
        <v/>
      </c>
      <c r="AA411" s="1049" t="str">
        <f t="shared" si="92"/>
        <v/>
      </c>
      <c r="AB411" s="1050" t="str">
        <f t="shared" si="93"/>
        <v/>
      </c>
      <c r="AD411" s="1052" t="str">
        <f t="shared" si="94"/>
        <v/>
      </c>
      <c r="AE411" s="1053" t="str">
        <f t="shared" si="95"/>
        <v/>
      </c>
    </row>
    <row r="412" spans="5:31" ht="12.75" customHeight="1">
      <c r="E412" s="1083" t="str">
        <f t="shared" si="84"/>
        <v/>
      </c>
      <c r="G412" s="1085" t="str">
        <f t="shared" si="83"/>
        <v/>
      </c>
      <c r="H412" s="1079" t="str">
        <f t="shared" si="85"/>
        <v/>
      </c>
      <c r="J412" s="1117" t="str">
        <f t="shared" si="86"/>
        <v>-</v>
      </c>
      <c r="L412" s="1041" t="str">
        <f t="shared" si="87"/>
        <v/>
      </c>
      <c r="W412" s="1046" t="str">
        <f t="shared" si="88"/>
        <v/>
      </c>
      <c r="X412" s="1047" t="str">
        <f t="shared" si="89"/>
        <v/>
      </c>
      <c r="Y412" s="1146" t="str">
        <f t="shared" si="90"/>
        <v/>
      </c>
      <c r="Z412" s="1049" t="str">
        <f t="shared" si="91"/>
        <v/>
      </c>
      <c r="AA412" s="1049" t="str">
        <f t="shared" si="92"/>
        <v/>
      </c>
      <c r="AB412" s="1050" t="str">
        <f t="shared" si="93"/>
        <v/>
      </c>
      <c r="AD412" s="1052" t="str">
        <f t="shared" si="94"/>
        <v/>
      </c>
      <c r="AE412" s="1053" t="str">
        <f t="shared" si="95"/>
        <v/>
      </c>
    </row>
    <row r="413" spans="5:31" ht="12.75" customHeight="1">
      <c r="E413" s="1083" t="str">
        <f t="shared" si="84"/>
        <v/>
      </c>
      <c r="G413" s="1085" t="str">
        <f t="shared" si="83"/>
        <v/>
      </c>
      <c r="H413" s="1079" t="str">
        <f t="shared" si="85"/>
        <v/>
      </c>
      <c r="J413" s="1117" t="str">
        <f t="shared" si="86"/>
        <v>-</v>
      </c>
      <c r="L413" s="1041" t="str">
        <f t="shared" si="87"/>
        <v/>
      </c>
      <c r="W413" s="1046" t="str">
        <f t="shared" si="88"/>
        <v/>
      </c>
      <c r="X413" s="1047" t="str">
        <f t="shared" si="89"/>
        <v/>
      </c>
      <c r="Y413" s="1146" t="str">
        <f t="shared" si="90"/>
        <v/>
      </c>
      <c r="Z413" s="1049" t="str">
        <f t="shared" si="91"/>
        <v/>
      </c>
      <c r="AA413" s="1049" t="str">
        <f t="shared" si="92"/>
        <v/>
      </c>
      <c r="AB413" s="1050" t="str">
        <f t="shared" si="93"/>
        <v/>
      </c>
      <c r="AD413" s="1052" t="str">
        <f t="shared" si="94"/>
        <v/>
      </c>
      <c r="AE413" s="1053" t="str">
        <f t="shared" si="95"/>
        <v/>
      </c>
    </row>
    <row r="414" spans="5:31" ht="12.75" customHeight="1">
      <c r="E414" s="1083" t="str">
        <f t="shared" si="84"/>
        <v/>
      </c>
      <c r="G414" s="1085" t="str">
        <f t="shared" si="83"/>
        <v/>
      </c>
      <c r="H414" s="1079" t="str">
        <f t="shared" si="85"/>
        <v/>
      </c>
      <c r="J414" s="1117" t="str">
        <f t="shared" si="86"/>
        <v>-</v>
      </c>
      <c r="L414" s="1041" t="str">
        <f t="shared" si="87"/>
        <v/>
      </c>
      <c r="W414" s="1046" t="str">
        <f t="shared" si="88"/>
        <v/>
      </c>
      <c r="X414" s="1047" t="str">
        <f t="shared" si="89"/>
        <v/>
      </c>
      <c r="Y414" s="1146" t="str">
        <f t="shared" si="90"/>
        <v/>
      </c>
      <c r="Z414" s="1049" t="str">
        <f t="shared" si="91"/>
        <v/>
      </c>
      <c r="AA414" s="1049" t="str">
        <f t="shared" si="92"/>
        <v/>
      </c>
      <c r="AB414" s="1050" t="str">
        <f t="shared" si="93"/>
        <v/>
      </c>
      <c r="AD414" s="1052" t="str">
        <f t="shared" si="94"/>
        <v/>
      </c>
      <c r="AE414" s="1053" t="str">
        <f t="shared" si="95"/>
        <v/>
      </c>
    </row>
    <row r="415" spans="5:31" ht="12.75" customHeight="1">
      <c r="E415" s="1083" t="str">
        <f t="shared" si="84"/>
        <v/>
      </c>
      <c r="G415" s="1085" t="str">
        <f t="shared" si="83"/>
        <v/>
      </c>
      <c r="H415" s="1079" t="str">
        <f t="shared" si="85"/>
        <v/>
      </c>
      <c r="J415" s="1117" t="str">
        <f t="shared" si="86"/>
        <v>-</v>
      </c>
      <c r="L415" s="1041" t="str">
        <f t="shared" si="87"/>
        <v/>
      </c>
      <c r="W415" s="1046" t="str">
        <f t="shared" si="88"/>
        <v/>
      </c>
      <c r="X415" s="1047" t="str">
        <f t="shared" si="89"/>
        <v/>
      </c>
      <c r="Y415" s="1146" t="str">
        <f t="shared" si="90"/>
        <v/>
      </c>
      <c r="Z415" s="1049" t="str">
        <f t="shared" si="91"/>
        <v/>
      </c>
      <c r="AA415" s="1049" t="str">
        <f t="shared" si="92"/>
        <v/>
      </c>
      <c r="AB415" s="1050" t="str">
        <f t="shared" si="93"/>
        <v/>
      </c>
      <c r="AD415" s="1052" t="str">
        <f t="shared" si="94"/>
        <v/>
      </c>
      <c r="AE415" s="1053" t="str">
        <f t="shared" si="95"/>
        <v/>
      </c>
    </row>
    <row r="416" spans="5:31" ht="12.75" customHeight="1">
      <c r="E416" s="1083" t="str">
        <f t="shared" si="84"/>
        <v/>
      </c>
      <c r="G416" s="1085" t="str">
        <f t="shared" si="83"/>
        <v/>
      </c>
      <c r="H416" s="1079" t="str">
        <f t="shared" si="85"/>
        <v/>
      </c>
      <c r="J416" s="1117" t="str">
        <f t="shared" si="86"/>
        <v>-</v>
      </c>
      <c r="L416" s="1041" t="str">
        <f t="shared" si="87"/>
        <v/>
      </c>
      <c r="W416" s="1046" t="str">
        <f t="shared" si="88"/>
        <v/>
      </c>
      <c r="X416" s="1047" t="str">
        <f t="shared" si="89"/>
        <v/>
      </c>
      <c r="Y416" s="1146" t="str">
        <f t="shared" si="90"/>
        <v/>
      </c>
      <c r="Z416" s="1049" t="str">
        <f t="shared" si="91"/>
        <v/>
      </c>
      <c r="AA416" s="1049" t="str">
        <f t="shared" si="92"/>
        <v/>
      </c>
      <c r="AB416" s="1050" t="str">
        <f t="shared" si="93"/>
        <v/>
      </c>
      <c r="AD416" s="1052" t="str">
        <f t="shared" si="94"/>
        <v/>
      </c>
      <c r="AE416" s="1053" t="str">
        <f t="shared" si="95"/>
        <v/>
      </c>
    </row>
    <row r="417" spans="5:31" ht="12.75" customHeight="1">
      <c r="E417" s="1083" t="str">
        <f t="shared" si="84"/>
        <v/>
      </c>
      <c r="G417" s="1085" t="str">
        <f t="shared" si="83"/>
        <v/>
      </c>
      <c r="H417" s="1079" t="str">
        <f t="shared" si="85"/>
        <v/>
      </c>
      <c r="J417" s="1117" t="str">
        <f t="shared" si="86"/>
        <v>-</v>
      </c>
      <c r="L417" s="1041" t="str">
        <f t="shared" si="87"/>
        <v/>
      </c>
      <c r="W417" s="1046" t="str">
        <f t="shared" si="88"/>
        <v/>
      </c>
      <c r="X417" s="1047" t="str">
        <f t="shared" si="89"/>
        <v/>
      </c>
      <c r="Y417" s="1146" t="str">
        <f t="shared" si="90"/>
        <v/>
      </c>
      <c r="Z417" s="1049" t="str">
        <f t="shared" si="91"/>
        <v/>
      </c>
      <c r="AA417" s="1049" t="str">
        <f t="shared" si="92"/>
        <v/>
      </c>
      <c r="AB417" s="1050" t="str">
        <f t="shared" si="93"/>
        <v/>
      </c>
      <c r="AD417" s="1052" t="str">
        <f t="shared" si="94"/>
        <v/>
      </c>
      <c r="AE417" s="1053" t="str">
        <f t="shared" si="95"/>
        <v/>
      </c>
    </row>
    <row r="418" spans="5:31" ht="12.75" customHeight="1">
      <c r="E418" s="1083" t="str">
        <f t="shared" si="84"/>
        <v/>
      </c>
      <c r="G418" s="1085" t="str">
        <f t="shared" si="83"/>
        <v/>
      </c>
      <c r="H418" s="1079" t="str">
        <f t="shared" si="85"/>
        <v/>
      </c>
      <c r="J418" s="1117" t="str">
        <f t="shared" si="86"/>
        <v>-</v>
      </c>
      <c r="L418" s="1041" t="str">
        <f t="shared" si="87"/>
        <v/>
      </c>
      <c r="W418" s="1046" t="str">
        <f t="shared" si="88"/>
        <v/>
      </c>
      <c r="X418" s="1047" t="str">
        <f t="shared" si="89"/>
        <v/>
      </c>
      <c r="Y418" s="1146" t="str">
        <f t="shared" si="90"/>
        <v/>
      </c>
      <c r="Z418" s="1049" t="str">
        <f t="shared" si="91"/>
        <v/>
      </c>
      <c r="AA418" s="1049" t="str">
        <f t="shared" si="92"/>
        <v/>
      </c>
      <c r="AB418" s="1050" t="str">
        <f t="shared" si="93"/>
        <v/>
      </c>
      <c r="AD418" s="1052" t="str">
        <f t="shared" si="94"/>
        <v/>
      </c>
      <c r="AE418" s="1053" t="str">
        <f t="shared" si="95"/>
        <v/>
      </c>
    </row>
    <row r="419" spans="5:31" ht="12.75" customHeight="1">
      <c r="E419" s="1083" t="str">
        <f t="shared" si="84"/>
        <v/>
      </c>
      <c r="G419" s="1085" t="str">
        <f t="shared" si="83"/>
        <v/>
      </c>
      <c r="H419" s="1079" t="str">
        <f t="shared" si="85"/>
        <v/>
      </c>
      <c r="J419" s="1117" t="str">
        <f t="shared" si="86"/>
        <v>-</v>
      </c>
      <c r="L419" s="1041" t="str">
        <f t="shared" si="87"/>
        <v/>
      </c>
      <c r="W419" s="1046" t="str">
        <f t="shared" si="88"/>
        <v/>
      </c>
      <c r="X419" s="1047" t="str">
        <f t="shared" si="89"/>
        <v/>
      </c>
      <c r="Y419" s="1146" t="str">
        <f t="shared" si="90"/>
        <v/>
      </c>
      <c r="Z419" s="1049" t="str">
        <f t="shared" si="91"/>
        <v/>
      </c>
      <c r="AA419" s="1049" t="str">
        <f t="shared" si="92"/>
        <v/>
      </c>
      <c r="AB419" s="1050" t="str">
        <f t="shared" si="93"/>
        <v/>
      </c>
      <c r="AD419" s="1052" t="str">
        <f t="shared" si="94"/>
        <v/>
      </c>
      <c r="AE419" s="1053" t="str">
        <f t="shared" si="95"/>
        <v/>
      </c>
    </row>
    <row r="420" spans="5:31" ht="12.75" customHeight="1">
      <c r="E420" s="1083" t="str">
        <f t="shared" si="84"/>
        <v/>
      </c>
      <c r="G420" s="1085" t="str">
        <f t="shared" si="83"/>
        <v/>
      </c>
      <c r="H420" s="1079" t="str">
        <f t="shared" si="85"/>
        <v/>
      </c>
      <c r="J420" s="1117" t="str">
        <f t="shared" si="86"/>
        <v>-</v>
      </c>
      <c r="L420" s="1041" t="str">
        <f t="shared" si="87"/>
        <v/>
      </c>
      <c r="W420" s="1046" t="str">
        <f t="shared" si="88"/>
        <v/>
      </c>
      <c r="X420" s="1047" t="str">
        <f t="shared" si="89"/>
        <v/>
      </c>
      <c r="Y420" s="1146" t="str">
        <f t="shared" si="90"/>
        <v/>
      </c>
      <c r="Z420" s="1049" t="str">
        <f t="shared" si="91"/>
        <v/>
      </c>
      <c r="AA420" s="1049" t="str">
        <f t="shared" si="92"/>
        <v/>
      </c>
      <c r="AB420" s="1050" t="str">
        <f t="shared" si="93"/>
        <v/>
      </c>
      <c r="AD420" s="1052" t="str">
        <f t="shared" si="94"/>
        <v/>
      </c>
      <c r="AE420" s="1053" t="str">
        <f t="shared" si="95"/>
        <v/>
      </c>
    </row>
    <row r="421" spans="5:31" ht="12.75" customHeight="1">
      <c r="E421" s="1083" t="str">
        <f t="shared" si="84"/>
        <v/>
      </c>
      <c r="G421" s="1085" t="str">
        <f t="shared" si="83"/>
        <v/>
      </c>
      <c r="H421" s="1079" t="str">
        <f t="shared" si="85"/>
        <v/>
      </c>
      <c r="J421" s="1117" t="str">
        <f t="shared" si="86"/>
        <v>-</v>
      </c>
      <c r="L421" s="1041" t="str">
        <f t="shared" si="87"/>
        <v/>
      </c>
      <c r="W421" s="1046" t="str">
        <f t="shared" si="88"/>
        <v/>
      </c>
      <c r="X421" s="1047" t="str">
        <f t="shared" si="89"/>
        <v/>
      </c>
      <c r="Y421" s="1146" t="str">
        <f t="shared" si="90"/>
        <v/>
      </c>
      <c r="Z421" s="1049" t="str">
        <f t="shared" si="91"/>
        <v/>
      </c>
      <c r="AA421" s="1049" t="str">
        <f t="shared" si="92"/>
        <v/>
      </c>
      <c r="AB421" s="1050" t="str">
        <f t="shared" si="93"/>
        <v/>
      </c>
      <c r="AD421" s="1052" t="str">
        <f t="shared" si="94"/>
        <v/>
      </c>
      <c r="AE421" s="1053" t="str">
        <f t="shared" si="95"/>
        <v/>
      </c>
    </row>
    <row r="422" spans="5:31" ht="12.75" customHeight="1">
      <c r="E422" s="1083" t="str">
        <f t="shared" si="84"/>
        <v/>
      </c>
      <c r="G422" s="1085" t="str">
        <f t="shared" si="83"/>
        <v/>
      </c>
      <c r="H422" s="1079" t="str">
        <f t="shared" si="85"/>
        <v/>
      </c>
      <c r="J422" s="1117" t="str">
        <f t="shared" si="86"/>
        <v>-</v>
      </c>
      <c r="L422" s="1041" t="str">
        <f t="shared" si="87"/>
        <v/>
      </c>
      <c r="W422" s="1046" t="str">
        <f t="shared" si="88"/>
        <v/>
      </c>
      <c r="X422" s="1047" t="str">
        <f t="shared" si="89"/>
        <v/>
      </c>
      <c r="Y422" s="1146" t="str">
        <f t="shared" si="90"/>
        <v/>
      </c>
      <c r="Z422" s="1049" t="str">
        <f t="shared" si="91"/>
        <v/>
      </c>
      <c r="AA422" s="1049" t="str">
        <f t="shared" si="92"/>
        <v/>
      </c>
      <c r="AB422" s="1050" t="str">
        <f t="shared" si="93"/>
        <v/>
      </c>
      <c r="AD422" s="1052" t="str">
        <f t="shared" si="94"/>
        <v/>
      </c>
      <c r="AE422" s="1053" t="str">
        <f t="shared" si="95"/>
        <v/>
      </c>
    </row>
    <row r="423" spans="5:31" ht="12.75" customHeight="1">
      <c r="E423" s="1083" t="str">
        <f t="shared" si="84"/>
        <v/>
      </c>
      <c r="G423" s="1085" t="str">
        <f t="shared" si="83"/>
        <v/>
      </c>
      <c r="H423" s="1079" t="str">
        <f t="shared" si="85"/>
        <v/>
      </c>
      <c r="J423" s="1117" t="str">
        <f t="shared" si="86"/>
        <v>-</v>
      </c>
      <c r="L423" s="1041" t="str">
        <f t="shared" si="87"/>
        <v/>
      </c>
      <c r="W423" s="1046" t="str">
        <f t="shared" si="88"/>
        <v/>
      </c>
      <c r="X423" s="1047" t="str">
        <f t="shared" si="89"/>
        <v/>
      </c>
      <c r="Y423" s="1146" t="str">
        <f t="shared" si="90"/>
        <v/>
      </c>
      <c r="Z423" s="1049" t="str">
        <f t="shared" si="91"/>
        <v/>
      </c>
      <c r="AA423" s="1049" t="str">
        <f t="shared" si="92"/>
        <v/>
      </c>
      <c r="AB423" s="1050" t="str">
        <f t="shared" si="93"/>
        <v/>
      </c>
      <c r="AD423" s="1052" t="str">
        <f t="shared" si="94"/>
        <v/>
      </c>
      <c r="AE423" s="1053" t="str">
        <f t="shared" si="95"/>
        <v/>
      </c>
    </row>
    <row r="424" spans="5:31" ht="12.75" customHeight="1">
      <c r="E424" s="1083" t="str">
        <f t="shared" si="84"/>
        <v/>
      </c>
      <c r="G424" s="1085" t="str">
        <f t="shared" si="83"/>
        <v/>
      </c>
      <c r="H424" s="1079" t="str">
        <f t="shared" si="85"/>
        <v/>
      </c>
      <c r="J424" s="1117" t="str">
        <f t="shared" si="86"/>
        <v>-</v>
      </c>
      <c r="L424" s="1041" t="str">
        <f t="shared" si="87"/>
        <v/>
      </c>
      <c r="W424" s="1046" t="str">
        <f t="shared" si="88"/>
        <v/>
      </c>
      <c r="X424" s="1047" t="str">
        <f t="shared" si="89"/>
        <v/>
      </c>
      <c r="Y424" s="1146" t="str">
        <f t="shared" si="90"/>
        <v/>
      </c>
      <c r="Z424" s="1049" t="str">
        <f t="shared" si="91"/>
        <v/>
      </c>
      <c r="AA424" s="1049" t="str">
        <f t="shared" si="92"/>
        <v/>
      </c>
      <c r="AB424" s="1050" t="str">
        <f t="shared" si="93"/>
        <v/>
      </c>
      <c r="AD424" s="1052" t="str">
        <f t="shared" si="94"/>
        <v/>
      </c>
      <c r="AE424" s="1053" t="str">
        <f t="shared" si="95"/>
        <v/>
      </c>
    </row>
    <row r="425" spans="5:31" ht="12.75" customHeight="1">
      <c r="E425" s="1083" t="str">
        <f t="shared" si="84"/>
        <v/>
      </c>
      <c r="G425" s="1085" t="str">
        <f t="shared" si="83"/>
        <v/>
      </c>
      <c r="H425" s="1079" t="str">
        <f t="shared" si="85"/>
        <v/>
      </c>
      <c r="J425" s="1117" t="str">
        <f t="shared" si="86"/>
        <v>-</v>
      </c>
      <c r="L425" s="1041" t="str">
        <f t="shared" si="87"/>
        <v/>
      </c>
      <c r="W425" s="1046" t="str">
        <f t="shared" si="88"/>
        <v/>
      </c>
      <c r="X425" s="1047" t="str">
        <f t="shared" si="89"/>
        <v/>
      </c>
      <c r="Y425" s="1146" t="str">
        <f t="shared" si="90"/>
        <v/>
      </c>
      <c r="Z425" s="1049" t="str">
        <f t="shared" si="91"/>
        <v/>
      </c>
      <c r="AA425" s="1049" t="str">
        <f t="shared" si="92"/>
        <v/>
      </c>
      <c r="AB425" s="1050" t="str">
        <f t="shared" si="93"/>
        <v/>
      </c>
      <c r="AD425" s="1052" t="str">
        <f t="shared" si="94"/>
        <v/>
      </c>
      <c r="AE425" s="1053" t="str">
        <f t="shared" si="95"/>
        <v/>
      </c>
    </row>
    <row r="426" spans="5:31" ht="12.75" customHeight="1">
      <c r="E426" s="1083" t="str">
        <f t="shared" si="84"/>
        <v/>
      </c>
      <c r="G426" s="1085" t="str">
        <f t="shared" si="83"/>
        <v/>
      </c>
      <c r="H426" s="1079" t="str">
        <f t="shared" si="85"/>
        <v/>
      </c>
      <c r="J426" s="1117" t="str">
        <f t="shared" si="86"/>
        <v>-</v>
      </c>
      <c r="L426" s="1041" t="str">
        <f t="shared" si="87"/>
        <v/>
      </c>
      <c r="W426" s="1046" t="str">
        <f t="shared" si="88"/>
        <v/>
      </c>
      <c r="X426" s="1047" t="str">
        <f t="shared" si="89"/>
        <v/>
      </c>
      <c r="Y426" s="1146" t="str">
        <f t="shared" si="90"/>
        <v/>
      </c>
      <c r="Z426" s="1049" t="str">
        <f t="shared" si="91"/>
        <v/>
      </c>
      <c r="AA426" s="1049" t="str">
        <f t="shared" si="92"/>
        <v/>
      </c>
      <c r="AB426" s="1050" t="str">
        <f t="shared" si="93"/>
        <v/>
      </c>
      <c r="AD426" s="1052" t="str">
        <f t="shared" si="94"/>
        <v/>
      </c>
      <c r="AE426" s="1053" t="str">
        <f t="shared" si="95"/>
        <v/>
      </c>
    </row>
    <row r="427" spans="5:31" ht="12.75" customHeight="1">
      <c r="E427" s="1083" t="str">
        <f t="shared" si="84"/>
        <v/>
      </c>
      <c r="G427" s="1085" t="str">
        <f t="shared" si="83"/>
        <v/>
      </c>
      <c r="H427" s="1079" t="str">
        <f t="shared" si="85"/>
        <v/>
      </c>
      <c r="J427" s="1117" t="str">
        <f t="shared" si="86"/>
        <v>-</v>
      </c>
      <c r="L427" s="1041" t="str">
        <f t="shared" si="87"/>
        <v/>
      </c>
      <c r="W427" s="1046" t="str">
        <f t="shared" si="88"/>
        <v/>
      </c>
      <c r="X427" s="1047" t="str">
        <f t="shared" si="89"/>
        <v/>
      </c>
      <c r="Y427" s="1146" t="str">
        <f t="shared" si="90"/>
        <v/>
      </c>
      <c r="Z427" s="1049" t="str">
        <f t="shared" si="91"/>
        <v/>
      </c>
      <c r="AA427" s="1049" t="str">
        <f t="shared" si="92"/>
        <v/>
      </c>
      <c r="AB427" s="1050" t="str">
        <f t="shared" si="93"/>
        <v/>
      </c>
      <c r="AD427" s="1052" t="str">
        <f t="shared" si="94"/>
        <v/>
      </c>
      <c r="AE427" s="1053" t="str">
        <f t="shared" si="95"/>
        <v/>
      </c>
    </row>
    <row r="428" spans="5:31" ht="12.75" customHeight="1">
      <c r="E428" s="1083" t="str">
        <f t="shared" si="84"/>
        <v/>
      </c>
      <c r="G428" s="1085" t="str">
        <f t="shared" si="83"/>
        <v/>
      </c>
      <c r="H428" s="1079" t="str">
        <f t="shared" si="85"/>
        <v/>
      </c>
      <c r="J428" s="1117" t="str">
        <f t="shared" si="86"/>
        <v>-</v>
      </c>
      <c r="L428" s="1041" t="str">
        <f t="shared" si="87"/>
        <v/>
      </c>
      <c r="W428" s="1046" t="str">
        <f t="shared" si="88"/>
        <v/>
      </c>
      <c r="X428" s="1047" t="str">
        <f t="shared" si="89"/>
        <v/>
      </c>
      <c r="Y428" s="1146" t="str">
        <f t="shared" si="90"/>
        <v/>
      </c>
      <c r="Z428" s="1049" t="str">
        <f t="shared" si="91"/>
        <v/>
      </c>
      <c r="AA428" s="1049" t="str">
        <f t="shared" si="92"/>
        <v/>
      </c>
      <c r="AB428" s="1050" t="str">
        <f t="shared" si="93"/>
        <v/>
      </c>
      <c r="AD428" s="1052" t="str">
        <f t="shared" si="94"/>
        <v/>
      </c>
      <c r="AE428" s="1053" t="str">
        <f t="shared" si="95"/>
        <v/>
      </c>
    </row>
    <row r="429" spans="5:31" ht="12.75" customHeight="1">
      <c r="E429" s="1083" t="str">
        <f t="shared" si="84"/>
        <v/>
      </c>
      <c r="G429" s="1085" t="str">
        <f t="shared" si="83"/>
        <v/>
      </c>
      <c r="H429" s="1079" t="str">
        <f t="shared" si="85"/>
        <v/>
      </c>
      <c r="J429" s="1117" t="str">
        <f t="shared" si="86"/>
        <v>-</v>
      </c>
      <c r="L429" s="1041" t="str">
        <f t="shared" si="87"/>
        <v/>
      </c>
      <c r="W429" s="1046" t="str">
        <f t="shared" si="88"/>
        <v/>
      </c>
      <c r="X429" s="1047" t="str">
        <f t="shared" si="89"/>
        <v/>
      </c>
      <c r="Y429" s="1146" t="str">
        <f t="shared" si="90"/>
        <v/>
      </c>
      <c r="Z429" s="1049" t="str">
        <f t="shared" si="91"/>
        <v/>
      </c>
      <c r="AA429" s="1049" t="str">
        <f t="shared" si="92"/>
        <v/>
      </c>
      <c r="AB429" s="1050" t="str">
        <f t="shared" si="93"/>
        <v/>
      </c>
      <c r="AD429" s="1052" t="str">
        <f t="shared" si="94"/>
        <v/>
      </c>
      <c r="AE429" s="1053" t="str">
        <f t="shared" si="95"/>
        <v/>
      </c>
    </row>
    <row r="430" spans="5:31" ht="12.75" customHeight="1">
      <c r="E430" s="1083" t="str">
        <f t="shared" si="84"/>
        <v/>
      </c>
      <c r="G430" s="1085" t="str">
        <f t="shared" si="83"/>
        <v/>
      </c>
      <c r="H430" s="1079" t="str">
        <f t="shared" si="85"/>
        <v/>
      </c>
      <c r="J430" s="1117" t="str">
        <f t="shared" si="86"/>
        <v>-</v>
      </c>
      <c r="L430" s="1041" t="str">
        <f t="shared" si="87"/>
        <v/>
      </c>
      <c r="W430" s="1046" t="str">
        <f t="shared" si="88"/>
        <v/>
      </c>
      <c r="X430" s="1047" t="str">
        <f t="shared" si="89"/>
        <v/>
      </c>
      <c r="Y430" s="1146" t="str">
        <f t="shared" si="90"/>
        <v/>
      </c>
      <c r="Z430" s="1049" t="str">
        <f t="shared" si="91"/>
        <v/>
      </c>
      <c r="AA430" s="1049" t="str">
        <f t="shared" si="92"/>
        <v/>
      </c>
      <c r="AB430" s="1050" t="str">
        <f t="shared" si="93"/>
        <v/>
      </c>
      <c r="AD430" s="1052" t="str">
        <f t="shared" si="94"/>
        <v/>
      </c>
      <c r="AE430" s="1053" t="str">
        <f t="shared" si="95"/>
        <v/>
      </c>
    </row>
    <row r="431" spans="5:31" ht="12.75" customHeight="1">
      <c r="E431" s="1083" t="str">
        <f t="shared" si="84"/>
        <v/>
      </c>
      <c r="G431" s="1085" t="str">
        <f t="shared" si="83"/>
        <v/>
      </c>
      <c r="H431" s="1079" t="str">
        <f t="shared" si="85"/>
        <v/>
      </c>
      <c r="J431" s="1117" t="str">
        <f t="shared" si="86"/>
        <v>-</v>
      </c>
      <c r="L431" s="1041" t="str">
        <f t="shared" si="87"/>
        <v/>
      </c>
      <c r="W431" s="1046" t="str">
        <f t="shared" si="88"/>
        <v/>
      </c>
      <c r="X431" s="1047" t="str">
        <f t="shared" si="89"/>
        <v/>
      </c>
      <c r="Y431" s="1146" t="str">
        <f t="shared" si="90"/>
        <v/>
      </c>
      <c r="Z431" s="1049" t="str">
        <f t="shared" si="91"/>
        <v/>
      </c>
      <c r="AA431" s="1049" t="str">
        <f t="shared" si="92"/>
        <v/>
      </c>
      <c r="AB431" s="1050" t="str">
        <f t="shared" si="93"/>
        <v/>
      </c>
      <c r="AD431" s="1052" t="str">
        <f t="shared" si="94"/>
        <v/>
      </c>
      <c r="AE431" s="1053" t="str">
        <f t="shared" si="95"/>
        <v/>
      </c>
    </row>
    <row r="432" spans="5:31" ht="12.75" customHeight="1">
      <c r="E432" s="1083" t="str">
        <f t="shared" si="84"/>
        <v/>
      </c>
      <c r="G432" s="1085" t="str">
        <f t="shared" si="83"/>
        <v/>
      </c>
      <c r="H432" s="1079" t="str">
        <f t="shared" si="85"/>
        <v/>
      </c>
      <c r="J432" s="1117" t="str">
        <f t="shared" si="86"/>
        <v>-</v>
      </c>
      <c r="L432" s="1041" t="str">
        <f t="shared" si="87"/>
        <v/>
      </c>
      <c r="W432" s="1046" t="str">
        <f t="shared" si="88"/>
        <v/>
      </c>
      <c r="X432" s="1047" t="str">
        <f t="shared" si="89"/>
        <v/>
      </c>
      <c r="Y432" s="1146" t="str">
        <f t="shared" si="90"/>
        <v/>
      </c>
      <c r="Z432" s="1049" t="str">
        <f t="shared" si="91"/>
        <v/>
      </c>
      <c r="AA432" s="1049" t="str">
        <f t="shared" si="92"/>
        <v/>
      </c>
      <c r="AB432" s="1050" t="str">
        <f t="shared" si="93"/>
        <v/>
      </c>
      <c r="AD432" s="1052" t="str">
        <f t="shared" si="94"/>
        <v/>
      </c>
      <c r="AE432" s="1053" t="str">
        <f t="shared" si="95"/>
        <v/>
      </c>
    </row>
    <row r="433" spans="5:31" ht="12.75" customHeight="1">
      <c r="E433" s="1083" t="str">
        <f t="shared" si="84"/>
        <v/>
      </c>
      <c r="G433" s="1085" t="str">
        <f t="shared" si="83"/>
        <v/>
      </c>
      <c r="H433" s="1079" t="str">
        <f t="shared" si="85"/>
        <v/>
      </c>
      <c r="J433" s="1117" t="str">
        <f t="shared" si="86"/>
        <v>-</v>
      </c>
      <c r="L433" s="1041" t="str">
        <f t="shared" si="87"/>
        <v/>
      </c>
      <c r="W433" s="1046" t="str">
        <f t="shared" si="88"/>
        <v/>
      </c>
      <c r="X433" s="1047" t="str">
        <f t="shared" si="89"/>
        <v/>
      </c>
      <c r="Y433" s="1146" t="str">
        <f t="shared" si="90"/>
        <v/>
      </c>
      <c r="Z433" s="1049" t="str">
        <f t="shared" si="91"/>
        <v/>
      </c>
      <c r="AA433" s="1049" t="str">
        <f t="shared" si="92"/>
        <v/>
      </c>
      <c r="AB433" s="1050" t="str">
        <f t="shared" si="93"/>
        <v/>
      </c>
      <c r="AD433" s="1052" t="str">
        <f t="shared" si="94"/>
        <v/>
      </c>
      <c r="AE433" s="1053" t="str">
        <f t="shared" si="95"/>
        <v/>
      </c>
    </row>
    <row r="434" spans="5:31" ht="12.75" customHeight="1">
      <c r="E434" s="1083" t="str">
        <f t="shared" si="84"/>
        <v/>
      </c>
      <c r="G434" s="1085" t="str">
        <f t="shared" si="83"/>
        <v/>
      </c>
      <c r="H434" s="1079" t="str">
        <f t="shared" si="85"/>
        <v/>
      </c>
      <c r="J434" s="1117" t="str">
        <f t="shared" si="86"/>
        <v>-</v>
      </c>
      <c r="L434" s="1041" t="str">
        <f t="shared" si="87"/>
        <v/>
      </c>
      <c r="W434" s="1046" t="str">
        <f t="shared" si="88"/>
        <v/>
      </c>
      <c r="X434" s="1047" t="str">
        <f t="shared" si="89"/>
        <v/>
      </c>
      <c r="Y434" s="1146" t="str">
        <f t="shared" si="90"/>
        <v/>
      </c>
      <c r="Z434" s="1049" t="str">
        <f t="shared" si="91"/>
        <v/>
      </c>
      <c r="AA434" s="1049" t="str">
        <f t="shared" si="92"/>
        <v/>
      </c>
      <c r="AB434" s="1050" t="str">
        <f t="shared" si="93"/>
        <v/>
      </c>
      <c r="AD434" s="1052" t="str">
        <f t="shared" si="94"/>
        <v/>
      </c>
      <c r="AE434" s="1053" t="str">
        <f t="shared" si="95"/>
        <v/>
      </c>
    </row>
    <row r="435" spans="5:31" ht="12.75" customHeight="1">
      <c r="E435" s="1083" t="str">
        <f t="shared" si="84"/>
        <v/>
      </c>
      <c r="G435" s="1085" t="str">
        <f t="shared" si="83"/>
        <v/>
      </c>
      <c r="H435" s="1079" t="str">
        <f t="shared" si="85"/>
        <v/>
      </c>
      <c r="J435" s="1117" t="str">
        <f t="shared" si="86"/>
        <v>-</v>
      </c>
      <c r="L435" s="1041" t="str">
        <f t="shared" si="87"/>
        <v/>
      </c>
      <c r="W435" s="1046" t="str">
        <f t="shared" si="88"/>
        <v/>
      </c>
      <c r="X435" s="1047" t="str">
        <f t="shared" si="89"/>
        <v/>
      </c>
      <c r="Y435" s="1146" t="str">
        <f t="shared" si="90"/>
        <v/>
      </c>
      <c r="Z435" s="1049" t="str">
        <f t="shared" si="91"/>
        <v/>
      </c>
      <c r="AA435" s="1049" t="str">
        <f t="shared" si="92"/>
        <v/>
      </c>
      <c r="AB435" s="1050" t="str">
        <f t="shared" si="93"/>
        <v/>
      </c>
      <c r="AD435" s="1052" t="str">
        <f t="shared" si="94"/>
        <v/>
      </c>
      <c r="AE435" s="1053" t="str">
        <f t="shared" si="95"/>
        <v/>
      </c>
    </row>
    <row r="436" spans="5:31" ht="12.75" customHeight="1">
      <c r="E436" s="1083" t="str">
        <f t="shared" si="84"/>
        <v/>
      </c>
      <c r="G436" s="1085" t="str">
        <f t="shared" si="83"/>
        <v/>
      </c>
      <c r="H436" s="1079" t="str">
        <f t="shared" si="85"/>
        <v/>
      </c>
      <c r="J436" s="1117" t="str">
        <f t="shared" si="86"/>
        <v>-</v>
      </c>
      <c r="L436" s="1041" t="str">
        <f t="shared" si="87"/>
        <v/>
      </c>
      <c r="W436" s="1046" t="str">
        <f t="shared" si="88"/>
        <v/>
      </c>
      <c r="X436" s="1047" t="str">
        <f t="shared" si="89"/>
        <v/>
      </c>
      <c r="Y436" s="1146" t="str">
        <f t="shared" si="90"/>
        <v/>
      </c>
      <c r="Z436" s="1049" t="str">
        <f t="shared" si="91"/>
        <v/>
      </c>
      <c r="AA436" s="1049" t="str">
        <f t="shared" si="92"/>
        <v/>
      </c>
      <c r="AB436" s="1050" t="str">
        <f t="shared" si="93"/>
        <v/>
      </c>
      <c r="AD436" s="1052" t="str">
        <f t="shared" si="94"/>
        <v/>
      </c>
      <c r="AE436" s="1053" t="str">
        <f t="shared" si="95"/>
        <v/>
      </c>
    </row>
    <row r="437" spans="5:31" ht="12.75" customHeight="1">
      <c r="E437" s="1083" t="str">
        <f t="shared" si="84"/>
        <v/>
      </c>
      <c r="G437" s="1085" t="str">
        <f t="shared" si="83"/>
        <v/>
      </c>
      <c r="H437" s="1079" t="str">
        <f t="shared" si="85"/>
        <v/>
      </c>
      <c r="J437" s="1117" t="str">
        <f t="shared" si="86"/>
        <v>-</v>
      </c>
      <c r="L437" s="1041" t="str">
        <f t="shared" si="87"/>
        <v/>
      </c>
      <c r="W437" s="1046" t="str">
        <f t="shared" si="88"/>
        <v/>
      </c>
      <c r="X437" s="1047" t="str">
        <f t="shared" si="89"/>
        <v/>
      </c>
      <c r="Y437" s="1146" t="str">
        <f t="shared" si="90"/>
        <v/>
      </c>
      <c r="Z437" s="1049" t="str">
        <f t="shared" si="91"/>
        <v/>
      </c>
      <c r="AA437" s="1049" t="str">
        <f t="shared" si="92"/>
        <v/>
      </c>
      <c r="AB437" s="1050" t="str">
        <f t="shared" si="93"/>
        <v/>
      </c>
      <c r="AD437" s="1052" t="str">
        <f t="shared" si="94"/>
        <v/>
      </c>
      <c r="AE437" s="1053" t="str">
        <f t="shared" si="95"/>
        <v/>
      </c>
    </row>
    <row r="438" spans="5:31" ht="12.75" customHeight="1">
      <c r="E438" s="1083" t="str">
        <f t="shared" si="84"/>
        <v/>
      </c>
      <c r="G438" s="1085" t="str">
        <f t="shared" si="83"/>
        <v/>
      </c>
      <c r="H438" s="1079" t="str">
        <f t="shared" si="85"/>
        <v/>
      </c>
      <c r="J438" s="1117" t="str">
        <f t="shared" si="86"/>
        <v>-</v>
      </c>
      <c r="L438" s="1041" t="str">
        <f t="shared" si="87"/>
        <v/>
      </c>
      <c r="W438" s="1046" t="str">
        <f t="shared" si="88"/>
        <v/>
      </c>
      <c r="X438" s="1047" t="str">
        <f t="shared" si="89"/>
        <v/>
      </c>
      <c r="Y438" s="1146" t="str">
        <f t="shared" si="90"/>
        <v/>
      </c>
      <c r="Z438" s="1049" t="str">
        <f t="shared" si="91"/>
        <v/>
      </c>
      <c r="AA438" s="1049" t="str">
        <f t="shared" si="92"/>
        <v/>
      </c>
      <c r="AB438" s="1050" t="str">
        <f t="shared" si="93"/>
        <v/>
      </c>
      <c r="AD438" s="1052" t="str">
        <f t="shared" si="94"/>
        <v/>
      </c>
      <c r="AE438" s="1053" t="str">
        <f t="shared" si="95"/>
        <v/>
      </c>
    </row>
    <row r="439" spans="5:31" ht="12.75" customHeight="1">
      <c r="E439" s="1083" t="str">
        <f t="shared" si="84"/>
        <v/>
      </c>
      <c r="G439" s="1085" t="str">
        <f t="shared" si="83"/>
        <v/>
      </c>
      <c r="H439" s="1079" t="str">
        <f t="shared" si="85"/>
        <v/>
      </c>
      <c r="J439" s="1117" t="str">
        <f t="shared" si="86"/>
        <v>-</v>
      </c>
      <c r="L439" s="1041" t="str">
        <f t="shared" si="87"/>
        <v/>
      </c>
      <c r="W439" s="1046" t="str">
        <f t="shared" si="88"/>
        <v/>
      </c>
      <c r="X439" s="1047" t="str">
        <f t="shared" si="89"/>
        <v/>
      </c>
      <c r="Y439" s="1146" t="str">
        <f t="shared" si="90"/>
        <v/>
      </c>
      <c r="Z439" s="1049" t="str">
        <f t="shared" si="91"/>
        <v/>
      </c>
      <c r="AA439" s="1049" t="str">
        <f t="shared" si="92"/>
        <v/>
      </c>
      <c r="AB439" s="1050" t="str">
        <f t="shared" si="93"/>
        <v/>
      </c>
      <c r="AD439" s="1052" t="str">
        <f t="shared" si="94"/>
        <v/>
      </c>
      <c r="AE439" s="1053" t="str">
        <f t="shared" si="95"/>
        <v/>
      </c>
    </row>
    <row r="440" spans="5:31" ht="12.75" customHeight="1">
      <c r="E440" s="1083" t="str">
        <f t="shared" si="84"/>
        <v/>
      </c>
      <c r="G440" s="1085" t="str">
        <f t="shared" si="83"/>
        <v/>
      </c>
      <c r="H440" s="1079" t="str">
        <f t="shared" si="85"/>
        <v/>
      </c>
      <c r="J440" s="1117" t="str">
        <f t="shared" si="86"/>
        <v>-</v>
      </c>
      <c r="L440" s="1041" t="str">
        <f t="shared" si="87"/>
        <v/>
      </c>
      <c r="W440" s="1046" t="str">
        <f t="shared" si="88"/>
        <v/>
      </c>
      <c r="X440" s="1047" t="str">
        <f t="shared" si="89"/>
        <v/>
      </c>
      <c r="Y440" s="1146" t="str">
        <f t="shared" si="90"/>
        <v/>
      </c>
      <c r="Z440" s="1049" t="str">
        <f t="shared" si="91"/>
        <v/>
      </c>
      <c r="AA440" s="1049" t="str">
        <f t="shared" si="92"/>
        <v/>
      </c>
      <c r="AB440" s="1050" t="str">
        <f t="shared" si="93"/>
        <v/>
      </c>
      <c r="AD440" s="1052" t="str">
        <f t="shared" si="94"/>
        <v/>
      </c>
      <c r="AE440" s="1053" t="str">
        <f t="shared" si="95"/>
        <v/>
      </c>
    </row>
    <row r="441" spans="5:31" ht="12.75" customHeight="1">
      <c r="E441" s="1083" t="str">
        <f t="shared" si="84"/>
        <v/>
      </c>
      <c r="G441" s="1085" t="str">
        <f t="shared" si="83"/>
        <v/>
      </c>
      <c r="H441" s="1079" t="str">
        <f t="shared" si="85"/>
        <v/>
      </c>
      <c r="J441" s="1117" t="str">
        <f t="shared" si="86"/>
        <v>-</v>
      </c>
      <c r="L441" s="1041" t="str">
        <f t="shared" si="87"/>
        <v/>
      </c>
      <c r="W441" s="1046" t="str">
        <f t="shared" si="88"/>
        <v/>
      </c>
      <c r="X441" s="1047" t="str">
        <f t="shared" si="89"/>
        <v/>
      </c>
      <c r="Y441" s="1146" t="str">
        <f t="shared" si="90"/>
        <v/>
      </c>
      <c r="Z441" s="1049" t="str">
        <f t="shared" si="91"/>
        <v/>
      </c>
      <c r="AA441" s="1049" t="str">
        <f t="shared" si="92"/>
        <v/>
      </c>
      <c r="AB441" s="1050" t="str">
        <f t="shared" si="93"/>
        <v/>
      </c>
      <c r="AD441" s="1052" t="str">
        <f t="shared" si="94"/>
        <v/>
      </c>
      <c r="AE441" s="1053" t="str">
        <f t="shared" si="95"/>
        <v/>
      </c>
    </row>
    <row r="442" spans="5:31" ht="12.75" customHeight="1">
      <c r="E442" s="1083" t="str">
        <f t="shared" si="84"/>
        <v/>
      </c>
      <c r="G442" s="1085" t="str">
        <f t="shared" si="83"/>
        <v/>
      </c>
      <c r="H442" s="1079" t="str">
        <f t="shared" si="85"/>
        <v/>
      </c>
      <c r="J442" s="1117" t="str">
        <f t="shared" si="86"/>
        <v>-</v>
      </c>
      <c r="L442" s="1041" t="str">
        <f t="shared" si="87"/>
        <v/>
      </c>
      <c r="W442" s="1046" t="str">
        <f t="shared" si="88"/>
        <v/>
      </c>
      <c r="X442" s="1047" t="str">
        <f t="shared" si="89"/>
        <v/>
      </c>
      <c r="Y442" s="1146" t="str">
        <f t="shared" si="90"/>
        <v/>
      </c>
      <c r="Z442" s="1049" t="str">
        <f t="shared" si="91"/>
        <v/>
      </c>
      <c r="AA442" s="1049" t="str">
        <f t="shared" si="92"/>
        <v/>
      </c>
      <c r="AB442" s="1050" t="str">
        <f t="shared" si="93"/>
        <v/>
      </c>
      <c r="AD442" s="1052" t="str">
        <f t="shared" si="94"/>
        <v/>
      </c>
      <c r="AE442" s="1053" t="str">
        <f t="shared" si="95"/>
        <v/>
      </c>
    </row>
    <row r="443" spans="5:31" ht="12.75" customHeight="1">
      <c r="E443" s="1083" t="str">
        <f t="shared" si="84"/>
        <v/>
      </c>
      <c r="G443" s="1085" t="str">
        <f t="shared" si="83"/>
        <v/>
      </c>
      <c r="H443" s="1079" t="str">
        <f t="shared" si="85"/>
        <v/>
      </c>
      <c r="J443" s="1117" t="str">
        <f t="shared" si="86"/>
        <v>-</v>
      </c>
      <c r="L443" s="1041" t="str">
        <f t="shared" si="87"/>
        <v/>
      </c>
      <c r="W443" s="1046" t="str">
        <f t="shared" si="88"/>
        <v/>
      </c>
      <c r="X443" s="1047" t="str">
        <f t="shared" si="89"/>
        <v/>
      </c>
      <c r="Y443" s="1146" t="str">
        <f t="shared" si="90"/>
        <v/>
      </c>
      <c r="Z443" s="1049" t="str">
        <f t="shared" si="91"/>
        <v/>
      </c>
      <c r="AA443" s="1049" t="str">
        <f t="shared" si="92"/>
        <v/>
      </c>
      <c r="AB443" s="1050" t="str">
        <f t="shared" si="93"/>
        <v/>
      </c>
      <c r="AD443" s="1052" t="str">
        <f t="shared" si="94"/>
        <v/>
      </c>
      <c r="AE443" s="1053" t="str">
        <f t="shared" si="95"/>
        <v/>
      </c>
    </row>
    <row r="444" spans="5:31" ht="12.75" customHeight="1">
      <c r="E444" s="1083" t="str">
        <f t="shared" si="84"/>
        <v/>
      </c>
      <c r="G444" s="1085" t="str">
        <f t="shared" si="83"/>
        <v/>
      </c>
      <c r="H444" s="1079" t="str">
        <f t="shared" si="85"/>
        <v/>
      </c>
      <c r="J444" s="1117" t="str">
        <f t="shared" si="86"/>
        <v>-</v>
      </c>
      <c r="L444" s="1041" t="str">
        <f t="shared" si="87"/>
        <v/>
      </c>
      <c r="W444" s="1046" t="str">
        <f t="shared" si="88"/>
        <v/>
      </c>
      <c r="X444" s="1047" t="str">
        <f t="shared" si="89"/>
        <v/>
      </c>
      <c r="Y444" s="1146" t="str">
        <f t="shared" si="90"/>
        <v/>
      </c>
      <c r="Z444" s="1049" t="str">
        <f t="shared" si="91"/>
        <v/>
      </c>
      <c r="AA444" s="1049" t="str">
        <f t="shared" si="92"/>
        <v/>
      </c>
      <c r="AB444" s="1050" t="str">
        <f t="shared" si="93"/>
        <v/>
      </c>
      <c r="AD444" s="1052" t="str">
        <f t="shared" si="94"/>
        <v/>
      </c>
      <c r="AE444" s="1053" t="str">
        <f t="shared" si="95"/>
        <v/>
      </c>
    </row>
    <row r="445" spans="5:31" ht="12.75" customHeight="1">
      <c r="E445" s="1083" t="str">
        <f t="shared" si="84"/>
        <v/>
      </c>
      <c r="G445" s="1085" t="str">
        <f t="shared" si="83"/>
        <v/>
      </c>
      <c r="H445" s="1079" t="str">
        <f t="shared" si="85"/>
        <v/>
      </c>
      <c r="J445" s="1117" t="str">
        <f t="shared" si="86"/>
        <v>-</v>
      </c>
      <c r="L445" s="1041" t="str">
        <f t="shared" si="87"/>
        <v/>
      </c>
      <c r="W445" s="1046" t="str">
        <f t="shared" si="88"/>
        <v/>
      </c>
      <c r="X445" s="1047" t="str">
        <f t="shared" si="89"/>
        <v/>
      </c>
      <c r="Y445" s="1146" t="str">
        <f t="shared" si="90"/>
        <v/>
      </c>
      <c r="Z445" s="1049" t="str">
        <f t="shared" si="91"/>
        <v/>
      </c>
      <c r="AA445" s="1049" t="str">
        <f t="shared" si="92"/>
        <v/>
      </c>
      <c r="AB445" s="1050" t="str">
        <f t="shared" si="93"/>
        <v/>
      </c>
      <c r="AD445" s="1052" t="str">
        <f t="shared" si="94"/>
        <v/>
      </c>
      <c r="AE445" s="1053" t="str">
        <f t="shared" si="95"/>
        <v/>
      </c>
    </row>
    <row r="446" spans="5:31" ht="12.75" customHeight="1">
      <c r="E446" s="1083" t="str">
        <f t="shared" si="84"/>
        <v/>
      </c>
      <c r="G446" s="1085" t="str">
        <f t="shared" si="83"/>
        <v/>
      </c>
      <c r="H446" s="1079" t="str">
        <f t="shared" si="85"/>
        <v/>
      </c>
      <c r="J446" s="1117" t="str">
        <f t="shared" si="86"/>
        <v>-</v>
      </c>
      <c r="L446" s="1041" t="str">
        <f t="shared" si="87"/>
        <v/>
      </c>
      <c r="W446" s="1046" t="str">
        <f t="shared" si="88"/>
        <v/>
      </c>
      <c r="X446" s="1047" t="str">
        <f t="shared" si="89"/>
        <v/>
      </c>
      <c r="Y446" s="1146" t="str">
        <f t="shared" si="90"/>
        <v/>
      </c>
      <c r="Z446" s="1049" t="str">
        <f t="shared" si="91"/>
        <v/>
      </c>
      <c r="AA446" s="1049" t="str">
        <f t="shared" si="92"/>
        <v/>
      </c>
      <c r="AB446" s="1050" t="str">
        <f t="shared" si="93"/>
        <v/>
      </c>
      <c r="AD446" s="1052" t="str">
        <f t="shared" si="94"/>
        <v/>
      </c>
      <c r="AE446" s="1053" t="str">
        <f t="shared" si="95"/>
        <v/>
      </c>
    </row>
    <row r="447" spans="5:31" ht="12.75" customHeight="1">
      <c r="E447" s="1083" t="str">
        <f t="shared" si="84"/>
        <v/>
      </c>
      <c r="G447" s="1085" t="str">
        <f t="shared" si="83"/>
        <v/>
      </c>
      <c r="H447" s="1079" t="str">
        <f t="shared" si="85"/>
        <v/>
      </c>
      <c r="J447" s="1117" t="str">
        <f t="shared" si="86"/>
        <v>-</v>
      </c>
      <c r="L447" s="1041" t="str">
        <f t="shared" si="87"/>
        <v/>
      </c>
      <c r="W447" s="1046" t="str">
        <f t="shared" si="88"/>
        <v/>
      </c>
      <c r="X447" s="1047" t="str">
        <f t="shared" si="89"/>
        <v/>
      </c>
      <c r="Y447" s="1146" t="str">
        <f t="shared" si="90"/>
        <v/>
      </c>
      <c r="Z447" s="1049" t="str">
        <f t="shared" si="91"/>
        <v/>
      </c>
      <c r="AA447" s="1049" t="str">
        <f t="shared" si="92"/>
        <v/>
      </c>
      <c r="AB447" s="1050" t="str">
        <f t="shared" si="93"/>
        <v/>
      </c>
      <c r="AD447" s="1052" t="str">
        <f t="shared" si="94"/>
        <v/>
      </c>
      <c r="AE447" s="1053" t="str">
        <f t="shared" si="95"/>
        <v/>
      </c>
    </row>
    <row r="448" spans="5:31" ht="12.75" customHeight="1">
      <c r="E448" s="1083" t="str">
        <f t="shared" si="84"/>
        <v/>
      </c>
      <c r="G448" s="1085" t="str">
        <f t="shared" si="83"/>
        <v/>
      </c>
      <c r="H448" s="1079" t="str">
        <f t="shared" si="85"/>
        <v/>
      </c>
      <c r="J448" s="1117" t="str">
        <f t="shared" si="86"/>
        <v>-</v>
      </c>
      <c r="L448" s="1041" t="str">
        <f t="shared" si="87"/>
        <v/>
      </c>
      <c r="W448" s="1046" t="str">
        <f t="shared" si="88"/>
        <v/>
      </c>
      <c r="X448" s="1047" t="str">
        <f t="shared" si="89"/>
        <v/>
      </c>
      <c r="Y448" s="1146" t="str">
        <f t="shared" si="90"/>
        <v/>
      </c>
      <c r="Z448" s="1049" t="str">
        <f t="shared" si="91"/>
        <v/>
      </c>
      <c r="AA448" s="1049" t="str">
        <f t="shared" si="92"/>
        <v/>
      </c>
      <c r="AB448" s="1050" t="str">
        <f t="shared" si="93"/>
        <v/>
      </c>
      <c r="AD448" s="1052" t="str">
        <f t="shared" si="94"/>
        <v/>
      </c>
      <c r="AE448" s="1053" t="str">
        <f t="shared" si="95"/>
        <v/>
      </c>
    </row>
    <row r="449" spans="5:31" ht="12.75" customHeight="1">
      <c r="E449" s="1083" t="str">
        <f t="shared" si="84"/>
        <v/>
      </c>
      <c r="G449" s="1085" t="str">
        <f t="shared" si="83"/>
        <v/>
      </c>
      <c r="H449" s="1079" t="str">
        <f t="shared" si="85"/>
        <v/>
      </c>
      <c r="J449" s="1117" t="str">
        <f t="shared" si="86"/>
        <v>-</v>
      </c>
      <c r="L449" s="1041" t="str">
        <f t="shared" si="87"/>
        <v/>
      </c>
      <c r="W449" s="1046" t="str">
        <f t="shared" si="88"/>
        <v/>
      </c>
      <c r="X449" s="1047" t="str">
        <f t="shared" si="89"/>
        <v/>
      </c>
      <c r="Y449" s="1146" t="str">
        <f t="shared" si="90"/>
        <v/>
      </c>
      <c r="Z449" s="1049" t="str">
        <f t="shared" si="91"/>
        <v/>
      </c>
      <c r="AA449" s="1049" t="str">
        <f t="shared" si="92"/>
        <v/>
      </c>
      <c r="AB449" s="1050" t="str">
        <f t="shared" si="93"/>
        <v/>
      </c>
      <c r="AD449" s="1052" t="str">
        <f t="shared" si="94"/>
        <v/>
      </c>
      <c r="AE449" s="1053" t="str">
        <f t="shared" si="95"/>
        <v/>
      </c>
    </row>
    <row r="450" spans="5:31" ht="12.75" customHeight="1">
      <c r="E450" s="1083" t="str">
        <f t="shared" si="84"/>
        <v/>
      </c>
      <c r="G450" s="1085" t="str">
        <f t="shared" ref="G450:G513" si="96">IF(F450="Paid","Settled",IF(E450="","",IF(E450&lt;0,"Over Due",IF(E450&lt;=10,"Due soon",IF(E450&lt;=20,"FP need",IF(E450&lt;=30,"Pending","Pending"))))))</f>
        <v/>
      </c>
      <c r="H450" s="1079" t="str">
        <f t="shared" si="85"/>
        <v/>
      </c>
      <c r="J450" s="1117" t="str">
        <f t="shared" si="86"/>
        <v>-</v>
      </c>
      <c r="L450" s="1041" t="str">
        <f t="shared" si="87"/>
        <v/>
      </c>
      <c r="W450" s="1046" t="str">
        <f t="shared" si="88"/>
        <v/>
      </c>
      <c r="X450" s="1047" t="str">
        <f t="shared" si="89"/>
        <v/>
      </c>
      <c r="Y450" s="1146" t="str">
        <f t="shared" si="90"/>
        <v/>
      </c>
      <c r="Z450" s="1049" t="str">
        <f t="shared" si="91"/>
        <v/>
      </c>
      <c r="AA450" s="1049" t="str">
        <f t="shared" si="92"/>
        <v/>
      </c>
      <c r="AB450" s="1050" t="str">
        <f t="shared" si="93"/>
        <v/>
      </c>
      <c r="AD450" s="1052" t="str">
        <f t="shared" si="94"/>
        <v/>
      </c>
      <c r="AE450" s="1053" t="str">
        <f t="shared" si="95"/>
        <v/>
      </c>
    </row>
    <row r="451" spans="5:31" ht="12.75" customHeight="1">
      <c r="E451" s="1083" t="str">
        <f t="shared" ref="E451:E514" si="97">IF(D451="","",IF(F451="paid",0,I451-J451))</f>
        <v/>
      </c>
      <c r="G451" s="1085" t="str">
        <f t="shared" si="96"/>
        <v/>
      </c>
      <c r="H451" s="1079" t="str">
        <f t="shared" ref="H451:H514" si="98">IFERROR(CHOOSE($X451,"መስከረም","ጥቅምት","ህዳር  ","ታህሳስ ","ጥር ","የካቲት ","መጋቢት ","ሚይዚያ ","ግንቦት ","ሰኔ ","ሐምሌ ","ነሐሴ ","Pagume"),"")</f>
        <v/>
      </c>
      <c r="J451" s="1117" t="str">
        <f t="shared" ref="J451:J514" si="99">IF(D451="","-",$Q$1-D451)</f>
        <v>-</v>
      </c>
      <c r="L451" s="1041" t="str">
        <f t="shared" ref="L451:L514" si="100">IF(E451="","",$Q$1+E451)</f>
        <v/>
      </c>
      <c r="W451" s="1046" t="str">
        <f t="shared" ref="W451:W514" si="101">IF($D451="","",_xlfn.LET(_xlpm.gDate,D451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51" s="1047" t="str">
        <f t="shared" ref="X451:X514" si="102">IF($W451="","",TEXT($W451,"mm"))</f>
        <v/>
      </c>
      <c r="Y451" s="1146" t="str">
        <f t="shared" ref="Y451:Y514" si="103">IFERROR(CHOOSE(X451,"መስከረም","ጥቅምት","ህዳር  ","ታህሳስ ","ጥር ","የካቲት ","መጋቢት ","ሚይዚያ ","ግንቦት ","ሰኔ ","ሐምሌ ","ነሐሴ ","Pagume"),"")</f>
        <v/>
      </c>
      <c r="Z451" s="1049" t="str">
        <f t="shared" ref="Z451:Z514" si="104">IF($K451="","",_xlfn.LET(_xlpm.gDate,K451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51" s="1049" t="str">
        <f t="shared" ref="AA451:AA514" si="105">IF($Z451="","",TEXT($Z451,"mm"))</f>
        <v/>
      </c>
      <c r="AB451" s="1050" t="str">
        <f t="shared" ref="AB451:AB505" si="106">IFERROR(CHOOSE(AA451,"መስከረም","ጥቅምት","ህዳር  ","ታህሳስ ","ጥር ","የካቲት ","መጋቢት ","ሚይዚያ ","ግንቦት ","ሰኔ ","ሐምሌ ","ነሐሴ ","Pagume"),"")</f>
        <v/>
      </c>
      <c r="AD451" s="1052" t="str">
        <f t="shared" ref="AD451:AD514" si="107">IF($D451="","",YEAR(D451)&amp;"-W"&amp;WEEKNUM(D451,2))</f>
        <v/>
      </c>
      <c r="AE451" s="1053" t="str">
        <f t="shared" ref="AE451:AE514" si="108">IF($K451="","",YEAR(K451)&amp;"-W"&amp;WEEKNUM(K451,2))</f>
        <v/>
      </c>
    </row>
    <row r="452" spans="5:31" ht="12.75" customHeight="1">
      <c r="E452" s="1083" t="str">
        <f t="shared" si="97"/>
        <v/>
      </c>
      <c r="G452" s="1085" t="str">
        <f t="shared" si="96"/>
        <v/>
      </c>
      <c r="H452" s="1079" t="str">
        <f t="shared" si="98"/>
        <v/>
      </c>
      <c r="J452" s="1117" t="str">
        <f t="shared" si="99"/>
        <v>-</v>
      </c>
      <c r="L452" s="1041" t="str">
        <f t="shared" si="100"/>
        <v/>
      </c>
      <c r="W452" s="1046" t="str">
        <f t="shared" si="101"/>
        <v/>
      </c>
      <c r="X452" s="1047" t="str">
        <f t="shared" si="102"/>
        <v/>
      </c>
      <c r="Y452" s="1146" t="str">
        <f t="shared" si="103"/>
        <v/>
      </c>
      <c r="Z452" s="1049" t="str">
        <f t="shared" si="104"/>
        <v/>
      </c>
      <c r="AA452" s="1049" t="str">
        <f t="shared" si="105"/>
        <v/>
      </c>
      <c r="AB452" s="1050" t="str">
        <f t="shared" si="106"/>
        <v/>
      </c>
      <c r="AD452" s="1052" t="str">
        <f t="shared" si="107"/>
        <v/>
      </c>
      <c r="AE452" s="1053" t="str">
        <f t="shared" si="108"/>
        <v/>
      </c>
    </row>
    <row r="453" spans="5:31" ht="12.75" customHeight="1">
      <c r="E453" s="1083" t="str">
        <f t="shared" si="97"/>
        <v/>
      </c>
      <c r="G453" s="1085" t="str">
        <f t="shared" si="96"/>
        <v/>
      </c>
      <c r="H453" s="1079" t="str">
        <f t="shared" si="98"/>
        <v/>
      </c>
      <c r="J453" s="1117" t="str">
        <f t="shared" si="99"/>
        <v>-</v>
      </c>
      <c r="L453" s="1041" t="str">
        <f t="shared" si="100"/>
        <v/>
      </c>
      <c r="W453" s="1046" t="str">
        <f t="shared" si="101"/>
        <v/>
      </c>
      <c r="X453" s="1047" t="str">
        <f t="shared" si="102"/>
        <v/>
      </c>
      <c r="Y453" s="1146" t="str">
        <f t="shared" si="103"/>
        <v/>
      </c>
      <c r="Z453" s="1049" t="str">
        <f t="shared" si="104"/>
        <v/>
      </c>
      <c r="AA453" s="1049" t="str">
        <f t="shared" si="105"/>
        <v/>
      </c>
      <c r="AB453" s="1050" t="str">
        <f t="shared" si="106"/>
        <v/>
      </c>
      <c r="AD453" s="1052" t="str">
        <f t="shared" si="107"/>
        <v/>
      </c>
      <c r="AE453" s="1053" t="str">
        <f t="shared" si="108"/>
        <v/>
      </c>
    </row>
    <row r="454" spans="5:31" ht="12.75" customHeight="1">
      <c r="E454" s="1083" t="str">
        <f t="shared" si="97"/>
        <v/>
      </c>
      <c r="G454" s="1085" t="str">
        <f t="shared" si="96"/>
        <v/>
      </c>
      <c r="H454" s="1079" t="str">
        <f t="shared" si="98"/>
        <v/>
      </c>
      <c r="J454" s="1117" t="str">
        <f t="shared" si="99"/>
        <v>-</v>
      </c>
      <c r="L454" s="1041" t="str">
        <f t="shared" si="100"/>
        <v/>
      </c>
      <c r="W454" s="1046" t="str">
        <f t="shared" si="101"/>
        <v/>
      </c>
      <c r="X454" s="1047" t="str">
        <f t="shared" si="102"/>
        <v/>
      </c>
      <c r="Y454" s="1146" t="str">
        <f t="shared" si="103"/>
        <v/>
      </c>
      <c r="Z454" s="1049" t="str">
        <f t="shared" si="104"/>
        <v/>
      </c>
      <c r="AA454" s="1049" t="str">
        <f t="shared" si="105"/>
        <v/>
      </c>
      <c r="AB454" s="1050" t="str">
        <f t="shared" si="106"/>
        <v/>
      </c>
      <c r="AD454" s="1052" t="str">
        <f t="shared" si="107"/>
        <v/>
      </c>
      <c r="AE454" s="1053" t="str">
        <f t="shared" si="108"/>
        <v/>
      </c>
    </row>
    <row r="455" spans="5:31" ht="12.75" customHeight="1">
      <c r="E455" s="1083" t="str">
        <f t="shared" si="97"/>
        <v/>
      </c>
      <c r="G455" s="1085" t="str">
        <f t="shared" si="96"/>
        <v/>
      </c>
      <c r="H455" s="1079" t="str">
        <f t="shared" si="98"/>
        <v/>
      </c>
      <c r="J455" s="1117" t="str">
        <f t="shared" si="99"/>
        <v>-</v>
      </c>
      <c r="L455" s="1041" t="str">
        <f t="shared" si="100"/>
        <v/>
      </c>
      <c r="W455" s="1046" t="str">
        <f t="shared" si="101"/>
        <v/>
      </c>
      <c r="X455" s="1047" t="str">
        <f t="shared" si="102"/>
        <v/>
      </c>
      <c r="Y455" s="1146" t="str">
        <f t="shared" si="103"/>
        <v/>
      </c>
      <c r="Z455" s="1049" t="str">
        <f t="shared" si="104"/>
        <v/>
      </c>
      <c r="AA455" s="1049" t="str">
        <f t="shared" si="105"/>
        <v/>
      </c>
      <c r="AB455" s="1050" t="str">
        <f t="shared" si="106"/>
        <v/>
      </c>
      <c r="AD455" s="1052" t="str">
        <f t="shared" si="107"/>
        <v/>
      </c>
      <c r="AE455" s="1053" t="str">
        <f t="shared" si="108"/>
        <v/>
      </c>
    </row>
    <row r="456" spans="5:31" ht="12.75" customHeight="1">
      <c r="E456" s="1083" t="str">
        <f t="shared" si="97"/>
        <v/>
      </c>
      <c r="G456" s="1085" t="str">
        <f t="shared" si="96"/>
        <v/>
      </c>
      <c r="H456" s="1079" t="str">
        <f t="shared" si="98"/>
        <v/>
      </c>
      <c r="J456" s="1117" t="str">
        <f t="shared" si="99"/>
        <v>-</v>
      </c>
      <c r="L456" s="1041" t="str">
        <f t="shared" si="100"/>
        <v/>
      </c>
      <c r="W456" s="1046" t="str">
        <f t="shared" si="101"/>
        <v/>
      </c>
      <c r="X456" s="1047" t="str">
        <f t="shared" si="102"/>
        <v/>
      </c>
      <c r="Y456" s="1146" t="str">
        <f t="shared" si="103"/>
        <v/>
      </c>
      <c r="Z456" s="1049" t="str">
        <f t="shared" si="104"/>
        <v/>
      </c>
      <c r="AA456" s="1049" t="str">
        <f t="shared" si="105"/>
        <v/>
      </c>
      <c r="AB456" s="1050" t="str">
        <f t="shared" si="106"/>
        <v/>
      </c>
      <c r="AD456" s="1052" t="str">
        <f t="shared" si="107"/>
        <v/>
      </c>
      <c r="AE456" s="1053" t="str">
        <f t="shared" si="108"/>
        <v/>
      </c>
    </row>
    <row r="457" spans="5:31" ht="12.75" customHeight="1">
      <c r="E457" s="1083" t="str">
        <f t="shared" si="97"/>
        <v/>
      </c>
      <c r="G457" s="1085" t="str">
        <f t="shared" si="96"/>
        <v/>
      </c>
      <c r="H457" s="1079" t="str">
        <f t="shared" si="98"/>
        <v/>
      </c>
      <c r="J457" s="1117" t="str">
        <f t="shared" si="99"/>
        <v>-</v>
      </c>
      <c r="L457" s="1041" t="str">
        <f t="shared" si="100"/>
        <v/>
      </c>
      <c r="W457" s="1046" t="str">
        <f t="shared" si="101"/>
        <v/>
      </c>
      <c r="X457" s="1047" t="str">
        <f t="shared" si="102"/>
        <v/>
      </c>
      <c r="Y457" s="1146" t="str">
        <f t="shared" si="103"/>
        <v/>
      </c>
      <c r="Z457" s="1049" t="str">
        <f t="shared" si="104"/>
        <v/>
      </c>
      <c r="AA457" s="1049" t="str">
        <f t="shared" si="105"/>
        <v/>
      </c>
      <c r="AB457" s="1050" t="str">
        <f t="shared" si="106"/>
        <v/>
      </c>
      <c r="AD457" s="1052" t="str">
        <f t="shared" si="107"/>
        <v/>
      </c>
      <c r="AE457" s="1053" t="str">
        <f t="shared" si="108"/>
        <v/>
      </c>
    </row>
    <row r="458" spans="5:31" ht="12.75" customHeight="1">
      <c r="E458" s="1083" t="str">
        <f t="shared" si="97"/>
        <v/>
      </c>
      <c r="G458" s="1085" t="str">
        <f t="shared" si="96"/>
        <v/>
      </c>
      <c r="H458" s="1079" t="str">
        <f t="shared" si="98"/>
        <v/>
      </c>
      <c r="J458" s="1117" t="str">
        <f t="shared" si="99"/>
        <v>-</v>
      </c>
      <c r="L458" s="1041" t="str">
        <f t="shared" si="100"/>
        <v/>
      </c>
      <c r="W458" s="1046" t="str">
        <f t="shared" si="101"/>
        <v/>
      </c>
      <c r="X458" s="1047" t="str">
        <f t="shared" si="102"/>
        <v/>
      </c>
      <c r="Y458" s="1146" t="str">
        <f t="shared" si="103"/>
        <v/>
      </c>
      <c r="Z458" s="1049" t="str">
        <f t="shared" si="104"/>
        <v/>
      </c>
      <c r="AA458" s="1049" t="str">
        <f t="shared" si="105"/>
        <v/>
      </c>
      <c r="AB458" s="1050" t="str">
        <f t="shared" si="106"/>
        <v/>
      </c>
      <c r="AD458" s="1052" t="str">
        <f t="shared" si="107"/>
        <v/>
      </c>
      <c r="AE458" s="1053" t="str">
        <f t="shared" si="108"/>
        <v/>
      </c>
    </row>
    <row r="459" spans="5:31" ht="12.75" customHeight="1">
      <c r="E459" s="1083" t="str">
        <f t="shared" si="97"/>
        <v/>
      </c>
      <c r="G459" s="1085" t="str">
        <f t="shared" si="96"/>
        <v/>
      </c>
      <c r="H459" s="1079" t="str">
        <f t="shared" si="98"/>
        <v/>
      </c>
      <c r="J459" s="1117" t="str">
        <f t="shared" si="99"/>
        <v>-</v>
      </c>
      <c r="L459" s="1041" t="str">
        <f t="shared" si="100"/>
        <v/>
      </c>
      <c r="W459" s="1046" t="str">
        <f t="shared" si="101"/>
        <v/>
      </c>
      <c r="X459" s="1047" t="str">
        <f t="shared" si="102"/>
        <v/>
      </c>
      <c r="Y459" s="1146" t="str">
        <f t="shared" si="103"/>
        <v/>
      </c>
      <c r="Z459" s="1049" t="str">
        <f t="shared" si="104"/>
        <v/>
      </c>
      <c r="AA459" s="1049" t="str">
        <f t="shared" si="105"/>
        <v/>
      </c>
      <c r="AB459" s="1050" t="str">
        <f t="shared" si="106"/>
        <v/>
      </c>
      <c r="AD459" s="1052" t="str">
        <f t="shared" si="107"/>
        <v/>
      </c>
      <c r="AE459" s="1053" t="str">
        <f t="shared" si="108"/>
        <v/>
      </c>
    </row>
    <row r="460" spans="5:31" ht="12.75" customHeight="1">
      <c r="E460" s="1083" t="str">
        <f t="shared" si="97"/>
        <v/>
      </c>
      <c r="G460" s="1085" t="str">
        <f t="shared" si="96"/>
        <v/>
      </c>
      <c r="H460" s="1079" t="str">
        <f t="shared" si="98"/>
        <v/>
      </c>
      <c r="J460" s="1117" t="str">
        <f t="shared" si="99"/>
        <v>-</v>
      </c>
      <c r="L460" s="1041" t="str">
        <f t="shared" si="100"/>
        <v/>
      </c>
      <c r="W460" s="1046" t="str">
        <f t="shared" si="101"/>
        <v/>
      </c>
      <c r="X460" s="1047" t="str">
        <f t="shared" si="102"/>
        <v/>
      </c>
      <c r="Y460" s="1146" t="str">
        <f t="shared" si="103"/>
        <v/>
      </c>
      <c r="Z460" s="1049" t="str">
        <f t="shared" si="104"/>
        <v/>
      </c>
      <c r="AA460" s="1049" t="str">
        <f t="shared" si="105"/>
        <v/>
      </c>
      <c r="AB460" s="1050" t="str">
        <f t="shared" si="106"/>
        <v/>
      </c>
      <c r="AD460" s="1052" t="str">
        <f t="shared" si="107"/>
        <v/>
      </c>
      <c r="AE460" s="1053" t="str">
        <f t="shared" si="108"/>
        <v/>
      </c>
    </row>
    <row r="461" spans="5:31" ht="12.75" customHeight="1">
      <c r="E461" s="1083" t="str">
        <f t="shared" si="97"/>
        <v/>
      </c>
      <c r="G461" s="1085" t="str">
        <f t="shared" si="96"/>
        <v/>
      </c>
      <c r="H461" s="1079" t="str">
        <f t="shared" si="98"/>
        <v/>
      </c>
      <c r="J461" s="1117" t="str">
        <f t="shared" si="99"/>
        <v>-</v>
      </c>
      <c r="L461" s="1041" t="str">
        <f t="shared" si="100"/>
        <v/>
      </c>
      <c r="W461" s="1046" t="str">
        <f t="shared" si="101"/>
        <v/>
      </c>
      <c r="X461" s="1047" t="str">
        <f t="shared" si="102"/>
        <v/>
      </c>
      <c r="Y461" s="1146" t="str">
        <f t="shared" si="103"/>
        <v/>
      </c>
      <c r="Z461" s="1049" t="str">
        <f t="shared" si="104"/>
        <v/>
      </c>
      <c r="AA461" s="1049" t="str">
        <f t="shared" si="105"/>
        <v/>
      </c>
      <c r="AB461" s="1050" t="str">
        <f t="shared" si="106"/>
        <v/>
      </c>
      <c r="AD461" s="1052" t="str">
        <f t="shared" si="107"/>
        <v/>
      </c>
      <c r="AE461" s="1053" t="str">
        <f t="shared" si="108"/>
        <v/>
      </c>
    </row>
    <row r="462" spans="5:31" ht="12.75" customHeight="1">
      <c r="E462" s="1083" t="str">
        <f t="shared" si="97"/>
        <v/>
      </c>
      <c r="G462" s="1085" t="str">
        <f t="shared" si="96"/>
        <v/>
      </c>
      <c r="H462" s="1079" t="str">
        <f t="shared" si="98"/>
        <v/>
      </c>
      <c r="J462" s="1117" t="str">
        <f t="shared" si="99"/>
        <v>-</v>
      </c>
      <c r="L462" s="1041" t="str">
        <f t="shared" si="100"/>
        <v/>
      </c>
      <c r="W462" s="1046" t="str">
        <f t="shared" si="101"/>
        <v/>
      </c>
      <c r="X462" s="1047" t="str">
        <f t="shared" si="102"/>
        <v/>
      </c>
      <c r="Y462" s="1146" t="str">
        <f t="shared" si="103"/>
        <v/>
      </c>
      <c r="Z462" s="1049" t="str">
        <f t="shared" si="104"/>
        <v/>
      </c>
      <c r="AA462" s="1049" t="str">
        <f t="shared" si="105"/>
        <v/>
      </c>
      <c r="AB462" s="1050" t="str">
        <f t="shared" si="106"/>
        <v/>
      </c>
      <c r="AD462" s="1052" t="str">
        <f t="shared" si="107"/>
        <v/>
      </c>
      <c r="AE462" s="1053" t="str">
        <f t="shared" si="108"/>
        <v/>
      </c>
    </row>
    <row r="463" spans="5:31" ht="12.75" customHeight="1">
      <c r="E463" s="1083" t="str">
        <f t="shared" si="97"/>
        <v/>
      </c>
      <c r="G463" s="1085" t="str">
        <f t="shared" si="96"/>
        <v/>
      </c>
      <c r="H463" s="1079" t="str">
        <f t="shared" si="98"/>
        <v/>
      </c>
      <c r="J463" s="1117" t="str">
        <f t="shared" si="99"/>
        <v>-</v>
      </c>
      <c r="L463" s="1041" t="str">
        <f t="shared" si="100"/>
        <v/>
      </c>
      <c r="W463" s="1046" t="str">
        <f t="shared" si="101"/>
        <v/>
      </c>
      <c r="X463" s="1047" t="str">
        <f t="shared" si="102"/>
        <v/>
      </c>
      <c r="Y463" s="1146" t="str">
        <f t="shared" si="103"/>
        <v/>
      </c>
      <c r="Z463" s="1049" t="str">
        <f t="shared" si="104"/>
        <v/>
      </c>
      <c r="AA463" s="1049" t="str">
        <f t="shared" si="105"/>
        <v/>
      </c>
      <c r="AB463" s="1050" t="str">
        <f t="shared" si="106"/>
        <v/>
      </c>
      <c r="AD463" s="1052" t="str">
        <f t="shared" si="107"/>
        <v/>
      </c>
      <c r="AE463" s="1053" t="str">
        <f t="shared" si="108"/>
        <v/>
      </c>
    </row>
    <row r="464" spans="5:31" ht="12.75" customHeight="1">
      <c r="E464" s="1083" t="str">
        <f t="shared" si="97"/>
        <v/>
      </c>
      <c r="G464" s="1085" t="str">
        <f t="shared" si="96"/>
        <v/>
      </c>
      <c r="H464" s="1079" t="str">
        <f t="shared" si="98"/>
        <v/>
      </c>
      <c r="J464" s="1117" t="str">
        <f t="shared" si="99"/>
        <v>-</v>
      </c>
      <c r="L464" s="1041" t="str">
        <f t="shared" si="100"/>
        <v/>
      </c>
      <c r="W464" s="1046" t="str">
        <f t="shared" si="101"/>
        <v/>
      </c>
      <c r="X464" s="1047" t="str">
        <f t="shared" si="102"/>
        <v/>
      </c>
      <c r="Y464" s="1146" t="str">
        <f t="shared" si="103"/>
        <v/>
      </c>
      <c r="Z464" s="1049" t="str">
        <f t="shared" si="104"/>
        <v/>
      </c>
      <c r="AA464" s="1049" t="str">
        <f t="shared" si="105"/>
        <v/>
      </c>
      <c r="AB464" s="1050" t="str">
        <f t="shared" si="106"/>
        <v/>
      </c>
      <c r="AD464" s="1052" t="str">
        <f t="shared" si="107"/>
        <v/>
      </c>
      <c r="AE464" s="1053" t="str">
        <f t="shared" si="108"/>
        <v/>
      </c>
    </row>
    <row r="465" spans="5:31" ht="12.75" customHeight="1">
      <c r="E465" s="1083" t="str">
        <f t="shared" si="97"/>
        <v/>
      </c>
      <c r="G465" s="1085" t="str">
        <f t="shared" si="96"/>
        <v/>
      </c>
      <c r="H465" s="1079" t="str">
        <f t="shared" si="98"/>
        <v/>
      </c>
      <c r="J465" s="1117" t="str">
        <f t="shared" si="99"/>
        <v>-</v>
      </c>
      <c r="L465" s="1041" t="str">
        <f t="shared" si="100"/>
        <v/>
      </c>
      <c r="W465" s="1046" t="str">
        <f t="shared" si="101"/>
        <v/>
      </c>
      <c r="X465" s="1047" t="str">
        <f t="shared" si="102"/>
        <v/>
      </c>
      <c r="Y465" s="1146" t="str">
        <f t="shared" si="103"/>
        <v/>
      </c>
      <c r="Z465" s="1049" t="str">
        <f t="shared" si="104"/>
        <v/>
      </c>
      <c r="AA465" s="1049" t="str">
        <f t="shared" si="105"/>
        <v/>
      </c>
      <c r="AB465" s="1050" t="str">
        <f t="shared" si="106"/>
        <v/>
      </c>
      <c r="AD465" s="1052" t="str">
        <f t="shared" si="107"/>
        <v/>
      </c>
      <c r="AE465" s="1053" t="str">
        <f t="shared" si="108"/>
        <v/>
      </c>
    </row>
    <row r="466" spans="5:31" ht="12.75" customHeight="1">
      <c r="E466" s="1083" t="str">
        <f t="shared" si="97"/>
        <v/>
      </c>
      <c r="G466" s="1085" t="str">
        <f t="shared" si="96"/>
        <v/>
      </c>
      <c r="H466" s="1079" t="str">
        <f t="shared" si="98"/>
        <v/>
      </c>
      <c r="J466" s="1117" t="str">
        <f t="shared" si="99"/>
        <v>-</v>
      </c>
      <c r="L466" s="1041" t="str">
        <f t="shared" si="100"/>
        <v/>
      </c>
      <c r="W466" s="1046" t="str">
        <f t="shared" si="101"/>
        <v/>
      </c>
      <c r="X466" s="1047" t="str">
        <f t="shared" si="102"/>
        <v/>
      </c>
      <c r="Y466" s="1146" t="str">
        <f t="shared" si="103"/>
        <v/>
      </c>
      <c r="Z466" s="1049" t="str">
        <f t="shared" si="104"/>
        <v/>
      </c>
      <c r="AA466" s="1049" t="str">
        <f t="shared" si="105"/>
        <v/>
      </c>
      <c r="AB466" s="1050" t="str">
        <f t="shared" si="106"/>
        <v/>
      </c>
      <c r="AD466" s="1052" t="str">
        <f t="shared" si="107"/>
        <v/>
      </c>
      <c r="AE466" s="1053" t="str">
        <f t="shared" si="108"/>
        <v/>
      </c>
    </row>
    <row r="467" spans="5:31" ht="12.75" customHeight="1">
      <c r="E467" s="1083" t="str">
        <f t="shared" si="97"/>
        <v/>
      </c>
      <c r="G467" s="1085" t="str">
        <f t="shared" si="96"/>
        <v/>
      </c>
      <c r="H467" s="1079" t="str">
        <f t="shared" si="98"/>
        <v/>
      </c>
      <c r="J467" s="1117" t="str">
        <f t="shared" si="99"/>
        <v>-</v>
      </c>
      <c r="L467" s="1041" t="str">
        <f t="shared" si="100"/>
        <v/>
      </c>
      <c r="W467" s="1046" t="str">
        <f t="shared" si="101"/>
        <v/>
      </c>
      <c r="X467" s="1047" t="str">
        <f t="shared" si="102"/>
        <v/>
      </c>
      <c r="Y467" s="1146" t="str">
        <f t="shared" si="103"/>
        <v/>
      </c>
      <c r="Z467" s="1049" t="str">
        <f t="shared" si="104"/>
        <v/>
      </c>
      <c r="AA467" s="1049" t="str">
        <f t="shared" si="105"/>
        <v/>
      </c>
      <c r="AB467" s="1050" t="str">
        <f t="shared" si="106"/>
        <v/>
      </c>
      <c r="AD467" s="1052" t="str">
        <f t="shared" si="107"/>
        <v/>
      </c>
      <c r="AE467" s="1053" t="str">
        <f t="shared" si="108"/>
        <v/>
      </c>
    </row>
    <row r="468" spans="5:31" ht="12.75" customHeight="1">
      <c r="E468" s="1083" t="str">
        <f t="shared" si="97"/>
        <v/>
      </c>
      <c r="G468" s="1085" t="str">
        <f t="shared" si="96"/>
        <v/>
      </c>
      <c r="H468" s="1079" t="str">
        <f t="shared" si="98"/>
        <v/>
      </c>
      <c r="J468" s="1117" t="str">
        <f t="shared" si="99"/>
        <v>-</v>
      </c>
      <c r="L468" s="1041" t="str">
        <f t="shared" si="100"/>
        <v/>
      </c>
      <c r="W468" s="1046" t="str">
        <f t="shared" si="101"/>
        <v/>
      </c>
      <c r="X468" s="1047" t="str">
        <f t="shared" si="102"/>
        <v/>
      </c>
      <c r="Y468" s="1146" t="str">
        <f t="shared" si="103"/>
        <v/>
      </c>
      <c r="Z468" s="1049" t="str">
        <f t="shared" si="104"/>
        <v/>
      </c>
      <c r="AA468" s="1049" t="str">
        <f t="shared" si="105"/>
        <v/>
      </c>
      <c r="AB468" s="1050" t="str">
        <f t="shared" si="106"/>
        <v/>
      </c>
      <c r="AD468" s="1052" t="str">
        <f t="shared" si="107"/>
        <v/>
      </c>
      <c r="AE468" s="1053" t="str">
        <f t="shared" si="108"/>
        <v/>
      </c>
    </row>
    <row r="469" spans="5:31" ht="12.75" customHeight="1">
      <c r="E469" s="1083" t="str">
        <f t="shared" si="97"/>
        <v/>
      </c>
      <c r="G469" s="1085" t="str">
        <f t="shared" si="96"/>
        <v/>
      </c>
      <c r="H469" s="1079" t="str">
        <f t="shared" si="98"/>
        <v/>
      </c>
      <c r="J469" s="1117" t="str">
        <f t="shared" si="99"/>
        <v>-</v>
      </c>
      <c r="L469" s="1041" t="str">
        <f t="shared" si="100"/>
        <v/>
      </c>
      <c r="W469" s="1046" t="str">
        <f t="shared" si="101"/>
        <v/>
      </c>
      <c r="X469" s="1047" t="str">
        <f t="shared" si="102"/>
        <v/>
      </c>
      <c r="Y469" s="1146" t="str">
        <f t="shared" si="103"/>
        <v/>
      </c>
      <c r="Z469" s="1049" t="str">
        <f t="shared" si="104"/>
        <v/>
      </c>
      <c r="AA469" s="1049" t="str">
        <f t="shared" si="105"/>
        <v/>
      </c>
      <c r="AB469" s="1050" t="str">
        <f t="shared" si="106"/>
        <v/>
      </c>
      <c r="AD469" s="1052" t="str">
        <f t="shared" si="107"/>
        <v/>
      </c>
      <c r="AE469" s="1053" t="str">
        <f t="shared" si="108"/>
        <v/>
      </c>
    </row>
    <row r="470" spans="5:31" ht="12.75" customHeight="1">
      <c r="E470" s="1083" t="str">
        <f t="shared" si="97"/>
        <v/>
      </c>
      <c r="G470" s="1085" t="str">
        <f t="shared" si="96"/>
        <v/>
      </c>
      <c r="H470" s="1079" t="str">
        <f t="shared" si="98"/>
        <v/>
      </c>
      <c r="J470" s="1117" t="str">
        <f t="shared" si="99"/>
        <v>-</v>
      </c>
      <c r="L470" s="1041" t="str">
        <f t="shared" si="100"/>
        <v/>
      </c>
      <c r="W470" s="1046" t="str">
        <f t="shared" si="101"/>
        <v/>
      </c>
      <c r="X470" s="1047" t="str">
        <f t="shared" si="102"/>
        <v/>
      </c>
      <c r="Y470" s="1146" t="str">
        <f t="shared" si="103"/>
        <v/>
      </c>
      <c r="Z470" s="1049" t="str">
        <f t="shared" si="104"/>
        <v/>
      </c>
      <c r="AA470" s="1049" t="str">
        <f t="shared" si="105"/>
        <v/>
      </c>
      <c r="AB470" s="1050" t="str">
        <f t="shared" si="106"/>
        <v/>
      </c>
      <c r="AD470" s="1052" t="str">
        <f t="shared" si="107"/>
        <v/>
      </c>
      <c r="AE470" s="1053" t="str">
        <f t="shared" si="108"/>
        <v/>
      </c>
    </row>
    <row r="471" spans="5:31" ht="12.75" customHeight="1">
      <c r="E471" s="1083" t="str">
        <f t="shared" si="97"/>
        <v/>
      </c>
      <c r="G471" s="1085" t="str">
        <f t="shared" si="96"/>
        <v/>
      </c>
      <c r="H471" s="1079" t="str">
        <f t="shared" si="98"/>
        <v/>
      </c>
      <c r="J471" s="1117" t="str">
        <f t="shared" si="99"/>
        <v>-</v>
      </c>
      <c r="L471" s="1041" t="str">
        <f t="shared" si="100"/>
        <v/>
      </c>
      <c r="W471" s="1046" t="str">
        <f t="shared" si="101"/>
        <v/>
      </c>
      <c r="X471" s="1047" t="str">
        <f t="shared" si="102"/>
        <v/>
      </c>
      <c r="Y471" s="1146" t="str">
        <f t="shared" si="103"/>
        <v/>
      </c>
      <c r="Z471" s="1049" t="str">
        <f t="shared" si="104"/>
        <v/>
      </c>
      <c r="AA471" s="1049" t="str">
        <f t="shared" si="105"/>
        <v/>
      </c>
      <c r="AB471" s="1050" t="str">
        <f t="shared" si="106"/>
        <v/>
      </c>
      <c r="AD471" s="1052" t="str">
        <f t="shared" si="107"/>
        <v/>
      </c>
      <c r="AE471" s="1053" t="str">
        <f t="shared" si="108"/>
        <v/>
      </c>
    </row>
    <row r="472" spans="5:31" ht="12.75" customHeight="1">
      <c r="E472" s="1083" t="str">
        <f t="shared" si="97"/>
        <v/>
      </c>
      <c r="G472" s="1085" t="str">
        <f t="shared" si="96"/>
        <v/>
      </c>
      <c r="H472" s="1079" t="str">
        <f t="shared" si="98"/>
        <v/>
      </c>
      <c r="J472" s="1117" t="str">
        <f t="shared" si="99"/>
        <v>-</v>
      </c>
      <c r="L472" s="1041" t="str">
        <f t="shared" si="100"/>
        <v/>
      </c>
      <c r="W472" s="1046" t="str">
        <f t="shared" si="101"/>
        <v/>
      </c>
      <c r="X472" s="1047" t="str">
        <f t="shared" si="102"/>
        <v/>
      </c>
      <c r="Y472" s="1146" t="str">
        <f t="shared" si="103"/>
        <v/>
      </c>
      <c r="Z472" s="1049" t="str">
        <f t="shared" si="104"/>
        <v/>
      </c>
      <c r="AA472" s="1049" t="str">
        <f t="shared" si="105"/>
        <v/>
      </c>
      <c r="AB472" s="1050" t="str">
        <f t="shared" si="106"/>
        <v/>
      </c>
      <c r="AD472" s="1052" t="str">
        <f t="shared" si="107"/>
        <v/>
      </c>
      <c r="AE472" s="1053" t="str">
        <f t="shared" si="108"/>
        <v/>
      </c>
    </row>
    <row r="473" spans="5:31" ht="12.75" customHeight="1">
      <c r="E473" s="1083" t="str">
        <f t="shared" si="97"/>
        <v/>
      </c>
      <c r="G473" s="1085" t="str">
        <f t="shared" si="96"/>
        <v/>
      </c>
      <c r="H473" s="1079" t="str">
        <f t="shared" si="98"/>
        <v/>
      </c>
      <c r="J473" s="1117" t="str">
        <f t="shared" si="99"/>
        <v>-</v>
      </c>
      <c r="L473" s="1041" t="str">
        <f t="shared" si="100"/>
        <v/>
      </c>
      <c r="W473" s="1046" t="str">
        <f t="shared" si="101"/>
        <v/>
      </c>
      <c r="X473" s="1047" t="str">
        <f t="shared" si="102"/>
        <v/>
      </c>
      <c r="Y473" s="1146" t="str">
        <f t="shared" si="103"/>
        <v/>
      </c>
      <c r="Z473" s="1049" t="str">
        <f t="shared" si="104"/>
        <v/>
      </c>
      <c r="AA473" s="1049" t="str">
        <f t="shared" si="105"/>
        <v/>
      </c>
      <c r="AB473" s="1050" t="str">
        <f t="shared" si="106"/>
        <v/>
      </c>
      <c r="AD473" s="1052" t="str">
        <f t="shared" si="107"/>
        <v/>
      </c>
      <c r="AE473" s="1053" t="str">
        <f t="shared" si="108"/>
        <v/>
      </c>
    </row>
    <row r="474" spans="5:31" ht="12.75" customHeight="1">
      <c r="E474" s="1083" t="str">
        <f t="shared" si="97"/>
        <v/>
      </c>
      <c r="G474" s="1085" t="str">
        <f t="shared" si="96"/>
        <v/>
      </c>
      <c r="H474" s="1079" t="str">
        <f t="shared" si="98"/>
        <v/>
      </c>
      <c r="J474" s="1117" t="str">
        <f t="shared" si="99"/>
        <v>-</v>
      </c>
      <c r="L474" s="1041" t="str">
        <f t="shared" si="100"/>
        <v/>
      </c>
      <c r="W474" s="1046" t="str">
        <f t="shared" si="101"/>
        <v/>
      </c>
      <c r="X474" s="1047" t="str">
        <f t="shared" si="102"/>
        <v/>
      </c>
      <c r="Y474" s="1146" t="str">
        <f t="shared" si="103"/>
        <v/>
      </c>
      <c r="Z474" s="1049" t="str">
        <f t="shared" si="104"/>
        <v/>
      </c>
      <c r="AA474" s="1049" t="str">
        <f t="shared" si="105"/>
        <v/>
      </c>
      <c r="AB474" s="1050" t="str">
        <f t="shared" si="106"/>
        <v/>
      </c>
      <c r="AD474" s="1052" t="str">
        <f t="shared" si="107"/>
        <v/>
      </c>
      <c r="AE474" s="1053" t="str">
        <f t="shared" si="108"/>
        <v/>
      </c>
    </row>
    <row r="475" spans="5:31" ht="12.75" customHeight="1">
      <c r="E475" s="1083" t="str">
        <f t="shared" si="97"/>
        <v/>
      </c>
      <c r="G475" s="1085" t="str">
        <f t="shared" si="96"/>
        <v/>
      </c>
      <c r="H475" s="1079" t="str">
        <f t="shared" si="98"/>
        <v/>
      </c>
      <c r="J475" s="1117" t="str">
        <f t="shared" si="99"/>
        <v>-</v>
      </c>
      <c r="L475" s="1041" t="str">
        <f t="shared" si="100"/>
        <v/>
      </c>
      <c r="W475" s="1046" t="str">
        <f t="shared" si="101"/>
        <v/>
      </c>
      <c r="X475" s="1047" t="str">
        <f t="shared" si="102"/>
        <v/>
      </c>
      <c r="Y475" s="1146" t="str">
        <f t="shared" si="103"/>
        <v/>
      </c>
      <c r="Z475" s="1049" t="str">
        <f t="shared" si="104"/>
        <v/>
      </c>
      <c r="AA475" s="1049" t="str">
        <f t="shared" si="105"/>
        <v/>
      </c>
      <c r="AB475" s="1050" t="str">
        <f t="shared" si="106"/>
        <v/>
      </c>
      <c r="AD475" s="1052" t="str">
        <f t="shared" si="107"/>
        <v/>
      </c>
      <c r="AE475" s="1053" t="str">
        <f t="shared" si="108"/>
        <v/>
      </c>
    </row>
    <row r="476" spans="5:31" ht="12.75" customHeight="1">
      <c r="E476" s="1083" t="str">
        <f t="shared" si="97"/>
        <v/>
      </c>
      <c r="G476" s="1085" t="str">
        <f t="shared" si="96"/>
        <v/>
      </c>
      <c r="H476" s="1079" t="str">
        <f t="shared" si="98"/>
        <v/>
      </c>
      <c r="J476" s="1117" t="str">
        <f t="shared" si="99"/>
        <v>-</v>
      </c>
      <c r="L476" s="1041" t="str">
        <f t="shared" si="100"/>
        <v/>
      </c>
      <c r="W476" s="1046" t="str">
        <f t="shared" si="101"/>
        <v/>
      </c>
      <c r="X476" s="1047" t="str">
        <f t="shared" si="102"/>
        <v/>
      </c>
      <c r="Y476" s="1146" t="str">
        <f t="shared" si="103"/>
        <v/>
      </c>
      <c r="Z476" s="1049" t="str">
        <f t="shared" si="104"/>
        <v/>
      </c>
      <c r="AA476" s="1049" t="str">
        <f t="shared" si="105"/>
        <v/>
      </c>
      <c r="AB476" s="1050" t="str">
        <f t="shared" si="106"/>
        <v/>
      </c>
      <c r="AD476" s="1052" t="str">
        <f t="shared" si="107"/>
        <v/>
      </c>
      <c r="AE476" s="1053" t="str">
        <f t="shared" si="108"/>
        <v/>
      </c>
    </row>
    <row r="477" spans="5:31" ht="12.75" customHeight="1">
      <c r="E477" s="1083" t="str">
        <f t="shared" si="97"/>
        <v/>
      </c>
      <c r="G477" s="1085" t="str">
        <f t="shared" si="96"/>
        <v/>
      </c>
      <c r="H477" s="1079" t="str">
        <f t="shared" si="98"/>
        <v/>
      </c>
      <c r="J477" s="1117" t="str">
        <f t="shared" si="99"/>
        <v>-</v>
      </c>
      <c r="L477" s="1041" t="str">
        <f t="shared" si="100"/>
        <v/>
      </c>
      <c r="W477" s="1046" t="str">
        <f t="shared" si="101"/>
        <v/>
      </c>
      <c r="X477" s="1047" t="str">
        <f t="shared" si="102"/>
        <v/>
      </c>
      <c r="Y477" s="1146" t="str">
        <f t="shared" si="103"/>
        <v/>
      </c>
      <c r="Z477" s="1049" t="str">
        <f t="shared" si="104"/>
        <v/>
      </c>
      <c r="AA477" s="1049" t="str">
        <f t="shared" si="105"/>
        <v/>
      </c>
      <c r="AB477" s="1050" t="str">
        <f t="shared" si="106"/>
        <v/>
      </c>
      <c r="AD477" s="1052" t="str">
        <f t="shared" si="107"/>
        <v/>
      </c>
      <c r="AE477" s="1053" t="str">
        <f t="shared" si="108"/>
        <v/>
      </c>
    </row>
    <row r="478" spans="5:31" ht="12.75" customHeight="1">
      <c r="E478" s="1083" t="str">
        <f t="shared" si="97"/>
        <v/>
      </c>
      <c r="G478" s="1085" t="str">
        <f t="shared" si="96"/>
        <v/>
      </c>
      <c r="H478" s="1079" t="str">
        <f t="shared" si="98"/>
        <v/>
      </c>
      <c r="J478" s="1117" t="str">
        <f t="shared" si="99"/>
        <v>-</v>
      </c>
      <c r="L478" s="1041" t="str">
        <f t="shared" si="100"/>
        <v/>
      </c>
      <c r="W478" s="1046" t="str">
        <f t="shared" si="101"/>
        <v/>
      </c>
      <c r="X478" s="1047" t="str">
        <f t="shared" si="102"/>
        <v/>
      </c>
      <c r="Y478" s="1146" t="str">
        <f t="shared" si="103"/>
        <v/>
      </c>
      <c r="Z478" s="1049" t="str">
        <f t="shared" si="104"/>
        <v/>
      </c>
      <c r="AA478" s="1049" t="str">
        <f t="shared" si="105"/>
        <v/>
      </c>
      <c r="AB478" s="1050" t="str">
        <f t="shared" si="106"/>
        <v/>
      </c>
      <c r="AD478" s="1052" t="str">
        <f t="shared" si="107"/>
        <v/>
      </c>
      <c r="AE478" s="1053" t="str">
        <f t="shared" si="108"/>
        <v/>
      </c>
    </row>
    <row r="479" spans="5:31" ht="12.75" customHeight="1">
      <c r="E479" s="1083" t="str">
        <f t="shared" si="97"/>
        <v/>
      </c>
      <c r="G479" s="1085" t="str">
        <f t="shared" si="96"/>
        <v/>
      </c>
      <c r="H479" s="1079" t="str">
        <f t="shared" si="98"/>
        <v/>
      </c>
      <c r="J479" s="1117" t="str">
        <f t="shared" si="99"/>
        <v>-</v>
      </c>
      <c r="L479" s="1041" t="str">
        <f t="shared" si="100"/>
        <v/>
      </c>
      <c r="W479" s="1046" t="str">
        <f t="shared" si="101"/>
        <v/>
      </c>
      <c r="X479" s="1047" t="str">
        <f t="shared" si="102"/>
        <v/>
      </c>
      <c r="Y479" s="1146" t="str">
        <f t="shared" si="103"/>
        <v/>
      </c>
      <c r="Z479" s="1049" t="str">
        <f t="shared" si="104"/>
        <v/>
      </c>
      <c r="AA479" s="1049" t="str">
        <f t="shared" si="105"/>
        <v/>
      </c>
      <c r="AB479" s="1050" t="str">
        <f t="shared" si="106"/>
        <v/>
      </c>
      <c r="AD479" s="1052" t="str">
        <f t="shared" si="107"/>
        <v/>
      </c>
      <c r="AE479" s="1053" t="str">
        <f t="shared" si="108"/>
        <v/>
      </c>
    </row>
    <row r="480" spans="5:31" ht="12.75" customHeight="1">
      <c r="E480" s="1083" t="str">
        <f t="shared" si="97"/>
        <v/>
      </c>
      <c r="G480" s="1085" t="str">
        <f t="shared" si="96"/>
        <v/>
      </c>
      <c r="H480" s="1079" t="str">
        <f t="shared" si="98"/>
        <v/>
      </c>
      <c r="J480" s="1117" t="str">
        <f t="shared" si="99"/>
        <v>-</v>
      </c>
      <c r="L480" s="1041" t="str">
        <f t="shared" si="100"/>
        <v/>
      </c>
      <c r="W480" s="1046" t="str">
        <f t="shared" si="101"/>
        <v/>
      </c>
      <c r="X480" s="1047" t="str">
        <f t="shared" si="102"/>
        <v/>
      </c>
      <c r="Y480" s="1146" t="str">
        <f t="shared" si="103"/>
        <v/>
      </c>
      <c r="Z480" s="1049" t="str">
        <f t="shared" si="104"/>
        <v/>
      </c>
      <c r="AA480" s="1049" t="str">
        <f t="shared" si="105"/>
        <v/>
      </c>
      <c r="AB480" s="1050" t="str">
        <f t="shared" si="106"/>
        <v/>
      </c>
      <c r="AD480" s="1052" t="str">
        <f t="shared" si="107"/>
        <v/>
      </c>
      <c r="AE480" s="1053" t="str">
        <f t="shared" si="108"/>
        <v/>
      </c>
    </row>
    <row r="481" spans="5:31" ht="12.75" customHeight="1">
      <c r="E481" s="1083" t="str">
        <f t="shared" si="97"/>
        <v/>
      </c>
      <c r="G481" s="1085" t="str">
        <f t="shared" si="96"/>
        <v/>
      </c>
      <c r="H481" s="1079" t="str">
        <f t="shared" si="98"/>
        <v/>
      </c>
      <c r="J481" s="1117" t="str">
        <f t="shared" si="99"/>
        <v>-</v>
      </c>
      <c r="L481" s="1041" t="str">
        <f t="shared" si="100"/>
        <v/>
      </c>
      <c r="W481" s="1046" t="str">
        <f t="shared" si="101"/>
        <v/>
      </c>
      <c r="X481" s="1047" t="str">
        <f t="shared" si="102"/>
        <v/>
      </c>
      <c r="Y481" s="1146" t="str">
        <f t="shared" si="103"/>
        <v/>
      </c>
      <c r="Z481" s="1049" t="str">
        <f t="shared" si="104"/>
        <v/>
      </c>
      <c r="AA481" s="1049" t="str">
        <f t="shared" si="105"/>
        <v/>
      </c>
      <c r="AB481" s="1050" t="str">
        <f t="shared" si="106"/>
        <v/>
      </c>
      <c r="AD481" s="1052" t="str">
        <f t="shared" si="107"/>
        <v/>
      </c>
      <c r="AE481" s="1053" t="str">
        <f t="shared" si="108"/>
        <v/>
      </c>
    </row>
    <row r="482" spans="5:31" ht="12.75" customHeight="1">
      <c r="E482" s="1083" t="str">
        <f t="shared" si="97"/>
        <v/>
      </c>
      <c r="G482" s="1085" t="str">
        <f t="shared" si="96"/>
        <v/>
      </c>
      <c r="H482" s="1079" t="str">
        <f t="shared" si="98"/>
        <v/>
      </c>
      <c r="J482" s="1117" t="str">
        <f t="shared" si="99"/>
        <v>-</v>
      </c>
      <c r="L482" s="1041" t="str">
        <f t="shared" si="100"/>
        <v/>
      </c>
      <c r="W482" s="1046" t="str">
        <f t="shared" si="101"/>
        <v/>
      </c>
      <c r="X482" s="1047" t="str">
        <f t="shared" si="102"/>
        <v/>
      </c>
      <c r="Y482" s="1146" t="str">
        <f t="shared" si="103"/>
        <v/>
      </c>
      <c r="Z482" s="1049" t="str">
        <f t="shared" si="104"/>
        <v/>
      </c>
      <c r="AA482" s="1049" t="str">
        <f t="shared" si="105"/>
        <v/>
      </c>
      <c r="AB482" s="1050" t="str">
        <f t="shared" si="106"/>
        <v/>
      </c>
      <c r="AD482" s="1052" t="str">
        <f t="shared" si="107"/>
        <v/>
      </c>
      <c r="AE482" s="1053" t="str">
        <f t="shared" si="108"/>
        <v/>
      </c>
    </row>
    <row r="483" spans="5:31" ht="12.75" customHeight="1">
      <c r="E483" s="1083" t="str">
        <f t="shared" si="97"/>
        <v/>
      </c>
      <c r="G483" s="1085" t="str">
        <f t="shared" si="96"/>
        <v/>
      </c>
      <c r="H483" s="1079" t="str">
        <f t="shared" si="98"/>
        <v/>
      </c>
      <c r="J483" s="1117" t="str">
        <f t="shared" si="99"/>
        <v>-</v>
      </c>
      <c r="L483" s="1041" t="str">
        <f t="shared" si="100"/>
        <v/>
      </c>
      <c r="W483" s="1046" t="str">
        <f t="shared" si="101"/>
        <v/>
      </c>
      <c r="X483" s="1047" t="str">
        <f t="shared" si="102"/>
        <v/>
      </c>
      <c r="Y483" s="1146" t="str">
        <f t="shared" si="103"/>
        <v/>
      </c>
      <c r="Z483" s="1049" t="str">
        <f t="shared" si="104"/>
        <v/>
      </c>
      <c r="AA483" s="1049" t="str">
        <f t="shared" si="105"/>
        <v/>
      </c>
      <c r="AB483" s="1050" t="str">
        <f t="shared" si="106"/>
        <v/>
      </c>
      <c r="AD483" s="1052" t="str">
        <f t="shared" si="107"/>
        <v/>
      </c>
      <c r="AE483" s="1053" t="str">
        <f t="shared" si="108"/>
        <v/>
      </c>
    </row>
    <row r="484" spans="5:31" ht="12.75" customHeight="1">
      <c r="E484" s="1083" t="str">
        <f t="shared" si="97"/>
        <v/>
      </c>
      <c r="G484" s="1085" t="str">
        <f t="shared" si="96"/>
        <v/>
      </c>
      <c r="H484" s="1079" t="str">
        <f t="shared" si="98"/>
        <v/>
      </c>
      <c r="J484" s="1117" t="str">
        <f t="shared" si="99"/>
        <v>-</v>
      </c>
      <c r="L484" s="1041" t="str">
        <f t="shared" si="100"/>
        <v/>
      </c>
      <c r="W484" s="1046" t="str">
        <f t="shared" si="101"/>
        <v/>
      </c>
      <c r="X484" s="1047" t="str">
        <f t="shared" si="102"/>
        <v/>
      </c>
      <c r="Y484" s="1146" t="str">
        <f t="shared" si="103"/>
        <v/>
      </c>
      <c r="Z484" s="1049" t="str">
        <f t="shared" si="104"/>
        <v/>
      </c>
      <c r="AA484" s="1049" t="str">
        <f t="shared" si="105"/>
        <v/>
      </c>
      <c r="AB484" s="1050" t="str">
        <f t="shared" si="106"/>
        <v/>
      </c>
      <c r="AD484" s="1052" t="str">
        <f t="shared" si="107"/>
        <v/>
      </c>
      <c r="AE484" s="1053" t="str">
        <f t="shared" si="108"/>
        <v/>
      </c>
    </row>
    <row r="485" spans="5:31" ht="12.75" customHeight="1">
      <c r="E485" s="1083" t="str">
        <f t="shared" si="97"/>
        <v/>
      </c>
      <c r="G485" s="1085" t="str">
        <f t="shared" si="96"/>
        <v/>
      </c>
      <c r="H485" s="1079" t="str">
        <f t="shared" si="98"/>
        <v/>
      </c>
      <c r="J485" s="1117" t="str">
        <f t="shared" si="99"/>
        <v>-</v>
      </c>
      <c r="L485" s="1041" t="str">
        <f t="shared" si="100"/>
        <v/>
      </c>
      <c r="W485" s="1046" t="str">
        <f t="shared" si="101"/>
        <v/>
      </c>
      <c r="X485" s="1047" t="str">
        <f t="shared" si="102"/>
        <v/>
      </c>
      <c r="Y485" s="1146" t="str">
        <f t="shared" si="103"/>
        <v/>
      </c>
      <c r="Z485" s="1049" t="str">
        <f t="shared" si="104"/>
        <v/>
      </c>
      <c r="AA485" s="1049" t="str">
        <f t="shared" si="105"/>
        <v/>
      </c>
      <c r="AB485" s="1050" t="str">
        <f t="shared" si="106"/>
        <v/>
      </c>
      <c r="AD485" s="1052" t="str">
        <f t="shared" si="107"/>
        <v/>
      </c>
      <c r="AE485" s="1053" t="str">
        <f t="shared" si="108"/>
        <v/>
      </c>
    </row>
    <row r="486" spans="5:31" ht="12.75" customHeight="1">
      <c r="E486" s="1083" t="str">
        <f t="shared" si="97"/>
        <v/>
      </c>
      <c r="G486" s="1085" t="str">
        <f t="shared" si="96"/>
        <v/>
      </c>
      <c r="H486" s="1079" t="str">
        <f t="shared" si="98"/>
        <v/>
      </c>
      <c r="J486" s="1117" t="str">
        <f t="shared" si="99"/>
        <v>-</v>
      </c>
      <c r="L486" s="1041" t="str">
        <f t="shared" si="100"/>
        <v/>
      </c>
      <c r="W486" s="1046" t="str">
        <f t="shared" si="101"/>
        <v/>
      </c>
      <c r="X486" s="1047" t="str">
        <f t="shared" si="102"/>
        <v/>
      </c>
      <c r="Y486" s="1146" t="str">
        <f t="shared" si="103"/>
        <v/>
      </c>
      <c r="Z486" s="1049" t="str">
        <f t="shared" si="104"/>
        <v/>
      </c>
      <c r="AA486" s="1049" t="str">
        <f t="shared" si="105"/>
        <v/>
      </c>
      <c r="AB486" s="1050" t="str">
        <f t="shared" si="106"/>
        <v/>
      </c>
      <c r="AD486" s="1052" t="str">
        <f t="shared" si="107"/>
        <v/>
      </c>
      <c r="AE486" s="1053" t="str">
        <f t="shared" si="108"/>
        <v/>
      </c>
    </row>
    <row r="487" spans="5:31" ht="12.75" customHeight="1">
      <c r="E487" s="1083" t="str">
        <f t="shared" si="97"/>
        <v/>
      </c>
      <c r="G487" s="1085" t="str">
        <f t="shared" si="96"/>
        <v/>
      </c>
      <c r="H487" s="1079" t="str">
        <f t="shared" si="98"/>
        <v/>
      </c>
      <c r="J487" s="1117" t="str">
        <f t="shared" si="99"/>
        <v>-</v>
      </c>
      <c r="L487" s="1041" t="str">
        <f t="shared" si="100"/>
        <v/>
      </c>
      <c r="W487" s="1046" t="str">
        <f t="shared" si="101"/>
        <v/>
      </c>
      <c r="X487" s="1047" t="str">
        <f t="shared" si="102"/>
        <v/>
      </c>
      <c r="Y487" s="1146" t="str">
        <f t="shared" si="103"/>
        <v/>
      </c>
      <c r="Z487" s="1049" t="str">
        <f t="shared" si="104"/>
        <v/>
      </c>
      <c r="AA487" s="1049" t="str">
        <f t="shared" si="105"/>
        <v/>
      </c>
      <c r="AB487" s="1050" t="str">
        <f t="shared" si="106"/>
        <v/>
      </c>
      <c r="AD487" s="1052" t="str">
        <f t="shared" si="107"/>
        <v/>
      </c>
      <c r="AE487" s="1053" t="str">
        <f t="shared" si="108"/>
        <v/>
      </c>
    </row>
    <row r="488" spans="5:31" ht="12.75" customHeight="1">
      <c r="E488" s="1083" t="str">
        <f t="shared" si="97"/>
        <v/>
      </c>
      <c r="G488" s="1085" t="str">
        <f t="shared" si="96"/>
        <v/>
      </c>
      <c r="H488" s="1079" t="str">
        <f t="shared" si="98"/>
        <v/>
      </c>
      <c r="J488" s="1117" t="str">
        <f t="shared" si="99"/>
        <v>-</v>
      </c>
      <c r="L488" s="1041" t="str">
        <f t="shared" si="100"/>
        <v/>
      </c>
      <c r="W488" s="1046" t="str">
        <f t="shared" si="101"/>
        <v/>
      </c>
      <c r="X488" s="1047" t="str">
        <f t="shared" si="102"/>
        <v/>
      </c>
      <c r="Y488" s="1146" t="str">
        <f t="shared" si="103"/>
        <v/>
      </c>
      <c r="Z488" s="1049" t="str">
        <f t="shared" si="104"/>
        <v/>
      </c>
      <c r="AA488" s="1049" t="str">
        <f t="shared" si="105"/>
        <v/>
      </c>
      <c r="AB488" s="1050" t="str">
        <f t="shared" si="106"/>
        <v/>
      </c>
      <c r="AD488" s="1052" t="str">
        <f t="shared" si="107"/>
        <v/>
      </c>
      <c r="AE488" s="1053" t="str">
        <f t="shared" si="108"/>
        <v/>
      </c>
    </row>
    <row r="489" spans="5:31" ht="12.75" customHeight="1">
      <c r="E489" s="1083" t="str">
        <f t="shared" si="97"/>
        <v/>
      </c>
      <c r="G489" s="1085" t="str">
        <f t="shared" si="96"/>
        <v/>
      </c>
      <c r="H489" s="1079" t="str">
        <f t="shared" si="98"/>
        <v/>
      </c>
      <c r="J489" s="1117" t="str">
        <f t="shared" si="99"/>
        <v>-</v>
      </c>
      <c r="L489" s="1041" t="str">
        <f t="shared" si="100"/>
        <v/>
      </c>
      <c r="W489" s="1046" t="str">
        <f t="shared" si="101"/>
        <v/>
      </c>
      <c r="X489" s="1047" t="str">
        <f t="shared" si="102"/>
        <v/>
      </c>
      <c r="Y489" s="1146" t="str">
        <f t="shared" si="103"/>
        <v/>
      </c>
      <c r="Z489" s="1049" t="str">
        <f t="shared" si="104"/>
        <v/>
      </c>
      <c r="AA489" s="1049" t="str">
        <f t="shared" si="105"/>
        <v/>
      </c>
      <c r="AB489" s="1050" t="str">
        <f t="shared" si="106"/>
        <v/>
      </c>
      <c r="AD489" s="1052" t="str">
        <f t="shared" si="107"/>
        <v/>
      </c>
      <c r="AE489" s="1053" t="str">
        <f t="shared" si="108"/>
        <v/>
      </c>
    </row>
    <row r="490" spans="5:31" ht="12.75" customHeight="1">
      <c r="E490" s="1083" t="str">
        <f t="shared" si="97"/>
        <v/>
      </c>
      <c r="G490" s="1085" t="str">
        <f t="shared" si="96"/>
        <v/>
      </c>
      <c r="H490" s="1079" t="str">
        <f t="shared" si="98"/>
        <v/>
      </c>
      <c r="J490" s="1117" t="str">
        <f t="shared" si="99"/>
        <v>-</v>
      </c>
      <c r="L490" s="1041" t="str">
        <f t="shared" si="100"/>
        <v/>
      </c>
      <c r="W490" s="1046" t="str">
        <f t="shared" si="101"/>
        <v/>
      </c>
      <c r="X490" s="1047" t="str">
        <f t="shared" si="102"/>
        <v/>
      </c>
      <c r="Y490" s="1146" t="str">
        <f t="shared" si="103"/>
        <v/>
      </c>
      <c r="Z490" s="1049" t="str">
        <f t="shared" si="104"/>
        <v/>
      </c>
      <c r="AA490" s="1049" t="str">
        <f t="shared" si="105"/>
        <v/>
      </c>
      <c r="AB490" s="1050" t="str">
        <f t="shared" si="106"/>
        <v/>
      </c>
      <c r="AD490" s="1052" t="str">
        <f t="shared" si="107"/>
        <v/>
      </c>
      <c r="AE490" s="1053" t="str">
        <f t="shared" si="108"/>
        <v/>
      </c>
    </row>
    <row r="491" spans="5:31" ht="12.75" customHeight="1">
      <c r="E491" s="1083" t="str">
        <f t="shared" si="97"/>
        <v/>
      </c>
      <c r="G491" s="1085" t="str">
        <f t="shared" si="96"/>
        <v/>
      </c>
      <c r="H491" s="1079" t="str">
        <f t="shared" si="98"/>
        <v/>
      </c>
      <c r="J491" s="1117" t="str">
        <f t="shared" si="99"/>
        <v>-</v>
      </c>
      <c r="L491" s="1041" t="str">
        <f t="shared" si="100"/>
        <v/>
      </c>
      <c r="W491" s="1046" t="str">
        <f t="shared" si="101"/>
        <v/>
      </c>
      <c r="X491" s="1047" t="str">
        <f t="shared" si="102"/>
        <v/>
      </c>
      <c r="Y491" s="1146" t="str">
        <f t="shared" si="103"/>
        <v/>
      </c>
      <c r="Z491" s="1049" t="str">
        <f t="shared" si="104"/>
        <v/>
      </c>
      <c r="AA491" s="1049" t="str">
        <f t="shared" si="105"/>
        <v/>
      </c>
      <c r="AB491" s="1050" t="str">
        <f t="shared" si="106"/>
        <v/>
      </c>
      <c r="AD491" s="1052" t="str">
        <f t="shared" si="107"/>
        <v/>
      </c>
      <c r="AE491" s="1053" t="str">
        <f t="shared" si="108"/>
        <v/>
      </c>
    </row>
    <row r="492" spans="5:31" ht="12.75" customHeight="1">
      <c r="E492" s="1083" t="str">
        <f t="shared" si="97"/>
        <v/>
      </c>
      <c r="G492" s="1085" t="str">
        <f t="shared" si="96"/>
        <v/>
      </c>
      <c r="H492" s="1079" t="str">
        <f t="shared" si="98"/>
        <v/>
      </c>
      <c r="J492" s="1117" t="str">
        <f t="shared" si="99"/>
        <v>-</v>
      </c>
      <c r="L492" s="1041" t="str">
        <f t="shared" si="100"/>
        <v/>
      </c>
      <c r="W492" s="1046" t="str">
        <f t="shared" si="101"/>
        <v/>
      </c>
      <c r="X492" s="1047" t="str">
        <f t="shared" si="102"/>
        <v/>
      </c>
      <c r="Y492" s="1146" t="str">
        <f t="shared" si="103"/>
        <v/>
      </c>
      <c r="Z492" s="1049" t="str">
        <f t="shared" si="104"/>
        <v/>
      </c>
      <c r="AA492" s="1049" t="str">
        <f t="shared" si="105"/>
        <v/>
      </c>
      <c r="AB492" s="1050" t="str">
        <f t="shared" si="106"/>
        <v/>
      </c>
      <c r="AD492" s="1052" t="str">
        <f t="shared" si="107"/>
        <v/>
      </c>
      <c r="AE492" s="1053" t="str">
        <f t="shared" si="108"/>
        <v/>
      </c>
    </row>
    <row r="493" spans="5:31" ht="12.75" customHeight="1">
      <c r="E493" s="1083" t="str">
        <f t="shared" si="97"/>
        <v/>
      </c>
      <c r="G493" s="1085" t="str">
        <f t="shared" si="96"/>
        <v/>
      </c>
      <c r="H493" s="1079" t="str">
        <f t="shared" si="98"/>
        <v/>
      </c>
      <c r="J493" s="1117" t="str">
        <f t="shared" si="99"/>
        <v>-</v>
      </c>
      <c r="L493" s="1041" t="str">
        <f t="shared" si="100"/>
        <v/>
      </c>
      <c r="W493" s="1046" t="str">
        <f t="shared" si="101"/>
        <v/>
      </c>
      <c r="X493" s="1047" t="str">
        <f t="shared" si="102"/>
        <v/>
      </c>
      <c r="Y493" s="1146" t="str">
        <f t="shared" si="103"/>
        <v/>
      </c>
      <c r="Z493" s="1049" t="str">
        <f t="shared" si="104"/>
        <v/>
      </c>
      <c r="AA493" s="1049" t="str">
        <f t="shared" si="105"/>
        <v/>
      </c>
      <c r="AB493" s="1050" t="str">
        <f t="shared" si="106"/>
        <v/>
      </c>
      <c r="AD493" s="1052" t="str">
        <f t="shared" si="107"/>
        <v/>
      </c>
      <c r="AE493" s="1053" t="str">
        <f t="shared" si="108"/>
        <v/>
      </c>
    </row>
    <row r="494" spans="5:31" ht="12.75" customHeight="1">
      <c r="E494" s="1083" t="str">
        <f t="shared" si="97"/>
        <v/>
      </c>
      <c r="G494" s="1085" t="str">
        <f t="shared" si="96"/>
        <v/>
      </c>
      <c r="H494" s="1079" t="str">
        <f t="shared" si="98"/>
        <v/>
      </c>
      <c r="J494" s="1117" t="str">
        <f t="shared" si="99"/>
        <v>-</v>
      </c>
      <c r="L494" s="1041" t="str">
        <f t="shared" si="100"/>
        <v/>
      </c>
      <c r="W494" s="1046" t="str">
        <f t="shared" si="101"/>
        <v/>
      </c>
      <c r="X494" s="1047" t="str">
        <f t="shared" si="102"/>
        <v/>
      </c>
      <c r="Y494" s="1146" t="str">
        <f t="shared" si="103"/>
        <v/>
      </c>
      <c r="Z494" s="1049" t="str">
        <f t="shared" si="104"/>
        <v/>
      </c>
      <c r="AA494" s="1049" t="str">
        <f t="shared" si="105"/>
        <v/>
      </c>
      <c r="AB494" s="1050" t="str">
        <f t="shared" si="106"/>
        <v/>
      </c>
      <c r="AD494" s="1052" t="str">
        <f t="shared" si="107"/>
        <v/>
      </c>
      <c r="AE494" s="1053" t="str">
        <f t="shared" si="108"/>
        <v/>
      </c>
    </row>
    <row r="495" spans="5:31" ht="12.75" customHeight="1">
      <c r="E495" s="1083" t="str">
        <f t="shared" si="97"/>
        <v/>
      </c>
      <c r="G495" s="1085" t="str">
        <f t="shared" si="96"/>
        <v/>
      </c>
      <c r="H495" s="1079" t="str">
        <f t="shared" si="98"/>
        <v/>
      </c>
      <c r="J495" s="1117" t="str">
        <f t="shared" si="99"/>
        <v>-</v>
      </c>
      <c r="L495" s="1041" t="str">
        <f t="shared" si="100"/>
        <v/>
      </c>
      <c r="W495" s="1046" t="str">
        <f t="shared" si="101"/>
        <v/>
      </c>
      <c r="X495" s="1047" t="str">
        <f t="shared" si="102"/>
        <v/>
      </c>
      <c r="Y495" s="1146" t="str">
        <f t="shared" si="103"/>
        <v/>
      </c>
      <c r="Z495" s="1049" t="str">
        <f t="shared" si="104"/>
        <v/>
      </c>
      <c r="AA495" s="1049" t="str">
        <f t="shared" si="105"/>
        <v/>
      </c>
      <c r="AB495" s="1050" t="str">
        <f t="shared" si="106"/>
        <v/>
      </c>
      <c r="AD495" s="1052" t="str">
        <f t="shared" si="107"/>
        <v/>
      </c>
      <c r="AE495" s="1053" t="str">
        <f t="shared" si="108"/>
        <v/>
      </c>
    </row>
    <row r="496" spans="5:31" ht="12.75" customHeight="1">
      <c r="E496" s="1083" t="str">
        <f t="shared" si="97"/>
        <v/>
      </c>
      <c r="G496" s="1085" t="str">
        <f t="shared" si="96"/>
        <v/>
      </c>
      <c r="H496" s="1079" t="str">
        <f t="shared" si="98"/>
        <v/>
      </c>
      <c r="J496" s="1117" t="str">
        <f t="shared" si="99"/>
        <v>-</v>
      </c>
      <c r="L496" s="1041" t="str">
        <f t="shared" si="100"/>
        <v/>
      </c>
      <c r="W496" s="1046" t="str">
        <f t="shared" si="101"/>
        <v/>
      </c>
      <c r="X496" s="1047" t="str">
        <f t="shared" si="102"/>
        <v/>
      </c>
      <c r="Y496" s="1146" t="str">
        <f t="shared" si="103"/>
        <v/>
      </c>
      <c r="Z496" s="1049" t="str">
        <f t="shared" si="104"/>
        <v/>
      </c>
      <c r="AA496" s="1049" t="str">
        <f t="shared" si="105"/>
        <v/>
      </c>
      <c r="AB496" s="1050" t="str">
        <f t="shared" si="106"/>
        <v/>
      </c>
      <c r="AD496" s="1052" t="str">
        <f t="shared" si="107"/>
        <v/>
      </c>
      <c r="AE496" s="1053" t="str">
        <f t="shared" si="108"/>
        <v/>
      </c>
    </row>
    <row r="497" spans="5:31" ht="12.75" customHeight="1">
      <c r="E497" s="1083" t="str">
        <f t="shared" si="97"/>
        <v/>
      </c>
      <c r="G497" s="1085" t="str">
        <f t="shared" si="96"/>
        <v/>
      </c>
      <c r="H497" s="1079" t="str">
        <f t="shared" si="98"/>
        <v/>
      </c>
      <c r="J497" s="1117" t="str">
        <f t="shared" si="99"/>
        <v>-</v>
      </c>
      <c r="L497" s="1041" t="str">
        <f t="shared" si="100"/>
        <v/>
      </c>
      <c r="W497" s="1046" t="str">
        <f t="shared" si="101"/>
        <v/>
      </c>
      <c r="X497" s="1047" t="str">
        <f t="shared" si="102"/>
        <v/>
      </c>
      <c r="Y497" s="1146" t="str">
        <f t="shared" si="103"/>
        <v/>
      </c>
      <c r="Z497" s="1049" t="str">
        <f t="shared" si="104"/>
        <v/>
      </c>
      <c r="AA497" s="1049" t="str">
        <f t="shared" si="105"/>
        <v/>
      </c>
      <c r="AB497" s="1050" t="str">
        <f t="shared" si="106"/>
        <v/>
      </c>
      <c r="AD497" s="1052" t="str">
        <f t="shared" si="107"/>
        <v/>
      </c>
      <c r="AE497" s="1053" t="str">
        <f t="shared" si="108"/>
        <v/>
      </c>
    </row>
    <row r="498" spans="5:31" ht="12.75" customHeight="1">
      <c r="E498" s="1083" t="str">
        <f t="shared" si="97"/>
        <v/>
      </c>
      <c r="G498" s="1085" t="str">
        <f t="shared" si="96"/>
        <v/>
      </c>
      <c r="H498" s="1079" t="str">
        <f t="shared" si="98"/>
        <v/>
      </c>
      <c r="J498" s="1117" t="str">
        <f t="shared" si="99"/>
        <v>-</v>
      </c>
      <c r="L498" s="1041" t="str">
        <f t="shared" si="100"/>
        <v/>
      </c>
      <c r="W498" s="1046" t="str">
        <f t="shared" si="101"/>
        <v/>
      </c>
      <c r="X498" s="1047" t="str">
        <f t="shared" si="102"/>
        <v/>
      </c>
      <c r="Y498" s="1146" t="str">
        <f t="shared" si="103"/>
        <v/>
      </c>
      <c r="Z498" s="1049" t="str">
        <f t="shared" si="104"/>
        <v/>
      </c>
      <c r="AA498" s="1049" t="str">
        <f t="shared" si="105"/>
        <v/>
      </c>
      <c r="AB498" s="1050" t="str">
        <f t="shared" si="106"/>
        <v/>
      </c>
      <c r="AD498" s="1052" t="str">
        <f t="shared" si="107"/>
        <v/>
      </c>
      <c r="AE498" s="1053" t="str">
        <f t="shared" si="108"/>
        <v/>
      </c>
    </row>
    <row r="499" spans="5:31" ht="12.75" customHeight="1">
      <c r="E499" s="1083" t="str">
        <f t="shared" si="97"/>
        <v/>
      </c>
      <c r="G499" s="1085" t="str">
        <f t="shared" si="96"/>
        <v/>
      </c>
      <c r="H499" s="1079" t="str">
        <f t="shared" si="98"/>
        <v/>
      </c>
      <c r="J499" s="1117" t="str">
        <f t="shared" si="99"/>
        <v>-</v>
      </c>
      <c r="L499" s="1041" t="str">
        <f t="shared" si="100"/>
        <v/>
      </c>
      <c r="W499" s="1046" t="str">
        <f t="shared" si="101"/>
        <v/>
      </c>
      <c r="X499" s="1047" t="str">
        <f t="shared" si="102"/>
        <v/>
      </c>
      <c r="Y499" s="1146" t="str">
        <f t="shared" si="103"/>
        <v/>
      </c>
      <c r="Z499" s="1049" t="str">
        <f t="shared" si="104"/>
        <v/>
      </c>
      <c r="AA499" s="1049" t="str">
        <f t="shared" si="105"/>
        <v/>
      </c>
      <c r="AB499" s="1050" t="str">
        <f t="shared" si="106"/>
        <v/>
      </c>
      <c r="AD499" s="1052" t="str">
        <f t="shared" si="107"/>
        <v/>
      </c>
      <c r="AE499" s="1053" t="str">
        <f t="shared" si="108"/>
        <v/>
      </c>
    </row>
    <row r="500" spans="5:31" ht="12.75" customHeight="1">
      <c r="E500" s="1083" t="str">
        <f t="shared" si="97"/>
        <v/>
      </c>
      <c r="G500" s="1085" t="str">
        <f t="shared" si="96"/>
        <v/>
      </c>
      <c r="H500" s="1079" t="str">
        <f t="shared" si="98"/>
        <v/>
      </c>
      <c r="J500" s="1117" t="str">
        <f t="shared" si="99"/>
        <v>-</v>
      </c>
      <c r="L500" s="1041" t="str">
        <f t="shared" si="100"/>
        <v/>
      </c>
      <c r="W500" s="1046" t="str">
        <f t="shared" si="101"/>
        <v/>
      </c>
      <c r="X500" s="1047" t="str">
        <f t="shared" si="102"/>
        <v/>
      </c>
      <c r="Y500" s="1146" t="str">
        <f t="shared" si="103"/>
        <v/>
      </c>
      <c r="Z500" s="1049" t="str">
        <f t="shared" si="104"/>
        <v/>
      </c>
      <c r="AA500" s="1049" t="str">
        <f t="shared" si="105"/>
        <v/>
      </c>
      <c r="AB500" s="1050" t="str">
        <f t="shared" si="106"/>
        <v/>
      </c>
      <c r="AD500" s="1052" t="str">
        <f t="shared" si="107"/>
        <v/>
      </c>
      <c r="AE500" s="1053" t="str">
        <f t="shared" si="108"/>
        <v/>
      </c>
    </row>
    <row r="501" spans="5:31" ht="12.75" customHeight="1">
      <c r="E501" s="1083" t="str">
        <f t="shared" si="97"/>
        <v/>
      </c>
      <c r="G501" s="1085" t="str">
        <f t="shared" si="96"/>
        <v/>
      </c>
      <c r="H501" s="1079" t="str">
        <f t="shared" si="98"/>
        <v/>
      </c>
      <c r="J501" s="1117" t="str">
        <f t="shared" si="99"/>
        <v>-</v>
      </c>
      <c r="L501" s="1041" t="str">
        <f t="shared" si="100"/>
        <v/>
      </c>
      <c r="W501" s="1046" t="str">
        <f t="shared" si="101"/>
        <v/>
      </c>
      <c r="X501" s="1047" t="str">
        <f t="shared" si="102"/>
        <v/>
      </c>
      <c r="Y501" s="1146" t="str">
        <f t="shared" si="103"/>
        <v/>
      </c>
      <c r="Z501" s="1049" t="str">
        <f t="shared" si="104"/>
        <v/>
      </c>
      <c r="AA501" s="1049" t="str">
        <f t="shared" si="105"/>
        <v/>
      </c>
      <c r="AB501" s="1050" t="str">
        <f t="shared" si="106"/>
        <v/>
      </c>
      <c r="AD501" s="1052" t="str">
        <f t="shared" si="107"/>
        <v/>
      </c>
      <c r="AE501" s="1053" t="str">
        <f t="shared" si="108"/>
        <v/>
      </c>
    </row>
    <row r="502" spans="5:31" ht="12.75" customHeight="1">
      <c r="E502" s="1083" t="str">
        <f t="shared" si="97"/>
        <v/>
      </c>
      <c r="G502" s="1085" t="str">
        <f t="shared" si="96"/>
        <v/>
      </c>
      <c r="H502" s="1079" t="str">
        <f t="shared" si="98"/>
        <v/>
      </c>
      <c r="J502" s="1117" t="str">
        <f t="shared" si="99"/>
        <v>-</v>
      </c>
      <c r="L502" s="1041" t="str">
        <f t="shared" si="100"/>
        <v/>
      </c>
      <c r="W502" s="1046" t="str">
        <f t="shared" si="101"/>
        <v/>
      </c>
      <c r="X502" s="1047" t="str">
        <f t="shared" si="102"/>
        <v/>
      </c>
      <c r="Y502" s="1146" t="str">
        <f t="shared" si="103"/>
        <v/>
      </c>
      <c r="Z502" s="1049" t="str">
        <f t="shared" si="104"/>
        <v/>
      </c>
      <c r="AA502" s="1049" t="str">
        <f t="shared" si="105"/>
        <v/>
      </c>
      <c r="AB502" s="1050" t="str">
        <f t="shared" si="106"/>
        <v/>
      </c>
      <c r="AD502" s="1052" t="str">
        <f t="shared" si="107"/>
        <v/>
      </c>
      <c r="AE502" s="1053" t="str">
        <f t="shared" si="108"/>
        <v/>
      </c>
    </row>
    <row r="503" spans="5:31" ht="12.75" customHeight="1">
      <c r="E503" s="1083" t="str">
        <f t="shared" si="97"/>
        <v/>
      </c>
      <c r="G503" s="1085" t="str">
        <f t="shared" si="96"/>
        <v/>
      </c>
      <c r="H503" s="1079" t="str">
        <f t="shared" si="98"/>
        <v/>
      </c>
      <c r="J503" s="1117" t="str">
        <f t="shared" si="99"/>
        <v>-</v>
      </c>
      <c r="L503" s="1041" t="str">
        <f t="shared" si="100"/>
        <v/>
      </c>
      <c r="W503" s="1046" t="str">
        <f t="shared" si="101"/>
        <v/>
      </c>
      <c r="X503" s="1047" t="str">
        <f t="shared" si="102"/>
        <v/>
      </c>
      <c r="Y503" s="1146" t="str">
        <f t="shared" si="103"/>
        <v/>
      </c>
      <c r="Z503" s="1049" t="str">
        <f t="shared" si="104"/>
        <v/>
      </c>
      <c r="AA503" s="1049" t="str">
        <f t="shared" si="105"/>
        <v/>
      </c>
      <c r="AB503" s="1050" t="str">
        <f t="shared" si="106"/>
        <v/>
      </c>
      <c r="AD503" s="1052" t="str">
        <f t="shared" si="107"/>
        <v/>
      </c>
      <c r="AE503" s="1053" t="str">
        <f t="shared" si="108"/>
        <v/>
      </c>
    </row>
    <row r="504" spans="5:31" ht="12.75" customHeight="1">
      <c r="E504" s="1083" t="str">
        <f t="shared" si="97"/>
        <v/>
      </c>
      <c r="G504" s="1085" t="str">
        <f t="shared" si="96"/>
        <v/>
      </c>
      <c r="H504" s="1079" t="str">
        <f t="shared" si="98"/>
        <v/>
      </c>
      <c r="J504" s="1117" t="str">
        <f t="shared" si="99"/>
        <v>-</v>
      </c>
      <c r="L504" s="1041" t="str">
        <f t="shared" si="100"/>
        <v/>
      </c>
      <c r="W504" s="1046" t="str">
        <f t="shared" si="101"/>
        <v/>
      </c>
      <c r="X504" s="1047" t="str">
        <f t="shared" si="102"/>
        <v/>
      </c>
      <c r="Y504" s="1146" t="str">
        <f t="shared" si="103"/>
        <v/>
      </c>
      <c r="Z504" s="1049" t="str">
        <f t="shared" si="104"/>
        <v/>
      </c>
      <c r="AA504" s="1049" t="str">
        <f t="shared" si="105"/>
        <v/>
      </c>
      <c r="AB504" s="1050" t="str">
        <f t="shared" si="106"/>
        <v/>
      </c>
      <c r="AD504" s="1052" t="str">
        <f t="shared" si="107"/>
        <v/>
      </c>
      <c r="AE504" s="1053" t="str">
        <f t="shared" si="108"/>
        <v/>
      </c>
    </row>
    <row r="505" spans="5:31" ht="12.75" customHeight="1">
      <c r="E505" s="1083" t="str">
        <f t="shared" si="97"/>
        <v/>
      </c>
      <c r="G505" s="1085" t="str">
        <f t="shared" si="96"/>
        <v/>
      </c>
      <c r="H505" s="1079" t="str">
        <f t="shared" si="98"/>
        <v/>
      </c>
      <c r="J505" s="1117" t="str">
        <f t="shared" si="99"/>
        <v>-</v>
      </c>
      <c r="L505" s="1041" t="str">
        <f t="shared" si="100"/>
        <v/>
      </c>
      <c r="W505" s="1046" t="str">
        <f t="shared" si="101"/>
        <v/>
      </c>
      <c r="X505" s="1047" t="str">
        <f t="shared" si="102"/>
        <v/>
      </c>
      <c r="Y505" s="1146" t="str">
        <f t="shared" si="103"/>
        <v/>
      </c>
      <c r="Z505" s="1049" t="str">
        <f t="shared" si="104"/>
        <v/>
      </c>
      <c r="AA505" s="1049" t="str">
        <f t="shared" si="105"/>
        <v/>
      </c>
      <c r="AB505" s="1050" t="str">
        <f t="shared" si="106"/>
        <v/>
      </c>
      <c r="AD505" s="1052" t="str">
        <f t="shared" si="107"/>
        <v/>
      </c>
      <c r="AE505" s="1053" t="str">
        <f t="shared" si="108"/>
        <v/>
      </c>
    </row>
    <row r="506" spans="5:31" ht="12.75" customHeight="1">
      <c r="E506" s="1083" t="str">
        <f t="shared" si="97"/>
        <v/>
      </c>
      <c r="G506" s="1085" t="str">
        <f t="shared" si="96"/>
        <v/>
      </c>
      <c r="H506" s="1079" t="str">
        <f t="shared" si="98"/>
        <v/>
      </c>
      <c r="J506" s="1117" t="str">
        <f t="shared" si="99"/>
        <v>-</v>
      </c>
      <c r="L506" s="1041" t="str">
        <f t="shared" si="100"/>
        <v/>
      </c>
      <c r="W506" s="1046" t="str">
        <f t="shared" si="101"/>
        <v/>
      </c>
      <c r="X506" s="1047" t="str">
        <f t="shared" si="102"/>
        <v/>
      </c>
      <c r="Y506" s="1146" t="str">
        <f t="shared" si="103"/>
        <v/>
      </c>
      <c r="Z506" s="1049" t="str">
        <f t="shared" si="104"/>
        <v/>
      </c>
      <c r="AA506" s="1049" t="str">
        <f t="shared" si="105"/>
        <v/>
      </c>
      <c r="AB506" s="1050" t="str">
        <f t="shared" ref="AB506:AB514" si="109">IFERROR(CHOOSE(AA506,"መስከረም","ጥቅምት","ህዳር  ","ታህሳስ ","ጥር ","የካቲት ","መጋቢት ","ሚይዚያ ","ግንቦት ","ሰኔ ","ሐምሌ ","ነሐሴ ","Pagume"),"")</f>
        <v/>
      </c>
      <c r="AD506" s="1052" t="str">
        <f t="shared" si="107"/>
        <v/>
      </c>
      <c r="AE506" s="1053" t="str">
        <f t="shared" si="108"/>
        <v/>
      </c>
    </row>
    <row r="507" spans="5:31" ht="12.75" customHeight="1">
      <c r="E507" s="1083" t="str">
        <f t="shared" si="97"/>
        <v/>
      </c>
      <c r="G507" s="1085" t="str">
        <f t="shared" si="96"/>
        <v/>
      </c>
      <c r="H507" s="1079" t="str">
        <f t="shared" si="98"/>
        <v/>
      </c>
      <c r="J507" s="1117" t="str">
        <f t="shared" si="99"/>
        <v>-</v>
      </c>
      <c r="L507" s="1041" t="str">
        <f t="shared" si="100"/>
        <v/>
      </c>
      <c r="W507" s="1046" t="str">
        <f t="shared" si="101"/>
        <v/>
      </c>
      <c r="X507" s="1047" t="str">
        <f t="shared" si="102"/>
        <v/>
      </c>
      <c r="Y507" s="1146" t="str">
        <f t="shared" si="103"/>
        <v/>
      </c>
      <c r="Z507" s="1049" t="str">
        <f t="shared" si="104"/>
        <v/>
      </c>
      <c r="AA507" s="1049" t="str">
        <f t="shared" si="105"/>
        <v/>
      </c>
      <c r="AB507" s="1050" t="str">
        <f t="shared" si="109"/>
        <v/>
      </c>
      <c r="AD507" s="1052" t="str">
        <f t="shared" si="107"/>
        <v/>
      </c>
      <c r="AE507" s="1053" t="str">
        <f t="shared" si="108"/>
        <v/>
      </c>
    </row>
    <row r="508" spans="5:31" ht="12.75" customHeight="1">
      <c r="E508" s="1083" t="str">
        <f t="shared" si="97"/>
        <v/>
      </c>
      <c r="G508" s="1085" t="str">
        <f t="shared" si="96"/>
        <v/>
      </c>
      <c r="H508" s="1079" t="str">
        <f t="shared" si="98"/>
        <v/>
      </c>
      <c r="J508" s="1117" t="str">
        <f t="shared" si="99"/>
        <v>-</v>
      </c>
      <c r="L508" s="1041" t="str">
        <f t="shared" si="100"/>
        <v/>
      </c>
      <c r="W508" s="1046" t="str">
        <f t="shared" si="101"/>
        <v/>
      </c>
      <c r="X508" s="1047" t="str">
        <f t="shared" si="102"/>
        <v/>
      </c>
      <c r="Y508" s="1146" t="str">
        <f t="shared" si="103"/>
        <v/>
      </c>
      <c r="Z508" s="1049" t="str">
        <f t="shared" si="104"/>
        <v/>
      </c>
      <c r="AA508" s="1049" t="str">
        <f t="shared" si="105"/>
        <v/>
      </c>
      <c r="AB508" s="1050" t="str">
        <f t="shared" si="109"/>
        <v/>
      </c>
      <c r="AD508" s="1052" t="str">
        <f t="shared" si="107"/>
        <v/>
      </c>
      <c r="AE508" s="1053" t="str">
        <f t="shared" si="108"/>
        <v/>
      </c>
    </row>
    <row r="509" spans="5:31" ht="12.75" customHeight="1">
      <c r="E509" s="1083" t="str">
        <f t="shared" si="97"/>
        <v/>
      </c>
      <c r="G509" s="1085" t="str">
        <f t="shared" si="96"/>
        <v/>
      </c>
      <c r="H509" s="1079" t="str">
        <f t="shared" si="98"/>
        <v/>
      </c>
      <c r="J509" s="1117" t="str">
        <f t="shared" si="99"/>
        <v>-</v>
      </c>
      <c r="L509" s="1041" t="str">
        <f t="shared" si="100"/>
        <v/>
      </c>
      <c r="W509" s="1046" t="str">
        <f t="shared" si="101"/>
        <v/>
      </c>
      <c r="X509" s="1047" t="str">
        <f t="shared" si="102"/>
        <v/>
      </c>
      <c r="Y509" s="1146" t="str">
        <f t="shared" si="103"/>
        <v/>
      </c>
      <c r="Z509" s="1049" t="str">
        <f t="shared" si="104"/>
        <v/>
      </c>
      <c r="AA509" s="1049" t="str">
        <f t="shared" si="105"/>
        <v/>
      </c>
      <c r="AB509" s="1050" t="str">
        <f t="shared" si="109"/>
        <v/>
      </c>
      <c r="AD509" s="1052" t="str">
        <f t="shared" si="107"/>
        <v/>
      </c>
      <c r="AE509" s="1053" t="str">
        <f t="shared" si="108"/>
        <v/>
      </c>
    </row>
    <row r="510" spans="5:31" ht="12.75" customHeight="1">
      <c r="E510" s="1083" t="str">
        <f t="shared" si="97"/>
        <v/>
      </c>
      <c r="G510" s="1085" t="str">
        <f t="shared" si="96"/>
        <v/>
      </c>
      <c r="H510" s="1079" t="str">
        <f t="shared" si="98"/>
        <v/>
      </c>
      <c r="J510" s="1117" t="str">
        <f t="shared" si="99"/>
        <v>-</v>
      </c>
      <c r="L510" s="1041" t="str">
        <f t="shared" si="100"/>
        <v/>
      </c>
      <c r="W510" s="1046" t="str">
        <f t="shared" si="101"/>
        <v/>
      </c>
      <c r="X510" s="1047" t="str">
        <f t="shared" si="102"/>
        <v/>
      </c>
      <c r="Y510" s="1146" t="str">
        <f t="shared" si="103"/>
        <v/>
      </c>
      <c r="Z510" s="1049" t="str">
        <f t="shared" si="104"/>
        <v/>
      </c>
      <c r="AA510" s="1049" t="str">
        <f t="shared" si="105"/>
        <v/>
      </c>
      <c r="AB510" s="1050" t="str">
        <f t="shared" si="109"/>
        <v/>
      </c>
      <c r="AD510" s="1052" t="str">
        <f t="shared" si="107"/>
        <v/>
      </c>
      <c r="AE510" s="1053" t="str">
        <f t="shared" si="108"/>
        <v/>
      </c>
    </row>
    <row r="511" spans="5:31" ht="12.75" customHeight="1">
      <c r="E511" s="1083" t="str">
        <f t="shared" si="97"/>
        <v/>
      </c>
      <c r="G511" s="1085" t="str">
        <f t="shared" si="96"/>
        <v/>
      </c>
      <c r="H511" s="1079" t="str">
        <f t="shared" si="98"/>
        <v/>
      </c>
      <c r="J511" s="1117" t="str">
        <f t="shared" si="99"/>
        <v>-</v>
      </c>
      <c r="L511" s="1041" t="str">
        <f t="shared" si="100"/>
        <v/>
      </c>
      <c r="W511" s="1046" t="str">
        <f t="shared" si="101"/>
        <v/>
      </c>
      <c r="X511" s="1047" t="str">
        <f t="shared" si="102"/>
        <v/>
      </c>
      <c r="Y511" s="1146" t="str">
        <f t="shared" si="103"/>
        <v/>
      </c>
      <c r="Z511" s="1049" t="str">
        <f t="shared" si="104"/>
        <v/>
      </c>
      <c r="AA511" s="1049" t="str">
        <f t="shared" si="105"/>
        <v/>
      </c>
      <c r="AB511" s="1050" t="str">
        <f t="shared" si="109"/>
        <v/>
      </c>
      <c r="AD511" s="1052" t="str">
        <f t="shared" si="107"/>
        <v/>
      </c>
      <c r="AE511" s="1053" t="str">
        <f t="shared" si="108"/>
        <v/>
      </c>
    </row>
    <row r="512" spans="5:31" ht="12.75" customHeight="1">
      <c r="E512" s="1083" t="str">
        <f t="shared" si="97"/>
        <v/>
      </c>
      <c r="G512" s="1085" t="str">
        <f t="shared" si="96"/>
        <v/>
      </c>
      <c r="H512" s="1079" t="str">
        <f t="shared" si="98"/>
        <v/>
      </c>
      <c r="J512" s="1117" t="str">
        <f t="shared" si="99"/>
        <v>-</v>
      </c>
      <c r="L512" s="1041" t="str">
        <f t="shared" si="100"/>
        <v/>
      </c>
      <c r="W512" s="1046" t="str">
        <f t="shared" si="101"/>
        <v/>
      </c>
      <c r="X512" s="1047" t="str">
        <f t="shared" si="102"/>
        <v/>
      </c>
      <c r="Y512" s="1146" t="str">
        <f t="shared" si="103"/>
        <v/>
      </c>
      <c r="Z512" s="1049" t="str">
        <f t="shared" si="104"/>
        <v/>
      </c>
      <c r="AA512" s="1049" t="str">
        <f t="shared" si="105"/>
        <v/>
      </c>
      <c r="AB512" s="1050" t="str">
        <f t="shared" si="109"/>
        <v/>
      </c>
      <c r="AD512" s="1052" t="str">
        <f t="shared" si="107"/>
        <v/>
      </c>
      <c r="AE512" s="1053" t="str">
        <f t="shared" si="108"/>
        <v/>
      </c>
    </row>
    <row r="513" spans="5:31" ht="12.75" customHeight="1">
      <c r="E513" s="1083" t="str">
        <f t="shared" si="97"/>
        <v/>
      </c>
      <c r="G513" s="1085" t="str">
        <f t="shared" si="96"/>
        <v/>
      </c>
      <c r="H513" s="1079" t="str">
        <f t="shared" si="98"/>
        <v/>
      </c>
      <c r="J513" s="1117" t="str">
        <f t="shared" si="99"/>
        <v>-</v>
      </c>
      <c r="L513" s="1041" t="str">
        <f t="shared" si="100"/>
        <v/>
      </c>
      <c r="W513" s="1046" t="str">
        <f t="shared" si="101"/>
        <v/>
      </c>
      <c r="X513" s="1047" t="str">
        <f t="shared" si="102"/>
        <v/>
      </c>
      <c r="Y513" s="1146" t="str">
        <f t="shared" si="103"/>
        <v/>
      </c>
      <c r="Z513" s="1049" t="str">
        <f t="shared" si="104"/>
        <v/>
      </c>
      <c r="AA513" s="1049" t="str">
        <f t="shared" si="105"/>
        <v/>
      </c>
      <c r="AB513" s="1050" t="str">
        <f t="shared" si="109"/>
        <v/>
      </c>
      <c r="AD513" s="1052" t="str">
        <f t="shared" si="107"/>
        <v/>
      </c>
      <c r="AE513" s="1053" t="str">
        <f t="shared" si="108"/>
        <v/>
      </c>
    </row>
    <row r="514" spans="5:31" ht="12.75" customHeight="1">
      <c r="E514" s="1083" t="str">
        <f t="shared" si="97"/>
        <v/>
      </c>
      <c r="G514" s="1085" t="str">
        <f t="shared" ref="G514:G577" si="110">IF(F514="Paid","Settled",IF(E514="","",IF(E514&lt;0,"Over Due",IF(E514&lt;=10,"Due soon",IF(E514&lt;=20,"FP need",IF(E514&lt;=30,"Pending","Pending"))))))</f>
        <v/>
      </c>
      <c r="H514" s="1079" t="str">
        <f t="shared" si="98"/>
        <v/>
      </c>
      <c r="J514" s="1117" t="str">
        <f t="shared" si="99"/>
        <v>-</v>
      </c>
      <c r="L514" s="1041" t="str">
        <f t="shared" si="100"/>
        <v/>
      </c>
      <c r="W514" s="1046" t="str">
        <f t="shared" si="101"/>
        <v/>
      </c>
      <c r="X514" s="1047" t="str">
        <f t="shared" si="102"/>
        <v/>
      </c>
      <c r="Y514" s="1146" t="str">
        <f t="shared" si="103"/>
        <v/>
      </c>
      <c r="Z514" s="1049" t="str">
        <f t="shared" si="104"/>
        <v/>
      </c>
      <c r="AA514" s="1049" t="str">
        <f t="shared" si="105"/>
        <v/>
      </c>
      <c r="AB514" s="1050" t="str">
        <f t="shared" si="109"/>
        <v/>
      </c>
      <c r="AD514" s="1052" t="str">
        <f t="shared" si="107"/>
        <v/>
      </c>
      <c r="AE514" s="1053" t="str">
        <f t="shared" si="108"/>
        <v/>
      </c>
    </row>
    <row r="515" spans="5:31" ht="12.75" customHeight="1">
      <c r="E515" s="1083" t="str">
        <f t="shared" ref="E515:E578" si="111">IF(D515="","",IF(F515="paid",0,I515-J515))</f>
        <v/>
      </c>
      <c r="G515" s="1085" t="str">
        <f t="shared" si="110"/>
        <v/>
      </c>
      <c r="H515" s="1079" t="str">
        <f t="shared" ref="H515:H578" si="112">IFERROR(CHOOSE($X515,"መስከረም","ጥቅምት","ህዳር  ","ታህሳስ ","ጥር ","የካቲት ","መጋቢት ","ሚይዚያ ","ግንቦት ","ሰኔ ","ሐምሌ ","ነሐሴ ","Pagume"),"")</f>
        <v/>
      </c>
      <c r="J515" s="1117" t="str">
        <f t="shared" ref="J515:J578" si="113">IF(D515="","-",$Q$1-D515)</f>
        <v>-</v>
      </c>
      <c r="L515" s="1041" t="str">
        <f t="shared" ref="L515:L578" si="114">IF(E515="","",$Q$1+E515)</f>
        <v/>
      </c>
      <c r="W515" s="1046" t="str">
        <f t="shared" ref="W515:W578" si="115">IF($D515="","",_xlfn.LET(_xlpm.gDate,D515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515" s="1047" t="str">
        <f t="shared" ref="X515:X578" si="116">IF($W515="","",TEXT($W515,"mm"))</f>
        <v/>
      </c>
      <c r="Y515" s="1146" t="str">
        <f t="shared" ref="Y515:Y578" si="117">IFERROR(CHOOSE(X515,"መስከረም","ጥቅምት","ህዳር  ","ታህሳስ ","ጥር ","የካቲት ","መጋቢት ","ሚይዚያ ","ግንቦት ","ሰኔ ","ሐምሌ ","ነሐሴ ","Pagume"),"")</f>
        <v/>
      </c>
      <c r="Z515" s="1049" t="str">
        <f t="shared" ref="Z515:Z578" si="118">IF($K515="","",_xlfn.LET(_xlpm.gDate,K515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515" s="1049" t="str">
        <f t="shared" ref="AA515:AA578" si="119">IF($Z515="","",TEXT($Z515,"mm"))</f>
        <v/>
      </c>
      <c r="AB515" s="1050" t="str">
        <f t="shared" ref="AB515:AB578" si="120">IFERROR(CHOOSE(AA515,"መስከረም","ጥቅምት","ህዳር  ","ታህሳስ ","ጥር ","የካቲት ","መጋቢት ","ሚይዚያ ","ግንቦት ","ሰኔ ","ሐምሌ ","ነሐሴ ","Pagume"),"")</f>
        <v/>
      </c>
      <c r="AD515" s="1052" t="str">
        <f t="shared" ref="AD515:AD578" si="121">IF($D515="","",YEAR(D515)&amp;"-W"&amp;WEEKNUM(D515,2))</f>
        <v/>
      </c>
      <c r="AE515" s="1053" t="str">
        <f t="shared" ref="AE515:AE578" si="122">IF($K515="","",YEAR(K515)&amp;"-W"&amp;WEEKNUM(K515,2))</f>
        <v/>
      </c>
    </row>
    <row r="516" spans="5:31" ht="12.75" customHeight="1">
      <c r="E516" s="1083" t="str">
        <f t="shared" si="111"/>
        <v/>
      </c>
      <c r="G516" s="1085" t="str">
        <f t="shared" si="110"/>
        <v/>
      </c>
      <c r="H516" s="1079" t="str">
        <f t="shared" si="112"/>
        <v/>
      </c>
      <c r="J516" s="1117" t="str">
        <f t="shared" si="113"/>
        <v>-</v>
      </c>
      <c r="L516" s="1041" t="str">
        <f t="shared" si="114"/>
        <v/>
      </c>
      <c r="W516" s="1046" t="str">
        <f t="shared" si="115"/>
        <v/>
      </c>
      <c r="X516" s="1047" t="str">
        <f t="shared" si="116"/>
        <v/>
      </c>
      <c r="Y516" s="1146" t="str">
        <f t="shared" si="117"/>
        <v/>
      </c>
      <c r="Z516" s="1049" t="str">
        <f t="shared" si="118"/>
        <v/>
      </c>
      <c r="AA516" s="1049" t="str">
        <f t="shared" si="119"/>
        <v/>
      </c>
      <c r="AB516" s="1050" t="str">
        <f t="shared" si="120"/>
        <v/>
      </c>
      <c r="AD516" s="1052" t="str">
        <f t="shared" si="121"/>
        <v/>
      </c>
      <c r="AE516" s="1053" t="str">
        <f t="shared" si="122"/>
        <v/>
      </c>
    </row>
    <row r="517" spans="5:31" ht="12.75" customHeight="1">
      <c r="E517" s="1083" t="str">
        <f t="shared" si="111"/>
        <v/>
      </c>
      <c r="G517" s="1085" t="str">
        <f t="shared" si="110"/>
        <v/>
      </c>
      <c r="H517" s="1079" t="str">
        <f t="shared" si="112"/>
        <v/>
      </c>
      <c r="J517" s="1117" t="str">
        <f t="shared" si="113"/>
        <v>-</v>
      </c>
      <c r="L517" s="1041" t="str">
        <f t="shared" si="114"/>
        <v/>
      </c>
      <c r="W517" s="1046" t="str">
        <f t="shared" si="115"/>
        <v/>
      </c>
      <c r="X517" s="1047" t="str">
        <f t="shared" si="116"/>
        <v/>
      </c>
      <c r="Y517" s="1146" t="str">
        <f t="shared" si="117"/>
        <v/>
      </c>
      <c r="Z517" s="1049" t="str">
        <f t="shared" si="118"/>
        <v/>
      </c>
      <c r="AA517" s="1049" t="str">
        <f t="shared" si="119"/>
        <v/>
      </c>
      <c r="AB517" s="1050" t="str">
        <f t="shared" si="120"/>
        <v/>
      </c>
      <c r="AD517" s="1052" t="str">
        <f t="shared" si="121"/>
        <v/>
      </c>
      <c r="AE517" s="1053" t="str">
        <f t="shared" si="122"/>
        <v/>
      </c>
    </row>
    <row r="518" spans="5:31" ht="12.75" customHeight="1">
      <c r="E518" s="1083" t="str">
        <f t="shared" si="111"/>
        <v/>
      </c>
      <c r="G518" s="1085" t="str">
        <f t="shared" si="110"/>
        <v/>
      </c>
      <c r="H518" s="1079" t="str">
        <f t="shared" si="112"/>
        <v/>
      </c>
      <c r="J518" s="1117" t="str">
        <f t="shared" si="113"/>
        <v>-</v>
      </c>
      <c r="L518" s="1041" t="str">
        <f t="shared" si="114"/>
        <v/>
      </c>
      <c r="W518" s="1046" t="str">
        <f t="shared" si="115"/>
        <v/>
      </c>
      <c r="X518" s="1047" t="str">
        <f t="shared" si="116"/>
        <v/>
      </c>
      <c r="Y518" s="1146" t="str">
        <f t="shared" si="117"/>
        <v/>
      </c>
      <c r="Z518" s="1049" t="str">
        <f t="shared" si="118"/>
        <v/>
      </c>
      <c r="AA518" s="1049" t="str">
        <f t="shared" si="119"/>
        <v/>
      </c>
      <c r="AB518" s="1050" t="str">
        <f t="shared" si="120"/>
        <v/>
      </c>
      <c r="AD518" s="1052" t="str">
        <f t="shared" si="121"/>
        <v/>
      </c>
      <c r="AE518" s="1053" t="str">
        <f t="shared" si="122"/>
        <v/>
      </c>
    </row>
    <row r="519" spans="5:31" ht="12.75" customHeight="1">
      <c r="E519" s="1083" t="str">
        <f t="shared" si="111"/>
        <v/>
      </c>
      <c r="G519" s="1085" t="str">
        <f t="shared" si="110"/>
        <v/>
      </c>
      <c r="H519" s="1079" t="str">
        <f t="shared" si="112"/>
        <v/>
      </c>
      <c r="J519" s="1117" t="str">
        <f t="shared" si="113"/>
        <v>-</v>
      </c>
      <c r="L519" s="1041" t="str">
        <f t="shared" si="114"/>
        <v/>
      </c>
      <c r="W519" s="1046" t="str">
        <f t="shared" si="115"/>
        <v/>
      </c>
      <c r="X519" s="1047" t="str">
        <f t="shared" si="116"/>
        <v/>
      </c>
      <c r="Y519" s="1146" t="str">
        <f t="shared" si="117"/>
        <v/>
      </c>
      <c r="Z519" s="1049" t="str">
        <f t="shared" si="118"/>
        <v/>
      </c>
      <c r="AA519" s="1049" t="str">
        <f t="shared" si="119"/>
        <v/>
      </c>
      <c r="AB519" s="1050" t="str">
        <f t="shared" si="120"/>
        <v/>
      </c>
      <c r="AD519" s="1052" t="str">
        <f t="shared" si="121"/>
        <v/>
      </c>
      <c r="AE519" s="1053" t="str">
        <f t="shared" si="122"/>
        <v/>
      </c>
    </row>
    <row r="520" spans="5:31" ht="12.75" customHeight="1">
      <c r="E520" s="1083" t="str">
        <f t="shared" si="111"/>
        <v/>
      </c>
      <c r="G520" s="1085" t="str">
        <f t="shared" si="110"/>
        <v/>
      </c>
      <c r="H520" s="1079" t="str">
        <f t="shared" si="112"/>
        <v/>
      </c>
      <c r="J520" s="1117" t="str">
        <f t="shared" si="113"/>
        <v>-</v>
      </c>
      <c r="L520" s="1041" t="str">
        <f t="shared" si="114"/>
        <v/>
      </c>
      <c r="W520" s="1046" t="str">
        <f t="shared" si="115"/>
        <v/>
      </c>
      <c r="X520" s="1047" t="str">
        <f t="shared" si="116"/>
        <v/>
      </c>
      <c r="Y520" s="1146" t="str">
        <f t="shared" si="117"/>
        <v/>
      </c>
      <c r="Z520" s="1049" t="str">
        <f t="shared" si="118"/>
        <v/>
      </c>
      <c r="AA520" s="1049" t="str">
        <f t="shared" si="119"/>
        <v/>
      </c>
      <c r="AB520" s="1050" t="str">
        <f t="shared" si="120"/>
        <v/>
      </c>
      <c r="AD520" s="1052" t="str">
        <f t="shared" si="121"/>
        <v/>
      </c>
      <c r="AE520" s="1053" t="str">
        <f t="shared" si="122"/>
        <v/>
      </c>
    </row>
    <row r="521" spans="5:31" ht="12.75" customHeight="1">
      <c r="E521" s="1083" t="str">
        <f t="shared" si="111"/>
        <v/>
      </c>
      <c r="G521" s="1085" t="str">
        <f t="shared" si="110"/>
        <v/>
      </c>
      <c r="H521" s="1079" t="str">
        <f t="shared" si="112"/>
        <v/>
      </c>
      <c r="J521" s="1117" t="str">
        <f t="shared" si="113"/>
        <v>-</v>
      </c>
      <c r="L521" s="1041" t="str">
        <f t="shared" si="114"/>
        <v/>
      </c>
      <c r="W521" s="1046" t="str">
        <f t="shared" si="115"/>
        <v/>
      </c>
      <c r="X521" s="1047" t="str">
        <f t="shared" si="116"/>
        <v/>
      </c>
      <c r="Y521" s="1146" t="str">
        <f t="shared" si="117"/>
        <v/>
      </c>
      <c r="Z521" s="1049" t="str">
        <f t="shared" si="118"/>
        <v/>
      </c>
      <c r="AA521" s="1049" t="str">
        <f t="shared" si="119"/>
        <v/>
      </c>
      <c r="AB521" s="1050" t="str">
        <f t="shared" si="120"/>
        <v/>
      </c>
      <c r="AD521" s="1052" t="str">
        <f t="shared" si="121"/>
        <v/>
      </c>
      <c r="AE521" s="1053" t="str">
        <f t="shared" si="122"/>
        <v/>
      </c>
    </row>
    <row r="522" spans="5:31" ht="12.75" customHeight="1">
      <c r="E522" s="1083" t="str">
        <f t="shared" si="111"/>
        <v/>
      </c>
      <c r="G522" s="1085" t="str">
        <f t="shared" si="110"/>
        <v/>
      </c>
      <c r="H522" s="1079" t="str">
        <f t="shared" si="112"/>
        <v/>
      </c>
      <c r="J522" s="1117" t="str">
        <f t="shared" si="113"/>
        <v>-</v>
      </c>
      <c r="L522" s="1041" t="str">
        <f t="shared" si="114"/>
        <v/>
      </c>
      <c r="W522" s="1046" t="str">
        <f t="shared" si="115"/>
        <v/>
      </c>
      <c r="X522" s="1047" t="str">
        <f t="shared" si="116"/>
        <v/>
      </c>
      <c r="Y522" s="1146" t="str">
        <f t="shared" si="117"/>
        <v/>
      </c>
      <c r="Z522" s="1049" t="str">
        <f t="shared" si="118"/>
        <v/>
      </c>
      <c r="AA522" s="1049" t="str">
        <f t="shared" si="119"/>
        <v/>
      </c>
      <c r="AB522" s="1050" t="str">
        <f t="shared" si="120"/>
        <v/>
      </c>
      <c r="AD522" s="1052" t="str">
        <f t="shared" si="121"/>
        <v/>
      </c>
      <c r="AE522" s="1053" t="str">
        <f t="shared" si="122"/>
        <v/>
      </c>
    </row>
    <row r="523" spans="5:31" ht="12.75" customHeight="1">
      <c r="E523" s="1083" t="str">
        <f t="shared" si="111"/>
        <v/>
      </c>
      <c r="G523" s="1085" t="str">
        <f t="shared" si="110"/>
        <v/>
      </c>
      <c r="H523" s="1079" t="str">
        <f t="shared" si="112"/>
        <v/>
      </c>
      <c r="J523" s="1117" t="str">
        <f t="shared" si="113"/>
        <v>-</v>
      </c>
      <c r="L523" s="1041" t="str">
        <f t="shared" si="114"/>
        <v/>
      </c>
      <c r="W523" s="1046" t="str">
        <f t="shared" si="115"/>
        <v/>
      </c>
      <c r="X523" s="1047" t="str">
        <f t="shared" si="116"/>
        <v/>
      </c>
      <c r="Y523" s="1146" t="str">
        <f t="shared" si="117"/>
        <v/>
      </c>
      <c r="Z523" s="1049" t="str">
        <f t="shared" si="118"/>
        <v/>
      </c>
      <c r="AA523" s="1049" t="str">
        <f t="shared" si="119"/>
        <v/>
      </c>
      <c r="AB523" s="1050" t="str">
        <f t="shared" si="120"/>
        <v/>
      </c>
      <c r="AD523" s="1052" t="str">
        <f t="shared" si="121"/>
        <v/>
      </c>
      <c r="AE523" s="1053" t="str">
        <f t="shared" si="122"/>
        <v/>
      </c>
    </row>
    <row r="524" spans="5:31" ht="12.75" customHeight="1">
      <c r="E524" s="1083" t="str">
        <f t="shared" si="111"/>
        <v/>
      </c>
      <c r="G524" s="1085" t="str">
        <f t="shared" si="110"/>
        <v/>
      </c>
      <c r="H524" s="1079" t="str">
        <f t="shared" si="112"/>
        <v/>
      </c>
      <c r="J524" s="1117" t="str">
        <f t="shared" si="113"/>
        <v>-</v>
      </c>
      <c r="L524" s="1041" t="str">
        <f t="shared" si="114"/>
        <v/>
      </c>
      <c r="W524" s="1046" t="str">
        <f t="shared" si="115"/>
        <v/>
      </c>
      <c r="X524" s="1047" t="str">
        <f t="shared" si="116"/>
        <v/>
      </c>
      <c r="Y524" s="1146" t="str">
        <f t="shared" si="117"/>
        <v/>
      </c>
      <c r="Z524" s="1049" t="str">
        <f t="shared" si="118"/>
        <v/>
      </c>
      <c r="AA524" s="1049" t="str">
        <f t="shared" si="119"/>
        <v/>
      </c>
      <c r="AB524" s="1050" t="str">
        <f t="shared" si="120"/>
        <v/>
      </c>
      <c r="AD524" s="1052" t="str">
        <f t="shared" si="121"/>
        <v/>
      </c>
      <c r="AE524" s="1053" t="str">
        <f t="shared" si="122"/>
        <v/>
      </c>
    </row>
    <row r="525" spans="5:31" ht="12.75" customHeight="1">
      <c r="E525" s="1083" t="str">
        <f t="shared" si="111"/>
        <v/>
      </c>
      <c r="G525" s="1085" t="str">
        <f t="shared" si="110"/>
        <v/>
      </c>
      <c r="H525" s="1079" t="str">
        <f t="shared" si="112"/>
        <v/>
      </c>
      <c r="J525" s="1117" t="str">
        <f t="shared" si="113"/>
        <v>-</v>
      </c>
      <c r="L525" s="1041" t="str">
        <f t="shared" si="114"/>
        <v/>
      </c>
      <c r="W525" s="1046" t="str">
        <f t="shared" si="115"/>
        <v/>
      </c>
      <c r="X525" s="1047" t="str">
        <f t="shared" si="116"/>
        <v/>
      </c>
      <c r="Y525" s="1146" t="str">
        <f t="shared" si="117"/>
        <v/>
      </c>
      <c r="Z525" s="1049" t="str">
        <f t="shared" si="118"/>
        <v/>
      </c>
      <c r="AA525" s="1049" t="str">
        <f t="shared" si="119"/>
        <v/>
      </c>
      <c r="AB525" s="1050" t="str">
        <f t="shared" si="120"/>
        <v/>
      </c>
      <c r="AD525" s="1052" t="str">
        <f t="shared" si="121"/>
        <v/>
      </c>
      <c r="AE525" s="1053" t="str">
        <f t="shared" si="122"/>
        <v/>
      </c>
    </row>
    <row r="526" spans="5:31" ht="12.75" customHeight="1">
      <c r="E526" s="1083" t="str">
        <f t="shared" si="111"/>
        <v/>
      </c>
      <c r="G526" s="1085" t="str">
        <f t="shared" si="110"/>
        <v/>
      </c>
      <c r="H526" s="1079" t="str">
        <f t="shared" si="112"/>
        <v/>
      </c>
      <c r="J526" s="1117" t="str">
        <f t="shared" si="113"/>
        <v>-</v>
      </c>
      <c r="L526" s="1041" t="str">
        <f t="shared" si="114"/>
        <v/>
      </c>
      <c r="W526" s="1046" t="str">
        <f t="shared" si="115"/>
        <v/>
      </c>
      <c r="X526" s="1047" t="str">
        <f t="shared" si="116"/>
        <v/>
      </c>
      <c r="Y526" s="1146" t="str">
        <f t="shared" si="117"/>
        <v/>
      </c>
      <c r="Z526" s="1049" t="str">
        <f t="shared" si="118"/>
        <v/>
      </c>
      <c r="AA526" s="1049" t="str">
        <f t="shared" si="119"/>
        <v/>
      </c>
      <c r="AB526" s="1050" t="str">
        <f t="shared" si="120"/>
        <v/>
      </c>
      <c r="AD526" s="1052" t="str">
        <f t="shared" si="121"/>
        <v/>
      </c>
      <c r="AE526" s="1053" t="str">
        <f t="shared" si="122"/>
        <v/>
      </c>
    </row>
    <row r="527" spans="5:31" ht="12.75" customHeight="1">
      <c r="E527" s="1083" t="str">
        <f t="shared" si="111"/>
        <v/>
      </c>
      <c r="G527" s="1085" t="str">
        <f t="shared" si="110"/>
        <v/>
      </c>
      <c r="H527" s="1079" t="str">
        <f t="shared" si="112"/>
        <v/>
      </c>
      <c r="J527" s="1117" t="str">
        <f t="shared" si="113"/>
        <v>-</v>
      </c>
      <c r="L527" s="1041" t="str">
        <f t="shared" si="114"/>
        <v/>
      </c>
      <c r="W527" s="1046" t="str">
        <f t="shared" si="115"/>
        <v/>
      </c>
      <c r="X527" s="1047" t="str">
        <f t="shared" si="116"/>
        <v/>
      </c>
      <c r="Y527" s="1146" t="str">
        <f t="shared" si="117"/>
        <v/>
      </c>
      <c r="Z527" s="1049" t="str">
        <f t="shared" si="118"/>
        <v/>
      </c>
      <c r="AA527" s="1049" t="str">
        <f t="shared" si="119"/>
        <v/>
      </c>
      <c r="AB527" s="1050" t="str">
        <f t="shared" si="120"/>
        <v/>
      </c>
      <c r="AD527" s="1052" t="str">
        <f t="shared" si="121"/>
        <v/>
      </c>
      <c r="AE527" s="1053" t="str">
        <f t="shared" si="122"/>
        <v/>
      </c>
    </row>
    <row r="528" spans="5:31" ht="12.75" customHeight="1">
      <c r="E528" s="1083" t="str">
        <f t="shared" si="111"/>
        <v/>
      </c>
      <c r="G528" s="1085" t="str">
        <f t="shared" si="110"/>
        <v/>
      </c>
      <c r="H528" s="1079" t="str">
        <f t="shared" si="112"/>
        <v/>
      </c>
      <c r="J528" s="1117" t="str">
        <f t="shared" si="113"/>
        <v>-</v>
      </c>
      <c r="L528" s="1041" t="str">
        <f t="shared" si="114"/>
        <v/>
      </c>
      <c r="W528" s="1046" t="str">
        <f t="shared" si="115"/>
        <v/>
      </c>
      <c r="X528" s="1047" t="str">
        <f t="shared" si="116"/>
        <v/>
      </c>
      <c r="Y528" s="1146" t="str">
        <f t="shared" si="117"/>
        <v/>
      </c>
      <c r="Z528" s="1049" t="str">
        <f t="shared" si="118"/>
        <v/>
      </c>
      <c r="AA528" s="1049" t="str">
        <f t="shared" si="119"/>
        <v/>
      </c>
      <c r="AB528" s="1050" t="str">
        <f t="shared" si="120"/>
        <v/>
      </c>
      <c r="AD528" s="1052" t="str">
        <f t="shared" si="121"/>
        <v/>
      </c>
      <c r="AE528" s="1053" t="str">
        <f t="shared" si="122"/>
        <v/>
      </c>
    </row>
    <row r="529" spans="5:31" ht="12.75" customHeight="1">
      <c r="E529" s="1083" t="str">
        <f t="shared" si="111"/>
        <v/>
      </c>
      <c r="G529" s="1085" t="str">
        <f t="shared" si="110"/>
        <v/>
      </c>
      <c r="H529" s="1079" t="str">
        <f t="shared" si="112"/>
        <v/>
      </c>
      <c r="J529" s="1117" t="str">
        <f t="shared" si="113"/>
        <v>-</v>
      </c>
      <c r="L529" s="1041" t="str">
        <f t="shared" si="114"/>
        <v/>
      </c>
      <c r="W529" s="1046" t="str">
        <f t="shared" si="115"/>
        <v/>
      </c>
      <c r="X529" s="1047" t="str">
        <f t="shared" si="116"/>
        <v/>
      </c>
      <c r="Y529" s="1146" t="str">
        <f t="shared" si="117"/>
        <v/>
      </c>
      <c r="Z529" s="1049" t="str">
        <f t="shared" si="118"/>
        <v/>
      </c>
      <c r="AA529" s="1049" t="str">
        <f t="shared" si="119"/>
        <v/>
      </c>
      <c r="AB529" s="1050" t="str">
        <f t="shared" si="120"/>
        <v/>
      </c>
      <c r="AD529" s="1052" t="str">
        <f t="shared" si="121"/>
        <v/>
      </c>
      <c r="AE529" s="1053" t="str">
        <f t="shared" si="122"/>
        <v/>
      </c>
    </row>
    <row r="530" spans="5:31" ht="12.75" customHeight="1">
      <c r="E530" s="1083" t="str">
        <f t="shared" si="111"/>
        <v/>
      </c>
      <c r="G530" s="1085" t="str">
        <f t="shared" si="110"/>
        <v/>
      </c>
      <c r="H530" s="1079" t="str">
        <f t="shared" si="112"/>
        <v/>
      </c>
      <c r="J530" s="1117" t="str">
        <f t="shared" si="113"/>
        <v>-</v>
      </c>
      <c r="L530" s="1041" t="str">
        <f t="shared" si="114"/>
        <v/>
      </c>
      <c r="W530" s="1046" t="str">
        <f t="shared" si="115"/>
        <v/>
      </c>
      <c r="X530" s="1047" t="str">
        <f t="shared" si="116"/>
        <v/>
      </c>
      <c r="Y530" s="1146" t="str">
        <f t="shared" si="117"/>
        <v/>
      </c>
      <c r="Z530" s="1049" t="str">
        <f t="shared" si="118"/>
        <v/>
      </c>
      <c r="AA530" s="1049" t="str">
        <f t="shared" si="119"/>
        <v/>
      </c>
      <c r="AB530" s="1050" t="str">
        <f t="shared" si="120"/>
        <v/>
      </c>
      <c r="AD530" s="1052" t="str">
        <f t="shared" si="121"/>
        <v/>
      </c>
      <c r="AE530" s="1053" t="str">
        <f t="shared" si="122"/>
        <v/>
      </c>
    </row>
    <row r="531" spans="5:31" ht="12.75" customHeight="1">
      <c r="E531" s="1083" t="str">
        <f t="shared" si="111"/>
        <v/>
      </c>
      <c r="G531" s="1085" t="str">
        <f t="shared" si="110"/>
        <v/>
      </c>
      <c r="H531" s="1079" t="str">
        <f t="shared" si="112"/>
        <v/>
      </c>
      <c r="J531" s="1117" t="str">
        <f t="shared" si="113"/>
        <v>-</v>
      </c>
      <c r="L531" s="1041" t="str">
        <f t="shared" si="114"/>
        <v/>
      </c>
      <c r="W531" s="1046" t="str">
        <f t="shared" si="115"/>
        <v/>
      </c>
      <c r="X531" s="1047" t="str">
        <f t="shared" si="116"/>
        <v/>
      </c>
      <c r="Y531" s="1146" t="str">
        <f t="shared" si="117"/>
        <v/>
      </c>
      <c r="Z531" s="1049" t="str">
        <f t="shared" si="118"/>
        <v/>
      </c>
      <c r="AA531" s="1049" t="str">
        <f t="shared" si="119"/>
        <v/>
      </c>
      <c r="AB531" s="1050" t="str">
        <f t="shared" si="120"/>
        <v/>
      </c>
      <c r="AD531" s="1052" t="str">
        <f t="shared" si="121"/>
        <v/>
      </c>
      <c r="AE531" s="1053" t="str">
        <f t="shared" si="122"/>
        <v/>
      </c>
    </row>
    <row r="532" spans="5:31" ht="12.75" customHeight="1">
      <c r="E532" s="1083" t="str">
        <f t="shared" si="111"/>
        <v/>
      </c>
      <c r="G532" s="1085" t="str">
        <f t="shared" si="110"/>
        <v/>
      </c>
      <c r="H532" s="1079" t="str">
        <f t="shared" si="112"/>
        <v/>
      </c>
      <c r="J532" s="1117" t="str">
        <f t="shared" si="113"/>
        <v>-</v>
      </c>
      <c r="L532" s="1041" t="str">
        <f t="shared" si="114"/>
        <v/>
      </c>
      <c r="W532" s="1046" t="str">
        <f t="shared" si="115"/>
        <v/>
      </c>
      <c r="X532" s="1047" t="str">
        <f t="shared" si="116"/>
        <v/>
      </c>
      <c r="Y532" s="1146" t="str">
        <f t="shared" si="117"/>
        <v/>
      </c>
      <c r="Z532" s="1049" t="str">
        <f t="shared" si="118"/>
        <v/>
      </c>
      <c r="AA532" s="1049" t="str">
        <f t="shared" si="119"/>
        <v/>
      </c>
      <c r="AB532" s="1050" t="str">
        <f t="shared" si="120"/>
        <v/>
      </c>
      <c r="AD532" s="1052" t="str">
        <f t="shared" si="121"/>
        <v/>
      </c>
      <c r="AE532" s="1053" t="str">
        <f t="shared" si="122"/>
        <v/>
      </c>
    </row>
    <row r="533" spans="5:31" ht="12.75" customHeight="1">
      <c r="E533" s="1083" t="str">
        <f t="shared" si="111"/>
        <v/>
      </c>
      <c r="G533" s="1085" t="str">
        <f t="shared" si="110"/>
        <v/>
      </c>
      <c r="H533" s="1079" t="str">
        <f t="shared" si="112"/>
        <v/>
      </c>
      <c r="J533" s="1117" t="str">
        <f t="shared" si="113"/>
        <v>-</v>
      </c>
      <c r="L533" s="1041" t="str">
        <f t="shared" si="114"/>
        <v/>
      </c>
      <c r="W533" s="1046" t="str">
        <f t="shared" si="115"/>
        <v/>
      </c>
      <c r="X533" s="1047" t="str">
        <f t="shared" si="116"/>
        <v/>
      </c>
      <c r="Y533" s="1146" t="str">
        <f t="shared" si="117"/>
        <v/>
      </c>
      <c r="Z533" s="1049" t="str">
        <f t="shared" si="118"/>
        <v/>
      </c>
      <c r="AA533" s="1049" t="str">
        <f t="shared" si="119"/>
        <v/>
      </c>
      <c r="AB533" s="1050" t="str">
        <f t="shared" si="120"/>
        <v/>
      </c>
      <c r="AD533" s="1052" t="str">
        <f t="shared" si="121"/>
        <v/>
      </c>
      <c r="AE533" s="1053" t="str">
        <f t="shared" si="122"/>
        <v/>
      </c>
    </row>
    <row r="534" spans="5:31" ht="12.75" customHeight="1">
      <c r="E534" s="1083" t="str">
        <f t="shared" si="111"/>
        <v/>
      </c>
      <c r="G534" s="1085" t="str">
        <f t="shared" si="110"/>
        <v/>
      </c>
      <c r="H534" s="1079" t="str">
        <f t="shared" si="112"/>
        <v/>
      </c>
      <c r="J534" s="1117" t="str">
        <f t="shared" si="113"/>
        <v>-</v>
      </c>
      <c r="L534" s="1041" t="str">
        <f t="shared" si="114"/>
        <v/>
      </c>
      <c r="W534" s="1046" t="str">
        <f t="shared" si="115"/>
        <v/>
      </c>
      <c r="X534" s="1047" t="str">
        <f t="shared" si="116"/>
        <v/>
      </c>
      <c r="Y534" s="1146" t="str">
        <f t="shared" si="117"/>
        <v/>
      </c>
      <c r="Z534" s="1049" t="str">
        <f t="shared" si="118"/>
        <v/>
      </c>
      <c r="AA534" s="1049" t="str">
        <f t="shared" si="119"/>
        <v/>
      </c>
      <c r="AB534" s="1050" t="str">
        <f t="shared" si="120"/>
        <v/>
      </c>
      <c r="AD534" s="1052" t="str">
        <f t="shared" si="121"/>
        <v/>
      </c>
      <c r="AE534" s="1053" t="str">
        <f t="shared" si="122"/>
        <v/>
      </c>
    </row>
    <row r="535" spans="5:31" ht="12.75" customHeight="1">
      <c r="E535" s="1083" t="str">
        <f t="shared" si="111"/>
        <v/>
      </c>
      <c r="G535" s="1085" t="str">
        <f t="shared" si="110"/>
        <v/>
      </c>
      <c r="H535" s="1079" t="str">
        <f t="shared" si="112"/>
        <v/>
      </c>
      <c r="J535" s="1117" t="str">
        <f t="shared" si="113"/>
        <v>-</v>
      </c>
      <c r="L535" s="1041" t="str">
        <f t="shared" si="114"/>
        <v/>
      </c>
      <c r="W535" s="1046" t="str">
        <f t="shared" si="115"/>
        <v/>
      </c>
      <c r="X535" s="1047" t="str">
        <f t="shared" si="116"/>
        <v/>
      </c>
      <c r="Y535" s="1146" t="str">
        <f t="shared" si="117"/>
        <v/>
      </c>
      <c r="Z535" s="1049" t="str">
        <f t="shared" si="118"/>
        <v/>
      </c>
      <c r="AA535" s="1049" t="str">
        <f t="shared" si="119"/>
        <v/>
      </c>
      <c r="AB535" s="1050" t="str">
        <f t="shared" si="120"/>
        <v/>
      </c>
      <c r="AD535" s="1052" t="str">
        <f t="shared" si="121"/>
        <v/>
      </c>
      <c r="AE535" s="1053" t="str">
        <f t="shared" si="122"/>
        <v/>
      </c>
    </row>
    <row r="536" spans="5:31" ht="12.75" customHeight="1">
      <c r="E536" s="1083" t="str">
        <f t="shared" si="111"/>
        <v/>
      </c>
      <c r="G536" s="1085" t="str">
        <f t="shared" si="110"/>
        <v/>
      </c>
      <c r="H536" s="1079" t="str">
        <f t="shared" si="112"/>
        <v/>
      </c>
      <c r="J536" s="1117" t="str">
        <f t="shared" si="113"/>
        <v>-</v>
      </c>
      <c r="L536" s="1041" t="str">
        <f t="shared" si="114"/>
        <v/>
      </c>
      <c r="W536" s="1046" t="str">
        <f t="shared" si="115"/>
        <v/>
      </c>
      <c r="X536" s="1047" t="str">
        <f t="shared" si="116"/>
        <v/>
      </c>
      <c r="Y536" s="1146" t="str">
        <f t="shared" si="117"/>
        <v/>
      </c>
      <c r="Z536" s="1049" t="str">
        <f t="shared" si="118"/>
        <v/>
      </c>
      <c r="AA536" s="1049" t="str">
        <f t="shared" si="119"/>
        <v/>
      </c>
      <c r="AB536" s="1050" t="str">
        <f t="shared" si="120"/>
        <v/>
      </c>
      <c r="AD536" s="1052" t="str">
        <f t="shared" si="121"/>
        <v/>
      </c>
      <c r="AE536" s="1053" t="str">
        <f t="shared" si="122"/>
        <v/>
      </c>
    </row>
    <row r="537" spans="5:31" ht="12.75" customHeight="1">
      <c r="E537" s="1083" t="str">
        <f t="shared" si="111"/>
        <v/>
      </c>
      <c r="G537" s="1085" t="str">
        <f t="shared" si="110"/>
        <v/>
      </c>
      <c r="H537" s="1079" t="str">
        <f t="shared" si="112"/>
        <v/>
      </c>
      <c r="J537" s="1117" t="str">
        <f t="shared" si="113"/>
        <v>-</v>
      </c>
      <c r="L537" s="1041" t="str">
        <f t="shared" si="114"/>
        <v/>
      </c>
      <c r="W537" s="1046" t="str">
        <f t="shared" si="115"/>
        <v/>
      </c>
      <c r="X537" s="1047" t="str">
        <f t="shared" si="116"/>
        <v/>
      </c>
      <c r="Y537" s="1146" t="str">
        <f t="shared" si="117"/>
        <v/>
      </c>
      <c r="Z537" s="1049" t="str">
        <f t="shared" si="118"/>
        <v/>
      </c>
      <c r="AA537" s="1049" t="str">
        <f t="shared" si="119"/>
        <v/>
      </c>
      <c r="AB537" s="1050" t="str">
        <f t="shared" si="120"/>
        <v/>
      </c>
      <c r="AD537" s="1052" t="str">
        <f t="shared" si="121"/>
        <v/>
      </c>
      <c r="AE537" s="1053" t="str">
        <f t="shared" si="122"/>
        <v/>
      </c>
    </row>
    <row r="538" spans="5:31" ht="12.75" customHeight="1">
      <c r="E538" s="1083" t="str">
        <f t="shared" si="111"/>
        <v/>
      </c>
      <c r="G538" s="1085" t="str">
        <f t="shared" si="110"/>
        <v/>
      </c>
      <c r="H538" s="1079" t="str">
        <f t="shared" si="112"/>
        <v/>
      </c>
      <c r="J538" s="1117" t="str">
        <f t="shared" si="113"/>
        <v>-</v>
      </c>
      <c r="L538" s="1041" t="str">
        <f t="shared" si="114"/>
        <v/>
      </c>
      <c r="W538" s="1046" t="str">
        <f t="shared" si="115"/>
        <v/>
      </c>
      <c r="X538" s="1047" t="str">
        <f t="shared" si="116"/>
        <v/>
      </c>
      <c r="Y538" s="1146" t="str">
        <f t="shared" si="117"/>
        <v/>
      </c>
      <c r="Z538" s="1049" t="str">
        <f t="shared" si="118"/>
        <v/>
      </c>
      <c r="AA538" s="1049" t="str">
        <f t="shared" si="119"/>
        <v/>
      </c>
      <c r="AB538" s="1050" t="str">
        <f t="shared" si="120"/>
        <v/>
      </c>
      <c r="AD538" s="1052" t="str">
        <f t="shared" si="121"/>
        <v/>
      </c>
      <c r="AE538" s="1053" t="str">
        <f t="shared" si="122"/>
        <v/>
      </c>
    </row>
    <row r="539" spans="5:31" ht="12.75" customHeight="1">
      <c r="E539" s="1083" t="str">
        <f t="shared" si="111"/>
        <v/>
      </c>
      <c r="G539" s="1085" t="str">
        <f t="shared" si="110"/>
        <v/>
      </c>
      <c r="H539" s="1079" t="str">
        <f t="shared" si="112"/>
        <v/>
      </c>
      <c r="J539" s="1117" t="str">
        <f t="shared" si="113"/>
        <v>-</v>
      </c>
      <c r="L539" s="1041" t="str">
        <f t="shared" si="114"/>
        <v/>
      </c>
      <c r="W539" s="1046" t="str">
        <f t="shared" si="115"/>
        <v/>
      </c>
      <c r="X539" s="1047" t="str">
        <f t="shared" si="116"/>
        <v/>
      </c>
      <c r="Y539" s="1146" t="str">
        <f t="shared" si="117"/>
        <v/>
      </c>
      <c r="Z539" s="1049" t="str">
        <f t="shared" si="118"/>
        <v/>
      </c>
      <c r="AA539" s="1049" t="str">
        <f t="shared" si="119"/>
        <v/>
      </c>
      <c r="AB539" s="1050" t="str">
        <f t="shared" si="120"/>
        <v/>
      </c>
      <c r="AD539" s="1052" t="str">
        <f t="shared" si="121"/>
        <v/>
      </c>
      <c r="AE539" s="1053" t="str">
        <f t="shared" si="122"/>
        <v/>
      </c>
    </row>
    <row r="540" spans="5:31" ht="12.75" customHeight="1">
      <c r="E540" s="1083" t="str">
        <f t="shared" si="111"/>
        <v/>
      </c>
      <c r="G540" s="1085" t="str">
        <f t="shared" si="110"/>
        <v/>
      </c>
      <c r="H540" s="1079" t="str">
        <f t="shared" si="112"/>
        <v/>
      </c>
      <c r="J540" s="1117" t="str">
        <f t="shared" si="113"/>
        <v>-</v>
      </c>
      <c r="L540" s="1041" t="str">
        <f t="shared" si="114"/>
        <v/>
      </c>
      <c r="W540" s="1046" t="str">
        <f t="shared" si="115"/>
        <v/>
      </c>
      <c r="X540" s="1047" t="str">
        <f t="shared" si="116"/>
        <v/>
      </c>
      <c r="Y540" s="1146" t="str">
        <f t="shared" si="117"/>
        <v/>
      </c>
      <c r="Z540" s="1049" t="str">
        <f t="shared" si="118"/>
        <v/>
      </c>
      <c r="AA540" s="1049" t="str">
        <f t="shared" si="119"/>
        <v/>
      </c>
      <c r="AB540" s="1050" t="str">
        <f t="shared" si="120"/>
        <v/>
      </c>
      <c r="AD540" s="1052" t="str">
        <f t="shared" si="121"/>
        <v/>
      </c>
      <c r="AE540" s="1053" t="str">
        <f t="shared" si="122"/>
        <v/>
      </c>
    </row>
    <row r="541" spans="5:31" ht="12.75" customHeight="1">
      <c r="E541" s="1083" t="str">
        <f t="shared" si="111"/>
        <v/>
      </c>
      <c r="G541" s="1085" t="str">
        <f t="shared" si="110"/>
        <v/>
      </c>
      <c r="H541" s="1079" t="str">
        <f t="shared" si="112"/>
        <v/>
      </c>
      <c r="J541" s="1117" t="str">
        <f t="shared" si="113"/>
        <v>-</v>
      </c>
      <c r="L541" s="1041" t="str">
        <f t="shared" si="114"/>
        <v/>
      </c>
      <c r="W541" s="1046" t="str">
        <f t="shared" si="115"/>
        <v/>
      </c>
      <c r="X541" s="1047" t="str">
        <f t="shared" si="116"/>
        <v/>
      </c>
      <c r="Y541" s="1146" t="str">
        <f t="shared" si="117"/>
        <v/>
      </c>
      <c r="Z541" s="1049" t="str">
        <f t="shared" si="118"/>
        <v/>
      </c>
      <c r="AA541" s="1049" t="str">
        <f t="shared" si="119"/>
        <v/>
      </c>
      <c r="AB541" s="1050" t="str">
        <f t="shared" si="120"/>
        <v/>
      </c>
      <c r="AD541" s="1052" t="str">
        <f t="shared" si="121"/>
        <v/>
      </c>
      <c r="AE541" s="1053" t="str">
        <f t="shared" si="122"/>
        <v/>
      </c>
    </row>
    <row r="542" spans="5:31" ht="12.75" customHeight="1">
      <c r="E542" s="1083" t="str">
        <f t="shared" si="111"/>
        <v/>
      </c>
      <c r="G542" s="1085" t="str">
        <f t="shared" si="110"/>
        <v/>
      </c>
      <c r="H542" s="1079" t="str">
        <f t="shared" si="112"/>
        <v/>
      </c>
      <c r="J542" s="1117" t="str">
        <f t="shared" si="113"/>
        <v>-</v>
      </c>
      <c r="L542" s="1041" t="str">
        <f t="shared" si="114"/>
        <v/>
      </c>
      <c r="W542" s="1046" t="str">
        <f t="shared" si="115"/>
        <v/>
      </c>
      <c r="X542" s="1047" t="str">
        <f t="shared" si="116"/>
        <v/>
      </c>
      <c r="Y542" s="1146" t="str">
        <f t="shared" si="117"/>
        <v/>
      </c>
      <c r="Z542" s="1049" t="str">
        <f t="shared" si="118"/>
        <v/>
      </c>
      <c r="AA542" s="1049" t="str">
        <f t="shared" si="119"/>
        <v/>
      </c>
      <c r="AB542" s="1050" t="str">
        <f t="shared" si="120"/>
        <v/>
      </c>
      <c r="AD542" s="1052" t="str">
        <f t="shared" si="121"/>
        <v/>
      </c>
      <c r="AE542" s="1053" t="str">
        <f t="shared" si="122"/>
        <v/>
      </c>
    </row>
    <row r="543" spans="5:31" ht="12.75" customHeight="1">
      <c r="E543" s="1083" t="str">
        <f t="shared" si="111"/>
        <v/>
      </c>
      <c r="G543" s="1085" t="str">
        <f t="shared" si="110"/>
        <v/>
      </c>
      <c r="H543" s="1079" t="str">
        <f t="shared" si="112"/>
        <v/>
      </c>
      <c r="J543" s="1117" t="str">
        <f t="shared" si="113"/>
        <v>-</v>
      </c>
      <c r="L543" s="1041" t="str">
        <f t="shared" si="114"/>
        <v/>
      </c>
      <c r="W543" s="1046" t="str">
        <f t="shared" si="115"/>
        <v/>
      </c>
      <c r="X543" s="1047" t="str">
        <f t="shared" si="116"/>
        <v/>
      </c>
      <c r="Y543" s="1146" t="str">
        <f t="shared" si="117"/>
        <v/>
      </c>
      <c r="Z543" s="1049" t="str">
        <f t="shared" si="118"/>
        <v/>
      </c>
      <c r="AA543" s="1049" t="str">
        <f t="shared" si="119"/>
        <v/>
      </c>
      <c r="AB543" s="1050" t="str">
        <f t="shared" si="120"/>
        <v/>
      </c>
      <c r="AD543" s="1052" t="str">
        <f t="shared" si="121"/>
        <v/>
      </c>
      <c r="AE543" s="1053" t="str">
        <f t="shared" si="122"/>
        <v/>
      </c>
    </row>
    <row r="544" spans="5:31" ht="12.75" customHeight="1">
      <c r="E544" s="1083" t="str">
        <f t="shared" si="111"/>
        <v/>
      </c>
      <c r="G544" s="1085" t="str">
        <f t="shared" si="110"/>
        <v/>
      </c>
      <c r="H544" s="1079" t="str">
        <f t="shared" si="112"/>
        <v/>
      </c>
      <c r="J544" s="1117" t="str">
        <f t="shared" si="113"/>
        <v>-</v>
      </c>
      <c r="L544" s="1041" t="str">
        <f t="shared" si="114"/>
        <v/>
      </c>
      <c r="W544" s="1046" t="str">
        <f t="shared" si="115"/>
        <v/>
      </c>
      <c r="X544" s="1047" t="str">
        <f t="shared" si="116"/>
        <v/>
      </c>
      <c r="Y544" s="1146" t="str">
        <f t="shared" si="117"/>
        <v/>
      </c>
      <c r="Z544" s="1049" t="str">
        <f t="shared" si="118"/>
        <v/>
      </c>
      <c r="AA544" s="1049" t="str">
        <f t="shared" si="119"/>
        <v/>
      </c>
      <c r="AB544" s="1050" t="str">
        <f t="shared" si="120"/>
        <v/>
      </c>
      <c r="AD544" s="1052" t="str">
        <f t="shared" si="121"/>
        <v/>
      </c>
      <c r="AE544" s="1053" t="str">
        <f t="shared" si="122"/>
        <v/>
      </c>
    </row>
    <row r="545" spans="5:31" ht="12.75" customHeight="1">
      <c r="E545" s="1083" t="str">
        <f t="shared" si="111"/>
        <v/>
      </c>
      <c r="G545" s="1085" t="str">
        <f t="shared" si="110"/>
        <v/>
      </c>
      <c r="H545" s="1079" t="str">
        <f t="shared" si="112"/>
        <v/>
      </c>
      <c r="J545" s="1117" t="str">
        <f t="shared" si="113"/>
        <v>-</v>
      </c>
      <c r="L545" s="1041" t="str">
        <f t="shared" si="114"/>
        <v/>
      </c>
      <c r="W545" s="1046" t="str">
        <f t="shared" si="115"/>
        <v/>
      </c>
      <c r="X545" s="1047" t="str">
        <f t="shared" si="116"/>
        <v/>
      </c>
      <c r="Y545" s="1146" t="str">
        <f t="shared" si="117"/>
        <v/>
      </c>
      <c r="Z545" s="1049" t="str">
        <f t="shared" si="118"/>
        <v/>
      </c>
      <c r="AA545" s="1049" t="str">
        <f t="shared" si="119"/>
        <v/>
      </c>
      <c r="AB545" s="1050" t="str">
        <f t="shared" si="120"/>
        <v/>
      </c>
      <c r="AD545" s="1052" t="str">
        <f t="shared" si="121"/>
        <v/>
      </c>
      <c r="AE545" s="1053" t="str">
        <f t="shared" si="122"/>
        <v/>
      </c>
    </row>
    <row r="546" spans="5:31" ht="12.75" customHeight="1">
      <c r="E546" s="1083" t="str">
        <f t="shared" si="111"/>
        <v/>
      </c>
      <c r="G546" s="1085" t="str">
        <f t="shared" si="110"/>
        <v/>
      </c>
      <c r="H546" s="1079" t="str">
        <f t="shared" si="112"/>
        <v/>
      </c>
      <c r="J546" s="1117" t="str">
        <f t="shared" si="113"/>
        <v>-</v>
      </c>
      <c r="L546" s="1041" t="str">
        <f t="shared" si="114"/>
        <v/>
      </c>
      <c r="W546" s="1046" t="str">
        <f t="shared" si="115"/>
        <v/>
      </c>
      <c r="X546" s="1047" t="str">
        <f t="shared" si="116"/>
        <v/>
      </c>
      <c r="Y546" s="1146" t="str">
        <f t="shared" si="117"/>
        <v/>
      </c>
      <c r="Z546" s="1049" t="str">
        <f t="shared" si="118"/>
        <v/>
      </c>
      <c r="AA546" s="1049" t="str">
        <f t="shared" si="119"/>
        <v/>
      </c>
      <c r="AB546" s="1050" t="str">
        <f t="shared" si="120"/>
        <v/>
      </c>
      <c r="AD546" s="1052" t="str">
        <f t="shared" si="121"/>
        <v/>
      </c>
      <c r="AE546" s="1053" t="str">
        <f t="shared" si="122"/>
        <v/>
      </c>
    </row>
    <row r="547" spans="5:31" ht="12.75" customHeight="1">
      <c r="E547" s="1083" t="str">
        <f t="shared" si="111"/>
        <v/>
      </c>
      <c r="G547" s="1085" t="str">
        <f t="shared" si="110"/>
        <v/>
      </c>
      <c r="H547" s="1079" t="str">
        <f t="shared" si="112"/>
        <v/>
      </c>
      <c r="J547" s="1117" t="str">
        <f t="shared" si="113"/>
        <v>-</v>
      </c>
      <c r="L547" s="1041" t="str">
        <f t="shared" si="114"/>
        <v/>
      </c>
      <c r="W547" s="1046" t="str">
        <f t="shared" si="115"/>
        <v/>
      </c>
      <c r="X547" s="1047" t="str">
        <f t="shared" si="116"/>
        <v/>
      </c>
      <c r="Y547" s="1146" t="str">
        <f t="shared" si="117"/>
        <v/>
      </c>
      <c r="Z547" s="1049" t="str">
        <f t="shared" si="118"/>
        <v/>
      </c>
      <c r="AA547" s="1049" t="str">
        <f t="shared" si="119"/>
        <v/>
      </c>
      <c r="AB547" s="1050" t="str">
        <f t="shared" si="120"/>
        <v/>
      </c>
      <c r="AD547" s="1052" t="str">
        <f t="shared" si="121"/>
        <v/>
      </c>
      <c r="AE547" s="1053" t="str">
        <f t="shared" si="122"/>
        <v/>
      </c>
    </row>
    <row r="548" spans="5:31" ht="12.75" customHeight="1">
      <c r="E548" s="1083" t="str">
        <f t="shared" si="111"/>
        <v/>
      </c>
      <c r="G548" s="1085" t="str">
        <f t="shared" si="110"/>
        <v/>
      </c>
      <c r="H548" s="1079" t="str">
        <f t="shared" si="112"/>
        <v/>
      </c>
      <c r="J548" s="1117" t="str">
        <f t="shared" si="113"/>
        <v>-</v>
      </c>
      <c r="L548" s="1041" t="str">
        <f t="shared" si="114"/>
        <v/>
      </c>
      <c r="W548" s="1046" t="str">
        <f t="shared" si="115"/>
        <v/>
      </c>
      <c r="X548" s="1047" t="str">
        <f t="shared" si="116"/>
        <v/>
      </c>
      <c r="Y548" s="1146" t="str">
        <f t="shared" si="117"/>
        <v/>
      </c>
      <c r="Z548" s="1049" t="str">
        <f t="shared" si="118"/>
        <v/>
      </c>
      <c r="AA548" s="1049" t="str">
        <f t="shared" si="119"/>
        <v/>
      </c>
      <c r="AB548" s="1050" t="str">
        <f t="shared" si="120"/>
        <v/>
      </c>
      <c r="AD548" s="1052" t="str">
        <f t="shared" si="121"/>
        <v/>
      </c>
      <c r="AE548" s="1053" t="str">
        <f t="shared" si="122"/>
        <v/>
      </c>
    </row>
    <row r="549" spans="5:31" ht="12.75" customHeight="1">
      <c r="E549" s="1083" t="str">
        <f t="shared" si="111"/>
        <v/>
      </c>
      <c r="G549" s="1085" t="str">
        <f t="shared" si="110"/>
        <v/>
      </c>
      <c r="H549" s="1079" t="str">
        <f t="shared" si="112"/>
        <v/>
      </c>
      <c r="J549" s="1117" t="str">
        <f t="shared" si="113"/>
        <v>-</v>
      </c>
      <c r="L549" s="1041" t="str">
        <f t="shared" si="114"/>
        <v/>
      </c>
      <c r="W549" s="1046" t="str">
        <f t="shared" si="115"/>
        <v/>
      </c>
      <c r="X549" s="1047" t="str">
        <f t="shared" si="116"/>
        <v/>
      </c>
      <c r="Y549" s="1146" t="str">
        <f t="shared" si="117"/>
        <v/>
      </c>
      <c r="Z549" s="1049" t="str">
        <f t="shared" si="118"/>
        <v/>
      </c>
      <c r="AA549" s="1049" t="str">
        <f t="shared" si="119"/>
        <v/>
      </c>
      <c r="AB549" s="1050" t="str">
        <f t="shared" si="120"/>
        <v/>
      </c>
      <c r="AD549" s="1052" t="str">
        <f t="shared" si="121"/>
        <v/>
      </c>
      <c r="AE549" s="1053" t="str">
        <f t="shared" si="122"/>
        <v/>
      </c>
    </row>
    <row r="550" spans="5:31" ht="12.75" customHeight="1">
      <c r="E550" s="1083" t="str">
        <f t="shared" si="111"/>
        <v/>
      </c>
      <c r="G550" s="1085" t="str">
        <f t="shared" si="110"/>
        <v/>
      </c>
      <c r="H550" s="1079" t="str">
        <f t="shared" si="112"/>
        <v/>
      </c>
      <c r="J550" s="1117" t="str">
        <f t="shared" si="113"/>
        <v>-</v>
      </c>
      <c r="L550" s="1041" t="str">
        <f t="shared" si="114"/>
        <v/>
      </c>
      <c r="W550" s="1046" t="str">
        <f t="shared" si="115"/>
        <v/>
      </c>
      <c r="X550" s="1047" t="str">
        <f t="shared" si="116"/>
        <v/>
      </c>
      <c r="Y550" s="1146" t="str">
        <f t="shared" si="117"/>
        <v/>
      </c>
      <c r="Z550" s="1049" t="str">
        <f t="shared" si="118"/>
        <v/>
      </c>
      <c r="AA550" s="1049" t="str">
        <f t="shared" si="119"/>
        <v/>
      </c>
      <c r="AB550" s="1050" t="str">
        <f t="shared" si="120"/>
        <v/>
      </c>
      <c r="AD550" s="1052" t="str">
        <f t="shared" si="121"/>
        <v/>
      </c>
      <c r="AE550" s="1053" t="str">
        <f t="shared" si="122"/>
        <v/>
      </c>
    </row>
    <row r="551" spans="5:31" ht="12.75" customHeight="1">
      <c r="E551" s="1083" t="str">
        <f t="shared" si="111"/>
        <v/>
      </c>
      <c r="G551" s="1085" t="str">
        <f t="shared" si="110"/>
        <v/>
      </c>
      <c r="H551" s="1079" t="str">
        <f t="shared" si="112"/>
        <v/>
      </c>
      <c r="J551" s="1117" t="str">
        <f t="shared" si="113"/>
        <v>-</v>
      </c>
      <c r="L551" s="1041" t="str">
        <f t="shared" si="114"/>
        <v/>
      </c>
      <c r="W551" s="1046" t="str">
        <f t="shared" si="115"/>
        <v/>
      </c>
      <c r="X551" s="1047" t="str">
        <f t="shared" si="116"/>
        <v/>
      </c>
      <c r="Y551" s="1146" t="str">
        <f t="shared" si="117"/>
        <v/>
      </c>
      <c r="Z551" s="1049" t="str">
        <f t="shared" si="118"/>
        <v/>
      </c>
      <c r="AA551" s="1049" t="str">
        <f t="shared" si="119"/>
        <v/>
      </c>
      <c r="AB551" s="1050" t="str">
        <f t="shared" si="120"/>
        <v/>
      </c>
      <c r="AD551" s="1052" t="str">
        <f t="shared" si="121"/>
        <v/>
      </c>
      <c r="AE551" s="1053" t="str">
        <f t="shared" si="122"/>
        <v/>
      </c>
    </row>
    <row r="552" spans="5:31" ht="12.75" customHeight="1">
      <c r="E552" s="1083" t="str">
        <f t="shared" si="111"/>
        <v/>
      </c>
      <c r="G552" s="1085" t="str">
        <f t="shared" si="110"/>
        <v/>
      </c>
      <c r="H552" s="1079" t="str">
        <f t="shared" si="112"/>
        <v/>
      </c>
      <c r="J552" s="1117" t="str">
        <f t="shared" si="113"/>
        <v>-</v>
      </c>
      <c r="L552" s="1041" t="str">
        <f t="shared" si="114"/>
        <v/>
      </c>
      <c r="W552" s="1046" t="str">
        <f t="shared" si="115"/>
        <v/>
      </c>
      <c r="X552" s="1047" t="str">
        <f t="shared" si="116"/>
        <v/>
      </c>
      <c r="Y552" s="1146" t="str">
        <f t="shared" si="117"/>
        <v/>
      </c>
      <c r="Z552" s="1049" t="str">
        <f t="shared" si="118"/>
        <v/>
      </c>
      <c r="AA552" s="1049" t="str">
        <f t="shared" si="119"/>
        <v/>
      </c>
      <c r="AB552" s="1050" t="str">
        <f t="shared" si="120"/>
        <v/>
      </c>
      <c r="AD552" s="1052" t="str">
        <f t="shared" si="121"/>
        <v/>
      </c>
      <c r="AE552" s="1053" t="str">
        <f t="shared" si="122"/>
        <v/>
      </c>
    </row>
    <row r="553" spans="5:31" ht="12.75" customHeight="1">
      <c r="E553" s="1083" t="str">
        <f t="shared" si="111"/>
        <v/>
      </c>
      <c r="G553" s="1085" t="str">
        <f t="shared" si="110"/>
        <v/>
      </c>
      <c r="H553" s="1079" t="str">
        <f t="shared" si="112"/>
        <v/>
      </c>
      <c r="J553" s="1117" t="str">
        <f t="shared" si="113"/>
        <v>-</v>
      </c>
      <c r="L553" s="1041" t="str">
        <f t="shared" si="114"/>
        <v/>
      </c>
      <c r="W553" s="1046" t="str">
        <f t="shared" si="115"/>
        <v/>
      </c>
      <c r="X553" s="1047" t="str">
        <f t="shared" si="116"/>
        <v/>
      </c>
      <c r="Y553" s="1146" t="str">
        <f t="shared" si="117"/>
        <v/>
      </c>
      <c r="Z553" s="1049" t="str">
        <f t="shared" si="118"/>
        <v/>
      </c>
      <c r="AA553" s="1049" t="str">
        <f t="shared" si="119"/>
        <v/>
      </c>
      <c r="AB553" s="1050" t="str">
        <f t="shared" si="120"/>
        <v/>
      </c>
      <c r="AD553" s="1052" t="str">
        <f t="shared" si="121"/>
        <v/>
      </c>
      <c r="AE553" s="1053" t="str">
        <f t="shared" si="122"/>
        <v/>
      </c>
    </row>
    <row r="554" spans="5:31" ht="12.75" customHeight="1">
      <c r="E554" s="1083" t="str">
        <f t="shared" si="111"/>
        <v/>
      </c>
      <c r="G554" s="1085" t="str">
        <f t="shared" si="110"/>
        <v/>
      </c>
      <c r="H554" s="1079" t="str">
        <f t="shared" si="112"/>
        <v/>
      </c>
      <c r="J554" s="1117" t="str">
        <f t="shared" si="113"/>
        <v>-</v>
      </c>
      <c r="L554" s="1041" t="str">
        <f t="shared" si="114"/>
        <v/>
      </c>
      <c r="W554" s="1046" t="str">
        <f t="shared" si="115"/>
        <v/>
      </c>
      <c r="X554" s="1047" t="str">
        <f t="shared" si="116"/>
        <v/>
      </c>
      <c r="Y554" s="1146" t="str">
        <f t="shared" si="117"/>
        <v/>
      </c>
      <c r="Z554" s="1049" t="str">
        <f t="shared" si="118"/>
        <v/>
      </c>
      <c r="AA554" s="1049" t="str">
        <f t="shared" si="119"/>
        <v/>
      </c>
      <c r="AB554" s="1050" t="str">
        <f t="shared" si="120"/>
        <v/>
      </c>
      <c r="AD554" s="1052" t="str">
        <f t="shared" si="121"/>
        <v/>
      </c>
      <c r="AE554" s="1053" t="str">
        <f t="shared" si="122"/>
        <v/>
      </c>
    </row>
    <row r="555" spans="5:31" ht="12.75" customHeight="1">
      <c r="E555" s="1083" t="str">
        <f t="shared" si="111"/>
        <v/>
      </c>
      <c r="G555" s="1085" t="str">
        <f t="shared" si="110"/>
        <v/>
      </c>
      <c r="H555" s="1079" t="str">
        <f t="shared" si="112"/>
        <v/>
      </c>
      <c r="J555" s="1117" t="str">
        <f t="shared" si="113"/>
        <v>-</v>
      </c>
      <c r="L555" s="1041" t="str">
        <f t="shared" si="114"/>
        <v/>
      </c>
      <c r="W555" s="1046" t="str">
        <f t="shared" si="115"/>
        <v/>
      </c>
      <c r="X555" s="1047" t="str">
        <f t="shared" si="116"/>
        <v/>
      </c>
      <c r="Y555" s="1146" t="str">
        <f t="shared" si="117"/>
        <v/>
      </c>
      <c r="Z555" s="1049" t="str">
        <f t="shared" si="118"/>
        <v/>
      </c>
      <c r="AA555" s="1049" t="str">
        <f t="shared" si="119"/>
        <v/>
      </c>
      <c r="AB555" s="1050" t="str">
        <f t="shared" si="120"/>
        <v/>
      </c>
      <c r="AD555" s="1052" t="str">
        <f t="shared" si="121"/>
        <v/>
      </c>
      <c r="AE555" s="1053" t="str">
        <f t="shared" si="122"/>
        <v/>
      </c>
    </row>
    <row r="556" spans="5:31" ht="12.75" customHeight="1">
      <c r="E556" s="1083" t="str">
        <f t="shared" si="111"/>
        <v/>
      </c>
      <c r="G556" s="1085" t="str">
        <f t="shared" si="110"/>
        <v/>
      </c>
      <c r="H556" s="1079" t="str">
        <f t="shared" si="112"/>
        <v/>
      </c>
      <c r="J556" s="1117" t="str">
        <f t="shared" si="113"/>
        <v>-</v>
      </c>
      <c r="L556" s="1041" t="str">
        <f t="shared" si="114"/>
        <v/>
      </c>
      <c r="W556" s="1046" t="str">
        <f t="shared" si="115"/>
        <v/>
      </c>
      <c r="X556" s="1047" t="str">
        <f t="shared" si="116"/>
        <v/>
      </c>
      <c r="Y556" s="1146" t="str">
        <f t="shared" si="117"/>
        <v/>
      </c>
      <c r="Z556" s="1049" t="str">
        <f t="shared" si="118"/>
        <v/>
      </c>
      <c r="AA556" s="1049" t="str">
        <f t="shared" si="119"/>
        <v/>
      </c>
      <c r="AB556" s="1050" t="str">
        <f t="shared" si="120"/>
        <v/>
      </c>
      <c r="AD556" s="1052" t="str">
        <f t="shared" si="121"/>
        <v/>
      </c>
      <c r="AE556" s="1053" t="str">
        <f t="shared" si="122"/>
        <v/>
      </c>
    </row>
    <row r="557" spans="5:31" ht="12.75" customHeight="1">
      <c r="E557" s="1083" t="str">
        <f t="shared" si="111"/>
        <v/>
      </c>
      <c r="G557" s="1085" t="str">
        <f t="shared" si="110"/>
        <v/>
      </c>
      <c r="H557" s="1079" t="str">
        <f t="shared" si="112"/>
        <v/>
      </c>
      <c r="J557" s="1117" t="str">
        <f t="shared" si="113"/>
        <v>-</v>
      </c>
      <c r="L557" s="1041" t="str">
        <f t="shared" si="114"/>
        <v/>
      </c>
      <c r="W557" s="1046" t="str">
        <f t="shared" si="115"/>
        <v/>
      </c>
      <c r="X557" s="1047" t="str">
        <f t="shared" si="116"/>
        <v/>
      </c>
      <c r="Y557" s="1146" t="str">
        <f t="shared" si="117"/>
        <v/>
      </c>
      <c r="Z557" s="1049" t="str">
        <f t="shared" si="118"/>
        <v/>
      </c>
      <c r="AA557" s="1049" t="str">
        <f t="shared" si="119"/>
        <v/>
      </c>
      <c r="AB557" s="1050" t="str">
        <f t="shared" si="120"/>
        <v/>
      </c>
      <c r="AD557" s="1052" t="str">
        <f t="shared" si="121"/>
        <v/>
      </c>
      <c r="AE557" s="1053" t="str">
        <f t="shared" si="122"/>
        <v/>
      </c>
    </row>
    <row r="558" spans="5:31" ht="12.75" customHeight="1">
      <c r="E558" s="1083" t="str">
        <f t="shared" si="111"/>
        <v/>
      </c>
      <c r="G558" s="1085" t="str">
        <f t="shared" si="110"/>
        <v/>
      </c>
      <c r="H558" s="1079" t="str">
        <f t="shared" si="112"/>
        <v/>
      </c>
      <c r="J558" s="1117" t="str">
        <f t="shared" si="113"/>
        <v>-</v>
      </c>
      <c r="L558" s="1041" t="str">
        <f t="shared" si="114"/>
        <v/>
      </c>
      <c r="W558" s="1046" t="str">
        <f t="shared" si="115"/>
        <v/>
      </c>
      <c r="X558" s="1047" t="str">
        <f t="shared" si="116"/>
        <v/>
      </c>
      <c r="Y558" s="1146" t="str">
        <f t="shared" si="117"/>
        <v/>
      </c>
      <c r="Z558" s="1049" t="str">
        <f t="shared" si="118"/>
        <v/>
      </c>
      <c r="AA558" s="1049" t="str">
        <f t="shared" si="119"/>
        <v/>
      </c>
      <c r="AB558" s="1050" t="str">
        <f t="shared" si="120"/>
        <v/>
      </c>
      <c r="AD558" s="1052" t="str">
        <f t="shared" si="121"/>
        <v/>
      </c>
      <c r="AE558" s="1053" t="str">
        <f t="shared" si="122"/>
        <v/>
      </c>
    </row>
    <row r="559" spans="5:31" ht="12.75" customHeight="1">
      <c r="E559" s="1083" t="str">
        <f t="shared" si="111"/>
        <v/>
      </c>
      <c r="G559" s="1085" t="str">
        <f t="shared" si="110"/>
        <v/>
      </c>
      <c r="H559" s="1079" t="str">
        <f t="shared" si="112"/>
        <v/>
      </c>
      <c r="J559" s="1117" t="str">
        <f t="shared" si="113"/>
        <v>-</v>
      </c>
      <c r="L559" s="1041" t="str">
        <f t="shared" si="114"/>
        <v/>
      </c>
      <c r="W559" s="1046" t="str">
        <f t="shared" si="115"/>
        <v/>
      </c>
      <c r="X559" s="1047" t="str">
        <f t="shared" si="116"/>
        <v/>
      </c>
      <c r="Y559" s="1146" t="str">
        <f t="shared" si="117"/>
        <v/>
      </c>
      <c r="Z559" s="1049" t="str">
        <f t="shared" si="118"/>
        <v/>
      </c>
      <c r="AA559" s="1049" t="str">
        <f t="shared" si="119"/>
        <v/>
      </c>
      <c r="AB559" s="1050" t="str">
        <f t="shared" si="120"/>
        <v/>
      </c>
      <c r="AD559" s="1052" t="str">
        <f t="shared" si="121"/>
        <v/>
      </c>
      <c r="AE559" s="1053" t="str">
        <f t="shared" si="122"/>
        <v/>
      </c>
    </row>
    <row r="560" spans="5:31" ht="12.75" customHeight="1">
      <c r="E560" s="1083" t="str">
        <f t="shared" si="111"/>
        <v/>
      </c>
      <c r="G560" s="1085" t="str">
        <f t="shared" si="110"/>
        <v/>
      </c>
      <c r="H560" s="1079" t="str">
        <f t="shared" si="112"/>
        <v/>
      </c>
      <c r="J560" s="1117" t="str">
        <f t="shared" si="113"/>
        <v>-</v>
      </c>
      <c r="L560" s="1041" t="str">
        <f t="shared" si="114"/>
        <v/>
      </c>
      <c r="W560" s="1046" t="str">
        <f t="shared" si="115"/>
        <v/>
      </c>
      <c r="X560" s="1047" t="str">
        <f t="shared" si="116"/>
        <v/>
      </c>
      <c r="Y560" s="1146" t="str">
        <f t="shared" si="117"/>
        <v/>
      </c>
      <c r="Z560" s="1049" t="str">
        <f t="shared" si="118"/>
        <v/>
      </c>
      <c r="AA560" s="1049" t="str">
        <f t="shared" si="119"/>
        <v/>
      </c>
      <c r="AB560" s="1050" t="str">
        <f t="shared" si="120"/>
        <v/>
      </c>
      <c r="AD560" s="1052" t="str">
        <f t="shared" si="121"/>
        <v/>
      </c>
      <c r="AE560" s="1053" t="str">
        <f t="shared" si="122"/>
        <v/>
      </c>
    </row>
    <row r="561" spans="5:31" ht="12.75" customHeight="1">
      <c r="E561" s="1083" t="str">
        <f t="shared" si="111"/>
        <v/>
      </c>
      <c r="G561" s="1085" t="str">
        <f t="shared" si="110"/>
        <v/>
      </c>
      <c r="H561" s="1079" t="str">
        <f t="shared" si="112"/>
        <v/>
      </c>
      <c r="J561" s="1117" t="str">
        <f t="shared" si="113"/>
        <v>-</v>
      </c>
      <c r="L561" s="1041" t="str">
        <f t="shared" si="114"/>
        <v/>
      </c>
      <c r="W561" s="1046" t="str">
        <f t="shared" si="115"/>
        <v/>
      </c>
      <c r="X561" s="1047" t="str">
        <f t="shared" si="116"/>
        <v/>
      </c>
      <c r="Y561" s="1146" t="str">
        <f t="shared" si="117"/>
        <v/>
      </c>
      <c r="Z561" s="1049" t="str">
        <f t="shared" si="118"/>
        <v/>
      </c>
      <c r="AA561" s="1049" t="str">
        <f t="shared" si="119"/>
        <v/>
      </c>
      <c r="AB561" s="1050" t="str">
        <f t="shared" si="120"/>
        <v/>
      </c>
      <c r="AD561" s="1052" t="str">
        <f t="shared" si="121"/>
        <v/>
      </c>
      <c r="AE561" s="1053" t="str">
        <f t="shared" si="122"/>
        <v/>
      </c>
    </row>
    <row r="562" spans="5:31" ht="12.75" customHeight="1">
      <c r="E562" s="1083" t="str">
        <f t="shared" si="111"/>
        <v/>
      </c>
      <c r="G562" s="1085" t="str">
        <f t="shared" si="110"/>
        <v/>
      </c>
      <c r="H562" s="1079" t="str">
        <f t="shared" si="112"/>
        <v/>
      </c>
      <c r="J562" s="1117" t="str">
        <f t="shared" si="113"/>
        <v>-</v>
      </c>
      <c r="L562" s="1041" t="str">
        <f t="shared" si="114"/>
        <v/>
      </c>
      <c r="W562" s="1046" t="str">
        <f t="shared" si="115"/>
        <v/>
      </c>
      <c r="X562" s="1047" t="str">
        <f t="shared" si="116"/>
        <v/>
      </c>
      <c r="Y562" s="1146" t="str">
        <f t="shared" si="117"/>
        <v/>
      </c>
      <c r="Z562" s="1049" t="str">
        <f t="shared" si="118"/>
        <v/>
      </c>
      <c r="AA562" s="1049" t="str">
        <f t="shared" si="119"/>
        <v/>
      </c>
      <c r="AB562" s="1050" t="str">
        <f t="shared" si="120"/>
        <v/>
      </c>
      <c r="AD562" s="1052" t="str">
        <f t="shared" si="121"/>
        <v/>
      </c>
      <c r="AE562" s="1053" t="str">
        <f t="shared" si="122"/>
        <v/>
      </c>
    </row>
    <row r="563" spans="5:31" ht="12.75" customHeight="1">
      <c r="E563" s="1083" t="str">
        <f t="shared" si="111"/>
        <v/>
      </c>
      <c r="G563" s="1085" t="str">
        <f t="shared" si="110"/>
        <v/>
      </c>
      <c r="H563" s="1079" t="str">
        <f t="shared" si="112"/>
        <v/>
      </c>
      <c r="J563" s="1117" t="str">
        <f t="shared" si="113"/>
        <v>-</v>
      </c>
      <c r="L563" s="1041" t="str">
        <f t="shared" si="114"/>
        <v/>
      </c>
      <c r="W563" s="1046" t="str">
        <f t="shared" si="115"/>
        <v/>
      </c>
      <c r="X563" s="1047" t="str">
        <f t="shared" si="116"/>
        <v/>
      </c>
      <c r="Y563" s="1146" t="str">
        <f t="shared" si="117"/>
        <v/>
      </c>
      <c r="Z563" s="1049" t="str">
        <f t="shared" si="118"/>
        <v/>
      </c>
      <c r="AA563" s="1049" t="str">
        <f t="shared" si="119"/>
        <v/>
      </c>
      <c r="AB563" s="1050" t="str">
        <f t="shared" si="120"/>
        <v/>
      </c>
      <c r="AD563" s="1052" t="str">
        <f t="shared" si="121"/>
        <v/>
      </c>
      <c r="AE563" s="1053" t="str">
        <f t="shared" si="122"/>
        <v/>
      </c>
    </row>
    <row r="564" spans="5:31" ht="12.75" customHeight="1">
      <c r="E564" s="1083" t="str">
        <f t="shared" si="111"/>
        <v/>
      </c>
      <c r="G564" s="1085" t="str">
        <f t="shared" si="110"/>
        <v/>
      </c>
      <c r="H564" s="1079" t="str">
        <f t="shared" si="112"/>
        <v/>
      </c>
      <c r="J564" s="1117" t="str">
        <f t="shared" si="113"/>
        <v>-</v>
      </c>
      <c r="L564" s="1041" t="str">
        <f t="shared" si="114"/>
        <v/>
      </c>
      <c r="W564" s="1046" t="str">
        <f t="shared" si="115"/>
        <v/>
      </c>
      <c r="X564" s="1047" t="str">
        <f t="shared" si="116"/>
        <v/>
      </c>
      <c r="Y564" s="1146" t="str">
        <f t="shared" si="117"/>
        <v/>
      </c>
      <c r="Z564" s="1049" t="str">
        <f t="shared" si="118"/>
        <v/>
      </c>
      <c r="AA564" s="1049" t="str">
        <f t="shared" si="119"/>
        <v/>
      </c>
      <c r="AB564" s="1050" t="str">
        <f t="shared" si="120"/>
        <v/>
      </c>
      <c r="AD564" s="1052" t="str">
        <f t="shared" si="121"/>
        <v/>
      </c>
      <c r="AE564" s="1053" t="str">
        <f t="shared" si="122"/>
        <v/>
      </c>
    </row>
    <row r="565" spans="5:31" ht="12.75" customHeight="1">
      <c r="E565" s="1083" t="str">
        <f t="shared" si="111"/>
        <v/>
      </c>
      <c r="G565" s="1085" t="str">
        <f t="shared" si="110"/>
        <v/>
      </c>
      <c r="H565" s="1079" t="str">
        <f t="shared" si="112"/>
        <v/>
      </c>
      <c r="J565" s="1117" t="str">
        <f t="shared" si="113"/>
        <v>-</v>
      </c>
      <c r="L565" s="1041" t="str">
        <f t="shared" si="114"/>
        <v/>
      </c>
      <c r="W565" s="1046" t="str">
        <f t="shared" si="115"/>
        <v/>
      </c>
      <c r="X565" s="1047" t="str">
        <f t="shared" si="116"/>
        <v/>
      </c>
      <c r="Y565" s="1146" t="str">
        <f t="shared" si="117"/>
        <v/>
      </c>
      <c r="Z565" s="1049" t="str">
        <f t="shared" si="118"/>
        <v/>
      </c>
      <c r="AA565" s="1049" t="str">
        <f t="shared" si="119"/>
        <v/>
      </c>
      <c r="AB565" s="1050" t="str">
        <f t="shared" si="120"/>
        <v/>
      </c>
      <c r="AD565" s="1052" t="str">
        <f t="shared" si="121"/>
        <v/>
      </c>
      <c r="AE565" s="1053" t="str">
        <f t="shared" si="122"/>
        <v/>
      </c>
    </row>
    <row r="566" spans="5:31" ht="12.75" customHeight="1">
      <c r="E566" s="1083" t="str">
        <f t="shared" si="111"/>
        <v/>
      </c>
      <c r="G566" s="1085" t="str">
        <f t="shared" si="110"/>
        <v/>
      </c>
      <c r="H566" s="1079" t="str">
        <f t="shared" si="112"/>
        <v/>
      </c>
      <c r="J566" s="1117" t="str">
        <f t="shared" si="113"/>
        <v>-</v>
      </c>
      <c r="L566" s="1041" t="str">
        <f t="shared" si="114"/>
        <v/>
      </c>
      <c r="W566" s="1046" t="str">
        <f t="shared" si="115"/>
        <v/>
      </c>
      <c r="X566" s="1047" t="str">
        <f t="shared" si="116"/>
        <v/>
      </c>
      <c r="Y566" s="1146" t="str">
        <f t="shared" si="117"/>
        <v/>
      </c>
      <c r="Z566" s="1049" t="str">
        <f t="shared" si="118"/>
        <v/>
      </c>
      <c r="AA566" s="1049" t="str">
        <f t="shared" si="119"/>
        <v/>
      </c>
      <c r="AB566" s="1050" t="str">
        <f t="shared" si="120"/>
        <v/>
      </c>
      <c r="AD566" s="1052" t="str">
        <f t="shared" si="121"/>
        <v/>
      </c>
      <c r="AE566" s="1053" t="str">
        <f t="shared" si="122"/>
        <v/>
      </c>
    </row>
    <row r="567" spans="5:31" ht="12.75" customHeight="1">
      <c r="E567" s="1083" t="str">
        <f t="shared" si="111"/>
        <v/>
      </c>
      <c r="G567" s="1085" t="str">
        <f t="shared" si="110"/>
        <v/>
      </c>
      <c r="H567" s="1079" t="str">
        <f t="shared" si="112"/>
        <v/>
      </c>
      <c r="J567" s="1117" t="str">
        <f t="shared" si="113"/>
        <v>-</v>
      </c>
      <c r="L567" s="1041" t="str">
        <f t="shared" si="114"/>
        <v/>
      </c>
      <c r="W567" s="1046" t="str">
        <f t="shared" si="115"/>
        <v/>
      </c>
      <c r="X567" s="1047" t="str">
        <f t="shared" si="116"/>
        <v/>
      </c>
      <c r="Y567" s="1146" t="str">
        <f t="shared" si="117"/>
        <v/>
      </c>
      <c r="Z567" s="1049" t="str">
        <f t="shared" si="118"/>
        <v/>
      </c>
      <c r="AA567" s="1049" t="str">
        <f t="shared" si="119"/>
        <v/>
      </c>
      <c r="AB567" s="1050" t="str">
        <f t="shared" si="120"/>
        <v/>
      </c>
      <c r="AD567" s="1052" t="str">
        <f t="shared" si="121"/>
        <v/>
      </c>
      <c r="AE567" s="1053" t="str">
        <f t="shared" si="122"/>
        <v/>
      </c>
    </row>
    <row r="568" spans="5:31" ht="12.75" customHeight="1">
      <c r="E568" s="1083" t="str">
        <f t="shared" si="111"/>
        <v/>
      </c>
      <c r="G568" s="1085" t="str">
        <f t="shared" si="110"/>
        <v/>
      </c>
      <c r="H568" s="1079" t="str">
        <f t="shared" si="112"/>
        <v/>
      </c>
      <c r="J568" s="1117" t="str">
        <f t="shared" si="113"/>
        <v>-</v>
      </c>
      <c r="L568" s="1041" t="str">
        <f t="shared" si="114"/>
        <v/>
      </c>
      <c r="W568" s="1046" t="str">
        <f t="shared" si="115"/>
        <v/>
      </c>
      <c r="X568" s="1047" t="str">
        <f t="shared" si="116"/>
        <v/>
      </c>
      <c r="Y568" s="1146" t="str">
        <f t="shared" si="117"/>
        <v/>
      </c>
      <c r="Z568" s="1049" t="str">
        <f t="shared" si="118"/>
        <v/>
      </c>
      <c r="AA568" s="1049" t="str">
        <f t="shared" si="119"/>
        <v/>
      </c>
      <c r="AB568" s="1050" t="str">
        <f t="shared" si="120"/>
        <v/>
      </c>
      <c r="AD568" s="1052" t="str">
        <f t="shared" si="121"/>
        <v/>
      </c>
      <c r="AE568" s="1053" t="str">
        <f t="shared" si="122"/>
        <v/>
      </c>
    </row>
    <row r="569" spans="5:31" ht="12.75" customHeight="1">
      <c r="E569" s="1083" t="str">
        <f t="shared" si="111"/>
        <v/>
      </c>
      <c r="G569" s="1085" t="str">
        <f t="shared" si="110"/>
        <v/>
      </c>
      <c r="H569" s="1079" t="str">
        <f t="shared" si="112"/>
        <v/>
      </c>
      <c r="J569" s="1117" t="str">
        <f t="shared" si="113"/>
        <v>-</v>
      </c>
      <c r="L569" s="1041" t="str">
        <f t="shared" si="114"/>
        <v/>
      </c>
      <c r="W569" s="1046" t="str">
        <f t="shared" si="115"/>
        <v/>
      </c>
      <c r="X569" s="1047" t="str">
        <f t="shared" si="116"/>
        <v/>
      </c>
      <c r="Y569" s="1146" t="str">
        <f t="shared" si="117"/>
        <v/>
      </c>
      <c r="Z569" s="1049" t="str">
        <f t="shared" si="118"/>
        <v/>
      </c>
      <c r="AA569" s="1049" t="str">
        <f t="shared" si="119"/>
        <v/>
      </c>
      <c r="AB569" s="1050" t="str">
        <f t="shared" si="120"/>
        <v/>
      </c>
      <c r="AD569" s="1052" t="str">
        <f t="shared" si="121"/>
        <v/>
      </c>
      <c r="AE569" s="1053" t="str">
        <f t="shared" si="122"/>
        <v/>
      </c>
    </row>
    <row r="570" spans="5:31" ht="12.75" customHeight="1">
      <c r="E570" s="1083" t="str">
        <f t="shared" si="111"/>
        <v/>
      </c>
      <c r="G570" s="1085" t="str">
        <f t="shared" si="110"/>
        <v/>
      </c>
      <c r="H570" s="1079" t="str">
        <f t="shared" si="112"/>
        <v/>
      </c>
      <c r="J570" s="1117" t="str">
        <f t="shared" si="113"/>
        <v>-</v>
      </c>
      <c r="L570" s="1041" t="str">
        <f t="shared" si="114"/>
        <v/>
      </c>
      <c r="W570" s="1046" t="str">
        <f t="shared" si="115"/>
        <v/>
      </c>
      <c r="X570" s="1047" t="str">
        <f t="shared" si="116"/>
        <v/>
      </c>
      <c r="Y570" s="1146" t="str">
        <f t="shared" si="117"/>
        <v/>
      </c>
      <c r="Z570" s="1049" t="str">
        <f t="shared" si="118"/>
        <v/>
      </c>
      <c r="AA570" s="1049" t="str">
        <f t="shared" si="119"/>
        <v/>
      </c>
      <c r="AB570" s="1050" t="str">
        <f t="shared" si="120"/>
        <v/>
      </c>
      <c r="AD570" s="1052" t="str">
        <f t="shared" si="121"/>
        <v/>
      </c>
      <c r="AE570" s="1053" t="str">
        <f t="shared" si="122"/>
        <v/>
      </c>
    </row>
    <row r="571" spans="5:31" ht="12.75" customHeight="1">
      <c r="E571" s="1083" t="str">
        <f t="shared" si="111"/>
        <v/>
      </c>
      <c r="G571" s="1085" t="str">
        <f t="shared" si="110"/>
        <v/>
      </c>
      <c r="H571" s="1079" t="str">
        <f t="shared" si="112"/>
        <v/>
      </c>
      <c r="J571" s="1117" t="str">
        <f t="shared" si="113"/>
        <v>-</v>
      </c>
      <c r="L571" s="1041" t="str">
        <f t="shared" si="114"/>
        <v/>
      </c>
      <c r="W571" s="1046" t="str">
        <f t="shared" si="115"/>
        <v/>
      </c>
      <c r="X571" s="1047" t="str">
        <f t="shared" si="116"/>
        <v/>
      </c>
      <c r="Y571" s="1146" t="str">
        <f t="shared" si="117"/>
        <v/>
      </c>
      <c r="Z571" s="1049" t="str">
        <f t="shared" si="118"/>
        <v/>
      </c>
      <c r="AA571" s="1049" t="str">
        <f t="shared" si="119"/>
        <v/>
      </c>
      <c r="AB571" s="1050" t="str">
        <f t="shared" si="120"/>
        <v/>
      </c>
      <c r="AD571" s="1052" t="str">
        <f t="shared" si="121"/>
        <v/>
      </c>
      <c r="AE571" s="1053" t="str">
        <f t="shared" si="122"/>
        <v/>
      </c>
    </row>
    <row r="572" spans="5:31" ht="12.75" customHeight="1">
      <c r="E572" s="1083" t="str">
        <f t="shared" si="111"/>
        <v/>
      </c>
      <c r="G572" s="1085" t="str">
        <f t="shared" si="110"/>
        <v/>
      </c>
      <c r="H572" s="1079" t="str">
        <f t="shared" si="112"/>
        <v/>
      </c>
      <c r="J572" s="1117" t="str">
        <f t="shared" si="113"/>
        <v>-</v>
      </c>
      <c r="L572" s="1041" t="str">
        <f t="shared" si="114"/>
        <v/>
      </c>
      <c r="W572" s="1046" t="str">
        <f t="shared" si="115"/>
        <v/>
      </c>
      <c r="X572" s="1047" t="str">
        <f t="shared" si="116"/>
        <v/>
      </c>
      <c r="Y572" s="1146" t="str">
        <f t="shared" si="117"/>
        <v/>
      </c>
      <c r="Z572" s="1049" t="str">
        <f t="shared" si="118"/>
        <v/>
      </c>
      <c r="AA572" s="1049" t="str">
        <f t="shared" si="119"/>
        <v/>
      </c>
      <c r="AB572" s="1050" t="str">
        <f t="shared" si="120"/>
        <v/>
      </c>
      <c r="AD572" s="1052" t="str">
        <f t="shared" si="121"/>
        <v/>
      </c>
      <c r="AE572" s="1053" t="str">
        <f t="shared" si="122"/>
        <v/>
      </c>
    </row>
    <row r="573" spans="5:31" ht="12.75" customHeight="1">
      <c r="E573" s="1083" t="str">
        <f t="shared" si="111"/>
        <v/>
      </c>
      <c r="G573" s="1085" t="str">
        <f t="shared" si="110"/>
        <v/>
      </c>
      <c r="H573" s="1079" t="str">
        <f t="shared" si="112"/>
        <v/>
      </c>
      <c r="J573" s="1117" t="str">
        <f t="shared" si="113"/>
        <v>-</v>
      </c>
      <c r="L573" s="1041" t="str">
        <f t="shared" si="114"/>
        <v/>
      </c>
      <c r="W573" s="1046" t="str">
        <f t="shared" si="115"/>
        <v/>
      </c>
      <c r="X573" s="1047" t="str">
        <f t="shared" si="116"/>
        <v/>
      </c>
      <c r="Y573" s="1146" t="str">
        <f t="shared" si="117"/>
        <v/>
      </c>
      <c r="Z573" s="1049" t="str">
        <f t="shared" si="118"/>
        <v/>
      </c>
      <c r="AA573" s="1049" t="str">
        <f t="shared" si="119"/>
        <v/>
      </c>
      <c r="AB573" s="1050" t="str">
        <f t="shared" si="120"/>
        <v/>
      </c>
      <c r="AD573" s="1052" t="str">
        <f t="shared" si="121"/>
        <v/>
      </c>
      <c r="AE573" s="1053" t="str">
        <f t="shared" si="122"/>
        <v/>
      </c>
    </row>
    <row r="574" spans="5:31" ht="12.75" customHeight="1">
      <c r="E574" s="1083" t="str">
        <f t="shared" si="111"/>
        <v/>
      </c>
      <c r="G574" s="1085" t="str">
        <f t="shared" si="110"/>
        <v/>
      </c>
      <c r="H574" s="1079" t="str">
        <f t="shared" si="112"/>
        <v/>
      </c>
      <c r="J574" s="1117" t="str">
        <f t="shared" si="113"/>
        <v>-</v>
      </c>
      <c r="L574" s="1041" t="str">
        <f t="shared" si="114"/>
        <v/>
      </c>
      <c r="W574" s="1046" t="str">
        <f t="shared" si="115"/>
        <v/>
      </c>
      <c r="X574" s="1047" t="str">
        <f t="shared" si="116"/>
        <v/>
      </c>
      <c r="Y574" s="1146" t="str">
        <f t="shared" si="117"/>
        <v/>
      </c>
      <c r="Z574" s="1049" t="str">
        <f t="shared" si="118"/>
        <v/>
      </c>
      <c r="AA574" s="1049" t="str">
        <f t="shared" si="119"/>
        <v/>
      </c>
      <c r="AB574" s="1050" t="str">
        <f t="shared" si="120"/>
        <v/>
      </c>
      <c r="AD574" s="1052" t="str">
        <f t="shared" si="121"/>
        <v/>
      </c>
      <c r="AE574" s="1053" t="str">
        <f t="shared" si="122"/>
        <v/>
      </c>
    </row>
    <row r="575" spans="5:31" ht="12.75" customHeight="1">
      <c r="E575" s="1083" t="str">
        <f t="shared" si="111"/>
        <v/>
      </c>
      <c r="G575" s="1085" t="str">
        <f t="shared" si="110"/>
        <v/>
      </c>
      <c r="H575" s="1079" t="str">
        <f t="shared" si="112"/>
        <v/>
      </c>
      <c r="J575" s="1117" t="str">
        <f t="shared" si="113"/>
        <v>-</v>
      </c>
      <c r="L575" s="1041" t="str">
        <f t="shared" si="114"/>
        <v/>
      </c>
      <c r="W575" s="1046" t="str">
        <f t="shared" si="115"/>
        <v/>
      </c>
      <c r="X575" s="1047" t="str">
        <f t="shared" si="116"/>
        <v/>
      </c>
      <c r="Y575" s="1146" t="str">
        <f t="shared" si="117"/>
        <v/>
      </c>
      <c r="Z575" s="1049" t="str">
        <f t="shared" si="118"/>
        <v/>
      </c>
      <c r="AA575" s="1049" t="str">
        <f t="shared" si="119"/>
        <v/>
      </c>
      <c r="AB575" s="1050" t="str">
        <f t="shared" si="120"/>
        <v/>
      </c>
      <c r="AD575" s="1052" t="str">
        <f t="shared" si="121"/>
        <v/>
      </c>
      <c r="AE575" s="1053" t="str">
        <f t="shared" si="122"/>
        <v/>
      </c>
    </row>
    <row r="576" spans="5:31" ht="12.75" customHeight="1">
      <c r="E576" s="1083" t="str">
        <f t="shared" si="111"/>
        <v/>
      </c>
      <c r="G576" s="1085" t="str">
        <f t="shared" si="110"/>
        <v/>
      </c>
      <c r="H576" s="1079" t="str">
        <f t="shared" si="112"/>
        <v/>
      </c>
      <c r="J576" s="1117" t="str">
        <f t="shared" si="113"/>
        <v>-</v>
      </c>
      <c r="L576" s="1041" t="str">
        <f t="shared" si="114"/>
        <v/>
      </c>
      <c r="W576" s="1046" t="str">
        <f t="shared" si="115"/>
        <v/>
      </c>
      <c r="X576" s="1047" t="str">
        <f t="shared" si="116"/>
        <v/>
      </c>
      <c r="Y576" s="1146" t="str">
        <f t="shared" si="117"/>
        <v/>
      </c>
      <c r="Z576" s="1049" t="str">
        <f t="shared" si="118"/>
        <v/>
      </c>
      <c r="AA576" s="1049" t="str">
        <f t="shared" si="119"/>
        <v/>
      </c>
      <c r="AB576" s="1050" t="str">
        <f t="shared" si="120"/>
        <v/>
      </c>
      <c r="AD576" s="1052" t="str">
        <f t="shared" si="121"/>
        <v/>
      </c>
      <c r="AE576" s="1053" t="str">
        <f t="shared" si="122"/>
        <v/>
      </c>
    </row>
    <row r="577" spans="5:31" ht="12.75" customHeight="1">
      <c r="E577" s="1083" t="str">
        <f t="shared" si="111"/>
        <v/>
      </c>
      <c r="G577" s="1085" t="str">
        <f t="shared" si="110"/>
        <v/>
      </c>
      <c r="H577" s="1079" t="str">
        <f t="shared" si="112"/>
        <v/>
      </c>
      <c r="J577" s="1117" t="str">
        <f t="shared" si="113"/>
        <v>-</v>
      </c>
      <c r="L577" s="1041" t="str">
        <f t="shared" si="114"/>
        <v/>
      </c>
      <c r="W577" s="1046" t="str">
        <f t="shared" si="115"/>
        <v/>
      </c>
      <c r="X577" s="1047" t="str">
        <f t="shared" si="116"/>
        <v/>
      </c>
      <c r="Y577" s="1146" t="str">
        <f t="shared" si="117"/>
        <v/>
      </c>
      <c r="Z577" s="1049" t="str">
        <f t="shared" si="118"/>
        <v/>
      </c>
      <c r="AA577" s="1049" t="str">
        <f t="shared" si="119"/>
        <v/>
      </c>
      <c r="AB577" s="1050" t="str">
        <f t="shared" si="120"/>
        <v/>
      </c>
      <c r="AD577" s="1052" t="str">
        <f t="shared" si="121"/>
        <v/>
      </c>
      <c r="AE577" s="1053" t="str">
        <f t="shared" si="122"/>
        <v/>
      </c>
    </row>
    <row r="578" spans="5:31" ht="12.75" customHeight="1">
      <c r="E578" s="1083" t="str">
        <f t="shared" si="111"/>
        <v/>
      </c>
      <c r="G578" s="1085" t="str">
        <f t="shared" ref="G578:G641" si="123">IF(F578="Paid","Settled",IF(E578="","",IF(E578&lt;0,"Over Due",IF(E578&lt;=10,"Due soon",IF(E578&lt;=20,"FP need",IF(E578&lt;=30,"Pending","Pending"))))))</f>
        <v/>
      </c>
      <c r="H578" s="1079" t="str">
        <f t="shared" si="112"/>
        <v/>
      </c>
      <c r="J578" s="1117" t="str">
        <f t="shared" si="113"/>
        <v>-</v>
      </c>
      <c r="L578" s="1041" t="str">
        <f t="shared" si="114"/>
        <v/>
      </c>
      <c r="W578" s="1046" t="str">
        <f t="shared" si="115"/>
        <v/>
      </c>
      <c r="X578" s="1047" t="str">
        <f t="shared" si="116"/>
        <v/>
      </c>
      <c r="Y578" s="1146" t="str">
        <f t="shared" si="117"/>
        <v/>
      </c>
      <c r="Z578" s="1049" t="str">
        <f t="shared" si="118"/>
        <v/>
      </c>
      <c r="AA578" s="1049" t="str">
        <f t="shared" si="119"/>
        <v/>
      </c>
      <c r="AB578" s="1050" t="str">
        <f t="shared" si="120"/>
        <v/>
      </c>
      <c r="AD578" s="1052" t="str">
        <f t="shared" si="121"/>
        <v/>
      </c>
      <c r="AE578" s="1053" t="str">
        <f t="shared" si="122"/>
        <v/>
      </c>
    </row>
    <row r="579" spans="5:31" ht="12.75" customHeight="1">
      <c r="E579" s="1083" t="str">
        <f t="shared" ref="E579:E642" si="124">IF(D579="","",IF(F579="paid",0,I579-J579))</f>
        <v/>
      </c>
      <c r="G579" s="1085" t="str">
        <f t="shared" si="123"/>
        <v/>
      </c>
      <c r="H579" s="1079" t="str">
        <f t="shared" ref="H579:H642" si="125">IFERROR(CHOOSE($X579,"መስከረም","ጥቅምት","ህዳር  ","ታህሳስ ","ጥር ","የካቲት ","መጋቢት ","ሚይዚያ ","ግንቦት ","ሰኔ ","ሐምሌ ","ነሐሴ ","Pagume"),"")</f>
        <v/>
      </c>
      <c r="J579" s="1117" t="str">
        <f t="shared" ref="J579:J642" si="126">IF(D579="","-",$Q$1-D579)</f>
        <v>-</v>
      </c>
      <c r="L579" s="1041" t="str">
        <f t="shared" ref="L579:L642" si="127">IF(E579="","",$Q$1+E579)</f>
        <v/>
      </c>
      <c r="W579" s="1046" t="str">
        <f t="shared" ref="W579:W642" si="128">IF($D579="","",_xlfn.LET(_xlpm.gDate,D579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579" s="1047" t="str">
        <f t="shared" ref="X579:X642" si="129">IF($W579="","",TEXT($W579,"mm"))</f>
        <v/>
      </c>
      <c r="Y579" s="1146" t="str">
        <f t="shared" ref="Y579:Y642" si="130">IFERROR(CHOOSE(X579,"መስከረም","ጥቅምት","ህዳር  ","ታህሳስ ","ጥር ","የካቲት ","መጋቢት ","ሚይዚያ ","ግንቦት ","ሰኔ ","ሐምሌ ","ነሐሴ ","Pagume"),"")</f>
        <v/>
      </c>
      <c r="Z579" s="1049" t="str">
        <f t="shared" ref="Z579:Z642" si="131">IF($K579="","",_xlfn.LET(_xlpm.gDate,K579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579" s="1049" t="str">
        <f t="shared" ref="AA579:AA642" si="132">IF($Z579="","",TEXT($Z579,"mm"))</f>
        <v/>
      </c>
      <c r="AB579" s="1050" t="str">
        <f t="shared" ref="AB579:AB642" si="133">IFERROR(CHOOSE(AA579,"መስከረም","ጥቅምት","ህዳር  ","ታህሳስ ","ጥር ","የካቲት ","መጋቢት ","ሚይዚያ ","ግንቦት ","ሰኔ ","ሐምሌ ","ነሐሴ ","Pagume"),"")</f>
        <v/>
      </c>
      <c r="AD579" s="1052" t="str">
        <f t="shared" ref="AD579:AD642" si="134">IF($D579="","",YEAR(D579)&amp;"-W"&amp;WEEKNUM(D579,2))</f>
        <v/>
      </c>
      <c r="AE579" s="1053" t="str">
        <f t="shared" ref="AE579:AE642" si="135">IF($K579="","",YEAR(K579)&amp;"-W"&amp;WEEKNUM(K579,2))</f>
        <v/>
      </c>
    </row>
    <row r="580" spans="5:31" ht="12.75" customHeight="1">
      <c r="E580" s="1083" t="str">
        <f t="shared" si="124"/>
        <v/>
      </c>
      <c r="G580" s="1085" t="str">
        <f t="shared" si="123"/>
        <v/>
      </c>
      <c r="H580" s="1079" t="str">
        <f t="shared" si="125"/>
        <v/>
      </c>
      <c r="J580" s="1117" t="str">
        <f t="shared" si="126"/>
        <v>-</v>
      </c>
      <c r="L580" s="1041" t="str">
        <f t="shared" si="127"/>
        <v/>
      </c>
      <c r="W580" s="1046" t="str">
        <f t="shared" si="128"/>
        <v/>
      </c>
      <c r="X580" s="1047" t="str">
        <f t="shared" si="129"/>
        <v/>
      </c>
      <c r="Y580" s="1146" t="str">
        <f t="shared" si="130"/>
        <v/>
      </c>
      <c r="Z580" s="1049" t="str">
        <f t="shared" si="131"/>
        <v/>
      </c>
      <c r="AA580" s="1049" t="str">
        <f t="shared" si="132"/>
        <v/>
      </c>
      <c r="AB580" s="1050" t="str">
        <f t="shared" si="133"/>
        <v/>
      </c>
      <c r="AD580" s="1052" t="str">
        <f t="shared" si="134"/>
        <v/>
      </c>
      <c r="AE580" s="1053" t="str">
        <f t="shared" si="135"/>
        <v/>
      </c>
    </row>
    <row r="581" spans="5:31" ht="12.75" customHeight="1">
      <c r="E581" s="1083" t="str">
        <f t="shared" si="124"/>
        <v/>
      </c>
      <c r="G581" s="1085" t="str">
        <f t="shared" si="123"/>
        <v/>
      </c>
      <c r="H581" s="1079" t="str">
        <f t="shared" si="125"/>
        <v/>
      </c>
      <c r="J581" s="1117" t="str">
        <f t="shared" si="126"/>
        <v>-</v>
      </c>
      <c r="L581" s="1041" t="str">
        <f t="shared" si="127"/>
        <v/>
      </c>
      <c r="W581" s="1046" t="str">
        <f t="shared" si="128"/>
        <v/>
      </c>
      <c r="X581" s="1047" t="str">
        <f t="shared" si="129"/>
        <v/>
      </c>
      <c r="Y581" s="1146" t="str">
        <f t="shared" si="130"/>
        <v/>
      </c>
      <c r="Z581" s="1049" t="str">
        <f t="shared" si="131"/>
        <v/>
      </c>
      <c r="AA581" s="1049" t="str">
        <f t="shared" si="132"/>
        <v/>
      </c>
      <c r="AB581" s="1050" t="str">
        <f t="shared" si="133"/>
        <v/>
      </c>
      <c r="AD581" s="1052" t="str">
        <f t="shared" si="134"/>
        <v/>
      </c>
      <c r="AE581" s="1053" t="str">
        <f t="shared" si="135"/>
        <v/>
      </c>
    </row>
    <row r="582" spans="5:31" ht="12.75" customHeight="1">
      <c r="E582" s="1083" t="str">
        <f t="shared" si="124"/>
        <v/>
      </c>
      <c r="G582" s="1085" t="str">
        <f t="shared" si="123"/>
        <v/>
      </c>
      <c r="H582" s="1079" t="str">
        <f t="shared" si="125"/>
        <v/>
      </c>
      <c r="J582" s="1117" t="str">
        <f t="shared" si="126"/>
        <v>-</v>
      </c>
      <c r="L582" s="1041" t="str">
        <f t="shared" si="127"/>
        <v/>
      </c>
      <c r="W582" s="1046" t="str">
        <f t="shared" si="128"/>
        <v/>
      </c>
      <c r="X582" s="1047" t="str">
        <f t="shared" si="129"/>
        <v/>
      </c>
      <c r="Y582" s="1146" t="str">
        <f t="shared" si="130"/>
        <v/>
      </c>
      <c r="Z582" s="1049" t="str">
        <f t="shared" si="131"/>
        <v/>
      </c>
      <c r="AA582" s="1049" t="str">
        <f t="shared" si="132"/>
        <v/>
      </c>
      <c r="AB582" s="1050" t="str">
        <f t="shared" si="133"/>
        <v/>
      </c>
      <c r="AD582" s="1052" t="str">
        <f t="shared" si="134"/>
        <v/>
      </c>
      <c r="AE582" s="1053" t="str">
        <f t="shared" si="135"/>
        <v/>
      </c>
    </row>
    <row r="583" spans="5:31" ht="12.75" customHeight="1">
      <c r="E583" s="1083" t="str">
        <f t="shared" si="124"/>
        <v/>
      </c>
      <c r="G583" s="1085" t="str">
        <f t="shared" si="123"/>
        <v/>
      </c>
      <c r="H583" s="1079" t="str">
        <f t="shared" si="125"/>
        <v/>
      </c>
      <c r="J583" s="1117" t="str">
        <f t="shared" si="126"/>
        <v>-</v>
      </c>
      <c r="L583" s="1041" t="str">
        <f t="shared" si="127"/>
        <v/>
      </c>
      <c r="W583" s="1046" t="str">
        <f t="shared" si="128"/>
        <v/>
      </c>
      <c r="X583" s="1047" t="str">
        <f t="shared" si="129"/>
        <v/>
      </c>
      <c r="Y583" s="1146" t="str">
        <f t="shared" si="130"/>
        <v/>
      </c>
      <c r="Z583" s="1049" t="str">
        <f t="shared" si="131"/>
        <v/>
      </c>
      <c r="AA583" s="1049" t="str">
        <f t="shared" si="132"/>
        <v/>
      </c>
      <c r="AB583" s="1050" t="str">
        <f t="shared" si="133"/>
        <v/>
      </c>
      <c r="AD583" s="1052" t="str">
        <f t="shared" si="134"/>
        <v/>
      </c>
      <c r="AE583" s="1053" t="str">
        <f t="shared" si="135"/>
        <v/>
      </c>
    </row>
    <row r="584" spans="5:31" ht="12.75" customHeight="1">
      <c r="E584" s="1083" t="str">
        <f t="shared" si="124"/>
        <v/>
      </c>
      <c r="G584" s="1085" t="str">
        <f t="shared" si="123"/>
        <v/>
      </c>
      <c r="H584" s="1079" t="str">
        <f t="shared" si="125"/>
        <v/>
      </c>
      <c r="J584" s="1117" t="str">
        <f t="shared" si="126"/>
        <v>-</v>
      </c>
      <c r="L584" s="1041" t="str">
        <f t="shared" si="127"/>
        <v/>
      </c>
      <c r="W584" s="1046" t="str">
        <f t="shared" si="128"/>
        <v/>
      </c>
      <c r="X584" s="1047" t="str">
        <f t="shared" si="129"/>
        <v/>
      </c>
      <c r="Y584" s="1146" t="str">
        <f t="shared" si="130"/>
        <v/>
      </c>
      <c r="Z584" s="1049" t="str">
        <f t="shared" si="131"/>
        <v/>
      </c>
      <c r="AA584" s="1049" t="str">
        <f t="shared" si="132"/>
        <v/>
      </c>
      <c r="AB584" s="1050" t="str">
        <f t="shared" si="133"/>
        <v/>
      </c>
      <c r="AD584" s="1052" t="str">
        <f t="shared" si="134"/>
        <v/>
      </c>
      <c r="AE584" s="1053" t="str">
        <f t="shared" si="135"/>
        <v/>
      </c>
    </row>
    <row r="585" spans="5:31" ht="12.75" customHeight="1">
      <c r="E585" s="1083" t="str">
        <f t="shared" si="124"/>
        <v/>
      </c>
      <c r="G585" s="1085" t="str">
        <f t="shared" si="123"/>
        <v/>
      </c>
      <c r="H585" s="1079" t="str">
        <f t="shared" si="125"/>
        <v/>
      </c>
      <c r="J585" s="1117" t="str">
        <f t="shared" si="126"/>
        <v>-</v>
      </c>
      <c r="L585" s="1041" t="str">
        <f t="shared" si="127"/>
        <v/>
      </c>
      <c r="W585" s="1046" t="str">
        <f t="shared" si="128"/>
        <v/>
      </c>
      <c r="X585" s="1047" t="str">
        <f t="shared" si="129"/>
        <v/>
      </c>
      <c r="Y585" s="1146" t="str">
        <f t="shared" si="130"/>
        <v/>
      </c>
      <c r="Z585" s="1049" t="str">
        <f t="shared" si="131"/>
        <v/>
      </c>
      <c r="AA585" s="1049" t="str">
        <f t="shared" si="132"/>
        <v/>
      </c>
      <c r="AB585" s="1050" t="str">
        <f t="shared" si="133"/>
        <v/>
      </c>
      <c r="AD585" s="1052" t="str">
        <f t="shared" si="134"/>
        <v/>
      </c>
      <c r="AE585" s="1053" t="str">
        <f t="shared" si="135"/>
        <v/>
      </c>
    </row>
    <row r="586" spans="5:31" ht="12.75" customHeight="1">
      <c r="E586" s="1083" t="str">
        <f t="shared" si="124"/>
        <v/>
      </c>
      <c r="G586" s="1085" t="str">
        <f t="shared" si="123"/>
        <v/>
      </c>
      <c r="H586" s="1079" t="str">
        <f t="shared" si="125"/>
        <v/>
      </c>
      <c r="J586" s="1117" t="str">
        <f t="shared" si="126"/>
        <v>-</v>
      </c>
      <c r="L586" s="1041" t="str">
        <f t="shared" si="127"/>
        <v/>
      </c>
      <c r="W586" s="1046" t="str">
        <f t="shared" si="128"/>
        <v/>
      </c>
      <c r="X586" s="1047" t="str">
        <f t="shared" si="129"/>
        <v/>
      </c>
      <c r="Y586" s="1146" t="str">
        <f t="shared" si="130"/>
        <v/>
      </c>
      <c r="Z586" s="1049" t="str">
        <f t="shared" si="131"/>
        <v/>
      </c>
      <c r="AA586" s="1049" t="str">
        <f t="shared" si="132"/>
        <v/>
      </c>
      <c r="AB586" s="1050" t="str">
        <f t="shared" si="133"/>
        <v/>
      </c>
      <c r="AD586" s="1052" t="str">
        <f t="shared" si="134"/>
        <v/>
      </c>
      <c r="AE586" s="1053" t="str">
        <f t="shared" si="135"/>
        <v/>
      </c>
    </row>
    <row r="587" spans="5:31" ht="12.75" customHeight="1">
      <c r="E587" s="1083" t="str">
        <f t="shared" si="124"/>
        <v/>
      </c>
      <c r="G587" s="1085" t="str">
        <f t="shared" si="123"/>
        <v/>
      </c>
      <c r="H587" s="1079" t="str">
        <f t="shared" si="125"/>
        <v/>
      </c>
      <c r="J587" s="1117" t="str">
        <f t="shared" si="126"/>
        <v>-</v>
      </c>
      <c r="L587" s="1041" t="str">
        <f t="shared" si="127"/>
        <v/>
      </c>
      <c r="W587" s="1046" t="str">
        <f t="shared" si="128"/>
        <v/>
      </c>
      <c r="X587" s="1047" t="str">
        <f t="shared" si="129"/>
        <v/>
      </c>
      <c r="Y587" s="1146" t="str">
        <f t="shared" si="130"/>
        <v/>
      </c>
      <c r="Z587" s="1049" t="str">
        <f t="shared" si="131"/>
        <v/>
      </c>
      <c r="AA587" s="1049" t="str">
        <f t="shared" si="132"/>
        <v/>
      </c>
      <c r="AB587" s="1050" t="str">
        <f t="shared" si="133"/>
        <v/>
      </c>
      <c r="AD587" s="1052" t="str">
        <f t="shared" si="134"/>
        <v/>
      </c>
      <c r="AE587" s="1053" t="str">
        <f t="shared" si="135"/>
        <v/>
      </c>
    </row>
    <row r="588" spans="5:31" ht="12.75" customHeight="1">
      <c r="E588" s="1083" t="str">
        <f t="shared" si="124"/>
        <v/>
      </c>
      <c r="G588" s="1085" t="str">
        <f t="shared" si="123"/>
        <v/>
      </c>
      <c r="H588" s="1079" t="str">
        <f t="shared" si="125"/>
        <v/>
      </c>
      <c r="J588" s="1117" t="str">
        <f t="shared" si="126"/>
        <v>-</v>
      </c>
      <c r="L588" s="1041" t="str">
        <f t="shared" si="127"/>
        <v/>
      </c>
      <c r="W588" s="1046" t="str">
        <f t="shared" si="128"/>
        <v/>
      </c>
      <c r="X588" s="1047" t="str">
        <f t="shared" si="129"/>
        <v/>
      </c>
      <c r="Y588" s="1146" t="str">
        <f t="shared" si="130"/>
        <v/>
      </c>
      <c r="Z588" s="1049" t="str">
        <f t="shared" si="131"/>
        <v/>
      </c>
      <c r="AA588" s="1049" t="str">
        <f t="shared" si="132"/>
        <v/>
      </c>
      <c r="AB588" s="1050" t="str">
        <f t="shared" si="133"/>
        <v/>
      </c>
      <c r="AD588" s="1052" t="str">
        <f t="shared" si="134"/>
        <v/>
      </c>
      <c r="AE588" s="1053" t="str">
        <f t="shared" si="135"/>
        <v/>
      </c>
    </row>
    <row r="589" spans="5:31" ht="12.75" customHeight="1">
      <c r="E589" s="1083" t="str">
        <f t="shared" si="124"/>
        <v/>
      </c>
      <c r="G589" s="1085" t="str">
        <f t="shared" si="123"/>
        <v/>
      </c>
      <c r="H589" s="1079" t="str">
        <f t="shared" si="125"/>
        <v/>
      </c>
      <c r="J589" s="1117" t="str">
        <f t="shared" si="126"/>
        <v>-</v>
      </c>
      <c r="L589" s="1041" t="str">
        <f t="shared" si="127"/>
        <v/>
      </c>
      <c r="W589" s="1046" t="str">
        <f t="shared" si="128"/>
        <v/>
      </c>
      <c r="X589" s="1047" t="str">
        <f t="shared" si="129"/>
        <v/>
      </c>
      <c r="Y589" s="1146" t="str">
        <f t="shared" si="130"/>
        <v/>
      </c>
      <c r="Z589" s="1049" t="str">
        <f t="shared" si="131"/>
        <v/>
      </c>
      <c r="AA589" s="1049" t="str">
        <f t="shared" si="132"/>
        <v/>
      </c>
      <c r="AB589" s="1050" t="str">
        <f t="shared" si="133"/>
        <v/>
      </c>
      <c r="AD589" s="1052" t="str">
        <f t="shared" si="134"/>
        <v/>
      </c>
      <c r="AE589" s="1053" t="str">
        <f t="shared" si="135"/>
        <v/>
      </c>
    </row>
    <row r="590" spans="5:31" ht="12.75" customHeight="1">
      <c r="E590" s="1083" t="str">
        <f t="shared" si="124"/>
        <v/>
      </c>
      <c r="G590" s="1085" t="str">
        <f t="shared" si="123"/>
        <v/>
      </c>
      <c r="H590" s="1079" t="str">
        <f t="shared" si="125"/>
        <v/>
      </c>
      <c r="J590" s="1117" t="str">
        <f t="shared" si="126"/>
        <v>-</v>
      </c>
      <c r="L590" s="1041" t="str">
        <f t="shared" si="127"/>
        <v/>
      </c>
      <c r="W590" s="1046" t="str">
        <f t="shared" si="128"/>
        <v/>
      </c>
      <c r="X590" s="1047" t="str">
        <f t="shared" si="129"/>
        <v/>
      </c>
      <c r="Y590" s="1146" t="str">
        <f t="shared" si="130"/>
        <v/>
      </c>
      <c r="Z590" s="1049" t="str">
        <f t="shared" si="131"/>
        <v/>
      </c>
      <c r="AA590" s="1049" t="str">
        <f t="shared" si="132"/>
        <v/>
      </c>
      <c r="AB590" s="1050" t="str">
        <f t="shared" si="133"/>
        <v/>
      </c>
      <c r="AD590" s="1052" t="str">
        <f t="shared" si="134"/>
        <v/>
      </c>
      <c r="AE590" s="1053" t="str">
        <f t="shared" si="135"/>
        <v/>
      </c>
    </row>
    <row r="591" spans="5:31" ht="12.75" customHeight="1">
      <c r="E591" s="1083" t="str">
        <f t="shared" si="124"/>
        <v/>
      </c>
      <c r="G591" s="1085" t="str">
        <f t="shared" si="123"/>
        <v/>
      </c>
      <c r="H591" s="1079" t="str">
        <f t="shared" si="125"/>
        <v/>
      </c>
      <c r="J591" s="1117" t="str">
        <f t="shared" si="126"/>
        <v>-</v>
      </c>
      <c r="L591" s="1041" t="str">
        <f t="shared" si="127"/>
        <v/>
      </c>
      <c r="W591" s="1046" t="str">
        <f t="shared" si="128"/>
        <v/>
      </c>
      <c r="X591" s="1047" t="str">
        <f t="shared" si="129"/>
        <v/>
      </c>
      <c r="Y591" s="1146" t="str">
        <f t="shared" si="130"/>
        <v/>
      </c>
      <c r="Z591" s="1049" t="str">
        <f t="shared" si="131"/>
        <v/>
      </c>
      <c r="AA591" s="1049" t="str">
        <f t="shared" si="132"/>
        <v/>
      </c>
      <c r="AB591" s="1050" t="str">
        <f t="shared" si="133"/>
        <v/>
      </c>
      <c r="AD591" s="1052" t="str">
        <f t="shared" si="134"/>
        <v/>
      </c>
      <c r="AE591" s="1053" t="str">
        <f t="shared" si="135"/>
        <v/>
      </c>
    </row>
    <row r="592" spans="5:31" ht="12.75" customHeight="1">
      <c r="E592" s="1083" t="str">
        <f t="shared" si="124"/>
        <v/>
      </c>
      <c r="G592" s="1085" t="str">
        <f t="shared" si="123"/>
        <v/>
      </c>
      <c r="H592" s="1079" t="str">
        <f t="shared" si="125"/>
        <v/>
      </c>
      <c r="J592" s="1117" t="str">
        <f t="shared" si="126"/>
        <v>-</v>
      </c>
      <c r="L592" s="1041" t="str">
        <f t="shared" si="127"/>
        <v/>
      </c>
      <c r="W592" s="1046" t="str">
        <f t="shared" si="128"/>
        <v/>
      </c>
      <c r="X592" s="1047" t="str">
        <f t="shared" si="129"/>
        <v/>
      </c>
      <c r="Y592" s="1146" t="str">
        <f t="shared" si="130"/>
        <v/>
      </c>
      <c r="Z592" s="1049" t="str">
        <f t="shared" si="131"/>
        <v/>
      </c>
      <c r="AA592" s="1049" t="str">
        <f t="shared" si="132"/>
        <v/>
      </c>
      <c r="AB592" s="1050" t="str">
        <f t="shared" si="133"/>
        <v/>
      </c>
      <c r="AD592" s="1052" t="str">
        <f t="shared" si="134"/>
        <v/>
      </c>
      <c r="AE592" s="1053" t="str">
        <f t="shared" si="135"/>
        <v/>
      </c>
    </row>
    <row r="593" spans="5:31" ht="12.75" customHeight="1">
      <c r="E593" s="1083" t="str">
        <f t="shared" si="124"/>
        <v/>
      </c>
      <c r="G593" s="1085" t="str">
        <f t="shared" si="123"/>
        <v/>
      </c>
      <c r="H593" s="1079" t="str">
        <f t="shared" si="125"/>
        <v/>
      </c>
      <c r="J593" s="1117" t="str">
        <f t="shared" si="126"/>
        <v>-</v>
      </c>
      <c r="L593" s="1041" t="str">
        <f t="shared" si="127"/>
        <v/>
      </c>
      <c r="W593" s="1046" t="str">
        <f t="shared" si="128"/>
        <v/>
      </c>
      <c r="X593" s="1047" t="str">
        <f t="shared" si="129"/>
        <v/>
      </c>
      <c r="Y593" s="1146" t="str">
        <f t="shared" si="130"/>
        <v/>
      </c>
      <c r="Z593" s="1049" t="str">
        <f t="shared" si="131"/>
        <v/>
      </c>
      <c r="AA593" s="1049" t="str">
        <f t="shared" si="132"/>
        <v/>
      </c>
      <c r="AB593" s="1050" t="str">
        <f t="shared" si="133"/>
        <v/>
      </c>
      <c r="AD593" s="1052" t="str">
        <f t="shared" si="134"/>
        <v/>
      </c>
      <c r="AE593" s="1053" t="str">
        <f t="shared" si="135"/>
        <v/>
      </c>
    </row>
    <row r="594" spans="5:31" ht="12.75" customHeight="1">
      <c r="E594" s="1083" t="str">
        <f t="shared" si="124"/>
        <v/>
      </c>
      <c r="G594" s="1085" t="str">
        <f t="shared" si="123"/>
        <v/>
      </c>
      <c r="H594" s="1079" t="str">
        <f t="shared" si="125"/>
        <v/>
      </c>
      <c r="J594" s="1117" t="str">
        <f t="shared" si="126"/>
        <v>-</v>
      </c>
      <c r="L594" s="1041" t="str">
        <f t="shared" si="127"/>
        <v/>
      </c>
      <c r="W594" s="1046" t="str">
        <f t="shared" si="128"/>
        <v/>
      </c>
      <c r="X594" s="1047" t="str">
        <f t="shared" si="129"/>
        <v/>
      </c>
      <c r="Y594" s="1146" t="str">
        <f t="shared" si="130"/>
        <v/>
      </c>
      <c r="Z594" s="1049" t="str">
        <f t="shared" si="131"/>
        <v/>
      </c>
      <c r="AA594" s="1049" t="str">
        <f t="shared" si="132"/>
        <v/>
      </c>
      <c r="AB594" s="1050" t="str">
        <f t="shared" si="133"/>
        <v/>
      </c>
      <c r="AD594" s="1052" t="str">
        <f t="shared" si="134"/>
        <v/>
      </c>
      <c r="AE594" s="1053" t="str">
        <f t="shared" si="135"/>
        <v/>
      </c>
    </row>
    <row r="595" spans="5:31" ht="12.75" customHeight="1">
      <c r="E595" s="1083" t="str">
        <f t="shared" si="124"/>
        <v/>
      </c>
      <c r="G595" s="1085" t="str">
        <f t="shared" si="123"/>
        <v/>
      </c>
      <c r="H595" s="1079" t="str">
        <f t="shared" si="125"/>
        <v/>
      </c>
      <c r="J595" s="1117" t="str">
        <f t="shared" si="126"/>
        <v>-</v>
      </c>
      <c r="L595" s="1041" t="str">
        <f t="shared" si="127"/>
        <v/>
      </c>
      <c r="W595" s="1046" t="str">
        <f t="shared" si="128"/>
        <v/>
      </c>
      <c r="X595" s="1047" t="str">
        <f t="shared" si="129"/>
        <v/>
      </c>
      <c r="Y595" s="1146" t="str">
        <f t="shared" si="130"/>
        <v/>
      </c>
      <c r="Z595" s="1049" t="str">
        <f t="shared" si="131"/>
        <v/>
      </c>
      <c r="AA595" s="1049" t="str">
        <f t="shared" si="132"/>
        <v/>
      </c>
      <c r="AB595" s="1050" t="str">
        <f t="shared" si="133"/>
        <v/>
      </c>
      <c r="AD595" s="1052" t="str">
        <f t="shared" si="134"/>
        <v/>
      </c>
      <c r="AE595" s="1053" t="str">
        <f t="shared" si="135"/>
        <v/>
      </c>
    </row>
    <row r="596" spans="5:31" ht="12.75" customHeight="1">
      <c r="E596" s="1083" t="str">
        <f t="shared" si="124"/>
        <v/>
      </c>
      <c r="G596" s="1085" t="str">
        <f t="shared" si="123"/>
        <v/>
      </c>
      <c r="H596" s="1079" t="str">
        <f t="shared" si="125"/>
        <v/>
      </c>
      <c r="J596" s="1117" t="str">
        <f t="shared" si="126"/>
        <v>-</v>
      </c>
      <c r="L596" s="1041" t="str">
        <f t="shared" si="127"/>
        <v/>
      </c>
      <c r="W596" s="1046" t="str">
        <f t="shared" si="128"/>
        <v/>
      </c>
      <c r="X596" s="1047" t="str">
        <f t="shared" si="129"/>
        <v/>
      </c>
      <c r="Y596" s="1146" t="str">
        <f t="shared" si="130"/>
        <v/>
      </c>
      <c r="Z596" s="1049" t="str">
        <f t="shared" si="131"/>
        <v/>
      </c>
      <c r="AA596" s="1049" t="str">
        <f t="shared" si="132"/>
        <v/>
      </c>
      <c r="AB596" s="1050" t="str">
        <f t="shared" si="133"/>
        <v/>
      </c>
      <c r="AD596" s="1052" t="str">
        <f t="shared" si="134"/>
        <v/>
      </c>
      <c r="AE596" s="1053" t="str">
        <f t="shared" si="135"/>
        <v/>
      </c>
    </row>
    <row r="597" spans="5:31" ht="12.75" customHeight="1">
      <c r="E597" s="1083" t="str">
        <f t="shared" si="124"/>
        <v/>
      </c>
      <c r="G597" s="1085" t="str">
        <f t="shared" si="123"/>
        <v/>
      </c>
      <c r="H597" s="1079" t="str">
        <f t="shared" si="125"/>
        <v/>
      </c>
      <c r="J597" s="1117" t="str">
        <f t="shared" si="126"/>
        <v>-</v>
      </c>
      <c r="L597" s="1041" t="str">
        <f t="shared" si="127"/>
        <v/>
      </c>
      <c r="W597" s="1046" t="str">
        <f t="shared" si="128"/>
        <v/>
      </c>
      <c r="X597" s="1047" t="str">
        <f t="shared" si="129"/>
        <v/>
      </c>
      <c r="Y597" s="1146" t="str">
        <f t="shared" si="130"/>
        <v/>
      </c>
      <c r="Z597" s="1049" t="str">
        <f t="shared" si="131"/>
        <v/>
      </c>
      <c r="AA597" s="1049" t="str">
        <f t="shared" si="132"/>
        <v/>
      </c>
      <c r="AB597" s="1050" t="str">
        <f t="shared" si="133"/>
        <v/>
      </c>
      <c r="AD597" s="1052" t="str">
        <f t="shared" si="134"/>
        <v/>
      </c>
      <c r="AE597" s="1053" t="str">
        <f t="shared" si="135"/>
        <v/>
      </c>
    </row>
    <row r="598" spans="5:31" ht="12.75" customHeight="1">
      <c r="E598" s="1083" t="str">
        <f t="shared" si="124"/>
        <v/>
      </c>
      <c r="G598" s="1085" t="str">
        <f t="shared" si="123"/>
        <v/>
      </c>
      <c r="H598" s="1079" t="str">
        <f t="shared" si="125"/>
        <v/>
      </c>
      <c r="J598" s="1117" t="str">
        <f t="shared" si="126"/>
        <v>-</v>
      </c>
      <c r="L598" s="1041" t="str">
        <f t="shared" si="127"/>
        <v/>
      </c>
      <c r="W598" s="1046" t="str">
        <f t="shared" si="128"/>
        <v/>
      </c>
      <c r="X598" s="1047" t="str">
        <f t="shared" si="129"/>
        <v/>
      </c>
      <c r="Y598" s="1146" t="str">
        <f t="shared" si="130"/>
        <v/>
      </c>
      <c r="Z598" s="1049" t="str">
        <f t="shared" si="131"/>
        <v/>
      </c>
      <c r="AA598" s="1049" t="str">
        <f t="shared" si="132"/>
        <v/>
      </c>
      <c r="AB598" s="1050" t="str">
        <f t="shared" si="133"/>
        <v/>
      </c>
      <c r="AD598" s="1052" t="str">
        <f t="shared" si="134"/>
        <v/>
      </c>
      <c r="AE598" s="1053" t="str">
        <f t="shared" si="135"/>
        <v/>
      </c>
    </row>
    <row r="599" spans="5:31" ht="12.75" customHeight="1">
      <c r="E599" s="1083" t="str">
        <f t="shared" si="124"/>
        <v/>
      </c>
      <c r="G599" s="1085" t="str">
        <f t="shared" si="123"/>
        <v/>
      </c>
      <c r="H599" s="1079" t="str">
        <f t="shared" si="125"/>
        <v/>
      </c>
      <c r="J599" s="1117" t="str">
        <f t="shared" si="126"/>
        <v>-</v>
      </c>
      <c r="L599" s="1041" t="str">
        <f t="shared" si="127"/>
        <v/>
      </c>
      <c r="W599" s="1046" t="str">
        <f t="shared" si="128"/>
        <v/>
      </c>
      <c r="X599" s="1047" t="str">
        <f t="shared" si="129"/>
        <v/>
      </c>
      <c r="Y599" s="1146" t="str">
        <f t="shared" si="130"/>
        <v/>
      </c>
      <c r="Z599" s="1049" t="str">
        <f t="shared" si="131"/>
        <v/>
      </c>
      <c r="AA599" s="1049" t="str">
        <f t="shared" si="132"/>
        <v/>
      </c>
      <c r="AB599" s="1050" t="str">
        <f t="shared" si="133"/>
        <v/>
      </c>
      <c r="AD599" s="1052" t="str">
        <f t="shared" si="134"/>
        <v/>
      </c>
      <c r="AE599" s="1053" t="str">
        <f t="shared" si="135"/>
        <v/>
      </c>
    </row>
    <row r="600" spans="5:31" ht="12.75" customHeight="1">
      <c r="E600" s="1083" t="str">
        <f t="shared" si="124"/>
        <v/>
      </c>
      <c r="G600" s="1085" t="str">
        <f t="shared" si="123"/>
        <v/>
      </c>
      <c r="H600" s="1079" t="str">
        <f t="shared" si="125"/>
        <v/>
      </c>
      <c r="J600" s="1117" t="str">
        <f t="shared" si="126"/>
        <v>-</v>
      </c>
      <c r="L600" s="1041" t="str">
        <f t="shared" si="127"/>
        <v/>
      </c>
      <c r="W600" s="1046" t="str">
        <f t="shared" si="128"/>
        <v/>
      </c>
      <c r="X600" s="1047" t="str">
        <f t="shared" si="129"/>
        <v/>
      </c>
      <c r="Y600" s="1146" t="str">
        <f t="shared" si="130"/>
        <v/>
      </c>
      <c r="Z600" s="1049" t="str">
        <f t="shared" si="131"/>
        <v/>
      </c>
      <c r="AA600" s="1049" t="str">
        <f t="shared" si="132"/>
        <v/>
      </c>
      <c r="AB600" s="1050" t="str">
        <f t="shared" si="133"/>
        <v/>
      </c>
      <c r="AD600" s="1052" t="str">
        <f t="shared" si="134"/>
        <v/>
      </c>
      <c r="AE600" s="1053" t="str">
        <f t="shared" si="135"/>
        <v/>
      </c>
    </row>
    <row r="601" spans="5:31" ht="12.75" customHeight="1">
      <c r="E601" s="1083" t="str">
        <f t="shared" si="124"/>
        <v/>
      </c>
      <c r="G601" s="1085" t="str">
        <f t="shared" si="123"/>
        <v/>
      </c>
      <c r="H601" s="1079" t="str">
        <f t="shared" si="125"/>
        <v/>
      </c>
      <c r="J601" s="1117" t="str">
        <f t="shared" si="126"/>
        <v>-</v>
      </c>
      <c r="L601" s="1041" t="str">
        <f t="shared" si="127"/>
        <v/>
      </c>
      <c r="W601" s="1046" t="str">
        <f t="shared" si="128"/>
        <v/>
      </c>
      <c r="X601" s="1047" t="str">
        <f t="shared" si="129"/>
        <v/>
      </c>
      <c r="Y601" s="1146" t="str">
        <f t="shared" si="130"/>
        <v/>
      </c>
      <c r="Z601" s="1049" t="str">
        <f t="shared" si="131"/>
        <v/>
      </c>
      <c r="AA601" s="1049" t="str">
        <f t="shared" si="132"/>
        <v/>
      </c>
      <c r="AB601" s="1050" t="str">
        <f t="shared" si="133"/>
        <v/>
      </c>
      <c r="AD601" s="1052" t="str">
        <f t="shared" si="134"/>
        <v/>
      </c>
      <c r="AE601" s="1053" t="str">
        <f t="shared" si="135"/>
        <v/>
      </c>
    </row>
    <row r="602" spans="5:31" ht="12.75" customHeight="1">
      <c r="E602" s="1083" t="str">
        <f t="shared" si="124"/>
        <v/>
      </c>
      <c r="G602" s="1085" t="str">
        <f t="shared" si="123"/>
        <v/>
      </c>
      <c r="H602" s="1079" t="str">
        <f t="shared" si="125"/>
        <v/>
      </c>
      <c r="J602" s="1117" t="str">
        <f t="shared" si="126"/>
        <v>-</v>
      </c>
      <c r="L602" s="1041" t="str">
        <f t="shared" si="127"/>
        <v/>
      </c>
      <c r="W602" s="1046" t="str">
        <f t="shared" si="128"/>
        <v/>
      </c>
      <c r="X602" s="1047" t="str">
        <f t="shared" si="129"/>
        <v/>
      </c>
      <c r="Y602" s="1146" t="str">
        <f t="shared" si="130"/>
        <v/>
      </c>
      <c r="Z602" s="1049" t="str">
        <f t="shared" si="131"/>
        <v/>
      </c>
      <c r="AA602" s="1049" t="str">
        <f t="shared" si="132"/>
        <v/>
      </c>
      <c r="AB602" s="1050" t="str">
        <f t="shared" si="133"/>
        <v/>
      </c>
      <c r="AD602" s="1052" t="str">
        <f t="shared" si="134"/>
        <v/>
      </c>
      <c r="AE602" s="1053" t="str">
        <f t="shared" si="135"/>
        <v/>
      </c>
    </row>
    <row r="603" spans="5:31" ht="12.75" customHeight="1">
      <c r="E603" s="1083" t="str">
        <f t="shared" si="124"/>
        <v/>
      </c>
      <c r="G603" s="1085" t="str">
        <f t="shared" si="123"/>
        <v/>
      </c>
      <c r="H603" s="1079" t="str">
        <f t="shared" si="125"/>
        <v/>
      </c>
      <c r="J603" s="1117" t="str">
        <f t="shared" si="126"/>
        <v>-</v>
      </c>
      <c r="L603" s="1041" t="str">
        <f t="shared" si="127"/>
        <v/>
      </c>
      <c r="W603" s="1046" t="str">
        <f t="shared" si="128"/>
        <v/>
      </c>
      <c r="X603" s="1047" t="str">
        <f t="shared" si="129"/>
        <v/>
      </c>
      <c r="Y603" s="1146" t="str">
        <f t="shared" si="130"/>
        <v/>
      </c>
      <c r="Z603" s="1049" t="str">
        <f t="shared" si="131"/>
        <v/>
      </c>
      <c r="AA603" s="1049" t="str">
        <f t="shared" si="132"/>
        <v/>
      </c>
      <c r="AB603" s="1050" t="str">
        <f t="shared" si="133"/>
        <v/>
      </c>
      <c r="AD603" s="1052" t="str">
        <f t="shared" si="134"/>
        <v/>
      </c>
      <c r="AE603" s="1053" t="str">
        <f t="shared" si="135"/>
        <v/>
      </c>
    </row>
    <row r="604" spans="5:31" ht="12.75" customHeight="1">
      <c r="E604" s="1083" t="str">
        <f t="shared" si="124"/>
        <v/>
      </c>
      <c r="G604" s="1085" t="str">
        <f t="shared" si="123"/>
        <v/>
      </c>
      <c r="H604" s="1079" t="str">
        <f t="shared" si="125"/>
        <v/>
      </c>
      <c r="J604" s="1117" t="str">
        <f t="shared" si="126"/>
        <v>-</v>
      </c>
      <c r="L604" s="1041" t="str">
        <f t="shared" si="127"/>
        <v/>
      </c>
      <c r="W604" s="1046" t="str">
        <f t="shared" si="128"/>
        <v/>
      </c>
      <c r="X604" s="1047" t="str">
        <f t="shared" si="129"/>
        <v/>
      </c>
      <c r="Y604" s="1146" t="str">
        <f t="shared" si="130"/>
        <v/>
      </c>
      <c r="Z604" s="1049" t="str">
        <f t="shared" si="131"/>
        <v/>
      </c>
      <c r="AA604" s="1049" t="str">
        <f t="shared" si="132"/>
        <v/>
      </c>
      <c r="AB604" s="1050" t="str">
        <f t="shared" si="133"/>
        <v/>
      </c>
      <c r="AD604" s="1052" t="str">
        <f t="shared" si="134"/>
        <v/>
      </c>
      <c r="AE604" s="1053" t="str">
        <f t="shared" si="135"/>
        <v/>
      </c>
    </row>
    <row r="605" spans="5:31" ht="12.75" customHeight="1">
      <c r="E605" s="1083" t="str">
        <f t="shared" si="124"/>
        <v/>
      </c>
      <c r="G605" s="1085" t="str">
        <f t="shared" si="123"/>
        <v/>
      </c>
      <c r="H605" s="1079" t="str">
        <f t="shared" si="125"/>
        <v/>
      </c>
      <c r="J605" s="1117" t="str">
        <f t="shared" si="126"/>
        <v>-</v>
      </c>
      <c r="L605" s="1041" t="str">
        <f t="shared" si="127"/>
        <v/>
      </c>
      <c r="W605" s="1046" t="str">
        <f t="shared" si="128"/>
        <v/>
      </c>
      <c r="X605" s="1047" t="str">
        <f t="shared" si="129"/>
        <v/>
      </c>
      <c r="Y605" s="1146" t="str">
        <f t="shared" si="130"/>
        <v/>
      </c>
      <c r="Z605" s="1049" t="str">
        <f t="shared" si="131"/>
        <v/>
      </c>
      <c r="AA605" s="1049" t="str">
        <f t="shared" si="132"/>
        <v/>
      </c>
      <c r="AB605" s="1050" t="str">
        <f t="shared" si="133"/>
        <v/>
      </c>
      <c r="AD605" s="1052" t="str">
        <f t="shared" si="134"/>
        <v/>
      </c>
      <c r="AE605" s="1053" t="str">
        <f t="shared" si="135"/>
        <v/>
      </c>
    </row>
    <row r="606" spans="5:31" ht="12.75" customHeight="1">
      <c r="E606" s="1083" t="str">
        <f t="shared" si="124"/>
        <v/>
      </c>
      <c r="G606" s="1085" t="str">
        <f t="shared" si="123"/>
        <v/>
      </c>
      <c r="H606" s="1079" t="str">
        <f t="shared" si="125"/>
        <v/>
      </c>
      <c r="J606" s="1117" t="str">
        <f t="shared" si="126"/>
        <v>-</v>
      </c>
      <c r="L606" s="1041" t="str">
        <f t="shared" si="127"/>
        <v/>
      </c>
      <c r="W606" s="1046" t="str">
        <f t="shared" si="128"/>
        <v/>
      </c>
      <c r="X606" s="1047" t="str">
        <f t="shared" si="129"/>
        <v/>
      </c>
      <c r="Y606" s="1146" t="str">
        <f t="shared" si="130"/>
        <v/>
      </c>
      <c r="Z606" s="1049" t="str">
        <f t="shared" si="131"/>
        <v/>
      </c>
      <c r="AA606" s="1049" t="str">
        <f t="shared" si="132"/>
        <v/>
      </c>
      <c r="AB606" s="1050" t="str">
        <f t="shared" si="133"/>
        <v/>
      </c>
      <c r="AD606" s="1052" t="str">
        <f t="shared" si="134"/>
        <v/>
      </c>
      <c r="AE606" s="1053" t="str">
        <f t="shared" si="135"/>
        <v/>
      </c>
    </row>
    <row r="607" spans="5:31" ht="12.75" customHeight="1">
      <c r="E607" s="1083" t="str">
        <f t="shared" si="124"/>
        <v/>
      </c>
      <c r="G607" s="1085" t="str">
        <f t="shared" si="123"/>
        <v/>
      </c>
      <c r="H607" s="1079" t="str">
        <f t="shared" si="125"/>
        <v/>
      </c>
      <c r="J607" s="1117" t="str">
        <f t="shared" si="126"/>
        <v>-</v>
      </c>
      <c r="L607" s="1041" t="str">
        <f t="shared" si="127"/>
        <v/>
      </c>
      <c r="W607" s="1046" t="str">
        <f t="shared" si="128"/>
        <v/>
      </c>
      <c r="X607" s="1047" t="str">
        <f t="shared" si="129"/>
        <v/>
      </c>
      <c r="Y607" s="1146" t="str">
        <f t="shared" si="130"/>
        <v/>
      </c>
      <c r="Z607" s="1049" t="str">
        <f t="shared" si="131"/>
        <v/>
      </c>
      <c r="AA607" s="1049" t="str">
        <f t="shared" si="132"/>
        <v/>
      </c>
      <c r="AB607" s="1050" t="str">
        <f t="shared" si="133"/>
        <v/>
      </c>
      <c r="AD607" s="1052" t="str">
        <f t="shared" si="134"/>
        <v/>
      </c>
      <c r="AE607" s="1053" t="str">
        <f t="shared" si="135"/>
        <v/>
      </c>
    </row>
    <row r="608" spans="5:31" ht="12.75" customHeight="1">
      <c r="E608" s="1083" t="str">
        <f t="shared" si="124"/>
        <v/>
      </c>
      <c r="G608" s="1085" t="str">
        <f t="shared" si="123"/>
        <v/>
      </c>
      <c r="H608" s="1079" t="str">
        <f t="shared" si="125"/>
        <v/>
      </c>
      <c r="J608" s="1117" t="str">
        <f t="shared" si="126"/>
        <v>-</v>
      </c>
      <c r="L608" s="1041" t="str">
        <f t="shared" si="127"/>
        <v/>
      </c>
      <c r="W608" s="1046" t="str">
        <f t="shared" si="128"/>
        <v/>
      </c>
      <c r="X608" s="1047" t="str">
        <f t="shared" si="129"/>
        <v/>
      </c>
      <c r="Y608" s="1146" t="str">
        <f t="shared" si="130"/>
        <v/>
      </c>
      <c r="Z608" s="1049" t="str">
        <f t="shared" si="131"/>
        <v/>
      </c>
      <c r="AA608" s="1049" t="str">
        <f t="shared" si="132"/>
        <v/>
      </c>
      <c r="AB608" s="1050" t="str">
        <f t="shared" si="133"/>
        <v/>
      </c>
      <c r="AD608" s="1052" t="str">
        <f t="shared" si="134"/>
        <v/>
      </c>
      <c r="AE608" s="1053" t="str">
        <f t="shared" si="135"/>
        <v/>
      </c>
    </row>
    <row r="609" spans="5:31" ht="12.75" customHeight="1">
      <c r="E609" s="1083" t="str">
        <f t="shared" si="124"/>
        <v/>
      </c>
      <c r="G609" s="1085" t="str">
        <f t="shared" si="123"/>
        <v/>
      </c>
      <c r="H609" s="1079" t="str">
        <f t="shared" si="125"/>
        <v/>
      </c>
      <c r="J609" s="1117" t="str">
        <f t="shared" si="126"/>
        <v>-</v>
      </c>
      <c r="L609" s="1041" t="str">
        <f t="shared" si="127"/>
        <v/>
      </c>
      <c r="W609" s="1046" t="str">
        <f t="shared" si="128"/>
        <v/>
      </c>
      <c r="X609" s="1047" t="str">
        <f t="shared" si="129"/>
        <v/>
      </c>
      <c r="Y609" s="1146" t="str">
        <f t="shared" si="130"/>
        <v/>
      </c>
      <c r="Z609" s="1049" t="str">
        <f t="shared" si="131"/>
        <v/>
      </c>
      <c r="AA609" s="1049" t="str">
        <f t="shared" si="132"/>
        <v/>
      </c>
      <c r="AB609" s="1050" t="str">
        <f t="shared" si="133"/>
        <v/>
      </c>
      <c r="AD609" s="1052" t="str">
        <f t="shared" si="134"/>
        <v/>
      </c>
      <c r="AE609" s="1053" t="str">
        <f t="shared" si="135"/>
        <v/>
      </c>
    </row>
    <row r="610" spans="5:31" ht="12.75" customHeight="1">
      <c r="E610" s="1083" t="str">
        <f t="shared" si="124"/>
        <v/>
      </c>
      <c r="G610" s="1085" t="str">
        <f t="shared" si="123"/>
        <v/>
      </c>
      <c r="H610" s="1079" t="str">
        <f t="shared" si="125"/>
        <v/>
      </c>
      <c r="J610" s="1117" t="str">
        <f t="shared" si="126"/>
        <v>-</v>
      </c>
      <c r="L610" s="1041" t="str">
        <f t="shared" si="127"/>
        <v/>
      </c>
      <c r="W610" s="1046" t="str">
        <f t="shared" si="128"/>
        <v/>
      </c>
      <c r="X610" s="1047" t="str">
        <f t="shared" si="129"/>
        <v/>
      </c>
      <c r="Y610" s="1146" t="str">
        <f t="shared" si="130"/>
        <v/>
      </c>
      <c r="Z610" s="1049" t="str">
        <f t="shared" si="131"/>
        <v/>
      </c>
      <c r="AA610" s="1049" t="str">
        <f t="shared" si="132"/>
        <v/>
      </c>
      <c r="AB610" s="1050" t="str">
        <f t="shared" si="133"/>
        <v/>
      </c>
      <c r="AD610" s="1052" t="str">
        <f t="shared" si="134"/>
        <v/>
      </c>
      <c r="AE610" s="1053" t="str">
        <f t="shared" si="135"/>
        <v/>
      </c>
    </row>
    <row r="611" spans="5:31" ht="12.75" customHeight="1">
      <c r="E611" s="1083" t="str">
        <f t="shared" si="124"/>
        <v/>
      </c>
      <c r="G611" s="1085" t="str">
        <f t="shared" si="123"/>
        <v/>
      </c>
      <c r="H611" s="1079" t="str">
        <f t="shared" si="125"/>
        <v/>
      </c>
      <c r="J611" s="1117" t="str">
        <f t="shared" si="126"/>
        <v>-</v>
      </c>
      <c r="L611" s="1041" t="str">
        <f t="shared" si="127"/>
        <v/>
      </c>
      <c r="W611" s="1046" t="str">
        <f t="shared" si="128"/>
        <v/>
      </c>
      <c r="X611" s="1047" t="str">
        <f t="shared" si="129"/>
        <v/>
      </c>
      <c r="Y611" s="1146" t="str">
        <f t="shared" si="130"/>
        <v/>
      </c>
      <c r="Z611" s="1049" t="str">
        <f t="shared" si="131"/>
        <v/>
      </c>
      <c r="AA611" s="1049" t="str">
        <f t="shared" si="132"/>
        <v/>
      </c>
      <c r="AB611" s="1050" t="str">
        <f t="shared" si="133"/>
        <v/>
      </c>
      <c r="AD611" s="1052" t="str">
        <f t="shared" si="134"/>
        <v/>
      </c>
      <c r="AE611" s="1053" t="str">
        <f t="shared" si="135"/>
        <v/>
      </c>
    </row>
    <row r="612" spans="5:31" ht="12.75" customHeight="1">
      <c r="E612" s="1083" t="str">
        <f t="shared" si="124"/>
        <v/>
      </c>
      <c r="G612" s="1085" t="str">
        <f t="shared" si="123"/>
        <v/>
      </c>
      <c r="H612" s="1079" t="str">
        <f t="shared" si="125"/>
        <v/>
      </c>
      <c r="J612" s="1117" t="str">
        <f t="shared" si="126"/>
        <v>-</v>
      </c>
      <c r="L612" s="1041" t="str">
        <f t="shared" si="127"/>
        <v/>
      </c>
      <c r="W612" s="1046" t="str">
        <f t="shared" si="128"/>
        <v/>
      </c>
      <c r="X612" s="1047" t="str">
        <f t="shared" si="129"/>
        <v/>
      </c>
      <c r="Y612" s="1146" t="str">
        <f t="shared" si="130"/>
        <v/>
      </c>
      <c r="Z612" s="1049" t="str">
        <f t="shared" si="131"/>
        <v/>
      </c>
      <c r="AA612" s="1049" t="str">
        <f t="shared" si="132"/>
        <v/>
      </c>
      <c r="AB612" s="1050" t="str">
        <f t="shared" si="133"/>
        <v/>
      </c>
      <c r="AD612" s="1052" t="str">
        <f t="shared" si="134"/>
        <v/>
      </c>
      <c r="AE612" s="1053" t="str">
        <f t="shared" si="135"/>
        <v/>
      </c>
    </row>
    <row r="613" spans="5:31" ht="12.75" customHeight="1">
      <c r="E613" s="1083" t="str">
        <f t="shared" si="124"/>
        <v/>
      </c>
      <c r="G613" s="1085" t="str">
        <f t="shared" si="123"/>
        <v/>
      </c>
      <c r="H613" s="1079" t="str">
        <f t="shared" si="125"/>
        <v/>
      </c>
      <c r="J613" s="1117" t="str">
        <f t="shared" si="126"/>
        <v>-</v>
      </c>
      <c r="L613" s="1041" t="str">
        <f t="shared" si="127"/>
        <v/>
      </c>
      <c r="W613" s="1046" t="str">
        <f t="shared" si="128"/>
        <v/>
      </c>
      <c r="X613" s="1047" t="str">
        <f t="shared" si="129"/>
        <v/>
      </c>
      <c r="Y613" s="1146" t="str">
        <f t="shared" si="130"/>
        <v/>
      </c>
      <c r="Z613" s="1049" t="str">
        <f t="shared" si="131"/>
        <v/>
      </c>
      <c r="AA613" s="1049" t="str">
        <f t="shared" si="132"/>
        <v/>
      </c>
      <c r="AB613" s="1050" t="str">
        <f t="shared" si="133"/>
        <v/>
      </c>
      <c r="AD613" s="1052" t="str">
        <f t="shared" si="134"/>
        <v/>
      </c>
      <c r="AE613" s="1053" t="str">
        <f t="shared" si="135"/>
        <v/>
      </c>
    </row>
    <row r="614" spans="5:31" ht="12.75" customHeight="1">
      <c r="E614" s="1083" t="str">
        <f t="shared" si="124"/>
        <v/>
      </c>
      <c r="G614" s="1085" t="str">
        <f t="shared" si="123"/>
        <v/>
      </c>
      <c r="H614" s="1079" t="str">
        <f t="shared" si="125"/>
        <v/>
      </c>
      <c r="J614" s="1117" t="str">
        <f t="shared" si="126"/>
        <v>-</v>
      </c>
      <c r="L614" s="1041" t="str">
        <f t="shared" si="127"/>
        <v/>
      </c>
      <c r="W614" s="1046" t="str">
        <f t="shared" si="128"/>
        <v/>
      </c>
      <c r="X614" s="1047" t="str">
        <f t="shared" si="129"/>
        <v/>
      </c>
      <c r="Y614" s="1146" t="str">
        <f t="shared" si="130"/>
        <v/>
      </c>
      <c r="Z614" s="1049" t="str">
        <f t="shared" si="131"/>
        <v/>
      </c>
      <c r="AA614" s="1049" t="str">
        <f t="shared" si="132"/>
        <v/>
      </c>
      <c r="AB614" s="1050" t="str">
        <f t="shared" si="133"/>
        <v/>
      </c>
      <c r="AD614" s="1052" t="str">
        <f t="shared" si="134"/>
        <v/>
      </c>
      <c r="AE614" s="1053" t="str">
        <f t="shared" si="135"/>
        <v/>
      </c>
    </row>
    <row r="615" spans="5:31" ht="12.75" customHeight="1">
      <c r="E615" s="1083" t="str">
        <f t="shared" si="124"/>
        <v/>
      </c>
      <c r="G615" s="1085" t="str">
        <f t="shared" si="123"/>
        <v/>
      </c>
      <c r="H615" s="1079" t="str">
        <f t="shared" si="125"/>
        <v/>
      </c>
      <c r="J615" s="1117" t="str">
        <f t="shared" si="126"/>
        <v>-</v>
      </c>
      <c r="L615" s="1041" t="str">
        <f t="shared" si="127"/>
        <v/>
      </c>
      <c r="W615" s="1046" t="str">
        <f t="shared" si="128"/>
        <v/>
      </c>
      <c r="X615" s="1047" t="str">
        <f t="shared" si="129"/>
        <v/>
      </c>
      <c r="Y615" s="1146" t="str">
        <f t="shared" si="130"/>
        <v/>
      </c>
      <c r="Z615" s="1049" t="str">
        <f t="shared" si="131"/>
        <v/>
      </c>
      <c r="AA615" s="1049" t="str">
        <f t="shared" si="132"/>
        <v/>
      </c>
      <c r="AB615" s="1050" t="str">
        <f t="shared" si="133"/>
        <v/>
      </c>
      <c r="AD615" s="1052" t="str">
        <f t="shared" si="134"/>
        <v/>
      </c>
      <c r="AE615" s="1053" t="str">
        <f t="shared" si="135"/>
        <v/>
      </c>
    </row>
    <row r="616" spans="5:31" ht="12.75" customHeight="1">
      <c r="E616" s="1083" t="str">
        <f t="shared" si="124"/>
        <v/>
      </c>
      <c r="G616" s="1085" t="str">
        <f t="shared" si="123"/>
        <v/>
      </c>
      <c r="H616" s="1079" t="str">
        <f t="shared" si="125"/>
        <v/>
      </c>
      <c r="J616" s="1117" t="str">
        <f t="shared" si="126"/>
        <v>-</v>
      </c>
      <c r="L616" s="1041" t="str">
        <f t="shared" si="127"/>
        <v/>
      </c>
      <c r="W616" s="1046" t="str">
        <f t="shared" si="128"/>
        <v/>
      </c>
      <c r="X616" s="1047" t="str">
        <f t="shared" si="129"/>
        <v/>
      </c>
      <c r="Y616" s="1146" t="str">
        <f t="shared" si="130"/>
        <v/>
      </c>
      <c r="Z616" s="1049" t="str">
        <f t="shared" si="131"/>
        <v/>
      </c>
      <c r="AA616" s="1049" t="str">
        <f t="shared" si="132"/>
        <v/>
      </c>
      <c r="AB616" s="1050" t="str">
        <f t="shared" si="133"/>
        <v/>
      </c>
      <c r="AD616" s="1052" t="str">
        <f t="shared" si="134"/>
        <v/>
      </c>
      <c r="AE616" s="1053" t="str">
        <f t="shared" si="135"/>
        <v/>
      </c>
    </row>
    <row r="617" spans="5:31" ht="12.75" customHeight="1">
      <c r="E617" s="1083" t="str">
        <f t="shared" si="124"/>
        <v/>
      </c>
      <c r="G617" s="1085" t="str">
        <f t="shared" si="123"/>
        <v/>
      </c>
      <c r="H617" s="1079" t="str">
        <f t="shared" si="125"/>
        <v/>
      </c>
      <c r="J617" s="1117" t="str">
        <f t="shared" si="126"/>
        <v>-</v>
      </c>
      <c r="L617" s="1041" t="str">
        <f t="shared" si="127"/>
        <v/>
      </c>
      <c r="W617" s="1046" t="str">
        <f t="shared" si="128"/>
        <v/>
      </c>
      <c r="X617" s="1047" t="str">
        <f t="shared" si="129"/>
        <v/>
      </c>
      <c r="Y617" s="1146" t="str">
        <f t="shared" si="130"/>
        <v/>
      </c>
      <c r="Z617" s="1049" t="str">
        <f t="shared" si="131"/>
        <v/>
      </c>
      <c r="AA617" s="1049" t="str">
        <f t="shared" si="132"/>
        <v/>
      </c>
      <c r="AB617" s="1050" t="str">
        <f t="shared" si="133"/>
        <v/>
      </c>
      <c r="AD617" s="1052" t="str">
        <f t="shared" si="134"/>
        <v/>
      </c>
      <c r="AE617" s="1053" t="str">
        <f t="shared" si="135"/>
        <v/>
      </c>
    </row>
    <row r="618" spans="5:31" ht="12.75" customHeight="1">
      <c r="E618" s="1083" t="str">
        <f t="shared" si="124"/>
        <v/>
      </c>
      <c r="G618" s="1085" t="str">
        <f t="shared" si="123"/>
        <v/>
      </c>
      <c r="H618" s="1079" t="str">
        <f t="shared" si="125"/>
        <v/>
      </c>
      <c r="J618" s="1117" t="str">
        <f t="shared" si="126"/>
        <v>-</v>
      </c>
      <c r="L618" s="1041" t="str">
        <f t="shared" si="127"/>
        <v/>
      </c>
      <c r="W618" s="1046" t="str">
        <f t="shared" si="128"/>
        <v/>
      </c>
      <c r="X618" s="1047" t="str">
        <f t="shared" si="129"/>
        <v/>
      </c>
      <c r="Y618" s="1146" t="str">
        <f t="shared" si="130"/>
        <v/>
      </c>
      <c r="Z618" s="1049" t="str">
        <f t="shared" si="131"/>
        <v/>
      </c>
      <c r="AA618" s="1049" t="str">
        <f t="shared" si="132"/>
        <v/>
      </c>
      <c r="AB618" s="1050" t="str">
        <f t="shared" si="133"/>
        <v/>
      </c>
      <c r="AD618" s="1052" t="str">
        <f t="shared" si="134"/>
        <v/>
      </c>
      <c r="AE618" s="1053" t="str">
        <f t="shared" si="135"/>
        <v/>
      </c>
    </row>
    <row r="619" spans="5:31" ht="12.75" customHeight="1">
      <c r="E619" s="1083" t="str">
        <f t="shared" si="124"/>
        <v/>
      </c>
      <c r="G619" s="1085" t="str">
        <f t="shared" si="123"/>
        <v/>
      </c>
      <c r="H619" s="1079" t="str">
        <f t="shared" si="125"/>
        <v/>
      </c>
      <c r="J619" s="1117" t="str">
        <f t="shared" si="126"/>
        <v>-</v>
      </c>
      <c r="L619" s="1041" t="str">
        <f t="shared" si="127"/>
        <v/>
      </c>
      <c r="W619" s="1046" t="str">
        <f t="shared" si="128"/>
        <v/>
      </c>
      <c r="X619" s="1047" t="str">
        <f t="shared" si="129"/>
        <v/>
      </c>
      <c r="Y619" s="1146" t="str">
        <f t="shared" si="130"/>
        <v/>
      </c>
      <c r="Z619" s="1049" t="str">
        <f t="shared" si="131"/>
        <v/>
      </c>
      <c r="AA619" s="1049" t="str">
        <f t="shared" si="132"/>
        <v/>
      </c>
      <c r="AB619" s="1050" t="str">
        <f t="shared" si="133"/>
        <v/>
      </c>
      <c r="AD619" s="1052" t="str">
        <f t="shared" si="134"/>
        <v/>
      </c>
      <c r="AE619" s="1053" t="str">
        <f t="shared" si="135"/>
        <v/>
      </c>
    </row>
    <row r="620" spans="5:31" ht="12.75" customHeight="1">
      <c r="E620" s="1083" t="str">
        <f t="shared" si="124"/>
        <v/>
      </c>
      <c r="G620" s="1085" t="str">
        <f t="shared" si="123"/>
        <v/>
      </c>
      <c r="H620" s="1079" t="str">
        <f t="shared" si="125"/>
        <v/>
      </c>
      <c r="J620" s="1117" t="str">
        <f t="shared" si="126"/>
        <v>-</v>
      </c>
      <c r="L620" s="1041" t="str">
        <f t="shared" si="127"/>
        <v/>
      </c>
      <c r="W620" s="1046" t="str">
        <f t="shared" si="128"/>
        <v/>
      </c>
      <c r="X620" s="1047" t="str">
        <f t="shared" si="129"/>
        <v/>
      </c>
      <c r="Y620" s="1146" t="str">
        <f t="shared" si="130"/>
        <v/>
      </c>
      <c r="Z620" s="1049" t="str">
        <f t="shared" si="131"/>
        <v/>
      </c>
      <c r="AA620" s="1049" t="str">
        <f t="shared" si="132"/>
        <v/>
      </c>
      <c r="AB620" s="1050" t="str">
        <f t="shared" si="133"/>
        <v/>
      </c>
      <c r="AD620" s="1052" t="str">
        <f t="shared" si="134"/>
        <v/>
      </c>
      <c r="AE620" s="1053" t="str">
        <f t="shared" si="135"/>
        <v/>
      </c>
    </row>
    <row r="621" spans="5:31" ht="12.75" customHeight="1">
      <c r="E621" s="1083" t="str">
        <f t="shared" si="124"/>
        <v/>
      </c>
      <c r="G621" s="1085" t="str">
        <f t="shared" si="123"/>
        <v/>
      </c>
      <c r="H621" s="1079" t="str">
        <f t="shared" si="125"/>
        <v/>
      </c>
      <c r="J621" s="1117" t="str">
        <f t="shared" si="126"/>
        <v>-</v>
      </c>
      <c r="L621" s="1041" t="str">
        <f t="shared" si="127"/>
        <v/>
      </c>
      <c r="W621" s="1046" t="str">
        <f t="shared" si="128"/>
        <v/>
      </c>
      <c r="X621" s="1047" t="str">
        <f t="shared" si="129"/>
        <v/>
      </c>
      <c r="Y621" s="1146" t="str">
        <f t="shared" si="130"/>
        <v/>
      </c>
      <c r="Z621" s="1049" t="str">
        <f t="shared" si="131"/>
        <v/>
      </c>
      <c r="AA621" s="1049" t="str">
        <f t="shared" si="132"/>
        <v/>
      </c>
      <c r="AB621" s="1050" t="str">
        <f t="shared" si="133"/>
        <v/>
      </c>
      <c r="AD621" s="1052" t="str">
        <f t="shared" si="134"/>
        <v/>
      </c>
      <c r="AE621" s="1053" t="str">
        <f t="shared" si="135"/>
        <v/>
      </c>
    </row>
    <row r="622" spans="5:31" ht="12.75" customHeight="1">
      <c r="E622" s="1083" t="str">
        <f t="shared" si="124"/>
        <v/>
      </c>
      <c r="G622" s="1085" t="str">
        <f t="shared" si="123"/>
        <v/>
      </c>
      <c r="H622" s="1079" t="str">
        <f t="shared" si="125"/>
        <v/>
      </c>
      <c r="J622" s="1117" t="str">
        <f t="shared" si="126"/>
        <v>-</v>
      </c>
      <c r="L622" s="1041" t="str">
        <f t="shared" si="127"/>
        <v/>
      </c>
      <c r="W622" s="1046" t="str">
        <f t="shared" si="128"/>
        <v/>
      </c>
      <c r="X622" s="1047" t="str">
        <f t="shared" si="129"/>
        <v/>
      </c>
      <c r="Y622" s="1146" t="str">
        <f t="shared" si="130"/>
        <v/>
      </c>
      <c r="Z622" s="1049" t="str">
        <f t="shared" si="131"/>
        <v/>
      </c>
      <c r="AA622" s="1049" t="str">
        <f t="shared" si="132"/>
        <v/>
      </c>
      <c r="AB622" s="1050" t="str">
        <f t="shared" si="133"/>
        <v/>
      </c>
      <c r="AD622" s="1052" t="str">
        <f t="shared" si="134"/>
        <v/>
      </c>
      <c r="AE622" s="1053" t="str">
        <f t="shared" si="135"/>
        <v/>
      </c>
    </row>
    <row r="623" spans="5:31" ht="12.75" customHeight="1">
      <c r="E623" s="1083" t="str">
        <f t="shared" si="124"/>
        <v/>
      </c>
      <c r="G623" s="1085" t="str">
        <f t="shared" si="123"/>
        <v/>
      </c>
      <c r="H623" s="1079" t="str">
        <f t="shared" si="125"/>
        <v/>
      </c>
      <c r="J623" s="1117" t="str">
        <f t="shared" si="126"/>
        <v>-</v>
      </c>
      <c r="L623" s="1041" t="str">
        <f t="shared" si="127"/>
        <v/>
      </c>
      <c r="W623" s="1046" t="str">
        <f t="shared" si="128"/>
        <v/>
      </c>
      <c r="X623" s="1047" t="str">
        <f t="shared" si="129"/>
        <v/>
      </c>
      <c r="Y623" s="1146" t="str">
        <f t="shared" si="130"/>
        <v/>
      </c>
      <c r="Z623" s="1049" t="str">
        <f t="shared" si="131"/>
        <v/>
      </c>
      <c r="AA623" s="1049" t="str">
        <f t="shared" si="132"/>
        <v/>
      </c>
      <c r="AB623" s="1050" t="str">
        <f t="shared" si="133"/>
        <v/>
      </c>
      <c r="AD623" s="1052" t="str">
        <f t="shared" si="134"/>
        <v/>
      </c>
      <c r="AE623" s="1053" t="str">
        <f t="shared" si="135"/>
        <v/>
      </c>
    </row>
    <row r="624" spans="5:31" ht="12.75" customHeight="1">
      <c r="E624" s="1083" t="str">
        <f t="shared" si="124"/>
        <v/>
      </c>
      <c r="G624" s="1085" t="str">
        <f t="shared" si="123"/>
        <v/>
      </c>
      <c r="H624" s="1079" t="str">
        <f t="shared" si="125"/>
        <v/>
      </c>
      <c r="J624" s="1117" t="str">
        <f t="shared" si="126"/>
        <v>-</v>
      </c>
      <c r="L624" s="1041" t="str">
        <f t="shared" si="127"/>
        <v/>
      </c>
      <c r="W624" s="1046" t="str">
        <f t="shared" si="128"/>
        <v/>
      </c>
      <c r="X624" s="1047" t="str">
        <f t="shared" si="129"/>
        <v/>
      </c>
      <c r="Y624" s="1146" t="str">
        <f t="shared" si="130"/>
        <v/>
      </c>
      <c r="Z624" s="1049" t="str">
        <f t="shared" si="131"/>
        <v/>
      </c>
      <c r="AA624" s="1049" t="str">
        <f t="shared" si="132"/>
        <v/>
      </c>
      <c r="AB624" s="1050" t="str">
        <f t="shared" si="133"/>
        <v/>
      </c>
      <c r="AD624" s="1052" t="str">
        <f t="shared" si="134"/>
        <v/>
      </c>
      <c r="AE624" s="1053" t="str">
        <f t="shared" si="135"/>
        <v/>
      </c>
    </row>
    <row r="625" spans="5:31" ht="12.75" customHeight="1">
      <c r="E625" s="1083" t="str">
        <f t="shared" si="124"/>
        <v/>
      </c>
      <c r="G625" s="1085" t="str">
        <f t="shared" si="123"/>
        <v/>
      </c>
      <c r="H625" s="1079" t="str">
        <f t="shared" si="125"/>
        <v/>
      </c>
      <c r="J625" s="1117" t="str">
        <f t="shared" si="126"/>
        <v>-</v>
      </c>
      <c r="L625" s="1041" t="str">
        <f t="shared" si="127"/>
        <v/>
      </c>
      <c r="W625" s="1046" t="str">
        <f t="shared" si="128"/>
        <v/>
      </c>
      <c r="X625" s="1047" t="str">
        <f t="shared" si="129"/>
        <v/>
      </c>
      <c r="Y625" s="1146" t="str">
        <f t="shared" si="130"/>
        <v/>
      </c>
      <c r="Z625" s="1049" t="str">
        <f t="shared" si="131"/>
        <v/>
      </c>
      <c r="AA625" s="1049" t="str">
        <f t="shared" si="132"/>
        <v/>
      </c>
      <c r="AB625" s="1050" t="str">
        <f t="shared" si="133"/>
        <v/>
      </c>
      <c r="AD625" s="1052" t="str">
        <f t="shared" si="134"/>
        <v/>
      </c>
      <c r="AE625" s="1053" t="str">
        <f t="shared" si="135"/>
        <v/>
      </c>
    </row>
    <row r="626" spans="5:31" ht="12.75" customHeight="1">
      <c r="E626" s="1083" t="str">
        <f t="shared" si="124"/>
        <v/>
      </c>
      <c r="G626" s="1085" t="str">
        <f t="shared" si="123"/>
        <v/>
      </c>
      <c r="H626" s="1079" t="str">
        <f t="shared" si="125"/>
        <v/>
      </c>
      <c r="J626" s="1117" t="str">
        <f t="shared" si="126"/>
        <v>-</v>
      </c>
      <c r="L626" s="1041" t="str">
        <f t="shared" si="127"/>
        <v/>
      </c>
      <c r="W626" s="1046" t="str">
        <f t="shared" si="128"/>
        <v/>
      </c>
      <c r="X626" s="1047" t="str">
        <f t="shared" si="129"/>
        <v/>
      </c>
      <c r="Y626" s="1146" t="str">
        <f t="shared" si="130"/>
        <v/>
      </c>
      <c r="Z626" s="1049" t="str">
        <f t="shared" si="131"/>
        <v/>
      </c>
      <c r="AA626" s="1049" t="str">
        <f t="shared" si="132"/>
        <v/>
      </c>
      <c r="AB626" s="1050" t="str">
        <f t="shared" si="133"/>
        <v/>
      </c>
      <c r="AD626" s="1052" t="str">
        <f t="shared" si="134"/>
        <v/>
      </c>
      <c r="AE626" s="1053" t="str">
        <f t="shared" si="135"/>
        <v/>
      </c>
    </row>
    <row r="627" spans="5:31" ht="12.75" customHeight="1">
      <c r="E627" s="1083" t="str">
        <f t="shared" si="124"/>
        <v/>
      </c>
      <c r="G627" s="1085" t="str">
        <f t="shared" si="123"/>
        <v/>
      </c>
      <c r="H627" s="1079" t="str">
        <f t="shared" si="125"/>
        <v/>
      </c>
      <c r="J627" s="1117" t="str">
        <f t="shared" si="126"/>
        <v>-</v>
      </c>
      <c r="L627" s="1041" t="str">
        <f t="shared" si="127"/>
        <v/>
      </c>
      <c r="W627" s="1046" t="str">
        <f t="shared" si="128"/>
        <v/>
      </c>
      <c r="X627" s="1047" t="str">
        <f t="shared" si="129"/>
        <v/>
      </c>
      <c r="Y627" s="1146" t="str">
        <f t="shared" si="130"/>
        <v/>
      </c>
      <c r="Z627" s="1049" t="str">
        <f t="shared" si="131"/>
        <v/>
      </c>
      <c r="AA627" s="1049" t="str">
        <f t="shared" si="132"/>
        <v/>
      </c>
      <c r="AB627" s="1050" t="str">
        <f t="shared" si="133"/>
        <v/>
      </c>
      <c r="AD627" s="1052" t="str">
        <f t="shared" si="134"/>
        <v/>
      </c>
      <c r="AE627" s="1053" t="str">
        <f t="shared" si="135"/>
        <v/>
      </c>
    </row>
    <row r="628" spans="5:31" ht="12.75" customHeight="1">
      <c r="E628" s="1083" t="str">
        <f t="shared" si="124"/>
        <v/>
      </c>
      <c r="G628" s="1085" t="str">
        <f t="shared" si="123"/>
        <v/>
      </c>
      <c r="H628" s="1079" t="str">
        <f t="shared" si="125"/>
        <v/>
      </c>
      <c r="J628" s="1117" t="str">
        <f t="shared" si="126"/>
        <v>-</v>
      </c>
      <c r="L628" s="1041" t="str">
        <f t="shared" si="127"/>
        <v/>
      </c>
      <c r="W628" s="1046" t="str">
        <f t="shared" si="128"/>
        <v/>
      </c>
      <c r="X628" s="1047" t="str">
        <f t="shared" si="129"/>
        <v/>
      </c>
      <c r="Y628" s="1146" t="str">
        <f t="shared" si="130"/>
        <v/>
      </c>
      <c r="Z628" s="1049" t="str">
        <f t="shared" si="131"/>
        <v/>
      </c>
      <c r="AA628" s="1049" t="str">
        <f t="shared" si="132"/>
        <v/>
      </c>
      <c r="AB628" s="1050" t="str">
        <f t="shared" si="133"/>
        <v/>
      </c>
      <c r="AD628" s="1052" t="str">
        <f t="shared" si="134"/>
        <v/>
      </c>
      <c r="AE628" s="1053" t="str">
        <f t="shared" si="135"/>
        <v/>
      </c>
    </row>
    <row r="629" spans="5:31" ht="12.75" customHeight="1">
      <c r="E629" s="1083" t="str">
        <f t="shared" si="124"/>
        <v/>
      </c>
      <c r="G629" s="1085" t="str">
        <f t="shared" si="123"/>
        <v/>
      </c>
      <c r="H629" s="1079" t="str">
        <f t="shared" si="125"/>
        <v/>
      </c>
      <c r="J629" s="1117" t="str">
        <f t="shared" si="126"/>
        <v>-</v>
      </c>
      <c r="L629" s="1041" t="str">
        <f t="shared" si="127"/>
        <v/>
      </c>
      <c r="W629" s="1046" t="str">
        <f t="shared" si="128"/>
        <v/>
      </c>
      <c r="X629" s="1047" t="str">
        <f t="shared" si="129"/>
        <v/>
      </c>
      <c r="Y629" s="1146" t="str">
        <f t="shared" si="130"/>
        <v/>
      </c>
      <c r="Z629" s="1049" t="str">
        <f t="shared" si="131"/>
        <v/>
      </c>
      <c r="AA629" s="1049" t="str">
        <f t="shared" si="132"/>
        <v/>
      </c>
      <c r="AB629" s="1050" t="str">
        <f t="shared" si="133"/>
        <v/>
      </c>
      <c r="AD629" s="1052" t="str">
        <f t="shared" si="134"/>
        <v/>
      </c>
      <c r="AE629" s="1053" t="str">
        <f t="shared" si="135"/>
        <v/>
      </c>
    </row>
    <row r="630" spans="5:31" ht="12.75" customHeight="1">
      <c r="E630" s="1083" t="str">
        <f t="shared" si="124"/>
        <v/>
      </c>
      <c r="G630" s="1085" t="str">
        <f t="shared" si="123"/>
        <v/>
      </c>
      <c r="H630" s="1079" t="str">
        <f t="shared" si="125"/>
        <v/>
      </c>
      <c r="J630" s="1117" t="str">
        <f t="shared" si="126"/>
        <v>-</v>
      </c>
      <c r="L630" s="1041" t="str">
        <f t="shared" si="127"/>
        <v/>
      </c>
      <c r="W630" s="1046" t="str">
        <f t="shared" si="128"/>
        <v/>
      </c>
      <c r="X630" s="1047" t="str">
        <f t="shared" si="129"/>
        <v/>
      </c>
      <c r="Y630" s="1146" t="str">
        <f t="shared" si="130"/>
        <v/>
      </c>
      <c r="Z630" s="1049" t="str">
        <f t="shared" si="131"/>
        <v/>
      </c>
      <c r="AA630" s="1049" t="str">
        <f t="shared" si="132"/>
        <v/>
      </c>
      <c r="AB630" s="1050" t="str">
        <f t="shared" si="133"/>
        <v/>
      </c>
      <c r="AD630" s="1052" t="str">
        <f t="shared" si="134"/>
        <v/>
      </c>
      <c r="AE630" s="1053" t="str">
        <f t="shared" si="135"/>
        <v/>
      </c>
    </row>
    <row r="631" spans="5:31" ht="12.75" customHeight="1">
      <c r="E631" s="1083" t="str">
        <f t="shared" si="124"/>
        <v/>
      </c>
      <c r="G631" s="1085" t="str">
        <f t="shared" si="123"/>
        <v/>
      </c>
      <c r="H631" s="1079" t="str">
        <f t="shared" si="125"/>
        <v/>
      </c>
      <c r="J631" s="1117" t="str">
        <f t="shared" si="126"/>
        <v>-</v>
      </c>
      <c r="L631" s="1041" t="str">
        <f t="shared" si="127"/>
        <v/>
      </c>
      <c r="W631" s="1046" t="str">
        <f t="shared" si="128"/>
        <v/>
      </c>
      <c r="X631" s="1047" t="str">
        <f t="shared" si="129"/>
        <v/>
      </c>
      <c r="Y631" s="1146" t="str">
        <f t="shared" si="130"/>
        <v/>
      </c>
      <c r="Z631" s="1049" t="str">
        <f t="shared" si="131"/>
        <v/>
      </c>
      <c r="AA631" s="1049" t="str">
        <f t="shared" si="132"/>
        <v/>
      </c>
      <c r="AB631" s="1050" t="str">
        <f t="shared" si="133"/>
        <v/>
      </c>
      <c r="AD631" s="1052" t="str">
        <f t="shared" si="134"/>
        <v/>
      </c>
      <c r="AE631" s="1053" t="str">
        <f t="shared" si="135"/>
        <v/>
      </c>
    </row>
    <row r="632" spans="5:31" ht="12.75" customHeight="1">
      <c r="E632" s="1083" t="str">
        <f t="shared" si="124"/>
        <v/>
      </c>
      <c r="G632" s="1085" t="str">
        <f t="shared" si="123"/>
        <v/>
      </c>
      <c r="H632" s="1079" t="str">
        <f t="shared" si="125"/>
        <v/>
      </c>
      <c r="J632" s="1117" t="str">
        <f t="shared" si="126"/>
        <v>-</v>
      </c>
      <c r="L632" s="1041" t="str">
        <f t="shared" si="127"/>
        <v/>
      </c>
      <c r="W632" s="1046" t="str">
        <f t="shared" si="128"/>
        <v/>
      </c>
      <c r="X632" s="1047" t="str">
        <f t="shared" si="129"/>
        <v/>
      </c>
      <c r="Y632" s="1146" t="str">
        <f t="shared" si="130"/>
        <v/>
      </c>
      <c r="Z632" s="1049" t="str">
        <f t="shared" si="131"/>
        <v/>
      </c>
      <c r="AA632" s="1049" t="str">
        <f t="shared" si="132"/>
        <v/>
      </c>
      <c r="AB632" s="1050" t="str">
        <f t="shared" si="133"/>
        <v/>
      </c>
      <c r="AD632" s="1052" t="str">
        <f t="shared" si="134"/>
        <v/>
      </c>
      <c r="AE632" s="1053" t="str">
        <f t="shared" si="135"/>
        <v/>
      </c>
    </row>
    <row r="633" spans="5:31" ht="12.75" customHeight="1">
      <c r="E633" s="1083" t="str">
        <f t="shared" si="124"/>
        <v/>
      </c>
      <c r="G633" s="1085" t="str">
        <f t="shared" si="123"/>
        <v/>
      </c>
      <c r="H633" s="1079" t="str">
        <f t="shared" si="125"/>
        <v/>
      </c>
      <c r="J633" s="1117" t="str">
        <f t="shared" si="126"/>
        <v>-</v>
      </c>
      <c r="L633" s="1041" t="str">
        <f t="shared" si="127"/>
        <v/>
      </c>
      <c r="W633" s="1046" t="str">
        <f t="shared" si="128"/>
        <v/>
      </c>
      <c r="X633" s="1047" t="str">
        <f t="shared" si="129"/>
        <v/>
      </c>
      <c r="Y633" s="1146" t="str">
        <f t="shared" si="130"/>
        <v/>
      </c>
      <c r="Z633" s="1049" t="str">
        <f t="shared" si="131"/>
        <v/>
      </c>
      <c r="AA633" s="1049" t="str">
        <f t="shared" si="132"/>
        <v/>
      </c>
      <c r="AB633" s="1050" t="str">
        <f t="shared" si="133"/>
        <v/>
      </c>
      <c r="AD633" s="1052" t="str">
        <f t="shared" si="134"/>
        <v/>
      </c>
      <c r="AE633" s="1053" t="str">
        <f t="shared" si="135"/>
        <v/>
      </c>
    </row>
    <row r="634" spans="5:31" ht="12.75" customHeight="1">
      <c r="E634" s="1083" t="str">
        <f t="shared" si="124"/>
        <v/>
      </c>
      <c r="G634" s="1085" t="str">
        <f t="shared" si="123"/>
        <v/>
      </c>
      <c r="H634" s="1079" t="str">
        <f t="shared" si="125"/>
        <v/>
      </c>
      <c r="J634" s="1117" t="str">
        <f t="shared" si="126"/>
        <v>-</v>
      </c>
      <c r="L634" s="1041" t="str">
        <f t="shared" si="127"/>
        <v/>
      </c>
      <c r="W634" s="1046" t="str">
        <f t="shared" si="128"/>
        <v/>
      </c>
      <c r="X634" s="1047" t="str">
        <f t="shared" si="129"/>
        <v/>
      </c>
      <c r="Y634" s="1146" t="str">
        <f t="shared" si="130"/>
        <v/>
      </c>
      <c r="Z634" s="1049" t="str">
        <f t="shared" si="131"/>
        <v/>
      </c>
      <c r="AA634" s="1049" t="str">
        <f t="shared" si="132"/>
        <v/>
      </c>
      <c r="AB634" s="1050" t="str">
        <f t="shared" si="133"/>
        <v/>
      </c>
      <c r="AD634" s="1052" t="str">
        <f t="shared" si="134"/>
        <v/>
      </c>
      <c r="AE634" s="1053" t="str">
        <f t="shared" si="135"/>
        <v/>
      </c>
    </row>
    <row r="635" spans="5:31" ht="12.75" customHeight="1">
      <c r="E635" s="1083" t="str">
        <f t="shared" si="124"/>
        <v/>
      </c>
      <c r="G635" s="1085" t="str">
        <f t="shared" si="123"/>
        <v/>
      </c>
      <c r="H635" s="1079" t="str">
        <f t="shared" si="125"/>
        <v/>
      </c>
      <c r="J635" s="1117" t="str">
        <f t="shared" si="126"/>
        <v>-</v>
      </c>
      <c r="L635" s="1041" t="str">
        <f t="shared" si="127"/>
        <v/>
      </c>
      <c r="W635" s="1046" t="str">
        <f t="shared" si="128"/>
        <v/>
      </c>
      <c r="X635" s="1047" t="str">
        <f t="shared" si="129"/>
        <v/>
      </c>
      <c r="Y635" s="1146" t="str">
        <f t="shared" si="130"/>
        <v/>
      </c>
      <c r="Z635" s="1049" t="str">
        <f t="shared" si="131"/>
        <v/>
      </c>
      <c r="AA635" s="1049" t="str">
        <f t="shared" si="132"/>
        <v/>
      </c>
      <c r="AB635" s="1050" t="str">
        <f t="shared" si="133"/>
        <v/>
      </c>
      <c r="AD635" s="1052" t="str">
        <f t="shared" si="134"/>
        <v/>
      </c>
      <c r="AE635" s="1053" t="str">
        <f t="shared" si="135"/>
        <v/>
      </c>
    </row>
    <row r="636" spans="5:31" ht="12.75" customHeight="1">
      <c r="E636" s="1083" t="str">
        <f t="shared" si="124"/>
        <v/>
      </c>
      <c r="G636" s="1085" t="str">
        <f t="shared" si="123"/>
        <v/>
      </c>
      <c r="H636" s="1079" t="str">
        <f t="shared" si="125"/>
        <v/>
      </c>
      <c r="J636" s="1117" t="str">
        <f t="shared" si="126"/>
        <v>-</v>
      </c>
      <c r="L636" s="1041" t="str">
        <f t="shared" si="127"/>
        <v/>
      </c>
      <c r="W636" s="1046" t="str">
        <f t="shared" si="128"/>
        <v/>
      </c>
      <c r="X636" s="1047" t="str">
        <f t="shared" si="129"/>
        <v/>
      </c>
      <c r="Y636" s="1146" t="str">
        <f t="shared" si="130"/>
        <v/>
      </c>
      <c r="Z636" s="1049" t="str">
        <f t="shared" si="131"/>
        <v/>
      </c>
      <c r="AA636" s="1049" t="str">
        <f t="shared" si="132"/>
        <v/>
      </c>
      <c r="AB636" s="1050" t="str">
        <f t="shared" si="133"/>
        <v/>
      </c>
      <c r="AD636" s="1052" t="str">
        <f t="shared" si="134"/>
        <v/>
      </c>
      <c r="AE636" s="1053" t="str">
        <f t="shared" si="135"/>
        <v/>
      </c>
    </row>
    <row r="637" spans="5:31" ht="12.75" customHeight="1">
      <c r="E637" s="1083" t="str">
        <f t="shared" si="124"/>
        <v/>
      </c>
      <c r="G637" s="1085" t="str">
        <f t="shared" si="123"/>
        <v/>
      </c>
      <c r="H637" s="1079" t="str">
        <f t="shared" si="125"/>
        <v/>
      </c>
      <c r="J637" s="1117" t="str">
        <f t="shared" si="126"/>
        <v>-</v>
      </c>
      <c r="L637" s="1041" t="str">
        <f t="shared" si="127"/>
        <v/>
      </c>
      <c r="W637" s="1046" t="str">
        <f t="shared" si="128"/>
        <v/>
      </c>
      <c r="X637" s="1047" t="str">
        <f t="shared" si="129"/>
        <v/>
      </c>
      <c r="Y637" s="1146" t="str">
        <f t="shared" si="130"/>
        <v/>
      </c>
      <c r="Z637" s="1049" t="str">
        <f t="shared" si="131"/>
        <v/>
      </c>
      <c r="AA637" s="1049" t="str">
        <f t="shared" si="132"/>
        <v/>
      </c>
      <c r="AB637" s="1050" t="str">
        <f t="shared" si="133"/>
        <v/>
      </c>
      <c r="AD637" s="1052" t="str">
        <f t="shared" si="134"/>
        <v/>
      </c>
      <c r="AE637" s="1053" t="str">
        <f t="shared" si="135"/>
        <v/>
      </c>
    </row>
    <row r="638" spans="5:31" ht="12.75" customHeight="1">
      <c r="E638" s="1083" t="str">
        <f t="shared" si="124"/>
        <v/>
      </c>
      <c r="G638" s="1085" t="str">
        <f t="shared" si="123"/>
        <v/>
      </c>
      <c r="H638" s="1079" t="str">
        <f t="shared" si="125"/>
        <v/>
      </c>
      <c r="J638" s="1117" t="str">
        <f t="shared" si="126"/>
        <v>-</v>
      </c>
      <c r="L638" s="1041" t="str">
        <f t="shared" si="127"/>
        <v/>
      </c>
      <c r="W638" s="1046" t="str">
        <f t="shared" si="128"/>
        <v/>
      </c>
      <c r="X638" s="1047" t="str">
        <f t="shared" si="129"/>
        <v/>
      </c>
      <c r="Y638" s="1146" t="str">
        <f t="shared" si="130"/>
        <v/>
      </c>
      <c r="Z638" s="1049" t="str">
        <f t="shared" si="131"/>
        <v/>
      </c>
      <c r="AA638" s="1049" t="str">
        <f t="shared" si="132"/>
        <v/>
      </c>
      <c r="AB638" s="1050" t="str">
        <f t="shared" si="133"/>
        <v/>
      </c>
      <c r="AD638" s="1052" t="str">
        <f t="shared" si="134"/>
        <v/>
      </c>
      <c r="AE638" s="1053" t="str">
        <f t="shared" si="135"/>
        <v/>
      </c>
    </row>
    <row r="639" spans="5:31" ht="12.75" customHeight="1">
      <c r="E639" s="1083" t="str">
        <f t="shared" si="124"/>
        <v/>
      </c>
      <c r="G639" s="1085" t="str">
        <f t="shared" si="123"/>
        <v/>
      </c>
      <c r="H639" s="1079" t="str">
        <f t="shared" si="125"/>
        <v/>
      </c>
      <c r="J639" s="1117" t="str">
        <f t="shared" si="126"/>
        <v>-</v>
      </c>
      <c r="L639" s="1041" t="str">
        <f t="shared" si="127"/>
        <v/>
      </c>
      <c r="W639" s="1046" t="str">
        <f t="shared" si="128"/>
        <v/>
      </c>
      <c r="X639" s="1047" t="str">
        <f t="shared" si="129"/>
        <v/>
      </c>
      <c r="Y639" s="1146" t="str">
        <f t="shared" si="130"/>
        <v/>
      </c>
      <c r="Z639" s="1049" t="str">
        <f t="shared" si="131"/>
        <v/>
      </c>
      <c r="AA639" s="1049" t="str">
        <f t="shared" si="132"/>
        <v/>
      </c>
      <c r="AB639" s="1050" t="str">
        <f t="shared" si="133"/>
        <v/>
      </c>
      <c r="AD639" s="1052" t="str">
        <f t="shared" si="134"/>
        <v/>
      </c>
      <c r="AE639" s="1053" t="str">
        <f t="shared" si="135"/>
        <v/>
      </c>
    </row>
    <row r="640" spans="5:31" ht="12.75" customHeight="1">
      <c r="E640" s="1083" t="str">
        <f t="shared" si="124"/>
        <v/>
      </c>
      <c r="G640" s="1085" t="str">
        <f t="shared" si="123"/>
        <v/>
      </c>
      <c r="H640" s="1079" t="str">
        <f t="shared" si="125"/>
        <v/>
      </c>
      <c r="J640" s="1117" t="str">
        <f t="shared" si="126"/>
        <v>-</v>
      </c>
      <c r="L640" s="1041" t="str">
        <f t="shared" si="127"/>
        <v/>
      </c>
      <c r="W640" s="1046" t="str">
        <f t="shared" si="128"/>
        <v/>
      </c>
      <c r="X640" s="1047" t="str">
        <f t="shared" si="129"/>
        <v/>
      </c>
      <c r="Y640" s="1146" t="str">
        <f t="shared" si="130"/>
        <v/>
      </c>
      <c r="Z640" s="1049" t="str">
        <f t="shared" si="131"/>
        <v/>
      </c>
      <c r="AA640" s="1049" t="str">
        <f t="shared" si="132"/>
        <v/>
      </c>
      <c r="AB640" s="1050" t="str">
        <f t="shared" si="133"/>
        <v/>
      </c>
      <c r="AD640" s="1052" t="str">
        <f t="shared" si="134"/>
        <v/>
      </c>
      <c r="AE640" s="1053" t="str">
        <f t="shared" si="135"/>
        <v/>
      </c>
    </row>
    <row r="641" spans="5:31" ht="12.75" customHeight="1">
      <c r="E641" s="1083" t="str">
        <f t="shared" si="124"/>
        <v/>
      </c>
      <c r="G641" s="1085" t="str">
        <f t="shared" si="123"/>
        <v/>
      </c>
      <c r="H641" s="1079" t="str">
        <f t="shared" si="125"/>
        <v/>
      </c>
      <c r="J641" s="1117" t="str">
        <f t="shared" si="126"/>
        <v>-</v>
      </c>
      <c r="L641" s="1041" t="str">
        <f t="shared" si="127"/>
        <v/>
      </c>
      <c r="W641" s="1046" t="str">
        <f t="shared" si="128"/>
        <v/>
      </c>
      <c r="X641" s="1047" t="str">
        <f t="shared" si="129"/>
        <v/>
      </c>
      <c r="Y641" s="1146" t="str">
        <f t="shared" si="130"/>
        <v/>
      </c>
      <c r="Z641" s="1049" t="str">
        <f t="shared" si="131"/>
        <v/>
      </c>
      <c r="AA641" s="1049" t="str">
        <f t="shared" si="132"/>
        <v/>
      </c>
      <c r="AB641" s="1050" t="str">
        <f t="shared" si="133"/>
        <v/>
      </c>
      <c r="AD641" s="1052" t="str">
        <f t="shared" si="134"/>
        <v/>
      </c>
      <c r="AE641" s="1053" t="str">
        <f t="shared" si="135"/>
        <v/>
      </c>
    </row>
    <row r="642" spans="5:31" ht="12.75" customHeight="1">
      <c r="E642" s="1083" t="str">
        <f t="shared" si="124"/>
        <v/>
      </c>
      <c r="G642" s="1085" t="str">
        <f t="shared" ref="G642:G694" si="136">IF(F642="Paid","Settled",IF(E642="","",IF(E642&lt;0,"Over Due",IF(E642&lt;=10,"Due soon",IF(E642&lt;=20,"FP need",IF(E642&lt;=30,"Pending","Pending"))))))</f>
        <v/>
      </c>
      <c r="H642" s="1079" t="str">
        <f t="shared" si="125"/>
        <v/>
      </c>
      <c r="J642" s="1117" t="str">
        <f t="shared" si="126"/>
        <v>-</v>
      </c>
      <c r="L642" s="1041" t="str">
        <f t="shared" si="127"/>
        <v/>
      </c>
      <c r="W642" s="1046" t="str">
        <f t="shared" si="128"/>
        <v/>
      </c>
      <c r="X642" s="1047" t="str">
        <f t="shared" si="129"/>
        <v/>
      </c>
      <c r="Y642" s="1146" t="str">
        <f t="shared" si="130"/>
        <v/>
      </c>
      <c r="Z642" s="1049" t="str">
        <f t="shared" si="131"/>
        <v/>
      </c>
      <c r="AA642" s="1049" t="str">
        <f t="shared" si="132"/>
        <v/>
      </c>
      <c r="AB642" s="1050" t="str">
        <f t="shared" si="133"/>
        <v/>
      </c>
      <c r="AD642" s="1052" t="str">
        <f t="shared" si="134"/>
        <v/>
      </c>
      <c r="AE642" s="1053" t="str">
        <f t="shared" si="135"/>
        <v/>
      </c>
    </row>
    <row r="643" spans="5:31" ht="12.75" customHeight="1">
      <c r="E643" s="1083" t="str">
        <f t="shared" ref="E643:E706" si="137">IF(D643="","",IF(F643="paid",0,I643-J643))</f>
        <v/>
      </c>
      <c r="G643" s="1085" t="str">
        <f t="shared" si="136"/>
        <v/>
      </c>
      <c r="H643" s="1079" t="str">
        <f t="shared" ref="H643:H706" si="138">IFERROR(CHOOSE($X643,"መስከረም","ጥቅምት","ህዳር  ","ታህሳስ ","ጥር ","የካቲት ","መጋቢት ","ሚይዚያ ","ግንቦት ","ሰኔ ","ሐምሌ ","ነሐሴ ","Pagume"),"")</f>
        <v/>
      </c>
      <c r="J643" s="1117" t="str">
        <f t="shared" ref="J643:J706" si="139">IF(D643="","-",$Q$1-D643)</f>
        <v>-</v>
      </c>
      <c r="L643" s="1041" t="str">
        <f t="shared" ref="L643:L706" si="140">IF(E643="","",$Q$1+E643)</f>
        <v/>
      </c>
      <c r="W643" s="1046" t="str">
        <f t="shared" ref="W643:W706" si="141">IF($D643="","",_xlfn.LET(_xlpm.gDate,D643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643" s="1047" t="str">
        <f t="shared" ref="X643:X706" si="142">IF($W643="","",TEXT($W643,"mm"))</f>
        <v/>
      </c>
      <c r="Y643" s="1146" t="str">
        <f t="shared" ref="Y643:Y706" si="143">IFERROR(CHOOSE(X643,"መስከረም","ጥቅምት","ህዳር  ","ታህሳስ ","ጥር ","የካቲት ","መጋቢት ","ሚይዚያ ","ግንቦት ","ሰኔ ","ሐምሌ ","ነሐሴ ","Pagume"),"")</f>
        <v/>
      </c>
      <c r="Z643" s="1049" t="str">
        <f t="shared" ref="Z643:Z706" si="144">IF($K643="","",_xlfn.LET(_xlpm.gDate,K643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643" s="1049" t="str">
        <f t="shared" ref="AA643:AA706" si="145">IF($Z643="","",TEXT($Z643,"mm"))</f>
        <v/>
      </c>
      <c r="AB643" s="1050" t="str">
        <f t="shared" ref="AB643:AB706" si="146">IFERROR(CHOOSE(AA643,"መስከረም","ጥቅምት","ህዳር  ","ታህሳስ ","ጥር ","የካቲት ","መጋቢት ","ሚይዚያ ","ግንቦት ","ሰኔ ","ሐምሌ ","ነሐሴ ","Pagume"),"")</f>
        <v/>
      </c>
      <c r="AD643" s="1052" t="str">
        <f t="shared" ref="AD643:AD706" si="147">IF($D643="","",YEAR(D643)&amp;"-W"&amp;WEEKNUM(D643,2))</f>
        <v/>
      </c>
      <c r="AE643" s="1053" t="str">
        <f t="shared" ref="AE643:AE706" si="148">IF($K643="","",YEAR(K643)&amp;"-W"&amp;WEEKNUM(K643,2))</f>
        <v/>
      </c>
    </row>
    <row r="644" spans="5:31" ht="12.75" customHeight="1">
      <c r="E644" s="1083" t="str">
        <f t="shared" si="137"/>
        <v/>
      </c>
      <c r="G644" s="1085" t="str">
        <f t="shared" si="136"/>
        <v/>
      </c>
      <c r="H644" s="1079" t="str">
        <f t="shared" si="138"/>
        <v/>
      </c>
      <c r="J644" s="1117" t="str">
        <f t="shared" si="139"/>
        <v>-</v>
      </c>
      <c r="L644" s="1041" t="str">
        <f t="shared" si="140"/>
        <v/>
      </c>
      <c r="W644" s="1046" t="str">
        <f t="shared" si="141"/>
        <v/>
      </c>
      <c r="X644" s="1047" t="str">
        <f t="shared" si="142"/>
        <v/>
      </c>
      <c r="Y644" s="1146" t="str">
        <f t="shared" si="143"/>
        <v/>
      </c>
      <c r="Z644" s="1049" t="str">
        <f t="shared" si="144"/>
        <v/>
      </c>
      <c r="AA644" s="1049" t="str">
        <f t="shared" si="145"/>
        <v/>
      </c>
      <c r="AB644" s="1050" t="str">
        <f t="shared" si="146"/>
        <v/>
      </c>
      <c r="AD644" s="1052" t="str">
        <f t="shared" si="147"/>
        <v/>
      </c>
      <c r="AE644" s="1053" t="str">
        <f t="shared" si="148"/>
        <v/>
      </c>
    </row>
    <row r="645" spans="5:31" ht="12.75" customHeight="1">
      <c r="E645" s="1083" t="str">
        <f t="shared" si="137"/>
        <v/>
      </c>
      <c r="G645" s="1085" t="str">
        <f t="shared" si="136"/>
        <v/>
      </c>
      <c r="H645" s="1079" t="str">
        <f t="shared" si="138"/>
        <v/>
      </c>
      <c r="J645" s="1117" t="str">
        <f t="shared" si="139"/>
        <v>-</v>
      </c>
      <c r="L645" s="1041" t="str">
        <f t="shared" si="140"/>
        <v/>
      </c>
      <c r="W645" s="1046" t="str">
        <f t="shared" si="141"/>
        <v/>
      </c>
      <c r="X645" s="1047" t="str">
        <f t="shared" si="142"/>
        <v/>
      </c>
      <c r="Y645" s="1146" t="str">
        <f t="shared" si="143"/>
        <v/>
      </c>
      <c r="Z645" s="1049" t="str">
        <f t="shared" si="144"/>
        <v/>
      </c>
      <c r="AA645" s="1049" t="str">
        <f t="shared" si="145"/>
        <v/>
      </c>
      <c r="AB645" s="1050" t="str">
        <f t="shared" si="146"/>
        <v/>
      </c>
      <c r="AD645" s="1052" t="str">
        <f t="shared" si="147"/>
        <v/>
      </c>
      <c r="AE645" s="1053" t="str">
        <f t="shared" si="148"/>
        <v/>
      </c>
    </row>
    <row r="646" spans="5:31" ht="12.75" customHeight="1">
      <c r="E646" s="1083" t="str">
        <f t="shared" si="137"/>
        <v/>
      </c>
      <c r="G646" s="1085" t="str">
        <f t="shared" si="136"/>
        <v/>
      </c>
      <c r="H646" s="1079" t="str">
        <f t="shared" si="138"/>
        <v/>
      </c>
      <c r="J646" s="1117" t="str">
        <f t="shared" si="139"/>
        <v>-</v>
      </c>
      <c r="L646" s="1041" t="str">
        <f t="shared" si="140"/>
        <v/>
      </c>
      <c r="W646" s="1046" t="str">
        <f t="shared" si="141"/>
        <v/>
      </c>
      <c r="X646" s="1047" t="str">
        <f t="shared" si="142"/>
        <v/>
      </c>
      <c r="Y646" s="1146" t="str">
        <f t="shared" si="143"/>
        <v/>
      </c>
      <c r="Z646" s="1049" t="str">
        <f t="shared" si="144"/>
        <v/>
      </c>
      <c r="AA646" s="1049" t="str">
        <f t="shared" si="145"/>
        <v/>
      </c>
      <c r="AB646" s="1050" t="str">
        <f t="shared" si="146"/>
        <v/>
      </c>
      <c r="AD646" s="1052" t="str">
        <f t="shared" si="147"/>
        <v/>
      </c>
      <c r="AE646" s="1053" t="str">
        <f t="shared" si="148"/>
        <v/>
      </c>
    </row>
    <row r="647" spans="5:31" ht="12.75" customHeight="1">
      <c r="E647" s="1083" t="str">
        <f t="shared" si="137"/>
        <v/>
      </c>
      <c r="G647" s="1085" t="str">
        <f t="shared" si="136"/>
        <v/>
      </c>
      <c r="H647" s="1079" t="str">
        <f t="shared" si="138"/>
        <v/>
      </c>
      <c r="J647" s="1117" t="str">
        <f t="shared" si="139"/>
        <v>-</v>
      </c>
      <c r="L647" s="1041" t="str">
        <f t="shared" si="140"/>
        <v/>
      </c>
      <c r="W647" s="1046" t="str">
        <f t="shared" si="141"/>
        <v/>
      </c>
      <c r="X647" s="1047" t="str">
        <f t="shared" si="142"/>
        <v/>
      </c>
      <c r="Y647" s="1146" t="str">
        <f t="shared" si="143"/>
        <v/>
      </c>
      <c r="Z647" s="1049" t="str">
        <f t="shared" si="144"/>
        <v/>
      </c>
      <c r="AA647" s="1049" t="str">
        <f t="shared" si="145"/>
        <v/>
      </c>
      <c r="AB647" s="1050" t="str">
        <f t="shared" si="146"/>
        <v/>
      </c>
      <c r="AD647" s="1052" t="str">
        <f t="shared" si="147"/>
        <v/>
      </c>
      <c r="AE647" s="1053" t="str">
        <f t="shared" si="148"/>
        <v/>
      </c>
    </row>
    <row r="648" spans="5:31" ht="12.75" customHeight="1">
      <c r="E648" s="1083" t="str">
        <f t="shared" si="137"/>
        <v/>
      </c>
      <c r="G648" s="1085" t="str">
        <f t="shared" si="136"/>
        <v/>
      </c>
      <c r="H648" s="1079" t="str">
        <f t="shared" si="138"/>
        <v/>
      </c>
      <c r="J648" s="1117" t="str">
        <f t="shared" si="139"/>
        <v>-</v>
      </c>
      <c r="L648" s="1041" t="str">
        <f t="shared" si="140"/>
        <v/>
      </c>
      <c r="W648" s="1046" t="str">
        <f t="shared" si="141"/>
        <v/>
      </c>
      <c r="X648" s="1047" t="str">
        <f t="shared" si="142"/>
        <v/>
      </c>
      <c r="Y648" s="1146" t="str">
        <f t="shared" si="143"/>
        <v/>
      </c>
      <c r="Z648" s="1049" t="str">
        <f t="shared" si="144"/>
        <v/>
      </c>
      <c r="AA648" s="1049" t="str">
        <f t="shared" si="145"/>
        <v/>
      </c>
      <c r="AB648" s="1050" t="str">
        <f t="shared" si="146"/>
        <v/>
      </c>
      <c r="AD648" s="1052" t="str">
        <f t="shared" si="147"/>
        <v/>
      </c>
      <c r="AE648" s="1053" t="str">
        <f t="shared" si="148"/>
        <v/>
      </c>
    </row>
    <row r="649" spans="5:31" ht="12.75" customHeight="1">
      <c r="E649" s="1083" t="str">
        <f t="shared" si="137"/>
        <v/>
      </c>
      <c r="G649" s="1085" t="str">
        <f t="shared" si="136"/>
        <v/>
      </c>
      <c r="H649" s="1079" t="str">
        <f t="shared" si="138"/>
        <v/>
      </c>
      <c r="J649" s="1117" t="str">
        <f t="shared" si="139"/>
        <v>-</v>
      </c>
      <c r="L649" s="1041" t="str">
        <f t="shared" si="140"/>
        <v/>
      </c>
      <c r="W649" s="1046" t="str">
        <f t="shared" si="141"/>
        <v/>
      </c>
      <c r="X649" s="1047" t="str">
        <f t="shared" si="142"/>
        <v/>
      </c>
      <c r="Y649" s="1146" t="str">
        <f t="shared" si="143"/>
        <v/>
      </c>
      <c r="Z649" s="1049" t="str">
        <f t="shared" si="144"/>
        <v/>
      </c>
      <c r="AA649" s="1049" t="str">
        <f t="shared" si="145"/>
        <v/>
      </c>
      <c r="AB649" s="1050" t="str">
        <f t="shared" si="146"/>
        <v/>
      </c>
      <c r="AD649" s="1052" t="str">
        <f t="shared" si="147"/>
        <v/>
      </c>
      <c r="AE649" s="1053" t="str">
        <f t="shared" si="148"/>
        <v/>
      </c>
    </row>
    <row r="650" spans="5:31" ht="12.75" customHeight="1">
      <c r="E650" s="1083" t="str">
        <f t="shared" si="137"/>
        <v/>
      </c>
      <c r="G650" s="1085" t="str">
        <f t="shared" si="136"/>
        <v/>
      </c>
      <c r="H650" s="1079" t="str">
        <f t="shared" si="138"/>
        <v/>
      </c>
      <c r="J650" s="1117" t="str">
        <f t="shared" si="139"/>
        <v>-</v>
      </c>
      <c r="L650" s="1041" t="str">
        <f t="shared" si="140"/>
        <v/>
      </c>
      <c r="W650" s="1046" t="str">
        <f t="shared" si="141"/>
        <v/>
      </c>
      <c r="X650" s="1047" t="str">
        <f t="shared" si="142"/>
        <v/>
      </c>
      <c r="Y650" s="1146" t="str">
        <f t="shared" si="143"/>
        <v/>
      </c>
      <c r="Z650" s="1049" t="str">
        <f t="shared" si="144"/>
        <v/>
      </c>
      <c r="AA650" s="1049" t="str">
        <f t="shared" si="145"/>
        <v/>
      </c>
      <c r="AB650" s="1050" t="str">
        <f t="shared" si="146"/>
        <v/>
      </c>
      <c r="AD650" s="1052" t="str">
        <f t="shared" si="147"/>
        <v/>
      </c>
      <c r="AE650" s="1053" t="str">
        <f t="shared" si="148"/>
        <v/>
      </c>
    </row>
    <row r="651" spans="5:31" ht="12.75" customHeight="1">
      <c r="E651" s="1083" t="str">
        <f t="shared" si="137"/>
        <v/>
      </c>
      <c r="G651" s="1085" t="str">
        <f t="shared" si="136"/>
        <v/>
      </c>
      <c r="H651" s="1079" t="str">
        <f t="shared" si="138"/>
        <v/>
      </c>
      <c r="J651" s="1117" t="str">
        <f t="shared" si="139"/>
        <v>-</v>
      </c>
      <c r="L651" s="1041" t="str">
        <f t="shared" si="140"/>
        <v/>
      </c>
      <c r="W651" s="1046" t="str">
        <f t="shared" si="141"/>
        <v/>
      </c>
      <c r="X651" s="1047" t="str">
        <f t="shared" si="142"/>
        <v/>
      </c>
      <c r="Y651" s="1146" t="str">
        <f t="shared" si="143"/>
        <v/>
      </c>
      <c r="Z651" s="1049" t="str">
        <f t="shared" si="144"/>
        <v/>
      </c>
      <c r="AA651" s="1049" t="str">
        <f t="shared" si="145"/>
        <v/>
      </c>
      <c r="AB651" s="1050" t="str">
        <f t="shared" si="146"/>
        <v/>
      </c>
      <c r="AD651" s="1052" t="str">
        <f t="shared" si="147"/>
        <v/>
      </c>
      <c r="AE651" s="1053" t="str">
        <f t="shared" si="148"/>
        <v/>
      </c>
    </row>
    <row r="652" spans="5:31" ht="12.75" customHeight="1">
      <c r="E652" s="1083" t="str">
        <f t="shared" si="137"/>
        <v/>
      </c>
      <c r="G652" s="1085" t="str">
        <f t="shared" si="136"/>
        <v/>
      </c>
      <c r="H652" s="1079" t="str">
        <f t="shared" si="138"/>
        <v/>
      </c>
      <c r="J652" s="1117" t="str">
        <f t="shared" si="139"/>
        <v>-</v>
      </c>
      <c r="L652" s="1041" t="str">
        <f t="shared" si="140"/>
        <v/>
      </c>
      <c r="W652" s="1046" t="str">
        <f t="shared" si="141"/>
        <v/>
      </c>
      <c r="X652" s="1047" t="str">
        <f t="shared" si="142"/>
        <v/>
      </c>
      <c r="Y652" s="1146" t="str">
        <f t="shared" si="143"/>
        <v/>
      </c>
      <c r="Z652" s="1049" t="str">
        <f t="shared" si="144"/>
        <v/>
      </c>
      <c r="AA652" s="1049" t="str">
        <f t="shared" si="145"/>
        <v/>
      </c>
      <c r="AB652" s="1050" t="str">
        <f t="shared" si="146"/>
        <v/>
      </c>
      <c r="AD652" s="1052" t="str">
        <f t="shared" si="147"/>
        <v/>
      </c>
      <c r="AE652" s="1053" t="str">
        <f t="shared" si="148"/>
        <v/>
      </c>
    </row>
    <row r="653" spans="5:31" ht="12.75" customHeight="1">
      <c r="E653" s="1083" t="str">
        <f t="shared" si="137"/>
        <v/>
      </c>
      <c r="G653" s="1085" t="str">
        <f t="shared" si="136"/>
        <v/>
      </c>
      <c r="H653" s="1079" t="str">
        <f t="shared" si="138"/>
        <v/>
      </c>
      <c r="J653" s="1117" t="str">
        <f t="shared" si="139"/>
        <v>-</v>
      </c>
      <c r="L653" s="1041" t="str">
        <f t="shared" si="140"/>
        <v/>
      </c>
      <c r="W653" s="1046" t="str">
        <f t="shared" si="141"/>
        <v/>
      </c>
      <c r="X653" s="1047" t="str">
        <f t="shared" si="142"/>
        <v/>
      </c>
      <c r="Y653" s="1146" t="str">
        <f t="shared" si="143"/>
        <v/>
      </c>
      <c r="Z653" s="1049" t="str">
        <f t="shared" si="144"/>
        <v/>
      </c>
      <c r="AA653" s="1049" t="str">
        <f t="shared" si="145"/>
        <v/>
      </c>
      <c r="AB653" s="1050" t="str">
        <f t="shared" si="146"/>
        <v/>
      </c>
      <c r="AD653" s="1052" t="str">
        <f t="shared" si="147"/>
        <v/>
      </c>
      <c r="AE653" s="1053" t="str">
        <f t="shared" si="148"/>
        <v/>
      </c>
    </row>
    <row r="654" spans="5:31" ht="12.75" customHeight="1">
      <c r="E654" s="1083" t="str">
        <f t="shared" si="137"/>
        <v/>
      </c>
      <c r="G654" s="1085" t="str">
        <f t="shared" si="136"/>
        <v/>
      </c>
      <c r="H654" s="1079" t="str">
        <f t="shared" si="138"/>
        <v/>
      </c>
      <c r="J654" s="1117" t="str">
        <f t="shared" si="139"/>
        <v>-</v>
      </c>
      <c r="L654" s="1041" t="str">
        <f t="shared" si="140"/>
        <v/>
      </c>
      <c r="W654" s="1046" t="str">
        <f t="shared" si="141"/>
        <v/>
      </c>
      <c r="X654" s="1047" t="str">
        <f t="shared" si="142"/>
        <v/>
      </c>
      <c r="Y654" s="1146" t="str">
        <f t="shared" si="143"/>
        <v/>
      </c>
      <c r="Z654" s="1049" t="str">
        <f t="shared" si="144"/>
        <v/>
      </c>
      <c r="AA654" s="1049" t="str">
        <f t="shared" si="145"/>
        <v/>
      </c>
      <c r="AB654" s="1050" t="str">
        <f t="shared" si="146"/>
        <v/>
      </c>
      <c r="AD654" s="1052" t="str">
        <f t="shared" si="147"/>
        <v/>
      </c>
      <c r="AE654" s="1053" t="str">
        <f t="shared" si="148"/>
        <v/>
      </c>
    </row>
    <row r="655" spans="5:31" ht="12.75" customHeight="1">
      <c r="E655" s="1083" t="str">
        <f t="shared" si="137"/>
        <v/>
      </c>
      <c r="G655" s="1085" t="str">
        <f t="shared" si="136"/>
        <v/>
      </c>
      <c r="H655" s="1079" t="str">
        <f t="shared" si="138"/>
        <v/>
      </c>
      <c r="J655" s="1117" t="str">
        <f t="shared" si="139"/>
        <v>-</v>
      </c>
      <c r="L655" s="1041" t="str">
        <f t="shared" si="140"/>
        <v/>
      </c>
      <c r="W655" s="1046" t="str">
        <f t="shared" si="141"/>
        <v/>
      </c>
      <c r="X655" s="1047" t="str">
        <f t="shared" si="142"/>
        <v/>
      </c>
      <c r="Y655" s="1146" t="str">
        <f t="shared" si="143"/>
        <v/>
      </c>
      <c r="Z655" s="1049" t="str">
        <f t="shared" si="144"/>
        <v/>
      </c>
      <c r="AA655" s="1049" t="str">
        <f t="shared" si="145"/>
        <v/>
      </c>
      <c r="AB655" s="1050" t="str">
        <f t="shared" si="146"/>
        <v/>
      </c>
      <c r="AD655" s="1052" t="str">
        <f t="shared" si="147"/>
        <v/>
      </c>
      <c r="AE655" s="1053" t="str">
        <f t="shared" si="148"/>
        <v/>
      </c>
    </row>
    <row r="656" spans="5:31" ht="12.75" customHeight="1">
      <c r="E656" s="1083" t="str">
        <f t="shared" si="137"/>
        <v/>
      </c>
      <c r="G656" s="1085" t="str">
        <f t="shared" si="136"/>
        <v/>
      </c>
      <c r="H656" s="1079" t="str">
        <f t="shared" si="138"/>
        <v/>
      </c>
      <c r="J656" s="1117" t="str">
        <f t="shared" si="139"/>
        <v>-</v>
      </c>
      <c r="L656" s="1041" t="str">
        <f t="shared" si="140"/>
        <v/>
      </c>
      <c r="W656" s="1046" t="str">
        <f t="shared" si="141"/>
        <v/>
      </c>
      <c r="X656" s="1047" t="str">
        <f t="shared" si="142"/>
        <v/>
      </c>
      <c r="Y656" s="1146" t="str">
        <f t="shared" si="143"/>
        <v/>
      </c>
      <c r="Z656" s="1049" t="str">
        <f t="shared" si="144"/>
        <v/>
      </c>
      <c r="AA656" s="1049" t="str">
        <f t="shared" si="145"/>
        <v/>
      </c>
      <c r="AB656" s="1050" t="str">
        <f t="shared" si="146"/>
        <v/>
      </c>
      <c r="AD656" s="1052" t="str">
        <f t="shared" si="147"/>
        <v/>
      </c>
      <c r="AE656" s="1053" t="str">
        <f t="shared" si="148"/>
        <v/>
      </c>
    </row>
    <row r="657" spans="5:31" ht="12.75" customHeight="1">
      <c r="E657" s="1083" t="str">
        <f t="shared" si="137"/>
        <v/>
      </c>
      <c r="G657" s="1085" t="str">
        <f t="shared" si="136"/>
        <v/>
      </c>
      <c r="H657" s="1079" t="str">
        <f t="shared" si="138"/>
        <v/>
      </c>
      <c r="J657" s="1117" t="str">
        <f t="shared" si="139"/>
        <v>-</v>
      </c>
      <c r="L657" s="1041" t="str">
        <f t="shared" si="140"/>
        <v/>
      </c>
      <c r="W657" s="1046" t="str">
        <f t="shared" si="141"/>
        <v/>
      </c>
      <c r="X657" s="1047" t="str">
        <f t="shared" si="142"/>
        <v/>
      </c>
      <c r="Y657" s="1146" t="str">
        <f t="shared" si="143"/>
        <v/>
      </c>
      <c r="Z657" s="1049" t="str">
        <f t="shared" si="144"/>
        <v/>
      </c>
      <c r="AA657" s="1049" t="str">
        <f t="shared" si="145"/>
        <v/>
      </c>
      <c r="AB657" s="1050" t="str">
        <f t="shared" si="146"/>
        <v/>
      </c>
      <c r="AD657" s="1052" t="str">
        <f t="shared" si="147"/>
        <v/>
      </c>
      <c r="AE657" s="1053" t="str">
        <f t="shared" si="148"/>
        <v/>
      </c>
    </row>
    <row r="658" spans="5:31" ht="12.75" customHeight="1">
      <c r="E658" s="1083" t="str">
        <f t="shared" si="137"/>
        <v/>
      </c>
      <c r="G658" s="1085" t="str">
        <f t="shared" si="136"/>
        <v/>
      </c>
      <c r="H658" s="1079" t="str">
        <f t="shared" si="138"/>
        <v/>
      </c>
      <c r="J658" s="1117" t="str">
        <f t="shared" si="139"/>
        <v>-</v>
      </c>
      <c r="L658" s="1041" t="str">
        <f t="shared" si="140"/>
        <v/>
      </c>
      <c r="W658" s="1046" t="str">
        <f t="shared" si="141"/>
        <v/>
      </c>
      <c r="X658" s="1047" t="str">
        <f t="shared" si="142"/>
        <v/>
      </c>
      <c r="Y658" s="1146" t="str">
        <f t="shared" si="143"/>
        <v/>
      </c>
      <c r="Z658" s="1049" t="str">
        <f t="shared" si="144"/>
        <v/>
      </c>
      <c r="AA658" s="1049" t="str">
        <f t="shared" si="145"/>
        <v/>
      </c>
      <c r="AB658" s="1050" t="str">
        <f t="shared" si="146"/>
        <v/>
      </c>
      <c r="AD658" s="1052" t="str">
        <f t="shared" si="147"/>
        <v/>
      </c>
      <c r="AE658" s="1053" t="str">
        <f t="shared" si="148"/>
        <v/>
      </c>
    </row>
    <row r="659" spans="5:31" ht="12.75" customHeight="1">
      <c r="E659" s="1083" t="str">
        <f t="shared" si="137"/>
        <v/>
      </c>
      <c r="G659" s="1085" t="str">
        <f t="shared" si="136"/>
        <v/>
      </c>
      <c r="H659" s="1079" t="str">
        <f t="shared" si="138"/>
        <v/>
      </c>
      <c r="J659" s="1117" t="str">
        <f t="shared" si="139"/>
        <v>-</v>
      </c>
      <c r="L659" s="1041" t="str">
        <f t="shared" si="140"/>
        <v/>
      </c>
      <c r="W659" s="1046" t="str">
        <f t="shared" si="141"/>
        <v/>
      </c>
      <c r="X659" s="1047" t="str">
        <f t="shared" si="142"/>
        <v/>
      </c>
      <c r="Y659" s="1146" t="str">
        <f t="shared" si="143"/>
        <v/>
      </c>
      <c r="Z659" s="1049" t="str">
        <f t="shared" si="144"/>
        <v/>
      </c>
      <c r="AA659" s="1049" t="str">
        <f t="shared" si="145"/>
        <v/>
      </c>
      <c r="AB659" s="1050" t="str">
        <f t="shared" si="146"/>
        <v/>
      </c>
      <c r="AD659" s="1052" t="str">
        <f t="shared" si="147"/>
        <v/>
      </c>
      <c r="AE659" s="1053" t="str">
        <f t="shared" si="148"/>
        <v/>
      </c>
    </row>
    <row r="660" spans="5:31" ht="12.75" customHeight="1">
      <c r="E660" s="1083" t="str">
        <f t="shared" si="137"/>
        <v/>
      </c>
      <c r="G660" s="1085" t="str">
        <f t="shared" si="136"/>
        <v/>
      </c>
      <c r="H660" s="1079" t="str">
        <f t="shared" si="138"/>
        <v/>
      </c>
      <c r="J660" s="1117" t="str">
        <f t="shared" si="139"/>
        <v>-</v>
      </c>
      <c r="L660" s="1041" t="str">
        <f t="shared" si="140"/>
        <v/>
      </c>
      <c r="W660" s="1046" t="str">
        <f t="shared" si="141"/>
        <v/>
      </c>
      <c r="X660" s="1047" t="str">
        <f t="shared" si="142"/>
        <v/>
      </c>
      <c r="Y660" s="1146" t="str">
        <f t="shared" si="143"/>
        <v/>
      </c>
      <c r="Z660" s="1049" t="str">
        <f t="shared" si="144"/>
        <v/>
      </c>
      <c r="AA660" s="1049" t="str">
        <f t="shared" si="145"/>
        <v/>
      </c>
      <c r="AB660" s="1050" t="str">
        <f t="shared" si="146"/>
        <v/>
      </c>
      <c r="AD660" s="1052" t="str">
        <f t="shared" si="147"/>
        <v/>
      </c>
      <c r="AE660" s="1053" t="str">
        <f t="shared" si="148"/>
        <v/>
      </c>
    </row>
    <row r="661" spans="5:31" ht="12.75" customHeight="1">
      <c r="E661" s="1083" t="str">
        <f t="shared" si="137"/>
        <v/>
      </c>
      <c r="G661" s="1085" t="str">
        <f t="shared" si="136"/>
        <v/>
      </c>
      <c r="H661" s="1079" t="str">
        <f t="shared" si="138"/>
        <v/>
      </c>
      <c r="J661" s="1117" t="str">
        <f t="shared" si="139"/>
        <v>-</v>
      </c>
      <c r="L661" s="1041" t="str">
        <f t="shared" si="140"/>
        <v/>
      </c>
      <c r="W661" s="1046" t="str">
        <f t="shared" si="141"/>
        <v/>
      </c>
      <c r="X661" s="1047" t="str">
        <f t="shared" si="142"/>
        <v/>
      </c>
      <c r="Y661" s="1146" t="str">
        <f t="shared" si="143"/>
        <v/>
      </c>
      <c r="Z661" s="1049" t="str">
        <f t="shared" si="144"/>
        <v/>
      </c>
      <c r="AA661" s="1049" t="str">
        <f t="shared" si="145"/>
        <v/>
      </c>
      <c r="AB661" s="1050" t="str">
        <f t="shared" si="146"/>
        <v/>
      </c>
      <c r="AD661" s="1052" t="str">
        <f t="shared" si="147"/>
        <v/>
      </c>
      <c r="AE661" s="1053" t="str">
        <f t="shared" si="148"/>
        <v/>
      </c>
    </row>
    <row r="662" spans="5:31" ht="12.75" customHeight="1">
      <c r="E662" s="1083" t="str">
        <f t="shared" si="137"/>
        <v/>
      </c>
      <c r="G662" s="1085" t="str">
        <f t="shared" si="136"/>
        <v/>
      </c>
      <c r="H662" s="1079" t="str">
        <f t="shared" si="138"/>
        <v/>
      </c>
      <c r="J662" s="1117" t="str">
        <f t="shared" si="139"/>
        <v>-</v>
      </c>
      <c r="L662" s="1041" t="str">
        <f t="shared" si="140"/>
        <v/>
      </c>
      <c r="W662" s="1046" t="str">
        <f t="shared" si="141"/>
        <v/>
      </c>
      <c r="X662" s="1047" t="str">
        <f t="shared" si="142"/>
        <v/>
      </c>
      <c r="Y662" s="1146" t="str">
        <f t="shared" si="143"/>
        <v/>
      </c>
      <c r="Z662" s="1049" t="str">
        <f t="shared" si="144"/>
        <v/>
      </c>
      <c r="AA662" s="1049" t="str">
        <f t="shared" si="145"/>
        <v/>
      </c>
      <c r="AB662" s="1050" t="str">
        <f t="shared" si="146"/>
        <v/>
      </c>
      <c r="AD662" s="1052" t="str">
        <f t="shared" si="147"/>
        <v/>
      </c>
      <c r="AE662" s="1053" t="str">
        <f t="shared" si="148"/>
        <v/>
      </c>
    </row>
    <row r="663" spans="5:31" ht="12.75" customHeight="1">
      <c r="E663" s="1083" t="str">
        <f t="shared" si="137"/>
        <v/>
      </c>
      <c r="G663" s="1085" t="str">
        <f t="shared" si="136"/>
        <v/>
      </c>
      <c r="H663" s="1079" t="str">
        <f t="shared" si="138"/>
        <v/>
      </c>
      <c r="J663" s="1117" t="str">
        <f t="shared" si="139"/>
        <v>-</v>
      </c>
      <c r="L663" s="1041" t="str">
        <f t="shared" si="140"/>
        <v/>
      </c>
      <c r="W663" s="1046" t="str">
        <f t="shared" si="141"/>
        <v/>
      </c>
      <c r="X663" s="1047" t="str">
        <f t="shared" si="142"/>
        <v/>
      </c>
      <c r="Y663" s="1146" t="str">
        <f t="shared" si="143"/>
        <v/>
      </c>
      <c r="Z663" s="1049" t="str">
        <f t="shared" si="144"/>
        <v/>
      </c>
      <c r="AA663" s="1049" t="str">
        <f t="shared" si="145"/>
        <v/>
      </c>
      <c r="AB663" s="1050" t="str">
        <f t="shared" si="146"/>
        <v/>
      </c>
      <c r="AD663" s="1052" t="str">
        <f t="shared" si="147"/>
        <v/>
      </c>
      <c r="AE663" s="1053" t="str">
        <f t="shared" si="148"/>
        <v/>
      </c>
    </row>
    <row r="664" spans="5:31" ht="12.75" customHeight="1">
      <c r="E664" s="1083" t="str">
        <f t="shared" si="137"/>
        <v/>
      </c>
      <c r="G664" s="1085" t="str">
        <f t="shared" si="136"/>
        <v/>
      </c>
      <c r="H664" s="1079" t="str">
        <f t="shared" si="138"/>
        <v/>
      </c>
      <c r="J664" s="1117" t="str">
        <f t="shared" si="139"/>
        <v>-</v>
      </c>
      <c r="L664" s="1041" t="str">
        <f t="shared" si="140"/>
        <v/>
      </c>
      <c r="W664" s="1046" t="str">
        <f t="shared" si="141"/>
        <v/>
      </c>
      <c r="X664" s="1047" t="str">
        <f t="shared" si="142"/>
        <v/>
      </c>
      <c r="Y664" s="1146" t="str">
        <f t="shared" si="143"/>
        <v/>
      </c>
      <c r="Z664" s="1049" t="str">
        <f t="shared" si="144"/>
        <v/>
      </c>
      <c r="AA664" s="1049" t="str">
        <f t="shared" si="145"/>
        <v/>
      </c>
      <c r="AB664" s="1050" t="str">
        <f t="shared" si="146"/>
        <v/>
      </c>
      <c r="AD664" s="1052" t="str">
        <f t="shared" si="147"/>
        <v/>
      </c>
      <c r="AE664" s="1053" t="str">
        <f t="shared" si="148"/>
        <v/>
      </c>
    </row>
    <row r="665" spans="5:31" ht="12.75" customHeight="1">
      <c r="E665" s="1083" t="str">
        <f t="shared" si="137"/>
        <v/>
      </c>
      <c r="G665" s="1085" t="str">
        <f t="shared" si="136"/>
        <v/>
      </c>
      <c r="H665" s="1079" t="str">
        <f t="shared" si="138"/>
        <v/>
      </c>
      <c r="J665" s="1117" t="str">
        <f t="shared" si="139"/>
        <v>-</v>
      </c>
      <c r="L665" s="1041" t="str">
        <f t="shared" si="140"/>
        <v/>
      </c>
      <c r="W665" s="1046" t="str">
        <f t="shared" si="141"/>
        <v/>
      </c>
      <c r="X665" s="1047" t="str">
        <f t="shared" si="142"/>
        <v/>
      </c>
      <c r="Y665" s="1146" t="str">
        <f t="shared" si="143"/>
        <v/>
      </c>
      <c r="Z665" s="1049" t="str">
        <f t="shared" si="144"/>
        <v/>
      </c>
      <c r="AA665" s="1049" t="str">
        <f t="shared" si="145"/>
        <v/>
      </c>
      <c r="AB665" s="1050" t="str">
        <f t="shared" si="146"/>
        <v/>
      </c>
      <c r="AD665" s="1052" t="str">
        <f t="shared" si="147"/>
        <v/>
      </c>
      <c r="AE665" s="1053" t="str">
        <f t="shared" si="148"/>
        <v/>
      </c>
    </row>
    <row r="666" spans="5:31" ht="12.75" customHeight="1">
      <c r="E666" s="1083" t="str">
        <f t="shared" si="137"/>
        <v/>
      </c>
      <c r="G666" s="1085" t="str">
        <f t="shared" si="136"/>
        <v/>
      </c>
      <c r="H666" s="1079" t="str">
        <f t="shared" si="138"/>
        <v/>
      </c>
      <c r="J666" s="1117" t="str">
        <f t="shared" si="139"/>
        <v>-</v>
      </c>
      <c r="L666" s="1041" t="str">
        <f t="shared" si="140"/>
        <v/>
      </c>
      <c r="W666" s="1046" t="str">
        <f t="shared" si="141"/>
        <v/>
      </c>
      <c r="X666" s="1047" t="str">
        <f t="shared" si="142"/>
        <v/>
      </c>
      <c r="Y666" s="1146" t="str">
        <f t="shared" si="143"/>
        <v/>
      </c>
      <c r="Z666" s="1049" t="str">
        <f t="shared" si="144"/>
        <v/>
      </c>
      <c r="AA666" s="1049" t="str">
        <f t="shared" si="145"/>
        <v/>
      </c>
      <c r="AB666" s="1050" t="str">
        <f t="shared" si="146"/>
        <v/>
      </c>
      <c r="AD666" s="1052" t="str">
        <f t="shared" si="147"/>
        <v/>
      </c>
      <c r="AE666" s="1053" t="str">
        <f t="shared" si="148"/>
        <v/>
      </c>
    </row>
    <row r="667" spans="5:31" ht="12.75" customHeight="1">
      <c r="E667" s="1083" t="str">
        <f t="shared" si="137"/>
        <v/>
      </c>
      <c r="G667" s="1085" t="str">
        <f t="shared" si="136"/>
        <v/>
      </c>
      <c r="H667" s="1079" t="str">
        <f t="shared" si="138"/>
        <v/>
      </c>
      <c r="J667" s="1117" t="str">
        <f t="shared" si="139"/>
        <v>-</v>
      </c>
      <c r="L667" s="1041" t="str">
        <f t="shared" si="140"/>
        <v/>
      </c>
      <c r="W667" s="1046" t="str">
        <f t="shared" si="141"/>
        <v/>
      </c>
      <c r="X667" s="1047" t="str">
        <f t="shared" si="142"/>
        <v/>
      </c>
      <c r="Y667" s="1146" t="str">
        <f t="shared" si="143"/>
        <v/>
      </c>
      <c r="Z667" s="1049" t="str">
        <f t="shared" si="144"/>
        <v/>
      </c>
      <c r="AA667" s="1049" t="str">
        <f t="shared" si="145"/>
        <v/>
      </c>
      <c r="AB667" s="1050" t="str">
        <f t="shared" si="146"/>
        <v/>
      </c>
      <c r="AD667" s="1052" t="str">
        <f t="shared" si="147"/>
        <v/>
      </c>
      <c r="AE667" s="1053" t="str">
        <f t="shared" si="148"/>
        <v/>
      </c>
    </row>
    <row r="668" spans="5:31" ht="12.75" customHeight="1">
      <c r="E668" s="1083" t="str">
        <f t="shared" si="137"/>
        <v/>
      </c>
      <c r="G668" s="1085" t="str">
        <f t="shared" si="136"/>
        <v/>
      </c>
      <c r="H668" s="1079" t="str">
        <f t="shared" si="138"/>
        <v/>
      </c>
      <c r="J668" s="1117" t="str">
        <f t="shared" si="139"/>
        <v>-</v>
      </c>
      <c r="L668" s="1041" t="str">
        <f t="shared" si="140"/>
        <v/>
      </c>
      <c r="W668" s="1046" t="str">
        <f t="shared" si="141"/>
        <v/>
      </c>
      <c r="X668" s="1047" t="str">
        <f t="shared" si="142"/>
        <v/>
      </c>
      <c r="Y668" s="1146" t="str">
        <f t="shared" si="143"/>
        <v/>
      </c>
      <c r="Z668" s="1049" t="str">
        <f t="shared" si="144"/>
        <v/>
      </c>
      <c r="AA668" s="1049" t="str">
        <f t="shared" si="145"/>
        <v/>
      </c>
      <c r="AB668" s="1050" t="str">
        <f t="shared" si="146"/>
        <v/>
      </c>
      <c r="AD668" s="1052" t="str">
        <f t="shared" si="147"/>
        <v/>
      </c>
      <c r="AE668" s="1053" t="str">
        <f t="shared" si="148"/>
        <v/>
      </c>
    </row>
    <row r="669" spans="5:31" ht="12.75" customHeight="1">
      <c r="E669" s="1083" t="str">
        <f t="shared" si="137"/>
        <v/>
      </c>
      <c r="G669" s="1085" t="str">
        <f t="shared" si="136"/>
        <v/>
      </c>
      <c r="H669" s="1079" t="str">
        <f t="shared" si="138"/>
        <v/>
      </c>
      <c r="J669" s="1117" t="str">
        <f t="shared" si="139"/>
        <v>-</v>
      </c>
      <c r="L669" s="1041" t="str">
        <f t="shared" si="140"/>
        <v/>
      </c>
      <c r="W669" s="1046" t="str">
        <f t="shared" si="141"/>
        <v/>
      </c>
      <c r="X669" s="1047" t="str">
        <f t="shared" si="142"/>
        <v/>
      </c>
      <c r="Y669" s="1146" t="str">
        <f t="shared" si="143"/>
        <v/>
      </c>
      <c r="Z669" s="1049" t="str">
        <f t="shared" si="144"/>
        <v/>
      </c>
      <c r="AA669" s="1049" t="str">
        <f t="shared" si="145"/>
        <v/>
      </c>
      <c r="AB669" s="1050" t="str">
        <f t="shared" si="146"/>
        <v/>
      </c>
      <c r="AD669" s="1052" t="str">
        <f t="shared" si="147"/>
        <v/>
      </c>
      <c r="AE669" s="1053" t="str">
        <f t="shared" si="148"/>
        <v/>
      </c>
    </row>
    <row r="670" spans="5:31" ht="12.75" customHeight="1">
      <c r="E670" s="1083" t="str">
        <f t="shared" si="137"/>
        <v/>
      </c>
      <c r="G670" s="1085" t="str">
        <f t="shared" si="136"/>
        <v/>
      </c>
      <c r="H670" s="1079" t="str">
        <f t="shared" si="138"/>
        <v/>
      </c>
      <c r="J670" s="1117" t="str">
        <f t="shared" si="139"/>
        <v>-</v>
      </c>
      <c r="L670" s="1041" t="str">
        <f t="shared" si="140"/>
        <v/>
      </c>
      <c r="W670" s="1046" t="str">
        <f t="shared" si="141"/>
        <v/>
      </c>
      <c r="X670" s="1047" t="str">
        <f t="shared" si="142"/>
        <v/>
      </c>
      <c r="Y670" s="1146" t="str">
        <f t="shared" si="143"/>
        <v/>
      </c>
      <c r="Z670" s="1049" t="str">
        <f t="shared" si="144"/>
        <v/>
      </c>
      <c r="AA670" s="1049" t="str">
        <f t="shared" si="145"/>
        <v/>
      </c>
      <c r="AB670" s="1050" t="str">
        <f t="shared" si="146"/>
        <v/>
      </c>
      <c r="AD670" s="1052" t="str">
        <f t="shared" si="147"/>
        <v/>
      </c>
      <c r="AE670" s="1053" t="str">
        <f t="shared" si="148"/>
        <v/>
      </c>
    </row>
    <row r="671" spans="5:31" ht="12.75" customHeight="1">
      <c r="E671" s="1083" t="str">
        <f t="shared" si="137"/>
        <v/>
      </c>
      <c r="G671" s="1085" t="str">
        <f t="shared" si="136"/>
        <v/>
      </c>
      <c r="H671" s="1079" t="str">
        <f t="shared" si="138"/>
        <v/>
      </c>
      <c r="J671" s="1117" t="str">
        <f t="shared" si="139"/>
        <v>-</v>
      </c>
      <c r="L671" s="1041" t="str">
        <f t="shared" si="140"/>
        <v/>
      </c>
      <c r="W671" s="1046" t="str">
        <f t="shared" si="141"/>
        <v/>
      </c>
      <c r="X671" s="1047" t="str">
        <f t="shared" si="142"/>
        <v/>
      </c>
      <c r="Y671" s="1146" t="str">
        <f t="shared" si="143"/>
        <v/>
      </c>
      <c r="Z671" s="1049" t="str">
        <f t="shared" si="144"/>
        <v/>
      </c>
      <c r="AA671" s="1049" t="str">
        <f t="shared" si="145"/>
        <v/>
      </c>
      <c r="AB671" s="1050" t="str">
        <f t="shared" si="146"/>
        <v/>
      </c>
      <c r="AD671" s="1052" t="str">
        <f t="shared" si="147"/>
        <v/>
      </c>
      <c r="AE671" s="1053" t="str">
        <f t="shared" si="148"/>
        <v/>
      </c>
    </row>
    <row r="672" spans="5:31" ht="12.75" customHeight="1">
      <c r="E672" s="1083" t="str">
        <f t="shared" si="137"/>
        <v/>
      </c>
      <c r="G672" s="1085" t="str">
        <f t="shared" si="136"/>
        <v/>
      </c>
      <c r="H672" s="1079" t="str">
        <f t="shared" si="138"/>
        <v/>
      </c>
      <c r="J672" s="1117" t="str">
        <f t="shared" si="139"/>
        <v>-</v>
      </c>
      <c r="L672" s="1041" t="str">
        <f t="shared" si="140"/>
        <v/>
      </c>
      <c r="W672" s="1046" t="str">
        <f t="shared" si="141"/>
        <v/>
      </c>
      <c r="X672" s="1047" t="str">
        <f t="shared" si="142"/>
        <v/>
      </c>
      <c r="Y672" s="1146" t="str">
        <f t="shared" si="143"/>
        <v/>
      </c>
      <c r="Z672" s="1049" t="str">
        <f t="shared" si="144"/>
        <v/>
      </c>
      <c r="AA672" s="1049" t="str">
        <f t="shared" si="145"/>
        <v/>
      </c>
      <c r="AB672" s="1050" t="str">
        <f t="shared" si="146"/>
        <v/>
      </c>
      <c r="AD672" s="1052" t="str">
        <f t="shared" si="147"/>
        <v/>
      </c>
      <c r="AE672" s="1053" t="str">
        <f t="shared" si="148"/>
        <v/>
      </c>
    </row>
    <row r="673" spans="5:31" ht="12.75" customHeight="1">
      <c r="E673" s="1083" t="str">
        <f t="shared" si="137"/>
        <v/>
      </c>
      <c r="G673" s="1085" t="str">
        <f t="shared" si="136"/>
        <v/>
      </c>
      <c r="H673" s="1079" t="str">
        <f t="shared" si="138"/>
        <v/>
      </c>
      <c r="J673" s="1117" t="str">
        <f t="shared" si="139"/>
        <v>-</v>
      </c>
      <c r="L673" s="1041" t="str">
        <f t="shared" si="140"/>
        <v/>
      </c>
      <c r="W673" s="1046" t="str">
        <f t="shared" si="141"/>
        <v/>
      </c>
      <c r="X673" s="1047" t="str">
        <f t="shared" si="142"/>
        <v/>
      </c>
      <c r="Y673" s="1146" t="str">
        <f t="shared" si="143"/>
        <v/>
      </c>
      <c r="Z673" s="1049" t="str">
        <f t="shared" si="144"/>
        <v/>
      </c>
      <c r="AA673" s="1049" t="str">
        <f t="shared" si="145"/>
        <v/>
      </c>
      <c r="AB673" s="1050" t="str">
        <f t="shared" si="146"/>
        <v/>
      </c>
      <c r="AD673" s="1052" t="str">
        <f t="shared" si="147"/>
        <v/>
      </c>
      <c r="AE673" s="1053" t="str">
        <f t="shared" si="148"/>
        <v/>
      </c>
    </row>
    <row r="674" spans="5:31" ht="12.75" customHeight="1">
      <c r="E674" s="1083" t="str">
        <f t="shared" si="137"/>
        <v/>
      </c>
      <c r="G674" s="1085" t="str">
        <f t="shared" si="136"/>
        <v/>
      </c>
      <c r="H674" s="1079" t="str">
        <f t="shared" si="138"/>
        <v/>
      </c>
      <c r="J674" s="1117" t="str">
        <f t="shared" si="139"/>
        <v>-</v>
      </c>
      <c r="L674" s="1041" t="str">
        <f t="shared" si="140"/>
        <v/>
      </c>
      <c r="W674" s="1046" t="str">
        <f t="shared" si="141"/>
        <v/>
      </c>
      <c r="X674" s="1047" t="str">
        <f t="shared" si="142"/>
        <v/>
      </c>
      <c r="Y674" s="1146" t="str">
        <f t="shared" si="143"/>
        <v/>
      </c>
      <c r="Z674" s="1049" t="str">
        <f t="shared" si="144"/>
        <v/>
      </c>
      <c r="AA674" s="1049" t="str">
        <f t="shared" si="145"/>
        <v/>
      </c>
      <c r="AB674" s="1050" t="str">
        <f t="shared" si="146"/>
        <v/>
      </c>
      <c r="AD674" s="1052" t="str">
        <f t="shared" si="147"/>
        <v/>
      </c>
      <c r="AE674" s="1053" t="str">
        <f t="shared" si="148"/>
        <v/>
      </c>
    </row>
    <row r="675" spans="5:31" ht="12.75" customHeight="1">
      <c r="E675" s="1083" t="str">
        <f t="shared" si="137"/>
        <v/>
      </c>
      <c r="G675" s="1085" t="str">
        <f t="shared" si="136"/>
        <v/>
      </c>
      <c r="H675" s="1079" t="str">
        <f t="shared" si="138"/>
        <v/>
      </c>
      <c r="J675" s="1117" t="str">
        <f t="shared" si="139"/>
        <v>-</v>
      </c>
      <c r="L675" s="1041" t="str">
        <f t="shared" si="140"/>
        <v/>
      </c>
      <c r="W675" s="1046" t="str">
        <f t="shared" si="141"/>
        <v/>
      </c>
      <c r="X675" s="1047" t="str">
        <f t="shared" si="142"/>
        <v/>
      </c>
      <c r="Y675" s="1146" t="str">
        <f t="shared" si="143"/>
        <v/>
      </c>
      <c r="Z675" s="1049" t="str">
        <f t="shared" si="144"/>
        <v/>
      </c>
      <c r="AA675" s="1049" t="str">
        <f t="shared" si="145"/>
        <v/>
      </c>
      <c r="AB675" s="1050" t="str">
        <f t="shared" si="146"/>
        <v/>
      </c>
      <c r="AD675" s="1052" t="str">
        <f t="shared" si="147"/>
        <v/>
      </c>
      <c r="AE675" s="1053" t="str">
        <f t="shared" si="148"/>
        <v/>
      </c>
    </row>
    <row r="676" spans="5:31" ht="12.75" customHeight="1">
      <c r="E676" s="1083" t="str">
        <f t="shared" si="137"/>
        <v/>
      </c>
      <c r="G676" s="1085" t="str">
        <f t="shared" si="136"/>
        <v/>
      </c>
      <c r="H676" s="1079" t="str">
        <f t="shared" si="138"/>
        <v/>
      </c>
      <c r="J676" s="1117" t="str">
        <f t="shared" si="139"/>
        <v>-</v>
      </c>
      <c r="L676" s="1041" t="str">
        <f t="shared" si="140"/>
        <v/>
      </c>
      <c r="W676" s="1046" t="str">
        <f t="shared" si="141"/>
        <v/>
      </c>
      <c r="X676" s="1047" t="str">
        <f t="shared" si="142"/>
        <v/>
      </c>
      <c r="Y676" s="1146" t="str">
        <f t="shared" si="143"/>
        <v/>
      </c>
      <c r="Z676" s="1049" t="str">
        <f t="shared" si="144"/>
        <v/>
      </c>
      <c r="AA676" s="1049" t="str">
        <f t="shared" si="145"/>
        <v/>
      </c>
      <c r="AB676" s="1050" t="str">
        <f t="shared" si="146"/>
        <v/>
      </c>
      <c r="AD676" s="1052" t="str">
        <f t="shared" si="147"/>
        <v/>
      </c>
      <c r="AE676" s="1053" t="str">
        <f t="shared" si="148"/>
        <v/>
      </c>
    </row>
    <row r="677" spans="5:31" ht="12.75" customHeight="1">
      <c r="E677" s="1083" t="str">
        <f t="shared" si="137"/>
        <v/>
      </c>
      <c r="G677" s="1085" t="str">
        <f t="shared" si="136"/>
        <v/>
      </c>
      <c r="H677" s="1079" t="str">
        <f t="shared" si="138"/>
        <v/>
      </c>
      <c r="J677" s="1117" t="str">
        <f t="shared" si="139"/>
        <v>-</v>
      </c>
      <c r="L677" s="1041" t="str">
        <f t="shared" si="140"/>
        <v/>
      </c>
      <c r="W677" s="1046" t="str">
        <f t="shared" si="141"/>
        <v/>
      </c>
      <c r="X677" s="1047" t="str">
        <f t="shared" si="142"/>
        <v/>
      </c>
      <c r="Y677" s="1146" t="str">
        <f t="shared" si="143"/>
        <v/>
      </c>
      <c r="Z677" s="1049" t="str">
        <f t="shared" si="144"/>
        <v/>
      </c>
      <c r="AA677" s="1049" t="str">
        <f t="shared" si="145"/>
        <v/>
      </c>
      <c r="AB677" s="1050" t="str">
        <f t="shared" si="146"/>
        <v/>
      </c>
      <c r="AD677" s="1052" t="str">
        <f t="shared" si="147"/>
        <v/>
      </c>
      <c r="AE677" s="1053" t="str">
        <f t="shared" si="148"/>
        <v/>
      </c>
    </row>
    <row r="678" spans="5:31" ht="12.75" customHeight="1">
      <c r="E678" s="1083" t="str">
        <f t="shared" si="137"/>
        <v/>
      </c>
      <c r="G678" s="1085" t="str">
        <f t="shared" si="136"/>
        <v/>
      </c>
      <c r="H678" s="1079" t="str">
        <f t="shared" si="138"/>
        <v/>
      </c>
      <c r="J678" s="1117" t="str">
        <f t="shared" si="139"/>
        <v>-</v>
      </c>
      <c r="L678" s="1041" t="str">
        <f t="shared" si="140"/>
        <v/>
      </c>
      <c r="W678" s="1046" t="str">
        <f t="shared" si="141"/>
        <v/>
      </c>
      <c r="X678" s="1047" t="str">
        <f t="shared" si="142"/>
        <v/>
      </c>
      <c r="Y678" s="1146" t="str">
        <f t="shared" si="143"/>
        <v/>
      </c>
      <c r="Z678" s="1049" t="str">
        <f t="shared" si="144"/>
        <v/>
      </c>
      <c r="AA678" s="1049" t="str">
        <f t="shared" si="145"/>
        <v/>
      </c>
      <c r="AB678" s="1050" t="str">
        <f t="shared" si="146"/>
        <v/>
      </c>
      <c r="AD678" s="1052" t="str">
        <f t="shared" si="147"/>
        <v/>
      </c>
      <c r="AE678" s="1053" t="str">
        <f t="shared" si="148"/>
        <v/>
      </c>
    </row>
    <row r="679" spans="5:31" ht="12.75" customHeight="1">
      <c r="E679" s="1083" t="str">
        <f t="shared" si="137"/>
        <v/>
      </c>
      <c r="G679" s="1085" t="str">
        <f t="shared" si="136"/>
        <v/>
      </c>
      <c r="H679" s="1079" t="str">
        <f t="shared" si="138"/>
        <v/>
      </c>
      <c r="J679" s="1117" t="str">
        <f t="shared" si="139"/>
        <v>-</v>
      </c>
      <c r="L679" s="1041" t="str">
        <f t="shared" si="140"/>
        <v/>
      </c>
      <c r="W679" s="1046" t="str">
        <f t="shared" si="141"/>
        <v/>
      </c>
      <c r="X679" s="1047" t="str">
        <f t="shared" si="142"/>
        <v/>
      </c>
      <c r="Y679" s="1146" t="str">
        <f t="shared" si="143"/>
        <v/>
      </c>
      <c r="Z679" s="1049" t="str">
        <f t="shared" si="144"/>
        <v/>
      </c>
      <c r="AA679" s="1049" t="str">
        <f t="shared" si="145"/>
        <v/>
      </c>
      <c r="AB679" s="1050" t="str">
        <f t="shared" si="146"/>
        <v/>
      </c>
      <c r="AD679" s="1052" t="str">
        <f t="shared" si="147"/>
        <v/>
      </c>
      <c r="AE679" s="1053" t="str">
        <f t="shared" si="148"/>
        <v/>
      </c>
    </row>
    <row r="680" spans="5:31" ht="12.75" customHeight="1">
      <c r="E680" s="1083" t="str">
        <f t="shared" si="137"/>
        <v/>
      </c>
      <c r="G680" s="1085" t="str">
        <f t="shared" si="136"/>
        <v/>
      </c>
      <c r="H680" s="1079" t="str">
        <f t="shared" si="138"/>
        <v/>
      </c>
      <c r="J680" s="1117" t="str">
        <f t="shared" si="139"/>
        <v>-</v>
      </c>
      <c r="L680" s="1041" t="str">
        <f t="shared" si="140"/>
        <v/>
      </c>
      <c r="W680" s="1046" t="str">
        <f t="shared" si="141"/>
        <v/>
      </c>
      <c r="X680" s="1047" t="str">
        <f t="shared" si="142"/>
        <v/>
      </c>
      <c r="Y680" s="1146" t="str">
        <f t="shared" si="143"/>
        <v/>
      </c>
      <c r="Z680" s="1049" t="str">
        <f t="shared" si="144"/>
        <v/>
      </c>
      <c r="AA680" s="1049" t="str">
        <f t="shared" si="145"/>
        <v/>
      </c>
      <c r="AB680" s="1050" t="str">
        <f t="shared" si="146"/>
        <v/>
      </c>
      <c r="AD680" s="1052" t="str">
        <f t="shared" si="147"/>
        <v/>
      </c>
      <c r="AE680" s="1053" t="str">
        <f t="shared" si="148"/>
        <v/>
      </c>
    </row>
    <row r="681" spans="5:31" ht="12.75" customHeight="1">
      <c r="E681" s="1083" t="str">
        <f t="shared" si="137"/>
        <v/>
      </c>
      <c r="G681" s="1085" t="str">
        <f t="shared" si="136"/>
        <v/>
      </c>
      <c r="H681" s="1079" t="str">
        <f t="shared" si="138"/>
        <v/>
      </c>
      <c r="J681" s="1117" t="str">
        <f t="shared" si="139"/>
        <v>-</v>
      </c>
      <c r="L681" s="1041" t="str">
        <f t="shared" si="140"/>
        <v/>
      </c>
      <c r="W681" s="1046" t="str">
        <f t="shared" si="141"/>
        <v/>
      </c>
      <c r="X681" s="1047" t="str">
        <f t="shared" si="142"/>
        <v/>
      </c>
      <c r="Y681" s="1146" t="str">
        <f t="shared" si="143"/>
        <v/>
      </c>
      <c r="Z681" s="1049" t="str">
        <f t="shared" si="144"/>
        <v/>
      </c>
      <c r="AA681" s="1049" t="str">
        <f t="shared" si="145"/>
        <v/>
      </c>
      <c r="AB681" s="1050" t="str">
        <f t="shared" si="146"/>
        <v/>
      </c>
      <c r="AD681" s="1052" t="str">
        <f t="shared" si="147"/>
        <v/>
      </c>
      <c r="AE681" s="1053" t="str">
        <f t="shared" si="148"/>
        <v/>
      </c>
    </row>
    <row r="682" spans="5:31" ht="12.75" customHeight="1">
      <c r="E682" s="1083" t="str">
        <f t="shared" si="137"/>
        <v/>
      </c>
      <c r="G682" s="1085" t="str">
        <f t="shared" si="136"/>
        <v/>
      </c>
      <c r="H682" s="1079" t="str">
        <f t="shared" si="138"/>
        <v/>
      </c>
      <c r="J682" s="1117" t="str">
        <f t="shared" si="139"/>
        <v>-</v>
      </c>
      <c r="L682" s="1041" t="str">
        <f t="shared" si="140"/>
        <v/>
      </c>
      <c r="W682" s="1046" t="str">
        <f t="shared" si="141"/>
        <v/>
      </c>
      <c r="X682" s="1047" t="str">
        <f t="shared" si="142"/>
        <v/>
      </c>
      <c r="Y682" s="1146" t="str">
        <f t="shared" si="143"/>
        <v/>
      </c>
      <c r="Z682" s="1049" t="str">
        <f t="shared" si="144"/>
        <v/>
      </c>
      <c r="AA682" s="1049" t="str">
        <f t="shared" si="145"/>
        <v/>
      </c>
      <c r="AB682" s="1050" t="str">
        <f t="shared" si="146"/>
        <v/>
      </c>
      <c r="AD682" s="1052" t="str">
        <f t="shared" si="147"/>
        <v/>
      </c>
      <c r="AE682" s="1053" t="str">
        <f t="shared" si="148"/>
        <v/>
      </c>
    </row>
    <row r="683" spans="5:31" ht="12.75" customHeight="1">
      <c r="E683" s="1083" t="str">
        <f t="shared" si="137"/>
        <v/>
      </c>
      <c r="G683" s="1085" t="str">
        <f t="shared" si="136"/>
        <v/>
      </c>
      <c r="H683" s="1079" t="str">
        <f t="shared" si="138"/>
        <v/>
      </c>
      <c r="J683" s="1117" t="str">
        <f t="shared" si="139"/>
        <v>-</v>
      </c>
      <c r="L683" s="1041" t="str">
        <f t="shared" si="140"/>
        <v/>
      </c>
      <c r="W683" s="1046" t="str">
        <f t="shared" si="141"/>
        <v/>
      </c>
      <c r="X683" s="1047" t="str">
        <f t="shared" si="142"/>
        <v/>
      </c>
      <c r="Y683" s="1146" t="str">
        <f t="shared" si="143"/>
        <v/>
      </c>
      <c r="Z683" s="1049" t="str">
        <f t="shared" si="144"/>
        <v/>
      </c>
      <c r="AA683" s="1049" t="str">
        <f t="shared" si="145"/>
        <v/>
      </c>
      <c r="AB683" s="1050" t="str">
        <f t="shared" si="146"/>
        <v/>
      </c>
      <c r="AD683" s="1052" t="str">
        <f t="shared" si="147"/>
        <v/>
      </c>
      <c r="AE683" s="1053" t="str">
        <f t="shared" si="148"/>
        <v/>
      </c>
    </row>
    <row r="684" spans="5:31" ht="12.75" customHeight="1">
      <c r="E684" s="1083" t="str">
        <f t="shared" si="137"/>
        <v/>
      </c>
      <c r="G684" s="1085" t="str">
        <f t="shared" si="136"/>
        <v/>
      </c>
      <c r="H684" s="1079" t="str">
        <f t="shared" si="138"/>
        <v/>
      </c>
      <c r="J684" s="1117" t="str">
        <f t="shared" si="139"/>
        <v>-</v>
      </c>
      <c r="L684" s="1041" t="str">
        <f t="shared" si="140"/>
        <v/>
      </c>
      <c r="W684" s="1046" t="str">
        <f t="shared" si="141"/>
        <v/>
      </c>
      <c r="X684" s="1047" t="str">
        <f t="shared" si="142"/>
        <v/>
      </c>
      <c r="Y684" s="1146" t="str">
        <f t="shared" si="143"/>
        <v/>
      </c>
      <c r="Z684" s="1049" t="str">
        <f t="shared" si="144"/>
        <v/>
      </c>
      <c r="AA684" s="1049" t="str">
        <f t="shared" si="145"/>
        <v/>
      </c>
      <c r="AB684" s="1050" t="str">
        <f t="shared" si="146"/>
        <v/>
      </c>
      <c r="AD684" s="1052" t="str">
        <f t="shared" si="147"/>
        <v/>
      </c>
      <c r="AE684" s="1053" t="str">
        <f t="shared" si="148"/>
        <v/>
      </c>
    </row>
    <row r="685" spans="5:31" ht="12.75" customHeight="1">
      <c r="E685" s="1083" t="str">
        <f t="shared" si="137"/>
        <v/>
      </c>
      <c r="G685" s="1085" t="str">
        <f t="shared" si="136"/>
        <v/>
      </c>
      <c r="H685" s="1079" t="str">
        <f t="shared" si="138"/>
        <v/>
      </c>
      <c r="J685" s="1117" t="str">
        <f t="shared" si="139"/>
        <v>-</v>
      </c>
      <c r="L685" s="1041" t="str">
        <f t="shared" si="140"/>
        <v/>
      </c>
      <c r="W685" s="1046" t="str">
        <f t="shared" si="141"/>
        <v/>
      </c>
      <c r="X685" s="1047" t="str">
        <f t="shared" si="142"/>
        <v/>
      </c>
      <c r="Y685" s="1146" t="str">
        <f t="shared" si="143"/>
        <v/>
      </c>
      <c r="Z685" s="1049" t="str">
        <f t="shared" si="144"/>
        <v/>
      </c>
      <c r="AA685" s="1049" t="str">
        <f t="shared" si="145"/>
        <v/>
      </c>
      <c r="AB685" s="1050" t="str">
        <f t="shared" si="146"/>
        <v/>
      </c>
      <c r="AD685" s="1052" t="str">
        <f t="shared" si="147"/>
        <v/>
      </c>
      <c r="AE685" s="1053" t="str">
        <f t="shared" si="148"/>
        <v/>
      </c>
    </row>
    <row r="686" spans="5:31" ht="12.75" customHeight="1">
      <c r="E686" s="1083" t="str">
        <f t="shared" si="137"/>
        <v/>
      </c>
      <c r="G686" s="1085" t="str">
        <f t="shared" si="136"/>
        <v/>
      </c>
      <c r="H686" s="1079" t="str">
        <f t="shared" si="138"/>
        <v/>
      </c>
      <c r="J686" s="1117" t="str">
        <f t="shared" si="139"/>
        <v>-</v>
      </c>
      <c r="L686" s="1041" t="str">
        <f t="shared" si="140"/>
        <v/>
      </c>
      <c r="W686" s="1046" t="str">
        <f t="shared" si="141"/>
        <v/>
      </c>
      <c r="X686" s="1047" t="str">
        <f t="shared" si="142"/>
        <v/>
      </c>
      <c r="Y686" s="1146" t="str">
        <f t="shared" si="143"/>
        <v/>
      </c>
      <c r="Z686" s="1049" t="str">
        <f t="shared" si="144"/>
        <v/>
      </c>
      <c r="AA686" s="1049" t="str">
        <f t="shared" si="145"/>
        <v/>
      </c>
      <c r="AB686" s="1050" t="str">
        <f t="shared" si="146"/>
        <v/>
      </c>
      <c r="AD686" s="1052" t="str">
        <f t="shared" si="147"/>
        <v/>
      </c>
      <c r="AE686" s="1053" t="str">
        <f t="shared" si="148"/>
        <v/>
      </c>
    </row>
    <row r="687" spans="5:31" ht="12.75" customHeight="1">
      <c r="E687" s="1083" t="str">
        <f t="shared" si="137"/>
        <v/>
      </c>
      <c r="G687" s="1085" t="str">
        <f t="shared" si="136"/>
        <v/>
      </c>
      <c r="H687" s="1079" t="str">
        <f t="shared" si="138"/>
        <v/>
      </c>
      <c r="J687" s="1117" t="str">
        <f t="shared" si="139"/>
        <v>-</v>
      </c>
      <c r="L687" s="1041" t="str">
        <f t="shared" si="140"/>
        <v/>
      </c>
      <c r="W687" s="1046" t="str">
        <f t="shared" si="141"/>
        <v/>
      </c>
      <c r="X687" s="1047" t="str">
        <f t="shared" si="142"/>
        <v/>
      </c>
      <c r="Y687" s="1146" t="str">
        <f t="shared" si="143"/>
        <v/>
      </c>
      <c r="Z687" s="1049" t="str">
        <f t="shared" si="144"/>
        <v/>
      </c>
      <c r="AA687" s="1049" t="str">
        <f t="shared" si="145"/>
        <v/>
      </c>
      <c r="AB687" s="1050" t="str">
        <f t="shared" si="146"/>
        <v/>
      </c>
      <c r="AD687" s="1052" t="str">
        <f t="shared" si="147"/>
        <v/>
      </c>
      <c r="AE687" s="1053" t="str">
        <f t="shared" si="148"/>
        <v/>
      </c>
    </row>
    <row r="688" spans="5:31" ht="12.75" customHeight="1">
      <c r="E688" s="1083" t="str">
        <f t="shared" si="137"/>
        <v/>
      </c>
      <c r="G688" s="1085" t="str">
        <f t="shared" si="136"/>
        <v/>
      </c>
      <c r="H688" s="1079" t="str">
        <f t="shared" si="138"/>
        <v/>
      </c>
      <c r="J688" s="1117" t="str">
        <f t="shared" si="139"/>
        <v>-</v>
      </c>
      <c r="L688" s="1041" t="str">
        <f t="shared" si="140"/>
        <v/>
      </c>
      <c r="W688" s="1046" t="str">
        <f t="shared" si="141"/>
        <v/>
      </c>
      <c r="X688" s="1047" t="str">
        <f t="shared" si="142"/>
        <v/>
      </c>
      <c r="Y688" s="1146" t="str">
        <f t="shared" si="143"/>
        <v/>
      </c>
      <c r="Z688" s="1049" t="str">
        <f t="shared" si="144"/>
        <v/>
      </c>
      <c r="AA688" s="1049" t="str">
        <f t="shared" si="145"/>
        <v/>
      </c>
      <c r="AB688" s="1050" t="str">
        <f t="shared" si="146"/>
        <v/>
      </c>
      <c r="AD688" s="1052" t="str">
        <f t="shared" si="147"/>
        <v/>
      </c>
      <c r="AE688" s="1053" t="str">
        <f t="shared" si="148"/>
        <v/>
      </c>
    </row>
    <row r="689" spans="5:31" ht="12.75" customHeight="1">
      <c r="E689" s="1083" t="str">
        <f t="shared" si="137"/>
        <v/>
      </c>
      <c r="G689" s="1085" t="str">
        <f t="shared" si="136"/>
        <v/>
      </c>
      <c r="H689" s="1079" t="str">
        <f t="shared" si="138"/>
        <v/>
      </c>
      <c r="J689" s="1117" t="str">
        <f t="shared" si="139"/>
        <v>-</v>
      </c>
      <c r="L689" s="1041" t="str">
        <f t="shared" si="140"/>
        <v/>
      </c>
      <c r="W689" s="1046" t="str">
        <f t="shared" si="141"/>
        <v/>
      </c>
      <c r="X689" s="1047" t="str">
        <f t="shared" si="142"/>
        <v/>
      </c>
      <c r="Y689" s="1146" t="str">
        <f t="shared" si="143"/>
        <v/>
      </c>
      <c r="Z689" s="1049" t="str">
        <f t="shared" si="144"/>
        <v/>
      </c>
      <c r="AA689" s="1049" t="str">
        <f t="shared" si="145"/>
        <v/>
      </c>
      <c r="AB689" s="1050" t="str">
        <f t="shared" si="146"/>
        <v/>
      </c>
      <c r="AD689" s="1052" t="str">
        <f t="shared" si="147"/>
        <v/>
      </c>
      <c r="AE689" s="1053" t="str">
        <f t="shared" si="148"/>
        <v/>
      </c>
    </row>
    <row r="690" spans="5:31" ht="12.75" customHeight="1">
      <c r="E690" s="1083" t="str">
        <f t="shared" si="137"/>
        <v/>
      </c>
      <c r="G690" s="1085" t="str">
        <f t="shared" si="136"/>
        <v/>
      </c>
      <c r="H690" s="1079" t="str">
        <f t="shared" si="138"/>
        <v/>
      </c>
      <c r="J690" s="1117" t="str">
        <f t="shared" si="139"/>
        <v>-</v>
      </c>
      <c r="L690" s="1041" t="str">
        <f t="shared" si="140"/>
        <v/>
      </c>
      <c r="W690" s="1046" t="str">
        <f t="shared" si="141"/>
        <v/>
      </c>
      <c r="X690" s="1047" t="str">
        <f t="shared" si="142"/>
        <v/>
      </c>
      <c r="Y690" s="1146" t="str">
        <f t="shared" si="143"/>
        <v/>
      </c>
      <c r="Z690" s="1049" t="str">
        <f t="shared" si="144"/>
        <v/>
      </c>
      <c r="AA690" s="1049" t="str">
        <f t="shared" si="145"/>
        <v/>
      </c>
      <c r="AB690" s="1050" t="str">
        <f t="shared" si="146"/>
        <v/>
      </c>
      <c r="AD690" s="1052" t="str">
        <f t="shared" si="147"/>
        <v/>
      </c>
      <c r="AE690" s="1053" t="str">
        <f t="shared" si="148"/>
        <v/>
      </c>
    </row>
    <row r="691" spans="5:31" ht="12.75" customHeight="1">
      <c r="E691" s="1083" t="str">
        <f t="shared" si="137"/>
        <v/>
      </c>
      <c r="G691" s="1085" t="str">
        <f t="shared" si="136"/>
        <v/>
      </c>
      <c r="H691" s="1079" t="str">
        <f t="shared" si="138"/>
        <v/>
      </c>
      <c r="J691" s="1117" t="str">
        <f t="shared" si="139"/>
        <v>-</v>
      </c>
      <c r="L691" s="1041" t="str">
        <f t="shared" si="140"/>
        <v/>
      </c>
      <c r="W691" s="1046" t="str">
        <f t="shared" si="141"/>
        <v/>
      </c>
      <c r="X691" s="1047" t="str">
        <f t="shared" si="142"/>
        <v/>
      </c>
      <c r="Y691" s="1146" t="str">
        <f t="shared" si="143"/>
        <v/>
      </c>
      <c r="Z691" s="1049" t="str">
        <f t="shared" si="144"/>
        <v/>
      </c>
      <c r="AA691" s="1049" t="str">
        <f t="shared" si="145"/>
        <v/>
      </c>
      <c r="AB691" s="1050" t="str">
        <f t="shared" si="146"/>
        <v/>
      </c>
      <c r="AD691" s="1052" t="str">
        <f t="shared" si="147"/>
        <v/>
      </c>
      <c r="AE691" s="1053" t="str">
        <f t="shared" si="148"/>
        <v/>
      </c>
    </row>
    <row r="692" spans="5:31" ht="12.75" customHeight="1">
      <c r="E692" s="1083" t="str">
        <f t="shared" si="137"/>
        <v/>
      </c>
      <c r="G692" s="1085" t="str">
        <f t="shared" si="136"/>
        <v/>
      </c>
      <c r="H692" s="1079" t="str">
        <f t="shared" si="138"/>
        <v/>
      </c>
      <c r="J692" s="1117" t="str">
        <f t="shared" si="139"/>
        <v>-</v>
      </c>
      <c r="L692" s="1041" t="str">
        <f t="shared" si="140"/>
        <v/>
      </c>
      <c r="W692" s="1046" t="str">
        <f t="shared" si="141"/>
        <v/>
      </c>
      <c r="X692" s="1047" t="str">
        <f t="shared" si="142"/>
        <v/>
      </c>
      <c r="Y692" s="1146" t="str">
        <f t="shared" si="143"/>
        <v/>
      </c>
      <c r="Z692" s="1049" t="str">
        <f t="shared" si="144"/>
        <v/>
      </c>
      <c r="AA692" s="1049" t="str">
        <f t="shared" si="145"/>
        <v/>
      </c>
      <c r="AB692" s="1050" t="str">
        <f t="shared" si="146"/>
        <v/>
      </c>
      <c r="AD692" s="1052" t="str">
        <f t="shared" si="147"/>
        <v/>
      </c>
      <c r="AE692" s="1053" t="str">
        <f t="shared" si="148"/>
        <v/>
      </c>
    </row>
    <row r="693" spans="5:31" ht="12.75" customHeight="1">
      <c r="E693" s="1083" t="str">
        <f t="shared" si="137"/>
        <v/>
      </c>
      <c r="G693" s="1085" t="str">
        <f t="shared" si="136"/>
        <v/>
      </c>
      <c r="H693" s="1079" t="str">
        <f t="shared" si="138"/>
        <v/>
      </c>
      <c r="J693" s="1117" t="str">
        <f t="shared" si="139"/>
        <v>-</v>
      </c>
      <c r="L693" s="1041" t="str">
        <f t="shared" si="140"/>
        <v/>
      </c>
      <c r="W693" s="1046" t="str">
        <f t="shared" si="141"/>
        <v/>
      </c>
      <c r="X693" s="1047" t="str">
        <f t="shared" si="142"/>
        <v/>
      </c>
      <c r="Y693" s="1146" t="str">
        <f t="shared" si="143"/>
        <v/>
      </c>
      <c r="Z693" s="1049" t="str">
        <f t="shared" si="144"/>
        <v/>
      </c>
      <c r="AA693" s="1049" t="str">
        <f t="shared" si="145"/>
        <v/>
      </c>
      <c r="AB693" s="1050" t="str">
        <f t="shared" si="146"/>
        <v/>
      </c>
      <c r="AD693" s="1052" t="str">
        <f t="shared" si="147"/>
        <v/>
      </c>
      <c r="AE693" s="1053" t="str">
        <f t="shared" si="148"/>
        <v/>
      </c>
    </row>
    <row r="694" spans="5:31" ht="12.75" customHeight="1">
      <c r="E694" s="1083" t="str">
        <f t="shared" si="137"/>
        <v/>
      </c>
      <c r="G694" s="1085" t="str">
        <f t="shared" si="136"/>
        <v/>
      </c>
      <c r="H694" s="1079" t="str">
        <f t="shared" si="138"/>
        <v/>
      </c>
      <c r="J694" s="1117" t="str">
        <f t="shared" si="139"/>
        <v>-</v>
      </c>
      <c r="L694" s="1041" t="str">
        <f t="shared" si="140"/>
        <v/>
      </c>
      <c r="W694" s="1046" t="str">
        <f t="shared" si="141"/>
        <v/>
      </c>
      <c r="X694" s="1047" t="str">
        <f t="shared" si="142"/>
        <v/>
      </c>
      <c r="Y694" s="1146" t="str">
        <f t="shared" si="143"/>
        <v/>
      </c>
      <c r="Z694" s="1049" t="str">
        <f t="shared" si="144"/>
        <v/>
      </c>
      <c r="AA694" s="1049" t="str">
        <f t="shared" si="145"/>
        <v/>
      </c>
      <c r="AB694" s="1050" t="str">
        <f t="shared" si="146"/>
        <v/>
      </c>
      <c r="AD694" s="1052" t="str">
        <f t="shared" si="147"/>
        <v/>
      </c>
      <c r="AE694" s="1053" t="str">
        <f t="shared" si="148"/>
        <v/>
      </c>
    </row>
    <row r="695" spans="5:31" ht="12.75" customHeight="1">
      <c r="E695" s="1083" t="str">
        <f t="shared" si="137"/>
        <v/>
      </c>
      <c r="H695" s="1079" t="str">
        <f t="shared" si="138"/>
        <v/>
      </c>
      <c r="J695" s="1117" t="str">
        <f t="shared" si="139"/>
        <v>-</v>
      </c>
      <c r="L695" s="1041" t="str">
        <f t="shared" si="140"/>
        <v/>
      </c>
      <c r="W695" s="1046" t="str">
        <f t="shared" si="141"/>
        <v/>
      </c>
      <c r="X695" s="1047" t="str">
        <f t="shared" si="142"/>
        <v/>
      </c>
      <c r="Y695" s="1146" t="str">
        <f t="shared" si="143"/>
        <v/>
      </c>
      <c r="Z695" s="1049" t="str">
        <f t="shared" si="144"/>
        <v/>
      </c>
      <c r="AA695" s="1049" t="str">
        <f t="shared" si="145"/>
        <v/>
      </c>
      <c r="AB695" s="1050" t="str">
        <f t="shared" si="146"/>
        <v/>
      </c>
      <c r="AD695" s="1052" t="str">
        <f t="shared" si="147"/>
        <v/>
      </c>
      <c r="AE695" s="1053" t="str">
        <f t="shared" si="148"/>
        <v/>
      </c>
    </row>
    <row r="696" spans="5:31" ht="12.75" customHeight="1">
      <c r="E696" s="1083" t="str">
        <f t="shared" si="137"/>
        <v/>
      </c>
      <c r="H696" s="1079" t="str">
        <f t="shared" si="138"/>
        <v/>
      </c>
      <c r="J696" s="1117" t="str">
        <f t="shared" si="139"/>
        <v>-</v>
      </c>
      <c r="L696" s="1041" t="str">
        <f t="shared" si="140"/>
        <v/>
      </c>
      <c r="W696" s="1046" t="str">
        <f t="shared" si="141"/>
        <v/>
      </c>
      <c r="X696" s="1047" t="str">
        <f t="shared" si="142"/>
        <v/>
      </c>
      <c r="Y696" s="1146" t="str">
        <f t="shared" si="143"/>
        <v/>
      </c>
      <c r="Z696" s="1049" t="str">
        <f t="shared" si="144"/>
        <v/>
      </c>
      <c r="AA696" s="1049" t="str">
        <f t="shared" si="145"/>
        <v/>
      </c>
      <c r="AB696" s="1050" t="str">
        <f t="shared" si="146"/>
        <v/>
      </c>
      <c r="AD696" s="1052" t="str">
        <f t="shared" si="147"/>
        <v/>
      </c>
      <c r="AE696" s="1053" t="str">
        <f t="shared" si="148"/>
        <v/>
      </c>
    </row>
    <row r="697" spans="5:31" ht="12.75" customHeight="1">
      <c r="E697" s="1083" t="str">
        <f t="shared" si="137"/>
        <v/>
      </c>
      <c r="H697" s="1079" t="str">
        <f t="shared" si="138"/>
        <v/>
      </c>
      <c r="J697" s="1117" t="str">
        <f t="shared" si="139"/>
        <v>-</v>
      </c>
      <c r="L697" s="1041" t="str">
        <f t="shared" si="140"/>
        <v/>
      </c>
      <c r="W697" s="1046" t="str">
        <f t="shared" si="141"/>
        <v/>
      </c>
      <c r="X697" s="1047" t="str">
        <f t="shared" si="142"/>
        <v/>
      </c>
      <c r="Y697" s="1146" t="str">
        <f t="shared" si="143"/>
        <v/>
      </c>
      <c r="Z697" s="1049" t="str">
        <f t="shared" si="144"/>
        <v/>
      </c>
      <c r="AA697" s="1049" t="str">
        <f t="shared" si="145"/>
        <v/>
      </c>
      <c r="AB697" s="1050" t="str">
        <f t="shared" si="146"/>
        <v/>
      </c>
      <c r="AD697" s="1052" t="str">
        <f t="shared" si="147"/>
        <v/>
      </c>
      <c r="AE697" s="1053" t="str">
        <f t="shared" si="148"/>
        <v/>
      </c>
    </row>
    <row r="698" spans="5:31" ht="12.75" customHeight="1">
      <c r="E698" s="1083" t="str">
        <f t="shared" si="137"/>
        <v/>
      </c>
      <c r="H698" s="1079" t="str">
        <f t="shared" si="138"/>
        <v/>
      </c>
      <c r="J698" s="1117" t="str">
        <f t="shared" si="139"/>
        <v>-</v>
      </c>
      <c r="L698" s="1041" t="str">
        <f t="shared" si="140"/>
        <v/>
      </c>
      <c r="W698" s="1046" t="str">
        <f t="shared" si="141"/>
        <v/>
      </c>
      <c r="X698" s="1047" t="str">
        <f t="shared" si="142"/>
        <v/>
      </c>
      <c r="Y698" s="1146" t="str">
        <f t="shared" si="143"/>
        <v/>
      </c>
      <c r="Z698" s="1049" t="str">
        <f t="shared" si="144"/>
        <v/>
      </c>
      <c r="AA698" s="1049" t="str">
        <f t="shared" si="145"/>
        <v/>
      </c>
      <c r="AB698" s="1050" t="str">
        <f t="shared" si="146"/>
        <v/>
      </c>
      <c r="AD698" s="1052" t="str">
        <f t="shared" si="147"/>
        <v/>
      </c>
      <c r="AE698" s="1053" t="str">
        <f t="shared" si="148"/>
        <v/>
      </c>
    </row>
    <row r="699" spans="5:31" ht="12.75" customHeight="1">
      <c r="E699" s="1083" t="str">
        <f t="shared" si="137"/>
        <v/>
      </c>
      <c r="H699" s="1079" t="str">
        <f t="shared" si="138"/>
        <v/>
      </c>
      <c r="J699" s="1117" t="str">
        <f t="shared" si="139"/>
        <v>-</v>
      </c>
      <c r="L699" s="1041" t="str">
        <f t="shared" si="140"/>
        <v/>
      </c>
      <c r="W699" s="1046" t="str">
        <f t="shared" si="141"/>
        <v/>
      </c>
      <c r="X699" s="1047" t="str">
        <f t="shared" si="142"/>
        <v/>
      </c>
      <c r="Y699" s="1146" t="str">
        <f t="shared" si="143"/>
        <v/>
      </c>
      <c r="Z699" s="1049" t="str">
        <f t="shared" si="144"/>
        <v/>
      </c>
      <c r="AA699" s="1049" t="str">
        <f t="shared" si="145"/>
        <v/>
      </c>
      <c r="AB699" s="1050" t="str">
        <f t="shared" si="146"/>
        <v/>
      </c>
      <c r="AD699" s="1052" t="str">
        <f t="shared" si="147"/>
        <v/>
      </c>
      <c r="AE699" s="1053" t="str">
        <f t="shared" si="148"/>
        <v/>
      </c>
    </row>
    <row r="700" spans="5:31" ht="12.75" customHeight="1">
      <c r="E700" s="1083" t="str">
        <f t="shared" si="137"/>
        <v/>
      </c>
      <c r="H700" s="1079" t="str">
        <f t="shared" si="138"/>
        <v/>
      </c>
      <c r="J700" s="1117" t="str">
        <f t="shared" si="139"/>
        <v>-</v>
      </c>
      <c r="L700" s="1041" t="str">
        <f t="shared" si="140"/>
        <v/>
      </c>
      <c r="W700" s="1046" t="str">
        <f t="shared" si="141"/>
        <v/>
      </c>
      <c r="X700" s="1047" t="str">
        <f t="shared" si="142"/>
        <v/>
      </c>
      <c r="Y700" s="1146" t="str">
        <f t="shared" si="143"/>
        <v/>
      </c>
      <c r="Z700" s="1049" t="str">
        <f t="shared" si="144"/>
        <v/>
      </c>
      <c r="AA700" s="1049" t="str">
        <f t="shared" si="145"/>
        <v/>
      </c>
      <c r="AB700" s="1050" t="str">
        <f t="shared" si="146"/>
        <v/>
      </c>
      <c r="AD700" s="1052" t="str">
        <f t="shared" si="147"/>
        <v/>
      </c>
      <c r="AE700" s="1053" t="str">
        <f t="shared" si="148"/>
        <v/>
      </c>
    </row>
    <row r="701" spans="5:31" ht="12.75" customHeight="1">
      <c r="E701" s="1083" t="str">
        <f t="shared" si="137"/>
        <v/>
      </c>
      <c r="H701" s="1079" t="str">
        <f t="shared" si="138"/>
        <v/>
      </c>
      <c r="J701" s="1117" t="str">
        <f t="shared" si="139"/>
        <v>-</v>
      </c>
      <c r="L701" s="1041" t="str">
        <f t="shared" si="140"/>
        <v/>
      </c>
      <c r="W701" s="1046" t="str">
        <f t="shared" si="141"/>
        <v/>
      </c>
      <c r="X701" s="1047" t="str">
        <f t="shared" si="142"/>
        <v/>
      </c>
      <c r="Y701" s="1146" t="str">
        <f t="shared" si="143"/>
        <v/>
      </c>
      <c r="Z701" s="1049" t="str">
        <f t="shared" si="144"/>
        <v/>
      </c>
      <c r="AA701" s="1049" t="str">
        <f t="shared" si="145"/>
        <v/>
      </c>
      <c r="AB701" s="1050" t="str">
        <f t="shared" si="146"/>
        <v/>
      </c>
      <c r="AD701" s="1052" t="str">
        <f t="shared" si="147"/>
        <v/>
      </c>
      <c r="AE701" s="1053" t="str">
        <f t="shared" si="148"/>
        <v/>
      </c>
    </row>
    <row r="702" spans="5:31" ht="12.75" customHeight="1">
      <c r="E702" s="1083" t="str">
        <f t="shared" si="137"/>
        <v/>
      </c>
      <c r="H702" s="1079" t="str">
        <f t="shared" si="138"/>
        <v/>
      </c>
      <c r="J702" s="1117" t="str">
        <f t="shared" si="139"/>
        <v>-</v>
      </c>
      <c r="L702" s="1041" t="str">
        <f t="shared" si="140"/>
        <v/>
      </c>
      <c r="W702" s="1046" t="str">
        <f t="shared" si="141"/>
        <v/>
      </c>
      <c r="X702" s="1047" t="str">
        <f t="shared" si="142"/>
        <v/>
      </c>
      <c r="Y702" s="1146" t="str">
        <f t="shared" si="143"/>
        <v/>
      </c>
      <c r="Z702" s="1049" t="str">
        <f t="shared" si="144"/>
        <v/>
      </c>
      <c r="AA702" s="1049" t="str">
        <f t="shared" si="145"/>
        <v/>
      </c>
      <c r="AB702" s="1050" t="str">
        <f t="shared" si="146"/>
        <v/>
      </c>
      <c r="AD702" s="1052" t="str">
        <f t="shared" si="147"/>
        <v/>
      </c>
      <c r="AE702" s="1053" t="str">
        <f t="shared" si="148"/>
        <v/>
      </c>
    </row>
    <row r="703" spans="5:31" ht="12.75" customHeight="1">
      <c r="E703" s="1083" t="str">
        <f t="shared" si="137"/>
        <v/>
      </c>
      <c r="H703" s="1079" t="str">
        <f t="shared" si="138"/>
        <v/>
      </c>
      <c r="J703" s="1117" t="str">
        <f t="shared" si="139"/>
        <v>-</v>
      </c>
      <c r="L703" s="1041" t="str">
        <f t="shared" si="140"/>
        <v/>
      </c>
      <c r="W703" s="1046" t="str">
        <f t="shared" si="141"/>
        <v/>
      </c>
      <c r="X703" s="1047" t="str">
        <f t="shared" si="142"/>
        <v/>
      </c>
      <c r="Y703" s="1146" t="str">
        <f t="shared" si="143"/>
        <v/>
      </c>
      <c r="Z703" s="1049" t="str">
        <f t="shared" si="144"/>
        <v/>
      </c>
      <c r="AA703" s="1049" t="str">
        <f t="shared" si="145"/>
        <v/>
      </c>
      <c r="AB703" s="1050" t="str">
        <f t="shared" si="146"/>
        <v/>
      </c>
      <c r="AD703" s="1052" t="str">
        <f t="shared" si="147"/>
        <v/>
      </c>
      <c r="AE703" s="1053" t="str">
        <f t="shared" si="148"/>
        <v/>
      </c>
    </row>
    <row r="704" spans="5:31" ht="12.75" customHeight="1">
      <c r="E704" s="1083" t="str">
        <f t="shared" si="137"/>
        <v/>
      </c>
      <c r="H704" s="1079" t="str">
        <f t="shared" si="138"/>
        <v/>
      </c>
      <c r="J704" s="1117" t="str">
        <f t="shared" si="139"/>
        <v>-</v>
      </c>
      <c r="L704" s="1041" t="str">
        <f t="shared" si="140"/>
        <v/>
      </c>
      <c r="W704" s="1046" t="str">
        <f t="shared" si="141"/>
        <v/>
      </c>
      <c r="X704" s="1047" t="str">
        <f t="shared" si="142"/>
        <v/>
      </c>
      <c r="Y704" s="1146" t="str">
        <f t="shared" si="143"/>
        <v/>
      </c>
      <c r="Z704" s="1049" t="str">
        <f t="shared" si="144"/>
        <v/>
      </c>
      <c r="AA704" s="1049" t="str">
        <f t="shared" si="145"/>
        <v/>
      </c>
      <c r="AB704" s="1050" t="str">
        <f t="shared" si="146"/>
        <v/>
      </c>
      <c r="AD704" s="1052" t="str">
        <f t="shared" si="147"/>
        <v/>
      </c>
      <c r="AE704" s="1053" t="str">
        <f t="shared" si="148"/>
        <v/>
      </c>
    </row>
    <row r="705" spans="5:31" ht="12.75" customHeight="1">
      <c r="E705" s="1083" t="str">
        <f t="shared" si="137"/>
        <v/>
      </c>
      <c r="H705" s="1079" t="str">
        <f t="shared" si="138"/>
        <v/>
      </c>
      <c r="J705" s="1117" t="str">
        <f t="shared" si="139"/>
        <v>-</v>
      </c>
      <c r="L705" s="1041" t="str">
        <f t="shared" si="140"/>
        <v/>
      </c>
      <c r="W705" s="1046" t="str">
        <f t="shared" si="141"/>
        <v/>
      </c>
      <c r="X705" s="1047" t="str">
        <f t="shared" si="142"/>
        <v/>
      </c>
      <c r="Y705" s="1146" t="str">
        <f t="shared" si="143"/>
        <v/>
      </c>
      <c r="Z705" s="1049" t="str">
        <f t="shared" si="144"/>
        <v/>
      </c>
      <c r="AA705" s="1049" t="str">
        <f t="shared" si="145"/>
        <v/>
      </c>
      <c r="AB705" s="1050" t="str">
        <f t="shared" si="146"/>
        <v/>
      </c>
      <c r="AD705" s="1052" t="str">
        <f t="shared" si="147"/>
        <v/>
      </c>
      <c r="AE705" s="1053" t="str">
        <f t="shared" si="148"/>
        <v/>
      </c>
    </row>
    <row r="706" spans="5:31" ht="12.75" customHeight="1">
      <c r="E706" s="1083" t="str">
        <f t="shared" si="137"/>
        <v/>
      </c>
      <c r="H706" s="1079" t="str">
        <f t="shared" si="138"/>
        <v/>
      </c>
      <c r="J706" s="1117" t="str">
        <f t="shared" si="139"/>
        <v>-</v>
      </c>
      <c r="L706" s="1041" t="str">
        <f t="shared" si="140"/>
        <v/>
      </c>
      <c r="W706" s="1046" t="str">
        <f t="shared" si="141"/>
        <v/>
      </c>
      <c r="X706" s="1047" t="str">
        <f t="shared" si="142"/>
        <v/>
      </c>
      <c r="Y706" s="1146" t="str">
        <f t="shared" si="143"/>
        <v/>
      </c>
      <c r="Z706" s="1049" t="str">
        <f t="shared" si="144"/>
        <v/>
      </c>
      <c r="AA706" s="1049" t="str">
        <f t="shared" si="145"/>
        <v/>
      </c>
      <c r="AB706" s="1050" t="str">
        <f t="shared" si="146"/>
        <v/>
      </c>
      <c r="AD706" s="1052" t="str">
        <f t="shared" si="147"/>
        <v/>
      </c>
      <c r="AE706" s="1053" t="str">
        <f t="shared" si="148"/>
        <v/>
      </c>
    </row>
    <row r="707" spans="5:31" ht="12.75" customHeight="1">
      <c r="E707" s="1083" t="str">
        <f t="shared" ref="E707:E770" si="149">IF(D707="","",IF(F707="paid",0,I707-J707))</f>
        <v/>
      </c>
      <c r="H707" s="1079" t="str">
        <f t="shared" ref="H707:H770" si="150">IFERROR(CHOOSE($X707,"መስከረም","ጥቅምት","ህዳር  ","ታህሳስ ","ጥር ","የካቲት ","መጋቢት ","ሚይዚያ ","ግንቦት ","ሰኔ ","ሐምሌ ","ነሐሴ ","Pagume"),"")</f>
        <v/>
      </c>
      <c r="J707" s="1117" t="str">
        <f t="shared" ref="J707:J770" si="151">IF(D707="","-",$Q$1-D707)</f>
        <v>-</v>
      </c>
      <c r="L707" s="1041" t="str">
        <f t="shared" ref="L707:L770" si="152">IF(E707="","",$Q$1+E707)</f>
        <v/>
      </c>
      <c r="W707" s="1046" t="str">
        <f t="shared" ref="W707:W770" si="153">IF($D707="","",_xlfn.LET(_xlpm.gDate,D707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707" s="1047" t="str">
        <f t="shared" ref="X707:X770" si="154">IF($W707="","",TEXT($W707,"mm"))</f>
        <v/>
      </c>
      <c r="Y707" s="1146" t="str">
        <f t="shared" ref="Y707:Y770" si="155">IFERROR(CHOOSE(X707,"መስከረም","ጥቅምት","ህዳር  ","ታህሳስ ","ጥር ","የካቲት ","መጋቢት ","ሚይዚያ ","ግንቦት ","ሰኔ ","ሐምሌ ","ነሐሴ ","Pagume"),"")</f>
        <v/>
      </c>
      <c r="Z707" s="1049" t="str">
        <f t="shared" ref="Z707:Z770" si="156">IF($K707="","",_xlfn.LET(_xlpm.gDate,K707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707" s="1049" t="str">
        <f t="shared" ref="AA707:AA770" si="157">IF($Z707="","",TEXT($Z707,"mm"))</f>
        <v/>
      </c>
      <c r="AB707" s="1050" t="str">
        <f t="shared" ref="AB707:AB770" si="158">IFERROR(CHOOSE(AA707,"መስከረም","ጥቅምት","ህዳር  ","ታህሳስ ","ጥር ","የካቲት ","መጋቢት ","ሚይዚያ ","ግንቦት ","ሰኔ ","ሐምሌ ","ነሐሴ ","Pagume"),"")</f>
        <v/>
      </c>
      <c r="AD707" s="1052" t="str">
        <f t="shared" ref="AD707:AD770" si="159">IF($D707="","",YEAR(D707)&amp;"-W"&amp;WEEKNUM(D707,2))</f>
        <v/>
      </c>
      <c r="AE707" s="1053" t="str">
        <f t="shared" ref="AE707:AE770" si="160">IF($K707="","",YEAR(K707)&amp;"-W"&amp;WEEKNUM(K707,2))</f>
        <v/>
      </c>
    </row>
    <row r="708" spans="5:31" ht="12.75" customHeight="1">
      <c r="E708" s="1083" t="str">
        <f t="shared" si="149"/>
        <v/>
      </c>
      <c r="H708" s="1079" t="str">
        <f t="shared" si="150"/>
        <v/>
      </c>
      <c r="J708" s="1117" t="str">
        <f t="shared" si="151"/>
        <v>-</v>
      </c>
      <c r="L708" s="1041" t="str">
        <f t="shared" si="152"/>
        <v/>
      </c>
      <c r="W708" s="1046" t="str">
        <f t="shared" si="153"/>
        <v/>
      </c>
      <c r="X708" s="1047" t="str">
        <f t="shared" si="154"/>
        <v/>
      </c>
      <c r="Y708" s="1146" t="str">
        <f t="shared" si="155"/>
        <v/>
      </c>
      <c r="Z708" s="1049" t="str">
        <f t="shared" si="156"/>
        <v/>
      </c>
      <c r="AA708" s="1049" t="str">
        <f t="shared" si="157"/>
        <v/>
      </c>
      <c r="AB708" s="1050" t="str">
        <f t="shared" si="158"/>
        <v/>
      </c>
      <c r="AD708" s="1052" t="str">
        <f t="shared" si="159"/>
        <v/>
      </c>
      <c r="AE708" s="1053" t="str">
        <f t="shared" si="160"/>
        <v/>
      </c>
    </row>
    <row r="709" spans="5:31" ht="12.75" customHeight="1">
      <c r="E709" s="1083" t="str">
        <f t="shared" si="149"/>
        <v/>
      </c>
      <c r="H709" s="1079" t="str">
        <f t="shared" si="150"/>
        <v/>
      </c>
      <c r="J709" s="1117" t="str">
        <f t="shared" si="151"/>
        <v>-</v>
      </c>
      <c r="L709" s="1041" t="str">
        <f t="shared" si="152"/>
        <v/>
      </c>
      <c r="W709" s="1046" t="str">
        <f t="shared" si="153"/>
        <v/>
      </c>
      <c r="X709" s="1047" t="str">
        <f t="shared" si="154"/>
        <v/>
      </c>
      <c r="Y709" s="1146" t="str">
        <f t="shared" si="155"/>
        <v/>
      </c>
      <c r="Z709" s="1049" t="str">
        <f t="shared" si="156"/>
        <v/>
      </c>
      <c r="AA709" s="1049" t="str">
        <f t="shared" si="157"/>
        <v/>
      </c>
      <c r="AB709" s="1050" t="str">
        <f t="shared" si="158"/>
        <v/>
      </c>
      <c r="AD709" s="1052" t="str">
        <f t="shared" si="159"/>
        <v/>
      </c>
      <c r="AE709" s="1053" t="str">
        <f t="shared" si="160"/>
        <v/>
      </c>
    </row>
    <row r="710" spans="5:31" ht="12.75" customHeight="1">
      <c r="E710" s="1083" t="str">
        <f t="shared" si="149"/>
        <v/>
      </c>
      <c r="H710" s="1079" t="str">
        <f t="shared" si="150"/>
        <v/>
      </c>
      <c r="J710" s="1117" t="str">
        <f t="shared" si="151"/>
        <v>-</v>
      </c>
      <c r="L710" s="1041" t="str">
        <f t="shared" si="152"/>
        <v/>
      </c>
      <c r="W710" s="1046" t="str">
        <f t="shared" si="153"/>
        <v/>
      </c>
      <c r="X710" s="1047" t="str">
        <f t="shared" si="154"/>
        <v/>
      </c>
      <c r="Y710" s="1146" t="str">
        <f t="shared" si="155"/>
        <v/>
      </c>
      <c r="Z710" s="1049" t="str">
        <f t="shared" si="156"/>
        <v/>
      </c>
      <c r="AA710" s="1049" t="str">
        <f t="shared" si="157"/>
        <v/>
      </c>
      <c r="AB710" s="1050" t="str">
        <f t="shared" si="158"/>
        <v/>
      </c>
      <c r="AD710" s="1052" t="str">
        <f t="shared" si="159"/>
        <v/>
      </c>
      <c r="AE710" s="1053" t="str">
        <f t="shared" si="160"/>
        <v/>
      </c>
    </row>
    <row r="711" spans="5:31" ht="12.75" customHeight="1">
      <c r="E711" s="1083" t="str">
        <f t="shared" si="149"/>
        <v/>
      </c>
      <c r="H711" s="1079" t="str">
        <f t="shared" si="150"/>
        <v/>
      </c>
      <c r="J711" s="1117" t="str">
        <f t="shared" si="151"/>
        <v>-</v>
      </c>
      <c r="L711" s="1041" t="str">
        <f t="shared" si="152"/>
        <v/>
      </c>
      <c r="W711" s="1046" t="str">
        <f t="shared" si="153"/>
        <v/>
      </c>
      <c r="X711" s="1047" t="str">
        <f t="shared" si="154"/>
        <v/>
      </c>
      <c r="Y711" s="1146" t="str">
        <f t="shared" si="155"/>
        <v/>
      </c>
      <c r="Z711" s="1049" t="str">
        <f t="shared" si="156"/>
        <v/>
      </c>
      <c r="AA711" s="1049" t="str">
        <f t="shared" si="157"/>
        <v/>
      </c>
      <c r="AB711" s="1050" t="str">
        <f t="shared" si="158"/>
        <v/>
      </c>
      <c r="AD711" s="1052" t="str">
        <f t="shared" si="159"/>
        <v/>
      </c>
      <c r="AE711" s="1053" t="str">
        <f t="shared" si="160"/>
        <v/>
      </c>
    </row>
    <row r="712" spans="5:31" ht="12.75" customHeight="1">
      <c r="E712" s="1083" t="str">
        <f t="shared" si="149"/>
        <v/>
      </c>
      <c r="H712" s="1079" t="str">
        <f t="shared" si="150"/>
        <v/>
      </c>
      <c r="J712" s="1117" t="str">
        <f t="shared" si="151"/>
        <v>-</v>
      </c>
      <c r="L712" s="1041" t="str">
        <f t="shared" si="152"/>
        <v/>
      </c>
      <c r="W712" s="1046" t="str">
        <f t="shared" si="153"/>
        <v/>
      </c>
      <c r="X712" s="1047" t="str">
        <f t="shared" si="154"/>
        <v/>
      </c>
      <c r="Y712" s="1146" t="str">
        <f t="shared" si="155"/>
        <v/>
      </c>
      <c r="Z712" s="1049" t="str">
        <f t="shared" si="156"/>
        <v/>
      </c>
      <c r="AA712" s="1049" t="str">
        <f t="shared" si="157"/>
        <v/>
      </c>
      <c r="AB712" s="1050" t="str">
        <f t="shared" si="158"/>
        <v/>
      </c>
      <c r="AD712" s="1052" t="str">
        <f t="shared" si="159"/>
        <v/>
      </c>
      <c r="AE712" s="1053" t="str">
        <f t="shared" si="160"/>
        <v/>
      </c>
    </row>
    <row r="713" spans="5:31" ht="12.75" customHeight="1">
      <c r="E713" s="1083" t="str">
        <f t="shared" si="149"/>
        <v/>
      </c>
      <c r="H713" s="1079" t="str">
        <f t="shared" si="150"/>
        <v/>
      </c>
      <c r="J713" s="1117" t="str">
        <f t="shared" si="151"/>
        <v>-</v>
      </c>
      <c r="L713" s="1041" t="str">
        <f t="shared" si="152"/>
        <v/>
      </c>
      <c r="W713" s="1046" t="str">
        <f t="shared" si="153"/>
        <v/>
      </c>
      <c r="X713" s="1047" t="str">
        <f t="shared" si="154"/>
        <v/>
      </c>
      <c r="Y713" s="1146" t="str">
        <f t="shared" si="155"/>
        <v/>
      </c>
      <c r="Z713" s="1049" t="str">
        <f t="shared" si="156"/>
        <v/>
      </c>
      <c r="AA713" s="1049" t="str">
        <f t="shared" si="157"/>
        <v/>
      </c>
      <c r="AB713" s="1050" t="str">
        <f t="shared" si="158"/>
        <v/>
      </c>
      <c r="AD713" s="1052" t="str">
        <f t="shared" si="159"/>
        <v/>
      </c>
      <c r="AE713" s="1053" t="str">
        <f t="shared" si="160"/>
        <v/>
      </c>
    </row>
    <row r="714" spans="5:31" ht="12.75" customHeight="1">
      <c r="E714" s="1083" t="str">
        <f t="shared" si="149"/>
        <v/>
      </c>
      <c r="H714" s="1079" t="str">
        <f t="shared" si="150"/>
        <v/>
      </c>
      <c r="J714" s="1117" t="str">
        <f t="shared" si="151"/>
        <v>-</v>
      </c>
      <c r="L714" s="1041" t="str">
        <f t="shared" si="152"/>
        <v/>
      </c>
      <c r="W714" s="1046" t="str">
        <f t="shared" si="153"/>
        <v/>
      </c>
      <c r="X714" s="1047" t="str">
        <f t="shared" si="154"/>
        <v/>
      </c>
      <c r="Y714" s="1146" t="str">
        <f t="shared" si="155"/>
        <v/>
      </c>
      <c r="Z714" s="1049" t="str">
        <f t="shared" si="156"/>
        <v/>
      </c>
      <c r="AA714" s="1049" t="str">
        <f t="shared" si="157"/>
        <v/>
      </c>
      <c r="AB714" s="1050" t="str">
        <f t="shared" si="158"/>
        <v/>
      </c>
      <c r="AD714" s="1052" t="str">
        <f t="shared" si="159"/>
        <v/>
      </c>
      <c r="AE714" s="1053" t="str">
        <f t="shared" si="160"/>
        <v/>
      </c>
    </row>
    <row r="715" spans="5:31" ht="12.75" customHeight="1">
      <c r="E715" s="1083" t="str">
        <f t="shared" si="149"/>
        <v/>
      </c>
      <c r="H715" s="1079" t="str">
        <f t="shared" si="150"/>
        <v/>
      </c>
      <c r="J715" s="1117" t="str">
        <f t="shared" si="151"/>
        <v>-</v>
      </c>
      <c r="L715" s="1041" t="str">
        <f t="shared" si="152"/>
        <v/>
      </c>
      <c r="W715" s="1046" t="str">
        <f t="shared" si="153"/>
        <v/>
      </c>
      <c r="X715" s="1047" t="str">
        <f t="shared" si="154"/>
        <v/>
      </c>
      <c r="Y715" s="1146" t="str">
        <f t="shared" si="155"/>
        <v/>
      </c>
      <c r="Z715" s="1049" t="str">
        <f t="shared" si="156"/>
        <v/>
      </c>
      <c r="AA715" s="1049" t="str">
        <f t="shared" si="157"/>
        <v/>
      </c>
      <c r="AB715" s="1050" t="str">
        <f t="shared" si="158"/>
        <v/>
      </c>
      <c r="AD715" s="1052" t="str">
        <f t="shared" si="159"/>
        <v/>
      </c>
      <c r="AE715" s="1053" t="str">
        <f t="shared" si="160"/>
        <v/>
      </c>
    </row>
    <row r="716" spans="5:31" ht="12.75" customHeight="1">
      <c r="E716" s="1083" t="str">
        <f t="shared" si="149"/>
        <v/>
      </c>
      <c r="H716" s="1079" t="str">
        <f t="shared" si="150"/>
        <v/>
      </c>
      <c r="J716" s="1117" t="str">
        <f t="shared" si="151"/>
        <v>-</v>
      </c>
      <c r="L716" s="1041" t="str">
        <f t="shared" si="152"/>
        <v/>
      </c>
      <c r="W716" s="1046" t="str">
        <f t="shared" si="153"/>
        <v/>
      </c>
      <c r="X716" s="1047" t="str">
        <f t="shared" si="154"/>
        <v/>
      </c>
      <c r="Y716" s="1146" t="str">
        <f t="shared" si="155"/>
        <v/>
      </c>
      <c r="Z716" s="1049" t="str">
        <f t="shared" si="156"/>
        <v/>
      </c>
      <c r="AA716" s="1049" t="str">
        <f t="shared" si="157"/>
        <v/>
      </c>
      <c r="AB716" s="1050" t="str">
        <f t="shared" si="158"/>
        <v/>
      </c>
      <c r="AD716" s="1052" t="str">
        <f t="shared" si="159"/>
        <v/>
      </c>
      <c r="AE716" s="1053" t="str">
        <f t="shared" si="160"/>
        <v/>
      </c>
    </row>
    <row r="717" spans="5:31" ht="12.75" customHeight="1">
      <c r="E717" s="1083" t="str">
        <f t="shared" si="149"/>
        <v/>
      </c>
      <c r="H717" s="1079" t="str">
        <f t="shared" si="150"/>
        <v/>
      </c>
      <c r="J717" s="1117" t="str">
        <f t="shared" si="151"/>
        <v>-</v>
      </c>
      <c r="L717" s="1041" t="str">
        <f t="shared" si="152"/>
        <v/>
      </c>
      <c r="W717" s="1046" t="str">
        <f t="shared" si="153"/>
        <v/>
      </c>
      <c r="X717" s="1047" t="str">
        <f t="shared" si="154"/>
        <v/>
      </c>
      <c r="Y717" s="1146" t="str">
        <f t="shared" si="155"/>
        <v/>
      </c>
      <c r="Z717" s="1049" t="str">
        <f t="shared" si="156"/>
        <v/>
      </c>
      <c r="AA717" s="1049" t="str">
        <f t="shared" si="157"/>
        <v/>
      </c>
      <c r="AB717" s="1050" t="str">
        <f t="shared" si="158"/>
        <v/>
      </c>
      <c r="AD717" s="1052" t="str">
        <f t="shared" si="159"/>
        <v/>
      </c>
      <c r="AE717" s="1053" t="str">
        <f t="shared" si="160"/>
        <v/>
      </c>
    </row>
    <row r="718" spans="5:31" ht="12.75" customHeight="1">
      <c r="E718" s="1083" t="str">
        <f t="shared" si="149"/>
        <v/>
      </c>
      <c r="H718" s="1079" t="str">
        <f t="shared" si="150"/>
        <v/>
      </c>
      <c r="J718" s="1117" t="str">
        <f t="shared" si="151"/>
        <v>-</v>
      </c>
      <c r="L718" s="1041" t="str">
        <f t="shared" si="152"/>
        <v/>
      </c>
      <c r="W718" s="1046" t="str">
        <f t="shared" si="153"/>
        <v/>
      </c>
      <c r="X718" s="1047" t="str">
        <f t="shared" si="154"/>
        <v/>
      </c>
      <c r="Y718" s="1146" t="str">
        <f t="shared" si="155"/>
        <v/>
      </c>
      <c r="Z718" s="1049" t="str">
        <f t="shared" si="156"/>
        <v/>
      </c>
      <c r="AA718" s="1049" t="str">
        <f t="shared" si="157"/>
        <v/>
      </c>
      <c r="AB718" s="1050" t="str">
        <f t="shared" si="158"/>
        <v/>
      </c>
      <c r="AD718" s="1052" t="str">
        <f t="shared" si="159"/>
        <v/>
      </c>
      <c r="AE718" s="1053" t="str">
        <f t="shared" si="160"/>
        <v/>
      </c>
    </row>
    <row r="719" spans="5:31" ht="12.75" customHeight="1">
      <c r="E719" s="1083" t="str">
        <f t="shared" si="149"/>
        <v/>
      </c>
      <c r="H719" s="1079" t="str">
        <f t="shared" si="150"/>
        <v/>
      </c>
      <c r="J719" s="1117" t="str">
        <f t="shared" si="151"/>
        <v>-</v>
      </c>
      <c r="L719" s="1041" t="str">
        <f t="shared" si="152"/>
        <v/>
      </c>
      <c r="W719" s="1046" t="str">
        <f t="shared" si="153"/>
        <v/>
      </c>
      <c r="X719" s="1047" t="str">
        <f t="shared" si="154"/>
        <v/>
      </c>
      <c r="Y719" s="1146" t="str">
        <f t="shared" si="155"/>
        <v/>
      </c>
      <c r="Z719" s="1049" t="str">
        <f t="shared" si="156"/>
        <v/>
      </c>
      <c r="AA719" s="1049" t="str">
        <f t="shared" si="157"/>
        <v/>
      </c>
      <c r="AB719" s="1050" t="str">
        <f t="shared" si="158"/>
        <v/>
      </c>
      <c r="AD719" s="1052" t="str">
        <f t="shared" si="159"/>
        <v/>
      </c>
      <c r="AE719" s="1053" t="str">
        <f t="shared" si="160"/>
        <v/>
      </c>
    </row>
    <row r="720" spans="5:31" ht="12.75" customHeight="1">
      <c r="E720" s="1083" t="str">
        <f t="shared" si="149"/>
        <v/>
      </c>
      <c r="H720" s="1079" t="str">
        <f t="shared" si="150"/>
        <v/>
      </c>
      <c r="J720" s="1117" t="str">
        <f t="shared" si="151"/>
        <v>-</v>
      </c>
      <c r="L720" s="1041" t="str">
        <f t="shared" si="152"/>
        <v/>
      </c>
      <c r="W720" s="1046" t="str">
        <f t="shared" si="153"/>
        <v/>
      </c>
      <c r="X720" s="1047" t="str">
        <f t="shared" si="154"/>
        <v/>
      </c>
      <c r="Y720" s="1146" t="str">
        <f t="shared" si="155"/>
        <v/>
      </c>
      <c r="Z720" s="1049" t="str">
        <f t="shared" si="156"/>
        <v/>
      </c>
      <c r="AA720" s="1049" t="str">
        <f t="shared" si="157"/>
        <v/>
      </c>
      <c r="AB720" s="1050" t="str">
        <f t="shared" si="158"/>
        <v/>
      </c>
      <c r="AD720" s="1052" t="str">
        <f t="shared" si="159"/>
        <v/>
      </c>
      <c r="AE720" s="1053" t="str">
        <f t="shared" si="160"/>
        <v/>
      </c>
    </row>
    <row r="721" spans="5:31" ht="12.75" customHeight="1">
      <c r="E721" s="1083" t="str">
        <f t="shared" si="149"/>
        <v/>
      </c>
      <c r="H721" s="1079" t="str">
        <f t="shared" si="150"/>
        <v/>
      </c>
      <c r="J721" s="1117" t="str">
        <f t="shared" si="151"/>
        <v>-</v>
      </c>
      <c r="L721" s="1041" t="str">
        <f t="shared" si="152"/>
        <v/>
      </c>
      <c r="W721" s="1046" t="str">
        <f t="shared" si="153"/>
        <v/>
      </c>
      <c r="X721" s="1047" t="str">
        <f t="shared" si="154"/>
        <v/>
      </c>
      <c r="Y721" s="1146" t="str">
        <f t="shared" si="155"/>
        <v/>
      </c>
      <c r="Z721" s="1049" t="str">
        <f t="shared" si="156"/>
        <v/>
      </c>
      <c r="AA721" s="1049" t="str">
        <f t="shared" si="157"/>
        <v/>
      </c>
      <c r="AB721" s="1050" t="str">
        <f t="shared" si="158"/>
        <v/>
      </c>
      <c r="AD721" s="1052" t="str">
        <f t="shared" si="159"/>
        <v/>
      </c>
      <c r="AE721" s="1053" t="str">
        <f t="shared" si="160"/>
        <v/>
      </c>
    </row>
    <row r="722" spans="5:31" ht="12.75" customHeight="1">
      <c r="E722" s="1083" t="str">
        <f t="shared" si="149"/>
        <v/>
      </c>
      <c r="H722" s="1079" t="str">
        <f t="shared" si="150"/>
        <v/>
      </c>
      <c r="J722" s="1117" t="str">
        <f t="shared" si="151"/>
        <v>-</v>
      </c>
      <c r="L722" s="1041" t="str">
        <f t="shared" si="152"/>
        <v/>
      </c>
      <c r="W722" s="1046" t="str">
        <f t="shared" si="153"/>
        <v/>
      </c>
      <c r="X722" s="1047" t="str">
        <f t="shared" si="154"/>
        <v/>
      </c>
      <c r="Y722" s="1146" t="str">
        <f t="shared" si="155"/>
        <v/>
      </c>
      <c r="Z722" s="1049" t="str">
        <f t="shared" si="156"/>
        <v/>
      </c>
      <c r="AA722" s="1049" t="str">
        <f t="shared" si="157"/>
        <v/>
      </c>
      <c r="AB722" s="1050" t="str">
        <f t="shared" si="158"/>
        <v/>
      </c>
      <c r="AD722" s="1052" t="str">
        <f t="shared" si="159"/>
        <v/>
      </c>
      <c r="AE722" s="1053" t="str">
        <f t="shared" si="160"/>
        <v/>
      </c>
    </row>
    <row r="723" spans="5:31" ht="12.75" customHeight="1">
      <c r="E723" s="1083" t="str">
        <f t="shared" si="149"/>
        <v/>
      </c>
      <c r="H723" s="1079" t="str">
        <f t="shared" si="150"/>
        <v/>
      </c>
      <c r="J723" s="1117" t="str">
        <f t="shared" si="151"/>
        <v>-</v>
      </c>
      <c r="L723" s="1041" t="str">
        <f t="shared" si="152"/>
        <v/>
      </c>
      <c r="W723" s="1046" t="str">
        <f t="shared" si="153"/>
        <v/>
      </c>
      <c r="X723" s="1047" t="str">
        <f t="shared" si="154"/>
        <v/>
      </c>
      <c r="Y723" s="1146" t="str">
        <f t="shared" si="155"/>
        <v/>
      </c>
      <c r="Z723" s="1049" t="str">
        <f t="shared" si="156"/>
        <v/>
      </c>
      <c r="AA723" s="1049" t="str">
        <f t="shared" si="157"/>
        <v/>
      </c>
      <c r="AB723" s="1050" t="str">
        <f t="shared" si="158"/>
        <v/>
      </c>
      <c r="AD723" s="1052" t="str">
        <f t="shared" si="159"/>
        <v/>
      </c>
      <c r="AE723" s="1053" t="str">
        <f t="shared" si="160"/>
        <v/>
      </c>
    </row>
    <row r="724" spans="5:31" ht="12.75" customHeight="1">
      <c r="E724" s="1083" t="str">
        <f t="shared" si="149"/>
        <v/>
      </c>
      <c r="H724" s="1079" t="str">
        <f t="shared" si="150"/>
        <v/>
      </c>
      <c r="J724" s="1117" t="str">
        <f t="shared" si="151"/>
        <v>-</v>
      </c>
      <c r="L724" s="1041" t="str">
        <f t="shared" si="152"/>
        <v/>
      </c>
      <c r="W724" s="1046" t="str">
        <f t="shared" si="153"/>
        <v/>
      </c>
      <c r="X724" s="1047" t="str">
        <f t="shared" si="154"/>
        <v/>
      </c>
      <c r="Y724" s="1146" t="str">
        <f t="shared" si="155"/>
        <v/>
      </c>
      <c r="Z724" s="1049" t="str">
        <f t="shared" si="156"/>
        <v/>
      </c>
      <c r="AA724" s="1049" t="str">
        <f t="shared" si="157"/>
        <v/>
      </c>
      <c r="AB724" s="1050" t="str">
        <f t="shared" si="158"/>
        <v/>
      </c>
      <c r="AD724" s="1052" t="str">
        <f t="shared" si="159"/>
        <v/>
      </c>
      <c r="AE724" s="1053" t="str">
        <f t="shared" si="160"/>
        <v/>
      </c>
    </row>
    <row r="725" spans="5:31" ht="12.75" customHeight="1">
      <c r="E725" s="1083" t="str">
        <f t="shared" si="149"/>
        <v/>
      </c>
      <c r="H725" s="1079" t="str">
        <f t="shared" si="150"/>
        <v/>
      </c>
      <c r="J725" s="1117" t="str">
        <f t="shared" si="151"/>
        <v>-</v>
      </c>
      <c r="L725" s="1041" t="str">
        <f t="shared" si="152"/>
        <v/>
      </c>
      <c r="W725" s="1046" t="str">
        <f t="shared" si="153"/>
        <v/>
      </c>
      <c r="X725" s="1047" t="str">
        <f t="shared" si="154"/>
        <v/>
      </c>
      <c r="Y725" s="1146" t="str">
        <f t="shared" si="155"/>
        <v/>
      </c>
      <c r="Z725" s="1049" t="str">
        <f t="shared" si="156"/>
        <v/>
      </c>
      <c r="AA725" s="1049" t="str">
        <f t="shared" si="157"/>
        <v/>
      </c>
      <c r="AB725" s="1050" t="str">
        <f t="shared" si="158"/>
        <v/>
      </c>
      <c r="AD725" s="1052" t="str">
        <f t="shared" si="159"/>
        <v/>
      </c>
      <c r="AE725" s="1053" t="str">
        <f t="shared" si="160"/>
        <v/>
      </c>
    </row>
    <row r="726" spans="5:31" ht="12.75" customHeight="1">
      <c r="E726" s="1083" t="str">
        <f t="shared" si="149"/>
        <v/>
      </c>
      <c r="H726" s="1079" t="str">
        <f t="shared" si="150"/>
        <v/>
      </c>
      <c r="J726" s="1117" t="str">
        <f t="shared" si="151"/>
        <v>-</v>
      </c>
      <c r="L726" s="1041" t="str">
        <f t="shared" si="152"/>
        <v/>
      </c>
      <c r="W726" s="1046" t="str">
        <f t="shared" si="153"/>
        <v/>
      </c>
      <c r="X726" s="1047" t="str">
        <f t="shared" si="154"/>
        <v/>
      </c>
      <c r="Y726" s="1146" t="str">
        <f t="shared" si="155"/>
        <v/>
      </c>
      <c r="Z726" s="1049" t="str">
        <f t="shared" si="156"/>
        <v/>
      </c>
      <c r="AA726" s="1049" t="str">
        <f t="shared" si="157"/>
        <v/>
      </c>
      <c r="AB726" s="1050" t="str">
        <f t="shared" si="158"/>
        <v/>
      </c>
      <c r="AD726" s="1052" t="str">
        <f t="shared" si="159"/>
        <v/>
      </c>
      <c r="AE726" s="1053" t="str">
        <f t="shared" si="160"/>
        <v/>
      </c>
    </row>
    <row r="727" spans="5:31" ht="12.75" customHeight="1">
      <c r="E727" s="1083" t="str">
        <f t="shared" si="149"/>
        <v/>
      </c>
      <c r="H727" s="1079" t="str">
        <f t="shared" si="150"/>
        <v/>
      </c>
      <c r="J727" s="1117" t="str">
        <f t="shared" si="151"/>
        <v>-</v>
      </c>
      <c r="L727" s="1041" t="str">
        <f t="shared" si="152"/>
        <v/>
      </c>
      <c r="W727" s="1046" t="str">
        <f t="shared" si="153"/>
        <v/>
      </c>
      <c r="X727" s="1047" t="str">
        <f t="shared" si="154"/>
        <v/>
      </c>
      <c r="Y727" s="1146" t="str">
        <f t="shared" si="155"/>
        <v/>
      </c>
      <c r="Z727" s="1049" t="str">
        <f t="shared" si="156"/>
        <v/>
      </c>
      <c r="AA727" s="1049" t="str">
        <f t="shared" si="157"/>
        <v/>
      </c>
      <c r="AB727" s="1050" t="str">
        <f t="shared" si="158"/>
        <v/>
      </c>
      <c r="AD727" s="1052" t="str">
        <f t="shared" si="159"/>
        <v/>
      </c>
      <c r="AE727" s="1053" t="str">
        <f t="shared" si="160"/>
        <v/>
      </c>
    </row>
    <row r="728" spans="5:31" ht="12.75" customHeight="1">
      <c r="E728" s="1083" t="str">
        <f t="shared" si="149"/>
        <v/>
      </c>
      <c r="H728" s="1079" t="str">
        <f t="shared" si="150"/>
        <v/>
      </c>
      <c r="J728" s="1117" t="str">
        <f t="shared" si="151"/>
        <v>-</v>
      </c>
      <c r="L728" s="1041" t="str">
        <f t="shared" si="152"/>
        <v/>
      </c>
      <c r="W728" s="1046" t="str">
        <f t="shared" si="153"/>
        <v/>
      </c>
      <c r="X728" s="1047" t="str">
        <f t="shared" si="154"/>
        <v/>
      </c>
      <c r="Y728" s="1146" t="str">
        <f t="shared" si="155"/>
        <v/>
      </c>
      <c r="Z728" s="1049" t="str">
        <f t="shared" si="156"/>
        <v/>
      </c>
      <c r="AA728" s="1049" t="str">
        <f t="shared" si="157"/>
        <v/>
      </c>
      <c r="AB728" s="1050" t="str">
        <f t="shared" si="158"/>
        <v/>
      </c>
      <c r="AD728" s="1052" t="str">
        <f t="shared" si="159"/>
        <v/>
      </c>
      <c r="AE728" s="1053" t="str">
        <f t="shared" si="160"/>
        <v/>
      </c>
    </row>
    <row r="729" spans="5:31" ht="12.75" customHeight="1">
      <c r="E729" s="1083" t="str">
        <f t="shared" si="149"/>
        <v/>
      </c>
      <c r="H729" s="1079" t="str">
        <f t="shared" si="150"/>
        <v/>
      </c>
      <c r="J729" s="1117" t="str">
        <f t="shared" si="151"/>
        <v>-</v>
      </c>
      <c r="L729" s="1041" t="str">
        <f t="shared" si="152"/>
        <v/>
      </c>
      <c r="W729" s="1046" t="str">
        <f t="shared" si="153"/>
        <v/>
      </c>
      <c r="X729" s="1047" t="str">
        <f t="shared" si="154"/>
        <v/>
      </c>
      <c r="Y729" s="1146" t="str">
        <f t="shared" si="155"/>
        <v/>
      </c>
      <c r="Z729" s="1049" t="str">
        <f t="shared" si="156"/>
        <v/>
      </c>
      <c r="AA729" s="1049" t="str">
        <f t="shared" si="157"/>
        <v/>
      </c>
      <c r="AB729" s="1050" t="str">
        <f t="shared" si="158"/>
        <v/>
      </c>
      <c r="AD729" s="1052" t="str">
        <f t="shared" si="159"/>
        <v/>
      </c>
      <c r="AE729" s="1053" t="str">
        <f t="shared" si="160"/>
        <v/>
      </c>
    </row>
    <row r="730" spans="5:31" ht="12.75" customHeight="1">
      <c r="E730" s="1083" t="str">
        <f t="shared" si="149"/>
        <v/>
      </c>
      <c r="H730" s="1079" t="str">
        <f t="shared" si="150"/>
        <v/>
      </c>
      <c r="J730" s="1117" t="str">
        <f t="shared" si="151"/>
        <v>-</v>
      </c>
      <c r="L730" s="1041" t="str">
        <f t="shared" si="152"/>
        <v/>
      </c>
      <c r="W730" s="1046" t="str">
        <f t="shared" si="153"/>
        <v/>
      </c>
      <c r="X730" s="1047" t="str">
        <f t="shared" si="154"/>
        <v/>
      </c>
      <c r="Y730" s="1146" t="str">
        <f t="shared" si="155"/>
        <v/>
      </c>
      <c r="Z730" s="1049" t="str">
        <f t="shared" si="156"/>
        <v/>
      </c>
      <c r="AA730" s="1049" t="str">
        <f t="shared" si="157"/>
        <v/>
      </c>
      <c r="AB730" s="1050" t="str">
        <f t="shared" si="158"/>
        <v/>
      </c>
      <c r="AD730" s="1052" t="str">
        <f t="shared" si="159"/>
        <v/>
      </c>
      <c r="AE730" s="1053" t="str">
        <f t="shared" si="160"/>
        <v/>
      </c>
    </row>
    <row r="731" spans="5:31" ht="12.75" customHeight="1">
      <c r="E731" s="1083" t="str">
        <f t="shared" si="149"/>
        <v/>
      </c>
      <c r="H731" s="1079" t="str">
        <f t="shared" si="150"/>
        <v/>
      </c>
      <c r="J731" s="1117" t="str">
        <f t="shared" si="151"/>
        <v>-</v>
      </c>
      <c r="L731" s="1041" t="str">
        <f t="shared" si="152"/>
        <v/>
      </c>
      <c r="W731" s="1046" t="str">
        <f t="shared" si="153"/>
        <v/>
      </c>
      <c r="X731" s="1047" t="str">
        <f t="shared" si="154"/>
        <v/>
      </c>
      <c r="Y731" s="1146" t="str">
        <f t="shared" si="155"/>
        <v/>
      </c>
      <c r="Z731" s="1049" t="str">
        <f t="shared" si="156"/>
        <v/>
      </c>
      <c r="AA731" s="1049" t="str">
        <f t="shared" si="157"/>
        <v/>
      </c>
      <c r="AB731" s="1050" t="str">
        <f t="shared" si="158"/>
        <v/>
      </c>
      <c r="AD731" s="1052" t="str">
        <f t="shared" si="159"/>
        <v/>
      </c>
      <c r="AE731" s="1053" t="str">
        <f t="shared" si="160"/>
        <v/>
      </c>
    </row>
    <row r="732" spans="5:31" ht="12.75" customHeight="1">
      <c r="E732" s="1083" t="str">
        <f t="shared" si="149"/>
        <v/>
      </c>
      <c r="H732" s="1079" t="str">
        <f t="shared" si="150"/>
        <v/>
      </c>
      <c r="J732" s="1117" t="str">
        <f t="shared" si="151"/>
        <v>-</v>
      </c>
      <c r="L732" s="1041" t="str">
        <f t="shared" si="152"/>
        <v/>
      </c>
      <c r="W732" s="1046" t="str">
        <f t="shared" si="153"/>
        <v/>
      </c>
      <c r="X732" s="1047" t="str">
        <f t="shared" si="154"/>
        <v/>
      </c>
      <c r="Y732" s="1146" t="str">
        <f t="shared" si="155"/>
        <v/>
      </c>
      <c r="Z732" s="1049" t="str">
        <f t="shared" si="156"/>
        <v/>
      </c>
      <c r="AA732" s="1049" t="str">
        <f t="shared" si="157"/>
        <v/>
      </c>
      <c r="AB732" s="1050" t="str">
        <f t="shared" si="158"/>
        <v/>
      </c>
      <c r="AD732" s="1052" t="str">
        <f t="shared" si="159"/>
        <v/>
      </c>
      <c r="AE732" s="1053" t="str">
        <f t="shared" si="160"/>
        <v/>
      </c>
    </row>
    <row r="733" spans="5:31" ht="12.75" customHeight="1">
      <c r="E733" s="1083" t="str">
        <f t="shared" si="149"/>
        <v/>
      </c>
      <c r="H733" s="1079" t="str">
        <f t="shared" si="150"/>
        <v/>
      </c>
      <c r="J733" s="1117" t="str">
        <f t="shared" si="151"/>
        <v>-</v>
      </c>
      <c r="L733" s="1041" t="str">
        <f t="shared" si="152"/>
        <v/>
      </c>
      <c r="W733" s="1046" t="str">
        <f t="shared" si="153"/>
        <v/>
      </c>
      <c r="X733" s="1047" t="str">
        <f t="shared" si="154"/>
        <v/>
      </c>
      <c r="Y733" s="1146" t="str">
        <f t="shared" si="155"/>
        <v/>
      </c>
      <c r="Z733" s="1049" t="str">
        <f t="shared" si="156"/>
        <v/>
      </c>
      <c r="AA733" s="1049" t="str">
        <f t="shared" si="157"/>
        <v/>
      </c>
      <c r="AB733" s="1050" t="str">
        <f t="shared" si="158"/>
        <v/>
      </c>
      <c r="AD733" s="1052" t="str">
        <f t="shared" si="159"/>
        <v/>
      </c>
      <c r="AE733" s="1053" t="str">
        <f t="shared" si="160"/>
        <v/>
      </c>
    </row>
    <row r="734" spans="5:31" ht="12.75" customHeight="1">
      <c r="E734" s="1083" t="str">
        <f t="shared" si="149"/>
        <v/>
      </c>
      <c r="H734" s="1079" t="str">
        <f t="shared" si="150"/>
        <v/>
      </c>
      <c r="J734" s="1117" t="str">
        <f t="shared" si="151"/>
        <v>-</v>
      </c>
      <c r="L734" s="1041" t="str">
        <f t="shared" si="152"/>
        <v/>
      </c>
      <c r="W734" s="1046" t="str">
        <f t="shared" si="153"/>
        <v/>
      </c>
      <c r="X734" s="1047" t="str">
        <f t="shared" si="154"/>
        <v/>
      </c>
      <c r="Y734" s="1146" t="str">
        <f t="shared" si="155"/>
        <v/>
      </c>
      <c r="Z734" s="1049" t="str">
        <f t="shared" si="156"/>
        <v/>
      </c>
      <c r="AA734" s="1049" t="str">
        <f t="shared" si="157"/>
        <v/>
      </c>
      <c r="AB734" s="1050" t="str">
        <f t="shared" si="158"/>
        <v/>
      </c>
      <c r="AD734" s="1052" t="str">
        <f t="shared" si="159"/>
        <v/>
      </c>
      <c r="AE734" s="1053" t="str">
        <f t="shared" si="160"/>
        <v/>
      </c>
    </row>
    <row r="735" spans="5:31" ht="12.75" customHeight="1">
      <c r="E735" s="1083" t="str">
        <f t="shared" si="149"/>
        <v/>
      </c>
      <c r="H735" s="1079" t="str">
        <f t="shared" si="150"/>
        <v/>
      </c>
      <c r="J735" s="1117" t="str">
        <f t="shared" si="151"/>
        <v>-</v>
      </c>
      <c r="L735" s="1041" t="str">
        <f t="shared" si="152"/>
        <v/>
      </c>
      <c r="W735" s="1046" t="str">
        <f t="shared" si="153"/>
        <v/>
      </c>
      <c r="X735" s="1047" t="str">
        <f t="shared" si="154"/>
        <v/>
      </c>
      <c r="Y735" s="1146" t="str">
        <f t="shared" si="155"/>
        <v/>
      </c>
      <c r="Z735" s="1049" t="str">
        <f t="shared" si="156"/>
        <v/>
      </c>
      <c r="AA735" s="1049" t="str">
        <f t="shared" si="157"/>
        <v/>
      </c>
      <c r="AB735" s="1050" t="str">
        <f t="shared" si="158"/>
        <v/>
      </c>
      <c r="AD735" s="1052" t="str">
        <f t="shared" si="159"/>
        <v/>
      </c>
      <c r="AE735" s="1053" t="str">
        <f t="shared" si="160"/>
        <v/>
      </c>
    </row>
    <row r="736" spans="5:31" ht="12.75" customHeight="1">
      <c r="E736" s="1083" t="str">
        <f t="shared" si="149"/>
        <v/>
      </c>
      <c r="H736" s="1079" t="str">
        <f t="shared" si="150"/>
        <v/>
      </c>
      <c r="J736" s="1117" t="str">
        <f t="shared" si="151"/>
        <v>-</v>
      </c>
      <c r="L736" s="1041" t="str">
        <f t="shared" si="152"/>
        <v/>
      </c>
      <c r="W736" s="1046" t="str">
        <f t="shared" si="153"/>
        <v/>
      </c>
      <c r="X736" s="1047" t="str">
        <f t="shared" si="154"/>
        <v/>
      </c>
      <c r="Y736" s="1146" t="str">
        <f t="shared" si="155"/>
        <v/>
      </c>
      <c r="Z736" s="1049" t="str">
        <f t="shared" si="156"/>
        <v/>
      </c>
      <c r="AA736" s="1049" t="str">
        <f t="shared" si="157"/>
        <v/>
      </c>
      <c r="AB736" s="1050" t="str">
        <f t="shared" si="158"/>
        <v/>
      </c>
      <c r="AD736" s="1052" t="str">
        <f t="shared" si="159"/>
        <v/>
      </c>
      <c r="AE736" s="1053" t="str">
        <f t="shared" si="160"/>
        <v/>
      </c>
    </row>
    <row r="737" spans="5:31" ht="12.75" customHeight="1">
      <c r="E737" s="1083" t="str">
        <f t="shared" si="149"/>
        <v/>
      </c>
      <c r="H737" s="1079" t="str">
        <f t="shared" si="150"/>
        <v/>
      </c>
      <c r="J737" s="1117" t="str">
        <f t="shared" si="151"/>
        <v>-</v>
      </c>
      <c r="L737" s="1041" t="str">
        <f t="shared" si="152"/>
        <v/>
      </c>
      <c r="W737" s="1046" t="str">
        <f t="shared" si="153"/>
        <v/>
      </c>
      <c r="X737" s="1047" t="str">
        <f t="shared" si="154"/>
        <v/>
      </c>
      <c r="Y737" s="1146" t="str">
        <f t="shared" si="155"/>
        <v/>
      </c>
      <c r="Z737" s="1049" t="str">
        <f t="shared" si="156"/>
        <v/>
      </c>
      <c r="AA737" s="1049" t="str">
        <f t="shared" si="157"/>
        <v/>
      </c>
      <c r="AB737" s="1050" t="str">
        <f t="shared" si="158"/>
        <v/>
      </c>
      <c r="AD737" s="1052" t="str">
        <f t="shared" si="159"/>
        <v/>
      </c>
      <c r="AE737" s="1053" t="str">
        <f t="shared" si="160"/>
        <v/>
      </c>
    </row>
    <row r="738" spans="5:31" ht="12.75" customHeight="1">
      <c r="E738" s="1083" t="str">
        <f t="shared" si="149"/>
        <v/>
      </c>
      <c r="H738" s="1079" t="str">
        <f t="shared" si="150"/>
        <v/>
      </c>
      <c r="J738" s="1117" t="str">
        <f t="shared" si="151"/>
        <v>-</v>
      </c>
      <c r="L738" s="1041" t="str">
        <f t="shared" si="152"/>
        <v/>
      </c>
      <c r="W738" s="1046" t="str">
        <f t="shared" si="153"/>
        <v/>
      </c>
      <c r="X738" s="1047" t="str">
        <f t="shared" si="154"/>
        <v/>
      </c>
      <c r="Y738" s="1146" t="str">
        <f t="shared" si="155"/>
        <v/>
      </c>
      <c r="Z738" s="1049" t="str">
        <f t="shared" si="156"/>
        <v/>
      </c>
      <c r="AA738" s="1049" t="str">
        <f t="shared" si="157"/>
        <v/>
      </c>
      <c r="AB738" s="1050" t="str">
        <f t="shared" si="158"/>
        <v/>
      </c>
      <c r="AD738" s="1052" t="str">
        <f t="shared" si="159"/>
        <v/>
      </c>
      <c r="AE738" s="1053" t="str">
        <f t="shared" si="160"/>
        <v/>
      </c>
    </row>
    <row r="739" spans="5:31" ht="12.75" customHeight="1">
      <c r="E739" s="1083" t="str">
        <f t="shared" si="149"/>
        <v/>
      </c>
      <c r="H739" s="1079" t="str">
        <f t="shared" si="150"/>
        <v/>
      </c>
      <c r="J739" s="1117" t="str">
        <f t="shared" si="151"/>
        <v>-</v>
      </c>
      <c r="L739" s="1041" t="str">
        <f t="shared" si="152"/>
        <v/>
      </c>
      <c r="W739" s="1046" t="str">
        <f t="shared" si="153"/>
        <v/>
      </c>
      <c r="X739" s="1047" t="str">
        <f t="shared" si="154"/>
        <v/>
      </c>
      <c r="Y739" s="1146" t="str">
        <f t="shared" si="155"/>
        <v/>
      </c>
      <c r="Z739" s="1049" t="str">
        <f t="shared" si="156"/>
        <v/>
      </c>
      <c r="AA739" s="1049" t="str">
        <f t="shared" si="157"/>
        <v/>
      </c>
      <c r="AB739" s="1050" t="str">
        <f t="shared" si="158"/>
        <v/>
      </c>
      <c r="AD739" s="1052" t="str">
        <f t="shared" si="159"/>
        <v/>
      </c>
      <c r="AE739" s="1053" t="str">
        <f t="shared" si="160"/>
        <v/>
      </c>
    </row>
    <row r="740" spans="5:31" ht="12.75" customHeight="1">
      <c r="E740" s="1083" t="str">
        <f t="shared" si="149"/>
        <v/>
      </c>
      <c r="H740" s="1079" t="str">
        <f t="shared" si="150"/>
        <v/>
      </c>
      <c r="J740" s="1117" t="str">
        <f t="shared" si="151"/>
        <v>-</v>
      </c>
      <c r="L740" s="1041" t="str">
        <f t="shared" si="152"/>
        <v/>
      </c>
      <c r="W740" s="1046" t="str">
        <f t="shared" si="153"/>
        <v/>
      </c>
      <c r="X740" s="1047" t="str">
        <f t="shared" si="154"/>
        <v/>
      </c>
      <c r="Y740" s="1146" t="str">
        <f t="shared" si="155"/>
        <v/>
      </c>
      <c r="Z740" s="1049" t="str">
        <f t="shared" si="156"/>
        <v/>
      </c>
      <c r="AA740" s="1049" t="str">
        <f t="shared" si="157"/>
        <v/>
      </c>
      <c r="AB740" s="1050" t="str">
        <f t="shared" si="158"/>
        <v/>
      </c>
      <c r="AD740" s="1052" t="str">
        <f t="shared" si="159"/>
        <v/>
      </c>
      <c r="AE740" s="1053" t="str">
        <f t="shared" si="160"/>
        <v/>
      </c>
    </row>
    <row r="741" spans="5:31" ht="12.75" customHeight="1">
      <c r="E741" s="1083" t="str">
        <f t="shared" si="149"/>
        <v/>
      </c>
      <c r="H741" s="1079" t="str">
        <f t="shared" si="150"/>
        <v/>
      </c>
      <c r="J741" s="1117" t="str">
        <f t="shared" si="151"/>
        <v>-</v>
      </c>
      <c r="L741" s="1041" t="str">
        <f t="shared" si="152"/>
        <v/>
      </c>
      <c r="W741" s="1046" t="str">
        <f t="shared" si="153"/>
        <v/>
      </c>
      <c r="X741" s="1047" t="str">
        <f t="shared" si="154"/>
        <v/>
      </c>
      <c r="Y741" s="1146" t="str">
        <f t="shared" si="155"/>
        <v/>
      </c>
      <c r="Z741" s="1049" t="str">
        <f t="shared" si="156"/>
        <v/>
      </c>
      <c r="AA741" s="1049" t="str">
        <f t="shared" si="157"/>
        <v/>
      </c>
      <c r="AB741" s="1050" t="str">
        <f t="shared" si="158"/>
        <v/>
      </c>
      <c r="AD741" s="1052" t="str">
        <f t="shared" si="159"/>
        <v/>
      </c>
      <c r="AE741" s="1053" t="str">
        <f t="shared" si="160"/>
        <v/>
      </c>
    </row>
    <row r="742" spans="5:31" ht="12.75" customHeight="1">
      <c r="E742" s="1083" t="str">
        <f t="shared" si="149"/>
        <v/>
      </c>
      <c r="H742" s="1079" t="str">
        <f t="shared" si="150"/>
        <v/>
      </c>
      <c r="J742" s="1117" t="str">
        <f t="shared" si="151"/>
        <v>-</v>
      </c>
      <c r="L742" s="1041" t="str">
        <f t="shared" si="152"/>
        <v/>
      </c>
      <c r="W742" s="1046" t="str">
        <f t="shared" si="153"/>
        <v/>
      </c>
      <c r="X742" s="1047" t="str">
        <f t="shared" si="154"/>
        <v/>
      </c>
      <c r="Y742" s="1146" t="str">
        <f t="shared" si="155"/>
        <v/>
      </c>
      <c r="Z742" s="1049" t="str">
        <f t="shared" si="156"/>
        <v/>
      </c>
      <c r="AA742" s="1049" t="str">
        <f t="shared" si="157"/>
        <v/>
      </c>
      <c r="AB742" s="1050" t="str">
        <f t="shared" si="158"/>
        <v/>
      </c>
      <c r="AD742" s="1052" t="str">
        <f t="shared" si="159"/>
        <v/>
      </c>
      <c r="AE742" s="1053" t="str">
        <f t="shared" si="160"/>
        <v/>
      </c>
    </row>
    <row r="743" spans="5:31" ht="12.75" customHeight="1">
      <c r="E743" s="1083" t="str">
        <f t="shared" si="149"/>
        <v/>
      </c>
      <c r="H743" s="1079" t="str">
        <f t="shared" si="150"/>
        <v/>
      </c>
      <c r="J743" s="1117" t="str">
        <f t="shared" si="151"/>
        <v>-</v>
      </c>
      <c r="L743" s="1041" t="str">
        <f t="shared" si="152"/>
        <v/>
      </c>
      <c r="W743" s="1046" t="str">
        <f t="shared" si="153"/>
        <v/>
      </c>
      <c r="X743" s="1047" t="str">
        <f t="shared" si="154"/>
        <v/>
      </c>
      <c r="Y743" s="1146" t="str">
        <f t="shared" si="155"/>
        <v/>
      </c>
      <c r="Z743" s="1049" t="str">
        <f t="shared" si="156"/>
        <v/>
      </c>
      <c r="AA743" s="1049" t="str">
        <f t="shared" si="157"/>
        <v/>
      </c>
      <c r="AB743" s="1050" t="str">
        <f t="shared" si="158"/>
        <v/>
      </c>
      <c r="AD743" s="1052" t="str">
        <f t="shared" si="159"/>
        <v/>
      </c>
      <c r="AE743" s="1053" t="str">
        <f t="shared" si="160"/>
        <v/>
      </c>
    </row>
    <row r="744" spans="5:31" ht="12.75" customHeight="1">
      <c r="E744" s="1083" t="str">
        <f t="shared" si="149"/>
        <v/>
      </c>
      <c r="H744" s="1079" t="str">
        <f t="shared" si="150"/>
        <v/>
      </c>
      <c r="J744" s="1117" t="str">
        <f t="shared" si="151"/>
        <v>-</v>
      </c>
      <c r="L744" s="1041" t="str">
        <f t="shared" si="152"/>
        <v/>
      </c>
      <c r="W744" s="1046" t="str">
        <f t="shared" si="153"/>
        <v/>
      </c>
      <c r="X744" s="1047" t="str">
        <f t="shared" si="154"/>
        <v/>
      </c>
      <c r="Y744" s="1146" t="str">
        <f t="shared" si="155"/>
        <v/>
      </c>
      <c r="Z744" s="1049" t="str">
        <f t="shared" si="156"/>
        <v/>
      </c>
      <c r="AA744" s="1049" t="str">
        <f t="shared" si="157"/>
        <v/>
      </c>
      <c r="AB744" s="1050" t="str">
        <f t="shared" si="158"/>
        <v/>
      </c>
      <c r="AD744" s="1052" t="str">
        <f t="shared" si="159"/>
        <v/>
      </c>
      <c r="AE744" s="1053" t="str">
        <f t="shared" si="160"/>
        <v/>
      </c>
    </row>
    <row r="745" spans="5:31" ht="12.75" customHeight="1">
      <c r="E745" s="1083" t="str">
        <f t="shared" si="149"/>
        <v/>
      </c>
      <c r="H745" s="1079" t="str">
        <f t="shared" si="150"/>
        <v/>
      </c>
      <c r="J745" s="1117" t="str">
        <f t="shared" si="151"/>
        <v>-</v>
      </c>
      <c r="L745" s="1041" t="str">
        <f t="shared" si="152"/>
        <v/>
      </c>
      <c r="W745" s="1046" t="str">
        <f t="shared" si="153"/>
        <v/>
      </c>
      <c r="X745" s="1047" t="str">
        <f t="shared" si="154"/>
        <v/>
      </c>
      <c r="Y745" s="1146" t="str">
        <f t="shared" si="155"/>
        <v/>
      </c>
      <c r="Z745" s="1049" t="str">
        <f t="shared" si="156"/>
        <v/>
      </c>
      <c r="AA745" s="1049" t="str">
        <f t="shared" si="157"/>
        <v/>
      </c>
      <c r="AB745" s="1050" t="str">
        <f t="shared" si="158"/>
        <v/>
      </c>
      <c r="AD745" s="1052" t="str">
        <f t="shared" si="159"/>
        <v/>
      </c>
      <c r="AE745" s="1053" t="str">
        <f t="shared" si="160"/>
        <v/>
      </c>
    </row>
    <row r="746" spans="5:31" ht="12.75" customHeight="1">
      <c r="E746" s="1083" t="str">
        <f t="shared" si="149"/>
        <v/>
      </c>
      <c r="H746" s="1079" t="str">
        <f t="shared" si="150"/>
        <v/>
      </c>
      <c r="J746" s="1117" t="str">
        <f t="shared" si="151"/>
        <v>-</v>
      </c>
      <c r="L746" s="1041" t="str">
        <f t="shared" si="152"/>
        <v/>
      </c>
      <c r="W746" s="1046" t="str">
        <f t="shared" si="153"/>
        <v/>
      </c>
      <c r="X746" s="1047" t="str">
        <f t="shared" si="154"/>
        <v/>
      </c>
      <c r="Y746" s="1146" t="str">
        <f t="shared" si="155"/>
        <v/>
      </c>
      <c r="Z746" s="1049" t="str">
        <f t="shared" si="156"/>
        <v/>
      </c>
      <c r="AA746" s="1049" t="str">
        <f t="shared" si="157"/>
        <v/>
      </c>
      <c r="AB746" s="1050" t="str">
        <f t="shared" si="158"/>
        <v/>
      </c>
      <c r="AD746" s="1052" t="str">
        <f t="shared" si="159"/>
        <v/>
      </c>
      <c r="AE746" s="1053" t="str">
        <f t="shared" si="160"/>
        <v/>
      </c>
    </row>
    <row r="747" spans="5:31" ht="12.75" customHeight="1">
      <c r="E747" s="1083" t="str">
        <f t="shared" si="149"/>
        <v/>
      </c>
      <c r="H747" s="1079" t="str">
        <f t="shared" si="150"/>
        <v/>
      </c>
      <c r="J747" s="1117" t="str">
        <f t="shared" si="151"/>
        <v>-</v>
      </c>
      <c r="L747" s="1041" t="str">
        <f t="shared" si="152"/>
        <v/>
      </c>
      <c r="W747" s="1046" t="str">
        <f t="shared" si="153"/>
        <v/>
      </c>
      <c r="X747" s="1047" t="str">
        <f t="shared" si="154"/>
        <v/>
      </c>
      <c r="Y747" s="1146" t="str">
        <f t="shared" si="155"/>
        <v/>
      </c>
      <c r="Z747" s="1049" t="str">
        <f t="shared" si="156"/>
        <v/>
      </c>
      <c r="AA747" s="1049" t="str">
        <f t="shared" si="157"/>
        <v/>
      </c>
      <c r="AB747" s="1050" t="str">
        <f t="shared" si="158"/>
        <v/>
      </c>
      <c r="AD747" s="1052" t="str">
        <f t="shared" si="159"/>
        <v/>
      </c>
      <c r="AE747" s="1053" t="str">
        <f t="shared" si="160"/>
        <v/>
      </c>
    </row>
    <row r="748" spans="5:31" ht="12.75" customHeight="1">
      <c r="E748" s="1083" t="str">
        <f t="shared" si="149"/>
        <v/>
      </c>
      <c r="H748" s="1079" t="str">
        <f t="shared" si="150"/>
        <v/>
      </c>
      <c r="J748" s="1117" t="str">
        <f t="shared" si="151"/>
        <v>-</v>
      </c>
      <c r="L748" s="1041" t="str">
        <f t="shared" si="152"/>
        <v/>
      </c>
      <c r="W748" s="1046" t="str">
        <f t="shared" si="153"/>
        <v/>
      </c>
      <c r="X748" s="1047" t="str">
        <f t="shared" si="154"/>
        <v/>
      </c>
      <c r="Y748" s="1146" t="str">
        <f t="shared" si="155"/>
        <v/>
      </c>
      <c r="Z748" s="1049" t="str">
        <f t="shared" si="156"/>
        <v/>
      </c>
      <c r="AA748" s="1049" t="str">
        <f t="shared" si="157"/>
        <v/>
      </c>
      <c r="AB748" s="1050" t="str">
        <f t="shared" si="158"/>
        <v/>
      </c>
      <c r="AD748" s="1052" t="str">
        <f t="shared" si="159"/>
        <v/>
      </c>
      <c r="AE748" s="1053" t="str">
        <f t="shared" si="160"/>
        <v/>
      </c>
    </row>
    <row r="749" spans="5:31" ht="12.75" customHeight="1">
      <c r="E749" s="1083" t="str">
        <f t="shared" si="149"/>
        <v/>
      </c>
      <c r="H749" s="1079" t="str">
        <f t="shared" si="150"/>
        <v/>
      </c>
      <c r="J749" s="1117" t="str">
        <f t="shared" si="151"/>
        <v>-</v>
      </c>
      <c r="L749" s="1041" t="str">
        <f t="shared" si="152"/>
        <v/>
      </c>
      <c r="W749" s="1046" t="str">
        <f t="shared" si="153"/>
        <v/>
      </c>
      <c r="X749" s="1047" t="str">
        <f t="shared" si="154"/>
        <v/>
      </c>
      <c r="Y749" s="1146" t="str">
        <f t="shared" si="155"/>
        <v/>
      </c>
      <c r="Z749" s="1049" t="str">
        <f t="shared" si="156"/>
        <v/>
      </c>
      <c r="AA749" s="1049" t="str">
        <f t="shared" si="157"/>
        <v/>
      </c>
      <c r="AB749" s="1050" t="str">
        <f t="shared" si="158"/>
        <v/>
      </c>
      <c r="AD749" s="1052" t="str">
        <f t="shared" si="159"/>
        <v/>
      </c>
      <c r="AE749" s="1053" t="str">
        <f t="shared" si="160"/>
        <v/>
      </c>
    </row>
    <row r="750" spans="5:31" ht="12.75" customHeight="1">
      <c r="E750" s="1083" t="str">
        <f t="shared" si="149"/>
        <v/>
      </c>
      <c r="H750" s="1079" t="str">
        <f t="shared" si="150"/>
        <v/>
      </c>
      <c r="J750" s="1117" t="str">
        <f t="shared" si="151"/>
        <v>-</v>
      </c>
      <c r="L750" s="1041" t="str">
        <f t="shared" si="152"/>
        <v/>
      </c>
      <c r="W750" s="1046" t="str">
        <f t="shared" si="153"/>
        <v/>
      </c>
      <c r="X750" s="1047" t="str">
        <f t="shared" si="154"/>
        <v/>
      </c>
      <c r="Y750" s="1146" t="str">
        <f t="shared" si="155"/>
        <v/>
      </c>
      <c r="Z750" s="1049" t="str">
        <f t="shared" si="156"/>
        <v/>
      </c>
      <c r="AA750" s="1049" t="str">
        <f t="shared" si="157"/>
        <v/>
      </c>
      <c r="AB750" s="1050" t="str">
        <f t="shared" si="158"/>
        <v/>
      </c>
      <c r="AD750" s="1052" t="str">
        <f t="shared" si="159"/>
        <v/>
      </c>
      <c r="AE750" s="1053" t="str">
        <f t="shared" si="160"/>
        <v/>
      </c>
    </row>
    <row r="751" spans="5:31" ht="12.75" customHeight="1">
      <c r="E751" s="1083" t="str">
        <f t="shared" si="149"/>
        <v/>
      </c>
      <c r="H751" s="1079" t="str">
        <f t="shared" si="150"/>
        <v/>
      </c>
      <c r="J751" s="1117" t="str">
        <f t="shared" si="151"/>
        <v>-</v>
      </c>
      <c r="L751" s="1041" t="str">
        <f t="shared" si="152"/>
        <v/>
      </c>
      <c r="W751" s="1046" t="str">
        <f t="shared" si="153"/>
        <v/>
      </c>
      <c r="X751" s="1047" t="str">
        <f t="shared" si="154"/>
        <v/>
      </c>
      <c r="Y751" s="1146" t="str">
        <f t="shared" si="155"/>
        <v/>
      </c>
      <c r="Z751" s="1049" t="str">
        <f t="shared" si="156"/>
        <v/>
      </c>
      <c r="AA751" s="1049" t="str">
        <f t="shared" si="157"/>
        <v/>
      </c>
      <c r="AB751" s="1050" t="str">
        <f t="shared" si="158"/>
        <v/>
      </c>
      <c r="AD751" s="1052" t="str">
        <f t="shared" si="159"/>
        <v/>
      </c>
      <c r="AE751" s="1053" t="str">
        <f t="shared" si="160"/>
        <v/>
      </c>
    </row>
    <row r="752" spans="5:31" ht="12.75" customHeight="1">
      <c r="E752" s="1083" t="str">
        <f t="shared" si="149"/>
        <v/>
      </c>
      <c r="H752" s="1079" t="str">
        <f t="shared" si="150"/>
        <v/>
      </c>
      <c r="J752" s="1117" t="str">
        <f t="shared" si="151"/>
        <v>-</v>
      </c>
      <c r="L752" s="1041" t="str">
        <f t="shared" si="152"/>
        <v/>
      </c>
      <c r="W752" s="1046" t="str">
        <f t="shared" si="153"/>
        <v/>
      </c>
      <c r="X752" s="1047" t="str">
        <f t="shared" si="154"/>
        <v/>
      </c>
      <c r="Y752" s="1146" t="str">
        <f t="shared" si="155"/>
        <v/>
      </c>
      <c r="Z752" s="1049" t="str">
        <f t="shared" si="156"/>
        <v/>
      </c>
      <c r="AA752" s="1049" t="str">
        <f t="shared" si="157"/>
        <v/>
      </c>
      <c r="AB752" s="1050" t="str">
        <f t="shared" si="158"/>
        <v/>
      </c>
      <c r="AD752" s="1052" t="str">
        <f t="shared" si="159"/>
        <v/>
      </c>
      <c r="AE752" s="1053" t="str">
        <f t="shared" si="160"/>
        <v/>
      </c>
    </row>
    <row r="753" spans="5:31" ht="12.75" customHeight="1">
      <c r="E753" s="1083" t="str">
        <f t="shared" si="149"/>
        <v/>
      </c>
      <c r="H753" s="1079" t="str">
        <f t="shared" si="150"/>
        <v/>
      </c>
      <c r="J753" s="1117" t="str">
        <f t="shared" si="151"/>
        <v>-</v>
      </c>
      <c r="L753" s="1041" t="str">
        <f t="shared" si="152"/>
        <v/>
      </c>
      <c r="W753" s="1046" t="str">
        <f t="shared" si="153"/>
        <v/>
      </c>
      <c r="X753" s="1047" t="str">
        <f t="shared" si="154"/>
        <v/>
      </c>
      <c r="Y753" s="1146" t="str">
        <f t="shared" si="155"/>
        <v/>
      </c>
      <c r="Z753" s="1049" t="str">
        <f t="shared" si="156"/>
        <v/>
      </c>
      <c r="AA753" s="1049" t="str">
        <f t="shared" si="157"/>
        <v/>
      </c>
      <c r="AB753" s="1050" t="str">
        <f t="shared" si="158"/>
        <v/>
      </c>
      <c r="AD753" s="1052" t="str">
        <f t="shared" si="159"/>
        <v/>
      </c>
      <c r="AE753" s="1053" t="str">
        <f t="shared" si="160"/>
        <v/>
      </c>
    </row>
    <row r="754" spans="5:31" ht="12.75" customHeight="1">
      <c r="E754" s="1083" t="str">
        <f t="shared" si="149"/>
        <v/>
      </c>
      <c r="H754" s="1079" t="str">
        <f t="shared" si="150"/>
        <v/>
      </c>
      <c r="J754" s="1117" t="str">
        <f t="shared" si="151"/>
        <v>-</v>
      </c>
      <c r="L754" s="1041" t="str">
        <f t="shared" si="152"/>
        <v/>
      </c>
      <c r="W754" s="1046" t="str">
        <f t="shared" si="153"/>
        <v/>
      </c>
      <c r="X754" s="1047" t="str">
        <f t="shared" si="154"/>
        <v/>
      </c>
      <c r="Y754" s="1146" t="str">
        <f t="shared" si="155"/>
        <v/>
      </c>
      <c r="Z754" s="1049" t="str">
        <f t="shared" si="156"/>
        <v/>
      </c>
      <c r="AA754" s="1049" t="str">
        <f t="shared" si="157"/>
        <v/>
      </c>
      <c r="AB754" s="1050" t="str">
        <f t="shared" si="158"/>
        <v/>
      </c>
      <c r="AD754" s="1052" t="str">
        <f t="shared" si="159"/>
        <v/>
      </c>
      <c r="AE754" s="1053" t="str">
        <f t="shared" si="160"/>
        <v/>
      </c>
    </row>
    <row r="755" spans="5:31" ht="12.75" customHeight="1">
      <c r="E755" s="1083" t="str">
        <f t="shared" si="149"/>
        <v/>
      </c>
      <c r="H755" s="1079" t="str">
        <f t="shared" si="150"/>
        <v/>
      </c>
      <c r="J755" s="1117" t="str">
        <f t="shared" si="151"/>
        <v>-</v>
      </c>
      <c r="L755" s="1041" t="str">
        <f t="shared" si="152"/>
        <v/>
      </c>
      <c r="W755" s="1046" t="str">
        <f t="shared" si="153"/>
        <v/>
      </c>
      <c r="X755" s="1047" t="str">
        <f t="shared" si="154"/>
        <v/>
      </c>
      <c r="Y755" s="1146" t="str">
        <f t="shared" si="155"/>
        <v/>
      </c>
      <c r="Z755" s="1049" t="str">
        <f t="shared" si="156"/>
        <v/>
      </c>
      <c r="AA755" s="1049" t="str">
        <f t="shared" si="157"/>
        <v/>
      </c>
      <c r="AB755" s="1050" t="str">
        <f t="shared" si="158"/>
        <v/>
      </c>
      <c r="AD755" s="1052" t="str">
        <f t="shared" si="159"/>
        <v/>
      </c>
      <c r="AE755" s="1053" t="str">
        <f t="shared" si="160"/>
        <v/>
      </c>
    </row>
    <row r="756" spans="5:31" ht="12.75" customHeight="1">
      <c r="E756" s="1083" t="str">
        <f t="shared" si="149"/>
        <v/>
      </c>
      <c r="H756" s="1079" t="str">
        <f t="shared" si="150"/>
        <v/>
      </c>
      <c r="J756" s="1117" t="str">
        <f t="shared" si="151"/>
        <v>-</v>
      </c>
      <c r="L756" s="1041" t="str">
        <f t="shared" si="152"/>
        <v/>
      </c>
      <c r="W756" s="1046" t="str">
        <f t="shared" si="153"/>
        <v/>
      </c>
      <c r="X756" s="1047" t="str">
        <f t="shared" si="154"/>
        <v/>
      </c>
      <c r="Y756" s="1146" t="str">
        <f t="shared" si="155"/>
        <v/>
      </c>
      <c r="Z756" s="1049" t="str">
        <f t="shared" si="156"/>
        <v/>
      </c>
      <c r="AA756" s="1049" t="str">
        <f t="shared" si="157"/>
        <v/>
      </c>
      <c r="AB756" s="1050" t="str">
        <f t="shared" si="158"/>
        <v/>
      </c>
      <c r="AD756" s="1052" t="str">
        <f t="shared" si="159"/>
        <v/>
      </c>
      <c r="AE756" s="1053" t="str">
        <f t="shared" si="160"/>
        <v/>
      </c>
    </row>
    <row r="757" spans="5:31" ht="12.75" customHeight="1">
      <c r="E757" s="1083" t="str">
        <f t="shared" si="149"/>
        <v/>
      </c>
      <c r="H757" s="1079" t="str">
        <f t="shared" si="150"/>
        <v/>
      </c>
      <c r="J757" s="1117" t="str">
        <f t="shared" si="151"/>
        <v>-</v>
      </c>
      <c r="L757" s="1041" t="str">
        <f t="shared" si="152"/>
        <v/>
      </c>
      <c r="W757" s="1046" t="str">
        <f t="shared" si="153"/>
        <v/>
      </c>
      <c r="X757" s="1047" t="str">
        <f t="shared" si="154"/>
        <v/>
      </c>
      <c r="Y757" s="1146" t="str">
        <f t="shared" si="155"/>
        <v/>
      </c>
      <c r="Z757" s="1049" t="str">
        <f t="shared" si="156"/>
        <v/>
      </c>
      <c r="AA757" s="1049" t="str">
        <f t="shared" si="157"/>
        <v/>
      </c>
      <c r="AB757" s="1050" t="str">
        <f t="shared" si="158"/>
        <v/>
      </c>
      <c r="AD757" s="1052" t="str">
        <f t="shared" si="159"/>
        <v/>
      </c>
      <c r="AE757" s="1053" t="str">
        <f t="shared" si="160"/>
        <v/>
      </c>
    </row>
    <row r="758" spans="5:31" ht="12.75" customHeight="1">
      <c r="E758" s="1083" t="str">
        <f t="shared" si="149"/>
        <v/>
      </c>
      <c r="H758" s="1079" t="str">
        <f t="shared" si="150"/>
        <v/>
      </c>
      <c r="J758" s="1117" t="str">
        <f t="shared" si="151"/>
        <v>-</v>
      </c>
      <c r="L758" s="1041" t="str">
        <f t="shared" si="152"/>
        <v/>
      </c>
      <c r="W758" s="1046" t="str">
        <f t="shared" si="153"/>
        <v/>
      </c>
      <c r="X758" s="1047" t="str">
        <f t="shared" si="154"/>
        <v/>
      </c>
      <c r="Y758" s="1146" t="str">
        <f t="shared" si="155"/>
        <v/>
      </c>
      <c r="Z758" s="1049" t="str">
        <f t="shared" si="156"/>
        <v/>
      </c>
      <c r="AA758" s="1049" t="str">
        <f t="shared" si="157"/>
        <v/>
      </c>
      <c r="AB758" s="1050" t="str">
        <f t="shared" si="158"/>
        <v/>
      </c>
      <c r="AD758" s="1052" t="str">
        <f t="shared" si="159"/>
        <v/>
      </c>
      <c r="AE758" s="1053" t="str">
        <f t="shared" si="160"/>
        <v/>
      </c>
    </row>
    <row r="759" spans="5:31" ht="12.75" customHeight="1">
      <c r="E759" s="1083" t="str">
        <f t="shared" si="149"/>
        <v/>
      </c>
      <c r="H759" s="1079" t="str">
        <f t="shared" si="150"/>
        <v/>
      </c>
      <c r="J759" s="1117" t="str">
        <f t="shared" si="151"/>
        <v>-</v>
      </c>
      <c r="L759" s="1041" t="str">
        <f t="shared" si="152"/>
        <v/>
      </c>
      <c r="W759" s="1046" t="str">
        <f t="shared" si="153"/>
        <v/>
      </c>
      <c r="X759" s="1047" t="str">
        <f t="shared" si="154"/>
        <v/>
      </c>
      <c r="Y759" s="1146" t="str">
        <f t="shared" si="155"/>
        <v/>
      </c>
      <c r="Z759" s="1049" t="str">
        <f t="shared" si="156"/>
        <v/>
      </c>
      <c r="AA759" s="1049" t="str">
        <f t="shared" si="157"/>
        <v/>
      </c>
      <c r="AB759" s="1050" t="str">
        <f t="shared" si="158"/>
        <v/>
      </c>
      <c r="AD759" s="1052" t="str">
        <f t="shared" si="159"/>
        <v/>
      </c>
      <c r="AE759" s="1053" t="str">
        <f t="shared" si="160"/>
        <v/>
      </c>
    </row>
    <row r="760" spans="5:31" ht="12.75" customHeight="1">
      <c r="E760" s="1083" t="str">
        <f t="shared" si="149"/>
        <v/>
      </c>
      <c r="H760" s="1079" t="str">
        <f t="shared" si="150"/>
        <v/>
      </c>
      <c r="J760" s="1117" t="str">
        <f t="shared" si="151"/>
        <v>-</v>
      </c>
      <c r="L760" s="1041" t="str">
        <f t="shared" si="152"/>
        <v/>
      </c>
      <c r="W760" s="1046" t="str">
        <f t="shared" si="153"/>
        <v/>
      </c>
      <c r="X760" s="1047" t="str">
        <f t="shared" si="154"/>
        <v/>
      </c>
      <c r="Y760" s="1146" t="str">
        <f t="shared" si="155"/>
        <v/>
      </c>
      <c r="Z760" s="1049" t="str">
        <f t="shared" si="156"/>
        <v/>
      </c>
      <c r="AA760" s="1049" t="str">
        <f t="shared" si="157"/>
        <v/>
      </c>
      <c r="AB760" s="1050" t="str">
        <f t="shared" si="158"/>
        <v/>
      </c>
      <c r="AD760" s="1052" t="str">
        <f t="shared" si="159"/>
        <v/>
      </c>
      <c r="AE760" s="1053" t="str">
        <f t="shared" si="160"/>
        <v/>
      </c>
    </row>
    <row r="761" spans="5:31" ht="12.75" customHeight="1">
      <c r="E761" s="1083" t="str">
        <f t="shared" si="149"/>
        <v/>
      </c>
      <c r="H761" s="1079" t="str">
        <f t="shared" si="150"/>
        <v/>
      </c>
      <c r="J761" s="1117" t="str">
        <f t="shared" si="151"/>
        <v>-</v>
      </c>
      <c r="L761" s="1041" t="str">
        <f t="shared" si="152"/>
        <v/>
      </c>
      <c r="W761" s="1046" t="str">
        <f t="shared" si="153"/>
        <v/>
      </c>
      <c r="X761" s="1047" t="str">
        <f t="shared" si="154"/>
        <v/>
      </c>
      <c r="Y761" s="1146" t="str">
        <f t="shared" si="155"/>
        <v/>
      </c>
      <c r="Z761" s="1049" t="str">
        <f t="shared" si="156"/>
        <v/>
      </c>
      <c r="AA761" s="1049" t="str">
        <f t="shared" si="157"/>
        <v/>
      </c>
      <c r="AB761" s="1050" t="str">
        <f t="shared" si="158"/>
        <v/>
      </c>
      <c r="AD761" s="1052" t="str">
        <f t="shared" si="159"/>
        <v/>
      </c>
      <c r="AE761" s="1053" t="str">
        <f t="shared" si="160"/>
        <v/>
      </c>
    </row>
    <row r="762" spans="5:31" ht="12.75" customHeight="1">
      <c r="E762" s="1083" t="str">
        <f t="shared" si="149"/>
        <v/>
      </c>
      <c r="H762" s="1079" t="str">
        <f t="shared" si="150"/>
        <v/>
      </c>
      <c r="J762" s="1117" t="str">
        <f t="shared" si="151"/>
        <v>-</v>
      </c>
      <c r="L762" s="1041" t="str">
        <f t="shared" si="152"/>
        <v/>
      </c>
      <c r="W762" s="1046" t="str">
        <f t="shared" si="153"/>
        <v/>
      </c>
      <c r="X762" s="1047" t="str">
        <f t="shared" si="154"/>
        <v/>
      </c>
      <c r="Y762" s="1146" t="str">
        <f t="shared" si="155"/>
        <v/>
      </c>
      <c r="Z762" s="1049" t="str">
        <f t="shared" si="156"/>
        <v/>
      </c>
      <c r="AA762" s="1049" t="str">
        <f t="shared" si="157"/>
        <v/>
      </c>
      <c r="AB762" s="1050" t="str">
        <f t="shared" si="158"/>
        <v/>
      </c>
      <c r="AD762" s="1052" t="str">
        <f t="shared" si="159"/>
        <v/>
      </c>
      <c r="AE762" s="1053" t="str">
        <f t="shared" si="160"/>
        <v/>
      </c>
    </row>
    <row r="763" spans="5:31" ht="12.75" customHeight="1">
      <c r="E763" s="1083" t="str">
        <f t="shared" si="149"/>
        <v/>
      </c>
      <c r="H763" s="1079" t="str">
        <f t="shared" si="150"/>
        <v/>
      </c>
      <c r="J763" s="1117" t="str">
        <f t="shared" si="151"/>
        <v>-</v>
      </c>
      <c r="L763" s="1041" t="str">
        <f t="shared" si="152"/>
        <v/>
      </c>
      <c r="W763" s="1046" t="str">
        <f t="shared" si="153"/>
        <v/>
      </c>
      <c r="X763" s="1047" t="str">
        <f t="shared" si="154"/>
        <v/>
      </c>
      <c r="Y763" s="1146" t="str">
        <f t="shared" si="155"/>
        <v/>
      </c>
      <c r="Z763" s="1049" t="str">
        <f t="shared" si="156"/>
        <v/>
      </c>
      <c r="AA763" s="1049" t="str">
        <f t="shared" si="157"/>
        <v/>
      </c>
      <c r="AB763" s="1050" t="str">
        <f t="shared" si="158"/>
        <v/>
      </c>
      <c r="AD763" s="1052" t="str">
        <f t="shared" si="159"/>
        <v/>
      </c>
      <c r="AE763" s="1053" t="str">
        <f t="shared" si="160"/>
        <v/>
      </c>
    </row>
    <row r="764" spans="5:31" ht="12.75" customHeight="1">
      <c r="E764" s="1083" t="str">
        <f t="shared" si="149"/>
        <v/>
      </c>
      <c r="H764" s="1079" t="str">
        <f t="shared" si="150"/>
        <v/>
      </c>
      <c r="J764" s="1117" t="str">
        <f t="shared" si="151"/>
        <v>-</v>
      </c>
      <c r="L764" s="1041" t="str">
        <f t="shared" si="152"/>
        <v/>
      </c>
      <c r="W764" s="1046" t="str">
        <f t="shared" si="153"/>
        <v/>
      </c>
      <c r="X764" s="1047" t="str">
        <f t="shared" si="154"/>
        <v/>
      </c>
      <c r="Y764" s="1146" t="str">
        <f t="shared" si="155"/>
        <v/>
      </c>
      <c r="Z764" s="1049" t="str">
        <f t="shared" si="156"/>
        <v/>
      </c>
      <c r="AA764" s="1049" t="str">
        <f t="shared" si="157"/>
        <v/>
      </c>
      <c r="AB764" s="1050" t="str">
        <f t="shared" si="158"/>
        <v/>
      </c>
      <c r="AD764" s="1052" t="str">
        <f t="shared" si="159"/>
        <v/>
      </c>
      <c r="AE764" s="1053" t="str">
        <f t="shared" si="160"/>
        <v/>
      </c>
    </row>
    <row r="765" spans="5:31" ht="12.75" customHeight="1">
      <c r="E765" s="1083" t="str">
        <f t="shared" si="149"/>
        <v/>
      </c>
      <c r="H765" s="1079" t="str">
        <f t="shared" si="150"/>
        <v/>
      </c>
      <c r="J765" s="1117" t="str">
        <f t="shared" si="151"/>
        <v>-</v>
      </c>
      <c r="L765" s="1041" t="str">
        <f t="shared" si="152"/>
        <v/>
      </c>
      <c r="W765" s="1046" t="str">
        <f t="shared" si="153"/>
        <v/>
      </c>
      <c r="X765" s="1047" t="str">
        <f t="shared" si="154"/>
        <v/>
      </c>
      <c r="Y765" s="1146" t="str">
        <f t="shared" si="155"/>
        <v/>
      </c>
      <c r="Z765" s="1049" t="str">
        <f t="shared" si="156"/>
        <v/>
      </c>
      <c r="AA765" s="1049" t="str">
        <f t="shared" si="157"/>
        <v/>
      </c>
      <c r="AB765" s="1050" t="str">
        <f t="shared" si="158"/>
        <v/>
      </c>
      <c r="AD765" s="1052" t="str">
        <f t="shared" si="159"/>
        <v/>
      </c>
      <c r="AE765" s="1053" t="str">
        <f t="shared" si="160"/>
        <v/>
      </c>
    </row>
    <row r="766" spans="5:31" ht="12.75" customHeight="1">
      <c r="E766" s="1083" t="str">
        <f t="shared" si="149"/>
        <v/>
      </c>
      <c r="H766" s="1079" t="str">
        <f t="shared" si="150"/>
        <v/>
      </c>
      <c r="J766" s="1117" t="str">
        <f t="shared" si="151"/>
        <v>-</v>
      </c>
      <c r="L766" s="1041" t="str">
        <f t="shared" si="152"/>
        <v/>
      </c>
      <c r="W766" s="1046" t="str">
        <f t="shared" si="153"/>
        <v/>
      </c>
      <c r="X766" s="1047" t="str">
        <f t="shared" si="154"/>
        <v/>
      </c>
      <c r="Y766" s="1146" t="str">
        <f t="shared" si="155"/>
        <v/>
      </c>
      <c r="Z766" s="1049" t="str">
        <f t="shared" si="156"/>
        <v/>
      </c>
      <c r="AA766" s="1049" t="str">
        <f t="shared" si="157"/>
        <v/>
      </c>
      <c r="AB766" s="1050" t="str">
        <f t="shared" si="158"/>
        <v/>
      </c>
      <c r="AD766" s="1052" t="str">
        <f t="shared" si="159"/>
        <v/>
      </c>
      <c r="AE766" s="1053" t="str">
        <f t="shared" si="160"/>
        <v/>
      </c>
    </row>
    <row r="767" spans="5:31" ht="12.75" customHeight="1">
      <c r="E767" s="1083" t="str">
        <f t="shared" si="149"/>
        <v/>
      </c>
      <c r="H767" s="1079" t="str">
        <f t="shared" si="150"/>
        <v/>
      </c>
      <c r="J767" s="1117" t="str">
        <f t="shared" si="151"/>
        <v>-</v>
      </c>
      <c r="L767" s="1041" t="str">
        <f t="shared" si="152"/>
        <v/>
      </c>
      <c r="W767" s="1046" t="str">
        <f t="shared" si="153"/>
        <v/>
      </c>
      <c r="X767" s="1047" t="str">
        <f t="shared" si="154"/>
        <v/>
      </c>
      <c r="Y767" s="1146" t="str">
        <f t="shared" si="155"/>
        <v/>
      </c>
      <c r="Z767" s="1049" t="str">
        <f t="shared" si="156"/>
        <v/>
      </c>
      <c r="AA767" s="1049" t="str">
        <f t="shared" si="157"/>
        <v/>
      </c>
      <c r="AB767" s="1050" t="str">
        <f t="shared" si="158"/>
        <v/>
      </c>
      <c r="AD767" s="1052" t="str">
        <f t="shared" si="159"/>
        <v/>
      </c>
      <c r="AE767" s="1053" t="str">
        <f t="shared" si="160"/>
        <v/>
      </c>
    </row>
    <row r="768" spans="5:31" ht="12.75" customHeight="1">
      <c r="E768" s="1083" t="str">
        <f t="shared" si="149"/>
        <v/>
      </c>
      <c r="H768" s="1079" t="str">
        <f t="shared" si="150"/>
        <v/>
      </c>
      <c r="J768" s="1117" t="str">
        <f t="shared" si="151"/>
        <v>-</v>
      </c>
      <c r="L768" s="1041" t="str">
        <f t="shared" si="152"/>
        <v/>
      </c>
      <c r="W768" s="1046" t="str">
        <f t="shared" si="153"/>
        <v/>
      </c>
      <c r="X768" s="1047" t="str">
        <f t="shared" si="154"/>
        <v/>
      </c>
      <c r="Y768" s="1146" t="str">
        <f t="shared" si="155"/>
        <v/>
      </c>
      <c r="Z768" s="1049" t="str">
        <f t="shared" si="156"/>
        <v/>
      </c>
      <c r="AA768" s="1049" t="str">
        <f t="shared" si="157"/>
        <v/>
      </c>
      <c r="AB768" s="1050" t="str">
        <f t="shared" si="158"/>
        <v/>
      </c>
      <c r="AD768" s="1052" t="str">
        <f t="shared" si="159"/>
        <v/>
      </c>
      <c r="AE768" s="1053" t="str">
        <f t="shared" si="160"/>
        <v/>
      </c>
    </row>
    <row r="769" spans="5:31" ht="12.75" customHeight="1">
      <c r="E769" s="1083" t="str">
        <f t="shared" si="149"/>
        <v/>
      </c>
      <c r="H769" s="1079" t="str">
        <f t="shared" si="150"/>
        <v/>
      </c>
      <c r="J769" s="1117" t="str">
        <f t="shared" si="151"/>
        <v>-</v>
      </c>
      <c r="L769" s="1041" t="str">
        <f t="shared" si="152"/>
        <v/>
      </c>
      <c r="W769" s="1046" t="str">
        <f t="shared" si="153"/>
        <v/>
      </c>
      <c r="X769" s="1047" t="str">
        <f t="shared" si="154"/>
        <v/>
      </c>
      <c r="Y769" s="1146" t="str">
        <f t="shared" si="155"/>
        <v/>
      </c>
      <c r="Z769" s="1049" t="str">
        <f t="shared" si="156"/>
        <v/>
      </c>
      <c r="AA769" s="1049" t="str">
        <f t="shared" si="157"/>
        <v/>
      </c>
      <c r="AB769" s="1050" t="str">
        <f t="shared" si="158"/>
        <v/>
      </c>
      <c r="AD769" s="1052" t="str">
        <f t="shared" si="159"/>
        <v/>
      </c>
      <c r="AE769" s="1053" t="str">
        <f t="shared" si="160"/>
        <v/>
      </c>
    </row>
    <row r="770" spans="5:31" ht="12.75" customHeight="1">
      <c r="E770" s="1083" t="str">
        <f t="shared" si="149"/>
        <v/>
      </c>
      <c r="H770" s="1079" t="str">
        <f t="shared" si="150"/>
        <v/>
      </c>
      <c r="J770" s="1117" t="str">
        <f t="shared" si="151"/>
        <v>-</v>
      </c>
      <c r="L770" s="1041" t="str">
        <f t="shared" si="152"/>
        <v/>
      </c>
      <c r="W770" s="1046" t="str">
        <f t="shared" si="153"/>
        <v/>
      </c>
      <c r="X770" s="1047" t="str">
        <f t="shared" si="154"/>
        <v/>
      </c>
      <c r="Y770" s="1146" t="str">
        <f t="shared" si="155"/>
        <v/>
      </c>
      <c r="Z770" s="1049" t="str">
        <f t="shared" si="156"/>
        <v/>
      </c>
      <c r="AA770" s="1049" t="str">
        <f t="shared" si="157"/>
        <v/>
      </c>
      <c r="AB770" s="1050" t="str">
        <f t="shared" si="158"/>
        <v/>
      </c>
      <c r="AD770" s="1052" t="str">
        <f t="shared" si="159"/>
        <v/>
      </c>
      <c r="AE770" s="1053" t="str">
        <f t="shared" si="160"/>
        <v/>
      </c>
    </row>
    <row r="771" spans="5:31" ht="12.75" customHeight="1">
      <c r="E771" s="1083" t="str">
        <f t="shared" ref="E771:E834" si="161">IF(D771="","",IF(F771="paid",0,I771-J771))</f>
        <v/>
      </c>
      <c r="H771" s="1079" t="str">
        <f t="shared" ref="H771:H834" si="162">IFERROR(CHOOSE($X771,"መስከረም","ጥቅምት","ህዳር  ","ታህሳስ ","ጥር ","የካቲት ","መጋቢት ","ሚይዚያ ","ግንቦት ","ሰኔ ","ሐምሌ ","ነሐሴ ","Pagume"),"")</f>
        <v/>
      </c>
      <c r="J771" s="1117" t="str">
        <f t="shared" ref="J771:J834" si="163">IF(D771="","-",$Q$1-D771)</f>
        <v>-</v>
      </c>
      <c r="L771" s="1041" t="str">
        <f t="shared" ref="L771:L834" si="164">IF(E771="","",$Q$1+E771)</f>
        <v/>
      </c>
      <c r="W771" s="1046" t="str">
        <f t="shared" ref="W771:W834" si="165">IF($D771="","",_xlfn.LET(_xlpm.gDate,D771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771" s="1047" t="str">
        <f t="shared" ref="X771:X834" si="166">IF($W771="","",TEXT($W771,"mm"))</f>
        <v/>
      </c>
      <c r="Y771" s="1146" t="str">
        <f t="shared" ref="Y771:Y834" si="167">IFERROR(CHOOSE(X771,"መስከረም","ጥቅምት","ህዳር  ","ታህሳስ ","ጥር ","የካቲት ","መጋቢት ","ሚይዚያ ","ግንቦት ","ሰኔ ","ሐምሌ ","ነሐሴ ","Pagume"),"")</f>
        <v/>
      </c>
      <c r="Z771" s="1049" t="str">
        <f t="shared" ref="Z771:Z834" si="168">IF($K771="","",_xlfn.LET(_xlpm.gDate,K771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771" s="1049" t="str">
        <f t="shared" ref="AA771:AA834" si="169">IF($Z771="","",TEXT($Z771,"mm"))</f>
        <v/>
      </c>
      <c r="AB771" s="1050" t="str">
        <f t="shared" ref="AB771:AB834" si="170">IFERROR(CHOOSE(AA771,"መስከረም","ጥቅምት","ህዳር  ","ታህሳስ ","ጥር ","የካቲት ","መጋቢት ","ሚይዚያ ","ግንቦት ","ሰኔ ","ሐምሌ ","ነሐሴ ","Pagume"),"")</f>
        <v/>
      </c>
      <c r="AD771" s="1052" t="str">
        <f t="shared" ref="AD771:AD834" si="171">IF($D771="","",YEAR(D771)&amp;"-W"&amp;WEEKNUM(D771,2))</f>
        <v/>
      </c>
      <c r="AE771" s="1053" t="str">
        <f t="shared" ref="AE771:AE834" si="172">IF($K771="","",YEAR(K771)&amp;"-W"&amp;WEEKNUM(K771,2))</f>
        <v/>
      </c>
    </row>
    <row r="772" spans="5:31" ht="12.75" customHeight="1">
      <c r="E772" s="1083" t="str">
        <f t="shared" si="161"/>
        <v/>
      </c>
      <c r="H772" s="1079" t="str">
        <f t="shared" si="162"/>
        <v/>
      </c>
      <c r="J772" s="1117" t="str">
        <f t="shared" si="163"/>
        <v>-</v>
      </c>
      <c r="L772" s="1041" t="str">
        <f t="shared" si="164"/>
        <v/>
      </c>
      <c r="W772" s="1046" t="str">
        <f t="shared" si="165"/>
        <v/>
      </c>
      <c r="X772" s="1047" t="str">
        <f t="shared" si="166"/>
        <v/>
      </c>
      <c r="Y772" s="1146" t="str">
        <f t="shared" si="167"/>
        <v/>
      </c>
      <c r="Z772" s="1049" t="str">
        <f t="shared" si="168"/>
        <v/>
      </c>
      <c r="AA772" s="1049" t="str">
        <f t="shared" si="169"/>
        <v/>
      </c>
      <c r="AB772" s="1050" t="str">
        <f t="shared" si="170"/>
        <v/>
      </c>
      <c r="AD772" s="1052" t="str">
        <f t="shared" si="171"/>
        <v/>
      </c>
      <c r="AE772" s="1053" t="str">
        <f t="shared" si="172"/>
        <v/>
      </c>
    </row>
    <row r="773" spans="5:31" ht="12.75" customHeight="1">
      <c r="E773" s="1083" t="str">
        <f t="shared" si="161"/>
        <v/>
      </c>
      <c r="H773" s="1079" t="str">
        <f t="shared" si="162"/>
        <v/>
      </c>
      <c r="J773" s="1117" t="str">
        <f t="shared" si="163"/>
        <v>-</v>
      </c>
      <c r="L773" s="1041" t="str">
        <f t="shared" si="164"/>
        <v/>
      </c>
      <c r="W773" s="1046" t="str">
        <f t="shared" si="165"/>
        <v/>
      </c>
      <c r="X773" s="1047" t="str">
        <f t="shared" si="166"/>
        <v/>
      </c>
      <c r="Y773" s="1146" t="str">
        <f t="shared" si="167"/>
        <v/>
      </c>
      <c r="Z773" s="1049" t="str">
        <f t="shared" si="168"/>
        <v/>
      </c>
      <c r="AA773" s="1049" t="str">
        <f t="shared" si="169"/>
        <v/>
      </c>
      <c r="AB773" s="1050" t="str">
        <f t="shared" si="170"/>
        <v/>
      </c>
      <c r="AD773" s="1052" t="str">
        <f t="shared" si="171"/>
        <v/>
      </c>
      <c r="AE773" s="1053" t="str">
        <f t="shared" si="172"/>
        <v/>
      </c>
    </row>
    <row r="774" spans="5:31" ht="12.75" customHeight="1">
      <c r="E774" s="1083" t="str">
        <f t="shared" si="161"/>
        <v/>
      </c>
      <c r="H774" s="1079" t="str">
        <f t="shared" si="162"/>
        <v/>
      </c>
      <c r="J774" s="1117" t="str">
        <f t="shared" si="163"/>
        <v>-</v>
      </c>
      <c r="L774" s="1041" t="str">
        <f t="shared" si="164"/>
        <v/>
      </c>
      <c r="W774" s="1046" t="str">
        <f t="shared" si="165"/>
        <v/>
      </c>
      <c r="X774" s="1047" t="str">
        <f t="shared" si="166"/>
        <v/>
      </c>
      <c r="Y774" s="1146" t="str">
        <f t="shared" si="167"/>
        <v/>
      </c>
      <c r="Z774" s="1049" t="str">
        <f t="shared" si="168"/>
        <v/>
      </c>
      <c r="AA774" s="1049" t="str">
        <f t="shared" si="169"/>
        <v/>
      </c>
      <c r="AB774" s="1050" t="str">
        <f t="shared" si="170"/>
        <v/>
      </c>
      <c r="AD774" s="1052" t="str">
        <f t="shared" si="171"/>
        <v/>
      </c>
      <c r="AE774" s="1053" t="str">
        <f t="shared" si="172"/>
        <v/>
      </c>
    </row>
    <row r="775" spans="5:31" ht="12.75" customHeight="1">
      <c r="E775" s="1083" t="str">
        <f t="shared" si="161"/>
        <v/>
      </c>
      <c r="H775" s="1079" t="str">
        <f t="shared" si="162"/>
        <v/>
      </c>
      <c r="J775" s="1117" t="str">
        <f t="shared" si="163"/>
        <v>-</v>
      </c>
      <c r="L775" s="1041" t="str">
        <f t="shared" si="164"/>
        <v/>
      </c>
      <c r="W775" s="1046" t="str">
        <f t="shared" si="165"/>
        <v/>
      </c>
      <c r="X775" s="1047" t="str">
        <f t="shared" si="166"/>
        <v/>
      </c>
      <c r="Y775" s="1146" t="str">
        <f t="shared" si="167"/>
        <v/>
      </c>
      <c r="Z775" s="1049" t="str">
        <f t="shared" si="168"/>
        <v/>
      </c>
      <c r="AA775" s="1049" t="str">
        <f t="shared" si="169"/>
        <v/>
      </c>
      <c r="AB775" s="1050" t="str">
        <f t="shared" si="170"/>
        <v/>
      </c>
      <c r="AD775" s="1052" t="str">
        <f t="shared" si="171"/>
        <v/>
      </c>
      <c r="AE775" s="1053" t="str">
        <f t="shared" si="172"/>
        <v/>
      </c>
    </row>
    <row r="776" spans="5:31" ht="12.75" customHeight="1">
      <c r="E776" s="1083" t="str">
        <f t="shared" si="161"/>
        <v/>
      </c>
      <c r="H776" s="1079" t="str">
        <f t="shared" si="162"/>
        <v/>
      </c>
      <c r="J776" s="1117" t="str">
        <f t="shared" si="163"/>
        <v>-</v>
      </c>
      <c r="L776" s="1041" t="str">
        <f t="shared" si="164"/>
        <v/>
      </c>
      <c r="W776" s="1046" t="str">
        <f t="shared" si="165"/>
        <v/>
      </c>
      <c r="X776" s="1047" t="str">
        <f t="shared" si="166"/>
        <v/>
      </c>
      <c r="Y776" s="1146" t="str">
        <f t="shared" si="167"/>
        <v/>
      </c>
      <c r="Z776" s="1049" t="str">
        <f t="shared" si="168"/>
        <v/>
      </c>
      <c r="AA776" s="1049" t="str">
        <f t="shared" si="169"/>
        <v/>
      </c>
      <c r="AB776" s="1050" t="str">
        <f t="shared" si="170"/>
        <v/>
      </c>
      <c r="AD776" s="1052" t="str">
        <f t="shared" si="171"/>
        <v/>
      </c>
      <c r="AE776" s="1053" t="str">
        <f t="shared" si="172"/>
        <v/>
      </c>
    </row>
    <row r="777" spans="5:31" ht="12.75" customHeight="1">
      <c r="E777" s="1083" t="str">
        <f t="shared" si="161"/>
        <v/>
      </c>
      <c r="H777" s="1079" t="str">
        <f t="shared" si="162"/>
        <v/>
      </c>
      <c r="J777" s="1117" t="str">
        <f t="shared" si="163"/>
        <v>-</v>
      </c>
      <c r="L777" s="1041" t="str">
        <f t="shared" si="164"/>
        <v/>
      </c>
      <c r="W777" s="1046" t="str">
        <f t="shared" si="165"/>
        <v/>
      </c>
      <c r="X777" s="1047" t="str">
        <f t="shared" si="166"/>
        <v/>
      </c>
      <c r="Y777" s="1146" t="str">
        <f t="shared" si="167"/>
        <v/>
      </c>
      <c r="Z777" s="1049" t="str">
        <f t="shared" si="168"/>
        <v/>
      </c>
      <c r="AA777" s="1049" t="str">
        <f t="shared" si="169"/>
        <v/>
      </c>
      <c r="AB777" s="1050" t="str">
        <f t="shared" si="170"/>
        <v/>
      </c>
      <c r="AD777" s="1052" t="str">
        <f t="shared" si="171"/>
        <v/>
      </c>
      <c r="AE777" s="1053" t="str">
        <f t="shared" si="172"/>
        <v/>
      </c>
    </row>
    <row r="778" spans="5:31" ht="12.75" customHeight="1">
      <c r="E778" s="1083" t="str">
        <f t="shared" si="161"/>
        <v/>
      </c>
      <c r="H778" s="1079" t="str">
        <f t="shared" si="162"/>
        <v/>
      </c>
      <c r="J778" s="1117" t="str">
        <f t="shared" si="163"/>
        <v>-</v>
      </c>
      <c r="L778" s="1041" t="str">
        <f t="shared" si="164"/>
        <v/>
      </c>
      <c r="W778" s="1046" t="str">
        <f t="shared" si="165"/>
        <v/>
      </c>
      <c r="X778" s="1047" t="str">
        <f t="shared" si="166"/>
        <v/>
      </c>
      <c r="Y778" s="1146" t="str">
        <f t="shared" si="167"/>
        <v/>
      </c>
      <c r="Z778" s="1049" t="str">
        <f t="shared" si="168"/>
        <v/>
      </c>
      <c r="AA778" s="1049" t="str">
        <f t="shared" si="169"/>
        <v/>
      </c>
      <c r="AB778" s="1050" t="str">
        <f t="shared" si="170"/>
        <v/>
      </c>
      <c r="AD778" s="1052" t="str">
        <f t="shared" si="171"/>
        <v/>
      </c>
      <c r="AE778" s="1053" t="str">
        <f t="shared" si="172"/>
        <v/>
      </c>
    </row>
    <row r="779" spans="5:31" ht="12.75" customHeight="1">
      <c r="E779" s="1083" t="str">
        <f t="shared" si="161"/>
        <v/>
      </c>
      <c r="H779" s="1079" t="str">
        <f t="shared" si="162"/>
        <v/>
      </c>
      <c r="J779" s="1117" t="str">
        <f t="shared" si="163"/>
        <v>-</v>
      </c>
      <c r="L779" s="1041" t="str">
        <f t="shared" si="164"/>
        <v/>
      </c>
      <c r="W779" s="1046" t="str">
        <f t="shared" si="165"/>
        <v/>
      </c>
      <c r="X779" s="1047" t="str">
        <f t="shared" si="166"/>
        <v/>
      </c>
      <c r="Y779" s="1146" t="str">
        <f t="shared" si="167"/>
        <v/>
      </c>
      <c r="Z779" s="1049" t="str">
        <f t="shared" si="168"/>
        <v/>
      </c>
      <c r="AA779" s="1049" t="str">
        <f t="shared" si="169"/>
        <v/>
      </c>
      <c r="AB779" s="1050" t="str">
        <f t="shared" si="170"/>
        <v/>
      </c>
      <c r="AD779" s="1052" t="str">
        <f t="shared" si="171"/>
        <v/>
      </c>
      <c r="AE779" s="1053" t="str">
        <f t="shared" si="172"/>
        <v/>
      </c>
    </row>
    <row r="780" spans="5:31" ht="12.75" customHeight="1">
      <c r="E780" s="1083" t="str">
        <f t="shared" si="161"/>
        <v/>
      </c>
      <c r="H780" s="1079" t="str">
        <f t="shared" si="162"/>
        <v/>
      </c>
      <c r="J780" s="1117" t="str">
        <f t="shared" si="163"/>
        <v>-</v>
      </c>
      <c r="L780" s="1041" t="str">
        <f t="shared" si="164"/>
        <v/>
      </c>
      <c r="W780" s="1046" t="str">
        <f t="shared" si="165"/>
        <v/>
      </c>
      <c r="X780" s="1047" t="str">
        <f t="shared" si="166"/>
        <v/>
      </c>
      <c r="Y780" s="1146" t="str">
        <f t="shared" si="167"/>
        <v/>
      </c>
      <c r="Z780" s="1049" t="str">
        <f t="shared" si="168"/>
        <v/>
      </c>
      <c r="AA780" s="1049" t="str">
        <f t="shared" si="169"/>
        <v/>
      </c>
      <c r="AB780" s="1050" t="str">
        <f t="shared" si="170"/>
        <v/>
      </c>
      <c r="AD780" s="1052" t="str">
        <f t="shared" si="171"/>
        <v/>
      </c>
      <c r="AE780" s="1053" t="str">
        <f t="shared" si="172"/>
        <v/>
      </c>
    </row>
    <row r="781" spans="5:31" ht="12.75" customHeight="1">
      <c r="E781" s="1083" t="str">
        <f t="shared" si="161"/>
        <v/>
      </c>
      <c r="H781" s="1079" t="str">
        <f t="shared" si="162"/>
        <v/>
      </c>
      <c r="J781" s="1117" t="str">
        <f t="shared" si="163"/>
        <v>-</v>
      </c>
      <c r="L781" s="1041" t="str">
        <f t="shared" si="164"/>
        <v/>
      </c>
      <c r="W781" s="1046" t="str">
        <f t="shared" si="165"/>
        <v/>
      </c>
      <c r="X781" s="1047" t="str">
        <f t="shared" si="166"/>
        <v/>
      </c>
      <c r="Y781" s="1146" t="str">
        <f t="shared" si="167"/>
        <v/>
      </c>
      <c r="Z781" s="1049" t="str">
        <f t="shared" si="168"/>
        <v/>
      </c>
      <c r="AA781" s="1049" t="str">
        <f t="shared" si="169"/>
        <v/>
      </c>
      <c r="AB781" s="1050" t="str">
        <f t="shared" si="170"/>
        <v/>
      </c>
      <c r="AD781" s="1052" t="str">
        <f t="shared" si="171"/>
        <v/>
      </c>
      <c r="AE781" s="1053" t="str">
        <f t="shared" si="172"/>
        <v/>
      </c>
    </row>
    <row r="782" spans="5:31" ht="12.75" customHeight="1">
      <c r="E782" s="1083" t="str">
        <f t="shared" si="161"/>
        <v/>
      </c>
      <c r="H782" s="1079" t="str">
        <f t="shared" si="162"/>
        <v/>
      </c>
      <c r="J782" s="1117" t="str">
        <f t="shared" si="163"/>
        <v>-</v>
      </c>
      <c r="L782" s="1041" t="str">
        <f t="shared" si="164"/>
        <v/>
      </c>
      <c r="W782" s="1046" t="str">
        <f t="shared" si="165"/>
        <v/>
      </c>
      <c r="X782" s="1047" t="str">
        <f t="shared" si="166"/>
        <v/>
      </c>
      <c r="Y782" s="1146" t="str">
        <f t="shared" si="167"/>
        <v/>
      </c>
      <c r="Z782" s="1049" t="str">
        <f t="shared" si="168"/>
        <v/>
      </c>
      <c r="AA782" s="1049" t="str">
        <f t="shared" si="169"/>
        <v/>
      </c>
      <c r="AB782" s="1050" t="str">
        <f t="shared" si="170"/>
        <v/>
      </c>
      <c r="AD782" s="1052" t="str">
        <f t="shared" si="171"/>
        <v/>
      </c>
      <c r="AE782" s="1053" t="str">
        <f t="shared" si="172"/>
        <v/>
      </c>
    </row>
    <row r="783" spans="5:31" ht="12.75" customHeight="1">
      <c r="E783" s="1083" t="str">
        <f t="shared" si="161"/>
        <v/>
      </c>
      <c r="H783" s="1079" t="str">
        <f t="shared" si="162"/>
        <v/>
      </c>
      <c r="J783" s="1117" t="str">
        <f t="shared" si="163"/>
        <v>-</v>
      </c>
      <c r="L783" s="1041" t="str">
        <f t="shared" si="164"/>
        <v/>
      </c>
      <c r="W783" s="1046" t="str">
        <f t="shared" si="165"/>
        <v/>
      </c>
      <c r="X783" s="1047" t="str">
        <f t="shared" si="166"/>
        <v/>
      </c>
      <c r="Y783" s="1146" t="str">
        <f t="shared" si="167"/>
        <v/>
      </c>
      <c r="Z783" s="1049" t="str">
        <f t="shared" si="168"/>
        <v/>
      </c>
      <c r="AA783" s="1049" t="str">
        <f t="shared" si="169"/>
        <v/>
      </c>
      <c r="AB783" s="1050" t="str">
        <f t="shared" si="170"/>
        <v/>
      </c>
      <c r="AD783" s="1052" t="str">
        <f t="shared" si="171"/>
        <v/>
      </c>
      <c r="AE783" s="1053" t="str">
        <f t="shared" si="172"/>
        <v/>
      </c>
    </row>
    <row r="784" spans="5:31" ht="12.75" customHeight="1">
      <c r="E784" s="1083" t="str">
        <f t="shared" si="161"/>
        <v/>
      </c>
      <c r="H784" s="1079" t="str">
        <f t="shared" si="162"/>
        <v/>
      </c>
      <c r="J784" s="1117" t="str">
        <f t="shared" si="163"/>
        <v>-</v>
      </c>
      <c r="L784" s="1041" t="str">
        <f t="shared" si="164"/>
        <v/>
      </c>
      <c r="W784" s="1046" t="str">
        <f t="shared" si="165"/>
        <v/>
      </c>
      <c r="X784" s="1047" t="str">
        <f t="shared" si="166"/>
        <v/>
      </c>
      <c r="Y784" s="1146" t="str">
        <f t="shared" si="167"/>
        <v/>
      </c>
      <c r="Z784" s="1049" t="str">
        <f t="shared" si="168"/>
        <v/>
      </c>
      <c r="AA784" s="1049" t="str">
        <f t="shared" si="169"/>
        <v/>
      </c>
      <c r="AB784" s="1050" t="str">
        <f t="shared" si="170"/>
        <v/>
      </c>
      <c r="AD784" s="1052" t="str">
        <f t="shared" si="171"/>
        <v/>
      </c>
      <c r="AE784" s="1053" t="str">
        <f t="shared" si="172"/>
        <v/>
      </c>
    </row>
    <row r="785" spans="5:31" ht="12.75" customHeight="1">
      <c r="E785" s="1083" t="str">
        <f t="shared" si="161"/>
        <v/>
      </c>
      <c r="H785" s="1079" t="str">
        <f t="shared" si="162"/>
        <v/>
      </c>
      <c r="J785" s="1117" t="str">
        <f t="shared" si="163"/>
        <v>-</v>
      </c>
      <c r="L785" s="1041" t="str">
        <f t="shared" si="164"/>
        <v/>
      </c>
      <c r="W785" s="1046" t="str">
        <f t="shared" si="165"/>
        <v/>
      </c>
      <c r="X785" s="1047" t="str">
        <f t="shared" si="166"/>
        <v/>
      </c>
      <c r="Y785" s="1146" t="str">
        <f t="shared" si="167"/>
        <v/>
      </c>
      <c r="Z785" s="1049" t="str">
        <f t="shared" si="168"/>
        <v/>
      </c>
      <c r="AA785" s="1049" t="str">
        <f t="shared" si="169"/>
        <v/>
      </c>
      <c r="AB785" s="1050" t="str">
        <f t="shared" si="170"/>
        <v/>
      </c>
      <c r="AD785" s="1052" t="str">
        <f t="shared" si="171"/>
        <v/>
      </c>
      <c r="AE785" s="1053" t="str">
        <f t="shared" si="172"/>
        <v/>
      </c>
    </row>
    <row r="786" spans="5:31" ht="12.75" customHeight="1">
      <c r="E786" s="1083" t="str">
        <f t="shared" si="161"/>
        <v/>
      </c>
      <c r="H786" s="1079" t="str">
        <f t="shared" si="162"/>
        <v/>
      </c>
      <c r="J786" s="1117" t="str">
        <f t="shared" si="163"/>
        <v>-</v>
      </c>
      <c r="L786" s="1041" t="str">
        <f t="shared" si="164"/>
        <v/>
      </c>
      <c r="W786" s="1046" t="str">
        <f t="shared" si="165"/>
        <v/>
      </c>
      <c r="X786" s="1047" t="str">
        <f t="shared" si="166"/>
        <v/>
      </c>
      <c r="Y786" s="1146" t="str">
        <f t="shared" si="167"/>
        <v/>
      </c>
      <c r="Z786" s="1049" t="str">
        <f t="shared" si="168"/>
        <v/>
      </c>
      <c r="AA786" s="1049" t="str">
        <f t="shared" si="169"/>
        <v/>
      </c>
      <c r="AB786" s="1050" t="str">
        <f t="shared" si="170"/>
        <v/>
      </c>
      <c r="AD786" s="1052" t="str">
        <f t="shared" si="171"/>
        <v/>
      </c>
      <c r="AE786" s="1053" t="str">
        <f t="shared" si="172"/>
        <v/>
      </c>
    </row>
    <row r="787" spans="5:31" ht="12.75" customHeight="1">
      <c r="E787" s="1083" t="str">
        <f t="shared" si="161"/>
        <v/>
      </c>
      <c r="H787" s="1079" t="str">
        <f t="shared" si="162"/>
        <v/>
      </c>
      <c r="J787" s="1117" t="str">
        <f t="shared" si="163"/>
        <v>-</v>
      </c>
      <c r="L787" s="1041" t="str">
        <f t="shared" si="164"/>
        <v/>
      </c>
      <c r="W787" s="1046" t="str">
        <f t="shared" si="165"/>
        <v/>
      </c>
      <c r="X787" s="1047" t="str">
        <f t="shared" si="166"/>
        <v/>
      </c>
      <c r="Y787" s="1146" t="str">
        <f t="shared" si="167"/>
        <v/>
      </c>
      <c r="Z787" s="1049" t="str">
        <f t="shared" si="168"/>
        <v/>
      </c>
      <c r="AA787" s="1049" t="str">
        <f t="shared" si="169"/>
        <v/>
      </c>
      <c r="AB787" s="1050" t="str">
        <f t="shared" si="170"/>
        <v/>
      </c>
      <c r="AD787" s="1052" t="str">
        <f t="shared" si="171"/>
        <v/>
      </c>
      <c r="AE787" s="1053" t="str">
        <f t="shared" si="172"/>
        <v/>
      </c>
    </row>
    <row r="788" spans="5:31" ht="12.75" customHeight="1">
      <c r="E788" s="1083" t="str">
        <f t="shared" si="161"/>
        <v/>
      </c>
      <c r="H788" s="1079" t="str">
        <f t="shared" si="162"/>
        <v/>
      </c>
      <c r="J788" s="1117" t="str">
        <f t="shared" si="163"/>
        <v>-</v>
      </c>
      <c r="L788" s="1041" t="str">
        <f t="shared" si="164"/>
        <v/>
      </c>
      <c r="W788" s="1046" t="str">
        <f t="shared" si="165"/>
        <v/>
      </c>
      <c r="X788" s="1047" t="str">
        <f t="shared" si="166"/>
        <v/>
      </c>
      <c r="Y788" s="1146" t="str">
        <f t="shared" si="167"/>
        <v/>
      </c>
      <c r="Z788" s="1049" t="str">
        <f t="shared" si="168"/>
        <v/>
      </c>
      <c r="AA788" s="1049" t="str">
        <f t="shared" si="169"/>
        <v/>
      </c>
      <c r="AB788" s="1050" t="str">
        <f t="shared" si="170"/>
        <v/>
      </c>
      <c r="AD788" s="1052" t="str">
        <f t="shared" si="171"/>
        <v/>
      </c>
      <c r="AE788" s="1053" t="str">
        <f t="shared" si="172"/>
        <v/>
      </c>
    </row>
    <row r="789" spans="5:31" ht="12.75" customHeight="1">
      <c r="E789" s="1083" t="str">
        <f t="shared" si="161"/>
        <v/>
      </c>
      <c r="H789" s="1079" t="str">
        <f t="shared" si="162"/>
        <v/>
      </c>
      <c r="J789" s="1117" t="str">
        <f t="shared" si="163"/>
        <v>-</v>
      </c>
      <c r="L789" s="1041" t="str">
        <f t="shared" si="164"/>
        <v/>
      </c>
      <c r="W789" s="1046" t="str">
        <f t="shared" si="165"/>
        <v/>
      </c>
      <c r="X789" s="1047" t="str">
        <f t="shared" si="166"/>
        <v/>
      </c>
      <c r="Y789" s="1146" t="str">
        <f t="shared" si="167"/>
        <v/>
      </c>
      <c r="Z789" s="1049" t="str">
        <f t="shared" si="168"/>
        <v/>
      </c>
      <c r="AA789" s="1049" t="str">
        <f t="shared" si="169"/>
        <v/>
      </c>
      <c r="AB789" s="1050" t="str">
        <f t="shared" si="170"/>
        <v/>
      </c>
      <c r="AD789" s="1052" t="str">
        <f t="shared" si="171"/>
        <v/>
      </c>
      <c r="AE789" s="1053" t="str">
        <f t="shared" si="172"/>
        <v/>
      </c>
    </row>
    <row r="790" spans="5:31" ht="12.75" customHeight="1">
      <c r="E790" s="1083" t="str">
        <f t="shared" si="161"/>
        <v/>
      </c>
      <c r="H790" s="1079" t="str">
        <f t="shared" si="162"/>
        <v/>
      </c>
      <c r="J790" s="1117" t="str">
        <f t="shared" si="163"/>
        <v>-</v>
      </c>
      <c r="L790" s="1041" t="str">
        <f t="shared" si="164"/>
        <v/>
      </c>
      <c r="W790" s="1046" t="str">
        <f t="shared" si="165"/>
        <v/>
      </c>
      <c r="X790" s="1047" t="str">
        <f t="shared" si="166"/>
        <v/>
      </c>
      <c r="Y790" s="1146" t="str">
        <f t="shared" si="167"/>
        <v/>
      </c>
      <c r="Z790" s="1049" t="str">
        <f t="shared" si="168"/>
        <v/>
      </c>
      <c r="AA790" s="1049" t="str">
        <f t="shared" si="169"/>
        <v/>
      </c>
      <c r="AB790" s="1050" t="str">
        <f t="shared" si="170"/>
        <v/>
      </c>
      <c r="AD790" s="1052" t="str">
        <f t="shared" si="171"/>
        <v/>
      </c>
      <c r="AE790" s="1053" t="str">
        <f t="shared" si="172"/>
        <v/>
      </c>
    </row>
    <row r="791" spans="5:31" ht="12.75" customHeight="1">
      <c r="E791" s="1083" t="str">
        <f t="shared" si="161"/>
        <v/>
      </c>
      <c r="H791" s="1079" t="str">
        <f t="shared" si="162"/>
        <v/>
      </c>
      <c r="J791" s="1117" t="str">
        <f t="shared" si="163"/>
        <v>-</v>
      </c>
      <c r="L791" s="1041" t="str">
        <f t="shared" si="164"/>
        <v/>
      </c>
      <c r="W791" s="1046" t="str">
        <f t="shared" si="165"/>
        <v/>
      </c>
      <c r="X791" s="1047" t="str">
        <f t="shared" si="166"/>
        <v/>
      </c>
      <c r="Y791" s="1146" t="str">
        <f t="shared" si="167"/>
        <v/>
      </c>
      <c r="Z791" s="1049" t="str">
        <f t="shared" si="168"/>
        <v/>
      </c>
      <c r="AA791" s="1049" t="str">
        <f t="shared" si="169"/>
        <v/>
      </c>
      <c r="AB791" s="1050" t="str">
        <f t="shared" si="170"/>
        <v/>
      </c>
      <c r="AD791" s="1052" t="str">
        <f t="shared" si="171"/>
        <v/>
      </c>
      <c r="AE791" s="1053" t="str">
        <f t="shared" si="172"/>
        <v/>
      </c>
    </row>
    <row r="792" spans="5:31" ht="12.75" customHeight="1">
      <c r="E792" s="1083" t="str">
        <f t="shared" si="161"/>
        <v/>
      </c>
      <c r="H792" s="1079" t="str">
        <f t="shared" si="162"/>
        <v/>
      </c>
      <c r="J792" s="1117" t="str">
        <f t="shared" si="163"/>
        <v>-</v>
      </c>
      <c r="L792" s="1041" t="str">
        <f t="shared" si="164"/>
        <v/>
      </c>
      <c r="W792" s="1046" t="str">
        <f t="shared" si="165"/>
        <v/>
      </c>
      <c r="X792" s="1047" t="str">
        <f t="shared" si="166"/>
        <v/>
      </c>
      <c r="Y792" s="1146" t="str">
        <f t="shared" si="167"/>
        <v/>
      </c>
      <c r="Z792" s="1049" t="str">
        <f t="shared" si="168"/>
        <v/>
      </c>
      <c r="AA792" s="1049" t="str">
        <f t="shared" si="169"/>
        <v/>
      </c>
      <c r="AB792" s="1050" t="str">
        <f t="shared" si="170"/>
        <v/>
      </c>
      <c r="AD792" s="1052" t="str">
        <f t="shared" si="171"/>
        <v/>
      </c>
      <c r="AE792" s="1053" t="str">
        <f t="shared" si="172"/>
        <v/>
      </c>
    </row>
    <row r="793" spans="5:31" ht="12.75" customHeight="1">
      <c r="E793" s="1083" t="str">
        <f t="shared" si="161"/>
        <v/>
      </c>
      <c r="H793" s="1079" t="str">
        <f t="shared" si="162"/>
        <v/>
      </c>
      <c r="J793" s="1117" t="str">
        <f t="shared" si="163"/>
        <v>-</v>
      </c>
      <c r="L793" s="1041" t="str">
        <f t="shared" si="164"/>
        <v/>
      </c>
      <c r="W793" s="1046" t="str">
        <f t="shared" si="165"/>
        <v/>
      </c>
      <c r="X793" s="1047" t="str">
        <f t="shared" si="166"/>
        <v/>
      </c>
      <c r="Y793" s="1146" t="str">
        <f t="shared" si="167"/>
        <v/>
      </c>
      <c r="Z793" s="1049" t="str">
        <f t="shared" si="168"/>
        <v/>
      </c>
      <c r="AA793" s="1049" t="str">
        <f t="shared" si="169"/>
        <v/>
      </c>
      <c r="AB793" s="1050" t="str">
        <f t="shared" si="170"/>
        <v/>
      </c>
      <c r="AD793" s="1052" t="str">
        <f t="shared" si="171"/>
        <v/>
      </c>
      <c r="AE793" s="1053" t="str">
        <f t="shared" si="172"/>
        <v/>
      </c>
    </row>
    <row r="794" spans="5:31" ht="12.75" customHeight="1">
      <c r="E794" s="1083" t="str">
        <f t="shared" si="161"/>
        <v/>
      </c>
      <c r="H794" s="1079" t="str">
        <f t="shared" si="162"/>
        <v/>
      </c>
      <c r="J794" s="1117" t="str">
        <f t="shared" si="163"/>
        <v>-</v>
      </c>
      <c r="L794" s="1041" t="str">
        <f t="shared" si="164"/>
        <v/>
      </c>
      <c r="W794" s="1046" t="str">
        <f t="shared" si="165"/>
        <v/>
      </c>
      <c r="X794" s="1047" t="str">
        <f t="shared" si="166"/>
        <v/>
      </c>
      <c r="Y794" s="1146" t="str">
        <f t="shared" si="167"/>
        <v/>
      </c>
      <c r="Z794" s="1049" t="str">
        <f t="shared" si="168"/>
        <v/>
      </c>
      <c r="AA794" s="1049" t="str">
        <f t="shared" si="169"/>
        <v/>
      </c>
      <c r="AB794" s="1050" t="str">
        <f t="shared" si="170"/>
        <v/>
      </c>
      <c r="AD794" s="1052" t="str">
        <f t="shared" si="171"/>
        <v/>
      </c>
      <c r="AE794" s="1053" t="str">
        <f t="shared" si="172"/>
        <v/>
      </c>
    </row>
    <row r="795" spans="5:31" ht="12.75" customHeight="1">
      <c r="E795" s="1083" t="str">
        <f t="shared" si="161"/>
        <v/>
      </c>
      <c r="H795" s="1079" t="str">
        <f t="shared" si="162"/>
        <v/>
      </c>
      <c r="J795" s="1117" t="str">
        <f t="shared" si="163"/>
        <v>-</v>
      </c>
      <c r="L795" s="1041" t="str">
        <f t="shared" si="164"/>
        <v/>
      </c>
      <c r="W795" s="1046" t="str">
        <f t="shared" si="165"/>
        <v/>
      </c>
      <c r="X795" s="1047" t="str">
        <f t="shared" si="166"/>
        <v/>
      </c>
      <c r="Y795" s="1146" t="str">
        <f t="shared" si="167"/>
        <v/>
      </c>
      <c r="Z795" s="1049" t="str">
        <f t="shared" si="168"/>
        <v/>
      </c>
      <c r="AA795" s="1049" t="str">
        <f t="shared" si="169"/>
        <v/>
      </c>
      <c r="AB795" s="1050" t="str">
        <f t="shared" si="170"/>
        <v/>
      </c>
      <c r="AD795" s="1052" t="str">
        <f t="shared" si="171"/>
        <v/>
      </c>
      <c r="AE795" s="1053" t="str">
        <f t="shared" si="172"/>
        <v/>
      </c>
    </row>
    <row r="796" spans="5:31" ht="12.75" customHeight="1">
      <c r="E796" s="1083" t="str">
        <f t="shared" si="161"/>
        <v/>
      </c>
      <c r="H796" s="1079" t="str">
        <f t="shared" si="162"/>
        <v/>
      </c>
      <c r="J796" s="1117" t="str">
        <f t="shared" si="163"/>
        <v>-</v>
      </c>
      <c r="L796" s="1041" t="str">
        <f t="shared" si="164"/>
        <v/>
      </c>
      <c r="W796" s="1046" t="str">
        <f t="shared" si="165"/>
        <v/>
      </c>
      <c r="X796" s="1047" t="str">
        <f t="shared" si="166"/>
        <v/>
      </c>
      <c r="Y796" s="1146" t="str">
        <f t="shared" si="167"/>
        <v/>
      </c>
      <c r="Z796" s="1049" t="str">
        <f t="shared" si="168"/>
        <v/>
      </c>
      <c r="AA796" s="1049" t="str">
        <f t="shared" si="169"/>
        <v/>
      </c>
      <c r="AB796" s="1050" t="str">
        <f t="shared" si="170"/>
        <v/>
      </c>
      <c r="AD796" s="1052" t="str">
        <f t="shared" si="171"/>
        <v/>
      </c>
      <c r="AE796" s="1053" t="str">
        <f t="shared" si="172"/>
        <v/>
      </c>
    </row>
    <row r="797" spans="5:31" ht="12.75" customHeight="1">
      <c r="E797" s="1083" t="str">
        <f t="shared" si="161"/>
        <v/>
      </c>
      <c r="H797" s="1079" t="str">
        <f t="shared" si="162"/>
        <v/>
      </c>
      <c r="J797" s="1117" t="str">
        <f t="shared" si="163"/>
        <v>-</v>
      </c>
      <c r="L797" s="1041" t="str">
        <f t="shared" si="164"/>
        <v/>
      </c>
      <c r="W797" s="1046" t="str">
        <f t="shared" si="165"/>
        <v/>
      </c>
      <c r="X797" s="1047" t="str">
        <f t="shared" si="166"/>
        <v/>
      </c>
      <c r="Y797" s="1146" t="str">
        <f t="shared" si="167"/>
        <v/>
      </c>
      <c r="Z797" s="1049" t="str">
        <f t="shared" si="168"/>
        <v/>
      </c>
      <c r="AA797" s="1049" t="str">
        <f t="shared" si="169"/>
        <v/>
      </c>
      <c r="AB797" s="1050" t="str">
        <f t="shared" si="170"/>
        <v/>
      </c>
      <c r="AD797" s="1052" t="str">
        <f t="shared" si="171"/>
        <v/>
      </c>
      <c r="AE797" s="1053" t="str">
        <f t="shared" si="172"/>
        <v/>
      </c>
    </row>
    <row r="798" spans="5:31" ht="12.75" customHeight="1">
      <c r="E798" s="1083" t="str">
        <f t="shared" si="161"/>
        <v/>
      </c>
      <c r="H798" s="1079" t="str">
        <f t="shared" si="162"/>
        <v/>
      </c>
      <c r="J798" s="1117" t="str">
        <f t="shared" si="163"/>
        <v>-</v>
      </c>
      <c r="L798" s="1041" t="str">
        <f t="shared" si="164"/>
        <v/>
      </c>
      <c r="W798" s="1046" t="str">
        <f t="shared" si="165"/>
        <v/>
      </c>
      <c r="X798" s="1047" t="str">
        <f t="shared" si="166"/>
        <v/>
      </c>
      <c r="Y798" s="1146" t="str">
        <f t="shared" si="167"/>
        <v/>
      </c>
      <c r="Z798" s="1049" t="str">
        <f t="shared" si="168"/>
        <v/>
      </c>
      <c r="AA798" s="1049" t="str">
        <f t="shared" si="169"/>
        <v/>
      </c>
      <c r="AB798" s="1050" t="str">
        <f t="shared" si="170"/>
        <v/>
      </c>
      <c r="AD798" s="1052" t="str">
        <f t="shared" si="171"/>
        <v/>
      </c>
      <c r="AE798" s="1053" t="str">
        <f t="shared" si="172"/>
        <v/>
      </c>
    </row>
    <row r="799" spans="5:31" ht="12.75" customHeight="1">
      <c r="E799" s="1083" t="str">
        <f t="shared" si="161"/>
        <v/>
      </c>
      <c r="H799" s="1079" t="str">
        <f t="shared" si="162"/>
        <v/>
      </c>
      <c r="J799" s="1117" t="str">
        <f t="shared" si="163"/>
        <v>-</v>
      </c>
      <c r="L799" s="1041" t="str">
        <f t="shared" si="164"/>
        <v/>
      </c>
      <c r="W799" s="1046" t="str">
        <f t="shared" si="165"/>
        <v/>
      </c>
      <c r="X799" s="1047" t="str">
        <f t="shared" si="166"/>
        <v/>
      </c>
      <c r="Y799" s="1146" t="str">
        <f t="shared" si="167"/>
        <v/>
      </c>
      <c r="Z799" s="1049" t="str">
        <f t="shared" si="168"/>
        <v/>
      </c>
      <c r="AA799" s="1049" t="str">
        <f t="shared" si="169"/>
        <v/>
      </c>
      <c r="AB799" s="1050" t="str">
        <f t="shared" si="170"/>
        <v/>
      </c>
      <c r="AD799" s="1052" t="str">
        <f t="shared" si="171"/>
        <v/>
      </c>
      <c r="AE799" s="1053" t="str">
        <f t="shared" si="172"/>
        <v/>
      </c>
    </row>
    <row r="800" spans="5:31" ht="12.75" customHeight="1">
      <c r="E800" s="1083" t="str">
        <f t="shared" si="161"/>
        <v/>
      </c>
      <c r="H800" s="1079" t="str">
        <f t="shared" si="162"/>
        <v/>
      </c>
      <c r="J800" s="1117" t="str">
        <f t="shared" si="163"/>
        <v>-</v>
      </c>
      <c r="L800" s="1041" t="str">
        <f t="shared" si="164"/>
        <v/>
      </c>
      <c r="W800" s="1046" t="str">
        <f t="shared" si="165"/>
        <v/>
      </c>
      <c r="X800" s="1047" t="str">
        <f t="shared" si="166"/>
        <v/>
      </c>
      <c r="Y800" s="1146" t="str">
        <f t="shared" si="167"/>
        <v/>
      </c>
      <c r="Z800" s="1049" t="str">
        <f t="shared" si="168"/>
        <v/>
      </c>
      <c r="AA800" s="1049" t="str">
        <f t="shared" si="169"/>
        <v/>
      </c>
      <c r="AB800" s="1050" t="str">
        <f t="shared" si="170"/>
        <v/>
      </c>
      <c r="AD800" s="1052" t="str">
        <f t="shared" si="171"/>
        <v/>
      </c>
      <c r="AE800" s="1053" t="str">
        <f t="shared" si="172"/>
        <v/>
      </c>
    </row>
    <row r="801" spans="5:31" ht="12.75" customHeight="1">
      <c r="E801" s="1083" t="str">
        <f t="shared" si="161"/>
        <v/>
      </c>
      <c r="H801" s="1079" t="str">
        <f t="shared" si="162"/>
        <v/>
      </c>
      <c r="J801" s="1117" t="str">
        <f t="shared" si="163"/>
        <v>-</v>
      </c>
      <c r="L801" s="1041" t="str">
        <f t="shared" si="164"/>
        <v/>
      </c>
      <c r="W801" s="1046" t="str">
        <f t="shared" si="165"/>
        <v/>
      </c>
      <c r="X801" s="1047" t="str">
        <f t="shared" si="166"/>
        <v/>
      </c>
      <c r="Y801" s="1146" t="str">
        <f t="shared" si="167"/>
        <v/>
      </c>
      <c r="Z801" s="1049" t="str">
        <f t="shared" si="168"/>
        <v/>
      </c>
      <c r="AA801" s="1049" t="str">
        <f t="shared" si="169"/>
        <v/>
      </c>
      <c r="AB801" s="1050" t="str">
        <f t="shared" si="170"/>
        <v/>
      </c>
      <c r="AD801" s="1052" t="str">
        <f t="shared" si="171"/>
        <v/>
      </c>
      <c r="AE801" s="1053" t="str">
        <f t="shared" si="172"/>
        <v/>
      </c>
    </row>
    <row r="802" spans="5:31" ht="12.75" customHeight="1">
      <c r="E802" s="1083" t="str">
        <f t="shared" si="161"/>
        <v/>
      </c>
      <c r="H802" s="1079" t="str">
        <f t="shared" si="162"/>
        <v/>
      </c>
      <c r="J802" s="1117" t="str">
        <f t="shared" si="163"/>
        <v>-</v>
      </c>
      <c r="L802" s="1041" t="str">
        <f t="shared" si="164"/>
        <v/>
      </c>
      <c r="W802" s="1046" t="str">
        <f t="shared" si="165"/>
        <v/>
      </c>
      <c r="X802" s="1047" t="str">
        <f t="shared" si="166"/>
        <v/>
      </c>
      <c r="Y802" s="1146" t="str">
        <f t="shared" si="167"/>
        <v/>
      </c>
      <c r="Z802" s="1049" t="str">
        <f t="shared" si="168"/>
        <v/>
      </c>
      <c r="AA802" s="1049" t="str">
        <f t="shared" si="169"/>
        <v/>
      </c>
      <c r="AB802" s="1050" t="str">
        <f t="shared" si="170"/>
        <v/>
      </c>
      <c r="AD802" s="1052" t="str">
        <f t="shared" si="171"/>
        <v/>
      </c>
      <c r="AE802" s="1053" t="str">
        <f t="shared" si="172"/>
        <v/>
      </c>
    </row>
    <row r="803" spans="5:31" ht="12.75" customHeight="1">
      <c r="E803" s="1083" t="str">
        <f t="shared" si="161"/>
        <v/>
      </c>
      <c r="H803" s="1079" t="str">
        <f t="shared" si="162"/>
        <v/>
      </c>
      <c r="J803" s="1117" t="str">
        <f t="shared" si="163"/>
        <v>-</v>
      </c>
      <c r="L803" s="1041" t="str">
        <f t="shared" si="164"/>
        <v/>
      </c>
      <c r="W803" s="1046" t="str">
        <f t="shared" si="165"/>
        <v/>
      </c>
      <c r="X803" s="1047" t="str">
        <f t="shared" si="166"/>
        <v/>
      </c>
      <c r="Y803" s="1146" t="str">
        <f t="shared" si="167"/>
        <v/>
      </c>
      <c r="Z803" s="1049" t="str">
        <f t="shared" si="168"/>
        <v/>
      </c>
      <c r="AA803" s="1049" t="str">
        <f t="shared" si="169"/>
        <v/>
      </c>
      <c r="AB803" s="1050" t="str">
        <f t="shared" si="170"/>
        <v/>
      </c>
      <c r="AD803" s="1052" t="str">
        <f t="shared" si="171"/>
        <v/>
      </c>
      <c r="AE803" s="1053" t="str">
        <f t="shared" si="172"/>
        <v/>
      </c>
    </row>
    <row r="804" spans="5:31" ht="12.75" customHeight="1">
      <c r="E804" s="1083" t="str">
        <f t="shared" si="161"/>
        <v/>
      </c>
      <c r="H804" s="1079" t="str">
        <f t="shared" si="162"/>
        <v/>
      </c>
      <c r="J804" s="1117" t="str">
        <f t="shared" si="163"/>
        <v>-</v>
      </c>
      <c r="L804" s="1041" t="str">
        <f t="shared" si="164"/>
        <v/>
      </c>
      <c r="W804" s="1046" t="str">
        <f t="shared" si="165"/>
        <v/>
      </c>
      <c r="X804" s="1047" t="str">
        <f t="shared" si="166"/>
        <v/>
      </c>
      <c r="Y804" s="1146" t="str">
        <f t="shared" si="167"/>
        <v/>
      </c>
      <c r="Z804" s="1049" t="str">
        <f t="shared" si="168"/>
        <v/>
      </c>
      <c r="AA804" s="1049" t="str">
        <f t="shared" si="169"/>
        <v/>
      </c>
      <c r="AB804" s="1050" t="str">
        <f t="shared" si="170"/>
        <v/>
      </c>
      <c r="AD804" s="1052" t="str">
        <f t="shared" si="171"/>
        <v/>
      </c>
      <c r="AE804" s="1053" t="str">
        <f t="shared" si="172"/>
        <v/>
      </c>
    </row>
    <row r="805" spans="5:31" ht="12.75" customHeight="1">
      <c r="E805" s="1083" t="str">
        <f t="shared" si="161"/>
        <v/>
      </c>
      <c r="H805" s="1079" t="str">
        <f t="shared" si="162"/>
        <v/>
      </c>
      <c r="J805" s="1117" t="str">
        <f t="shared" si="163"/>
        <v>-</v>
      </c>
      <c r="L805" s="1041" t="str">
        <f t="shared" si="164"/>
        <v/>
      </c>
      <c r="W805" s="1046" t="str">
        <f t="shared" si="165"/>
        <v/>
      </c>
      <c r="X805" s="1047" t="str">
        <f t="shared" si="166"/>
        <v/>
      </c>
      <c r="Y805" s="1146" t="str">
        <f t="shared" si="167"/>
        <v/>
      </c>
      <c r="Z805" s="1049" t="str">
        <f t="shared" si="168"/>
        <v/>
      </c>
      <c r="AA805" s="1049" t="str">
        <f t="shared" si="169"/>
        <v/>
      </c>
      <c r="AB805" s="1050" t="str">
        <f t="shared" si="170"/>
        <v/>
      </c>
      <c r="AD805" s="1052" t="str">
        <f t="shared" si="171"/>
        <v/>
      </c>
      <c r="AE805" s="1053" t="str">
        <f t="shared" si="172"/>
        <v/>
      </c>
    </row>
    <row r="806" spans="5:31" ht="12.75" customHeight="1">
      <c r="E806" s="1083" t="str">
        <f t="shared" si="161"/>
        <v/>
      </c>
      <c r="H806" s="1079" t="str">
        <f t="shared" si="162"/>
        <v/>
      </c>
      <c r="J806" s="1117" t="str">
        <f t="shared" si="163"/>
        <v>-</v>
      </c>
      <c r="L806" s="1041" t="str">
        <f t="shared" si="164"/>
        <v/>
      </c>
      <c r="W806" s="1046" t="str">
        <f t="shared" si="165"/>
        <v/>
      </c>
      <c r="X806" s="1047" t="str">
        <f t="shared" si="166"/>
        <v/>
      </c>
      <c r="Y806" s="1146" t="str">
        <f t="shared" si="167"/>
        <v/>
      </c>
      <c r="Z806" s="1049" t="str">
        <f t="shared" si="168"/>
        <v/>
      </c>
      <c r="AA806" s="1049" t="str">
        <f t="shared" si="169"/>
        <v/>
      </c>
      <c r="AB806" s="1050" t="str">
        <f t="shared" si="170"/>
        <v/>
      </c>
      <c r="AD806" s="1052" t="str">
        <f t="shared" si="171"/>
        <v/>
      </c>
      <c r="AE806" s="1053" t="str">
        <f t="shared" si="172"/>
        <v/>
      </c>
    </row>
    <row r="807" spans="5:31" ht="12.75" customHeight="1">
      <c r="E807" s="1083" t="str">
        <f t="shared" si="161"/>
        <v/>
      </c>
      <c r="H807" s="1079" t="str">
        <f t="shared" si="162"/>
        <v/>
      </c>
      <c r="J807" s="1117" t="str">
        <f t="shared" si="163"/>
        <v>-</v>
      </c>
      <c r="L807" s="1041" t="str">
        <f t="shared" si="164"/>
        <v/>
      </c>
      <c r="W807" s="1046" t="str">
        <f t="shared" si="165"/>
        <v/>
      </c>
      <c r="X807" s="1047" t="str">
        <f t="shared" si="166"/>
        <v/>
      </c>
      <c r="Y807" s="1146" t="str">
        <f t="shared" si="167"/>
        <v/>
      </c>
      <c r="Z807" s="1049" t="str">
        <f t="shared" si="168"/>
        <v/>
      </c>
      <c r="AA807" s="1049" t="str">
        <f t="shared" si="169"/>
        <v/>
      </c>
      <c r="AB807" s="1050" t="str">
        <f t="shared" si="170"/>
        <v/>
      </c>
      <c r="AD807" s="1052" t="str">
        <f t="shared" si="171"/>
        <v/>
      </c>
      <c r="AE807" s="1053" t="str">
        <f t="shared" si="172"/>
        <v/>
      </c>
    </row>
    <row r="808" spans="5:31" ht="12.75" customHeight="1">
      <c r="E808" s="1083" t="str">
        <f t="shared" si="161"/>
        <v/>
      </c>
      <c r="H808" s="1079" t="str">
        <f t="shared" si="162"/>
        <v/>
      </c>
      <c r="J808" s="1117" t="str">
        <f t="shared" si="163"/>
        <v>-</v>
      </c>
      <c r="L808" s="1041" t="str">
        <f t="shared" si="164"/>
        <v/>
      </c>
      <c r="W808" s="1046" t="str">
        <f t="shared" si="165"/>
        <v/>
      </c>
      <c r="X808" s="1047" t="str">
        <f t="shared" si="166"/>
        <v/>
      </c>
      <c r="Y808" s="1146" t="str">
        <f t="shared" si="167"/>
        <v/>
      </c>
      <c r="Z808" s="1049" t="str">
        <f t="shared" si="168"/>
        <v/>
      </c>
      <c r="AA808" s="1049" t="str">
        <f t="shared" si="169"/>
        <v/>
      </c>
      <c r="AB808" s="1050" t="str">
        <f t="shared" si="170"/>
        <v/>
      </c>
      <c r="AD808" s="1052" t="str">
        <f t="shared" si="171"/>
        <v/>
      </c>
      <c r="AE808" s="1053" t="str">
        <f t="shared" si="172"/>
        <v/>
      </c>
    </row>
    <row r="809" spans="5:31" ht="12.75" customHeight="1">
      <c r="E809" s="1083" t="str">
        <f t="shared" si="161"/>
        <v/>
      </c>
      <c r="H809" s="1079" t="str">
        <f t="shared" si="162"/>
        <v/>
      </c>
      <c r="J809" s="1117" t="str">
        <f t="shared" si="163"/>
        <v>-</v>
      </c>
      <c r="L809" s="1041" t="str">
        <f t="shared" si="164"/>
        <v/>
      </c>
      <c r="W809" s="1046" t="str">
        <f t="shared" si="165"/>
        <v/>
      </c>
      <c r="X809" s="1047" t="str">
        <f t="shared" si="166"/>
        <v/>
      </c>
      <c r="Y809" s="1146" t="str">
        <f t="shared" si="167"/>
        <v/>
      </c>
      <c r="Z809" s="1049" t="str">
        <f t="shared" si="168"/>
        <v/>
      </c>
      <c r="AA809" s="1049" t="str">
        <f t="shared" si="169"/>
        <v/>
      </c>
      <c r="AB809" s="1050" t="str">
        <f t="shared" si="170"/>
        <v/>
      </c>
      <c r="AD809" s="1052" t="str">
        <f t="shared" si="171"/>
        <v/>
      </c>
      <c r="AE809" s="1053" t="str">
        <f t="shared" si="172"/>
        <v/>
      </c>
    </row>
    <row r="810" spans="5:31" ht="12.75" customHeight="1">
      <c r="E810" s="1083" t="str">
        <f t="shared" si="161"/>
        <v/>
      </c>
      <c r="H810" s="1079" t="str">
        <f t="shared" si="162"/>
        <v/>
      </c>
      <c r="J810" s="1117" t="str">
        <f t="shared" si="163"/>
        <v>-</v>
      </c>
      <c r="L810" s="1041" t="str">
        <f t="shared" si="164"/>
        <v/>
      </c>
      <c r="W810" s="1046" t="str">
        <f t="shared" si="165"/>
        <v/>
      </c>
      <c r="X810" s="1047" t="str">
        <f t="shared" si="166"/>
        <v/>
      </c>
      <c r="Y810" s="1146" t="str">
        <f t="shared" si="167"/>
        <v/>
      </c>
      <c r="Z810" s="1049" t="str">
        <f t="shared" si="168"/>
        <v/>
      </c>
      <c r="AA810" s="1049" t="str">
        <f t="shared" si="169"/>
        <v/>
      </c>
      <c r="AB810" s="1050" t="str">
        <f t="shared" si="170"/>
        <v/>
      </c>
      <c r="AD810" s="1052" t="str">
        <f t="shared" si="171"/>
        <v/>
      </c>
      <c r="AE810" s="1053" t="str">
        <f t="shared" si="172"/>
        <v/>
      </c>
    </row>
    <row r="811" spans="5:31" ht="12.75" customHeight="1">
      <c r="E811" s="1083" t="str">
        <f t="shared" si="161"/>
        <v/>
      </c>
      <c r="H811" s="1079" t="str">
        <f t="shared" si="162"/>
        <v/>
      </c>
      <c r="J811" s="1117" t="str">
        <f t="shared" si="163"/>
        <v>-</v>
      </c>
      <c r="L811" s="1041" t="str">
        <f t="shared" si="164"/>
        <v/>
      </c>
      <c r="W811" s="1046" t="str">
        <f t="shared" si="165"/>
        <v/>
      </c>
      <c r="X811" s="1047" t="str">
        <f t="shared" si="166"/>
        <v/>
      </c>
      <c r="Y811" s="1146" t="str">
        <f t="shared" si="167"/>
        <v/>
      </c>
      <c r="Z811" s="1049" t="str">
        <f t="shared" si="168"/>
        <v/>
      </c>
      <c r="AA811" s="1049" t="str">
        <f t="shared" si="169"/>
        <v/>
      </c>
      <c r="AB811" s="1050" t="str">
        <f t="shared" si="170"/>
        <v/>
      </c>
      <c r="AD811" s="1052" t="str">
        <f t="shared" si="171"/>
        <v/>
      </c>
      <c r="AE811" s="1053" t="str">
        <f t="shared" si="172"/>
        <v/>
      </c>
    </row>
    <row r="812" spans="5:31" ht="12.75" customHeight="1">
      <c r="E812" s="1083" t="str">
        <f t="shared" si="161"/>
        <v/>
      </c>
      <c r="H812" s="1079" t="str">
        <f t="shared" si="162"/>
        <v/>
      </c>
      <c r="J812" s="1117" t="str">
        <f t="shared" si="163"/>
        <v>-</v>
      </c>
      <c r="L812" s="1041" t="str">
        <f t="shared" si="164"/>
        <v/>
      </c>
      <c r="W812" s="1046" t="str">
        <f t="shared" si="165"/>
        <v/>
      </c>
      <c r="X812" s="1047" t="str">
        <f t="shared" si="166"/>
        <v/>
      </c>
      <c r="Y812" s="1146" t="str">
        <f t="shared" si="167"/>
        <v/>
      </c>
      <c r="Z812" s="1049" t="str">
        <f t="shared" si="168"/>
        <v/>
      </c>
      <c r="AA812" s="1049" t="str">
        <f t="shared" si="169"/>
        <v/>
      </c>
      <c r="AB812" s="1050" t="str">
        <f t="shared" si="170"/>
        <v/>
      </c>
      <c r="AD812" s="1052" t="str">
        <f t="shared" si="171"/>
        <v/>
      </c>
      <c r="AE812" s="1053" t="str">
        <f t="shared" si="172"/>
        <v/>
      </c>
    </row>
    <row r="813" spans="5:31" ht="12.75" customHeight="1">
      <c r="E813" s="1083" t="str">
        <f t="shared" si="161"/>
        <v/>
      </c>
      <c r="H813" s="1079" t="str">
        <f t="shared" si="162"/>
        <v/>
      </c>
      <c r="J813" s="1117" t="str">
        <f t="shared" si="163"/>
        <v>-</v>
      </c>
      <c r="L813" s="1041" t="str">
        <f t="shared" si="164"/>
        <v/>
      </c>
      <c r="W813" s="1046" t="str">
        <f t="shared" si="165"/>
        <v/>
      </c>
      <c r="X813" s="1047" t="str">
        <f t="shared" si="166"/>
        <v/>
      </c>
      <c r="Y813" s="1146" t="str">
        <f t="shared" si="167"/>
        <v/>
      </c>
      <c r="Z813" s="1049" t="str">
        <f t="shared" si="168"/>
        <v/>
      </c>
      <c r="AA813" s="1049" t="str">
        <f t="shared" si="169"/>
        <v/>
      </c>
      <c r="AB813" s="1050" t="str">
        <f t="shared" si="170"/>
        <v/>
      </c>
      <c r="AD813" s="1052" t="str">
        <f t="shared" si="171"/>
        <v/>
      </c>
      <c r="AE813" s="1053" t="str">
        <f t="shared" si="172"/>
        <v/>
      </c>
    </row>
    <row r="814" spans="5:31" ht="12.75" customHeight="1">
      <c r="E814" s="1083" t="str">
        <f t="shared" si="161"/>
        <v/>
      </c>
      <c r="H814" s="1079" t="str">
        <f t="shared" si="162"/>
        <v/>
      </c>
      <c r="J814" s="1117" t="str">
        <f t="shared" si="163"/>
        <v>-</v>
      </c>
      <c r="L814" s="1041" t="str">
        <f t="shared" si="164"/>
        <v/>
      </c>
      <c r="W814" s="1046" t="str">
        <f t="shared" si="165"/>
        <v/>
      </c>
      <c r="X814" s="1047" t="str">
        <f t="shared" si="166"/>
        <v/>
      </c>
      <c r="Y814" s="1146" t="str">
        <f t="shared" si="167"/>
        <v/>
      </c>
      <c r="Z814" s="1049" t="str">
        <f t="shared" si="168"/>
        <v/>
      </c>
      <c r="AA814" s="1049" t="str">
        <f t="shared" si="169"/>
        <v/>
      </c>
      <c r="AB814" s="1050" t="str">
        <f t="shared" si="170"/>
        <v/>
      </c>
      <c r="AD814" s="1052" t="str">
        <f t="shared" si="171"/>
        <v/>
      </c>
      <c r="AE814" s="1053" t="str">
        <f t="shared" si="172"/>
        <v/>
      </c>
    </row>
    <row r="815" spans="5:31" ht="12.75" customHeight="1">
      <c r="E815" s="1083" t="str">
        <f t="shared" si="161"/>
        <v/>
      </c>
      <c r="H815" s="1079" t="str">
        <f t="shared" si="162"/>
        <v/>
      </c>
      <c r="J815" s="1117" t="str">
        <f t="shared" si="163"/>
        <v>-</v>
      </c>
      <c r="L815" s="1041" t="str">
        <f t="shared" si="164"/>
        <v/>
      </c>
      <c r="W815" s="1046" t="str">
        <f t="shared" si="165"/>
        <v/>
      </c>
      <c r="X815" s="1047" t="str">
        <f t="shared" si="166"/>
        <v/>
      </c>
      <c r="Y815" s="1146" t="str">
        <f t="shared" si="167"/>
        <v/>
      </c>
      <c r="Z815" s="1049" t="str">
        <f t="shared" si="168"/>
        <v/>
      </c>
      <c r="AA815" s="1049" t="str">
        <f t="shared" si="169"/>
        <v/>
      </c>
      <c r="AB815" s="1050" t="str">
        <f t="shared" si="170"/>
        <v/>
      </c>
      <c r="AD815" s="1052" t="str">
        <f t="shared" si="171"/>
        <v/>
      </c>
      <c r="AE815" s="1053" t="str">
        <f t="shared" si="172"/>
        <v/>
      </c>
    </row>
    <row r="816" spans="5:31" ht="12.75" customHeight="1">
      <c r="E816" s="1083" t="str">
        <f t="shared" si="161"/>
        <v/>
      </c>
      <c r="H816" s="1079" t="str">
        <f t="shared" si="162"/>
        <v/>
      </c>
      <c r="J816" s="1117" t="str">
        <f t="shared" si="163"/>
        <v>-</v>
      </c>
      <c r="L816" s="1041" t="str">
        <f t="shared" si="164"/>
        <v/>
      </c>
      <c r="W816" s="1046" t="str">
        <f t="shared" si="165"/>
        <v/>
      </c>
      <c r="X816" s="1047" t="str">
        <f t="shared" si="166"/>
        <v/>
      </c>
      <c r="Y816" s="1146" t="str">
        <f t="shared" si="167"/>
        <v/>
      </c>
      <c r="Z816" s="1049" t="str">
        <f t="shared" si="168"/>
        <v/>
      </c>
      <c r="AA816" s="1049" t="str">
        <f t="shared" si="169"/>
        <v/>
      </c>
      <c r="AB816" s="1050" t="str">
        <f t="shared" si="170"/>
        <v/>
      </c>
      <c r="AD816" s="1052" t="str">
        <f t="shared" si="171"/>
        <v/>
      </c>
      <c r="AE816" s="1053" t="str">
        <f t="shared" si="172"/>
        <v/>
      </c>
    </row>
    <row r="817" spans="5:31" ht="12.75" customHeight="1">
      <c r="E817" s="1083" t="str">
        <f t="shared" si="161"/>
        <v/>
      </c>
      <c r="H817" s="1079" t="str">
        <f t="shared" si="162"/>
        <v/>
      </c>
      <c r="J817" s="1117" t="str">
        <f t="shared" si="163"/>
        <v>-</v>
      </c>
      <c r="L817" s="1041" t="str">
        <f t="shared" si="164"/>
        <v/>
      </c>
      <c r="W817" s="1046" t="str">
        <f t="shared" si="165"/>
        <v/>
      </c>
      <c r="X817" s="1047" t="str">
        <f t="shared" si="166"/>
        <v/>
      </c>
      <c r="Y817" s="1146" t="str">
        <f t="shared" si="167"/>
        <v/>
      </c>
      <c r="Z817" s="1049" t="str">
        <f t="shared" si="168"/>
        <v/>
      </c>
      <c r="AA817" s="1049" t="str">
        <f t="shared" si="169"/>
        <v/>
      </c>
      <c r="AB817" s="1050" t="str">
        <f t="shared" si="170"/>
        <v/>
      </c>
      <c r="AD817" s="1052" t="str">
        <f t="shared" si="171"/>
        <v/>
      </c>
      <c r="AE817" s="1053" t="str">
        <f t="shared" si="172"/>
        <v/>
      </c>
    </row>
    <row r="818" spans="5:31" ht="12.75" customHeight="1">
      <c r="E818" s="1083" t="str">
        <f t="shared" si="161"/>
        <v/>
      </c>
      <c r="H818" s="1079" t="str">
        <f t="shared" si="162"/>
        <v/>
      </c>
      <c r="J818" s="1117" t="str">
        <f t="shared" si="163"/>
        <v>-</v>
      </c>
      <c r="L818" s="1041" t="str">
        <f t="shared" si="164"/>
        <v/>
      </c>
      <c r="W818" s="1046" t="str">
        <f t="shared" si="165"/>
        <v/>
      </c>
      <c r="X818" s="1047" t="str">
        <f t="shared" si="166"/>
        <v/>
      </c>
      <c r="Y818" s="1146" t="str">
        <f t="shared" si="167"/>
        <v/>
      </c>
      <c r="Z818" s="1049" t="str">
        <f t="shared" si="168"/>
        <v/>
      </c>
      <c r="AA818" s="1049" t="str">
        <f t="shared" si="169"/>
        <v/>
      </c>
      <c r="AB818" s="1050" t="str">
        <f t="shared" si="170"/>
        <v/>
      </c>
      <c r="AD818" s="1052" t="str">
        <f t="shared" si="171"/>
        <v/>
      </c>
      <c r="AE818" s="1053" t="str">
        <f t="shared" si="172"/>
        <v/>
      </c>
    </row>
    <row r="819" spans="5:31" ht="12.75" customHeight="1">
      <c r="E819" s="1083" t="str">
        <f t="shared" si="161"/>
        <v/>
      </c>
      <c r="H819" s="1079" t="str">
        <f t="shared" si="162"/>
        <v/>
      </c>
      <c r="J819" s="1117" t="str">
        <f t="shared" si="163"/>
        <v>-</v>
      </c>
      <c r="L819" s="1041" t="str">
        <f t="shared" si="164"/>
        <v/>
      </c>
      <c r="W819" s="1046" t="str">
        <f t="shared" si="165"/>
        <v/>
      </c>
      <c r="X819" s="1047" t="str">
        <f t="shared" si="166"/>
        <v/>
      </c>
      <c r="Y819" s="1146" t="str">
        <f t="shared" si="167"/>
        <v/>
      </c>
      <c r="Z819" s="1049" t="str">
        <f t="shared" si="168"/>
        <v/>
      </c>
      <c r="AA819" s="1049" t="str">
        <f t="shared" si="169"/>
        <v/>
      </c>
      <c r="AB819" s="1050" t="str">
        <f t="shared" si="170"/>
        <v/>
      </c>
      <c r="AD819" s="1052" t="str">
        <f t="shared" si="171"/>
        <v/>
      </c>
      <c r="AE819" s="1053" t="str">
        <f t="shared" si="172"/>
        <v/>
      </c>
    </row>
    <row r="820" spans="5:31" ht="12.75" customHeight="1">
      <c r="E820" s="1083" t="str">
        <f t="shared" si="161"/>
        <v/>
      </c>
      <c r="H820" s="1079" t="str">
        <f t="shared" si="162"/>
        <v/>
      </c>
      <c r="J820" s="1117" t="str">
        <f t="shared" si="163"/>
        <v>-</v>
      </c>
      <c r="L820" s="1041" t="str">
        <f t="shared" si="164"/>
        <v/>
      </c>
      <c r="W820" s="1046" t="str">
        <f t="shared" si="165"/>
        <v/>
      </c>
      <c r="X820" s="1047" t="str">
        <f t="shared" si="166"/>
        <v/>
      </c>
      <c r="Y820" s="1146" t="str">
        <f t="shared" si="167"/>
        <v/>
      </c>
      <c r="Z820" s="1049" t="str">
        <f t="shared" si="168"/>
        <v/>
      </c>
      <c r="AA820" s="1049" t="str">
        <f t="shared" si="169"/>
        <v/>
      </c>
      <c r="AB820" s="1050" t="str">
        <f t="shared" si="170"/>
        <v/>
      </c>
      <c r="AD820" s="1052" t="str">
        <f t="shared" si="171"/>
        <v/>
      </c>
      <c r="AE820" s="1053" t="str">
        <f t="shared" si="172"/>
        <v/>
      </c>
    </row>
    <row r="821" spans="5:31" ht="12.75" customHeight="1">
      <c r="E821" s="1083" t="str">
        <f t="shared" si="161"/>
        <v/>
      </c>
      <c r="H821" s="1079" t="str">
        <f t="shared" si="162"/>
        <v/>
      </c>
      <c r="J821" s="1117" t="str">
        <f t="shared" si="163"/>
        <v>-</v>
      </c>
      <c r="L821" s="1041" t="str">
        <f t="shared" si="164"/>
        <v/>
      </c>
      <c r="W821" s="1046" t="str">
        <f t="shared" si="165"/>
        <v/>
      </c>
      <c r="X821" s="1047" t="str">
        <f t="shared" si="166"/>
        <v/>
      </c>
      <c r="Y821" s="1146" t="str">
        <f t="shared" si="167"/>
        <v/>
      </c>
      <c r="Z821" s="1049" t="str">
        <f t="shared" si="168"/>
        <v/>
      </c>
      <c r="AA821" s="1049" t="str">
        <f t="shared" si="169"/>
        <v/>
      </c>
      <c r="AB821" s="1050" t="str">
        <f t="shared" si="170"/>
        <v/>
      </c>
      <c r="AD821" s="1052" t="str">
        <f t="shared" si="171"/>
        <v/>
      </c>
      <c r="AE821" s="1053" t="str">
        <f t="shared" si="172"/>
        <v/>
      </c>
    </row>
    <row r="822" spans="5:31" ht="12.75" customHeight="1">
      <c r="E822" s="1083" t="str">
        <f t="shared" si="161"/>
        <v/>
      </c>
      <c r="H822" s="1079" t="str">
        <f t="shared" si="162"/>
        <v/>
      </c>
      <c r="J822" s="1117" t="str">
        <f t="shared" si="163"/>
        <v>-</v>
      </c>
      <c r="L822" s="1041" t="str">
        <f t="shared" si="164"/>
        <v/>
      </c>
      <c r="W822" s="1046" t="str">
        <f t="shared" si="165"/>
        <v/>
      </c>
      <c r="X822" s="1047" t="str">
        <f t="shared" si="166"/>
        <v/>
      </c>
      <c r="Y822" s="1146" t="str">
        <f t="shared" si="167"/>
        <v/>
      </c>
      <c r="Z822" s="1049" t="str">
        <f t="shared" si="168"/>
        <v/>
      </c>
      <c r="AA822" s="1049" t="str">
        <f t="shared" si="169"/>
        <v/>
      </c>
      <c r="AB822" s="1050" t="str">
        <f t="shared" si="170"/>
        <v/>
      </c>
      <c r="AD822" s="1052" t="str">
        <f t="shared" si="171"/>
        <v/>
      </c>
      <c r="AE822" s="1053" t="str">
        <f t="shared" si="172"/>
        <v/>
      </c>
    </row>
    <row r="823" spans="5:31" ht="12.75" customHeight="1">
      <c r="E823" s="1083" t="str">
        <f t="shared" si="161"/>
        <v/>
      </c>
      <c r="H823" s="1079" t="str">
        <f t="shared" si="162"/>
        <v/>
      </c>
      <c r="J823" s="1117" t="str">
        <f t="shared" si="163"/>
        <v>-</v>
      </c>
      <c r="L823" s="1041" t="str">
        <f t="shared" si="164"/>
        <v/>
      </c>
      <c r="W823" s="1046" t="str">
        <f t="shared" si="165"/>
        <v/>
      </c>
      <c r="X823" s="1047" t="str">
        <f t="shared" si="166"/>
        <v/>
      </c>
      <c r="Y823" s="1146" t="str">
        <f t="shared" si="167"/>
        <v/>
      </c>
      <c r="Z823" s="1049" t="str">
        <f t="shared" si="168"/>
        <v/>
      </c>
      <c r="AA823" s="1049" t="str">
        <f t="shared" si="169"/>
        <v/>
      </c>
      <c r="AB823" s="1050" t="str">
        <f t="shared" si="170"/>
        <v/>
      </c>
      <c r="AD823" s="1052" t="str">
        <f t="shared" si="171"/>
        <v/>
      </c>
      <c r="AE823" s="1053" t="str">
        <f t="shared" si="172"/>
        <v/>
      </c>
    </row>
    <row r="824" spans="5:31" ht="12.75" customHeight="1">
      <c r="E824" s="1083" t="str">
        <f t="shared" si="161"/>
        <v/>
      </c>
      <c r="H824" s="1079" t="str">
        <f t="shared" si="162"/>
        <v/>
      </c>
      <c r="J824" s="1117" t="str">
        <f t="shared" si="163"/>
        <v>-</v>
      </c>
      <c r="L824" s="1041" t="str">
        <f t="shared" si="164"/>
        <v/>
      </c>
      <c r="W824" s="1046" t="str">
        <f t="shared" si="165"/>
        <v/>
      </c>
      <c r="X824" s="1047" t="str">
        <f t="shared" si="166"/>
        <v/>
      </c>
      <c r="Y824" s="1146" t="str">
        <f t="shared" si="167"/>
        <v/>
      </c>
      <c r="Z824" s="1049" t="str">
        <f t="shared" si="168"/>
        <v/>
      </c>
      <c r="AA824" s="1049" t="str">
        <f t="shared" si="169"/>
        <v/>
      </c>
      <c r="AB824" s="1050" t="str">
        <f t="shared" si="170"/>
        <v/>
      </c>
      <c r="AD824" s="1052" t="str">
        <f t="shared" si="171"/>
        <v/>
      </c>
      <c r="AE824" s="1053" t="str">
        <f t="shared" si="172"/>
        <v/>
      </c>
    </row>
    <row r="825" spans="5:31" ht="12.75" customHeight="1">
      <c r="E825" s="1083" t="str">
        <f t="shared" si="161"/>
        <v/>
      </c>
      <c r="H825" s="1079" t="str">
        <f t="shared" si="162"/>
        <v/>
      </c>
      <c r="J825" s="1117" t="str">
        <f t="shared" si="163"/>
        <v>-</v>
      </c>
      <c r="L825" s="1041" t="str">
        <f t="shared" si="164"/>
        <v/>
      </c>
      <c r="W825" s="1046" t="str">
        <f t="shared" si="165"/>
        <v/>
      </c>
      <c r="X825" s="1047" t="str">
        <f t="shared" si="166"/>
        <v/>
      </c>
      <c r="Y825" s="1146" t="str">
        <f t="shared" si="167"/>
        <v/>
      </c>
      <c r="Z825" s="1049" t="str">
        <f t="shared" si="168"/>
        <v/>
      </c>
      <c r="AA825" s="1049" t="str">
        <f t="shared" si="169"/>
        <v/>
      </c>
      <c r="AB825" s="1050" t="str">
        <f t="shared" si="170"/>
        <v/>
      </c>
      <c r="AD825" s="1052" t="str">
        <f t="shared" si="171"/>
        <v/>
      </c>
      <c r="AE825" s="1053" t="str">
        <f t="shared" si="172"/>
        <v/>
      </c>
    </row>
    <row r="826" spans="5:31" ht="12.75" customHeight="1">
      <c r="E826" s="1083" t="str">
        <f t="shared" si="161"/>
        <v/>
      </c>
      <c r="H826" s="1079" t="str">
        <f t="shared" si="162"/>
        <v/>
      </c>
      <c r="J826" s="1117" t="str">
        <f t="shared" si="163"/>
        <v>-</v>
      </c>
      <c r="L826" s="1041" t="str">
        <f t="shared" si="164"/>
        <v/>
      </c>
      <c r="W826" s="1046" t="str">
        <f t="shared" si="165"/>
        <v/>
      </c>
      <c r="X826" s="1047" t="str">
        <f t="shared" si="166"/>
        <v/>
      </c>
      <c r="Y826" s="1146" t="str">
        <f t="shared" si="167"/>
        <v/>
      </c>
      <c r="Z826" s="1049" t="str">
        <f t="shared" si="168"/>
        <v/>
      </c>
      <c r="AA826" s="1049" t="str">
        <f t="shared" si="169"/>
        <v/>
      </c>
      <c r="AB826" s="1050" t="str">
        <f t="shared" si="170"/>
        <v/>
      </c>
      <c r="AD826" s="1052" t="str">
        <f t="shared" si="171"/>
        <v/>
      </c>
      <c r="AE826" s="1053" t="str">
        <f t="shared" si="172"/>
        <v/>
      </c>
    </row>
    <row r="827" spans="5:31" ht="12.75" customHeight="1">
      <c r="E827" s="1083" t="str">
        <f t="shared" si="161"/>
        <v/>
      </c>
      <c r="H827" s="1079" t="str">
        <f t="shared" si="162"/>
        <v/>
      </c>
      <c r="J827" s="1117" t="str">
        <f t="shared" si="163"/>
        <v>-</v>
      </c>
      <c r="L827" s="1041" t="str">
        <f t="shared" si="164"/>
        <v/>
      </c>
      <c r="W827" s="1046" t="str">
        <f t="shared" si="165"/>
        <v/>
      </c>
      <c r="X827" s="1047" t="str">
        <f t="shared" si="166"/>
        <v/>
      </c>
      <c r="Y827" s="1146" t="str">
        <f t="shared" si="167"/>
        <v/>
      </c>
      <c r="Z827" s="1049" t="str">
        <f t="shared" si="168"/>
        <v/>
      </c>
      <c r="AA827" s="1049" t="str">
        <f t="shared" si="169"/>
        <v/>
      </c>
      <c r="AB827" s="1050" t="str">
        <f t="shared" si="170"/>
        <v/>
      </c>
      <c r="AD827" s="1052" t="str">
        <f t="shared" si="171"/>
        <v/>
      </c>
      <c r="AE827" s="1053" t="str">
        <f t="shared" si="172"/>
        <v/>
      </c>
    </row>
    <row r="828" spans="5:31" ht="12.75" customHeight="1">
      <c r="E828" s="1083" t="str">
        <f t="shared" si="161"/>
        <v/>
      </c>
      <c r="H828" s="1079" t="str">
        <f t="shared" si="162"/>
        <v/>
      </c>
      <c r="J828" s="1117" t="str">
        <f t="shared" si="163"/>
        <v>-</v>
      </c>
      <c r="L828" s="1041" t="str">
        <f t="shared" si="164"/>
        <v/>
      </c>
      <c r="W828" s="1046" t="str">
        <f t="shared" si="165"/>
        <v/>
      </c>
      <c r="X828" s="1047" t="str">
        <f t="shared" si="166"/>
        <v/>
      </c>
      <c r="Y828" s="1146" t="str">
        <f t="shared" si="167"/>
        <v/>
      </c>
      <c r="Z828" s="1049" t="str">
        <f t="shared" si="168"/>
        <v/>
      </c>
      <c r="AA828" s="1049" t="str">
        <f t="shared" si="169"/>
        <v/>
      </c>
      <c r="AB828" s="1050" t="str">
        <f t="shared" si="170"/>
        <v/>
      </c>
      <c r="AD828" s="1052" t="str">
        <f t="shared" si="171"/>
        <v/>
      </c>
      <c r="AE828" s="1053" t="str">
        <f t="shared" si="172"/>
        <v/>
      </c>
    </row>
    <row r="829" spans="5:31" ht="12.75" customHeight="1">
      <c r="E829" s="1083" t="str">
        <f t="shared" si="161"/>
        <v/>
      </c>
      <c r="H829" s="1079" t="str">
        <f t="shared" si="162"/>
        <v/>
      </c>
      <c r="J829" s="1117" t="str">
        <f t="shared" si="163"/>
        <v>-</v>
      </c>
      <c r="L829" s="1041" t="str">
        <f t="shared" si="164"/>
        <v/>
      </c>
      <c r="W829" s="1046" t="str">
        <f t="shared" si="165"/>
        <v/>
      </c>
      <c r="X829" s="1047" t="str">
        <f t="shared" si="166"/>
        <v/>
      </c>
      <c r="Y829" s="1146" t="str">
        <f t="shared" si="167"/>
        <v/>
      </c>
      <c r="Z829" s="1049" t="str">
        <f t="shared" si="168"/>
        <v/>
      </c>
      <c r="AA829" s="1049" t="str">
        <f t="shared" si="169"/>
        <v/>
      </c>
      <c r="AB829" s="1050" t="str">
        <f t="shared" si="170"/>
        <v/>
      </c>
      <c r="AD829" s="1052" t="str">
        <f t="shared" si="171"/>
        <v/>
      </c>
      <c r="AE829" s="1053" t="str">
        <f t="shared" si="172"/>
        <v/>
      </c>
    </row>
    <row r="830" spans="5:31" ht="12.75" customHeight="1">
      <c r="E830" s="1083" t="str">
        <f t="shared" si="161"/>
        <v/>
      </c>
      <c r="H830" s="1079" t="str">
        <f t="shared" si="162"/>
        <v/>
      </c>
      <c r="J830" s="1117" t="str">
        <f t="shared" si="163"/>
        <v>-</v>
      </c>
      <c r="L830" s="1041" t="str">
        <f t="shared" si="164"/>
        <v/>
      </c>
      <c r="W830" s="1046" t="str">
        <f t="shared" si="165"/>
        <v/>
      </c>
      <c r="X830" s="1047" t="str">
        <f t="shared" si="166"/>
        <v/>
      </c>
      <c r="Y830" s="1146" t="str">
        <f t="shared" si="167"/>
        <v/>
      </c>
      <c r="Z830" s="1049" t="str">
        <f t="shared" si="168"/>
        <v/>
      </c>
      <c r="AA830" s="1049" t="str">
        <f t="shared" si="169"/>
        <v/>
      </c>
      <c r="AB830" s="1050" t="str">
        <f t="shared" si="170"/>
        <v/>
      </c>
      <c r="AD830" s="1052" t="str">
        <f t="shared" si="171"/>
        <v/>
      </c>
      <c r="AE830" s="1053" t="str">
        <f t="shared" si="172"/>
        <v/>
      </c>
    </row>
    <row r="831" spans="5:31" ht="12.75" customHeight="1">
      <c r="E831" s="1083" t="str">
        <f t="shared" si="161"/>
        <v/>
      </c>
      <c r="H831" s="1079" t="str">
        <f t="shared" si="162"/>
        <v/>
      </c>
      <c r="J831" s="1117" t="str">
        <f t="shared" si="163"/>
        <v>-</v>
      </c>
      <c r="L831" s="1041" t="str">
        <f t="shared" si="164"/>
        <v/>
      </c>
      <c r="W831" s="1046" t="str">
        <f t="shared" si="165"/>
        <v/>
      </c>
      <c r="X831" s="1047" t="str">
        <f t="shared" si="166"/>
        <v/>
      </c>
      <c r="Y831" s="1146" t="str">
        <f t="shared" si="167"/>
        <v/>
      </c>
      <c r="Z831" s="1049" t="str">
        <f t="shared" si="168"/>
        <v/>
      </c>
      <c r="AA831" s="1049" t="str">
        <f t="shared" si="169"/>
        <v/>
      </c>
      <c r="AB831" s="1050" t="str">
        <f t="shared" si="170"/>
        <v/>
      </c>
      <c r="AD831" s="1052" t="str">
        <f t="shared" si="171"/>
        <v/>
      </c>
      <c r="AE831" s="1053" t="str">
        <f t="shared" si="172"/>
        <v/>
      </c>
    </row>
    <row r="832" spans="5:31" ht="12.75" customHeight="1">
      <c r="E832" s="1083" t="str">
        <f t="shared" si="161"/>
        <v/>
      </c>
      <c r="H832" s="1079" t="str">
        <f t="shared" si="162"/>
        <v/>
      </c>
      <c r="J832" s="1117" t="str">
        <f t="shared" si="163"/>
        <v>-</v>
      </c>
      <c r="L832" s="1041" t="str">
        <f t="shared" si="164"/>
        <v/>
      </c>
      <c r="W832" s="1046" t="str">
        <f t="shared" si="165"/>
        <v/>
      </c>
      <c r="X832" s="1047" t="str">
        <f t="shared" si="166"/>
        <v/>
      </c>
      <c r="Y832" s="1146" t="str">
        <f t="shared" si="167"/>
        <v/>
      </c>
      <c r="Z832" s="1049" t="str">
        <f t="shared" si="168"/>
        <v/>
      </c>
      <c r="AA832" s="1049" t="str">
        <f t="shared" si="169"/>
        <v/>
      </c>
      <c r="AB832" s="1050" t="str">
        <f t="shared" si="170"/>
        <v/>
      </c>
      <c r="AD832" s="1052" t="str">
        <f t="shared" si="171"/>
        <v/>
      </c>
      <c r="AE832" s="1053" t="str">
        <f t="shared" si="172"/>
        <v/>
      </c>
    </row>
    <row r="833" spans="5:31" ht="12.75" customHeight="1">
      <c r="E833" s="1083" t="str">
        <f t="shared" si="161"/>
        <v/>
      </c>
      <c r="H833" s="1079" t="str">
        <f t="shared" si="162"/>
        <v/>
      </c>
      <c r="J833" s="1117" t="str">
        <f t="shared" si="163"/>
        <v>-</v>
      </c>
      <c r="L833" s="1041" t="str">
        <f t="shared" si="164"/>
        <v/>
      </c>
      <c r="W833" s="1046" t="str">
        <f t="shared" si="165"/>
        <v/>
      </c>
      <c r="X833" s="1047" t="str">
        <f t="shared" si="166"/>
        <v/>
      </c>
      <c r="Y833" s="1146" t="str">
        <f t="shared" si="167"/>
        <v/>
      </c>
      <c r="Z833" s="1049" t="str">
        <f t="shared" si="168"/>
        <v/>
      </c>
      <c r="AA833" s="1049" t="str">
        <f t="shared" si="169"/>
        <v/>
      </c>
      <c r="AB833" s="1050" t="str">
        <f t="shared" si="170"/>
        <v/>
      </c>
      <c r="AD833" s="1052" t="str">
        <f t="shared" si="171"/>
        <v/>
      </c>
      <c r="AE833" s="1053" t="str">
        <f t="shared" si="172"/>
        <v/>
      </c>
    </row>
    <row r="834" spans="5:31" ht="12.75" customHeight="1">
      <c r="E834" s="1083" t="str">
        <f t="shared" si="161"/>
        <v/>
      </c>
      <c r="H834" s="1079" t="str">
        <f t="shared" si="162"/>
        <v/>
      </c>
      <c r="J834" s="1117" t="str">
        <f t="shared" si="163"/>
        <v>-</v>
      </c>
      <c r="L834" s="1041" t="str">
        <f t="shared" si="164"/>
        <v/>
      </c>
      <c r="W834" s="1046" t="str">
        <f t="shared" si="165"/>
        <v/>
      </c>
      <c r="X834" s="1047" t="str">
        <f t="shared" si="166"/>
        <v/>
      </c>
      <c r="Y834" s="1146" t="str">
        <f t="shared" si="167"/>
        <v/>
      </c>
      <c r="Z834" s="1049" t="str">
        <f t="shared" si="168"/>
        <v/>
      </c>
      <c r="AA834" s="1049" t="str">
        <f t="shared" si="169"/>
        <v/>
      </c>
      <c r="AB834" s="1050" t="str">
        <f t="shared" si="170"/>
        <v/>
      </c>
      <c r="AD834" s="1052" t="str">
        <f t="shared" si="171"/>
        <v/>
      </c>
      <c r="AE834" s="1053" t="str">
        <f t="shared" si="172"/>
        <v/>
      </c>
    </row>
    <row r="835" spans="5:31" ht="12.75" customHeight="1">
      <c r="E835" s="1083" t="str">
        <f t="shared" ref="E835:E898" si="173">IF(D835="","",IF(F835="paid",0,I835-J835))</f>
        <v/>
      </c>
      <c r="H835" s="1079" t="str">
        <f t="shared" ref="H835:H898" si="174">IFERROR(CHOOSE($X835,"መስከረም","ጥቅምት","ህዳር  ","ታህሳስ ","ጥር ","የካቲት ","መጋቢት ","ሚይዚያ ","ግንቦት ","ሰኔ ","ሐምሌ ","ነሐሴ ","Pagume"),"")</f>
        <v/>
      </c>
      <c r="J835" s="1117" t="str">
        <f t="shared" ref="J835:J898" si="175">IF(D835="","-",$Q$1-D835)</f>
        <v>-</v>
      </c>
      <c r="L835" s="1041" t="str">
        <f t="shared" ref="L835:L898" si="176">IF(E835="","",$Q$1+E835)</f>
        <v/>
      </c>
      <c r="W835" s="1046" t="str">
        <f t="shared" ref="W835:W898" si="177">IF($D835="","",_xlfn.LET(_xlpm.gDate,D835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835" s="1047" t="str">
        <f t="shared" ref="X835:X898" si="178">IF($W835="","",TEXT($W835,"mm"))</f>
        <v/>
      </c>
      <c r="Y835" s="1146" t="str">
        <f t="shared" ref="Y835:Y898" si="179">IFERROR(CHOOSE(X835,"መስከረም","ጥቅምት","ህዳር  ","ታህሳስ ","ጥር ","የካቲት ","መጋቢት ","ሚይዚያ ","ግንቦት ","ሰኔ ","ሐምሌ ","ነሐሴ ","Pagume"),"")</f>
        <v/>
      </c>
      <c r="Z835" s="1049" t="str">
        <f t="shared" ref="Z835:Z898" si="180">IF($K835="","",_xlfn.LET(_xlpm.gDate,K835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835" s="1049" t="str">
        <f t="shared" ref="AA835:AA898" si="181">IF($Z835="","",TEXT($Z835,"mm"))</f>
        <v/>
      </c>
      <c r="AB835" s="1050" t="str">
        <f t="shared" ref="AB835:AB898" si="182">IFERROR(CHOOSE(AA835,"መስከረም","ጥቅምት","ህዳር  ","ታህሳስ ","ጥር ","የካቲት ","መጋቢት ","ሚይዚያ ","ግንቦት ","ሰኔ ","ሐምሌ ","ነሐሴ ","Pagume"),"")</f>
        <v/>
      </c>
      <c r="AD835" s="1052" t="str">
        <f t="shared" ref="AD835:AD898" si="183">IF($D835="","",YEAR(D835)&amp;"-W"&amp;WEEKNUM(D835,2))</f>
        <v/>
      </c>
      <c r="AE835" s="1053" t="str">
        <f t="shared" ref="AE835:AE898" si="184">IF($K835="","",YEAR(K835)&amp;"-W"&amp;WEEKNUM(K835,2))</f>
        <v/>
      </c>
    </row>
    <row r="836" spans="5:31" ht="12.75" customHeight="1">
      <c r="E836" s="1083" t="str">
        <f t="shared" si="173"/>
        <v/>
      </c>
      <c r="H836" s="1079" t="str">
        <f t="shared" si="174"/>
        <v/>
      </c>
      <c r="J836" s="1117" t="str">
        <f t="shared" si="175"/>
        <v>-</v>
      </c>
      <c r="L836" s="1041" t="str">
        <f t="shared" si="176"/>
        <v/>
      </c>
      <c r="W836" s="1046" t="str">
        <f t="shared" si="177"/>
        <v/>
      </c>
      <c r="X836" s="1047" t="str">
        <f t="shared" si="178"/>
        <v/>
      </c>
      <c r="Y836" s="1146" t="str">
        <f t="shared" si="179"/>
        <v/>
      </c>
      <c r="Z836" s="1049" t="str">
        <f t="shared" si="180"/>
        <v/>
      </c>
      <c r="AA836" s="1049" t="str">
        <f t="shared" si="181"/>
        <v/>
      </c>
      <c r="AB836" s="1050" t="str">
        <f t="shared" si="182"/>
        <v/>
      </c>
      <c r="AD836" s="1052" t="str">
        <f t="shared" si="183"/>
        <v/>
      </c>
      <c r="AE836" s="1053" t="str">
        <f t="shared" si="184"/>
        <v/>
      </c>
    </row>
    <row r="837" spans="5:31" ht="12.75" customHeight="1">
      <c r="E837" s="1083" t="str">
        <f t="shared" si="173"/>
        <v/>
      </c>
      <c r="H837" s="1079" t="str">
        <f t="shared" si="174"/>
        <v/>
      </c>
      <c r="J837" s="1117" t="str">
        <f t="shared" si="175"/>
        <v>-</v>
      </c>
      <c r="L837" s="1041" t="str">
        <f t="shared" si="176"/>
        <v/>
      </c>
      <c r="W837" s="1046" t="str">
        <f t="shared" si="177"/>
        <v/>
      </c>
      <c r="X837" s="1047" t="str">
        <f t="shared" si="178"/>
        <v/>
      </c>
      <c r="Y837" s="1146" t="str">
        <f t="shared" si="179"/>
        <v/>
      </c>
      <c r="Z837" s="1049" t="str">
        <f t="shared" si="180"/>
        <v/>
      </c>
      <c r="AA837" s="1049" t="str">
        <f t="shared" si="181"/>
        <v/>
      </c>
      <c r="AB837" s="1050" t="str">
        <f t="shared" si="182"/>
        <v/>
      </c>
      <c r="AD837" s="1052" t="str">
        <f t="shared" si="183"/>
        <v/>
      </c>
      <c r="AE837" s="1053" t="str">
        <f t="shared" si="184"/>
        <v/>
      </c>
    </row>
    <row r="838" spans="5:31" ht="12.75" customHeight="1">
      <c r="E838" s="1083" t="str">
        <f t="shared" si="173"/>
        <v/>
      </c>
      <c r="H838" s="1079" t="str">
        <f t="shared" si="174"/>
        <v/>
      </c>
      <c r="J838" s="1117" t="str">
        <f t="shared" si="175"/>
        <v>-</v>
      </c>
      <c r="L838" s="1041" t="str">
        <f t="shared" si="176"/>
        <v/>
      </c>
      <c r="W838" s="1046" t="str">
        <f t="shared" si="177"/>
        <v/>
      </c>
      <c r="X838" s="1047" t="str">
        <f t="shared" si="178"/>
        <v/>
      </c>
      <c r="Y838" s="1146" t="str">
        <f t="shared" si="179"/>
        <v/>
      </c>
      <c r="Z838" s="1049" t="str">
        <f t="shared" si="180"/>
        <v/>
      </c>
      <c r="AA838" s="1049" t="str">
        <f t="shared" si="181"/>
        <v/>
      </c>
      <c r="AB838" s="1050" t="str">
        <f t="shared" si="182"/>
        <v/>
      </c>
      <c r="AD838" s="1052" t="str">
        <f t="shared" si="183"/>
        <v/>
      </c>
      <c r="AE838" s="1053" t="str">
        <f t="shared" si="184"/>
        <v/>
      </c>
    </row>
    <row r="839" spans="5:31" ht="12.75" customHeight="1">
      <c r="E839" s="1083" t="str">
        <f t="shared" si="173"/>
        <v/>
      </c>
      <c r="H839" s="1079" t="str">
        <f t="shared" si="174"/>
        <v/>
      </c>
      <c r="J839" s="1117" t="str">
        <f t="shared" si="175"/>
        <v>-</v>
      </c>
      <c r="L839" s="1041" t="str">
        <f t="shared" si="176"/>
        <v/>
      </c>
      <c r="W839" s="1046" t="str">
        <f t="shared" si="177"/>
        <v/>
      </c>
      <c r="X839" s="1047" t="str">
        <f t="shared" si="178"/>
        <v/>
      </c>
      <c r="Y839" s="1146" t="str">
        <f t="shared" si="179"/>
        <v/>
      </c>
      <c r="Z839" s="1049" t="str">
        <f t="shared" si="180"/>
        <v/>
      </c>
      <c r="AA839" s="1049" t="str">
        <f t="shared" si="181"/>
        <v/>
      </c>
      <c r="AB839" s="1050" t="str">
        <f t="shared" si="182"/>
        <v/>
      </c>
      <c r="AD839" s="1052" t="str">
        <f t="shared" si="183"/>
        <v/>
      </c>
      <c r="AE839" s="1053" t="str">
        <f t="shared" si="184"/>
        <v/>
      </c>
    </row>
    <row r="840" spans="5:31" ht="12.75" customHeight="1">
      <c r="E840" s="1083" t="str">
        <f t="shared" si="173"/>
        <v/>
      </c>
      <c r="H840" s="1079" t="str">
        <f t="shared" si="174"/>
        <v/>
      </c>
      <c r="J840" s="1117" t="str">
        <f t="shared" si="175"/>
        <v>-</v>
      </c>
      <c r="L840" s="1041" t="str">
        <f t="shared" si="176"/>
        <v/>
      </c>
      <c r="W840" s="1046" t="str">
        <f t="shared" si="177"/>
        <v/>
      </c>
      <c r="X840" s="1047" t="str">
        <f t="shared" si="178"/>
        <v/>
      </c>
      <c r="Y840" s="1146" t="str">
        <f t="shared" si="179"/>
        <v/>
      </c>
      <c r="Z840" s="1049" t="str">
        <f t="shared" si="180"/>
        <v/>
      </c>
      <c r="AA840" s="1049" t="str">
        <f t="shared" si="181"/>
        <v/>
      </c>
      <c r="AB840" s="1050" t="str">
        <f t="shared" si="182"/>
        <v/>
      </c>
      <c r="AD840" s="1052" t="str">
        <f t="shared" si="183"/>
        <v/>
      </c>
      <c r="AE840" s="1053" t="str">
        <f t="shared" si="184"/>
        <v/>
      </c>
    </row>
    <row r="841" spans="5:31" ht="12.75" customHeight="1">
      <c r="E841" s="1083" t="str">
        <f t="shared" si="173"/>
        <v/>
      </c>
      <c r="H841" s="1079" t="str">
        <f t="shared" si="174"/>
        <v/>
      </c>
      <c r="J841" s="1117" t="str">
        <f t="shared" si="175"/>
        <v>-</v>
      </c>
      <c r="L841" s="1041" t="str">
        <f t="shared" si="176"/>
        <v/>
      </c>
      <c r="W841" s="1046" t="str">
        <f t="shared" si="177"/>
        <v/>
      </c>
      <c r="X841" s="1047" t="str">
        <f t="shared" si="178"/>
        <v/>
      </c>
      <c r="Y841" s="1146" t="str">
        <f t="shared" si="179"/>
        <v/>
      </c>
      <c r="Z841" s="1049" t="str">
        <f t="shared" si="180"/>
        <v/>
      </c>
      <c r="AA841" s="1049" t="str">
        <f t="shared" si="181"/>
        <v/>
      </c>
      <c r="AB841" s="1050" t="str">
        <f t="shared" si="182"/>
        <v/>
      </c>
      <c r="AD841" s="1052" t="str">
        <f t="shared" si="183"/>
        <v/>
      </c>
      <c r="AE841" s="1053" t="str">
        <f t="shared" si="184"/>
        <v/>
      </c>
    </row>
    <row r="842" spans="5:31" ht="12.75" customHeight="1">
      <c r="E842" s="1083" t="str">
        <f t="shared" si="173"/>
        <v/>
      </c>
      <c r="H842" s="1079" t="str">
        <f t="shared" si="174"/>
        <v/>
      </c>
      <c r="J842" s="1117" t="str">
        <f t="shared" si="175"/>
        <v>-</v>
      </c>
      <c r="L842" s="1041" t="str">
        <f t="shared" si="176"/>
        <v/>
      </c>
      <c r="W842" s="1046" t="str">
        <f t="shared" si="177"/>
        <v/>
      </c>
      <c r="X842" s="1047" t="str">
        <f t="shared" si="178"/>
        <v/>
      </c>
      <c r="Y842" s="1146" t="str">
        <f t="shared" si="179"/>
        <v/>
      </c>
      <c r="Z842" s="1049" t="str">
        <f t="shared" si="180"/>
        <v/>
      </c>
      <c r="AA842" s="1049" t="str">
        <f t="shared" si="181"/>
        <v/>
      </c>
      <c r="AB842" s="1050" t="str">
        <f t="shared" si="182"/>
        <v/>
      </c>
      <c r="AD842" s="1052" t="str">
        <f t="shared" si="183"/>
        <v/>
      </c>
      <c r="AE842" s="1053" t="str">
        <f t="shared" si="184"/>
        <v/>
      </c>
    </row>
    <row r="843" spans="5:31" ht="12.75" customHeight="1">
      <c r="E843" s="1083" t="str">
        <f t="shared" si="173"/>
        <v/>
      </c>
      <c r="H843" s="1079" t="str">
        <f t="shared" si="174"/>
        <v/>
      </c>
      <c r="J843" s="1117" t="str">
        <f t="shared" si="175"/>
        <v>-</v>
      </c>
      <c r="L843" s="1041" t="str">
        <f t="shared" si="176"/>
        <v/>
      </c>
      <c r="W843" s="1046" t="str">
        <f t="shared" si="177"/>
        <v/>
      </c>
      <c r="X843" s="1047" t="str">
        <f t="shared" si="178"/>
        <v/>
      </c>
      <c r="Y843" s="1146" t="str">
        <f t="shared" si="179"/>
        <v/>
      </c>
      <c r="Z843" s="1049" t="str">
        <f t="shared" si="180"/>
        <v/>
      </c>
      <c r="AA843" s="1049" t="str">
        <f t="shared" si="181"/>
        <v/>
      </c>
      <c r="AB843" s="1050" t="str">
        <f t="shared" si="182"/>
        <v/>
      </c>
      <c r="AD843" s="1052" t="str">
        <f t="shared" si="183"/>
        <v/>
      </c>
      <c r="AE843" s="1053" t="str">
        <f t="shared" si="184"/>
        <v/>
      </c>
    </row>
    <row r="844" spans="5:31" ht="12.75" customHeight="1">
      <c r="E844" s="1083" t="str">
        <f t="shared" si="173"/>
        <v/>
      </c>
      <c r="H844" s="1079" t="str">
        <f t="shared" si="174"/>
        <v/>
      </c>
      <c r="J844" s="1117" t="str">
        <f t="shared" si="175"/>
        <v>-</v>
      </c>
      <c r="L844" s="1041" t="str">
        <f t="shared" si="176"/>
        <v/>
      </c>
      <c r="W844" s="1046" t="str">
        <f t="shared" si="177"/>
        <v/>
      </c>
      <c r="X844" s="1047" t="str">
        <f t="shared" si="178"/>
        <v/>
      </c>
      <c r="Y844" s="1146" t="str">
        <f t="shared" si="179"/>
        <v/>
      </c>
      <c r="Z844" s="1049" t="str">
        <f t="shared" si="180"/>
        <v/>
      </c>
      <c r="AA844" s="1049" t="str">
        <f t="shared" si="181"/>
        <v/>
      </c>
      <c r="AB844" s="1050" t="str">
        <f t="shared" si="182"/>
        <v/>
      </c>
      <c r="AD844" s="1052" t="str">
        <f t="shared" si="183"/>
        <v/>
      </c>
      <c r="AE844" s="1053" t="str">
        <f t="shared" si="184"/>
        <v/>
      </c>
    </row>
    <row r="845" spans="5:31" ht="12.75" customHeight="1">
      <c r="E845" s="1083" t="str">
        <f t="shared" si="173"/>
        <v/>
      </c>
      <c r="H845" s="1079" t="str">
        <f t="shared" si="174"/>
        <v/>
      </c>
      <c r="J845" s="1117" t="str">
        <f t="shared" si="175"/>
        <v>-</v>
      </c>
      <c r="L845" s="1041" t="str">
        <f t="shared" si="176"/>
        <v/>
      </c>
      <c r="W845" s="1046" t="str">
        <f t="shared" si="177"/>
        <v/>
      </c>
      <c r="X845" s="1047" t="str">
        <f t="shared" si="178"/>
        <v/>
      </c>
      <c r="Y845" s="1146" t="str">
        <f t="shared" si="179"/>
        <v/>
      </c>
      <c r="Z845" s="1049" t="str">
        <f t="shared" si="180"/>
        <v/>
      </c>
      <c r="AA845" s="1049" t="str">
        <f t="shared" si="181"/>
        <v/>
      </c>
      <c r="AB845" s="1050" t="str">
        <f t="shared" si="182"/>
        <v/>
      </c>
      <c r="AD845" s="1052" t="str">
        <f t="shared" si="183"/>
        <v/>
      </c>
      <c r="AE845" s="1053" t="str">
        <f t="shared" si="184"/>
        <v/>
      </c>
    </row>
    <row r="846" spans="5:31" ht="12.75" customHeight="1">
      <c r="E846" s="1083" t="str">
        <f t="shared" si="173"/>
        <v/>
      </c>
      <c r="H846" s="1079" t="str">
        <f t="shared" si="174"/>
        <v/>
      </c>
      <c r="J846" s="1117" t="str">
        <f t="shared" si="175"/>
        <v>-</v>
      </c>
      <c r="L846" s="1041" t="str">
        <f t="shared" si="176"/>
        <v/>
      </c>
      <c r="W846" s="1046" t="str">
        <f t="shared" si="177"/>
        <v/>
      </c>
      <c r="X846" s="1047" t="str">
        <f t="shared" si="178"/>
        <v/>
      </c>
      <c r="Y846" s="1146" t="str">
        <f t="shared" si="179"/>
        <v/>
      </c>
      <c r="Z846" s="1049" t="str">
        <f t="shared" si="180"/>
        <v/>
      </c>
      <c r="AA846" s="1049" t="str">
        <f t="shared" si="181"/>
        <v/>
      </c>
      <c r="AB846" s="1050" t="str">
        <f t="shared" si="182"/>
        <v/>
      </c>
      <c r="AD846" s="1052" t="str">
        <f t="shared" si="183"/>
        <v/>
      </c>
      <c r="AE846" s="1053" t="str">
        <f t="shared" si="184"/>
        <v/>
      </c>
    </row>
    <row r="847" spans="5:31" ht="12.75" customHeight="1">
      <c r="E847" s="1083" t="str">
        <f t="shared" si="173"/>
        <v/>
      </c>
      <c r="H847" s="1079" t="str">
        <f t="shared" si="174"/>
        <v/>
      </c>
      <c r="J847" s="1117" t="str">
        <f t="shared" si="175"/>
        <v>-</v>
      </c>
      <c r="L847" s="1041" t="str">
        <f t="shared" si="176"/>
        <v/>
      </c>
      <c r="W847" s="1046" t="str">
        <f t="shared" si="177"/>
        <v/>
      </c>
      <c r="X847" s="1047" t="str">
        <f t="shared" si="178"/>
        <v/>
      </c>
      <c r="Y847" s="1146" t="str">
        <f t="shared" si="179"/>
        <v/>
      </c>
      <c r="Z847" s="1049" t="str">
        <f t="shared" si="180"/>
        <v/>
      </c>
      <c r="AA847" s="1049" t="str">
        <f t="shared" si="181"/>
        <v/>
      </c>
      <c r="AB847" s="1050" t="str">
        <f t="shared" si="182"/>
        <v/>
      </c>
      <c r="AD847" s="1052" t="str">
        <f t="shared" si="183"/>
        <v/>
      </c>
      <c r="AE847" s="1053" t="str">
        <f t="shared" si="184"/>
        <v/>
      </c>
    </row>
    <row r="848" spans="5:31" ht="12.75" customHeight="1">
      <c r="E848" s="1083" t="str">
        <f t="shared" si="173"/>
        <v/>
      </c>
      <c r="H848" s="1079" t="str">
        <f t="shared" si="174"/>
        <v/>
      </c>
      <c r="J848" s="1117" t="str">
        <f t="shared" si="175"/>
        <v>-</v>
      </c>
      <c r="L848" s="1041" t="str">
        <f t="shared" si="176"/>
        <v/>
      </c>
      <c r="W848" s="1046" t="str">
        <f t="shared" si="177"/>
        <v/>
      </c>
      <c r="X848" s="1047" t="str">
        <f t="shared" si="178"/>
        <v/>
      </c>
      <c r="Y848" s="1146" t="str">
        <f t="shared" si="179"/>
        <v/>
      </c>
      <c r="Z848" s="1049" t="str">
        <f t="shared" si="180"/>
        <v/>
      </c>
      <c r="AA848" s="1049" t="str">
        <f t="shared" si="181"/>
        <v/>
      </c>
      <c r="AB848" s="1050" t="str">
        <f t="shared" si="182"/>
        <v/>
      </c>
      <c r="AD848" s="1052" t="str">
        <f t="shared" si="183"/>
        <v/>
      </c>
      <c r="AE848" s="1053" t="str">
        <f t="shared" si="184"/>
        <v/>
      </c>
    </row>
    <row r="849" spans="5:31" ht="12.75" customHeight="1">
      <c r="E849" s="1083" t="str">
        <f t="shared" si="173"/>
        <v/>
      </c>
      <c r="H849" s="1079" t="str">
        <f t="shared" si="174"/>
        <v/>
      </c>
      <c r="J849" s="1117" t="str">
        <f t="shared" si="175"/>
        <v>-</v>
      </c>
      <c r="L849" s="1041" t="str">
        <f t="shared" si="176"/>
        <v/>
      </c>
      <c r="W849" s="1046" t="str">
        <f t="shared" si="177"/>
        <v/>
      </c>
      <c r="X849" s="1047" t="str">
        <f t="shared" si="178"/>
        <v/>
      </c>
      <c r="Y849" s="1146" t="str">
        <f t="shared" si="179"/>
        <v/>
      </c>
      <c r="Z849" s="1049" t="str">
        <f t="shared" si="180"/>
        <v/>
      </c>
      <c r="AA849" s="1049" t="str">
        <f t="shared" si="181"/>
        <v/>
      </c>
      <c r="AB849" s="1050" t="str">
        <f t="shared" si="182"/>
        <v/>
      </c>
      <c r="AD849" s="1052" t="str">
        <f t="shared" si="183"/>
        <v/>
      </c>
      <c r="AE849" s="1053" t="str">
        <f t="shared" si="184"/>
        <v/>
      </c>
    </row>
    <row r="850" spans="5:31" ht="12.75" customHeight="1">
      <c r="E850" s="1083" t="str">
        <f t="shared" si="173"/>
        <v/>
      </c>
      <c r="H850" s="1079" t="str">
        <f t="shared" si="174"/>
        <v/>
      </c>
      <c r="J850" s="1117" t="str">
        <f t="shared" si="175"/>
        <v>-</v>
      </c>
      <c r="L850" s="1041" t="str">
        <f t="shared" si="176"/>
        <v/>
      </c>
      <c r="W850" s="1046" t="str">
        <f t="shared" si="177"/>
        <v/>
      </c>
      <c r="X850" s="1047" t="str">
        <f t="shared" si="178"/>
        <v/>
      </c>
      <c r="Y850" s="1146" t="str">
        <f t="shared" si="179"/>
        <v/>
      </c>
      <c r="Z850" s="1049" t="str">
        <f t="shared" si="180"/>
        <v/>
      </c>
      <c r="AA850" s="1049" t="str">
        <f t="shared" si="181"/>
        <v/>
      </c>
      <c r="AB850" s="1050" t="str">
        <f t="shared" si="182"/>
        <v/>
      </c>
      <c r="AD850" s="1052" t="str">
        <f t="shared" si="183"/>
        <v/>
      </c>
      <c r="AE850" s="1053" t="str">
        <f t="shared" si="184"/>
        <v/>
      </c>
    </row>
    <row r="851" spans="5:31" ht="12.75" customHeight="1">
      <c r="E851" s="1083" t="str">
        <f t="shared" si="173"/>
        <v/>
      </c>
      <c r="H851" s="1079" t="str">
        <f t="shared" si="174"/>
        <v/>
      </c>
      <c r="J851" s="1117" t="str">
        <f t="shared" si="175"/>
        <v>-</v>
      </c>
      <c r="L851" s="1041" t="str">
        <f t="shared" si="176"/>
        <v/>
      </c>
      <c r="W851" s="1046" t="str">
        <f t="shared" si="177"/>
        <v/>
      </c>
      <c r="X851" s="1047" t="str">
        <f t="shared" si="178"/>
        <v/>
      </c>
      <c r="Y851" s="1146" t="str">
        <f t="shared" si="179"/>
        <v/>
      </c>
      <c r="Z851" s="1049" t="str">
        <f t="shared" si="180"/>
        <v/>
      </c>
      <c r="AA851" s="1049" t="str">
        <f t="shared" si="181"/>
        <v/>
      </c>
      <c r="AB851" s="1050" t="str">
        <f t="shared" si="182"/>
        <v/>
      </c>
      <c r="AD851" s="1052" t="str">
        <f t="shared" si="183"/>
        <v/>
      </c>
      <c r="AE851" s="1053" t="str">
        <f t="shared" si="184"/>
        <v/>
      </c>
    </row>
    <row r="852" spans="5:31" ht="12.75" customHeight="1">
      <c r="E852" s="1083" t="str">
        <f t="shared" si="173"/>
        <v/>
      </c>
      <c r="H852" s="1079" t="str">
        <f t="shared" si="174"/>
        <v/>
      </c>
      <c r="J852" s="1117" t="str">
        <f t="shared" si="175"/>
        <v>-</v>
      </c>
      <c r="L852" s="1041" t="str">
        <f t="shared" si="176"/>
        <v/>
      </c>
      <c r="W852" s="1046" t="str">
        <f t="shared" si="177"/>
        <v/>
      </c>
      <c r="X852" s="1047" t="str">
        <f t="shared" si="178"/>
        <v/>
      </c>
      <c r="Y852" s="1146" t="str">
        <f t="shared" si="179"/>
        <v/>
      </c>
      <c r="Z852" s="1049" t="str">
        <f t="shared" si="180"/>
        <v/>
      </c>
      <c r="AA852" s="1049" t="str">
        <f t="shared" si="181"/>
        <v/>
      </c>
      <c r="AB852" s="1050" t="str">
        <f t="shared" si="182"/>
        <v/>
      </c>
      <c r="AD852" s="1052" t="str">
        <f t="shared" si="183"/>
        <v/>
      </c>
      <c r="AE852" s="1053" t="str">
        <f t="shared" si="184"/>
        <v/>
      </c>
    </row>
    <row r="853" spans="5:31" ht="12.75" customHeight="1">
      <c r="E853" s="1083" t="str">
        <f t="shared" si="173"/>
        <v/>
      </c>
      <c r="H853" s="1079" t="str">
        <f t="shared" si="174"/>
        <v/>
      </c>
      <c r="J853" s="1117" t="str">
        <f t="shared" si="175"/>
        <v>-</v>
      </c>
      <c r="L853" s="1041" t="str">
        <f t="shared" si="176"/>
        <v/>
      </c>
      <c r="W853" s="1046" t="str">
        <f t="shared" si="177"/>
        <v/>
      </c>
      <c r="X853" s="1047" t="str">
        <f t="shared" si="178"/>
        <v/>
      </c>
      <c r="Y853" s="1146" t="str">
        <f t="shared" si="179"/>
        <v/>
      </c>
      <c r="Z853" s="1049" t="str">
        <f t="shared" si="180"/>
        <v/>
      </c>
      <c r="AA853" s="1049" t="str">
        <f t="shared" si="181"/>
        <v/>
      </c>
      <c r="AB853" s="1050" t="str">
        <f t="shared" si="182"/>
        <v/>
      </c>
      <c r="AD853" s="1052" t="str">
        <f t="shared" si="183"/>
        <v/>
      </c>
      <c r="AE853" s="1053" t="str">
        <f t="shared" si="184"/>
        <v/>
      </c>
    </row>
    <row r="854" spans="5:31" ht="12.75" customHeight="1">
      <c r="E854" s="1083" t="str">
        <f t="shared" si="173"/>
        <v/>
      </c>
      <c r="H854" s="1079" t="str">
        <f t="shared" si="174"/>
        <v/>
      </c>
      <c r="J854" s="1117" t="str">
        <f t="shared" si="175"/>
        <v>-</v>
      </c>
      <c r="L854" s="1041" t="str">
        <f t="shared" si="176"/>
        <v/>
      </c>
      <c r="W854" s="1046" t="str">
        <f t="shared" si="177"/>
        <v/>
      </c>
      <c r="X854" s="1047" t="str">
        <f t="shared" si="178"/>
        <v/>
      </c>
      <c r="Y854" s="1146" t="str">
        <f t="shared" si="179"/>
        <v/>
      </c>
      <c r="Z854" s="1049" t="str">
        <f t="shared" si="180"/>
        <v/>
      </c>
      <c r="AA854" s="1049" t="str">
        <f t="shared" si="181"/>
        <v/>
      </c>
      <c r="AB854" s="1050" t="str">
        <f t="shared" si="182"/>
        <v/>
      </c>
      <c r="AD854" s="1052" t="str">
        <f t="shared" si="183"/>
        <v/>
      </c>
      <c r="AE854" s="1053" t="str">
        <f t="shared" si="184"/>
        <v/>
      </c>
    </row>
    <row r="855" spans="5:31" ht="12.75" customHeight="1">
      <c r="E855" s="1083" t="str">
        <f t="shared" si="173"/>
        <v/>
      </c>
      <c r="H855" s="1079" t="str">
        <f t="shared" si="174"/>
        <v/>
      </c>
      <c r="J855" s="1117" t="str">
        <f t="shared" si="175"/>
        <v>-</v>
      </c>
      <c r="L855" s="1041" t="str">
        <f t="shared" si="176"/>
        <v/>
      </c>
      <c r="W855" s="1046" t="str">
        <f t="shared" si="177"/>
        <v/>
      </c>
      <c r="X855" s="1047" t="str">
        <f t="shared" si="178"/>
        <v/>
      </c>
      <c r="Y855" s="1146" t="str">
        <f t="shared" si="179"/>
        <v/>
      </c>
      <c r="Z855" s="1049" t="str">
        <f t="shared" si="180"/>
        <v/>
      </c>
      <c r="AA855" s="1049" t="str">
        <f t="shared" si="181"/>
        <v/>
      </c>
      <c r="AB855" s="1050" t="str">
        <f t="shared" si="182"/>
        <v/>
      </c>
      <c r="AD855" s="1052" t="str">
        <f t="shared" si="183"/>
        <v/>
      </c>
      <c r="AE855" s="1053" t="str">
        <f t="shared" si="184"/>
        <v/>
      </c>
    </row>
    <row r="856" spans="5:31" ht="12.75" customHeight="1">
      <c r="E856" s="1083" t="str">
        <f t="shared" si="173"/>
        <v/>
      </c>
      <c r="H856" s="1079" t="str">
        <f t="shared" si="174"/>
        <v/>
      </c>
      <c r="J856" s="1117" t="str">
        <f t="shared" si="175"/>
        <v>-</v>
      </c>
      <c r="L856" s="1041" t="str">
        <f t="shared" si="176"/>
        <v/>
      </c>
      <c r="W856" s="1046" t="str">
        <f t="shared" si="177"/>
        <v/>
      </c>
      <c r="X856" s="1047" t="str">
        <f t="shared" si="178"/>
        <v/>
      </c>
      <c r="Y856" s="1146" t="str">
        <f t="shared" si="179"/>
        <v/>
      </c>
      <c r="Z856" s="1049" t="str">
        <f t="shared" si="180"/>
        <v/>
      </c>
      <c r="AA856" s="1049" t="str">
        <f t="shared" si="181"/>
        <v/>
      </c>
      <c r="AB856" s="1050" t="str">
        <f t="shared" si="182"/>
        <v/>
      </c>
      <c r="AD856" s="1052" t="str">
        <f t="shared" si="183"/>
        <v/>
      </c>
      <c r="AE856" s="1053" t="str">
        <f t="shared" si="184"/>
        <v/>
      </c>
    </row>
    <row r="857" spans="5:31" ht="12.75" customHeight="1">
      <c r="E857" s="1083" t="str">
        <f t="shared" si="173"/>
        <v/>
      </c>
      <c r="H857" s="1079" t="str">
        <f t="shared" si="174"/>
        <v/>
      </c>
      <c r="J857" s="1117" t="str">
        <f t="shared" si="175"/>
        <v>-</v>
      </c>
      <c r="L857" s="1041" t="str">
        <f t="shared" si="176"/>
        <v/>
      </c>
      <c r="W857" s="1046" t="str">
        <f t="shared" si="177"/>
        <v/>
      </c>
      <c r="X857" s="1047" t="str">
        <f t="shared" si="178"/>
        <v/>
      </c>
      <c r="Y857" s="1146" t="str">
        <f t="shared" si="179"/>
        <v/>
      </c>
      <c r="Z857" s="1049" t="str">
        <f t="shared" si="180"/>
        <v/>
      </c>
      <c r="AA857" s="1049" t="str">
        <f t="shared" si="181"/>
        <v/>
      </c>
      <c r="AB857" s="1050" t="str">
        <f t="shared" si="182"/>
        <v/>
      </c>
      <c r="AD857" s="1052" t="str">
        <f t="shared" si="183"/>
        <v/>
      </c>
      <c r="AE857" s="1053" t="str">
        <f t="shared" si="184"/>
        <v/>
      </c>
    </row>
    <row r="858" spans="5:31" ht="12.75" customHeight="1">
      <c r="E858" s="1083" t="str">
        <f t="shared" si="173"/>
        <v/>
      </c>
      <c r="H858" s="1079" t="str">
        <f t="shared" si="174"/>
        <v/>
      </c>
      <c r="J858" s="1117" t="str">
        <f t="shared" si="175"/>
        <v>-</v>
      </c>
      <c r="L858" s="1041" t="str">
        <f t="shared" si="176"/>
        <v/>
      </c>
      <c r="W858" s="1046" t="str">
        <f t="shared" si="177"/>
        <v/>
      </c>
      <c r="X858" s="1047" t="str">
        <f t="shared" si="178"/>
        <v/>
      </c>
      <c r="Y858" s="1146" t="str">
        <f t="shared" si="179"/>
        <v/>
      </c>
      <c r="Z858" s="1049" t="str">
        <f t="shared" si="180"/>
        <v/>
      </c>
      <c r="AA858" s="1049" t="str">
        <f t="shared" si="181"/>
        <v/>
      </c>
      <c r="AB858" s="1050" t="str">
        <f t="shared" si="182"/>
        <v/>
      </c>
      <c r="AD858" s="1052" t="str">
        <f t="shared" si="183"/>
        <v/>
      </c>
      <c r="AE858" s="1053" t="str">
        <f t="shared" si="184"/>
        <v/>
      </c>
    </row>
    <row r="859" spans="5:31" ht="12.75" customHeight="1">
      <c r="E859" s="1083" t="str">
        <f t="shared" si="173"/>
        <v/>
      </c>
      <c r="H859" s="1079" t="str">
        <f t="shared" si="174"/>
        <v/>
      </c>
      <c r="J859" s="1117" t="str">
        <f t="shared" si="175"/>
        <v>-</v>
      </c>
      <c r="L859" s="1041" t="str">
        <f t="shared" si="176"/>
        <v/>
      </c>
      <c r="W859" s="1046" t="str">
        <f t="shared" si="177"/>
        <v/>
      </c>
      <c r="X859" s="1047" t="str">
        <f t="shared" si="178"/>
        <v/>
      </c>
      <c r="Y859" s="1146" t="str">
        <f t="shared" si="179"/>
        <v/>
      </c>
      <c r="Z859" s="1049" t="str">
        <f t="shared" si="180"/>
        <v/>
      </c>
      <c r="AA859" s="1049" t="str">
        <f t="shared" si="181"/>
        <v/>
      </c>
      <c r="AB859" s="1050" t="str">
        <f t="shared" si="182"/>
        <v/>
      </c>
      <c r="AD859" s="1052" t="str">
        <f t="shared" si="183"/>
        <v/>
      </c>
      <c r="AE859" s="1053" t="str">
        <f t="shared" si="184"/>
        <v/>
      </c>
    </row>
    <row r="860" spans="5:31" ht="12.75" customHeight="1">
      <c r="E860" s="1083" t="str">
        <f t="shared" si="173"/>
        <v/>
      </c>
      <c r="H860" s="1079" t="str">
        <f t="shared" si="174"/>
        <v/>
      </c>
      <c r="J860" s="1117" t="str">
        <f t="shared" si="175"/>
        <v>-</v>
      </c>
      <c r="L860" s="1041" t="str">
        <f t="shared" si="176"/>
        <v/>
      </c>
      <c r="W860" s="1046" t="str">
        <f t="shared" si="177"/>
        <v/>
      </c>
      <c r="X860" s="1047" t="str">
        <f t="shared" si="178"/>
        <v/>
      </c>
      <c r="Y860" s="1146" t="str">
        <f t="shared" si="179"/>
        <v/>
      </c>
      <c r="Z860" s="1049" t="str">
        <f t="shared" si="180"/>
        <v/>
      </c>
      <c r="AA860" s="1049" t="str">
        <f t="shared" si="181"/>
        <v/>
      </c>
      <c r="AB860" s="1050" t="str">
        <f t="shared" si="182"/>
        <v/>
      </c>
      <c r="AD860" s="1052" t="str">
        <f t="shared" si="183"/>
        <v/>
      </c>
      <c r="AE860" s="1053" t="str">
        <f t="shared" si="184"/>
        <v/>
      </c>
    </row>
    <row r="861" spans="5:31" ht="12.75" customHeight="1">
      <c r="E861" s="1083" t="str">
        <f t="shared" si="173"/>
        <v/>
      </c>
      <c r="H861" s="1079" t="str">
        <f t="shared" si="174"/>
        <v/>
      </c>
      <c r="J861" s="1117" t="str">
        <f t="shared" si="175"/>
        <v>-</v>
      </c>
      <c r="L861" s="1041" t="str">
        <f t="shared" si="176"/>
        <v/>
      </c>
      <c r="W861" s="1046" t="str">
        <f t="shared" si="177"/>
        <v/>
      </c>
      <c r="X861" s="1047" t="str">
        <f t="shared" si="178"/>
        <v/>
      </c>
      <c r="Y861" s="1146" t="str">
        <f t="shared" si="179"/>
        <v/>
      </c>
      <c r="Z861" s="1049" t="str">
        <f t="shared" si="180"/>
        <v/>
      </c>
      <c r="AA861" s="1049" t="str">
        <f t="shared" si="181"/>
        <v/>
      </c>
      <c r="AB861" s="1050" t="str">
        <f t="shared" si="182"/>
        <v/>
      </c>
      <c r="AD861" s="1052" t="str">
        <f t="shared" si="183"/>
        <v/>
      </c>
      <c r="AE861" s="1053" t="str">
        <f t="shared" si="184"/>
        <v/>
      </c>
    </row>
    <row r="862" spans="5:31" ht="12.75" customHeight="1">
      <c r="E862" s="1083" t="str">
        <f t="shared" si="173"/>
        <v/>
      </c>
      <c r="H862" s="1079" t="str">
        <f t="shared" si="174"/>
        <v/>
      </c>
      <c r="J862" s="1117" t="str">
        <f t="shared" si="175"/>
        <v>-</v>
      </c>
      <c r="L862" s="1041" t="str">
        <f t="shared" si="176"/>
        <v/>
      </c>
      <c r="W862" s="1046" t="str">
        <f t="shared" si="177"/>
        <v/>
      </c>
      <c r="X862" s="1047" t="str">
        <f t="shared" si="178"/>
        <v/>
      </c>
      <c r="Y862" s="1146" t="str">
        <f t="shared" si="179"/>
        <v/>
      </c>
      <c r="Z862" s="1049" t="str">
        <f t="shared" si="180"/>
        <v/>
      </c>
      <c r="AA862" s="1049" t="str">
        <f t="shared" si="181"/>
        <v/>
      </c>
      <c r="AB862" s="1050" t="str">
        <f t="shared" si="182"/>
        <v/>
      </c>
      <c r="AD862" s="1052" t="str">
        <f t="shared" si="183"/>
        <v/>
      </c>
      <c r="AE862" s="1053" t="str">
        <f t="shared" si="184"/>
        <v/>
      </c>
    </row>
    <row r="863" spans="5:31" ht="12.75" customHeight="1">
      <c r="E863" s="1083" t="str">
        <f t="shared" si="173"/>
        <v/>
      </c>
      <c r="H863" s="1079" t="str">
        <f t="shared" si="174"/>
        <v/>
      </c>
      <c r="J863" s="1117" t="str">
        <f t="shared" si="175"/>
        <v>-</v>
      </c>
      <c r="L863" s="1041" t="str">
        <f t="shared" si="176"/>
        <v/>
      </c>
      <c r="W863" s="1046" t="str">
        <f t="shared" si="177"/>
        <v/>
      </c>
      <c r="X863" s="1047" t="str">
        <f t="shared" si="178"/>
        <v/>
      </c>
      <c r="Y863" s="1146" t="str">
        <f t="shared" si="179"/>
        <v/>
      </c>
      <c r="Z863" s="1049" t="str">
        <f t="shared" si="180"/>
        <v/>
      </c>
      <c r="AA863" s="1049" t="str">
        <f t="shared" si="181"/>
        <v/>
      </c>
      <c r="AB863" s="1050" t="str">
        <f t="shared" si="182"/>
        <v/>
      </c>
      <c r="AD863" s="1052" t="str">
        <f t="shared" si="183"/>
        <v/>
      </c>
      <c r="AE863" s="1053" t="str">
        <f t="shared" si="184"/>
        <v/>
      </c>
    </row>
    <row r="864" spans="5:31" ht="12.75" customHeight="1">
      <c r="E864" s="1083" t="str">
        <f t="shared" si="173"/>
        <v/>
      </c>
      <c r="H864" s="1079" t="str">
        <f t="shared" si="174"/>
        <v/>
      </c>
      <c r="J864" s="1117" t="str">
        <f t="shared" si="175"/>
        <v>-</v>
      </c>
      <c r="L864" s="1041" t="str">
        <f t="shared" si="176"/>
        <v/>
      </c>
      <c r="W864" s="1046" t="str">
        <f t="shared" si="177"/>
        <v/>
      </c>
      <c r="X864" s="1047" t="str">
        <f t="shared" si="178"/>
        <v/>
      </c>
      <c r="Y864" s="1146" t="str">
        <f t="shared" si="179"/>
        <v/>
      </c>
      <c r="Z864" s="1049" t="str">
        <f t="shared" si="180"/>
        <v/>
      </c>
      <c r="AA864" s="1049" t="str">
        <f t="shared" si="181"/>
        <v/>
      </c>
      <c r="AB864" s="1050" t="str">
        <f t="shared" si="182"/>
        <v/>
      </c>
      <c r="AD864" s="1052" t="str">
        <f t="shared" si="183"/>
        <v/>
      </c>
      <c r="AE864" s="1053" t="str">
        <f t="shared" si="184"/>
        <v/>
      </c>
    </row>
    <row r="865" spans="5:31" ht="12.75" customHeight="1">
      <c r="E865" s="1083" t="str">
        <f t="shared" si="173"/>
        <v/>
      </c>
      <c r="H865" s="1079" t="str">
        <f t="shared" si="174"/>
        <v/>
      </c>
      <c r="J865" s="1117" t="str">
        <f t="shared" si="175"/>
        <v>-</v>
      </c>
      <c r="L865" s="1041" t="str">
        <f t="shared" si="176"/>
        <v/>
      </c>
      <c r="W865" s="1046" t="str">
        <f t="shared" si="177"/>
        <v/>
      </c>
      <c r="X865" s="1047" t="str">
        <f t="shared" si="178"/>
        <v/>
      </c>
      <c r="Y865" s="1146" t="str">
        <f t="shared" si="179"/>
        <v/>
      </c>
      <c r="Z865" s="1049" t="str">
        <f t="shared" si="180"/>
        <v/>
      </c>
      <c r="AA865" s="1049" t="str">
        <f t="shared" si="181"/>
        <v/>
      </c>
      <c r="AB865" s="1050" t="str">
        <f t="shared" si="182"/>
        <v/>
      </c>
      <c r="AD865" s="1052" t="str">
        <f t="shared" si="183"/>
        <v/>
      </c>
      <c r="AE865" s="1053" t="str">
        <f t="shared" si="184"/>
        <v/>
      </c>
    </row>
    <row r="866" spans="5:31" ht="12.75" customHeight="1">
      <c r="E866" s="1083" t="str">
        <f t="shared" si="173"/>
        <v/>
      </c>
      <c r="H866" s="1079" t="str">
        <f t="shared" si="174"/>
        <v/>
      </c>
      <c r="J866" s="1117" t="str">
        <f t="shared" si="175"/>
        <v>-</v>
      </c>
      <c r="L866" s="1041" t="str">
        <f t="shared" si="176"/>
        <v/>
      </c>
      <c r="W866" s="1046" t="str">
        <f t="shared" si="177"/>
        <v/>
      </c>
      <c r="X866" s="1047" t="str">
        <f t="shared" si="178"/>
        <v/>
      </c>
      <c r="Y866" s="1146" t="str">
        <f t="shared" si="179"/>
        <v/>
      </c>
      <c r="Z866" s="1049" t="str">
        <f t="shared" si="180"/>
        <v/>
      </c>
      <c r="AA866" s="1049" t="str">
        <f t="shared" si="181"/>
        <v/>
      </c>
      <c r="AB866" s="1050" t="str">
        <f t="shared" si="182"/>
        <v/>
      </c>
      <c r="AD866" s="1052" t="str">
        <f t="shared" si="183"/>
        <v/>
      </c>
      <c r="AE866" s="1053" t="str">
        <f t="shared" si="184"/>
        <v/>
      </c>
    </row>
    <row r="867" spans="5:31" ht="12.75" customHeight="1">
      <c r="E867" s="1083" t="str">
        <f t="shared" si="173"/>
        <v/>
      </c>
      <c r="H867" s="1079" t="str">
        <f t="shared" si="174"/>
        <v/>
      </c>
      <c r="J867" s="1117" t="str">
        <f t="shared" si="175"/>
        <v>-</v>
      </c>
      <c r="L867" s="1041" t="str">
        <f t="shared" si="176"/>
        <v/>
      </c>
      <c r="W867" s="1046" t="str">
        <f t="shared" si="177"/>
        <v/>
      </c>
      <c r="X867" s="1047" t="str">
        <f t="shared" si="178"/>
        <v/>
      </c>
      <c r="Y867" s="1146" t="str">
        <f t="shared" si="179"/>
        <v/>
      </c>
      <c r="Z867" s="1049" t="str">
        <f t="shared" si="180"/>
        <v/>
      </c>
      <c r="AA867" s="1049" t="str">
        <f t="shared" si="181"/>
        <v/>
      </c>
      <c r="AB867" s="1050" t="str">
        <f t="shared" si="182"/>
        <v/>
      </c>
      <c r="AD867" s="1052" t="str">
        <f t="shared" si="183"/>
        <v/>
      </c>
      <c r="AE867" s="1053" t="str">
        <f t="shared" si="184"/>
        <v/>
      </c>
    </row>
    <row r="868" spans="5:31" ht="12.75" customHeight="1">
      <c r="E868" s="1083" t="str">
        <f t="shared" si="173"/>
        <v/>
      </c>
      <c r="H868" s="1079" t="str">
        <f t="shared" si="174"/>
        <v/>
      </c>
      <c r="J868" s="1117" t="str">
        <f t="shared" si="175"/>
        <v>-</v>
      </c>
      <c r="L868" s="1041" t="str">
        <f t="shared" si="176"/>
        <v/>
      </c>
      <c r="W868" s="1046" t="str">
        <f t="shared" si="177"/>
        <v/>
      </c>
      <c r="X868" s="1047" t="str">
        <f t="shared" si="178"/>
        <v/>
      </c>
      <c r="Y868" s="1146" t="str">
        <f t="shared" si="179"/>
        <v/>
      </c>
      <c r="Z868" s="1049" t="str">
        <f t="shared" si="180"/>
        <v/>
      </c>
      <c r="AA868" s="1049" t="str">
        <f t="shared" si="181"/>
        <v/>
      </c>
      <c r="AB868" s="1050" t="str">
        <f t="shared" si="182"/>
        <v/>
      </c>
      <c r="AD868" s="1052" t="str">
        <f t="shared" si="183"/>
        <v/>
      </c>
      <c r="AE868" s="1053" t="str">
        <f t="shared" si="184"/>
        <v/>
      </c>
    </row>
    <row r="869" spans="5:31" ht="12.75" customHeight="1">
      <c r="E869" s="1083" t="str">
        <f t="shared" si="173"/>
        <v/>
      </c>
      <c r="H869" s="1079" t="str">
        <f t="shared" si="174"/>
        <v/>
      </c>
      <c r="J869" s="1117" t="str">
        <f t="shared" si="175"/>
        <v>-</v>
      </c>
      <c r="L869" s="1041" t="str">
        <f t="shared" si="176"/>
        <v/>
      </c>
      <c r="W869" s="1046" t="str">
        <f t="shared" si="177"/>
        <v/>
      </c>
      <c r="X869" s="1047" t="str">
        <f t="shared" si="178"/>
        <v/>
      </c>
      <c r="Y869" s="1146" t="str">
        <f t="shared" si="179"/>
        <v/>
      </c>
      <c r="Z869" s="1049" t="str">
        <f t="shared" si="180"/>
        <v/>
      </c>
      <c r="AA869" s="1049" t="str">
        <f t="shared" si="181"/>
        <v/>
      </c>
      <c r="AB869" s="1050" t="str">
        <f t="shared" si="182"/>
        <v/>
      </c>
      <c r="AD869" s="1052" t="str">
        <f t="shared" si="183"/>
        <v/>
      </c>
      <c r="AE869" s="1053" t="str">
        <f t="shared" si="184"/>
        <v/>
      </c>
    </row>
    <row r="870" spans="5:31" ht="12.75" customHeight="1">
      <c r="E870" s="1083" t="str">
        <f t="shared" si="173"/>
        <v/>
      </c>
      <c r="H870" s="1079" t="str">
        <f t="shared" si="174"/>
        <v/>
      </c>
      <c r="J870" s="1117" t="str">
        <f t="shared" si="175"/>
        <v>-</v>
      </c>
      <c r="L870" s="1041" t="str">
        <f t="shared" si="176"/>
        <v/>
      </c>
      <c r="W870" s="1046" t="str">
        <f t="shared" si="177"/>
        <v/>
      </c>
      <c r="X870" s="1047" t="str">
        <f t="shared" si="178"/>
        <v/>
      </c>
      <c r="Y870" s="1146" t="str">
        <f t="shared" si="179"/>
        <v/>
      </c>
      <c r="Z870" s="1049" t="str">
        <f t="shared" si="180"/>
        <v/>
      </c>
      <c r="AA870" s="1049" t="str">
        <f t="shared" si="181"/>
        <v/>
      </c>
      <c r="AB870" s="1050" t="str">
        <f t="shared" si="182"/>
        <v/>
      </c>
      <c r="AD870" s="1052" t="str">
        <f t="shared" si="183"/>
        <v/>
      </c>
      <c r="AE870" s="1053" t="str">
        <f t="shared" si="184"/>
        <v/>
      </c>
    </row>
    <row r="871" spans="5:31" ht="12.75" customHeight="1">
      <c r="E871" s="1083" t="str">
        <f t="shared" si="173"/>
        <v/>
      </c>
      <c r="H871" s="1079" t="str">
        <f t="shared" si="174"/>
        <v/>
      </c>
      <c r="J871" s="1117" t="str">
        <f t="shared" si="175"/>
        <v>-</v>
      </c>
      <c r="L871" s="1041" t="str">
        <f t="shared" si="176"/>
        <v/>
      </c>
      <c r="W871" s="1046" t="str">
        <f t="shared" si="177"/>
        <v/>
      </c>
      <c r="X871" s="1047" t="str">
        <f t="shared" si="178"/>
        <v/>
      </c>
      <c r="Y871" s="1146" t="str">
        <f t="shared" si="179"/>
        <v/>
      </c>
      <c r="Z871" s="1049" t="str">
        <f t="shared" si="180"/>
        <v/>
      </c>
      <c r="AA871" s="1049" t="str">
        <f t="shared" si="181"/>
        <v/>
      </c>
      <c r="AB871" s="1050" t="str">
        <f t="shared" si="182"/>
        <v/>
      </c>
      <c r="AD871" s="1052" t="str">
        <f t="shared" si="183"/>
        <v/>
      </c>
      <c r="AE871" s="1053" t="str">
        <f t="shared" si="184"/>
        <v/>
      </c>
    </row>
    <row r="872" spans="5:31" ht="12.75" customHeight="1">
      <c r="E872" s="1083" t="str">
        <f t="shared" si="173"/>
        <v/>
      </c>
      <c r="H872" s="1079" t="str">
        <f t="shared" si="174"/>
        <v/>
      </c>
      <c r="J872" s="1117" t="str">
        <f t="shared" si="175"/>
        <v>-</v>
      </c>
      <c r="L872" s="1041" t="str">
        <f t="shared" si="176"/>
        <v/>
      </c>
      <c r="W872" s="1046" t="str">
        <f t="shared" si="177"/>
        <v/>
      </c>
      <c r="X872" s="1047" t="str">
        <f t="shared" si="178"/>
        <v/>
      </c>
      <c r="Y872" s="1146" t="str">
        <f t="shared" si="179"/>
        <v/>
      </c>
      <c r="Z872" s="1049" t="str">
        <f t="shared" si="180"/>
        <v/>
      </c>
      <c r="AA872" s="1049" t="str">
        <f t="shared" si="181"/>
        <v/>
      </c>
      <c r="AB872" s="1050" t="str">
        <f t="shared" si="182"/>
        <v/>
      </c>
      <c r="AD872" s="1052" t="str">
        <f t="shared" si="183"/>
        <v/>
      </c>
      <c r="AE872" s="1053" t="str">
        <f t="shared" si="184"/>
        <v/>
      </c>
    </row>
    <row r="873" spans="5:31" ht="12.75" customHeight="1">
      <c r="E873" s="1083" t="str">
        <f t="shared" si="173"/>
        <v/>
      </c>
      <c r="H873" s="1079" t="str">
        <f t="shared" si="174"/>
        <v/>
      </c>
      <c r="J873" s="1117" t="str">
        <f t="shared" si="175"/>
        <v>-</v>
      </c>
      <c r="L873" s="1041" t="str">
        <f t="shared" si="176"/>
        <v/>
      </c>
      <c r="W873" s="1046" t="str">
        <f t="shared" si="177"/>
        <v/>
      </c>
      <c r="X873" s="1047" t="str">
        <f t="shared" si="178"/>
        <v/>
      </c>
      <c r="Y873" s="1146" t="str">
        <f t="shared" si="179"/>
        <v/>
      </c>
      <c r="Z873" s="1049" t="str">
        <f t="shared" si="180"/>
        <v/>
      </c>
      <c r="AA873" s="1049" t="str">
        <f t="shared" si="181"/>
        <v/>
      </c>
      <c r="AB873" s="1050" t="str">
        <f t="shared" si="182"/>
        <v/>
      </c>
      <c r="AD873" s="1052" t="str">
        <f t="shared" si="183"/>
        <v/>
      </c>
      <c r="AE873" s="1053" t="str">
        <f t="shared" si="184"/>
        <v/>
      </c>
    </row>
    <row r="874" spans="5:31" ht="12.75" customHeight="1">
      <c r="E874" s="1083" t="str">
        <f t="shared" si="173"/>
        <v/>
      </c>
      <c r="H874" s="1079" t="str">
        <f t="shared" si="174"/>
        <v/>
      </c>
      <c r="J874" s="1117" t="str">
        <f t="shared" si="175"/>
        <v>-</v>
      </c>
      <c r="L874" s="1041" t="str">
        <f t="shared" si="176"/>
        <v/>
      </c>
      <c r="W874" s="1046" t="str">
        <f t="shared" si="177"/>
        <v/>
      </c>
      <c r="X874" s="1047" t="str">
        <f t="shared" si="178"/>
        <v/>
      </c>
      <c r="Y874" s="1146" t="str">
        <f t="shared" si="179"/>
        <v/>
      </c>
      <c r="Z874" s="1049" t="str">
        <f t="shared" si="180"/>
        <v/>
      </c>
      <c r="AA874" s="1049" t="str">
        <f t="shared" si="181"/>
        <v/>
      </c>
      <c r="AB874" s="1050" t="str">
        <f t="shared" si="182"/>
        <v/>
      </c>
      <c r="AD874" s="1052" t="str">
        <f t="shared" si="183"/>
        <v/>
      </c>
      <c r="AE874" s="1053" t="str">
        <f t="shared" si="184"/>
        <v/>
      </c>
    </row>
    <row r="875" spans="5:31" ht="12.75" customHeight="1">
      <c r="E875" s="1083" t="str">
        <f t="shared" si="173"/>
        <v/>
      </c>
      <c r="H875" s="1079" t="str">
        <f t="shared" si="174"/>
        <v/>
      </c>
      <c r="J875" s="1117" t="str">
        <f t="shared" si="175"/>
        <v>-</v>
      </c>
      <c r="L875" s="1041" t="str">
        <f t="shared" si="176"/>
        <v/>
      </c>
      <c r="W875" s="1046" t="str">
        <f t="shared" si="177"/>
        <v/>
      </c>
      <c r="X875" s="1047" t="str">
        <f t="shared" si="178"/>
        <v/>
      </c>
      <c r="Y875" s="1146" t="str">
        <f t="shared" si="179"/>
        <v/>
      </c>
      <c r="Z875" s="1049" t="str">
        <f t="shared" si="180"/>
        <v/>
      </c>
      <c r="AA875" s="1049" t="str">
        <f t="shared" si="181"/>
        <v/>
      </c>
      <c r="AB875" s="1050" t="str">
        <f t="shared" si="182"/>
        <v/>
      </c>
      <c r="AD875" s="1052" t="str">
        <f t="shared" si="183"/>
        <v/>
      </c>
      <c r="AE875" s="1053" t="str">
        <f t="shared" si="184"/>
        <v/>
      </c>
    </row>
    <row r="876" spans="5:31" ht="12.75" customHeight="1">
      <c r="E876" s="1083" t="str">
        <f t="shared" si="173"/>
        <v/>
      </c>
      <c r="H876" s="1079" t="str">
        <f t="shared" si="174"/>
        <v/>
      </c>
      <c r="J876" s="1117" t="str">
        <f t="shared" si="175"/>
        <v>-</v>
      </c>
      <c r="L876" s="1041" t="str">
        <f t="shared" si="176"/>
        <v/>
      </c>
      <c r="W876" s="1046" t="str">
        <f t="shared" si="177"/>
        <v/>
      </c>
      <c r="X876" s="1047" t="str">
        <f t="shared" si="178"/>
        <v/>
      </c>
      <c r="Y876" s="1146" t="str">
        <f t="shared" si="179"/>
        <v/>
      </c>
      <c r="Z876" s="1049" t="str">
        <f t="shared" si="180"/>
        <v/>
      </c>
      <c r="AA876" s="1049" t="str">
        <f t="shared" si="181"/>
        <v/>
      </c>
      <c r="AB876" s="1050" t="str">
        <f t="shared" si="182"/>
        <v/>
      </c>
      <c r="AD876" s="1052" t="str">
        <f t="shared" si="183"/>
        <v/>
      </c>
      <c r="AE876" s="1053" t="str">
        <f t="shared" si="184"/>
        <v/>
      </c>
    </row>
    <row r="877" spans="5:31" ht="12.75" customHeight="1">
      <c r="E877" s="1083" t="str">
        <f t="shared" si="173"/>
        <v/>
      </c>
      <c r="H877" s="1079" t="str">
        <f t="shared" si="174"/>
        <v/>
      </c>
      <c r="J877" s="1117" t="str">
        <f t="shared" si="175"/>
        <v>-</v>
      </c>
      <c r="L877" s="1041" t="str">
        <f t="shared" si="176"/>
        <v/>
      </c>
      <c r="W877" s="1046" t="str">
        <f t="shared" si="177"/>
        <v/>
      </c>
      <c r="X877" s="1047" t="str">
        <f t="shared" si="178"/>
        <v/>
      </c>
      <c r="Y877" s="1146" t="str">
        <f t="shared" si="179"/>
        <v/>
      </c>
      <c r="Z877" s="1049" t="str">
        <f t="shared" si="180"/>
        <v/>
      </c>
      <c r="AA877" s="1049" t="str">
        <f t="shared" si="181"/>
        <v/>
      </c>
      <c r="AB877" s="1050" t="str">
        <f t="shared" si="182"/>
        <v/>
      </c>
      <c r="AD877" s="1052" t="str">
        <f t="shared" si="183"/>
        <v/>
      </c>
      <c r="AE877" s="1053" t="str">
        <f t="shared" si="184"/>
        <v/>
      </c>
    </row>
    <row r="878" spans="5:31" ht="12.75" customHeight="1">
      <c r="E878" s="1083" t="str">
        <f t="shared" si="173"/>
        <v/>
      </c>
      <c r="H878" s="1079" t="str">
        <f t="shared" si="174"/>
        <v/>
      </c>
      <c r="J878" s="1117" t="str">
        <f t="shared" si="175"/>
        <v>-</v>
      </c>
      <c r="L878" s="1041" t="str">
        <f t="shared" si="176"/>
        <v/>
      </c>
      <c r="W878" s="1046" t="str">
        <f t="shared" si="177"/>
        <v/>
      </c>
      <c r="X878" s="1047" t="str">
        <f t="shared" si="178"/>
        <v/>
      </c>
      <c r="Y878" s="1146" t="str">
        <f t="shared" si="179"/>
        <v/>
      </c>
      <c r="Z878" s="1049" t="str">
        <f t="shared" si="180"/>
        <v/>
      </c>
      <c r="AA878" s="1049" t="str">
        <f t="shared" si="181"/>
        <v/>
      </c>
      <c r="AB878" s="1050" t="str">
        <f t="shared" si="182"/>
        <v/>
      </c>
      <c r="AD878" s="1052" t="str">
        <f t="shared" si="183"/>
        <v/>
      </c>
      <c r="AE878" s="1053" t="str">
        <f t="shared" si="184"/>
        <v/>
      </c>
    </row>
    <row r="879" spans="5:31" ht="12.75" customHeight="1">
      <c r="E879" s="1083" t="str">
        <f t="shared" si="173"/>
        <v/>
      </c>
      <c r="H879" s="1079" t="str">
        <f t="shared" si="174"/>
        <v/>
      </c>
      <c r="J879" s="1117" t="str">
        <f t="shared" si="175"/>
        <v>-</v>
      </c>
      <c r="L879" s="1041" t="str">
        <f t="shared" si="176"/>
        <v/>
      </c>
      <c r="W879" s="1046" t="str">
        <f t="shared" si="177"/>
        <v/>
      </c>
      <c r="X879" s="1047" t="str">
        <f t="shared" si="178"/>
        <v/>
      </c>
      <c r="Y879" s="1146" t="str">
        <f t="shared" si="179"/>
        <v/>
      </c>
      <c r="Z879" s="1049" t="str">
        <f t="shared" si="180"/>
        <v/>
      </c>
      <c r="AA879" s="1049" t="str">
        <f t="shared" si="181"/>
        <v/>
      </c>
      <c r="AB879" s="1050" t="str">
        <f t="shared" si="182"/>
        <v/>
      </c>
      <c r="AD879" s="1052" t="str">
        <f t="shared" si="183"/>
        <v/>
      </c>
      <c r="AE879" s="1053" t="str">
        <f t="shared" si="184"/>
        <v/>
      </c>
    </row>
    <row r="880" spans="5:31" ht="12.75" customHeight="1">
      <c r="E880" s="1083" t="str">
        <f t="shared" si="173"/>
        <v/>
      </c>
      <c r="H880" s="1079" t="str">
        <f t="shared" si="174"/>
        <v/>
      </c>
      <c r="J880" s="1117" t="str">
        <f t="shared" si="175"/>
        <v>-</v>
      </c>
      <c r="L880" s="1041" t="str">
        <f t="shared" si="176"/>
        <v/>
      </c>
      <c r="W880" s="1046" t="str">
        <f t="shared" si="177"/>
        <v/>
      </c>
      <c r="X880" s="1047" t="str">
        <f t="shared" si="178"/>
        <v/>
      </c>
      <c r="Y880" s="1146" t="str">
        <f t="shared" si="179"/>
        <v/>
      </c>
      <c r="Z880" s="1049" t="str">
        <f t="shared" si="180"/>
        <v/>
      </c>
      <c r="AA880" s="1049" t="str">
        <f t="shared" si="181"/>
        <v/>
      </c>
      <c r="AB880" s="1050" t="str">
        <f t="shared" si="182"/>
        <v/>
      </c>
      <c r="AD880" s="1052" t="str">
        <f t="shared" si="183"/>
        <v/>
      </c>
      <c r="AE880" s="1053" t="str">
        <f t="shared" si="184"/>
        <v/>
      </c>
    </row>
    <row r="881" spans="5:31" ht="12.75" customHeight="1">
      <c r="E881" s="1083" t="str">
        <f t="shared" si="173"/>
        <v/>
      </c>
      <c r="H881" s="1079" t="str">
        <f t="shared" si="174"/>
        <v/>
      </c>
      <c r="J881" s="1117" t="str">
        <f t="shared" si="175"/>
        <v>-</v>
      </c>
      <c r="L881" s="1041" t="str">
        <f t="shared" si="176"/>
        <v/>
      </c>
      <c r="W881" s="1046" t="str">
        <f t="shared" si="177"/>
        <v/>
      </c>
      <c r="X881" s="1047" t="str">
        <f t="shared" si="178"/>
        <v/>
      </c>
      <c r="Y881" s="1146" t="str">
        <f t="shared" si="179"/>
        <v/>
      </c>
      <c r="Z881" s="1049" t="str">
        <f t="shared" si="180"/>
        <v/>
      </c>
      <c r="AA881" s="1049" t="str">
        <f t="shared" si="181"/>
        <v/>
      </c>
      <c r="AB881" s="1050" t="str">
        <f t="shared" si="182"/>
        <v/>
      </c>
      <c r="AD881" s="1052" t="str">
        <f t="shared" si="183"/>
        <v/>
      </c>
      <c r="AE881" s="1053" t="str">
        <f t="shared" si="184"/>
        <v/>
      </c>
    </row>
    <row r="882" spans="5:31" ht="12.75" customHeight="1">
      <c r="E882" s="1083" t="str">
        <f t="shared" si="173"/>
        <v/>
      </c>
      <c r="H882" s="1079" t="str">
        <f t="shared" si="174"/>
        <v/>
      </c>
      <c r="J882" s="1117" t="str">
        <f t="shared" si="175"/>
        <v>-</v>
      </c>
      <c r="L882" s="1041" t="str">
        <f t="shared" si="176"/>
        <v/>
      </c>
      <c r="W882" s="1046" t="str">
        <f t="shared" si="177"/>
        <v/>
      </c>
      <c r="X882" s="1047" t="str">
        <f t="shared" si="178"/>
        <v/>
      </c>
      <c r="Y882" s="1146" t="str">
        <f t="shared" si="179"/>
        <v/>
      </c>
      <c r="Z882" s="1049" t="str">
        <f t="shared" si="180"/>
        <v/>
      </c>
      <c r="AA882" s="1049" t="str">
        <f t="shared" si="181"/>
        <v/>
      </c>
      <c r="AB882" s="1050" t="str">
        <f t="shared" si="182"/>
        <v/>
      </c>
      <c r="AD882" s="1052" t="str">
        <f t="shared" si="183"/>
        <v/>
      </c>
      <c r="AE882" s="1053" t="str">
        <f t="shared" si="184"/>
        <v/>
      </c>
    </row>
    <row r="883" spans="5:31" ht="12.75" customHeight="1">
      <c r="E883" s="1083" t="str">
        <f t="shared" si="173"/>
        <v/>
      </c>
      <c r="H883" s="1079" t="str">
        <f t="shared" si="174"/>
        <v/>
      </c>
      <c r="J883" s="1117" t="str">
        <f t="shared" si="175"/>
        <v>-</v>
      </c>
      <c r="L883" s="1041" t="str">
        <f t="shared" si="176"/>
        <v/>
      </c>
      <c r="W883" s="1046" t="str">
        <f t="shared" si="177"/>
        <v/>
      </c>
      <c r="X883" s="1047" t="str">
        <f t="shared" si="178"/>
        <v/>
      </c>
      <c r="Y883" s="1146" t="str">
        <f t="shared" si="179"/>
        <v/>
      </c>
      <c r="Z883" s="1049" t="str">
        <f t="shared" si="180"/>
        <v/>
      </c>
      <c r="AA883" s="1049" t="str">
        <f t="shared" si="181"/>
        <v/>
      </c>
      <c r="AB883" s="1050" t="str">
        <f t="shared" si="182"/>
        <v/>
      </c>
      <c r="AD883" s="1052" t="str">
        <f t="shared" si="183"/>
        <v/>
      </c>
      <c r="AE883" s="1053" t="str">
        <f t="shared" si="184"/>
        <v/>
      </c>
    </row>
    <row r="884" spans="5:31" ht="12.75" customHeight="1">
      <c r="E884" s="1083" t="str">
        <f t="shared" si="173"/>
        <v/>
      </c>
      <c r="H884" s="1079" t="str">
        <f t="shared" si="174"/>
        <v/>
      </c>
      <c r="J884" s="1117" t="str">
        <f t="shared" si="175"/>
        <v>-</v>
      </c>
      <c r="L884" s="1041" t="str">
        <f t="shared" si="176"/>
        <v/>
      </c>
      <c r="W884" s="1046" t="str">
        <f t="shared" si="177"/>
        <v/>
      </c>
      <c r="X884" s="1047" t="str">
        <f t="shared" si="178"/>
        <v/>
      </c>
      <c r="Y884" s="1146" t="str">
        <f t="shared" si="179"/>
        <v/>
      </c>
      <c r="Z884" s="1049" t="str">
        <f t="shared" si="180"/>
        <v/>
      </c>
      <c r="AA884" s="1049" t="str">
        <f t="shared" si="181"/>
        <v/>
      </c>
      <c r="AB884" s="1050" t="str">
        <f t="shared" si="182"/>
        <v/>
      </c>
      <c r="AD884" s="1052" t="str">
        <f t="shared" si="183"/>
        <v/>
      </c>
      <c r="AE884" s="1053" t="str">
        <f t="shared" si="184"/>
        <v/>
      </c>
    </row>
    <row r="885" spans="5:31" ht="12.75" customHeight="1">
      <c r="E885" s="1083" t="str">
        <f t="shared" si="173"/>
        <v/>
      </c>
      <c r="H885" s="1079" t="str">
        <f t="shared" si="174"/>
        <v/>
      </c>
      <c r="J885" s="1117" t="str">
        <f t="shared" si="175"/>
        <v>-</v>
      </c>
      <c r="L885" s="1041" t="str">
        <f t="shared" si="176"/>
        <v/>
      </c>
      <c r="W885" s="1046" t="str">
        <f t="shared" si="177"/>
        <v/>
      </c>
      <c r="X885" s="1047" t="str">
        <f t="shared" si="178"/>
        <v/>
      </c>
      <c r="Y885" s="1146" t="str">
        <f t="shared" si="179"/>
        <v/>
      </c>
      <c r="Z885" s="1049" t="str">
        <f t="shared" si="180"/>
        <v/>
      </c>
      <c r="AA885" s="1049" t="str">
        <f t="shared" si="181"/>
        <v/>
      </c>
      <c r="AB885" s="1050" t="str">
        <f t="shared" si="182"/>
        <v/>
      </c>
      <c r="AD885" s="1052" t="str">
        <f t="shared" si="183"/>
        <v/>
      </c>
      <c r="AE885" s="1053" t="str">
        <f t="shared" si="184"/>
        <v/>
      </c>
    </row>
    <row r="886" spans="5:31" ht="12.75" customHeight="1">
      <c r="E886" s="1083" t="str">
        <f t="shared" si="173"/>
        <v/>
      </c>
      <c r="H886" s="1079" t="str">
        <f t="shared" si="174"/>
        <v/>
      </c>
      <c r="J886" s="1117" t="str">
        <f t="shared" si="175"/>
        <v>-</v>
      </c>
      <c r="L886" s="1041" t="str">
        <f t="shared" si="176"/>
        <v/>
      </c>
      <c r="W886" s="1046" t="str">
        <f t="shared" si="177"/>
        <v/>
      </c>
      <c r="X886" s="1047" t="str">
        <f t="shared" si="178"/>
        <v/>
      </c>
      <c r="Y886" s="1146" t="str">
        <f t="shared" si="179"/>
        <v/>
      </c>
      <c r="Z886" s="1049" t="str">
        <f t="shared" si="180"/>
        <v/>
      </c>
      <c r="AA886" s="1049" t="str">
        <f t="shared" si="181"/>
        <v/>
      </c>
      <c r="AB886" s="1050" t="str">
        <f t="shared" si="182"/>
        <v/>
      </c>
      <c r="AD886" s="1052" t="str">
        <f t="shared" si="183"/>
        <v/>
      </c>
      <c r="AE886" s="1053" t="str">
        <f t="shared" si="184"/>
        <v/>
      </c>
    </row>
    <row r="887" spans="5:31" ht="12.75" customHeight="1">
      <c r="E887" s="1083" t="str">
        <f t="shared" si="173"/>
        <v/>
      </c>
      <c r="H887" s="1079" t="str">
        <f t="shared" si="174"/>
        <v/>
      </c>
      <c r="J887" s="1117" t="str">
        <f t="shared" si="175"/>
        <v>-</v>
      </c>
      <c r="L887" s="1041" t="str">
        <f t="shared" si="176"/>
        <v/>
      </c>
      <c r="W887" s="1046" t="str">
        <f t="shared" si="177"/>
        <v/>
      </c>
      <c r="X887" s="1047" t="str">
        <f t="shared" si="178"/>
        <v/>
      </c>
      <c r="Y887" s="1146" t="str">
        <f t="shared" si="179"/>
        <v/>
      </c>
      <c r="Z887" s="1049" t="str">
        <f t="shared" si="180"/>
        <v/>
      </c>
      <c r="AA887" s="1049" t="str">
        <f t="shared" si="181"/>
        <v/>
      </c>
      <c r="AB887" s="1050" t="str">
        <f t="shared" si="182"/>
        <v/>
      </c>
      <c r="AD887" s="1052" t="str">
        <f t="shared" si="183"/>
        <v/>
      </c>
      <c r="AE887" s="1053" t="str">
        <f t="shared" si="184"/>
        <v/>
      </c>
    </row>
    <row r="888" spans="5:31" ht="12.75" customHeight="1">
      <c r="E888" s="1083" t="str">
        <f t="shared" si="173"/>
        <v/>
      </c>
      <c r="H888" s="1079" t="str">
        <f t="shared" si="174"/>
        <v/>
      </c>
      <c r="J888" s="1117" t="str">
        <f t="shared" si="175"/>
        <v>-</v>
      </c>
      <c r="L888" s="1041" t="str">
        <f t="shared" si="176"/>
        <v/>
      </c>
      <c r="W888" s="1046" t="str">
        <f t="shared" si="177"/>
        <v/>
      </c>
      <c r="X888" s="1047" t="str">
        <f t="shared" si="178"/>
        <v/>
      </c>
      <c r="Y888" s="1146" t="str">
        <f t="shared" si="179"/>
        <v/>
      </c>
      <c r="Z888" s="1049" t="str">
        <f t="shared" si="180"/>
        <v/>
      </c>
      <c r="AA888" s="1049" t="str">
        <f t="shared" si="181"/>
        <v/>
      </c>
      <c r="AB888" s="1050" t="str">
        <f t="shared" si="182"/>
        <v/>
      </c>
      <c r="AD888" s="1052" t="str">
        <f t="shared" si="183"/>
        <v/>
      </c>
      <c r="AE888" s="1053" t="str">
        <f t="shared" si="184"/>
        <v/>
      </c>
    </row>
    <row r="889" spans="5:31" ht="12.75" customHeight="1">
      <c r="E889" s="1083" t="str">
        <f t="shared" si="173"/>
        <v/>
      </c>
      <c r="H889" s="1079" t="str">
        <f t="shared" si="174"/>
        <v/>
      </c>
      <c r="J889" s="1117" t="str">
        <f t="shared" si="175"/>
        <v>-</v>
      </c>
      <c r="L889" s="1041" t="str">
        <f t="shared" si="176"/>
        <v/>
      </c>
      <c r="W889" s="1046" t="str">
        <f t="shared" si="177"/>
        <v/>
      </c>
      <c r="X889" s="1047" t="str">
        <f t="shared" si="178"/>
        <v/>
      </c>
      <c r="Y889" s="1146" t="str">
        <f t="shared" si="179"/>
        <v/>
      </c>
      <c r="Z889" s="1049" t="str">
        <f t="shared" si="180"/>
        <v/>
      </c>
      <c r="AA889" s="1049" t="str">
        <f t="shared" si="181"/>
        <v/>
      </c>
      <c r="AB889" s="1050" t="str">
        <f t="shared" si="182"/>
        <v/>
      </c>
      <c r="AD889" s="1052" t="str">
        <f t="shared" si="183"/>
        <v/>
      </c>
      <c r="AE889" s="1053" t="str">
        <f t="shared" si="184"/>
        <v/>
      </c>
    </row>
    <row r="890" spans="5:31" ht="12.75" customHeight="1">
      <c r="E890" s="1083" t="str">
        <f t="shared" si="173"/>
        <v/>
      </c>
      <c r="H890" s="1079" t="str">
        <f t="shared" si="174"/>
        <v/>
      </c>
      <c r="J890" s="1117" t="str">
        <f t="shared" si="175"/>
        <v>-</v>
      </c>
      <c r="L890" s="1041" t="str">
        <f t="shared" si="176"/>
        <v/>
      </c>
      <c r="W890" s="1046" t="str">
        <f t="shared" si="177"/>
        <v/>
      </c>
      <c r="X890" s="1047" t="str">
        <f t="shared" si="178"/>
        <v/>
      </c>
      <c r="Y890" s="1146" t="str">
        <f t="shared" si="179"/>
        <v/>
      </c>
      <c r="Z890" s="1049" t="str">
        <f t="shared" si="180"/>
        <v/>
      </c>
      <c r="AA890" s="1049" t="str">
        <f t="shared" si="181"/>
        <v/>
      </c>
      <c r="AB890" s="1050" t="str">
        <f t="shared" si="182"/>
        <v/>
      </c>
      <c r="AD890" s="1052" t="str">
        <f t="shared" si="183"/>
        <v/>
      </c>
      <c r="AE890" s="1053" t="str">
        <f t="shared" si="184"/>
        <v/>
      </c>
    </row>
    <row r="891" spans="5:31" ht="12.75" customHeight="1">
      <c r="E891" s="1083" t="str">
        <f t="shared" si="173"/>
        <v/>
      </c>
      <c r="H891" s="1079" t="str">
        <f t="shared" si="174"/>
        <v/>
      </c>
      <c r="J891" s="1117" t="str">
        <f t="shared" si="175"/>
        <v>-</v>
      </c>
      <c r="L891" s="1041" t="str">
        <f t="shared" si="176"/>
        <v/>
      </c>
      <c r="W891" s="1046" t="str">
        <f t="shared" si="177"/>
        <v/>
      </c>
      <c r="X891" s="1047" t="str">
        <f t="shared" si="178"/>
        <v/>
      </c>
      <c r="Y891" s="1146" t="str">
        <f t="shared" si="179"/>
        <v/>
      </c>
      <c r="Z891" s="1049" t="str">
        <f t="shared" si="180"/>
        <v/>
      </c>
      <c r="AA891" s="1049" t="str">
        <f t="shared" si="181"/>
        <v/>
      </c>
      <c r="AB891" s="1050" t="str">
        <f t="shared" si="182"/>
        <v/>
      </c>
      <c r="AD891" s="1052" t="str">
        <f t="shared" si="183"/>
        <v/>
      </c>
      <c r="AE891" s="1053" t="str">
        <f t="shared" si="184"/>
        <v/>
      </c>
    </row>
    <row r="892" spans="5:31" ht="12.75" customHeight="1">
      <c r="E892" s="1083" t="str">
        <f t="shared" si="173"/>
        <v/>
      </c>
      <c r="H892" s="1079" t="str">
        <f t="shared" si="174"/>
        <v/>
      </c>
      <c r="J892" s="1117" t="str">
        <f t="shared" si="175"/>
        <v>-</v>
      </c>
      <c r="L892" s="1041" t="str">
        <f t="shared" si="176"/>
        <v/>
      </c>
      <c r="W892" s="1046" t="str">
        <f t="shared" si="177"/>
        <v/>
      </c>
      <c r="X892" s="1047" t="str">
        <f t="shared" si="178"/>
        <v/>
      </c>
      <c r="Y892" s="1146" t="str">
        <f t="shared" si="179"/>
        <v/>
      </c>
      <c r="Z892" s="1049" t="str">
        <f t="shared" si="180"/>
        <v/>
      </c>
      <c r="AA892" s="1049" t="str">
        <f t="shared" si="181"/>
        <v/>
      </c>
      <c r="AB892" s="1050" t="str">
        <f t="shared" si="182"/>
        <v/>
      </c>
      <c r="AD892" s="1052" t="str">
        <f t="shared" si="183"/>
        <v/>
      </c>
      <c r="AE892" s="1053" t="str">
        <f t="shared" si="184"/>
        <v/>
      </c>
    </row>
    <row r="893" spans="5:31" ht="12.75" customHeight="1">
      <c r="E893" s="1083" t="str">
        <f t="shared" si="173"/>
        <v/>
      </c>
      <c r="H893" s="1079" t="str">
        <f t="shared" si="174"/>
        <v/>
      </c>
      <c r="J893" s="1117" t="str">
        <f t="shared" si="175"/>
        <v>-</v>
      </c>
      <c r="L893" s="1041" t="str">
        <f t="shared" si="176"/>
        <v/>
      </c>
      <c r="W893" s="1046" t="str">
        <f t="shared" si="177"/>
        <v/>
      </c>
      <c r="X893" s="1047" t="str">
        <f t="shared" si="178"/>
        <v/>
      </c>
      <c r="Y893" s="1146" t="str">
        <f t="shared" si="179"/>
        <v/>
      </c>
      <c r="Z893" s="1049" t="str">
        <f t="shared" si="180"/>
        <v/>
      </c>
      <c r="AA893" s="1049" t="str">
        <f t="shared" si="181"/>
        <v/>
      </c>
      <c r="AB893" s="1050" t="str">
        <f t="shared" si="182"/>
        <v/>
      </c>
      <c r="AD893" s="1052" t="str">
        <f t="shared" si="183"/>
        <v/>
      </c>
      <c r="AE893" s="1053" t="str">
        <f t="shared" si="184"/>
        <v/>
      </c>
    </row>
    <row r="894" spans="5:31" ht="12.75" customHeight="1">
      <c r="E894" s="1083" t="str">
        <f t="shared" si="173"/>
        <v/>
      </c>
      <c r="H894" s="1079" t="str">
        <f t="shared" si="174"/>
        <v/>
      </c>
      <c r="J894" s="1117" t="str">
        <f t="shared" si="175"/>
        <v>-</v>
      </c>
      <c r="L894" s="1041" t="str">
        <f t="shared" si="176"/>
        <v/>
      </c>
      <c r="W894" s="1046" t="str">
        <f t="shared" si="177"/>
        <v/>
      </c>
      <c r="X894" s="1047" t="str">
        <f t="shared" si="178"/>
        <v/>
      </c>
      <c r="Y894" s="1146" t="str">
        <f t="shared" si="179"/>
        <v/>
      </c>
      <c r="Z894" s="1049" t="str">
        <f t="shared" si="180"/>
        <v/>
      </c>
      <c r="AA894" s="1049" t="str">
        <f t="shared" si="181"/>
        <v/>
      </c>
      <c r="AB894" s="1050" t="str">
        <f t="shared" si="182"/>
        <v/>
      </c>
      <c r="AD894" s="1052" t="str">
        <f t="shared" si="183"/>
        <v/>
      </c>
      <c r="AE894" s="1053" t="str">
        <f t="shared" si="184"/>
        <v/>
      </c>
    </row>
    <row r="895" spans="5:31" ht="12.75" customHeight="1">
      <c r="E895" s="1083" t="str">
        <f t="shared" si="173"/>
        <v/>
      </c>
      <c r="H895" s="1079" t="str">
        <f t="shared" si="174"/>
        <v/>
      </c>
      <c r="J895" s="1117" t="str">
        <f t="shared" si="175"/>
        <v>-</v>
      </c>
      <c r="L895" s="1041" t="str">
        <f t="shared" si="176"/>
        <v/>
      </c>
      <c r="W895" s="1046" t="str">
        <f t="shared" si="177"/>
        <v/>
      </c>
      <c r="X895" s="1047" t="str">
        <f t="shared" si="178"/>
        <v/>
      </c>
      <c r="Y895" s="1146" t="str">
        <f t="shared" si="179"/>
        <v/>
      </c>
      <c r="Z895" s="1049" t="str">
        <f t="shared" si="180"/>
        <v/>
      </c>
      <c r="AA895" s="1049" t="str">
        <f t="shared" si="181"/>
        <v/>
      </c>
      <c r="AB895" s="1050" t="str">
        <f t="shared" si="182"/>
        <v/>
      </c>
      <c r="AD895" s="1052" t="str">
        <f t="shared" si="183"/>
        <v/>
      </c>
      <c r="AE895" s="1053" t="str">
        <f t="shared" si="184"/>
        <v/>
      </c>
    </row>
    <row r="896" spans="5:31" ht="12.75" customHeight="1">
      <c r="E896" s="1083" t="str">
        <f t="shared" si="173"/>
        <v/>
      </c>
      <c r="H896" s="1079" t="str">
        <f t="shared" si="174"/>
        <v/>
      </c>
      <c r="J896" s="1117" t="str">
        <f t="shared" si="175"/>
        <v>-</v>
      </c>
      <c r="L896" s="1041" t="str">
        <f t="shared" si="176"/>
        <v/>
      </c>
      <c r="W896" s="1046" t="str">
        <f t="shared" si="177"/>
        <v/>
      </c>
      <c r="X896" s="1047" t="str">
        <f t="shared" si="178"/>
        <v/>
      </c>
      <c r="Y896" s="1146" t="str">
        <f t="shared" si="179"/>
        <v/>
      </c>
      <c r="Z896" s="1049" t="str">
        <f t="shared" si="180"/>
        <v/>
      </c>
      <c r="AA896" s="1049" t="str">
        <f t="shared" si="181"/>
        <v/>
      </c>
      <c r="AB896" s="1050" t="str">
        <f t="shared" si="182"/>
        <v/>
      </c>
      <c r="AD896" s="1052" t="str">
        <f t="shared" si="183"/>
        <v/>
      </c>
      <c r="AE896" s="1053" t="str">
        <f t="shared" si="184"/>
        <v/>
      </c>
    </row>
    <row r="897" spans="5:31" ht="12.75" customHeight="1">
      <c r="E897" s="1083" t="str">
        <f t="shared" si="173"/>
        <v/>
      </c>
      <c r="H897" s="1079" t="str">
        <f t="shared" si="174"/>
        <v/>
      </c>
      <c r="J897" s="1117" t="str">
        <f t="shared" si="175"/>
        <v>-</v>
      </c>
      <c r="L897" s="1041" t="str">
        <f t="shared" si="176"/>
        <v/>
      </c>
      <c r="W897" s="1046" t="str">
        <f t="shared" si="177"/>
        <v/>
      </c>
      <c r="X897" s="1047" t="str">
        <f t="shared" si="178"/>
        <v/>
      </c>
      <c r="Y897" s="1146" t="str">
        <f t="shared" si="179"/>
        <v/>
      </c>
      <c r="Z897" s="1049" t="str">
        <f t="shared" si="180"/>
        <v/>
      </c>
      <c r="AA897" s="1049" t="str">
        <f t="shared" si="181"/>
        <v/>
      </c>
      <c r="AB897" s="1050" t="str">
        <f t="shared" si="182"/>
        <v/>
      </c>
      <c r="AD897" s="1052" t="str">
        <f t="shared" si="183"/>
        <v/>
      </c>
      <c r="AE897" s="1053" t="str">
        <f t="shared" si="184"/>
        <v/>
      </c>
    </row>
    <row r="898" spans="5:31" ht="12.75" customHeight="1">
      <c r="E898" s="1083" t="str">
        <f t="shared" si="173"/>
        <v/>
      </c>
      <c r="H898" s="1079" t="str">
        <f t="shared" si="174"/>
        <v/>
      </c>
      <c r="J898" s="1117" t="str">
        <f t="shared" si="175"/>
        <v>-</v>
      </c>
      <c r="L898" s="1041" t="str">
        <f t="shared" si="176"/>
        <v/>
      </c>
      <c r="W898" s="1046" t="str">
        <f t="shared" si="177"/>
        <v/>
      </c>
      <c r="X898" s="1047" t="str">
        <f t="shared" si="178"/>
        <v/>
      </c>
      <c r="Y898" s="1146" t="str">
        <f t="shared" si="179"/>
        <v/>
      </c>
      <c r="Z898" s="1049" t="str">
        <f t="shared" si="180"/>
        <v/>
      </c>
      <c r="AA898" s="1049" t="str">
        <f t="shared" si="181"/>
        <v/>
      </c>
      <c r="AB898" s="1050" t="str">
        <f t="shared" si="182"/>
        <v/>
      </c>
      <c r="AD898" s="1052" t="str">
        <f t="shared" si="183"/>
        <v/>
      </c>
      <c r="AE898" s="1053" t="str">
        <f t="shared" si="184"/>
        <v/>
      </c>
    </row>
    <row r="899" spans="5:31" ht="12.75" customHeight="1">
      <c r="E899" s="1083" t="str">
        <f t="shared" ref="E899:E962" si="185">IF(D899="","",IF(F899="paid",0,I899-J899))</f>
        <v/>
      </c>
      <c r="H899" s="1079" t="str">
        <f t="shared" ref="H899:H962" si="186">IFERROR(CHOOSE($X899,"መስከረም","ጥቅምት","ህዳር  ","ታህሳስ ","ጥር ","የካቲት ","መጋቢት ","ሚይዚያ ","ግንቦት ","ሰኔ ","ሐምሌ ","ነሐሴ ","Pagume"),"")</f>
        <v/>
      </c>
      <c r="J899" s="1117" t="str">
        <f t="shared" ref="J899:J962" si="187">IF(D899="","-",$Q$1-D899)</f>
        <v>-</v>
      </c>
      <c r="L899" s="1041" t="str">
        <f t="shared" ref="L899:L962" si="188">IF(E899="","",$Q$1+E899)</f>
        <v/>
      </c>
      <c r="W899" s="1046" t="str">
        <f t="shared" ref="W899:W962" si="189">IF($D899="","",_xlfn.LET(_xlpm.gDate,D899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899" s="1047" t="str">
        <f t="shared" ref="X899:X910" si="190">IF($W899="","",TEXT($W899,"mm"))</f>
        <v/>
      </c>
      <c r="Y899" s="1146" t="str">
        <f t="shared" ref="Y899:Y962" si="191">IFERROR(CHOOSE(X899,"መስከረም","ጥቅምት","ህዳር  ","ታህሳስ ","ጥር ","የካቲት ","መጋቢት ","ሚይዚያ ","ግንቦት ","ሰኔ ","ሐምሌ ","ነሐሴ ","Pagume"),"")</f>
        <v/>
      </c>
      <c r="Z899" s="1049" t="str">
        <f t="shared" ref="Z899:Z962" si="192">IF($K899="","",_xlfn.LET(_xlpm.gDate,K899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899" s="1049" t="str">
        <f t="shared" ref="AA899:AA962" si="193">IF($Z899="","",TEXT($Z899,"mm"))</f>
        <v/>
      </c>
      <c r="AB899" s="1050" t="str">
        <f t="shared" ref="AB899:AB962" si="194">IFERROR(CHOOSE(AA899,"መስከረም","ጥቅምት","ህዳር  ","ታህሳስ ","ጥር ","የካቲት ","መጋቢት ","ሚይዚያ ","ግንቦት ","ሰኔ ","ሐምሌ ","ነሐሴ ","Pagume"),"")</f>
        <v/>
      </c>
      <c r="AD899" s="1052" t="str">
        <f t="shared" ref="AD899:AD962" si="195">IF($D899="","",YEAR(D899)&amp;"-W"&amp;WEEKNUM(D899,2))</f>
        <v/>
      </c>
      <c r="AE899" s="1053" t="str">
        <f t="shared" ref="AE899:AE962" si="196">IF($K899="","",YEAR(K899)&amp;"-W"&amp;WEEKNUM(K899,2))</f>
        <v/>
      </c>
    </row>
    <row r="900" spans="5:31" ht="12.75" customHeight="1">
      <c r="E900" s="1083" t="str">
        <f t="shared" si="185"/>
        <v/>
      </c>
      <c r="H900" s="1079" t="str">
        <f t="shared" si="186"/>
        <v/>
      </c>
      <c r="J900" s="1117" t="str">
        <f t="shared" si="187"/>
        <v>-</v>
      </c>
      <c r="L900" s="1041" t="str">
        <f t="shared" si="188"/>
        <v/>
      </c>
      <c r="W900" s="1046" t="str">
        <f t="shared" si="189"/>
        <v/>
      </c>
      <c r="X900" s="1047" t="str">
        <f t="shared" si="190"/>
        <v/>
      </c>
      <c r="Y900" s="1146" t="str">
        <f t="shared" si="191"/>
        <v/>
      </c>
      <c r="Z900" s="1049" t="str">
        <f t="shared" si="192"/>
        <v/>
      </c>
      <c r="AA900" s="1049" t="str">
        <f t="shared" si="193"/>
        <v/>
      </c>
      <c r="AB900" s="1050" t="str">
        <f t="shared" si="194"/>
        <v/>
      </c>
      <c r="AD900" s="1052" t="str">
        <f t="shared" si="195"/>
        <v/>
      </c>
      <c r="AE900" s="1053" t="str">
        <f t="shared" si="196"/>
        <v/>
      </c>
    </row>
    <row r="901" spans="5:31" ht="12.75" customHeight="1">
      <c r="E901" s="1083" t="str">
        <f t="shared" si="185"/>
        <v/>
      </c>
      <c r="H901" s="1079" t="str">
        <f t="shared" si="186"/>
        <v/>
      </c>
      <c r="J901" s="1117" t="str">
        <f t="shared" si="187"/>
        <v>-</v>
      </c>
      <c r="L901" s="1041" t="str">
        <f t="shared" si="188"/>
        <v/>
      </c>
      <c r="W901" s="1046" t="str">
        <f t="shared" si="189"/>
        <v/>
      </c>
      <c r="X901" s="1047" t="str">
        <f t="shared" si="190"/>
        <v/>
      </c>
      <c r="Y901" s="1146" t="str">
        <f t="shared" si="191"/>
        <v/>
      </c>
      <c r="Z901" s="1049" t="str">
        <f t="shared" si="192"/>
        <v/>
      </c>
      <c r="AA901" s="1049" t="str">
        <f t="shared" si="193"/>
        <v/>
      </c>
      <c r="AB901" s="1050" t="str">
        <f t="shared" si="194"/>
        <v/>
      </c>
      <c r="AD901" s="1052" t="str">
        <f t="shared" si="195"/>
        <v/>
      </c>
      <c r="AE901" s="1053" t="str">
        <f t="shared" si="196"/>
        <v/>
      </c>
    </row>
    <row r="902" spans="5:31" ht="12.75" customHeight="1">
      <c r="E902" s="1083" t="str">
        <f t="shared" si="185"/>
        <v/>
      </c>
      <c r="H902" s="1079" t="str">
        <f t="shared" si="186"/>
        <v/>
      </c>
      <c r="J902" s="1117" t="str">
        <f t="shared" si="187"/>
        <v>-</v>
      </c>
      <c r="L902" s="1041" t="str">
        <f t="shared" si="188"/>
        <v/>
      </c>
      <c r="W902" s="1046" t="str">
        <f t="shared" si="189"/>
        <v/>
      </c>
      <c r="X902" s="1047" t="str">
        <f t="shared" si="190"/>
        <v/>
      </c>
      <c r="Y902" s="1146" t="str">
        <f t="shared" si="191"/>
        <v/>
      </c>
      <c r="Z902" s="1049" t="str">
        <f t="shared" si="192"/>
        <v/>
      </c>
      <c r="AA902" s="1049" t="str">
        <f t="shared" si="193"/>
        <v/>
      </c>
      <c r="AB902" s="1050" t="str">
        <f t="shared" si="194"/>
        <v/>
      </c>
      <c r="AD902" s="1052" t="str">
        <f t="shared" si="195"/>
        <v/>
      </c>
      <c r="AE902" s="1053" t="str">
        <f t="shared" si="196"/>
        <v/>
      </c>
    </row>
    <row r="903" spans="5:31" ht="12.75" customHeight="1">
      <c r="E903" s="1083" t="str">
        <f t="shared" si="185"/>
        <v/>
      </c>
      <c r="H903" s="1079" t="str">
        <f t="shared" si="186"/>
        <v/>
      </c>
      <c r="J903" s="1117" t="str">
        <f t="shared" si="187"/>
        <v>-</v>
      </c>
      <c r="L903" s="1041" t="str">
        <f t="shared" si="188"/>
        <v/>
      </c>
      <c r="W903" s="1046" t="str">
        <f t="shared" si="189"/>
        <v/>
      </c>
      <c r="X903" s="1047" t="str">
        <f t="shared" si="190"/>
        <v/>
      </c>
      <c r="Y903" s="1146" t="str">
        <f t="shared" si="191"/>
        <v/>
      </c>
      <c r="Z903" s="1049" t="str">
        <f t="shared" si="192"/>
        <v/>
      </c>
      <c r="AA903" s="1049" t="str">
        <f t="shared" si="193"/>
        <v/>
      </c>
      <c r="AB903" s="1050" t="str">
        <f t="shared" si="194"/>
        <v/>
      </c>
      <c r="AD903" s="1052" t="str">
        <f t="shared" si="195"/>
        <v/>
      </c>
      <c r="AE903" s="1053" t="str">
        <f t="shared" si="196"/>
        <v/>
      </c>
    </row>
    <row r="904" spans="5:31" ht="12.75" customHeight="1">
      <c r="E904" s="1083" t="str">
        <f t="shared" si="185"/>
        <v/>
      </c>
      <c r="H904" s="1079" t="str">
        <f t="shared" si="186"/>
        <v/>
      </c>
      <c r="J904" s="1117" t="str">
        <f t="shared" si="187"/>
        <v>-</v>
      </c>
      <c r="L904" s="1041" t="str">
        <f t="shared" si="188"/>
        <v/>
      </c>
      <c r="W904" s="1046" t="str">
        <f t="shared" si="189"/>
        <v/>
      </c>
      <c r="X904" s="1047" t="str">
        <f t="shared" si="190"/>
        <v/>
      </c>
      <c r="Y904" s="1146" t="str">
        <f t="shared" si="191"/>
        <v/>
      </c>
      <c r="Z904" s="1049" t="str">
        <f t="shared" si="192"/>
        <v/>
      </c>
      <c r="AA904" s="1049" t="str">
        <f t="shared" si="193"/>
        <v/>
      </c>
      <c r="AB904" s="1050" t="str">
        <f t="shared" si="194"/>
        <v/>
      </c>
      <c r="AD904" s="1052" t="str">
        <f t="shared" si="195"/>
        <v/>
      </c>
      <c r="AE904" s="1053" t="str">
        <f t="shared" si="196"/>
        <v/>
      </c>
    </row>
    <row r="905" spans="5:31" ht="12.75" customHeight="1">
      <c r="E905" s="1083" t="str">
        <f t="shared" si="185"/>
        <v/>
      </c>
      <c r="H905" s="1079" t="str">
        <f t="shared" si="186"/>
        <v/>
      </c>
      <c r="J905" s="1117" t="str">
        <f t="shared" si="187"/>
        <v>-</v>
      </c>
      <c r="L905" s="1041" t="str">
        <f t="shared" si="188"/>
        <v/>
      </c>
      <c r="W905" s="1046" t="str">
        <f t="shared" si="189"/>
        <v/>
      </c>
      <c r="X905" s="1047" t="str">
        <f t="shared" si="190"/>
        <v/>
      </c>
      <c r="Y905" s="1146" t="str">
        <f t="shared" si="191"/>
        <v/>
      </c>
      <c r="Z905" s="1049" t="str">
        <f t="shared" si="192"/>
        <v/>
      </c>
      <c r="AA905" s="1049" t="str">
        <f t="shared" si="193"/>
        <v/>
      </c>
      <c r="AB905" s="1050" t="str">
        <f t="shared" si="194"/>
        <v/>
      </c>
      <c r="AD905" s="1052" t="str">
        <f t="shared" si="195"/>
        <v/>
      </c>
      <c r="AE905" s="1053" t="str">
        <f t="shared" si="196"/>
        <v/>
      </c>
    </row>
    <row r="906" spans="5:31" ht="12.75" customHeight="1">
      <c r="E906" s="1083" t="str">
        <f t="shared" si="185"/>
        <v/>
      </c>
      <c r="H906" s="1079" t="str">
        <f t="shared" si="186"/>
        <v/>
      </c>
      <c r="J906" s="1117" t="str">
        <f t="shared" si="187"/>
        <v>-</v>
      </c>
      <c r="L906" s="1041" t="str">
        <f t="shared" si="188"/>
        <v/>
      </c>
      <c r="W906" s="1046" t="str">
        <f t="shared" si="189"/>
        <v/>
      </c>
      <c r="X906" s="1047" t="str">
        <f t="shared" si="190"/>
        <v/>
      </c>
      <c r="Y906" s="1146" t="str">
        <f t="shared" si="191"/>
        <v/>
      </c>
      <c r="Z906" s="1049" t="str">
        <f t="shared" si="192"/>
        <v/>
      </c>
      <c r="AA906" s="1049" t="str">
        <f t="shared" si="193"/>
        <v/>
      </c>
      <c r="AB906" s="1050" t="str">
        <f t="shared" si="194"/>
        <v/>
      </c>
      <c r="AD906" s="1052" t="str">
        <f t="shared" si="195"/>
        <v/>
      </c>
      <c r="AE906" s="1053" t="str">
        <f t="shared" si="196"/>
        <v/>
      </c>
    </row>
    <row r="907" spans="5:31" ht="12.75" customHeight="1">
      <c r="E907" s="1083" t="str">
        <f t="shared" si="185"/>
        <v/>
      </c>
      <c r="H907" s="1079" t="str">
        <f t="shared" si="186"/>
        <v/>
      </c>
      <c r="J907" s="1117" t="str">
        <f t="shared" si="187"/>
        <v>-</v>
      </c>
      <c r="L907" s="1041" t="str">
        <f t="shared" si="188"/>
        <v/>
      </c>
      <c r="W907" s="1046" t="str">
        <f t="shared" si="189"/>
        <v/>
      </c>
      <c r="X907" s="1047" t="str">
        <f t="shared" si="190"/>
        <v/>
      </c>
      <c r="Y907" s="1146" t="str">
        <f t="shared" si="191"/>
        <v/>
      </c>
      <c r="Z907" s="1049" t="str">
        <f t="shared" si="192"/>
        <v/>
      </c>
      <c r="AA907" s="1049" t="str">
        <f t="shared" si="193"/>
        <v/>
      </c>
      <c r="AB907" s="1050" t="str">
        <f t="shared" si="194"/>
        <v/>
      </c>
      <c r="AD907" s="1052" t="str">
        <f t="shared" si="195"/>
        <v/>
      </c>
      <c r="AE907" s="1053" t="str">
        <f t="shared" si="196"/>
        <v/>
      </c>
    </row>
    <row r="908" spans="5:31" ht="12.75" customHeight="1">
      <c r="E908" s="1083" t="str">
        <f t="shared" si="185"/>
        <v/>
      </c>
      <c r="H908" s="1079" t="str">
        <f t="shared" si="186"/>
        <v/>
      </c>
      <c r="J908" s="1117" t="str">
        <f t="shared" si="187"/>
        <v>-</v>
      </c>
      <c r="L908" s="1041" t="str">
        <f t="shared" si="188"/>
        <v/>
      </c>
      <c r="W908" s="1046" t="str">
        <f t="shared" si="189"/>
        <v/>
      </c>
      <c r="X908" s="1047" t="str">
        <f t="shared" si="190"/>
        <v/>
      </c>
      <c r="Y908" s="1146" t="str">
        <f t="shared" si="191"/>
        <v/>
      </c>
      <c r="Z908" s="1049" t="str">
        <f t="shared" si="192"/>
        <v/>
      </c>
      <c r="AA908" s="1049" t="str">
        <f t="shared" si="193"/>
        <v/>
      </c>
      <c r="AB908" s="1050" t="str">
        <f t="shared" si="194"/>
        <v/>
      </c>
      <c r="AD908" s="1052" t="str">
        <f t="shared" si="195"/>
        <v/>
      </c>
      <c r="AE908" s="1053" t="str">
        <f t="shared" si="196"/>
        <v/>
      </c>
    </row>
    <row r="909" spans="5:31" ht="12.75" customHeight="1">
      <c r="E909" s="1083" t="str">
        <f t="shared" si="185"/>
        <v/>
      </c>
      <c r="H909" s="1079" t="str">
        <f t="shared" si="186"/>
        <v/>
      </c>
      <c r="J909" s="1117" t="str">
        <f t="shared" si="187"/>
        <v>-</v>
      </c>
      <c r="L909" s="1041" t="str">
        <f t="shared" si="188"/>
        <v/>
      </c>
      <c r="W909" s="1046" t="str">
        <f t="shared" si="189"/>
        <v/>
      </c>
      <c r="X909" s="1047" t="str">
        <f t="shared" si="190"/>
        <v/>
      </c>
      <c r="Y909" s="1146" t="str">
        <f t="shared" si="191"/>
        <v/>
      </c>
      <c r="Z909" s="1049" t="str">
        <f t="shared" si="192"/>
        <v/>
      </c>
      <c r="AA909" s="1049" t="str">
        <f t="shared" si="193"/>
        <v/>
      </c>
      <c r="AB909" s="1050" t="str">
        <f t="shared" si="194"/>
        <v/>
      </c>
      <c r="AD909" s="1052" t="str">
        <f t="shared" si="195"/>
        <v/>
      </c>
      <c r="AE909" s="1053" t="str">
        <f t="shared" si="196"/>
        <v/>
      </c>
    </row>
    <row r="910" spans="5:31" ht="12.75" customHeight="1">
      <c r="E910" s="1083" t="str">
        <f t="shared" si="185"/>
        <v/>
      </c>
      <c r="H910" s="1079" t="str">
        <f t="shared" si="186"/>
        <v/>
      </c>
      <c r="J910" s="1117" t="str">
        <f t="shared" si="187"/>
        <v>-</v>
      </c>
      <c r="L910" s="1041" t="str">
        <f t="shared" si="188"/>
        <v/>
      </c>
      <c r="W910" s="1046" t="str">
        <f t="shared" si="189"/>
        <v/>
      </c>
      <c r="X910" s="1047" t="str">
        <f t="shared" si="190"/>
        <v/>
      </c>
      <c r="Y910" s="1146" t="str">
        <f t="shared" si="191"/>
        <v/>
      </c>
      <c r="Z910" s="1049" t="str">
        <f t="shared" si="192"/>
        <v/>
      </c>
      <c r="AA910" s="1049" t="str">
        <f t="shared" si="193"/>
        <v/>
      </c>
      <c r="AB910" s="1050" t="str">
        <f t="shared" si="194"/>
        <v/>
      </c>
      <c r="AD910" s="1052" t="str">
        <f t="shared" si="195"/>
        <v/>
      </c>
      <c r="AE910" s="1053" t="str">
        <f t="shared" si="196"/>
        <v/>
      </c>
    </row>
    <row r="911" spans="5:31" ht="12.75" customHeight="1">
      <c r="E911" s="1083" t="str">
        <f t="shared" si="185"/>
        <v/>
      </c>
      <c r="H911" s="1079" t="str">
        <f t="shared" si="186"/>
        <v/>
      </c>
      <c r="J911" s="1117" t="str">
        <f t="shared" si="187"/>
        <v>-</v>
      </c>
      <c r="L911" s="1041" t="str">
        <f t="shared" si="188"/>
        <v/>
      </c>
      <c r="W911" s="1046" t="str">
        <f t="shared" si="189"/>
        <v/>
      </c>
      <c r="X911" s="1047"/>
      <c r="Y911" s="1146" t="str">
        <f t="shared" si="191"/>
        <v/>
      </c>
      <c r="Z911" s="1049" t="str">
        <f t="shared" si="192"/>
        <v/>
      </c>
      <c r="AA911" s="1049" t="str">
        <f t="shared" si="193"/>
        <v/>
      </c>
      <c r="AB911" s="1050" t="str">
        <f t="shared" si="194"/>
        <v/>
      </c>
      <c r="AD911" s="1052" t="str">
        <f t="shared" si="195"/>
        <v/>
      </c>
      <c r="AE911" s="1053" t="str">
        <f t="shared" si="196"/>
        <v/>
      </c>
    </row>
    <row r="912" spans="5:31" ht="12.75" customHeight="1">
      <c r="E912" s="1083" t="str">
        <f t="shared" si="185"/>
        <v/>
      </c>
      <c r="H912" s="1079" t="str">
        <f t="shared" si="186"/>
        <v/>
      </c>
      <c r="J912" s="1117" t="str">
        <f t="shared" si="187"/>
        <v>-</v>
      </c>
      <c r="L912" s="1041" t="str">
        <f t="shared" si="188"/>
        <v/>
      </c>
      <c r="W912" s="1046" t="str">
        <f t="shared" si="189"/>
        <v/>
      </c>
      <c r="X912" s="1047"/>
      <c r="Y912" s="1146" t="str">
        <f t="shared" si="191"/>
        <v/>
      </c>
      <c r="Z912" s="1049" t="str">
        <f t="shared" si="192"/>
        <v/>
      </c>
      <c r="AA912" s="1049" t="str">
        <f t="shared" si="193"/>
        <v/>
      </c>
      <c r="AB912" s="1050" t="str">
        <f t="shared" si="194"/>
        <v/>
      </c>
      <c r="AD912" s="1052" t="str">
        <f t="shared" si="195"/>
        <v/>
      </c>
      <c r="AE912" s="1053" t="str">
        <f t="shared" si="196"/>
        <v/>
      </c>
    </row>
    <row r="913" spans="5:31" ht="12.75" customHeight="1">
      <c r="E913" s="1083" t="str">
        <f t="shared" si="185"/>
        <v/>
      </c>
      <c r="H913" s="1079" t="str">
        <f t="shared" si="186"/>
        <v/>
      </c>
      <c r="J913" s="1117" t="str">
        <f t="shared" si="187"/>
        <v>-</v>
      </c>
      <c r="L913" s="1041" t="str">
        <f t="shared" si="188"/>
        <v/>
      </c>
      <c r="W913" s="1046" t="str">
        <f t="shared" si="189"/>
        <v/>
      </c>
      <c r="X913" s="1047"/>
      <c r="Y913" s="1146" t="str">
        <f t="shared" si="191"/>
        <v/>
      </c>
      <c r="Z913" s="1049" t="str">
        <f t="shared" si="192"/>
        <v/>
      </c>
      <c r="AA913" s="1049" t="str">
        <f t="shared" si="193"/>
        <v/>
      </c>
      <c r="AB913" s="1050" t="str">
        <f t="shared" si="194"/>
        <v/>
      </c>
      <c r="AD913" s="1052" t="str">
        <f t="shared" si="195"/>
        <v/>
      </c>
      <c r="AE913" s="1053" t="str">
        <f t="shared" si="196"/>
        <v/>
      </c>
    </row>
    <row r="914" spans="5:31" ht="12.75" customHeight="1">
      <c r="E914" s="1083" t="str">
        <f t="shared" si="185"/>
        <v/>
      </c>
      <c r="H914" s="1079" t="str">
        <f t="shared" si="186"/>
        <v/>
      </c>
      <c r="J914" s="1117" t="str">
        <f t="shared" si="187"/>
        <v>-</v>
      </c>
      <c r="L914" s="1041" t="str">
        <f t="shared" si="188"/>
        <v/>
      </c>
      <c r="W914" s="1046" t="str">
        <f t="shared" si="189"/>
        <v/>
      </c>
      <c r="X914" s="1047"/>
      <c r="Y914" s="1146" t="str">
        <f t="shared" si="191"/>
        <v/>
      </c>
      <c r="Z914" s="1049" t="str">
        <f t="shared" si="192"/>
        <v/>
      </c>
      <c r="AA914" s="1049" t="str">
        <f t="shared" si="193"/>
        <v/>
      </c>
      <c r="AB914" s="1050" t="str">
        <f t="shared" si="194"/>
        <v/>
      </c>
      <c r="AD914" s="1052" t="str">
        <f t="shared" si="195"/>
        <v/>
      </c>
      <c r="AE914" s="1053" t="str">
        <f t="shared" si="196"/>
        <v/>
      </c>
    </row>
    <row r="915" spans="5:31" ht="12.75" customHeight="1">
      <c r="E915" s="1083" t="str">
        <f t="shared" si="185"/>
        <v/>
      </c>
      <c r="H915" s="1079" t="str">
        <f t="shared" si="186"/>
        <v/>
      </c>
      <c r="J915" s="1117" t="str">
        <f t="shared" si="187"/>
        <v>-</v>
      </c>
      <c r="L915" s="1041" t="str">
        <f t="shared" si="188"/>
        <v/>
      </c>
      <c r="W915" s="1046" t="str">
        <f t="shared" si="189"/>
        <v/>
      </c>
      <c r="X915" s="1047"/>
      <c r="Y915" s="1146" t="str">
        <f t="shared" si="191"/>
        <v/>
      </c>
      <c r="Z915" s="1049" t="str">
        <f t="shared" si="192"/>
        <v/>
      </c>
      <c r="AA915" s="1049" t="str">
        <f t="shared" si="193"/>
        <v/>
      </c>
      <c r="AB915" s="1050" t="str">
        <f t="shared" si="194"/>
        <v/>
      </c>
      <c r="AD915" s="1052" t="str">
        <f t="shared" si="195"/>
        <v/>
      </c>
      <c r="AE915" s="1053" t="str">
        <f t="shared" si="196"/>
        <v/>
      </c>
    </row>
    <row r="916" spans="5:31" ht="12.75" customHeight="1">
      <c r="E916" s="1083" t="str">
        <f t="shared" si="185"/>
        <v/>
      </c>
      <c r="H916" s="1079" t="str">
        <f t="shared" si="186"/>
        <v/>
      </c>
      <c r="J916" s="1117" t="str">
        <f t="shared" si="187"/>
        <v>-</v>
      </c>
      <c r="L916" s="1041" t="str">
        <f t="shared" si="188"/>
        <v/>
      </c>
      <c r="W916" s="1046" t="str">
        <f t="shared" si="189"/>
        <v/>
      </c>
      <c r="X916" s="1047"/>
      <c r="Y916" s="1146" t="str">
        <f t="shared" si="191"/>
        <v/>
      </c>
      <c r="Z916" s="1049" t="str">
        <f t="shared" si="192"/>
        <v/>
      </c>
      <c r="AA916" s="1049" t="str">
        <f t="shared" si="193"/>
        <v/>
      </c>
      <c r="AB916" s="1050" t="str">
        <f t="shared" si="194"/>
        <v/>
      </c>
      <c r="AD916" s="1052" t="str">
        <f t="shared" si="195"/>
        <v/>
      </c>
      <c r="AE916" s="1053" t="str">
        <f t="shared" si="196"/>
        <v/>
      </c>
    </row>
    <row r="917" spans="5:31" ht="12.75" customHeight="1">
      <c r="E917" s="1083" t="str">
        <f t="shared" si="185"/>
        <v/>
      </c>
      <c r="H917" s="1079" t="str">
        <f t="shared" si="186"/>
        <v/>
      </c>
      <c r="J917" s="1117" t="str">
        <f t="shared" si="187"/>
        <v>-</v>
      </c>
      <c r="L917" s="1041" t="str">
        <f t="shared" si="188"/>
        <v/>
      </c>
      <c r="W917" s="1046" t="str">
        <f t="shared" si="189"/>
        <v/>
      </c>
      <c r="X917" s="1047"/>
      <c r="Y917" s="1146" t="str">
        <f t="shared" si="191"/>
        <v/>
      </c>
      <c r="Z917" s="1049" t="str">
        <f t="shared" si="192"/>
        <v/>
      </c>
      <c r="AA917" s="1049" t="str">
        <f t="shared" si="193"/>
        <v/>
      </c>
      <c r="AB917" s="1050" t="str">
        <f t="shared" si="194"/>
        <v/>
      </c>
      <c r="AD917" s="1052" t="str">
        <f t="shared" si="195"/>
        <v/>
      </c>
      <c r="AE917" s="1053" t="str">
        <f t="shared" si="196"/>
        <v/>
      </c>
    </row>
    <row r="918" spans="5:31" ht="12.75" customHeight="1">
      <c r="E918" s="1083" t="str">
        <f t="shared" si="185"/>
        <v/>
      </c>
      <c r="H918" s="1079" t="str">
        <f t="shared" si="186"/>
        <v/>
      </c>
      <c r="J918" s="1117" t="str">
        <f t="shared" si="187"/>
        <v>-</v>
      </c>
      <c r="L918" s="1041" t="str">
        <f t="shared" si="188"/>
        <v/>
      </c>
      <c r="W918" s="1046" t="str">
        <f t="shared" si="189"/>
        <v/>
      </c>
      <c r="X918" s="1047"/>
      <c r="Y918" s="1146" t="str">
        <f t="shared" si="191"/>
        <v/>
      </c>
      <c r="Z918" s="1049" t="str">
        <f t="shared" si="192"/>
        <v/>
      </c>
      <c r="AA918" s="1049" t="str">
        <f t="shared" si="193"/>
        <v/>
      </c>
      <c r="AB918" s="1050" t="str">
        <f t="shared" si="194"/>
        <v/>
      </c>
      <c r="AD918" s="1052" t="str">
        <f t="shared" si="195"/>
        <v/>
      </c>
      <c r="AE918" s="1053" t="str">
        <f t="shared" si="196"/>
        <v/>
      </c>
    </row>
    <row r="919" spans="5:31" ht="12.75" customHeight="1">
      <c r="E919" s="1083" t="str">
        <f t="shared" si="185"/>
        <v/>
      </c>
      <c r="H919" s="1079" t="str">
        <f t="shared" si="186"/>
        <v/>
      </c>
      <c r="J919" s="1117" t="str">
        <f t="shared" si="187"/>
        <v>-</v>
      </c>
      <c r="L919" s="1041" t="str">
        <f t="shared" si="188"/>
        <v/>
      </c>
      <c r="W919" s="1046" t="str">
        <f t="shared" si="189"/>
        <v/>
      </c>
      <c r="X919" s="1047"/>
      <c r="Y919" s="1146" t="str">
        <f t="shared" si="191"/>
        <v/>
      </c>
      <c r="Z919" s="1049" t="str">
        <f t="shared" si="192"/>
        <v/>
      </c>
      <c r="AA919" s="1049" t="str">
        <f t="shared" si="193"/>
        <v/>
      </c>
      <c r="AB919" s="1050" t="str">
        <f t="shared" si="194"/>
        <v/>
      </c>
      <c r="AD919" s="1052" t="str">
        <f t="shared" si="195"/>
        <v/>
      </c>
      <c r="AE919" s="1053" t="str">
        <f t="shared" si="196"/>
        <v/>
      </c>
    </row>
    <row r="920" spans="5:31" ht="12.75" customHeight="1">
      <c r="E920" s="1083" t="str">
        <f t="shared" si="185"/>
        <v/>
      </c>
      <c r="H920" s="1079" t="str">
        <f t="shared" si="186"/>
        <v/>
      </c>
      <c r="J920" s="1117" t="str">
        <f t="shared" si="187"/>
        <v>-</v>
      </c>
      <c r="L920" s="1041" t="str">
        <f t="shared" si="188"/>
        <v/>
      </c>
      <c r="W920" s="1046" t="str">
        <f t="shared" si="189"/>
        <v/>
      </c>
      <c r="X920" s="1047"/>
      <c r="Y920" s="1146" t="str">
        <f t="shared" si="191"/>
        <v/>
      </c>
      <c r="Z920" s="1049" t="str">
        <f t="shared" si="192"/>
        <v/>
      </c>
      <c r="AA920" s="1049" t="str">
        <f t="shared" si="193"/>
        <v/>
      </c>
      <c r="AB920" s="1050" t="str">
        <f t="shared" si="194"/>
        <v/>
      </c>
      <c r="AD920" s="1052" t="str">
        <f t="shared" si="195"/>
        <v/>
      </c>
      <c r="AE920" s="1053" t="str">
        <f t="shared" si="196"/>
        <v/>
      </c>
    </row>
    <row r="921" spans="5:31" ht="12.75" customHeight="1">
      <c r="E921" s="1083" t="str">
        <f t="shared" si="185"/>
        <v/>
      </c>
      <c r="H921" s="1079" t="str">
        <f t="shared" si="186"/>
        <v/>
      </c>
      <c r="J921" s="1117" t="str">
        <f t="shared" si="187"/>
        <v>-</v>
      </c>
      <c r="L921" s="1041" t="str">
        <f t="shared" si="188"/>
        <v/>
      </c>
      <c r="W921" s="1046" t="str">
        <f t="shared" si="189"/>
        <v/>
      </c>
      <c r="X921" s="1047"/>
      <c r="Y921" s="1146" t="str">
        <f t="shared" si="191"/>
        <v/>
      </c>
      <c r="Z921" s="1049" t="str">
        <f t="shared" si="192"/>
        <v/>
      </c>
      <c r="AA921" s="1049" t="str">
        <f t="shared" si="193"/>
        <v/>
      </c>
      <c r="AB921" s="1050" t="str">
        <f t="shared" si="194"/>
        <v/>
      </c>
      <c r="AD921" s="1052" t="str">
        <f t="shared" si="195"/>
        <v/>
      </c>
      <c r="AE921" s="1053" t="str">
        <f t="shared" si="196"/>
        <v/>
      </c>
    </row>
    <row r="922" spans="5:31" ht="12.75" customHeight="1">
      <c r="E922" s="1083" t="str">
        <f t="shared" si="185"/>
        <v/>
      </c>
      <c r="H922" s="1079" t="str">
        <f t="shared" si="186"/>
        <v/>
      </c>
      <c r="J922" s="1117" t="str">
        <f t="shared" si="187"/>
        <v>-</v>
      </c>
      <c r="L922" s="1041" t="str">
        <f t="shared" si="188"/>
        <v/>
      </c>
      <c r="W922" s="1046" t="str">
        <f t="shared" si="189"/>
        <v/>
      </c>
      <c r="X922" s="1047"/>
      <c r="Y922" s="1146" t="str">
        <f t="shared" si="191"/>
        <v/>
      </c>
      <c r="Z922" s="1049" t="str">
        <f t="shared" si="192"/>
        <v/>
      </c>
      <c r="AA922" s="1049" t="str">
        <f t="shared" si="193"/>
        <v/>
      </c>
      <c r="AB922" s="1050" t="str">
        <f t="shared" si="194"/>
        <v/>
      </c>
      <c r="AD922" s="1052" t="str">
        <f t="shared" si="195"/>
        <v/>
      </c>
      <c r="AE922" s="1053" t="str">
        <f t="shared" si="196"/>
        <v/>
      </c>
    </row>
    <row r="923" spans="5:31" ht="12.75" customHeight="1">
      <c r="E923" s="1083" t="str">
        <f t="shared" si="185"/>
        <v/>
      </c>
      <c r="H923" s="1079" t="str">
        <f t="shared" si="186"/>
        <v/>
      </c>
      <c r="J923" s="1117" t="str">
        <f t="shared" si="187"/>
        <v>-</v>
      </c>
      <c r="L923" s="1041" t="str">
        <f t="shared" si="188"/>
        <v/>
      </c>
      <c r="W923" s="1046" t="str">
        <f t="shared" si="189"/>
        <v/>
      </c>
      <c r="X923" s="1047"/>
      <c r="Y923" s="1146" t="str">
        <f t="shared" si="191"/>
        <v/>
      </c>
      <c r="Z923" s="1049" t="str">
        <f t="shared" si="192"/>
        <v/>
      </c>
      <c r="AA923" s="1049" t="str">
        <f t="shared" si="193"/>
        <v/>
      </c>
      <c r="AB923" s="1050" t="str">
        <f t="shared" si="194"/>
        <v/>
      </c>
      <c r="AD923" s="1052" t="str">
        <f t="shared" si="195"/>
        <v/>
      </c>
      <c r="AE923" s="1053" t="str">
        <f t="shared" si="196"/>
        <v/>
      </c>
    </row>
    <row r="924" spans="5:31" ht="12.75" customHeight="1">
      <c r="E924" s="1083" t="str">
        <f t="shared" si="185"/>
        <v/>
      </c>
      <c r="H924" s="1079" t="str">
        <f t="shared" si="186"/>
        <v/>
      </c>
      <c r="J924" s="1117" t="str">
        <f t="shared" si="187"/>
        <v>-</v>
      </c>
      <c r="L924" s="1041" t="str">
        <f t="shared" si="188"/>
        <v/>
      </c>
      <c r="W924" s="1046" t="str">
        <f t="shared" si="189"/>
        <v/>
      </c>
      <c r="X924" s="1047"/>
      <c r="Y924" s="1146" t="str">
        <f t="shared" si="191"/>
        <v/>
      </c>
      <c r="Z924" s="1049" t="str">
        <f t="shared" si="192"/>
        <v/>
      </c>
      <c r="AA924" s="1049" t="str">
        <f t="shared" si="193"/>
        <v/>
      </c>
      <c r="AB924" s="1050" t="str">
        <f t="shared" si="194"/>
        <v/>
      </c>
      <c r="AD924" s="1052" t="str">
        <f t="shared" si="195"/>
        <v/>
      </c>
      <c r="AE924" s="1053" t="str">
        <f t="shared" si="196"/>
        <v/>
      </c>
    </row>
    <row r="925" spans="5:31" ht="12.75" customHeight="1">
      <c r="E925" s="1083" t="str">
        <f t="shared" si="185"/>
        <v/>
      </c>
      <c r="H925" s="1079" t="str">
        <f t="shared" si="186"/>
        <v/>
      </c>
      <c r="J925" s="1117" t="str">
        <f t="shared" si="187"/>
        <v>-</v>
      </c>
      <c r="L925" s="1041" t="str">
        <f t="shared" si="188"/>
        <v/>
      </c>
      <c r="W925" s="1046" t="str">
        <f t="shared" si="189"/>
        <v/>
      </c>
      <c r="X925" s="1047"/>
      <c r="Y925" s="1146" t="str">
        <f t="shared" si="191"/>
        <v/>
      </c>
      <c r="Z925" s="1049" t="str">
        <f t="shared" si="192"/>
        <v/>
      </c>
      <c r="AA925" s="1049" t="str">
        <f t="shared" si="193"/>
        <v/>
      </c>
      <c r="AB925" s="1050" t="str">
        <f t="shared" si="194"/>
        <v/>
      </c>
      <c r="AD925" s="1052" t="str">
        <f t="shared" si="195"/>
        <v/>
      </c>
      <c r="AE925" s="1053" t="str">
        <f t="shared" si="196"/>
        <v/>
      </c>
    </row>
    <row r="926" spans="5:31" ht="12.75" customHeight="1">
      <c r="E926" s="1083" t="str">
        <f t="shared" si="185"/>
        <v/>
      </c>
      <c r="H926" s="1079" t="str">
        <f t="shared" si="186"/>
        <v/>
      </c>
      <c r="J926" s="1117" t="str">
        <f t="shared" si="187"/>
        <v>-</v>
      </c>
      <c r="L926" s="1041" t="str">
        <f t="shared" si="188"/>
        <v/>
      </c>
      <c r="W926" s="1046" t="str">
        <f t="shared" si="189"/>
        <v/>
      </c>
      <c r="X926" s="1047"/>
      <c r="Y926" s="1146" t="str">
        <f t="shared" si="191"/>
        <v/>
      </c>
      <c r="Z926" s="1049" t="str">
        <f t="shared" si="192"/>
        <v/>
      </c>
      <c r="AA926" s="1049" t="str">
        <f t="shared" si="193"/>
        <v/>
      </c>
      <c r="AB926" s="1050" t="str">
        <f t="shared" si="194"/>
        <v/>
      </c>
      <c r="AD926" s="1052" t="str">
        <f t="shared" si="195"/>
        <v/>
      </c>
      <c r="AE926" s="1053" t="str">
        <f t="shared" si="196"/>
        <v/>
      </c>
    </row>
    <row r="927" spans="5:31" ht="12.75" customHeight="1">
      <c r="E927" s="1083" t="str">
        <f t="shared" si="185"/>
        <v/>
      </c>
      <c r="H927" s="1079" t="str">
        <f t="shared" si="186"/>
        <v/>
      </c>
      <c r="J927" s="1117" t="str">
        <f t="shared" si="187"/>
        <v>-</v>
      </c>
      <c r="L927" s="1041" t="str">
        <f t="shared" si="188"/>
        <v/>
      </c>
      <c r="W927" s="1046" t="str">
        <f t="shared" si="189"/>
        <v/>
      </c>
      <c r="X927" s="1047"/>
      <c r="Y927" s="1146" t="str">
        <f t="shared" si="191"/>
        <v/>
      </c>
      <c r="Z927" s="1049" t="str">
        <f t="shared" si="192"/>
        <v/>
      </c>
      <c r="AA927" s="1049" t="str">
        <f t="shared" si="193"/>
        <v/>
      </c>
      <c r="AB927" s="1050" t="str">
        <f t="shared" si="194"/>
        <v/>
      </c>
      <c r="AD927" s="1052" t="str">
        <f t="shared" si="195"/>
        <v/>
      </c>
      <c r="AE927" s="1053" t="str">
        <f t="shared" si="196"/>
        <v/>
      </c>
    </row>
    <row r="928" spans="5:31" ht="12.75" customHeight="1">
      <c r="E928" s="1083" t="str">
        <f t="shared" si="185"/>
        <v/>
      </c>
      <c r="H928" s="1079" t="str">
        <f t="shared" si="186"/>
        <v/>
      </c>
      <c r="J928" s="1117" t="str">
        <f t="shared" si="187"/>
        <v>-</v>
      </c>
      <c r="L928" s="1041" t="str">
        <f t="shared" si="188"/>
        <v/>
      </c>
      <c r="W928" s="1046" t="str">
        <f t="shared" si="189"/>
        <v/>
      </c>
      <c r="X928" s="1047"/>
      <c r="Y928" s="1146" t="str">
        <f t="shared" si="191"/>
        <v/>
      </c>
      <c r="Z928" s="1049" t="str">
        <f t="shared" si="192"/>
        <v/>
      </c>
      <c r="AA928" s="1049" t="str">
        <f t="shared" si="193"/>
        <v/>
      </c>
      <c r="AB928" s="1050" t="str">
        <f t="shared" si="194"/>
        <v/>
      </c>
      <c r="AD928" s="1052" t="str">
        <f t="shared" si="195"/>
        <v/>
      </c>
      <c r="AE928" s="1053" t="str">
        <f t="shared" si="196"/>
        <v/>
      </c>
    </row>
    <row r="929" spans="5:31" ht="12.75" customHeight="1">
      <c r="E929" s="1083" t="str">
        <f t="shared" si="185"/>
        <v/>
      </c>
      <c r="H929" s="1079" t="str">
        <f t="shared" si="186"/>
        <v/>
      </c>
      <c r="J929" s="1117" t="str">
        <f t="shared" si="187"/>
        <v>-</v>
      </c>
      <c r="L929" s="1041" t="str">
        <f t="shared" si="188"/>
        <v/>
      </c>
      <c r="W929" s="1046" t="str">
        <f t="shared" si="189"/>
        <v/>
      </c>
      <c r="X929" s="1047"/>
      <c r="Y929" s="1146" t="str">
        <f t="shared" si="191"/>
        <v/>
      </c>
      <c r="Z929" s="1049" t="str">
        <f t="shared" si="192"/>
        <v/>
      </c>
      <c r="AA929" s="1049" t="str">
        <f t="shared" si="193"/>
        <v/>
      </c>
      <c r="AB929" s="1050" t="str">
        <f t="shared" si="194"/>
        <v/>
      </c>
      <c r="AD929" s="1052" t="str">
        <f t="shared" si="195"/>
        <v/>
      </c>
      <c r="AE929" s="1053" t="str">
        <f t="shared" si="196"/>
        <v/>
      </c>
    </row>
    <row r="930" spans="5:31" ht="12.75" customHeight="1">
      <c r="E930" s="1083" t="str">
        <f t="shared" si="185"/>
        <v/>
      </c>
      <c r="H930" s="1079" t="str">
        <f t="shared" si="186"/>
        <v/>
      </c>
      <c r="J930" s="1117" t="str">
        <f t="shared" si="187"/>
        <v>-</v>
      </c>
      <c r="L930" s="1041" t="str">
        <f t="shared" si="188"/>
        <v/>
      </c>
      <c r="W930" s="1046" t="str">
        <f t="shared" si="189"/>
        <v/>
      </c>
      <c r="X930" s="1047"/>
      <c r="Y930" s="1146" t="str">
        <f t="shared" si="191"/>
        <v/>
      </c>
      <c r="Z930" s="1049" t="str">
        <f t="shared" si="192"/>
        <v/>
      </c>
      <c r="AA930" s="1049" t="str">
        <f t="shared" si="193"/>
        <v/>
      </c>
      <c r="AB930" s="1050" t="str">
        <f t="shared" si="194"/>
        <v/>
      </c>
      <c r="AD930" s="1052" t="str">
        <f t="shared" si="195"/>
        <v/>
      </c>
      <c r="AE930" s="1053" t="str">
        <f t="shared" si="196"/>
        <v/>
      </c>
    </row>
    <row r="931" spans="5:31" ht="12.75" customHeight="1">
      <c r="E931" s="1083" t="str">
        <f t="shared" si="185"/>
        <v/>
      </c>
      <c r="H931" s="1079" t="str">
        <f t="shared" si="186"/>
        <v/>
      </c>
      <c r="J931" s="1117" t="str">
        <f t="shared" si="187"/>
        <v>-</v>
      </c>
      <c r="L931" s="1041" t="str">
        <f t="shared" si="188"/>
        <v/>
      </c>
      <c r="W931" s="1046" t="str">
        <f t="shared" si="189"/>
        <v/>
      </c>
      <c r="X931" s="1047"/>
      <c r="Y931" s="1146" t="str">
        <f t="shared" si="191"/>
        <v/>
      </c>
      <c r="Z931" s="1049" t="str">
        <f t="shared" si="192"/>
        <v/>
      </c>
      <c r="AA931" s="1049" t="str">
        <f t="shared" si="193"/>
        <v/>
      </c>
      <c r="AB931" s="1050" t="str">
        <f t="shared" si="194"/>
        <v/>
      </c>
      <c r="AD931" s="1052" t="str">
        <f t="shared" si="195"/>
        <v/>
      </c>
      <c r="AE931" s="1053" t="str">
        <f t="shared" si="196"/>
        <v/>
      </c>
    </row>
    <row r="932" spans="5:31" ht="12.75" customHeight="1">
      <c r="E932" s="1083" t="str">
        <f t="shared" si="185"/>
        <v/>
      </c>
      <c r="H932" s="1079" t="str">
        <f t="shared" si="186"/>
        <v/>
      </c>
      <c r="J932" s="1117" t="str">
        <f t="shared" si="187"/>
        <v>-</v>
      </c>
      <c r="L932" s="1041" t="str">
        <f t="shared" si="188"/>
        <v/>
      </c>
      <c r="W932" s="1046" t="str">
        <f t="shared" si="189"/>
        <v/>
      </c>
      <c r="X932" s="1047"/>
      <c r="Y932" s="1146" t="str">
        <f t="shared" si="191"/>
        <v/>
      </c>
      <c r="Z932" s="1049" t="str">
        <f t="shared" si="192"/>
        <v/>
      </c>
      <c r="AA932" s="1049" t="str">
        <f t="shared" si="193"/>
        <v/>
      </c>
      <c r="AB932" s="1050" t="str">
        <f t="shared" si="194"/>
        <v/>
      </c>
      <c r="AD932" s="1052" t="str">
        <f t="shared" si="195"/>
        <v/>
      </c>
      <c r="AE932" s="1053" t="str">
        <f t="shared" si="196"/>
        <v/>
      </c>
    </row>
    <row r="933" spans="5:31" ht="12.75" customHeight="1">
      <c r="E933" s="1083" t="str">
        <f t="shared" si="185"/>
        <v/>
      </c>
      <c r="H933" s="1079" t="str">
        <f t="shared" si="186"/>
        <v/>
      </c>
      <c r="J933" s="1117" t="str">
        <f t="shared" si="187"/>
        <v>-</v>
      </c>
      <c r="L933" s="1041" t="str">
        <f t="shared" si="188"/>
        <v/>
      </c>
      <c r="W933" s="1046" t="str">
        <f t="shared" si="189"/>
        <v/>
      </c>
      <c r="X933" s="1047"/>
      <c r="Y933" s="1146" t="str">
        <f t="shared" si="191"/>
        <v/>
      </c>
      <c r="Z933" s="1049" t="str">
        <f t="shared" si="192"/>
        <v/>
      </c>
      <c r="AA933" s="1049" t="str">
        <f t="shared" si="193"/>
        <v/>
      </c>
      <c r="AB933" s="1050" t="str">
        <f t="shared" si="194"/>
        <v/>
      </c>
      <c r="AD933" s="1052" t="str">
        <f t="shared" si="195"/>
        <v/>
      </c>
      <c r="AE933" s="1053" t="str">
        <f t="shared" si="196"/>
        <v/>
      </c>
    </row>
    <row r="934" spans="5:31" ht="12.75" customHeight="1">
      <c r="E934" s="1083" t="str">
        <f t="shared" si="185"/>
        <v/>
      </c>
      <c r="H934" s="1079" t="str">
        <f t="shared" si="186"/>
        <v/>
      </c>
      <c r="J934" s="1117" t="str">
        <f t="shared" si="187"/>
        <v>-</v>
      </c>
      <c r="L934" s="1041" t="str">
        <f t="shared" si="188"/>
        <v/>
      </c>
      <c r="W934" s="1046" t="str">
        <f t="shared" si="189"/>
        <v/>
      </c>
      <c r="X934" s="1047"/>
      <c r="Y934" s="1146" t="str">
        <f t="shared" si="191"/>
        <v/>
      </c>
      <c r="Z934" s="1049" t="str">
        <f t="shared" si="192"/>
        <v/>
      </c>
      <c r="AA934" s="1049" t="str">
        <f t="shared" si="193"/>
        <v/>
      </c>
      <c r="AB934" s="1050" t="str">
        <f t="shared" si="194"/>
        <v/>
      </c>
      <c r="AD934" s="1052" t="str">
        <f t="shared" si="195"/>
        <v/>
      </c>
      <c r="AE934" s="1053" t="str">
        <f t="shared" si="196"/>
        <v/>
      </c>
    </row>
    <row r="935" spans="5:31" ht="12.75" customHeight="1">
      <c r="E935" s="1083" t="str">
        <f t="shared" si="185"/>
        <v/>
      </c>
      <c r="H935" s="1079" t="str">
        <f t="shared" si="186"/>
        <v/>
      </c>
      <c r="J935" s="1117" t="str">
        <f t="shared" si="187"/>
        <v>-</v>
      </c>
      <c r="L935" s="1041" t="str">
        <f t="shared" si="188"/>
        <v/>
      </c>
      <c r="W935" s="1046" t="str">
        <f t="shared" si="189"/>
        <v/>
      </c>
      <c r="X935" s="1047"/>
      <c r="Y935" s="1146" t="str">
        <f t="shared" si="191"/>
        <v/>
      </c>
      <c r="Z935" s="1049" t="str">
        <f t="shared" si="192"/>
        <v/>
      </c>
      <c r="AA935" s="1049" t="str">
        <f t="shared" si="193"/>
        <v/>
      </c>
      <c r="AB935" s="1050" t="str">
        <f t="shared" si="194"/>
        <v/>
      </c>
      <c r="AD935" s="1052" t="str">
        <f t="shared" si="195"/>
        <v/>
      </c>
      <c r="AE935" s="1053" t="str">
        <f t="shared" si="196"/>
        <v/>
      </c>
    </row>
    <row r="936" spans="5:31" ht="12.75" customHeight="1">
      <c r="E936" s="1083" t="str">
        <f t="shared" si="185"/>
        <v/>
      </c>
      <c r="H936" s="1079" t="str">
        <f t="shared" si="186"/>
        <v/>
      </c>
      <c r="J936" s="1117" t="str">
        <f t="shared" si="187"/>
        <v>-</v>
      </c>
      <c r="L936" s="1041" t="str">
        <f t="shared" si="188"/>
        <v/>
      </c>
      <c r="W936" s="1046" t="str">
        <f t="shared" si="189"/>
        <v/>
      </c>
      <c r="X936" s="1047"/>
      <c r="Y936" s="1146" t="str">
        <f t="shared" si="191"/>
        <v/>
      </c>
      <c r="Z936" s="1049" t="str">
        <f t="shared" si="192"/>
        <v/>
      </c>
      <c r="AA936" s="1049" t="str">
        <f t="shared" si="193"/>
        <v/>
      </c>
      <c r="AB936" s="1050" t="str">
        <f t="shared" si="194"/>
        <v/>
      </c>
      <c r="AD936" s="1052" t="str">
        <f t="shared" si="195"/>
        <v/>
      </c>
      <c r="AE936" s="1053" t="str">
        <f t="shared" si="196"/>
        <v/>
      </c>
    </row>
    <row r="937" spans="5:31" ht="12.75" customHeight="1">
      <c r="E937" s="1083" t="str">
        <f t="shared" si="185"/>
        <v/>
      </c>
      <c r="H937" s="1079" t="str">
        <f t="shared" si="186"/>
        <v/>
      </c>
      <c r="J937" s="1117" t="str">
        <f t="shared" si="187"/>
        <v>-</v>
      </c>
      <c r="L937" s="1041" t="str">
        <f t="shared" si="188"/>
        <v/>
      </c>
      <c r="W937" s="1046" t="str">
        <f t="shared" si="189"/>
        <v/>
      </c>
      <c r="X937" s="1047"/>
      <c r="Y937" s="1146" t="str">
        <f t="shared" si="191"/>
        <v/>
      </c>
      <c r="Z937" s="1049" t="str">
        <f t="shared" si="192"/>
        <v/>
      </c>
      <c r="AA937" s="1049" t="str">
        <f t="shared" si="193"/>
        <v/>
      </c>
      <c r="AB937" s="1050" t="str">
        <f t="shared" si="194"/>
        <v/>
      </c>
      <c r="AD937" s="1052" t="str">
        <f t="shared" si="195"/>
        <v/>
      </c>
      <c r="AE937" s="1053" t="str">
        <f t="shared" si="196"/>
        <v/>
      </c>
    </row>
    <row r="938" spans="5:31" ht="12.75" customHeight="1">
      <c r="E938" s="1083" t="str">
        <f t="shared" si="185"/>
        <v/>
      </c>
      <c r="H938" s="1079" t="str">
        <f t="shared" si="186"/>
        <v/>
      </c>
      <c r="J938" s="1117" t="str">
        <f t="shared" si="187"/>
        <v>-</v>
      </c>
      <c r="L938" s="1041" t="str">
        <f t="shared" si="188"/>
        <v/>
      </c>
      <c r="W938" s="1046" t="str">
        <f t="shared" si="189"/>
        <v/>
      </c>
      <c r="X938" s="1047"/>
      <c r="Y938" s="1146" t="str">
        <f t="shared" si="191"/>
        <v/>
      </c>
      <c r="Z938" s="1049" t="str">
        <f t="shared" si="192"/>
        <v/>
      </c>
      <c r="AA938" s="1049" t="str">
        <f t="shared" si="193"/>
        <v/>
      </c>
      <c r="AB938" s="1050" t="str">
        <f t="shared" si="194"/>
        <v/>
      </c>
      <c r="AD938" s="1052" t="str">
        <f t="shared" si="195"/>
        <v/>
      </c>
      <c r="AE938" s="1053" t="str">
        <f t="shared" si="196"/>
        <v/>
      </c>
    </row>
    <row r="939" spans="5:31" ht="12.75" customHeight="1">
      <c r="E939" s="1083" t="str">
        <f t="shared" si="185"/>
        <v/>
      </c>
      <c r="H939" s="1079" t="str">
        <f t="shared" si="186"/>
        <v/>
      </c>
      <c r="J939" s="1117" t="str">
        <f t="shared" si="187"/>
        <v>-</v>
      </c>
      <c r="L939" s="1041" t="str">
        <f t="shared" si="188"/>
        <v/>
      </c>
      <c r="W939" s="1046" t="str">
        <f t="shared" si="189"/>
        <v/>
      </c>
      <c r="X939" s="1047"/>
      <c r="Y939" s="1146" t="str">
        <f t="shared" si="191"/>
        <v/>
      </c>
      <c r="Z939" s="1049" t="str">
        <f t="shared" si="192"/>
        <v/>
      </c>
      <c r="AA939" s="1049" t="str">
        <f t="shared" si="193"/>
        <v/>
      </c>
      <c r="AB939" s="1050" t="str">
        <f t="shared" si="194"/>
        <v/>
      </c>
      <c r="AD939" s="1052" t="str">
        <f t="shared" si="195"/>
        <v/>
      </c>
      <c r="AE939" s="1053" t="str">
        <f t="shared" si="196"/>
        <v/>
      </c>
    </row>
    <row r="940" spans="5:31" ht="12.75" customHeight="1">
      <c r="E940" s="1083" t="str">
        <f t="shared" si="185"/>
        <v/>
      </c>
      <c r="H940" s="1079" t="str">
        <f t="shared" si="186"/>
        <v/>
      </c>
      <c r="J940" s="1117" t="str">
        <f t="shared" si="187"/>
        <v>-</v>
      </c>
      <c r="L940" s="1041" t="str">
        <f t="shared" si="188"/>
        <v/>
      </c>
      <c r="W940" s="1046" t="str">
        <f t="shared" si="189"/>
        <v/>
      </c>
      <c r="X940" s="1047"/>
      <c r="Y940" s="1146" t="str">
        <f t="shared" si="191"/>
        <v/>
      </c>
      <c r="Z940" s="1049" t="str">
        <f t="shared" si="192"/>
        <v/>
      </c>
      <c r="AA940" s="1049" t="str">
        <f t="shared" si="193"/>
        <v/>
      </c>
      <c r="AB940" s="1050" t="str">
        <f t="shared" si="194"/>
        <v/>
      </c>
      <c r="AD940" s="1052" t="str">
        <f t="shared" si="195"/>
        <v/>
      </c>
      <c r="AE940" s="1053" t="str">
        <f t="shared" si="196"/>
        <v/>
      </c>
    </row>
    <row r="941" spans="5:31" ht="12.75" customHeight="1">
      <c r="E941" s="1083" t="str">
        <f t="shared" si="185"/>
        <v/>
      </c>
      <c r="H941" s="1079" t="str">
        <f t="shared" si="186"/>
        <v/>
      </c>
      <c r="J941" s="1117" t="str">
        <f t="shared" si="187"/>
        <v>-</v>
      </c>
      <c r="L941" s="1041" t="str">
        <f t="shared" si="188"/>
        <v/>
      </c>
      <c r="W941" s="1046" t="str">
        <f t="shared" si="189"/>
        <v/>
      </c>
      <c r="X941" s="1047"/>
      <c r="Y941" s="1146" t="str">
        <f t="shared" si="191"/>
        <v/>
      </c>
      <c r="Z941" s="1049" t="str">
        <f t="shared" si="192"/>
        <v/>
      </c>
      <c r="AA941" s="1049" t="str">
        <f t="shared" si="193"/>
        <v/>
      </c>
      <c r="AB941" s="1050" t="str">
        <f t="shared" si="194"/>
        <v/>
      </c>
      <c r="AD941" s="1052" t="str">
        <f t="shared" si="195"/>
        <v/>
      </c>
      <c r="AE941" s="1053" t="str">
        <f t="shared" si="196"/>
        <v/>
      </c>
    </row>
    <row r="942" spans="5:31" ht="12.75" customHeight="1">
      <c r="E942" s="1083" t="str">
        <f t="shared" si="185"/>
        <v/>
      </c>
      <c r="H942" s="1079" t="str">
        <f t="shared" si="186"/>
        <v/>
      </c>
      <c r="J942" s="1117" t="str">
        <f t="shared" si="187"/>
        <v>-</v>
      </c>
      <c r="L942" s="1041" t="str">
        <f t="shared" si="188"/>
        <v/>
      </c>
      <c r="W942" s="1046" t="str">
        <f t="shared" si="189"/>
        <v/>
      </c>
      <c r="X942" s="1047"/>
      <c r="Y942" s="1146" t="str">
        <f t="shared" si="191"/>
        <v/>
      </c>
      <c r="Z942" s="1049" t="str">
        <f t="shared" si="192"/>
        <v/>
      </c>
      <c r="AA942" s="1049" t="str">
        <f t="shared" si="193"/>
        <v/>
      </c>
      <c r="AB942" s="1050" t="str">
        <f t="shared" si="194"/>
        <v/>
      </c>
      <c r="AD942" s="1052" t="str">
        <f t="shared" si="195"/>
        <v/>
      </c>
      <c r="AE942" s="1053" t="str">
        <f t="shared" si="196"/>
        <v/>
      </c>
    </row>
    <row r="943" spans="5:31" ht="12.75" customHeight="1">
      <c r="E943" s="1083" t="str">
        <f t="shared" si="185"/>
        <v/>
      </c>
      <c r="H943" s="1079" t="str">
        <f t="shared" si="186"/>
        <v/>
      </c>
      <c r="J943" s="1117" t="str">
        <f t="shared" si="187"/>
        <v>-</v>
      </c>
      <c r="L943" s="1041" t="str">
        <f t="shared" si="188"/>
        <v/>
      </c>
      <c r="W943" s="1046" t="str">
        <f t="shared" si="189"/>
        <v/>
      </c>
      <c r="X943" s="1047"/>
      <c r="Y943" s="1146" t="str">
        <f t="shared" si="191"/>
        <v/>
      </c>
      <c r="Z943" s="1049" t="str">
        <f t="shared" si="192"/>
        <v/>
      </c>
      <c r="AA943" s="1049" t="str">
        <f t="shared" si="193"/>
        <v/>
      </c>
      <c r="AB943" s="1050" t="str">
        <f t="shared" si="194"/>
        <v/>
      </c>
      <c r="AD943" s="1052" t="str">
        <f t="shared" si="195"/>
        <v/>
      </c>
      <c r="AE943" s="1053" t="str">
        <f t="shared" si="196"/>
        <v/>
      </c>
    </row>
    <row r="944" spans="5:31" ht="12.75" customHeight="1">
      <c r="E944" s="1083" t="str">
        <f t="shared" si="185"/>
        <v/>
      </c>
      <c r="H944" s="1079" t="str">
        <f t="shared" si="186"/>
        <v/>
      </c>
      <c r="J944" s="1117" t="str">
        <f t="shared" si="187"/>
        <v>-</v>
      </c>
      <c r="L944" s="1041" t="str">
        <f t="shared" si="188"/>
        <v/>
      </c>
      <c r="W944" s="1046" t="str">
        <f t="shared" si="189"/>
        <v/>
      </c>
      <c r="X944" s="1047"/>
      <c r="Y944" s="1146" t="str">
        <f t="shared" si="191"/>
        <v/>
      </c>
      <c r="Z944" s="1049" t="str">
        <f t="shared" si="192"/>
        <v/>
      </c>
      <c r="AA944" s="1049" t="str">
        <f t="shared" si="193"/>
        <v/>
      </c>
      <c r="AB944" s="1050" t="str">
        <f t="shared" si="194"/>
        <v/>
      </c>
      <c r="AD944" s="1052" t="str">
        <f t="shared" si="195"/>
        <v/>
      </c>
      <c r="AE944" s="1053" t="str">
        <f t="shared" si="196"/>
        <v/>
      </c>
    </row>
    <row r="945" spans="5:31" ht="12.75" customHeight="1">
      <c r="E945" s="1083" t="str">
        <f t="shared" si="185"/>
        <v/>
      </c>
      <c r="H945" s="1079" t="str">
        <f t="shared" si="186"/>
        <v/>
      </c>
      <c r="J945" s="1117" t="str">
        <f t="shared" si="187"/>
        <v>-</v>
      </c>
      <c r="L945" s="1041" t="str">
        <f t="shared" si="188"/>
        <v/>
      </c>
      <c r="W945" s="1046" t="str">
        <f t="shared" si="189"/>
        <v/>
      </c>
      <c r="X945" s="1047"/>
      <c r="Y945" s="1146" t="str">
        <f t="shared" si="191"/>
        <v/>
      </c>
      <c r="Z945" s="1049" t="str">
        <f t="shared" si="192"/>
        <v/>
      </c>
      <c r="AA945" s="1049" t="str">
        <f t="shared" si="193"/>
        <v/>
      </c>
      <c r="AB945" s="1050" t="str">
        <f t="shared" si="194"/>
        <v/>
      </c>
      <c r="AD945" s="1052" t="str">
        <f t="shared" si="195"/>
        <v/>
      </c>
      <c r="AE945" s="1053" t="str">
        <f t="shared" si="196"/>
        <v/>
      </c>
    </row>
    <row r="946" spans="5:31" ht="12.75" customHeight="1">
      <c r="E946" s="1083" t="str">
        <f t="shared" si="185"/>
        <v/>
      </c>
      <c r="H946" s="1079" t="str">
        <f t="shared" si="186"/>
        <v/>
      </c>
      <c r="J946" s="1117" t="str">
        <f t="shared" si="187"/>
        <v>-</v>
      </c>
      <c r="L946" s="1041" t="str">
        <f t="shared" si="188"/>
        <v/>
      </c>
      <c r="W946" s="1046" t="str">
        <f t="shared" si="189"/>
        <v/>
      </c>
      <c r="X946" s="1047"/>
      <c r="Y946" s="1146" t="str">
        <f t="shared" si="191"/>
        <v/>
      </c>
      <c r="Z946" s="1049" t="str">
        <f t="shared" si="192"/>
        <v/>
      </c>
      <c r="AA946" s="1049" t="str">
        <f t="shared" si="193"/>
        <v/>
      </c>
      <c r="AB946" s="1050" t="str">
        <f t="shared" si="194"/>
        <v/>
      </c>
      <c r="AD946" s="1052" t="str">
        <f t="shared" si="195"/>
        <v/>
      </c>
      <c r="AE946" s="1053" t="str">
        <f t="shared" si="196"/>
        <v/>
      </c>
    </row>
    <row r="947" spans="5:31" ht="12.75" customHeight="1">
      <c r="E947" s="1083" t="str">
        <f t="shared" si="185"/>
        <v/>
      </c>
      <c r="H947" s="1079" t="str">
        <f t="shared" si="186"/>
        <v/>
      </c>
      <c r="J947" s="1117" t="str">
        <f t="shared" si="187"/>
        <v>-</v>
      </c>
      <c r="L947" s="1041" t="str">
        <f t="shared" si="188"/>
        <v/>
      </c>
      <c r="W947" s="1046" t="str">
        <f t="shared" si="189"/>
        <v/>
      </c>
      <c r="X947" s="1047"/>
      <c r="Y947" s="1146" t="str">
        <f t="shared" si="191"/>
        <v/>
      </c>
      <c r="Z947" s="1049" t="str">
        <f t="shared" si="192"/>
        <v/>
      </c>
      <c r="AA947" s="1049" t="str">
        <f t="shared" si="193"/>
        <v/>
      </c>
      <c r="AB947" s="1050" t="str">
        <f t="shared" si="194"/>
        <v/>
      </c>
      <c r="AD947" s="1052" t="str">
        <f t="shared" si="195"/>
        <v/>
      </c>
      <c r="AE947" s="1053" t="str">
        <f t="shared" si="196"/>
        <v/>
      </c>
    </row>
    <row r="948" spans="5:31" ht="12.75" customHeight="1">
      <c r="E948" s="1083" t="str">
        <f t="shared" si="185"/>
        <v/>
      </c>
      <c r="H948" s="1079" t="str">
        <f t="shared" si="186"/>
        <v/>
      </c>
      <c r="J948" s="1117" t="str">
        <f t="shared" si="187"/>
        <v>-</v>
      </c>
      <c r="L948" s="1041" t="str">
        <f t="shared" si="188"/>
        <v/>
      </c>
      <c r="W948" s="1046" t="str">
        <f t="shared" si="189"/>
        <v/>
      </c>
      <c r="X948" s="1047"/>
      <c r="Y948" s="1146" t="str">
        <f t="shared" si="191"/>
        <v/>
      </c>
      <c r="Z948" s="1049" t="str">
        <f t="shared" si="192"/>
        <v/>
      </c>
      <c r="AA948" s="1049" t="str">
        <f t="shared" si="193"/>
        <v/>
      </c>
      <c r="AB948" s="1050" t="str">
        <f t="shared" si="194"/>
        <v/>
      </c>
      <c r="AD948" s="1052" t="str">
        <f t="shared" si="195"/>
        <v/>
      </c>
      <c r="AE948" s="1053" t="str">
        <f t="shared" si="196"/>
        <v/>
      </c>
    </row>
    <row r="949" spans="5:31" ht="12.75" customHeight="1">
      <c r="E949" s="1083" t="str">
        <f t="shared" si="185"/>
        <v/>
      </c>
      <c r="H949" s="1079" t="str">
        <f t="shared" si="186"/>
        <v/>
      </c>
      <c r="J949" s="1117" t="str">
        <f t="shared" si="187"/>
        <v>-</v>
      </c>
      <c r="L949" s="1041" t="str">
        <f t="shared" si="188"/>
        <v/>
      </c>
      <c r="W949" s="1046" t="str">
        <f t="shared" si="189"/>
        <v/>
      </c>
      <c r="X949" s="1047"/>
      <c r="Y949" s="1146" t="str">
        <f t="shared" si="191"/>
        <v/>
      </c>
      <c r="Z949" s="1049" t="str">
        <f t="shared" si="192"/>
        <v/>
      </c>
      <c r="AA949" s="1049" t="str">
        <f t="shared" si="193"/>
        <v/>
      </c>
      <c r="AB949" s="1050" t="str">
        <f t="shared" si="194"/>
        <v/>
      </c>
      <c r="AD949" s="1052" t="str">
        <f t="shared" si="195"/>
        <v/>
      </c>
      <c r="AE949" s="1053" t="str">
        <f t="shared" si="196"/>
        <v/>
      </c>
    </row>
    <row r="950" spans="5:31" ht="12.75" customHeight="1">
      <c r="E950" s="1083" t="str">
        <f t="shared" si="185"/>
        <v/>
      </c>
      <c r="H950" s="1079" t="str">
        <f t="shared" si="186"/>
        <v/>
      </c>
      <c r="J950" s="1117" t="str">
        <f t="shared" si="187"/>
        <v>-</v>
      </c>
      <c r="L950" s="1041" t="str">
        <f t="shared" si="188"/>
        <v/>
      </c>
      <c r="W950" s="1046" t="str">
        <f t="shared" si="189"/>
        <v/>
      </c>
      <c r="X950" s="1047"/>
      <c r="Y950" s="1146" t="str">
        <f t="shared" si="191"/>
        <v/>
      </c>
      <c r="Z950" s="1049" t="str">
        <f t="shared" si="192"/>
        <v/>
      </c>
      <c r="AA950" s="1049" t="str">
        <f t="shared" si="193"/>
        <v/>
      </c>
      <c r="AB950" s="1050" t="str">
        <f t="shared" si="194"/>
        <v/>
      </c>
      <c r="AD950" s="1052" t="str">
        <f t="shared" si="195"/>
        <v/>
      </c>
      <c r="AE950" s="1053" t="str">
        <f t="shared" si="196"/>
        <v/>
      </c>
    </row>
    <row r="951" spans="5:31" ht="12.75" customHeight="1">
      <c r="E951" s="1083" t="str">
        <f t="shared" si="185"/>
        <v/>
      </c>
      <c r="H951" s="1079" t="str">
        <f t="shared" si="186"/>
        <v/>
      </c>
      <c r="J951" s="1117" t="str">
        <f t="shared" si="187"/>
        <v>-</v>
      </c>
      <c r="L951" s="1041" t="str">
        <f t="shared" si="188"/>
        <v/>
      </c>
      <c r="W951" s="1046" t="str">
        <f t="shared" si="189"/>
        <v/>
      </c>
      <c r="X951" s="1047"/>
      <c r="Y951" s="1146" t="str">
        <f t="shared" si="191"/>
        <v/>
      </c>
      <c r="Z951" s="1049" t="str">
        <f t="shared" si="192"/>
        <v/>
      </c>
      <c r="AA951" s="1049" t="str">
        <f t="shared" si="193"/>
        <v/>
      </c>
      <c r="AB951" s="1050" t="str">
        <f t="shared" si="194"/>
        <v/>
      </c>
      <c r="AD951" s="1052" t="str">
        <f t="shared" si="195"/>
        <v/>
      </c>
      <c r="AE951" s="1053" t="str">
        <f t="shared" si="196"/>
        <v/>
      </c>
    </row>
    <row r="952" spans="5:31" ht="12.75" customHeight="1">
      <c r="E952" s="1083" t="str">
        <f t="shared" si="185"/>
        <v/>
      </c>
      <c r="H952" s="1079" t="str">
        <f t="shared" si="186"/>
        <v/>
      </c>
      <c r="J952" s="1117" t="str">
        <f t="shared" si="187"/>
        <v>-</v>
      </c>
      <c r="L952" s="1041" t="str">
        <f t="shared" si="188"/>
        <v/>
      </c>
      <c r="W952" s="1046" t="str">
        <f t="shared" si="189"/>
        <v/>
      </c>
      <c r="X952" s="1047"/>
      <c r="Y952" s="1146" t="str">
        <f t="shared" si="191"/>
        <v/>
      </c>
      <c r="Z952" s="1049" t="str">
        <f t="shared" si="192"/>
        <v/>
      </c>
      <c r="AA952" s="1049" t="str">
        <f t="shared" si="193"/>
        <v/>
      </c>
      <c r="AB952" s="1050" t="str">
        <f t="shared" si="194"/>
        <v/>
      </c>
      <c r="AD952" s="1052" t="str">
        <f t="shared" si="195"/>
        <v/>
      </c>
      <c r="AE952" s="1053" t="str">
        <f t="shared" si="196"/>
        <v/>
      </c>
    </row>
    <row r="953" spans="5:31" ht="12.75" customHeight="1">
      <c r="E953" s="1083" t="str">
        <f t="shared" si="185"/>
        <v/>
      </c>
      <c r="H953" s="1079" t="str">
        <f t="shared" si="186"/>
        <v/>
      </c>
      <c r="J953" s="1117" t="str">
        <f t="shared" si="187"/>
        <v>-</v>
      </c>
      <c r="L953" s="1041" t="str">
        <f t="shared" si="188"/>
        <v/>
      </c>
      <c r="W953" s="1046" t="str">
        <f t="shared" si="189"/>
        <v/>
      </c>
      <c r="X953" s="1047"/>
      <c r="Y953" s="1146" t="str">
        <f t="shared" si="191"/>
        <v/>
      </c>
      <c r="Z953" s="1049" t="str">
        <f t="shared" si="192"/>
        <v/>
      </c>
      <c r="AA953" s="1049" t="str">
        <f t="shared" si="193"/>
        <v/>
      </c>
      <c r="AB953" s="1050" t="str">
        <f t="shared" si="194"/>
        <v/>
      </c>
      <c r="AD953" s="1052" t="str">
        <f t="shared" si="195"/>
        <v/>
      </c>
      <c r="AE953" s="1053" t="str">
        <f t="shared" si="196"/>
        <v/>
      </c>
    </row>
    <row r="954" spans="5:31" ht="12.75" customHeight="1">
      <c r="E954" s="1083" t="str">
        <f t="shared" si="185"/>
        <v/>
      </c>
      <c r="H954" s="1079" t="str">
        <f t="shared" si="186"/>
        <v/>
      </c>
      <c r="J954" s="1117" t="str">
        <f t="shared" si="187"/>
        <v>-</v>
      </c>
      <c r="L954" s="1041" t="str">
        <f t="shared" si="188"/>
        <v/>
      </c>
      <c r="W954" s="1046" t="str">
        <f t="shared" si="189"/>
        <v/>
      </c>
      <c r="X954" s="1047"/>
      <c r="Y954" s="1146" t="str">
        <f t="shared" si="191"/>
        <v/>
      </c>
      <c r="Z954" s="1049" t="str">
        <f t="shared" si="192"/>
        <v/>
      </c>
      <c r="AA954" s="1049" t="str">
        <f t="shared" si="193"/>
        <v/>
      </c>
      <c r="AB954" s="1050" t="str">
        <f t="shared" si="194"/>
        <v/>
      </c>
      <c r="AD954" s="1052" t="str">
        <f t="shared" si="195"/>
        <v/>
      </c>
      <c r="AE954" s="1053" t="str">
        <f t="shared" si="196"/>
        <v/>
      </c>
    </row>
    <row r="955" spans="5:31" ht="12.75" customHeight="1">
      <c r="E955" s="1083" t="str">
        <f t="shared" si="185"/>
        <v/>
      </c>
      <c r="H955" s="1079" t="str">
        <f t="shared" si="186"/>
        <v/>
      </c>
      <c r="J955" s="1117" t="str">
        <f t="shared" si="187"/>
        <v>-</v>
      </c>
      <c r="L955" s="1041" t="str">
        <f t="shared" si="188"/>
        <v/>
      </c>
      <c r="W955" s="1046" t="str">
        <f t="shared" si="189"/>
        <v/>
      </c>
      <c r="X955" s="1047"/>
      <c r="Y955" s="1146" t="str">
        <f t="shared" si="191"/>
        <v/>
      </c>
      <c r="Z955" s="1049" t="str">
        <f t="shared" si="192"/>
        <v/>
      </c>
      <c r="AA955" s="1049" t="str">
        <f t="shared" si="193"/>
        <v/>
      </c>
      <c r="AB955" s="1050" t="str">
        <f t="shared" si="194"/>
        <v/>
      </c>
      <c r="AD955" s="1052" t="str">
        <f t="shared" si="195"/>
        <v/>
      </c>
      <c r="AE955" s="1053" t="str">
        <f t="shared" si="196"/>
        <v/>
      </c>
    </row>
    <row r="956" spans="5:31" ht="12.75" customHeight="1">
      <c r="E956" s="1083" t="str">
        <f t="shared" si="185"/>
        <v/>
      </c>
      <c r="H956" s="1079" t="str">
        <f t="shared" si="186"/>
        <v/>
      </c>
      <c r="J956" s="1117" t="str">
        <f t="shared" si="187"/>
        <v>-</v>
      </c>
      <c r="L956" s="1041" t="str">
        <f t="shared" si="188"/>
        <v/>
      </c>
      <c r="W956" s="1046" t="str">
        <f t="shared" si="189"/>
        <v/>
      </c>
      <c r="X956" s="1047"/>
      <c r="Y956" s="1146" t="str">
        <f t="shared" si="191"/>
        <v/>
      </c>
      <c r="Z956" s="1049" t="str">
        <f t="shared" si="192"/>
        <v/>
      </c>
      <c r="AA956" s="1049" t="str">
        <f t="shared" si="193"/>
        <v/>
      </c>
      <c r="AB956" s="1050" t="str">
        <f t="shared" si="194"/>
        <v/>
      </c>
      <c r="AD956" s="1052" t="str">
        <f t="shared" si="195"/>
        <v/>
      </c>
      <c r="AE956" s="1053" t="str">
        <f t="shared" si="196"/>
        <v/>
      </c>
    </row>
    <row r="957" spans="5:31" ht="12.75" customHeight="1">
      <c r="E957" s="1083" t="str">
        <f t="shared" si="185"/>
        <v/>
      </c>
      <c r="H957" s="1079" t="str">
        <f t="shared" si="186"/>
        <v/>
      </c>
      <c r="J957" s="1117" t="str">
        <f t="shared" si="187"/>
        <v>-</v>
      </c>
      <c r="L957" s="1041" t="str">
        <f t="shared" si="188"/>
        <v/>
      </c>
      <c r="W957" s="1046" t="str">
        <f t="shared" si="189"/>
        <v/>
      </c>
      <c r="X957" s="1047"/>
      <c r="Y957" s="1146" t="str">
        <f t="shared" si="191"/>
        <v/>
      </c>
      <c r="Z957" s="1049" t="str">
        <f t="shared" si="192"/>
        <v/>
      </c>
      <c r="AA957" s="1049" t="str">
        <f t="shared" si="193"/>
        <v/>
      </c>
      <c r="AB957" s="1050" t="str">
        <f t="shared" si="194"/>
        <v/>
      </c>
      <c r="AD957" s="1052" t="str">
        <f t="shared" si="195"/>
        <v/>
      </c>
      <c r="AE957" s="1053" t="str">
        <f t="shared" si="196"/>
        <v/>
      </c>
    </row>
    <row r="958" spans="5:31" ht="12.75" customHeight="1">
      <c r="E958" s="1083" t="str">
        <f t="shared" si="185"/>
        <v/>
      </c>
      <c r="H958" s="1079" t="str">
        <f t="shared" si="186"/>
        <v/>
      </c>
      <c r="J958" s="1117" t="str">
        <f t="shared" si="187"/>
        <v>-</v>
      </c>
      <c r="L958" s="1041" t="str">
        <f t="shared" si="188"/>
        <v/>
      </c>
      <c r="W958" s="1046" t="str">
        <f t="shared" si="189"/>
        <v/>
      </c>
      <c r="X958" s="1047"/>
      <c r="Y958" s="1146" t="str">
        <f t="shared" si="191"/>
        <v/>
      </c>
      <c r="Z958" s="1049" t="str">
        <f t="shared" si="192"/>
        <v/>
      </c>
      <c r="AA958" s="1049" t="str">
        <f t="shared" si="193"/>
        <v/>
      </c>
      <c r="AB958" s="1050" t="str">
        <f t="shared" si="194"/>
        <v/>
      </c>
      <c r="AD958" s="1052" t="str">
        <f t="shared" si="195"/>
        <v/>
      </c>
      <c r="AE958" s="1053" t="str">
        <f t="shared" si="196"/>
        <v/>
      </c>
    </row>
    <row r="959" spans="5:31" ht="12.75" customHeight="1">
      <c r="E959" s="1083" t="str">
        <f t="shared" si="185"/>
        <v/>
      </c>
      <c r="H959" s="1079" t="str">
        <f t="shared" si="186"/>
        <v/>
      </c>
      <c r="J959" s="1117" t="str">
        <f t="shared" si="187"/>
        <v>-</v>
      </c>
      <c r="L959" s="1041" t="str">
        <f t="shared" si="188"/>
        <v/>
      </c>
      <c r="W959" s="1046" t="str">
        <f t="shared" si="189"/>
        <v/>
      </c>
      <c r="X959" s="1047"/>
      <c r="Y959" s="1146" t="str">
        <f t="shared" si="191"/>
        <v/>
      </c>
      <c r="Z959" s="1049" t="str">
        <f t="shared" si="192"/>
        <v/>
      </c>
      <c r="AA959" s="1049" t="str">
        <f t="shared" si="193"/>
        <v/>
      </c>
      <c r="AB959" s="1050" t="str">
        <f t="shared" si="194"/>
        <v/>
      </c>
      <c r="AD959" s="1052" t="str">
        <f t="shared" si="195"/>
        <v/>
      </c>
      <c r="AE959" s="1053" t="str">
        <f t="shared" si="196"/>
        <v/>
      </c>
    </row>
    <row r="960" spans="5:31" ht="12.75" customHeight="1">
      <c r="E960" s="1083" t="str">
        <f t="shared" si="185"/>
        <v/>
      </c>
      <c r="H960" s="1079" t="str">
        <f t="shared" si="186"/>
        <v/>
      </c>
      <c r="J960" s="1117" t="str">
        <f t="shared" si="187"/>
        <v>-</v>
      </c>
      <c r="L960" s="1041" t="str">
        <f t="shared" si="188"/>
        <v/>
      </c>
      <c r="W960" s="1046" t="str">
        <f t="shared" si="189"/>
        <v/>
      </c>
      <c r="X960" s="1047"/>
      <c r="Y960" s="1146" t="str">
        <f t="shared" si="191"/>
        <v/>
      </c>
      <c r="Z960" s="1049" t="str">
        <f t="shared" si="192"/>
        <v/>
      </c>
      <c r="AA960" s="1049" t="str">
        <f t="shared" si="193"/>
        <v/>
      </c>
      <c r="AB960" s="1050" t="str">
        <f t="shared" si="194"/>
        <v/>
      </c>
      <c r="AD960" s="1052" t="str">
        <f t="shared" si="195"/>
        <v/>
      </c>
      <c r="AE960" s="1053" t="str">
        <f t="shared" si="196"/>
        <v/>
      </c>
    </row>
    <row r="961" spans="5:31" ht="12.75" customHeight="1">
      <c r="E961" s="1083" t="str">
        <f t="shared" si="185"/>
        <v/>
      </c>
      <c r="H961" s="1079" t="str">
        <f t="shared" si="186"/>
        <v/>
      </c>
      <c r="J961" s="1117" t="str">
        <f t="shared" si="187"/>
        <v>-</v>
      </c>
      <c r="L961" s="1041" t="str">
        <f t="shared" si="188"/>
        <v/>
      </c>
      <c r="W961" s="1046" t="str">
        <f t="shared" si="189"/>
        <v/>
      </c>
      <c r="X961" s="1047"/>
      <c r="Y961" s="1146" t="str">
        <f t="shared" si="191"/>
        <v/>
      </c>
      <c r="Z961" s="1049" t="str">
        <f t="shared" si="192"/>
        <v/>
      </c>
      <c r="AA961" s="1049" t="str">
        <f t="shared" si="193"/>
        <v/>
      </c>
      <c r="AB961" s="1050" t="str">
        <f t="shared" si="194"/>
        <v/>
      </c>
      <c r="AD961" s="1052" t="str">
        <f t="shared" si="195"/>
        <v/>
      </c>
      <c r="AE961" s="1053" t="str">
        <f t="shared" si="196"/>
        <v/>
      </c>
    </row>
    <row r="962" spans="5:31" ht="12.75" customHeight="1">
      <c r="E962" s="1083" t="str">
        <f t="shared" si="185"/>
        <v/>
      </c>
      <c r="H962" s="1079" t="str">
        <f t="shared" si="186"/>
        <v/>
      </c>
      <c r="J962" s="1117" t="str">
        <f t="shared" si="187"/>
        <v>-</v>
      </c>
      <c r="L962" s="1041" t="str">
        <f t="shared" si="188"/>
        <v/>
      </c>
      <c r="W962" s="1046" t="str">
        <f t="shared" si="189"/>
        <v/>
      </c>
      <c r="X962" s="1047"/>
      <c r="Y962" s="1146" t="str">
        <f t="shared" si="191"/>
        <v/>
      </c>
      <c r="Z962" s="1049" t="str">
        <f t="shared" si="192"/>
        <v/>
      </c>
      <c r="AA962" s="1049" t="str">
        <f t="shared" si="193"/>
        <v/>
      </c>
      <c r="AB962" s="1050" t="str">
        <f t="shared" si="194"/>
        <v/>
      </c>
      <c r="AD962" s="1052" t="str">
        <f t="shared" si="195"/>
        <v/>
      </c>
      <c r="AE962" s="1053" t="str">
        <f t="shared" si="196"/>
        <v/>
      </c>
    </row>
    <row r="963" spans="5:31" ht="12.75" customHeight="1">
      <c r="E963" s="1083" t="str">
        <f t="shared" ref="E963:E1026" si="197">IF(D963="","",IF(F963="paid",0,I963-J963))</f>
        <v/>
      </c>
      <c r="H963" s="1079" t="str">
        <f t="shared" ref="H963:H1026" si="198">IFERROR(CHOOSE($X963,"መስከረም","ጥቅምት","ህዳር  ","ታህሳስ ","ጥር ","የካቲት ","መጋቢት ","ሚይዚያ ","ግንቦት ","ሰኔ ","ሐምሌ ","ነሐሴ ","Pagume"),"")</f>
        <v/>
      </c>
      <c r="J963" s="1117" t="str">
        <f t="shared" ref="J963:J1026" si="199">IF(D963="","-",$Q$1-D963)</f>
        <v>-</v>
      </c>
      <c r="L963" s="1041" t="str">
        <f t="shared" ref="L963:L1026" si="200">IF(E963="","",$Q$1+E963)</f>
        <v/>
      </c>
      <c r="W963" s="1046" t="str">
        <f t="shared" ref="W963:W1026" si="201">IF($D963="","",_xlfn.LET(_xlpm.gDate,D963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963" s="1047"/>
      <c r="Y963" s="1146" t="str">
        <f t="shared" ref="Y963:Y1026" si="202">IFERROR(CHOOSE(X963,"መስከረም","ጥቅምት","ህዳር  ","ታህሳስ ","ጥር ","የካቲት ","መጋቢት ","ሚይዚያ ","ግንቦት ","ሰኔ ","ሐምሌ ","ነሐሴ ","Pagume"),"")</f>
        <v/>
      </c>
      <c r="Z963" s="1049" t="str">
        <f t="shared" ref="Z963:Z1026" si="203">IF($K963="","",_xlfn.LET(_xlpm.gDate,K963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963" s="1049" t="str">
        <f t="shared" ref="AA963:AA1026" si="204">IF($Z963="","",TEXT($Z963,"mm"))</f>
        <v/>
      </c>
      <c r="AB963" s="1050" t="str">
        <f t="shared" ref="AB963:AB1026" si="205">IFERROR(CHOOSE(AA963,"መስከረም","ጥቅምት","ህዳር  ","ታህሳስ ","ጥር ","የካቲት ","መጋቢት ","ሚይዚያ ","ግንቦት ","ሰኔ ","ሐምሌ ","ነሐሴ ","Pagume"),"")</f>
        <v/>
      </c>
      <c r="AD963" s="1052" t="str">
        <f t="shared" ref="AD963:AD1026" si="206">IF($D963="","",YEAR(D963)&amp;"-W"&amp;WEEKNUM(D963,2))</f>
        <v/>
      </c>
      <c r="AE963" s="1053" t="str">
        <f t="shared" ref="AE963:AE1026" si="207">IF($K963="","",YEAR(K963)&amp;"-W"&amp;WEEKNUM(K963,2))</f>
        <v/>
      </c>
    </row>
    <row r="964" spans="5:31" ht="12.75" customHeight="1">
      <c r="E964" s="1083" t="str">
        <f t="shared" si="197"/>
        <v/>
      </c>
      <c r="H964" s="1079" t="str">
        <f t="shared" si="198"/>
        <v/>
      </c>
      <c r="J964" s="1117" t="str">
        <f t="shared" si="199"/>
        <v>-</v>
      </c>
      <c r="L964" s="1041" t="str">
        <f t="shared" si="200"/>
        <v/>
      </c>
      <c r="W964" s="1046" t="str">
        <f t="shared" si="201"/>
        <v/>
      </c>
      <c r="X964" s="1047"/>
      <c r="Y964" s="1146" t="str">
        <f t="shared" si="202"/>
        <v/>
      </c>
      <c r="Z964" s="1049" t="str">
        <f t="shared" si="203"/>
        <v/>
      </c>
      <c r="AA964" s="1049" t="str">
        <f t="shared" si="204"/>
        <v/>
      </c>
      <c r="AB964" s="1050" t="str">
        <f t="shared" si="205"/>
        <v/>
      </c>
      <c r="AD964" s="1052" t="str">
        <f t="shared" si="206"/>
        <v/>
      </c>
      <c r="AE964" s="1053" t="str">
        <f t="shared" si="207"/>
        <v/>
      </c>
    </row>
    <row r="965" spans="5:31" ht="12.75" customHeight="1">
      <c r="E965" s="1083" t="str">
        <f t="shared" si="197"/>
        <v/>
      </c>
      <c r="H965" s="1079" t="str">
        <f t="shared" si="198"/>
        <v/>
      </c>
      <c r="J965" s="1117" t="str">
        <f t="shared" si="199"/>
        <v>-</v>
      </c>
      <c r="L965" s="1041" t="str">
        <f t="shared" si="200"/>
        <v/>
      </c>
      <c r="W965" s="1046" t="str">
        <f t="shared" si="201"/>
        <v/>
      </c>
      <c r="X965" s="1047"/>
      <c r="Y965" s="1146" t="str">
        <f t="shared" si="202"/>
        <v/>
      </c>
      <c r="Z965" s="1049" t="str">
        <f t="shared" si="203"/>
        <v/>
      </c>
      <c r="AA965" s="1049" t="str">
        <f t="shared" si="204"/>
        <v/>
      </c>
      <c r="AB965" s="1050" t="str">
        <f t="shared" si="205"/>
        <v/>
      </c>
      <c r="AD965" s="1052" t="str">
        <f t="shared" si="206"/>
        <v/>
      </c>
      <c r="AE965" s="1053" t="str">
        <f t="shared" si="207"/>
        <v/>
      </c>
    </row>
    <row r="966" spans="5:31" ht="12.75" customHeight="1">
      <c r="E966" s="1083" t="str">
        <f t="shared" si="197"/>
        <v/>
      </c>
      <c r="H966" s="1079" t="str">
        <f t="shared" si="198"/>
        <v/>
      </c>
      <c r="J966" s="1117" t="str">
        <f t="shared" si="199"/>
        <v>-</v>
      </c>
      <c r="L966" s="1041" t="str">
        <f t="shared" si="200"/>
        <v/>
      </c>
      <c r="W966" s="1046" t="str">
        <f t="shared" si="201"/>
        <v/>
      </c>
      <c r="X966" s="1047"/>
      <c r="Y966" s="1146" t="str">
        <f t="shared" si="202"/>
        <v/>
      </c>
      <c r="Z966" s="1049" t="str">
        <f t="shared" si="203"/>
        <v/>
      </c>
      <c r="AA966" s="1049" t="str">
        <f t="shared" si="204"/>
        <v/>
      </c>
      <c r="AB966" s="1050" t="str">
        <f t="shared" si="205"/>
        <v/>
      </c>
      <c r="AD966" s="1052" t="str">
        <f t="shared" si="206"/>
        <v/>
      </c>
      <c r="AE966" s="1053" t="str">
        <f t="shared" si="207"/>
        <v/>
      </c>
    </row>
    <row r="967" spans="5:31" ht="12.75" customHeight="1">
      <c r="E967" s="1083" t="str">
        <f t="shared" si="197"/>
        <v/>
      </c>
      <c r="H967" s="1079" t="str">
        <f t="shared" si="198"/>
        <v/>
      </c>
      <c r="J967" s="1117" t="str">
        <f t="shared" si="199"/>
        <v>-</v>
      </c>
      <c r="L967" s="1041" t="str">
        <f t="shared" si="200"/>
        <v/>
      </c>
      <c r="W967" s="1046" t="str">
        <f t="shared" si="201"/>
        <v/>
      </c>
      <c r="X967" s="1047"/>
      <c r="Y967" s="1146" t="str">
        <f t="shared" si="202"/>
        <v/>
      </c>
      <c r="Z967" s="1049" t="str">
        <f t="shared" si="203"/>
        <v/>
      </c>
      <c r="AA967" s="1049" t="str">
        <f t="shared" si="204"/>
        <v/>
      </c>
      <c r="AB967" s="1050" t="str">
        <f t="shared" si="205"/>
        <v/>
      </c>
      <c r="AD967" s="1052" t="str">
        <f t="shared" si="206"/>
        <v/>
      </c>
      <c r="AE967" s="1053" t="str">
        <f t="shared" si="207"/>
        <v/>
      </c>
    </row>
    <row r="968" spans="5:31" ht="12.75" customHeight="1">
      <c r="E968" s="1083" t="str">
        <f t="shared" si="197"/>
        <v/>
      </c>
      <c r="H968" s="1079" t="str">
        <f t="shared" si="198"/>
        <v/>
      </c>
      <c r="J968" s="1117" t="str">
        <f t="shared" si="199"/>
        <v>-</v>
      </c>
      <c r="L968" s="1041" t="str">
        <f t="shared" si="200"/>
        <v/>
      </c>
      <c r="W968" s="1046" t="str">
        <f t="shared" si="201"/>
        <v/>
      </c>
      <c r="X968" s="1047"/>
      <c r="Y968" s="1146" t="str">
        <f t="shared" si="202"/>
        <v/>
      </c>
      <c r="Z968" s="1049" t="str">
        <f t="shared" si="203"/>
        <v/>
      </c>
      <c r="AA968" s="1049" t="str">
        <f t="shared" si="204"/>
        <v/>
      </c>
      <c r="AB968" s="1050" t="str">
        <f t="shared" si="205"/>
        <v/>
      </c>
      <c r="AD968" s="1052" t="str">
        <f t="shared" si="206"/>
        <v/>
      </c>
      <c r="AE968" s="1053" t="str">
        <f t="shared" si="207"/>
        <v/>
      </c>
    </row>
    <row r="969" spans="5:31" ht="12.75" customHeight="1">
      <c r="E969" s="1083" t="str">
        <f t="shared" si="197"/>
        <v/>
      </c>
      <c r="H969" s="1079" t="str">
        <f t="shared" si="198"/>
        <v/>
      </c>
      <c r="J969" s="1117" t="str">
        <f t="shared" si="199"/>
        <v>-</v>
      </c>
      <c r="L969" s="1041" t="str">
        <f t="shared" si="200"/>
        <v/>
      </c>
      <c r="W969" s="1046" t="str">
        <f t="shared" si="201"/>
        <v/>
      </c>
      <c r="X969" s="1047"/>
      <c r="Y969" s="1146" t="str">
        <f t="shared" si="202"/>
        <v/>
      </c>
      <c r="Z969" s="1049" t="str">
        <f t="shared" si="203"/>
        <v/>
      </c>
      <c r="AA969" s="1049" t="str">
        <f t="shared" si="204"/>
        <v/>
      </c>
      <c r="AB969" s="1050" t="str">
        <f t="shared" si="205"/>
        <v/>
      </c>
      <c r="AD969" s="1052" t="str">
        <f t="shared" si="206"/>
        <v/>
      </c>
      <c r="AE969" s="1053" t="str">
        <f t="shared" si="207"/>
        <v/>
      </c>
    </row>
    <row r="970" spans="5:31" ht="12.75" customHeight="1">
      <c r="E970" s="1083" t="str">
        <f t="shared" si="197"/>
        <v/>
      </c>
      <c r="H970" s="1079" t="str">
        <f t="shared" si="198"/>
        <v/>
      </c>
      <c r="J970" s="1117" t="str">
        <f t="shared" si="199"/>
        <v>-</v>
      </c>
      <c r="L970" s="1041" t="str">
        <f t="shared" si="200"/>
        <v/>
      </c>
      <c r="W970" s="1046" t="str">
        <f t="shared" si="201"/>
        <v/>
      </c>
      <c r="X970" s="1047"/>
      <c r="Y970" s="1146" t="str">
        <f t="shared" si="202"/>
        <v/>
      </c>
      <c r="Z970" s="1049" t="str">
        <f t="shared" si="203"/>
        <v/>
      </c>
      <c r="AA970" s="1049" t="str">
        <f t="shared" si="204"/>
        <v/>
      </c>
      <c r="AB970" s="1050" t="str">
        <f t="shared" si="205"/>
        <v/>
      </c>
      <c r="AD970" s="1052" t="str">
        <f t="shared" si="206"/>
        <v/>
      </c>
      <c r="AE970" s="1053" t="str">
        <f t="shared" si="207"/>
        <v/>
      </c>
    </row>
    <row r="971" spans="5:31" ht="12.75" customHeight="1">
      <c r="E971" s="1083" t="str">
        <f t="shared" si="197"/>
        <v/>
      </c>
      <c r="H971" s="1079" t="str">
        <f t="shared" si="198"/>
        <v/>
      </c>
      <c r="J971" s="1117" t="str">
        <f t="shared" si="199"/>
        <v>-</v>
      </c>
      <c r="L971" s="1041" t="str">
        <f t="shared" si="200"/>
        <v/>
      </c>
      <c r="W971" s="1046" t="str">
        <f t="shared" si="201"/>
        <v/>
      </c>
      <c r="X971" s="1047"/>
      <c r="Y971" s="1146" t="str">
        <f t="shared" si="202"/>
        <v/>
      </c>
      <c r="Z971" s="1049" t="str">
        <f t="shared" si="203"/>
        <v/>
      </c>
      <c r="AA971" s="1049" t="str">
        <f t="shared" si="204"/>
        <v/>
      </c>
      <c r="AB971" s="1050" t="str">
        <f t="shared" si="205"/>
        <v/>
      </c>
      <c r="AD971" s="1052" t="str">
        <f t="shared" si="206"/>
        <v/>
      </c>
      <c r="AE971" s="1053" t="str">
        <f t="shared" si="207"/>
        <v/>
      </c>
    </row>
    <row r="972" spans="5:31" ht="12.75" customHeight="1">
      <c r="E972" s="1083" t="str">
        <f t="shared" si="197"/>
        <v/>
      </c>
      <c r="H972" s="1079" t="str">
        <f t="shared" si="198"/>
        <v/>
      </c>
      <c r="J972" s="1117" t="str">
        <f t="shared" si="199"/>
        <v>-</v>
      </c>
      <c r="L972" s="1041" t="str">
        <f t="shared" si="200"/>
        <v/>
      </c>
      <c r="W972" s="1046" t="str">
        <f t="shared" si="201"/>
        <v/>
      </c>
      <c r="X972" s="1047"/>
      <c r="Y972" s="1146" t="str">
        <f t="shared" si="202"/>
        <v/>
      </c>
      <c r="Z972" s="1049" t="str">
        <f t="shared" si="203"/>
        <v/>
      </c>
      <c r="AA972" s="1049" t="str">
        <f t="shared" si="204"/>
        <v/>
      </c>
      <c r="AB972" s="1050" t="str">
        <f t="shared" si="205"/>
        <v/>
      </c>
      <c r="AD972" s="1052" t="str">
        <f t="shared" si="206"/>
        <v/>
      </c>
      <c r="AE972" s="1053" t="str">
        <f t="shared" si="207"/>
        <v/>
      </c>
    </row>
    <row r="973" spans="5:31" ht="12.75" customHeight="1">
      <c r="E973" s="1083" t="str">
        <f t="shared" si="197"/>
        <v/>
      </c>
      <c r="H973" s="1079" t="str">
        <f t="shared" si="198"/>
        <v/>
      </c>
      <c r="J973" s="1117" t="str">
        <f t="shared" si="199"/>
        <v>-</v>
      </c>
      <c r="L973" s="1041" t="str">
        <f t="shared" si="200"/>
        <v/>
      </c>
      <c r="W973" s="1046" t="str">
        <f t="shared" si="201"/>
        <v/>
      </c>
      <c r="X973" s="1047"/>
      <c r="Y973" s="1146" t="str">
        <f t="shared" si="202"/>
        <v/>
      </c>
      <c r="Z973" s="1049" t="str">
        <f t="shared" si="203"/>
        <v/>
      </c>
      <c r="AA973" s="1049" t="str">
        <f t="shared" si="204"/>
        <v/>
      </c>
      <c r="AB973" s="1050" t="str">
        <f t="shared" si="205"/>
        <v/>
      </c>
      <c r="AD973" s="1052" t="str">
        <f t="shared" si="206"/>
        <v/>
      </c>
      <c r="AE973" s="1053" t="str">
        <f t="shared" si="207"/>
        <v/>
      </c>
    </row>
    <row r="974" spans="5:31" ht="12.75" customHeight="1">
      <c r="E974" s="1083" t="str">
        <f t="shared" si="197"/>
        <v/>
      </c>
      <c r="H974" s="1079" t="str">
        <f t="shared" si="198"/>
        <v/>
      </c>
      <c r="J974" s="1117" t="str">
        <f t="shared" si="199"/>
        <v>-</v>
      </c>
      <c r="L974" s="1041" t="str">
        <f t="shared" si="200"/>
        <v/>
      </c>
      <c r="W974" s="1046" t="str">
        <f t="shared" si="201"/>
        <v/>
      </c>
      <c r="X974" s="1047"/>
      <c r="Y974" s="1146" t="str">
        <f t="shared" si="202"/>
        <v/>
      </c>
      <c r="Z974" s="1049" t="str">
        <f t="shared" si="203"/>
        <v/>
      </c>
      <c r="AA974" s="1049" t="str">
        <f t="shared" si="204"/>
        <v/>
      </c>
      <c r="AB974" s="1050" t="str">
        <f t="shared" si="205"/>
        <v/>
      </c>
      <c r="AD974" s="1052" t="str">
        <f t="shared" si="206"/>
        <v/>
      </c>
      <c r="AE974" s="1053" t="str">
        <f t="shared" si="207"/>
        <v/>
      </c>
    </row>
    <row r="975" spans="5:31" ht="12.75" customHeight="1">
      <c r="E975" s="1083" t="str">
        <f t="shared" si="197"/>
        <v/>
      </c>
      <c r="H975" s="1079" t="str">
        <f t="shared" si="198"/>
        <v/>
      </c>
      <c r="J975" s="1117" t="str">
        <f t="shared" si="199"/>
        <v>-</v>
      </c>
      <c r="L975" s="1041" t="str">
        <f t="shared" si="200"/>
        <v/>
      </c>
      <c r="W975" s="1046" t="str">
        <f t="shared" si="201"/>
        <v/>
      </c>
      <c r="X975" s="1047"/>
      <c r="Y975" s="1146" t="str">
        <f t="shared" si="202"/>
        <v/>
      </c>
      <c r="Z975" s="1049" t="str">
        <f t="shared" si="203"/>
        <v/>
      </c>
      <c r="AA975" s="1049" t="str">
        <f t="shared" si="204"/>
        <v/>
      </c>
      <c r="AB975" s="1050" t="str">
        <f t="shared" si="205"/>
        <v/>
      </c>
      <c r="AD975" s="1052" t="str">
        <f t="shared" si="206"/>
        <v/>
      </c>
      <c r="AE975" s="1053" t="str">
        <f t="shared" si="207"/>
        <v/>
      </c>
    </row>
    <row r="976" spans="5:31" ht="12.75" customHeight="1">
      <c r="E976" s="1083" t="str">
        <f t="shared" si="197"/>
        <v/>
      </c>
      <c r="H976" s="1079" t="str">
        <f t="shared" si="198"/>
        <v/>
      </c>
      <c r="J976" s="1117" t="str">
        <f t="shared" si="199"/>
        <v>-</v>
      </c>
      <c r="L976" s="1041" t="str">
        <f t="shared" si="200"/>
        <v/>
      </c>
      <c r="W976" s="1046" t="str">
        <f t="shared" si="201"/>
        <v/>
      </c>
      <c r="X976" s="1047"/>
      <c r="Y976" s="1146" t="str">
        <f t="shared" si="202"/>
        <v/>
      </c>
      <c r="Z976" s="1049" t="str">
        <f t="shared" si="203"/>
        <v/>
      </c>
      <c r="AA976" s="1049" t="str">
        <f t="shared" si="204"/>
        <v/>
      </c>
      <c r="AB976" s="1050" t="str">
        <f t="shared" si="205"/>
        <v/>
      </c>
      <c r="AD976" s="1052" t="str">
        <f t="shared" si="206"/>
        <v/>
      </c>
      <c r="AE976" s="1053" t="str">
        <f t="shared" si="207"/>
        <v/>
      </c>
    </row>
    <row r="977" spans="5:31" ht="12.75" customHeight="1">
      <c r="E977" s="1083" t="str">
        <f t="shared" si="197"/>
        <v/>
      </c>
      <c r="H977" s="1079" t="str">
        <f t="shared" si="198"/>
        <v/>
      </c>
      <c r="J977" s="1117" t="str">
        <f t="shared" si="199"/>
        <v>-</v>
      </c>
      <c r="L977" s="1041" t="str">
        <f t="shared" si="200"/>
        <v/>
      </c>
      <c r="W977" s="1046" t="str">
        <f t="shared" si="201"/>
        <v/>
      </c>
      <c r="X977" s="1047"/>
      <c r="Y977" s="1146" t="str">
        <f t="shared" si="202"/>
        <v/>
      </c>
      <c r="Z977" s="1049" t="str">
        <f t="shared" si="203"/>
        <v/>
      </c>
      <c r="AA977" s="1049" t="str">
        <f t="shared" si="204"/>
        <v/>
      </c>
      <c r="AB977" s="1050" t="str">
        <f t="shared" si="205"/>
        <v/>
      </c>
      <c r="AD977" s="1052" t="str">
        <f t="shared" si="206"/>
        <v/>
      </c>
      <c r="AE977" s="1053" t="str">
        <f t="shared" si="207"/>
        <v/>
      </c>
    </row>
    <row r="978" spans="5:31" ht="12.75" customHeight="1">
      <c r="E978" s="1083" t="str">
        <f t="shared" si="197"/>
        <v/>
      </c>
      <c r="H978" s="1079" t="str">
        <f t="shared" si="198"/>
        <v/>
      </c>
      <c r="J978" s="1117" t="str">
        <f t="shared" si="199"/>
        <v>-</v>
      </c>
      <c r="L978" s="1041" t="str">
        <f t="shared" si="200"/>
        <v/>
      </c>
      <c r="W978" s="1046" t="str">
        <f t="shared" si="201"/>
        <v/>
      </c>
      <c r="X978" s="1047"/>
      <c r="Y978" s="1146" t="str">
        <f t="shared" si="202"/>
        <v/>
      </c>
      <c r="Z978" s="1049" t="str">
        <f t="shared" si="203"/>
        <v/>
      </c>
      <c r="AA978" s="1049" t="str">
        <f t="shared" si="204"/>
        <v/>
      </c>
      <c r="AB978" s="1050" t="str">
        <f t="shared" si="205"/>
        <v/>
      </c>
      <c r="AD978" s="1052" t="str">
        <f t="shared" si="206"/>
        <v/>
      </c>
      <c r="AE978" s="1053" t="str">
        <f t="shared" si="207"/>
        <v/>
      </c>
    </row>
    <row r="979" spans="5:31" ht="12.75" customHeight="1">
      <c r="E979" s="1083" t="str">
        <f t="shared" si="197"/>
        <v/>
      </c>
      <c r="H979" s="1079" t="str">
        <f t="shared" si="198"/>
        <v/>
      </c>
      <c r="J979" s="1117" t="str">
        <f t="shared" si="199"/>
        <v>-</v>
      </c>
      <c r="L979" s="1041" t="str">
        <f t="shared" si="200"/>
        <v/>
      </c>
      <c r="W979" s="1046" t="str">
        <f t="shared" si="201"/>
        <v/>
      </c>
      <c r="X979" s="1047"/>
      <c r="Y979" s="1146" t="str">
        <f t="shared" si="202"/>
        <v/>
      </c>
      <c r="Z979" s="1049" t="str">
        <f t="shared" si="203"/>
        <v/>
      </c>
      <c r="AA979" s="1049" t="str">
        <f t="shared" si="204"/>
        <v/>
      </c>
      <c r="AB979" s="1050" t="str">
        <f t="shared" si="205"/>
        <v/>
      </c>
      <c r="AD979" s="1052" t="str">
        <f t="shared" si="206"/>
        <v/>
      </c>
      <c r="AE979" s="1053" t="str">
        <f t="shared" si="207"/>
        <v/>
      </c>
    </row>
    <row r="980" spans="5:31" ht="12.75" customHeight="1">
      <c r="E980" s="1083" t="str">
        <f t="shared" si="197"/>
        <v/>
      </c>
      <c r="H980" s="1079" t="str">
        <f t="shared" si="198"/>
        <v/>
      </c>
      <c r="J980" s="1117" t="str">
        <f t="shared" si="199"/>
        <v>-</v>
      </c>
      <c r="L980" s="1041" t="str">
        <f t="shared" si="200"/>
        <v/>
      </c>
      <c r="W980" s="1046" t="str">
        <f t="shared" si="201"/>
        <v/>
      </c>
      <c r="X980" s="1047"/>
      <c r="Y980" s="1146" t="str">
        <f t="shared" si="202"/>
        <v/>
      </c>
      <c r="Z980" s="1049" t="str">
        <f t="shared" si="203"/>
        <v/>
      </c>
      <c r="AA980" s="1049" t="str">
        <f t="shared" si="204"/>
        <v/>
      </c>
      <c r="AB980" s="1050" t="str">
        <f t="shared" si="205"/>
        <v/>
      </c>
      <c r="AD980" s="1052" t="str">
        <f t="shared" si="206"/>
        <v/>
      </c>
      <c r="AE980" s="1053" t="str">
        <f t="shared" si="207"/>
        <v/>
      </c>
    </row>
    <row r="981" spans="5:31" ht="12.75" customHeight="1">
      <c r="E981" s="1083" t="str">
        <f t="shared" si="197"/>
        <v/>
      </c>
      <c r="H981" s="1079" t="str">
        <f t="shared" si="198"/>
        <v/>
      </c>
      <c r="J981" s="1117" t="str">
        <f t="shared" si="199"/>
        <v>-</v>
      </c>
      <c r="L981" s="1041" t="str">
        <f t="shared" si="200"/>
        <v/>
      </c>
      <c r="W981" s="1046" t="str">
        <f t="shared" si="201"/>
        <v/>
      </c>
      <c r="X981" s="1047"/>
      <c r="Y981" s="1146" t="str">
        <f t="shared" si="202"/>
        <v/>
      </c>
      <c r="Z981" s="1049" t="str">
        <f t="shared" si="203"/>
        <v/>
      </c>
      <c r="AA981" s="1049" t="str">
        <f t="shared" si="204"/>
        <v/>
      </c>
      <c r="AB981" s="1050" t="str">
        <f t="shared" si="205"/>
        <v/>
      </c>
      <c r="AD981" s="1052" t="str">
        <f t="shared" si="206"/>
        <v/>
      </c>
      <c r="AE981" s="1053" t="str">
        <f t="shared" si="207"/>
        <v/>
      </c>
    </row>
    <row r="982" spans="5:31" ht="12.75" customHeight="1">
      <c r="E982" s="1083" t="str">
        <f t="shared" si="197"/>
        <v/>
      </c>
      <c r="H982" s="1079" t="str">
        <f t="shared" si="198"/>
        <v/>
      </c>
      <c r="J982" s="1117" t="str">
        <f t="shared" si="199"/>
        <v>-</v>
      </c>
      <c r="L982" s="1041" t="str">
        <f t="shared" si="200"/>
        <v/>
      </c>
      <c r="W982" s="1046" t="str">
        <f t="shared" si="201"/>
        <v/>
      </c>
      <c r="X982" s="1047"/>
      <c r="Y982" s="1146" t="str">
        <f t="shared" si="202"/>
        <v/>
      </c>
      <c r="Z982" s="1049" t="str">
        <f t="shared" si="203"/>
        <v/>
      </c>
      <c r="AA982" s="1049" t="str">
        <f t="shared" si="204"/>
        <v/>
      </c>
      <c r="AB982" s="1050" t="str">
        <f t="shared" si="205"/>
        <v/>
      </c>
      <c r="AD982" s="1052" t="str">
        <f t="shared" si="206"/>
        <v/>
      </c>
      <c r="AE982" s="1053" t="str">
        <f t="shared" si="207"/>
        <v/>
      </c>
    </row>
    <row r="983" spans="5:31" ht="12.75" customHeight="1">
      <c r="E983" s="1083" t="str">
        <f t="shared" si="197"/>
        <v/>
      </c>
      <c r="H983" s="1079" t="str">
        <f t="shared" si="198"/>
        <v/>
      </c>
      <c r="J983" s="1117" t="str">
        <f t="shared" si="199"/>
        <v>-</v>
      </c>
      <c r="L983" s="1041" t="str">
        <f t="shared" si="200"/>
        <v/>
      </c>
      <c r="W983" s="1046" t="str">
        <f t="shared" si="201"/>
        <v/>
      </c>
      <c r="X983" s="1047"/>
      <c r="Y983" s="1146" t="str">
        <f t="shared" si="202"/>
        <v/>
      </c>
      <c r="Z983" s="1049" t="str">
        <f t="shared" si="203"/>
        <v/>
      </c>
      <c r="AA983" s="1049" t="str">
        <f t="shared" si="204"/>
        <v/>
      </c>
      <c r="AB983" s="1050" t="str">
        <f t="shared" si="205"/>
        <v/>
      </c>
      <c r="AD983" s="1052" t="str">
        <f t="shared" si="206"/>
        <v/>
      </c>
      <c r="AE983" s="1053" t="str">
        <f t="shared" si="207"/>
        <v/>
      </c>
    </row>
    <row r="984" spans="5:31" ht="12.75" customHeight="1">
      <c r="E984" s="1083" t="str">
        <f t="shared" si="197"/>
        <v/>
      </c>
      <c r="H984" s="1079" t="str">
        <f t="shared" si="198"/>
        <v/>
      </c>
      <c r="J984" s="1117" t="str">
        <f t="shared" si="199"/>
        <v>-</v>
      </c>
      <c r="L984" s="1041" t="str">
        <f t="shared" si="200"/>
        <v/>
      </c>
      <c r="W984" s="1046" t="str">
        <f t="shared" si="201"/>
        <v/>
      </c>
      <c r="X984" s="1047"/>
      <c r="Y984" s="1146" t="str">
        <f t="shared" si="202"/>
        <v/>
      </c>
      <c r="Z984" s="1049" t="str">
        <f t="shared" si="203"/>
        <v/>
      </c>
      <c r="AA984" s="1049" t="str">
        <f t="shared" si="204"/>
        <v/>
      </c>
      <c r="AB984" s="1050" t="str">
        <f t="shared" si="205"/>
        <v/>
      </c>
      <c r="AD984" s="1052" t="str">
        <f t="shared" si="206"/>
        <v/>
      </c>
      <c r="AE984" s="1053" t="str">
        <f t="shared" si="207"/>
        <v/>
      </c>
    </row>
    <row r="985" spans="5:31" ht="12.75" customHeight="1">
      <c r="E985" s="1083" t="str">
        <f t="shared" si="197"/>
        <v/>
      </c>
      <c r="H985" s="1079" t="str">
        <f t="shared" si="198"/>
        <v/>
      </c>
      <c r="J985" s="1117" t="str">
        <f t="shared" si="199"/>
        <v>-</v>
      </c>
      <c r="L985" s="1041" t="str">
        <f t="shared" si="200"/>
        <v/>
      </c>
      <c r="W985" s="1046" t="str">
        <f t="shared" si="201"/>
        <v/>
      </c>
      <c r="X985" s="1047"/>
      <c r="Y985" s="1146" t="str">
        <f t="shared" si="202"/>
        <v/>
      </c>
      <c r="Z985" s="1049" t="str">
        <f t="shared" si="203"/>
        <v/>
      </c>
      <c r="AA985" s="1049" t="str">
        <f t="shared" si="204"/>
        <v/>
      </c>
      <c r="AB985" s="1050" t="str">
        <f t="shared" si="205"/>
        <v/>
      </c>
      <c r="AD985" s="1052" t="str">
        <f t="shared" si="206"/>
        <v/>
      </c>
      <c r="AE985" s="1053" t="str">
        <f t="shared" si="207"/>
        <v/>
      </c>
    </row>
    <row r="986" spans="5:31" ht="12.75" customHeight="1">
      <c r="E986" s="1083" t="str">
        <f t="shared" si="197"/>
        <v/>
      </c>
      <c r="H986" s="1079" t="str">
        <f t="shared" si="198"/>
        <v/>
      </c>
      <c r="J986" s="1117" t="str">
        <f t="shared" si="199"/>
        <v>-</v>
      </c>
      <c r="L986" s="1041" t="str">
        <f t="shared" si="200"/>
        <v/>
      </c>
      <c r="W986" s="1046" t="str">
        <f t="shared" si="201"/>
        <v/>
      </c>
      <c r="X986" s="1047"/>
      <c r="Y986" s="1146" t="str">
        <f t="shared" si="202"/>
        <v/>
      </c>
      <c r="Z986" s="1049" t="str">
        <f t="shared" si="203"/>
        <v/>
      </c>
      <c r="AA986" s="1049" t="str">
        <f t="shared" si="204"/>
        <v/>
      </c>
      <c r="AB986" s="1050" t="str">
        <f t="shared" si="205"/>
        <v/>
      </c>
      <c r="AD986" s="1052" t="str">
        <f t="shared" si="206"/>
        <v/>
      </c>
      <c r="AE986" s="1053" t="str">
        <f t="shared" si="207"/>
        <v/>
      </c>
    </row>
    <row r="987" spans="5:31" ht="12.75" customHeight="1">
      <c r="E987" s="1083" t="str">
        <f t="shared" si="197"/>
        <v/>
      </c>
      <c r="H987" s="1079" t="str">
        <f t="shared" si="198"/>
        <v/>
      </c>
      <c r="J987" s="1117" t="str">
        <f t="shared" si="199"/>
        <v>-</v>
      </c>
      <c r="L987" s="1041" t="str">
        <f t="shared" si="200"/>
        <v/>
      </c>
      <c r="W987" s="1046" t="str">
        <f t="shared" si="201"/>
        <v/>
      </c>
      <c r="X987" s="1047"/>
      <c r="Y987" s="1146" t="str">
        <f t="shared" si="202"/>
        <v/>
      </c>
      <c r="Z987" s="1049" t="str">
        <f t="shared" si="203"/>
        <v/>
      </c>
      <c r="AA987" s="1049" t="str">
        <f t="shared" si="204"/>
        <v/>
      </c>
      <c r="AB987" s="1050" t="str">
        <f t="shared" si="205"/>
        <v/>
      </c>
      <c r="AD987" s="1052" t="str">
        <f t="shared" si="206"/>
        <v/>
      </c>
      <c r="AE987" s="1053" t="str">
        <f t="shared" si="207"/>
        <v/>
      </c>
    </row>
    <row r="988" spans="5:31" ht="12.75" customHeight="1">
      <c r="E988" s="1083" t="str">
        <f t="shared" si="197"/>
        <v/>
      </c>
      <c r="H988" s="1079" t="str">
        <f t="shared" si="198"/>
        <v/>
      </c>
      <c r="J988" s="1117" t="str">
        <f t="shared" si="199"/>
        <v>-</v>
      </c>
      <c r="L988" s="1041" t="str">
        <f t="shared" si="200"/>
        <v/>
      </c>
      <c r="W988" s="1046" t="str">
        <f t="shared" si="201"/>
        <v/>
      </c>
      <c r="X988" s="1047"/>
      <c r="Y988" s="1146" t="str">
        <f t="shared" si="202"/>
        <v/>
      </c>
      <c r="Z988" s="1049" t="str">
        <f t="shared" si="203"/>
        <v/>
      </c>
      <c r="AA988" s="1049" t="str">
        <f t="shared" si="204"/>
        <v/>
      </c>
      <c r="AB988" s="1050" t="str">
        <f t="shared" si="205"/>
        <v/>
      </c>
      <c r="AD988" s="1052" t="str">
        <f t="shared" si="206"/>
        <v/>
      </c>
      <c r="AE988" s="1053" t="str">
        <f t="shared" si="207"/>
        <v/>
      </c>
    </row>
    <row r="989" spans="5:31" ht="12.75" customHeight="1">
      <c r="E989" s="1083" t="str">
        <f t="shared" si="197"/>
        <v/>
      </c>
      <c r="H989" s="1079" t="str">
        <f t="shared" si="198"/>
        <v/>
      </c>
      <c r="J989" s="1117" t="str">
        <f t="shared" si="199"/>
        <v>-</v>
      </c>
      <c r="L989" s="1041" t="str">
        <f t="shared" si="200"/>
        <v/>
      </c>
      <c r="W989" s="1046" t="str">
        <f t="shared" si="201"/>
        <v/>
      </c>
      <c r="X989" s="1047"/>
      <c r="Y989" s="1146" t="str">
        <f t="shared" si="202"/>
        <v/>
      </c>
      <c r="Z989" s="1049" t="str">
        <f t="shared" si="203"/>
        <v/>
      </c>
      <c r="AA989" s="1049" t="str">
        <f t="shared" si="204"/>
        <v/>
      </c>
      <c r="AB989" s="1050" t="str">
        <f t="shared" si="205"/>
        <v/>
      </c>
      <c r="AD989" s="1052" t="str">
        <f t="shared" si="206"/>
        <v/>
      </c>
      <c r="AE989" s="1053" t="str">
        <f t="shared" si="207"/>
        <v/>
      </c>
    </row>
    <row r="990" spans="5:31" ht="12.75" customHeight="1">
      <c r="E990" s="1083" t="str">
        <f t="shared" si="197"/>
        <v/>
      </c>
      <c r="H990" s="1079" t="str">
        <f t="shared" si="198"/>
        <v/>
      </c>
      <c r="J990" s="1117" t="str">
        <f t="shared" si="199"/>
        <v>-</v>
      </c>
      <c r="L990" s="1041" t="str">
        <f t="shared" si="200"/>
        <v/>
      </c>
      <c r="W990" s="1046" t="str">
        <f t="shared" si="201"/>
        <v/>
      </c>
      <c r="X990" s="1047"/>
      <c r="Y990" s="1146" t="str">
        <f t="shared" si="202"/>
        <v/>
      </c>
      <c r="Z990" s="1049" t="str">
        <f t="shared" si="203"/>
        <v/>
      </c>
      <c r="AA990" s="1049" t="str">
        <f t="shared" si="204"/>
        <v/>
      </c>
      <c r="AB990" s="1050" t="str">
        <f t="shared" si="205"/>
        <v/>
      </c>
      <c r="AD990" s="1052" t="str">
        <f t="shared" si="206"/>
        <v/>
      </c>
      <c r="AE990" s="1053" t="str">
        <f t="shared" si="207"/>
        <v/>
      </c>
    </row>
    <row r="991" spans="5:31" ht="12.75" customHeight="1">
      <c r="E991" s="1083" t="str">
        <f t="shared" si="197"/>
        <v/>
      </c>
      <c r="H991" s="1079" t="str">
        <f t="shared" si="198"/>
        <v/>
      </c>
      <c r="J991" s="1117" t="str">
        <f t="shared" si="199"/>
        <v>-</v>
      </c>
      <c r="L991" s="1041" t="str">
        <f t="shared" si="200"/>
        <v/>
      </c>
      <c r="W991" s="1046" t="str">
        <f t="shared" si="201"/>
        <v/>
      </c>
      <c r="X991" s="1047"/>
      <c r="Y991" s="1146" t="str">
        <f t="shared" si="202"/>
        <v/>
      </c>
      <c r="Z991" s="1049" t="str">
        <f t="shared" si="203"/>
        <v/>
      </c>
      <c r="AA991" s="1049" t="str">
        <f t="shared" si="204"/>
        <v/>
      </c>
      <c r="AB991" s="1050" t="str">
        <f t="shared" si="205"/>
        <v/>
      </c>
      <c r="AD991" s="1052" t="str">
        <f t="shared" si="206"/>
        <v/>
      </c>
      <c r="AE991" s="1053" t="str">
        <f t="shared" si="207"/>
        <v/>
      </c>
    </row>
    <row r="992" spans="5:31" ht="12.75" customHeight="1">
      <c r="E992" s="1083" t="str">
        <f t="shared" si="197"/>
        <v/>
      </c>
      <c r="H992" s="1079" t="str">
        <f t="shared" si="198"/>
        <v/>
      </c>
      <c r="J992" s="1117" t="str">
        <f t="shared" si="199"/>
        <v>-</v>
      </c>
      <c r="L992" s="1041" t="str">
        <f t="shared" si="200"/>
        <v/>
      </c>
      <c r="W992" s="1046" t="str">
        <f t="shared" si="201"/>
        <v/>
      </c>
      <c r="X992" s="1047"/>
      <c r="Y992" s="1146" t="str">
        <f t="shared" si="202"/>
        <v/>
      </c>
      <c r="Z992" s="1049" t="str">
        <f t="shared" si="203"/>
        <v/>
      </c>
      <c r="AA992" s="1049" t="str">
        <f t="shared" si="204"/>
        <v/>
      </c>
      <c r="AB992" s="1050" t="str">
        <f t="shared" si="205"/>
        <v/>
      </c>
      <c r="AD992" s="1052" t="str">
        <f t="shared" si="206"/>
        <v/>
      </c>
      <c r="AE992" s="1053" t="str">
        <f t="shared" si="207"/>
        <v/>
      </c>
    </row>
    <row r="993" spans="5:31" ht="12.75" customHeight="1">
      <c r="E993" s="1083" t="str">
        <f t="shared" si="197"/>
        <v/>
      </c>
      <c r="H993" s="1079" t="str">
        <f t="shared" si="198"/>
        <v/>
      </c>
      <c r="J993" s="1117" t="str">
        <f t="shared" si="199"/>
        <v>-</v>
      </c>
      <c r="L993" s="1041" t="str">
        <f t="shared" si="200"/>
        <v/>
      </c>
      <c r="W993" s="1046" t="str">
        <f t="shared" si="201"/>
        <v/>
      </c>
      <c r="X993" s="1047"/>
      <c r="Y993" s="1146" t="str">
        <f t="shared" si="202"/>
        <v/>
      </c>
      <c r="Z993" s="1049" t="str">
        <f t="shared" si="203"/>
        <v/>
      </c>
      <c r="AA993" s="1049" t="str">
        <f t="shared" si="204"/>
        <v/>
      </c>
      <c r="AB993" s="1050" t="str">
        <f t="shared" si="205"/>
        <v/>
      </c>
      <c r="AD993" s="1052" t="str">
        <f t="shared" si="206"/>
        <v/>
      </c>
      <c r="AE993" s="1053" t="str">
        <f t="shared" si="207"/>
        <v/>
      </c>
    </row>
    <row r="994" spans="5:31" ht="12.75" customHeight="1">
      <c r="E994" s="1083" t="str">
        <f t="shared" si="197"/>
        <v/>
      </c>
      <c r="H994" s="1079" t="str">
        <f t="shared" si="198"/>
        <v/>
      </c>
      <c r="J994" s="1117" t="str">
        <f t="shared" si="199"/>
        <v>-</v>
      </c>
      <c r="L994" s="1041" t="str">
        <f t="shared" si="200"/>
        <v/>
      </c>
      <c r="W994" s="1046" t="str">
        <f t="shared" si="201"/>
        <v/>
      </c>
      <c r="X994" s="1047"/>
      <c r="Y994" s="1146" t="str">
        <f t="shared" si="202"/>
        <v/>
      </c>
      <c r="Z994" s="1049" t="str">
        <f t="shared" si="203"/>
        <v/>
      </c>
      <c r="AA994" s="1049" t="str">
        <f t="shared" si="204"/>
        <v/>
      </c>
      <c r="AB994" s="1050" t="str">
        <f t="shared" si="205"/>
        <v/>
      </c>
      <c r="AD994" s="1052" t="str">
        <f t="shared" si="206"/>
        <v/>
      </c>
      <c r="AE994" s="1053" t="str">
        <f t="shared" si="207"/>
        <v/>
      </c>
    </row>
    <row r="995" spans="5:31" ht="12.75" customHeight="1">
      <c r="E995" s="1083" t="str">
        <f t="shared" si="197"/>
        <v/>
      </c>
      <c r="H995" s="1079" t="str">
        <f t="shared" si="198"/>
        <v/>
      </c>
      <c r="J995" s="1117" t="str">
        <f t="shared" si="199"/>
        <v>-</v>
      </c>
      <c r="L995" s="1041" t="str">
        <f t="shared" si="200"/>
        <v/>
      </c>
      <c r="W995" s="1046" t="str">
        <f t="shared" si="201"/>
        <v/>
      </c>
      <c r="X995" s="1047"/>
      <c r="Y995" s="1146" t="str">
        <f t="shared" si="202"/>
        <v/>
      </c>
      <c r="Z995" s="1049" t="str">
        <f t="shared" si="203"/>
        <v/>
      </c>
      <c r="AA995" s="1049" t="str">
        <f t="shared" si="204"/>
        <v/>
      </c>
      <c r="AB995" s="1050" t="str">
        <f t="shared" si="205"/>
        <v/>
      </c>
      <c r="AD995" s="1052" t="str">
        <f t="shared" si="206"/>
        <v/>
      </c>
      <c r="AE995" s="1053" t="str">
        <f t="shared" si="207"/>
        <v/>
      </c>
    </row>
    <row r="996" spans="5:31" ht="12.75" customHeight="1">
      <c r="E996" s="1083" t="str">
        <f t="shared" si="197"/>
        <v/>
      </c>
      <c r="H996" s="1079" t="str">
        <f t="shared" si="198"/>
        <v/>
      </c>
      <c r="J996" s="1117" t="str">
        <f t="shared" si="199"/>
        <v>-</v>
      </c>
      <c r="L996" s="1041" t="str">
        <f t="shared" si="200"/>
        <v/>
      </c>
      <c r="W996" s="1046" t="str">
        <f t="shared" si="201"/>
        <v/>
      </c>
      <c r="X996" s="1047"/>
      <c r="Y996" s="1146" t="str">
        <f t="shared" si="202"/>
        <v/>
      </c>
      <c r="Z996" s="1049" t="str">
        <f t="shared" si="203"/>
        <v/>
      </c>
      <c r="AA996" s="1049" t="str">
        <f t="shared" si="204"/>
        <v/>
      </c>
      <c r="AB996" s="1050" t="str">
        <f t="shared" si="205"/>
        <v/>
      </c>
      <c r="AD996" s="1052" t="str">
        <f t="shared" si="206"/>
        <v/>
      </c>
      <c r="AE996" s="1053" t="str">
        <f t="shared" si="207"/>
        <v/>
      </c>
    </row>
    <row r="997" spans="5:31" ht="12.75" customHeight="1">
      <c r="E997" s="1083" t="str">
        <f t="shared" si="197"/>
        <v/>
      </c>
      <c r="H997" s="1079" t="str">
        <f t="shared" si="198"/>
        <v/>
      </c>
      <c r="J997" s="1117" t="str">
        <f t="shared" si="199"/>
        <v>-</v>
      </c>
      <c r="L997" s="1041" t="str">
        <f t="shared" si="200"/>
        <v/>
      </c>
      <c r="W997" s="1046" t="str">
        <f t="shared" si="201"/>
        <v/>
      </c>
      <c r="X997" s="1047"/>
      <c r="Y997" s="1146" t="str">
        <f t="shared" si="202"/>
        <v/>
      </c>
      <c r="Z997" s="1049" t="str">
        <f t="shared" si="203"/>
        <v/>
      </c>
      <c r="AA997" s="1049" t="str">
        <f t="shared" si="204"/>
        <v/>
      </c>
      <c r="AB997" s="1050" t="str">
        <f t="shared" si="205"/>
        <v/>
      </c>
      <c r="AD997" s="1052" t="str">
        <f t="shared" si="206"/>
        <v/>
      </c>
      <c r="AE997" s="1053" t="str">
        <f t="shared" si="207"/>
        <v/>
      </c>
    </row>
    <row r="998" spans="5:31" ht="12.75" customHeight="1">
      <c r="E998" s="1083" t="str">
        <f t="shared" si="197"/>
        <v/>
      </c>
      <c r="H998" s="1079" t="str">
        <f t="shared" si="198"/>
        <v/>
      </c>
      <c r="J998" s="1117" t="str">
        <f t="shared" si="199"/>
        <v>-</v>
      </c>
      <c r="L998" s="1041" t="str">
        <f t="shared" si="200"/>
        <v/>
      </c>
      <c r="W998" s="1046" t="str">
        <f t="shared" si="201"/>
        <v/>
      </c>
      <c r="X998" s="1047"/>
      <c r="Y998" s="1146" t="str">
        <f t="shared" si="202"/>
        <v/>
      </c>
      <c r="Z998" s="1049" t="str">
        <f t="shared" si="203"/>
        <v/>
      </c>
      <c r="AA998" s="1049" t="str">
        <f t="shared" si="204"/>
        <v/>
      </c>
      <c r="AB998" s="1050" t="str">
        <f t="shared" si="205"/>
        <v/>
      </c>
      <c r="AD998" s="1052" t="str">
        <f t="shared" si="206"/>
        <v/>
      </c>
      <c r="AE998" s="1053" t="str">
        <f t="shared" si="207"/>
        <v/>
      </c>
    </row>
    <row r="999" spans="5:31" ht="12.75" customHeight="1">
      <c r="E999" s="1083" t="str">
        <f t="shared" si="197"/>
        <v/>
      </c>
      <c r="H999" s="1079" t="str">
        <f t="shared" si="198"/>
        <v/>
      </c>
      <c r="J999" s="1117" t="str">
        <f t="shared" si="199"/>
        <v>-</v>
      </c>
      <c r="L999" s="1041" t="str">
        <f t="shared" si="200"/>
        <v/>
      </c>
      <c r="W999" s="1046" t="str">
        <f t="shared" si="201"/>
        <v/>
      </c>
      <c r="X999" s="1047"/>
      <c r="Y999" s="1146" t="str">
        <f t="shared" si="202"/>
        <v/>
      </c>
      <c r="Z999" s="1049" t="str">
        <f t="shared" si="203"/>
        <v/>
      </c>
      <c r="AA999" s="1049" t="str">
        <f t="shared" si="204"/>
        <v/>
      </c>
      <c r="AB999" s="1050" t="str">
        <f t="shared" si="205"/>
        <v/>
      </c>
      <c r="AD999" s="1052" t="str">
        <f t="shared" si="206"/>
        <v/>
      </c>
      <c r="AE999" s="1053" t="str">
        <f t="shared" si="207"/>
        <v/>
      </c>
    </row>
    <row r="1000" spans="5:31" ht="12.75" customHeight="1">
      <c r="E1000" s="1083" t="str">
        <f t="shared" si="197"/>
        <v/>
      </c>
      <c r="H1000" s="1079" t="str">
        <f t="shared" si="198"/>
        <v/>
      </c>
      <c r="J1000" s="1117" t="str">
        <f t="shared" si="199"/>
        <v>-</v>
      </c>
      <c r="L1000" s="1041" t="str">
        <f t="shared" si="200"/>
        <v/>
      </c>
      <c r="W1000" s="1046" t="str">
        <f t="shared" si="201"/>
        <v/>
      </c>
      <c r="X1000" s="1047"/>
      <c r="Y1000" s="1146" t="str">
        <f t="shared" si="202"/>
        <v/>
      </c>
      <c r="Z1000" s="1049" t="str">
        <f t="shared" si="203"/>
        <v/>
      </c>
      <c r="AA1000" s="1049" t="str">
        <f t="shared" si="204"/>
        <v/>
      </c>
      <c r="AB1000" s="1050" t="str">
        <f t="shared" si="205"/>
        <v/>
      </c>
      <c r="AD1000" s="1052" t="str">
        <f t="shared" si="206"/>
        <v/>
      </c>
      <c r="AE1000" s="1053" t="str">
        <f t="shared" si="207"/>
        <v/>
      </c>
    </row>
    <row r="1001" spans="5:31" ht="12.75" customHeight="1">
      <c r="E1001" s="1083" t="str">
        <f t="shared" si="197"/>
        <v/>
      </c>
      <c r="H1001" s="1079" t="str">
        <f t="shared" si="198"/>
        <v/>
      </c>
      <c r="J1001" s="1117" t="str">
        <f t="shared" si="199"/>
        <v>-</v>
      </c>
      <c r="L1001" s="1041" t="str">
        <f t="shared" si="200"/>
        <v/>
      </c>
      <c r="W1001" s="1046" t="str">
        <f t="shared" si="201"/>
        <v/>
      </c>
      <c r="X1001" s="1047"/>
      <c r="Y1001" s="1146" t="str">
        <f t="shared" si="202"/>
        <v/>
      </c>
      <c r="Z1001" s="1049" t="str">
        <f t="shared" si="203"/>
        <v/>
      </c>
      <c r="AA1001" s="1049" t="str">
        <f t="shared" si="204"/>
        <v/>
      </c>
      <c r="AB1001" s="1050" t="str">
        <f t="shared" si="205"/>
        <v/>
      </c>
      <c r="AD1001" s="1052" t="str">
        <f t="shared" si="206"/>
        <v/>
      </c>
      <c r="AE1001" s="1053" t="str">
        <f t="shared" si="207"/>
        <v/>
      </c>
    </row>
    <row r="1002" spans="5:31" ht="12.75" customHeight="1">
      <c r="E1002" s="1083" t="str">
        <f t="shared" si="197"/>
        <v/>
      </c>
      <c r="H1002" s="1079" t="str">
        <f t="shared" si="198"/>
        <v/>
      </c>
      <c r="J1002" s="1117" t="str">
        <f t="shared" si="199"/>
        <v>-</v>
      </c>
      <c r="L1002" s="1041" t="str">
        <f t="shared" si="200"/>
        <v/>
      </c>
      <c r="W1002" s="1046" t="str">
        <f t="shared" si="201"/>
        <v/>
      </c>
      <c r="X1002" s="1047"/>
      <c r="Y1002" s="1146" t="str">
        <f t="shared" si="202"/>
        <v/>
      </c>
      <c r="Z1002" s="1049" t="str">
        <f t="shared" si="203"/>
        <v/>
      </c>
      <c r="AA1002" s="1049" t="str">
        <f t="shared" si="204"/>
        <v/>
      </c>
      <c r="AB1002" s="1050" t="str">
        <f t="shared" si="205"/>
        <v/>
      </c>
      <c r="AD1002" s="1052" t="str">
        <f t="shared" si="206"/>
        <v/>
      </c>
      <c r="AE1002" s="1053" t="str">
        <f t="shared" si="207"/>
        <v/>
      </c>
    </row>
    <row r="1003" spans="5:31" ht="12.75" customHeight="1">
      <c r="E1003" s="1083" t="str">
        <f t="shared" si="197"/>
        <v/>
      </c>
      <c r="H1003" s="1079" t="str">
        <f t="shared" si="198"/>
        <v/>
      </c>
      <c r="J1003" s="1117" t="str">
        <f t="shared" si="199"/>
        <v>-</v>
      </c>
      <c r="L1003" s="1041" t="str">
        <f t="shared" si="200"/>
        <v/>
      </c>
      <c r="W1003" s="1046" t="str">
        <f t="shared" si="201"/>
        <v/>
      </c>
      <c r="X1003" s="1047"/>
      <c r="Y1003" s="1146" t="str">
        <f t="shared" si="202"/>
        <v/>
      </c>
      <c r="Z1003" s="1049" t="str">
        <f t="shared" si="203"/>
        <v/>
      </c>
      <c r="AA1003" s="1049" t="str">
        <f t="shared" si="204"/>
        <v/>
      </c>
      <c r="AB1003" s="1050" t="str">
        <f t="shared" si="205"/>
        <v/>
      </c>
      <c r="AD1003" s="1052" t="str">
        <f t="shared" si="206"/>
        <v/>
      </c>
      <c r="AE1003" s="1053" t="str">
        <f t="shared" si="207"/>
        <v/>
      </c>
    </row>
    <row r="1004" spans="5:31" ht="12.75" customHeight="1">
      <c r="E1004" s="1083" t="str">
        <f t="shared" si="197"/>
        <v/>
      </c>
      <c r="H1004" s="1079" t="str">
        <f t="shared" si="198"/>
        <v/>
      </c>
      <c r="J1004" s="1117" t="str">
        <f t="shared" si="199"/>
        <v>-</v>
      </c>
      <c r="L1004" s="1041" t="str">
        <f t="shared" si="200"/>
        <v/>
      </c>
      <c r="W1004" s="1046" t="str">
        <f t="shared" si="201"/>
        <v/>
      </c>
      <c r="X1004" s="1047"/>
      <c r="Y1004" s="1146" t="str">
        <f t="shared" si="202"/>
        <v/>
      </c>
      <c r="Z1004" s="1049" t="str">
        <f t="shared" si="203"/>
        <v/>
      </c>
      <c r="AA1004" s="1049" t="str">
        <f t="shared" si="204"/>
        <v/>
      </c>
      <c r="AB1004" s="1050" t="str">
        <f t="shared" si="205"/>
        <v/>
      </c>
      <c r="AD1004" s="1052" t="str">
        <f t="shared" si="206"/>
        <v/>
      </c>
      <c r="AE1004" s="1053" t="str">
        <f t="shared" si="207"/>
        <v/>
      </c>
    </row>
    <row r="1005" spans="5:31" ht="12.75" customHeight="1">
      <c r="E1005" s="1083" t="str">
        <f t="shared" si="197"/>
        <v/>
      </c>
      <c r="H1005" s="1079" t="str">
        <f t="shared" si="198"/>
        <v/>
      </c>
      <c r="J1005" s="1117" t="str">
        <f t="shared" si="199"/>
        <v>-</v>
      </c>
      <c r="L1005" s="1041" t="str">
        <f t="shared" si="200"/>
        <v/>
      </c>
      <c r="W1005" s="1046" t="str">
        <f t="shared" si="201"/>
        <v/>
      </c>
      <c r="X1005" s="1047"/>
      <c r="Y1005" s="1146" t="str">
        <f t="shared" si="202"/>
        <v/>
      </c>
      <c r="Z1005" s="1049" t="str">
        <f t="shared" si="203"/>
        <v/>
      </c>
      <c r="AA1005" s="1049" t="str">
        <f t="shared" si="204"/>
        <v/>
      </c>
      <c r="AB1005" s="1050" t="str">
        <f t="shared" si="205"/>
        <v/>
      </c>
      <c r="AD1005" s="1052" t="str">
        <f t="shared" si="206"/>
        <v/>
      </c>
      <c r="AE1005" s="1053" t="str">
        <f t="shared" si="207"/>
        <v/>
      </c>
    </row>
    <row r="1006" spans="5:31" ht="12.75" customHeight="1">
      <c r="E1006" s="1083" t="str">
        <f t="shared" si="197"/>
        <v/>
      </c>
      <c r="H1006" s="1079" t="str">
        <f t="shared" si="198"/>
        <v/>
      </c>
      <c r="J1006" s="1117" t="str">
        <f t="shared" si="199"/>
        <v>-</v>
      </c>
      <c r="L1006" s="1041" t="str">
        <f t="shared" si="200"/>
        <v/>
      </c>
      <c r="W1006" s="1046" t="str">
        <f t="shared" si="201"/>
        <v/>
      </c>
      <c r="X1006" s="1047"/>
      <c r="Y1006" s="1146" t="str">
        <f t="shared" si="202"/>
        <v/>
      </c>
      <c r="Z1006" s="1049" t="str">
        <f t="shared" si="203"/>
        <v/>
      </c>
      <c r="AA1006" s="1049" t="str">
        <f t="shared" si="204"/>
        <v/>
      </c>
      <c r="AB1006" s="1050" t="str">
        <f t="shared" si="205"/>
        <v/>
      </c>
      <c r="AD1006" s="1052" t="str">
        <f t="shared" si="206"/>
        <v/>
      </c>
      <c r="AE1006" s="1053" t="str">
        <f t="shared" si="207"/>
        <v/>
      </c>
    </row>
    <row r="1007" spans="5:31" ht="12.75" customHeight="1">
      <c r="E1007" s="1083" t="str">
        <f t="shared" si="197"/>
        <v/>
      </c>
      <c r="H1007" s="1079" t="str">
        <f t="shared" si="198"/>
        <v/>
      </c>
      <c r="J1007" s="1117" t="str">
        <f t="shared" si="199"/>
        <v>-</v>
      </c>
      <c r="L1007" s="1041" t="str">
        <f t="shared" si="200"/>
        <v/>
      </c>
      <c r="W1007" s="1046" t="str">
        <f t="shared" si="201"/>
        <v/>
      </c>
      <c r="X1007" s="1047"/>
      <c r="Y1007" s="1146" t="str">
        <f t="shared" si="202"/>
        <v/>
      </c>
      <c r="Z1007" s="1049" t="str">
        <f t="shared" si="203"/>
        <v/>
      </c>
      <c r="AA1007" s="1049" t="str">
        <f t="shared" si="204"/>
        <v/>
      </c>
      <c r="AB1007" s="1050" t="str">
        <f t="shared" si="205"/>
        <v/>
      </c>
      <c r="AD1007" s="1052" t="str">
        <f t="shared" si="206"/>
        <v/>
      </c>
      <c r="AE1007" s="1053" t="str">
        <f t="shared" si="207"/>
        <v/>
      </c>
    </row>
    <row r="1008" spans="5:31" ht="12.75" customHeight="1">
      <c r="E1008" s="1083" t="str">
        <f t="shared" si="197"/>
        <v/>
      </c>
      <c r="H1008" s="1079" t="str">
        <f t="shared" si="198"/>
        <v/>
      </c>
      <c r="J1008" s="1117" t="str">
        <f t="shared" si="199"/>
        <v>-</v>
      </c>
      <c r="L1008" s="1041" t="str">
        <f t="shared" si="200"/>
        <v/>
      </c>
      <c r="W1008" s="1046" t="str">
        <f t="shared" si="201"/>
        <v/>
      </c>
      <c r="X1008" s="1047"/>
      <c r="Y1008" s="1146" t="str">
        <f t="shared" si="202"/>
        <v/>
      </c>
      <c r="Z1008" s="1049" t="str">
        <f t="shared" si="203"/>
        <v/>
      </c>
      <c r="AA1008" s="1049" t="str">
        <f t="shared" si="204"/>
        <v/>
      </c>
      <c r="AB1008" s="1050" t="str">
        <f t="shared" si="205"/>
        <v/>
      </c>
      <c r="AD1008" s="1052" t="str">
        <f t="shared" si="206"/>
        <v/>
      </c>
      <c r="AE1008" s="1053" t="str">
        <f t="shared" si="207"/>
        <v/>
      </c>
    </row>
    <row r="1009" spans="5:31" ht="12.75" customHeight="1">
      <c r="E1009" s="1083" t="str">
        <f t="shared" si="197"/>
        <v/>
      </c>
      <c r="H1009" s="1079" t="str">
        <f t="shared" si="198"/>
        <v/>
      </c>
      <c r="J1009" s="1117" t="str">
        <f t="shared" si="199"/>
        <v>-</v>
      </c>
      <c r="L1009" s="1041" t="str">
        <f t="shared" si="200"/>
        <v/>
      </c>
      <c r="W1009" s="1046" t="str">
        <f t="shared" si="201"/>
        <v/>
      </c>
      <c r="X1009" s="1047"/>
      <c r="Y1009" s="1146" t="str">
        <f t="shared" si="202"/>
        <v/>
      </c>
      <c r="Z1009" s="1049" t="str">
        <f t="shared" si="203"/>
        <v/>
      </c>
      <c r="AA1009" s="1049" t="str">
        <f t="shared" si="204"/>
        <v/>
      </c>
      <c r="AB1009" s="1050" t="str">
        <f t="shared" si="205"/>
        <v/>
      </c>
      <c r="AD1009" s="1052" t="str">
        <f t="shared" si="206"/>
        <v/>
      </c>
      <c r="AE1009" s="1053" t="str">
        <f t="shared" si="207"/>
        <v/>
      </c>
    </row>
    <row r="1010" spans="5:31" ht="12.75" customHeight="1">
      <c r="E1010" s="1083" t="str">
        <f t="shared" si="197"/>
        <v/>
      </c>
      <c r="H1010" s="1079" t="str">
        <f t="shared" si="198"/>
        <v/>
      </c>
      <c r="J1010" s="1117" t="str">
        <f t="shared" si="199"/>
        <v>-</v>
      </c>
      <c r="L1010" s="1041" t="str">
        <f t="shared" si="200"/>
        <v/>
      </c>
      <c r="W1010" s="1046" t="str">
        <f t="shared" si="201"/>
        <v/>
      </c>
      <c r="X1010" s="1047"/>
      <c r="Y1010" s="1146" t="str">
        <f t="shared" si="202"/>
        <v/>
      </c>
      <c r="Z1010" s="1049" t="str">
        <f t="shared" si="203"/>
        <v/>
      </c>
      <c r="AA1010" s="1049" t="str">
        <f t="shared" si="204"/>
        <v/>
      </c>
      <c r="AB1010" s="1050" t="str">
        <f t="shared" si="205"/>
        <v/>
      </c>
      <c r="AD1010" s="1052" t="str">
        <f t="shared" si="206"/>
        <v/>
      </c>
      <c r="AE1010" s="1053" t="str">
        <f t="shared" si="207"/>
        <v/>
      </c>
    </row>
    <row r="1011" spans="5:31" ht="12.75" customHeight="1">
      <c r="E1011" s="1083" t="str">
        <f t="shared" si="197"/>
        <v/>
      </c>
      <c r="H1011" s="1079" t="str">
        <f t="shared" si="198"/>
        <v/>
      </c>
      <c r="J1011" s="1117" t="str">
        <f t="shared" si="199"/>
        <v>-</v>
      </c>
      <c r="L1011" s="1041" t="str">
        <f t="shared" si="200"/>
        <v/>
      </c>
      <c r="W1011" s="1046" t="str">
        <f t="shared" si="201"/>
        <v/>
      </c>
      <c r="X1011" s="1047"/>
      <c r="Y1011" s="1146" t="str">
        <f t="shared" si="202"/>
        <v/>
      </c>
      <c r="Z1011" s="1049" t="str">
        <f t="shared" si="203"/>
        <v/>
      </c>
      <c r="AA1011" s="1049" t="str">
        <f t="shared" si="204"/>
        <v/>
      </c>
      <c r="AB1011" s="1050" t="str">
        <f t="shared" si="205"/>
        <v/>
      </c>
      <c r="AD1011" s="1052" t="str">
        <f t="shared" si="206"/>
        <v/>
      </c>
      <c r="AE1011" s="1053" t="str">
        <f t="shared" si="207"/>
        <v/>
      </c>
    </row>
    <row r="1012" spans="5:31" ht="12.75" customHeight="1">
      <c r="E1012" s="1083" t="str">
        <f t="shared" si="197"/>
        <v/>
      </c>
      <c r="H1012" s="1079" t="str">
        <f t="shared" si="198"/>
        <v/>
      </c>
      <c r="J1012" s="1117" t="str">
        <f t="shared" si="199"/>
        <v>-</v>
      </c>
      <c r="L1012" s="1041" t="str">
        <f t="shared" si="200"/>
        <v/>
      </c>
      <c r="W1012" s="1046" t="str">
        <f t="shared" si="201"/>
        <v/>
      </c>
      <c r="X1012" s="1047"/>
      <c r="Y1012" s="1146" t="str">
        <f t="shared" si="202"/>
        <v/>
      </c>
      <c r="Z1012" s="1049" t="str">
        <f t="shared" si="203"/>
        <v/>
      </c>
      <c r="AA1012" s="1049" t="str">
        <f t="shared" si="204"/>
        <v/>
      </c>
      <c r="AB1012" s="1050" t="str">
        <f t="shared" si="205"/>
        <v/>
      </c>
      <c r="AD1012" s="1052" t="str">
        <f t="shared" si="206"/>
        <v/>
      </c>
      <c r="AE1012" s="1053" t="str">
        <f t="shared" si="207"/>
        <v/>
      </c>
    </row>
    <row r="1013" spans="5:31" ht="12.75" customHeight="1">
      <c r="E1013" s="1083" t="str">
        <f t="shared" si="197"/>
        <v/>
      </c>
      <c r="H1013" s="1079" t="str">
        <f t="shared" si="198"/>
        <v/>
      </c>
      <c r="J1013" s="1117" t="str">
        <f t="shared" si="199"/>
        <v>-</v>
      </c>
      <c r="L1013" s="1041" t="str">
        <f t="shared" si="200"/>
        <v/>
      </c>
      <c r="W1013" s="1046" t="str">
        <f t="shared" si="201"/>
        <v/>
      </c>
      <c r="X1013" s="1047"/>
      <c r="Y1013" s="1146" t="str">
        <f t="shared" si="202"/>
        <v/>
      </c>
      <c r="Z1013" s="1049" t="str">
        <f t="shared" si="203"/>
        <v/>
      </c>
      <c r="AA1013" s="1049" t="str">
        <f t="shared" si="204"/>
        <v/>
      </c>
      <c r="AB1013" s="1050" t="str">
        <f t="shared" si="205"/>
        <v/>
      </c>
      <c r="AD1013" s="1052" t="str">
        <f t="shared" si="206"/>
        <v/>
      </c>
      <c r="AE1013" s="1053" t="str">
        <f t="shared" si="207"/>
        <v/>
      </c>
    </row>
    <row r="1014" spans="5:31" ht="12.75" customHeight="1">
      <c r="E1014" s="1083" t="str">
        <f t="shared" si="197"/>
        <v/>
      </c>
      <c r="H1014" s="1079" t="str">
        <f t="shared" si="198"/>
        <v/>
      </c>
      <c r="J1014" s="1117" t="str">
        <f t="shared" si="199"/>
        <v>-</v>
      </c>
      <c r="L1014" s="1041" t="str">
        <f t="shared" si="200"/>
        <v/>
      </c>
      <c r="W1014" s="1046" t="str">
        <f t="shared" si="201"/>
        <v/>
      </c>
      <c r="X1014" s="1047"/>
      <c r="Y1014" s="1146" t="str">
        <f t="shared" si="202"/>
        <v/>
      </c>
      <c r="Z1014" s="1049" t="str">
        <f t="shared" si="203"/>
        <v/>
      </c>
      <c r="AA1014" s="1049" t="str">
        <f t="shared" si="204"/>
        <v/>
      </c>
      <c r="AB1014" s="1050" t="str">
        <f t="shared" si="205"/>
        <v/>
      </c>
      <c r="AD1014" s="1052" t="str">
        <f t="shared" si="206"/>
        <v/>
      </c>
      <c r="AE1014" s="1053" t="str">
        <f t="shared" si="207"/>
        <v/>
      </c>
    </row>
    <row r="1015" spans="5:31" ht="12.75" customHeight="1">
      <c r="E1015" s="1083" t="str">
        <f t="shared" si="197"/>
        <v/>
      </c>
      <c r="H1015" s="1079" t="str">
        <f t="shared" si="198"/>
        <v/>
      </c>
      <c r="J1015" s="1117" t="str">
        <f t="shared" si="199"/>
        <v>-</v>
      </c>
      <c r="L1015" s="1041" t="str">
        <f t="shared" si="200"/>
        <v/>
      </c>
      <c r="W1015" s="1046" t="str">
        <f t="shared" si="201"/>
        <v/>
      </c>
      <c r="X1015" s="1047"/>
      <c r="Y1015" s="1146" t="str">
        <f t="shared" si="202"/>
        <v/>
      </c>
      <c r="Z1015" s="1049" t="str">
        <f t="shared" si="203"/>
        <v/>
      </c>
      <c r="AA1015" s="1049" t="str">
        <f t="shared" si="204"/>
        <v/>
      </c>
      <c r="AB1015" s="1050" t="str">
        <f t="shared" si="205"/>
        <v/>
      </c>
      <c r="AD1015" s="1052" t="str">
        <f t="shared" si="206"/>
        <v/>
      </c>
      <c r="AE1015" s="1053" t="str">
        <f t="shared" si="207"/>
        <v/>
      </c>
    </row>
    <row r="1016" spans="5:31" ht="12.75" customHeight="1">
      <c r="E1016" s="1083" t="str">
        <f t="shared" si="197"/>
        <v/>
      </c>
      <c r="H1016" s="1079" t="str">
        <f t="shared" si="198"/>
        <v/>
      </c>
      <c r="J1016" s="1117" t="str">
        <f t="shared" si="199"/>
        <v>-</v>
      </c>
      <c r="L1016" s="1041" t="str">
        <f t="shared" si="200"/>
        <v/>
      </c>
      <c r="W1016" s="1046" t="str">
        <f t="shared" si="201"/>
        <v/>
      </c>
      <c r="X1016" s="1047"/>
      <c r="Y1016" s="1146" t="str">
        <f t="shared" si="202"/>
        <v/>
      </c>
      <c r="Z1016" s="1049" t="str">
        <f t="shared" si="203"/>
        <v/>
      </c>
      <c r="AA1016" s="1049" t="str">
        <f t="shared" si="204"/>
        <v/>
      </c>
      <c r="AB1016" s="1050" t="str">
        <f t="shared" si="205"/>
        <v/>
      </c>
      <c r="AD1016" s="1052" t="str">
        <f t="shared" si="206"/>
        <v/>
      </c>
      <c r="AE1016" s="1053" t="str">
        <f t="shared" si="207"/>
        <v/>
      </c>
    </row>
    <row r="1017" spans="5:31" ht="12.75" customHeight="1">
      <c r="E1017" s="1083" t="str">
        <f t="shared" si="197"/>
        <v/>
      </c>
      <c r="H1017" s="1079" t="str">
        <f t="shared" si="198"/>
        <v/>
      </c>
      <c r="J1017" s="1117" t="str">
        <f t="shared" si="199"/>
        <v>-</v>
      </c>
      <c r="L1017" s="1041" t="str">
        <f t="shared" si="200"/>
        <v/>
      </c>
      <c r="W1017" s="1046" t="str">
        <f t="shared" si="201"/>
        <v/>
      </c>
      <c r="X1017" s="1047"/>
      <c r="Y1017" s="1146" t="str">
        <f t="shared" si="202"/>
        <v/>
      </c>
      <c r="Z1017" s="1049" t="str">
        <f t="shared" si="203"/>
        <v/>
      </c>
      <c r="AA1017" s="1049" t="str">
        <f t="shared" si="204"/>
        <v/>
      </c>
      <c r="AB1017" s="1050" t="str">
        <f t="shared" si="205"/>
        <v/>
      </c>
      <c r="AD1017" s="1052" t="str">
        <f t="shared" si="206"/>
        <v/>
      </c>
      <c r="AE1017" s="1053" t="str">
        <f t="shared" si="207"/>
        <v/>
      </c>
    </row>
    <row r="1018" spans="5:31" ht="12.75" customHeight="1">
      <c r="E1018" s="1083" t="str">
        <f t="shared" si="197"/>
        <v/>
      </c>
      <c r="H1018" s="1079" t="str">
        <f t="shared" si="198"/>
        <v/>
      </c>
      <c r="J1018" s="1117" t="str">
        <f t="shared" si="199"/>
        <v>-</v>
      </c>
      <c r="L1018" s="1041" t="str">
        <f t="shared" si="200"/>
        <v/>
      </c>
      <c r="W1018" s="1046" t="str">
        <f t="shared" si="201"/>
        <v/>
      </c>
      <c r="X1018" s="1047"/>
      <c r="Y1018" s="1146" t="str">
        <f t="shared" si="202"/>
        <v/>
      </c>
      <c r="Z1018" s="1049" t="str">
        <f t="shared" si="203"/>
        <v/>
      </c>
      <c r="AA1018" s="1049" t="str">
        <f t="shared" si="204"/>
        <v/>
      </c>
      <c r="AB1018" s="1050" t="str">
        <f t="shared" si="205"/>
        <v/>
      </c>
      <c r="AD1018" s="1052" t="str">
        <f t="shared" si="206"/>
        <v/>
      </c>
      <c r="AE1018" s="1053" t="str">
        <f t="shared" si="207"/>
        <v/>
      </c>
    </row>
    <row r="1019" spans="5:31" ht="12.75" customHeight="1">
      <c r="E1019" s="1083" t="str">
        <f t="shared" si="197"/>
        <v/>
      </c>
      <c r="H1019" s="1079" t="str">
        <f t="shared" si="198"/>
        <v/>
      </c>
      <c r="J1019" s="1117" t="str">
        <f t="shared" si="199"/>
        <v>-</v>
      </c>
      <c r="L1019" s="1041" t="str">
        <f t="shared" si="200"/>
        <v/>
      </c>
      <c r="W1019" s="1046" t="str">
        <f t="shared" si="201"/>
        <v/>
      </c>
      <c r="X1019" s="1047"/>
      <c r="Y1019" s="1146" t="str">
        <f t="shared" si="202"/>
        <v/>
      </c>
      <c r="Z1019" s="1049" t="str">
        <f t="shared" si="203"/>
        <v/>
      </c>
      <c r="AA1019" s="1049" t="str">
        <f t="shared" si="204"/>
        <v/>
      </c>
      <c r="AB1019" s="1050" t="str">
        <f t="shared" si="205"/>
        <v/>
      </c>
      <c r="AD1019" s="1052" t="str">
        <f t="shared" si="206"/>
        <v/>
      </c>
      <c r="AE1019" s="1053" t="str">
        <f t="shared" si="207"/>
        <v/>
      </c>
    </row>
    <row r="1020" spans="5:31" ht="12.75" customHeight="1">
      <c r="E1020" s="1083" t="str">
        <f t="shared" si="197"/>
        <v/>
      </c>
      <c r="H1020" s="1079" t="str">
        <f t="shared" si="198"/>
        <v/>
      </c>
      <c r="J1020" s="1117" t="str">
        <f t="shared" si="199"/>
        <v>-</v>
      </c>
      <c r="L1020" s="1041" t="str">
        <f t="shared" si="200"/>
        <v/>
      </c>
      <c r="W1020" s="1046" t="str">
        <f t="shared" si="201"/>
        <v/>
      </c>
      <c r="X1020" s="1047"/>
      <c r="Y1020" s="1146" t="str">
        <f t="shared" si="202"/>
        <v/>
      </c>
      <c r="Z1020" s="1049" t="str">
        <f t="shared" si="203"/>
        <v/>
      </c>
      <c r="AA1020" s="1049" t="str">
        <f t="shared" si="204"/>
        <v/>
      </c>
      <c r="AB1020" s="1050" t="str">
        <f t="shared" si="205"/>
        <v/>
      </c>
      <c r="AD1020" s="1052" t="str">
        <f t="shared" si="206"/>
        <v/>
      </c>
      <c r="AE1020" s="1053" t="str">
        <f t="shared" si="207"/>
        <v/>
      </c>
    </row>
    <row r="1021" spans="5:31" ht="12.75" customHeight="1">
      <c r="E1021" s="1083" t="str">
        <f t="shared" si="197"/>
        <v/>
      </c>
      <c r="H1021" s="1079" t="str">
        <f t="shared" si="198"/>
        <v/>
      </c>
      <c r="J1021" s="1117" t="str">
        <f t="shared" si="199"/>
        <v>-</v>
      </c>
      <c r="L1021" s="1041" t="str">
        <f t="shared" si="200"/>
        <v/>
      </c>
      <c r="W1021" s="1046" t="str">
        <f t="shared" si="201"/>
        <v/>
      </c>
      <c r="X1021" s="1047"/>
      <c r="Y1021" s="1146" t="str">
        <f t="shared" si="202"/>
        <v/>
      </c>
      <c r="Z1021" s="1049" t="str">
        <f t="shared" si="203"/>
        <v/>
      </c>
      <c r="AA1021" s="1049" t="str">
        <f t="shared" si="204"/>
        <v/>
      </c>
      <c r="AB1021" s="1050" t="str">
        <f t="shared" si="205"/>
        <v/>
      </c>
      <c r="AD1021" s="1052" t="str">
        <f t="shared" si="206"/>
        <v/>
      </c>
      <c r="AE1021" s="1053" t="str">
        <f t="shared" si="207"/>
        <v/>
      </c>
    </row>
    <row r="1022" spans="5:31" ht="12.75" customHeight="1">
      <c r="E1022" s="1083" t="str">
        <f t="shared" si="197"/>
        <v/>
      </c>
      <c r="H1022" s="1079" t="str">
        <f t="shared" si="198"/>
        <v/>
      </c>
      <c r="J1022" s="1117" t="str">
        <f t="shared" si="199"/>
        <v>-</v>
      </c>
      <c r="L1022" s="1041" t="str">
        <f t="shared" si="200"/>
        <v/>
      </c>
      <c r="W1022" s="1046" t="str">
        <f t="shared" si="201"/>
        <v/>
      </c>
      <c r="X1022" s="1047"/>
      <c r="Y1022" s="1146" t="str">
        <f t="shared" si="202"/>
        <v/>
      </c>
      <c r="Z1022" s="1049" t="str">
        <f t="shared" si="203"/>
        <v/>
      </c>
      <c r="AA1022" s="1049" t="str">
        <f t="shared" si="204"/>
        <v/>
      </c>
      <c r="AB1022" s="1050" t="str">
        <f t="shared" si="205"/>
        <v/>
      </c>
      <c r="AD1022" s="1052" t="str">
        <f t="shared" si="206"/>
        <v/>
      </c>
      <c r="AE1022" s="1053" t="str">
        <f t="shared" si="207"/>
        <v/>
      </c>
    </row>
    <row r="1023" spans="5:31" ht="12.75" customHeight="1">
      <c r="E1023" s="1083" t="str">
        <f t="shared" si="197"/>
        <v/>
      </c>
      <c r="H1023" s="1079" t="str">
        <f t="shared" si="198"/>
        <v/>
      </c>
      <c r="J1023" s="1117" t="str">
        <f t="shared" si="199"/>
        <v>-</v>
      </c>
      <c r="L1023" s="1041" t="str">
        <f t="shared" si="200"/>
        <v/>
      </c>
      <c r="W1023" s="1046" t="str">
        <f t="shared" si="201"/>
        <v/>
      </c>
      <c r="X1023" s="1047"/>
      <c r="Y1023" s="1146" t="str">
        <f t="shared" si="202"/>
        <v/>
      </c>
      <c r="Z1023" s="1049" t="str">
        <f t="shared" si="203"/>
        <v/>
      </c>
      <c r="AA1023" s="1049" t="str">
        <f t="shared" si="204"/>
        <v/>
      </c>
      <c r="AB1023" s="1050" t="str">
        <f t="shared" si="205"/>
        <v/>
      </c>
      <c r="AD1023" s="1052" t="str">
        <f t="shared" si="206"/>
        <v/>
      </c>
      <c r="AE1023" s="1053" t="str">
        <f t="shared" si="207"/>
        <v/>
      </c>
    </row>
    <row r="1024" spans="5:31" ht="12.75" customHeight="1">
      <c r="E1024" s="1083" t="str">
        <f t="shared" si="197"/>
        <v/>
      </c>
      <c r="H1024" s="1079" t="str">
        <f t="shared" si="198"/>
        <v/>
      </c>
      <c r="J1024" s="1117" t="str">
        <f t="shared" si="199"/>
        <v>-</v>
      </c>
      <c r="L1024" s="1041" t="str">
        <f t="shared" si="200"/>
        <v/>
      </c>
      <c r="W1024" s="1046" t="str">
        <f t="shared" si="201"/>
        <v/>
      </c>
      <c r="X1024" s="1047"/>
      <c r="Y1024" s="1146" t="str">
        <f t="shared" si="202"/>
        <v/>
      </c>
      <c r="Z1024" s="1049" t="str">
        <f t="shared" si="203"/>
        <v/>
      </c>
      <c r="AA1024" s="1049" t="str">
        <f t="shared" si="204"/>
        <v/>
      </c>
      <c r="AB1024" s="1050" t="str">
        <f t="shared" si="205"/>
        <v/>
      </c>
      <c r="AD1024" s="1052" t="str">
        <f t="shared" si="206"/>
        <v/>
      </c>
      <c r="AE1024" s="1053" t="str">
        <f t="shared" si="207"/>
        <v/>
      </c>
    </row>
    <row r="1025" spans="5:31" ht="12.75" customHeight="1">
      <c r="E1025" s="1083" t="str">
        <f t="shared" si="197"/>
        <v/>
      </c>
      <c r="H1025" s="1079" t="str">
        <f t="shared" si="198"/>
        <v/>
      </c>
      <c r="J1025" s="1117" t="str">
        <f t="shared" si="199"/>
        <v>-</v>
      </c>
      <c r="L1025" s="1041" t="str">
        <f t="shared" si="200"/>
        <v/>
      </c>
      <c r="W1025" s="1046" t="str">
        <f t="shared" si="201"/>
        <v/>
      </c>
      <c r="X1025" s="1047"/>
      <c r="Y1025" s="1146" t="str">
        <f t="shared" si="202"/>
        <v/>
      </c>
      <c r="Z1025" s="1049" t="str">
        <f t="shared" si="203"/>
        <v/>
      </c>
      <c r="AA1025" s="1049" t="str">
        <f t="shared" si="204"/>
        <v/>
      </c>
      <c r="AB1025" s="1050" t="str">
        <f t="shared" si="205"/>
        <v/>
      </c>
      <c r="AD1025" s="1052" t="str">
        <f t="shared" si="206"/>
        <v/>
      </c>
      <c r="AE1025" s="1053" t="str">
        <f t="shared" si="207"/>
        <v/>
      </c>
    </row>
    <row r="1026" spans="5:31" ht="12.75" customHeight="1">
      <c r="E1026" s="1083" t="str">
        <f t="shared" si="197"/>
        <v/>
      </c>
      <c r="H1026" s="1079" t="str">
        <f t="shared" si="198"/>
        <v/>
      </c>
      <c r="J1026" s="1117" t="str">
        <f t="shared" si="199"/>
        <v>-</v>
      </c>
      <c r="L1026" s="1041" t="str">
        <f t="shared" si="200"/>
        <v/>
      </c>
      <c r="W1026" s="1046" t="str">
        <f t="shared" si="201"/>
        <v/>
      </c>
      <c r="X1026" s="1047"/>
      <c r="Y1026" s="1146" t="str">
        <f t="shared" si="202"/>
        <v/>
      </c>
      <c r="Z1026" s="1049" t="str">
        <f t="shared" si="203"/>
        <v/>
      </c>
      <c r="AA1026" s="1049" t="str">
        <f t="shared" si="204"/>
        <v/>
      </c>
      <c r="AB1026" s="1050" t="str">
        <f t="shared" si="205"/>
        <v/>
      </c>
      <c r="AD1026" s="1052" t="str">
        <f t="shared" si="206"/>
        <v/>
      </c>
      <c r="AE1026" s="1053" t="str">
        <f t="shared" si="207"/>
        <v/>
      </c>
    </row>
    <row r="1027" spans="5:31" ht="12.75" customHeight="1">
      <c r="E1027" s="1083" t="str">
        <f t="shared" ref="E1027:E1090" si="208">IF(D1027="","",IF(F1027="paid",0,I1027-J1027))</f>
        <v/>
      </c>
      <c r="H1027" s="1079" t="str">
        <f t="shared" ref="H1027:H1090" si="209">IFERROR(CHOOSE($X1027,"መስከረም","ጥቅምት","ህዳር  ","ታህሳስ ","ጥር ","የካቲት ","መጋቢት ","ሚይዚያ ","ግንቦት ","ሰኔ ","ሐምሌ ","ነሐሴ ","Pagume"),"")</f>
        <v/>
      </c>
      <c r="J1027" s="1117" t="str">
        <f t="shared" ref="J1027:J1090" si="210">IF(D1027="","-",$Q$1-D1027)</f>
        <v>-</v>
      </c>
      <c r="L1027" s="1041" t="str">
        <f t="shared" ref="L1027:L1090" si="211">IF(E1027="","",$Q$1+E1027)</f>
        <v/>
      </c>
      <c r="W1027" s="1046" t="str">
        <f t="shared" ref="W1027:W1090" si="212">IF($D1027="","",_xlfn.LET(_xlpm.gDate,D1027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027" s="1047"/>
      <c r="Y1027" s="1146" t="str">
        <f t="shared" ref="Y1027:Y1090" si="213">IFERROR(CHOOSE(X1027,"መስከረም","ጥቅምት","ህዳር  ","ታህሳስ ","ጥር ","የካቲት ","መጋቢት ","ሚይዚያ ","ግንቦት ","ሰኔ ","ሐምሌ ","ነሐሴ ","Pagume"),"")</f>
        <v/>
      </c>
      <c r="Z1027" s="1049" t="str">
        <f t="shared" ref="Z1027:Z1090" si="214">IF($K1027="","",_xlfn.LET(_xlpm.gDate,K1027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027" s="1049" t="str">
        <f t="shared" ref="AA1027:AA1090" si="215">IF($Z1027="","",TEXT($Z1027,"mm"))</f>
        <v/>
      </c>
      <c r="AB1027" s="1050" t="str">
        <f t="shared" ref="AB1027:AB1090" si="216">IFERROR(CHOOSE(AA1027,"መስከረም","ጥቅምት","ህዳር  ","ታህሳስ ","ጥር ","የካቲት ","መጋቢት ","ሚይዚያ ","ግንቦት ","ሰኔ ","ሐምሌ ","ነሐሴ ","Pagume"),"")</f>
        <v/>
      </c>
      <c r="AD1027" s="1052" t="str">
        <f t="shared" ref="AD1027:AD1090" si="217">IF($D1027="","",YEAR(D1027)&amp;"-W"&amp;WEEKNUM(D1027,2))</f>
        <v/>
      </c>
      <c r="AE1027" s="1053" t="str">
        <f t="shared" ref="AE1027:AE1090" si="218">IF($K1027="","",YEAR(K1027)&amp;"-W"&amp;WEEKNUM(K1027,2))</f>
        <v/>
      </c>
    </row>
    <row r="1028" spans="5:31" ht="12.75" customHeight="1">
      <c r="E1028" s="1083" t="str">
        <f t="shared" si="208"/>
        <v/>
      </c>
      <c r="H1028" s="1079" t="str">
        <f t="shared" si="209"/>
        <v/>
      </c>
      <c r="J1028" s="1117" t="str">
        <f t="shared" si="210"/>
        <v>-</v>
      </c>
      <c r="L1028" s="1041" t="str">
        <f t="shared" si="211"/>
        <v/>
      </c>
      <c r="W1028" s="1046" t="str">
        <f t="shared" si="212"/>
        <v/>
      </c>
      <c r="X1028" s="1047"/>
      <c r="Y1028" s="1146" t="str">
        <f t="shared" si="213"/>
        <v/>
      </c>
      <c r="Z1028" s="1049" t="str">
        <f t="shared" si="214"/>
        <v/>
      </c>
      <c r="AA1028" s="1049" t="str">
        <f t="shared" si="215"/>
        <v/>
      </c>
      <c r="AB1028" s="1050" t="str">
        <f t="shared" si="216"/>
        <v/>
      </c>
      <c r="AD1028" s="1052" t="str">
        <f t="shared" si="217"/>
        <v/>
      </c>
      <c r="AE1028" s="1053" t="str">
        <f t="shared" si="218"/>
        <v/>
      </c>
    </row>
    <row r="1029" spans="5:31" ht="12.75" customHeight="1">
      <c r="E1029" s="1083" t="str">
        <f t="shared" si="208"/>
        <v/>
      </c>
      <c r="H1029" s="1079" t="str">
        <f t="shared" si="209"/>
        <v/>
      </c>
      <c r="J1029" s="1117" t="str">
        <f t="shared" si="210"/>
        <v>-</v>
      </c>
      <c r="L1029" s="1041" t="str">
        <f t="shared" si="211"/>
        <v/>
      </c>
      <c r="W1029" s="1046" t="str">
        <f t="shared" si="212"/>
        <v/>
      </c>
      <c r="X1029" s="1047"/>
      <c r="Y1029" s="1146" t="str">
        <f t="shared" si="213"/>
        <v/>
      </c>
      <c r="Z1029" s="1049" t="str">
        <f t="shared" si="214"/>
        <v/>
      </c>
      <c r="AA1029" s="1049" t="str">
        <f t="shared" si="215"/>
        <v/>
      </c>
      <c r="AB1029" s="1050" t="str">
        <f t="shared" si="216"/>
        <v/>
      </c>
      <c r="AD1029" s="1052" t="str">
        <f t="shared" si="217"/>
        <v/>
      </c>
      <c r="AE1029" s="1053" t="str">
        <f t="shared" si="218"/>
        <v/>
      </c>
    </row>
    <row r="1030" spans="5:31" ht="12.75" customHeight="1">
      <c r="E1030" s="1083" t="str">
        <f t="shared" si="208"/>
        <v/>
      </c>
      <c r="H1030" s="1079" t="str">
        <f t="shared" si="209"/>
        <v/>
      </c>
      <c r="J1030" s="1117" t="str">
        <f t="shared" si="210"/>
        <v>-</v>
      </c>
      <c r="L1030" s="1041" t="str">
        <f t="shared" si="211"/>
        <v/>
      </c>
      <c r="W1030" s="1046" t="str">
        <f t="shared" si="212"/>
        <v/>
      </c>
      <c r="X1030" s="1047"/>
      <c r="Y1030" s="1146" t="str">
        <f t="shared" si="213"/>
        <v/>
      </c>
      <c r="Z1030" s="1049" t="str">
        <f t="shared" si="214"/>
        <v/>
      </c>
      <c r="AA1030" s="1049" t="str">
        <f t="shared" si="215"/>
        <v/>
      </c>
      <c r="AB1030" s="1050" t="str">
        <f t="shared" si="216"/>
        <v/>
      </c>
      <c r="AD1030" s="1052" t="str">
        <f t="shared" si="217"/>
        <v/>
      </c>
      <c r="AE1030" s="1053" t="str">
        <f t="shared" si="218"/>
        <v/>
      </c>
    </row>
    <row r="1031" spans="5:31" ht="12.75" customHeight="1">
      <c r="E1031" s="1083" t="str">
        <f t="shared" si="208"/>
        <v/>
      </c>
      <c r="H1031" s="1079" t="str">
        <f t="shared" si="209"/>
        <v/>
      </c>
      <c r="J1031" s="1117" t="str">
        <f t="shared" si="210"/>
        <v>-</v>
      </c>
      <c r="L1031" s="1041" t="str">
        <f t="shared" si="211"/>
        <v/>
      </c>
      <c r="W1031" s="1046" t="str">
        <f t="shared" si="212"/>
        <v/>
      </c>
      <c r="X1031" s="1047"/>
      <c r="Y1031" s="1146" t="str">
        <f t="shared" si="213"/>
        <v/>
      </c>
      <c r="Z1031" s="1049" t="str">
        <f t="shared" si="214"/>
        <v/>
      </c>
      <c r="AA1031" s="1049" t="str">
        <f t="shared" si="215"/>
        <v/>
      </c>
      <c r="AB1031" s="1050" t="str">
        <f t="shared" si="216"/>
        <v/>
      </c>
      <c r="AD1031" s="1052" t="str">
        <f t="shared" si="217"/>
        <v/>
      </c>
      <c r="AE1031" s="1053" t="str">
        <f t="shared" si="218"/>
        <v/>
      </c>
    </row>
    <row r="1032" spans="5:31" ht="12.75" customHeight="1">
      <c r="E1032" s="1083" t="str">
        <f t="shared" si="208"/>
        <v/>
      </c>
      <c r="H1032" s="1079" t="str">
        <f t="shared" si="209"/>
        <v/>
      </c>
      <c r="J1032" s="1117" t="str">
        <f t="shared" si="210"/>
        <v>-</v>
      </c>
      <c r="L1032" s="1041" t="str">
        <f t="shared" si="211"/>
        <v/>
      </c>
      <c r="W1032" s="1046" t="str">
        <f t="shared" si="212"/>
        <v/>
      </c>
      <c r="X1032" s="1047"/>
      <c r="Y1032" s="1146" t="str">
        <f t="shared" si="213"/>
        <v/>
      </c>
      <c r="Z1032" s="1049" t="str">
        <f t="shared" si="214"/>
        <v/>
      </c>
      <c r="AA1032" s="1049" t="str">
        <f t="shared" si="215"/>
        <v/>
      </c>
      <c r="AB1032" s="1050" t="str">
        <f t="shared" si="216"/>
        <v/>
      </c>
      <c r="AD1032" s="1052" t="str">
        <f t="shared" si="217"/>
        <v/>
      </c>
      <c r="AE1032" s="1053" t="str">
        <f t="shared" si="218"/>
        <v/>
      </c>
    </row>
    <row r="1033" spans="5:31" ht="12.75" customHeight="1">
      <c r="E1033" s="1083" t="str">
        <f t="shared" si="208"/>
        <v/>
      </c>
      <c r="H1033" s="1079" t="str">
        <f t="shared" si="209"/>
        <v/>
      </c>
      <c r="J1033" s="1117" t="str">
        <f t="shared" si="210"/>
        <v>-</v>
      </c>
      <c r="L1033" s="1041" t="str">
        <f t="shared" si="211"/>
        <v/>
      </c>
      <c r="W1033" s="1046" t="str">
        <f t="shared" si="212"/>
        <v/>
      </c>
      <c r="X1033" s="1047"/>
      <c r="Y1033" s="1146" t="str">
        <f t="shared" si="213"/>
        <v/>
      </c>
      <c r="Z1033" s="1049" t="str">
        <f t="shared" si="214"/>
        <v/>
      </c>
      <c r="AA1033" s="1049" t="str">
        <f t="shared" si="215"/>
        <v/>
      </c>
      <c r="AB1033" s="1050" t="str">
        <f t="shared" si="216"/>
        <v/>
      </c>
      <c r="AD1033" s="1052" t="str">
        <f t="shared" si="217"/>
        <v/>
      </c>
      <c r="AE1033" s="1053" t="str">
        <f t="shared" si="218"/>
        <v/>
      </c>
    </row>
    <row r="1034" spans="5:31" ht="12.75" customHeight="1">
      <c r="E1034" s="1083" t="str">
        <f t="shared" si="208"/>
        <v/>
      </c>
      <c r="H1034" s="1079" t="str">
        <f t="shared" si="209"/>
        <v/>
      </c>
      <c r="J1034" s="1117" t="str">
        <f t="shared" si="210"/>
        <v>-</v>
      </c>
      <c r="L1034" s="1041" t="str">
        <f t="shared" si="211"/>
        <v/>
      </c>
      <c r="W1034" s="1046" t="str">
        <f t="shared" si="212"/>
        <v/>
      </c>
      <c r="X1034" s="1047"/>
      <c r="Y1034" s="1146" t="str">
        <f t="shared" si="213"/>
        <v/>
      </c>
      <c r="Z1034" s="1049" t="str">
        <f t="shared" si="214"/>
        <v/>
      </c>
      <c r="AA1034" s="1049" t="str">
        <f t="shared" si="215"/>
        <v/>
      </c>
      <c r="AB1034" s="1050" t="str">
        <f t="shared" si="216"/>
        <v/>
      </c>
      <c r="AD1034" s="1052" t="str">
        <f t="shared" si="217"/>
        <v/>
      </c>
      <c r="AE1034" s="1053" t="str">
        <f t="shared" si="218"/>
        <v/>
      </c>
    </row>
    <row r="1035" spans="5:31" ht="12.75" customHeight="1">
      <c r="E1035" s="1083" t="str">
        <f t="shared" si="208"/>
        <v/>
      </c>
      <c r="H1035" s="1079" t="str">
        <f t="shared" si="209"/>
        <v/>
      </c>
      <c r="J1035" s="1117" t="str">
        <f t="shared" si="210"/>
        <v>-</v>
      </c>
      <c r="L1035" s="1041" t="str">
        <f t="shared" si="211"/>
        <v/>
      </c>
      <c r="W1035" s="1046" t="str">
        <f t="shared" si="212"/>
        <v/>
      </c>
      <c r="X1035" s="1047"/>
      <c r="Y1035" s="1146" t="str">
        <f t="shared" si="213"/>
        <v/>
      </c>
      <c r="Z1035" s="1049" t="str">
        <f t="shared" si="214"/>
        <v/>
      </c>
      <c r="AA1035" s="1049" t="str">
        <f t="shared" si="215"/>
        <v/>
      </c>
      <c r="AB1035" s="1050" t="str">
        <f t="shared" si="216"/>
        <v/>
      </c>
      <c r="AD1035" s="1052" t="str">
        <f t="shared" si="217"/>
        <v/>
      </c>
      <c r="AE1035" s="1053" t="str">
        <f t="shared" si="218"/>
        <v/>
      </c>
    </row>
    <row r="1036" spans="5:31" ht="12.75" customHeight="1">
      <c r="E1036" s="1083" t="str">
        <f t="shared" si="208"/>
        <v/>
      </c>
      <c r="H1036" s="1079" t="str">
        <f t="shared" si="209"/>
        <v/>
      </c>
      <c r="J1036" s="1117" t="str">
        <f t="shared" si="210"/>
        <v>-</v>
      </c>
      <c r="L1036" s="1041" t="str">
        <f t="shared" si="211"/>
        <v/>
      </c>
      <c r="W1036" s="1046" t="str">
        <f t="shared" si="212"/>
        <v/>
      </c>
      <c r="X1036" s="1047"/>
      <c r="Y1036" s="1146" t="str">
        <f t="shared" si="213"/>
        <v/>
      </c>
      <c r="Z1036" s="1049" t="str">
        <f t="shared" si="214"/>
        <v/>
      </c>
      <c r="AA1036" s="1049" t="str">
        <f t="shared" si="215"/>
        <v/>
      </c>
      <c r="AB1036" s="1050" t="str">
        <f t="shared" si="216"/>
        <v/>
      </c>
      <c r="AD1036" s="1052" t="str">
        <f t="shared" si="217"/>
        <v/>
      </c>
      <c r="AE1036" s="1053" t="str">
        <f t="shared" si="218"/>
        <v/>
      </c>
    </row>
    <row r="1037" spans="5:31" ht="12.75" customHeight="1">
      <c r="E1037" s="1083" t="str">
        <f t="shared" si="208"/>
        <v/>
      </c>
      <c r="H1037" s="1079" t="str">
        <f t="shared" si="209"/>
        <v/>
      </c>
      <c r="J1037" s="1117" t="str">
        <f t="shared" si="210"/>
        <v>-</v>
      </c>
      <c r="L1037" s="1041" t="str">
        <f t="shared" si="211"/>
        <v/>
      </c>
      <c r="W1037" s="1046" t="str">
        <f t="shared" si="212"/>
        <v/>
      </c>
      <c r="X1037" s="1047"/>
      <c r="Y1037" s="1146" t="str">
        <f t="shared" si="213"/>
        <v/>
      </c>
      <c r="Z1037" s="1049" t="str">
        <f t="shared" si="214"/>
        <v/>
      </c>
      <c r="AA1037" s="1049" t="str">
        <f t="shared" si="215"/>
        <v/>
      </c>
      <c r="AB1037" s="1050" t="str">
        <f t="shared" si="216"/>
        <v/>
      </c>
      <c r="AD1037" s="1052" t="str">
        <f t="shared" si="217"/>
        <v/>
      </c>
      <c r="AE1037" s="1053" t="str">
        <f t="shared" si="218"/>
        <v/>
      </c>
    </row>
    <row r="1038" spans="5:31" ht="12.75" customHeight="1">
      <c r="E1038" s="1083" t="str">
        <f t="shared" si="208"/>
        <v/>
      </c>
      <c r="H1038" s="1079" t="str">
        <f t="shared" si="209"/>
        <v/>
      </c>
      <c r="J1038" s="1117" t="str">
        <f t="shared" si="210"/>
        <v>-</v>
      </c>
      <c r="L1038" s="1041" t="str">
        <f t="shared" si="211"/>
        <v/>
      </c>
      <c r="W1038" s="1046" t="str">
        <f t="shared" si="212"/>
        <v/>
      </c>
      <c r="X1038" s="1047"/>
      <c r="Y1038" s="1146" t="str">
        <f t="shared" si="213"/>
        <v/>
      </c>
      <c r="Z1038" s="1049" t="str">
        <f t="shared" si="214"/>
        <v/>
      </c>
      <c r="AA1038" s="1049" t="str">
        <f t="shared" si="215"/>
        <v/>
      </c>
      <c r="AB1038" s="1050" t="str">
        <f t="shared" si="216"/>
        <v/>
      </c>
      <c r="AD1038" s="1052" t="str">
        <f t="shared" si="217"/>
        <v/>
      </c>
      <c r="AE1038" s="1053" t="str">
        <f t="shared" si="218"/>
        <v/>
      </c>
    </row>
    <row r="1039" spans="5:31" ht="12.75" customHeight="1">
      <c r="E1039" s="1083" t="str">
        <f t="shared" si="208"/>
        <v/>
      </c>
      <c r="H1039" s="1079" t="str">
        <f t="shared" si="209"/>
        <v/>
      </c>
      <c r="J1039" s="1117" t="str">
        <f t="shared" si="210"/>
        <v>-</v>
      </c>
      <c r="L1039" s="1041" t="str">
        <f t="shared" si="211"/>
        <v/>
      </c>
      <c r="W1039" s="1046" t="str">
        <f t="shared" si="212"/>
        <v/>
      </c>
      <c r="X1039" s="1047"/>
      <c r="Y1039" s="1146" t="str">
        <f t="shared" si="213"/>
        <v/>
      </c>
      <c r="Z1039" s="1049" t="str">
        <f t="shared" si="214"/>
        <v/>
      </c>
      <c r="AA1039" s="1049" t="str">
        <f t="shared" si="215"/>
        <v/>
      </c>
      <c r="AB1039" s="1050" t="str">
        <f t="shared" si="216"/>
        <v/>
      </c>
      <c r="AD1039" s="1052" t="str">
        <f t="shared" si="217"/>
        <v/>
      </c>
      <c r="AE1039" s="1053" t="str">
        <f t="shared" si="218"/>
        <v/>
      </c>
    </row>
    <row r="1040" spans="5:31" ht="12.75" customHeight="1">
      <c r="E1040" s="1083" t="str">
        <f t="shared" si="208"/>
        <v/>
      </c>
      <c r="H1040" s="1079" t="str">
        <f t="shared" si="209"/>
        <v/>
      </c>
      <c r="J1040" s="1117" t="str">
        <f t="shared" si="210"/>
        <v>-</v>
      </c>
      <c r="L1040" s="1041" t="str">
        <f t="shared" si="211"/>
        <v/>
      </c>
      <c r="W1040" s="1046" t="str">
        <f t="shared" si="212"/>
        <v/>
      </c>
      <c r="X1040" s="1047"/>
      <c r="Y1040" s="1146" t="str">
        <f t="shared" si="213"/>
        <v/>
      </c>
      <c r="Z1040" s="1049" t="str">
        <f t="shared" si="214"/>
        <v/>
      </c>
      <c r="AA1040" s="1049" t="str">
        <f t="shared" si="215"/>
        <v/>
      </c>
      <c r="AB1040" s="1050" t="str">
        <f t="shared" si="216"/>
        <v/>
      </c>
      <c r="AD1040" s="1052" t="str">
        <f t="shared" si="217"/>
        <v/>
      </c>
      <c r="AE1040" s="1053" t="str">
        <f t="shared" si="218"/>
        <v/>
      </c>
    </row>
    <row r="1041" spans="5:31" ht="12.75" customHeight="1">
      <c r="E1041" s="1083" t="str">
        <f t="shared" si="208"/>
        <v/>
      </c>
      <c r="H1041" s="1079" t="str">
        <f t="shared" si="209"/>
        <v/>
      </c>
      <c r="J1041" s="1117" t="str">
        <f t="shared" si="210"/>
        <v>-</v>
      </c>
      <c r="L1041" s="1041" t="str">
        <f t="shared" si="211"/>
        <v/>
      </c>
      <c r="W1041" s="1046" t="str">
        <f t="shared" si="212"/>
        <v/>
      </c>
      <c r="X1041" s="1047"/>
      <c r="Y1041" s="1146" t="str">
        <f t="shared" si="213"/>
        <v/>
      </c>
      <c r="Z1041" s="1049" t="str">
        <f t="shared" si="214"/>
        <v/>
      </c>
      <c r="AA1041" s="1049" t="str">
        <f t="shared" si="215"/>
        <v/>
      </c>
      <c r="AB1041" s="1050" t="str">
        <f t="shared" si="216"/>
        <v/>
      </c>
      <c r="AD1041" s="1052" t="str">
        <f t="shared" si="217"/>
        <v/>
      </c>
      <c r="AE1041" s="1053" t="str">
        <f t="shared" si="218"/>
        <v/>
      </c>
    </row>
    <row r="1042" spans="5:31" ht="12.75" customHeight="1">
      <c r="E1042" s="1083" t="str">
        <f t="shared" si="208"/>
        <v/>
      </c>
      <c r="H1042" s="1079" t="str">
        <f t="shared" si="209"/>
        <v/>
      </c>
      <c r="J1042" s="1117" t="str">
        <f t="shared" si="210"/>
        <v>-</v>
      </c>
      <c r="L1042" s="1041" t="str">
        <f t="shared" si="211"/>
        <v/>
      </c>
      <c r="W1042" s="1046" t="str">
        <f t="shared" si="212"/>
        <v/>
      </c>
      <c r="X1042" s="1047"/>
      <c r="Y1042" s="1146" t="str">
        <f t="shared" si="213"/>
        <v/>
      </c>
      <c r="Z1042" s="1049" t="str">
        <f t="shared" si="214"/>
        <v/>
      </c>
      <c r="AA1042" s="1049" t="str">
        <f t="shared" si="215"/>
        <v/>
      </c>
      <c r="AB1042" s="1050" t="str">
        <f t="shared" si="216"/>
        <v/>
      </c>
      <c r="AD1042" s="1052" t="str">
        <f t="shared" si="217"/>
        <v/>
      </c>
      <c r="AE1042" s="1053" t="str">
        <f t="shared" si="218"/>
        <v/>
      </c>
    </row>
    <row r="1043" spans="5:31" ht="12.75" customHeight="1">
      <c r="E1043" s="1083" t="str">
        <f t="shared" si="208"/>
        <v/>
      </c>
      <c r="H1043" s="1079" t="str">
        <f t="shared" si="209"/>
        <v/>
      </c>
      <c r="J1043" s="1117" t="str">
        <f t="shared" si="210"/>
        <v>-</v>
      </c>
      <c r="L1043" s="1041" t="str">
        <f t="shared" si="211"/>
        <v/>
      </c>
      <c r="W1043" s="1046" t="str">
        <f t="shared" si="212"/>
        <v/>
      </c>
      <c r="X1043" s="1047"/>
      <c r="Y1043" s="1146" t="str">
        <f t="shared" si="213"/>
        <v/>
      </c>
      <c r="Z1043" s="1049" t="str">
        <f t="shared" si="214"/>
        <v/>
      </c>
      <c r="AA1043" s="1049" t="str">
        <f t="shared" si="215"/>
        <v/>
      </c>
      <c r="AB1043" s="1050" t="str">
        <f t="shared" si="216"/>
        <v/>
      </c>
      <c r="AD1043" s="1052" t="str">
        <f t="shared" si="217"/>
        <v/>
      </c>
      <c r="AE1043" s="1053" t="str">
        <f t="shared" si="218"/>
        <v/>
      </c>
    </row>
    <row r="1044" spans="5:31" ht="12.75" customHeight="1">
      <c r="E1044" s="1083" t="str">
        <f t="shared" si="208"/>
        <v/>
      </c>
      <c r="H1044" s="1079" t="str">
        <f t="shared" si="209"/>
        <v/>
      </c>
      <c r="J1044" s="1117" t="str">
        <f t="shared" si="210"/>
        <v>-</v>
      </c>
      <c r="L1044" s="1041" t="str">
        <f t="shared" si="211"/>
        <v/>
      </c>
      <c r="W1044" s="1046" t="str">
        <f t="shared" si="212"/>
        <v/>
      </c>
      <c r="X1044" s="1047"/>
      <c r="Y1044" s="1146" t="str">
        <f t="shared" si="213"/>
        <v/>
      </c>
      <c r="Z1044" s="1049" t="str">
        <f t="shared" si="214"/>
        <v/>
      </c>
      <c r="AA1044" s="1049" t="str">
        <f t="shared" si="215"/>
        <v/>
      </c>
      <c r="AB1044" s="1050" t="str">
        <f t="shared" si="216"/>
        <v/>
      </c>
      <c r="AD1044" s="1052" t="str">
        <f t="shared" si="217"/>
        <v/>
      </c>
      <c r="AE1044" s="1053" t="str">
        <f t="shared" si="218"/>
        <v/>
      </c>
    </row>
    <row r="1045" spans="5:31" ht="12.75" customHeight="1">
      <c r="E1045" s="1083" t="str">
        <f t="shared" si="208"/>
        <v/>
      </c>
      <c r="H1045" s="1079" t="str">
        <f t="shared" si="209"/>
        <v/>
      </c>
      <c r="J1045" s="1117" t="str">
        <f t="shared" si="210"/>
        <v>-</v>
      </c>
      <c r="L1045" s="1041" t="str">
        <f t="shared" si="211"/>
        <v/>
      </c>
      <c r="W1045" s="1046" t="str">
        <f t="shared" si="212"/>
        <v/>
      </c>
      <c r="X1045" s="1047"/>
      <c r="Y1045" s="1146" t="str">
        <f t="shared" si="213"/>
        <v/>
      </c>
      <c r="Z1045" s="1049" t="str">
        <f t="shared" si="214"/>
        <v/>
      </c>
      <c r="AA1045" s="1049" t="str">
        <f t="shared" si="215"/>
        <v/>
      </c>
      <c r="AB1045" s="1050" t="str">
        <f t="shared" si="216"/>
        <v/>
      </c>
      <c r="AD1045" s="1052" t="str">
        <f t="shared" si="217"/>
        <v/>
      </c>
      <c r="AE1045" s="1053" t="str">
        <f t="shared" si="218"/>
        <v/>
      </c>
    </row>
    <row r="1046" spans="5:31" ht="12.75" customHeight="1">
      <c r="E1046" s="1083" t="str">
        <f t="shared" si="208"/>
        <v/>
      </c>
      <c r="H1046" s="1079" t="str">
        <f t="shared" si="209"/>
        <v/>
      </c>
      <c r="J1046" s="1117" t="str">
        <f t="shared" si="210"/>
        <v>-</v>
      </c>
      <c r="L1046" s="1041" t="str">
        <f t="shared" si="211"/>
        <v/>
      </c>
      <c r="W1046" s="1046" t="str">
        <f t="shared" si="212"/>
        <v/>
      </c>
      <c r="X1046" s="1047"/>
      <c r="Y1046" s="1146" t="str">
        <f t="shared" si="213"/>
        <v/>
      </c>
      <c r="Z1046" s="1049" t="str">
        <f t="shared" si="214"/>
        <v/>
      </c>
      <c r="AA1046" s="1049" t="str">
        <f t="shared" si="215"/>
        <v/>
      </c>
      <c r="AB1046" s="1050" t="str">
        <f t="shared" si="216"/>
        <v/>
      </c>
      <c r="AD1046" s="1052" t="str">
        <f t="shared" si="217"/>
        <v/>
      </c>
      <c r="AE1046" s="1053" t="str">
        <f t="shared" si="218"/>
        <v/>
      </c>
    </row>
    <row r="1047" spans="5:31" ht="12.75" customHeight="1">
      <c r="E1047" s="1083" t="str">
        <f t="shared" si="208"/>
        <v/>
      </c>
      <c r="H1047" s="1079" t="str">
        <f t="shared" si="209"/>
        <v/>
      </c>
      <c r="J1047" s="1117" t="str">
        <f t="shared" si="210"/>
        <v>-</v>
      </c>
      <c r="L1047" s="1041" t="str">
        <f t="shared" si="211"/>
        <v/>
      </c>
      <c r="W1047" s="1046" t="str">
        <f t="shared" si="212"/>
        <v/>
      </c>
      <c r="X1047" s="1047"/>
      <c r="Y1047" s="1146" t="str">
        <f t="shared" si="213"/>
        <v/>
      </c>
      <c r="Z1047" s="1049" t="str">
        <f t="shared" si="214"/>
        <v/>
      </c>
      <c r="AA1047" s="1049" t="str">
        <f t="shared" si="215"/>
        <v/>
      </c>
      <c r="AB1047" s="1050" t="str">
        <f t="shared" si="216"/>
        <v/>
      </c>
      <c r="AD1047" s="1052" t="str">
        <f t="shared" si="217"/>
        <v/>
      </c>
      <c r="AE1047" s="1053" t="str">
        <f t="shared" si="218"/>
        <v/>
      </c>
    </row>
    <row r="1048" spans="5:31" ht="12.75" customHeight="1">
      <c r="E1048" s="1083" t="str">
        <f t="shared" si="208"/>
        <v/>
      </c>
      <c r="H1048" s="1079" t="str">
        <f t="shared" si="209"/>
        <v/>
      </c>
      <c r="J1048" s="1117" t="str">
        <f t="shared" si="210"/>
        <v>-</v>
      </c>
      <c r="L1048" s="1041" t="str">
        <f t="shared" si="211"/>
        <v/>
      </c>
      <c r="W1048" s="1046" t="str">
        <f t="shared" si="212"/>
        <v/>
      </c>
      <c r="X1048" s="1047"/>
      <c r="Y1048" s="1146" t="str">
        <f t="shared" si="213"/>
        <v/>
      </c>
      <c r="Z1048" s="1049" t="str">
        <f t="shared" si="214"/>
        <v/>
      </c>
      <c r="AA1048" s="1049" t="str">
        <f t="shared" si="215"/>
        <v/>
      </c>
      <c r="AB1048" s="1050" t="str">
        <f t="shared" si="216"/>
        <v/>
      </c>
      <c r="AD1048" s="1052" t="str">
        <f t="shared" si="217"/>
        <v/>
      </c>
      <c r="AE1048" s="1053" t="str">
        <f t="shared" si="218"/>
        <v/>
      </c>
    </row>
    <row r="1049" spans="5:31" ht="12.75" customHeight="1">
      <c r="E1049" s="1083" t="str">
        <f t="shared" si="208"/>
        <v/>
      </c>
      <c r="H1049" s="1079" t="str">
        <f t="shared" si="209"/>
        <v/>
      </c>
      <c r="J1049" s="1117" t="str">
        <f t="shared" si="210"/>
        <v>-</v>
      </c>
      <c r="L1049" s="1041" t="str">
        <f t="shared" si="211"/>
        <v/>
      </c>
      <c r="W1049" s="1046" t="str">
        <f t="shared" si="212"/>
        <v/>
      </c>
      <c r="X1049" s="1047"/>
      <c r="Y1049" s="1146" t="str">
        <f t="shared" si="213"/>
        <v/>
      </c>
      <c r="Z1049" s="1049" t="str">
        <f t="shared" si="214"/>
        <v/>
      </c>
      <c r="AA1049" s="1049" t="str">
        <f t="shared" si="215"/>
        <v/>
      </c>
      <c r="AB1049" s="1050" t="str">
        <f t="shared" si="216"/>
        <v/>
      </c>
      <c r="AD1049" s="1052" t="str">
        <f t="shared" si="217"/>
        <v/>
      </c>
      <c r="AE1049" s="1053" t="str">
        <f t="shared" si="218"/>
        <v/>
      </c>
    </row>
    <row r="1050" spans="5:31" ht="12.75" customHeight="1">
      <c r="E1050" s="1083" t="str">
        <f t="shared" si="208"/>
        <v/>
      </c>
      <c r="H1050" s="1079" t="str">
        <f t="shared" si="209"/>
        <v/>
      </c>
      <c r="J1050" s="1117" t="str">
        <f t="shared" si="210"/>
        <v>-</v>
      </c>
      <c r="L1050" s="1041" t="str">
        <f t="shared" si="211"/>
        <v/>
      </c>
      <c r="W1050" s="1046" t="str">
        <f t="shared" si="212"/>
        <v/>
      </c>
      <c r="X1050" s="1047"/>
      <c r="Y1050" s="1146" t="str">
        <f t="shared" si="213"/>
        <v/>
      </c>
      <c r="Z1050" s="1049" t="str">
        <f t="shared" si="214"/>
        <v/>
      </c>
      <c r="AA1050" s="1049" t="str">
        <f t="shared" si="215"/>
        <v/>
      </c>
      <c r="AB1050" s="1050" t="str">
        <f t="shared" si="216"/>
        <v/>
      </c>
      <c r="AD1050" s="1052" t="str">
        <f t="shared" si="217"/>
        <v/>
      </c>
      <c r="AE1050" s="1053" t="str">
        <f t="shared" si="218"/>
        <v/>
      </c>
    </row>
    <row r="1051" spans="5:31" ht="12.75" customHeight="1">
      <c r="E1051" s="1083" t="str">
        <f t="shared" si="208"/>
        <v/>
      </c>
      <c r="H1051" s="1079" t="str">
        <f t="shared" si="209"/>
        <v/>
      </c>
      <c r="J1051" s="1117" t="str">
        <f t="shared" si="210"/>
        <v>-</v>
      </c>
      <c r="L1051" s="1041" t="str">
        <f t="shared" si="211"/>
        <v/>
      </c>
      <c r="W1051" s="1046" t="str">
        <f t="shared" si="212"/>
        <v/>
      </c>
      <c r="X1051" s="1047"/>
      <c r="Y1051" s="1146" t="str">
        <f t="shared" si="213"/>
        <v/>
      </c>
      <c r="Z1051" s="1049" t="str">
        <f t="shared" si="214"/>
        <v/>
      </c>
      <c r="AA1051" s="1049" t="str">
        <f t="shared" si="215"/>
        <v/>
      </c>
      <c r="AB1051" s="1050" t="str">
        <f t="shared" si="216"/>
        <v/>
      </c>
      <c r="AD1051" s="1052" t="str">
        <f t="shared" si="217"/>
        <v/>
      </c>
      <c r="AE1051" s="1053" t="str">
        <f t="shared" si="218"/>
        <v/>
      </c>
    </row>
    <row r="1052" spans="5:31" ht="12.75" customHeight="1">
      <c r="E1052" s="1083" t="str">
        <f t="shared" si="208"/>
        <v/>
      </c>
      <c r="H1052" s="1079" t="str">
        <f t="shared" si="209"/>
        <v/>
      </c>
      <c r="J1052" s="1117" t="str">
        <f t="shared" si="210"/>
        <v>-</v>
      </c>
      <c r="L1052" s="1041" t="str">
        <f t="shared" si="211"/>
        <v/>
      </c>
      <c r="W1052" s="1046" t="str">
        <f t="shared" si="212"/>
        <v/>
      </c>
      <c r="X1052" s="1047"/>
      <c r="Y1052" s="1146" t="str">
        <f t="shared" si="213"/>
        <v/>
      </c>
      <c r="Z1052" s="1049" t="str">
        <f t="shared" si="214"/>
        <v/>
      </c>
      <c r="AA1052" s="1049" t="str">
        <f t="shared" si="215"/>
        <v/>
      </c>
      <c r="AB1052" s="1050" t="str">
        <f t="shared" si="216"/>
        <v/>
      </c>
      <c r="AD1052" s="1052" t="str">
        <f t="shared" si="217"/>
        <v/>
      </c>
      <c r="AE1052" s="1053" t="str">
        <f t="shared" si="218"/>
        <v/>
      </c>
    </row>
    <row r="1053" spans="5:31" ht="12.75" customHeight="1">
      <c r="E1053" s="1083" t="str">
        <f t="shared" si="208"/>
        <v/>
      </c>
      <c r="H1053" s="1079" t="str">
        <f t="shared" si="209"/>
        <v/>
      </c>
      <c r="J1053" s="1117" t="str">
        <f t="shared" si="210"/>
        <v>-</v>
      </c>
      <c r="L1053" s="1041" t="str">
        <f t="shared" si="211"/>
        <v/>
      </c>
      <c r="W1053" s="1046" t="str">
        <f t="shared" si="212"/>
        <v/>
      </c>
      <c r="X1053" s="1047"/>
      <c r="Y1053" s="1146" t="str">
        <f t="shared" si="213"/>
        <v/>
      </c>
      <c r="Z1053" s="1049" t="str">
        <f t="shared" si="214"/>
        <v/>
      </c>
      <c r="AA1053" s="1049" t="str">
        <f t="shared" si="215"/>
        <v/>
      </c>
      <c r="AB1053" s="1050" t="str">
        <f t="shared" si="216"/>
        <v/>
      </c>
      <c r="AD1053" s="1052" t="str">
        <f t="shared" si="217"/>
        <v/>
      </c>
      <c r="AE1053" s="1053" t="str">
        <f t="shared" si="218"/>
        <v/>
      </c>
    </row>
    <row r="1054" spans="5:31" ht="12.75" customHeight="1">
      <c r="E1054" s="1083" t="str">
        <f t="shared" si="208"/>
        <v/>
      </c>
      <c r="H1054" s="1079" t="str">
        <f t="shared" si="209"/>
        <v/>
      </c>
      <c r="J1054" s="1117" t="str">
        <f t="shared" si="210"/>
        <v>-</v>
      </c>
      <c r="L1054" s="1041" t="str">
        <f t="shared" si="211"/>
        <v/>
      </c>
      <c r="W1054" s="1046" t="str">
        <f t="shared" si="212"/>
        <v/>
      </c>
      <c r="X1054" s="1047"/>
      <c r="Y1054" s="1146" t="str">
        <f t="shared" si="213"/>
        <v/>
      </c>
      <c r="Z1054" s="1049" t="str">
        <f t="shared" si="214"/>
        <v/>
      </c>
      <c r="AA1054" s="1049" t="str">
        <f t="shared" si="215"/>
        <v/>
      </c>
      <c r="AB1054" s="1050" t="str">
        <f t="shared" si="216"/>
        <v/>
      </c>
      <c r="AD1054" s="1052" t="str">
        <f t="shared" si="217"/>
        <v/>
      </c>
      <c r="AE1054" s="1053" t="str">
        <f t="shared" si="218"/>
        <v/>
      </c>
    </row>
    <row r="1055" spans="5:31" ht="12.75" customHeight="1">
      <c r="E1055" s="1083" t="str">
        <f t="shared" si="208"/>
        <v/>
      </c>
      <c r="H1055" s="1079" t="str">
        <f t="shared" si="209"/>
        <v/>
      </c>
      <c r="J1055" s="1117" t="str">
        <f t="shared" si="210"/>
        <v>-</v>
      </c>
      <c r="L1055" s="1041" t="str">
        <f t="shared" si="211"/>
        <v/>
      </c>
      <c r="W1055" s="1046" t="str">
        <f t="shared" si="212"/>
        <v/>
      </c>
      <c r="X1055" s="1047"/>
      <c r="Y1055" s="1146" t="str">
        <f t="shared" si="213"/>
        <v/>
      </c>
      <c r="Z1055" s="1049" t="str">
        <f t="shared" si="214"/>
        <v/>
      </c>
      <c r="AA1055" s="1049" t="str">
        <f t="shared" si="215"/>
        <v/>
      </c>
      <c r="AB1055" s="1050" t="str">
        <f t="shared" si="216"/>
        <v/>
      </c>
      <c r="AD1055" s="1052" t="str">
        <f t="shared" si="217"/>
        <v/>
      </c>
      <c r="AE1055" s="1053" t="str">
        <f t="shared" si="218"/>
        <v/>
      </c>
    </row>
    <row r="1056" spans="5:31" ht="12.75" customHeight="1">
      <c r="E1056" s="1083" t="str">
        <f t="shared" si="208"/>
        <v/>
      </c>
      <c r="H1056" s="1079" t="str">
        <f t="shared" si="209"/>
        <v/>
      </c>
      <c r="J1056" s="1117" t="str">
        <f t="shared" si="210"/>
        <v>-</v>
      </c>
      <c r="L1056" s="1041" t="str">
        <f t="shared" si="211"/>
        <v/>
      </c>
      <c r="W1056" s="1046" t="str">
        <f t="shared" si="212"/>
        <v/>
      </c>
      <c r="X1056" s="1047"/>
      <c r="Y1056" s="1146" t="str">
        <f t="shared" si="213"/>
        <v/>
      </c>
      <c r="Z1056" s="1049" t="str">
        <f t="shared" si="214"/>
        <v/>
      </c>
      <c r="AA1056" s="1049" t="str">
        <f t="shared" si="215"/>
        <v/>
      </c>
      <c r="AB1056" s="1050" t="str">
        <f t="shared" si="216"/>
        <v/>
      </c>
      <c r="AD1056" s="1052" t="str">
        <f t="shared" si="217"/>
        <v/>
      </c>
      <c r="AE1056" s="1053" t="str">
        <f t="shared" si="218"/>
        <v/>
      </c>
    </row>
    <row r="1057" spans="5:31" ht="12.75" customHeight="1">
      <c r="E1057" s="1083" t="str">
        <f t="shared" si="208"/>
        <v/>
      </c>
      <c r="H1057" s="1079" t="str">
        <f t="shared" si="209"/>
        <v/>
      </c>
      <c r="J1057" s="1117" t="str">
        <f t="shared" si="210"/>
        <v>-</v>
      </c>
      <c r="L1057" s="1041" t="str">
        <f t="shared" si="211"/>
        <v/>
      </c>
      <c r="W1057" s="1046" t="str">
        <f t="shared" si="212"/>
        <v/>
      </c>
      <c r="X1057" s="1047"/>
      <c r="Y1057" s="1146" t="str">
        <f t="shared" si="213"/>
        <v/>
      </c>
      <c r="Z1057" s="1049" t="str">
        <f t="shared" si="214"/>
        <v/>
      </c>
      <c r="AA1057" s="1049" t="str">
        <f t="shared" si="215"/>
        <v/>
      </c>
      <c r="AB1057" s="1050" t="str">
        <f t="shared" si="216"/>
        <v/>
      </c>
      <c r="AD1057" s="1052" t="str">
        <f t="shared" si="217"/>
        <v/>
      </c>
      <c r="AE1057" s="1053" t="str">
        <f t="shared" si="218"/>
        <v/>
      </c>
    </row>
    <row r="1058" spans="5:31" ht="12.75" customHeight="1">
      <c r="E1058" s="1083" t="str">
        <f t="shared" si="208"/>
        <v/>
      </c>
      <c r="H1058" s="1079" t="str">
        <f t="shared" si="209"/>
        <v/>
      </c>
      <c r="J1058" s="1117" t="str">
        <f t="shared" si="210"/>
        <v>-</v>
      </c>
      <c r="L1058" s="1041" t="str">
        <f t="shared" si="211"/>
        <v/>
      </c>
      <c r="W1058" s="1046" t="str">
        <f t="shared" si="212"/>
        <v/>
      </c>
      <c r="X1058" s="1047"/>
      <c r="Y1058" s="1146" t="str">
        <f t="shared" si="213"/>
        <v/>
      </c>
      <c r="Z1058" s="1049" t="str">
        <f t="shared" si="214"/>
        <v/>
      </c>
      <c r="AA1058" s="1049" t="str">
        <f t="shared" si="215"/>
        <v/>
      </c>
      <c r="AB1058" s="1050" t="str">
        <f t="shared" si="216"/>
        <v/>
      </c>
      <c r="AD1058" s="1052" t="str">
        <f t="shared" si="217"/>
        <v/>
      </c>
      <c r="AE1058" s="1053" t="str">
        <f t="shared" si="218"/>
        <v/>
      </c>
    </row>
    <row r="1059" spans="5:31" ht="12.75" customHeight="1">
      <c r="E1059" s="1083" t="str">
        <f t="shared" si="208"/>
        <v/>
      </c>
      <c r="H1059" s="1079" t="str">
        <f t="shared" si="209"/>
        <v/>
      </c>
      <c r="J1059" s="1117" t="str">
        <f t="shared" si="210"/>
        <v>-</v>
      </c>
      <c r="L1059" s="1041" t="str">
        <f t="shared" si="211"/>
        <v/>
      </c>
      <c r="W1059" s="1046" t="str">
        <f t="shared" si="212"/>
        <v/>
      </c>
      <c r="X1059" s="1047"/>
      <c r="Y1059" s="1146" t="str">
        <f t="shared" si="213"/>
        <v/>
      </c>
      <c r="Z1059" s="1049" t="str">
        <f t="shared" si="214"/>
        <v/>
      </c>
      <c r="AA1059" s="1049" t="str">
        <f t="shared" si="215"/>
        <v/>
      </c>
      <c r="AB1059" s="1050" t="str">
        <f t="shared" si="216"/>
        <v/>
      </c>
      <c r="AD1059" s="1052" t="str">
        <f t="shared" si="217"/>
        <v/>
      </c>
      <c r="AE1059" s="1053" t="str">
        <f t="shared" si="218"/>
        <v/>
      </c>
    </row>
    <row r="1060" spans="5:31" ht="12.75" customHeight="1">
      <c r="E1060" s="1083" t="str">
        <f t="shared" si="208"/>
        <v/>
      </c>
      <c r="H1060" s="1079" t="str">
        <f t="shared" si="209"/>
        <v/>
      </c>
      <c r="J1060" s="1117" t="str">
        <f t="shared" si="210"/>
        <v>-</v>
      </c>
      <c r="L1060" s="1041" t="str">
        <f t="shared" si="211"/>
        <v/>
      </c>
      <c r="W1060" s="1046" t="str">
        <f t="shared" si="212"/>
        <v/>
      </c>
      <c r="X1060" s="1047"/>
      <c r="Y1060" s="1146" t="str">
        <f t="shared" si="213"/>
        <v/>
      </c>
      <c r="Z1060" s="1049" t="str">
        <f t="shared" si="214"/>
        <v/>
      </c>
      <c r="AA1060" s="1049" t="str">
        <f t="shared" si="215"/>
        <v/>
      </c>
      <c r="AB1060" s="1050" t="str">
        <f t="shared" si="216"/>
        <v/>
      </c>
      <c r="AD1060" s="1052" t="str">
        <f t="shared" si="217"/>
        <v/>
      </c>
      <c r="AE1060" s="1053" t="str">
        <f t="shared" si="218"/>
        <v/>
      </c>
    </row>
    <row r="1061" spans="5:31" ht="12.75" customHeight="1">
      <c r="E1061" s="1083" t="str">
        <f t="shared" si="208"/>
        <v/>
      </c>
      <c r="H1061" s="1079" t="str">
        <f t="shared" si="209"/>
        <v/>
      </c>
      <c r="J1061" s="1117" t="str">
        <f t="shared" si="210"/>
        <v>-</v>
      </c>
      <c r="L1061" s="1041" t="str">
        <f t="shared" si="211"/>
        <v/>
      </c>
      <c r="W1061" s="1046" t="str">
        <f t="shared" si="212"/>
        <v/>
      </c>
      <c r="X1061" s="1047"/>
      <c r="Y1061" s="1146" t="str">
        <f t="shared" si="213"/>
        <v/>
      </c>
      <c r="Z1061" s="1049" t="str">
        <f t="shared" si="214"/>
        <v/>
      </c>
      <c r="AA1061" s="1049" t="str">
        <f t="shared" si="215"/>
        <v/>
      </c>
      <c r="AB1061" s="1050" t="str">
        <f t="shared" si="216"/>
        <v/>
      </c>
      <c r="AD1061" s="1052" t="str">
        <f t="shared" si="217"/>
        <v/>
      </c>
      <c r="AE1061" s="1053" t="str">
        <f t="shared" si="218"/>
        <v/>
      </c>
    </row>
    <row r="1062" spans="5:31" ht="12.75" customHeight="1">
      <c r="E1062" s="1083" t="str">
        <f t="shared" si="208"/>
        <v/>
      </c>
      <c r="H1062" s="1079" t="str">
        <f t="shared" si="209"/>
        <v/>
      </c>
      <c r="J1062" s="1117" t="str">
        <f t="shared" si="210"/>
        <v>-</v>
      </c>
      <c r="L1062" s="1041" t="str">
        <f t="shared" si="211"/>
        <v/>
      </c>
      <c r="W1062" s="1046" t="str">
        <f t="shared" si="212"/>
        <v/>
      </c>
      <c r="X1062" s="1047"/>
      <c r="Y1062" s="1146" t="str">
        <f t="shared" si="213"/>
        <v/>
      </c>
      <c r="Z1062" s="1049" t="str">
        <f t="shared" si="214"/>
        <v/>
      </c>
      <c r="AA1062" s="1049" t="str">
        <f t="shared" si="215"/>
        <v/>
      </c>
      <c r="AB1062" s="1050" t="str">
        <f t="shared" si="216"/>
        <v/>
      </c>
      <c r="AD1062" s="1052" t="str">
        <f t="shared" si="217"/>
        <v/>
      </c>
      <c r="AE1062" s="1053" t="str">
        <f t="shared" si="218"/>
        <v/>
      </c>
    </row>
    <row r="1063" spans="5:31" ht="12.75" customHeight="1">
      <c r="E1063" s="1083" t="str">
        <f t="shared" si="208"/>
        <v/>
      </c>
      <c r="H1063" s="1079" t="str">
        <f t="shared" si="209"/>
        <v/>
      </c>
      <c r="J1063" s="1117" t="str">
        <f t="shared" si="210"/>
        <v>-</v>
      </c>
      <c r="L1063" s="1041" t="str">
        <f t="shared" si="211"/>
        <v/>
      </c>
      <c r="W1063" s="1046" t="str">
        <f t="shared" si="212"/>
        <v/>
      </c>
      <c r="X1063" s="1047"/>
      <c r="Y1063" s="1146" t="str">
        <f t="shared" si="213"/>
        <v/>
      </c>
      <c r="Z1063" s="1049" t="str">
        <f t="shared" si="214"/>
        <v/>
      </c>
      <c r="AA1063" s="1049" t="str">
        <f t="shared" si="215"/>
        <v/>
      </c>
      <c r="AB1063" s="1050" t="str">
        <f t="shared" si="216"/>
        <v/>
      </c>
      <c r="AD1063" s="1052" t="str">
        <f t="shared" si="217"/>
        <v/>
      </c>
      <c r="AE1063" s="1053" t="str">
        <f t="shared" si="218"/>
        <v/>
      </c>
    </row>
    <row r="1064" spans="5:31" ht="12.75" customHeight="1">
      <c r="E1064" s="1083" t="str">
        <f t="shared" si="208"/>
        <v/>
      </c>
      <c r="H1064" s="1079" t="str">
        <f t="shared" si="209"/>
        <v/>
      </c>
      <c r="J1064" s="1117" t="str">
        <f t="shared" si="210"/>
        <v>-</v>
      </c>
      <c r="L1064" s="1041" t="str">
        <f t="shared" si="211"/>
        <v/>
      </c>
      <c r="W1064" s="1046" t="str">
        <f t="shared" si="212"/>
        <v/>
      </c>
      <c r="X1064" s="1047"/>
      <c r="Y1064" s="1146" t="str">
        <f t="shared" si="213"/>
        <v/>
      </c>
      <c r="Z1064" s="1049" t="str">
        <f t="shared" si="214"/>
        <v/>
      </c>
      <c r="AA1064" s="1049" t="str">
        <f t="shared" si="215"/>
        <v/>
      </c>
      <c r="AB1064" s="1050" t="str">
        <f t="shared" si="216"/>
        <v/>
      </c>
      <c r="AD1064" s="1052" t="str">
        <f t="shared" si="217"/>
        <v/>
      </c>
      <c r="AE1064" s="1053" t="str">
        <f t="shared" si="218"/>
        <v/>
      </c>
    </row>
    <row r="1065" spans="5:31" ht="12.75" customHeight="1">
      <c r="E1065" s="1083" t="str">
        <f t="shared" si="208"/>
        <v/>
      </c>
      <c r="H1065" s="1079" t="str">
        <f t="shared" si="209"/>
        <v/>
      </c>
      <c r="J1065" s="1117" t="str">
        <f t="shared" si="210"/>
        <v>-</v>
      </c>
      <c r="L1065" s="1041" t="str">
        <f t="shared" si="211"/>
        <v/>
      </c>
      <c r="W1065" s="1046" t="str">
        <f t="shared" si="212"/>
        <v/>
      </c>
      <c r="X1065" s="1047"/>
      <c r="Y1065" s="1146" t="str">
        <f t="shared" si="213"/>
        <v/>
      </c>
      <c r="Z1065" s="1049" t="str">
        <f t="shared" si="214"/>
        <v/>
      </c>
      <c r="AA1065" s="1049" t="str">
        <f t="shared" si="215"/>
        <v/>
      </c>
      <c r="AB1065" s="1050" t="str">
        <f t="shared" si="216"/>
        <v/>
      </c>
      <c r="AD1065" s="1052" t="str">
        <f t="shared" si="217"/>
        <v/>
      </c>
      <c r="AE1065" s="1053" t="str">
        <f t="shared" si="218"/>
        <v/>
      </c>
    </row>
    <row r="1066" spans="5:31" ht="12.75" customHeight="1">
      <c r="E1066" s="1083" t="str">
        <f t="shared" si="208"/>
        <v/>
      </c>
      <c r="H1066" s="1079" t="str">
        <f t="shared" si="209"/>
        <v/>
      </c>
      <c r="J1066" s="1117" t="str">
        <f t="shared" si="210"/>
        <v>-</v>
      </c>
      <c r="L1066" s="1041" t="str">
        <f t="shared" si="211"/>
        <v/>
      </c>
      <c r="W1066" s="1046" t="str">
        <f t="shared" si="212"/>
        <v/>
      </c>
      <c r="X1066" s="1047"/>
      <c r="Y1066" s="1146" t="str">
        <f t="shared" si="213"/>
        <v/>
      </c>
      <c r="Z1066" s="1049" t="str">
        <f t="shared" si="214"/>
        <v/>
      </c>
      <c r="AA1066" s="1049" t="str">
        <f t="shared" si="215"/>
        <v/>
      </c>
      <c r="AB1066" s="1050" t="str">
        <f t="shared" si="216"/>
        <v/>
      </c>
      <c r="AD1066" s="1052" t="str">
        <f t="shared" si="217"/>
        <v/>
      </c>
      <c r="AE1066" s="1053" t="str">
        <f t="shared" si="218"/>
        <v/>
      </c>
    </row>
    <row r="1067" spans="5:31" ht="12.75" customHeight="1">
      <c r="E1067" s="1083" t="str">
        <f t="shared" si="208"/>
        <v/>
      </c>
      <c r="H1067" s="1079" t="str">
        <f t="shared" si="209"/>
        <v/>
      </c>
      <c r="J1067" s="1117" t="str">
        <f t="shared" si="210"/>
        <v>-</v>
      </c>
      <c r="L1067" s="1041" t="str">
        <f t="shared" si="211"/>
        <v/>
      </c>
      <c r="W1067" s="1046" t="str">
        <f t="shared" si="212"/>
        <v/>
      </c>
      <c r="X1067" s="1047"/>
      <c r="Y1067" s="1146" t="str">
        <f t="shared" si="213"/>
        <v/>
      </c>
      <c r="Z1067" s="1049" t="str">
        <f t="shared" si="214"/>
        <v/>
      </c>
      <c r="AA1067" s="1049" t="str">
        <f t="shared" si="215"/>
        <v/>
      </c>
      <c r="AB1067" s="1050" t="str">
        <f t="shared" si="216"/>
        <v/>
      </c>
      <c r="AD1067" s="1052" t="str">
        <f t="shared" si="217"/>
        <v/>
      </c>
      <c r="AE1067" s="1053" t="str">
        <f t="shared" si="218"/>
        <v/>
      </c>
    </row>
    <row r="1068" spans="5:31" ht="12.75" customHeight="1">
      <c r="E1068" s="1083" t="str">
        <f t="shared" si="208"/>
        <v/>
      </c>
      <c r="H1068" s="1079" t="str">
        <f t="shared" si="209"/>
        <v/>
      </c>
      <c r="J1068" s="1117" t="str">
        <f t="shared" si="210"/>
        <v>-</v>
      </c>
      <c r="L1068" s="1041" t="str">
        <f t="shared" si="211"/>
        <v/>
      </c>
      <c r="W1068" s="1046" t="str">
        <f t="shared" si="212"/>
        <v/>
      </c>
      <c r="X1068" s="1047"/>
      <c r="Y1068" s="1146" t="str">
        <f t="shared" si="213"/>
        <v/>
      </c>
      <c r="Z1068" s="1049" t="str">
        <f t="shared" si="214"/>
        <v/>
      </c>
      <c r="AA1068" s="1049" t="str">
        <f t="shared" si="215"/>
        <v/>
      </c>
      <c r="AB1068" s="1050" t="str">
        <f t="shared" si="216"/>
        <v/>
      </c>
      <c r="AD1068" s="1052" t="str">
        <f t="shared" si="217"/>
        <v/>
      </c>
      <c r="AE1068" s="1053" t="str">
        <f t="shared" si="218"/>
        <v/>
      </c>
    </row>
    <row r="1069" spans="5:31" ht="12.75" customHeight="1">
      <c r="E1069" s="1083" t="str">
        <f t="shared" si="208"/>
        <v/>
      </c>
      <c r="H1069" s="1079" t="str">
        <f t="shared" si="209"/>
        <v/>
      </c>
      <c r="J1069" s="1117" t="str">
        <f t="shared" si="210"/>
        <v>-</v>
      </c>
      <c r="L1069" s="1041" t="str">
        <f t="shared" si="211"/>
        <v/>
      </c>
      <c r="W1069" s="1046" t="str">
        <f t="shared" si="212"/>
        <v/>
      </c>
      <c r="X1069" s="1047"/>
      <c r="Y1069" s="1146" t="str">
        <f t="shared" si="213"/>
        <v/>
      </c>
      <c r="Z1069" s="1049" t="str">
        <f t="shared" si="214"/>
        <v/>
      </c>
      <c r="AA1069" s="1049" t="str">
        <f t="shared" si="215"/>
        <v/>
      </c>
      <c r="AB1069" s="1050" t="str">
        <f t="shared" si="216"/>
        <v/>
      </c>
      <c r="AD1069" s="1052" t="str">
        <f t="shared" si="217"/>
        <v/>
      </c>
      <c r="AE1069" s="1053" t="str">
        <f t="shared" si="218"/>
        <v/>
      </c>
    </row>
    <row r="1070" spans="5:31" ht="12.75" customHeight="1">
      <c r="E1070" s="1083" t="str">
        <f t="shared" si="208"/>
        <v/>
      </c>
      <c r="H1070" s="1079" t="str">
        <f t="shared" si="209"/>
        <v/>
      </c>
      <c r="J1070" s="1117" t="str">
        <f t="shared" si="210"/>
        <v>-</v>
      </c>
      <c r="L1070" s="1041" t="str">
        <f t="shared" si="211"/>
        <v/>
      </c>
      <c r="W1070" s="1046" t="str">
        <f t="shared" si="212"/>
        <v/>
      </c>
      <c r="X1070" s="1047"/>
      <c r="Y1070" s="1146" t="str">
        <f t="shared" si="213"/>
        <v/>
      </c>
      <c r="Z1070" s="1049" t="str">
        <f t="shared" si="214"/>
        <v/>
      </c>
      <c r="AA1070" s="1049" t="str">
        <f t="shared" si="215"/>
        <v/>
      </c>
      <c r="AB1070" s="1050" t="str">
        <f t="shared" si="216"/>
        <v/>
      </c>
      <c r="AD1070" s="1052" t="str">
        <f t="shared" si="217"/>
        <v/>
      </c>
      <c r="AE1070" s="1053" t="str">
        <f t="shared" si="218"/>
        <v/>
      </c>
    </row>
    <row r="1071" spans="5:31" ht="12.75" customHeight="1">
      <c r="E1071" s="1083" t="str">
        <f t="shared" si="208"/>
        <v/>
      </c>
      <c r="H1071" s="1079" t="str">
        <f t="shared" si="209"/>
        <v/>
      </c>
      <c r="J1071" s="1117" t="str">
        <f t="shared" si="210"/>
        <v>-</v>
      </c>
      <c r="L1071" s="1041" t="str">
        <f t="shared" si="211"/>
        <v/>
      </c>
      <c r="W1071" s="1046" t="str">
        <f t="shared" si="212"/>
        <v/>
      </c>
      <c r="X1071" s="1047"/>
      <c r="Y1071" s="1146" t="str">
        <f t="shared" si="213"/>
        <v/>
      </c>
      <c r="Z1071" s="1049" t="str">
        <f t="shared" si="214"/>
        <v/>
      </c>
      <c r="AA1071" s="1049" t="str">
        <f t="shared" si="215"/>
        <v/>
      </c>
      <c r="AB1071" s="1050" t="str">
        <f t="shared" si="216"/>
        <v/>
      </c>
      <c r="AD1071" s="1052" t="str">
        <f t="shared" si="217"/>
        <v/>
      </c>
      <c r="AE1071" s="1053" t="str">
        <f t="shared" si="218"/>
        <v/>
      </c>
    </row>
    <row r="1072" spans="5:31" ht="12.75" customHeight="1">
      <c r="E1072" s="1083" t="str">
        <f t="shared" si="208"/>
        <v/>
      </c>
      <c r="H1072" s="1079" t="str">
        <f t="shared" si="209"/>
        <v/>
      </c>
      <c r="J1072" s="1117" t="str">
        <f t="shared" si="210"/>
        <v>-</v>
      </c>
      <c r="L1072" s="1041" t="str">
        <f t="shared" si="211"/>
        <v/>
      </c>
      <c r="W1072" s="1046" t="str">
        <f t="shared" si="212"/>
        <v/>
      </c>
      <c r="X1072" s="1047"/>
      <c r="Y1072" s="1146" t="str">
        <f t="shared" si="213"/>
        <v/>
      </c>
      <c r="Z1072" s="1049" t="str">
        <f t="shared" si="214"/>
        <v/>
      </c>
      <c r="AA1072" s="1049" t="str">
        <f t="shared" si="215"/>
        <v/>
      </c>
      <c r="AB1072" s="1050" t="str">
        <f t="shared" si="216"/>
        <v/>
      </c>
      <c r="AD1072" s="1052" t="str">
        <f t="shared" si="217"/>
        <v/>
      </c>
      <c r="AE1072" s="1053" t="str">
        <f t="shared" si="218"/>
        <v/>
      </c>
    </row>
    <row r="1073" spans="5:31" ht="12.75" customHeight="1">
      <c r="E1073" s="1083" t="str">
        <f t="shared" si="208"/>
        <v/>
      </c>
      <c r="H1073" s="1079" t="str">
        <f t="shared" si="209"/>
        <v/>
      </c>
      <c r="J1073" s="1117" t="str">
        <f t="shared" si="210"/>
        <v>-</v>
      </c>
      <c r="L1073" s="1041" t="str">
        <f t="shared" si="211"/>
        <v/>
      </c>
      <c r="W1073" s="1046" t="str">
        <f t="shared" si="212"/>
        <v/>
      </c>
      <c r="X1073" s="1047"/>
      <c r="Y1073" s="1146" t="str">
        <f t="shared" si="213"/>
        <v/>
      </c>
      <c r="Z1073" s="1049" t="str">
        <f t="shared" si="214"/>
        <v/>
      </c>
      <c r="AA1073" s="1049" t="str">
        <f t="shared" si="215"/>
        <v/>
      </c>
      <c r="AB1073" s="1050" t="str">
        <f t="shared" si="216"/>
        <v/>
      </c>
      <c r="AD1073" s="1052" t="str">
        <f t="shared" si="217"/>
        <v/>
      </c>
      <c r="AE1073" s="1053" t="str">
        <f t="shared" si="218"/>
        <v/>
      </c>
    </row>
    <row r="1074" spans="5:31" ht="12.75" customHeight="1">
      <c r="E1074" s="1083" t="str">
        <f t="shared" si="208"/>
        <v/>
      </c>
      <c r="H1074" s="1079" t="str">
        <f t="shared" si="209"/>
        <v/>
      </c>
      <c r="J1074" s="1117" t="str">
        <f t="shared" si="210"/>
        <v>-</v>
      </c>
      <c r="L1074" s="1041" t="str">
        <f t="shared" si="211"/>
        <v/>
      </c>
      <c r="W1074" s="1046" t="str">
        <f t="shared" si="212"/>
        <v/>
      </c>
      <c r="X1074" s="1047"/>
      <c r="Y1074" s="1146" t="str">
        <f t="shared" si="213"/>
        <v/>
      </c>
      <c r="Z1074" s="1049" t="str">
        <f t="shared" si="214"/>
        <v/>
      </c>
      <c r="AA1074" s="1049" t="str">
        <f t="shared" si="215"/>
        <v/>
      </c>
      <c r="AB1074" s="1050" t="str">
        <f t="shared" si="216"/>
        <v/>
      </c>
      <c r="AD1074" s="1052" t="str">
        <f t="shared" si="217"/>
        <v/>
      </c>
      <c r="AE1074" s="1053" t="str">
        <f t="shared" si="218"/>
        <v/>
      </c>
    </row>
    <row r="1075" spans="5:31" ht="12.75" customHeight="1">
      <c r="E1075" s="1083" t="str">
        <f t="shared" si="208"/>
        <v/>
      </c>
      <c r="H1075" s="1079" t="str">
        <f t="shared" si="209"/>
        <v/>
      </c>
      <c r="J1075" s="1117" t="str">
        <f t="shared" si="210"/>
        <v>-</v>
      </c>
      <c r="L1075" s="1041" t="str">
        <f t="shared" si="211"/>
        <v/>
      </c>
      <c r="W1075" s="1046" t="str">
        <f t="shared" si="212"/>
        <v/>
      </c>
      <c r="X1075" s="1047"/>
      <c r="Y1075" s="1146" t="str">
        <f t="shared" si="213"/>
        <v/>
      </c>
      <c r="Z1075" s="1049" t="str">
        <f t="shared" si="214"/>
        <v/>
      </c>
      <c r="AA1075" s="1049" t="str">
        <f t="shared" si="215"/>
        <v/>
      </c>
      <c r="AB1075" s="1050" t="str">
        <f t="shared" si="216"/>
        <v/>
      </c>
      <c r="AD1075" s="1052" t="str">
        <f t="shared" si="217"/>
        <v/>
      </c>
      <c r="AE1075" s="1053" t="str">
        <f t="shared" si="218"/>
        <v/>
      </c>
    </row>
    <row r="1076" spans="5:31" ht="12.75" customHeight="1">
      <c r="E1076" s="1083" t="str">
        <f t="shared" si="208"/>
        <v/>
      </c>
      <c r="H1076" s="1079" t="str">
        <f t="shared" si="209"/>
        <v/>
      </c>
      <c r="J1076" s="1117" t="str">
        <f t="shared" si="210"/>
        <v>-</v>
      </c>
      <c r="L1076" s="1041" t="str">
        <f t="shared" si="211"/>
        <v/>
      </c>
      <c r="W1076" s="1046" t="str">
        <f t="shared" si="212"/>
        <v/>
      </c>
      <c r="X1076" s="1047"/>
      <c r="Y1076" s="1146" t="str">
        <f t="shared" si="213"/>
        <v/>
      </c>
      <c r="Z1076" s="1049" t="str">
        <f t="shared" si="214"/>
        <v/>
      </c>
      <c r="AA1076" s="1049" t="str">
        <f t="shared" si="215"/>
        <v/>
      </c>
      <c r="AB1076" s="1050" t="str">
        <f t="shared" si="216"/>
        <v/>
      </c>
      <c r="AD1076" s="1052" t="str">
        <f t="shared" si="217"/>
        <v/>
      </c>
      <c r="AE1076" s="1053" t="str">
        <f t="shared" si="218"/>
        <v/>
      </c>
    </row>
    <row r="1077" spans="5:31" ht="12.75" customHeight="1">
      <c r="E1077" s="1083" t="str">
        <f t="shared" si="208"/>
        <v/>
      </c>
      <c r="H1077" s="1079" t="str">
        <f t="shared" si="209"/>
        <v/>
      </c>
      <c r="J1077" s="1117" t="str">
        <f t="shared" si="210"/>
        <v>-</v>
      </c>
      <c r="L1077" s="1041" t="str">
        <f t="shared" si="211"/>
        <v/>
      </c>
      <c r="W1077" s="1046" t="str">
        <f t="shared" si="212"/>
        <v/>
      </c>
      <c r="X1077" s="1047"/>
      <c r="Y1077" s="1146" t="str">
        <f t="shared" si="213"/>
        <v/>
      </c>
      <c r="Z1077" s="1049" t="str">
        <f t="shared" si="214"/>
        <v/>
      </c>
      <c r="AA1077" s="1049" t="str">
        <f t="shared" si="215"/>
        <v/>
      </c>
      <c r="AB1077" s="1050" t="str">
        <f t="shared" si="216"/>
        <v/>
      </c>
      <c r="AD1077" s="1052" t="str">
        <f t="shared" si="217"/>
        <v/>
      </c>
      <c r="AE1077" s="1053" t="str">
        <f t="shared" si="218"/>
        <v/>
      </c>
    </row>
    <row r="1078" spans="5:31" ht="12.75" customHeight="1">
      <c r="E1078" s="1083" t="str">
        <f t="shared" si="208"/>
        <v/>
      </c>
      <c r="H1078" s="1079" t="str">
        <f t="shared" si="209"/>
        <v/>
      </c>
      <c r="J1078" s="1117" t="str">
        <f t="shared" si="210"/>
        <v>-</v>
      </c>
      <c r="L1078" s="1041" t="str">
        <f t="shared" si="211"/>
        <v/>
      </c>
      <c r="W1078" s="1046" t="str">
        <f t="shared" si="212"/>
        <v/>
      </c>
      <c r="X1078" s="1047"/>
      <c r="Y1078" s="1146" t="str">
        <f t="shared" si="213"/>
        <v/>
      </c>
      <c r="Z1078" s="1049" t="str">
        <f t="shared" si="214"/>
        <v/>
      </c>
      <c r="AA1078" s="1049" t="str">
        <f t="shared" si="215"/>
        <v/>
      </c>
      <c r="AB1078" s="1050" t="str">
        <f t="shared" si="216"/>
        <v/>
      </c>
      <c r="AD1078" s="1052" t="str">
        <f t="shared" si="217"/>
        <v/>
      </c>
      <c r="AE1078" s="1053" t="str">
        <f t="shared" si="218"/>
        <v/>
      </c>
    </row>
    <row r="1079" spans="5:31" ht="12.75" customHeight="1">
      <c r="E1079" s="1083" t="str">
        <f t="shared" si="208"/>
        <v/>
      </c>
      <c r="H1079" s="1079" t="str">
        <f t="shared" si="209"/>
        <v/>
      </c>
      <c r="J1079" s="1117" t="str">
        <f t="shared" si="210"/>
        <v>-</v>
      </c>
      <c r="L1079" s="1041" t="str">
        <f t="shared" si="211"/>
        <v/>
      </c>
      <c r="W1079" s="1046" t="str">
        <f t="shared" si="212"/>
        <v/>
      </c>
      <c r="X1079" s="1047"/>
      <c r="Y1079" s="1146" t="str">
        <f t="shared" si="213"/>
        <v/>
      </c>
      <c r="Z1079" s="1049" t="str">
        <f t="shared" si="214"/>
        <v/>
      </c>
      <c r="AA1079" s="1049" t="str">
        <f t="shared" si="215"/>
        <v/>
      </c>
      <c r="AB1079" s="1050" t="str">
        <f t="shared" si="216"/>
        <v/>
      </c>
      <c r="AD1079" s="1052" t="str">
        <f t="shared" si="217"/>
        <v/>
      </c>
      <c r="AE1079" s="1053" t="str">
        <f t="shared" si="218"/>
        <v/>
      </c>
    </row>
    <row r="1080" spans="5:31" ht="12.75" customHeight="1">
      <c r="E1080" s="1083" t="str">
        <f t="shared" si="208"/>
        <v/>
      </c>
      <c r="H1080" s="1079" t="str">
        <f t="shared" si="209"/>
        <v/>
      </c>
      <c r="J1080" s="1117" t="str">
        <f t="shared" si="210"/>
        <v>-</v>
      </c>
      <c r="L1080" s="1041" t="str">
        <f t="shared" si="211"/>
        <v/>
      </c>
      <c r="W1080" s="1046" t="str">
        <f t="shared" si="212"/>
        <v/>
      </c>
      <c r="X1080" s="1047"/>
      <c r="Y1080" s="1146" t="str">
        <f t="shared" si="213"/>
        <v/>
      </c>
      <c r="Z1080" s="1049" t="str">
        <f t="shared" si="214"/>
        <v/>
      </c>
      <c r="AA1080" s="1049" t="str">
        <f t="shared" si="215"/>
        <v/>
      </c>
      <c r="AB1080" s="1050" t="str">
        <f t="shared" si="216"/>
        <v/>
      </c>
      <c r="AD1080" s="1052" t="str">
        <f t="shared" si="217"/>
        <v/>
      </c>
      <c r="AE1080" s="1053" t="str">
        <f t="shared" si="218"/>
        <v/>
      </c>
    </row>
    <row r="1081" spans="5:31" ht="12.75" customHeight="1">
      <c r="E1081" s="1083" t="str">
        <f t="shared" si="208"/>
        <v/>
      </c>
      <c r="H1081" s="1079" t="str">
        <f t="shared" si="209"/>
        <v/>
      </c>
      <c r="J1081" s="1117" t="str">
        <f t="shared" si="210"/>
        <v>-</v>
      </c>
      <c r="L1081" s="1041" t="str">
        <f t="shared" si="211"/>
        <v/>
      </c>
      <c r="W1081" s="1046" t="str">
        <f t="shared" si="212"/>
        <v/>
      </c>
      <c r="X1081" s="1047"/>
      <c r="Y1081" s="1146" t="str">
        <f t="shared" si="213"/>
        <v/>
      </c>
      <c r="Z1081" s="1049" t="str">
        <f t="shared" si="214"/>
        <v/>
      </c>
      <c r="AA1081" s="1049" t="str">
        <f t="shared" si="215"/>
        <v/>
      </c>
      <c r="AB1081" s="1050" t="str">
        <f t="shared" si="216"/>
        <v/>
      </c>
      <c r="AD1081" s="1052" t="str">
        <f t="shared" si="217"/>
        <v/>
      </c>
      <c r="AE1081" s="1053" t="str">
        <f t="shared" si="218"/>
        <v/>
      </c>
    </row>
    <row r="1082" spans="5:31" ht="12.75" customHeight="1">
      <c r="E1082" s="1083" t="str">
        <f t="shared" si="208"/>
        <v/>
      </c>
      <c r="H1082" s="1079" t="str">
        <f t="shared" si="209"/>
        <v/>
      </c>
      <c r="J1082" s="1117" t="str">
        <f t="shared" si="210"/>
        <v>-</v>
      </c>
      <c r="L1082" s="1041" t="str">
        <f t="shared" si="211"/>
        <v/>
      </c>
      <c r="W1082" s="1046" t="str">
        <f t="shared" si="212"/>
        <v/>
      </c>
      <c r="X1082" s="1047"/>
      <c r="Y1082" s="1146" t="str">
        <f t="shared" si="213"/>
        <v/>
      </c>
      <c r="Z1082" s="1049" t="str">
        <f t="shared" si="214"/>
        <v/>
      </c>
      <c r="AA1082" s="1049" t="str">
        <f t="shared" si="215"/>
        <v/>
      </c>
      <c r="AB1082" s="1050" t="str">
        <f t="shared" si="216"/>
        <v/>
      </c>
      <c r="AD1082" s="1052" t="str">
        <f t="shared" si="217"/>
        <v/>
      </c>
      <c r="AE1082" s="1053" t="str">
        <f t="shared" si="218"/>
        <v/>
      </c>
    </row>
    <row r="1083" spans="5:31" ht="12.75" customHeight="1">
      <c r="E1083" s="1083" t="str">
        <f t="shared" si="208"/>
        <v/>
      </c>
      <c r="H1083" s="1079" t="str">
        <f t="shared" si="209"/>
        <v/>
      </c>
      <c r="J1083" s="1117" t="str">
        <f t="shared" si="210"/>
        <v>-</v>
      </c>
      <c r="L1083" s="1041" t="str">
        <f t="shared" si="211"/>
        <v/>
      </c>
      <c r="W1083" s="1046" t="str">
        <f t="shared" si="212"/>
        <v/>
      </c>
      <c r="X1083" s="1047"/>
      <c r="Y1083" s="1146" t="str">
        <f t="shared" si="213"/>
        <v/>
      </c>
      <c r="Z1083" s="1049" t="str">
        <f t="shared" si="214"/>
        <v/>
      </c>
      <c r="AA1083" s="1049" t="str">
        <f t="shared" si="215"/>
        <v/>
      </c>
      <c r="AB1083" s="1050" t="str">
        <f t="shared" si="216"/>
        <v/>
      </c>
      <c r="AD1083" s="1052" t="str">
        <f t="shared" si="217"/>
        <v/>
      </c>
      <c r="AE1083" s="1053" t="str">
        <f t="shared" si="218"/>
        <v/>
      </c>
    </row>
    <row r="1084" spans="5:31" ht="12.75" customHeight="1">
      <c r="E1084" s="1083" t="str">
        <f t="shared" si="208"/>
        <v/>
      </c>
      <c r="H1084" s="1079" t="str">
        <f t="shared" si="209"/>
        <v/>
      </c>
      <c r="J1084" s="1117" t="str">
        <f t="shared" si="210"/>
        <v>-</v>
      </c>
      <c r="L1084" s="1041" t="str">
        <f t="shared" si="211"/>
        <v/>
      </c>
      <c r="W1084" s="1046" t="str">
        <f t="shared" si="212"/>
        <v/>
      </c>
      <c r="X1084" s="1047"/>
      <c r="Y1084" s="1146" t="str">
        <f t="shared" si="213"/>
        <v/>
      </c>
      <c r="Z1084" s="1049" t="str">
        <f t="shared" si="214"/>
        <v/>
      </c>
      <c r="AA1084" s="1049" t="str">
        <f t="shared" si="215"/>
        <v/>
      </c>
      <c r="AB1084" s="1050" t="str">
        <f t="shared" si="216"/>
        <v/>
      </c>
      <c r="AD1084" s="1052" t="str">
        <f t="shared" si="217"/>
        <v/>
      </c>
      <c r="AE1084" s="1053" t="str">
        <f t="shared" si="218"/>
        <v/>
      </c>
    </row>
    <row r="1085" spans="5:31" ht="12.75" customHeight="1">
      <c r="E1085" s="1083" t="str">
        <f t="shared" si="208"/>
        <v/>
      </c>
      <c r="H1085" s="1079" t="str">
        <f t="shared" si="209"/>
        <v/>
      </c>
      <c r="J1085" s="1117" t="str">
        <f t="shared" si="210"/>
        <v>-</v>
      </c>
      <c r="L1085" s="1041" t="str">
        <f t="shared" si="211"/>
        <v/>
      </c>
      <c r="W1085" s="1046" t="str">
        <f t="shared" si="212"/>
        <v/>
      </c>
      <c r="X1085" s="1047"/>
      <c r="Y1085" s="1146" t="str">
        <f t="shared" si="213"/>
        <v/>
      </c>
      <c r="Z1085" s="1049" t="str">
        <f t="shared" si="214"/>
        <v/>
      </c>
      <c r="AA1085" s="1049" t="str">
        <f t="shared" si="215"/>
        <v/>
      </c>
      <c r="AB1085" s="1050" t="str">
        <f t="shared" si="216"/>
        <v/>
      </c>
      <c r="AD1085" s="1052" t="str">
        <f t="shared" si="217"/>
        <v/>
      </c>
      <c r="AE1085" s="1053" t="str">
        <f t="shared" si="218"/>
        <v/>
      </c>
    </row>
    <row r="1086" spans="5:31" ht="12.75" customHeight="1">
      <c r="E1086" s="1083" t="str">
        <f t="shared" si="208"/>
        <v/>
      </c>
      <c r="H1086" s="1079" t="str">
        <f t="shared" si="209"/>
        <v/>
      </c>
      <c r="J1086" s="1117" t="str">
        <f t="shared" si="210"/>
        <v>-</v>
      </c>
      <c r="L1086" s="1041" t="str">
        <f t="shared" si="211"/>
        <v/>
      </c>
      <c r="W1086" s="1046" t="str">
        <f t="shared" si="212"/>
        <v/>
      </c>
      <c r="X1086" s="1047"/>
      <c r="Y1086" s="1146" t="str">
        <f t="shared" si="213"/>
        <v/>
      </c>
      <c r="Z1086" s="1049" t="str">
        <f t="shared" si="214"/>
        <v/>
      </c>
      <c r="AA1086" s="1049" t="str">
        <f t="shared" si="215"/>
        <v/>
      </c>
      <c r="AB1086" s="1050" t="str">
        <f t="shared" si="216"/>
        <v/>
      </c>
      <c r="AD1086" s="1052" t="str">
        <f t="shared" si="217"/>
        <v/>
      </c>
      <c r="AE1086" s="1053" t="str">
        <f t="shared" si="218"/>
        <v/>
      </c>
    </row>
    <row r="1087" spans="5:31" ht="12.75" customHeight="1">
      <c r="E1087" s="1083" t="str">
        <f t="shared" si="208"/>
        <v/>
      </c>
      <c r="H1087" s="1079" t="str">
        <f t="shared" si="209"/>
        <v/>
      </c>
      <c r="J1087" s="1117" t="str">
        <f t="shared" si="210"/>
        <v>-</v>
      </c>
      <c r="L1087" s="1041" t="str">
        <f t="shared" si="211"/>
        <v/>
      </c>
      <c r="W1087" s="1046" t="str">
        <f t="shared" si="212"/>
        <v/>
      </c>
      <c r="X1087" s="1047"/>
      <c r="Y1087" s="1146" t="str">
        <f t="shared" si="213"/>
        <v/>
      </c>
      <c r="Z1087" s="1049" t="str">
        <f t="shared" si="214"/>
        <v/>
      </c>
      <c r="AA1087" s="1049" t="str">
        <f t="shared" si="215"/>
        <v/>
      </c>
      <c r="AB1087" s="1050" t="str">
        <f t="shared" si="216"/>
        <v/>
      </c>
      <c r="AD1087" s="1052" t="str">
        <f t="shared" si="217"/>
        <v/>
      </c>
      <c r="AE1087" s="1053" t="str">
        <f t="shared" si="218"/>
        <v/>
      </c>
    </row>
    <row r="1088" spans="5:31" ht="12.75" customHeight="1">
      <c r="E1088" s="1083" t="str">
        <f t="shared" si="208"/>
        <v/>
      </c>
      <c r="H1088" s="1079" t="str">
        <f t="shared" si="209"/>
        <v/>
      </c>
      <c r="J1088" s="1117" t="str">
        <f t="shared" si="210"/>
        <v>-</v>
      </c>
      <c r="L1088" s="1041" t="str">
        <f t="shared" si="211"/>
        <v/>
      </c>
      <c r="W1088" s="1046" t="str">
        <f t="shared" si="212"/>
        <v/>
      </c>
      <c r="X1088" s="1047"/>
      <c r="Y1088" s="1146" t="str">
        <f t="shared" si="213"/>
        <v/>
      </c>
      <c r="Z1088" s="1049" t="str">
        <f t="shared" si="214"/>
        <v/>
      </c>
      <c r="AA1088" s="1049" t="str">
        <f t="shared" si="215"/>
        <v/>
      </c>
      <c r="AB1088" s="1050" t="str">
        <f t="shared" si="216"/>
        <v/>
      </c>
      <c r="AD1088" s="1052" t="str">
        <f t="shared" si="217"/>
        <v/>
      </c>
      <c r="AE1088" s="1053" t="str">
        <f t="shared" si="218"/>
        <v/>
      </c>
    </row>
    <row r="1089" spans="5:31" ht="12.75" customHeight="1">
      <c r="E1089" s="1083" t="str">
        <f t="shared" si="208"/>
        <v/>
      </c>
      <c r="H1089" s="1079" t="str">
        <f t="shared" si="209"/>
        <v/>
      </c>
      <c r="J1089" s="1117" t="str">
        <f t="shared" si="210"/>
        <v>-</v>
      </c>
      <c r="L1089" s="1041" t="str">
        <f t="shared" si="211"/>
        <v/>
      </c>
      <c r="W1089" s="1046" t="str">
        <f t="shared" si="212"/>
        <v/>
      </c>
      <c r="X1089" s="1047"/>
      <c r="Y1089" s="1146" t="str">
        <f t="shared" si="213"/>
        <v/>
      </c>
      <c r="Z1089" s="1049" t="str">
        <f t="shared" si="214"/>
        <v/>
      </c>
      <c r="AA1089" s="1049" t="str">
        <f t="shared" si="215"/>
        <v/>
      </c>
      <c r="AB1089" s="1050" t="str">
        <f t="shared" si="216"/>
        <v/>
      </c>
      <c r="AD1089" s="1052" t="str">
        <f t="shared" si="217"/>
        <v/>
      </c>
      <c r="AE1089" s="1053" t="str">
        <f t="shared" si="218"/>
        <v/>
      </c>
    </row>
    <row r="1090" spans="5:31" ht="12.75" customHeight="1">
      <c r="E1090" s="1083" t="str">
        <f t="shared" si="208"/>
        <v/>
      </c>
      <c r="H1090" s="1079" t="str">
        <f t="shared" si="209"/>
        <v/>
      </c>
      <c r="J1090" s="1117" t="str">
        <f t="shared" si="210"/>
        <v>-</v>
      </c>
      <c r="L1090" s="1041" t="str">
        <f t="shared" si="211"/>
        <v/>
      </c>
      <c r="W1090" s="1046" t="str">
        <f t="shared" si="212"/>
        <v/>
      </c>
      <c r="X1090" s="1047"/>
      <c r="Y1090" s="1146" t="str">
        <f t="shared" si="213"/>
        <v/>
      </c>
      <c r="Z1090" s="1049" t="str">
        <f t="shared" si="214"/>
        <v/>
      </c>
      <c r="AA1090" s="1049" t="str">
        <f t="shared" si="215"/>
        <v/>
      </c>
      <c r="AB1090" s="1050" t="str">
        <f t="shared" si="216"/>
        <v/>
      </c>
      <c r="AD1090" s="1052" t="str">
        <f t="shared" si="217"/>
        <v/>
      </c>
      <c r="AE1090" s="1053" t="str">
        <f t="shared" si="218"/>
        <v/>
      </c>
    </row>
    <row r="1091" spans="5:31" ht="12.75" customHeight="1">
      <c r="E1091" s="1083" t="str">
        <f t="shared" ref="E1091:E1154" si="219">IF(D1091="","",IF(F1091="paid",0,I1091-J1091))</f>
        <v/>
      </c>
      <c r="H1091" s="1079" t="str">
        <f t="shared" ref="H1091:H1154" si="220">IFERROR(CHOOSE($X1091,"መስከረም","ጥቅምት","ህዳር  ","ታህሳስ ","ጥር ","የካቲት ","መጋቢት ","ሚይዚያ ","ግንቦት ","ሰኔ ","ሐምሌ ","ነሐሴ ","Pagume"),"")</f>
        <v/>
      </c>
      <c r="J1091" s="1117" t="str">
        <f t="shared" ref="J1091:J1154" si="221">IF(D1091="","-",$Q$1-D1091)</f>
        <v>-</v>
      </c>
      <c r="L1091" s="1041" t="str">
        <f t="shared" ref="L1091:L1154" si="222">IF(E1091="","",$Q$1+E1091)</f>
        <v/>
      </c>
      <c r="W1091" s="1046" t="str">
        <f t="shared" ref="W1091:W1154" si="223">IF($D1091="","",_xlfn.LET(_xlpm.gDate,D1091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091" s="1047"/>
      <c r="Y1091" s="1146" t="str">
        <f t="shared" ref="Y1091:Y1154" si="224">IFERROR(CHOOSE(X1091,"መስከረም","ጥቅምት","ህዳር  ","ታህሳስ ","ጥር ","የካቲት ","መጋቢት ","ሚይዚያ ","ግንቦት ","ሰኔ ","ሐምሌ ","ነሐሴ ","Pagume"),"")</f>
        <v/>
      </c>
      <c r="Z1091" s="1049" t="str">
        <f t="shared" ref="Z1091:Z1154" si="225">IF($K1091="","",_xlfn.LET(_xlpm.gDate,K1091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091" s="1049" t="str">
        <f t="shared" ref="AA1091:AA1154" si="226">IF($Z1091="","",TEXT($Z1091,"mm"))</f>
        <v/>
      </c>
      <c r="AB1091" s="1050" t="str">
        <f t="shared" ref="AB1091:AB1154" si="227">IFERROR(CHOOSE(AA1091,"መስከረም","ጥቅምት","ህዳር  ","ታህሳስ ","ጥር ","የካቲት ","መጋቢት ","ሚይዚያ ","ግንቦት ","ሰኔ ","ሐምሌ ","ነሐሴ ","Pagume"),"")</f>
        <v/>
      </c>
      <c r="AD1091" s="1052" t="str">
        <f t="shared" ref="AD1091:AD1154" si="228">IF($D1091="","",YEAR(D1091)&amp;"-W"&amp;WEEKNUM(D1091,2))</f>
        <v/>
      </c>
      <c r="AE1091" s="1053" t="str">
        <f t="shared" ref="AE1091:AE1154" si="229">IF($K1091="","",YEAR(K1091)&amp;"-W"&amp;WEEKNUM(K1091,2))</f>
        <v/>
      </c>
    </row>
    <row r="1092" spans="5:31" ht="12.75" customHeight="1">
      <c r="E1092" s="1083" t="str">
        <f t="shared" si="219"/>
        <v/>
      </c>
      <c r="H1092" s="1079" t="str">
        <f t="shared" si="220"/>
        <v/>
      </c>
      <c r="J1092" s="1117" t="str">
        <f t="shared" si="221"/>
        <v>-</v>
      </c>
      <c r="L1092" s="1041" t="str">
        <f t="shared" si="222"/>
        <v/>
      </c>
      <c r="W1092" s="1046" t="str">
        <f t="shared" si="223"/>
        <v/>
      </c>
      <c r="X1092" s="1047"/>
      <c r="Y1092" s="1146" t="str">
        <f t="shared" si="224"/>
        <v/>
      </c>
      <c r="Z1092" s="1049" t="str">
        <f t="shared" si="225"/>
        <v/>
      </c>
      <c r="AA1092" s="1049" t="str">
        <f t="shared" si="226"/>
        <v/>
      </c>
      <c r="AB1092" s="1050" t="str">
        <f t="shared" si="227"/>
        <v/>
      </c>
      <c r="AD1092" s="1052" t="str">
        <f t="shared" si="228"/>
        <v/>
      </c>
      <c r="AE1092" s="1053" t="str">
        <f t="shared" si="229"/>
        <v/>
      </c>
    </row>
    <row r="1093" spans="5:31" ht="12.75" customHeight="1">
      <c r="E1093" s="1083" t="str">
        <f t="shared" si="219"/>
        <v/>
      </c>
      <c r="H1093" s="1079" t="str">
        <f t="shared" si="220"/>
        <v/>
      </c>
      <c r="J1093" s="1117" t="str">
        <f t="shared" si="221"/>
        <v>-</v>
      </c>
      <c r="L1093" s="1041" t="str">
        <f t="shared" si="222"/>
        <v/>
      </c>
      <c r="W1093" s="1046" t="str">
        <f t="shared" si="223"/>
        <v/>
      </c>
      <c r="X1093" s="1047"/>
      <c r="Y1093" s="1146" t="str">
        <f t="shared" si="224"/>
        <v/>
      </c>
      <c r="Z1093" s="1049" t="str">
        <f t="shared" si="225"/>
        <v/>
      </c>
      <c r="AA1093" s="1049" t="str">
        <f t="shared" si="226"/>
        <v/>
      </c>
      <c r="AB1093" s="1050" t="str">
        <f t="shared" si="227"/>
        <v/>
      </c>
      <c r="AD1093" s="1052" t="str">
        <f t="shared" si="228"/>
        <v/>
      </c>
      <c r="AE1093" s="1053" t="str">
        <f t="shared" si="229"/>
        <v/>
      </c>
    </row>
    <row r="1094" spans="5:31" ht="12.75" customHeight="1">
      <c r="E1094" s="1083" t="str">
        <f t="shared" si="219"/>
        <v/>
      </c>
      <c r="H1094" s="1079" t="str">
        <f t="shared" si="220"/>
        <v/>
      </c>
      <c r="J1094" s="1117" t="str">
        <f t="shared" si="221"/>
        <v>-</v>
      </c>
      <c r="L1094" s="1041" t="str">
        <f t="shared" si="222"/>
        <v/>
      </c>
      <c r="W1094" s="1046" t="str">
        <f t="shared" si="223"/>
        <v/>
      </c>
      <c r="X1094" s="1047"/>
      <c r="Y1094" s="1146" t="str">
        <f t="shared" si="224"/>
        <v/>
      </c>
      <c r="Z1094" s="1049" t="str">
        <f t="shared" si="225"/>
        <v/>
      </c>
      <c r="AA1094" s="1049" t="str">
        <f t="shared" si="226"/>
        <v/>
      </c>
      <c r="AB1094" s="1050" t="str">
        <f t="shared" si="227"/>
        <v/>
      </c>
      <c r="AD1094" s="1052" t="str">
        <f t="shared" si="228"/>
        <v/>
      </c>
      <c r="AE1094" s="1053" t="str">
        <f t="shared" si="229"/>
        <v/>
      </c>
    </row>
    <row r="1095" spans="5:31" ht="12.75" customHeight="1">
      <c r="E1095" s="1083" t="str">
        <f t="shared" si="219"/>
        <v/>
      </c>
      <c r="H1095" s="1079" t="str">
        <f t="shared" si="220"/>
        <v/>
      </c>
      <c r="J1095" s="1117" t="str">
        <f t="shared" si="221"/>
        <v>-</v>
      </c>
      <c r="L1095" s="1041" t="str">
        <f t="shared" si="222"/>
        <v/>
      </c>
      <c r="W1095" s="1046" t="str">
        <f t="shared" si="223"/>
        <v/>
      </c>
      <c r="X1095" s="1047"/>
      <c r="Y1095" s="1146" t="str">
        <f t="shared" si="224"/>
        <v/>
      </c>
      <c r="Z1095" s="1049" t="str">
        <f t="shared" si="225"/>
        <v/>
      </c>
      <c r="AA1095" s="1049" t="str">
        <f t="shared" si="226"/>
        <v/>
      </c>
      <c r="AB1095" s="1050" t="str">
        <f t="shared" si="227"/>
        <v/>
      </c>
      <c r="AD1095" s="1052" t="str">
        <f t="shared" si="228"/>
        <v/>
      </c>
      <c r="AE1095" s="1053" t="str">
        <f t="shared" si="229"/>
        <v/>
      </c>
    </row>
    <row r="1096" spans="5:31" ht="12.75" customHeight="1">
      <c r="E1096" s="1083" t="str">
        <f t="shared" si="219"/>
        <v/>
      </c>
      <c r="H1096" s="1079" t="str">
        <f t="shared" si="220"/>
        <v/>
      </c>
      <c r="J1096" s="1117" t="str">
        <f t="shared" si="221"/>
        <v>-</v>
      </c>
      <c r="L1096" s="1041" t="str">
        <f t="shared" si="222"/>
        <v/>
      </c>
      <c r="W1096" s="1046" t="str">
        <f t="shared" si="223"/>
        <v/>
      </c>
      <c r="X1096" s="1047"/>
      <c r="Y1096" s="1146" t="str">
        <f t="shared" si="224"/>
        <v/>
      </c>
      <c r="Z1096" s="1049" t="str">
        <f t="shared" si="225"/>
        <v/>
      </c>
      <c r="AA1096" s="1049" t="str">
        <f t="shared" si="226"/>
        <v/>
      </c>
      <c r="AB1096" s="1050" t="str">
        <f t="shared" si="227"/>
        <v/>
      </c>
      <c r="AD1096" s="1052" t="str">
        <f t="shared" si="228"/>
        <v/>
      </c>
      <c r="AE1096" s="1053" t="str">
        <f t="shared" si="229"/>
        <v/>
      </c>
    </row>
    <row r="1097" spans="5:31" ht="12.75" customHeight="1">
      <c r="E1097" s="1083" t="str">
        <f t="shared" si="219"/>
        <v/>
      </c>
      <c r="H1097" s="1079" t="str">
        <f t="shared" si="220"/>
        <v/>
      </c>
      <c r="J1097" s="1117" t="str">
        <f t="shared" si="221"/>
        <v>-</v>
      </c>
      <c r="L1097" s="1041" t="str">
        <f t="shared" si="222"/>
        <v/>
      </c>
      <c r="W1097" s="1046" t="str">
        <f t="shared" si="223"/>
        <v/>
      </c>
      <c r="X1097" s="1047"/>
      <c r="Y1097" s="1146" t="str">
        <f t="shared" si="224"/>
        <v/>
      </c>
      <c r="Z1097" s="1049" t="str">
        <f t="shared" si="225"/>
        <v/>
      </c>
      <c r="AA1097" s="1049" t="str">
        <f t="shared" si="226"/>
        <v/>
      </c>
      <c r="AB1097" s="1050" t="str">
        <f t="shared" si="227"/>
        <v/>
      </c>
      <c r="AD1097" s="1052" t="str">
        <f t="shared" si="228"/>
        <v/>
      </c>
      <c r="AE1097" s="1053" t="str">
        <f t="shared" si="229"/>
        <v/>
      </c>
    </row>
    <row r="1098" spans="5:31" ht="12.75" customHeight="1">
      <c r="E1098" s="1083" t="str">
        <f t="shared" si="219"/>
        <v/>
      </c>
      <c r="H1098" s="1079" t="str">
        <f t="shared" si="220"/>
        <v/>
      </c>
      <c r="J1098" s="1117" t="str">
        <f t="shared" si="221"/>
        <v>-</v>
      </c>
      <c r="L1098" s="1041" t="str">
        <f t="shared" si="222"/>
        <v/>
      </c>
      <c r="W1098" s="1046" t="str">
        <f t="shared" si="223"/>
        <v/>
      </c>
      <c r="X1098" s="1047"/>
      <c r="Y1098" s="1146" t="str">
        <f t="shared" si="224"/>
        <v/>
      </c>
      <c r="Z1098" s="1049" t="str">
        <f t="shared" si="225"/>
        <v/>
      </c>
      <c r="AA1098" s="1049" t="str">
        <f t="shared" si="226"/>
        <v/>
      </c>
      <c r="AB1098" s="1050" t="str">
        <f t="shared" si="227"/>
        <v/>
      </c>
      <c r="AD1098" s="1052" t="str">
        <f t="shared" si="228"/>
        <v/>
      </c>
      <c r="AE1098" s="1053" t="str">
        <f t="shared" si="229"/>
        <v/>
      </c>
    </row>
    <row r="1099" spans="5:31" ht="12.75" customHeight="1">
      <c r="E1099" s="1083" t="str">
        <f t="shared" si="219"/>
        <v/>
      </c>
      <c r="H1099" s="1079" t="str">
        <f t="shared" si="220"/>
        <v/>
      </c>
      <c r="J1099" s="1117" t="str">
        <f t="shared" si="221"/>
        <v>-</v>
      </c>
      <c r="L1099" s="1041" t="str">
        <f t="shared" si="222"/>
        <v/>
      </c>
      <c r="W1099" s="1046" t="str">
        <f t="shared" si="223"/>
        <v/>
      </c>
      <c r="X1099" s="1047"/>
      <c r="Y1099" s="1146" t="str">
        <f t="shared" si="224"/>
        <v/>
      </c>
      <c r="Z1099" s="1049" t="str">
        <f t="shared" si="225"/>
        <v/>
      </c>
      <c r="AA1099" s="1049" t="str">
        <f t="shared" si="226"/>
        <v/>
      </c>
      <c r="AB1099" s="1050" t="str">
        <f t="shared" si="227"/>
        <v/>
      </c>
      <c r="AD1099" s="1052" t="str">
        <f t="shared" si="228"/>
        <v/>
      </c>
      <c r="AE1099" s="1053" t="str">
        <f t="shared" si="229"/>
        <v/>
      </c>
    </row>
    <row r="1100" spans="5:31" ht="12.75" customHeight="1">
      <c r="E1100" s="1083" t="str">
        <f t="shared" si="219"/>
        <v/>
      </c>
      <c r="H1100" s="1079" t="str">
        <f t="shared" si="220"/>
        <v/>
      </c>
      <c r="J1100" s="1117" t="str">
        <f t="shared" si="221"/>
        <v>-</v>
      </c>
      <c r="L1100" s="1041" t="str">
        <f t="shared" si="222"/>
        <v/>
      </c>
      <c r="W1100" s="1046" t="str">
        <f t="shared" si="223"/>
        <v/>
      </c>
      <c r="X1100" s="1047"/>
      <c r="Y1100" s="1146" t="str">
        <f t="shared" si="224"/>
        <v/>
      </c>
      <c r="Z1100" s="1049" t="str">
        <f t="shared" si="225"/>
        <v/>
      </c>
      <c r="AA1100" s="1049" t="str">
        <f t="shared" si="226"/>
        <v/>
      </c>
      <c r="AB1100" s="1050" t="str">
        <f t="shared" si="227"/>
        <v/>
      </c>
      <c r="AD1100" s="1052" t="str">
        <f t="shared" si="228"/>
        <v/>
      </c>
      <c r="AE1100" s="1053" t="str">
        <f t="shared" si="229"/>
        <v/>
      </c>
    </row>
    <row r="1101" spans="5:31" ht="12.75" customHeight="1">
      <c r="E1101" s="1083" t="str">
        <f t="shared" si="219"/>
        <v/>
      </c>
      <c r="H1101" s="1079" t="str">
        <f t="shared" si="220"/>
        <v/>
      </c>
      <c r="J1101" s="1117" t="str">
        <f t="shared" si="221"/>
        <v>-</v>
      </c>
      <c r="L1101" s="1041" t="str">
        <f t="shared" si="222"/>
        <v/>
      </c>
      <c r="W1101" s="1046" t="str">
        <f t="shared" si="223"/>
        <v/>
      </c>
      <c r="X1101" s="1047"/>
      <c r="Y1101" s="1146" t="str">
        <f t="shared" si="224"/>
        <v/>
      </c>
      <c r="Z1101" s="1049" t="str">
        <f t="shared" si="225"/>
        <v/>
      </c>
      <c r="AA1101" s="1049" t="str">
        <f t="shared" si="226"/>
        <v/>
      </c>
      <c r="AB1101" s="1050" t="str">
        <f t="shared" si="227"/>
        <v/>
      </c>
      <c r="AD1101" s="1052" t="str">
        <f t="shared" si="228"/>
        <v/>
      </c>
      <c r="AE1101" s="1053" t="str">
        <f t="shared" si="229"/>
        <v/>
      </c>
    </row>
    <row r="1102" spans="5:31" ht="12.75" customHeight="1">
      <c r="E1102" s="1083" t="str">
        <f t="shared" si="219"/>
        <v/>
      </c>
      <c r="H1102" s="1079" t="str">
        <f t="shared" si="220"/>
        <v/>
      </c>
      <c r="J1102" s="1117" t="str">
        <f t="shared" si="221"/>
        <v>-</v>
      </c>
      <c r="L1102" s="1041" t="str">
        <f t="shared" si="222"/>
        <v/>
      </c>
      <c r="W1102" s="1046" t="str">
        <f t="shared" si="223"/>
        <v/>
      </c>
      <c r="X1102" s="1047"/>
      <c r="Y1102" s="1146" t="str">
        <f t="shared" si="224"/>
        <v/>
      </c>
      <c r="Z1102" s="1049" t="str">
        <f t="shared" si="225"/>
        <v/>
      </c>
      <c r="AA1102" s="1049" t="str">
        <f t="shared" si="226"/>
        <v/>
      </c>
      <c r="AB1102" s="1050" t="str">
        <f t="shared" si="227"/>
        <v/>
      </c>
      <c r="AD1102" s="1052" t="str">
        <f t="shared" si="228"/>
        <v/>
      </c>
      <c r="AE1102" s="1053" t="str">
        <f t="shared" si="229"/>
        <v/>
      </c>
    </row>
    <row r="1103" spans="5:31" ht="12.75" customHeight="1">
      <c r="E1103" s="1083" t="str">
        <f t="shared" si="219"/>
        <v/>
      </c>
      <c r="H1103" s="1079" t="str">
        <f t="shared" si="220"/>
        <v/>
      </c>
      <c r="J1103" s="1117" t="str">
        <f t="shared" si="221"/>
        <v>-</v>
      </c>
      <c r="L1103" s="1041" t="str">
        <f t="shared" si="222"/>
        <v/>
      </c>
      <c r="W1103" s="1046" t="str">
        <f t="shared" si="223"/>
        <v/>
      </c>
      <c r="X1103" s="1047"/>
      <c r="Y1103" s="1146" t="str">
        <f t="shared" si="224"/>
        <v/>
      </c>
      <c r="Z1103" s="1049" t="str">
        <f t="shared" si="225"/>
        <v/>
      </c>
      <c r="AA1103" s="1049" t="str">
        <f t="shared" si="226"/>
        <v/>
      </c>
      <c r="AB1103" s="1050" t="str">
        <f t="shared" si="227"/>
        <v/>
      </c>
      <c r="AD1103" s="1052" t="str">
        <f t="shared" si="228"/>
        <v/>
      </c>
      <c r="AE1103" s="1053" t="str">
        <f t="shared" si="229"/>
        <v/>
      </c>
    </row>
    <row r="1104" spans="5:31" ht="12.75" customHeight="1">
      <c r="E1104" s="1083" t="str">
        <f t="shared" si="219"/>
        <v/>
      </c>
      <c r="H1104" s="1079" t="str">
        <f t="shared" si="220"/>
        <v/>
      </c>
      <c r="J1104" s="1117" t="str">
        <f t="shared" si="221"/>
        <v>-</v>
      </c>
      <c r="L1104" s="1041" t="str">
        <f t="shared" si="222"/>
        <v/>
      </c>
      <c r="W1104" s="1046" t="str">
        <f t="shared" si="223"/>
        <v/>
      </c>
      <c r="X1104" s="1047"/>
      <c r="Y1104" s="1146" t="str">
        <f t="shared" si="224"/>
        <v/>
      </c>
      <c r="Z1104" s="1049" t="str">
        <f t="shared" si="225"/>
        <v/>
      </c>
      <c r="AA1104" s="1049" t="str">
        <f t="shared" si="226"/>
        <v/>
      </c>
      <c r="AB1104" s="1050" t="str">
        <f t="shared" si="227"/>
        <v/>
      </c>
      <c r="AD1104" s="1052" t="str">
        <f t="shared" si="228"/>
        <v/>
      </c>
      <c r="AE1104" s="1053" t="str">
        <f t="shared" si="229"/>
        <v/>
      </c>
    </row>
    <row r="1105" spans="5:31" ht="12.75" customHeight="1">
      <c r="E1105" s="1083" t="str">
        <f t="shared" si="219"/>
        <v/>
      </c>
      <c r="H1105" s="1079" t="str">
        <f t="shared" si="220"/>
        <v/>
      </c>
      <c r="J1105" s="1117" t="str">
        <f t="shared" si="221"/>
        <v>-</v>
      </c>
      <c r="L1105" s="1041" t="str">
        <f t="shared" si="222"/>
        <v/>
      </c>
      <c r="W1105" s="1046" t="str">
        <f t="shared" si="223"/>
        <v/>
      </c>
      <c r="X1105" s="1047"/>
      <c r="Y1105" s="1146" t="str">
        <f t="shared" si="224"/>
        <v/>
      </c>
      <c r="Z1105" s="1049" t="str">
        <f t="shared" si="225"/>
        <v/>
      </c>
      <c r="AA1105" s="1049" t="str">
        <f t="shared" si="226"/>
        <v/>
      </c>
      <c r="AB1105" s="1050" t="str">
        <f t="shared" si="227"/>
        <v/>
      </c>
      <c r="AD1105" s="1052" t="str">
        <f t="shared" si="228"/>
        <v/>
      </c>
      <c r="AE1105" s="1053" t="str">
        <f t="shared" si="229"/>
        <v/>
      </c>
    </row>
    <row r="1106" spans="5:31" ht="12.75" customHeight="1">
      <c r="E1106" s="1083" t="str">
        <f t="shared" si="219"/>
        <v/>
      </c>
      <c r="H1106" s="1079" t="str">
        <f t="shared" si="220"/>
        <v/>
      </c>
      <c r="J1106" s="1117" t="str">
        <f t="shared" si="221"/>
        <v>-</v>
      </c>
      <c r="L1106" s="1041" t="str">
        <f t="shared" si="222"/>
        <v/>
      </c>
      <c r="W1106" s="1046" t="str">
        <f t="shared" si="223"/>
        <v/>
      </c>
      <c r="X1106" s="1047"/>
      <c r="Y1106" s="1146" t="str">
        <f t="shared" si="224"/>
        <v/>
      </c>
      <c r="Z1106" s="1049" t="str">
        <f t="shared" si="225"/>
        <v/>
      </c>
      <c r="AA1106" s="1049" t="str">
        <f t="shared" si="226"/>
        <v/>
      </c>
      <c r="AB1106" s="1050" t="str">
        <f t="shared" si="227"/>
        <v/>
      </c>
      <c r="AD1106" s="1052" t="str">
        <f t="shared" si="228"/>
        <v/>
      </c>
      <c r="AE1106" s="1053" t="str">
        <f t="shared" si="229"/>
        <v/>
      </c>
    </row>
    <row r="1107" spans="5:31" ht="12.75" customHeight="1">
      <c r="E1107" s="1083" t="str">
        <f t="shared" si="219"/>
        <v/>
      </c>
      <c r="H1107" s="1079" t="str">
        <f t="shared" si="220"/>
        <v/>
      </c>
      <c r="J1107" s="1117" t="str">
        <f t="shared" si="221"/>
        <v>-</v>
      </c>
      <c r="L1107" s="1041" t="str">
        <f t="shared" si="222"/>
        <v/>
      </c>
      <c r="W1107" s="1046" t="str">
        <f t="shared" si="223"/>
        <v/>
      </c>
      <c r="X1107" s="1047"/>
      <c r="Y1107" s="1146" t="str">
        <f t="shared" si="224"/>
        <v/>
      </c>
      <c r="Z1107" s="1049" t="str">
        <f t="shared" si="225"/>
        <v/>
      </c>
      <c r="AA1107" s="1049" t="str">
        <f t="shared" si="226"/>
        <v/>
      </c>
      <c r="AB1107" s="1050" t="str">
        <f t="shared" si="227"/>
        <v/>
      </c>
      <c r="AD1107" s="1052" t="str">
        <f t="shared" si="228"/>
        <v/>
      </c>
      <c r="AE1107" s="1053" t="str">
        <f t="shared" si="229"/>
        <v/>
      </c>
    </row>
    <row r="1108" spans="5:31" ht="12.75" customHeight="1">
      <c r="E1108" s="1083" t="str">
        <f t="shared" si="219"/>
        <v/>
      </c>
      <c r="H1108" s="1079" t="str">
        <f t="shared" si="220"/>
        <v/>
      </c>
      <c r="J1108" s="1117" t="str">
        <f t="shared" si="221"/>
        <v>-</v>
      </c>
      <c r="L1108" s="1041" t="str">
        <f t="shared" si="222"/>
        <v/>
      </c>
      <c r="W1108" s="1046" t="str">
        <f t="shared" si="223"/>
        <v/>
      </c>
      <c r="X1108" s="1047"/>
      <c r="Y1108" s="1146" t="str">
        <f t="shared" si="224"/>
        <v/>
      </c>
      <c r="Z1108" s="1049" t="str">
        <f t="shared" si="225"/>
        <v/>
      </c>
      <c r="AA1108" s="1049" t="str">
        <f t="shared" si="226"/>
        <v/>
      </c>
      <c r="AB1108" s="1050" t="str">
        <f t="shared" si="227"/>
        <v/>
      </c>
      <c r="AD1108" s="1052" t="str">
        <f t="shared" si="228"/>
        <v/>
      </c>
      <c r="AE1108" s="1053" t="str">
        <f t="shared" si="229"/>
        <v/>
      </c>
    </row>
    <row r="1109" spans="5:31" ht="12.75" customHeight="1">
      <c r="E1109" s="1083" t="str">
        <f t="shared" si="219"/>
        <v/>
      </c>
      <c r="H1109" s="1079" t="str">
        <f t="shared" si="220"/>
        <v/>
      </c>
      <c r="J1109" s="1117" t="str">
        <f t="shared" si="221"/>
        <v>-</v>
      </c>
      <c r="L1109" s="1041" t="str">
        <f t="shared" si="222"/>
        <v/>
      </c>
      <c r="W1109" s="1046" t="str">
        <f t="shared" si="223"/>
        <v/>
      </c>
      <c r="X1109" s="1047"/>
      <c r="Y1109" s="1146" t="str">
        <f t="shared" si="224"/>
        <v/>
      </c>
      <c r="Z1109" s="1049" t="str">
        <f t="shared" si="225"/>
        <v/>
      </c>
      <c r="AA1109" s="1049" t="str">
        <f t="shared" si="226"/>
        <v/>
      </c>
      <c r="AB1109" s="1050" t="str">
        <f t="shared" si="227"/>
        <v/>
      </c>
      <c r="AD1109" s="1052" t="str">
        <f t="shared" si="228"/>
        <v/>
      </c>
      <c r="AE1109" s="1053" t="str">
        <f t="shared" si="229"/>
        <v/>
      </c>
    </row>
    <row r="1110" spans="5:31" ht="12.75" customHeight="1">
      <c r="E1110" s="1083" t="str">
        <f t="shared" si="219"/>
        <v/>
      </c>
      <c r="H1110" s="1079" t="str">
        <f t="shared" si="220"/>
        <v/>
      </c>
      <c r="J1110" s="1117" t="str">
        <f t="shared" si="221"/>
        <v>-</v>
      </c>
      <c r="L1110" s="1041" t="str">
        <f t="shared" si="222"/>
        <v/>
      </c>
      <c r="W1110" s="1046" t="str">
        <f t="shared" si="223"/>
        <v/>
      </c>
      <c r="X1110" s="1047"/>
      <c r="Y1110" s="1146" t="str">
        <f t="shared" si="224"/>
        <v/>
      </c>
      <c r="Z1110" s="1049" t="str">
        <f t="shared" si="225"/>
        <v/>
      </c>
      <c r="AA1110" s="1049" t="str">
        <f t="shared" si="226"/>
        <v/>
      </c>
      <c r="AB1110" s="1050" t="str">
        <f t="shared" si="227"/>
        <v/>
      </c>
      <c r="AD1110" s="1052" t="str">
        <f t="shared" si="228"/>
        <v/>
      </c>
      <c r="AE1110" s="1053" t="str">
        <f t="shared" si="229"/>
        <v/>
      </c>
    </row>
    <row r="1111" spans="5:31" ht="12.75" customHeight="1">
      <c r="E1111" s="1083" t="str">
        <f t="shared" si="219"/>
        <v/>
      </c>
      <c r="H1111" s="1079" t="str">
        <f t="shared" si="220"/>
        <v/>
      </c>
      <c r="J1111" s="1117" t="str">
        <f t="shared" si="221"/>
        <v>-</v>
      </c>
      <c r="L1111" s="1041" t="str">
        <f t="shared" si="222"/>
        <v/>
      </c>
      <c r="W1111" s="1046" t="str">
        <f t="shared" si="223"/>
        <v/>
      </c>
      <c r="X1111" s="1047"/>
      <c r="Y1111" s="1146" t="str">
        <f t="shared" si="224"/>
        <v/>
      </c>
      <c r="Z1111" s="1049" t="str">
        <f t="shared" si="225"/>
        <v/>
      </c>
      <c r="AA1111" s="1049" t="str">
        <f t="shared" si="226"/>
        <v/>
      </c>
      <c r="AB1111" s="1050" t="str">
        <f t="shared" si="227"/>
        <v/>
      </c>
      <c r="AD1111" s="1052" t="str">
        <f t="shared" si="228"/>
        <v/>
      </c>
      <c r="AE1111" s="1053" t="str">
        <f t="shared" si="229"/>
        <v/>
      </c>
    </row>
    <row r="1112" spans="5:31" ht="12.75" customHeight="1">
      <c r="E1112" s="1083" t="str">
        <f t="shared" si="219"/>
        <v/>
      </c>
      <c r="H1112" s="1079" t="str">
        <f t="shared" si="220"/>
        <v/>
      </c>
      <c r="J1112" s="1117" t="str">
        <f t="shared" si="221"/>
        <v>-</v>
      </c>
      <c r="L1112" s="1041" t="str">
        <f t="shared" si="222"/>
        <v/>
      </c>
      <c r="W1112" s="1046" t="str">
        <f t="shared" si="223"/>
        <v/>
      </c>
      <c r="X1112" s="1047"/>
      <c r="Y1112" s="1146" t="str">
        <f t="shared" si="224"/>
        <v/>
      </c>
      <c r="Z1112" s="1049" t="str">
        <f t="shared" si="225"/>
        <v/>
      </c>
      <c r="AA1112" s="1049" t="str">
        <f t="shared" si="226"/>
        <v/>
      </c>
      <c r="AB1112" s="1050" t="str">
        <f t="shared" si="227"/>
        <v/>
      </c>
      <c r="AD1112" s="1052" t="str">
        <f t="shared" si="228"/>
        <v/>
      </c>
      <c r="AE1112" s="1053" t="str">
        <f t="shared" si="229"/>
        <v/>
      </c>
    </row>
    <row r="1113" spans="5:31" ht="12.75" customHeight="1">
      <c r="E1113" s="1083" t="str">
        <f t="shared" si="219"/>
        <v/>
      </c>
      <c r="H1113" s="1079" t="str">
        <f t="shared" si="220"/>
        <v/>
      </c>
      <c r="J1113" s="1117" t="str">
        <f t="shared" si="221"/>
        <v>-</v>
      </c>
      <c r="L1113" s="1041" t="str">
        <f t="shared" si="222"/>
        <v/>
      </c>
      <c r="W1113" s="1046" t="str">
        <f t="shared" si="223"/>
        <v/>
      </c>
      <c r="X1113" s="1047"/>
      <c r="Y1113" s="1146" t="str">
        <f t="shared" si="224"/>
        <v/>
      </c>
      <c r="Z1113" s="1049" t="str">
        <f t="shared" si="225"/>
        <v/>
      </c>
      <c r="AA1113" s="1049" t="str">
        <f t="shared" si="226"/>
        <v/>
      </c>
      <c r="AB1113" s="1050" t="str">
        <f t="shared" si="227"/>
        <v/>
      </c>
      <c r="AD1113" s="1052" t="str">
        <f t="shared" si="228"/>
        <v/>
      </c>
      <c r="AE1113" s="1053" t="str">
        <f t="shared" si="229"/>
        <v/>
      </c>
    </row>
    <row r="1114" spans="5:31" ht="12.75" customHeight="1">
      <c r="E1114" s="1083" t="str">
        <f t="shared" si="219"/>
        <v/>
      </c>
      <c r="H1114" s="1079" t="str">
        <f t="shared" si="220"/>
        <v/>
      </c>
      <c r="J1114" s="1117" t="str">
        <f t="shared" si="221"/>
        <v>-</v>
      </c>
      <c r="L1114" s="1041" t="str">
        <f t="shared" si="222"/>
        <v/>
      </c>
      <c r="W1114" s="1046" t="str">
        <f t="shared" si="223"/>
        <v/>
      </c>
      <c r="X1114" s="1047"/>
      <c r="Y1114" s="1146" t="str">
        <f t="shared" si="224"/>
        <v/>
      </c>
      <c r="Z1114" s="1049" t="str">
        <f t="shared" si="225"/>
        <v/>
      </c>
      <c r="AA1114" s="1049" t="str">
        <f t="shared" si="226"/>
        <v/>
      </c>
      <c r="AB1114" s="1050" t="str">
        <f t="shared" si="227"/>
        <v/>
      </c>
      <c r="AD1114" s="1052" t="str">
        <f t="shared" si="228"/>
        <v/>
      </c>
      <c r="AE1114" s="1053" t="str">
        <f t="shared" si="229"/>
        <v/>
      </c>
    </row>
    <row r="1115" spans="5:31" ht="12.75" customHeight="1">
      <c r="E1115" s="1083" t="str">
        <f t="shared" si="219"/>
        <v/>
      </c>
      <c r="H1115" s="1079" t="str">
        <f t="shared" si="220"/>
        <v/>
      </c>
      <c r="J1115" s="1117" t="str">
        <f t="shared" si="221"/>
        <v>-</v>
      </c>
      <c r="L1115" s="1041" t="str">
        <f t="shared" si="222"/>
        <v/>
      </c>
      <c r="W1115" s="1046" t="str">
        <f t="shared" si="223"/>
        <v/>
      </c>
      <c r="X1115" s="1047"/>
      <c r="Y1115" s="1146" t="str">
        <f t="shared" si="224"/>
        <v/>
      </c>
      <c r="Z1115" s="1049" t="str">
        <f t="shared" si="225"/>
        <v/>
      </c>
      <c r="AA1115" s="1049" t="str">
        <f t="shared" si="226"/>
        <v/>
      </c>
      <c r="AB1115" s="1050" t="str">
        <f t="shared" si="227"/>
        <v/>
      </c>
      <c r="AD1115" s="1052" t="str">
        <f t="shared" si="228"/>
        <v/>
      </c>
      <c r="AE1115" s="1053" t="str">
        <f t="shared" si="229"/>
        <v/>
      </c>
    </row>
    <row r="1116" spans="5:31" ht="12.75" customHeight="1">
      <c r="E1116" s="1083" t="str">
        <f t="shared" si="219"/>
        <v/>
      </c>
      <c r="H1116" s="1079" t="str">
        <f t="shared" si="220"/>
        <v/>
      </c>
      <c r="J1116" s="1117" t="str">
        <f t="shared" si="221"/>
        <v>-</v>
      </c>
      <c r="L1116" s="1041" t="str">
        <f t="shared" si="222"/>
        <v/>
      </c>
      <c r="W1116" s="1046" t="str">
        <f t="shared" si="223"/>
        <v/>
      </c>
      <c r="X1116" s="1047"/>
      <c r="Y1116" s="1146" t="str">
        <f t="shared" si="224"/>
        <v/>
      </c>
      <c r="Z1116" s="1049" t="str">
        <f t="shared" si="225"/>
        <v/>
      </c>
      <c r="AA1116" s="1049" t="str">
        <f t="shared" si="226"/>
        <v/>
      </c>
      <c r="AB1116" s="1050" t="str">
        <f t="shared" si="227"/>
        <v/>
      </c>
      <c r="AD1116" s="1052" t="str">
        <f t="shared" si="228"/>
        <v/>
      </c>
      <c r="AE1116" s="1053" t="str">
        <f t="shared" si="229"/>
        <v/>
      </c>
    </row>
    <row r="1117" spans="5:31" ht="12.75" customHeight="1">
      <c r="E1117" s="1083" t="str">
        <f t="shared" si="219"/>
        <v/>
      </c>
      <c r="H1117" s="1079" t="str">
        <f t="shared" si="220"/>
        <v/>
      </c>
      <c r="J1117" s="1117" t="str">
        <f t="shared" si="221"/>
        <v>-</v>
      </c>
      <c r="L1117" s="1041" t="str">
        <f t="shared" si="222"/>
        <v/>
      </c>
      <c r="W1117" s="1046" t="str">
        <f t="shared" si="223"/>
        <v/>
      </c>
      <c r="X1117" s="1047"/>
      <c r="Y1117" s="1146" t="str">
        <f t="shared" si="224"/>
        <v/>
      </c>
      <c r="Z1117" s="1049" t="str">
        <f t="shared" si="225"/>
        <v/>
      </c>
      <c r="AA1117" s="1049" t="str">
        <f t="shared" si="226"/>
        <v/>
      </c>
      <c r="AB1117" s="1050" t="str">
        <f t="shared" si="227"/>
        <v/>
      </c>
      <c r="AD1117" s="1052" t="str">
        <f t="shared" si="228"/>
        <v/>
      </c>
      <c r="AE1117" s="1053" t="str">
        <f t="shared" si="229"/>
        <v/>
      </c>
    </row>
    <row r="1118" spans="5:31" ht="12.75" customHeight="1">
      <c r="E1118" s="1083" t="str">
        <f t="shared" si="219"/>
        <v/>
      </c>
      <c r="H1118" s="1079" t="str">
        <f t="shared" si="220"/>
        <v/>
      </c>
      <c r="J1118" s="1117" t="str">
        <f t="shared" si="221"/>
        <v>-</v>
      </c>
      <c r="L1118" s="1041" t="str">
        <f t="shared" si="222"/>
        <v/>
      </c>
      <c r="W1118" s="1046" t="str">
        <f t="shared" si="223"/>
        <v/>
      </c>
      <c r="X1118" s="1047"/>
      <c r="Y1118" s="1146" t="str">
        <f t="shared" si="224"/>
        <v/>
      </c>
      <c r="Z1118" s="1049" t="str">
        <f t="shared" si="225"/>
        <v/>
      </c>
      <c r="AA1118" s="1049" t="str">
        <f t="shared" si="226"/>
        <v/>
      </c>
      <c r="AB1118" s="1050" t="str">
        <f t="shared" si="227"/>
        <v/>
      </c>
      <c r="AD1118" s="1052" t="str">
        <f t="shared" si="228"/>
        <v/>
      </c>
      <c r="AE1118" s="1053" t="str">
        <f t="shared" si="229"/>
        <v/>
      </c>
    </row>
    <row r="1119" spans="5:31" ht="12.75" customHeight="1">
      <c r="E1119" s="1083" t="str">
        <f t="shared" si="219"/>
        <v/>
      </c>
      <c r="H1119" s="1079" t="str">
        <f t="shared" si="220"/>
        <v/>
      </c>
      <c r="J1119" s="1117" t="str">
        <f t="shared" si="221"/>
        <v>-</v>
      </c>
      <c r="L1119" s="1041" t="str">
        <f t="shared" si="222"/>
        <v/>
      </c>
      <c r="W1119" s="1046" t="str">
        <f t="shared" si="223"/>
        <v/>
      </c>
      <c r="X1119" s="1047"/>
      <c r="Y1119" s="1146" t="str">
        <f t="shared" si="224"/>
        <v/>
      </c>
      <c r="Z1119" s="1049" t="str">
        <f t="shared" si="225"/>
        <v/>
      </c>
      <c r="AA1119" s="1049" t="str">
        <f t="shared" si="226"/>
        <v/>
      </c>
      <c r="AB1119" s="1050" t="str">
        <f t="shared" si="227"/>
        <v/>
      </c>
      <c r="AD1119" s="1052" t="str">
        <f t="shared" si="228"/>
        <v/>
      </c>
      <c r="AE1119" s="1053" t="str">
        <f t="shared" si="229"/>
        <v/>
      </c>
    </row>
    <row r="1120" spans="5:31" ht="12.75" customHeight="1">
      <c r="E1120" s="1083" t="str">
        <f t="shared" si="219"/>
        <v/>
      </c>
      <c r="H1120" s="1079" t="str">
        <f t="shared" si="220"/>
        <v/>
      </c>
      <c r="J1120" s="1117" t="str">
        <f t="shared" si="221"/>
        <v>-</v>
      </c>
      <c r="L1120" s="1041" t="str">
        <f t="shared" si="222"/>
        <v/>
      </c>
      <c r="W1120" s="1046" t="str">
        <f t="shared" si="223"/>
        <v/>
      </c>
      <c r="X1120" s="1047"/>
      <c r="Y1120" s="1146" t="str">
        <f t="shared" si="224"/>
        <v/>
      </c>
      <c r="Z1120" s="1049" t="str">
        <f t="shared" si="225"/>
        <v/>
      </c>
      <c r="AA1120" s="1049" t="str">
        <f t="shared" si="226"/>
        <v/>
      </c>
      <c r="AB1120" s="1050" t="str">
        <f t="shared" si="227"/>
        <v/>
      </c>
      <c r="AD1120" s="1052" t="str">
        <f t="shared" si="228"/>
        <v/>
      </c>
      <c r="AE1120" s="1053" t="str">
        <f t="shared" si="229"/>
        <v/>
      </c>
    </row>
    <row r="1121" spans="5:31" ht="12.75" customHeight="1">
      <c r="E1121" s="1083" t="str">
        <f t="shared" si="219"/>
        <v/>
      </c>
      <c r="H1121" s="1079" t="str">
        <f t="shared" si="220"/>
        <v/>
      </c>
      <c r="J1121" s="1117" t="str">
        <f t="shared" si="221"/>
        <v>-</v>
      </c>
      <c r="L1121" s="1041" t="str">
        <f t="shared" si="222"/>
        <v/>
      </c>
      <c r="W1121" s="1046" t="str">
        <f t="shared" si="223"/>
        <v/>
      </c>
      <c r="X1121" s="1047"/>
      <c r="Y1121" s="1146" t="str">
        <f t="shared" si="224"/>
        <v/>
      </c>
      <c r="Z1121" s="1049" t="str">
        <f t="shared" si="225"/>
        <v/>
      </c>
      <c r="AA1121" s="1049" t="str">
        <f t="shared" si="226"/>
        <v/>
      </c>
      <c r="AB1121" s="1050" t="str">
        <f t="shared" si="227"/>
        <v/>
      </c>
      <c r="AD1121" s="1052" t="str">
        <f t="shared" si="228"/>
        <v/>
      </c>
      <c r="AE1121" s="1053" t="str">
        <f t="shared" si="229"/>
        <v/>
      </c>
    </row>
    <row r="1122" spans="5:31" ht="12.75" customHeight="1">
      <c r="E1122" s="1083" t="str">
        <f t="shared" si="219"/>
        <v/>
      </c>
      <c r="H1122" s="1079" t="str">
        <f t="shared" si="220"/>
        <v/>
      </c>
      <c r="J1122" s="1117" t="str">
        <f t="shared" si="221"/>
        <v>-</v>
      </c>
      <c r="L1122" s="1041" t="str">
        <f t="shared" si="222"/>
        <v/>
      </c>
      <c r="W1122" s="1046" t="str">
        <f t="shared" si="223"/>
        <v/>
      </c>
      <c r="X1122" s="1047"/>
      <c r="Y1122" s="1146" t="str">
        <f t="shared" si="224"/>
        <v/>
      </c>
      <c r="Z1122" s="1049" t="str">
        <f t="shared" si="225"/>
        <v/>
      </c>
      <c r="AA1122" s="1049" t="str">
        <f t="shared" si="226"/>
        <v/>
      </c>
      <c r="AB1122" s="1050" t="str">
        <f t="shared" si="227"/>
        <v/>
      </c>
      <c r="AD1122" s="1052" t="str">
        <f t="shared" si="228"/>
        <v/>
      </c>
      <c r="AE1122" s="1053" t="str">
        <f t="shared" si="229"/>
        <v/>
      </c>
    </row>
    <row r="1123" spans="5:31" ht="12.75" customHeight="1">
      <c r="E1123" s="1083" t="str">
        <f t="shared" si="219"/>
        <v/>
      </c>
      <c r="H1123" s="1079" t="str">
        <f t="shared" si="220"/>
        <v/>
      </c>
      <c r="J1123" s="1117" t="str">
        <f t="shared" si="221"/>
        <v>-</v>
      </c>
      <c r="L1123" s="1041" t="str">
        <f t="shared" si="222"/>
        <v/>
      </c>
      <c r="W1123" s="1046" t="str">
        <f t="shared" si="223"/>
        <v/>
      </c>
      <c r="X1123" s="1047"/>
      <c r="Y1123" s="1146" t="str">
        <f t="shared" si="224"/>
        <v/>
      </c>
      <c r="Z1123" s="1049" t="str">
        <f t="shared" si="225"/>
        <v/>
      </c>
      <c r="AA1123" s="1049" t="str">
        <f t="shared" si="226"/>
        <v/>
      </c>
      <c r="AB1123" s="1050" t="str">
        <f t="shared" si="227"/>
        <v/>
      </c>
      <c r="AD1123" s="1052" t="str">
        <f t="shared" si="228"/>
        <v/>
      </c>
      <c r="AE1123" s="1053" t="str">
        <f t="shared" si="229"/>
        <v/>
      </c>
    </row>
    <row r="1124" spans="5:31" ht="12.75" customHeight="1">
      <c r="E1124" s="1083" t="str">
        <f t="shared" si="219"/>
        <v/>
      </c>
      <c r="H1124" s="1079" t="str">
        <f t="shared" si="220"/>
        <v/>
      </c>
      <c r="J1124" s="1117" t="str">
        <f t="shared" si="221"/>
        <v>-</v>
      </c>
      <c r="L1124" s="1041" t="str">
        <f t="shared" si="222"/>
        <v/>
      </c>
      <c r="W1124" s="1046" t="str">
        <f t="shared" si="223"/>
        <v/>
      </c>
      <c r="X1124" s="1047"/>
      <c r="Y1124" s="1146" t="str">
        <f t="shared" si="224"/>
        <v/>
      </c>
      <c r="Z1124" s="1049" t="str">
        <f t="shared" si="225"/>
        <v/>
      </c>
      <c r="AA1124" s="1049" t="str">
        <f t="shared" si="226"/>
        <v/>
      </c>
      <c r="AB1124" s="1050" t="str">
        <f t="shared" si="227"/>
        <v/>
      </c>
      <c r="AD1124" s="1052" t="str">
        <f t="shared" si="228"/>
        <v/>
      </c>
      <c r="AE1124" s="1053" t="str">
        <f t="shared" si="229"/>
        <v/>
      </c>
    </row>
    <row r="1125" spans="5:31" ht="12.75" customHeight="1">
      <c r="E1125" s="1083" t="str">
        <f t="shared" si="219"/>
        <v/>
      </c>
      <c r="H1125" s="1079" t="str">
        <f t="shared" si="220"/>
        <v/>
      </c>
      <c r="J1125" s="1117" t="str">
        <f t="shared" si="221"/>
        <v>-</v>
      </c>
      <c r="L1125" s="1041" t="str">
        <f t="shared" si="222"/>
        <v/>
      </c>
      <c r="W1125" s="1046" t="str">
        <f t="shared" si="223"/>
        <v/>
      </c>
      <c r="X1125" s="1047"/>
      <c r="Y1125" s="1146" t="str">
        <f t="shared" si="224"/>
        <v/>
      </c>
      <c r="Z1125" s="1049" t="str">
        <f t="shared" si="225"/>
        <v/>
      </c>
      <c r="AA1125" s="1049" t="str">
        <f t="shared" si="226"/>
        <v/>
      </c>
      <c r="AB1125" s="1050" t="str">
        <f t="shared" si="227"/>
        <v/>
      </c>
      <c r="AD1125" s="1052" t="str">
        <f t="shared" si="228"/>
        <v/>
      </c>
      <c r="AE1125" s="1053" t="str">
        <f t="shared" si="229"/>
        <v/>
      </c>
    </row>
    <row r="1126" spans="5:31" ht="12.75" customHeight="1">
      <c r="E1126" s="1083" t="str">
        <f t="shared" si="219"/>
        <v/>
      </c>
      <c r="H1126" s="1079" t="str">
        <f t="shared" si="220"/>
        <v/>
      </c>
      <c r="J1126" s="1117" t="str">
        <f t="shared" si="221"/>
        <v>-</v>
      </c>
      <c r="L1126" s="1041" t="str">
        <f t="shared" si="222"/>
        <v/>
      </c>
      <c r="W1126" s="1046" t="str">
        <f t="shared" si="223"/>
        <v/>
      </c>
      <c r="X1126" s="1047"/>
      <c r="Y1126" s="1146" t="str">
        <f t="shared" si="224"/>
        <v/>
      </c>
      <c r="Z1126" s="1049" t="str">
        <f t="shared" si="225"/>
        <v/>
      </c>
      <c r="AA1126" s="1049" t="str">
        <f t="shared" si="226"/>
        <v/>
      </c>
      <c r="AB1126" s="1050" t="str">
        <f t="shared" si="227"/>
        <v/>
      </c>
      <c r="AD1126" s="1052" t="str">
        <f t="shared" si="228"/>
        <v/>
      </c>
      <c r="AE1126" s="1053" t="str">
        <f t="shared" si="229"/>
        <v/>
      </c>
    </row>
    <row r="1127" spans="5:31" ht="12.75" customHeight="1">
      <c r="E1127" s="1083" t="str">
        <f t="shared" si="219"/>
        <v/>
      </c>
      <c r="H1127" s="1079" t="str">
        <f t="shared" si="220"/>
        <v/>
      </c>
      <c r="J1127" s="1117" t="str">
        <f t="shared" si="221"/>
        <v>-</v>
      </c>
      <c r="L1127" s="1041" t="str">
        <f t="shared" si="222"/>
        <v/>
      </c>
      <c r="W1127" s="1046" t="str">
        <f t="shared" si="223"/>
        <v/>
      </c>
      <c r="X1127" s="1047"/>
      <c r="Y1127" s="1146" t="str">
        <f t="shared" si="224"/>
        <v/>
      </c>
      <c r="Z1127" s="1049" t="str">
        <f t="shared" si="225"/>
        <v/>
      </c>
      <c r="AA1127" s="1049" t="str">
        <f t="shared" si="226"/>
        <v/>
      </c>
      <c r="AB1127" s="1050" t="str">
        <f t="shared" si="227"/>
        <v/>
      </c>
      <c r="AD1127" s="1052" t="str">
        <f t="shared" si="228"/>
        <v/>
      </c>
      <c r="AE1127" s="1053" t="str">
        <f t="shared" si="229"/>
        <v/>
      </c>
    </row>
    <row r="1128" spans="5:31" ht="12.75" customHeight="1">
      <c r="E1128" s="1083" t="str">
        <f t="shared" si="219"/>
        <v/>
      </c>
      <c r="H1128" s="1079" t="str">
        <f t="shared" si="220"/>
        <v/>
      </c>
      <c r="J1128" s="1117" t="str">
        <f t="shared" si="221"/>
        <v>-</v>
      </c>
      <c r="L1128" s="1041" t="str">
        <f t="shared" si="222"/>
        <v/>
      </c>
      <c r="W1128" s="1046" t="str">
        <f t="shared" si="223"/>
        <v/>
      </c>
      <c r="X1128" s="1047"/>
      <c r="Y1128" s="1146" t="str">
        <f t="shared" si="224"/>
        <v/>
      </c>
      <c r="Z1128" s="1049" t="str">
        <f t="shared" si="225"/>
        <v/>
      </c>
      <c r="AA1128" s="1049" t="str">
        <f t="shared" si="226"/>
        <v/>
      </c>
      <c r="AB1128" s="1050" t="str">
        <f t="shared" si="227"/>
        <v/>
      </c>
      <c r="AD1128" s="1052" t="str">
        <f t="shared" si="228"/>
        <v/>
      </c>
      <c r="AE1128" s="1053" t="str">
        <f t="shared" si="229"/>
        <v/>
      </c>
    </row>
    <row r="1129" spans="5:31" ht="12.75" customHeight="1">
      <c r="E1129" s="1083" t="str">
        <f t="shared" si="219"/>
        <v/>
      </c>
      <c r="H1129" s="1079" t="str">
        <f t="shared" si="220"/>
        <v/>
      </c>
      <c r="J1129" s="1117" t="str">
        <f t="shared" si="221"/>
        <v>-</v>
      </c>
      <c r="L1129" s="1041" t="str">
        <f t="shared" si="222"/>
        <v/>
      </c>
      <c r="W1129" s="1046" t="str">
        <f t="shared" si="223"/>
        <v/>
      </c>
      <c r="X1129" s="1047"/>
      <c r="Y1129" s="1146" t="str">
        <f t="shared" si="224"/>
        <v/>
      </c>
      <c r="Z1129" s="1049" t="str">
        <f t="shared" si="225"/>
        <v/>
      </c>
      <c r="AA1129" s="1049" t="str">
        <f t="shared" si="226"/>
        <v/>
      </c>
      <c r="AB1129" s="1050" t="str">
        <f t="shared" si="227"/>
        <v/>
      </c>
      <c r="AD1129" s="1052" t="str">
        <f t="shared" si="228"/>
        <v/>
      </c>
      <c r="AE1129" s="1053" t="str">
        <f t="shared" si="229"/>
        <v/>
      </c>
    </row>
    <row r="1130" spans="5:31" ht="12.75" customHeight="1">
      <c r="E1130" s="1083" t="str">
        <f t="shared" si="219"/>
        <v/>
      </c>
      <c r="H1130" s="1079" t="str">
        <f t="shared" si="220"/>
        <v/>
      </c>
      <c r="J1130" s="1117" t="str">
        <f t="shared" si="221"/>
        <v>-</v>
      </c>
      <c r="L1130" s="1041" t="str">
        <f t="shared" si="222"/>
        <v/>
      </c>
      <c r="W1130" s="1046" t="str">
        <f t="shared" si="223"/>
        <v/>
      </c>
      <c r="X1130" s="1047"/>
      <c r="Y1130" s="1146" t="str">
        <f t="shared" si="224"/>
        <v/>
      </c>
      <c r="Z1130" s="1049" t="str">
        <f t="shared" si="225"/>
        <v/>
      </c>
      <c r="AA1130" s="1049" t="str">
        <f t="shared" si="226"/>
        <v/>
      </c>
      <c r="AB1130" s="1050" t="str">
        <f t="shared" si="227"/>
        <v/>
      </c>
      <c r="AD1130" s="1052" t="str">
        <f t="shared" si="228"/>
        <v/>
      </c>
      <c r="AE1130" s="1053" t="str">
        <f t="shared" si="229"/>
        <v/>
      </c>
    </row>
    <row r="1131" spans="5:31" ht="12.75" customHeight="1">
      <c r="E1131" s="1083" t="str">
        <f t="shared" si="219"/>
        <v/>
      </c>
      <c r="H1131" s="1079" t="str">
        <f t="shared" si="220"/>
        <v/>
      </c>
      <c r="J1131" s="1117" t="str">
        <f t="shared" si="221"/>
        <v>-</v>
      </c>
      <c r="L1131" s="1041" t="str">
        <f t="shared" si="222"/>
        <v/>
      </c>
      <c r="W1131" s="1046" t="str">
        <f t="shared" si="223"/>
        <v/>
      </c>
      <c r="X1131" s="1047"/>
      <c r="Y1131" s="1146" t="str">
        <f t="shared" si="224"/>
        <v/>
      </c>
      <c r="Z1131" s="1049" t="str">
        <f t="shared" si="225"/>
        <v/>
      </c>
      <c r="AA1131" s="1049" t="str">
        <f t="shared" si="226"/>
        <v/>
      </c>
      <c r="AB1131" s="1050" t="str">
        <f t="shared" si="227"/>
        <v/>
      </c>
      <c r="AD1131" s="1052" t="str">
        <f t="shared" si="228"/>
        <v/>
      </c>
      <c r="AE1131" s="1053" t="str">
        <f t="shared" si="229"/>
        <v/>
      </c>
    </row>
    <row r="1132" spans="5:31" ht="12.75" customHeight="1">
      <c r="E1132" s="1083" t="str">
        <f t="shared" si="219"/>
        <v/>
      </c>
      <c r="H1132" s="1079" t="str">
        <f t="shared" si="220"/>
        <v/>
      </c>
      <c r="J1132" s="1117" t="str">
        <f t="shared" si="221"/>
        <v>-</v>
      </c>
      <c r="L1132" s="1041" t="str">
        <f t="shared" si="222"/>
        <v/>
      </c>
      <c r="W1132" s="1046" t="str">
        <f t="shared" si="223"/>
        <v/>
      </c>
      <c r="X1132" s="1047"/>
      <c r="Y1132" s="1146" t="str">
        <f t="shared" si="224"/>
        <v/>
      </c>
      <c r="Z1132" s="1049" t="str">
        <f t="shared" si="225"/>
        <v/>
      </c>
      <c r="AA1132" s="1049" t="str">
        <f t="shared" si="226"/>
        <v/>
      </c>
      <c r="AB1132" s="1050" t="str">
        <f t="shared" si="227"/>
        <v/>
      </c>
      <c r="AD1132" s="1052" t="str">
        <f t="shared" si="228"/>
        <v/>
      </c>
      <c r="AE1132" s="1053" t="str">
        <f t="shared" si="229"/>
        <v/>
      </c>
    </row>
    <row r="1133" spans="5:31" ht="12.75" customHeight="1">
      <c r="E1133" s="1083" t="str">
        <f t="shared" si="219"/>
        <v/>
      </c>
      <c r="H1133" s="1079" t="str">
        <f t="shared" si="220"/>
        <v/>
      </c>
      <c r="J1133" s="1117" t="str">
        <f t="shared" si="221"/>
        <v>-</v>
      </c>
      <c r="L1133" s="1041" t="str">
        <f t="shared" si="222"/>
        <v/>
      </c>
      <c r="W1133" s="1046" t="str">
        <f t="shared" si="223"/>
        <v/>
      </c>
      <c r="X1133" s="1047"/>
      <c r="Y1133" s="1146" t="str">
        <f t="shared" si="224"/>
        <v/>
      </c>
      <c r="Z1133" s="1049" t="str">
        <f t="shared" si="225"/>
        <v/>
      </c>
      <c r="AA1133" s="1049" t="str">
        <f t="shared" si="226"/>
        <v/>
      </c>
      <c r="AB1133" s="1050" t="str">
        <f t="shared" si="227"/>
        <v/>
      </c>
      <c r="AD1133" s="1052" t="str">
        <f t="shared" si="228"/>
        <v/>
      </c>
      <c r="AE1133" s="1053" t="str">
        <f t="shared" si="229"/>
        <v/>
      </c>
    </row>
    <row r="1134" spans="5:31" ht="12.75" customHeight="1">
      <c r="E1134" s="1083" t="str">
        <f t="shared" si="219"/>
        <v/>
      </c>
      <c r="H1134" s="1079" t="str">
        <f t="shared" si="220"/>
        <v/>
      </c>
      <c r="J1134" s="1117" t="str">
        <f t="shared" si="221"/>
        <v>-</v>
      </c>
      <c r="L1134" s="1041" t="str">
        <f t="shared" si="222"/>
        <v/>
      </c>
      <c r="W1134" s="1046" t="str">
        <f t="shared" si="223"/>
        <v/>
      </c>
      <c r="X1134" s="1047"/>
      <c r="Y1134" s="1146" t="str">
        <f t="shared" si="224"/>
        <v/>
      </c>
      <c r="Z1134" s="1049" t="str">
        <f t="shared" si="225"/>
        <v/>
      </c>
      <c r="AA1134" s="1049" t="str">
        <f t="shared" si="226"/>
        <v/>
      </c>
      <c r="AB1134" s="1050" t="str">
        <f t="shared" si="227"/>
        <v/>
      </c>
      <c r="AD1134" s="1052" t="str">
        <f t="shared" si="228"/>
        <v/>
      </c>
      <c r="AE1134" s="1053" t="str">
        <f t="shared" si="229"/>
        <v/>
      </c>
    </row>
    <row r="1135" spans="5:31" ht="12.75" customHeight="1">
      <c r="E1135" s="1083" t="str">
        <f t="shared" si="219"/>
        <v/>
      </c>
      <c r="H1135" s="1079" t="str">
        <f t="shared" si="220"/>
        <v/>
      </c>
      <c r="J1135" s="1117" t="str">
        <f t="shared" si="221"/>
        <v>-</v>
      </c>
      <c r="L1135" s="1041" t="str">
        <f t="shared" si="222"/>
        <v/>
      </c>
      <c r="W1135" s="1046" t="str">
        <f t="shared" si="223"/>
        <v/>
      </c>
      <c r="X1135" s="1047"/>
      <c r="Y1135" s="1146" t="str">
        <f t="shared" si="224"/>
        <v/>
      </c>
      <c r="Z1135" s="1049" t="str">
        <f t="shared" si="225"/>
        <v/>
      </c>
      <c r="AA1135" s="1049" t="str">
        <f t="shared" si="226"/>
        <v/>
      </c>
      <c r="AB1135" s="1050" t="str">
        <f t="shared" si="227"/>
        <v/>
      </c>
      <c r="AD1135" s="1052" t="str">
        <f t="shared" si="228"/>
        <v/>
      </c>
      <c r="AE1135" s="1053" t="str">
        <f t="shared" si="229"/>
        <v/>
      </c>
    </row>
    <row r="1136" spans="5:31" ht="12.75" customHeight="1">
      <c r="E1136" s="1083" t="str">
        <f t="shared" si="219"/>
        <v/>
      </c>
      <c r="H1136" s="1079" t="str">
        <f t="shared" si="220"/>
        <v/>
      </c>
      <c r="J1136" s="1117" t="str">
        <f t="shared" si="221"/>
        <v>-</v>
      </c>
      <c r="L1136" s="1041" t="str">
        <f t="shared" si="222"/>
        <v/>
      </c>
      <c r="W1136" s="1046" t="str">
        <f t="shared" si="223"/>
        <v/>
      </c>
      <c r="X1136" s="1047"/>
      <c r="Y1136" s="1146" t="str">
        <f t="shared" si="224"/>
        <v/>
      </c>
      <c r="Z1136" s="1049" t="str">
        <f t="shared" si="225"/>
        <v/>
      </c>
      <c r="AA1136" s="1049" t="str">
        <f t="shared" si="226"/>
        <v/>
      </c>
      <c r="AB1136" s="1050" t="str">
        <f t="shared" si="227"/>
        <v/>
      </c>
      <c r="AD1136" s="1052" t="str">
        <f t="shared" si="228"/>
        <v/>
      </c>
      <c r="AE1136" s="1053" t="str">
        <f t="shared" si="229"/>
        <v/>
      </c>
    </row>
    <row r="1137" spans="5:31" ht="12.75" customHeight="1">
      <c r="E1137" s="1083" t="str">
        <f t="shared" si="219"/>
        <v/>
      </c>
      <c r="H1137" s="1079" t="str">
        <f t="shared" si="220"/>
        <v/>
      </c>
      <c r="J1137" s="1117" t="str">
        <f t="shared" si="221"/>
        <v>-</v>
      </c>
      <c r="L1137" s="1041" t="str">
        <f t="shared" si="222"/>
        <v/>
      </c>
      <c r="W1137" s="1046" t="str">
        <f t="shared" si="223"/>
        <v/>
      </c>
      <c r="X1137" s="1047"/>
      <c r="Y1137" s="1146" t="str">
        <f t="shared" si="224"/>
        <v/>
      </c>
      <c r="Z1137" s="1049" t="str">
        <f t="shared" si="225"/>
        <v/>
      </c>
      <c r="AA1137" s="1049" t="str">
        <f t="shared" si="226"/>
        <v/>
      </c>
      <c r="AB1137" s="1050" t="str">
        <f t="shared" si="227"/>
        <v/>
      </c>
      <c r="AD1137" s="1052" t="str">
        <f t="shared" si="228"/>
        <v/>
      </c>
      <c r="AE1137" s="1053" t="str">
        <f t="shared" si="229"/>
        <v/>
      </c>
    </row>
    <row r="1138" spans="5:31" ht="12.75" customHeight="1">
      <c r="E1138" s="1083" t="str">
        <f t="shared" si="219"/>
        <v/>
      </c>
      <c r="H1138" s="1079" t="str">
        <f t="shared" si="220"/>
        <v/>
      </c>
      <c r="J1138" s="1117" t="str">
        <f t="shared" si="221"/>
        <v>-</v>
      </c>
      <c r="L1138" s="1041" t="str">
        <f t="shared" si="222"/>
        <v/>
      </c>
      <c r="W1138" s="1046" t="str">
        <f t="shared" si="223"/>
        <v/>
      </c>
      <c r="X1138" s="1047"/>
      <c r="Y1138" s="1146" t="str">
        <f t="shared" si="224"/>
        <v/>
      </c>
      <c r="Z1138" s="1049" t="str">
        <f t="shared" si="225"/>
        <v/>
      </c>
      <c r="AA1138" s="1049" t="str">
        <f t="shared" si="226"/>
        <v/>
      </c>
      <c r="AB1138" s="1050" t="str">
        <f t="shared" si="227"/>
        <v/>
      </c>
      <c r="AD1138" s="1052" t="str">
        <f t="shared" si="228"/>
        <v/>
      </c>
      <c r="AE1138" s="1053" t="str">
        <f t="shared" si="229"/>
        <v/>
      </c>
    </row>
    <row r="1139" spans="5:31" ht="12.75" customHeight="1">
      <c r="E1139" s="1083" t="str">
        <f t="shared" si="219"/>
        <v/>
      </c>
      <c r="H1139" s="1079" t="str">
        <f t="shared" si="220"/>
        <v/>
      </c>
      <c r="J1139" s="1117" t="str">
        <f t="shared" si="221"/>
        <v>-</v>
      </c>
      <c r="L1139" s="1041" t="str">
        <f t="shared" si="222"/>
        <v/>
      </c>
      <c r="W1139" s="1046" t="str">
        <f t="shared" si="223"/>
        <v/>
      </c>
      <c r="X1139" s="1047"/>
      <c r="Y1139" s="1146" t="str">
        <f t="shared" si="224"/>
        <v/>
      </c>
      <c r="Z1139" s="1049" t="str">
        <f t="shared" si="225"/>
        <v/>
      </c>
      <c r="AA1139" s="1049" t="str">
        <f t="shared" si="226"/>
        <v/>
      </c>
      <c r="AB1139" s="1050" t="str">
        <f t="shared" si="227"/>
        <v/>
      </c>
      <c r="AD1139" s="1052" t="str">
        <f t="shared" si="228"/>
        <v/>
      </c>
      <c r="AE1139" s="1053" t="str">
        <f t="shared" si="229"/>
        <v/>
      </c>
    </row>
    <row r="1140" spans="5:31" ht="12.75" customHeight="1">
      <c r="E1140" s="1083" t="str">
        <f t="shared" si="219"/>
        <v/>
      </c>
      <c r="H1140" s="1079" t="str">
        <f t="shared" si="220"/>
        <v/>
      </c>
      <c r="J1140" s="1117" t="str">
        <f t="shared" si="221"/>
        <v>-</v>
      </c>
      <c r="L1140" s="1041" t="str">
        <f t="shared" si="222"/>
        <v/>
      </c>
      <c r="W1140" s="1046" t="str">
        <f t="shared" si="223"/>
        <v/>
      </c>
      <c r="X1140" s="1047"/>
      <c r="Y1140" s="1146" t="str">
        <f t="shared" si="224"/>
        <v/>
      </c>
      <c r="Z1140" s="1049" t="str">
        <f t="shared" si="225"/>
        <v/>
      </c>
      <c r="AA1140" s="1049" t="str">
        <f t="shared" si="226"/>
        <v/>
      </c>
      <c r="AB1140" s="1050" t="str">
        <f t="shared" si="227"/>
        <v/>
      </c>
      <c r="AD1140" s="1052" t="str">
        <f t="shared" si="228"/>
        <v/>
      </c>
      <c r="AE1140" s="1053" t="str">
        <f t="shared" si="229"/>
        <v/>
      </c>
    </row>
    <row r="1141" spans="5:31" ht="12.75" customHeight="1">
      <c r="E1141" s="1083" t="str">
        <f t="shared" si="219"/>
        <v/>
      </c>
      <c r="H1141" s="1079" t="str">
        <f t="shared" si="220"/>
        <v/>
      </c>
      <c r="J1141" s="1117" t="str">
        <f t="shared" si="221"/>
        <v>-</v>
      </c>
      <c r="L1141" s="1041" t="str">
        <f t="shared" si="222"/>
        <v/>
      </c>
      <c r="W1141" s="1046" t="str">
        <f t="shared" si="223"/>
        <v/>
      </c>
      <c r="X1141" s="1047"/>
      <c r="Y1141" s="1146" t="str">
        <f t="shared" si="224"/>
        <v/>
      </c>
      <c r="Z1141" s="1049" t="str">
        <f t="shared" si="225"/>
        <v/>
      </c>
      <c r="AA1141" s="1049" t="str">
        <f t="shared" si="226"/>
        <v/>
      </c>
      <c r="AB1141" s="1050" t="str">
        <f t="shared" si="227"/>
        <v/>
      </c>
      <c r="AD1141" s="1052" t="str">
        <f t="shared" si="228"/>
        <v/>
      </c>
      <c r="AE1141" s="1053" t="str">
        <f t="shared" si="229"/>
        <v/>
      </c>
    </row>
    <row r="1142" spans="5:31" ht="12.75" customHeight="1">
      <c r="E1142" s="1083" t="str">
        <f t="shared" si="219"/>
        <v/>
      </c>
      <c r="H1142" s="1079" t="str">
        <f t="shared" si="220"/>
        <v/>
      </c>
      <c r="J1142" s="1117" t="str">
        <f t="shared" si="221"/>
        <v>-</v>
      </c>
      <c r="L1142" s="1041" t="str">
        <f t="shared" si="222"/>
        <v/>
      </c>
      <c r="W1142" s="1046" t="str">
        <f t="shared" si="223"/>
        <v/>
      </c>
      <c r="X1142" s="1047"/>
      <c r="Y1142" s="1146" t="str">
        <f t="shared" si="224"/>
        <v/>
      </c>
      <c r="Z1142" s="1049" t="str">
        <f t="shared" si="225"/>
        <v/>
      </c>
      <c r="AA1142" s="1049" t="str">
        <f t="shared" si="226"/>
        <v/>
      </c>
      <c r="AB1142" s="1050" t="str">
        <f t="shared" si="227"/>
        <v/>
      </c>
      <c r="AD1142" s="1052" t="str">
        <f t="shared" si="228"/>
        <v/>
      </c>
      <c r="AE1142" s="1053" t="str">
        <f t="shared" si="229"/>
        <v/>
      </c>
    </row>
    <row r="1143" spans="5:31" ht="12.75" customHeight="1">
      <c r="E1143" s="1083" t="str">
        <f t="shared" si="219"/>
        <v/>
      </c>
      <c r="H1143" s="1079" t="str">
        <f t="shared" si="220"/>
        <v/>
      </c>
      <c r="J1143" s="1117" t="str">
        <f t="shared" si="221"/>
        <v>-</v>
      </c>
      <c r="L1143" s="1041" t="str">
        <f t="shared" si="222"/>
        <v/>
      </c>
      <c r="W1143" s="1046" t="str">
        <f t="shared" si="223"/>
        <v/>
      </c>
      <c r="X1143" s="1047"/>
      <c r="Y1143" s="1146" t="str">
        <f t="shared" si="224"/>
        <v/>
      </c>
      <c r="Z1143" s="1049" t="str">
        <f t="shared" si="225"/>
        <v/>
      </c>
      <c r="AA1143" s="1049" t="str">
        <f t="shared" si="226"/>
        <v/>
      </c>
      <c r="AB1143" s="1050" t="str">
        <f t="shared" si="227"/>
        <v/>
      </c>
      <c r="AD1143" s="1052" t="str">
        <f t="shared" si="228"/>
        <v/>
      </c>
      <c r="AE1143" s="1053" t="str">
        <f t="shared" si="229"/>
        <v/>
      </c>
    </row>
    <row r="1144" spans="5:31" ht="12.75" customHeight="1">
      <c r="E1144" s="1083" t="str">
        <f t="shared" si="219"/>
        <v/>
      </c>
      <c r="H1144" s="1079" t="str">
        <f t="shared" si="220"/>
        <v/>
      </c>
      <c r="J1144" s="1117" t="str">
        <f t="shared" si="221"/>
        <v>-</v>
      </c>
      <c r="L1144" s="1041" t="str">
        <f t="shared" si="222"/>
        <v/>
      </c>
      <c r="W1144" s="1046" t="str">
        <f t="shared" si="223"/>
        <v/>
      </c>
      <c r="X1144" s="1047"/>
      <c r="Y1144" s="1146" t="str">
        <f t="shared" si="224"/>
        <v/>
      </c>
      <c r="Z1144" s="1049" t="str">
        <f t="shared" si="225"/>
        <v/>
      </c>
      <c r="AA1144" s="1049" t="str">
        <f t="shared" si="226"/>
        <v/>
      </c>
      <c r="AB1144" s="1050" t="str">
        <f t="shared" si="227"/>
        <v/>
      </c>
      <c r="AD1144" s="1052" t="str">
        <f t="shared" si="228"/>
        <v/>
      </c>
      <c r="AE1144" s="1053" t="str">
        <f t="shared" si="229"/>
        <v/>
      </c>
    </row>
    <row r="1145" spans="5:31" ht="12.75" customHeight="1">
      <c r="E1145" s="1083" t="str">
        <f t="shared" si="219"/>
        <v/>
      </c>
      <c r="H1145" s="1079" t="str">
        <f t="shared" si="220"/>
        <v/>
      </c>
      <c r="J1145" s="1117" t="str">
        <f t="shared" si="221"/>
        <v>-</v>
      </c>
      <c r="L1145" s="1041" t="str">
        <f t="shared" si="222"/>
        <v/>
      </c>
      <c r="W1145" s="1046" t="str">
        <f t="shared" si="223"/>
        <v/>
      </c>
      <c r="X1145" s="1047"/>
      <c r="Y1145" s="1146" t="str">
        <f t="shared" si="224"/>
        <v/>
      </c>
      <c r="Z1145" s="1049" t="str">
        <f t="shared" si="225"/>
        <v/>
      </c>
      <c r="AA1145" s="1049" t="str">
        <f t="shared" si="226"/>
        <v/>
      </c>
      <c r="AB1145" s="1050" t="str">
        <f t="shared" si="227"/>
        <v/>
      </c>
      <c r="AD1145" s="1052" t="str">
        <f t="shared" si="228"/>
        <v/>
      </c>
      <c r="AE1145" s="1053" t="str">
        <f t="shared" si="229"/>
        <v/>
      </c>
    </row>
    <row r="1146" spans="5:31" ht="12.75" customHeight="1">
      <c r="E1146" s="1083" t="str">
        <f t="shared" si="219"/>
        <v/>
      </c>
      <c r="H1146" s="1079" t="str">
        <f t="shared" si="220"/>
        <v/>
      </c>
      <c r="J1146" s="1117" t="str">
        <f t="shared" si="221"/>
        <v>-</v>
      </c>
      <c r="L1146" s="1041" t="str">
        <f t="shared" si="222"/>
        <v/>
      </c>
      <c r="W1146" s="1046" t="str">
        <f t="shared" si="223"/>
        <v/>
      </c>
      <c r="X1146" s="1047"/>
      <c r="Y1146" s="1146" t="str">
        <f t="shared" si="224"/>
        <v/>
      </c>
      <c r="Z1146" s="1049" t="str">
        <f t="shared" si="225"/>
        <v/>
      </c>
      <c r="AA1146" s="1049" t="str">
        <f t="shared" si="226"/>
        <v/>
      </c>
      <c r="AB1146" s="1050" t="str">
        <f t="shared" si="227"/>
        <v/>
      </c>
      <c r="AD1146" s="1052" t="str">
        <f t="shared" si="228"/>
        <v/>
      </c>
      <c r="AE1146" s="1053" t="str">
        <f t="shared" si="229"/>
        <v/>
      </c>
    </row>
    <row r="1147" spans="5:31" ht="12.75" customHeight="1">
      <c r="E1147" s="1083" t="str">
        <f t="shared" si="219"/>
        <v/>
      </c>
      <c r="H1147" s="1079" t="str">
        <f t="shared" si="220"/>
        <v/>
      </c>
      <c r="J1147" s="1117" t="str">
        <f t="shared" si="221"/>
        <v>-</v>
      </c>
      <c r="L1147" s="1041" t="str">
        <f t="shared" si="222"/>
        <v/>
      </c>
      <c r="W1147" s="1046" t="str">
        <f t="shared" si="223"/>
        <v/>
      </c>
      <c r="X1147" s="1047"/>
      <c r="Y1147" s="1146" t="str">
        <f t="shared" si="224"/>
        <v/>
      </c>
      <c r="Z1147" s="1049" t="str">
        <f t="shared" si="225"/>
        <v/>
      </c>
      <c r="AA1147" s="1049" t="str">
        <f t="shared" si="226"/>
        <v/>
      </c>
      <c r="AB1147" s="1050" t="str">
        <f t="shared" si="227"/>
        <v/>
      </c>
      <c r="AD1147" s="1052" t="str">
        <f t="shared" si="228"/>
        <v/>
      </c>
      <c r="AE1147" s="1053" t="str">
        <f t="shared" si="229"/>
        <v/>
      </c>
    </row>
    <row r="1148" spans="5:31" ht="12.75" customHeight="1">
      <c r="E1148" s="1083" t="str">
        <f t="shared" si="219"/>
        <v/>
      </c>
      <c r="H1148" s="1079" t="str">
        <f t="shared" si="220"/>
        <v/>
      </c>
      <c r="J1148" s="1117" t="str">
        <f t="shared" si="221"/>
        <v>-</v>
      </c>
      <c r="L1148" s="1041" t="str">
        <f t="shared" si="222"/>
        <v/>
      </c>
      <c r="W1148" s="1046" t="str">
        <f t="shared" si="223"/>
        <v/>
      </c>
      <c r="X1148" s="1047"/>
      <c r="Y1148" s="1146" t="str">
        <f t="shared" si="224"/>
        <v/>
      </c>
      <c r="Z1148" s="1049" t="str">
        <f t="shared" si="225"/>
        <v/>
      </c>
      <c r="AA1148" s="1049" t="str">
        <f t="shared" si="226"/>
        <v/>
      </c>
      <c r="AB1148" s="1050" t="str">
        <f t="shared" si="227"/>
        <v/>
      </c>
      <c r="AD1148" s="1052" t="str">
        <f t="shared" si="228"/>
        <v/>
      </c>
      <c r="AE1148" s="1053" t="str">
        <f t="shared" si="229"/>
        <v/>
      </c>
    </row>
    <row r="1149" spans="5:31" ht="12.75" customHeight="1">
      <c r="E1149" s="1083" t="str">
        <f t="shared" si="219"/>
        <v/>
      </c>
      <c r="H1149" s="1079" t="str">
        <f t="shared" si="220"/>
        <v/>
      </c>
      <c r="J1149" s="1117" t="str">
        <f t="shared" si="221"/>
        <v>-</v>
      </c>
      <c r="L1149" s="1041" t="str">
        <f t="shared" si="222"/>
        <v/>
      </c>
      <c r="W1149" s="1046" t="str">
        <f t="shared" si="223"/>
        <v/>
      </c>
      <c r="X1149" s="1047"/>
      <c r="Y1149" s="1146" t="str">
        <f t="shared" si="224"/>
        <v/>
      </c>
      <c r="Z1149" s="1049" t="str">
        <f t="shared" si="225"/>
        <v/>
      </c>
      <c r="AA1149" s="1049" t="str">
        <f t="shared" si="226"/>
        <v/>
      </c>
      <c r="AB1149" s="1050" t="str">
        <f t="shared" si="227"/>
        <v/>
      </c>
      <c r="AD1149" s="1052" t="str">
        <f t="shared" si="228"/>
        <v/>
      </c>
      <c r="AE1149" s="1053" t="str">
        <f t="shared" si="229"/>
        <v/>
      </c>
    </row>
    <row r="1150" spans="5:31" ht="12.75" customHeight="1">
      <c r="E1150" s="1083" t="str">
        <f t="shared" si="219"/>
        <v/>
      </c>
      <c r="H1150" s="1079" t="str">
        <f t="shared" si="220"/>
        <v/>
      </c>
      <c r="J1150" s="1117" t="str">
        <f t="shared" si="221"/>
        <v>-</v>
      </c>
      <c r="L1150" s="1041" t="str">
        <f t="shared" si="222"/>
        <v/>
      </c>
      <c r="W1150" s="1046" t="str">
        <f t="shared" si="223"/>
        <v/>
      </c>
      <c r="X1150" s="1047"/>
      <c r="Y1150" s="1146" t="str">
        <f t="shared" si="224"/>
        <v/>
      </c>
      <c r="Z1150" s="1049" t="str">
        <f t="shared" si="225"/>
        <v/>
      </c>
      <c r="AA1150" s="1049" t="str">
        <f t="shared" si="226"/>
        <v/>
      </c>
      <c r="AB1150" s="1050" t="str">
        <f t="shared" si="227"/>
        <v/>
      </c>
      <c r="AD1150" s="1052" t="str">
        <f t="shared" si="228"/>
        <v/>
      </c>
      <c r="AE1150" s="1053" t="str">
        <f t="shared" si="229"/>
        <v/>
      </c>
    </row>
    <row r="1151" spans="5:31" ht="12.75" customHeight="1">
      <c r="E1151" s="1083" t="str">
        <f t="shared" si="219"/>
        <v/>
      </c>
      <c r="H1151" s="1079" t="str">
        <f t="shared" si="220"/>
        <v/>
      </c>
      <c r="J1151" s="1117" t="str">
        <f t="shared" si="221"/>
        <v>-</v>
      </c>
      <c r="L1151" s="1041" t="str">
        <f t="shared" si="222"/>
        <v/>
      </c>
      <c r="W1151" s="1046" t="str">
        <f t="shared" si="223"/>
        <v/>
      </c>
      <c r="X1151" s="1047"/>
      <c r="Y1151" s="1146" t="str">
        <f t="shared" si="224"/>
        <v/>
      </c>
      <c r="Z1151" s="1049" t="str">
        <f t="shared" si="225"/>
        <v/>
      </c>
      <c r="AA1151" s="1049" t="str">
        <f t="shared" si="226"/>
        <v/>
      </c>
      <c r="AB1151" s="1050" t="str">
        <f t="shared" si="227"/>
        <v/>
      </c>
      <c r="AD1151" s="1052" t="str">
        <f t="shared" si="228"/>
        <v/>
      </c>
      <c r="AE1151" s="1053" t="str">
        <f t="shared" si="229"/>
        <v/>
      </c>
    </row>
    <row r="1152" spans="5:31" ht="12.75" customHeight="1">
      <c r="E1152" s="1083" t="str">
        <f t="shared" si="219"/>
        <v/>
      </c>
      <c r="H1152" s="1079" t="str">
        <f t="shared" si="220"/>
        <v/>
      </c>
      <c r="J1152" s="1117" t="str">
        <f t="shared" si="221"/>
        <v>-</v>
      </c>
      <c r="L1152" s="1041" t="str">
        <f t="shared" si="222"/>
        <v/>
      </c>
      <c r="W1152" s="1046" t="str">
        <f t="shared" si="223"/>
        <v/>
      </c>
      <c r="X1152" s="1047"/>
      <c r="Y1152" s="1146" t="str">
        <f t="shared" si="224"/>
        <v/>
      </c>
      <c r="Z1152" s="1049" t="str">
        <f t="shared" si="225"/>
        <v/>
      </c>
      <c r="AA1152" s="1049" t="str">
        <f t="shared" si="226"/>
        <v/>
      </c>
      <c r="AB1152" s="1050" t="str">
        <f t="shared" si="227"/>
        <v/>
      </c>
      <c r="AD1152" s="1052" t="str">
        <f t="shared" si="228"/>
        <v/>
      </c>
      <c r="AE1152" s="1053" t="str">
        <f t="shared" si="229"/>
        <v/>
      </c>
    </row>
    <row r="1153" spans="5:31" ht="12.75" customHeight="1">
      <c r="E1153" s="1083" t="str">
        <f t="shared" si="219"/>
        <v/>
      </c>
      <c r="H1153" s="1079" t="str">
        <f t="shared" si="220"/>
        <v/>
      </c>
      <c r="J1153" s="1117" t="str">
        <f t="shared" si="221"/>
        <v>-</v>
      </c>
      <c r="L1153" s="1041" t="str">
        <f t="shared" si="222"/>
        <v/>
      </c>
      <c r="W1153" s="1046" t="str">
        <f t="shared" si="223"/>
        <v/>
      </c>
      <c r="X1153" s="1047"/>
      <c r="Y1153" s="1146" t="str">
        <f t="shared" si="224"/>
        <v/>
      </c>
      <c r="Z1153" s="1049" t="str">
        <f t="shared" si="225"/>
        <v/>
      </c>
      <c r="AA1153" s="1049" t="str">
        <f t="shared" si="226"/>
        <v/>
      </c>
      <c r="AB1153" s="1050" t="str">
        <f t="shared" si="227"/>
        <v/>
      </c>
      <c r="AD1153" s="1052" t="str">
        <f t="shared" si="228"/>
        <v/>
      </c>
      <c r="AE1153" s="1053" t="str">
        <f t="shared" si="229"/>
        <v/>
      </c>
    </row>
    <row r="1154" spans="5:31" ht="12.75" customHeight="1">
      <c r="E1154" s="1083" t="str">
        <f t="shared" si="219"/>
        <v/>
      </c>
      <c r="H1154" s="1079" t="str">
        <f t="shared" si="220"/>
        <v/>
      </c>
      <c r="J1154" s="1117" t="str">
        <f t="shared" si="221"/>
        <v>-</v>
      </c>
      <c r="L1154" s="1041" t="str">
        <f t="shared" si="222"/>
        <v/>
      </c>
      <c r="W1154" s="1046" t="str">
        <f t="shared" si="223"/>
        <v/>
      </c>
      <c r="X1154" s="1047"/>
      <c r="Y1154" s="1146" t="str">
        <f t="shared" si="224"/>
        <v/>
      </c>
      <c r="Z1154" s="1049" t="str">
        <f t="shared" si="225"/>
        <v/>
      </c>
      <c r="AA1154" s="1049" t="str">
        <f t="shared" si="226"/>
        <v/>
      </c>
      <c r="AB1154" s="1050" t="str">
        <f t="shared" si="227"/>
        <v/>
      </c>
      <c r="AD1154" s="1052" t="str">
        <f t="shared" si="228"/>
        <v/>
      </c>
      <c r="AE1154" s="1053" t="str">
        <f t="shared" si="229"/>
        <v/>
      </c>
    </row>
    <row r="1155" spans="5:31" ht="12.75" customHeight="1">
      <c r="E1155" s="1083" t="str">
        <f t="shared" ref="E1155:E1210" si="230">IF(D1155="","",IF(F1155="paid",0,I1155-J1155))</f>
        <v/>
      </c>
      <c r="H1155" s="1079" t="str">
        <f t="shared" ref="H1155:H1218" si="231">IFERROR(CHOOSE($X1155,"መስከረም","ጥቅምት","ህዳር  ","ታህሳስ ","ጥር ","የካቲት ","መጋቢት ","ሚይዚያ ","ግንቦት ","ሰኔ ","ሐምሌ ","ነሐሴ ","Pagume"),"")</f>
        <v/>
      </c>
      <c r="J1155" s="1117" t="str">
        <f t="shared" ref="J1155:J1214" si="232">IF(D1155="","-",$Q$1-D1155)</f>
        <v>-</v>
      </c>
      <c r="L1155" s="1041" t="str">
        <f t="shared" ref="L1155:L1218" si="233">IF(E1155="","",$Q$1+E1155)</f>
        <v/>
      </c>
      <c r="W1155" s="1046" t="str">
        <f t="shared" ref="W1155:W1218" si="234">IF($D1155="","",_xlfn.LET(_xlpm.gDate,D1155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155" s="1047"/>
      <c r="Y1155" s="1146" t="str">
        <f t="shared" ref="Y1155:Y1218" si="235">IFERROR(CHOOSE(X1155,"መስከረም","ጥቅምት","ህዳር  ","ታህሳስ ","ጥር ","የካቲት ","መጋቢት ","ሚይዚያ ","ግንቦት ","ሰኔ ","ሐምሌ ","ነሐሴ ","Pagume"),"")</f>
        <v/>
      </c>
      <c r="Z1155" s="1049" t="str">
        <f t="shared" ref="Z1155:Z1218" si="236">IF($K1155="","",_xlfn.LET(_xlpm.gDate,K1155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155" s="1049" t="str">
        <f t="shared" ref="AA1155:AA1218" si="237">IF($Z1155="","",TEXT($Z1155,"mm"))</f>
        <v/>
      </c>
      <c r="AB1155" s="1050" t="str">
        <f t="shared" ref="AB1155:AB1218" si="238">IFERROR(CHOOSE(AA1155,"መስከረም","ጥቅምት","ህዳር  ","ታህሳስ ","ጥር ","የካቲት ","መጋቢት ","ሚይዚያ ","ግንቦት ","ሰኔ ","ሐምሌ ","ነሐሴ ","Pagume"),"")</f>
        <v/>
      </c>
      <c r="AD1155" s="1052" t="str">
        <f t="shared" ref="AD1155:AD1218" si="239">IF($D1155="","",YEAR(D1155)&amp;"-W"&amp;WEEKNUM(D1155,2))</f>
        <v/>
      </c>
      <c r="AE1155" s="1053" t="str">
        <f t="shared" ref="AE1155:AE1218" si="240">IF($K1155="","",YEAR(K1155)&amp;"-W"&amp;WEEKNUM(K1155,2))</f>
        <v/>
      </c>
    </row>
    <row r="1156" spans="5:31" ht="12.75" customHeight="1">
      <c r="E1156" s="1083" t="str">
        <f t="shared" si="230"/>
        <v/>
      </c>
      <c r="H1156" s="1079" t="str">
        <f t="shared" si="231"/>
        <v/>
      </c>
      <c r="J1156" s="1117" t="str">
        <f t="shared" si="232"/>
        <v>-</v>
      </c>
      <c r="L1156" s="1041" t="str">
        <f t="shared" si="233"/>
        <v/>
      </c>
      <c r="W1156" s="1046" t="str">
        <f t="shared" si="234"/>
        <v/>
      </c>
      <c r="X1156" s="1047"/>
      <c r="Y1156" s="1146" t="str">
        <f t="shared" si="235"/>
        <v/>
      </c>
      <c r="Z1156" s="1049" t="str">
        <f t="shared" si="236"/>
        <v/>
      </c>
      <c r="AA1156" s="1049" t="str">
        <f t="shared" si="237"/>
        <v/>
      </c>
      <c r="AB1156" s="1050" t="str">
        <f t="shared" si="238"/>
        <v/>
      </c>
      <c r="AD1156" s="1052" t="str">
        <f t="shared" si="239"/>
        <v/>
      </c>
      <c r="AE1156" s="1053" t="str">
        <f t="shared" si="240"/>
        <v/>
      </c>
    </row>
    <row r="1157" spans="5:31" ht="12.75" customHeight="1">
      <c r="E1157" s="1083" t="str">
        <f t="shared" si="230"/>
        <v/>
      </c>
      <c r="H1157" s="1079" t="str">
        <f t="shared" si="231"/>
        <v/>
      </c>
      <c r="J1157" s="1117" t="str">
        <f t="shared" si="232"/>
        <v>-</v>
      </c>
      <c r="L1157" s="1041" t="str">
        <f t="shared" si="233"/>
        <v/>
      </c>
      <c r="W1157" s="1046" t="str">
        <f t="shared" si="234"/>
        <v/>
      </c>
      <c r="X1157" s="1047"/>
      <c r="Y1157" s="1146" t="str">
        <f t="shared" si="235"/>
        <v/>
      </c>
      <c r="Z1157" s="1049" t="str">
        <f t="shared" si="236"/>
        <v/>
      </c>
      <c r="AA1157" s="1049" t="str">
        <f t="shared" si="237"/>
        <v/>
      </c>
      <c r="AB1157" s="1050" t="str">
        <f t="shared" si="238"/>
        <v/>
      </c>
      <c r="AD1157" s="1052" t="str">
        <f t="shared" si="239"/>
        <v/>
      </c>
      <c r="AE1157" s="1053" t="str">
        <f t="shared" si="240"/>
        <v/>
      </c>
    </row>
    <row r="1158" spans="5:31" ht="12.75" customHeight="1">
      <c r="E1158" s="1083" t="str">
        <f t="shared" si="230"/>
        <v/>
      </c>
      <c r="H1158" s="1079" t="str">
        <f t="shared" si="231"/>
        <v/>
      </c>
      <c r="J1158" s="1117" t="str">
        <f t="shared" si="232"/>
        <v>-</v>
      </c>
      <c r="L1158" s="1041" t="str">
        <f t="shared" si="233"/>
        <v/>
      </c>
      <c r="W1158" s="1046" t="str">
        <f t="shared" si="234"/>
        <v/>
      </c>
      <c r="X1158" s="1047"/>
      <c r="Y1158" s="1146" t="str">
        <f t="shared" si="235"/>
        <v/>
      </c>
      <c r="Z1158" s="1049" t="str">
        <f t="shared" si="236"/>
        <v/>
      </c>
      <c r="AA1158" s="1049" t="str">
        <f t="shared" si="237"/>
        <v/>
      </c>
      <c r="AB1158" s="1050" t="str">
        <f t="shared" si="238"/>
        <v/>
      </c>
      <c r="AD1158" s="1052" t="str">
        <f t="shared" si="239"/>
        <v/>
      </c>
      <c r="AE1158" s="1053" t="str">
        <f t="shared" si="240"/>
        <v/>
      </c>
    </row>
    <row r="1159" spans="5:31" ht="12.75" customHeight="1">
      <c r="E1159" s="1083" t="str">
        <f t="shared" si="230"/>
        <v/>
      </c>
      <c r="H1159" s="1079" t="str">
        <f t="shared" si="231"/>
        <v/>
      </c>
      <c r="J1159" s="1117" t="str">
        <f t="shared" si="232"/>
        <v>-</v>
      </c>
      <c r="L1159" s="1041" t="str">
        <f t="shared" si="233"/>
        <v/>
      </c>
      <c r="W1159" s="1046" t="str">
        <f t="shared" si="234"/>
        <v/>
      </c>
      <c r="X1159" s="1047"/>
      <c r="Y1159" s="1146" t="str">
        <f t="shared" si="235"/>
        <v/>
      </c>
      <c r="Z1159" s="1049" t="str">
        <f t="shared" si="236"/>
        <v/>
      </c>
      <c r="AA1159" s="1049" t="str">
        <f t="shared" si="237"/>
        <v/>
      </c>
      <c r="AB1159" s="1050" t="str">
        <f t="shared" si="238"/>
        <v/>
      </c>
      <c r="AD1159" s="1052" t="str">
        <f t="shared" si="239"/>
        <v/>
      </c>
      <c r="AE1159" s="1053" t="str">
        <f t="shared" si="240"/>
        <v/>
      </c>
    </row>
    <row r="1160" spans="5:31" ht="12.75" customHeight="1">
      <c r="E1160" s="1083" t="str">
        <f t="shared" si="230"/>
        <v/>
      </c>
      <c r="H1160" s="1079" t="str">
        <f t="shared" si="231"/>
        <v/>
      </c>
      <c r="J1160" s="1117" t="str">
        <f t="shared" si="232"/>
        <v>-</v>
      </c>
      <c r="L1160" s="1041" t="str">
        <f t="shared" si="233"/>
        <v/>
      </c>
      <c r="W1160" s="1046" t="str">
        <f t="shared" si="234"/>
        <v/>
      </c>
      <c r="X1160" s="1047"/>
      <c r="Y1160" s="1146" t="str">
        <f t="shared" si="235"/>
        <v/>
      </c>
      <c r="Z1160" s="1049" t="str">
        <f t="shared" si="236"/>
        <v/>
      </c>
      <c r="AA1160" s="1049" t="str">
        <f t="shared" si="237"/>
        <v/>
      </c>
      <c r="AB1160" s="1050" t="str">
        <f t="shared" si="238"/>
        <v/>
      </c>
      <c r="AD1160" s="1052" t="str">
        <f t="shared" si="239"/>
        <v/>
      </c>
      <c r="AE1160" s="1053" t="str">
        <f t="shared" si="240"/>
        <v/>
      </c>
    </row>
    <row r="1161" spans="5:31" ht="12.75" customHeight="1">
      <c r="E1161" s="1083" t="str">
        <f t="shared" si="230"/>
        <v/>
      </c>
      <c r="H1161" s="1079" t="str">
        <f t="shared" si="231"/>
        <v/>
      </c>
      <c r="J1161" s="1117" t="str">
        <f t="shared" si="232"/>
        <v>-</v>
      </c>
      <c r="L1161" s="1041" t="str">
        <f t="shared" si="233"/>
        <v/>
      </c>
      <c r="W1161" s="1046" t="str">
        <f t="shared" si="234"/>
        <v/>
      </c>
      <c r="X1161" s="1047"/>
      <c r="Y1161" s="1146" t="str">
        <f t="shared" si="235"/>
        <v/>
      </c>
      <c r="Z1161" s="1049" t="str">
        <f t="shared" si="236"/>
        <v/>
      </c>
      <c r="AA1161" s="1049" t="str">
        <f t="shared" si="237"/>
        <v/>
      </c>
      <c r="AB1161" s="1050" t="str">
        <f t="shared" si="238"/>
        <v/>
      </c>
      <c r="AD1161" s="1052" t="str">
        <f t="shared" si="239"/>
        <v/>
      </c>
      <c r="AE1161" s="1053" t="str">
        <f t="shared" si="240"/>
        <v/>
      </c>
    </row>
    <row r="1162" spans="5:31" ht="12.75" customHeight="1">
      <c r="E1162" s="1083" t="str">
        <f t="shared" si="230"/>
        <v/>
      </c>
      <c r="H1162" s="1079" t="str">
        <f t="shared" si="231"/>
        <v/>
      </c>
      <c r="J1162" s="1117" t="str">
        <f t="shared" si="232"/>
        <v>-</v>
      </c>
      <c r="L1162" s="1041" t="str">
        <f t="shared" si="233"/>
        <v/>
      </c>
      <c r="W1162" s="1046" t="str">
        <f t="shared" si="234"/>
        <v/>
      </c>
      <c r="X1162" s="1047"/>
      <c r="Y1162" s="1146" t="str">
        <f t="shared" si="235"/>
        <v/>
      </c>
      <c r="Z1162" s="1049" t="str">
        <f t="shared" si="236"/>
        <v/>
      </c>
      <c r="AA1162" s="1049" t="str">
        <f t="shared" si="237"/>
        <v/>
      </c>
      <c r="AB1162" s="1050" t="str">
        <f t="shared" si="238"/>
        <v/>
      </c>
      <c r="AD1162" s="1052" t="str">
        <f t="shared" si="239"/>
        <v/>
      </c>
      <c r="AE1162" s="1053" t="str">
        <f t="shared" si="240"/>
        <v/>
      </c>
    </row>
    <row r="1163" spans="5:31" ht="12.75" customHeight="1">
      <c r="E1163" s="1083" t="str">
        <f t="shared" si="230"/>
        <v/>
      </c>
      <c r="H1163" s="1079" t="str">
        <f t="shared" si="231"/>
        <v/>
      </c>
      <c r="J1163" s="1117" t="str">
        <f t="shared" si="232"/>
        <v>-</v>
      </c>
      <c r="L1163" s="1041" t="str">
        <f t="shared" si="233"/>
        <v/>
      </c>
      <c r="W1163" s="1046" t="str">
        <f t="shared" si="234"/>
        <v/>
      </c>
      <c r="X1163" s="1047"/>
      <c r="Y1163" s="1146" t="str">
        <f t="shared" si="235"/>
        <v/>
      </c>
      <c r="Z1163" s="1049" t="str">
        <f t="shared" si="236"/>
        <v/>
      </c>
      <c r="AA1163" s="1049" t="str">
        <f t="shared" si="237"/>
        <v/>
      </c>
      <c r="AB1163" s="1050" t="str">
        <f t="shared" si="238"/>
        <v/>
      </c>
      <c r="AD1163" s="1052" t="str">
        <f t="shared" si="239"/>
        <v/>
      </c>
      <c r="AE1163" s="1053" t="str">
        <f t="shared" si="240"/>
        <v/>
      </c>
    </row>
    <row r="1164" spans="5:31" ht="12.75" customHeight="1">
      <c r="E1164" s="1083" t="str">
        <f t="shared" si="230"/>
        <v/>
      </c>
      <c r="H1164" s="1079" t="str">
        <f t="shared" si="231"/>
        <v/>
      </c>
      <c r="J1164" s="1117" t="str">
        <f t="shared" si="232"/>
        <v>-</v>
      </c>
      <c r="L1164" s="1041" t="str">
        <f t="shared" si="233"/>
        <v/>
      </c>
      <c r="W1164" s="1046" t="str">
        <f t="shared" si="234"/>
        <v/>
      </c>
      <c r="X1164" s="1047"/>
      <c r="Y1164" s="1146" t="str">
        <f t="shared" si="235"/>
        <v/>
      </c>
      <c r="Z1164" s="1049" t="str">
        <f t="shared" si="236"/>
        <v/>
      </c>
      <c r="AA1164" s="1049" t="str">
        <f t="shared" si="237"/>
        <v/>
      </c>
      <c r="AB1164" s="1050" t="str">
        <f t="shared" si="238"/>
        <v/>
      </c>
      <c r="AD1164" s="1052" t="str">
        <f t="shared" si="239"/>
        <v/>
      </c>
      <c r="AE1164" s="1053" t="str">
        <f t="shared" si="240"/>
        <v/>
      </c>
    </row>
    <row r="1165" spans="5:31" ht="12.75" customHeight="1">
      <c r="E1165" s="1083" t="str">
        <f t="shared" si="230"/>
        <v/>
      </c>
      <c r="H1165" s="1079" t="str">
        <f t="shared" si="231"/>
        <v/>
      </c>
      <c r="J1165" s="1117" t="str">
        <f t="shared" si="232"/>
        <v>-</v>
      </c>
      <c r="L1165" s="1041" t="str">
        <f t="shared" si="233"/>
        <v/>
      </c>
      <c r="W1165" s="1046" t="str">
        <f t="shared" si="234"/>
        <v/>
      </c>
      <c r="X1165" s="1047"/>
      <c r="Y1165" s="1146" t="str">
        <f t="shared" si="235"/>
        <v/>
      </c>
      <c r="Z1165" s="1049" t="str">
        <f t="shared" si="236"/>
        <v/>
      </c>
      <c r="AA1165" s="1049" t="str">
        <f t="shared" si="237"/>
        <v/>
      </c>
      <c r="AB1165" s="1050" t="str">
        <f t="shared" si="238"/>
        <v/>
      </c>
      <c r="AD1165" s="1052" t="str">
        <f t="shared" si="239"/>
        <v/>
      </c>
      <c r="AE1165" s="1053" t="str">
        <f t="shared" si="240"/>
        <v/>
      </c>
    </row>
    <row r="1166" spans="5:31" ht="12.75" customHeight="1">
      <c r="E1166" s="1083" t="str">
        <f t="shared" si="230"/>
        <v/>
      </c>
      <c r="H1166" s="1079" t="str">
        <f t="shared" si="231"/>
        <v/>
      </c>
      <c r="J1166" s="1117" t="str">
        <f t="shared" si="232"/>
        <v>-</v>
      </c>
      <c r="L1166" s="1041" t="str">
        <f t="shared" si="233"/>
        <v/>
      </c>
      <c r="W1166" s="1046" t="str">
        <f t="shared" si="234"/>
        <v/>
      </c>
      <c r="X1166" s="1047"/>
      <c r="Y1166" s="1146" t="str">
        <f t="shared" si="235"/>
        <v/>
      </c>
      <c r="Z1166" s="1049" t="str">
        <f t="shared" si="236"/>
        <v/>
      </c>
      <c r="AA1166" s="1049" t="str">
        <f t="shared" si="237"/>
        <v/>
      </c>
      <c r="AB1166" s="1050" t="str">
        <f t="shared" si="238"/>
        <v/>
      </c>
      <c r="AD1166" s="1052" t="str">
        <f t="shared" si="239"/>
        <v/>
      </c>
      <c r="AE1166" s="1053" t="str">
        <f t="shared" si="240"/>
        <v/>
      </c>
    </row>
    <row r="1167" spans="5:31" ht="12.75" customHeight="1">
      <c r="E1167" s="1083" t="str">
        <f t="shared" si="230"/>
        <v/>
      </c>
      <c r="H1167" s="1079" t="str">
        <f t="shared" si="231"/>
        <v/>
      </c>
      <c r="J1167" s="1117" t="str">
        <f t="shared" si="232"/>
        <v>-</v>
      </c>
      <c r="L1167" s="1041" t="str">
        <f t="shared" si="233"/>
        <v/>
      </c>
      <c r="W1167" s="1046" t="str">
        <f t="shared" si="234"/>
        <v/>
      </c>
      <c r="X1167" s="1047"/>
      <c r="Y1167" s="1146" t="str">
        <f t="shared" si="235"/>
        <v/>
      </c>
      <c r="Z1167" s="1049" t="str">
        <f t="shared" si="236"/>
        <v/>
      </c>
      <c r="AA1167" s="1049" t="str">
        <f t="shared" si="237"/>
        <v/>
      </c>
      <c r="AB1167" s="1050" t="str">
        <f t="shared" si="238"/>
        <v/>
      </c>
      <c r="AD1167" s="1052" t="str">
        <f t="shared" si="239"/>
        <v/>
      </c>
      <c r="AE1167" s="1053" t="str">
        <f t="shared" si="240"/>
        <v/>
      </c>
    </row>
    <row r="1168" spans="5:31" ht="12.75" customHeight="1">
      <c r="E1168" s="1083" t="str">
        <f t="shared" si="230"/>
        <v/>
      </c>
      <c r="H1168" s="1079" t="str">
        <f t="shared" si="231"/>
        <v/>
      </c>
      <c r="J1168" s="1117" t="str">
        <f t="shared" si="232"/>
        <v>-</v>
      </c>
      <c r="L1168" s="1041" t="str">
        <f t="shared" si="233"/>
        <v/>
      </c>
      <c r="W1168" s="1046" t="str">
        <f t="shared" si="234"/>
        <v/>
      </c>
      <c r="X1168" s="1047"/>
      <c r="Y1168" s="1146" t="str">
        <f t="shared" si="235"/>
        <v/>
      </c>
      <c r="Z1168" s="1049" t="str">
        <f t="shared" si="236"/>
        <v/>
      </c>
      <c r="AA1168" s="1049" t="str">
        <f t="shared" si="237"/>
        <v/>
      </c>
      <c r="AB1168" s="1050" t="str">
        <f t="shared" si="238"/>
        <v/>
      </c>
      <c r="AD1168" s="1052" t="str">
        <f t="shared" si="239"/>
        <v/>
      </c>
      <c r="AE1168" s="1053" t="str">
        <f t="shared" si="240"/>
        <v/>
      </c>
    </row>
    <row r="1169" spans="5:31" ht="12.75" customHeight="1">
      <c r="E1169" s="1083" t="str">
        <f t="shared" si="230"/>
        <v/>
      </c>
      <c r="H1169" s="1079" t="str">
        <f t="shared" si="231"/>
        <v/>
      </c>
      <c r="J1169" s="1117" t="str">
        <f t="shared" si="232"/>
        <v>-</v>
      </c>
      <c r="L1169" s="1041" t="str">
        <f t="shared" si="233"/>
        <v/>
      </c>
      <c r="W1169" s="1046" t="str">
        <f t="shared" si="234"/>
        <v/>
      </c>
      <c r="X1169" s="1047"/>
      <c r="Y1169" s="1146" t="str">
        <f t="shared" si="235"/>
        <v/>
      </c>
      <c r="Z1169" s="1049" t="str">
        <f t="shared" si="236"/>
        <v/>
      </c>
      <c r="AA1169" s="1049" t="str">
        <f t="shared" si="237"/>
        <v/>
      </c>
      <c r="AB1169" s="1050" t="str">
        <f t="shared" si="238"/>
        <v/>
      </c>
      <c r="AD1169" s="1052" t="str">
        <f t="shared" si="239"/>
        <v/>
      </c>
      <c r="AE1169" s="1053" t="str">
        <f t="shared" si="240"/>
        <v/>
      </c>
    </row>
    <row r="1170" spans="5:31" ht="12.75" customHeight="1">
      <c r="E1170" s="1083" t="str">
        <f t="shared" si="230"/>
        <v/>
      </c>
      <c r="H1170" s="1079" t="str">
        <f t="shared" si="231"/>
        <v/>
      </c>
      <c r="J1170" s="1117" t="str">
        <f t="shared" si="232"/>
        <v>-</v>
      </c>
      <c r="L1170" s="1041" t="str">
        <f t="shared" si="233"/>
        <v/>
      </c>
      <c r="W1170" s="1046" t="str">
        <f t="shared" si="234"/>
        <v/>
      </c>
      <c r="X1170" s="1047"/>
      <c r="Y1170" s="1146" t="str">
        <f t="shared" si="235"/>
        <v/>
      </c>
      <c r="Z1170" s="1049" t="str">
        <f t="shared" si="236"/>
        <v/>
      </c>
      <c r="AA1170" s="1049" t="str">
        <f t="shared" si="237"/>
        <v/>
      </c>
      <c r="AB1170" s="1050" t="str">
        <f t="shared" si="238"/>
        <v/>
      </c>
      <c r="AD1170" s="1052" t="str">
        <f t="shared" si="239"/>
        <v/>
      </c>
      <c r="AE1170" s="1053" t="str">
        <f t="shared" si="240"/>
        <v/>
      </c>
    </row>
    <row r="1171" spans="5:31" ht="12.75" customHeight="1">
      <c r="E1171" s="1083" t="str">
        <f t="shared" si="230"/>
        <v/>
      </c>
      <c r="H1171" s="1079" t="str">
        <f t="shared" si="231"/>
        <v/>
      </c>
      <c r="J1171" s="1117" t="str">
        <f t="shared" si="232"/>
        <v>-</v>
      </c>
      <c r="L1171" s="1041" t="str">
        <f t="shared" si="233"/>
        <v/>
      </c>
      <c r="W1171" s="1046" t="str">
        <f t="shared" si="234"/>
        <v/>
      </c>
      <c r="X1171" s="1047"/>
      <c r="Y1171" s="1146" t="str">
        <f t="shared" si="235"/>
        <v/>
      </c>
      <c r="Z1171" s="1049" t="str">
        <f t="shared" si="236"/>
        <v/>
      </c>
      <c r="AA1171" s="1049" t="str">
        <f t="shared" si="237"/>
        <v/>
      </c>
      <c r="AB1171" s="1050" t="str">
        <f t="shared" si="238"/>
        <v/>
      </c>
      <c r="AD1171" s="1052" t="str">
        <f t="shared" si="239"/>
        <v/>
      </c>
      <c r="AE1171" s="1053" t="str">
        <f t="shared" si="240"/>
        <v/>
      </c>
    </row>
    <row r="1172" spans="5:31" ht="12.75" customHeight="1">
      <c r="E1172" s="1083" t="str">
        <f t="shared" si="230"/>
        <v/>
      </c>
      <c r="H1172" s="1079" t="str">
        <f t="shared" si="231"/>
        <v/>
      </c>
      <c r="J1172" s="1117" t="str">
        <f t="shared" si="232"/>
        <v>-</v>
      </c>
      <c r="L1172" s="1041" t="str">
        <f t="shared" si="233"/>
        <v/>
      </c>
      <c r="W1172" s="1046" t="str">
        <f t="shared" si="234"/>
        <v/>
      </c>
      <c r="X1172" s="1047"/>
      <c r="Y1172" s="1146" t="str">
        <f t="shared" si="235"/>
        <v/>
      </c>
      <c r="Z1172" s="1049" t="str">
        <f t="shared" si="236"/>
        <v/>
      </c>
      <c r="AA1172" s="1049" t="str">
        <f t="shared" si="237"/>
        <v/>
      </c>
      <c r="AB1172" s="1050" t="str">
        <f t="shared" si="238"/>
        <v/>
      </c>
      <c r="AD1172" s="1052" t="str">
        <f t="shared" si="239"/>
        <v/>
      </c>
      <c r="AE1172" s="1053" t="str">
        <f t="shared" si="240"/>
        <v/>
      </c>
    </row>
    <row r="1173" spans="5:31" ht="12.75" customHeight="1">
      <c r="E1173" s="1083" t="str">
        <f t="shared" si="230"/>
        <v/>
      </c>
      <c r="H1173" s="1079" t="str">
        <f t="shared" si="231"/>
        <v/>
      </c>
      <c r="J1173" s="1117" t="str">
        <f t="shared" si="232"/>
        <v>-</v>
      </c>
      <c r="L1173" s="1041" t="str">
        <f t="shared" si="233"/>
        <v/>
      </c>
      <c r="W1173" s="1046" t="str">
        <f t="shared" si="234"/>
        <v/>
      </c>
      <c r="X1173" s="1047"/>
      <c r="Y1173" s="1146" t="str">
        <f t="shared" si="235"/>
        <v/>
      </c>
      <c r="Z1173" s="1049" t="str">
        <f t="shared" si="236"/>
        <v/>
      </c>
      <c r="AA1173" s="1049" t="str">
        <f t="shared" si="237"/>
        <v/>
      </c>
      <c r="AB1173" s="1050" t="str">
        <f t="shared" si="238"/>
        <v/>
      </c>
      <c r="AD1173" s="1052" t="str">
        <f t="shared" si="239"/>
        <v/>
      </c>
      <c r="AE1173" s="1053" t="str">
        <f t="shared" si="240"/>
        <v/>
      </c>
    </row>
    <row r="1174" spans="5:31" ht="12.75" customHeight="1">
      <c r="E1174" s="1083" t="str">
        <f t="shared" si="230"/>
        <v/>
      </c>
      <c r="H1174" s="1079" t="str">
        <f t="shared" si="231"/>
        <v/>
      </c>
      <c r="J1174" s="1117" t="str">
        <f t="shared" si="232"/>
        <v>-</v>
      </c>
      <c r="L1174" s="1041" t="str">
        <f t="shared" si="233"/>
        <v/>
      </c>
      <c r="W1174" s="1046" t="str">
        <f t="shared" si="234"/>
        <v/>
      </c>
      <c r="X1174" s="1047"/>
      <c r="Y1174" s="1146" t="str">
        <f t="shared" si="235"/>
        <v/>
      </c>
      <c r="Z1174" s="1049" t="str">
        <f t="shared" si="236"/>
        <v/>
      </c>
      <c r="AA1174" s="1049" t="str">
        <f t="shared" si="237"/>
        <v/>
      </c>
      <c r="AB1174" s="1050" t="str">
        <f t="shared" si="238"/>
        <v/>
      </c>
      <c r="AD1174" s="1052" t="str">
        <f t="shared" si="239"/>
        <v/>
      </c>
      <c r="AE1174" s="1053" t="str">
        <f t="shared" si="240"/>
        <v/>
      </c>
    </row>
    <row r="1175" spans="5:31" ht="12.75" customHeight="1">
      <c r="E1175" s="1083" t="str">
        <f t="shared" si="230"/>
        <v/>
      </c>
      <c r="H1175" s="1079" t="str">
        <f t="shared" si="231"/>
        <v/>
      </c>
      <c r="J1175" s="1117" t="str">
        <f t="shared" si="232"/>
        <v>-</v>
      </c>
      <c r="L1175" s="1041" t="str">
        <f t="shared" si="233"/>
        <v/>
      </c>
      <c r="W1175" s="1046" t="str">
        <f t="shared" si="234"/>
        <v/>
      </c>
      <c r="X1175" s="1047"/>
      <c r="Y1175" s="1146" t="str">
        <f t="shared" si="235"/>
        <v/>
      </c>
      <c r="Z1175" s="1049" t="str">
        <f t="shared" si="236"/>
        <v/>
      </c>
      <c r="AA1175" s="1049" t="str">
        <f t="shared" si="237"/>
        <v/>
      </c>
      <c r="AB1175" s="1050" t="str">
        <f t="shared" si="238"/>
        <v/>
      </c>
      <c r="AD1175" s="1052" t="str">
        <f t="shared" si="239"/>
        <v/>
      </c>
      <c r="AE1175" s="1053" t="str">
        <f t="shared" si="240"/>
        <v/>
      </c>
    </row>
    <row r="1176" spans="5:31" ht="12.75" customHeight="1">
      <c r="E1176" s="1083" t="str">
        <f t="shared" si="230"/>
        <v/>
      </c>
      <c r="H1176" s="1079" t="str">
        <f t="shared" si="231"/>
        <v/>
      </c>
      <c r="J1176" s="1117" t="str">
        <f t="shared" si="232"/>
        <v>-</v>
      </c>
      <c r="L1176" s="1041" t="str">
        <f t="shared" si="233"/>
        <v/>
      </c>
      <c r="W1176" s="1046" t="str">
        <f t="shared" si="234"/>
        <v/>
      </c>
      <c r="X1176" s="1047"/>
      <c r="Y1176" s="1146" t="str">
        <f t="shared" si="235"/>
        <v/>
      </c>
      <c r="Z1176" s="1049" t="str">
        <f t="shared" si="236"/>
        <v/>
      </c>
      <c r="AA1176" s="1049" t="str">
        <f t="shared" si="237"/>
        <v/>
      </c>
      <c r="AB1176" s="1050" t="str">
        <f t="shared" si="238"/>
        <v/>
      </c>
      <c r="AD1176" s="1052" t="str">
        <f t="shared" si="239"/>
        <v/>
      </c>
      <c r="AE1176" s="1053" t="str">
        <f t="shared" si="240"/>
        <v/>
      </c>
    </row>
    <row r="1177" spans="5:31" ht="12.75" customHeight="1">
      <c r="E1177" s="1083" t="str">
        <f t="shared" si="230"/>
        <v/>
      </c>
      <c r="H1177" s="1079" t="str">
        <f t="shared" si="231"/>
        <v/>
      </c>
      <c r="J1177" s="1117" t="str">
        <f t="shared" si="232"/>
        <v>-</v>
      </c>
      <c r="L1177" s="1041" t="str">
        <f t="shared" si="233"/>
        <v/>
      </c>
      <c r="W1177" s="1046" t="str">
        <f t="shared" si="234"/>
        <v/>
      </c>
      <c r="X1177" s="1047"/>
      <c r="Y1177" s="1146" t="str">
        <f t="shared" si="235"/>
        <v/>
      </c>
      <c r="Z1177" s="1049" t="str">
        <f t="shared" si="236"/>
        <v/>
      </c>
      <c r="AA1177" s="1049" t="str">
        <f t="shared" si="237"/>
        <v/>
      </c>
      <c r="AB1177" s="1050" t="str">
        <f t="shared" si="238"/>
        <v/>
      </c>
      <c r="AD1177" s="1052" t="str">
        <f t="shared" si="239"/>
        <v/>
      </c>
      <c r="AE1177" s="1053" t="str">
        <f t="shared" si="240"/>
        <v/>
      </c>
    </row>
    <row r="1178" spans="5:31" ht="12.75" customHeight="1">
      <c r="E1178" s="1083" t="str">
        <f t="shared" si="230"/>
        <v/>
      </c>
      <c r="H1178" s="1079" t="str">
        <f t="shared" si="231"/>
        <v/>
      </c>
      <c r="J1178" s="1117" t="str">
        <f t="shared" si="232"/>
        <v>-</v>
      </c>
      <c r="L1178" s="1041" t="str">
        <f t="shared" si="233"/>
        <v/>
      </c>
      <c r="W1178" s="1046" t="str">
        <f t="shared" si="234"/>
        <v/>
      </c>
      <c r="X1178" s="1047"/>
      <c r="Y1178" s="1146" t="str">
        <f t="shared" si="235"/>
        <v/>
      </c>
      <c r="Z1178" s="1049" t="str">
        <f t="shared" si="236"/>
        <v/>
      </c>
      <c r="AA1178" s="1049" t="str">
        <f t="shared" si="237"/>
        <v/>
      </c>
      <c r="AB1178" s="1050" t="str">
        <f t="shared" si="238"/>
        <v/>
      </c>
      <c r="AD1178" s="1052" t="str">
        <f t="shared" si="239"/>
        <v/>
      </c>
      <c r="AE1178" s="1053" t="str">
        <f t="shared" si="240"/>
        <v/>
      </c>
    </row>
    <row r="1179" spans="5:31" ht="12.75" customHeight="1">
      <c r="E1179" s="1083" t="str">
        <f t="shared" si="230"/>
        <v/>
      </c>
      <c r="H1179" s="1079" t="str">
        <f t="shared" si="231"/>
        <v/>
      </c>
      <c r="J1179" s="1117" t="str">
        <f t="shared" si="232"/>
        <v>-</v>
      </c>
      <c r="L1179" s="1041" t="str">
        <f t="shared" si="233"/>
        <v/>
      </c>
      <c r="W1179" s="1046" t="str">
        <f t="shared" si="234"/>
        <v/>
      </c>
      <c r="X1179" s="1047"/>
      <c r="Y1179" s="1146" t="str">
        <f t="shared" si="235"/>
        <v/>
      </c>
      <c r="Z1179" s="1049" t="str">
        <f t="shared" si="236"/>
        <v/>
      </c>
      <c r="AA1179" s="1049" t="str">
        <f t="shared" si="237"/>
        <v/>
      </c>
      <c r="AB1179" s="1050" t="str">
        <f t="shared" si="238"/>
        <v/>
      </c>
      <c r="AD1179" s="1052" t="str">
        <f t="shared" si="239"/>
        <v/>
      </c>
      <c r="AE1179" s="1053" t="str">
        <f t="shared" si="240"/>
        <v/>
      </c>
    </row>
    <row r="1180" spans="5:31" ht="12.75" customHeight="1">
      <c r="E1180" s="1083" t="str">
        <f t="shared" si="230"/>
        <v/>
      </c>
      <c r="H1180" s="1079" t="str">
        <f t="shared" si="231"/>
        <v/>
      </c>
      <c r="J1180" s="1117" t="str">
        <f t="shared" si="232"/>
        <v>-</v>
      </c>
      <c r="L1180" s="1041" t="str">
        <f t="shared" si="233"/>
        <v/>
      </c>
      <c r="W1180" s="1046" t="str">
        <f t="shared" si="234"/>
        <v/>
      </c>
      <c r="X1180" s="1047"/>
      <c r="Y1180" s="1146" t="str">
        <f t="shared" si="235"/>
        <v/>
      </c>
      <c r="Z1180" s="1049" t="str">
        <f t="shared" si="236"/>
        <v/>
      </c>
      <c r="AA1180" s="1049" t="str">
        <f t="shared" si="237"/>
        <v/>
      </c>
      <c r="AB1180" s="1050" t="str">
        <f t="shared" si="238"/>
        <v/>
      </c>
      <c r="AD1180" s="1052" t="str">
        <f t="shared" si="239"/>
        <v/>
      </c>
      <c r="AE1180" s="1053" t="str">
        <f t="shared" si="240"/>
        <v/>
      </c>
    </row>
    <row r="1181" spans="5:31" ht="12.75" customHeight="1">
      <c r="E1181" s="1083" t="str">
        <f t="shared" si="230"/>
        <v/>
      </c>
      <c r="H1181" s="1079" t="str">
        <f t="shared" si="231"/>
        <v/>
      </c>
      <c r="J1181" s="1117" t="str">
        <f t="shared" si="232"/>
        <v>-</v>
      </c>
      <c r="L1181" s="1041" t="str">
        <f t="shared" si="233"/>
        <v/>
      </c>
      <c r="W1181" s="1046" t="str">
        <f t="shared" si="234"/>
        <v/>
      </c>
      <c r="X1181" s="1047"/>
      <c r="Y1181" s="1146" t="str">
        <f t="shared" si="235"/>
        <v/>
      </c>
      <c r="Z1181" s="1049" t="str">
        <f t="shared" si="236"/>
        <v/>
      </c>
      <c r="AA1181" s="1049" t="str">
        <f t="shared" si="237"/>
        <v/>
      </c>
      <c r="AB1181" s="1050" t="str">
        <f t="shared" si="238"/>
        <v/>
      </c>
      <c r="AD1181" s="1052" t="str">
        <f t="shared" si="239"/>
        <v/>
      </c>
      <c r="AE1181" s="1053" t="str">
        <f t="shared" si="240"/>
        <v/>
      </c>
    </row>
    <row r="1182" spans="5:31" ht="12.75" customHeight="1">
      <c r="E1182" s="1083" t="str">
        <f t="shared" si="230"/>
        <v/>
      </c>
      <c r="H1182" s="1079" t="str">
        <f t="shared" si="231"/>
        <v/>
      </c>
      <c r="J1182" s="1117" t="str">
        <f t="shared" si="232"/>
        <v>-</v>
      </c>
      <c r="L1182" s="1041" t="str">
        <f t="shared" si="233"/>
        <v/>
      </c>
      <c r="W1182" s="1046" t="str">
        <f t="shared" si="234"/>
        <v/>
      </c>
      <c r="X1182" s="1047"/>
      <c r="Y1182" s="1146" t="str">
        <f t="shared" si="235"/>
        <v/>
      </c>
      <c r="Z1182" s="1049" t="str">
        <f t="shared" si="236"/>
        <v/>
      </c>
      <c r="AA1182" s="1049" t="str">
        <f t="shared" si="237"/>
        <v/>
      </c>
      <c r="AB1182" s="1050" t="str">
        <f t="shared" si="238"/>
        <v/>
      </c>
      <c r="AD1182" s="1052" t="str">
        <f t="shared" si="239"/>
        <v/>
      </c>
      <c r="AE1182" s="1053" t="str">
        <f t="shared" si="240"/>
        <v/>
      </c>
    </row>
    <row r="1183" spans="5:31" ht="12.75" customHeight="1">
      <c r="E1183" s="1083" t="str">
        <f t="shared" si="230"/>
        <v/>
      </c>
      <c r="H1183" s="1079" t="str">
        <f t="shared" si="231"/>
        <v/>
      </c>
      <c r="J1183" s="1117" t="str">
        <f t="shared" si="232"/>
        <v>-</v>
      </c>
      <c r="L1183" s="1041" t="str">
        <f t="shared" si="233"/>
        <v/>
      </c>
      <c r="W1183" s="1046" t="str">
        <f t="shared" si="234"/>
        <v/>
      </c>
      <c r="X1183" s="1047"/>
      <c r="Y1183" s="1146" t="str">
        <f t="shared" si="235"/>
        <v/>
      </c>
      <c r="Z1183" s="1049" t="str">
        <f t="shared" si="236"/>
        <v/>
      </c>
      <c r="AA1183" s="1049" t="str">
        <f t="shared" si="237"/>
        <v/>
      </c>
      <c r="AB1183" s="1050" t="str">
        <f t="shared" si="238"/>
        <v/>
      </c>
      <c r="AD1183" s="1052" t="str">
        <f t="shared" si="239"/>
        <v/>
      </c>
      <c r="AE1183" s="1053" t="str">
        <f t="shared" si="240"/>
        <v/>
      </c>
    </row>
    <row r="1184" spans="5:31" ht="12.75" customHeight="1">
      <c r="E1184" s="1083" t="str">
        <f t="shared" si="230"/>
        <v/>
      </c>
      <c r="H1184" s="1079" t="str">
        <f t="shared" si="231"/>
        <v/>
      </c>
      <c r="J1184" s="1117" t="str">
        <f t="shared" si="232"/>
        <v>-</v>
      </c>
      <c r="L1184" s="1041" t="str">
        <f t="shared" si="233"/>
        <v/>
      </c>
      <c r="W1184" s="1046" t="str">
        <f t="shared" si="234"/>
        <v/>
      </c>
      <c r="X1184" s="1047"/>
      <c r="Y1184" s="1146" t="str">
        <f t="shared" si="235"/>
        <v/>
      </c>
      <c r="Z1184" s="1049" t="str">
        <f t="shared" si="236"/>
        <v/>
      </c>
      <c r="AA1184" s="1049" t="str">
        <f t="shared" si="237"/>
        <v/>
      </c>
      <c r="AB1184" s="1050" t="str">
        <f t="shared" si="238"/>
        <v/>
      </c>
      <c r="AD1184" s="1052" t="str">
        <f t="shared" si="239"/>
        <v/>
      </c>
      <c r="AE1184" s="1053" t="str">
        <f t="shared" si="240"/>
        <v/>
      </c>
    </row>
    <row r="1185" spans="5:31" ht="12.75" customHeight="1">
      <c r="E1185" s="1083" t="str">
        <f t="shared" si="230"/>
        <v/>
      </c>
      <c r="H1185" s="1079" t="str">
        <f t="shared" si="231"/>
        <v/>
      </c>
      <c r="J1185" s="1117" t="str">
        <f t="shared" si="232"/>
        <v>-</v>
      </c>
      <c r="L1185" s="1041" t="str">
        <f t="shared" si="233"/>
        <v/>
      </c>
      <c r="W1185" s="1046" t="str">
        <f t="shared" si="234"/>
        <v/>
      </c>
      <c r="X1185" s="1047"/>
      <c r="Y1185" s="1146" t="str">
        <f t="shared" si="235"/>
        <v/>
      </c>
      <c r="Z1185" s="1049" t="str">
        <f t="shared" si="236"/>
        <v/>
      </c>
      <c r="AA1185" s="1049" t="str">
        <f t="shared" si="237"/>
        <v/>
      </c>
      <c r="AB1185" s="1050" t="str">
        <f t="shared" si="238"/>
        <v/>
      </c>
      <c r="AD1185" s="1052" t="str">
        <f t="shared" si="239"/>
        <v/>
      </c>
      <c r="AE1185" s="1053" t="str">
        <f t="shared" si="240"/>
        <v/>
      </c>
    </row>
    <row r="1186" spans="5:31" ht="12.75" customHeight="1">
      <c r="E1186" s="1083" t="str">
        <f t="shared" si="230"/>
        <v/>
      </c>
      <c r="H1186" s="1079" t="str">
        <f t="shared" si="231"/>
        <v/>
      </c>
      <c r="J1186" s="1117" t="str">
        <f t="shared" si="232"/>
        <v>-</v>
      </c>
      <c r="L1186" s="1041" t="str">
        <f t="shared" si="233"/>
        <v/>
      </c>
      <c r="W1186" s="1046" t="str">
        <f t="shared" si="234"/>
        <v/>
      </c>
      <c r="X1186" s="1047"/>
      <c r="Y1186" s="1146" t="str">
        <f t="shared" si="235"/>
        <v/>
      </c>
      <c r="Z1186" s="1049" t="str">
        <f t="shared" si="236"/>
        <v/>
      </c>
      <c r="AA1186" s="1049" t="str">
        <f t="shared" si="237"/>
        <v/>
      </c>
      <c r="AB1186" s="1050" t="str">
        <f t="shared" si="238"/>
        <v/>
      </c>
      <c r="AD1186" s="1052" t="str">
        <f t="shared" si="239"/>
        <v/>
      </c>
      <c r="AE1186" s="1053" t="str">
        <f t="shared" si="240"/>
        <v/>
      </c>
    </row>
    <row r="1187" spans="5:31" ht="12.75" customHeight="1">
      <c r="E1187" s="1083" t="str">
        <f t="shared" si="230"/>
        <v/>
      </c>
      <c r="H1187" s="1079" t="str">
        <f t="shared" si="231"/>
        <v/>
      </c>
      <c r="J1187" s="1117" t="str">
        <f t="shared" si="232"/>
        <v>-</v>
      </c>
      <c r="L1187" s="1041" t="str">
        <f t="shared" si="233"/>
        <v/>
      </c>
      <c r="W1187" s="1046" t="str">
        <f t="shared" si="234"/>
        <v/>
      </c>
      <c r="X1187" s="1047"/>
      <c r="Y1187" s="1146" t="str">
        <f t="shared" si="235"/>
        <v/>
      </c>
      <c r="Z1187" s="1049" t="str">
        <f t="shared" si="236"/>
        <v/>
      </c>
      <c r="AA1187" s="1049" t="str">
        <f t="shared" si="237"/>
        <v/>
      </c>
      <c r="AB1187" s="1050" t="str">
        <f t="shared" si="238"/>
        <v/>
      </c>
      <c r="AD1187" s="1052" t="str">
        <f t="shared" si="239"/>
        <v/>
      </c>
      <c r="AE1187" s="1053" t="str">
        <f t="shared" si="240"/>
        <v/>
      </c>
    </row>
    <row r="1188" spans="5:31" ht="12.75" customHeight="1">
      <c r="E1188" s="1083" t="str">
        <f t="shared" si="230"/>
        <v/>
      </c>
      <c r="H1188" s="1079" t="str">
        <f t="shared" si="231"/>
        <v/>
      </c>
      <c r="J1188" s="1117" t="str">
        <f t="shared" si="232"/>
        <v>-</v>
      </c>
      <c r="L1188" s="1041" t="str">
        <f t="shared" si="233"/>
        <v/>
      </c>
      <c r="W1188" s="1046" t="str">
        <f t="shared" si="234"/>
        <v/>
      </c>
      <c r="X1188" s="1047"/>
      <c r="Y1188" s="1146" t="str">
        <f t="shared" si="235"/>
        <v/>
      </c>
      <c r="Z1188" s="1049" t="str">
        <f t="shared" si="236"/>
        <v/>
      </c>
      <c r="AA1188" s="1049" t="str">
        <f t="shared" si="237"/>
        <v/>
      </c>
      <c r="AB1188" s="1050" t="str">
        <f t="shared" si="238"/>
        <v/>
      </c>
      <c r="AD1188" s="1052" t="str">
        <f t="shared" si="239"/>
        <v/>
      </c>
      <c r="AE1188" s="1053" t="str">
        <f t="shared" si="240"/>
        <v/>
      </c>
    </row>
    <row r="1189" spans="5:31" ht="12.75" customHeight="1">
      <c r="E1189" s="1083" t="str">
        <f t="shared" si="230"/>
        <v/>
      </c>
      <c r="H1189" s="1079" t="str">
        <f t="shared" si="231"/>
        <v/>
      </c>
      <c r="J1189" s="1117" t="str">
        <f t="shared" si="232"/>
        <v>-</v>
      </c>
      <c r="L1189" s="1041" t="str">
        <f t="shared" si="233"/>
        <v/>
      </c>
      <c r="W1189" s="1046" t="str">
        <f t="shared" si="234"/>
        <v/>
      </c>
      <c r="X1189" s="1047"/>
      <c r="Y1189" s="1146" t="str">
        <f t="shared" si="235"/>
        <v/>
      </c>
      <c r="Z1189" s="1049" t="str">
        <f t="shared" si="236"/>
        <v/>
      </c>
      <c r="AA1189" s="1049" t="str">
        <f t="shared" si="237"/>
        <v/>
      </c>
      <c r="AB1189" s="1050" t="str">
        <f t="shared" si="238"/>
        <v/>
      </c>
      <c r="AD1189" s="1052" t="str">
        <f t="shared" si="239"/>
        <v/>
      </c>
      <c r="AE1189" s="1053" t="str">
        <f t="shared" si="240"/>
        <v/>
      </c>
    </row>
    <row r="1190" spans="5:31" ht="12.75" customHeight="1">
      <c r="E1190" s="1083" t="str">
        <f t="shared" si="230"/>
        <v/>
      </c>
      <c r="H1190" s="1079" t="str">
        <f t="shared" si="231"/>
        <v/>
      </c>
      <c r="J1190" s="1117" t="str">
        <f t="shared" si="232"/>
        <v>-</v>
      </c>
      <c r="L1190" s="1041" t="str">
        <f t="shared" si="233"/>
        <v/>
      </c>
      <c r="W1190" s="1046" t="str">
        <f t="shared" si="234"/>
        <v/>
      </c>
      <c r="X1190" s="1047"/>
      <c r="Y1190" s="1146" t="str">
        <f t="shared" si="235"/>
        <v/>
      </c>
      <c r="Z1190" s="1049" t="str">
        <f t="shared" si="236"/>
        <v/>
      </c>
      <c r="AA1190" s="1049" t="str">
        <f t="shared" si="237"/>
        <v/>
      </c>
      <c r="AB1190" s="1050" t="str">
        <f t="shared" si="238"/>
        <v/>
      </c>
      <c r="AD1190" s="1052" t="str">
        <f t="shared" si="239"/>
        <v/>
      </c>
      <c r="AE1190" s="1053" t="str">
        <f t="shared" si="240"/>
        <v/>
      </c>
    </row>
    <row r="1191" spans="5:31" ht="12.75" customHeight="1">
      <c r="E1191" s="1083" t="str">
        <f t="shared" si="230"/>
        <v/>
      </c>
      <c r="H1191" s="1079" t="str">
        <f t="shared" si="231"/>
        <v/>
      </c>
      <c r="J1191" s="1117" t="str">
        <f t="shared" si="232"/>
        <v>-</v>
      </c>
      <c r="L1191" s="1041" t="str">
        <f t="shared" si="233"/>
        <v/>
      </c>
      <c r="W1191" s="1046" t="str">
        <f t="shared" si="234"/>
        <v/>
      </c>
      <c r="X1191" s="1047"/>
      <c r="Y1191" s="1146" t="str">
        <f t="shared" si="235"/>
        <v/>
      </c>
      <c r="Z1191" s="1049" t="str">
        <f t="shared" si="236"/>
        <v/>
      </c>
      <c r="AA1191" s="1049" t="str">
        <f t="shared" si="237"/>
        <v/>
      </c>
      <c r="AB1191" s="1050" t="str">
        <f t="shared" si="238"/>
        <v/>
      </c>
      <c r="AD1191" s="1052" t="str">
        <f t="shared" si="239"/>
        <v/>
      </c>
      <c r="AE1191" s="1053" t="str">
        <f t="shared" si="240"/>
        <v/>
      </c>
    </row>
    <row r="1192" spans="5:31" ht="12.75" customHeight="1">
      <c r="E1192" s="1083" t="str">
        <f t="shared" si="230"/>
        <v/>
      </c>
      <c r="H1192" s="1079" t="str">
        <f t="shared" si="231"/>
        <v/>
      </c>
      <c r="J1192" s="1117" t="str">
        <f t="shared" si="232"/>
        <v>-</v>
      </c>
      <c r="L1192" s="1041" t="str">
        <f t="shared" si="233"/>
        <v/>
      </c>
      <c r="W1192" s="1046" t="str">
        <f t="shared" si="234"/>
        <v/>
      </c>
      <c r="X1192" s="1047"/>
      <c r="Y1192" s="1146" t="str">
        <f t="shared" si="235"/>
        <v/>
      </c>
      <c r="Z1192" s="1049" t="str">
        <f t="shared" si="236"/>
        <v/>
      </c>
      <c r="AA1192" s="1049" t="str">
        <f t="shared" si="237"/>
        <v/>
      </c>
      <c r="AB1192" s="1050" t="str">
        <f t="shared" si="238"/>
        <v/>
      </c>
      <c r="AD1192" s="1052" t="str">
        <f t="shared" si="239"/>
        <v/>
      </c>
      <c r="AE1192" s="1053" t="str">
        <f t="shared" si="240"/>
        <v/>
      </c>
    </row>
    <row r="1193" spans="5:31" ht="12.75" customHeight="1">
      <c r="E1193" s="1083" t="str">
        <f t="shared" si="230"/>
        <v/>
      </c>
      <c r="H1193" s="1079" t="str">
        <f t="shared" si="231"/>
        <v/>
      </c>
      <c r="J1193" s="1117" t="str">
        <f t="shared" si="232"/>
        <v>-</v>
      </c>
      <c r="L1193" s="1041" t="str">
        <f t="shared" si="233"/>
        <v/>
      </c>
      <c r="W1193" s="1046" t="str">
        <f t="shared" si="234"/>
        <v/>
      </c>
      <c r="X1193" s="1047"/>
      <c r="Y1193" s="1146" t="str">
        <f t="shared" si="235"/>
        <v/>
      </c>
      <c r="Z1193" s="1049" t="str">
        <f t="shared" si="236"/>
        <v/>
      </c>
      <c r="AA1193" s="1049" t="str">
        <f t="shared" si="237"/>
        <v/>
      </c>
      <c r="AB1193" s="1050" t="str">
        <f t="shared" si="238"/>
        <v/>
      </c>
      <c r="AD1193" s="1052" t="str">
        <f t="shared" si="239"/>
        <v/>
      </c>
      <c r="AE1193" s="1053" t="str">
        <f t="shared" si="240"/>
        <v/>
      </c>
    </row>
    <row r="1194" spans="5:31" ht="12.75" customHeight="1">
      <c r="E1194" s="1083" t="str">
        <f t="shared" si="230"/>
        <v/>
      </c>
      <c r="H1194" s="1079" t="str">
        <f t="shared" si="231"/>
        <v/>
      </c>
      <c r="J1194" s="1117" t="str">
        <f t="shared" si="232"/>
        <v>-</v>
      </c>
      <c r="L1194" s="1041" t="str">
        <f t="shared" si="233"/>
        <v/>
      </c>
      <c r="W1194" s="1046" t="str">
        <f t="shared" si="234"/>
        <v/>
      </c>
      <c r="X1194" s="1047"/>
      <c r="Y1194" s="1146" t="str">
        <f t="shared" si="235"/>
        <v/>
      </c>
      <c r="Z1194" s="1049" t="str">
        <f t="shared" si="236"/>
        <v/>
      </c>
      <c r="AA1194" s="1049" t="str">
        <f t="shared" si="237"/>
        <v/>
      </c>
      <c r="AB1194" s="1050" t="str">
        <f t="shared" si="238"/>
        <v/>
      </c>
      <c r="AD1194" s="1052" t="str">
        <f t="shared" si="239"/>
        <v/>
      </c>
      <c r="AE1194" s="1053" t="str">
        <f t="shared" si="240"/>
        <v/>
      </c>
    </row>
    <row r="1195" spans="5:31" ht="12.75" customHeight="1">
      <c r="E1195" s="1083" t="str">
        <f t="shared" si="230"/>
        <v/>
      </c>
      <c r="H1195" s="1079" t="str">
        <f t="shared" si="231"/>
        <v/>
      </c>
      <c r="J1195" s="1117" t="str">
        <f t="shared" si="232"/>
        <v>-</v>
      </c>
      <c r="L1195" s="1041" t="str">
        <f t="shared" si="233"/>
        <v/>
      </c>
      <c r="W1195" s="1046" t="str">
        <f t="shared" si="234"/>
        <v/>
      </c>
      <c r="X1195" s="1047"/>
      <c r="Y1195" s="1146" t="str">
        <f t="shared" si="235"/>
        <v/>
      </c>
      <c r="Z1195" s="1049" t="str">
        <f t="shared" si="236"/>
        <v/>
      </c>
      <c r="AA1195" s="1049" t="str">
        <f t="shared" si="237"/>
        <v/>
      </c>
      <c r="AB1195" s="1050" t="str">
        <f t="shared" si="238"/>
        <v/>
      </c>
      <c r="AD1195" s="1052" t="str">
        <f t="shared" si="239"/>
        <v/>
      </c>
      <c r="AE1195" s="1053" t="str">
        <f t="shared" si="240"/>
        <v/>
      </c>
    </row>
    <row r="1196" spans="5:31" ht="12.75" customHeight="1">
      <c r="E1196" s="1083" t="str">
        <f t="shared" si="230"/>
        <v/>
      </c>
      <c r="H1196" s="1079" t="str">
        <f t="shared" si="231"/>
        <v/>
      </c>
      <c r="J1196" s="1117" t="str">
        <f t="shared" si="232"/>
        <v>-</v>
      </c>
      <c r="L1196" s="1041" t="str">
        <f t="shared" si="233"/>
        <v/>
      </c>
      <c r="W1196" s="1046" t="str">
        <f t="shared" si="234"/>
        <v/>
      </c>
      <c r="X1196" s="1047"/>
      <c r="Y1196" s="1146" t="str">
        <f t="shared" si="235"/>
        <v/>
      </c>
      <c r="Z1196" s="1049" t="str">
        <f t="shared" si="236"/>
        <v/>
      </c>
      <c r="AA1196" s="1049" t="str">
        <f t="shared" si="237"/>
        <v/>
      </c>
      <c r="AB1196" s="1050" t="str">
        <f t="shared" si="238"/>
        <v/>
      </c>
      <c r="AD1196" s="1052" t="str">
        <f t="shared" si="239"/>
        <v/>
      </c>
      <c r="AE1196" s="1053" t="str">
        <f t="shared" si="240"/>
        <v/>
      </c>
    </row>
    <row r="1197" spans="5:31" ht="12.75" customHeight="1">
      <c r="E1197" s="1083" t="str">
        <f t="shared" si="230"/>
        <v/>
      </c>
      <c r="H1197" s="1079" t="str">
        <f t="shared" si="231"/>
        <v/>
      </c>
      <c r="J1197" s="1117" t="str">
        <f t="shared" si="232"/>
        <v>-</v>
      </c>
      <c r="L1197" s="1041" t="str">
        <f t="shared" si="233"/>
        <v/>
      </c>
      <c r="W1197" s="1046" t="str">
        <f t="shared" si="234"/>
        <v/>
      </c>
      <c r="X1197" s="1047"/>
      <c r="Y1197" s="1146" t="str">
        <f t="shared" si="235"/>
        <v/>
      </c>
      <c r="Z1197" s="1049" t="str">
        <f t="shared" si="236"/>
        <v/>
      </c>
      <c r="AA1197" s="1049" t="str">
        <f t="shared" si="237"/>
        <v/>
      </c>
      <c r="AB1197" s="1050" t="str">
        <f t="shared" si="238"/>
        <v/>
      </c>
      <c r="AD1197" s="1052" t="str">
        <f t="shared" si="239"/>
        <v/>
      </c>
      <c r="AE1197" s="1053" t="str">
        <f t="shared" si="240"/>
        <v/>
      </c>
    </row>
    <row r="1198" spans="5:31" ht="12.75" customHeight="1">
      <c r="E1198" s="1083" t="str">
        <f t="shared" si="230"/>
        <v/>
      </c>
      <c r="H1198" s="1079" t="str">
        <f t="shared" si="231"/>
        <v/>
      </c>
      <c r="J1198" s="1117" t="str">
        <f t="shared" si="232"/>
        <v>-</v>
      </c>
      <c r="L1198" s="1041" t="str">
        <f t="shared" si="233"/>
        <v/>
      </c>
      <c r="W1198" s="1046" t="str">
        <f t="shared" si="234"/>
        <v/>
      </c>
      <c r="X1198" s="1047"/>
      <c r="Y1198" s="1146" t="str">
        <f t="shared" si="235"/>
        <v/>
      </c>
      <c r="Z1198" s="1049" t="str">
        <f t="shared" si="236"/>
        <v/>
      </c>
      <c r="AA1198" s="1049" t="str">
        <f t="shared" si="237"/>
        <v/>
      </c>
      <c r="AB1198" s="1050" t="str">
        <f t="shared" si="238"/>
        <v/>
      </c>
      <c r="AD1198" s="1052" t="str">
        <f t="shared" si="239"/>
        <v/>
      </c>
      <c r="AE1198" s="1053" t="str">
        <f t="shared" si="240"/>
        <v/>
      </c>
    </row>
    <row r="1199" spans="5:31" ht="12.75" customHeight="1">
      <c r="E1199" s="1083" t="str">
        <f t="shared" si="230"/>
        <v/>
      </c>
      <c r="H1199" s="1079" t="str">
        <f t="shared" si="231"/>
        <v/>
      </c>
      <c r="J1199" s="1117" t="str">
        <f t="shared" si="232"/>
        <v>-</v>
      </c>
      <c r="L1199" s="1041" t="str">
        <f t="shared" si="233"/>
        <v/>
      </c>
      <c r="W1199" s="1046" t="str">
        <f t="shared" si="234"/>
        <v/>
      </c>
      <c r="X1199" s="1047"/>
      <c r="Y1199" s="1146" t="str">
        <f t="shared" si="235"/>
        <v/>
      </c>
      <c r="Z1199" s="1049" t="str">
        <f t="shared" si="236"/>
        <v/>
      </c>
      <c r="AA1199" s="1049" t="str">
        <f t="shared" si="237"/>
        <v/>
      </c>
      <c r="AB1199" s="1050" t="str">
        <f t="shared" si="238"/>
        <v/>
      </c>
      <c r="AD1199" s="1052" t="str">
        <f t="shared" si="239"/>
        <v/>
      </c>
      <c r="AE1199" s="1053" t="str">
        <f t="shared" si="240"/>
        <v/>
      </c>
    </row>
    <row r="1200" spans="5:31" ht="12.75" customHeight="1">
      <c r="E1200" s="1083" t="str">
        <f t="shared" si="230"/>
        <v/>
      </c>
      <c r="H1200" s="1079" t="str">
        <f t="shared" si="231"/>
        <v/>
      </c>
      <c r="J1200" s="1117" t="str">
        <f t="shared" si="232"/>
        <v>-</v>
      </c>
      <c r="L1200" s="1041" t="str">
        <f t="shared" si="233"/>
        <v/>
      </c>
      <c r="W1200" s="1046" t="str">
        <f t="shared" si="234"/>
        <v/>
      </c>
      <c r="X1200" s="1047"/>
      <c r="Y1200" s="1146" t="str">
        <f t="shared" si="235"/>
        <v/>
      </c>
      <c r="Z1200" s="1049" t="str">
        <f t="shared" si="236"/>
        <v/>
      </c>
      <c r="AA1200" s="1049" t="str">
        <f t="shared" si="237"/>
        <v/>
      </c>
      <c r="AB1200" s="1050" t="str">
        <f t="shared" si="238"/>
        <v/>
      </c>
      <c r="AD1200" s="1052" t="str">
        <f t="shared" si="239"/>
        <v/>
      </c>
      <c r="AE1200" s="1053" t="str">
        <f t="shared" si="240"/>
        <v/>
      </c>
    </row>
    <row r="1201" spans="5:31" ht="12.75" customHeight="1">
      <c r="E1201" s="1083" t="str">
        <f t="shared" si="230"/>
        <v/>
      </c>
      <c r="H1201" s="1079" t="str">
        <f t="shared" si="231"/>
        <v/>
      </c>
      <c r="J1201" s="1117" t="str">
        <f t="shared" si="232"/>
        <v>-</v>
      </c>
      <c r="L1201" s="1041" t="str">
        <f t="shared" si="233"/>
        <v/>
      </c>
      <c r="W1201" s="1046" t="str">
        <f t="shared" si="234"/>
        <v/>
      </c>
      <c r="X1201" s="1047"/>
      <c r="Y1201" s="1146" t="str">
        <f t="shared" si="235"/>
        <v/>
      </c>
      <c r="Z1201" s="1049" t="str">
        <f t="shared" si="236"/>
        <v/>
      </c>
      <c r="AA1201" s="1049" t="str">
        <f t="shared" si="237"/>
        <v/>
      </c>
      <c r="AB1201" s="1050" t="str">
        <f t="shared" si="238"/>
        <v/>
      </c>
      <c r="AD1201" s="1052" t="str">
        <f t="shared" si="239"/>
        <v/>
      </c>
      <c r="AE1201" s="1053" t="str">
        <f t="shared" si="240"/>
        <v/>
      </c>
    </row>
    <row r="1202" spans="5:31" ht="12.75" customHeight="1">
      <c r="E1202" s="1083" t="str">
        <f t="shared" si="230"/>
        <v/>
      </c>
      <c r="H1202" s="1079" t="str">
        <f t="shared" si="231"/>
        <v/>
      </c>
      <c r="J1202" s="1117" t="str">
        <f t="shared" si="232"/>
        <v>-</v>
      </c>
      <c r="L1202" s="1041" t="str">
        <f t="shared" si="233"/>
        <v/>
      </c>
      <c r="W1202" s="1046" t="str">
        <f t="shared" si="234"/>
        <v/>
      </c>
      <c r="X1202" s="1047"/>
      <c r="Y1202" s="1146" t="str">
        <f t="shared" si="235"/>
        <v/>
      </c>
      <c r="Z1202" s="1049" t="str">
        <f t="shared" si="236"/>
        <v/>
      </c>
      <c r="AA1202" s="1049" t="str">
        <f t="shared" si="237"/>
        <v/>
      </c>
      <c r="AB1202" s="1050" t="str">
        <f t="shared" si="238"/>
        <v/>
      </c>
      <c r="AD1202" s="1052" t="str">
        <f t="shared" si="239"/>
        <v/>
      </c>
      <c r="AE1202" s="1053" t="str">
        <f t="shared" si="240"/>
        <v/>
      </c>
    </row>
    <row r="1203" spans="5:31" ht="12.75" customHeight="1">
      <c r="E1203" s="1083" t="str">
        <f t="shared" si="230"/>
        <v/>
      </c>
      <c r="H1203" s="1079" t="str">
        <f t="shared" si="231"/>
        <v/>
      </c>
      <c r="J1203" s="1117" t="str">
        <f t="shared" si="232"/>
        <v>-</v>
      </c>
      <c r="L1203" s="1041" t="str">
        <f t="shared" si="233"/>
        <v/>
      </c>
      <c r="W1203" s="1046" t="str">
        <f t="shared" si="234"/>
        <v/>
      </c>
      <c r="X1203" s="1047"/>
      <c r="Y1203" s="1146" t="str">
        <f t="shared" si="235"/>
        <v/>
      </c>
      <c r="Z1203" s="1049" t="str">
        <f t="shared" si="236"/>
        <v/>
      </c>
      <c r="AA1203" s="1049" t="str">
        <f t="shared" si="237"/>
        <v/>
      </c>
      <c r="AB1203" s="1050" t="str">
        <f t="shared" si="238"/>
        <v/>
      </c>
      <c r="AD1203" s="1052" t="str">
        <f t="shared" si="239"/>
        <v/>
      </c>
      <c r="AE1203" s="1053" t="str">
        <f t="shared" si="240"/>
        <v/>
      </c>
    </row>
    <row r="1204" spans="5:31" ht="12.75" customHeight="1">
      <c r="E1204" s="1083" t="str">
        <f t="shared" si="230"/>
        <v/>
      </c>
      <c r="H1204" s="1079" t="str">
        <f t="shared" si="231"/>
        <v/>
      </c>
      <c r="J1204" s="1117" t="str">
        <f t="shared" si="232"/>
        <v>-</v>
      </c>
      <c r="L1204" s="1041" t="str">
        <f t="shared" si="233"/>
        <v/>
      </c>
      <c r="W1204" s="1046" t="str">
        <f t="shared" si="234"/>
        <v/>
      </c>
      <c r="X1204" s="1047"/>
      <c r="Y1204" s="1146" t="str">
        <f t="shared" si="235"/>
        <v/>
      </c>
      <c r="Z1204" s="1049" t="str">
        <f t="shared" si="236"/>
        <v/>
      </c>
      <c r="AA1204" s="1049" t="str">
        <f t="shared" si="237"/>
        <v/>
      </c>
      <c r="AB1204" s="1050" t="str">
        <f t="shared" si="238"/>
        <v/>
      </c>
      <c r="AD1204" s="1052" t="str">
        <f t="shared" si="239"/>
        <v/>
      </c>
      <c r="AE1204" s="1053" t="str">
        <f t="shared" si="240"/>
        <v/>
      </c>
    </row>
    <row r="1205" spans="5:31" ht="12.75" customHeight="1">
      <c r="E1205" s="1083" t="str">
        <f t="shared" si="230"/>
        <v/>
      </c>
      <c r="H1205" s="1079" t="str">
        <f t="shared" si="231"/>
        <v/>
      </c>
      <c r="J1205" s="1117" t="str">
        <f t="shared" si="232"/>
        <v>-</v>
      </c>
      <c r="L1205" s="1041" t="str">
        <f t="shared" si="233"/>
        <v/>
      </c>
      <c r="W1205" s="1046" t="str">
        <f t="shared" si="234"/>
        <v/>
      </c>
      <c r="X1205" s="1047"/>
      <c r="Y1205" s="1146" t="str">
        <f t="shared" si="235"/>
        <v/>
      </c>
      <c r="Z1205" s="1049" t="str">
        <f t="shared" si="236"/>
        <v/>
      </c>
      <c r="AA1205" s="1049" t="str">
        <f t="shared" si="237"/>
        <v/>
      </c>
      <c r="AB1205" s="1050" t="str">
        <f t="shared" si="238"/>
        <v/>
      </c>
      <c r="AD1205" s="1052" t="str">
        <f t="shared" si="239"/>
        <v/>
      </c>
      <c r="AE1205" s="1053" t="str">
        <f t="shared" si="240"/>
        <v/>
      </c>
    </row>
    <row r="1206" spans="5:31" ht="12.75" customHeight="1">
      <c r="E1206" s="1083" t="str">
        <f t="shared" si="230"/>
        <v/>
      </c>
      <c r="H1206" s="1079" t="str">
        <f t="shared" si="231"/>
        <v/>
      </c>
      <c r="J1206" s="1117" t="str">
        <f t="shared" si="232"/>
        <v>-</v>
      </c>
      <c r="L1206" s="1041" t="str">
        <f t="shared" si="233"/>
        <v/>
      </c>
      <c r="W1206" s="1046" t="str">
        <f t="shared" si="234"/>
        <v/>
      </c>
      <c r="X1206" s="1047"/>
      <c r="Y1206" s="1146" t="str">
        <f t="shared" si="235"/>
        <v/>
      </c>
      <c r="Z1206" s="1049" t="str">
        <f t="shared" si="236"/>
        <v/>
      </c>
      <c r="AA1206" s="1049" t="str">
        <f t="shared" si="237"/>
        <v/>
      </c>
      <c r="AB1206" s="1050" t="str">
        <f t="shared" si="238"/>
        <v/>
      </c>
      <c r="AD1206" s="1052" t="str">
        <f t="shared" si="239"/>
        <v/>
      </c>
      <c r="AE1206" s="1053" t="str">
        <f t="shared" si="240"/>
        <v/>
      </c>
    </row>
    <row r="1207" spans="5:31" ht="12.75" customHeight="1">
      <c r="E1207" s="1083" t="str">
        <f t="shared" si="230"/>
        <v/>
      </c>
      <c r="H1207" s="1079" t="str">
        <f t="shared" si="231"/>
        <v/>
      </c>
      <c r="J1207" s="1117" t="str">
        <f t="shared" si="232"/>
        <v>-</v>
      </c>
      <c r="L1207" s="1041" t="str">
        <f t="shared" si="233"/>
        <v/>
      </c>
      <c r="W1207" s="1046" t="str">
        <f t="shared" si="234"/>
        <v/>
      </c>
      <c r="X1207" s="1047"/>
      <c r="Y1207" s="1146" t="str">
        <f t="shared" si="235"/>
        <v/>
      </c>
      <c r="Z1207" s="1049" t="str">
        <f t="shared" si="236"/>
        <v/>
      </c>
      <c r="AA1207" s="1049" t="str">
        <f t="shared" si="237"/>
        <v/>
      </c>
      <c r="AB1207" s="1050" t="str">
        <f t="shared" si="238"/>
        <v/>
      </c>
      <c r="AD1207" s="1052" t="str">
        <f t="shared" si="239"/>
        <v/>
      </c>
      <c r="AE1207" s="1053" t="str">
        <f t="shared" si="240"/>
        <v/>
      </c>
    </row>
    <row r="1208" spans="5:31" ht="12.75" customHeight="1">
      <c r="E1208" s="1083" t="str">
        <f t="shared" si="230"/>
        <v/>
      </c>
      <c r="H1208" s="1079" t="str">
        <f t="shared" si="231"/>
        <v/>
      </c>
      <c r="J1208" s="1117" t="str">
        <f t="shared" si="232"/>
        <v>-</v>
      </c>
      <c r="L1208" s="1041" t="str">
        <f t="shared" si="233"/>
        <v/>
      </c>
      <c r="W1208" s="1046" t="str">
        <f t="shared" si="234"/>
        <v/>
      </c>
      <c r="X1208" s="1047"/>
      <c r="Y1208" s="1146" t="str">
        <f t="shared" si="235"/>
        <v/>
      </c>
      <c r="Z1208" s="1049" t="str">
        <f t="shared" si="236"/>
        <v/>
      </c>
      <c r="AA1208" s="1049" t="str">
        <f t="shared" si="237"/>
        <v/>
      </c>
      <c r="AB1208" s="1050" t="str">
        <f t="shared" si="238"/>
        <v/>
      </c>
      <c r="AD1208" s="1052" t="str">
        <f t="shared" si="239"/>
        <v/>
      </c>
      <c r="AE1208" s="1053" t="str">
        <f t="shared" si="240"/>
        <v/>
      </c>
    </row>
    <row r="1209" spans="5:31" ht="12.75" customHeight="1">
      <c r="E1209" s="1083" t="str">
        <f t="shared" si="230"/>
        <v/>
      </c>
      <c r="H1209" s="1079" t="str">
        <f t="shared" si="231"/>
        <v/>
      </c>
      <c r="J1209" s="1117" t="str">
        <f t="shared" si="232"/>
        <v>-</v>
      </c>
      <c r="L1209" s="1041" t="str">
        <f t="shared" si="233"/>
        <v/>
      </c>
      <c r="W1209" s="1046" t="str">
        <f t="shared" si="234"/>
        <v/>
      </c>
      <c r="X1209" s="1047"/>
      <c r="Y1209" s="1146" t="str">
        <f t="shared" si="235"/>
        <v/>
      </c>
      <c r="Z1209" s="1049" t="str">
        <f t="shared" si="236"/>
        <v/>
      </c>
      <c r="AA1209" s="1049" t="str">
        <f t="shared" si="237"/>
        <v/>
      </c>
      <c r="AB1209" s="1050" t="str">
        <f t="shared" si="238"/>
        <v/>
      </c>
      <c r="AD1209" s="1052" t="str">
        <f t="shared" si="239"/>
        <v/>
      </c>
      <c r="AE1209" s="1053" t="str">
        <f t="shared" si="240"/>
        <v/>
      </c>
    </row>
    <row r="1210" spans="5:31" ht="12.75" customHeight="1">
      <c r="E1210" s="1083" t="str">
        <f t="shared" si="230"/>
        <v/>
      </c>
      <c r="H1210" s="1079" t="str">
        <f t="shared" si="231"/>
        <v/>
      </c>
      <c r="J1210" s="1117" t="str">
        <f t="shared" si="232"/>
        <v>-</v>
      </c>
      <c r="L1210" s="1041" t="str">
        <f t="shared" si="233"/>
        <v/>
      </c>
      <c r="W1210" s="1046" t="str">
        <f t="shared" si="234"/>
        <v/>
      </c>
      <c r="X1210" s="1047"/>
      <c r="Y1210" s="1146" t="str">
        <f t="shared" si="235"/>
        <v/>
      </c>
      <c r="Z1210" s="1049" t="str">
        <f t="shared" si="236"/>
        <v/>
      </c>
      <c r="AA1210" s="1049" t="str">
        <f t="shared" si="237"/>
        <v/>
      </c>
      <c r="AB1210" s="1050" t="str">
        <f t="shared" si="238"/>
        <v/>
      </c>
      <c r="AD1210" s="1052" t="str">
        <f t="shared" si="239"/>
        <v/>
      </c>
      <c r="AE1210" s="1053" t="str">
        <f t="shared" si="240"/>
        <v/>
      </c>
    </row>
    <row r="1211" spans="5:31" ht="12.75" customHeight="1">
      <c r="E1211" s="1083" t="str">
        <f t="shared" ref="E1211:E1252" si="241">IF(D1211="","",IF(F1211="paid",0,I1211-J1211))</f>
        <v/>
      </c>
      <c r="H1211" s="1079" t="str">
        <f t="shared" si="231"/>
        <v/>
      </c>
      <c r="J1211" s="1117" t="str">
        <f t="shared" si="232"/>
        <v>-</v>
      </c>
      <c r="L1211" s="1041" t="str">
        <f t="shared" si="233"/>
        <v/>
      </c>
      <c r="W1211" s="1046" t="str">
        <f t="shared" si="234"/>
        <v/>
      </c>
      <c r="X1211" s="1047"/>
      <c r="Y1211" s="1146" t="str">
        <f t="shared" si="235"/>
        <v/>
      </c>
      <c r="Z1211" s="1049" t="str">
        <f t="shared" si="236"/>
        <v/>
      </c>
      <c r="AA1211" s="1049" t="str">
        <f t="shared" si="237"/>
        <v/>
      </c>
      <c r="AB1211" s="1050" t="str">
        <f t="shared" si="238"/>
        <v/>
      </c>
      <c r="AD1211" s="1052" t="str">
        <f t="shared" si="239"/>
        <v/>
      </c>
      <c r="AE1211" s="1053" t="str">
        <f t="shared" si="240"/>
        <v/>
      </c>
    </row>
    <row r="1212" spans="5:31" ht="12.75" customHeight="1">
      <c r="E1212" s="1083" t="str">
        <f t="shared" si="241"/>
        <v/>
      </c>
      <c r="H1212" s="1079" t="str">
        <f t="shared" si="231"/>
        <v/>
      </c>
      <c r="J1212" s="1117" t="str">
        <f t="shared" si="232"/>
        <v>-</v>
      </c>
      <c r="L1212" s="1041" t="str">
        <f t="shared" si="233"/>
        <v/>
      </c>
      <c r="W1212" s="1046" t="str">
        <f t="shared" si="234"/>
        <v/>
      </c>
      <c r="X1212" s="1047"/>
      <c r="Y1212" s="1146" t="str">
        <f t="shared" si="235"/>
        <v/>
      </c>
      <c r="Z1212" s="1049" t="str">
        <f t="shared" si="236"/>
        <v/>
      </c>
      <c r="AA1212" s="1049" t="str">
        <f t="shared" si="237"/>
        <v/>
      </c>
      <c r="AB1212" s="1050" t="str">
        <f t="shared" si="238"/>
        <v/>
      </c>
      <c r="AD1212" s="1052" t="str">
        <f t="shared" si="239"/>
        <v/>
      </c>
      <c r="AE1212" s="1053" t="str">
        <f t="shared" si="240"/>
        <v/>
      </c>
    </row>
    <row r="1213" spans="5:31" ht="12.75" customHeight="1">
      <c r="E1213" s="1083" t="str">
        <f t="shared" si="241"/>
        <v/>
      </c>
      <c r="H1213" s="1079" t="str">
        <f t="shared" si="231"/>
        <v/>
      </c>
      <c r="J1213" s="1117" t="str">
        <f t="shared" si="232"/>
        <v>-</v>
      </c>
      <c r="L1213" s="1041" t="str">
        <f t="shared" si="233"/>
        <v/>
      </c>
      <c r="W1213" s="1046" t="str">
        <f t="shared" si="234"/>
        <v/>
      </c>
      <c r="X1213" s="1047"/>
      <c r="Y1213" s="1146" t="str">
        <f t="shared" si="235"/>
        <v/>
      </c>
      <c r="Z1213" s="1049" t="str">
        <f t="shared" si="236"/>
        <v/>
      </c>
      <c r="AA1213" s="1049" t="str">
        <f t="shared" si="237"/>
        <v/>
      </c>
      <c r="AB1213" s="1050" t="str">
        <f t="shared" si="238"/>
        <v/>
      </c>
      <c r="AD1213" s="1052" t="str">
        <f t="shared" si="239"/>
        <v/>
      </c>
      <c r="AE1213" s="1053" t="str">
        <f t="shared" si="240"/>
        <v/>
      </c>
    </row>
    <row r="1214" spans="5:31" ht="12.75" customHeight="1">
      <c r="E1214" s="1083" t="str">
        <f t="shared" si="241"/>
        <v/>
      </c>
      <c r="H1214" s="1079" t="str">
        <f t="shared" si="231"/>
        <v/>
      </c>
      <c r="J1214" s="1117" t="str">
        <f t="shared" si="232"/>
        <v>-</v>
      </c>
      <c r="L1214" s="1041" t="str">
        <f t="shared" si="233"/>
        <v/>
      </c>
      <c r="W1214" s="1046" t="str">
        <f t="shared" si="234"/>
        <v/>
      </c>
      <c r="X1214" s="1047"/>
      <c r="Y1214" s="1146" t="str">
        <f t="shared" si="235"/>
        <v/>
      </c>
      <c r="Z1214" s="1049" t="str">
        <f t="shared" si="236"/>
        <v/>
      </c>
      <c r="AA1214" s="1049" t="str">
        <f t="shared" si="237"/>
        <v/>
      </c>
      <c r="AB1214" s="1050" t="str">
        <f t="shared" si="238"/>
        <v/>
      </c>
      <c r="AD1214" s="1052" t="str">
        <f t="shared" si="239"/>
        <v/>
      </c>
      <c r="AE1214" s="1053" t="str">
        <f t="shared" si="240"/>
        <v/>
      </c>
    </row>
    <row r="1215" spans="5:31" ht="12.75" customHeight="1">
      <c r="E1215" s="1083" t="str">
        <f t="shared" si="241"/>
        <v/>
      </c>
      <c r="H1215" s="1079" t="str">
        <f t="shared" si="231"/>
        <v/>
      </c>
      <c r="J1215" s="1117" t="str">
        <f>IF(D1215="","-",#REF!-D1215)</f>
        <v>-</v>
      </c>
      <c r="L1215" s="1041" t="str">
        <f t="shared" si="233"/>
        <v/>
      </c>
      <c r="W1215" s="1046" t="str">
        <f t="shared" si="234"/>
        <v/>
      </c>
      <c r="X1215" s="1047"/>
      <c r="Y1215" s="1146" t="str">
        <f t="shared" si="235"/>
        <v/>
      </c>
      <c r="Z1215" s="1049" t="str">
        <f t="shared" si="236"/>
        <v/>
      </c>
      <c r="AA1215" s="1049" t="str">
        <f t="shared" si="237"/>
        <v/>
      </c>
      <c r="AB1215" s="1050" t="str">
        <f t="shared" si="238"/>
        <v/>
      </c>
      <c r="AD1215" s="1052" t="str">
        <f t="shared" si="239"/>
        <v/>
      </c>
      <c r="AE1215" s="1053" t="str">
        <f t="shared" si="240"/>
        <v/>
      </c>
    </row>
    <row r="1216" spans="5:31" ht="12.75" customHeight="1">
      <c r="E1216" s="1083" t="str">
        <f t="shared" si="241"/>
        <v/>
      </c>
      <c r="H1216" s="1079" t="str">
        <f t="shared" si="231"/>
        <v/>
      </c>
      <c r="J1216" s="1117" t="str">
        <f>IF(D1216="","-",#REF!-D1216)</f>
        <v>-</v>
      </c>
      <c r="L1216" s="1041" t="str">
        <f t="shared" si="233"/>
        <v/>
      </c>
      <c r="W1216" s="1046" t="str">
        <f t="shared" si="234"/>
        <v/>
      </c>
      <c r="X1216" s="1047"/>
      <c r="Y1216" s="1146" t="str">
        <f t="shared" si="235"/>
        <v/>
      </c>
      <c r="Z1216" s="1049" t="str">
        <f t="shared" si="236"/>
        <v/>
      </c>
      <c r="AA1216" s="1049" t="str">
        <f t="shared" si="237"/>
        <v/>
      </c>
      <c r="AB1216" s="1050" t="str">
        <f t="shared" si="238"/>
        <v/>
      </c>
      <c r="AD1216" s="1052" t="str">
        <f t="shared" si="239"/>
        <v/>
      </c>
      <c r="AE1216" s="1053" t="str">
        <f t="shared" si="240"/>
        <v/>
      </c>
    </row>
    <row r="1217" spans="5:31" ht="12.75" customHeight="1">
      <c r="E1217" s="1083" t="str">
        <f t="shared" si="241"/>
        <v/>
      </c>
      <c r="H1217" s="1079" t="str">
        <f t="shared" si="231"/>
        <v/>
      </c>
      <c r="J1217" s="1117" t="str">
        <f>IF(D1217="","-",#REF!-D1217)</f>
        <v>-</v>
      </c>
      <c r="L1217" s="1041" t="str">
        <f t="shared" si="233"/>
        <v/>
      </c>
      <c r="W1217" s="1046" t="str">
        <f t="shared" si="234"/>
        <v/>
      </c>
      <c r="X1217" s="1047"/>
      <c r="Y1217" s="1146" t="str">
        <f t="shared" si="235"/>
        <v/>
      </c>
      <c r="Z1217" s="1049" t="str">
        <f t="shared" si="236"/>
        <v/>
      </c>
      <c r="AA1217" s="1049" t="str">
        <f t="shared" si="237"/>
        <v/>
      </c>
      <c r="AB1217" s="1050" t="str">
        <f t="shared" si="238"/>
        <v/>
      </c>
      <c r="AD1217" s="1052" t="str">
        <f t="shared" si="239"/>
        <v/>
      </c>
      <c r="AE1217" s="1053" t="str">
        <f t="shared" si="240"/>
        <v/>
      </c>
    </row>
    <row r="1218" spans="5:31" ht="12.75" customHeight="1">
      <c r="E1218" s="1083" t="str">
        <f t="shared" si="241"/>
        <v/>
      </c>
      <c r="H1218" s="1079" t="str">
        <f t="shared" si="231"/>
        <v/>
      </c>
      <c r="J1218" s="1117" t="str">
        <f>IF(D1218="","-",#REF!-D1218)</f>
        <v>-</v>
      </c>
      <c r="L1218" s="1041" t="str">
        <f t="shared" si="233"/>
        <v/>
      </c>
      <c r="W1218" s="1046" t="str">
        <f t="shared" si="234"/>
        <v/>
      </c>
      <c r="X1218" s="1047"/>
      <c r="Y1218" s="1146" t="str">
        <f t="shared" si="235"/>
        <v/>
      </c>
      <c r="Z1218" s="1049" t="str">
        <f t="shared" si="236"/>
        <v/>
      </c>
      <c r="AA1218" s="1049" t="str">
        <f t="shared" si="237"/>
        <v/>
      </c>
      <c r="AB1218" s="1050" t="str">
        <f t="shared" si="238"/>
        <v/>
      </c>
      <c r="AD1218" s="1052" t="str">
        <f t="shared" si="239"/>
        <v/>
      </c>
      <c r="AE1218" s="1053" t="str">
        <f t="shared" si="240"/>
        <v/>
      </c>
    </row>
    <row r="1219" spans="5:31" ht="12.75" customHeight="1">
      <c r="E1219" s="1083" t="str">
        <f t="shared" si="241"/>
        <v/>
      </c>
      <c r="H1219" s="1079" t="str">
        <f t="shared" ref="H1219:H1282" si="242">IFERROR(CHOOSE($X1219,"መስከረም","ጥቅምት","ህዳር  ","ታህሳስ ","ጥር ","የካቲት ","መጋቢት ","ሚይዚያ ","ግንቦት ","ሰኔ ","ሐምሌ ","ነሐሴ ","Pagume"),"")</f>
        <v/>
      </c>
      <c r="J1219" s="1117" t="str">
        <f>IF(D1219="","-",#REF!-D1219)</f>
        <v>-</v>
      </c>
      <c r="L1219" s="1041" t="str">
        <f t="shared" ref="L1219:L1282" si="243">IF(E1219="","",$Q$1+E1219)</f>
        <v/>
      </c>
      <c r="W1219" s="1046" t="str">
        <f t="shared" ref="W1219:W1282" si="244">IF($D1219="","",_xlfn.LET(_xlpm.gDate,D1219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219" s="1047"/>
      <c r="Y1219" s="1146" t="str">
        <f t="shared" ref="Y1219:Y1282" si="245">IFERROR(CHOOSE(X1219,"መስከረም","ጥቅምት","ህዳር  ","ታህሳስ ","ጥር ","የካቲት ","መጋቢት ","ሚይዚያ ","ግንቦት ","ሰኔ ","ሐምሌ ","ነሐሴ ","Pagume"),"")</f>
        <v/>
      </c>
      <c r="Z1219" s="1049" t="str">
        <f t="shared" ref="Z1219:Z1282" si="246">IF($K1219="","",_xlfn.LET(_xlpm.gDate,K1219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219" s="1049" t="str">
        <f t="shared" ref="AA1219:AA1282" si="247">IF($Z1219="","",TEXT($Z1219,"mm"))</f>
        <v/>
      </c>
      <c r="AB1219" s="1050" t="str">
        <f t="shared" ref="AB1219:AB1282" si="248">IFERROR(CHOOSE(AA1219,"መስከረም","ጥቅምት","ህዳር  ","ታህሳስ ","ጥር ","የካቲት ","መጋቢት ","ሚይዚያ ","ግንቦት ","ሰኔ ","ሐምሌ ","ነሐሴ ","Pagume"),"")</f>
        <v/>
      </c>
      <c r="AD1219" s="1052" t="str">
        <f t="shared" ref="AD1219:AD1282" si="249">IF($D1219="","",YEAR(D1219)&amp;"-W"&amp;WEEKNUM(D1219,2))</f>
        <v/>
      </c>
      <c r="AE1219" s="1053" t="str">
        <f t="shared" ref="AE1219:AE1282" si="250">IF($K1219="","",YEAR(K1219)&amp;"-W"&amp;WEEKNUM(K1219,2))</f>
        <v/>
      </c>
    </row>
    <row r="1220" spans="5:31" ht="12.75" customHeight="1">
      <c r="E1220" s="1083" t="str">
        <f t="shared" si="241"/>
        <v/>
      </c>
      <c r="H1220" s="1079" t="str">
        <f t="shared" si="242"/>
        <v/>
      </c>
      <c r="J1220" s="1117" t="str">
        <f>IF(D1220="","-",#REF!-D1220)</f>
        <v>-</v>
      </c>
      <c r="L1220" s="1041" t="str">
        <f t="shared" si="243"/>
        <v/>
      </c>
      <c r="W1220" s="1046" t="str">
        <f t="shared" si="244"/>
        <v/>
      </c>
      <c r="X1220" s="1047"/>
      <c r="Y1220" s="1146" t="str">
        <f t="shared" si="245"/>
        <v/>
      </c>
      <c r="Z1220" s="1049" t="str">
        <f t="shared" si="246"/>
        <v/>
      </c>
      <c r="AA1220" s="1049" t="str">
        <f t="shared" si="247"/>
        <v/>
      </c>
      <c r="AB1220" s="1050" t="str">
        <f t="shared" si="248"/>
        <v/>
      </c>
      <c r="AD1220" s="1052" t="str">
        <f t="shared" si="249"/>
        <v/>
      </c>
      <c r="AE1220" s="1053" t="str">
        <f t="shared" si="250"/>
        <v/>
      </c>
    </row>
    <row r="1221" spans="5:31" ht="12.75" customHeight="1">
      <c r="E1221" s="1083" t="str">
        <f t="shared" si="241"/>
        <v/>
      </c>
      <c r="H1221" s="1079" t="str">
        <f t="shared" si="242"/>
        <v/>
      </c>
      <c r="J1221" s="1117" t="str">
        <f>IF(D1221="","-",#REF!-D1221)</f>
        <v>-</v>
      </c>
      <c r="L1221" s="1041" t="str">
        <f t="shared" si="243"/>
        <v/>
      </c>
      <c r="W1221" s="1046" t="str">
        <f t="shared" si="244"/>
        <v/>
      </c>
      <c r="X1221" s="1047"/>
      <c r="Y1221" s="1146" t="str">
        <f t="shared" si="245"/>
        <v/>
      </c>
      <c r="Z1221" s="1049" t="str">
        <f t="shared" si="246"/>
        <v/>
      </c>
      <c r="AA1221" s="1049" t="str">
        <f t="shared" si="247"/>
        <v/>
      </c>
      <c r="AB1221" s="1050" t="str">
        <f t="shared" si="248"/>
        <v/>
      </c>
      <c r="AD1221" s="1052" t="str">
        <f t="shared" si="249"/>
        <v/>
      </c>
      <c r="AE1221" s="1053" t="str">
        <f t="shared" si="250"/>
        <v/>
      </c>
    </row>
    <row r="1222" spans="5:31" ht="12.75" customHeight="1">
      <c r="E1222" s="1083" t="str">
        <f t="shared" si="241"/>
        <v/>
      </c>
      <c r="H1222" s="1079" t="str">
        <f t="shared" si="242"/>
        <v/>
      </c>
      <c r="J1222" s="1117" t="str">
        <f>IF(D1222="","-",#REF!-D1222)</f>
        <v>-</v>
      </c>
      <c r="L1222" s="1041" t="str">
        <f t="shared" si="243"/>
        <v/>
      </c>
      <c r="W1222" s="1046" t="str">
        <f t="shared" si="244"/>
        <v/>
      </c>
      <c r="X1222" s="1047"/>
      <c r="Y1222" s="1146" t="str">
        <f t="shared" si="245"/>
        <v/>
      </c>
      <c r="Z1222" s="1049" t="str">
        <f t="shared" si="246"/>
        <v/>
      </c>
      <c r="AA1222" s="1049" t="str">
        <f t="shared" si="247"/>
        <v/>
      </c>
      <c r="AB1222" s="1050" t="str">
        <f t="shared" si="248"/>
        <v/>
      </c>
      <c r="AD1222" s="1052" t="str">
        <f t="shared" si="249"/>
        <v/>
      </c>
      <c r="AE1222" s="1053" t="str">
        <f t="shared" si="250"/>
        <v/>
      </c>
    </row>
    <row r="1223" spans="5:31" ht="12.75" customHeight="1">
      <c r="E1223" s="1083" t="str">
        <f t="shared" si="241"/>
        <v/>
      </c>
      <c r="H1223" s="1079" t="str">
        <f t="shared" si="242"/>
        <v/>
      </c>
      <c r="J1223" s="1117" t="str">
        <f>IF(D1223="","-",#REF!-D1223)</f>
        <v>-</v>
      </c>
      <c r="L1223" s="1041" t="str">
        <f t="shared" si="243"/>
        <v/>
      </c>
      <c r="W1223" s="1046" t="str">
        <f t="shared" si="244"/>
        <v/>
      </c>
      <c r="X1223" s="1047"/>
      <c r="Y1223" s="1146" t="str">
        <f t="shared" si="245"/>
        <v/>
      </c>
      <c r="Z1223" s="1049" t="str">
        <f t="shared" si="246"/>
        <v/>
      </c>
      <c r="AA1223" s="1049" t="str">
        <f t="shared" si="247"/>
        <v/>
      </c>
      <c r="AB1223" s="1050" t="str">
        <f t="shared" si="248"/>
        <v/>
      </c>
      <c r="AD1223" s="1052" t="str">
        <f t="shared" si="249"/>
        <v/>
      </c>
      <c r="AE1223" s="1053" t="str">
        <f t="shared" si="250"/>
        <v/>
      </c>
    </row>
    <row r="1224" spans="5:31" ht="12.75" customHeight="1">
      <c r="E1224" s="1083" t="str">
        <f t="shared" si="241"/>
        <v/>
      </c>
      <c r="H1224" s="1079" t="str">
        <f t="shared" si="242"/>
        <v/>
      </c>
      <c r="J1224" s="1117" t="str">
        <f>IF(D1224="","-",#REF!-D1224)</f>
        <v>-</v>
      </c>
      <c r="L1224" s="1041" t="str">
        <f t="shared" si="243"/>
        <v/>
      </c>
      <c r="W1224" s="1046" t="str">
        <f t="shared" si="244"/>
        <v/>
      </c>
      <c r="X1224" s="1047"/>
      <c r="Y1224" s="1146" t="str">
        <f t="shared" si="245"/>
        <v/>
      </c>
      <c r="Z1224" s="1049" t="str">
        <f t="shared" si="246"/>
        <v/>
      </c>
      <c r="AA1224" s="1049" t="str">
        <f t="shared" si="247"/>
        <v/>
      </c>
      <c r="AB1224" s="1050" t="str">
        <f t="shared" si="248"/>
        <v/>
      </c>
      <c r="AD1224" s="1052" t="str">
        <f t="shared" si="249"/>
        <v/>
      </c>
      <c r="AE1224" s="1053" t="str">
        <f t="shared" si="250"/>
        <v/>
      </c>
    </row>
    <row r="1225" spans="5:31" ht="12.75" customHeight="1">
      <c r="E1225" s="1083" t="str">
        <f t="shared" si="241"/>
        <v/>
      </c>
      <c r="H1225" s="1079" t="str">
        <f t="shared" si="242"/>
        <v/>
      </c>
      <c r="J1225" s="1117" t="str">
        <f>IF(D1225="","-",#REF!-D1225)</f>
        <v>-</v>
      </c>
      <c r="L1225" s="1041" t="str">
        <f t="shared" si="243"/>
        <v/>
      </c>
      <c r="W1225" s="1046" t="str">
        <f t="shared" si="244"/>
        <v/>
      </c>
      <c r="X1225" s="1047"/>
      <c r="Y1225" s="1146" t="str">
        <f t="shared" si="245"/>
        <v/>
      </c>
      <c r="Z1225" s="1049" t="str">
        <f t="shared" si="246"/>
        <v/>
      </c>
      <c r="AA1225" s="1049" t="str">
        <f t="shared" si="247"/>
        <v/>
      </c>
      <c r="AB1225" s="1050" t="str">
        <f t="shared" si="248"/>
        <v/>
      </c>
      <c r="AD1225" s="1052" t="str">
        <f t="shared" si="249"/>
        <v/>
      </c>
      <c r="AE1225" s="1053" t="str">
        <f t="shared" si="250"/>
        <v/>
      </c>
    </row>
    <row r="1226" spans="5:31" ht="12.75" customHeight="1">
      <c r="E1226" s="1083" t="str">
        <f t="shared" si="241"/>
        <v/>
      </c>
      <c r="H1226" s="1079" t="str">
        <f t="shared" si="242"/>
        <v/>
      </c>
      <c r="J1226" s="1117" t="str">
        <f>IF(D1226="","-",#REF!-D1226)</f>
        <v>-</v>
      </c>
      <c r="L1226" s="1041" t="str">
        <f t="shared" si="243"/>
        <v/>
      </c>
      <c r="W1226" s="1046" t="str">
        <f t="shared" si="244"/>
        <v/>
      </c>
      <c r="X1226" s="1047"/>
      <c r="Y1226" s="1146" t="str">
        <f t="shared" si="245"/>
        <v/>
      </c>
      <c r="Z1226" s="1049" t="str">
        <f t="shared" si="246"/>
        <v/>
      </c>
      <c r="AA1226" s="1049" t="str">
        <f t="shared" si="247"/>
        <v/>
      </c>
      <c r="AB1226" s="1050" t="str">
        <f t="shared" si="248"/>
        <v/>
      </c>
      <c r="AD1226" s="1052" t="str">
        <f t="shared" si="249"/>
        <v/>
      </c>
      <c r="AE1226" s="1053" t="str">
        <f t="shared" si="250"/>
        <v/>
      </c>
    </row>
    <row r="1227" spans="5:31" ht="12.75" customHeight="1">
      <c r="E1227" s="1083" t="str">
        <f t="shared" si="241"/>
        <v/>
      </c>
      <c r="H1227" s="1079" t="str">
        <f t="shared" si="242"/>
        <v/>
      </c>
      <c r="J1227" s="1117" t="str">
        <f>IF(D1227="","-",#REF!-D1227)</f>
        <v>-</v>
      </c>
      <c r="L1227" s="1041" t="str">
        <f t="shared" si="243"/>
        <v/>
      </c>
      <c r="W1227" s="1046" t="str">
        <f t="shared" si="244"/>
        <v/>
      </c>
      <c r="X1227" s="1047"/>
      <c r="Y1227" s="1146" t="str">
        <f t="shared" si="245"/>
        <v/>
      </c>
      <c r="Z1227" s="1049" t="str">
        <f t="shared" si="246"/>
        <v/>
      </c>
      <c r="AA1227" s="1049" t="str">
        <f t="shared" si="247"/>
        <v/>
      </c>
      <c r="AB1227" s="1050" t="str">
        <f t="shared" si="248"/>
        <v/>
      </c>
      <c r="AD1227" s="1052" t="str">
        <f t="shared" si="249"/>
        <v/>
      </c>
      <c r="AE1227" s="1053" t="str">
        <f t="shared" si="250"/>
        <v/>
      </c>
    </row>
    <row r="1228" spans="5:31" ht="12.75" customHeight="1">
      <c r="E1228" s="1083" t="str">
        <f t="shared" si="241"/>
        <v/>
      </c>
      <c r="H1228" s="1079" t="str">
        <f t="shared" si="242"/>
        <v/>
      </c>
      <c r="J1228" s="1117" t="str">
        <f>IF(D1228="","-",#REF!-D1228)</f>
        <v>-</v>
      </c>
      <c r="L1228" s="1041" t="str">
        <f t="shared" si="243"/>
        <v/>
      </c>
      <c r="W1228" s="1046" t="str">
        <f t="shared" si="244"/>
        <v/>
      </c>
      <c r="X1228" s="1047"/>
      <c r="Y1228" s="1146" t="str">
        <f t="shared" si="245"/>
        <v/>
      </c>
      <c r="Z1228" s="1049" t="str">
        <f t="shared" si="246"/>
        <v/>
      </c>
      <c r="AA1228" s="1049" t="str">
        <f t="shared" si="247"/>
        <v/>
      </c>
      <c r="AB1228" s="1050" t="str">
        <f t="shared" si="248"/>
        <v/>
      </c>
      <c r="AD1228" s="1052" t="str">
        <f t="shared" si="249"/>
        <v/>
      </c>
      <c r="AE1228" s="1053" t="str">
        <f t="shared" si="250"/>
        <v/>
      </c>
    </row>
    <row r="1229" spans="5:31" ht="12.75" customHeight="1">
      <c r="E1229" s="1083" t="str">
        <f t="shared" si="241"/>
        <v/>
      </c>
      <c r="H1229" s="1079" t="str">
        <f t="shared" si="242"/>
        <v/>
      </c>
      <c r="J1229" s="1117" t="str">
        <f>IF(D1229="","-",#REF!-D1229)</f>
        <v>-</v>
      </c>
      <c r="L1229" s="1041" t="str">
        <f t="shared" si="243"/>
        <v/>
      </c>
      <c r="W1229" s="1046" t="str">
        <f t="shared" si="244"/>
        <v/>
      </c>
      <c r="X1229" s="1047"/>
      <c r="Y1229" s="1146" t="str">
        <f t="shared" si="245"/>
        <v/>
      </c>
      <c r="Z1229" s="1049" t="str">
        <f t="shared" si="246"/>
        <v/>
      </c>
      <c r="AA1229" s="1049" t="str">
        <f t="shared" si="247"/>
        <v/>
      </c>
      <c r="AB1229" s="1050" t="str">
        <f t="shared" si="248"/>
        <v/>
      </c>
      <c r="AD1229" s="1052" t="str">
        <f t="shared" si="249"/>
        <v/>
      </c>
      <c r="AE1229" s="1053" t="str">
        <f t="shared" si="250"/>
        <v/>
      </c>
    </row>
    <row r="1230" spans="5:31" ht="12.75" customHeight="1">
      <c r="E1230" s="1083" t="str">
        <f t="shared" si="241"/>
        <v/>
      </c>
      <c r="H1230" s="1079" t="str">
        <f t="shared" si="242"/>
        <v/>
      </c>
      <c r="J1230" s="1117" t="str">
        <f>IF(D1230="","-",#REF!-D1230)</f>
        <v>-</v>
      </c>
      <c r="L1230" s="1041" t="str">
        <f t="shared" si="243"/>
        <v/>
      </c>
      <c r="W1230" s="1046" t="str">
        <f t="shared" si="244"/>
        <v/>
      </c>
      <c r="X1230" s="1047"/>
      <c r="Y1230" s="1146" t="str">
        <f t="shared" si="245"/>
        <v/>
      </c>
      <c r="Z1230" s="1049" t="str">
        <f t="shared" si="246"/>
        <v/>
      </c>
      <c r="AA1230" s="1049" t="str">
        <f t="shared" si="247"/>
        <v/>
      </c>
      <c r="AB1230" s="1050" t="str">
        <f t="shared" si="248"/>
        <v/>
      </c>
      <c r="AD1230" s="1052" t="str">
        <f t="shared" si="249"/>
        <v/>
      </c>
      <c r="AE1230" s="1053" t="str">
        <f t="shared" si="250"/>
        <v/>
      </c>
    </row>
    <row r="1231" spans="5:31" ht="12.75" customHeight="1">
      <c r="E1231" s="1083" t="str">
        <f t="shared" si="241"/>
        <v/>
      </c>
      <c r="H1231" s="1079" t="str">
        <f t="shared" si="242"/>
        <v/>
      </c>
      <c r="J1231" s="1117" t="str">
        <f>IF(D1231="","-",#REF!-D1231)</f>
        <v>-</v>
      </c>
      <c r="L1231" s="1041" t="str">
        <f t="shared" si="243"/>
        <v/>
      </c>
      <c r="W1231" s="1046" t="str">
        <f t="shared" si="244"/>
        <v/>
      </c>
      <c r="X1231" s="1047"/>
      <c r="Y1231" s="1146" t="str">
        <f t="shared" si="245"/>
        <v/>
      </c>
      <c r="Z1231" s="1049" t="str">
        <f t="shared" si="246"/>
        <v/>
      </c>
      <c r="AA1231" s="1049" t="str">
        <f t="shared" si="247"/>
        <v/>
      </c>
      <c r="AB1231" s="1050" t="str">
        <f t="shared" si="248"/>
        <v/>
      </c>
      <c r="AD1231" s="1052" t="str">
        <f t="shared" si="249"/>
        <v/>
      </c>
      <c r="AE1231" s="1053" t="str">
        <f t="shared" si="250"/>
        <v/>
      </c>
    </row>
    <row r="1232" spans="5:31" ht="12.75" customHeight="1">
      <c r="E1232" s="1083" t="str">
        <f t="shared" si="241"/>
        <v/>
      </c>
      <c r="H1232" s="1079" t="str">
        <f t="shared" si="242"/>
        <v/>
      </c>
      <c r="J1232" s="1117" t="str">
        <f>IF(D1232="","-",#REF!-D1232)</f>
        <v>-</v>
      </c>
      <c r="L1232" s="1041" t="str">
        <f t="shared" si="243"/>
        <v/>
      </c>
      <c r="W1232" s="1046" t="str">
        <f t="shared" si="244"/>
        <v/>
      </c>
      <c r="X1232" s="1047"/>
      <c r="Y1232" s="1146" t="str">
        <f t="shared" si="245"/>
        <v/>
      </c>
      <c r="Z1232" s="1049" t="str">
        <f t="shared" si="246"/>
        <v/>
      </c>
      <c r="AA1232" s="1049" t="str">
        <f t="shared" si="247"/>
        <v/>
      </c>
      <c r="AB1232" s="1050" t="str">
        <f t="shared" si="248"/>
        <v/>
      </c>
      <c r="AD1232" s="1052" t="str">
        <f t="shared" si="249"/>
        <v/>
      </c>
      <c r="AE1232" s="1053" t="str">
        <f t="shared" si="250"/>
        <v/>
      </c>
    </row>
    <row r="1233" spans="5:31" ht="12.75" customHeight="1">
      <c r="E1233" s="1083" t="str">
        <f t="shared" si="241"/>
        <v/>
      </c>
      <c r="H1233" s="1079" t="str">
        <f t="shared" si="242"/>
        <v/>
      </c>
      <c r="J1233" s="1117" t="str">
        <f>IF(D1233="","-",#REF!-D1233)</f>
        <v>-</v>
      </c>
      <c r="L1233" s="1041" t="str">
        <f t="shared" si="243"/>
        <v/>
      </c>
      <c r="W1233" s="1046" t="str">
        <f t="shared" si="244"/>
        <v/>
      </c>
      <c r="X1233" s="1047"/>
      <c r="Y1233" s="1146" t="str">
        <f t="shared" si="245"/>
        <v/>
      </c>
      <c r="Z1233" s="1049" t="str">
        <f t="shared" si="246"/>
        <v/>
      </c>
      <c r="AA1233" s="1049" t="str">
        <f t="shared" si="247"/>
        <v/>
      </c>
      <c r="AB1233" s="1050" t="str">
        <f t="shared" si="248"/>
        <v/>
      </c>
      <c r="AD1233" s="1052" t="str">
        <f t="shared" si="249"/>
        <v/>
      </c>
      <c r="AE1233" s="1053" t="str">
        <f t="shared" si="250"/>
        <v/>
      </c>
    </row>
    <row r="1234" spans="5:31" ht="12.75" customHeight="1">
      <c r="E1234" s="1083" t="str">
        <f t="shared" si="241"/>
        <v/>
      </c>
      <c r="H1234" s="1079" t="str">
        <f t="shared" si="242"/>
        <v/>
      </c>
      <c r="J1234" s="1117" t="str">
        <f>IF(D1234="","-",#REF!-D1234)</f>
        <v>-</v>
      </c>
      <c r="L1234" s="1041" t="str">
        <f t="shared" si="243"/>
        <v/>
      </c>
      <c r="W1234" s="1046" t="str">
        <f t="shared" si="244"/>
        <v/>
      </c>
      <c r="X1234" s="1047"/>
      <c r="Y1234" s="1146" t="str">
        <f t="shared" si="245"/>
        <v/>
      </c>
      <c r="Z1234" s="1049" t="str">
        <f t="shared" si="246"/>
        <v/>
      </c>
      <c r="AA1234" s="1049" t="str">
        <f t="shared" si="247"/>
        <v/>
      </c>
      <c r="AB1234" s="1050" t="str">
        <f t="shared" si="248"/>
        <v/>
      </c>
      <c r="AD1234" s="1052" t="str">
        <f t="shared" si="249"/>
        <v/>
      </c>
      <c r="AE1234" s="1053" t="str">
        <f t="shared" si="250"/>
        <v/>
      </c>
    </row>
    <row r="1235" spans="5:31" ht="12.75" customHeight="1">
      <c r="E1235" s="1083" t="str">
        <f t="shared" si="241"/>
        <v/>
      </c>
      <c r="H1235" s="1079" t="str">
        <f t="shared" si="242"/>
        <v/>
      </c>
      <c r="J1235" s="1117" t="str">
        <f>IF(D1235="","-",#REF!-D1235)</f>
        <v>-</v>
      </c>
      <c r="L1235" s="1041" t="str">
        <f t="shared" si="243"/>
        <v/>
      </c>
      <c r="W1235" s="1046" t="str">
        <f t="shared" si="244"/>
        <v/>
      </c>
      <c r="X1235" s="1047"/>
      <c r="Y1235" s="1146" t="str">
        <f t="shared" si="245"/>
        <v/>
      </c>
      <c r="Z1235" s="1049" t="str">
        <f t="shared" si="246"/>
        <v/>
      </c>
      <c r="AA1235" s="1049" t="str">
        <f t="shared" si="247"/>
        <v/>
      </c>
      <c r="AB1235" s="1050" t="str">
        <f t="shared" si="248"/>
        <v/>
      </c>
      <c r="AD1235" s="1052" t="str">
        <f t="shared" si="249"/>
        <v/>
      </c>
      <c r="AE1235" s="1053" t="str">
        <f t="shared" si="250"/>
        <v/>
      </c>
    </row>
    <row r="1236" spans="5:31" ht="12.75" customHeight="1">
      <c r="E1236" s="1083" t="str">
        <f t="shared" si="241"/>
        <v/>
      </c>
      <c r="H1236" s="1079" t="str">
        <f t="shared" si="242"/>
        <v/>
      </c>
      <c r="J1236" s="1117" t="str">
        <f>IF(D1236="","-",#REF!-D1236)</f>
        <v>-</v>
      </c>
      <c r="L1236" s="1041" t="str">
        <f t="shared" si="243"/>
        <v/>
      </c>
      <c r="W1236" s="1046" t="str">
        <f t="shared" si="244"/>
        <v/>
      </c>
      <c r="X1236" s="1047"/>
      <c r="Y1236" s="1146" t="str">
        <f t="shared" si="245"/>
        <v/>
      </c>
      <c r="Z1236" s="1049" t="str">
        <f t="shared" si="246"/>
        <v/>
      </c>
      <c r="AA1236" s="1049" t="str">
        <f t="shared" si="247"/>
        <v/>
      </c>
      <c r="AB1236" s="1050" t="str">
        <f t="shared" si="248"/>
        <v/>
      </c>
      <c r="AD1236" s="1052" t="str">
        <f t="shared" si="249"/>
        <v/>
      </c>
      <c r="AE1236" s="1053" t="str">
        <f t="shared" si="250"/>
        <v/>
      </c>
    </row>
    <row r="1237" spans="5:31" ht="12.75" customHeight="1">
      <c r="E1237" s="1083" t="str">
        <f t="shared" si="241"/>
        <v/>
      </c>
      <c r="H1237" s="1079" t="str">
        <f t="shared" si="242"/>
        <v/>
      </c>
      <c r="J1237" s="1117" t="str">
        <f>IF(D1237="","-",#REF!-D1237)</f>
        <v>-</v>
      </c>
      <c r="L1237" s="1041" t="str">
        <f t="shared" si="243"/>
        <v/>
      </c>
      <c r="W1237" s="1046" t="str">
        <f t="shared" si="244"/>
        <v/>
      </c>
      <c r="X1237" s="1047"/>
      <c r="Y1237" s="1146" t="str">
        <f t="shared" si="245"/>
        <v/>
      </c>
      <c r="Z1237" s="1049" t="str">
        <f t="shared" si="246"/>
        <v/>
      </c>
      <c r="AA1237" s="1049" t="str">
        <f t="shared" si="247"/>
        <v/>
      </c>
      <c r="AB1237" s="1050" t="str">
        <f t="shared" si="248"/>
        <v/>
      </c>
      <c r="AD1237" s="1052" t="str">
        <f t="shared" si="249"/>
        <v/>
      </c>
      <c r="AE1237" s="1053" t="str">
        <f t="shared" si="250"/>
        <v/>
      </c>
    </row>
    <row r="1238" spans="5:31" ht="12.75" customHeight="1">
      <c r="E1238" s="1083" t="str">
        <f t="shared" si="241"/>
        <v/>
      </c>
      <c r="H1238" s="1079" t="str">
        <f t="shared" si="242"/>
        <v/>
      </c>
      <c r="J1238" s="1117" t="str">
        <f>IF(D1238="","-",#REF!-D1238)</f>
        <v>-</v>
      </c>
      <c r="L1238" s="1041" t="str">
        <f t="shared" si="243"/>
        <v/>
      </c>
      <c r="W1238" s="1046" t="str">
        <f t="shared" si="244"/>
        <v/>
      </c>
      <c r="X1238" s="1047"/>
      <c r="Y1238" s="1146" t="str">
        <f t="shared" si="245"/>
        <v/>
      </c>
      <c r="Z1238" s="1049" t="str">
        <f t="shared" si="246"/>
        <v/>
      </c>
      <c r="AA1238" s="1049" t="str">
        <f t="shared" si="247"/>
        <v/>
      </c>
      <c r="AB1238" s="1050" t="str">
        <f t="shared" si="248"/>
        <v/>
      </c>
      <c r="AD1238" s="1052" t="str">
        <f t="shared" si="249"/>
        <v/>
      </c>
      <c r="AE1238" s="1053" t="str">
        <f t="shared" si="250"/>
        <v/>
      </c>
    </row>
    <row r="1239" spans="5:31" ht="12.75" customHeight="1">
      <c r="E1239" s="1083" t="str">
        <f t="shared" si="241"/>
        <v/>
      </c>
      <c r="H1239" s="1079" t="str">
        <f t="shared" si="242"/>
        <v/>
      </c>
      <c r="J1239" s="1117" t="str">
        <f>IF(D1239="","-",#REF!-D1239)</f>
        <v>-</v>
      </c>
      <c r="L1239" s="1041" t="str">
        <f t="shared" si="243"/>
        <v/>
      </c>
      <c r="W1239" s="1046" t="str">
        <f t="shared" si="244"/>
        <v/>
      </c>
      <c r="X1239" s="1047"/>
      <c r="Y1239" s="1146" t="str">
        <f t="shared" si="245"/>
        <v/>
      </c>
      <c r="Z1239" s="1049" t="str">
        <f t="shared" si="246"/>
        <v/>
      </c>
      <c r="AA1239" s="1049" t="str">
        <f t="shared" si="247"/>
        <v/>
      </c>
      <c r="AB1239" s="1050" t="str">
        <f t="shared" si="248"/>
        <v/>
      </c>
      <c r="AD1239" s="1052" t="str">
        <f t="shared" si="249"/>
        <v/>
      </c>
      <c r="AE1239" s="1053" t="str">
        <f t="shared" si="250"/>
        <v/>
      </c>
    </row>
    <row r="1240" spans="5:31" ht="12.75" customHeight="1">
      <c r="E1240" s="1083" t="str">
        <f t="shared" si="241"/>
        <v/>
      </c>
      <c r="H1240" s="1079" t="str">
        <f t="shared" si="242"/>
        <v/>
      </c>
      <c r="J1240" s="1117" t="str">
        <f>IF(D1240="","-",#REF!-D1240)</f>
        <v>-</v>
      </c>
      <c r="L1240" s="1041" t="str">
        <f t="shared" si="243"/>
        <v/>
      </c>
      <c r="W1240" s="1046" t="str">
        <f t="shared" si="244"/>
        <v/>
      </c>
      <c r="X1240" s="1047"/>
      <c r="Y1240" s="1146" t="str">
        <f t="shared" si="245"/>
        <v/>
      </c>
      <c r="Z1240" s="1049" t="str">
        <f t="shared" si="246"/>
        <v/>
      </c>
      <c r="AA1240" s="1049" t="str">
        <f t="shared" si="247"/>
        <v/>
      </c>
      <c r="AB1240" s="1050" t="str">
        <f t="shared" si="248"/>
        <v/>
      </c>
      <c r="AD1240" s="1052" t="str">
        <f t="shared" si="249"/>
        <v/>
      </c>
      <c r="AE1240" s="1053" t="str">
        <f t="shared" si="250"/>
        <v/>
      </c>
    </row>
    <row r="1241" spans="5:31" ht="12.75" customHeight="1">
      <c r="E1241" s="1083" t="str">
        <f t="shared" si="241"/>
        <v/>
      </c>
      <c r="H1241" s="1079" t="str">
        <f t="shared" si="242"/>
        <v/>
      </c>
      <c r="J1241" s="1117" t="str">
        <f>IF(D1241="","-",#REF!-D1241)</f>
        <v>-</v>
      </c>
      <c r="L1241" s="1041" t="str">
        <f t="shared" si="243"/>
        <v/>
      </c>
      <c r="W1241" s="1046" t="str">
        <f t="shared" si="244"/>
        <v/>
      </c>
      <c r="X1241" s="1047"/>
      <c r="Y1241" s="1146" t="str">
        <f t="shared" si="245"/>
        <v/>
      </c>
      <c r="Z1241" s="1049" t="str">
        <f t="shared" si="246"/>
        <v/>
      </c>
      <c r="AA1241" s="1049" t="str">
        <f t="shared" si="247"/>
        <v/>
      </c>
      <c r="AB1241" s="1050" t="str">
        <f t="shared" si="248"/>
        <v/>
      </c>
      <c r="AD1241" s="1052" t="str">
        <f t="shared" si="249"/>
        <v/>
      </c>
      <c r="AE1241" s="1053" t="str">
        <f t="shared" si="250"/>
        <v/>
      </c>
    </row>
    <row r="1242" spans="5:31" ht="12.75" customHeight="1">
      <c r="E1242" s="1083" t="str">
        <f t="shared" si="241"/>
        <v/>
      </c>
      <c r="H1242" s="1079" t="str">
        <f t="shared" si="242"/>
        <v/>
      </c>
      <c r="J1242" s="1117" t="str">
        <f>IF(D1242="","-",#REF!-D1242)</f>
        <v>-</v>
      </c>
      <c r="L1242" s="1041" t="str">
        <f t="shared" si="243"/>
        <v/>
      </c>
      <c r="W1242" s="1046" t="str">
        <f t="shared" si="244"/>
        <v/>
      </c>
      <c r="X1242" s="1047"/>
      <c r="Y1242" s="1146" t="str">
        <f t="shared" si="245"/>
        <v/>
      </c>
      <c r="Z1242" s="1049" t="str">
        <f t="shared" si="246"/>
        <v/>
      </c>
      <c r="AA1242" s="1049" t="str">
        <f t="shared" si="247"/>
        <v/>
      </c>
      <c r="AB1242" s="1050" t="str">
        <f t="shared" si="248"/>
        <v/>
      </c>
      <c r="AD1242" s="1052" t="str">
        <f t="shared" si="249"/>
        <v/>
      </c>
      <c r="AE1242" s="1053" t="str">
        <f t="shared" si="250"/>
        <v/>
      </c>
    </row>
    <row r="1243" spans="5:31" ht="12.75" customHeight="1">
      <c r="E1243" s="1083" t="str">
        <f t="shared" si="241"/>
        <v/>
      </c>
      <c r="H1243" s="1079" t="str">
        <f t="shared" si="242"/>
        <v/>
      </c>
      <c r="J1243" s="1117" t="str">
        <f>IF(D1243="","-",#REF!-D1243)</f>
        <v>-</v>
      </c>
      <c r="L1243" s="1041" t="str">
        <f t="shared" si="243"/>
        <v/>
      </c>
      <c r="W1243" s="1046" t="str">
        <f t="shared" si="244"/>
        <v/>
      </c>
      <c r="X1243" s="1047"/>
      <c r="Y1243" s="1146" t="str">
        <f t="shared" si="245"/>
        <v/>
      </c>
      <c r="Z1243" s="1049" t="str">
        <f t="shared" si="246"/>
        <v/>
      </c>
      <c r="AA1243" s="1049" t="str">
        <f t="shared" si="247"/>
        <v/>
      </c>
      <c r="AB1243" s="1050" t="str">
        <f t="shared" si="248"/>
        <v/>
      </c>
      <c r="AD1243" s="1052" t="str">
        <f t="shared" si="249"/>
        <v/>
      </c>
      <c r="AE1243" s="1053" t="str">
        <f t="shared" si="250"/>
        <v/>
      </c>
    </row>
    <row r="1244" spans="5:31" ht="12.75" customHeight="1">
      <c r="E1244" s="1083" t="str">
        <f t="shared" si="241"/>
        <v/>
      </c>
      <c r="H1244" s="1079" t="str">
        <f t="shared" si="242"/>
        <v/>
      </c>
      <c r="J1244" s="1117" t="str">
        <f>IF(D1244="","-",#REF!-D1244)</f>
        <v>-</v>
      </c>
      <c r="L1244" s="1041" t="str">
        <f t="shared" si="243"/>
        <v/>
      </c>
      <c r="W1244" s="1046" t="str">
        <f t="shared" si="244"/>
        <v/>
      </c>
      <c r="X1244" s="1047"/>
      <c r="Y1244" s="1146" t="str">
        <f t="shared" si="245"/>
        <v/>
      </c>
      <c r="Z1244" s="1049" t="str">
        <f t="shared" si="246"/>
        <v/>
      </c>
      <c r="AA1244" s="1049" t="str">
        <f t="shared" si="247"/>
        <v/>
      </c>
      <c r="AB1244" s="1050" t="str">
        <f t="shared" si="248"/>
        <v/>
      </c>
      <c r="AD1244" s="1052" t="str">
        <f t="shared" si="249"/>
        <v/>
      </c>
      <c r="AE1244" s="1053" t="str">
        <f t="shared" si="250"/>
        <v/>
      </c>
    </row>
    <row r="1245" spans="5:31" ht="12.75" customHeight="1">
      <c r="E1245" s="1083" t="str">
        <f t="shared" si="241"/>
        <v/>
      </c>
      <c r="H1245" s="1079" t="str">
        <f t="shared" si="242"/>
        <v/>
      </c>
      <c r="J1245" s="1117" t="str">
        <f>IF(D1245="","-",#REF!-D1245)</f>
        <v>-</v>
      </c>
      <c r="L1245" s="1041" t="str">
        <f t="shared" si="243"/>
        <v/>
      </c>
      <c r="W1245" s="1046" t="str">
        <f t="shared" si="244"/>
        <v/>
      </c>
      <c r="X1245" s="1047"/>
      <c r="Y1245" s="1146" t="str">
        <f t="shared" si="245"/>
        <v/>
      </c>
      <c r="Z1245" s="1049" t="str">
        <f t="shared" si="246"/>
        <v/>
      </c>
      <c r="AA1245" s="1049" t="str">
        <f t="shared" si="247"/>
        <v/>
      </c>
      <c r="AB1245" s="1050" t="str">
        <f t="shared" si="248"/>
        <v/>
      </c>
      <c r="AD1245" s="1052" t="str">
        <f t="shared" si="249"/>
        <v/>
      </c>
      <c r="AE1245" s="1053" t="str">
        <f t="shared" si="250"/>
        <v/>
      </c>
    </row>
    <row r="1246" spans="5:31" ht="12.75" customHeight="1">
      <c r="E1246" s="1083" t="str">
        <f t="shared" si="241"/>
        <v/>
      </c>
      <c r="H1246" s="1079" t="str">
        <f t="shared" si="242"/>
        <v/>
      </c>
      <c r="J1246" s="1117" t="str">
        <f>IF(D1246="","-",#REF!-D1246)</f>
        <v>-</v>
      </c>
      <c r="L1246" s="1041" t="str">
        <f t="shared" si="243"/>
        <v/>
      </c>
      <c r="W1246" s="1046" t="str">
        <f t="shared" si="244"/>
        <v/>
      </c>
      <c r="X1246" s="1047"/>
      <c r="Y1246" s="1146" t="str">
        <f t="shared" si="245"/>
        <v/>
      </c>
      <c r="Z1246" s="1049" t="str">
        <f t="shared" si="246"/>
        <v/>
      </c>
      <c r="AA1246" s="1049" t="str">
        <f t="shared" si="247"/>
        <v/>
      </c>
      <c r="AB1246" s="1050" t="str">
        <f t="shared" si="248"/>
        <v/>
      </c>
      <c r="AD1246" s="1052" t="str">
        <f t="shared" si="249"/>
        <v/>
      </c>
      <c r="AE1246" s="1053" t="str">
        <f t="shared" si="250"/>
        <v/>
      </c>
    </row>
    <row r="1247" spans="5:31" ht="12.75" customHeight="1">
      <c r="E1247" s="1083" t="str">
        <f t="shared" si="241"/>
        <v/>
      </c>
      <c r="H1247" s="1079" t="str">
        <f t="shared" si="242"/>
        <v/>
      </c>
      <c r="J1247" s="1117" t="str">
        <f>IF(D1247="","-",#REF!-D1247)</f>
        <v>-</v>
      </c>
      <c r="L1247" s="1041" t="str">
        <f t="shared" si="243"/>
        <v/>
      </c>
      <c r="W1247" s="1046" t="str">
        <f t="shared" si="244"/>
        <v/>
      </c>
      <c r="X1247" s="1047"/>
      <c r="Y1247" s="1146" t="str">
        <f t="shared" si="245"/>
        <v/>
      </c>
      <c r="Z1247" s="1049" t="str">
        <f t="shared" si="246"/>
        <v/>
      </c>
      <c r="AA1247" s="1049" t="str">
        <f t="shared" si="247"/>
        <v/>
      </c>
      <c r="AB1247" s="1050" t="str">
        <f t="shared" si="248"/>
        <v/>
      </c>
      <c r="AD1247" s="1052" t="str">
        <f t="shared" si="249"/>
        <v/>
      </c>
      <c r="AE1247" s="1053" t="str">
        <f t="shared" si="250"/>
        <v/>
      </c>
    </row>
    <row r="1248" spans="5:31" ht="12.75" customHeight="1">
      <c r="E1248" s="1083" t="str">
        <f t="shared" si="241"/>
        <v/>
      </c>
      <c r="H1248" s="1079" t="str">
        <f t="shared" si="242"/>
        <v/>
      </c>
      <c r="J1248" s="1117" t="str">
        <f>IF(D1248="","-",#REF!-D1248)</f>
        <v>-</v>
      </c>
      <c r="L1248" s="1041" t="str">
        <f t="shared" si="243"/>
        <v/>
      </c>
      <c r="W1248" s="1046" t="str">
        <f t="shared" si="244"/>
        <v/>
      </c>
      <c r="X1248" s="1047"/>
      <c r="Y1248" s="1146" t="str">
        <f t="shared" si="245"/>
        <v/>
      </c>
      <c r="Z1248" s="1049" t="str">
        <f t="shared" si="246"/>
        <v/>
      </c>
      <c r="AA1248" s="1049" t="str">
        <f t="shared" si="247"/>
        <v/>
      </c>
      <c r="AB1248" s="1050" t="str">
        <f t="shared" si="248"/>
        <v/>
      </c>
      <c r="AD1248" s="1052" t="str">
        <f t="shared" si="249"/>
        <v/>
      </c>
      <c r="AE1248" s="1053" t="str">
        <f t="shared" si="250"/>
        <v/>
      </c>
    </row>
    <row r="1249" spans="5:31" ht="12.75" customHeight="1">
      <c r="E1249" s="1083" t="str">
        <f t="shared" si="241"/>
        <v/>
      </c>
      <c r="H1249" s="1079" t="str">
        <f t="shared" si="242"/>
        <v/>
      </c>
      <c r="J1249" s="1117" t="str">
        <f>IF(D1249="","-",#REF!-D1249)</f>
        <v>-</v>
      </c>
      <c r="L1249" s="1041" t="str">
        <f t="shared" si="243"/>
        <v/>
      </c>
      <c r="W1249" s="1046" t="str">
        <f t="shared" si="244"/>
        <v/>
      </c>
      <c r="X1249" s="1047"/>
      <c r="Y1249" s="1146" t="str">
        <f t="shared" si="245"/>
        <v/>
      </c>
      <c r="Z1249" s="1049" t="str">
        <f t="shared" si="246"/>
        <v/>
      </c>
      <c r="AA1249" s="1049" t="str">
        <f t="shared" si="247"/>
        <v/>
      </c>
      <c r="AB1249" s="1050" t="str">
        <f t="shared" si="248"/>
        <v/>
      </c>
      <c r="AD1249" s="1052" t="str">
        <f t="shared" si="249"/>
        <v/>
      </c>
      <c r="AE1249" s="1053" t="str">
        <f t="shared" si="250"/>
        <v/>
      </c>
    </row>
    <row r="1250" spans="5:31" ht="12.75" customHeight="1">
      <c r="E1250" s="1083" t="str">
        <f t="shared" si="241"/>
        <v/>
      </c>
      <c r="H1250" s="1079" t="str">
        <f t="shared" si="242"/>
        <v/>
      </c>
      <c r="J1250" s="1117" t="str">
        <f>IF(D1250="","-",#REF!-D1250)</f>
        <v>-</v>
      </c>
      <c r="L1250" s="1041" t="str">
        <f t="shared" si="243"/>
        <v/>
      </c>
      <c r="W1250" s="1046" t="str">
        <f t="shared" si="244"/>
        <v/>
      </c>
      <c r="X1250" s="1047"/>
      <c r="Y1250" s="1146" t="str">
        <f t="shared" si="245"/>
        <v/>
      </c>
      <c r="Z1250" s="1049" t="str">
        <f t="shared" si="246"/>
        <v/>
      </c>
      <c r="AA1250" s="1049" t="str">
        <f t="shared" si="247"/>
        <v/>
      </c>
      <c r="AB1250" s="1050" t="str">
        <f t="shared" si="248"/>
        <v/>
      </c>
      <c r="AD1250" s="1052" t="str">
        <f t="shared" si="249"/>
        <v/>
      </c>
      <c r="AE1250" s="1053" t="str">
        <f t="shared" si="250"/>
        <v/>
      </c>
    </row>
    <row r="1251" spans="5:31" ht="12.75" customHeight="1">
      <c r="E1251" s="1083" t="str">
        <f t="shared" si="241"/>
        <v/>
      </c>
      <c r="H1251" s="1079" t="str">
        <f t="shared" si="242"/>
        <v/>
      </c>
      <c r="J1251" s="1117" t="str">
        <f>IF(D1251="","-",#REF!-D1251)</f>
        <v>-</v>
      </c>
      <c r="L1251" s="1041" t="str">
        <f t="shared" si="243"/>
        <v/>
      </c>
      <c r="W1251" s="1046" t="str">
        <f t="shared" si="244"/>
        <v/>
      </c>
      <c r="X1251" s="1047"/>
      <c r="Y1251" s="1146" t="str">
        <f t="shared" si="245"/>
        <v/>
      </c>
      <c r="Z1251" s="1049" t="str">
        <f t="shared" si="246"/>
        <v/>
      </c>
      <c r="AA1251" s="1049" t="str">
        <f t="shared" si="247"/>
        <v/>
      </c>
      <c r="AB1251" s="1050" t="str">
        <f t="shared" si="248"/>
        <v/>
      </c>
      <c r="AD1251" s="1052" t="str">
        <f t="shared" si="249"/>
        <v/>
      </c>
      <c r="AE1251" s="1053" t="str">
        <f t="shared" si="250"/>
        <v/>
      </c>
    </row>
    <row r="1252" spans="5:31" ht="12.75" customHeight="1">
      <c r="E1252" s="1083" t="str">
        <f t="shared" si="241"/>
        <v/>
      </c>
      <c r="H1252" s="1079" t="str">
        <f t="shared" si="242"/>
        <v/>
      </c>
      <c r="J1252" s="1117" t="str">
        <f>IF(D1252="","-",#REF!-D1252)</f>
        <v>-</v>
      </c>
      <c r="L1252" s="1041" t="str">
        <f t="shared" si="243"/>
        <v/>
      </c>
      <c r="W1252" s="1046" t="str">
        <f t="shared" si="244"/>
        <v/>
      </c>
      <c r="X1252" s="1047"/>
      <c r="Y1252" s="1146" t="str">
        <f t="shared" si="245"/>
        <v/>
      </c>
      <c r="Z1252" s="1049" t="str">
        <f t="shared" si="246"/>
        <v/>
      </c>
      <c r="AA1252" s="1049" t="str">
        <f t="shared" si="247"/>
        <v/>
      </c>
      <c r="AB1252" s="1050" t="str">
        <f t="shared" si="248"/>
        <v/>
      </c>
      <c r="AD1252" s="1052" t="str">
        <f t="shared" si="249"/>
        <v/>
      </c>
      <c r="AE1252" s="1053" t="str">
        <f t="shared" si="250"/>
        <v/>
      </c>
    </row>
    <row r="1253" spans="5:31" ht="12.75" customHeight="1">
      <c r="E1253" s="1083" t="str">
        <f t="shared" ref="E1253:E1316" si="251">IF(D1253="","",IF(F1253="paid",0,I1253-J1253))</f>
        <v/>
      </c>
      <c r="H1253" s="1079" t="str">
        <f t="shared" si="242"/>
        <v/>
      </c>
      <c r="J1253" s="1117" t="str">
        <f>IF(D1253="","-",#REF!-D1253)</f>
        <v>-</v>
      </c>
      <c r="L1253" s="1041" t="str">
        <f t="shared" si="243"/>
        <v/>
      </c>
      <c r="W1253" s="1046" t="str">
        <f t="shared" si="244"/>
        <v/>
      </c>
      <c r="X1253" s="1047"/>
      <c r="Y1253" s="1146" t="str">
        <f t="shared" si="245"/>
        <v/>
      </c>
      <c r="Z1253" s="1049" t="str">
        <f t="shared" si="246"/>
        <v/>
      </c>
      <c r="AA1253" s="1049" t="str">
        <f t="shared" si="247"/>
        <v/>
      </c>
      <c r="AB1253" s="1050" t="str">
        <f t="shared" si="248"/>
        <v/>
      </c>
      <c r="AD1253" s="1052" t="str">
        <f t="shared" si="249"/>
        <v/>
      </c>
      <c r="AE1253" s="1053" t="str">
        <f t="shared" si="250"/>
        <v/>
      </c>
    </row>
    <row r="1254" spans="5:31" ht="12.75" customHeight="1">
      <c r="E1254" s="1083" t="str">
        <f t="shared" si="251"/>
        <v/>
      </c>
      <c r="H1254" s="1079" t="str">
        <f t="shared" si="242"/>
        <v/>
      </c>
      <c r="J1254" s="1117" t="str">
        <f>IF(D1254="","-",#REF!-D1254)</f>
        <v>-</v>
      </c>
      <c r="L1254" s="1041" t="str">
        <f t="shared" si="243"/>
        <v/>
      </c>
      <c r="W1254" s="1046" t="str">
        <f t="shared" si="244"/>
        <v/>
      </c>
      <c r="X1254" s="1047"/>
      <c r="Y1254" s="1146" t="str">
        <f t="shared" si="245"/>
        <v/>
      </c>
      <c r="Z1254" s="1049" t="str">
        <f t="shared" si="246"/>
        <v/>
      </c>
      <c r="AA1254" s="1049" t="str">
        <f t="shared" si="247"/>
        <v/>
      </c>
      <c r="AB1254" s="1050" t="str">
        <f t="shared" si="248"/>
        <v/>
      </c>
      <c r="AD1254" s="1052" t="str">
        <f t="shared" si="249"/>
        <v/>
      </c>
      <c r="AE1254" s="1053" t="str">
        <f t="shared" si="250"/>
        <v/>
      </c>
    </row>
    <row r="1255" spans="5:31" ht="12.75" customHeight="1">
      <c r="E1255" s="1083" t="str">
        <f t="shared" si="251"/>
        <v/>
      </c>
      <c r="H1255" s="1079" t="str">
        <f t="shared" si="242"/>
        <v/>
      </c>
      <c r="J1255" s="1117" t="str">
        <f>IF(D1255="","-",#REF!-D1255)</f>
        <v>-</v>
      </c>
      <c r="L1255" s="1041" t="str">
        <f t="shared" si="243"/>
        <v/>
      </c>
      <c r="W1255" s="1046" t="str">
        <f t="shared" si="244"/>
        <v/>
      </c>
      <c r="X1255" s="1047"/>
      <c r="Y1255" s="1146" t="str">
        <f t="shared" si="245"/>
        <v/>
      </c>
      <c r="Z1255" s="1049" t="str">
        <f t="shared" si="246"/>
        <v/>
      </c>
      <c r="AA1255" s="1049" t="str">
        <f t="shared" si="247"/>
        <v/>
      </c>
      <c r="AB1255" s="1050" t="str">
        <f t="shared" si="248"/>
        <v/>
      </c>
      <c r="AD1255" s="1052" t="str">
        <f t="shared" si="249"/>
        <v/>
      </c>
      <c r="AE1255" s="1053" t="str">
        <f t="shared" si="250"/>
        <v/>
      </c>
    </row>
    <row r="1256" spans="5:31" ht="12.75" customHeight="1">
      <c r="E1256" s="1083" t="str">
        <f t="shared" si="251"/>
        <v/>
      </c>
      <c r="H1256" s="1079" t="str">
        <f t="shared" si="242"/>
        <v/>
      </c>
      <c r="J1256" s="1117" t="str">
        <f>IF(D1256="","-",#REF!-D1256)</f>
        <v>-</v>
      </c>
      <c r="L1256" s="1041" t="str">
        <f t="shared" si="243"/>
        <v/>
      </c>
      <c r="W1256" s="1046" t="str">
        <f t="shared" si="244"/>
        <v/>
      </c>
      <c r="X1256" s="1047"/>
      <c r="Y1256" s="1146" t="str">
        <f t="shared" si="245"/>
        <v/>
      </c>
      <c r="Z1256" s="1049" t="str">
        <f t="shared" si="246"/>
        <v/>
      </c>
      <c r="AA1256" s="1049" t="str">
        <f t="shared" si="247"/>
        <v/>
      </c>
      <c r="AB1256" s="1050" t="str">
        <f t="shared" si="248"/>
        <v/>
      </c>
      <c r="AD1256" s="1052" t="str">
        <f t="shared" si="249"/>
        <v/>
      </c>
      <c r="AE1256" s="1053" t="str">
        <f t="shared" si="250"/>
        <v/>
      </c>
    </row>
    <row r="1257" spans="5:31" ht="12.75" customHeight="1">
      <c r="E1257" s="1083" t="str">
        <f t="shared" si="251"/>
        <v/>
      </c>
      <c r="H1257" s="1079" t="str">
        <f t="shared" si="242"/>
        <v/>
      </c>
      <c r="J1257" s="1117" t="str">
        <f>IF(D1257="","-",#REF!-D1257)</f>
        <v>-</v>
      </c>
      <c r="L1257" s="1041" t="str">
        <f t="shared" si="243"/>
        <v/>
      </c>
      <c r="W1257" s="1046" t="str">
        <f t="shared" si="244"/>
        <v/>
      </c>
      <c r="X1257" s="1047"/>
      <c r="Y1257" s="1146" t="str">
        <f t="shared" si="245"/>
        <v/>
      </c>
      <c r="Z1257" s="1049" t="str">
        <f t="shared" si="246"/>
        <v/>
      </c>
      <c r="AA1257" s="1049" t="str">
        <f t="shared" si="247"/>
        <v/>
      </c>
      <c r="AB1257" s="1050" t="str">
        <f t="shared" si="248"/>
        <v/>
      </c>
      <c r="AD1257" s="1052" t="str">
        <f t="shared" si="249"/>
        <v/>
      </c>
      <c r="AE1257" s="1053" t="str">
        <f t="shared" si="250"/>
        <v/>
      </c>
    </row>
    <row r="1258" spans="5:31" ht="12.75" customHeight="1">
      <c r="E1258" s="1083" t="str">
        <f t="shared" si="251"/>
        <v/>
      </c>
      <c r="H1258" s="1079" t="str">
        <f t="shared" si="242"/>
        <v/>
      </c>
      <c r="J1258" s="1117" t="str">
        <f>IF(D1258="","-",#REF!-D1258)</f>
        <v>-</v>
      </c>
      <c r="L1258" s="1041" t="str">
        <f t="shared" si="243"/>
        <v/>
      </c>
      <c r="W1258" s="1046" t="str">
        <f t="shared" si="244"/>
        <v/>
      </c>
      <c r="X1258" s="1047"/>
      <c r="Y1258" s="1146" t="str">
        <f t="shared" si="245"/>
        <v/>
      </c>
      <c r="Z1258" s="1049" t="str">
        <f t="shared" si="246"/>
        <v/>
      </c>
      <c r="AA1258" s="1049" t="str">
        <f t="shared" si="247"/>
        <v/>
      </c>
      <c r="AB1258" s="1050" t="str">
        <f t="shared" si="248"/>
        <v/>
      </c>
      <c r="AD1258" s="1052" t="str">
        <f t="shared" si="249"/>
        <v/>
      </c>
      <c r="AE1258" s="1053" t="str">
        <f t="shared" si="250"/>
        <v/>
      </c>
    </row>
    <row r="1259" spans="5:31" ht="12.75" customHeight="1">
      <c r="E1259" s="1083" t="str">
        <f t="shared" si="251"/>
        <v/>
      </c>
      <c r="H1259" s="1079" t="str">
        <f t="shared" si="242"/>
        <v/>
      </c>
      <c r="J1259" s="1117" t="str">
        <f>IF(D1259="","-",#REF!-D1259)</f>
        <v>-</v>
      </c>
      <c r="L1259" s="1041" t="str">
        <f t="shared" si="243"/>
        <v/>
      </c>
      <c r="W1259" s="1046" t="str">
        <f t="shared" si="244"/>
        <v/>
      </c>
      <c r="X1259" s="1047"/>
      <c r="Y1259" s="1146" t="str">
        <f t="shared" si="245"/>
        <v/>
      </c>
      <c r="Z1259" s="1049" t="str">
        <f t="shared" si="246"/>
        <v/>
      </c>
      <c r="AA1259" s="1049" t="str">
        <f t="shared" si="247"/>
        <v/>
      </c>
      <c r="AB1259" s="1050" t="str">
        <f t="shared" si="248"/>
        <v/>
      </c>
      <c r="AD1259" s="1052" t="str">
        <f t="shared" si="249"/>
        <v/>
      </c>
      <c r="AE1259" s="1053" t="str">
        <f t="shared" si="250"/>
        <v/>
      </c>
    </row>
    <row r="1260" spans="5:31" ht="12.75" customHeight="1">
      <c r="E1260" s="1083" t="str">
        <f t="shared" si="251"/>
        <v/>
      </c>
      <c r="H1260" s="1079" t="str">
        <f t="shared" si="242"/>
        <v/>
      </c>
      <c r="J1260" s="1117" t="str">
        <f>IF(D1260="","-",#REF!-D1260)</f>
        <v>-</v>
      </c>
      <c r="L1260" s="1041" t="str">
        <f t="shared" si="243"/>
        <v/>
      </c>
      <c r="W1260" s="1046" t="str">
        <f t="shared" si="244"/>
        <v/>
      </c>
      <c r="X1260" s="1047"/>
      <c r="Y1260" s="1146" t="str">
        <f t="shared" si="245"/>
        <v/>
      </c>
      <c r="Z1260" s="1049" t="str">
        <f t="shared" si="246"/>
        <v/>
      </c>
      <c r="AA1260" s="1049" t="str">
        <f t="shared" si="247"/>
        <v/>
      </c>
      <c r="AB1260" s="1050" t="str">
        <f t="shared" si="248"/>
        <v/>
      </c>
      <c r="AD1260" s="1052" t="str">
        <f t="shared" si="249"/>
        <v/>
      </c>
      <c r="AE1260" s="1053" t="str">
        <f t="shared" si="250"/>
        <v/>
      </c>
    </row>
    <row r="1261" spans="5:31" ht="12.75" customHeight="1">
      <c r="E1261" s="1083" t="str">
        <f t="shared" si="251"/>
        <v/>
      </c>
      <c r="H1261" s="1079" t="str">
        <f t="shared" si="242"/>
        <v/>
      </c>
      <c r="J1261" s="1117" t="str">
        <f>IF(D1261="","-",#REF!-D1261)</f>
        <v>-</v>
      </c>
      <c r="L1261" s="1041" t="str">
        <f t="shared" si="243"/>
        <v/>
      </c>
      <c r="W1261" s="1046" t="str">
        <f t="shared" si="244"/>
        <v/>
      </c>
      <c r="X1261" s="1047"/>
      <c r="Y1261" s="1146" t="str">
        <f t="shared" si="245"/>
        <v/>
      </c>
      <c r="Z1261" s="1049" t="str">
        <f t="shared" si="246"/>
        <v/>
      </c>
      <c r="AA1261" s="1049" t="str">
        <f t="shared" si="247"/>
        <v/>
      </c>
      <c r="AB1261" s="1050" t="str">
        <f t="shared" si="248"/>
        <v/>
      </c>
      <c r="AD1261" s="1052" t="str">
        <f t="shared" si="249"/>
        <v/>
      </c>
      <c r="AE1261" s="1053" t="str">
        <f t="shared" si="250"/>
        <v/>
      </c>
    </row>
    <row r="1262" spans="5:31" ht="12.75" customHeight="1">
      <c r="E1262" s="1083" t="str">
        <f t="shared" si="251"/>
        <v/>
      </c>
      <c r="H1262" s="1079" t="str">
        <f t="shared" si="242"/>
        <v/>
      </c>
      <c r="J1262" s="1117" t="str">
        <f>IF(D1262="","-",#REF!-D1262)</f>
        <v>-</v>
      </c>
      <c r="L1262" s="1041" t="str">
        <f t="shared" si="243"/>
        <v/>
      </c>
      <c r="W1262" s="1046" t="str">
        <f t="shared" si="244"/>
        <v/>
      </c>
      <c r="X1262" s="1047"/>
      <c r="Y1262" s="1146" t="str">
        <f t="shared" si="245"/>
        <v/>
      </c>
      <c r="Z1262" s="1049" t="str">
        <f t="shared" si="246"/>
        <v/>
      </c>
      <c r="AA1262" s="1049" t="str">
        <f t="shared" si="247"/>
        <v/>
      </c>
      <c r="AB1262" s="1050" t="str">
        <f t="shared" si="248"/>
        <v/>
      </c>
      <c r="AD1262" s="1052" t="str">
        <f t="shared" si="249"/>
        <v/>
      </c>
      <c r="AE1262" s="1053" t="str">
        <f t="shared" si="250"/>
        <v/>
      </c>
    </row>
    <row r="1263" spans="5:31" ht="12.75" customHeight="1">
      <c r="E1263" s="1083" t="str">
        <f t="shared" si="251"/>
        <v/>
      </c>
      <c r="H1263" s="1079" t="str">
        <f t="shared" si="242"/>
        <v/>
      </c>
      <c r="J1263" s="1117" t="str">
        <f>IF(D1263="","-",#REF!-D1263)</f>
        <v>-</v>
      </c>
      <c r="L1263" s="1041" t="str">
        <f t="shared" si="243"/>
        <v/>
      </c>
      <c r="W1263" s="1046" t="str">
        <f t="shared" si="244"/>
        <v/>
      </c>
      <c r="X1263" s="1047"/>
      <c r="Y1263" s="1146" t="str">
        <f t="shared" si="245"/>
        <v/>
      </c>
      <c r="Z1263" s="1049" t="str">
        <f t="shared" si="246"/>
        <v/>
      </c>
      <c r="AA1263" s="1049" t="str">
        <f t="shared" si="247"/>
        <v/>
      </c>
      <c r="AB1263" s="1050" t="str">
        <f t="shared" si="248"/>
        <v/>
      </c>
      <c r="AD1263" s="1052" t="str">
        <f t="shared" si="249"/>
        <v/>
      </c>
      <c r="AE1263" s="1053" t="str">
        <f t="shared" si="250"/>
        <v/>
      </c>
    </row>
    <row r="1264" spans="5:31" ht="12.75" customHeight="1">
      <c r="E1264" s="1083" t="str">
        <f t="shared" si="251"/>
        <v/>
      </c>
      <c r="H1264" s="1079" t="str">
        <f t="shared" si="242"/>
        <v/>
      </c>
      <c r="J1264" s="1117" t="str">
        <f>IF(D1264="","-",#REF!-D1264)</f>
        <v>-</v>
      </c>
      <c r="L1264" s="1041" t="str">
        <f t="shared" si="243"/>
        <v/>
      </c>
      <c r="W1264" s="1046" t="str">
        <f t="shared" si="244"/>
        <v/>
      </c>
      <c r="X1264" s="1047"/>
      <c r="Y1264" s="1146" t="str">
        <f t="shared" si="245"/>
        <v/>
      </c>
      <c r="Z1264" s="1049" t="str">
        <f t="shared" si="246"/>
        <v/>
      </c>
      <c r="AA1264" s="1049" t="str">
        <f t="shared" si="247"/>
        <v/>
      </c>
      <c r="AB1264" s="1050" t="str">
        <f t="shared" si="248"/>
        <v/>
      </c>
      <c r="AD1264" s="1052" t="str">
        <f t="shared" si="249"/>
        <v/>
      </c>
      <c r="AE1264" s="1053" t="str">
        <f t="shared" si="250"/>
        <v/>
      </c>
    </row>
    <row r="1265" spans="5:31" ht="12.75" customHeight="1">
      <c r="E1265" s="1083" t="str">
        <f t="shared" si="251"/>
        <v/>
      </c>
      <c r="H1265" s="1079" t="str">
        <f t="shared" si="242"/>
        <v/>
      </c>
      <c r="J1265" s="1117" t="str">
        <f>IF(D1265="","-",#REF!-D1265)</f>
        <v>-</v>
      </c>
      <c r="L1265" s="1041" t="str">
        <f t="shared" si="243"/>
        <v/>
      </c>
      <c r="W1265" s="1046" t="str">
        <f t="shared" si="244"/>
        <v/>
      </c>
      <c r="X1265" s="1047"/>
      <c r="Y1265" s="1146" t="str">
        <f t="shared" si="245"/>
        <v/>
      </c>
      <c r="Z1265" s="1049" t="str">
        <f t="shared" si="246"/>
        <v/>
      </c>
      <c r="AA1265" s="1049" t="str">
        <f t="shared" si="247"/>
        <v/>
      </c>
      <c r="AB1265" s="1050" t="str">
        <f t="shared" si="248"/>
        <v/>
      </c>
      <c r="AD1265" s="1052" t="str">
        <f t="shared" si="249"/>
        <v/>
      </c>
      <c r="AE1265" s="1053" t="str">
        <f t="shared" si="250"/>
        <v/>
      </c>
    </row>
    <row r="1266" spans="5:31" ht="12.75" customHeight="1">
      <c r="E1266" s="1083" t="str">
        <f t="shared" si="251"/>
        <v/>
      </c>
      <c r="H1266" s="1079" t="str">
        <f t="shared" si="242"/>
        <v/>
      </c>
      <c r="J1266" s="1117" t="str">
        <f>IF(D1266="","-",#REF!-D1266)</f>
        <v>-</v>
      </c>
      <c r="L1266" s="1041" t="str">
        <f t="shared" si="243"/>
        <v/>
      </c>
      <c r="W1266" s="1046" t="str">
        <f t="shared" si="244"/>
        <v/>
      </c>
      <c r="X1266" s="1047"/>
      <c r="Y1266" s="1146" t="str">
        <f t="shared" si="245"/>
        <v/>
      </c>
      <c r="Z1266" s="1049" t="str">
        <f t="shared" si="246"/>
        <v/>
      </c>
      <c r="AA1266" s="1049" t="str">
        <f t="shared" si="247"/>
        <v/>
      </c>
      <c r="AB1266" s="1050" t="str">
        <f t="shared" si="248"/>
        <v/>
      </c>
      <c r="AD1266" s="1052" t="str">
        <f t="shared" si="249"/>
        <v/>
      </c>
      <c r="AE1266" s="1053" t="str">
        <f t="shared" si="250"/>
        <v/>
      </c>
    </row>
    <row r="1267" spans="5:31" ht="12.75" customHeight="1">
      <c r="E1267" s="1083" t="str">
        <f t="shared" si="251"/>
        <v/>
      </c>
      <c r="H1267" s="1079" t="str">
        <f t="shared" si="242"/>
        <v/>
      </c>
      <c r="J1267" s="1117" t="str">
        <f>IF(D1267="","-",#REF!-D1267)</f>
        <v>-</v>
      </c>
      <c r="L1267" s="1041" t="str">
        <f t="shared" si="243"/>
        <v/>
      </c>
      <c r="W1267" s="1046" t="str">
        <f t="shared" si="244"/>
        <v/>
      </c>
      <c r="X1267" s="1047"/>
      <c r="Y1267" s="1146" t="str">
        <f t="shared" si="245"/>
        <v/>
      </c>
      <c r="Z1267" s="1049" t="str">
        <f t="shared" si="246"/>
        <v/>
      </c>
      <c r="AA1267" s="1049" t="str">
        <f t="shared" si="247"/>
        <v/>
      </c>
      <c r="AB1267" s="1050" t="str">
        <f t="shared" si="248"/>
        <v/>
      </c>
      <c r="AD1267" s="1052" t="str">
        <f t="shared" si="249"/>
        <v/>
      </c>
      <c r="AE1267" s="1053" t="str">
        <f t="shared" si="250"/>
        <v/>
      </c>
    </row>
    <row r="1268" spans="5:31" ht="12.75" customHeight="1">
      <c r="E1268" s="1083" t="str">
        <f t="shared" si="251"/>
        <v/>
      </c>
      <c r="H1268" s="1079" t="str">
        <f t="shared" si="242"/>
        <v/>
      </c>
      <c r="J1268" s="1117" t="str">
        <f>IF(D1268="","-",#REF!-D1268)</f>
        <v>-</v>
      </c>
      <c r="L1268" s="1041" t="str">
        <f t="shared" si="243"/>
        <v/>
      </c>
      <c r="W1268" s="1046" t="str">
        <f t="shared" si="244"/>
        <v/>
      </c>
      <c r="X1268" s="1047"/>
      <c r="Y1268" s="1146" t="str">
        <f t="shared" si="245"/>
        <v/>
      </c>
      <c r="Z1268" s="1049" t="str">
        <f t="shared" si="246"/>
        <v/>
      </c>
      <c r="AA1268" s="1049" t="str">
        <f t="shared" si="247"/>
        <v/>
      </c>
      <c r="AB1268" s="1050" t="str">
        <f t="shared" si="248"/>
        <v/>
      </c>
      <c r="AD1268" s="1052" t="str">
        <f t="shared" si="249"/>
        <v/>
      </c>
      <c r="AE1268" s="1053" t="str">
        <f t="shared" si="250"/>
        <v/>
      </c>
    </row>
    <row r="1269" spans="5:31" ht="12.75" customHeight="1">
      <c r="E1269" s="1083" t="str">
        <f t="shared" si="251"/>
        <v/>
      </c>
      <c r="H1269" s="1079" t="str">
        <f t="shared" si="242"/>
        <v/>
      </c>
      <c r="J1269" s="1117" t="str">
        <f>IF(D1269="","-",#REF!-D1269)</f>
        <v>-</v>
      </c>
      <c r="L1269" s="1041" t="str">
        <f t="shared" si="243"/>
        <v/>
      </c>
      <c r="W1269" s="1046" t="str">
        <f t="shared" si="244"/>
        <v/>
      </c>
      <c r="X1269" s="1047"/>
      <c r="Y1269" s="1146" t="str">
        <f t="shared" si="245"/>
        <v/>
      </c>
      <c r="Z1269" s="1049" t="str">
        <f t="shared" si="246"/>
        <v/>
      </c>
      <c r="AA1269" s="1049" t="str">
        <f t="shared" si="247"/>
        <v/>
      </c>
      <c r="AB1269" s="1050" t="str">
        <f t="shared" si="248"/>
        <v/>
      </c>
      <c r="AD1269" s="1052" t="str">
        <f t="shared" si="249"/>
        <v/>
      </c>
      <c r="AE1269" s="1053" t="str">
        <f t="shared" si="250"/>
        <v/>
      </c>
    </row>
    <row r="1270" spans="5:31" ht="12.75" customHeight="1">
      <c r="E1270" s="1083" t="str">
        <f t="shared" si="251"/>
        <v/>
      </c>
      <c r="H1270" s="1079" t="str">
        <f t="shared" si="242"/>
        <v/>
      </c>
      <c r="J1270" s="1117" t="str">
        <f>IF(D1270="","-",#REF!-D1270)</f>
        <v>-</v>
      </c>
      <c r="L1270" s="1041" t="str">
        <f t="shared" si="243"/>
        <v/>
      </c>
      <c r="W1270" s="1046" t="str">
        <f t="shared" si="244"/>
        <v/>
      </c>
      <c r="X1270" s="1047"/>
      <c r="Y1270" s="1146" t="str">
        <f t="shared" si="245"/>
        <v/>
      </c>
      <c r="Z1270" s="1049" t="str">
        <f t="shared" si="246"/>
        <v/>
      </c>
      <c r="AA1270" s="1049" t="str">
        <f t="shared" si="247"/>
        <v/>
      </c>
      <c r="AB1270" s="1050" t="str">
        <f t="shared" si="248"/>
        <v/>
      </c>
      <c r="AD1270" s="1052" t="str">
        <f t="shared" si="249"/>
        <v/>
      </c>
      <c r="AE1270" s="1053" t="str">
        <f t="shared" si="250"/>
        <v/>
      </c>
    </row>
    <row r="1271" spans="5:31" ht="12.75" customHeight="1">
      <c r="E1271" s="1083" t="str">
        <f t="shared" si="251"/>
        <v/>
      </c>
      <c r="H1271" s="1079" t="str">
        <f t="shared" si="242"/>
        <v/>
      </c>
      <c r="J1271" s="1117" t="str">
        <f>IF(D1271="","-",#REF!-D1271)</f>
        <v>-</v>
      </c>
      <c r="L1271" s="1041" t="str">
        <f t="shared" si="243"/>
        <v/>
      </c>
      <c r="W1271" s="1046" t="str">
        <f t="shared" si="244"/>
        <v/>
      </c>
      <c r="X1271" s="1047"/>
      <c r="Y1271" s="1146" t="str">
        <f t="shared" si="245"/>
        <v/>
      </c>
      <c r="Z1271" s="1049" t="str">
        <f t="shared" si="246"/>
        <v/>
      </c>
      <c r="AA1271" s="1049" t="str">
        <f t="shared" si="247"/>
        <v/>
      </c>
      <c r="AB1271" s="1050" t="str">
        <f t="shared" si="248"/>
        <v/>
      </c>
      <c r="AD1271" s="1052" t="str">
        <f t="shared" si="249"/>
        <v/>
      </c>
      <c r="AE1271" s="1053" t="str">
        <f t="shared" si="250"/>
        <v/>
      </c>
    </row>
    <row r="1272" spans="5:31" ht="12.75" customHeight="1">
      <c r="E1272" s="1083" t="str">
        <f t="shared" si="251"/>
        <v/>
      </c>
      <c r="H1272" s="1079" t="str">
        <f t="shared" si="242"/>
        <v/>
      </c>
      <c r="J1272" s="1117" t="str">
        <f>IF(D1272="","-",#REF!-D1272)</f>
        <v>-</v>
      </c>
      <c r="L1272" s="1041" t="str">
        <f t="shared" si="243"/>
        <v/>
      </c>
      <c r="W1272" s="1046" t="str">
        <f t="shared" si="244"/>
        <v/>
      </c>
      <c r="X1272" s="1047"/>
      <c r="Y1272" s="1146" t="str">
        <f t="shared" si="245"/>
        <v/>
      </c>
      <c r="Z1272" s="1049" t="str">
        <f t="shared" si="246"/>
        <v/>
      </c>
      <c r="AA1272" s="1049" t="str">
        <f t="shared" si="247"/>
        <v/>
      </c>
      <c r="AB1272" s="1050" t="str">
        <f t="shared" si="248"/>
        <v/>
      </c>
      <c r="AD1272" s="1052" t="str">
        <f t="shared" si="249"/>
        <v/>
      </c>
      <c r="AE1272" s="1053" t="str">
        <f t="shared" si="250"/>
        <v/>
      </c>
    </row>
    <row r="1273" spans="5:31" ht="12.75" customHeight="1">
      <c r="E1273" s="1083" t="str">
        <f t="shared" si="251"/>
        <v/>
      </c>
      <c r="H1273" s="1079" t="str">
        <f t="shared" si="242"/>
        <v/>
      </c>
      <c r="J1273" s="1117" t="str">
        <f>IF(D1273="","-",#REF!-D1273)</f>
        <v>-</v>
      </c>
      <c r="L1273" s="1041" t="str">
        <f t="shared" si="243"/>
        <v/>
      </c>
      <c r="W1273" s="1046" t="str">
        <f t="shared" si="244"/>
        <v/>
      </c>
      <c r="X1273" s="1047"/>
      <c r="Y1273" s="1146" t="str">
        <f t="shared" si="245"/>
        <v/>
      </c>
      <c r="Z1273" s="1049" t="str">
        <f t="shared" si="246"/>
        <v/>
      </c>
      <c r="AA1273" s="1049" t="str">
        <f t="shared" si="247"/>
        <v/>
      </c>
      <c r="AB1273" s="1050" t="str">
        <f t="shared" si="248"/>
        <v/>
      </c>
      <c r="AD1273" s="1052" t="str">
        <f t="shared" si="249"/>
        <v/>
      </c>
      <c r="AE1273" s="1053" t="str">
        <f t="shared" si="250"/>
        <v/>
      </c>
    </row>
    <row r="1274" spans="5:31" ht="12.75" customHeight="1">
      <c r="E1274" s="1083" t="str">
        <f t="shared" si="251"/>
        <v/>
      </c>
      <c r="H1274" s="1079" t="str">
        <f t="shared" si="242"/>
        <v/>
      </c>
      <c r="J1274" s="1117" t="str">
        <f>IF(D1274="","-",#REF!-D1274)</f>
        <v>-</v>
      </c>
      <c r="L1274" s="1041" t="str">
        <f t="shared" si="243"/>
        <v/>
      </c>
      <c r="W1274" s="1046" t="str">
        <f t="shared" si="244"/>
        <v/>
      </c>
      <c r="X1274" s="1047"/>
      <c r="Y1274" s="1146" t="str">
        <f t="shared" si="245"/>
        <v/>
      </c>
      <c r="Z1274" s="1049" t="str">
        <f t="shared" si="246"/>
        <v/>
      </c>
      <c r="AA1274" s="1049" t="str">
        <f t="shared" si="247"/>
        <v/>
      </c>
      <c r="AB1274" s="1050" t="str">
        <f t="shared" si="248"/>
        <v/>
      </c>
      <c r="AD1274" s="1052" t="str">
        <f t="shared" si="249"/>
        <v/>
      </c>
      <c r="AE1274" s="1053" t="str">
        <f t="shared" si="250"/>
        <v/>
      </c>
    </row>
    <row r="1275" spans="5:31" ht="12.75" customHeight="1">
      <c r="E1275" s="1083" t="str">
        <f t="shared" si="251"/>
        <v/>
      </c>
      <c r="H1275" s="1079" t="str">
        <f t="shared" si="242"/>
        <v/>
      </c>
      <c r="J1275" s="1117" t="str">
        <f>IF(D1275="","-",#REF!-D1275)</f>
        <v>-</v>
      </c>
      <c r="L1275" s="1041" t="str">
        <f t="shared" si="243"/>
        <v/>
      </c>
      <c r="W1275" s="1046" t="str">
        <f t="shared" si="244"/>
        <v/>
      </c>
      <c r="X1275" s="1047"/>
      <c r="Y1275" s="1146" t="str">
        <f t="shared" si="245"/>
        <v/>
      </c>
      <c r="Z1275" s="1049" t="str">
        <f t="shared" si="246"/>
        <v/>
      </c>
      <c r="AA1275" s="1049" t="str">
        <f t="shared" si="247"/>
        <v/>
      </c>
      <c r="AB1275" s="1050" t="str">
        <f t="shared" si="248"/>
        <v/>
      </c>
      <c r="AD1275" s="1052" t="str">
        <f t="shared" si="249"/>
        <v/>
      </c>
      <c r="AE1275" s="1053" t="str">
        <f t="shared" si="250"/>
        <v/>
      </c>
    </row>
    <row r="1276" spans="5:31" ht="12.75" customHeight="1">
      <c r="E1276" s="1083" t="str">
        <f t="shared" si="251"/>
        <v/>
      </c>
      <c r="H1276" s="1079" t="str">
        <f t="shared" si="242"/>
        <v/>
      </c>
      <c r="J1276" s="1117" t="str">
        <f>IF(D1276="","-",#REF!-D1276)</f>
        <v>-</v>
      </c>
      <c r="L1276" s="1041" t="str">
        <f t="shared" si="243"/>
        <v/>
      </c>
      <c r="W1276" s="1046" t="str">
        <f t="shared" si="244"/>
        <v/>
      </c>
      <c r="X1276" s="1047"/>
      <c r="Y1276" s="1146" t="str">
        <f t="shared" si="245"/>
        <v/>
      </c>
      <c r="Z1276" s="1049" t="str">
        <f t="shared" si="246"/>
        <v/>
      </c>
      <c r="AA1276" s="1049" t="str">
        <f t="shared" si="247"/>
        <v/>
      </c>
      <c r="AB1276" s="1050" t="str">
        <f t="shared" si="248"/>
        <v/>
      </c>
      <c r="AD1276" s="1052" t="str">
        <f t="shared" si="249"/>
        <v/>
      </c>
      <c r="AE1276" s="1053" t="str">
        <f t="shared" si="250"/>
        <v/>
      </c>
    </row>
    <row r="1277" spans="5:31" ht="12.75" customHeight="1">
      <c r="E1277" s="1083" t="str">
        <f t="shared" si="251"/>
        <v/>
      </c>
      <c r="H1277" s="1079" t="str">
        <f t="shared" si="242"/>
        <v/>
      </c>
      <c r="J1277" s="1117" t="str">
        <f>IF(D1277="","-",#REF!-D1277)</f>
        <v>-</v>
      </c>
      <c r="L1277" s="1041" t="str">
        <f t="shared" si="243"/>
        <v/>
      </c>
      <c r="W1277" s="1046" t="str">
        <f t="shared" si="244"/>
        <v/>
      </c>
      <c r="X1277" s="1047"/>
      <c r="Y1277" s="1146" t="str">
        <f t="shared" si="245"/>
        <v/>
      </c>
      <c r="Z1277" s="1049" t="str">
        <f t="shared" si="246"/>
        <v/>
      </c>
      <c r="AA1277" s="1049" t="str">
        <f t="shared" si="247"/>
        <v/>
      </c>
      <c r="AB1277" s="1050" t="str">
        <f t="shared" si="248"/>
        <v/>
      </c>
      <c r="AD1277" s="1052" t="str">
        <f t="shared" si="249"/>
        <v/>
      </c>
      <c r="AE1277" s="1053" t="str">
        <f t="shared" si="250"/>
        <v/>
      </c>
    </row>
    <row r="1278" spans="5:31" ht="12.75" customHeight="1">
      <c r="E1278" s="1083" t="str">
        <f t="shared" si="251"/>
        <v/>
      </c>
      <c r="H1278" s="1079" t="str">
        <f t="shared" si="242"/>
        <v/>
      </c>
      <c r="J1278" s="1117" t="str">
        <f>IF(D1278="","-",#REF!-D1278)</f>
        <v>-</v>
      </c>
      <c r="L1278" s="1041" t="str">
        <f t="shared" si="243"/>
        <v/>
      </c>
      <c r="W1278" s="1046" t="str">
        <f t="shared" si="244"/>
        <v/>
      </c>
      <c r="X1278" s="1047"/>
      <c r="Y1278" s="1146" t="str">
        <f t="shared" si="245"/>
        <v/>
      </c>
      <c r="Z1278" s="1049" t="str">
        <f t="shared" si="246"/>
        <v/>
      </c>
      <c r="AA1278" s="1049" t="str">
        <f t="shared" si="247"/>
        <v/>
      </c>
      <c r="AB1278" s="1050" t="str">
        <f t="shared" si="248"/>
        <v/>
      </c>
      <c r="AD1278" s="1052" t="str">
        <f t="shared" si="249"/>
        <v/>
      </c>
      <c r="AE1278" s="1053" t="str">
        <f t="shared" si="250"/>
        <v/>
      </c>
    </row>
    <row r="1279" spans="5:31" ht="12.75" customHeight="1">
      <c r="E1279" s="1083" t="str">
        <f t="shared" si="251"/>
        <v/>
      </c>
      <c r="H1279" s="1079" t="str">
        <f t="shared" si="242"/>
        <v/>
      </c>
      <c r="J1279" s="1117" t="str">
        <f>IF(D1279="","-",#REF!-D1279)</f>
        <v>-</v>
      </c>
      <c r="L1279" s="1041" t="str">
        <f t="shared" si="243"/>
        <v/>
      </c>
      <c r="W1279" s="1046" t="str">
        <f t="shared" si="244"/>
        <v/>
      </c>
      <c r="X1279" s="1047"/>
      <c r="Y1279" s="1146" t="str">
        <f t="shared" si="245"/>
        <v/>
      </c>
      <c r="Z1279" s="1049" t="str">
        <f t="shared" si="246"/>
        <v/>
      </c>
      <c r="AA1279" s="1049" t="str">
        <f t="shared" si="247"/>
        <v/>
      </c>
      <c r="AB1279" s="1050" t="str">
        <f t="shared" si="248"/>
        <v/>
      </c>
      <c r="AD1279" s="1052" t="str">
        <f t="shared" si="249"/>
        <v/>
      </c>
      <c r="AE1279" s="1053" t="str">
        <f t="shared" si="250"/>
        <v/>
      </c>
    </row>
    <row r="1280" spans="5:31" ht="12.75" customHeight="1">
      <c r="E1280" s="1083" t="str">
        <f t="shared" si="251"/>
        <v/>
      </c>
      <c r="H1280" s="1079" t="str">
        <f t="shared" si="242"/>
        <v/>
      </c>
      <c r="J1280" s="1117" t="str">
        <f>IF(D1280="","-",#REF!-D1280)</f>
        <v>-</v>
      </c>
      <c r="L1280" s="1041" t="str">
        <f t="shared" si="243"/>
        <v/>
      </c>
      <c r="W1280" s="1046" t="str">
        <f t="shared" si="244"/>
        <v/>
      </c>
      <c r="X1280" s="1047"/>
      <c r="Y1280" s="1146" t="str">
        <f t="shared" si="245"/>
        <v/>
      </c>
      <c r="Z1280" s="1049" t="str">
        <f t="shared" si="246"/>
        <v/>
      </c>
      <c r="AA1280" s="1049" t="str">
        <f t="shared" si="247"/>
        <v/>
      </c>
      <c r="AB1280" s="1050" t="str">
        <f t="shared" si="248"/>
        <v/>
      </c>
      <c r="AD1280" s="1052" t="str">
        <f t="shared" si="249"/>
        <v/>
      </c>
      <c r="AE1280" s="1053" t="str">
        <f t="shared" si="250"/>
        <v/>
      </c>
    </row>
    <row r="1281" spans="5:31" ht="12.75" customHeight="1">
      <c r="E1281" s="1083" t="str">
        <f t="shared" si="251"/>
        <v/>
      </c>
      <c r="H1281" s="1079" t="str">
        <f t="shared" si="242"/>
        <v/>
      </c>
      <c r="J1281" s="1117" t="str">
        <f>IF(D1281="","-",#REF!-D1281)</f>
        <v>-</v>
      </c>
      <c r="L1281" s="1041" t="str">
        <f t="shared" si="243"/>
        <v/>
      </c>
      <c r="W1281" s="1046" t="str">
        <f t="shared" si="244"/>
        <v/>
      </c>
      <c r="X1281" s="1047"/>
      <c r="Y1281" s="1146" t="str">
        <f t="shared" si="245"/>
        <v/>
      </c>
      <c r="Z1281" s="1049" t="str">
        <f t="shared" si="246"/>
        <v/>
      </c>
      <c r="AA1281" s="1049" t="str">
        <f t="shared" si="247"/>
        <v/>
      </c>
      <c r="AB1281" s="1050" t="str">
        <f t="shared" si="248"/>
        <v/>
      </c>
      <c r="AD1281" s="1052" t="str">
        <f t="shared" si="249"/>
        <v/>
      </c>
      <c r="AE1281" s="1053" t="str">
        <f t="shared" si="250"/>
        <v/>
      </c>
    </row>
    <row r="1282" spans="5:31" ht="12.75" customHeight="1">
      <c r="E1282" s="1083" t="str">
        <f t="shared" si="251"/>
        <v/>
      </c>
      <c r="H1282" s="1079" t="str">
        <f t="shared" si="242"/>
        <v/>
      </c>
      <c r="J1282" s="1117" t="str">
        <f>IF(D1282="","-",#REF!-D1282)</f>
        <v>-</v>
      </c>
      <c r="L1282" s="1041" t="str">
        <f t="shared" si="243"/>
        <v/>
      </c>
      <c r="W1282" s="1046" t="str">
        <f t="shared" si="244"/>
        <v/>
      </c>
      <c r="X1282" s="1047"/>
      <c r="Y1282" s="1146" t="str">
        <f t="shared" si="245"/>
        <v/>
      </c>
      <c r="Z1282" s="1049" t="str">
        <f t="shared" si="246"/>
        <v/>
      </c>
      <c r="AA1282" s="1049" t="str">
        <f t="shared" si="247"/>
        <v/>
      </c>
      <c r="AB1282" s="1050" t="str">
        <f t="shared" si="248"/>
        <v/>
      </c>
      <c r="AD1282" s="1052" t="str">
        <f t="shared" si="249"/>
        <v/>
      </c>
      <c r="AE1282" s="1053" t="str">
        <f t="shared" si="250"/>
        <v/>
      </c>
    </row>
    <row r="1283" spans="5:31" ht="12.75" customHeight="1">
      <c r="E1283" s="1083" t="str">
        <f t="shared" si="251"/>
        <v/>
      </c>
      <c r="H1283" s="1079" t="str">
        <f t="shared" ref="H1283:H1346" si="252">IFERROR(CHOOSE($X1283,"መስከረም","ጥቅምት","ህዳር  ","ታህሳስ ","ጥር ","የካቲት ","መጋቢት ","ሚይዚያ ","ግንቦት ","ሰኔ ","ሐምሌ ","ነሐሴ ","Pagume"),"")</f>
        <v/>
      </c>
      <c r="J1283" s="1117" t="str">
        <f>IF(D1283="","-",#REF!-D1283)</f>
        <v>-</v>
      </c>
      <c r="L1283" s="1041" t="str">
        <f t="shared" ref="L1283:L1346" si="253">IF(E1283="","",$Q$1+E1283)</f>
        <v/>
      </c>
      <c r="W1283" s="1046" t="str">
        <f t="shared" ref="W1283:W1346" si="254">IF($D1283="","",_xlfn.LET(_xlpm.gDate,D1283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283" s="1047"/>
      <c r="Y1283" s="1146" t="str">
        <f t="shared" ref="Y1283:Y1346" si="255">IFERROR(CHOOSE(X1283,"መስከረም","ጥቅምት","ህዳር  ","ታህሳስ ","ጥር ","የካቲት ","መጋቢት ","ሚይዚያ ","ግንቦት ","ሰኔ ","ሐምሌ ","ነሐሴ ","Pagume"),"")</f>
        <v/>
      </c>
      <c r="Z1283" s="1049" t="str">
        <f t="shared" ref="Z1283:Z1346" si="256">IF($K1283="","",_xlfn.LET(_xlpm.gDate,K1283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283" s="1049" t="str">
        <f t="shared" ref="AA1283:AA1346" si="257">IF($Z1283="","",TEXT($Z1283,"mm"))</f>
        <v/>
      </c>
      <c r="AB1283" s="1050" t="str">
        <f t="shared" ref="AB1283:AB1346" si="258">IFERROR(CHOOSE(AA1283,"መስከረም","ጥቅምት","ህዳር  ","ታህሳስ ","ጥር ","የካቲት ","መጋቢት ","ሚይዚያ ","ግንቦት ","ሰኔ ","ሐምሌ ","ነሐሴ ","Pagume"),"")</f>
        <v/>
      </c>
      <c r="AD1283" s="1052" t="str">
        <f t="shared" ref="AD1283:AD1346" si="259">IF($D1283="","",YEAR(D1283)&amp;"-W"&amp;WEEKNUM(D1283,2))</f>
        <v/>
      </c>
      <c r="AE1283" s="1053" t="str">
        <f t="shared" ref="AE1283:AE1346" si="260">IF($K1283="","",YEAR(K1283)&amp;"-W"&amp;WEEKNUM(K1283,2))</f>
        <v/>
      </c>
    </row>
    <row r="1284" spans="5:31" ht="12.75" customHeight="1">
      <c r="E1284" s="1083" t="str">
        <f t="shared" si="251"/>
        <v/>
      </c>
      <c r="H1284" s="1079" t="str">
        <f t="shared" si="252"/>
        <v/>
      </c>
      <c r="J1284" s="1117" t="str">
        <f>IF(D1284="","-",#REF!-D1284)</f>
        <v>-</v>
      </c>
      <c r="L1284" s="1041" t="str">
        <f t="shared" si="253"/>
        <v/>
      </c>
      <c r="W1284" s="1046" t="str">
        <f t="shared" si="254"/>
        <v/>
      </c>
      <c r="X1284" s="1047"/>
      <c r="Y1284" s="1146" t="str">
        <f t="shared" si="255"/>
        <v/>
      </c>
      <c r="Z1284" s="1049" t="str">
        <f t="shared" si="256"/>
        <v/>
      </c>
      <c r="AA1284" s="1049" t="str">
        <f t="shared" si="257"/>
        <v/>
      </c>
      <c r="AB1284" s="1050" t="str">
        <f t="shared" si="258"/>
        <v/>
      </c>
      <c r="AD1284" s="1052" t="str">
        <f t="shared" si="259"/>
        <v/>
      </c>
      <c r="AE1284" s="1053" t="str">
        <f t="shared" si="260"/>
        <v/>
      </c>
    </row>
    <row r="1285" spans="5:31" ht="12.75" customHeight="1">
      <c r="E1285" s="1083" t="str">
        <f t="shared" si="251"/>
        <v/>
      </c>
      <c r="H1285" s="1079" t="str">
        <f t="shared" si="252"/>
        <v/>
      </c>
      <c r="J1285" s="1117" t="str">
        <f>IF(D1285="","-",#REF!-D1285)</f>
        <v>-</v>
      </c>
      <c r="L1285" s="1041" t="str">
        <f t="shared" si="253"/>
        <v/>
      </c>
      <c r="W1285" s="1046" t="str">
        <f t="shared" si="254"/>
        <v/>
      </c>
      <c r="X1285" s="1047"/>
      <c r="Y1285" s="1146" t="str">
        <f t="shared" si="255"/>
        <v/>
      </c>
      <c r="Z1285" s="1049" t="str">
        <f t="shared" si="256"/>
        <v/>
      </c>
      <c r="AA1285" s="1049" t="str">
        <f t="shared" si="257"/>
        <v/>
      </c>
      <c r="AB1285" s="1050" t="str">
        <f t="shared" si="258"/>
        <v/>
      </c>
      <c r="AD1285" s="1052" t="str">
        <f t="shared" si="259"/>
        <v/>
      </c>
      <c r="AE1285" s="1053" t="str">
        <f t="shared" si="260"/>
        <v/>
      </c>
    </row>
    <row r="1286" spans="5:31" ht="12.75" customHeight="1">
      <c r="E1286" s="1083" t="str">
        <f t="shared" si="251"/>
        <v/>
      </c>
      <c r="H1286" s="1079" t="str">
        <f t="shared" si="252"/>
        <v/>
      </c>
      <c r="J1286" s="1117" t="str">
        <f>IF(D1286="","-",#REF!-D1286)</f>
        <v>-</v>
      </c>
      <c r="L1286" s="1041" t="str">
        <f t="shared" si="253"/>
        <v/>
      </c>
      <c r="W1286" s="1046" t="str">
        <f t="shared" si="254"/>
        <v/>
      </c>
      <c r="X1286" s="1047"/>
      <c r="Y1286" s="1146" t="str">
        <f t="shared" si="255"/>
        <v/>
      </c>
      <c r="Z1286" s="1049" t="str">
        <f t="shared" si="256"/>
        <v/>
      </c>
      <c r="AA1286" s="1049" t="str">
        <f t="shared" si="257"/>
        <v/>
      </c>
      <c r="AB1286" s="1050" t="str">
        <f t="shared" si="258"/>
        <v/>
      </c>
      <c r="AD1286" s="1052" t="str">
        <f t="shared" si="259"/>
        <v/>
      </c>
      <c r="AE1286" s="1053" t="str">
        <f t="shared" si="260"/>
        <v/>
      </c>
    </row>
    <row r="1287" spans="5:31" ht="12.75" customHeight="1">
      <c r="E1287" s="1083" t="str">
        <f t="shared" si="251"/>
        <v/>
      </c>
      <c r="H1287" s="1079" t="str">
        <f t="shared" si="252"/>
        <v/>
      </c>
      <c r="J1287" s="1117" t="str">
        <f>IF(D1287="","-",#REF!-D1287)</f>
        <v>-</v>
      </c>
      <c r="L1287" s="1041" t="str">
        <f t="shared" si="253"/>
        <v/>
      </c>
      <c r="W1287" s="1046" t="str">
        <f t="shared" si="254"/>
        <v/>
      </c>
      <c r="X1287" s="1047"/>
      <c r="Y1287" s="1146" t="str">
        <f t="shared" si="255"/>
        <v/>
      </c>
      <c r="Z1287" s="1049" t="str">
        <f t="shared" si="256"/>
        <v/>
      </c>
      <c r="AA1287" s="1049" t="str">
        <f t="shared" si="257"/>
        <v/>
      </c>
      <c r="AB1287" s="1050" t="str">
        <f t="shared" si="258"/>
        <v/>
      </c>
      <c r="AD1287" s="1052" t="str">
        <f t="shared" si="259"/>
        <v/>
      </c>
      <c r="AE1287" s="1053" t="str">
        <f t="shared" si="260"/>
        <v/>
      </c>
    </row>
    <row r="1288" spans="5:31" ht="12.75" customHeight="1">
      <c r="E1288" s="1083" t="str">
        <f t="shared" si="251"/>
        <v/>
      </c>
      <c r="H1288" s="1079" t="str">
        <f t="shared" si="252"/>
        <v/>
      </c>
      <c r="J1288" s="1117" t="str">
        <f>IF(D1288="","-",#REF!-D1288)</f>
        <v>-</v>
      </c>
      <c r="L1288" s="1041" t="str">
        <f t="shared" si="253"/>
        <v/>
      </c>
      <c r="W1288" s="1046" t="str">
        <f t="shared" si="254"/>
        <v/>
      </c>
      <c r="X1288" s="1047"/>
      <c r="Y1288" s="1146" t="str">
        <f t="shared" si="255"/>
        <v/>
      </c>
      <c r="Z1288" s="1049" t="str">
        <f t="shared" si="256"/>
        <v/>
      </c>
      <c r="AA1288" s="1049" t="str">
        <f t="shared" si="257"/>
        <v/>
      </c>
      <c r="AB1288" s="1050" t="str">
        <f t="shared" si="258"/>
        <v/>
      </c>
      <c r="AD1288" s="1052" t="str">
        <f t="shared" si="259"/>
        <v/>
      </c>
      <c r="AE1288" s="1053" t="str">
        <f t="shared" si="260"/>
        <v/>
      </c>
    </row>
    <row r="1289" spans="5:31" ht="12.75" customHeight="1">
      <c r="E1289" s="1083" t="str">
        <f t="shared" si="251"/>
        <v/>
      </c>
      <c r="H1289" s="1079" t="str">
        <f t="shared" si="252"/>
        <v/>
      </c>
      <c r="J1289" s="1117" t="str">
        <f>IF(D1289="","-",#REF!-D1289)</f>
        <v>-</v>
      </c>
      <c r="L1289" s="1041" t="str">
        <f t="shared" si="253"/>
        <v/>
      </c>
      <c r="W1289" s="1046" t="str">
        <f t="shared" si="254"/>
        <v/>
      </c>
      <c r="X1289" s="1047"/>
      <c r="Y1289" s="1146" t="str">
        <f t="shared" si="255"/>
        <v/>
      </c>
      <c r="Z1289" s="1049" t="str">
        <f t="shared" si="256"/>
        <v/>
      </c>
      <c r="AA1289" s="1049" t="str">
        <f t="shared" si="257"/>
        <v/>
      </c>
      <c r="AB1289" s="1050" t="str">
        <f t="shared" si="258"/>
        <v/>
      </c>
      <c r="AD1289" s="1052" t="str">
        <f t="shared" si="259"/>
        <v/>
      </c>
      <c r="AE1289" s="1053" t="str">
        <f t="shared" si="260"/>
        <v/>
      </c>
    </row>
    <row r="1290" spans="5:31" ht="12.75" customHeight="1">
      <c r="E1290" s="1083" t="str">
        <f t="shared" si="251"/>
        <v/>
      </c>
      <c r="H1290" s="1079" t="str">
        <f t="shared" si="252"/>
        <v/>
      </c>
      <c r="J1290" s="1117" t="str">
        <f>IF(D1290="","-",#REF!-D1290)</f>
        <v>-</v>
      </c>
      <c r="L1290" s="1041" t="str">
        <f t="shared" si="253"/>
        <v/>
      </c>
      <c r="W1290" s="1046" t="str">
        <f t="shared" si="254"/>
        <v/>
      </c>
      <c r="X1290" s="1047"/>
      <c r="Y1290" s="1146" t="str">
        <f t="shared" si="255"/>
        <v/>
      </c>
      <c r="Z1290" s="1049" t="str">
        <f t="shared" si="256"/>
        <v/>
      </c>
      <c r="AA1290" s="1049" t="str">
        <f t="shared" si="257"/>
        <v/>
      </c>
      <c r="AB1290" s="1050" t="str">
        <f t="shared" si="258"/>
        <v/>
      </c>
      <c r="AD1290" s="1052" t="str">
        <f t="shared" si="259"/>
        <v/>
      </c>
      <c r="AE1290" s="1053" t="str">
        <f t="shared" si="260"/>
        <v/>
      </c>
    </row>
    <row r="1291" spans="5:31" ht="12.75" customHeight="1">
      <c r="E1291" s="1083" t="str">
        <f t="shared" si="251"/>
        <v/>
      </c>
      <c r="H1291" s="1079" t="str">
        <f t="shared" si="252"/>
        <v/>
      </c>
      <c r="J1291" s="1117" t="str">
        <f>IF(D1291="","-",#REF!-D1291)</f>
        <v>-</v>
      </c>
      <c r="L1291" s="1041" t="str">
        <f t="shared" si="253"/>
        <v/>
      </c>
      <c r="W1291" s="1046" t="str">
        <f t="shared" si="254"/>
        <v/>
      </c>
      <c r="X1291" s="1047"/>
      <c r="Y1291" s="1146" t="str">
        <f t="shared" si="255"/>
        <v/>
      </c>
      <c r="Z1291" s="1049" t="str">
        <f t="shared" si="256"/>
        <v/>
      </c>
      <c r="AA1291" s="1049" t="str">
        <f t="shared" si="257"/>
        <v/>
      </c>
      <c r="AB1291" s="1050" t="str">
        <f t="shared" si="258"/>
        <v/>
      </c>
      <c r="AD1291" s="1052" t="str">
        <f t="shared" si="259"/>
        <v/>
      </c>
      <c r="AE1291" s="1053" t="str">
        <f t="shared" si="260"/>
        <v/>
      </c>
    </row>
    <row r="1292" spans="5:31" ht="12.75" customHeight="1">
      <c r="E1292" s="1083" t="str">
        <f t="shared" si="251"/>
        <v/>
      </c>
      <c r="H1292" s="1079" t="str">
        <f t="shared" si="252"/>
        <v/>
      </c>
      <c r="J1292" s="1117" t="str">
        <f>IF(D1292="","-",#REF!-D1292)</f>
        <v>-</v>
      </c>
      <c r="L1292" s="1041" t="str">
        <f t="shared" si="253"/>
        <v/>
      </c>
      <c r="W1292" s="1046" t="str">
        <f t="shared" si="254"/>
        <v/>
      </c>
      <c r="X1292" s="1047"/>
      <c r="Y1292" s="1146" t="str">
        <f t="shared" si="255"/>
        <v/>
      </c>
      <c r="Z1292" s="1049" t="str">
        <f t="shared" si="256"/>
        <v/>
      </c>
      <c r="AA1292" s="1049" t="str">
        <f t="shared" si="257"/>
        <v/>
      </c>
      <c r="AB1292" s="1050" t="str">
        <f t="shared" si="258"/>
        <v/>
      </c>
      <c r="AD1292" s="1052" t="str">
        <f t="shared" si="259"/>
        <v/>
      </c>
      <c r="AE1292" s="1053" t="str">
        <f t="shared" si="260"/>
        <v/>
      </c>
    </row>
    <row r="1293" spans="5:31" ht="12.75" customHeight="1">
      <c r="E1293" s="1083" t="str">
        <f t="shared" si="251"/>
        <v/>
      </c>
      <c r="H1293" s="1079" t="str">
        <f t="shared" si="252"/>
        <v/>
      </c>
      <c r="J1293" s="1117" t="str">
        <f>IF(D1293="","-",#REF!-D1293)</f>
        <v>-</v>
      </c>
      <c r="L1293" s="1041" t="str">
        <f t="shared" si="253"/>
        <v/>
      </c>
      <c r="W1293" s="1046" t="str">
        <f t="shared" si="254"/>
        <v/>
      </c>
      <c r="X1293" s="1047"/>
      <c r="Y1293" s="1146" t="str">
        <f t="shared" si="255"/>
        <v/>
      </c>
      <c r="Z1293" s="1049" t="str">
        <f t="shared" si="256"/>
        <v/>
      </c>
      <c r="AA1293" s="1049" t="str">
        <f t="shared" si="257"/>
        <v/>
      </c>
      <c r="AB1293" s="1050" t="str">
        <f t="shared" si="258"/>
        <v/>
      </c>
      <c r="AD1293" s="1052" t="str">
        <f t="shared" si="259"/>
        <v/>
      </c>
      <c r="AE1293" s="1053" t="str">
        <f t="shared" si="260"/>
        <v/>
      </c>
    </row>
    <row r="1294" spans="5:31" ht="12.75" customHeight="1">
      <c r="E1294" s="1083" t="str">
        <f t="shared" si="251"/>
        <v/>
      </c>
      <c r="H1294" s="1079" t="str">
        <f t="shared" si="252"/>
        <v/>
      </c>
      <c r="J1294" s="1117" t="str">
        <f>IF(D1294="","-",#REF!-D1294)</f>
        <v>-</v>
      </c>
      <c r="L1294" s="1041" t="str">
        <f t="shared" si="253"/>
        <v/>
      </c>
      <c r="W1294" s="1046" t="str">
        <f t="shared" si="254"/>
        <v/>
      </c>
      <c r="X1294" s="1047"/>
      <c r="Y1294" s="1146" t="str">
        <f t="shared" si="255"/>
        <v/>
      </c>
      <c r="Z1294" s="1049" t="str">
        <f t="shared" si="256"/>
        <v/>
      </c>
      <c r="AA1294" s="1049" t="str">
        <f t="shared" si="257"/>
        <v/>
      </c>
      <c r="AB1294" s="1050" t="str">
        <f t="shared" si="258"/>
        <v/>
      </c>
      <c r="AD1294" s="1052" t="str">
        <f t="shared" si="259"/>
        <v/>
      </c>
      <c r="AE1294" s="1053" t="str">
        <f t="shared" si="260"/>
        <v/>
      </c>
    </row>
    <row r="1295" spans="5:31" ht="12.75" customHeight="1">
      <c r="E1295" s="1083" t="str">
        <f t="shared" si="251"/>
        <v/>
      </c>
      <c r="H1295" s="1079" t="str">
        <f t="shared" si="252"/>
        <v/>
      </c>
      <c r="J1295" s="1117" t="str">
        <f>IF(D1295="","-",#REF!-D1295)</f>
        <v>-</v>
      </c>
      <c r="L1295" s="1041" t="str">
        <f t="shared" si="253"/>
        <v/>
      </c>
      <c r="W1295" s="1046" t="str">
        <f t="shared" si="254"/>
        <v/>
      </c>
      <c r="X1295" s="1047"/>
      <c r="Y1295" s="1146" t="str">
        <f t="shared" si="255"/>
        <v/>
      </c>
      <c r="Z1295" s="1049" t="str">
        <f t="shared" si="256"/>
        <v/>
      </c>
      <c r="AA1295" s="1049" t="str">
        <f t="shared" si="257"/>
        <v/>
      </c>
      <c r="AB1295" s="1050" t="str">
        <f t="shared" si="258"/>
        <v/>
      </c>
      <c r="AD1295" s="1052" t="str">
        <f t="shared" si="259"/>
        <v/>
      </c>
      <c r="AE1295" s="1053" t="str">
        <f t="shared" si="260"/>
        <v/>
      </c>
    </row>
    <row r="1296" spans="5:31" ht="12.75" customHeight="1">
      <c r="E1296" s="1083" t="str">
        <f t="shared" si="251"/>
        <v/>
      </c>
      <c r="H1296" s="1079" t="str">
        <f t="shared" si="252"/>
        <v/>
      </c>
      <c r="J1296" s="1117" t="str">
        <f>IF(D1296="","-",#REF!-D1296)</f>
        <v>-</v>
      </c>
      <c r="L1296" s="1041" t="str">
        <f t="shared" si="253"/>
        <v/>
      </c>
      <c r="W1296" s="1046" t="str">
        <f t="shared" si="254"/>
        <v/>
      </c>
      <c r="X1296" s="1047"/>
      <c r="Y1296" s="1146" t="str">
        <f t="shared" si="255"/>
        <v/>
      </c>
      <c r="Z1296" s="1049" t="str">
        <f t="shared" si="256"/>
        <v/>
      </c>
      <c r="AA1296" s="1049" t="str">
        <f t="shared" si="257"/>
        <v/>
      </c>
      <c r="AB1296" s="1050" t="str">
        <f t="shared" si="258"/>
        <v/>
      </c>
      <c r="AD1296" s="1052" t="str">
        <f t="shared" si="259"/>
        <v/>
      </c>
      <c r="AE1296" s="1053" t="str">
        <f t="shared" si="260"/>
        <v/>
      </c>
    </row>
    <row r="1297" spans="5:31" ht="12.75" customHeight="1">
      <c r="E1297" s="1083" t="str">
        <f t="shared" si="251"/>
        <v/>
      </c>
      <c r="H1297" s="1079" t="str">
        <f t="shared" si="252"/>
        <v/>
      </c>
      <c r="J1297" s="1117" t="str">
        <f>IF(D1297="","-",#REF!-D1297)</f>
        <v>-</v>
      </c>
      <c r="L1297" s="1041" t="str">
        <f t="shared" si="253"/>
        <v/>
      </c>
      <c r="W1297" s="1046" t="str">
        <f t="shared" si="254"/>
        <v/>
      </c>
      <c r="X1297" s="1047"/>
      <c r="Y1297" s="1146" t="str">
        <f t="shared" si="255"/>
        <v/>
      </c>
      <c r="Z1297" s="1049" t="str">
        <f t="shared" si="256"/>
        <v/>
      </c>
      <c r="AA1297" s="1049" t="str">
        <f t="shared" si="257"/>
        <v/>
      </c>
      <c r="AB1297" s="1050" t="str">
        <f t="shared" si="258"/>
        <v/>
      </c>
      <c r="AD1297" s="1052" t="str">
        <f t="shared" si="259"/>
        <v/>
      </c>
      <c r="AE1297" s="1053" t="str">
        <f t="shared" si="260"/>
        <v/>
      </c>
    </row>
    <row r="1298" spans="5:31" ht="12.75" customHeight="1">
      <c r="E1298" s="1083" t="str">
        <f t="shared" si="251"/>
        <v/>
      </c>
      <c r="H1298" s="1079" t="str">
        <f t="shared" si="252"/>
        <v/>
      </c>
      <c r="J1298" s="1117" t="str">
        <f>IF(D1298="","-",#REF!-D1298)</f>
        <v>-</v>
      </c>
      <c r="L1298" s="1041" t="str">
        <f t="shared" si="253"/>
        <v/>
      </c>
      <c r="W1298" s="1046" t="str">
        <f t="shared" si="254"/>
        <v/>
      </c>
      <c r="X1298" s="1047"/>
      <c r="Y1298" s="1146" t="str">
        <f t="shared" si="255"/>
        <v/>
      </c>
      <c r="Z1298" s="1049" t="str">
        <f t="shared" si="256"/>
        <v/>
      </c>
      <c r="AA1298" s="1049" t="str">
        <f t="shared" si="257"/>
        <v/>
      </c>
      <c r="AB1298" s="1050" t="str">
        <f t="shared" si="258"/>
        <v/>
      </c>
      <c r="AD1298" s="1052" t="str">
        <f t="shared" si="259"/>
        <v/>
      </c>
      <c r="AE1298" s="1053" t="str">
        <f t="shared" si="260"/>
        <v/>
      </c>
    </row>
    <row r="1299" spans="5:31" ht="12.75" customHeight="1">
      <c r="E1299" s="1083" t="str">
        <f t="shared" si="251"/>
        <v/>
      </c>
      <c r="H1299" s="1079" t="str">
        <f t="shared" si="252"/>
        <v/>
      </c>
      <c r="J1299" s="1117" t="str">
        <f>IF(D1299="","-",#REF!-D1299)</f>
        <v>-</v>
      </c>
      <c r="L1299" s="1041" t="str">
        <f t="shared" si="253"/>
        <v/>
      </c>
      <c r="W1299" s="1046" t="str">
        <f t="shared" si="254"/>
        <v/>
      </c>
      <c r="X1299" s="1047"/>
      <c r="Y1299" s="1146" t="str">
        <f t="shared" si="255"/>
        <v/>
      </c>
      <c r="Z1299" s="1049" t="str">
        <f t="shared" si="256"/>
        <v/>
      </c>
      <c r="AA1299" s="1049" t="str">
        <f t="shared" si="257"/>
        <v/>
      </c>
      <c r="AB1299" s="1050" t="str">
        <f t="shared" si="258"/>
        <v/>
      </c>
      <c r="AD1299" s="1052" t="str">
        <f t="shared" si="259"/>
        <v/>
      </c>
      <c r="AE1299" s="1053" t="str">
        <f t="shared" si="260"/>
        <v/>
      </c>
    </row>
    <row r="1300" spans="5:31" ht="12.75" customHeight="1">
      <c r="E1300" s="1083" t="str">
        <f t="shared" si="251"/>
        <v/>
      </c>
      <c r="H1300" s="1079" t="str">
        <f t="shared" si="252"/>
        <v/>
      </c>
      <c r="J1300" s="1117" t="str">
        <f>IF(D1300="","-",#REF!-D1300)</f>
        <v>-</v>
      </c>
      <c r="L1300" s="1041" t="str">
        <f t="shared" si="253"/>
        <v/>
      </c>
      <c r="W1300" s="1046" t="str">
        <f t="shared" si="254"/>
        <v/>
      </c>
      <c r="X1300" s="1047"/>
      <c r="Y1300" s="1146" t="str">
        <f t="shared" si="255"/>
        <v/>
      </c>
      <c r="Z1300" s="1049" t="str">
        <f t="shared" si="256"/>
        <v/>
      </c>
      <c r="AA1300" s="1049" t="str">
        <f t="shared" si="257"/>
        <v/>
      </c>
      <c r="AB1300" s="1050" t="str">
        <f t="shared" si="258"/>
        <v/>
      </c>
      <c r="AD1300" s="1052" t="str">
        <f t="shared" si="259"/>
        <v/>
      </c>
      <c r="AE1300" s="1053" t="str">
        <f t="shared" si="260"/>
        <v/>
      </c>
    </row>
    <row r="1301" spans="5:31" ht="12.75" customHeight="1">
      <c r="E1301" s="1083" t="str">
        <f t="shared" si="251"/>
        <v/>
      </c>
      <c r="H1301" s="1079" t="str">
        <f t="shared" si="252"/>
        <v/>
      </c>
      <c r="J1301" s="1117" t="str">
        <f>IF(D1301="","-",#REF!-D1301)</f>
        <v>-</v>
      </c>
      <c r="L1301" s="1041" t="str">
        <f t="shared" si="253"/>
        <v/>
      </c>
      <c r="W1301" s="1046" t="str">
        <f t="shared" si="254"/>
        <v/>
      </c>
      <c r="X1301" s="1047"/>
      <c r="Y1301" s="1146" t="str">
        <f t="shared" si="255"/>
        <v/>
      </c>
      <c r="Z1301" s="1049" t="str">
        <f t="shared" si="256"/>
        <v/>
      </c>
      <c r="AA1301" s="1049" t="str">
        <f t="shared" si="257"/>
        <v/>
      </c>
      <c r="AB1301" s="1050" t="str">
        <f t="shared" si="258"/>
        <v/>
      </c>
      <c r="AD1301" s="1052" t="str">
        <f t="shared" si="259"/>
        <v/>
      </c>
      <c r="AE1301" s="1053" t="str">
        <f t="shared" si="260"/>
        <v/>
      </c>
    </row>
    <row r="1302" spans="5:31" ht="12.75" customHeight="1">
      <c r="E1302" s="1083" t="str">
        <f t="shared" si="251"/>
        <v/>
      </c>
      <c r="H1302" s="1079" t="str">
        <f t="shared" si="252"/>
        <v/>
      </c>
      <c r="J1302" s="1117" t="str">
        <f>IF(D1302="","-",#REF!-D1302)</f>
        <v>-</v>
      </c>
      <c r="L1302" s="1041" t="str">
        <f t="shared" si="253"/>
        <v/>
      </c>
      <c r="W1302" s="1046" t="str">
        <f t="shared" si="254"/>
        <v/>
      </c>
      <c r="X1302" s="1047"/>
      <c r="Y1302" s="1146" t="str">
        <f t="shared" si="255"/>
        <v/>
      </c>
      <c r="Z1302" s="1049" t="str">
        <f t="shared" si="256"/>
        <v/>
      </c>
      <c r="AA1302" s="1049" t="str">
        <f t="shared" si="257"/>
        <v/>
      </c>
      <c r="AB1302" s="1050" t="str">
        <f t="shared" si="258"/>
        <v/>
      </c>
      <c r="AD1302" s="1052" t="str">
        <f t="shared" si="259"/>
        <v/>
      </c>
      <c r="AE1302" s="1053" t="str">
        <f t="shared" si="260"/>
        <v/>
      </c>
    </row>
    <row r="1303" spans="5:31" ht="12.75" customHeight="1">
      <c r="E1303" s="1083" t="str">
        <f t="shared" si="251"/>
        <v/>
      </c>
      <c r="H1303" s="1079" t="str">
        <f t="shared" si="252"/>
        <v/>
      </c>
      <c r="J1303" s="1117" t="str">
        <f>IF(D1303="","-",#REF!-D1303)</f>
        <v>-</v>
      </c>
      <c r="L1303" s="1041" t="str">
        <f t="shared" si="253"/>
        <v/>
      </c>
      <c r="W1303" s="1046" t="str">
        <f t="shared" si="254"/>
        <v/>
      </c>
      <c r="X1303" s="1047"/>
      <c r="Y1303" s="1146" t="str">
        <f t="shared" si="255"/>
        <v/>
      </c>
      <c r="Z1303" s="1049" t="str">
        <f t="shared" si="256"/>
        <v/>
      </c>
      <c r="AA1303" s="1049" t="str">
        <f t="shared" si="257"/>
        <v/>
      </c>
      <c r="AB1303" s="1050" t="str">
        <f t="shared" si="258"/>
        <v/>
      </c>
      <c r="AD1303" s="1052" t="str">
        <f t="shared" si="259"/>
        <v/>
      </c>
      <c r="AE1303" s="1053" t="str">
        <f t="shared" si="260"/>
        <v/>
      </c>
    </row>
    <row r="1304" spans="5:31" ht="12.75" customHeight="1">
      <c r="E1304" s="1083" t="str">
        <f t="shared" si="251"/>
        <v/>
      </c>
      <c r="H1304" s="1079" t="str">
        <f t="shared" si="252"/>
        <v/>
      </c>
      <c r="J1304" s="1117" t="str">
        <f>IF(D1304="","-",#REF!-D1304)</f>
        <v>-</v>
      </c>
      <c r="L1304" s="1041" t="str">
        <f t="shared" si="253"/>
        <v/>
      </c>
      <c r="W1304" s="1046" t="str">
        <f t="shared" si="254"/>
        <v/>
      </c>
      <c r="X1304" s="1047"/>
      <c r="Y1304" s="1146" t="str">
        <f t="shared" si="255"/>
        <v/>
      </c>
      <c r="Z1304" s="1049" t="str">
        <f t="shared" si="256"/>
        <v/>
      </c>
      <c r="AA1304" s="1049" t="str">
        <f t="shared" si="257"/>
        <v/>
      </c>
      <c r="AB1304" s="1050" t="str">
        <f t="shared" si="258"/>
        <v/>
      </c>
      <c r="AD1304" s="1052" t="str">
        <f t="shared" si="259"/>
        <v/>
      </c>
      <c r="AE1304" s="1053" t="str">
        <f t="shared" si="260"/>
        <v/>
      </c>
    </row>
    <row r="1305" spans="5:31" ht="12.75" customHeight="1">
      <c r="E1305" s="1083" t="str">
        <f t="shared" si="251"/>
        <v/>
      </c>
      <c r="H1305" s="1079" t="str">
        <f t="shared" si="252"/>
        <v/>
      </c>
      <c r="J1305" s="1117" t="str">
        <f>IF(D1305="","-",#REF!-D1305)</f>
        <v>-</v>
      </c>
      <c r="L1305" s="1041" t="str">
        <f t="shared" si="253"/>
        <v/>
      </c>
      <c r="W1305" s="1046" t="str">
        <f t="shared" si="254"/>
        <v/>
      </c>
      <c r="X1305" s="1047"/>
      <c r="Y1305" s="1146" t="str">
        <f t="shared" si="255"/>
        <v/>
      </c>
      <c r="Z1305" s="1049" t="str">
        <f t="shared" si="256"/>
        <v/>
      </c>
      <c r="AA1305" s="1049" t="str">
        <f t="shared" si="257"/>
        <v/>
      </c>
      <c r="AB1305" s="1050" t="str">
        <f t="shared" si="258"/>
        <v/>
      </c>
      <c r="AD1305" s="1052" t="str">
        <f t="shared" si="259"/>
        <v/>
      </c>
      <c r="AE1305" s="1053" t="str">
        <f t="shared" si="260"/>
        <v/>
      </c>
    </row>
    <row r="1306" spans="5:31" ht="12.75" customHeight="1">
      <c r="E1306" s="1083" t="str">
        <f t="shared" si="251"/>
        <v/>
      </c>
      <c r="H1306" s="1079" t="str">
        <f t="shared" si="252"/>
        <v/>
      </c>
      <c r="J1306" s="1117" t="str">
        <f>IF(D1306="","-",#REF!-D1306)</f>
        <v>-</v>
      </c>
      <c r="L1306" s="1041" t="str">
        <f t="shared" si="253"/>
        <v/>
      </c>
      <c r="W1306" s="1046" t="str">
        <f t="shared" si="254"/>
        <v/>
      </c>
      <c r="X1306" s="1047"/>
      <c r="Y1306" s="1146" t="str">
        <f t="shared" si="255"/>
        <v/>
      </c>
      <c r="Z1306" s="1049" t="str">
        <f t="shared" si="256"/>
        <v/>
      </c>
      <c r="AA1306" s="1049" t="str">
        <f t="shared" si="257"/>
        <v/>
      </c>
      <c r="AB1306" s="1050" t="str">
        <f t="shared" si="258"/>
        <v/>
      </c>
      <c r="AD1306" s="1052" t="str">
        <f t="shared" si="259"/>
        <v/>
      </c>
      <c r="AE1306" s="1053" t="str">
        <f t="shared" si="260"/>
        <v/>
      </c>
    </row>
    <row r="1307" spans="5:31" ht="12.75" customHeight="1">
      <c r="E1307" s="1083" t="str">
        <f t="shared" si="251"/>
        <v/>
      </c>
      <c r="H1307" s="1079" t="str">
        <f t="shared" si="252"/>
        <v/>
      </c>
      <c r="J1307" s="1117" t="str">
        <f>IF(D1307="","-",#REF!-D1307)</f>
        <v>-</v>
      </c>
      <c r="L1307" s="1041" t="str">
        <f t="shared" si="253"/>
        <v/>
      </c>
      <c r="W1307" s="1046" t="str">
        <f t="shared" si="254"/>
        <v/>
      </c>
      <c r="X1307" s="1047"/>
      <c r="Y1307" s="1146" t="str">
        <f t="shared" si="255"/>
        <v/>
      </c>
      <c r="Z1307" s="1049" t="str">
        <f t="shared" si="256"/>
        <v/>
      </c>
      <c r="AA1307" s="1049" t="str">
        <f t="shared" si="257"/>
        <v/>
      </c>
      <c r="AB1307" s="1050" t="str">
        <f t="shared" si="258"/>
        <v/>
      </c>
      <c r="AD1307" s="1052" t="str">
        <f t="shared" si="259"/>
        <v/>
      </c>
      <c r="AE1307" s="1053" t="str">
        <f t="shared" si="260"/>
        <v/>
      </c>
    </row>
    <row r="1308" spans="5:31" ht="12.75" customHeight="1">
      <c r="E1308" s="1083" t="str">
        <f t="shared" si="251"/>
        <v/>
      </c>
      <c r="H1308" s="1079" t="str">
        <f t="shared" si="252"/>
        <v/>
      </c>
      <c r="J1308" s="1117" t="str">
        <f>IF(D1308="","-",#REF!-D1308)</f>
        <v>-</v>
      </c>
      <c r="L1308" s="1041" t="str">
        <f t="shared" si="253"/>
        <v/>
      </c>
      <c r="W1308" s="1046" t="str">
        <f t="shared" si="254"/>
        <v/>
      </c>
      <c r="X1308" s="1047"/>
      <c r="Y1308" s="1146" t="str">
        <f t="shared" si="255"/>
        <v/>
      </c>
      <c r="Z1308" s="1049" t="str">
        <f t="shared" si="256"/>
        <v/>
      </c>
      <c r="AA1308" s="1049" t="str">
        <f t="shared" si="257"/>
        <v/>
      </c>
      <c r="AB1308" s="1050" t="str">
        <f t="shared" si="258"/>
        <v/>
      </c>
      <c r="AD1308" s="1052" t="str">
        <f t="shared" si="259"/>
        <v/>
      </c>
      <c r="AE1308" s="1053" t="str">
        <f t="shared" si="260"/>
        <v/>
      </c>
    </row>
    <row r="1309" spans="5:31" ht="12.75" customHeight="1">
      <c r="E1309" s="1083" t="str">
        <f t="shared" si="251"/>
        <v/>
      </c>
      <c r="H1309" s="1079" t="str">
        <f t="shared" si="252"/>
        <v/>
      </c>
      <c r="J1309" s="1117" t="str">
        <f>IF(D1309="","-",#REF!-D1309)</f>
        <v>-</v>
      </c>
      <c r="L1309" s="1041" t="str">
        <f t="shared" si="253"/>
        <v/>
      </c>
      <c r="W1309" s="1046" t="str">
        <f t="shared" si="254"/>
        <v/>
      </c>
      <c r="X1309" s="1047"/>
      <c r="Y1309" s="1146" t="str">
        <f t="shared" si="255"/>
        <v/>
      </c>
      <c r="Z1309" s="1049" t="str">
        <f t="shared" si="256"/>
        <v/>
      </c>
      <c r="AA1309" s="1049" t="str">
        <f t="shared" si="257"/>
        <v/>
      </c>
      <c r="AB1309" s="1050" t="str">
        <f t="shared" si="258"/>
        <v/>
      </c>
      <c r="AD1309" s="1052" t="str">
        <f t="shared" si="259"/>
        <v/>
      </c>
      <c r="AE1309" s="1053" t="str">
        <f t="shared" si="260"/>
        <v/>
      </c>
    </row>
    <row r="1310" spans="5:31" ht="12.75" customHeight="1">
      <c r="E1310" s="1083" t="str">
        <f t="shared" si="251"/>
        <v/>
      </c>
      <c r="H1310" s="1079" t="str">
        <f t="shared" si="252"/>
        <v/>
      </c>
      <c r="J1310" s="1117" t="str">
        <f>IF(D1310="","-",#REF!-D1310)</f>
        <v>-</v>
      </c>
      <c r="L1310" s="1041" t="str">
        <f t="shared" si="253"/>
        <v/>
      </c>
      <c r="W1310" s="1046" t="str">
        <f t="shared" si="254"/>
        <v/>
      </c>
      <c r="X1310" s="1047"/>
      <c r="Y1310" s="1146" t="str">
        <f t="shared" si="255"/>
        <v/>
      </c>
      <c r="Z1310" s="1049" t="str">
        <f t="shared" si="256"/>
        <v/>
      </c>
      <c r="AA1310" s="1049" t="str">
        <f t="shared" si="257"/>
        <v/>
      </c>
      <c r="AB1310" s="1050" t="str">
        <f t="shared" si="258"/>
        <v/>
      </c>
      <c r="AD1310" s="1052" t="str">
        <f t="shared" si="259"/>
        <v/>
      </c>
      <c r="AE1310" s="1053" t="str">
        <f t="shared" si="260"/>
        <v/>
      </c>
    </row>
    <row r="1311" spans="5:31" ht="12.75" customHeight="1">
      <c r="E1311" s="1083" t="str">
        <f t="shared" si="251"/>
        <v/>
      </c>
      <c r="H1311" s="1079" t="str">
        <f t="shared" si="252"/>
        <v/>
      </c>
      <c r="J1311" s="1117" t="str">
        <f>IF(D1311="","-",#REF!-D1311)</f>
        <v>-</v>
      </c>
      <c r="L1311" s="1041" t="str">
        <f t="shared" si="253"/>
        <v/>
      </c>
      <c r="W1311" s="1046" t="str">
        <f t="shared" si="254"/>
        <v/>
      </c>
      <c r="X1311" s="1047"/>
      <c r="Y1311" s="1146" t="str">
        <f t="shared" si="255"/>
        <v/>
      </c>
      <c r="Z1311" s="1049" t="str">
        <f t="shared" si="256"/>
        <v/>
      </c>
      <c r="AA1311" s="1049" t="str">
        <f t="shared" si="257"/>
        <v/>
      </c>
      <c r="AB1311" s="1050" t="str">
        <f t="shared" si="258"/>
        <v/>
      </c>
      <c r="AD1311" s="1052" t="str">
        <f t="shared" si="259"/>
        <v/>
      </c>
      <c r="AE1311" s="1053" t="str">
        <f t="shared" si="260"/>
        <v/>
      </c>
    </row>
    <row r="1312" spans="5:31" ht="12.75" customHeight="1">
      <c r="E1312" s="1083" t="str">
        <f t="shared" si="251"/>
        <v/>
      </c>
      <c r="H1312" s="1079" t="str">
        <f t="shared" si="252"/>
        <v/>
      </c>
      <c r="J1312" s="1117" t="str">
        <f>IF(D1312="","-",#REF!-D1312)</f>
        <v>-</v>
      </c>
      <c r="L1312" s="1041" t="str">
        <f t="shared" si="253"/>
        <v/>
      </c>
      <c r="W1312" s="1046" t="str">
        <f t="shared" si="254"/>
        <v/>
      </c>
      <c r="X1312" s="1047"/>
      <c r="Y1312" s="1146" t="str">
        <f t="shared" si="255"/>
        <v/>
      </c>
      <c r="Z1312" s="1049" t="str">
        <f t="shared" si="256"/>
        <v/>
      </c>
      <c r="AA1312" s="1049" t="str">
        <f t="shared" si="257"/>
        <v/>
      </c>
      <c r="AB1312" s="1050" t="str">
        <f t="shared" si="258"/>
        <v/>
      </c>
      <c r="AD1312" s="1052" t="str">
        <f t="shared" si="259"/>
        <v/>
      </c>
      <c r="AE1312" s="1053" t="str">
        <f t="shared" si="260"/>
        <v/>
      </c>
    </row>
    <row r="1313" spans="5:31" ht="12.75" customHeight="1">
      <c r="E1313" s="1083" t="str">
        <f t="shared" si="251"/>
        <v/>
      </c>
      <c r="H1313" s="1079" t="str">
        <f t="shared" si="252"/>
        <v/>
      </c>
      <c r="J1313" s="1117" t="str">
        <f>IF(D1313="","-",#REF!-D1313)</f>
        <v>-</v>
      </c>
      <c r="L1313" s="1041" t="str">
        <f t="shared" si="253"/>
        <v/>
      </c>
      <c r="W1313" s="1046" t="str">
        <f t="shared" si="254"/>
        <v/>
      </c>
      <c r="X1313" s="1047"/>
      <c r="Y1313" s="1146" t="str">
        <f t="shared" si="255"/>
        <v/>
      </c>
      <c r="Z1313" s="1049" t="str">
        <f t="shared" si="256"/>
        <v/>
      </c>
      <c r="AA1313" s="1049" t="str">
        <f t="shared" si="257"/>
        <v/>
      </c>
      <c r="AB1313" s="1050" t="str">
        <f t="shared" si="258"/>
        <v/>
      </c>
      <c r="AD1313" s="1052" t="str">
        <f t="shared" si="259"/>
        <v/>
      </c>
      <c r="AE1313" s="1053" t="str">
        <f t="shared" si="260"/>
        <v/>
      </c>
    </row>
    <row r="1314" spans="5:31" ht="12.75" customHeight="1">
      <c r="E1314" s="1083" t="str">
        <f t="shared" si="251"/>
        <v/>
      </c>
      <c r="H1314" s="1079" t="str">
        <f t="shared" si="252"/>
        <v/>
      </c>
      <c r="J1314" s="1117" t="str">
        <f>IF(D1314="","-",#REF!-D1314)</f>
        <v>-</v>
      </c>
      <c r="L1314" s="1041" t="str">
        <f t="shared" si="253"/>
        <v/>
      </c>
      <c r="W1314" s="1046" t="str">
        <f t="shared" si="254"/>
        <v/>
      </c>
      <c r="X1314" s="1047"/>
      <c r="Y1314" s="1146" t="str">
        <f t="shared" si="255"/>
        <v/>
      </c>
      <c r="Z1314" s="1049" t="str">
        <f t="shared" si="256"/>
        <v/>
      </c>
      <c r="AA1314" s="1049" t="str">
        <f t="shared" si="257"/>
        <v/>
      </c>
      <c r="AB1314" s="1050" t="str">
        <f t="shared" si="258"/>
        <v/>
      </c>
      <c r="AD1314" s="1052" t="str">
        <f t="shared" si="259"/>
        <v/>
      </c>
      <c r="AE1314" s="1053" t="str">
        <f t="shared" si="260"/>
        <v/>
      </c>
    </row>
    <row r="1315" spans="5:31" ht="12.75" customHeight="1">
      <c r="E1315" s="1083" t="str">
        <f t="shared" si="251"/>
        <v/>
      </c>
      <c r="H1315" s="1079" t="str">
        <f t="shared" si="252"/>
        <v/>
      </c>
      <c r="J1315" s="1117" t="str">
        <f>IF(D1315="","-",#REF!-D1315)</f>
        <v>-</v>
      </c>
      <c r="L1315" s="1041" t="str">
        <f t="shared" si="253"/>
        <v/>
      </c>
      <c r="W1315" s="1046" t="str">
        <f t="shared" si="254"/>
        <v/>
      </c>
      <c r="X1315" s="1047"/>
      <c r="Y1315" s="1146" t="str">
        <f t="shared" si="255"/>
        <v/>
      </c>
      <c r="Z1315" s="1049" t="str">
        <f t="shared" si="256"/>
        <v/>
      </c>
      <c r="AA1315" s="1049" t="str">
        <f t="shared" si="257"/>
        <v/>
      </c>
      <c r="AB1315" s="1050" t="str">
        <f t="shared" si="258"/>
        <v/>
      </c>
      <c r="AD1315" s="1052" t="str">
        <f t="shared" si="259"/>
        <v/>
      </c>
      <c r="AE1315" s="1053" t="str">
        <f t="shared" si="260"/>
        <v/>
      </c>
    </row>
    <row r="1316" spans="5:31" ht="12.75" customHeight="1">
      <c r="E1316" s="1083" t="str">
        <f t="shared" si="251"/>
        <v/>
      </c>
      <c r="H1316" s="1079" t="str">
        <f t="shared" si="252"/>
        <v/>
      </c>
      <c r="J1316" s="1117" t="str">
        <f>IF(D1316="","-",#REF!-D1316)</f>
        <v>-</v>
      </c>
      <c r="L1316" s="1041" t="str">
        <f t="shared" si="253"/>
        <v/>
      </c>
      <c r="W1316" s="1046" t="str">
        <f t="shared" si="254"/>
        <v/>
      </c>
      <c r="X1316" s="1047"/>
      <c r="Y1316" s="1146" t="str">
        <f t="shared" si="255"/>
        <v/>
      </c>
      <c r="Z1316" s="1049" t="str">
        <f t="shared" si="256"/>
        <v/>
      </c>
      <c r="AA1316" s="1049" t="str">
        <f t="shared" si="257"/>
        <v/>
      </c>
      <c r="AB1316" s="1050" t="str">
        <f t="shared" si="258"/>
        <v/>
      </c>
      <c r="AD1316" s="1052" t="str">
        <f t="shared" si="259"/>
        <v/>
      </c>
      <c r="AE1316" s="1053" t="str">
        <f t="shared" si="260"/>
        <v/>
      </c>
    </row>
    <row r="1317" spans="5:31" ht="12.75" customHeight="1">
      <c r="E1317" s="1083" t="str">
        <f t="shared" ref="E1317:E1380" si="261">IF(D1317="","",IF(F1317="paid",0,I1317-J1317))</f>
        <v/>
      </c>
      <c r="H1317" s="1079" t="str">
        <f t="shared" si="252"/>
        <v/>
      </c>
      <c r="J1317" s="1117" t="str">
        <f>IF(D1317="","-",#REF!-D1317)</f>
        <v>-</v>
      </c>
      <c r="L1317" s="1041" t="str">
        <f t="shared" si="253"/>
        <v/>
      </c>
      <c r="W1317" s="1046" t="str">
        <f t="shared" si="254"/>
        <v/>
      </c>
      <c r="X1317" s="1047"/>
      <c r="Y1317" s="1146" t="str">
        <f t="shared" si="255"/>
        <v/>
      </c>
      <c r="Z1317" s="1049" t="str">
        <f t="shared" si="256"/>
        <v/>
      </c>
      <c r="AA1317" s="1049" t="str">
        <f t="shared" si="257"/>
        <v/>
      </c>
      <c r="AB1317" s="1050" t="str">
        <f t="shared" si="258"/>
        <v/>
      </c>
      <c r="AD1317" s="1052" t="str">
        <f t="shared" si="259"/>
        <v/>
      </c>
      <c r="AE1317" s="1053" t="str">
        <f t="shared" si="260"/>
        <v/>
      </c>
    </row>
    <row r="1318" spans="5:31" ht="12.75" customHeight="1">
      <c r="E1318" s="1083" t="str">
        <f t="shared" si="261"/>
        <v/>
      </c>
      <c r="H1318" s="1079" t="str">
        <f t="shared" si="252"/>
        <v/>
      </c>
      <c r="J1318" s="1117" t="str">
        <f>IF(D1318="","-",#REF!-D1318)</f>
        <v>-</v>
      </c>
      <c r="L1318" s="1041" t="str">
        <f t="shared" si="253"/>
        <v/>
      </c>
      <c r="W1318" s="1046" t="str">
        <f t="shared" si="254"/>
        <v/>
      </c>
      <c r="X1318" s="1047"/>
      <c r="Y1318" s="1146" t="str">
        <f t="shared" si="255"/>
        <v/>
      </c>
      <c r="Z1318" s="1049" t="str">
        <f t="shared" si="256"/>
        <v/>
      </c>
      <c r="AA1318" s="1049" t="str">
        <f t="shared" si="257"/>
        <v/>
      </c>
      <c r="AB1318" s="1050" t="str">
        <f t="shared" si="258"/>
        <v/>
      </c>
      <c r="AD1318" s="1052" t="str">
        <f t="shared" si="259"/>
        <v/>
      </c>
      <c r="AE1318" s="1053" t="str">
        <f t="shared" si="260"/>
        <v/>
      </c>
    </row>
    <row r="1319" spans="5:31" ht="12.75" customHeight="1">
      <c r="E1319" s="1083" t="str">
        <f t="shared" si="261"/>
        <v/>
      </c>
      <c r="H1319" s="1079" t="str">
        <f t="shared" si="252"/>
        <v/>
      </c>
      <c r="J1319" s="1117" t="str">
        <f>IF(D1319="","-",#REF!-D1319)</f>
        <v>-</v>
      </c>
      <c r="L1319" s="1041" t="str">
        <f t="shared" si="253"/>
        <v/>
      </c>
      <c r="W1319" s="1046" t="str">
        <f t="shared" si="254"/>
        <v/>
      </c>
      <c r="X1319" s="1047"/>
      <c r="Y1319" s="1146" t="str">
        <f t="shared" si="255"/>
        <v/>
      </c>
      <c r="Z1319" s="1049" t="str">
        <f t="shared" si="256"/>
        <v/>
      </c>
      <c r="AA1319" s="1049" t="str">
        <f t="shared" si="257"/>
        <v/>
      </c>
      <c r="AB1319" s="1050" t="str">
        <f t="shared" si="258"/>
        <v/>
      </c>
      <c r="AD1319" s="1052" t="str">
        <f t="shared" si="259"/>
        <v/>
      </c>
      <c r="AE1319" s="1053" t="str">
        <f t="shared" si="260"/>
        <v/>
      </c>
    </row>
    <row r="1320" spans="5:31" ht="12.75" customHeight="1">
      <c r="E1320" s="1083" t="str">
        <f t="shared" si="261"/>
        <v/>
      </c>
      <c r="H1320" s="1079" t="str">
        <f t="shared" si="252"/>
        <v/>
      </c>
      <c r="J1320" s="1117" t="str">
        <f>IF(D1320="","-",#REF!-D1320)</f>
        <v>-</v>
      </c>
      <c r="L1320" s="1041" t="str">
        <f t="shared" si="253"/>
        <v/>
      </c>
      <c r="W1320" s="1046" t="str">
        <f t="shared" si="254"/>
        <v/>
      </c>
      <c r="X1320" s="1047"/>
      <c r="Y1320" s="1146" t="str">
        <f t="shared" si="255"/>
        <v/>
      </c>
      <c r="Z1320" s="1049" t="str">
        <f t="shared" si="256"/>
        <v/>
      </c>
      <c r="AA1320" s="1049" t="str">
        <f t="shared" si="257"/>
        <v/>
      </c>
      <c r="AB1320" s="1050" t="str">
        <f t="shared" si="258"/>
        <v/>
      </c>
      <c r="AD1320" s="1052" t="str">
        <f t="shared" si="259"/>
        <v/>
      </c>
      <c r="AE1320" s="1053" t="str">
        <f t="shared" si="260"/>
        <v/>
      </c>
    </row>
    <row r="1321" spans="5:31" ht="12.75" customHeight="1">
      <c r="E1321" s="1083" t="str">
        <f t="shared" si="261"/>
        <v/>
      </c>
      <c r="H1321" s="1079" t="str">
        <f t="shared" si="252"/>
        <v/>
      </c>
      <c r="J1321" s="1117" t="str">
        <f>IF(D1321="","-",#REF!-D1321)</f>
        <v>-</v>
      </c>
      <c r="L1321" s="1041" t="str">
        <f t="shared" si="253"/>
        <v/>
      </c>
      <c r="W1321" s="1046" t="str">
        <f t="shared" si="254"/>
        <v/>
      </c>
      <c r="X1321" s="1047"/>
      <c r="Y1321" s="1146" t="str">
        <f t="shared" si="255"/>
        <v/>
      </c>
      <c r="Z1321" s="1049" t="str">
        <f t="shared" si="256"/>
        <v/>
      </c>
      <c r="AA1321" s="1049" t="str">
        <f t="shared" si="257"/>
        <v/>
      </c>
      <c r="AB1321" s="1050" t="str">
        <f t="shared" si="258"/>
        <v/>
      </c>
      <c r="AD1321" s="1052" t="str">
        <f t="shared" si="259"/>
        <v/>
      </c>
      <c r="AE1321" s="1053" t="str">
        <f t="shared" si="260"/>
        <v/>
      </c>
    </row>
    <row r="1322" spans="5:31" ht="12.75" customHeight="1">
      <c r="E1322" s="1083" t="str">
        <f t="shared" si="261"/>
        <v/>
      </c>
      <c r="H1322" s="1079" t="str">
        <f t="shared" si="252"/>
        <v/>
      </c>
      <c r="J1322" s="1117" t="str">
        <f>IF(D1322="","-",#REF!-D1322)</f>
        <v>-</v>
      </c>
      <c r="L1322" s="1041" t="str">
        <f t="shared" si="253"/>
        <v/>
      </c>
      <c r="W1322" s="1046" t="str">
        <f t="shared" si="254"/>
        <v/>
      </c>
      <c r="X1322" s="1047"/>
      <c r="Y1322" s="1146" t="str">
        <f t="shared" si="255"/>
        <v/>
      </c>
      <c r="Z1322" s="1049" t="str">
        <f t="shared" si="256"/>
        <v/>
      </c>
      <c r="AA1322" s="1049" t="str">
        <f t="shared" si="257"/>
        <v/>
      </c>
      <c r="AB1322" s="1050" t="str">
        <f t="shared" si="258"/>
        <v/>
      </c>
      <c r="AD1322" s="1052" t="str">
        <f t="shared" si="259"/>
        <v/>
      </c>
      <c r="AE1322" s="1053" t="str">
        <f t="shared" si="260"/>
        <v/>
      </c>
    </row>
    <row r="1323" spans="5:31" ht="12.75" customHeight="1">
      <c r="E1323" s="1083" t="str">
        <f t="shared" si="261"/>
        <v/>
      </c>
      <c r="H1323" s="1079" t="str">
        <f t="shared" si="252"/>
        <v/>
      </c>
      <c r="J1323" s="1117" t="str">
        <f>IF(D1323="","-",#REF!-D1323)</f>
        <v>-</v>
      </c>
      <c r="L1323" s="1041" t="str">
        <f t="shared" si="253"/>
        <v/>
      </c>
      <c r="W1323" s="1046" t="str">
        <f t="shared" si="254"/>
        <v/>
      </c>
      <c r="X1323" s="1047"/>
      <c r="Y1323" s="1146" t="str">
        <f t="shared" si="255"/>
        <v/>
      </c>
      <c r="Z1323" s="1049" t="str">
        <f t="shared" si="256"/>
        <v/>
      </c>
      <c r="AA1323" s="1049" t="str">
        <f t="shared" si="257"/>
        <v/>
      </c>
      <c r="AB1323" s="1050" t="str">
        <f t="shared" si="258"/>
        <v/>
      </c>
      <c r="AD1323" s="1052" t="str">
        <f t="shared" si="259"/>
        <v/>
      </c>
      <c r="AE1323" s="1053" t="str">
        <f t="shared" si="260"/>
        <v/>
      </c>
    </row>
    <row r="1324" spans="5:31" ht="12.75" customHeight="1">
      <c r="E1324" s="1083" t="str">
        <f t="shared" si="261"/>
        <v/>
      </c>
      <c r="H1324" s="1079" t="str">
        <f t="shared" si="252"/>
        <v/>
      </c>
      <c r="J1324" s="1117" t="str">
        <f>IF(D1324="","-",#REF!-D1324)</f>
        <v>-</v>
      </c>
      <c r="L1324" s="1041" t="str">
        <f t="shared" si="253"/>
        <v/>
      </c>
      <c r="W1324" s="1046" t="str">
        <f t="shared" si="254"/>
        <v/>
      </c>
      <c r="X1324" s="1047"/>
      <c r="Y1324" s="1146" t="str">
        <f t="shared" si="255"/>
        <v/>
      </c>
      <c r="Z1324" s="1049" t="str">
        <f t="shared" si="256"/>
        <v/>
      </c>
      <c r="AA1324" s="1049" t="str">
        <f t="shared" si="257"/>
        <v/>
      </c>
      <c r="AB1324" s="1050" t="str">
        <f t="shared" si="258"/>
        <v/>
      </c>
      <c r="AD1324" s="1052" t="str">
        <f t="shared" si="259"/>
        <v/>
      </c>
      <c r="AE1324" s="1053" t="str">
        <f t="shared" si="260"/>
        <v/>
      </c>
    </row>
    <row r="1325" spans="5:31" ht="12.75" customHeight="1">
      <c r="E1325" s="1083" t="str">
        <f t="shared" si="261"/>
        <v/>
      </c>
      <c r="H1325" s="1079" t="str">
        <f t="shared" si="252"/>
        <v/>
      </c>
      <c r="J1325" s="1117" t="str">
        <f>IF(D1325="","-",#REF!-D1325)</f>
        <v>-</v>
      </c>
      <c r="L1325" s="1041" t="str">
        <f t="shared" si="253"/>
        <v/>
      </c>
      <c r="W1325" s="1046" t="str">
        <f t="shared" si="254"/>
        <v/>
      </c>
      <c r="X1325" s="1047"/>
      <c r="Y1325" s="1146" t="str">
        <f t="shared" si="255"/>
        <v/>
      </c>
      <c r="Z1325" s="1049" t="str">
        <f t="shared" si="256"/>
        <v/>
      </c>
      <c r="AA1325" s="1049" t="str">
        <f t="shared" si="257"/>
        <v/>
      </c>
      <c r="AB1325" s="1050" t="str">
        <f t="shared" si="258"/>
        <v/>
      </c>
      <c r="AD1325" s="1052" t="str">
        <f t="shared" si="259"/>
        <v/>
      </c>
      <c r="AE1325" s="1053" t="str">
        <f t="shared" si="260"/>
        <v/>
      </c>
    </row>
    <row r="1326" spans="5:31" ht="12.75" customHeight="1">
      <c r="E1326" s="1083" t="str">
        <f t="shared" si="261"/>
        <v/>
      </c>
      <c r="H1326" s="1079" t="str">
        <f t="shared" si="252"/>
        <v/>
      </c>
      <c r="J1326" s="1117" t="str">
        <f>IF(D1326="","-",#REF!-D1326)</f>
        <v>-</v>
      </c>
      <c r="L1326" s="1041" t="str">
        <f t="shared" si="253"/>
        <v/>
      </c>
      <c r="W1326" s="1046" t="str">
        <f t="shared" si="254"/>
        <v/>
      </c>
      <c r="X1326" s="1047"/>
      <c r="Y1326" s="1146" t="str">
        <f t="shared" si="255"/>
        <v/>
      </c>
      <c r="Z1326" s="1049" t="str">
        <f t="shared" si="256"/>
        <v/>
      </c>
      <c r="AA1326" s="1049" t="str">
        <f t="shared" si="257"/>
        <v/>
      </c>
      <c r="AB1326" s="1050" t="str">
        <f t="shared" si="258"/>
        <v/>
      </c>
      <c r="AD1326" s="1052" t="str">
        <f t="shared" si="259"/>
        <v/>
      </c>
      <c r="AE1326" s="1053" t="str">
        <f t="shared" si="260"/>
        <v/>
      </c>
    </row>
    <row r="1327" spans="5:31" ht="12.75" customHeight="1">
      <c r="E1327" s="1083" t="str">
        <f t="shared" si="261"/>
        <v/>
      </c>
      <c r="H1327" s="1079" t="str">
        <f t="shared" si="252"/>
        <v/>
      </c>
      <c r="J1327" s="1117" t="str">
        <f>IF(D1327="","-",#REF!-D1327)</f>
        <v>-</v>
      </c>
      <c r="L1327" s="1041" t="str">
        <f t="shared" si="253"/>
        <v/>
      </c>
      <c r="W1327" s="1046" t="str">
        <f t="shared" si="254"/>
        <v/>
      </c>
      <c r="X1327" s="1047"/>
      <c r="Y1327" s="1146" t="str">
        <f t="shared" si="255"/>
        <v/>
      </c>
      <c r="Z1327" s="1049" t="str">
        <f t="shared" si="256"/>
        <v/>
      </c>
      <c r="AA1327" s="1049" t="str">
        <f t="shared" si="257"/>
        <v/>
      </c>
      <c r="AB1327" s="1050" t="str">
        <f t="shared" si="258"/>
        <v/>
      </c>
      <c r="AD1327" s="1052" t="str">
        <f t="shared" si="259"/>
        <v/>
      </c>
      <c r="AE1327" s="1053" t="str">
        <f t="shared" si="260"/>
        <v/>
      </c>
    </row>
    <row r="1328" spans="5:31" ht="12.75" customHeight="1">
      <c r="E1328" s="1083" t="str">
        <f t="shared" si="261"/>
        <v/>
      </c>
      <c r="H1328" s="1079" t="str">
        <f t="shared" si="252"/>
        <v/>
      </c>
      <c r="J1328" s="1117" t="str">
        <f>IF(D1328="","-",#REF!-D1328)</f>
        <v>-</v>
      </c>
      <c r="L1328" s="1041" t="str">
        <f t="shared" si="253"/>
        <v/>
      </c>
      <c r="W1328" s="1046" t="str">
        <f t="shared" si="254"/>
        <v/>
      </c>
      <c r="X1328" s="1047"/>
      <c r="Y1328" s="1146" t="str">
        <f t="shared" si="255"/>
        <v/>
      </c>
      <c r="Z1328" s="1049" t="str">
        <f t="shared" si="256"/>
        <v/>
      </c>
      <c r="AA1328" s="1049" t="str">
        <f t="shared" si="257"/>
        <v/>
      </c>
      <c r="AB1328" s="1050" t="str">
        <f t="shared" si="258"/>
        <v/>
      </c>
      <c r="AD1328" s="1052" t="str">
        <f t="shared" si="259"/>
        <v/>
      </c>
      <c r="AE1328" s="1053" t="str">
        <f t="shared" si="260"/>
        <v/>
      </c>
    </row>
    <row r="1329" spans="5:31" ht="12.75" customHeight="1">
      <c r="E1329" s="1083" t="str">
        <f t="shared" si="261"/>
        <v/>
      </c>
      <c r="H1329" s="1079" t="str">
        <f t="shared" si="252"/>
        <v/>
      </c>
      <c r="J1329" s="1117" t="str">
        <f>IF(D1329="","-",#REF!-D1329)</f>
        <v>-</v>
      </c>
      <c r="L1329" s="1041" t="str">
        <f t="shared" si="253"/>
        <v/>
      </c>
      <c r="W1329" s="1046" t="str">
        <f t="shared" si="254"/>
        <v/>
      </c>
      <c r="X1329" s="1047"/>
      <c r="Y1329" s="1146" t="str">
        <f t="shared" si="255"/>
        <v/>
      </c>
      <c r="Z1329" s="1049" t="str">
        <f t="shared" si="256"/>
        <v/>
      </c>
      <c r="AA1329" s="1049" t="str">
        <f t="shared" si="257"/>
        <v/>
      </c>
      <c r="AB1329" s="1050" t="str">
        <f t="shared" si="258"/>
        <v/>
      </c>
      <c r="AD1329" s="1052" t="str">
        <f t="shared" si="259"/>
        <v/>
      </c>
      <c r="AE1329" s="1053" t="str">
        <f t="shared" si="260"/>
        <v/>
      </c>
    </row>
    <row r="1330" spans="5:31" ht="12.75" customHeight="1">
      <c r="E1330" s="1083" t="str">
        <f t="shared" si="261"/>
        <v/>
      </c>
      <c r="H1330" s="1079" t="str">
        <f t="shared" si="252"/>
        <v/>
      </c>
      <c r="J1330" s="1117" t="str">
        <f>IF(D1330="","-",#REF!-D1330)</f>
        <v>-</v>
      </c>
      <c r="L1330" s="1041" t="str">
        <f t="shared" si="253"/>
        <v/>
      </c>
      <c r="W1330" s="1046" t="str">
        <f t="shared" si="254"/>
        <v/>
      </c>
      <c r="X1330" s="1047"/>
      <c r="Y1330" s="1146" t="str">
        <f t="shared" si="255"/>
        <v/>
      </c>
      <c r="Z1330" s="1049" t="str">
        <f t="shared" si="256"/>
        <v/>
      </c>
      <c r="AA1330" s="1049" t="str">
        <f t="shared" si="257"/>
        <v/>
      </c>
      <c r="AB1330" s="1050" t="str">
        <f t="shared" si="258"/>
        <v/>
      </c>
      <c r="AD1330" s="1052" t="str">
        <f t="shared" si="259"/>
        <v/>
      </c>
      <c r="AE1330" s="1053" t="str">
        <f t="shared" si="260"/>
        <v/>
      </c>
    </row>
    <row r="1331" spans="5:31" ht="12.75" customHeight="1">
      <c r="E1331" s="1083" t="str">
        <f t="shared" si="261"/>
        <v/>
      </c>
      <c r="H1331" s="1079" t="str">
        <f t="shared" si="252"/>
        <v/>
      </c>
      <c r="J1331" s="1117" t="str">
        <f>IF(D1331="","-",#REF!-D1331)</f>
        <v>-</v>
      </c>
      <c r="L1331" s="1041" t="str">
        <f t="shared" si="253"/>
        <v/>
      </c>
      <c r="W1331" s="1046" t="str">
        <f t="shared" si="254"/>
        <v/>
      </c>
      <c r="X1331" s="1047"/>
      <c r="Y1331" s="1146" t="str">
        <f t="shared" si="255"/>
        <v/>
      </c>
      <c r="Z1331" s="1049" t="str">
        <f t="shared" si="256"/>
        <v/>
      </c>
      <c r="AA1331" s="1049" t="str">
        <f t="shared" si="257"/>
        <v/>
      </c>
      <c r="AB1331" s="1050" t="str">
        <f t="shared" si="258"/>
        <v/>
      </c>
      <c r="AD1331" s="1052" t="str">
        <f t="shared" si="259"/>
        <v/>
      </c>
      <c r="AE1331" s="1053" t="str">
        <f t="shared" si="260"/>
        <v/>
      </c>
    </row>
    <row r="1332" spans="5:31" ht="12.75" customHeight="1">
      <c r="E1332" s="1083" t="str">
        <f t="shared" si="261"/>
        <v/>
      </c>
      <c r="H1332" s="1079" t="str">
        <f t="shared" si="252"/>
        <v/>
      </c>
      <c r="J1332" s="1117" t="str">
        <f>IF(D1332="","-",#REF!-D1332)</f>
        <v>-</v>
      </c>
      <c r="L1332" s="1041" t="str">
        <f t="shared" si="253"/>
        <v/>
      </c>
      <c r="W1332" s="1046" t="str">
        <f t="shared" si="254"/>
        <v/>
      </c>
      <c r="X1332" s="1047"/>
      <c r="Y1332" s="1146" t="str">
        <f t="shared" si="255"/>
        <v/>
      </c>
      <c r="Z1332" s="1049" t="str">
        <f t="shared" si="256"/>
        <v/>
      </c>
      <c r="AA1332" s="1049" t="str">
        <f t="shared" si="257"/>
        <v/>
      </c>
      <c r="AB1332" s="1050" t="str">
        <f t="shared" si="258"/>
        <v/>
      </c>
      <c r="AD1332" s="1052" t="str">
        <f t="shared" si="259"/>
        <v/>
      </c>
      <c r="AE1332" s="1053" t="str">
        <f t="shared" si="260"/>
        <v/>
      </c>
    </row>
    <row r="1333" spans="5:31" ht="12.75" customHeight="1">
      <c r="E1333" s="1083" t="str">
        <f t="shared" si="261"/>
        <v/>
      </c>
      <c r="H1333" s="1079" t="str">
        <f t="shared" si="252"/>
        <v/>
      </c>
      <c r="J1333" s="1117" t="str">
        <f>IF(D1333="","-",#REF!-D1333)</f>
        <v>-</v>
      </c>
      <c r="L1333" s="1041" t="str">
        <f t="shared" si="253"/>
        <v/>
      </c>
      <c r="W1333" s="1046" t="str">
        <f t="shared" si="254"/>
        <v/>
      </c>
      <c r="X1333" s="1047"/>
      <c r="Y1333" s="1146" t="str">
        <f t="shared" si="255"/>
        <v/>
      </c>
      <c r="Z1333" s="1049" t="str">
        <f t="shared" si="256"/>
        <v/>
      </c>
      <c r="AA1333" s="1049" t="str">
        <f t="shared" si="257"/>
        <v/>
      </c>
      <c r="AB1333" s="1050" t="str">
        <f t="shared" si="258"/>
        <v/>
      </c>
      <c r="AD1333" s="1052" t="str">
        <f t="shared" si="259"/>
        <v/>
      </c>
      <c r="AE1333" s="1053" t="str">
        <f t="shared" si="260"/>
        <v/>
      </c>
    </row>
    <row r="1334" spans="5:31" ht="12.75" customHeight="1">
      <c r="E1334" s="1083" t="str">
        <f t="shared" si="261"/>
        <v/>
      </c>
      <c r="H1334" s="1079" t="str">
        <f t="shared" si="252"/>
        <v/>
      </c>
      <c r="J1334" s="1117" t="str">
        <f>IF(D1334="","-",#REF!-D1334)</f>
        <v>-</v>
      </c>
      <c r="L1334" s="1041" t="str">
        <f t="shared" si="253"/>
        <v/>
      </c>
      <c r="W1334" s="1046" t="str">
        <f t="shared" si="254"/>
        <v/>
      </c>
      <c r="X1334" s="1047"/>
      <c r="Y1334" s="1146" t="str">
        <f t="shared" si="255"/>
        <v/>
      </c>
      <c r="Z1334" s="1049" t="str">
        <f t="shared" si="256"/>
        <v/>
      </c>
      <c r="AA1334" s="1049" t="str">
        <f t="shared" si="257"/>
        <v/>
      </c>
      <c r="AB1334" s="1050" t="str">
        <f t="shared" si="258"/>
        <v/>
      </c>
      <c r="AD1334" s="1052" t="str">
        <f t="shared" si="259"/>
        <v/>
      </c>
      <c r="AE1334" s="1053" t="str">
        <f t="shared" si="260"/>
        <v/>
      </c>
    </row>
    <row r="1335" spans="5:31" ht="12.75" customHeight="1">
      <c r="E1335" s="1083" t="str">
        <f t="shared" si="261"/>
        <v/>
      </c>
      <c r="H1335" s="1079" t="str">
        <f t="shared" si="252"/>
        <v/>
      </c>
      <c r="J1335" s="1117" t="str">
        <f>IF(D1335="","-",#REF!-D1335)</f>
        <v>-</v>
      </c>
      <c r="L1335" s="1041" t="str">
        <f t="shared" si="253"/>
        <v/>
      </c>
      <c r="W1335" s="1046" t="str">
        <f t="shared" si="254"/>
        <v/>
      </c>
      <c r="X1335" s="1047"/>
      <c r="Y1335" s="1146" t="str">
        <f t="shared" si="255"/>
        <v/>
      </c>
      <c r="Z1335" s="1049" t="str">
        <f t="shared" si="256"/>
        <v/>
      </c>
      <c r="AA1335" s="1049" t="str">
        <f t="shared" si="257"/>
        <v/>
      </c>
      <c r="AB1335" s="1050" t="str">
        <f t="shared" si="258"/>
        <v/>
      </c>
      <c r="AD1335" s="1052" t="str">
        <f t="shared" si="259"/>
        <v/>
      </c>
      <c r="AE1335" s="1053" t="str">
        <f t="shared" si="260"/>
        <v/>
      </c>
    </row>
    <row r="1336" spans="5:31" ht="12.75" customHeight="1">
      <c r="E1336" s="1083" t="str">
        <f t="shared" si="261"/>
        <v/>
      </c>
      <c r="H1336" s="1079" t="str">
        <f t="shared" si="252"/>
        <v/>
      </c>
      <c r="J1336" s="1117" t="str">
        <f>IF(D1336="","-",#REF!-D1336)</f>
        <v>-</v>
      </c>
      <c r="L1336" s="1041" t="str">
        <f t="shared" si="253"/>
        <v/>
      </c>
      <c r="W1336" s="1046" t="str">
        <f t="shared" si="254"/>
        <v/>
      </c>
      <c r="X1336" s="1047"/>
      <c r="Y1336" s="1146" t="str">
        <f t="shared" si="255"/>
        <v/>
      </c>
      <c r="Z1336" s="1049" t="str">
        <f t="shared" si="256"/>
        <v/>
      </c>
      <c r="AA1336" s="1049" t="str">
        <f t="shared" si="257"/>
        <v/>
      </c>
      <c r="AB1336" s="1050" t="str">
        <f t="shared" si="258"/>
        <v/>
      </c>
      <c r="AD1336" s="1052" t="str">
        <f t="shared" si="259"/>
        <v/>
      </c>
      <c r="AE1336" s="1053" t="str">
        <f t="shared" si="260"/>
        <v/>
      </c>
    </row>
    <row r="1337" spans="5:31" ht="12.75" customHeight="1">
      <c r="E1337" s="1083" t="str">
        <f t="shared" si="261"/>
        <v/>
      </c>
      <c r="H1337" s="1079" t="str">
        <f t="shared" si="252"/>
        <v/>
      </c>
      <c r="J1337" s="1117" t="str">
        <f>IF(D1337="","-",#REF!-D1337)</f>
        <v>-</v>
      </c>
      <c r="L1337" s="1041" t="str">
        <f t="shared" si="253"/>
        <v/>
      </c>
      <c r="W1337" s="1046" t="str">
        <f t="shared" si="254"/>
        <v/>
      </c>
      <c r="X1337" s="1047"/>
      <c r="Y1337" s="1146" t="str">
        <f t="shared" si="255"/>
        <v/>
      </c>
      <c r="Z1337" s="1049" t="str">
        <f t="shared" si="256"/>
        <v/>
      </c>
      <c r="AA1337" s="1049" t="str">
        <f t="shared" si="257"/>
        <v/>
      </c>
      <c r="AB1337" s="1050" t="str">
        <f t="shared" si="258"/>
        <v/>
      </c>
      <c r="AD1337" s="1052" t="str">
        <f t="shared" si="259"/>
        <v/>
      </c>
      <c r="AE1337" s="1053" t="str">
        <f t="shared" si="260"/>
        <v/>
      </c>
    </row>
    <row r="1338" spans="5:31" ht="12.75" customHeight="1">
      <c r="E1338" s="1083" t="str">
        <f t="shared" si="261"/>
        <v/>
      </c>
      <c r="H1338" s="1079" t="str">
        <f t="shared" si="252"/>
        <v/>
      </c>
      <c r="J1338" s="1117" t="str">
        <f>IF(D1338="","-",#REF!-D1338)</f>
        <v>-</v>
      </c>
      <c r="L1338" s="1041" t="str">
        <f t="shared" si="253"/>
        <v/>
      </c>
      <c r="W1338" s="1046" t="str">
        <f t="shared" si="254"/>
        <v/>
      </c>
      <c r="X1338" s="1047"/>
      <c r="Y1338" s="1146" t="str">
        <f t="shared" si="255"/>
        <v/>
      </c>
      <c r="Z1338" s="1049" t="str">
        <f t="shared" si="256"/>
        <v/>
      </c>
      <c r="AA1338" s="1049" t="str">
        <f t="shared" si="257"/>
        <v/>
      </c>
      <c r="AB1338" s="1050" t="str">
        <f t="shared" si="258"/>
        <v/>
      </c>
      <c r="AD1338" s="1052" t="str">
        <f t="shared" si="259"/>
        <v/>
      </c>
      <c r="AE1338" s="1053" t="str">
        <f t="shared" si="260"/>
        <v/>
      </c>
    </row>
    <row r="1339" spans="5:31" ht="12.75" customHeight="1">
      <c r="E1339" s="1083" t="str">
        <f t="shared" si="261"/>
        <v/>
      </c>
      <c r="H1339" s="1079" t="str">
        <f t="shared" si="252"/>
        <v/>
      </c>
      <c r="J1339" s="1117" t="str">
        <f>IF(D1339="","-",#REF!-D1339)</f>
        <v>-</v>
      </c>
      <c r="L1339" s="1041" t="str">
        <f t="shared" si="253"/>
        <v/>
      </c>
      <c r="W1339" s="1046" t="str">
        <f t="shared" si="254"/>
        <v/>
      </c>
      <c r="X1339" s="1047"/>
      <c r="Y1339" s="1146" t="str">
        <f t="shared" si="255"/>
        <v/>
      </c>
      <c r="Z1339" s="1049" t="str">
        <f t="shared" si="256"/>
        <v/>
      </c>
      <c r="AA1339" s="1049" t="str">
        <f t="shared" si="257"/>
        <v/>
      </c>
      <c r="AB1339" s="1050" t="str">
        <f t="shared" si="258"/>
        <v/>
      </c>
      <c r="AD1339" s="1052" t="str">
        <f t="shared" si="259"/>
        <v/>
      </c>
      <c r="AE1339" s="1053" t="str">
        <f t="shared" si="260"/>
        <v/>
      </c>
    </row>
    <row r="1340" spans="5:31" ht="12.75" customHeight="1">
      <c r="E1340" s="1083" t="str">
        <f t="shared" si="261"/>
        <v/>
      </c>
      <c r="H1340" s="1079" t="str">
        <f t="shared" si="252"/>
        <v/>
      </c>
      <c r="J1340" s="1117" t="str">
        <f>IF(D1340="","-",#REF!-D1340)</f>
        <v>-</v>
      </c>
      <c r="L1340" s="1041" t="str">
        <f t="shared" si="253"/>
        <v/>
      </c>
      <c r="W1340" s="1046" t="str">
        <f t="shared" si="254"/>
        <v/>
      </c>
      <c r="X1340" s="1047"/>
      <c r="Y1340" s="1146" t="str">
        <f t="shared" si="255"/>
        <v/>
      </c>
      <c r="Z1340" s="1049" t="str">
        <f t="shared" si="256"/>
        <v/>
      </c>
      <c r="AA1340" s="1049" t="str">
        <f t="shared" si="257"/>
        <v/>
      </c>
      <c r="AB1340" s="1050" t="str">
        <f t="shared" si="258"/>
        <v/>
      </c>
      <c r="AD1340" s="1052" t="str">
        <f t="shared" si="259"/>
        <v/>
      </c>
      <c r="AE1340" s="1053" t="str">
        <f t="shared" si="260"/>
        <v/>
      </c>
    </row>
    <row r="1341" spans="5:31" ht="12.75" customHeight="1">
      <c r="E1341" s="1083" t="str">
        <f t="shared" si="261"/>
        <v/>
      </c>
      <c r="H1341" s="1079" t="str">
        <f t="shared" si="252"/>
        <v/>
      </c>
      <c r="J1341" s="1117" t="str">
        <f>IF(D1341="","-",#REF!-D1341)</f>
        <v>-</v>
      </c>
      <c r="L1341" s="1041" t="str">
        <f t="shared" si="253"/>
        <v/>
      </c>
      <c r="W1341" s="1046" t="str">
        <f t="shared" si="254"/>
        <v/>
      </c>
      <c r="X1341" s="1047"/>
      <c r="Y1341" s="1146" t="str">
        <f t="shared" si="255"/>
        <v/>
      </c>
      <c r="Z1341" s="1049" t="str">
        <f t="shared" si="256"/>
        <v/>
      </c>
      <c r="AA1341" s="1049" t="str">
        <f t="shared" si="257"/>
        <v/>
      </c>
      <c r="AB1341" s="1050" t="str">
        <f t="shared" si="258"/>
        <v/>
      </c>
      <c r="AD1341" s="1052" t="str">
        <f t="shared" si="259"/>
        <v/>
      </c>
      <c r="AE1341" s="1053" t="str">
        <f t="shared" si="260"/>
        <v/>
      </c>
    </row>
    <row r="1342" spans="5:31" ht="12.75" customHeight="1">
      <c r="E1342" s="1083" t="str">
        <f t="shared" si="261"/>
        <v/>
      </c>
      <c r="H1342" s="1079" t="str">
        <f t="shared" si="252"/>
        <v/>
      </c>
      <c r="J1342" s="1117" t="str">
        <f>IF(D1342="","-",#REF!-D1342)</f>
        <v>-</v>
      </c>
      <c r="L1342" s="1041" t="str">
        <f t="shared" si="253"/>
        <v/>
      </c>
      <c r="W1342" s="1046" t="str">
        <f t="shared" si="254"/>
        <v/>
      </c>
      <c r="X1342" s="1047"/>
      <c r="Y1342" s="1146" t="str">
        <f t="shared" si="255"/>
        <v/>
      </c>
      <c r="Z1342" s="1049" t="str">
        <f t="shared" si="256"/>
        <v/>
      </c>
      <c r="AA1342" s="1049" t="str">
        <f t="shared" si="257"/>
        <v/>
      </c>
      <c r="AB1342" s="1050" t="str">
        <f t="shared" si="258"/>
        <v/>
      </c>
      <c r="AD1342" s="1052" t="str">
        <f t="shared" si="259"/>
        <v/>
      </c>
      <c r="AE1342" s="1053" t="str">
        <f t="shared" si="260"/>
        <v/>
      </c>
    </row>
    <row r="1343" spans="5:31" ht="12.75" customHeight="1">
      <c r="E1343" s="1083" t="str">
        <f t="shared" si="261"/>
        <v/>
      </c>
      <c r="H1343" s="1079" t="str">
        <f t="shared" si="252"/>
        <v/>
      </c>
      <c r="J1343" s="1117" t="str">
        <f>IF(D1343="","-",#REF!-D1343)</f>
        <v>-</v>
      </c>
      <c r="L1343" s="1041" t="str">
        <f t="shared" si="253"/>
        <v/>
      </c>
      <c r="W1343" s="1046" t="str">
        <f t="shared" si="254"/>
        <v/>
      </c>
      <c r="X1343" s="1047"/>
      <c r="Y1343" s="1146" t="str">
        <f t="shared" si="255"/>
        <v/>
      </c>
      <c r="Z1343" s="1049" t="str">
        <f t="shared" si="256"/>
        <v/>
      </c>
      <c r="AA1343" s="1049" t="str">
        <f t="shared" si="257"/>
        <v/>
      </c>
      <c r="AB1343" s="1050" t="str">
        <f t="shared" si="258"/>
        <v/>
      </c>
      <c r="AD1343" s="1052" t="str">
        <f t="shared" si="259"/>
        <v/>
      </c>
      <c r="AE1343" s="1053" t="str">
        <f t="shared" si="260"/>
        <v/>
      </c>
    </row>
    <row r="1344" spans="5:31" ht="12.75" customHeight="1">
      <c r="E1344" s="1083" t="str">
        <f t="shared" si="261"/>
        <v/>
      </c>
      <c r="H1344" s="1079" t="str">
        <f t="shared" si="252"/>
        <v/>
      </c>
      <c r="J1344" s="1117" t="str">
        <f>IF(D1344="","-",#REF!-D1344)</f>
        <v>-</v>
      </c>
      <c r="L1344" s="1041" t="str">
        <f t="shared" si="253"/>
        <v/>
      </c>
      <c r="W1344" s="1046" t="str">
        <f t="shared" si="254"/>
        <v/>
      </c>
      <c r="X1344" s="1047"/>
      <c r="Y1344" s="1146" t="str">
        <f t="shared" si="255"/>
        <v/>
      </c>
      <c r="Z1344" s="1049" t="str">
        <f t="shared" si="256"/>
        <v/>
      </c>
      <c r="AA1344" s="1049" t="str">
        <f t="shared" si="257"/>
        <v/>
      </c>
      <c r="AB1344" s="1050" t="str">
        <f t="shared" si="258"/>
        <v/>
      </c>
      <c r="AD1344" s="1052" t="str">
        <f t="shared" si="259"/>
        <v/>
      </c>
      <c r="AE1344" s="1053" t="str">
        <f t="shared" si="260"/>
        <v/>
      </c>
    </row>
    <row r="1345" spans="5:31" ht="12.75" customHeight="1">
      <c r="E1345" s="1083" t="str">
        <f t="shared" si="261"/>
        <v/>
      </c>
      <c r="H1345" s="1079" t="str">
        <f t="shared" si="252"/>
        <v/>
      </c>
      <c r="J1345" s="1117" t="str">
        <f>IF(D1345="","-",#REF!-D1345)</f>
        <v>-</v>
      </c>
      <c r="L1345" s="1041" t="str">
        <f t="shared" si="253"/>
        <v/>
      </c>
      <c r="W1345" s="1046" t="str">
        <f t="shared" si="254"/>
        <v/>
      </c>
      <c r="X1345" s="1047"/>
      <c r="Y1345" s="1146" t="str">
        <f t="shared" si="255"/>
        <v/>
      </c>
      <c r="Z1345" s="1049" t="str">
        <f t="shared" si="256"/>
        <v/>
      </c>
      <c r="AA1345" s="1049" t="str">
        <f t="shared" si="257"/>
        <v/>
      </c>
      <c r="AB1345" s="1050" t="str">
        <f t="shared" si="258"/>
        <v/>
      </c>
      <c r="AD1345" s="1052" t="str">
        <f t="shared" si="259"/>
        <v/>
      </c>
      <c r="AE1345" s="1053" t="str">
        <f t="shared" si="260"/>
        <v/>
      </c>
    </row>
    <row r="1346" spans="5:31" ht="12.75" customHeight="1">
      <c r="E1346" s="1083" t="str">
        <f t="shared" si="261"/>
        <v/>
      </c>
      <c r="H1346" s="1079" t="str">
        <f t="shared" si="252"/>
        <v/>
      </c>
      <c r="J1346" s="1117" t="str">
        <f>IF(D1346="","-",#REF!-D1346)</f>
        <v>-</v>
      </c>
      <c r="L1346" s="1041" t="str">
        <f t="shared" si="253"/>
        <v/>
      </c>
      <c r="W1346" s="1046" t="str">
        <f t="shared" si="254"/>
        <v/>
      </c>
      <c r="X1346" s="1047"/>
      <c r="Y1346" s="1146" t="str">
        <f t="shared" si="255"/>
        <v/>
      </c>
      <c r="Z1346" s="1049" t="str">
        <f t="shared" si="256"/>
        <v/>
      </c>
      <c r="AA1346" s="1049" t="str">
        <f t="shared" si="257"/>
        <v/>
      </c>
      <c r="AB1346" s="1050" t="str">
        <f t="shared" si="258"/>
        <v/>
      </c>
      <c r="AD1346" s="1052" t="str">
        <f t="shared" si="259"/>
        <v/>
      </c>
      <c r="AE1346" s="1053" t="str">
        <f t="shared" si="260"/>
        <v/>
      </c>
    </row>
    <row r="1347" spans="5:31" ht="12.75" customHeight="1">
      <c r="E1347" s="1083" t="str">
        <f t="shared" si="261"/>
        <v/>
      </c>
      <c r="H1347" s="1079" t="str">
        <f t="shared" ref="H1347:H1410" si="262">IFERROR(CHOOSE($X1347,"መስከረም","ጥቅምት","ህዳር  ","ታህሳስ ","ጥር ","የካቲት ","መጋቢት ","ሚይዚያ ","ግንቦት ","ሰኔ ","ሐምሌ ","ነሐሴ ","Pagume"),"")</f>
        <v/>
      </c>
      <c r="J1347" s="1117" t="str">
        <f>IF(D1347="","-",#REF!-D1347)</f>
        <v>-</v>
      </c>
      <c r="L1347" s="1041" t="str">
        <f t="shared" ref="L1347:L1410" si="263">IF(E1347="","",$Q$1+E1347)</f>
        <v/>
      </c>
      <c r="W1347" s="1046" t="str">
        <f t="shared" ref="W1347:W1410" si="264">IF($D1347="","",_xlfn.LET(_xlpm.gDate,D1347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347" s="1047"/>
      <c r="Y1347" s="1146" t="str">
        <f t="shared" ref="Y1347:Y1410" si="265">IFERROR(CHOOSE(X1347,"መስከረም","ጥቅምት","ህዳር  ","ታህሳስ ","ጥር ","የካቲት ","መጋቢት ","ሚይዚያ ","ግንቦት ","ሰኔ ","ሐምሌ ","ነሐሴ ","Pagume"),"")</f>
        <v/>
      </c>
      <c r="Z1347" s="1049" t="str">
        <f t="shared" ref="Z1347:Z1410" si="266">IF($K1347="","",_xlfn.LET(_xlpm.gDate,K1347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347" s="1049" t="str">
        <f t="shared" ref="AA1347:AA1410" si="267">IF($Z1347="","",TEXT($Z1347,"mm"))</f>
        <v/>
      </c>
      <c r="AB1347" s="1050" t="str">
        <f t="shared" ref="AB1347:AB1410" si="268">IFERROR(CHOOSE(AA1347,"መስከረም","ጥቅምት","ህዳር  ","ታህሳስ ","ጥር ","የካቲት ","መጋቢት ","ሚይዚያ ","ግንቦት ","ሰኔ ","ሐምሌ ","ነሐሴ ","Pagume"),"")</f>
        <v/>
      </c>
      <c r="AD1347" s="1052" t="str">
        <f t="shared" ref="AD1347:AD1410" si="269">IF($D1347="","",YEAR(D1347)&amp;"-W"&amp;WEEKNUM(D1347,2))</f>
        <v/>
      </c>
      <c r="AE1347" s="1053" t="str">
        <f t="shared" ref="AE1347:AE1410" si="270">IF($K1347="","",YEAR(K1347)&amp;"-W"&amp;WEEKNUM(K1347,2))</f>
        <v/>
      </c>
    </row>
    <row r="1348" spans="5:31" ht="12.75" customHeight="1">
      <c r="E1348" s="1083" t="str">
        <f t="shared" si="261"/>
        <v/>
      </c>
      <c r="H1348" s="1079" t="str">
        <f t="shared" si="262"/>
        <v/>
      </c>
      <c r="J1348" s="1117" t="str">
        <f>IF(D1348="","-",#REF!-D1348)</f>
        <v>-</v>
      </c>
      <c r="L1348" s="1041" t="str">
        <f t="shared" si="263"/>
        <v/>
      </c>
      <c r="W1348" s="1046" t="str">
        <f t="shared" si="264"/>
        <v/>
      </c>
      <c r="X1348" s="1047"/>
      <c r="Y1348" s="1146" t="str">
        <f t="shared" si="265"/>
        <v/>
      </c>
      <c r="Z1348" s="1049" t="str">
        <f t="shared" si="266"/>
        <v/>
      </c>
      <c r="AA1348" s="1049" t="str">
        <f t="shared" si="267"/>
        <v/>
      </c>
      <c r="AB1348" s="1050" t="str">
        <f t="shared" si="268"/>
        <v/>
      </c>
      <c r="AD1348" s="1052" t="str">
        <f t="shared" si="269"/>
        <v/>
      </c>
      <c r="AE1348" s="1053" t="str">
        <f t="shared" si="270"/>
        <v/>
      </c>
    </row>
    <row r="1349" spans="5:31" ht="12.75" customHeight="1">
      <c r="E1349" s="1083" t="str">
        <f t="shared" si="261"/>
        <v/>
      </c>
      <c r="H1349" s="1079" t="str">
        <f t="shared" si="262"/>
        <v/>
      </c>
      <c r="J1349" s="1117" t="str">
        <f>IF(D1349="","-",#REF!-D1349)</f>
        <v>-</v>
      </c>
      <c r="L1349" s="1041" t="str">
        <f t="shared" si="263"/>
        <v/>
      </c>
      <c r="W1349" s="1046" t="str">
        <f t="shared" si="264"/>
        <v/>
      </c>
      <c r="X1349" s="1047"/>
      <c r="Y1349" s="1146" t="str">
        <f t="shared" si="265"/>
        <v/>
      </c>
      <c r="Z1349" s="1049" t="str">
        <f t="shared" si="266"/>
        <v/>
      </c>
      <c r="AA1349" s="1049" t="str">
        <f t="shared" si="267"/>
        <v/>
      </c>
      <c r="AB1349" s="1050" t="str">
        <f t="shared" si="268"/>
        <v/>
      </c>
      <c r="AD1349" s="1052" t="str">
        <f t="shared" si="269"/>
        <v/>
      </c>
      <c r="AE1349" s="1053" t="str">
        <f t="shared" si="270"/>
        <v/>
      </c>
    </row>
    <row r="1350" spans="5:31" ht="12.75" customHeight="1">
      <c r="E1350" s="1083" t="str">
        <f t="shared" si="261"/>
        <v/>
      </c>
      <c r="H1350" s="1079" t="str">
        <f t="shared" si="262"/>
        <v/>
      </c>
      <c r="J1350" s="1117" t="str">
        <f>IF(D1350="","-",#REF!-D1350)</f>
        <v>-</v>
      </c>
      <c r="L1350" s="1041" t="str">
        <f t="shared" si="263"/>
        <v/>
      </c>
      <c r="W1350" s="1046" t="str">
        <f t="shared" si="264"/>
        <v/>
      </c>
      <c r="X1350" s="1047"/>
      <c r="Y1350" s="1146" t="str">
        <f t="shared" si="265"/>
        <v/>
      </c>
      <c r="Z1350" s="1049" t="str">
        <f t="shared" si="266"/>
        <v/>
      </c>
      <c r="AA1350" s="1049" t="str">
        <f t="shared" si="267"/>
        <v/>
      </c>
      <c r="AB1350" s="1050" t="str">
        <f t="shared" si="268"/>
        <v/>
      </c>
      <c r="AD1350" s="1052" t="str">
        <f t="shared" si="269"/>
        <v/>
      </c>
      <c r="AE1350" s="1053" t="str">
        <f t="shared" si="270"/>
        <v/>
      </c>
    </row>
    <row r="1351" spans="5:31" ht="12.75" customHeight="1">
      <c r="E1351" s="1083" t="str">
        <f t="shared" si="261"/>
        <v/>
      </c>
      <c r="H1351" s="1079" t="str">
        <f t="shared" si="262"/>
        <v/>
      </c>
      <c r="J1351" s="1117" t="str">
        <f>IF(D1351="","-",#REF!-D1351)</f>
        <v>-</v>
      </c>
      <c r="L1351" s="1041" t="str">
        <f t="shared" si="263"/>
        <v/>
      </c>
      <c r="W1351" s="1046" t="str">
        <f t="shared" si="264"/>
        <v/>
      </c>
      <c r="X1351" s="1047"/>
      <c r="Y1351" s="1146" t="str">
        <f t="shared" si="265"/>
        <v/>
      </c>
      <c r="Z1351" s="1049" t="str">
        <f t="shared" si="266"/>
        <v/>
      </c>
      <c r="AA1351" s="1049" t="str">
        <f t="shared" si="267"/>
        <v/>
      </c>
      <c r="AB1351" s="1050" t="str">
        <f t="shared" si="268"/>
        <v/>
      </c>
      <c r="AD1351" s="1052" t="str">
        <f t="shared" si="269"/>
        <v/>
      </c>
      <c r="AE1351" s="1053" t="str">
        <f t="shared" si="270"/>
        <v/>
      </c>
    </row>
    <row r="1352" spans="5:31" ht="12.75" customHeight="1">
      <c r="E1352" s="1083" t="str">
        <f t="shared" si="261"/>
        <v/>
      </c>
      <c r="H1352" s="1079" t="str">
        <f t="shared" si="262"/>
        <v/>
      </c>
      <c r="J1352" s="1117" t="str">
        <f>IF(D1352="","-",#REF!-D1352)</f>
        <v>-</v>
      </c>
      <c r="L1352" s="1041" t="str">
        <f t="shared" si="263"/>
        <v/>
      </c>
      <c r="W1352" s="1046" t="str">
        <f t="shared" si="264"/>
        <v/>
      </c>
      <c r="X1352" s="1047"/>
      <c r="Y1352" s="1146" t="str">
        <f t="shared" si="265"/>
        <v/>
      </c>
      <c r="Z1352" s="1049" t="str">
        <f t="shared" si="266"/>
        <v/>
      </c>
      <c r="AA1352" s="1049" t="str">
        <f t="shared" si="267"/>
        <v/>
      </c>
      <c r="AB1352" s="1050" t="str">
        <f t="shared" si="268"/>
        <v/>
      </c>
      <c r="AD1352" s="1052" t="str">
        <f t="shared" si="269"/>
        <v/>
      </c>
      <c r="AE1352" s="1053" t="str">
        <f t="shared" si="270"/>
        <v/>
      </c>
    </row>
    <row r="1353" spans="5:31" ht="12.75" customHeight="1">
      <c r="E1353" s="1083" t="str">
        <f t="shared" si="261"/>
        <v/>
      </c>
      <c r="H1353" s="1079" t="str">
        <f t="shared" si="262"/>
        <v/>
      </c>
      <c r="J1353" s="1117" t="str">
        <f>IF(D1353="","-",#REF!-D1353)</f>
        <v>-</v>
      </c>
      <c r="L1353" s="1041" t="str">
        <f t="shared" si="263"/>
        <v/>
      </c>
      <c r="W1353" s="1046" t="str">
        <f t="shared" si="264"/>
        <v/>
      </c>
      <c r="X1353" s="1047"/>
      <c r="Y1353" s="1146" t="str">
        <f t="shared" si="265"/>
        <v/>
      </c>
      <c r="Z1353" s="1049" t="str">
        <f t="shared" si="266"/>
        <v/>
      </c>
      <c r="AA1353" s="1049" t="str">
        <f t="shared" si="267"/>
        <v/>
      </c>
      <c r="AB1353" s="1050" t="str">
        <f t="shared" si="268"/>
        <v/>
      </c>
      <c r="AD1353" s="1052" t="str">
        <f t="shared" si="269"/>
        <v/>
      </c>
      <c r="AE1353" s="1053" t="str">
        <f t="shared" si="270"/>
        <v/>
      </c>
    </row>
    <row r="1354" spans="5:31" ht="12.75" customHeight="1">
      <c r="E1354" s="1083" t="str">
        <f t="shared" si="261"/>
        <v/>
      </c>
      <c r="H1354" s="1079" t="str">
        <f t="shared" si="262"/>
        <v/>
      </c>
      <c r="J1354" s="1117" t="str">
        <f>IF(D1354="","-",#REF!-D1354)</f>
        <v>-</v>
      </c>
      <c r="L1354" s="1041" t="str">
        <f t="shared" si="263"/>
        <v/>
      </c>
      <c r="W1354" s="1046" t="str">
        <f t="shared" si="264"/>
        <v/>
      </c>
      <c r="X1354" s="1047"/>
      <c r="Y1354" s="1146" t="str">
        <f t="shared" si="265"/>
        <v/>
      </c>
      <c r="Z1354" s="1049" t="str">
        <f t="shared" si="266"/>
        <v/>
      </c>
      <c r="AA1354" s="1049" t="str">
        <f t="shared" si="267"/>
        <v/>
      </c>
      <c r="AB1354" s="1050" t="str">
        <f t="shared" si="268"/>
        <v/>
      </c>
      <c r="AD1354" s="1052" t="str">
        <f t="shared" si="269"/>
        <v/>
      </c>
      <c r="AE1354" s="1053" t="str">
        <f t="shared" si="270"/>
        <v/>
      </c>
    </row>
    <row r="1355" spans="5:31" ht="12.75" customHeight="1">
      <c r="E1355" s="1083" t="str">
        <f t="shared" si="261"/>
        <v/>
      </c>
      <c r="H1355" s="1079" t="str">
        <f t="shared" si="262"/>
        <v/>
      </c>
      <c r="J1355" s="1117" t="str">
        <f>IF(D1355="","-",#REF!-D1355)</f>
        <v>-</v>
      </c>
      <c r="L1355" s="1041" t="str">
        <f t="shared" si="263"/>
        <v/>
      </c>
      <c r="W1355" s="1046" t="str">
        <f t="shared" si="264"/>
        <v/>
      </c>
      <c r="X1355" s="1047"/>
      <c r="Y1355" s="1146" t="str">
        <f t="shared" si="265"/>
        <v/>
      </c>
      <c r="Z1355" s="1049" t="str">
        <f t="shared" si="266"/>
        <v/>
      </c>
      <c r="AA1355" s="1049" t="str">
        <f t="shared" si="267"/>
        <v/>
      </c>
      <c r="AB1355" s="1050" t="str">
        <f t="shared" si="268"/>
        <v/>
      </c>
      <c r="AD1355" s="1052" t="str">
        <f t="shared" si="269"/>
        <v/>
      </c>
      <c r="AE1355" s="1053" t="str">
        <f t="shared" si="270"/>
        <v/>
      </c>
    </row>
    <row r="1356" spans="5:31" ht="12.75" customHeight="1">
      <c r="E1356" s="1083" t="str">
        <f t="shared" si="261"/>
        <v/>
      </c>
      <c r="H1356" s="1079" t="str">
        <f t="shared" si="262"/>
        <v/>
      </c>
      <c r="J1356" s="1117" t="str">
        <f>IF(D1356="","-",#REF!-D1356)</f>
        <v>-</v>
      </c>
      <c r="L1356" s="1041" t="str">
        <f t="shared" si="263"/>
        <v/>
      </c>
      <c r="W1356" s="1046" t="str">
        <f t="shared" si="264"/>
        <v/>
      </c>
      <c r="X1356" s="1047"/>
      <c r="Y1356" s="1146" t="str">
        <f t="shared" si="265"/>
        <v/>
      </c>
      <c r="Z1356" s="1049" t="str">
        <f t="shared" si="266"/>
        <v/>
      </c>
      <c r="AA1356" s="1049" t="str">
        <f t="shared" si="267"/>
        <v/>
      </c>
      <c r="AB1356" s="1050" t="str">
        <f t="shared" si="268"/>
        <v/>
      </c>
      <c r="AD1356" s="1052" t="str">
        <f t="shared" si="269"/>
        <v/>
      </c>
      <c r="AE1356" s="1053" t="str">
        <f t="shared" si="270"/>
        <v/>
      </c>
    </row>
    <row r="1357" spans="5:31" ht="12.75" customHeight="1">
      <c r="E1357" s="1083" t="str">
        <f t="shared" si="261"/>
        <v/>
      </c>
      <c r="H1357" s="1079" t="str">
        <f t="shared" si="262"/>
        <v/>
      </c>
      <c r="J1357" s="1117" t="str">
        <f>IF(D1357="","-",#REF!-D1357)</f>
        <v>-</v>
      </c>
      <c r="L1357" s="1041" t="str">
        <f t="shared" si="263"/>
        <v/>
      </c>
      <c r="W1357" s="1046" t="str">
        <f t="shared" si="264"/>
        <v/>
      </c>
      <c r="X1357" s="1047"/>
      <c r="Y1357" s="1146" t="str">
        <f t="shared" si="265"/>
        <v/>
      </c>
      <c r="Z1357" s="1049" t="str">
        <f t="shared" si="266"/>
        <v/>
      </c>
      <c r="AA1357" s="1049" t="str">
        <f t="shared" si="267"/>
        <v/>
      </c>
      <c r="AB1357" s="1050" t="str">
        <f t="shared" si="268"/>
        <v/>
      </c>
      <c r="AD1357" s="1052" t="str">
        <f t="shared" si="269"/>
        <v/>
      </c>
      <c r="AE1357" s="1053" t="str">
        <f t="shared" si="270"/>
        <v/>
      </c>
    </row>
    <row r="1358" spans="5:31" ht="12.75" customHeight="1">
      <c r="E1358" s="1083" t="str">
        <f t="shared" si="261"/>
        <v/>
      </c>
      <c r="H1358" s="1079" t="str">
        <f t="shared" si="262"/>
        <v/>
      </c>
      <c r="J1358" s="1117" t="str">
        <f>IF(D1358="","-",#REF!-D1358)</f>
        <v>-</v>
      </c>
      <c r="L1358" s="1041" t="str">
        <f t="shared" si="263"/>
        <v/>
      </c>
      <c r="W1358" s="1046" t="str">
        <f t="shared" si="264"/>
        <v/>
      </c>
      <c r="X1358" s="1047"/>
      <c r="Y1358" s="1146" t="str">
        <f t="shared" si="265"/>
        <v/>
      </c>
      <c r="Z1358" s="1049" t="str">
        <f t="shared" si="266"/>
        <v/>
      </c>
      <c r="AA1358" s="1049" t="str">
        <f t="shared" si="267"/>
        <v/>
      </c>
      <c r="AB1358" s="1050" t="str">
        <f t="shared" si="268"/>
        <v/>
      </c>
      <c r="AD1358" s="1052" t="str">
        <f t="shared" si="269"/>
        <v/>
      </c>
      <c r="AE1358" s="1053" t="str">
        <f t="shared" si="270"/>
        <v/>
      </c>
    </row>
    <row r="1359" spans="5:31" ht="12.75" customHeight="1">
      <c r="E1359" s="1083" t="str">
        <f t="shared" si="261"/>
        <v/>
      </c>
      <c r="H1359" s="1079" t="str">
        <f t="shared" si="262"/>
        <v/>
      </c>
      <c r="J1359" s="1117" t="str">
        <f>IF(D1359="","-",#REF!-D1359)</f>
        <v>-</v>
      </c>
      <c r="L1359" s="1041" t="str">
        <f t="shared" si="263"/>
        <v/>
      </c>
      <c r="W1359" s="1046" t="str">
        <f t="shared" si="264"/>
        <v/>
      </c>
      <c r="X1359" s="1047"/>
      <c r="Y1359" s="1146" t="str">
        <f t="shared" si="265"/>
        <v/>
      </c>
      <c r="Z1359" s="1049" t="str">
        <f t="shared" si="266"/>
        <v/>
      </c>
      <c r="AA1359" s="1049" t="str">
        <f t="shared" si="267"/>
        <v/>
      </c>
      <c r="AB1359" s="1050" t="str">
        <f t="shared" si="268"/>
        <v/>
      </c>
      <c r="AD1359" s="1052" t="str">
        <f t="shared" si="269"/>
        <v/>
      </c>
      <c r="AE1359" s="1053" t="str">
        <f t="shared" si="270"/>
        <v/>
      </c>
    </row>
    <row r="1360" spans="5:31" ht="12.75" customHeight="1">
      <c r="E1360" s="1083" t="str">
        <f t="shared" si="261"/>
        <v/>
      </c>
      <c r="H1360" s="1079" t="str">
        <f t="shared" si="262"/>
        <v/>
      </c>
      <c r="J1360" s="1117" t="str">
        <f>IF(D1360="","-",#REF!-D1360)</f>
        <v>-</v>
      </c>
      <c r="L1360" s="1041" t="str">
        <f t="shared" si="263"/>
        <v/>
      </c>
      <c r="W1360" s="1046" t="str">
        <f t="shared" si="264"/>
        <v/>
      </c>
      <c r="X1360" s="1047"/>
      <c r="Y1360" s="1146" t="str">
        <f t="shared" si="265"/>
        <v/>
      </c>
      <c r="Z1360" s="1049" t="str">
        <f t="shared" si="266"/>
        <v/>
      </c>
      <c r="AA1360" s="1049" t="str">
        <f t="shared" si="267"/>
        <v/>
      </c>
      <c r="AB1360" s="1050" t="str">
        <f t="shared" si="268"/>
        <v/>
      </c>
      <c r="AD1360" s="1052" t="str">
        <f t="shared" si="269"/>
        <v/>
      </c>
      <c r="AE1360" s="1053" t="str">
        <f t="shared" si="270"/>
        <v/>
      </c>
    </row>
    <row r="1361" spans="5:31" ht="12.75" customHeight="1">
      <c r="E1361" s="1083" t="str">
        <f t="shared" si="261"/>
        <v/>
      </c>
      <c r="H1361" s="1079" t="str">
        <f t="shared" si="262"/>
        <v/>
      </c>
      <c r="J1361" s="1117" t="str">
        <f>IF(D1361="","-",#REF!-D1361)</f>
        <v>-</v>
      </c>
      <c r="L1361" s="1041" t="str">
        <f t="shared" si="263"/>
        <v/>
      </c>
      <c r="W1361" s="1046" t="str">
        <f t="shared" si="264"/>
        <v/>
      </c>
      <c r="X1361" s="1047"/>
      <c r="Y1361" s="1146" t="str">
        <f t="shared" si="265"/>
        <v/>
      </c>
      <c r="Z1361" s="1049" t="str">
        <f t="shared" si="266"/>
        <v/>
      </c>
      <c r="AA1361" s="1049" t="str">
        <f t="shared" si="267"/>
        <v/>
      </c>
      <c r="AB1361" s="1050" t="str">
        <f t="shared" si="268"/>
        <v/>
      </c>
      <c r="AD1361" s="1052" t="str">
        <f t="shared" si="269"/>
        <v/>
      </c>
      <c r="AE1361" s="1053" t="str">
        <f t="shared" si="270"/>
        <v/>
      </c>
    </row>
    <row r="1362" spans="5:31" ht="12.75" customHeight="1">
      <c r="E1362" s="1083" t="str">
        <f t="shared" si="261"/>
        <v/>
      </c>
      <c r="H1362" s="1079" t="str">
        <f t="shared" si="262"/>
        <v/>
      </c>
      <c r="J1362" s="1117" t="str">
        <f>IF(D1362="","-",#REF!-D1362)</f>
        <v>-</v>
      </c>
      <c r="L1362" s="1041" t="str">
        <f t="shared" si="263"/>
        <v/>
      </c>
      <c r="W1362" s="1046" t="str">
        <f t="shared" si="264"/>
        <v/>
      </c>
      <c r="X1362" s="1047"/>
      <c r="Y1362" s="1146" t="str">
        <f t="shared" si="265"/>
        <v/>
      </c>
      <c r="Z1362" s="1049" t="str">
        <f t="shared" si="266"/>
        <v/>
      </c>
      <c r="AA1362" s="1049" t="str">
        <f t="shared" si="267"/>
        <v/>
      </c>
      <c r="AB1362" s="1050" t="str">
        <f t="shared" si="268"/>
        <v/>
      </c>
      <c r="AD1362" s="1052" t="str">
        <f t="shared" si="269"/>
        <v/>
      </c>
      <c r="AE1362" s="1053" t="str">
        <f t="shared" si="270"/>
        <v/>
      </c>
    </row>
    <row r="1363" spans="5:31" ht="12.75" customHeight="1">
      <c r="E1363" s="1083" t="str">
        <f t="shared" si="261"/>
        <v/>
      </c>
      <c r="H1363" s="1079" t="str">
        <f t="shared" si="262"/>
        <v/>
      </c>
      <c r="J1363" s="1117" t="str">
        <f>IF(D1363="","-",#REF!-D1363)</f>
        <v>-</v>
      </c>
      <c r="L1363" s="1041" t="str">
        <f t="shared" si="263"/>
        <v/>
      </c>
      <c r="W1363" s="1046" t="str">
        <f t="shared" si="264"/>
        <v/>
      </c>
      <c r="X1363" s="1047"/>
      <c r="Y1363" s="1146" t="str">
        <f t="shared" si="265"/>
        <v/>
      </c>
      <c r="Z1363" s="1049" t="str">
        <f t="shared" si="266"/>
        <v/>
      </c>
      <c r="AA1363" s="1049" t="str">
        <f t="shared" si="267"/>
        <v/>
      </c>
      <c r="AB1363" s="1050" t="str">
        <f t="shared" si="268"/>
        <v/>
      </c>
      <c r="AD1363" s="1052" t="str">
        <f t="shared" si="269"/>
        <v/>
      </c>
      <c r="AE1363" s="1053" t="str">
        <f t="shared" si="270"/>
        <v/>
      </c>
    </row>
    <row r="1364" spans="5:31" ht="12.75" customHeight="1">
      <c r="E1364" s="1083" t="str">
        <f t="shared" si="261"/>
        <v/>
      </c>
      <c r="H1364" s="1079" t="str">
        <f t="shared" si="262"/>
        <v/>
      </c>
      <c r="J1364" s="1117" t="str">
        <f>IF(D1364="","-",#REF!-D1364)</f>
        <v>-</v>
      </c>
      <c r="L1364" s="1041" t="str">
        <f t="shared" si="263"/>
        <v/>
      </c>
      <c r="W1364" s="1046" t="str">
        <f t="shared" si="264"/>
        <v/>
      </c>
      <c r="X1364" s="1047"/>
      <c r="Y1364" s="1146" t="str">
        <f t="shared" si="265"/>
        <v/>
      </c>
      <c r="Z1364" s="1049" t="str">
        <f t="shared" si="266"/>
        <v/>
      </c>
      <c r="AA1364" s="1049" t="str">
        <f t="shared" si="267"/>
        <v/>
      </c>
      <c r="AB1364" s="1050" t="str">
        <f t="shared" si="268"/>
        <v/>
      </c>
      <c r="AD1364" s="1052" t="str">
        <f t="shared" si="269"/>
        <v/>
      </c>
      <c r="AE1364" s="1053" t="str">
        <f t="shared" si="270"/>
        <v/>
      </c>
    </row>
    <row r="1365" spans="5:31" ht="12.75" customHeight="1">
      <c r="E1365" s="1083" t="str">
        <f t="shared" si="261"/>
        <v/>
      </c>
      <c r="H1365" s="1079" t="str">
        <f t="shared" si="262"/>
        <v/>
      </c>
      <c r="J1365" s="1117" t="str">
        <f>IF(D1365="","-",#REF!-D1365)</f>
        <v>-</v>
      </c>
      <c r="L1365" s="1041" t="str">
        <f t="shared" si="263"/>
        <v/>
      </c>
      <c r="W1365" s="1046" t="str">
        <f t="shared" si="264"/>
        <v/>
      </c>
      <c r="X1365" s="1047"/>
      <c r="Y1365" s="1146" t="str">
        <f t="shared" si="265"/>
        <v/>
      </c>
      <c r="Z1365" s="1049" t="str">
        <f t="shared" si="266"/>
        <v/>
      </c>
      <c r="AA1365" s="1049" t="str">
        <f t="shared" si="267"/>
        <v/>
      </c>
      <c r="AB1365" s="1050" t="str">
        <f t="shared" si="268"/>
        <v/>
      </c>
      <c r="AD1365" s="1052" t="str">
        <f t="shared" si="269"/>
        <v/>
      </c>
      <c r="AE1365" s="1053" t="str">
        <f t="shared" si="270"/>
        <v/>
      </c>
    </row>
    <row r="1366" spans="5:31" ht="12.75" customHeight="1">
      <c r="E1366" s="1083" t="str">
        <f t="shared" si="261"/>
        <v/>
      </c>
      <c r="H1366" s="1079" t="str">
        <f t="shared" si="262"/>
        <v/>
      </c>
      <c r="J1366" s="1117" t="str">
        <f>IF(D1366="","-",#REF!-D1366)</f>
        <v>-</v>
      </c>
      <c r="L1366" s="1041" t="str">
        <f t="shared" si="263"/>
        <v/>
      </c>
      <c r="W1366" s="1046" t="str">
        <f t="shared" si="264"/>
        <v/>
      </c>
      <c r="X1366" s="1047"/>
      <c r="Y1366" s="1146" t="str">
        <f t="shared" si="265"/>
        <v/>
      </c>
      <c r="Z1366" s="1049" t="str">
        <f t="shared" si="266"/>
        <v/>
      </c>
      <c r="AA1366" s="1049" t="str">
        <f t="shared" si="267"/>
        <v/>
      </c>
      <c r="AB1366" s="1050" t="str">
        <f t="shared" si="268"/>
        <v/>
      </c>
      <c r="AD1366" s="1052" t="str">
        <f t="shared" si="269"/>
        <v/>
      </c>
      <c r="AE1366" s="1053" t="str">
        <f t="shared" si="270"/>
        <v/>
      </c>
    </row>
    <row r="1367" spans="5:31" ht="12.75" customHeight="1">
      <c r="E1367" s="1083" t="str">
        <f t="shared" si="261"/>
        <v/>
      </c>
      <c r="H1367" s="1079" t="str">
        <f t="shared" si="262"/>
        <v/>
      </c>
      <c r="J1367" s="1117" t="str">
        <f>IF(D1367="","-",#REF!-D1367)</f>
        <v>-</v>
      </c>
      <c r="L1367" s="1041" t="str">
        <f t="shared" si="263"/>
        <v/>
      </c>
      <c r="W1367" s="1046" t="str">
        <f t="shared" si="264"/>
        <v/>
      </c>
      <c r="X1367" s="1047"/>
      <c r="Y1367" s="1146" t="str">
        <f t="shared" si="265"/>
        <v/>
      </c>
      <c r="Z1367" s="1049" t="str">
        <f t="shared" si="266"/>
        <v/>
      </c>
      <c r="AA1367" s="1049" t="str">
        <f t="shared" si="267"/>
        <v/>
      </c>
      <c r="AB1367" s="1050" t="str">
        <f t="shared" si="268"/>
        <v/>
      </c>
      <c r="AD1367" s="1052" t="str">
        <f t="shared" si="269"/>
        <v/>
      </c>
      <c r="AE1367" s="1053" t="str">
        <f t="shared" si="270"/>
        <v/>
      </c>
    </row>
    <row r="1368" spans="5:31" ht="12.75" customHeight="1">
      <c r="E1368" s="1083" t="str">
        <f t="shared" si="261"/>
        <v/>
      </c>
      <c r="H1368" s="1079" t="str">
        <f t="shared" si="262"/>
        <v/>
      </c>
      <c r="J1368" s="1117" t="str">
        <f>IF(D1368="","-",#REF!-D1368)</f>
        <v>-</v>
      </c>
      <c r="L1368" s="1041" t="str">
        <f t="shared" si="263"/>
        <v/>
      </c>
      <c r="W1368" s="1046" t="str">
        <f t="shared" si="264"/>
        <v/>
      </c>
      <c r="X1368" s="1047"/>
      <c r="Y1368" s="1146" t="str">
        <f t="shared" si="265"/>
        <v/>
      </c>
      <c r="Z1368" s="1049" t="str">
        <f t="shared" si="266"/>
        <v/>
      </c>
      <c r="AA1368" s="1049" t="str">
        <f t="shared" si="267"/>
        <v/>
      </c>
      <c r="AB1368" s="1050" t="str">
        <f t="shared" si="268"/>
        <v/>
      </c>
      <c r="AD1368" s="1052" t="str">
        <f t="shared" si="269"/>
        <v/>
      </c>
      <c r="AE1368" s="1053" t="str">
        <f t="shared" si="270"/>
        <v/>
      </c>
    </row>
    <row r="1369" spans="5:31" ht="12.75" customHeight="1">
      <c r="E1369" s="1083" t="str">
        <f t="shared" si="261"/>
        <v/>
      </c>
      <c r="H1369" s="1079" t="str">
        <f t="shared" si="262"/>
        <v/>
      </c>
      <c r="J1369" s="1117" t="str">
        <f>IF(D1369="","-",#REF!-D1369)</f>
        <v>-</v>
      </c>
      <c r="L1369" s="1041" t="str">
        <f t="shared" si="263"/>
        <v/>
      </c>
      <c r="W1369" s="1046" t="str">
        <f t="shared" si="264"/>
        <v/>
      </c>
      <c r="X1369" s="1047"/>
      <c r="Y1369" s="1146" t="str">
        <f t="shared" si="265"/>
        <v/>
      </c>
      <c r="Z1369" s="1049" t="str">
        <f t="shared" si="266"/>
        <v/>
      </c>
      <c r="AA1369" s="1049" t="str">
        <f t="shared" si="267"/>
        <v/>
      </c>
      <c r="AB1369" s="1050" t="str">
        <f t="shared" si="268"/>
        <v/>
      </c>
      <c r="AD1369" s="1052" t="str">
        <f t="shared" si="269"/>
        <v/>
      </c>
      <c r="AE1369" s="1053" t="str">
        <f t="shared" si="270"/>
        <v/>
      </c>
    </row>
    <row r="1370" spans="5:31" ht="12.75" customHeight="1">
      <c r="E1370" s="1083" t="str">
        <f t="shared" si="261"/>
        <v/>
      </c>
      <c r="H1370" s="1079" t="str">
        <f t="shared" si="262"/>
        <v/>
      </c>
      <c r="J1370" s="1117" t="str">
        <f>IF(D1370="","-",#REF!-D1370)</f>
        <v>-</v>
      </c>
      <c r="L1370" s="1041" t="str">
        <f t="shared" si="263"/>
        <v/>
      </c>
      <c r="W1370" s="1046" t="str">
        <f t="shared" si="264"/>
        <v/>
      </c>
      <c r="X1370" s="1047"/>
      <c r="Y1370" s="1146" t="str">
        <f t="shared" si="265"/>
        <v/>
      </c>
      <c r="Z1370" s="1049" t="str">
        <f t="shared" si="266"/>
        <v/>
      </c>
      <c r="AA1370" s="1049" t="str">
        <f t="shared" si="267"/>
        <v/>
      </c>
      <c r="AB1370" s="1050" t="str">
        <f t="shared" si="268"/>
        <v/>
      </c>
      <c r="AD1370" s="1052" t="str">
        <f t="shared" si="269"/>
        <v/>
      </c>
      <c r="AE1370" s="1053" t="str">
        <f t="shared" si="270"/>
        <v/>
      </c>
    </row>
    <row r="1371" spans="5:31" ht="12.75" customHeight="1">
      <c r="E1371" s="1083" t="str">
        <f t="shared" si="261"/>
        <v/>
      </c>
      <c r="H1371" s="1079" t="str">
        <f t="shared" si="262"/>
        <v/>
      </c>
      <c r="J1371" s="1117" t="str">
        <f>IF(D1371="","-",#REF!-D1371)</f>
        <v>-</v>
      </c>
      <c r="L1371" s="1041" t="str">
        <f t="shared" si="263"/>
        <v/>
      </c>
      <c r="W1371" s="1046" t="str">
        <f t="shared" si="264"/>
        <v/>
      </c>
      <c r="X1371" s="1047"/>
      <c r="Y1371" s="1146" t="str">
        <f t="shared" si="265"/>
        <v/>
      </c>
      <c r="Z1371" s="1049" t="str">
        <f t="shared" si="266"/>
        <v/>
      </c>
      <c r="AA1371" s="1049" t="str">
        <f t="shared" si="267"/>
        <v/>
      </c>
      <c r="AB1371" s="1050" t="str">
        <f t="shared" si="268"/>
        <v/>
      </c>
      <c r="AD1371" s="1052" t="str">
        <f t="shared" si="269"/>
        <v/>
      </c>
      <c r="AE1371" s="1053" t="str">
        <f t="shared" si="270"/>
        <v/>
      </c>
    </row>
    <row r="1372" spans="5:31" ht="12.75" customHeight="1">
      <c r="E1372" s="1083" t="str">
        <f t="shared" si="261"/>
        <v/>
      </c>
      <c r="H1372" s="1079" t="str">
        <f t="shared" si="262"/>
        <v/>
      </c>
      <c r="J1372" s="1117" t="str">
        <f>IF(D1372="","-",#REF!-D1372)</f>
        <v>-</v>
      </c>
      <c r="L1372" s="1041" t="str">
        <f t="shared" si="263"/>
        <v/>
      </c>
      <c r="W1372" s="1046" t="str">
        <f t="shared" si="264"/>
        <v/>
      </c>
      <c r="X1372" s="1047"/>
      <c r="Y1372" s="1146" t="str">
        <f t="shared" si="265"/>
        <v/>
      </c>
      <c r="Z1372" s="1049" t="str">
        <f t="shared" si="266"/>
        <v/>
      </c>
      <c r="AA1372" s="1049" t="str">
        <f t="shared" si="267"/>
        <v/>
      </c>
      <c r="AB1372" s="1050" t="str">
        <f t="shared" si="268"/>
        <v/>
      </c>
      <c r="AD1372" s="1052" t="str">
        <f t="shared" si="269"/>
        <v/>
      </c>
      <c r="AE1372" s="1053" t="str">
        <f t="shared" si="270"/>
        <v/>
      </c>
    </row>
    <row r="1373" spans="5:31" ht="12.75" customHeight="1">
      <c r="E1373" s="1083" t="str">
        <f t="shared" si="261"/>
        <v/>
      </c>
      <c r="H1373" s="1079" t="str">
        <f t="shared" si="262"/>
        <v/>
      </c>
      <c r="J1373" s="1117" t="str">
        <f>IF(D1373="","-",#REF!-D1373)</f>
        <v>-</v>
      </c>
      <c r="L1373" s="1041" t="str">
        <f t="shared" si="263"/>
        <v/>
      </c>
      <c r="W1373" s="1046" t="str">
        <f t="shared" si="264"/>
        <v/>
      </c>
      <c r="X1373" s="1047"/>
      <c r="Y1373" s="1146" t="str">
        <f t="shared" si="265"/>
        <v/>
      </c>
      <c r="Z1373" s="1049" t="str">
        <f t="shared" si="266"/>
        <v/>
      </c>
      <c r="AA1373" s="1049" t="str">
        <f t="shared" si="267"/>
        <v/>
      </c>
      <c r="AB1373" s="1050" t="str">
        <f t="shared" si="268"/>
        <v/>
      </c>
      <c r="AD1373" s="1052" t="str">
        <f t="shared" si="269"/>
        <v/>
      </c>
      <c r="AE1373" s="1053" t="str">
        <f t="shared" si="270"/>
        <v/>
      </c>
    </row>
    <row r="1374" spans="5:31" ht="12.75" customHeight="1">
      <c r="E1374" s="1083" t="str">
        <f t="shared" si="261"/>
        <v/>
      </c>
      <c r="H1374" s="1079" t="str">
        <f t="shared" si="262"/>
        <v/>
      </c>
      <c r="J1374" s="1117" t="str">
        <f>IF(D1374="","-",#REF!-D1374)</f>
        <v>-</v>
      </c>
      <c r="L1374" s="1041" t="str">
        <f t="shared" si="263"/>
        <v/>
      </c>
      <c r="W1374" s="1046" t="str">
        <f t="shared" si="264"/>
        <v/>
      </c>
      <c r="X1374" s="1047"/>
      <c r="Y1374" s="1146" t="str">
        <f t="shared" si="265"/>
        <v/>
      </c>
      <c r="Z1374" s="1049" t="str">
        <f t="shared" si="266"/>
        <v/>
      </c>
      <c r="AA1374" s="1049" t="str">
        <f t="shared" si="267"/>
        <v/>
      </c>
      <c r="AB1374" s="1050" t="str">
        <f t="shared" si="268"/>
        <v/>
      </c>
      <c r="AD1374" s="1052" t="str">
        <f t="shared" si="269"/>
        <v/>
      </c>
      <c r="AE1374" s="1053" t="str">
        <f t="shared" si="270"/>
        <v/>
      </c>
    </row>
    <row r="1375" spans="5:31" ht="12.75" customHeight="1">
      <c r="E1375" s="1083" t="str">
        <f t="shared" si="261"/>
        <v/>
      </c>
      <c r="H1375" s="1079" t="str">
        <f t="shared" si="262"/>
        <v/>
      </c>
      <c r="J1375" s="1117" t="str">
        <f>IF(D1375="","-",#REF!-D1375)</f>
        <v>-</v>
      </c>
      <c r="L1375" s="1041" t="str">
        <f t="shared" si="263"/>
        <v/>
      </c>
      <c r="W1375" s="1046" t="str">
        <f t="shared" si="264"/>
        <v/>
      </c>
      <c r="X1375" s="1047"/>
      <c r="Y1375" s="1146" t="str">
        <f t="shared" si="265"/>
        <v/>
      </c>
      <c r="Z1375" s="1049" t="str">
        <f t="shared" si="266"/>
        <v/>
      </c>
      <c r="AA1375" s="1049" t="str">
        <f t="shared" si="267"/>
        <v/>
      </c>
      <c r="AB1375" s="1050" t="str">
        <f t="shared" si="268"/>
        <v/>
      </c>
      <c r="AD1375" s="1052" t="str">
        <f t="shared" si="269"/>
        <v/>
      </c>
      <c r="AE1375" s="1053" t="str">
        <f t="shared" si="270"/>
        <v/>
      </c>
    </row>
    <row r="1376" spans="5:31" ht="12.75" customHeight="1">
      <c r="E1376" s="1083" t="str">
        <f t="shared" si="261"/>
        <v/>
      </c>
      <c r="H1376" s="1079" t="str">
        <f t="shared" si="262"/>
        <v/>
      </c>
      <c r="J1376" s="1117" t="str">
        <f>IF(D1376="","-",#REF!-D1376)</f>
        <v>-</v>
      </c>
      <c r="L1376" s="1041" t="str">
        <f t="shared" si="263"/>
        <v/>
      </c>
      <c r="W1376" s="1046" t="str">
        <f t="shared" si="264"/>
        <v/>
      </c>
      <c r="X1376" s="1047"/>
      <c r="Y1376" s="1146" t="str">
        <f t="shared" si="265"/>
        <v/>
      </c>
      <c r="Z1376" s="1049" t="str">
        <f t="shared" si="266"/>
        <v/>
      </c>
      <c r="AA1376" s="1049" t="str">
        <f t="shared" si="267"/>
        <v/>
      </c>
      <c r="AB1376" s="1050" t="str">
        <f t="shared" si="268"/>
        <v/>
      </c>
      <c r="AD1376" s="1052" t="str">
        <f t="shared" si="269"/>
        <v/>
      </c>
      <c r="AE1376" s="1053" t="str">
        <f t="shared" si="270"/>
        <v/>
      </c>
    </row>
    <row r="1377" spans="5:31" ht="12.75" customHeight="1">
      <c r="E1377" s="1083" t="str">
        <f t="shared" si="261"/>
        <v/>
      </c>
      <c r="H1377" s="1079" t="str">
        <f t="shared" si="262"/>
        <v/>
      </c>
      <c r="J1377" s="1117" t="str">
        <f>IF(D1377="","-",#REF!-D1377)</f>
        <v>-</v>
      </c>
      <c r="L1377" s="1041" t="str">
        <f t="shared" si="263"/>
        <v/>
      </c>
      <c r="W1377" s="1046" t="str">
        <f t="shared" si="264"/>
        <v/>
      </c>
      <c r="X1377" s="1047"/>
      <c r="Y1377" s="1146" t="str">
        <f t="shared" si="265"/>
        <v/>
      </c>
      <c r="Z1377" s="1049" t="str">
        <f t="shared" si="266"/>
        <v/>
      </c>
      <c r="AA1377" s="1049" t="str">
        <f t="shared" si="267"/>
        <v/>
      </c>
      <c r="AB1377" s="1050" t="str">
        <f t="shared" si="268"/>
        <v/>
      </c>
      <c r="AD1377" s="1052" t="str">
        <f t="shared" si="269"/>
        <v/>
      </c>
      <c r="AE1377" s="1053" t="str">
        <f t="shared" si="270"/>
        <v/>
      </c>
    </row>
    <row r="1378" spans="5:31" ht="12.75" customHeight="1">
      <c r="E1378" s="1083" t="str">
        <f t="shared" si="261"/>
        <v/>
      </c>
      <c r="H1378" s="1079" t="str">
        <f t="shared" si="262"/>
        <v/>
      </c>
      <c r="J1378" s="1117" t="str">
        <f>IF(D1378="","-",#REF!-D1378)</f>
        <v>-</v>
      </c>
      <c r="L1378" s="1041" t="str">
        <f t="shared" si="263"/>
        <v/>
      </c>
      <c r="W1378" s="1046" t="str">
        <f t="shared" si="264"/>
        <v/>
      </c>
      <c r="X1378" s="1047"/>
      <c r="Y1378" s="1146" t="str">
        <f t="shared" si="265"/>
        <v/>
      </c>
      <c r="Z1378" s="1049" t="str">
        <f t="shared" si="266"/>
        <v/>
      </c>
      <c r="AA1378" s="1049" t="str">
        <f t="shared" si="267"/>
        <v/>
      </c>
      <c r="AB1378" s="1050" t="str">
        <f t="shared" si="268"/>
        <v/>
      </c>
      <c r="AD1378" s="1052" t="str">
        <f t="shared" si="269"/>
        <v/>
      </c>
      <c r="AE1378" s="1053" t="str">
        <f t="shared" si="270"/>
        <v/>
      </c>
    </row>
    <row r="1379" spans="5:31" ht="12.75" customHeight="1">
      <c r="E1379" s="1083" t="str">
        <f t="shared" si="261"/>
        <v/>
      </c>
      <c r="H1379" s="1079" t="str">
        <f t="shared" si="262"/>
        <v/>
      </c>
      <c r="J1379" s="1117" t="str">
        <f>IF(D1379="","-",#REF!-D1379)</f>
        <v>-</v>
      </c>
      <c r="L1379" s="1041" t="str">
        <f t="shared" si="263"/>
        <v/>
      </c>
      <c r="W1379" s="1046" t="str">
        <f t="shared" si="264"/>
        <v/>
      </c>
      <c r="X1379" s="1047"/>
      <c r="Y1379" s="1146" t="str">
        <f t="shared" si="265"/>
        <v/>
      </c>
      <c r="Z1379" s="1049" t="str">
        <f t="shared" si="266"/>
        <v/>
      </c>
      <c r="AA1379" s="1049" t="str">
        <f t="shared" si="267"/>
        <v/>
      </c>
      <c r="AB1379" s="1050" t="str">
        <f t="shared" si="268"/>
        <v/>
      </c>
      <c r="AD1379" s="1052" t="str">
        <f t="shared" si="269"/>
        <v/>
      </c>
      <c r="AE1379" s="1053" t="str">
        <f t="shared" si="270"/>
        <v/>
      </c>
    </row>
    <row r="1380" spans="5:31" ht="12.75" customHeight="1">
      <c r="E1380" s="1083" t="str">
        <f t="shared" si="261"/>
        <v/>
      </c>
      <c r="H1380" s="1079" t="str">
        <f t="shared" si="262"/>
        <v/>
      </c>
      <c r="J1380" s="1117" t="str">
        <f>IF(D1380="","-",#REF!-D1380)</f>
        <v>-</v>
      </c>
      <c r="L1380" s="1041" t="str">
        <f t="shared" si="263"/>
        <v/>
      </c>
      <c r="W1380" s="1046" t="str">
        <f t="shared" si="264"/>
        <v/>
      </c>
      <c r="X1380" s="1047"/>
      <c r="Y1380" s="1146" t="str">
        <f t="shared" si="265"/>
        <v/>
      </c>
      <c r="Z1380" s="1049" t="str">
        <f t="shared" si="266"/>
        <v/>
      </c>
      <c r="AA1380" s="1049" t="str">
        <f t="shared" si="267"/>
        <v/>
      </c>
      <c r="AB1380" s="1050" t="str">
        <f t="shared" si="268"/>
        <v/>
      </c>
      <c r="AD1380" s="1052" t="str">
        <f t="shared" si="269"/>
        <v/>
      </c>
      <c r="AE1380" s="1053" t="str">
        <f t="shared" si="270"/>
        <v/>
      </c>
    </row>
    <row r="1381" spans="5:31" ht="12.75" customHeight="1">
      <c r="E1381" s="1083" t="str">
        <f t="shared" ref="E1381:E1444" si="271">IF(D1381="","",IF(F1381="paid",0,I1381-J1381))</f>
        <v/>
      </c>
      <c r="H1381" s="1079" t="str">
        <f t="shared" si="262"/>
        <v/>
      </c>
      <c r="J1381" s="1117" t="str">
        <f>IF(D1381="","-",#REF!-D1381)</f>
        <v>-</v>
      </c>
      <c r="L1381" s="1041" t="str">
        <f t="shared" si="263"/>
        <v/>
      </c>
      <c r="W1381" s="1046" t="str">
        <f t="shared" si="264"/>
        <v/>
      </c>
      <c r="X1381" s="1047"/>
      <c r="Y1381" s="1146" t="str">
        <f t="shared" si="265"/>
        <v/>
      </c>
      <c r="Z1381" s="1049" t="str">
        <f t="shared" si="266"/>
        <v/>
      </c>
      <c r="AA1381" s="1049" t="str">
        <f t="shared" si="267"/>
        <v/>
      </c>
      <c r="AB1381" s="1050" t="str">
        <f t="shared" si="268"/>
        <v/>
      </c>
      <c r="AD1381" s="1052" t="str">
        <f t="shared" si="269"/>
        <v/>
      </c>
      <c r="AE1381" s="1053" t="str">
        <f t="shared" si="270"/>
        <v/>
      </c>
    </row>
    <row r="1382" spans="5:31" ht="12.75" customHeight="1">
      <c r="E1382" s="1083" t="str">
        <f t="shared" si="271"/>
        <v/>
      </c>
      <c r="H1382" s="1079" t="str">
        <f t="shared" si="262"/>
        <v/>
      </c>
      <c r="J1382" s="1117" t="str">
        <f>IF(D1382="","-",#REF!-D1382)</f>
        <v>-</v>
      </c>
      <c r="L1382" s="1041" t="str">
        <f t="shared" si="263"/>
        <v/>
      </c>
      <c r="W1382" s="1046" t="str">
        <f t="shared" si="264"/>
        <v/>
      </c>
      <c r="X1382" s="1047"/>
      <c r="Y1382" s="1146" t="str">
        <f t="shared" si="265"/>
        <v/>
      </c>
      <c r="Z1382" s="1049" t="str">
        <f t="shared" si="266"/>
        <v/>
      </c>
      <c r="AA1382" s="1049" t="str">
        <f t="shared" si="267"/>
        <v/>
      </c>
      <c r="AB1382" s="1050" t="str">
        <f t="shared" si="268"/>
        <v/>
      </c>
      <c r="AD1382" s="1052" t="str">
        <f t="shared" si="269"/>
        <v/>
      </c>
      <c r="AE1382" s="1053" t="str">
        <f t="shared" si="270"/>
        <v/>
      </c>
    </row>
    <row r="1383" spans="5:31" ht="12.75" customHeight="1">
      <c r="E1383" s="1083" t="str">
        <f t="shared" si="271"/>
        <v/>
      </c>
      <c r="H1383" s="1079" t="str">
        <f t="shared" si="262"/>
        <v/>
      </c>
      <c r="J1383" s="1117" t="str">
        <f>IF(D1383="","-",#REF!-D1383)</f>
        <v>-</v>
      </c>
      <c r="L1383" s="1041" t="str">
        <f t="shared" si="263"/>
        <v/>
      </c>
      <c r="W1383" s="1046" t="str">
        <f t="shared" si="264"/>
        <v/>
      </c>
      <c r="X1383" s="1047"/>
      <c r="Y1383" s="1146" t="str">
        <f t="shared" si="265"/>
        <v/>
      </c>
      <c r="Z1383" s="1049" t="str">
        <f t="shared" si="266"/>
        <v/>
      </c>
      <c r="AA1383" s="1049" t="str">
        <f t="shared" si="267"/>
        <v/>
      </c>
      <c r="AB1383" s="1050" t="str">
        <f t="shared" si="268"/>
        <v/>
      </c>
      <c r="AD1383" s="1052" t="str">
        <f t="shared" si="269"/>
        <v/>
      </c>
      <c r="AE1383" s="1053" t="str">
        <f t="shared" si="270"/>
        <v/>
      </c>
    </row>
    <row r="1384" spans="5:31" ht="12.75" customHeight="1">
      <c r="E1384" s="1083" t="str">
        <f t="shared" si="271"/>
        <v/>
      </c>
      <c r="H1384" s="1079" t="str">
        <f t="shared" si="262"/>
        <v/>
      </c>
      <c r="J1384" s="1117" t="str">
        <f>IF(D1384="","-",#REF!-D1384)</f>
        <v>-</v>
      </c>
      <c r="L1384" s="1041" t="str">
        <f t="shared" si="263"/>
        <v/>
      </c>
      <c r="W1384" s="1046" t="str">
        <f t="shared" si="264"/>
        <v/>
      </c>
      <c r="X1384" s="1047"/>
      <c r="Y1384" s="1146" t="str">
        <f t="shared" si="265"/>
        <v/>
      </c>
      <c r="Z1384" s="1049" t="str">
        <f t="shared" si="266"/>
        <v/>
      </c>
      <c r="AA1384" s="1049" t="str">
        <f t="shared" si="267"/>
        <v/>
      </c>
      <c r="AB1384" s="1050" t="str">
        <f t="shared" si="268"/>
        <v/>
      </c>
      <c r="AD1384" s="1052" t="str">
        <f t="shared" si="269"/>
        <v/>
      </c>
      <c r="AE1384" s="1053" t="str">
        <f t="shared" si="270"/>
        <v/>
      </c>
    </row>
    <row r="1385" spans="5:31" ht="12.75" customHeight="1">
      <c r="E1385" s="1083" t="str">
        <f t="shared" si="271"/>
        <v/>
      </c>
      <c r="H1385" s="1079" t="str">
        <f t="shared" si="262"/>
        <v/>
      </c>
      <c r="J1385" s="1117" t="str">
        <f>IF(D1385="","-",#REF!-D1385)</f>
        <v>-</v>
      </c>
      <c r="L1385" s="1041" t="str">
        <f t="shared" si="263"/>
        <v/>
      </c>
      <c r="W1385" s="1046" t="str">
        <f t="shared" si="264"/>
        <v/>
      </c>
      <c r="X1385" s="1047"/>
      <c r="Y1385" s="1146" t="str">
        <f t="shared" si="265"/>
        <v/>
      </c>
      <c r="Z1385" s="1049" t="str">
        <f t="shared" si="266"/>
        <v/>
      </c>
      <c r="AA1385" s="1049" t="str">
        <f t="shared" si="267"/>
        <v/>
      </c>
      <c r="AB1385" s="1050" t="str">
        <f t="shared" si="268"/>
        <v/>
      </c>
      <c r="AD1385" s="1052" t="str">
        <f t="shared" si="269"/>
        <v/>
      </c>
      <c r="AE1385" s="1053" t="str">
        <f t="shared" si="270"/>
        <v/>
      </c>
    </row>
    <row r="1386" spans="5:31" ht="12.75" customHeight="1">
      <c r="E1386" s="1083" t="str">
        <f t="shared" si="271"/>
        <v/>
      </c>
      <c r="H1386" s="1079" t="str">
        <f t="shared" si="262"/>
        <v/>
      </c>
      <c r="J1386" s="1117" t="str">
        <f>IF(D1386="","-",#REF!-D1386)</f>
        <v>-</v>
      </c>
      <c r="L1386" s="1041" t="str">
        <f t="shared" si="263"/>
        <v/>
      </c>
      <c r="W1386" s="1046" t="str">
        <f t="shared" si="264"/>
        <v/>
      </c>
      <c r="X1386" s="1047"/>
      <c r="Y1386" s="1146" t="str">
        <f t="shared" si="265"/>
        <v/>
      </c>
      <c r="Z1386" s="1049" t="str">
        <f t="shared" si="266"/>
        <v/>
      </c>
      <c r="AA1386" s="1049" t="str">
        <f t="shared" si="267"/>
        <v/>
      </c>
      <c r="AB1386" s="1050" t="str">
        <f t="shared" si="268"/>
        <v/>
      </c>
      <c r="AD1386" s="1052" t="str">
        <f t="shared" si="269"/>
        <v/>
      </c>
      <c r="AE1386" s="1053" t="str">
        <f t="shared" si="270"/>
        <v/>
      </c>
    </row>
    <row r="1387" spans="5:31" ht="12.75" customHeight="1">
      <c r="E1387" s="1083" t="str">
        <f t="shared" si="271"/>
        <v/>
      </c>
      <c r="H1387" s="1079" t="str">
        <f t="shared" si="262"/>
        <v/>
      </c>
      <c r="J1387" s="1117" t="str">
        <f>IF(D1387="","-",#REF!-D1387)</f>
        <v>-</v>
      </c>
      <c r="L1387" s="1041" t="str">
        <f t="shared" si="263"/>
        <v/>
      </c>
      <c r="W1387" s="1046" t="str">
        <f t="shared" si="264"/>
        <v/>
      </c>
      <c r="X1387" s="1047"/>
      <c r="Y1387" s="1146" t="str">
        <f t="shared" si="265"/>
        <v/>
      </c>
      <c r="Z1387" s="1049" t="str">
        <f t="shared" si="266"/>
        <v/>
      </c>
      <c r="AA1387" s="1049" t="str">
        <f t="shared" si="267"/>
        <v/>
      </c>
      <c r="AB1387" s="1050" t="str">
        <f t="shared" si="268"/>
        <v/>
      </c>
      <c r="AD1387" s="1052" t="str">
        <f t="shared" si="269"/>
        <v/>
      </c>
      <c r="AE1387" s="1053" t="str">
        <f t="shared" si="270"/>
        <v/>
      </c>
    </row>
    <row r="1388" spans="5:31" ht="12.75" customHeight="1">
      <c r="E1388" s="1083" t="str">
        <f t="shared" si="271"/>
        <v/>
      </c>
      <c r="H1388" s="1079" t="str">
        <f t="shared" si="262"/>
        <v/>
      </c>
      <c r="J1388" s="1117" t="str">
        <f>IF(D1388="","-",#REF!-D1388)</f>
        <v>-</v>
      </c>
      <c r="L1388" s="1041" t="str">
        <f t="shared" si="263"/>
        <v/>
      </c>
      <c r="W1388" s="1046" t="str">
        <f t="shared" si="264"/>
        <v/>
      </c>
      <c r="X1388" s="1047"/>
      <c r="Y1388" s="1146" t="str">
        <f t="shared" si="265"/>
        <v/>
      </c>
      <c r="Z1388" s="1049" t="str">
        <f t="shared" si="266"/>
        <v/>
      </c>
      <c r="AA1388" s="1049" t="str">
        <f t="shared" si="267"/>
        <v/>
      </c>
      <c r="AB1388" s="1050" t="str">
        <f t="shared" si="268"/>
        <v/>
      </c>
      <c r="AD1388" s="1052" t="str">
        <f t="shared" si="269"/>
        <v/>
      </c>
      <c r="AE1388" s="1053" t="str">
        <f t="shared" si="270"/>
        <v/>
      </c>
    </row>
    <row r="1389" spans="5:31" ht="12.75" customHeight="1">
      <c r="E1389" s="1083" t="str">
        <f t="shared" si="271"/>
        <v/>
      </c>
      <c r="H1389" s="1079" t="str">
        <f t="shared" si="262"/>
        <v/>
      </c>
      <c r="J1389" s="1117" t="str">
        <f>IF(D1389="","-",#REF!-D1389)</f>
        <v>-</v>
      </c>
      <c r="L1389" s="1041" t="str">
        <f t="shared" si="263"/>
        <v/>
      </c>
      <c r="W1389" s="1046" t="str">
        <f t="shared" si="264"/>
        <v/>
      </c>
      <c r="X1389" s="1047"/>
      <c r="Y1389" s="1146" t="str">
        <f t="shared" si="265"/>
        <v/>
      </c>
      <c r="Z1389" s="1049" t="str">
        <f t="shared" si="266"/>
        <v/>
      </c>
      <c r="AA1389" s="1049" t="str">
        <f t="shared" si="267"/>
        <v/>
      </c>
      <c r="AB1389" s="1050" t="str">
        <f t="shared" si="268"/>
        <v/>
      </c>
      <c r="AD1389" s="1052" t="str">
        <f t="shared" si="269"/>
        <v/>
      </c>
      <c r="AE1389" s="1053" t="str">
        <f t="shared" si="270"/>
        <v/>
      </c>
    </row>
    <row r="1390" spans="5:31" ht="12.75" customHeight="1">
      <c r="E1390" s="1083" t="str">
        <f t="shared" si="271"/>
        <v/>
      </c>
      <c r="H1390" s="1079" t="str">
        <f t="shared" si="262"/>
        <v/>
      </c>
      <c r="J1390" s="1117" t="str">
        <f>IF(D1390="","-",#REF!-D1390)</f>
        <v>-</v>
      </c>
      <c r="L1390" s="1041" t="str">
        <f t="shared" si="263"/>
        <v/>
      </c>
      <c r="W1390" s="1046" t="str">
        <f t="shared" si="264"/>
        <v/>
      </c>
      <c r="X1390" s="1047"/>
      <c r="Y1390" s="1146" t="str">
        <f t="shared" si="265"/>
        <v/>
      </c>
      <c r="Z1390" s="1049" t="str">
        <f t="shared" si="266"/>
        <v/>
      </c>
      <c r="AA1390" s="1049" t="str">
        <f t="shared" si="267"/>
        <v/>
      </c>
      <c r="AB1390" s="1050" t="str">
        <f t="shared" si="268"/>
        <v/>
      </c>
      <c r="AD1390" s="1052" t="str">
        <f t="shared" si="269"/>
        <v/>
      </c>
      <c r="AE1390" s="1053" t="str">
        <f t="shared" si="270"/>
        <v/>
      </c>
    </row>
    <row r="1391" spans="5:31" ht="12.75" customHeight="1">
      <c r="E1391" s="1083" t="str">
        <f t="shared" si="271"/>
        <v/>
      </c>
      <c r="H1391" s="1079" t="str">
        <f t="shared" si="262"/>
        <v/>
      </c>
      <c r="J1391" s="1117" t="str">
        <f>IF(D1391="","-",#REF!-D1391)</f>
        <v>-</v>
      </c>
      <c r="L1391" s="1041" t="str">
        <f t="shared" si="263"/>
        <v/>
      </c>
      <c r="W1391" s="1046" t="str">
        <f t="shared" si="264"/>
        <v/>
      </c>
      <c r="X1391" s="1047"/>
      <c r="Y1391" s="1146" t="str">
        <f t="shared" si="265"/>
        <v/>
      </c>
      <c r="Z1391" s="1049" t="str">
        <f t="shared" si="266"/>
        <v/>
      </c>
      <c r="AA1391" s="1049" t="str">
        <f t="shared" si="267"/>
        <v/>
      </c>
      <c r="AB1391" s="1050" t="str">
        <f t="shared" si="268"/>
        <v/>
      </c>
      <c r="AD1391" s="1052" t="str">
        <f t="shared" si="269"/>
        <v/>
      </c>
      <c r="AE1391" s="1053" t="str">
        <f t="shared" si="270"/>
        <v/>
      </c>
    </row>
    <row r="1392" spans="5:31" ht="12.75" customHeight="1">
      <c r="E1392" s="1083" t="str">
        <f t="shared" si="271"/>
        <v/>
      </c>
      <c r="H1392" s="1079" t="str">
        <f t="shared" si="262"/>
        <v/>
      </c>
      <c r="J1392" s="1117" t="str">
        <f>IF(D1392="","-",#REF!-D1392)</f>
        <v>-</v>
      </c>
      <c r="L1392" s="1041" t="str">
        <f t="shared" si="263"/>
        <v/>
      </c>
      <c r="W1392" s="1046" t="str">
        <f t="shared" si="264"/>
        <v/>
      </c>
      <c r="X1392" s="1047"/>
      <c r="Y1392" s="1146" t="str">
        <f t="shared" si="265"/>
        <v/>
      </c>
      <c r="Z1392" s="1049" t="str">
        <f t="shared" si="266"/>
        <v/>
      </c>
      <c r="AA1392" s="1049" t="str">
        <f t="shared" si="267"/>
        <v/>
      </c>
      <c r="AB1392" s="1050" t="str">
        <f t="shared" si="268"/>
        <v/>
      </c>
      <c r="AD1392" s="1052" t="str">
        <f t="shared" si="269"/>
        <v/>
      </c>
      <c r="AE1392" s="1053" t="str">
        <f t="shared" si="270"/>
        <v/>
      </c>
    </row>
    <row r="1393" spans="5:31" ht="12.75" customHeight="1">
      <c r="E1393" s="1083" t="str">
        <f t="shared" si="271"/>
        <v/>
      </c>
      <c r="H1393" s="1079" t="str">
        <f t="shared" si="262"/>
        <v/>
      </c>
      <c r="J1393" s="1117" t="str">
        <f>IF(D1393="","-",#REF!-D1393)</f>
        <v>-</v>
      </c>
      <c r="L1393" s="1041" t="str">
        <f t="shared" si="263"/>
        <v/>
      </c>
      <c r="W1393" s="1046" t="str">
        <f t="shared" si="264"/>
        <v/>
      </c>
      <c r="X1393" s="1047"/>
      <c r="Y1393" s="1146" t="str">
        <f t="shared" si="265"/>
        <v/>
      </c>
      <c r="Z1393" s="1049" t="str">
        <f t="shared" si="266"/>
        <v/>
      </c>
      <c r="AA1393" s="1049" t="str">
        <f t="shared" si="267"/>
        <v/>
      </c>
      <c r="AB1393" s="1050" t="str">
        <f t="shared" si="268"/>
        <v/>
      </c>
      <c r="AD1393" s="1052" t="str">
        <f t="shared" si="269"/>
        <v/>
      </c>
      <c r="AE1393" s="1053" t="str">
        <f t="shared" si="270"/>
        <v/>
      </c>
    </row>
    <row r="1394" spans="5:31" ht="12.75" customHeight="1">
      <c r="E1394" s="1083" t="str">
        <f t="shared" si="271"/>
        <v/>
      </c>
      <c r="H1394" s="1079" t="str">
        <f t="shared" si="262"/>
        <v/>
      </c>
      <c r="J1394" s="1117" t="str">
        <f>IF(D1394="","-",#REF!-D1394)</f>
        <v>-</v>
      </c>
      <c r="L1394" s="1041" t="str">
        <f t="shared" si="263"/>
        <v/>
      </c>
      <c r="W1394" s="1046" t="str">
        <f t="shared" si="264"/>
        <v/>
      </c>
      <c r="X1394" s="1047"/>
      <c r="Y1394" s="1146" t="str">
        <f t="shared" si="265"/>
        <v/>
      </c>
      <c r="Z1394" s="1049" t="str">
        <f t="shared" si="266"/>
        <v/>
      </c>
      <c r="AA1394" s="1049" t="str">
        <f t="shared" si="267"/>
        <v/>
      </c>
      <c r="AB1394" s="1050" t="str">
        <f t="shared" si="268"/>
        <v/>
      </c>
      <c r="AD1394" s="1052" t="str">
        <f t="shared" si="269"/>
        <v/>
      </c>
      <c r="AE1394" s="1053" t="str">
        <f t="shared" si="270"/>
        <v/>
      </c>
    </row>
    <row r="1395" spans="5:31" ht="12.75" customHeight="1">
      <c r="E1395" s="1083" t="str">
        <f t="shared" si="271"/>
        <v/>
      </c>
      <c r="H1395" s="1079" t="str">
        <f t="shared" si="262"/>
        <v/>
      </c>
      <c r="J1395" s="1117" t="str">
        <f>IF(D1395="","-",#REF!-D1395)</f>
        <v>-</v>
      </c>
      <c r="L1395" s="1041" t="str">
        <f t="shared" si="263"/>
        <v/>
      </c>
      <c r="W1395" s="1046" t="str">
        <f t="shared" si="264"/>
        <v/>
      </c>
      <c r="X1395" s="1047"/>
      <c r="Y1395" s="1146" t="str">
        <f t="shared" si="265"/>
        <v/>
      </c>
      <c r="Z1395" s="1049" t="str">
        <f t="shared" si="266"/>
        <v/>
      </c>
      <c r="AA1395" s="1049" t="str">
        <f t="shared" si="267"/>
        <v/>
      </c>
      <c r="AB1395" s="1050" t="str">
        <f t="shared" si="268"/>
        <v/>
      </c>
      <c r="AD1395" s="1052" t="str">
        <f t="shared" si="269"/>
        <v/>
      </c>
      <c r="AE1395" s="1053" t="str">
        <f t="shared" si="270"/>
        <v/>
      </c>
    </row>
    <row r="1396" spans="5:31" ht="12.75" customHeight="1">
      <c r="E1396" s="1083" t="str">
        <f t="shared" si="271"/>
        <v/>
      </c>
      <c r="H1396" s="1079" t="str">
        <f t="shared" si="262"/>
        <v/>
      </c>
      <c r="J1396" s="1117" t="str">
        <f>IF(D1396="","-",#REF!-D1396)</f>
        <v>-</v>
      </c>
      <c r="L1396" s="1041" t="str">
        <f t="shared" si="263"/>
        <v/>
      </c>
      <c r="W1396" s="1046" t="str">
        <f t="shared" si="264"/>
        <v/>
      </c>
      <c r="X1396" s="1047"/>
      <c r="Y1396" s="1146" t="str">
        <f t="shared" si="265"/>
        <v/>
      </c>
      <c r="Z1396" s="1049" t="str">
        <f t="shared" si="266"/>
        <v/>
      </c>
      <c r="AA1396" s="1049" t="str">
        <f t="shared" si="267"/>
        <v/>
      </c>
      <c r="AB1396" s="1050" t="str">
        <f t="shared" si="268"/>
        <v/>
      </c>
      <c r="AD1396" s="1052" t="str">
        <f t="shared" si="269"/>
        <v/>
      </c>
      <c r="AE1396" s="1053" t="str">
        <f t="shared" si="270"/>
        <v/>
      </c>
    </row>
    <row r="1397" spans="5:31" ht="12.75" customHeight="1">
      <c r="E1397" s="1083" t="str">
        <f t="shared" si="271"/>
        <v/>
      </c>
      <c r="H1397" s="1079" t="str">
        <f t="shared" si="262"/>
        <v/>
      </c>
      <c r="J1397" s="1117" t="str">
        <f>IF(D1397="","-",#REF!-D1397)</f>
        <v>-</v>
      </c>
      <c r="L1397" s="1041" t="str">
        <f t="shared" si="263"/>
        <v/>
      </c>
      <c r="W1397" s="1046" t="str">
        <f t="shared" si="264"/>
        <v/>
      </c>
      <c r="X1397" s="1047"/>
      <c r="Y1397" s="1146" t="str">
        <f t="shared" si="265"/>
        <v/>
      </c>
      <c r="Z1397" s="1049" t="str">
        <f t="shared" si="266"/>
        <v/>
      </c>
      <c r="AA1397" s="1049" t="str">
        <f t="shared" si="267"/>
        <v/>
      </c>
      <c r="AB1397" s="1050" t="str">
        <f t="shared" si="268"/>
        <v/>
      </c>
      <c r="AD1397" s="1052" t="str">
        <f t="shared" si="269"/>
        <v/>
      </c>
      <c r="AE1397" s="1053" t="str">
        <f t="shared" si="270"/>
        <v/>
      </c>
    </row>
    <row r="1398" spans="5:31" ht="12.75" customHeight="1">
      <c r="E1398" s="1083" t="str">
        <f t="shared" si="271"/>
        <v/>
      </c>
      <c r="H1398" s="1079" t="str">
        <f t="shared" si="262"/>
        <v/>
      </c>
      <c r="J1398" s="1117" t="str">
        <f>IF(D1398="","-",#REF!-D1398)</f>
        <v>-</v>
      </c>
      <c r="L1398" s="1041" t="str">
        <f t="shared" si="263"/>
        <v/>
      </c>
      <c r="W1398" s="1046" t="str">
        <f t="shared" si="264"/>
        <v/>
      </c>
      <c r="X1398" s="1047"/>
      <c r="Y1398" s="1146" t="str">
        <f t="shared" si="265"/>
        <v/>
      </c>
      <c r="Z1398" s="1049" t="str">
        <f t="shared" si="266"/>
        <v/>
      </c>
      <c r="AA1398" s="1049" t="str">
        <f t="shared" si="267"/>
        <v/>
      </c>
      <c r="AB1398" s="1050" t="str">
        <f t="shared" si="268"/>
        <v/>
      </c>
      <c r="AD1398" s="1052" t="str">
        <f t="shared" si="269"/>
        <v/>
      </c>
      <c r="AE1398" s="1053" t="str">
        <f t="shared" si="270"/>
        <v/>
      </c>
    </row>
    <row r="1399" spans="5:31" ht="12.75" customHeight="1">
      <c r="E1399" s="1083" t="str">
        <f t="shared" si="271"/>
        <v/>
      </c>
      <c r="H1399" s="1079" t="str">
        <f t="shared" si="262"/>
        <v/>
      </c>
      <c r="J1399" s="1117" t="str">
        <f>IF(D1399="","-",#REF!-D1399)</f>
        <v>-</v>
      </c>
      <c r="L1399" s="1041" t="str">
        <f t="shared" si="263"/>
        <v/>
      </c>
      <c r="W1399" s="1046" t="str">
        <f t="shared" si="264"/>
        <v/>
      </c>
      <c r="X1399" s="1047"/>
      <c r="Y1399" s="1146" t="str">
        <f t="shared" si="265"/>
        <v/>
      </c>
      <c r="Z1399" s="1049" t="str">
        <f t="shared" si="266"/>
        <v/>
      </c>
      <c r="AA1399" s="1049" t="str">
        <f t="shared" si="267"/>
        <v/>
      </c>
      <c r="AB1399" s="1050" t="str">
        <f t="shared" si="268"/>
        <v/>
      </c>
      <c r="AD1399" s="1052" t="str">
        <f t="shared" si="269"/>
        <v/>
      </c>
      <c r="AE1399" s="1053" t="str">
        <f t="shared" si="270"/>
        <v/>
      </c>
    </row>
    <row r="1400" spans="5:31" ht="12.75" customHeight="1">
      <c r="E1400" s="1083" t="str">
        <f t="shared" si="271"/>
        <v/>
      </c>
      <c r="H1400" s="1079" t="str">
        <f t="shared" si="262"/>
        <v/>
      </c>
      <c r="J1400" s="1117" t="str">
        <f>IF(D1400="","-",#REF!-D1400)</f>
        <v>-</v>
      </c>
      <c r="L1400" s="1041" t="str">
        <f t="shared" si="263"/>
        <v/>
      </c>
      <c r="W1400" s="1046" t="str">
        <f t="shared" si="264"/>
        <v/>
      </c>
      <c r="X1400" s="1047"/>
      <c r="Y1400" s="1146" t="str">
        <f t="shared" si="265"/>
        <v/>
      </c>
      <c r="Z1400" s="1049" t="str">
        <f t="shared" si="266"/>
        <v/>
      </c>
      <c r="AA1400" s="1049" t="str">
        <f t="shared" si="267"/>
        <v/>
      </c>
      <c r="AB1400" s="1050" t="str">
        <f t="shared" si="268"/>
        <v/>
      </c>
      <c r="AD1400" s="1052" t="str">
        <f t="shared" si="269"/>
        <v/>
      </c>
      <c r="AE1400" s="1053" t="str">
        <f t="shared" si="270"/>
        <v/>
      </c>
    </row>
    <row r="1401" spans="5:31" ht="12.75" customHeight="1">
      <c r="E1401" s="1083" t="str">
        <f t="shared" si="271"/>
        <v/>
      </c>
      <c r="H1401" s="1079" t="str">
        <f t="shared" si="262"/>
        <v/>
      </c>
      <c r="J1401" s="1117" t="str">
        <f>IF(D1401="","-",#REF!-D1401)</f>
        <v>-</v>
      </c>
      <c r="L1401" s="1041" t="str">
        <f t="shared" si="263"/>
        <v/>
      </c>
      <c r="W1401" s="1046" t="str">
        <f t="shared" si="264"/>
        <v/>
      </c>
      <c r="X1401" s="1047"/>
      <c r="Y1401" s="1146" t="str">
        <f t="shared" si="265"/>
        <v/>
      </c>
      <c r="Z1401" s="1049" t="str">
        <f t="shared" si="266"/>
        <v/>
      </c>
      <c r="AA1401" s="1049" t="str">
        <f t="shared" si="267"/>
        <v/>
      </c>
      <c r="AB1401" s="1050" t="str">
        <f t="shared" si="268"/>
        <v/>
      </c>
      <c r="AD1401" s="1052" t="str">
        <f t="shared" si="269"/>
        <v/>
      </c>
      <c r="AE1401" s="1053" t="str">
        <f t="shared" si="270"/>
        <v/>
      </c>
    </row>
    <row r="1402" spans="5:31" ht="12.75" customHeight="1">
      <c r="E1402" s="1083" t="str">
        <f t="shared" si="271"/>
        <v/>
      </c>
      <c r="H1402" s="1079" t="str">
        <f t="shared" si="262"/>
        <v/>
      </c>
      <c r="J1402" s="1117" t="str">
        <f>IF(D1402="","-",#REF!-D1402)</f>
        <v>-</v>
      </c>
      <c r="L1402" s="1041" t="str">
        <f t="shared" si="263"/>
        <v/>
      </c>
      <c r="W1402" s="1046" t="str">
        <f t="shared" si="264"/>
        <v/>
      </c>
      <c r="X1402" s="1047"/>
      <c r="Y1402" s="1146" t="str">
        <f t="shared" si="265"/>
        <v/>
      </c>
      <c r="Z1402" s="1049" t="str">
        <f t="shared" si="266"/>
        <v/>
      </c>
      <c r="AA1402" s="1049" t="str">
        <f t="shared" si="267"/>
        <v/>
      </c>
      <c r="AB1402" s="1050" t="str">
        <f t="shared" si="268"/>
        <v/>
      </c>
      <c r="AD1402" s="1052" t="str">
        <f t="shared" si="269"/>
        <v/>
      </c>
      <c r="AE1402" s="1053" t="str">
        <f t="shared" si="270"/>
        <v/>
      </c>
    </row>
    <row r="1403" spans="5:31" ht="12.75" customHeight="1">
      <c r="E1403" s="1083" t="str">
        <f t="shared" si="271"/>
        <v/>
      </c>
      <c r="H1403" s="1079" t="str">
        <f t="shared" si="262"/>
        <v/>
      </c>
      <c r="J1403" s="1117" t="str">
        <f>IF(D1403="","-",#REF!-D1403)</f>
        <v>-</v>
      </c>
      <c r="L1403" s="1041" t="str">
        <f t="shared" si="263"/>
        <v/>
      </c>
      <c r="W1403" s="1046" t="str">
        <f t="shared" si="264"/>
        <v/>
      </c>
      <c r="X1403" s="1047"/>
      <c r="Y1403" s="1146" t="str">
        <f t="shared" si="265"/>
        <v/>
      </c>
      <c r="Z1403" s="1049" t="str">
        <f t="shared" si="266"/>
        <v/>
      </c>
      <c r="AA1403" s="1049" t="str">
        <f t="shared" si="267"/>
        <v/>
      </c>
      <c r="AB1403" s="1050" t="str">
        <f t="shared" si="268"/>
        <v/>
      </c>
      <c r="AD1403" s="1052" t="str">
        <f t="shared" si="269"/>
        <v/>
      </c>
      <c r="AE1403" s="1053" t="str">
        <f t="shared" si="270"/>
        <v/>
      </c>
    </row>
    <row r="1404" spans="5:31" ht="12.75" customHeight="1">
      <c r="E1404" s="1083" t="str">
        <f t="shared" si="271"/>
        <v/>
      </c>
      <c r="H1404" s="1079" t="str">
        <f t="shared" si="262"/>
        <v/>
      </c>
      <c r="J1404" s="1117" t="str">
        <f>IF(D1404="","-",#REF!-D1404)</f>
        <v>-</v>
      </c>
      <c r="L1404" s="1041" t="str">
        <f t="shared" si="263"/>
        <v/>
      </c>
      <c r="W1404" s="1046" t="str">
        <f t="shared" si="264"/>
        <v/>
      </c>
      <c r="X1404" s="1047"/>
      <c r="Y1404" s="1146" t="str">
        <f t="shared" si="265"/>
        <v/>
      </c>
      <c r="Z1404" s="1049" t="str">
        <f t="shared" si="266"/>
        <v/>
      </c>
      <c r="AA1404" s="1049" t="str">
        <f t="shared" si="267"/>
        <v/>
      </c>
      <c r="AB1404" s="1050" t="str">
        <f t="shared" si="268"/>
        <v/>
      </c>
      <c r="AD1404" s="1052" t="str">
        <f t="shared" si="269"/>
        <v/>
      </c>
      <c r="AE1404" s="1053" t="str">
        <f t="shared" si="270"/>
        <v/>
      </c>
    </row>
    <row r="1405" spans="5:31" ht="12.75" customHeight="1">
      <c r="E1405" s="1083" t="str">
        <f t="shared" si="271"/>
        <v/>
      </c>
      <c r="H1405" s="1079" t="str">
        <f t="shared" si="262"/>
        <v/>
      </c>
      <c r="J1405" s="1117" t="str">
        <f>IF(D1405="","-",#REF!-D1405)</f>
        <v>-</v>
      </c>
      <c r="L1405" s="1041" t="str">
        <f t="shared" si="263"/>
        <v/>
      </c>
      <c r="W1405" s="1046" t="str">
        <f t="shared" si="264"/>
        <v/>
      </c>
      <c r="X1405" s="1047"/>
      <c r="Y1405" s="1146" t="str">
        <f t="shared" si="265"/>
        <v/>
      </c>
      <c r="Z1405" s="1049" t="str">
        <f t="shared" si="266"/>
        <v/>
      </c>
      <c r="AA1405" s="1049" t="str">
        <f t="shared" si="267"/>
        <v/>
      </c>
      <c r="AB1405" s="1050" t="str">
        <f t="shared" si="268"/>
        <v/>
      </c>
      <c r="AD1405" s="1052" t="str">
        <f t="shared" si="269"/>
        <v/>
      </c>
      <c r="AE1405" s="1053" t="str">
        <f t="shared" si="270"/>
        <v/>
      </c>
    </row>
    <row r="1406" spans="5:31" ht="12.75" customHeight="1">
      <c r="E1406" s="1083" t="str">
        <f t="shared" si="271"/>
        <v/>
      </c>
      <c r="H1406" s="1079" t="str">
        <f t="shared" si="262"/>
        <v/>
      </c>
      <c r="J1406" s="1117" t="str">
        <f>IF(D1406="","-",#REF!-D1406)</f>
        <v>-</v>
      </c>
      <c r="L1406" s="1041" t="str">
        <f t="shared" si="263"/>
        <v/>
      </c>
      <c r="W1406" s="1046" t="str">
        <f t="shared" si="264"/>
        <v/>
      </c>
      <c r="X1406" s="1047"/>
      <c r="Y1406" s="1146" t="str">
        <f t="shared" si="265"/>
        <v/>
      </c>
      <c r="Z1406" s="1049" t="str">
        <f t="shared" si="266"/>
        <v/>
      </c>
      <c r="AA1406" s="1049" t="str">
        <f t="shared" si="267"/>
        <v/>
      </c>
      <c r="AB1406" s="1050" t="str">
        <f t="shared" si="268"/>
        <v/>
      </c>
      <c r="AD1406" s="1052" t="str">
        <f t="shared" si="269"/>
        <v/>
      </c>
      <c r="AE1406" s="1053" t="str">
        <f t="shared" si="270"/>
        <v/>
      </c>
    </row>
    <row r="1407" spans="5:31" ht="12.75" customHeight="1">
      <c r="E1407" s="1083" t="str">
        <f t="shared" si="271"/>
        <v/>
      </c>
      <c r="H1407" s="1079" t="str">
        <f t="shared" si="262"/>
        <v/>
      </c>
      <c r="J1407" s="1117" t="str">
        <f>IF(D1407="","-",#REF!-D1407)</f>
        <v>-</v>
      </c>
      <c r="L1407" s="1041" t="str">
        <f t="shared" si="263"/>
        <v/>
      </c>
      <c r="W1407" s="1046" t="str">
        <f t="shared" si="264"/>
        <v/>
      </c>
      <c r="X1407" s="1047"/>
      <c r="Y1407" s="1146" t="str">
        <f t="shared" si="265"/>
        <v/>
      </c>
      <c r="Z1407" s="1049" t="str">
        <f t="shared" si="266"/>
        <v/>
      </c>
      <c r="AA1407" s="1049" t="str">
        <f t="shared" si="267"/>
        <v/>
      </c>
      <c r="AB1407" s="1050" t="str">
        <f t="shared" si="268"/>
        <v/>
      </c>
      <c r="AD1407" s="1052" t="str">
        <f t="shared" si="269"/>
        <v/>
      </c>
      <c r="AE1407" s="1053" t="str">
        <f t="shared" si="270"/>
        <v/>
      </c>
    </row>
    <row r="1408" spans="5:31" ht="12.75" customHeight="1">
      <c r="E1408" s="1083" t="str">
        <f t="shared" si="271"/>
        <v/>
      </c>
      <c r="H1408" s="1079" t="str">
        <f t="shared" si="262"/>
        <v/>
      </c>
      <c r="J1408" s="1117" t="str">
        <f>IF(D1408="","-",#REF!-D1408)</f>
        <v>-</v>
      </c>
      <c r="L1408" s="1041" t="str">
        <f t="shared" si="263"/>
        <v/>
      </c>
      <c r="W1408" s="1046" t="str">
        <f t="shared" si="264"/>
        <v/>
      </c>
      <c r="X1408" s="1047"/>
      <c r="Y1408" s="1146" t="str">
        <f t="shared" si="265"/>
        <v/>
      </c>
      <c r="Z1408" s="1049" t="str">
        <f t="shared" si="266"/>
        <v/>
      </c>
      <c r="AA1408" s="1049" t="str">
        <f t="shared" si="267"/>
        <v/>
      </c>
      <c r="AB1408" s="1050" t="str">
        <f t="shared" si="268"/>
        <v/>
      </c>
      <c r="AD1408" s="1052" t="str">
        <f t="shared" si="269"/>
        <v/>
      </c>
      <c r="AE1408" s="1053" t="str">
        <f t="shared" si="270"/>
        <v/>
      </c>
    </row>
    <row r="1409" spans="5:31" ht="12.75" customHeight="1">
      <c r="E1409" s="1083" t="str">
        <f t="shared" si="271"/>
        <v/>
      </c>
      <c r="H1409" s="1079" t="str">
        <f t="shared" si="262"/>
        <v/>
      </c>
      <c r="J1409" s="1117" t="str">
        <f>IF(D1409="","-",#REF!-D1409)</f>
        <v>-</v>
      </c>
      <c r="L1409" s="1041" t="str">
        <f t="shared" si="263"/>
        <v/>
      </c>
      <c r="W1409" s="1046" t="str">
        <f t="shared" si="264"/>
        <v/>
      </c>
      <c r="X1409" s="1047"/>
      <c r="Y1409" s="1146" t="str">
        <f t="shared" si="265"/>
        <v/>
      </c>
      <c r="Z1409" s="1049" t="str">
        <f t="shared" si="266"/>
        <v/>
      </c>
      <c r="AA1409" s="1049" t="str">
        <f t="shared" si="267"/>
        <v/>
      </c>
      <c r="AB1409" s="1050" t="str">
        <f t="shared" si="268"/>
        <v/>
      </c>
      <c r="AD1409" s="1052" t="str">
        <f t="shared" si="269"/>
        <v/>
      </c>
      <c r="AE1409" s="1053" t="str">
        <f t="shared" si="270"/>
        <v/>
      </c>
    </row>
    <row r="1410" spans="5:31" ht="12.75" customHeight="1">
      <c r="E1410" s="1083" t="str">
        <f t="shared" si="271"/>
        <v/>
      </c>
      <c r="H1410" s="1079" t="str">
        <f t="shared" si="262"/>
        <v/>
      </c>
      <c r="J1410" s="1117" t="str">
        <f>IF(D1410="","-",#REF!-D1410)</f>
        <v>-</v>
      </c>
      <c r="L1410" s="1041" t="str">
        <f t="shared" si="263"/>
        <v/>
      </c>
      <c r="W1410" s="1046" t="str">
        <f t="shared" si="264"/>
        <v/>
      </c>
      <c r="X1410" s="1047"/>
      <c r="Y1410" s="1146" t="str">
        <f t="shared" si="265"/>
        <v/>
      </c>
      <c r="Z1410" s="1049" t="str">
        <f t="shared" si="266"/>
        <v/>
      </c>
      <c r="AA1410" s="1049" t="str">
        <f t="shared" si="267"/>
        <v/>
      </c>
      <c r="AB1410" s="1050" t="str">
        <f t="shared" si="268"/>
        <v/>
      </c>
      <c r="AD1410" s="1052" t="str">
        <f t="shared" si="269"/>
        <v/>
      </c>
      <c r="AE1410" s="1053" t="str">
        <f t="shared" si="270"/>
        <v/>
      </c>
    </row>
    <row r="1411" spans="5:31" ht="12.75" customHeight="1">
      <c r="E1411" s="1083" t="str">
        <f t="shared" si="271"/>
        <v/>
      </c>
      <c r="H1411" s="1079" t="str">
        <f t="shared" ref="H1411:H1457" si="272">IFERROR(CHOOSE($X1411,"መስከረም","ጥቅምት","ህዳር  ","ታህሳስ ","ጥር ","የካቲት ","መጋቢት ","ሚይዚያ ","ግንቦት ","ሰኔ ","ሐምሌ ","ነሐሴ ","Pagume"),"")</f>
        <v/>
      </c>
      <c r="J1411" s="1117" t="str">
        <f>IF(D1411="","-",#REF!-D1411)</f>
        <v>-</v>
      </c>
      <c r="L1411" s="1041" t="str">
        <f t="shared" ref="L1411:L1474" si="273">IF(E1411="","",$Q$1+E1411)</f>
        <v/>
      </c>
      <c r="W1411" s="1046" t="str">
        <f t="shared" ref="W1411:W1474" si="274">IF($D1411="","",_xlfn.LET(_xlpm.gDate,D1411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411" s="1047"/>
      <c r="Y1411" s="1146" t="str">
        <f t="shared" ref="Y1411:Y1474" si="275">IFERROR(CHOOSE(X1411,"መስከረም","ጥቅምት","ህዳር  ","ታህሳስ ","ጥር ","የካቲት ","መጋቢት ","ሚይዚያ ","ግንቦት ","ሰኔ ","ሐምሌ ","ነሐሴ ","Pagume"),"")</f>
        <v/>
      </c>
      <c r="Z1411" s="1049" t="str">
        <f t="shared" ref="Z1411:Z1474" si="276">IF($K1411="","",_xlfn.LET(_xlpm.gDate,K1411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411" s="1049" t="str">
        <f t="shared" ref="AA1411:AA1474" si="277">IF($Z1411="","",TEXT($Z1411,"mm"))</f>
        <v/>
      </c>
      <c r="AB1411" s="1050" t="str">
        <f t="shared" ref="AB1411:AB1474" si="278">IFERROR(CHOOSE(AA1411,"መስከረም","ጥቅምት","ህዳር  ","ታህሳስ ","ጥር ","የካቲት ","መጋቢት ","ሚይዚያ ","ግንቦት ","ሰኔ ","ሐምሌ ","ነሐሴ ","Pagume"),"")</f>
        <v/>
      </c>
      <c r="AD1411" s="1052" t="str">
        <f t="shared" ref="AD1411:AD1474" si="279">IF($D1411="","",YEAR(D1411)&amp;"-W"&amp;WEEKNUM(D1411,2))</f>
        <v/>
      </c>
      <c r="AE1411" s="1053" t="str">
        <f t="shared" ref="AE1411:AE1474" si="280">IF($K1411="","",YEAR(K1411)&amp;"-W"&amp;WEEKNUM(K1411,2))</f>
        <v/>
      </c>
    </row>
    <row r="1412" spans="5:31" ht="12.75" customHeight="1">
      <c r="E1412" s="1083" t="str">
        <f t="shared" si="271"/>
        <v/>
      </c>
      <c r="H1412" s="1079" t="str">
        <f t="shared" si="272"/>
        <v/>
      </c>
      <c r="J1412" s="1117" t="str">
        <f>IF(D1412="","-",#REF!-D1412)</f>
        <v>-</v>
      </c>
      <c r="L1412" s="1041" t="str">
        <f t="shared" si="273"/>
        <v/>
      </c>
      <c r="W1412" s="1046" t="str">
        <f t="shared" si="274"/>
        <v/>
      </c>
      <c r="X1412" s="1047"/>
      <c r="Y1412" s="1146" t="str">
        <f t="shared" si="275"/>
        <v/>
      </c>
      <c r="Z1412" s="1049" t="str">
        <f t="shared" si="276"/>
        <v/>
      </c>
      <c r="AA1412" s="1049" t="str">
        <f t="shared" si="277"/>
        <v/>
      </c>
      <c r="AB1412" s="1050" t="str">
        <f t="shared" si="278"/>
        <v/>
      </c>
      <c r="AD1412" s="1052" t="str">
        <f t="shared" si="279"/>
        <v/>
      </c>
      <c r="AE1412" s="1053" t="str">
        <f t="shared" si="280"/>
        <v/>
      </c>
    </row>
    <row r="1413" spans="5:31" ht="12.75" customHeight="1">
      <c r="E1413" s="1083" t="str">
        <f t="shared" si="271"/>
        <v/>
      </c>
      <c r="H1413" s="1079" t="str">
        <f t="shared" si="272"/>
        <v/>
      </c>
      <c r="J1413" s="1117" t="str">
        <f>IF(D1413="","-",#REF!-D1413)</f>
        <v>-</v>
      </c>
      <c r="L1413" s="1041" t="str">
        <f t="shared" si="273"/>
        <v/>
      </c>
      <c r="W1413" s="1046" t="str">
        <f t="shared" si="274"/>
        <v/>
      </c>
      <c r="X1413" s="1047"/>
      <c r="Y1413" s="1146" t="str">
        <f t="shared" si="275"/>
        <v/>
      </c>
      <c r="Z1413" s="1049" t="str">
        <f t="shared" si="276"/>
        <v/>
      </c>
      <c r="AA1413" s="1049" t="str">
        <f t="shared" si="277"/>
        <v/>
      </c>
      <c r="AB1413" s="1050" t="str">
        <f t="shared" si="278"/>
        <v/>
      </c>
      <c r="AD1413" s="1052" t="str">
        <f t="shared" si="279"/>
        <v/>
      </c>
      <c r="AE1413" s="1053" t="str">
        <f t="shared" si="280"/>
        <v/>
      </c>
    </row>
    <row r="1414" spans="5:31" ht="12.75" customHeight="1">
      <c r="E1414" s="1083" t="str">
        <f t="shared" si="271"/>
        <v/>
      </c>
      <c r="H1414" s="1079" t="str">
        <f t="shared" si="272"/>
        <v/>
      </c>
      <c r="J1414" s="1117" t="str">
        <f>IF(D1414="","-",#REF!-D1414)</f>
        <v>-</v>
      </c>
      <c r="L1414" s="1041" t="str">
        <f t="shared" si="273"/>
        <v/>
      </c>
      <c r="W1414" s="1046" t="str">
        <f t="shared" si="274"/>
        <v/>
      </c>
      <c r="X1414" s="1047"/>
      <c r="Y1414" s="1146" t="str">
        <f t="shared" si="275"/>
        <v/>
      </c>
      <c r="Z1414" s="1049" t="str">
        <f t="shared" si="276"/>
        <v/>
      </c>
      <c r="AA1414" s="1049" t="str">
        <f t="shared" si="277"/>
        <v/>
      </c>
      <c r="AB1414" s="1050" t="str">
        <f t="shared" si="278"/>
        <v/>
      </c>
      <c r="AD1414" s="1052" t="str">
        <f t="shared" si="279"/>
        <v/>
      </c>
      <c r="AE1414" s="1053" t="str">
        <f t="shared" si="280"/>
        <v/>
      </c>
    </row>
    <row r="1415" spans="5:31" ht="12.75" customHeight="1">
      <c r="E1415" s="1083" t="str">
        <f t="shared" si="271"/>
        <v/>
      </c>
      <c r="H1415" s="1079" t="str">
        <f t="shared" si="272"/>
        <v/>
      </c>
      <c r="J1415" s="1117" t="str">
        <f>IF(D1415="","-",#REF!-D1415)</f>
        <v>-</v>
      </c>
      <c r="L1415" s="1041" t="str">
        <f t="shared" si="273"/>
        <v/>
      </c>
      <c r="W1415" s="1046" t="str">
        <f t="shared" si="274"/>
        <v/>
      </c>
      <c r="X1415" s="1047"/>
      <c r="Y1415" s="1146" t="str">
        <f t="shared" si="275"/>
        <v/>
      </c>
      <c r="Z1415" s="1049" t="str">
        <f t="shared" si="276"/>
        <v/>
      </c>
      <c r="AA1415" s="1049" t="str">
        <f t="shared" si="277"/>
        <v/>
      </c>
      <c r="AB1415" s="1050" t="str">
        <f t="shared" si="278"/>
        <v/>
      </c>
      <c r="AD1415" s="1052" t="str">
        <f t="shared" si="279"/>
        <v/>
      </c>
      <c r="AE1415" s="1053" t="str">
        <f t="shared" si="280"/>
        <v/>
      </c>
    </row>
    <row r="1416" spans="5:31" ht="12.75" customHeight="1">
      <c r="E1416" s="1083" t="str">
        <f t="shared" si="271"/>
        <v/>
      </c>
      <c r="H1416" s="1079" t="str">
        <f t="shared" si="272"/>
        <v/>
      </c>
      <c r="J1416" s="1117" t="str">
        <f>IF(D1416="","-",#REF!-D1416)</f>
        <v>-</v>
      </c>
      <c r="L1416" s="1041" t="str">
        <f t="shared" si="273"/>
        <v/>
      </c>
      <c r="W1416" s="1046" t="str">
        <f t="shared" si="274"/>
        <v/>
      </c>
      <c r="X1416" s="1047"/>
      <c r="Y1416" s="1146" t="str">
        <f t="shared" si="275"/>
        <v/>
      </c>
      <c r="Z1416" s="1049" t="str">
        <f t="shared" si="276"/>
        <v/>
      </c>
      <c r="AA1416" s="1049" t="str">
        <f t="shared" si="277"/>
        <v/>
      </c>
      <c r="AB1416" s="1050" t="str">
        <f t="shared" si="278"/>
        <v/>
      </c>
      <c r="AD1416" s="1052" t="str">
        <f t="shared" si="279"/>
        <v/>
      </c>
      <c r="AE1416" s="1053" t="str">
        <f t="shared" si="280"/>
        <v/>
      </c>
    </row>
    <row r="1417" spans="5:31" ht="12.75" customHeight="1">
      <c r="E1417" s="1083" t="str">
        <f t="shared" si="271"/>
        <v/>
      </c>
      <c r="H1417" s="1079" t="str">
        <f t="shared" si="272"/>
        <v/>
      </c>
      <c r="J1417" s="1117" t="str">
        <f>IF(D1417="","-",#REF!-D1417)</f>
        <v>-</v>
      </c>
      <c r="L1417" s="1041" t="str">
        <f t="shared" si="273"/>
        <v/>
      </c>
      <c r="W1417" s="1046" t="str">
        <f t="shared" si="274"/>
        <v/>
      </c>
      <c r="X1417" s="1047"/>
      <c r="Y1417" s="1146" t="str">
        <f t="shared" si="275"/>
        <v/>
      </c>
      <c r="Z1417" s="1049" t="str">
        <f t="shared" si="276"/>
        <v/>
      </c>
      <c r="AA1417" s="1049" t="str">
        <f t="shared" si="277"/>
        <v/>
      </c>
      <c r="AB1417" s="1050" t="str">
        <f t="shared" si="278"/>
        <v/>
      </c>
      <c r="AD1417" s="1052" t="str">
        <f t="shared" si="279"/>
        <v/>
      </c>
      <c r="AE1417" s="1053" t="str">
        <f t="shared" si="280"/>
        <v/>
      </c>
    </row>
    <row r="1418" spans="5:31" ht="12.75" customHeight="1">
      <c r="E1418" s="1083" t="str">
        <f t="shared" si="271"/>
        <v/>
      </c>
      <c r="H1418" s="1079" t="str">
        <f t="shared" si="272"/>
        <v/>
      </c>
      <c r="J1418" s="1117" t="str">
        <f>IF(D1418="","-",#REF!-D1418)</f>
        <v>-</v>
      </c>
      <c r="L1418" s="1041" t="str">
        <f t="shared" si="273"/>
        <v/>
      </c>
      <c r="W1418" s="1046" t="str">
        <f t="shared" si="274"/>
        <v/>
      </c>
      <c r="X1418" s="1047"/>
      <c r="Y1418" s="1146" t="str">
        <f t="shared" si="275"/>
        <v/>
      </c>
      <c r="Z1418" s="1049" t="str">
        <f t="shared" si="276"/>
        <v/>
      </c>
      <c r="AA1418" s="1049" t="str">
        <f t="shared" si="277"/>
        <v/>
      </c>
      <c r="AB1418" s="1050" t="str">
        <f t="shared" si="278"/>
        <v/>
      </c>
      <c r="AD1418" s="1052" t="str">
        <f t="shared" si="279"/>
        <v/>
      </c>
      <c r="AE1418" s="1053" t="str">
        <f t="shared" si="280"/>
        <v/>
      </c>
    </row>
    <row r="1419" spans="5:31" ht="12.75" customHeight="1">
      <c r="E1419" s="1083" t="str">
        <f t="shared" si="271"/>
        <v/>
      </c>
      <c r="H1419" s="1079" t="str">
        <f t="shared" si="272"/>
        <v/>
      </c>
      <c r="J1419" s="1117" t="str">
        <f>IF(D1419="","-",#REF!-D1419)</f>
        <v>-</v>
      </c>
      <c r="L1419" s="1041" t="str">
        <f t="shared" si="273"/>
        <v/>
      </c>
      <c r="W1419" s="1046" t="str">
        <f t="shared" si="274"/>
        <v/>
      </c>
      <c r="X1419" s="1047"/>
      <c r="Y1419" s="1146" t="str">
        <f t="shared" si="275"/>
        <v/>
      </c>
      <c r="Z1419" s="1049" t="str">
        <f t="shared" si="276"/>
        <v/>
      </c>
      <c r="AA1419" s="1049" t="str">
        <f t="shared" si="277"/>
        <v/>
      </c>
      <c r="AB1419" s="1050" t="str">
        <f t="shared" si="278"/>
        <v/>
      </c>
      <c r="AD1419" s="1052" t="str">
        <f t="shared" si="279"/>
        <v/>
      </c>
      <c r="AE1419" s="1053" t="str">
        <f t="shared" si="280"/>
        <v/>
      </c>
    </row>
    <row r="1420" spans="5:31" ht="12.75" customHeight="1">
      <c r="E1420" s="1083" t="str">
        <f t="shared" si="271"/>
        <v/>
      </c>
      <c r="H1420" s="1079" t="str">
        <f t="shared" si="272"/>
        <v/>
      </c>
      <c r="J1420" s="1117" t="str">
        <f>IF(D1420="","-",#REF!-D1420)</f>
        <v>-</v>
      </c>
      <c r="L1420" s="1041" t="str">
        <f t="shared" si="273"/>
        <v/>
      </c>
      <c r="W1420" s="1046" t="str">
        <f t="shared" si="274"/>
        <v/>
      </c>
      <c r="X1420" s="1047"/>
      <c r="Y1420" s="1146" t="str">
        <f t="shared" si="275"/>
        <v/>
      </c>
      <c r="Z1420" s="1049" t="str">
        <f t="shared" si="276"/>
        <v/>
      </c>
      <c r="AA1420" s="1049" t="str">
        <f t="shared" si="277"/>
        <v/>
      </c>
      <c r="AB1420" s="1050" t="str">
        <f t="shared" si="278"/>
        <v/>
      </c>
      <c r="AD1420" s="1052" t="str">
        <f t="shared" si="279"/>
        <v/>
      </c>
      <c r="AE1420" s="1053" t="str">
        <f t="shared" si="280"/>
        <v/>
      </c>
    </row>
    <row r="1421" spans="5:31" ht="12.75" customHeight="1">
      <c r="E1421" s="1083" t="str">
        <f t="shared" si="271"/>
        <v/>
      </c>
      <c r="H1421" s="1079" t="str">
        <f t="shared" si="272"/>
        <v/>
      </c>
      <c r="J1421" s="1117" t="str">
        <f>IF(D1421="","-",#REF!-D1421)</f>
        <v>-</v>
      </c>
      <c r="L1421" s="1041" t="str">
        <f t="shared" si="273"/>
        <v/>
      </c>
      <c r="W1421" s="1046" t="str">
        <f t="shared" si="274"/>
        <v/>
      </c>
      <c r="X1421" s="1047"/>
      <c r="Y1421" s="1146" t="str">
        <f t="shared" si="275"/>
        <v/>
      </c>
      <c r="Z1421" s="1049" t="str">
        <f t="shared" si="276"/>
        <v/>
      </c>
      <c r="AA1421" s="1049" t="str">
        <f t="shared" si="277"/>
        <v/>
      </c>
      <c r="AB1421" s="1050" t="str">
        <f t="shared" si="278"/>
        <v/>
      </c>
      <c r="AD1421" s="1052" t="str">
        <f t="shared" si="279"/>
        <v/>
      </c>
      <c r="AE1421" s="1053" t="str">
        <f t="shared" si="280"/>
        <v/>
      </c>
    </row>
    <row r="1422" spans="5:31" ht="12.75" customHeight="1">
      <c r="E1422" s="1083" t="str">
        <f t="shared" si="271"/>
        <v/>
      </c>
      <c r="H1422" s="1079" t="str">
        <f t="shared" si="272"/>
        <v/>
      </c>
      <c r="J1422" s="1117" t="str">
        <f>IF(D1422="","-",#REF!-D1422)</f>
        <v>-</v>
      </c>
      <c r="L1422" s="1041" t="str">
        <f t="shared" si="273"/>
        <v/>
      </c>
      <c r="W1422" s="1046" t="str">
        <f t="shared" si="274"/>
        <v/>
      </c>
      <c r="X1422" s="1047"/>
      <c r="Y1422" s="1146" t="str">
        <f t="shared" si="275"/>
        <v/>
      </c>
      <c r="Z1422" s="1049" t="str">
        <f t="shared" si="276"/>
        <v/>
      </c>
      <c r="AA1422" s="1049" t="str">
        <f t="shared" si="277"/>
        <v/>
      </c>
      <c r="AB1422" s="1050" t="str">
        <f t="shared" si="278"/>
        <v/>
      </c>
      <c r="AD1422" s="1052" t="str">
        <f t="shared" si="279"/>
        <v/>
      </c>
      <c r="AE1422" s="1053" t="str">
        <f t="shared" si="280"/>
        <v/>
      </c>
    </row>
    <row r="1423" spans="5:31" ht="12.75" customHeight="1">
      <c r="E1423" s="1083" t="str">
        <f t="shared" si="271"/>
        <v/>
      </c>
      <c r="H1423" s="1079" t="str">
        <f t="shared" si="272"/>
        <v/>
      </c>
      <c r="J1423" s="1117" t="str">
        <f>IF(D1423="","-",#REF!-D1423)</f>
        <v>-</v>
      </c>
      <c r="L1423" s="1041" t="str">
        <f t="shared" si="273"/>
        <v/>
      </c>
      <c r="W1423" s="1046" t="str">
        <f t="shared" si="274"/>
        <v/>
      </c>
      <c r="X1423" s="1047"/>
      <c r="Y1423" s="1146" t="str">
        <f t="shared" si="275"/>
        <v/>
      </c>
      <c r="Z1423" s="1049" t="str">
        <f t="shared" si="276"/>
        <v/>
      </c>
      <c r="AA1423" s="1049" t="str">
        <f t="shared" si="277"/>
        <v/>
      </c>
      <c r="AB1423" s="1050" t="str">
        <f t="shared" si="278"/>
        <v/>
      </c>
      <c r="AD1423" s="1052" t="str">
        <f t="shared" si="279"/>
        <v/>
      </c>
      <c r="AE1423" s="1053" t="str">
        <f t="shared" si="280"/>
        <v/>
      </c>
    </row>
    <row r="1424" spans="5:31" ht="12.75" customHeight="1">
      <c r="E1424" s="1083" t="str">
        <f t="shared" si="271"/>
        <v/>
      </c>
      <c r="H1424" s="1079" t="str">
        <f t="shared" si="272"/>
        <v/>
      </c>
      <c r="J1424" s="1117" t="str">
        <f>IF(D1424="","-",#REF!-D1424)</f>
        <v>-</v>
      </c>
      <c r="L1424" s="1041" t="str">
        <f t="shared" si="273"/>
        <v/>
      </c>
      <c r="W1424" s="1046" t="str">
        <f t="shared" si="274"/>
        <v/>
      </c>
      <c r="X1424" s="1047"/>
      <c r="Y1424" s="1146" t="str">
        <f t="shared" si="275"/>
        <v/>
      </c>
      <c r="Z1424" s="1049" t="str">
        <f t="shared" si="276"/>
        <v/>
      </c>
      <c r="AA1424" s="1049" t="str">
        <f t="shared" si="277"/>
        <v/>
      </c>
      <c r="AB1424" s="1050" t="str">
        <f t="shared" si="278"/>
        <v/>
      </c>
      <c r="AD1424" s="1052" t="str">
        <f t="shared" si="279"/>
        <v/>
      </c>
      <c r="AE1424" s="1053" t="str">
        <f t="shared" si="280"/>
        <v/>
      </c>
    </row>
    <row r="1425" spans="5:31" ht="12.75" customHeight="1">
      <c r="E1425" s="1083" t="str">
        <f t="shared" si="271"/>
        <v/>
      </c>
      <c r="H1425" s="1079" t="str">
        <f t="shared" si="272"/>
        <v/>
      </c>
      <c r="J1425" s="1117" t="str">
        <f>IF(D1425="","-",#REF!-D1425)</f>
        <v>-</v>
      </c>
      <c r="L1425" s="1041" t="str">
        <f t="shared" si="273"/>
        <v/>
      </c>
      <c r="W1425" s="1046" t="str">
        <f t="shared" si="274"/>
        <v/>
      </c>
      <c r="X1425" s="1047"/>
      <c r="Y1425" s="1146" t="str">
        <f t="shared" si="275"/>
        <v/>
      </c>
      <c r="Z1425" s="1049" t="str">
        <f t="shared" si="276"/>
        <v/>
      </c>
      <c r="AA1425" s="1049" t="str">
        <f t="shared" si="277"/>
        <v/>
      </c>
      <c r="AB1425" s="1050" t="str">
        <f t="shared" si="278"/>
        <v/>
      </c>
      <c r="AD1425" s="1052" t="str">
        <f t="shared" si="279"/>
        <v/>
      </c>
      <c r="AE1425" s="1053" t="str">
        <f t="shared" si="280"/>
        <v/>
      </c>
    </row>
    <row r="1426" spans="5:31" ht="12.75" customHeight="1">
      <c r="E1426" s="1083" t="str">
        <f t="shared" si="271"/>
        <v/>
      </c>
      <c r="H1426" s="1079" t="str">
        <f t="shared" si="272"/>
        <v/>
      </c>
      <c r="J1426" s="1117" t="str">
        <f>IF(D1426="","-",#REF!-D1426)</f>
        <v>-</v>
      </c>
      <c r="L1426" s="1041" t="str">
        <f t="shared" si="273"/>
        <v/>
      </c>
      <c r="W1426" s="1046" t="str">
        <f t="shared" si="274"/>
        <v/>
      </c>
      <c r="X1426" s="1047"/>
      <c r="Y1426" s="1146" t="str">
        <f t="shared" si="275"/>
        <v/>
      </c>
      <c r="Z1426" s="1049" t="str">
        <f t="shared" si="276"/>
        <v/>
      </c>
      <c r="AA1426" s="1049" t="str">
        <f t="shared" si="277"/>
        <v/>
      </c>
      <c r="AB1426" s="1050" t="str">
        <f t="shared" si="278"/>
        <v/>
      </c>
      <c r="AD1426" s="1052" t="str">
        <f t="shared" si="279"/>
        <v/>
      </c>
      <c r="AE1426" s="1053" t="str">
        <f t="shared" si="280"/>
        <v/>
      </c>
    </row>
    <row r="1427" spans="5:31" ht="12.75" customHeight="1">
      <c r="E1427" s="1083" t="str">
        <f t="shared" si="271"/>
        <v/>
      </c>
      <c r="H1427" s="1079" t="str">
        <f t="shared" si="272"/>
        <v/>
      </c>
      <c r="J1427" s="1117" t="str">
        <f>IF(D1427="","-",#REF!-D1427)</f>
        <v>-</v>
      </c>
      <c r="L1427" s="1041" t="str">
        <f t="shared" si="273"/>
        <v/>
      </c>
      <c r="W1427" s="1046" t="str">
        <f t="shared" si="274"/>
        <v/>
      </c>
      <c r="X1427" s="1047"/>
      <c r="Y1427" s="1146" t="str">
        <f t="shared" si="275"/>
        <v/>
      </c>
      <c r="Z1427" s="1049" t="str">
        <f t="shared" si="276"/>
        <v/>
      </c>
      <c r="AA1427" s="1049" t="str">
        <f t="shared" si="277"/>
        <v/>
      </c>
      <c r="AB1427" s="1050" t="str">
        <f t="shared" si="278"/>
        <v/>
      </c>
      <c r="AD1427" s="1052" t="str">
        <f t="shared" si="279"/>
        <v/>
      </c>
      <c r="AE1427" s="1053" t="str">
        <f t="shared" si="280"/>
        <v/>
      </c>
    </row>
    <row r="1428" spans="5:31" ht="12.75" customHeight="1">
      <c r="E1428" s="1083" t="str">
        <f t="shared" si="271"/>
        <v/>
      </c>
      <c r="H1428" s="1079" t="str">
        <f t="shared" si="272"/>
        <v/>
      </c>
      <c r="J1428" s="1117" t="str">
        <f>IF(D1428="","-",#REF!-D1428)</f>
        <v>-</v>
      </c>
      <c r="L1428" s="1041" t="str">
        <f t="shared" si="273"/>
        <v/>
      </c>
      <c r="W1428" s="1046" t="str">
        <f t="shared" si="274"/>
        <v/>
      </c>
      <c r="X1428" s="1047"/>
      <c r="Y1428" s="1146" t="str">
        <f t="shared" si="275"/>
        <v/>
      </c>
      <c r="Z1428" s="1049" t="str">
        <f t="shared" si="276"/>
        <v/>
      </c>
      <c r="AA1428" s="1049" t="str">
        <f t="shared" si="277"/>
        <v/>
      </c>
      <c r="AB1428" s="1050" t="str">
        <f t="shared" si="278"/>
        <v/>
      </c>
      <c r="AD1428" s="1052" t="str">
        <f t="shared" si="279"/>
        <v/>
      </c>
      <c r="AE1428" s="1053" t="str">
        <f t="shared" si="280"/>
        <v/>
      </c>
    </row>
    <row r="1429" spans="5:31" ht="12.75" customHeight="1">
      <c r="E1429" s="1083" t="str">
        <f t="shared" si="271"/>
        <v/>
      </c>
      <c r="H1429" s="1079" t="str">
        <f t="shared" si="272"/>
        <v/>
      </c>
      <c r="J1429" s="1117" t="str">
        <f>IF(D1429="","-",#REF!-D1429)</f>
        <v>-</v>
      </c>
      <c r="L1429" s="1041" t="str">
        <f t="shared" si="273"/>
        <v/>
      </c>
      <c r="W1429" s="1046" t="str">
        <f t="shared" si="274"/>
        <v/>
      </c>
      <c r="X1429" s="1047"/>
      <c r="Y1429" s="1146" t="str">
        <f t="shared" si="275"/>
        <v/>
      </c>
      <c r="Z1429" s="1049" t="str">
        <f t="shared" si="276"/>
        <v/>
      </c>
      <c r="AA1429" s="1049" t="str">
        <f t="shared" si="277"/>
        <v/>
      </c>
      <c r="AB1429" s="1050" t="str">
        <f t="shared" si="278"/>
        <v/>
      </c>
      <c r="AD1429" s="1052" t="str">
        <f t="shared" si="279"/>
        <v/>
      </c>
      <c r="AE1429" s="1053" t="str">
        <f t="shared" si="280"/>
        <v/>
      </c>
    </row>
    <row r="1430" spans="5:31" ht="12.75" customHeight="1">
      <c r="E1430" s="1083" t="str">
        <f t="shared" si="271"/>
        <v/>
      </c>
      <c r="H1430" s="1079" t="str">
        <f t="shared" si="272"/>
        <v/>
      </c>
      <c r="J1430" s="1117" t="str">
        <f>IF(D1430="","-",#REF!-D1430)</f>
        <v>-</v>
      </c>
      <c r="L1430" s="1041" t="str">
        <f t="shared" si="273"/>
        <v/>
      </c>
      <c r="W1430" s="1046" t="str">
        <f t="shared" si="274"/>
        <v/>
      </c>
      <c r="X1430" s="1047"/>
      <c r="Y1430" s="1146" t="str">
        <f t="shared" si="275"/>
        <v/>
      </c>
      <c r="Z1430" s="1049" t="str">
        <f t="shared" si="276"/>
        <v/>
      </c>
      <c r="AA1430" s="1049" t="str">
        <f t="shared" si="277"/>
        <v/>
      </c>
      <c r="AB1430" s="1050" t="str">
        <f t="shared" si="278"/>
        <v/>
      </c>
      <c r="AD1430" s="1052" t="str">
        <f t="shared" si="279"/>
        <v/>
      </c>
      <c r="AE1430" s="1053" t="str">
        <f t="shared" si="280"/>
        <v/>
      </c>
    </row>
    <row r="1431" spans="5:31" ht="12.75" customHeight="1">
      <c r="E1431" s="1083" t="str">
        <f t="shared" si="271"/>
        <v/>
      </c>
      <c r="H1431" s="1079" t="str">
        <f t="shared" si="272"/>
        <v/>
      </c>
      <c r="J1431" s="1117" t="str">
        <f>IF(D1431="","-",#REF!-D1431)</f>
        <v>-</v>
      </c>
      <c r="L1431" s="1041" t="str">
        <f t="shared" si="273"/>
        <v/>
      </c>
      <c r="W1431" s="1046" t="str">
        <f t="shared" si="274"/>
        <v/>
      </c>
      <c r="X1431" s="1047"/>
      <c r="Y1431" s="1146" t="str">
        <f t="shared" si="275"/>
        <v/>
      </c>
      <c r="Z1431" s="1049" t="str">
        <f t="shared" si="276"/>
        <v/>
      </c>
      <c r="AA1431" s="1049" t="str">
        <f t="shared" si="277"/>
        <v/>
      </c>
      <c r="AB1431" s="1050" t="str">
        <f t="shared" si="278"/>
        <v/>
      </c>
      <c r="AD1431" s="1052" t="str">
        <f t="shared" si="279"/>
        <v/>
      </c>
      <c r="AE1431" s="1053" t="str">
        <f t="shared" si="280"/>
        <v/>
      </c>
    </row>
    <row r="1432" spans="5:31" ht="12.75" customHeight="1">
      <c r="E1432" s="1083" t="str">
        <f t="shared" si="271"/>
        <v/>
      </c>
      <c r="H1432" s="1079" t="str">
        <f t="shared" si="272"/>
        <v/>
      </c>
      <c r="J1432" s="1117" t="str">
        <f>IF(D1432="","-",#REF!-D1432)</f>
        <v>-</v>
      </c>
      <c r="L1432" s="1041" t="str">
        <f t="shared" si="273"/>
        <v/>
      </c>
      <c r="W1432" s="1046" t="str">
        <f t="shared" si="274"/>
        <v/>
      </c>
      <c r="X1432" s="1047"/>
      <c r="Y1432" s="1146" t="str">
        <f t="shared" si="275"/>
        <v/>
      </c>
      <c r="Z1432" s="1049" t="str">
        <f t="shared" si="276"/>
        <v/>
      </c>
      <c r="AA1432" s="1049" t="str">
        <f t="shared" si="277"/>
        <v/>
      </c>
      <c r="AB1432" s="1050" t="str">
        <f t="shared" si="278"/>
        <v/>
      </c>
      <c r="AD1432" s="1052" t="str">
        <f t="shared" si="279"/>
        <v/>
      </c>
      <c r="AE1432" s="1053" t="str">
        <f t="shared" si="280"/>
        <v/>
      </c>
    </row>
    <row r="1433" spans="5:31" ht="12.75" customHeight="1">
      <c r="E1433" s="1083" t="str">
        <f t="shared" si="271"/>
        <v/>
      </c>
      <c r="H1433" s="1079" t="str">
        <f t="shared" si="272"/>
        <v/>
      </c>
      <c r="J1433" s="1117" t="str">
        <f>IF(D1433="","-",#REF!-D1433)</f>
        <v>-</v>
      </c>
      <c r="L1433" s="1041" t="str">
        <f t="shared" si="273"/>
        <v/>
      </c>
      <c r="W1433" s="1046" t="str">
        <f t="shared" si="274"/>
        <v/>
      </c>
      <c r="X1433" s="1047"/>
      <c r="Y1433" s="1146" t="str">
        <f t="shared" si="275"/>
        <v/>
      </c>
      <c r="Z1433" s="1049" t="str">
        <f t="shared" si="276"/>
        <v/>
      </c>
      <c r="AA1433" s="1049" t="str">
        <f t="shared" si="277"/>
        <v/>
      </c>
      <c r="AB1433" s="1050" t="str">
        <f t="shared" si="278"/>
        <v/>
      </c>
      <c r="AD1433" s="1052" t="str">
        <f t="shared" si="279"/>
        <v/>
      </c>
      <c r="AE1433" s="1053" t="str">
        <f t="shared" si="280"/>
        <v/>
      </c>
    </row>
    <row r="1434" spans="5:31" ht="12.75" customHeight="1">
      <c r="E1434" s="1083" t="str">
        <f t="shared" si="271"/>
        <v/>
      </c>
      <c r="H1434" s="1079" t="str">
        <f t="shared" si="272"/>
        <v/>
      </c>
      <c r="J1434" s="1117" t="str">
        <f>IF(D1434="","-",#REF!-D1434)</f>
        <v>-</v>
      </c>
      <c r="L1434" s="1041" t="str">
        <f t="shared" si="273"/>
        <v/>
      </c>
      <c r="W1434" s="1046" t="str">
        <f t="shared" si="274"/>
        <v/>
      </c>
      <c r="X1434" s="1047"/>
      <c r="Y1434" s="1146" t="str">
        <f t="shared" si="275"/>
        <v/>
      </c>
      <c r="Z1434" s="1049" t="str">
        <f t="shared" si="276"/>
        <v/>
      </c>
      <c r="AA1434" s="1049" t="str">
        <f t="shared" si="277"/>
        <v/>
      </c>
      <c r="AB1434" s="1050" t="str">
        <f t="shared" si="278"/>
        <v/>
      </c>
      <c r="AD1434" s="1052" t="str">
        <f t="shared" si="279"/>
        <v/>
      </c>
      <c r="AE1434" s="1053" t="str">
        <f t="shared" si="280"/>
        <v/>
      </c>
    </row>
    <row r="1435" spans="5:31" ht="12.75" customHeight="1">
      <c r="E1435" s="1083" t="str">
        <f t="shared" si="271"/>
        <v/>
      </c>
      <c r="H1435" s="1079" t="str">
        <f t="shared" si="272"/>
        <v/>
      </c>
      <c r="J1435" s="1117" t="str">
        <f>IF(D1435="","-",#REF!-D1435)</f>
        <v>-</v>
      </c>
      <c r="L1435" s="1041" t="str">
        <f t="shared" si="273"/>
        <v/>
      </c>
      <c r="W1435" s="1046" t="str">
        <f t="shared" si="274"/>
        <v/>
      </c>
      <c r="X1435" s="1047"/>
      <c r="Y1435" s="1146" t="str">
        <f t="shared" si="275"/>
        <v/>
      </c>
      <c r="Z1435" s="1049" t="str">
        <f t="shared" si="276"/>
        <v/>
      </c>
      <c r="AA1435" s="1049" t="str">
        <f t="shared" si="277"/>
        <v/>
      </c>
      <c r="AB1435" s="1050" t="str">
        <f t="shared" si="278"/>
        <v/>
      </c>
      <c r="AD1435" s="1052" t="str">
        <f t="shared" si="279"/>
        <v/>
      </c>
      <c r="AE1435" s="1053" t="str">
        <f t="shared" si="280"/>
        <v/>
      </c>
    </row>
    <row r="1436" spans="5:31" ht="12.75" customHeight="1">
      <c r="E1436" s="1083" t="str">
        <f t="shared" si="271"/>
        <v/>
      </c>
      <c r="H1436" s="1079" t="str">
        <f t="shared" si="272"/>
        <v/>
      </c>
      <c r="J1436" s="1117" t="str">
        <f>IF(D1436="","-",#REF!-D1436)</f>
        <v>-</v>
      </c>
      <c r="L1436" s="1041" t="str">
        <f t="shared" si="273"/>
        <v/>
      </c>
      <c r="W1436" s="1046" t="str">
        <f t="shared" si="274"/>
        <v/>
      </c>
      <c r="X1436" s="1047"/>
      <c r="Y1436" s="1146" t="str">
        <f t="shared" si="275"/>
        <v/>
      </c>
      <c r="Z1436" s="1049" t="str">
        <f t="shared" si="276"/>
        <v/>
      </c>
      <c r="AA1436" s="1049" t="str">
        <f t="shared" si="277"/>
        <v/>
      </c>
      <c r="AB1436" s="1050" t="str">
        <f t="shared" si="278"/>
        <v/>
      </c>
      <c r="AD1436" s="1052" t="str">
        <f t="shared" si="279"/>
        <v/>
      </c>
      <c r="AE1436" s="1053" t="str">
        <f t="shared" si="280"/>
        <v/>
      </c>
    </row>
    <row r="1437" spans="5:31" ht="12.75" customHeight="1">
      <c r="E1437" s="1083" t="str">
        <f t="shared" si="271"/>
        <v/>
      </c>
      <c r="H1437" s="1079" t="str">
        <f t="shared" si="272"/>
        <v/>
      </c>
      <c r="J1437" s="1117" t="str">
        <f>IF(D1437="","-",#REF!-D1437)</f>
        <v>-</v>
      </c>
      <c r="L1437" s="1041" t="str">
        <f t="shared" si="273"/>
        <v/>
      </c>
      <c r="W1437" s="1046" t="str">
        <f t="shared" si="274"/>
        <v/>
      </c>
      <c r="X1437" s="1047"/>
      <c r="Y1437" s="1146" t="str">
        <f t="shared" si="275"/>
        <v/>
      </c>
      <c r="Z1437" s="1049" t="str">
        <f t="shared" si="276"/>
        <v/>
      </c>
      <c r="AA1437" s="1049" t="str">
        <f t="shared" si="277"/>
        <v/>
      </c>
      <c r="AB1437" s="1050" t="str">
        <f t="shared" si="278"/>
        <v/>
      </c>
      <c r="AD1437" s="1052" t="str">
        <f t="shared" si="279"/>
        <v/>
      </c>
      <c r="AE1437" s="1053" t="str">
        <f t="shared" si="280"/>
        <v/>
      </c>
    </row>
    <row r="1438" spans="5:31" ht="12.75" customHeight="1">
      <c r="E1438" s="1083" t="str">
        <f t="shared" si="271"/>
        <v/>
      </c>
      <c r="H1438" s="1079" t="str">
        <f t="shared" si="272"/>
        <v/>
      </c>
      <c r="J1438" s="1117" t="str">
        <f>IF(D1438="","-",#REF!-D1438)</f>
        <v>-</v>
      </c>
      <c r="L1438" s="1041" t="str">
        <f t="shared" si="273"/>
        <v/>
      </c>
      <c r="W1438" s="1046" t="str">
        <f t="shared" si="274"/>
        <v/>
      </c>
      <c r="X1438" s="1047"/>
      <c r="Y1438" s="1146" t="str">
        <f t="shared" si="275"/>
        <v/>
      </c>
      <c r="Z1438" s="1049" t="str">
        <f t="shared" si="276"/>
        <v/>
      </c>
      <c r="AA1438" s="1049" t="str">
        <f t="shared" si="277"/>
        <v/>
      </c>
      <c r="AB1438" s="1050" t="str">
        <f t="shared" si="278"/>
        <v/>
      </c>
      <c r="AD1438" s="1052" t="str">
        <f t="shared" si="279"/>
        <v/>
      </c>
      <c r="AE1438" s="1053" t="str">
        <f t="shared" si="280"/>
        <v/>
      </c>
    </row>
    <row r="1439" spans="5:31" ht="12.75" customHeight="1">
      <c r="E1439" s="1083" t="str">
        <f t="shared" si="271"/>
        <v/>
      </c>
      <c r="H1439" s="1079" t="str">
        <f t="shared" si="272"/>
        <v/>
      </c>
      <c r="J1439" s="1117" t="str">
        <f>IF(D1439="","-",#REF!-D1439)</f>
        <v>-</v>
      </c>
      <c r="L1439" s="1041" t="str">
        <f t="shared" si="273"/>
        <v/>
      </c>
      <c r="W1439" s="1046" t="str">
        <f t="shared" si="274"/>
        <v/>
      </c>
      <c r="X1439" s="1047"/>
      <c r="Y1439" s="1146" t="str">
        <f t="shared" si="275"/>
        <v/>
      </c>
      <c r="Z1439" s="1049" t="str">
        <f t="shared" si="276"/>
        <v/>
      </c>
      <c r="AA1439" s="1049" t="str">
        <f t="shared" si="277"/>
        <v/>
      </c>
      <c r="AB1439" s="1050" t="str">
        <f t="shared" si="278"/>
        <v/>
      </c>
      <c r="AD1439" s="1052" t="str">
        <f t="shared" si="279"/>
        <v/>
      </c>
      <c r="AE1439" s="1053" t="str">
        <f t="shared" si="280"/>
        <v/>
      </c>
    </row>
    <row r="1440" spans="5:31" ht="12.75" customHeight="1">
      <c r="E1440" s="1083" t="str">
        <f t="shared" si="271"/>
        <v/>
      </c>
      <c r="H1440" s="1079" t="str">
        <f t="shared" si="272"/>
        <v/>
      </c>
      <c r="J1440" s="1117" t="str">
        <f>IF(D1440="","-",#REF!-D1440)</f>
        <v>-</v>
      </c>
      <c r="L1440" s="1041" t="str">
        <f t="shared" si="273"/>
        <v/>
      </c>
      <c r="W1440" s="1046" t="str">
        <f t="shared" si="274"/>
        <v/>
      </c>
      <c r="X1440" s="1047"/>
      <c r="Y1440" s="1146" t="str">
        <f t="shared" si="275"/>
        <v/>
      </c>
      <c r="Z1440" s="1049" t="str">
        <f t="shared" si="276"/>
        <v/>
      </c>
      <c r="AA1440" s="1049" t="str">
        <f t="shared" si="277"/>
        <v/>
      </c>
      <c r="AB1440" s="1050" t="str">
        <f t="shared" si="278"/>
        <v/>
      </c>
      <c r="AD1440" s="1052" t="str">
        <f t="shared" si="279"/>
        <v/>
      </c>
      <c r="AE1440" s="1053" t="str">
        <f t="shared" si="280"/>
        <v/>
      </c>
    </row>
    <row r="1441" spans="5:31" ht="12.75" customHeight="1">
      <c r="E1441" s="1083" t="str">
        <f t="shared" si="271"/>
        <v/>
      </c>
      <c r="H1441" s="1079" t="str">
        <f t="shared" si="272"/>
        <v/>
      </c>
      <c r="J1441" s="1117" t="str">
        <f>IF(D1441="","-",#REF!-D1441)</f>
        <v>-</v>
      </c>
      <c r="L1441" s="1041" t="str">
        <f t="shared" si="273"/>
        <v/>
      </c>
      <c r="W1441" s="1046" t="str">
        <f t="shared" si="274"/>
        <v/>
      </c>
      <c r="X1441" s="1047"/>
      <c r="Y1441" s="1146" t="str">
        <f t="shared" si="275"/>
        <v/>
      </c>
      <c r="Z1441" s="1049" t="str">
        <f t="shared" si="276"/>
        <v/>
      </c>
      <c r="AA1441" s="1049" t="str">
        <f t="shared" si="277"/>
        <v/>
      </c>
      <c r="AB1441" s="1050" t="str">
        <f t="shared" si="278"/>
        <v/>
      </c>
      <c r="AD1441" s="1052" t="str">
        <f t="shared" si="279"/>
        <v/>
      </c>
      <c r="AE1441" s="1053" t="str">
        <f t="shared" si="280"/>
        <v/>
      </c>
    </row>
    <row r="1442" spans="5:31" ht="12.75" customHeight="1">
      <c r="E1442" s="1083" t="str">
        <f t="shared" si="271"/>
        <v/>
      </c>
      <c r="H1442" s="1079" t="str">
        <f t="shared" si="272"/>
        <v/>
      </c>
      <c r="J1442" s="1117" t="str">
        <f>IF(D1442="","-",#REF!-D1442)</f>
        <v>-</v>
      </c>
      <c r="L1442" s="1041" t="str">
        <f t="shared" si="273"/>
        <v/>
      </c>
      <c r="W1442" s="1046" t="str">
        <f t="shared" si="274"/>
        <v/>
      </c>
      <c r="X1442" s="1047"/>
      <c r="Y1442" s="1146" t="str">
        <f t="shared" si="275"/>
        <v/>
      </c>
      <c r="Z1442" s="1049" t="str">
        <f t="shared" si="276"/>
        <v/>
      </c>
      <c r="AA1442" s="1049" t="str">
        <f t="shared" si="277"/>
        <v/>
      </c>
      <c r="AB1442" s="1050" t="str">
        <f t="shared" si="278"/>
        <v/>
      </c>
      <c r="AD1442" s="1052" t="str">
        <f t="shared" si="279"/>
        <v/>
      </c>
      <c r="AE1442" s="1053" t="str">
        <f t="shared" si="280"/>
        <v/>
      </c>
    </row>
    <row r="1443" spans="5:31" ht="12.75" customHeight="1">
      <c r="E1443" s="1083" t="str">
        <f t="shared" si="271"/>
        <v/>
      </c>
      <c r="H1443" s="1079" t="str">
        <f t="shared" si="272"/>
        <v/>
      </c>
      <c r="J1443" s="1117" t="str">
        <f>IF(D1443="","-",#REF!-D1443)</f>
        <v>-</v>
      </c>
      <c r="L1443" s="1041" t="str">
        <f t="shared" si="273"/>
        <v/>
      </c>
      <c r="W1443" s="1046" t="str">
        <f t="shared" si="274"/>
        <v/>
      </c>
      <c r="X1443" s="1047"/>
      <c r="Y1443" s="1146" t="str">
        <f t="shared" si="275"/>
        <v/>
      </c>
      <c r="Z1443" s="1049" t="str">
        <f t="shared" si="276"/>
        <v/>
      </c>
      <c r="AA1443" s="1049" t="str">
        <f t="shared" si="277"/>
        <v/>
      </c>
      <c r="AB1443" s="1050" t="str">
        <f t="shared" si="278"/>
        <v/>
      </c>
      <c r="AD1443" s="1052" t="str">
        <f t="shared" si="279"/>
        <v/>
      </c>
      <c r="AE1443" s="1053" t="str">
        <f t="shared" si="280"/>
        <v/>
      </c>
    </row>
    <row r="1444" spans="5:31" ht="12.75" customHeight="1">
      <c r="E1444" s="1083" t="str">
        <f t="shared" si="271"/>
        <v/>
      </c>
      <c r="H1444" s="1079" t="str">
        <f t="shared" si="272"/>
        <v/>
      </c>
      <c r="J1444" s="1117" t="str">
        <f>IF(D1444="","-",#REF!-D1444)</f>
        <v>-</v>
      </c>
      <c r="L1444" s="1041" t="str">
        <f t="shared" si="273"/>
        <v/>
      </c>
      <c r="W1444" s="1046" t="str">
        <f t="shared" si="274"/>
        <v/>
      </c>
      <c r="X1444" s="1047"/>
      <c r="Y1444" s="1146" t="str">
        <f t="shared" si="275"/>
        <v/>
      </c>
      <c r="Z1444" s="1049" t="str">
        <f t="shared" si="276"/>
        <v/>
      </c>
      <c r="AA1444" s="1049" t="str">
        <f t="shared" si="277"/>
        <v/>
      </c>
      <c r="AB1444" s="1050" t="str">
        <f t="shared" si="278"/>
        <v/>
      </c>
      <c r="AD1444" s="1052" t="str">
        <f t="shared" si="279"/>
        <v/>
      </c>
      <c r="AE1444" s="1053" t="str">
        <f t="shared" si="280"/>
        <v/>
      </c>
    </row>
    <row r="1445" spans="5:31" ht="12.75" customHeight="1">
      <c r="E1445" s="1083" t="str">
        <f t="shared" ref="E1445:E1508" si="281">IF(D1445="","",IF(F1445="paid",0,I1445-J1445))</f>
        <v/>
      </c>
      <c r="H1445" s="1079" t="str">
        <f t="shared" si="272"/>
        <v/>
      </c>
      <c r="J1445" s="1117" t="str">
        <f>IF(D1445="","-",#REF!-D1445)</f>
        <v>-</v>
      </c>
      <c r="L1445" s="1041" t="str">
        <f t="shared" si="273"/>
        <v/>
      </c>
      <c r="W1445" s="1046" t="str">
        <f t="shared" si="274"/>
        <v/>
      </c>
      <c r="X1445" s="1047"/>
      <c r="Y1445" s="1146" t="str">
        <f t="shared" si="275"/>
        <v/>
      </c>
      <c r="Z1445" s="1049" t="str">
        <f t="shared" si="276"/>
        <v/>
      </c>
      <c r="AA1445" s="1049" t="str">
        <f t="shared" si="277"/>
        <v/>
      </c>
      <c r="AB1445" s="1050" t="str">
        <f t="shared" si="278"/>
        <v/>
      </c>
      <c r="AD1445" s="1052" t="str">
        <f t="shared" si="279"/>
        <v/>
      </c>
      <c r="AE1445" s="1053" t="str">
        <f t="shared" si="280"/>
        <v/>
      </c>
    </row>
    <row r="1446" spans="5:31" ht="12.75" customHeight="1">
      <c r="E1446" s="1083" t="str">
        <f t="shared" si="281"/>
        <v/>
      </c>
      <c r="H1446" s="1079" t="str">
        <f t="shared" si="272"/>
        <v/>
      </c>
      <c r="J1446" s="1117" t="str">
        <f>IF(D1446="","-",#REF!-D1446)</f>
        <v>-</v>
      </c>
      <c r="L1446" s="1041" t="str">
        <f t="shared" si="273"/>
        <v/>
      </c>
      <c r="W1446" s="1046" t="str">
        <f t="shared" si="274"/>
        <v/>
      </c>
      <c r="X1446" s="1047"/>
      <c r="Y1446" s="1146" t="str">
        <f t="shared" si="275"/>
        <v/>
      </c>
      <c r="Z1446" s="1049" t="str">
        <f t="shared" si="276"/>
        <v/>
      </c>
      <c r="AA1446" s="1049" t="str">
        <f t="shared" si="277"/>
        <v/>
      </c>
      <c r="AB1446" s="1050" t="str">
        <f t="shared" si="278"/>
        <v/>
      </c>
      <c r="AD1446" s="1052" t="str">
        <f t="shared" si="279"/>
        <v/>
      </c>
      <c r="AE1446" s="1053" t="str">
        <f t="shared" si="280"/>
        <v/>
      </c>
    </row>
    <row r="1447" spans="5:31" ht="12.75" customHeight="1">
      <c r="E1447" s="1083" t="str">
        <f t="shared" si="281"/>
        <v/>
      </c>
      <c r="H1447" s="1079" t="str">
        <f t="shared" si="272"/>
        <v/>
      </c>
      <c r="J1447" s="1117" t="str">
        <f>IF(D1447="","-",#REF!-D1447)</f>
        <v>-</v>
      </c>
      <c r="L1447" s="1041" t="str">
        <f t="shared" si="273"/>
        <v/>
      </c>
      <c r="W1447" s="1046" t="str">
        <f t="shared" si="274"/>
        <v/>
      </c>
      <c r="X1447" s="1047"/>
      <c r="Y1447" s="1146" t="str">
        <f t="shared" si="275"/>
        <v/>
      </c>
      <c r="Z1447" s="1049" t="str">
        <f t="shared" si="276"/>
        <v/>
      </c>
      <c r="AA1447" s="1049" t="str">
        <f t="shared" si="277"/>
        <v/>
      </c>
      <c r="AB1447" s="1050" t="str">
        <f t="shared" si="278"/>
        <v/>
      </c>
      <c r="AD1447" s="1052" t="str">
        <f t="shared" si="279"/>
        <v/>
      </c>
      <c r="AE1447" s="1053" t="str">
        <f t="shared" si="280"/>
        <v/>
      </c>
    </row>
    <row r="1448" spans="5:31" ht="12.75" customHeight="1">
      <c r="E1448" s="1083" t="str">
        <f t="shared" si="281"/>
        <v/>
      </c>
      <c r="H1448" s="1079" t="str">
        <f t="shared" si="272"/>
        <v/>
      </c>
      <c r="J1448" s="1117" t="str">
        <f>IF(D1448="","-",#REF!-D1448)</f>
        <v>-</v>
      </c>
      <c r="L1448" s="1041" t="str">
        <f t="shared" si="273"/>
        <v/>
      </c>
      <c r="W1448" s="1046" t="str">
        <f t="shared" si="274"/>
        <v/>
      </c>
      <c r="X1448" s="1047"/>
      <c r="Y1448" s="1146" t="str">
        <f t="shared" si="275"/>
        <v/>
      </c>
      <c r="Z1448" s="1049" t="str">
        <f t="shared" si="276"/>
        <v/>
      </c>
      <c r="AA1448" s="1049" t="str">
        <f t="shared" si="277"/>
        <v/>
      </c>
      <c r="AB1448" s="1050" t="str">
        <f t="shared" si="278"/>
        <v/>
      </c>
      <c r="AD1448" s="1052" t="str">
        <f t="shared" si="279"/>
        <v/>
      </c>
      <c r="AE1448" s="1053" t="str">
        <f t="shared" si="280"/>
        <v/>
      </c>
    </row>
    <row r="1449" spans="5:31" ht="12.75" customHeight="1">
      <c r="E1449" s="1083" t="str">
        <f t="shared" si="281"/>
        <v/>
      </c>
      <c r="H1449" s="1079" t="str">
        <f t="shared" si="272"/>
        <v/>
      </c>
      <c r="J1449" s="1117" t="str">
        <f>IF(D1449="","-",#REF!-D1449)</f>
        <v>-</v>
      </c>
      <c r="L1449" s="1041" t="str">
        <f t="shared" si="273"/>
        <v/>
      </c>
      <c r="W1449" s="1046" t="str">
        <f t="shared" si="274"/>
        <v/>
      </c>
      <c r="X1449" s="1047"/>
      <c r="Y1449" s="1146" t="str">
        <f t="shared" si="275"/>
        <v/>
      </c>
      <c r="Z1449" s="1049" t="str">
        <f t="shared" si="276"/>
        <v/>
      </c>
      <c r="AA1449" s="1049" t="str">
        <f t="shared" si="277"/>
        <v/>
      </c>
      <c r="AB1449" s="1050" t="str">
        <f t="shared" si="278"/>
        <v/>
      </c>
      <c r="AD1449" s="1052" t="str">
        <f t="shared" si="279"/>
        <v/>
      </c>
      <c r="AE1449" s="1053" t="str">
        <f t="shared" si="280"/>
        <v/>
      </c>
    </row>
    <row r="1450" spans="5:31" ht="12.75" customHeight="1">
      <c r="E1450" s="1083" t="str">
        <f t="shared" si="281"/>
        <v/>
      </c>
      <c r="H1450" s="1079" t="str">
        <f t="shared" si="272"/>
        <v/>
      </c>
      <c r="J1450" s="1117" t="str">
        <f>IF(D1450="","-",#REF!-D1450)</f>
        <v>-</v>
      </c>
      <c r="L1450" s="1041" t="str">
        <f t="shared" si="273"/>
        <v/>
      </c>
      <c r="W1450" s="1046" t="str">
        <f t="shared" si="274"/>
        <v/>
      </c>
      <c r="X1450" s="1047"/>
      <c r="Y1450" s="1146" t="str">
        <f t="shared" si="275"/>
        <v/>
      </c>
      <c r="Z1450" s="1049" t="str">
        <f t="shared" si="276"/>
        <v/>
      </c>
      <c r="AA1450" s="1049" t="str">
        <f t="shared" si="277"/>
        <v/>
      </c>
      <c r="AB1450" s="1050" t="str">
        <f t="shared" si="278"/>
        <v/>
      </c>
      <c r="AD1450" s="1052" t="str">
        <f t="shared" si="279"/>
        <v/>
      </c>
      <c r="AE1450" s="1053" t="str">
        <f t="shared" si="280"/>
        <v/>
      </c>
    </row>
    <row r="1451" spans="5:31" ht="12.75" customHeight="1">
      <c r="E1451" s="1083" t="str">
        <f t="shared" si="281"/>
        <v/>
      </c>
      <c r="H1451" s="1079" t="str">
        <f t="shared" si="272"/>
        <v/>
      </c>
      <c r="J1451" s="1117" t="str">
        <f>IF(D1451="","-",#REF!-D1451)</f>
        <v>-</v>
      </c>
      <c r="L1451" s="1041" t="str">
        <f t="shared" si="273"/>
        <v/>
      </c>
      <c r="W1451" s="1046" t="str">
        <f t="shared" si="274"/>
        <v/>
      </c>
      <c r="X1451" s="1047"/>
      <c r="Y1451" s="1146" t="str">
        <f t="shared" si="275"/>
        <v/>
      </c>
      <c r="Z1451" s="1049" t="str">
        <f t="shared" si="276"/>
        <v/>
      </c>
      <c r="AA1451" s="1049" t="str">
        <f t="shared" si="277"/>
        <v/>
      </c>
      <c r="AB1451" s="1050" t="str">
        <f t="shared" si="278"/>
        <v/>
      </c>
      <c r="AD1451" s="1052" t="str">
        <f t="shared" si="279"/>
        <v/>
      </c>
      <c r="AE1451" s="1053" t="str">
        <f t="shared" si="280"/>
        <v/>
      </c>
    </row>
    <row r="1452" spans="5:31" ht="12.75" customHeight="1">
      <c r="E1452" s="1083" t="str">
        <f t="shared" si="281"/>
        <v/>
      </c>
      <c r="H1452" s="1079" t="str">
        <f t="shared" si="272"/>
        <v/>
      </c>
      <c r="J1452" s="1117" t="str">
        <f>IF(D1452="","-",#REF!-D1452)</f>
        <v>-</v>
      </c>
      <c r="L1452" s="1041" t="str">
        <f t="shared" si="273"/>
        <v/>
      </c>
      <c r="W1452" s="1046" t="str">
        <f t="shared" si="274"/>
        <v/>
      </c>
      <c r="X1452" s="1047"/>
      <c r="Y1452" s="1146" t="str">
        <f t="shared" si="275"/>
        <v/>
      </c>
      <c r="Z1452" s="1049" t="str">
        <f t="shared" si="276"/>
        <v/>
      </c>
      <c r="AA1452" s="1049" t="str">
        <f t="shared" si="277"/>
        <v/>
      </c>
      <c r="AB1452" s="1050" t="str">
        <f t="shared" si="278"/>
        <v/>
      </c>
      <c r="AD1452" s="1052" t="str">
        <f t="shared" si="279"/>
        <v/>
      </c>
      <c r="AE1452" s="1053" t="str">
        <f t="shared" si="280"/>
        <v/>
      </c>
    </row>
    <row r="1453" spans="5:31" ht="12.75" customHeight="1">
      <c r="E1453" s="1083" t="str">
        <f t="shared" si="281"/>
        <v/>
      </c>
      <c r="H1453" s="1079" t="str">
        <f t="shared" si="272"/>
        <v/>
      </c>
      <c r="J1453" s="1117" t="str">
        <f>IF(D1453="","-",#REF!-D1453)</f>
        <v>-</v>
      </c>
      <c r="L1453" s="1041" t="str">
        <f t="shared" si="273"/>
        <v/>
      </c>
      <c r="W1453" s="1046" t="str">
        <f t="shared" si="274"/>
        <v/>
      </c>
      <c r="X1453" s="1047"/>
      <c r="Y1453" s="1146" t="str">
        <f t="shared" si="275"/>
        <v/>
      </c>
      <c r="Z1453" s="1049" t="str">
        <f t="shared" si="276"/>
        <v/>
      </c>
      <c r="AA1453" s="1049" t="str">
        <f t="shared" si="277"/>
        <v/>
      </c>
      <c r="AB1453" s="1050" t="str">
        <f t="shared" si="278"/>
        <v/>
      </c>
      <c r="AD1453" s="1052" t="str">
        <f t="shared" si="279"/>
        <v/>
      </c>
      <c r="AE1453" s="1053" t="str">
        <f t="shared" si="280"/>
        <v/>
      </c>
    </row>
    <row r="1454" spans="5:31" ht="12.75" customHeight="1">
      <c r="E1454" s="1083" t="str">
        <f t="shared" si="281"/>
        <v/>
      </c>
      <c r="H1454" s="1079" t="str">
        <f t="shared" si="272"/>
        <v/>
      </c>
      <c r="J1454" s="1117" t="str">
        <f>IF(D1454="","-",#REF!-D1454)</f>
        <v>-</v>
      </c>
      <c r="L1454" s="1041" t="str">
        <f t="shared" si="273"/>
        <v/>
      </c>
      <c r="W1454" s="1046" t="str">
        <f t="shared" si="274"/>
        <v/>
      </c>
      <c r="X1454" s="1047"/>
      <c r="Y1454" s="1146" t="str">
        <f t="shared" si="275"/>
        <v/>
      </c>
      <c r="Z1454" s="1049" t="str">
        <f t="shared" si="276"/>
        <v/>
      </c>
      <c r="AA1454" s="1049" t="str">
        <f t="shared" si="277"/>
        <v/>
      </c>
      <c r="AB1454" s="1050" t="str">
        <f t="shared" si="278"/>
        <v/>
      </c>
      <c r="AD1454" s="1052" t="str">
        <f t="shared" si="279"/>
        <v/>
      </c>
      <c r="AE1454" s="1053" t="str">
        <f t="shared" si="280"/>
        <v/>
      </c>
    </row>
    <row r="1455" spans="5:31" ht="12.75" customHeight="1">
      <c r="E1455" s="1083" t="str">
        <f t="shared" si="281"/>
        <v/>
      </c>
      <c r="H1455" s="1079" t="str">
        <f t="shared" si="272"/>
        <v/>
      </c>
      <c r="J1455" s="1117" t="str">
        <f>IF(D1455="","-",#REF!-D1455)</f>
        <v>-</v>
      </c>
      <c r="L1455" s="1041" t="str">
        <f t="shared" si="273"/>
        <v/>
      </c>
      <c r="W1455" s="1046" t="str">
        <f t="shared" si="274"/>
        <v/>
      </c>
      <c r="X1455" s="1047"/>
      <c r="Y1455" s="1146" t="str">
        <f t="shared" si="275"/>
        <v/>
      </c>
      <c r="Z1455" s="1049" t="str">
        <f t="shared" si="276"/>
        <v/>
      </c>
      <c r="AA1455" s="1049" t="str">
        <f t="shared" si="277"/>
        <v/>
      </c>
      <c r="AB1455" s="1050" t="str">
        <f t="shared" si="278"/>
        <v/>
      </c>
      <c r="AD1455" s="1052" t="str">
        <f t="shared" si="279"/>
        <v/>
      </c>
      <c r="AE1455" s="1053" t="str">
        <f t="shared" si="280"/>
        <v/>
      </c>
    </row>
    <row r="1456" spans="5:31" ht="12.75" customHeight="1">
      <c r="E1456" s="1083" t="str">
        <f t="shared" si="281"/>
        <v/>
      </c>
      <c r="H1456" s="1079" t="str">
        <f t="shared" si="272"/>
        <v/>
      </c>
      <c r="J1456" s="1117" t="str">
        <f>IF(D1456="","-",#REF!-D1456)</f>
        <v>-</v>
      </c>
      <c r="L1456" s="1041" t="str">
        <f t="shared" si="273"/>
        <v/>
      </c>
      <c r="W1456" s="1046" t="str">
        <f t="shared" si="274"/>
        <v/>
      </c>
      <c r="X1456" s="1047"/>
      <c r="Y1456" s="1146" t="str">
        <f t="shared" si="275"/>
        <v/>
      </c>
      <c r="Z1456" s="1049" t="str">
        <f t="shared" si="276"/>
        <v/>
      </c>
      <c r="AA1456" s="1049" t="str">
        <f t="shared" si="277"/>
        <v/>
      </c>
      <c r="AB1456" s="1050" t="str">
        <f t="shared" si="278"/>
        <v/>
      </c>
      <c r="AD1456" s="1052" t="str">
        <f t="shared" si="279"/>
        <v/>
      </c>
      <c r="AE1456" s="1053" t="str">
        <f t="shared" si="280"/>
        <v/>
      </c>
    </row>
    <row r="1457" spans="5:31" ht="12.75" customHeight="1">
      <c r="E1457" s="1083" t="str">
        <f t="shared" si="281"/>
        <v/>
      </c>
      <c r="H1457" s="1079" t="str">
        <f t="shared" si="272"/>
        <v/>
      </c>
      <c r="J1457" s="1117" t="str">
        <f>IF(D1457="","-",#REF!-D1457)</f>
        <v>-</v>
      </c>
      <c r="L1457" s="1041" t="str">
        <f t="shared" si="273"/>
        <v/>
      </c>
      <c r="W1457" s="1046" t="str">
        <f t="shared" si="274"/>
        <v/>
      </c>
      <c r="X1457" s="1047"/>
      <c r="Y1457" s="1146" t="str">
        <f t="shared" si="275"/>
        <v/>
      </c>
      <c r="Z1457" s="1049" t="str">
        <f t="shared" si="276"/>
        <v/>
      </c>
      <c r="AA1457" s="1049" t="str">
        <f t="shared" si="277"/>
        <v/>
      </c>
      <c r="AB1457" s="1050" t="str">
        <f t="shared" si="278"/>
        <v/>
      </c>
      <c r="AD1457" s="1052" t="str">
        <f t="shared" si="279"/>
        <v/>
      </c>
      <c r="AE1457" s="1053" t="str">
        <f t="shared" si="280"/>
        <v/>
      </c>
    </row>
    <row r="1458" spans="5:31" ht="12.75" customHeight="1">
      <c r="E1458" s="1083" t="str">
        <f t="shared" si="281"/>
        <v/>
      </c>
      <c r="H1458" s="1079" t="str">
        <f t="shared" ref="H1458:H1474" si="282">IFERROR(CHOOSE(W1458,"መስከረም","ጥቅምት","ህዳር  ","ታህሳስ ","ጥር ","የካቲት ","መጋቢት ","ሚይዚያ ","ግንቦት ","ሰኔ ","ሐምሌ ","ነሐሴ ","Pagume"),"")</f>
        <v/>
      </c>
      <c r="J1458" s="1117" t="str">
        <f>IF(D1458="","-",#REF!-D1458)</f>
        <v>-</v>
      </c>
      <c r="L1458" s="1041" t="str">
        <f t="shared" si="273"/>
        <v/>
      </c>
      <c r="W1458" s="1046" t="str">
        <f t="shared" si="274"/>
        <v/>
      </c>
      <c r="X1458" s="1047"/>
      <c r="Y1458" s="1146" t="str">
        <f t="shared" si="275"/>
        <v/>
      </c>
      <c r="Z1458" s="1049" t="str">
        <f t="shared" si="276"/>
        <v/>
      </c>
      <c r="AA1458" s="1049" t="str">
        <f t="shared" si="277"/>
        <v/>
      </c>
      <c r="AB1458" s="1050" t="str">
        <f t="shared" si="278"/>
        <v/>
      </c>
      <c r="AD1458" s="1052" t="str">
        <f t="shared" si="279"/>
        <v/>
      </c>
      <c r="AE1458" s="1053" t="str">
        <f t="shared" si="280"/>
        <v/>
      </c>
    </row>
    <row r="1459" spans="5:31" ht="12.75" customHeight="1">
      <c r="E1459" s="1083" t="str">
        <f t="shared" si="281"/>
        <v/>
      </c>
      <c r="H1459" s="1079" t="str">
        <f t="shared" si="282"/>
        <v/>
      </c>
      <c r="J1459" s="1117" t="str">
        <f>IF(D1459="","-",#REF!-D1459)</f>
        <v>-</v>
      </c>
      <c r="L1459" s="1041" t="str">
        <f t="shared" si="273"/>
        <v/>
      </c>
      <c r="W1459" s="1046" t="str">
        <f t="shared" si="274"/>
        <v/>
      </c>
      <c r="X1459" s="1047"/>
      <c r="Y1459" s="1146" t="str">
        <f t="shared" si="275"/>
        <v/>
      </c>
      <c r="Z1459" s="1049" t="str">
        <f t="shared" si="276"/>
        <v/>
      </c>
      <c r="AA1459" s="1049" t="str">
        <f t="shared" si="277"/>
        <v/>
      </c>
      <c r="AB1459" s="1050" t="str">
        <f t="shared" si="278"/>
        <v/>
      </c>
      <c r="AD1459" s="1052" t="str">
        <f t="shared" si="279"/>
        <v/>
      </c>
      <c r="AE1459" s="1053" t="str">
        <f t="shared" si="280"/>
        <v/>
      </c>
    </row>
    <row r="1460" spans="5:31" ht="12.75" customHeight="1">
      <c r="E1460" s="1083" t="str">
        <f t="shared" si="281"/>
        <v/>
      </c>
      <c r="H1460" s="1079" t="str">
        <f t="shared" si="282"/>
        <v/>
      </c>
      <c r="J1460" s="1117" t="str">
        <f>IF(D1460="","-",#REF!-D1460)</f>
        <v>-</v>
      </c>
      <c r="L1460" s="1041" t="str">
        <f t="shared" si="273"/>
        <v/>
      </c>
      <c r="W1460" s="1046" t="str">
        <f t="shared" si="274"/>
        <v/>
      </c>
      <c r="X1460" s="1047"/>
      <c r="Y1460" s="1146" t="str">
        <f t="shared" si="275"/>
        <v/>
      </c>
      <c r="Z1460" s="1049" t="str">
        <f t="shared" si="276"/>
        <v/>
      </c>
      <c r="AA1460" s="1049" t="str">
        <f t="shared" si="277"/>
        <v/>
      </c>
      <c r="AB1460" s="1050" t="str">
        <f t="shared" si="278"/>
        <v/>
      </c>
      <c r="AD1460" s="1052" t="str">
        <f t="shared" si="279"/>
        <v/>
      </c>
      <c r="AE1460" s="1053" t="str">
        <f t="shared" si="280"/>
        <v/>
      </c>
    </row>
    <row r="1461" spans="5:31" ht="12.75" customHeight="1">
      <c r="E1461" s="1083" t="str">
        <f t="shared" si="281"/>
        <v/>
      </c>
      <c r="H1461" s="1079" t="str">
        <f t="shared" si="282"/>
        <v/>
      </c>
      <c r="J1461" s="1117" t="str">
        <f>IF(D1461="","-",#REF!-D1461)</f>
        <v>-</v>
      </c>
      <c r="L1461" s="1041" t="str">
        <f t="shared" si="273"/>
        <v/>
      </c>
      <c r="W1461" s="1046" t="str">
        <f t="shared" si="274"/>
        <v/>
      </c>
      <c r="X1461" s="1047"/>
      <c r="Y1461" s="1146" t="str">
        <f t="shared" si="275"/>
        <v/>
      </c>
      <c r="Z1461" s="1049" t="str">
        <f t="shared" si="276"/>
        <v/>
      </c>
      <c r="AA1461" s="1049" t="str">
        <f t="shared" si="277"/>
        <v/>
      </c>
      <c r="AB1461" s="1050" t="str">
        <f t="shared" si="278"/>
        <v/>
      </c>
      <c r="AD1461" s="1052" t="str">
        <f t="shared" si="279"/>
        <v/>
      </c>
      <c r="AE1461" s="1053" t="str">
        <f t="shared" si="280"/>
        <v/>
      </c>
    </row>
    <row r="1462" spans="5:31" ht="12.75" customHeight="1">
      <c r="E1462" s="1083" t="str">
        <f t="shared" si="281"/>
        <v/>
      </c>
      <c r="H1462" s="1079" t="str">
        <f t="shared" si="282"/>
        <v/>
      </c>
      <c r="J1462" s="1117" t="str">
        <f>IF(D1462="","-",#REF!-D1462)</f>
        <v>-</v>
      </c>
      <c r="L1462" s="1041" t="str">
        <f t="shared" si="273"/>
        <v/>
      </c>
      <c r="W1462" s="1046" t="str">
        <f t="shared" si="274"/>
        <v/>
      </c>
      <c r="X1462" s="1047"/>
      <c r="Y1462" s="1146" t="str">
        <f t="shared" si="275"/>
        <v/>
      </c>
      <c r="Z1462" s="1049" t="str">
        <f t="shared" si="276"/>
        <v/>
      </c>
      <c r="AA1462" s="1049" t="str">
        <f t="shared" si="277"/>
        <v/>
      </c>
      <c r="AB1462" s="1050" t="str">
        <f t="shared" si="278"/>
        <v/>
      </c>
      <c r="AD1462" s="1052" t="str">
        <f t="shared" si="279"/>
        <v/>
      </c>
      <c r="AE1462" s="1053" t="str">
        <f t="shared" si="280"/>
        <v/>
      </c>
    </row>
    <row r="1463" spans="5:31" ht="12.75" customHeight="1">
      <c r="E1463" s="1083" t="str">
        <f t="shared" si="281"/>
        <v/>
      </c>
      <c r="H1463" s="1079" t="str">
        <f t="shared" si="282"/>
        <v/>
      </c>
      <c r="J1463" s="1117" t="str">
        <f>IF(D1463="","-",#REF!-D1463)</f>
        <v>-</v>
      </c>
      <c r="L1463" s="1041" t="str">
        <f t="shared" si="273"/>
        <v/>
      </c>
      <c r="W1463" s="1046" t="str">
        <f t="shared" si="274"/>
        <v/>
      </c>
      <c r="X1463" s="1047"/>
      <c r="Y1463" s="1146" t="str">
        <f t="shared" si="275"/>
        <v/>
      </c>
      <c r="Z1463" s="1049" t="str">
        <f t="shared" si="276"/>
        <v/>
      </c>
      <c r="AA1463" s="1049" t="str">
        <f t="shared" si="277"/>
        <v/>
      </c>
      <c r="AB1463" s="1050" t="str">
        <f t="shared" si="278"/>
        <v/>
      </c>
      <c r="AD1463" s="1052" t="str">
        <f t="shared" si="279"/>
        <v/>
      </c>
      <c r="AE1463" s="1053" t="str">
        <f t="shared" si="280"/>
        <v/>
      </c>
    </row>
    <row r="1464" spans="5:31" ht="12.75" customHeight="1">
      <c r="E1464" s="1083" t="str">
        <f t="shared" si="281"/>
        <v/>
      </c>
      <c r="H1464" s="1079" t="str">
        <f t="shared" si="282"/>
        <v/>
      </c>
      <c r="J1464" s="1117" t="str">
        <f>IF(D1464="","-",#REF!-D1464)</f>
        <v>-</v>
      </c>
      <c r="L1464" s="1041" t="str">
        <f t="shared" si="273"/>
        <v/>
      </c>
      <c r="W1464" s="1046" t="str">
        <f t="shared" si="274"/>
        <v/>
      </c>
      <c r="X1464" s="1047"/>
      <c r="Y1464" s="1146" t="str">
        <f t="shared" si="275"/>
        <v/>
      </c>
      <c r="Z1464" s="1049" t="str">
        <f t="shared" si="276"/>
        <v/>
      </c>
      <c r="AA1464" s="1049" t="str">
        <f t="shared" si="277"/>
        <v/>
      </c>
      <c r="AB1464" s="1050" t="str">
        <f t="shared" si="278"/>
        <v/>
      </c>
      <c r="AD1464" s="1052" t="str">
        <f t="shared" si="279"/>
        <v/>
      </c>
      <c r="AE1464" s="1053" t="str">
        <f t="shared" si="280"/>
        <v/>
      </c>
    </row>
    <row r="1465" spans="5:31" ht="12.75" customHeight="1">
      <c r="E1465" s="1083" t="str">
        <f t="shared" si="281"/>
        <v/>
      </c>
      <c r="H1465" s="1079" t="str">
        <f t="shared" si="282"/>
        <v/>
      </c>
      <c r="J1465" s="1117" t="str">
        <f>IF(D1465="","-",#REF!-D1465)</f>
        <v>-</v>
      </c>
      <c r="L1465" s="1041" t="str">
        <f t="shared" si="273"/>
        <v/>
      </c>
      <c r="W1465" s="1046" t="str">
        <f t="shared" si="274"/>
        <v/>
      </c>
      <c r="X1465" s="1047"/>
      <c r="Y1465" s="1146" t="str">
        <f t="shared" si="275"/>
        <v/>
      </c>
      <c r="Z1465" s="1049" t="str">
        <f t="shared" si="276"/>
        <v/>
      </c>
      <c r="AA1465" s="1049" t="str">
        <f t="shared" si="277"/>
        <v/>
      </c>
      <c r="AB1465" s="1050" t="str">
        <f t="shared" si="278"/>
        <v/>
      </c>
      <c r="AD1465" s="1052" t="str">
        <f t="shared" si="279"/>
        <v/>
      </c>
      <c r="AE1465" s="1053" t="str">
        <f t="shared" si="280"/>
        <v/>
      </c>
    </row>
    <row r="1466" spans="5:31" ht="12.75" customHeight="1">
      <c r="E1466" s="1083" t="str">
        <f t="shared" si="281"/>
        <v/>
      </c>
      <c r="H1466" s="1079" t="str">
        <f t="shared" si="282"/>
        <v/>
      </c>
      <c r="J1466" s="1117" t="str">
        <f>IF(D1466="","-",#REF!-D1466)</f>
        <v>-</v>
      </c>
      <c r="L1466" s="1041" t="str">
        <f t="shared" si="273"/>
        <v/>
      </c>
      <c r="W1466" s="1046" t="str">
        <f t="shared" si="274"/>
        <v/>
      </c>
      <c r="X1466" s="1047"/>
      <c r="Y1466" s="1146" t="str">
        <f t="shared" si="275"/>
        <v/>
      </c>
      <c r="Z1466" s="1049" t="str">
        <f t="shared" si="276"/>
        <v/>
      </c>
      <c r="AA1466" s="1049" t="str">
        <f t="shared" si="277"/>
        <v/>
      </c>
      <c r="AB1466" s="1050" t="str">
        <f t="shared" si="278"/>
        <v/>
      </c>
      <c r="AD1466" s="1052" t="str">
        <f t="shared" si="279"/>
        <v/>
      </c>
      <c r="AE1466" s="1053" t="str">
        <f t="shared" si="280"/>
        <v/>
      </c>
    </row>
    <row r="1467" spans="5:31" ht="12.75" customHeight="1">
      <c r="E1467" s="1083" t="str">
        <f t="shared" si="281"/>
        <v/>
      </c>
      <c r="H1467" s="1079" t="str">
        <f t="shared" si="282"/>
        <v/>
      </c>
      <c r="J1467" s="1117" t="str">
        <f>IF(D1467="","-",#REF!-D1467)</f>
        <v>-</v>
      </c>
      <c r="L1467" s="1041" t="str">
        <f t="shared" si="273"/>
        <v/>
      </c>
      <c r="W1467" s="1046" t="str">
        <f t="shared" si="274"/>
        <v/>
      </c>
      <c r="X1467" s="1047"/>
      <c r="Y1467" s="1146" t="str">
        <f t="shared" si="275"/>
        <v/>
      </c>
      <c r="Z1467" s="1049" t="str">
        <f t="shared" si="276"/>
        <v/>
      </c>
      <c r="AA1467" s="1049" t="str">
        <f t="shared" si="277"/>
        <v/>
      </c>
      <c r="AB1467" s="1050" t="str">
        <f t="shared" si="278"/>
        <v/>
      </c>
      <c r="AD1467" s="1052" t="str">
        <f t="shared" si="279"/>
        <v/>
      </c>
      <c r="AE1467" s="1053" t="str">
        <f t="shared" si="280"/>
        <v/>
      </c>
    </row>
    <row r="1468" spans="5:31" ht="12.75" customHeight="1">
      <c r="E1468" s="1083" t="str">
        <f t="shared" si="281"/>
        <v/>
      </c>
      <c r="H1468" s="1079" t="str">
        <f t="shared" si="282"/>
        <v/>
      </c>
      <c r="J1468" s="1117" t="str">
        <f>IF(D1468="","-",#REF!-D1468)</f>
        <v>-</v>
      </c>
      <c r="L1468" s="1041" t="str">
        <f t="shared" si="273"/>
        <v/>
      </c>
      <c r="W1468" s="1046" t="str">
        <f t="shared" si="274"/>
        <v/>
      </c>
      <c r="X1468" s="1047"/>
      <c r="Y1468" s="1146" t="str">
        <f t="shared" si="275"/>
        <v/>
      </c>
      <c r="Z1468" s="1049" t="str">
        <f t="shared" si="276"/>
        <v/>
      </c>
      <c r="AA1468" s="1049" t="str">
        <f t="shared" si="277"/>
        <v/>
      </c>
      <c r="AB1468" s="1050" t="str">
        <f t="shared" si="278"/>
        <v/>
      </c>
      <c r="AD1468" s="1052" t="str">
        <f t="shared" si="279"/>
        <v/>
      </c>
      <c r="AE1468" s="1053" t="str">
        <f t="shared" si="280"/>
        <v/>
      </c>
    </row>
    <row r="1469" spans="5:31" ht="12.75" customHeight="1">
      <c r="E1469" s="1083" t="str">
        <f t="shared" si="281"/>
        <v/>
      </c>
      <c r="H1469" s="1079" t="str">
        <f t="shared" si="282"/>
        <v/>
      </c>
      <c r="J1469" s="1117" t="str">
        <f>IF(D1469="","-",#REF!-D1469)</f>
        <v>-</v>
      </c>
      <c r="L1469" s="1041" t="str">
        <f t="shared" si="273"/>
        <v/>
      </c>
      <c r="W1469" s="1046" t="str">
        <f t="shared" si="274"/>
        <v/>
      </c>
      <c r="X1469" s="1047"/>
      <c r="Y1469" s="1146" t="str">
        <f t="shared" si="275"/>
        <v/>
      </c>
      <c r="Z1469" s="1049" t="str">
        <f t="shared" si="276"/>
        <v/>
      </c>
      <c r="AA1469" s="1049" t="str">
        <f t="shared" si="277"/>
        <v/>
      </c>
      <c r="AB1469" s="1050" t="str">
        <f t="shared" si="278"/>
        <v/>
      </c>
      <c r="AD1469" s="1052" t="str">
        <f t="shared" si="279"/>
        <v/>
      </c>
      <c r="AE1469" s="1053" t="str">
        <f t="shared" si="280"/>
        <v/>
      </c>
    </row>
    <row r="1470" spans="5:31" ht="12.75" customHeight="1">
      <c r="E1470" s="1083" t="str">
        <f t="shared" si="281"/>
        <v/>
      </c>
      <c r="H1470" s="1079" t="str">
        <f t="shared" si="282"/>
        <v/>
      </c>
      <c r="J1470" s="1117" t="str">
        <f>IF(D1470="","-",#REF!-D1470)</f>
        <v>-</v>
      </c>
      <c r="L1470" s="1041" t="str">
        <f t="shared" si="273"/>
        <v/>
      </c>
      <c r="W1470" s="1046" t="str">
        <f t="shared" si="274"/>
        <v/>
      </c>
      <c r="X1470" s="1047"/>
      <c r="Y1470" s="1146" t="str">
        <f t="shared" si="275"/>
        <v/>
      </c>
      <c r="Z1470" s="1049" t="str">
        <f t="shared" si="276"/>
        <v/>
      </c>
      <c r="AA1470" s="1049" t="str">
        <f t="shared" si="277"/>
        <v/>
      </c>
      <c r="AB1470" s="1050" t="str">
        <f t="shared" si="278"/>
        <v/>
      </c>
      <c r="AD1470" s="1052" t="str">
        <f t="shared" si="279"/>
        <v/>
      </c>
      <c r="AE1470" s="1053" t="str">
        <f t="shared" si="280"/>
        <v/>
      </c>
    </row>
    <row r="1471" spans="5:31" ht="12.75" customHeight="1">
      <c r="E1471" s="1083" t="str">
        <f t="shared" si="281"/>
        <v/>
      </c>
      <c r="H1471" s="1079" t="str">
        <f t="shared" si="282"/>
        <v/>
      </c>
      <c r="J1471" s="1117" t="str">
        <f>IF(D1471="","-",#REF!-D1471)</f>
        <v>-</v>
      </c>
      <c r="L1471" s="1041" t="str">
        <f t="shared" si="273"/>
        <v/>
      </c>
      <c r="W1471" s="1046" t="str">
        <f t="shared" si="274"/>
        <v/>
      </c>
      <c r="X1471" s="1047"/>
      <c r="Y1471" s="1146" t="str">
        <f t="shared" si="275"/>
        <v/>
      </c>
      <c r="Z1471" s="1049" t="str">
        <f t="shared" si="276"/>
        <v/>
      </c>
      <c r="AA1471" s="1049" t="str">
        <f t="shared" si="277"/>
        <v/>
      </c>
      <c r="AB1471" s="1050" t="str">
        <f t="shared" si="278"/>
        <v/>
      </c>
      <c r="AD1471" s="1052" t="str">
        <f t="shared" si="279"/>
        <v/>
      </c>
      <c r="AE1471" s="1053" t="str">
        <f t="shared" si="280"/>
        <v/>
      </c>
    </row>
    <row r="1472" spans="5:31" ht="12.75" customHeight="1">
      <c r="E1472" s="1083" t="str">
        <f t="shared" si="281"/>
        <v/>
      </c>
      <c r="H1472" s="1079" t="str">
        <f t="shared" si="282"/>
        <v/>
      </c>
      <c r="J1472" s="1117" t="str">
        <f>IF(D1472="","-",#REF!-D1472)</f>
        <v>-</v>
      </c>
      <c r="L1472" s="1041" t="str">
        <f t="shared" si="273"/>
        <v/>
      </c>
      <c r="W1472" s="1046" t="str">
        <f t="shared" si="274"/>
        <v/>
      </c>
      <c r="X1472" s="1047"/>
      <c r="Y1472" s="1146" t="str">
        <f t="shared" si="275"/>
        <v/>
      </c>
      <c r="Z1472" s="1049" t="str">
        <f t="shared" si="276"/>
        <v/>
      </c>
      <c r="AA1472" s="1049" t="str">
        <f t="shared" si="277"/>
        <v/>
      </c>
      <c r="AB1472" s="1050" t="str">
        <f t="shared" si="278"/>
        <v/>
      </c>
      <c r="AD1472" s="1052" t="str">
        <f t="shared" si="279"/>
        <v/>
      </c>
      <c r="AE1472" s="1053" t="str">
        <f t="shared" si="280"/>
        <v/>
      </c>
    </row>
    <row r="1473" spans="4:31" ht="12.75" customHeight="1">
      <c r="E1473" s="1083" t="str">
        <f t="shared" si="281"/>
        <v/>
      </c>
      <c r="H1473" s="1079" t="str">
        <f t="shared" si="282"/>
        <v/>
      </c>
      <c r="J1473" s="1117" t="str">
        <f>IF(D1473="","-",#REF!-D1473)</f>
        <v>-</v>
      </c>
      <c r="L1473" s="1041" t="str">
        <f t="shared" si="273"/>
        <v/>
      </c>
      <c r="W1473" s="1046" t="str">
        <f t="shared" si="274"/>
        <v/>
      </c>
      <c r="X1473" s="1047"/>
      <c r="Y1473" s="1146" t="str">
        <f t="shared" si="275"/>
        <v/>
      </c>
      <c r="Z1473" s="1049" t="str">
        <f t="shared" si="276"/>
        <v/>
      </c>
      <c r="AA1473" s="1049" t="str">
        <f t="shared" si="277"/>
        <v/>
      </c>
      <c r="AB1473" s="1050" t="str">
        <f t="shared" si="278"/>
        <v/>
      </c>
      <c r="AD1473" s="1052" t="str">
        <f t="shared" si="279"/>
        <v/>
      </c>
      <c r="AE1473" s="1053" t="str">
        <f t="shared" si="280"/>
        <v/>
      </c>
    </row>
    <row r="1474" spans="4:31" ht="12.75" customHeight="1">
      <c r="E1474" s="1083" t="str">
        <f t="shared" si="281"/>
        <v/>
      </c>
      <c r="H1474" s="1079" t="str">
        <f t="shared" si="282"/>
        <v/>
      </c>
      <c r="J1474" s="1117" t="str">
        <f>IF(D1474="","-",#REF!-D1474)</f>
        <v>-</v>
      </c>
      <c r="L1474" s="1041" t="str">
        <f t="shared" si="273"/>
        <v/>
      </c>
      <c r="W1474" s="1046" t="str">
        <f t="shared" si="274"/>
        <v/>
      </c>
      <c r="X1474" s="1047"/>
      <c r="Y1474" s="1146" t="str">
        <f t="shared" si="275"/>
        <v/>
      </c>
      <c r="Z1474" s="1049" t="str">
        <f t="shared" si="276"/>
        <v/>
      </c>
      <c r="AA1474" s="1049" t="str">
        <f t="shared" si="277"/>
        <v/>
      </c>
      <c r="AB1474" s="1050" t="str">
        <f t="shared" si="278"/>
        <v/>
      </c>
      <c r="AD1474" s="1052" t="str">
        <f t="shared" si="279"/>
        <v/>
      </c>
      <c r="AE1474" s="1053" t="str">
        <f t="shared" si="280"/>
        <v/>
      </c>
    </row>
    <row r="1475" spans="4:31" ht="12.75" customHeight="1">
      <c r="E1475" s="1083" t="str">
        <f t="shared" si="281"/>
        <v/>
      </c>
      <c r="H1475" s="1079" t="str">
        <f t="shared" ref="H1475:H1496" si="283">IFERROR(CHOOSE(W1475,"መስከረም","ጥቅምት","ህዳር  ","ታህሳስ ","ጥር ","የካቲት ","መጋቢት ","ሚይዚያ ","ግንቦት ","ሰኔ ","ሐምሌ ","ነሐሴ ","Pagume"),"")</f>
        <v/>
      </c>
      <c r="J1475" s="1117" t="str">
        <f>IF(D1475="","-",#REF!-D1475)</f>
        <v>-</v>
      </c>
      <c r="L1475" s="1041" t="str">
        <f t="shared" ref="L1475:L1538" si="284">IF(E1475="","",$Q$1+E1475)</f>
        <v/>
      </c>
      <c r="W1475" s="1046" t="str">
        <f t="shared" ref="W1475:W1538" si="285">IF($D1475="","",_xlfn.LET(_xlpm.gDate,D1475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475" s="1047"/>
      <c r="Y1475" s="1146" t="str">
        <f t="shared" ref="Y1475:Y1538" si="286">IFERROR(CHOOSE(X1475,"መስከረም","ጥቅምት","ህዳር  ","ታህሳስ ","ጥር ","የካቲት ","መጋቢት ","ሚይዚያ ","ግንቦት ","ሰኔ ","ሐምሌ ","ነሐሴ ","Pagume"),"")</f>
        <v/>
      </c>
      <c r="Z1475" s="1049" t="str">
        <f t="shared" ref="Z1475:Z1538" si="287">IF($K1475="","",_xlfn.LET(_xlpm.gDate,K1475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475" s="1049" t="str">
        <f t="shared" ref="AA1475:AA1538" si="288">IF($Z1475="","",TEXT($Z1475,"mm"))</f>
        <v/>
      </c>
      <c r="AB1475" s="1050" t="str">
        <f t="shared" ref="AB1475:AB1538" si="289">IFERROR(CHOOSE(AA1475,"መስከረም","ጥቅምት","ህዳር  ","ታህሳስ ","ጥር ","የካቲት ","መጋቢት ","ሚይዚያ ","ግንቦት ","ሰኔ ","ሐምሌ ","ነሐሴ ","Pagume"),"")</f>
        <v/>
      </c>
      <c r="AD1475" s="1052" t="str">
        <f t="shared" ref="AD1475:AD1538" si="290">IF($D1475="","",YEAR(D1475)&amp;"-W"&amp;WEEKNUM(D1475,2))</f>
        <v/>
      </c>
      <c r="AE1475" s="1053" t="str">
        <f t="shared" ref="AE1475:AE1538" si="291">IF($K1475="","",YEAR(K1475)&amp;"-W"&amp;WEEKNUM(K1475,2))</f>
        <v/>
      </c>
    </row>
    <row r="1476" spans="4:31" ht="12.75" customHeight="1">
      <c r="E1476" s="1083" t="str">
        <f t="shared" si="281"/>
        <v/>
      </c>
      <c r="H1476" s="1079" t="str">
        <f t="shared" si="283"/>
        <v/>
      </c>
      <c r="J1476" s="1117" t="str">
        <f>IF(D1476="","-",#REF!-D1476)</f>
        <v>-</v>
      </c>
      <c r="L1476" s="1041" t="str">
        <f t="shared" si="284"/>
        <v/>
      </c>
      <c r="W1476" s="1046" t="str">
        <f t="shared" si="285"/>
        <v/>
      </c>
      <c r="X1476" s="1047"/>
      <c r="Y1476" s="1146" t="str">
        <f t="shared" si="286"/>
        <v/>
      </c>
      <c r="Z1476" s="1049" t="str">
        <f t="shared" si="287"/>
        <v/>
      </c>
      <c r="AA1476" s="1049" t="str">
        <f t="shared" si="288"/>
        <v/>
      </c>
      <c r="AB1476" s="1050" t="str">
        <f t="shared" si="289"/>
        <v/>
      </c>
      <c r="AD1476" s="1052" t="str">
        <f t="shared" si="290"/>
        <v/>
      </c>
      <c r="AE1476" s="1053" t="str">
        <f t="shared" si="291"/>
        <v/>
      </c>
    </row>
    <row r="1477" spans="4:31" ht="12.75" customHeight="1">
      <c r="E1477" s="1083" t="str">
        <f t="shared" si="281"/>
        <v/>
      </c>
      <c r="H1477" s="1079" t="str">
        <f t="shared" si="283"/>
        <v/>
      </c>
      <c r="J1477" s="1117" t="str">
        <f>IF(D1477="","-",#REF!-D1477)</f>
        <v>-</v>
      </c>
      <c r="L1477" s="1041" t="str">
        <f t="shared" si="284"/>
        <v/>
      </c>
      <c r="W1477" s="1046" t="str">
        <f t="shared" si="285"/>
        <v/>
      </c>
      <c r="X1477" s="1047"/>
      <c r="Y1477" s="1146" t="str">
        <f t="shared" si="286"/>
        <v/>
      </c>
      <c r="Z1477" s="1049" t="str">
        <f t="shared" si="287"/>
        <v/>
      </c>
      <c r="AA1477" s="1049" t="str">
        <f t="shared" si="288"/>
        <v/>
      </c>
      <c r="AB1477" s="1050" t="str">
        <f t="shared" si="289"/>
        <v/>
      </c>
      <c r="AD1477" s="1052" t="str">
        <f t="shared" si="290"/>
        <v/>
      </c>
      <c r="AE1477" s="1053" t="str">
        <f t="shared" si="291"/>
        <v/>
      </c>
    </row>
    <row r="1478" spans="4:31" ht="12.75" customHeight="1">
      <c r="E1478" s="1083" t="str">
        <f t="shared" si="281"/>
        <v/>
      </c>
      <c r="H1478" s="1079" t="str">
        <f t="shared" si="283"/>
        <v/>
      </c>
      <c r="J1478" s="1117" t="str">
        <f>IF(D1478="","-",#REF!-D1478)</f>
        <v>-</v>
      </c>
      <c r="L1478" s="1041" t="str">
        <f t="shared" si="284"/>
        <v/>
      </c>
      <c r="W1478" s="1046" t="str">
        <f t="shared" si="285"/>
        <v/>
      </c>
      <c r="X1478" s="1047"/>
      <c r="Y1478" s="1146" t="str">
        <f t="shared" si="286"/>
        <v/>
      </c>
      <c r="Z1478" s="1049" t="str">
        <f t="shared" si="287"/>
        <v/>
      </c>
      <c r="AA1478" s="1049" t="str">
        <f t="shared" si="288"/>
        <v/>
      </c>
      <c r="AB1478" s="1050" t="str">
        <f t="shared" si="289"/>
        <v/>
      </c>
      <c r="AD1478" s="1052" t="str">
        <f t="shared" si="290"/>
        <v/>
      </c>
      <c r="AE1478" s="1053" t="str">
        <f t="shared" si="291"/>
        <v/>
      </c>
    </row>
    <row r="1479" spans="4:31" ht="12.75" customHeight="1">
      <c r="E1479" s="1083" t="str">
        <f t="shared" si="281"/>
        <v/>
      </c>
      <c r="H1479" s="1079" t="str">
        <f t="shared" si="283"/>
        <v/>
      </c>
      <c r="J1479" s="1117" t="str">
        <f>IF(D1479="","-",#REF!-D1479)</f>
        <v>-</v>
      </c>
      <c r="L1479" s="1041" t="str">
        <f t="shared" si="284"/>
        <v/>
      </c>
      <c r="W1479" s="1046" t="str">
        <f t="shared" si="285"/>
        <v/>
      </c>
      <c r="X1479" s="1047"/>
      <c r="Y1479" s="1146" t="str">
        <f t="shared" si="286"/>
        <v/>
      </c>
      <c r="Z1479" s="1049" t="str">
        <f t="shared" si="287"/>
        <v/>
      </c>
      <c r="AA1479" s="1049" t="str">
        <f t="shared" si="288"/>
        <v/>
      </c>
      <c r="AB1479" s="1050" t="str">
        <f t="shared" si="289"/>
        <v/>
      </c>
      <c r="AD1479" s="1052" t="str">
        <f t="shared" si="290"/>
        <v/>
      </c>
      <c r="AE1479" s="1053" t="str">
        <f t="shared" si="291"/>
        <v/>
      </c>
    </row>
    <row r="1480" spans="4:31" ht="12.75" customHeight="1">
      <c r="E1480" s="1083" t="str">
        <f t="shared" si="281"/>
        <v/>
      </c>
      <c r="H1480" s="1079" t="str">
        <f t="shared" si="283"/>
        <v/>
      </c>
      <c r="J1480" s="1117" t="str">
        <f>IF(D1480="","-",#REF!-D1480)</f>
        <v>-</v>
      </c>
      <c r="L1480" s="1041" t="str">
        <f t="shared" si="284"/>
        <v/>
      </c>
      <c r="W1480" s="1046" t="str">
        <f t="shared" si="285"/>
        <v/>
      </c>
      <c r="X1480" s="1047"/>
      <c r="Y1480" s="1146" t="str">
        <f t="shared" si="286"/>
        <v/>
      </c>
      <c r="Z1480" s="1049" t="str">
        <f t="shared" si="287"/>
        <v/>
      </c>
      <c r="AA1480" s="1049" t="str">
        <f t="shared" si="288"/>
        <v/>
      </c>
      <c r="AB1480" s="1050" t="str">
        <f t="shared" si="289"/>
        <v/>
      </c>
      <c r="AD1480" s="1052" t="str">
        <f t="shared" si="290"/>
        <v/>
      </c>
      <c r="AE1480" s="1053" t="str">
        <f t="shared" si="291"/>
        <v/>
      </c>
    </row>
    <row r="1481" spans="4:31" ht="12.75" customHeight="1">
      <c r="E1481" s="1083" t="str">
        <f t="shared" si="281"/>
        <v/>
      </c>
      <c r="H1481" s="1079" t="str">
        <f t="shared" si="283"/>
        <v/>
      </c>
      <c r="J1481" s="1117" t="str">
        <f>IF(D1481="","-",#REF!-D1481)</f>
        <v>-</v>
      </c>
      <c r="L1481" s="1041" t="str">
        <f t="shared" si="284"/>
        <v/>
      </c>
      <c r="W1481" s="1046" t="str">
        <f t="shared" si="285"/>
        <v/>
      </c>
      <c r="X1481" s="1047"/>
      <c r="Y1481" s="1146" t="str">
        <f t="shared" si="286"/>
        <v/>
      </c>
      <c r="Z1481" s="1049" t="str">
        <f t="shared" si="287"/>
        <v/>
      </c>
      <c r="AA1481" s="1049" t="str">
        <f t="shared" si="288"/>
        <v/>
      </c>
      <c r="AB1481" s="1050" t="str">
        <f t="shared" si="289"/>
        <v/>
      </c>
      <c r="AD1481" s="1052" t="str">
        <f t="shared" si="290"/>
        <v/>
      </c>
      <c r="AE1481" s="1053" t="str">
        <f t="shared" si="291"/>
        <v/>
      </c>
    </row>
    <row r="1482" spans="4:31" ht="12.75" customHeight="1">
      <c r="E1482" s="1083" t="str">
        <f t="shared" si="281"/>
        <v/>
      </c>
      <c r="H1482" s="1079" t="str">
        <f t="shared" si="283"/>
        <v/>
      </c>
      <c r="J1482" s="1117" t="str">
        <f>IF(D1482="","-",#REF!-D1482)</f>
        <v>-</v>
      </c>
      <c r="L1482" s="1041" t="str">
        <f t="shared" si="284"/>
        <v/>
      </c>
      <c r="W1482" s="1046" t="str">
        <f t="shared" si="285"/>
        <v/>
      </c>
      <c r="X1482" s="1047"/>
      <c r="Y1482" s="1146" t="str">
        <f t="shared" si="286"/>
        <v/>
      </c>
      <c r="Z1482" s="1049" t="str">
        <f t="shared" si="287"/>
        <v/>
      </c>
      <c r="AA1482" s="1049" t="str">
        <f t="shared" si="288"/>
        <v/>
      </c>
      <c r="AB1482" s="1050" t="str">
        <f t="shared" si="289"/>
        <v/>
      </c>
      <c r="AD1482" s="1052" t="str">
        <f t="shared" si="290"/>
        <v/>
      </c>
      <c r="AE1482" s="1053" t="str">
        <f t="shared" si="291"/>
        <v/>
      </c>
    </row>
    <row r="1483" spans="4:31" ht="12.75" customHeight="1">
      <c r="E1483" s="1083" t="str">
        <f t="shared" si="281"/>
        <v/>
      </c>
      <c r="H1483" s="1079" t="str">
        <f t="shared" si="283"/>
        <v/>
      </c>
      <c r="J1483" s="1117" t="str">
        <f>IF(D1483="","-",#REF!-D1483)</f>
        <v>-</v>
      </c>
      <c r="L1483" s="1041" t="str">
        <f t="shared" si="284"/>
        <v/>
      </c>
      <c r="W1483" s="1046" t="str">
        <f t="shared" si="285"/>
        <v/>
      </c>
      <c r="X1483" s="1047"/>
      <c r="Y1483" s="1146" t="str">
        <f t="shared" si="286"/>
        <v/>
      </c>
      <c r="Z1483" s="1049" t="str">
        <f t="shared" si="287"/>
        <v/>
      </c>
      <c r="AA1483" s="1049" t="str">
        <f t="shared" si="288"/>
        <v/>
      </c>
      <c r="AB1483" s="1050" t="str">
        <f t="shared" si="289"/>
        <v/>
      </c>
      <c r="AD1483" s="1052" t="str">
        <f t="shared" si="290"/>
        <v/>
      </c>
      <c r="AE1483" s="1053" t="str">
        <f t="shared" si="291"/>
        <v/>
      </c>
    </row>
    <row r="1484" spans="4:31" ht="12.75" customHeight="1">
      <c r="E1484" s="1083" t="str">
        <f t="shared" si="281"/>
        <v/>
      </c>
      <c r="H1484" s="1079" t="str">
        <f t="shared" si="283"/>
        <v/>
      </c>
      <c r="J1484" s="1117" t="str">
        <f>IF(D1484="","-",#REF!-D1484)</f>
        <v>-</v>
      </c>
      <c r="L1484" s="1041" t="str">
        <f t="shared" si="284"/>
        <v/>
      </c>
      <c r="W1484" s="1046" t="str">
        <f t="shared" si="285"/>
        <v/>
      </c>
      <c r="X1484" s="1047"/>
      <c r="Y1484" s="1146" t="str">
        <f t="shared" si="286"/>
        <v/>
      </c>
      <c r="Z1484" s="1049" t="str">
        <f t="shared" si="287"/>
        <v/>
      </c>
      <c r="AA1484" s="1049" t="str">
        <f t="shared" si="288"/>
        <v/>
      </c>
      <c r="AB1484" s="1050" t="str">
        <f t="shared" si="289"/>
        <v/>
      </c>
      <c r="AD1484" s="1052" t="str">
        <f t="shared" si="290"/>
        <v/>
      </c>
      <c r="AE1484" s="1053" t="str">
        <f t="shared" si="291"/>
        <v/>
      </c>
    </row>
    <row r="1485" spans="4:31" ht="12.75" customHeight="1">
      <c r="E1485" s="1083" t="str">
        <f t="shared" si="281"/>
        <v/>
      </c>
      <c r="H1485" s="1079" t="str">
        <f t="shared" si="283"/>
        <v/>
      </c>
      <c r="J1485" s="1117" t="str">
        <f>IF(D1485="","-",#REF!-D1485)</f>
        <v>-</v>
      </c>
      <c r="L1485" s="1041" t="str">
        <f t="shared" si="284"/>
        <v/>
      </c>
      <c r="W1485" s="1046" t="str">
        <f t="shared" si="285"/>
        <v/>
      </c>
      <c r="X1485" s="1047"/>
      <c r="Y1485" s="1146" t="str">
        <f t="shared" si="286"/>
        <v/>
      </c>
      <c r="Z1485" s="1049" t="str">
        <f t="shared" si="287"/>
        <v/>
      </c>
      <c r="AA1485" s="1049" t="str">
        <f t="shared" si="288"/>
        <v/>
      </c>
      <c r="AB1485" s="1050" t="str">
        <f t="shared" si="289"/>
        <v/>
      </c>
      <c r="AD1485" s="1052" t="str">
        <f t="shared" si="290"/>
        <v/>
      </c>
      <c r="AE1485" s="1053" t="str">
        <f t="shared" si="291"/>
        <v/>
      </c>
    </row>
    <row r="1486" spans="4:31" ht="12.75" customHeight="1">
      <c r="D1486" s="1095">
        <v>46204</v>
      </c>
      <c r="E1486" s="1083" t="e">
        <f t="shared" si="281"/>
        <v>#REF!</v>
      </c>
      <c r="H1486" s="1079" t="str">
        <f t="shared" si="283"/>
        <v/>
      </c>
      <c r="J1486" s="1117" t="e">
        <f>IF(D1486="","-",#REF!-D1486)</f>
        <v>#REF!</v>
      </c>
      <c r="L1486" s="1041" t="e">
        <f t="shared" si="284"/>
        <v>#REF!</v>
      </c>
      <c r="W1486" s="1046" t="str">
        <f t="shared" si="285"/>
        <v>2018-10-24</v>
      </c>
      <c r="X1486" s="1047"/>
      <c r="Y1486" s="1146" t="str">
        <f t="shared" si="286"/>
        <v/>
      </c>
      <c r="Z1486" s="1049" t="str">
        <f t="shared" si="287"/>
        <v/>
      </c>
      <c r="AA1486" s="1049" t="str">
        <f t="shared" si="288"/>
        <v/>
      </c>
      <c r="AB1486" s="1050" t="str">
        <f t="shared" si="289"/>
        <v/>
      </c>
      <c r="AD1486" s="1052" t="str">
        <f t="shared" si="290"/>
        <v>2026-W27</v>
      </c>
      <c r="AE1486" s="1053" t="str">
        <f t="shared" si="291"/>
        <v/>
      </c>
    </row>
    <row r="1487" spans="4:31" ht="12.75" customHeight="1">
      <c r="E1487" s="1083" t="str">
        <f t="shared" si="281"/>
        <v/>
      </c>
      <c r="H1487" s="1079" t="str">
        <f t="shared" si="283"/>
        <v/>
      </c>
      <c r="J1487" s="1117" t="str">
        <f>IF(D1487="","-",#REF!-D1487)</f>
        <v>-</v>
      </c>
      <c r="L1487" s="1041" t="str">
        <f t="shared" si="284"/>
        <v/>
      </c>
      <c r="W1487" s="1046" t="str">
        <f t="shared" si="285"/>
        <v/>
      </c>
      <c r="X1487" s="1047"/>
      <c r="Y1487" s="1146" t="str">
        <f t="shared" si="286"/>
        <v/>
      </c>
      <c r="Z1487" s="1049" t="str">
        <f t="shared" si="287"/>
        <v/>
      </c>
      <c r="AA1487" s="1049" t="str">
        <f t="shared" si="288"/>
        <v/>
      </c>
      <c r="AB1487" s="1050" t="str">
        <f t="shared" si="289"/>
        <v/>
      </c>
      <c r="AD1487" s="1052" t="str">
        <f t="shared" si="290"/>
        <v/>
      </c>
      <c r="AE1487" s="1053" t="str">
        <f t="shared" si="291"/>
        <v/>
      </c>
    </row>
    <row r="1488" spans="4:31" ht="12.75" customHeight="1">
      <c r="E1488" s="1083" t="str">
        <f t="shared" si="281"/>
        <v/>
      </c>
      <c r="H1488" s="1079" t="str">
        <f t="shared" si="283"/>
        <v/>
      </c>
      <c r="J1488" s="1117" t="str">
        <f>IF(D1488="","-",#REF!-D1488)</f>
        <v>-</v>
      </c>
      <c r="L1488" s="1041" t="str">
        <f t="shared" si="284"/>
        <v/>
      </c>
      <c r="W1488" s="1046" t="str">
        <f t="shared" si="285"/>
        <v/>
      </c>
      <c r="X1488" s="1047"/>
      <c r="Y1488" s="1146" t="str">
        <f t="shared" si="286"/>
        <v/>
      </c>
      <c r="Z1488" s="1049" t="str">
        <f t="shared" si="287"/>
        <v/>
      </c>
      <c r="AA1488" s="1049" t="str">
        <f t="shared" si="288"/>
        <v/>
      </c>
      <c r="AB1488" s="1050" t="str">
        <f t="shared" si="289"/>
        <v/>
      </c>
      <c r="AD1488" s="1052" t="str">
        <f t="shared" si="290"/>
        <v/>
      </c>
      <c r="AE1488" s="1053" t="str">
        <f t="shared" si="291"/>
        <v/>
      </c>
    </row>
    <row r="1489" spans="5:31" ht="12.75" customHeight="1">
      <c r="E1489" s="1083" t="str">
        <f t="shared" si="281"/>
        <v/>
      </c>
      <c r="H1489" s="1079" t="str">
        <f t="shared" si="283"/>
        <v/>
      </c>
      <c r="J1489" s="1117" t="str">
        <f>IF(D1489="","-",#REF!-D1489)</f>
        <v>-</v>
      </c>
      <c r="L1489" s="1041" t="str">
        <f t="shared" si="284"/>
        <v/>
      </c>
      <c r="W1489" s="1046" t="str">
        <f t="shared" si="285"/>
        <v/>
      </c>
      <c r="X1489" s="1047"/>
      <c r="Y1489" s="1146" t="str">
        <f t="shared" si="286"/>
        <v/>
      </c>
      <c r="Z1489" s="1049" t="str">
        <f t="shared" si="287"/>
        <v/>
      </c>
      <c r="AA1489" s="1049" t="str">
        <f t="shared" si="288"/>
        <v/>
      </c>
      <c r="AB1489" s="1050" t="str">
        <f t="shared" si="289"/>
        <v/>
      </c>
      <c r="AD1489" s="1052" t="str">
        <f t="shared" si="290"/>
        <v/>
      </c>
      <c r="AE1489" s="1053" t="str">
        <f t="shared" si="291"/>
        <v/>
      </c>
    </row>
    <row r="1490" spans="5:31" ht="12.75" customHeight="1">
      <c r="E1490" s="1083" t="str">
        <f t="shared" si="281"/>
        <v/>
      </c>
      <c r="H1490" s="1079" t="str">
        <f t="shared" si="283"/>
        <v/>
      </c>
      <c r="J1490" s="1117" t="str">
        <f>IF(D1490="","-",#REF!-D1490)</f>
        <v>-</v>
      </c>
      <c r="L1490" s="1041" t="str">
        <f t="shared" si="284"/>
        <v/>
      </c>
      <c r="W1490" s="1046" t="str">
        <f t="shared" si="285"/>
        <v/>
      </c>
      <c r="X1490" s="1047"/>
      <c r="Y1490" s="1146" t="str">
        <f t="shared" si="286"/>
        <v/>
      </c>
      <c r="Z1490" s="1049" t="str">
        <f t="shared" si="287"/>
        <v/>
      </c>
      <c r="AA1490" s="1049" t="str">
        <f t="shared" si="288"/>
        <v/>
      </c>
      <c r="AB1490" s="1050" t="str">
        <f t="shared" si="289"/>
        <v/>
      </c>
      <c r="AD1490" s="1052" t="str">
        <f t="shared" si="290"/>
        <v/>
      </c>
      <c r="AE1490" s="1053" t="str">
        <f t="shared" si="291"/>
        <v/>
      </c>
    </row>
    <row r="1491" spans="5:31" ht="12.75" customHeight="1">
      <c r="E1491" s="1083" t="str">
        <f t="shared" si="281"/>
        <v/>
      </c>
      <c r="H1491" s="1079" t="str">
        <f t="shared" si="283"/>
        <v/>
      </c>
      <c r="J1491" s="1117" t="str">
        <f>IF(D1491="","-",#REF!-D1491)</f>
        <v>-</v>
      </c>
      <c r="L1491" s="1041" t="str">
        <f t="shared" si="284"/>
        <v/>
      </c>
      <c r="W1491" s="1046" t="str">
        <f t="shared" si="285"/>
        <v/>
      </c>
      <c r="X1491" s="1047"/>
      <c r="Y1491" s="1146" t="str">
        <f t="shared" si="286"/>
        <v/>
      </c>
      <c r="Z1491" s="1049" t="str">
        <f t="shared" si="287"/>
        <v/>
      </c>
      <c r="AA1491" s="1049" t="str">
        <f t="shared" si="288"/>
        <v/>
      </c>
      <c r="AB1491" s="1050" t="str">
        <f t="shared" si="289"/>
        <v/>
      </c>
      <c r="AD1491" s="1052" t="str">
        <f t="shared" si="290"/>
        <v/>
      </c>
      <c r="AE1491" s="1053" t="str">
        <f t="shared" si="291"/>
        <v/>
      </c>
    </row>
    <row r="1492" spans="5:31" ht="12.75" customHeight="1">
      <c r="E1492" s="1083" t="str">
        <f t="shared" si="281"/>
        <v/>
      </c>
      <c r="H1492" s="1079" t="str">
        <f t="shared" si="283"/>
        <v/>
      </c>
      <c r="J1492" s="1117" t="str">
        <f>IF(D1492="","-",#REF!-D1492)</f>
        <v>-</v>
      </c>
      <c r="L1492" s="1041" t="str">
        <f t="shared" si="284"/>
        <v/>
      </c>
      <c r="W1492" s="1046" t="str">
        <f t="shared" si="285"/>
        <v/>
      </c>
      <c r="X1492" s="1047"/>
      <c r="Y1492" s="1146" t="str">
        <f t="shared" si="286"/>
        <v/>
      </c>
      <c r="Z1492" s="1049" t="str">
        <f t="shared" si="287"/>
        <v/>
      </c>
      <c r="AA1492" s="1049" t="str">
        <f t="shared" si="288"/>
        <v/>
      </c>
      <c r="AB1492" s="1050" t="str">
        <f t="shared" si="289"/>
        <v/>
      </c>
      <c r="AD1492" s="1052" t="str">
        <f t="shared" si="290"/>
        <v/>
      </c>
      <c r="AE1492" s="1053" t="str">
        <f t="shared" si="291"/>
        <v/>
      </c>
    </row>
    <row r="1493" spans="5:31" ht="12.75" customHeight="1">
      <c r="E1493" s="1083" t="str">
        <f t="shared" si="281"/>
        <v/>
      </c>
      <c r="H1493" s="1079" t="str">
        <f t="shared" si="283"/>
        <v/>
      </c>
      <c r="J1493" s="1117" t="str">
        <f>IF(D1493="","-",#REF!-D1493)</f>
        <v>-</v>
      </c>
      <c r="L1493" s="1041" t="str">
        <f t="shared" si="284"/>
        <v/>
      </c>
      <c r="W1493" s="1046" t="str">
        <f t="shared" si="285"/>
        <v/>
      </c>
      <c r="X1493" s="1047"/>
      <c r="Y1493" s="1146" t="str">
        <f t="shared" si="286"/>
        <v/>
      </c>
      <c r="Z1493" s="1049" t="str">
        <f t="shared" si="287"/>
        <v/>
      </c>
      <c r="AA1493" s="1049" t="str">
        <f t="shared" si="288"/>
        <v/>
      </c>
      <c r="AB1493" s="1050" t="str">
        <f t="shared" si="289"/>
        <v/>
      </c>
      <c r="AD1493" s="1052" t="str">
        <f t="shared" si="290"/>
        <v/>
      </c>
      <c r="AE1493" s="1053" t="str">
        <f t="shared" si="291"/>
        <v/>
      </c>
    </row>
    <row r="1494" spans="5:31" ht="12.75" customHeight="1">
      <c r="E1494" s="1083" t="str">
        <f t="shared" si="281"/>
        <v/>
      </c>
      <c r="H1494" s="1079" t="str">
        <f t="shared" si="283"/>
        <v/>
      </c>
      <c r="J1494" s="1117" t="str">
        <f>IF(D1494="","-",#REF!-D1494)</f>
        <v>-</v>
      </c>
      <c r="L1494" s="1041" t="str">
        <f t="shared" si="284"/>
        <v/>
      </c>
      <c r="W1494" s="1046" t="str">
        <f t="shared" si="285"/>
        <v/>
      </c>
      <c r="X1494" s="1047"/>
      <c r="Y1494" s="1146" t="str">
        <f t="shared" si="286"/>
        <v/>
      </c>
      <c r="Z1494" s="1049" t="str">
        <f t="shared" si="287"/>
        <v/>
      </c>
      <c r="AA1494" s="1049" t="str">
        <f t="shared" si="288"/>
        <v/>
      </c>
      <c r="AB1494" s="1050" t="str">
        <f t="shared" si="289"/>
        <v/>
      </c>
      <c r="AD1494" s="1052" t="str">
        <f t="shared" si="290"/>
        <v/>
      </c>
      <c r="AE1494" s="1053" t="str">
        <f t="shared" si="291"/>
        <v/>
      </c>
    </row>
    <row r="1495" spans="5:31" ht="12.75" customHeight="1">
      <c r="E1495" s="1083" t="str">
        <f t="shared" si="281"/>
        <v/>
      </c>
      <c r="H1495" s="1079" t="str">
        <f t="shared" si="283"/>
        <v/>
      </c>
      <c r="J1495" s="1117" t="str">
        <f>IF(D1495="","-",#REF!-D1495)</f>
        <v>-</v>
      </c>
      <c r="L1495" s="1041" t="str">
        <f t="shared" si="284"/>
        <v/>
      </c>
      <c r="W1495" s="1046" t="str">
        <f t="shared" si="285"/>
        <v/>
      </c>
      <c r="X1495" s="1047"/>
      <c r="Y1495" s="1146" t="str">
        <f t="shared" si="286"/>
        <v/>
      </c>
      <c r="Z1495" s="1049" t="str">
        <f t="shared" si="287"/>
        <v/>
      </c>
      <c r="AA1495" s="1049" t="str">
        <f t="shared" si="288"/>
        <v/>
      </c>
      <c r="AB1495" s="1050" t="str">
        <f t="shared" si="289"/>
        <v/>
      </c>
      <c r="AD1495" s="1052" t="str">
        <f t="shared" si="290"/>
        <v/>
      </c>
      <c r="AE1495" s="1053" t="str">
        <f t="shared" si="291"/>
        <v/>
      </c>
    </row>
    <row r="1496" spans="5:31" ht="12.75" customHeight="1">
      <c r="E1496" s="1083" t="str">
        <f t="shared" si="281"/>
        <v/>
      </c>
      <c r="H1496" s="1079" t="str">
        <f t="shared" si="283"/>
        <v/>
      </c>
      <c r="J1496" s="1117" t="str">
        <f>IF(D1496="","-",#REF!-D1496)</f>
        <v>-</v>
      </c>
      <c r="L1496" s="1041" t="str">
        <f t="shared" si="284"/>
        <v/>
      </c>
      <c r="W1496" s="1046" t="str">
        <f t="shared" si="285"/>
        <v/>
      </c>
      <c r="X1496" s="1047"/>
      <c r="Y1496" s="1146" t="str">
        <f t="shared" si="286"/>
        <v/>
      </c>
      <c r="Z1496" s="1049" t="str">
        <f t="shared" si="287"/>
        <v/>
      </c>
      <c r="AA1496" s="1049" t="str">
        <f t="shared" si="288"/>
        <v/>
      </c>
      <c r="AB1496" s="1050" t="str">
        <f t="shared" si="289"/>
        <v/>
      </c>
      <c r="AD1496" s="1052" t="str">
        <f t="shared" si="290"/>
        <v/>
      </c>
      <c r="AE1496" s="1053" t="str">
        <f t="shared" si="291"/>
        <v/>
      </c>
    </row>
    <row r="1497" spans="5:31" ht="12.75" customHeight="1">
      <c r="E1497" s="1083" t="str">
        <f t="shared" si="281"/>
        <v/>
      </c>
      <c r="H1497" s="1079" t="str">
        <f t="shared" ref="H1497" si="292">IFERROR(CHOOSE(W1497,"መስከረም","ጥቅምት","ህዳር  ","ታህሳስ ","ጥር ","የካቲት ","መጋቢት ","ሚይዚያ ","ግንቦት ","ሰኔ ","ሐምሌ ","ነሐሴ ","Pagume"),"")</f>
        <v/>
      </c>
      <c r="J1497" s="1117" t="str">
        <f>IF(D1497="","-",#REF!-D1497)</f>
        <v>-</v>
      </c>
      <c r="L1497" s="1041" t="str">
        <f t="shared" si="284"/>
        <v/>
      </c>
      <c r="W1497" s="1046" t="str">
        <f t="shared" si="285"/>
        <v/>
      </c>
      <c r="X1497" s="1047"/>
      <c r="Y1497" s="1146" t="str">
        <f t="shared" si="286"/>
        <v/>
      </c>
      <c r="Z1497" s="1049" t="str">
        <f t="shared" si="287"/>
        <v/>
      </c>
      <c r="AA1497" s="1049" t="str">
        <f t="shared" si="288"/>
        <v/>
      </c>
      <c r="AB1497" s="1050" t="str">
        <f t="shared" si="289"/>
        <v/>
      </c>
      <c r="AD1497" s="1052" t="str">
        <f t="shared" si="290"/>
        <v/>
      </c>
      <c r="AE1497" s="1053" t="str">
        <f t="shared" si="291"/>
        <v/>
      </c>
    </row>
    <row r="1498" spans="5:31" ht="12.75" customHeight="1">
      <c r="E1498" s="1083" t="str">
        <f t="shared" si="281"/>
        <v/>
      </c>
      <c r="J1498" s="1117" t="str">
        <f>IF(D1498="","-",#REF!-D1498)</f>
        <v>-</v>
      </c>
      <c r="L1498" s="1041" t="str">
        <f t="shared" si="284"/>
        <v/>
      </c>
      <c r="W1498" s="1046" t="str">
        <f t="shared" si="285"/>
        <v/>
      </c>
      <c r="X1498" s="1047"/>
      <c r="Y1498" s="1146" t="str">
        <f t="shared" si="286"/>
        <v/>
      </c>
      <c r="Z1498" s="1049" t="str">
        <f t="shared" si="287"/>
        <v/>
      </c>
      <c r="AA1498" s="1049" t="str">
        <f t="shared" si="288"/>
        <v/>
      </c>
      <c r="AB1498" s="1050" t="str">
        <f t="shared" si="289"/>
        <v/>
      </c>
      <c r="AD1498" s="1052" t="str">
        <f t="shared" si="290"/>
        <v/>
      </c>
      <c r="AE1498" s="1053" t="str">
        <f t="shared" si="291"/>
        <v/>
      </c>
    </row>
    <row r="1499" spans="5:31" ht="12.75" customHeight="1">
      <c r="E1499" s="1083" t="str">
        <f t="shared" si="281"/>
        <v/>
      </c>
      <c r="J1499" s="1117" t="str">
        <f>IF(D1499="","-",#REF!-D1499)</f>
        <v>-</v>
      </c>
      <c r="L1499" s="1041" t="str">
        <f t="shared" si="284"/>
        <v/>
      </c>
      <c r="W1499" s="1046" t="str">
        <f t="shared" si="285"/>
        <v/>
      </c>
      <c r="X1499" s="1047"/>
      <c r="Y1499" s="1146" t="str">
        <f t="shared" si="286"/>
        <v/>
      </c>
      <c r="Z1499" s="1049" t="str">
        <f t="shared" si="287"/>
        <v/>
      </c>
      <c r="AA1499" s="1049" t="str">
        <f t="shared" si="288"/>
        <v/>
      </c>
      <c r="AB1499" s="1050" t="str">
        <f t="shared" si="289"/>
        <v/>
      </c>
      <c r="AD1499" s="1052" t="str">
        <f t="shared" si="290"/>
        <v/>
      </c>
      <c r="AE1499" s="1053" t="str">
        <f t="shared" si="291"/>
        <v/>
      </c>
    </row>
    <row r="1500" spans="5:31" ht="12.75" customHeight="1">
      <c r="E1500" s="1083" t="str">
        <f t="shared" si="281"/>
        <v/>
      </c>
      <c r="J1500" s="1117" t="str">
        <f>IF(D1500="","-",#REF!-D1500)</f>
        <v>-</v>
      </c>
      <c r="L1500" s="1041" t="str">
        <f t="shared" si="284"/>
        <v/>
      </c>
      <c r="W1500" s="1046" t="str">
        <f t="shared" si="285"/>
        <v/>
      </c>
      <c r="X1500" s="1047"/>
      <c r="Y1500" s="1146" t="str">
        <f t="shared" si="286"/>
        <v/>
      </c>
      <c r="Z1500" s="1049" t="str">
        <f t="shared" si="287"/>
        <v/>
      </c>
      <c r="AA1500" s="1049" t="str">
        <f t="shared" si="288"/>
        <v/>
      </c>
      <c r="AB1500" s="1050" t="str">
        <f t="shared" si="289"/>
        <v/>
      </c>
      <c r="AD1500" s="1052" t="str">
        <f t="shared" si="290"/>
        <v/>
      </c>
      <c r="AE1500" s="1053" t="str">
        <f t="shared" si="291"/>
        <v/>
      </c>
    </row>
    <row r="1501" spans="5:31" ht="12.75" customHeight="1">
      <c r="E1501" s="1083" t="str">
        <f t="shared" si="281"/>
        <v/>
      </c>
      <c r="J1501" s="1117" t="str">
        <f>IF(D1501="","-",#REF!-D1501)</f>
        <v>-</v>
      </c>
      <c r="L1501" s="1041" t="str">
        <f t="shared" si="284"/>
        <v/>
      </c>
      <c r="W1501" s="1046" t="str">
        <f t="shared" si="285"/>
        <v/>
      </c>
      <c r="X1501" s="1047"/>
      <c r="Y1501" s="1146" t="str">
        <f t="shared" si="286"/>
        <v/>
      </c>
      <c r="Z1501" s="1049" t="str">
        <f t="shared" si="287"/>
        <v/>
      </c>
      <c r="AA1501" s="1049" t="str">
        <f t="shared" si="288"/>
        <v/>
      </c>
      <c r="AB1501" s="1050" t="str">
        <f t="shared" si="289"/>
        <v/>
      </c>
      <c r="AD1501" s="1052" t="str">
        <f t="shared" si="290"/>
        <v/>
      </c>
      <c r="AE1501" s="1053" t="str">
        <f t="shared" si="291"/>
        <v/>
      </c>
    </row>
    <row r="1502" spans="5:31" ht="12.75" customHeight="1">
      <c r="E1502" s="1083" t="str">
        <f t="shared" si="281"/>
        <v/>
      </c>
      <c r="J1502" s="1117" t="str">
        <f>IF(D1502="","-",#REF!-D1502)</f>
        <v>-</v>
      </c>
      <c r="L1502" s="1041" t="str">
        <f t="shared" si="284"/>
        <v/>
      </c>
      <c r="W1502" s="1046" t="str">
        <f t="shared" si="285"/>
        <v/>
      </c>
      <c r="X1502" s="1047"/>
      <c r="Y1502" s="1146" t="str">
        <f t="shared" si="286"/>
        <v/>
      </c>
      <c r="Z1502" s="1049" t="str">
        <f t="shared" si="287"/>
        <v/>
      </c>
      <c r="AA1502" s="1049" t="str">
        <f t="shared" si="288"/>
        <v/>
      </c>
      <c r="AB1502" s="1050" t="str">
        <f t="shared" si="289"/>
        <v/>
      </c>
      <c r="AD1502" s="1052" t="str">
        <f t="shared" si="290"/>
        <v/>
      </c>
      <c r="AE1502" s="1053" t="str">
        <f t="shared" si="291"/>
        <v/>
      </c>
    </row>
    <row r="1503" spans="5:31" ht="12.75" customHeight="1">
      <c r="E1503" s="1083" t="str">
        <f t="shared" si="281"/>
        <v/>
      </c>
      <c r="J1503" s="1117" t="str">
        <f>IF(D1503="","-",#REF!-D1503)</f>
        <v>-</v>
      </c>
      <c r="L1503" s="1041" t="str">
        <f t="shared" si="284"/>
        <v/>
      </c>
      <c r="W1503" s="1046" t="str">
        <f t="shared" si="285"/>
        <v/>
      </c>
      <c r="X1503" s="1047"/>
      <c r="Y1503" s="1146" t="str">
        <f t="shared" si="286"/>
        <v/>
      </c>
      <c r="Z1503" s="1049" t="str">
        <f t="shared" si="287"/>
        <v/>
      </c>
      <c r="AA1503" s="1049" t="str">
        <f t="shared" si="288"/>
        <v/>
      </c>
      <c r="AB1503" s="1050" t="str">
        <f t="shared" si="289"/>
        <v/>
      </c>
      <c r="AD1503" s="1052" t="str">
        <f t="shared" si="290"/>
        <v/>
      </c>
      <c r="AE1503" s="1053" t="str">
        <f t="shared" si="291"/>
        <v/>
      </c>
    </row>
    <row r="1504" spans="5:31" ht="12.75" customHeight="1">
      <c r="E1504" s="1083" t="str">
        <f t="shared" si="281"/>
        <v/>
      </c>
      <c r="J1504" s="1117" t="str">
        <f>IF(D1504="","-",#REF!-D1504)</f>
        <v>-</v>
      </c>
      <c r="L1504" s="1041" t="str">
        <f t="shared" si="284"/>
        <v/>
      </c>
      <c r="W1504" s="1046" t="str">
        <f t="shared" si="285"/>
        <v/>
      </c>
      <c r="X1504" s="1047"/>
      <c r="Y1504" s="1146" t="str">
        <f t="shared" si="286"/>
        <v/>
      </c>
      <c r="Z1504" s="1049" t="str">
        <f t="shared" si="287"/>
        <v/>
      </c>
      <c r="AA1504" s="1049" t="str">
        <f t="shared" si="288"/>
        <v/>
      </c>
      <c r="AB1504" s="1050" t="str">
        <f t="shared" si="289"/>
        <v/>
      </c>
      <c r="AD1504" s="1052" t="str">
        <f t="shared" si="290"/>
        <v/>
      </c>
      <c r="AE1504" s="1053" t="str">
        <f t="shared" si="291"/>
        <v/>
      </c>
    </row>
    <row r="1505" spans="5:31" ht="12.75" customHeight="1">
      <c r="E1505" s="1083" t="str">
        <f t="shared" si="281"/>
        <v/>
      </c>
      <c r="J1505" s="1117" t="str">
        <f>IF(D1505="","-",#REF!-D1505)</f>
        <v>-</v>
      </c>
      <c r="L1505" s="1041" t="str">
        <f t="shared" si="284"/>
        <v/>
      </c>
      <c r="W1505" s="1046" t="str">
        <f t="shared" si="285"/>
        <v/>
      </c>
      <c r="X1505" s="1047"/>
      <c r="Y1505" s="1146" t="str">
        <f t="shared" si="286"/>
        <v/>
      </c>
      <c r="Z1505" s="1049" t="str">
        <f t="shared" si="287"/>
        <v/>
      </c>
      <c r="AA1505" s="1049" t="str">
        <f t="shared" si="288"/>
        <v/>
      </c>
      <c r="AB1505" s="1050" t="str">
        <f t="shared" si="289"/>
        <v/>
      </c>
      <c r="AD1505" s="1052" t="str">
        <f t="shared" si="290"/>
        <v/>
      </c>
      <c r="AE1505" s="1053" t="str">
        <f t="shared" si="291"/>
        <v/>
      </c>
    </row>
    <row r="1506" spans="5:31" ht="12.75" customHeight="1">
      <c r="E1506" s="1083" t="str">
        <f t="shared" si="281"/>
        <v/>
      </c>
      <c r="J1506" s="1117" t="str">
        <f>IF(D1506="","-",#REF!-D1506)</f>
        <v>-</v>
      </c>
      <c r="L1506" s="1041" t="str">
        <f t="shared" si="284"/>
        <v/>
      </c>
      <c r="W1506" s="1046" t="str">
        <f t="shared" si="285"/>
        <v/>
      </c>
      <c r="X1506" s="1047"/>
      <c r="Y1506" s="1146" t="str">
        <f t="shared" si="286"/>
        <v/>
      </c>
      <c r="Z1506" s="1049" t="str">
        <f t="shared" si="287"/>
        <v/>
      </c>
      <c r="AA1506" s="1049" t="str">
        <f t="shared" si="288"/>
        <v/>
      </c>
      <c r="AB1506" s="1050" t="str">
        <f t="shared" si="289"/>
        <v/>
      </c>
      <c r="AD1506" s="1052" t="str">
        <f t="shared" si="290"/>
        <v/>
      </c>
      <c r="AE1506" s="1053" t="str">
        <f t="shared" si="291"/>
        <v/>
      </c>
    </row>
    <row r="1507" spans="5:31" ht="12.75" customHeight="1">
      <c r="E1507" s="1083" t="str">
        <f t="shared" si="281"/>
        <v/>
      </c>
      <c r="J1507" s="1117" t="str">
        <f>IF(D1507="","-",#REF!-D1507)</f>
        <v>-</v>
      </c>
      <c r="L1507" s="1041" t="str">
        <f t="shared" si="284"/>
        <v/>
      </c>
      <c r="W1507" s="1046" t="str">
        <f t="shared" si="285"/>
        <v/>
      </c>
      <c r="X1507" s="1047"/>
      <c r="Y1507" s="1146" t="str">
        <f t="shared" si="286"/>
        <v/>
      </c>
      <c r="Z1507" s="1049" t="str">
        <f t="shared" si="287"/>
        <v/>
      </c>
      <c r="AA1507" s="1049" t="str">
        <f t="shared" si="288"/>
        <v/>
      </c>
      <c r="AB1507" s="1050" t="str">
        <f t="shared" si="289"/>
        <v/>
      </c>
      <c r="AD1507" s="1052" t="str">
        <f t="shared" si="290"/>
        <v/>
      </c>
      <c r="AE1507" s="1053" t="str">
        <f t="shared" si="291"/>
        <v/>
      </c>
    </row>
    <row r="1508" spans="5:31" ht="12.75" customHeight="1">
      <c r="E1508" s="1083" t="str">
        <f t="shared" si="281"/>
        <v/>
      </c>
      <c r="J1508" s="1117" t="str">
        <f>IF(D1508="","-",#REF!-D1508)</f>
        <v>-</v>
      </c>
      <c r="L1508" s="1041" t="str">
        <f t="shared" si="284"/>
        <v/>
      </c>
      <c r="W1508" s="1046" t="str">
        <f t="shared" si="285"/>
        <v/>
      </c>
      <c r="X1508" s="1047"/>
      <c r="Y1508" s="1146" t="str">
        <f t="shared" si="286"/>
        <v/>
      </c>
      <c r="Z1508" s="1049" t="str">
        <f t="shared" si="287"/>
        <v/>
      </c>
      <c r="AA1508" s="1049" t="str">
        <f t="shared" si="288"/>
        <v/>
      </c>
      <c r="AB1508" s="1050" t="str">
        <f t="shared" si="289"/>
        <v/>
      </c>
      <c r="AD1508" s="1052" t="str">
        <f t="shared" si="290"/>
        <v/>
      </c>
      <c r="AE1508" s="1053" t="str">
        <f t="shared" si="291"/>
        <v/>
      </c>
    </row>
    <row r="1509" spans="5:31" ht="12.75" customHeight="1">
      <c r="E1509" s="1083" t="str">
        <f t="shared" ref="E1509:E1572" si="293">IF(D1509="","",IF(F1509="paid",0,I1509-J1509))</f>
        <v/>
      </c>
      <c r="J1509" s="1117" t="str">
        <f>IF(D1509="","-",#REF!-D1509)</f>
        <v>-</v>
      </c>
      <c r="L1509" s="1041" t="str">
        <f t="shared" si="284"/>
        <v/>
      </c>
      <c r="W1509" s="1046" t="str">
        <f t="shared" si="285"/>
        <v/>
      </c>
      <c r="X1509" s="1047"/>
      <c r="Y1509" s="1146" t="str">
        <f t="shared" si="286"/>
        <v/>
      </c>
      <c r="Z1509" s="1049" t="str">
        <f t="shared" si="287"/>
        <v/>
      </c>
      <c r="AA1509" s="1049" t="str">
        <f t="shared" si="288"/>
        <v/>
      </c>
      <c r="AB1509" s="1050" t="str">
        <f t="shared" si="289"/>
        <v/>
      </c>
      <c r="AD1509" s="1052" t="str">
        <f t="shared" si="290"/>
        <v/>
      </c>
      <c r="AE1509" s="1053" t="str">
        <f t="shared" si="291"/>
        <v/>
      </c>
    </row>
    <row r="1510" spans="5:31" ht="12.75" customHeight="1">
      <c r="E1510" s="1083" t="str">
        <f t="shared" si="293"/>
        <v/>
      </c>
      <c r="J1510" s="1117" t="str">
        <f>IF(D1510="","-",#REF!-D1510)</f>
        <v>-</v>
      </c>
      <c r="L1510" s="1041" t="str">
        <f t="shared" si="284"/>
        <v/>
      </c>
      <c r="W1510" s="1046" t="str">
        <f t="shared" si="285"/>
        <v/>
      </c>
      <c r="X1510" s="1047"/>
      <c r="Y1510" s="1146" t="str">
        <f t="shared" si="286"/>
        <v/>
      </c>
      <c r="Z1510" s="1049" t="str">
        <f t="shared" si="287"/>
        <v/>
      </c>
      <c r="AA1510" s="1049" t="str">
        <f t="shared" si="288"/>
        <v/>
      </c>
      <c r="AB1510" s="1050" t="str">
        <f t="shared" si="289"/>
        <v/>
      </c>
      <c r="AD1510" s="1052" t="str">
        <f t="shared" si="290"/>
        <v/>
      </c>
      <c r="AE1510" s="1053" t="str">
        <f t="shared" si="291"/>
        <v/>
      </c>
    </row>
    <row r="1511" spans="5:31" ht="12.75" customHeight="1">
      <c r="E1511" s="1083" t="str">
        <f t="shared" si="293"/>
        <v/>
      </c>
      <c r="J1511" s="1117" t="str">
        <f>IF(D1511="","-",#REF!-D1511)</f>
        <v>-</v>
      </c>
      <c r="L1511" s="1041" t="str">
        <f t="shared" si="284"/>
        <v/>
      </c>
      <c r="W1511" s="1046" t="str">
        <f t="shared" si="285"/>
        <v/>
      </c>
      <c r="X1511" s="1047"/>
      <c r="Y1511" s="1146" t="str">
        <f t="shared" si="286"/>
        <v/>
      </c>
      <c r="Z1511" s="1049" t="str">
        <f t="shared" si="287"/>
        <v/>
      </c>
      <c r="AA1511" s="1049" t="str">
        <f t="shared" si="288"/>
        <v/>
      </c>
      <c r="AB1511" s="1050" t="str">
        <f t="shared" si="289"/>
        <v/>
      </c>
      <c r="AD1511" s="1052" t="str">
        <f t="shared" si="290"/>
        <v/>
      </c>
      <c r="AE1511" s="1053" t="str">
        <f t="shared" si="291"/>
        <v/>
      </c>
    </row>
    <row r="1512" spans="5:31" ht="12.75" customHeight="1">
      <c r="E1512" s="1083" t="str">
        <f t="shared" si="293"/>
        <v/>
      </c>
      <c r="J1512" s="1117" t="str">
        <f>IF(D1512="","-",#REF!-D1512)</f>
        <v>-</v>
      </c>
      <c r="L1512" s="1041" t="str">
        <f t="shared" si="284"/>
        <v/>
      </c>
      <c r="W1512" s="1046" t="str">
        <f t="shared" si="285"/>
        <v/>
      </c>
      <c r="X1512" s="1047"/>
      <c r="Y1512" s="1146" t="str">
        <f t="shared" si="286"/>
        <v/>
      </c>
      <c r="Z1512" s="1049" t="str">
        <f t="shared" si="287"/>
        <v/>
      </c>
      <c r="AA1512" s="1049" t="str">
        <f t="shared" si="288"/>
        <v/>
      </c>
      <c r="AB1512" s="1050" t="str">
        <f t="shared" si="289"/>
        <v/>
      </c>
      <c r="AD1512" s="1052" t="str">
        <f t="shared" si="290"/>
        <v/>
      </c>
      <c r="AE1512" s="1053" t="str">
        <f t="shared" si="291"/>
        <v/>
      </c>
    </row>
    <row r="1513" spans="5:31" ht="12.75" customHeight="1">
      <c r="E1513" s="1083" t="str">
        <f t="shared" si="293"/>
        <v/>
      </c>
      <c r="J1513" s="1117" t="str">
        <f>IF(D1513="","-",#REF!-D1513)</f>
        <v>-</v>
      </c>
      <c r="L1513" s="1041" t="str">
        <f t="shared" si="284"/>
        <v/>
      </c>
      <c r="W1513" s="1046" t="str">
        <f t="shared" si="285"/>
        <v/>
      </c>
      <c r="X1513" s="1047"/>
      <c r="Y1513" s="1146" t="str">
        <f t="shared" si="286"/>
        <v/>
      </c>
      <c r="Z1513" s="1049" t="str">
        <f t="shared" si="287"/>
        <v/>
      </c>
      <c r="AA1513" s="1049" t="str">
        <f t="shared" si="288"/>
        <v/>
      </c>
      <c r="AB1513" s="1050" t="str">
        <f t="shared" si="289"/>
        <v/>
      </c>
      <c r="AD1513" s="1052" t="str">
        <f t="shared" si="290"/>
        <v/>
      </c>
      <c r="AE1513" s="1053" t="str">
        <f t="shared" si="291"/>
        <v/>
      </c>
    </row>
    <row r="1514" spans="5:31" ht="12.75" customHeight="1">
      <c r="E1514" s="1083" t="str">
        <f t="shared" si="293"/>
        <v/>
      </c>
      <c r="J1514" s="1117" t="str">
        <f>IF(D1514="","-",#REF!-D1514)</f>
        <v>-</v>
      </c>
      <c r="L1514" s="1041" t="str">
        <f t="shared" si="284"/>
        <v/>
      </c>
      <c r="W1514" s="1046" t="str">
        <f t="shared" si="285"/>
        <v/>
      </c>
      <c r="X1514" s="1047"/>
      <c r="Y1514" s="1146" t="str">
        <f t="shared" si="286"/>
        <v/>
      </c>
      <c r="Z1514" s="1049" t="str">
        <f t="shared" si="287"/>
        <v/>
      </c>
      <c r="AA1514" s="1049" t="str">
        <f t="shared" si="288"/>
        <v/>
      </c>
      <c r="AB1514" s="1050" t="str">
        <f t="shared" si="289"/>
        <v/>
      </c>
      <c r="AD1514" s="1052" t="str">
        <f t="shared" si="290"/>
        <v/>
      </c>
      <c r="AE1514" s="1053" t="str">
        <f t="shared" si="291"/>
        <v/>
      </c>
    </row>
    <row r="1515" spans="5:31" ht="12.75" customHeight="1">
      <c r="E1515" s="1083" t="str">
        <f t="shared" si="293"/>
        <v/>
      </c>
      <c r="J1515" s="1117" t="str">
        <f>IF(D1515="","-",#REF!-D1515)</f>
        <v>-</v>
      </c>
      <c r="L1515" s="1041" t="str">
        <f t="shared" si="284"/>
        <v/>
      </c>
      <c r="W1515" s="1046" t="str">
        <f t="shared" si="285"/>
        <v/>
      </c>
      <c r="X1515" s="1047"/>
      <c r="Y1515" s="1146" t="str">
        <f t="shared" si="286"/>
        <v/>
      </c>
      <c r="Z1515" s="1049" t="str">
        <f t="shared" si="287"/>
        <v/>
      </c>
      <c r="AA1515" s="1049" t="str">
        <f t="shared" si="288"/>
        <v/>
      </c>
      <c r="AB1515" s="1050" t="str">
        <f t="shared" si="289"/>
        <v/>
      </c>
      <c r="AD1515" s="1052" t="str">
        <f t="shared" si="290"/>
        <v/>
      </c>
      <c r="AE1515" s="1053" t="str">
        <f t="shared" si="291"/>
        <v/>
      </c>
    </row>
    <row r="1516" spans="5:31" ht="12.75" customHeight="1">
      <c r="E1516" s="1083" t="str">
        <f t="shared" si="293"/>
        <v/>
      </c>
      <c r="J1516" s="1117" t="str">
        <f>IF(D1516="","-",#REF!-D1516)</f>
        <v>-</v>
      </c>
      <c r="L1516" s="1041" t="str">
        <f t="shared" si="284"/>
        <v/>
      </c>
      <c r="W1516" s="1046" t="str">
        <f t="shared" si="285"/>
        <v/>
      </c>
      <c r="X1516" s="1047"/>
      <c r="Y1516" s="1146" t="str">
        <f t="shared" si="286"/>
        <v/>
      </c>
      <c r="Z1516" s="1049" t="str">
        <f t="shared" si="287"/>
        <v/>
      </c>
      <c r="AA1516" s="1049" t="str">
        <f t="shared" si="288"/>
        <v/>
      </c>
      <c r="AB1516" s="1050" t="str">
        <f t="shared" si="289"/>
        <v/>
      </c>
      <c r="AD1516" s="1052" t="str">
        <f t="shared" si="290"/>
        <v/>
      </c>
      <c r="AE1516" s="1053" t="str">
        <f t="shared" si="291"/>
        <v/>
      </c>
    </row>
    <row r="1517" spans="5:31" ht="12.75" customHeight="1">
      <c r="E1517" s="1083" t="str">
        <f t="shared" si="293"/>
        <v/>
      </c>
      <c r="J1517" s="1117" t="str">
        <f>IF(D1517="","-",#REF!-D1517)</f>
        <v>-</v>
      </c>
      <c r="L1517" s="1041" t="str">
        <f t="shared" si="284"/>
        <v/>
      </c>
      <c r="W1517" s="1046" t="str">
        <f t="shared" si="285"/>
        <v/>
      </c>
      <c r="X1517" s="1047"/>
      <c r="Y1517" s="1146" t="str">
        <f t="shared" si="286"/>
        <v/>
      </c>
      <c r="Z1517" s="1049" t="str">
        <f t="shared" si="287"/>
        <v/>
      </c>
      <c r="AA1517" s="1049" t="str">
        <f t="shared" si="288"/>
        <v/>
      </c>
      <c r="AB1517" s="1050" t="str">
        <f t="shared" si="289"/>
        <v/>
      </c>
      <c r="AD1517" s="1052" t="str">
        <f t="shared" si="290"/>
        <v/>
      </c>
      <c r="AE1517" s="1053" t="str">
        <f t="shared" si="291"/>
        <v/>
      </c>
    </row>
    <row r="1518" spans="5:31" ht="12.75" customHeight="1">
      <c r="E1518" s="1083" t="str">
        <f t="shared" si="293"/>
        <v/>
      </c>
      <c r="J1518" s="1117" t="str">
        <f>IF(D1518="","-",#REF!-D1518)</f>
        <v>-</v>
      </c>
      <c r="L1518" s="1041" t="str">
        <f t="shared" si="284"/>
        <v/>
      </c>
      <c r="W1518" s="1046" t="str">
        <f t="shared" si="285"/>
        <v/>
      </c>
      <c r="X1518" s="1047"/>
      <c r="Y1518" s="1146" t="str">
        <f t="shared" si="286"/>
        <v/>
      </c>
      <c r="Z1518" s="1049" t="str">
        <f t="shared" si="287"/>
        <v/>
      </c>
      <c r="AA1518" s="1049" t="str">
        <f t="shared" si="288"/>
        <v/>
      </c>
      <c r="AB1518" s="1050" t="str">
        <f t="shared" si="289"/>
        <v/>
      </c>
      <c r="AD1518" s="1052" t="str">
        <f t="shared" si="290"/>
        <v/>
      </c>
      <c r="AE1518" s="1053" t="str">
        <f t="shared" si="291"/>
        <v/>
      </c>
    </row>
    <row r="1519" spans="5:31" ht="12.75" customHeight="1">
      <c r="E1519" s="1083" t="str">
        <f t="shared" si="293"/>
        <v/>
      </c>
      <c r="J1519" s="1117" t="str">
        <f>IF(D1519="","-",#REF!-D1519)</f>
        <v>-</v>
      </c>
      <c r="L1519" s="1041" t="str">
        <f t="shared" si="284"/>
        <v/>
      </c>
      <c r="W1519" s="1046" t="str">
        <f t="shared" si="285"/>
        <v/>
      </c>
      <c r="X1519" s="1047"/>
      <c r="Y1519" s="1146" t="str">
        <f t="shared" si="286"/>
        <v/>
      </c>
      <c r="Z1519" s="1049" t="str">
        <f t="shared" si="287"/>
        <v/>
      </c>
      <c r="AA1519" s="1049" t="str">
        <f t="shared" si="288"/>
        <v/>
      </c>
      <c r="AB1519" s="1050" t="str">
        <f t="shared" si="289"/>
        <v/>
      </c>
      <c r="AD1519" s="1052" t="str">
        <f t="shared" si="290"/>
        <v/>
      </c>
      <c r="AE1519" s="1053" t="str">
        <f t="shared" si="291"/>
        <v/>
      </c>
    </row>
    <row r="1520" spans="5:31" ht="12.75" customHeight="1">
      <c r="E1520" s="1083" t="str">
        <f t="shared" si="293"/>
        <v/>
      </c>
      <c r="J1520" s="1117" t="str">
        <f>IF(D1520="","-",#REF!-D1520)</f>
        <v>-</v>
      </c>
      <c r="L1520" s="1041" t="str">
        <f t="shared" si="284"/>
        <v/>
      </c>
      <c r="W1520" s="1046" t="str">
        <f t="shared" si="285"/>
        <v/>
      </c>
      <c r="X1520" s="1047"/>
      <c r="Y1520" s="1146" t="str">
        <f t="shared" si="286"/>
        <v/>
      </c>
      <c r="Z1520" s="1049" t="str">
        <f t="shared" si="287"/>
        <v/>
      </c>
      <c r="AA1520" s="1049" t="str">
        <f t="shared" si="288"/>
        <v/>
      </c>
      <c r="AB1520" s="1050" t="str">
        <f t="shared" si="289"/>
        <v/>
      </c>
      <c r="AD1520" s="1052" t="str">
        <f t="shared" si="290"/>
        <v/>
      </c>
      <c r="AE1520" s="1053" t="str">
        <f t="shared" si="291"/>
        <v/>
      </c>
    </row>
    <row r="1521" spans="5:31" ht="12.75" customHeight="1">
      <c r="E1521" s="1083" t="str">
        <f t="shared" si="293"/>
        <v/>
      </c>
      <c r="J1521" s="1117" t="str">
        <f>IF(D1521="","-",#REF!-D1521)</f>
        <v>-</v>
      </c>
      <c r="L1521" s="1041" t="str">
        <f t="shared" si="284"/>
        <v/>
      </c>
      <c r="W1521" s="1046" t="str">
        <f t="shared" si="285"/>
        <v/>
      </c>
      <c r="X1521" s="1047"/>
      <c r="Y1521" s="1146" t="str">
        <f t="shared" si="286"/>
        <v/>
      </c>
      <c r="Z1521" s="1049" t="str">
        <f t="shared" si="287"/>
        <v/>
      </c>
      <c r="AA1521" s="1049" t="str">
        <f t="shared" si="288"/>
        <v/>
      </c>
      <c r="AB1521" s="1050" t="str">
        <f t="shared" si="289"/>
        <v/>
      </c>
      <c r="AD1521" s="1052" t="str">
        <f t="shared" si="290"/>
        <v/>
      </c>
      <c r="AE1521" s="1053" t="str">
        <f t="shared" si="291"/>
        <v/>
      </c>
    </row>
    <row r="1522" spans="5:31" ht="12.75" customHeight="1">
      <c r="E1522" s="1083" t="str">
        <f t="shared" si="293"/>
        <v/>
      </c>
      <c r="J1522" s="1117" t="str">
        <f>IF(D1522="","-",#REF!-D1522)</f>
        <v>-</v>
      </c>
      <c r="L1522" s="1041" t="str">
        <f t="shared" si="284"/>
        <v/>
      </c>
      <c r="W1522" s="1046" t="str">
        <f t="shared" si="285"/>
        <v/>
      </c>
      <c r="X1522" s="1047"/>
      <c r="Y1522" s="1146" t="str">
        <f t="shared" si="286"/>
        <v/>
      </c>
      <c r="Z1522" s="1049" t="str">
        <f t="shared" si="287"/>
        <v/>
      </c>
      <c r="AA1522" s="1049" t="str">
        <f t="shared" si="288"/>
        <v/>
      </c>
      <c r="AB1522" s="1050" t="str">
        <f t="shared" si="289"/>
        <v/>
      </c>
      <c r="AD1522" s="1052" t="str">
        <f t="shared" si="290"/>
        <v/>
      </c>
      <c r="AE1522" s="1053" t="str">
        <f t="shared" si="291"/>
        <v/>
      </c>
    </row>
    <row r="1523" spans="5:31" ht="12.75" customHeight="1">
      <c r="E1523" s="1083" t="str">
        <f t="shared" si="293"/>
        <v/>
      </c>
      <c r="J1523" s="1117" t="str">
        <f>IF(D1523="","-",#REF!-D1523)</f>
        <v>-</v>
      </c>
      <c r="L1523" s="1041" t="str">
        <f t="shared" si="284"/>
        <v/>
      </c>
      <c r="W1523" s="1046" t="str">
        <f t="shared" si="285"/>
        <v/>
      </c>
      <c r="X1523" s="1047"/>
      <c r="Y1523" s="1146" t="str">
        <f t="shared" si="286"/>
        <v/>
      </c>
      <c r="Z1523" s="1049" t="str">
        <f t="shared" si="287"/>
        <v/>
      </c>
      <c r="AA1523" s="1049" t="str">
        <f t="shared" si="288"/>
        <v/>
      </c>
      <c r="AB1523" s="1050" t="str">
        <f t="shared" si="289"/>
        <v/>
      </c>
      <c r="AD1523" s="1052" t="str">
        <f t="shared" si="290"/>
        <v/>
      </c>
      <c r="AE1523" s="1053" t="str">
        <f t="shared" si="291"/>
        <v/>
      </c>
    </row>
    <row r="1524" spans="5:31" ht="12.75" customHeight="1">
      <c r="E1524" s="1083" t="str">
        <f t="shared" si="293"/>
        <v/>
      </c>
      <c r="J1524" s="1117" t="str">
        <f>IF(D1524="","-",#REF!-D1524)</f>
        <v>-</v>
      </c>
      <c r="L1524" s="1041" t="str">
        <f t="shared" si="284"/>
        <v/>
      </c>
      <c r="W1524" s="1046" t="str">
        <f t="shared" si="285"/>
        <v/>
      </c>
      <c r="X1524" s="1047"/>
      <c r="Y1524" s="1146" t="str">
        <f t="shared" si="286"/>
        <v/>
      </c>
      <c r="Z1524" s="1049" t="str">
        <f t="shared" si="287"/>
        <v/>
      </c>
      <c r="AA1524" s="1049" t="str">
        <f t="shared" si="288"/>
        <v/>
      </c>
      <c r="AB1524" s="1050" t="str">
        <f t="shared" si="289"/>
        <v/>
      </c>
      <c r="AD1524" s="1052" t="str">
        <f t="shared" si="290"/>
        <v/>
      </c>
      <c r="AE1524" s="1053" t="str">
        <f t="shared" si="291"/>
        <v/>
      </c>
    </row>
    <row r="1525" spans="5:31" ht="12.75" customHeight="1">
      <c r="E1525" s="1083" t="str">
        <f t="shared" si="293"/>
        <v/>
      </c>
      <c r="J1525" s="1117" t="str">
        <f>IF(D1525="","-",#REF!-D1525)</f>
        <v>-</v>
      </c>
      <c r="L1525" s="1041" t="str">
        <f t="shared" si="284"/>
        <v/>
      </c>
      <c r="W1525" s="1046" t="str">
        <f t="shared" si="285"/>
        <v/>
      </c>
      <c r="X1525" s="1047"/>
      <c r="Y1525" s="1146" t="str">
        <f t="shared" si="286"/>
        <v/>
      </c>
      <c r="Z1525" s="1049" t="str">
        <f t="shared" si="287"/>
        <v/>
      </c>
      <c r="AA1525" s="1049" t="str">
        <f t="shared" si="288"/>
        <v/>
      </c>
      <c r="AB1525" s="1050" t="str">
        <f t="shared" si="289"/>
        <v/>
      </c>
      <c r="AD1525" s="1052" t="str">
        <f t="shared" si="290"/>
        <v/>
      </c>
      <c r="AE1525" s="1053" t="str">
        <f t="shared" si="291"/>
        <v/>
      </c>
    </row>
    <row r="1526" spans="5:31" ht="12.75" customHeight="1">
      <c r="E1526" s="1083" t="str">
        <f t="shared" si="293"/>
        <v/>
      </c>
      <c r="J1526" s="1117" t="str">
        <f>IF(D1526="","-",#REF!-D1526)</f>
        <v>-</v>
      </c>
      <c r="L1526" s="1041" t="str">
        <f t="shared" si="284"/>
        <v/>
      </c>
      <c r="W1526" s="1046" t="str">
        <f t="shared" si="285"/>
        <v/>
      </c>
      <c r="X1526" s="1047"/>
      <c r="Y1526" s="1146" t="str">
        <f t="shared" si="286"/>
        <v/>
      </c>
      <c r="Z1526" s="1049" t="str">
        <f t="shared" si="287"/>
        <v/>
      </c>
      <c r="AA1526" s="1049" t="str">
        <f t="shared" si="288"/>
        <v/>
      </c>
      <c r="AB1526" s="1050" t="str">
        <f t="shared" si="289"/>
        <v/>
      </c>
      <c r="AD1526" s="1052" t="str">
        <f t="shared" si="290"/>
        <v/>
      </c>
      <c r="AE1526" s="1053" t="str">
        <f t="shared" si="291"/>
        <v/>
      </c>
    </row>
    <row r="1527" spans="5:31" ht="12.75" customHeight="1">
      <c r="E1527" s="1083" t="str">
        <f t="shared" si="293"/>
        <v/>
      </c>
      <c r="J1527" s="1117" t="str">
        <f>IF(D1527="","-",#REF!-D1527)</f>
        <v>-</v>
      </c>
      <c r="L1527" s="1041" t="str">
        <f t="shared" si="284"/>
        <v/>
      </c>
      <c r="W1527" s="1046" t="str">
        <f t="shared" si="285"/>
        <v/>
      </c>
      <c r="X1527" s="1047"/>
      <c r="Y1527" s="1146" t="str">
        <f t="shared" si="286"/>
        <v/>
      </c>
      <c r="Z1527" s="1049" t="str">
        <f t="shared" si="287"/>
        <v/>
      </c>
      <c r="AA1527" s="1049" t="str">
        <f t="shared" si="288"/>
        <v/>
      </c>
      <c r="AB1527" s="1050" t="str">
        <f t="shared" si="289"/>
        <v/>
      </c>
      <c r="AD1527" s="1052" t="str">
        <f t="shared" si="290"/>
        <v/>
      </c>
      <c r="AE1527" s="1053" t="str">
        <f t="shared" si="291"/>
        <v/>
      </c>
    </row>
    <row r="1528" spans="5:31" ht="12.75" customHeight="1">
      <c r="E1528" s="1083" t="str">
        <f t="shared" si="293"/>
        <v/>
      </c>
      <c r="J1528" s="1117" t="str">
        <f>IF(D1528="","-",#REF!-D1528)</f>
        <v>-</v>
      </c>
      <c r="L1528" s="1041" t="str">
        <f t="shared" si="284"/>
        <v/>
      </c>
      <c r="W1528" s="1046" t="str">
        <f t="shared" si="285"/>
        <v/>
      </c>
      <c r="X1528" s="1047"/>
      <c r="Y1528" s="1146" t="str">
        <f t="shared" si="286"/>
        <v/>
      </c>
      <c r="Z1528" s="1049" t="str">
        <f t="shared" si="287"/>
        <v/>
      </c>
      <c r="AA1528" s="1049" t="str">
        <f t="shared" si="288"/>
        <v/>
      </c>
      <c r="AB1528" s="1050" t="str">
        <f t="shared" si="289"/>
        <v/>
      </c>
      <c r="AD1528" s="1052" t="str">
        <f t="shared" si="290"/>
        <v/>
      </c>
      <c r="AE1528" s="1053" t="str">
        <f t="shared" si="291"/>
        <v/>
      </c>
    </row>
    <row r="1529" spans="5:31" ht="12.75" customHeight="1">
      <c r="E1529" s="1083" t="str">
        <f t="shared" si="293"/>
        <v/>
      </c>
      <c r="J1529" s="1117" t="str">
        <f>IF(D1529="","-",#REF!-D1529)</f>
        <v>-</v>
      </c>
      <c r="L1529" s="1041" t="str">
        <f t="shared" si="284"/>
        <v/>
      </c>
      <c r="W1529" s="1046" t="str">
        <f t="shared" si="285"/>
        <v/>
      </c>
      <c r="X1529" s="1047"/>
      <c r="Y1529" s="1146" t="str">
        <f t="shared" si="286"/>
        <v/>
      </c>
      <c r="Z1529" s="1049" t="str">
        <f t="shared" si="287"/>
        <v/>
      </c>
      <c r="AA1529" s="1049" t="str">
        <f t="shared" si="288"/>
        <v/>
      </c>
      <c r="AB1529" s="1050" t="str">
        <f t="shared" si="289"/>
        <v/>
      </c>
      <c r="AD1529" s="1052" t="str">
        <f t="shared" si="290"/>
        <v/>
      </c>
      <c r="AE1529" s="1053" t="str">
        <f t="shared" si="291"/>
        <v/>
      </c>
    </row>
    <row r="1530" spans="5:31" ht="12.75" customHeight="1">
      <c r="E1530" s="1083" t="str">
        <f t="shared" si="293"/>
        <v/>
      </c>
      <c r="J1530" s="1117" t="str">
        <f>IF(D1530="","-",#REF!-D1530)</f>
        <v>-</v>
      </c>
      <c r="L1530" s="1041" t="str">
        <f t="shared" si="284"/>
        <v/>
      </c>
      <c r="W1530" s="1046" t="str">
        <f t="shared" si="285"/>
        <v/>
      </c>
      <c r="X1530" s="1047"/>
      <c r="Y1530" s="1146" t="str">
        <f t="shared" si="286"/>
        <v/>
      </c>
      <c r="Z1530" s="1049" t="str">
        <f t="shared" si="287"/>
        <v/>
      </c>
      <c r="AA1530" s="1049" t="str">
        <f t="shared" si="288"/>
        <v/>
      </c>
      <c r="AB1530" s="1050" t="str">
        <f t="shared" si="289"/>
        <v/>
      </c>
      <c r="AD1530" s="1052" t="str">
        <f t="shared" si="290"/>
        <v/>
      </c>
      <c r="AE1530" s="1053" t="str">
        <f t="shared" si="291"/>
        <v/>
      </c>
    </row>
    <row r="1531" spans="5:31" ht="12.75" customHeight="1">
      <c r="E1531" s="1083" t="str">
        <f t="shared" si="293"/>
        <v/>
      </c>
      <c r="J1531" s="1117" t="str">
        <f>IF(D1531="","-",#REF!-D1531)</f>
        <v>-</v>
      </c>
      <c r="L1531" s="1041" t="str">
        <f t="shared" si="284"/>
        <v/>
      </c>
      <c r="W1531" s="1046" t="str">
        <f t="shared" si="285"/>
        <v/>
      </c>
      <c r="X1531" s="1047"/>
      <c r="Y1531" s="1146" t="str">
        <f t="shared" si="286"/>
        <v/>
      </c>
      <c r="Z1531" s="1049" t="str">
        <f t="shared" si="287"/>
        <v/>
      </c>
      <c r="AA1531" s="1049" t="str">
        <f t="shared" si="288"/>
        <v/>
      </c>
      <c r="AB1531" s="1050" t="str">
        <f t="shared" si="289"/>
        <v/>
      </c>
      <c r="AD1531" s="1052" t="str">
        <f t="shared" si="290"/>
        <v/>
      </c>
      <c r="AE1531" s="1053" t="str">
        <f t="shared" si="291"/>
        <v/>
      </c>
    </row>
    <row r="1532" spans="5:31" ht="12.75" customHeight="1">
      <c r="E1532" s="1083" t="str">
        <f t="shared" si="293"/>
        <v/>
      </c>
      <c r="J1532" s="1117" t="str">
        <f>IF(D1532="","-",#REF!-D1532)</f>
        <v>-</v>
      </c>
      <c r="L1532" s="1041" t="str">
        <f t="shared" si="284"/>
        <v/>
      </c>
      <c r="W1532" s="1046" t="str">
        <f t="shared" si="285"/>
        <v/>
      </c>
      <c r="X1532" s="1047"/>
      <c r="Y1532" s="1146" t="str">
        <f t="shared" si="286"/>
        <v/>
      </c>
      <c r="Z1532" s="1049" t="str">
        <f t="shared" si="287"/>
        <v/>
      </c>
      <c r="AA1532" s="1049" t="str">
        <f t="shared" si="288"/>
        <v/>
      </c>
      <c r="AB1532" s="1050" t="str">
        <f t="shared" si="289"/>
        <v/>
      </c>
      <c r="AD1532" s="1052" t="str">
        <f t="shared" si="290"/>
        <v/>
      </c>
      <c r="AE1532" s="1053" t="str">
        <f t="shared" si="291"/>
        <v/>
      </c>
    </row>
    <row r="1533" spans="5:31" ht="12.75" customHeight="1">
      <c r="E1533" s="1083" t="str">
        <f t="shared" si="293"/>
        <v/>
      </c>
      <c r="J1533" s="1117" t="str">
        <f>IF(D1533="","-",#REF!-D1533)</f>
        <v>-</v>
      </c>
      <c r="L1533" s="1041" t="str">
        <f t="shared" si="284"/>
        <v/>
      </c>
      <c r="W1533" s="1046" t="str">
        <f t="shared" si="285"/>
        <v/>
      </c>
      <c r="X1533" s="1047"/>
      <c r="Y1533" s="1146" t="str">
        <f t="shared" si="286"/>
        <v/>
      </c>
      <c r="Z1533" s="1049" t="str">
        <f t="shared" si="287"/>
        <v/>
      </c>
      <c r="AA1533" s="1049" t="str">
        <f t="shared" si="288"/>
        <v/>
      </c>
      <c r="AB1533" s="1050" t="str">
        <f t="shared" si="289"/>
        <v/>
      </c>
      <c r="AD1533" s="1052" t="str">
        <f t="shared" si="290"/>
        <v/>
      </c>
      <c r="AE1533" s="1053" t="str">
        <f t="shared" si="291"/>
        <v/>
      </c>
    </row>
    <row r="1534" spans="5:31" ht="12.75" customHeight="1">
      <c r="E1534" s="1083" t="str">
        <f t="shared" si="293"/>
        <v/>
      </c>
      <c r="J1534" s="1117" t="str">
        <f>IF(D1534="","-",#REF!-D1534)</f>
        <v>-</v>
      </c>
      <c r="L1534" s="1041" t="str">
        <f t="shared" si="284"/>
        <v/>
      </c>
      <c r="W1534" s="1046" t="str">
        <f t="shared" si="285"/>
        <v/>
      </c>
      <c r="X1534" s="1047"/>
      <c r="Y1534" s="1146" t="str">
        <f t="shared" si="286"/>
        <v/>
      </c>
      <c r="Z1534" s="1049" t="str">
        <f t="shared" si="287"/>
        <v/>
      </c>
      <c r="AA1534" s="1049" t="str">
        <f t="shared" si="288"/>
        <v/>
      </c>
      <c r="AB1534" s="1050" t="str">
        <f t="shared" si="289"/>
        <v/>
      </c>
      <c r="AD1534" s="1052" t="str">
        <f t="shared" si="290"/>
        <v/>
      </c>
      <c r="AE1534" s="1053" t="str">
        <f t="shared" si="291"/>
        <v/>
      </c>
    </row>
    <row r="1535" spans="5:31" ht="12.75" customHeight="1">
      <c r="E1535" s="1083" t="str">
        <f t="shared" si="293"/>
        <v/>
      </c>
      <c r="J1535" s="1117" t="str">
        <f>IF(D1535="","-",#REF!-D1535)</f>
        <v>-</v>
      </c>
      <c r="L1535" s="1041" t="str">
        <f t="shared" si="284"/>
        <v/>
      </c>
      <c r="W1535" s="1046" t="str">
        <f t="shared" si="285"/>
        <v/>
      </c>
      <c r="X1535" s="1047"/>
      <c r="Y1535" s="1146" t="str">
        <f t="shared" si="286"/>
        <v/>
      </c>
      <c r="Z1535" s="1049" t="str">
        <f t="shared" si="287"/>
        <v/>
      </c>
      <c r="AA1535" s="1049" t="str">
        <f t="shared" si="288"/>
        <v/>
      </c>
      <c r="AB1535" s="1050" t="str">
        <f t="shared" si="289"/>
        <v/>
      </c>
      <c r="AD1535" s="1052" t="str">
        <f t="shared" si="290"/>
        <v/>
      </c>
      <c r="AE1535" s="1053" t="str">
        <f t="shared" si="291"/>
        <v/>
      </c>
    </row>
    <row r="1536" spans="5:31" ht="12.75" customHeight="1">
      <c r="E1536" s="1083" t="str">
        <f t="shared" si="293"/>
        <v/>
      </c>
      <c r="J1536" s="1117" t="str">
        <f>IF(D1536="","-",#REF!-D1536)</f>
        <v>-</v>
      </c>
      <c r="L1536" s="1041" t="str">
        <f t="shared" si="284"/>
        <v/>
      </c>
      <c r="W1536" s="1046" t="str">
        <f t="shared" si="285"/>
        <v/>
      </c>
      <c r="X1536" s="1047"/>
      <c r="Y1536" s="1146" t="str">
        <f t="shared" si="286"/>
        <v/>
      </c>
      <c r="Z1536" s="1049" t="str">
        <f t="shared" si="287"/>
        <v/>
      </c>
      <c r="AA1536" s="1049" t="str">
        <f t="shared" si="288"/>
        <v/>
      </c>
      <c r="AB1536" s="1050" t="str">
        <f t="shared" si="289"/>
        <v/>
      </c>
      <c r="AD1536" s="1052" t="str">
        <f t="shared" si="290"/>
        <v/>
      </c>
      <c r="AE1536" s="1053" t="str">
        <f t="shared" si="291"/>
        <v/>
      </c>
    </row>
    <row r="1537" spans="5:31" ht="12.75" customHeight="1">
      <c r="E1537" s="1083" t="str">
        <f t="shared" si="293"/>
        <v/>
      </c>
      <c r="J1537" s="1117" t="str">
        <f>IF(D1537="","-",#REF!-D1537)</f>
        <v>-</v>
      </c>
      <c r="L1537" s="1041" t="str">
        <f t="shared" si="284"/>
        <v/>
      </c>
      <c r="W1537" s="1046" t="str">
        <f t="shared" si="285"/>
        <v/>
      </c>
      <c r="X1537" s="1047"/>
      <c r="Y1537" s="1146" t="str">
        <f t="shared" si="286"/>
        <v/>
      </c>
      <c r="Z1537" s="1049" t="str">
        <f t="shared" si="287"/>
        <v/>
      </c>
      <c r="AA1537" s="1049" t="str">
        <f t="shared" si="288"/>
        <v/>
      </c>
      <c r="AB1537" s="1050" t="str">
        <f t="shared" si="289"/>
        <v/>
      </c>
      <c r="AD1537" s="1052" t="str">
        <f t="shared" si="290"/>
        <v/>
      </c>
      <c r="AE1537" s="1053" t="str">
        <f t="shared" si="291"/>
        <v/>
      </c>
    </row>
    <row r="1538" spans="5:31" ht="12.75" customHeight="1">
      <c r="E1538" s="1083" t="str">
        <f t="shared" si="293"/>
        <v/>
      </c>
      <c r="J1538" s="1117" t="str">
        <f>IF(D1538="","-",#REF!-D1538)</f>
        <v>-</v>
      </c>
      <c r="L1538" s="1041" t="str">
        <f t="shared" si="284"/>
        <v/>
      </c>
      <c r="W1538" s="1046" t="str">
        <f t="shared" si="285"/>
        <v/>
      </c>
      <c r="X1538" s="1047"/>
      <c r="Y1538" s="1146" t="str">
        <f t="shared" si="286"/>
        <v/>
      </c>
      <c r="Z1538" s="1049" t="str">
        <f t="shared" si="287"/>
        <v/>
      </c>
      <c r="AA1538" s="1049" t="str">
        <f t="shared" si="288"/>
        <v/>
      </c>
      <c r="AB1538" s="1050" t="str">
        <f t="shared" si="289"/>
        <v/>
      </c>
      <c r="AD1538" s="1052" t="str">
        <f t="shared" si="290"/>
        <v/>
      </c>
      <c r="AE1538" s="1053" t="str">
        <f t="shared" si="291"/>
        <v/>
      </c>
    </row>
    <row r="1539" spans="5:31" ht="12.75" customHeight="1">
      <c r="E1539" s="1083" t="str">
        <f t="shared" si="293"/>
        <v/>
      </c>
      <c r="J1539" s="1117" t="str">
        <f>IF(D1539="","-",#REF!-D1539)</f>
        <v>-</v>
      </c>
      <c r="L1539" s="1041" t="str">
        <f t="shared" ref="L1539:L1602" si="294">IF(E1539="","",$Q$1+E1539)</f>
        <v/>
      </c>
      <c r="W1539" s="1046" t="str">
        <f t="shared" ref="W1539:W1602" si="295">IF($D1539="","",_xlfn.LET(_xlpm.gDate,D1539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539" s="1047"/>
      <c r="Y1539" s="1146" t="str">
        <f t="shared" ref="Y1539:Y1602" si="296">IFERROR(CHOOSE(X1539,"መስከረም","ጥቅምት","ህዳር  ","ታህሳስ ","ጥር ","የካቲት ","መጋቢት ","ሚይዚያ ","ግንቦት ","ሰኔ ","ሐምሌ ","ነሐሴ ","Pagume"),"")</f>
        <v/>
      </c>
      <c r="Z1539" s="1049" t="str">
        <f t="shared" ref="Z1539:Z1602" si="297">IF($K1539="","",_xlfn.LET(_xlpm.gDate,K1539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539" s="1049" t="str">
        <f t="shared" ref="AA1539:AA1602" si="298">IF($Z1539="","",TEXT($Z1539,"mm"))</f>
        <v/>
      </c>
      <c r="AB1539" s="1050" t="str">
        <f t="shared" ref="AB1539:AB1602" si="299">IFERROR(CHOOSE(AA1539,"መስከረም","ጥቅምት","ህዳር  ","ታህሳስ ","ጥር ","የካቲት ","መጋቢት ","ሚይዚያ ","ግንቦት ","ሰኔ ","ሐምሌ ","ነሐሴ ","Pagume"),"")</f>
        <v/>
      </c>
      <c r="AD1539" s="1052" t="str">
        <f t="shared" ref="AD1539:AD1602" si="300">IF($D1539="","",YEAR(D1539)&amp;"-W"&amp;WEEKNUM(D1539,2))</f>
        <v/>
      </c>
      <c r="AE1539" s="1053" t="str">
        <f t="shared" ref="AE1539:AE1602" si="301">IF($K1539="","",YEAR(K1539)&amp;"-W"&amp;WEEKNUM(K1539,2))</f>
        <v/>
      </c>
    </row>
    <row r="1540" spans="5:31" ht="12.75" customHeight="1">
      <c r="E1540" s="1083" t="str">
        <f t="shared" si="293"/>
        <v/>
      </c>
      <c r="J1540" s="1117" t="str">
        <f>IF(D1540="","-",#REF!-D1540)</f>
        <v>-</v>
      </c>
      <c r="L1540" s="1041" t="str">
        <f t="shared" si="294"/>
        <v/>
      </c>
      <c r="W1540" s="1046" t="str">
        <f t="shared" si="295"/>
        <v/>
      </c>
      <c r="X1540" s="1047"/>
      <c r="Y1540" s="1146" t="str">
        <f t="shared" si="296"/>
        <v/>
      </c>
      <c r="Z1540" s="1049" t="str">
        <f t="shared" si="297"/>
        <v/>
      </c>
      <c r="AA1540" s="1049" t="str">
        <f t="shared" si="298"/>
        <v/>
      </c>
      <c r="AB1540" s="1050" t="str">
        <f t="shared" si="299"/>
        <v/>
      </c>
      <c r="AD1540" s="1052" t="str">
        <f t="shared" si="300"/>
        <v/>
      </c>
      <c r="AE1540" s="1053" t="str">
        <f t="shared" si="301"/>
        <v/>
      </c>
    </row>
    <row r="1541" spans="5:31" ht="12.75" customHeight="1">
      <c r="E1541" s="1083" t="str">
        <f t="shared" si="293"/>
        <v/>
      </c>
      <c r="J1541" s="1117" t="str">
        <f>IF(D1541="","-",#REF!-D1541)</f>
        <v>-</v>
      </c>
      <c r="L1541" s="1041" t="str">
        <f t="shared" si="294"/>
        <v/>
      </c>
      <c r="W1541" s="1046" t="str">
        <f t="shared" si="295"/>
        <v/>
      </c>
      <c r="X1541" s="1047"/>
      <c r="Y1541" s="1146" t="str">
        <f t="shared" si="296"/>
        <v/>
      </c>
      <c r="Z1541" s="1049" t="str">
        <f t="shared" si="297"/>
        <v/>
      </c>
      <c r="AA1541" s="1049" t="str">
        <f t="shared" si="298"/>
        <v/>
      </c>
      <c r="AB1541" s="1050" t="str">
        <f t="shared" si="299"/>
        <v/>
      </c>
      <c r="AD1541" s="1052" t="str">
        <f t="shared" si="300"/>
        <v/>
      </c>
      <c r="AE1541" s="1053" t="str">
        <f t="shared" si="301"/>
        <v/>
      </c>
    </row>
    <row r="1542" spans="5:31" ht="12.75" customHeight="1">
      <c r="E1542" s="1083" t="str">
        <f t="shared" si="293"/>
        <v/>
      </c>
      <c r="J1542" s="1117" t="str">
        <f>IF(D1542="","-",#REF!-D1542)</f>
        <v>-</v>
      </c>
      <c r="L1542" s="1041" t="str">
        <f t="shared" si="294"/>
        <v/>
      </c>
      <c r="W1542" s="1046" t="str">
        <f t="shared" si="295"/>
        <v/>
      </c>
      <c r="X1542" s="1047"/>
      <c r="Y1542" s="1146" t="str">
        <f t="shared" si="296"/>
        <v/>
      </c>
      <c r="Z1542" s="1049" t="str">
        <f t="shared" si="297"/>
        <v/>
      </c>
      <c r="AA1542" s="1049" t="str">
        <f t="shared" si="298"/>
        <v/>
      </c>
      <c r="AB1542" s="1050" t="str">
        <f t="shared" si="299"/>
        <v/>
      </c>
      <c r="AD1542" s="1052" t="str">
        <f t="shared" si="300"/>
        <v/>
      </c>
      <c r="AE1542" s="1053" t="str">
        <f t="shared" si="301"/>
        <v/>
      </c>
    </row>
    <row r="1543" spans="5:31" ht="12.75" customHeight="1">
      <c r="E1543" s="1083" t="str">
        <f t="shared" si="293"/>
        <v/>
      </c>
      <c r="J1543" s="1117" t="str">
        <f>IF(D1543="","-",#REF!-D1543)</f>
        <v>-</v>
      </c>
      <c r="L1543" s="1041" t="str">
        <f t="shared" si="294"/>
        <v/>
      </c>
      <c r="W1543" s="1046" t="str">
        <f t="shared" si="295"/>
        <v/>
      </c>
      <c r="X1543" s="1047"/>
      <c r="Y1543" s="1146" t="str">
        <f t="shared" si="296"/>
        <v/>
      </c>
      <c r="Z1543" s="1049" t="str">
        <f t="shared" si="297"/>
        <v/>
      </c>
      <c r="AA1543" s="1049" t="str">
        <f t="shared" si="298"/>
        <v/>
      </c>
      <c r="AB1543" s="1050" t="str">
        <f t="shared" si="299"/>
        <v/>
      </c>
      <c r="AD1543" s="1052" t="str">
        <f t="shared" si="300"/>
        <v/>
      </c>
      <c r="AE1543" s="1053" t="str">
        <f t="shared" si="301"/>
        <v/>
      </c>
    </row>
    <row r="1544" spans="5:31" ht="12.75" customHeight="1">
      <c r="E1544" s="1083" t="str">
        <f t="shared" si="293"/>
        <v/>
      </c>
      <c r="J1544" s="1117" t="str">
        <f>IF(D1544="","-",#REF!-D1544)</f>
        <v>-</v>
      </c>
      <c r="L1544" s="1041" t="str">
        <f t="shared" si="294"/>
        <v/>
      </c>
      <c r="W1544" s="1046" t="str">
        <f t="shared" si="295"/>
        <v/>
      </c>
      <c r="X1544" s="1047"/>
      <c r="Y1544" s="1146" t="str">
        <f t="shared" si="296"/>
        <v/>
      </c>
      <c r="Z1544" s="1049" t="str">
        <f t="shared" si="297"/>
        <v/>
      </c>
      <c r="AA1544" s="1049" t="str">
        <f t="shared" si="298"/>
        <v/>
      </c>
      <c r="AB1544" s="1050" t="str">
        <f t="shared" si="299"/>
        <v/>
      </c>
      <c r="AD1544" s="1052" t="str">
        <f t="shared" si="300"/>
        <v/>
      </c>
      <c r="AE1544" s="1053" t="str">
        <f t="shared" si="301"/>
        <v/>
      </c>
    </row>
    <row r="1545" spans="5:31" ht="12.75" customHeight="1">
      <c r="E1545" s="1083" t="str">
        <f t="shared" si="293"/>
        <v/>
      </c>
      <c r="J1545" s="1117" t="str">
        <f>IF(D1545="","-",#REF!-D1545)</f>
        <v>-</v>
      </c>
      <c r="L1545" s="1041" t="str">
        <f t="shared" si="294"/>
        <v/>
      </c>
      <c r="W1545" s="1046" t="str">
        <f t="shared" si="295"/>
        <v/>
      </c>
      <c r="X1545" s="1047"/>
      <c r="Y1545" s="1146" t="str">
        <f t="shared" si="296"/>
        <v/>
      </c>
      <c r="Z1545" s="1049" t="str">
        <f t="shared" si="297"/>
        <v/>
      </c>
      <c r="AA1545" s="1049" t="str">
        <f t="shared" si="298"/>
        <v/>
      </c>
      <c r="AB1545" s="1050" t="str">
        <f t="shared" si="299"/>
        <v/>
      </c>
      <c r="AD1545" s="1052" t="str">
        <f t="shared" si="300"/>
        <v/>
      </c>
      <c r="AE1545" s="1053" t="str">
        <f t="shared" si="301"/>
        <v/>
      </c>
    </row>
    <row r="1546" spans="5:31" ht="12.75" customHeight="1">
      <c r="E1546" s="1083" t="str">
        <f t="shared" si="293"/>
        <v/>
      </c>
      <c r="J1546" s="1117" t="str">
        <f>IF(D1546="","-",#REF!-D1546)</f>
        <v>-</v>
      </c>
      <c r="L1546" s="1041" t="str">
        <f t="shared" si="294"/>
        <v/>
      </c>
      <c r="W1546" s="1046" t="str">
        <f t="shared" si="295"/>
        <v/>
      </c>
      <c r="X1546" s="1047"/>
      <c r="Y1546" s="1146" t="str">
        <f t="shared" si="296"/>
        <v/>
      </c>
      <c r="Z1546" s="1049" t="str">
        <f t="shared" si="297"/>
        <v/>
      </c>
      <c r="AA1546" s="1049" t="str">
        <f t="shared" si="298"/>
        <v/>
      </c>
      <c r="AB1546" s="1050" t="str">
        <f t="shared" si="299"/>
        <v/>
      </c>
      <c r="AD1546" s="1052" t="str">
        <f t="shared" si="300"/>
        <v/>
      </c>
      <c r="AE1546" s="1053" t="str">
        <f t="shared" si="301"/>
        <v/>
      </c>
    </row>
    <row r="1547" spans="5:31" ht="12.75" customHeight="1">
      <c r="E1547" s="1083" t="str">
        <f t="shared" si="293"/>
        <v/>
      </c>
      <c r="J1547" s="1117" t="str">
        <f>IF(D1547="","-",#REF!-D1547)</f>
        <v>-</v>
      </c>
      <c r="L1547" s="1041" t="str">
        <f t="shared" si="294"/>
        <v/>
      </c>
      <c r="W1547" s="1046" t="str">
        <f t="shared" si="295"/>
        <v/>
      </c>
      <c r="X1547" s="1047"/>
      <c r="Y1547" s="1146" t="str">
        <f t="shared" si="296"/>
        <v/>
      </c>
      <c r="Z1547" s="1049" t="str">
        <f t="shared" si="297"/>
        <v/>
      </c>
      <c r="AA1547" s="1049" t="str">
        <f t="shared" si="298"/>
        <v/>
      </c>
      <c r="AB1547" s="1050" t="str">
        <f t="shared" si="299"/>
        <v/>
      </c>
      <c r="AD1547" s="1052" t="str">
        <f t="shared" si="300"/>
        <v/>
      </c>
      <c r="AE1547" s="1053" t="str">
        <f t="shared" si="301"/>
        <v/>
      </c>
    </row>
    <row r="1548" spans="5:31" ht="12.75" customHeight="1">
      <c r="E1548" s="1083" t="str">
        <f t="shared" si="293"/>
        <v/>
      </c>
      <c r="J1548" s="1117" t="str">
        <f>IF(D1548="","-",#REF!-D1548)</f>
        <v>-</v>
      </c>
      <c r="L1548" s="1041" t="str">
        <f t="shared" si="294"/>
        <v/>
      </c>
      <c r="W1548" s="1046" t="str">
        <f t="shared" si="295"/>
        <v/>
      </c>
      <c r="X1548" s="1047"/>
      <c r="Y1548" s="1146" t="str">
        <f t="shared" si="296"/>
        <v/>
      </c>
      <c r="Z1548" s="1049" t="str">
        <f t="shared" si="297"/>
        <v/>
      </c>
      <c r="AA1548" s="1049" t="str">
        <f t="shared" si="298"/>
        <v/>
      </c>
      <c r="AB1548" s="1050" t="str">
        <f t="shared" si="299"/>
        <v/>
      </c>
      <c r="AD1548" s="1052" t="str">
        <f t="shared" si="300"/>
        <v/>
      </c>
      <c r="AE1548" s="1053" t="str">
        <f t="shared" si="301"/>
        <v/>
      </c>
    </row>
    <row r="1549" spans="5:31" ht="12.75" customHeight="1">
      <c r="E1549" s="1083" t="str">
        <f t="shared" si="293"/>
        <v/>
      </c>
      <c r="J1549" s="1117" t="str">
        <f>IF(D1549="","-",#REF!-D1549)</f>
        <v>-</v>
      </c>
      <c r="L1549" s="1041" t="str">
        <f t="shared" si="294"/>
        <v/>
      </c>
      <c r="W1549" s="1046" t="str">
        <f t="shared" si="295"/>
        <v/>
      </c>
      <c r="X1549" s="1047"/>
      <c r="Y1549" s="1146" t="str">
        <f t="shared" si="296"/>
        <v/>
      </c>
      <c r="Z1549" s="1049" t="str">
        <f t="shared" si="297"/>
        <v/>
      </c>
      <c r="AA1549" s="1049" t="str">
        <f t="shared" si="298"/>
        <v/>
      </c>
      <c r="AB1549" s="1050" t="str">
        <f t="shared" si="299"/>
        <v/>
      </c>
      <c r="AD1549" s="1052" t="str">
        <f t="shared" si="300"/>
        <v/>
      </c>
      <c r="AE1549" s="1053" t="str">
        <f t="shared" si="301"/>
        <v/>
      </c>
    </row>
    <row r="1550" spans="5:31" ht="12.75" customHeight="1">
      <c r="E1550" s="1083" t="str">
        <f t="shared" si="293"/>
        <v/>
      </c>
      <c r="J1550" s="1117" t="str">
        <f>IF(D1550="","-",#REF!-D1550)</f>
        <v>-</v>
      </c>
      <c r="L1550" s="1041" t="str">
        <f t="shared" si="294"/>
        <v/>
      </c>
      <c r="W1550" s="1046" t="str">
        <f t="shared" si="295"/>
        <v/>
      </c>
      <c r="X1550" s="1047"/>
      <c r="Y1550" s="1146" t="str">
        <f t="shared" si="296"/>
        <v/>
      </c>
      <c r="Z1550" s="1049" t="str">
        <f t="shared" si="297"/>
        <v/>
      </c>
      <c r="AA1550" s="1049" t="str">
        <f t="shared" si="298"/>
        <v/>
      </c>
      <c r="AB1550" s="1050" t="str">
        <f t="shared" si="299"/>
        <v/>
      </c>
      <c r="AD1550" s="1052" t="str">
        <f t="shared" si="300"/>
        <v/>
      </c>
      <c r="AE1550" s="1053" t="str">
        <f t="shared" si="301"/>
        <v/>
      </c>
    </row>
    <row r="1551" spans="5:31" ht="12.75" customHeight="1">
      <c r="E1551" s="1083" t="str">
        <f t="shared" si="293"/>
        <v/>
      </c>
      <c r="J1551" s="1117" t="str">
        <f>IF(D1551="","-",#REF!-D1551)</f>
        <v>-</v>
      </c>
      <c r="L1551" s="1041" t="str">
        <f t="shared" si="294"/>
        <v/>
      </c>
      <c r="W1551" s="1046" t="str">
        <f t="shared" si="295"/>
        <v/>
      </c>
      <c r="X1551" s="1047"/>
      <c r="Y1551" s="1146" t="str">
        <f t="shared" si="296"/>
        <v/>
      </c>
      <c r="Z1551" s="1049" t="str">
        <f t="shared" si="297"/>
        <v/>
      </c>
      <c r="AA1551" s="1049" t="str">
        <f t="shared" si="298"/>
        <v/>
      </c>
      <c r="AB1551" s="1050" t="str">
        <f t="shared" si="299"/>
        <v/>
      </c>
      <c r="AD1551" s="1052" t="str">
        <f t="shared" si="300"/>
        <v/>
      </c>
      <c r="AE1551" s="1053" t="str">
        <f t="shared" si="301"/>
        <v/>
      </c>
    </row>
    <row r="1552" spans="5:31" ht="12.75" customHeight="1">
      <c r="E1552" s="1083" t="str">
        <f t="shared" si="293"/>
        <v/>
      </c>
      <c r="J1552" s="1117" t="str">
        <f>IF(D1552="","-",#REF!-D1552)</f>
        <v>-</v>
      </c>
      <c r="L1552" s="1041" t="str">
        <f t="shared" si="294"/>
        <v/>
      </c>
      <c r="W1552" s="1046" t="str">
        <f t="shared" si="295"/>
        <v/>
      </c>
      <c r="X1552" s="1047"/>
      <c r="Y1552" s="1146" t="str">
        <f t="shared" si="296"/>
        <v/>
      </c>
      <c r="Z1552" s="1049" t="str">
        <f t="shared" si="297"/>
        <v/>
      </c>
      <c r="AA1552" s="1049" t="str">
        <f t="shared" si="298"/>
        <v/>
      </c>
      <c r="AB1552" s="1050" t="str">
        <f t="shared" si="299"/>
        <v/>
      </c>
      <c r="AD1552" s="1052" t="str">
        <f t="shared" si="300"/>
        <v/>
      </c>
      <c r="AE1552" s="1053" t="str">
        <f t="shared" si="301"/>
        <v/>
      </c>
    </row>
    <row r="1553" spans="5:31" ht="12.75" customHeight="1">
      <c r="E1553" s="1083" t="str">
        <f t="shared" si="293"/>
        <v/>
      </c>
      <c r="J1553" s="1117" t="str">
        <f>IF(D1553="","-",#REF!-D1553)</f>
        <v>-</v>
      </c>
      <c r="L1553" s="1041" t="str">
        <f t="shared" si="294"/>
        <v/>
      </c>
      <c r="W1553" s="1046" t="str">
        <f t="shared" si="295"/>
        <v/>
      </c>
      <c r="X1553" s="1047"/>
      <c r="Y1553" s="1146" t="str">
        <f t="shared" si="296"/>
        <v/>
      </c>
      <c r="Z1553" s="1049" t="str">
        <f t="shared" si="297"/>
        <v/>
      </c>
      <c r="AA1553" s="1049" t="str">
        <f t="shared" si="298"/>
        <v/>
      </c>
      <c r="AB1553" s="1050" t="str">
        <f t="shared" si="299"/>
        <v/>
      </c>
      <c r="AD1553" s="1052" t="str">
        <f t="shared" si="300"/>
        <v/>
      </c>
      <c r="AE1553" s="1053" t="str">
        <f t="shared" si="301"/>
        <v/>
      </c>
    </row>
    <row r="1554" spans="5:31" ht="12.75" customHeight="1">
      <c r="E1554" s="1083" t="str">
        <f t="shared" si="293"/>
        <v/>
      </c>
      <c r="J1554" s="1117" t="str">
        <f>IF(D1554="","-",#REF!-D1554)</f>
        <v>-</v>
      </c>
      <c r="L1554" s="1041" t="str">
        <f t="shared" si="294"/>
        <v/>
      </c>
      <c r="W1554" s="1046" t="str">
        <f t="shared" si="295"/>
        <v/>
      </c>
      <c r="X1554" s="1047"/>
      <c r="Y1554" s="1146" t="str">
        <f t="shared" si="296"/>
        <v/>
      </c>
      <c r="Z1554" s="1049" t="str">
        <f t="shared" si="297"/>
        <v/>
      </c>
      <c r="AA1554" s="1049" t="str">
        <f t="shared" si="298"/>
        <v/>
      </c>
      <c r="AB1554" s="1050" t="str">
        <f t="shared" si="299"/>
        <v/>
      </c>
      <c r="AD1554" s="1052" t="str">
        <f t="shared" si="300"/>
        <v/>
      </c>
      <c r="AE1554" s="1053" t="str">
        <f t="shared" si="301"/>
        <v/>
      </c>
    </row>
    <row r="1555" spans="5:31" ht="12.75" customHeight="1">
      <c r="E1555" s="1083" t="str">
        <f t="shared" si="293"/>
        <v/>
      </c>
      <c r="J1555" s="1117" t="str">
        <f>IF(D1555="","-",#REF!-D1555)</f>
        <v>-</v>
      </c>
      <c r="L1555" s="1041" t="str">
        <f t="shared" si="294"/>
        <v/>
      </c>
      <c r="W1555" s="1046" t="str">
        <f t="shared" si="295"/>
        <v/>
      </c>
      <c r="X1555" s="1047"/>
      <c r="Y1555" s="1146" t="str">
        <f t="shared" si="296"/>
        <v/>
      </c>
      <c r="Z1555" s="1049" t="str">
        <f t="shared" si="297"/>
        <v/>
      </c>
      <c r="AA1555" s="1049" t="str">
        <f t="shared" si="298"/>
        <v/>
      </c>
      <c r="AB1555" s="1050" t="str">
        <f t="shared" si="299"/>
        <v/>
      </c>
      <c r="AD1555" s="1052" t="str">
        <f t="shared" si="300"/>
        <v/>
      </c>
      <c r="AE1555" s="1053" t="str">
        <f t="shared" si="301"/>
        <v/>
      </c>
    </row>
    <row r="1556" spans="5:31" ht="12.75" customHeight="1">
      <c r="E1556" s="1083" t="str">
        <f t="shared" si="293"/>
        <v/>
      </c>
      <c r="J1556" s="1117" t="str">
        <f>IF(D1556="","-",#REF!-D1556)</f>
        <v>-</v>
      </c>
      <c r="L1556" s="1041" t="str">
        <f t="shared" si="294"/>
        <v/>
      </c>
      <c r="W1556" s="1046" t="str">
        <f t="shared" si="295"/>
        <v/>
      </c>
      <c r="X1556" s="1047"/>
      <c r="Y1556" s="1146" t="str">
        <f t="shared" si="296"/>
        <v/>
      </c>
      <c r="Z1556" s="1049" t="str">
        <f t="shared" si="297"/>
        <v/>
      </c>
      <c r="AA1556" s="1049" t="str">
        <f t="shared" si="298"/>
        <v/>
      </c>
      <c r="AB1556" s="1050" t="str">
        <f t="shared" si="299"/>
        <v/>
      </c>
      <c r="AD1556" s="1052" t="str">
        <f t="shared" si="300"/>
        <v/>
      </c>
      <c r="AE1556" s="1053" t="str">
        <f t="shared" si="301"/>
        <v/>
      </c>
    </row>
    <row r="1557" spans="5:31" ht="12.75" customHeight="1">
      <c r="E1557" s="1083" t="str">
        <f t="shared" si="293"/>
        <v/>
      </c>
      <c r="J1557" s="1117" t="str">
        <f>IF(D1557="","-",#REF!-D1557)</f>
        <v>-</v>
      </c>
      <c r="L1557" s="1041" t="str">
        <f t="shared" si="294"/>
        <v/>
      </c>
      <c r="W1557" s="1046" t="str">
        <f t="shared" si="295"/>
        <v/>
      </c>
      <c r="X1557" s="1047"/>
      <c r="Y1557" s="1146" t="str">
        <f t="shared" si="296"/>
        <v/>
      </c>
      <c r="Z1557" s="1049" t="str">
        <f t="shared" si="297"/>
        <v/>
      </c>
      <c r="AA1557" s="1049" t="str">
        <f t="shared" si="298"/>
        <v/>
      </c>
      <c r="AB1557" s="1050" t="str">
        <f t="shared" si="299"/>
        <v/>
      </c>
      <c r="AD1557" s="1052" t="str">
        <f t="shared" si="300"/>
        <v/>
      </c>
      <c r="AE1557" s="1053" t="str">
        <f t="shared" si="301"/>
        <v/>
      </c>
    </row>
    <row r="1558" spans="5:31" ht="12.75" customHeight="1">
      <c r="E1558" s="1083" t="str">
        <f t="shared" si="293"/>
        <v/>
      </c>
      <c r="J1558" s="1117" t="str">
        <f>IF(D1558="","-",#REF!-D1558)</f>
        <v>-</v>
      </c>
      <c r="L1558" s="1041" t="str">
        <f t="shared" si="294"/>
        <v/>
      </c>
      <c r="W1558" s="1046" t="str">
        <f t="shared" si="295"/>
        <v/>
      </c>
      <c r="X1558" s="1047"/>
      <c r="Y1558" s="1146" t="str">
        <f t="shared" si="296"/>
        <v/>
      </c>
      <c r="Z1558" s="1049" t="str">
        <f t="shared" si="297"/>
        <v/>
      </c>
      <c r="AA1558" s="1049" t="str">
        <f t="shared" si="298"/>
        <v/>
      </c>
      <c r="AB1558" s="1050" t="str">
        <f t="shared" si="299"/>
        <v/>
      </c>
      <c r="AD1558" s="1052" t="str">
        <f t="shared" si="300"/>
        <v/>
      </c>
      <c r="AE1558" s="1053" t="str">
        <f t="shared" si="301"/>
        <v/>
      </c>
    </row>
    <row r="1559" spans="5:31" ht="12.75" customHeight="1">
      <c r="E1559" s="1083" t="str">
        <f t="shared" si="293"/>
        <v/>
      </c>
      <c r="J1559" s="1117" t="str">
        <f>IF(D1559="","-",#REF!-D1559)</f>
        <v>-</v>
      </c>
      <c r="L1559" s="1041" t="str">
        <f t="shared" si="294"/>
        <v/>
      </c>
      <c r="W1559" s="1046" t="str">
        <f t="shared" si="295"/>
        <v/>
      </c>
      <c r="X1559" s="1047"/>
      <c r="Y1559" s="1146" t="str">
        <f t="shared" si="296"/>
        <v/>
      </c>
      <c r="Z1559" s="1049" t="str">
        <f t="shared" si="297"/>
        <v/>
      </c>
      <c r="AA1559" s="1049" t="str">
        <f t="shared" si="298"/>
        <v/>
      </c>
      <c r="AB1559" s="1050" t="str">
        <f t="shared" si="299"/>
        <v/>
      </c>
      <c r="AD1559" s="1052" t="str">
        <f t="shared" si="300"/>
        <v/>
      </c>
      <c r="AE1559" s="1053" t="str">
        <f t="shared" si="301"/>
        <v/>
      </c>
    </row>
    <row r="1560" spans="5:31" ht="12.75" customHeight="1">
      <c r="E1560" s="1083" t="str">
        <f t="shared" si="293"/>
        <v/>
      </c>
      <c r="J1560" s="1117" t="str">
        <f>IF(D1560="","-",#REF!-D1560)</f>
        <v>-</v>
      </c>
      <c r="L1560" s="1041" t="str">
        <f t="shared" si="294"/>
        <v/>
      </c>
      <c r="W1560" s="1046" t="str">
        <f t="shared" si="295"/>
        <v/>
      </c>
      <c r="X1560" s="1047"/>
      <c r="Y1560" s="1146" t="str">
        <f t="shared" si="296"/>
        <v/>
      </c>
      <c r="Z1560" s="1049" t="str">
        <f t="shared" si="297"/>
        <v/>
      </c>
      <c r="AA1560" s="1049" t="str">
        <f t="shared" si="298"/>
        <v/>
      </c>
      <c r="AB1560" s="1050" t="str">
        <f t="shared" si="299"/>
        <v/>
      </c>
      <c r="AD1560" s="1052" t="str">
        <f t="shared" si="300"/>
        <v/>
      </c>
      <c r="AE1560" s="1053" t="str">
        <f t="shared" si="301"/>
        <v/>
      </c>
    </row>
    <row r="1561" spans="5:31" ht="12.75" customHeight="1">
      <c r="E1561" s="1083" t="str">
        <f t="shared" si="293"/>
        <v/>
      </c>
      <c r="J1561" s="1117" t="str">
        <f>IF(D1561="","-",#REF!-D1561)</f>
        <v>-</v>
      </c>
      <c r="L1561" s="1041" t="str">
        <f t="shared" si="294"/>
        <v/>
      </c>
      <c r="W1561" s="1046" t="str">
        <f t="shared" si="295"/>
        <v/>
      </c>
      <c r="X1561" s="1047"/>
      <c r="Y1561" s="1146" t="str">
        <f t="shared" si="296"/>
        <v/>
      </c>
      <c r="Z1561" s="1049" t="str">
        <f t="shared" si="297"/>
        <v/>
      </c>
      <c r="AA1561" s="1049" t="str">
        <f t="shared" si="298"/>
        <v/>
      </c>
      <c r="AB1561" s="1050" t="str">
        <f t="shared" si="299"/>
        <v/>
      </c>
      <c r="AD1561" s="1052" t="str">
        <f t="shared" si="300"/>
        <v/>
      </c>
      <c r="AE1561" s="1053" t="str">
        <f t="shared" si="301"/>
        <v/>
      </c>
    </row>
    <row r="1562" spans="5:31" ht="12.75" customHeight="1">
      <c r="E1562" s="1083" t="str">
        <f t="shared" si="293"/>
        <v/>
      </c>
      <c r="J1562" s="1117" t="str">
        <f>IF(D1562="","-",#REF!-D1562)</f>
        <v>-</v>
      </c>
      <c r="L1562" s="1041" t="str">
        <f t="shared" si="294"/>
        <v/>
      </c>
      <c r="W1562" s="1046" t="str">
        <f t="shared" si="295"/>
        <v/>
      </c>
      <c r="X1562" s="1047"/>
      <c r="Y1562" s="1146" t="str">
        <f t="shared" si="296"/>
        <v/>
      </c>
      <c r="Z1562" s="1049" t="str">
        <f t="shared" si="297"/>
        <v/>
      </c>
      <c r="AA1562" s="1049" t="str">
        <f t="shared" si="298"/>
        <v/>
      </c>
      <c r="AB1562" s="1050" t="str">
        <f t="shared" si="299"/>
        <v/>
      </c>
      <c r="AD1562" s="1052" t="str">
        <f t="shared" si="300"/>
        <v/>
      </c>
      <c r="AE1562" s="1053" t="str">
        <f t="shared" si="301"/>
        <v/>
      </c>
    </row>
    <row r="1563" spans="5:31" ht="12.75" customHeight="1">
      <c r="E1563" s="1083" t="str">
        <f t="shared" si="293"/>
        <v/>
      </c>
      <c r="J1563" s="1117" t="str">
        <f>IF(D1563="","-",#REF!-D1563)</f>
        <v>-</v>
      </c>
      <c r="L1563" s="1041" t="str">
        <f t="shared" si="294"/>
        <v/>
      </c>
      <c r="W1563" s="1046" t="str">
        <f t="shared" si="295"/>
        <v/>
      </c>
      <c r="X1563" s="1047"/>
      <c r="Y1563" s="1146" t="str">
        <f t="shared" si="296"/>
        <v/>
      </c>
      <c r="Z1563" s="1049" t="str">
        <f t="shared" si="297"/>
        <v/>
      </c>
      <c r="AA1563" s="1049" t="str">
        <f t="shared" si="298"/>
        <v/>
      </c>
      <c r="AB1563" s="1050" t="str">
        <f t="shared" si="299"/>
        <v/>
      </c>
      <c r="AD1563" s="1052" t="str">
        <f t="shared" si="300"/>
        <v/>
      </c>
      <c r="AE1563" s="1053" t="str">
        <f t="shared" si="301"/>
        <v/>
      </c>
    </row>
    <row r="1564" spans="5:31" ht="12.75" customHeight="1">
      <c r="E1564" s="1083" t="str">
        <f t="shared" si="293"/>
        <v/>
      </c>
      <c r="J1564" s="1117" t="str">
        <f>IF(D1564="","-",#REF!-D1564)</f>
        <v>-</v>
      </c>
      <c r="L1564" s="1041" t="str">
        <f t="shared" si="294"/>
        <v/>
      </c>
      <c r="W1564" s="1046" t="str">
        <f t="shared" si="295"/>
        <v/>
      </c>
      <c r="X1564" s="1047"/>
      <c r="Y1564" s="1146" t="str">
        <f t="shared" si="296"/>
        <v/>
      </c>
      <c r="Z1564" s="1049" t="str">
        <f t="shared" si="297"/>
        <v/>
      </c>
      <c r="AA1564" s="1049" t="str">
        <f t="shared" si="298"/>
        <v/>
      </c>
      <c r="AB1564" s="1050" t="str">
        <f t="shared" si="299"/>
        <v/>
      </c>
      <c r="AD1564" s="1052" t="str">
        <f t="shared" si="300"/>
        <v/>
      </c>
      <c r="AE1564" s="1053" t="str">
        <f t="shared" si="301"/>
        <v/>
      </c>
    </row>
    <row r="1565" spans="5:31" ht="12.75" customHeight="1">
      <c r="E1565" s="1083" t="str">
        <f t="shared" si="293"/>
        <v/>
      </c>
      <c r="J1565" s="1117" t="str">
        <f>IF(D1565="","-",#REF!-D1565)</f>
        <v>-</v>
      </c>
      <c r="L1565" s="1041" t="str">
        <f t="shared" si="294"/>
        <v/>
      </c>
      <c r="W1565" s="1046" t="str">
        <f t="shared" si="295"/>
        <v/>
      </c>
      <c r="X1565" s="1047"/>
      <c r="Y1565" s="1146" t="str">
        <f t="shared" si="296"/>
        <v/>
      </c>
      <c r="Z1565" s="1049" t="str">
        <f t="shared" si="297"/>
        <v/>
      </c>
      <c r="AA1565" s="1049" t="str">
        <f t="shared" si="298"/>
        <v/>
      </c>
      <c r="AB1565" s="1050" t="str">
        <f t="shared" si="299"/>
        <v/>
      </c>
      <c r="AD1565" s="1052" t="str">
        <f t="shared" si="300"/>
        <v/>
      </c>
      <c r="AE1565" s="1053" t="str">
        <f t="shared" si="301"/>
        <v/>
      </c>
    </row>
    <row r="1566" spans="5:31" ht="12.75" customHeight="1">
      <c r="E1566" s="1083" t="str">
        <f t="shared" si="293"/>
        <v/>
      </c>
      <c r="J1566" s="1117" t="str">
        <f>IF(D1566="","-",#REF!-D1566)</f>
        <v>-</v>
      </c>
      <c r="L1566" s="1041" t="str">
        <f t="shared" si="294"/>
        <v/>
      </c>
      <c r="W1566" s="1046" t="str">
        <f t="shared" si="295"/>
        <v/>
      </c>
      <c r="X1566" s="1047"/>
      <c r="Y1566" s="1146" t="str">
        <f t="shared" si="296"/>
        <v/>
      </c>
      <c r="Z1566" s="1049" t="str">
        <f t="shared" si="297"/>
        <v/>
      </c>
      <c r="AA1566" s="1049" t="str">
        <f t="shared" si="298"/>
        <v/>
      </c>
      <c r="AB1566" s="1050" t="str">
        <f t="shared" si="299"/>
        <v/>
      </c>
      <c r="AD1566" s="1052" t="str">
        <f t="shared" si="300"/>
        <v/>
      </c>
      <c r="AE1566" s="1053" t="str">
        <f t="shared" si="301"/>
        <v/>
      </c>
    </row>
    <row r="1567" spans="5:31" ht="12.75" customHeight="1">
      <c r="E1567" s="1083" t="str">
        <f t="shared" si="293"/>
        <v/>
      </c>
      <c r="J1567" s="1117" t="str">
        <f>IF(D1567="","-",#REF!-D1567)</f>
        <v>-</v>
      </c>
      <c r="L1567" s="1041" t="str">
        <f t="shared" si="294"/>
        <v/>
      </c>
      <c r="W1567" s="1046" t="str">
        <f t="shared" si="295"/>
        <v/>
      </c>
      <c r="X1567" s="1047"/>
      <c r="Y1567" s="1146" t="str">
        <f t="shared" si="296"/>
        <v/>
      </c>
      <c r="Z1567" s="1049" t="str">
        <f t="shared" si="297"/>
        <v/>
      </c>
      <c r="AA1567" s="1049" t="str">
        <f t="shared" si="298"/>
        <v/>
      </c>
      <c r="AB1567" s="1050" t="str">
        <f t="shared" si="299"/>
        <v/>
      </c>
      <c r="AD1567" s="1052" t="str">
        <f t="shared" si="300"/>
        <v/>
      </c>
      <c r="AE1567" s="1053" t="str">
        <f t="shared" si="301"/>
        <v/>
      </c>
    </row>
    <row r="1568" spans="5:31" ht="12.75" customHeight="1">
      <c r="E1568" s="1083" t="str">
        <f t="shared" si="293"/>
        <v/>
      </c>
      <c r="J1568" s="1117" t="str">
        <f>IF(D1568="","-",#REF!-D1568)</f>
        <v>-</v>
      </c>
      <c r="L1568" s="1041" t="str">
        <f t="shared" si="294"/>
        <v/>
      </c>
      <c r="W1568" s="1046" t="str">
        <f t="shared" si="295"/>
        <v/>
      </c>
      <c r="X1568" s="1047"/>
      <c r="Y1568" s="1146" t="str">
        <f t="shared" si="296"/>
        <v/>
      </c>
      <c r="Z1568" s="1049" t="str">
        <f t="shared" si="297"/>
        <v/>
      </c>
      <c r="AA1568" s="1049" t="str">
        <f t="shared" si="298"/>
        <v/>
      </c>
      <c r="AB1568" s="1050" t="str">
        <f t="shared" si="299"/>
        <v/>
      </c>
      <c r="AD1568" s="1052" t="str">
        <f t="shared" si="300"/>
        <v/>
      </c>
      <c r="AE1568" s="1053" t="str">
        <f t="shared" si="301"/>
        <v/>
      </c>
    </row>
    <row r="1569" spans="5:31" ht="12.75" customHeight="1">
      <c r="E1569" s="1083" t="str">
        <f t="shared" si="293"/>
        <v/>
      </c>
      <c r="J1569" s="1117" t="str">
        <f>IF(D1569="","-",#REF!-D1569)</f>
        <v>-</v>
      </c>
      <c r="L1569" s="1041" t="str">
        <f t="shared" si="294"/>
        <v/>
      </c>
      <c r="W1569" s="1046" t="str">
        <f t="shared" si="295"/>
        <v/>
      </c>
      <c r="X1569" s="1047"/>
      <c r="Y1569" s="1146" t="str">
        <f t="shared" si="296"/>
        <v/>
      </c>
      <c r="Z1569" s="1049" t="str">
        <f t="shared" si="297"/>
        <v/>
      </c>
      <c r="AA1569" s="1049" t="str">
        <f t="shared" si="298"/>
        <v/>
      </c>
      <c r="AB1569" s="1050" t="str">
        <f t="shared" si="299"/>
        <v/>
      </c>
      <c r="AD1569" s="1052" t="str">
        <f t="shared" si="300"/>
        <v/>
      </c>
      <c r="AE1569" s="1053" t="str">
        <f t="shared" si="301"/>
        <v/>
      </c>
    </row>
    <row r="1570" spans="5:31" ht="12.75" customHeight="1">
      <c r="E1570" s="1083" t="str">
        <f t="shared" si="293"/>
        <v/>
      </c>
      <c r="J1570" s="1117" t="str">
        <f>IF(D1570="","-",#REF!-D1570)</f>
        <v>-</v>
      </c>
      <c r="L1570" s="1041" t="str">
        <f t="shared" si="294"/>
        <v/>
      </c>
      <c r="W1570" s="1046" t="str">
        <f t="shared" si="295"/>
        <v/>
      </c>
      <c r="X1570" s="1047"/>
      <c r="Y1570" s="1146" t="str">
        <f t="shared" si="296"/>
        <v/>
      </c>
      <c r="Z1570" s="1049" t="str">
        <f t="shared" si="297"/>
        <v/>
      </c>
      <c r="AA1570" s="1049" t="str">
        <f t="shared" si="298"/>
        <v/>
      </c>
      <c r="AB1570" s="1050" t="str">
        <f t="shared" si="299"/>
        <v/>
      </c>
      <c r="AD1570" s="1052" t="str">
        <f t="shared" si="300"/>
        <v/>
      </c>
      <c r="AE1570" s="1053" t="str">
        <f t="shared" si="301"/>
        <v/>
      </c>
    </row>
    <row r="1571" spans="5:31" ht="12.75" customHeight="1">
      <c r="E1571" s="1083" t="str">
        <f t="shared" si="293"/>
        <v/>
      </c>
      <c r="J1571" s="1117" t="str">
        <f>IF(D1571="","-",#REF!-D1571)</f>
        <v>-</v>
      </c>
      <c r="L1571" s="1041" t="str">
        <f t="shared" si="294"/>
        <v/>
      </c>
      <c r="W1571" s="1046" t="str">
        <f t="shared" si="295"/>
        <v/>
      </c>
      <c r="X1571" s="1047"/>
      <c r="Y1571" s="1146" t="str">
        <f t="shared" si="296"/>
        <v/>
      </c>
      <c r="Z1571" s="1049" t="str">
        <f t="shared" si="297"/>
        <v/>
      </c>
      <c r="AA1571" s="1049" t="str">
        <f t="shared" si="298"/>
        <v/>
      </c>
      <c r="AB1571" s="1050" t="str">
        <f t="shared" si="299"/>
        <v/>
      </c>
      <c r="AD1571" s="1052" t="str">
        <f t="shared" si="300"/>
        <v/>
      </c>
      <c r="AE1571" s="1053" t="str">
        <f t="shared" si="301"/>
        <v/>
      </c>
    </row>
    <row r="1572" spans="5:31" ht="12.75" customHeight="1">
      <c r="E1572" s="1083" t="str">
        <f t="shared" si="293"/>
        <v/>
      </c>
      <c r="J1572" s="1117" t="str">
        <f>IF(D1572="","-",#REF!-D1572)</f>
        <v>-</v>
      </c>
      <c r="L1572" s="1041" t="str">
        <f t="shared" si="294"/>
        <v/>
      </c>
      <c r="W1572" s="1046" t="str">
        <f t="shared" si="295"/>
        <v/>
      </c>
      <c r="X1572" s="1047"/>
      <c r="Y1572" s="1146" t="str">
        <f t="shared" si="296"/>
        <v/>
      </c>
      <c r="Z1572" s="1049" t="str">
        <f t="shared" si="297"/>
        <v/>
      </c>
      <c r="AA1572" s="1049" t="str">
        <f t="shared" si="298"/>
        <v/>
      </c>
      <c r="AB1572" s="1050" t="str">
        <f t="shared" si="299"/>
        <v/>
      </c>
      <c r="AD1572" s="1052" t="str">
        <f t="shared" si="300"/>
        <v/>
      </c>
      <c r="AE1572" s="1053" t="str">
        <f t="shared" si="301"/>
        <v/>
      </c>
    </row>
    <row r="1573" spans="5:31" ht="12.75" customHeight="1">
      <c r="E1573" s="1083" t="str">
        <f t="shared" ref="E1573:E1636" si="302">IF(D1573="","",IF(F1573="paid",0,I1573-J1573))</f>
        <v/>
      </c>
      <c r="J1573" s="1117" t="str">
        <f>IF(D1573="","-",#REF!-D1573)</f>
        <v>-</v>
      </c>
      <c r="L1573" s="1041" t="str">
        <f t="shared" si="294"/>
        <v/>
      </c>
      <c r="W1573" s="1046" t="str">
        <f t="shared" si="295"/>
        <v/>
      </c>
      <c r="X1573" s="1047"/>
      <c r="Y1573" s="1146" t="str">
        <f t="shared" si="296"/>
        <v/>
      </c>
      <c r="Z1573" s="1049" t="str">
        <f t="shared" si="297"/>
        <v/>
      </c>
      <c r="AA1573" s="1049" t="str">
        <f t="shared" si="298"/>
        <v/>
      </c>
      <c r="AB1573" s="1050" t="str">
        <f t="shared" si="299"/>
        <v/>
      </c>
      <c r="AD1573" s="1052" t="str">
        <f t="shared" si="300"/>
        <v/>
      </c>
      <c r="AE1573" s="1053" t="str">
        <f t="shared" si="301"/>
        <v/>
      </c>
    </row>
    <row r="1574" spans="5:31" ht="12.75" customHeight="1">
      <c r="E1574" s="1083" t="str">
        <f t="shared" si="302"/>
        <v/>
      </c>
      <c r="J1574" s="1117" t="str">
        <f>IF(D1574="","-",#REF!-D1574)</f>
        <v>-</v>
      </c>
      <c r="L1574" s="1041" t="str">
        <f t="shared" si="294"/>
        <v/>
      </c>
      <c r="W1574" s="1046" t="str">
        <f t="shared" si="295"/>
        <v/>
      </c>
      <c r="X1574" s="1047"/>
      <c r="Y1574" s="1146" t="str">
        <f t="shared" si="296"/>
        <v/>
      </c>
      <c r="Z1574" s="1049" t="str">
        <f t="shared" si="297"/>
        <v/>
      </c>
      <c r="AA1574" s="1049" t="str">
        <f t="shared" si="298"/>
        <v/>
      </c>
      <c r="AB1574" s="1050" t="str">
        <f t="shared" si="299"/>
        <v/>
      </c>
      <c r="AD1574" s="1052" t="str">
        <f t="shared" si="300"/>
        <v/>
      </c>
      <c r="AE1574" s="1053" t="str">
        <f t="shared" si="301"/>
        <v/>
      </c>
    </row>
    <row r="1575" spans="5:31" ht="12.75" customHeight="1">
      <c r="E1575" s="1083" t="str">
        <f t="shared" si="302"/>
        <v/>
      </c>
      <c r="J1575" s="1117" t="str">
        <f>IF(D1575="","-",#REF!-D1575)</f>
        <v>-</v>
      </c>
      <c r="L1575" s="1041" t="str">
        <f t="shared" si="294"/>
        <v/>
      </c>
      <c r="W1575" s="1046" t="str">
        <f t="shared" si="295"/>
        <v/>
      </c>
      <c r="X1575" s="1047"/>
      <c r="Y1575" s="1146" t="str">
        <f t="shared" si="296"/>
        <v/>
      </c>
      <c r="Z1575" s="1049" t="str">
        <f t="shared" si="297"/>
        <v/>
      </c>
      <c r="AA1575" s="1049" t="str">
        <f t="shared" si="298"/>
        <v/>
      </c>
      <c r="AB1575" s="1050" t="str">
        <f t="shared" si="299"/>
        <v/>
      </c>
      <c r="AD1575" s="1052" t="str">
        <f t="shared" si="300"/>
        <v/>
      </c>
      <c r="AE1575" s="1053" t="str">
        <f t="shared" si="301"/>
        <v/>
      </c>
    </row>
    <row r="1576" spans="5:31" ht="12.75" customHeight="1">
      <c r="E1576" s="1083" t="str">
        <f t="shared" si="302"/>
        <v/>
      </c>
      <c r="J1576" s="1117" t="str">
        <f>IF(D1576="","-",#REF!-D1576)</f>
        <v>-</v>
      </c>
      <c r="L1576" s="1041" t="str">
        <f t="shared" si="294"/>
        <v/>
      </c>
      <c r="W1576" s="1046" t="str">
        <f t="shared" si="295"/>
        <v/>
      </c>
      <c r="X1576" s="1047"/>
      <c r="Y1576" s="1146" t="str">
        <f t="shared" si="296"/>
        <v/>
      </c>
      <c r="Z1576" s="1049" t="str">
        <f t="shared" si="297"/>
        <v/>
      </c>
      <c r="AA1576" s="1049" t="str">
        <f t="shared" si="298"/>
        <v/>
      </c>
      <c r="AB1576" s="1050" t="str">
        <f t="shared" si="299"/>
        <v/>
      </c>
      <c r="AD1576" s="1052" t="str">
        <f t="shared" si="300"/>
        <v/>
      </c>
      <c r="AE1576" s="1053" t="str">
        <f t="shared" si="301"/>
        <v/>
      </c>
    </row>
    <row r="1577" spans="5:31" ht="12.75" customHeight="1">
      <c r="E1577" s="1083" t="str">
        <f t="shared" si="302"/>
        <v/>
      </c>
      <c r="J1577" s="1117" t="str">
        <f>IF(D1577="","-",#REF!-D1577)</f>
        <v>-</v>
      </c>
      <c r="L1577" s="1041" t="str">
        <f t="shared" si="294"/>
        <v/>
      </c>
      <c r="W1577" s="1046" t="str">
        <f t="shared" si="295"/>
        <v/>
      </c>
      <c r="X1577" s="1047"/>
      <c r="Y1577" s="1146" t="str">
        <f t="shared" si="296"/>
        <v/>
      </c>
      <c r="Z1577" s="1049" t="str">
        <f t="shared" si="297"/>
        <v/>
      </c>
      <c r="AA1577" s="1049" t="str">
        <f t="shared" si="298"/>
        <v/>
      </c>
      <c r="AB1577" s="1050" t="str">
        <f t="shared" si="299"/>
        <v/>
      </c>
      <c r="AD1577" s="1052" t="str">
        <f t="shared" si="300"/>
        <v/>
      </c>
      <c r="AE1577" s="1053" t="str">
        <f t="shared" si="301"/>
        <v/>
      </c>
    </row>
    <row r="1578" spans="5:31" ht="12.75" customHeight="1">
      <c r="E1578" s="1083" t="str">
        <f t="shared" si="302"/>
        <v/>
      </c>
      <c r="J1578" s="1117" t="str">
        <f>IF(D1578="","-",#REF!-D1578)</f>
        <v>-</v>
      </c>
      <c r="L1578" s="1041" t="str">
        <f t="shared" si="294"/>
        <v/>
      </c>
      <c r="W1578" s="1046" t="str">
        <f t="shared" si="295"/>
        <v/>
      </c>
      <c r="X1578" s="1047"/>
      <c r="Y1578" s="1146" t="str">
        <f t="shared" si="296"/>
        <v/>
      </c>
      <c r="Z1578" s="1049" t="str">
        <f t="shared" si="297"/>
        <v/>
      </c>
      <c r="AA1578" s="1049" t="str">
        <f t="shared" si="298"/>
        <v/>
      </c>
      <c r="AB1578" s="1050" t="str">
        <f t="shared" si="299"/>
        <v/>
      </c>
      <c r="AD1578" s="1052" t="str">
        <f t="shared" si="300"/>
        <v/>
      </c>
      <c r="AE1578" s="1053" t="str">
        <f t="shared" si="301"/>
        <v/>
      </c>
    </row>
    <row r="1579" spans="5:31" ht="12.75" customHeight="1">
      <c r="E1579" s="1083" t="str">
        <f t="shared" si="302"/>
        <v/>
      </c>
      <c r="J1579" s="1117" t="str">
        <f>IF(D1579="","-",#REF!-D1579)</f>
        <v>-</v>
      </c>
      <c r="L1579" s="1041" t="str">
        <f t="shared" si="294"/>
        <v/>
      </c>
      <c r="W1579" s="1046" t="str">
        <f t="shared" si="295"/>
        <v/>
      </c>
      <c r="X1579" s="1047"/>
      <c r="Y1579" s="1146" t="str">
        <f t="shared" si="296"/>
        <v/>
      </c>
      <c r="Z1579" s="1049" t="str">
        <f t="shared" si="297"/>
        <v/>
      </c>
      <c r="AA1579" s="1049" t="str">
        <f t="shared" si="298"/>
        <v/>
      </c>
      <c r="AB1579" s="1050" t="str">
        <f t="shared" si="299"/>
        <v/>
      </c>
      <c r="AD1579" s="1052" t="str">
        <f t="shared" si="300"/>
        <v/>
      </c>
      <c r="AE1579" s="1053" t="str">
        <f t="shared" si="301"/>
        <v/>
      </c>
    </row>
    <row r="1580" spans="5:31" ht="12.75" customHeight="1">
      <c r="E1580" s="1083" t="str">
        <f t="shared" si="302"/>
        <v/>
      </c>
      <c r="J1580" s="1117" t="str">
        <f>IF(D1580="","-",#REF!-D1580)</f>
        <v>-</v>
      </c>
      <c r="L1580" s="1041" t="str">
        <f t="shared" si="294"/>
        <v/>
      </c>
      <c r="W1580" s="1046" t="str">
        <f t="shared" si="295"/>
        <v/>
      </c>
      <c r="X1580" s="1047"/>
      <c r="Y1580" s="1146" t="str">
        <f t="shared" si="296"/>
        <v/>
      </c>
      <c r="Z1580" s="1049" t="str">
        <f t="shared" si="297"/>
        <v/>
      </c>
      <c r="AA1580" s="1049" t="str">
        <f t="shared" si="298"/>
        <v/>
      </c>
      <c r="AB1580" s="1050" t="str">
        <f t="shared" si="299"/>
        <v/>
      </c>
      <c r="AD1580" s="1052" t="str">
        <f t="shared" si="300"/>
        <v/>
      </c>
      <c r="AE1580" s="1053" t="str">
        <f t="shared" si="301"/>
        <v/>
      </c>
    </row>
    <row r="1581" spans="5:31" ht="12.75" customHeight="1">
      <c r="E1581" s="1083" t="str">
        <f t="shared" si="302"/>
        <v/>
      </c>
      <c r="J1581" s="1117" t="str">
        <f>IF(D1581="","-",#REF!-D1581)</f>
        <v>-</v>
      </c>
      <c r="L1581" s="1041" t="str">
        <f t="shared" si="294"/>
        <v/>
      </c>
      <c r="W1581" s="1046" t="str">
        <f t="shared" si="295"/>
        <v/>
      </c>
      <c r="X1581" s="1047"/>
      <c r="Y1581" s="1146" t="str">
        <f t="shared" si="296"/>
        <v/>
      </c>
      <c r="Z1581" s="1049" t="str">
        <f t="shared" si="297"/>
        <v/>
      </c>
      <c r="AA1581" s="1049" t="str">
        <f t="shared" si="298"/>
        <v/>
      </c>
      <c r="AB1581" s="1050" t="str">
        <f t="shared" si="299"/>
        <v/>
      </c>
      <c r="AD1581" s="1052" t="str">
        <f t="shared" si="300"/>
        <v/>
      </c>
      <c r="AE1581" s="1053" t="str">
        <f t="shared" si="301"/>
        <v/>
      </c>
    </row>
    <row r="1582" spans="5:31" ht="12.75" customHeight="1">
      <c r="E1582" s="1083" t="str">
        <f t="shared" si="302"/>
        <v/>
      </c>
      <c r="J1582" s="1117" t="str">
        <f>IF(D1582="","-",#REF!-D1582)</f>
        <v>-</v>
      </c>
      <c r="L1582" s="1041" t="str">
        <f t="shared" si="294"/>
        <v/>
      </c>
      <c r="W1582" s="1046" t="str">
        <f t="shared" si="295"/>
        <v/>
      </c>
      <c r="X1582" s="1047"/>
      <c r="Y1582" s="1146" t="str">
        <f t="shared" si="296"/>
        <v/>
      </c>
      <c r="Z1582" s="1049" t="str">
        <f t="shared" si="297"/>
        <v/>
      </c>
      <c r="AA1582" s="1049" t="str">
        <f t="shared" si="298"/>
        <v/>
      </c>
      <c r="AB1582" s="1050" t="str">
        <f t="shared" si="299"/>
        <v/>
      </c>
      <c r="AD1582" s="1052" t="str">
        <f t="shared" si="300"/>
        <v/>
      </c>
      <c r="AE1582" s="1053" t="str">
        <f t="shared" si="301"/>
        <v/>
      </c>
    </row>
    <row r="1583" spans="5:31" ht="12.75" customHeight="1">
      <c r="E1583" s="1083" t="str">
        <f t="shared" si="302"/>
        <v/>
      </c>
      <c r="J1583" s="1117" t="str">
        <f>IF(D1583="","-",#REF!-D1583)</f>
        <v>-</v>
      </c>
      <c r="L1583" s="1041" t="str">
        <f t="shared" si="294"/>
        <v/>
      </c>
      <c r="W1583" s="1046" t="str">
        <f t="shared" si="295"/>
        <v/>
      </c>
      <c r="X1583" s="1047"/>
      <c r="Y1583" s="1146" t="str">
        <f t="shared" si="296"/>
        <v/>
      </c>
      <c r="Z1583" s="1049" t="str">
        <f t="shared" si="297"/>
        <v/>
      </c>
      <c r="AA1583" s="1049" t="str">
        <f t="shared" si="298"/>
        <v/>
      </c>
      <c r="AB1583" s="1050" t="str">
        <f t="shared" si="299"/>
        <v/>
      </c>
      <c r="AD1583" s="1052" t="str">
        <f t="shared" si="300"/>
        <v/>
      </c>
      <c r="AE1583" s="1053" t="str">
        <f t="shared" si="301"/>
        <v/>
      </c>
    </row>
    <row r="1584" spans="5:31" ht="12.75" customHeight="1">
      <c r="E1584" s="1083" t="str">
        <f t="shared" si="302"/>
        <v/>
      </c>
      <c r="J1584" s="1117" t="str">
        <f>IF(D1584="","-",#REF!-D1584)</f>
        <v>-</v>
      </c>
      <c r="L1584" s="1041" t="str">
        <f t="shared" si="294"/>
        <v/>
      </c>
      <c r="W1584" s="1046" t="str">
        <f t="shared" si="295"/>
        <v/>
      </c>
      <c r="X1584" s="1047"/>
      <c r="Y1584" s="1146" t="str">
        <f t="shared" si="296"/>
        <v/>
      </c>
      <c r="Z1584" s="1049" t="str">
        <f t="shared" si="297"/>
        <v/>
      </c>
      <c r="AA1584" s="1049" t="str">
        <f t="shared" si="298"/>
        <v/>
      </c>
      <c r="AB1584" s="1050" t="str">
        <f t="shared" si="299"/>
        <v/>
      </c>
      <c r="AD1584" s="1052" t="str">
        <f t="shared" si="300"/>
        <v/>
      </c>
      <c r="AE1584" s="1053" t="str">
        <f t="shared" si="301"/>
        <v/>
      </c>
    </row>
    <row r="1585" spans="5:31" ht="12.75" customHeight="1">
      <c r="E1585" s="1083" t="str">
        <f t="shared" si="302"/>
        <v/>
      </c>
      <c r="J1585" s="1117" t="str">
        <f>IF(D1585="","-",#REF!-D1585)</f>
        <v>-</v>
      </c>
      <c r="L1585" s="1041" t="str">
        <f t="shared" si="294"/>
        <v/>
      </c>
      <c r="W1585" s="1046" t="str">
        <f t="shared" si="295"/>
        <v/>
      </c>
      <c r="X1585" s="1047"/>
      <c r="Y1585" s="1146" t="str">
        <f t="shared" si="296"/>
        <v/>
      </c>
      <c r="Z1585" s="1049" t="str">
        <f t="shared" si="297"/>
        <v/>
      </c>
      <c r="AA1585" s="1049" t="str">
        <f t="shared" si="298"/>
        <v/>
      </c>
      <c r="AB1585" s="1050" t="str">
        <f t="shared" si="299"/>
        <v/>
      </c>
      <c r="AD1585" s="1052" t="str">
        <f t="shared" si="300"/>
        <v/>
      </c>
      <c r="AE1585" s="1053" t="str">
        <f t="shared" si="301"/>
        <v/>
      </c>
    </row>
    <row r="1586" spans="5:31" ht="12.75" customHeight="1">
      <c r="E1586" s="1083" t="str">
        <f t="shared" si="302"/>
        <v/>
      </c>
      <c r="J1586" s="1117" t="str">
        <f>IF(D1586="","-",#REF!-D1586)</f>
        <v>-</v>
      </c>
      <c r="L1586" s="1041" t="str">
        <f t="shared" si="294"/>
        <v/>
      </c>
      <c r="W1586" s="1046" t="str">
        <f t="shared" si="295"/>
        <v/>
      </c>
      <c r="X1586" s="1047"/>
      <c r="Y1586" s="1146" t="str">
        <f t="shared" si="296"/>
        <v/>
      </c>
      <c r="Z1586" s="1049" t="str">
        <f t="shared" si="297"/>
        <v/>
      </c>
      <c r="AA1586" s="1049" t="str">
        <f t="shared" si="298"/>
        <v/>
      </c>
      <c r="AB1586" s="1050" t="str">
        <f t="shared" si="299"/>
        <v/>
      </c>
      <c r="AD1586" s="1052" t="str">
        <f t="shared" si="300"/>
        <v/>
      </c>
      <c r="AE1586" s="1053" t="str">
        <f t="shared" si="301"/>
        <v/>
      </c>
    </row>
    <row r="1587" spans="5:31" ht="12.75" customHeight="1">
      <c r="E1587" s="1083" t="str">
        <f t="shared" si="302"/>
        <v/>
      </c>
      <c r="J1587" s="1117" t="str">
        <f>IF(D1587="","-",#REF!-D1587)</f>
        <v>-</v>
      </c>
      <c r="L1587" s="1041" t="str">
        <f t="shared" si="294"/>
        <v/>
      </c>
      <c r="W1587" s="1046" t="str">
        <f t="shared" si="295"/>
        <v/>
      </c>
      <c r="X1587" s="1047"/>
      <c r="Y1587" s="1146" t="str">
        <f t="shared" si="296"/>
        <v/>
      </c>
      <c r="Z1587" s="1049" t="str">
        <f t="shared" si="297"/>
        <v/>
      </c>
      <c r="AA1587" s="1049" t="str">
        <f t="shared" si="298"/>
        <v/>
      </c>
      <c r="AB1587" s="1050" t="str">
        <f t="shared" si="299"/>
        <v/>
      </c>
      <c r="AD1587" s="1052" t="str">
        <f t="shared" si="300"/>
        <v/>
      </c>
      <c r="AE1587" s="1053" t="str">
        <f t="shared" si="301"/>
        <v/>
      </c>
    </row>
    <row r="1588" spans="5:31" ht="12.75" customHeight="1">
      <c r="E1588" s="1083" t="str">
        <f t="shared" si="302"/>
        <v/>
      </c>
      <c r="J1588" s="1117" t="str">
        <f>IF(D1588="","-",#REF!-D1588)</f>
        <v>-</v>
      </c>
      <c r="L1588" s="1041" t="str">
        <f t="shared" si="294"/>
        <v/>
      </c>
      <c r="W1588" s="1046" t="str">
        <f t="shared" si="295"/>
        <v/>
      </c>
      <c r="X1588" s="1047"/>
      <c r="Y1588" s="1146" t="str">
        <f t="shared" si="296"/>
        <v/>
      </c>
      <c r="Z1588" s="1049" t="str">
        <f t="shared" si="297"/>
        <v/>
      </c>
      <c r="AA1588" s="1049" t="str">
        <f t="shared" si="298"/>
        <v/>
      </c>
      <c r="AB1588" s="1050" t="str">
        <f t="shared" si="299"/>
        <v/>
      </c>
      <c r="AD1588" s="1052" t="str">
        <f t="shared" si="300"/>
        <v/>
      </c>
      <c r="AE1588" s="1053" t="str">
        <f t="shared" si="301"/>
        <v/>
      </c>
    </row>
    <row r="1589" spans="5:31" ht="12.75" customHeight="1">
      <c r="E1589" s="1083" t="str">
        <f t="shared" si="302"/>
        <v/>
      </c>
      <c r="J1589" s="1117" t="str">
        <f>IF(D1589="","-",#REF!-D1589)</f>
        <v>-</v>
      </c>
      <c r="L1589" s="1041" t="str">
        <f t="shared" si="294"/>
        <v/>
      </c>
      <c r="W1589" s="1046" t="str">
        <f t="shared" si="295"/>
        <v/>
      </c>
      <c r="X1589" s="1047"/>
      <c r="Y1589" s="1146" t="str">
        <f t="shared" si="296"/>
        <v/>
      </c>
      <c r="Z1589" s="1049" t="str">
        <f t="shared" si="297"/>
        <v/>
      </c>
      <c r="AA1589" s="1049" t="str">
        <f t="shared" si="298"/>
        <v/>
      </c>
      <c r="AB1589" s="1050" t="str">
        <f t="shared" si="299"/>
        <v/>
      </c>
      <c r="AD1589" s="1052" t="str">
        <f t="shared" si="300"/>
        <v/>
      </c>
      <c r="AE1589" s="1053" t="str">
        <f t="shared" si="301"/>
        <v/>
      </c>
    </row>
    <row r="1590" spans="5:31" ht="12.75" customHeight="1">
      <c r="E1590" s="1083" t="str">
        <f t="shared" si="302"/>
        <v/>
      </c>
      <c r="J1590" s="1117" t="str">
        <f>IF(D1590="","-",#REF!-D1590)</f>
        <v>-</v>
      </c>
      <c r="L1590" s="1041" t="str">
        <f t="shared" si="294"/>
        <v/>
      </c>
      <c r="W1590" s="1046" t="str">
        <f t="shared" si="295"/>
        <v/>
      </c>
      <c r="X1590" s="1047"/>
      <c r="Y1590" s="1146" t="str">
        <f t="shared" si="296"/>
        <v/>
      </c>
      <c r="Z1590" s="1049" t="str">
        <f t="shared" si="297"/>
        <v/>
      </c>
      <c r="AA1590" s="1049" t="str">
        <f t="shared" si="298"/>
        <v/>
      </c>
      <c r="AB1590" s="1050" t="str">
        <f t="shared" si="299"/>
        <v/>
      </c>
      <c r="AD1590" s="1052" t="str">
        <f t="shared" si="300"/>
        <v/>
      </c>
      <c r="AE1590" s="1053" t="str">
        <f t="shared" si="301"/>
        <v/>
      </c>
    </row>
    <row r="1591" spans="5:31" ht="12.75" customHeight="1">
      <c r="E1591" s="1083" t="str">
        <f t="shared" si="302"/>
        <v/>
      </c>
      <c r="J1591" s="1117" t="str">
        <f>IF(D1591="","-",#REF!-D1591)</f>
        <v>-</v>
      </c>
      <c r="L1591" s="1041" t="str">
        <f t="shared" si="294"/>
        <v/>
      </c>
      <c r="W1591" s="1046" t="str">
        <f t="shared" si="295"/>
        <v/>
      </c>
      <c r="X1591" s="1047"/>
      <c r="Y1591" s="1146" t="str">
        <f t="shared" si="296"/>
        <v/>
      </c>
      <c r="Z1591" s="1049" t="str">
        <f t="shared" si="297"/>
        <v/>
      </c>
      <c r="AA1591" s="1049" t="str">
        <f t="shared" si="298"/>
        <v/>
      </c>
      <c r="AB1591" s="1050" t="str">
        <f t="shared" si="299"/>
        <v/>
      </c>
      <c r="AD1591" s="1052" t="str">
        <f t="shared" si="300"/>
        <v/>
      </c>
      <c r="AE1591" s="1053" t="str">
        <f t="shared" si="301"/>
        <v/>
      </c>
    </row>
    <row r="1592" spans="5:31" ht="12.75" customHeight="1">
      <c r="E1592" s="1083" t="str">
        <f t="shared" si="302"/>
        <v/>
      </c>
      <c r="J1592" s="1117" t="str">
        <f>IF(D1592="","-",#REF!-D1592)</f>
        <v>-</v>
      </c>
      <c r="L1592" s="1041" t="str">
        <f t="shared" si="294"/>
        <v/>
      </c>
      <c r="W1592" s="1046" t="str">
        <f t="shared" si="295"/>
        <v/>
      </c>
      <c r="X1592" s="1047"/>
      <c r="Y1592" s="1146" t="str">
        <f t="shared" si="296"/>
        <v/>
      </c>
      <c r="Z1592" s="1049" t="str">
        <f t="shared" si="297"/>
        <v/>
      </c>
      <c r="AA1592" s="1049" t="str">
        <f t="shared" si="298"/>
        <v/>
      </c>
      <c r="AB1592" s="1050" t="str">
        <f t="shared" si="299"/>
        <v/>
      </c>
      <c r="AD1592" s="1052" t="str">
        <f t="shared" si="300"/>
        <v/>
      </c>
      <c r="AE1592" s="1053" t="str">
        <f t="shared" si="301"/>
        <v/>
      </c>
    </row>
    <row r="1593" spans="5:31" ht="12.75" customHeight="1">
      <c r="E1593" s="1083" t="str">
        <f t="shared" si="302"/>
        <v/>
      </c>
      <c r="J1593" s="1117" t="str">
        <f>IF(D1593="","-",#REF!-D1593)</f>
        <v>-</v>
      </c>
      <c r="L1593" s="1041" t="str">
        <f t="shared" si="294"/>
        <v/>
      </c>
      <c r="W1593" s="1046" t="str">
        <f t="shared" si="295"/>
        <v/>
      </c>
      <c r="X1593" s="1047"/>
      <c r="Y1593" s="1146" t="str">
        <f t="shared" si="296"/>
        <v/>
      </c>
      <c r="Z1593" s="1049" t="str">
        <f t="shared" si="297"/>
        <v/>
      </c>
      <c r="AA1593" s="1049" t="str">
        <f t="shared" si="298"/>
        <v/>
      </c>
      <c r="AB1593" s="1050" t="str">
        <f t="shared" si="299"/>
        <v/>
      </c>
      <c r="AD1593" s="1052" t="str">
        <f t="shared" si="300"/>
        <v/>
      </c>
      <c r="AE1593" s="1053" t="str">
        <f t="shared" si="301"/>
        <v/>
      </c>
    </row>
    <row r="1594" spans="5:31" ht="12.75" customHeight="1">
      <c r="E1594" s="1083" t="str">
        <f t="shared" si="302"/>
        <v/>
      </c>
      <c r="J1594" s="1117" t="str">
        <f>IF(D1594="","-",#REF!-D1594)</f>
        <v>-</v>
      </c>
      <c r="L1594" s="1041" t="str">
        <f t="shared" si="294"/>
        <v/>
      </c>
      <c r="W1594" s="1046" t="str">
        <f t="shared" si="295"/>
        <v/>
      </c>
      <c r="X1594" s="1047"/>
      <c r="Y1594" s="1146" t="str">
        <f t="shared" si="296"/>
        <v/>
      </c>
      <c r="Z1594" s="1049" t="str">
        <f t="shared" si="297"/>
        <v/>
      </c>
      <c r="AA1594" s="1049" t="str">
        <f t="shared" si="298"/>
        <v/>
      </c>
      <c r="AB1594" s="1050" t="str">
        <f t="shared" si="299"/>
        <v/>
      </c>
      <c r="AD1594" s="1052" t="str">
        <f t="shared" si="300"/>
        <v/>
      </c>
      <c r="AE1594" s="1053" t="str">
        <f t="shared" si="301"/>
        <v/>
      </c>
    </row>
    <row r="1595" spans="5:31" ht="12.75" customHeight="1">
      <c r="E1595" s="1083" t="str">
        <f t="shared" si="302"/>
        <v/>
      </c>
      <c r="J1595" s="1117" t="str">
        <f>IF(D1595="","-",#REF!-D1595)</f>
        <v>-</v>
      </c>
      <c r="L1595" s="1041" t="str">
        <f t="shared" si="294"/>
        <v/>
      </c>
      <c r="W1595" s="1046" t="str">
        <f t="shared" si="295"/>
        <v/>
      </c>
      <c r="X1595" s="1047"/>
      <c r="Y1595" s="1146" t="str">
        <f t="shared" si="296"/>
        <v/>
      </c>
      <c r="Z1595" s="1049" t="str">
        <f t="shared" si="297"/>
        <v/>
      </c>
      <c r="AA1595" s="1049" t="str">
        <f t="shared" si="298"/>
        <v/>
      </c>
      <c r="AB1595" s="1050" t="str">
        <f t="shared" si="299"/>
        <v/>
      </c>
      <c r="AD1595" s="1052" t="str">
        <f t="shared" si="300"/>
        <v/>
      </c>
      <c r="AE1595" s="1053" t="str">
        <f t="shared" si="301"/>
        <v/>
      </c>
    </row>
    <row r="1596" spans="5:31" ht="12.75" customHeight="1">
      <c r="E1596" s="1083" t="str">
        <f t="shared" si="302"/>
        <v/>
      </c>
      <c r="J1596" s="1117" t="str">
        <f>IF(D1596="","-",#REF!-D1596)</f>
        <v>-</v>
      </c>
      <c r="L1596" s="1041" t="str">
        <f t="shared" si="294"/>
        <v/>
      </c>
      <c r="W1596" s="1046" t="str">
        <f t="shared" si="295"/>
        <v/>
      </c>
      <c r="X1596" s="1047"/>
      <c r="Y1596" s="1146" t="str">
        <f t="shared" si="296"/>
        <v/>
      </c>
      <c r="Z1596" s="1049" t="str">
        <f t="shared" si="297"/>
        <v/>
      </c>
      <c r="AA1596" s="1049" t="str">
        <f t="shared" si="298"/>
        <v/>
      </c>
      <c r="AB1596" s="1050" t="str">
        <f t="shared" si="299"/>
        <v/>
      </c>
      <c r="AD1596" s="1052" t="str">
        <f t="shared" si="300"/>
        <v/>
      </c>
      <c r="AE1596" s="1053" t="str">
        <f t="shared" si="301"/>
        <v/>
      </c>
    </row>
    <row r="1597" spans="5:31" ht="12.75" customHeight="1">
      <c r="E1597" s="1083" t="str">
        <f t="shared" si="302"/>
        <v/>
      </c>
      <c r="J1597" s="1117" t="str">
        <f>IF(D1597="","-",#REF!-D1597)</f>
        <v>-</v>
      </c>
      <c r="L1597" s="1041" t="str">
        <f t="shared" si="294"/>
        <v/>
      </c>
      <c r="W1597" s="1046" t="str">
        <f t="shared" si="295"/>
        <v/>
      </c>
      <c r="X1597" s="1047"/>
      <c r="Y1597" s="1146" t="str">
        <f t="shared" si="296"/>
        <v/>
      </c>
      <c r="Z1597" s="1049" t="str">
        <f t="shared" si="297"/>
        <v/>
      </c>
      <c r="AA1597" s="1049" t="str">
        <f t="shared" si="298"/>
        <v/>
      </c>
      <c r="AB1597" s="1050" t="str">
        <f t="shared" si="299"/>
        <v/>
      </c>
      <c r="AD1597" s="1052" t="str">
        <f t="shared" si="300"/>
        <v/>
      </c>
      <c r="AE1597" s="1053" t="str">
        <f t="shared" si="301"/>
        <v/>
      </c>
    </row>
    <row r="1598" spans="5:31" ht="12.75" customHeight="1">
      <c r="E1598" s="1083" t="str">
        <f t="shared" si="302"/>
        <v/>
      </c>
      <c r="J1598" s="1117" t="str">
        <f>IF(D1598="","-",#REF!-D1598)</f>
        <v>-</v>
      </c>
      <c r="L1598" s="1041" t="str">
        <f t="shared" si="294"/>
        <v/>
      </c>
      <c r="W1598" s="1046" t="str">
        <f t="shared" si="295"/>
        <v/>
      </c>
      <c r="X1598" s="1047"/>
      <c r="Y1598" s="1146" t="str">
        <f t="shared" si="296"/>
        <v/>
      </c>
      <c r="Z1598" s="1049" t="str">
        <f t="shared" si="297"/>
        <v/>
      </c>
      <c r="AA1598" s="1049" t="str">
        <f t="shared" si="298"/>
        <v/>
      </c>
      <c r="AB1598" s="1050" t="str">
        <f t="shared" si="299"/>
        <v/>
      </c>
      <c r="AD1598" s="1052" t="str">
        <f t="shared" si="300"/>
        <v/>
      </c>
      <c r="AE1598" s="1053" t="str">
        <f t="shared" si="301"/>
        <v/>
      </c>
    </row>
    <row r="1599" spans="5:31" ht="12.75" customHeight="1">
      <c r="E1599" s="1083" t="str">
        <f t="shared" si="302"/>
        <v/>
      </c>
      <c r="J1599" s="1117" t="str">
        <f>IF(D1599="","-",#REF!-D1599)</f>
        <v>-</v>
      </c>
      <c r="L1599" s="1041" t="str">
        <f t="shared" si="294"/>
        <v/>
      </c>
      <c r="W1599" s="1046" t="str">
        <f t="shared" si="295"/>
        <v/>
      </c>
      <c r="X1599" s="1047"/>
      <c r="Y1599" s="1146" t="str">
        <f t="shared" si="296"/>
        <v/>
      </c>
      <c r="Z1599" s="1049" t="str">
        <f t="shared" si="297"/>
        <v/>
      </c>
      <c r="AA1599" s="1049" t="str">
        <f t="shared" si="298"/>
        <v/>
      </c>
      <c r="AB1599" s="1050" t="str">
        <f t="shared" si="299"/>
        <v/>
      </c>
      <c r="AD1599" s="1052" t="str">
        <f t="shared" si="300"/>
        <v/>
      </c>
      <c r="AE1599" s="1053" t="str">
        <f t="shared" si="301"/>
        <v/>
      </c>
    </row>
    <row r="1600" spans="5:31" ht="12.75" customHeight="1">
      <c r="E1600" s="1083" t="str">
        <f t="shared" si="302"/>
        <v/>
      </c>
      <c r="J1600" s="1117" t="str">
        <f>IF(D1600="","-",#REF!-D1600)</f>
        <v>-</v>
      </c>
      <c r="L1600" s="1041" t="str">
        <f t="shared" si="294"/>
        <v/>
      </c>
      <c r="W1600" s="1046" t="str">
        <f t="shared" si="295"/>
        <v/>
      </c>
      <c r="X1600" s="1047"/>
      <c r="Y1600" s="1146" t="str">
        <f t="shared" si="296"/>
        <v/>
      </c>
      <c r="Z1600" s="1049" t="str">
        <f t="shared" si="297"/>
        <v/>
      </c>
      <c r="AA1600" s="1049" t="str">
        <f t="shared" si="298"/>
        <v/>
      </c>
      <c r="AB1600" s="1050" t="str">
        <f t="shared" si="299"/>
        <v/>
      </c>
      <c r="AD1600" s="1052" t="str">
        <f t="shared" si="300"/>
        <v/>
      </c>
      <c r="AE1600" s="1053" t="str">
        <f t="shared" si="301"/>
        <v/>
      </c>
    </row>
    <row r="1601" spans="5:31" ht="12.75" customHeight="1">
      <c r="E1601" s="1083" t="str">
        <f t="shared" si="302"/>
        <v/>
      </c>
      <c r="J1601" s="1117" t="str">
        <f>IF(D1601="","-",#REF!-D1601)</f>
        <v>-</v>
      </c>
      <c r="L1601" s="1041" t="str">
        <f t="shared" si="294"/>
        <v/>
      </c>
      <c r="W1601" s="1046" t="str">
        <f t="shared" si="295"/>
        <v/>
      </c>
      <c r="X1601" s="1047"/>
      <c r="Y1601" s="1146" t="str">
        <f t="shared" si="296"/>
        <v/>
      </c>
      <c r="Z1601" s="1049" t="str">
        <f t="shared" si="297"/>
        <v/>
      </c>
      <c r="AA1601" s="1049" t="str">
        <f t="shared" si="298"/>
        <v/>
      </c>
      <c r="AB1601" s="1050" t="str">
        <f t="shared" si="299"/>
        <v/>
      </c>
      <c r="AD1601" s="1052" t="str">
        <f t="shared" si="300"/>
        <v/>
      </c>
      <c r="AE1601" s="1053" t="str">
        <f t="shared" si="301"/>
        <v/>
      </c>
    </row>
    <row r="1602" spans="5:31" ht="12.75" customHeight="1">
      <c r="E1602" s="1083" t="str">
        <f t="shared" si="302"/>
        <v/>
      </c>
      <c r="J1602" s="1117" t="str">
        <f>IF(D1602="","-",#REF!-D1602)</f>
        <v>-</v>
      </c>
      <c r="L1602" s="1041" t="str">
        <f t="shared" si="294"/>
        <v/>
      </c>
      <c r="W1602" s="1046" t="str">
        <f t="shared" si="295"/>
        <v/>
      </c>
      <c r="X1602" s="1047"/>
      <c r="Y1602" s="1146" t="str">
        <f t="shared" si="296"/>
        <v/>
      </c>
      <c r="Z1602" s="1049" t="str">
        <f t="shared" si="297"/>
        <v/>
      </c>
      <c r="AA1602" s="1049" t="str">
        <f t="shared" si="298"/>
        <v/>
      </c>
      <c r="AB1602" s="1050" t="str">
        <f t="shared" si="299"/>
        <v/>
      </c>
      <c r="AD1602" s="1052" t="str">
        <f t="shared" si="300"/>
        <v/>
      </c>
      <c r="AE1602" s="1053" t="str">
        <f t="shared" si="301"/>
        <v/>
      </c>
    </row>
    <row r="1603" spans="5:31" ht="12.75" customHeight="1">
      <c r="E1603" s="1083" t="str">
        <f t="shared" si="302"/>
        <v/>
      </c>
      <c r="J1603" s="1117" t="str">
        <f>IF(D1603="","-",#REF!-D1603)</f>
        <v>-</v>
      </c>
      <c r="L1603" s="1041" t="str">
        <f t="shared" ref="L1603:L1666" si="303">IF(E1603="","",$Q$1+E1603)</f>
        <v/>
      </c>
      <c r="W1603" s="1046" t="str">
        <f t="shared" ref="W1603:W1666" si="304">IF($D1603="","",_xlfn.LET(_xlpm.gDate,D1603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603" s="1047"/>
      <c r="Y1603" s="1146" t="str">
        <f t="shared" ref="Y1603:Y1666" si="305">IFERROR(CHOOSE(X1603,"መስከረም","ጥቅምት","ህዳር  ","ታህሳስ ","ጥር ","የካቲት ","መጋቢት ","ሚይዚያ ","ግንቦት ","ሰኔ ","ሐምሌ ","ነሐሴ ","Pagume"),"")</f>
        <v/>
      </c>
      <c r="Z1603" s="1049" t="str">
        <f t="shared" ref="Z1603:Z1666" si="306">IF($K1603="","",_xlfn.LET(_xlpm.gDate,K1603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603" s="1049" t="str">
        <f t="shared" ref="AA1603:AA1666" si="307">IF($Z1603="","",TEXT($Z1603,"mm"))</f>
        <v/>
      </c>
      <c r="AB1603" s="1050" t="str">
        <f t="shared" ref="AB1603:AB1666" si="308">IFERROR(CHOOSE(AA1603,"መስከረም","ጥቅምት","ህዳር  ","ታህሳስ ","ጥር ","የካቲት ","መጋቢት ","ሚይዚያ ","ግንቦት ","ሰኔ ","ሐምሌ ","ነሐሴ ","Pagume"),"")</f>
        <v/>
      </c>
      <c r="AD1603" s="1052" t="str">
        <f t="shared" ref="AD1603:AD1666" si="309">IF($D1603="","",YEAR(D1603)&amp;"-W"&amp;WEEKNUM(D1603,2))</f>
        <v/>
      </c>
      <c r="AE1603" s="1053" t="str">
        <f t="shared" ref="AE1603:AE1666" si="310">IF($K1603="","",YEAR(K1603)&amp;"-W"&amp;WEEKNUM(K1603,2))</f>
        <v/>
      </c>
    </row>
    <row r="1604" spans="5:31" ht="12.75" customHeight="1">
      <c r="E1604" s="1083" t="str">
        <f t="shared" si="302"/>
        <v/>
      </c>
      <c r="J1604" s="1117" t="str">
        <f>IF(D1604="","-",#REF!-D1604)</f>
        <v>-</v>
      </c>
      <c r="L1604" s="1041" t="str">
        <f t="shared" si="303"/>
        <v/>
      </c>
      <c r="W1604" s="1046" t="str">
        <f t="shared" si="304"/>
        <v/>
      </c>
      <c r="X1604" s="1047"/>
      <c r="Y1604" s="1146" t="str">
        <f t="shared" si="305"/>
        <v/>
      </c>
      <c r="Z1604" s="1049" t="str">
        <f t="shared" si="306"/>
        <v/>
      </c>
      <c r="AA1604" s="1049" t="str">
        <f t="shared" si="307"/>
        <v/>
      </c>
      <c r="AB1604" s="1050" t="str">
        <f t="shared" si="308"/>
        <v/>
      </c>
      <c r="AD1604" s="1052" t="str">
        <f t="shared" si="309"/>
        <v/>
      </c>
      <c r="AE1604" s="1053" t="str">
        <f t="shared" si="310"/>
        <v/>
      </c>
    </row>
    <row r="1605" spans="5:31" ht="12.75" customHeight="1">
      <c r="E1605" s="1083" t="str">
        <f t="shared" si="302"/>
        <v/>
      </c>
      <c r="J1605" s="1117" t="str">
        <f>IF(D1605="","-",#REF!-D1605)</f>
        <v>-</v>
      </c>
      <c r="L1605" s="1041" t="str">
        <f t="shared" si="303"/>
        <v/>
      </c>
      <c r="W1605" s="1046" t="str">
        <f t="shared" si="304"/>
        <v/>
      </c>
      <c r="X1605" s="1047"/>
      <c r="Y1605" s="1146" t="str">
        <f t="shared" si="305"/>
        <v/>
      </c>
      <c r="Z1605" s="1049" t="str">
        <f t="shared" si="306"/>
        <v/>
      </c>
      <c r="AA1605" s="1049" t="str">
        <f t="shared" si="307"/>
        <v/>
      </c>
      <c r="AB1605" s="1050" t="str">
        <f t="shared" si="308"/>
        <v/>
      </c>
      <c r="AD1605" s="1052" t="str">
        <f t="shared" si="309"/>
        <v/>
      </c>
      <c r="AE1605" s="1053" t="str">
        <f t="shared" si="310"/>
        <v/>
      </c>
    </row>
    <row r="1606" spans="5:31" ht="12.75" customHeight="1">
      <c r="E1606" s="1083" t="str">
        <f t="shared" si="302"/>
        <v/>
      </c>
      <c r="J1606" s="1117" t="str">
        <f>IF(D1606="","-",#REF!-D1606)</f>
        <v>-</v>
      </c>
      <c r="L1606" s="1041" t="str">
        <f t="shared" si="303"/>
        <v/>
      </c>
      <c r="W1606" s="1046" t="str">
        <f t="shared" si="304"/>
        <v/>
      </c>
      <c r="X1606" s="1047"/>
      <c r="Y1606" s="1146" t="str">
        <f t="shared" si="305"/>
        <v/>
      </c>
      <c r="Z1606" s="1049" t="str">
        <f t="shared" si="306"/>
        <v/>
      </c>
      <c r="AA1606" s="1049" t="str">
        <f t="shared" si="307"/>
        <v/>
      </c>
      <c r="AB1606" s="1050" t="str">
        <f t="shared" si="308"/>
        <v/>
      </c>
      <c r="AD1606" s="1052" t="str">
        <f t="shared" si="309"/>
        <v/>
      </c>
      <c r="AE1606" s="1053" t="str">
        <f t="shared" si="310"/>
        <v/>
      </c>
    </row>
    <row r="1607" spans="5:31" ht="12.75" customHeight="1">
      <c r="E1607" s="1083" t="str">
        <f t="shared" si="302"/>
        <v/>
      </c>
      <c r="J1607" s="1117" t="str">
        <f>IF(D1607="","-",#REF!-D1607)</f>
        <v>-</v>
      </c>
      <c r="L1607" s="1041" t="str">
        <f t="shared" si="303"/>
        <v/>
      </c>
      <c r="W1607" s="1046" t="str">
        <f t="shared" si="304"/>
        <v/>
      </c>
      <c r="X1607" s="1047"/>
      <c r="Y1607" s="1146" t="str">
        <f t="shared" si="305"/>
        <v/>
      </c>
      <c r="Z1607" s="1049" t="str">
        <f t="shared" si="306"/>
        <v/>
      </c>
      <c r="AA1607" s="1049" t="str">
        <f t="shared" si="307"/>
        <v/>
      </c>
      <c r="AB1607" s="1050" t="str">
        <f t="shared" si="308"/>
        <v/>
      </c>
      <c r="AD1607" s="1052" t="str">
        <f t="shared" si="309"/>
        <v/>
      </c>
      <c r="AE1607" s="1053" t="str">
        <f t="shared" si="310"/>
        <v/>
      </c>
    </row>
    <row r="1608" spans="5:31" ht="12.75" customHeight="1">
      <c r="E1608" s="1083" t="str">
        <f t="shared" si="302"/>
        <v/>
      </c>
      <c r="J1608" s="1117" t="str">
        <f>IF(D1608="","-",#REF!-D1608)</f>
        <v>-</v>
      </c>
      <c r="L1608" s="1041" t="str">
        <f t="shared" si="303"/>
        <v/>
      </c>
      <c r="W1608" s="1046" t="str">
        <f t="shared" si="304"/>
        <v/>
      </c>
      <c r="X1608" s="1047"/>
      <c r="Y1608" s="1146" t="str">
        <f t="shared" si="305"/>
        <v/>
      </c>
      <c r="Z1608" s="1049" t="str">
        <f t="shared" si="306"/>
        <v/>
      </c>
      <c r="AA1608" s="1049" t="str">
        <f t="shared" si="307"/>
        <v/>
      </c>
      <c r="AB1608" s="1050" t="str">
        <f t="shared" si="308"/>
        <v/>
      </c>
      <c r="AD1608" s="1052" t="str">
        <f t="shared" si="309"/>
        <v/>
      </c>
      <c r="AE1608" s="1053" t="str">
        <f t="shared" si="310"/>
        <v/>
      </c>
    </row>
    <row r="1609" spans="5:31" ht="12.75" customHeight="1">
      <c r="E1609" s="1083" t="str">
        <f t="shared" si="302"/>
        <v/>
      </c>
      <c r="J1609" s="1117" t="str">
        <f>IF(D1609="","-",#REF!-D1609)</f>
        <v>-</v>
      </c>
      <c r="L1609" s="1041" t="str">
        <f t="shared" si="303"/>
        <v/>
      </c>
      <c r="W1609" s="1046" t="str">
        <f t="shared" si="304"/>
        <v/>
      </c>
      <c r="X1609" s="1047"/>
      <c r="Y1609" s="1146" t="str">
        <f t="shared" si="305"/>
        <v/>
      </c>
      <c r="Z1609" s="1049" t="str">
        <f t="shared" si="306"/>
        <v/>
      </c>
      <c r="AA1609" s="1049" t="str">
        <f t="shared" si="307"/>
        <v/>
      </c>
      <c r="AB1609" s="1050" t="str">
        <f t="shared" si="308"/>
        <v/>
      </c>
      <c r="AD1609" s="1052" t="str">
        <f t="shared" si="309"/>
        <v/>
      </c>
      <c r="AE1609" s="1053" t="str">
        <f t="shared" si="310"/>
        <v/>
      </c>
    </row>
    <row r="1610" spans="5:31" ht="12.75" customHeight="1">
      <c r="E1610" s="1083" t="str">
        <f t="shared" si="302"/>
        <v/>
      </c>
      <c r="J1610" s="1117" t="str">
        <f>IF(D1610="","-",#REF!-D1610)</f>
        <v>-</v>
      </c>
      <c r="L1610" s="1041" t="str">
        <f t="shared" si="303"/>
        <v/>
      </c>
      <c r="W1610" s="1046" t="str">
        <f t="shared" si="304"/>
        <v/>
      </c>
      <c r="X1610" s="1047"/>
      <c r="Y1610" s="1146" t="str">
        <f t="shared" si="305"/>
        <v/>
      </c>
      <c r="Z1610" s="1049" t="str">
        <f t="shared" si="306"/>
        <v/>
      </c>
      <c r="AA1610" s="1049" t="str">
        <f t="shared" si="307"/>
        <v/>
      </c>
      <c r="AB1610" s="1050" t="str">
        <f t="shared" si="308"/>
        <v/>
      </c>
      <c r="AD1610" s="1052" t="str">
        <f t="shared" si="309"/>
        <v/>
      </c>
      <c r="AE1610" s="1053" t="str">
        <f t="shared" si="310"/>
        <v/>
      </c>
    </row>
    <row r="1611" spans="5:31" ht="12.75" customHeight="1">
      <c r="E1611" s="1083" t="str">
        <f t="shared" si="302"/>
        <v/>
      </c>
      <c r="J1611" s="1117" t="str">
        <f>IF(D1611="","-",#REF!-D1611)</f>
        <v>-</v>
      </c>
      <c r="L1611" s="1041" t="str">
        <f t="shared" si="303"/>
        <v/>
      </c>
      <c r="W1611" s="1046" t="str">
        <f t="shared" si="304"/>
        <v/>
      </c>
      <c r="X1611" s="1047"/>
      <c r="Y1611" s="1146" t="str">
        <f t="shared" si="305"/>
        <v/>
      </c>
      <c r="Z1611" s="1049" t="str">
        <f t="shared" si="306"/>
        <v/>
      </c>
      <c r="AA1611" s="1049" t="str">
        <f t="shared" si="307"/>
        <v/>
      </c>
      <c r="AB1611" s="1050" t="str">
        <f t="shared" si="308"/>
        <v/>
      </c>
      <c r="AD1611" s="1052" t="str">
        <f t="shared" si="309"/>
        <v/>
      </c>
      <c r="AE1611" s="1053" t="str">
        <f t="shared" si="310"/>
        <v/>
      </c>
    </row>
    <row r="1612" spans="5:31" ht="12.75" customHeight="1">
      <c r="E1612" s="1083" t="str">
        <f t="shared" si="302"/>
        <v/>
      </c>
      <c r="J1612" s="1117" t="str">
        <f>IF(D1612="","-",#REF!-D1612)</f>
        <v>-</v>
      </c>
      <c r="L1612" s="1041" t="str">
        <f t="shared" si="303"/>
        <v/>
      </c>
      <c r="W1612" s="1046" t="str">
        <f t="shared" si="304"/>
        <v/>
      </c>
      <c r="X1612" s="1047"/>
      <c r="Y1612" s="1146" t="str">
        <f t="shared" si="305"/>
        <v/>
      </c>
      <c r="Z1612" s="1049" t="str">
        <f t="shared" si="306"/>
        <v/>
      </c>
      <c r="AA1612" s="1049" t="str">
        <f t="shared" si="307"/>
        <v/>
      </c>
      <c r="AB1612" s="1050" t="str">
        <f t="shared" si="308"/>
        <v/>
      </c>
      <c r="AD1612" s="1052" t="str">
        <f t="shared" si="309"/>
        <v/>
      </c>
      <c r="AE1612" s="1053" t="str">
        <f t="shared" si="310"/>
        <v/>
      </c>
    </row>
    <row r="1613" spans="5:31" ht="12.75" customHeight="1">
      <c r="E1613" s="1083" t="str">
        <f t="shared" si="302"/>
        <v/>
      </c>
      <c r="J1613" s="1117" t="str">
        <f>IF(D1613="","-",#REF!-D1613)</f>
        <v>-</v>
      </c>
      <c r="L1613" s="1041" t="str">
        <f t="shared" si="303"/>
        <v/>
      </c>
      <c r="W1613" s="1046" t="str">
        <f t="shared" si="304"/>
        <v/>
      </c>
      <c r="X1613" s="1047"/>
      <c r="Y1613" s="1146" t="str">
        <f t="shared" si="305"/>
        <v/>
      </c>
      <c r="Z1613" s="1049" t="str">
        <f t="shared" si="306"/>
        <v/>
      </c>
      <c r="AA1613" s="1049" t="str">
        <f t="shared" si="307"/>
        <v/>
      </c>
      <c r="AB1613" s="1050" t="str">
        <f t="shared" si="308"/>
        <v/>
      </c>
      <c r="AD1613" s="1052" t="str">
        <f t="shared" si="309"/>
        <v/>
      </c>
      <c r="AE1613" s="1053" t="str">
        <f t="shared" si="310"/>
        <v/>
      </c>
    </row>
    <row r="1614" spans="5:31" ht="12.75" customHeight="1">
      <c r="E1614" s="1083" t="str">
        <f t="shared" si="302"/>
        <v/>
      </c>
      <c r="J1614" s="1117" t="str">
        <f>IF(D1614="","-",#REF!-D1614)</f>
        <v>-</v>
      </c>
      <c r="L1614" s="1041" t="str">
        <f t="shared" si="303"/>
        <v/>
      </c>
      <c r="W1614" s="1046" t="str">
        <f t="shared" si="304"/>
        <v/>
      </c>
      <c r="X1614" s="1047"/>
      <c r="Y1614" s="1146" t="str">
        <f t="shared" si="305"/>
        <v/>
      </c>
      <c r="Z1614" s="1049" t="str">
        <f t="shared" si="306"/>
        <v/>
      </c>
      <c r="AA1614" s="1049" t="str">
        <f t="shared" si="307"/>
        <v/>
      </c>
      <c r="AB1614" s="1050" t="str">
        <f t="shared" si="308"/>
        <v/>
      </c>
      <c r="AD1614" s="1052" t="str">
        <f t="shared" si="309"/>
        <v/>
      </c>
      <c r="AE1614" s="1053" t="str">
        <f t="shared" si="310"/>
        <v/>
      </c>
    </row>
    <row r="1615" spans="5:31" ht="12.75" customHeight="1">
      <c r="E1615" s="1083" t="str">
        <f t="shared" si="302"/>
        <v/>
      </c>
      <c r="J1615" s="1117" t="str">
        <f>IF(D1615="","-",#REF!-D1615)</f>
        <v>-</v>
      </c>
      <c r="L1615" s="1041" t="str">
        <f t="shared" si="303"/>
        <v/>
      </c>
      <c r="W1615" s="1046" t="str">
        <f t="shared" si="304"/>
        <v/>
      </c>
      <c r="X1615" s="1047"/>
      <c r="Y1615" s="1146" t="str">
        <f t="shared" si="305"/>
        <v/>
      </c>
      <c r="Z1615" s="1049" t="str">
        <f t="shared" si="306"/>
        <v/>
      </c>
      <c r="AA1615" s="1049" t="str">
        <f t="shared" si="307"/>
        <v/>
      </c>
      <c r="AB1615" s="1050" t="str">
        <f t="shared" si="308"/>
        <v/>
      </c>
      <c r="AD1615" s="1052" t="str">
        <f t="shared" si="309"/>
        <v/>
      </c>
      <c r="AE1615" s="1053" t="str">
        <f t="shared" si="310"/>
        <v/>
      </c>
    </row>
    <row r="1616" spans="5:31" ht="12.75" customHeight="1">
      <c r="E1616" s="1083" t="str">
        <f t="shared" si="302"/>
        <v/>
      </c>
      <c r="J1616" s="1117" t="str">
        <f>IF(D1616="","-",#REF!-D1616)</f>
        <v>-</v>
      </c>
      <c r="L1616" s="1041" t="str">
        <f t="shared" si="303"/>
        <v/>
      </c>
      <c r="W1616" s="1046" t="str">
        <f t="shared" si="304"/>
        <v/>
      </c>
      <c r="X1616" s="1047"/>
      <c r="Y1616" s="1146" t="str">
        <f t="shared" si="305"/>
        <v/>
      </c>
      <c r="Z1616" s="1049" t="str">
        <f t="shared" si="306"/>
        <v/>
      </c>
      <c r="AA1616" s="1049" t="str">
        <f t="shared" si="307"/>
        <v/>
      </c>
      <c r="AB1616" s="1050" t="str">
        <f t="shared" si="308"/>
        <v/>
      </c>
      <c r="AD1616" s="1052" t="str">
        <f t="shared" si="309"/>
        <v/>
      </c>
      <c r="AE1616" s="1053" t="str">
        <f t="shared" si="310"/>
        <v/>
      </c>
    </row>
    <row r="1617" spans="5:31" ht="12.75" customHeight="1">
      <c r="E1617" s="1083" t="str">
        <f t="shared" si="302"/>
        <v/>
      </c>
      <c r="J1617" s="1117" t="str">
        <f>IF(D1617="","-",#REF!-D1617)</f>
        <v>-</v>
      </c>
      <c r="L1617" s="1041" t="str">
        <f t="shared" si="303"/>
        <v/>
      </c>
      <c r="W1617" s="1046" t="str">
        <f t="shared" si="304"/>
        <v/>
      </c>
      <c r="X1617" s="1047"/>
      <c r="Y1617" s="1146" t="str">
        <f t="shared" si="305"/>
        <v/>
      </c>
      <c r="Z1617" s="1049" t="str">
        <f t="shared" si="306"/>
        <v/>
      </c>
      <c r="AA1617" s="1049" t="str">
        <f t="shared" si="307"/>
        <v/>
      </c>
      <c r="AB1617" s="1050" t="str">
        <f t="shared" si="308"/>
        <v/>
      </c>
      <c r="AD1617" s="1052" t="str">
        <f t="shared" si="309"/>
        <v/>
      </c>
      <c r="AE1617" s="1053" t="str">
        <f t="shared" si="310"/>
        <v/>
      </c>
    </row>
    <row r="1618" spans="5:31" ht="12.75" customHeight="1">
      <c r="E1618" s="1083" t="str">
        <f t="shared" si="302"/>
        <v/>
      </c>
      <c r="J1618" s="1117" t="str">
        <f>IF(D1618="","-",#REF!-D1618)</f>
        <v>-</v>
      </c>
      <c r="L1618" s="1041" t="str">
        <f t="shared" si="303"/>
        <v/>
      </c>
      <c r="W1618" s="1046" t="str">
        <f t="shared" si="304"/>
        <v/>
      </c>
      <c r="X1618" s="1047"/>
      <c r="Y1618" s="1146" t="str">
        <f t="shared" si="305"/>
        <v/>
      </c>
      <c r="Z1618" s="1049" t="str">
        <f t="shared" si="306"/>
        <v/>
      </c>
      <c r="AA1618" s="1049" t="str">
        <f t="shared" si="307"/>
        <v/>
      </c>
      <c r="AB1618" s="1050" t="str">
        <f t="shared" si="308"/>
        <v/>
      </c>
      <c r="AD1618" s="1052" t="str">
        <f t="shared" si="309"/>
        <v/>
      </c>
      <c r="AE1618" s="1053" t="str">
        <f t="shared" si="310"/>
        <v/>
      </c>
    </row>
    <row r="1619" spans="5:31" ht="12.75" customHeight="1">
      <c r="E1619" s="1083" t="str">
        <f t="shared" si="302"/>
        <v/>
      </c>
      <c r="J1619" s="1117" t="str">
        <f>IF(D1619="","-",#REF!-D1619)</f>
        <v>-</v>
      </c>
      <c r="L1619" s="1041" t="str">
        <f t="shared" si="303"/>
        <v/>
      </c>
      <c r="W1619" s="1046" t="str">
        <f t="shared" si="304"/>
        <v/>
      </c>
      <c r="X1619" s="1047"/>
      <c r="Y1619" s="1146" t="str">
        <f t="shared" si="305"/>
        <v/>
      </c>
      <c r="Z1619" s="1049" t="str">
        <f t="shared" si="306"/>
        <v/>
      </c>
      <c r="AA1619" s="1049" t="str">
        <f t="shared" si="307"/>
        <v/>
      </c>
      <c r="AB1619" s="1050" t="str">
        <f t="shared" si="308"/>
        <v/>
      </c>
      <c r="AD1619" s="1052" t="str">
        <f t="shared" si="309"/>
        <v/>
      </c>
      <c r="AE1619" s="1053" t="str">
        <f t="shared" si="310"/>
        <v/>
      </c>
    </row>
    <row r="1620" spans="5:31" ht="12.75" customHeight="1">
      <c r="E1620" s="1083" t="str">
        <f t="shared" si="302"/>
        <v/>
      </c>
      <c r="J1620" s="1117" t="str">
        <f>IF(D1620="","-",#REF!-D1620)</f>
        <v>-</v>
      </c>
      <c r="L1620" s="1041" t="str">
        <f t="shared" si="303"/>
        <v/>
      </c>
      <c r="W1620" s="1046" t="str">
        <f t="shared" si="304"/>
        <v/>
      </c>
      <c r="X1620" s="1047"/>
      <c r="Y1620" s="1146" t="str">
        <f t="shared" si="305"/>
        <v/>
      </c>
      <c r="Z1620" s="1049" t="str">
        <f t="shared" si="306"/>
        <v/>
      </c>
      <c r="AA1620" s="1049" t="str">
        <f t="shared" si="307"/>
        <v/>
      </c>
      <c r="AB1620" s="1050" t="str">
        <f t="shared" si="308"/>
        <v/>
      </c>
      <c r="AD1620" s="1052" t="str">
        <f t="shared" si="309"/>
        <v/>
      </c>
      <c r="AE1620" s="1053" t="str">
        <f t="shared" si="310"/>
        <v/>
      </c>
    </row>
    <row r="1621" spans="5:31" ht="12.75" customHeight="1">
      <c r="E1621" s="1083" t="str">
        <f t="shared" si="302"/>
        <v/>
      </c>
      <c r="J1621" s="1117" t="str">
        <f>IF(D1621="","-",#REF!-D1621)</f>
        <v>-</v>
      </c>
      <c r="L1621" s="1041" t="str">
        <f t="shared" si="303"/>
        <v/>
      </c>
      <c r="W1621" s="1046" t="str">
        <f t="shared" si="304"/>
        <v/>
      </c>
      <c r="X1621" s="1047"/>
      <c r="Y1621" s="1146" t="str">
        <f t="shared" si="305"/>
        <v/>
      </c>
      <c r="Z1621" s="1049" t="str">
        <f t="shared" si="306"/>
        <v/>
      </c>
      <c r="AA1621" s="1049" t="str">
        <f t="shared" si="307"/>
        <v/>
      </c>
      <c r="AB1621" s="1050" t="str">
        <f t="shared" si="308"/>
        <v/>
      </c>
      <c r="AD1621" s="1052" t="str">
        <f t="shared" si="309"/>
        <v/>
      </c>
      <c r="AE1621" s="1053" t="str">
        <f t="shared" si="310"/>
        <v/>
      </c>
    </row>
    <row r="1622" spans="5:31" ht="12.75" customHeight="1">
      <c r="E1622" s="1083" t="str">
        <f t="shared" si="302"/>
        <v/>
      </c>
      <c r="J1622" s="1117" t="str">
        <f>IF(D1622="","-",#REF!-D1622)</f>
        <v>-</v>
      </c>
      <c r="L1622" s="1041" t="str">
        <f t="shared" si="303"/>
        <v/>
      </c>
      <c r="W1622" s="1046" t="str">
        <f t="shared" si="304"/>
        <v/>
      </c>
      <c r="X1622" s="1047"/>
      <c r="Y1622" s="1146" t="str">
        <f t="shared" si="305"/>
        <v/>
      </c>
      <c r="Z1622" s="1049" t="str">
        <f t="shared" si="306"/>
        <v/>
      </c>
      <c r="AA1622" s="1049" t="str">
        <f t="shared" si="307"/>
        <v/>
      </c>
      <c r="AB1622" s="1050" t="str">
        <f t="shared" si="308"/>
        <v/>
      </c>
      <c r="AD1622" s="1052" t="str">
        <f t="shared" si="309"/>
        <v/>
      </c>
      <c r="AE1622" s="1053" t="str">
        <f t="shared" si="310"/>
        <v/>
      </c>
    </row>
    <row r="1623" spans="5:31" ht="12.75" customHeight="1">
      <c r="E1623" s="1083" t="str">
        <f t="shared" si="302"/>
        <v/>
      </c>
      <c r="J1623" s="1117" t="str">
        <f>IF(D1623="","-",#REF!-D1623)</f>
        <v>-</v>
      </c>
      <c r="L1623" s="1041" t="str">
        <f t="shared" si="303"/>
        <v/>
      </c>
      <c r="W1623" s="1046" t="str">
        <f t="shared" si="304"/>
        <v/>
      </c>
      <c r="X1623" s="1047"/>
      <c r="Y1623" s="1146" t="str">
        <f t="shared" si="305"/>
        <v/>
      </c>
      <c r="Z1623" s="1049" t="str">
        <f t="shared" si="306"/>
        <v/>
      </c>
      <c r="AA1623" s="1049" t="str">
        <f t="shared" si="307"/>
        <v/>
      </c>
      <c r="AB1623" s="1050" t="str">
        <f t="shared" si="308"/>
        <v/>
      </c>
      <c r="AD1623" s="1052" t="str">
        <f t="shared" si="309"/>
        <v/>
      </c>
      <c r="AE1623" s="1053" t="str">
        <f t="shared" si="310"/>
        <v/>
      </c>
    </row>
    <row r="1624" spans="5:31" ht="12.75" customHeight="1">
      <c r="E1624" s="1083" t="str">
        <f t="shared" si="302"/>
        <v/>
      </c>
      <c r="J1624" s="1117" t="str">
        <f>IF(D1624="","-",#REF!-D1624)</f>
        <v>-</v>
      </c>
      <c r="L1624" s="1041" t="str">
        <f t="shared" si="303"/>
        <v/>
      </c>
      <c r="W1624" s="1046" t="str">
        <f t="shared" si="304"/>
        <v/>
      </c>
      <c r="X1624" s="1047"/>
      <c r="Y1624" s="1146" t="str">
        <f t="shared" si="305"/>
        <v/>
      </c>
      <c r="Z1624" s="1049" t="str">
        <f t="shared" si="306"/>
        <v/>
      </c>
      <c r="AA1624" s="1049" t="str">
        <f t="shared" si="307"/>
        <v/>
      </c>
      <c r="AB1624" s="1050" t="str">
        <f t="shared" si="308"/>
        <v/>
      </c>
      <c r="AD1624" s="1052" t="str">
        <f t="shared" si="309"/>
        <v/>
      </c>
      <c r="AE1624" s="1053" t="str">
        <f t="shared" si="310"/>
        <v/>
      </c>
    </row>
    <row r="1625" spans="5:31" ht="12.75" customHeight="1">
      <c r="E1625" s="1083" t="str">
        <f t="shared" si="302"/>
        <v/>
      </c>
      <c r="J1625" s="1117" t="str">
        <f>IF(D1625="","-",#REF!-D1625)</f>
        <v>-</v>
      </c>
      <c r="L1625" s="1041" t="str">
        <f t="shared" si="303"/>
        <v/>
      </c>
      <c r="W1625" s="1046" t="str">
        <f t="shared" si="304"/>
        <v/>
      </c>
      <c r="X1625" s="1047"/>
      <c r="Y1625" s="1146" t="str">
        <f t="shared" si="305"/>
        <v/>
      </c>
      <c r="Z1625" s="1049" t="str">
        <f t="shared" si="306"/>
        <v/>
      </c>
      <c r="AA1625" s="1049" t="str">
        <f t="shared" si="307"/>
        <v/>
      </c>
      <c r="AB1625" s="1050" t="str">
        <f t="shared" si="308"/>
        <v/>
      </c>
      <c r="AD1625" s="1052" t="str">
        <f t="shared" si="309"/>
        <v/>
      </c>
      <c r="AE1625" s="1053" t="str">
        <f t="shared" si="310"/>
        <v/>
      </c>
    </row>
    <row r="1626" spans="5:31" ht="12.75" customHeight="1">
      <c r="E1626" s="1083" t="str">
        <f t="shared" si="302"/>
        <v/>
      </c>
      <c r="J1626" s="1117" t="str">
        <f>IF(D1626="","-",#REF!-D1626)</f>
        <v>-</v>
      </c>
      <c r="L1626" s="1041" t="str">
        <f t="shared" si="303"/>
        <v/>
      </c>
      <c r="W1626" s="1046" t="str">
        <f t="shared" si="304"/>
        <v/>
      </c>
      <c r="X1626" s="1047"/>
      <c r="Y1626" s="1146" t="str">
        <f t="shared" si="305"/>
        <v/>
      </c>
      <c r="Z1626" s="1049" t="str">
        <f t="shared" si="306"/>
        <v/>
      </c>
      <c r="AA1626" s="1049" t="str">
        <f t="shared" si="307"/>
        <v/>
      </c>
      <c r="AB1626" s="1050" t="str">
        <f t="shared" si="308"/>
        <v/>
      </c>
      <c r="AD1626" s="1052" t="str">
        <f t="shared" si="309"/>
        <v/>
      </c>
      <c r="AE1626" s="1053" t="str">
        <f t="shared" si="310"/>
        <v/>
      </c>
    </row>
    <row r="1627" spans="5:31" ht="12.75" customHeight="1">
      <c r="E1627" s="1083" t="str">
        <f t="shared" si="302"/>
        <v/>
      </c>
      <c r="J1627" s="1117" t="str">
        <f>IF(D1627="","-",#REF!-D1627)</f>
        <v>-</v>
      </c>
      <c r="L1627" s="1041" t="str">
        <f t="shared" si="303"/>
        <v/>
      </c>
      <c r="W1627" s="1046" t="str">
        <f t="shared" si="304"/>
        <v/>
      </c>
      <c r="X1627" s="1047"/>
      <c r="Y1627" s="1146" t="str">
        <f t="shared" si="305"/>
        <v/>
      </c>
      <c r="Z1627" s="1049" t="str">
        <f t="shared" si="306"/>
        <v/>
      </c>
      <c r="AA1627" s="1049" t="str">
        <f t="shared" si="307"/>
        <v/>
      </c>
      <c r="AB1627" s="1050" t="str">
        <f t="shared" si="308"/>
        <v/>
      </c>
      <c r="AD1627" s="1052" t="str">
        <f t="shared" si="309"/>
        <v/>
      </c>
      <c r="AE1627" s="1053" t="str">
        <f t="shared" si="310"/>
        <v/>
      </c>
    </row>
    <row r="1628" spans="5:31" ht="12.75" customHeight="1">
      <c r="E1628" s="1083" t="str">
        <f t="shared" si="302"/>
        <v/>
      </c>
      <c r="J1628" s="1117" t="str">
        <f>IF(D1628="","-",#REF!-D1628)</f>
        <v>-</v>
      </c>
      <c r="L1628" s="1041" t="str">
        <f t="shared" si="303"/>
        <v/>
      </c>
      <c r="W1628" s="1046" t="str">
        <f t="shared" si="304"/>
        <v/>
      </c>
      <c r="X1628" s="1047"/>
      <c r="Y1628" s="1146" t="str">
        <f t="shared" si="305"/>
        <v/>
      </c>
      <c r="Z1628" s="1049" t="str">
        <f t="shared" si="306"/>
        <v/>
      </c>
      <c r="AA1628" s="1049" t="str">
        <f t="shared" si="307"/>
        <v/>
      </c>
      <c r="AB1628" s="1050" t="str">
        <f t="shared" si="308"/>
        <v/>
      </c>
      <c r="AD1628" s="1052" t="str">
        <f t="shared" si="309"/>
        <v/>
      </c>
      <c r="AE1628" s="1053" t="str">
        <f t="shared" si="310"/>
        <v/>
      </c>
    </row>
    <row r="1629" spans="5:31" ht="12.75" customHeight="1">
      <c r="E1629" s="1083" t="str">
        <f t="shared" si="302"/>
        <v/>
      </c>
      <c r="J1629" s="1117" t="str">
        <f>IF(D1629="","-",#REF!-D1629)</f>
        <v>-</v>
      </c>
      <c r="L1629" s="1041" t="str">
        <f t="shared" si="303"/>
        <v/>
      </c>
      <c r="W1629" s="1046" t="str">
        <f t="shared" si="304"/>
        <v/>
      </c>
      <c r="X1629" s="1047"/>
      <c r="Y1629" s="1146" t="str">
        <f t="shared" si="305"/>
        <v/>
      </c>
      <c r="Z1629" s="1049" t="str">
        <f t="shared" si="306"/>
        <v/>
      </c>
      <c r="AA1629" s="1049" t="str">
        <f t="shared" si="307"/>
        <v/>
      </c>
      <c r="AB1629" s="1050" t="str">
        <f t="shared" si="308"/>
        <v/>
      </c>
      <c r="AD1629" s="1052" t="str">
        <f t="shared" si="309"/>
        <v/>
      </c>
      <c r="AE1629" s="1053" t="str">
        <f t="shared" si="310"/>
        <v/>
      </c>
    </row>
    <row r="1630" spans="5:31" ht="12.75" customHeight="1">
      <c r="E1630" s="1083" t="str">
        <f t="shared" si="302"/>
        <v/>
      </c>
      <c r="J1630" s="1117" t="str">
        <f>IF(D1630="","-",#REF!-D1630)</f>
        <v>-</v>
      </c>
      <c r="L1630" s="1041" t="str">
        <f t="shared" si="303"/>
        <v/>
      </c>
      <c r="W1630" s="1046" t="str">
        <f t="shared" si="304"/>
        <v/>
      </c>
      <c r="X1630" s="1047"/>
      <c r="Y1630" s="1146" t="str">
        <f t="shared" si="305"/>
        <v/>
      </c>
      <c r="Z1630" s="1049" t="str">
        <f t="shared" si="306"/>
        <v/>
      </c>
      <c r="AA1630" s="1049" t="str">
        <f t="shared" si="307"/>
        <v/>
      </c>
      <c r="AB1630" s="1050" t="str">
        <f t="shared" si="308"/>
        <v/>
      </c>
      <c r="AD1630" s="1052" t="str">
        <f t="shared" si="309"/>
        <v/>
      </c>
      <c r="AE1630" s="1053" t="str">
        <f t="shared" si="310"/>
        <v/>
      </c>
    </row>
    <row r="1631" spans="5:31" ht="12.75" customHeight="1">
      <c r="E1631" s="1083" t="str">
        <f t="shared" si="302"/>
        <v/>
      </c>
      <c r="J1631" s="1117" t="str">
        <f>IF(D1631="","-",#REF!-D1631)</f>
        <v>-</v>
      </c>
      <c r="L1631" s="1041" t="str">
        <f t="shared" si="303"/>
        <v/>
      </c>
      <c r="W1631" s="1046" t="str">
        <f t="shared" si="304"/>
        <v/>
      </c>
      <c r="X1631" s="1047"/>
      <c r="Y1631" s="1146" t="str">
        <f t="shared" si="305"/>
        <v/>
      </c>
      <c r="Z1631" s="1049" t="str">
        <f t="shared" si="306"/>
        <v/>
      </c>
      <c r="AA1631" s="1049" t="str">
        <f t="shared" si="307"/>
        <v/>
      </c>
      <c r="AB1631" s="1050" t="str">
        <f t="shared" si="308"/>
        <v/>
      </c>
      <c r="AD1631" s="1052" t="str">
        <f t="shared" si="309"/>
        <v/>
      </c>
      <c r="AE1631" s="1053" t="str">
        <f t="shared" si="310"/>
        <v/>
      </c>
    </row>
    <row r="1632" spans="5:31" ht="12.75" customHeight="1">
      <c r="E1632" s="1083" t="str">
        <f t="shared" si="302"/>
        <v/>
      </c>
      <c r="J1632" s="1117" t="str">
        <f>IF(D1632="","-",#REF!-D1632)</f>
        <v>-</v>
      </c>
      <c r="L1632" s="1041" t="str">
        <f t="shared" si="303"/>
        <v/>
      </c>
      <c r="W1632" s="1046" t="str">
        <f t="shared" si="304"/>
        <v/>
      </c>
      <c r="X1632" s="1047"/>
      <c r="Y1632" s="1146" t="str">
        <f t="shared" si="305"/>
        <v/>
      </c>
      <c r="Z1632" s="1049" t="str">
        <f t="shared" si="306"/>
        <v/>
      </c>
      <c r="AA1632" s="1049" t="str">
        <f t="shared" si="307"/>
        <v/>
      </c>
      <c r="AB1632" s="1050" t="str">
        <f t="shared" si="308"/>
        <v/>
      </c>
      <c r="AD1632" s="1052" t="str">
        <f t="shared" si="309"/>
        <v/>
      </c>
      <c r="AE1632" s="1053" t="str">
        <f t="shared" si="310"/>
        <v/>
      </c>
    </row>
    <row r="1633" spans="5:31" ht="12.75" customHeight="1">
      <c r="E1633" s="1083" t="str">
        <f t="shared" si="302"/>
        <v/>
      </c>
      <c r="J1633" s="1117" t="str">
        <f>IF(D1633="","-",#REF!-D1633)</f>
        <v>-</v>
      </c>
      <c r="L1633" s="1041" t="str">
        <f t="shared" si="303"/>
        <v/>
      </c>
      <c r="W1633" s="1046" t="str">
        <f t="shared" si="304"/>
        <v/>
      </c>
      <c r="X1633" s="1047"/>
      <c r="Y1633" s="1146" t="str">
        <f t="shared" si="305"/>
        <v/>
      </c>
      <c r="Z1633" s="1049" t="str">
        <f t="shared" si="306"/>
        <v/>
      </c>
      <c r="AA1633" s="1049" t="str">
        <f t="shared" si="307"/>
        <v/>
      </c>
      <c r="AB1633" s="1050" t="str">
        <f t="shared" si="308"/>
        <v/>
      </c>
      <c r="AD1633" s="1052" t="str">
        <f t="shared" si="309"/>
        <v/>
      </c>
      <c r="AE1633" s="1053" t="str">
        <f t="shared" si="310"/>
        <v/>
      </c>
    </row>
    <row r="1634" spans="5:31" ht="12.75" customHeight="1">
      <c r="E1634" s="1083" t="str">
        <f t="shared" si="302"/>
        <v/>
      </c>
      <c r="J1634" s="1117" t="str">
        <f>IF(D1634="","-",#REF!-D1634)</f>
        <v>-</v>
      </c>
      <c r="L1634" s="1041" t="str">
        <f t="shared" si="303"/>
        <v/>
      </c>
      <c r="W1634" s="1046" t="str">
        <f t="shared" si="304"/>
        <v/>
      </c>
      <c r="X1634" s="1047"/>
      <c r="Y1634" s="1146" t="str">
        <f t="shared" si="305"/>
        <v/>
      </c>
      <c r="Z1634" s="1049" t="str">
        <f t="shared" si="306"/>
        <v/>
      </c>
      <c r="AA1634" s="1049" t="str">
        <f t="shared" si="307"/>
        <v/>
      </c>
      <c r="AB1634" s="1050" t="str">
        <f t="shared" si="308"/>
        <v/>
      </c>
      <c r="AD1634" s="1052" t="str">
        <f t="shared" si="309"/>
        <v/>
      </c>
      <c r="AE1634" s="1053" t="str">
        <f t="shared" si="310"/>
        <v/>
      </c>
    </row>
    <row r="1635" spans="5:31" ht="12.75" customHeight="1">
      <c r="E1635" s="1083" t="str">
        <f t="shared" si="302"/>
        <v/>
      </c>
      <c r="J1635" s="1117" t="str">
        <f>IF(D1635="","-",#REF!-D1635)</f>
        <v>-</v>
      </c>
      <c r="L1635" s="1041" t="str">
        <f t="shared" si="303"/>
        <v/>
      </c>
      <c r="W1635" s="1046" t="str">
        <f t="shared" si="304"/>
        <v/>
      </c>
      <c r="X1635" s="1047"/>
      <c r="Y1635" s="1146" t="str">
        <f t="shared" si="305"/>
        <v/>
      </c>
      <c r="Z1635" s="1049" t="str">
        <f t="shared" si="306"/>
        <v/>
      </c>
      <c r="AA1635" s="1049" t="str">
        <f t="shared" si="307"/>
        <v/>
      </c>
      <c r="AB1635" s="1050" t="str">
        <f t="shared" si="308"/>
        <v/>
      </c>
      <c r="AD1635" s="1052" t="str">
        <f t="shared" si="309"/>
        <v/>
      </c>
      <c r="AE1635" s="1053" t="str">
        <f t="shared" si="310"/>
        <v/>
      </c>
    </row>
    <row r="1636" spans="5:31" ht="12.75" customHeight="1">
      <c r="E1636" s="1083" t="str">
        <f t="shared" si="302"/>
        <v/>
      </c>
      <c r="J1636" s="1117" t="str">
        <f>IF(D1636="","-",#REF!-D1636)</f>
        <v>-</v>
      </c>
      <c r="L1636" s="1041" t="str">
        <f t="shared" si="303"/>
        <v/>
      </c>
      <c r="W1636" s="1046" t="str">
        <f t="shared" si="304"/>
        <v/>
      </c>
      <c r="X1636" s="1047"/>
      <c r="Y1636" s="1146" t="str">
        <f t="shared" si="305"/>
        <v/>
      </c>
      <c r="Z1636" s="1049" t="str">
        <f t="shared" si="306"/>
        <v/>
      </c>
      <c r="AA1636" s="1049" t="str">
        <f t="shared" si="307"/>
        <v/>
      </c>
      <c r="AB1636" s="1050" t="str">
        <f t="shared" si="308"/>
        <v/>
      </c>
      <c r="AD1636" s="1052" t="str">
        <f t="shared" si="309"/>
        <v/>
      </c>
      <c r="AE1636" s="1053" t="str">
        <f t="shared" si="310"/>
        <v/>
      </c>
    </row>
    <row r="1637" spans="5:31" ht="12.75" customHeight="1">
      <c r="E1637" s="1083" t="str">
        <f t="shared" ref="E1637:E1700" si="311">IF(D1637="","",IF(F1637="paid",0,I1637-J1637))</f>
        <v/>
      </c>
      <c r="J1637" s="1117" t="str">
        <f>IF(D1637="","-",#REF!-D1637)</f>
        <v>-</v>
      </c>
      <c r="L1637" s="1041" t="str">
        <f t="shared" si="303"/>
        <v/>
      </c>
      <c r="W1637" s="1046" t="str">
        <f t="shared" si="304"/>
        <v/>
      </c>
      <c r="X1637" s="1047"/>
      <c r="Y1637" s="1146" t="str">
        <f t="shared" si="305"/>
        <v/>
      </c>
      <c r="Z1637" s="1049" t="str">
        <f t="shared" si="306"/>
        <v/>
      </c>
      <c r="AA1637" s="1049" t="str">
        <f t="shared" si="307"/>
        <v/>
      </c>
      <c r="AB1637" s="1050" t="str">
        <f t="shared" si="308"/>
        <v/>
      </c>
      <c r="AD1637" s="1052" t="str">
        <f t="shared" si="309"/>
        <v/>
      </c>
      <c r="AE1637" s="1053" t="str">
        <f t="shared" si="310"/>
        <v/>
      </c>
    </row>
    <row r="1638" spans="5:31" ht="12.75" customHeight="1">
      <c r="E1638" s="1083" t="str">
        <f t="shared" si="311"/>
        <v/>
      </c>
      <c r="J1638" s="1117" t="str">
        <f>IF(D1638="","-",#REF!-D1638)</f>
        <v>-</v>
      </c>
      <c r="L1638" s="1041" t="str">
        <f t="shared" si="303"/>
        <v/>
      </c>
      <c r="W1638" s="1046" t="str">
        <f t="shared" si="304"/>
        <v/>
      </c>
      <c r="X1638" s="1047"/>
      <c r="Y1638" s="1146" t="str">
        <f t="shared" si="305"/>
        <v/>
      </c>
      <c r="Z1638" s="1049" t="str">
        <f t="shared" si="306"/>
        <v/>
      </c>
      <c r="AA1638" s="1049" t="str">
        <f t="shared" si="307"/>
        <v/>
      </c>
      <c r="AB1638" s="1050" t="str">
        <f t="shared" si="308"/>
        <v/>
      </c>
      <c r="AD1638" s="1052" t="str">
        <f t="shared" si="309"/>
        <v/>
      </c>
      <c r="AE1638" s="1053" t="str">
        <f t="shared" si="310"/>
        <v/>
      </c>
    </row>
    <row r="1639" spans="5:31" ht="12.75" customHeight="1">
      <c r="E1639" s="1083" t="str">
        <f t="shared" si="311"/>
        <v/>
      </c>
      <c r="J1639" s="1117" t="str">
        <f>IF(D1639="","-",#REF!-D1639)</f>
        <v>-</v>
      </c>
      <c r="L1639" s="1041" t="str">
        <f t="shared" si="303"/>
        <v/>
      </c>
      <c r="W1639" s="1046" t="str">
        <f t="shared" si="304"/>
        <v/>
      </c>
      <c r="X1639" s="1047"/>
      <c r="Y1639" s="1146" t="str">
        <f t="shared" si="305"/>
        <v/>
      </c>
      <c r="Z1639" s="1049" t="str">
        <f t="shared" si="306"/>
        <v/>
      </c>
      <c r="AA1639" s="1049" t="str">
        <f t="shared" si="307"/>
        <v/>
      </c>
      <c r="AB1639" s="1050" t="str">
        <f t="shared" si="308"/>
        <v/>
      </c>
      <c r="AD1639" s="1052" t="str">
        <f t="shared" si="309"/>
        <v/>
      </c>
      <c r="AE1639" s="1053" t="str">
        <f t="shared" si="310"/>
        <v/>
      </c>
    </row>
    <row r="1640" spans="5:31" ht="12.75" customHeight="1">
      <c r="E1640" s="1083" t="str">
        <f t="shared" si="311"/>
        <v/>
      </c>
      <c r="J1640" s="1117" t="str">
        <f>IF(D1640="","-",#REF!-D1640)</f>
        <v>-</v>
      </c>
      <c r="L1640" s="1041" t="str">
        <f t="shared" si="303"/>
        <v/>
      </c>
      <c r="W1640" s="1046" t="str">
        <f t="shared" si="304"/>
        <v/>
      </c>
      <c r="X1640" s="1047"/>
      <c r="Y1640" s="1146" t="str">
        <f t="shared" si="305"/>
        <v/>
      </c>
      <c r="Z1640" s="1049" t="str">
        <f t="shared" si="306"/>
        <v/>
      </c>
      <c r="AA1640" s="1049" t="str">
        <f t="shared" si="307"/>
        <v/>
      </c>
      <c r="AB1640" s="1050" t="str">
        <f t="shared" si="308"/>
        <v/>
      </c>
      <c r="AD1640" s="1052" t="str">
        <f t="shared" si="309"/>
        <v/>
      </c>
      <c r="AE1640" s="1053" t="str">
        <f t="shared" si="310"/>
        <v/>
      </c>
    </row>
    <row r="1641" spans="5:31" ht="12.75" customHeight="1">
      <c r="E1641" s="1083" t="str">
        <f t="shared" si="311"/>
        <v/>
      </c>
      <c r="J1641" s="1117" t="str">
        <f>IF(D1641="","-",#REF!-D1641)</f>
        <v>-</v>
      </c>
      <c r="L1641" s="1041" t="str">
        <f t="shared" si="303"/>
        <v/>
      </c>
      <c r="W1641" s="1046" t="str">
        <f t="shared" si="304"/>
        <v/>
      </c>
      <c r="X1641" s="1047"/>
      <c r="Y1641" s="1146" t="str">
        <f t="shared" si="305"/>
        <v/>
      </c>
      <c r="Z1641" s="1049" t="str">
        <f t="shared" si="306"/>
        <v/>
      </c>
      <c r="AA1641" s="1049" t="str">
        <f t="shared" si="307"/>
        <v/>
      </c>
      <c r="AB1641" s="1050" t="str">
        <f t="shared" si="308"/>
        <v/>
      </c>
      <c r="AD1641" s="1052" t="str">
        <f t="shared" si="309"/>
        <v/>
      </c>
      <c r="AE1641" s="1053" t="str">
        <f t="shared" si="310"/>
        <v/>
      </c>
    </row>
    <row r="1642" spans="5:31" ht="12.75" customHeight="1">
      <c r="E1642" s="1083" t="str">
        <f t="shared" si="311"/>
        <v/>
      </c>
      <c r="J1642" s="1117" t="str">
        <f>IF(D1642="","-",#REF!-D1642)</f>
        <v>-</v>
      </c>
      <c r="L1642" s="1041" t="str">
        <f t="shared" si="303"/>
        <v/>
      </c>
      <c r="W1642" s="1046" t="str">
        <f t="shared" si="304"/>
        <v/>
      </c>
      <c r="X1642" s="1047"/>
      <c r="Y1642" s="1146" t="str">
        <f t="shared" si="305"/>
        <v/>
      </c>
      <c r="Z1642" s="1049" t="str">
        <f t="shared" si="306"/>
        <v/>
      </c>
      <c r="AA1642" s="1049" t="str">
        <f t="shared" si="307"/>
        <v/>
      </c>
      <c r="AB1642" s="1050" t="str">
        <f t="shared" si="308"/>
        <v/>
      </c>
      <c r="AD1642" s="1052" t="str">
        <f t="shared" si="309"/>
        <v/>
      </c>
      <c r="AE1642" s="1053" t="str">
        <f t="shared" si="310"/>
        <v/>
      </c>
    </row>
    <row r="1643" spans="5:31" ht="12.75" customHeight="1">
      <c r="E1643" s="1083" t="str">
        <f t="shared" si="311"/>
        <v/>
      </c>
      <c r="J1643" s="1117" t="str">
        <f>IF(D1643="","-",#REF!-D1643)</f>
        <v>-</v>
      </c>
      <c r="L1643" s="1041" t="str">
        <f t="shared" si="303"/>
        <v/>
      </c>
      <c r="W1643" s="1046" t="str">
        <f t="shared" si="304"/>
        <v/>
      </c>
      <c r="X1643" s="1047"/>
      <c r="Y1643" s="1146" t="str">
        <f t="shared" si="305"/>
        <v/>
      </c>
      <c r="Z1643" s="1049" t="str">
        <f t="shared" si="306"/>
        <v/>
      </c>
      <c r="AA1643" s="1049" t="str">
        <f t="shared" si="307"/>
        <v/>
      </c>
      <c r="AB1643" s="1050" t="str">
        <f t="shared" si="308"/>
        <v/>
      </c>
      <c r="AD1643" s="1052" t="str">
        <f t="shared" si="309"/>
        <v/>
      </c>
      <c r="AE1643" s="1053" t="str">
        <f t="shared" si="310"/>
        <v/>
      </c>
    </row>
    <row r="1644" spans="5:31" ht="12.75" customHeight="1">
      <c r="E1644" s="1083" t="str">
        <f t="shared" si="311"/>
        <v/>
      </c>
      <c r="J1644" s="1117" t="str">
        <f>IF(D1644="","-",#REF!-D1644)</f>
        <v>-</v>
      </c>
      <c r="L1644" s="1041" t="str">
        <f t="shared" si="303"/>
        <v/>
      </c>
      <c r="W1644" s="1046" t="str">
        <f t="shared" si="304"/>
        <v/>
      </c>
      <c r="X1644" s="1047"/>
      <c r="Y1644" s="1146" t="str">
        <f t="shared" si="305"/>
        <v/>
      </c>
      <c r="Z1644" s="1049" t="str">
        <f t="shared" si="306"/>
        <v/>
      </c>
      <c r="AA1644" s="1049" t="str">
        <f t="shared" si="307"/>
        <v/>
      </c>
      <c r="AB1644" s="1050" t="str">
        <f t="shared" si="308"/>
        <v/>
      </c>
      <c r="AD1644" s="1052" t="str">
        <f t="shared" si="309"/>
        <v/>
      </c>
      <c r="AE1644" s="1053" t="str">
        <f t="shared" si="310"/>
        <v/>
      </c>
    </row>
    <row r="1645" spans="5:31" ht="12.75" customHeight="1">
      <c r="E1645" s="1083" t="str">
        <f t="shared" si="311"/>
        <v/>
      </c>
      <c r="J1645" s="1117" t="str">
        <f>IF(D1645="","-",#REF!-D1645)</f>
        <v>-</v>
      </c>
      <c r="L1645" s="1041" t="str">
        <f t="shared" si="303"/>
        <v/>
      </c>
      <c r="W1645" s="1046" t="str">
        <f t="shared" si="304"/>
        <v/>
      </c>
      <c r="X1645" s="1047"/>
      <c r="Y1645" s="1146" t="str">
        <f t="shared" si="305"/>
        <v/>
      </c>
      <c r="Z1645" s="1049" t="str">
        <f t="shared" si="306"/>
        <v/>
      </c>
      <c r="AA1645" s="1049" t="str">
        <f t="shared" si="307"/>
        <v/>
      </c>
      <c r="AB1645" s="1050" t="str">
        <f t="shared" si="308"/>
        <v/>
      </c>
      <c r="AD1645" s="1052" t="str">
        <f t="shared" si="309"/>
        <v/>
      </c>
      <c r="AE1645" s="1053" t="str">
        <f t="shared" si="310"/>
        <v/>
      </c>
    </row>
    <row r="1646" spans="5:31" ht="12.75" customHeight="1">
      <c r="E1646" s="1083" t="str">
        <f t="shared" si="311"/>
        <v/>
      </c>
      <c r="J1646" s="1117" t="str">
        <f>IF(D1646="","-",#REF!-D1646)</f>
        <v>-</v>
      </c>
      <c r="L1646" s="1041" t="str">
        <f t="shared" si="303"/>
        <v/>
      </c>
      <c r="W1646" s="1046" t="str">
        <f t="shared" si="304"/>
        <v/>
      </c>
      <c r="X1646" s="1047"/>
      <c r="Y1646" s="1146" t="str">
        <f t="shared" si="305"/>
        <v/>
      </c>
      <c r="Z1646" s="1049" t="str">
        <f t="shared" si="306"/>
        <v/>
      </c>
      <c r="AA1646" s="1049" t="str">
        <f t="shared" si="307"/>
        <v/>
      </c>
      <c r="AB1646" s="1050" t="str">
        <f t="shared" si="308"/>
        <v/>
      </c>
      <c r="AD1646" s="1052" t="str">
        <f t="shared" si="309"/>
        <v/>
      </c>
      <c r="AE1646" s="1053" t="str">
        <f t="shared" si="310"/>
        <v/>
      </c>
    </row>
    <row r="1647" spans="5:31" ht="12.75" customHeight="1">
      <c r="E1647" s="1083" t="str">
        <f t="shared" si="311"/>
        <v/>
      </c>
      <c r="J1647" s="1117" t="str">
        <f>IF(D1647="","-",#REF!-D1647)</f>
        <v>-</v>
      </c>
      <c r="L1647" s="1041" t="str">
        <f t="shared" si="303"/>
        <v/>
      </c>
      <c r="W1647" s="1046" t="str">
        <f t="shared" si="304"/>
        <v/>
      </c>
      <c r="X1647" s="1047"/>
      <c r="Y1647" s="1146" t="str">
        <f t="shared" si="305"/>
        <v/>
      </c>
      <c r="Z1647" s="1049" t="str">
        <f t="shared" si="306"/>
        <v/>
      </c>
      <c r="AA1647" s="1049" t="str">
        <f t="shared" si="307"/>
        <v/>
      </c>
      <c r="AB1647" s="1050" t="str">
        <f t="shared" si="308"/>
        <v/>
      </c>
      <c r="AD1647" s="1052" t="str">
        <f t="shared" si="309"/>
        <v/>
      </c>
      <c r="AE1647" s="1053" t="str">
        <f t="shared" si="310"/>
        <v/>
      </c>
    </row>
    <row r="1648" spans="5:31" ht="12.75" customHeight="1">
      <c r="E1648" s="1083" t="str">
        <f t="shared" si="311"/>
        <v/>
      </c>
      <c r="J1648" s="1117" t="str">
        <f>IF(D1648="","-",#REF!-D1648)</f>
        <v>-</v>
      </c>
      <c r="L1648" s="1041" t="str">
        <f t="shared" si="303"/>
        <v/>
      </c>
      <c r="W1648" s="1046" t="str">
        <f t="shared" si="304"/>
        <v/>
      </c>
      <c r="X1648" s="1047"/>
      <c r="Y1648" s="1146" t="str">
        <f t="shared" si="305"/>
        <v/>
      </c>
      <c r="Z1648" s="1049" t="str">
        <f t="shared" si="306"/>
        <v/>
      </c>
      <c r="AA1648" s="1049" t="str">
        <f t="shared" si="307"/>
        <v/>
      </c>
      <c r="AB1648" s="1050" t="str">
        <f t="shared" si="308"/>
        <v/>
      </c>
      <c r="AD1648" s="1052" t="str">
        <f t="shared" si="309"/>
        <v/>
      </c>
      <c r="AE1648" s="1053" t="str">
        <f t="shared" si="310"/>
        <v/>
      </c>
    </row>
    <row r="1649" spans="5:31" ht="12.75" customHeight="1">
      <c r="E1649" s="1083" t="str">
        <f t="shared" si="311"/>
        <v/>
      </c>
      <c r="J1649" s="1117" t="str">
        <f>IF(D1649="","-",#REF!-D1649)</f>
        <v>-</v>
      </c>
      <c r="L1649" s="1041" t="str">
        <f t="shared" si="303"/>
        <v/>
      </c>
      <c r="W1649" s="1046" t="str">
        <f t="shared" si="304"/>
        <v/>
      </c>
      <c r="X1649" s="1047"/>
      <c r="Y1649" s="1146" t="str">
        <f t="shared" si="305"/>
        <v/>
      </c>
      <c r="Z1649" s="1049" t="str">
        <f t="shared" si="306"/>
        <v/>
      </c>
      <c r="AA1649" s="1049" t="str">
        <f t="shared" si="307"/>
        <v/>
      </c>
      <c r="AB1649" s="1050" t="str">
        <f t="shared" si="308"/>
        <v/>
      </c>
      <c r="AD1649" s="1052" t="str">
        <f t="shared" si="309"/>
        <v/>
      </c>
      <c r="AE1649" s="1053" t="str">
        <f t="shared" si="310"/>
        <v/>
      </c>
    </row>
    <row r="1650" spans="5:31" ht="12.75" customHeight="1">
      <c r="E1650" s="1083" t="str">
        <f t="shared" si="311"/>
        <v/>
      </c>
      <c r="J1650" s="1117" t="str">
        <f>IF(D1650="","-",#REF!-D1650)</f>
        <v>-</v>
      </c>
      <c r="L1650" s="1041" t="str">
        <f t="shared" si="303"/>
        <v/>
      </c>
      <c r="W1650" s="1046" t="str">
        <f t="shared" si="304"/>
        <v/>
      </c>
      <c r="X1650" s="1047"/>
      <c r="Y1650" s="1146" t="str">
        <f t="shared" si="305"/>
        <v/>
      </c>
      <c r="Z1650" s="1049" t="str">
        <f t="shared" si="306"/>
        <v/>
      </c>
      <c r="AA1650" s="1049" t="str">
        <f t="shared" si="307"/>
        <v/>
      </c>
      <c r="AB1650" s="1050" t="str">
        <f t="shared" si="308"/>
        <v/>
      </c>
      <c r="AD1650" s="1052" t="str">
        <f t="shared" si="309"/>
        <v/>
      </c>
      <c r="AE1650" s="1053" t="str">
        <f t="shared" si="310"/>
        <v/>
      </c>
    </row>
    <row r="1651" spans="5:31" ht="12.75" customHeight="1">
      <c r="E1651" s="1083" t="str">
        <f t="shared" si="311"/>
        <v/>
      </c>
      <c r="J1651" s="1117" t="str">
        <f>IF(D1651="","-",#REF!-D1651)</f>
        <v>-</v>
      </c>
      <c r="L1651" s="1041" t="str">
        <f t="shared" si="303"/>
        <v/>
      </c>
      <c r="W1651" s="1046" t="str">
        <f t="shared" si="304"/>
        <v/>
      </c>
      <c r="X1651" s="1047"/>
      <c r="Y1651" s="1146" t="str">
        <f t="shared" si="305"/>
        <v/>
      </c>
      <c r="Z1651" s="1049" t="str">
        <f t="shared" si="306"/>
        <v/>
      </c>
      <c r="AA1651" s="1049" t="str">
        <f t="shared" si="307"/>
        <v/>
      </c>
      <c r="AB1651" s="1050" t="str">
        <f t="shared" si="308"/>
        <v/>
      </c>
      <c r="AD1651" s="1052" t="str">
        <f t="shared" si="309"/>
        <v/>
      </c>
      <c r="AE1651" s="1053" t="str">
        <f t="shared" si="310"/>
        <v/>
      </c>
    </row>
    <row r="1652" spans="5:31" ht="12.75" customHeight="1">
      <c r="E1652" s="1083" t="str">
        <f t="shared" si="311"/>
        <v/>
      </c>
      <c r="J1652" s="1117" t="str">
        <f>IF(D1652="","-",#REF!-D1652)</f>
        <v>-</v>
      </c>
      <c r="L1652" s="1041" t="str">
        <f t="shared" si="303"/>
        <v/>
      </c>
      <c r="W1652" s="1046" t="str">
        <f t="shared" si="304"/>
        <v/>
      </c>
      <c r="X1652" s="1047"/>
      <c r="Y1652" s="1146" t="str">
        <f t="shared" si="305"/>
        <v/>
      </c>
      <c r="Z1652" s="1049" t="str">
        <f t="shared" si="306"/>
        <v/>
      </c>
      <c r="AA1652" s="1049" t="str">
        <f t="shared" si="307"/>
        <v/>
      </c>
      <c r="AB1652" s="1050" t="str">
        <f t="shared" si="308"/>
        <v/>
      </c>
      <c r="AD1652" s="1052" t="str">
        <f t="shared" si="309"/>
        <v/>
      </c>
      <c r="AE1652" s="1053" t="str">
        <f t="shared" si="310"/>
        <v/>
      </c>
    </row>
    <row r="1653" spans="5:31" ht="12.75" customHeight="1">
      <c r="E1653" s="1083" t="str">
        <f t="shared" si="311"/>
        <v/>
      </c>
      <c r="J1653" s="1117" t="str">
        <f>IF(D1653="","-",#REF!-D1653)</f>
        <v>-</v>
      </c>
      <c r="L1653" s="1041" t="str">
        <f t="shared" si="303"/>
        <v/>
      </c>
      <c r="W1653" s="1046" t="str">
        <f t="shared" si="304"/>
        <v/>
      </c>
      <c r="X1653" s="1047"/>
      <c r="Y1653" s="1146" t="str">
        <f t="shared" si="305"/>
        <v/>
      </c>
      <c r="Z1653" s="1049" t="str">
        <f t="shared" si="306"/>
        <v/>
      </c>
      <c r="AA1653" s="1049" t="str">
        <f t="shared" si="307"/>
        <v/>
      </c>
      <c r="AB1653" s="1050" t="str">
        <f t="shared" si="308"/>
        <v/>
      </c>
      <c r="AD1653" s="1052" t="str">
        <f t="shared" si="309"/>
        <v/>
      </c>
      <c r="AE1653" s="1053" t="str">
        <f t="shared" si="310"/>
        <v/>
      </c>
    </row>
    <row r="1654" spans="5:31" ht="12.75" customHeight="1">
      <c r="E1654" s="1083" t="str">
        <f t="shared" si="311"/>
        <v/>
      </c>
      <c r="J1654" s="1117" t="str">
        <f>IF(D1654="","-",#REF!-D1654)</f>
        <v>-</v>
      </c>
      <c r="L1654" s="1041" t="str">
        <f t="shared" si="303"/>
        <v/>
      </c>
      <c r="W1654" s="1046" t="str">
        <f t="shared" si="304"/>
        <v/>
      </c>
      <c r="X1654" s="1047"/>
      <c r="Y1654" s="1146" t="str">
        <f t="shared" si="305"/>
        <v/>
      </c>
      <c r="Z1654" s="1049" t="str">
        <f t="shared" si="306"/>
        <v/>
      </c>
      <c r="AA1654" s="1049" t="str">
        <f t="shared" si="307"/>
        <v/>
      </c>
      <c r="AB1654" s="1050" t="str">
        <f t="shared" si="308"/>
        <v/>
      </c>
      <c r="AD1654" s="1052" t="str">
        <f t="shared" si="309"/>
        <v/>
      </c>
      <c r="AE1654" s="1053" t="str">
        <f t="shared" si="310"/>
        <v/>
      </c>
    </row>
    <row r="1655" spans="5:31" ht="12.75" customHeight="1">
      <c r="E1655" s="1083" t="str">
        <f t="shared" si="311"/>
        <v/>
      </c>
      <c r="J1655" s="1117" t="str">
        <f>IF(D1655="","-",#REF!-D1655)</f>
        <v>-</v>
      </c>
      <c r="L1655" s="1041" t="str">
        <f t="shared" si="303"/>
        <v/>
      </c>
      <c r="W1655" s="1046" t="str">
        <f t="shared" si="304"/>
        <v/>
      </c>
      <c r="X1655" s="1047"/>
      <c r="Y1655" s="1146" t="str">
        <f t="shared" si="305"/>
        <v/>
      </c>
      <c r="Z1655" s="1049" t="str">
        <f t="shared" si="306"/>
        <v/>
      </c>
      <c r="AA1655" s="1049" t="str">
        <f t="shared" si="307"/>
        <v/>
      </c>
      <c r="AB1655" s="1050" t="str">
        <f t="shared" si="308"/>
        <v/>
      </c>
      <c r="AD1655" s="1052" t="str">
        <f t="shared" si="309"/>
        <v/>
      </c>
      <c r="AE1655" s="1053" t="str">
        <f t="shared" si="310"/>
        <v/>
      </c>
    </row>
    <row r="1656" spans="5:31" ht="12.75" customHeight="1">
      <c r="E1656" s="1083" t="str">
        <f t="shared" si="311"/>
        <v/>
      </c>
      <c r="J1656" s="1117" t="str">
        <f>IF(D1656="","-",#REF!-D1656)</f>
        <v>-</v>
      </c>
      <c r="L1656" s="1041" t="str">
        <f t="shared" si="303"/>
        <v/>
      </c>
      <c r="W1656" s="1046" t="str">
        <f t="shared" si="304"/>
        <v/>
      </c>
      <c r="X1656" s="1047"/>
      <c r="Y1656" s="1146" t="str">
        <f t="shared" si="305"/>
        <v/>
      </c>
      <c r="Z1656" s="1049" t="str">
        <f t="shared" si="306"/>
        <v/>
      </c>
      <c r="AA1656" s="1049" t="str">
        <f t="shared" si="307"/>
        <v/>
      </c>
      <c r="AB1656" s="1050" t="str">
        <f t="shared" si="308"/>
        <v/>
      </c>
      <c r="AD1656" s="1052" t="str">
        <f t="shared" si="309"/>
        <v/>
      </c>
      <c r="AE1656" s="1053" t="str">
        <f t="shared" si="310"/>
        <v/>
      </c>
    </row>
    <row r="1657" spans="5:31" ht="12.75" customHeight="1">
      <c r="E1657" s="1083" t="str">
        <f t="shared" si="311"/>
        <v/>
      </c>
      <c r="J1657" s="1117" t="str">
        <f>IF(D1657="","-",#REF!-D1657)</f>
        <v>-</v>
      </c>
      <c r="L1657" s="1041" t="str">
        <f t="shared" si="303"/>
        <v/>
      </c>
      <c r="W1657" s="1046" t="str">
        <f t="shared" si="304"/>
        <v/>
      </c>
      <c r="X1657" s="1047"/>
      <c r="Y1657" s="1146" t="str">
        <f t="shared" si="305"/>
        <v/>
      </c>
      <c r="Z1657" s="1049" t="str">
        <f t="shared" si="306"/>
        <v/>
      </c>
      <c r="AA1657" s="1049" t="str">
        <f t="shared" si="307"/>
        <v/>
      </c>
      <c r="AB1657" s="1050" t="str">
        <f t="shared" si="308"/>
        <v/>
      </c>
      <c r="AD1657" s="1052" t="str">
        <f t="shared" si="309"/>
        <v/>
      </c>
      <c r="AE1657" s="1053" t="str">
        <f t="shared" si="310"/>
        <v/>
      </c>
    </row>
    <row r="1658" spans="5:31" ht="12.75" customHeight="1">
      <c r="E1658" s="1083" t="str">
        <f t="shared" si="311"/>
        <v/>
      </c>
      <c r="J1658" s="1117" t="str">
        <f>IF(D1658="","-",#REF!-D1658)</f>
        <v>-</v>
      </c>
      <c r="L1658" s="1041" t="str">
        <f t="shared" si="303"/>
        <v/>
      </c>
      <c r="W1658" s="1046" t="str">
        <f t="shared" si="304"/>
        <v/>
      </c>
      <c r="X1658" s="1047"/>
      <c r="Y1658" s="1146" t="str">
        <f t="shared" si="305"/>
        <v/>
      </c>
      <c r="Z1658" s="1049" t="str">
        <f t="shared" si="306"/>
        <v/>
      </c>
      <c r="AA1658" s="1049" t="str">
        <f t="shared" si="307"/>
        <v/>
      </c>
      <c r="AB1658" s="1050" t="str">
        <f t="shared" si="308"/>
        <v/>
      </c>
      <c r="AD1658" s="1052" t="str">
        <f t="shared" si="309"/>
        <v/>
      </c>
      <c r="AE1658" s="1053" t="str">
        <f t="shared" si="310"/>
        <v/>
      </c>
    </row>
    <row r="1659" spans="5:31" ht="12.75" customHeight="1">
      <c r="E1659" s="1083" t="str">
        <f t="shared" si="311"/>
        <v/>
      </c>
      <c r="J1659" s="1117" t="str">
        <f>IF(D1659="","-",#REF!-D1659)</f>
        <v>-</v>
      </c>
      <c r="L1659" s="1041" t="str">
        <f t="shared" si="303"/>
        <v/>
      </c>
      <c r="W1659" s="1046" t="str">
        <f t="shared" si="304"/>
        <v/>
      </c>
      <c r="X1659" s="1047"/>
      <c r="Y1659" s="1146" t="str">
        <f t="shared" si="305"/>
        <v/>
      </c>
      <c r="Z1659" s="1049" t="str">
        <f t="shared" si="306"/>
        <v/>
      </c>
      <c r="AA1659" s="1049" t="str">
        <f t="shared" si="307"/>
        <v/>
      </c>
      <c r="AB1659" s="1050" t="str">
        <f t="shared" si="308"/>
        <v/>
      </c>
      <c r="AD1659" s="1052" t="str">
        <f t="shared" si="309"/>
        <v/>
      </c>
      <c r="AE1659" s="1053" t="str">
        <f t="shared" si="310"/>
        <v/>
      </c>
    </row>
    <row r="1660" spans="5:31" ht="12.75" customHeight="1">
      <c r="E1660" s="1083" t="str">
        <f t="shared" si="311"/>
        <v/>
      </c>
      <c r="J1660" s="1117" t="str">
        <f>IF(D1660="","-",#REF!-D1660)</f>
        <v>-</v>
      </c>
      <c r="L1660" s="1041" t="str">
        <f t="shared" si="303"/>
        <v/>
      </c>
      <c r="W1660" s="1046" t="str">
        <f t="shared" si="304"/>
        <v/>
      </c>
      <c r="X1660" s="1047"/>
      <c r="Y1660" s="1146" t="str">
        <f t="shared" si="305"/>
        <v/>
      </c>
      <c r="Z1660" s="1049" t="str">
        <f t="shared" si="306"/>
        <v/>
      </c>
      <c r="AA1660" s="1049" t="str">
        <f t="shared" si="307"/>
        <v/>
      </c>
      <c r="AB1660" s="1050" t="str">
        <f t="shared" si="308"/>
        <v/>
      </c>
      <c r="AD1660" s="1052" t="str">
        <f t="shared" si="309"/>
        <v/>
      </c>
      <c r="AE1660" s="1053" t="str">
        <f t="shared" si="310"/>
        <v/>
      </c>
    </row>
    <row r="1661" spans="5:31" ht="12.75" customHeight="1">
      <c r="E1661" s="1083" t="str">
        <f t="shared" si="311"/>
        <v/>
      </c>
      <c r="J1661" s="1117" t="str">
        <f>IF(D1661="","-",#REF!-D1661)</f>
        <v>-</v>
      </c>
      <c r="L1661" s="1041" t="str">
        <f t="shared" si="303"/>
        <v/>
      </c>
      <c r="W1661" s="1046" t="str">
        <f t="shared" si="304"/>
        <v/>
      </c>
      <c r="X1661" s="1047"/>
      <c r="Y1661" s="1146" t="str">
        <f t="shared" si="305"/>
        <v/>
      </c>
      <c r="Z1661" s="1049" t="str">
        <f t="shared" si="306"/>
        <v/>
      </c>
      <c r="AA1661" s="1049" t="str">
        <f t="shared" si="307"/>
        <v/>
      </c>
      <c r="AB1661" s="1050" t="str">
        <f t="shared" si="308"/>
        <v/>
      </c>
      <c r="AD1661" s="1052" t="str">
        <f t="shared" si="309"/>
        <v/>
      </c>
      <c r="AE1661" s="1053" t="str">
        <f t="shared" si="310"/>
        <v/>
      </c>
    </row>
    <row r="1662" spans="5:31" ht="12.75" customHeight="1">
      <c r="E1662" s="1083" t="str">
        <f t="shared" si="311"/>
        <v/>
      </c>
      <c r="J1662" s="1117" t="str">
        <f>IF(D1662="","-",#REF!-D1662)</f>
        <v>-</v>
      </c>
      <c r="L1662" s="1041" t="str">
        <f t="shared" si="303"/>
        <v/>
      </c>
      <c r="W1662" s="1046" t="str">
        <f t="shared" si="304"/>
        <v/>
      </c>
      <c r="X1662" s="1047"/>
      <c r="Y1662" s="1146" t="str">
        <f t="shared" si="305"/>
        <v/>
      </c>
      <c r="Z1662" s="1049" t="str">
        <f t="shared" si="306"/>
        <v/>
      </c>
      <c r="AA1662" s="1049" t="str">
        <f t="shared" si="307"/>
        <v/>
      </c>
      <c r="AB1662" s="1050" t="str">
        <f t="shared" si="308"/>
        <v/>
      </c>
      <c r="AD1662" s="1052" t="str">
        <f t="shared" si="309"/>
        <v/>
      </c>
      <c r="AE1662" s="1053" t="str">
        <f t="shared" si="310"/>
        <v/>
      </c>
    </row>
    <row r="1663" spans="5:31" ht="12.75" customHeight="1">
      <c r="E1663" s="1083" t="str">
        <f t="shared" si="311"/>
        <v/>
      </c>
      <c r="J1663" s="1117" t="str">
        <f>IF(D1663="","-",#REF!-D1663)</f>
        <v>-</v>
      </c>
      <c r="L1663" s="1041" t="str">
        <f t="shared" si="303"/>
        <v/>
      </c>
      <c r="W1663" s="1046" t="str">
        <f t="shared" si="304"/>
        <v/>
      </c>
      <c r="X1663" s="1047"/>
      <c r="Y1663" s="1146" t="str">
        <f t="shared" si="305"/>
        <v/>
      </c>
      <c r="Z1663" s="1049" t="str">
        <f t="shared" si="306"/>
        <v/>
      </c>
      <c r="AA1663" s="1049" t="str">
        <f t="shared" si="307"/>
        <v/>
      </c>
      <c r="AB1663" s="1050" t="str">
        <f t="shared" si="308"/>
        <v/>
      </c>
      <c r="AD1663" s="1052" t="str">
        <f t="shared" si="309"/>
        <v/>
      </c>
      <c r="AE1663" s="1053" t="str">
        <f t="shared" si="310"/>
        <v/>
      </c>
    </row>
    <row r="1664" spans="5:31" ht="12.75" customHeight="1">
      <c r="E1664" s="1083" t="str">
        <f t="shared" si="311"/>
        <v/>
      </c>
      <c r="J1664" s="1117" t="str">
        <f>IF(D1664="","-",#REF!-D1664)</f>
        <v>-</v>
      </c>
      <c r="L1664" s="1041" t="str">
        <f t="shared" si="303"/>
        <v/>
      </c>
      <c r="W1664" s="1046" t="str">
        <f t="shared" si="304"/>
        <v/>
      </c>
      <c r="X1664" s="1047"/>
      <c r="Y1664" s="1146" t="str">
        <f t="shared" si="305"/>
        <v/>
      </c>
      <c r="Z1664" s="1049" t="str">
        <f t="shared" si="306"/>
        <v/>
      </c>
      <c r="AA1664" s="1049" t="str">
        <f t="shared" si="307"/>
        <v/>
      </c>
      <c r="AB1664" s="1050" t="str">
        <f t="shared" si="308"/>
        <v/>
      </c>
      <c r="AD1664" s="1052" t="str">
        <f t="shared" si="309"/>
        <v/>
      </c>
      <c r="AE1664" s="1053" t="str">
        <f t="shared" si="310"/>
        <v/>
      </c>
    </row>
    <row r="1665" spans="5:31" ht="12.75" customHeight="1">
      <c r="E1665" s="1083" t="str">
        <f t="shared" si="311"/>
        <v/>
      </c>
      <c r="J1665" s="1117" t="str">
        <f>IF(D1665="","-",#REF!-D1665)</f>
        <v>-</v>
      </c>
      <c r="L1665" s="1041" t="str">
        <f t="shared" si="303"/>
        <v/>
      </c>
      <c r="W1665" s="1046" t="str">
        <f t="shared" si="304"/>
        <v/>
      </c>
      <c r="X1665" s="1047"/>
      <c r="Y1665" s="1146" t="str">
        <f t="shared" si="305"/>
        <v/>
      </c>
      <c r="Z1665" s="1049" t="str">
        <f t="shared" si="306"/>
        <v/>
      </c>
      <c r="AA1665" s="1049" t="str">
        <f t="shared" si="307"/>
        <v/>
      </c>
      <c r="AB1665" s="1050" t="str">
        <f t="shared" si="308"/>
        <v/>
      </c>
      <c r="AD1665" s="1052" t="str">
        <f t="shared" si="309"/>
        <v/>
      </c>
      <c r="AE1665" s="1053" t="str">
        <f t="shared" si="310"/>
        <v/>
      </c>
    </row>
    <row r="1666" spans="5:31" ht="12.75" customHeight="1">
      <c r="E1666" s="1083" t="str">
        <f t="shared" si="311"/>
        <v/>
      </c>
      <c r="J1666" s="1117" t="str">
        <f>IF(D1666="","-",#REF!-D1666)</f>
        <v>-</v>
      </c>
      <c r="L1666" s="1041" t="str">
        <f t="shared" si="303"/>
        <v/>
      </c>
      <c r="W1666" s="1046" t="str">
        <f t="shared" si="304"/>
        <v/>
      </c>
      <c r="X1666" s="1047"/>
      <c r="Y1666" s="1146" t="str">
        <f t="shared" si="305"/>
        <v/>
      </c>
      <c r="Z1666" s="1049" t="str">
        <f t="shared" si="306"/>
        <v/>
      </c>
      <c r="AA1666" s="1049" t="str">
        <f t="shared" si="307"/>
        <v/>
      </c>
      <c r="AB1666" s="1050" t="str">
        <f t="shared" si="308"/>
        <v/>
      </c>
      <c r="AD1666" s="1052" t="str">
        <f t="shared" si="309"/>
        <v/>
      </c>
      <c r="AE1666" s="1053" t="str">
        <f t="shared" si="310"/>
        <v/>
      </c>
    </row>
    <row r="1667" spans="5:31" ht="12.75" customHeight="1">
      <c r="E1667" s="1083" t="str">
        <f t="shared" si="311"/>
        <v/>
      </c>
      <c r="J1667" s="1117" t="str">
        <f>IF(D1667="","-",#REF!-D1667)</f>
        <v>-</v>
      </c>
      <c r="L1667" s="1041" t="str">
        <f t="shared" ref="L1667:L1730" si="312">IF(E1667="","",$Q$1+E1667)</f>
        <v/>
      </c>
      <c r="W1667" s="1046" t="str">
        <f t="shared" ref="W1667:W1730" si="313">IF($D1667="","",_xlfn.LET(_xlpm.gDate,D1667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667" s="1047"/>
      <c r="Y1667" s="1146" t="str">
        <f t="shared" ref="Y1667:Y1730" si="314">IFERROR(CHOOSE(X1667,"መስከረም","ጥቅምት","ህዳር  ","ታህሳስ ","ጥር ","የካቲት ","መጋቢት ","ሚይዚያ ","ግንቦት ","ሰኔ ","ሐምሌ ","ነሐሴ ","Pagume"),"")</f>
        <v/>
      </c>
      <c r="Z1667" s="1049" t="str">
        <f t="shared" ref="Z1667:Z1730" si="315">IF($K1667="","",_xlfn.LET(_xlpm.gDate,K1667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667" s="1049" t="str">
        <f t="shared" ref="AA1667:AA1730" si="316">IF($Z1667="","",TEXT($Z1667,"mm"))</f>
        <v/>
      </c>
      <c r="AB1667" s="1050" t="str">
        <f t="shared" ref="AB1667:AB1730" si="317">IFERROR(CHOOSE(AA1667,"መስከረም","ጥቅምት","ህዳር  ","ታህሳስ ","ጥር ","የካቲት ","መጋቢት ","ሚይዚያ ","ግንቦት ","ሰኔ ","ሐምሌ ","ነሐሴ ","Pagume"),"")</f>
        <v/>
      </c>
      <c r="AD1667" s="1052" t="str">
        <f t="shared" ref="AD1667:AD1730" si="318">IF($D1667="","",YEAR(D1667)&amp;"-W"&amp;WEEKNUM(D1667,2))</f>
        <v/>
      </c>
      <c r="AE1667" s="1053" t="str">
        <f t="shared" ref="AE1667:AE1730" si="319">IF($K1667="","",YEAR(K1667)&amp;"-W"&amp;WEEKNUM(K1667,2))</f>
        <v/>
      </c>
    </row>
    <row r="1668" spans="5:31" ht="12.75" customHeight="1">
      <c r="E1668" s="1083" t="str">
        <f t="shared" si="311"/>
        <v/>
      </c>
      <c r="J1668" s="1117" t="str">
        <f>IF(D1668="","-",#REF!-D1668)</f>
        <v>-</v>
      </c>
      <c r="L1668" s="1041" t="str">
        <f t="shared" si="312"/>
        <v/>
      </c>
      <c r="W1668" s="1046" t="str">
        <f t="shared" si="313"/>
        <v/>
      </c>
      <c r="X1668" s="1047"/>
      <c r="Y1668" s="1146" t="str">
        <f t="shared" si="314"/>
        <v/>
      </c>
      <c r="Z1668" s="1049" t="str">
        <f t="shared" si="315"/>
        <v/>
      </c>
      <c r="AA1668" s="1049" t="str">
        <f t="shared" si="316"/>
        <v/>
      </c>
      <c r="AB1668" s="1050" t="str">
        <f t="shared" si="317"/>
        <v/>
      </c>
      <c r="AD1668" s="1052" t="str">
        <f t="shared" si="318"/>
        <v/>
      </c>
      <c r="AE1668" s="1053" t="str">
        <f t="shared" si="319"/>
        <v/>
      </c>
    </row>
    <row r="1669" spans="5:31" ht="12.75" customHeight="1">
      <c r="E1669" s="1083" t="str">
        <f t="shared" si="311"/>
        <v/>
      </c>
      <c r="J1669" s="1117" t="str">
        <f>IF(D1669="","-",#REF!-D1669)</f>
        <v>-</v>
      </c>
      <c r="L1669" s="1041" t="str">
        <f t="shared" si="312"/>
        <v/>
      </c>
      <c r="W1669" s="1046" t="str">
        <f t="shared" si="313"/>
        <v/>
      </c>
      <c r="X1669" s="1047"/>
      <c r="Y1669" s="1146" t="str">
        <f t="shared" si="314"/>
        <v/>
      </c>
      <c r="Z1669" s="1049" t="str">
        <f t="shared" si="315"/>
        <v/>
      </c>
      <c r="AA1669" s="1049" t="str">
        <f t="shared" si="316"/>
        <v/>
      </c>
      <c r="AB1669" s="1050" t="str">
        <f t="shared" si="317"/>
        <v/>
      </c>
      <c r="AD1669" s="1052" t="str">
        <f t="shared" si="318"/>
        <v/>
      </c>
      <c r="AE1669" s="1053" t="str">
        <f t="shared" si="319"/>
        <v/>
      </c>
    </row>
    <row r="1670" spans="5:31" ht="12.75" customHeight="1">
      <c r="E1670" s="1083" t="str">
        <f t="shared" si="311"/>
        <v/>
      </c>
      <c r="J1670" s="1117" t="str">
        <f>IF(D1670="","-",#REF!-D1670)</f>
        <v>-</v>
      </c>
      <c r="L1670" s="1041" t="str">
        <f t="shared" si="312"/>
        <v/>
      </c>
      <c r="W1670" s="1046" t="str">
        <f t="shared" si="313"/>
        <v/>
      </c>
      <c r="X1670" s="1047"/>
      <c r="Y1670" s="1146" t="str">
        <f t="shared" si="314"/>
        <v/>
      </c>
      <c r="Z1670" s="1049" t="str">
        <f t="shared" si="315"/>
        <v/>
      </c>
      <c r="AA1670" s="1049" t="str">
        <f t="shared" si="316"/>
        <v/>
      </c>
      <c r="AB1670" s="1050" t="str">
        <f t="shared" si="317"/>
        <v/>
      </c>
      <c r="AD1670" s="1052" t="str">
        <f t="shared" si="318"/>
        <v/>
      </c>
      <c r="AE1670" s="1053" t="str">
        <f t="shared" si="319"/>
        <v/>
      </c>
    </row>
    <row r="1671" spans="5:31" ht="12.75" customHeight="1">
      <c r="E1671" s="1083" t="str">
        <f t="shared" si="311"/>
        <v/>
      </c>
      <c r="J1671" s="1117" t="str">
        <f>IF(D1671="","-",#REF!-D1671)</f>
        <v>-</v>
      </c>
      <c r="L1671" s="1041" t="str">
        <f t="shared" si="312"/>
        <v/>
      </c>
      <c r="W1671" s="1046" t="str">
        <f t="shared" si="313"/>
        <v/>
      </c>
      <c r="X1671" s="1047"/>
      <c r="Y1671" s="1146" t="str">
        <f t="shared" si="314"/>
        <v/>
      </c>
      <c r="Z1671" s="1049" t="str">
        <f t="shared" si="315"/>
        <v/>
      </c>
      <c r="AA1671" s="1049" t="str">
        <f t="shared" si="316"/>
        <v/>
      </c>
      <c r="AB1671" s="1050" t="str">
        <f t="shared" si="317"/>
        <v/>
      </c>
      <c r="AD1671" s="1052" t="str">
        <f t="shared" si="318"/>
        <v/>
      </c>
      <c r="AE1671" s="1053" t="str">
        <f t="shared" si="319"/>
        <v/>
      </c>
    </row>
    <row r="1672" spans="5:31" ht="12.75" customHeight="1">
      <c r="E1672" s="1083" t="str">
        <f t="shared" si="311"/>
        <v/>
      </c>
      <c r="J1672" s="1117" t="str">
        <f>IF(D1672="","-",#REF!-D1672)</f>
        <v>-</v>
      </c>
      <c r="L1672" s="1041" t="str">
        <f t="shared" si="312"/>
        <v/>
      </c>
      <c r="W1672" s="1046" t="str">
        <f t="shared" si="313"/>
        <v/>
      </c>
      <c r="X1672" s="1047"/>
      <c r="Y1672" s="1146" t="str">
        <f t="shared" si="314"/>
        <v/>
      </c>
      <c r="Z1672" s="1049" t="str">
        <f t="shared" si="315"/>
        <v/>
      </c>
      <c r="AA1672" s="1049" t="str">
        <f t="shared" si="316"/>
        <v/>
      </c>
      <c r="AB1672" s="1050" t="str">
        <f t="shared" si="317"/>
        <v/>
      </c>
      <c r="AD1672" s="1052" t="str">
        <f t="shared" si="318"/>
        <v/>
      </c>
      <c r="AE1672" s="1053" t="str">
        <f t="shared" si="319"/>
        <v/>
      </c>
    </row>
    <row r="1673" spans="5:31" ht="12.75" customHeight="1">
      <c r="E1673" s="1083" t="str">
        <f t="shared" si="311"/>
        <v/>
      </c>
      <c r="J1673" s="1117" t="str">
        <f>IF(D1673="","-",#REF!-D1673)</f>
        <v>-</v>
      </c>
      <c r="L1673" s="1041" t="str">
        <f t="shared" si="312"/>
        <v/>
      </c>
      <c r="W1673" s="1046" t="str">
        <f t="shared" si="313"/>
        <v/>
      </c>
      <c r="X1673" s="1047"/>
      <c r="Y1673" s="1146" t="str">
        <f t="shared" si="314"/>
        <v/>
      </c>
      <c r="Z1673" s="1049" t="str">
        <f t="shared" si="315"/>
        <v/>
      </c>
      <c r="AA1673" s="1049" t="str">
        <f t="shared" si="316"/>
        <v/>
      </c>
      <c r="AB1673" s="1050" t="str">
        <f t="shared" si="317"/>
        <v/>
      </c>
      <c r="AD1673" s="1052" t="str">
        <f t="shared" si="318"/>
        <v/>
      </c>
      <c r="AE1673" s="1053" t="str">
        <f t="shared" si="319"/>
        <v/>
      </c>
    </row>
    <row r="1674" spans="5:31" ht="12.75" customHeight="1">
      <c r="E1674" s="1083" t="str">
        <f t="shared" si="311"/>
        <v/>
      </c>
      <c r="J1674" s="1117" t="str">
        <f>IF(D1674="","-",#REF!-D1674)</f>
        <v>-</v>
      </c>
      <c r="L1674" s="1041" t="str">
        <f t="shared" si="312"/>
        <v/>
      </c>
      <c r="W1674" s="1046" t="str">
        <f t="shared" si="313"/>
        <v/>
      </c>
      <c r="X1674" s="1047"/>
      <c r="Y1674" s="1146" t="str">
        <f t="shared" si="314"/>
        <v/>
      </c>
      <c r="Z1674" s="1049" t="str">
        <f t="shared" si="315"/>
        <v/>
      </c>
      <c r="AA1674" s="1049" t="str">
        <f t="shared" si="316"/>
        <v/>
      </c>
      <c r="AB1674" s="1050" t="str">
        <f t="shared" si="317"/>
        <v/>
      </c>
      <c r="AD1674" s="1052" t="str">
        <f t="shared" si="318"/>
        <v/>
      </c>
      <c r="AE1674" s="1053" t="str">
        <f t="shared" si="319"/>
        <v/>
      </c>
    </row>
    <row r="1675" spans="5:31" ht="12.75" customHeight="1">
      <c r="E1675" s="1083" t="str">
        <f t="shared" si="311"/>
        <v/>
      </c>
      <c r="J1675" s="1117" t="str">
        <f>IF(D1675="","-",#REF!-D1675)</f>
        <v>-</v>
      </c>
      <c r="L1675" s="1041" t="str">
        <f t="shared" si="312"/>
        <v/>
      </c>
      <c r="W1675" s="1046" t="str">
        <f t="shared" si="313"/>
        <v/>
      </c>
      <c r="X1675" s="1047"/>
      <c r="Y1675" s="1146" t="str">
        <f t="shared" si="314"/>
        <v/>
      </c>
      <c r="Z1675" s="1049" t="str">
        <f t="shared" si="315"/>
        <v/>
      </c>
      <c r="AA1675" s="1049" t="str">
        <f t="shared" si="316"/>
        <v/>
      </c>
      <c r="AB1675" s="1050" t="str">
        <f t="shared" si="317"/>
        <v/>
      </c>
      <c r="AD1675" s="1052" t="str">
        <f t="shared" si="318"/>
        <v/>
      </c>
      <c r="AE1675" s="1053" t="str">
        <f t="shared" si="319"/>
        <v/>
      </c>
    </row>
    <row r="1676" spans="5:31" ht="12.75" customHeight="1">
      <c r="E1676" s="1083" t="str">
        <f t="shared" si="311"/>
        <v/>
      </c>
      <c r="J1676" s="1117" t="str">
        <f>IF(D1676="","-",#REF!-D1676)</f>
        <v>-</v>
      </c>
      <c r="L1676" s="1041" t="str">
        <f t="shared" si="312"/>
        <v/>
      </c>
      <c r="W1676" s="1046" t="str">
        <f t="shared" si="313"/>
        <v/>
      </c>
      <c r="X1676" s="1047"/>
      <c r="Y1676" s="1146" t="str">
        <f t="shared" si="314"/>
        <v/>
      </c>
      <c r="Z1676" s="1049" t="str">
        <f t="shared" si="315"/>
        <v/>
      </c>
      <c r="AA1676" s="1049" t="str">
        <f t="shared" si="316"/>
        <v/>
      </c>
      <c r="AB1676" s="1050" t="str">
        <f t="shared" si="317"/>
        <v/>
      </c>
      <c r="AD1676" s="1052" t="str">
        <f t="shared" si="318"/>
        <v/>
      </c>
      <c r="AE1676" s="1053" t="str">
        <f t="shared" si="319"/>
        <v/>
      </c>
    </row>
    <row r="1677" spans="5:31" ht="12.75" customHeight="1">
      <c r="E1677" s="1083" t="str">
        <f t="shared" si="311"/>
        <v/>
      </c>
      <c r="J1677" s="1117" t="str">
        <f>IF(D1677="","-",#REF!-D1677)</f>
        <v>-</v>
      </c>
      <c r="L1677" s="1041" t="str">
        <f t="shared" si="312"/>
        <v/>
      </c>
      <c r="W1677" s="1046" t="str">
        <f t="shared" si="313"/>
        <v/>
      </c>
      <c r="X1677" s="1047"/>
      <c r="Y1677" s="1146" t="str">
        <f t="shared" si="314"/>
        <v/>
      </c>
      <c r="Z1677" s="1049" t="str">
        <f t="shared" si="315"/>
        <v/>
      </c>
      <c r="AA1677" s="1049" t="str">
        <f t="shared" si="316"/>
        <v/>
      </c>
      <c r="AB1677" s="1050" t="str">
        <f t="shared" si="317"/>
        <v/>
      </c>
      <c r="AD1677" s="1052" t="str">
        <f t="shared" si="318"/>
        <v/>
      </c>
      <c r="AE1677" s="1053" t="str">
        <f t="shared" si="319"/>
        <v/>
      </c>
    </row>
    <row r="1678" spans="5:31" ht="12.75" customHeight="1">
      <c r="E1678" s="1083" t="str">
        <f t="shared" si="311"/>
        <v/>
      </c>
      <c r="J1678" s="1117" t="str">
        <f>IF(D1678="","-",#REF!-D1678)</f>
        <v>-</v>
      </c>
      <c r="L1678" s="1041" t="str">
        <f t="shared" si="312"/>
        <v/>
      </c>
      <c r="W1678" s="1046" t="str">
        <f t="shared" si="313"/>
        <v/>
      </c>
      <c r="X1678" s="1047"/>
      <c r="Y1678" s="1146" t="str">
        <f t="shared" si="314"/>
        <v/>
      </c>
      <c r="Z1678" s="1049" t="str">
        <f t="shared" si="315"/>
        <v/>
      </c>
      <c r="AA1678" s="1049" t="str">
        <f t="shared" si="316"/>
        <v/>
      </c>
      <c r="AB1678" s="1050" t="str">
        <f t="shared" si="317"/>
        <v/>
      </c>
      <c r="AD1678" s="1052" t="str">
        <f t="shared" si="318"/>
        <v/>
      </c>
      <c r="AE1678" s="1053" t="str">
        <f t="shared" si="319"/>
        <v/>
      </c>
    </row>
    <row r="1679" spans="5:31" ht="12.75" customHeight="1">
      <c r="E1679" s="1083" t="str">
        <f t="shared" si="311"/>
        <v/>
      </c>
      <c r="J1679" s="1117" t="str">
        <f>IF(D1679="","-",#REF!-D1679)</f>
        <v>-</v>
      </c>
      <c r="L1679" s="1041" t="str">
        <f t="shared" si="312"/>
        <v/>
      </c>
      <c r="W1679" s="1046" t="str">
        <f t="shared" si="313"/>
        <v/>
      </c>
      <c r="X1679" s="1047"/>
      <c r="Y1679" s="1146" t="str">
        <f t="shared" si="314"/>
        <v/>
      </c>
      <c r="Z1679" s="1049" t="str">
        <f t="shared" si="315"/>
        <v/>
      </c>
      <c r="AA1679" s="1049" t="str">
        <f t="shared" si="316"/>
        <v/>
      </c>
      <c r="AB1679" s="1050" t="str">
        <f t="shared" si="317"/>
        <v/>
      </c>
      <c r="AD1679" s="1052" t="str">
        <f t="shared" si="318"/>
        <v/>
      </c>
      <c r="AE1679" s="1053" t="str">
        <f t="shared" si="319"/>
        <v/>
      </c>
    </row>
    <row r="1680" spans="5:31" ht="12.75" customHeight="1">
      <c r="E1680" s="1083" t="str">
        <f t="shared" si="311"/>
        <v/>
      </c>
      <c r="J1680" s="1117" t="str">
        <f>IF(D1680="","-",#REF!-D1680)</f>
        <v>-</v>
      </c>
      <c r="L1680" s="1041" t="str">
        <f t="shared" si="312"/>
        <v/>
      </c>
      <c r="W1680" s="1046" t="str">
        <f t="shared" si="313"/>
        <v/>
      </c>
      <c r="X1680" s="1047"/>
      <c r="Y1680" s="1146" t="str">
        <f t="shared" si="314"/>
        <v/>
      </c>
      <c r="Z1680" s="1049" t="str">
        <f t="shared" si="315"/>
        <v/>
      </c>
      <c r="AA1680" s="1049" t="str">
        <f t="shared" si="316"/>
        <v/>
      </c>
      <c r="AB1680" s="1050" t="str">
        <f t="shared" si="317"/>
        <v/>
      </c>
      <c r="AD1680" s="1052" t="str">
        <f t="shared" si="318"/>
        <v/>
      </c>
      <c r="AE1680" s="1053" t="str">
        <f t="shared" si="319"/>
        <v/>
      </c>
    </row>
    <row r="1681" spans="5:31" ht="12.75" customHeight="1">
      <c r="E1681" s="1083" t="str">
        <f t="shared" si="311"/>
        <v/>
      </c>
      <c r="J1681" s="1117" t="str">
        <f>IF(D1681="","-",#REF!-D1681)</f>
        <v>-</v>
      </c>
      <c r="L1681" s="1041" t="str">
        <f t="shared" si="312"/>
        <v/>
      </c>
      <c r="W1681" s="1046" t="str">
        <f t="shared" si="313"/>
        <v/>
      </c>
      <c r="X1681" s="1047"/>
      <c r="Y1681" s="1146" t="str">
        <f t="shared" si="314"/>
        <v/>
      </c>
      <c r="Z1681" s="1049" t="str">
        <f t="shared" si="315"/>
        <v/>
      </c>
      <c r="AA1681" s="1049" t="str">
        <f t="shared" si="316"/>
        <v/>
      </c>
      <c r="AB1681" s="1050" t="str">
        <f t="shared" si="317"/>
        <v/>
      </c>
      <c r="AD1681" s="1052" t="str">
        <f t="shared" si="318"/>
        <v/>
      </c>
      <c r="AE1681" s="1053" t="str">
        <f t="shared" si="319"/>
        <v/>
      </c>
    </row>
    <row r="1682" spans="5:31" ht="12.75" customHeight="1">
      <c r="E1682" s="1083" t="str">
        <f t="shared" si="311"/>
        <v/>
      </c>
      <c r="J1682" s="1117" t="str">
        <f>IF(D1682="","-",#REF!-D1682)</f>
        <v>-</v>
      </c>
      <c r="L1682" s="1041" t="str">
        <f t="shared" si="312"/>
        <v/>
      </c>
      <c r="W1682" s="1046" t="str">
        <f t="shared" si="313"/>
        <v/>
      </c>
      <c r="X1682" s="1047"/>
      <c r="Y1682" s="1146" t="str">
        <f t="shared" si="314"/>
        <v/>
      </c>
      <c r="Z1682" s="1049" t="str">
        <f t="shared" si="315"/>
        <v/>
      </c>
      <c r="AA1682" s="1049" t="str">
        <f t="shared" si="316"/>
        <v/>
      </c>
      <c r="AB1682" s="1050" t="str">
        <f t="shared" si="317"/>
        <v/>
      </c>
      <c r="AD1682" s="1052" t="str">
        <f t="shared" si="318"/>
        <v/>
      </c>
      <c r="AE1682" s="1053" t="str">
        <f t="shared" si="319"/>
        <v/>
      </c>
    </row>
    <row r="1683" spans="5:31" ht="12.75" customHeight="1">
      <c r="E1683" s="1083" t="str">
        <f t="shared" si="311"/>
        <v/>
      </c>
      <c r="J1683" s="1117" t="str">
        <f>IF(D1683="","-",#REF!-D1683)</f>
        <v>-</v>
      </c>
      <c r="L1683" s="1041" t="str">
        <f t="shared" si="312"/>
        <v/>
      </c>
      <c r="W1683" s="1046" t="str">
        <f t="shared" si="313"/>
        <v/>
      </c>
      <c r="X1683" s="1047"/>
      <c r="Y1683" s="1146" t="str">
        <f t="shared" si="314"/>
        <v/>
      </c>
      <c r="Z1683" s="1049" t="str">
        <f t="shared" si="315"/>
        <v/>
      </c>
      <c r="AA1683" s="1049" t="str">
        <f t="shared" si="316"/>
        <v/>
      </c>
      <c r="AB1683" s="1050" t="str">
        <f t="shared" si="317"/>
        <v/>
      </c>
      <c r="AD1683" s="1052" t="str">
        <f t="shared" si="318"/>
        <v/>
      </c>
      <c r="AE1683" s="1053" t="str">
        <f t="shared" si="319"/>
        <v/>
      </c>
    </row>
    <row r="1684" spans="5:31" ht="12.75" customHeight="1">
      <c r="E1684" s="1083" t="str">
        <f t="shared" si="311"/>
        <v/>
      </c>
      <c r="J1684" s="1117" t="str">
        <f>IF(D1684="","-",#REF!-D1684)</f>
        <v>-</v>
      </c>
      <c r="L1684" s="1041" t="str">
        <f t="shared" si="312"/>
        <v/>
      </c>
      <c r="W1684" s="1046" t="str">
        <f t="shared" si="313"/>
        <v/>
      </c>
      <c r="X1684" s="1047"/>
      <c r="Y1684" s="1146" t="str">
        <f t="shared" si="314"/>
        <v/>
      </c>
      <c r="Z1684" s="1049" t="str">
        <f t="shared" si="315"/>
        <v/>
      </c>
      <c r="AA1684" s="1049" t="str">
        <f t="shared" si="316"/>
        <v/>
      </c>
      <c r="AB1684" s="1050" t="str">
        <f t="shared" si="317"/>
        <v/>
      </c>
      <c r="AD1684" s="1052" t="str">
        <f t="shared" si="318"/>
        <v/>
      </c>
      <c r="AE1684" s="1053" t="str">
        <f t="shared" si="319"/>
        <v/>
      </c>
    </row>
    <row r="1685" spans="5:31" ht="12.75" customHeight="1">
      <c r="E1685" s="1083" t="str">
        <f t="shared" si="311"/>
        <v/>
      </c>
      <c r="J1685" s="1117" t="str">
        <f>IF(D1685="","-",#REF!-D1685)</f>
        <v>-</v>
      </c>
      <c r="L1685" s="1041" t="str">
        <f t="shared" si="312"/>
        <v/>
      </c>
      <c r="W1685" s="1046" t="str">
        <f t="shared" si="313"/>
        <v/>
      </c>
      <c r="X1685" s="1047"/>
      <c r="Y1685" s="1146" t="str">
        <f t="shared" si="314"/>
        <v/>
      </c>
      <c r="Z1685" s="1049" t="str">
        <f t="shared" si="315"/>
        <v/>
      </c>
      <c r="AA1685" s="1049" t="str">
        <f t="shared" si="316"/>
        <v/>
      </c>
      <c r="AB1685" s="1050" t="str">
        <f t="shared" si="317"/>
        <v/>
      </c>
      <c r="AD1685" s="1052" t="str">
        <f t="shared" si="318"/>
        <v/>
      </c>
      <c r="AE1685" s="1053" t="str">
        <f t="shared" si="319"/>
        <v/>
      </c>
    </row>
    <row r="1686" spans="5:31" ht="12.75" customHeight="1">
      <c r="E1686" s="1083" t="str">
        <f t="shared" si="311"/>
        <v/>
      </c>
      <c r="J1686" s="1117" t="str">
        <f>IF(D1686="","-",#REF!-D1686)</f>
        <v>-</v>
      </c>
      <c r="L1686" s="1041" t="str">
        <f t="shared" si="312"/>
        <v/>
      </c>
      <c r="W1686" s="1046" t="str">
        <f t="shared" si="313"/>
        <v/>
      </c>
      <c r="X1686" s="1047"/>
      <c r="Y1686" s="1146" t="str">
        <f t="shared" si="314"/>
        <v/>
      </c>
      <c r="Z1686" s="1049" t="str">
        <f t="shared" si="315"/>
        <v/>
      </c>
      <c r="AA1686" s="1049" t="str">
        <f t="shared" si="316"/>
        <v/>
      </c>
      <c r="AB1686" s="1050" t="str">
        <f t="shared" si="317"/>
        <v/>
      </c>
      <c r="AD1686" s="1052" t="str">
        <f t="shared" si="318"/>
        <v/>
      </c>
      <c r="AE1686" s="1053" t="str">
        <f t="shared" si="319"/>
        <v/>
      </c>
    </row>
    <row r="1687" spans="5:31" ht="12.75" customHeight="1">
      <c r="E1687" s="1083" t="str">
        <f t="shared" si="311"/>
        <v/>
      </c>
      <c r="J1687" s="1117" t="str">
        <f>IF(D1687="","-",#REF!-D1687)</f>
        <v>-</v>
      </c>
      <c r="L1687" s="1041" t="str">
        <f t="shared" si="312"/>
        <v/>
      </c>
      <c r="W1687" s="1046" t="str">
        <f t="shared" si="313"/>
        <v/>
      </c>
      <c r="X1687" s="1047"/>
      <c r="Y1687" s="1146" t="str">
        <f t="shared" si="314"/>
        <v/>
      </c>
      <c r="Z1687" s="1049" t="str">
        <f t="shared" si="315"/>
        <v/>
      </c>
      <c r="AA1687" s="1049" t="str">
        <f t="shared" si="316"/>
        <v/>
      </c>
      <c r="AB1687" s="1050" t="str">
        <f t="shared" si="317"/>
        <v/>
      </c>
      <c r="AD1687" s="1052" t="str">
        <f t="shared" si="318"/>
        <v/>
      </c>
      <c r="AE1687" s="1053" t="str">
        <f t="shared" si="319"/>
        <v/>
      </c>
    </row>
    <row r="1688" spans="5:31" ht="12.75" customHeight="1">
      <c r="E1688" s="1083" t="str">
        <f t="shared" si="311"/>
        <v/>
      </c>
      <c r="J1688" s="1117" t="str">
        <f>IF(D1688="","-",#REF!-D1688)</f>
        <v>-</v>
      </c>
      <c r="L1688" s="1041" t="str">
        <f t="shared" si="312"/>
        <v/>
      </c>
      <c r="W1688" s="1046" t="str">
        <f t="shared" si="313"/>
        <v/>
      </c>
      <c r="X1688" s="1047"/>
      <c r="Y1688" s="1146" t="str">
        <f t="shared" si="314"/>
        <v/>
      </c>
      <c r="Z1688" s="1049" t="str">
        <f t="shared" si="315"/>
        <v/>
      </c>
      <c r="AA1688" s="1049" t="str">
        <f t="shared" si="316"/>
        <v/>
      </c>
      <c r="AB1688" s="1050" t="str">
        <f t="shared" si="317"/>
        <v/>
      </c>
      <c r="AD1688" s="1052" t="str">
        <f t="shared" si="318"/>
        <v/>
      </c>
      <c r="AE1688" s="1053" t="str">
        <f t="shared" si="319"/>
        <v/>
      </c>
    </row>
    <row r="1689" spans="5:31" ht="12.75" customHeight="1">
      <c r="E1689" s="1083" t="str">
        <f t="shared" si="311"/>
        <v/>
      </c>
      <c r="J1689" s="1117" t="str">
        <f>IF(D1689="","-",#REF!-D1689)</f>
        <v>-</v>
      </c>
      <c r="L1689" s="1041" t="str">
        <f t="shared" si="312"/>
        <v/>
      </c>
      <c r="W1689" s="1046" t="str">
        <f t="shared" si="313"/>
        <v/>
      </c>
      <c r="X1689" s="1047"/>
      <c r="Y1689" s="1146" t="str">
        <f t="shared" si="314"/>
        <v/>
      </c>
      <c r="Z1689" s="1049" t="str">
        <f t="shared" si="315"/>
        <v/>
      </c>
      <c r="AA1689" s="1049" t="str">
        <f t="shared" si="316"/>
        <v/>
      </c>
      <c r="AB1689" s="1050" t="str">
        <f t="shared" si="317"/>
        <v/>
      </c>
      <c r="AD1689" s="1052" t="str">
        <f t="shared" si="318"/>
        <v/>
      </c>
      <c r="AE1689" s="1053" t="str">
        <f t="shared" si="319"/>
        <v/>
      </c>
    </row>
    <row r="1690" spans="5:31" ht="12.75" customHeight="1">
      <c r="E1690" s="1083" t="str">
        <f t="shared" si="311"/>
        <v/>
      </c>
      <c r="J1690" s="1117" t="str">
        <f>IF(D1690="","-",#REF!-D1690)</f>
        <v>-</v>
      </c>
      <c r="L1690" s="1041" t="str">
        <f t="shared" si="312"/>
        <v/>
      </c>
      <c r="W1690" s="1046" t="str">
        <f t="shared" si="313"/>
        <v/>
      </c>
      <c r="X1690" s="1047"/>
      <c r="Y1690" s="1146" t="str">
        <f t="shared" si="314"/>
        <v/>
      </c>
      <c r="Z1690" s="1049" t="str">
        <f t="shared" si="315"/>
        <v/>
      </c>
      <c r="AA1690" s="1049" t="str">
        <f t="shared" si="316"/>
        <v/>
      </c>
      <c r="AB1690" s="1050" t="str">
        <f t="shared" si="317"/>
        <v/>
      </c>
      <c r="AD1690" s="1052" t="str">
        <f t="shared" si="318"/>
        <v/>
      </c>
      <c r="AE1690" s="1053" t="str">
        <f t="shared" si="319"/>
        <v/>
      </c>
    </row>
    <row r="1691" spans="5:31" ht="12.75" customHeight="1">
      <c r="E1691" s="1083" t="str">
        <f t="shared" si="311"/>
        <v/>
      </c>
      <c r="J1691" s="1117" t="str">
        <f>IF(D1691="","-",#REF!-D1691)</f>
        <v>-</v>
      </c>
      <c r="L1691" s="1041" t="str">
        <f t="shared" si="312"/>
        <v/>
      </c>
      <c r="W1691" s="1046" t="str">
        <f t="shared" si="313"/>
        <v/>
      </c>
      <c r="X1691" s="1047"/>
      <c r="Y1691" s="1146" t="str">
        <f t="shared" si="314"/>
        <v/>
      </c>
      <c r="Z1691" s="1049" t="str">
        <f t="shared" si="315"/>
        <v/>
      </c>
      <c r="AA1691" s="1049" t="str">
        <f t="shared" si="316"/>
        <v/>
      </c>
      <c r="AB1691" s="1050" t="str">
        <f t="shared" si="317"/>
        <v/>
      </c>
      <c r="AD1691" s="1052" t="str">
        <f t="shared" si="318"/>
        <v/>
      </c>
      <c r="AE1691" s="1053" t="str">
        <f t="shared" si="319"/>
        <v/>
      </c>
    </row>
    <row r="1692" spans="5:31" ht="12.75" customHeight="1">
      <c r="E1692" s="1083" t="str">
        <f t="shared" si="311"/>
        <v/>
      </c>
      <c r="J1692" s="1117" t="str">
        <f>IF(D1692="","-",#REF!-D1692)</f>
        <v>-</v>
      </c>
      <c r="L1692" s="1041" t="str">
        <f t="shared" si="312"/>
        <v/>
      </c>
      <c r="W1692" s="1046" t="str">
        <f t="shared" si="313"/>
        <v/>
      </c>
      <c r="X1692" s="1047"/>
      <c r="Y1692" s="1146" t="str">
        <f t="shared" si="314"/>
        <v/>
      </c>
      <c r="Z1692" s="1049" t="str">
        <f t="shared" si="315"/>
        <v/>
      </c>
      <c r="AA1692" s="1049" t="str">
        <f t="shared" si="316"/>
        <v/>
      </c>
      <c r="AB1692" s="1050" t="str">
        <f t="shared" si="317"/>
        <v/>
      </c>
      <c r="AD1692" s="1052" t="str">
        <f t="shared" si="318"/>
        <v/>
      </c>
      <c r="AE1692" s="1053" t="str">
        <f t="shared" si="319"/>
        <v/>
      </c>
    </row>
    <row r="1693" spans="5:31" ht="12.75" customHeight="1">
      <c r="E1693" s="1083" t="str">
        <f t="shared" si="311"/>
        <v/>
      </c>
      <c r="J1693" s="1117" t="str">
        <f>IF(D1693="","-",#REF!-D1693)</f>
        <v>-</v>
      </c>
      <c r="L1693" s="1041" t="str">
        <f t="shared" si="312"/>
        <v/>
      </c>
      <c r="W1693" s="1046" t="str">
        <f t="shared" si="313"/>
        <v/>
      </c>
      <c r="X1693" s="1047"/>
      <c r="Y1693" s="1146" t="str">
        <f t="shared" si="314"/>
        <v/>
      </c>
      <c r="Z1693" s="1049" t="str">
        <f t="shared" si="315"/>
        <v/>
      </c>
      <c r="AA1693" s="1049" t="str">
        <f t="shared" si="316"/>
        <v/>
      </c>
      <c r="AB1693" s="1050" t="str">
        <f t="shared" si="317"/>
        <v/>
      </c>
      <c r="AD1693" s="1052" t="str">
        <f t="shared" si="318"/>
        <v/>
      </c>
      <c r="AE1693" s="1053" t="str">
        <f t="shared" si="319"/>
        <v/>
      </c>
    </row>
    <row r="1694" spans="5:31" ht="12.75" customHeight="1">
      <c r="E1694" s="1083" t="str">
        <f t="shared" si="311"/>
        <v/>
      </c>
      <c r="J1694" s="1117" t="str">
        <f>IF(D1694="","-",#REF!-D1694)</f>
        <v>-</v>
      </c>
      <c r="L1694" s="1041" t="str">
        <f t="shared" si="312"/>
        <v/>
      </c>
      <c r="W1694" s="1046" t="str">
        <f t="shared" si="313"/>
        <v/>
      </c>
      <c r="X1694" s="1047"/>
      <c r="Y1694" s="1146" t="str">
        <f t="shared" si="314"/>
        <v/>
      </c>
      <c r="Z1694" s="1049" t="str">
        <f t="shared" si="315"/>
        <v/>
      </c>
      <c r="AA1694" s="1049" t="str">
        <f t="shared" si="316"/>
        <v/>
      </c>
      <c r="AB1694" s="1050" t="str">
        <f t="shared" si="317"/>
        <v/>
      </c>
      <c r="AD1694" s="1052" t="str">
        <f t="shared" si="318"/>
        <v/>
      </c>
      <c r="AE1694" s="1053" t="str">
        <f t="shared" si="319"/>
        <v/>
      </c>
    </row>
    <row r="1695" spans="5:31" ht="12.75" customHeight="1">
      <c r="E1695" s="1083" t="str">
        <f t="shared" si="311"/>
        <v/>
      </c>
      <c r="J1695" s="1117" t="str">
        <f>IF(D1695="","-",#REF!-D1695)</f>
        <v>-</v>
      </c>
      <c r="L1695" s="1041" t="str">
        <f t="shared" si="312"/>
        <v/>
      </c>
      <c r="W1695" s="1046" t="str">
        <f t="shared" si="313"/>
        <v/>
      </c>
      <c r="X1695" s="1047"/>
      <c r="Y1695" s="1146" t="str">
        <f t="shared" si="314"/>
        <v/>
      </c>
      <c r="Z1695" s="1049" t="str">
        <f t="shared" si="315"/>
        <v/>
      </c>
      <c r="AA1695" s="1049" t="str">
        <f t="shared" si="316"/>
        <v/>
      </c>
      <c r="AB1695" s="1050" t="str">
        <f t="shared" si="317"/>
        <v/>
      </c>
      <c r="AD1695" s="1052" t="str">
        <f t="shared" si="318"/>
        <v/>
      </c>
      <c r="AE1695" s="1053" t="str">
        <f t="shared" si="319"/>
        <v/>
      </c>
    </row>
    <row r="1696" spans="5:31" ht="12.75" customHeight="1">
      <c r="E1696" s="1083" t="str">
        <f t="shared" si="311"/>
        <v/>
      </c>
      <c r="J1696" s="1117" t="str">
        <f>IF(D1696="","-",#REF!-D1696)</f>
        <v>-</v>
      </c>
      <c r="L1696" s="1041" t="str">
        <f t="shared" si="312"/>
        <v/>
      </c>
      <c r="W1696" s="1046" t="str">
        <f t="shared" si="313"/>
        <v/>
      </c>
      <c r="X1696" s="1047"/>
      <c r="Y1696" s="1146" t="str">
        <f t="shared" si="314"/>
        <v/>
      </c>
      <c r="Z1696" s="1049" t="str">
        <f t="shared" si="315"/>
        <v/>
      </c>
      <c r="AA1696" s="1049" t="str">
        <f t="shared" si="316"/>
        <v/>
      </c>
      <c r="AB1696" s="1050" t="str">
        <f t="shared" si="317"/>
        <v/>
      </c>
      <c r="AD1696" s="1052" t="str">
        <f t="shared" si="318"/>
        <v/>
      </c>
      <c r="AE1696" s="1053" t="str">
        <f t="shared" si="319"/>
        <v/>
      </c>
    </row>
    <row r="1697" spans="5:31" ht="12.75" customHeight="1">
      <c r="E1697" s="1083" t="str">
        <f t="shared" si="311"/>
        <v/>
      </c>
      <c r="J1697" s="1117" t="str">
        <f>IF(D1697="","-",#REF!-D1697)</f>
        <v>-</v>
      </c>
      <c r="L1697" s="1041" t="str">
        <f t="shared" si="312"/>
        <v/>
      </c>
      <c r="W1697" s="1046" t="str">
        <f t="shared" si="313"/>
        <v/>
      </c>
      <c r="X1697" s="1047"/>
      <c r="Y1697" s="1146" t="str">
        <f t="shared" si="314"/>
        <v/>
      </c>
      <c r="Z1697" s="1049" t="str">
        <f t="shared" si="315"/>
        <v/>
      </c>
      <c r="AA1697" s="1049" t="str">
        <f t="shared" si="316"/>
        <v/>
      </c>
      <c r="AB1697" s="1050" t="str">
        <f t="shared" si="317"/>
        <v/>
      </c>
      <c r="AD1697" s="1052" t="str">
        <f t="shared" si="318"/>
        <v/>
      </c>
      <c r="AE1697" s="1053" t="str">
        <f t="shared" si="319"/>
        <v/>
      </c>
    </row>
    <row r="1698" spans="5:31" ht="12.75" customHeight="1">
      <c r="E1698" s="1083" t="str">
        <f t="shared" si="311"/>
        <v/>
      </c>
      <c r="J1698" s="1117" t="str">
        <f>IF(D1698="","-",#REF!-D1698)</f>
        <v>-</v>
      </c>
      <c r="L1698" s="1041" t="str">
        <f t="shared" si="312"/>
        <v/>
      </c>
      <c r="W1698" s="1046" t="str">
        <f t="shared" si="313"/>
        <v/>
      </c>
      <c r="X1698" s="1047"/>
      <c r="Y1698" s="1146" t="str">
        <f t="shared" si="314"/>
        <v/>
      </c>
      <c r="Z1698" s="1049" t="str">
        <f t="shared" si="315"/>
        <v/>
      </c>
      <c r="AA1698" s="1049" t="str">
        <f t="shared" si="316"/>
        <v/>
      </c>
      <c r="AB1698" s="1050" t="str">
        <f t="shared" si="317"/>
        <v/>
      </c>
      <c r="AD1698" s="1052" t="str">
        <f t="shared" si="318"/>
        <v/>
      </c>
      <c r="AE1698" s="1053" t="str">
        <f t="shared" si="319"/>
        <v/>
      </c>
    </row>
    <row r="1699" spans="5:31" ht="12.75" customHeight="1">
      <c r="E1699" s="1083" t="str">
        <f t="shared" si="311"/>
        <v/>
      </c>
      <c r="J1699" s="1117" t="str">
        <f>IF(D1699="","-",#REF!-D1699)</f>
        <v>-</v>
      </c>
      <c r="L1699" s="1041" t="str">
        <f t="shared" si="312"/>
        <v/>
      </c>
      <c r="W1699" s="1046" t="str">
        <f t="shared" si="313"/>
        <v/>
      </c>
      <c r="X1699" s="1047"/>
      <c r="Y1699" s="1146" t="str">
        <f t="shared" si="314"/>
        <v/>
      </c>
      <c r="Z1699" s="1049" t="str">
        <f t="shared" si="315"/>
        <v/>
      </c>
      <c r="AA1699" s="1049" t="str">
        <f t="shared" si="316"/>
        <v/>
      </c>
      <c r="AB1699" s="1050" t="str">
        <f t="shared" si="317"/>
        <v/>
      </c>
      <c r="AD1699" s="1052" t="str">
        <f t="shared" si="318"/>
        <v/>
      </c>
      <c r="AE1699" s="1053" t="str">
        <f t="shared" si="319"/>
        <v/>
      </c>
    </row>
    <row r="1700" spans="5:31" ht="12.75" customHeight="1">
      <c r="E1700" s="1083" t="str">
        <f t="shared" si="311"/>
        <v/>
      </c>
      <c r="J1700" s="1117" t="str">
        <f>IF(D1700="","-",#REF!-D1700)</f>
        <v>-</v>
      </c>
      <c r="L1700" s="1041" t="str">
        <f t="shared" si="312"/>
        <v/>
      </c>
      <c r="W1700" s="1046" t="str">
        <f t="shared" si="313"/>
        <v/>
      </c>
      <c r="X1700" s="1047"/>
      <c r="Y1700" s="1146" t="str">
        <f t="shared" si="314"/>
        <v/>
      </c>
      <c r="Z1700" s="1049" t="str">
        <f t="shared" si="315"/>
        <v/>
      </c>
      <c r="AA1700" s="1049" t="str">
        <f t="shared" si="316"/>
        <v/>
      </c>
      <c r="AB1700" s="1050" t="str">
        <f t="shared" si="317"/>
        <v/>
      </c>
      <c r="AD1700" s="1052" t="str">
        <f t="shared" si="318"/>
        <v/>
      </c>
      <c r="AE1700" s="1053" t="str">
        <f t="shared" si="319"/>
        <v/>
      </c>
    </row>
    <row r="1701" spans="5:31" ht="12.75" customHeight="1">
      <c r="E1701" s="1083" t="str">
        <f t="shared" ref="E1701:E1764" si="320">IF(D1701="","",IF(F1701="paid",0,I1701-J1701))</f>
        <v/>
      </c>
      <c r="J1701" s="1117" t="str">
        <f>IF(D1701="","-",#REF!-D1701)</f>
        <v>-</v>
      </c>
      <c r="L1701" s="1041" t="str">
        <f t="shared" si="312"/>
        <v/>
      </c>
      <c r="W1701" s="1046" t="str">
        <f t="shared" si="313"/>
        <v/>
      </c>
      <c r="X1701" s="1047"/>
      <c r="Y1701" s="1146" t="str">
        <f t="shared" si="314"/>
        <v/>
      </c>
      <c r="Z1701" s="1049" t="str">
        <f t="shared" si="315"/>
        <v/>
      </c>
      <c r="AA1701" s="1049" t="str">
        <f t="shared" si="316"/>
        <v/>
      </c>
      <c r="AB1701" s="1050" t="str">
        <f t="shared" si="317"/>
        <v/>
      </c>
      <c r="AD1701" s="1052" t="str">
        <f t="shared" si="318"/>
        <v/>
      </c>
      <c r="AE1701" s="1053" t="str">
        <f t="shared" si="319"/>
        <v/>
      </c>
    </row>
    <row r="1702" spans="5:31" ht="12.75" customHeight="1">
      <c r="E1702" s="1083" t="str">
        <f t="shared" si="320"/>
        <v/>
      </c>
      <c r="J1702" s="1117" t="str">
        <f>IF(D1702="","-",#REF!-D1702)</f>
        <v>-</v>
      </c>
      <c r="L1702" s="1041" t="str">
        <f t="shared" si="312"/>
        <v/>
      </c>
      <c r="W1702" s="1046" t="str">
        <f t="shared" si="313"/>
        <v/>
      </c>
      <c r="X1702" s="1047"/>
      <c r="Y1702" s="1146" t="str">
        <f t="shared" si="314"/>
        <v/>
      </c>
      <c r="Z1702" s="1049" t="str">
        <f t="shared" si="315"/>
        <v/>
      </c>
      <c r="AA1702" s="1049" t="str">
        <f t="shared" si="316"/>
        <v/>
      </c>
      <c r="AB1702" s="1050" t="str">
        <f t="shared" si="317"/>
        <v/>
      </c>
      <c r="AD1702" s="1052" t="str">
        <f t="shared" si="318"/>
        <v/>
      </c>
      <c r="AE1702" s="1053" t="str">
        <f t="shared" si="319"/>
        <v/>
      </c>
    </row>
    <row r="1703" spans="5:31" ht="12.75" customHeight="1">
      <c r="E1703" s="1083" t="str">
        <f t="shared" si="320"/>
        <v/>
      </c>
      <c r="J1703" s="1117" t="str">
        <f>IF(D1703="","-",#REF!-D1703)</f>
        <v>-</v>
      </c>
      <c r="L1703" s="1041" t="str">
        <f t="shared" si="312"/>
        <v/>
      </c>
      <c r="W1703" s="1046" t="str">
        <f t="shared" si="313"/>
        <v/>
      </c>
      <c r="X1703" s="1047"/>
      <c r="Y1703" s="1146" t="str">
        <f t="shared" si="314"/>
        <v/>
      </c>
      <c r="Z1703" s="1049" t="str">
        <f t="shared" si="315"/>
        <v/>
      </c>
      <c r="AA1703" s="1049" t="str">
        <f t="shared" si="316"/>
        <v/>
      </c>
      <c r="AB1703" s="1050" t="str">
        <f t="shared" si="317"/>
        <v/>
      </c>
      <c r="AD1703" s="1052" t="str">
        <f t="shared" si="318"/>
        <v/>
      </c>
      <c r="AE1703" s="1053" t="str">
        <f t="shared" si="319"/>
        <v/>
      </c>
    </row>
    <row r="1704" spans="5:31" ht="12.75" customHeight="1">
      <c r="E1704" s="1083" t="str">
        <f t="shared" si="320"/>
        <v/>
      </c>
      <c r="J1704" s="1117" t="str">
        <f>IF(D1704="","-",#REF!-D1704)</f>
        <v>-</v>
      </c>
      <c r="L1704" s="1041" t="str">
        <f t="shared" si="312"/>
        <v/>
      </c>
      <c r="W1704" s="1046" t="str">
        <f t="shared" si="313"/>
        <v/>
      </c>
      <c r="X1704" s="1047"/>
      <c r="Y1704" s="1146" t="str">
        <f t="shared" si="314"/>
        <v/>
      </c>
      <c r="Z1704" s="1049" t="str">
        <f t="shared" si="315"/>
        <v/>
      </c>
      <c r="AA1704" s="1049" t="str">
        <f t="shared" si="316"/>
        <v/>
      </c>
      <c r="AB1704" s="1050" t="str">
        <f t="shared" si="317"/>
        <v/>
      </c>
      <c r="AD1704" s="1052" t="str">
        <f t="shared" si="318"/>
        <v/>
      </c>
      <c r="AE1704" s="1053" t="str">
        <f t="shared" si="319"/>
        <v/>
      </c>
    </row>
    <row r="1705" spans="5:31" ht="12.75" customHeight="1">
      <c r="E1705" s="1083" t="str">
        <f t="shared" si="320"/>
        <v/>
      </c>
      <c r="J1705" s="1117" t="str">
        <f>IF(D1705="","-",#REF!-D1705)</f>
        <v>-</v>
      </c>
      <c r="L1705" s="1041" t="str">
        <f t="shared" si="312"/>
        <v/>
      </c>
      <c r="W1705" s="1046" t="str">
        <f t="shared" si="313"/>
        <v/>
      </c>
      <c r="X1705" s="1047"/>
      <c r="Y1705" s="1146" t="str">
        <f t="shared" si="314"/>
        <v/>
      </c>
      <c r="Z1705" s="1049" t="str">
        <f t="shared" si="315"/>
        <v/>
      </c>
      <c r="AA1705" s="1049" t="str">
        <f t="shared" si="316"/>
        <v/>
      </c>
      <c r="AB1705" s="1050" t="str">
        <f t="shared" si="317"/>
        <v/>
      </c>
      <c r="AD1705" s="1052" t="str">
        <f t="shared" si="318"/>
        <v/>
      </c>
      <c r="AE1705" s="1053" t="str">
        <f t="shared" si="319"/>
        <v/>
      </c>
    </row>
    <row r="1706" spans="5:31" ht="12.75" customHeight="1">
      <c r="E1706" s="1083" t="str">
        <f t="shared" si="320"/>
        <v/>
      </c>
      <c r="J1706" s="1117" t="str">
        <f>IF(D1706="","-",#REF!-D1706)</f>
        <v>-</v>
      </c>
      <c r="L1706" s="1041" t="str">
        <f t="shared" si="312"/>
        <v/>
      </c>
      <c r="W1706" s="1046" t="str">
        <f t="shared" si="313"/>
        <v/>
      </c>
      <c r="X1706" s="1047"/>
      <c r="Y1706" s="1146" t="str">
        <f t="shared" si="314"/>
        <v/>
      </c>
      <c r="Z1706" s="1049" t="str">
        <f t="shared" si="315"/>
        <v/>
      </c>
      <c r="AA1706" s="1049" t="str">
        <f t="shared" si="316"/>
        <v/>
      </c>
      <c r="AB1706" s="1050" t="str">
        <f t="shared" si="317"/>
        <v/>
      </c>
      <c r="AD1706" s="1052" t="str">
        <f t="shared" si="318"/>
        <v/>
      </c>
      <c r="AE1706" s="1053" t="str">
        <f t="shared" si="319"/>
        <v/>
      </c>
    </row>
    <row r="1707" spans="5:31" ht="12.75" customHeight="1">
      <c r="E1707" s="1083" t="str">
        <f t="shared" si="320"/>
        <v/>
      </c>
      <c r="J1707" s="1117" t="str">
        <f>IF(D1707="","-",#REF!-D1707)</f>
        <v>-</v>
      </c>
      <c r="L1707" s="1041" t="str">
        <f t="shared" si="312"/>
        <v/>
      </c>
      <c r="W1707" s="1046" t="str">
        <f t="shared" si="313"/>
        <v/>
      </c>
      <c r="X1707" s="1047"/>
      <c r="Y1707" s="1146" t="str">
        <f t="shared" si="314"/>
        <v/>
      </c>
      <c r="Z1707" s="1049" t="str">
        <f t="shared" si="315"/>
        <v/>
      </c>
      <c r="AA1707" s="1049" t="str">
        <f t="shared" si="316"/>
        <v/>
      </c>
      <c r="AB1707" s="1050" t="str">
        <f t="shared" si="317"/>
        <v/>
      </c>
      <c r="AD1707" s="1052" t="str">
        <f t="shared" si="318"/>
        <v/>
      </c>
      <c r="AE1707" s="1053" t="str">
        <f t="shared" si="319"/>
        <v/>
      </c>
    </row>
    <row r="1708" spans="5:31" ht="12.75" customHeight="1">
      <c r="E1708" s="1083" t="str">
        <f t="shared" si="320"/>
        <v/>
      </c>
      <c r="J1708" s="1117" t="str">
        <f>IF(D1708="","-",#REF!-D1708)</f>
        <v>-</v>
      </c>
      <c r="L1708" s="1041" t="str">
        <f t="shared" si="312"/>
        <v/>
      </c>
      <c r="W1708" s="1046" t="str">
        <f t="shared" si="313"/>
        <v/>
      </c>
      <c r="X1708" s="1047"/>
      <c r="Y1708" s="1146" t="str">
        <f t="shared" si="314"/>
        <v/>
      </c>
      <c r="Z1708" s="1049" t="str">
        <f t="shared" si="315"/>
        <v/>
      </c>
      <c r="AA1708" s="1049" t="str">
        <f t="shared" si="316"/>
        <v/>
      </c>
      <c r="AB1708" s="1050" t="str">
        <f t="shared" si="317"/>
        <v/>
      </c>
      <c r="AD1708" s="1052" t="str">
        <f t="shared" si="318"/>
        <v/>
      </c>
      <c r="AE1708" s="1053" t="str">
        <f t="shared" si="319"/>
        <v/>
      </c>
    </row>
    <row r="1709" spans="5:31" ht="12.75" customHeight="1">
      <c r="E1709" s="1083" t="str">
        <f t="shared" si="320"/>
        <v/>
      </c>
      <c r="J1709" s="1117" t="str">
        <f>IF(D1709="","-",#REF!-D1709)</f>
        <v>-</v>
      </c>
      <c r="L1709" s="1041" t="str">
        <f t="shared" si="312"/>
        <v/>
      </c>
      <c r="W1709" s="1046" t="str">
        <f t="shared" si="313"/>
        <v/>
      </c>
      <c r="X1709" s="1047"/>
      <c r="Y1709" s="1146" t="str">
        <f t="shared" si="314"/>
        <v/>
      </c>
      <c r="Z1709" s="1049" t="str">
        <f t="shared" si="315"/>
        <v/>
      </c>
      <c r="AA1709" s="1049" t="str">
        <f t="shared" si="316"/>
        <v/>
      </c>
      <c r="AB1709" s="1050" t="str">
        <f t="shared" si="317"/>
        <v/>
      </c>
      <c r="AD1709" s="1052" t="str">
        <f t="shared" si="318"/>
        <v/>
      </c>
      <c r="AE1709" s="1053" t="str">
        <f t="shared" si="319"/>
        <v/>
      </c>
    </row>
    <row r="1710" spans="5:31" ht="12.75" customHeight="1">
      <c r="E1710" s="1083" t="str">
        <f t="shared" si="320"/>
        <v/>
      </c>
      <c r="J1710" s="1117" t="str">
        <f>IF(D1710="","-",#REF!-D1710)</f>
        <v>-</v>
      </c>
      <c r="L1710" s="1041" t="str">
        <f t="shared" si="312"/>
        <v/>
      </c>
      <c r="W1710" s="1046" t="str">
        <f t="shared" si="313"/>
        <v/>
      </c>
      <c r="X1710" s="1047"/>
      <c r="Y1710" s="1146" t="str">
        <f t="shared" si="314"/>
        <v/>
      </c>
      <c r="Z1710" s="1049" t="str">
        <f t="shared" si="315"/>
        <v/>
      </c>
      <c r="AA1710" s="1049" t="str">
        <f t="shared" si="316"/>
        <v/>
      </c>
      <c r="AB1710" s="1050" t="str">
        <f t="shared" si="317"/>
        <v/>
      </c>
      <c r="AD1710" s="1052" t="str">
        <f t="shared" si="318"/>
        <v/>
      </c>
      <c r="AE1710" s="1053" t="str">
        <f t="shared" si="319"/>
        <v/>
      </c>
    </row>
    <row r="1711" spans="5:31" ht="12.75" customHeight="1">
      <c r="E1711" s="1083" t="str">
        <f t="shared" si="320"/>
        <v/>
      </c>
      <c r="J1711" s="1117" t="str">
        <f>IF(D1711="","-",#REF!-D1711)</f>
        <v>-</v>
      </c>
      <c r="L1711" s="1041" t="str">
        <f t="shared" si="312"/>
        <v/>
      </c>
      <c r="W1711" s="1046" t="str">
        <f t="shared" si="313"/>
        <v/>
      </c>
      <c r="X1711" s="1047"/>
      <c r="Y1711" s="1146" t="str">
        <f t="shared" si="314"/>
        <v/>
      </c>
      <c r="Z1711" s="1049" t="str">
        <f t="shared" si="315"/>
        <v/>
      </c>
      <c r="AA1711" s="1049" t="str">
        <f t="shared" si="316"/>
        <v/>
      </c>
      <c r="AB1711" s="1050" t="str">
        <f t="shared" si="317"/>
        <v/>
      </c>
      <c r="AD1711" s="1052" t="str">
        <f t="shared" si="318"/>
        <v/>
      </c>
      <c r="AE1711" s="1053" t="str">
        <f t="shared" si="319"/>
        <v/>
      </c>
    </row>
    <row r="1712" spans="5:31" ht="12.75" customHeight="1">
      <c r="E1712" s="1083" t="str">
        <f t="shared" si="320"/>
        <v/>
      </c>
      <c r="J1712" s="1117" t="str">
        <f>IF(D1712="","-",#REF!-D1712)</f>
        <v>-</v>
      </c>
      <c r="L1712" s="1041" t="str">
        <f t="shared" si="312"/>
        <v/>
      </c>
      <c r="W1712" s="1046" t="str">
        <f t="shared" si="313"/>
        <v/>
      </c>
      <c r="X1712" s="1047"/>
      <c r="Y1712" s="1146" t="str">
        <f t="shared" si="314"/>
        <v/>
      </c>
      <c r="Z1712" s="1049" t="str">
        <f t="shared" si="315"/>
        <v/>
      </c>
      <c r="AA1712" s="1049" t="str">
        <f t="shared" si="316"/>
        <v/>
      </c>
      <c r="AB1712" s="1050" t="str">
        <f t="shared" si="317"/>
        <v/>
      </c>
      <c r="AD1712" s="1052" t="str">
        <f t="shared" si="318"/>
        <v/>
      </c>
      <c r="AE1712" s="1053" t="str">
        <f t="shared" si="319"/>
        <v/>
      </c>
    </row>
    <row r="1713" spans="5:31" ht="12.75" customHeight="1">
      <c r="E1713" s="1083" t="str">
        <f t="shared" si="320"/>
        <v/>
      </c>
      <c r="J1713" s="1117" t="str">
        <f>IF(D1713="","-",#REF!-D1713)</f>
        <v>-</v>
      </c>
      <c r="L1713" s="1041" t="str">
        <f t="shared" si="312"/>
        <v/>
      </c>
      <c r="W1713" s="1046" t="str">
        <f t="shared" si="313"/>
        <v/>
      </c>
      <c r="X1713" s="1047"/>
      <c r="Y1713" s="1146" t="str">
        <f t="shared" si="314"/>
        <v/>
      </c>
      <c r="Z1713" s="1049" t="str">
        <f t="shared" si="315"/>
        <v/>
      </c>
      <c r="AA1713" s="1049" t="str">
        <f t="shared" si="316"/>
        <v/>
      </c>
      <c r="AB1713" s="1050" t="str">
        <f t="shared" si="317"/>
        <v/>
      </c>
      <c r="AD1713" s="1052" t="str">
        <f t="shared" si="318"/>
        <v/>
      </c>
      <c r="AE1713" s="1053" t="str">
        <f t="shared" si="319"/>
        <v/>
      </c>
    </row>
    <row r="1714" spans="5:31" ht="12.75" customHeight="1">
      <c r="E1714" s="1083" t="str">
        <f t="shared" si="320"/>
        <v/>
      </c>
      <c r="J1714" s="1117" t="str">
        <f>IF(D1714="","-",#REF!-D1714)</f>
        <v>-</v>
      </c>
      <c r="L1714" s="1041" t="str">
        <f t="shared" si="312"/>
        <v/>
      </c>
      <c r="W1714" s="1046" t="str">
        <f t="shared" si="313"/>
        <v/>
      </c>
      <c r="X1714" s="1047"/>
      <c r="Y1714" s="1146" t="str">
        <f t="shared" si="314"/>
        <v/>
      </c>
      <c r="Z1714" s="1049" t="str">
        <f t="shared" si="315"/>
        <v/>
      </c>
      <c r="AA1714" s="1049" t="str">
        <f t="shared" si="316"/>
        <v/>
      </c>
      <c r="AB1714" s="1050" t="str">
        <f t="shared" si="317"/>
        <v/>
      </c>
      <c r="AD1714" s="1052" t="str">
        <f t="shared" si="318"/>
        <v/>
      </c>
      <c r="AE1714" s="1053" t="str">
        <f t="shared" si="319"/>
        <v/>
      </c>
    </row>
    <row r="1715" spans="5:31" ht="12.75" customHeight="1">
      <c r="E1715" s="1083" t="str">
        <f t="shared" si="320"/>
        <v/>
      </c>
      <c r="J1715" s="1117" t="str">
        <f>IF(D1715="","-",#REF!-D1715)</f>
        <v>-</v>
      </c>
      <c r="L1715" s="1041" t="str">
        <f t="shared" si="312"/>
        <v/>
      </c>
      <c r="W1715" s="1046" t="str">
        <f t="shared" si="313"/>
        <v/>
      </c>
      <c r="X1715" s="1047"/>
      <c r="Y1715" s="1146" t="str">
        <f t="shared" si="314"/>
        <v/>
      </c>
      <c r="Z1715" s="1049" t="str">
        <f t="shared" si="315"/>
        <v/>
      </c>
      <c r="AA1715" s="1049" t="str">
        <f t="shared" si="316"/>
        <v/>
      </c>
      <c r="AB1715" s="1050" t="str">
        <f t="shared" si="317"/>
        <v/>
      </c>
      <c r="AD1715" s="1052" t="str">
        <f t="shared" si="318"/>
        <v/>
      </c>
      <c r="AE1715" s="1053" t="str">
        <f t="shared" si="319"/>
        <v/>
      </c>
    </row>
    <row r="1716" spans="5:31" ht="12.75" customHeight="1">
      <c r="E1716" s="1083" t="str">
        <f t="shared" si="320"/>
        <v/>
      </c>
      <c r="J1716" s="1117" t="str">
        <f>IF(D1716="","-",#REF!-D1716)</f>
        <v>-</v>
      </c>
      <c r="L1716" s="1041" t="str">
        <f t="shared" si="312"/>
        <v/>
      </c>
      <c r="W1716" s="1046" t="str">
        <f t="shared" si="313"/>
        <v/>
      </c>
      <c r="X1716" s="1047"/>
      <c r="Y1716" s="1146" t="str">
        <f t="shared" si="314"/>
        <v/>
      </c>
      <c r="Z1716" s="1049" t="str">
        <f t="shared" si="315"/>
        <v/>
      </c>
      <c r="AA1716" s="1049" t="str">
        <f t="shared" si="316"/>
        <v/>
      </c>
      <c r="AB1716" s="1050" t="str">
        <f t="shared" si="317"/>
        <v/>
      </c>
      <c r="AD1716" s="1052" t="str">
        <f t="shared" si="318"/>
        <v/>
      </c>
      <c r="AE1716" s="1053" t="str">
        <f t="shared" si="319"/>
        <v/>
      </c>
    </row>
    <row r="1717" spans="5:31" ht="12.75" customHeight="1">
      <c r="E1717" s="1083" t="str">
        <f t="shared" si="320"/>
        <v/>
      </c>
      <c r="J1717" s="1117" t="str">
        <f>IF(D1717="","-",#REF!-D1717)</f>
        <v>-</v>
      </c>
      <c r="L1717" s="1041" t="str">
        <f t="shared" si="312"/>
        <v/>
      </c>
      <c r="W1717" s="1046" t="str">
        <f t="shared" si="313"/>
        <v/>
      </c>
      <c r="X1717" s="1047"/>
      <c r="Y1717" s="1146" t="str">
        <f t="shared" si="314"/>
        <v/>
      </c>
      <c r="Z1717" s="1049" t="str">
        <f t="shared" si="315"/>
        <v/>
      </c>
      <c r="AA1717" s="1049" t="str">
        <f t="shared" si="316"/>
        <v/>
      </c>
      <c r="AB1717" s="1050" t="str">
        <f t="shared" si="317"/>
        <v/>
      </c>
      <c r="AD1717" s="1052" t="str">
        <f t="shared" si="318"/>
        <v/>
      </c>
      <c r="AE1717" s="1053" t="str">
        <f t="shared" si="319"/>
        <v/>
      </c>
    </row>
    <row r="1718" spans="5:31" ht="12.75" customHeight="1">
      <c r="E1718" s="1083" t="str">
        <f t="shared" si="320"/>
        <v/>
      </c>
      <c r="J1718" s="1117" t="str">
        <f>IF(D1718="","-",#REF!-D1718)</f>
        <v>-</v>
      </c>
      <c r="L1718" s="1041" t="str">
        <f t="shared" si="312"/>
        <v/>
      </c>
      <c r="W1718" s="1046" t="str">
        <f t="shared" si="313"/>
        <v/>
      </c>
      <c r="X1718" s="1047"/>
      <c r="Y1718" s="1146" t="str">
        <f t="shared" si="314"/>
        <v/>
      </c>
      <c r="Z1718" s="1049" t="str">
        <f t="shared" si="315"/>
        <v/>
      </c>
      <c r="AA1718" s="1049" t="str">
        <f t="shared" si="316"/>
        <v/>
      </c>
      <c r="AB1718" s="1050" t="str">
        <f t="shared" si="317"/>
        <v/>
      </c>
      <c r="AD1718" s="1052" t="str">
        <f t="shared" si="318"/>
        <v/>
      </c>
      <c r="AE1718" s="1053" t="str">
        <f t="shared" si="319"/>
        <v/>
      </c>
    </row>
    <row r="1719" spans="5:31" ht="12.75" customHeight="1">
      <c r="E1719" s="1083" t="str">
        <f t="shared" si="320"/>
        <v/>
      </c>
      <c r="J1719" s="1117" t="str">
        <f>IF(D1719="","-",#REF!-D1719)</f>
        <v>-</v>
      </c>
      <c r="L1719" s="1041" t="str">
        <f t="shared" si="312"/>
        <v/>
      </c>
      <c r="W1719" s="1046" t="str">
        <f t="shared" si="313"/>
        <v/>
      </c>
      <c r="X1719" s="1047"/>
      <c r="Y1719" s="1146" t="str">
        <f t="shared" si="314"/>
        <v/>
      </c>
      <c r="Z1719" s="1049" t="str">
        <f t="shared" si="315"/>
        <v/>
      </c>
      <c r="AA1719" s="1049" t="str">
        <f t="shared" si="316"/>
        <v/>
      </c>
      <c r="AB1719" s="1050" t="str">
        <f t="shared" si="317"/>
        <v/>
      </c>
      <c r="AD1719" s="1052" t="str">
        <f t="shared" si="318"/>
        <v/>
      </c>
      <c r="AE1719" s="1053" t="str">
        <f t="shared" si="319"/>
        <v/>
      </c>
    </row>
    <row r="1720" spans="5:31" ht="12.75" customHeight="1">
      <c r="E1720" s="1083" t="str">
        <f t="shared" si="320"/>
        <v/>
      </c>
      <c r="J1720" s="1117" t="str">
        <f>IF(D1720="","-",#REF!-D1720)</f>
        <v>-</v>
      </c>
      <c r="L1720" s="1041" t="str">
        <f t="shared" si="312"/>
        <v/>
      </c>
      <c r="W1720" s="1046" t="str">
        <f t="shared" si="313"/>
        <v/>
      </c>
      <c r="X1720" s="1047"/>
      <c r="Y1720" s="1146" t="str">
        <f t="shared" si="314"/>
        <v/>
      </c>
      <c r="Z1720" s="1049" t="str">
        <f t="shared" si="315"/>
        <v/>
      </c>
      <c r="AA1720" s="1049" t="str">
        <f t="shared" si="316"/>
        <v/>
      </c>
      <c r="AB1720" s="1050" t="str">
        <f t="shared" si="317"/>
        <v/>
      </c>
      <c r="AD1720" s="1052" t="str">
        <f t="shared" si="318"/>
        <v/>
      </c>
      <c r="AE1720" s="1053" t="str">
        <f t="shared" si="319"/>
        <v/>
      </c>
    </row>
    <row r="1721" spans="5:31" ht="12.75" customHeight="1">
      <c r="E1721" s="1083" t="str">
        <f t="shared" si="320"/>
        <v/>
      </c>
      <c r="J1721" s="1117" t="str">
        <f>IF(D1721="","-",#REF!-D1721)</f>
        <v>-</v>
      </c>
      <c r="L1721" s="1041" t="str">
        <f t="shared" si="312"/>
        <v/>
      </c>
      <c r="W1721" s="1046" t="str">
        <f t="shared" si="313"/>
        <v/>
      </c>
      <c r="X1721" s="1047"/>
      <c r="Y1721" s="1146" t="str">
        <f t="shared" si="314"/>
        <v/>
      </c>
      <c r="Z1721" s="1049" t="str">
        <f t="shared" si="315"/>
        <v/>
      </c>
      <c r="AA1721" s="1049" t="str">
        <f t="shared" si="316"/>
        <v/>
      </c>
      <c r="AB1721" s="1050" t="str">
        <f t="shared" si="317"/>
        <v/>
      </c>
      <c r="AD1721" s="1052" t="str">
        <f t="shared" si="318"/>
        <v/>
      </c>
      <c r="AE1721" s="1053" t="str">
        <f t="shared" si="319"/>
        <v/>
      </c>
    </row>
    <row r="1722" spans="5:31" ht="12.75" customHeight="1">
      <c r="E1722" s="1083" t="str">
        <f t="shared" si="320"/>
        <v/>
      </c>
      <c r="J1722" s="1117" t="str">
        <f>IF(D1722="","-",#REF!-D1722)</f>
        <v>-</v>
      </c>
      <c r="L1722" s="1041" t="str">
        <f t="shared" si="312"/>
        <v/>
      </c>
      <c r="W1722" s="1046" t="str">
        <f t="shared" si="313"/>
        <v/>
      </c>
      <c r="X1722" s="1047"/>
      <c r="Y1722" s="1146" t="str">
        <f t="shared" si="314"/>
        <v/>
      </c>
      <c r="Z1722" s="1049" t="str">
        <f t="shared" si="315"/>
        <v/>
      </c>
      <c r="AA1722" s="1049" t="str">
        <f t="shared" si="316"/>
        <v/>
      </c>
      <c r="AB1722" s="1050" t="str">
        <f t="shared" si="317"/>
        <v/>
      </c>
      <c r="AD1722" s="1052" t="str">
        <f t="shared" si="318"/>
        <v/>
      </c>
      <c r="AE1722" s="1053" t="str">
        <f t="shared" si="319"/>
        <v/>
      </c>
    </row>
    <row r="1723" spans="5:31" ht="12.75" customHeight="1">
      <c r="E1723" s="1083" t="str">
        <f t="shared" si="320"/>
        <v/>
      </c>
      <c r="J1723" s="1117" t="str">
        <f>IF(D1723="","-",#REF!-D1723)</f>
        <v>-</v>
      </c>
      <c r="L1723" s="1041" t="str">
        <f t="shared" si="312"/>
        <v/>
      </c>
      <c r="W1723" s="1046" t="str">
        <f t="shared" si="313"/>
        <v/>
      </c>
      <c r="X1723" s="1047"/>
      <c r="Y1723" s="1146" t="str">
        <f t="shared" si="314"/>
        <v/>
      </c>
      <c r="Z1723" s="1049" t="str">
        <f t="shared" si="315"/>
        <v/>
      </c>
      <c r="AA1723" s="1049" t="str">
        <f t="shared" si="316"/>
        <v/>
      </c>
      <c r="AB1723" s="1050" t="str">
        <f t="shared" si="317"/>
        <v/>
      </c>
      <c r="AD1723" s="1052" t="str">
        <f t="shared" si="318"/>
        <v/>
      </c>
      <c r="AE1723" s="1053" t="str">
        <f t="shared" si="319"/>
        <v/>
      </c>
    </row>
    <row r="1724" spans="5:31" ht="12.75" customHeight="1">
      <c r="E1724" s="1083" t="str">
        <f t="shared" si="320"/>
        <v/>
      </c>
      <c r="J1724" s="1117" t="str">
        <f>IF(D1724="","-",#REF!-D1724)</f>
        <v>-</v>
      </c>
      <c r="L1724" s="1041" t="str">
        <f t="shared" si="312"/>
        <v/>
      </c>
      <c r="W1724" s="1046" t="str">
        <f t="shared" si="313"/>
        <v/>
      </c>
      <c r="X1724" s="1047"/>
      <c r="Y1724" s="1146" t="str">
        <f t="shared" si="314"/>
        <v/>
      </c>
      <c r="Z1724" s="1049" t="str">
        <f t="shared" si="315"/>
        <v/>
      </c>
      <c r="AA1724" s="1049" t="str">
        <f t="shared" si="316"/>
        <v/>
      </c>
      <c r="AB1724" s="1050" t="str">
        <f t="shared" si="317"/>
        <v/>
      </c>
      <c r="AD1724" s="1052" t="str">
        <f t="shared" si="318"/>
        <v/>
      </c>
      <c r="AE1724" s="1053" t="str">
        <f t="shared" si="319"/>
        <v/>
      </c>
    </row>
    <row r="1725" spans="5:31" ht="12.75" customHeight="1">
      <c r="E1725" s="1083" t="str">
        <f t="shared" si="320"/>
        <v/>
      </c>
      <c r="J1725" s="1117" t="str">
        <f>IF(D1725="","-",#REF!-D1725)</f>
        <v>-</v>
      </c>
      <c r="L1725" s="1041" t="str">
        <f t="shared" si="312"/>
        <v/>
      </c>
      <c r="W1725" s="1046" t="str">
        <f t="shared" si="313"/>
        <v/>
      </c>
      <c r="X1725" s="1047"/>
      <c r="Y1725" s="1146" t="str">
        <f t="shared" si="314"/>
        <v/>
      </c>
      <c r="Z1725" s="1049" t="str">
        <f t="shared" si="315"/>
        <v/>
      </c>
      <c r="AA1725" s="1049" t="str">
        <f t="shared" si="316"/>
        <v/>
      </c>
      <c r="AB1725" s="1050" t="str">
        <f t="shared" si="317"/>
        <v/>
      </c>
      <c r="AD1725" s="1052" t="str">
        <f t="shared" si="318"/>
        <v/>
      </c>
      <c r="AE1725" s="1053" t="str">
        <f t="shared" si="319"/>
        <v/>
      </c>
    </row>
    <row r="1726" spans="5:31" ht="12.75" customHeight="1">
      <c r="E1726" s="1083" t="str">
        <f t="shared" si="320"/>
        <v/>
      </c>
      <c r="J1726" s="1117" t="str">
        <f>IF(D1726="","-",#REF!-D1726)</f>
        <v>-</v>
      </c>
      <c r="L1726" s="1041" t="str">
        <f t="shared" si="312"/>
        <v/>
      </c>
      <c r="W1726" s="1046" t="str">
        <f t="shared" si="313"/>
        <v/>
      </c>
      <c r="X1726" s="1047"/>
      <c r="Y1726" s="1146" t="str">
        <f t="shared" si="314"/>
        <v/>
      </c>
      <c r="Z1726" s="1049" t="str">
        <f t="shared" si="315"/>
        <v/>
      </c>
      <c r="AA1726" s="1049" t="str">
        <f t="shared" si="316"/>
        <v/>
      </c>
      <c r="AB1726" s="1050" t="str">
        <f t="shared" si="317"/>
        <v/>
      </c>
      <c r="AD1726" s="1052" t="str">
        <f t="shared" si="318"/>
        <v/>
      </c>
      <c r="AE1726" s="1053" t="str">
        <f t="shared" si="319"/>
        <v/>
      </c>
    </row>
    <row r="1727" spans="5:31" ht="12.75" customHeight="1">
      <c r="E1727" s="1083" t="str">
        <f t="shared" si="320"/>
        <v/>
      </c>
      <c r="J1727" s="1117" t="str">
        <f>IF(D1727="","-",#REF!-D1727)</f>
        <v>-</v>
      </c>
      <c r="L1727" s="1041" t="str">
        <f t="shared" si="312"/>
        <v/>
      </c>
      <c r="W1727" s="1046" t="str">
        <f t="shared" si="313"/>
        <v/>
      </c>
      <c r="X1727" s="1047"/>
      <c r="Y1727" s="1146" t="str">
        <f t="shared" si="314"/>
        <v/>
      </c>
      <c r="Z1727" s="1049" t="str">
        <f t="shared" si="315"/>
        <v/>
      </c>
      <c r="AA1727" s="1049" t="str">
        <f t="shared" si="316"/>
        <v/>
      </c>
      <c r="AB1727" s="1050" t="str">
        <f t="shared" si="317"/>
        <v/>
      </c>
      <c r="AD1727" s="1052" t="str">
        <f t="shared" si="318"/>
        <v/>
      </c>
      <c r="AE1727" s="1053" t="str">
        <f t="shared" si="319"/>
        <v/>
      </c>
    </row>
    <row r="1728" spans="5:31" ht="12.75" customHeight="1">
      <c r="E1728" s="1083" t="str">
        <f t="shared" si="320"/>
        <v/>
      </c>
      <c r="J1728" s="1117" t="str">
        <f>IF(D1728="","-",#REF!-D1728)</f>
        <v>-</v>
      </c>
      <c r="L1728" s="1041" t="str">
        <f t="shared" si="312"/>
        <v/>
      </c>
      <c r="W1728" s="1046" t="str">
        <f t="shared" si="313"/>
        <v/>
      </c>
      <c r="X1728" s="1047"/>
      <c r="Y1728" s="1146" t="str">
        <f t="shared" si="314"/>
        <v/>
      </c>
      <c r="Z1728" s="1049" t="str">
        <f t="shared" si="315"/>
        <v/>
      </c>
      <c r="AA1728" s="1049" t="str">
        <f t="shared" si="316"/>
        <v/>
      </c>
      <c r="AB1728" s="1050" t="str">
        <f t="shared" si="317"/>
        <v/>
      </c>
      <c r="AD1728" s="1052" t="str">
        <f t="shared" si="318"/>
        <v/>
      </c>
      <c r="AE1728" s="1053" t="str">
        <f t="shared" si="319"/>
        <v/>
      </c>
    </row>
    <row r="1729" spans="5:31" ht="12.75" customHeight="1">
      <c r="E1729" s="1083" t="str">
        <f t="shared" si="320"/>
        <v/>
      </c>
      <c r="J1729" s="1117" t="str">
        <f>IF(D1729="","-",#REF!-D1729)</f>
        <v>-</v>
      </c>
      <c r="L1729" s="1041" t="str">
        <f t="shared" si="312"/>
        <v/>
      </c>
      <c r="W1729" s="1046" t="str">
        <f t="shared" si="313"/>
        <v/>
      </c>
      <c r="X1729" s="1047"/>
      <c r="Y1729" s="1146" t="str">
        <f t="shared" si="314"/>
        <v/>
      </c>
      <c r="Z1729" s="1049" t="str">
        <f t="shared" si="315"/>
        <v/>
      </c>
      <c r="AA1729" s="1049" t="str">
        <f t="shared" si="316"/>
        <v/>
      </c>
      <c r="AB1729" s="1050" t="str">
        <f t="shared" si="317"/>
        <v/>
      </c>
      <c r="AD1729" s="1052" t="str">
        <f t="shared" si="318"/>
        <v/>
      </c>
      <c r="AE1729" s="1053" t="str">
        <f t="shared" si="319"/>
        <v/>
      </c>
    </row>
    <row r="1730" spans="5:31" ht="12.75" customHeight="1">
      <c r="E1730" s="1083" t="str">
        <f t="shared" si="320"/>
        <v/>
      </c>
      <c r="J1730" s="1117" t="str">
        <f>IF(D1730="","-",#REF!-D1730)</f>
        <v>-</v>
      </c>
      <c r="L1730" s="1041" t="str">
        <f t="shared" si="312"/>
        <v/>
      </c>
      <c r="W1730" s="1046" t="str">
        <f t="shared" si="313"/>
        <v/>
      </c>
      <c r="X1730" s="1047"/>
      <c r="Y1730" s="1146" t="str">
        <f t="shared" si="314"/>
        <v/>
      </c>
      <c r="Z1730" s="1049" t="str">
        <f t="shared" si="315"/>
        <v/>
      </c>
      <c r="AA1730" s="1049" t="str">
        <f t="shared" si="316"/>
        <v/>
      </c>
      <c r="AB1730" s="1050" t="str">
        <f t="shared" si="317"/>
        <v/>
      </c>
      <c r="AD1730" s="1052" t="str">
        <f t="shared" si="318"/>
        <v/>
      </c>
      <c r="AE1730" s="1053" t="str">
        <f t="shared" si="319"/>
        <v/>
      </c>
    </row>
    <row r="1731" spans="5:31" ht="12.75" customHeight="1">
      <c r="E1731" s="1083" t="str">
        <f t="shared" si="320"/>
        <v/>
      </c>
      <c r="J1731" s="1117" t="str">
        <f>IF(D1731="","-",#REF!-D1731)</f>
        <v>-</v>
      </c>
      <c r="L1731" s="1041" t="str">
        <f t="shared" ref="L1731:L1794" si="321">IF(E1731="","",$Q$1+E1731)</f>
        <v/>
      </c>
      <c r="W1731" s="1046" t="str">
        <f t="shared" ref="W1731:W1794" si="322">IF($D1731="","",_xlfn.LET(_xlpm.gDate,D1731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731" s="1047"/>
      <c r="Y1731" s="1146" t="str">
        <f t="shared" ref="Y1731:Y1794" si="323">IFERROR(CHOOSE(X1731,"መስከረም","ጥቅምት","ህዳር  ","ታህሳስ ","ጥር ","የካቲት ","መጋቢት ","ሚይዚያ ","ግንቦት ","ሰኔ ","ሐምሌ ","ነሐሴ ","Pagume"),"")</f>
        <v/>
      </c>
      <c r="Z1731" s="1049" t="str">
        <f t="shared" ref="Z1731:Z1794" si="324">IF($K1731="","",_xlfn.LET(_xlpm.gDate,K1731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731" s="1049" t="str">
        <f t="shared" ref="AA1731:AA1792" si="325">IF($Z1731="","",TEXT($Z1731,"mm"))</f>
        <v/>
      </c>
      <c r="AB1731" s="1050" t="str">
        <f t="shared" ref="AB1731:AB1794" si="326">IFERROR(CHOOSE(AA1731,"መስከረም","ጥቅምት","ህዳር  ","ታህሳስ ","ጥር ","የካቲት ","መጋቢት ","ሚይዚያ ","ግንቦት ","ሰኔ ","ሐምሌ ","ነሐሴ ","Pagume"),"")</f>
        <v/>
      </c>
      <c r="AD1731" s="1052" t="str">
        <f t="shared" ref="AD1731:AD1794" si="327">IF($D1731="","",YEAR(D1731)&amp;"-W"&amp;WEEKNUM(D1731,2))</f>
        <v/>
      </c>
      <c r="AE1731" s="1053" t="str">
        <f t="shared" ref="AE1731:AE1794" si="328">IF($K1731="","",YEAR(K1731)&amp;"-W"&amp;WEEKNUM(K1731,2))</f>
        <v/>
      </c>
    </row>
    <row r="1732" spans="5:31" ht="12.75" customHeight="1">
      <c r="E1732" s="1083" t="str">
        <f t="shared" si="320"/>
        <v/>
      </c>
      <c r="J1732" s="1117" t="str">
        <f>IF(D1732="","-",#REF!-D1732)</f>
        <v>-</v>
      </c>
      <c r="L1732" s="1041" t="str">
        <f t="shared" si="321"/>
        <v/>
      </c>
      <c r="W1732" s="1046" t="str">
        <f t="shared" si="322"/>
        <v/>
      </c>
      <c r="X1732" s="1047"/>
      <c r="Y1732" s="1146" t="str">
        <f t="shared" si="323"/>
        <v/>
      </c>
      <c r="Z1732" s="1049" t="str">
        <f t="shared" si="324"/>
        <v/>
      </c>
      <c r="AA1732" s="1049" t="str">
        <f t="shared" si="325"/>
        <v/>
      </c>
      <c r="AB1732" s="1050" t="str">
        <f t="shared" si="326"/>
        <v/>
      </c>
      <c r="AD1732" s="1052" t="str">
        <f t="shared" si="327"/>
        <v/>
      </c>
      <c r="AE1732" s="1053" t="str">
        <f t="shared" si="328"/>
        <v/>
      </c>
    </row>
    <row r="1733" spans="5:31" ht="12.75" customHeight="1">
      <c r="E1733" s="1083" t="str">
        <f t="shared" si="320"/>
        <v/>
      </c>
      <c r="J1733" s="1117" t="str">
        <f>IF(D1733="","-",#REF!-D1733)</f>
        <v>-</v>
      </c>
      <c r="L1733" s="1041" t="str">
        <f t="shared" si="321"/>
        <v/>
      </c>
      <c r="W1733" s="1046" t="str">
        <f t="shared" si="322"/>
        <v/>
      </c>
      <c r="X1733" s="1047"/>
      <c r="Y1733" s="1146" t="str">
        <f t="shared" si="323"/>
        <v/>
      </c>
      <c r="Z1733" s="1049" t="str">
        <f t="shared" si="324"/>
        <v/>
      </c>
      <c r="AA1733" s="1049" t="str">
        <f t="shared" si="325"/>
        <v/>
      </c>
      <c r="AB1733" s="1050" t="str">
        <f t="shared" si="326"/>
        <v/>
      </c>
      <c r="AD1733" s="1052" t="str">
        <f t="shared" si="327"/>
        <v/>
      </c>
      <c r="AE1733" s="1053" t="str">
        <f t="shared" si="328"/>
        <v/>
      </c>
    </row>
    <row r="1734" spans="5:31" ht="12.75" customHeight="1">
      <c r="E1734" s="1083" t="str">
        <f t="shared" si="320"/>
        <v/>
      </c>
      <c r="J1734" s="1117" t="str">
        <f>IF(D1734="","-",#REF!-D1734)</f>
        <v>-</v>
      </c>
      <c r="L1734" s="1041" t="str">
        <f t="shared" si="321"/>
        <v/>
      </c>
      <c r="W1734" s="1046" t="str">
        <f t="shared" si="322"/>
        <v/>
      </c>
      <c r="X1734" s="1047"/>
      <c r="Y1734" s="1146" t="str">
        <f t="shared" si="323"/>
        <v/>
      </c>
      <c r="Z1734" s="1049" t="str">
        <f t="shared" si="324"/>
        <v/>
      </c>
      <c r="AA1734" s="1049" t="str">
        <f t="shared" si="325"/>
        <v/>
      </c>
      <c r="AB1734" s="1050" t="str">
        <f t="shared" si="326"/>
        <v/>
      </c>
      <c r="AD1734" s="1052" t="str">
        <f t="shared" si="327"/>
        <v/>
      </c>
      <c r="AE1734" s="1053" t="str">
        <f t="shared" si="328"/>
        <v/>
      </c>
    </row>
    <row r="1735" spans="5:31" ht="12.75" customHeight="1">
      <c r="E1735" s="1083" t="str">
        <f t="shared" si="320"/>
        <v/>
      </c>
      <c r="J1735" s="1117" t="str">
        <f>IF(D1735="","-",#REF!-D1735)</f>
        <v>-</v>
      </c>
      <c r="L1735" s="1041" t="str">
        <f t="shared" si="321"/>
        <v/>
      </c>
      <c r="W1735" s="1046" t="str">
        <f t="shared" si="322"/>
        <v/>
      </c>
      <c r="X1735" s="1047"/>
      <c r="Y1735" s="1146" t="str">
        <f t="shared" si="323"/>
        <v/>
      </c>
      <c r="Z1735" s="1049" t="str">
        <f t="shared" si="324"/>
        <v/>
      </c>
      <c r="AA1735" s="1049" t="str">
        <f t="shared" si="325"/>
        <v/>
      </c>
      <c r="AB1735" s="1050" t="str">
        <f t="shared" si="326"/>
        <v/>
      </c>
      <c r="AD1735" s="1052" t="str">
        <f t="shared" si="327"/>
        <v/>
      </c>
      <c r="AE1735" s="1053" t="str">
        <f t="shared" si="328"/>
        <v/>
      </c>
    </row>
    <row r="1736" spans="5:31" ht="12.75" customHeight="1">
      <c r="E1736" s="1083" t="str">
        <f t="shared" si="320"/>
        <v/>
      </c>
      <c r="J1736" s="1117" t="str">
        <f>IF(D1736="","-",#REF!-D1736)</f>
        <v>-</v>
      </c>
      <c r="L1736" s="1041" t="str">
        <f t="shared" si="321"/>
        <v/>
      </c>
      <c r="W1736" s="1046" t="str">
        <f t="shared" si="322"/>
        <v/>
      </c>
      <c r="X1736" s="1047"/>
      <c r="Y1736" s="1146" t="str">
        <f t="shared" si="323"/>
        <v/>
      </c>
      <c r="Z1736" s="1049" t="str">
        <f t="shared" si="324"/>
        <v/>
      </c>
      <c r="AA1736" s="1049" t="str">
        <f t="shared" si="325"/>
        <v/>
      </c>
      <c r="AB1736" s="1050" t="str">
        <f t="shared" si="326"/>
        <v/>
      </c>
      <c r="AD1736" s="1052" t="str">
        <f t="shared" si="327"/>
        <v/>
      </c>
      <c r="AE1736" s="1053" t="str">
        <f t="shared" si="328"/>
        <v/>
      </c>
    </row>
    <row r="1737" spans="5:31" ht="12.75" customHeight="1">
      <c r="E1737" s="1083" t="str">
        <f t="shared" si="320"/>
        <v/>
      </c>
      <c r="J1737" s="1117" t="str">
        <f>IF(D1737="","-",#REF!-D1737)</f>
        <v>-</v>
      </c>
      <c r="L1737" s="1041" t="str">
        <f t="shared" si="321"/>
        <v/>
      </c>
      <c r="W1737" s="1046" t="str">
        <f t="shared" si="322"/>
        <v/>
      </c>
      <c r="X1737" s="1047"/>
      <c r="Y1737" s="1146" t="str">
        <f t="shared" si="323"/>
        <v/>
      </c>
      <c r="Z1737" s="1049" t="str">
        <f t="shared" si="324"/>
        <v/>
      </c>
      <c r="AA1737" s="1049" t="str">
        <f t="shared" si="325"/>
        <v/>
      </c>
      <c r="AB1737" s="1050" t="str">
        <f t="shared" si="326"/>
        <v/>
      </c>
      <c r="AD1737" s="1052" t="str">
        <f t="shared" si="327"/>
        <v/>
      </c>
      <c r="AE1737" s="1053" t="str">
        <f t="shared" si="328"/>
        <v/>
      </c>
    </row>
    <row r="1738" spans="5:31" ht="12.75" customHeight="1">
      <c r="E1738" s="1083" t="str">
        <f t="shared" si="320"/>
        <v/>
      </c>
      <c r="J1738" s="1117" t="str">
        <f>IF(D1738="","-",#REF!-D1738)</f>
        <v>-</v>
      </c>
      <c r="L1738" s="1041" t="str">
        <f t="shared" si="321"/>
        <v/>
      </c>
      <c r="W1738" s="1046" t="str">
        <f t="shared" si="322"/>
        <v/>
      </c>
      <c r="X1738" s="1047"/>
      <c r="Y1738" s="1146" t="str">
        <f t="shared" si="323"/>
        <v/>
      </c>
      <c r="Z1738" s="1049" t="str">
        <f t="shared" si="324"/>
        <v/>
      </c>
      <c r="AA1738" s="1049" t="str">
        <f t="shared" si="325"/>
        <v/>
      </c>
      <c r="AB1738" s="1050" t="str">
        <f t="shared" si="326"/>
        <v/>
      </c>
      <c r="AD1738" s="1052" t="str">
        <f t="shared" si="327"/>
        <v/>
      </c>
      <c r="AE1738" s="1053" t="str">
        <f t="shared" si="328"/>
        <v/>
      </c>
    </row>
    <row r="1739" spans="5:31" ht="12.75" customHeight="1">
      <c r="E1739" s="1083" t="str">
        <f t="shared" si="320"/>
        <v/>
      </c>
      <c r="J1739" s="1117" t="str">
        <f>IF(D1739="","-",#REF!-D1739)</f>
        <v>-</v>
      </c>
      <c r="L1739" s="1041" t="str">
        <f t="shared" si="321"/>
        <v/>
      </c>
      <c r="W1739" s="1046" t="str">
        <f t="shared" si="322"/>
        <v/>
      </c>
      <c r="X1739" s="1047"/>
      <c r="Y1739" s="1146" t="str">
        <f t="shared" si="323"/>
        <v/>
      </c>
      <c r="Z1739" s="1049" t="str">
        <f t="shared" si="324"/>
        <v/>
      </c>
      <c r="AA1739" s="1049" t="str">
        <f t="shared" si="325"/>
        <v/>
      </c>
      <c r="AB1739" s="1050" t="str">
        <f t="shared" si="326"/>
        <v/>
      </c>
      <c r="AD1739" s="1052" t="str">
        <f t="shared" si="327"/>
        <v/>
      </c>
      <c r="AE1739" s="1053" t="str">
        <f t="shared" si="328"/>
        <v/>
      </c>
    </row>
    <row r="1740" spans="5:31" ht="12.75" customHeight="1">
      <c r="E1740" s="1083" t="str">
        <f t="shared" si="320"/>
        <v/>
      </c>
      <c r="J1740" s="1117" t="str">
        <f>IF(D1740="","-",#REF!-D1740)</f>
        <v>-</v>
      </c>
      <c r="L1740" s="1041" t="str">
        <f t="shared" si="321"/>
        <v/>
      </c>
      <c r="W1740" s="1046" t="str">
        <f t="shared" si="322"/>
        <v/>
      </c>
      <c r="X1740" s="1047"/>
      <c r="Y1740" s="1146" t="str">
        <f t="shared" si="323"/>
        <v/>
      </c>
      <c r="Z1740" s="1049" t="str">
        <f t="shared" si="324"/>
        <v/>
      </c>
      <c r="AA1740" s="1049" t="str">
        <f t="shared" si="325"/>
        <v/>
      </c>
      <c r="AB1740" s="1050" t="str">
        <f t="shared" si="326"/>
        <v/>
      </c>
      <c r="AD1740" s="1052" t="str">
        <f t="shared" si="327"/>
        <v/>
      </c>
      <c r="AE1740" s="1053" t="str">
        <f t="shared" si="328"/>
        <v/>
      </c>
    </row>
    <row r="1741" spans="5:31" ht="12.75" customHeight="1">
      <c r="E1741" s="1083" t="str">
        <f t="shared" si="320"/>
        <v/>
      </c>
      <c r="J1741" s="1117" t="str">
        <f>IF(D1741="","-",#REF!-D1741)</f>
        <v>-</v>
      </c>
      <c r="L1741" s="1041" t="str">
        <f t="shared" si="321"/>
        <v/>
      </c>
      <c r="W1741" s="1046" t="str">
        <f t="shared" si="322"/>
        <v/>
      </c>
      <c r="X1741" s="1047"/>
      <c r="Y1741" s="1146" t="str">
        <f t="shared" si="323"/>
        <v/>
      </c>
      <c r="Z1741" s="1049" t="str">
        <f t="shared" si="324"/>
        <v/>
      </c>
      <c r="AA1741" s="1049" t="str">
        <f t="shared" si="325"/>
        <v/>
      </c>
      <c r="AB1741" s="1050" t="str">
        <f t="shared" si="326"/>
        <v/>
      </c>
      <c r="AD1741" s="1052" t="str">
        <f t="shared" si="327"/>
        <v/>
      </c>
      <c r="AE1741" s="1053" t="str">
        <f t="shared" si="328"/>
        <v/>
      </c>
    </row>
    <row r="1742" spans="5:31" ht="12.75" customHeight="1">
      <c r="E1742" s="1083" t="str">
        <f t="shared" si="320"/>
        <v/>
      </c>
      <c r="J1742" s="1117" t="str">
        <f>IF(D1742="","-",#REF!-D1742)</f>
        <v>-</v>
      </c>
      <c r="L1742" s="1041" t="str">
        <f t="shared" si="321"/>
        <v/>
      </c>
      <c r="W1742" s="1046" t="str">
        <f t="shared" si="322"/>
        <v/>
      </c>
      <c r="X1742" s="1047"/>
      <c r="Y1742" s="1146" t="str">
        <f t="shared" si="323"/>
        <v/>
      </c>
      <c r="Z1742" s="1049" t="str">
        <f t="shared" si="324"/>
        <v/>
      </c>
      <c r="AA1742" s="1049" t="str">
        <f t="shared" si="325"/>
        <v/>
      </c>
      <c r="AB1742" s="1050" t="str">
        <f t="shared" si="326"/>
        <v/>
      </c>
      <c r="AD1742" s="1052" t="str">
        <f t="shared" si="327"/>
        <v/>
      </c>
      <c r="AE1742" s="1053" t="str">
        <f t="shared" si="328"/>
        <v/>
      </c>
    </row>
    <row r="1743" spans="5:31" ht="12.75" customHeight="1">
      <c r="E1743" s="1083" t="str">
        <f t="shared" si="320"/>
        <v/>
      </c>
      <c r="J1743" s="1117" t="str">
        <f>IF(D1743="","-",#REF!-D1743)</f>
        <v>-</v>
      </c>
      <c r="L1743" s="1041" t="str">
        <f t="shared" si="321"/>
        <v/>
      </c>
      <c r="W1743" s="1046" t="str">
        <f t="shared" si="322"/>
        <v/>
      </c>
      <c r="X1743" s="1047"/>
      <c r="Y1743" s="1146" t="str">
        <f t="shared" si="323"/>
        <v/>
      </c>
      <c r="Z1743" s="1049" t="str">
        <f t="shared" si="324"/>
        <v/>
      </c>
      <c r="AA1743" s="1049" t="str">
        <f t="shared" si="325"/>
        <v/>
      </c>
      <c r="AB1743" s="1050" t="str">
        <f t="shared" si="326"/>
        <v/>
      </c>
      <c r="AD1743" s="1052" t="str">
        <f t="shared" si="327"/>
        <v/>
      </c>
      <c r="AE1743" s="1053" t="str">
        <f t="shared" si="328"/>
        <v/>
      </c>
    </row>
    <row r="1744" spans="5:31" ht="12.75" customHeight="1">
      <c r="E1744" s="1083" t="str">
        <f t="shared" si="320"/>
        <v/>
      </c>
      <c r="J1744" s="1117" t="str">
        <f>IF(D1744="","-",#REF!-D1744)</f>
        <v>-</v>
      </c>
      <c r="L1744" s="1041" t="str">
        <f t="shared" si="321"/>
        <v/>
      </c>
      <c r="W1744" s="1046" t="str">
        <f t="shared" si="322"/>
        <v/>
      </c>
      <c r="X1744" s="1047"/>
      <c r="Y1744" s="1146" t="str">
        <f t="shared" si="323"/>
        <v/>
      </c>
      <c r="Z1744" s="1049" t="str">
        <f t="shared" si="324"/>
        <v/>
      </c>
      <c r="AA1744" s="1049" t="str">
        <f t="shared" si="325"/>
        <v/>
      </c>
      <c r="AB1744" s="1050" t="str">
        <f t="shared" si="326"/>
        <v/>
      </c>
      <c r="AD1744" s="1052" t="str">
        <f t="shared" si="327"/>
        <v/>
      </c>
      <c r="AE1744" s="1053" t="str">
        <f t="shared" si="328"/>
        <v/>
      </c>
    </row>
    <row r="1745" spans="5:31" ht="12.75" customHeight="1">
      <c r="E1745" s="1083" t="str">
        <f t="shared" si="320"/>
        <v/>
      </c>
      <c r="J1745" s="1117" t="str">
        <f>IF(D1745="","-",#REF!-D1745)</f>
        <v>-</v>
      </c>
      <c r="L1745" s="1041" t="str">
        <f t="shared" si="321"/>
        <v/>
      </c>
      <c r="W1745" s="1046" t="str">
        <f t="shared" si="322"/>
        <v/>
      </c>
      <c r="X1745" s="1047"/>
      <c r="Y1745" s="1146" t="str">
        <f t="shared" si="323"/>
        <v/>
      </c>
      <c r="Z1745" s="1049" t="str">
        <f t="shared" si="324"/>
        <v/>
      </c>
      <c r="AA1745" s="1049" t="str">
        <f t="shared" si="325"/>
        <v/>
      </c>
      <c r="AB1745" s="1050" t="str">
        <f t="shared" si="326"/>
        <v/>
      </c>
      <c r="AD1745" s="1052" t="str">
        <f t="shared" si="327"/>
        <v/>
      </c>
      <c r="AE1745" s="1053" t="str">
        <f t="shared" si="328"/>
        <v/>
      </c>
    </row>
    <row r="1746" spans="5:31" ht="12.75" customHeight="1">
      <c r="E1746" s="1083" t="str">
        <f t="shared" si="320"/>
        <v/>
      </c>
      <c r="J1746" s="1117" t="str">
        <f>IF(D1746="","-",#REF!-D1746)</f>
        <v>-</v>
      </c>
      <c r="L1746" s="1041" t="str">
        <f t="shared" si="321"/>
        <v/>
      </c>
      <c r="W1746" s="1046" t="str">
        <f t="shared" si="322"/>
        <v/>
      </c>
      <c r="X1746" s="1047"/>
      <c r="Y1746" s="1146" t="str">
        <f t="shared" si="323"/>
        <v/>
      </c>
      <c r="Z1746" s="1049" t="str">
        <f t="shared" si="324"/>
        <v/>
      </c>
      <c r="AA1746" s="1049" t="str">
        <f t="shared" si="325"/>
        <v/>
      </c>
      <c r="AB1746" s="1050" t="str">
        <f t="shared" si="326"/>
        <v/>
      </c>
      <c r="AD1746" s="1052" t="str">
        <f t="shared" si="327"/>
        <v/>
      </c>
      <c r="AE1746" s="1053" t="str">
        <f t="shared" si="328"/>
        <v/>
      </c>
    </row>
    <row r="1747" spans="5:31" ht="12.75" customHeight="1">
      <c r="E1747" s="1083" t="str">
        <f t="shared" si="320"/>
        <v/>
      </c>
      <c r="J1747" s="1117" t="str">
        <f>IF(D1747="","-",#REF!-D1747)</f>
        <v>-</v>
      </c>
      <c r="L1747" s="1041" t="str">
        <f t="shared" si="321"/>
        <v/>
      </c>
      <c r="W1747" s="1046" t="str">
        <f t="shared" si="322"/>
        <v/>
      </c>
      <c r="X1747" s="1047"/>
      <c r="Y1747" s="1146" t="str">
        <f t="shared" si="323"/>
        <v/>
      </c>
      <c r="Z1747" s="1049" t="str">
        <f t="shared" si="324"/>
        <v/>
      </c>
      <c r="AA1747" s="1049" t="str">
        <f t="shared" si="325"/>
        <v/>
      </c>
      <c r="AB1747" s="1050" t="str">
        <f t="shared" si="326"/>
        <v/>
      </c>
      <c r="AD1747" s="1052" t="str">
        <f t="shared" si="327"/>
        <v/>
      </c>
      <c r="AE1747" s="1053" t="str">
        <f t="shared" si="328"/>
        <v/>
      </c>
    </row>
    <row r="1748" spans="5:31" ht="12.75" customHeight="1">
      <c r="E1748" s="1083" t="str">
        <f t="shared" si="320"/>
        <v/>
      </c>
      <c r="J1748" s="1117" t="str">
        <f>IF(D1748="","-",#REF!-D1748)</f>
        <v>-</v>
      </c>
      <c r="L1748" s="1041" t="str">
        <f t="shared" si="321"/>
        <v/>
      </c>
      <c r="W1748" s="1046" t="str">
        <f t="shared" si="322"/>
        <v/>
      </c>
      <c r="X1748" s="1047"/>
      <c r="Y1748" s="1146" t="str">
        <f t="shared" si="323"/>
        <v/>
      </c>
      <c r="Z1748" s="1049" t="str">
        <f t="shared" si="324"/>
        <v/>
      </c>
      <c r="AA1748" s="1049" t="str">
        <f t="shared" si="325"/>
        <v/>
      </c>
      <c r="AB1748" s="1050" t="str">
        <f t="shared" si="326"/>
        <v/>
      </c>
      <c r="AD1748" s="1052" t="str">
        <f t="shared" si="327"/>
        <v/>
      </c>
      <c r="AE1748" s="1053" t="str">
        <f t="shared" si="328"/>
        <v/>
      </c>
    </row>
    <row r="1749" spans="5:31" ht="12.75" customHeight="1">
      <c r="E1749" s="1083" t="str">
        <f t="shared" si="320"/>
        <v/>
      </c>
      <c r="J1749" s="1117" t="str">
        <f>IF(D1749="","-",#REF!-D1749)</f>
        <v>-</v>
      </c>
      <c r="L1749" s="1041" t="str">
        <f t="shared" si="321"/>
        <v/>
      </c>
      <c r="W1749" s="1046" t="str">
        <f t="shared" si="322"/>
        <v/>
      </c>
      <c r="X1749" s="1047"/>
      <c r="Y1749" s="1146" t="str">
        <f t="shared" si="323"/>
        <v/>
      </c>
      <c r="Z1749" s="1049" t="str">
        <f t="shared" si="324"/>
        <v/>
      </c>
      <c r="AA1749" s="1049" t="str">
        <f t="shared" si="325"/>
        <v/>
      </c>
      <c r="AB1749" s="1050" t="str">
        <f t="shared" si="326"/>
        <v/>
      </c>
      <c r="AD1749" s="1052" t="str">
        <f t="shared" si="327"/>
        <v/>
      </c>
      <c r="AE1749" s="1053" t="str">
        <f t="shared" si="328"/>
        <v/>
      </c>
    </row>
    <row r="1750" spans="5:31" ht="12.75" customHeight="1">
      <c r="E1750" s="1083" t="str">
        <f t="shared" si="320"/>
        <v/>
      </c>
      <c r="J1750" s="1117" t="str">
        <f>IF(D1750="","-",#REF!-D1750)</f>
        <v>-</v>
      </c>
      <c r="L1750" s="1041" t="str">
        <f t="shared" si="321"/>
        <v/>
      </c>
      <c r="W1750" s="1046" t="str">
        <f t="shared" si="322"/>
        <v/>
      </c>
      <c r="X1750" s="1047"/>
      <c r="Y1750" s="1146" t="str">
        <f t="shared" si="323"/>
        <v/>
      </c>
      <c r="Z1750" s="1049" t="str">
        <f t="shared" si="324"/>
        <v/>
      </c>
      <c r="AA1750" s="1049" t="str">
        <f t="shared" si="325"/>
        <v/>
      </c>
      <c r="AB1750" s="1050" t="str">
        <f t="shared" si="326"/>
        <v/>
      </c>
      <c r="AD1750" s="1052" t="str">
        <f t="shared" si="327"/>
        <v/>
      </c>
      <c r="AE1750" s="1053" t="str">
        <f t="shared" si="328"/>
        <v/>
      </c>
    </row>
    <row r="1751" spans="5:31" ht="12.75" customHeight="1">
      <c r="E1751" s="1083" t="str">
        <f t="shared" si="320"/>
        <v/>
      </c>
      <c r="J1751" s="1117" t="str">
        <f>IF(D1751="","-",#REF!-D1751)</f>
        <v>-</v>
      </c>
      <c r="L1751" s="1041" t="str">
        <f t="shared" si="321"/>
        <v/>
      </c>
      <c r="W1751" s="1046" t="str">
        <f t="shared" si="322"/>
        <v/>
      </c>
      <c r="X1751" s="1047"/>
      <c r="Y1751" s="1146" t="str">
        <f t="shared" si="323"/>
        <v/>
      </c>
      <c r="Z1751" s="1049" t="str">
        <f t="shared" si="324"/>
        <v/>
      </c>
      <c r="AA1751" s="1049" t="str">
        <f t="shared" si="325"/>
        <v/>
      </c>
      <c r="AB1751" s="1050" t="str">
        <f t="shared" si="326"/>
        <v/>
      </c>
      <c r="AD1751" s="1052" t="str">
        <f t="shared" si="327"/>
        <v/>
      </c>
      <c r="AE1751" s="1053" t="str">
        <f t="shared" si="328"/>
        <v/>
      </c>
    </row>
    <row r="1752" spans="5:31" ht="12.75" customHeight="1">
      <c r="E1752" s="1083" t="str">
        <f t="shared" si="320"/>
        <v/>
      </c>
      <c r="J1752" s="1117" t="str">
        <f>IF(D1752="","-",#REF!-D1752)</f>
        <v>-</v>
      </c>
      <c r="L1752" s="1041" t="str">
        <f t="shared" si="321"/>
        <v/>
      </c>
      <c r="W1752" s="1046" t="str">
        <f t="shared" si="322"/>
        <v/>
      </c>
      <c r="X1752" s="1047"/>
      <c r="Y1752" s="1146" t="str">
        <f t="shared" si="323"/>
        <v/>
      </c>
      <c r="Z1752" s="1049" t="str">
        <f t="shared" si="324"/>
        <v/>
      </c>
      <c r="AA1752" s="1049" t="str">
        <f t="shared" si="325"/>
        <v/>
      </c>
      <c r="AB1752" s="1050" t="str">
        <f t="shared" si="326"/>
        <v/>
      </c>
      <c r="AD1752" s="1052" t="str">
        <f t="shared" si="327"/>
        <v/>
      </c>
      <c r="AE1752" s="1053" t="str">
        <f t="shared" si="328"/>
        <v/>
      </c>
    </row>
    <row r="1753" spans="5:31" ht="12.75" customHeight="1">
      <c r="E1753" s="1083" t="str">
        <f t="shared" si="320"/>
        <v/>
      </c>
      <c r="J1753" s="1117" t="str">
        <f>IF(D1753="","-",#REF!-D1753)</f>
        <v>-</v>
      </c>
      <c r="L1753" s="1041" t="str">
        <f t="shared" si="321"/>
        <v/>
      </c>
      <c r="W1753" s="1046" t="str">
        <f t="shared" si="322"/>
        <v/>
      </c>
      <c r="X1753" s="1047"/>
      <c r="Y1753" s="1146" t="str">
        <f t="shared" si="323"/>
        <v/>
      </c>
      <c r="Z1753" s="1049" t="str">
        <f t="shared" si="324"/>
        <v/>
      </c>
      <c r="AA1753" s="1049" t="str">
        <f t="shared" si="325"/>
        <v/>
      </c>
      <c r="AB1753" s="1050" t="str">
        <f t="shared" si="326"/>
        <v/>
      </c>
      <c r="AD1753" s="1052" t="str">
        <f t="shared" si="327"/>
        <v/>
      </c>
      <c r="AE1753" s="1053" t="str">
        <f t="shared" si="328"/>
        <v/>
      </c>
    </row>
    <row r="1754" spans="5:31" ht="12.75" customHeight="1">
      <c r="E1754" s="1083" t="str">
        <f t="shared" si="320"/>
        <v/>
      </c>
      <c r="J1754" s="1117" t="str">
        <f>IF(D1754="","-",#REF!-D1754)</f>
        <v>-</v>
      </c>
      <c r="L1754" s="1041" t="str">
        <f t="shared" si="321"/>
        <v/>
      </c>
      <c r="W1754" s="1046" t="str">
        <f t="shared" si="322"/>
        <v/>
      </c>
      <c r="X1754" s="1047"/>
      <c r="Y1754" s="1146" t="str">
        <f t="shared" si="323"/>
        <v/>
      </c>
      <c r="Z1754" s="1049" t="str">
        <f t="shared" si="324"/>
        <v/>
      </c>
      <c r="AA1754" s="1049" t="str">
        <f t="shared" si="325"/>
        <v/>
      </c>
      <c r="AB1754" s="1050" t="str">
        <f t="shared" si="326"/>
        <v/>
      </c>
      <c r="AD1754" s="1052" t="str">
        <f t="shared" si="327"/>
        <v/>
      </c>
      <c r="AE1754" s="1053" t="str">
        <f t="shared" si="328"/>
        <v/>
      </c>
    </row>
    <row r="1755" spans="5:31" ht="12.75" customHeight="1">
      <c r="E1755" s="1083" t="str">
        <f t="shared" si="320"/>
        <v/>
      </c>
      <c r="J1755" s="1117" t="str">
        <f>IF(D1755="","-",#REF!-D1755)</f>
        <v>-</v>
      </c>
      <c r="L1755" s="1041" t="str">
        <f t="shared" si="321"/>
        <v/>
      </c>
      <c r="W1755" s="1046" t="str">
        <f t="shared" si="322"/>
        <v/>
      </c>
      <c r="X1755" s="1047"/>
      <c r="Y1755" s="1146" t="str">
        <f t="shared" si="323"/>
        <v/>
      </c>
      <c r="Z1755" s="1049" t="str">
        <f t="shared" si="324"/>
        <v/>
      </c>
      <c r="AA1755" s="1049" t="str">
        <f t="shared" si="325"/>
        <v/>
      </c>
      <c r="AB1755" s="1050" t="str">
        <f t="shared" si="326"/>
        <v/>
      </c>
      <c r="AD1755" s="1052" t="str">
        <f t="shared" si="327"/>
        <v/>
      </c>
      <c r="AE1755" s="1053" t="str">
        <f t="shared" si="328"/>
        <v/>
      </c>
    </row>
    <row r="1756" spans="5:31" ht="12.75" customHeight="1">
      <c r="E1756" s="1083" t="str">
        <f t="shared" si="320"/>
        <v/>
      </c>
      <c r="J1756" s="1117" t="str">
        <f>IF(D1756="","-",#REF!-D1756)</f>
        <v>-</v>
      </c>
      <c r="L1756" s="1041" t="str">
        <f t="shared" si="321"/>
        <v/>
      </c>
      <c r="W1756" s="1046" t="str">
        <f t="shared" si="322"/>
        <v/>
      </c>
      <c r="X1756" s="1047"/>
      <c r="Y1756" s="1146" t="str">
        <f t="shared" si="323"/>
        <v/>
      </c>
      <c r="Z1756" s="1049" t="str">
        <f t="shared" si="324"/>
        <v/>
      </c>
      <c r="AA1756" s="1049" t="str">
        <f t="shared" si="325"/>
        <v/>
      </c>
      <c r="AB1756" s="1050" t="str">
        <f t="shared" si="326"/>
        <v/>
      </c>
      <c r="AD1756" s="1052" t="str">
        <f t="shared" si="327"/>
        <v/>
      </c>
      <c r="AE1756" s="1053" t="str">
        <f t="shared" si="328"/>
        <v/>
      </c>
    </row>
    <row r="1757" spans="5:31" ht="12.75" customHeight="1">
      <c r="E1757" s="1083" t="str">
        <f t="shared" si="320"/>
        <v/>
      </c>
      <c r="J1757" s="1117" t="str">
        <f>IF(D1757="","-",#REF!-D1757)</f>
        <v>-</v>
      </c>
      <c r="L1757" s="1041" t="str">
        <f t="shared" si="321"/>
        <v/>
      </c>
      <c r="W1757" s="1046" t="str">
        <f t="shared" si="322"/>
        <v/>
      </c>
      <c r="X1757" s="1047"/>
      <c r="Y1757" s="1146" t="str">
        <f t="shared" si="323"/>
        <v/>
      </c>
      <c r="Z1757" s="1049" t="str">
        <f t="shared" si="324"/>
        <v/>
      </c>
      <c r="AA1757" s="1049" t="str">
        <f t="shared" si="325"/>
        <v/>
      </c>
      <c r="AB1757" s="1050" t="str">
        <f t="shared" si="326"/>
        <v/>
      </c>
      <c r="AD1757" s="1052" t="str">
        <f t="shared" si="327"/>
        <v/>
      </c>
      <c r="AE1757" s="1053" t="str">
        <f t="shared" si="328"/>
        <v/>
      </c>
    </row>
    <row r="1758" spans="5:31" ht="12.75" customHeight="1">
      <c r="E1758" s="1083" t="str">
        <f t="shared" si="320"/>
        <v/>
      </c>
      <c r="J1758" s="1117" t="str">
        <f>IF(D1758="","-",#REF!-D1758)</f>
        <v>-</v>
      </c>
      <c r="L1758" s="1041" t="str">
        <f t="shared" si="321"/>
        <v/>
      </c>
      <c r="W1758" s="1046" t="str">
        <f t="shared" si="322"/>
        <v/>
      </c>
      <c r="X1758" s="1047"/>
      <c r="Y1758" s="1146" t="str">
        <f t="shared" si="323"/>
        <v/>
      </c>
      <c r="Z1758" s="1049" t="str">
        <f t="shared" si="324"/>
        <v/>
      </c>
      <c r="AA1758" s="1049" t="str">
        <f t="shared" si="325"/>
        <v/>
      </c>
      <c r="AB1758" s="1050" t="str">
        <f t="shared" si="326"/>
        <v/>
      </c>
      <c r="AD1758" s="1052" t="str">
        <f t="shared" si="327"/>
        <v/>
      </c>
      <c r="AE1758" s="1053" t="str">
        <f t="shared" si="328"/>
        <v/>
      </c>
    </row>
    <row r="1759" spans="5:31" ht="12.75" customHeight="1">
      <c r="E1759" s="1083" t="str">
        <f t="shared" si="320"/>
        <v/>
      </c>
      <c r="J1759" s="1117" t="str">
        <f>IF(D1759="","-",#REF!-D1759)</f>
        <v>-</v>
      </c>
      <c r="L1759" s="1041" t="str">
        <f t="shared" si="321"/>
        <v/>
      </c>
      <c r="W1759" s="1046" t="str">
        <f t="shared" si="322"/>
        <v/>
      </c>
      <c r="X1759" s="1047"/>
      <c r="Y1759" s="1146" t="str">
        <f t="shared" si="323"/>
        <v/>
      </c>
      <c r="Z1759" s="1049" t="str">
        <f t="shared" si="324"/>
        <v/>
      </c>
      <c r="AA1759" s="1049" t="str">
        <f t="shared" si="325"/>
        <v/>
      </c>
      <c r="AB1759" s="1050" t="str">
        <f t="shared" si="326"/>
        <v/>
      </c>
      <c r="AD1759" s="1052" t="str">
        <f t="shared" si="327"/>
        <v/>
      </c>
      <c r="AE1759" s="1053" t="str">
        <f t="shared" si="328"/>
        <v/>
      </c>
    </row>
    <row r="1760" spans="5:31" ht="12.75" customHeight="1">
      <c r="E1760" s="1083" t="str">
        <f t="shared" si="320"/>
        <v/>
      </c>
      <c r="J1760" s="1117" t="str">
        <f>IF(D1760="","-",#REF!-D1760)</f>
        <v>-</v>
      </c>
      <c r="L1760" s="1041" t="str">
        <f t="shared" si="321"/>
        <v/>
      </c>
      <c r="W1760" s="1046" t="str">
        <f t="shared" si="322"/>
        <v/>
      </c>
      <c r="X1760" s="1047"/>
      <c r="Y1760" s="1146" t="str">
        <f t="shared" si="323"/>
        <v/>
      </c>
      <c r="Z1760" s="1049" t="str">
        <f t="shared" si="324"/>
        <v/>
      </c>
      <c r="AA1760" s="1049" t="str">
        <f t="shared" si="325"/>
        <v/>
      </c>
      <c r="AB1760" s="1050" t="str">
        <f t="shared" si="326"/>
        <v/>
      </c>
      <c r="AD1760" s="1052" t="str">
        <f t="shared" si="327"/>
        <v/>
      </c>
      <c r="AE1760" s="1053" t="str">
        <f t="shared" si="328"/>
        <v/>
      </c>
    </row>
    <row r="1761" spans="5:31" ht="12.75" customHeight="1">
      <c r="E1761" s="1083" t="str">
        <f t="shared" si="320"/>
        <v/>
      </c>
      <c r="J1761" s="1117" t="str">
        <f>IF(D1761="","-",#REF!-D1761)</f>
        <v>-</v>
      </c>
      <c r="L1761" s="1041" t="str">
        <f t="shared" si="321"/>
        <v/>
      </c>
      <c r="W1761" s="1046" t="str">
        <f t="shared" si="322"/>
        <v/>
      </c>
      <c r="X1761" s="1047"/>
      <c r="Y1761" s="1146" t="str">
        <f t="shared" si="323"/>
        <v/>
      </c>
      <c r="Z1761" s="1049" t="str">
        <f t="shared" si="324"/>
        <v/>
      </c>
      <c r="AA1761" s="1049" t="str">
        <f t="shared" si="325"/>
        <v/>
      </c>
      <c r="AB1761" s="1050" t="str">
        <f t="shared" si="326"/>
        <v/>
      </c>
      <c r="AD1761" s="1052" t="str">
        <f t="shared" si="327"/>
        <v/>
      </c>
      <c r="AE1761" s="1053" t="str">
        <f t="shared" si="328"/>
        <v/>
      </c>
    </row>
    <row r="1762" spans="5:31" ht="12.75" customHeight="1">
      <c r="E1762" s="1083" t="str">
        <f t="shared" si="320"/>
        <v/>
      </c>
      <c r="J1762" s="1117" t="str">
        <f>IF(D1762="","-",#REF!-D1762)</f>
        <v>-</v>
      </c>
      <c r="L1762" s="1041" t="str">
        <f t="shared" si="321"/>
        <v/>
      </c>
      <c r="W1762" s="1046" t="str">
        <f t="shared" si="322"/>
        <v/>
      </c>
      <c r="X1762" s="1047"/>
      <c r="Y1762" s="1146" t="str">
        <f t="shared" si="323"/>
        <v/>
      </c>
      <c r="Z1762" s="1049" t="str">
        <f t="shared" si="324"/>
        <v/>
      </c>
      <c r="AA1762" s="1049" t="str">
        <f t="shared" si="325"/>
        <v/>
      </c>
      <c r="AB1762" s="1050" t="str">
        <f t="shared" si="326"/>
        <v/>
      </c>
      <c r="AD1762" s="1052" t="str">
        <f t="shared" si="327"/>
        <v/>
      </c>
      <c r="AE1762" s="1053" t="str">
        <f t="shared" si="328"/>
        <v/>
      </c>
    </row>
    <row r="1763" spans="5:31" ht="12.75" customHeight="1">
      <c r="E1763" s="1083" t="str">
        <f t="shared" si="320"/>
        <v/>
      </c>
      <c r="J1763" s="1117" t="str">
        <f>IF(D1763="","-",#REF!-D1763)</f>
        <v>-</v>
      </c>
      <c r="L1763" s="1041" t="str">
        <f t="shared" si="321"/>
        <v/>
      </c>
      <c r="W1763" s="1046" t="str">
        <f t="shared" si="322"/>
        <v/>
      </c>
      <c r="X1763" s="1047"/>
      <c r="Y1763" s="1146" t="str">
        <f t="shared" si="323"/>
        <v/>
      </c>
      <c r="Z1763" s="1049" t="str">
        <f t="shared" si="324"/>
        <v/>
      </c>
      <c r="AA1763" s="1049" t="str">
        <f t="shared" si="325"/>
        <v/>
      </c>
      <c r="AB1763" s="1050" t="str">
        <f t="shared" si="326"/>
        <v/>
      </c>
      <c r="AD1763" s="1052" t="str">
        <f t="shared" si="327"/>
        <v/>
      </c>
      <c r="AE1763" s="1053" t="str">
        <f t="shared" si="328"/>
        <v/>
      </c>
    </row>
    <row r="1764" spans="5:31" ht="12.75" customHeight="1">
      <c r="E1764" s="1083" t="str">
        <f t="shared" si="320"/>
        <v/>
      </c>
      <c r="J1764" s="1117" t="str">
        <f>IF(D1764="","-",#REF!-D1764)</f>
        <v>-</v>
      </c>
      <c r="L1764" s="1041" t="str">
        <f t="shared" si="321"/>
        <v/>
      </c>
      <c r="W1764" s="1046" t="str">
        <f t="shared" si="322"/>
        <v/>
      </c>
      <c r="X1764" s="1047"/>
      <c r="Y1764" s="1146" t="str">
        <f t="shared" si="323"/>
        <v/>
      </c>
      <c r="Z1764" s="1049" t="str">
        <f t="shared" si="324"/>
        <v/>
      </c>
      <c r="AA1764" s="1049" t="str">
        <f t="shared" si="325"/>
        <v/>
      </c>
      <c r="AB1764" s="1050" t="str">
        <f t="shared" si="326"/>
        <v/>
      </c>
      <c r="AD1764" s="1052" t="str">
        <f t="shared" si="327"/>
        <v/>
      </c>
      <c r="AE1764" s="1053" t="str">
        <f t="shared" si="328"/>
        <v/>
      </c>
    </row>
    <row r="1765" spans="5:31" ht="12.75" customHeight="1">
      <c r="E1765" s="1083" t="str">
        <f t="shared" ref="E1765:E1828" si="329">IF(D1765="","",IF(F1765="paid",0,I1765-J1765))</f>
        <v/>
      </c>
      <c r="J1765" s="1117" t="str">
        <f>IF(D1765="","-",#REF!-D1765)</f>
        <v>-</v>
      </c>
      <c r="L1765" s="1041" t="str">
        <f t="shared" si="321"/>
        <v/>
      </c>
      <c r="W1765" s="1046" t="str">
        <f t="shared" si="322"/>
        <v/>
      </c>
      <c r="X1765" s="1047"/>
      <c r="Y1765" s="1146" t="str">
        <f t="shared" si="323"/>
        <v/>
      </c>
      <c r="Z1765" s="1049" t="str">
        <f t="shared" si="324"/>
        <v/>
      </c>
      <c r="AA1765" s="1049" t="str">
        <f t="shared" si="325"/>
        <v/>
      </c>
      <c r="AB1765" s="1050" t="str">
        <f t="shared" si="326"/>
        <v/>
      </c>
      <c r="AD1765" s="1052" t="str">
        <f t="shared" si="327"/>
        <v/>
      </c>
      <c r="AE1765" s="1053" t="str">
        <f t="shared" si="328"/>
        <v/>
      </c>
    </row>
    <row r="1766" spans="5:31" ht="12.75" customHeight="1">
      <c r="E1766" s="1083" t="str">
        <f t="shared" si="329"/>
        <v/>
      </c>
      <c r="J1766" s="1117" t="str">
        <f>IF(D1766="","-",#REF!-D1766)</f>
        <v>-</v>
      </c>
      <c r="L1766" s="1041" t="str">
        <f t="shared" si="321"/>
        <v/>
      </c>
      <c r="W1766" s="1046" t="str">
        <f t="shared" si="322"/>
        <v/>
      </c>
      <c r="X1766" s="1047"/>
      <c r="Y1766" s="1146" t="str">
        <f t="shared" si="323"/>
        <v/>
      </c>
      <c r="Z1766" s="1049" t="str">
        <f t="shared" si="324"/>
        <v/>
      </c>
      <c r="AA1766" s="1049" t="str">
        <f t="shared" si="325"/>
        <v/>
      </c>
      <c r="AB1766" s="1050" t="str">
        <f t="shared" si="326"/>
        <v/>
      </c>
      <c r="AD1766" s="1052" t="str">
        <f t="shared" si="327"/>
        <v/>
      </c>
      <c r="AE1766" s="1053" t="str">
        <f t="shared" si="328"/>
        <v/>
      </c>
    </row>
    <row r="1767" spans="5:31" ht="12.75" customHeight="1">
      <c r="E1767" s="1083" t="str">
        <f t="shared" si="329"/>
        <v/>
      </c>
      <c r="J1767" s="1117" t="str">
        <f>IF(D1767="","-",#REF!-D1767)</f>
        <v>-</v>
      </c>
      <c r="L1767" s="1041" t="str">
        <f t="shared" si="321"/>
        <v/>
      </c>
      <c r="W1767" s="1046" t="str">
        <f t="shared" si="322"/>
        <v/>
      </c>
      <c r="X1767" s="1047"/>
      <c r="Y1767" s="1146" t="str">
        <f t="shared" si="323"/>
        <v/>
      </c>
      <c r="Z1767" s="1049" t="str">
        <f t="shared" si="324"/>
        <v/>
      </c>
      <c r="AA1767" s="1049" t="str">
        <f t="shared" si="325"/>
        <v/>
      </c>
      <c r="AB1767" s="1050" t="str">
        <f t="shared" si="326"/>
        <v/>
      </c>
      <c r="AD1767" s="1052" t="str">
        <f t="shared" si="327"/>
        <v/>
      </c>
      <c r="AE1767" s="1053" t="str">
        <f t="shared" si="328"/>
        <v/>
      </c>
    </row>
    <row r="1768" spans="5:31" ht="12.75" customHeight="1">
      <c r="E1768" s="1083" t="str">
        <f t="shared" si="329"/>
        <v/>
      </c>
      <c r="J1768" s="1117" t="str">
        <f>IF(D1768="","-",#REF!-D1768)</f>
        <v>-</v>
      </c>
      <c r="L1768" s="1041" t="str">
        <f t="shared" si="321"/>
        <v/>
      </c>
      <c r="W1768" s="1046" t="str">
        <f t="shared" si="322"/>
        <v/>
      </c>
      <c r="X1768" s="1047"/>
      <c r="Y1768" s="1146" t="str">
        <f t="shared" si="323"/>
        <v/>
      </c>
      <c r="Z1768" s="1049" t="str">
        <f t="shared" si="324"/>
        <v/>
      </c>
      <c r="AA1768" s="1049" t="str">
        <f t="shared" si="325"/>
        <v/>
      </c>
      <c r="AB1768" s="1050" t="str">
        <f t="shared" si="326"/>
        <v/>
      </c>
      <c r="AD1768" s="1052" t="str">
        <f t="shared" si="327"/>
        <v/>
      </c>
      <c r="AE1768" s="1053" t="str">
        <f t="shared" si="328"/>
        <v/>
      </c>
    </row>
    <row r="1769" spans="5:31" ht="12.75" customHeight="1">
      <c r="E1769" s="1083" t="str">
        <f t="shared" si="329"/>
        <v/>
      </c>
      <c r="J1769" s="1117" t="str">
        <f>IF(D1769="","-",#REF!-D1769)</f>
        <v>-</v>
      </c>
      <c r="L1769" s="1041" t="str">
        <f t="shared" si="321"/>
        <v/>
      </c>
      <c r="W1769" s="1046" t="str">
        <f t="shared" si="322"/>
        <v/>
      </c>
      <c r="X1769" s="1047"/>
      <c r="Y1769" s="1146" t="str">
        <f t="shared" si="323"/>
        <v/>
      </c>
      <c r="Z1769" s="1049" t="str">
        <f t="shared" si="324"/>
        <v/>
      </c>
      <c r="AA1769" s="1049" t="str">
        <f t="shared" si="325"/>
        <v/>
      </c>
      <c r="AB1769" s="1050" t="str">
        <f t="shared" si="326"/>
        <v/>
      </c>
      <c r="AD1769" s="1052" t="str">
        <f t="shared" si="327"/>
        <v/>
      </c>
      <c r="AE1769" s="1053" t="str">
        <f t="shared" si="328"/>
        <v/>
      </c>
    </row>
    <row r="1770" spans="5:31" ht="12.75" customHeight="1">
      <c r="E1770" s="1083" t="str">
        <f t="shared" si="329"/>
        <v/>
      </c>
      <c r="J1770" s="1117" t="str">
        <f>IF(D1770="","-",#REF!-D1770)</f>
        <v>-</v>
      </c>
      <c r="L1770" s="1041" t="str">
        <f t="shared" si="321"/>
        <v/>
      </c>
      <c r="W1770" s="1046" t="str">
        <f t="shared" si="322"/>
        <v/>
      </c>
      <c r="X1770" s="1047"/>
      <c r="Y1770" s="1146" t="str">
        <f t="shared" si="323"/>
        <v/>
      </c>
      <c r="Z1770" s="1049" t="str">
        <f t="shared" si="324"/>
        <v/>
      </c>
      <c r="AA1770" s="1049" t="str">
        <f t="shared" si="325"/>
        <v/>
      </c>
      <c r="AB1770" s="1050" t="str">
        <f t="shared" si="326"/>
        <v/>
      </c>
      <c r="AD1770" s="1052" t="str">
        <f t="shared" si="327"/>
        <v/>
      </c>
      <c r="AE1770" s="1053" t="str">
        <f t="shared" si="328"/>
        <v/>
      </c>
    </row>
    <row r="1771" spans="5:31" ht="12.75" customHeight="1">
      <c r="E1771" s="1083" t="str">
        <f t="shared" si="329"/>
        <v/>
      </c>
      <c r="J1771" s="1117" t="str">
        <f>IF(D1771="","-",#REF!-D1771)</f>
        <v>-</v>
      </c>
      <c r="L1771" s="1041" t="str">
        <f t="shared" si="321"/>
        <v/>
      </c>
      <c r="W1771" s="1046" t="str">
        <f t="shared" si="322"/>
        <v/>
      </c>
      <c r="X1771" s="1047"/>
      <c r="Y1771" s="1146" t="str">
        <f t="shared" si="323"/>
        <v/>
      </c>
      <c r="Z1771" s="1049" t="str">
        <f t="shared" si="324"/>
        <v/>
      </c>
      <c r="AA1771" s="1049" t="str">
        <f t="shared" si="325"/>
        <v/>
      </c>
      <c r="AB1771" s="1050" t="str">
        <f t="shared" si="326"/>
        <v/>
      </c>
      <c r="AD1771" s="1052" t="str">
        <f t="shared" si="327"/>
        <v/>
      </c>
      <c r="AE1771" s="1053" t="str">
        <f t="shared" si="328"/>
        <v/>
      </c>
    </row>
    <row r="1772" spans="5:31" ht="12.75" customHeight="1">
      <c r="E1772" s="1083" t="str">
        <f t="shared" si="329"/>
        <v/>
      </c>
      <c r="J1772" s="1117" t="str">
        <f>IF(D1772="","-",#REF!-D1772)</f>
        <v>-</v>
      </c>
      <c r="L1772" s="1041" t="str">
        <f t="shared" si="321"/>
        <v/>
      </c>
      <c r="W1772" s="1046" t="str">
        <f t="shared" si="322"/>
        <v/>
      </c>
      <c r="X1772" s="1047"/>
      <c r="Y1772" s="1146" t="str">
        <f t="shared" si="323"/>
        <v/>
      </c>
      <c r="Z1772" s="1049" t="str">
        <f t="shared" si="324"/>
        <v/>
      </c>
      <c r="AA1772" s="1049" t="str">
        <f t="shared" si="325"/>
        <v/>
      </c>
      <c r="AB1772" s="1050" t="str">
        <f t="shared" si="326"/>
        <v/>
      </c>
      <c r="AD1772" s="1052" t="str">
        <f t="shared" si="327"/>
        <v/>
      </c>
      <c r="AE1772" s="1053" t="str">
        <f t="shared" si="328"/>
        <v/>
      </c>
    </row>
    <row r="1773" spans="5:31" ht="12.75" customHeight="1">
      <c r="E1773" s="1083" t="str">
        <f t="shared" si="329"/>
        <v/>
      </c>
      <c r="J1773" s="1117" t="str">
        <f>IF(D1773="","-",#REF!-D1773)</f>
        <v>-</v>
      </c>
      <c r="L1773" s="1041" t="str">
        <f t="shared" si="321"/>
        <v/>
      </c>
      <c r="W1773" s="1046" t="str">
        <f t="shared" si="322"/>
        <v/>
      </c>
      <c r="X1773" s="1047"/>
      <c r="Y1773" s="1146" t="str">
        <f t="shared" si="323"/>
        <v/>
      </c>
      <c r="Z1773" s="1049" t="str">
        <f t="shared" si="324"/>
        <v/>
      </c>
      <c r="AA1773" s="1049" t="str">
        <f t="shared" si="325"/>
        <v/>
      </c>
      <c r="AB1773" s="1050" t="str">
        <f t="shared" si="326"/>
        <v/>
      </c>
      <c r="AD1773" s="1052" t="str">
        <f t="shared" si="327"/>
        <v/>
      </c>
      <c r="AE1773" s="1053" t="str">
        <f t="shared" si="328"/>
        <v/>
      </c>
    </row>
    <row r="1774" spans="5:31" ht="12.75" customHeight="1">
      <c r="E1774" s="1083" t="str">
        <f t="shared" si="329"/>
        <v/>
      </c>
      <c r="J1774" s="1117" t="str">
        <f>IF(D1774="","-",#REF!-D1774)</f>
        <v>-</v>
      </c>
      <c r="L1774" s="1041" t="str">
        <f t="shared" si="321"/>
        <v/>
      </c>
      <c r="W1774" s="1046" t="str">
        <f t="shared" si="322"/>
        <v/>
      </c>
      <c r="X1774" s="1047"/>
      <c r="Y1774" s="1146" t="str">
        <f t="shared" si="323"/>
        <v/>
      </c>
      <c r="Z1774" s="1049" t="str">
        <f t="shared" si="324"/>
        <v/>
      </c>
      <c r="AA1774" s="1049" t="str">
        <f t="shared" si="325"/>
        <v/>
      </c>
      <c r="AB1774" s="1050" t="str">
        <f t="shared" si="326"/>
        <v/>
      </c>
      <c r="AD1774" s="1052" t="str">
        <f t="shared" si="327"/>
        <v/>
      </c>
      <c r="AE1774" s="1053" t="str">
        <f t="shared" si="328"/>
        <v/>
      </c>
    </row>
    <row r="1775" spans="5:31" ht="12.75" customHeight="1">
      <c r="E1775" s="1083" t="str">
        <f t="shared" si="329"/>
        <v/>
      </c>
      <c r="J1775" s="1117" t="str">
        <f>IF(D1775="","-",#REF!-D1775)</f>
        <v>-</v>
      </c>
      <c r="L1775" s="1041" t="str">
        <f t="shared" si="321"/>
        <v/>
      </c>
      <c r="W1775" s="1046" t="str">
        <f t="shared" si="322"/>
        <v/>
      </c>
      <c r="X1775" s="1047"/>
      <c r="Y1775" s="1146" t="str">
        <f t="shared" si="323"/>
        <v/>
      </c>
      <c r="Z1775" s="1049" t="str">
        <f t="shared" si="324"/>
        <v/>
      </c>
      <c r="AA1775" s="1049" t="str">
        <f t="shared" si="325"/>
        <v/>
      </c>
      <c r="AB1775" s="1050" t="str">
        <f t="shared" si="326"/>
        <v/>
      </c>
      <c r="AD1775" s="1052" t="str">
        <f t="shared" si="327"/>
        <v/>
      </c>
      <c r="AE1775" s="1053" t="str">
        <f t="shared" si="328"/>
        <v/>
      </c>
    </row>
    <row r="1776" spans="5:31" ht="12.75" customHeight="1">
      <c r="E1776" s="1083" t="str">
        <f t="shared" si="329"/>
        <v/>
      </c>
      <c r="J1776" s="1117" t="str">
        <f>IF(D1776="","-",#REF!-D1776)</f>
        <v>-</v>
      </c>
      <c r="L1776" s="1041" t="str">
        <f t="shared" si="321"/>
        <v/>
      </c>
      <c r="W1776" s="1046" t="str">
        <f t="shared" si="322"/>
        <v/>
      </c>
      <c r="X1776" s="1047"/>
      <c r="Y1776" s="1146" t="str">
        <f t="shared" si="323"/>
        <v/>
      </c>
      <c r="Z1776" s="1049" t="str">
        <f t="shared" si="324"/>
        <v/>
      </c>
      <c r="AA1776" s="1049" t="str">
        <f t="shared" si="325"/>
        <v/>
      </c>
      <c r="AB1776" s="1050" t="str">
        <f t="shared" si="326"/>
        <v/>
      </c>
      <c r="AD1776" s="1052" t="str">
        <f t="shared" si="327"/>
        <v/>
      </c>
      <c r="AE1776" s="1053" t="str">
        <f t="shared" si="328"/>
        <v/>
      </c>
    </row>
    <row r="1777" spans="5:31" ht="12.75" customHeight="1">
      <c r="E1777" s="1083" t="str">
        <f t="shared" si="329"/>
        <v/>
      </c>
      <c r="J1777" s="1117" t="str">
        <f>IF(D1777="","-",#REF!-D1777)</f>
        <v>-</v>
      </c>
      <c r="L1777" s="1041" t="str">
        <f t="shared" si="321"/>
        <v/>
      </c>
      <c r="W1777" s="1046" t="str">
        <f t="shared" si="322"/>
        <v/>
      </c>
      <c r="X1777" s="1047"/>
      <c r="Y1777" s="1146" t="str">
        <f t="shared" si="323"/>
        <v/>
      </c>
      <c r="Z1777" s="1049" t="str">
        <f t="shared" si="324"/>
        <v/>
      </c>
      <c r="AA1777" s="1049" t="str">
        <f t="shared" si="325"/>
        <v/>
      </c>
      <c r="AB1777" s="1050" t="str">
        <f t="shared" si="326"/>
        <v/>
      </c>
      <c r="AD1777" s="1052" t="str">
        <f t="shared" si="327"/>
        <v/>
      </c>
      <c r="AE1777" s="1053" t="str">
        <f t="shared" si="328"/>
        <v/>
      </c>
    </row>
    <row r="1778" spans="5:31" ht="12.75" customHeight="1">
      <c r="E1778" s="1083" t="str">
        <f t="shared" si="329"/>
        <v/>
      </c>
      <c r="J1778" s="1117" t="str">
        <f>IF(D1778="","-",#REF!-D1778)</f>
        <v>-</v>
      </c>
      <c r="L1778" s="1041" t="str">
        <f t="shared" si="321"/>
        <v/>
      </c>
      <c r="W1778" s="1046" t="str">
        <f t="shared" si="322"/>
        <v/>
      </c>
      <c r="X1778" s="1047"/>
      <c r="Y1778" s="1146" t="str">
        <f t="shared" si="323"/>
        <v/>
      </c>
      <c r="Z1778" s="1049" t="str">
        <f t="shared" si="324"/>
        <v/>
      </c>
      <c r="AA1778" s="1049" t="str">
        <f t="shared" si="325"/>
        <v/>
      </c>
      <c r="AB1778" s="1050" t="str">
        <f t="shared" si="326"/>
        <v/>
      </c>
      <c r="AD1778" s="1052" t="str">
        <f t="shared" si="327"/>
        <v/>
      </c>
      <c r="AE1778" s="1053" t="str">
        <f t="shared" si="328"/>
        <v/>
      </c>
    </row>
    <row r="1779" spans="5:31" ht="12.75" customHeight="1">
      <c r="E1779" s="1083" t="str">
        <f t="shared" si="329"/>
        <v/>
      </c>
      <c r="J1779" s="1117" t="str">
        <f>IF(D1779="","-",#REF!-D1779)</f>
        <v>-</v>
      </c>
      <c r="L1779" s="1041" t="str">
        <f t="shared" si="321"/>
        <v/>
      </c>
      <c r="W1779" s="1046" t="str">
        <f t="shared" si="322"/>
        <v/>
      </c>
      <c r="X1779" s="1047"/>
      <c r="Y1779" s="1146" t="str">
        <f t="shared" si="323"/>
        <v/>
      </c>
      <c r="Z1779" s="1049" t="str">
        <f t="shared" si="324"/>
        <v/>
      </c>
      <c r="AA1779" s="1049" t="str">
        <f t="shared" si="325"/>
        <v/>
      </c>
      <c r="AB1779" s="1050" t="str">
        <f t="shared" si="326"/>
        <v/>
      </c>
      <c r="AD1779" s="1052" t="str">
        <f t="shared" si="327"/>
        <v/>
      </c>
      <c r="AE1779" s="1053" t="str">
        <f t="shared" si="328"/>
        <v/>
      </c>
    </row>
    <row r="1780" spans="5:31" ht="12.75" customHeight="1">
      <c r="E1780" s="1083" t="str">
        <f t="shared" si="329"/>
        <v/>
      </c>
      <c r="J1780" s="1117" t="str">
        <f>IF(D1780="","-",#REF!-D1780)</f>
        <v>-</v>
      </c>
      <c r="L1780" s="1041" t="str">
        <f t="shared" si="321"/>
        <v/>
      </c>
      <c r="W1780" s="1046" t="str">
        <f t="shared" si="322"/>
        <v/>
      </c>
      <c r="X1780" s="1047"/>
      <c r="Y1780" s="1146" t="str">
        <f t="shared" si="323"/>
        <v/>
      </c>
      <c r="Z1780" s="1049" t="str">
        <f t="shared" si="324"/>
        <v/>
      </c>
      <c r="AA1780" s="1049" t="str">
        <f t="shared" si="325"/>
        <v/>
      </c>
      <c r="AB1780" s="1050" t="str">
        <f t="shared" si="326"/>
        <v/>
      </c>
      <c r="AD1780" s="1052" t="str">
        <f t="shared" si="327"/>
        <v/>
      </c>
      <c r="AE1780" s="1053" t="str">
        <f t="shared" si="328"/>
        <v/>
      </c>
    </row>
    <row r="1781" spans="5:31" ht="12.75" customHeight="1">
      <c r="E1781" s="1083" t="str">
        <f t="shared" si="329"/>
        <v/>
      </c>
      <c r="J1781" s="1117" t="str">
        <f>IF(D1781="","-",#REF!-D1781)</f>
        <v>-</v>
      </c>
      <c r="L1781" s="1041" t="str">
        <f t="shared" si="321"/>
        <v/>
      </c>
      <c r="W1781" s="1046" t="str">
        <f t="shared" si="322"/>
        <v/>
      </c>
      <c r="X1781" s="1047"/>
      <c r="Y1781" s="1146" t="str">
        <f t="shared" si="323"/>
        <v/>
      </c>
      <c r="Z1781" s="1049" t="str">
        <f t="shared" si="324"/>
        <v/>
      </c>
      <c r="AA1781" s="1049" t="str">
        <f t="shared" si="325"/>
        <v/>
      </c>
      <c r="AB1781" s="1050" t="str">
        <f t="shared" si="326"/>
        <v/>
      </c>
      <c r="AD1781" s="1052" t="str">
        <f t="shared" si="327"/>
        <v/>
      </c>
      <c r="AE1781" s="1053" t="str">
        <f t="shared" si="328"/>
        <v/>
      </c>
    </row>
    <row r="1782" spans="5:31" ht="12.75" customHeight="1">
      <c r="E1782" s="1083" t="str">
        <f t="shared" si="329"/>
        <v/>
      </c>
      <c r="J1782" s="1117" t="str">
        <f>IF(D1782="","-",#REF!-D1782)</f>
        <v>-</v>
      </c>
      <c r="L1782" s="1041" t="str">
        <f t="shared" si="321"/>
        <v/>
      </c>
      <c r="W1782" s="1046" t="str">
        <f t="shared" si="322"/>
        <v/>
      </c>
      <c r="X1782" s="1047"/>
      <c r="Y1782" s="1146" t="str">
        <f t="shared" si="323"/>
        <v/>
      </c>
      <c r="Z1782" s="1049" t="str">
        <f t="shared" si="324"/>
        <v/>
      </c>
      <c r="AA1782" s="1049" t="str">
        <f t="shared" si="325"/>
        <v/>
      </c>
      <c r="AB1782" s="1050" t="str">
        <f t="shared" si="326"/>
        <v/>
      </c>
      <c r="AD1782" s="1052" t="str">
        <f t="shared" si="327"/>
        <v/>
      </c>
      <c r="AE1782" s="1053" t="str">
        <f t="shared" si="328"/>
        <v/>
      </c>
    </row>
    <row r="1783" spans="5:31" ht="12.75" customHeight="1">
      <c r="E1783" s="1083" t="str">
        <f t="shared" si="329"/>
        <v/>
      </c>
      <c r="J1783" s="1117" t="str">
        <f>IF(D1783="","-",#REF!-D1783)</f>
        <v>-</v>
      </c>
      <c r="L1783" s="1041" t="str">
        <f t="shared" si="321"/>
        <v/>
      </c>
      <c r="W1783" s="1046" t="str">
        <f t="shared" si="322"/>
        <v/>
      </c>
      <c r="X1783" s="1047"/>
      <c r="Y1783" s="1146" t="str">
        <f t="shared" si="323"/>
        <v/>
      </c>
      <c r="Z1783" s="1049" t="str">
        <f t="shared" si="324"/>
        <v/>
      </c>
      <c r="AA1783" s="1049" t="str">
        <f t="shared" si="325"/>
        <v/>
      </c>
      <c r="AB1783" s="1050" t="str">
        <f t="shared" si="326"/>
        <v/>
      </c>
      <c r="AD1783" s="1052" t="str">
        <f t="shared" si="327"/>
        <v/>
      </c>
      <c r="AE1783" s="1053" t="str">
        <f t="shared" si="328"/>
        <v/>
      </c>
    </row>
    <row r="1784" spans="5:31" ht="12.75" customHeight="1">
      <c r="E1784" s="1083" t="str">
        <f t="shared" si="329"/>
        <v/>
      </c>
      <c r="J1784" s="1117" t="str">
        <f>IF(D1784="","-",#REF!-D1784)</f>
        <v>-</v>
      </c>
      <c r="L1784" s="1041" t="str">
        <f t="shared" si="321"/>
        <v/>
      </c>
      <c r="W1784" s="1046" t="str">
        <f t="shared" si="322"/>
        <v/>
      </c>
      <c r="X1784" s="1047"/>
      <c r="Y1784" s="1146" t="str">
        <f t="shared" si="323"/>
        <v/>
      </c>
      <c r="Z1784" s="1049" t="str">
        <f t="shared" si="324"/>
        <v/>
      </c>
      <c r="AA1784" s="1049" t="str">
        <f t="shared" si="325"/>
        <v/>
      </c>
      <c r="AB1784" s="1050" t="str">
        <f t="shared" si="326"/>
        <v/>
      </c>
      <c r="AD1784" s="1052" t="str">
        <f t="shared" si="327"/>
        <v/>
      </c>
      <c r="AE1784" s="1053" t="str">
        <f t="shared" si="328"/>
        <v/>
      </c>
    </row>
    <row r="1785" spans="5:31" ht="12.75" customHeight="1">
      <c r="E1785" s="1083" t="str">
        <f t="shared" si="329"/>
        <v/>
      </c>
      <c r="J1785" s="1117" t="str">
        <f>IF(D1785="","-",#REF!-D1785)</f>
        <v>-</v>
      </c>
      <c r="L1785" s="1041" t="str">
        <f t="shared" si="321"/>
        <v/>
      </c>
      <c r="W1785" s="1046" t="str">
        <f t="shared" si="322"/>
        <v/>
      </c>
      <c r="X1785" s="1047"/>
      <c r="Y1785" s="1146" t="str">
        <f t="shared" si="323"/>
        <v/>
      </c>
      <c r="Z1785" s="1049" t="str">
        <f t="shared" si="324"/>
        <v/>
      </c>
      <c r="AA1785" s="1049" t="str">
        <f t="shared" si="325"/>
        <v/>
      </c>
      <c r="AB1785" s="1050" t="str">
        <f t="shared" si="326"/>
        <v/>
      </c>
      <c r="AD1785" s="1052" t="str">
        <f t="shared" si="327"/>
        <v/>
      </c>
      <c r="AE1785" s="1053" t="str">
        <f t="shared" si="328"/>
        <v/>
      </c>
    </row>
    <row r="1786" spans="5:31" ht="12.75" customHeight="1">
      <c r="E1786" s="1083" t="str">
        <f t="shared" si="329"/>
        <v/>
      </c>
      <c r="J1786" s="1117" t="str">
        <f>IF(D1786="","-",#REF!-D1786)</f>
        <v>-</v>
      </c>
      <c r="L1786" s="1041" t="str">
        <f t="shared" si="321"/>
        <v/>
      </c>
      <c r="W1786" s="1046" t="str">
        <f t="shared" si="322"/>
        <v/>
      </c>
      <c r="X1786" s="1047"/>
      <c r="Y1786" s="1146" t="str">
        <f t="shared" si="323"/>
        <v/>
      </c>
      <c r="Z1786" s="1049" t="str">
        <f t="shared" si="324"/>
        <v/>
      </c>
      <c r="AA1786" s="1049" t="str">
        <f t="shared" si="325"/>
        <v/>
      </c>
      <c r="AB1786" s="1050" t="str">
        <f t="shared" si="326"/>
        <v/>
      </c>
      <c r="AD1786" s="1052" t="str">
        <f t="shared" si="327"/>
        <v/>
      </c>
      <c r="AE1786" s="1053" t="str">
        <f t="shared" si="328"/>
        <v/>
      </c>
    </row>
    <row r="1787" spans="5:31" ht="12.75" customHeight="1">
      <c r="E1787" s="1083" t="str">
        <f t="shared" si="329"/>
        <v/>
      </c>
      <c r="J1787" s="1117" t="str">
        <f>IF(D1787="","-",#REF!-D1787)</f>
        <v>-</v>
      </c>
      <c r="L1787" s="1041" t="str">
        <f t="shared" si="321"/>
        <v/>
      </c>
      <c r="W1787" s="1046" t="str">
        <f t="shared" si="322"/>
        <v/>
      </c>
      <c r="X1787" s="1047"/>
      <c r="Y1787" s="1146" t="str">
        <f t="shared" si="323"/>
        <v/>
      </c>
      <c r="Z1787" s="1049" t="str">
        <f t="shared" si="324"/>
        <v/>
      </c>
      <c r="AA1787" s="1049" t="str">
        <f t="shared" si="325"/>
        <v/>
      </c>
      <c r="AB1787" s="1050" t="str">
        <f t="shared" si="326"/>
        <v/>
      </c>
      <c r="AD1787" s="1052" t="str">
        <f t="shared" si="327"/>
        <v/>
      </c>
      <c r="AE1787" s="1053" t="str">
        <f t="shared" si="328"/>
        <v/>
      </c>
    </row>
    <row r="1788" spans="5:31" ht="12.75" customHeight="1">
      <c r="E1788" s="1083" t="str">
        <f t="shared" si="329"/>
        <v/>
      </c>
      <c r="J1788" s="1117" t="str">
        <f>IF(D1788="","-",#REF!-D1788)</f>
        <v>-</v>
      </c>
      <c r="L1788" s="1041" t="str">
        <f t="shared" si="321"/>
        <v/>
      </c>
      <c r="W1788" s="1046" t="str">
        <f t="shared" si="322"/>
        <v/>
      </c>
      <c r="X1788" s="1047"/>
      <c r="Y1788" s="1146" t="str">
        <f t="shared" si="323"/>
        <v/>
      </c>
      <c r="Z1788" s="1049" t="str">
        <f t="shared" si="324"/>
        <v/>
      </c>
      <c r="AA1788" s="1049" t="str">
        <f t="shared" si="325"/>
        <v/>
      </c>
      <c r="AB1788" s="1050" t="str">
        <f t="shared" si="326"/>
        <v/>
      </c>
      <c r="AD1788" s="1052" t="str">
        <f t="shared" si="327"/>
        <v/>
      </c>
      <c r="AE1788" s="1053" t="str">
        <f t="shared" si="328"/>
        <v/>
      </c>
    </row>
    <row r="1789" spans="5:31" ht="12.75" customHeight="1">
      <c r="E1789" s="1083" t="str">
        <f t="shared" si="329"/>
        <v/>
      </c>
      <c r="J1789" s="1117" t="str">
        <f>IF(D1789="","-",#REF!-D1789)</f>
        <v>-</v>
      </c>
      <c r="L1789" s="1041" t="str">
        <f t="shared" si="321"/>
        <v/>
      </c>
      <c r="W1789" s="1046" t="str">
        <f t="shared" si="322"/>
        <v/>
      </c>
      <c r="X1789" s="1047"/>
      <c r="Y1789" s="1146" t="str">
        <f t="shared" si="323"/>
        <v/>
      </c>
      <c r="Z1789" s="1049" t="str">
        <f t="shared" si="324"/>
        <v/>
      </c>
      <c r="AA1789" s="1049" t="str">
        <f t="shared" si="325"/>
        <v/>
      </c>
      <c r="AB1789" s="1050" t="str">
        <f t="shared" si="326"/>
        <v/>
      </c>
      <c r="AD1789" s="1052" t="str">
        <f t="shared" si="327"/>
        <v/>
      </c>
      <c r="AE1789" s="1053" t="str">
        <f t="shared" si="328"/>
        <v/>
      </c>
    </row>
    <row r="1790" spans="5:31" ht="12.75" customHeight="1">
      <c r="E1790" s="1083" t="str">
        <f t="shared" si="329"/>
        <v/>
      </c>
      <c r="J1790" s="1117" t="str">
        <f>IF(D1790="","-",#REF!-D1790)</f>
        <v>-</v>
      </c>
      <c r="L1790" s="1041" t="str">
        <f t="shared" si="321"/>
        <v/>
      </c>
      <c r="W1790" s="1046" t="str">
        <f t="shared" si="322"/>
        <v/>
      </c>
      <c r="X1790" s="1047"/>
      <c r="Y1790" s="1146" t="str">
        <f t="shared" si="323"/>
        <v/>
      </c>
      <c r="Z1790" s="1049" t="str">
        <f t="shared" si="324"/>
        <v/>
      </c>
      <c r="AA1790" s="1049" t="str">
        <f t="shared" si="325"/>
        <v/>
      </c>
      <c r="AB1790" s="1050" t="str">
        <f t="shared" si="326"/>
        <v/>
      </c>
      <c r="AD1790" s="1052" t="str">
        <f t="shared" si="327"/>
        <v/>
      </c>
      <c r="AE1790" s="1053" t="str">
        <f t="shared" si="328"/>
        <v/>
      </c>
    </row>
    <row r="1791" spans="5:31" ht="12.75" customHeight="1">
      <c r="E1791" s="1083" t="str">
        <f t="shared" si="329"/>
        <v/>
      </c>
      <c r="J1791" s="1117" t="str">
        <f>IF(D1791="","-",#REF!-D1791)</f>
        <v>-</v>
      </c>
      <c r="L1791" s="1041" t="str">
        <f t="shared" si="321"/>
        <v/>
      </c>
      <c r="W1791" s="1046" t="str">
        <f t="shared" si="322"/>
        <v/>
      </c>
      <c r="X1791" s="1047"/>
      <c r="Y1791" s="1146" t="str">
        <f t="shared" si="323"/>
        <v/>
      </c>
      <c r="Z1791" s="1049" t="str">
        <f t="shared" si="324"/>
        <v/>
      </c>
      <c r="AA1791" s="1049" t="str">
        <f t="shared" si="325"/>
        <v/>
      </c>
      <c r="AB1791" s="1050" t="str">
        <f t="shared" si="326"/>
        <v/>
      </c>
      <c r="AD1791" s="1052" t="str">
        <f t="shared" si="327"/>
        <v/>
      </c>
      <c r="AE1791" s="1053" t="str">
        <f t="shared" si="328"/>
        <v/>
      </c>
    </row>
    <row r="1792" spans="5:31" ht="12.75" customHeight="1">
      <c r="E1792" s="1083" t="str">
        <f t="shared" si="329"/>
        <v/>
      </c>
      <c r="J1792" s="1117" t="str">
        <f>IF(D1792="","-",#REF!-D1792)</f>
        <v>-</v>
      </c>
      <c r="L1792" s="1041" t="str">
        <f t="shared" si="321"/>
        <v/>
      </c>
      <c r="W1792" s="1046" t="str">
        <f t="shared" si="322"/>
        <v/>
      </c>
      <c r="X1792" s="1047"/>
      <c r="Y1792" s="1146" t="str">
        <f t="shared" si="323"/>
        <v/>
      </c>
      <c r="Z1792" s="1049" t="str">
        <f t="shared" si="324"/>
        <v/>
      </c>
      <c r="AA1792" s="1049" t="str">
        <f t="shared" si="325"/>
        <v/>
      </c>
      <c r="AB1792" s="1050" t="str">
        <f t="shared" si="326"/>
        <v/>
      </c>
      <c r="AD1792" s="1052" t="str">
        <f t="shared" si="327"/>
        <v/>
      </c>
      <c r="AE1792" s="1053" t="str">
        <f t="shared" si="328"/>
        <v/>
      </c>
    </row>
    <row r="1793" spans="5:31" ht="12.75" customHeight="1">
      <c r="E1793" s="1083" t="str">
        <f t="shared" si="329"/>
        <v/>
      </c>
      <c r="J1793" s="1117" t="str">
        <f>IF(D1793="","-",#REF!-D1793)</f>
        <v>-</v>
      </c>
      <c r="L1793" s="1041" t="str">
        <f t="shared" si="321"/>
        <v/>
      </c>
      <c r="W1793" s="1046" t="str">
        <f t="shared" si="322"/>
        <v/>
      </c>
      <c r="X1793" s="1047"/>
      <c r="Y1793" s="1146" t="str">
        <f t="shared" si="323"/>
        <v/>
      </c>
      <c r="Z1793" s="1049" t="str">
        <f t="shared" si="324"/>
        <v/>
      </c>
      <c r="AA1793" s="1049" t="str">
        <f t="shared" ref="AA1793:AA1794" si="330">IF($Z1793="","",TEXT($Z1793,"mm"))</f>
        <v/>
      </c>
      <c r="AB1793" s="1050" t="str">
        <f t="shared" si="326"/>
        <v/>
      </c>
      <c r="AD1793" s="1052" t="str">
        <f t="shared" si="327"/>
        <v/>
      </c>
      <c r="AE1793" s="1053" t="str">
        <f t="shared" si="328"/>
        <v/>
      </c>
    </row>
    <row r="1794" spans="5:31" ht="12.75" customHeight="1">
      <c r="E1794" s="1083" t="str">
        <f t="shared" si="329"/>
        <v/>
      </c>
      <c r="J1794" s="1117" t="str">
        <f>IF(D1794="","-",#REF!-D1794)</f>
        <v>-</v>
      </c>
      <c r="L1794" s="1041" t="str">
        <f t="shared" si="321"/>
        <v/>
      </c>
      <c r="W1794" s="1046" t="str">
        <f t="shared" si="322"/>
        <v/>
      </c>
      <c r="X1794" s="1047"/>
      <c r="Y1794" s="1146" t="str">
        <f t="shared" si="323"/>
        <v/>
      </c>
      <c r="Z1794" s="1049" t="str">
        <f t="shared" si="324"/>
        <v/>
      </c>
      <c r="AA1794" s="1049" t="str">
        <f t="shared" si="330"/>
        <v/>
      </c>
      <c r="AB1794" s="1050" t="str">
        <f t="shared" si="326"/>
        <v/>
      </c>
      <c r="AD1794" s="1052" t="str">
        <f t="shared" si="327"/>
        <v/>
      </c>
      <c r="AE1794" s="1053" t="str">
        <f t="shared" si="328"/>
        <v/>
      </c>
    </row>
    <row r="1795" spans="5:31" ht="12.75" customHeight="1">
      <c r="E1795" s="1083" t="str">
        <f t="shared" si="329"/>
        <v/>
      </c>
      <c r="J1795" s="1117" t="str">
        <f>IF(D1795="","-",#REF!-D1795)</f>
        <v>-</v>
      </c>
      <c r="L1795" s="1041" t="str">
        <f t="shared" ref="L1795:L1858" si="331">IF(E1795="","",$Q$1+E1795)</f>
        <v/>
      </c>
      <c r="W1795" s="1046" t="str">
        <f t="shared" ref="W1795:W1858" si="332">IF($D1795="","",_xlfn.LET(_xlpm.gDate,D1795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795" s="1047"/>
      <c r="Y1795" s="1146" t="str">
        <f t="shared" ref="Y1795:Y1858" si="333">IFERROR(CHOOSE(X1795,"መስከረም","ጥቅምት","ህዳር  ","ታህሳስ ","ጥር ","የካቲት ","መጋቢት ","ሚይዚያ ","ግንቦት ","ሰኔ ","ሐምሌ ","ነሐሴ ","Pagume"),"")</f>
        <v/>
      </c>
      <c r="Z1795" s="1049" t="str">
        <f t="shared" ref="Z1795:Z1858" si="334">IF($K1795="","",_xlfn.LET(_xlpm.gDate,K1795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795" s="1049" t="str">
        <f t="shared" ref="AA1795:AA1858" si="335">IF($Z1795="","",TEXT($Z1795,"mm"))</f>
        <v/>
      </c>
      <c r="AB1795" s="1050" t="str">
        <f t="shared" ref="AB1795:AB1858" si="336">IFERROR(CHOOSE(AA1795,"መስከረም","ጥቅምት","ህዳር  ","ታህሳስ ","ጥር ","የካቲት ","መጋቢት ","ሚይዚያ ","ግንቦት ","ሰኔ ","ሐምሌ ","ነሐሴ ","Pagume"),"")</f>
        <v/>
      </c>
      <c r="AD1795" s="1052" t="str">
        <f t="shared" ref="AD1795:AD1858" si="337">IF($D1795="","",YEAR(D1795)&amp;"-W"&amp;WEEKNUM(D1795,2))</f>
        <v/>
      </c>
      <c r="AE1795" s="1053" t="str">
        <f t="shared" ref="AE1795:AE1858" si="338">IF($K1795="","",YEAR(K1795)&amp;"-W"&amp;WEEKNUM(K1795,2))</f>
        <v/>
      </c>
    </row>
    <row r="1796" spans="5:31" ht="12.75" customHeight="1">
      <c r="E1796" s="1083" t="str">
        <f t="shared" si="329"/>
        <v/>
      </c>
      <c r="J1796" s="1117" t="str">
        <f>IF(D1796="","-",#REF!-D1796)</f>
        <v>-</v>
      </c>
      <c r="L1796" s="1041" t="str">
        <f t="shared" si="331"/>
        <v/>
      </c>
      <c r="W1796" s="1046" t="str">
        <f t="shared" si="332"/>
        <v/>
      </c>
      <c r="X1796" s="1047"/>
      <c r="Y1796" s="1146" t="str">
        <f t="shared" si="333"/>
        <v/>
      </c>
      <c r="Z1796" s="1049" t="str">
        <f t="shared" si="334"/>
        <v/>
      </c>
      <c r="AA1796" s="1049" t="str">
        <f t="shared" si="335"/>
        <v/>
      </c>
      <c r="AB1796" s="1050" t="str">
        <f t="shared" si="336"/>
        <v/>
      </c>
      <c r="AD1796" s="1052" t="str">
        <f t="shared" si="337"/>
        <v/>
      </c>
      <c r="AE1796" s="1053" t="str">
        <f t="shared" si="338"/>
        <v/>
      </c>
    </row>
    <row r="1797" spans="5:31" ht="12.75" customHeight="1">
      <c r="E1797" s="1083" t="str">
        <f t="shared" si="329"/>
        <v/>
      </c>
      <c r="J1797" s="1117" t="str">
        <f>IF(D1797="","-",#REF!-D1797)</f>
        <v>-</v>
      </c>
      <c r="L1797" s="1041" t="str">
        <f t="shared" si="331"/>
        <v/>
      </c>
      <c r="W1797" s="1046" t="str">
        <f t="shared" si="332"/>
        <v/>
      </c>
      <c r="X1797" s="1047"/>
      <c r="Y1797" s="1146" t="str">
        <f t="shared" si="333"/>
        <v/>
      </c>
      <c r="Z1797" s="1049" t="str">
        <f t="shared" si="334"/>
        <v/>
      </c>
      <c r="AA1797" s="1049" t="str">
        <f t="shared" si="335"/>
        <v/>
      </c>
      <c r="AB1797" s="1050" t="str">
        <f t="shared" si="336"/>
        <v/>
      </c>
      <c r="AD1797" s="1052" t="str">
        <f t="shared" si="337"/>
        <v/>
      </c>
      <c r="AE1797" s="1053" t="str">
        <f t="shared" si="338"/>
        <v/>
      </c>
    </row>
    <row r="1798" spans="5:31" ht="12.75" customHeight="1">
      <c r="E1798" s="1083" t="str">
        <f t="shared" si="329"/>
        <v/>
      </c>
      <c r="J1798" s="1117" t="str">
        <f>IF(D1798="","-",#REF!-D1798)</f>
        <v>-</v>
      </c>
      <c r="L1798" s="1041" t="str">
        <f t="shared" si="331"/>
        <v/>
      </c>
      <c r="W1798" s="1046" t="str">
        <f t="shared" si="332"/>
        <v/>
      </c>
      <c r="X1798" s="1047"/>
      <c r="Y1798" s="1146" t="str">
        <f t="shared" si="333"/>
        <v/>
      </c>
      <c r="Z1798" s="1049" t="str">
        <f t="shared" si="334"/>
        <v/>
      </c>
      <c r="AA1798" s="1049" t="str">
        <f t="shared" si="335"/>
        <v/>
      </c>
      <c r="AB1798" s="1050" t="str">
        <f t="shared" si="336"/>
        <v/>
      </c>
      <c r="AD1798" s="1052" t="str">
        <f t="shared" si="337"/>
        <v/>
      </c>
      <c r="AE1798" s="1053" t="str">
        <f t="shared" si="338"/>
        <v/>
      </c>
    </row>
    <row r="1799" spans="5:31" ht="12.75" customHeight="1">
      <c r="E1799" s="1083" t="str">
        <f t="shared" si="329"/>
        <v/>
      </c>
      <c r="J1799" s="1117" t="str">
        <f>IF(D1799="","-",#REF!-D1799)</f>
        <v>-</v>
      </c>
      <c r="L1799" s="1041" t="str">
        <f t="shared" si="331"/>
        <v/>
      </c>
      <c r="W1799" s="1046" t="str">
        <f t="shared" si="332"/>
        <v/>
      </c>
      <c r="X1799" s="1047"/>
      <c r="Y1799" s="1146" t="str">
        <f t="shared" si="333"/>
        <v/>
      </c>
      <c r="Z1799" s="1049" t="str">
        <f t="shared" si="334"/>
        <v/>
      </c>
      <c r="AA1799" s="1049" t="str">
        <f t="shared" si="335"/>
        <v/>
      </c>
      <c r="AB1799" s="1050" t="str">
        <f t="shared" si="336"/>
        <v/>
      </c>
      <c r="AD1799" s="1052" t="str">
        <f t="shared" si="337"/>
        <v/>
      </c>
      <c r="AE1799" s="1053" t="str">
        <f t="shared" si="338"/>
        <v/>
      </c>
    </row>
    <row r="1800" spans="5:31" ht="12.75" customHeight="1">
      <c r="E1800" s="1083" t="str">
        <f t="shared" si="329"/>
        <v/>
      </c>
      <c r="J1800" s="1117" t="str">
        <f>IF(D1800="","-",#REF!-D1800)</f>
        <v>-</v>
      </c>
      <c r="L1800" s="1041" t="str">
        <f t="shared" si="331"/>
        <v/>
      </c>
      <c r="W1800" s="1046" t="str">
        <f t="shared" si="332"/>
        <v/>
      </c>
      <c r="X1800" s="1047"/>
      <c r="Y1800" s="1146" t="str">
        <f t="shared" si="333"/>
        <v/>
      </c>
      <c r="Z1800" s="1049" t="str">
        <f t="shared" si="334"/>
        <v/>
      </c>
      <c r="AA1800" s="1049" t="str">
        <f t="shared" si="335"/>
        <v/>
      </c>
      <c r="AB1800" s="1050" t="str">
        <f t="shared" si="336"/>
        <v/>
      </c>
      <c r="AD1800" s="1052" t="str">
        <f t="shared" si="337"/>
        <v/>
      </c>
      <c r="AE1800" s="1053" t="str">
        <f t="shared" si="338"/>
        <v/>
      </c>
    </row>
    <row r="1801" spans="5:31" ht="12.75" customHeight="1">
      <c r="E1801" s="1083" t="str">
        <f t="shared" si="329"/>
        <v/>
      </c>
      <c r="J1801" s="1117" t="str">
        <f>IF(D1801="","-",#REF!-D1801)</f>
        <v>-</v>
      </c>
      <c r="L1801" s="1041" t="str">
        <f t="shared" si="331"/>
        <v/>
      </c>
      <c r="W1801" s="1046" t="str">
        <f t="shared" si="332"/>
        <v/>
      </c>
      <c r="X1801" s="1047"/>
      <c r="Y1801" s="1146" t="str">
        <f t="shared" si="333"/>
        <v/>
      </c>
      <c r="Z1801" s="1049" t="str">
        <f t="shared" si="334"/>
        <v/>
      </c>
      <c r="AA1801" s="1049" t="str">
        <f t="shared" si="335"/>
        <v/>
      </c>
      <c r="AB1801" s="1050" t="str">
        <f t="shared" si="336"/>
        <v/>
      </c>
      <c r="AD1801" s="1052" t="str">
        <f t="shared" si="337"/>
        <v/>
      </c>
      <c r="AE1801" s="1053" t="str">
        <f t="shared" si="338"/>
        <v/>
      </c>
    </row>
    <row r="1802" spans="5:31" ht="12.75" customHeight="1">
      <c r="E1802" s="1083" t="str">
        <f t="shared" si="329"/>
        <v/>
      </c>
      <c r="J1802" s="1117" t="str">
        <f>IF(D1802="","-",#REF!-D1802)</f>
        <v>-</v>
      </c>
      <c r="L1802" s="1041" t="str">
        <f t="shared" si="331"/>
        <v/>
      </c>
      <c r="W1802" s="1046" t="str">
        <f t="shared" si="332"/>
        <v/>
      </c>
      <c r="X1802" s="1047"/>
      <c r="Y1802" s="1146" t="str">
        <f t="shared" si="333"/>
        <v/>
      </c>
      <c r="Z1802" s="1049" t="str">
        <f t="shared" si="334"/>
        <v/>
      </c>
      <c r="AA1802" s="1049" t="str">
        <f t="shared" si="335"/>
        <v/>
      </c>
      <c r="AB1802" s="1050" t="str">
        <f t="shared" si="336"/>
        <v/>
      </c>
      <c r="AD1802" s="1052" t="str">
        <f t="shared" si="337"/>
        <v/>
      </c>
      <c r="AE1802" s="1053" t="str">
        <f t="shared" si="338"/>
        <v/>
      </c>
    </row>
    <row r="1803" spans="5:31" ht="12.75" customHeight="1">
      <c r="E1803" s="1083" t="str">
        <f t="shared" si="329"/>
        <v/>
      </c>
      <c r="J1803" s="1117" t="str">
        <f>IF(D1803="","-",#REF!-D1803)</f>
        <v>-</v>
      </c>
      <c r="L1803" s="1041" t="str">
        <f t="shared" si="331"/>
        <v/>
      </c>
      <c r="W1803" s="1046" t="str">
        <f t="shared" si="332"/>
        <v/>
      </c>
      <c r="X1803" s="1047"/>
      <c r="Y1803" s="1146" t="str">
        <f t="shared" si="333"/>
        <v/>
      </c>
      <c r="Z1803" s="1049" t="str">
        <f t="shared" si="334"/>
        <v/>
      </c>
      <c r="AA1803" s="1049" t="str">
        <f t="shared" si="335"/>
        <v/>
      </c>
      <c r="AB1803" s="1050" t="str">
        <f t="shared" si="336"/>
        <v/>
      </c>
      <c r="AD1803" s="1052" t="str">
        <f t="shared" si="337"/>
        <v/>
      </c>
      <c r="AE1803" s="1053" t="str">
        <f t="shared" si="338"/>
        <v/>
      </c>
    </row>
    <row r="1804" spans="5:31" ht="12.75" customHeight="1">
      <c r="E1804" s="1083" t="str">
        <f t="shared" si="329"/>
        <v/>
      </c>
      <c r="J1804" s="1117" t="str">
        <f>IF(D1804="","-",#REF!-D1804)</f>
        <v>-</v>
      </c>
      <c r="L1804" s="1041" t="str">
        <f t="shared" si="331"/>
        <v/>
      </c>
      <c r="W1804" s="1046" t="str">
        <f t="shared" si="332"/>
        <v/>
      </c>
      <c r="X1804" s="1047"/>
      <c r="Y1804" s="1146" t="str">
        <f t="shared" si="333"/>
        <v/>
      </c>
      <c r="Z1804" s="1049" t="str">
        <f t="shared" si="334"/>
        <v/>
      </c>
      <c r="AA1804" s="1049" t="str">
        <f t="shared" si="335"/>
        <v/>
      </c>
      <c r="AB1804" s="1050" t="str">
        <f t="shared" si="336"/>
        <v/>
      </c>
      <c r="AD1804" s="1052" t="str">
        <f t="shared" si="337"/>
        <v/>
      </c>
      <c r="AE1804" s="1053" t="str">
        <f t="shared" si="338"/>
        <v/>
      </c>
    </row>
    <row r="1805" spans="5:31" ht="12.75" customHeight="1">
      <c r="E1805" s="1083" t="str">
        <f t="shared" si="329"/>
        <v/>
      </c>
      <c r="J1805" s="1117" t="str">
        <f>IF(D1805="","-",#REF!-D1805)</f>
        <v>-</v>
      </c>
      <c r="L1805" s="1041" t="str">
        <f t="shared" si="331"/>
        <v/>
      </c>
      <c r="W1805" s="1046" t="str">
        <f t="shared" si="332"/>
        <v/>
      </c>
      <c r="X1805" s="1047"/>
      <c r="Y1805" s="1146" t="str">
        <f t="shared" si="333"/>
        <v/>
      </c>
      <c r="Z1805" s="1049" t="str">
        <f t="shared" si="334"/>
        <v/>
      </c>
      <c r="AA1805" s="1049" t="str">
        <f t="shared" si="335"/>
        <v/>
      </c>
      <c r="AB1805" s="1050" t="str">
        <f t="shared" si="336"/>
        <v/>
      </c>
      <c r="AD1805" s="1052" t="str">
        <f t="shared" si="337"/>
        <v/>
      </c>
      <c r="AE1805" s="1053" t="str">
        <f t="shared" si="338"/>
        <v/>
      </c>
    </row>
    <row r="1806" spans="5:31" ht="12.75" customHeight="1">
      <c r="E1806" s="1083" t="str">
        <f t="shared" si="329"/>
        <v/>
      </c>
      <c r="J1806" s="1117" t="str">
        <f>IF(D1806="","-",#REF!-D1806)</f>
        <v>-</v>
      </c>
      <c r="L1806" s="1041" t="str">
        <f t="shared" si="331"/>
        <v/>
      </c>
      <c r="W1806" s="1046" t="str">
        <f t="shared" si="332"/>
        <v/>
      </c>
      <c r="X1806" s="1047"/>
      <c r="Y1806" s="1146" t="str">
        <f t="shared" si="333"/>
        <v/>
      </c>
      <c r="Z1806" s="1049" t="str">
        <f t="shared" si="334"/>
        <v/>
      </c>
      <c r="AA1806" s="1049" t="str">
        <f t="shared" si="335"/>
        <v/>
      </c>
      <c r="AB1806" s="1050" t="str">
        <f t="shared" si="336"/>
        <v/>
      </c>
      <c r="AD1806" s="1052" t="str">
        <f t="shared" si="337"/>
        <v/>
      </c>
      <c r="AE1806" s="1053" t="str">
        <f t="shared" si="338"/>
        <v/>
      </c>
    </row>
    <row r="1807" spans="5:31" ht="12.75" customHeight="1">
      <c r="E1807" s="1083" t="str">
        <f t="shared" si="329"/>
        <v/>
      </c>
      <c r="J1807" s="1117" t="str">
        <f>IF(D1807="","-",#REF!-D1807)</f>
        <v>-</v>
      </c>
      <c r="L1807" s="1041" t="str">
        <f t="shared" si="331"/>
        <v/>
      </c>
      <c r="W1807" s="1046" t="str">
        <f t="shared" si="332"/>
        <v/>
      </c>
      <c r="X1807" s="1047"/>
      <c r="Y1807" s="1146" t="str">
        <f t="shared" si="333"/>
        <v/>
      </c>
      <c r="Z1807" s="1049" t="str">
        <f t="shared" si="334"/>
        <v/>
      </c>
      <c r="AA1807" s="1049" t="str">
        <f t="shared" si="335"/>
        <v/>
      </c>
      <c r="AB1807" s="1050" t="str">
        <f t="shared" si="336"/>
        <v/>
      </c>
      <c r="AD1807" s="1052" t="str">
        <f t="shared" si="337"/>
        <v/>
      </c>
      <c r="AE1807" s="1053" t="str">
        <f t="shared" si="338"/>
        <v/>
      </c>
    </row>
    <row r="1808" spans="5:31" ht="12.75" customHeight="1">
      <c r="E1808" s="1083" t="str">
        <f t="shared" si="329"/>
        <v/>
      </c>
      <c r="J1808" s="1117" t="str">
        <f>IF(D1808="","-",#REF!-D1808)</f>
        <v>-</v>
      </c>
      <c r="L1808" s="1041" t="str">
        <f t="shared" si="331"/>
        <v/>
      </c>
      <c r="W1808" s="1046" t="str">
        <f t="shared" si="332"/>
        <v/>
      </c>
      <c r="X1808" s="1047"/>
      <c r="Y1808" s="1146" t="str">
        <f t="shared" si="333"/>
        <v/>
      </c>
      <c r="Z1808" s="1049" t="str">
        <f t="shared" si="334"/>
        <v/>
      </c>
      <c r="AA1808" s="1049" t="str">
        <f t="shared" si="335"/>
        <v/>
      </c>
      <c r="AB1808" s="1050" t="str">
        <f t="shared" si="336"/>
        <v/>
      </c>
      <c r="AD1808" s="1052" t="str">
        <f t="shared" si="337"/>
        <v/>
      </c>
      <c r="AE1808" s="1053" t="str">
        <f t="shared" si="338"/>
        <v/>
      </c>
    </row>
    <row r="1809" spans="5:31" ht="12.75" customHeight="1">
      <c r="E1809" s="1083" t="str">
        <f t="shared" si="329"/>
        <v/>
      </c>
      <c r="J1809" s="1117" t="str">
        <f>IF(D1809="","-",#REF!-D1809)</f>
        <v>-</v>
      </c>
      <c r="L1809" s="1041" t="str">
        <f t="shared" si="331"/>
        <v/>
      </c>
      <c r="W1809" s="1046" t="str">
        <f t="shared" si="332"/>
        <v/>
      </c>
      <c r="X1809" s="1047"/>
      <c r="Y1809" s="1146" t="str">
        <f t="shared" si="333"/>
        <v/>
      </c>
      <c r="Z1809" s="1049" t="str">
        <f t="shared" si="334"/>
        <v/>
      </c>
      <c r="AA1809" s="1049" t="str">
        <f t="shared" si="335"/>
        <v/>
      </c>
      <c r="AB1809" s="1050" t="str">
        <f t="shared" si="336"/>
        <v/>
      </c>
      <c r="AD1809" s="1052" t="str">
        <f t="shared" si="337"/>
        <v/>
      </c>
      <c r="AE1809" s="1053" t="str">
        <f t="shared" si="338"/>
        <v/>
      </c>
    </row>
    <row r="1810" spans="5:31" ht="12.75" customHeight="1">
      <c r="E1810" s="1083" t="str">
        <f t="shared" si="329"/>
        <v/>
      </c>
      <c r="J1810" s="1117" t="str">
        <f>IF(D1810="","-",#REF!-D1810)</f>
        <v>-</v>
      </c>
      <c r="L1810" s="1041" t="str">
        <f t="shared" si="331"/>
        <v/>
      </c>
      <c r="W1810" s="1046" t="str">
        <f t="shared" si="332"/>
        <v/>
      </c>
      <c r="X1810" s="1047"/>
      <c r="Y1810" s="1146" t="str">
        <f t="shared" si="333"/>
        <v/>
      </c>
      <c r="Z1810" s="1049" t="str">
        <f t="shared" si="334"/>
        <v/>
      </c>
      <c r="AA1810" s="1049" t="str">
        <f t="shared" si="335"/>
        <v/>
      </c>
      <c r="AB1810" s="1050" t="str">
        <f t="shared" si="336"/>
        <v/>
      </c>
      <c r="AD1810" s="1052" t="str">
        <f t="shared" si="337"/>
        <v/>
      </c>
      <c r="AE1810" s="1053" t="str">
        <f t="shared" si="338"/>
        <v/>
      </c>
    </row>
    <row r="1811" spans="5:31" ht="12.75" customHeight="1">
      <c r="E1811" s="1083" t="str">
        <f t="shared" si="329"/>
        <v/>
      </c>
      <c r="J1811" s="1117" t="str">
        <f>IF(D1811="","-",#REF!-D1811)</f>
        <v>-</v>
      </c>
      <c r="L1811" s="1041" t="str">
        <f t="shared" si="331"/>
        <v/>
      </c>
      <c r="W1811" s="1046" t="str">
        <f t="shared" si="332"/>
        <v/>
      </c>
      <c r="X1811" s="1047"/>
      <c r="Y1811" s="1146" t="str">
        <f t="shared" si="333"/>
        <v/>
      </c>
      <c r="Z1811" s="1049" t="str">
        <f t="shared" si="334"/>
        <v/>
      </c>
      <c r="AA1811" s="1049" t="str">
        <f t="shared" si="335"/>
        <v/>
      </c>
      <c r="AB1811" s="1050" t="str">
        <f t="shared" si="336"/>
        <v/>
      </c>
      <c r="AD1811" s="1052" t="str">
        <f t="shared" si="337"/>
        <v/>
      </c>
      <c r="AE1811" s="1053" t="str">
        <f t="shared" si="338"/>
        <v/>
      </c>
    </row>
    <row r="1812" spans="5:31" ht="12.75" customHeight="1">
      <c r="E1812" s="1083" t="str">
        <f t="shared" si="329"/>
        <v/>
      </c>
      <c r="J1812" s="1117" t="str">
        <f>IF(D1812="","-",#REF!-D1812)</f>
        <v>-</v>
      </c>
      <c r="L1812" s="1041" t="str">
        <f t="shared" si="331"/>
        <v/>
      </c>
      <c r="W1812" s="1046" t="str">
        <f t="shared" si="332"/>
        <v/>
      </c>
      <c r="X1812" s="1047"/>
      <c r="Y1812" s="1146" t="str">
        <f t="shared" si="333"/>
        <v/>
      </c>
      <c r="Z1812" s="1049" t="str">
        <f t="shared" si="334"/>
        <v/>
      </c>
      <c r="AA1812" s="1049" t="str">
        <f t="shared" si="335"/>
        <v/>
      </c>
      <c r="AB1812" s="1050" t="str">
        <f t="shared" si="336"/>
        <v/>
      </c>
      <c r="AD1812" s="1052" t="str">
        <f t="shared" si="337"/>
        <v/>
      </c>
      <c r="AE1812" s="1053" t="str">
        <f t="shared" si="338"/>
        <v/>
      </c>
    </row>
    <row r="1813" spans="5:31" ht="12.75" customHeight="1">
      <c r="E1813" s="1083" t="str">
        <f t="shared" si="329"/>
        <v/>
      </c>
      <c r="J1813" s="1117" t="str">
        <f>IF(D1813="","-",#REF!-D1813)</f>
        <v>-</v>
      </c>
      <c r="L1813" s="1041" t="str">
        <f t="shared" si="331"/>
        <v/>
      </c>
      <c r="W1813" s="1046" t="str">
        <f t="shared" si="332"/>
        <v/>
      </c>
      <c r="X1813" s="1047"/>
      <c r="Y1813" s="1146" t="str">
        <f t="shared" si="333"/>
        <v/>
      </c>
      <c r="Z1813" s="1049" t="str">
        <f t="shared" si="334"/>
        <v/>
      </c>
      <c r="AA1813" s="1049" t="str">
        <f t="shared" si="335"/>
        <v/>
      </c>
      <c r="AB1813" s="1050" t="str">
        <f t="shared" si="336"/>
        <v/>
      </c>
      <c r="AD1813" s="1052" t="str">
        <f t="shared" si="337"/>
        <v/>
      </c>
      <c r="AE1813" s="1053" t="str">
        <f t="shared" si="338"/>
        <v/>
      </c>
    </row>
    <row r="1814" spans="5:31" ht="12.75" customHeight="1">
      <c r="E1814" s="1083" t="str">
        <f t="shared" si="329"/>
        <v/>
      </c>
      <c r="J1814" s="1117" t="str">
        <f>IF(D1814="","-",#REF!-D1814)</f>
        <v>-</v>
      </c>
      <c r="L1814" s="1041" t="str">
        <f t="shared" si="331"/>
        <v/>
      </c>
      <c r="W1814" s="1046" t="str">
        <f t="shared" si="332"/>
        <v/>
      </c>
      <c r="X1814" s="1047"/>
      <c r="Y1814" s="1146" t="str">
        <f t="shared" si="333"/>
        <v/>
      </c>
      <c r="Z1814" s="1049" t="str">
        <f t="shared" si="334"/>
        <v/>
      </c>
      <c r="AA1814" s="1049" t="str">
        <f t="shared" si="335"/>
        <v/>
      </c>
      <c r="AB1814" s="1050" t="str">
        <f t="shared" si="336"/>
        <v/>
      </c>
      <c r="AD1814" s="1052" t="str">
        <f t="shared" si="337"/>
        <v/>
      </c>
      <c r="AE1814" s="1053" t="str">
        <f t="shared" si="338"/>
        <v/>
      </c>
    </row>
    <row r="1815" spans="5:31" ht="12.75" customHeight="1">
      <c r="E1815" s="1083" t="str">
        <f t="shared" si="329"/>
        <v/>
      </c>
      <c r="J1815" s="1117" t="str">
        <f>IF(D1815="","-",#REF!-D1815)</f>
        <v>-</v>
      </c>
      <c r="L1815" s="1041" t="str">
        <f t="shared" si="331"/>
        <v/>
      </c>
      <c r="W1815" s="1046" t="str">
        <f t="shared" si="332"/>
        <v/>
      </c>
      <c r="X1815" s="1047"/>
      <c r="Y1815" s="1146" t="str">
        <f t="shared" si="333"/>
        <v/>
      </c>
      <c r="Z1815" s="1049" t="str">
        <f t="shared" si="334"/>
        <v/>
      </c>
      <c r="AA1815" s="1049" t="str">
        <f t="shared" si="335"/>
        <v/>
      </c>
      <c r="AB1815" s="1050" t="str">
        <f t="shared" si="336"/>
        <v/>
      </c>
      <c r="AD1815" s="1052" t="str">
        <f t="shared" si="337"/>
        <v/>
      </c>
      <c r="AE1815" s="1053" t="str">
        <f t="shared" si="338"/>
        <v/>
      </c>
    </row>
    <row r="1816" spans="5:31" ht="12.75" customHeight="1">
      <c r="E1816" s="1083" t="str">
        <f t="shared" si="329"/>
        <v/>
      </c>
      <c r="J1816" s="1117" t="str">
        <f>IF(D1816="","-",#REF!-D1816)</f>
        <v>-</v>
      </c>
      <c r="L1816" s="1041" t="str">
        <f t="shared" si="331"/>
        <v/>
      </c>
      <c r="W1816" s="1046" t="str">
        <f t="shared" si="332"/>
        <v/>
      </c>
      <c r="X1816" s="1047"/>
      <c r="Y1816" s="1146" t="str">
        <f t="shared" si="333"/>
        <v/>
      </c>
      <c r="Z1816" s="1049" t="str">
        <f t="shared" si="334"/>
        <v/>
      </c>
      <c r="AA1816" s="1049" t="str">
        <f t="shared" si="335"/>
        <v/>
      </c>
      <c r="AB1816" s="1050" t="str">
        <f t="shared" si="336"/>
        <v/>
      </c>
      <c r="AD1816" s="1052" t="str">
        <f t="shared" si="337"/>
        <v/>
      </c>
      <c r="AE1816" s="1053" t="str">
        <f t="shared" si="338"/>
        <v/>
      </c>
    </row>
    <row r="1817" spans="5:31" ht="12.75" customHeight="1">
      <c r="E1817" s="1083" t="str">
        <f t="shared" si="329"/>
        <v/>
      </c>
      <c r="J1817" s="1117" t="str">
        <f>IF(D1817="","-",#REF!-D1817)</f>
        <v>-</v>
      </c>
      <c r="L1817" s="1041" t="str">
        <f t="shared" si="331"/>
        <v/>
      </c>
      <c r="W1817" s="1046" t="str">
        <f t="shared" si="332"/>
        <v/>
      </c>
      <c r="X1817" s="1047"/>
      <c r="Y1817" s="1146" t="str">
        <f t="shared" si="333"/>
        <v/>
      </c>
      <c r="Z1817" s="1049" t="str">
        <f t="shared" si="334"/>
        <v/>
      </c>
      <c r="AA1817" s="1049" t="str">
        <f t="shared" si="335"/>
        <v/>
      </c>
      <c r="AB1817" s="1050" t="str">
        <f t="shared" si="336"/>
        <v/>
      </c>
      <c r="AD1817" s="1052" t="str">
        <f t="shared" si="337"/>
        <v/>
      </c>
      <c r="AE1817" s="1053" t="str">
        <f t="shared" si="338"/>
        <v/>
      </c>
    </row>
    <row r="1818" spans="5:31" ht="12.75" customHeight="1">
      <c r="E1818" s="1083" t="str">
        <f t="shared" si="329"/>
        <v/>
      </c>
      <c r="J1818" s="1117" t="str">
        <f>IF(D1818="","-",#REF!-D1818)</f>
        <v>-</v>
      </c>
      <c r="L1818" s="1041" t="str">
        <f t="shared" si="331"/>
        <v/>
      </c>
      <c r="W1818" s="1046" t="str">
        <f t="shared" si="332"/>
        <v/>
      </c>
      <c r="X1818" s="1047"/>
      <c r="Y1818" s="1146" t="str">
        <f t="shared" si="333"/>
        <v/>
      </c>
      <c r="Z1818" s="1049" t="str">
        <f t="shared" si="334"/>
        <v/>
      </c>
      <c r="AA1818" s="1049" t="str">
        <f t="shared" si="335"/>
        <v/>
      </c>
      <c r="AB1818" s="1050" t="str">
        <f t="shared" si="336"/>
        <v/>
      </c>
      <c r="AD1818" s="1052" t="str">
        <f t="shared" si="337"/>
        <v/>
      </c>
      <c r="AE1818" s="1053" t="str">
        <f t="shared" si="338"/>
        <v/>
      </c>
    </row>
    <row r="1819" spans="5:31" ht="12.75" customHeight="1">
      <c r="E1819" s="1083" t="str">
        <f t="shared" si="329"/>
        <v/>
      </c>
      <c r="J1819" s="1117" t="str">
        <f>IF(D1819="","-",#REF!-D1819)</f>
        <v>-</v>
      </c>
      <c r="L1819" s="1041" t="str">
        <f t="shared" si="331"/>
        <v/>
      </c>
      <c r="W1819" s="1046" t="str">
        <f t="shared" si="332"/>
        <v/>
      </c>
      <c r="X1819" s="1047"/>
      <c r="Y1819" s="1146" t="str">
        <f t="shared" si="333"/>
        <v/>
      </c>
      <c r="Z1819" s="1049" t="str">
        <f t="shared" si="334"/>
        <v/>
      </c>
      <c r="AA1819" s="1049" t="str">
        <f t="shared" si="335"/>
        <v/>
      </c>
      <c r="AB1819" s="1050" t="str">
        <f t="shared" si="336"/>
        <v/>
      </c>
      <c r="AD1819" s="1052" t="str">
        <f t="shared" si="337"/>
        <v/>
      </c>
      <c r="AE1819" s="1053" t="str">
        <f t="shared" si="338"/>
        <v/>
      </c>
    </row>
    <row r="1820" spans="5:31" ht="12.75" customHeight="1">
      <c r="E1820" s="1083" t="str">
        <f t="shared" si="329"/>
        <v/>
      </c>
      <c r="J1820" s="1117" t="str">
        <f>IF(D1820="","-",#REF!-D1820)</f>
        <v>-</v>
      </c>
      <c r="L1820" s="1041" t="str">
        <f t="shared" si="331"/>
        <v/>
      </c>
      <c r="W1820" s="1046" t="str">
        <f t="shared" si="332"/>
        <v/>
      </c>
      <c r="X1820" s="1047"/>
      <c r="Y1820" s="1146" t="str">
        <f t="shared" si="333"/>
        <v/>
      </c>
      <c r="Z1820" s="1049" t="str">
        <f t="shared" si="334"/>
        <v/>
      </c>
      <c r="AA1820" s="1049" t="str">
        <f t="shared" si="335"/>
        <v/>
      </c>
      <c r="AB1820" s="1050" t="str">
        <f t="shared" si="336"/>
        <v/>
      </c>
      <c r="AD1820" s="1052" t="str">
        <f t="shared" si="337"/>
        <v/>
      </c>
      <c r="AE1820" s="1053" t="str">
        <f t="shared" si="338"/>
        <v/>
      </c>
    </row>
    <row r="1821" spans="5:31" ht="12.75" customHeight="1">
      <c r="E1821" s="1083" t="str">
        <f t="shared" si="329"/>
        <v/>
      </c>
      <c r="J1821" s="1117" t="str">
        <f>IF(D1821="","-",#REF!-D1821)</f>
        <v>-</v>
      </c>
      <c r="L1821" s="1041" t="str">
        <f t="shared" si="331"/>
        <v/>
      </c>
      <c r="W1821" s="1046" t="str">
        <f t="shared" si="332"/>
        <v/>
      </c>
      <c r="X1821" s="1047"/>
      <c r="Y1821" s="1146" t="str">
        <f t="shared" si="333"/>
        <v/>
      </c>
      <c r="Z1821" s="1049" t="str">
        <f t="shared" si="334"/>
        <v/>
      </c>
      <c r="AA1821" s="1049" t="str">
        <f t="shared" si="335"/>
        <v/>
      </c>
      <c r="AB1821" s="1050" t="str">
        <f t="shared" si="336"/>
        <v/>
      </c>
      <c r="AD1821" s="1052" t="str">
        <f t="shared" si="337"/>
        <v/>
      </c>
      <c r="AE1821" s="1053" t="str">
        <f t="shared" si="338"/>
        <v/>
      </c>
    </row>
    <row r="1822" spans="5:31" ht="12.75" customHeight="1">
      <c r="E1822" s="1083" t="str">
        <f t="shared" si="329"/>
        <v/>
      </c>
      <c r="J1822" s="1117" t="str">
        <f>IF(D1822="","-",#REF!-D1822)</f>
        <v>-</v>
      </c>
      <c r="L1822" s="1041" t="str">
        <f t="shared" si="331"/>
        <v/>
      </c>
      <c r="W1822" s="1046" t="str">
        <f t="shared" si="332"/>
        <v/>
      </c>
      <c r="X1822" s="1047"/>
      <c r="Y1822" s="1146" t="str">
        <f t="shared" si="333"/>
        <v/>
      </c>
      <c r="Z1822" s="1049" t="str">
        <f t="shared" si="334"/>
        <v/>
      </c>
      <c r="AA1822" s="1049" t="str">
        <f t="shared" si="335"/>
        <v/>
      </c>
      <c r="AB1822" s="1050" t="str">
        <f t="shared" si="336"/>
        <v/>
      </c>
      <c r="AD1822" s="1052" t="str">
        <f t="shared" si="337"/>
        <v/>
      </c>
      <c r="AE1822" s="1053" t="str">
        <f t="shared" si="338"/>
        <v/>
      </c>
    </row>
    <row r="1823" spans="5:31" ht="12.75" customHeight="1">
      <c r="E1823" s="1083" t="str">
        <f t="shared" si="329"/>
        <v/>
      </c>
      <c r="J1823" s="1117" t="str">
        <f>IF(D1823="","-",#REF!-D1823)</f>
        <v>-</v>
      </c>
      <c r="L1823" s="1041" t="str">
        <f t="shared" si="331"/>
        <v/>
      </c>
      <c r="W1823" s="1046" t="str">
        <f t="shared" si="332"/>
        <v/>
      </c>
      <c r="X1823" s="1047"/>
      <c r="Y1823" s="1146" t="str">
        <f t="shared" si="333"/>
        <v/>
      </c>
      <c r="Z1823" s="1049" t="str">
        <f t="shared" si="334"/>
        <v/>
      </c>
      <c r="AA1823" s="1049" t="str">
        <f t="shared" si="335"/>
        <v/>
      </c>
      <c r="AB1823" s="1050" t="str">
        <f t="shared" si="336"/>
        <v/>
      </c>
      <c r="AD1823" s="1052" t="str">
        <f t="shared" si="337"/>
        <v/>
      </c>
      <c r="AE1823" s="1053" t="str">
        <f t="shared" si="338"/>
        <v/>
      </c>
    </row>
    <row r="1824" spans="5:31" ht="12.75" customHeight="1">
      <c r="E1824" s="1083" t="str">
        <f t="shared" si="329"/>
        <v/>
      </c>
      <c r="J1824" s="1117" t="str">
        <f>IF(D1824="","-",#REF!-D1824)</f>
        <v>-</v>
      </c>
      <c r="L1824" s="1041" t="str">
        <f t="shared" si="331"/>
        <v/>
      </c>
      <c r="W1824" s="1046" t="str">
        <f t="shared" si="332"/>
        <v/>
      </c>
      <c r="X1824" s="1047"/>
      <c r="Y1824" s="1146" t="str">
        <f t="shared" si="333"/>
        <v/>
      </c>
      <c r="Z1824" s="1049" t="str">
        <f t="shared" si="334"/>
        <v/>
      </c>
      <c r="AA1824" s="1049" t="str">
        <f t="shared" si="335"/>
        <v/>
      </c>
      <c r="AB1824" s="1050" t="str">
        <f t="shared" si="336"/>
        <v/>
      </c>
      <c r="AD1824" s="1052" t="str">
        <f t="shared" si="337"/>
        <v/>
      </c>
      <c r="AE1824" s="1053" t="str">
        <f t="shared" si="338"/>
        <v/>
      </c>
    </row>
    <row r="1825" spans="5:31" ht="12.75" customHeight="1">
      <c r="E1825" s="1083" t="str">
        <f t="shared" si="329"/>
        <v/>
      </c>
      <c r="J1825" s="1117" t="str">
        <f>IF(D1825="","-",#REF!-D1825)</f>
        <v>-</v>
      </c>
      <c r="L1825" s="1041" t="str">
        <f t="shared" si="331"/>
        <v/>
      </c>
      <c r="W1825" s="1046" t="str">
        <f t="shared" si="332"/>
        <v/>
      </c>
      <c r="X1825" s="1047"/>
      <c r="Y1825" s="1146" t="str">
        <f t="shared" si="333"/>
        <v/>
      </c>
      <c r="Z1825" s="1049" t="str">
        <f t="shared" si="334"/>
        <v/>
      </c>
      <c r="AA1825" s="1049" t="str">
        <f t="shared" si="335"/>
        <v/>
      </c>
      <c r="AB1825" s="1050" t="str">
        <f t="shared" si="336"/>
        <v/>
      </c>
      <c r="AD1825" s="1052" t="str">
        <f t="shared" si="337"/>
        <v/>
      </c>
      <c r="AE1825" s="1053" t="str">
        <f t="shared" si="338"/>
        <v/>
      </c>
    </row>
    <row r="1826" spans="5:31" ht="12.75" customHeight="1">
      <c r="E1826" s="1083" t="str">
        <f t="shared" si="329"/>
        <v/>
      </c>
      <c r="J1826" s="1117" t="str">
        <f>IF(D1826="","-",#REF!-D1826)</f>
        <v>-</v>
      </c>
      <c r="L1826" s="1041" t="str">
        <f t="shared" si="331"/>
        <v/>
      </c>
      <c r="W1826" s="1046" t="str">
        <f t="shared" si="332"/>
        <v/>
      </c>
      <c r="X1826" s="1047"/>
      <c r="Y1826" s="1146" t="str">
        <f t="shared" si="333"/>
        <v/>
      </c>
      <c r="Z1826" s="1049" t="str">
        <f t="shared" si="334"/>
        <v/>
      </c>
      <c r="AA1826" s="1049" t="str">
        <f t="shared" si="335"/>
        <v/>
      </c>
      <c r="AB1826" s="1050" t="str">
        <f t="shared" si="336"/>
        <v/>
      </c>
      <c r="AD1826" s="1052" t="str">
        <f t="shared" si="337"/>
        <v/>
      </c>
      <c r="AE1826" s="1053" t="str">
        <f t="shared" si="338"/>
        <v/>
      </c>
    </row>
    <row r="1827" spans="5:31" ht="12.75" customHeight="1">
      <c r="E1827" s="1083" t="str">
        <f t="shared" si="329"/>
        <v/>
      </c>
      <c r="J1827" s="1117" t="str">
        <f>IF(D1827="","-",#REF!-D1827)</f>
        <v>-</v>
      </c>
      <c r="L1827" s="1041" t="str">
        <f t="shared" si="331"/>
        <v/>
      </c>
      <c r="W1827" s="1046" t="str">
        <f t="shared" si="332"/>
        <v/>
      </c>
      <c r="X1827" s="1047"/>
      <c r="Y1827" s="1146" t="str">
        <f t="shared" si="333"/>
        <v/>
      </c>
      <c r="Z1827" s="1049" t="str">
        <f t="shared" si="334"/>
        <v/>
      </c>
      <c r="AA1827" s="1049" t="str">
        <f t="shared" si="335"/>
        <v/>
      </c>
      <c r="AB1827" s="1050" t="str">
        <f t="shared" si="336"/>
        <v/>
      </c>
      <c r="AD1827" s="1052" t="str">
        <f t="shared" si="337"/>
        <v/>
      </c>
      <c r="AE1827" s="1053" t="str">
        <f t="shared" si="338"/>
        <v/>
      </c>
    </row>
    <row r="1828" spans="5:31" ht="12.75" customHeight="1">
      <c r="E1828" s="1083" t="str">
        <f t="shared" si="329"/>
        <v/>
      </c>
      <c r="J1828" s="1117" t="str">
        <f>IF(D1828="","-",#REF!-D1828)</f>
        <v>-</v>
      </c>
      <c r="L1828" s="1041" t="str">
        <f t="shared" si="331"/>
        <v/>
      </c>
      <c r="W1828" s="1046" t="str">
        <f t="shared" si="332"/>
        <v/>
      </c>
      <c r="X1828" s="1047"/>
      <c r="Y1828" s="1146" t="str">
        <f t="shared" si="333"/>
        <v/>
      </c>
      <c r="Z1828" s="1049" t="str">
        <f t="shared" si="334"/>
        <v/>
      </c>
      <c r="AA1828" s="1049" t="str">
        <f t="shared" si="335"/>
        <v/>
      </c>
      <c r="AB1828" s="1050" t="str">
        <f t="shared" si="336"/>
        <v/>
      </c>
      <c r="AD1828" s="1052" t="str">
        <f t="shared" si="337"/>
        <v/>
      </c>
      <c r="AE1828" s="1053" t="str">
        <f t="shared" si="338"/>
        <v/>
      </c>
    </row>
    <row r="1829" spans="5:31" ht="12.75" customHeight="1">
      <c r="E1829" s="1083" t="str">
        <f t="shared" ref="E1829:E1892" si="339">IF(D1829="","",IF(F1829="paid",0,I1829-J1829))</f>
        <v/>
      </c>
      <c r="J1829" s="1117" t="str">
        <f>IF(D1829="","-",#REF!-D1829)</f>
        <v>-</v>
      </c>
      <c r="L1829" s="1041" t="str">
        <f t="shared" si="331"/>
        <v/>
      </c>
      <c r="W1829" s="1046" t="str">
        <f t="shared" si="332"/>
        <v/>
      </c>
      <c r="X1829" s="1047"/>
      <c r="Y1829" s="1146" t="str">
        <f t="shared" si="333"/>
        <v/>
      </c>
      <c r="Z1829" s="1049" t="str">
        <f t="shared" si="334"/>
        <v/>
      </c>
      <c r="AA1829" s="1049" t="str">
        <f t="shared" si="335"/>
        <v/>
      </c>
      <c r="AB1829" s="1050" t="str">
        <f t="shared" si="336"/>
        <v/>
      </c>
      <c r="AD1829" s="1052" t="str">
        <f t="shared" si="337"/>
        <v/>
      </c>
      <c r="AE1829" s="1053" t="str">
        <f t="shared" si="338"/>
        <v/>
      </c>
    </row>
    <row r="1830" spans="5:31" ht="12.75" customHeight="1">
      <c r="E1830" s="1083" t="str">
        <f t="shared" si="339"/>
        <v/>
      </c>
      <c r="J1830" s="1117" t="str">
        <f>IF(D1830="","-",#REF!-D1830)</f>
        <v>-</v>
      </c>
      <c r="L1830" s="1041" t="str">
        <f t="shared" si="331"/>
        <v/>
      </c>
      <c r="W1830" s="1046" t="str">
        <f t="shared" si="332"/>
        <v/>
      </c>
      <c r="X1830" s="1047"/>
      <c r="Y1830" s="1146" t="str">
        <f t="shared" si="333"/>
        <v/>
      </c>
      <c r="Z1830" s="1049" t="str">
        <f t="shared" si="334"/>
        <v/>
      </c>
      <c r="AA1830" s="1049" t="str">
        <f t="shared" si="335"/>
        <v/>
      </c>
      <c r="AB1830" s="1050" t="str">
        <f t="shared" si="336"/>
        <v/>
      </c>
      <c r="AD1830" s="1052" t="str">
        <f t="shared" si="337"/>
        <v/>
      </c>
      <c r="AE1830" s="1053" t="str">
        <f t="shared" si="338"/>
        <v/>
      </c>
    </row>
    <row r="1831" spans="5:31" ht="12.75" customHeight="1">
      <c r="E1831" s="1083" t="str">
        <f t="shared" si="339"/>
        <v/>
      </c>
      <c r="J1831" s="1117" t="str">
        <f>IF(D1831="","-",#REF!-D1831)</f>
        <v>-</v>
      </c>
      <c r="L1831" s="1041" t="str">
        <f t="shared" si="331"/>
        <v/>
      </c>
      <c r="W1831" s="1046" t="str">
        <f t="shared" si="332"/>
        <v/>
      </c>
      <c r="X1831" s="1047"/>
      <c r="Y1831" s="1146" t="str">
        <f t="shared" si="333"/>
        <v/>
      </c>
      <c r="Z1831" s="1049" t="str">
        <f t="shared" si="334"/>
        <v/>
      </c>
      <c r="AA1831" s="1049" t="str">
        <f t="shared" si="335"/>
        <v/>
      </c>
      <c r="AB1831" s="1050" t="str">
        <f t="shared" si="336"/>
        <v/>
      </c>
      <c r="AD1831" s="1052" t="str">
        <f t="shared" si="337"/>
        <v/>
      </c>
      <c r="AE1831" s="1053" t="str">
        <f t="shared" si="338"/>
        <v/>
      </c>
    </row>
    <row r="1832" spans="5:31" ht="12.75" customHeight="1">
      <c r="E1832" s="1083" t="str">
        <f t="shared" si="339"/>
        <v/>
      </c>
      <c r="J1832" s="1117" t="str">
        <f>IF(D1832="","-",#REF!-D1832)</f>
        <v>-</v>
      </c>
      <c r="L1832" s="1041" t="str">
        <f t="shared" si="331"/>
        <v/>
      </c>
      <c r="W1832" s="1046" t="str">
        <f t="shared" si="332"/>
        <v/>
      </c>
      <c r="X1832" s="1047"/>
      <c r="Y1832" s="1146" t="str">
        <f t="shared" si="333"/>
        <v/>
      </c>
      <c r="Z1832" s="1049" t="str">
        <f t="shared" si="334"/>
        <v/>
      </c>
      <c r="AA1832" s="1049" t="str">
        <f t="shared" si="335"/>
        <v/>
      </c>
      <c r="AB1832" s="1050" t="str">
        <f t="shared" si="336"/>
        <v/>
      </c>
      <c r="AD1832" s="1052" t="str">
        <f t="shared" si="337"/>
        <v/>
      </c>
      <c r="AE1832" s="1053" t="str">
        <f t="shared" si="338"/>
        <v/>
      </c>
    </row>
    <row r="1833" spans="5:31" ht="12.75" customHeight="1">
      <c r="E1833" s="1083" t="str">
        <f t="shared" si="339"/>
        <v/>
      </c>
      <c r="J1833" s="1117" t="str">
        <f>IF(D1833="","-",#REF!-D1833)</f>
        <v>-</v>
      </c>
      <c r="L1833" s="1041" t="str">
        <f t="shared" si="331"/>
        <v/>
      </c>
      <c r="W1833" s="1046" t="str">
        <f t="shared" si="332"/>
        <v/>
      </c>
      <c r="X1833" s="1047"/>
      <c r="Y1833" s="1146" t="str">
        <f t="shared" si="333"/>
        <v/>
      </c>
      <c r="Z1833" s="1049" t="str">
        <f t="shared" si="334"/>
        <v/>
      </c>
      <c r="AA1833" s="1049" t="str">
        <f t="shared" si="335"/>
        <v/>
      </c>
      <c r="AB1833" s="1050" t="str">
        <f t="shared" si="336"/>
        <v/>
      </c>
      <c r="AD1833" s="1052" t="str">
        <f t="shared" si="337"/>
        <v/>
      </c>
      <c r="AE1833" s="1053" t="str">
        <f t="shared" si="338"/>
        <v/>
      </c>
    </row>
    <row r="1834" spans="5:31" ht="12.75" customHeight="1">
      <c r="E1834" s="1083" t="str">
        <f t="shared" si="339"/>
        <v/>
      </c>
      <c r="J1834" s="1117" t="str">
        <f>IF(D1834="","-",#REF!-D1834)</f>
        <v>-</v>
      </c>
      <c r="L1834" s="1041" t="str">
        <f t="shared" si="331"/>
        <v/>
      </c>
      <c r="W1834" s="1046" t="str">
        <f t="shared" si="332"/>
        <v/>
      </c>
      <c r="X1834" s="1047"/>
      <c r="Y1834" s="1146" t="str">
        <f t="shared" si="333"/>
        <v/>
      </c>
      <c r="Z1834" s="1049" t="str">
        <f t="shared" si="334"/>
        <v/>
      </c>
      <c r="AA1834" s="1049" t="str">
        <f t="shared" si="335"/>
        <v/>
      </c>
      <c r="AB1834" s="1050" t="str">
        <f t="shared" si="336"/>
        <v/>
      </c>
      <c r="AD1834" s="1052" t="str">
        <f t="shared" si="337"/>
        <v/>
      </c>
      <c r="AE1834" s="1053" t="str">
        <f t="shared" si="338"/>
        <v/>
      </c>
    </row>
    <row r="1835" spans="5:31" ht="12.75" customHeight="1">
      <c r="E1835" s="1083" t="str">
        <f t="shared" si="339"/>
        <v/>
      </c>
      <c r="J1835" s="1117" t="str">
        <f>IF(D1835="","-",#REF!-D1835)</f>
        <v>-</v>
      </c>
      <c r="L1835" s="1041" t="str">
        <f t="shared" si="331"/>
        <v/>
      </c>
      <c r="W1835" s="1046" t="str">
        <f t="shared" si="332"/>
        <v/>
      </c>
      <c r="X1835" s="1047"/>
      <c r="Y1835" s="1146" t="str">
        <f t="shared" si="333"/>
        <v/>
      </c>
      <c r="Z1835" s="1049" t="str">
        <f t="shared" si="334"/>
        <v/>
      </c>
      <c r="AA1835" s="1049" t="str">
        <f t="shared" si="335"/>
        <v/>
      </c>
      <c r="AB1835" s="1050" t="str">
        <f t="shared" si="336"/>
        <v/>
      </c>
      <c r="AD1835" s="1052" t="str">
        <f t="shared" si="337"/>
        <v/>
      </c>
      <c r="AE1835" s="1053" t="str">
        <f t="shared" si="338"/>
        <v/>
      </c>
    </row>
    <row r="1836" spans="5:31" ht="12.75" customHeight="1">
      <c r="E1836" s="1083" t="str">
        <f t="shared" si="339"/>
        <v/>
      </c>
      <c r="J1836" s="1117" t="str">
        <f>IF(D1836="","-",#REF!-D1836)</f>
        <v>-</v>
      </c>
      <c r="L1836" s="1041" t="str">
        <f t="shared" si="331"/>
        <v/>
      </c>
      <c r="W1836" s="1046" t="str">
        <f t="shared" si="332"/>
        <v/>
      </c>
      <c r="X1836" s="1047"/>
      <c r="Y1836" s="1146" t="str">
        <f t="shared" si="333"/>
        <v/>
      </c>
      <c r="Z1836" s="1049" t="str">
        <f t="shared" si="334"/>
        <v/>
      </c>
      <c r="AA1836" s="1049" t="str">
        <f t="shared" si="335"/>
        <v/>
      </c>
      <c r="AB1836" s="1050" t="str">
        <f t="shared" si="336"/>
        <v/>
      </c>
      <c r="AD1836" s="1052" t="str">
        <f t="shared" si="337"/>
        <v/>
      </c>
      <c r="AE1836" s="1053" t="str">
        <f t="shared" si="338"/>
        <v/>
      </c>
    </row>
    <row r="1837" spans="5:31" ht="12.75" customHeight="1">
      <c r="E1837" s="1083" t="str">
        <f t="shared" si="339"/>
        <v/>
      </c>
      <c r="J1837" s="1117" t="str">
        <f>IF(D1837="","-",#REF!-D1837)</f>
        <v>-</v>
      </c>
      <c r="L1837" s="1041" t="str">
        <f t="shared" si="331"/>
        <v/>
      </c>
      <c r="W1837" s="1046" t="str">
        <f t="shared" si="332"/>
        <v/>
      </c>
      <c r="X1837" s="1047"/>
      <c r="Y1837" s="1146" t="str">
        <f t="shared" si="333"/>
        <v/>
      </c>
      <c r="Z1837" s="1049" t="str">
        <f t="shared" si="334"/>
        <v/>
      </c>
      <c r="AA1837" s="1049" t="str">
        <f t="shared" si="335"/>
        <v/>
      </c>
      <c r="AB1837" s="1050" t="str">
        <f t="shared" si="336"/>
        <v/>
      </c>
      <c r="AD1837" s="1052" t="str">
        <f t="shared" si="337"/>
        <v/>
      </c>
      <c r="AE1837" s="1053" t="str">
        <f t="shared" si="338"/>
        <v/>
      </c>
    </row>
    <row r="1838" spans="5:31" ht="12.75" customHeight="1">
      <c r="E1838" s="1083" t="str">
        <f t="shared" si="339"/>
        <v/>
      </c>
      <c r="J1838" s="1117" t="str">
        <f>IF(D1838="","-",#REF!-D1838)</f>
        <v>-</v>
      </c>
      <c r="L1838" s="1041" t="str">
        <f t="shared" si="331"/>
        <v/>
      </c>
      <c r="W1838" s="1046" t="str">
        <f t="shared" si="332"/>
        <v/>
      </c>
      <c r="X1838" s="1047"/>
      <c r="Y1838" s="1146" t="str">
        <f t="shared" si="333"/>
        <v/>
      </c>
      <c r="Z1838" s="1049" t="str">
        <f t="shared" si="334"/>
        <v/>
      </c>
      <c r="AA1838" s="1049" t="str">
        <f t="shared" si="335"/>
        <v/>
      </c>
      <c r="AB1838" s="1050" t="str">
        <f t="shared" si="336"/>
        <v/>
      </c>
      <c r="AD1838" s="1052" t="str">
        <f t="shared" si="337"/>
        <v/>
      </c>
      <c r="AE1838" s="1053" t="str">
        <f t="shared" si="338"/>
        <v/>
      </c>
    </row>
    <row r="1839" spans="5:31" ht="12.75" customHeight="1">
      <c r="E1839" s="1083" t="str">
        <f t="shared" si="339"/>
        <v/>
      </c>
      <c r="J1839" s="1117" t="str">
        <f>IF(D1839="","-",#REF!-D1839)</f>
        <v>-</v>
      </c>
      <c r="L1839" s="1041" t="str">
        <f t="shared" si="331"/>
        <v/>
      </c>
      <c r="W1839" s="1046" t="str">
        <f t="shared" si="332"/>
        <v/>
      </c>
      <c r="X1839" s="1047"/>
      <c r="Y1839" s="1146" t="str">
        <f t="shared" si="333"/>
        <v/>
      </c>
      <c r="Z1839" s="1049" t="str">
        <f t="shared" si="334"/>
        <v/>
      </c>
      <c r="AA1839" s="1049" t="str">
        <f t="shared" si="335"/>
        <v/>
      </c>
      <c r="AB1839" s="1050" t="str">
        <f t="shared" si="336"/>
        <v/>
      </c>
      <c r="AD1839" s="1052" t="str">
        <f t="shared" si="337"/>
        <v/>
      </c>
      <c r="AE1839" s="1053" t="str">
        <f t="shared" si="338"/>
        <v/>
      </c>
    </row>
    <row r="1840" spans="5:31" ht="12.75" customHeight="1">
      <c r="E1840" s="1083" t="str">
        <f t="shared" si="339"/>
        <v/>
      </c>
      <c r="J1840" s="1117" t="str">
        <f>IF(D1840="","-",#REF!-D1840)</f>
        <v>-</v>
      </c>
      <c r="L1840" s="1041" t="str">
        <f t="shared" si="331"/>
        <v/>
      </c>
      <c r="W1840" s="1046" t="str">
        <f t="shared" si="332"/>
        <v/>
      </c>
      <c r="X1840" s="1047"/>
      <c r="Y1840" s="1146" t="str">
        <f t="shared" si="333"/>
        <v/>
      </c>
      <c r="Z1840" s="1049" t="str">
        <f t="shared" si="334"/>
        <v/>
      </c>
      <c r="AA1840" s="1049" t="str">
        <f t="shared" si="335"/>
        <v/>
      </c>
      <c r="AB1840" s="1050" t="str">
        <f t="shared" si="336"/>
        <v/>
      </c>
      <c r="AD1840" s="1052" t="str">
        <f t="shared" si="337"/>
        <v/>
      </c>
      <c r="AE1840" s="1053" t="str">
        <f t="shared" si="338"/>
        <v/>
      </c>
    </row>
    <row r="1841" spans="5:31" ht="12.75" customHeight="1">
      <c r="E1841" s="1083" t="str">
        <f t="shared" si="339"/>
        <v/>
      </c>
      <c r="J1841" s="1117" t="str">
        <f>IF(D1841="","-",#REF!-D1841)</f>
        <v>-</v>
      </c>
      <c r="L1841" s="1041" t="str">
        <f t="shared" si="331"/>
        <v/>
      </c>
      <c r="W1841" s="1046" t="str">
        <f t="shared" si="332"/>
        <v/>
      </c>
      <c r="X1841" s="1047"/>
      <c r="Y1841" s="1146" t="str">
        <f t="shared" si="333"/>
        <v/>
      </c>
      <c r="Z1841" s="1049" t="str">
        <f t="shared" si="334"/>
        <v/>
      </c>
      <c r="AA1841" s="1049" t="str">
        <f t="shared" si="335"/>
        <v/>
      </c>
      <c r="AB1841" s="1050" t="str">
        <f t="shared" si="336"/>
        <v/>
      </c>
      <c r="AD1841" s="1052" t="str">
        <f t="shared" si="337"/>
        <v/>
      </c>
      <c r="AE1841" s="1053" t="str">
        <f t="shared" si="338"/>
        <v/>
      </c>
    </row>
    <row r="1842" spans="5:31" ht="12.75" customHeight="1">
      <c r="E1842" s="1083" t="str">
        <f t="shared" si="339"/>
        <v/>
      </c>
      <c r="J1842" s="1117" t="str">
        <f>IF(D1842="","-",#REF!-D1842)</f>
        <v>-</v>
      </c>
      <c r="L1842" s="1041" t="str">
        <f t="shared" si="331"/>
        <v/>
      </c>
      <c r="W1842" s="1046" t="str">
        <f t="shared" si="332"/>
        <v/>
      </c>
      <c r="X1842" s="1047"/>
      <c r="Y1842" s="1146" t="str">
        <f t="shared" si="333"/>
        <v/>
      </c>
      <c r="Z1842" s="1049" t="str">
        <f t="shared" si="334"/>
        <v/>
      </c>
      <c r="AA1842" s="1049" t="str">
        <f t="shared" si="335"/>
        <v/>
      </c>
      <c r="AB1842" s="1050" t="str">
        <f t="shared" si="336"/>
        <v/>
      </c>
      <c r="AD1842" s="1052" t="str">
        <f t="shared" si="337"/>
        <v/>
      </c>
      <c r="AE1842" s="1053" t="str">
        <f t="shared" si="338"/>
        <v/>
      </c>
    </row>
    <row r="1843" spans="5:31" ht="12.75" customHeight="1">
      <c r="E1843" s="1083" t="str">
        <f t="shared" si="339"/>
        <v/>
      </c>
      <c r="J1843" s="1117" t="str">
        <f>IF(D1843="","-",#REF!-D1843)</f>
        <v>-</v>
      </c>
      <c r="L1843" s="1041" t="str">
        <f t="shared" si="331"/>
        <v/>
      </c>
      <c r="W1843" s="1046" t="str">
        <f t="shared" si="332"/>
        <v/>
      </c>
      <c r="X1843" s="1047"/>
      <c r="Y1843" s="1146" t="str">
        <f t="shared" si="333"/>
        <v/>
      </c>
      <c r="Z1843" s="1049" t="str">
        <f t="shared" si="334"/>
        <v/>
      </c>
      <c r="AA1843" s="1049" t="str">
        <f t="shared" si="335"/>
        <v/>
      </c>
      <c r="AB1843" s="1050" t="str">
        <f t="shared" si="336"/>
        <v/>
      </c>
      <c r="AD1843" s="1052" t="str">
        <f t="shared" si="337"/>
        <v/>
      </c>
      <c r="AE1843" s="1053" t="str">
        <f t="shared" si="338"/>
        <v/>
      </c>
    </row>
    <row r="1844" spans="5:31" ht="12.75" customHeight="1">
      <c r="E1844" s="1083" t="str">
        <f t="shared" si="339"/>
        <v/>
      </c>
      <c r="J1844" s="1117" t="str">
        <f>IF(D1844="","-",#REF!-D1844)</f>
        <v>-</v>
      </c>
      <c r="L1844" s="1041" t="str">
        <f t="shared" si="331"/>
        <v/>
      </c>
      <c r="W1844" s="1046" t="str">
        <f t="shared" si="332"/>
        <v/>
      </c>
      <c r="X1844" s="1047"/>
      <c r="Y1844" s="1146" t="str">
        <f t="shared" si="333"/>
        <v/>
      </c>
      <c r="Z1844" s="1049" t="str">
        <f t="shared" si="334"/>
        <v/>
      </c>
      <c r="AA1844" s="1049" t="str">
        <f t="shared" si="335"/>
        <v/>
      </c>
      <c r="AB1844" s="1050" t="str">
        <f t="shared" si="336"/>
        <v/>
      </c>
      <c r="AD1844" s="1052" t="str">
        <f t="shared" si="337"/>
        <v/>
      </c>
      <c r="AE1844" s="1053" t="str">
        <f t="shared" si="338"/>
        <v/>
      </c>
    </row>
    <row r="1845" spans="5:31" ht="12.75" customHeight="1">
      <c r="E1845" s="1083" t="str">
        <f t="shared" si="339"/>
        <v/>
      </c>
      <c r="J1845" s="1117" t="str">
        <f>IF(D1845="","-",#REF!-D1845)</f>
        <v>-</v>
      </c>
      <c r="L1845" s="1041" t="str">
        <f t="shared" si="331"/>
        <v/>
      </c>
      <c r="W1845" s="1046" t="str">
        <f t="shared" si="332"/>
        <v/>
      </c>
      <c r="X1845" s="1047"/>
      <c r="Y1845" s="1146" t="str">
        <f t="shared" si="333"/>
        <v/>
      </c>
      <c r="Z1845" s="1049" t="str">
        <f t="shared" si="334"/>
        <v/>
      </c>
      <c r="AA1845" s="1049" t="str">
        <f t="shared" si="335"/>
        <v/>
      </c>
      <c r="AB1845" s="1050" t="str">
        <f t="shared" si="336"/>
        <v/>
      </c>
      <c r="AD1845" s="1052" t="str">
        <f t="shared" si="337"/>
        <v/>
      </c>
      <c r="AE1845" s="1053" t="str">
        <f t="shared" si="338"/>
        <v/>
      </c>
    </row>
    <row r="1846" spans="5:31" ht="12.75" customHeight="1">
      <c r="E1846" s="1083" t="str">
        <f t="shared" si="339"/>
        <v/>
      </c>
      <c r="J1846" s="1117" t="str">
        <f>IF(D1846="","-",#REF!-D1846)</f>
        <v>-</v>
      </c>
      <c r="L1846" s="1041" t="str">
        <f t="shared" si="331"/>
        <v/>
      </c>
      <c r="W1846" s="1046" t="str">
        <f t="shared" si="332"/>
        <v/>
      </c>
      <c r="X1846" s="1047"/>
      <c r="Y1846" s="1146" t="str">
        <f t="shared" si="333"/>
        <v/>
      </c>
      <c r="Z1846" s="1049" t="str">
        <f t="shared" si="334"/>
        <v/>
      </c>
      <c r="AA1846" s="1049" t="str">
        <f t="shared" si="335"/>
        <v/>
      </c>
      <c r="AB1846" s="1050" t="str">
        <f t="shared" si="336"/>
        <v/>
      </c>
      <c r="AD1846" s="1052" t="str">
        <f t="shared" si="337"/>
        <v/>
      </c>
      <c r="AE1846" s="1053" t="str">
        <f t="shared" si="338"/>
        <v/>
      </c>
    </row>
    <row r="1847" spans="5:31" ht="12.75" customHeight="1">
      <c r="E1847" s="1083" t="str">
        <f t="shared" si="339"/>
        <v/>
      </c>
      <c r="J1847" s="1117" t="str">
        <f>IF(D1847="","-",#REF!-D1847)</f>
        <v>-</v>
      </c>
      <c r="L1847" s="1041" t="str">
        <f t="shared" si="331"/>
        <v/>
      </c>
      <c r="W1847" s="1046" t="str">
        <f t="shared" si="332"/>
        <v/>
      </c>
      <c r="X1847" s="1047"/>
      <c r="Y1847" s="1146" t="str">
        <f t="shared" si="333"/>
        <v/>
      </c>
      <c r="Z1847" s="1049" t="str">
        <f t="shared" si="334"/>
        <v/>
      </c>
      <c r="AA1847" s="1049" t="str">
        <f t="shared" si="335"/>
        <v/>
      </c>
      <c r="AB1847" s="1050" t="str">
        <f t="shared" si="336"/>
        <v/>
      </c>
      <c r="AD1847" s="1052" t="str">
        <f t="shared" si="337"/>
        <v/>
      </c>
      <c r="AE1847" s="1053" t="str">
        <f t="shared" si="338"/>
        <v/>
      </c>
    </row>
    <row r="1848" spans="5:31" ht="12.75" customHeight="1">
      <c r="E1848" s="1083" t="str">
        <f t="shared" si="339"/>
        <v/>
      </c>
      <c r="J1848" s="1117" t="str">
        <f>IF(D1848="","-",#REF!-D1848)</f>
        <v>-</v>
      </c>
      <c r="L1848" s="1041" t="str">
        <f t="shared" si="331"/>
        <v/>
      </c>
      <c r="W1848" s="1046" t="str">
        <f t="shared" si="332"/>
        <v/>
      </c>
      <c r="X1848" s="1047"/>
      <c r="Y1848" s="1146" t="str">
        <f t="shared" si="333"/>
        <v/>
      </c>
      <c r="Z1848" s="1049" t="str">
        <f t="shared" si="334"/>
        <v/>
      </c>
      <c r="AA1848" s="1049" t="str">
        <f t="shared" si="335"/>
        <v/>
      </c>
      <c r="AB1848" s="1050" t="str">
        <f t="shared" si="336"/>
        <v/>
      </c>
      <c r="AD1848" s="1052" t="str">
        <f t="shared" si="337"/>
        <v/>
      </c>
      <c r="AE1848" s="1053" t="str">
        <f t="shared" si="338"/>
        <v/>
      </c>
    </row>
    <row r="1849" spans="5:31" ht="12.75" customHeight="1">
      <c r="E1849" s="1083" t="str">
        <f t="shared" si="339"/>
        <v/>
      </c>
      <c r="J1849" s="1117" t="str">
        <f>IF(D1849="","-",#REF!-D1849)</f>
        <v>-</v>
      </c>
      <c r="L1849" s="1041" t="str">
        <f t="shared" si="331"/>
        <v/>
      </c>
      <c r="W1849" s="1046" t="str">
        <f t="shared" si="332"/>
        <v/>
      </c>
      <c r="X1849" s="1047"/>
      <c r="Y1849" s="1146" t="str">
        <f t="shared" si="333"/>
        <v/>
      </c>
      <c r="Z1849" s="1049" t="str">
        <f t="shared" si="334"/>
        <v/>
      </c>
      <c r="AA1849" s="1049" t="str">
        <f t="shared" si="335"/>
        <v/>
      </c>
      <c r="AB1849" s="1050" t="str">
        <f t="shared" si="336"/>
        <v/>
      </c>
      <c r="AD1849" s="1052" t="str">
        <f t="shared" si="337"/>
        <v/>
      </c>
      <c r="AE1849" s="1053" t="str">
        <f t="shared" si="338"/>
        <v/>
      </c>
    </row>
    <row r="1850" spans="5:31" ht="12.75" customHeight="1">
      <c r="E1850" s="1083" t="str">
        <f t="shared" si="339"/>
        <v/>
      </c>
      <c r="J1850" s="1117" t="str">
        <f>IF(D1850="","-",#REF!-D1850)</f>
        <v>-</v>
      </c>
      <c r="L1850" s="1041" t="str">
        <f t="shared" si="331"/>
        <v/>
      </c>
      <c r="W1850" s="1046" t="str">
        <f t="shared" si="332"/>
        <v/>
      </c>
      <c r="X1850" s="1047"/>
      <c r="Y1850" s="1146" t="str">
        <f t="shared" si="333"/>
        <v/>
      </c>
      <c r="Z1850" s="1049" t="str">
        <f t="shared" si="334"/>
        <v/>
      </c>
      <c r="AA1850" s="1049" t="str">
        <f t="shared" si="335"/>
        <v/>
      </c>
      <c r="AB1850" s="1050" t="str">
        <f t="shared" si="336"/>
        <v/>
      </c>
      <c r="AD1850" s="1052" t="str">
        <f t="shared" si="337"/>
        <v/>
      </c>
      <c r="AE1850" s="1053" t="str">
        <f t="shared" si="338"/>
        <v/>
      </c>
    </row>
    <row r="1851" spans="5:31" ht="12.75" customHeight="1">
      <c r="E1851" s="1083" t="str">
        <f t="shared" si="339"/>
        <v/>
      </c>
      <c r="J1851" s="1117" t="str">
        <f>IF(D1851="","-",#REF!-D1851)</f>
        <v>-</v>
      </c>
      <c r="L1851" s="1041" t="str">
        <f t="shared" si="331"/>
        <v/>
      </c>
      <c r="W1851" s="1046" t="str">
        <f t="shared" si="332"/>
        <v/>
      </c>
      <c r="X1851" s="1047"/>
      <c r="Y1851" s="1146" t="str">
        <f t="shared" si="333"/>
        <v/>
      </c>
      <c r="Z1851" s="1049" t="str">
        <f t="shared" si="334"/>
        <v/>
      </c>
      <c r="AA1851" s="1049" t="str">
        <f t="shared" si="335"/>
        <v/>
      </c>
      <c r="AB1851" s="1050" t="str">
        <f t="shared" si="336"/>
        <v/>
      </c>
      <c r="AD1851" s="1052" t="str">
        <f t="shared" si="337"/>
        <v/>
      </c>
      <c r="AE1851" s="1053" t="str">
        <f t="shared" si="338"/>
        <v/>
      </c>
    </row>
    <row r="1852" spans="5:31" ht="12.75" customHeight="1">
      <c r="E1852" s="1083" t="str">
        <f t="shared" si="339"/>
        <v/>
      </c>
      <c r="J1852" s="1117" t="str">
        <f>IF(D1852="","-",#REF!-D1852)</f>
        <v>-</v>
      </c>
      <c r="L1852" s="1041" t="str">
        <f t="shared" si="331"/>
        <v/>
      </c>
      <c r="W1852" s="1046" t="str">
        <f t="shared" si="332"/>
        <v/>
      </c>
      <c r="X1852" s="1047"/>
      <c r="Y1852" s="1146" t="str">
        <f t="shared" si="333"/>
        <v/>
      </c>
      <c r="Z1852" s="1049" t="str">
        <f t="shared" si="334"/>
        <v/>
      </c>
      <c r="AA1852" s="1049" t="str">
        <f t="shared" si="335"/>
        <v/>
      </c>
      <c r="AB1852" s="1050" t="str">
        <f t="shared" si="336"/>
        <v/>
      </c>
      <c r="AD1852" s="1052" t="str">
        <f t="shared" si="337"/>
        <v/>
      </c>
      <c r="AE1852" s="1053" t="str">
        <f t="shared" si="338"/>
        <v/>
      </c>
    </row>
    <row r="1853" spans="5:31" ht="12.75" customHeight="1">
      <c r="E1853" s="1083" t="str">
        <f t="shared" si="339"/>
        <v/>
      </c>
      <c r="J1853" s="1117" t="str">
        <f>IF(D1853="","-",#REF!-D1853)</f>
        <v>-</v>
      </c>
      <c r="L1853" s="1041" t="str">
        <f t="shared" si="331"/>
        <v/>
      </c>
      <c r="W1853" s="1046" t="str">
        <f t="shared" si="332"/>
        <v/>
      </c>
      <c r="X1853" s="1047"/>
      <c r="Y1853" s="1146" t="str">
        <f t="shared" si="333"/>
        <v/>
      </c>
      <c r="Z1853" s="1049" t="str">
        <f t="shared" si="334"/>
        <v/>
      </c>
      <c r="AA1853" s="1049" t="str">
        <f t="shared" si="335"/>
        <v/>
      </c>
      <c r="AB1853" s="1050" t="str">
        <f t="shared" si="336"/>
        <v/>
      </c>
      <c r="AD1853" s="1052" t="str">
        <f t="shared" si="337"/>
        <v/>
      </c>
      <c r="AE1853" s="1053" t="str">
        <f t="shared" si="338"/>
        <v/>
      </c>
    </row>
    <row r="1854" spans="5:31" ht="12.75" customHeight="1">
      <c r="E1854" s="1083" t="str">
        <f t="shared" si="339"/>
        <v/>
      </c>
      <c r="J1854" s="1117" t="str">
        <f>IF(D1854="","-",#REF!-D1854)</f>
        <v>-</v>
      </c>
      <c r="L1854" s="1041" t="str">
        <f t="shared" si="331"/>
        <v/>
      </c>
      <c r="W1854" s="1046" t="str">
        <f t="shared" si="332"/>
        <v/>
      </c>
      <c r="X1854" s="1047"/>
      <c r="Y1854" s="1146" t="str">
        <f t="shared" si="333"/>
        <v/>
      </c>
      <c r="Z1854" s="1049" t="str">
        <f t="shared" si="334"/>
        <v/>
      </c>
      <c r="AA1854" s="1049" t="str">
        <f t="shared" si="335"/>
        <v/>
      </c>
      <c r="AB1854" s="1050" t="str">
        <f t="shared" si="336"/>
        <v/>
      </c>
      <c r="AD1854" s="1052" t="str">
        <f t="shared" si="337"/>
        <v/>
      </c>
      <c r="AE1854" s="1053" t="str">
        <f t="shared" si="338"/>
        <v/>
      </c>
    </row>
    <row r="1855" spans="5:31" ht="12.75" customHeight="1">
      <c r="E1855" s="1083" t="str">
        <f t="shared" si="339"/>
        <v/>
      </c>
      <c r="J1855" s="1117" t="str">
        <f>IF(D1855="","-",#REF!-D1855)</f>
        <v>-</v>
      </c>
      <c r="L1855" s="1041" t="str">
        <f t="shared" si="331"/>
        <v/>
      </c>
      <c r="W1855" s="1046" t="str">
        <f t="shared" si="332"/>
        <v/>
      </c>
      <c r="X1855" s="1047"/>
      <c r="Y1855" s="1146" t="str">
        <f t="shared" si="333"/>
        <v/>
      </c>
      <c r="Z1855" s="1049" t="str">
        <f t="shared" si="334"/>
        <v/>
      </c>
      <c r="AA1855" s="1049" t="str">
        <f t="shared" si="335"/>
        <v/>
      </c>
      <c r="AB1855" s="1050" t="str">
        <f t="shared" si="336"/>
        <v/>
      </c>
      <c r="AD1855" s="1052" t="str">
        <f t="shared" si="337"/>
        <v/>
      </c>
      <c r="AE1855" s="1053" t="str">
        <f t="shared" si="338"/>
        <v/>
      </c>
    </row>
    <row r="1856" spans="5:31" ht="12.75" customHeight="1">
      <c r="E1856" s="1083" t="str">
        <f t="shared" si="339"/>
        <v/>
      </c>
      <c r="J1856" s="1117" t="str">
        <f>IF(D1856="","-",#REF!-D1856)</f>
        <v>-</v>
      </c>
      <c r="L1856" s="1041" t="str">
        <f t="shared" si="331"/>
        <v/>
      </c>
      <c r="W1856" s="1046" t="str">
        <f t="shared" si="332"/>
        <v/>
      </c>
      <c r="X1856" s="1047"/>
      <c r="Y1856" s="1146" t="str">
        <f t="shared" si="333"/>
        <v/>
      </c>
      <c r="Z1856" s="1049" t="str">
        <f t="shared" si="334"/>
        <v/>
      </c>
      <c r="AA1856" s="1049" t="str">
        <f t="shared" si="335"/>
        <v/>
      </c>
      <c r="AB1856" s="1050" t="str">
        <f t="shared" si="336"/>
        <v/>
      </c>
      <c r="AD1856" s="1052" t="str">
        <f t="shared" si="337"/>
        <v/>
      </c>
      <c r="AE1856" s="1053" t="str">
        <f t="shared" si="338"/>
        <v/>
      </c>
    </row>
    <row r="1857" spans="5:31" ht="12.75" customHeight="1">
      <c r="E1857" s="1083" t="str">
        <f t="shared" si="339"/>
        <v/>
      </c>
      <c r="J1857" s="1117" t="str">
        <f>IF(D1857="","-",#REF!-D1857)</f>
        <v>-</v>
      </c>
      <c r="L1857" s="1041" t="str">
        <f t="shared" si="331"/>
        <v/>
      </c>
      <c r="W1857" s="1046" t="str">
        <f t="shared" si="332"/>
        <v/>
      </c>
      <c r="X1857" s="1047"/>
      <c r="Y1857" s="1146" t="str">
        <f t="shared" si="333"/>
        <v/>
      </c>
      <c r="Z1857" s="1049" t="str">
        <f t="shared" si="334"/>
        <v/>
      </c>
      <c r="AA1857" s="1049" t="str">
        <f t="shared" si="335"/>
        <v/>
      </c>
      <c r="AB1857" s="1050" t="str">
        <f t="shared" si="336"/>
        <v/>
      </c>
      <c r="AD1857" s="1052" t="str">
        <f t="shared" si="337"/>
        <v/>
      </c>
      <c r="AE1857" s="1053" t="str">
        <f t="shared" si="338"/>
        <v/>
      </c>
    </row>
    <row r="1858" spans="5:31" ht="12.75" customHeight="1">
      <c r="E1858" s="1083" t="str">
        <f t="shared" si="339"/>
        <v/>
      </c>
      <c r="J1858" s="1117" t="str">
        <f>IF(D1858="","-",#REF!-D1858)</f>
        <v>-</v>
      </c>
      <c r="L1858" s="1041" t="str">
        <f t="shared" si="331"/>
        <v/>
      </c>
      <c r="W1858" s="1046" t="str">
        <f t="shared" si="332"/>
        <v/>
      </c>
      <c r="X1858" s="1047"/>
      <c r="Y1858" s="1146" t="str">
        <f t="shared" si="333"/>
        <v/>
      </c>
      <c r="Z1858" s="1049" t="str">
        <f t="shared" si="334"/>
        <v/>
      </c>
      <c r="AA1858" s="1049" t="str">
        <f t="shared" si="335"/>
        <v/>
      </c>
      <c r="AB1858" s="1050" t="str">
        <f t="shared" si="336"/>
        <v/>
      </c>
      <c r="AD1858" s="1052" t="str">
        <f t="shared" si="337"/>
        <v/>
      </c>
      <c r="AE1858" s="1053" t="str">
        <f t="shared" si="338"/>
        <v/>
      </c>
    </row>
    <row r="1859" spans="5:31" ht="12.75" customHeight="1">
      <c r="E1859" s="1083" t="str">
        <f t="shared" si="339"/>
        <v/>
      </c>
      <c r="J1859" s="1117" t="str">
        <f>IF(D1859="","-",#REF!-D1859)</f>
        <v>-</v>
      </c>
      <c r="L1859" s="1041" t="str">
        <f t="shared" ref="L1859:L1922" si="340">IF(E1859="","",$Q$1+E1859)</f>
        <v/>
      </c>
      <c r="W1859" s="1046" t="str">
        <f t="shared" ref="W1859:W1922" si="341">IF($D1859="","",_xlfn.LET(_xlpm.gDate,D1859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859" s="1047"/>
      <c r="Y1859" s="1146" t="str">
        <f t="shared" ref="Y1859:Y1922" si="342">IFERROR(CHOOSE(X1859,"መስከረም","ጥቅምት","ህዳር  ","ታህሳስ ","ጥር ","የካቲት ","መጋቢት ","ሚይዚያ ","ግንቦት ","ሰኔ ","ሐምሌ ","ነሐሴ ","Pagume"),"")</f>
        <v/>
      </c>
      <c r="Z1859" s="1049" t="str">
        <f t="shared" ref="Z1859:Z1922" si="343">IF($K1859="","",_xlfn.LET(_xlpm.gDate,K1859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859" s="1049" t="str">
        <f t="shared" ref="AA1859:AA1922" si="344">IF($Z1859="","",TEXT($Z1859,"mm"))</f>
        <v/>
      </c>
      <c r="AB1859" s="1050" t="str">
        <f t="shared" ref="AB1859:AB1922" si="345">IFERROR(CHOOSE(AA1859,"መስከረም","ጥቅምት","ህዳር  ","ታህሳስ ","ጥር ","የካቲት ","መጋቢት ","ሚይዚያ ","ግንቦት ","ሰኔ ","ሐምሌ ","ነሐሴ ","Pagume"),"")</f>
        <v/>
      </c>
      <c r="AD1859" s="1052" t="str">
        <f t="shared" ref="AD1859:AD1922" si="346">IF($D1859="","",YEAR(D1859)&amp;"-W"&amp;WEEKNUM(D1859,2))</f>
        <v/>
      </c>
      <c r="AE1859" s="1053" t="str">
        <f t="shared" ref="AE1859:AE1922" si="347">IF($K1859="","",YEAR(K1859)&amp;"-W"&amp;WEEKNUM(K1859,2))</f>
        <v/>
      </c>
    </row>
    <row r="1860" spans="5:31" ht="12.75" customHeight="1">
      <c r="E1860" s="1083" t="str">
        <f t="shared" si="339"/>
        <v/>
      </c>
      <c r="J1860" s="1117" t="str">
        <f>IF(D1860="","-",#REF!-D1860)</f>
        <v>-</v>
      </c>
      <c r="L1860" s="1041" t="str">
        <f t="shared" si="340"/>
        <v/>
      </c>
      <c r="W1860" s="1046" t="str">
        <f t="shared" si="341"/>
        <v/>
      </c>
      <c r="X1860" s="1047"/>
      <c r="Y1860" s="1146" t="str">
        <f t="shared" si="342"/>
        <v/>
      </c>
      <c r="Z1860" s="1049" t="str">
        <f t="shared" si="343"/>
        <v/>
      </c>
      <c r="AA1860" s="1049" t="str">
        <f t="shared" si="344"/>
        <v/>
      </c>
      <c r="AB1860" s="1050" t="str">
        <f t="shared" si="345"/>
        <v/>
      </c>
      <c r="AD1860" s="1052" t="str">
        <f t="shared" si="346"/>
        <v/>
      </c>
      <c r="AE1860" s="1053" t="str">
        <f t="shared" si="347"/>
        <v/>
      </c>
    </row>
    <row r="1861" spans="5:31" ht="12.75" customHeight="1">
      <c r="E1861" s="1083" t="str">
        <f t="shared" si="339"/>
        <v/>
      </c>
      <c r="J1861" s="1117" t="str">
        <f>IF(D1861="","-",#REF!-D1861)</f>
        <v>-</v>
      </c>
      <c r="L1861" s="1041" t="str">
        <f t="shared" si="340"/>
        <v/>
      </c>
      <c r="W1861" s="1046" t="str">
        <f t="shared" si="341"/>
        <v/>
      </c>
      <c r="X1861" s="1047"/>
      <c r="Y1861" s="1146" t="str">
        <f t="shared" si="342"/>
        <v/>
      </c>
      <c r="Z1861" s="1049" t="str">
        <f t="shared" si="343"/>
        <v/>
      </c>
      <c r="AA1861" s="1049" t="str">
        <f t="shared" si="344"/>
        <v/>
      </c>
      <c r="AB1861" s="1050" t="str">
        <f t="shared" si="345"/>
        <v/>
      </c>
      <c r="AD1861" s="1052" t="str">
        <f t="shared" si="346"/>
        <v/>
      </c>
      <c r="AE1861" s="1053" t="str">
        <f t="shared" si="347"/>
        <v/>
      </c>
    </row>
    <row r="1862" spans="5:31" ht="12.75" customHeight="1">
      <c r="E1862" s="1083" t="str">
        <f t="shared" si="339"/>
        <v/>
      </c>
      <c r="J1862" s="1117" t="str">
        <f>IF(D1862="","-",#REF!-D1862)</f>
        <v>-</v>
      </c>
      <c r="L1862" s="1041" t="str">
        <f t="shared" si="340"/>
        <v/>
      </c>
      <c r="W1862" s="1046" t="str">
        <f t="shared" si="341"/>
        <v/>
      </c>
      <c r="X1862" s="1047"/>
      <c r="Y1862" s="1146" t="str">
        <f t="shared" si="342"/>
        <v/>
      </c>
      <c r="Z1862" s="1049" t="str">
        <f t="shared" si="343"/>
        <v/>
      </c>
      <c r="AA1862" s="1049" t="str">
        <f t="shared" si="344"/>
        <v/>
      </c>
      <c r="AB1862" s="1050" t="str">
        <f t="shared" si="345"/>
        <v/>
      </c>
      <c r="AD1862" s="1052" t="str">
        <f t="shared" si="346"/>
        <v/>
      </c>
      <c r="AE1862" s="1053" t="str">
        <f t="shared" si="347"/>
        <v/>
      </c>
    </row>
    <row r="1863" spans="5:31" ht="12.75" customHeight="1">
      <c r="E1863" s="1083" t="str">
        <f t="shared" si="339"/>
        <v/>
      </c>
      <c r="J1863" s="1117" t="str">
        <f>IF(D1863="","-",#REF!-D1863)</f>
        <v>-</v>
      </c>
      <c r="L1863" s="1041" t="str">
        <f t="shared" si="340"/>
        <v/>
      </c>
      <c r="W1863" s="1046" t="str">
        <f t="shared" si="341"/>
        <v/>
      </c>
      <c r="X1863" s="1047"/>
      <c r="Y1863" s="1146" t="str">
        <f t="shared" si="342"/>
        <v/>
      </c>
      <c r="Z1863" s="1049" t="str">
        <f t="shared" si="343"/>
        <v/>
      </c>
      <c r="AA1863" s="1049" t="str">
        <f t="shared" si="344"/>
        <v/>
      </c>
      <c r="AB1863" s="1050" t="str">
        <f t="shared" si="345"/>
        <v/>
      </c>
      <c r="AD1863" s="1052" t="str">
        <f t="shared" si="346"/>
        <v/>
      </c>
      <c r="AE1863" s="1053" t="str">
        <f t="shared" si="347"/>
        <v/>
      </c>
    </row>
    <row r="1864" spans="5:31" ht="12.75" customHeight="1">
      <c r="E1864" s="1083" t="str">
        <f t="shared" si="339"/>
        <v/>
      </c>
      <c r="J1864" s="1117" t="str">
        <f>IF(D1864="","-",#REF!-D1864)</f>
        <v>-</v>
      </c>
      <c r="L1864" s="1041" t="str">
        <f t="shared" si="340"/>
        <v/>
      </c>
      <c r="W1864" s="1046" t="str">
        <f t="shared" si="341"/>
        <v/>
      </c>
      <c r="X1864" s="1047"/>
      <c r="Y1864" s="1146" t="str">
        <f t="shared" si="342"/>
        <v/>
      </c>
      <c r="Z1864" s="1049" t="str">
        <f t="shared" si="343"/>
        <v/>
      </c>
      <c r="AA1864" s="1049" t="str">
        <f t="shared" si="344"/>
        <v/>
      </c>
      <c r="AB1864" s="1050" t="str">
        <f t="shared" si="345"/>
        <v/>
      </c>
      <c r="AD1864" s="1052" t="str">
        <f t="shared" si="346"/>
        <v/>
      </c>
      <c r="AE1864" s="1053" t="str">
        <f t="shared" si="347"/>
        <v/>
      </c>
    </row>
    <row r="1865" spans="5:31" ht="12.75" customHeight="1">
      <c r="E1865" s="1083" t="str">
        <f t="shared" si="339"/>
        <v/>
      </c>
      <c r="J1865" s="1117" t="str">
        <f>IF(D1865="","-",#REF!-D1865)</f>
        <v>-</v>
      </c>
      <c r="L1865" s="1041" t="str">
        <f t="shared" si="340"/>
        <v/>
      </c>
      <c r="W1865" s="1046" t="str">
        <f t="shared" si="341"/>
        <v/>
      </c>
      <c r="X1865" s="1047"/>
      <c r="Y1865" s="1146" t="str">
        <f t="shared" si="342"/>
        <v/>
      </c>
      <c r="Z1865" s="1049" t="str">
        <f t="shared" si="343"/>
        <v/>
      </c>
      <c r="AA1865" s="1049" t="str">
        <f t="shared" si="344"/>
        <v/>
      </c>
      <c r="AB1865" s="1050" t="str">
        <f t="shared" si="345"/>
        <v/>
      </c>
      <c r="AD1865" s="1052" t="str">
        <f t="shared" si="346"/>
        <v/>
      </c>
      <c r="AE1865" s="1053" t="str">
        <f t="shared" si="347"/>
        <v/>
      </c>
    </row>
    <row r="1866" spans="5:31" ht="12.75" customHeight="1">
      <c r="E1866" s="1083" t="str">
        <f t="shared" si="339"/>
        <v/>
      </c>
      <c r="J1866" s="1117" t="str">
        <f>IF(D1866="","-",#REF!-D1866)</f>
        <v>-</v>
      </c>
      <c r="L1866" s="1041" t="str">
        <f t="shared" si="340"/>
        <v/>
      </c>
      <c r="W1866" s="1046" t="str">
        <f t="shared" si="341"/>
        <v/>
      </c>
      <c r="X1866" s="1047"/>
      <c r="Y1866" s="1146" t="str">
        <f t="shared" si="342"/>
        <v/>
      </c>
      <c r="Z1866" s="1049" t="str">
        <f t="shared" si="343"/>
        <v/>
      </c>
      <c r="AA1866" s="1049" t="str">
        <f t="shared" si="344"/>
        <v/>
      </c>
      <c r="AB1866" s="1050" t="str">
        <f t="shared" si="345"/>
        <v/>
      </c>
      <c r="AD1866" s="1052" t="str">
        <f t="shared" si="346"/>
        <v/>
      </c>
      <c r="AE1866" s="1053" t="str">
        <f t="shared" si="347"/>
        <v/>
      </c>
    </row>
    <row r="1867" spans="5:31" ht="12.75" customHeight="1">
      <c r="E1867" s="1083" t="str">
        <f t="shared" si="339"/>
        <v/>
      </c>
      <c r="J1867" s="1117" t="str">
        <f>IF(D1867="","-",#REF!-D1867)</f>
        <v>-</v>
      </c>
      <c r="L1867" s="1041" t="str">
        <f t="shared" si="340"/>
        <v/>
      </c>
      <c r="W1867" s="1046" t="str">
        <f t="shared" si="341"/>
        <v/>
      </c>
      <c r="X1867" s="1047"/>
      <c r="Y1867" s="1146" t="str">
        <f t="shared" si="342"/>
        <v/>
      </c>
      <c r="Z1867" s="1049" t="str">
        <f t="shared" si="343"/>
        <v/>
      </c>
      <c r="AA1867" s="1049" t="str">
        <f t="shared" si="344"/>
        <v/>
      </c>
      <c r="AB1867" s="1050" t="str">
        <f t="shared" si="345"/>
        <v/>
      </c>
      <c r="AD1867" s="1052" t="str">
        <f t="shared" si="346"/>
        <v/>
      </c>
      <c r="AE1867" s="1053" t="str">
        <f t="shared" si="347"/>
        <v/>
      </c>
    </row>
    <row r="1868" spans="5:31" ht="12.75" customHeight="1">
      <c r="E1868" s="1083" t="str">
        <f t="shared" si="339"/>
        <v/>
      </c>
      <c r="J1868" s="1117" t="str">
        <f>IF(D1868="","-",#REF!-D1868)</f>
        <v>-</v>
      </c>
      <c r="L1868" s="1041" t="str">
        <f t="shared" si="340"/>
        <v/>
      </c>
      <c r="W1868" s="1046" t="str">
        <f t="shared" si="341"/>
        <v/>
      </c>
      <c r="X1868" s="1047"/>
      <c r="Y1868" s="1146" t="str">
        <f t="shared" si="342"/>
        <v/>
      </c>
      <c r="Z1868" s="1049" t="str">
        <f t="shared" si="343"/>
        <v/>
      </c>
      <c r="AA1868" s="1049" t="str">
        <f t="shared" si="344"/>
        <v/>
      </c>
      <c r="AB1868" s="1050" t="str">
        <f t="shared" si="345"/>
        <v/>
      </c>
      <c r="AD1868" s="1052" t="str">
        <f t="shared" si="346"/>
        <v/>
      </c>
      <c r="AE1868" s="1053" t="str">
        <f t="shared" si="347"/>
        <v/>
      </c>
    </row>
    <row r="1869" spans="5:31" ht="12.75" customHeight="1">
      <c r="E1869" s="1083" t="str">
        <f t="shared" si="339"/>
        <v/>
      </c>
      <c r="J1869" s="1117" t="str">
        <f>IF(D1869="","-",#REF!-D1869)</f>
        <v>-</v>
      </c>
      <c r="L1869" s="1041" t="str">
        <f t="shared" si="340"/>
        <v/>
      </c>
      <c r="W1869" s="1046" t="str">
        <f t="shared" si="341"/>
        <v/>
      </c>
      <c r="X1869" s="1047"/>
      <c r="Y1869" s="1146" t="str">
        <f t="shared" si="342"/>
        <v/>
      </c>
      <c r="Z1869" s="1049" t="str">
        <f t="shared" si="343"/>
        <v/>
      </c>
      <c r="AA1869" s="1049" t="str">
        <f t="shared" si="344"/>
        <v/>
      </c>
      <c r="AB1869" s="1050" t="str">
        <f t="shared" si="345"/>
        <v/>
      </c>
      <c r="AD1869" s="1052" t="str">
        <f t="shared" si="346"/>
        <v/>
      </c>
      <c r="AE1869" s="1053" t="str">
        <f t="shared" si="347"/>
        <v/>
      </c>
    </row>
    <row r="1870" spans="5:31" ht="12.75" customHeight="1">
      <c r="E1870" s="1083" t="str">
        <f t="shared" si="339"/>
        <v/>
      </c>
      <c r="J1870" s="1117" t="str">
        <f>IF(D1870="","-",#REF!-D1870)</f>
        <v>-</v>
      </c>
      <c r="L1870" s="1041" t="str">
        <f t="shared" si="340"/>
        <v/>
      </c>
      <c r="W1870" s="1046" t="str">
        <f t="shared" si="341"/>
        <v/>
      </c>
      <c r="X1870" s="1047"/>
      <c r="Y1870" s="1146" t="str">
        <f t="shared" si="342"/>
        <v/>
      </c>
      <c r="Z1870" s="1049" t="str">
        <f t="shared" si="343"/>
        <v/>
      </c>
      <c r="AA1870" s="1049" t="str">
        <f t="shared" si="344"/>
        <v/>
      </c>
      <c r="AB1870" s="1050" t="str">
        <f t="shared" si="345"/>
        <v/>
      </c>
      <c r="AD1870" s="1052" t="str">
        <f t="shared" si="346"/>
        <v/>
      </c>
      <c r="AE1870" s="1053" t="str">
        <f t="shared" si="347"/>
        <v/>
      </c>
    </row>
    <row r="1871" spans="5:31" ht="12.75" customHeight="1">
      <c r="E1871" s="1083" t="str">
        <f t="shared" si="339"/>
        <v/>
      </c>
      <c r="J1871" s="1117" t="str">
        <f>IF(D1871="","-",#REF!-D1871)</f>
        <v>-</v>
      </c>
      <c r="L1871" s="1041" t="str">
        <f t="shared" si="340"/>
        <v/>
      </c>
      <c r="W1871" s="1046" t="str">
        <f t="shared" si="341"/>
        <v/>
      </c>
      <c r="X1871" s="1047"/>
      <c r="Y1871" s="1146" t="str">
        <f t="shared" si="342"/>
        <v/>
      </c>
      <c r="Z1871" s="1049" t="str">
        <f t="shared" si="343"/>
        <v/>
      </c>
      <c r="AA1871" s="1049" t="str">
        <f t="shared" si="344"/>
        <v/>
      </c>
      <c r="AB1871" s="1050" t="str">
        <f t="shared" si="345"/>
        <v/>
      </c>
      <c r="AD1871" s="1052" t="str">
        <f t="shared" si="346"/>
        <v/>
      </c>
      <c r="AE1871" s="1053" t="str">
        <f t="shared" si="347"/>
        <v/>
      </c>
    </row>
    <row r="1872" spans="5:31" ht="12.75" customHeight="1">
      <c r="E1872" s="1083" t="str">
        <f t="shared" si="339"/>
        <v/>
      </c>
      <c r="J1872" s="1117" t="str">
        <f>IF(D1872="","-",#REF!-D1872)</f>
        <v>-</v>
      </c>
      <c r="L1872" s="1041" t="str">
        <f t="shared" si="340"/>
        <v/>
      </c>
      <c r="W1872" s="1046" t="str">
        <f t="shared" si="341"/>
        <v/>
      </c>
      <c r="X1872" s="1047"/>
      <c r="Y1872" s="1146" t="str">
        <f t="shared" si="342"/>
        <v/>
      </c>
      <c r="Z1872" s="1049" t="str">
        <f t="shared" si="343"/>
        <v/>
      </c>
      <c r="AA1872" s="1049" t="str">
        <f t="shared" si="344"/>
        <v/>
      </c>
      <c r="AB1872" s="1050" t="str">
        <f t="shared" si="345"/>
        <v/>
      </c>
      <c r="AD1872" s="1052" t="str">
        <f t="shared" si="346"/>
        <v/>
      </c>
      <c r="AE1872" s="1053" t="str">
        <f t="shared" si="347"/>
        <v/>
      </c>
    </row>
    <row r="1873" spans="5:31" ht="12.75" customHeight="1">
      <c r="E1873" s="1083" t="str">
        <f t="shared" si="339"/>
        <v/>
      </c>
      <c r="J1873" s="1117" t="str">
        <f>IF(D1873="","-",#REF!-D1873)</f>
        <v>-</v>
      </c>
      <c r="L1873" s="1041" t="str">
        <f t="shared" si="340"/>
        <v/>
      </c>
      <c r="W1873" s="1046" t="str">
        <f t="shared" si="341"/>
        <v/>
      </c>
      <c r="X1873" s="1047"/>
      <c r="Y1873" s="1146" t="str">
        <f t="shared" si="342"/>
        <v/>
      </c>
      <c r="Z1873" s="1049" t="str">
        <f t="shared" si="343"/>
        <v/>
      </c>
      <c r="AA1873" s="1049" t="str">
        <f t="shared" si="344"/>
        <v/>
      </c>
      <c r="AB1873" s="1050" t="str">
        <f t="shared" si="345"/>
        <v/>
      </c>
      <c r="AD1873" s="1052" t="str">
        <f t="shared" si="346"/>
        <v/>
      </c>
      <c r="AE1873" s="1053" t="str">
        <f t="shared" si="347"/>
        <v/>
      </c>
    </row>
    <row r="1874" spans="5:31" ht="12.75" customHeight="1">
      <c r="E1874" s="1083" t="str">
        <f t="shared" si="339"/>
        <v/>
      </c>
      <c r="J1874" s="1117" t="str">
        <f>IF(D1874="","-",#REF!-D1874)</f>
        <v>-</v>
      </c>
      <c r="L1874" s="1041" t="str">
        <f t="shared" si="340"/>
        <v/>
      </c>
      <c r="W1874" s="1046" t="str">
        <f t="shared" si="341"/>
        <v/>
      </c>
      <c r="X1874" s="1047"/>
      <c r="Y1874" s="1146" t="str">
        <f t="shared" si="342"/>
        <v/>
      </c>
      <c r="Z1874" s="1049" t="str">
        <f t="shared" si="343"/>
        <v/>
      </c>
      <c r="AA1874" s="1049" t="str">
        <f t="shared" si="344"/>
        <v/>
      </c>
      <c r="AB1874" s="1050" t="str">
        <f t="shared" si="345"/>
        <v/>
      </c>
      <c r="AD1874" s="1052" t="str">
        <f t="shared" si="346"/>
        <v/>
      </c>
      <c r="AE1874" s="1053" t="str">
        <f t="shared" si="347"/>
        <v/>
      </c>
    </row>
    <row r="1875" spans="5:31" ht="12.75" customHeight="1">
      <c r="E1875" s="1083" t="str">
        <f t="shared" si="339"/>
        <v/>
      </c>
      <c r="J1875" s="1117" t="str">
        <f>IF(D1875="","-",#REF!-D1875)</f>
        <v>-</v>
      </c>
      <c r="L1875" s="1041" t="str">
        <f t="shared" si="340"/>
        <v/>
      </c>
      <c r="W1875" s="1046" t="str">
        <f t="shared" si="341"/>
        <v/>
      </c>
      <c r="X1875" s="1047"/>
      <c r="Y1875" s="1146" t="str">
        <f t="shared" si="342"/>
        <v/>
      </c>
      <c r="Z1875" s="1049" t="str">
        <f t="shared" si="343"/>
        <v/>
      </c>
      <c r="AA1875" s="1049" t="str">
        <f t="shared" si="344"/>
        <v/>
      </c>
      <c r="AB1875" s="1050" t="str">
        <f t="shared" si="345"/>
        <v/>
      </c>
      <c r="AD1875" s="1052" t="str">
        <f t="shared" si="346"/>
        <v/>
      </c>
      <c r="AE1875" s="1053" t="str">
        <f t="shared" si="347"/>
        <v/>
      </c>
    </row>
    <row r="1876" spans="5:31" ht="12.75" customHeight="1">
      <c r="E1876" s="1083" t="str">
        <f t="shared" si="339"/>
        <v/>
      </c>
      <c r="J1876" s="1117" t="str">
        <f>IF(D1876="","-",#REF!-D1876)</f>
        <v>-</v>
      </c>
      <c r="L1876" s="1041" t="str">
        <f t="shared" si="340"/>
        <v/>
      </c>
      <c r="W1876" s="1046" t="str">
        <f t="shared" si="341"/>
        <v/>
      </c>
      <c r="X1876" s="1047"/>
      <c r="Y1876" s="1146" t="str">
        <f t="shared" si="342"/>
        <v/>
      </c>
      <c r="Z1876" s="1049" t="str">
        <f t="shared" si="343"/>
        <v/>
      </c>
      <c r="AA1876" s="1049" t="str">
        <f t="shared" si="344"/>
        <v/>
      </c>
      <c r="AB1876" s="1050" t="str">
        <f t="shared" si="345"/>
        <v/>
      </c>
      <c r="AD1876" s="1052" t="str">
        <f t="shared" si="346"/>
        <v/>
      </c>
      <c r="AE1876" s="1053" t="str">
        <f t="shared" si="347"/>
        <v/>
      </c>
    </row>
    <row r="1877" spans="5:31" ht="12.75" customHeight="1">
      <c r="E1877" s="1083" t="str">
        <f t="shared" si="339"/>
        <v/>
      </c>
      <c r="J1877" s="1117" t="str">
        <f>IF(D1877="","-",#REF!-D1877)</f>
        <v>-</v>
      </c>
      <c r="L1877" s="1041" t="str">
        <f t="shared" si="340"/>
        <v/>
      </c>
      <c r="W1877" s="1046" t="str">
        <f t="shared" si="341"/>
        <v/>
      </c>
      <c r="X1877" s="1047"/>
      <c r="Y1877" s="1146" t="str">
        <f t="shared" si="342"/>
        <v/>
      </c>
      <c r="Z1877" s="1049" t="str">
        <f t="shared" si="343"/>
        <v/>
      </c>
      <c r="AA1877" s="1049" t="str">
        <f t="shared" si="344"/>
        <v/>
      </c>
      <c r="AB1877" s="1050" t="str">
        <f t="shared" si="345"/>
        <v/>
      </c>
      <c r="AD1877" s="1052" t="str">
        <f t="shared" si="346"/>
        <v/>
      </c>
      <c r="AE1877" s="1053" t="str">
        <f t="shared" si="347"/>
        <v/>
      </c>
    </row>
    <row r="1878" spans="5:31" ht="12.75" customHeight="1">
      <c r="E1878" s="1083" t="str">
        <f t="shared" si="339"/>
        <v/>
      </c>
      <c r="J1878" s="1117" t="str">
        <f>IF(D1878="","-",#REF!-D1878)</f>
        <v>-</v>
      </c>
      <c r="L1878" s="1041" t="str">
        <f t="shared" si="340"/>
        <v/>
      </c>
      <c r="W1878" s="1046" t="str">
        <f t="shared" si="341"/>
        <v/>
      </c>
      <c r="X1878" s="1047"/>
      <c r="Y1878" s="1146" t="str">
        <f t="shared" si="342"/>
        <v/>
      </c>
      <c r="Z1878" s="1049" t="str">
        <f t="shared" si="343"/>
        <v/>
      </c>
      <c r="AA1878" s="1049" t="str">
        <f t="shared" si="344"/>
        <v/>
      </c>
      <c r="AB1878" s="1050" t="str">
        <f t="shared" si="345"/>
        <v/>
      </c>
      <c r="AD1878" s="1052" t="str">
        <f t="shared" si="346"/>
        <v/>
      </c>
      <c r="AE1878" s="1053" t="str">
        <f t="shared" si="347"/>
        <v/>
      </c>
    </row>
    <row r="1879" spans="5:31" ht="12.75" customHeight="1">
      <c r="E1879" s="1083" t="str">
        <f t="shared" si="339"/>
        <v/>
      </c>
      <c r="J1879" s="1117" t="str">
        <f>IF(D1879="","-",#REF!-D1879)</f>
        <v>-</v>
      </c>
      <c r="L1879" s="1041" t="str">
        <f t="shared" si="340"/>
        <v/>
      </c>
      <c r="W1879" s="1046" t="str">
        <f t="shared" si="341"/>
        <v/>
      </c>
      <c r="X1879" s="1047"/>
      <c r="Y1879" s="1146" t="str">
        <f t="shared" si="342"/>
        <v/>
      </c>
      <c r="Z1879" s="1049" t="str">
        <f t="shared" si="343"/>
        <v/>
      </c>
      <c r="AA1879" s="1049" t="str">
        <f t="shared" si="344"/>
        <v/>
      </c>
      <c r="AB1879" s="1050" t="str">
        <f t="shared" si="345"/>
        <v/>
      </c>
      <c r="AD1879" s="1052" t="str">
        <f t="shared" si="346"/>
        <v/>
      </c>
      <c r="AE1879" s="1053" t="str">
        <f t="shared" si="347"/>
        <v/>
      </c>
    </row>
    <row r="1880" spans="5:31" ht="12.75" customHeight="1">
      <c r="E1880" s="1083" t="str">
        <f t="shared" si="339"/>
        <v/>
      </c>
      <c r="J1880" s="1117" t="str">
        <f>IF(D1880="","-",#REF!-D1880)</f>
        <v>-</v>
      </c>
      <c r="L1880" s="1041" t="str">
        <f t="shared" si="340"/>
        <v/>
      </c>
      <c r="W1880" s="1046" t="str">
        <f t="shared" si="341"/>
        <v/>
      </c>
      <c r="X1880" s="1047"/>
      <c r="Y1880" s="1146" t="str">
        <f t="shared" si="342"/>
        <v/>
      </c>
      <c r="Z1880" s="1049" t="str">
        <f t="shared" si="343"/>
        <v/>
      </c>
      <c r="AA1880" s="1049" t="str">
        <f t="shared" si="344"/>
        <v/>
      </c>
      <c r="AB1880" s="1050" t="str">
        <f t="shared" si="345"/>
        <v/>
      </c>
      <c r="AD1880" s="1052" t="str">
        <f t="shared" si="346"/>
        <v/>
      </c>
      <c r="AE1880" s="1053" t="str">
        <f t="shared" si="347"/>
        <v/>
      </c>
    </row>
    <row r="1881" spans="5:31" ht="12.75" customHeight="1">
      <c r="E1881" s="1083" t="str">
        <f t="shared" si="339"/>
        <v/>
      </c>
      <c r="J1881" s="1117" t="str">
        <f>IF(D1881="","-",#REF!-D1881)</f>
        <v>-</v>
      </c>
      <c r="L1881" s="1041" t="str">
        <f t="shared" si="340"/>
        <v/>
      </c>
      <c r="W1881" s="1046" t="str">
        <f t="shared" si="341"/>
        <v/>
      </c>
      <c r="X1881" s="1047"/>
      <c r="Y1881" s="1146" t="str">
        <f t="shared" si="342"/>
        <v/>
      </c>
      <c r="Z1881" s="1049" t="str">
        <f t="shared" si="343"/>
        <v/>
      </c>
      <c r="AA1881" s="1049" t="str">
        <f t="shared" si="344"/>
        <v/>
      </c>
      <c r="AB1881" s="1050" t="str">
        <f t="shared" si="345"/>
        <v/>
      </c>
      <c r="AD1881" s="1052" t="str">
        <f t="shared" si="346"/>
        <v/>
      </c>
      <c r="AE1881" s="1053" t="str">
        <f t="shared" si="347"/>
        <v/>
      </c>
    </row>
    <row r="1882" spans="5:31" ht="12.75" customHeight="1">
      <c r="E1882" s="1083" t="str">
        <f t="shared" si="339"/>
        <v/>
      </c>
      <c r="J1882" s="1117" t="str">
        <f>IF(D1882="","-",#REF!-D1882)</f>
        <v>-</v>
      </c>
      <c r="L1882" s="1041" t="str">
        <f t="shared" si="340"/>
        <v/>
      </c>
      <c r="W1882" s="1046" t="str">
        <f t="shared" si="341"/>
        <v/>
      </c>
      <c r="X1882" s="1047"/>
      <c r="Y1882" s="1146" t="str">
        <f t="shared" si="342"/>
        <v/>
      </c>
      <c r="Z1882" s="1049" t="str">
        <f t="shared" si="343"/>
        <v/>
      </c>
      <c r="AA1882" s="1049" t="str">
        <f t="shared" si="344"/>
        <v/>
      </c>
      <c r="AB1882" s="1050" t="str">
        <f t="shared" si="345"/>
        <v/>
      </c>
      <c r="AD1882" s="1052" t="str">
        <f t="shared" si="346"/>
        <v/>
      </c>
      <c r="AE1882" s="1053" t="str">
        <f t="shared" si="347"/>
        <v/>
      </c>
    </row>
    <row r="1883" spans="5:31" ht="12.75" customHeight="1">
      <c r="E1883" s="1083" t="str">
        <f t="shared" si="339"/>
        <v/>
      </c>
      <c r="J1883" s="1117" t="str">
        <f>IF(D1883="","-",#REF!-D1883)</f>
        <v>-</v>
      </c>
      <c r="L1883" s="1041" t="str">
        <f t="shared" si="340"/>
        <v/>
      </c>
      <c r="W1883" s="1046" t="str">
        <f t="shared" si="341"/>
        <v/>
      </c>
      <c r="X1883" s="1047"/>
      <c r="Y1883" s="1146" t="str">
        <f t="shared" si="342"/>
        <v/>
      </c>
      <c r="Z1883" s="1049" t="str">
        <f t="shared" si="343"/>
        <v/>
      </c>
      <c r="AA1883" s="1049" t="str">
        <f t="shared" si="344"/>
        <v/>
      </c>
      <c r="AB1883" s="1050" t="str">
        <f t="shared" si="345"/>
        <v/>
      </c>
      <c r="AD1883" s="1052" t="str">
        <f t="shared" si="346"/>
        <v/>
      </c>
      <c r="AE1883" s="1053" t="str">
        <f t="shared" si="347"/>
        <v/>
      </c>
    </row>
    <row r="1884" spans="5:31" ht="12.75" customHeight="1">
      <c r="E1884" s="1083" t="str">
        <f t="shared" si="339"/>
        <v/>
      </c>
      <c r="J1884" s="1117" t="str">
        <f>IF(D1884="","-",#REF!-D1884)</f>
        <v>-</v>
      </c>
      <c r="L1884" s="1041" t="str">
        <f t="shared" si="340"/>
        <v/>
      </c>
      <c r="W1884" s="1046" t="str">
        <f t="shared" si="341"/>
        <v/>
      </c>
      <c r="X1884" s="1047"/>
      <c r="Y1884" s="1146" t="str">
        <f t="shared" si="342"/>
        <v/>
      </c>
      <c r="Z1884" s="1049" t="str">
        <f t="shared" si="343"/>
        <v/>
      </c>
      <c r="AA1884" s="1049" t="str">
        <f t="shared" si="344"/>
        <v/>
      </c>
      <c r="AB1884" s="1050" t="str">
        <f t="shared" si="345"/>
        <v/>
      </c>
      <c r="AD1884" s="1052" t="str">
        <f t="shared" si="346"/>
        <v/>
      </c>
      <c r="AE1884" s="1053" t="str">
        <f t="shared" si="347"/>
        <v/>
      </c>
    </row>
    <row r="1885" spans="5:31" ht="12.75" customHeight="1">
      <c r="E1885" s="1083" t="str">
        <f t="shared" si="339"/>
        <v/>
      </c>
      <c r="J1885" s="1117" t="str">
        <f>IF(D1885="","-",#REF!-D1885)</f>
        <v>-</v>
      </c>
      <c r="L1885" s="1041" t="str">
        <f t="shared" si="340"/>
        <v/>
      </c>
      <c r="W1885" s="1046" t="str">
        <f t="shared" si="341"/>
        <v/>
      </c>
      <c r="X1885" s="1047"/>
      <c r="Y1885" s="1146" t="str">
        <f t="shared" si="342"/>
        <v/>
      </c>
      <c r="Z1885" s="1049" t="str">
        <f t="shared" si="343"/>
        <v/>
      </c>
      <c r="AA1885" s="1049" t="str">
        <f t="shared" si="344"/>
        <v/>
      </c>
      <c r="AB1885" s="1050" t="str">
        <f t="shared" si="345"/>
        <v/>
      </c>
      <c r="AD1885" s="1052" t="str">
        <f t="shared" si="346"/>
        <v/>
      </c>
      <c r="AE1885" s="1053" t="str">
        <f t="shared" si="347"/>
        <v/>
      </c>
    </row>
    <row r="1886" spans="5:31" ht="12.75" customHeight="1">
      <c r="E1886" s="1083" t="str">
        <f t="shared" si="339"/>
        <v/>
      </c>
      <c r="J1886" s="1117" t="str">
        <f>IF(D1886="","-",#REF!-D1886)</f>
        <v>-</v>
      </c>
      <c r="L1886" s="1041" t="str">
        <f t="shared" si="340"/>
        <v/>
      </c>
      <c r="W1886" s="1046" t="str">
        <f t="shared" si="341"/>
        <v/>
      </c>
      <c r="X1886" s="1047"/>
      <c r="Y1886" s="1146" t="str">
        <f t="shared" si="342"/>
        <v/>
      </c>
      <c r="Z1886" s="1049" t="str">
        <f t="shared" si="343"/>
        <v/>
      </c>
      <c r="AA1886" s="1049" t="str">
        <f t="shared" si="344"/>
        <v/>
      </c>
      <c r="AB1886" s="1050" t="str">
        <f t="shared" si="345"/>
        <v/>
      </c>
      <c r="AD1886" s="1052" t="str">
        <f t="shared" si="346"/>
        <v/>
      </c>
      <c r="AE1886" s="1053" t="str">
        <f t="shared" si="347"/>
        <v/>
      </c>
    </row>
    <row r="1887" spans="5:31" ht="12.75" customHeight="1">
      <c r="E1887" s="1083" t="str">
        <f t="shared" si="339"/>
        <v/>
      </c>
      <c r="J1887" s="1117" t="str">
        <f>IF(D1887="","-",#REF!-D1887)</f>
        <v>-</v>
      </c>
      <c r="L1887" s="1041" t="str">
        <f t="shared" si="340"/>
        <v/>
      </c>
      <c r="W1887" s="1046" t="str">
        <f t="shared" si="341"/>
        <v/>
      </c>
      <c r="X1887" s="1047"/>
      <c r="Y1887" s="1146" t="str">
        <f t="shared" si="342"/>
        <v/>
      </c>
      <c r="Z1887" s="1049" t="str">
        <f t="shared" si="343"/>
        <v/>
      </c>
      <c r="AA1887" s="1049" t="str">
        <f t="shared" si="344"/>
        <v/>
      </c>
      <c r="AB1887" s="1050" t="str">
        <f t="shared" si="345"/>
        <v/>
      </c>
      <c r="AD1887" s="1052" t="str">
        <f t="shared" si="346"/>
        <v/>
      </c>
      <c r="AE1887" s="1053" t="str">
        <f t="shared" si="347"/>
        <v/>
      </c>
    </row>
    <row r="1888" spans="5:31" ht="12.75" customHeight="1">
      <c r="E1888" s="1083" t="str">
        <f t="shared" si="339"/>
        <v/>
      </c>
      <c r="J1888" s="1117" t="str">
        <f>IF(D1888="","-",#REF!-D1888)</f>
        <v>-</v>
      </c>
      <c r="L1888" s="1041" t="str">
        <f t="shared" si="340"/>
        <v/>
      </c>
      <c r="W1888" s="1046" t="str">
        <f t="shared" si="341"/>
        <v/>
      </c>
      <c r="X1888" s="1047"/>
      <c r="Y1888" s="1146" t="str">
        <f t="shared" si="342"/>
        <v/>
      </c>
      <c r="Z1888" s="1049" t="str">
        <f t="shared" si="343"/>
        <v/>
      </c>
      <c r="AA1888" s="1049" t="str">
        <f t="shared" si="344"/>
        <v/>
      </c>
      <c r="AB1888" s="1050" t="str">
        <f t="shared" si="345"/>
        <v/>
      </c>
      <c r="AD1888" s="1052" t="str">
        <f t="shared" si="346"/>
        <v/>
      </c>
      <c r="AE1888" s="1053" t="str">
        <f t="shared" si="347"/>
        <v/>
      </c>
    </row>
    <row r="1889" spans="5:31" ht="12.75" customHeight="1">
      <c r="E1889" s="1083" t="str">
        <f t="shared" si="339"/>
        <v/>
      </c>
      <c r="J1889" s="1117" t="str">
        <f>IF(D1889="","-",#REF!-D1889)</f>
        <v>-</v>
      </c>
      <c r="L1889" s="1041" t="str">
        <f t="shared" si="340"/>
        <v/>
      </c>
      <c r="W1889" s="1046" t="str">
        <f t="shared" si="341"/>
        <v/>
      </c>
      <c r="X1889" s="1047"/>
      <c r="Y1889" s="1146" t="str">
        <f t="shared" si="342"/>
        <v/>
      </c>
      <c r="Z1889" s="1049" t="str">
        <f t="shared" si="343"/>
        <v/>
      </c>
      <c r="AA1889" s="1049" t="str">
        <f t="shared" si="344"/>
        <v/>
      </c>
      <c r="AB1889" s="1050" t="str">
        <f t="shared" si="345"/>
        <v/>
      </c>
      <c r="AD1889" s="1052" t="str">
        <f t="shared" si="346"/>
        <v/>
      </c>
      <c r="AE1889" s="1053" t="str">
        <f t="shared" si="347"/>
        <v/>
      </c>
    </row>
    <row r="1890" spans="5:31" ht="12.75" customHeight="1">
      <c r="E1890" s="1083" t="str">
        <f t="shared" si="339"/>
        <v/>
      </c>
      <c r="J1890" s="1117" t="str">
        <f>IF(D1890="","-",#REF!-D1890)</f>
        <v>-</v>
      </c>
      <c r="L1890" s="1041" t="str">
        <f t="shared" si="340"/>
        <v/>
      </c>
      <c r="W1890" s="1046" t="str">
        <f t="shared" si="341"/>
        <v/>
      </c>
      <c r="X1890" s="1047"/>
      <c r="Y1890" s="1146" t="str">
        <f t="shared" si="342"/>
        <v/>
      </c>
      <c r="Z1890" s="1049" t="str">
        <f t="shared" si="343"/>
        <v/>
      </c>
      <c r="AA1890" s="1049" t="str">
        <f t="shared" si="344"/>
        <v/>
      </c>
      <c r="AB1890" s="1050" t="str">
        <f t="shared" si="345"/>
        <v/>
      </c>
      <c r="AD1890" s="1052" t="str">
        <f t="shared" si="346"/>
        <v/>
      </c>
      <c r="AE1890" s="1053" t="str">
        <f t="shared" si="347"/>
        <v/>
      </c>
    </row>
    <row r="1891" spans="5:31" ht="12.75" customHeight="1">
      <c r="E1891" s="1083" t="str">
        <f t="shared" si="339"/>
        <v/>
      </c>
      <c r="J1891" s="1117" t="str">
        <f>IF(D1891="","-",#REF!-D1891)</f>
        <v>-</v>
      </c>
      <c r="L1891" s="1041" t="str">
        <f t="shared" si="340"/>
        <v/>
      </c>
      <c r="W1891" s="1046" t="str">
        <f t="shared" si="341"/>
        <v/>
      </c>
      <c r="X1891" s="1047"/>
      <c r="Y1891" s="1146" t="str">
        <f t="shared" si="342"/>
        <v/>
      </c>
      <c r="Z1891" s="1049" t="str">
        <f t="shared" si="343"/>
        <v/>
      </c>
      <c r="AA1891" s="1049" t="str">
        <f t="shared" si="344"/>
        <v/>
      </c>
      <c r="AB1891" s="1050" t="str">
        <f t="shared" si="345"/>
        <v/>
      </c>
      <c r="AD1891" s="1052" t="str">
        <f t="shared" si="346"/>
        <v/>
      </c>
      <c r="AE1891" s="1053" t="str">
        <f t="shared" si="347"/>
        <v/>
      </c>
    </row>
    <row r="1892" spans="5:31" ht="12.75" customHeight="1">
      <c r="E1892" s="1083" t="str">
        <f t="shared" si="339"/>
        <v/>
      </c>
      <c r="J1892" s="1117" t="str">
        <f>IF(D1892="","-",#REF!-D1892)</f>
        <v>-</v>
      </c>
      <c r="L1892" s="1041" t="str">
        <f t="shared" si="340"/>
        <v/>
      </c>
      <c r="W1892" s="1046" t="str">
        <f t="shared" si="341"/>
        <v/>
      </c>
      <c r="X1892" s="1047"/>
      <c r="Y1892" s="1146" t="str">
        <f t="shared" si="342"/>
        <v/>
      </c>
      <c r="Z1892" s="1049" t="str">
        <f t="shared" si="343"/>
        <v/>
      </c>
      <c r="AA1892" s="1049" t="str">
        <f t="shared" si="344"/>
        <v/>
      </c>
      <c r="AB1892" s="1050" t="str">
        <f t="shared" si="345"/>
        <v/>
      </c>
      <c r="AD1892" s="1052" t="str">
        <f t="shared" si="346"/>
        <v/>
      </c>
      <c r="AE1892" s="1053" t="str">
        <f t="shared" si="347"/>
        <v/>
      </c>
    </row>
    <row r="1893" spans="5:31" ht="12.75" customHeight="1">
      <c r="E1893" s="1083" t="str">
        <f t="shared" ref="E1893:E1956" si="348">IF(D1893="","",IF(F1893="paid",0,I1893-J1893))</f>
        <v/>
      </c>
      <c r="J1893" s="1117" t="str">
        <f>IF(D1893="","-",#REF!-D1893)</f>
        <v>-</v>
      </c>
      <c r="L1893" s="1041" t="str">
        <f t="shared" si="340"/>
        <v/>
      </c>
      <c r="W1893" s="1046" t="str">
        <f t="shared" si="341"/>
        <v/>
      </c>
      <c r="X1893" s="1047"/>
      <c r="Y1893" s="1146" t="str">
        <f t="shared" si="342"/>
        <v/>
      </c>
      <c r="Z1893" s="1049" t="str">
        <f t="shared" si="343"/>
        <v/>
      </c>
      <c r="AA1893" s="1049" t="str">
        <f t="shared" si="344"/>
        <v/>
      </c>
      <c r="AB1893" s="1050" t="str">
        <f t="shared" si="345"/>
        <v/>
      </c>
      <c r="AD1893" s="1052" t="str">
        <f t="shared" si="346"/>
        <v/>
      </c>
      <c r="AE1893" s="1053" t="str">
        <f t="shared" si="347"/>
        <v/>
      </c>
    </row>
    <row r="1894" spans="5:31" ht="12.75" customHeight="1">
      <c r="E1894" s="1083" t="str">
        <f t="shared" si="348"/>
        <v/>
      </c>
      <c r="J1894" s="1117" t="str">
        <f>IF(D1894="","-",#REF!-D1894)</f>
        <v>-</v>
      </c>
      <c r="L1894" s="1041" t="str">
        <f t="shared" si="340"/>
        <v/>
      </c>
      <c r="W1894" s="1046" t="str">
        <f t="shared" si="341"/>
        <v/>
      </c>
      <c r="X1894" s="1047"/>
      <c r="Y1894" s="1146" t="str">
        <f t="shared" si="342"/>
        <v/>
      </c>
      <c r="Z1894" s="1049" t="str">
        <f t="shared" si="343"/>
        <v/>
      </c>
      <c r="AA1894" s="1049" t="str">
        <f t="shared" si="344"/>
        <v/>
      </c>
      <c r="AB1894" s="1050" t="str">
        <f t="shared" si="345"/>
        <v/>
      </c>
      <c r="AD1894" s="1052" t="str">
        <f t="shared" si="346"/>
        <v/>
      </c>
      <c r="AE1894" s="1053" t="str">
        <f t="shared" si="347"/>
        <v/>
      </c>
    </row>
    <row r="1895" spans="5:31" ht="12.75" customHeight="1">
      <c r="E1895" s="1083" t="str">
        <f t="shared" si="348"/>
        <v/>
      </c>
      <c r="J1895" s="1117" t="str">
        <f>IF(D1895="","-",#REF!-D1895)</f>
        <v>-</v>
      </c>
      <c r="L1895" s="1041" t="str">
        <f t="shared" si="340"/>
        <v/>
      </c>
      <c r="W1895" s="1046" t="str">
        <f t="shared" si="341"/>
        <v/>
      </c>
      <c r="X1895" s="1047"/>
      <c r="Y1895" s="1146" t="str">
        <f t="shared" si="342"/>
        <v/>
      </c>
      <c r="Z1895" s="1049" t="str">
        <f t="shared" si="343"/>
        <v/>
      </c>
      <c r="AA1895" s="1049" t="str">
        <f t="shared" si="344"/>
        <v/>
      </c>
      <c r="AB1895" s="1050" t="str">
        <f t="shared" si="345"/>
        <v/>
      </c>
      <c r="AD1895" s="1052" t="str">
        <f t="shared" si="346"/>
        <v/>
      </c>
      <c r="AE1895" s="1053" t="str">
        <f t="shared" si="347"/>
        <v/>
      </c>
    </row>
    <row r="1896" spans="5:31" ht="12.75" customHeight="1">
      <c r="E1896" s="1083" t="str">
        <f t="shared" si="348"/>
        <v/>
      </c>
      <c r="J1896" s="1117" t="str">
        <f>IF(D1896="","-",#REF!-D1896)</f>
        <v>-</v>
      </c>
      <c r="L1896" s="1041" t="str">
        <f t="shared" si="340"/>
        <v/>
      </c>
      <c r="W1896" s="1046" t="str">
        <f t="shared" si="341"/>
        <v/>
      </c>
      <c r="X1896" s="1047"/>
      <c r="Y1896" s="1146" t="str">
        <f t="shared" si="342"/>
        <v/>
      </c>
      <c r="Z1896" s="1049" t="str">
        <f t="shared" si="343"/>
        <v/>
      </c>
      <c r="AA1896" s="1049" t="str">
        <f t="shared" si="344"/>
        <v/>
      </c>
      <c r="AB1896" s="1050" t="str">
        <f t="shared" si="345"/>
        <v/>
      </c>
      <c r="AD1896" s="1052" t="str">
        <f t="shared" si="346"/>
        <v/>
      </c>
      <c r="AE1896" s="1053" t="str">
        <f t="shared" si="347"/>
        <v/>
      </c>
    </row>
    <row r="1897" spans="5:31" ht="12.75" customHeight="1">
      <c r="E1897" s="1083" t="str">
        <f t="shared" si="348"/>
        <v/>
      </c>
      <c r="J1897" s="1117" t="str">
        <f>IF(D1897="","-",#REF!-D1897)</f>
        <v>-</v>
      </c>
      <c r="L1897" s="1041" t="str">
        <f t="shared" si="340"/>
        <v/>
      </c>
      <c r="W1897" s="1046" t="str">
        <f t="shared" si="341"/>
        <v/>
      </c>
      <c r="X1897" s="1047"/>
      <c r="Y1897" s="1146" t="str">
        <f t="shared" si="342"/>
        <v/>
      </c>
      <c r="Z1897" s="1049" t="str">
        <f t="shared" si="343"/>
        <v/>
      </c>
      <c r="AA1897" s="1049" t="str">
        <f t="shared" si="344"/>
        <v/>
      </c>
      <c r="AB1897" s="1050" t="str">
        <f t="shared" si="345"/>
        <v/>
      </c>
      <c r="AD1897" s="1052" t="str">
        <f t="shared" si="346"/>
        <v/>
      </c>
      <c r="AE1897" s="1053" t="str">
        <f t="shared" si="347"/>
        <v/>
      </c>
    </row>
    <row r="1898" spans="5:31" ht="12.75" customHeight="1">
      <c r="E1898" s="1083" t="str">
        <f t="shared" si="348"/>
        <v/>
      </c>
      <c r="J1898" s="1117" t="str">
        <f>IF(D1898="","-",#REF!-D1898)</f>
        <v>-</v>
      </c>
      <c r="L1898" s="1041" t="str">
        <f t="shared" si="340"/>
        <v/>
      </c>
      <c r="W1898" s="1046" t="str">
        <f t="shared" si="341"/>
        <v/>
      </c>
      <c r="X1898" s="1047"/>
      <c r="Y1898" s="1146" t="str">
        <f t="shared" si="342"/>
        <v/>
      </c>
      <c r="Z1898" s="1049" t="str">
        <f t="shared" si="343"/>
        <v/>
      </c>
      <c r="AA1898" s="1049" t="str">
        <f t="shared" si="344"/>
        <v/>
      </c>
      <c r="AB1898" s="1050" t="str">
        <f t="shared" si="345"/>
        <v/>
      </c>
      <c r="AD1898" s="1052" t="str">
        <f t="shared" si="346"/>
        <v/>
      </c>
      <c r="AE1898" s="1053" t="str">
        <f t="shared" si="347"/>
        <v/>
      </c>
    </row>
    <row r="1899" spans="5:31" ht="12.75" customHeight="1">
      <c r="E1899" s="1083" t="str">
        <f t="shared" si="348"/>
        <v/>
      </c>
      <c r="J1899" s="1117" t="str">
        <f>IF(D1899="","-",#REF!-D1899)</f>
        <v>-</v>
      </c>
      <c r="L1899" s="1041" t="str">
        <f t="shared" si="340"/>
        <v/>
      </c>
      <c r="W1899" s="1046" t="str">
        <f t="shared" si="341"/>
        <v/>
      </c>
      <c r="X1899" s="1047"/>
      <c r="Y1899" s="1146" t="str">
        <f t="shared" si="342"/>
        <v/>
      </c>
      <c r="Z1899" s="1049" t="str">
        <f t="shared" si="343"/>
        <v/>
      </c>
      <c r="AA1899" s="1049" t="str">
        <f t="shared" si="344"/>
        <v/>
      </c>
      <c r="AB1899" s="1050" t="str">
        <f t="shared" si="345"/>
        <v/>
      </c>
      <c r="AD1899" s="1052" t="str">
        <f t="shared" si="346"/>
        <v/>
      </c>
      <c r="AE1899" s="1053" t="str">
        <f t="shared" si="347"/>
        <v/>
      </c>
    </row>
    <row r="1900" spans="5:31" ht="12.75" customHeight="1">
      <c r="E1900" s="1083" t="str">
        <f t="shared" si="348"/>
        <v/>
      </c>
      <c r="J1900" s="1117" t="str">
        <f>IF(D1900="","-",#REF!-D1900)</f>
        <v>-</v>
      </c>
      <c r="L1900" s="1041" t="str">
        <f t="shared" si="340"/>
        <v/>
      </c>
      <c r="W1900" s="1046" t="str">
        <f t="shared" si="341"/>
        <v/>
      </c>
      <c r="X1900" s="1047"/>
      <c r="Y1900" s="1146" t="str">
        <f t="shared" si="342"/>
        <v/>
      </c>
      <c r="Z1900" s="1049" t="str">
        <f t="shared" si="343"/>
        <v/>
      </c>
      <c r="AA1900" s="1049" t="str">
        <f t="shared" si="344"/>
        <v/>
      </c>
      <c r="AB1900" s="1050" t="str">
        <f t="shared" si="345"/>
        <v/>
      </c>
      <c r="AD1900" s="1052" t="str">
        <f t="shared" si="346"/>
        <v/>
      </c>
      <c r="AE1900" s="1053" t="str">
        <f t="shared" si="347"/>
        <v/>
      </c>
    </row>
    <row r="1901" spans="5:31" ht="12.75" customHeight="1">
      <c r="E1901" s="1083" t="str">
        <f t="shared" si="348"/>
        <v/>
      </c>
      <c r="J1901" s="1117" t="str">
        <f>IF(D1901="","-",#REF!-D1901)</f>
        <v>-</v>
      </c>
      <c r="L1901" s="1041" t="str">
        <f t="shared" si="340"/>
        <v/>
      </c>
      <c r="W1901" s="1046" t="str">
        <f t="shared" si="341"/>
        <v/>
      </c>
      <c r="X1901" s="1047"/>
      <c r="Y1901" s="1146" t="str">
        <f t="shared" si="342"/>
        <v/>
      </c>
      <c r="Z1901" s="1049" t="str">
        <f t="shared" si="343"/>
        <v/>
      </c>
      <c r="AA1901" s="1049" t="str">
        <f t="shared" si="344"/>
        <v/>
      </c>
      <c r="AB1901" s="1050" t="str">
        <f t="shared" si="345"/>
        <v/>
      </c>
      <c r="AD1901" s="1052" t="str">
        <f t="shared" si="346"/>
        <v/>
      </c>
      <c r="AE1901" s="1053" t="str">
        <f t="shared" si="347"/>
        <v/>
      </c>
    </row>
    <row r="1902" spans="5:31" ht="12.75" customHeight="1">
      <c r="E1902" s="1083" t="str">
        <f t="shared" si="348"/>
        <v/>
      </c>
      <c r="J1902" s="1117" t="str">
        <f>IF(D1902="","-",#REF!-D1902)</f>
        <v>-</v>
      </c>
      <c r="L1902" s="1041" t="str">
        <f t="shared" si="340"/>
        <v/>
      </c>
      <c r="W1902" s="1046" t="str">
        <f t="shared" si="341"/>
        <v/>
      </c>
      <c r="X1902" s="1047"/>
      <c r="Y1902" s="1146" t="str">
        <f t="shared" si="342"/>
        <v/>
      </c>
      <c r="Z1902" s="1049" t="str">
        <f t="shared" si="343"/>
        <v/>
      </c>
      <c r="AA1902" s="1049" t="str">
        <f t="shared" si="344"/>
        <v/>
      </c>
      <c r="AB1902" s="1050" t="str">
        <f t="shared" si="345"/>
        <v/>
      </c>
      <c r="AD1902" s="1052" t="str">
        <f t="shared" si="346"/>
        <v/>
      </c>
      <c r="AE1902" s="1053" t="str">
        <f t="shared" si="347"/>
        <v/>
      </c>
    </row>
    <row r="1903" spans="5:31" ht="12.75" customHeight="1">
      <c r="E1903" s="1083" t="str">
        <f t="shared" si="348"/>
        <v/>
      </c>
      <c r="J1903" s="1117" t="str">
        <f>IF(D1903="","-",#REF!-D1903)</f>
        <v>-</v>
      </c>
      <c r="L1903" s="1041" t="str">
        <f t="shared" si="340"/>
        <v/>
      </c>
      <c r="W1903" s="1046" t="str">
        <f t="shared" si="341"/>
        <v/>
      </c>
      <c r="X1903" s="1047"/>
      <c r="Y1903" s="1146" t="str">
        <f t="shared" si="342"/>
        <v/>
      </c>
      <c r="Z1903" s="1049" t="str">
        <f t="shared" si="343"/>
        <v/>
      </c>
      <c r="AA1903" s="1049" t="str">
        <f t="shared" si="344"/>
        <v/>
      </c>
      <c r="AB1903" s="1050" t="str">
        <f t="shared" si="345"/>
        <v/>
      </c>
      <c r="AD1903" s="1052" t="str">
        <f t="shared" si="346"/>
        <v/>
      </c>
      <c r="AE1903" s="1053" t="str">
        <f t="shared" si="347"/>
        <v/>
      </c>
    </row>
    <row r="1904" spans="5:31" ht="12.75" customHeight="1">
      <c r="E1904" s="1083" t="str">
        <f t="shared" si="348"/>
        <v/>
      </c>
      <c r="J1904" s="1117" t="str">
        <f>IF(D1904="","-",#REF!-D1904)</f>
        <v>-</v>
      </c>
      <c r="L1904" s="1041" t="str">
        <f t="shared" si="340"/>
        <v/>
      </c>
      <c r="W1904" s="1046" t="str">
        <f t="shared" si="341"/>
        <v/>
      </c>
      <c r="X1904" s="1047"/>
      <c r="Y1904" s="1146" t="str">
        <f t="shared" si="342"/>
        <v/>
      </c>
      <c r="Z1904" s="1049" t="str">
        <f t="shared" si="343"/>
        <v/>
      </c>
      <c r="AA1904" s="1049" t="str">
        <f t="shared" si="344"/>
        <v/>
      </c>
      <c r="AB1904" s="1050" t="str">
        <f t="shared" si="345"/>
        <v/>
      </c>
      <c r="AD1904" s="1052" t="str">
        <f t="shared" si="346"/>
        <v/>
      </c>
      <c r="AE1904" s="1053" t="str">
        <f t="shared" si="347"/>
        <v/>
      </c>
    </row>
    <row r="1905" spans="5:31" ht="12.75" customHeight="1">
      <c r="E1905" s="1083" t="str">
        <f t="shared" si="348"/>
        <v/>
      </c>
      <c r="J1905" s="1117" t="str">
        <f>IF(D1905="","-",#REF!-D1905)</f>
        <v>-</v>
      </c>
      <c r="L1905" s="1041" t="str">
        <f t="shared" si="340"/>
        <v/>
      </c>
      <c r="W1905" s="1046" t="str">
        <f t="shared" si="341"/>
        <v/>
      </c>
      <c r="X1905" s="1047"/>
      <c r="Y1905" s="1146" t="str">
        <f t="shared" si="342"/>
        <v/>
      </c>
      <c r="Z1905" s="1049" t="str">
        <f t="shared" si="343"/>
        <v/>
      </c>
      <c r="AA1905" s="1049" t="str">
        <f t="shared" si="344"/>
        <v/>
      </c>
      <c r="AB1905" s="1050" t="str">
        <f t="shared" si="345"/>
        <v/>
      </c>
      <c r="AD1905" s="1052" t="str">
        <f t="shared" si="346"/>
        <v/>
      </c>
      <c r="AE1905" s="1053" t="str">
        <f t="shared" si="347"/>
        <v/>
      </c>
    </row>
    <row r="1906" spans="5:31" ht="12.75" customHeight="1">
      <c r="E1906" s="1083" t="str">
        <f t="shared" si="348"/>
        <v/>
      </c>
      <c r="J1906" s="1117" t="str">
        <f>IF(D1906="","-",#REF!-D1906)</f>
        <v>-</v>
      </c>
      <c r="L1906" s="1041" t="str">
        <f t="shared" si="340"/>
        <v/>
      </c>
      <c r="W1906" s="1046" t="str">
        <f t="shared" si="341"/>
        <v/>
      </c>
      <c r="X1906" s="1047"/>
      <c r="Y1906" s="1146" t="str">
        <f t="shared" si="342"/>
        <v/>
      </c>
      <c r="Z1906" s="1049" t="str">
        <f t="shared" si="343"/>
        <v/>
      </c>
      <c r="AA1906" s="1049" t="str">
        <f t="shared" si="344"/>
        <v/>
      </c>
      <c r="AB1906" s="1050" t="str">
        <f t="shared" si="345"/>
        <v/>
      </c>
      <c r="AD1906" s="1052" t="str">
        <f t="shared" si="346"/>
        <v/>
      </c>
      <c r="AE1906" s="1053" t="str">
        <f t="shared" si="347"/>
        <v/>
      </c>
    </row>
    <row r="1907" spans="5:31" ht="12.75" customHeight="1">
      <c r="E1907" s="1083" t="str">
        <f t="shared" si="348"/>
        <v/>
      </c>
      <c r="J1907" s="1117" t="str">
        <f>IF(D1907="","-",#REF!-D1907)</f>
        <v>-</v>
      </c>
      <c r="L1907" s="1041" t="str">
        <f t="shared" si="340"/>
        <v/>
      </c>
      <c r="W1907" s="1046" t="str">
        <f t="shared" si="341"/>
        <v/>
      </c>
      <c r="X1907" s="1047"/>
      <c r="Y1907" s="1146" t="str">
        <f t="shared" si="342"/>
        <v/>
      </c>
      <c r="Z1907" s="1049" t="str">
        <f t="shared" si="343"/>
        <v/>
      </c>
      <c r="AA1907" s="1049" t="str">
        <f t="shared" si="344"/>
        <v/>
      </c>
      <c r="AB1907" s="1050" t="str">
        <f t="shared" si="345"/>
        <v/>
      </c>
      <c r="AD1907" s="1052" t="str">
        <f t="shared" si="346"/>
        <v/>
      </c>
      <c r="AE1907" s="1053" t="str">
        <f t="shared" si="347"/>
        <v/>
      </c>
    </row>
    <row r="1908" spans="5:31" ht="12.75" customHeight="1">
      <c r="E1908" s="1083" t="str">
        <f t="shared" si="348"/>
        <v/>
      </c>
      <c r="J1908" s="1117" t="str">
        <f>IF(D1908="","-",#REF!-D1908)</f>
        <v>-</v>
      </c>
      <c r="L1908" s="1041" t="str">
        <f t="shared" si="340"/>
        <v/>
      </c>
      <c r="W1908" s="1046" t="str">
        <f t="shared" si="341"/>
        <v/>
      </c>
      <c r="X1908" s="1047"/>
      <c r="Y1908" s="1146" t="str">
        <f t="shared" si="342"/>
        <v/>
      </c>
      <c r="Z1908" s="1049" t="str">
        <f t="shared" si="343"/>
        <v/>
      </c>
      <c r="AA1908" s="1049" t="str">
        <f t="shared" si="344"/>
        <v/>
      </c>
      <c r="AB1908" s="1050" t="str">
        <f t="shared" si="345"/>
        <v/>
      </c>
      <c r="AD1908" s="1052" t="str">
        <f t="shared" si="346"/>
        <v/>
      </c>
      <c r="AE1908" s="1053" t="str">
        <f t="shared" si="347"/>
        <v/>
      </c>
    </row>
    <row r="1909" spans="5:31" ht="12.75" customHeight="1">
      <c r="E1909" s="1083" t="str">
        <f t="shared" si="348"/>
        <v/>
      </c>
      <c r="J1909" s="1117" t="str">
        <f>IF(D1909="","-",#REF!-D1909)</f>
        <v>-</v>
      </c>
      <c r="L1909" s="1041" t="str">
        <f t="shared" si="340"/>
        <v/>
      </c>
      <c r="W1909" s="1046" t="str">
        <f t="shared" si="341"/>
        <v/>
      </c>
      <c r="X1909" s="1047"/>
      <c r="Y1909" s="1146" t="str">
        <f t="shared" si="342"/>
        <v/>
      </c>
      <c r="Z1909" s="1049" t="str">
        <f t="shared" si="343"/>
        <v/>
      </c>
      <c r="AA1909" s="1049" t="str">
        <f t="shared" si="344"/>
        <v/>
      </c>
      <c r="AB1909" s="1050" t="str">
        <f t="shared" si="345"/>
        <v/>
      </c>
      <c r="AD1909" s="1052" t="str">
        <f t="shared" si="346"/>
        <v/>
      </c>
      <c r="AE1909" s="1053" t="str">
        <f t="shared" si="347"/>
        <v/>
      </c>
    </row>
    <row r="1910" spans="5:31" ht="12.75" customHeight="1">
      <c r="E1910" s="1083" t="str">
        <f t="shared" si="348"/>
        <v/>
      </c>
      <c r="J1910" s="1117" t="str">
        <f>IF(D1910="","-",#REF!-D1910)</f>
        <v>-</v>
      </c>
      <c r="L1910" s="1041" t="str">
        <f t="shared" si="340"/>
        <v/>
      </c>
      <c r="W1910" s="1046" t="str">
        <f t="shared" si="341"/>
        <v/>
      </c>
      <c r="X1910" s="1047"/>
      <c r="Y1910" s="1146" t="str">
        <f t="shared" si="342"/>
        <v/>
      </c>
      <c r="Z1910" s="1049" t="str">
        <f t="shared" si="343"/>
        <v/>
      </c>
      <c r="AA1910" s="1049" t="str">
        <f t="shared" si="344"/>
        <v/>
      </c>
      <c r="AB1910" s="1050" t="str">
        <f t="shared" si="345"/>
        <v/>
      </c>
      <c r="AD1910" s="1052" t="str">
        <f t="shared" si="346"/>
        <v/>
      </c>
      <c r="AE1910" s="1053" t="str">
        <f t="shared" si="347"/>
        <v/>
      </c>
    </row>
    <row r="1911" spans="5:31" ht="12.75" customHeight="1">
      <c r="E1911" s="1083" t="str">
        <f t="shared" si="348"/>
        <v/>
      </c>
      <c r="J1911" s="1117" t="str">
        <f>IF(D1911="","-",#REF!-D1911)</f>
        <v>-</v>
      </c>
      <c r="L1911" s="1041" t="str">
        <f t="shared" si="340"/>
        <v/>
      </c>
      <c r="W1911" s="1046" t="str">
        <f t="shared" si="341"/>
        <v/>
      </c>
      <c r="X1911" s="1047"/>
      <c r="Y1911" s="1146" t="str">
        <f t="shared" si="342"/>
        <v/>
      </c>
      <c r="Z1911" s="1049" t="str">
        <f t="shared" si="343"/>
        <v/>
      </c>
      <c r="AA1911" s="1049" t="str">
        <f t="shared" si="344"/>
        <v/>
      </c>
      <c r="AB1911" s="1050" t="str">
        <f t="shared" si="345"/>
        <v/>
      </c>
      <c r="AD1911" s="1052" t="str">
        <f t="shared" si="346"/>
        <v/>
      </c>
      <c r="AE1911" s="1053" t="str">
        <f t="shared" si="347"/>
        <v/>
      </c>
    </row>
    <row r="1912" spans="5:31" ht="12.75" customHeight="1">
      <c r="E1912" s="1083" t="str">
        <f t="shared" si="348"/>
        <v/>
      </c>
      <c r="J1912" s="1117" t="str">
        <f>IF(D1912="","-",#REF!-D1912)</f>
        <v>-</v>
      </c>
      <c r="L1912" s="1041" t="str">
        <f t="shared" si="340"/>
        <v/>
      </c>
      <c r="W1912" s="1046" t="str">
        <f t="shared" si="341"/>
        <v/>
      </c>
      <c r="X1912" s="1047"/>
      <c r="Y1912" s="1146" t="str">
        <f t="shared" si="342"/>
        <v/>
      </c>
      <c r="Z1912" s="1049" t="str">
        <f t="shared" si="343"/>
        <v/>
      </c>
      <c r="AA1912" s="1049" t="str">
        <f t="shared" si="344"/>
        <v/>
      </c>
      <c r="AB1912" s="1050" t="str">
        <f t="shared" si="345"/>
        <v/>
      </c>
      <c r="AD1912" s="1052" t="str">
        <f t="shared" si="346"/>
        <v/>
      </c>
      <c r="AE1912" s="1053" t="str">
        <f t="shared" si="347"/>
        <v/>
      </c>
    </row>
    <row r="1913" spans="5:31" ht="12.75" customHeight="1">
      <c r="E1913" s="1083" t="str">
        <f t="shared" si="348"/>
        <v/>
      </c>
      <c r="J1913" s="1117" t="str">
        <f>IF(D1913="","-",#REF!-D1913)</f>
        <v>-</v>
      </c>
      <c r="L1913" s="1041" t="str">
        <f t="shared" si="340"/>
        <v/>
      </c>
      <c r="W1913" s="1046" t="str">
        <f t="shared" si="341"/>
        <v/>
      </c>
      <c r="X1913" s="1047"/>
      <c r="Y1913" s="1146" t="str">
        <f t="shared" si="342"/>
        <v/>
      </c>
      <c r="Z1913" s="1049" t="str">
        <f t="shared" si="343"/>
        <v/>
      </c>
      <c r="AA1913" s="1049" t="str">
        <f t="shared" si="344"/>
        <v/>
      </c>
      <c r="AB1913" s="1050" t="str">
        <f t="shared" si="345"/>
        <v/>
      </c>
      <c r="AD1913" s="1052" t="str">
        <f t="shared" si="346"/>
        <v/>
      </c>
      <c r="AE1913" s="1053" t="str">
        <f t="shared" si="347"/>
        <v/>
      </c>
    </row>
    <row r="1914" spans="5:31" ht="12.75" customHeight="1">
      <c r="E1914" s="1083" t="str">
        <f t="shared" si="348"/>
        <v/>
      </c>
      <c r="J1914" s="1117" t="str">
        <f>IF(D1914="","-",#REF!-D1914)</f>
        <v>-</v>
      </c>
      <c r="L1914" s="1041" t="str">
        <f t="shared" si="340"/>
        <v/>
      </c>
      <c r="W1914" s="1046" t="str">
        <f t="shared" si="341"/>
        <v/>
      </c>
      <c r="X1914" s="1047"/>
      <c r="Y1914" s="1146" t="str">
        <f t="shared" si="342"/>
        <v/>
      </c>
      <c r="Z1914" s="1049" t="str">
        <f t="shared" si="343"/>
        <v/>
      </c>
      <c r="AA1914" s="1049" t="str">
        <f t="shared" si="344"/>
        <v/>
      </c>
      <c r="AB1914" s="1050" t="str">
        <f t="shared" si="345"/>
        <v/>
      </c>
      <c r="AD1914" s="1052" t="str">
        <f t="shared" si="346"/>
        <v/>
      </c>
      <c r="AE1914" s="1053" t="str">
        <f t="shared" si="347"/>
        <v/>
      </c>
    </row>
    <row r="1915" spans="5:31" ht="12.75" customHeight="1">
      <c r="E1915" s="1083" t="str">
        <f t="shared" si="348"/>
        <v/>
      </c>
      <c r="J1915" s="1117" t="str">
        <f>IF(D1915="","-",#REF!-D1915)</f>
        <v>-</v>
      </c>
      <c r="L1915" s="1041" t="str">
        <f t="shared" si="340"/>
        <v/>
      </c>
      <c r="W1915" s="1046" t="str">
        <f t="shared" si="341"/>
        <v/>
      </c>
      <c r="X1915" s="1047"/>
      <c r="Y1915" s="1146" t="str">
        <f t="shared" si="342"/>
        <v/>
      </c>
      <c r="Z1915" s="1049" t="str">
        <f t="shared" si="343"/>
        <v/>
      </c>
      <c r="AA1915" s="1049" t="str">
        <f t="shared" si="344"/>
        <v/>
      </c>
      <c r="AB1915" s="1050" t="str">
        <f t="shared" si="345"/>
        <v/>
      </c>
      <c r="AD1915" s="1052" t="str">
        <f t="shared" si="346"/>
        <v/>
      </c>
      <c r="AE1915" s="1053" t="str">
        <f t="shared" si="347"/>
        <v/>
      </c>
    </row>
    <row r="1916" spans="5:31" ht="12.75" customHeight="1">
      <c r="E1916" s="1083" t="str">
        <f t="shared" si="348"/>
        <v/>
      </c>
      <c r="J1916" s="1117" t="str">
        <f>IF(D1916="","-",#REF!-D1916)</f>
        <v>-</v>
      </c>
      <c r="L1916" s="1041" t="str">
        <f t="shared" si="340"/>
        <v/>
      </c>
      <c r="W1916" s="1046" t="str">
        <f t="shared" si="341"/>
        <v/>
      </c>
      <c r="X1916" s="1047"/>
      <c r="Y1916" s="1146" t="str">
        <f t="shared" si="342"/>
        <v/>
      </c>
      <c r="Z1916" s="1049" t="str">
        <f t="shared" si="343"/>
        <v/>
      </c>
      <c r="AA1916" s="1049" t="str">
        <f t="shared" si="344"/>
        <v/>
      </c>
      <c r="AB1916" s="1050" t="str">
        <f t="shared" si="345"/>
        <v/>
      </c>
      <c r="AD1916" s="1052" t="str">
        <f t="shared" si="346"/>
        <v/>
      </c>
      <c r="AE1916" s="1053" t="str">
        <f t="shared" si="347"/>
        <v/>
      </c>
    </row>
    <row r="1917" spans="5:31" ht="12.75" customHeight="1">
      <c r="E1917" s="1083" t="str">
        <f t="shared" si="348"/>
        <v/>
      </c>
      <c r="J1917" s="1117" t="str">
        <f>IF(D1917="","-",#REF!-D1917)</f>
        <v>-</v>
      </c>
      <c r="L1917" s="1041" t="str">
        <f t="shared" si="340"/>
        <v/>
      </c>
      <c r="W1917" s="1046" t="str">
        <f t="shared" si="341"/>
        <v/>
      </c>
      <c r="X1917" s="1047"/>
      <c r="Y1917" s="1146" t="str">
        <f t="shared" si="342"/>
        <v/>
      </c>
      <c r="Z1917" s="1049" t="str">
        <f t="shared" si="343"/>
        <v/>
      </c>
      <c r="AA1917" s="1049" t="str">
        <f t="shared" si="344"/>
        <v/>
      </c>
      <c r="AB1917" s="1050" t="str">
        <f t="shared" si="345"/>
        <v/>
      </c>
      <c r="AD1917" s="1052" t="str">
        <f t="shared" si="346"/>
        <v/>
      </c>
      <c r="AE1917" s="1053" t="str">
        <f t="shared" si="347"/>
        <v/>
      </c>
    </row>
    <row r="1918" spans="5:31" ht="12.75" customHeight="1">
      <c r="E1918" s="1083" t="str">
        <f t="shared" si="348"/>
        <v/>
      </c>
      <c r="J1918" s="1117" t="str">
        <f>IF(D1918="","-",#REF!-D1918)</f>
        <v>-</v>
      </c>
      <c r="L1918" s="1041" t="str">
        <f t="shared" si="340"/>
        <v/>
      </c>
      <c r="W1918" s="1046" t="str">
        <f t="shared" si="341"/>
        <v/>
      </c>
      <c r="X1918" s="1047"/>
      <c r="Y1918" s="1146" t="str">
        <f t="shared" si="342"/>
        <v/>
      </c>
      <c r="Z1918" s="1049" t="str">
        <f t="shared" si="343"/>
        <v/>
      </c>
      <c r="AA1918" s="1049" t="str">
        <f t="shared" si="344"/>
        <v/>
      </c>
      <c r="AB1918" s="1050" t="str">
        <f t="shared" si="345"/>
        <v/>
      </c>
      <c r="AD1918" s="1052" t="str">
        <f t="shared" si="346"/>
        <v/>
      </c>
      <c r="AE1918" s="1053" t="str">
        <f t="shared" si="347"/>
        <v/>
      </c>
    </row>
    <row r="1919" spans="5:31" ht="12.75" customHeight="1">
      <c r="E1919" s="1083" t="str">
        <f t="shared" si="348"/>
        <v/>
      </c>
      <c r="J1919" s="1117" t="str">
        <f>IF(D1919="","-",#REF!-D1919)</f>
        <v>-</v>
      </c>
      <c r="L1919" s="1041" t="str">
        <f t="shared" si="340"/>
        <v/>
      </c>
      <c r="W1919" s="1046" t="str">
        <f t="shared" si="341"/>
        <v/>
      </c>
      <c r="X1919" s="1047"/>
      <c r="Y1919" s="1146" t="str">
        <f t="shared" si="342"/>
        <v/>
      </c>
      <c r="Z1919" s="1049" t="str">
        <f t="shared" si="343"/>
        <v/>
      </c>
      <c r="AA1919" s="1049" t="str">
        <f t="shared" si="344"/>
        <v/>
      </c>
      <c r="AB1919" s="1050" t="str">
        <f t="shared" si="345"/>
        <v/>
      </c>
      <c r="AD1919" s="1052" t="str">
        <f t="shared" si="346"/>
        <v/>
      </c>
      <c r="AE1919" s="1053" t="str">
        <f t="shared" si="347"/>
        <v/>
      </c>
    </row>
    <row r="1920" spans="5:31" ht="12.75" customHeight="1">
      <c r="E1920" s="1083" t="str">
        <f t="shared" si="348"/>
        <v/>
      </c>
      <c r="J1920" s="1117" t="str">
        <f>IF(D1920="","-",#REF!-D1920)</f>
        <v>-</v>
      </c>
      <c r="L1920" s="1041" t="str">
        <f t="shared" si="340"/>
        <v/>
      </c>
      <c r="W1920" s="1046" t="str">
        <f t="shared" si="341"/>
        <v/>
      </c>
      <c r="X1920" s="1047"/>
      <c r="Y1920" s="1146" t="str">
        <f t="shared" si="342"/>
        <v/>
      </c>
      <c r="Z1920" s="1049" t="str">
        <f t="shared" si="343"/>
        <v/>
      </c>
      <c r="AA1920" s="1049" t="str">
        <f t="shared" si="344"/>
        <v/>
      </c>
      <c r="AB1920" s="1050" t="str">
        <f t="shared" si="345"/>
        <v/>
      </c>
      <c r="AD1920" s="1052" t="str">
        <f t="shared" si="346"/>
        <v/>
      </c>
      <c r="AE1920" s="1053" t="str">
        <f t="shared" si="347"/>
        <v/>
      </c>
    </row>
    <row r="1921" spans="5:31" ht="12.75" customHeight="1">
      <c r="E1921" s="1083" t="str">
        <f t="shared" si="348"/>
        <v/>
      </c>
      <c r="J1921" s="1117" t="str">
        <f>IF(D1921="","-",#REF!-D1921)</f>
        <v>-</v>
      </c>
      <c r="L1921" s="1041" t="str">
        <f t="shared" si="340"/>
        <v/>
      </c>
      <c r="W1921" s="1046" t="str">
        <f t="shared" si="341"/>
        <v/>
      </c>
      <c r="X1921" s="1047"/>
      <c r="Y1921" s="1146" t="str">
        <f t="shared" si="342"/>
        <v/>
      </c>
      <c r="Z1921" s="1049" t="str">
        <f t="shared" si="343"/>
        <v/>
      </c>
      <c r="AA1921" s="1049" t="str">
        <f t="shared" si="344"/>
        <v/>
      </c>
      <c r="AB1921" s="1050" t="str">
        <f t="shared" si="345"/>
        <v/>
      </c>
      <c r="AD1921" s="1052" t="str">
        <f t="shared" si="346"/>
        <v/>
      </c>
      <c r="AE1921" s="1053" t="str">
        <f t="shared" si="347"/>
        <v/>
      </c>
    </row>
    <row r="1922" spans="5:31" ht="12.75" customHeight="1">
      <c r="E1922" s="1083" t="str">
        <f t="shared" si="348"/>
        <v/>
      </c>
      <c r="J1922" s="1117" t="str">
        <f>IF(D1922="","-",#REF!-D1922)</f>
        <v>-</v>
      </c>
      <c r="L1922" s="1041" t="str">
        <f t="shared" si="340"/>
        <v/>
      </c>
      <c r="W1922" s="1046" t="str">
        <f t="shared" si="341"/>
        <v/>
      </c>
      <c r="X1922" s="1047"/>
      <c r="Y1922" s="1146" t="str">
        <f t="shared" si="342"/>
        <v/>
      </c>
      <c r="Z1922" s="1049" t="str">
        <f t="shared" si="343"/>
        <v/>
      </c>
      <c r="AA1922" s="1049" t="str">
        <f t="shared" si="344"/>
        <v/>
      </c>
      <c r="AB1922" s="1050" t="str">
        <f t="shared" si="345"/>
        <v/>
      </c>
      <c r="AD1922" s="1052" t="str">
        <f t="shared" si="346"/>
        <v/>
      </c>
      <c r="AE1922" s="1053" t="str">
        <f t="shared" si="347"/>
        <v/>
      </c>
    </row>
    <row r="1923" spans="5:31" ht="12.75" customHeight="1">
      <c r="E1923" s="1083" t="str">
        <f t="shared" si="348"/>
        <v/>
      </c>
      <c r="J1923" s="1117" t="str">
        <f>IF(D1923="","-",#REF!-D1923)</f>
        <v>-</v>
      </c>
      <c r="L1923" s="1041" t="str">
        <f t="shared" ref="L1923:L1986" si="349">IF(E1923="","",$Q$1+E1923)</f>
        <v/>
      </c>
      <c r="W1923" s="1046" t="str">
        <f t="shared" ref="W1923:W1986" si="350">IF($D1923="","",_xlfn.LET(_xlpm.gDate,D1923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923" s="1047"/>
      <c r="Y1923" s="1146" t="str">
        <f t="shared" ref="Y1923:Y1986" si="351">IFERROR(CHOOSE(X1923,"መስከረም","ጥቅምት","ህዳር  ","ታህሳስ ","ጥር ","የካቲት ","መጋቢት ","ሚይዚያ ","ግንቦት ","ሰኔ ","ሐምሌ ","ነሐሴ ","Pagume"),"")</f>
        <v/>
      </c>
      <c r="Z1923" s="1049" t="str">
        <f t="shared" ref="Z1923:Z1986" si="352">IF($K1923="","",_xlfn.LET(_xlpm.gDate,K1923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923" s="1049" t="str">
        <f t="shared" ref="AA1923:AA1986" si="353">IF($Z1923="","",TEXT($Z1923,"mm"))</f>
        <v/>
      </c>
      <c r="AB1923" s="1050" t="str">
        <f t="shared" ref="AB1923:AB1986" si="354">IFERROR(CHOOSE(AA1923,"መስከረም","ጥቅምት","ህዳር  ","ታህሳስ ","ጥር ","የካቲት ","መጋቢት ","ሚይዚያ ","ግንቦት ","ሰኔ ","ሐምሌ ","ነሐሴ ","Pagume"),"")</f>
        <v/>
      </c>
      <c r="AD1923" s="1052" t="str">
        <f t="shared" ref="AD1923:AD1986" si="355">IF($D1923="","",YEAR(D1923)&amp;"-W"&amp;WEEKNUM(D1923,2))</f>
        <v/>
      </c>
      <c r="AE1923" s="1053" t="str">
        <f t="shared" ref="AE1923:AE1986" si="356">IF($K1923="","",YEAR(K1923)&amp;"-W"&amp;WEEKNUM(K1923,2))</f>
        <v/>
      </c>
    </row>
    <row r="1924" spans="5:31" ht="12.75" customHeight="1">
      <c r="E1924" s="1083" t="str">
        <f t="shared" si="348"/>
        <v/>
      </c>
      <c r="J1924" s="1117" t="str">
        <f>IF(D1924="","-",#REF!-D1924)</f>
        <v>-</v>
      </c>
      <c r="L1924" s="1041" t="str">
        <f t="shared" si="349"/>
        <v/>
      </c>
      <c r="W1924" s="1046" t="str">
        <f t="shared" si="350"/>
        <v/>
      </c>
      <c r="X1924" s="1047"/>
      <c r="Y1924" s="1146" t="str">
        <f t="shared" si="351"/>
        <v/>
      </c>
      <c r="Z1924" s="1049" t="str">
        <f t="shared" si="352"/>
        <v/>
      </c>
      <c r="AA1924" s="1049" t="str">
        <f t="shared" si="353"/>
        <v/>
      </c>
      <c r="AB1924" s="1050" t="str">
        <f t="shared" si="354"/>
        <v/>
      </c>
      <c r="AD1924" s="1052" t="str">
        <f t="shared" si="355"/>
        <v/>
      </c>
      <c r="AE1924" s="1053" t="str">
        <f t="shared" si="356"/>
        <v/>
      </c>
    </row>
    <row r="1925" spans="5:31" ht="12.75" customHeight="1">
      <c r="E1925" s="1083" t="str">
        <f t="shared" si="348"/>
        <v/>
      </c>
      <c r="J1925" s="1117" t="str">
        <f>IF(D1925="","-",#REF!-D1925)</f>
        <v>-</v>
      </c>
      <c r="L1925" s="1041" t="str">
        <f t="shared" si="349"/>
        <v/>
      </c>
      <c r="W1925" s="1046" t="str">
        <f t="shared" si="350"/>
        <v/>
      </c>
      <c r="X1925" s="1047"/>
      <c r="Y1925" s="1146" t="str">
        <f t="shared" si="351"/>
        <v/>
      </c>
      <c r="Z1925" s="1049" t="str">
        <f t="shared" si="352"/>
        <v/>
      </c>
      <c r="AA1925" s="1049" t="str">
        <f t="shared" si="353"/>
        <v/>
      </c>
      <c r="AB1925" s="1050" t="str">
        <f t="shared" si="354"/>
        <v/>
      </c>
      <c r="AD1925" s="1052" t="str">
        <f t="shared" si="355"/>
        <v/>
      </c>
      <c r="AE1925" s="1053" t="str">
        <f t="shared" si="356"/>
        <v/>
      </c>
    </row>
    <row r="1926" spans="5:31" ht="12.75" customHeight="1">
      <c r="E1926" s="1083" t="str">
        <f t="shared" si="348"/>
        <v/>
      </c>
      <c r="J1926" s="1117" t="str">
        <f>IF(D1926="","-",#REF!-D1926)</f>
        <v>-</v>
      </c>
      <c r="L1926" s="1041" t="str">
        <f t="shared" si="349"/>
        <v/>
      </c>
      <c r="W1926" s="1046" t="str">
        <f t="shared" si="350"/>
        <v/>
      </c>
      <c r="X1926" s="1047"/>
      <c r="Y1926" s="1146" t="str">
        <f t="shared" si="351"/>
        <v/>
      </c>
      <c r="Z1926" s="1049" t="str">
        <f t="shared" si="352"/>
        <v/>
      </c>
      <c r="AA1926" s="1049" t="str">
        <f t="shared" si="353"/>
        <v/>
      </c>
      <c r="AB1926" s="1050" t="str">
        <f t="shared" si="354"/>
        <v/>
      </c>
      <c r="AD1926" s="1052" t="str">
        <f t="shared" si="355"/>
        <v/>
      </c>
      <c r="AE1926" s="1053" t="str">
        <f t="shared" si="356"/>
        <v/>
      </c>
    </row>
    <row r="1927" spans="5:31" ht="12.75" customHeight="1">
      <c r="E1927" s="1083" t="str">
        <f t="shared" si="348"/>
        <v/>
      </c>
      <c r="J1927" s="1117" t="str">
        <f>IF(D1927="","-",#REF!-D1927)</f>
        <v>-</v>
      </c>
      <c r="L1927" s="1041" t="str">
        <f t="shared" si="349"/>
        <v/>
      </c>
      <c r="W1927" s="1046" t="str">
        <f t="shared" si="350"/>
        <v/>
      </c>
      <c r="X1927" s="1047"/>
      <c r="Y1927" s="1146" t="str">
        <f t="shared" si="351"/>
        <v/>
      </c>
      <c r="Z1927" s="1049" t="str">
        <f t="shared" si="352"/>
        <v/>
      </c>
      <c r="AA1927" s="1049" t="str">
        <f t="shared" si="353"/>
        <v/>
      </c>
      <c r="AB1927" s="1050" t="str">
        <f t="shared" si="354"/>
        <v/>
      </c>
      <c r="AD1927" s="1052" t="str">
        <f t="shared" si="355"/>
        <v/>
      </c>
      <c r="AE1927" s="1053" t="str">
        <f t="shared" si="356"/>
        <v/>
      </c>
    </row>
    <row r="1928" spans="5:31" ht="12.75" customHeight="1">
      <c r="E1928" s="1083" t="str">
        <f t="shared" si="348"/>
        <v/>
      </c>
      <c r="J1928" s="1117" t="str">
        <f>IF(D1928="","-",#REF!-D1928)</f>
        <v>-</v>
      </c>
      <c r="L1928" s="1041" t="str">
        <f t="shared" si="349"/>
        <v/>
      </c>
      <c r="W1928" s="1046" t="str">
        <f t="shared" si="350"/>
        <v/>
      </c>
      <c r="X1928" s="1047"/>
      <c r="Y1928" s="1146" t="str">
        <f t="shared" si="351"/>
        <v/>
      </c>
      <c r="Z1928" s="1049" t="str">
        <f t="shared" si="352"/>
        <v/>
      </c>
      <c r="AA1928" s="1049" t="str">
        <f t="shared" si="353"/>
        <v/>
      </c>
      <c r="AB1928" s="1050" t="str">
        <f t="shared" si="354"/>
        <v/>
      </c>
      <c r="AD1928" s="1052" t="str">
        <f t="shared" si="355"/>
        <v/>
      </c>
      <c r="AE1928" s="1053" t="str">
        <f t="shared" si="356"/>
        <v/>
      </c>
    </row>
    <row r="1929" spans="5:31" ht="12.75" customHeight="1">
      <c r="E1929" s="1083" t="str">
        <f t="shared" si="348"/>
        <v/>
      </c>
      <c r="J1929" s="1117" t="str">
        <f>IF(D1929="","-",#REF!-D1929)</f>
        <v>-</v>
      </c>
      <c r="L1929" s="1041" t="str">
        <f t="shared" si="349"/>
        <v/>
      </c>
      <c r="W1929" s="1046" t="str">
        <f t="shared" si="350"/>
        <v/>
      </c>
      <c r="X1929" s="1047"/>
      <c r="Y1929" s="1146" t="str">
        <f t="shared" si="351"/>
        <v/>
      </c>
      <c r="Z1929" s="1049" t="str">
        <f t="shared" si="352"/>
        <v/>
      </c>
      <c r="AA1929" s="1049" t="str">
        <f t="shared" si="353"/>
        <v/>
      </c>
      <c r="AB1929" s="1050" t="str">
        <f t="shared" si="354"/>
        <v/>
      </c>
      <c r="AD1929" s="1052" t="str">
        <f t="shared" si="355"/>
        <v/>
      </c>
      <c r="AE1929" s="1053" t="str">
        <f t="shared" si="356"/>
        <v/>
      </c>
    </row>
    <row r="1930" spans="5:31" ht="12.75" customHeight="1">
      <c r="E1930" s="1083" t="str">
        <f t="shared" si="348"/>
        <v/>
      </c>
      <c r="J1930" s="1117" t="str">
        <f>IF(D1930="","-",#REF!-D1930)</f>
        <v>-</v>
      </c>
      <c r="L1930" s="1041" t="str">
        <f t="shared" si="349"/>
        <v/>
      </c>
      <c r="W1930" s="1046" t="str">
        <f t="shared" si="350"/>
        <v/>
      </c>
      <c r="X1930" s="1047"/>
      <c r="Y1930" s="1146" t="str">
        <f t="shared" si="351"/>
        <v/>
      </c>
      <c r="Z1930" s="1049" t="str">
        <f t="shared" si="352"/>
        <v/>
      </c>
      <c r="AA1930" s="1049" t="str">
        <f t="shared" si="353"/>
        <v/>
      </c>
      <c r="AB1930" s="1050" t="str">
        <f t="shared" si="354"/>
        <v/>
      </c>
      <c r="AD1930" s="1052" t="str">
        <f t="shared" si="355"/>
        <v/>
      </c>
      <c r="AE1930" s="1053" t="str">
        <f t="shared" si="356"/>
        <v/>
      </c>
    </row>
    <row r="1931" spans="5:31" ht="12.75" customHeight="1">
      <c r="E1931" s="1083" t="str">
        <f t="shared" si="348"/>
        <v/>
      </c>
      <c r="J1931" s="1117" t="str">
        <f>IF(D1931="","-",#REF!-D1931)</f>
        <v>-</v>
      </c>
      <c r="L1931" s="1041" t="str">
        <f t="shared" si="349"/>
        <v/>
      </c>
      <c r="W1931" s="1046" t="str">
        <f t="shared" si="350"/>
        <v/>
      </c>
      <c r="X1931" s="1047"/>
      <c r="Y1931" s="1146" t="str">
        <f t="shared" si="351"/>
        <v/>
      </c>
      <c r="Z1931" s="1049" t="str">
        <f t="shared" si="352"/>
        <v/>
      </c>
      <c r="AA1931" s="1049" t="str">
        <f t="shared" si="353"/>
        <v/>
      </c>
      <c r="AB1931" s="1050" t="str">
        <f t="shared" si="354"/>
        <v/>
      </c>
      <c r="AD1931" s="1052" t="str">
        <f t="shared" si="355"/>
        <v/>
      </c>
      <c r="AE1931" s="1053" t="str">
        <f t="shared" si="356"/>
        <v/>
      </c>
    </row>
    <row r="1932" spans="5:31" ht="12.75" customHeight="1">
      <c r="E1932" s="1083" t="str">
        <f t="shared" si="348"/>
        <v/>
      </c>
      <c r="J1932" s="1117" t="str">
        <f>IF(D1932="","-",#REF!-D1932)</f>
        <v>-</v>
      </c>
      <c r="L1932" s="1041" t="str">
        <f t="shared" si="349"/>
        <v/>
      </c>
      <c r="W1932" s="1046" t="str">
        <f t="shared" si="350"/>
        <v/>
      </c>
      <c r="X1932" s="1047"/>
      <c r="Y1932" s="1146" t="str">
        <f t="shared" si="351"/>
        <v/>
      </c>
      <c r="Z1932" s="1049" t="str">
        <f t="shared" si="352"/>
        <v/>
      </c>
      <c r="AA1932" s="1049" t="str">
        <f t="shared" si="353"/>
        <v/>
      </c>
      <c r="AB1932" s="1050" t="str">
        <f t="shared" si="354"/>
        <v/>
      </c>
      <c r="AD1932" s="1052" t="str">
        <f t="shared" si="355"/>
        <v/>
      </c>
      <c r="AE1932" s="1053" t="str">
        <f t="shared" si="356"/>
        <v/>
      </c>
    </row>
    <row r="1933" spans="5:31" ht="12.75" customHeight="1">
      <c r="E1933" s="1083" t="str">
        <f t="shared" si="348"/>
        <v/>
      </c>
      <c r="J1933" s="1117" t="str">
        <f>IF(D1933="","-",#REF!-D1933)</f>
        <v>-</v>
      </c>
      <c r="L1933" s="1041" t="str">
        <f t="shared" si="349"/>
        <v/>
      </c>
      <c r="W1933" s="1046" t="str">
        <f t="shared" si="350"/>
        <v/>
      </c>
      <c r="X1933" s="1047"/>
      <c r="Y1933" s="1146" t="str">
        <f t="shared" si="351"/>
        <v/>
      </c>
      <c r="Z1933" s="1049" t="str">
        <f t="shared" si="352"/>
        <v/>
      </c>
      <c r="AA1933" s="1049" t="str">
        <f t="shared" si="353"/>
        <v/>
      </c>
      <c r="AB1933" s="1050" t="str">
        <f t="shared" si="354"/>
        <v/>
      </c>
      <c r="AD1933" s="1052" t="str">
        <f t="shared" si="355"/>
        <v/>
      </c>
      <c r="AE1933" s="1053" t="str">
        <f t="shared" si="356"/>
        <v/>
      </c>
    </row>
    <row r="1934" spans="5:31" ht="12.75" customHeight="1">
      <c r="E1934" s="1083" t="str">
        <f t="shared" si="348"/>
        <v/>
      </c>
      <c r="J1934" s="1117" t="str">
        <f>IF(D1934="","-",#REF!-D1934)</f>
        <v>-</v>
      </c>
      <c r="L1934" s="1041" t="str">
        <f t="shared" si="349"/>
        <v/>
      </c>
      <c r="W1934" s="1046" t="str">
        <f t="shared" si="350"/>
        <v/>
      </c>
      <c r="X1934" s="1047"/>
      <c r="Y1934" s="1146" t="str">
        <f t="shared" si="351"/>
        <v/>
      </c>
      <c r="Z1934" s="1049" t="str">
        <f t="shared" si="352"/>
        <v/>
      </c>
      <c r="AA1934" s="1049" t="str">
        <f t="shared" si="353"/>
        <v/>
      </c>
      <c r="AB1934" s="1050" t="str">
        <f t="shared" si="354"/>
        <v/>
      </c>
      <c r="AD1934" s="1052" t="str">
        <f t="shared" si="355"/>
        <v/>
      </c>
      <c r="AE1934" s="1053" t="str">
        <f t="shared" si="356"/>
        <v/>
      </c>
    </row>
    <row r="1935" spans="5:31" ht="12.75" customHeight="1">
      <c r="E1935" s="1083" t="str">
        <f t="shared" si="348"/>
        <v/>
      </c>
      <c r="J1935" s="1117" t="str">
        <f>IF(D1935="","-",#REF!-D1935)</f>
        <v>-</v>
      </c>
      <c r="L1935" s="1041" t="str">
        <f t="shared" si="349"/>
        <v/>
      </c>
      <c r="W1935" s="1046" t="str">
        <f t="shared" si="350"/>
        <v/>
      </c>
      <c r="X1935" s="1047"/>
      <c r="Y1935" s="1146" t="str">
        <f t="shared" si="351"/>
        <v/>
      </c>
      <c r="Z1935" s="1049" t="str">
        <f t="shared" si="352"/>
        <v/>
      </c>
      <c r="AA1935" s="1049" t="str">
        <f t="shared" si="353"/>
        <v/>
      </c>
      <c r="AB1935" s="1050" t="str">
        <f t="shared" si="354"/>
        <v/>
      </c>
      <c r="AD1935" s="1052" t="str">
        <f t="shared" si="355"/>
        <v/>
      </c>
      <c r="AE1935" s="1053" t="str">
        <f t="shared" si="356"/>
        <v/>
      </c>
    </row>
    <row r="1936" spans="5:31" ht="12.75" customHeight="1">
      <c r="E1936" s="1083" t="str">
        <f t="shared" si="348"/>
        <v/>
      </c>
      <c r="J1936" s="1117" t="str">
        <f>IF(D1936="","-",#REF!-D1936)</f>
        <v>-</v>
      </c>
      <c r="L1936" s="1041" t="str">
        <f t="shared" si="349"/>
        <v/>
      </c>
      <c r="W1936" s="1046" t="str">
        <f t="shared" si="350"/>
        <v/>
      </c>
      <c r="X1936" s="1047"/>
      <c r="Y1936" s="1146" t="str">
        <f t="shared" si="351"/>
        <v/>
      </c>
      <c r="Z1936" s="1049" t="str">
        <f t="shared" si="352"/>
        <v/>
      </c>
      <c r="AA1936" s="1049" t="str">
        <f t="shared" si="353"/>
        <v/>
      </c>
      <c r="AB1936" s="1050" t="str">
        <f t="shared" si="354"/>
        <v/>
      </c>
      <c r="AD1936" s="1052" t="str">
        <f t="shared" si="355"/>
        <v/>
      </c>
      <c r="AE1936" s="1053" t="str">
        <f t="shared" si="356"/>
        <v/>
      </c>
    </row>
    <row r="1937" spans="5:31" ht="12.75" customHeight="1">
      <c r="E1937" s="1083" t="str">
        <f t="shared" si="348"/>
        <v/>
      </c>
      <c r="J1937" s="1117" t="str">
        <f>IF(D1937="","-",#REF!-D1937)</f>
        <v>-</v>
      </c>
      <c r="L1937" s="1041" t="str">
        <f t="shared" si="349"/>
        <v/>
      </c>
      <c r="W1937" s="1046" t="str">
        <f t="shared" si="350"/>
        <v/>
      </c>
      <c r="X1937" s="1047"/>
      <c r="Y1937" s="1146" t="str">
        <f t="shared" si="351"/>
        <v/>
      </c>
      <c r="Z1937" s="1049" t="str">
        <f t="shared" si="352"/>
        <v/>
      </c>
      <c r="AA1937" s="1049" t="str">
        <f t="shared" si="353"/>
        <v/>
      </c>
      <c r="AB1937" s="1050" t="str">
        <f t="shared" si="354"/>
        <v/>
      </c>
      <c r="AD1937" s="1052" t="str">
        <f t="shared" si="355"/>
        <v/>
      </c>
      <c r="AE1937" s="1053" t="str">
        <f t="shared" si="356"/>
        <v/>
      </c>
    </row>
    <row r="1938" spans="5:31" ht="12.75" customHeight="1">
      <c r="E1938" s="1083" t="str">
        <f t="shared" si="348"/>
        <v/>
      </c>
      <c r="J1938" s="1117" t="str">
        <f>IF(D1938="","-",#REF!-D1938)</f>
        <v>-</v>
      </c>
      <c r="L1938" s="1041" t="str">
        <f t="shared" si="349"/>
        <v/>
      </c>
      <c r="W1938" s="1046" t="str">
        <f t="shared" si="350"/>
        <v/>
      </c>
      <c r="X1938" s="1047"/>
      <c r="Y1938" s="1146" t="str">
        <f t="shared" si="351"/>
        <v/>
      </c>
      <c r="Z1938" s="1049" t="str">
        <f t="shared" si="352"/>
        <v/>
      </c>
      <c r="AA1938" s="1049" t="str">
        <f t="shared" si="353"/>
        <v/>
      </c>
      <c r="AB1938" s="1050" t="str">
        <f t="shared" si="354"/>
        <v/>
      </c>
      <c r="AD1938" s="1052" t="str">
        <f t="shared" si="355"/>
        <v/>
      </c>
      <c r="AE1938" s="1053" t="str">
        <f t="shared" si="356"/>
        <v/>
      </c>
    </row>
    <row r="1939" spans="5:31" ht="12.75" customHeight="1">
      <c r="E1939" s="1083" t="str">
        <f t="shared" si="348"/>
        <v/>
      </c>
      <c r="J1939" s="1117" t="str">
        <f>IF(D1939="","-",#REF!-D1939)</f>
        <v>-</v>
      </c>
      <c r="L1939" s="1041" t="str">
        <f t="shared" si="349"/>
        <v/>
      </c>
      <c r="W1939" s="1046" t="str">
        <f t="shared" si="350"/>
        <v/>
      </c>
      <c r="X1939" s="1047"/>
      <c r="Y1939" s="1146" t="str">
        <f t="shared" si="351"/>
        <v/>
      </c>
      <c r="Z1939" s="1049" t="str">
        <f t="shared" si="352"/>
        <v/>
      </c>
      <c r="AA1939" s="1049" t="str">
        <f t="shared" si="353"/>
        <v/>
      </c>
      <c r="AB1939" s="1050" t="str">
        <f t="shared" si="354"/>
        <v/>
      </c>
      <c r="AD1939" s="1052" t="str">
        <f t="shared" si="355"/>
        <v/>
      </c>
      <c r="AE1939" s="1053" t="str">
        <f t="shared" si="356"/>
        <v/>
      </c>
    </row>
    <row r="1940" spans="5:31" ht="12.75" customHeight="1">
      <c r="E1940" s="1083" t="str">
        <f t="shared" si="348"/>
        <v/>
      </c>
      <c r="J1940" s="1117" t="str">
        <f>IF(D1940="","-",#REF!-D1940)</f>
        <v>-</v>
      </c>
      <c r="L1940" s="1041" t="str">
        <f t="shared" si="349"/>
        <v/>
      </c>
      <c r="W1940" s="1046" t="str">
        <f t="shared" si="350"/>
        <v/>
      </c>
      <c r="X1940" s="1047"/>
      <c r="Y1940" s="1146" t="str">
        <f t="shared" si="351"/>
        <v/>
      </c>
      <c r="Z1940" s="1049" t="str">
        <f t="shared" si="352"/>
        <v/>
      </c>
      <c r="AA1940" s="1049" t="str">
        <f t="shared" si="353"/>
        <v/>
      </c>
      <c r="AB1940" s="1050" t="str">
        <f t="shared" si="354"/>
        <v/>
      </c>
      <c r="AD1940" s="1052" t="str">
        <f t="shared" si="355"/>
        <v/>
      </c>
      <c r="AE1940" s="1053" t="str">
        <f t="shared" si="356"/>
        <v/>
      </c>
    </row>
    <row r="1941" spans="5:31" ht="12.75" customHeight="1">
      <c r="E1941" s="1083" t="str">
        <f t="shared" si="348"/>
        <v/>
      </c>
      <c r="J1941" s="1117" t="str">
        <f>IF(D1941="","-",#REF!-D1941)</f>
        <v>-</v>
      </c>
      <c r="L1941" s="1041" t="str">
        <f t="shared" si="349"/>
        <v/>
      </c>
      <c r="W1941" s="1046" t="str">
        <f t="shared" si="350"/>
        <v/>
      </c>
      <c r="X1941" s="1047"/>
      <c r="Y1941" s="1146" t="str">
        <f t="shared" si="351"/>
        <v/>
      </c>
      <c r="Z1941" s="1049" t="str">
        <f t="shared" si="352"/>
        <v/>
      </c>
      <c r="AA1941" s="1049" t="str">
        <f t="shared" si="353"/>
        <v/>
      </c>
      <c r="AB1941" s="1050" t="str">
        <f t="shared" si="354"/>
        <v/>
      </c>
      <c r="AD1941" s="1052" t="str">
        <f t="shared" si="355"/>
        <v/>
      </c>
      <c r="AE1941" s="1053" t="str">
        <f t="shared" si="356"/>
        <v/>
      </c>
    </row>
    <row r="1942" spans="5:31" ht="12.75" customHeight="1">
      <c r="E1942" s="1083" t="str">
        <f t="shared" si="348"/>
        <v/>
      </c>
      <c r="J1942" s="1117" t="str">
        <f>IF(D1942="","-",#REF!-D1942)</f>
        <v>-</v>
      </c>
      <c r="L1942" s="1041" t="str">
        <f t="shared" si="349"/>
        <v/>
      </c>
      <c r="W1942" s="1046" t="str">
        <f t="shared" si="350"/>
        <v/>
      </c>
      <c r="X1942" s="1047"/>
      <c r="Y1942" s="1146" t="str">
        <f t="shared" si="351"/>
        <v/>
      </c>
      <c r="Z1942" s="1049" t="str">
        <f t="shared" si="352"/>
        <v/>
      </c>
      <c r="AA1942" s="1049" t="str">
        <f t="shared" si="353"/>
        <v/>
      </c>
      <c r="AB1942" s="1050" t="str">
        <f t="shared" si="354"/>
        <v/>
      </c>
      <c r="AD1942" s="1052" t="str">
        <f t="shared" si="355"/>
        <v/>
      </c>
      <c r="AE1942" s="1053" t="str">
        <f t="shared" si="356"/>
        <v/>
      </c>
    </row>
    <row r="1943" spans="5:31" ht="12.75" customHeight="1">
      <c r="E1943" s="1083" t="str">
        <f t="shared" si="348"/>
        <v/>
      </c>
      <c r="J1943" s="1117" t="str">
        <f>IF(D1943="","-",#REF!-D1943)</f>
        <v>-</v>
      </c>
      <c r="L1943" s="1041" t="str">
        <f t="shared" si="349"/>
        <v/>
      </c>
      <c r="W1943" s="1046" t="str">
        <f t="shared" si="350"/>
        <v/>
      </c>
      <c r="X1943" s="1047"/>
      <c r="Y1943" s="1146" t="str">
        <f t="shared" si="351"/>
        <v/>
      </c>
      <c r="Z1943" s="1049" t="str">
        <f t="shared" si="352"/>
        <v/>
      </c>
      <c r="AA1943" s="1049" t="str">
        <f t="shared" si="353"/>
        <v/>
      </c>
      <c r="AB1943" s="1050" t="str">
        <f t="shared" si="354"/>
        <v/>
      </c>
      <c r="AD1943" s="1052" t="str">
        <f t="shared" si="355"/>
        <v/>
      </c>
      <c r="AE1943" s="1053" t="str">
        <f t="shared" si="356"/>
        <v/>
      </c>
    </row>
    <row r="1944" spans="5:31" ht="12.75" customHeight="1">
      <c r="E1944" s="1083" t="str">
        <f t="shared" si="348"/>
        <v/>
      </c>
      <c r="J1944" s="1117" t="str">
        <f>IF(D1944="","-",#REF!-D1944)</f>
        <v>-</v>
      </c>
      <c r="L1944" s="1041" t="str">
        <f t="shared" si="349"/>
        <v/>
      </c>
      <c r="W1944" s="1046" t="str">
        <f t="shared" si="350"/>
        <v/>
      </c>
      <c r="X1944" s="1047"/>
      <c r="Y1944" s="1146" t="str">
        <f t="shared" si="351"/>
        <v/>
      </c>
      <c r="Z1944" s="1049" t="str">
        <f t="shared" si="352"/>
        <v/>
      </c>
      <c r="AA1944" s="1049" t="str">
        <f t="shared" si="353"/>
        <v/>
      </c>
      <c r="AB1944" s="1050" t="str">
        <f t="shared" si="354"/>
        <v/>
      </c>
      <c r="AD1944" s="1052" t="str">
        <f t="shared" si="355"/>
        <v/>
      </c>
      <c r="AE1944" s="1053" t="str">
        <f t="shared" si="356"/>
        <v/>
      </c>
    </row>
    <row r="1945" spans="5:31" ht="12.75" customHeight="1">
      <c r="E1945" s="1083" t="str">
        <f t="shared" si="348"/>
        <v/>
      </c>
      <c r="J1945" s="1117" t="str">
        <f>IF(D1945="","-",#REF!-D1945)</f>
        <v>-</v>
      </c>
      <c r="L1945" s="1041" t="str">
        <f t="shared" si="349"/>
        <v/>
      </c>
      <c r="W1945" s="1046" t="str">
        <f t="shared" si="350"/>
        <v/>
      </c>
      <c r="X1945" s="1047"/>
      <c r="Y1945" s="1146" t="str">
        <f t="shared" si="351"/>
        <v/>
      </c>
      <c r="Z1945" s="1049" t="str">
        <f t="shared" si="352"/>
        <v/>
      </c>
      <c r="AA1945" s="1049" t="str">
        <f t="shared" si="353"/>
        <v/>
      </c>
      <c r="AB1945" s="1050" t="str">
        <f t="shared" si="354"/>
        <v/>
      </c>
      <c r="AD1945" s="1052" t="str">
        <f t="shared" si="355"/>
        <v/>
      </c>
      <c r="AE1945" s="1053" t="str">
        <f t="shared" si="356"/>
        <v/>
      </c>
    </row>
    <row r="1946" spans="5:31" ht="12.75" customHeight="1">
      <c r="E1946" s="1083" t="str">
        <f t="shared" si="348"/>
        <v/>
      </c>
      <c r="J1946" s="1117" t="str">
        <f>IF(D1946="","-",#REF!-D1946)</f>
        <v>-</v>
      </c>
      <c r="L1946" s="1041" t="str">
        <f t="shared" si="349"/>
        <v/>
      </c>
      <c r="W1946" s="1046" t="str">
        <f t="shared" si="350"/>
        <v/>
      </c>
      <c r="X1946" s="1047"/>
      <c r="Y1946" s="1146" t="str">
        <f t="shared" si="351"/>
        <v/>
      </c>
      <c r="Z1946" s="1049" t="str">
        <f t="shared" si="352"/>
        <v/>
      </c>
      <c r="AA1946" s="1049" t="str">
        <f t="shared" si="353"/>
        <v/>
      </c>
      <c r="AB1946" s="1050" t="str">
        <f t="shared" si="354"/>
        <v/>
      </c>
      <c r="AD1946" s="1052" t="str">
        <f t="shared" si="355"/>
        <v/>
      </c>
      <c r="AE1946" s="1053" t="str">
        <f t="shared" si="356"/>
        <v/>
      </c>
    </row>
    <row r="1947" spans="5:31" ht="12.75" customHeight="1">
      <c r="E1947" s="1083" t="str">
        <f t="shared" si="348"/>
        <v/>
      </c>
      <c r="J1947" s="1117" t="str">
        <f>IF(D1947="","-",#REF!-D1947)</f>
        <v>-</v>
      </c>
      <c r="L1947" s="1041" t="str">
        <f t="shared" si="349"/>
        <v/>
      </c>
      <c r="W1947" s="1046" t="str">
        <f t="shared" si="350"/>
        <v/>
      </c>
      <c r="X1947" s="1047"/>
      <c r="Y1947" s="1146" t="str">
        <f t="shared" si="351"/>
        <v/>
      </c>
      <c r="Z1947" s="1049" t="str">
        <f t="shared" si="352"/>
        <v/>
      </c>
      <c r="AA1947" s="1049" t="str">
        <f t="shared" si="353"/>
        <v/>
      </c>
      <c r="AB1947" s="1050" t="str">
        <f t="shared" si="354"/>
        <v/>
      </c>
      <c r="AD1947" s="1052" t="str">
        <f t="shared" si="355"/>
        <v/>
      </c>
      <c r="AE1947" s="1053" t="str">
        <f t="shared" si="356"/>
        <v/>
      </c>
    </row>
    <row r="1948" spans="5:31" ht="12.75" customHeight="1">
      <c r="E1948" s="1083" t="str">
        <f t="shared" si="348"/>
        <v/>
      </c>
      <c r="J1948" s="1117" t="str">
        <f>IF(D1948="","-",#REF!-D1948)</f>
        <v>-</v>
      </c>
      <c r="L1948" s="1041" t="str">
        <f t="shared" si="349"/>
        <v/>
      </c>
      <c r="W1948" s="1046" t="str">
        <f t="shared" si="350"/>
        <v/>
      </c>
      <c r="X1948" s="1047"/>
      <c r="Y1948" s="1146" t="str">
        <f t="shared" si="351"/>
        <v/>
      </c>
      <c r="Z1948" s="1049" t="str">
        <f t="shared" si="352"/>
        <v/>
      </c>
      <c r="AA1948" s="1049" t="str">
        <f t="shared" si="353"/>
        <v/>
      </c>
      <c r="AB1948" s="1050" t="str">
        <f t="shared" si="354"/>
        <v/>
      </c>
      <c r="AD1948" s="1052" t="str">
        <f t="shared" si="355"/>
        <v/>
      </c>
      <c r="AE1948" s="1053" t="str">
        <f t="shared" si="356"/>
        <v/>
      </c>
    </row>
    <row r="1949" spans="5:31" ht="12.75" customHeight="1">
      <c r="E1949" s="1083" t="str">
        <f t="shared" si="348"/>
        <v/>
      </c>
      <c r="J1949" s="1117" t="str">
        <f>IF(D1949="","-",#REF!-D1949)</f>
        <v>-</v>
      </c>
      <c r="L1949" s="1041" t="str">
        <f t="shared" si="349"/>
        <v/>
      </c>
      <c r="W1949" s="1046" t="str">
        <f t="shared" si="350"/>
        <v/>
      </c>
      <c r="X1949" s="1047"/>
      <c r="Y1949" s="1146" t="str">
        <f t="shared" si="351"/>
        <v/>
      </c>
      <c r="Z1949" s="1049" t="str">
        <f t="shared" si="352"/>
        <v/>
      </c>
      <c r="AA1949" s="1049" t="str">
        <f t="shared" si="353"/>
        <v/>
      </c>
      <c r="AB1949" s="1050" t="str">
        <f t="shared" si="354"/>
        <v/>
      </c>
      <c r="AD1949" s="1052" t="str">
        <f t="shared" si="355"/>
        <v/>
      </c>
      <c r="AE1949" s="1053" t="str">
        <f t="shared" si="356"/>
        <v/>
      </c>
    </row>
    <row r="1950" spans="5:31" ht="12.75" customHeight="1">
      <c r="E1950" s="1083" t="str">
        <f t="shared" si="348"/>
        <v/>
      </c>
      <c r="J1950" s="1117" t="str">
        <f>IF(D1950="","-",#REF!-D1950)</f>
        <v>-</v>
      </c>
      <c r="L1950" s="1041" t="str">
        <f t="shared" si="349"/>
        <v/>
      </c>
      <c r="W1950" s="1046" t="str">
        <f t="shared" si="350"/>
        <v/>
      </c>
      <c r="X1950" s="1047"/>
      <c r="Y1950" s="1146" t="str">
        <f t="shared" si="351"/>
        <v/>
      </c>
      <c r="Z1950" s="1049" t="str">
        <f t="shared" si="352"/>
        <v/>
      </c>
      <c r="AA1950" s="1049" t="str">
        <f t="shared" si="353"/>
        <v/>
      </c>
      <c r="AB1950" s="1050" t="str">
        <f t="shared" si="354"/>
        <v/>
      </c>
      <c r="AD1950" s="1052" t="str">
        <f t="shared" si="355"/>
        <v/>
      </c>
      <c r="AE1950" s="1053" t="str">
        <f t="shared" si="356"/>
        <v/>
      </c>
    </row>
    <row r="1951" spans="5:31" ht="12.75" customHeight="1">
      <c r="E1951" s="1083" t="str">
        <f t="shared" si="348"/>
        <v/>
      </c>
      <c r="J1951" s="1117" t="str">
        <f>IF(D1951="","-",#REF!-D1951)</f>
        <v>-</v>
      </c>
      <c r="L1951" s="1041" t="str">
        <f t="shared" si="349"/>
        <v/>
      </c>
      <c r="W1951" s="1046" t="str">
        <f t="shared" si="350"/>
        <v/>
      </c>
      <c r="X1951" s="1047"/>
      <c r="Y1951" s="1146" t="str">
        <f t="shared" si="351"/>
        <v/>
      </c>
      <c r="Z1951" s="1049" t="str">
        <f t="shared" si="352"/>
        <v/>
      </c>
      <c r="AA1951" s="1049" t="str">
        <f t="shared" si="353"/>
        <v/>
      </c>
      <c r="AB1951" s="1050" t="str">
        <f t="shared" si="354"/>
        <v/>
      </c>
      <c r="AD1951" s="1052" t="str">
        <f t="shared" si="355"/>
        <v/>
      </c>
      <c r="AE1951" s="1053" t="str">
        <f t="shared" si="356"/>
        <v/>
      </c>
    </row>
    <row r="1952" spans="5:31" ht="12.75" customHeight="1">
      <c r="E1952" s="1083" t="str">
        <f t="shared" si="348"/>
        <v/>
      </c>
      <c r="J1952" s="1117" t="str">
        <f>IF(D1952="","-",#REF!-D1952)</f>
        <v>-</v>
      </c>
      <c r="L1952" s="1041" t="str">
        <f t="shared" si="349"/>
        <v/>
      </c>
      <c r="W1952" s="1046" t="str">
        <f t="shared" si="350"/>
        <v/>
      </c>
      <c r="X1952" s="1047"/>
      <c r="Y1952" s="1146" t="str">
        <f t="shared" si="351"/>
        <v/>
      </c>
      <c r="Z1952" s="1049" t="str">
        <f t="shared" si="352"/>
        <v/>
      </c>
      <c r="AA1952" s="1049" t="str">
        <f t="shared" si="353"/>
        <v/>
      </c>
      <c r="AB1952" s="1050" t="str">
        <f t="shared" si="354"/>
        <v/>
      </c>
      <c r="AD1952" s="1052" t="str">
        <f t="shared" si="355"/>
        <v/>
      </c>
      <c r="AE1952" s="1053" t="str">
        <f t="shared" si="356"/>
        <v/>
      </c>
    </row>
    <row r="1953" spans="5:31" ht="12.75" customHeight="1">
      <c r="E1953" s="1083" t="str">
        <f t="shared" si="348"/>
        <v/>
      </c>
      <c r="J1953" s="1117" t="str">
        <f>IF(D1953="","-",#REF!-D1953)</f>
        <v>-</v>
      </c>
      <c r="L1953" s="1041" t="str">
        <f t="shared" si="349"/>
        <v/>
      </c>
      <c r="W1953" s="1046" t="str">
        <f t="shared" si="350"/>
        <v/>
      </c>
      <c r="X1953" s="1047"/>
      <c r="Y1953" s="1146" t="str">
        <f t="shared" si="351"/>
        <v/>
      </c>
      <c r="Z1953" s="1049" t="str">
        <f t="shared" si="352"/>
        <v/>
      </c>
      <c r="AA1953" s="1049" t="str">
        <f t="shared" si="353"/>
        <v/>
      </c>
      <c r="AB1953" s="1050" t="str">
        <f t="shared" si="354"/>
        <v/>
      </c>
      <c r="AD1953" s="1052" t="str">
        <f t="shared" si="355"/>
        <v/>
      </c>
      <c r="AE1953" s="1053" t="str">
        <f t="shared" si="356"/>
        <v/>
      </c>
    </row>
    <row r="1954" spans="5:31" ht="12.75" customHeight="1">
      <c r="E1954" s="1083" t="str">
        <f t="shared" si="348"/>
        <v/>
      </c>
      <c r="J1954" s="1117" t="str">
        <f>IF(D1954="","-",#REF!-D1954)</f>
        <v>-</v>
      </c>
      <c r="L1954" s="1041" t="str">
        <f t="shared" si="349"/>
        <v/>
      </c>
      <c r="W1954" s="1046" t="str">
        <f t="shared" si="350"/>
        <v/>
      </c>
      <c r="X1954" s="1047"/>
      <c r="Y1954" s="1146" t="str">
        <f t="shared" si="351"/>
        <v/>
      </c>
      <c r="Z1954" s="1049" t="str">
        <f t="shared" si="352"/>
        <v/>
      </c>
      <c r="AA1954" s="1049" t="str">
        <f t="shared" si="353"/>
        <v/>
      </c>
      <c r="AB1954" s="1050" t="str">
        <f t="shared" si="354"/>
        <v/>
      </c>
      <c r="AD1954" s="1052" t="str">
        <f t="shared" si="355"/>
        <v/>
      </c>
      <c r="AE1954" s="1053" t="str">
        <f t="shared" si="356"/>
        <v/>
      </c>
    </row>
    <row r="1955" spans="5:31" ht="12.75" customHeight="1">
      <c r="E1955" s="1083" t="str">
        <f t="shared" si="348"/>
        <v/>
      </c>
      <c r="J1955" s="1117" t="str">
        <f>IF(D1955="","-",#REF!-D1955)</f>
        <v>-</v>
      </c>
      <c r="L1955" s="1041" t="str">
        <f t="shared" si="349"/>
        <v/>
      </c>
      <c r="W1955" s="1046" t="str">
        <f t="shared" si="350"/>
        <v/>
      </c>
      <c r="X1955" s="1047"/>
      <c r="Y1955" s="1146" t="str">
        <f t="shared" si="351"/>
        <v/>
      </c>
      <c r="Z1955" s="1049" t="str">
        <f t="shared" si="352"/>
        <v/>
      </c>
      <c r="AA1955" s="1049" t="str">
        <f t="shared" si="353"/>
        <v/>
      </c>
      <c r="AB1955" s="1050" t="str">
        <f t="shared" si="354"/>
        <v/>
      </c>
      <c r="AD1955" s="1052" t="str">
        <f t="shared" si="355"/>
        <v/>
      </c>
      <c r="AE1955" s="1053" t="str">
        <f t="shared" si="356"/>
        <v/>
      </c>
    </row>
    <row r="1956" spans="5:31" ht="12.75" customHeight="1">
      <c r="E1956" s="1083" t="str">
        <f t="shared" si="348"/>
        <v/>
      </c>
      <c r="J1956" s="1117" t="str">
        <f>IF(D1956="","-",#REF!-D1956)</f>
        <v>-</v>
      </c>
      <c r="L1956" s="1041" t="str">
        <f t="shared" si="349"/>
        <v/>
      </c>
      <c r="W1956" s="1046" t="str">
        <f t="shared" si="350"/>
        <v/>
      </c>
      <c r="X1956" s="1047"/>
      <c r="Y1956" s="1146" t="str">
        <f t="shared" si="351"/>
        <v/>
      </c>
      <c r="Z1956" s="1049" t="str">
        <f t="shared" si="352"/>
        <v/>
      </c>
      <c r="AA1956" s="1049" t="str">
        <f t="shared" si="353"/>
        <v/>
      </c>
      <c r="AB1956" s="1050" t="str">
        <f t="shared" si="354"/>
        <v/>
      </c>
      <c r="AD1956" s="1052" t="str">
        <f t="shared" si="355"/>
        <v/>
      </c>
      <c r="AE1956" s="1053" t="str">
        <f t="shared" si="356"/>
        <v/>
      </c>
    </row>
    <row r="1957" spans="5:31" ht="12.75" customHeight="1">
      <c r="E1957" s="1083" t="str">
        <f t="shared" ref="E1957:E2020" si="357">IF(D1957="","",IF(F1957="paid",0,I1957-J1957))</f>
        <v/>
      </c>
      <c r="J1957" s="1117" t="str">
        <f>IF(D1957="","-",#REF!-D1957)</f>
        <v>-</v>
      </c>
      <c r="L1957" s="1041" t="str">
        <f t="shared" si="349"/>
        <v/>
      </c>
      <c r="W1957" s="1046" t="str">
        <f t="shared" si="350"/>
        <v/>
      </c>
      <c r="X1957" s="1047"/>
      <c r="Y1957" s="1146" t="str">
        <f t="shared" si="351"/>
        <v/>
      </c>
      <c r="Z1957" s="1049" t="str">
        <f t="shared" si="352"/>
        <v/>
      </c>
      <c r="AA1957" s="1049" t="str">
        <f t="shared" si="353"/>
        <v/>
      </c>
      <c r="AB1957" s="1050" t="str">
        <f t="shared" si="354"/>
        <v/>
      </c>
      <c r="AD1957" s="1052" t="str">
        <f t="shared" si="355"/>
        <v/>
      </c>
      <c r="AE1957" s="1053" t="str">
        <f t="shared" si="356"/>
        <v/>
      </c>
    </row>
    <row r="1958" spans="5:31" ht="12.75" customHeight="1">
      <c r="E1958" s="1083" t="str">
        <f t="shared" si="357"/>
        <v/>
      </c>
      <c r="J1958" s="1117" t="str">
        <f>IF(D1958="","-",#REF!-D1958)</f>
        <v>-</v>
      </c>
      <c r="L1958" s="1041" t="str">
        <f t="shared" si="349"/>
        <v/>
      </c>
      <c r="W1958" s="1046" t="str">
        <f t="shared" si="350"/>
        <v/>
      </c>
      <c r="X1958" s="1047"/>
      <c r="Y1958" s="1146" t="str">
        <f t="shared" si="351"/>
        <v/>
      </c>
      <c r="Z1958" s="1049" t="str">
        <f t="shared" si="352"/>
        <v/>
      </c>
      <c r="AA1958" s="1049" t="str">
        <f t="shared" si="353"/>
        <v/>
      </c>
      <c r="AB1958" s="1050" t="str">
        <f t="shared" si="354"/>
        <v/>
      </c>
      <c r="AD1958" s="1052" t="str">
        <f t="shared" si="355"/>
        <v/>
      </c>
      <c r="AE1958" s="1053" t="str">
        <f t="shared" si="356"/>
        <v/>
      </c>
    </row>
    <row r="1959" spans="5:31" ht="12.75" customHeight="1">
      <c r="E1959" s="1083" t="str">
        <f t="shared" si="357"/>
        <v/>
      </c>
      <c r="J1959" s="1117" t="str">
        <f>IF(D1959="","-",#REF!-D1959)</f>
        <v>-</v>
      </c>
      <c r="L1959" s="1041" t="str">
        <f t="shared" si="349"/>
        <v/>
      </c>
      <c r="W1959" s="1046" t="str">
        <f t="shared" si="350"/>
        <v/>
      </c>
      <c r="X1959" s="1047"/>
      <c r="Y1959" s="1146" t="str">
        <f t="shared" si="351"/>
        <v/>
      </c>
      <c r="Z1959" s="1049" t="str">
        <f t="shared" si="352"/>
        <v/>
      </c>
      <c r="AA1959" s="1049" t="str">
        <f t="shared" si="353"/>
        <v/>
      </c>
      <c r="AB1959" s="1050" t="str">
        <f t="shared" si="354"/>
        <v/>
      </c>
      <c r="AD1959" s="1052" t="str">
        <f t="shared" si="355"/>
        <v/>
      </c>
      <c r="AE1959" s="1053" t="str">
        <f t="shared" si="356"/>
        <v/>
      </c>
    </row>
    <row r="1960" spans="5:31" ht="12.75" customHeight="1">
      <c r="E1960" s="1083" t="str">
        <f t="shared" si="357"/>
        <v/>
      </c>
      <c r="J1960" s="1117" t="str">
        <f>IF(D1960="","-",#REF!-D1960)</f>
        <v>-</v>
      </c>
      <c r="L1960" s="1041" t="str">
        <f t="shared" si="349"/>
        <v/>
      </c>
      <c r="W1960" s="1046" t="str">
        <f t="shared" si="350"/>
        <v/>
      </c>
      <c r="X1960" s="1047"/>
      <c r="Y1960" s="1146" t="str">
        <f t="shared" si="351"/>
        <v/>
      </c>
      <c r="Z1960" s="1049" t="str">
        <f t="shared" si="352"/>
        <v/>
      </c>
      <c r="AA1960" s="1049" t="str">
        <f t="shared" si="353"/>
        <v/>
      </c>
      <c r="AB1960" s="1050" t="str">
        <f t="shared" si="354"/>
        <v/>
      </c>
      <c r="AD1960" s="1052" t="str">
        <f t="shared" si="355"/>
        <v/>
      </c>
      <c r="AE1960" s="1053" t="str">
        <f t="shared" si="356"/>
        <v/>
      </c>
    </row>
    <row r="1961" spans="5:31" ht="12.75" customHeight="1">
      <c r="E1961" s="1083" t="str">
        <f t="shared" si="357"/>
        <v/>
      </c>
      <c r="J1961" s="1117" t="str">
        <f>IF(D1961="","-",#REF!-D1961)</f>
        <v>-</v>
      </c>
      <c r="L1961" s="1041" t="str">
        <f t="shared" si="349"/>
        <v/>
      </c>
      <c r="W1961" s="1046" t="str">
        <f t="shared" si="350"/>
        <v/>
      </c>
      <c r="X1961" s="1047"/>
      <c r="Y1961" s="1146" t="str">
        <f t="shared" si="351"/>
        <v/>
      </c>
      <c r="Z1961" s="1049" t="str">
        <f t="shared" si="352"/>
        <v/>
      </c>
      <c r="AA1961" s="1049" t="str">
        <f t="shared" si="353"/>
        <v/>
      </c>
      <c r="AB1961" s="1050" t="str">
        <f t="shared" si="354"/>
        <v/>
      </c>
      <c r="AD1961" s="1052" t="str">
        <f t="shared" si="355"/>
        <v/>
      </c>
      <c r="AE1961" s="1053" t="str">
        <f t="shared" si="356"/>
        <v/>
      </c>
    </row>
    <row r="1962" spans="5:31" ht="12.75" customHeight="1">
      <c r="E1962" s="1083" t="str">
        <f t="shared" si="357"/>
        <v/>
      </c>
      <c r="J1962" s="1117" t="str">
        <f>IF(D1962="","-",#REF!-D1962)</f>
        <v>-</v>
      </c>
      <c r="L1962" s="1041" t="str">
        <f t="shared" si="349"/>
        <v/>
      </c>
      <c r="W1962" s="1046" t="str">
        <f t="shared" si="350"/>
        <v/>
      </c>
      <c r="X1962" s="1047"/>
      <c r="Y1962" s="1146" t="str">
        <f t="shared" si="351"/>
        <v/>
      </c>
      <c r="Z1962" s="1049" t="str">
        <f t="shared" si="352"/>
        <v/>
      </c>
      <c r="AA1962" s="1049" t="str">
        <f t="shared" si="353"/>
        <v/>
      </c>
      <c r="AB1962" s="1050" t="str">
        <f t="shared" si="354"/>
        <v/>
      </c>
      <c r="AD1962" s="1052" t="str">
        <f t="shared" si="355"/>
        <v/>
      </c>
      <c r="AE1962" s="1053" t="str">
        <f t="shared" si="356"/>
        <v/>
      </c>
    </row>
    <row r="1963" spans="5:31" ht="12.75" customHeight="1">
      <c r="E1963" s="1083" t="str">
        <f t="shared" si="357"/>
        <v/>
      </c>
      <c r="J1963" s="1117" t="str">
        <f>IF(D1963="","-",#REF!-D1963)</f>
        <v>-</v>
      </c>
      <c r="L1963" s="1041" t="str">
        <f t="shared" si="349"/>
        <v/>
      </c>
      <c r="W1963" s="1046" t="str">
        <f t="shared" si="350"/>
        <v/>
      </c>
      <c r="X1963" s="1047"/>
      <c r="Y1963" s="1146" t="str">
        <f t="shared" si="351"/>
        <v/>
      </c>
      <c r="Z1963" s="1049" t="str">
        <f t="shared" si="352"/>
        <v/>
      </c>
      <c r="AA1963" s="1049" t="str">
        <f t="shared" si="353"/>
        <v/>
      </c>
      <c r="AB1963" s="1050" t="str">
        <f t="shared" si="354"/>
        <v/>
      </c>
      <c r="AD1963" s="1052" t="str">
        <f t="shared" si="355"/>
        <v/>
      </c>
      <c r="AE1963" s="1053" t="str">
        <f t="shared" si="356"/>
        <v/>
      </c>
    </row>
    <row r="1964" spans="5:31" ht="12.75" customHeight="1">
      <c r="E1964" s="1083" t="str">
        <f t="shared" si="357"/>
        <v/>
      </c>
      <c r="J1964" s="1117" t="str">
        <f>IF(D1964="","-",#REF!-D1964)</f>
        <v>-</v>
      </c>
      <c r="L1964" s="1041" t="str">
        <f t="shared" si="349"/>
        <v/>
      </c>
      <c r="W1964" s="1046" t="str">
        <f t="shared" si="350"/>
        <v/>
      </c>
      <c r="X1964" s="1047"/>
      <c r="Y1964" s="1146" t="str">
        <f t="shared" si="351"/>
        <v/>
      </c>
      <c r="Z1964" s="1049" t="str">
        <f t="shared" si="352"/>
        <v/>
      </c>
      <c r="AA1964" s="1049" t="str">
        <f t="shared" si="353"/>
        <v/>
      </c>
      <c r="AB1964" s="1050" t="str">
        <f t="shared" si="354"/>
        <v/>
      </c>
      <c r="AD1964" s="1052" t="str">
        <f t="shared" si="355"/>
        <v/>
      </c>
      <c r="AE1964" s="1053" t="str">
        <f t="shared" si="356"/>
        <v/>
      </c>
    </row>
    <row r="1965" spans="5:31" ht="12.75" customHeight="1">
      <c r="E1965" s="1083" t="str">
        <f t="shared" si="357"/>
        <v/>
      </c>
      <c r="J1965" s="1117" t="str">
        <f>IF(D1965="","-",#REF!-D1965)</f>
        <v>-</v>
      </c>
      <c r="L1965" s="1041" t="str">
        <f t="shared" si="349"/>
        <v/>
      </c>
      <c r="W1965" s="1046" t="str">
        <f t="shared" si="350"/>
        <v/>
      </c>
      <c r="X1965" s="1047"/>
      <c r="Y1965" s="1146" t="str">
        <f t="shared" si="351"/>
        <v/>
      </c>
      <c r="Z1965" s="1049" t="str">
        <f t="shared" si="352"/>
        <v/>
      </c>
      <c r="AA1965" s="1049" t="str">
        <f t="shared" si="353"/>
        <v/>
      </c>
      <c r="AB1965" s="1050" t="str">
        <f t="shared" si="354"/>
        <v/>
      </c>
      <c r="AD1965" s="1052" t="str">
        <f t="shared" si="355"/>
        <v/>
      </c>
      <c r="AE1965" s="1053" t="str">
        <f t="shared" si="356"/>
        <v/>
      </c>
    </row>
    <row r="1966" spans="5:31" ht="12.75" customHeight="1">
      <c r="E1966" s="1083" t="str">
        <f t="shared" si="357"/>
        <v/>
      </c>
      <c r="J1966" s="1117" t="str">
        <f>IF(D1966="","-",#REF!-D1966)</f>
        <v>-</v>
      </c>
      <c r="L1966" s="1041" t="str">
        <f t="shared" si="349"/>
        <v/>
      </c>
      <c r="W1966" s="1046" t="str">
        <f t="shared" si="350"/>
        <v/>
      </c>
      <c r="X1966" s="1047"/>
      <c r="Y1966" s="1146" t="str">
        <f t="shared" si="351"/>
        <v/>
      </c>
      <c r="Z1966" s="1049" t="str">
        <f t="shared" si="352"/>
        <v/>
      </c>
      <c r="AA1966" s="1049" t="str">
        <f t="shared" si="353"/>
        <v/>
      </c>
      <c r="AB1966" s="1050" t="str">
        <f t="shared" si="354"/>
        <v/>
      </c>
      <c r="AD1966" s="1052" t="str">
        <f t="shared" si="355"/>
        <v/>
      </c>
      <c r="AE1966" s="1053" t="str">
        <f t="shared" si="356"/>
        <v/>
      </c>
    </row>
    <row r="1967" spans="5:31" ht="12.75" customHeight="1">
      <c r="E1967" s="1083" t="str">
        <f t="shared" si="357"/>
        <v/>
      </c>
      <c r="J1967" s="1117" t="str">
        <f>IF(D1967="","-",#REF!-D1967)</f>
        <v>-</v>
      </c>
      <c r="L1967" s="1041" t="str">
        <f t="shared" si="349"/>
        <v/>
      </c>
      <c r="W1967" s="1046" t="str">
        <f t="shared" si="350"/>
        <v/>
      </c>
      <c r="X1967" s="1047"/>
      <c r="Y1967" s="1146" t="str">
        <f t="shared" si="351"/>
        <v/>
      </c>
      <c r="Z1967" s="1049" t="str">
        <f t="shared" si="352"/>
        <v/>
      </c>
      <c r="AA1967" s="1049" t="str">
        <f t="shared" si="353"/>
        <v/>
      </c>
      <c r="AB1967" s="1050" t="str">
        <f t="shared" si="354"/>
        <v/>
      </c>
      <c r="AD1967" s="1052" t="str">
        <f t="shared" si="355"/>
        <v/>
      </c>
      <c r="AE1967" s="1053" t="str">
        <f t="shared" si="356"/>
        <v/>
      </c>
    </row>
    <row r="1968" spans="5:31" ht="12.75" customHeight="1">
      <c r="E1968" s="1083" t="str">
        <f t="shared" si="357"/>
        <v/>
      </c>
      <c r="J1968" s="1117" t="str">
        <f>IF(D1968="","-",#REF!-D1968)</f>
        <v>-</v>
      </c>
      <c r="L1968" s="1041" t="str">
        <f t="shared" si="349"/>
        <v/>
      </c>
      <c r="W1968" s="1046" t="str">
        <f t="shared" si="350"/>
        <v/>
      </c>
      <c r="X1968" s="1047"/>
      <c r="Y1968" s="1146" t="str">
        <f t="shared" si="351"/>
        <v/>
      </c>
      <c r="Z1968" s="1049" t="str">
        <f t="shared" si="352"/>
        <v/>
      </c>
      <c r="AA1968" s="1049" t="str">
        <f t="shared" si="353"/>
        <v/>
      </c>
      <c r="AB1968" s="1050" t="str">
        <f t="shared" si="354"/>
        <v/>
      </c>
      <c r="AD1968" s="1052" t="str">
        <f t="shared" si="355"/>
        <v/>
      </c>
      <c r="AE1968" s="1053" t="str">
        <f t="shared" si="356"/>
        <v/>
      </c>
    </row>
    <row r="1969" spans="5:31" ht="12.75" customHeight="1">
      <c r="E1969" s="1083" t="str">
        <f t="shared" si="357"/>
        <v/>
      </c>
      <c r="J1969" s="1117" t="str">
        <f>IF(D1969="","-",#REF!-D1969)</f>
        <v>-</v>
      </c>
      <c r="L1969" s="1041" t="str">
        <f t="shared" si="349"/>
        <v/>
      </c>
      <c r="W1969" s="1046" t="str">
        <f t="shared" si="350"/>
        <v/>
      </c>
      <c r="X1969" s="1047"/>
      <c r="Y1969" s="1146" t="str">
        <f t="shared" si="351"/>
        <v/>
      </c>
      <c r="Z1969" s="1049" t="str">
        <f t="shared" si="352"/>
        <v/>
      </c>
      <c r="AA1969" s="1049" t="str">
        <f t="shared" si="353"/>
        <v/>
      </c>
      <c r="AB1969" s="1050" t="str">
        <f t="shared" si="354"/>
        <v/>
      </c>
      <c r="AD1969" s="1052" t="str">
        <f t="shared" si="355"/>
        <v/>
      </c>
      <c r="AE1969" s="1053" t="str">
        <f t="shared" si="356"/>
        <v/>
      </c>
    </row>
    <row r="1970" spans="5:31" ht="12.75" customHeight="1">
      <c r="E1970" s="1083" t="str">
        <f t="shared" si="357"/>
        <v/>
      </c>
      <c r="J1970" s="1117" t="str">
        <f>IF(D1970="","-",#REF!-D1970)</f>
        <v>-</v>
      </c>
      <c r="L1970" s="1041" t="str">
        <f t="shared" si="349"/>
        <v/>
      </c>
      <c r="W1970" s="1046" t="str">
        <f t="shared" si="350"/>
        <v/>
      </c>
      <c r="X1970" s="1047"/>
      <c r="Y1970" s="1146" t="str">
        <f t="shared" si="351"/>
        <v/>
      </c>
      <c r="Z1970" s="1049" t="str">
        <f t="shared" si="352"/>
        <v/>
      </c>
      <c r="AA1970" s="1049" t="str">
        <f t="shared" si="353"/>
        <v/>
      </c>
      <c r="AB1970" s="1050" t="str">
        <f t="shared" si="354"/>
        <v/>
      </c>
      <c r="AD1970" s="1052" t="str">
        <f t="shared" si="355"/>
        <v/>
      </c>
      <c r="AE1970" s="1053" t="str">
        <f t="shared" si="356"/>
        <v/>
      </c>
    </row>
    <row r="1971" spans="5:31" ht="12.75" customHeight="1">
      <c r="E1971" s="1083" t="str">
        <f t="shared" si="357"/>
        <v/>
      </c>
      <c r="J1971" s="1117" t="str">
        <f>IF(D1971="","-",#REF!-D1971)</f>
        <v>-</v>
      </c>
      <c r="L1971" s="1041" t="str">
        <f t="shared" si="349"/>
        <v/>
      </c>
      <c r="W1971" s="1046" t="str">
        <f t="shared" si="350"/>
        <v/>
      </c>
      <c r="X1971" s="1047"/>
      <c r="Y1971" s="1146" t="str">
        <f t="shared" si="351"/>
        <v/>
      </c>
      <c r="Z1971" s="1049" t="str">
        <f t="shared" si="352"/>
        <v/>
      </c>
      <c r="AA1971" s="1049" t="str">
        <f t="shared" si="353"/>
        <v/>
      </c>
      <c r="AB1971" s="1050" t="str">
        <f t="shared" si="354"/>
        <v/>
      </c>
      <c r="AD1971" s="1052" t="str">
        <f t="shared" si="355"/>
        <v/>
      </c>
      <c r="AE1971" s="1053" t="str">
        <f t="shared" si="356"/>
        <v/>
      </c>
    </row>
    <row r="1972" spans="5:31" ht="12.75" customHeight="1">
      <c r="E1972" s="1083" t="str">
        <f t="shared" si="357"/>
        <v/>
      </c>
      <c r="J1972" s="1117" t="str">
        <f>IF(D1972="","-",#REF!-D1972)</f>
        <v>-</v>
      </c>
      <c r="L1972" s="1041" t="str">
        <f t="shared" si="349"/>
        <v/>
      </c>
      <c r="W1972" s="1046" t="str">
        <f t="shared" si="350"/>
        <v/>
      </c>
      <c r="X1972" s="1047"/>
      <c r="Y1972" s="1146" t="str">
        <f t="shared" si="351"/>
        <v/>
      </c>
      <c r="Z1972" s="1049" t="str">
        <f t="shared" si="352"/>
        <v/>
      </c>
      <c r="AA1972" s="1049" t="str">
        <f t="shared" si="353"/>
        <v/>
      </c>
      <c r="AB1972" s="1050" t="str">
        <f t="shared" si="354"/>
        <v/>
      </c>
      <c r="AD1972" s="1052" t="str">
        <f t="shared" si="355"/>
        <v/>
      </c>
      <c r="AE1972" s="1053" t="str">
        <f t="shared" si="356"/>
        <v/>
      </c>
    </row>
    <row r="1973" spans="5:31" ht="12.75" customHeight="1">
      <c r="E1973" s="1083" t="str">
        <f t="shared" si="357"/>
        <v/>
      </c>
      <c r="J1973" s="1117" t="str">
        <f>IF(D1973="","-",#REF!-D1973)</f>
        <v>-</v>
      </c>
      <c r="L1973" s="1041" t="str">
        <f t="shared" si="349"/>
        <v/>
      </c>
      <c r="W1973" s="1046" t="str">
        <f t="shared" si="350"/>
        <v/>
      </c>
      <c r="X1973" s="1047"/>
      <c r="Y1973" s="1146" t="str">
        <f t="shared" si="351"/>
        <v/>
      </c>
      <c r="Z1973" s="1049" t="str">
        <f t="shared" si="352"/>
        <v/>
      </c>
      <c r="AA1973" s="1049" t="str">
        <f t="shared" si="353"/>
        <v/>
      </c>
      <c r="AB1973" s="1050" t="str">
        <f t="shared" si="354"/>
        <v/>
      </c>
      <c r="AD1973" s="1052" t="str">
        <f t="shared" si="355"/>
        <v/>
      </c>
      <c r="AE1973" s="1053" t="str">
        <f t="shared" si="356"/>
        <v/>
      </c>
    </row>
    <row r="1974" spans="5:31" ht="12.75" customHeight="1">
      <c r="E1974" s="1083" t="str">
        <f t="shared" si="357"/>
        <v/>
      </c>
      <c r="J1974" s="1117" t="str">
        <f>IF(D1974="","-",#REF!-D1974)</f>
        <v>-</v>
      </c>
      <c r="L1974" s="1041" t="str">
        <f t="shared" si="349"/>
        <v/>
      </c>
      <c r="W1974" s="1046" t="str">
        <f t="shared" si="350"/>
        <v/>
      </c>
      <c r="X1974" s="1047"/>
      <c r="Y1974" s="1146" t="str">
        <f t="shared" si="351"/>
        <v/>
      </c>
      <c r="Z1974" s="1049" t="str">
        <f t="shared" si="352"/>
        <v/>
      </c>
      <c r="AA1974" s="1049" t="str">
        <f t="shared" si="353"/>
        <v/>
      </c>
      <c r="AB1974" s="1050" t="str">
        <f t="shared" si="354"/>
        <v/>
      </c>
      <c r="AD1974" s="1052" t="str">
        <f t="shared" si="355"/>
        <v/>
      </c>
      <c r="AE1974" s="1053" t="str">
        <f t="shared" si="356"/>
        <v/>
      </c>
    </row>
    <row r="1975" spans="5:31" ht="12.75" customHeight="1">
      <c r="E1975" s="1083" t="str">
        <f t="shared" si="357"/>
        <v/>
      </c>
      <c r="J1975" s="1117" t="str">
        <f>IF(D1975="","-",#REF!-D1975)</f>
        <v>-</v>
      </c>
      <c r="L1975" s="1041" t="str">
        <f t="shared" si="349"/>
        <v/>
      </c>
      <c r="W1975" s="1046" t="str">
        <f t="shared" si="350"/>
        <v/>
      </c>
      <c r="X1975" s="1047"/>
      <c r="Y1975" s="1146" t="str">
        <f t="shared" si="351"/>
        <v/>
      </c>
      <c r="Z1975" s="1049" t="str">
        <f t="shared" si="352"/>
        <v/>
      </c>
      <c r="AA1975" s="1049" t="str">
        <f t="shared" si="353"/>
        <v/>
      </c>
      <c r="AB1975" s="1050" t="str">
        <f t="shared" si="354"/>
        <v/>
      </c>
      <c r="AD1975" s="1052" t="str">
        <f t="shared" si="355"/>
        <v/>
      </c>
      <c r="AE1975" s="1053" t="str">
        <f t="shared" si="356"/>
        <v/>
      </c>
    </row>
    <row r="1976" spans="5:31" ht="12.75" customHeight="1">
      <c r="E1976" s="1083" t="str">
        <f t="shared" si="357"/>
        <v/>
      </c>
      <c r="J1976" s="1117" t="str">
        <f>IF(D1976="","-",#REF!-D1976)</f>
        <v>-</v>
      </c>
      <c r="L1976" s="1041" t="str">
        <f t="shared" si="349"/>
        <v/>
      </c>
      <c r="W1976" s="1046" t="str">
        <f t="shared" si="350"/>
        <v/>
      </c>
      <c r="X1976" s="1047"/>
      <c r="Y1976" s="1146" t="str">
        <f t="shared" si="351"/>
        <v/>
      </c>
      <c r="Z1976" s="1049" t="str">
        <f t="shared" si="352"/>
        <v/>
      </c>
      <c r="AA1976" s="1049" t="str">
        <f t="shared" si="353"/>
        <v/>
      </c>
      <c r="AB1976" s="1050" t="str">
        <f t="shared" si="354"/>
        <v/>
      </c>
      <c r="AD1976" s="1052" t="str">
        <f t="shared" si="355"/>
        <v/>
      </c>
      <c r="AE1976" s="1053" t="str">
        <f t="shared" si="356"/>
        <v/>
      </c>
    </row>
    <row r="1977" spans="5:31" ht="12.75" customHeight="1">
      <c r="E1977" s="1083" t="str">
        <f t="shared" si="357"/>
        <v/>
      </c>
      <c r="J1977" s="1117" t="str">
        <f>IF(D1977="","-",#REF!-D1977)</f>
        <v>-</v>
      </c>
      <c r="L1977" s="1041" t="str">
        <f t="shared" si="349"/>
        <v/>
      </c>
      <c r="W1977" s="1046" t="str">
        <f t="shared" si="350"/>
        <v/>
      </c>
      <c r="X1977" s="1047"/>
      <c r="Y1977" s="1146" t="str">
        <f t="shared" si="351"/>
        <v/>
      </c>
      <c r="Z1977" s="1049" t="str">
        <f t="shared" si="352"/>
        <v/>
      </c>
      <c r="AA1977" s="1049" t="str">
        <f t="shared" si="353"/>
        <v/>
      </c>
      <c r="AB1977" s="1050" t="str">
        <f t="shared" si="354"/>
        <v/>
      </c>
      <c r="AD1977" s="1052" t="str">
        <f t="shared" si="355"/>
        <v/>
      </c>
      <c r="AE1977" s="1053" t="str">
        <f t="shared" si="356"/>
        <v/>
      </c>
    </row>
    <row r="1978" spans="5:31" ht="12.75" customHeight="1">
      <c r="E1978" s="1083" t="str">
        <f t="shared" si="357"/>
        <v/>
      </c>
      <c r="J1978" s="1117" t="str">
        <f>IF(D1978="","-",#REF!-D1978)</f>
        <v>-</v>
      </c>
      <c r="L1978" s="1041" t="str">
        <f t="shared" si="349"/>
        <v/>
      </c>
      <c r="W1978" s="1046" t="str">
        <f t="shared" si="350"/>
        <v/>
      </c>
      <c r="X1978" s="1047"/>
      <c r="Y1978" s="1146" t="str">
        <f t="shared" si="351"/>
        <v/>
      </c>
      <c r="Z1978" s="1049" t="str">
        <f t="shared" si="352"/>
        <v/>
      </c>
      <c r="AA1978" s="1049" t="str">
        <f t="shared" si="353"/>
        <v/>
      </c>
      <c r="AB1978" s="1050" t="str">
        <f t="shared" si="354"/>
        <v/>
      </c>
      <c r="AD1978" s="1052" t="str">
        <f t="shared" si="355"/>
        <v/>
      </c>
      <c r="AE1978" s="1053" t="str">
        <f t="shared" si="356"/>
        <v/>
      </c>
    </row>
    <row r="1979" spans="5:31" ht="12.75" customHeight="1">
      <c r="E1979" s="1083" t="str">
        <f t="shared" si="357"/>
        <v/>
      </c>
      <c r="J1979" s="1117" t="str">
        <f>IF(D1979="","-",#REF!-D1979)</f>
        <v>-</v>
      </c>
      <c r="L1979" s="1041" t="str">
        <f t="shared" si="349"/>
        <v/>
      </c>
      <c r="W1979" s="1046" t="str">
        <f t="shared" si="350"/>
        <v/>
      </c>
      <c r="X1979" s="1047"/>
      <c r="Y1979" s="1146" t="str">
        <f t="shared" si="351"/>
        <v/>
      </c>
      <c r="Z1979" s="1049" t="str">
        <f t="shared" si="352"/>
        <v/>
      </c>
      <c r="AA1979" s="1049" t="str">
        <f t="shared" si="353"/>
        <v/>
      </c>
      <c r="AB1979" s="1050" t="str">
        <f t="shared" si="354"/>
        <v/>
      </c>
      <c r="AD1979" s="1052" t="str">
        <f t="shared" si="355"/>
        <v/>
      </c>
      <c r="AE1979" s="1053" t="str">
        <f t="shared" si="356"/>
        <v/>
      </c>
    </row>
    <row r="1980" spans="5:31" ht="12.75" customHeight="1">
      <c r="E1980" s="1083" t="str">
        <f t="shared" si="357"/>
        <v/>
      </c>
      <c r="J1980" s="1117" t="str">
        <f>IF(D1980="","-",#REF!-D1980)</f>
        <v>-</v>
      </c>
      <c r="L1980" s="1041" t="str">
        <f t="shared" si="349"/>
        <v/>
      </c>
      <c r="W1980" s="1046" t="str">
        <f t="shared" si="350"/>
        <v/>
      </c>
      <c r="X1980" s="1047"/>
      <c r="Y1980" s="1146" t="str">
        <f t="shared" si="351"/>
        <v/>
      </c>
      <c r="Z1980" s="1049" t="str">
        <f t="shared" si="352"/>
        <v/>
      </c>
      <c r="AA1980" s="1049" t="str">
        <f t="shared" si="353"/>
        <v/>
      </c>
      <c r="AB1980" s="1050" t="str">
        <f t="shared" si="354"/>
        <v/>
      </c>
      <c r="AD1980" s="1052" t="str">
        <f t="shared" si="355"/>
        <v/>
      </c>
      <c r="AE1980" s="1053" t="str">
        <f t="shared" si="356"/>
        <v/>
      </c>
    </row>
    <row r="1981" spans="5:31" ht="12.75" customHeight="1">
      <c r="E1981" s="1083" t="str">
        <f t="shared" si="357"/>
        <v/>
      </c>
      <c r="J1981" s="1117" t="str">
        <f>IF(D1981="","-",#REF!-D1981)</f>
        <v>-</v>
      </c>
      <c r="L1981" s="1041" t="str">
        <f t="shared" si="349"/>
        <v/>
      </c>
      <c r="W1981" s="1046" t="str">
        <f t="shared" si="350"/>
        <v/>
      </c>
      <c r="X1981" s="1047"/>
      <c r="Y1981" s="1146" t="str">
        <f t="shared" si="351"/>
        <v/>
      </c>
      <c r="Z1981" s="1049" t="str">
        <f t="shared" si="352"/>
        <v/>
      </c>
      <c r="AA1981" s="1049" t="str">
        <f t="shared" si="353"/>
        <v/>
      </c>
      <c r="AB1981" s="1050" t="str">
        <f t="shared" si="354"/>
        <v/>
      </c>
      <c r="AD1981" s="1052" t="str">
        <f t="shared" si="355"/>
        <v/>
      </c>
      <c r="AE1981" s="1053" t="str">
        <f t="shared" si="356"/>
        <v/>
      </c>
    </row>
    <row r="1982" spans="5:31" ht="12.75" customHeight="1">
      <c r="E1982" s="1083" t="str">
        <f t="shared" si="357"/>
        <v/>
      </c>
      <c r="J1982" s="1117" t="str">
        <f>IF(D1982="","-",#REF!-D1982)</f>
        <v>-</v>
      </c>
      <c r="L1982" s="1041" t="str">
        <f t="shared" si="349"/>
        <v/>
      </c>
      <c r="W1982" s="1046" t="str">
        <f t="shared" si="350"/>
        <v/>
      </c>
      <c r="X1982" s="1047"/>
      <c r="Y1982" s="1146" t="str">
        <f t="shared" si="351"/>
        <v/>
      </c>
      <c r="Z1982" s="1049" t="str">
        <f t="shared" si="352"/>
        <v/>
      </c>
      <c r="AA1982" s="1049" t="str">
        <f t="shared" si="353"/>
        <v/>
      </c>
      <c r="AB1982" s="1050" t="str">
        <f t="shared" si="354"/>
        <v/>
      </c>
      <c r="AD1982" s="1052" t="str">
        <f t="shared" si="355"/>
        <v/>
      </c>
      <c r="AE1982" s="1053" t="str">
        <f t="shared" si="356"/>
        <v/>
      </c>
    </row>
    <row r="1983" spans="5:31" ht="12.75" customHeight="1">
      <c r="E1983" s="1083" t="str">
        <f t="shared" si="357"/>
        <v/>
      </c>
      <c r="J1983" s="1117" t="str">
        <f>IF(D1983="","-",#REF!-D1983)</f>
        <v>-</v>
      </c>
      <c r="L1983" s="1041" t="str">
        <f t="shared" si="349"/>
        <v/>
      </c>
      <c r="W1983" s="1046" t="str">
        <f t="shared" si="350"/>
        <v/>
      </c>
      <c r="X1983" s="1047"/>
      <c r="Y1983" s="1146" t="str">
        <f t="shared" si="351"/>
        <v/>
      </c>
      <c r="Z1983" s="1049" t="str">
        <f t="shared" si="352"/>
        <v/>
      </c>
      <c r="AA1983" s="1049" t="str">
        <f t="shared" si="353"/>
        <v/>
      </c>
      <c r="AB1983" s="1050" t="str">
        <f t="shared" si="354"/>
        <v/>
      </c>
      <c r="AD1983" s="1052" t="str">
        <f t="shared" si="355"/>
        <v/>
      </c>
      <c r="AE1983" s="1053" t="str">
        <f t="shared" si="356"/>
        <v/>
      </c>
    </row>
    <row r="1984" spans="5:31" ht="12.75" customHeight="1">
      <c r="E1984" s="1083" t="str">
        <f t="shared" si="357"/>
        <v/>
      </c>
      <c r="J1984" s="1117" t="str">
        <f>IF(D1984="","-",#REF!-D1984)</f>
        <v>-</v>
      </c>
      <c r="L1984" s="1041" t="str">
        <f t="shared" si="349"/>
        <v/>
      </c>
      <c r="W1984" s="1046" t="str">
        <f t="shared" si="350"/>
        <v/>
      </c>
      <c r="X1984" s="1047"/>
      <c r="Y1984" s="1146" t="str">
        <f t="shared" si="351"/>
        <v/>
      </c>
      <c r="Z1984" s="1049" t="str">
        <f t="shared" si="352"/>
        <v/>
      </c>
      <c r="AA1984" s="1049" t="str">
        <f t="shared" si="353"/>
        <v/>
      </c>
      <c r="AB1984" s="1050" t="str">
        <f t="shared" si="354"/>
        <v/>
      </c>
      <c r="AD1984" s="1052" t="str">
        <f t="shared" si="355"/>
        <v/>
      </c>
      <c r="AE1984" s="1053" t="str">
        <f t="shared" si="356"/>
        <v/>
      </c>
    </row>
    <row r="1985" spans="5:31" ht="12.75" customHeight="1">
      <c r="E1985" s="1083" t="str">
        <f t="shared" si="357"/>
        <v/>
      </c>
      <c r="J1985" s="1117" t="str">
        <f>IF(D1985="","-",#REF!-D1985)</f>
        <v>-</v>
      </c>
      <c r="L1985" s="1041" t="str">
        <f t="shared" si="349"/>
        <v/>
      </c>
      <c r="W1985" s="1046" t="str">
        <f t="shared" si="350"/>
        <v/>
      </c>
      <c r="X1985" s="1047"/>
      <c r="Y1985" s="1146" t="str">
        <f t="shared" si="351"/>
        <v/>
      </c>
      <c r="Z1985" s="1049" t="str">
        <f t="shared" si="352"/>
        <v/>
      </c>
      <c r="AA1985" s="1049" t="str">
        <f t="shared" si="353"/>
        <v/>
      </c>
      <c r="AB1985" s="1050" t="str">
        <f t="shared" si="354"/>
        <v/>
      </c>
      <c r="AD1985" s="1052" t="str">
        <f t="shared" si="355"/>
        <v/>
      </c>
      <c r="AE1985" s="1053" t="str">
        <f t="shared" si="356"/>
        <v/>
      </c>
    </row>
    <row r="1986" spans="5:31" ht="12.75" customHeight="1">
      <c r="E1986" s="1083" t="str">
        <f t="shared" si="357"/>
        <v/>
      </c>
      <c r="J1986" s="1117" t="str">
        <f>IF(D1986="","-",#REF!-D1986)</f>
        <v>-</v>
      </c>
      <c r="L1986" s="1041" t="str">
        <f t="shared" si="349"/>
        <v/>
      </c>
      <c r="W1986" s="1046" t="str">
        <f t="shared" si="350"/>
        <v/>
      </c>
      <c r="X1986" s="1047"/>
      <c r="Y1986" s="1146" t="str">
        <f t="shared" si="351"/>
        <v/>
      </c>
      <c r="Z1986" s="1049" t="str">
        <f t="shared" si="352"/>
        <v/>
      </c>
      <c r="AA1986" s="1049" t="str">
        <f t="shared" si="353"/>
        <v/>
      </c>
      <c r="AB1986" s="1050" t="str">
        <f t="shared" si="354"/>
        <v/>
      </c>
      <c r="AD1986" s="1052" t="str">
        <f t="shared" si="355"/>
        <v/>
      </c>
      <c r="AE1986" s="1053" t="str">
        <f t="shared" si="356"/>
        <v/>
      </c>
    </row>
    <row r="1987" spans="5:31" ht="12.75" customHeight="1">
      <c r="E1987" s="1083" t="str">
        <f t="shared" si="357"/>
        <v/>
      </c>
      <c r="J1987" s="1117" t="str">
        <f>IF(D1987="","-",#REF!-D1987)</f>
        <v>-</v>
      </c>
      <c r="L1987" s="1041" t="str">
        <f t="shared" ref="L1987:L2050" si="358">IF(E1987="","",$Q$1+E1987)</f>
        <v/>
      </c>
      <c r="W1987" s="1046" t="str">
        <f t="shared" ref="W1987:W2050" si="359">IF($D1987="","",_xlfn.LET(_xlpm.gDate,D1987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1987" s="1047"/>
      <c r="Y1987" s="1146" t="str">
        <f t="shared" ref="Y1987:Y2050" si="360">IFERROR(CHOOSE(X1987,"መስከረም","ጥቅምት","ህዳር  ","ታህሳስ ","ጥር ","የካቲት ","መጋቢት ","ሚይዚያ ","ግንቦት ","ሰኔ ","ሐምሌ ","ነሐሴ ","Pagume"),"")</f>
        <v/>
      </c>
      <c r="Z1987" s="1049" t="str">
        <f t="shared" ref="Z1987:Z2050" si="361">IF($K1987="","",_xlfn.LET(_xlpm.gDate,K1987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1987" s="1049" t="str">
        <f t="shared" ref="AA1987:AA2050" si="362">IF($Z1987="","",TEXT($Z1987,"mm"))</f>
        <v/>
      </c>
      <c r="AB1987" s="1050" t="str">
        <f t="shared" ref="AB1987:AB2050" si="363">IFERROR(CHOOSE(AA1987,"መስከረም","ጥቅምት","ህዳር  ","ታህሳስ ","ጥር ","የካቲት ","መጋቢት ","ሚይዚያ ","ግንቦት ","ሰኔ ","ሐምሌ ","ነሐሴ ","Pagume"),"")</f>
        <v/>
      </c>
      <c r="AD1987" s="1052" t="str">
        <f t="shared" ref="AD1987:AD2050" si="364">IF($D1987="","",YEAR(D1987)&amp;"-W"&amp;WEEKNUM(D1987,2))</f>
        <v/>
      </c>
      <c r="AE1987" s="1053" t="str">
        <f t="shared" ref="AE1987:AE2050" si="365">IF($K1987="","",YEAR(K1987)&amp;"-W"&amp;WEEKNUM(K1987,2))</f>
        <v/>
      </c>
    </row>
    <row r="1988" spans="5:31" ht="12.75" customHeight="1">
      <c r="E1988" s="1083" t="str">
        <f t="shared" si="357"/>
        <v/>
      </c>
      <c r="J1988" s="1117" t="str">
        <f>IF(D1988="","-",#REF!-D1988)</f>
        <v>-</v>
      </c>
      <c r="L1988" s="1041" t="str">
        <f t="shared" si="358"/>
        <v/>
      </c>
      <c r="W1988" s="1046" t="str">
        <f t="shared" si="359"/>
        <v/>
      </c>
      <c r="X1988" s="1047"/>
      <c r="Y1988" s="1146" t="str">
        <f t="shared" si="360"/>
        <v/>
      </c>
      <c r="Z1988" s="1049" t="str">
        <f t="shared" si="361"/>
        <v/>
      </c>
      <c r="AA1988" s="1049" t="str">
        <f t="shared" si="362"/>
        <v/>
      </c>
      <c r="AB1988" s="1050" t="str">
        <f t="shared" si="363"/>
        <v/>
      </c>
      <c r="AD1988" s="1052" t="str">
        <f t="shared" si="364"/>
        <v/>
      </c>
      <c r="AE1988" s="1053" t="str">
        <f t="shared" si="365"/>
        <v/>
      </c>
    </row>
    <row r="1989" spans="5:31" ht="12.75" customHeight="1">
      <c r="E1989" s="1083" t="str">
        <f t="shared" si="357"/>
        <v/>
      </c>
      <c r="J1989" s="1117" t="str">
        <f>IF(D1989="","-",#REF!-D1989)</f>
        <v>-</v>
      </c>
      <c r="L1989" s="1041" t="str">
        <f t="shared" si="358"/>
        <v/>
      </c>
      <c r="W1989" s="1046" t="str">
        <f t="shared" si="359"/>
        <v/>
      </c>
      <c r="X1989" s="1047"/>
      <c r="Y1989" s="1146" t="str">
        <f t="shared" si="360"/>
        <v/>
      </c>
      <c r="Z1989" s="1049" t="str">
        <f t="shared" si="361"/>
        <v/>
      </c>
      <c r="AA1989" s="1049" t="str">
        <f t="shared" si="362"/>
        <v/>
      </c>
      <c r="AB1989" s="1050" t="str">
        <f t="shared" si="363"/>
        <v/>
      </c>
      <c r="AD1989" s="1052" t="str">
        <f t="shared" si="364"/>
        <v/>
      </c>
      <c r="AE1989" s="1053" t="str">
        <f t="shared" si="365"/>
        <v/>
      </c>
    </row>
    <row r="1990" spans="5:31" ht="12.75" customHeight="1">
      <c r="E1990" s="1083" t="str">
        <f t="shared" si="357"/>
        <v/>
      </c>
      <c r="J1990" s="1117" t="str">
        <f>IF(D1990="","-",#REF!-D1990)</f>
        <v>-</v>
      </c>
      <c r="L1990" s="1041" t="str">
        <f t="shared" si="358"/>
        <v/>
      </c>
      <c r="W1990" s="1046" t="str">
        <f t="shared" si="359"/>
        <v/>
      </c>
      <c r="X1990" s="1047"/>
      <c r="Y1990" s="1146" t="str">
        <f t="shared" si="360"/>
        <v/>
      </c>
      <c r="Z1990" s="1049" t="str">
        <f t="shared" si="361"/>
        <v/>
      </c>
      <c r="AA1990" s="1049" t="str">
        <f t="shared" si="362"/>
        <v/>
      </c>
      <c r="AB1990" s="1050" t="str">
        <f t="shared" si="363"/>
        <v/>
      </c>
      <c r="AD1990" s="1052" t="str">
        <f t="shared" si="364"/>
        <v/>
      </c>
      <c r="AE1990" s="1053" t="str">
        <f t="shared" si="365"/>
        <v/>
      </c>
    </row>
    <row r="1991" spans="5:31" ht="12.75" customHeight="1">
      <c r="E1991" s="1083" t="str">
        <f t="shared" si="357"/>
        <v/>
      </c>
      <c r="J1991" s="1117" t="str">
        <f>IF(D1991="","-",#REF!-D1991)</f>
        <v>-</v>
      </c>
      <c r="L1991" s="1041" t="str">
        <f t="shared" si="358"/>
        <v/>
      </c>
      <c r="W1991" s="1046" t="str">
        <f t="shared" si="359"/>
        <v/>
      </c>
      <c r="X1991" s="1047"/>
      <c r="Y1991" s="1146" t="str">
        <f t="shared" si="360"/>
        <v/>
      </c>
      <c r="Z1991" s="1049" t="str">
        <f t="shared" si="361"/>
        <v/>
      </c>
      <c r="AA1991" s="1049" t="str">
        <f t="shared" si="362"/>
        <v/>
      </c>
      <c r="AB1991" s="1050" t="str">
        <f t="shared" si="363"/>
        <v/>
      </c>
      <c r="AD1991" s="1052" t="str">
        <f t="shared" si="364"/>
        <v/>
      </c>
      <c r="AE1991" s="1053" t="str">
        <f t="shared" si="365"/>
        <v/>
      </c>
    </row>
    <row r="1992" spans="5:31" ht="12.75" customHeight="1">
      <c r="E1992" s="1083" t="str">
        <f t="shared" si="357"/>
        <v/>
      </c>
      <c r="J1992" s="1117" t="str">
        <f>IF(D1992="","-",#REF!-D1992)</f>
        <v>-</v>
      </c>
      <c r="L1992" s="1041" t="str">
        <f t="shared" si="358"/>
        <v/>
      </c>
      <c r="W1992" s="1046" t="str">
        <f t="shared" si="359"/>
        <v/>
      </c>
      <c r="X1992" s="1047"/>
      <c r="Y1992" s="1146" t="str">
        <f t="shared" si="360"/>
        <v/>
      </c>
      <c r="Z1992" s="1049" t="str">
        <f t="shared" si="361"/>
        <v/>
      </c>
      <c r="AA1992" s="1049" t="str">
        <f t="shared" si="362"/>
        <v/>
      </c>
      <c r="AB1992" s="1050" t="str">
        <f t="shared" si="363"/>
        <v/>
      </c>
      <c r="AD1992" s="1052" t="str">
        <f t="shared" si="364"/>
        <v/>
      </c>
      <c r="AE1992" s="1053" t="str">
        <f t="shared" si="365"/>
        <v/>
      </c>
    </row>
    <row r="1993" spans="5:31" ht="12.75" customHeight="1">
      <c r="E1993" s="1083" t="str">
        <f t="shared" si="357"/>
        <v/>
      </c>
      <c r="J1993" s="1117" t="str">
        <f>IF(D1993="","-",#REF!-D1993)</f>
        <v>-</v>
      </c>
      <c r="L1993" s="1041" t="str">
        <f t="shared" si="358"/>
        <v/>
      </c>
      <c r="W1993" s="1046" t="str">
        <f t="shared" si="359"/>
        <v/>
      </c>
      <c r="X1993" s="1047"/>
      <c r="Y1993" s="1146" t="str">
        <f t="shared" si="360"/>
        <v/>
      </c>
      <c r="Z1993" s="1049" t="str">
        <f t="shared" si="361"/>
        <v/>
      </c>
      <c r="AA1993" s="1049" t="str">
        <f t="shared" si="362"/>
        <v/>
      </c>
      <c r="AB1993" s="1050" t="str">
        <f t="shared" si="363"/>
        <v/>
      </c>
      <c r="AD1993" s="1052" t="str">
        <f t="shared" si="364"/>
        <v/>
      </c>
      <c r="AE1993" s="1053" t="str">
        <f t="shared" si="365"/>
        <v/>
      </c>
    </row>
    <row r="1994" spans="5:31" ht="12.75" customHeight="1">
      <c r="E1994" s="1083" t="str">
        <f t="shared" si="357"/>
        <v/>
      </c>
      <c r="J1994" s="1117" t="str">
        <f>IF(D1994="","-",#REF!-D1994)</f>
        <v>-</v>
      </c>
      <c r="L1994" s="1041" t="str">
        <f t="shared" si="358"/>
        <v/>
      </c>
      <c r="W1994" s="1046" t="str">
        <f t="shared" si="359"/>
        <v/>
      </c>
      <c r="X1994" s="1047"/>
      <c r="Y1994" s="1146" t="str">
        <f t="shared" si="360"/>
        <v/>
      </c>
      <c r="Z1994" s="1049" t="str">
        <f t="shared" si="361"/>
        <v/>
      </c>
      <c r="AA1994" s="1049" t="str">
        <f t="shared" si="362"/>
        <v/>
      </c>
      <c r="AB1994" s="1050" t="str">
        <f t="shared" si="363"/>
        <v/>
      </c>
      <c r="AD1994" s="1052" t="str">
        <f t="shared" si="364"/>
        <v/>
      </c>
      <c r="AE1994" s="1053" t="str">
        <f t="shared" si="365"/>
        <v/>
      </c>
    </row>
    <row r="1995" spans="5:31" ht="12.75" customHeight="1">
      <c r="E1995" s="1083" t="str">
        <f t="shared" si="357"/>
        <v/>
      </c>
      <c r="J1995" s="1117" t="str">
        <f>IF(D1995="","-",#REF!-D1995)</f>
        <v>-</v>
      </c>
      <c r="L1995" s="1041" t="str">
        <f t="shared" si="358"/>
        <v/>
      </c>
      <c r="W1995" s="1046" t="str">
        <f t="shared" si="359"/>
        <v/>
      </c>
      <c r="X1995" s="1047"/>
      <c r="Y1995" s="1146" t="str">
        <f t="shared" si="360"/>
        <v/>
      </c>
      <c r="Z1995" s="1049" t="str">
        <f t="shared" si="361"/>
        <v/>
      </c>
      <c r="AA1995" s="1049" t="str">
        <f t="shared" si="362"/>
        <v/>
      </c>
      <c r="AB1995" s="1050" t="str">
        <f t="shared" si="363"/>
        <v/>
      </c>
      <c r="AD1995" s="1052" t="str">
        <f t="shared" si="364"/>
        <v/>
      </c>
      <c r="AE1995" s="1053" t="str">
        <f t="shared" si="365"/>
        <v/>
      </c>
    </row>
    <row r="1996" spans="5:31" ht="12.75" customHeight="1">
      <c r="E1996" s="1083" t="str">
        <f t="shared" si="357"/>
        <v/>
      </c>
      <c r="J1996" s="1117" t="str">
        <f>IF(D1996="","-",#REF!-D1996)</f>
        <v>-</v>
      </c>
      <c r="L1996" s="1041" t="str">
        <f t="shared" si="358"/>
        <v/>
      </c>
      <c r="W1996" s="1046" t="str">
        <f t="shared" si="359"/>
        <v/>
      </c>
      <c r="X1996" s="1047"/>
      <c r="Y1996" s="1146" t="str">
        <f t="shared" si="360"/>
        <v/>
      </c>
      <c r="Z1996" s="1049" t="str">
        <f t="shared" si="361"/>
        <v/>
      </c>
      <c r="AA1996" s="1049" t="str">
        <f t="shared" si="362"/>
        <v/>
      </c>
      <c r="AB1996" s="1050" t="str">
        <f t="shared" si="363"/>
        <v/>
      </c>
      <c r="AD1996" s="1052" t="str">
        <f t="shared" si="364"/>
        <v/>
      </c>
      <c r="AE1996" s="1053" t="str">
        <f t="shared" si="365"/>
        <v/>
      </c>
    </row>
    <row r="1997" spans="5:31" ht="12.75" customHeight="1">
      <c r="E1997" s="1083" t="str">
        <f t="shared" si="357"/>
        <v/>
      </c>
      <c r="J1997" s="1117" t="str">
        <f>IF(D1997="","-",#REF!-D1997)</f>
        <v>-</v>
      </c>
      <c r="L1997" s="1041" t="str">
        <f t="shared" si="358"/>
        <v/>
      </c>
      <c r="W1997" s="1046" t="str">
        <f t="shared" si="359"/>
        <v/>
      </c>
      <c r="X1997" s="1047"/>
      <c r="Y1997" s="1146" t="str">
        <f t="shared" si="360"/>
        <v/>
      </c>
      <c r="Z1997" s="1049" t="str">
        <f t="shared" si="361"/>
        <v/>
      </c>
      <c r="AA1997" s="1049" t="str">
        <f t="shared" si="362"/>
        <v/>
      </c>
      <c r="AB1997" s="1050" t="str">
        <f t="shared" si="363"/>
        <v/>
      </c>
      <c r="AD1997" s="1052" t="str">
        <f t="shared" si="364"/>
        <v/>
      </c>
      <c r="AE1997" s="1053" t="str">
        <f t="shared" si="365"/>
        <v/>
      </c>
    </row>
    <row r="1998" spans="5:31" ht="12.75" customHeight="1">
      <c r="E1998" s="1083" t="str">
        <f t="shared" si="357"/>
        <v/>
      </c>
      <c r="J1998" s="1117" t="str">
        <f>IF(D1998="","-",#REF!-D1998)</f>
        <v>-</v>
      </c>
      <c r="L1998" s="1041" t="str">
        <f t="shared" si="358"/>
        <v/>
      </c>
      <c r="W1998" s="1046" t="str">
        <f t="shared" si="359"/>
        <v/>
      </c>
      <c r="X1998" s="1047"/>
      <c r="Y1998" s="1146" t="str">
        <f t="shared" si="360"/>
        <v/>
      </c>
      <c r="Z1998" s="1049" t="str">
        <f t="shared" si="361"/>
        <v/>
      </c>
      <c r="AA1998" s="1049" t="str">
        <f t="shared" si="362"/>
        <v/>
      </c>
      <c r="AB1998" s="1050" t="str">
        <f t="shared" si="363"/>
        <v/>
      </c>
      <c r="AD1998" s="1052" t="str">
        <f t="shared" si="364"/>
        <v/>
      </c>
      <c r="AE1998" s="1053" t="str">
        <f t="shared" si="365"/>
        <v/>
      </c>
    </row>
    <row r="1999" spans="5:31" ht="12.75" customHeight="1">
      <c r="E1999" s="1083" t="str">
        <f t="shared" si="357"/>
        <v/>
      </c>
      <c r="J1999" s="1117" t="str">
        <f>IF(D1999="","-",#REF!-D1999)</f>
        <v>-</v>
      </c>
      <c r="L1999" s="1041" t="str">
        <f t="shared" si="358"/>
        <v/>
      </c>
      <c r="W1999" s="1046" t="str">
        <f t="shared" si="359"/>
        <v/>
      </c>
      <c r="X1999" s="1047"/>
      <c r="Y1999" s="1146" t="str">
        <f t="shared" si="360"/>
        <v/>
      </c>
      <c r="Z1999" s="1049" t="str">
        <f t="shared" si="361"/>
        <v/>
      </c>
      <c r="AA1999" s="1049" t="str">
        <f t="shared" si="362"/>
        <v/>
      </c>
      <c r="AB1999" s="1050" t="str">
        <f t="shared" si="363"/>
        <v/>
      </c>
      <c r="AD1999" s="1052" t="str">
        <f t="shared" si="364"/>
        <v/>
      </c>
      <c r="AE1999" s="1053" t="str">
        <f t="shared" si="365"/>
        <v/>
      </c>
    </row>
    <row r="2000" spans="5:31" ht="12.75" customHeight="1">
      <c r="E2000" s="1083" t="str">
        <f t="shared" si="357"/>
        <v/>
      </c>
      <c r="J2000" s="1117" t="str">
        <f>IF(D2000="","-",#REF!-D2000)</f>
        <v>-</v>
      </c>
      <c r="L2000" s="1041" t="str">
        <f t="shared" si="358"/>
        <v/>
      </c>
      <c r="W2000" s="1046" t="str">
        <f t="shared" si="359"/>
        <v/>
      </c>
      <c r="X2000" s="1047"/>
      <c r="Y2000" s="1146" t="str">
        <f t="shared" si="360"/>
        <v/>
      </c>
      <c r="Z2000" s="1049" t="str">
        <f t="shared" si="361"/>
        <v/>
      </c>
      <c r="AA2000" s="1049" t="str">
        <f t="shared" si="362"/>
        <v/>
      </c>
      <c r="AB2000" s="1050" t="str">
        <f t="shared" si="363"/>
        <v/>
      </c>
      <c r="AD2000" s="1052" t="str">
        <f t="shared" si="364"/>
        <v/>
      </c>
      <c r="AE2000" s="1053" t="str">
        <f t="shared" si="365"/>
        <v/>
      </c>
    </row>
    <row r="2001" spans="5:31" ht="12.75" customHeight="1">
      <c r="E2001" s="1083" t="str">
        <f t="shared" si="357"/>
        <v/>
      </c>
      <c r="J2001" s="1117" t="str">
        <f>IF(D2001="","-",#REF!-D2001)</f>
        <v>-</v>
      </c>
      <c r="L2001" s="1041" t="str">
        <f t="shared" si="358"/>
        <v/>
      </c>
      <c r="W2001" s="1046" t="str">
        <f t="shared" si="359"/>
        <v/>
      </c>
      <c r="X2001" s="1047"/>
      <c r="Y2001" s="1146" t="str">
        <f t="shared" si="360"/>
        <v/>
      </c>
      <c r="Z2001" s="1049" t="str">
        <f t="shared" si="361"/>
        <v/>
      </c>
      <c r="AA2001" s="1049" t="str">
        <f t="shared" si="362"/>
        <v/>
      </c>
      <c r="AB2001" s="1050" t="str">
        <f t="shared" si="363"/>
        <v/>
      </c>
      <c r="AD2001" s="1052" t="str">
        <f t="shared" si="364"/>
        <v/>
      </c>
      <c r="AE2001" s="1053" t="str">
        <f t="shared" si="365"/>
        <v/>
      </c>
    </row>
    <row r="2002" spans="5:31" ht="12.75" customHeight="1">
      <c r="E2002" s="1083" t="str">
        <f t="shared" si="357"/>
        <v/>
      </c>
      <c r="J2002" s="1117" t="str">
        <f>IF(D2002="","-",#REF!-D2002)</f>
        <v>-</v>
      </c>
      <c r="L2002" s="1041" t="str">
        <f t="shared" si="358"/>
        <v/>
      </c>
      <c r="W2002" s="1046" t="str">
        <f t="shared" si="359"/>
        <v/>
      </c>
      <c r="X2002" s="1047"/>
      <c r="Y2002" s="1146" t="str">
        <f t="shared" si="360"/>
        <v/>
      </c>
      <c r="Z2002" s="1049" t="str">
        <f t="shared" si="361"/>
        <v/>
      </c>
      <c r="AA2002" s="1049" t="str">
        <f t="shared" si="362"/>
        <v/>
      </c>
      <c r="AB2002" s="1050" t="str">
        <f t="shared" si="363"/>
        <v/>
      </c>
      <c r="AD2002" s="1052" t="str">
        <f t="shared" si="364"/>
        <v/>
      </c>
      <c r="AE2002" s="1053" t="str">
        <f t="shared" si="365"/>
        <v/>
      </c>
    </row>
    <row r="2003" spans="5:31" ht="12.75" customHeight="1">
      <c r="E2003" s="1083" t="str">
        <f t="shared" si="357"/>
        <v/>
      </c>
      <c r="J2003" s="1117" t="str">
        <f>IF(D2003="","-",#REF!-D2003)</f>
        <v>-</v>
      </c>
      <c r="L2003" s="1041" t="str">
        <f t="shared" si="358"/>
        <v/>
      </c>
      <c r="W2003" s="1046" t="str">
        <f t="shared" si="359"/>
        <v/>
      </c>
      <c r="X2003" s="1047"/>
      <c r="Y2003" s="1146" t="str">
        <f t="shared" si="360"/>
        <v/>
      </c>
      <c r="Z2003" s="1049" t="str">
        <f t="shared" si="361"/>
        <v/>
      </c>
      <c r="AA2003" s="1049" t="str">
        <f t="shared" si="362"/>
        <v/>
      </c>
      <c r="AB2003" s="1050" t="str">
        <f t="shared" si="363"/>
        <v/>
      </c>
      <c r="AD2003" s="1052" t="str">
        <f t="shared" si="364"/>
        <v/>
      </c>
      <c r="AE2003" s="1053" t="str">
        <f t="shared" si="365"/>
        <v/>
      </c>
    </row>
    <row r="2004" spans="5:31" ht="12.75" customHeight="1">
      <c r="E2004" s="1083" t="str">
        <f t="shared" si="357"/>
        <v/>
      </c>
      <c r="J2004" s="1117" t="str">
        <f>IF(D2004="","-",#REF!-D2004)</f>
        <v>-</v>
      </c>
      <c r="L2004" s="1041" t="str">
        <f t="shared" si="358"/>
        <v/>
      </c>
      <c r="W2004" s="1046" t="str">
        <f t="shared" si="359"/>
        <v/>
      </c>
      <c r="X2004" s="1047"/>
      <c r="Y2004" s="1146" t="str">
        <f t="shared" si="360"/>
        <v/>
      </c>
      <c r="Z2004" s="1049" t="str">
        <f t="shared" si="361"/>
        <v/>
      </c>
      <c r="AA2004" s="1049" t="str">
        <f t="shared" si="362"/>
        <v/>
      </c>
      <c r="AB2004" s="1050" t="str">
        <f t="shared" si="363"/>
        <v/>
      </c>
      <c r="AD2004" s="1052" t="str">
        <f t="shared" si="364"/>
        <v/>
      </c>
      <c r="AE2004" s="1053" t="str">
        <f t="shared" si="365"/>
        <v/>
      </c>
    </row>
    <row r="2005" spans="5:31" ht="12.75" customHeight="1">
      <c r="E2005" s="1083" t="str">
        <f t="shared" si="357"/>
        <v/>
      </c>
      <c r="J2005" s="1117" t="str">
        <f>IF(D2005="","-",#REF!-D2005)</f>
        <v>-</v>
      </c>
      <c r="L2005" s="1041" t="str">
        <f t="shared" si="358"/>
        <v/>
      </c>
      <c r="W2005" s="1046" t="str">
        <f t="shared" si="359"/>
        <v/>
      </c>
      <c r="X2005" s="1047"/>
      <c r="Y2005" s="1146" t="str">
        <f t="shared" si="360"/>
        <v/>
      </c>
      <c r="Z2005" s="1049" t="str">
        <f t="shared" si="361"/>
        <v/>
      </c>
      <c r="AA2005" s="1049" t="str">
        <f t="shared" si="362"/>
        <v/>
      </c>
      <c r="AB2005" s="1050" t="str">
        <f t="shared" si="363"/>
        <v/>
      </c>
      <c r="AD2005" s="1052" t="str">
        <f t="shared" si="364"/>
        <v/>
      </c>
      <c r="AE2005" s="1053" t="str">
        <f t="shared" si="365"/>
        <v/>
      </c>
    </row>
    <row r="2006" spans="5:31" ht="12.75" customHeight="1">
      <c r="E2006" s="1083" t="str">
        <f t="shared" si="357"/>
        <v/>
      </c>
      <c r="J2006" s="1117" t="str">
        <f>IF(D2006="","-",#REF!-D2006)</f>
        <v>-</v>
      </c>
      <c r="L2006" s="1041" t="str">
        <f t="shared" si="358"/>
        <v/>
      </c>
      <c r="W2006" s="1046" t="str">
        <f t="shared" si="359"/>
        <v/>
      </c>
      <c r="X2006" s="1047"/>
      <c r="Y2006" s="1146" t="str">
        <f t="shared" si="360"/>
        <v/>
      </c>
      <c r="Z2006" s="1049" t="str">
        <f t="shared" si="361"/>
        <v/>
      </c>
      <c r="AA2006" s="1049" t="str">
        <f t="shared" si="362"/>
        <v/>
      </c>
      <c r="AB2006" s="1050" t="str">
        <f t="shared" si="363"/>
        <v/>
      </c>
      <c r="AD2006" s="1052" t="str">
        <f t="shared" si="364"/>
        <v/>
      </c>
      <c r="AE2006" s="1053" t="str">
        <f t="shared" si="365"/>
        <v/>
      </c>
    </row>
    <row r="2007" spans="5:31" ht="12.75" customHeight="1">
      <c r="E2007" s="1083" t="str">
        <f t="shared" si="357"/>
        <v/>
      </c>
      <c r="J2007" s="1117" t="str">
        <f>IF(D2007="","-",#REF!-D2007)</f>
        <v>-</v>
      </c>
      <c r="L2007" s="1041" t="str">
        <f t="shared" si="358"/>
        <v/>
      </c>
      <c r="W2007" s="1046" t="str">
        <f t="shared" si="359"/>
        <v/>
      </c>
      <c r="X2007" s="1047"/>
      <c r="Y2007" s="1146" t="str">
        <f t="shared" si="360"/>
        <v/>
      </c>
      <c r="Z2007" s="1049" t="str">
        <f t="shared" si="361"/>
        <v/>
      </c>
      <c r="AA2007" s="1049" t="str">
        <f t="shared" si="362"/>
        <v/>
      </c>
      <c r="AB2007" s="1050" t="str">
        <f t="shared" si="363"/>
        <v/>
      </c>
      <c r="AD2007" s="1052" t="str">
        <f t="shared" si="364"/>
        <v/>
      </c>
      <c r="AE2007" s="1053" t="str">
        <f t="shared" si="365"/>
        <v/>
      </c>
    </row>
    <row r="2008" spans="5:31" ht="12.75" customHeight="1">
      <c r="E2008" s="1083" t="str">
        <f t="shared" si="357"/>
        <v/>
      </c>
      <c r="J2008" s="1117" t="str">
        <f>IF(D2008="","-",#REF!-D2008)</f>
        <v>-</v>
      </c>
      <c r="L2008" s="1041" t="str">
        <f t="shared" si="358"/>
        <v/>
      </c>
      <c r="W2008" s="1046" t="str">
        <f t="shared" si="359"/>
        <v/>
      </c>
      <c r="X2008" s="1047"/>
      <c r="Y2008" s="1146" t="str">
        <f t="shared" si="360"/>
        <v/>
      </c>
      <c r="Z2008" s="1049" t="str">
        <f t="shared" si="361"/>
        <v/>
      </c>
      <c r="AA2008" s="1049" t="str">
        <f t="shared" si="362"/>
        <v/>
      </c>
      <c r="AB2008" s="1050" t="str">
        <f t="shared" si="363"/>
        <v/>
      </c>
      <c r="AD2008" s="1052" t="str">
        <f t="shared" si="364"/>
        <v/>
      </c>
      <c r="AE2008" s="1053" t="str">
        <f t="shared" si="365"/>
        <v/>
      </c>
    </row>
    <row r="2009" spans="5:31" ht="12.75" customHeight="1">
      <c r="E2009" s="1083" t="str">
        <f t="shared" si="357"/>
        <v/>
      </c>
      <c r="J2009" s="1117" t="str">
        <f>IF(D2009="","-",#REF!-D2009)</f>
        <v>-</v>
      </c>
      <c r="L2009" s="1041" t="str">
        <f t="shared" si="358"/>
        <v/>
      </c>
      <c r="W2009" s="1046" t="str">
        <f t="shared" si="359"/>
        <v/>
      </c>
      <c r="X2009" s="1047"/>
      <c r="Y2009" s="1146" t="str">
        <f t="shared" si="360"/>
        <v/>
      </c>
      <c r="Z2009" s="1049" t="str">
        <f t="shared" si="361"/>
        <v/>
      </c>
      <c r="AA2009" s="1049" t="str">
        <f t="shared" si="362"/>
        <v/>
      </c>
      <c r="AB2009" s="1050" t="str">
        <f t="shared" si="363"/>
        <v/>
      </c>
      <c r="AD2009" s="1052" t="str">
        <f t="shared" si="364"/>
        <v/>
      </c>
      <c r="AE2009" s="1053" t="str">
        <f t="shared" si="365"/>
        <v/>
      </c>
    </row>
    <row r="2010" spans="5:31" ht="12.75" customHeight="1">
      <c r="E2010" s="1083" t="str">
        <f t="shared" si="357"/>
        <v/>
      </c>
      <c r="J2010" s="1117" t="str">
        <f>IF(D2010="","-",#REF!-D2010)</f>
        <v>-</v>
      </c>
      <c r="L2010" s="1041" t="str">
        <f t="shared" si="358"/>
        <v/>
      </c>
      <c r="W2010" s="1046" t="str">
        <f t="shared" si="359"/>
        <v/>
      </c>
      <c r="X2010" s="1047"/>
      <c r="Y2010" s="1146" t="str">
        <f t="shared" si="360"/>
        <v/>
      </c>
      <c r="Z2010" s="1049" t="str">
        <f t="shared" si="361"/>
        <v/>
      </c>
      <c r="AA2010" s="1049" t="str">
        <f t="shared" si="362"/>
        <v/>
      </c>
      <c r="AB2010" s="1050" t="str">
        <f t="shared" si="363"/>
        <v/>
      </c>
      <c r="AD2010" s="1052" t="str">
        <f t="shared" si="364"/>
        <v/>
      </c>
      <c r="AE2010" s="1053" t="str">
        <f t="shared" si="365"/>
        <v/>
      </c>
    </row>
    <row r="2011" spans="5:31" ht="12.75" customHeight="1">
      <c r="E2011" s="1083" t="str">
        <f t="shared" si="357"/>
        <v/>
      </c>
      <c r="J2011" s="1117" t="str">
        <f>IF(D2011="","-",#REF!-D2011)</f>
        <v>-</v>
      </c>
      <c r="L2011" s="1041" t="str">
        <f t="shared" si="358"/>
        <v/>
      </c>
      <c r="W2011" s="1046" t="str">
        <f t="shared" si="359"/>
        <v/>
      </c>
      <c r="X2011" s="1047"/>
      <c r="Y2011" s="1146" t="str">
        <f t="shared" si="360"/>
        <v/>
      </c>
      <c r="Z2011" s="1049" t="str">
        <f t="shared" si="361"/>
        <v/>
      </c>
      <c r="AA2011" s="1049" t="str">
        <f t="shared" si="362"/>
        <v/>
      </c>
      <c r="AB2011" s="1050" t="str">
        <f t="shared" si="363"/>
        <v/>
      </c>
      <c r="AD2011" s="1052" t="str">
        <f t="shared" si="364"/>
        <v/>
      </c>
      <c r="AE2011" s="1053" t="str">
        <f t="shared" si="365"/>
        <v/>
      </c>
    </row>
    <row r="2012" spans="5:31" ht="12.75" customHeight="1">
      <c r="E2012" s="1083" t="str">
        <f t="shared" si="357"/>
        <v/>
      </c>
      <c r="J2012" s="1117" t="str">
        <f>IF(D2012="","-",#REF!-D2012)</f>
        <v>-</v>
      </c>
      <c r="L2012" s="1041" t="str">
        <f t="shared" si="358"/>
        <v/>
      </c>
      <c r="W2012" s="1046" t="str">
        <f t="shared" si="359"/>
        <v/>
      </c>
      <c r="X2012" s="1047"/>
      <c r="Y2012" s="1146" t="str">
        <f t="shared" si="360"/>
        <v/>
      </c>
      <c r="Z2012" s="1049" t="str">
        <f t="shared" si="361"/>
        <v/>
      </c>
      <c r="AA2012" s="1049" t="str">
        <f t="shared" si="362"/>
        <v/>
      </c>
      <c r="AB2012" s="1050" t="str">
        <f t="shared" si="363"/>
        <v/>
      </c>
      <c r="AD2012" s="1052" t="str">
        <f t="shared" si="364"/>
        <v/>
      </c>
      <c r="AE2012" s="1053" t="str">
        <f t="shared" si="365"/>
        <v/>
      </c>
    </row>
    <row r="2013" spans="5:31" ht="12.75" customHeight="1">
      <c r="E2013" s="1083" t="str">
        <f t="shared" si="357"/>
        <v/>
      </c>
      <c r="J2013" s="1117" t="str">
        <f>IF(D2013="","-",#REF!-D2013)</f>
        <v>-</v>
      </c>
      <c r="L2013" s="1041" t="str">
        <f t="shared" si="358"/>
        <v/>
      </c>
      <c r="W2013" s="1046" t="str">
        <f t="shared" si="359"/>
        <v/>
      </c>
      <c r="X2013" s="1047"/>
      <c r="Y2013" s="1146" t="str">
        <f t="shared" si="360"/>
        <v/>
      </c>
      <c r="Z2013" s="1049" t="str">
        <f t="shared" si="361"/>
        <v/>
      </c>
      <c r="AA2013" s="1049" t="str">
        <f t="shared" si="362"/>
        <v/>
      </c>
      <c r="AB2013" s="1050" t="str">
        <f t="shared" si="363"/>
        <v/>
      </c>
      <c r="AD2013" s="1052" t="str">
        <f t="shared" si="364"/>
        <v/>
      </c>
      <c r="AE2013" s="1053" t="str">
        <f t="shared" si="365"/>
        <v/>
      </c>
    </row>
    <row r="2014" spans="5:31" ht="12.75" customHeight="1">
      <c r="E2014" s="1083" t="str">
        <f t="shared" si="357"/>
        <v/>
      </c>
      <c r="J2014" s="1117" t="str">
        <f>IF(D2014="","-",#REF!-D2014)</f>
        <v>-</v>
      </c>
      <c r="L2014" s="1041" t="str">
        <f t="shared" si="358"/>
        <v/>
      </c>
      <c r="W2014" s="1046" t="str">
        <f t="shared" si="359"/>
        <v/>
      </c>
      <c r="X2014" s="1047"/>
      <c r="Y2014" s="1146" t="str">
        <f t="shared" si="360"/>
        <v/>
      </c>
      <c r="Z2014" s="1049" t="str">
        <f t="shared" si="361"/>
        <v/>
      </c>
      <c r="AA2014" s="1049" t="str">
        <f t="shared" si="362"/>
        <v/>
      </c>
      <c r="AB2014" s="1050" t="str">
        <f t="shared" si="363"/>
        <v/>
      </c>
      <c r="AD2014" s="1052" t="str">
        <f t="shared" si="364"/>
        <v/>
      </c>
      <c r="AE2014" s="1053" t="str">
        <f t="shared" si="365"/>
        <v/>
      </c>
    </row>
    <row r="2015" spans="5:31" ht="12.75" customHeight="1">
      <c r="E2015" s="1083" t="str">
        <f t="shared" si="357"/>
        <v/>
      </c>
      <c r="J2015" s="1117" t="str">
        <f>IF(D2015="","-",#REF!-D2015)</f>
        <v>-</v>
      </c>
      <c r="L2015" s="1041" t="str">
        <f t="shared" si="358"/>
        <v/>
      </c>
      <c r="W2015" s="1046" t="str">
        <f t="shared" si="359"/>
        <v/>
      </c>
      <c r="X2015" s="1047"/>
      <c r="Y2015" s="1146" t="str">
        <f t="shared" si="360"/>
        <v/>
      </c>
      <c r="Z2015" s="1049" t="str">
        <f t="shared" si="361"/>
        <v/>
      </c>
      <c r="AA2015" s="1049" t="str">
        <f t="shared" si="362"/>
        <v/>
      </c>
      <c r="AB2015" s="1050" t="str">
        <f t="shared" si="363"/>
        <v/>
      </c>
      <c r="AD2015" s="1052" t="str">
        <f t="shared" si="364"/>
        <v/>
      </c>
      <c r="AE2015" s="1053" t="str">
        <f t="shared" si="365"/>
        <v/>
      </c>
    </row>
    <row r="2016" spans="5:31" ht="12.75" customHeight="1">
      <c r="E2016" s="1083" t="str">
        <f t="shared" si="357"/>
        <v/>
      </c>
      <c r="J2016" s="1117" t="str">
        <f>IF(D2016="","-",#REF!-D2016)</f>
        <v>-</v>
      </c>
      <c r="L2016" s="1041" t="str">
        <f t="shared" si="358"/>
        <v/>
      </c>
      <c r="W2016" s="1046" t="str">
        <f t="shared" si="359"/>
        <v/>
      </c>
      <c r="X2016" s="1047"/>
      <c r="Y2016" s="1146" t="str">
        <f t="shared" si="360"/>
        <v/>
      </c>
      <c r="Z2016" s="1049" t="str">
        <f t="shared" si="361"/>
        <v/>
      </c>
      <c r="AA2016" s="1049" t="str">
        <f t="shared" si="362"/>
        <v/>
      </c>
      <c r="AB2016" s="1050" t="str">
        <f t="shared" si="363"/>
        <v/>
      </c>
      <c r="AD2016" s="1052" t="str">
        <f t="shared" si="364"/>
        <v/>
      </c>
      <c r="AE2016" s="1053" t="str">
        <f t="shared" si="365"/>
        <v/>
      </c>
    </row>
    <row r="2017" spans="5:31" ht="12.75" customHeight="1">
      <c r="E2017" s="1083" t="str">
        <f t="shared" si="357"/>
        <v/>
      </c>
      <c r="J2017" s="1117" t="str">
        <f>IF(D2017="","-",#REF!-D2017)</f>
        <v>-</v>
      </c>
      <c r="L2017" s="1041" t="str">
        <f t="shared" si="358"/>
        <v/>
      </c>
      <c r="W2017" s="1046" t="str">
        <f t="shared" si="359"/>
        <v/>
      </c>
      <c r="X2017" s="1047"/>
      <c r="Y2017" s="1146" t="str">
        <f t="shared" si="360"/>
        <v/>
      </c>
      <c r="Z2017" s="1049" t="str">
        <f t="shared" si="361"/>
        <v/>
      </c>
      <c r="AA2017" s="1049" t="str">
        <f t="shared" si="362"/>
        <v/>
      </c>
      <c r="AB2017" s="1050" t="str">
        <f t="shared" si="363"/>
        <v/>
      </c>
      <c r="AD2017" s="1052" t="str">
        <f t="shared" si="364"/>
        <v/>
      </c>
      <c r="AE2017" s="1053" t="str">
        <f t="shared" si="365"/>
        <v/>
      </c>
    </row>
    <row r="2018" spans="5:31" ht="12.75" customHeight="1">
      <c r="E2018" s="1083" t="str">
        <f t="shared" si="357"/>
        <v/>
      </c>
      <c r="J2018" s="1117" t="str">
        <f>IF(D2018="","-",#REF!-D2018)</f>
        <v>-</v>
      </c>
      <c r="L2018" s="1041" t="str">
        <f t="shared" si="358"/>
        <v/>
      </c>
      <c r="W2018" s="1046" t="str">
        <f t="shared" si="359"/>
        <v/>
      </c>
      <c r="X2018" s="1047"/>
      <c r="Y2018" s="1146" t="str">
        <f t="shared" si="360"/>
        <v/>
      </c>
      <c r="Z2018" s="1049" t="str">
        <f t="shared" si="361"/>
        <v/>
      </c>
      <c r="AA2018" s="1049" t="str">
        <f t="shared" si="362"/>
        <v/>
      </c>
      <c r="AB2018" s="1050" t="str">
        <f t="shared" si="363"/>
        <v/>
      </c>
      <c r="AD2018" s="1052" t="str">
        <f t="shared" si="364"/>
        <v/>
      </c>
      <c r="AE2018" s="1053" t="str">
        <f t="shared" si="365"/>
        <v/>
      </c>
    </row>
    <row r="2019" spans="5:31" ht="12.75" customHeight="1">
      <c r="E2019" s="1083" t="str">
        <f t="shared" si="357"/>
        <v/>
      </c>
      <c r="J2019" s="1117" t="str">
        <f>IF(D2019="","-",#REF!-D2019)</f>
        <v>-</v>
      </c>
      <c r="L2019" s="1041" t="str">
        <f t="shared" si="358"/>
        <v/>
      </c>
      <c r="W2019" s="1046" t="str">
        <f t="shared" si="359"/>
        <v/>
      </c>
      <c r="X2019" s="1047"/>
      <c r="Y2019" s="1146" t="str">
        <f t="shared" si="360"/>
        <v/>
      </c>
      <c r="Z2019" s="1049" t="str">
        <f t="shared" si="361"/>
        <v/>
      </c>
      <c r="AA2019" s="1049" t="str">
        <f t="shared" si="362"/>
        <v/>
      </c>
      <c r="AB2019" s="1050" t="str">
        <f t="shared" si="363"/>
        <v/>
      </c>
      <c r="AD2019" s="1052" t="str">
        <f t="shared" si="364"/>
        <v/>
      </c>
      <c r="AE2019" s="1053" t="str">
        <f t="shared" si="365"/>
        <v/>
      </c>
    </row>
    <row r="2020" spans="5:31" ht="12.75" customHeight="1">
      <c r="E2020" s="1083" t="str">
        <f t="shared" si="357"/>
        <v/>
      </c>
      <c r="J2020" s="1117" t="str">
        <f>IF(D2020="","-",#REF!-D2020)</f>
        <v>-</v>
      </c>
      <c r="L2020" s="1041" t="str">
        <f t="shared" si="358"/>
        <v/>
      </c>
      <c r="W2020" s="1046" t="str">
        <f t="shared" si="359"/>
        <v/>
      </c>
      <c r="X2020" s="1047"/>
      <c r="Y2020" s="1146" t="str">
        <f t="shared" si="360"/>
        <v/>
      </c>
      <c r="Z2020" s="1049" t="str">
        <f t="shared" si="361"/>
        <v/>
      </c>
      <c r="AA2020" s="1049" t="str">
        <f t="shared" si="362"/>
        <v/>
      </c>
      <c r="AB2020" s="1050" t="str">
        <f t="shared" si="363"/>
        <v/>
      </c>
      <c r="AD2020" s="1052" t="str">
        <f t="shared" si="364"/>
        <v/>
      </c>
      <c r="AE2020" s="1053" t="str">
        <f t="shared" si="365"/>
        <v/>
      </c>
    </row>
    <row r="2021" spans="5:31" ht="12.75" customHeight="1">
      <c r="E2021" s="1083" t="str">
        <f t="shared" ref="E2021:E2084" si="366">IF(D2021="","",IF(F2021="paid",0,I2021-J2021))</f>
        <v/>
      </c>
      <c r="J2021" s="1117" t="str">
        <f>IF(D2021="","-",#REF!-D2021)</f>
        <v>-</v>
      </c>
      <c r="L2021" s="1041" t="str">
        <f t="shared" si="358"/>
        <v/>
      </c>
      <c r="W2021" s="1046" t="str">
        <f t="shared" si="359"/>
        <v/>
      </c>
      <c r="X2021" s="1047"/>
      <c r="Y2021" s="1146" t="str">
        <f t="shared" si="360"/>
        <v/>
      </c>
      <c r="Z2021" s="1049" t="str">
        <f t="shared" si="361"/>
        <v/>
      </c>
      <c r="AA2021" s="1049" t="str">
        <f t="shared" si="362"/>
        <v/>
      </c>
      <c r="AB2021" s="1050" t="str">
        <f t="shared" si="363"/>
        <v/>
      </c>
      <c r="AD2021" s="1052" t="str">
        <f t="shared" si="364"/>
        <v/>
      </c>
      <c r="AE2021" s="1053" t="str">
        <f t="shared" si="365"/>
        <v/>
      </c>
    </row>
    <row r="2022" spans="5:31" ht="12.75" customHeight="1">
      <c r="E2022" s="1083" t="str">
        <f t="shared" si="366"/>
        <v/>
      </c>
      <c r="J2022" s="1117" t="str">
        <f>IF(D2022="","-",#REF!-D2022)</f>
        <v>-</v>
      </c>
      <c r="L2022" s="1041" t="str">
        <f t="shared" si="358"/>
        <v/>
      </c>
      <c r="W2022" s="1046" t="str">
        <f t="shared" si="359"/>
        <v/>
      </c>
      <c r="X2022" s="1047"/>
      <c r="Y2022" s="1146" t="str">
        <f t="shared" si="360"/>
        <v/>
      </c>
      <c r="Z2022" s="1049" t="str">
        <f t="shared" si="361"/>
        <v/>
      </c>
      <c r="AA2022" s="1049" t="str">
        <f t="shared" si="362"/>
        <v/>
      </c>
      <c r="AB2022" s="1050" t="str">
        <f t="shared" si="363"/>
        <v/>
      </c>
      <c r="AD2022" s="1052" t="str">
        <f t="shared" si="364"/>
        <v/>
      </c>
      <c r="AE2022" s="1053" t="str">
        <f t="shared" si="365"/>
        <v/>
      </c>
    </row>
    <row r="2023" spans="5:31" ht="12.75" customHeight="1">
      <c r="E2023" s="1083" t="str">
        <f t="shared" si="366"/>
        <v/>
      </c>
      <c r="J2023" s="1117" t="str">
        <f>IF(D2023="","-",#REF!-D2023)</f>
        <v>-</v>
      </c>
      <c r="L2023" s="1041" t="str">
        <f t="shared" si="358"/>
        <v/>
      </c>
      <c r="W2023" s="1046" t="str">
        <f t="shared" si="359"/>
        <v/>
      </c>
      <c r="X2023" s="1047"/>
      <c r="Y2023" s="1146" t="str">
        <f t="shared" si="360"/>
        <v/>
      </c>
      <c r="Z2023" s="1049" t="str">
        <f t="shared" si="361"/>
        <v/>
      </c>
      <c r="AA2023" s="1049" t="str">
        <f t="shared" si="362"/>
        <v/>
      </c>
      <c r="AB2023" s="1050" t="str">
        <f t="shared" si="363"/>
        <v/>
      </c>
      <c r="AD2023" s="1052" t="str">
        <f t="shared" si="364"/>
        <v/>
      </c>
      <c r="AE2023" s="1053" t="str">
        <f t="shared" si="365"/>
        <v/>
      </c>
    </row>
    <row r="2024" spans="5:31" ht="12.75" customHeight="1">
      <c r="E2024" s="1083" t="str">
        <f t="shared" si="366"/>
        <v/>
      </c>
      <c r="J2024" s="1117" t="str">
        <f>IF(D2024="","-",#REF!-D2024)</f>
        <v>-</v>
      </c>
      <c r="L2024" s="1041" t="str">
        <f t="shared" si="358"/>
        <v/>
      </c>
      <c r="W2024" s="1046" t="str">
        <f t="shared" si="359"/>
        <v/>
      </c>
      <c r="X2024" s="1047"/>
      <c r="Y2024" s="1146" t="str">
        <f t="shared" si="360"/>
        <v/>
      </c>
      <c r="Z2024" s="1049" t="str">
        <f t="shared" si="361"/>
        <v/>
      </c>
      <c r="AA2024" s="1049" t="str">
        <f t="shared" si="362"/>
        <v/>
      </c>
      <c r="AB2024" s="1050" t="str">
        <f t="shared" si="363"/>
        <v/>
      </c>
      <c r="AD2024" s="1052" t="str">
        <f t="shared" si="364"/>
        <v/>
      </c>
      <c r="AE2024" s="1053" t="str">
        <f t="shared" si="365"/>
        <v/>
      </c>
    </row>
    <row r="2025" spans="5:31" ht="12.75" customHeight="1">
      <c r="E2025" s="1083" t="str">
        <f t="shared" si="366"/>
        <v/>
      </c>
      <c r="J2025" s="1117" t="str">
        <f>IF(D2025="","-",#REF!-D2025)</f>
        <v>-</v>
      </c>
      <c r="L2025" s="1041" t="str">
        <f t="shared" si="358"/>
        <v/>
      </c>
      <c r="W2025" s="1046" t="str">
        <f t="shared" si="359"/>
        <v/>
      </c>
      <c r="X2025" s="1047"/>
      <c r="Y2025" s="1146" t="str">
        <f t="shared" si="360"/>
        <v/>
      </c>
      <c r="Z2025" s="1049" t="str">
        <f t="shared" si="361"/>
        <v/>
      </c>
      <c r="AA2025" s="1049" t="str">
        <f t="shared" si="362"/>
        <v/>
      </c>
      <c r="AB2025" s="1050" t="str">
        <f t="shared" si="363"/>
        <v/>
      </c>
      <c r="AD2025" s="1052" t="str">
        <f t="shared" si="364"/>
        <v/>
      </c>
      <c r="AE2025" s="1053" t="str">
        <f t="shared" si="365"/>
        <v/>
      </c>
    </row>
    <row r="2026" spans="5:31" ht="12.75" customHeight="1">
      <c r="E2026" s="1083" t="str">
        <f t="shared" si="366"/>
        <v/>
      </c>
      <c r="J2026" s="1117" t="str">
        <f>IF(D2026="","-",#REF!-D2026)</f>
        <v>-</v>
      </c>
      <c r="L2026" s="1041" t="str">
        <f t="shared" si="358"/>
        <v/>
      </c>
      <c r="W2026" s="1046" t="str">
        <f t="shared" si="359"/>
        <v/>
      </c>
      <c r="X2026" s="1047"/>
      <c r="Y2026" s="1146" t="str">
        <f t="shared" si="360"/>
        <v/>
      </c>
      <c r="Z2026" s="1049" t="str">
        <f t="shared" si="361"/>
        <v/>
      </c>
      <c r="AA2026" s="1049" t="str">
        <f t="shared" si="362"/>
        <v/>
      </c>
      <c r="AB2026" s="1050" t="str">
        <f t="shared" si="363"/>
        <v/>
      </c>
      <c r="AD2026" s="1052" t="str">
        <f t="shared" si="364"/>
        <v/>
      </c>
      <c r="AE2026" s="1053" t="str">
        <f t="shared" si="365"/>
        <v/>
      </c>
    </row>
    <row r="2027" spans="5:31" ht="12.75" customHeight="1">
      <c r="E2027" s="1083" t="str">
        <f t="shared" si="366"/>
        <v/>
      </c>
      <c r="J2027" s="1117" t="str">
        <f>IF(D2027="","-",#REF!-D2027)</f>
        <v>-</v>
      </c>
      <c r="L2027" s="1041" t="str">
        <f t="shared" si="358"/>
        <v/>
      </c>
      <c r="W2027" s="1046" t="str">
        <f t="shared" si="359"/>
        <v/>
      </c>
      <c r="X2027" s="1047"/>
      <c r="Y2027" s="1146" t="str">
        <f t="shared" si="360"/>
        <v/>
      </c>
      <c r="Z2027" s="1049" t="str">
        <f t="shared" si="361"/>
        <v/>
      </c>
      <c r="AA2027" s="1049" t="str">
        <f t="shared" si="362"/>
        <v/>
      </c>
      <c r="AB2027" s="1050" t="str">
        <f t="shared" si="363"/>
        <v/>
      </c>
      <c r="AD2027" s="1052" t="str">
        <f t="shared" si="364"/>
        <v/>
      </c>
      <c r="AE2027" s="1053" t="str">
        <f t="shared" si="365"/>
        <v/>
      </c>
    </row>
    <row r="2028" spans="5:31" ht="12.75" customHeight="1">
      <c r="E2028" s="1083" t="str">
        <f t="shared" si="366"/>
        <v/>
      </c>
      <c r="J2028" s="1117" t="str">
        <f>IF(D2028="","-",#REF!-D2028)</f>
        <v>-</v>
      </c>
      <c r="L2028" s="1041" t="str">
        <f t="shared" si="358"/>
        <v/>
      </c>
      <c r="W2028" s="1046" t="str">
        <f t="shared" si="359"/>
        <v/>
      </c>
      <c r="X2028" s="1047"/>
      <c r="Y2028" s="1146" t="str">
        <f t="shared" si="360"/>
        <v/>
      </c>
      <c r="Z2028" s="1049" t="str">
        <f t="shared" si="361"/>
        <v/>
      </c>
      <c r="AA2028" s="1049" t="str">
        <f t="shared" si="362"/>
        <v/>
      </c>
      <c r="AB2028" s="1050" t="str">
        <f t="shared" si="363"/>
        <v/>
      </c>
      <c r="AD2028" s="1052" t="str">
        <f t="shared" si="364"/>
        <v/>
      </c>
      <c r="AE2028" s="1053" t="str">
        <f t="shared" si="365"/>
        <v/>
      </c>
    </row>
    <row r="2029" spans="5:31" ht="12.75" customHeight="1">
      <c r="E2029" s="1083" t="str">
        <f t="shared" si="366"/>
        <v/>
      </c>
      <c r="J2029" s="1117" t="str">
        <f>IF(D2029="","-",#REF!-D2029)</f>
        <v>-</v>
      </c>
      <c r="L2029" s="1041" t="str">
        <f t="shared" si="358"/>
        <v/>
      </c>
      <c r="W2029" s="1046" t="str">
        <f t="shared" si="359"/>
        <v/>
      </c>
      <c r="X2029" s="1047"/>
      <c r="Y2029" s="1146" t="str">
        <f t="shared" si="360"/>
        <v/>
      </c>
      <c r="Z2029" s="1049" t="str">
        <f t="shared" si="361"/>
        <v/>
      </c>
      <c r="AA2029" s="1049" t="str">
        <f t="shared" si="362"/>
        <v/>
      </c>
      <c r="AB2029" s="1050" t="str">
        <f t="shared" si="363"/>
        <v/>
      </c>
      <c r="AD2029" s="1052" t="str">
        <f t="shared" si="364"/>
        <v/>
      </c>
      <c r="AE2029" s="1053" t="str">
        <f t="shared" si="365"/>
        <v/>
      </c>
    </row>
    <row r="2030" spans="5:31" ht="12.75" customHeight="1">
      <c r="E2030" s="1083" t="str">
        <f t="shared" si="366"/>
        <v/>
      </c>
      <c r="J2030" s="1117" t="str">
        <f>IF(D2030="","-",#REF!-D2030)</f>
        <v>-</v>
      </c>
      <c r="L2030" s="1041" t="str">
        <f t="shared" si="358"/>
        <v/>
      </c>
      <c r="W2030" s="1046" t="str">
        <f t="shared" si="359"/>
        <v/>
      </c>
      <c r="X2030" s="1047"/>
      <c r="Y2030" s="1146" t="str">
        <f t="shared" si="360"/>
        <v/>
      </c>
      <c r="Z2030" s="1049" t="str">
        <f t="shared" si="361"/>
        <v/>
      </c>
      <c r="AA2030" s="1049" t="str">
        <f t="shared" si="362"/>
        <v/>
      </c>
      <c r="AB2030" s="1050" t="str">
        <f t="shared" si="363"/>
        <v/>
      </c>
      <c r="AD2030" s="1052" t="str">
        <f t="shared" si="364"/>
        <v/>
      </c>
      <c r="AE2030" s="1053" t="str">
        <f t="shared" si="365"/>
        <v/>
      </c>
    </row>
    <row r="2031" spans="5:31" ht="12.75" customHeight="1">
      <c r="E2031" s="1083" t="str">
        <f t="shared" si="366"/>
        <v/>
      </c>
      <c r="J2031" s="1117" t="str">
        <f>IF(D2031="","-",#REF!-D2031)</f>
        <v>-</v>
      </c>
      <c r="L2031" s="1041" t="str">
        <f t="shared" si="358"/>
        <v/>
      </c>
      <c r="W2031" s="1046" t="str">
        <f t="shared" si="359"/>
        <v/>
      </c>
      <c r="X2031" s="1047"/>
      <c r="Y2031" s="1146" t="str">
        <f t="shared" si="360"/>
        <v/>
      </c>
      <c r="Z2031" s="1049" t="str">
        <f t="shared" si="361"/>
        <v/>
      </c>
      <c r="AA2031" s="1049" t="str">
        <f t="shared" si="362"/>
        <v/>
      </c>
      <c r="AB2031" s="1050" t="str">
        <f t="shared" si="363"/>
        <v/>
      </c>
      <c r="AD2031" s="1052" t="str">
        <f t="shared" si="364"/>
        <v/>
      </c>
      <c r="AE2031" s="1053" t="str">
        <f t="shared" si="365"/>
        <v/>
      </c>
    </row>
    <row r="2032" spans="5:31" ht="12.75" customHeight="1">
      <c r="E2032" s="1083" t="str">
        <f t="shared" si="366"/>
        <v/>
      </c>
      <c r="J2032" s="1117" t="str">
        <f>IF(D2032="","-",#REF!-D2032)</f>
        <v>-</v>
      </c>
      <c r="L2032" s="1041" t="str">
        <f t="shared" si="358"/>
        <v/>
      </c>
      <c r="W2032" s="1046" t="str">
        <f t="shared" si="359"/>
        <v/>
      </c>
      <c r="X2032" s="1047"/>
      <c r="Y2032" s="1146" t="str">
        <f t="shared" si="360"/>
        <v/>
      </c>
      <c r="Z2032" s="1049" t="str">
        <f t="shared" si="361"/>
        <v/>
      </c>
      <c r="AA2032" s="1049" t="str">
        <f t="shared" si="362"/>
        <v/>
      </c>
      <c r="AB2032" s="1050" t="str">
        <f t="shared" si="363"/>
        <v/>
      </c>
      <c r="AD2032" s="1052" t="str">
        <f t="shared" si="364"/>
        <v/>
      </c>
      <c r="AE2032" s="1053" t="str">
        <f t="shared" si="365"/>
        <v/>
      </c>
    </row>
    <row r="2033" spans="5:31" ht="12.75" customHeight="1">
      <c r="E2033" s="1083" t="str">
        <f t="shared" si="366"/>
        <v/>
      </c>
      <c r="J2033" s="1117" t="str">
        <f>IF(D2033="","-",#REF!-D2033)</f>
        <v>-</v>
      </c>
      <c r="L2033" s="1041" t="str">
        <f t="shared" si="358"/>
        <v/>
      </c>
      <c r="W2033" s="1046" t="str">
        <f t="shared" si="359"/>
        <v/>
      </c>
      <c r="X2033" s="1047"/>
      <c r="Y2033" s="1146" t="str">
        <f t="shared" si="360"/>
        <v/>
      </c>
      <c r="Z2033" s="1049" t="str">
        <f t="shared" si="361"/>
        <v/>
      </c>
      <c r="AA2033" s="1049" t="str">
        <f t="shared" si="362"/>
        <v/>
      </c>
      <c r="AB2033" s="1050" t="str">
        <f t="shared" si="363"/>
        <v/>
      </c>
      <c r="AD2033" s="1052" t="str">
        <f t="shared" si="364"/>
        <v/>
      </c>
      <c r="AE2033" s="1053" t="str">
        <f t="shared" si="365"/>
        <v/>
      </c>
    </row>
    <row r="2034" spans="5:31" ht="12.75" customHeight="1">
      <c r="E2034" s="1083" t="str">
        <f t="shared" si="366"/>
        <v/>
      </c>
      <c r="J2034" s="1117" t="str">
        <f>IF(D2034="","-",#REF!-D2034)</f>
        <v>-</v>
      </c>
      <c r="L2034" s="1041" t="str">
        <f t="shared" si="358"/>
        <v/>
      </c>
      <c r="W2034" s="1046" t="str">
        <f t="shared" si="359"/>
        <v/>
      </c>
      <c r="X2034" s="1047"/>
      <c r="Y2034" s="1146" t="str">
        <f t="shared" si="360"/>
        <v/>
      </c>
      <c r="Z2034" s="1049" t="str">
        <f t="shared" si="361"/>
        <v/>
      </c>
      <c r="AA2034" s="1049" t="str">
        <f t="shared" si="362"/>
        <v/>
      </c>
      <c r="AB2034" s="1050" t="str">
        <f t="shared" si="363"/>
        <v/>
      </c>
      <c r="AD2034" s="1052" t="str">
        <f t="shared" si="364"/>
        <v/>
      </c>
      <c r="AE2034" s="1053" t="str">
        <f t="shared" si="365"/>
        <v/>
      </c>
    </row>
    <row r="2035" spans="5:31" ht="12.75" customHeight="1">
      <c r="E2035" s="1083" t="str">
        <f t="shared" si="366"/>
        <v/>
      </c>
      <c r="J2035" s="1117" t="str">
        <f>IF(D2035="","-",#REF!-D2035)</f>
        <v>-</v>
      </c>
      <c r="L2035" s="1041" t="str">
        <f t="shared" si="358"/>
        <v/>
      </c>
      <c r="W2035" s="1046" t="str">
        <f t="shared" si="359"/>
        <v/>
      </c>
      <c r="X2035" s="1047"/>
      <c r="Y2035" s="1146" t="str">
        <f t="shared" si="360"/>
        <v/>
      </c>
      <c r="Z2035" s="1049" t="str">
        <f t="shared" si="361"/>
        <v/>
      </c>
      <c r="AA2035" s="1049" t="str">
        <f t="shared" si="362"/>
        <v/>
      </c>
      <c r="AB2035" s="1050" t="str">
        <f t="shared" si="363"/>
        <v/>
      </c>
      <c r="AD2035" s="1052" t="str">
        <f t="shared" si="364"/>
        <v/>
      </c>
      <c r="AE2035" s="1053" t="str">
        <f t="shared" si="365"/>
        <v/>
      </c>
    </row>
    <row r="2036" spans="5:31" ht="12.75" customHeight="1">
      <c r="E2036" s="1083" t="str">
        <f t="shared" si="366"/>
        <v/>
      </c>
      <c r="J2036" s="1117" t="str">
        <f>IF(D2036="","-",#REF!-D2036)</f>
        <v>-</v>
      </c>
      <c r="L2036" s="1041" t="str">
        <f t="shared" si="358"/>
        <v/>
      </c>
      <c r="W2036" s="1046" t="str">
        <f t="shared" si="359"/>
        <v/>
      </c>
      <c r="X2036" s="1047"/>
      <c r="Y2036" s="1146" t="str">
        <f t="shared" si="360"/>
        <v/>
      </c>
      <c r="Z2036" s="1049" t="str">
        <f t="shared" si="361"/>
        <v/>
      </c>
      <c r="AA2036" s="1049" t="str">
        <f t="shared" si="362"/>
        <v/>
      </c>
      <c r="AB2036" s="1050" t="str">
        <f t="shared" si="363"/>
        <v/>
      </c>
      <c r="AD2036" s="1052" t="str">
        <f t="shared" si="364"/>
        <v/>
      </c>
      <c r="AE2036" s="1053" t="str">
        <f t="shared" si="365"/>
        <v/>
      </c>
    </row>
    <row r="2037" spans="5:31" ht="12.75" customHeight="1">
      <c r="E2037" s="1083" t="str">
        <f t="shared" si="366"/>
        <v/>
      </c>
      <c r="J2037" s="1117" t="str">
        <f>IF(D2037="","-",#REF!-D2037)</f>
        <v>-</v>
      </c>
      <c r="L2037" s="1041" t="str">
        <f t="shared" si="358"/>
        <v/>
      </c>
      <c r="W2037" s="1046" t="str">
        <f t="shared" si="359"/>
        <v/>
      </c>
      <c r="X2037" s="1047"/>
      <c r="Y2037" s="1146" t="str">
        <f t="shared" si="360"/>
        <v/>
      </c>
      <c r="Z2037" s="1049" t="str">
        <f t="shared" si="361"/>
        <v/>
      </c>
      <c r="AA2037" s="1049" t="str">
        <f t="shared" si="362"/>
        <v/>
      </c>
      <c r="AB2037" s="1050" t="str">
        <f t="shared" si="363"/>
        <v/>
      </c>
      <c r="AD2037" s="1052" t="str">
        <f t="shared" si="364"/>
        <v/>
      </c>
      <c r="AE2037" s="1053" t="str">
        <f t="shared" si="365"/>
        <v/>
      </c>
    </row>
    <row r="2038" spans="5:31" ht="12.75" customHeight="1">
      <c r="E2038" s="1083" t="str">
        <f t="shared" si="366"/>
        <v/>
      </c>
      <c r="J2038" s="1117" t="str">
        <f>IF(D2038="","-",#REF!-D2038)</f>
        <v>-</v>
      </c>
      <c r="L2038" s="1041" t="str">
        <f t="shared" si="358"/>
        <v/>
      </c>
      <c r="W2038" s="1046" t="str">
        <f t="shared" si="359"/>
        <v/>
      </c>
      <c r="X2038" s="1047"/>
      <c r="Y2038" s="1146" t="str">
        <f t="shared" si="360"/>
        <v/>
      </c>
      <c r="Z2038" s="1049" t="str">
        <f t="shared" si="361"/>
        <v/>
      </c>
      <c r="AA2038" s="1049" t="str">
        <f t="shared" si="362"/>
        <v/>
      </c>
      <c r="AB2038" s="1050" t="str">
        <f t="shared" si="363"/>
        <v/>
      </c>
      <c r="AD2038" s="1052" t="str">
        <f t="shared" si="364"/>
        <v/>
      </c>
      <c r="AE2038" s="1053" t="str">
        <f t="shared" si="365"/>
        <v/>
      </c>
    </row>
    <row r="2039" spans="5:31" ht="12.75" customHeight="1">
      <c r="E2039" s="1083" t="str">
        <f t="shared" si="366"/>
        <v/>
      </c>
      <c r="J2039" s="1117" t="str">
        <f>IF(D2039="","-",#REF!-D2039)</f>
        <v>-</v>
      </c>
      <c r="L2039" s="1041" t="str">
        <f t="shared" si="358"/>
        <v/>
      </c>
      <c r="W2039" s="1046" t="str">
        <f t="shared" si="359"/>
        <v/>
      </c>
      <c r="X2039" s="1047"/>
      <c r="Y2039" s="1146" t="str">
        <f t="shared" si="360"/>
        <v/>
      </c>
      <c r="Z2039" s="1049" t="str">
        <f t="shared" si="361"/>
        <v/>
      </c>
      <c r="AA2039" s="1049" t="str">
        <f t="shared" si="362"/>
        <v/>
      </c>
      <c r="AB2039" s="1050" t="str">
        <f t="shared" si="363"/>
        <v/>
      </c>
      <c r="AD2039" s="1052" t="str">
        <f t="shared" si="364"/>
        <v/>
      </c>
      <c r="AE2039" s="1053" t="str">
        <f t="shared" si="365"/>
        <v/>
      </c>
    </row>
    <row r="2040" spans="5:31" ht="12.75" customHeight="1">
      <c r="E2040" s="1083" t="str">
        <f t="shared" si="366"/>
        <v/>
      </c>
      <c r="J2040" s="1117" t="str">
        <f>IF(D2040="","-",#REF!-D2040)</f>
        <v>-</v>
      </c>
      <c r="L2040" s="1041" t="str">
        <f t="shared" si="358"/>
        <v/>
      </c>
      <c r="W2040" s="1046" t="str">
        <f t="shared" si="359"/>
        <v/>
      </c>
      <c r="X2040" s="1047"/>
      <c r="Y2040" s="1146" t="str">
        <f t="shared" si="360"/>
        <v/>
      </c>
      <c r="Z2040" s="1049" t="str">
        <f t="shared" si="361"/>
        <v/>
      </c>
      <c r="AA2040" s="1049" t="str">
        <f t="shared" si="362"/>
        <v/>
      </c>
      <c r="AB2040" s="1050" t="str">
        <f t="shared" si="363"/>
        <v/>
      </c>
      <c r="AD2040" s="1052" t="str">
        <f t="shared" si="364"/>
        <v/>
      </c>
      <c r="AE2040" s="1053" t="str">
        <f t="shared" si="365"/>
        <v/>
      </c>
    </row>
    <row r="2041" spans="5:31" ht="12.75" customHeight="1">
      <c r="E2041" s="1083" t="str">
        <f t="shared" si="366"/>
        <v/>
      </c>
      <c r="J2041" s="1117" t="str">
        <f>IF(D2041="","-",#REF!-D2041)</f>
        <v>-</v>
      </c>
      <c r="L2041" s="1041" t="str">
        <f t="shared" si="358"/>
        <v/>
      </c>
      <c r="W2041" s="1046" t="str">
        <f t="shared" si="359"/>
        <v/>
      </c>
      <c r="X2041" s="1047"/>
      <c r="Y2041" s="1146" t="str">
        <f t="shared" si="360"/>
        <v/>
      </c>
      <c r="Z2041" s="1049" t="str">
        <f t="shared" si="361"/>
        <v/>
      </c>
      <c r="AA2041" s="1049" t="str">
        <f t="shared" si="362"/>
        <v/>
      </c>
      <c r="AB2041" s="1050" t="str">
        <f t="shared" si="363"/>
        <v/>
      </c>
      <c r="AD2041" s="1052" t="str">
        <f t="shared" si="364"/>
        <v/>
      </c>
      <c r="AE2041" s="1053" t="str">
        <f t="shared" si="365"/>
        <v/>
      </c>
    </row>
    <row r="2042" spans="5:31" ht="12.75" customHeight="1">
      <c r="E2042" s="1083" t="str">
        <f t="shared" si="366"/>
        <v/>
      </c>
      <c r="J2042" s="1117" t="str">
        <f>IF(D2042="","-",#REF!-D2042)</f>
        <v>-</v>
      </c>
      <c r="L2042" s="1041" t="str">
        <f t="shared" si="358"/>
        <v/>
      </c>
      <c r="W2042" s="1046" t="str">
        <f t="shared" si="359"/>
        <v/>
      </c>
      <c r="X2042" s="1047"/>
      <c r="Y2042" s="1146" t="str">
        <f t="shared" si="360"/>
        <v/>
      </c>
      <c r="Z2042" s="1049" t="str">
        <f t="shared" si="361"/>
        <v/>
      </c>
      <c r="AA2042" s="1049" t="str">
        <f t="shared" si="362"/>
        <v/>
      </c>
      <c r="AB2042" s="1050" t="str">
        <f t="shared" si="363"/>
        <v/>
      </c>
      <c r="AD2042" s="1052" t="str">
        <f t="shared" si="364"/>
        <v/>
      </c>
      <c r="AE2042" s="1053" t="str">
        <f t="shared" si="365"/>
        <v/>
      </c>
    </row>
    <row r="2043" spans="5:31" ht="12.75" customHeight="1">
      <c r="E2043" s="1083" t="str">
        <f t="shared" si="366"/>
        <v/>
      </c>
      <c r="J2043" s="1117" t="str">
        <f>IF(D2043="","-",#REF!-D2043)</f>
        <v>-</v>
      </c>
      <c r="L2043" s="1041" t="str">
        <f t="shared" si="358"/>
        <v/>
      </c>
      <c r="W2043" s="1046" t="str">
        <f t="shared" si="359"/>
        <v/>
      </c>
      <c r="X2043" s="1047"/>
      <c r="Y2043" s="1146" t="str">
        <f t="shared" si="360"/>
        <v/>
      </c>
      <c r="Z2043" s="1049" t="str">
        <f t="shared" si="361"/>
        <v/>
      </c>
      <c r="AA2043" s="1049" t="str">
        <f t="shared" si="362"/>
        <v/>
      </c>
      <c r="AB2043" s="1050" t="str">
        <f t="shared" si="363"/>
        <v/>
      </c>
      <c r="AD2043" s="1052" t="str">
        <f t="shared" si="364"/>
        <v/>
      </c>
      <c r="AE2043" s="1053" t="str">
        <f t="shared" si="365"/>
        <v/>
      </c>
    </row>
    <row r="2044" spans="5:31" ht="12.75" customHeight="1">
      <c r="E2044" s="1083" t="str">
        <f t="shared" si="366"/>
        <v/>
      </c>
      <c r="J2044" s="1117" t="str">
        <f>IF(D2044="","-",#REF!-D2044)</f>
        <v>-</v>
      </c>
      <c r="L2044" s="1041" t="str">
        <f t="shared" si="358"/>
        <v/>
      </c>
      <c r="W2044" s="1046" t="str">
        <f t="shared" si="359"/>
        <v/>
      </c>
      <c r="X2044" s="1047"/>
      <c r="Y2044" s="1146" t="str">
        <f t="shared" si="360"/>
        <v/>
      </c>
      <c r="Z2044" s="1049" t="str">
        <f t="shared" si="361"/>
        <v/>
      </c>
      <c r="AA2044" s="1049" t="str">
        <f t="shared" si="362"/>
        <v/>
      </c>
      <c r="AB2044" s="1050" t="str">
        <f t="shared" si="363"/>
        <v/>
      </c>
      <c r="AD2044" s="1052" t="str">
        <f t="shared" si="364"/>
        <v/>
      </c>
      <c r="AE2044" s="1053" t="str">
        <f t="shared" si="365"/>
        <v/>
      </c>
    </row>
    <row r="2045" spans="5:31" ht="12.75" customHeight="1">
      <c r="E2045" s="1083" t="str">
        <f t="shared" si="366"/>
        <v/>
      </c>
      <c r="J2045" s="1117" t="str">
        <f>IF(D2045="","-",#REF!-D2045)</f>
        <v>-</v>
      </c>
      <c r="L2045" s="1041" t="str">
        <f t="shared" si="358"/>
        <v/>
      </c>
      <c r="W2045" s="1046" t="str">
        <f t="shared" si="359"/>
        <v/>
      </c>
      <c r="X2045" s="1047"/>
      <c r="Y2045" s="1146" t="str">
        <f t="shared" si="360"/>
        <v/>
      </c>
      <c r="Z2045" s="1049" t="str">
        <f t="shared" si="361"/>
        <v/>
      </c>
      <c r="AA2045" s="1049" t="str">
        <f t="shared" si="362"/>
        <v/>
      </c>
      <c r="AB2045" s="1050" t="str">
        <f t="shared" si="363"/>
        <v/>
      </c>
      <c r="AD2045" s="1052" t="str">
        <f t="shared" si="364"/>
        <v/>
      </c>
      <c r="AE2045" s="1053" t="str">
        <f t="shared" si="365"/>
        <v/>
      </c>
    </row>
    <row r="2046" spans="5:31" ht="12.75" customHeight="1">
      <c r="E2046" s="1083" t="str">
        <f t="shared" si="366"/>
        <v/>
      </c>
      <c r="J2046" s="1117" t="str">
        <f>IF(D2046="","-",#REF!-D2046)</f>
        <v>-</v>
      </c>
      <c r="L2046" s="1041" t="str">
        <f t="shared" si="358"/>
        <v/>
      </c>
      <c r="W2046" s="1046" t="str">
        <f t="shared" si="359"/>
        <v/>
      </c>
      <c r="X2046" s="1047"/>
      <c r="Y2046" s="1146" t="str">
        <f t="shared" si="360"/>
        <v/>
      </c>
      <c r="Z2046" s="1049" t="str">
        <f t="shared" si="361"/>
        <v/>
      </c>
      <c r="AA2046" s="1049" t="str">
        <f t="shared" si="362"/>
        <v/>
      </c>
      <c r="AB2046" s="1050" t="str">
        <f t="shared" si="363"/>
        <v/>
      </c>
      <c r="AD2046" s="1052" t="str">
        <f t="shared" si="364"/>
        <v/>
      </c>
      <c r="AE2046" s="1053" t="str">
        <f t="shared" si="365"/>
        <v/>
      </c>
    </row>
    <row r="2047" spans="5:31" ht="12.75" customHeight="1">
      <c r="E2047" s="1083" t="str">
        <f t="shared" si="366"/>
        <v/>
      </c>
      <c r="J2047" s="1117" t="str">
        <f>IF(D2047="","-",#REF!-D2047)</f>
        <v>-</v>
      </c>
      <c r="L2047" s="1041" t="str">
        <f t="shared" si="358"/>
        <v/>
      </c>
      <c r="W2047" s="1046" t="str">
        <f t="shared" si="359"/>
        <v/>
      </c>
      <c r="X2047" s="1047"/>
      <c r="Y2047" s="1146" t="str">
        <f t="shared" si="360"/>
        <v/>
      </c>
      <c r="Z2047" s="1049" t="str">
        <f t="shared" si="361"/>
        <v/>
      </c>
      <c r="AA2047" s="1049" t="str">
        <f t="shared" si="362"/>
        <v/>
      </c>
      <c r="AB2047" s="1050" t="str">
        <f t="shared" si="363"/>
        <v/>
      </c>
      <c r="AD2047" s="1052" t="str">
        <f t="shared" si="364"/>
        <v/>
      </c>
      <c r="AE2047" s="1053" t="str">
        <f t="shared" si="365"/>
        <v/>
      </c>
    </row>
    <row r="2048" spans="5:31" ht="12.75" customHeight="1">
      <c r="E2048" s="1083" t="str">
        <f t="shared" si="366"/>
        <v/>
      </c>
      <c r="J2048" s="1117" t="str">
        <f>IF(D2048="","-",#REF!-D2048)</f>
        <v>-</v>
      </c>
      <c r="L2048" s="1041" t="str">
        <f t="shared" si="358"/>
        <v/>
      </c>
      <c r="W2048" s="1046" t="str">
        <f t="shared" si="359"/>
        <v/>
      </c>
      <c r="X2048" s="1047"/>
      <c r="Y2048" s="1146" t="str">
        <f t="shared" si="360"/>
        <v/>
      </c>
      <c r="Z2048" s="1049" t="str">
        <f t="shared" si="361"/>
        <v/>
      </c>
      <c r="AA2048" s="1049" t="str">
        <f t="shared" si="362"/>
        <v/>
      </c>
      <c r="AB2048" s="1050" t="str">
        <f t="shared" si="363"/>
        <v/>
      </c>
      <c r="AD2048" s="1052" t="str">
        <f t="shared" si="364"/>
        <v/>
      </c>
      <c r="AE2048" s="1053" t="str">
        <f t="shared" si="365"/>
        <v/>
      </c>
    </row>
    <row r="2049" spans="5:31" ht="12.75" customHeight="1">
      <c r="E2049" s="1083" t="str">
        <f t="shared" si="366"/>
        <v/>
      </c>
      <c r="J2049" s="1117" t="str">
        <f>IF(D2049="","-",#REF!-D2049)</f>
        <v>-</v>
      </c>
      <c r="L2049" s="1041" t="str">
        <f t="shared" si="358"/>
        <v/>
      </c>
      <c r="W2049" s="1046" t="str">
        <f t="shared" si="359"/>
        <v/>
      </c>
      <c r="X2049" s="1047"/>
      <c r="Y2049" s="1146" t="str">
        <f t="shared" si="360"/>
        <v/>
      </c>
      <c r="Z2049" s="1049" t="str">
        <f t="shared" si="361"/>
        <v/>
      </c>
      <c r="AA2049" s="1049" t="str">
        <f t="shared" si="362"/>
        <v/>
      </c>
      <c r="AB2049" s="1050" t="str">
        <f t="shared" si="363"/>
        <v/>
      </c>
      <c r="AD2049" s="1052" t="str">
        <f t="shared" si="364"/>
        <v/>
      </c>
      <c r="AE2049" s="1053" t="str">
        <f t="shared" si="365"/>
        <v/>
      </c>
    </row>
    <row r="2050" spans="5:31" ht="12.75" customHeight="1">
      <c r="E2050" s="1083" t="str">
        <f t="shared" si="366"/>
        <v/>
      </c>
      <c r="J2050" s="1117" t="str">
        <f>IF(D2050="","-",#REF!-D2050)</f>
        <v>-</v>
      </c>
      <c r="L2050" s="1041" t="str">
        <f t="shared" si="358"/>
        <v/>
      </c>
      <c r="W2050" s="1046" t="str">
        <f t="shared" si="359"/>
        <v/>
      </c>
      <c r="X2050" s="1047"/>
      <c r="Y2050" s="1146" t="str">
        <f t="shared" si="360"/>
        <v/>
      </c>
      <c r="Z2050" s="1049" t="str">
        <f t="shared" si="361"/>
        <v/>
      </c>
      <c r="AA2050" s="1049" t="str">
        <f t="shared" si="362"/>
        <v/>
      </c>
      <c r="AB2050" s="1050" t="str">
        <f t="shared" si="363"/>
        <v/>
      </c>
      <c r="AD2050" s="1052" t="str">
        <f t="shared" si="364"/>
        <v/>
      </c>
      <c r="AE2050" s="1053" t="str">
        <f t="shared" si="365"/>
        <v/>
      </c>
    </row>
    <row r="2051" spans="5:31" ht="12.75" customHeight="1">
      <c r="E2051" s="1083" t="str">
        <f t="shared" si="366"/>
        <v/>
      </c>
      <c r="J2051" s="1117" t="str">
        <f>IF(D2051="","-",#REF!-D2051)</f>
        <v>-</v>
      </c>
      <c r="L2051" s="1041" t="str">
        <f t="shared" ref="L2051:L2114" si="367">IF(E2051="","",$Q$1+E2051)</f>
        <v/>
      </c>
      <c r="W2051" s="1046" t="str">
        <f t="shared" ref="W2051:W2114" si="368">IF($D2051="","",_xlfn.LET(_xlpm.gDate,D2051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051" s="1047"/>
      <c r="Y2051" s="1146" t="str">
        <f t="shared" ref="Y2051:Y2114" si="369">IFERROR(CHOOSE(X2051,"መስከረም","ጥቅምት","ህዳር  ","ታህሳስ ","ጥር ","የካቲት ","መጋቢት ","ሚይዚያ ","ግንቦት ","ሰኔ ","ሐምሌ ","ነሐሴ ","Pagume"),"")</f>
        <v/>
      </c>
      <c r="Z2051" s="1049" t="str">
        <f t="shared" ref="Z2051:Z2114" si="370">IF($K2051="","",_xlfn.LET(_xlpm.gDate,K2051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051" s="1049" t="str">
        <f t="shared" ref="AA2051:AA2114" si="371">IF($Z2051="","",TEXT($Z2051,"mm"))</f>
        <v/>
      </c>
      <c r="AB2051" s="1050" t="str">
        <f t="shared" ref="AB2051:AB2114" si="372">IFERROR(CHOOSE(AA2051,"መስከረም","ጥቅምት","ህዳር  ","ታህሳስ ","ጥር ","የካቲት ","መጋቢት ","ሚይዚያ ","ግንቦት ","ሰኔ ","ሐምሌ ","ነሐሴ ","Pagume"),"")</f>
        <v/>
      </c>
      <c r="AD2051" s="1052" t="str">
        <f t="shared" ref="AD2051:AD2114" si="373">IF($D2051="","",YEAR(D2051)&amp;"-W"&amp;WEEKNUM(D2051,2))</f>
        <v/>
      </c>
      <c r="AE2051" s="1053" t="str">
        <f t="shared" ref="AE2051:AE2114" si="374">IF($K2051="","",YEAR(K2051)&amp;"-W"&amp;WEEKNUM(K2051,2))</f>
        <v/>
      </c>
    </row>
    <row r="2052" spans="5:31" ht="12.75" customHeight="1">
      <c r="E2052" s="1083" t="str">
        <f t="shared" si="366"/>
        <v/>
      </c>
      <c r="J2052" s="1117" t="str">
        <f>IF(D2052="","-",#REF!-D2052)</f>
        <v>-</v>
      </c>
      <c r="L2052" s="1041" t="str">
        <f t="shared" si="367"/>
        <v/>
      </c>
      <c r="W2052" s="1046" t="str">
        <f t="shared" si="368"/>
        <v/>
      </c>
      <c r="X2052" s="1047"/>
      <c r="Y2052" s="1146" t="str">
        <f t="shared" si="369"/>
        <v/>
      </c>
      <c r="Z2052" s="1049" t="str">
        <f t="shared" si="370"/>
        <v/>
      </c>
      <c r="AA2052" s="1049" t="str">
        <f t="shared" si="371"/>
        <v/>
      </c>
      <c r="AB2052" s="1050" t="str">
        <f t="shared" si="372"/>
        <v/>
      </c>
      <c r="AD2052" s="1052" t="str">
        <f t="shared" si="373"/>
        <v/>
      </c>
      <c r="AE2052" s="1053" t="str">
        <f t="shared" si="374"/>
        <v/>
      </c>
    </row>
    <row r="2053" spans="5:31" ht="12.75" customHeight="1">
      <c r="E2053" s="1083" t="str">
        <f t="shared" si="366"/>
        <v/>
      </c>
      <c r="J2053" s="1117" t="str">
        <f>IF(D2053="","-",#REF!-D2053)</f>
        <v>-</v>
      </c>
      <c r="L2053" s="1041" t="str">
        <f t="shared" si="367"/>
        <v/>
      </c>
      <c r="W2053" s="1046" t="str">
        <f t="shared" si="368"/>
        <v/>
      </c>
      <c r="X2053" s="1047"/>
      <c r="Y2053" s="1146" t="str">
        <f t="shared" si="369"/>
        <v/>
      </c>
      <c r="Z2053" s="1049" t="str">
        <f t="shared" si="370"/>
        <v/>
      </c>
      <c r="AA2053" s="1049" t="str">
        <f t="shared" si="371"/>
        <v/>
      </c>
      <c r="AB2053" s="1050" t="str">
        <f t="shared" si="372"/>
        <v/>
      </c>
      <c r="AD2053" s="1052" t="str">
        <f t="shared" si="373"/>
        <v/>
      </c>
      <c r="AE2053" s="1053" t="str">
        <f t="shared" si="374"/>
        <v/>
      </c>
    </row>
    <row r="2054" spans="5:31" ht="12.75" customHeight="1">
      <c r="E2054" s="1083" t="str">
        <f t="shared" si="366"/>
        <v/>
      </c>
      <c r="J2054" s="1117" t="str">
        <f>IF(D2054="","-",#REF!-D2054)</f>
        <v>-</v>
      </c>
      <c r="L2054" s="1041" t="str">
        <f t="shared" si="367"/>
        <v/>
      </c>
      <c r="W2054" s="1046" t="str">
        <f t="shared" si="368"/>
        <v/>
      </c>
      <c r="X2054" s="1047"/>
      <c r="Y2054" s="1146" t="str">
        <f t="shared" si="369"/>
        <v/>
      </c>
      <c r="Z2054" s="1049" t="str">
        <f t="shared" si="370"/>
        <v/>
      </c>
      <c r="AA2054" s="1049" t="str">
        <f t="shared" si="371"/>
        <v/>
      </c>
      <c r="AB2054" s="1050" t="str">
        <f t="shared" si="372"/>
        <v/>
      </c>
      <c r="AD2054" s="1052" t="str">
        <f t="shared" si="373"/>
        <v/>
      </c>
      <c r="AE2054" s="1053" t="str">
        <f t="shared" si="374"/>
        <v/>
      </c>
    </row>
    <row r="2055" spans="5:31" ht="12.75" customHeight="1">
      <c r="E2055" s="1083" t="str">
        <f t="shared" si="366"/>
        <v/>
      </c>
      <c r="J2055" s="1117" t="str">
        <f>IF(D2055="","-",#REF!-D2055)</f>
        <v>-</v>
      </c>
      <c r="L2055" s="1041" t="str">
        <f t="shared" si="367"/>
        <v/>
      </c>
      <c r="W2055" s="1046" t="str">
        <f t="shared" si="368"/>
        <v/>
      </c>
      <c r="X2055" s="1047"/>
      <c r="Y2055" s="1146" t="str">
        <f t="shared" si="369"/>
        <v/>
      </c>
      <c r="Z2055" s="1049" t="str">
        <f t="shared" si="370"/>
        <v/>
      </c>
      <c r="AA2055" s="1049" t="str">
        <f t="shared" si="371"/>
        <v/>
      </c>
      <c r="AB2055" s="1050" t="str">
        <f t="shared" si="372"/>
        <v/>
      </c>
      <c r="AD2055" s="1052" t="str">
        <f t="shared" si="373"/>
        <v/>
      </c>
      <c r="AE2055" s="1053" t="str">
        <f t="shared" si="374"/>
        <v/>
      </c>
    </row>
    <row r="2056" spans="5:31" ht="12.75" customHeight="1">
      <c r="E2056" s="1083" t="str">
        <f t="shared" si="366"/>
        <v/>
      </c>
      <c r="J2056" s="1117" t="str">
        <f>IF(D2056="","-",#REF!-D2056)</f>
        <v>-</v>
      </c>
      <c r="L2056" s="1041" t="str">
        <f t="shared" si="367"/>
        <v/>
      </c>
      <c r="W2056" s="1046" t="str">
        <f t="shared" si="368"/>
        <v/>
      </c>
      <c r="X2056" s="1047"/>
      <c r="Y2056" s="1146" t="str">
        <f t="shared" si="369"/>
        <v/>
      </c>
      <c r="Z2056" s="1049" t="str">
        <f t="shared" si="370"/>
        <v/>
      </c>
      <c r="AA2056" s="1049" t="str">
        <f t="shared" si="371"/>
        <v/>
      </c>
      <c r="AB2056" s="1050" t="str">
        <f t="shared" si="372"/>
        <v/>
      </c>
      <c r="AD2056" s="1052" t="str">
        <f t="shared" si="373"/>
        <v/>
      </c>
      <c r="AE2056" s="1053" t="str">
        <f t="shared" si="374"/>
        <v/>
      </c>
    </row>
    <row r="2057" spans="5:31" ht="12.75" customHeight="1">
      <c r="E2057" s="1083" t="str">
        <f t="shared" si="366"/>
        <v/>
      </c>
      <c r="J2057" s="1117" t="str">
        <f>IF(D2057="","-",#REF!-D2057)</f>
        <v>-</v>
      </c>
      <c r="L2057" s="1041" t="str">
        <f t="shared" si="367"/>
        <v/>
      </c>
      <c r="W2057" s="1046" t="str">
        <f t="shared" si="368"/>
        <v/>
      </c>
      <c r="X2057" s="1047"/>
      <c r="Y2057" s="1146" t="str">
        <f t="shared" si="369"/>
        <v/>
      </c>
      <c r="Z2057" s="1049" t="str">
        <f t="shared" si="370"/>
        <v/>
      </c>
      <c r="AA2057" s="1049" t="str">
        <f t="shared" si="371"/>
        <v/>
      </c>
      <c r="AB2057" s="1050" t="str">
        <f t="shared" si="372"/>
        <v/>
      </c>
      <c r="AD2057" s="1052" t="str">
        <f t="shared" si="373"/>
        <v/>
      </c>
      <c r="AE2057" s="1053" t="str">
        <f t="shared" si="374"/>
        <v/>
      </c>
    </row>
    <row r="2058" spans="5:31" ht="12.75" customHeight="1">
      <c r="E2058" s="1083" t="str">
        <f t="shared" si="366"/>
        <v/>
      </c>
      <c r="J2058" s="1117" t="str">
        <f>IF(D2058="","-",#REF!-D2058)</f>
        <v>-</v>
      </c>
      <c r="L2058" s="1041" t="str">
        <f t="shared" si="367"/>
        <v/>
      </c>
      <c r="W2058" s="1046" t="str">
        <f t="shared" si="368"/>
        <v/>
      </c>
      <c r="X2058" s="1047"/>
      <c r="Y2058" s="1146" t="str">
        <f t="shared" si="369"/>
        <v/>
      </c>
      <c r="Z2058" s="1049" t="str">
        <f t="shared" si="370"/>
        <v/>
      </c>
      <c r="AA2058" s="1049" t="str">
        <f t="shared" si="371"/>
        <v/>
      </c>
      <c r="AB2058" s="1050" t="str">
        <f t="shared" si="372"/>
        <v/>
      </c>
      <c r="AD2058" s="1052" t="str">
        <f t="shared" si="373"/>
        <v/>
      </c>
      <c r="AE2058" s="1053" t="str">
        <f t="shared" si="374"/>
        <v/>
      </c>
    </row>
    <row r="2059" spans="5:31" ht="12.75" customHeight="1">
      <c r="E2059" s="1083" t="str">
        <f t="shared" si="366"/>
        <v/>
      </c>
      <c r="J2059" s="1117" t="str">
        <f>IF(D2059="","-",#REF!-D2059)</f>
        <v>-</v>
      </c>
      <c r="L2059" s="1041" t="str">
        <f t="shared" si="367"/>
        <v/>
      </c>
      <c r="W2059" s="1046" t="str">
        <f t="shared" si="368"/>
        <v/>
      </c>
      <c r="X2059" s="1047"/>
      <c r="Y2059" s="1146" t="str">
        <f t="shared" si="369"/>
        <v/>
      </c>
      <c r="Z2059" s="1049" t="str">
        <f t="shared" si="370"/>
        <v/>
      </c>
      <c r="AA2059" s="1049" t="str">
        <f t="shared" si="371"/>
        <v/>
      </c>
      <c r="AB2059" s="1050" t="str">
        <f t="shared" si="372"/>
        <v/>
      </c>
      <c r="AD2059" s="1052" t="str">
        <f t="shared" si="373"/>
        <v/>
      </c>
      <c r="AE2059" s="1053" t="str">
        <f t="shared" si="374"/>
        <v/>
      </c>
    </row>
    <row r="2060" spans="5:31" ht="12.75" customHeight="1">
      <c r="E2060" s="1083" t="str">
        <f t="shared" si="366"/>
        <v/>
      </c>
      <c r="J2060" s="1117" t="str">
        <f>IF(D2060="","-",#REF!-D2060)</f>
        <v>-</v>
      </c>
      <c r="L2060" s="1041" t="str">
        <f t="shared" si="367"/>
        <v/>
      </c>
      <c r="W2060" s="1046" t="str">
        <f t="shared" si="368"/>
        <v/>
      </c>
      <c r="X2060" s="1047"/>
      <c r="Y2060" s="1146" t="str">
        <f t="shared" si="369"/>
        <v/>
      </c>
      <c r="Z2060" s="1049" t="str">
        <f t="shared" si="370"/>
        <v/>
      </c>
      <c r="AA2060" s="1049" t="str">
        <f t="shared" si="371"/>
        <v/>
      </c>
      <c r="AB2060" s="1050" t="str">
        <f t="shared" si="372"/>
        <v/>
      </c>
      <c r="AD2060" s="1052" t="str">
        <f t="shared" si="373"/>
        <v/>
      </c>
      <c r="AE2060" s="1053" t="str">
        <f t="shared" si="374"/>
        <v/>
      </c>
    </row>
    <row r="2061" spans="5:31" ht="12.75" customHeight="1">
      <c r="E2061" s="1083" t="str">
        <f t="shared" si="366"/>
        <v/>
      </c>
      <c r="J2061" s="1117" t="str">
        <f>IF(D2061="","-",#REF!-D2061)</f>
        <v>-</v>
      </c>
      <c r="L2061" s="1041" t="str">
        <f t="shared" si="367"/>
        <v/>
      </c>
      <c r="W2061" s="1046" t="str">
        <f t="shared" si="368"/>
        <v/>
      </c>
      <c r="X2061" s="1047"/>
      <c r="Y2061" s="1146" t="str">
        <f t="shared" si="369"/>
        <v/>
      </c>
      <c r="Z2061" s="1049" t="str">
        <f t="shared" si="370"/>
        <v/>
      </c>
      <c r="AA2061" s="1049" t="str">
        <f t="shared" si="371"/>
        <v/>
      </c>
      <c r="AB2061" s="1050" t="str">
        <f t="shared" si="372"/>
        <v/>
      </c>
      <c r="AD2061" s="1052" t="str">
        <f t="shared" si="373"/>
        <v/>
      </c>
      <c r="AE2061" s="1053" t="str">
        <f t="shared" si="374"/>
        <v/>
      </c>
    </row>
    <row r="2062" spans="5:31" ht="12.75" customHeight="1">
      <c r="E2062" s="1083" t="str">
        <f t="shared" si="366"/>
        <v/>
      </c>
      <c r="J2062" s="1117" t="str">
        <f>IF(D2062="","-",#REF!-D2062)</f>
        <v>-</v>
      </c>
      <c r="L2062" s="1041" t="str">
        <f t="shared" si="367"/>
        <v/>
      </c>
      <c r="W2062" s="1046" t="str">
        <f t="shared" si="368"/>
        <v/>
      </c>
      <c r="X2062" s="1047"/>
      <c r="Y2062" s="1146" t="str">
        <f t="shared" si="369"/>
        <v/>
      </c>
      <c r="Z2062" s="1049" t="str">
        <f t="shared" si="370"/>
        <v/>
      </c>
      <c r="AA2062" s="1049" t="str">
        <f t="shared" si="371"/>
        <v/>
      </c>
      <c r="AB2062" s="1050" t="str">
        <f t="shared" si="372"/>
        <v/>
      </c>
      <c r="AD2062" s="1052" t="str">
        <f t="shared" si="373"/>
        <v/>
      </c>
      <c r="AE2062" s="1053" t="str">
        <f t="shared" si="374"/>
        <v/>
      </c>
    </row>
    <row r="2063" spans="5:31" ht="12.75" customHeight="1">
      <c r="E2063" s="1083" t="str">
        <f t="shared" si="366"/>
        <v/>
      </c>
      <c r="J2063" s="1117" t="str">
        <f>IF(D2063="","-",#REF!-D2063)</f>
        <v>-</v>
      </c>
      <c r="L2063" s="1041" t="str">
        <f t="shared" si="367"/>
        <v/>
      </c>
      <c r="W2063" s="1046" t="str">
        <f t="shared" si="368"/>
        <v/>
      </c>
      <c r="X2063" s="1047"/>
      <c r="Y2063" s="1146" t="str">
        <f t="shared" si="369"/>
        <v/>
      </c>
      <c r="Z2063" s="1049" t="str">
        <f t="shared" si="370"/>
        <v/>
      </c>
      <c r="AA2063" s="1049" t="str">
        <f t="shared" si="371"/>
        <v/>
      </c>
      <c r="AB2063" s="1050" t="str">
        <f t="shared" si="372"/>
        <v/>
      </c>
      <c r="AD2063" s="1052" t="str">
        <f t="shared" si="373"/>
        <v/>
      </c>
      <c r="AE2063" s="1053" t="str">
        <f t="shared" si="374"/>
        <v/>
      </c>
    </row>
    <row r="2064" spans="5:31" ht="12.75" customHeight="1">
      <c r="E2064" s="1083" t="str">
        <f t="shared" si="366"/>
        <v/>
      </c>
      <c r="J2064" s="1117" t="str">
        <f>IF(D2064="","-",#REF!-D2064)</f>
        <v>-</v>
      </c>
      <c r="L2064" s="1041" t="str">
        <f t="shared" si="367"/>
        <v/>
      </c>
      <c r="W2064" s="1046" t="str">
        <f t="shared" si="368"/>
        <v/>
      </c>
      <c r="X2064" s="1047"/>
      <c r="Y2064" s="1146" t="str">
        <f t="shared" si="369"/>
        <v/>
      </c>
      <c r="Z2064" s="1049" t="str">
        <f t="shared" si="370"/>
        <v/>
      </c>
      <c r="AA2064" s="1049" t="str">
        <f t="shared" si="371"/>
        <v/>
      </c>
      <c r="AB2064" s="1050" t="str">
        <f t="shared" si="372"/>
        <v/>
      </c>
      <c r="AD2064" s="1052" t="str">
        <f t="shared" si="373"/>
        <v/>
      </c>
      <c r="AE2064" s="1053" t="str">
        <f t="shared" si="374"/>
        <v/>
      </c>
    </row>
    <row r="2065" spans="5:31" ht="12.75" customHeight="1">
      <c r="E2065" s="1083" t="str">
        <f t="shared" si="366"/>
        <v/>
      </c>
      <c r="J2065" s="1117" t="str">
        <f>IF(D2065="","-",#REF!-D2065)</f>
        <v>-</v>
      </c>
      <c r="L2065" s="1041" t="str">
        <f t="shared" si="367"/>
        <v/>
      </c>
      <c r="W2065" s="1046" t="str">
        <f t="shared" si="368"/>
        <v/>
      </c>
      <c r="X2065" s="1047"/>
      <c r="Y2065" s="1146" t="str">
        <f t="shared" si="369"/>
        <v/>
      </c>
      <c r="Z2065" s="1049" t="str">
        <f t="shared" si="370"/>
        <v/>
      </c>
      <c r="AA2065" s="1049" t="str">
        <f t="shared" si="371"/>
        <v/>
      </c>
      <c r="AB2065" s="1050" t="str">
        <f t="shared" si="372"/>
        <v/>
      </c>
      <c r="AD2065" s="1052" t="str">
        <f t="shared" si="373"/>
        <v/>
      </c>
      <c r="AE2065" s="1053" t="str">
        <f t="shared" si="374"/>
        <v/>
      </c>
    </row>
    <row r="2066" spans="5:31" ht="12.75" customHeight="1">
      <c r="E2066" s="1083" t="str">
        <f t="shared" si="366"/>
        <v/>
      </c>
      <c r="J2066" s="1117" t="str">
        <f>IF(D2066="","-",#REF!-D2066)</f>
        <v>-</v>
      </c>
      <c r="L2066" s="1041" t="str">
        <f t="shared" si="367"/>
        <v/>
      </c>
      <c r="W2066" s="1046" t="str">
        <f t="shared" si="368"/>
        <v/>
      </c>
      <c r="X2066" s="1047"/>
      <c r="Y2066" s="1146" t="str">
        <f t="shared" si="369"/>
        <v/>
      </c>
      <c r="Z2066" s="1049" t="str">
        <f t="shared" si="370"/>
        <v/>
      </c>
      <c r="AA2066" s="1049" t="str">
        <f t="shared" si="371"/>
        <v/>
      </c>
      <c r="AB2066" s="1050" t="str">
        <f t="shared" si="372"/>
        <v/>
      </c>
      <c r="AD2066" s="1052" t="str">
        <f t="shared" si="373"/>
        <v/>
      </c>
      <c r="AE2066" s="1053" t="str">
        <f t="shared" si="374"/>
        <v/>
      </c>
    </row>
    <row r="2067" spans="5:31" ht="12.75" customHeight="1">
      <c r="E2067" s="1083" t="str">
        <f t="shared" si="366"/>
        <v/>
      </c>
      <c r="J2067" s="1117" t="str">
        <f>IF(D2067="","-",#REF!-D2067)</f>
        <v>-</v>
      </c>
      <c r="L2067" s="1041" t="str">
        <f t="shared" si="367"/>
        <v/>
      </c>
      <c r="W2067" s="1046" t="str">
        <f t="shared" si="368"/>
        <v/>
      </c>
      <c r="X2067" s="1047"/>
      <c r="Y2067" s="1146" t="str">
        <f t="shared" si="369"/>
        <v/>
      </c>
      <c r="Z2067" s="1049" t="str">
        <f t="shared" si="370"/>
        <v/>
      </c>
      <c r="AA2067" s="1049" t="str">
        <f t="shared" si="371"/>
        <v/>
      </c>
      <c r="AB2067" s="1050" t="str">
        <f t="shared" si="372"/>
        <v/>
      </c>
      <c r="AD2067" s="1052" t="str">
        <f t="shared" si="373"/>
        <v/>
      </c>
      <c r="AE2067" s="1053" t="str">
        <f t="shared" si="374"/>
        <v/>
      </c>
    </row>
    <row r="2068" spans="5:31" ht="12.75" customHeight="1">
      <c r="E2068" s="1083" t="str">
        <f t="shared" si="366"/>
        <v/>
      </c>
      <c r="J2068" s="1117" t="str">
        <f>IF(D2068="","-",#REF!-D2068)</f>
        <v>-</v>
      </c>
      <c r="L2068" s="1041" t="str">
        <f t="shared" si="367"/>
        <v/>
      </c>
      <c r="W2068" s="1046" t="str">
        <f t="shared" si="368"/>
        <v/>
      </c>
      <c r="X2068" s="1047"/>
      <c r="Y2068" s="1146" t="str">
        <f t="shared" si="369"/>
        <v/>
      </c>
      <c r="Z2068" s="1049" t="str">
        <f t="shared" si="370"/>
        <v/>
      </c>
      <c r="AA2068" s="1049" t="str">
        <f t="shared" si="371"/>
        <v/>
      </c>
      <c r="AB2068" s="1050" t="str">
        <f t="shared" si="372"/>
        <v/>
      </c>
      <c r="AD2068" s="1052" t="str">
        <f t="shared" si="373"/>
        <v/>
      </c>
      <c r="AE2068" s="1053" t="str">
        <f t="shared" si="374"/>
        <v/>
      </c>
    </row>
    <row r="2069" spans="5:31" ht="12.75" customHeight="1">
      <c r="E2069" s="1083" t="str">
        <f t="shared" si="366"/>
        <v/>
      </c>
      <c r="J2069" s="1117" t="str">
        <f>IF(D2069="","-",#REF!-D2069)</f>
        <v>-</v>
      </c>
      <c r="L2069" s="1041" t="str">
        <f t="shared" si="367"/>
        <v/>
      </c>
      <c r="W2069" s="1046" t="str">
        <f t="shared" si="368"/>
        <v/>
      </c>
      <c r="X2069" s="1047"/>
      <c r="Y2069" s="1146" t="str">
        <f t="shared" si="369"/>
        <v/>
      </c>
      <c r="Z2069" s="1049" t="str">
        <f t="shared" si="370"/>
        <v/>
      </c>
      <c r="AA2069" s="1049" t="str">
        <f t="shared" si="371"/>
        <v/>
      </c>
      <c r="AB2069" s="1050" t="str">
        <f t="shared" si="372"/>
        <v/>
      </c>
      <c r="AD2069" s="1052" t="str">
        <f t="shared" si="373"/>
        <v/>
      </c>
      <c r="AE2069" s="1053" t="str">
        <f t="shared" si="374"/>
        <v/>
      </c>
    </row>
    <row r="2070" spans="5:31" ht="12.75" customHeight="1">
      <c r="E2070" s="1083" t="str">
        <f t="shared" si="366"/>
        <v/>
      </c>
      <c r="J2070" s="1117" t="str">
        <f>IF(D2070="","-",#REF!-D2070)</f>
        <v>-</v>
      </c>
      <c r="L2070" s="1041" t="str">
        <f t="shared" si="367"/>
        <v/>
      </c>
      <c r="W2070" s="1046" t="str">
        <f t="shared" si="368"/>
        <v/>
      </c>
      <c r="X2070" s="1047"/>
      <c r="Y2070" s="1146" t="str">
        <f t="shared" si="369"/>
        <v/>
      </c>
      <c r="Z2070" s="1049" t="str">
        <f t="shared" si="370"/>
        <v/>
      </c>
      <c r="AA2070" s="1049" t="str">
        <f t="shared" si="371"/>
        <v/>
      </c>
      <c r="AB2070" s="1050" t="str">
        <f t="shared" si="372"/>
        <v/>
      </c>
      <c r="AD2070" s="1052" t="str">
        <f t="shared" si="373"/>
        <v/>
      </c>
      <c r="AE2070" s="1053" t="str">
        <f t="shared" si="374"/>
        <v/>
      </c>
    </row>
    <row r="2071" spans="5:31" ht="12.75" customHeight="1">
      <c r="E2071" s="1083" t="str">
        <f t="shared" si="366"/>
        <v/>
      </c>
      <c r="J2071" s="1117" t="str">
        <f>IF(D2071="","-",#REF!-D2071)</f>
        <v>-</v>
      </c>
      <c r="L2071" s="1041" t="str">
        <f t="shared" si="367"/>
        <v/>
      </c>
      <c r="W2071" s="1046" t="str">
        <f t="shared" si="368"/>
        <v/>
      </c>
      <c r="X2071" s="1047"/>
      <c r="Y2071" s="1146" t="str">
        <f t="shared" si="369"/>
        <v/>
      </c>
      <c r="Z2071" s="1049" t="str">
        <f t="shared" si="370"/>
        <v/>
      </c>
      <c r="AA2071" s="1049" t="str">
        <f t="shared" si="371"/>
        <v/>
      </c>
      <c r="AB2071" s="1050" t="str">
        <f t="shared" si="372"/>
        <v/>
      </c>
      <c r="AD2071" s="1052" t="str">
        <f t="shared" si="373"/>
        <v/>
      </c>
      <c r="AE2071" s="1053" t="str">
        <f t="shared" si="374"/>
        <v/>
      </c>
    </row>
    <row r="2072" spans="5:31" ht="12.75" customHeight="1">
      <c r="E2072" s="1083" t="str">
        <f t="shared" si="366"/>
        <v/>
      </c>
      <c r="J2072" s="1117" t="str">
        <f>IF(D2072="","-",#REF!-D2072)</f>
        <v>-</v>
      </c>
      <c r="L2072" s="1041" t="str">
        <f t="shared" si="367"/>
        <v/>
      </c>
      <c r="W2072" s="1046" t="str">
        <f t="shared" si="368"/>
        <v/>
      </c>
      <c r="X2072" s="1047"/>
      <c r="Y2072" s="1146" t="str">
        <f t="shared" si="369"/>
        <v/>
      </c>
      <c r="Z2072" s="1049" t="str">
        <f t="shared" si="370"/>
        <v/>
      </c>
      <c r="AA2072" s="1049" t="str">
        <f t="shared" si="371"/>
        <v/>
      </c>
      <c r="AB2072" s="1050" t="str">
        <f t="shared" si="372"/>
        <v/>
      </c>
      <c r="AD2072" s="1052" t="str">
        <f t="shared" si="373"/>
        <v/>
      </c>
      <c r="AE2072" s="1053" t="str">
        <f t="shared" si="374"/>
        <v/>
      </c>
    </row>
    <row r="2073" spans="5:31" ht="12.75" customHeight="1">
      <c r="E2073" s="1083" t="str">
        <f t="shared" si="366"/>
        <v/>
      </c>
      <c r="J2073" s="1117" t="str">
        <f>IF(D2073="","-",#REF!-D2073)</f>
        <v>-</v>
      </c>
      <c r="L2073" s="1041" t="str">
        <f t="shared" si="367"/>
        <v/>
      </c>
      <c r="W2073" s="1046" t="str">
        <f t="shared" si="368"/>
        <v/>
      </c>
      <c r="X2073" s="1047"/>
      <c r="Y2073" s="1146" t="str">
        <f t="shared" si="369"/>
        <v/>
      </c>
      <c r="Z2073" s="1049" t="str">
        <f t="shared" si="370"/>
        <v/>
      </c>
      <c r="AA2073" s="1049" t="str">
        <f t="shared" si="371"/>
        <v/>
      </c>
      <c r="AB2073" s="1050" t="str">
        <f t="shared" si="372"/>
        <v/>
      </c>
      <c r="AD2073" s="1052" t="str">
        <f t="shared" si="373"/>
        <v/>
      </c>
      <c r="AE2073" s="1053" t="str">
        <f t="shared" si="374"/>
        <v/>
      </c>
    </row>
    <row r="2074" spans="5:31" ht="12.75" customHeight="1">
      <c r="E2074" s="1083" t="str">
        <f t="shared" si="366"/>
        <v/>
      </c>
      <c r="J2074" s="1117" t="str">
        <f>IF(D2074="","-",#REF!-D2074)</f>
        <v>-</v>
      </c>
      <c r="L2074" s="1041" t="str">
        <f t="shared" si="367"/>
        <v/>
      </c>
      <c r="W2074" s="1046" t="str">
        <f t="shared" si="368"/>
        <v/>
      </c>
      <c r="X2074" s="1047"/>
      <c r="Y2074" s="1146" t="str">
        <f t="shared" si="369"/>
        <v/>
      </c>
      <c r="Z2074" s="1049" t="str">
        <f t="shared" si="370"/>
        <v/>
      </c>
      <c r="AA2074" s="1049" t="str">
        <f t="shared" si="371"/>
        <v/>
      </c>
      <c r="AB2074" s="1050" t="str">
        <f t="shared" si="372"/>
        <v/>
      </c>
      <c r="AD2074" s="1052" t="str">
        <f t="shared" si="373"/>
        <v/>
      </c>
      <c r="AE2074" s="1053" t="str">
        <f t="shared" si="374"/>
        <v/>
      </c>
    </row>
    <row r="2075" spans="5:31" ht="12.75" customHeight="1">
      <c r="E2075" s="1083" t="str">
        <f t="shared" si="366"/>
        <v/>
      </c>
      <c r="J2075" s="1117" t="str">
        <f>IF(D2075="","-",#REF!-D2075)</f>
        <v>-</v>
      </c>
      <c r="L2075" s="1041" t="str">
        <f t="shared" si="367"/>
        <v/>
      </c>
      <c r="W2075" s="1046" t="str">
        <f t="shared" si="368"/>
        <v/>
      </c>
      <c r="X2075" s="1047"/>
      <c r="Y2075" s="1146" t="str">
        <f t="shared" si="369"/>
        <v/>
      </c>
      <c r="Z2075" s="1049" t="str">
        <f t="shared" si="370"/>
        <v/>
      </c>
      <c r="AA2075" s="1049" t="str">
        <f t="shared" si="371"/>
        <v/>
      </c>
      <c r="AB2075" s="1050" t="str">
        <f t="shared" si="372"/>
        <v/>
      </c>
      <c r="AD2075" s="1052" t="str">
        <f t="shared" si="373"/>
        <v/>
      </c>
      <c r="AE2075" s="1053" t="str">
        <f t="shared" si="374"/>
        <v/>
      </c>
    </row>
    <row r="2076" spans="5:31" ht="12.75" customHeight="1">
      <c r="E2076" s="1083" t="str">
        <f t="shared" si="366"/>
        <v/>
      </c>
      <c r="J2076" s="1117" t="str">
        <f>IF(D2076="","-",#REF!-D2076)</f>
        <v>-</v>
      </c>
      <c r="L2076" s="1041" t="str">
        <f t="shared" si="367"/>
        <v/>
      </c>
      <c r="W2076" s="1046" t="str">
        <f t="shared" si="368"/>
        <v/>
      </c>
      <c r="X2076" s="1047"/>
      <c r="Y2076" s="1146" t="str">
        <f t="shared" si="369"/>
        <v/>
      </c>
      <c r="Z2076" s="1049" t="str">
        <f t="shared" si="370"/>
        <v/>
      </c>
      <c r="AA2076" s="1049" t="str">
        <f t="shared" si="371"/>
        <v/>
      </c>
      <c r="AB2076" s="1050" t="str">
        <f t="shared" si="372"/>
        <v/>
      </c>
      <c r="AD2076" s="1052" t="str">
        <f t="shared" si="373"/>
        <v/>
      </c>
      <c r="AE2076" s="1053" t="str">
        <f t="shared" si="374"/>
        <v/>
      </c>
    </row>
    <row r="2077" spans="5:31" ht="12.75" customHeight="1">
      <c r="E2077" s="1083" t="str">
        <f t="shared" si="366"/>
        <v/>
      </c>
      <c r="J2077" s="1117" t="str">
        <f>IF(D2077="","-",#REF!-D2077)</f>
        <v>-</v>
      </c>
      <c r="L2077" s="1041" t="str">
        <f t="shared" si="367"/>
        <v/>
      </c>
      <c r="W2077" s="1046" t="str">
        <f t="shared" si="368"/>
        <v/>
      </c>
      <c r="X2077" s="1047"/>
      <c r="Y2077" s="1146" t="str">
        <f t="shared" si="369"/>
        <v/>
      </c>
      <c r="Z2077" s="1049" t="str">
        <f t="shared" si="370"/>
        <v/>
      </c>
      <c r="AA2077" s="1049" t="str">
        <f t="shared" si="371"/>
        <v/>
      </c>
      <c r="AB2077" s="1050" t="str">
        <f t="shared" si="372"/>
        <v/>
      </c>
      <c r="AD2077" s="1052" t="str">
        <f t="shared" si="373"/>
        <v/>
      </c>
      <c r="AE2077" s="1053" t="str">
        <f t="shared" si="374"/>
        <v/>
      </c>
    </row>
    <row r="2078" spans="5:31" ht="12.75" customHeight="1">
      <c r="E2078" s="1083" t="str">
        <f t="shared" si="366"/>
        <v/>
      </c>
      <c r="J2078" s="1117" t="str">
        <f>IF(D2078="","-",#REF!-D2078)</f>
        <v>-</v>
      </c>
      <c r="L2078" s="1041" t="str">
        <f t="shared" si="367"/>
        <v/>
      </c>
      <c r="W2078" s="1046" t="str">
        <f t="shared" si="368"/>
        <v/>
      </c>
      <c r="X2078" s="1047"/>
      <c r="Y2078" s="1146" t="str">
        <f t="shared" si="369"/>
        <v/>
      </c>
      <c r="Z2078" s="1049" t="str">
        <f t="shared" si="370"/>
        <v/>
      </c>
      <c r="AA2078" s="1049" t="str">
        <f t="shared" si="371"/>
        <v/>
      </c>
      <c r="AB2078" s="1050" t="str">
        <f t="shared" si="372"/>
        <v/>
      </c>
      <c r="AD2078" s="1052" t="str">
        <f t="shared" si="373"/>
        <v/>
      </c>
      <c r="AE2078" s="1053" t="str">
        <f t="shared" si="374"/>
        <v/>
      </c>
    </row>
    <row r="2079" spans="5:31" ht="12.75" customHeight="1">
      <c r="E2079" s="1083" t="str">
        <f t="shared" si="366"/>
        <v/>
      </c>
      <c r="J2079" s="1117" t="str">
        <f>IF(D2079="","-",#REF!-D2079)</f>
        <v>-</v>
      </c>
      <c r="L2079" s="1041" t="str">
        <f t="shared" si="367"/>
        <v/>
      </c>
      <c r="W2079" s="1046" t="str">
        <f t="shared" si="368"/>
        <v/>
      </c>
      <c r="X2079" s="1047"/>
      <c r="Y2079" s="1146" t="str">
        <f t="shared" si="369"/>
        <v/>
      </c>
      <c r="Z2079" s="1049" t="str">
        <f t="shared" si="370"/>
        <v/>
      </c>
      <c r="AA2079" s="1049" t="str">
        <f t="shared" si="371"/>
        <v/>
      </c>
      <c r="AB2079" s="1050" t="str">
        <f t="shared" si="372"/>
        <v/>
      </c>
      <c r="AD2079" s="1052" t="str">
        <f t="shared" si="373"/>
        <v/>
      </c>
      <c r="AE2079" s="1053" t="str">
        <f t="shared" si="374"/>
        <v/>
      </c>
    </row>
    <row r="2080" spans="5:31" ht="12.75" customHeight="1">
      <c r="E2080" s="1083" t="str">
        <f t="shared" si="366"/>
        <v/>
      </c>
      <c r="J2080" s="1117" t="str">
        <f>IF(D2080="","-",#REF!-D2080)</f>
        <v>-</v>
      </c>
      <c r="L2080" s="1041" t="str">
        <f t="shared" si="367"/>
        <v/>
      </c>
      <c r="W2080" s="1046" t="str">
        <f t="shared" si="368"/>
        <v/>
      </c>
      <c r="X2080" s="1047"/>
      <c r="Y2080" s="1146" t="str">
        <f t="shared" si="369"/>
        <v/>
      </c>
      <c r="Z2080" s="1049" t="str">
        <f t="shared" si="370"/>
        <v/>
      </c>
      <c r="AA2080" s="1049" t="str">
        <f t="shared" si="371"/>
        <v/>
      </c>
      <c r="AB2080" s="1050" t="str">
        <f t="shared" si="372"/>
        <v/>
      </c>
      <c r="AD2080" s="1052" t="str">
        <f t="shared" si="373"/>
        <v/>
      </c>
      <c r="AE2080" s="1053" t="str">
        <f t="shared" si="374"/>
        <v/>
      </c>
    </row>
    <row r="2081" spans="5:31" ht="12.75" customHeight="1">
      <c r="E2081" s="1083" t="str">
        <f t="shared" si="366"/>
        <v/>
      </c>
      <c r="J2081" s="1117" t="str">
        <f>IF(D2081="","-",#REF!-D2081)</f>
        <v>-</v>
      </c>
      <c r="L2081" s="1041" t="str">
        <f t="shared" si="367"/>
        <v/>
      </c>
      <c r="W2081" s="1046" t="str">
        <f t="shared" si="368"/>
        <v/>
      </c>
      <c r="X2081" s="1047"/>
      <c r="Y2081" s="1146" t="str">
        <f t="shared" si="369"/>
        <v/>
      </c>
      <c r="Z2081" s="1049" t="str">
        <f t="shared" si="370"/>
        <v/>
      </c>
      <c r="AA2081" s="1049" t="str">
        <f t="shared" si="371"/>
        <v/>
      </c>
      <c r="AB2081" s="1050" t="str">
        <f t="shared" si="372"/>
        <v/>
      </c>
      <c r="AD2081" s="1052" t="str">
        <f t="shared" si="373"/>
        <v/>
      </c>
      <c r="AE2081" s="1053" t="str">
        <f t="shared" si="374"/>
        <v/>
      </c>
    </row>
    <row r="2082" spans="5:31" ht="12.75" customHeight="1">
      <c r="E2082" s="1083" t="str">
        <f t="shared" si="366"/>
        <v/>
      </c>
      <c r="J2082" s="1117" t="str">
        <f>IF(D2082="","-",#REF!-D2082)</f>
        <v>-</v>
      </c>
      <c r="L2082" s="1041" t="str">
        <f t="shared" si="367"/>
        <v/>
      </c>
      <c r="W2082" s="1046" t="str">
        <f t="shared" si="368"/>
        <v/>
      </c>
      <c r="X2082" s="1047"/>
      <c r="Y2082" s="1146" t="str">
        <f t="shared" si="369"/>
        <v/>
      </c>
      <c r="Z2082" s="1049" t="str">
        <f t="shared" si="370"/>
        <v/>
      </c>
      <c r="AA2082" s="1049" t="str">
        <f t="shared" si="371"/>
        <v/>
      </c>
      <c r="AB2082" s="1050" t="str">
        <f t="shared" si="372"/>
        <v/>
      </c>
      <c r="AD2082" s="1052" t="str">
        <f t="shared" si="373"/>
        <v/>
      </c>
      <c r="AE2082" s="1053" t="str">
        <f t="shared" si="374"/>
        <v/>
      </c>
    </row>
    <row r="2083" spans="5:31" ht="12.75" customHeight="1">
      <c r="E2083" s="1083" t="str">
        <f t="shared" si="366"/>
        <v/>
      </c>
      <c r="J2083" s="1117" t="str">
        <f>IF(D2083="","-",#REF!-D2083)</f>
        <v>-</v>
      </c>
      <c r="L2083" s="1041" t="str">
        <f t="shared" si="367"/>
        <v/>
      </c>
      <c r="W2083" s="1046" t="str">
        <f t="shared" si="368"/>
        <v/>
      </c>
      <c r="X2083" s="1047"/>
      <c r="Y2083" s="1146" t="str">
        <f t="shared" si="369"/>
        <v/>
      </c>
      <c r="Z2083" s="1049" t="str">
        <f t="shared" si="370"/>
        <v/>
      </c>
      <c r="AA2083" s="1049" t="str">
        <f t="shared" si="371"/>
        <v/>
      </c>
      <c r="AB2083" s="1050" t="str">
        <f t="shared" si="372"/>
        <v/>
      </c>
      <c r="AD2083" s="1052" t="str">
        <f t="shared" si="373"/>
        <v/>
      </c>
      <c r="AE2083" s="1053" t="str">
        <f t="shared" si="374"/>
        <v/>
      </c>
    </row>
    <row r="2084" spans="5:31" ht="12.75" customHeight="1">
      <c r="E2084" s="1083" t="str">
        <f t="shared" si="366"/>
        <v/>
      </c>
      <c r="J2084" s="1117" t="str">
        <f>IF(D2084="","-",#REF!-D2084)</f>
        <v>-</v>
      </c>
      <c r="L2084" s="1041" t="str">
        <f t="shared" si="367"/>
        <v/>
      </c>
      <c r="W2084" s="1046" t="str">
        <f t="shared" si="368"/>
        <v/>
      </c>
      <c r="X2084" s="1047"/>
      <c r="Y2084" s="1146" t="str">
        <f t="shared" si="369"/>
        <v/>
      </c>
      <c r="Z2084" s="1049" t="str">
        <f t="shared" si="370"/>
        <v/>
      </c>
      <c r="AA2084" s="1049" t="str">
        <f t="shared" si="371"/>
        <v/>
      </c>
      <c r="AB2084" s="1050" t="str">
        <f t="shared" si="372"/>
        <v/>
      </c>
      <c r="AD2084" s="1052" t="str">
        <f t="shared" si="373"/>
        <v/>
      </c>
      <c r="AE2084" s="1053" t="str">
        <f t="shared" si="374"/>
        <v/>
      </c>
    </row>
    <row r="2085" spans="5:31" ht="12.75" customHeight="1">
      <c r="E2085" s="1083" t="str">
        <f t="shared" ref="E2085:E2148" si="375">IF(D2085="","",IF(F2085="paid",0,I2085-J2085))</f>
        <v/>
      </c>
      <c r="J2085" s="1117" t="str">
        <f>IF(D2085="","-",#REF!-D2085)</f>
        <v>-</v>
      </c>
      <c r="L2085" s="1041" t="str">
        <f t="shared" si="367"/>
        <v/>
      </c>
      <c r="W2085" s="1046" t="str">
        <f t="shared" si="368"/>
        <v/>
      </c>
      <c r="X2085" s="1047"/>
      <c r="Y2085" s="1146" t="str">
        <f t="shared" si="369"/>
        <v/>
      </c>
      <c r="Z2085" s="1049" t="str">
        <f t="shared" si="370"/>
        <v/>
      </c>
      <c r="AA2085" s="1049" t="str">
        <f t="shared" si="371"/>
        <v/>
      </c>
      <c r="AB2085" s="1050" t="str">
        <f t="shared" si="372"/>
        <v/>
      </c>
      <c r="AD2085" s="1052" t="str">
        <f t="shared" si="373"/>
        <v/>
      </c>
      <c r="AE2085" s="1053" t="str">
        <f t="shared" si="374"/>
        <v/>
      </c>
    </row>
    <row r="2086" spans="5:31" ht="12.75" customHeight="1">
      <c r="E2086" s="1083" t="str">
        <f t="shared" si="375"/>
        <v/>
      </c>
      <c r="J2086" s="1117" t="str">
        <f>IF(D2086="","-",#REF!-D2086)</f>
        <v>-</v>
      </c>
      <c r="L2086" s="1041" t="str">
        <f t="shared" si="367"/>
        <v/>
      </c>
      <c r="W2086" s="1046" t="str">
        <f t="shared" si="368"/>
        <v/>
      </c>
      <c r="X2086" s="1047"/>
      <c r="Y2086" s="1146" t="str">
        <f t="shared" si="369"/>
        <v/>
      </c>
      <c r="Z2086" s="1049" t="str">
        <f t="shared" si="370"/>
        <v/>
      </c>
      <c r="AA2086" s="1049" t="str">
        <f t="shared" si="371"/>
        <v/>
      </c>
      <c r="AB2086" s="1050" t="str">
        <f t="shared" si="372"/>
        <v/>
      </c>
      <c r="AD2086" s="1052" t="str">
        <f t="shared" si="373"/>
        <v/>
      </c>
      <c r="AE2086" s="1053" t="str">
        <f t="shared" si="374"/>
        <v/>
      </c>
    </row>
    <row r="2087" spans="5:31" ht="12.75" customHeight="1">
      <c r="E2087" s="1083" t="str">
        <f t="shared" si="375"/>
        <v/>
      </c>
      <c r="J2087" s="1117" t="str">
        <f>IF(D2087="","-",#REF!-D2087)</f>
        <v>-</v>
      </c>
      <c r="L2087" s="1041" t="str">
        <f t="shared" si="367"/>
        <v/>
      </c>
      <c r="W2087" s="1046" t="str">
        <f t="shared" si="368"/>
        <v/>
      </c>
      <c r="X2087" s="1047"/>
      <c r="Y2087" s="1146" t="str">
        <f t="shared" si="369"/>
        <v/>
      </c>
      <c r="Z2087" s="1049" t="str">
        <f t="shared" si="370"/>
        <v/>
      </c>
      <c r="AA2087" s="1049" t="str">
        <f t="shared" si="371"/>
        <v/>
      </c>
      <c r="AB2087" s="1050" t="str">
        <f t="shared" si="372"/>
        <v/>
      </c>
      <c r="AD2087" s="1052" t="str">
        <f t="shared" si="373"/>
        <v/>
      </c>
      <c r="AE2087" s="1053" t="str">
        <f t="shared" si="374"/>
        <v/>
      </c>
    </row>
    <row r="2088" spans="5:31" ht="12.75" customHeight="1">
      <c r="E2088" s="1083" t="str">
        <f t="shared" si="375"/>
        <v/>
      </c>
      <c r="J2088" s="1117" t="str">
        <f>IF(D2088="","-",#REF!-D2088)</f>
        <v>-</v>
      </c>
      <c r="L2088" s="1041" t="str">
        <f t="shared" si="367"/>
        <v/>
      </c>
      <c r="W2088" s="1046" t="str">
        <f t="shared" si="368"/>
        <v/>
      </c>
      <c r="X2088" s="1047"/>
      <c r="Y2088" s="1146" t="str">
        <f t="shared" si="369"/>
        <v/>
      </c>
      <c r="Z2088" s="1049" t="str">
        <f t="shared" si="370"/>
        <v/>
      </c>
      <c r="AA2088" s="1049" t="str">
        <f t="shared" si="371"/>
        <v/>
      </c>
      <c r="AB2088" s="1050" t="str">
        <f t="shared" si="372"/>
        <v/>
      </c>
      <c r="AD2088" s="1052" t="str">
        <f t="shared" si="373"/>
        <v/>
      </c>
      <c r="AE2088" s="1053" t="str">
        <f t="shared" si="374"/>
        <v/>
      </c>
    </row>
    <row r="2089" spans="5:31" ht="12.75" customHeight="1">
      <c r="E2089" s="1083" t="str">
        <f t="shared" si="375"/>
        <v/>
      </c>
      <c r="J2089" s="1117" t="str">
        <f>IF(D2089="","-",#REF!-D2089)</f>
        <v>-</v>
      </c>
      <c r="L2089" s="1041" t="str">
        <f t="shared" si="367"/>
        <v/>
      </c>
      <c r="W2089" s="1046" t="str">
        <f t="shared" si="368"/>
        <v/>
      </c>
      <c r="X2089" s="1047"/>
      <c r="Y2089" s="1146" t="str">
        <f t="shared" si="369"/>
        <v/>
      </c>
      <c r="Z2089" s="1049" t="str">
        <f t="shared" si="370"/>
        <v/>
      </c>
      <c r="AA2089" s="1049" t="str">
        <f t="shared" si="371"/>
        <v/>
      </c>
      <c r="AB2089" s="1050" t="str">
        <f t="shared" si="372"/>
        <v/>
      </c>
      <c r="AD2089" s="1052" t="str">
        <f t="shared" si="373"/>
        <v/>
      </c>
      <c r="AE2089" s="1053" t="str">
        <f t="shared" si="374"/>
        <v/>
      </c>
    </row>
    <row r="2090" spans="5:31" ht="12.75" customHeight="1">
      <c r="E2090" s="1083" t="str">
        <f t="shared" si="375"/>
        <v/>
      </c>
      <c r="J2090" s="1117" t="str">
        <f>IF(D2090="","-",#REF!-D2090)</f>
        <v>-</v>
      </c>
      <c r="L2090" s="1041" t="str">
        <f t="shared" si="367"/>
        <v/>
      </c>
      <c r="W2090" s="1046" t="str">
        <f t="shared" si="368"/>
        <v/>
      </c>
      <c r="X2090" s="1047"/>
      <c r="Y2090" s="1146" t="str">
        <f t="shared" si="369"/>
        <v/>
      </c>
      <c r="Z2090" s="1049" t="str">
        <f t="shared" si="370"/>
        <v/>
      </c>
      <c r="AA2090" s="1049" t="str">
        <f t="shared" si="371"/>
        <v/>
      </c>
      <c r="AB2090" s="1050" t="str">
        <f t="shared" si="372"/>
        <v/>
      </c>
      <c r="AD2090" s="1052" t="str">
        <f t="shared" si="373"/>
        <v/>
      </c>
      <c r="AE2090" s="1053" t="str">
        <f t="shared" si="374"/>
        <v/>
      </c>
    </row>
    <row r="2091" spans="5:31" ht="12.75" customHeight="1">
      <c r="E2091" s="1083" t="str">
        <f t="shared" si="375"/>
        <v/>
      </c>
      <c r="J2091" s="1117" t="str">
        <f>IF(D2091="","-",#REF!-D2091)</f>
        <v>-</v>
      </c>
      <c r="L2091" s="1041" t="str">
        <f t="shared" si="367"/>
        <v/>
      </c>
      <c r="W2091" s="1046" t="str">
        <f t="shared" si="368"/>
        <v/>
      </c>
      <c r="X2091" s="1047"/>
      <c r="Y2091" s="1146" t="str">
        <f t="shared" si="369"/>
        <v/>
      </c>
      <c r="Z2091" s="1049" t="str">
        <f t="shared" si="370"/>
        <v/>
      </c>
      <c r="AA2091" s="1049" t="str">
        <f t="shared" si="371"/>
        <v/>
      </c>
      <c r="AB2091" s="1050" t="str">
        <f t="shared" si="372"/>
        <v/>
      </c>
      <c r="AD2091" s="1052" t="str">
        <f t="shared" si="373"/>
        <v/>
      </c>
      <c r="AE2091" s="1053" t="str">
        <f t="shared" si="374"/>
        <v/>
      </c>
    </row>
    <row r="2092" spans="5:31" ht="12.75" customHeight="1">
      <c r="E2092" s="1083" t="str">
        <f t="shared" si="375"/>
        <v/>
      </c>
      <c r="J2092" s="1117" t="str">
        <f>IF(D2092="","-",#REF!-D2092)</f>
        <v>-</v>
      </c>
      <c r="L2092" s="1041" t="str">
        <f t="shared" si="367"/>
        <v/>
      </c>
      <c r="W2092" s="1046" t="str">
        <f t="shared" si="368"/>
        <v/>
      </c>
      <c r="X2092" s="1047"/>
      <c r="Y2092" s="1146" t="str">
        <f t="shared" si="369"/>
        <v/>
      </c>
      <c r="Z2092" s="1049" t="str">
        <f t="shared" si="370"/>
        <v/>
      </c>
      <c r="AA2092" s="1049" t="str">
        <f t="shared" si="371"/>
        <v/>
      </c>
      <c r="AB2092" s="1050" t="str">
        <f t="shared" si="372"/>
        <v/>
      </c>
      <c r="AD2092" s="1052" t="str">
        <f t="shared" si="373"/>
        <v/>
      </c>
      <c r="AE2092" s="1053" t="str">
        <f t="shared" si="374"/>
        <v/>
      </c>
    </row>
    <row r="2093" spans="5:31" ht="12.75" customHeight="1">
      <c r="E2093" s="1083" t="str">
        <f t="shared" si="375"/>
        <v/>
      </c>
      <c r="J2093" s="1117" t="str">
        <f>IF(D2093="","-",#REF!-D2093)</f>
        <v>-</v>
      </c>
      <c r="L2093" s="1041" t="str">
        <f t="shared" si="367"/>
        <v/>
      </c>
      <c r="W2093" s="1046" t="str">
        <f t="shared" si="368"/>
        <v/>
      </c>
      <c r="X2093" s="1047"/>
      <c r="Y2093" s="1146" t="str">
        <f t="shared" si="369"/>
        <v/>
      </c>
      <c r="Z2093" s="1049" t="str">
        <f t="shared" si="370"/>
        <v/>
      </c>
      <c r="AA2093" s="1049" t="str">
        <f t="shared" si="371"/>
        <v/>
      </c>
      <c r="AB2093" s="1050" t="str">
        <f t="shared" si="372"/>
        <v/>
      </c>
      <c r="AD2093" s="1052" t="str">
        <f t="shared" si="373"/>
        <v/>
      </c>
      <c r="AE2093" s="1053" t="str">
        <f t="shared" si="374"/>
        <v/>
      </c>
    </row>
    <row r="2094" spans="5:31" ht="12.75" customHeight="1">
      <c r="E2094" s="1083" t="str">
        <f t="shared" si="375"/>
        <v/>
      </c>
      <c r="J2094" s="1117" t="str">
        <f>IF(D2094="","-",#REF!-D2094)</f>
        <v>-</v>
      </c>
      <c r="L2094" s="1041" t="str">
        <f t="shared" si="367"/>
        <v/>
      </c>
      <c r="W2094" s="1046" t="str">
        <f t="shared" si="368"/>
        <v/>
      </c>
      <c r="X2094" s="1047"/>
      <c r="Y2094" s="1146" t="str">
        <f t="shared" si="369"/>
        <v/>
      </c>
      <c r="Z2094" s="1049" t="str">
        <f t="shared" si="370"/>
        <v/>
      </c>
      <c r="AA2094" s="1049" t="str">
        <f t="shared" si="371"/>
        <v/>
      </c>
      <c r="AB2094" s="1050" t="str">
        <f t="shared" si="372"/>
        <v/>
      </c>
      <c r="AD2094" s="1052" t="str">
        <f t="shared" si="373"/>
        <v/>
      </c>
      <c r="AE2094" s="1053" t="str">
        <f t="shared" si="374"/>
        <v/>
      </c>
    </row>
    <row r="2095" spans="5:31" ht="12.75" customHeight="1">
      <c r="E2095" s="1083" t="str">
        <f t="shared" si="375"/>
        <v/>
      </c>
      <c r="J2095" s="1117" t="str">
        <f>IF(D2095="","-",#REF!-D2095)</f>
        <v>-</v>
      </c>
      <c r="L2095" s="1041" t="str">
        <f t="shared" si="367"/>
        <v/>
      </c>
      <c r="W2095" s="1046" t="str">
        <f t="shared" si="368"/>
        <v/>
      </c>
      <c r="X2095" s="1047"/>
      <c r="Y2095" s="1146" t="str">
        <f t="shared" si="369"/>
        <v/>
      </c>
      <c r="Z2095" s="1049" t="str">
        <f t="shared" si="370"/>
        <v/>
      </c>
      <c r="AA2095" s="1049" t="str">
        <f t="shared" si="371"/>
        <v/>
      </c>
      <c r="AB2095" s="1050" t="str">
        <f t="shared" si="372"/>
        <v/>
      </c>
      <c r="AD2095" s="1052" t="str">
        <f t="shared" si="373"/>
        <v/>
      </c>
      <c r="AE2095" s="1053" t="str">
        <f t="shared" si="374"/>
        <v/>
      </c>
    </row>
    <row r="2096" spans="5:31" ht="12.75" customHeight="1">
      <c r="E2096" s="1083" t="str">
        <f t="shared" si="375"/>
        <v/>
      </c>
      <c r="J2096" s="1117" t="str">
        <f>IF(D2096="","-",#REF!-D2096)</f>
        <v>-</v>
      </c>
      <c r="L2096" s="1041" t="str">
        <f t="shared" si="367"/>
        <v/>
      </c>
      <c r="W2096" s="1046" t="str">
        <f t="shared" si="368"/>
        <v/>
      </c>
      <c r="X2096" s="1047"/>
      <c r="Y2096" s="1146" t="str">
        <f t="shared" si="369"/>
        <v/>
      </c>
      <c r="Z2096" s="1049" t="str">
        <f t="shared" si="370"/>
        <v/>
      </c>
      <c r="AA2096" s="1049" t="str">
        <f t="shared" si="371"/>
        <v/>
      </c>
      <c r="AB2096" s="1050" t="str">
        <f t="shared" si="372"/>
        <v/>
      </c>
      <c r="AD2096" s="1052" t="str">
        <f t="shared" si="373"/>
        <v/>
      </c>
      <c r="AE2096" s="1053" t="str">
        <f t="shared" si="374"/>
        <v/>
      </c>
    </row>
    <row r="2097" spans="5:31" ht="12.75" customHeight="1">
      <c r="E2097" s="1083" t="str">
        <f t="shared" si="375"/>
        <v/>
      </c>
      <c r="J2097" s="1117" t="str">
        <f>IF(D2097="","-",#REF!-D2097)</f>
        <v>-</v>
      </c>
      <c r="L2097" s="1041" t="str">
        <f t="shared" si="367"/>
        <v/>
      </c>
      <c r="W2097" s="1046" t="str">
        <f t="shared" si="368"/>
        <v/>
      </c>
      <c r="X2097" s="1047"/>
      <c r="Y2097" s="1146" t="str">
        <f t="shared" si="369"/>
        <v/>
      </c>
      <c r="Z2097" s="1049" t="str">
        <f t="shared" si="370"/>
        <v/>
      </c>
      <c r="AA2097" s="1049" t="str">
        <f t="shared" si="371"/>
        <v/>
      </c>
      <c r="AB2097" s="1050" t="str">
        <f t="shared" si="372"/>
        <v/>
      </c>
      <c r="AD2097" s="1052" t="str">
        <f t="shared" si="373"/>
        <v/>
      </c>
      <c r="AE2097" s="1053" t="str">
        <f t="shared" si="374"/>
        <v/>
      </c>
    </row>
    <row r="2098" spans="5:31" ht="12.75" customHeight="1">
      <c r="E2098" s="1083" t="str">
        <f t="shared" si="375"/>
        <v/>
      </c>
      <c r="J2098" s="1117" t="str">
        <f>IF(D2098="","-",#REF!-D2098)</f>
        <v>-</v>
      </c>
      <c r="L2098" s="1041" t="str">
        <f t="shared" si="367"/>
        <v/>
      </c>
      <c r="W2098" s="1046" t="str">
        <f t="shared" si="368"/>
        <v/>
      </c>
      <c r="X2098" s="1047"/>
      <c r="Y2098" s="1146" t="str">
        <f t="shared" si="369"/>
        <v/>
      </c>
      <c r="Z2098" s="1049" t="str">
        <f t="shared" si="370"/>
        <v/>
      </c>
      <c r="AA2098" s="1049" t="str">
        <f t="shared" si="371"/>
        <v/>
      </c>
      <c r="AB2098" s="1050" t="str">
        <f t="shared" si="372"/>
        <v/>
      </c>
      <c r="AD2098" s="1052" t="str">
        <f t="shared" si="373"/>
        <v/>
      </c>
      <c r="AE2098" s="1053" t="str">
        <f t="shared" si="374"/>
        <v/>
      </c>
    </row>
    <row r="2099" spans="5:31" ht="12.75" customHeight="1">
      <c r="E2099" s="1083" t="str">
        <f t="shared" si="375"/>
        <v/>
      </c>
      <c r="J2099" s="1117" t="str">
        <f>IF(D2099="","-",#REF!-D2099)</f>
        <v>-</v>
      </c>
      <c r="L2099" s="1041" t="str">
        <f t="shared" si="367"/>
        <v/>
      </c>
      <c r="W2099" s="1046" t="str">
        <f t="shared" si="368"/>
        <v/>
      </c>
      <c r="X2099" s="1047"/>
      <c r="Y2099" s="1146" t="str">
        <f t="shared" si="369"/>
        <v/>
      </c>
      <c r="Z2099" s="1049" t="str">
        <f t="shared" si="370"/>
        <v/>
      </c>
      <c r="AA2099" s="1049" t="str">
        <f t="shared" si="371"/>
        <v/>
      </c>
      <c r="AB2099" s="1050" t="str">
        <f t="shared" si="372"/>
        <v/>
      </c>
      <c r="AD2099" s="1052" t="str">
        <f t="shared" si="373"/>
        <v/>
      </c>
      <c r="AE2099" s="1053" t="str">
        <f t="shared" si="374"/>
        <v/>
      </c>
    </row>
    <row r="2100" spans="5:31" ht="12.75" customHeight="1">
      <c r="E2100" s="1083" t="str">
        <f t="shared" si="375"/>
        <v/>
      </c>
      <c r="J2100" s="1117" t="str">
        <f>IF(D2100="","-",#REF!-D2100)</f>
        <v>-</v>
      </c>
      <c r="L2100" s="1041" t="str">
        <f t="shared" si="367"/>
        <v/>
      </c>
      <c r="W2100" s="1046" t="str">
        <f t="shared" si="368"/>
        <v/>
      </c>
      <c r="X2100" s="1047"/>
      <c r="Y2100" s="1146" t="str">
        <f t="shared" si="369"/>
        <v/>
      </c>
      <c r="Z2100" s="1049" t="str">
        <f t="shared" si="370"/>
        <v/>
      </c>
      <c r="AA2100" s="1049" t="str">
        <f t="shared" si="371"/>
        <v/>
      </c>
      <c r="AB2100" s="1050" t="str">
        <f t="shared" si="372"/>
        <v/>
      </c>
      <c r="AD2100" s="1052" t="str">
        <f t="shared" si="373"/>
        <v/>
      </c>
      <c r="AE2100" s="1053" t="str">
        <f t="shared" si="374"/>
        <v/>
      </c>
    </row>
    <row r="2101" spans="5:31" ht="12.75" customHeight="1">
      <c r="E2101" s="1083" t="str">
        <f t="shared" si="375"/>
        <v/>
      </c>
      <c r="J2101" s="1117" t="str">
        <f>IF(D2101="","-",#REF!-D2101)</f>
        <v>-</v>
      </c>
      <c r="L2101" s="1041" t="str">
        <f t="shared" si="367"/>
        <v/>
      </c>
      <c r="W2101" s="1046" t="str">
        <f t="shared" si="368"/>
        <v/>
      </c>
      <c r="X2101" s="1047"/>
      <c r="Y2101" s="1146" t="str">
        <f t="shared" si="369"/>
        <v/>
      </c>
      <c r="Z2101" s="1049" t="str">
        <f t="shared" si="370"/>
        <v/>
      </c>
      <c r="AA2101" s="1049" t="str">
        <f t="shared" si="371"/>
        <v/>
      </c>
      <c r="AB2101" s="1050" t="str">
        <f t="shared" si="372"/>
        <v/>
      </c>
      <c r="AD2101" s="1052" t="str">
        <f t="shared" si="373"/>
        <v/>
      </c>
      <c r="AE2101" s="1053" t="str">
        <f t="shared" si="374"/>
        <v/>
      </c>
    </row>
    <row r="2102" spans="5:31" ht="12.75" customHeight="1">
      <c r="E2102" s="1083" t="str">
        <f t="shared" si="375"/>
        <v/>
      </c>
      <c r="J2102" s="1117" t="str">
        <f>IF(D2102="","-",#REF!-D2102)</f>
        <v>-</v>
      </c>
      <c r="L2102" s="1041" t="str">
        <f t="shared" si="367"/>
        <v/>
      </c>
      <c r="W2102" s="1046" t="str">
        <f t="shared" si="368"/>
        <v/>
      </c>
      <c r="X2102" s="1047"/>
      <c r="Y2102" s="1146" t="str">
        <f t="shared" si="369"/>
        <v/>
      </c>
      <c r="Z2102" s="1049" t="str">
        <f t="shared" si="370"/>
        <v/>
      </c>
      <c r="AA2102" s="1049" t="str">
        <f t="shared" si="371"/>
        <v/>
      </c>
      <c r="AB2102" s="1050" t="str">
        <f t="shared" si="372"/>
        <v/>
      </c>
      <c r="AD2102" s="1052" t="str">
        <f t="shared" si="373"/>
        <v/>
      </c>
      <c r="AE2102" s="1053" t="str">
        <f t="shared" si="374"/>
        <v/>
      </c>
    </row>
    <row r="2103" spans="5:31" ht="12.75" customHeight="1">
      <c r="E2103" s="1083" t="str">
        <f t="shared" si="375"/>
        <v/>
      </c>
      <c r="J2103" s="1117" t="str">
        <f>IF(D2103="","-",#REF!-D2103)</f>
        <v>-</v>
      </c>
      <c r="L2103" s="1041" t="str">
        <f t="shared" si="367"/>
        <v/>
      </c>
      <c r="W2103" s="1046" t="str">
        <f t="shared" si="368"/>
        <v/>
      </c>
      <c r="X2103" s="1047"/>
      <c r="Y2103" s="1146" t="str">
        <f t="shared" si="369"/>
        <v/>
      </c>
      <c r="Z2103" s="1049" t="str">
        <f t="shared" si="370"/>
        <v/>
      </c>
      <c r="AA2103" s="1049" t="str">
        <f t="shared" si="371"/>
        <v/>
      </c>
      <c r="AB2103" s="1050" t="str">
        <f t="shared" si="372"/>
        <v/>
      </c>
      <c r="AD2103" s="1052" t="str">
        <f t="shared" si="373"/>
        <v/>
      </c>
      <c r="AE2103" s="1053" t="str">
        <f t="shared" si="374"/>
        <v/>
      </c>
    </row>
    <row r="2104" spans="5:31" ht="12.75" customHeight="1">
      <c r="E2104" s="1083" t="str">
        <f t="shared" si="375"/>
        <v/>
      </c>
      <c r="J2104" s="1117" t="str">
        <f>IF(D2104="","-",#REF!-D2104)</f>
        <v>-</v>
      </c>
      <c r="L2104" s="1041" t="str">
        <f t="shared" si="367"/>
        <v/>
      </c>
      <c r="W2104" s="1046" t="str">
        <f t="shared" si="368"/>
        <v/>
      </c>
      <c r="X2104" s="1047"/>
      <c r="Y2104" s="1146" t="str">
        <f t="shared" si="369"/>
        <v/>
      </c>
      <c r="Z2104" s="1049" t="str">
        <f t="shared" si="370"/>
        <v/>
      </c>
      <c r="AA2104" s="1049" t="str">
        <f t="shared" si="371"/>
        <v/>
      </c>
      <c r="AB2104" s="1050" t="str">
        <f t="shared" si="372"/>
        <v/>
      </c>
      <c r="AD2104" s="1052" t="str">
        <f t="shared" si="373"/>
        <v/>
      </c>
      <c r="AE2104" s="1053" t="str">
        <f t="shared" si="374"/>
        <v/>
      </c>
    </row>
    <row r="2105" spans="5:31" ht="12.75" customHeight="1">
      <c r="E2105" s="1083" t="str">
        <f t="shared" si="375"/>
        <v/>
      </c>
      <c r="J2105" s="1117" t="str">
        <f>IF(D2105="","-",#REF!-D2105)</f>
        <v>-</v>
      </c>
      <c r="L2105" s="1041" t="str">
        <f t="shared" si="367"/>
        <v/>
      </c>
      <c r="W2105" s="1046" t="str">
        <f t="shared" si="368"/>
        <v/>
      </c>
      <c r="X2105" s="1047"/>
      <c r="Y2105" s="1146" t="str">
        <f t="shared" si="369"/>
        <v/>
      </c>
      <c r="Z2105" s="1049" t="str">
        <f t="shared" si="370"/>
        <v/>
      </c>
      <c r="AA2105" s="1049" t="str">
        <f t="shared" si="371"/>
        <v/>
      </c>
      <c r="AB2105" s="1050" t="str">
        <f t="shared" si="372"/>
        <v/>
      </c>
      <c r="AD2105" s="1052" t="str">
        <f t="shared" si="373"/>
        <v/>
      </c>
      <c r="AE2105" s="1053" t="str">
        <f t="shared" si="374"/>
        <v/>
      </c>
    </row>
    <row r="2106" spans="5:31" ht="12.75" customHeight="1">
      <c r="E2106" s="1083" t="str">
        <f t="shared" si="375"/>
        <v/>
      </c>
      <c r="J2106" s="1117" t="str">
        <f>IF(D2106="","-",#REF!-D2106)</f>
        <v>-</v>
      </c>
      <c r="L2106" s="1041" t="str">
        <f t="shared" si="367"/>
        <v/>
      </c>
      <c r="W2106" s="1046" t="str">
        <f t="shared" si="368"/>
        <v/>
      </c>
      <c r="X2106" s="1047"/>
      <c r="Y2106" s="1146" t="str">
        <f t="shared" si="369"/>
        <v/>
      </c>
      <c r="Z2106" s="1049" t="str">
        <f t="shared" si="370"/>
        <v/>
      </c>
      <c r="AA2106" s="1049" t="str">
        <f t="shared" si="371"/>
        <v/>
      </c>
      <c r="AB2106" s="1050" t="str">
        <f t="shared" si="372"/>
        <v/>
      </c>
      <c r="AD2106" s="1052" t="str">
        <f t="shared" si="373"/>
        <v/>
      </c>
      <c r="AE2106" s="1053" t="str">
        <f t="shared" si="374"/>
        <v/>
      </c>
    </row>
    <row r="2107" spans="5:31" ht="12.75" customHeight="1">
      <c r="E2107" s="1083" t="str">
        <f t="shared" si="375"/>
        <v/>
      </c>
      <c r="J2107" s="1117" t="str">
        <f>IF(D2107="","-",#REF!-D2107)</f>
        <v>-</v>
      </c>
      <c r="L2107" s="1041" t="str">
        <f t="shared" si="367"/>
        <v/>
      </c>
      <c r="W2107" s="1046" t="str">
        <f t="shared" si="368"/>
        <v/>
      </c>
      <c r="X2107" s="1047"/>
      <c r="Y2107" s="1146" t="str">
        <f t="shared" si="369"/>
        <v/>
      </c>
      <c r="Z2107" s="1049" t="str">
        <f t="shared" si="370"/>
        <v/>
      </c>
      <c r="AA2107" s="1049" t="str">
        <f t="shared" si="371"/>
        <v/>
      </c>
      <c r="AB2107" s="1050" t="str">
        <f t="shared" si="372"/>
        <v/>
      </c>
      <c r="AD2107" s="1052" t="str">
        <f t="shared" si="373"/>
        <v/>
      </c>
      <c r="AE2107" s="1053" t="str">
        <f t="shared" si="374"/>
        <v/>
      </c>
    </row>
    <row r="2108" spans="5:31" ht="12.75" customHeight="1">
      <c r="E2108" s="1083" t="str">
        <f t="shared" si="375"/>
        <v/>
      </c>
      <c r="J2108" s="1117" t="str">
        <f>IF(D2108="","-",#REF!-D2108)</f>
        <v>-</v>
      </c>
      <c r="L2108" s="1041" t="str">
        <f t="shared" si="367"/>
        <v/>
      </c>
      <c r="W2108" s="1046" t="str">
        <f t="shared" si="368"/>
        <v/>
      </c>
      <c r="X2108" s="1047"/>
      <c r="Y2108" s="1146" t="str">
        <f t="shared" si="369"/>
        <v/>
      </c>
      <c r="Z2108" s="1049" t="str">
        <f t="shared" si="370"/>
        <v/>
      </c>
      <c r="AA2108" s="1049" t="str">
        <f t="shared" si="371"/>
        <v/>
      </c>
      <c r="AB2108" s="1050" t="str">
        <f t="shared" si="372"/>
        <v/>
      </c>
      <c r="AD2108" s="1052" t="str">
        <f t="shared" si="373"/>
        <v/>
      </c>
      <c r="AE2108" s="1053" t="str">
        <f t="shared" si="374"/>
        <v/>
      </c>
    </row>
    <row r="2109" spans="5:31" ht="12.75" customHeight="1">
      <c r="E2109" s="1083" t="str">
        <f t="shared" si="375"/>
        <v/>
      </c>
      <c r="J2109" s="1117" t="str">
        <f>IF(D2109="","-",#REF!-D2109)</f>
        <v>-</v>
      </c>
      <c r="L2109" s="1041" t="str">
        <f t="shared" si="367"/>
        <v/>
      </c>
      <c r="W2109" s="1046" t="str">
        <f t="shared" si="368"/>
        <v/>
      </c>
      <c r="X2109" s="1047"/>
      <c r="Y2109" s="1146" t="str">
        <f t="shared" si="369"/>
        <v/>
      </c>
      <c r="Z2109" s="1049" t="str">
        <f t="shared" si="370"/>
        <v/>
      </c>
      <c r="AA2109" s="1049" t="str">
        <f t="shared" si="371"/>
        <v/>
      </c>
      <c r="AB2109" s="1050" t="str">
        <f t="shared" si="372"/>
        <v/>
      </c>
      <c r="AD2109" s="1052" t="str">
        <f t="shared" si="373"/>
        <v/>
      </c>
      <c r="AE2109" s="1053" t="str">
        <f t="shared" si="374"/>
        <v/>
      </c>
    </row>
    <row r="2110" spans="5:31" ht="12.75" customHeight="1">
      <c r="E2110" s="1083" t="str">
        <f t="shared" si="375"/>
        <v/>
      </c>
      <c r="J2110" s="1117" t="str">
        <f>IF(D2110="","-",#REF!-D2110)</f>
        <v>-</v>
      </c>
      <c r="L2110" s="1041" t="str">
        <f t="shared" si="367"/>
        <v/>
      </c>
      <c r="W2110" s="1046" t="str">
        <f t="shared" si="368"/>
        <v/>
      </c>
      <c r="X2110" s="1047"/>
      <c r="Y2110" s="1146" t="str">
        <f t="shared" si="369"/>
        <v/>
      </c>
      <c r="Z2110" s="1049" t="str">
        <f t="shared" si="370"/>
        <v/>
      </c>
      <c r="AA2110" s="1049" t="str">
        <f t="shared" si="371"/>
        <v/>
      </c>
      <c r="AB2110" s="1050" t="str">
        <f t="shared" si="372"/>
        <v/>
      </c>
      <c r="AD2110" s="1052" t="str">
        <f t="shared" si="373"/>
        <v/>
      </c>
      <c r="AE2110" s="1053" t="str">
        <f t="shared" si="374"/>
        <v/>
      </c>
    </row>
    <row r="2111" spans="5:31" ht="12.75" customHeight="1">
      <c r="E2111" s="1083" t="str">
        <f t="shared" si="375"/>
        <v/>
      </c>
      <c r="J2111" s="1117" t="str">
        <f>IF(D2111="","-",#REF!-D2111)</f>
        <v>-</v>
      </c>
      <c r="L2111" s="1041" t="str">
        <f t="shared" si="367"/>
        <v/>
      </c>
      <c r="W2111" s="1046" t="str">
        <f t="shared" si="368"/>
        <v/>
      </c>
      <c r="X2111" s="1047"/>
      <c r="Y2111" s="1146" t="str">
        <f t="shared" si="369"/>
        <v/>
      </c>
      <c r="Z2111" s="1049" t="str">
        <f t="shared" si="370"/>
        <v/>
      </c>
      <c r="AA2111" s="1049" t="str">
        <f t="shared" si="371"/>
        <v/>
      </c>
      <c r="AB2111" s="1050" t="str">
        <f t="shared" si="372"/>
        <v/>
      </c>
      <c r="AD2111" s="1052" t="str">
        <f t="shared" si="373"/>
        <v/>
      </c>
      <c r="AE2111" s="1053" t="str">
        <f t="shared" si="374"/>
        <v/>
      </c>
    </row>
    <row r="2112" spans="5:31" ht="12.75" customHeight="1">
      <c r="E2112" s="1083" t="str">
        <f t="shared" si="375"/>
        <v/>
      </c>
      <c r="J2112" s="1117" t="str">
        <f>IF(D2112="","-",#REF!-D2112)</f>
        <v>-</v>
      </c>
      <c r="L2112" s="1041" t="str">
        <f t="shared" si="367"/>
        <v/>
      </c>
      <c r="W2112" s="1046" t="str">
        <f t="shared" si="368"/>
        <v/>
      </c>
      <c r="X2112" s="1047"/>
      <c r="Y2112" s="1146" t="str">
        <f t="shared" si="369"/>
        <v/>
      </c>
      <c r="Z2112" s="1049" t="str">
        <f t="shared" si="370"/>
        <v/>
      </c>
      <c r="AA2112" s="1049" t="str">
        <f t="shared" si="371"/>
        <v/>
      </c>
      <c r="AB2112" s="1050" t="str">
        <f t="shared" si="372"/>
        <v/>
      </c>
      <c r="AD2112" s="1052" t="str">
        <f t="shared" si="373"/>
        <v/>
      </c>
      <c r="AE2112" s="1053" t="str">
        <f t="shared" si="374"/>
        <v/>
      </c>
    </row>
    <row r="2113" spans="5:31" ht="12.75" customHeight="1">
      <c r="E2113" s="1083" t="str">
        <f t="shared" si="375"/>
        <v/>
      </c>
      <c r="J2113" s="1117" t="str">
        <f>IF(D2113="","-",#REF!-D2113)</f>
        <v>-</v>
      </c>
      <c r="L2113" s="1041" t="str">
        <f t="shared" si="367"/>
        <v/>
      </c>
      <c r="W2113" s="1046" t="str">
        <f t="shared" si="368"/>
        <v/>
      </c>
      <c r="X2113" s="1047"/>
      <c r="Y2113" s="1146" t="str">
        <f t="shared" si="369"/>
        <v/>
      </c>
      <c r="Z2113" s="1049" t="str">
        <f t="shared" si="370"/>
        <v/>
      </c>
      <c r="AA2113" s="1049" t="str">
        <f t="shared" si="371"/>
        <v/>
      </c>
      <c r="AB2113" s="1050" t="str">
        <f t="shared" si="372"/>
        <v/>
      </c>
      <c r="AD2113" s="1052" t="str">
        <f t="shared" si="373"/>
        <v/>
      </c>
      <c r="AE2113" s="1053" t="str">
        <f t="shared" si="374"/>
        <v/>
      </c>
    </row>
    <row r="2114" spans="5:31" ht="12.75" customHeight="1">
      <c r="E2114" s="1083" t="str">
        <f t="shared" si="375"/>
        <v/>
      </c>
      <c r="J2114" s="1117" t="str">
        <f>IF(D2114="","-",#REF!-D2114)</f>
        <v>-</v>
      </c>
      <c r="L2114" s="1041" t="str">
        <f t="shared" si="367"/>
        <v/>
      </c>
      <c r="W2114" s="1046" t="str">
        <f t="shared" si="368"/>
        <v/>
      </c>
      <c r="X2114" s="1047"/>
      <c r="Y2114" s="1146" t="str">
        <f t="shared" si="369"/>
        <v/>
      </c>
      <c r="Z2114" s="1049" t="str">
        <f t="shared" si="370"/>
        <v/>
      </c>
      <c r="AA2114" s="1049" t="str">
        <f t="shared" si="371"/>
        <v/>
      </c>
      <c r="AB2114" s="1050" t="str">
        <f t="shared" si="372"/>
        <v/>
      </c>
      <c r="AD2114" s="1052" t="str">
        <f t="shared" si="373"/>
        <v/>
      </c>
      <c r="AE2114" s="1053" t="str">
        <f t="shared" si="374"/>
        <v/>
      </c>
    </row>
    <row r="2115" spans="5:31" ht="12.75" customHeight="1">
      <c r="E2115" s="1083" t="str">
        <f t="shared" si="375"/>
        <v/>
      </c>
      <c r="J2115" s="1117" t="str">
        <f>IF(D2115="","-",#REF!-D2115)</f>
        <v>-</v>
      </c>
      <c r="L2115" s="1041" t="str">
        <f t="shared" ref="L2115:L2178" si="376">IF(E2115="","",$Q$1+E2115)</f>
        <v/>
      </c>
      <c r="W2115" s="1046" t="str">
        <f t="shared" ref="W2115:W2178" si="377">IF($D2115="","",_xlfn.LET(_xlpm.gDate,D2115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115" s="1047"/>
      <c r="Y2115" s="1146" t="str">
        <f t="shared" ref="Y2115:Y2178" si="378">IFERROR(CHOOSE(X2115,"መስከረም","ጥቅምት","ህዳር  ","ታህሳስ ","ጥር ","የካቲት ","መጋቢት ","ሚይዚያ ","ግንቦት ","ሰኔ ","ሐምሌ ","ነሐሴ ","Pagume"),"")</f>
        <v/>
      </c>
      <c r="Z2115" s="1049" t="str">
        <f t="shared" ref="Z2115:Z2178" si="379">IF($K2115="","",_xlfn.LET(_xlpm.gDate,K2115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115" s="1049" t="str">
        <f t="shared" ref="AA2115:AA2178" si="380">IF($Z2115="","",TEXT($Z2115,"mm"))</f>
        <v/>
      </c>
      <c r="AB2115" s="1050" t="str">
        <f t="shared" ref="AB2115:AB2178" si="381">IFERROR(CHOOSE(AA2115,"መስከረም","ጥቅምት","ህዳር  ","ታህሳስ ","ጥር ","የካቲት ","መጋቢት ","ሚይዚያ ","ግንቦት ","ሰኔ ","ሐምሌ ","ነሐሴ ","Pagume"),"")</f>
        <v/>
      </c>
      <c r="AD2115" s="1052" t="str">
        <f t="shared" ref="AD2115:AD2178" si="382">IF($D2115="","",YEAR(D2115)&amp;"-W"&amp;WEEKNUM(D2115,2))</f>
        <v/>
      </c>
      <c r="AE2115" s="1053" t="str">
        <f t="shared" ref="AE2115:AE2178" si="383">IF($K2115="","",YEAR(K2115)&amp;"-W"&amp;WEEKNUM(K2115,2))</f>
        <v/>
      </c>
    </row>
    <row r="2116" spans="5:31" ht="12.75" customHeight="1">
      <c r="E2116" s="1083" t="str">
        <f t="shared" si="375"/>
        <v/>
      </c>
      <c r="J2116" s="1117" t="str">
        <f>IF(D2116="","-",#REF!-D2116)</f>
        <v>-</v>
      </c>
      <c r="L2116" s="1041" t="str">
        <f t="shared" si="376"/>
        <v/>
      </c>
      <c r="W2116" s="1046" t="str">
        <f t="shared" si="377"/>
        <v/>
      </c>
      <c r="X2116" s="1047"/>
      <c r="Y2116" s="1146" t="str">
        <f t="shared" si="378"/>
        <v/>
      </c>
      <c r="Z2116" s="1049" t="str">
        <f t="shared" si="379"/>
        <v/>
      </c>
      <c r="AA2116" s="1049" t="str">
        <f t="shared" si="380"/>
        <v/>
      </c>
      <c r="AB2116" s="1050" t="str">
        <f t="shared" si="381"/>
        <v/>
      </c>
      <c r="AD2116" s="1052" t="str">
        <f t="shared" si="382"/>
        <v/>
      </c>
      <c r="AE2116" s="1053" t="str">
        <f t="shared" si="383"/>
        <v/>
      </c>
    </row>
    <row r="2117" spans="5:31" ht="12.75" customHeight="1">
      <c r="E2117" s="1083" t="str">
        <f t="shared" si="375"/>
        <v/>
      </c>
      <c r="J2117" s="1117" t="str">
        <f>IF(D2117="","-",#REF!-D2117)</f>
        <v>-</v>
      </c>
      <c r="L2117" s="1041" t="str">
        <f t="shared" si="376"/>
        <v/>
      </c>
      <c r="W2117" s="1046" t="str">
        <f t="shared" si="377"/>
        <v/>
      </c>
      <c r="X2117" s="1047"/>
      <c r="Y2117" s="1146" t="str">
        <f t="shared" si="378"/>
        <v/>
      </c>
      <c r="Z2117" s="1049" t="str">
        <f t="shared" si="379"/>
        <v/>
      </c>
      <c r="AA2117" s="1049" t="str">
        <f t="shared" si="380"/>
        <v/>
      </c>
      <c r="AB2117" s="1050" t="str">
        <f t="shared" si="381"/>
        <v/>
      </c>
      <c r="AD2117" s="1052" t="str">
        <f t="shared" si="382"/>
        <v/>
      </c>
      <c r="AE2117" s="1053" t="str">
        <f t="shared" si="383"/>
        <v/>
      </c>
    </row>
    <row r="2118" spans="5:31" ht="12.75" customHeight="1">
      <c r="E2118" s="1083" t="str">
        <f t="shared" si="375"/>
        <v/>
      </c>
      <c r="J2118" s="1117" t="str">
        <f>IF(D2118="","-",#REF!-D2118)</f>
        <v>-</v>
      </c>
      <c r="L2118" s="1041" t="str">
        <f t="shared" si="376"/>
        <v/>
      </c>
      <c r="W2118" s="1046" t="str">
        <f t="shared" si="377"/>
        <v/>
      </c>
      <c r="X2118" s="1047"/>
      <c r="Y2118" s="1146" t="str">
        <f t="shared" si="378"/>
        <v/>
      </c>
      <c r="Z2118" s="1049" t="str">
        <f t="shared" si="379"/>
        <v/>
      </c>
      <c r="AA2118" s="1049" t="str">
        <f t="shared" si="380"/>
        <v/>
      </c>
      <c r="AB2118" s="1050" t="str">
        <f t="shared" si="381"/>
        <v/>
      </c>
      <c r="AD2118" s="1052" t="str">
        <f t="shared" si="382"/>
        <v/>
      </c>
      <c r="AE2118" s="1053" t="str">
        <f t="shared" si="383"/>
        <v/>
      </c>
    </row>
    <row r="2119" spans="5:31" ht="12.75" customHeight="1">
      <c r="E2119" s="1083" t="str">
        <f t="shared" si="375"/>
        <v/>
      </c>
      <c r="J2119" s="1117" t="str">
        <f>IF(D2119="","-",#REF!-D2119)</f>
        <v>-</v>
      </c>
      <c r="L2119" s="1041" t="str">
        <f t="shared" si="376"/>
        <v/>
      </c>
      <c r="W2119" s="1046" t="str">
        <f t="shared" si="377"/>
        <v/>
      </c>
      <c r="X2119" s="1047"/>
      <c r="Y2119" s="1146" t="str">
        <f t="shared" si="378"/>
        <v/>
      </c>
      <c r="Z2119" s="1049" t="str">
        <f t="shared" si="379"/>
        <v/>
      </c>
      <c r="AA2119" s="1049" t="str">
        <f t="shared" si="380"/>
        <v/>
      </c>
      <c r="AB2119" s="1050" t="str">
        <f t="shared" si="381"/>
        <v/>
      </c>
      <c r="AD2119" s="1052" t="str">
        <f t="shared" si="382"/>
        <v/>
      </c>
      <c r="AE2119" s="1053" t="str">
        <f t="shared" si="383"/>
        <v/>
      </c>
    </row>
    <row r="2120" spans="5:31" ht="12.75" customHeight="1">
      <c r="E2120" s="1083" t="str">
        <f t="shared" si="375"/>
        <v/>
      </c>
      <c r="J2120" s="1117" t="str">
        <f>IF(D2120="","-",#REF!-D2120)</f>
        <v>-</v>
      </c>
      <c r="L2120" s="1041" t="str">
        <f t="shared" si="376"/>
        <v/>
      </c>
      <c r="W2120" s="1046" t="str">
        <f t="shared" si="377"/>
        <v/>
      </c>
      <c r="X2120" s="1047"/>
      <c r="Y2120" s="1146" t="str">
        <f t="shared" si="378"/>
        <v/>
      </c>
      <c r="Z2120" s="1049" t="str">
        <f t="shared" si="379"/>
        <v/>
      </c>
      <c r="AA2120" s="1049" t="str">
        <f t="shared" si="380"/>
        <v/>
      </c>
      <c r="AB2120" s="1050" t="str">
        <f t="shared" si="381"/>
        <v/>
      </c>
      <c r="AD2120" s="1052" t="str">
        <f t="shared" si="382"/>
        <v/>
      </c>
      <c r="AE2120" s="1053" t="str">
        <f t="shared" si="383"/>
        <v/>
      </c>
    </row>
    <row r="2121" spans="5:31" ht="12.75" customHeight="1">
      <c r="E2121" s="1083" t="str">
        <f t="shared" si="375"/>
        <v/>
      </c>
      <c r="J2121" s="1117" t="str">
        <f>IF(D2121="","-",#REF!-D2121)</f>
        <v>-</v>
      </c>
      <c r="L2121" s="1041" t="str">
        <f t="shared" si="376"/>
        <v/>
      </c>
      <c r="W2121" s="1046" t="str">
        <f t="shared" si="377"/>
        <v/>
      </c>
      <c r="X2121" s="1047"/>
      <c r="Y2121" s="1146" t="str">
        <f t="shared" si="378"/>
        <v/>
      </c>
      <c r="Z2121" s="1049" t="str">
        <f t="shared" si="379"/>
        <v/>
      </c>
      <c r="AA2121" s="1049" t="str">
        <f t="shared" si="380"/>
        <v/>
      </c>
      <c r="AB2121" s="1050" t="str">
        <f t="shared" si="381"/>
        <v/>
      </c>
      <c r="AD2121" s="1052" t="str">
        <f t="shared" si="382"/>
        <v/>
      </c>
      <c r="AE2121" s="1053" t="str">
        <f t="shared" si="383"/>
        <v/>
      </c>
    </row>
    <row r="2122" spans="5:31" ht="12.75" customHeight="1">
      <c r="E2122" s="1083" t="str">
        <f t="shared" si="375"/>
        <v/>
      </c>
      <c r="J2122" s="1117" t="str">
        <f>IF(D2122="","-",#REF!-D2122)</f>
        <v>-</v>
      </c>
      <c r="L2122" s="1041" t="str">
        <f t="shared" si="376"/>
        <v/>
      </c>
      <c r="W2122" s="1046" t="str">
        <f t="shared" si="377"/>
        <v/>
      </c>
      <c r="X2122" s="1047"/>
      <c r="Y2122" s="1146" t="str">
        <f t="shared" si="378"/>
        <v/>
      </c>
      <c r="Z2122" s="1049" t="str">
        <f t="shared" si="379"/>
        <v/>
      </c>
      <c r="AA2122" s="1049" t="str">
        <f t="shared" si="380"/>
        <v/>
      </c>
      <c r="AB2122" s="1050" t="str">
        <f t="shared" si="381"/>
        <v/>
      </c>
      <c r="AD2122" s="1052" t="str">
        <f t="shared" si="382"/>
        <v/>
      </c>
      <c r="AE2122" s="1053" t="str">
        <f t="shared" si="383"/>
        <v/>
      </c>
    </row>
    <row r="2123" spans="5:31" ht="12.75" customHeight="1">
      <c r="E2123" s="1083" t="str">
        <f t="shared" si="375"/>
        <v/>
      </c>
      <c r="J2123" s="1117" t="str">
        <f>IF(D2123="","-",#REF!-D2123)</f>
        <v>-</v>
      </c>
      <c r="L2123" s="1041" t="str">
        <f t="shared" si="376"/>
        <v/>
      </c>
      <c r="W2123" s="1046" t="str">
        <f t="shared" si="377"/>
        <v/>
      </c>
      <c r="X2123" s="1047"/>
      <c r="Y2123" s="1146" t="str">
        <f t="shared" si="378"/>
        <v/>
      </c>
      <c r="Z2123" s="1049" t="str">
        <f t="shared" si="379"/>
        <v/>
      </c>
      <c r="AA2123" s="1049" t="str">
        <f t="shared" si="380"/>
        <v/>
      </c>
      <c r="AB2123" s="1050" t="str">
        <f t="shared" si="381"/>
        <v/>
      </c>
      <c r="AD2123" s="1052" t="str">
        <f t="shared" si="382"/>
        <v/>
      </c>
      <c r="AE2123" s="1053" t="str">
        <f t="shared" si="383"/>
        <v/>
      </c>
    </row>
    <row r="2124" spans="5:31" ht="12.75" customHeight="1">
      <c r="E2124" s="1083" t="str">
        <f t="shared" si="375"/>
        <v/>
      </c>
      <c r="J2124" s="1117" t="str">
        <f>IF(D2124="","-",#REF!-D2124)</f>
        <v>-</v>
      </c>
      <c r="L2124" s="1041" t="str">
        <f t="shared" si="376"/>
        <v/>
      </c>
      <c r="W2124" s="1046" t="str">
        <f t="shared" si="377"/>
        <v/>
      </c>
      <c r="X2124" s="1047"/>
      <c r="Y2124" s="1146" t="str">
        <f t="shared" si="378"/>
        <v/>
      </c>
      <c r="Z2124" s="1049" t="str">
        <f t="shared" si="379"/>
        <v/>
      </c>
      <c r="AA2124" s="1049" t="str">
        <f t="shared" si="380"/>
        <v/>
      </c>
      <c r="AB2124" s="1050" t="str">
        <f t="shared" si="381"/>
        <v/>
      </c>
      <c r="AD2124" s="1052" t="str">
        <f t="shared" si="382"/>
        <v/>
      </c>
      <c r="AE2124" s="1053" t="str">
        <f t="shared" si="383"/>
        <v/>
      </c>
    </row>
    <row r="2125" spans="5:31" ht="12.75" customHeight="1">
      <c r="E2125" s="1083" t="str">
        <f t="shared" si="375"/>
        <v/>
      </c>
      <c r="J2125" s="1117" t="str">
        <f>IF(D2125="","-",#REF!-D2125)</f>
        <v>-</v>
      </c>
      <c r="L2125" s="1041" t="str">
        <f t="shared" si="376"/>
        <v/>
      </c>
      <c r="W2125" s="1046" t="str">
        <f t="shared" si="377"/>
        <v/>
      </c>
      <c r="X2125" s="1047"/>
      <c r="Y2125" s="1146" t="str">
        <f t="shared" si="378"/>
        <v/>
      </c>
      <c r="Z2125" s="1049" t="str">
        <f t="shared" si="379"/>
        <v/>
      </c>
      <c r="AA2125" s="1049" t="str">
        <f t="shared" si="380"/>
        <v/>
      </c>
      <c r="AB2125" s="1050" t="str">
        <f t="shared" si="381"/>
        <v/>
      </c>
      <c r="AD2125" s="1052" t="str">
        <f t="shared" si="382"/>
        <v/>
      </c>
      <c r="AE2125" s="1053" t="str">
        <f t="shared" si="383"/>
        <v/>
      </c>
    </row>
    <row r="2126" spans="5:31" ht="12.75" customHeight="1">
      <c r="E2126" s="1083" t="str">
        <f t="shared" si="375"/>
        <v/>
      </c>
      <c r="J2126" s="1117" t="str">
        <f>IF(D2126="","-",#REF!-D2126)</f>
        <v>-</v>
      </c>
      <c r="L2126" s="1041" t="str">
        <f t="shared" si="376"/>
        <v/>
      </c>
      <c r="W2126" s="1046" t="str">
        <f t="shared" si="377"/>
        <v/>
      </c>
      <c r="X2126" s="1047"/>
      <c r="Y2126" s="1146" t="str">
        <f t="shared" si="378"/>
        <v/>
      </c>
      <c r="Z2126" s="1049" t="str">
        <f t="shared" si="379"/>
        <v/>
      </c>
      <c r="AA2126" s="1049" t="str">
        <f t="shared" si="380"/>
        <v/>
      </c>
      <c r="AB2126" s="1050" t="str">
        <f t="shared" si="381"/>
        <v/>
      </c>
      <c r="AD2126" s="1052" t="str">
        <f t="shared" si="382"/>
        <v/>
      </c>
      <c r="AE2126" s="1053" t="str">
        <f t="shared" si="383"/>
        <v/>
      </c>
    </row>
    <row r="2127" spans="5:31" ht="12.75" customHeight="1">
      <c r="E2127" s="1083" t="str">
        <f t="shared" si="375"/>
        <v/>
      </c>
      <c r="J2127" s="1117" t="str">
        <f>IF(D2127="","-",#REF!-D2127)</f>
        <v>-</v>
      </c>
      <c r="L2127" s="1041" t="str">
        <f t="shared" si="376"/>
        <v/>
      </c>
      <c r="W2127" s="1046" t="str">
        <f t="shared" si="377"/>
        <v/>
      </c>
      <c r="X2127" s="1047"/>
      <c r="Y2127" s="1146" t="str">
        <f t="shared" si="378"/>
        <v/>
      </c>
      <c r="Z2127" s="1049" t="str">
        <f t="shared" si="379"/>
        <v/>
      </c>
      <c r="AA2127" s="1049" t="str">
        <f t="shared" si="380"/>
        <v/>
      </c>
      <c r="AB2127" s="1050" t="str">
        <f t="shared" si="381"/>
        <v/>
      </c>
      <c r="AD2127" s="1052" t="str">
        <f t="shared" si="382"/>
        <v/>
      </c>
      <c r="AE2127" s="1053" t="str">
        <f t="shared" si="383"/>
        <v/>
      </c>
    </row>
    <row r="2128" spans="5:31" ht="12.75" customHeight="1">
      <c r="E2128" s="1083" t="str">
        <f t="shared" si="375"/>
        <v/>
      </c>
      <c r="J2128" s="1117" t="str">
        <f>IF(D2128="","-",#REF!-D2128)</f>
        <v>-</v>
      </c>
      <c r="L2128" s="1041" t="str">
        <f t="shared" si="376"/>
        <v/>
      </c>
      <c r="W2128" s="1046" t="str">
        <f t="shared" si="377"/>
        <v/>
      </c>
      <c r="X2128" s="1047"/>
      <c r="Y2128" s="1146" t="str">
        <f t="shared" si="378"/>
        <v/>
      </c>
      <c r="Z2128" s="1049" t="str">
        <f t="shared" si="379"/>
        <v/>
      </c>
      <c r="AA2128" s="1049" t="str">
        <f t="shared" si="380"/>
        <v/>
      </c>
      <c r="AB2128" s="1050" t="str">
        <f t="shared" si="381"/>
        <v/>
      </c>
      <c r="AD2128" s="1052" t="str">
        <f t="shared" si="382"/>
        <v/>
      </c>
      <c r="AE2128" s="1053" t="str">
        <f t="shared" si="383"/>
        <v/>
      </c>
    </row>
    <row r="2129" spans="5:31" ht="12.75" customHeight="1">
      <c r="E2129" s="1083" t="str">
        <f t="shared" si="375"/>
        <v/>
      </c>
      <c r="J2129" s="1117" t="str">
        <f>IF(D2129="","-",#REF!-D2129)</f>
        <v>-</v>
      </c>
      <c r="L2129" s="1041" t="str">
        <f t="shared" si="376"/>
        <v/>
      </c>
      <c r="W2129" s="1046" t="str">
        <f t="shared" si="377"/>
        <v/>
      </c>
      <c r="X2129" s="1047"/>
      <c r="Y2129" s="1146" t="str">
        <f t="shared" si="378"/>
        <v/>
      </c>
      <c r="Z2129" s="1049" t="str">
        <f t="shared" si="379"/>
        <v/>
      </c>
      <c r="AA2129" s="1049" t="str">
        <f t="shared" si="380"/>
        <v/>
      </c>
      <c r="AB2129" s="1050" t="str">
        <f t="shared" si="381"/>
        <v/>
      </c>
      <c r="AD2129" s="1052" t="str">
        <f t="shared" si="382"/>
        <v/>
      </c>
      <c r="AE2129" s="1053" t="str">
        <f t="shared" si="383"/>
        <v/>
      </c>
    </row>
    <row r="2130" spans="5:31" ht="12.75" customHeight="1">
      <c r="E2130" s="1083" t="str">
        <f t="shared" si="375"/>
        <v/>
      </c>
      <c r="J2130" s="1117" t="str">
        <f>IF(D2130="","-",#REF!-D2130)</f>
        <v>-</v>
      </c>
      <c r="L2130" s="1041" t="str">
        <f t="shared" si="376"/>
        <v/>
      </c>
      <c r="W2130" s="1046" t="str">
        <f t="shared" si="377"/>
        <v/>
      </c>
      <c r="X2130" s="1047"/>
      <c r="Y2130" s="1146" t="str">
        <f t="shared" si="378"/>
        <v/>
      </c>
      <c r="Z2130" s="1049" t="str">
        <f t="shared" si="379"/>
        <v/>
      </c>
      <c r="AA2130" s="1049" t="str">
        <f t="shared" si="380"/>
        <v/>
      </c>
      <c r="AB2130" s="1050" t="str">
        <f t="shared" si="381"/>
        <v/>
      </c>
      <c r="AD2130" s="1052" t="str">
        <f t="shared" si="382"/>
        <v/>
      </c>
      <c r="AE2130" s="1053" t="str">
        <f t="shared" si="383"/>
        <v/>
      </c>
    </row>
    <row r="2131" spans="5:31" ht="12.75" customHeight="1">
      <c r="E2131" s="1083" t="str">
        <f t="shared" si="375"/>
        <v/>
      </c>
      <c r="J2131" s="1117" t="str">
        <f>IF(D2131="","-",#REF!-D2131)</f>
        <v>-</v>
      </c>
      <c r="L2131" s="1041" t="str">
        <f t="shared" si="376"/>
        <v/>
      </c>
      <c r="W2131" s="1046" t="str">
        <f t="shared" si="377"/>
        <v/>
      </c>
      <c r="X2131" s="1047"/>
      <c r="Y2131" s="1146" t="str">
        <f t="shared" si="378"/>
        <v/>
      </c>
      <c r="Z2131" s="1049" t="str">
        <f t="shared" si="379"/>
        <v/>
      </c>
      <c r="AA2131" s="1049" t="str">
        <f t="shared" si="380"/>
        <v/>
      </c>
      <c r="AB2131" s="1050" t="str">
        <f t="shared" si="381"/>
        <v/>
      </c>
      <c r="AD2131" s="1052" t="str">
        <f t="shared" si="382"/>
        <v/>
      </c>
      <c r="AE2131" s="1053" t="str">
        <f t="shared" si="383"/>
        <v/>
      </c>
    </row>
    <row r="2132" spans="5:31" ht="12.75" customHeight="1">
      <c r="E2132" s="1083" t="str">
        <f t="shared" si="375"/>
        <v/>
      </c>
      <c r="J2132" s="1117" t="str">
        <f>IF(D2132="","-",#REF!-D2132)</f>
        <v>-</v>
      </c>
      <c r="L2132" s="1041" t="str">
        <f t="shared" si="376"/>
        <v/>
      </c>
      <c r="W2132" s="1046" t="str">
        <f t="shared" si="377"/>
        <v/>
      </c>
      <c r="X2132" s="1047"/>
      <c r="Y2132" s="1146" t="str">
        <f t="shared" si="378"/>
        <v/>
      </c>
      <c r="Z2132" s="1049" t="str">
        <f t="shared" si="379"/>
        <v/>
      </c>
      <c r="AA2132" s="1049" t="str">
        <f t="shared" si="380"/>
        <v/>
      </c>
      <c r="AB2132" s="1050" t="str">
        <f t="shared" si="381"/>
        <v/>
      </c>
      <c r="AD2132" s="1052" t="str">
        <f t="shared" si="382"/>
        <v/>
      </c>
      <c r="AE2132" s="1053" t="str">
        <f t="shared" si="383"/>
        <v/>
      </c>
    </row>
    <row r="2133" spans="5:31" ht="12.75" customHeight="1">
      <c r="E2133" s="1083" t="str">
        <f t="shared" si="375"/>
        <v/>
      </c>
      <c r="J2133" s="1117" t="str">
        <f>IF(D2133="","-",#REF!-D2133)</f>
        <v>-</v>
      </c>
      <c r="L2133" s="1041" t="str">
        <f t="shared" si="376"/>
        <v/>
      </c>
      <c r="W2133" s="1046" t="str">
        <f t="shared" si="377"/>
        <v/>
      </c>
      <c r="X2133" s="1047"/>
      <c r="Y2133" s="1146" t="str">
        <f t="shared" si="378"/>
        <v/>
      </c>
      <c r="Z2133" s="1049" t="str">
        <f t="shared" si="379"/>
        <v/>
      </c>
      <c r="AA2133" s="1049" t="str">
        <f t="shared" si="380"/>
        <v/>
      </c>
      <c r="AB2133" s="1050" t="str">
        <f t="shared" si="381"/>
        <v/>
      </c>
      <c r="AD2133" s="1052" t="str">
        <f t="shared" si="382"/>
        <v/>
      </c>
      <c r="AE2133" s="1053" t="str">
        <f t="shared" si="383"/>
        <v/>
      </c>
    </row>
    <row r="2134" spans="5:31" ht="12.75" customHeight="1">
      <c r="E2134" s="1083" t="str">
        <f t="shared" si="375"/>
        <v/>
      </c>
      <c r="J2134" s="1117" t="str">
        <f>IF(D2134="","-",#REF!-D2134)</f>
        <v>-</v>
      </c>
      <c r="L2134" s="1041" t="str">
        <f t="shared" si="376"/>
        <v/>
      </c>
      <c r="W2134" s="1046" t="str">
        <f t="shared" si="377"/>
        <v/>
      </c>
      <c r="X2134" s="1047"/>
      <c r="Y2134" s="1146" t="str">
        <f t="shared" si="378"/>
        <v/>
      </c>
      <c r="Z2134" s="1049" t="str">
        <f t="shared" si="379"/>
        <v/>
      </c>
      <c r="AA2134" s="1049" t="str">
        <f t="shared" si="380"/>
        <v/>
      </c>
      <c r="AB2134" s="1050" t="str">
        <f t="shared" si="381"/>
        <v/>
      </c>
      <c r="AD2134" s="1052" t="str">
        <f t="shared" si="382"/>
        <v/>
      </c>
      <c r="AE2134" s="1053" t="str">
        <f t="shared" si="383"/>
        <v/>
      </c>
    </row>
    <row r="2135" spans="5:31" ht="12.75" customHeight="1">
      <c r="E2135" s="1083" t="str">
        <f t="shared" si="375"/>
        <v/>
      </c>
      <c r="J2135" s="1117" t="str">
        <f>IF(D2135="","-",#REF!-D2135)</f>
        <v>-</v>
      </c>
      <c r="L2135" s="1041" t="str">
        <f t="shared" si="376"/>
        <v/>
      </c>
      <c r="W2135" s="1046" t="str">
        <f t="shared" si="377"/>
        <v/>
      </c>
      <c r="X2135" s="1047"/>
      <c r="Y2135" s="1146" t="str">
        <f t="shared" si="378"/>
        <v/>
      </c>
      <c r="Z2135" s="1049" t="str">
        <f t="shared" si="379"/>
        <v/>
      </c>
      <c r="AA2135" s="1049" t="str">
        <f t="shared" si="380"/>
        <v/>
      </c>
      <c r="AB2135" s="1050" t="str">
        <f t="shared" si="381"/>
        <v/>
      </c>
      <c r="AD2135" s="1052" t="str">
        <f t="shared" si="382"/>
        <v/>
      </c>
      <c r="AE2135" s="1053" t="str">
        <f t="shared" si="383"/>
        <v/>
      </c>
    </row>
    <row r="2136" spans="5:31" ht="12.75" customHeight="1">
      <c r="E2136" s="1083" t="str">
        <f t="shared" si="375"/>
        <v/>
      </c>
      <c r="J2136" s="1117" t="str">
        <f>IF(D2136="","-",#REF!-D2136)</f>
        <v>-</v>
      </c>
      <c r="L2136" s="1041" t="str">
        <f t="shared" si="376"/>
        <v/>
      </c>
      <c r="W2136" s="1046" t="str">
        <f t="shared" si="377"/>
        <v/>
      </c>
      <c r="X2136" s="1047"/>
      <c r="Y2136" s="1146" t="str">
        <f t="shared" si="378"/>
        <v/>
      </c>
      <c r="Z2136" s="1049" t="str">
        <f t="shared" si="379"/>
        <v/>
      </c>
      <c r="AA2136" s="1049" t="str">
        <f t="shared" si="380"/>
        <v/>
      </c>
      <c r="AB2136" s="1050" t="str">
        <f t="shared" si="381"/>
        <v/>
      </c>
      <c r="AD2136" s="1052" t="str">
        <f t="shared" si="382"/>
        <v/>
      </c>
      <c r="AE2136" s="1053" t="str">
        <f t="shared" si="383"/>
        <v/>
      </c>
    </row>
    <row r="2137" spans="5:31" ht="12.75" customHeight="1">
      <c r="E2137" s="1083" t="str">
        <f t="shared" si="375"/>
        <v/>
      </c>
      <c r="J2137" s="1117" t="str">
        <f>IF(D2137="","-",#REF!-D2137)</f>
        <v>-</v>
      </c>
      <c r="L2137" s="1041" t="str">
        <f t="shared" si="376"/>
        <v/>
      </c>
      <c r="W2137" s="1046" t="str">
        <f t="shared" si="377"/>
        <v/>
      </c>
      <c r="X2137" s="1047"/>
      <c r="Y2137" s="1146" t="str">
        <f t="shared" si="378"/>
        <v/>
      </c>
      <c r="Z2137" s="1049" t="str">
        <f t="shared" si="379"/>
        <v/>
      </c>
      <c r="AA2137" s="1049" t="str">
        <f t="shared" si="380"/>
        <v/>
      </c>
      <c r="AB2137" s="1050" t="str">
        <f t="shared" si="381"/>
        <v/>
      </c>
      <c r="AD2137" s="1052" t="str">
        <f t="shared" si="382"/>
        <v/>
      </c>
      <c r="AE2137" s="1053" t="str">
        <f t="shared" si="383"/>
        <v/>
      </c>
    </row>
    <row r="2138" spans="5:31" ht="12.75" customHeight="1">
      <c r="E2138" s="1083" t="str">
        <f t="shared" si="375"/>
        <v/>
      </c>
      <c r="J2138" s="1117" t="str">
        <f>IF(D2138="","-",#REF!-D2138)</f>
        <v>-</v>
      </c>
      <c r="L2138" s="1041" t="str">
        <f t="shared" si="376"/>
        <v/>
      </c>
      <c r="W2138" s="1046" t="str">
        <f t="shared" si="377"/>
        <v/>
      </c>
      <c r="X2138" s="1047"/>
      <c r="Y2138" s="1146" t="str">
        <f t="shared" si="378"/>
        <v/>
      </c>
      <c r="Z2138" s="1049" t="str">
        <f t="shared" si="379"/>
        <v/>
      </c>
      <c r="AA2138" s="1049" t="str">
        <f t="shared" si="380"/>
        <v/>
      </c>
      <c r="AB2138" s="1050" t="str">
        <f t="shared" si="381"/>
        <v/>
      </c>
      <c r="AD2138" s="1052" t="str">
        <f t="shared" si="382"/>
        <v/>
      </c>
      <c r="AE2138" s="1053" t="str">
        <f t="shared" si="383"/>
        <v/>
      </c>
    </row>
    <row r="2139" spans="5:31" ht="12.75" customHeight="1">
      <c r="E2139" s="1083" t="str">
        <f t="shared" si="375"/>
        <v/>
      </c>
      <c r="J2139" s="1117" t="str">
        <f>IF(D2139="","-",#REF!-D2139)</f>
        <v>-</v>
      </c>
      <c r="L2139" s="1041" t="str">
        <f t="shared" si="376"/>
        <v/>
      </c>
      <c r="W2139" s="1046" t="str">
        <f t="shared" si="377"/>
        <v/>
      </c>
      <c r="X2139" s="1047"/>
      <c r="Y2139" s="1146" t="str">
        <f t="shared" si="378"/>
        <v/>
      </c>
      <c r="Z2139" s="1049" t="str">
        <f t="shared" si="379"/>
        <v/>
      </c>
      <c r="AA2139" s="1049" t="str">
        <f t="shared" si="380"/>
        <v/>
      </c>
      <c r="AB2139" s="1050" t="str">
        <f t="shared" si="381"/>
        <v/>
      </c>
      <c r="AD2139" s="1052" t="str">
        <f t="shared" si="382"/>
        <v/>
      </c>
      <c r="AE2139" s="1053" t="str">
        <f t="shared" si="383"/>
        <v/>
      </c>
    </row>
    <row r="2140" spans="5:31" ht="12.75" customHeight="1">
      <c r="E2140" s="1083" t="str">
        <f t="shared" si="375"/>
        <v/>
      </c>
      <c r="J2140" s="1117" t="str">
        <f>IF(D2140="","-",#REF!-D2140)</f>
        <v>-</v>
      </c>
      <c r="L2140" s="1041" t="str">
        <f t="shared" si="376"/>
        <v/>
      </c>
      <c r="W2140" s="1046" t="str">
        <f t="shared" si="377"/>
        <v/>
      </c>
      <c r="X2140" s="1047"/>
      <c r="Y2140" s="1146" t="str">
        <f t="shared" si="378"/>
        <v/>
      </c>
      <c r="Z2140" s="1049" t="str">
        <f t="shared" si="379"/>
        <v/>
      </c>
      <c r="AA2140" s="1049" t="str">
        <f t="shared" si="380"/>
        <v/>
      </c>
      <c r="AB2140" s="1050" t="str">
        <f t="shared" si="381"/>
        <v/>
      </c>
      <c r="AD2140" s="1052" t="str">
        <f t="shared" si="382"/>
        <v/>
      </c>
      <c r="AE2140" s="1053" t="str">
        <f t="shared" si="383"/>
        <v/>
      </c>
    </row>
    <row r="2141" spans="5:31" ht="12.75" customHeight="1">
      <c r="E2141" s="1083" t="str">
        <f t="shared" si="375"/>
        <v/>
      </c>
      <c r="J2141" s="1117" t="str">
        <f>IF(D2141="","-",#REF!-D2141)</f>
        <v>-</v>
      </c>
      <c r="L2141" s="1041" t="str">
        <f t="shared" si="376"/>
        <v/>
      </c>
      <c r="W2141" s="1046" t="str">
        <f t="shared" si="377"/>
        <v/>
      </c>
      <c r="X2141" s="1047"/>
      <c r="Y2141" s="1146" t="str">
        <f t="shared" si="378"/>
        <v/>
      </c>
      <c r="Z2141" s="1049" t="str">
        <f t="shared" si="379"/>
        <v/>
      </c>
      <c r="AA2141" s="1049" t="str">
        <f t="shared" si="380"/>
        <v/>
      </c>
      <c r="AB2141" s="1050" t="str">
        <f t="shared" si="381"/>
        <v/>
      </c>
      <c r="AD2141" s="1052" t="str">
        <f t="shared" si="382"/>
        <v/>
      </c>
      <c r="AE2141" s="1053" t="str">
        <f t="shared" si="383"/>
        <v/>
      </c>
    </row>
    <row r="2142" spans="5:31" ht="12.75" customHeight="1">
      <c r="E2142" s="1083" t="str">
        <f t="shared" si="375"/>
        <v/>
      </c>
      <c r="J2142" s="1117" t="str">
        <f>IF(D2142="","-",#REF!-D2142)</f>
        <v>-</v>
      </c>
      <c r="L2142" s="1041" t="str">
        <f t="shared" si="376"/>
        <v/>
      </c>
      <c r="W2142" s="1046" t="str">
        <f t="shared" si="377"/>
        <v/>
      </c>
      <c r="X2142" s="1047"/>
      <c r="Y2142" s="1146" t="str">
        <f t="shared" si="378"/>
        <v/>
      </c>
      <c r="Z2142" s="1049" t="str">
        <f t="shared" si="379"/>
        <v/>
      </c>
      <c r="AA2142" s="1049" t="str">
        <f t="shared" si="380"/>
        <v/>
      </c>
      <c r="AB2142" s="1050" t="str">
        <f t="shared" si="381"/>
        <v/>
      </c>
      <c r="AD2142" s="1052" t="str">
        <f t="shared" si="382"/>
        <v/>
      </c>
      <c r="AE2142" s="1053" t="str">
        <f t="shared" si="383"/>
        <v/>
      </c>
    </row>
    <row r="2143" spans="5:31" ht="12.75" customHeight="1">
      <c r="E2143" s="1083" t="str">
        <f t="shared" si="375"/>
        <v/>
      </c>
      <c r="J2143" s="1117" t="str">
        <f>IF(D2143="","-",#REF!-D2143)</f>
        <v>-</v>
      </c>
      <c r="L2143" s="1041" t="str">
        <f t="shared" si="376"/>
        <v/>
      </c>
      <c r="W2143" s="1046" t="str">
        <f t="shared" si="377"/>
        <v/>
      </c>
      <c r="X2143" s="1047"/>
      <c r="Y2143" s="1146" t="str">
        <f t="shared" si="378"/>
        <v/>
      </c>
      <c r="Z2143" s="1049" t="str">
        <f t="shared" si="379"/>
        <v/>
      </c>
      <c r="AA2143" s="1049" t="str">
        <f t="shared" si="380"/>
        <v/>
      </c>
      <c r="AB2143" s="1050" t="str">
        <f t="shared" si="381"/>
        <v/>
      </c>
      <c r="AD2143" s="1052" t="str">
        <f t="shared" si="382"/>
        <v/>
      </c>
      <c r="AE2143" s="1053" t="str">
        <f t="shared" si="383"/>
        <v/>
      </c>
    </row>
    <row r="2144" spans="5:31" ht="12.75" customHeight="1">
      <c r="E2144" s="1083" t="str">
        <f t="shared" si="375"/>
        <v/>
      </c>
      <c r="J2144" s="1117" t="str">
        <f>IF(D2144="","-",#REF!-D2144)</f>
        <v>-</v>
      </c>
      <c r="L2144" s="1041" t="str">
        <f t="shared" si="376"/>
        <v/>
      </c>
      <c r="W2144" s="1046" t="str">
        <f t="shared" si="377"/>
        <v/>
      </c>
      <c r="X2144" s="1047"/>
      <c r="Y2144" s="1146" t="str">
        <f t="shared" si="378"/>
        <v/>
      </c>
      <c r="Z2144" s="1049" t="str">
        <f t="shared" si="379"/>
        <v/>
      </c>
      <c r="AA2144" s="1049" t="str">
        <f t="shared" si="380"/>
        <v/>
      </c>
      <c r="AB2144" s="1050" t="str">
        <f t="shared" si="381"/>
        <v/>
      </c>
      <c r="AD2144" s="1052" t="str">
        <f t="shared" si="382"/>
        <v/>
      </c>
      <c r="AE2144" s="1053" t="str">
        <f t="shared" si="383"/>
        <v/>
      </c>
    </row>
    <row r="2145" spans="5:31" ht="12.75" customHeight="1">
      <c r="E2145" s="1083" t="str">
        <f t="shared" si="375"/>
        <v/>
      </c>
      <c r="J2145" s="1117" t="str">
        <f>IF(D2145="","-",#REF!-D2145)</f>
        <v>-</v>
      </c>
      <c r="L2145" s="1041" t="str">
        <f t="shared" si="376"/>
        <v/>
      </c>
      <c r="W2145" s="1046" t="str">
        <f t="shared" si="377"/>
        <v/>
      </c>
      <c r="X2145" s="1047"/>
      <c r="Y2145" s="1146" t="str">
        <f t="shared" si="378"/>
        <v/>
      </c>
      <c r="Z2145" s="1049" t="str">
        <f t="shared" si="379"/>
        <v/>
      </c>
      <c r="AA2145" s="1049" t="str">
        <f t="shared" si="380"/>
        <v/>
      </c>
      <c r="AB2145" s="1050" t="str">
        <f t="shared" si="381"/>
        <v/>
      </c>
      <c r="AD2145" s="1052" t="str">
        <f t="shared" si="382"/>
        <v/>
      </c>
      <c r="AE2145" s="1053" t="str">
        <f t="shared" si="383"/>
        <v/>
      </c>
    </row>
    <row r="2146" spans="5:31" ht="12.75" customHeight="1">
      <c r="E2146" s="1083" t="str">
        <f t="shared" si="375"/>
        <v/>
      </c>
      <c r="J2146" s="1117" t="str">
        <f>IF(D2146="","-",#REF!-D2146)</f>
        <v>-</v>
      </c>
      <c r="L2146" s="1041" t="str">
        <f t="shared" si="376"/>
        <v/>
      </c>
      <c r="W2146" s="1046" t="str">
        <f t="shared" si="377"/>
        <v/>
      </c>
      <c r="X2146" s="1047"/>
      <c r="Y2146" s="1146" t="str">
        <f t="shared" si="378"/>
        <v/>
      </c>
      <c r="Z2146" s="1049" t="str">
        <f t="shared" si="379"/>
        <v/>
      </c>
      <c r="AA2146" s="1049" t="str">
        <f t="shared" si="380"/>
        <v/>
      </c>
      <c r="AB2146" s="1050" t="str">
        <f t="shared" si="381"/>
        <v/>
      </c>
      <c r="AD2146" s="1052" t="str">
        <f t="shared" si="382"/>
        <v/>
      </c>
      <c r="AE2146" s="1053" t="str">
        <f t="shared" si="383"/>
        <v/>
      </c>
    </row>
    <row r="2147" spans="5:31" ht="12.75" customHeight="1">
      <c r="E2147" s="1083" t="str">
        <f t="shared" si="375"/>
        <v/>
      </c>
      <c r="J2147" s="1117" t="str">
        <f>IF(D2147="","-",#REF!-D2147)</f>
        <v>-</v>
      </c>
      <c r="L2147" s="1041" t="str">
        <f t="shared" si="376"/>
        <v/>
      </c>
      <c r="W2147" s="1046" t="str">
        <f t="shared" si="377"/>
        <v/>
      </c>
      <c r="X2147" s="1047"/>
      <c r="Y2147" s="1146" t="str">
        <f t="shared" si="378"/>
        <v/>
      </c>
      <c r="Z2147" s="1049" t="str">
        <f t="shared" si="379"/>
        <v/>
      </c>
      <c r="AA2147" s="1049" t="str">
        <f t="shared" si="380"/>
        <v/>
      </c>
      <c r="AB2147" s="1050" t="str">
        <f t="shared" si="381"/>
        <v/>
      </c>
      <c r="AD2147" s="1052" t="str">
        <f t="shared" si="382"/>
        <v/>
      </c>
      <c r="AE2147" s="1053" t="str">
        <f t="shared" si="383"/>
        <v/>
      </c>
    </row>
    <row r="2148" spans="5:31" ht="12.75" customHeight="1">
      <c r="E2148" s="1083" t="str">
        <f t="shared" si="375"/>
        <v/>
      </c>
      <c r="J2148" s="1117" t="str">
        <f>IF(D2148="","-",#REF!-D2148)</f>
        <v>-</v>
      </c>
      <c r="L2148" s="1041" t="str">
        <f t="shared" si="376"/>
        <v/>
      </c>
      <c r="W2148" s="1046" t="str">
        <f t="shared" si="377"/>
        <v/>
      </c>
      <c r="X2148" s="1047"/>
      <c r="Y2148" s="1146" t="str">
        <f t="shared" si="378"/>
        <v/>
      </c>
      <c r="Z2148" s="1049" t="str">
        <f t="shared" si="379"/>
        <v/>
      </c>
      <c r="AA2148" s="1049" t="str">
        <f t="shared" si="380"/>
        <v/>
      </c>
      <c r="AB2148" s="1050" t="str">
        <f t="shared" si="381"/>
        <v/>
      </c>
      <c r="AD2148" s="1052" t="str">
        <f t="shared" si="382"/>
        <v/>
      </c>
      <c r="AE2148" s="1053" t="str">
        <f t="shared" si="383"/>
        <v/>
      </c>
    </row>
    <row r="2149" spans="5:31" ht="12.75" customHeight="1">
      <c r="E2149" s="1083" t="str">
        <f t="shared" ref="E2149:E2212" si="384">IF(D2149="","",IF(F2149="paid",0,I2149-J2149))</f>
        <v/>
      </c>
      <c r="J2149" s="1117" t="str">
        <f>IF(D2149="","-",#REF!-D2149)</f>
        <v>-</v>
      </c>
      <c r="L2149" s="1041" t="str">
        <f t="shared" si="376"/>
        <v/>
      </c>
      <c r="W2149" s="1046" t="str">
        <f t="shared" si="377"/>
        <v/>
      </c>
      <c r="X2149" s="1047"/>
      <c r="Y2149" s="1146" t="str">
        <f t="shared" si="378"/>
        <v/>
      </c>
      <c r="Z2149" s="1049" t="str">
        <f t="shared" si="379"/>
        <v/>
      </c>
      <c r="AA2149" s="1049" t="str">
        <f t="shared" si="380"/>
        <v/>
      </c>
      <c r="AB2149" s="1050" t="str">
        <f t="shared" si="381"/>
        <v/>
      </c>
      <c r="AD2149" s="1052" t="str">
        <f t="shared" si="382"/>
        <v/>
      </c>
      <c r="AE2149" s="1053" t="str">
        <f t="shared" si="383"/>
        <v/>
      </c>
    </row>
    <row r="2150" spans="5:31" ht="12.75" customHeight="1">
      <c r="E2150" s="1083" t="str">
        <f t="shared" si="384"/>
        <v/>
      </c>
      <c r="J2150" s="1117" t="str">
        <f>IF(D2150="","-",#REF!-D2150)</f>
        <v>-</v>
      </c>
      <c r="L2150" s="1041" t="str">
        <f t="shared" si="376"/>
        <v/>
      </c>
      <c r="W2150" s="1046" t="str">
        <f t="shared" si="377"/>
        <v/>
      </c>
      <c r="X2150" s="1047"/>
      <c r="Y2150" s="1146" t="str">
        <f t="shared" si="378"/>
        <v/>
      </c>
      <c r="Z2150" s="1049" t="str">
        <f t="shared" si="379"/>
        <v/>
      </c>
      <c r="AA2150" s="1049" t="str">
        <f t="shared" si="380"/>
        <v/>
      </c>
      <c r="AB2150" s="1050" t="str">
        <f t="shared" si="381"/>
        <v/>
      </c>
      <c r="AD2150" s="1052" t="str">
        <f t="shared" si="382"/>
        <v/>
      </c>
      <c r="AE2150" s="1053" t="str">
        <f t="shared" si="383"/>
        <v/>
      </c>
    </row>
    <row r="2151" spans="5:31" ht="12.75" customHeight="1">
      <c r="E2151" s="1083" t="str">
        <f t="shared" si="384"/>
        <v/>
      </c>
      <c r="J2151" s="1117" t="str">
        <f>IF(D2151="","-",#REF!-D2151)</f>
        <v>-</v>
      </c>
      <c r="L2151" s="1041" t="str">
        <f t="shared" si="376"/>
        <v/>
      </c>
      <c r="W2151" s="1046" t="str">
        <f t="shared" si="377"/>
        <v/>
      </c>
      <c r="X2151" s="1047"/>
      <c r="Y2151" s="1146" t="str">
        <f t="shared" si="378"/>
        <v/>
      </c>
      <c r="Z2151" s="1049" t="str">
        <f t="shared" si="379"/>
        <v/>
      </c>
      <c r="AA2151" s="1049" t="str">
        <f t="shared" si="380"/>
        <v/>
      </c>
      <c r="AB2151" s="1050" t="str">
        <f t="shared" si="381"/>
        <v/>
      </c>
      <c r="AD2151" s="1052" t="str">
        <f t="shared" si="382"/>
        <v/>
      </c>
      <c r="AE2151" s="1053" t="str">
        <f t="shared" si="383"/>
        <v/>
      </c>
    </row>
    <row r="2152" spans="5:31" ht="12.75" customHeight="1">
      <c r="E2152" s="1083" t="str">
        <f t="shared" si="384"/>
        <v/>
      </c>
      <c r="J2152" s="1117" t="str">
        <f>IF(D2152="","-",#REF!-D2152)</f>
        <v>-</v>
      </c>
      <c r="L2152" s="1041" t="str">
        <f t="shared" si="376"/>
        <v/>
      </c>
      <c r="W2152" s="1046" t="str">
        <f t="shared" si="377"/>
        <v/>
      </c>
      <c r="X2152" s="1047"/>
      <c r="Y2152" s="1146" t="str">
        <f t="shared" si="378"/>
        <v/>
      </c>
      <c r="Z2152" s="1049" t="str">
        <f t="shared" si="379"/>
        <v/>
      </c>
      <c r="AA2152" s="1049" t="str">
        <f t="shared" si="380"/>
        <v/>
      </c>
      <c r="AB2152" s="1050" t="str">
        <f t="shared" si="381"/>
        <v/>
      </c>
      <c r="AD2152" s="1052" t="str">
        <f t="shared" si="382"/>
        <v/>
      </c>
      <c r="AE2152" s="1053" t="str">
        <f t="shared" si="383"/>
        <v/>
      </c>
    </row>
    <row r="2153" spans="5:31" ht="12.75" customHeight="1">
      <c r="E2153" s="1083" t="str">
        <f t="shared" si="384"/>
        <v/>
      </c>
      <c r="J2153" s="1117" t="str">
        <f>IF(D2153="","-",#REF!-D2153)</f>
        <v>-</v>
      </c>
      <c r="L2153" s="1041" t="str">
        <f t="shared" si="376"/>
        <v/>
      </c>
      <c r="W2153" s="1046" t="str">
        <f t="shared" si="377"/>
        <v/>
      </c>
      <c r="X2153" s="1047"/>
      <c r="Y2153" s="1146" t="str">
        <f t="shared" si="378"/>
        <v/>
      </c>
      <c r="Z2153" s="1049" t="str">
        <f t="shared" si="379"/>
        <v/>
      </c>
      <c r="AA2153" s="1049" t="str">
        <f t="shared" si="380"/>
        <v/>
      </c>
      <c r="AB2153" s="1050" t="str">
        <f t="shared" si="381"/>
        <v/>
      </c>
      <c r="AD2153" s="1052" t="str">
        <f t="shared" si="382"/>
        <v/>
      </c>
      <c r="AE2153" s="1053" t="str">
        <f t="shared" si="383"/>
        <v/>
      </c>
    </row>
    <row r="2154" spans="5:31" ht="12.75" customHeight="1">
      <c r="E2154" s="1083" t="str">
        <f t="shared" si="384"/>
        <v/>
      </c>
      <c r="J2154" s="1117" t="str">
        <f>IF(D2154="","-",#REF!-D2154)</f>
        <v>-</v>
      </c>
      <c r="L2154" s="1041" t="str">
        <f t="shared" si="376"/>
        <v/>
      </c>
      <c r="W2154" s="1046" t="str">
        <f t="shared" si="377"/>
        <v/>
      </c>
      <c r="X2154" s="1047"/>
      <c r="Y2154" s="1146" t="str">
        <f t="shared" si="378"/>
        <v/>
      </c>
      <c r="Z2154" s="1049" t="str">
        <f t="shared" si="379"/>
        <v/>
      </c>
      <c r="AA2154" s="1049" t="str">
        <f t="shared" si="380"/>
        <v/>
      </c>
      <c r="AB2154" s="1050" t="str">
        <f t="shared" si="381"/>
        <v/>
      </c>
      <c r="AD2154" s="1052" t="str">
        <f t="shared" si="382"/>
        <v/>
      </c>
      <c r="AE2154" s="1053" t="str">
        <f t="shared" si="383"/>
        <v/>
      </c>
    </row>
    <row r="2155" spans="5:31" ht="12.75" customHeight="1">
      <c r="E2155" s="1083" t="str">
        <f t="shared" si="384"/>
        <v/>
      </c>
      <c r="J2155" s="1117" t="str">
        <f>IF(D2155="","-",#REF!-D2155)</f>
        <v>-</v>
      </c>
      <c r="L2155" s="1041" t="str">
        <f t="shared" si="376"/>
        <v/>
      </c>
      <c r="W2155" s="1046" t="str">
        <f t="shared" si="377"/>
        <v/>
      </c>
      <c r="X2155" s="1047"/>
      <c r="Y2155" s="1146" t="str">
        <f t="shared" si="378"/>
        <v/>
      </c>
      <c r="Z2155" s="1049" t="str">
        <f t="shared" si="379"/>
        <v/>
      </c>
      <c r="AA2155" s="1049" t="str">
        <f t="shared" si="380"/>
        <v/>
      </c>
      <c r="AB2155" s="1050" t="str">
        <f t="shared" si="381"/>
        <v/>
      </c>
      <c r="AD2155" s="1052" t="str">
        <f t="shared" si="382"/>
        <v/>
      </c>
      <c r="AE2155" s="1053" t="str">
        <f t="shared" si="383"/>
        <v/>
      </c>
    </row>
    <row r="2156" spans="5:31" ht="12.75" customHeight="1">
      <c r="E2156" s="1083" t="str">
        <f t="shared" si="384"/>
        <v/>
      </c>
      <c r="J2156" s="1117" t="str">
        <f>IF(D2156="","-",#REF!-D2156)</f>
        <v>-</v>
      </c>
      <c r="L2156" s="1041" t="str">
        <f t="shared" si="376"/>
        <v/>
      </c>
      <c r="W2156" s="1046" t="str">
        <f t="shared" si="377"/>
        <v/>
      </c>
      <c r="X2156" s="1047"/>
      <c r="Y2156" s="1146" t="str">
        <f t="shared" si="378"/>
        <v/>
      </c>
      <c r="Z2156" s="1049" t="str">
        <f t="shared" si="379"/>
        <v/>
      </c>
      <c r="AA2156" s="1049" t="str">
        <f t="shared" si="380"/>
        <v/>
      </c>
      <c r="AB2156" s="1050" t="str">
        <f t="shared" si="381"/>
        <v/>
      </c>
      <c r="AD2156" s="1052" t="str">
        <f t="shared" si="382"/>
        <v/>
      </c>
      <c r="AE2156" s="1053" t="str">
        <f t="shared" si="383"/>
        <v/>
      </c>
    </row>
    <row r="2157" spans="5:31" ht="12.75" customHeight="1">
      <c r="E2157" s="1083" t="str">
        <f t="shared" si="384"/>
        <v/>
      </c>
      <c r="J2157" s="1117" t="str">
        <f>IF(D2157="","-",#REF!-D2157)</f>
        <v>-</v>
      </c>
      <c r="L2157" s="1041" t="str">
        <f t="shared" si="376"/>
        <v/>
      </c>
      <c r="W2157" s="1046" t="str">
        <f t="shared" si="377"/>
        <v/>
      </c>
      <c r="X2157" s="1047"/>
      <c r="Y2157" s="1146" t="str">
        <f t="shared" si="378"/>
        <v/>
      </c>
      <c r="Z2157" s="1049" t="str">
        <f t="shared" si="379"/>
        <v/>
      </c>
      <c r="AA2157" s="1049" t="str">
        <f t="shared" si="380"/>
        <v/>
      </c>
      <c r="AB2157" s="1050" t="str">
        <f t="shared" si="381"/>
        <v/>
      </c>
      <c r="AD2157" s="1052" t="str">
        <f t="shared" si="382"/>
        <v/>
      </c>
      <c r="AE2157" s="1053" t="str">
        <f t="shared" si="383"/>
        <v/>
      </c>
    </row>
    <row r="2158" spans="5:31" ht="12.75" customHeight="1">
      <c r="E2158" s="1083" t="str">
        <f t="shared" si="384"/>
        <v/>
      </c>
      <c r="J2158" s="1117" t="str">
        <f>IF(D2158="","-",#REF!-D2158)</f>
        <v>-</v>
      </c>
      <c r="L2158" s="1041" t="str">
        <f t="shared" si="376"/>
        <v/>
      </c>
      <c r="W2158" s="1046" t="str">
        <f t="shared" si="377"/>
        <v/>
      </c>
      <c r="X2158" s="1047"/>
      <c r="Y2158" s="1146" t="str">
        <f t="shared" si="378"/>
        <v/>
      </c>
      <c r="Z2158" s="1049" t="str">
        <f t="shared" si="379"/>
        <v/>
      </c>
      <c r="AA2158" s="1049" t="str">
        <f t="shared" si="380"/>
        <v/>
      </c>
      <c r="AB2158" s="1050" t="str">
        <f t="shared" si="381"/>
        <v/>
      </c>
      <c r="AD2158" s="1052" t="str">
        <f t="shared" si="382"/>
        <v/>
      </c>
      <c r="AE2158" s="1053" t="str">
        <f t="shared" si="383"/>
        <v/>
      </c>
    </row>
    <row r="2159" spans="5:31" ht="12.75" customHeight="1">
      <c r="E2159" s="1083" t="str">
        <f t="shared" si="384"/>
        <v/>
      </c>
      <c r="J2159" s="1117" t="str">
        <f>IF(D2159="","-",#REF!-D2159)</f>
        <v>-</v>
      </c>
      <c r="L2159" s="1041" t="str">
        <f t="shared" si="376"/>
        <v/>
      </c>
      <c r="W2159" s="1046" t="str">
        <f t="shared" si="377"/>
        <v/>
      </c>
      <c r="X2159" s="1047"/>
      <c r="Y2159" s="1146" t="str">
        <f t="shared" si="378"/>
        <v/>
      </c>
      <c r="Z2159" s="1049" t="str">
        <f t="shared" si="379"/>
        <v/>
      </c>
      <c r="AA2159" s="1049" t="str">
        <f t="shared" si="380"/>
        <v/>
      </c>
      <c r="AB2159" s="1050" t="str">
        <f t="shared" si="381"/>
        <v/>
      </c>
      <c r="AD2159" s="1052" t="str">
        <f t="shared" si="382"/>
        <v/>
      </c>
      <c r="AE2159" s="1053" t="str">
        <f t="shared" si="383"/>
        <v/>
      </c>
    </row>
    <row r="2160" spans="5:31" ht="12.75" customHeight="1">
      <c r="E2160" s="1083" t="str">
        <f t="shared" si="384"/>
        <v/>
      </c>
      <c r="J2160" s="1117" t="str">
        <f>IF(D2160="","-",#REF!-D2160)</f>
        <v>-</v>
      </c>
      <c r="L2160" s="1041" t="str">
        <f t="shared" si="376"/>
        <v/>
      </c>
      <c r="W2160" s="1046" t="str">
        <f t="shared" si="377"/>
        <v/>
      </c>
      <c r="X2160" s="1047"/>
      <c r="Y2160" s="1146" t="str">
        <f t="shared" si="378"/>
        <v/>
      </c>
      <c r="Z2160" s="1049" t="str">
        <f t="shared" si="379"/>
        <v/>
      </c>
      <c r="AA2160" s="1049" t="str">
        <f t="shared" si="380"/>
        <v/>
      </c>
      <c r="AB2160" s="1050" t="str">
        <f t="shared" si="381"/>
        <v/>
      </c>
      <c r="AD2160" s="1052" t="str">
        <f t="shared" si="382"/>
        <v/>
      </c>
      <c r="AE2160" s="1053" t="str">
        <f t="shared" si="383"/>
        <v/>
      </c>
    </row>
    <row r="2161" spans="5:31" ht="12.75" customHeight="1">
      <c r="E2161" s="1083" t="str">
        <f t="shared" si="384"/>
        <v/>
      </c>
      <c r="J2161" s="1117" t="str">
        <f>IF(D2161="","-",#REF!-D2161)</f>
        <v>-</v>
      </c>
      <c r="L2161" s="1041" t="str">
        <f t="shared" si="376"/>
        <v/>
      </c>
      <c r="W2161" s="1046" t="str">
        <f t="shared" si="377"/>
        <v/>
      </c>
      <c r="X2161" s="1047"/>
      <c r="Y2161" s="1146" t="str">
        <f t="shared" si="378"/>
        <v/>
      </c>
      <c r="Z2161" s="1049" t="str">
        <f t="shared" si="379"/>
        <v/>
      </c>
      <c r="AA2161" s="1049" t="str">
        <f t="shared" si="380"/>
        <v/>
      </c>
      <c r="AB2161" s="1050" t="str">
        <f t="shared" si="381"/>
        <v/>
      </c>
      <c r="AD2161" s="1052" t="str">
        <f t="shared" si="382"/>
        <v/>
      </c>
      <c r="AE2161" s="1053" t="str">
        <f t="shared" si="383"/>
        <v/>
      </c>
    </row>
    <row r="2162" spans="5:31" ht="12.75" customHeight="1">
      <c r="E2162" s="1083" t="str">
        <f t="shared" si="384"/>
        <v/>
      </c>
      <c r="J2162" s="1117" t="str">
        <f>IF(D2162="","-",#REF!-D2162)</f>
        <v>-</v>
      </c>
      <c r="L2162" s="1041" t="str">
        <f t="shared" si="376"/>
        <v/>
      </c>
      <c r="W2162" s="1046" t="str">
        <f t="shared" si="377"/>
        <v/>
      </c>
      <c r="X2162" s="1047"/>
      <c r="Y2162" s="1146" t="str">
        <f t="shared" si="378"/>
        <v/>
      </c>
      <c r="Z2162" s="1049" t="str">
        <f t="shared" si="379"/>
        <v/>
      </c>
      <c r="AA2162" s="1049" t="str">
        <f t="shared" si="380"/>
        <v/>
      </c>
      <c r="AB2162" s="1050" t="str">
        <f t="shared" si="381"/>
        <v/>
      </c>
      <c r="AD2162" s="1052" t="str">
        <f t="shared" si="382"/>
        <v/>
      </c>
      <c r="AE2162" s="1053" t="str">
        <f t="shared" si="383"/>
        <v/>
      </c>
    </row>
    <row r="2163" spans="5:31" ht="12.75" customHeight="1">
      <c r="E2163" s="1083" t="str">
        <f t="shared" si="384"/>
        <v/>
      </c>
      <c r="J2163" s="1117" t="str">
        <f>IF(D2163="","-",#REF!-D2163)</f>
        <v>-</v>
      </c>
      <c r="L2163" s="1041" t="str">
        <f t="shared" si="376"/>
        <v/>
      </c>
      <c r="W2163" s="1046" t="str">
        <f t="shared" si="377"/>
        <v/>
      </c>
      <c r="X2163" s="1047"/>
      <c r="Y2163" s="1146" t="str">
        <f t="shared" si="378"/>
        <v/>
      </c>
      <c r="Z2163" s="1049" t="str">
        <f t="shared" si="379"/>
        <v/>
      </c>
      <c r="AA2163" s="1049" t="str">
        <f t="shared" si="380"/>
        <v/>
      </c>
      <c r="AB2163" s="1050" t="str">
        <f t="shared" si="381"/>
        <v/>
      </c>
      <c r="AD2163" s="1052" t="str">
        <f t="shared" si="382"/>
        <v/>
      </c>
      <c r="AE2163" s="1053" t="str">
        <f t="shared" si="383"/>
        <v/>
      </c>
    </row>
    <row r="2164" spans="5:31" ht="12.75" customHeight="1">
      <c r="E2164" s="1083" t="str">
        <f t="shared" si="384"/>
        <v/>
      </c>
      <c r="J2164" s="1117" t="str">
        <f>IF(D2164="","-",#REF!-D2164)</f>
        <v>-</v>
      </c>
      <c r="L2164" s="1041" t="str">
        <f t="shared" si="376"/>
        <v/>
      </c>
      <c r="W2164" s="1046" t="str">
        <f t="shared" si="377"/>
        <v/>
      </c>
      <c r="X2164" s="1047"/>
      <c r="Y2164" s="1146" t="str">
        <f t="shared" si="378"/>
        <v/>
      </c>
      <c r="Z2164" s="1049" t="str">
        <f t="shared" si="379"/>
        <v/>
      </c>
      <c r="AA2164" s="1049" t="str">
        <f t="shared" si="380"/>
        <v/>
      </c>
      <c r="AB2164" s="1050" t="str">
        <f t="shared" si="381"/>
        <v/>
      </c>
      <c r="AD2164" s="1052" t="str">
        <f t="shared" si="382"/>
        <v/>
      </c>
      <c r="AE2164" s="1053" t="str">
        <f t="shared" si="383"/>
        <v/>
      </c>
    </row>
    <row r="2165" spans="5:31" ht="12.75" customHeight="1">
      <c r="E2165" s="1083" t="str">
        <f t="shared" si="384"/>
        <v/>
      </c>
      <c r="J2165" s="1117" t="str">
        <f>IF(D2165="","-",#REF!-D2165)</f>
        <v>-</v>
      </c>
      <c r="L2165" s="1041" t="str">
        <f t="shared" si="376"/>
        <v/>
      </c>
      <c r="W2165" s="1046" t="str">
        <f t="shared" si="377"/>
        <v/>
      </c>
      <c r="X2165" s="1047"/>
      <c r="Y2165" s="1146" t="str">
        <f t="shared" si="378"/>
        <v/>
      </c>
      <c r="Z2165" s="1049" t="str">
        <f t="shared" si="379"/>
        <v/>
      </c>
      <c r="AA2165" s="1049" t="str">
        <f t="shared" si="380"/>
        <v/>
      </c>
      <c r="AB2165" s="1050" t="str">
        <f t="shared" si="381"/>
        <v/>
      </c>
      <c r="AD2165" s="1052" t="str">
        <f t="shared" si="382"/>
        <v/>
      </c>
      <c r="AE2165" s="1053" t="str">
        <f t="shared" si="383"/>
        <v/>
      </c>
    </row>
    <row r="2166" spans="5:31" ht="12.75" customHeight="1">
      <c r="E2166" s="1083" t="str">
        <f t="shared" si="384"/>
        <v/>
      </c>
      <c r="J2166" s="1117" t="str">
        <f>IF(D2166="","-",#REF!-D2166)</f>
        <v>-</v>
      </c>
      <c r="L2166" s="1041" t="str">
        <f t="shared" si="376"/>
        <v/>
      </c>
      <c r="W2166" s="1046" t="str">
        <f t="shared" si="377"/>
        <v/>
      </c>
      <c r="X2166" s="1047"/>
      <c r="Y2166" s="1146" t="str">
        <f t="shared" si="378"/>
        <v/>
      </c>
      <c r="Z2166" s="1049" t="str">
        <f t="shared" si="379"/>
        <v/>
      </c>
      <c r="AA2166" s="1049" t="str">
        <f t="shared" si="380"/>
        <v/>
      </c>
      <c r="AB2166" s="1050" t="str">
        <f t="shared" si="381"/>
        <v/>
      </c>
      <c r="AD2166" s="1052" t="str">
        <f t="shared" si="382"/>
        <v/>
      </c>
      <c r="AE2166" s="1053" t="str">
        <f t="shared" si="383"/>
        <v/>
      </c>
    </row>
    <row r="2167" spans="5:31" ht="12.75" customHeight="1">
      <c r="E2167" s="1083" t="str">
        <f t="shared" si="384"/>
        <v/>
      </c>
      <c r="J2167" s="1117" t="str">
        <f>IF(D2167="","-",#REF!-D2167)</f>
        <v>-</v>
      </c>
      <c r="L2167" s="1041" t="str">
        <f t="shared" si="376"/>
        <v/>
      </c>
      <c r="W2167" s="1046" t="str">
        <f t="shared" si="377"/>
        <v/>
      </c>
      <c r="X2167" s="1047"/>
      <c r="Y2167" s="1146" t="str">
        <f t="shared" si="378"/>
        <v/>
      </c>
      <c r="Z2167" s="1049" t="str">
        <f t="shared" si="379"/>
        <v/>
      </c>
      <c r="AA2167" s="1049" t="str">
        <f t="shared" si="380"/>
        <v/>
      </c>
      <c r="AB2167" s="1050" t="str">
        <f t="shared" si="381"/>
        <v/>
      </c>
      <c r="AD2167" s="1052" t="str">
        <f t="shared" si="382"/>
        <v/>
      </c>
      <c r="AE2167" s="1053" t="str">
        <f t="shared" si="383"/>
        <v/>
      </c>
    </row>
    <row r="2168" spans="5:31" ht="12.75" customHeight="1">
      <c r="E2168" s="1083" t="str">
        <f t="shared" si="384"/>
        <v/>
      </c>
      <c r="J2168" s="1117" t="str">
        <f>IF(D2168="","-",#REF!-D2168)</f>
        <v>-</v>
      </c>
      <c r="L2168" s="1041" t="str">
        <f t="shared" si="376"/>
        <v/>
      </c>
      <c r="W2168" s="1046" t="str">
        <f t="shared" si="377"/>
        <v/>
      </c>
      <c r="X2168" s="1047"/>
      <c r="Y2168" s="1146" t="str">
        <f t="shared" si="378"/>
        <v/>
      </c>
      <c r="Z2168" s="1049" t="str">
        <f t="shared" si="379"/>
        <v/>
      </c>
      <c r="AA2168" s="1049" t="str">
        <f t="shared" si="380"/>
        <v/>
      </c>
      <c r="AB2168" s="1050" t="str">
        <f t="shared" si="381"/>
        <v/>
      </c>
      <c r="AD2168" s="1052" t="str">
        <f t="shared" si="382"/>
        <v/>
      </c>
      <c r="AE2168" s="1053" t="str">
        <f t="shared" si="383"/>
        <v/>
      </c>
    </row>
    <row r="2169" spans="5:31" ht="12.75" customHeight="1">
      <c r="E2169" s="1083" t="str">
        <f t="shared" si="384"/>
        <v/>
      </c>
      <c r="J2169" s="1117" t="str">
        <f>IF(D2169="","-",#REF!-D2169)</f>
        <v>-</v>
      </c>
      <c r="L2169" s="1041" t="str">
        <f t="shared" si="376"/>
        <v/>
      </c>
      <c r="W2169" s="1046" t="str">
        <f t="shared" si="377"/>
        <v/>
      </c>
      <c r="X2169" s="1047"/>
      <c r="Y2169" s="1146" t="str">
        <f t="shared" si="378"/>
        <v/>
      </c>
      <c r="Z2169" s="1049" t="str">
        <f t="shared" si="379"/>
        <v/>
      </c>
      <c r="AA2169" s="1049" t="str">
        <f t="shared" si="380"/>
        <v/>
      </c>
      <c r="AB2169" s="1050" t="str">
        <f t="shared" si="381"/>
        <v/>
      </c>
      <c r="AD2169" s="1052" t="str">
        <f t="shared" si="382"/>
        <v/>
      </c>
      <c r="AE2169" s="1053" t="str">
        <f t="shared" si="383"/>
        <v/>
      </c>
    </row>
    <row r="2170" spans="5:31" ht="12.75" customHeight="1">
      <c r="E2170" s="1083" t="str">
        <f t="shared" si="384"/>
        <v/>
      </c>
      <c r="J2170" s="1117" t="str">
        <f>IF(D2170="","-",#REF!-D2170)</f>
        <v>-</v>
      </c>
      <c r="L2170" s="1041" t="str">
        <f t="shared" si="376"/>
        <v/>
      </c>
      <c r="W2170" s="1046" t="str">
        <f t="shared" si="377"/>
        <v/>
      </c>
      <c r="X2170" s="1047"/>
      <c r="Y2170" s="1146" t="str">
        <f t="shared" si="378"/>
        <v/>
      </c>
      <c r="Z2170" s="1049" t="str">
        <f t="shared" si="379"/>
        <v/>
      </c>
      <c r="AA2170" s="1049" t="str">
        <f t="shared" si="380"/>
        <v/>
      </c>
      <c r="AB2170" s="1050" t="str">
        <f t="shared" si="381"/>
        <v/>
      </c>
      <c r="AD2170" s="1052" t="str">
        <f t="shared" si="382"/>
        <v/>
      </c>
      <c r="AE2170" s="1053" t="str">
        <f t="shared" si="383"/>
        <v/>
      </c>
    </row>
    <row r="2171" spans="5:31" ht="12.75" customHeight="1">
      <c r="E2171" s="1083" t="str">
        <f t="shared" si="384"/>
        <v/>
      </c>
      <c r="J2171" s="1117" t="str">
        <f>IF(D2171="","-",#REF!-D2171)</f>
        <v>-</v>
      </c>
      <c r="L2171" s="1041" t="str">
        <f t="shared" si="376"/>
        <v/>
      </c>
      <c r="W2171" s="1046" t="str">
        <f t="shared" si="377"/>
        <v/>
      </c>
      <c r="X2171" s="1047"/>
      <c r="Y2171" s="1146" t="str">
        <f t="shared" si="378"/>
        <v/>
      </c>
      <c r="Z2171" s="1049" t="str">
        <f t="shared" si="379"/>
        <v/>
      </c>
      <c r="AA2171" s="1049" t="str">
        <f t="shared" si="380"/>
        <v/>
      </c>
      <c r="AB2171" s="1050" t="str">
        <f t="shared" si="381"/>
        <v/>
      </c>
      <c r="AD2171" s="1052" t="str">
        <f t="shared" si="382"/>
        <v/>
      </c>
      <c r="AE2171" s="1053" t="str">
        <f t="shared" si="383"/>
        <v/>
      </c>
    </row>
    <row r="2172" spans="5:31" ht="12.75" customHeight="1">
      <c r="E2172" s="1083" t="str">
        <f t="shared" si="384"/>
        <v/>
      </c>
      <c r="J2172" s="1117" t="str">
        <f>IF(D2172="","-",#REF!-D2172)</f>
        <v>-</v>
      </c>
      <c r="L2172" s="1041" t="str">
        <f t="shared" si="376"/>
        <v/>
      </c>
      <c r="W2172" s="1046" t="str">
        <f t="shared" si="377"/>
        <v/>
      </c>
      <c r="X2172" s="1047"/>
      <c r="Y2172" s="1146" t="str">
        <f t="shared" si="378"/>
        <v/>
      </c>
      <c r="Z2172" s="1049" t="str">
        <f t="shared" si="379"/>
        <v/>
      </c>
      <c r="AA2172" s="1049" t="str">
        <f t="shared" si="380"/>
        <v/>
      </c>
      <c r="AB2172" s="1050" t="str">
        <f t="shared" si="381"/>
        <v/>
      </c>
      <c r="AD2172" s="1052" t="str">
        <f t="shared" si="382"/>
        <v/>
      </c>
      <c r="AE2172" s="1053" t="str">
        <f t="shared" si="383"/>
        <v/>
      </c>
    </row>
    <row r="2173" spans="5:31" ht="12.75" customHeight="1">
      <c r="E2173" s="1083" t="str">
        <f t="shared" si="384"/>
        <v/>
      </c>
      <c r="J2173" s="1117" t="str">
        <f>IF(D2173="","-",#REF!-D2173)</f>
        <v>-</v>
      </c>
      <c r="L2173" s="1041" t="str">
        <f t="shared" si="376"/>
        <v/>
      </c>
      <c r="W2173" s="1046" t="str">
        <f t="shared" si="377"/>
        <v/>
      </c>
      <c r="X2173" s="1047"/>
      <c r="Y2173" s="1146" t="str">
        <f t="shared" si="378"/>
        <v/>
      </c>
      <c r="Z2173" s="1049" t="str">
        <f t="shared" si="379"/>
        <v/>
      </c>
      <c r="AA2173" s="1049" t="str">
        <f t="shared" si="380"/>
        <v/>
      </c>
      <c r="AB2173" s="1050" t="str">
        <f t="shared" si="381"/>
        <v/>
      </c>
      <c r="AD2173" s="1052" t="str">
        <f t="shared" si="382"/>
        <v/>
      </c>
      <c r="AE2173" s="1053" t="str">
        <f t="shared" si="383"/>
        <v/>
      </c>
    </row>
    <row r="2174" spans="5:31" ht="12.75" customHeight="1">
      <c r="E2174" s="1083" t="str">
        <f t="shared" si="384"/>
        <v/>
      </c>
      <c r="J2174" s="1117" t="str">
        <f>IF(D2174="","-",#REF!-D2174)</f>
        <v>-</v>
      </c>
      <c r="L2174" s="1041" t="str">
        <f t="shared" si="376"/>
        <v/>
      </c>
      <c r="W2174" s="1046" t="str">
        <f t="shared" si="377"/>
        <v/>
      </c>
      <c r="X2174" s="1047"/>
      <c r="Y2174" s="1146" t="str">
        <f t="shared" si="378"/>
        <v/>
      </c>
      <c r="Z2174" s="1049" t="str">
        <f t="shared" si="379"/>
        <v/>
      </c>
      <c r="AA2174" s="1049" t="str">
        <f t="shared" si="380"/>
        <v/>
      </c>
      <c r="AB2174" s="1050" t="str">
        <f t="shared" si="381"/>
        <v/>
      </c>
      <c r="AD2174" s="1052" t="str">
        <f t="shared" si="382"/>
        <v/>
      </c>
      <c r="AE2174" s="1053" t="str">
        <f t="shared" si="383"/>
        <v/>
      </c>
    </row>
    <row r="2175" spans="5:31" ht="12.75" customHeight="1">
      <c r="E2175" s="1083" t="str">
        <f t="shared" si="384"/>
        <v/>
      </c>
      <c r="J2175" s="1117" t="str">
        <f>IF(D2175="","-",#REF!-D2175)</f>
        <v>-</v>
      </c>
      <c r="L2175" s="1041" t="str">
        <f t="shared" si="376"/>
        <v/>
      </c>
      <c r="W2175" s="1046" t="str">
        <f t="shared" si="377"/>
        <v/>
      </c>
      <c r="X2175" s="1047"/>
      <c r="Y2175" s="1146" t="str">
        <f t="shared" si="378"/>
        <v/>
      </c>
      <c r="Z2175" s="1049" t="str">
        <f t="shared" si="379"/>
        <v/>
      </c>
      <c r="AA2175" s="1049" t="str">
        <f t="shared" si="380"/>
        <v/>
      </c>
      <c r="AB2175" s="1050" t="str">
        <f t="shared" si="381"/>
        <v/>
      </c>
      <c r="AD2175" s="1052" t="str">
        <f t="shared" si="382"/>
        <v/>
      </c>
      <c r="AE2175" s="1053" t="str">
        <f t="shared" si="383"/>
        <v/>
      </c>
    </row>
    <row r="2176" spans="5:31" ht="12.75" customHeight="1">
      <c r="E2176" s="1083" t="str">
        <f t="shared" si="384"/>
        <v/>
      </c>
      <c r="J2176" s="1117" t="str">
        <f>IF(D2176="","-",#REF!-D2176)</f>
        <v>-</v>
      </c>
      <c r="L2176" s="1041" t="str">
        <f t="shared" si="376"/>
        <v/>
      </c>
      <c r="W2176" s="1046" t="str">
        <f t="shared" si="377"/>
        <v/>
      </c>
      <c r="X2176" s="1047"/>
      <c r="Y2176" s="1146" t="str">
        <f t="shared" si="378"/>
        <v/>
      </c>
      <c r="Z2176" s="1049" t="str">
        <f t="shared" si="379"/>
        <v/>
      </c>
      <c r="AA2176" s="1049" t="str">
        <f t="shared" si="380"/>
        <v/>
      </c>
      <c r="AB2176" s="1050" t="str">
        <f t="shared" si="381"/>
        <v/>
      </c>
      <c r="AD2176" s="1052" t="str">
        <f t="shared" si="382"/>
        <v/>
      </c>
      <c r="AE2176" s="1053" t="str">
        <f t="shared" si="383"/>
        <v/>
      </c>
    </row>
    <row r="2177" spans="5:31" ht="12.75" customHeight="1">
      <c r="E2177" s="1083" t="str">
        <f t="shared" si="384"/>
        <v/>
      </c>
      <c r="J2177" s="1117" t="str">
        <f>IF(D2177="","-",#REF!-D2177)</f>
        <v>-</v>
      </c>
      <c r="L2177" s="1041" t="str">
        <f t="shared" si="376"/>
        <v/>
      </c>
      <c r="W2177" s="1046" t="str">
        <f t="shared" si="377"/>
        <v/>
      </c>
      <c r="X2177" s="1047"/>
      <c r="Y2177" s="1146" t="str">
        <f t="shared" si="378"/>
        <v/>
      </c>
      <c r="Z2177" s="1049" t="str">
        <f t="shared" si="379"/>
        <v/>
      </c>
      <c r="AA2177" s="1049" t="str">
        <f t="shared" si="380"/>
        <v/>
      </c>
      <c r="AB2177" s="1050" t="str">
        <f t="shared" si="381"/>
        <v/>
      </c>
      <c r="AD2177" s="1052" t="str">
        <f t="shared" si="382"/>
        <v/>
      </c>
      <c r="AE2177" s="1053" t="str">
        <f t="shared" si="383"/>
        <v/>
      </c>
    </row>
    <row r="2178" spans="5:31" ht="12.75" customHeight="1">
      <c r="E2178" s="1083" t="str">
        <f t="shared" si="384"/>
        <v/>
      </c>
      <c r="J2178" s="1117" t="str">
        <f>IF(D2178="","-",#REF!-D2178)</f>
        <v>-</v>
      </c>
      <c r="L2178" s="1041" t="str">
        <f t="shared" si="376"/>
        <v/>
      </c>
      <c r="W2178" s="1046" t="str">
        <f t="shared" si="377"/>
        <v/>
      </c>
      <c r="X2178" s="1047"/>
      <c r="Y2178" s="1146" t="str">
        <f t="shared" si="378"/>
        <v/>
      </c>
      <c r="Z2178" s="1049" t="str">
        <f t="shared" si="379"/>
        <v/>
      </c>
      <c r="AA2178" s="1049" t="str">
        <f t="shared" si="380"/>
        <v/>
      </c>
      <c r="AB2178" s="1050" t="str">
        <f t="shared" si="381"/>
        <v/>
      </c>
      <c r="AD2178" s="1052" t="str">
        <f t="shared" si="382"/>
        <v/>
      </c>
      <c r="AE2178" s="1053" t="str">
        <f t="shared" si="383"/>
        <v/>
      </c>
    </row>
    <row r="2179" spans="5:31" ht="12.75" customHeight="1">
      <c r="E2179" s="1083" t="str">
        <f t="shared" si="384"/>
        <v/>
      </c>
      <c r="J2179" s="1117" t="str">
        <f>IF(D2179="","-",#REF!-D2179)</f>
        <v>-</v>
      </c>
      <c r="L2179" s="1041" t="str">
        <f t="shared" ref="L2179:L2242" si="385">IF(E2179="","",$Q$1+E2179)</f>
        <v/>
      </c>
      <c r="W2179" s="1046" t="str">
        <f t="shared" ref="W2179:W2242" si="386">IF($D2179="","",_xlfn.LET(_xlpm.gDate,D2179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179" s="1047"/>
      <c r="Y2179" s="1146" t="str">
        <f t="shared" ref="Y2179:Y2242" si="387">IFERROR(CHOOSE(X2179,"መስከረም","ጥቅምት","ህዳር  ","ታህሳስ ","ጥር ","የካቲት ","መጋቢት ","ሚይዚያ ","ግንቦት ","ሰኔ ","ሐምሌ ","ነሐሴ ","Pagume"),"")</f>
        <v/>
      </c>
      <c r="Z2179" s="1049" t="str">
        <f t="shared" ref="Z2179:Z2242" si="388">IF($K2179="","",_xlfn.LET(_xlpm.gDate,K2179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179" s="1049" t="str">
        <f t="shared" ref="AA2179:AA2242" si="389">IF($Z2179="","",TEXT($Z2179,"mm"))</f>
        <v/>
      </c>
      <c r="AB2179" s="1050" t="str">
        <f t="shared" ref="AB2179:AB2242" si="390">IFERROR(CHOOSE(AA2179,"መስከረም","ጥቅምት","ህዳር  ","ታህሳስ ","ጥር ","የካቲት ","መጋቢት ","ሚይዚያ ","ግንቦት ","ሰኔ ","ሐምሌ ","ነሐሴ ","Pagume"),"")</f>
        <v/>
      </c>
      <c r="AD2179" s="1052" t="str">
        <f t="shared" ref="AD2179:AD2242" si="391">IF($D2179="","",YEAR(D2179)&amp;"-W"&amp;WEEKNUM(D2179,2))</f>
        <v/>
      </c>
      <c r="AE2179" s="1053" t="str">
        <f t="shared" ref="AE2179:AE2242" si="392">IF($K2179="","",YEAR(K2179)&amp;"-W"&amp;WEEKNUM(K2179,2))</f>
        <v/>
      </c>
    </row>
    <row r="2180" spans="5:31" ht="12.75" customHeight="1">
      <c r="E2180" s="1083" t="str">
        <f t="shared" si="384"/>
        <v/>
      </c>
      <c r="J2180" s="1117" t="str">
        <f>IF(D2180="","-",#REF!-D2180)</f>
        <v>-</v>
      </c>
      <c r="L2180" s="1041" t="str">
        <f t="shared" si="385"/>
        <v/>
      </c>
      <c r="W2180" s="1046" t="str">
        <f t="shared" si="386"/>
        <v/>
      </c>
      <c r="X2180" s="1047"/>
      <c r="Y2180" s="1146" t="str">
        <f t="shared" si="387"/>
        <v/>
      </c>
      <c r="Z2180" s="1049" t="str">
        <f t="shared" si="388"/>
        <v/>
      </c>
      <c r="AA2180" s="1049" t="str">
        <f t="shared" si="389"/>
        <v/>
      </c>
      <c r="AB2180" s="1050" t="str">
        <f t="shared" si="390"/>
        <v/>
      </c>
      <c r="AD2180" s="1052" t="str">
        <f t="shared" si="391"/>
        <v/>
      </c>
      <c r="AE2180" s="1053" t="str">
        <f t="shared" si="392"/>
        <v/>
      </c>
    </row>
    <row r="2181" spans="5:31" ht="12.75" customHeight="1">
      <c r="E2181" s="1083" t="str">
        <f t="shared" si="384"/>
        <v/>
      </c>
      <c r="J2181" s="1117" t="str">
        <f>IF(D2181="","-",#REF!-D2181)</f>
        <v>-</v>
      </c>
      <c r="L2181" s="1041" t="str">
        <f t="shared" si="385"/>
        <v/>
      </c>
      <c r="W2181" s="1046" t="str">
        <f t="shared" si="386"/>
        <v/>
      </c>
      <c r="X2181" s="1047"/>
      <c r="Y2181" s="1146" t="str">
        <f t="shared" si="387"/>
        <v/>
      </c>
      <c r="Z2181" s="1049" t="str">
        <f t="shared" si="388"/>
        <v/>
      </c>
      <c r="AA2181" s="1049" t="str">
        <f t="shared" si="389"/>
        <v/>
      </c>
      <c r="AB2181" s="1050" t="str">
        <f t="shared" si="390"/>
        <v/>
      </c>
      <c r="AD2181" s="1052" t="str">
        <f t="shared" si="391"/>
        <v/>
      </c>
      <c r="AE2181" s="1053" t="str">
        <f t="shared" si="392"/>
        <v/>
      </c>
    </row>
    <row r="2182" spans="5:31" ht="12.75" customHeight="1">
      <c r="E2182" s="1083" t="str">
        <f t="shared" si="384"/>
        <v/>
      </c>
      <c r="J2182" s="1117" t="str">
        <f>IF(D2182="","-",#REF!-D2182)</f>
        <v>-</v>
      </c>
      <c r="L2182" s="1041" t="str">
        <f t="shared" si="385"/>
        <v/>
      </c>
      <c r="W2182" s="1046" t="str">
        <f t="shared" si="386"/>
        <v/>
      </c>
      <c r="X2182" s="1047"/>
      <c r="Y2182" s="1146" t="str">
        <f t="shared" si="387"/>
        <v/>
      </c>
      <c r="Z2182" s="1049" t="str">
        <f t="shared" si="388"/>
        <v/>
      </c>
      <c r="AA2182" s="1049" t="str">
        <f t="shared" si="389"/>
        <v/>
      </c>
      <c r="AB2182" s="1050" t="str">
        <f t="shared" si="390"/>
        <v/>
      </c>
      <c r="AD2182" s="1052" t="str">
        <f t="shared" si="391"/>
        <v/>
      </c>
      <c r="AE2182" s="1053" t="str">
        <f t="shared" si="392"/>
        <v/>
      </c>
    </row>
    <row r="2183" spans="5:31" ht="12.75" customHeight="1">
      <c r="E2183" s="1083" t="str">
        <f t="shared" si="384"/>
        <v/>
      </c>
      <c r="J2183" s="1117" t="str">
        <f>IF(D2183="","-",#REF!-D2183)</f>
        <v>-</v>
      </c>
      <c r="L2183" s="1041" t="str">
        <f t="shared" si="385"/>
        <v/>
      </c>
      <c r="W2183" s="1046" t="str">
        <f t="shared" si="386"/>
        <v/>
      </c>
      <c r="X2183" s="1047"/>
      <c r="Y2183" s="1146" t="str">
        <f t="shared" si="387"/>
        <v/>
      </c>
      <c r="Z2183" s="1049" t="str">
        <f t="shared" si="388"/>
        <v/>
      </c>
      <c r="AA2183" s="1049" t="str">
        <f t="shared" si="389"/>
        <v/>
      </c>
      <c r="AB2183" s="1050" t="str">
        <f t="shared" si="390"/>
        <v/>
      </c>
      <c r="AD2183" s="1052" t="str">
        <f t="shared" si="391"/>
        <v/>
      </c>
      <c r="AE2183" s="1053" t="str">
        <f t="shared" si="392"/>
        <v/>
      </c>
    </row>
    <row r="2184" spans="5:31" ht="12.75" customHeight="1">
      <c r="E2184" s="1083" t="str">
        <f t="shared" si="384"/>
        <v/>
      </c>
      <c r="J2184" s="1117" t="str">
        <f>IF(D2184="","-",#REF!-D2184)</f>
        <v>-</v>
      </c>
      <c r="L2184" s="1041" t="str">
        <f t="shared" si="385"/>
        <v/>
      </c>
      <c r="W2184" s="1046" t="str">
        <f t="shared" si="386"/>
        <v/>
      </c>
      <c r="X2184" s="1047"/>
      <c r="Y2184" s="1146" t="str">
        <f t="shared" si="387"/>
        <v/>
      </c>
      <c r="Z2184" s="1049" t="str">
        <f t="shared" si="388"/>
        <v/>
      </c>
      <c r="AA2184" s="1049" t="str">
        <f t="shared" si="389"/>
        <v/>
      </c>
      <c r="AB2184" s="1050" t="str">
        <f t="shared" si="390"/>
        <v/>
      </c>
      <c r="AD2184" s="1052" t="str">
        <f t="shared" si="391"/>
        <v/>
      </c>
      <c r="AE2184" s="1053" t="str">
        <f t="shared" si="392"/>
        <v/>
      </c>
    </row>
    <row r="2185" spans="5:31" ht="12.75" customHeight="1">
      <c r="E2185" s="1083" t="str">
        <f t="shared" si="384"/>
        <v/>
      </c>
      <c r="J2185" s="1117" t="str">
        <f>IF(D2185="","-",#REF!-D2185)</f>
        <v>-</v>
      </c>
      <c r="L2185" s="1041" t="str">
        <f t="shared" si="385"/>
        <v/>
      </c>
      <c r="W2185" s="1046" t="str">
        <f t="shared" si="386"/>
        <v/>
      </c>
      <c r="X2185" s="1047"/>
      <c r="Y2185" s="1146" t="str">
        <f t="shared" si="387"/>
        <v/>
      </c>
      <c r="Z2185" s="1049" t="str">
        <f t="shared" si="388"/>
        <v/>
      </c>
      <c r="AA2185" s="1049" t="str">
        <f t="shared" si="389"/>
        <v/>
      </c>
      <c r="AB2185" s="1050" t="str">
        <f t="shared" si="390"/>
        <v/>
      </c>
      <c r="AD2185" s="1052" t="str">
        <f t="shared" si="391"/>
        <v/>
      </c>
      <c r="AE2185" s="1053" t="str">
        <f t="shared" si="392"/>
        <v/>
      </c>
    </row>
    <row r="2186" spans="5:31" ht="12.75" customHeight="1">
      <c r="E2186" s="1083" t="str">
        <f t="shared" si="384"/>
        <v/>
      </c>
      <c r="J2186" s="1117" t="str">
        <f>IF(D2186="","-",#REF!-D2186)</f>
        <v>-</v>
      </c>
      <c r="L2186" s="1041" t="str">
        <f t="shared" si="385"/>
        <v/>
      </c>
      <c r="W2186" s="1046" t="str">
        <f t="shared" si="386"/>
        <v/>
      </c>
      <c r="X2186" s="1047"/>
      <c r="Y2186" s="1146" t="str">
        <f t="shared" si="387"/>
        <v/>
      </c>
      <c r="Z2186" s="1049" t="str">
        <f t="shared" si="388"/>
        <v/>
      </c>
      <c r="AA2186" s="1049" t="str">
        <f t="shared" si="389"/>
        <v/>
      </c>
      <c r="AB2186" s="1050" t="str">
        <f t="shared" si="390"/>
        <v/>
      </c>
      <c r="AD2186" s="1052" t="str">
        <f t="shared" si="391"/>
        <v/>
      </c>
      <c r="AE2186" s="1053" t="str">
        <f t="shared" si="392"/>
        <v/>
      </c>
    </row>
    <row r="2187" spans="5:31" ht="12.75" customHeight="1">
      <c r="E2187" s="1083" t="str">
        <f t="shared" si="384"/>
        <v/>
      </c>
      <c r="J2187" s="1117" t="str">
        <f>IF(D2187="","-",#REF!-D2187)</f>
        <v>-</v>
      </c>
      <c r="L2187" s="1041" t="str">
        <f t="shared" si="385"/>
        <v/>
      </c>
      <c r="W2187" s="1046" t="str">
        <f t="shared" si="386"/>
        <v/>
      </c>
      <c r="X2187" s="1047"/>
      <c r="Y2187" s="1146" t="str">
        <f t="shared" si="387"/>
        <v/>
      </c>
      <c r="Z2187" s="1049" t="str">
        <f t="shared" si="388"/>
        <v/>
      </c>
      <c r="AA2187" s="1049" t="str">
        <f t="shared" si="389"/>
        <v/>
      </c>
      <c r="AB2187" s="1050" t="str">
        <f t="shared" si="390"/>
        <v/>
      </c>
      <c r="AD2187" s="1052" t="str">
        <f t="shared" si="391"/>
        <v/>
      </c>
      <c r="AE2187" s="1053" t="str">
        <f t="shared" si="392"/>
        <v/>
      </c>
    </row>
    <row r="2188" spans="5:31" ht="12.75" customHeight="1">
      <c r="E2188" s="1083" t="str">
        <f t="shared" si="384"/>
        <v/>
      </c>
      <c r="J2188" s="1117" t="str">
        <f>IF(D2188="","-",#REF!-D2188)</f>
        <v>-</v>
      </c>
      <c r="L2188" s="1041" t="str">
        <f t="shared" si="385"/>
        <v/>
      </c>
      <c r="W2188" s="1046" t="str">
        <f t="shared" si="386"/>
        <v/>
      </c>
      <c r="X2188" s="1047"/>
      <c r="Y2188" s="1146" t="str">
        <f t="shared" si="387"/>
        <v/>
      </c>
      <c r="Z2188" s="1049" t="str">
        <f t="shared" si="388"/>
        <v/>
      </c>
      <c r="AA2188" s="1049" t="str">
        <f t="shared" si="389"/>
        <v/>
      </c>
      <c r="AB2188" s="1050" t="str">
        <f t="shared" si="390"/>
        <v/>
      </c>
      <c r="AD2188" s="1052" t="str">
        <f t="shared" si="391"/>
        <v/>
      </c>
      <c r="AE2188" s="1053" t="str">
        <f t="shared" si="392"/>
        <v/>
      </c>
    </row>
    <row r="2189" spans="5:31" ht="12.75" customHeight="1">
      <c r="E2189" s="1083" t="str">
        <f t="shared" si="384"/>
        <v/>
      </c>
      <c r="J2189" s="1117" t="str">
        <f>IF(D2189="","-",#REF!-D2189)</f>
        <v>-</v>
      </c>
      <c r="L2189" s="1041" t="str">
        <f t="shared" si="385"/>
        <v/>
      </c>
      <c r="W2189" s="1046" t="str">
        <f t="shared" si="386"/>
        <v/>
      </c>
      <c r="X2189" s="1047"/>
      <c r="Y2189" s="1146" t="str">
        <f t="shared" si="387"/>
        <v/>
      </c>
      <c r="Z2189" s="1049" t="str">
        <f t="shared" si="388"/>
        <v/>
      </c>
      <c r="AA2189" s="1049" t="str">
        <f t="shared" si="389"/>
        <v/>
      </c>
      <c r="AB2189" s="1050" t="str">
        <f t="shared" si="390"/>
        <v/>
      </c>
      <c r="AD2189" s="1052" t="str">
        <f t="shared" si="391"/>
        <v/>
      </c>
      <c r="AE2189" s="1053" t="str">
        <f t="shared" si="392"/>
        <v/>
      </c>
    </row>
    <row r="2190" spans="5:31" ht="12.75" customHeight="1">
      <c r="E2190" s="1083" t="str">
        <f t="shared" si="384"/>
        <v/>
      </c>
      <c r="J2190" s="1117" t="str">
        <f>IF(D2190="","-",#REF!-D2190)</f>
        <v>-</v>
      </c>
      <c r="L2190" s="1041" t="str">
        <f t="shared" si="385"/>
        <v/>
      </c>
      <c r="W2190" s="1046" t="str">
        <f t="shared" si="386"/>
        <v/>
      </c>
      <c r="X2190" s="1047"/>
      <c r="Y2190" s="1146" t="str">
        <f t="shared" si="387"/>
        <v/>
      </c>
      <c r="Z2190" s="1049" t="str">
        <f t="shared" si="388"/>
        <v/>
      </c>
      <c r="AA2190" s="1049" t="str">
        <f t="shared" si="389"/>
        <v/>
      </c>
      <c r="AB2190" s="1050" t="str">
        <f t="shared" si="390"/>
        <v/>
      </c>
      <c r="AD2190" s="1052" t="str">
        <f t="shared" si="391"/>
        <v/>
      </c>
      <c r="AE2190" s="1053" t="str">
        <f t="shared" si="392"/>
        <v/>
      </c>
    </row>
    <row r="2191" spans="5:31" ht="12.75" customHeight="1">
      <c r="E2191" s="1083" t="str">
        <f t="shared" si="384"/>
        <v/>
      </c>
      <c r="J2191" s="1117" t="str">
        <f>IF(D2191="","-",#REF!-D2191)</f>
        <v>-</v>
      </c>
      <c r="L2191" s="1041" t="str">
        <f t="shared" si="385"/>
        <v/>
      </c>
      <c r="W2191" s="1046" t="str">
        <f t="shared" si="386"/>
        <v/>
      </c>
      <c r="X2191" s="1047"/>
      <c r="Y2191" s="1146" t="str">
        <f t="shared" si="387"/>
        <v/>
      </c>
      <c r="Z2191" s="1049" t="str">
        <f t="shared" si="388"/>
        <v/>
      </c>
      <c r="AA2191" s="1049" t="str">
        <f t="shared" si="389"/>
        <v/>
      </c>
      <c r="AB2191" s="1050" t="str">
        <f t="shared" si="390"/>
        <v/>
      </c>
      <c r="AD2191" s="1052" t="str">
        <f t="shared" si="391"/>
        <v/>
      </c>
      <c r="AE2191" s="1053" t="str">
        <f t="shared" si="392"/>
        <v/>
      </c>
    </row>
    <row r="2192" spans="5:31" ht="12.75" customHeight="1">
      <c r="E2192" s="1083" t="str">
        <f t="shared" si="384"/>
        <v/>
      </c>
      <c r="J2192" s="1117" t="str">
        <f>IF(D2192="","-",#REF!-D2192)</f>
        <v>-</v>
      </c>
      <c r="L2192" s="1041" t="str">
        <f t="shared" si="385"/>
        <v/>
      </c>
      <c r="W2192" s="1046" t="str">
        <f t="shared" si="386"/>
        <v/>
      </c>
      <c r="X2192" s="1047"/>
      <c r="Y2192" s="1146" t="str">
        <f t="shared" si="387"/>
        <v/>
      </c>
      <c r="Z2192" s="1049" t="str">
        <f t="shared" si="388"/>
        <v/>
      </c>
      <c r="AA2192" s="1049" t="str">
        <f t="shared" si="389"/>
        <v/>
      </c>
      <c r="AB2192" s="1050" t="str">
        <f t="shared" si="390"/>
        <v/>
      </c>
      <c r="AD2192" s="1052" t="str">
        <f t="shared" si="391"/>
        <v/>
      </c>
      <c r="AE2192" s="1053" t="str">
        <f t="shared" si="392"/>
        <v/>
      </c>
    </row>
    <row r="2193" spans="5:31" ht="12.75" customHeight="1">
      <c r="E2193" s="1083" t="str">
        <f t="shared" si="384"/>
        <v/>
      </c>
      <c r="J2193" s="1117" t="str">
        <f>IF(D2193="","-",#REF!-D2193)</f>
        <v>-</v>
      </c>
      <c r="L2193" s="1041" t="str">
        <f t="shared" si="385"/>
        <v/>
      </c>
      <c r="W2193" s="1046" t="str">
        <f t="shared" si="386"/>
        <v/>
      </c>
      <c r="X2193" s="1047"/>
      <c r="Y2193" s="1146" t="str">
        <f t="shared" si="387"/>
        <v/>
      </c>
      <c r="Z2193" s="1049" t="str">
        <f t="shared" si="388"/>
        <v/>
      </c>
      <c r="AA2193" s="1049" t="str">
        <f t="shared" si="389"/>
        <v/>
      </c>
      <c r="AB2193" s="1050" t="str">
        <f t="shared" si="390"/>
        <v/>
      </c>
      <c r="AD2193" s="1052" t="str">
        <f t="shared" si="391"/>
        <v/>
      </c>
      <c r="AE2193" s="1053" t="str">
        <f t="shared" si="392"/>
        <v/>
      </c>
    </row>
    <row r="2194" spans="5:31" ht="12.75" customHeight="1">
      <c r="E2194" s="1083" t="str">
        <f t="shared" si="384"/>
        <v/>
      </c>
      <c r="J2194" s="1117" t="str">
        <f>IF(D2194="","-",#REF!-D2194)</f>
        <v>-</v>
      </c>
      <c r="L2194" s="1041" t="str">
        <f t="shared" si="385"/>
        <v/>
      </c>
      <c r="W2194" s="1046" t="str">
        <f t="shared" si="386"/>
        <v/>
      </c>
      <c r="X2194" s="1047"/>
      <c r="Y2194" s="1146" t="str">
        <f t="shared" si="387"/>
        <v/>
      </c>
      <c r="Z2194" s="1049" t="str">
        <f t="shared" si="388"/>
        <v/>
      </c>
      <c r="AA2194" s="1049" t="str">
        <f t="shared" si="389"/>
        <v/>
      </c>
      <c r="AB2194" s="1050" t="str">
        <f t="shared" si="390"/>
        <v/>
      </c>
      <c r="AD2194" s="1052" t="str">
        <f t="shared" si="391"/>
        <v/>
      </c>
      <c r="AE2194" s="1053" t="str">
        <f t="shared" si="392"/>
        <v/>
      </c>
    </row>
    <row r="2195" spans="5:31" ht="12.75" customHeight="1">
      <c r="E2195" s="1083" t="str">
        <f t="shared" si="384"/>
        <v/>
      </c>
      <c r="J2195" s="1117" t="str">
        <f>IF(D2195="","-",#REF!-D2195)</f>
        <v>-</v>
      </c>
      <c r="L2195" s="1041" t="str">
        <f t="shared" si="385"/>
        <v/>
      </c>
      <c r="W2195" s="1046" t="str">
        <f t="shared" si="386"/>
        <v/>
      </c>
      <c r="X2195" s="1047"/>
      <c r="Y2195" s="1146" t="str">
        <f t="shared" si="387"/>
        <v/>
      </c>
      <c r="Z2195" s="1049" t="str">
        <f t="shared" si="388"/>
        <v/>
      </c>
      <c r="AA2195" s="1049" t="str">
        <f t="shared" si="389"/>
        <v/>
      </c>
      <c r="AB2195" s="1050" t="str">
        <f t="shared" si="390"/>
        <v/>
      </c>
      <c r="AD2195" s="1052" t="str">
        <f t="shared" si="391"/>
        <v/>
      </c>
      <c r="AE2195" s="1053" t="str">
        <f t="shared" si="392"/>
        <v/>
      </c>
    </row>
    <row r="2196" spans="5:31" ht="12.75" customHeight="1">
      <c r="E2196" s="1083" t="str">
        <f t="shared" si="384"/>
        <v/>
      </c>
      <c r="J2196" s="1117" t="str">
        <f>IF(D2196="","-",#REF!-D2196)</f>
        <v>-</v>
      </c>
      <c r="L2196" s="1041" t="str">
        <f t="shared" si="385"/>
        <v/>
      </c>
      <c r="W2196" s="1046" t="str">
        <f t="shared" si="386"/>
        <v/>
      </c>
      <c r="X2196" s="1047"/>
      <c r="Y2196" s="1146" t="str">
        <f t="shared" si="387"/>
        <v/>
      </c>
      <c r="Z2196" s="1049" t="str">
        <f t="shared" si="388"/>
        <v/>
      </c>
      <c r="AA2196" s="1049" t="str">
        <f t="shared" si="389"/>
        <v/>
      </c>
      <c r="AB2196" s="1050" t="str">
        <f t="shared" si="390"/>
        <v/>
      </c>
      <c r="AD2196" s="1052" t="str">
        <f t="shared" si="391"/>
        <v/>
      </c>
      <c r="AE2196" s="1053" t="str">
        <f t="shared" si="392"/>
        <v/>
      </c>
    </row>
    <row r="2197" spans="5:31" ht="12.75" customHeight="1">
      <c r="E2197" s="1083" t="str">
        <f t="shared" si="384"/>
        <v/>
      </c>
      <c r="J2197" s="1117" t="str">
        <f>IF(D2197="","-",#REF!-D2197)</f>
        <v>-</v>
      </c>
      <c r="L2197" s="1041" t="str">
        <f t="shared" si="385"/>
        <v/>
      </c>
      <c r="W2197" s="1046" t="str">
        <f t="shared" si="386"/>
        <v/>
      </c>
      <c r="X2197" s="1047"/>
      <c r="Y2197" s="1146" t="str">
        <f t="shared" si="387"/>
        <v/>
      </c>
      <c r="Z2197" s="1049" t="str">
        <f t="shared" si="388"/>
        <v/>
      </c>
      <c r="AA2197" s="1049" t="str">
        <f t="shared" si="389"/>
        <v/>
      </c>
      <c r="AB2197" s="1050" t="str">
        <f t="shared" si="390"/>
        <v/>
      </c>
      <c r="AD2197" s="1052" t="str">
        <f t="shared" si="391"/>
        <v/>
      </c>
      <c r="AE2197" s="1053" t="str">
        <f t="shared" si="392"/>
        <v/>
      </c>
    </row>
    <row r="2198" spans="5:31" ht="12.75" customHeight="1">
      <c r="E2198" s="1083" t="str">
        <f t="shared" si="384"/>
        <v/>
      </c>
      <c r="J2198" s="1117" t="str">
        <f>IF(D2198="","-",#REF!-D2198)</f>
        <v>-</v>
      </c>
      <c r="L2198" s="1041" t="str">
        <f t="shared" si="385"/>
        <v/>
      </c>
      <c r="W2198" s="1046" t="str">
        <f t="shared" si="386"/>
        <v/>
      </c>
      <c r="X2198" s="1047"/>
      <c r="Y2198" s="1146" t="str">
        <f t="shared" si="387"/>
        <v/>
      </c>
      <c r="Z2198" s="1049" t="str">
        <f t="shared" si="388"/>
        <v/>
      </c>
      <c r="AA2198" s="1049" t="str">
        <f t="shared" si="389"/>
        <v/>
      </c>
      <c r="AB2198" s="1050" t="str">
        <f t="shared" si="390"/>
        <v/>
      </c>
      <c r="AD2198" s="1052" t="str">
        <f t="shared" si="391"/>
        <v/>
      </c>
      <c r="AE2198" s="1053" t="str">
        <f t="shared" si="392"/>
        <v/>
      </c>
    </row>
    <row r="2199" spans="5:31" ht="12.75" customHeight="1">
      <c r="E2199" s="1083" t="str">
        <f t="shared" si="384"/>
        <v/>
      </c>
      <c r="J2199" s="1117" t="str">
        <f>IF(D2199="","-",#REF!-D2199)</f>
        <v>-</v>
      </c>
      <c r="L2199" s="1041" t="str">
        <f t="shared" si="385"/>
        <v/>
      </c>
      <c r="W2199" s="1046" t="str">
        <f t="shared" si="386"/>
        <v/>
      </c>
      <c r="X2199" s="1047"/>
      <c r="Y2199" s="1146" t="str">
        <f t="shared" si="387"/>
        <v/>
      </c>
      <c r="Z2199" s="1049" t="str">
        <f t="shared" si="388"/>
        <v/>
      </c>
      <c r="AA2199" s="1049" t="str">
        <f t="shared" si="389"/>
        <v/>
      </c>
      <c r="AB2199" s="1050" t="str">
        <f t="shared" si="390"/>
        <v/>
      </c>
      <c r="AD2199" s="1052" t="str">
        <f t="shared" si="391"/>
        <v/>
      </c>
      <c r="AE2199" s="1053" t="str">
        <f t="shared" si="392"/>
        <v/>
      </c>
    </row>
    <row r="2200" spans="5:31" ht="12.75" customHeight="1">
      <c r="E2200" s="1083" t="str">
        <f t="shared" si="384"/>
        <v/>
      </c>
      <c r="J2200" s="1117" t="str">
        <f>IF(D2200="","-",#REF!-D2200)</f>
        <v>-</v>
      </c>
      <c r="L2200" s="1041" t="str">
        <f t="shared" si="385"/>
        <v/>
      </c>
      <c r="W2200" s="1046" t="str">
        <f t="shared" si="386"/>
        <v/>
      </c>
      <c r="X2200" s="1047"/>
      <c r="Y2200" s="1146" t="str">
        <f t="shared" si="387"/>
        <v/>
      </c>
      <c r="Z2200" s="1049" t="str">
        <f t="shared" si="388"/>
        <v/>
      </c>
      <c r="AA2200" s="1049" t="str">
        <f t="shared" si="389"/>
        <v/>
      </c>
      <c r="AB2200" s="1050" t="str">
        <f t="shared" si="390"/>
        <v/>
      </c>
      <c r="AD2200" s="1052" t="str">
        <f t="shared" si="391"/>
        <v/>
      </c>
      <c r="AE2200" s="1053" t="str">
        <f t="shared" si="392"/>
        <v/>
      </c>
    </row>
    <row r="2201" spans="5:31" ht="12.75" customHeight="1">
      <c r="E2201" s="1083" t="str">
        <f t="shared" si="384"/>
        <v/>
      </c>
      <c r="J2201" s="1117" t="str">
        <f>IF(D2201="","-",#REF!-D2201)</f>
        <v>-</v>
      </c>
      <c r="L2201" s="1041" t="str">
        <f t="shared" si="385"/>
        <v/>
      </c>
      <c r="W2201" s="1046" t="str">
        <f t="shared" si="386"/>
        <v/>
      </c>
      <c r="X2201" s="1047"/>
      <c r="Y2201" s="1146" t="str">
        <f t="shared" si="387"/>
        <v/>
      </c>
      <c r="Z2201" s="1049" t="str">
        <f t="shared" si="388"/>
        <v/>
      </c>
      <c r="AA2201" s="1049" t="str">
        <f t="shared" si="389"/>
        <v/>
      </c>
      <c r="AB2201" s="1050" t="str">
        <f t="shared" si="390"/>
        <v/>
      </c>
      <c r="AD2201" s="1052" t="str">
        <f t="shared" si="391"/>
        <v/>
      </c>
      <c r="AE2201" s="1053" t="str">
        <f t="shared" si="392"/>
        <v/>
      </c>
    </row>
    <row r="2202" spans="5:31" ht="12.75" customHeight="1">
      <c r="E2202" s="1083" t="str">
        <f t="shared" si="384"/>
        <v/>
      </c>
      <c r="J2202" s="1117" t="str">
        <f>IF(D2202="","-",#REF!-D2202)</f>
        <v>-</v>
      </c>
      <c r="L2202" s="1041" t="str">
        <f t="shared" si="385"/>
        <v/>
      </c>
      <c r="W2202" s="1046" t="str">
        <f t="shared" si="386"/>
        <v/>
      </c>
      <c r="X2202" s="1047"/>
      <c r="Y2202" s="1146" t="str">
        <f t="shared" si="387"/>
        <v/>
      </c>
      <c r="Z2202" s="1049" t="str">
        <f t="shared" si="388"/>
        <v/>
      </c>
      <c r="AA2202" s="1049" t="str">
        <f t="shared" si="389"/>
        <v/>
      </c>
      <c r="AB2202" s="1050" t="str">
        <f t="shared" si="390"/>
        <v/>
      </c>
      <c r="AD2202" s="1052" t="str">
        <f t="shared" si="391"/>
        <v/>
      </c>
      <c r="AE2202" s="1053" t="str">
        <f t="shared" si="392"/>
        <v/>
      </c>
    </row>
    <row r="2203" spans="5:31" ht="12.75" customHeight="1">
      <c r="E2203" s="1083" t="str">
        <f t="shared" si="384"/>
        <v/>
      </c>
      <c r="J2203" s="1117" t="str">
        <f>IF(D2203="","-",#REF!-D2203)</f>
        <v>-</v>
      </c>
      <c r="L2203" s="1041" t="str">
        <f t="shared" si="385"/>
        <v/>
      </c>
      <c r="W2203" s="1046" t="str">
        <f t="shared" si="386"/>
        <v/>
      </c>
      <c r="X2203" s="1047"/>
      <c r="Y2203" s="1146" t="str">
        <f t="shared" si="387"/>
        <v/>
      </c>
      <c r="Z2203" s="1049" t="str">
        <f t="shared" si="388"/>
        <v/>
      </c>
      <c r="AA2203" s="1049" t="str">
        <f t="shared" si="389"/>
        <v/>
      </c>
      <c r="AB2203" s="1050" t="str">
        <f t="shared" si="390"/>
        <v/>
      </c>
      <c r="AD2203" s="1052" t="str">
        <f t="shared" si="391"/>
        <v/>
      </c>
      <c r="AE2203" s="1053" t="str">
        <f t="shared" si="392"/>
        <v/>
      </c>
    </row>
    <row r="2204" spans="5:31" ht="12.75" customHeight="1">
      <c r="E2204" s="1083" t="str">
        <f t="shared" si="384"/>
        <v/>
      </c>
      <c r="J2204" s="1117" t="str">
        <f>IF(D2204="","-",#REF!-D2204)</f>
        <v>-</v>
      </c>
      <c r="L2204" s="1041" t="str">
        <f t="shared" si="385"/>
        <v/>
      </c>
      <c r="W2204" s="1046" t="str">
        <f t="shared" si="386"/>
        <v/>
      </c>
      <c r="X2204" s="1047"/>
      <c r="Y2204" s="1146" t="str">
        <f t="shared" si="387"/>
        <v/>
      </c>
      <c r="Z2204" s="1049" t="str">
        <f t="shared" si="388"/>
        <v/>
      </c>
      <c r="AA2204" s="1049" t="str">
        <f t="shared" si="389"/>
        <v/>
      </c>
      <c r="AB2204" s="1050" t="str">
        <f t="shared" si="390"/>
        <v/>
      </c>
      <c r="AD2204" s="1052" t="str">
        <f t="shared" si="391"/>
        <v/>
      </c>
      <c r="AE2204" s="1053" t="str">
        <f t="shared" si="392"/>
        <v/>
      </c>
    </row>
    <row r="2205" spans="5:31" ht="12.75" customHeight="1">
      <c r="E2205" s="1083" t="str">
        <f t="shared" si="384"/>
        <v/>
      </c>
      <c r="J2205" s="1117" t="str">
        <f>IF(D2205="","-",#REF!-D2205)</f>
        <v>-</v>
      </c>
      <c r="L2205" s="1041" t="str">
        <f t="shared" si="385"/>
        <v/>
      </c>
      <c r="W2205" s="1046" t="str">
        <f t="shared" si="386"/>
        <v/>
      </c>
      <c r="X2205" s="1047"/>
      <c r="Y2205" s="1146" t="str">
        <f t="shared" si="387"/>
        <v/>
      </c>
      <c r="Z2205" s="1049" t="str">
        <f t="shared" si="388"/>
        <v/>
      </c>
      <c r="AA2205" s="1049" t="str">
        <f t="shared" si="389"/>
        <v/>
      </c>
      <c r="AB2205" s="1050" t="str">
        <f t="shared" si="390"/>
        <v/>
      </c>
      <c r="AD2205" s="1052" t="str">
        <f t="shared" si="391"/>
        <v/>
      </c>
      <c r="AE2205" s="1053" t="str">
        <f t="shared" si="392"/>
        <v/>
      </c>
    </row>
    <row r="2206" spans="5:31" ht="12.75" customHeight="1">
      <c r="E2206" s="1083" t="str">
        <f t="shared" si="384"/>
        <v/>
      </c>
      <c r="J2206" s="1117" t="str">
        <f>IF(D2206="","-",#REF!-D2206)</f>
        <v>-</v>
      </c>
      <c r="L2206" s="1041" t="str">
        <f t="shared" si="385"/>
        <v/>
      </c>
      <c r="W2206" s="1046" t="str">
        <f t="shared" si="386"/>
        <v/>
      </c>
      <c r="X2206" s="1047"/>
      <c r="Y2206" s="1146" t="str">
        <f t="shared" si="387"/>
        <v/>
      </c>
      <c r="Z2206" s="1049" t="str">
        <f t="shared" si="388"/>
        <v/>
      </c>
      <c r="AA2206" s="1049" t="str">
        <f t="shared" si="389"/>
        <v/>
      </c>
      <c r="AB2206" s="1050" t="str">
        <f t="shared" si="390"/>
        <v/>
      </c>
      <c r="AD2206" s="1052" t="str">
        <f t="shared" si="391"/>
        <v/>
      </c>
      <c r="AE2206" s="1053" t="str">
        <f t="shared" si="392"/>
        <v/>
      </c>
    </row>
    <row r="2207" spans="5:31" ht="12.75" customHeight="1">
      <c r="E2207" s="1083" t="str">
        <f t="shared" si="384"/>
        <v/>
      </c>
      <c r="J2207" s="1117" t="str">
        <f>IF(D2207="","-",#REF!-D2207)</f>
        <v>-</v>
      </c>
      <c r="L2207" s="1041" t="str">
        <f t="shared" si="385"/>
        <v/>
      </c>
      <c r="W2207" s="1046" t="str">
        <f t="shared" si="386"/>
        <v/>
      </c>
      <c r="X2207" s="1047"/>
      <c r="Y2207" s="1146" t="str">
        <f t="shared" si="387"/>
        <v/>
      </c>
      <c r="Z2207" s="1049" t="str">
        <f t="shared" si="388"/>
        <v/>
      </c>
      <c r="AA2207" s="1049" t="str">
        <f t="shared" si="389"/>
        <v/>
      </c>
      <c r="AB2207" s="1050" t="str">
        <f t="shared" si="390"/>
        <v/>
      </c>
      <c r="AD2207" s="1052" t="str">
        <f t="shared" si="391"/>
        <v/>
      </c>
      <c r="AE2207" s="1053" t="str">
        <f t="shared" si="392"/>
        <v/>
      </c>
    </row>
    <row r="2208" spans="5:31" ht="12.75" customHeight="1">
      <c r="E2208" s="1083" t="str">
        <f t="shared" si="384"/>
        <v/>
      </c>
      <c r="J2208" s="1117" t="str">
        <f>IF(D2208="","-",#REF!-D2208)</f>
        <v>-</v>
      </c>
      <c r="L2208" s="1041" t="str">
        <f t="shared" si="385"/>
        <v/>
      </c>
      <c r="W2208" s="1046" t="str">
        <f t="shared" si="386"/>
        <v/>
      </c>
      <c r="X2208" s="1047"/>
      <c r="Y2208" s="1146" t="str">
        <f t="shared" si="387"/>
        <v/>
      </c>
      <c r="Z2208" s="1049" t="str">
        <f t="shared" si="388"/>
        <v/>
      </c>
      <c r="AA2208" s="1049" t="str">
        <f t="shared" si="389"/>
        <v/>
      </c>
      <c r="AB2208" s="1050" t="str">
        <f t="shared" si="390"/>
        <v/>
      </c>
      <c r="AD2208" s="1052" t="str">
        <f t="shared" si="391"/>
        <v/>
      </c>
      <c r="AE2208" s="1053" t="str">
        <f t="shared" si="392"/>
        <v/>
      </c>
    </row>
    <row r="2209" spans="5:31" ht="12.75" customHeight="1">
      <c r="E2209" s="1083" t="str">
        <f t="shared" si="384"/>
        <v/>
      </c>
      <c r="J2209" s="1117" t="str">
        <f>IF(D2209="","-",#REF!-D2209)</f>
        <v>-</v>
      </c>
      <c r="L2209" s="1041" t="str">
        <f t="shared" si="385"/>
        <v/>
      </c>
      <c r="W2209" s="1046" t="str">
        <f t="shared" si="386"/>
        <v/>
      </c>
      <c r="X2209" s="1047"/>
      <c r="Y2209" s="1146" t="str">
        <f t="shared" si="387"/>
        <v/>
      </c>
      <c r="Z2209" s="1049" t="str">
        <f t="shared" si="388"/>
        <v/>
      </c>
      <c r="AA2209" s="1049" t="str">
        <f t="shared" si="389"/>
        <v/>
      </c>
      <c r="AB2209" s="1050" t="str">
        <f t="shared" si="390"/>
        <v/>
      </c>
      <c r="AD2209" s="1052" t="str">
        <f t="shared" si="391"/>
        <v/>
      </c>
      <c r="AE2209" s="1053" t="str">
        <f t="shared" si="392"/>
        <v/>
      </c>
    </row>
    <row r="2210" spans="5:31" ht="12.75" customHeight="1">
      <c r="E2210" s="1083" t="str">
        <f t="shared" si="384"/>
        <v/>
      </c>
      <c r="J2210" s="1117" t="str">
        <f>IF(D2210="","-",#REF!-D2210)</f>
        <v>-</v>
      </c>
      <c r="L2210" s="1041" t="str">
        <f t="shared" si="385"/>
        <v/>
      </c>
      <c r="W2210" s="1046" t="str">
        <f t="shared" si="386"/>
        <v/>
      </c>
      <c r="X2210" s="1047"/>
      <c r="Y2210" s="1146" t="str">
        <f t="shared" si="387"/>
        <v/>
      </c>
      <c r="Z2210" s="1049" t="str">
        <f t="shared" si="388"/>
        <v/>
      </c>
      <c r="AA2210" s="1049" t="str">
        <f t="shared" si="389"/>
        <v/>
      </c>
      <c r="AB2210" s="1050" t="str">
        <f t="shared" si="390"/>
        <v/>
      </c>
      <c r="AD2210" s="1052" t="str">
        <f t="shared" si="391"/>
        <v/>
      </c>
      <c r="AE2210" s="1053" t="str">
        <f t="shared" si="392"/>
        <v/>
      </c>
    </row>
    <row r="2211" spans="5:31" ht="12.75" customHeight="1">
      <c r="E2211" s="1083" t="str">
        <f t="shared" si="384"/>
        <v/>
      </c>
      <c r="J2211" s="1117" t="str">
        <f>IF(D2211="","-",#REF!-D2211)</f>
        <v>-</v>
      </c>
      <c r="L2211" s="1041" t="str">
        <f t="shared" si="385"/>
        <v/>
      </c>
      <c r="W2211" s="1046" t="str">
        <f t="shared" si="386"/>
        <v/>
      </c>
      <c r="X2211" s="1047"/>
      <c r="Y2211" s="1146" t="str">
        <f t="shared" si="387"/>
        <v/>
      </c>
      <c r="Z2211" s="1049" t="str">
        <f t="shared" si="388"/>
        <v/>
      </c>
      <c r="AA2211" s="1049" t="str">
        <f t="shared" si="389"/>
        <v/>
      </c>
      <c r="AB2211" s="1050" t="str">
        <f t="shared" si="390"/>
        <v/>
      </c>
      <c r="AD2211" s="1052" t="str">
        <f t="shared" si="391"/>
        <v/>
      </c>
      <c r="AE2211" s="1053" t="str">
        <f t="shared" si="392"/>
        <v/>
      </c>
    </row>
    <row r="2212" spans="5:31" ht="12.75" customHeight="1">
      <c r="E2212" s="1083" t="str">
        <f t="shared" si="384"/>
        <v/>
      </c>
      <c r="J2212" s="1117" t="str">
        <f>IF(D2212="","-",#REF!-D2212)</f>
        <v>-</v>
      </c>
      <c r="L2212" s="1041" t="str">
        <f t="shared" si="385"/>
        <v/>
      </c>
      <c r="W2212" s="1046" t="str">
        <f t="shared" si="386"/>
        <v/>
      </c>
      <c r="X2212" s="1047"/>
      <c r="Y2212" s="1146" t="str">
        <f t="shared" si="387"/>
        <v/>
      </c>
      <c r="Z2212" s="1049" t="str">
        <f t="shared" si="388"/>
        <v/>
      </c>
      <c r="AA2212" s="1049" t="str">
        <f t="shared" si="389"/>
        <v/>
      </c>
      <c r="AB2212" s="1050" t="str">
        <f t="shared" si="390"/>
        <v/>
      </c>
      <c r="AD2212" s="1052" t="str">
        <f t="shared" si="391"/>
        <v/>
      </c>
      <c r="AE2212" s="1053" t="str">
        <f t="shared" si="392"/>
        <v/>
      </c>
    </row>
    <row r="2213" spans="5:31" ht="12.75" customHeight="1">
      <c r="E2213" s="1083" t="str">
        <f t="shared" ref="E2213:E2276" si="393">IF(D2213="","",IF(F2213="paid",0,I2213-J2213))</f>
        <v/>
      </c>
      <c r="J2213" s="1117" t="str">
        <f>IF(D2213="","-",#REF!-D2213)</f>
        <v>-</v>
      </c>
      <c r="L2213" s="1041" t="str">
        <f t="shared" si="385"/>
        <v/>
      </c>
      <c r="W2213" s="1046" t="str">
        <f t="shared" si="386"/>
        <v/>
      </c>
      <c r="X2213" s="1047"/>
      <c r="Y2213" s="1146" t="str">
        <f t="shared" si="387"/>
        <v/>
      </c>
      <c r="Z2213" s="1049" t="str">
        <f t="shared" si="388"/>
        <v/>
      </c>
      <c r="AA2213" s="1049" t="str">
        <f t="shared" si="389"/>
        <v/>
      </c>
      <c r="AB2213" s="1050" t="str">
        <f t="shared" si="390"/>
        <v/>
      </c>
      <c r="AD2213" s="1052" t="str">
        <f t="shared" si="391"/>
        <v/>
      </c>
      <c r="AE2213" s="1053" t="str">
        <f t="shared" si="392"/>
        <v/>
      </c>
    </row>
    <row r="2214" spans="5:31" ht="12.75" customHeight="1">
      <c r="E2214" s="1083" t="str">
        <f t="shared" si="393"/>
        <v/>
      </c>
      <c r="J2214" s="1117" t="str">
        <f>IF(D2214="","-",#REF!-D2214)</f>
        <v>-</v>
      </c>
      <c r="L2214" s="1041" t="str">
        <f t="shared" si="385"/>
        <v/>
      </c>
      <c r="W2214" s="1046" t="str">
        <f t="shared" si="386"/>
        <v/>
      </c>
      <c r="X2214" s="1047"/>
      <c r="Y2214" s="1146" t="str">
        <f t="shared" si="387"/>
        <v/>
      </c>
      <c r="Z2214" s="1049" t="str">
        <f t="shared" si="388"/>
        <v/>
      </c>
      <c r="AA2214" s="1049" t="str">
        <f t="shared" si="389"/>
        <v/>
      </c>
      <c r="AB2214" s="1050" t="str">
        <f t="shared" si="390"/>
        <v/>
      </c>
      <c r="AD2214" s="1052" t="str">
        <f t="shared" si="391"/>
        <v/>
      </c>
      <c r="AE2214" s="1053" t="str">
        <f t="shared" si="392"/>
        <v/>
      </c>
    </row>
    <row r="2215" spans="5:31" ht="12.75" customHeight="1">
      <c r="E2215" s="1083" t="str">
        <f t="shared" si="393"/>
        <v/>
      </c>
      <c r="J2215" s="1117" t="str">
        <f>IF(D2215="","-",#REF!-D2215)</f>
        <v>-</v>
      </c>
      <c r="L2215" s="1041" t="str">
        <f t="shared" si="385"/>
        <v/>
      </c>
      <c r="W2215" s="1046" t="str">
        <f t="shared" si="386"/>
        <v/>
      </c>
      <c r="X2215" s="1047"/>
      <c r="Y2215" s="1146" t="str">
        <f t="shared" si="387"/>
        <v/>
      </c>
      <c r="Z2215" s="1049" t="str">
        <f t="shared" si="388"/>
        <v/>
      </c>
      <c r="AA2215" s="1049" t="str">
        <f t="shared" si="389"/>
        <v/>
      </c>
      <c r="AB2215" s="1050" t="str">
        <f t="shared" si="390"/>
        <v/>
      </c>
      <c r="AD2215" s="1052" t="str">
        <f t="shared" si="391"/>
        <v/>
      </c>
      <c r="AE2215" s="1053" t="str">
        <f t="shared" si="392"/>
        <v/>
      </c>
    </row>
    <row r="2216" spans="5:31" ht="12.75" customHeight="1">
      <c r="E2216" s="1083" t="str">
        <f t="shared" si="393"/>
        <v/>
      </c>
      <c r="J2216" s="1117" t="str">
        <f>IF(D2216="","-",#REF!-D2216)</f>
        <v>-</v>
      </c>
      <c r="L2216" s="1041" t="str">
        <f t="shared" si="385"/>
        <v/>
      </c>
      <c r="W2216" s="1046" t="str">
        <f t="shared" si="386"/>
        <v/>
      </c>
      <c r="X2216" s="1047"/>
      <c r="Y2216" s="1146" t="str">
        <f t="shared" si="387"/>
        <v/>
      </c>
      <c r="Z2216" s="1049" t="str">
        <f t="shared" si="388"/>
        <v/>
      </c>
      <c r="AA2216" s="1049" t="str">
        <f t="shared" si="389"/>
        <v/>
      </c>
      <c r="AB2216" s="1050" t="str">
        <f t="shared" si="390"/>
        <v/>
      </c>
      <c r="AD2216" s="1052" t="str">
        <f t="shared" si="391"/>
        <v/>
      </c>
      <c r="AE2216" s="1053" t="str">
        <f t="shared" si="392"/>
        <v/>
      </c>
    </row>
    <row r="2217" spans="5:31" ht="12.75" customHeight="1">
      <c r="E2217" s="1083" t="str">
        <f t="shared" si="393"/>
        <v/>
      </c>
      <c r="J2217" s="1117" t="str">
        <f>IF(D2217="","-",#REF!-D2217)</f>
        <v>-</v>
      </c>
      <c r="L2217" s="1041" t="str">
        <f t="shared" si="385"/>
        <v/>
      </c>
      <c r="W2217" s="1046" t="str">
        <f t="shared" si="386"/>
        <v/>
      </c>
      <c r="X2217" s="1047"/>
      <c r="Y2217" s="1146" t="str">
        <f t="shared" si="387"/>
        <v/>
      </c>
      <c r="Z2217" s="1049" t="str">
        <f t="shared" si="388"/>
        <v/>
      </c>
      <c r="AA2217" s="1049" t="str">
        <f t="shared" si="389"/>
        <v/>
      </c>
      <c r="AB2217" s="1050" t="str">
        <f t="shared" si="390"/>
        <v/>
      </c>
      <c r="AD2217" s="1052" t="str">
        <f t="shared" si="391"/>
        <v/>
      </c>
      <c r="AE2217" s="1053" t="str">
        <f t="shared" si="392"/>
        <v/>
      </c>
    </row>
    <row r="2218" spans="5:31" ht="12.75" customHeight="1">
      <c r="E2218" s="1083" t="str">
        <f t="shared" si="393"/>
        <v/>
      </c>
      <c r="J2218" s="1117" t="str">
        <f>IF(D2218="","-",#REF!-D2218)</f>
        <v>-</v>
      </c>
      <c r="L2218" s="1041" t="str">
        <f t="shared" si="385"/>
        <v/>
      </c>
      <c r="W2218" s="1046" t="str">
        <f t="shared" si="386"/>
        <v/>
      </c>
      <c r="X2218" s="1047"/>
      <c r="Y2218" s="1146" t="str">
        <f t="shared" si="387"/>
        <v/>
      </c>
      <c r="Z2218" s="1049" t="str">
        <f t="shared" si="388"/>
        <v/>
      </c>
      <c r="AA2218" s="1049" t="str">
        <f t="shared" si="389"/>
        <v/>
      </c>
      <c r="AB2218" s="1050" t="str">
        <f t="shared" si="390"/>
        <v/>
      </c>
      <c r="AD2218" s="1052" t="str">
        <f t="shared" si="391"/>
        <v/>
      </c>
      <c r="AE2218" s="1053" t="str">
        <f t="shared" si="392"/>
        <v/>
      </c>
    </row>
    <row r="2219" spans="5:31" ht="12.75" customHeight="1">
      <c r="E2219" s="1083" t="str">
        <f t="shared" si="393"/>
        <v/>
      </c>
      <c r="J2219" s="1117" t="str">
        <f>IF(D2219="","-",#REF!-D2219)</f>
        <v>-</v>
      </c>
      <c r="L2219" s="1041" t="str">
        <f t="shared" si="385"/>
        <v/>
      </c>
      <c r="W2219" s="1046" t="str">
        <f t="shared" si="386"/>
        <v/>
      </c>
      <c r="X2219" s="1047"/>
      <c r="Y2219" s="1146" t="str">
        <f t="shared" si="387"/>
        <v/>
      </c>
      <c r="Z2219" s="1049" t="str">
        <f t="shared" si="388"/>
        <v/>
      </c>
      <c r="AA2219" s="1049" t="str">
        <f t="shared" si="389"/>
        <v/>
      </c>
      <c r="AB2219" s="1050" t="str">
        <f t="shared" si="390"/>
        <v/>
      </c>
      <c r="AD2219" s="1052" t="str">
        <f t="shared" si="391"/>
        <v/>
      </c>
      <c r="AE2219" s="1053" t="str">
        <f t="shared" si="392"/>
        <v/>
      </c>
    </row>
    <row r="2220" spans="5:31" ht="12.75" customHeight="1">
      <c r="E2220" s="1083" t="str">
        <f t="shared" si="393"/>
        <v/>
      </c>
      <c r="J2220" s="1117" t="str">
        <f>IF(D2220="","-",#REF!-D2220)</f>
        <v>-</v>
      </c>
      <c r="L2220" s="1041" t="str">
        <f t="shared" si="385"/>
        <v/>
      </c>
      <c r="W2220" s="1046" t="str">
        <f t="shared" si="386"/>
        <v/>
      </c>
      <c r="X2220" s="1047"/>
      <c r="Y2220" s="1146" t="str">
        <f t="shared" si="387"/>
        <v/>
      </c>
      <c r="Z2220" s="1049" t="str">
        <f t="shared" si="388"/>
        <v/>
      </c>
      <c r="AA2220" s="1049" t="str">
        <f t="shared" si="389"/>
        <v/>
      </c>
      <c r="AB2220" s="1050" t="str">
        <f t="shared" si="390"/>
        <v/>
      </c>
      <c r="AD2220" s="1052" t="str">
        <f t="shared" si="391"/>
        <v/>
      </c>
      <c r="AE2220" s="1053" t="str">
        <f t="shared" si="392"/>
        <v/>
      </c>
    </row>
    <row r="2221" spans="5:31" ht="12.75" customHeight="1">
      <c r="E2221" s="1083" t="str">
        <f t="shared" si="393"/>
        <v/>
      </c>
      <c r="J2221" s="1117" t="str">
        <f>IF(D2221="","-",#REF!-D2221)</f>
        <v>-</v>
      </c>
      <c r="L2221" s="1041" t="str">
        <f t="shared" si="385"/>
        <v/>
      </c>
      <c r="W2221" s="1046" t="str">
        <f t="shared" si="386"/>
        <v/>
      </c>
      <c r="X2221" s="1047"/>
      <c r="Y2221" s="1146" t="str">
        <f t="shared" si="387"/>
        <v/>
      </c>
      <c r="Z2221" s="1049" t="str">
        <f t="shared" si="388"/>
        <v/>
      </c>
      <c r="AA2221" s="1049" t="str">
        <f t="shared" si="389"/>
        <v/>
      </c>
      <c r="AB2221" s="1050" t="str">
        <f t="shared" si="390"/>
        <v/>
      </c>
      <c r="AD2221" s="1052" t="str">
        <f t="shared" si="391"/>
        <v/>
      </c>
      <c r="AE2221" s="1053" t="str">
        <f t="shared" si="392"/>
        <v/>
      </c>
    </row>
    <row r="2222" spans="5:31" ht="12.75" customHeight="1">
      <c r="E2222" s="1083" t="str">
        <f t="shared" si="393"/>
        <v/>
      </c>
      <c r="J2222" s="1117" t="str">
        <f>IF(D2222="","-",#REF!-D2222)</f>
        <v>-</v>
      </c>
      <c r="L2222" s="1041" t="str">
        <f t="shared" si="385"/>
        <v/>
      </c>
      <c r="W2222" s="1046" t="str">
        <f t="shared" si="386"/>
        <v/>
      </c>
      <c r="X2222" s="1047"/>
      <c r="Y2222" s="1146" t="str">
        <f t="shared" si="387"/>
        <v/>
      </c>
      <c r="Z2222" s="1049" t="str">
        <f t="shared" si="388"/>
        <v/>
      </c>
      <c r="AA2222" s="1049" t="str">
        <f t="shared" si="389"/>
        <v/>
      </c>
      <c r="AB2222" s="1050" t="str">
        <f t="shared" si="390"/>
        <v/>
      </c>
      <c r="AD2222" s="1052" t="str">
        <f t="shared" si="391"/>
        <v/>
      </c>
      <c r="AE2222" s="1053" t="str">
        <f t="shared" si="392"/>
        <v/>
      </c>
    </row>
    <row r="2223" spans="5:31" ht="12.75" customHeight="1">
      <c r="E2223" s="1083" t="str">
        <f t="shared" si="393"/>
        <v/>
      </c>
      <c r="J2223" s="1117" t="str">
        <f>IF(D2223="","-",#REF!-D2223)</f>
        <v>-</v>
      </c>
      <c r="L2223" s="1041" t="str">
        <f t="shared" si="385"/>
        <v/>
      </c>
      <c r="W2223" s="1046" t="str">
        <f t="shared" si="386"/>
        <v/>
      </c>
      <c r="X2223" s="1047"/>
      <c r="Y2223" s="1146" t="str">
        <f t="shared" si="387"/>
        <v/>
      </c>
      <c r="Z2223" s="1049" t="str">
        <f t="shared" si="388"/>
        <v/>
      </c>
      <c r="AA2223" s="1049" t="str">
        <f t="shared" si="389"/>
        <v/>
      </c>
      <c r="AB2223" s="1050" t="str">
        <f t="shared" si="390"/>
        <v/>
      </c>
      <c r="AD2223" s="1052" t="str">
        <f t="shared" si="391"/>
        <v/>
      </c>
      <c r="AE2223" s="1053" t="str">
        <f t="shared" si="392"/>
        <v/>
      </c>
    </row>
    <row r="2224" spans="5:31" ht="12.75" customHeight="1">
      <c r="E2224" s="1083" t="str">
        <f t="shared" si="393"/>
        <v/>
      </c>
      <c r="J2224" s="1117" t="str">
        <f>IF(D2224="","-",#REF!-D2224)</f>
        <v>-</v>
      </c>
      <c r="L2224" s="1041" t="str">
        <f t="shared" si="385"/>
        <v/>
      </c>
      <c r="W2224" s="1046" t="str">
        <f t="shared" si="386"/>
        <v/>
      </c>
      <c r="X2224" s="1047"/>
      <c r="Y2224" s="1146" t="str">
        <f t="shared" si="387"/>
        <v/>
      </c>
      <c r="Z2224" s="1049" t="str">
        <f t="shared" si="388"/>
        <v/>
      </c>
      <c r="AA2224" s="1049" t="str">
        <f t="shared" si="389"/>
        <v/>
      </c>
      <c r="AB2224" s="1050" t="str">
        <f t="shared" si="390"/>
        <v/>
      </c>
      <c r="AD2224" s="1052" t="str">
        <f t="shared" si="391"/>
        <v/>
      </c>
      <c r="AE2224" s="1053" t="str">
        <f t="shared" si="392"/>
        <v/>
      </c>
    </row>
    <row r="2225" spans="5:31" ht="12.75" customHeight="1">
      <c r="E2225" s="1083" t="str">
        <f t="shared" si="393"/>
        <v/>
      </c>
      <c r="J2225" s="1117" t="str">
        <f>IF(D2225="","-",#REF!-D2225)</f>
        <v>-</v>
      </c>
      <c r="L2225" s="1041" t="str">
        <f t="shared" si="385"/>
        <v/>
      </c>
      <c r="W2225" s="1046" t="str">
        <f t="shared" si="386"/>
        <v/>
      </c>
      <c r="X2225" s="1047"/>
      <c r="Y2225" s="1146" t="str">
        <f t="shared" si="387"/>
        <v/>
      </c>
      <c r="Z2225" s="1049" t="str">
        <f t="shared" si="388"/>
        <v/>
      </c>
      <c r="AA2225" s="1049" t="str">
        <f t="shared" si="389"/>
        <v/>
      </c>
      <c r="AB2225" s="1050" t="str">
        <f t="shared" si="390"/>
        <v/>
      </c>
      <c r="AD2225" s="1052" t="str">
        <f t="shared" si="391"/>
        <v/>
      </c>
      <c r="AE2225" s="1053" t="str">
        <f t="shared" si="392"/>
        <v/>
      </c>
    </row>
    <row r="2226" spans="5:31" ht="12.75" customHeight="1">
      <c r="E2226" s="1083" t="str">
        <f t="shared" si="393"/>
        <v/>
      </c>
      <c r="J2226" s="1117" t="str">
        <f>IF(D2226="","-",#REF!-D2226)</f>
        <v>-</v>
      </c>
      <c r="L2226" s="1041" t="str">
        <f t="shared" si="385"/>
        <v/>
      </c>
      <c r="W2226" s="1046" t="str">
        <f t="shared" si="386"/>
        <v/>
      </c>
      <c r="X2226" s="1047"/>
      <c r="Y2226" s="1146" t="str">
        <f t="shared" si="387"/>
        <v/>
      </c>
      <c r="Z2226" s="1049" t="str">
        <f t="shared" si="388"/>
        <v/>
      </c>
      <c r="AA2226" s="1049" t="str">
        <f t="shared" si="389"/>
        <v/>
      </c>
      <c r="AB2226" s="1050" t="str">
        <f t="shared" si="390"/>
        <v/>
      </c>
      <c r="AD2226" s="1052" t="str">
        <f t="shared" si="391"/>
        <v/>
      </c>
      <c r="AE2226" s="1053" t="str">
        <f t="shared" si="392"/>
        <v/>
      </c>
    </row>
    <row r="2227" spans="5:31" ht="12.75" customHeight="1">
      <c r="E2227" s="1083" t="str">
        <f t="shared" si="393"/>
        <v/>
      </c>
      <c r="J2227" s="1117" t="str">
        <f>IF(D2227="","-",#REF!-D2227)</f>
        <v>-</v>
      </c>
      <c r="L2227" s="1041" t="str">
        <f t="shared" si="385"/>
        <v/>
      </c>
      <c r="W2227" s="1046" t="str">
        <f t="shared" si="386"/>
        <v/>
      </c>
      <c r="X2227" s="1047"/>
      <c r="Y2227" s="1146" t="str">
        <f t="shared" si="387"/>
        <v/>
      </c>
      <c r="Z2227" s="1049" t="str">
        <f t="shared" si="388"/>
        <v/>
      </c>
      <c r="AA2227" s="1049" t="str">
        <f t="shared" si="389"/>
        <v/>
      </c>
      <c r="AB2227" s="1050" t="str">
        <f t="shared" si="390"/>
        <v/>
      </c>
      <c r="AD2227" s="1052" t="str">
        <f t="shared" si="391"/>
        <v/>
      </c>
      <c r="AE2227" s="1053" t="str">
        <f t="shared" si="392"/>
        <v/>
      </c>
    </row>
    <row r="2228" spans="5:31" ht="12.75" customHeight="1">
      <c r="E2228" s="1083" t="str">
        <f t="shared" si="393"/>
        <v/>
      </c>
      <c r="J2228" s="1117" t="str">
        <f>IF(D2228="","-",#REF!-D2228)</f>
        <v>-</v>
      </c>
      <c r="L2228" s="1041" t="str">
        <f t="shared" si="385"/>
        <v/>
      </c>
      <c r="W2228" s="1046" t="str">
        <f t="shared" si="386"/>
        <v/>
      </c>
      <c r="X2228" s="1047"/>
      <c r="Y2228" s="1146" t="str">
        <f t="shared" si="387"/>
        <v/>
      </c>
      <c r="Z2228" s="1049" t="str">
        <f t="shared" si="388"/>
        <v/>
      </c>
      <c r="AA2228" s="1049" t="str">
        <f t="shared" si="389"/>
        <v/>
      </c>
      <c r="AB2228" s="1050" t="str">
        <f t="shared" si="390"/>
        <v/>
      </c>
      <c r="AD2228" s="1052" t="str">
        <f t="shared" si="391"/>
        <v/>
      </c>
      <c r="AE2228" s="1053" t="str">
        <f t="shared" si="392"/>
        <v/>
      </c>
    </row>
    <row r="2229" spans="5:31" ht="12.75" customHeight="1">
      <c r="E2229" s="1083" t="str">
        <f t="shared" si="393"/>
        <v/>
      </c>
      <c r="J2229" s="1117" t="str">
        <f>IF(D2229="","-",#REF!-D2229)</f>
        <v>-</v>
      </c>
      <c r="L2229" s="1041" t="str">
        <f t="shared" si="385"/>
        <v/>
      </c>
      <c r="W2229" s="1046" t="str">
        <f t="shared" si="386"/>
        <v/>
      </c>
      <c r="X2229" s="1047"/>
      <c r="Y2229" s="1146" t="str">
        <f t="shared" si="387"/>
        <v/>
      </c>
      <c r="Z2229" s="1049" t="str">
        <f t="shared" si="388"/>
        <v/>
      </c>
      <c r="AA2229" s="1049" t="str">
        <f t="shared" si="389"/>
        <v/>
      </c>
      <c r="AB2229" s="1050" t="str">
        <f t="shared" si="390"/>
        <v/>
      </c>
      <c r="AD2229" s="1052" t="str">
        <f t="shared" si="391"/>
        <v/>
      </c>
      <c r="AE2229" s="1053" t="str">
        <f t="shared" si="392"/>
        <v/>
      </c>
    </row>
    <row r="2230" spans="5:31" ht="12.75" customHeight="1">
      <c r="E2230" s="1083" t="str">
        <f t="shared" si="393"/>
        <v/>
      </c>
      <c r="J2230" s="1117" t="str">
        <f>IF(D2230="","-",#REF!-D2230)</f>
        <v>-</v>
      </c>
      <c r="L2230" s="1041" t="str">
        <f t="shared" si="385"/>
        <v/>
      </c>
      <c r="W2230" s="1046" t="str">
        <f t="shared" si="386"/>
        <v/>
      </c>
      <c r="X2230" s="1047"/>
      <c r="Y2230" s="1146" t="str">
        <f t="shared" si="387"/>
        <v/>
      </c>
      <c r="Z2230" s="1049" t="str">
        <f t="shared" si="388"/>
        <v/>
      </c>
      <c r="AA2230" s="1049" t="str">
        <f t="shared" si="389"/>
        <v/>
      </c>
      <c r="AB2230" s="1050" t="str">
        <f t="shared" si="390"/>
        <v/>
      </c>
      <c r="AD2230" s="1052" t="str">
        <f t="shared" si="391"/>
        <v/>
      </c>
      <c r="AE2230" s="1053" t="str">
        <f t="shared" si="392"/>
        <v/>
      </c>
    </row>
    <row r="2231" spans="5:31" ht="12.75" customHeight="1">
      <c r="E2231" s="1083" t="str">
        <f t="shared" si="393"/>
        <v/>
      </c>
      <c r="J2231" s="1117" t="str">
        <f>IF(D2231="","-",#REF!-D2231)</f>
        <v>-</v>
      </c>
      <c r="L2231" s="1041" t="str">
        <f t="shared" si="385"/>
        <v/>
      </c>
      <c r="W2231" s="1046" t="str">
        <f t="shared" si="386"/>
        <v/>
      </c>
      <c r="X2231" s="1047"/>
      <c r="Y2231" s="1146" t="str">
        <f t="shared" si="387"/>
        <v/>
      </c>
      <c r="Z2231" s="1049" t="str">
        <f t="shared" si="388"/>
        <v/>
      </c>
      <c r="AA2231" s="1049" t="str">
        <f t="shared" si="389"/>
        <v/>
      </c>
      <c r="AB2231" s="1050" t="str">
        <f t="shared" si="390"/>
        <v/>
      </c>
      <c r="AD2231" s="1052" t="str">
        <f t="shared" si="391"/>
        <v/>
      </c>
      <c r="AE2231" s="1053" t="str">
        <f t="shared" si="392"/>
        <v/>
      </c>
    </row>
    <row r="2232" spans="5:31" ht="12.75" customHeight="1">
      <c r="E2232" s="1083" t="str">
        <f t="shared" si="393"/>
        <v/>
      </c>
      <c r="J2232" s="1117" t="str">
        <f>IF(D2232="","-",#REF!-D2232)</f>
        <v>-</v>
      </c>
      <c r="L2232" s="1041" t="str">
        <f t="shared" si="385"/>
        <v/>
      </c>
      <c r="W2232" s="1046" t="str">
        <f t="shared" si="386"/>
        <v/>
      </c>
      <c r="X2232" s="1047"/>
      <c r="Y2232" s="1146" t="str">
        <f t="shared" si="387"/>
        <v/>
      </c>
      <c r="Z2232" s="1049" t="str">
        <f t="shared" si="388"/>
        <v/>
      </c>
      <c r="AA2232" s="1049" t="str">
        <f t="shared" si="389"/>
        <v/>
      </c>
      <c r="AB2232" s="1050" t="str">
        <f t="shared" si="390"/>
        <v/>
      </c>
      <c r="AD2232" s="1052" t="str">
        <f t="shared" si="391"/>
        <v/>
      </c>
      <c r="AE2232" s="1053" t="str">
        <f t="shared" si="392"/>
        <v/>
      </c>
    </row>
    <row r="2233" spans="5:31" ht="12.75" customHeight="1">
      <c r="E2233" s="1083" t="str">
        <f t="shared" si="393"/>
        <v/>
      </c>
      <c r="J2233" s="1117" t="str">
        <f>IF(D2233="","-",#REF!-D2233)</f>
        <v>-</v>
      </c>
      <c r="L2233" s="1041" t="str">
        <f t="shared" si="385"/>
        <v/>
      </c>
      <c r="W2233" s="1046" t="str">
        <f t="shared" si="386"/>
        <v/>
      </c>
      <c r="X2233" s="1047"/>
      <c r="Y2233" s="1146" t="str">
        <f t="shared" si="387"/>
        <v/>
      </c>
      <c r="Z2233" s="1049" t="str">
        <f t="shared" si="388"/>
        <v/>
      </c>
      <c r="AA2233" s="1049" t="str">
        <f t="shared" si="389"/>
        <v/>
      </c>
      <c r="AB2233" s="1050" t="str">
        <f t="shared" si="390"/>
        <v/>
      </c>
      <c r="AD2233" s="1052" t="str">
        <f t="shared" si="391"/>
        <v/>
      </c>
      <c r="AE2233" s="1053" t="str">
        <f t="shared" si="392"/>
        <v/>
      </c>
    </row>
    <row r="2234" spans="5:31" ht="12.75" customHeight="1">
      <c r="E2234" s="1083" t="str">
        <f t="shared" si="393"/>
        <v/>
      </c>
      <c r="J2234" s="1117" t="str">
        <f>IF(D2234="","-",#REF!-D2234)</f>
        <v>-</v>
      </c>
      <c r="L2234" s="1041" t="str">
        <f t="shared" si="385"/>
        <v/>
      </c>
      <c r="W2234" s="1046" t="str">
        <f t="shared" si="386"/>
        <v/>
      </c>
      <c r="X2234" s="1047"/>
      <c r="Y2234" s="1146" t="str">
        <f t="shared" si="387"/>
        <v/>
      </c>
      <c r="Z2234" s="1049" t="str">
        <f t="shared" si="388"/>
        <v/>
      </c>
      <c r="AA2234" s="1049" t="str">
        <f t="shared" si="389"/>
        <v/>
      </c>
      <c r="AB2234" s="1050" t="str">
        <f t="shared" si="390"/>
        <v/>
      </c>
      <c r="AD2234" s="1052" t="str">
        <f t="shared" si="391"/>
        <v/>
      </c>
      <c r="AE2234" s="1053" t="str">
        <f t="shared" si="392"/>
        <v/>
      </c>
    </row>
    <row r="2235" spans="5:31" ht="12.75" customHeight="1">
      <c r="E2235" s="1083" t="str">
        <f t="shared" si="393"/>
        <v/>
      </c>
      <c r="J2235" s="1117" t="str">
        <f>IF(D2235="","-",#REF!-D2235)</f>
        <v>-</v>
      </c>
      <c r="L2235" s="1041" t="str">
        <f t="shared" si="385"/>
        <v/>
      </c>
      <c r="W2235" s="1046" t="str">
        <f t="shared" si="386"/>
        <v/>
      </c>
      <c r="X2235" s="1047"/>
      <c r="Y2235" s="1146" t="str">
        <f t="shared" si="387"/>
        <v/>
      </c>
      <c r="Z2235" s="1049" t="str">
        <f t="shared" si="388"/>
        <v/>
      </c>
      <c r="AA2235" s="1049" t="str">
        <f t="shared" si="389"/>
        <v/>
      </c>
      <c r="AB2235" s="1050" t="str">
        <f t="shared" si="390"/>
        <v/>
      </c>
      <c r="AD2235" s="1052" t="str">
        <f t="shared" si="391"/>
        <v/>
      </c>
      <c r="AE2235" s="1053" t="str">
        <f t="shared" si="392"/>
        <v/>
      </c>
    </row>
    <row r="2236" spans="5:31" ht="12.75" customHeight="1">
      <c r="E2236" s="1083" t="str">
        <f t="shared" si="393"/>
        <v/>
      </c>
      <c r="J2236" s="1117" t="str">
        <f>IF(D2236="","-",#REF!-D2236)</f>
        <v>-</v>
      </c>
      <c r="L2236" s="1041" t="str">
        <f t="shared" si="385"/>
        <v/>
      </c>
      <c r="W2236" s="1046" t="str">
        <f t="shared" si="386"/>
        <v/>
      </c>
      <c r="X2236" s="1047"/>
      <c r="Y2236" s="1146" t="str">
        <f t="shared" si="387"/>
        <v/>
      </c>
      <c r="Z2236" s="1049" t="str">
        <f t="shared" si="388"/>
        <v/>
      </c>
      <c r="AA2236" s="1049" t="str">
        <f t="shared" si="389"/>
        <v/>
      </c>
      <c r="AB2236" s="1050" t="str">
        <f t="shared" si="390"/>
        <v/>
      </c>
      <c r="AD2236" s="1052" t="str">
        <f t="shared" si="391"/>
        <v/>
      </c>
      <c r="AE2236" s="1053" t="str">
        <f t="shared" si="392"/>
        <v/>
      </c>
    </row>
    <row r="2237" spans="5:31" ht="12.75" customHeight="1">
      <c r="E2237" s="1083" t="str">
        <f t="shared" si="393"/>
        <v/>
      </c>
      <c r="J2237" s="1117" t="str">
        <f>IF(D2237="","-",#REF!-D2237)</f>
        <v>-</v>
      </c>
      <c r="L2237" s="1041" t="str">
        <f t="shared" si="385"/>
        <v/>
      </c>
      <c r="W2237" s="1046" t="str">
        <f t="shared" si="386"/>
        <v/>
      </c>
      <c r="X2237" s="1047"/>
      <c r="Y2237" s="1146" t="str">
        <f t="shared" si="387"/>
        <v/>
      </c>
      <c r="Z2237" s="1049" t="str">
        <f t="shared" si="388"/>
        <v/>
      </c>
      <c r="AA2237" s="1049" t="str">
        <f t="shared" si="389"/>
        <v/>
      </c>
      <c r="AB2237" s="1050" t="str">
        <f t="shared" si="390"/>
        <v/>
      </c>
      <c r="AD2237" s="1052" t="str">
        <f t="shared" si="391"/>
        <v/>
      </c>
      <c r="AE2237" s="1053" t="str">
        <f t="shared" si="392"/>
        <v/>
      </c>
    </row>
    <row r="2238" spans="5:31" ht="12.75" customHeight="1">
      <c r="E2238" s="1083" t="str">
        <f t="shared" si="393"/>
        <v/>
      </c>
      <c r="J2238" s="1117" t="str">
        <f>IF(D2238="","-",#REF!-D2238)</f>
        <v>-</v>
      </c>
      <c r="L2238" s="1041" t="str">
        <f t="shared" si="385"/>
        <v/>
      </c>
      <c r="W2238" s="1046" t="str">
        <f t="shared" si="386"/>
        <v/>
      </c>
      <c r="X2238" s="1047"/>
      <c r="Y2238" s="1146" t="str">
        <f t="shared" si="387"/>
        <v/>
      </c>
      <c r="Z2238" s="1049" t="str">
        <f t="shared" si="388"/>
        <v/>
      </c>
      <c r="AA2238" s="1049" t="str">
        <f t="shared" si="389"/>
        <v/>
      </c>
      <c r="AB2238" s="1050" t="str">
        <f t="shared" si="390"/>
        <v/>
      </c>
      <c r="AD2238" s="1052" t="str">
        <f t="shared" si="391"/>
        <v/>
      </c>
      <c r="AE2238" s="1053" t="str">
        <f t="shared" si="392"/>
        <v/>
      </c>
    </row>
    <row r="2239" spans="5:31" ht="12.75" customHeight="1">
      <c r="E2239" s="1083" t="str">
        <f t="shared" si="393"/>
        <v/>
      </c>
      <c r="J2239" s="1117" t="str">
        <f>IF(D2239="","-",#REF!-D2239)</f>
        <v>-</v>
      </c>
      <c r="L2239" s="1041" t="str">
        <f t="shared" si="385"/>
        <v/>
      </c>
      <c r="W2239" s="1046" t="str">
        <f t="shared" si="386"/>
        <v/>
      </c>
      <c r="X2239" s="1047"/>
      <c r="Y2239" s="1146" t="str">
        <f t="shared" si="387"/>
        <v/>
      </c>
      <c r="Z2239" s="1049" t="str">
        <f t="shared" si="388"/>
        <v/>
      </c>
      <c r="AA2239" s="1049" t="str">
        <f t="shared" si="389"/>
        <v/>
      </c>
      <c r="AB2239" s="1050" t="str">
        <f t="shared" si="390"/>
        <v/>
      </c>
      <c r="AD2239" s="1052" t="str">
        <f t="shared" si="391"/>
        <v/>
      </c>
      <c r="AE2239" s="1053" t="str">
        <f t="shared" si="392"/>
        <v/>
      </c>
    </row>
    <row r="2240" spans="5:31" ht="12.75" customHeight="1">
      <c r="E2240" s="1083" t="str">
        <f t="shared" si="393"/>
        <v/>
      </c>
      <c r="J2240" s="1117" t="str">
        <f>IF(D2240="","-",#REF!-D2240)</f>
        <v>-</v>
      </c>
      <c r="L2240" s="1041" t="str">
        <f t="shared" si="385"/>
        <v/>
      </c>
      <c r="W2240" s="1046" t="str">
        <f t="shared" si="386"/>
        <v/>
      </c>
      <c r="X2240" s="1047"/>
      <c r="Y2240" s="1146" t="str">
        <f t="shared" si="387"/>
        <v/>
      </c>
      <c r="Z2240" s="1049" t="str">
        <f t="shared" si="388"/>
        <v/>
      </c>
      <c r="AA2240" s="1049" t="str">
        <f t="shared" si="389"/>
        <v/>
      </c>
      <c r="AB2240" s="1050" t="str">
        <f t="shared" si="390"/>
        <v/>
      </c>
      <c r="AD2240" s="1052" t="str">
        <f t="shared" si="391"/>
        <v/>
      </c>
      <c r="AE2240" s="1053" t="str">
        <f t="shared" si="392"/>
        <v/>
      </c>
    </row>
    <row r="2241" spans="5:31" ht="12.75" customHeight="1">
      <c r="E2241" s="1083" t="str">
        <f t="shared" si="393"/>
        <v/>
      </c>
      <c r="J2241" s="1117" t="str">
        <f>IF(D2241="","-",#REF!-D2241)</f>
        <v>-</v>
      </c>
      <c r="L2241" s="1041" t="str">
        <f t="shared" si="385"/>
        <v/>
      </c>
      <c r="W2241" s="1046" t="str">
        <f t="shared" si="386"/>
        <v/>
      </c>
      <c r="X2241" s="1047"/>
      <c r="Y2241" s="1146" t="str">
        <f t="shared" si="387"/>
        <v/>
      </c>
      <c r="Z2241" s="1049" t="str">
        <f t="shared" si="388"/>
        <v/>
      </c>
      <c r="AA2241" s="1049" t="str">
        <f t="shared" si="389"/>
        <v/>
      </c>
      <c r="AB2241" s="1050" t="str">
        <f t="shared" si="390"/>
        <v/>
      </c>
      <c r="AD2241" s="1052" t="str">
        <f t="shared" si="391"/>
        <v/>
      </c>
      <c r="AE2241" s="1053" t="str">
        <f t="shared" si="392"/>
        <v/>
      </c>
    </row>
    <row r="2242" spans="5:31" ht="12.75" customHeight="1">
      <c r="E2242" s="1083" t="str">
        <f t="shared" si="393"/>
        <v/>
      </c>
      <c r="J2242" s="1117" t="str">
        <f>IF(D2242="","-",#REF!-D2242)</f>
        <v>-</v>
      </c>
      <c r="L2242" s="1041" t="str">
        <f t="shared" si="385"/>
        <v/>
      </c>
      <c r="W2242" s="1046" t="str">
        <f t="shared" si="386"/>
        <v/>
      </c>
      <c r="X2242" s="1047"/>
      <c r="Y2242" s="1146" t="str">
        <f t="shared" si="387"/>
        <v/>
      </c>
      <c r="Z2242" s="1049" t="str">
        <f t="shared" si="388"/>
        <v/>
      </c>
      <c r="AA2242" s="1049" t="str">
        <f t="shared" si="389"/>
        <v/>
      </c>
      <c r="AB2242" s="1050" t="str">
        <f t="shared" si="390"/>
        <v/>
      </c>
      <c r="AD2242" s="1052" t="str">
        <f t="shared" si="391"/>
        <v/>
      </c>
      <c r="AE2242" s="1053" t="str">
        <f t="shared" si="392"/>
        <v/>
      </c>
    </row>
    <row r="2243" spans="5:31" ht="12.75" customHeight="1">
      <c r="E2243" s="1083" t="str">
        <f t="shared" si="393"/>
        <v/>
      </c>
      <c r="J2243" s="1117" t="str">
        <f>IF(D2243="","-",#REF!-D2243)</f>
        <v>-</v>
      </c>
      <c r="L2243" s="1041" t="str">
        <f t="shared" ref="L2243:L2306" si="394">IF(E2243="","",$Q$1+E2243)</f>
        <v/>
      </c>
      <c r="W2243" s="1046" t="str">
        <f t="shared" ref="W2243:W2306" si="395">IF($D2243="","",_xlfn.LET(_xlpm.gDate,D2243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243" s="1047"/>
      <c r="Y2243" s="1146" t="str">
        <f t="shared" ref="Y2243:Y2306" si="396">IFERROR(CHOOSE(X2243,"መስከረም","ጥቅምት","ህዳር  ","ታህሳስ ","ጥር ","የካቲት ","መጋቢት ","ሚይዚያ ","ግንቦት ","ሰኔ ","ሐምሌ ","ነሐሴ ","Pagume"),"")</f>
        <v/>
      </c>
      <c r="Z2243" s="1049" t="str">
        <f t="shared" ref="Z2243:Z2306" si="397">IF($K2243="","",_xlfn.LET(_xlpm.gDate,K2243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243" s="1049" t="str">
        <f t="shared" ref="AA2243:AA2306" si="398">IF($Z2243="","",TEXT($Z2243,"mm"))</f>
        <v/>
      </c>
      <c r="AB2243" s="1050" t="str">
        <f t="shared" ref="AB2243:AB2306" si="399">IFERROR(CHOOSE(AA2243,"መስከረም","ጥቅምት","ህዳር  ","ታህሳስ ","ጥር ","የካቲት ","መጋቢት ","ሚይዚያ ","ግንቦት ","ሰኔ ","ሐምሌ ","ነሐሴ ","Pagume"),"")</f>
        <v/>
      </c>
      <c r="AD2243" s="1052" t="str">
        <f t="shared" ref="AD2243:AD2306" si="400">IF($D2243="","",YEAR(D2243)&amp;"-W"&amp;WEEKNUM(D2243,2))</f>
        <v/>
      </c>
      <c r="AE2243" s="1053" t="str">
        <f t="shared" ref="AE2243:AE2306" si="401">IF($K2243="","",YEAR(K2243)&amp;"-W"&amp;WEEKNUM(K2243,2))</f>
        <v/>
      </c>
    </row>
    <row r="2244" spans="5:31" ht="12.75" customHeight="1">
      <c r="E2244" s="1083" t="str">
        <f t="shared" si="393"/>
        <v/>
      </c>
      <c r="J2244" s="1117" t="str">
        <f>IF(D2244="","-",#REF!-D2244)</f>
        <v>-</v>
      </c>
      <c r="L2244" s="1041" t="str">
        <f t="shared" si="394"/>
        <v/>
      </c>
      <c r="W2244" s="1046" t="str">
        <f t="shared" si="395"/>
        <v/>
      </c>
      <c r="X2244" s="1047"/>
      <c r="Y2244" s="1146" t="str">
        <f t="shared" si="396"/>
        <v/>
      </c>
      <c r="Z2244" s="1049" t="str">
        <f t="shared" si="397"/>
        <v/>
      </c>
      <c r="AA2244" s="1049" t="str">
        <f t="shared" si="398"/>
        <v/>
      </c>
      <c r="AB2244" s="1050" t="str">
        <f t="shared" si="399"/>
        <v/>
      </c>
      <c r="AD2244" s="1052" t="str">
        <f t="shared" si="400"/>
        <v/>
      </c>
      <c r="AE2244" s="1053" t="str">
        <f t="shared" si="401"/>
        <v/>
      </c>
    </row>
    <row r="2245" spans="5:31" ht="12.75" customHeight="1">
      <c r="E2245" s="1083" t="str">
        <f t="shared" si="393"/>
        <v/>
      </c>
      <c r="J2245" s="1117" t="str">
        <f>IF(D2245="","-",#REF!-D2245)</f>
        <v>-</v>
      </c>
      <c r="L2245" s="1041" t="str">
        <f t="shared" si="394"/>
        <v/>
      </c>
      <c r="W2245" s="1046" t="str">
        <f t="shared" si="395"/>
        <v/>
      </c>
      <c r="X2245" s="1047"/>
      <c r="Y2245" s="1146" t="str">
        <f t="shared" si="396"/>
        <v/>
      </c>
      <c r="Z2245" s="1049" t="str">
        <f t="shared" si="397"/>
        <v/>
      </c>
      <c r="AA2245" s="1049" t="str">
        <f t="shared" si="398"/>
        <v/>
      </c>
      <c r="AB2245" s="1050" t="str">
        <f t="shared" si="399"/>
        <v/>
      </c>
      <c r="AD2245" s="1052" t="str">
        <f t="shared" si="400"/>
        <v/>
      </c>
      <c r="AE2245" s="1053" t="str">
        <f t="shared" si="401"/>
        <v/>
      </c>
    </row>
    <row r="2246" spans="5:31" ht="12.75" customHeight="1">
      <c r="E2246" s="1083" t="str">
        <f t="shared" si="393"/>
        <v/>
      </c>
      <c r="J2246" s="1117" t="str">
        <f>IF(D2246="","-",#REF!-D2246)</f>
        <v>-</v>
      </c>
      <c r="L2246" s="1041" t="str">
        <f t="shared" si="394"/>
        <v/>
      </c>
      <c r="W2246" s="1046" t="str">
        <f t="shared" si="395"/>
        <v/>
      </c>
      <c r="X2246" s="1047"/>
      <c r="Y2246" s="1146" t="str">
        <f t="shared" si="396"/>
        <v/>
      </c>
      <c r="Z2246" s="1049" t="str">
        <f t="shared" si="397"/>
        <v/>
      </c>
      <c r="AA2246" s="1049" t="str">
        <f t="shared" si="398"/>
        <v/>
      </c>
      <c r="AB2246" s="1050" t="str">
        <f t="shared" si="399"/>
        <v/>
      </c>
      <c r="AD2246" s="1052" t="str">
        <f t="shared" si="400"/>
        <v/>
      </c>
      <c r="AE2246" s="1053" t="str">
        <f t="shared" si="401"/>
        <v/>
      </c>
    </row>
    <row r="2247" spans="5:31" ht="12.75" customHeight="1">
      <c r="E2247" s="1083" t="str">
        <f t="shared" si="393"/>
        <v/>
      </c>
      <c r="J2247" s="1117" t="str">
        <f>IF(D2247="","-",#REF!-D2247)</f>
        <v>-</v>
      </c>
      <c r="L2247" s="1041" t="str">
        <f t="shared" si="394"/>
        <v/>
      </c>
      <c r="W2247" s="1046" t="str">
        <f t="shared" si="395"/>
        <v/>
      </c>
      <c r="X2247" s="1047"/>
      <c r="Y2247" s="1146" t="str">
        <f t="shared" si="396"/>
        <v/>
      </c>
      <c r="Z2247" s="1049" t="str">
        <f t="shared" si="397"/>
        <v/>
      </c>
      <c r="AA2247" s="1049" t="str">
        <f t="shared" si="398"/>
        <v/>
      </c>
      <c r="AB2247" s="1050" t="str">
        <f t="shared" si="399"/>
        <v/>
      </c>
      <c r="AD2247" s="1052" t="str">
        <f t="shared" si="400"/>
        <v/>
      </c>
      <c r="AE2247" s="1053" t="str">
        <f t="shared" si="401"/>
        <v/>
      </c>
    </row>
    <row r="2248" spans="5:31" ht="12.75" customHeight="1">
      <c r="E2248" s="1083" t="str">
        <f t="shared" si="393"/>
        <v/>
      </c>
      <c r="J2248" s="1117" t="str">
        <f>IF(D2248="","-",#REF!-D2248)</f>
        <v>-</v>
      </c>
      <c r="L2248" s="1041" t="str">
        <f t="shared" si="394"/>
        <v/>
      </c>
      <c r="W2248" s="1046" t="str">
        <f t="shared" si="395"/>
        <v/>
      </c>
      <c r="X2248" s="1047"/>
      <c r="Y2248" s="1146" t="str">
        <f t="shared" si="396"/>
        <v/>
      </c>
      <c r="Z2248" s="1049" t="str">
        <f t="shared" si="397"/>
        <v/>
      </c>
      <c r="AA2248" s="1049" t="str">
        <f t="shared" si="398"/>
        <v/>
      </c>
      <c r="AB2248" s="1050" t="str">
        <f t="shared" si="399"/>
        <v/>
      </c>
      <c r="AD2248" s="1052" t="str">
        <f t="shared" si="400"/>
        <v/>
      </c>
      <c r="AE2248" s="1053" t="str">
        <f t="shared" si="401"/>
        <v/>
      </c>
    </row>
    <row r="2249" spans="5:31" ht="12.75" customHeight="1">
      <c r="E2249" s="1083" t="str">
        <f t="shared" si="393"/>
        <v/>
      </c>
      <c r="J2249" s="1117" t="str">
        <f>IF(D2249="","-",#REF!-D2249)</f>
        <v>-</v>
      </c>
      <c r="L2249" s="1041" t="str">
        <f t="shared" si="394"/>
        <v/>
      </c>
      <c r="W2249" s="1046" t="str">
        <f t="shared" si="395"/>
        <v/>
      </c>
      <c r="X2249" s="1047"/>
      <c r="Y2249" s="1146" t="str">
        <f t="shared" si="396"/>
        <v/>
      </c>
      <c r="Z2249" s="1049" t="str">
        <f t="shared" si="397"/>
        <v/>
      </c>
      <c r="AA2249" s="1049" t="str">
        <f t="shared" si="398"/>
        <v/>
      </c>
      <c r="AB2249" s="1050" t="str">
        <f t="shared" si="399"/>
        <v/>
      </c>
      <c r="AD2249" s="1052" t="str">
        <f t="shared" si="400"/>
        <v/>
      </c>
      <c r="AE2249" s="1053" t="str">
        <f t="shared" si="401"/>
        <v/>
      </c>
    </row>
    <row r="2250" spans="5:31" ht="12.75" customHeight="1">
      <c r="E2250" s="1083" t="str">
        <f t="shared" si="393"/>
        <v/>
      </c>
      <c r="J2250" s="1117" t="str">
        <f>IF(D2250="","-",#REF!-D2250)</f>
        <v>-</v>
      </c>
      <c r="L2250" s="1041" t="str">
        <f t="shared" si="394"/>
        <v/>
      </c>
      <c r="W2250" s="1046" t="str">
        <f t="shared" si="395"/>
        <v/>
      </c>
      <c r="X2250" s="1047"/>
      <c r="Y2250" s="1146" t="str">
        <f t="shared" si="396"/>
        <v/>
      </c>
      <c r="Z2250" s="1049" t="str">
        <f t="shared" si="397"/>
        <v/>
      </c>
      <c r="AA2250" s="1049" t="str">
        <f t="shared" si="398"/>
        <v/>
      </c>
      <c r="AB2250" s="1050" t="str">
        <f t="shared" si="399"/>
        <v/>
      </c>
      <c r="AD2250" s="1052" t="str">
        <f t="shared" si="400"/>
        <v/>
      </c>
      <c r="AE2250" s="1053" t="str">
        <f t="shared" si="401"/>
        <v/>
      </c>
    </row>
    <row r="2251" spans="5:31" ht="12.75" customHeight="1">
      <c r="E2251" s="1083" t="str">
        <f t="shared" si="393"/>
        <v/>
      </c>
      <c r="J2251" s="1117" t="str">
        <f>IF(D2251="","-",#REF!-D2251)</f>
        <v>-</v>
      </c>
      <c r="L2251" s="1041" t="str">
        <f t="shared" si="394"/>
        <v/>
      </c>
      <c r="W2251" s="1046" t="str">
        <f t="shared" si="395"/>
        <v/>
      </c>
      <c r="X2251" s="1047"/>
      <c r="Y2251" s="1146" t="str">
        <f t="shared" si="396"/>
        <v/>
      </c>
      <c r="Z2251" s="1049" t="str">
        <f t="shared" si="397"/>
        <v/>
      </c>
      <c r="AA2251" s="1049" t="str">
        <f t="shared" si="398"/>
        <v/>
      </c>
      <c r="AB2251" s="1050" t="str">
        <f t="shared" si="399"/>
        <v/>
      </c>
      <c r="AD2251" s="1052" t="str">
        <f t="shared" si="400"/>
        <v/>
      </c>
      <c r="AE2251" s="1053" t="str">
        <f t="shared" si="401"/>
        <v/>
      </c>
    </row>
    <row r="2252" spans="5:31" ht="12.75" customHeight="1">
      <c r="E2252" s="1083" t="str">
        <f t="shared" si="393"/>
        <v/>
      </c>
      <c r="J2252" s="1117" t="str">
        <f>IF(D2252="","-",#REF!-D2252)</f>
        <v>-</v>
      </c>
      <c r="L2252" s="1041" t="str">
        <f t="shared" si="394"/>
        <v/>
      </c>
      <c r="W2252" s="1046" t="str">
        <f t="shared" si="395"/>
        <v/>
      </c>
      <c r="X2252" s="1047"/>
      <c r="Y2252" s="1146" t="str">
        <f t="shared" si="396"/>
        <v/>
      </c>
      <c r="Z2252" s="1049" t="str">
        <f t="shared" si="397"/>
        <v/>
      </c>
      <c r="AA2252" s="1049" t="str">
        <f t="shared" si="398"/>
        <v/>
      </c>
      <c r="AB2252" s="1050" t="str">
        <f t="shared" si="399"/>
        <v/>
      </c>
      <c r="AD2252" s="1052" t="str">
        <f t="shared" si="400"/>
        <v/>
      </c>
      <c r="AE2252" s="1053" t="str">
        <f t="shared" si="401"/>
        <v/>
      </c>
    </row>
    <row r="2253" spans="5:31" ht="12.75" customHeight="1">
      <c r="E2253" s="1083" t="str">
        <f t="shared" si="393"/>
        <v/>
      </c>
      <c r="J2253" s="1117" t="str">
        <f>IF(D2253="","-",#REF!-D2253)</f>
        <v>-</v>
      </c>
      <c r="L2253" s="1041" t="str">
        <f t="shared" si="394"/>
        <v/>
      </c>
      <c r="W2253" s="1046" t="str">
        <f t="shared" si="395"/>
        <v/>
      </c>
      <c r="X2253" s="1047"/>
      <c r="Y2253" s="1146" t="str">
        <f t="shared" si="396"/>
        <v/>
      </c>
      <c r="Z2253" s="1049" t="str">
        <f t="shared" si="397"/>
        <v/>
      </c>
      <c r="AA2253" s="1049" t="str">
        <f t="shared" si="398"/>
        <v/>
      </c>
      <c r="AB2253" s="1050" t="str">
        <f t="shared" si="399"/>
        <v/>
      </c>
      <c r="AD2253" s="1052" t="str">
        <f t="shared" si="400"/>
        <v/>
      </c>
      <c r="AE2253" s="1053" t="str">
        <f t="shared" si="401"/>
        <v/>
      </c>
    </row>
    <row r="2254" spans="5:31" ht="12.75" customHeight="1">
      <c r="E2254" s="1083" t="str">
        <f t="shared" si="393"/>
        <v/>
      </c>
      <c r="J2254" s="1117" t="str">
        <f>IF(D2254="","-",#REF!-D2254)</f>
        <v>-</v>
      </c>
      <c r="L2254" s="1041" t="str">
        <f t="shared" si="394"/>
        <v/>
      </c>
      <c r="W2254" s="1046" t="str">
        <f t="shared" si="395"/>
        <v/>
      </c>
      <c r="X2254" s="1047"/>
      <c r="Y2254" s="1146" t="str">
        <f t="shared" si="396"/>
        <v/>
      </c>
      <c r="Z2254" s="1049" t="str">
        <f t="shared" si="397"/>
        <v/>
      </c>
      <c r="AA2254" s="1049" t="str">
        <f t="shared" si="398"/>
        <v/>
      </c>
      <c r="AB2254" s="1050" t="str">
        <f t="shared" si="399"/>
        <v/>
      </c>
      <c r="AD2254" s="1052" t="str">
        <f t="shared" si="400"/>
        <v/>
      </c>
      <c r="AE2254" s="1053" t="str">
        <f t="shared" si="401"/>
        <v/>
      </c>
    </row>
    <row r="2255" spans="5:31" ht="12.75" customHeight="1">
      <c r="E2255" s="1083" t="str">
        <f t="shared" si="393"/>
        <v/>
      </c>
      <c r="J2255" s="1117" t="str">
        <f>IF(D2255="","-",#REF!-D2255)</f>
        <v>-</v>
      </c>
      <c r="L2255" s="1041" t="str">
        <f t="shared" si="394"/>
        <v/>
      </c>
      <c r="W2255" s="1046" t="str">
        <f t="shared" si="395"/>
        <v/>
      </c>
      <c r="X2255" s="1047"/>
      <c r="Y2255" s="1146" t="str">
        <f t="shared" si="396"/>
        <v/>
      </c>
      <c r="Z2255" s="1049" t="str">
        <f t="shared" si="397"/>
        <v/>
      </c>
      <c r="AA2255" s="1049" t="str">
        <f t="shared" si="398"/>
        <v/>
      </c>
      <c r="AB2255" s="1050" t="str">
        <f t="shared" si="399"/>
        <v/>
      </c>
      <c r="AD2255" s="1052" t="str">
        <f t="shared" si="400"/>
        <v/>
      </c>
      <c r="AE2255" s="1053" t="str">
        <f t="shared" si="401"/>
        <v/>
      </c>
    </row>
    <row r="2256" spans="5:31" ht="12.75" customHeight="1">
      <c r="E2256" s="1083" t="str">
        <f t="shared" si="393"/>
        <v/>
      </c>
      <c r="J2256" s="1117" t="str">
        <f>IF(D2256="","-",#REF!-D2256)</f>
        <v>-</v>
      </c>
      <c r="L2256" s="1041" t="str">
        <f t="shared" si="394"/>
        <v/>
      </c>
      <c r="W2256" s="1046" t="str">
        <f t="shared" si="395"/>
        <v/>
      </c>
      <c r="X2256" s="1047"/>
      <c r="Y2256" s="1146" t="str">
        <f t="shared" si="396"/>
        <v/>
      </c>
      <c r="Z2256" s="1049" t="str">
        <f t="shared" si="397"/>
        <v/>
      </c>
      <c r="AA2256" s="1049" t="str">
        <f t="shared" si="398"/>
        <v/>
      </c>
      <c r="AB2256" s="1050" t="str">
        <f t="shared" si="399"/>
        <v/>
      </c>
      <c r="AD2256" s="1052" t="str">
        <f t="shared" si="400"/>
        <v/>
      </c>
      <c r="AE2256" s="1053" t="str">
        <f t="shared" si="401"/>
        <v/>
      </c>
    </row>
    <row r="2257" spans="5:31" ht="12.75" customHeight="1">
      <c r="E2257" s="1083" t="str">
        <f t="shared" si="393"/>
        <v/>
      </c>
      <c r="J2257" s="1117" t="str">
        <f>IF(D2257="","-",#REF!-D2257)</f>
        <v>-</v>
      </c>
      <c r="L2257" s="1041" t="str">
        <f t="shared" si="394"/>
        <v/>
      </c>
      <c r="W2257" s="1046" t="str">
        <f t="shared" si="395"/>
        <v/>
      </c>
      <c r="X2257" s="1047"/>
      <c r="Y2257" s="1146" t="str">
        <f t="shared" si="396"/>
        <v/>
      </c>
      <c r="Z2257" s="1049" t="str">
        <f t="shared" si="397"/>
        <v/>
      </c>
      <c r="AA2257" s="1049" t="str">
        <f t="shared" si="398"/>
        <v/>
      </c>
      <c r="AB2257" s="1050" t="str">
        <f t="shared" si="399"/>
        <v/>
      </c>
      <c r="AD2257" s="1052" t="str">
        <f t="shared" si="400"/>
        <v/>
      </c>
      <c r="AE2257" s="1053" t="str">
        <f t="shared" si="401"/>
        <v/>
      </c>
    </row>
    <row r="2258" spans="5:31" ht="12.75" customHeight="1">
      <c r="E2258" s="1083" t="str">
        <f t="shared" si="393"/>
        <v/>
      </c>
      <c r="J2258" s="1117" t="str">
        <f>IF(D2258="","-",#REF!-D2258)</f>
        <v>-</v>
      </c>
      <c r="L2258" s="1041" t="str">
        <f t="shared" si="394"/>
        <v/>
      </c>
      <c r="W2258" s="1046" t="str">
        <f t="shared" si="395"/>
        <v/>
      </c>
      <c r="X2258" s="1047"/>
      <c r="Y2258" s="1146" t="str">
        <f t="shared" si="396"/>
        <v/>
      </c>
      <c r="Z2258" s="1049" t="str">
        <f t="shared" si="397"/>
        <v/>
      </c>
      <c r="AA2258" s="1049" t="str">
        <f t="shared" si="398"/>
        <v/>
      </c>
      <c r="AB2258" s="1050" t="str">
        <f t="shared" si="399"/>
        <v/>
      </c>
      <c r="AD2258" s="1052" t="str">
        <f t="shared" si="400"/>
        <v/>
      </c>
      <c r="AE2258" s="1053" t="str">
        <f t="shared" si="401"/>
        <v/>
      </c>
    </row>
    <row r="2259" spans="5:31" ht="12.75" customHeight="1">
      <c r="E2259" s="1083" t="str">
        <f t="shared" si="393"/>
        <v/>
      </c>
      <c r="J2259" s="1117" t="str">
        <f>IF(D2259="","-",#REF!-D2259)</f>
        <v>-</v>
      </c>
      <c r="L2259" s="1041" t="str">
        <f t="shared" si="394"/>
        <v/>
      </c>
      <c r="W2259" s="1046" t="str">
        <f t="shared" si="395"/>
        <v/>
      </c>
      <c r="X2259" s="1047"/>
      <c r="Y2259" s="1146" t="str">
        <f t="shared" si="396"/>
        <v/>
      </c>
      <c r="Z2259" s="1049" t="str">
        <f t="shared" si="397"/>
        <v/>
      </c>
      <c r="AA2259" s="1049" t="str">
        <f t="shared" si="398"/>
        <v/>
      </c>
      <c r="AB2259" s="1050" t="str">
        <f t="shared" si="399"/>
        <v/>
      </c>
      <c r="AD2259" s="1052" t="str">
        <f t="shared" si="400"/>
        <v/>
      </c>
      <c r="AE2259" s="1053" t="str">
        <f t="shared" si="401"/>
        <v/>
      </c>
    </row>
    <row r="2260" spans="5:31" ht="12.75" customHeight="1">
      <c r="E2260" s="1083" t="str">
        <f t="shared" si="393"/>
        <v/>
      </c>
      <c r="J2260" s="1117" t="str">
        <f>IF(D2260="","-",#REF!-D2260)</f>
        <v>-</v>
      </c>
      <c r="L2260" s="1041" t="str">
        <f t="shared" si="394"/>
        <v/>
      </c>
      <c r="W2260" s="1046" t="str">
        <f t="shared" si="395"/>
        <v/>
      </c>
      <c r="X2260" s="1047"/>
      <c r="Y2260" s="1146" t="str">
        <f t="shared" si="396"/>
        <v/>
      </c>
      <c r="Z2260" s="1049" t="str">
        <f t="shared" si="397"/>
        <v/>
      </c>
      <c r="AA2260" s="1049" t="str">
        <f t="shared" si="398"/>
        <v/>
      </c>
      <c r="AB2260" s="1050" t="str">
        <f t="shared" si="399"/>
        <v/>
      </c>
      <c r="AD2260" s="1052" t="str">
        <f t="shared" si="400"/>
        <v/>
      </c>
      <c r="AE2260" s="1053" t="str">
        <f t="shared" si="401"/>
        <v/>
      </c>
    </row>
    <row r="2261" spans="5:31" ht="12.75" customHeight="1">
      <c r="E2261" s="1083" t="str">
        <f t="shared" si="393"/>
        <v/>
      </c>
      <c r="J2261" s="1117" t="str">
        <f>IF(D2261="","-",#REF!-D2261)</f>
        <v>-</v>
      </c>
      <c r="L2261" s="1041" t="str">
        <f t="shared" si="394"/>
        <v/>
      </c>
      <c r="W2261" s="1046" t="str">
        <f t="shared" si="395"/>
        <v/>
      </c>
      <c r="X2261" s="1047"/>
      <c r="Y2261" s="1146" t="str">
        <f t="shared" si="396"/>
        <v/>
      </c>
      <c r="Z2261" s="1049" t="str">
        <f t="shared" si="397"/>
        <v/>
      </c>
      <c r="AA2261" s="1049" t="str">
        <f t="shared" si="398"/>
        <v/>
      </c>
      <c r="AB2261" s="1050" t="str">
        <f t="shared" si="399"/>
        <v/>
      </c>
      <c r="AD2261" s="1052" t="str">
        <f t="shared" si="400"/>
        <v/>
      </c>
      <c r="AE2261" s="1053" t="str">
        <f t="shared" si="401"/>
        <v/>
      </c>
    </row>
    <row r="2262" spans="5:31" ht="12.75" customHeight="1">
      <c r="E2262" s="1083" t="str">
        <f t="shared" si="393"/>
        <v/>
      </c>
      <c r="J2262" s="1117" t="str">
        <f>IF(D2262="","-",#REF!-D2262)</f>
        <v>-</v>
      </c>
      <c r="L2262" s="1041" t="str">
        <f t="shared" si="394"/>
        <v/>
      </c>
      <c r="W2262" s="1046" t="str">
        <f t="shared" si="395"/>
        <v/>
      </c>
      <c r="X2262" s="1047"/>
      <c r="Y2262" s="1146" t="str">
        <f t="shared" si="396"/>
        <v/>
      </c>
      <c r="Z2262" s="1049" t="str">
        <f t="shared" si="397"/>
        <v/>
      </c>
      <c r="AA2262" s="1049" t="str">
        <f t="shared" si="398"/>
        <v/>
      </c>
      <c r="AB2262" s="1050" t="str">
        <f t="shared" si="399"/>
        <v/>
      </c>
      <c r="AD2262" s="1052" t="str">
        <f t="shared" si="400"/>
        <v/>
      </c>
      <c r="AE2262" s="1053" t="str">
        <f t="shared" si="401"/>
        <v/>
      </c>
    </row>
    <row r="2263" spans="5:31" ht="12.75" customHeight="1">
      <c r="E2263" s="1083" t="str">
        <f t="shared" si="393"/>
        <v/>
      </c>
      <c r="J2263" s="1117" t="str">
        <f>IF(D2263="","-",#REF!-D2263)</f>
        <v>-</v>
      </c>
      <c r="L2263" s="1041" t="str">
        <f t="shared" si="394"/>
        <v/>
      </c>
      <c r="W2263" s="1046" t="str">
        <f t="shared" si="395"/>
        <v/>
      </c>
      <c r="X2263" s="1047"/>
      <c r="Y2263" s="1146" t="str">
        <f t="shared" si="396"/>
        <v/>
      </c>
      <c r="Z2263" s="1049" t="str">
        <f t="shared" si="397"/>
        <v/>
      </c>
      <c r="AA2263" s="1049" t="str">
        <f t="shared" si="398"/>
        <v/>
      </c>
      <c r="AB2263" s="1050" t="str">
        <f t="shared" si="399"/>
        <v/>
      </c>
      <c r="AD2263" s="1052" t="str">
        <f t="shared" si="400"/>
        <v/>
      </c>
      <c r="AE2263" s="1053" t="str">
        <f t="shared" si="401"/>
        <v/>
      </c>
    </row>
    <row r="2264" spans="5:31" ht="12.75" customHeight="1">
      <c r="E2264" s="1083" t="str">
        <f t="shared" si="393"/>
        <v/>
      </c>
      <c r="J2264" s="1117" t="str">
        <f>IF(D2264="","-",#REF!-D2264)</f>
        <v>-</v>
      </c>
      <c r="L2264" s="1041" t="str">
        <f t="shared" si="394"/>
        <v/>
      </c>
      <c r="W2264" s="1046" t="str">
        <f t="shared" si="395"/>
        <v/>
      </c>
      <c r="X2264" s="1047"/>
      <c r="Y2264" s="1146" t="str">
        <f t="shared" si="396"/>
        <v/>
      </c>
      <c r="Z2264" s="1049" t="str">
        <f t="shared" si="397"/>
        <v/>
      </c>
      <c r="AA2264" s="1049" t="str">
        <f t="shared" si="398"/>
        <v/>
      </c>
      <c r="AB2264" s="1050" t="str">
        <f t="shared" si="399"/>
        <v/>
      </c>
      <c r="AD2264" s="1052" t="str">
        <f t="shared" si="400"/>
        <v/>
      </c>
      <c r="AE2264" s="1053" t="str">
        <f t="shared" si="401"/>
        <v/>
      </c>
    </row>
    <row r="2265" spans="5:31" ht="12.75" customHeight="1">
      <c r="E2265" s="1083" t="str">
        <f t="shared" si="393"/>
        <v/>
      </c>
      <c r="J2265" s="1117" t="str">
        <f>IF(D2265="","-",#REF!-D2265)</f>
        <v>-</v>
      </c>
      <c r="L2265" s="1041" t="str">
        <f t="shared" si="394"/>
        <v/>
      </c>
      <c r="W2265" s="1046" t="str">
        <f t="shared" si="395"/>
        <v/>
      </c>
      <c r="X2265" s="1047"/>
      <c r="Y2265" s="1146" t="str">
        <f t="shared" si="396"/>
        <v/>
      </c>
      <c r="Z2265" s="1049" t="str">
        <f t="shared" si="397"/>
        <v/>
      </c>
      <c r="AA2265" s="1049" t="str">
        <f t="shared" si="398"/>
        <v/>
      </c>
      <c r="AB2265" s="1050" t="str">
        <f t="shared" si="399"/>
        <v/>
      </c>
      <c r="AD2265" s="1052" t="str">
        <f t="shared" si="400"/>
        <v/>
      </c>
      <c r="AE2265" s="1053" t="str">
        <f t="shared" si="401"/>
        <v/>
      </c>
    </row>
    <row r="2266" spans="5:31" ht="12.75" customHeight="1">
      <c r="E2266" s="1083" t="str">
        <f t="shared" si="393"/>
        <v/>
      </c>
      <c r="J2266" s="1117" t="str">
        <f>IF(D2266="","-",#REF!-D2266)</f>
        <v>-</v>
      </c>
      <c r="L2266" s="1041" t="str">
        <f t="shared" si="394"/>
        <v/>
      </c>
      <c r="W2266" s="1046" t="str">
        <f t="shared" si="395"/>
        <v/>
      </c>
      <c r="X2266" s="1047"/>
      <c r="Y2266" s="1146" t="str">
        <f t="shared" si="396"/>
        <v/>
      </c>
      <c r="Z2266" s="1049" t="str">
        <f t="shared" si="397"/>
        <v/>
      </c>
      <c r="AA2266" s="1049" t="str">
        <f t="shared" si="398"/>
        <v/>
      </c>
      <c r="AB2266" s="1050" t="str">
        <f t="shared" si="399"/>
        <v/>
      </c>
      <c r="AD2266" s="1052" t="str">
        <f t="shared" si="400"/>
        <v/>
      </c>
      <c r="AE2266" s="1053" t="str">
        <f t="shared" si="401"/>
        <v/>
      </c>
    </row>
    <row r="2267" spans="5:31" ht="12.75" customHeight="1">
      <c r="E2267" s="1083" t="str">
        <f t="shared" si="393"/>
        <v/>
      </c>
      <c r="J2267" s="1117" t="str">
        <f>IF(D2267="","-",#REF!-D2267)</f>
        <v>-</v>
      </c>
      <c r="L2267" s="1041" t="str">
        <f t="shared" si="394"/>
        <v/>
      </c>
      <c r="W2267" s="1046" t="str">
        <f t="shared" si="395"/>
        <v/>
      </c>
      <c r="X2267" s="1047"/>
      <c r="Y2267" s="1146" t="str">
        <f t="shared" si="396"/>
        <v/>
      </c>
      <c r="Z2267" s="1049" t="str">
        <f t="shared" si="397"/>
        <v/>
      </c>
      <c r="AA2267" s="1049" t="str">
        <f t="shared" si="398"/>
        <v/>
      </c>
      <c r="AB2267" s="1050" t="str">
        <f t="shared" si="399"/>
        <v/>
      </c>
      <c r="AD2267" s="1052" t="str">
        <f t="shared" si="400"/>
        <v/>
      </c>
      <c r="AE2267" s="1053" t="str">
        <f t="shared" si="401"/>
        <v/>
      </c>
    </row>
    <row r="2268" spans="5:31" ht="12.75" customHeight="1">
      <c r="E2268" s="1083" t="str">
        <f t="shared" si="393"/>
        <v/>
      </c>
      <c r="J2268" s="1117" t="str">
        <f>IF(D2268="","-",#REF!-D2268)</f>
        <v>-</v>
      </c>
      <c r="L2268" s="1041" t="str">
        <f t="shared" si="394"/>
        <v/>
      </c>
      <c r="W2268" s="1046" t="str">
        <f t="shared" si="395"/>
        <v/>
      </c>
      <c r="X2268" s="1047"/>
      <c r="Y2268" s="1146" t="str">
        <f t="shared" si="396"/>
        <v/>
      </c>
      <c r="Z2268" s="1049" t="str">
        <f t="shared" si="397"/>
        <v/>
      </c>
      <c r="AA2268" s="1049" t="str">
        <f t="shared" si="398"/>
        <v/>
      </c>
      <c r="AB2268" s="1050" t="str">
        <f t="shared" si="399"/>
        <v/>
      </c>
      <c r="AD2268" s="1052" t="str">
        <f t="shared" si="400"/>
        <v/>
      </c>
      <c r="AE2268" s="1053" t="str">
        <f t="shared" si="401"/>
        <v/>
      </c>
    </row>
    <row r="2269" spans="5:31" ht="12.75" customHeight="1">
      <c r="E2269" s="1083" t="str">
        <f t="shared" si="393"/>
        <v/>
      </c>
      <c r="J2269" s="1117" t="str">
        <f>IF(D2269="","-",#REF!-D2269)</f>
        <v>-</v>
      </c>
      <c r="L2269" s="1041" t="str">
        <f t="shared" si="394"/>
        <v/>
      </c>
      <c r="W2269" s="1046" t="str">
        <f t="shared" si="395"/>
        <v/>
      </c>
      <c r="X2269" s="1047"/>
      <c r="Y2269" s="1146" t="str">
        <f t="shared" si="396"/>
        <v/>
      </c>
      <c r="Z2269" s="1049" t="str">
        <f t="shared" si="397"/>
        <v/>
      </c>
      <c r="AA2269" s="1049" t="str">
        <f t="shared" si="398"/>
        <v/>
      </c>
      <c r="AB2269" s="1050" t="str">
        <f t="shared" si="399"/>
        <v/>
      </c>
      <c r="AD2269" s="1052" t="str">
        <f t="shared" si="400"/>
        <v/>
      </c>
      <c r="AE2269" s="1053" t="str">
        <f t="shared" si="401"/>
        <v/>
      </c>
    </row>
    <row r="2270" spans="5:31" ht="12.75" customHeight="1">
      <c r="E2270" s="1083" t="str">
        <f t="shared" si="393"/>
        <v/>
      </c>
      <c r="J2270" s="1117" t="str">
        <f>IF(D2270="","-",#REF!-D2270)</f>
        <v>-</v>
      </c>
      <c r="L2270" s="1041" t="str">
        <f t="shared" si="394"/>
        <v/>
      </c>
      <c r="W2270" s="1046" t="str">
        <f t="shared" si="395"/>
        <v/>
      </c>
      <c r="X2270" s="1047"/>
      <c r="Y2270" s="1146" t="str">
        <f t="shared" si="396"/>
        <v/>
      </c>
      <c r="Z2270" s="1049" t="str">
        <f t="shared" si="397"/>
        <v/>
      </c>
      <c r="AA2270" s="1049" t="str">
        <f t="shared" si="398"/>
        <v/>
      </c>
      <c r="AB2270" s="1050" t="str">
        <f t="shared" si="399"/>
        <v/>
      </c>
      <c r="AD2270" s="1052" t="str">
        <f t="shared" si="400"/>
        <v/>
      </c>
      <c r="AE2270" s="1053" t="str">
        <f t="shared" si="401"/>
        <v/>
      </c>
    </row>
    <row r="2271" spans="5:31" ht="12.75" customHeight="1">
      <c r="E2271" s="1083" t="str">
        <f t="shared" si="393"/>
        <v/>
      </c>
      <c r="J2271" s="1117" t="str">
        <f>IF(D2271="","-",#REF!-D2271)</f>
        <v>-</v>
      </c>
      <c r="L2271" s="1041" t="str">
        <f t="shared" si="394"/>
        <v/>
      </c>
      <c r="W2271" s="1046" t="str">
        <f t="shared" si="395"/>
        <v/>
      </c>
      <c r="X2271" s="1047"/>
      <c r="Y2271" s="1146" t="str">
        <f t="shared" si="396"/>
        <v/>
      </c>
      <c r="Z2271" s="1049" t="str">
        <f t="shared" si="397"/>
        <v/>
      </c>
      <c r="AA2271" s="1049" t="str">
        <f t="shared" si="398"/>
        <v/>
      </c>
      <c r="AB2271" s="1050" t="str">
        <f t="shared" si="399"/>
        <v/>
      </c>
      <c r="AD2271" s="1052" t="str">
        <f t="shared" si="400"/>
        <v/>
      </c>
      <c r="AE2271" s="1053" t="str">
        <f t="shared" si="401"/>
        <v/>
      </c>
    </row>
    <row r="2272" spans="5:31" ht="12.75" customHeight="1">
      <c r="E2272" s="1083" t="str">
        <f t="shared" si="393"/>
        <v/>
      </c>
      <c r="J2272" s="1117" t="str">
        <f>IF(D2272="","-",#REF!-D2272)</f>
        <v>-</v>
      </c>
      <c r="L2272" s="1041" t="str">
        <f t="shared" si="394"/>
        <v/>
      </c>
      <c r="W2272" s="1046" t="str">
        <f t="shared" si="395"/>
        <v/>
      </c>
      <c r="X2272" s="1047"/>
      <c r="Y2272" s="1146" t="str">
        <f t="shared" si="396"/>
        <v/>
      </c>
      <c r="Z2272" s="1049" t="str">
        <f t="shared" si="397"/>
        <v/>
      </c>
      <c r="AA2272" s="1049" t="str">
        <f t="shared" si="398"/>
        <v/>
      </c>
      <c r="AB2272" s="1050" t="str">
        <f t="shared" si="399"/>
        <v/>
      </c>
      <c r="AD2272" s="1052" t="str">
        <f t="shared" si="400"/>
        <v/>
      </c>
      <c r="AE2272" s="1053" t="str">
        <f t="shared" si="401"/>
        <v/>
      </c>
    </row>
    <row r="2273" spans="5:31" ht="12.75" customHeight="1">
      <c r="E2273" s="1083" t="str">
        <f t="shared" si="393"/>
        <v/>
      </c>
      <c r="J2273" s="1117" t="str">
        <f>IF(D2273="","-",#REF!-D2273)</f>
        <v>-</v>
      </c>
      <c r="L2273" s="1041" t="str">
        <f t="shared" si="394"/>
        <v/>
      </c>
      <c r="W2273" s="1046" t="str">
        <f t="shared" si="395"/>
        <v/>
      </c>
      <c r="X2273" s="1047"/>
      <c r="Y2273" s="1146" t="str">
        <f t="shared" si="396"/>
        <v/>
      </c>
      <c r="Z2273" s="1049" t="str">
        <f t="shared" si="397"/>
        <v/>
      </c>
      <c r="AA2273" s="1049" t="str">
        <f t="shared" si="398"/>
        <v/>
      </c>
      <c r="AB2273" s="1050" t="str">
        <f t="shared" si="399"/>
        <v/>
      </c>
      <c r="AD2273" s="1052" t="str">
        <f t="shared" si="400"/>
        <v/>
      </c>
      <c r="AE2273" s="1053" t="str">
        <f t="shared" si="401"/>
        <v/>
      </c>
    </row>
    <row r="2274" spans="5:31" ht="12.75" customHeight="1">
      <c r="E2274" s="1083" t="str">
        <f t="shared" si="393"/>
        <v/>
      </c>
      <c r="J2274" s="1117" t="str">
        <f>IF(D2274="","-",#REF!-D2274)</f>
        <v>-</v>
      </c>
      <c r="L2274" s="1041" t="str">
        <f t="shared" si="394"/>
        <v/>
      </c>
      <c r="W2274" s="1046" t="str">
        <f t="shared" si="395"/>
        <v/>
      </c>
      <c r="X2274" s="1047"/>
      <c r="Y2274" s="1146" t="str">
        <f t="shared" si="396"/>
        <v/>
      </c>
      <c r="Z2274" s="1049" t="str">
        <f t="shared" si="397"/>
        <v/>
      </c>
      <c r="AA2274" s="1049" t="str">
        <f t="shared" si="398"/>
        <v/>
      </c>
      <c r="AB2274" s="1050" t="str">
        <f t="shared" si="399"/>
        <v/>
      </c>
      <c r="AD2274" s="1052" t="str">
        <f t="shared" si="400"/>
        <v/>
      </c>
      <c r="AE2274" s="1053" t="str">
        <f t="shared" si="401"/>
        <v/>
      </c>
    </row>
    <row r="2275" spans="5:31" ht="12.75" customHeight="1">
      <c r="E2275" s="1083" t="str">
        <f t="shared" si="393"/>
        <v/>
      </c>
      <c r="J2275" s="1117" t="str">
        <f>IF(D2275="","-",#REF!-D2275)</f>
        <v>-</v>
      </c>
      <c r="L2275" s="1041" t="str">
        <f t="shared" si="394"/>
        <v/>
      </c>
      <c r="W2275" s="1046" t="str">
        <f t="shared" si="395"/>
        <v/>
      </c>
      <c r="X2275" s="1047"/>
      <c r="Y2275" s="1146" t="str">
        <f t="shared" si="396"/>
        <v/>
      </c>
      <c r="Z2275" s="1049" t="str">
        <f t="shared" si="397"/>
        <v/>
      </c>
      <c r="AA2275" s="1049" t="str">
        <f t="shared" si="398"/>
        <v/>
      </c>
      <c r="AB2275" s="1050" t="str">
        <f t="shared" si="399"/>
        <v/>
      </c>
      <c r="AD2275" s="1052" t="str">
        <f t="shared" si="400"/>
        <v/>
      </c>
      <c r="AE2275" s="1053" t="str">
        <f t="shared" si="401"/>
        <v/>
      </c>
    </row>
    <row r="2276" spans="5:31" ht="12.75" customHeight="1">
      <c r="E2276" s="1083" t="str">
        <f t="shared" si="393"/>
        <v/>
      </c>
      <c r="J2276" s="1117" t="str">
        <f>IF(D2276="","-",#REF!-D2276)</f>
        <v>-</v>
      </c>
      <c r="L2276" s="1041" t="str">
        <f t="shared" si="394"/>
        <v/>
      </c>
      <c r="W2276" s="1046" t="str">
        <f t="shared" si="395"/>
        <v/>
      </c>
      <c r="X2276" s="1047"/>
      <c r="Y2276" s="1146" t="str">
        <f t="shared" si="396"/>
        <v/>
      </c>
      <c r="Z2276" s="1049" t="str">
        <f t="shared" si="397"/>
        <v/>
      </c>
      <c r="AA2276" s="1049" t="str">
        <f t="shared" si="398"/>
        <v/>
      </c>
      <c r="AB2276" s="1050" t="str">
        <f t="shared" si="399"/>
        <v/>
      </c>
      <c r="AD2276" s="1052" t="str">
        <f t="shared" si="400"/>
        <v/>
      </c>
      <c r="AE2276" s="1053" t="str">
        <f t="shared" si="401"/>
        <v/>
      </c>
    </row>
    <row r="2277" spans="5:31" ht="12.75" customHeight="1">
      <c r="E2277" s="1083" t="str">
        <f t="shared" ref="E2277:E2340" si="402">IF(D2277="","",IF(F2277="paid",0,I2277-J2277))</f>
        <v/>
      </c>
      <c r="J2277" s="1117" t="str">
        <f>IF(D2277="","-",#REF!-D2277)</f>
        <v>-</v>
      </c>
      <c r="L2277" s="1041" t="str">
        <f t="shared" si="394"/>
        <v/>
      </c>
      <c r="W2277" s="1046" t="str">
        <f t="shared" si="395"/>
        <v/>
      </c>
      <c r="X2277" s="1047"/>
      <c r="Y2277" s="1146" t="str">
        <f t="shared" si="396"/>
        <v/>
      </c>
      <c r="Z2277" s="1049" t="str">
        <f t="shared" si="397"/>
        <v/>
      </c>
      <c r="AA2277" s="1049" t="str">
        <f t="shared" si="398"/>
        <v/>
      </c>
      <c r="AB2277" s="1050" t="str">
        <f t="shared" si="399"/>
        <v/>
      </c>
      <c r="AD2277" s="1052" t="str">
        <f t="shared" si="400"/>
        <v/>
      </c>
      <c r="AE2277" s="1053" t="str">
        <f t="shared" si="401"/>
        <v/>
      </c>
    </row>
    <row r="2278" spans="5:31" ht="12.75" customHeight="1">
      <c r="E2278" s="1083" t="str">
        <f t="shared" si="402"/>
        <v/>
      </c>
      <c r="J2278" s="1117" t="str">
        <f>IF(D2278="","-",#REF!-D2278)</f>
        <v>-</v>
      </c>
      <c r="L2278" s="1041" t="str">
        <f t="shared" si="394"/>
        <v/>
      </c>
      <c r="W2278" s="1046" t="str">
        <f t="shared" si="395"/>
        <v/>
      </c>
      <c r="X2278" s="1047"/>
      <c r="Y2278" s="1146" t="str">
        <f t="shared" si="396"/>
        <v/>
      </c>
      <c r="Z2278" s="1049" t="str">
        <f t="shared" si="397"/>
        <v/>
      </c>
      <c r="AA2278" s="1049" t="str">
        <f t="shared" si="398"/>
        <v/>
      </c>
      <c r="AB2278" s="1050" t="str">
        <f t="shared" si="399"/>
        <v/>
      </c>
      <c r="AD2278" s="1052" t="str">
        <f t="shared" si="400"/>
        <v/>
      </c>
      <c r="AE2278" s="1053" t="str">
        <f t="shared" si="401"/>
        <v/>
      </c>
    </row>
    <row r="2279" spans="5:31" ht="12.75" customHeight="1">
      <c r="E2279" s="1083" t="str">
        <f t="shared" si="402"/>
        <v/>
      </c>
      <c r="J2279" s="1117" t="str">
        <f>IF(D2279="","-",#REF!-D2279)</f>
        <v>-</v>
      </c>
      <c r="L2279" s="1041" t="str">
        <f t="shared" si="394"/>
        <v/>
      </c>
      <c r="W2279" s="1046" t="str">
        <f t="shared" si="395"/>
        <v/>
      </c>
      <c r="X2279" s="1047"/>
      <c r="Y2279" s="1146" t="str">
        <f t="shared" si="396"/>
        <v/>
      </c>
      <c r="Z2279" s="1049" t="str">
        <f t="shared" si="397"/>
        <v/>
      </c>
      <c r="AA2279" s="1049" t="str">
        <f t="shared" si="398"/>
        <v/>
      </c>
      <c r="AB2279" s="1050" t="str">
        <f t="shared" si="399"/>
        <v/>
      </c>
      <c r="AD2279" s="1052" t="str">
        <f t="shared" si="400"/>
        <v/>
      </c>
      <c r="AE2279" s="1053" t="str">
        <f t="shared" si="401"/>
        <v/>
      </c>
    </row>
    <row r="2280" spans="5:31" ht="12.75" customHeight="1">
      <c r="E2280" s="1083" t="str">
        <f t="shared" si="402"/>
        <v/>
      </c>
      <c r="J2280" s="1117" t="str">
        <f>IF(D2280="","-",#REF!-D2280)</f>
        <v>-</v>
      </c>
      <c r="L2280" s="1041" t="str">
        <f t="shared" si="394"/>
        <v/>
      </c>
      <c r="W2280" s="1046" t="str">
        <f t="shared" si="395"/>
        <v/>
      </c>
      <c r="X2280" s="1047"/>
      <c r="Y2280" s="1146" t="str">
        <f t="shared" si="396"/>
        <v/>
      </c>
      <c r="Z2280" s="1049" t="str">
        <f t="shared" si="397"/>
        <v/>
      </c>
      <c r="AA2280" s="1049" t="str">
        <f t="shared" si="398"/>
        <v/>
      </c>
      <c r="AB2280" s="1050" t="str">
        <f t="shared" si="399"/>
        <v/>
      </c>
      <c r="AD2280" s="1052" t="str">
        <f t="shared" si="400"/>
        <v/>
      </c>
      <c r="AE2280" s="1053" t="str">
        <f t="shared" si="401"/>
        <v/>
      </c>
    </row>
    <row r="2281" spans="5:31" ht="12.75" customHeight="1">
      <c r="E2281" s="1083" t="str">
        <f t="shared" si="402"/>
        <v/>
      </c>
      <c r="J2281" s="1117" t="str">
        <f>IF(D2281="","-",#REF!-D2281)</f>
        <v>-</v>
      </c>
      <c r="L2281" s="1041" t="str">
        <f t="shared" si="394"/>
        <v/>
      </c>
      <c r="W2281" s="1046" t="str">
        <f t="shared" si="395"/>
        <v/>
      </c>
      <c r="X2281" s="1047"/>
      <c r="Y2281" s="1146" t="str">
        <f t="shared" si="396"/>
        <v/>
      </c>
      <c r="Z2281" s="1049" t="str">
        <f t="shared" si="397"/>
        <v/>
      </c>
      <c r="AA2281" s="1049" t="str">
        <f t="shared" si="398"/>
        <v/>
      </c>
      <c r="AB2281" s="1050" t="str">
        <f t="shared" si="399"/>
        <v/>
      </c>
      <c r="AD2281" s="1052" t="str">
        <f t="shared" si="400"/>
        <v/>
      </c>
      <c r="AE2281" s="1053" t="str">
        <f t="shared" si="401"/>
        <v/>
      </c>
    </row>
    <row r="2282" spans="5:31" ht="12.75" customHeight="1">
      <c r="E2282" s="1083" t="str">
        <f t="shared" si="402"/>
        <v/>
      </c>
      <c r="J2282" s="1117" t="str">
        <f>IF(D2282="","-",#REF!-D2282)</f>
        <v>-</v>
      </c>
      <c r="L2282" s="1041" t="str">
        <f t="shared" si="394"/>
        <v/>
      </c>
      <c r="W2282" s="1046" t="str">
        <f t="shared" si="395"/>
        <v/>
      </c>
      <c r="X2282" s="1047"/>
      <c r="Y2282" s="1146" t="str">
        <f t="shared" si="396"/>
        <v/>
      </c>
      <c r="Z2282" s="1049" t="str">
        <f t="shared" si="397"/>
        <v/>
      </c>
      <c r="AA2282" s="1049" t="str">
        <f t="shared" si="398"/>
        <v/>
      </c>
      <c r="AB2282" s="1050" t="str">
        <f t="shared" si="399"/>
        <v/>
      </c>
      <c r="AD2282" s="1052" t="str">
        <f t="shared" si="400"/>
        <v/>
      </c>
      <c r="AE2282" s="1053" t="str">
        <f t="shared" si="401"/>
        <v/>
      </c>
    </row>
    <row r="2283" spans="5:31" ht="12.75" customHeight="1">
      <c r="E2283" s="1083" t="str">
        <f t="shared" si="402"/>
        <v/>
      </c>
      <c r="J2283" s="1117" t="str">
        <f>IF(D2283="","-",#REF!-D2283)</f>
        <v>-</v>
      </c>
      <c r="L2283" s="1041" t="str">
        <f t="shared" si="394"/>
        <v/>
      </c>
      <c r="W2283" s="1046" t="str">
        <f t="shared" si="395"/>
        <v/>
      </c>
      <c r="X2283" s="1047"/>
      <c r="Y2283" s="1146" t="str">
        <f t="shared" si="396"/>
        <v/>
      </c>
      <c r="Z2283" s="1049" t="str">
        <f t="shared" si="397"/>
        <v/>
      </c>
      <c r="AA2283" s="1049" t="str">
        <f t="shared" si="398"/>
        <v/>
      </c>
      <c r="AB2283" s="1050" t="str">
        <f t="shared" si="399"/>
        <v/>
      </c>
      <c r="AD2283" s="1052" t="str">
        <f t="shared" si="400"/>
        <v/>
      </c>
      <c r="AE2283" s="1053" t="str">
        <f t="shared" si="401"/>
        <v/>
      </c>
    </row>
    <row r="2284" spans="5:31" ht="12.75" customHeight="1">
      <c r="E2284" s="1083" t="str">
        <f t="shared" si="402"/>
        <v/>
      </c>
      <c r="J2284" s="1117" t="str">
        <f>IF(D2284="","-",#REF!-D2284)</f>
        <v>-</v>
      </c>
      <c r="L2284" s="1041" t="str">
        <f t="shared" si="394"/>
        <v/>
      </c>
      <c r="W2284" s="1046" t="str">
        <f t="shared" si="395"/>
        <v/>
      </c>
      <c r="X2284" s="1047"/>
      <c r="Y2284" s="1146" t="str">
        <f t="shared" si="396"/>
        <v/>
      </c>
      <c r="Z2284" s="1049" t="str">
        <f t="shared" si="397"/>
        <v/>
      </c>
      <c r="AA2284" s="1049" t="str">
        <f t="shared" si="398"/>
        <v/>
      </c>
      <c r="AB2284" s="1050" t="str">
        <f t="shared" si="399"/>
        <v/>
      </c>
      <c r="AD2284" s="1052" t="str">
        <f t="shared" si="400"/>
        <v/>
      </c>
      <c r="AE2284" s="1053" t="str">
        <f t="shared" si="401"/>
        <v/>
      </c>
    </row>
    <row r="2285" spans="5:31" ht="12.75" customHeight="1">
      <c r="E2285" s="1083" t="str">
        <f t="shared" si="402"/>
        <v/>
      </c>
      <c r="J2285" s="1117" t="str">
        <f>IF(D2285="","-",#REF!-D2285)</f>
        <v>-</v>
      </c>
      <c r="L2285" s="1041" t="str">
        <f t="shared" si="394"/>
        <v/>
      </c>
      <c r="W2285" s="1046" t="str">
        <f t="shared" si="395"/>
        <v/>
      </c>
      <c r="X2285" s="1047"/>
      <c r="Y2285" s="1146" t="str">
        <f t="shared" si="396"/>
        <v/>
      </c>
      <c r="Z2285" s="1049" t="str">
        <f t="shared" si="397"/>
        <v/>
      </c>
      <c r="AA2285" s="1049" t="str">
        <f t="shared" si="398"/>
        <v/>
      </c>
      <c r="AB2285" s="1050" t="str">
        <f t="shared" si="399"/>
        <v/>
      </c>
      <c r="AD2285" s="1052" t="str">
        <f t="shared" si="400"/>
        <v/>
      </c>
      <c r="AE2285" s="1053" t="str">
        <f t="shared" si="401"/>
        <v/>
      </c>
    </row>
    <row r="2286" spans="5:31" ht="12.75" customHeight="1">
      <c r="E2286" s="1083" t="str">
        <f t="shared" si="402"/>
        <v/>
      </c>
      <c r="J2286" s="1117" t="str">
        <f>IF(D2286="","-",#REF!-D2286)</f>
        <v>-</v>
      </c>
      <c r="L2286" s="1041" t="str">
        <f t="shared" si="394"/>
        <v/>
      </c>
      <c r="W2286" s="1046" t="str">
        <f t="shared" si="395"/>
        <v/>
      </c>
      <c r="X2286" s="1047"/>
      <c r="Y2286" s="1146" t="str">
        <f t="shared" si="396"/>
        <v/>
      </c>
      <c r="Z2286" s="1049" t="str">
        <f t="shared" si="397"/>
        <v/>
      </c>
      <c r="AA2286" s="1049" t="str">
        <f t="shared" si="398"/>
        <v/>
      </c>
      <c r="AB2286" s="1050" t="str">
        <f t="shared" si="399"/>
        <v/>
      </c>
      <c r="AD2286" s="1052" t="str">
        <f t="shared" si="400"/>
        <v/>
      </c>
      <c r="AE2286" s="1053" t="str">
        <f t="shared" si="401"/>
        <v/>
      </c>
    </row>
    <row r="2287" spans="5:31" ht="12.75" customHeight="1">
      <c r="E2287" s="1083" t="str">
        <f t="shared" si="402"/>
        <v/>
      </c>
      <c r="J2287" s="1117" t="str">
        <f>IF(D2287="","-",#REF!-D2287)</f>
        <v>-</v>
      </c>
      <c r="L2287" s="1041" t="str">
        <f t="shared" si="394"/>
        <v/>
      </c>
      <c r="W2287" s="1046" t="str">
        <f t="shared" si="395"/>
        <v/>
      </c>
      <c r="X2287" s="1047"/>
      <c r="Y2287" s="1146" t="str">
        <f t="shared" si="396"/>
        <v/>
      </c>
      <c r="Z2287" s="1049" t="str">
        <f t="shared" si="397"/>
        <v/>
      </c>
      <c r="AA2287" s="1049" t="str">
        <f t="shared" si="398"/>
        <v/>
      </c>
      <c r="AB2287" s="1050" t="str">
        <f t="shared" si="399"/>
        <v/>
      </c>
      <c r="AD2287" s="1052" t="str">
        <f t="shared" si="400"/>
        <v/>
      </c>
      <c r="AE2287" s="1053" t="str">
        <f t="shared" si="401"/>
        <v/>
      </c>
    </row>
    <row r="2288" spans="5:31" ht="12.75" customHeight="1">
      <c r="E2288" s="1083" t="str">
        <f t="shared" si="402"/>
        <v/>
      </c>
      <c r="J2288" s="1117" t="str">
        <f>IF(D2288="","-",#REF!-D2288)</f>
        <v>-</v>
      </c>
      <c r="L2288" s="1041" t="str">
        <f t="shared" si="394"/>
        <v/>
      </c>
      <c r="W2288" s="1046" t="str">
        <f t="shared" si="395"/>
        <v/>
      </c>
      <c r="X2288" s="1047"/>
      <c r="Y2288" s="1146" t="str">
        <f t="shared" si="396"/>
        <v/>
      </c>
      <c r="Z2288" s="1049" t="str">
        <f t="shared" si="397"/>
        <v/>
      </c>
      <c r="AA2288" s="1049" t="str">
        <f t="shared" si="398"/>
        <v/>
      </c>
      <c r="AB2288" s="1050" t="str">
        <f t="shared" si="399"/>
        <v/>
      </c>
      <c r="AD2288" s="1052" t="str">
        <f t="shared" si="400"/>
        <v/>
      </c>
      <c r="AE2288" s="1053" t="str">
        <f t="shared" si="401"/>
        <v/>
      </c>
    </row>
    <row r="2289" spans="5:31" ht="12.75" customHeight="1">
      <c r="E2289" s="1083" t="str">
        <f t="shared" si="402"/>
        <v/>
      </c>
      <c r="J2289" s="1117" t="str">
        <f>IF(D2289="","-",#REF!-D2289)</f>
        <v>-</v>
      </c>
      <c r="L2289" s="1041" t="str">
        <f t="shared" si="394"/>
        <v/>
      </c>
      <c r="W2289" s="1046" t="str">
        <f t="shared" si="395"/>
        <v/>
      </c>
      <c r="X2289" s="1047"/>
      <c r="Y2289" s="1146" t="str">
        <f t="shared" si="396"/>
        <v/>
      </c>
      <c r="Z2289" s="1049" t="str">
        <f t="shared" si="397"/>
        <v/>
      </c>
      <c r="AA2289" s="1049" t="str">
        <f t="shared" si="398"/>
        <v/>
      </c>
      <c r="AB2289" s="1050" t="str">
        <f t="shared" si="399"/>
        <v/>
      </c>
      <c r="AD2289" s="1052" t="str">
        <f t="shared" si="400"/>
        <v/>
      </c>
      <c r="AE2289" s="1053" t="str">
        <f t="shared" si="401"/>
        <v/>
      </c>
    </row>
    <row r="2290" spans="5:31" ht="12.75" customHeight="1">
      <c r="E2290" s="1083" t="str">
        <f t="shared" si="402"/>
        <v/>
      </c>
      <c r="J2290" s="1117" t="str">
        <f>IF(D2290="","-",#REF!-D2290)</f>
        <v>-</v>
      </c>
      <c r="L2290" s="1041" t="str">
        <f t="shared" si="394"/>
        <v/>
      </c>
      <c r="W2290" s="1046" t="str">
        <f t="shared" si="395"/>
        <v/>
      </c>
      <c r="X2290" s="1047"/>
      <c r="Y2290" s="1146" t="str">
        <f t="shared" si="396"/>
        <v/>
      </c>
      <c r="Z2290" s="1049" t="str">
        <f t="shared" si="397"/>
        <v/>
      </c>
      <c r="AA2290" s="1049" t="str">
        <f t="shared" si="398"/>
        <v/>
      </c>
      <c r="AB2290" s="1050" t="str">
        <f t="shared" si="399"/>
        <v/>
      </c>
      <c r="AD2290" s="1052" t="str">
        <f t="shared" si="400"/>
        <v/>
      </c>
      <c r="AE2290" s="1053" t="str">
        <f t="shared" si="401"/>
        <v/>
      </c>
    </row>
    <row r="2291" spans="5:31" ht="12.75" customHeight="1">
      <c r="E2291" s="1083" t="str">
        <f t="shared" si="402"/>
        <v/>
      </c>
      <c r="J2291" s="1117" t="str">
        <f>IF(D2291="","-",#REF!-D2291)</f>
        <v>-</v>
      </c>
      <c r="L2291" s="1041" t="str">
        <f t="shared" si="394"/>
        <v/>
      </c>
      <c r="W2291" s="1046" t="str">
        <f t="shared" si="395"/>
        <v/>
      </c>
      <c r="X2291" s="1047"/>
      <c r="Y2291" s="1146" t="str">
        <f t="shared" si="396"/>
        <v/>
      </c>
      <c r="Z2291" s="1049" t="str">
        <f t="shared" si="397"/>
        <v/>
      </c>
      <c r="AA2291" s="1049" t="str">
        <f t="shared" si="398"/>
        <v/>
      </c>
      <c r="AB2291" s="1050" t="str">
        <f t="shared" si="399"/>
        <v/>
      </c>
      <c r="AD2291" s="1052" t="str">
        <f t="shared" si="400"/>
        <v/>
      </c>
      <c r="AE2291" s="1053" t="str">
        <f t="shared" si="401"/>
        <v/>
      </c>
    </row>
    <row r="2292" spans="5:31" ht="12.75" customHeight="1">
      <c r="E2292" s="1083" t="str">
        <f t="shared" si="402"/>
        <v/>
      </c>
      <c r="J2292" s="1117" t="str">
        <f>IF(D2292="","-",#REF!-D2292)</f>
        <v>-</v>
      </c>
      <c r="L2292" s="1041" t="str">
        <f t="shared" si="394"/>
        <v/>
      </c>
      <c r="W2292" s="1046" t="str">
        <f t="shared" si="395"/>
        <v/>
      </c>
      <c r="X2292" s="1047"/>
      <c r="Y2292" s="1146" t="str">
        <f t="shared" si="396"/>
        <v/>
      </c>
      <c r="Z2292" s="1049" t="str">
        <f t="shared" si="397"/>
        <v/>
      </c>
      <c r="AA2292" s="1049" t="str">
        <f t="shared" si="398"/>
        <v/>
      </c>
      <c r="AB2292" s="1050" t="str">
        <f t="shared" si="399"/>
        <v/>
      </c>
      <c r="AD2292" s="1052" t="str">
        <f t="shared" si="400"/>
        <v/>
      </c>
      <c r="AE2292" s="1053" t="str">
        <f t="shared" si="401"/>
        <v/>
      </c>
    </row>
    <row r="2293" spans="5:31" ht="12.75" customHeight="1">
      <c r="E2293" s="1083" t="str">
        <f t="shared" si="402"/>
        <v/>
      </c>
      <c r="J2293" s="1117" t="str">
        <f>IF(D2293="","-",#REF!-D2293)</f>
        <v>-</v>
      </c>
      <c r="L2293" s="1041" t="str">
        <f t="shared" si="394"/>
        <v/>
      </c>
      <c r="W2293" s="1046" t="str">
        <f t="shared" si="395"/>
        <v/>
      </c>
      <c r="X2293" s="1047"/>
      <c r="Y2293" s="1146" t="str">
        <f t="shared" si="396"/>
        <v/>
      </c>
      <c r="Z2293" s="1049" t="str">
        <f t="shared" si="397"/>
        <v/>
      </c>
      <c r="AA2293" s="1049" t="str">
        <f t="shared" si="398"/>
        <v/>
      </c>
      <c r="AB2293" s="1050" t="str">
        <f t="shared" si="399"/>
        <v/>
      </c>
      <c r="AD2293" s="1052" t="str">
        <f t="shared" si="400"/>
        <v/>
      </c>
      <c r="AE2293" s="1053" t="str">
        <f t="shared" si="401"/>
        <v/>
      </c>
    </row>
    <row r="2294" spans="5:31" ht="12.75" customHeight="1">
      <c r="E2294" s="1083" t="str">
        <f t="shared" si="402"/>
        <v/>
      </c>
      <c r="J2294" s="1117" t="str">
        <f>IF(D2294="","-",#REF!-D2294)</f>
        <v>-</v>
      </c>
      <c r="L2294" s="1041" t="str">
        <f t="shared" si="394"/>
        <v/>
      </c>
      <c r="W2294" s="1046" t="str">
        <f t="shared" si="395"/>
        <v/>
      </c>
      <c r="X2294" s="1047"/>
      <c r="Y2294" s="1146" t="str">
        <f t="shared" si="396"/>
        <v/>
      </c>
      <c r="Z2294" s="1049" t="str">
        <f t="shared" si="397"/>
        <v/>
      </c>
      <c r="AA2294" s="1049" t="str">
        <f t="shared" si="398"/>
        <v/>
      </c>
      <c r="AB2294" s="1050" t="str">
        <f t="shared" si="399"/>
        <v/>
      </c>
      <c r="AD2294" s="1052" t="str">
        <f t="shared" si="400"/>
        <v/>
      </c>
      <c r="AE2294" s="1053" t="str">
        <f t="shared" si="401"/>
        <v/>
      </c>
    </row>
    <row r="2295" spans="5:31" ht="12.75" customHeight="1">
      <c r="E2295" s="1083" t="str">
        <f t="shared" si="402"/>
        <v/>
      </c>
      <c r="J2295" s="1117" t="str">
        <f>IF(D2295="","-",#REF!-D2295)</f>
        <v>-</v>
      </c>
      <c r="L2295" s="1041" t="str">
        <f t="shared" si="394"/>
        <v/>
      </c>
      <c r="W2295" s="1046" t="str">
        <f t="shared" si="395"/>
        <v/>
      </c>
      <c r="X2295" s="1047"/>
      <c r="Y2295" s="1146" t="str">
        <f t="shared" si="396"/>
        <v/>
      </c>
      <c r="Z2295" s="1049" t="str">
        <f t="shared" si="397"/>
        <v/>
      </c>
      <c r="AA2295" s="1049" t="str">
        <f t="shared" si="398"/>
        <v/>
      </c>
      <c r="AB2295" s="1050" t="str">
        <f t="shared" si="399"/>
        <v/>
      </c>
      <c r="AD2295" s="1052" t="str">
        <f t="shared" si="400"/>
        <v/>
      </c>
      <c r="AE2295" s="1053" t="str">
        <f t="shared" si="401"/>
        <v/>
      </c>
    </row>
    <row r="2296" spans="5:31" ht="12.75" customHeight="1">
      <c r="E2296" s="1083" t="str">
        <f t="shared" si="402"/>
        <v/>
      </c>
      <c r="J2296" s="1117" t="str">
        <f>IF(D2296="","-",#REF!-D2296)</f>
        <v>-</v>
      </c>
      <c r="L2296" s="1041" t="str">
        <f t="shared" si="394"/>
        <v/>
      </c>
      <c r="W2296" s="1046" t="str">
        <f t="shared" si="395"/>
        <v/>
      </c>
      <c r="X2296" s="1047"/>
      <c r="Y2296" s="1146" t="str">
        <f t="shared" si="396"/>
        <v/>
      </c>
      <c r="Z2296" s="1049" t="str">
        <f t="shared" si="397"/>
        <v/>
      </c>
      <c r="AA2296" s="1049" t="str">
        <f t="shared" si="398"/>
        <v/>
      </c>
      <c r="AB2296" s="1050" t="str">
        <f t="shared" si="399"/>
        <v/>
      </c>
      <c r="AD2296" s="1052" t="str">
        <f t="shared" si="400"/>
        <v/>
      </c>
      <c r="AE2296" s="1053" t="str">
        <f t="shared" si="401"/>
        <v/>
      </c>
    </row>
    <row r="2297" spans="5:31" ht="12.75" customHeight="1">
      <c r="E2297" s="1083" t="str">
        <f t="shared" si="402"/>
        <v/>
      </c>
      <c r="J2297" s="1117" t="str">
        <f>IF(D2297="","-",#REF!-D2297)</f>
        <v>-</v>
      </c>
      <c r="L2297" s="1041" t="str">
        <f t="shared" si="394"/>
        <v/>
      </c>
      <c r="W2297" s="1046" t="str">
        <f t="shared" si="395"/>
        <v/>
      </c>
      <c r="X2297" s="1047"/>
      <c r="Y2297" s="1146" t="str">
        <f t="shared" si="396"/>
        <v/>
      </c>
      <c r="Z2297" s="1049" t="str">
        <f t="shared" si="397"/>
        <v/>
      </c>
      <c r="AA2297" s="1049" t="str">
        <f t="shared" si="398"/>
        <v/>
      </c>
      <c r="AB2297" s="1050" t="str">
        <f t="shared" si="399"/>
        <v/>
      </c>
      <c r="AD2297" s="1052" t="str">
        <f t="shared" si="400"/>
        <v/>
      </c>
      <c r="AE2297" s="1053" t="str">
        <f t="shared" si="401"/>
        <v/>
      </c>
    </row>
    <row r="2298" spans="5:31" ht="12.75" customHeight="1">
      <c r="E2298" s="1083" t="str">
        <f t="shared" si="402"/>
        <v/>
      </c>
      <c r="J2298" s="1117" t="str">
        <f>IF(D2298="","-",#REF!-D2298)</f>
        <v>-</v>
      </c>
      <c r="L2298" s="1041" t="str">
        <f t="shared" si="394"/>
        <v/>
      </c>
      <c r="W2298" s="1046" t="str">
        <f t="shared" si="395"/>
        <v/>
      </c>
      <c r="X2298" s="1047"/>
      <c r="Y2298" s="1146" t="str">
        <f t="shared" si="396"/>
        <v/>
      </c>
      <c r="Z2298" s="1049" t="str">
        <f t="shared" si="397"/>
        <v/>
      </c>
      <c r="AA2298" s="1049" t="str">
        <f t="shared" si="398"/>
        <v/>
      </c>
      <c r="AB2298" s="1050" t="str">
        <f t="shared" si="399"/>
        <v/>
      </c>
      <c r="AD2298" s="1052" t="str">
        <f t="shared" si="400"/>
        <v/>
      </c>
      <c r="AE2298" s="1053" t="str">
        <f t="shared" si="401"/>
        <v/>
      </c>
    </row>
    <row r="2299" spans="5:31" ht="12.75" customHeight="1">
      <c r="E2299" s="1083" t="str">
        <f t="shared" si="402"/>
        <v/>
      </c>
      <c r="J2299" s="1117" t="str">
        <f>IF(D2299="","-",#REF!-D2299)</f>
        <v>-</v>
      </c>
      <c r="L2299" s="1041" t="str">
        <f t="shared" si="394"/>
        <v/>
      </c>
      <c r="W2299" s="1046" t="str">
        <f t="shared" si="395"/>
        <v/>
      </c>
      <c r="X2299" s="1047"/>
      <c r="Y2299" s="1146" t="str">
        <f t="shared" si="396"/>
        <v/>
      </c>
      <c r="Z2299" s="1049" t="str">
        <f t="shared" si="397"/>
        <v/>
      </c>
      <c r="AA2299" s="1049" t="str">
        <f t="shared" si="398"/>
        <v/>
      </c>
      <c r="AB2299" s="1050" t="str">
        <f t="shared" si="399"/>
        <v/>
      </c>
      <c r="AD2299" s="1052" t="str">
        <f t="shared" si="400"/>
        <v/>
      </c>
      <c r="AE2299" s="1053" t="str">
        <f t="shared" si="401"/>
        <v/>
      </c>
    </row>
    <row r="2300" spans="5:31" ht="12.75" customHeight="1">
      <c r="E2300" s="1083" t="str">
        <f t="shared" si="402"/>
        <v/>
      </c>
      <c r="J2300" s="1117" t="str">
        <f>IF(D2300="","-",#REF!-D2300)</f>
        <v>-</v>
      </c>
      <c r="L2300" s="1041" t="str">
        <f t="shared" si="394"/>
        <v/>
      </c>
      <c r="W2300" s="1046" t="str">
        <f t="shared" si="395"/>
        <v/>
      </c>
      <c r="X2300" s="1047"/>
      <c r="Y2300" s="1146" t="str">
        <f t="shared" si="396"/>
        <v/>
      </c>
      <c r="Z2300" s="1049" t="str">
        <f t="shared" si="397"/>
        <v/>
      </c>
      <c r="AA2300" s="1049" t="str">
        <f t="shared" si="398"/>
        <v/>
      </c>
      <c r="AB2300" s="1050" t="str">
        <f t="shared" si="399"/>
        <v/>
      </c>
      <c r="AD2300" s="1052" t="str">
        <f t="shared" si="400"/>
        <v/>
      </c>
      <c r="AE2300" s="1053" t="str">
        <f t="shared" si="401"/>
        <v/>
      </c>
    </row>
    <row r="2301" spans="5:31" ht="12.75" customHeight="1">
      <c r="E2301" s="1083" t="str">
        <f t="shared" si="402"/>
        <v/>
      </c>
      <c r="J2301" s="1117" t="str">
        <f>IF(D2301="","-",#REF!-D2301)</f>
        <v>-</v>
      </c>
      <c r="L2301" s="1041" t="str">
        <f t="shared" si="394"/>
        <v/>
      </c>
      <c r="W2301" s="1046" t="str">
        <f t="shared" si="395"/>
        <v/>
      </c>
      <c r="X2301" s="1047"/>
      <c r="Y2301" s="1146" t="str">
        <f t="shared" si="396"/>
        <v/>
      </c>
      <c r="Z2301" s="1049" t="str">
        <f t="shared" si="397"/>
        <v/>
      </c>
      <c r="AA2301" s="1049" t="str">
        <f t="shared" si="398"/>
        <v/>
      </c>
      <c r="AB2301" s="1050" t="str">
        <f t="shared" si="399"/>
        <v/>
      </c>
      <c r="AD2301" s="1052" t="str">
        <f t="shared" si="400"/>
        <v/>
      </c>
      <c r="AE2301" s="1053" t="str">
        <f t="shared" si="401"/>
        <v/>
      </c>
    </row>
    <row r="2302" spans="5:31" ht="12.75" customHeight="1">
      <c r="E2302" s="1083" t="str">
        <f t="shared" si="402"/>
        <v/>
      </c>
      <c r="J2302" s="1117" t="str">
        <f>IF(D2302="","-",#REF!-D2302)</f>
        <v>-</v>
      </c>
      <c r="L2302" s="1041" t="str">
        <f t="shared" si="394"/>
        <v/>
      </c>
      <c r="W2302" s="1046" t="str">
        <f t="shared" si="395"/>
        <v/>
      </c>
      <c r="X2302" s="1047"/>
      <c r="Y2302" s="1146" t="str">
        <f t="shared" si="396"/>
        <v/>
      </c>
      <c r="Z2302" s="1049" t="str">
        <f t="shared" si="397"/>
        <v/>
      </c>
      <c r="AA2302" s="1049" t="str">
        <f t="shared" si="398"/>
        <v/>
      </c>
      <c r="AB2302" s="1050" t="str">
        <f t="shared" si="399"/>
        <v/>
      </c>
      <c r="AD2302" s="1052" t="str">
        <f t="shared" si="400"/>
        <v/>
      </c>
      <c r="AE2302" s="1053" t="str">
        <f t="shared" si="401"/>
        <v/>
      </c>
    </row>
    <row r="2303" spans="5:31" ht="12.75" customHeight="1">
      <c r="E2303" s="1083" t="str">
        <f t="shared" si="402"/>
        <v/>
      </c>
      <c r="J2303" s="1117" t="str">
        <f>IF(D2303="","-",#REF!-D2303)</f>
        <v>-</v>
      </c>
      <c r="L2303" s="1041" t="str">
        <f t="shared" si="394"/>
        <v/>
      </c>
      <c r="W2303" s="1046" t="str">
        <f t="shared" si="395"/>
        <v/>
      </c>
      <c r="X2303" s="1047"/>
      <c r="Y2303" s="1146" t="str">
        <f t="shared" si="396"/>
        <v/>
      </c>
      <c r="Z2303" s="1049" t="str">
        <f t="shared" si="397"/>
        <v/>
      </c>
      <c r="AA2303" s="1049" t="str">
        <f t="shared" si="398"/>
        <v/>
      </c>
      <c r="AB2303" s="1050" t="str">
        <f t="shared" si="399"/>
        <v/>
      </c>
      <c r="AD2303" s="1052" t="str">
        <f t="shared" si="400"/>
        <v/>
      </c>
      <c r="AE2303" s="1053" t="str">
        <f t="shared" si="401"/>
        <v/>
      </c>
    </row>
    <row r="2304" spans="5:31" ht="12.75" customHeight="1">
      <c r="E2304" s="1083" t="str">
        <f t="shared" si="402"/>
        <v/>
      </c>
      <c r="J2304" s="1117" t="str">
        <f>IF(D2304="","-",#REF!-D2304)</f>
        <v>-</v>
      </c>
      <c r="L2304" s="1041" t="str">
        <f t="shared" si="394"/>
        <v/>
      </c>
      <c r="W2304" s="1046" t="str">
        <f t="shared" si="395"/>
        <v/>
      </c>
      <c r="X2304" s="1047"/>
      <c r="Y2304" s="1146" t="str">
        <f t="shared" si="396"/>
        <v/>
      </c>
      <c r="Z2304" s="1049" t="str">
        <f t="shared" si="397"/>
        <v/>
      </c>
      <c r="AA2304" s="1049" t="str">
        <f t="shared" si="398"/>
        <v/>
      </c>
      <c r="AB2304" s="1050" t="str">
        <f t="shared" si="399"/>
        <v/>
      </c>
      <c r="AD2304" s="1052" t="str">
        <f t="shared" si="400"/>
        <v/>
      </c>
      <c r="AE2304" s="1053" t="str">
        <f t="shared" si="401"/>
        <v/>
      </c>
    </row>
    <row r="2305" spans="5:31" ht="12.75" customHeight="1">
      <c r="E2305" s="1083" t="str">
        <f t="shared" si="402"/>
        <v/>
      </c>
      <c r="J2305" s="1117" t="str">
        <f>IF(D2305="","-",#REF!-D2305)</f>
        <v>-</v>
      </c>
      <c r="L2305" s="1041" t="str">
        <f t="shared" si="394"/>
        <v/>
      </c>
      <c r="W2305" s="1046" t="str">
        <f t="shared" si="395"/>
        <v/>
      </c>
      <c r="X2305" s="1047"/>
      <c r="Y2305" s="1146" t="str">
        <f t="shared" si="396"/>
        <v/>
      </c>
      <c r="Z2305" s="1049" t="str">
        <f t="shared" si="397"/>
        <v/>
      </c>
      <c r="AA2305" s="1049" t="str">
        <f t="shared" si="398"/>
        <v/>
      </c>
      <c r="AB2305" s="1050" t="str">
        <f t="shared" si="399"/>
        <v/>
      </c>
      <c r="AD2305" s="1052" t="str">
        <f t="shared" si="400"/>
        <v/>
      </c>
      <c r="AE2305" s="1053" t="str">
        <f t="shared" si="401"/>
        <v/>
      </c>
    </row>
    <row r="2306" spans="5:31" ht="12.75" customHeight="1">
      <c r="E2306" s="1083" t="str">
        <f t="shared" si="402"/>
        <v/>
      </c>
      <c r="J2306" s="1117" t="str">
        <f>IF(D2306="","-",#REF!-D2306)</f>
        <v>-</v>
      </c>
      <c r="L2306" s="1041" t="str">
        <f t="shared" si="394"/>
        <v/>
      </c>
      <c r="W2306" s="1046" t="str">
        <f t="shared" si="395"/>
        <v/>
      </c>
      <c r="X2306" s="1047"/>
      <c r="Y2306" s="1146" t="str">
        <f t="shared" si="396"/>
        <v/>
      </c>
      <c r="Z2306" s="1049" t="str">
        <f t="shared" si="397"/>
        <v/>
      </c>
      <c r="AA2306" s="1049" t="str">
        <f t="shared" si="398"/>
        <v/>
      </c>
      <c r="AB2306" s="1050" t="str">
        <f t="shared" si="399"/>
        <v/>
      </c>
      <c r="AD2306" s="1052" t="str">
        <f t="shared" si="400"/>
        <v/>
      </c>
      <c r="AE2306" s="1053" t="str">
        <f t="shared" si="401"/>
        <v/>
      </c>
    </row>
    <row r="2307" spans="5:31" ht="12.75" customHeight="1">
      <c r="E2307" s="1083" t="str">
        <f t="shared" si="402"/>
        <v/>
      </c>
      <c r="J2307" s="1117" t="str">
        <f>IF(D2307="","-",#REF!-D2307)</f>
        <v>-</v>
      </c>
      <c r="L2307" s="1041" t="str">
        <f t="shared" ref="L2307:L2370" si="403">IF(E2307="","",$Q$1+E2307)</f>
        <v/>
      </c>
      <c r="W2307" s="1046" t="str">
        <f t="shared" ref="W2307:W2370" si="404">IF($D2307="","",_xlfn.LET(_xlpm.gDate,D2307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307" s="1047"/>
      <c r="Y2307" s="1146" t="str">
        <f t="shared" ref="Y2307:Y2370" si="405">IFERROR(CHOOSE(X2307,"መስከረም","ጥቅምት","ህዳር  ","ታህሳስ ","ጥር ","የካቲት ","መጋቢት ","ሚይዚያ ","ግንቦት ","ሰኔ ","ሐምሌ ","ነሐሴ ","Pagume"),"")</f>
        <v/>
      </c>
      <c r="Z2307" s="1049" t="str">
        <f t="shared" ref="Z2307:Z2370" si="406">IF($K2307="","",_xlfn.LET(_xlpm.gDate,K2307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307" s="1049" t="str">
        <f t="shared" ref="AA2307:AA2370" si="407">IF($Z2307="","",TEXT($Z2307,"mm"))</f>
        <v/>
      </c>
      <c r="AB2307" s="1050" t="str">
        <f t="shared" ref="AB2307:AB2370" si="408">IFERROR(CHOOSE(AA2307,"መስከረም","ጥቅምት","ህዳር  ","ታህሳስ ","ጥር ","የካቲት ","መጋቢት ","ሚይዚያ ","ግንቦት ","ሰኔ ","ሐምሌ ","ነሐሴ ","Pagume"),"")</f>
        <v/>
      </c>
      <c r="AD2307" s="1052" t="str">
        <f t="shared" ref="AD2307:AD2370" si="409">IF($D2307="","",YEAR(D2307)&amp;"-W"&amp;WEEKNUM(D2307,2))</f>
        <v/>
      </c>
      <c r="AE2307" s="1053" t="str">
        <f t="shared" ref="AE2307:AE2370" si="410">IF($K2307="","",YEAR(K2307)&amp;"-W"&amp;WEEKNUM(K2307,2))</f>
        <v/>
      </c>
    </row>
    <row r="2308" spans="5:31" ht="12.75" customHeight="1">
      <c r="E2308" s="1083" t="str">
        <f t="shared" si="402"/>
        <v/>
      </c>
      <c r="J2308" s="1117" t="str">
        <f>IF(D2308="","-",#REF!-D2308)</f>
        <v>-</v>
      </c>
      <c r="L2308" s="1041" t="str">
        <f t="shared" si="403"/>
        <v/>
      </c>
      <c r="W2308" s="1046" t="str">
        <f t="shared" si="404"/>
        <v/>
      </c>
      <c r="X2308" s="1047"/>
      <c r="Y2308" s="1146" t="str">
        <f t="shared" si="405"/>
        <v/>
      </c>
      <c r="Z2308" s="1049" t="str">
        <f t="shared" si="406"/>
        <v/>
      </c>
      <c r="AA2308" s="1049" t="str">
        <f t="shared" si="407"/>
        <v/>
      </c>
      <c r="AB2308" s="1050" t="str">
        <f t="shared" si="408"/>
        <v/>
      </c>
      <c r="AD2308" s="1052" t="str">
        <f t="shared" si="409"/>
        <v/>
      </c>
      <c r="AE2308" s="1053" t="str">
        <f t="shared" si="410"/>
        <v/>
      </c>
    </row>
    <row r="2309" spans="5:31" ht="12.75" customHeight="1">
      <c r="E2309" s="1083" t="str">
        <f t="shared" si="402"/>
        <v/>
      </c>
      <c r="J2309" s="1117" t="str">
        <f>IF(D2309="","-",#REF!-D2309)</f>
        <v>-</v>
      </c>
      <c r="L2309" s="1041" t="str">
        <f t="shared" si="403"/>
        <v/>
      </c>
      <c r="W2309" s="1046" t="str">
        <f t="shared" si="404"/>
        <v/>
      </c>
      <c r="X2309" s="1047"/>
      <c r="Y2309" s="1146" t="str">
        <f t="shared" si="405"/>
        <v/>
      </c>
      <c r="Z2309" s="1049" t="str">
        <f t="shared" si="406"/>
        <v/>
      </c>
      <c r="AA2309" s="1049" t="str">
        <f t="shared" si="407"/>
        <v/>
      </c>
      <c r="AB2309" s="1050" t="str">
        <f t="shared" si="408"/>
        <v/>
      </c>
      <c r="AD2309" s="1052" t="str">
        <f t="shared" si="409"/>
        <v/>
      </c>
      <c r="AE2309" s="1053" t="str">
        <f t="shared" si="410"/>
        <v/>
      </c>
    </row>
    <row r="2310" spans="5:31" ht="12.75" customHeight="1">
      <c r="E2310" s="1083" t="str">
        <f t="shared" si="402"/>
        <v/>
      </c>
      <c r="J2310" s="1117" t="str">
        <f>IF(D2310="","-",#REF!-D2310)</f>
        <v>-</v>
      </c>
      <c r="L2310" s="1041" t="str">
        <f t="shared" si="403"/>
        <v/>
      </c>
      <c r="W2310" s="1046" t="str">
        <f t="shared" si="404"/>
        <v/>
      </c>
      <c r="X2310" s="1047"/>
      <c r="Y2310" s="1146" t="str">
        <f t="shared" si="405"/>
        <v/>
      </c>
      <c r="Z2310" s="1049" t="str">
        <f t="shared" si="406"/>
        <v/>
      </c>
      <c r="AA2310" s="1049" t="str">
        <f t="shared" si="407"/>
        <v/>
      </c>
      <c r="AB2310" s="1050" t="str">
        <f t="shared" si="408"/>
        <v/>
      </c>
      <c r="AD2310" s="1052" t="str">
        <f t="shared" si="409"/>
        <v/>
      </c>
      <c r="AE2310" s="1053" t="str">
        <f t="shared" si="410"/>
        <v/>
      </c>
    </row>
    <row r="2311" spans="5:31" ht="12.75" customHeight="1">
      <c r="E2311" s="1083" t="str">
        <f t="shared" si="402"/>
        <v/>
      </c>
      <c r="J2311" s="1117" t="str">
        <f>IF(D2311="","-",#REF!-D2311)</f>
        <v>-</v>
      </c>
      <c r="L2311" s="1041" t="str">
        <f t="shared" si="403"/>
        <v/>
      </c>
      <c r="W2311" s="1046" t="str">
        <f t="shared" si="404"/>
        <v/>
      </c>
      <c r="X2311" s="1047"/>
      <c r="Y2311" s="1146" t="str">
        <f t="shared" si="405"/>
        <v/>
      </c>
      <c r="Z2311" s="1049" t="str">
        <f t="shared" si="406"/>
        <v/>
      </c>
      <c r="AA2311" s="1049" t="str">
        <f t="shared" si="407"/>
        <v/>
      </c>
      <c r="AB2311" s="1050" t="str">
        <f t="shared" si="408"/>
        <v/>
      </c>
      <c r="AD2311" s="1052" t="str">
        <f t="shared" si="409"/>
        <v/>
      </c>
      <c r="AE2311" s="1053" t="str">
        <f t="shared" si="410"/>
        <v/>
      </c>
    </row>
    <row r="2312" spans="5:31" ht="12.75" customHeight="1">
      <c r="E2312" s="1083" t="str">
        <f t="shared" si="402"/>
        <v/>
      </c>
      <c r="J2312" s="1117" t="str">
        <f>IF(D2312="","-",#REF!-D2312)</f>
        <v>-</v>
      </c>
      <c r="L2312" s="1041" t="str">
        <f t="shared" si="403"/>
        <v/>
      </c>
      <c r="W2312" s="1046" t="str">
        <f t="shared" si="404"/>
        <v/>
      </c>
      <c r="X2312" s="1047"/>
      <c r="Y2312" s="1146" t="str">
        <f t="shared" si="405"/>
        <v/>
      </c>
      <c r="Z2312" s="1049" t="str">
        <f t="shared" si="406"/>
        <v/>
      </c>
      <c r="AA2312" s="1049" t="str">
        <f t="shared" si="407"/>
        <v/>
      </c>
      <c r="AB2312" s="1050" t="str">
        <f t="shared" si="408"/>
        <v/>
      </c>
      <c r="AD2312" s="1052" t="str">
        <f t="shared" si="409"/>
        <v/>
      </c>
      <c r="AE2312" s="1053" t="str">
        <f t="shared" si="410"/>
        <v/>
      </c>
    </row>
    <row r="2313" spans="5:31" ht="12.75" customHeight="1">
      <c r="E2313" s="1083" t="str">
        <f t="shared" si="402"/>
        <v/>
      </c>
      <c r="J2313" s="1117" t="str">
        <f>IF(D2313="","-",#REF!-D2313)</f>
        <v>-</v>
      </c>
      <c r="L2313" s="1041" t="str">
        <f t="shared" si="403"/>
        <v/>
      </c>
      <c r="W2313" s="1046" t="str">
        <f t="shared" si="404"/>
        <v/>
      </c>
      <c r="X2313" s="1047"/>
      <c r="Y2313" s="1146" t="str">
        <f t="shared" si="405"/>
        <v/>
      </c>
      <c r="Z2313" s="1049" t="str">
        <f t="shared" si="406"/>
        <v/>
      </c>
      <c r="AA2313" s="1049" t="str">
        <f t="shared" si="407"/>
        <v/>
      </c>
      <c r="AB2313" s="1050" t="str">
        <f t="shared" si="408"/>
        <v/>
      </c>
      <c r="AD2313" s="1052" t="str">
        <f t="shared" si="409"/>
        <v/>
      </c>
      <c r="AE2313" s="1053" t="str">
        <f t="shared" si="410"/>
        <v/>
      </c>
    </row>
    <row r="2314" spans="5:31" ht="12.75" customHeight="1">
      <c r="E2314" s="1083" t="str">
        <f t="shared" si="402"/>
        <v/>
      </c>
      <c r="J2314" s="1117" t="str">
        <f>IF(D2314="","-",#REF!-D2314)</f>
        <v>-</v>
      </c>
      <c r="L2314" s="1041" t="str">
        <f t="shared" si="403"/>
        <v/>
      </c>
      <c r="W2314" s="1046" t="str">
        <f t="shared" si="404"/>
        <v/>
      </c>
      <c r="X2314" s="1047"/>
      <c r="Y2314" s="1146" t="str">
        <f t="shared" si="405"/>
        <v/>
      </c>
      <c r="Z2314" s="1049" t="str">
        <f t="shared" si="406"/>
        <v/>
      </c>
      <c r="AA2314" s="1049" t="str">
        <f t="shared" si="407"/>
        <v/>
      </c>
      <c r="AB2314" s="1050" t="str">
        <f t="shared" si="408"/>
        <v/>
      </c>
      <c r="AD2314" s="1052" t="str">
        <f t="shared" si="409"/>
        <v/>
      </c>
      <c r="AE2314" s="1053" t="str">
        <f t="shared" si="410"/>
        <v/>
      </c>
    </row>
    <row r="2315" spans="5:31" ht="12.75" customHeight="1">
      <c r="E2315" s="1083" t="str">
        <f t="shared" si="402"/>
        <v/>
      </c>
      <c r="J2315" s="1117" t="str">
        <f>IF(D2315="","-",#REF!-D2315)</f>
        <v>-</v>
      </c>
      <c r="L2315" s="1041" t="str">
        <f t="shared" si="403"/>
        <v/>
      </c>
      <c r="W2315" s="1046" t="str">
        <f t="shared" si="404"/>
        <v/>
      </c>
      <c r="X2315" s="1047"/>
      <c r="Y2315" s="1146" t="str">
        <f t="shared" si="405"/>
        <v/>
      </c>
      <c r="Z2315" s="1049" t="str">
        <f t="shared" si="406"/>
        <v/>
      </c>
      <c r="AA2315" s="1049" t="str">
        <f t="shared" si="407"/>
        <v/>
      </c>
      <c r="AB2315" s="1050" t="str">
        <f t="shared" si="408"/>
        <v/>
      </c>
      <c r="AD2315" s="1052" t="str">
        <f t="shared" si="409"/>
        <v/>
      </c>
      <c r="AE2315" s="1053" t="str">
        <f t="shared" si="410"/>
        <v/>
      </c>
    </row>
    <row r="2316" spans="5:31" ht="12.75" customHeight="1">
      <c r="E2316" s="1083" t="str">
        <f t="shared" si="402"/>
        <v/>
      </c>
      <c r="J2316" s="1117" t="str">
        <f>IF(D2316="","-",#REF!-D2316)</f>
        <v>-</v>
      </c>
      <c r="L2316" s="1041" t="str">
        <f t="shared" si="403"/>
        <v/>
      </c>
      <c r="W2316" s="1046" t="str">
        <f t="shared" si="404"/>
        <v/>
      </c>
      <c r="X2316" s="1047"/>
      <c r="Y2316" s="1146" t="str">
        <f t="shared" si="405"/>
        <v/>
      </c>
      <c r="Z2316" s="1049" t="str">
        <f t="shared" si="406"/>
        <v/>
      </c>
      <c r="AA2316" s="1049" t="str">
        <f t="shared" si="407"/>
        <v/>
      </c>
      <c r="AB2316" s="1050" t="str">
        <f t="shared" si="408"/>
        <v/>
      </c>
      <c r="AD2316" s="1052" t="str">
        <f t="shared" si="409"/>
        <v/>
      </c>
      <c r="AE2316" s="1053" t="str">
        <f t="shared" si="410"/>
        <v/>
      </c>
    </row>
    <row r="2317" spans="5:31" ht="12.75" customHeight="1">
      <c r="E2317" s="1083" t="str">
        <f t="shared" si="402"/>
        <v/>
      </c>
      <c r="J2317" s="1117" t="str">
        <f>IF(D2317="","-",#REF!-D2317)</f>
        <v>-</v>
      </c>
      <c r="L2317" s="1041" t="str">
        <f t="shared" si="403"/>
        <v/>
      </c>
      <c r="W2317" s="1046" t="str">
        <f t="shared" si="404"/>
        <v/>
      </c>
      <c r="X2317" s="1047"/>
      <c r="Y2317" s="1146" t="str">
        <f t="shared" si="405"/>
        <v/>
      </c>
      <c r="Z2317" s="1049" t="str">
        <f t="shared" si="406"/>
        <v/>
      </c>
      <c r="AA2317" s="1049" t="str">
        <f t="shared" si="407"/>
        <v/>
      </c>
      <c r="AB2317" s="1050" t="str">
        <f t="shared" si="408"/>
        <v/>
      </c>
      <c r="AD2317" s="1052" t="str">
        <f t="shared" si="409"/>
        <v/>
      </c>
      <c r="AE2317" s="1053" t="str">
        <f t="shared" si="410"/>
        <v/>
      </c>
    </row>
    <row r="2318" spans="5:31" ht="12.75" customHeight="1">
      <c r="E2318" s="1083" t="str">
        <f t="shared" si="402"/>
        <v/>
      </c>
      <c r="J2318" s="1117" t="str">
        <f>IF(D2318="","-",#REF!-D2318)</f>
        <v>-</v>
      </c>
      <c r="L2318" s="1041" t="str">
        <f t="shared" si="403"/>
        <v/>
      </c>
      <c r="W2318" s="1046" t="str">
        <f t="shared" si="404"/>
        <v/>
      </c>
      <c r="X2318" s="1047"/>
      <c r="Y2318" s="1146" t="str">
        <f t="shared" si="405"/>
        <v/>
      </c>
      <c r="Z2318" s="1049" t="str">
        <f t="shared" si="406"/>
        <v/>
      </c>
      <c r="AA2318" s="1049" t="str">
        <f t="shared" si="407"/>
        <v/>
      </c>
      <c r="AB2318" s="1050" t="str">
        <f t="shared" si="408"/>
        <v/>
      </c>
      <c r="AD2318" s="1052" t="str">
        <f t="shared" si="409"/>
        <v/>
      </c>
      <c r="AE2318" s="1053" t="str">
        <f t="shared" si="410"/>
        <v/>
      </c>
    </row>
    <row r="2319" spans="5:31" ht="12.75" customHeight="1">
      <c r="E2319" s="1083" t="str">
        <f t="shared" si="402"/>
        <v/>
      </c>
      <c r="J2319" s="1117" t="str">
        <f>IF(D2319="","-",#REF!-D2319)</f>
        <v>-</v>
      </c>
      <c r="L2319" s="1041" t="str">
        <f t="shared" si="403"/>
        <v/>
      </c>
      <c r="W2319" s="1046" t="str">
        <f t="shared" si="404"/>
        <v/>
      </c>
      <c r="X2319" s="1047"/>
      <c r="Y2319" s="1146" t="str">
        <f t="shared" si="405"/>
        <v/>
      </c>
      <c r="Z2319" s="1049" t="str">
        <f t="shared" si="406"/>
        <v/>
      </c>
      <c r="AA2319" s="1049" t="str">
        <f t="shared" si="407"/>
        <v/>
      </c>
      <c r="AB2319" s="1050" t="str">
        <f t="shared" si="408"/>
        <v/>
      </c>
      <c r="AD2319" s="1052" t="str">
        <f t="shared" si="409"/>
        <v/>
      </c>
      <c r="AE2319" s="1053" t="str">
        <f t="shared" si="410"/>
        <v/>
      </c>
    </row>
    <row r="2320" spans="5:31" ht="12.75" customHeight="1">
      <c r="E2320" s="1083" t="str">
        <f t="shared" si="402"/>
        <v/>
      </c>
      <c r="J2320" s="1117" t="str">
        <f>IF(D2320="","-",#REF!-D2320)</f>
        <v>-</v>
      </c>
      <c r="L2320" s="1041" t="str">
        <f t="shared" si="403"/>
        <v/>
      </c>
      <c r="W2320" s="1046" t="str">
        <f t="shared" si="404"/>
        <v/>
      </c>
      <c r="X2320" s="1047"/>
      <c r="Y2320" s="1146" t="str">
        <f t="shared" si="405"/>
        <v/>
      </c>
      <c r="Z2320" s="1049" t="str">
        <f t="shared" si="406"/>
        <v/>
      </c>
      <c r="AA2320" s="1049" t="str">
        <f t="shared" si="407"/>
        <v/>
      </c>
      <c r="AB2320" s="1050" t="str">
        <f t="shared" si="408"/>
        <v/>
      </c>
      <c r="AD2320" s="1052" t="str">
        <f t="shared" si="409"/>
        <v/>
      </c>
      <c r="AE2320" s="1053" t="str">
        <f t="shared" si="410"/>
        <v/>
      </c>
    </row>
    <row r="2321" spans="5:31" ht="12.75" customHeight="1">
      <c r="E2321" s="1083" t="str">
        <f t="shared" si="402"/>
        <v/>
      </c>
      <c r="J2321" s="1117" t="str">
        <f>IF(D2321="","-",#REF!-D2321)</f>
        <v>-</v>
      </c>
      <c r="L2321" s="1041" t="str">
        <f t="shared" si="403"/>
        <v/>
      </c>
      <c r="W2321" s="1046" t="str">
        <f t="shared" si="404"/>
        <v/>
      </c>
      <c r="X2321" s="1047"/>
      <c r="Y2321" s="1146" t="str">
        <f t="shared" si="405"/>
        <v/>
      </c>
      <c r="Z2321" s="1049" t="str">
        <f t="shared" si="406"/>
        <v/>
      </c>
      <c r="AA2321" s="1049" t="str">
        <f t="shared" si="407"/>
        <v/>
      </c>
      <c r="AB2321" s="1050" t="str">
        <f t="shared" si="408"/>
        <v/>
      </c>
      <c r="AD2321" s="1052" t="str">
        <f t="shared" si="409"/>
        <v/>
      </c>
      <c r="AE2321" s="1053" t="str">
        <f t="shared" si="410"/>
        <v/>
      </c>
    </row>
    <row r="2322" spans="5:31" ht="12.75" customHeight="1">
      <c r="E2322" s="1083" t="str">
        <f t="shared" si="402"/>
        <v/>
      </c>
      <c r="J2322" s="1117" t="str">
        <f>IF(D2322="","-",#REF!-D2322)</f>
        <v>-</v>
      </c>
      <c r="L2322" s="1041" t="str">
        <f t="shared" si="403"/>
        <v/>
      </c>
      <c r="W2322" s="1046" t="str">
        <f t="shared" si="404"/>
        <v/>
      </c>
      <c r="X2322" s="1047"/>
      <c r="Y2322" s="1146" t="str">
        <f t="shared" si="405"/>
        <v/>
      </c>
      <c r="Z2322" s="1049" t="str">
        <f t="shared" si="406"/>
        <v/>
      </c>
      <c r="AA2322" s="1049" t="str">
        <f t="shared" si="407"/>
        <v/>
      </c>
      <c r="AB2322" s="1050" t="str">
        <f t="shared" si="408"/>
        <v/>
      </c>
      <c r="AD2322" s="1052" t="str">
        <f t="shared" si="409"/>
        <v/>
      </c>
      <c r="AE2322" s="1053" t="str">
        <f t="shared" si="410"/>
        <v/>
      </c>
    </row>
    <row r="2323" spans="5:31" ht="12.75" customHeight="1">
      <c r="E2323" s="1083" t="str">
        <f t="shared" si="402"/>
        <v/>
      </c>
      <c r="J2323" s="1117" t="str">
        <f>IF(D2323="","-",#REF!-D2323)</f>
        <v>-</v>
      </c>
      <c r="L2323" s="1041" t="str">
        <f t="shared" si="403"/>
        <v/>
      </c>
      <c r="W2323" s="1046" t="str">
        <f t="shared" si="404"/>
        <v/>
      </c>
      <c r="X2323" s="1047"/>
      <c r="Y2323" s="1146" t="str">
        <f t="shared" si="405"/>
        <v/>
      </c>
      <c r="Z2323" s="1049" t="str">
        <f t="shared" si="406"/>
        <v/>
      </c>
      <c r="AA2323" s="1049" t="str">
        <f t="shared" si="407"/>
        <v/>
      </c>
      <c r="AB2323" s="1050" t="str">
        <f t="shared" si="408"/>
        <v/>
      </c>
      <c r="AD2323" s="1052" t="str">
        <f t="shared" si="409"/>
        <v/>
      </c>
      <c r="AE2323" s="1053" t="str">
        <f t="shared" si="410"/>
        <v/>
      </c>
    </row>
    <row r="2324" spans="5:31" ht="12.75" customHeight="1">
      <c r="E2324" s="1083" t="str">
        <f t="shared" si="402"/>
        <v/>
      </c>
      <c r="J2324" s="1117" t="str">
        <f>IF(D2324="","-",#REF!-D2324)</f>
        <v>-</v>
      </c>
      <c r="L2324" s="1041" t="str">
        <f t="shared" si="403"/>
        <v/>
      </c>
      <c r="W2324" s="1046" t="str">
        <f t="shared" si="404"/>
        <v/>
      </c>
      <c r="X2324" s="1047"/>
      <c r="Y2324" s="1146" t="str">
        <f t="shared" si="405"/>
        <v/>
      </c>
      <c r="Z2324" s="1049" t="str">
        <f t="shared" si="406"/>
        <v/>
      </c>
      <c r="AA2324" s="1049" t="str">
        <f t="shared" si="407"/>
        <v/>
      </c>
      <c r="AB2324" s="1050" t="str">
        <f t="shared" si="408"/>
        <v/>
      </c>
      <c r="AD2324" s="1052" t="str">
        <f t="shared" si="409"/>
        <v/>
      </c>
      <c r="AE2324" s="1053" t="str">
        <f t="shared" si="410"/>
        <v/>
      </c>
    </row>
    <row r="2325" spans="5:31" ht="12.75" customHeight="1">
      <c r="E2325" s="1083" t="str">
        <f t="shared" si="402"/>
        <v/>
      </c>
      <c r="J2325" s="1117" t="str">
        <f>IF(D2325="","-",#REF!-D2325)</f>
        <v>-</v>
      </c>
      <c r="L2325" s="1041" t="str">
        <f t="shared" si="403"/>
        <v/>
      </c>
      <c r="W2325" s="1046" t="str">
        <f t="shared" si="404"/>
        <v/>
      </c>
      <c r="X2325" s="1047"/>
      <c r="Y2325" s="1146" t="str">
        <f t="shared" si="405"/>
        <v/>
      </c>
      <c r="Z2325" s="1049" t="str">
        <f t="shared" si="406"/>
        <v/>
      </c>
      <c r="AA2325" s="1049" t="str">
        <f t="shared" si="407"/>
        <v/>
      </c>
      <c r="AB2325" s="1050" t="str">
        <f t="shared" si="408"/>
        <v/>
      </c>
      <c r="AD2325" s="1052" t="str">
        <f t="shared" si="409"/>
        <v/>
      </c>
      <c r="AE2325" s="1053" t="str">
        <f t="shared" si="410"/>
        <v/>
      </c>
    </row>
    <row r="2326" spans="5:31" ht="12.75" customHeight="1">
      <c r="E2326" s="1083" t="str">
        <f t="shared" si="402"/>
        <v/>
      </c>
      <c r="J2326" s="1117" t="str">
        <f>IF(D2326="","-",#REF!-D2326)</f>
        <v>-</v>
      </c>
      <c r="L2326" s="1041" t="str">
        <f t="shared" si="403"/>
        <v/>
      </c>
      <c r="W2326" s="1046" t="str">
        <f t="shared" si="404"/>
        <v/>
      </c>
      <c r="X2326" s="1047"/>
      <c r="Y2326" s="1146" t="str">
        <f t="shared" si="405"/>
        <v/>
      </c>
      <c r="Z2326" s="1049" t="str">
        <f t="shared" si="406"/>
        <v/>
      </c>
      <c r="AA2326" s="1049" t="str">
        <f t="shared" si="407"/>
        <v/>
      </c>
      <c r="AB2326" s="1050" t="str">
        <f t="shared" si="408"/>
        <v/>
      </c>
      <c r="AD2326" s="1052" t="str">
        <f t="shared" si="409"/>
        <v/>
      </c>
      <c r="AE2326" s="1053" t="str">
        <f t="shared" si="410"/>
        <v/>
      </c>
    </row>
    <row r="2327" spans="5:31" ht="12.75" customHeight="1">
      <c r="E2327" s="1083" t="str">
        <f t="shared" si="402"/>
        <v/>
      </c>
      <c r="J2327" s="1117" t="str">
        <f>IF(D2327="","-",#REF!-D2327)</f>
        <v>-</v>
      </c>
      <c r="L2327" s="1041" t="str">
        <f t="shared" si="403"/>
        <v/>
      </c>
      <c r="W2327" s="1046" t="str">
        <f t="shared" si="404"/>
        <v/>
      </c>
      <c r="X2327" s="1047"/>
      <c r="Y2327" s="1146" t="str">
        <f t="shared" si="405"/>
        <v/>
      </c>
      <c r="Z2327" s="1049" t="str">
        <f t="shared" si="406"/>
        <v/>
      </c>
      <c r="AA2327" s="1049" t="str">
        <f t="shared" si="407"/>
        <v/>
      </c>
      <c r="AB2327" s="1050" t="str">
        <f t="shared" si="408"/>
        <v/>
      </c>
      <c r="AD2327" s="1052" t="str">
        <f t="shared" si="409"/>
        <v/>
      </c>
      <c r="AE2327" s="1053" t="str">
        <f t="shared" si="410"/>
        <v/>
      </c>
    </row>
    <row r="2328" spans="5:31" ht="12.75" customHeight="1">
      <c r="E2328" s="1083" t="str">
        <f t="shared" si="402"/>
        <v/>
      </c>
      <c r="J2328" s="1117" t="str">
        <f>IF(D2328="","-",#REF!-D2328)</f>
        <v>-</v>
      </c>
      <c r="L2328" s="1041" t="str">
        <f t="shared" si="403"/>
        <v/>
      </c>
      <c r="W2328" s="1046" t="str">
        <f t="shared" si="404"/>
        <v/>
      </c>
      <c r="X2328" s="1047"/>
      <c r="Y2328" s="1146" t="str">
        <f t="shared" si="405"/>
        <v/>
      </c>
      <c r="Z2328" s="1049" t="str">
        <f t="shared" si="406"/>
        <v/>
      </c>
      <c r="AA2328" s="1049" t="str">
        <f t="shared" si="407"/>
        <v/>
      </c>
      <c r="AB2328" s="1050" t="str">
        <f t="shared" si="408"/>
        <v/>
      </c>
      <c r="AD2328" s="1052" t="str">
        <f t="shared" si="409"/>
        <v/>
      </c>
      <c r="AE2328" s="1053" t="str">
        <f t="shared" si="410"/>
        <v/>
      </c>
    </row>
    <row r="2329" spans="5:31" ht="12.75" customHeight="1">
      <c r="E2329" s="1083" t="str">
        <f t="shared" si="402"/>
        <v/>
      </c>
      <c r="J2329" s="1117" t="str">
        <f>IF(D2329="","-",#REF!-D2329)</f>
        <v>-</v>
      </c>
      <c r="L2329" s="1041" t="str">
        <f t="shared" si="403"/>
        <v/>
      </c>
      <c r="W2329" s="1046" t="str">
        <f t="shared" si="404"/>
        <v/>
      </c>
      <c r="X2329" s="1047"/>
      <c r="Y2329" s="1146" t="str">
        <f t="shared" si="405"/>
        <v/>
      </c>
      <c r="Z2329" s="1049" t="str">
        <f t="shared" si="406"/>
        <v/>
      </c>
      <c r="AA2329" s="1049" t="str">
        <f t="shared" si="407"/>
        <v/>
      </c>
      <c r="AB2329" s="1050" t="str">
        <f t="shared" si="408"/>
        <v/>
      </c>
      <c r="AD2329" s="1052" t="str">
        <f t="shared" si="409"/>
        <v/>
      </c>
      <c r="AE2329" s="1053" t="str">
        <f t="shared" si="410"/>
        <v/>
      </c>
    </row>
    <row r="2330" spans="5:31" ht="12.75" customHeight="1">
      <c r="E2330" s="1083" t="str">
        <f t="shared" si="402"/>
        <v/>
      </c>
      <c r="J2330" s="1117" t="str">
        <f>IF(D2330="","-",#REF!-D2330)</f>
        <v>-</v>
      </c>
      <c r="L2330" s="1041" t="str">
        <f t="shared" si="403"/>
        <v/>
      </c>
      <c r="W2330" s="1046" t="str">
        <f t="shared" si="404"/>
        <v/>
      </c>
      <c r="X2330" s="1047"/>
      <c r="Y2330" s="1146" t="str">
        <f t="shared" si="405"/>
        <v/>
      </c>
      <c r="Z2330" s="1049" t="str">
        <f t="shared" si="406"/>
        <v/>
      </c>
      <c r="AA2330" s="1049" t="str">
        <f t="shared" si="407"/>
        <v/>
      </c>
      <c r="AB2330" s="1050" t="str">
        <f t="shared" si="408"/>
        <v/>
      </c>
      <c r="AD2330" s="1052" t="str">
        <f t="shared" si="409"/>
        <v/>
      </c>
      <c r="AE2330" s="1053" t="str">
        <f t="shared" si="410"/>
        <v/>
      </c>
    </row>
    <row r="2331" spans="5:31" ht="12.75" customHeight="1">
      <c r="E2331" s="1083" t="str">
        <f t="shared" si="402"/>
        <v/>
      </c>
      <c r="J2331" s="1117" t="str">
        <f>IF(D2331="","-",#REF!-D2331)</f>
        <v>-</v>
      </c>
      <c r="L2331" s="1041" t="str">
        <f t="shared" si="403"/>
        <v/>
      </c>
      <c r="W2331" s="1046" t="str">
        <f t="shared" si="404"/>
        <v/>
      </c>
      <c r="X2331" s="1047"/>
      <c r="Y2331" s="1146" t="str">
        <f t="shared" si="405"/>
        <v/>
      </c>
      <c r="Z2331" s="1049" t="str">
        <f t="shared" si="406"/>
        <v/>
      </c>
      <c r="AA2331" s="1049" t="str">
        <f t="shared" si="407"/>
        <v/>
      </c>
      <c r="AB2331" s="1050" t="str">
        <f t="shared" si="408"/>
        <v/>
      </c>
      <c r="AD2331" s="1052" t="str">
        <f t="shared" si="409"/>
        <v/>
      </c>
      <c r="AE2331" s="1053" t="str">
        <f t="shared" si="410"/>
        <v/>
      </c>
    </row>
    <row r="2332" spans="5:31" ht="12.75" customHeight="1">
      <c r="E2332" s="1083" t="str">
        <f t="shared" si="402"/>
        <v/>
      </c>
      <c r="J2332" s="1117" t="str">
        <f>IF(D2332="","-",#REF!-D2332)</f>
        <v>-</v>
      </c>
      <c r="L2332" s="1041" t="str">
        <f t="shared" si="403"/>
        <v/>
      </c>
      <c r="W2332" s="1046" t="str">
        <f t="shared" si="404"/>
        <v/>
      </c>
      <c r="X2332" s="1047"/>
      <c r="Y2332" s="1146" t="str">
        <f t="shared" si="405"/>
        <v/>
      </c>
      <c r="Z2332" s="1049" t="str">
        <f t="shared" si="406"/>
        <v/>
      </c>
      <c r="AA2332" s="1049" t="str">
        <f t="shared" si="407"/>
        <v/>
      </c>
      <c r="AB2332" s="1050" t="str">
        <f t="shared" si="408"/>
        <v/>
      </c>
      <c r="AD2332" s="1052" t="str">
        <f t="shared" si="409"/>
        <v/>
      </c>
      <c r="AE2332" s="1053" t="str">
        <f t="shared" si="410"/>
        <v/>
      </c>
    </row>
    <row r="2333" spans="5:31" ht="12.75" customHeight="1">
      <c r="E2333" s="1083" t="str">
        <f t="shared" si="402"/>
        <v/>
      </c>
      <c r="J2333" s="1117" t="str">
        <f>IF(D2333="","-",#REF!-D2333)</f>
        <v>-</v>
      </c>
      <c r="L2333" s="1041" t="str">
        <f t="shared" si="403"/>
        <v/>
      </c>
      <c r="W2333" s="1046" t="str">
        <f t="shared" si="404"/>
        <v/>
      </c>
      <c r="X2333" s="1047"/>
      <c r="Y2333" s="1146" t="str">
        <f t="shared" si="405"/>
        <v/>
      </c>
      <c r="Z2333" s="1049" t="str">
        <f t="shared" si="406"/>
        <v/>
      </c>
      <c r="AA2333" s="1049" t="str">
        <f t="shared" si="407"/>
        <v/>
      </c>
      <c r="AB2333" s="1050" t="str">
        <f t="shared" si="408"/>
        <v/>
      </c>
      <c r="AD2333" s="1052" t="str">
        <f t="shared" si="409"/>
        <v/>
      </c>
      <c r="AE2333" s="1053" t="str">
        <f t="shared" si="410"/>
        <v/>
      </c>
    </row>
    <row r="2334" spans="5:31" ht="12.75" customHeight="1">
      <c r="E2334" s="1083" t="str">
        <f t="shared" si="402"/>
        <v/>
      </c>
      <c r="J2334" s="1117" t="str">
        <f>IF(D2334="","-",#REF!-D2334)</f>
        <v>-</v>
      </c>
      <c r="L2334" s="1041" t="str">
        <f t="shared" si="403"/>
        <v/>
      </c>
      <c r="W2334" s="1046" t="str">
        <f t="shared" si="404"/>
        <v/>
      </c>
      <c r="X2334" s="1047"/>
      <c r="Y2334" s="1146" t="str">
        <f t="shared" si="405"/>
        <v/>
      </c>
      <c r="Z2334" s="1049" t="str">
        <f t="shared" si="406"/>
        <v/>
      </c>
      <c r="AA2334" s="1049" t="str">
        <f t="shared" si="407"/>
        <v/>
      </c>
      <c r="AB2334" s="1050" t="str">
        <f t="shared" si="408"/>
        <v/>
      </c>
      <c r="AD2334" s="1052" t="str">
        <f t="shared" si="409"/>
        <v/>
      </c>
      <c r="AE2334" s="1053" t="str">
        <f t="shared" si="410"/>
        <v/>
      </c>
    </row>
    <row r="2335" spans="5:31" ht="12.75" customHeight="1">
      <c r="E2335" s="1083" t="str">
        <f t="shared" si="402"/>
        <v/>
      </c>
      <c r="J2335" s="1117" t="str">
        <f>IF(D2335="","-",#REF!-D2335)</f>
        <v>-</v>
      </c>
      <c r="L2335" s="1041" t="str">
        <f t="shared" si="403"/>
        <v/>
      </c>
      <c r="W2335" s="1046" t="str">
        <f t="shared" si="404"/>
        <v/>
      </c>
      <c r="X2335" s="1047"/>
      <c r="Y2335" s="1146" t="str">
        <f t="shared" si="405"/>
        <v/>
      </c>
      <c r="Z2335" s="1049" t="str">
        <f t="shared" si="406"/>
        <v/>
      </c>
      <c r="AA2335" s="1049" t="str">
        <f t="shared" si="407"/>
        <v/>
      </c>
      <c r="AB2335" s="1050" t="str">
        <f t="shared" si="408"/>
        <v/>
      </c>
      <c r="AD2335" s="1052" t="str">
        <f t="shared" si="409"/>
        <v/>
      </c>
      <c r="AE2335" s="1053" t="str">
        <f t="shared" si="410"/>
        <v/>
      </c>
    </row>
    <row r="2336" spans="5:31" ht="12.75" customHeight="1">
      <c r="E2336" s="1083" t="str">
        <f t="shared" si="402"/>
        <v/>
      </c>
      <c r="J2336" s="1117" t="str">
        <f>IF(D2336="","-",#REF!-D2336)</f>
        <v>-</v>
      </c>
      <c r="L2336" s="1041" t="str">
        <f t="shared" si="403"/>
        <v/>
      </c>
      <c r="W2336" s="1046" t="str">
        <f t="shared" si="404"/>
        <v/>
      </c>
      <c r="X2336" s="1047"/>
      <c r="Y2336" s="1146" t="str">
        <f t="shared" si="405"/>
        <v/>
      </c>
      <c r="Z2336" s="1049" t="str">
        <f t="shared" si="406"/>
        <v/>
      </c>
      <c r="AA2336" s="1049" t="str">
        <f t="shared" si="407"/>
        <v/>
      </c>
      <c r="AB2336" s="1050" t="str">
        <f t="shared" si="408"/>
        <v/>
      </c>
      <c r="AD2336" s="1052" t="str">
        <f t="shared" si="409"/>
        <v/>
      </c>
      <c r="AE2336" s="1053" t="str">
        <f t="shared" si="410"/>
        <v/>
      </c>
    </row>
    <row r="2337" spans="5:31" ht="12.75" customHeight="1">
      <c r="E2337" s="1083" t="str">
        <f t="shared" si="402"/>
        <v/>
      </c>
      <c r="J2337" s="1117" t="str">
        <f>IF(D2337="","-",#REF!-D2337)</f>
        <v>-</v>
      </c>
      <c r="L2337" s="1041" t="str">
        <f t="shared" si="403"/>
        <v/>
      </c>
      <c r="W2337" s="1046" t="str">
        <f t="shared" si="404"/>
        <v/>
      </c>
      <c r="X2337" s="1047"/>
      <c r="Y2337" s="1146" t="str">
        <f t="shared" si="405"/>
        <v/>
      </c>
      <c r="Z2337" s="1049" t="str">
        <f t="shared" si="406"/>
        <v/>
      </c>
      <c r="AA2337" s="1049" t="str">
        <f t="shared" si="407"/>
        <v/>
      </c>
      <c r="AB2337" s="1050" t="str">
        <f t="shared" si="408"/>
        <v/>
      </c>
      <c r="AD2337" s="1052" t="str">
        <f t="shared" si="409"/>
        <v/>
      </c>
      <c r="AE2337" s="1053" t="str">
        <f t="shared" si="410"/>
        <v/>
      </c>
    </row>
    <row r="2338" spans="5:31" ht="12.75" customHeight="1">
      <c r="E2338" s="1083" t="str">
        <f t="shared" si="402"/>
        <v/>
      </c>
      <c r="J2338" s="1117" t="str">
        <f>IF(D2338="","-",#REF!-D2338)</f>
        <v>-</v>
      </c>
      <c r="L2338" s="1041" t="str">
        <f t="shared" si="403"/>
        <v/>
      </c>
      <c r="W2338" s="1046" t="str">
        <f t="shared" si="404"/>
        <v/>
      </c>
      <c r="X2338" s="1047"/>
      <c r="Y2338" s="1146" t="str">
        <f t="shared" si="405"/>
        <v/>
      </c>
      <c r="Z2338" s="1049" t="str">
        <f t="shared" si="406"/>
        <v/>
      </c>
      <c r="AA2338" s="1049" t="str">
        <f t="shared" si="407"/>
        <v/>
      </c>
      <c r="AB2338" s="1050" t="str">
        <f t="shared" si="408"/>
        <v/>
      </c>
      <c r="AD2338" s="1052" t="str">
        <f t="shared" si="409"/>
        <v/>
      </c>
      <c r="AE2338" s="1053" t="str">
        <f t="shared" si="410"/>
        <v/>
      </c>
    </row>
    <row r="2339" spans="5:31" ht="12.75" customHeight="1">
      <c r="E2339" s="1083" t="str">
        <f t="shared" si="402"/>
        <v/>
      </c>
      <c r="J2339" s="1117" t="str">
        <f>IF(D2339="","-",#REF!-D2339)</f>
        <v>-</v>
      </c>
      <c r="L2339" s="1041" t="str">
        <f t="shared" si="403"/>
        <v/>
      </c>
      <c r="W2339" s="1046" t="str">
        <f t="shared" si="404"/>
        <v/>
      </c>
      <c r="X2339" s="1047"/>
      <c r="Y2339" s="1146" t="str">
        <f t="shared" si="405"/>
        <v/>
      </c>
      <c r="Z2339" s="1049" t="str">
        <f t="shared" si="406"/>
        <v/>
      </c>
      <c r="AA2339" s="1049" t="str">
        <f t="shared" si="407"/>
        <v/>
      </c>
      <c r="AB2339" s="1050" t="str">
        <f t="shared" si="408"/>
        <v/>
      </c>
      <c r="AD2339" s="1052" t="str">
        <f t="shared" si="409"/>
        <v/>
      </c>
      <c r="AE2339" s="1053" t="str">
        <f t="shared" si="410"/>
        <v/>
      </c>
    </row>
    <row r="2340" spans="5:31" ht="12.75" customHeight="1">
      <c r="E2340" s="1083" t="str">
        <f t="shared" si="402"/>
        <v/>
      </c>
      <c r="J2340" s="1117" t="str">
        <f>IF(D2340="","-",#REF!-D2340)</f>
        <v>-</v>
      </c>
      <c r="L2340" s="1041" t="str">
        <f t="shared" si="403"/>
        <v/>
      </c>
      <c r="W2340" s="1046" t="str">
        <f t="shared" si="404"/>
        <v/>
      </c>
      <c r="X2340" s="1047"/>
      <c r="Y2340" s="1146" t="str">
        <f t="shared" si="405"/>
        <v/>
      </c>
      <c r="Z2340" s="1049" t="str">
        <f t="shared" si="406"/>
        <v/>
      </c>
      <c r="AA2340" s="1049" t="str">
        <f t="shared" si="407"/>
        <v/>
      </c>
      <c r="AB2340" s="1050" t="str">
        <f t="shared" si="408"/>
        <v/>
      </c>
      <c r="AD2340" s="1052" t="str">
        <f t="shared" si="409"/>
        <v/>
      </c>
      <c r="AE2340" s="1053" t="str">
        <f t="shared" si="410"/>
        <v/>
      </c>
    </row>
    <row r="2341" spans="5:31" ht="12.75" customHeight="1">
      <c r="E2341" s="1083" t="str">
        <f t="shared" ref="E2341:E2354" si="411">IF(D2341="","",IF(F2341="paid",0,I2341-J2341))</f>
        <v/>
      </c>
      <c r="J2341" s="1117" t="str">
        <f>IF(D2341="","-",#REF!-D2341)</f>
        <v>-</v>
      </c>
      <c r="L2341" s="1041" t="str">
        <f t="shared" si="403"/>
        <v/>
      </c>
      <c r="W2341" s="1046" t="str">
        <f t="shared" si="404"/>
        <v/>
      </c>
      <c r="X2341" s="1047"/>
      <c r="Y2341" s="1146" t="str">
        <f t="shared" si="405"/>
        <v/>
      </c>
      <c r="Z2341" s="1049" t="str">
        <f t="shared" si="406"/>
        <v/>
      </c>
      <c r="AA2341" s="1049" t="str">
        <f t="shared" si="407"/>
        <v/>
      </c>
      <c r="AB2341" s="1050" t="str">
        <f t="shared" si="408"/>
        <v/>
      </c>
      <c r="AD2341" s="1052" t="str">
        <f t="shared" si="409"/>
        <v/>
      </c>
      <c r="AE2341" s="1053" t="str">
        <f t="shared" si="410"/>
        <v/>
      </c>
    </row>
    <row r="2342" spans="5:31" ht="12.75" customHeight="1">
      <c r="E2342" s="1083" t="str">
        <f t="shared" si="411"/>
        <v/>
      </c>
      <c r="J2342" s="1117" t="str">
        <f>IF(D2342="","-",#REF!-D2342)</f>
        <v>-</v>
      </c>
      <c r="L2342" s="1041" t="str">
        <f t="shared" si="403"/>
        <v/>
      </c>
      <c r="W2342" s="1046" t="str">
        <f t="shared" si="404"/>
        <v/>
      </c>
      <c r="X2342" s="1047"/>
      <c r="Y2342" s="1146" t="str">
        <f t="shared" si="405"/>
        <v/>
      </c>
      <c r="Z2342" s="1049" t="str">
        <f t="shared" si="406"/>
        <v/>
      </c>
      <c r="AA2342" s="1049" t="str">
        <f t="shared" si="407"/>
        <v/>
      </c>
      <c r="AB2342" s="1050" t="str">
        <f t="shared" si="408"/>
        <v/>
      </c>
      <c r="AD2342" s="1052" t="str">
        <f t="shared" si="409"/>
        <v/>
      </c>
      <c r="AE2342" s="1053" t="str">
        <f t="shared" si="410"/>
        <v/>
      </c>
    </row>
    <row r="2343" spans="5:31" ht="12.75" customHeight="1">
      <c r="E2343" s="1083" t="str">
        <f t="shared" si="411"/>
        <v/>
      </c>
      <c r="J2343" s="1117" t="str">
        <f>IF(D2343="","-",#REF!-D2343)</f>
        <v>-</v>
      </c>
      <c r="L2343" s="1041" t="str">
        <f t="shared" si="403"/>
        <v/>
      </c>
      <c r="W2343" s="1046" t="str">
        <f t="shared" si="404"/>
        <v/>
      </c>
      <c r="X2343" s="1047"/>
      <c r="Y2343" s="1146" t="str">
        <f t="shared" si="405"/>
        <v/>
      </c>
      <c r="Z2343" s="1049" t="str">
        <f t="shared" si="406"/>
        <v/>
      </c>
      <c r="AA2343" s="1049" t="str">
        <f t="shared" si="407"/>
        <v/>
      </c>
      <c r="AB2343" s="1050" t="str">
        <f t="shared" si="408"/>
        <v/>
      </c>
      <c r="AD2343" s="1052" t="str">
        <f t="shared" si="409"/>
        <v/>
      </c>
      <c r="AE2343" s="1053" t="str">
        <f t="shared" si="410"/>
        <v/>
      </c>
    </row>
    <row r="2344" spans="5:31" ht="12.75" customHeight="1">
      <c r="E2344" s="1083" t="str">
        <f t="shared" si="411"/>
        <v/>
      </c>
      <c r="J2344" s="1117" t="str">
        <f>IF(D2344="","-",#REF!-D2344)</f>
        <v>-</v>
      </c>
      <c r="L2344" s="1041" t="str">
        <f t="shared" si="403"/>
        <v/>
      </c>
      <c r="W2344" s="1046" t="str">
        <f t="shared" si="404"/>
        <v/>
      </c>
      <c r="X2344" s="1047"/>
      <c r="Y2344" s="1146" t="str">
        <f t="shared" si="405"/>
        <v/>
      </c>
      <c r="Z2344" s="1049" t="str">
        <f t="shared" si="406"/>
        <v/>
      </c>
      <c r="AA2344" s="1049" t="str">
        <f t="shared" si="407"/>
        <v/>
      </c>
      <c r="AB2344" s="1050" t="str">
        <f t="shared" si="408"/>
        <v/>
      </c>
      <c r="AD2344" s="1052" t="str">
        <f t="shared" si="409"/>
        <v/>
      </c>
      <c r="AE2344" s="1053" t="str">
        <f t="shared" si="410"/>
        <v/>
      </c>
    </row>
    <row r="2345" spans="5:31" ht="12.75" customHeight="1">
      <c r="E2345" s="1083" t="str">
        <f t="shared" si="411"/>
        <v/>
      </c>
      <c r="J2345" s="1117" t="str">
        <f>IF(D2345="","-",#REF!-D2345)</f>
        <v>-</v>
      </c>
      <c r="L2345" s="1041" t="str">
        <f t="shared" si="403"/>
        <v/>
      </c>
      <c r="W2345" s="1046" t="str">
        <f t="shared" si="404"/>
        <v/>
      </c>
      <c r="X2345" s="1047"/>
      <c r="Y2345" s="1146" t="str">
        <f t="shared" si="405"/>
        <v/>
      </c>
      <c r="Z2345" s="1049" t="str">
        <f t="shared" si="406"/>
        <v/>
      </c>
      <c r="AA2345" s="1049" t="str">
        <f t="shared" si="407"/>
        <v/>
      </c>
      <c r="AB2345" s="1050" t="str">
        <f t="shared" si="408"/>
        <v/>
      </c>
      <c r="AD2345" s="1052" t="str">
        <f t="shared" si="409"/>
        <v/>
      </c>
      <c r="AE2345" s="1053" t="str">
        <f t="shared" si="410"/>
        <v/>
      </c>
    </row>
    <row r="2346" spans="5:31" ht="12.75" customHeight="1">
      <c r="E2346" s="1083" t="str">
        <f t="shared" si="411"/>
        <v/>
      </c>
      <c r="J2346" s="1117" t="str">
        <f>IF(D2346="","-",#REF!-D2346)</f>
        <v>-</v>
      </c>
      <c r="L2346" s="1041" t="str">
        <f t="shared" si="403"/>
        <v/>
      </c>
      <c r="W2346" s="1046" t="str">
        <f t="shared" si="404"/>
        <v/>
      </c>
      <c r="X2346" s="1047"/>
      <c r="Y2346" s="1146" t="str">
        <f t="shared" si="405"/>
        <v/>
      </c>
      <c r="Z2346" s="1049" t="str">
        <f t="shared" si="406"/>
        <v/>
      </c>
      <c r="AA2346" s="1049" t="str">
        <f t="shared" si="407"/>
        <v/>
      </c>
      <c r="AB2346" s="1050" t="str">
        <f t="shared" si="408"/>
        <v/>
      </c>
      <c r="AD2346" s="1052" t="str">
        <f t="shared" si="409"/>
        <v/>
      </c>
      <c r="AE2346" s="1053" t="str">
        <f t="shared" si="410"/>
        <v/>
      </c>
    </row>
    <row r="2347" spans="5:31" ht="12.75" customHeight="1">
      <c r="E2347" s="1083" t="str">
        <f t="shared" si="411"/>
        <v/>
      </c>
      <c r="J2347" s="1117" t="str">
        <f>IF(D2347="","-",#REF!-D2347)</f>
        <v>-</v>
      </c>
      <c r="L2347" s="1041" t="str">
        <f t="shared" si="403"/>
        <v/>
      </c>
      <c r="W2347" s="1046" t="str">
        <f t="shared" si="404"/>
        <v/>
      </c>
      <c r="X2347" s="1047"/>
      <c r="Y2347" s="1146" t="str">
        <f t="shared" si="405"/>
        <v/>
      </c>
      <c r="Z2347" s="1049" t="str">
        <f t="shared" si="406"/>
        <v/>
      </c>
      <c r="AA2347" s="1049" t="str">
        <f t="shared" si="407"/>
        <v/>
      </c>
      <c r="AB2347" s="1050" t="str">
        <f t="shared" si="408"/>
        <v/>
      </c>
      <c r="AD2347" s="1052" t="str">
        <f t="shared" si="409"/>
        <v/>
      </c>
      <c r="AE2347" s="1053" t="str">
        <f t="shared" si="410"/>
        <v/>
      </c>
    </row>
    <row r="2348" spans="5:31" ht="12.75" customHeight="1">
      <c r="E2348" s="1083" t="str">
        <f t="shared" si="411"/>
        <v/>
      </c>
      <c r="J2348" s="1117" t="str">
        <f>IF(D2348="","-",#REF!-D2348)</f>
        <v>-</v>
      </c>
      <c r="L2348" s="1041" t="str">
        <f t="shared" si="403"/>
        <v/>
      </c>
      <c r="W2348" s="1046" t="str">
        <f t="shared" si="404"/>
        <v/>
      </c>
      <c r="X2348" s="1047"/>
      <c r="Y2348" s="1146" t="str">
        <f t="shared" si="405"/>
        <v/>
      </c>
      <c r="Z2348" s="1049" t="str">
        <f t="shared" si="406"/>
        <v/>
      </c>
      <c r="AA2348" s="1049" t="str">
        <f t="shared" si="407"/>
        <v/>
      </c>
      <c r="AB2348" s="1050" t="str">
        <f t="shared" si="408"/>
        <v/>
      </c>
      <c r="AD2348" s="1052" t="str">
        <f t="shared" si="409"/>
        <v/>
      </c>
      <c r="AE2348" s="1053" t="str">
        <f t="shared" si="410"/>
        <v/>
      </c>
    </row>
    <row r="2349" spans="5:31" ht="12.75" customHeight="1">
      <c r="E2349" s="1083" t="str">
        <f t="shared" si="411"/>
        <v/>
      </c>
      <c r="J2349" s="1117" t="str">
        <f>IF(D2349="","-",#REF!-D2349)</f>
        <v>-</v>
      </c>
      <c r="L2349" s="1041" t="str">
        <f t="shared" si="403"/>
        <v/>
      </c>
      <c r="W2349" s="1046" t="str">
        <f t="shared" si="404"/>
        <v/>
      </c>
      <c r="X2349" s="1047"/>
      <c r="Y2349" s="1146" t="str">
        <f t="shared" si="405"/>
        <v/>
      </c>
      <c r="Z2349" s="1049" t="str">
        <f t="shared" si="406"/>
        <v/>
      </c>
      <c r="AA2349" s="1049" t="str">
        <f t="shared" si="407"/>
        <v/>
      </c>
      <c r="AB2349" s="1050" t="str">
        <f t="shared" si="408"/>
        <v/>
      </c>
      <c r="AD2349" s="1052" t="str">
        <f t="shared" si="409"/>
        <v/>
      </c>
      <c r="AE2349" s="1053" t="str">
        <f t="shared" si="410"/>
        <v/>
      </c>
    </row>
    <row r="2350" spans="5:31" ht="12.75" customHeight="1">
      <c r="E2350" s="1083" t="str">
        <f t="shared" si="411"/>
        <v/>
      </c>
      <c r="J2350" s="1117" t="str">
        <f>IF(D2350="","-",#REF!-D2350)</f>
        <v>-</v>
      </c>
      <c r="L2350" s="1041" t="str">
        <f t="shared" si="403"/>
        <v/>
      </c>
      <c r="W2350" s="1046" t="str">
        <f t="shared" si="404"/>
        <v/>
      </c>
      <c r="X2350" s="1047"/>
      <c r="Y2350" s="1146" t="str">
        <f t="shared" si="405"/>
        <v/>
      </c>
      <c r="Z2350" s="1049" t="str">
        <f t="shared" si="406"/>
        <v/>
      </c>
      <c r="AA2350" s="1049" t="str">
        <f t="shared" si="407"/>
        <v/>
      </c>
      <c r="AB2350" s="1050" t="str">
        <f t="shared" si="408"/>
        <v/>
      </c>
      <c r="AD2350" s="1052" t="str">
        <f t="shared" si="409"/>
        <v/>
      </c>
      <c r="AE2350" s="1053" t="str">
        <f t="shared" si="410"/>
        <v/>
      </c>
    </row>
    <row r="2351" spans="5:31" ht="12.75" customHeight="1">
      <c r="E2351" s="1083" t="str">
        <f t="shared" si="411"/>
        <v/>
      </c>
      <c r="J2351" s="1117" t="str">
        <f>IF(D2351="","-",#REF!-D2351)</f>
        <v>-</v>
      </c>
      <c r="L2351" s="1041" t="str">
        <f t="shared" si="403"/>
        <v/>
      </c>
      <c r="W2351" s="1046" t="str">
        <f t="shared" si="404"/>
        <v/>
      </c>
      <c r="X2351" s="1047"/>
      <c r="Y2351" s="1146" t="str">
        <f t="shared" si="405"/>
        <v/>
      </c>
      <c r="Z2351" s="1049" t="str">
        <f t="shared" si="406"/>
        <v/>
      </c>
      <c r="AA2351" s="1049" t="str">
        <f t="shared" si="407"/>
        <v/>
      </c>
      <c r="AB2351" s="1050" t="str">
        <f t="shared" si="408"/>
        <v/>
      </c>
      <c r="AD2351" s="1052" t="str">
        <f t="shared" si="409"/>
        <v/>
      </c>
      <c r="AE2351" s="1053" t="str">
        <f t="shared" si="410"/>
        <v/>
      </c>
    </row>
    <row r="2352" spans="5:31" ht="12.75" customHeight="1">
      <c r="E2352" s="1083" t="str">
        <f t="shared" si="411"/>
        <v/>
      </c>
      <c r="J2352" s="1117" t="str">
        <f>IF(D2352="","-",#REF!-D2352)</f>
        <v>-</v>
      </c>
      <c r="L2352" s="1041" t="str">
        <f t="shared" si="403"/>
        <v/>
      </c>
      <c r="W2352" s="1046" t="str">
        <f t="shared" si="404"/>
        <v/>
      </c>
      <c r="X2352" s="1047"/>
      <c r="Y2352" s="1146" t="str">
        <f t="shared" si="405"/>
        <v/>
      </c>
      <c r="Z2352" s="1049" t="str">
        <f t="shared" si="406"/>
        <v/>
      </c>
      <c r="AA2352" s="1049" t="str">
        <f t="shared" si="407"/>
        <v/>
      </c>
      <c r="AB2352" s="1050" t="str">
        <f t="shared" si="408"/>
        <v/>
      </c>
      <c r="AD2352" s="1052" t="str">
        <f t="shared" si="409"/>
        <v/>
      </c>
      <c r="AE2352" s="1053" t="str">
        <f t="shared" si="410"/>
        <v/>
      </c>
    </row>
    <row r="2353" spans="5:31" ht="12.75" customHeight="1">
      <c r="E2353" s="1083" t="str">
        <f t="shared" si="411"/>
        <v/>
      </c>
      <c r="J2353" s="1117" t="str">
        <f>IF(D2353="","-",#REF!-D2353)</f>
        <v>-</v>
      </c>
      <c r="L2353" s="1041" t="str">
        <f t="shared" si="403"/>
        <v/>
      </c>
      <c r="W2353" s="1046" t="str">
        <f t="shared" si="404"/>
        <v/>
      </c>
      <c r="X2353" s="1047"/>
      <c r="Y2353" s="1146" t="str">
        <f t="shared" si="405"/>
        <v/>
      </c>
      <c r="Z2353" s="1049" t="str">
        <f t="shared" si="406"/>
        <v/>
      </c>
      <c r="AA2353" s="1049" t="str">
        <f t="shared" si="407"/>
        <v/>
      </c>
      <c r="AB2353" s="1050" t="str">
        <f t="shared" si="408"/>
        <v/>
      </c>
      <c r="AD2353" s="1052" t="str">
        <f t="shared" si="409"/>
        <v/>
      </c>
      <c r="AE2353" s="1053" t="str">
        <f t="shared" si="410"/>
        <v/>
      </c>
    </row>
    <row r="2354" spans="5:31" ht="12.75" customHeight="1">
      <c r="E2354" s="1083" t="str">
        <f t="shared" si="411"/>
        <v/>
      </c>
      <c r="J2354" s="1117" t="str">
        <f>IF(D2354="","-",#REF!-D2354)</f>
        <v>-</v>
      </c>
      <c r="L2354" s="1041" t="str">
        <f t="shared" si="403"/>
        <v/>
      </c>
      <c r="W2354" s="1046" t="str">
        <f t="shared" si="404"/>
        <v/>
      </c>
      <c r="X2354" s="1047"/>
      <c r="Y2354" s="1146" t="str">
        <f t="shared" si="405"/>
        <v/>
      </c>
      <c r="Z2354" s="1049" t="str">
        <f t="shared" si="406"/>
        <v/>
      </c>
      <c r="AA2354" s="1049" t="str">
        <f t="shared" si="407"/>
        <v/>
      </c>
      <c r="AB2354" s="1050" t="str">
        <f t="shared" si="408"/>
        <v/>
      </c>
      <c r="AD2354" s="1052" t="str">
        <f t="shared" si="409"/>
        <v/>
      </c>
      <c r="AE2354" s="1053" t="str">
        <f t="shared" si="410"/>
        <v/>
      </c>
    </row>
    <row r="2355" spans="5:31" ht="12.75" customHeight="1">
      <c r="J2355" s="1117" t="str">
        <f>IF(D2355="","-",#REF!-D2355)</f>
        <v>-</v>
      </c>
      <c r="L2355" s="1041" t="str">
        <f t="shared" si="403"/>
        <v/>
      </c>
      <c r="W2355" s="1046" t="str">
        <f t="shared" si="404"/>
        <v/>
      </c>
      <c r="X2355" s="1047"/>
      <c r="Y2355" s="1146" t="str">
        <f t="shared" si="405"/>
        <v/>
      </c>
      <c r="Z2355" s="1049" t="str">
        <f t="shared" si="406"/>
        <v/>
      </c>
      <c r="AA2355" s="1049" t="str">
        <f t="shared" si="407"/>
        <v/>
      </c>
      <c r="AB2355" s="1050" t="str">
        <f t="shared" si="408"/>
        <v/>
      </c>
      <c r="AD2355" s="1052" t="str">
        <f t="shared" si="409"/>
        <v/>
      </c>
      <c r="AE2355" s="1053" t="str">
        <f t="shared" si="410"/>
        <v/>
      </c>
    </row>
    <row r="2356" spans="5:31" ht="12.75" customHeight="1">
      <c r="J2356" s="1117" t="str">
        <f>IF(D2356="","-",#REF!-D2356)</f>
        <v>-</v>
      </c>
      <c r="L2356" s="1041" t="str">
        <f t="shared" si="403"/>
        <v/>
      </c>
      <c r="W2356" s="1046" t="str">
        <f t="shared" si="404"/>
        <v/>
      </c>
      <c r="X2356" s="1047"/>
      <c r="Y2356" s="1146" t="str">
        <f t="shared" si="405"/>
        <v/>
      </c>
      <c r="Z2356" s="1049" t="str">
        <f t="shared" si="406"/>
        <v/>
      </c>
      <c r="AA2356" s="1049" t="str">
        <f t="shared" si="407"/>
        <v/>
      </c>
      <c r="AB2356" s="1050" t="str">
        <f t="shared" si="408"/>
        <v/>
      </c>
      <c r="AD2356" s="1052" t="str">
        <f t="shared" si="409"/>
        <v/>
      </c>
      <c r="AE2356" s="1053" t="str">
        <f t="shared" si="410"/>
        <v/>
      </c>
    </row>
    <row r="2357" spans="5:31" ht="12.75" customHeight="1">
      <c r="J2357" s="1117" t="str">
        <f>IF(D2357="","-",#REF!-D2357)</f>
        <v>-</v>
      </c>
      <c r="L2357" s="1041" t="str">
        <f t="shared" si="403"/>
        <v/>
      </c>
      <c r="W2357" s="1046" t="str">
        <f t="shared" si="404"/>
        <v/>
      </c>
      <c r="X2357" s="1047"/>
      <c r="Y2357" s="1146" t="str">
        <f t="shared" si="405"/>
        <v/>
      </c>
      <c r="Z2357" s="1049" t="str">
        <f t="shared" si="406"/>
        <v/>
      </c>
      <c r="AA2357" s="1049" t="str">
        <f t="shared" si="407"/>
        <v/>
      </c>
      <c r="AB2357" s="1050" t="str">
        <f t="shared" si="408"/>
        <v/>
      </c>
      <c r="AD2357" s="1052" t="str">
        <f t="shared" si="409"/>
        <v/>
      </c>
      <c r="AE2357" s="1053" t="str">
        <f t="shared" si="410"/>
        <v/>
      </c>
    </row>
    <row r="2358" spans="5:31" ht="12.75" customHeight="1">
      <c r="J2358" s="1117" t="str">
        <f>IF(D2358="","-",#REF!-D2358)</f>
        <v>-</v>
      </c>
      <c r="L2358" s="1041" t="str">
        <f t="shared" si="403"/>
        <v/>
      </c>
      <c r="W2358" s="1046" t="str">
        <f t="shared" si="404"/>
        <v/>
      </c>
      <c r="X2358" s="1047"/>
      <c r="Y2358" s="1146" t="str">
        <f t="shared" si="405"/>
        <v/>
      </c>
      <c r="Z2358" s="1049" t="str">
        <f t="shared" si="406"/>
        <v/>
      </c>
      <c r="AA2358" s="1049" t="str">
        <f t="shared" si="407"/>
        <v/>
      </c>
      <c r="AB2358" s="1050" t="str">
        <f t="shared" si="408"/>
        <v/>
      </c>
      <c r="AD2358" s="1052" t="str">
        <f t="shared" si="409"/>
        <v/>
      </c>
      <c r="AE2358" s="1053" t="str">
        <f t="shared" si="410"/>
        <v/>
      </c>
    </row>
    <row r="2359" spans="5:31" ht="12.75" customHeight="1">
      <c r="J2359" s="1117" t="str">
        <f>IF(D2359="","-",#REF!-D2359)</f>
        <v>-</v>
      </c>
      <c r="L2359" s="1041" t="str">
        <f t="shared" si="403"/>
        <v/>
      </c>
      <c r="W2359" s="1046" t="str">
        <f t="shared" si="404"/>
        <v/>
      </c>
      <c r="X2359" s="1047"/>
      <c r="Y2359" s="1146" t="str">
        <f t="shared" si="405"/>
        <v/>
      </c>
      <c r="Z2359" s="1049" t="str">
        <f t="shared" si="406"/>
        <v/>
      </c>
      <c r="AA2359" s="1049" t="str">
        <f t="shared" si="407"/>
        <v/>
      </c>
      <c r="AB2359" s="1050" t="str">
        <f t="shared" si="408"/>
        <v/>
      </c>
      <c r="AD2359" s="1052" t="str">
        <f t="shared" si="409"/>
        <v/>
      </c>
      <c r="AE2359" s="1053" t="str">
        <f t="shared" si="410"/>
        <v/>
      </c>
    </row>
    <row r="2360" spans="5:31" ht="12.75" customHeight="1">
      <c r="J2360" s="1117" t="str">
        <f>IF(D2360="","-",#REF!-D2360)</f>
        <v>-</v>
      </c>
      <c r="L2360" s="1041" t="str">
        <f t="shared" si="403"/>
        <v/>
      </c>
      <c r="W2360" s="1046" t="str">
        <f t="shared" si="404"/>
        <v/>
      </c>
      <c r="X2360" s="1047"/>
      <c r="Y2360" s="1146" t="str">
        <f t="shared" si="405"/>
        <v/>
      </c>
      <c r="Z2360" s="1049" t="str">
        <f t="shared" si="406"/>
        <v/>
      </c>
      <c r="AA2360" s="1049" t="str">
        <f t="shared" si="407"/>
        <v/>
      </c>
      <c r="AB2360" s="1050" t="str">
        <f t="shared" si="408"/>
        <v/>
      </c>
      <c r="AD2360" s="1052" t="str">
        <f t="shared" si="409"/>
        <v/>
      </c>
      <c r="AE2360" s="1053" t="str">
        <f t="shared" si="410"/>
        <v/>
      </c>
    </row>
    <row r="2361" spans="5:31" ht="12.75" customHeight="1">
      <c r="J2361" s="1117" t="str">
        <f>IF(D2361="","-",#REF!-D2361)</f>
        <v>-</v>
      </c>
      <c r="L2361" s="1041" t="str">
        <f t="shared" si="403"/>
        <v/>
      </c>
      <c r="W2361" s="1046" t="str">
        <f t="shared" si="404"/>
        <v/>
      </c>
      <c r="X2361" s="1047"/>
      <c r="Y2361" s="1146" t="str">
        <f t="shared" si="405"/>
        <v/>
      </c>
      <c r="Z2361" s="1049" t="str">
        <f t="shared" si="406"/>
        <v/>
      </c>
      <c r="AA2361" s="1049" t="str">
        <f t="shared" si="407"/>
        <v/>
      </c>
      <c r="AB2361" s="1050" t="str">
        <f t="shared" si="408"/>
        <v/>
      </c>
      <c r="AD2361" s="1052" t="str">
        <f t="shared" si="409"/>
        <v/>
      </c>
      <c r="AE2361" s="1053" t="str">
        <f t="shared" si="410"/>
        <v/>
      </c>
    </row>
    <row r="2362" spans="5:31" ht="12.75" customHeight="1">
      <c r="J2362" s="1117" t="str">
        <f>IF(D2362="","-",#REF!-D2362)</f>
        <v>-</v>
      </c>
      <c r="L2362" s="1041" t="str">
        <f t="shared" si="403"/>
        <v/>
      </c>
      <c r="W2362" s="1046" t="str">
        <f t="shared" si="404"/>
        <v/>
      </c>
      <c r="X2362" s="1047"/>
      <c r="Y2362" s="1146" t="str">
        <f t="shared" si="405"/>
        <v/>
      </c>
      <c r="Z2362" s="1049" t="str">
        <f t="shared" si="406"/>
        <v/>
      </c>
      <c r="AA2362" s="1049" t="str">
        <f t="shared" si="407"/>
        <v/>
      </c>
      <c r="AB2362" s="1050" t="str">
        <f t="shared" si="408"/>
        <v/>
      </c>
      <c r="AD2362" s="1052" t="str">
        <f t="shared" si="409"/>
        <v/>
      </c>
      <c r="AE2362" s="1053" t="str">
        <f t="shared" si="410"/>
        <v/>
      </c>
    </row>
    <row r="2363" spans="5:31" ht="12.75" customHeight="1">
      <c r="J2363" s="1117" t="str">
        <f>IF(D2363="","-",#REF!-D2363)</f>
        <v>-</v>
      </c>
      <c r="L2363" s="1041" t="str">
        <f t="shared" si="403"/>
        <v/>
      </c>
      <c r="W2363" s="1046" t="str">
        <f t="shared" si="404"/>
        <v/>
      </c>
      <c r="X2363" s="1047"/>
      <c r="Y2363" s="1146" t="str">
        <f t="shared" si="405"/>
        <v/>
      </c>
      <c r="Z2363" s="1049" t="str">
        <f t="shared" si="406"/>
        <v/>
      </c>
      <c r="AA2363" s="1049" t="str">
        <f t="shared" si="407"/>
        <v/>
      </c>
      <c r="AB2363" s="1050" t="str">
        <f t="shared" si="408"/>
        <v/>
      </c>
      <c r="AD2363" s="1052" t="str">
        <f t="shared" si="409"/>
        <v/>
      </c>
      <c r="AE2363" s="1053" t="str">
        <f t="shared" si="410"/>
        <v/>
      </c>
    </row>
    <row r="2364" spans="5:31" ht="12.75" customHeight="1">
      <c r="J2364" s="1117" t="str">
        <f>IF(D2364="","-",#REF!-D2364)</f>
        <v>-</v>
      </c>
      <c r="L2364" s="1041" t="str">
        <f t="shared" si="403"/>
        <v/>
      </c>
      <c r="W2364" s="1046" t="str">
        <f t="shared" si="404"/>
        <v/>
      </c>
      <c r="X2364" s="1047"/>
      <c r="Y2364" s="1146" t="str">
        <f t="shared" si="405"/>
        <v/>
      </c>
      <c r="Z2364" s="1049" t="str">
        <f t="shared" si="406"/>
        <v/>
      </c>
      <c r="AA2364" s="1049" t="str">
        <f t="shared" si="407"/>
        <v/>
      </c>
      <c r="AB2364" s="1050" t="str">
        <f t="shared" si="408"/>
        <v/>
      </c>
      <c r="AD2364" s="1052" t="str">
        <f t="shared" si="409"/>
        <v/>
      </c>
      <c r="AE2364" s="1053" t="str">
        <f t="shared" si="410"/>
        <v/>
      </c>
    </row>
    <row r="2365" spans="5:31" ht="12.75" customHeight="1">
      <c r="J2365" s="1117" t="str">
        <f>IF(D2365="","-",#REF!-D2365)</f>
        <v>-</v>
      </c>
      <c r="L2365" s="1041" t="str">
        <f t="shared" si="403"/>
        <v/>
      </c>
      <c r="W2365" s="1046" t="str">
        <f t="shared" si="404"/>
        <v/>
      </c>
      <c r="X2365" s="1047"/>
      <c r="Y2365" s="1146" t="str">
        <f t="shared" si="405"/>
        <v/>
      </c>
      <c r="Z2365" s="1049" t="str">
        <f t="shared" si="406"/>
        <v/>
      </c>
      <c r="AA2365" s="1049" t="str">
        <f t="shared" si="407"/>
        <v/>
      </c>
      <c r="AB2365" s="1050" t="str">
        <f t="shared" si="408"/>
        <v/>
      </c>
      <c r="AD2365" s="1052" t="str">
        <f t="shared" si="409"/>
        <v/>
      </c>
      <c r="AE2365" s="1053" t="str">
        <f t="shared" si="410"/>
        <v/>
      </c>
    </row>
    <row r="2366" spans="5:31" ht="12.75" customHeight="1">
      <c r="J2366" s="1117" t="str">
        <f>IF(D2366="","-",#REF!-D2366)</f>
        <v>-</v>
      </c>
      <c r="L2366" s="1041" t="str">
        <f t="shared" si="403"/>
        <v/>
      </c>
      <c r="W2366" s="1046" t="str">
        <f t="shared" si="404"/>
        <v/>
      </c>
      <c r="X2366" s="1047"/>
      <c r="Y2366" s="1146" t="str">
        <f t="shared" si="405"/>
        <v/>
      </c>
      <c r="Z2366" s="1049" t="str">
        <f t="shared" si="406"/>
        <v/>
      </c>
      <c r="AA2366" s="1049" t="str">
        <f t="shared" si="407"/>
        <v/>
      </c>
      <c r="AB2366" s="1050" t="str">
        <f t="shared" si="408"/>
        <v/>
      </c>
      <c r="AD2366" s="1052" t="str">
        <f t="shared" si="409"/>
        <v/>
      </c>
      <c r="AE2366" s="1053" t="str">
        <f t="shared" si="410"/>
        <v/>
      </c>
    </row>
    <row r="2367" spans="5:31" ht="12.75" customHeight="1">
      <c r="J2367" s="1117" t="str">
        <f>IF(D2367="","-",#REF!-D2367)</f>
        <v>-</v>
      </c>
      <c r="L2367" s="1041" t="str">
        <f t="shared" si="403"/>
        <v/>
      </c>
      <c r="W2367" s="1046" t="str">
        <f t="shared" si="404"/>
        <v/>
      </c>
      <c r="X2367" s="1047"/>
      <c r="Y2367" s="1146" t="str">
        <f t="shared" si="405"/>
        <v/>
      </c>
      <c r="Z2367" s="1049" t="str">
        <f t="shared" si="406"/>
        <v/>
      </c>
      <c r="AA2367" s="1049" t="str">
        <f t="shared" si="407"/>
        <v/>
      </c>
      <c r="AB2367" s="1050" t="str">
        <f t="shared" si="408"/>
        <v/>
      </c>
      <c r="AD2367" s="1052" t="str">
        <f t="shared" si="409"/>
        <v/>
      </c>
      <c r="AE2367" s="1053" t="str">
        <f t="shared" si="410"/>
        <v/>
      </c>
    </row>
    <row r="2368" spans="5:31" ht="12.75" customHeight="1">
      <c r="J2368" s="1117" t="str">
        <f>IF(D2368="","-",#REF!-D2368)</f>
        <v>-</v>
      </c>
      <c r="L2368" s="1041" t="str">
        <f t="shared" si="403"/>
        <v/>
      </c>
      <c r="W2368" s="1046" t="str">
        <f t="shared" si="404"/>
        <v/>
      </c>
      <c r="X2368" s="1047"/>
      <c r="Y2368" s="1146" t="str">
        <f t="shared" si="405"/>
        <v/>
      </c>
      <c r="Z2368" s="1049" t="str">
        <f t="shared" si="406"/>
        <v/>
      </c>
      <c r="AA2368" s="1049" t="str">
        <f t="shared" si="407"/>
        <v/>
      </c>
      <c r="AB2368" s="1050" t="str">
        <f t="shared" si="408"/>
        <v/>
      </c>
      <c r="AD2368" s="1052" t="str">
        <f t="shared" si="409"/>
        <v/>
      </c>
      <c r="AE2368" s="1053" t="str">
        <f t="shared" si="410"/>
        <v/>
      </c>
    </row>
    <row r="2369" spans="10:31" ht="12.75" customHeight="1">
      <c r="J2369" s="1117" t="str">
        <f>IF(D2369="","-",#REF!-D2369)</f>
        <v>-</v>
      </c>
      <c r="L2369" s="1041" t="str">
        <f t="shared" si="403"/>
        <v/>
      </c>
      <c r="W2369" s="1046" t="str">
        <f t="shared" si="404"/>
        <v/>
      </c>
      <c r="X2369" s="1047"/>
      <c r="Y2369" s="1146" t="str">
        <f t="shared" si="405"/>
        <v/>
      </c>
      <c r="Z2369" s="1049" t="str">
        <f t="shared" si="406"/>
        <v/>
      </c>
      <c r="AA2369" s="1049" t="str">
        <f t="shared" si="407"/>
        <v/>
      </c>
      <c r="AB2369" s="1050" t="str">
        <f t="shared" si="408"/>
        <v/>
      </c>
      <c r="AD2369" s="1052" t="str">
        <f t="shared" si="409"/>
        <v/>
      </c>
      <c r="AE2369" s="1053" t="str">
        <f t="shared" si="410"/>
        <v/>
      </c>
    </row>
    <row r="2370" spans="10:31" ht="12.75" customHeight="1">
      <c r="J2370" s="1117" t="str">
        <f>IF(D2370="","-",#REF!-D2370)</f>
        <v>-</v>
      </c>
      <c r="L2370" s="1041" t="str">
        <f t="shared" si="403"/>
        <v/>
      </c>
      <c r="W2370" s="1046" t="str">
        <f t="shared" si="404"/>
        <v/>
      </c>
      <c r="X2370" s="1047"/>
      <c r="Y2370" s="1146" t="str">
        <f t="shared" si="405"/>
        <v/>
      </c>
      <c r="Z2370" s="1049" t="str">
        <f t="shared" si="406"/>
        <v/>
      </c>
      <c r="AA2370" s="1049" t="str">
        <f t="shared" si="407"/>
        <v/>
      </c>
      <c r="AB2370" s="1050" t="str">
        <f t="shared" si="408"/>
        <v/>
      </c>
      <c r="AD2370" s="1052" t="str">
        <f t="shared" si="409"/>
        <v/>
      </c>
      <c r="AE2370" s="1053" t="str">
        <f t="shared" si="410"/>
        <v/>
      </c>
    </row>
    <row r="2371" spans="10:31" ht="12.75" customHeight="1">
      <c r="J2371" s="1117" t="str">
        <f>IF(D2371="","-",#REF!-D2371)</f>
        <v>-</v>
      </c>
      <c r="L2371" s="1041" t="str">
        <f t="shared" ref="L2371:L2434" si="412">IF(E2371="","",$Q$1+E2371)</f>
        <v/>
      </c>
      <c r="W2371" s="1046" t="str">
        <f t="shared" ref="W2371:W2434" si="413">IF($D2371="","",_xlfn.LET(_xlpm.gDate,D2371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371" s="1047"/>
      <c r="Y2371" s="1146" t="str">
        <f t="shared" ref="Y2371:Y2434" si="414">IFERROR(CHOOSE(X2371,"መስከረም","ጥቅምት","ህዳር  ","ታህሳስ ","ጥር ","የካቲት ","መጋቢት ","ሚይዚያ ","ግንቦት ","ሰኔ ","ሐምሌ ","ነሐሴ ","Pagume"),"")</f>
        <v/>
      </c>
      <c r="Z2371" s="1049" t="str">
        <f t="shared" ref="Z2371:Z2434" si="415">IF($K2371="","",_xlfn.LET(_xlpm.gDate,K2371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371" s="1049" t="str">
        <f t="shared" ref="AA2371:AA2434" si="416">IF($Z2371="","",TEXT($Z2371,"mm"))</f>
        <v/>
      </c>
      <c r="AB2371" s="1050" t="str">
        <f t="shared" ref="AB2371:AB2434" si="417">IFERROR(CHOOSE(AA2371,"መስከረም","ጥቅምት","ህዳር  ","ታህሳስ ","ጥር ","የካቲት ","መጋቢት ","ሚይዚያ ","ግንቦት ","ሰኔ ","ሐምሌ ","ነሐሴ ","Pagume"),"")</f>
        <v/>
      </c>
      <c r="AD2371" s="1052" t="str">
        <f t="shared" ref="AD2371:AD2434" si="418">IF($D2371="","",YEAR(D2371)&amp;"-W"&amp;WEEKNUM(D2371,2))</f>
        <v/>
      </c>
      <c r="AE2371" s="1053" t="str">
        <f t="shared" ref="AE2371:AE2434" si="419">IF($K2371="","",YEAR(K2371)&amp;"-W"&amp;WEEKNUM(K2371,2))</f>
        <v/>
      </c>
    </row>
    <row r="2372" spans="10:31" ht="12.75" customHeight="1">
      <c r="J2372" s="1117" t="str">
        <f>IF(D2372="","-",#REF!-D2372)</f>
        <v>-</v>
      </c>
      <c r="L2372" s="1041" t="str">
        <f t="shared" si="412"/>
        <v/>
      </c>
      <c r="W2372" s="1046" t="str">
        <f t="shared" si="413"/>
        <v/>
      </c>
      <c r="X2372" s="1047"/>
      <c r="Y2372" s="1146" t="str">
        <f t="shared" si="414"/>
        <v/>
      </c>
      <c r="Z2372" s="1049" t="str">
        <f t="shared" si="415"/>
        <v/>
      </c>
      <c r="AA2372" s="1049" t="str">
        <f t="shared" si="416"/>
        <v/>
      </c>
      <c r="AB2372" s="1050" t="str">
        <f t="shared" si="417"/>
        <v/>
      </c>
      <c r="AD2372" s="1052" t="str">
        <f t="shared" si="418"/>
        <v/>
      </c>
      <c r="AE2372" s="1053" t="str">
        <f t="shared" si="419"/>
        <v/>
      </c>
    </row>
    <row r="2373" spans="10:31" ht="12.75" customHeight="1">
      <c r="J2373" s="1117" t="str">
        <f>IF(D2373="","-",#REF!-D2373)</f>
        <v>-</v>
      </c>
      <c r="L2373" s="1041" t="str">
        <f t="shared" si="412"/>
        <v/>
      </c>
      <c r="W2373" s="1046" t="str">
        <f t="shared" si="413"/>
        <v/>
      </c>
      <c r="X2373" s="1047"/>
      <c r="Y2373" s="1146" t="str">
        <f t="shared" si="414"/>
        <v/>
      </c>
      <c r="Z2373" s="1049" t="str">
        <f t="shared" si="415"/>
        <v/>
      </c>
      <c r="AA2373" s="1049" t="str">
        <f t="shared" si="416"/>
        <v/>
      </c>
      <c r="AB2373" s="1050" t="str">
        <f t="shared" si="417"/>
        <v/>
      </c>
      <c r="AD2373" s="1052" t="str">
        <f t="shared" si="418"/>
        <v/>
      </c>
      <c r="AE2373" s="1053" t="str">
        <f t="shared" si="419"/>
        <v/>
      </c>
    </row>
    <row r="2374" spans="10:31" ht="12.75" customHeight="1">
      <c r="J2374" s="1117" t="str">
        <f>IF(D2374="","-",#REF!-D2374)</f>
        <v>-</v>
      </c>
      <c r="L2374" s="1041" t="str">
        <f t="shared" si="412"/>
        <v/>
      </c>
      <c r="W2374" s="1046" t="str">
        <f t="shared" si="413"/>
        <v/>
      </c>
      <c r="X2374" s="1047"/>
      <c r="Y2374" s="1146" t="str">
        <f t="shared" si="414"/>
        <v/>
      </c>
      <c r="Z2374" s="1049" t="str">
        <f t="shared" si="415"/>
        <v/>
      </c>
      <c r="AA2374" s="1049" t="str">
        <f t="shared" si="416"/>
        <v/>
      </c>
      <c r="AB2374" s="1050" t="str">
        <f t="shared" si="417"/>
        <v/>
      </c>
      <c r="AD2374" s="1052" t="str">
        <f t="shared" si="418"/>
        <v/>
      </c>
      <c r="AE2374" s="1053" t="str">
        <f t="shared" si="419"/>
        <v/>
      </c>
    </row>
    <row r="2375" spans="10:31" ht="12.75" customHeight="1">
      <c r="J2375" s="1117" t="str">
        <f>IF(D2375="","-",#REF!-D2375)</f>
        <v>-</v>
      </c>
      <c r="L2375" s="1041" t="str">
        <f t="shared" si="412"/>
        <v/>
      </c>
      <c r="W2375" s="1046" t="str">
        <f t="shared" si="413"/>
        <v/>
      </c>
      <c r="X2375" s="1047"/>
      <c r="Y2375" s="1146" t="str">
        <f t="shared" si="414"/>
        <v/>
      </c>
      <c r="Z2375" s="1049" t="str">
        <f t="shared" si="415"/>
        <v/>
      </c>
      <c r="AA2375" s="1049" t="str">
        <f t="shared" si="416"/>
        <v/>
      </c>
      <c r="AB2375" s="1050" t="str">
        <f t="shared" si="417"/>
        <v/>
      </c>
      <c r="AD2375" s="1052" t="str">
        <f t="shared" si="418"/>
        <v/>
      </c>
      <c r="AE2375" s="1053" t="str">
        <f t="shared" si="419"/>
        <v/>
      </c>
    </row>
    <row r="2376" spans="10:31" ht="12.75" customHeight="1">
      <c r="J2376" s="1117" t="str">
        <f>IF(D2376="","-",#REF!-D2376)</f>
        <v>-</v>
      </c>
      <c r="L2376" s="1041" t="str">
        <f t="shared" si="412"/>
        <v/>
      </c>
      <c r="W2376" s="1046" t="str">
        <f t="shared" si="413"/>
        <v/>
      </c>
      <c r="X2376" s="1047"/>
      <c r="Y2376" s="1146" t="str">
        <f t="shared" si="414"/>
        <v/>
      </c>
      <c r="Z2376" s="1049" t="str">
        <f t="shared" si="415"/>
        <v/>
      </c>
      <c r="AA2376" s="1049" t="str">
        <f t="shared" si="416"/>
        <v/>
      </c>
      <c r="AB2376" s="1050" t="str">
        <f t="shared" si="417"/>
        <v/>
      </c>
      <c r="AD2376" s="1052" t="str">
        <f t="shared" si="418"/>
        <v/>
      </c>
      <c r="AE2376" s="1053" t="str">
        <f t="shared" si="419"/>
        <v/>
      </c>
    </row>
    <row r="2377" spans="10:31" ht="12.75" customHeight="1">
      <c r="J2377" s="1117" t="str">
        <f>IF(D2377="","-",#REF!-D2377)</f>
        <v>-</v>
      </c>
      <c r="L2377" s="1041" t="str">
        <f t="shared" si="412"/>
        <v/>
      </c>
      <c r="W2377" s="1046" t="str">
        <f t="shared" si="413"/>
        <v/>
      </c>
      <c r="X2377" s="1047"/>
      <c r="Y2377" s="1146" t="str">
        <f t="shared" si="414"/>
        <v/>
      </c>
      <c r="Z2377" s="1049" t="str">
        <f t="shared" si="415"/>
        <v/>
      </c>
      <c r="AA2377" s="1049" t="str">
        <f t="shared" si="416"/>
        <v/>
      </c>
      <c r="AB2377" s="1050" t="str">
        <f t="shared" si="417"/>
        <v/>
      </c>
      <c r="AD2377" s="1052" t="str">
        <f t="shared" si="418"/>
        <v/>
      </c>
      <c r="AE2377" s="1053" t="str">
        <f t="shared" si="419"/>
        <v/>
      </c>
    </row>
    <row r="2378" spans="10:31" ht="12.75" customHeight="1">
      <c r="J2378" s="1117" t="str">
        <f>IF(D2378="","-",#REF!-D2378)</f>
        <v>-</v>
      </c>
      <c r="L2378" s="1041" t="str">
        <f t="shared" si="412"/>
        <v/>
      </c>
      <c r="W2378" s="1046" t="str">
        <f t="shared" si="413"/>
        <v/>
      </c>
      <c r="X2378" s="1047"/>
      <c r="Y2378" s="1146" t="str">
        <f t="shared" si="414"/>
        <v/>
      </c>
      <c r="Z2378" s="1049" t="str">
        <f t="shared" si="415"/>
        <v/>
      </c>
      <c r="AA2378" s="1049" t="str">
        <f t="shared" si="416"/>
        <v/>
      </c>
      <c r="AB2378" s="1050" t="str">
        <f t="shared" si="417"/>
        <v/>
      </c>
      <c r="AD2378" s="1052" t="str">
        <f t="shared" si="418"/>
        <v/>
      </c>
      <c r="AE2378" s="1053" t="str">
        <f t="shared" si="419"/>
        <v/>
      </c>
    </row>
    <row r="2379" spans="10:31" ht="12.75" customHeight="1">
      <c r="J2379" s="1117" t="str">
        <f>IF(D2379="","-",#REF!-D2379)</f>
        <v>-</v>
      </c>
      <c r="L2379" s="1041" t="str">
        <f t="shared" si="412"/>
        <v/>
      </c>
      <c r="W2379" s="1046" t="str">
        <f t="shared" si="413"/>
        <v/>
      </c>
      <c r="X2379" s="1047"/>
      <c r="Y2379" s="1146" t="str">
        <f t="shared" si="414"/>
        <v/>
      </c>
      <c r="Z2379" s="1049" t="str">
        <f t="shared" si="415"/>
        <v/>
      </c>
      <c r="AA2379" s="1049" t="str">
        <f t="shared" si="416"/>
        <v/>
      </c>
      <c r="AB2379" s="1050" t="str">
        <f t="shared" si="417"/>
        <v/>
      </c>
      <c r="AD2379" s="1052" t="str">
        <f t="shared" si="418"/>
        <v/>
      </c>
      <c r="AE2379" s="1053" t="str">
        <f t="shared" si="419"/>
        <v/>
      </c>
    </row>
    <row r="2380" spans="10:31" ht="12.75" customHeight="1">
      <c r="J2380" s="1117" t="str">
        <f>IF(D2380="","-",#REF!-D2380)</f>
        <v>-</v>
      </c>
      <c r="L2380" s="1041" t="str">
        <f t="shared" si="412"/>
        <v/>
      </c>
      <c r="W2380" s="1046" t="str">
        <f t="shared" si="413"/>
        <v/>
      </c>
      <c r="X2380" s="1047"/>
      <c r="Y2380" s="1146" t="str">
        <f t="shared" si="414"/>
        <v/>
      </c>
      <c r="Z2380" s="1049" t="str">
        <f t="shared" si="415"/>
        <v/>
      </c>
      <c r="AA2380" s="1049" t="str">
        <f t="shared" si="416"/>
        <v/>
      </c>
      <c r="AB2380" s="1050" t="str">
        <f t="shared" si="417"/>
        <v/>
      </c>
      <c r="AD2380" s="1052" t="str">
        <f t="shared" si="418"/>
        <v/>
      </c>
      <c r="AE2380" s="1053" t="str">
        <f t="shared" si="419"/>
        <v/>
      </c>
    </row>
    <row r="2381" spans="10:31" ht="12.75" customHeight="1">
      <c r="J2381" s="1117" t="str">
        <f>IF(D2381="","-",#REF!-D2381)</f>
        <v>-</v>
      </c>
      <c r="L2381" s="1041" t="str">
        <f t="shared" si="412"/>
        <v/>
      </c>
      <c r="W2381" s="1046" t="str">
        <f t="shared" si="413"/>
        <v/>
      </c>
      <c r="X2381" s="1047"/>
      <c r="Y2381" s="1146" t="str">
        <f t="shared" si="414"/>
        <v/>
      </c>
      <c r="Z2381" s="1049" t="str">
        <f t="shared" si="415"/>
        <v/>
      </c>
      <c r="AA2381" s="1049" t="str">
        <f t="shared" si="416"/>
        <v/>
      </c>
      <c r="AB2381" s="1050" t="str">
        <f t="shared" si="417"/>
        <v/>
      </c>
      <c r="AD2381" s="1052" t="str">
        <f t="shared" si="418"/>
        <v/>
      </c>
      <c r="AE2381" s="1053" t="str">
        <f t="shared" si="419"/>
        <v/>
      </c>
    </row>
    <row r="2382" spans="10:31" ht="12.75" customHeight="1">
      <c r="J2382" s="1117" t="str">
        <f>IF(D2382="","-",#REF!-D2382)</f>
        <v>-</v>
      </c>
      <c r="L2382" s="1041" t="str">
        <f t="shared" si="412"/>
        <v/>
      </c>
      <c r="W2382" s="1046" t="str">
        <f t="shared" si="413"/>
        <v/>
      </c>
      <c r="X2382" s="1047"/>
      <c r="Y2382" s="1146" t="str">
        <f t="shared" si="414"/>
        <v/>
      </c>
      <c r="Z2382" s="1049" t="str">
        <f t="shared" si="415"/>
        <v/>
      </c>
      <c r="AA2382" s="1049" t="str">
        <f t="shared" si="416"/>
        <v/>
      </c>
      <c r="AB2382" s="1050" t="str">
        <f t="shared" si="417"/>
        <v/>
      </c>
      <c r="AD2382" s="1052" t="str">
        <f t="shared" si="418"/>
        <v/>
      </c>
      <c r="AE2382" s="1053" t="str">
        <f t="shared" si="419"/>
        <v/>
      </c>
    </row>
    <row r="2383" spans="10:31" ht="12.75" customHeight="1">
      <c r="J2383" s="1117" t="str">
        <f>IF(D2383="","-",#REF!-D2383)</f>
        <v>-</v>
      </c>
      <c r="L2383" s="1041" t="str">
        <f t="shared" si="412"/>
        <v/>
      </c>
      <c r="W2383" s="1046" t="str">
        <f t="shared" si="413"/>
        <v/>
      </c>
      <c r="X2383" s="1047"/>
      <c r="Y2383" s="1146" t="str">
        <f t="shared" si="414"/>
        <v/>
      </c>
      <c r="Z2383" s="1049" t="str">
        <f t="shared" si="415"/>
        <v/>
      </c>
      <c r="AA2383" s="1049" t="str">
        <f t="shared" si="416"/>
        <v/>
      </c>
      <c r="AB2383" s="1050" t="str">
        <f t="shared" si="417"/>
        <v/>
      </c>
      <c r="AD2383" s="1052" t="str">
        <f t="shared" si="418"/>
        <v/>
      </c>
      <c r="AE2383" s="1053" t="str">
        <f t="shared" si="419"/>
        <v/>
      </c>
    </row>
    <row r="2384" spans="10:31" ht="12.75" customHeight="1">
      <c r="J2384" s="1117" t="str">
        <f>IF(D2384="","-",#REF!-D2384)</f>
        <v>-</v>
      </c>
      <c r="L2384" s="1041" t="str">
        <f t="shared" si="412"/>
        <v/>
      </c>
      <c r="W2384" s="1046" t="str">
        <f t="shared" si="413"/>
        <v/>
      </c>
      <c r="X2384" s="1047"/>
      <c r="Y2384" s="1146" t="str">
        <f t="shared" si="414"/>
        <v/>
      </c>
      <c r="Z2384" s="1049" t="str">
        <f t="shared" si="415"/>
        <v/>
      </c>
      <c r="AA2384" s="1049" t="str">
        <f t="shared" si="416"/>
        <v/>
      </c>
      <c r="AB2384" s="1050" t="str">
        <f t="shared" si="417"/>
        <v/>
      </c>
      <c r="AD2384" s="1052" t="str">
        <f t="shared" si="418"/>
        <v/>
      </c>
      <c r="AE2384" s="1053" t="str">
        <f t="shared" si="419"/>
        <v/>
      </c>
    </row>
    <row r="2385" spans="10:31" ht="12.75" customHeight="1">
      <c r="J2385" s="1117" t="str">
        <f>IF(D2385="","-",#REF!-D2385)</f>
        <v>-</v>
      </c>
      <c r="L2385" s="1041" t="str">
        <f t="shared" si="412"/>
        <v/>
      </c>
      <c r="W2385" s="1046" t="str">
        <f t="shared" si="413"/>
        <v/>
      </c>
      <c r="X2385" s="1047"/>
      <c r="Y2385" s="1146" t="str">
        <f t="shared" si="414"/>
        <v/>
      </c>
      <c r="Z2385" s="1049" t="str">
        <f t="shared" si="415"/>
        <v/>
      </c>
      <c r="AA2385" s="1049" t="str">
        <f t="shared" si="416"/>
        <v/>
      </c>
      <c r="AB2385" s="1050" t="str">
        <f t="shared" si="417"/>
        <v/>
      </c>
      <c r="AD2385" s="1052" t="str">
        <f t="shared" si="418"/>
        <v/>
      </c>
      <c r="AE2385" s="1053" t="str">
        <f t="shared" si="419"/>
        <v/>
      </c>
    </row>
    <row r="2386" spans="10:31" ht="12.75" customHeight="1">
      <c r="J2386" s="1117" t="str">
        <f>IF(D2386="","-",#REF!-D2386)</f>
        <v>-</v>
      </c>
      <c r="L2386" s="1041" t="str">
        <f t="shared" si="412"/>
        <v/>
      </c>
      <c r="W2386" s="1046" t="str">
        <f t="shared" si="413"/>
        <v/>
      </c>
      <c r="X2386" s="1047"/>
      <c r="Y2386" s="1146" t="str">
        <f t="shared" si="414"/>
        <v/>
      </c>
      <c r="Z2386" s="1049" t="str">
        <f t="shared" si="415"/>
        <v/>
      </c>
      <c r="AA2386" s="1049" t="str">
        <f t="shared" si="416"/>
        <v/>
      </c>
      <c r="AB2386" s="1050" t="str">
        <f t="shared" si="417"/>
        <v/>
      </c>
      <c r="AD2386" s="1052" t="str">
        <f t="shared" si="418"/>
        <v/>
      </c>
      <c r="AE2386" s="1053" t="str">
        <f t="shared" si="419"/>
        <v/>
      </c>
    </row>
    <row r="2387" spans="10:31" ht="12.75" customHeight="1">
      <c r="J2387" s="1117" t="str">
        <f>IF(D2387="","-",#REF!-D2387)</f>
        <v>-</v>
      </c>
      <c r="L2387" s="1041" t="str">
        <f t="shared" si="412"/>
        <v/>
      </c>
      <c r="W2387" s="1046" t="str">
        <f t="shared" si="413"/>
        <v/>
      </c>
      <c r="X2387" s="1047"/>
      <c r="Y2387" s="1146" t="str">
        <f t="shared" si="414"/>
        <v/>
      </c>
      <c r="Z2387" s="1049" t="str">
        <f t="shared" si="415"/>
        <v/>
      </c>
      <c r="AA2387" s="1049" t="str">
        <f t="shared" si="416"/>
        <v/>
      </c>
      <c r="AB2387" s="1050" t="str">
        <f t="shared" si="417"/>
        <v/>
      </c>
      <c r="AD2387" s="1052" t="str">
        <f t="shared" si="418"/>
        <v/>
      </c>
      <c r="AE2387" s="1053" t="str">
        <f t="shared" si="419"/>
        <v/>
      </c>
    </row>
    <row r="2388" spans="10:31" ht="12.75" customHeight="1">
      <c r="J2388" s="1117" t="str">
        <f>IF(D2388="","-",#REF!-D2388)</f>
        <v>-</v>
      </c>
      <c r="L2388" s="1041" t="str">
        <f t="shared" si="412"/>
        <v/>
      </c>
      <c r="W2388" s="1046" t="str">
        <f t="shared" si="413"/>
        <v/>
      </c>
      <c r="X2388" s="1047"/>
      <c r="Y2388" s="1146" t="str">
        <f t="shared" si="414"/>
        <v/>
      </c>
      <c r="Z2388" s="1049" t="str">
        <f t="shared" si="415"/>
        <v/>
      </c>
      <c r="AA2388" s="1049" t="str">
        <f t="shared" si="416"/>
        <v/>
      </c>
      <c r="AB2388" s="1050" t="str">
        <f t="shared" si="417"/>
        <v/>
      </c>
      <c r="AD2388" s="1052" t="str">
        <f t="shared" si="418"/>
        <v/>
      </c>
      <c r="AE2388" s="1053" t="str">
        <f t="shared" si="419"/>
        <v/>
      </c>
    </row>
    <row r="2389" spans="10:31" ht="12.75" customHeight="1">
      <c r="J2389" s="1117" t="str">
        <f>IF(D2389="","-",#REF!-D2389)</f>
        <v>-</v>
      </c>
      <c r="L2389" s="1041" t="str">
        <f t="shared" si="412"/>
        <v/>
      </c>
      <c r="W2389" s="1046" t="str">
        <f t="shared" si="413"/>
        <v/>
      </c>
      <c r="X2389" s="1047"/>
      <c r="Y2389" s="1146" t="str">
        <f t="shared" si="414"/>
        <v/>
      </c>
      <c r="Z2389" s="1049" t="str">
        <f t="shared" si="415"/>
        <v/>
      </c>
      <c r="AA2389" s="1049" t="str">
        <f t="shared" si="416"/>
        <v/>
      </c>
      <c r="AB2389" s="1050" t="str">
        <f t="shared" si="417"/>
        <v/>
      </c>
      <c r="AD2389" s="1052" t="str">
        <f t="shared" si="418"/>
        <v/>
      </c>
      <c r="AE2389" s="1053" t="str">
        <f t="shared" si="419"/>
        <v/>
      </c>
    </row>
    <row r="2390" spans="10:31" ht="12.75" customHeight="1">
      <c r="J2390" s="1117" t="str">
        <f>IF(D2390="","-",#REF!-D2390)</f>
        <v>-</v>
      </c>
      <c r="L2390" s="1041" t="str">
        <f t="shared" si="412"/>
        <v/>
      </c>
      <c r="W2390" s="1046" t="str">
        <f t="shared" si="413"/>
        <v/>
      </c>
      <c r="X2390" s="1047"/>
      <c r="Y2390" s="1146" t="str">
        <f t="shared" si="414"/>
        <v/>
      </c>
      <c r="Z2390" s="1049" t="str">
        <f t="shared" si="415"/>
        <v/>
      </c>
      <c r="AA2390" s="1049" t="str">
        <f t="shared" si="416"/>
        <v/>
      </c>
      <c r="AB2390" s="1050" t="str">
        <f t="shared" si="417"/>
        <v/>
      </c>
      <c r="AD2390" s="1052" t="str">
        <f t="shared" si="418"/>
        <v/>
      </c>
      <c r="AE2390" s="1053" t="str">
        <f t="shared" si="419"/>
        <v/>
      </c>
    </row>
    <row r="2391" spans="10:31" ht="12.75" customHeight="1">
      <c r="J2391" s="1117" t="str">
        <f>IF(D2391="","-",#REF!-D2391)</f>
        <v>-</v>
      </c>
      <c r="L2391" s="1041" t="str">
        <f t="shared" si="412"/>
        <v/>
      </c>
      <c r="W2391" s="1046" t="str">
        <f t="shared" si="413"/>
        <v/>
      </c>
      <c r="X2391" s="1047"/>
      <c r="Y2391" s="1146" t="str">
        <f t="shared" si="414"/>
        <v/>
      </c>
      <c r="Z2391" s="1049" t="str">
        <f t="shared" si="415"/>
        <v/>
      </c>
      <c r="AA2391" s="1049" t="str">
        <f t="shared" si="416"/>
        <v/>
      </c>
      <c r="AB2391" s="1050" t="str">
        <f t="shared" si="417"/>
        <v/>
      </c>
      <c r="AD2391" s="1052" t="str">
        <f t="shared" si="418"/>
        <v/>
      </c>
      <c r="AE2391" s="1053" t="str">
        <f t="shared" si="419"/>
        <v/>
      </c>
    </row>
    <row r="2392" spans="10:31" ht="12.75" customHeight="1">
      <c r="J2392" s="1117" t="str">
        <f>IF(D2392="","-",#REF!-D2392)</f>
        <v>-</v>
      </c>
      <c r="L2392" s="1041" t="str">
        <f t="shared" si="412"/>
        <v/>
      </c>
      <c r="W2392" s="1046" t="str">
        <f t="shared" si="413"/>
        <v/>
      </c>
      <c r="X2392" s="1047"/>
      <c r="Y2392" s="1146" t="str">
        <f t="shared" si="414"/>
        <v/>
      </c>
      <c r="Z2392" s="1049" t="str">
        <f t="shared" si="415"/>
        <v/>
      </c>
      <c r="AA2392" s="1049" t="str">
        <f t="shared" si="416"/>
        <v/>
      </c>
      <c r="AB2392" s="1050" t="str">
        <f t="shared" si="417"/>
        <v/>
      </c>
      <c r="AD2392" s="1052" t="str">
        <f t="shared" si="418"/>
        <v/>
      </c>
      <c r="AE2392" s="1053" t="str">
        <f t="shared" si="419"/>
        <v/>
      </c>
    </row>
    <row r="2393" spans="10:31" ht="12.75" customHeight="1">
      <c r="J2393" s="1117" t="str">
        <f>IF(D2393="","-",#REF!-D2393)</f>
        <v>-</v>
      </c>
      <c r="L2393" s="1041" t="str">
        <f t="shared" si="412"/>
        <v/>
      </c>
      <c r="W2393" s="1046" t="str">
        <f t="shared" si="413"/>
        <v/>
      </c>
      <c r="X2393" s="1047"/>
      <c r="Y2393" s="1146" t="str">
        <f t="shared" si="414"/>
        <v/>
      </c>
      <c r="Z2393" s="1049" t="str">
        <f t="shared" si="415"/>
        <v/>
      </c>
      <c r="AA2393" s="1049" t="str">
        <f t="shared" si="416"/>
        <v/>
      </c>
      <c r="AB2393" s="1050" t="str">
        <f t="shared" si="417"/>
        <v/>
      </c>
      <c r="AD2393" s="1052" t="str">
        <f t="shared" si="418"/>
        <v/>
      </c>
      <c r="AE2393" s="1053" t="str">
        <f t="shared" si="419"/>
        <v/>
      </c>
    </row>
    <row r="2394" spans="10:31" ht="12.75" customHeight="1">
      <c r="J2394" s="1117" t="str">
        <f>IF(D2394="","-",#REF!-D2394)</f>
        <v>-</v>
      </c>
      <c r="L2394" s="1041" t="str">
        <f t="shared" si="412"/>
        <v/>
      </c>
      <c r="W2394" s="1046" t="str">
        <f t="shared" si="413"/>
        <v/>
      </c>
      <c r="X2394" s="1047"/>
      <c r="Y2394" s="1146" t="str">
        <f t="shared" si="414"/>
        <v/>
      </c>
      <c r="Z2394" s="1049" t="str">
        <f t="shared" si="415"/>
        <v/>
      </c>
      <c r="AA2394" s="1049" t="str">
        <f t="shared" si="416"/>
        <v/>
      </c>
      <c r="AB2394" s="1050" t="str">
        <f t="shared" si="417"/>
        <v/>
      </c>
      <c r="AD2394" s="1052" t="str">
        <f t="shared" si="418"/>
        <v/>
      </c>
      <c r="AE2394" s="1053" t="str">
        <f t="shared" si="419"/>
        <v/>
      </c>
    </row>
    <row r="2395" spans="10:31" ht="12.75" customHeight="1">
      <c r="J2395" s="1117" t="str">
        <f>IF(D2395="","-",#REF!-D2395)</f>
        <v>-</v>
      </c>
      <c r="L2395" s="1041" t="str">
        <f t="shared" si="412"/>
        <v/>
      </c>
      <c r="W2395" s="1046" t="str">
        <f t="shared" si="413"/>
        <v/>
      </c>
      <c r="X2395" s="1047"/>
      <c r="Y2395" s="1146" t="str">
        <f t="shared" si="414"/>
        <v/>
      </c>
      <c r="Z2395" s="1049" t="str">
        <f t="shared" si="415"/>
        <v/>
      </c>
      <c r="AA2395" s="1049" t="str">
        <f t="shared" si="416"/>
        <v/>
      </c>
      <c r="AB2395" s="1050" t="str">
        <f t="shared" si="417"/>
        <v/>
      </c>
      <c r="AD2395" s="1052" t="str">
        <f t="shared" si="418"/>
        <v/>
      </c>
      <c r="AE2395" s="1053" t="str">
        <f t="shared" si="419"/>
        <v/>
      </c>
    </row>
    <row r="2396" spans="10:31" ht="12.75" customHeight="1">
      <c r="J2396" s="1117" t="str">
        <f>IF(D2396="","-",#REF!-D2396)</f>
        <v>-</v>
      </c>
      <c r="L2396" s="1041" t="str">
        <f t="shared" si="412"/>
        <v/>
      </c>
      <c r="W2396" s="1046" t="str">
        <f t="shared" si="413"/>
        <v/>
      </c>
      <c r="X2396" s="1047"/>
      <c r="Y2396" s="1146" t="str">
        <f t="shared" si="414"/>
        <v/>
      </c>
      <c r="Z2396" s="1049" t="str">
        <f t="shared" si="415"/>
        <v/>
      </c>
      <c r="AA2396" s="1049" t="str">
        <f t="shared" si="416"/>
        <v/>
      </c>
      <c r="AB2396" s="1050" t="str">
        <f t="shared" si="417"/>
        <v/>
      </c>
      <c r="AD2396" s="1052" t="str">
        <f t="shared" si="418"/>
        <v/>
      </c>
      <c r="AE2396" s="1053" t="str">
        <f t="shared" si="419"/>
        <v/>
      </c>
    </row>
    <row r="2397" spans="10:31" ht="12.75" customHeight="1">
      <c r="J2397" s="1117" t="str">
        <f>IF(D2397="","-",#REF!-D2397)</f>
        <v>-</v>
      </c>
      <c r="L2397" s="1041" t="str">
        <f t="shared" si="412"/>
        <v/>
      </c>
      <c r="W2397" s="1046" t="str">
        <f t="shared" si="413"/>
        <v/>
      </c>
      <c r="X2397" s="1047"/>
      <c r="Y2397" s="1146" t="str">
        <f t="shared" si="414"/>
        <v/>
      </c>
      <c r="Z2397" s="1049" t="str">
        <f t="shared" si="415"/>
        <v/>
      </c>
      <c r="AA2397" s="1049" t="str">
        <f t="shared" si="416"/>
        <v/>
      </c>
      <c r="AB2397" s="1050" t="str">
        <f t="shared" si="417"/>
        <v/>
      </c>
      <c r="AD2397" s="1052" t="str">
        <f t="shared" si="418"/>
        <v/>
      </c>
      <c r="AE2397" s="1053" t="str">
        <f t="shared" si="419"/>
        <v/>
      </c>
    </row>
    <row r="2398" spans="10:31" ht="12.75" customHeight="1">
      <c r="J2398" s="1117" t="str">
        <f>IF(D2398="","-",#REF!-D2398)</f>
        <v>-</v>
      </c>
      <c r="L2398" s="1041" t="str">
        <f t="shared" si="412"/>
        <v/>
      </c>
      <c r="W2398" s="1046" t="str">
        <f t="shared" si="413"/>
        <v/>
      </c>
      <c r="X2398" s="1047"/>
      <c r="Y2398" s="1146" t="str">
        <f t="shared" si="414"/>
        <v/>
      </c>
      <c r="Z2398" s="1049" t="str">
        <f t="shared" si="415"/>
        <v/>
      </c>
      <c r="AA2398" s="1049" t="str">
        <f t="shared" si="416"/>
        <v/>
      </c>
      <c r="AB2398" s="1050" t="str">
        <f t="shared" si="417"/>
        <v/>
      </c>
      <c r="AD2398" s="1052" t="str">
        <f t="shared" si="418"/>
        <v/>
      </c>
      <c r="AE2398" s="1053" t="str">
        <f t="shared" si="419"/>
        <v/>
      </c>
    </row>
    <row r="2399" spans="10:31" ht="12.75" customHeight="1">
      <c r="J2399" s="1117" t="str">
        <f>IF(D2399="","-",#REF!-D2399)</f>
        <v>-</v>
      </c>
      <c r="L2399" s="1041" t="str">
        <f t="shared" si="412"/>
        <v/>
      </c>
      <c r="W2399" s="1046" t="str">
        <f t="shared" si="413"/>
        <v/>
      </c>
      <c r="X2399" s="1047"/>
      <c r="Y2399" s="1146" t="str">
        <f t="shared" si="414"/>
        <v/>
      </c>
      <c r="Z2399" s="1049" t="str">
        <f t="shared" si="415"/>
        <v/>
      </c>
      <c r="AA2399" s="1049" t="str">
        <f t="shared" si="416"/>
        <v/>
      </c>
      <c r="AB2399" s="1050" t="str">
        <f t="shared" si="417"/>
        <v/>
      </c>
      <c r="AD2399" s="1052" t="str">
        <f t="shared" si="418"/>
        <v/>
      </c>
      <c r="AE2399" s="1053" t="str">
        <f t="shared" si="419"/>
        <v/>
      </c>
    </row>
    <row r="2400" spans="10:31" ht="12.75" customHeight="1">
      <c r="J2400" s="1117" t="str">
        <f>IF(D2400="","-",#REF!-D2400)</f>
        <v>-</v>
      </c>
      <c r="L2400" s="1041" t="str">
        <f t="shared" si="412"/>
        <v/>
      </c>
      <c r="W2400" s="1046" t="str">
        <f t="shared" si="413"/>
        <v/>
      </c>
      <c r="X2400" s="1047"/>
      <c r="Y2400" s="1146" t="str">
        <f t="shared" si="414"/>
        <v/>
      </c>
      <c r="Z2400" s="1049" t="str">
        <f t="shared" si="415"/>
        <v/>
      </c>
      <c r="AA2400" s="1049" t="str">
        <f t="shared" si="416"/>
        <v/>
      </c>
      <c r="AB2400" s="1050" t="str">
        <f t="shared" si="417"/>
        <v/>
      </c>
      <c r="AD2400" s="1052" t="str">
        <f t="shared" si="418"/>
        <v/>
      </c>
      <c r="AE2400" s="1053" t="str">
        <f t="shared" si="419"/>
        <v/>
      </c>
    </row>
    <row r="2401" spans="10:31" ht="12.75" customHeight="1">
      <c r="J2401" s="1117" t="str">
        <f>IF(D2401="","-",#REF!-D2401)</f>
        <v>-</v>
      </c>
      <c r="L2401" s="1041" t="str">
        <f t="shared" si="412"/>
        <v/>
      </c>
      <c r="W2401" s="1046" t="str">
        <f t="shared" si="413"/>
        <v/>
      </c>
      <c r="X2401" s="1047"/>
      <c r="Y2401" s="1146" t="str">
        <f t="shared" si="414"/>
        <v/>
      </c>
      <c r="Z2401" s="1049" t="str">
        <f t="shared" si="415"/>
        <v/>
      </c>
      <c r="AA2401" s="1049" t="str">
        <f t="shared" si="416"/>
        <v/>
      </c>
      <c r="AB2401" s="1050" t="str">
        <f t="shared" si="417"/>
        <v/>
      </c>
      <c r="AD2401" s="1052" t="str">
        <f t="shared" si="418"/>
        <v/>
      </c>
      <c r="AE2401" s="1053" t="str">
        <f t="shared" si="419"/>
        <v/>
      </c>
    </row>
    <row r="2402" spans="10:31" ht="12.75" customHeight="1">
      <c r="J2402" s="1117" t="str">
        <f>IF(D2402="","-",#REF!-D2402)</f>
        <v>-</v>
      </c>
      <c r="L2402" s="1041" t="str">
        <f t="shared" si="412"/>
        <v/>
      </c>
      <c r="W2402" s="1046" t="str">
        <f t="shared" si="413"/>
        <v/>
      </c>
      <c r="X2402" s="1047"/>
      <c r="Y2402" s="1146" t="str">
        <f t="shared" si="414"/>
        <v/>
      </c>
      <c r="Z2402" s="1049" t="str">
        <f t="shared" si="415"/>
        <v/>
      </c>
      <c r="AA2402" s="1049" t="str">
        <f t="shared" si="416"/>
        <v/>
      </c>
      <c r="AB2402" s="1050" t="str">
        <f t="shared" si="417"/>
        <v/>
      </c>
      <c r="AD2402" s="1052" t="str">
        <f t="shared" si="418"/>
        <v/>
      </c>
      <c r="AE2402" s="1053" t="str">
        <f t="shared" si="419"/>
        <v/>
      </c>
    </row>
    <row r="2403" spans="10:31" ht="12.75" customHeight="1">
      <c r="J2403" s="1117" t="str">
        <f>IF(D2403="","-",#REF!-D2403)</f>
        <v>-</v>
      </c>
      <c r="L2403" s="1041" t="str">
        <f t="shared" si="412"/>
        <v/>
      </c>
      <c r="W2403" s="1046" t="str">
        <f t="shared" si="413"/>
        <v/>
      </c>
      <c r="X2403" s="1047"/>
      <c r="Y2403" s="1146" t="str">
        <f t="shared" si="414"/>
        <v/>
      </c>
      <c r="Z2403" s="1049" t="str">
        <f t="shared" si="415"/>
        <v/>
      </c>
      <c r="AA2403" s="1049" t="str">
        <f t="shared" si="416"/>
        <v/>
      </c>
      <c r="AB2403" s="1050" t="str">
        <f t="shared" si="417"/>
        <v/>
      </c>
      <c r="AD2403" s="1052" t="str">
        <f t="shared" si="418"/>
        <v/>
      </c>
      <c r="AE2403" s="1053" t="str">
        <f t="shared" si="419"/>
        <v/>
      </c>
    </row>
    <row r="2404" spans="10:31" ht="12.75" customHeight="1">
      <c r="J2404" s="1117" t="str">
        <f>IF(D2404="","-",#REF!-D2404)</f>
        <v>-</v>
      </c>
      <c r="L2404" s="1041" t="str">
        <f t="shared" si="412"/>
        <v/>
      </c>
      <c r="W2404" s="1046" t="str">
        <f t="shared" si="413"/>
        <v/>
      </c>
      <c r="X2404" s="1047"/>
      <c r="Y2404" s="1146" t="str">
        <f t="shared" si="414"/>
        <v/>
      </c>
      <c r="Z2404" s="1049" t="str">
        <f t="shared" si="415"/>
        <v/>
      </c>
      <c r="AA2404" s="1049" t="str">
        <f t="shared" si="416"/>
        <v/>
      </c>
      <c r="AB2404" s="1050" t="str">
        <f t="shared" si="417"/>
        <v/>
      </c>
      <c r="AD2404" s="1052" t="str">
        <f t="shared" si="418"/>
        <v/>
      </c>
      <c r="AE2404" s="1053" t="str">
        <f t="shared" si="419"/>
        <v/>
      </c>
    </row>
    <row r="2405" spans="10:31" ht="12.75" customHeight="1">
      <c r="J2405" s="1117" t="str">
        <f>IF(D2405="","-",#REF!-D2405)</f>
        <v>-</v>
      </c>
      <c r="L2405" s="1041" t="str">
        <f t="shared" si="412"/>
        <v/>
      </c>
      <c r="W2405" s="1046" t="str">
        <f t="shared" si="413"/>
        <v/>
      </c>
      <c r="X2405" s="1047"/>
      <c r="Y2405" s="1146" t="str">
        <f t="shared" si="414"/>
        <v/>
      </c>
      <c r="Z2405" s="1049" t="str">
        <f t="shared" si="415"/>
        <v/>
      </c>
      <c r="AA2405" s="1049" t="str">
        <f t="shared" si="416"/>
        <v/>
      </c>
      <c r="AB2405" s="1050" t="str">
        <f t="shared" si="417"/>
        <v/>
      </c>
      <c r="AD2405" s="1052" t="str">
        <f t="shared" si="418"/>
        <v/>
      </c>
      <c r="AE2405" s="1053" t="str">
        <f t="shared" si="419"/>
        <v/>
      </c>
    </row>
    <row r="2406" spans="10:31" ht="12.75" customHeight="1">
      <c r="J2406" s="1117" t="str">
        <f>IF(D2406="","-",#REF!-D2406)</f>
        <v>-</v>
      </c>
      <c r="L2406" s="1041" t="str">
        <f t="shared" si="412"/>
        <v/>
      </c>
      <c r="W2406" s="1046" t="str">
        <f t="shared" si="413"/>
        <v/>
      </c>
      <c r="X2406" s="1047"/>
      <c r="Y2406" s="1146" t="str">
        <f t="shared" si="414"/>
        <v/>
      </c>
      <c r="Z2406" s="1049" t="str">
        <f t="shared" si="415"/>
        <v/>
      </c>
      <c r="AA2406" s="1049" t="str">
        <f t="shared" si="416"/>
        <v/>
      </c>
      <c r="AB2406" s="1050" t="str">
        <f t="shared" si="417"/>
        <v/>
      </c>
      <c r="AD2406" s="1052" t="str">
        <f t="shared" si="418"/>
        <v/>
      </c>
      <c r="AE2406" s="1053" t="str">
        <f t="shared" si="419"/>
        <v/>
      </c>
    </row>
    <row r="2407" spans="10:31" ht="12.75" customHeight="1">
      <c r="J2407" s="1117" t="str">
        <f>IF(D2407="","-",#REF!-D2407)</f>
        <v>-</v>
      </c>
      <c r="L2407" s="1041" t="str">
        <f t="shared" si="412"/>
        <v/>
      </c>
      <c r="W2407" s="1046" t="str">
        <f t="shared" si="413"/>
        <v/>
      </c>
      <c r="X2407" s="1047"/>
      <c r="Y2407" s="1146" t="str">
        <f t="shared" si="414"/>
        <v/>
      </c>
      <c r="Z2407" s="1049" t="str">
        <f t="shared" si="415"/>
        <v/>
      </c>
      <c r="AA2407" s="1049" t="str">
        <f t="shared" si="416"/>
        <v/>
      </c>
      <c r="AB2407" s="1050" t="str">
        <f t="shared" si="417"/>
        <v/>
      </c>
      <c r="AD2407" s="1052" t="str">
        <f t="shared" si="418"/>
        <v/>
      </c>
      <c r="AE2407" s="1053" t="str">
        <f t="shared" si="419"/>
        <v/>
      </c>
    </row>
    <row r="2408" spans="10:31" ht="12.75" customHeight="1">
      <c r="J2408" s="1117" t="str">
        <f>IF(D2408="","-",#REF!-D2408)</f>
        <v>-</v>
      </c>
      <c r="L2408" s="1041" t="str">
        <f t="shared" si="412"/>
        <v/>
      </c>
      <c r="W2408" s="1046" t="str">
        <f t="shared" si="413"/>
        <v/>
      </c>
      <c r="X2408" s="1047"/>
      <c r="Y2408" s="1146" t="str">
        <f t="shared" si="414"/>
        <v/>
      </c>
      <c r="Z2408" s="1049" t="str">
        <f t="shared" si="415"/>
        <v/>
      </c>
      <c r="AA2408" s="1049" t="str">
        <f t="shared" si="416"/>
        <v/>
      </c>
      <c r="AB2408" s="1050" t="str">
        <f t="shared" si="417"/>
        <v/>
      </c>
      <c r="AD2408" s="1052" t="str">
        <f t="shared" si="418"/>
        <v/>
      </c>
      <c r="AE2408" s="1053" t="str">
        <f t="shared" si="419"/>
        <v/>
      </c>
    </row>
    <row r="2409" spans="10:31" ht="12.75" customHeight="1">
      <c r="J2409" s="1117" t="str">
        <f>IF(D2409="","-",#REF!-D2409)</f>
        <v>-</v>
      </c>
      <c r="L2409" s="1041" t="str">
        <f t="shared" si="412"/>
        <v/>
      </c>
      <c r="W2409" s="1046" t="str">
        <f t="shared" si="413"/>
        <v/>
      </c>
      <c r="X2409" s="1047"/>
      <c r="Y2409" s="1146" t="str">
        <f t="shared" si="414"/>
        <v/>
      </c>
      <c r="Z2409" s="1049" t="str">
        <f t="shared" si="415"/>
        <v/>
      </c>
      <c r="AA2409" s="1049" t="str">
        <f t="shared" si="416"/>
        <v/>
      </c>
      <c r="AB2409" s="1050" t="str">
        <f t="shared" si="417"/>
        <v/>
      </c>
      <c r="AD2409" s="1052" t="str">
        <f t="shared" si="418"/>
        <v/>
      </c>
      <c r="AE2409" s="1053" t="str">
        <f t="shared" si="419"/>
        <v/>
      </c>
    </row>
    <row r="2410" spans="10:31" ht="12.75" customHeight="1">
      <c r="J2410" s="1117" t="str">
        <f>IF(D2410="","-",#REF!-D2410)</f>
        <v>-</v>
      </c>
      <c r="L2410" s="1041" t="str">
        <f t="shared" si="412"/>
        <v/>
      </c>
      <c r="W2410" s="1046" t="str">
        <f t="shared" si="413"/>
        <v/>
      </c>
      <c r="X2410" s="1047"/>
      <c r="Y2410" s="1146" t="str">
        <f t="shared" si="414"/>
        <v/>
      </c>
      <c r="Z2410" s="1049" t="str">
        <f t="shared" si="415"/>
        <v/>
      </c>
      <c r="AA2410" s="1049" t="str">
        <f t="shared" si="416"/>
        <v/>
      </c>
      <c r="AB2410" s="1050" t="str">
        <f t="shared" si="417"/>
        <v/>
      </c>
      <c r="AD2410" s="1052" t="str">
        <f t="shared" si="418"/>
        <v/>
      </c>
      <c r="AE2410" s="1053" t="str">
        <f t="shared" si="419"/>
        <v/>
      </c>
    </row>
    <row r="2411" spans="10:31" ht="12.75" customHeight="1">
      <c r="J2411" s="1117" t="str">
        <f>IF(D2411="","-",#REF!-D2411)</f>
        <v>-</v>
      </c>
      <c r="L2411" s="1041" t="str">
        <f t="shared" si="412"/>
        <v/>
      </c>
      <c r="W2411" s="1046" t="str">
        <f t="shared" si="413"/>
        <v/>
      </c>
      <c r="X2411" s="1047"/>
      <c r="Y2411" s="1146" t="str">
        <f t="shared" si="414"/>
        <v/>
      </c>
      <c r="Z2411" s="1049" t="str">
        <f t="shared" si="415"/>
        <v/>
      </c>
      <c r="AA2411" s="1049" t="str">
        <f t="shared" si="416"/>
        <v/>
      </c>
      <c r="AB2411" s="1050" t="str">
        <f t="shared" si="417"/>
        <v/>
      </c>
      <c r="AD2411" s="1052" t="str">
        <f t="shared" si="418"/>
        <v/>
      </c>
      <c r="AE2411" s="1053" t="str">
        <f t="shared" si="419"/>
        <v/>
      </c>
    </row>
    <row r="2412" spans="10:31" ht="12.75" customHeight="1">
      <c r="J2412" s="1117" t="str">
        <f>IF(D2412="","-",#REF!-D2412)</f>
        <v>-</v>
      </c>
      <c r="L2412" s="1041" t="str">
        <f t="shared" si="412"/>
        <v/>
      </c>
      <c r="W2412" s="1046" t="str">
        <f t="shared" si="413"/>
        <v/>
      </c>
      <c r="X2412" s="1047"/>
      <c r="Y2412" s="1146" t="str">
        <f t="shared" si="414"/>
        <v/>
      </c>
      <c r="Z2412" s="1049" t="str">
        <f t="shared" si="415"/>
        <v/>
      </c>
      <c r="AA2412" s="1049" t="str">
        <f t="shared" si="416"/>
        <v/>
      </c>
      <c r="AB2412" s="1050" t="str">
        <f t="shared" si="417"/>
        <v/>
      </c>
      <c r="AD2412" s="1052" t="str">
        <f t="shared" si="418"/>
        <v/>
      </c>
      <c r="AE2412" s="1053" t="str">
        <f t="shared" si="419"/>
        <v/>
      </c>
    </row>
    <row r="2413" spans="10:31" ht="12.75" customHeight="1">
      <c r="J2413" s="1117" t="str">
        <f>IF(D2413="","-",#REF!-D2413)</f>
        <v>-</v>
      </c>
      <c r="L2413" s="1041" t="str">
        <f t="shared" si="412"/>
        <v/>
      </c>
      <c r="W2413" s="1046" t="str">
        <f t="shared" si="413"/>
        <v/>
      </c>
      <c r="X2413" s="1047"/>
      <c r="Y2413" s="1146" t="str">
        <f t="shared" si="414"/>
        <v/>
      </c>
      <c r="Z2413" s="1049" t="str">
        <f t="shared" si="415"/>
        <v/>
      </c>
      <c r="AA2413" s="1049" t="str">
        <f t="shared" si="416"/>
        <v/>
      </c>
      <c r="AB2413" s="1050" t="str">
        <f t="shared" si="417"/>
        <v/>
      </c>
      <c r="AD2413" s="1052" t="str">
        <f t="shared" si="418"/>
        <v/>
      </c>
      <c r="AE2413" s="1053" t="str">
        <f t="shared" si="419"/>
        <v/>
      </c>
    </row>
    <row r="2414" spans="10:31" ht="12.75" customHeight="1">
      <c r="J2414" s="1117" t="str">
        <f>IF(D2414="","-",#REF!-D2414)</f>
        <v>-</v>
      </c>
      <c r="L2414" s="1041" t="str">
        <f t="shared" si="412"/>
        <v/>
      </c>
      <c r="W2414" s="1046" t="str">
        <f t="shared" si="413"/>
        <v/>
      </c>
      <c r="X2414" s="1047"/>
      <c r="Y2414" s="1146" t="str">
        <f t="shared" si="414"/>
        <v/>
      </c>
      <c r="Z2414" s="1049" t="str">
        <f t="shared" si="415"/>
        <v/>
      </c>
      <c r="AA2414" s="1049" t="str">
        <f t="shared" si="416"/>
        <v/>
      </c>
      <c r="AB2414" s="1050" t="str">
        <f t="shared" si="417"/>
        <v/>
      </c>
      <c r="AD2414" s="1052" t="str">
        <f t="shared" si="418"/>
        <v/>
      </c>
      <c r="AE2414" s="1053" t="str">
        <f t="shared" si="419"/>
        <v/>
      </c>
    </row>
    <row r="2415" spans="10:31" ht="12.75" customHeight="1">
      <c r="J2415" s="1117" t="str">
        <f>IF(D2415="","-",#REF!-D2415)</f>
        <v>-</v>
      </c>
      <c r="L2415" s="1041" t="str">
        <f t="shared" si="412"/>
        <v/>
      </c>
      <c r="W2415" s="1046" t="str">
        <f t="shared" si="413"/>
        <v/>
      </c>
      <c r="X2415" s="1047"/>
      <c r="Y2415" s="1146" t="str">
        <f t="shared" si="414"/>
        <v/>
      </c>
      <c r="Z2415" s="1049" t="str">
        <f t="shared" si="415"/>
        <v/>
      </c>
      <c r="AA2415" s="1049" t="str">
        <f t="shared" si="416"/>
        <v/>
      </c>
      <c r="AB2415" s="1050" t="str">
        <f t="shared" si="417"/>
        <v/>
      </c>
      <c r="AD2415" s="1052" t="str">
        <f t="shared" si="418"/>
        <v/>
      </c>
      <c r="AE2415" s="1053" t="str">
        <f t="shared" si="419"/>
        <v/>
      </c>
    </row>
    <row r="2416" spans="10:31" ht="12.75" customHeight="1">
      <c r="J2416" s="1117" t="str">
        <f>IF(D2416="","-",#REF!-D2416)</f>
        <v>-</v>
      </c>
      <c r="L2416" s="1041" t="str">
        <f t="shared" si="412"/>
        <v/>
      </c>
      <c r="W2416" s="1046" t="str">
        <f t="shared" si="413"/>
        <v/>
      </c>
      <c r="X2416" s="1047"/>
      <c r="Y2416" s="1146" t="str">
        <f t="shared" si="414"/>
        <v/>
      </c>
      <c r="Z2416" s="1049" t="str">
        <f t="shared" si="415"/>
        <v/>
      </c>
      <c r="AA2416" s="1049" t="str">
        <f t="shared" si="416"/>
        <v/>
      </c>
      <c r="AB2416" s="1050" t="str">
        <f t="shared" si="417"/>
        <v/>
      </c>
      <c r="AD2416" s="1052" t="str">
        <f t="shared" si="418"/>
        <v/>
      </c>
      <c r="AE2416" s="1053" t="str">
        <f t="shared" si="419"/>
        <v/>
      </c>
    </row>
    <row r="2417" spans="10:31" ht="12.75" customHeight="1">
      <c r="J2417" s="1117" t="str">
        <f>IF(D2417="","-",#REF!-D2417)</f>
        <v>-</v>
      </c>
      <c r="L2417" s="1041" t="str">
        <f t="shared" si="412"/>
        <v/>
      </c>
      <c r="W2417" s="1046" t="str">
        <f t="shared" si="413"/>
        <v/>
      </c>
      <c r="X2417" s="1047"/>
      <c r="Y2417" s="1146" t="str">
        <f t="shared" si="414"/>
        <v/>
      </c>
      <c r="Z2417" s="1049" t="str">
        <f t="shared" si="415"/>
        <v/>
      </c>
      <c r="AA2417" s="1049" t="str">
        <f t="shared" si="416"/>
        <v/>
      </c>
      <c r="AB2417" s="1050" t="str">
        <f t="shared" si="417"/>
        <v/>
      </c>
      <c r="AD2417" s="1052" t="str">
        <f t="shared" si="418"/>
        <v/>
      </c>
      <c r="AE2417" s="1053" t="str">
        <f t="shared" si="419"/>
        <v/>
      </c>
    </row>
    <row r="2418" spans="10:31" ht="12.75" customHeight="1">
      <c r="J2418" s="1117" t="str">
        <f>IF(D2418="","-",#REF!-D2418)</f>
        <v>-</v>
      </c>
      <c r="L2418" s="1041" t="str">
        <f t="shared" si="412"/>
        <v/>
      </c>
      <c r="W2418" s="1046" t="str">
        <f t="shared" si="413"/>
        <v/>
      </c>
      <c r="X2418" s="1047"/>
      <c r="Y2418" s="1146" t="str">
        <f t="shared" si="414"/>
        <v/>
      </c>
      <c r="Z2418" s="1049" t="str">
        <f t="shared" si="415"/>
        <v/>
      </c>
      <c r="AA2418" s="1049" t="str">
        <f t="shared" si="416"/>
        <v/>
      </c>
      <c r="AB2418" s="1050" t="str">
        <f t="shared" si="417"/>
        <v/>
      </c>
      <c r="AD2418" s="1052" t="str">
        <f t="shared" si="418"/>
        <v/>
      </c>
      <c r="AE2418" s="1053" t="str">
        <f t="shared" si="419"/>
        <v/>
      </c>
    </row>
    <row r="2419" spans="10:31" ht="12.75" customHeight="1">
      <c r="J2419" s="1117" t="str">
        <f>IF(D2419="","-",#REF!-D2419)</f>
        <v>-</v>
      </c>
      <c r="L2419" s="1041" t="str">
        <f t="shared" si="412"/>
        <v/>
      </c>
      <c r="W2419" s="1046" t="str">
        <f t="shared" si="413"/>
        <v/>
      </c>
      <c r="X2419" s="1047"/>
      <c r="Y2419" s="1146" t="str">
        <f t="shared" si="414"/>
        <v/>
      </c>
      <c r="Z2419" s="1049" t="str">
        <f t="shared" si="415"/>
        <v/>
      </c>
      <c r="AA2419" s="1049" t="str">
        <f t="shared" si="416"/>
        <v/>
      </c>
      <c r="AB2419" s="1050" t="str">
        <f t="shared" si="417"/>
        <v/>
      </c>
      <c r="AD2419" s="1052" t="str">
        <f t="shared" si="418"/>
        <v/>
      </c>
      <c r="AE2419" s="1053" t="str">
        <f t="shared" si="419"/>
        <v/>
      </c>
    </row>
    <row r="2420" spans="10:31" ht="12.75" customHeight="1">
      <c r="J2420" s="1117" t="str">
        <f>IF(D2420="","-",#REF!-D2420)</f>
        <v>-</v>
      </c>
      <c r="L2420" s="1041" t="str">
        <f t="shared" si="412"/>
        <v/>
      </c>
      <c r="W2420" s="1046" t="str">
        <f t="shared" si="413"/>
        <v/>
      </c>
      <c r="X2420" s="1047"/>
      <c r="Y2420" s="1146" t="str">
        <f t="shared" si="414"/>
        <v/>
      </c>
      <c r="Z2420" s="1049" t="str">
        <f t="shared" si="415"/>
        <v/>
      </c>
      <c r="AA2420" s="1049" t="str">
        <f t="shared" si="416"/>
        <v/>
      </c>
      <c r="AB2420" s="1050" t="str">
        <f t="shared" si="417"/>
        <v/>
      </c>
      <c r="AD2420" s="1052" t="str">
        <f t="shared" si="418"/>
        <v/>
      </c>
      <c r="AE2420" s="1053" t="str">
        <f t="shared" si="419"/>
        <v/>
      </c>
    </row>
    <row r="2421" spans="10:31" ht="12.75" customHeight="1">
      <c r="J2421" s="1117" t="str">
        <f>IF(D2421="","-",#REF!-D2421)</f>
        <v>-</v>
      </c>
      <c r="L2421" s="1041" t="str">
        <f t="shared" si="412"/>
        <v/>
      </c>
      <c r="W2421" s="1046" t="str">
        <f t="shared" si="413"/>
        <v/>
      </c>
      <c r="X2421" s="1047"/>
      <c r="Y2421" s="1146" t="str">
        <f t="shared" si="414"/>
        <v/>
      </c>
      <c r="Z2421" s="1049" t="str">
        <f t="shared" si="415"/>
        <v/>
      </c>
      <c r="AA2421" s="1049" t="str">
        <f t="shared" si="416"/>
        <v/>
      </c>
      <c r="AB2421" s="1050" t="str">
        <f t="shared" si="417"/>
        <v/>
      </c>
      <c r="AD2421" s="1052" t="str">
        <f t="shared" si="418"/>
        <v/>
      </c>
      <c r="AE2421" s="1053" t="str">
        <f t="shared" si="419"/>
        <v/>
      </c>
    </row>
    <row r="2422" spans="10:31" ht="12.75" customHeight="1">
      <c r="J2422" s="1117" t="str">
        <f>IF(D2422="","-",#REF!-D2422)</f>
        <v>-</v>
      </c>
      <c r="L2422" s="1041" t="str">
        <f t="shared" si="412"/>
        <v/>
      </c>
      <c r="W2422" s="1046" t="str">
        <f t="shared" si="413"/>
        <v/>
      </c>
      <c r="X2422" s="1047"/>
      <c r="Y2422" s="1146" t="str">
        <f t="shared" si="414"/>
        <v/>
      </c>
      <c r="Z2422" s="1049" t="str">
        <f t="shared" si="415"/>
        <v/>
      </c>
      <c r="AA2422" s="1049" t="str">
        <f t="shared" si="416"/>
        <v/>
      </c>
      <c r="AB2422" s="1050" t="str">
        <f t="shared" si="417"/>
        <v/>
      </c>
      <c r="AD2422" s="1052" t="str">
        <f t="shared" si="418"/>
        <v/>
      </c>
      <c r="AE2422" s="1053" t="str">
        <f t="shared" si="419"/>
        <v/>
      </c>
    </row>
    <row r="2423" spans="10:31" ht="12.75" customHeight="1">
      <c r="J2423" s="1117" t="str">
        <f>IF(D2423="","-",#REF!-D2423)</f>
        <v>-</v>
      </c>
      <c r="L2423" s="1041" t="str">
        <f t="shared" si="412"/>
        <v/>
      </c>
      <c r="W2423" s="1046" t="str">
        <f t="shared" si="413"/>
        <v/>
      </c>
      <c r="X2423" s="1047"/>
      <c r="Y2423" s="1146" t="str">
        <f t="shared" si="414"/>
        <v/>
      </c>
      <c r="Z2423" s="1049" t="str">
        <f t="shared" si="415"/>
        <v/>
      </c>
      <c r="AA2423" s="1049" t="str">
        <f t="shared" si="416"/>
        <v/>
      </c>
      <c r="AB2423" s="1050" t="str">
        <f t="shared" si="417"/>
        <v/>
      </c>
      <c r="AD2423" s="1052" t="str">
        <f t="shared" si="418"/>
        <v/>
      </c>
      <c r="AE2423" s="1053" t="str">
        <f t="shared" si="419"/>
        <v/>
      </c>
    </row>
    <row r="2424" spans="10:31" ht="12.75" customHeight="1">
      <c r="J2424" s="1117" t="str">
        <f>IF(D2424="","-",#REF!-D2424)</f>
        <v>-</v>
      </c>
      <c r="L2424" s="1041" t="str">
        <f t="shared" si="412"/>
        <v/>
      </c>
      <c r="W2424" s="1046" t="str">
        <f t="shared" si="413"/>
        <v/>
      </c>
      <c r="X2424" s="1047"/>
      <c r="Y2424" s="1146" t="str">
        <f t="shared" si="414"/>
        <v/>
      </c>
      <c r="Z2424" s="1049" t="str">
        <f t="shared" si="415"/>
        <v/>
      </c>
      <c r="AA2424" s="1049" t="str">
        <f t="shared" si="416"/>
        <v/>
      </c>
      <c r="AB2424" s="1050" t="str">
        <f t="shared" si="417"/>
        <v/>
      </c>
      <c r="AD2424" s="1052" t="str">
        <f t="shared" si="418"/>
        <v/>
      </c>
      <c r="AE2424" s="1053" t="str">
        <f t="shared" si="419"/>
        <v/>
      </c>
    </row>
    <row r="2425" spans="10:31" ht="12.75" customHeight="1">
      <c r="J2425" s="1117" t="str">
        <f>IF(D2425="","-",#REF!-D2425)</f>
        <v>-</v>
      </c>
      <c r="L2425" s="1041" t="str">
        <f t="shared" si="412"/>
        <v/>
      </c>
      <c r="W2425" s="1046" t="str">
        <f t="shared" si="413"/>
        <v/>
      </c>
      <c r="X2425" s="1047"/>
      <c r="Y2425" s="1146" t="str">
        <f t="shared" si="414"/>
        <v/>
      </c>
      <c r="Z2425" s="1049" t="str">
        <f t="shared" si="415"/>
        <v/>
      </c>
      <c r="AA2425" s="1049" t="str">
        <f t="shared" si="416"/>
        <v/>
      </c>
      <c r="AB2425" s="1050" t="str">
        <f t="shared" si="417"/>
        <v/>
      </c>
      <c r="AD2425" s="1052" t="str">
        <f t="shared" si="418"/>
        <v/>
      </c>
      <c r="AE2425" s="1053" t="str">
        <f t="shared" si="419"/>
        <v/>
      </c>
    </row>
    <row r="2426" spans="10:31" ht="12.75" customHeight="1">
      <c r="J2426" s="1117" t="str">
        <f>IF(D2426="","-",#REF!-D2426)</f>
        <v>-</v>
      </c>
      <c r="L2426" s="1041" t="str">
        <f t="shared" si="412"/>
        <v/>
      </c>
      <c r="W2426" s="1046" t="str">
        <f t="shared" si="413"/>
        <v/>
      </c>
      <c r="X2426" s="1047"/>
      <c r="Y2426" s="1146" t="str">
        <f t="shared" si="414"/>
        <v/>
      </c>
      <c r="Z2426" s="1049" t="str">
        <f t="shared" si="415"/>
        <v/>
      </c>
      <c r="AA2426" s="1049" t="str">
        <f t="shared" si="416"/>
        <v/>
      </c>
      <c r="AB2426" s="1050" t="str">
        <f t="shared" si="417"/>
        <v/>
      </c>
      <c r="AD2426" s="1052" t="str">
        <f t="shared" si="418"/>
        <v/>
      </c>
      <c r="AE2426" s="1053" t="str">
        <f t="shared" si="419"/>
        <v/>
      </c>
    </row>
    <row r="2427" spans="10:31" ht="12.75" customHeight="1">
      <c r="J2427" s="1117" t="str">
        <f>IF(D2427="","-",#REF!-D2427)</f>
        <v>-</v>
      </c>
      <c r="L2427" s="1041" t="str">
        <f t="shared" si="412"/>
        <v/>
      </c>
      <c r="W2427" s="1046" t="str">
        <f t="shared" si="413"/>
        <v/>
      </c>
      <c r="X2427" s="1047"/>
      <c r="Y2427" s="1146" t="str">
        <f t="shared" si="414"/>
        <v/>
      </c>
      <c r="Z2427" s="1049" t="str">
        <f t="shared" si="415"/>
        <v/>
      </c>
      <c r="AA2427" s="1049" t="str">
        <f t="shared" si="416"/>
        <v/>
      </c>
      <c r="AB2427" s="1050" t="str">
        <f t="shared" si="417"/>
        <v/>
      </c>
      <c r="AD2427" s="1052" t="str">
        <f t="shared" si="418"/>
        <v/>
      </c>
      <c r="AE2427" s="1053" t="str">
        <f t="shared" si="419"/>
        <v/>
      </c>
    </row>
    <row r="2428" spans="10:31" ht="12.75" customHeight="1">
      <c r="J2428" s="1117" t="str">
        <f>IF(D2428="","-",#REF!-D2428)</f>
        <v>-</v>
      </c>
      <c r="L2428" s="1041" t="str">
        <f t="shared" si="412"/>
        <v/>
      </c>
      <c r="W2428" s="1046" t="str">
        <f t="shared" si="413"/>
        <v/>
      </c>
      <c r="X2428" s="1047"/>
      <c r="Y2428" s="1146" t="str">
        <f t="shared" si="414"/>
        <v/>
      </c>
      <c r="Z2428" s="1049" t="str">
        <f t="shared" si="415"/>
        <v/>
      </c>
      <c r="AA2428" s="1049" t="str">
        <f t="shared" si="416"/>
        <v/>
      </c>
      <c r="AB2428" s="1050" t="str">
        <f t="shared" si="417"/>
        <v/>
      </c>
      <c r="AD2428" s="1052" t="str">
        <f t="shared" si="418"/>
        <v/>
      </c>
      <c r="AE2428" s="1053" t="str">
        <f t="shared" si="419"/>
        <v/>
      </c>
    </row>
    <row r="2429" spans="10:31" ht="12.75" customHeight="1">
      <c r="J2429" s="1117" t="str">
        <f>IF(D2429="","-",#REF!-D2429)</f>
        <v>-</v>
      </c>
      <c r="L2429" s="1041" t="str">
        <f t="shared" si="412"/>
        <v/>
      </c>
      <c r="W2429" s="1046" t="str">
        <f t="shared" si="413"/>
        <v/>
      </c>
      <c r="X2429" s="1047"/>
      <c r="Y2429" s="1146" t="str">
        <f t="shared" si="414"/>
        <v/>
      </c>
      <c r="Z2429" s="1049" t="str">
        <f t="shared" si="415"/>
        <v/>
      </c>
      <c r="AA2429" s="1049" t="str">
        <f t="shared" si="416"/>
        <v/>
      </c>
      <c r="AB2429" s="1050" t="str">
        <f t="shared" si="417"/>
        <v/>
      </c>
      <c r="AD2429" s="1052" t="str">
        <f t="shared" si="418"/>
        <v/>
      </c>
      <c r="AE2429" s="1053" t="str">
        <f t="shared" si="419"/>
        <v/>
      </c>
    </row>
    <row r="2430" spans="10:31" ht="12.75" customHeight="1">
      <c r="J2430" s="1117" t="str">
        <f>IF(D2430="","-",#REF!-D2430)</f>
        <v>-</v>
      </c>
      <c r="L2430" s="1041" t="str">
        <f t="shared" si="412"/>
        <v/>
      </c>
      <c r="W2430" s="1046" t="str">
        <f t="shared" si="413"/>
        <v/>
      </c>
      <c r="X2430" s="1047"/>
      <c r="Y2430" s="1146" t="str">
        <f t="shared" si="414"/>
        <v/>
      </c>
      <c r="Z2430" s="1049" t="str">
        <f t="shared" si="415"/>
        <v/>
      </c>
      <c r="AA2430" s="1049" t="str">
        <f t="shared" si="416"/>
        <v/>
      </c>
      <c r="AB2430" s="1050" t="str">
        <f t="shared" si="417"/>
        <v/>
      </c>
      <c r="AD2430" s="1052" t="str">
        <f t="shared" si="418"/>
        <v/>
      </c>
      <c r="AE2430" s="1053" t="str">
        <f t="shared" si="419"/>
        <v/>
      </c>
    </row>
    <row r="2431" spans="10:31" ht="12.75" customHeight="1">
      <c r="J2431" s="1117" t="str">
        <f>IF(D2431="","-",#REF!-D2431)</f>
        <v>-</v>
      </c>
      <c r="L2431" s="1041" t="str">
        <f t="shared" si="412"/>
        <v/>
      </c>
      <c r="W2431" s="1046" t="str">
        <f t="shared" si="413"/>
        <v/>
      </c>
      <c r="X2431" s="1047"/>
      <c r="Y2431" s="1146" t="str">
        <f t="shared" si="414"/>
        <v/>
      </c>
      <c r="Z2431" s="1049" t="str">
        <f t="shared" si="415"/>
        <v/>
      </c>
      <c r="AA2431" s="1049" t="str">
        <f t="shared" si="416"/>
        <v/>
      </c>
      <c r="AB2431" s="1050" t="str">
        <f t="shared" si="417"/>
        <v/>
      </c>
      <c r="AD2431" s="1052" t="str">
        <f t="shared" si="418"/>
        <v/>
      </c>
      <c r="AE2431" s="1053" t="str">
        <f t="shared" si="419"/>
        <v/>
      </c>
    </row>
    <row r="2432" spans="10:31" ht="12.75" customHeight="1">
      <c r="J2432" s="1117" t="str">
        <f>IF(D2432="","-",#REF!-D2432)</f>
        <v>-</v>
      </c>
      <c r="L2432" s="1041" t="str">
        <f t="shared" si="412"/>
        <v/>
      </c>
      <c r="W2432" s="1046" t="str">
        <f t="shared" si="413"/>
        <v/>
      </c>
      <c r="X2432" s="1047"/>
      <c r="Y2432" s="1146" t="str">
        <f t="shared" si="414"/>
        <v/>
      </c>
      <c r="Z2432" s="1049" t="str">
        <f t="shared" si="415"/>
        <v/>
      </c>
      <c r="AA2432" s="1049" t="str">
        <f t="shared" si="416"/>
        <v/>
      </c>
      <c r="AB2432" s="1050" t="str">
        <f t="shared" si="417"/>
        <v/>
      </c>
      <c r="AD2432" s="1052" t="str">
        <f t="shared" si="418"/>
        <v/>
      </c>
      <c r="AE2432" s="1053" t="str">
        <f t="shared" si="419"/>
        <v/>
      </c>
    </row>
    <row r="2433" spans="10:31" ht="12.75" customHeight="1">
      <c r="J2433" s="1117" t="str">
        <f>IF(D2433="","-",#REF!-D2433)</f>
        <v>-</v>
      </c>
      <c r="L2433" s="1041" t="str">
        <f t="shared" si="412"/>
        <v/>
      </c>
      <c r="W2433" s="1046" t="str">
        <f t="shared" si="413"/>
        <v/>
      </c>
      <c r="X2433" s="1047"/>
      <c r="Y2433" s="1146" t="str">
        <f t="shared" si="414"/>
        <v/>
      </c>
      <c r="Z2433" s="1049" t="str">
        <f t="shared" si="415"/>
        <v/>
      </c>
      <c r="AA2433" s="1049" t="str">
        <f t="shared" si="416"/>
        <v/>
      </c>
      <c r="AB2433" s="1050" t="str">
        <f t="shared" si="417"/>
        <v/>
      </c>
      <c r="AD2433" s="1052" t="str">
        <f t="shared" si="418"/>
        <v/>
      </c>
      <c r="AE2433" s="1053" t="str">
        <f t="shared" si="419"/>
        <v/>
      </c>
    </row>
    <row r="2434" spans="10:31" ht="12.75" customHeight="1">
      <c r="J2434" s="1117" t="str">
        <f>IF(D2434="","-",#REF!-D2434)</f>
        <v>-</v>
      </c>
      <c r="L2434" s="1041" t="str">
        <f t="shared" si="412"/>
        <v/>
      </c>
      <c r="W2434" s="1046" t="str">
        <f t="shared" si="413"/>
        <v/>
      </c>
      <c r="X2434" s="1047"/>
      <c r="Y2434" s="1146" t="str">
        <f t="shared" si="414"/>
        <v/>
      </c>
      <c r="Z2434" s="1049" t="str">
        <f t="shared" si="415"/>
        <v/>
      </c>
      <c r="AA2434" s="1049" t="str">
        <f t="shared" si="416"/>
        <v/>
      </c>
      <c r="AB2434" s="1050" t="str">
        <f t="shared" si="417"/>
        <v/>
      </c>
      <c r="AD2434" s="1052" t="str">
        <f t="shared" si="418"/>
        <v/>
      </c>
      <c r="AE2434" s="1053" t="str">
        <f t="shared" si="419"/>
        <v/>
      </c>
    </row>
    <row r="2435" spans="10:31" ht="12.75" customHeight="1">
      <c r="J2435" s="1117" t="str">
        <f>IF(D2435="","-",#REF!-D2435)</f>
        <v>-</v>
      </c>
      <c r="L2435" s="1041" t="str">
        <f t="shared" ref="L2435:L2498" si="420">IF(E2435="","",$Q$1+E2435)</f>
        <v/>
      </c>
      <c r="W2435" s="1046" t="str">
        <f t="shared" ref="W2435:W2498" si="421">IF($D2435="","",_xlfn.LET(_xlpm.gDate,D2435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435" s="1047"/>
      <c r="Y2435" s="1146" t="str">
        <f t="shared" ref="Y2435:Y2498" si="422">IFERROR(CHOOSE(X2435,"መስከረም","ጥቅምት","ህዳር  ","ታህሳስ ","ጥር ","የካቲት ","መጋቢት ","ሚይዚያ ","ግንቦት ","ሰኔ ","ሐምሌ ","ነሐሴ ","Pagume"),"")</f>
        <v/>
      </c>
      <c r="Z2435" s="1049" t="str">
        <f t="shared" ref="Z2435:Z2498" si="423">IF($K2435="","",_xlfn.LET(_xlpm.gDate,K2435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435" s="1049" t="str">
        <f t="shared" ref="AA2435:AA2498" si="424">IF($Z2435="","",TEXT($Z2435,"mm"))</f>
        <v/>
      </c>
      <c r="AB2435" s="1050" t="str">
        <f t="shared" ref="AB2435:AB2498" si="425">IFERROR(CHOOSE(AA2435,"መስከረም","ጥቅምት","ህዳር  ","ታህሳስ ","ጥር ","የካቲት ","መጋቢት ","ሚይዚያ ","ግንቦት ","ሰኔ ","ሐምሌ ","ነሐሴ ","Pagume"),"")</f>
        <v/>
      </c>
      <c r="AD2435" s="1052" t="str">
        <f t="shared" ref="AD2435:AD2498" si="426">IF($D2435="","",YEAR(D2435)&amp;"-W"&amp;WEEKNUM(D2435,2))</f>
        <v/>
      </c>
      <c r="AE2435" s="1053" t="str">
        <f t="shared" ref="AE2435:AE2498" si="427">IF($K2435="","",YEAR(K2435)&amp;"-W"&amp;WEEKNUM(K2435,2))</f>
        <v/>
      </c>
    </row>
    <row r="2436" spans="10:31" ht="12.75" customHeight="1">
      <c r="J2436" s="1117" t="str">
        <f>IF(D2436="","-",#REF!-D2436)</f>
        <v>-</v>
      </c>
      <c r="L2436" s="1041" t="str">
        <f t="shared" si="420"/>
        <v/>
      </c>
      <c r="W2436" s="1046" t="str">
        <f t="shared" si="421"/>
        <v/>
      </c>
      <c r="X2436" s="1047"/>
      <c r="Y2436" s="1146" t="str">
        <f t="shared" si="422"/>
        <v/>
      </c>
      <c r="Z2436" s="1049" t="str">
        <f t="shared" si="423"/>
        <v/>
      </c>
      <c r="AA2436" s="1049" t="str">
        <f t="shared" si="424"/>
        <v/>
      </c>
      <c r="AB2436" s="1050" t="str">
        <f t="shared" si="425"/>
        <v/>
      </c>
      <c r="AD2436" s="1052" t="str">
        <f t="shared" si="426"/>
        <v/>
      </c>
      <c r="AE2436" s="1053" t="str">
        <f t="shared" si="427"/>
        <v/>
      </c>
    </row>
    <row r="2437" spans="10:31" ht="12.75" customHeight="1">
      <c r="J2437" s="1117" t="str">
        <f>IF(D2437="","-",#REF!-D2437)</f>
        <v>-</v>
      </c>
      <c r="L2437" s="1041" t="str">
        <f t="shared" si="420"/>
        <v/>
      </c>
      <c r="W2437" s="1046" t="str">
        <f t="shared" si="421"/>
        <v/>
      </c>
      <c r="X2437" s="1047"/>
      <c r="Y2437" s="1146" t="str">
        <f t="shared" si="422"/>
        <v/>
      </c>
      <c r="Z2437" s="1049" t="str">
        <f t="shared" si="423"/>
        <v/>
      </c>
      <c r="AA2437" s="1049" t="str">
        <f t="shared" si="424"/>
        <v/>
      </c>
      <c r="AB2437" s="1050" t="str">
        <f t="shared" si="425"/>
        <v/>
      </c>
      <c r="AD2437" s="1052" t="str">
        <f t="shared" si="426"/>
        <v/>
      </c>
      <c r="AE2437" s="1053" t="str">
        <f t="shared" si="427"/>
        <v/>
      </c>
    </row>
    <row r="2438" spans="10:31" ht="12.75" customHeight="1">
      <c r="J2438" s="1117" t="str">
        <f>IF(D2438="","-",#REF!-D2438)</f>
        <v>-</v>
      </c>
      <c r="L2438" s="1041" t="str">
        <f t="shared" si="420"/>
        <v/>
      </c>
      <c r="W2438" s="1046" t="str">
        <f t="shared" si="421"/>
        <v/>
      </c>
      <c r="X2438" s="1047"/>
      <c r="Y2438" s="1146" t="str">
        <f t="shared" si="422"/>
        <v/>
      </c>
      <c r="Z2438" s="1049" t="str">
        <f t="shared" si="423"/>
        <v/>
      </c>
      <c r="AA2438" s="1049" t="str">
        <f t="shared" si="424"/>
        <v/>
      </c>
      <c r="AB2438" s="1050" t="str">
        <f t="shared" si="425"/>
        <v/>
      </c>
      <c r="AD2438" s="1052" t="str">
        <f t="shared" si="426"/>
        <v/>
      </c>
      <c r="AE2438" s="1053" t="str">
        <f t="shared" si="427"/>
        <v/>
      </c>
    </row>
    <row r="2439" spans="10:31" ht="12.75" customHeight="1">
      <c r="J2439" s="1117" t="str">
        <f>IF(D2439="","-",#REF!-D2439)</f>
        <v>-</v>
      </c>
      <c r="L2439" s="1041" t="str">
        <f t="shared" si="420"/>
        <v/>
      </c>
      <c r="W2439" s="1046" t="str">
        <f t="shared" si="421"/>
        <v/>
      </c>
      <c r="X2439" s="1047"/>
      <c r="Y2439" s="1146" t="str">
        <f t="shared" si="422"/>
        <v/>
      </c>
      <c r="Z2439" s="1049" t="str">
        <f t="shared" si="423"/>
        <v/>
      </c>
      <c r="AA2439" s="1049" t="str">
        <f t="shared" si="424"/>
        <v/>
      </c>
      <c r="AB2439" s="1050" t="str">
        <f t="shared" si="425"/>
        <v/>
      </c>
      <c r="AD2439" s="1052" t="str">
        <f t="shared" si="426"/>
        <v/>
      </c>
      <c r="AE2439" s="1053" t="str">
        <f t="shared" si="427"/>
        <v/>
      </c>
    </row>
    <row r="2440" spans="10:31" ht="12.75" customHeight="1">
      <c r="J2440" s="1117" t="str">
        <f>IF(D2440="","-",#REF!-D2440)</f>
        <v>-</v>
      </c>
      <c r="L2440" s="1041" t="str">
        <f t="shared" si="420"/>
        <v/>
      </c>
      <c r="W2440" s="1046" t="str">
        <f t="shared" si="421"/>
        <v/>
      </c>
      <c r="X2440" s="1047"/>
      <c r="Y2440" s="1146" t="str">
        <f t="shared" si="422"/>
        <v/>
      </c>
      <c r="Z2440" s="1049" t="str">
        <f t="shared" si="423"/>
        <v/>
      </c>
      <c r="AA2440" s="1049" t="str">
        <f t="shared" si="424"/>
        <v/>
      </c>
      <c r="AB2440" s="1050" t="str">
        <f t="shared" si="425"/>
        <v/>
      </c>
      <c r="AD2440" s="1052" t="str">
        <f t="shared" si="426"/>
        <v/>
      </c>
      <c r="AE2440" s="1053" t="str">
        <f t="shared" si="427"/>
        <v/>
      </c>
    </row>
    <row r="2441" spans="10:31" ht="12.75" customHeight="1">
      <c r="J2441" s="1117" t="str">
        <f>IF(D2441="","-",#REF!-D2441)</f>
        <v>-</v>
      </c>
      <c r="L2441" s="1041" t="str">
        <f t="shared" si="420"/>
        <v/>
      </c>
      <c r="W2441" s="1046" t="str">
        <f t="shared" si="421"/>
        <v/>
      </c>
      <c r="X2441" s="1047"/>
      <c r="Y2441" s="1146" t="str">
        <f t="shared" si="422"/>
        <v/>
      </c>
      <c r="Z2441" s="1049" t="str">
        <f t="shared" si="423"/>
        <v/>
      </c>
      <c r="AA2441" s="1049" t="str">
        <f t="shared" si="424"/>
        <v/>
      </c>
      <c r="AB2441" s="1050" t="str">
        <f t="shared" si="425"/>
        <v/>
      </c>
      <c r="AD2441" s="1052" t="str">
        <f t="shared" si="426"/>
        <v/>
      </c>
      <c r="AE2441" s="1053" t="str">
        <f t="shared" si="427"/>
        <v/>
      </c>
    </row>
    <row r="2442" spans="10:31" ht="12.75" customHeight="1">
      <c r="J2442" s="1117" t="str">
        <f>IF(D2442="","-",#REF!-D2442)</f>
        <v>-</v>
      </c>
      <c r="L2442" s="1041" t="str">
        <f t="shared" si="420"/>
        <v/>
      </c>
      <c r="W2442" s="1046" t="str">
        <f t="shared" si="421"/>
        <v/>
      </c>
      <c r="X2442" s="1047"/>
      <c r="Y2442" s="1146" t="str">
        <f t="shared" si="422"/>
        <v/>
      </c>
      <c r="Z2442" s="1049" t="str">
        <f t="shared" si="423"/>
        <v/>
      </c>
      <c r="AA2442" s="1049" t="str">
        <f t="shared" si="424"/>
        <v/>
      </c>
      <c r="AB2442" s="1050" t="str">
        <f t="shared" si="425"/>
        <v/>
      </c>
      <c r="AD2442" s="1052" t="str">
        <f t="shared" si="426"/>
        <v/>
      </c>
      <c r="AE2442" s="1053" t="str">
        <f t="shared" si="427"/>
        <v/>
      </c>
    </row>
    <row r="2443" spans="10:31" ht="12.75" customHeight="1">
      <c r="J2443" s="1117" t="str">
        <f>IF(D2443="","-",#REF!-D2443)</f>
        <v>-</v>
      </c>
      <c r="L2443" s="1041" t="str">
        <f t="shared" si="420"/>
        <v/>
      </c>
      <c r="W2443" s="1046" t="str">
        <f t="shared" si="421"/>
        <v/>
      </c>
      <c r="X2443" s="1047"/>
      <c r="Y2443" s="1146" t="str">
        <f t="shared" si="422"/>
        <v/>
      </c>
      <c r="Z2443" s="1049" t="str">
        <f t="shared" si="423"/>
        <v/>
      </c>
      <c r="AA2443" s="1049" t="str">
        <f t="shared" si="424"/>
        <v/>
      </c>
      <c r="AB2443" s="1050" t="str">
        <f t="shared" si="425"/>
        <v/>
      </c>
      <c r="AD2443" s="1052" t="str">
        <f t="shared" si="426"/>
        <v/>
      </c>
      <c r="AE2443" s="1053" t="str">
        <f t="shared" si="427"/>
        <v/>
      </c>
    </row>
    <row r="2444" spans="10:31" ht="12.75" customHeight="1">
      <c r="J2444" s="1117" t="str">
        <f>IF(D2444="","-",#REF!-D2444)</f>
        <v>-</v>
      </c>
      <c r="L2444" s="1041" t="str">
        <f t="shared" si="420"/>
        <v/>
      </c>
      <c r="W2444" s="1046" t="str">
        <f t="shared" si="421"/>
        <v/>
      </c>
      <c r="X2444" s="1047"/>
      <c r="Y2444" s="1146" t="str">
        <f t="shared" si="422"/>
        <v/>
      </c>
      <c r="Z2444" s="1049" t="str">
        <f t="shared" si="423"/>
        <v/>
      </c>
      <c r="AA2444" s="1049" t="str">
        <f t="shared" si="424"/>
        <v/>
      </c>
      <c r="AB2444" s="1050" t="str">
        <f t="shared" si="425"/>
        <v/>
      </c>
      <c r="AD2444" s="1052" t="str">
        <f t="shared" si="426"/>
        <v/>
      </c>
      <c r="AE2444" s="1053" t="str">
        <f t="shared" si="427"/>
        <v/>
      </c>
    </row>
    <row r="2445" spans="10:31" ht="12.75" customHeight="1">
      <c r="J2445" s="1117" t="str">
        <f>IF(D2445="","-",#REF!-D2445)</f>
        <v>-</v>
      </c>
      <c r="L2445" s="1041" t="str">
        <f t="shared" si="420"/>
        <v/>
      </c>
      <c r="W2445" s="1046" t="str">
        <f t="shared" si="421"/>
        <v/>
      </c>
      <c r="X2445" s="1047"/>
      <c r="Y2445" s="1146" t="str">
        <f t="shared" si="422"/>
        <v/>
      </c>
      <c r="Z2445" s="1049" t="str">
        <f t="shared" si="423"/>
        <v/>
      </c>
      <c r="AA2445" s="1049" t="str">
        <f t="shared" si="424"/>
        <v/>
      </c>
      <c r="AB2445" s="1050" t="str">
        <f t="shared" si="425"/>
        <v/>
      </c>
      <c r="AD2445" s="1052" t="str">
        <f t="shared" si="426"/>
        <v/>
      </c>
      <c r="AE2445" s="1053" t="str">
        <f t="shared" si="427"/>
        <v/>
      </c>
    </row>
    <row r="2446" spans="10:31" ht="12.75" customHeight="1">
      <c r="J2446" s="1117" t="str">
        <f>IF(D2446="","-",#REF!-D2446)</f>
        <v>-</v>
      </c>
      <c r="L2446" s="1041" t="str">
        <f t="shared" si="420"/>
        <v/>
      </c>
      <c r="W2446" s="1046" t="str">
        <f t="shared" si="421"/>
        <v/>
      </c>
      <c r="X2446" s="1047"/>
      <c r="Y2446" s="1146" t="str">
        <f t="shared" si="422"/>
        <v/>
      </c>
      <c r="Z2446" s="1049" t="str">
        <f t="shared" si="423"/>
        <v/>
      </c>
      <c r="AA2446" s="1049" t="str">
        <f t="shared" si="424"/>
        <v/>
      </c>
      <c r="AB2446" s="1050" t="str">
        <f t="shared" si="425"/>
        <v/>
      </c>
      <c r="AD2446" s="1052" t="str">
        <f t="shared" si="426"/>
        <v/>
      </c>
      <c r="AE2446" s="1053" t="str">
        <f t="shared" si="427"/>
        <v/>
      </c>
    </row>
    <row r="2447" spans="10:31" ht="12.75" customHeight="1">
      <c r="J2447" s="1117" t="str">
        <f>IF(D2447="","-",#REF!-D2447)</f>
        <v>-</v>
      </c>
      <c r="L2447" s="1041" t="str">
        <f t="shared" si="420"/>
        <v/>
      </c>
      <c r="W2447" s="1046" t="str">
        <f t="shared" si="421"/>
        <v/>
      </c>
      <c r="X2447" s="1047"/>
      <c r="Y2447" s="1146" t="str">
        <f t="shared" si="422"/>
        <v/>
      </c>
      <c r="Z2447" s="1049" t="str">
        <f t="shared" si="423"/>
        <v/>
      </c>
      <c r="AA2447" s="1049" t="str">
        <f t="shared" si="424"/>
        <v/>
      </c>
      <c r="AB2447" s="1050" t="str">
        <f t="shared" si="425"/>
        <v/>
      </c>
      <c r="AD2447" s="1052" t="str">
        <f t="shared" si="426"/>
        <v/>
      </c>
      <c r="AE2447" s="1053" t="str">
        <f t="shared" si="427"/>
        <v/>
      </c>
    </row>
    <row r="2448" spans="10:31" ht="12.75" customHeight="1">
      <c r="J2448" s="1117" t="str">
        <f>IF(D2448="","-",#REF!-D2448)</f>
        <v>-</v>
      </c>
      <c r="L2448" s="1041" t="str">
        <f t="shared" si="420"/>
        <v/>
      </c>
      <c r="W2448" s="1046" t="str">
        <f t="shared" si="421"/>
        <v/>
      </c>
      <c r="X2448" s="1047"/>
      <c r="Y2448" s="1146" t="str">
        <f t="shared" si="422"/>
        <v/>
      </c>
      <c r="Z2448" s="1049" t="str">
        <f t="shared" si="423"/>
        <v/>
      </c>
      <c r="AA2448" s="1049" t="str">
        <f t="shared" si="424"/>
        <v/>
      </c>
      <c r="AB2448" s="1050" t="str">
        <f t="shared" si="425"/>
        <v/>
      </c>
      <c r="AD2448" s="1052" t="str">
        <f t="shared" si="426"/>
        <v/>
      </c>
      <c r="AE2448" s="1053" t="str">
        <f t="shared" si="427"/>
        <v/>
      </c>
    </row>
    <row r="2449" spans="10:31" ht="12.75" customHeight="1">
      <c r="J2449" s="1117" t="str">
        <f>IF(D2449="","-",#REF!-D2449)</f>
        <v>-</v>
      </c>
      <c r="L2449" s="1041" t="str">
        <f t="shared" si="420"/>
        <v/>
      </c>
      <c r="W2449" s="1046" t="str">
        <f t="shared" si="421"/>
        <v/>
      </c>
      <c r="X2449" s="1047"/>
      <c r="Y2449" s="1146" t="str">
        <f t="shared" si="422"/>
        <v/>
      </c>
      <c r="Z2449" s="1049" t="str">
        <f t="shared" si="423"/>
        <v/>
      </c>
      <c r="AA2449" s="1049" t="str">
        <f t="shared" si="424"/>
        <v/>
      </c>
      <c r="AB2449" s="1050" t="str">
        <f t="shared" si="425"/>
        <v/>
      </c>
      <c r="AD2449" s="1052" t="str">
        <f t="shared" si="426"/>
        <v/>
      </c>
      <c r="AE2449" s="1053" t="str">
        <f t="shared" si="427"/>
        <v/>
      </c>
    </row>
    <row r="2450" spans="10:31" ht="12.75" customHeight="1">
      <c r="J2450" s="1117" t="str">
        <f>IF(D2450="","-",#REF!-D2450)</f>
        <v>-</v>
      </c>
      <c r="L2450" s="1041" t="str">
        <f t="shared" si="420"/>
        <v/>
      </c>
      <c r="W2450" s="1046" t="str">
        <f t="shared" si="421"/>
        <v/>
      </c>
      <c r="X2450" s="1047"/>
      <c r="Y2450" s="1146" t="str">
        <f t="shared" si="422"/>
        <v/>
      </c>
      <c r="Z2450" s="1049" t="str">
        <f t="shared" si="423"/>
        <v/>
      </c>
      <c r="AA2450" s="1049" t="str">
        <f t="shared" si="424"/>
        <v/>
      </c>
      <c r="AB2450" s="1050" t="str">
        <f t="shared" si="425"/>
        <v/>
      </c>
      <c r="AD2450" s="1052" t="str">
        <f t="shared" si="426"/>
        <v/>
      </c>
      <c r="AE2450" s="1053" t="str">
        <f t="shared" si="427"/>
        <v/>
      </c>
    </row>
    <row r="2451" spans="10:31" ht="12.75" customHeight="1">
      <c r="J2451" s="1117" t="str">
        <f>IF(D2451="","-",#REF!-D2451)</f>
        <v>-</v>
      </c>
      <c r="L2451" s="1041" t="str">
        <f t="shared" si="420"/>
        <v/>
      </c>
      <c r="W2451" s="1046" t="str">
        <f t="shared" si="421"/>
        <v/>
      </c>
      <c r="X2451" s="1047"/>
      <c r="Y2451" s="1146" t="str">
        <f t="shared" si="422"/>
        <v/>
      </c>
      <c r="Z2451" s="1049" t="str">
        <f t="shared" si="423"/>
        <v/>
      </c>
      <c r="AA2451" s="1049" t="str">
        <f t="shared" si="424"/>
        <v/>
      </c>
      <c r="AB2451" s="1050" t="str">
        <f t="shared" si="425"/>
        <v/>
      </c>
      <c r="AD2451" s="1052" t="str">
        <f t="shared" si="426"/>
        <v/>
      </c>
      <c r="AE2451" s="1053" t="str">
        <f t="shared" si="427"/>
        <v/>
      </c>
    </row>
    <row r="2452" spans="10:31" ht="12.75" customHeight="1">
      <c r="J2452" s="1117" t="str">
        <f>IF(D2452="","-",#REF!-D2452)</f>
        <v>-</v>
      </c>
      <c r="L2452" s="1041" t="str">
        <f t="shared" si="420"/>
        <v/>
      </c>
      <c r="W2452" s="1046" t="str">
        <f t="shared" si="421"/>
        <v/>
      </c>
      <c r="X2452" s="1047"/>
      <c r="Y2452" s="1146" t="str">
        <f t="shared" si="422"/>
        <v/>
      </c>
      <c r="Z2452" s="1049" t="str">
        <f t="shared" si="423"/>
        <v/>
      </c>
      <c r="AA2452" s="1049" t="str">
        <f t="shared" si="424"/>
        <v/>
      </c>
      <c r="AB2452" s="1050" t="str">
        <f t="shared" si="425"/>
        <v/>
      </c>
      <c r="AD2452" s="1052" t="str">
        <f t="shared" si="426"/>
        <v/>
      </c>
      <c r="AE2452" s="1053" t="str">
        <f t="shared" si="427"/>
        <v/>
      </c>
    </row>
    <row r="2453" spans="10:31" ht="12.75" customHeight="1">
      <c r="J2453" s="1117" t="str">
        <f>IF(D2453="","-",#REF!-D2453)</f>
        <v>-</v>
      </c>
      <c r="L2453" s="1041" t="str">
        <f t="shared" si="420"/>
        <v/>
      </c>
      <c r="W2453" s="1046" t="str">
        <f t="shared" si="421"/>
        <v/>
      </c>
      <c r="X2453" s="1047"/>
      <c r="Y2453" s="1146" t="str">
        <f t="shared" si="422"/>
        <v/>
      </c>
      <c r="Z2453" s="1049" t="str">
        <f t="shared" si="423"/>
        <v/>
      </c>
      <c r="AA2453" s="1049" t="str">
        <f t="shared" si="424"/>
        <v/>
      </c>
      <c r="AB2453" s="1050" t="str">
        <f t="shared" si="425"/>
        <v/>
      </c>
      <c r="AD2453" s="1052" t="str">
        <f t="shared" si="426"/>
        <v/>
      </c>
      <c r="AE2453" s="1053" t="str">
        <f t="shared" si="427"/>
        <v/>
      </c>
    </row>
    <row r="2454" spans="10:31" ht="12.75" customHeight="1">
      <c r="J2454" s="1117" t="str">
        <f>IF(D2454="","-",#REF!-D2454)</f>
        <v>-</v>
      </c>
      <c r="L2454" s="1041" t="str">
        <f t="shared" si="420"/>
        <v/>
      </c>
      <c r="W2454" s="1046" t="str">
        <f t="shared" si="421"/>
        <v/>
      </c>
      <c r="X2454" s="1047"/>
      <c r="Y2454" s="1146" t="str">
        <f t="shared" si="422"/>
        <v/>
      </c>
      <c r="Z2454" s="1049" t="str">
        <f t="shared" si="423"/>
        <v/>
      </c>
      <c r="AA2454" s="1049" t="str">
        <f t="shared" si="424"/>
        <v/>
      </c>
      <c r="AB2454" s="1050" t="str">
        <f t="shared" si="425"/>
        <v/>
      </c>
      <c r="AD2454" s="1052" t="str">
        <f t="shared" si="426"/>
        <v/>
      </c>
      <c r="AE2454" s="1053" t="str">
        <f t="shared" si="427"/>
        <v/>
      </c>
    </row>
    <row r="2455" spans="10:31" ht="12.75" customHeight="1">
      <c r="J2455" s="1117" t="str">
        <f>IF(D2455="","-",#REF!-D2455)</f>
        <v>-</v>
      </c>
      <c r="L2455" s="1041" t="str">
        <f t="shared" si="420"/>
        <v/>
      </c>
      <c r="W2455" s="1046" t="str">
        <f t="shared" si="421"/>
        <v/>
      </c>
      <c r="X2455" s="1047"/>
      <c r="Y2455" s="1146" t="str">
        <f t="shared" si="422"/>
        <v/>
      </c>
      <c r="Z2455" s="1049" t="str">
        <f t="shared" si="423"/>
        <v/>
      </c>
      <c r="AA2455" s="1049" t="str">
        <f t="shared" si="424"/>
        <v/>
      </c>
      <c r="AB2455" s="1050" t="str">
        <f t="shared" si="425"/>
        <v/>
      </c>
      <c r="AD2455" s="1052" t="str">
        <f t="shared" si="426"/>
        <v/>
      </c>
      <c r="AE2455" s="1053" t="str">
        <f t="shared" si="427"/>
        <v/>
      </c>
    </row>
    <row r="2456" spans="10:31" ht="12.75" customHeight="1">
      <c r="J2456" s="1117" t="str">
        <f>IF(D2456="","-",#REF!-D2456)</f>
        <v>-</v>
      </c>
      <c r="L2456" s="1041" t="str">
        <f t="shared" si="420"/>
        <v/>
      </c>
      <c r="W2456" s="1046" t="str">
        <f t="shared" si="421"/>
        <v/>
      </c>
      <c r="X2456" s="1047"/>
      <c r="Y2456" s="1146" t="str">
        <f t="shared" si="422"/>
        <v/>
      </c>
      <c r="Z2456" s="1049" t="str">
        <f t="shared" si="423"/>
        <v/>
      </c>
      <c r="AA2456" s="1049" t="str">
        <f t="shared" si="424"/>
        <v/>
      </c>
      <c r="AB2456" s="1050" t="str">
        <f t="shared" si="425"/>
        <v/>
      </c>
      <c r="AD2456" s="1052" t="str">
        <f t="shared" si="426"/>
        <v/>
      </c>
      <c r="AE2456" s="1053" t="str">
        <f t="shared" si="427"/>
        <v/>
      </c>
    </row>
    <row r="2457" spans="10:31" ht="12.75" customHeight="1">
      <c r="J2457" s="1117" t="str">
        <f>IF(D2457="","-",#REF!-D2457)</f>
        <v>-</v>
      </c>
      <c r="L2457" s="1041" t="str">
        <f t="shared" si="420"/>
        <v/>
      </c>
      <c r="W2457" s="1046" t="str">
        <f t="shared" si="421"/>
        <v/>
      </c>
      <c r="X2457" s="1047"/>
      <c r="Y2457" s="1146" t="str">
        <f t="shared" si="422"/>
        <v/>
      </c>
      <c r="Z2457" s="1049" t="str">
        <f t="shared" si="423"/>
        <v/>
      </c>
      <c r="AA2457" s="1049" t="str">
        <f t="shared" si="424"/>
        <v/>
      </c>
      <c r="AB2457" s="1050" t="str">
        <f t="shared" si="425"/>
        <v/>
      </c>
      <c r="AD2457" s="1052" t="str">
        <f t="shared" si="426"/>
        <v/>
      </c>
      <c r="AE2457" s="1053" t="str">
        <f t="shared" si="427"/>
        <v/>
      </c>
    </row>
    <row r="2458" spans="10:31" ht="12.75" customHeight="1">
      <c r="J2458" s="1117" t="str">
        <f>IF(D2458="","-",#REF!-D2458)</f>
        <v>-</v>
      </c>
      <c r="L2458" s="1041" t="str">
        <f t="shared" si="420"/>
        <v/>
      </c>
      <c r="W2458" s="1046" t="str">
        <f t="shared" si="421"/>
        <v/>
      </c>
      <c r="X2458" s="1047"/>
      <c r="Y2458" s="1146" t="str">
        <f t="shared" si="422"/>
        <v/>
      </c>
      <c r="Z2458" s="1049" t="str">
        <f t="shared" si="423"/>
        <v/>
      </c>
      <c r="AA2458" s="1049" t="str">
        <f t="shared" si="424"/>
        <v/>
      </c>
      <c r="AB2458" s="1050" t="str">
        <f t="shared" si="425"/>
        <v/>
      </c>
      <c r="AD2458" s="1052" t="str">
        <f t="shared" si="426"/>
        <v/>
      </c>
      <c r="AE2458" s="1053" t="str">
        <f t="shared" si="427"/>
        <v/>
      </c>
    </row>
    <row r="2459" spans="10:31" ht="12.75" customHeight="1">
      <c r="J2459" s="1117" t="str">
        <f>IF(D2459="","-",#REF!-D2459)</f>
        <v>-</v>
      </c>
      <c r="L2459" s="1041" t="str">
        <f t="shared" si="420"/>
        <v/>
      </c>
      <c r="W2459" s="1046" t="str">
        <f t="shared" si="421"/>
        <v/>
      </c>
      <c r="X2459" s="1047"/>
      <c r="Y2459" s="1146" t="str">
        <f t="shared" si="422"/>
        <v/>
      </c>
      <c r="Z2459" s="1049" t="str">
        <f t="shared" si="423"/>
        <v/>
      </c>
      <c r="AA2459" s="1049" t="str">
        <f t="shared" si="424"/>
        <v/>
      </c>
      <c r="AB2459" s="1050" t="str">
        <f t="shared" si="425"/>
        <v/>
      </c>
      <c r="AD2459" s="1052" t="str">
        <f t="shared" si="426"/>
        <v/>
      </c>
      <c r="AE2459" s="1053" t="str">
        <f t="shared" si="427"/>
        <v/>
      </c>
    </row>
    <row r="2460" spans="10:31" ht="12.75" customHeight="1">
      <c r="J2460" s="1117" t="str">
        <f>IF(D2460="","-",#REF!-D2460)</f>
        <v>-</v>
      </c>
      <c r="L2460" s="1041" t="str">
        <f t="shared" si="420"/>
        <v/>
      </c>
      <c r="W2460" s="1046" t="str">
        <f t="shared" si="421"/>
        <v/>
      </c>
      <c r="X2460" s="1047"/>
      <c r="Y2460" s="1146" t="str">
        <f t="shared" si="422"/>
        <v/>
      </c>
      <c r="Z2460" s="1049" t="str">
        <f t="shared" si="423"/>
        <v/>
      </c>
      <c r="AA2460" s="1049" t="str">
        <f t="shared" si="424"/>
        <v/>
      </c>
      <c r="AB2460" s="1050" t="str">
        <f t="shared" si="425"/>
        <v/>
      </c>
      <c r="AD2460" s="1052" t="str">
        <f t="shared" si="426"/>
        <v/>
      </c>
      <c r="AE2460" s="1053" t="str">
        <f t="shared" si="427"/>
        <v/>
      </c>
    </row>
    <row r="2461" spans="10:31" ht="12.75" customHeight="1">
      <c r="J2461" s="1117" t="str">
        <f>IF(D2461="","-",#REF!-D2461)</f>
        <v>-</v>
      </c>
      <c r="L2461" s="1041" t="str">
        <f t="shared" si="420"/>
        <v/>
      </c>
      <c r="W2461" s="1046" t="str">
        <f t="shared" si="421"/>
        <v/>
      </c>
      <c r="X2461" s="1047"/>
      <c r="Y2461" s="1146" t="str">
        <f t="shared" si="422"/>
        <v/>
      </c>
      <c r="Z2461" s="1049" t="str">
        <f t="shared" si="423"/>
        <v/>
      </c>
      <c r="AA2461" s="1049" t="str">
        <f t="shared" si="424"/>
        <v/>
      </c>
      <c r="AB2461" s="1050" t="str">
        <f t="shared" si="425"/>
        <v/>
      </c>
      <c r="AD2461" s="1052" t="str">
        <f t="shared" si="426"/>
        <v/>
      </c>
      <c r="AE2461" s="1053" t="str">
        <f t="shared" si="427"/>
        <v/>
      </c>
    </row>
    <row r="2462" spans="10:31" ht="12.75" customHeight="1">
      <c r="J2462" s="1117" t="str">
        <f>IF(D2462="","-",#REF!-D2462)</f>
        <v>-</v>
      </c>
      <c r="L2462" s="1041" t="str">
        <f t="shared" si="420"/>
        <v/>
      </c>
      <c r="W2462" s="1046" t="str">
        <f t="shared" si="421"/>
        <v/>
      </c>
      <c r="X2462" s="1047"/>
      <c r="Y2462" s="1146" t="str">
        <f t="shared" si="422"/>
        <v/>
      </c>
      <c r="Z2462" s="1049" t="str">
        <f t="shared" si="423"/>
        <v/>
      </c>
      <c r="AA2462" s="1049" t="str">
        <f t="shared" si="424"/>
        <v/>
      </c>
      <c r="AB2462" s="1050" t="str">
        <f t="shared" si="425"/>
        <v/>
      </c>
      <c r="AD2462" s="1052" t="str">
        <f t="shared" si="426"/>
        <v/>
      </c>
      <c r="AE2462" s="1053" t="str">
        <f t="shared" si="427"/>
        <v/>
      </c>
    </row>
    <row r="2463" spans="10:31" ht="12.75" customHeight="1">
      <c r="J2463" s="1117" t="str">
        <f>IF(D2463="","-",#REF!-D2463)</f>
        <v>-</v>
      </c>
      <c r="L2463" s="1041" t="str">
        <f t="shared" si="420"/>
        <v/>
      </c>
      <c r="W2463" s="1046" t="str">
        <f t="shared" si="421"/>
        <v/>
      </c>
      <c r="X2463" s="1047"/>
      <c r="Y2463" s="1146" t="str">
        <f t="shared" si="422"/>
        <v/>
      </c>
      <c r="Z2463" s="1049" t="str">
        <f t="shared" si="423"/>
        <v/>
      </c>
      <c r="AA2463" s="1049" t="str">
        <f t="shared" si="424"/>
        <v/>
      </c>
      <c r="AB2463" s="1050" t="str">
        <f t="shared" si="425"/>
        <v/>
      </c>
      <c r="AD2463" s="1052" t="str">
        <f t="shared" si="426"/>
        <v/>
      </c>
      <c r="AE2463" s="1053" t="str">
        <f t="shared" si="427"/>
        <v/>
      </c>
    </row>
    <row r="2464" spans="10:31" ht="12.75" customHeight="1">
      <c r="J2464" s="1117" t="str">
        <f>IF(D2464="","-",#REF!-D2464)</f>
        <v>-</v>
      </c>
      <c r="L2464" s="1041" t="str">
        <f t="shared" si="420"/>
        <v/>
      </c>
      <c r="W2464" s="1046" t="str">
        <f t="shared" si="421"/>
        <v/>
      </c>
      <c r="X2464" s="1047"/>
      <c r="Y2464" s="1146" t="str">
        <f t="shared" si="422"/>
        <v/>
      </c>
      <c r="Z2464" s="1049" t="str">
        <f t="shared" si="423"/>
        <v/>
      </c>
      <c r="AA2464" s="1049" t="str">
        <f t="shared" si="424"/>
        <v/>
      </c>
      <c r="AB2464" s="1050" t="str">
        <f t="shared" si="425"/>
        <v/>
      </c>
      <c r="AD2464" s="1052" t="str">
        <f t="shared" si="426"/>
        <v/>
      </c>
      <c r="AE2464" s="1053" t="str">
        <f t="shared" si="427"/>
        <v/>
      </c>
    </row>
    <row r="2465" spans="10:31" ht="12.75" customHeight="1">
      <c r="J2465" s="1117" t="str">
        <f>IF(D2465="","-",#REF!-D2465)</f>
        <v>-</v>
      </c>
      <c r="L2465" s="1041" t="str">
        <f t="shared" si="420"/>
        <v/>
      </c>
      <c r="W2465" s="1046" t="str">
        <f t="shared" si="421"/>
        <v/>
      </c>
      <c r="X2465" s="1047"/>
      <c r="Y2465" s="1146" t="str">
        <f t="shared" si="422"/>
        <v/>
      </c>
      <c r="Z2465" s="1049" t="str">
        <f t="shared" si="423"/>
        <v/>
      </c>
      <c r="AA2465" s="1049" t="str">
        <f t="shared" si="424"/>
        <v/>
      </c>
      <c r="AB2465" s="1050" t="str">
        <f t="shared" si="425"/>
        <v/>
      </c>
      <c r="AD2465" s="1052" t="str">
        <f t="shared" si="426"/>
        <v/>
      </c>
      <c r="AE2465" s="1053" t="str">
        <f t="shared" si="427"/>
        <v/>
      </c>
    </row>
    <row r="2466" spans="10:31" ht="12.75" customHeight="1">
      <c r="J2466" s="1117" t="str">
        <f>IF(D2466="","-",#REF!-D2466)</f>
        <v>-</v>
      </c>
      <c r="L2466" s="1041" t="str">
        <f t="shared" si="420"/>
        <v/>
      </c>
      <c r="W2466" s="1046" t="str">
        <f t="shared" si="421"/>
        <v/>
      </c>
      <c r="X2466" s="1047"/>
      <c r="Y2466" s="1146" t="str">
        <f t="shared" si="422"/>
        <v/>
      </c>
      <c r="Z2466" s="1049" t="str">
        <f t="shared" si="423"/>
        <v/>
      </c>
      <c r="AA2466" s="1049" t="str">
        <f t="shared" si="424"/>
        <v/>
      </c>
      <c r="AB2466" s="1050" t="str">
        <f t="shared" si="425"/>
        <v/>
      </c>
      <c r="AD2466" s="1052" t="str">
        <f t="shared" si="426"/>
        <v/>
      </c>
      <c r="AE2466" s="1053" t="str">
        <f t="shared" si="427"/>
        <v/>
      </c>
    </row>
    <row r="2467" spans="10:31" ht="12.75" customHeight="1">
      <c r="J2467" s="1117" t="str">
        <f>IF(D2467="","-",#REF!-D2467)</f>
        <v>-</v>
      </c>
      <c r="L2467" s="1041" t="str">
        <f t="shared" si="420"/>
        <v/>
      </c>
      <c r="W2467" s="1046" t="str">
        <f t="shared" si="421"/>
        <v/>
      </c>
      <c r="X2467" s="1047"/>
      <c r="Y2467" s="1146" t="str">
        <f t="shared" si="422"/>
        <v/>
      </c>
      <c r="Z2467" s="1049" t="str">
        <f t="shared" si="423"/>
        <v/>
      </c>
      <c r="AA2467" s="1049" t="str">
        <f t="shared" si="424"/>
        <v/>
      </c>
      <c r="AB2467" s="1050" t="str">
        <f t="shared" si="425"/>
        <v/>
      </c>
      <c r="AD2467" s="1052" t="str">
        <f t="shared" si="426"/>
        <v/>
      </c>
      <c r="AE2467" s="1053" t="str">
        <f t="shared" si="427"/>
        <v/>
      </c>
    </row>
    <row r="2468" spans="10:31" ht="12.75" customHeight="1">
      <c r="J2468" s="1117" t="str">
        <f>IF(D2468="","-",#REF!-D2468)</f>
        <v>-</v>
      </c>
      <c r="L2468" s="1041" t="str">
        <f t="shared" si="420"/>
        <v/>
      </c>
      <c r="W2468" s="1046" t="str">
        <f t="shared" si="421"/>
        <v/>
      </c>
      <c r="X2468" s="1047"/>
      <c r="Y2468" s="1146" t="str">
        <f t="shared" si="422"/>
        <v/>
      </c>
      <c r="Z2468" s="1049" t="str">
        <f t="shared" si="423"/>
        <v/>
      </c>
      <c r="AA2468" s="1049" t="str">
        <f t="shared" si="424"/>
        <v/>
      </c>
      <c r="AB2468" s="1050" t="str">
        <f t="shared" si="425"/>
        <v/>
      </c>
      <c r="AD2468" s="1052" t="str">
        <f t="shared" si="426"/>
        <v/>
      </c>
      <c r="AE2468" s="1053" t="str">
        <f t="shared" si="427"/>
        <v/>
      </c>
    </row>
    <row r="2469" spans="10:31" ht="12.75" customHeight="1">
      <c r="J2469" s="1117" t="str">
        <f>IF(D2469="","-",#REF!-D2469)</f>
        <v>-</v>
      </c>
      <c r="L2469" s="1041" t="str">
        <f t="shared" si="420"/>
        <v/>
      </c>
      <c r="W2469" s="1046" t="str">
        <f t="shared" si="421"/>
        <v/>
      </c>
      <c r="X2469" s="1047"/>
      <c r="Y2469" s="1146" t="str">
        <f t="shared" si="422"/>
        <v/>
      </c>
      <c r="Z2469" s="1049" t="str">
        <f t="shared" si="423"/>
        <v/>
      </c>
      <c r="AA2469" s="1049" t="str">
        <f t="shared" si="424"/>
        <v/>
      </c>
      <c r="AB2469" s="1050" t="str">
        <f t="shared" si="425"/>
        <v/>
      </c>
      <c r="AD2469" s="1052" t="str">
        <f t="shared" si="426"/>
        <v/>
      </c>
      <c r="AE2469" s="1053" t="str">
        <f t="shared" si="427"/>
        <v/>
      </c>
    </row>
    <row r="2470" spans="10:31" ht="12.75" customHeight="1">
      <c r="J2470" s="1117" t="str">
        <f>IF(D2470="","-",#REF!-D2470)</f>
        <v>-</v>
      </c>
      <c r="L2470" s="1041" t="str">
        <f t="shared" si="420"/>
        <v/>
      </c>
      <c r="W2470" s="1046" t="str">
        <f t="shared" si="421"/>
        <v/>
      </c>
      <c r="X2470" s="1047"/>
      <c r="Y2470" s="1146" t="str">
        <f t="shared" si="422"/>
        <v/>
      </c>
      <c r="Z2470" s="1049" t="str">
        <f t="shared" si="423"/>
        <v/>
      </c>
      <c r="AA2470" s="1049" t="str">
        <f t="shared" si="424"/>
        <v/>
      </c>
      <c r="AB2470" s="1050" t="str">
        <f t="shared" si="425"/>
        <v/>
      </c>
      <c r="AD2470" s="1052" t="str">
        <f t="shared" si="426"/>
        <v/>
      </c>
      <c r="AE2470" s="1053" t="str">
        <f t="shared" si="427"/>
        <v/>
      </c>
    </row>
    <row r="2471" spans="10:31" ht="12.75" customHeight="1">
      <c r="J2471" s="1117" t="str">
        <f>IF(D2471="","-",#REF!-D2471)</f>
        <v>-</v>
      </c>
      <c r="L2471" s="1041" t="str">
        <f t="shared" si="420"/>
        <v/>
      </c>
      <c r="W2471" s="1046" t="str">
        <f t="shared" si="421"/>
        <v/>
      </c>
      <c r="X2471" s="1047"/>
      <c r="Y2471" s="1146" t="str">
        <f t="shared" si="422"/>
        <v/>
      </c>
      <c r="Z2471" s="1049" t="str">
        <f t="shared" si="423"/>
        <v/>
      </c>
      <c r="AA2471" s="1049" t="str">
        <f t="shared" si="424"/>
        <v/>
      </c>
      <c r="AB2471" s="1050" t="str">
        <f t="shared" si="425"/>
        <v/>
      </c>
      <c r="AD2471" s="1052" t="str">
        <f t="shared" si="426"/>
        <v/>
      </c>
      <c r="AE2471" s="1053" t="str">
        <f t="shared" si="427"/>
        <v/>
      </c>
    </row>
    <row r="2472" spans="10:31" ht="12.75" customHeight="1">
      <c r="J2472" s="1117" t="str">
        <f>IF(D2472="","-",#REF!-D2472)</f>
        <v>-</v>
      </c>
      <c r="L2472" s="1041" t="str">
        <f t="shared" si="420"/>
        <v/>
      </c>
      <c r="W2472" s="1046" t="str">
        <f t="shared" si="421"/>
        <v/>
      </c>
      <c r="X2472" s="1047"/>
      <c r="Y2472" s="1146" t="str">
        <f t="shared" si="422"/>
        <v/>
      </c>
      <c r="Z2472" s="1049" t="str">
        <f t="shared" si="423"/>
        <v/>
      </c>
      <c r="AA2472" s="1049" t="str">
        <f t="shared" si="424"/>
        <v/>
      </c>
      <c r="AB2472" s="1050" t="str">
        <f t="shared" si="425"/>
        <v/>
      </c>
      <c r="AD2472" s="1052" t="str">
        <f t="shared" si="426"/>
        <v/>
      </c>
      <c r="AE2472" s="1053" t="str">
        <f t="shared" si="427"/>
        <v/>
      </c>
    </row>
    <row r="2473" spans="10:31" ht="12.75" customHeight="1">
      <c r="J2473" s="1117" t="str">
        <f>IF(D2473="","-",#REF!-D2473)</f>
        <v>-</v>
      </c>
      <c r="L2473" s="1041" t="str">
        <f t="shared" si="420"/>
        <v/>
      </c>
      <c r="W2473" s="1046" t="str">
        <f t="shared" si="421"/>
        <v/>
      </c>
      <c r="X2473" s="1047"/>
      <c r="Y2473" s="1146" t="str">
        <f t="shared" si="422"/>
        <v/>
      </c>
      <c r="Z2473" s="1049" t="str">
        <f t="shared" si="423"/>
        <v/>
      </c>
      <c r="AA2473" s="1049" t="str">
        <f t="shared" si="424"/>
        <v/>
      </c>
      <c r="AB2473" s="1050" t="str">
        <f t="shared" si="425"/>
        <v/>
      </c>
      <c r="AD2473" s="1052" t="str">
        <f t="shared" si="426"/>
        <v/>
      </c>
      <c r="AE2473" s="1053" t="str">
        <f t="shared" si="427"/>
        <v/>
      </c>
    </row>
    <row r="2474" spans="10:31" ht="12.75" customHeight="1">
      <c r="J2474" s="1117" t="str">
        <f>IF(D2474="","-",#REF!-D2474)</f>
        <v>-</v>
      </c>
      <c r="L2474" s="1041" t="str">
        <f t="shared" si="420"/>
        <v/>
      </c>
      <c r="W2474" s="1046" t="str">
        <f t="shared" si="421"/>
        <v/>
      </c>
      <c r="X2474" s="1047"/>
      <c r="Y2474" s="1146" t="str">
        <f t="shared" si="422"/>
        <v/>
      </c>
      <c r="Z2474" s="1049" t="str">
        <f t="shared" si="423"/>
        <v/>
      </c>
      <c r="AA2474" s="1049" t="str">
        <f t="shared" si="424"/>
        <v/>
      </c>
      <c r="AB2474" s="1050" t="str">
        <f t="shared" si="425"/>
        <v/>
      </c>
      <c r="AD2474" s="1052" t="str">
        <f t="shared" si="426"/>
        <v/>
      </c>
      <c r="AE2474" s="1053" t="str">
        <f t="shared" si="427"/>
        <v/>
      </c>
    </row>
    <row r="2475" spans="10:31" ht="12.75" customHeight="1">
      <c r="J2475" s="1117" t="str">
        <f>IF(D2475="","-",#REF!-D2475)</f>
        <v>-</v>
      </c>
      <c r="L2475" s="1041" t="str">
        <f t="shared" si="420"/>
        <v/>
      </c>
      <c r="W2475" s="1046" t="str">
        <f t="shared" si="421"/>
        <v/>
      </c>
      <c r="X2475" s="1047"/>
      <c r="Y2475" s="1146" t="str">
        <f t="shared" si="422"/>
        <v/>
      </c>
      <c r="Z2475" s="1049" t="str">
        <f t="shared" si="423"/>
        <v/>
      </c>
      <c r="AA2475" s="1049" t="str">
        <f t="shared" si="424"/>
        <v/>
      </c>
      <c r="AB2475" s="1050" t="str">
        <f t="shared" si="425"/>
        <v/>
      </c>
      <c r="AD2475" s="1052" t="str">
        <f t="shared" si="426"/>
        <v/>
      </c>
      <c r="AE2475" s="1053" t="str">
        <f t="shared" si="427"/>
        <v/>
      </c>
    </row>
    <row r="2476" spans="10:31" ht="12.75" customHeight="1">
      <c r="J2476" s="1117" t="str">
        <f>IF(D2476="","-",#REF!-D2476)</f>
        <v>-</v>
      </c>
      <c r="L2476" s="1041" t="str">
        <f t="shared" si="420"/>
        <v/>
      </c>
      <c r="W2476" s="1046" t="str">
        <f t="shared" si="421"/>
        <v/>
      </c>
      <c r="X2476" s="1047"/>
      <c r="Y2476" s="1146" t="str">
        <f t="shared" si="422"/>
        <v/>
      </c>
      <c r="Z2476" s="1049" t="str">
        <f t="shared" si="423"/>
        <v/>
      </c>
      <c r="AA2476" s="1049" t="str">
        <f t="shared" si="424"/>
        <v/>
      </c>
      <c r="AB2476" s="1050" t="str">
        <f t="shared" si="425"/>
        <v/>
      </c>
      <c r="AD2476" s="1052" t="str">
        <f t="shared" si="426"/>
        <v/>
      </c>
      <c r="AE2476" s="1053" t="str">
        <f t="shared" si="427"/>
        <v/>
      </c>
    </row>
    <row r="2477" spans="10:31" ht="12.75" customHeight="1">
      <c r="J2477" s="1117" t="str">
        <f>IF(D2477="","-",#REF!-D2477)</f>
        <v>-</v>
      </c>
      <c r="L2477" s="1041" t="str">
        <f t="shared" si="420"/>
        <v/>
      </c>
      <c r="W2477" s="1046" t="str">
        <f t="shared" si="421"/>
        <v/>
      </c>
      <c r="X2477" s="1047"/>
      <c r="Y2477" s="1146" t="str">
        <f t="shared" si="422"/>
        <v/>
      </c>
      <c r="Z2477" s="1049" t="str">
        <f t="shared" si="423"/>
        <v/>
      </c>
      <c r="AA2477" s="1049" t="str">
        <f t="shared" si="424"/>
        <v/>
      </c>
      <c r="AB2477" s="1050" t="str">
        <f t="shared" si="425"/>
        <v/>
      </c>
      <c r="AD2477" s="1052" t="str">
        <f t="shared" si="426"/>
        <v/>
      </c>
      <c r="AE2477" s="1053" t="str">
        <f t="shared" si="427"/>
        <v/>
      </c>
    </row>
    <row r="2478" spans="10:31" ht="12.75" customHeight="1">
      <c r="J2478" s="1117" t="str">
        <f>IF(D2478="","-",#REF!-D2478)</f>
        <v>-</v>
      </c>
      <c r="L2478" s="1041" t="str">
        <f t="shared" si="420"/>
        <v/>
      </c>
      <c r="W2478" s="1046" t="str">
        <f t="shared" si="421"/>
        <v/>
      </c>
      <c r="X2478" s="1047"/>
      <c r="Y2478" s="1146" t="str">
        <f t="shared" si="422"/>
        <v/>
      </c>
      <c r="Z2478" s="1049" t="str">
        <f t="shared" si="423"/>
        <v/>
      </c>
      <c r="AA2478" s="1049" t="str">
        <f t="shared" si="424"/>
        <v/>
      </c>
      <c r="AB2478" s="1050" t="str">
        <f t="shared" si="425"/>
        <v/>
      </c>
      <c r="AD2478" s="1052" t="str">
        <f t="shared" si="426"/>
        <v/>
      </c>
      <c r="AE2478" s="1053" t="str">
        <f t="shared" si="427"/>
        <v/>
      </c>
    </row>
    <row r="2479" spans="10:31" ht="12.75" customHeight="1">
      <c r="J2479" s="1117" t="str">
        <f>IF(D2479="","-",#REF!-D2479)</f>
        <v>-</v>
      </c>
      <c r="L2479" s="1041" t="str">
        <f t="shared" si="420"/>
        <v/>
      </c>
      <c r="W2479" s="1046" t="str">
        <f t="shared" si="421"/>
        <v/>
      </c>
      <c r="X2479" s="1047"/>
      <c r="Y2479" s="1146" t="str">
        <f t="shared" si="422"/>
        <v/>
      </c>
      <c r="Z2479" s="1049" t="str">
        <f t="shared" si="423"/>
        <v/>
      </c>
      <c r="AA2479" s="1049" t="str">
        <f t="shared" si="424"/>
        <v/>
      </c>
      <c r="AB2479" s="1050" t="str">
        <f t="shared" si="425"/>
        <v/>
      </c>
      <c r="AD2479" s="1052" t="str">
        <f t="shared" si="426"/>
        <v/>
      </c>
      <c r="AE2479" s="1053" t="str">
        <f t="shared" si="427"/>
        <v/>
      </c>
    </row>
    <row r="2480" spans="10:31" ht="12.75" customHeight="1">
      <c r="J2480" s="1117" t="str">
        <f>IF(D2480="","-",#REF!-D2480)</f>
        <v>-</v>
      </c>
      <c r="L2480" s="1041" t="str">
        <f t="shared" si="420"/>
        <v/>
      </c>
      <c r="W2480" s="1046" t="str">
        <f t="shared" si="421"/>
        <v/>
      </c>
      <c r="X2480" s="1047"/>
      <c r="Y2480" s="1146" t="str">
        <f t="shared" si="422"/>
        <v/>
      </c>
      <c r="Z2480" s="1049" t="str">
        <f t="shared" si="423"/>
        <v/>
      </c>
      <c r="AA2480" s="1049" t="str">
        <f t="shared" si="424"/>
        <v/>
      </c>
      <c r="AB2480" s="1050" t="str">
        <f t="shared" si="425"/>
        <v/>
      </c>
      <c r="AD2480" s="1052" t="str">
        <f t="shared" si="426"/>
        <v/>
      </c>
      <c r="AE2480" s="1053" t="str">
        <f t="shared" si="427"/>
        <v/>
      </c>
    </row>
    <row r="2481" spans="10:31" ht="12.75" customHeight="1">
      <c r="J2481" s="1117" t="str">
        <f>IF(D2481="","-",#REF!-D2481)</f>
        <v>-</v>
      </c>
      <c r="L2481" s="1041" t="str">
        <f t="shared" si="420"/>
        <v/>
      </c>
      <c r="W2481" s="1046" t="str">
        <f t="shared" si="421"/>
        <v/>
      </c>
      <c r="X2481" s="1047"/>
      <c r="Y2481" s="1146" t="str">
        <f t="shared" si="422"/>
        <v/>
      </c>
      <c r="Z2481" s="1049" t="str">
        <f t="shared" si="423"/>
        <v/>
      </c>
      <c r="AA2481" s="1049" t="str">
        <f t="shared" si="424"/>
        <v/>
      </c>
      <c r="AB2481" s="1050" t="str">
        <f t="shared" si="425"/>
        <v/>
      </c>
      <c r="AD2481" s="1052" t="str">
        <f t="shared" si="426"/>
        <v/>
      </c>
      <c r="AE2481" s="1053" t="str">
        <f t="shared" si="427"/>
        <v/>
      </c>
    </row>
    <row r="2482" spans="10:31" ht="12.75" customHeight="1">
      <c r="J2482" s="1117" t="str">
        <f>IF(D2482="","-",#REF!-D2482)</f>
        <v>-</v>
      </c>
      <c r="L2482" s="1041" t="str">
        <f t="shared" si="420"/>
        <v/>
      </c>
      <c r="W2482" s="1046" t="str">
        <f t="shared" si="421"/>
        <v/>
      </c>
      <c r="X2482" s="1047"/>
      <c r="Y2482" s="1146" t="str">
        <f t="shared" si="422"/>
        <v/>
      </c>
      <c r="Z2482" s="1049" t="str">
        <f t="shared" si="423"/>
        <v/>
      </c>
      <c r="AA2482" s="1049" t="str">
        <f t="shared" si="424"/>
        <v/>
      </c>
      <c r="AB2482" s="1050" t="str">
        <f t="shared" si="425"/>
        <v/>
      </c>
      <c r="AD2482" s="1052" t="str">
        <f t="shared" si="426"/>
        <v/>
      </c>
      <c r="AE2482" s="1053" t="str">
        <f t="shared" si="427"/>
        <v/>
      </c>
    </row>
    <row r="2483" spans="10:31" ht="12.75" customHeight="1">
      <c r="J2483" s="1117" t="str">
        <f>IF(D2483="","-",#REF!-D2483)</f>
        <v>-</v>
      </c>
      <c r="L2483" s="1041" t="str">
        <f t="shared" si="420"/>
        <v/>
      </c>
      <c r="W2483" s="1046" t="str">
        <f t="shared" si="421"/>
        <v/>
      </c>
      <c r="X2483" s="1047"/>
      <c r="Y2483" s="1146" t="str">
        <f t="shared" si="422"/>
        <v/>
      </c>
      <c r="Z2483" s="1049" t="str">
        <f t="shared" si="423"/>
        <v/>
      </c>
      <c r="AA2483" s="1049" t="str">
        <f t="shared" si="424"/>
        <v/>
      </c>
      <c r="AB2483" s="1050" t="str">
        <f t="shared" si="425"/>
        <v/>
      </c>
      <c r="AD2483" s="1052" t="str">
        <f t="shared" si="426"/>
        <v/>
      </c>
      <c r="AE2483" s="1053" t="str">
        <f t="shared" si="427"/>
        <v/>
      </c>
    </row>
    <row r="2484" spans="10:31" ht="12.75" customHeight="1">
      <c r="J2484" s="1117" t="str">
        <f>IF(D2484="","-",#REF!-D2484)</f>
        <v>-</v>
      </c>
      <c r="L2484" s="1041" t="str">
        <f t="shared" si="420"/>
        <v/>
      </c>
      <c r="W2484" s="1046" t="str">
        <f t="shared" si="421"/>
        <v/>
      </c>
      <c r="X2484" s="1047"/>
      <c r="Y2484" s="1146" t="str">
        <f t="shared" si="422"/>
        <v/>
      </c>
      <c r="Z2484" s="1049" t="str">
        <f t="shared" si="423"/>
        <v/>
      </c>
      <c r="AA2484" s="1049" t="str">
        <f t="shared" si="424"/>
        <v/>
      </c>
      <c r="AB2484" s="1050" t="str">
        <f t="shared" si="425"/>
        <v/>
      </c>
      <c r="AD2484" s="1052" t="str">
        <f t="shared" si="426"/>
        <v/>
      </c>
      <c r="AE2484" s="1053" t="str">
        <f t="shared" si="427"/>
        <v/>
      </c>
    </row>
    <row r="2485" spans="10:31" ht="12.75" customHeight="1">
      <c r="J2485" s="1117" t="str">
        <f>IF(D2485="","-",#REF!-D2485)</f>
        <v>-</v>
      </c>
      <c r="L2485" s="1041" t="str">
        <f t="shared" si="420"/>
        <v/>
      </c>
      <c r="W2485" s="1046" t="str">
        <f t="shared" si="421"/>
        <v/>
      </c>
      <c r="X2485" s="1047"/>
      <c r="Y2485" s="1146" t="str">
        <f t="shared" si="422"/>
        <v/>
      </c>
      <c r="Z2485" s="1049" t="str">
        <f t="shared" si="423"/>
        <v/>
      </c>
      <c r="AA2485" s="1049" t="str">
        <f t="shared" si="424"/>
        <v/>
      </c>
      <c r="AB2485" s="1050" t="str">
        <f t="shared" si="425"/>
        <v/>
      </c>
      <c r="AD2485" s="1052" t="str">
        <f t="shared" si="426"/>
        <v/>
      </c>
      <c r="AE2485" s="1053" t="str">
        <f t="shared" si="427"/>
        <v/>
      </c>
    </row>
    <row r="2486" spans="10:31" ht="12.75" customHeight="1">
      <c r="J2486" s="1117" t="str">
        <f>IF(D2486="","-",#REF!-D2486)</f>
        <v>-</v>
      </c>
      <c r="L2486" s="1041" t="str">
        <f t="shared" si="420"/>
        <v/>
      </c>
      <c r="W2486" s="1046" t="str">
        <f t="shared" si="421"/>
        <v/>
      </c>
      <c r="X2486" s="1047"/>
      <c r="Y2486" s="1146" t="str">
        <f t="shared" si="422"/>
        <v/>
      </c>
      <c r="Z2486" s="1049" t="str">
        <f t="shared" si="423"/>
        <v/>
      </c>
      <c r="AA2486" s="1049" t="str">
        <f t="shared" si="424"/>
        <v/>
      </c>
      <c r="AB2486" s="1050" t="str">
        <f t="shared" si="425"/>
        <v/>
      </c>
      <c r="AD2486" s="1052" t="str">
        <f t="shared" si="426"/>
        <v/>
      </c>
      <c r="AE2486" s="1053" t="str">
        <f t="shared" si="427"/>
        <v/>
      </c>
    </row>
    <row r="2487" spans="10:31" ht="12.75" customHeight="1">
      <c r="J2487" s="1117" t="str">
        <f>IF(D2487="","-",#REF!-D2487)</f>
        <v>-</v>
      </c>
      <c r="L2487" s="1041" t="str">
        <f t="shared" si="420"/>
        <v/>
      </c>
      <c r="W2487" s="1046" t="str">
        <f t="shared" si="421"/>
        <v/>
      </c>
      <c r="X2487" s="1047"/>
      <c r="Y2487" s="1146" t="str">
        <f t="shared" si="422"/>
        <v/>
      </c>
      <c r="Z2487" s="1049" t="str">
        <f t="shared" si="423"/>
        <v/>
      </c>
      <c r="AA2487" s="1049" t="str">
        <f t="shared" si="424"/>
        <v/>
      </c>
      <c r="AB2487" s="1050" t="str">
        <f t="shared" si="425"/>
        <v/>
      </c>
      <c r="AD2487" s="1052" t="str">
        <f t="shared" si="426"/>
        <v/>
      </c>
      <c r="AE2487" s="1053" t="str">
        <f t="shared" si="427"/>
        <v/>
      </c>
    </row>
    <row r="2488" spans="10:31" ht="12.75" customHeight="1">
      <c r="J2488" s="1117" t="str">
        <f>IF(D2488="","-",#REF!-D2488)</f>
        <v>-</v>
      </c>
      <c r="L2488" s="1041" t="str">
        <f t="shared" si="420"/>
        <v/>
      </c>
      <c r="W2488" s="1046" t="str">
        <f t="shared" si="421"/>
        <v/>
      </c>
      <c r="X2488" s="1047"/>
      <c r="Y2488" s="1146" t="str">
        <f t="shared" si="422"/>
        <v/>
      </c>
      <c r="Z2488" s="1049" t="str">
        <f t="shared" si="423"/>
        <v/>
      </c>
      <c r="AA2488" s="1049" t="str">
        <f t="shared" si="424"/>
        <v/>
      </c>
      <c r="AB2488" s="1050" t="str">
        <f t="shared" si="425"/>
        <v/>
      </c>
      <c r="AD2488" s="1052" t="str">
        <f t="shared" si="426"/>
        <v/>
      </c>
      <c r="AE2488" s="1053" t="str">
        <f t="shared" si="427"/>
        <v/>
      </c>
    </row>
    <row r="2489" spans="10:31" ht="12.75" customHeight="1">
      <c r="J2489" s="1117" t="str">
        <f>IF(D2489="","-",#REF!-D2489)</f>
        <v>-</v>
      </c>
      <c r="L2489" s="1041" t="str">
        <f t="shared" si="420"/>
        <v/>
      </c>
      <c r="W2489" s="1046" t="str">
        <f t="shared" si="421"/>
        <v/>
      </c>
      <c r="X2489" s="1047"/>
      <c r="Y2489" s="1146" t="str">
        <f t="shared" si="422"/>
        <v/>
      </c>
      <c r="Z2489" s="1049" t="str">
        <f t="shared" si="423"/>
        <v/>
      </c>
      <c r="AA2489" s="1049" t="str">
        <f t="shared" si="424"/>
        <v/>
      </c>
      <c r="AB2489" s="1050" t="str">
        <f t="shared" si="425"/>
        <v/>
      </c>
      <c r="AD2489" s="1052" t="str">
        <f t="shared" si="426"/>
        <v/>
      </c>
      <c r="AE2489" s="1053" t="str">
        <f t="shared" si="427"/>
        <v/>
      </c>
    </row>
    <row r="2490" spans="10:31" ht="12.75" customHeight="1">
      <c r="J2490" s="1117" t="str">
        <f>IF(D2490="","-",#REF!-D2490)</f>
        <v>-</v>
      </c>
      <c r="L2490" s="1041" t="str">
        <f t="shared" si="420"/>
        <v/>
      </c>
      <c r="W2490" s="1046" t="str">
        <f t="shared" si="421"/>
        <v/>
      </c>
      <c r="X2490" s="1047"/>
      <c r="Y2490" s="1146" t="str">
        <f t="shared" si="422"/>
        <v/>
      </c>
      <c r="Z2490" s="1049" t="str">
        <f t="shared" si="423"/>
        <v/>
      </c>
      <c r="AA2490" s="1049" t="str">
        <f t="shared" si="424"/>
        <v/>
      </c>
      <c r="AB2490" s="1050" t="str">
        <f t="shared" si="425"/>
        <v/>
      </c>
      <c r="AD2490" s="1052" t="str">
        <f t="shared" si="426"/>
        <v/>
      </c>
      <c r="AE2490" s="1053" t="str">
        <f t="shared" si="427"/>
        <v/>
      </c>
    </row>
    <row r="2491" spans="10:31" ht="12.75" customHeight="1">
      <c r="J2491" s="1117" t="str">
        <f>IF(D2491="","-",#REF!-D2491)</f>
        <v>-</v>
      </c>
      <c r="L2491" s="1041" t="str">
        <f t="shared" si="420"/>
        <v/>
      </c>
      <c r="W2491" s="1046" t="str">
        <f t="shared" si="421"/>
        <v/>
      </c>
      <c r="X2491" s="1047"/>
      <c r="Y2491" s="1146" t="str">
        <f t="shared" si="422"/>
        <v/>
      </c>
      <c r="Z2491" s="1049" t="str">
        <f t="shared" si="423"/>
        <v/>
      </c>
      <c r="AA2491" s="1049" t="str">
        <f t="shared" si="424"/>
        <v/>
      </c>
      <c r="AB2491" s="1050" t="str">
        <f t="shared" si="425"/>
        <v/>
      </c>
      <c r="AD2491" s="1052" t="str">
        <f t="shared" si="426"/>
        <v/>
      </c>
      <c r="AE2491" s="1053" t="str">
        <f t="shared" si="427"/>
        <v/>
      </c>
    </row>
    <row r="2492" spans="10:31" ht="12.75" customHeight="1">
      <c r="J2492" s="1117" t="str">
        <f>IF(D2492="","-",#REF!-D2492)</f>
        <v>-</v>
      </c>
      <c r="L2492" s="1041" t="str">
        <f t="shared" si="420"/>
        <v/>
      </c>
      <c r="W2492" s="1046" t="str">
        <f t="shared" si="421"/>
        <v/>
      </c>
      <c r="X2492" s="1047"/>
      <c r="Y2492" s="1146" t="str">
        <f t="shared" si="422"/>
        <v/>
      </c>
      <c r="Z2492" s="1049" t="str">
        <f t="shared" si="423"/>
        <v/>
      </c>
      <c r="AA2492" s="1049" t="str">
        <f t="shared" si="424"/>
        <v/>
      </c>
      <c r="AB2492" s="1050" t="str">
        <f t="shared" si="425"/>
        <v/>
      </c>
      <c r="AD2492" s="1052" t="str">
        <f t="shared" si="426"/>
        <v/>
      </c>
      <c r="AE2492" s="1053" t="str">
        <f t="shared" si="427"/>
        <v/>
      </c>
    </row>
    <row r="2493" spans="10:31" ht="12.75" customHeight="1">
      <c r="J2493" s="1117" t="str">
        <f>IF(D2493="","-",#REF!-D2493)</f>
        <v>-</v>
      </c>
      <c r="L2493" s="1041" t="str">
        <f t="shared" si="420"/>
        <v/>
      </c>
      <c r="W2493" s="1046" t="str">
        <f t="shared" si="421"/>
        <v/>
      </c>
      <c r="X2493" s="1047"/>
      <c r="Y2493" s="1146" t="str">
        <f t="shared" si="422"/>
        <v/>
      </c>
      <c r="Z2493" s="1049" t="str">
        <f t="shared" si="423"/>
        <v/>
      </c>
      <c r="AA2493" s="1049" t="str">
        <f t="shared" si="424"/>
        <v/>
      </c>
      <c r="AB2493" s="1050" t="str">
        <f t="shared" si="425"/>
        <v/>
      </c>
      <c r="AD2493" s="1052" t="str">
        <f t="shared" si="426"/>
        <v/>
      </c>
      <c r="AE2493" s="1053" t="str">
        <f t="shared" si="427"/>
        <v/>
      </c>
    </row>
    <row r="2494" spans="10:31" ht="12.75" customHeight="1">
      <c r="J2494" s="1117" t="str">
        <f>IF(D2494="","-",#REF!-D2494)</f>
        <v>-</v>
      </c>
      <c r="L2494" s="1041" t="str">
        <f t="shared" si="420"/>
        <v/>
      </c>
      <c r="W2494" s="1046" t="str">
        <f t="shared" si="421"/>
        <v/>
      </c>
      <c r="X2494" s="1047"/>
      <c r="Y2494" s="1146" t="str">
        <f t="shared" si="422"/>
        <v/>
      </c>
      <c r="Z2494" s="1049" t="str">
        <f t="shared" si="423"/>
        <v/>
      </c>
      <c r="AA2494" s="1049" t="str">
        <f t="shared" si="424"/>
        <v/>
      </c>
      <c r="AB2494" s="1050" t="str">
        <f t="shared" si="425"/>
        <v/>
      </c>
      <c r="AD2494" s="1052" t="str">
        <f t="shared" si="426"/>
        <v/>
      </c>
      <c r="AE2494" s="1053" t="str">
        <f t="shared" si="427"/>
        <v/>
      </c>
    </row>
    <row r="2495" spans="10:31" ht="12.75" customHeight="1">
      <c r="J2495" s="1117" t="str">
        <f>IF(D2495="","-",#REF!-D2495)</f>
        <v>-</v>
      </c>
      <c r="L2495" s="1041" t="str">
        <f t="shared" si="420"/>
        <v/>
      </c>
      <c r="W2495" s="1046" t="str">
        <f t="shared" si="421"/>
        <v/>
      </c>
      <c r="X2495" s="1047"/>
      <c r="Y2495" s="1146" t="str">
        <f t="shared" si="422"/>
        <v/>
      </c>
      <c r="Z2495" s="1049" t="str">
        <f t="shared" si="423"/>
        <v/>
      </c>
      <c r="AA2495" s="1049" t="str">
        <f t="shared" si="424"/>
        <v/>
      </c>
      <c r="AB2495" s="1050" t="str">
        <f t="shared" si="425"/>
        <v/>
      </c>
      <c r="AD2495" s="1052" t="str">
        <f t="shared" si="426"/>
        <v/>
      </c>
      <c r="AE2495" s="1053" t="str">
        <f t="shared" si="427"/>
        <v/>
      </c>
    </row>
    <row r="2496" spans="10:31" ht="12.75" customHeight="1">
      <c r="J2496" s="1117" t="str">
        <f>IF(D2496="","-",#REF!-D2496)</f>
        <v>-</v>
      </c>
      <c r="L2496" s="1041" t="str">
        <f t="shared" si="420"/>
        <v/>
      </c>
      <c r="W2496" s="1046" t="str">
        <f t="shared" si="421"/>
        <v/>
      </c>
      <c r="X2496" s="1047"/>
      <c r="Y2496" s="1146" t="str">
        <f t="shared" si="422"/>
        <v/>
      </c>
      <c r="Z2496" s="1049" t="str">
        <f t="shared" si="423"/>
        <v/>
      </c>
      <c r="AA2496" s="1049" t="str">
        <f t="shared" si="424"/>
        <v/>
      </c>
      <c r="AB2496" s="1050" t="str">
        <f t="shared" si="425"/>
        <v/>
      </c>
      <c r="AD2496" s="1052" t="str">
        <f t="shared" si="426"/>
        <v/>
      </c>
      <c r="AE2496" s="1053" t="str">
        <f t="shared" si="427"/>
        <v/>
      </c>
    </row>
    <row r="2497" spans="10:31" ht="12.75" customHeight="1">
      <c r="J2497" s="1117" t="str">
        <f>IF(D2497="","-",#REF!-D2497)</f>
        <v>-</v>
      </c>
      <c r="L2497" s="1041" t="str">
        <f t="shared" si="420"/>
        <v/>
      </c>
      <c r="W2497" s="1046" t="str">
        <f t="shared" si="421"/>
        <v/>
      </c>
      <c r="X2497" s="1047"/>
      <c r="Y2497" s="1146" t="str">
        <f t="shared" si="422"/>
        <v/>
      </c>
      <c r="Z2497" s="1049" t="str">
        <f t="shared" si="423"/>
        <v/>
      </c>
      <c r="AA2497" s="1049" t="str">
        <f t="shared" si="424"/>
        <v/>
      </c>
      <c r="AB2497" s="1050" t="str">
        <f t="shared" si="425"/>
        <v/>
      </c>
      <c r="AD2497" s="1052" t="str">
        <f t="shared" si="426"/>
        <v/>
      </c>
      <c r="AE2497" s="1053" t="str">
        <f t="shared" si="427"/>
        <v/>
      </c>
    </row>
    <row r="2498" spans="10:31" ht="12.75" customHeight="1">
      <c r="J2498" s="1117" t="str">
        <f>IF(D2498="","-",#REF!-D2498)</f>
        <v>-</v>
      </c>
      <c r="L2498" s="1041" t="str">
        <f t="shared" si="420"/>
        <v/>
      </c>
      <c r="W2498" s="1046" t="str">
        <f t="shared" si="421"/>
        <v/>
      </c>
      <c r="X2498" s="1047"/>
      <c r="Y2498" s="1146" t="str">
        <f t="shared" si="422"/>
        <v/>
      </c>
      <c r="Z2498" s="1049" t="str">
        <f t="shared" si="423"/>
        <v/>
      </c>
      <c r="AA2498" s="1049" t="str">
        <f t="shared" si="424"/>
        <v/>
      </c>
      <c r="AB2498" s="1050" t="str">
        <f t="shared" si="425"/>
        <v/>
      </c>
      <c r="AD2498" s="1052" t="str">
        <f t="shared" si="426"/>
        <v/>
      </c>
      <c r="AE2498" s="1053" t="str">
        <f t="shared" si="427"/>
        <v/>
      </c>
    </row>
    <row r="2499" spans="10:31" ht="12.75" customHeight="1">
      <c r="J2499" s="1117" t="str">
        <f>IF(D2499="","-",#REF!-D2499)</f>
        <v>-</v>
      </c>
      <c r="L2499" s="1041" t="str">
        <f t="shared" ref="L2499:L2562" si="428">IF(E2499="","",$Q$1+E2499)</f>
        <v/>
      </c>
      <c r="W2499" s="1046" t="str">
        <f t="shared" ref="W2499:W2562" si="429">IF($D2499="","",_xlfn.LET(_xlpm.gDate,D2499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499" s="1047"/>
      <c r="Y2499" s="1146" t="str">
        <f t="shared" ref="Y2499:Y2562" si="430">IFERROR(CHOOSE(X2499,"መስከረም","ጥቅምት","ህዳር  ","ታህሳስ ","ጥር ","የካቲት ","መጋቢት ","ሚይዚያ ","ግንቦት ","ሰኔ ","ሐምሌ ","ነሐሴ ","Pagume"),"")</f>
        <v/>
      </c>
      <c r="Z2499" s="1049" t="str">
        <f t="shared" ref="Z2499:Z2562" si="431">IF($K2499="","",_xlfn.LET(_xlpm.gDate,K2499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499" s="1049" t="str">
        <f t="shared" ref="AA2499:AA2562" si="432">IF($Z2499="","",TEXT($Z2499,"mm"))</f>
        <v/>
      </c>
      <c r="AB2499" s="1050" t="str">
        <f t="shared" ref="AB2499:AB2562" si="433">IFERROR(CHOOSE(AA2499,"መስከረም","ጥቅምት","ህዳር  ","ታህሳስ ","ጥር ","የካቲት ","መጋቢት ","ሚይዚያ ","ግንቦት ","ሰኔ ","ሐምሌ ","ነሐሴ ","Pagume"),"")</f>
        <v/>
      </c>
      <c r="AD2499" s="1052" t="str">
        <f t="shared" ref="AD2499:AD2562" si="434">IF($D2499="","",YEAR(D2499)&amp;"-W"&amp;WEEKNUM(D2499,2))</f>
        <v/>
      </c>
      <c r="AE2499" s="1053" t="str">
        <f t="shared" ref="AE2499:AE2562" si="435">IF($K2499="","",YEAR(K2499)&amp;"-W"&amp;WEEKNUM(K2499,2))</f>
        <v/>
      </c>
    </row>
    <row r="2500" spans="10:31" ht="12.75" customHeight="1">
      <c r="J2500" s="1117" t="str">
        <f>IF(D2500="","-",#REF!-D2500)</f>
        <v>-</v>
      </c>
      <c r="L2500" s="1041" t="str">
        <f t="shared" si="428"/>
        <v/>
      </c>
      <c r="W2500" s="1046" t="str">
        <f t="shared" si="429"/>
        <v/>
      </c>
      <c r="X2500" s="1047"/>
      <c r="Y2500" s="1146" t="str">
        <f t="shared" si="430"/>
        <v/>
      </c>
      <c r="Z2500" s="1049" t="str">
        <f t="shared" si="431"/>
        <v/>
      </c>
      <c r="AA2500" s="1049" t="str">
        <f t="shared" si="432"/>
        <v/>
      </c>
      <c r="AB2500" s="1050" t="str">
        <f t="shared" si="433"/>
        <v/>
      </c>
      <c r="AD2500" s="1052" t="str">
        <f t="shared" si="434"/>
        <v/>
      </c>
      <c r="AE2500" s="1053" t="str">
        <f t="shared" si="435"/>
        <v/>
      </c>
    </row>
    <row r="2501" spans="10:31" ht="12.75" customHeight="1">
      <c r="J2501" s="1117" t="str">
        <f>IF(D2501="","-",#REF!-D2501)</f>
        <v>-</v>
      </c>
      <c r="L2501" s="1041" t="str">
        <f t="shared" si="428"/>
        <v/>
      </c>
      <c r="W2501" s="1046" t="str">
        <f t="shared" si="429"/>
        <v/>
      </c>
      <c r="X2501" s="1047"/>
      <c r="Y2501" s="1146" t="str">
        <f t="shared" si="430"/>
        <v/>
      </c>
      <c r="Z2501" s="1049" t="str">
        <f t="shared" si="431"/>
        <v/>
      </c>
      <c r="AA2501" s="1049" t="str">
        <f t="shared" si="432"/>
        <v/>
      </c>
      <c r="AB2501" s="1050" t="str">
        <f t="shared" si="433"/>
        <v/>
      </c>
      <c r="AD2501" s="1052" t="str">
        <f t="shared" si="434"/>
        <v/>
      </c>
      <c r="AE2501" s="1053" t="str">
        <f t="shared" si="435"/>
        <v/>
      </c>
    </row>
    <row r="2502" spans="10:31" ht="12.75" customHeight="1">
      <c r="J2502" s="1117" t="str">
        <f>IF(D2502="","-",#REF!-D2502)</f>
        <v>-</v>
      </c>
      <c r="L2502" s="1041" t="str">
        <f t="shared" si="428"/>
        <v/>
      </c>
      <c r="W2502" s="1046" t="str">
        <f t="shared" si="429"/>
        <v/>
      </c>
      <c r="X2502" s="1047"/>
      <c r="Y2502" s="1146" t="str">
        <f t="shared" si="430"/>
        <v/>
      </c>
      <c r="Z2502" s="1049" t="str">
        <f t="shared" si="431"/>
        <v/>
      </c>
      <c r="AA2502" s="1049" t="str">
        <f t="shared" si="432"/>
        <v/>
      </c>
      <c r="AB2502" s="1050" t="str">
        <f t="shared" si="433"/>
        <v/>
      </c>
      <c r="AD2502" s="1052" t="str">
        <f t="shared" si="434"/>
        <v/>
      </c>
      <c r="AE2502" s="1053" t="str">
        <f t="shared" si="435"/>
        <v/>
      </c>
    </row>
    <row r="2503" spans="10:31" ht="12.75" customHeight="1">
      <c r="J2503" s="1117" t="str">
        <f>IF(D2503="","-",#REF!-D2503)</f>
        <v>-</v>
      </c>
      <c r="L2503" s="1041" t="str">
        <f t="shared" si="428"/>
        <v/>
      </c>
      <c r="W2503" s="1046" t="str">
        <f t="shared" si="429"/>
        <v/>
      </c>
      <c r="X2503" s="1047"/>
      <c r="Y2503" s="1146" t="str">
        <f t="shared" si="430"/>
        <v/>
      </c>
      <c r="Z2503" s="1049" t="str">
        <f t="shared" si="431"/>
        <v/>
      </c>
      <c r="AA2503" s="1049" t="str">
        <f t="shared" si="432"/>
        <v/>
      </c>
      <c r="AB2503" s="1050" t="str">
        <f t="shared" si="433"/>
        <v/>
      </c>
      <c r="AD2503" s="1052" t="str">
        <f t="shared" si="434"/>
        <v/>
      </c>
      <c r="AE2503" s="1053" t="str">
        <f t="shared" si="435"/>
        <v/>
      </c>
    </row>
    <row r="2504" spans="10:31" ht="12.75" customHeight="1">
      <c r="J2504" s="1117" t="str">
        <f>IF(D2504="","-",#REF!-D2504)</f>
        <v>-</v>
      </c>
      <c r="L2504" s="1041" t="str">
        <f t="shared" si="428"/>
        <v/>
      </c>
      <c r="W2504" s="1046" t="str">
        <f t="shared" si="429"/>
        <v/>
      </c>
      <c r="X2504" s="1047"/>
      <c r="Y2504" s="1146" t="str">
        <f t="shared" si="430"/>
        <v/>
      </c>
      <c r="Z2504" s="1049" t="str">
        <f t="shared" si="431"/>
        <v/>
      </c>
      <c r="AA2504" s="1049" t="str">
        <f t="shared" si="432"/>
        <v/>
      </c>
      <c r="AB2504" s="1050" t="str">
        <f t="shared" si="433"/>
        <v/>
      </c>
      <c r="AD2504" s="1052" t="str">
        <f t="shared" si="434"/>
        <v/>
      </c>
      <c r="AE2504" s="1053" t="str">
        <f t="shared" si="435"/>
        <v/>
      </c>
    </row>
    <row r="2505" spans="10:31" ht="12.75" customHeight="1">
      <c r="J2505" s="1117" t="str">
        <f>IF(D2505="","-",#REF!-D2505)</f>
        <v>-</v>
      </c>
      <c r="L2505" s="1041" t="str">
        <f t="shared" si="428"/>
        <v/>
      </c>
      <c r="W2505" s="1046" t="str">
        <f t="shared" si="429"/>
        <v/>
      </c>
      <c r="X2505" s="1047"/>
      <c r="Y2505" s="1146" t="str">
        <f t="shared" si="430"/>
        <v/>
      </c>
      <c r="Z2505" s="1049" t="str">
        <f t="shared" si="431"/>
        <v/>
      </c>
      <c r="AA2505" s="1049" t="str">
        <f t="shared" si="432"/>
        <v/>
      </c>
      <c r="AB2505" s="1050" t="str">
        <f t="shared" si="433"/>
        <v/>
      </c>
      <c r="AD2505" s="1052" t="str">
        <f t="shared" si="434"/>
        <v/>
      </c>
      <c r="AE2505" s="1053" t="str">
        <f t="shared" si="435"/>
        <v/>
      </c>
    </row>
    <row r="2506" spans="10:31" ht="12.75" customHeight="1">
      <c r="J2506" s="1117" t="str">
        <f>IF(D2506="","-",#REF!-D2506)</f>
        <v>-</v>
      </c>
      <c r="L2506" s="1041" t="str">
        <f t="shared" si="428"/>
        <v/>
      </c>
      <c r="W2506" s="1046" t="str">
        <f t="shared" si="429"/>
        <v/>
      </c>
      <c r="X2506" s="1047"/>
      <c r="Y2506" s="1146" t="str">
        <f t="shared" si="430"/>
        <v/>
      </c>
      <c r="Z2506" s="1049" t="str">
        <f t="shared" si="431"/>
        <v/>
      </c>
      <c r="AA2506" s="1049" t="str">
        <f t="shared" si="432"/>
        <v/>
      </c>
      <c r="AB2506" s="1050" t="str">
        <f t="shared" si="433"/>
        <v/>
      </c>
      <c r="AD2506" s="1052" t="str">
        <f t="shared" si="434"/>
        <v/>
      </c>
      <c r="AE2506" s="1053" t="str">
        <f t="shared" si="435"/>
        <v/>
      </c>
    </row>
    <row r="2507" spans="10:31" ht="12.75" customHeight="1">
      <c r="J2507" s="1117" t="str">
        <f>IF(D2507="","-",#REF!-D2507)</f>
        <v>-</v>
      </c>
      <c r="L2507" s="1041" t="str">
        <f t="shared" si="428"/>
        <v/>
      </c>
      <c r="W2507" s="1046" t="str">
        <f t="shared" si="429"/>
        <v/>
      </c>
      <c r="X2507" s="1047"/>
      <c r="Y2507" s="1146" t="str">
        <f t="shared" si="430"/>
        <v/>
      </c>
      <c r="Z2507" s="1049" t="str">
        <f t="shared" si="431"/>
        <v/>
      </c>
      <c r="AA2507" s="1049" t="str">
        <f t="shared" si="432"/>
        <v/>
      </c>
      <c r="AB2507" s="1050" t="str">
        <f t="shared" si="433"/>
        <v/>
      </c>
      <c r="AD2507" s="1052" t="str">
        <f t="shared" si="434"/>
        <v/>
      </c>
      <c r="AE2507" s="1053" t="str">
        <f t="shared" si="435"/>
        <v/>
      </c>
    </row>
    <row r="2508" spans="10:31" ht="12.75" customHeight="1">
      <c r="J2508" s="1117" t="str">
        <f>IF(D2508="","-",#REF!-D2508)</f>
        <v>-</v>
      </c>
      <c r="L2508" s="1041" t="str">
        <f t="shared" si="428"/>
        <v/>
      </c>
      <c r="W2508" s="1046" t="str">
        <f t="shared" si="429"/>
        <v/>
      </c>
      <c r="X2508" s="1047"/>
      <c r="Y2508" s="1146" t="str">
        <f t="shared" si="430"/>
        <v/>
      </c>
      <c r="Z2508" s="1049" t="str">
        <f t="shared" si="431"/>
        <v/>
      </c>
      <c r="AA2508" s="1049" t="str">
        <f t="shared" si="432"/>
        <v/>
      </c>
      <c r="AB2508" s="1050" t="str">
        <f t="shared" si="433"/>
        <v/>
      </c>
      <c r="AD2508" s="1052" t="str">
        <f t="shared" si="434"/>
        <v/>
      </c>
      <c r="AE2508" s="1053" t="str">
        <f t="shared" si="435"/>
        <v/>
      </c>
    </row>
    <row r="2509" spans="10:31" ht="12.75" customHeight="1">
      <c r="J2509" s="1117" t="str">
        <f>IF(D2509="","-",#REF!-D2509)</f>
        <v>-</v>
      </c>
      <c r="L2509" s="1041" t="str">
        <f t="shared" si="428"/>
        <v/>
      </c>
      <c r="W2509" s="1046" t="str">
        <f t="shared" si="429"/>
        <v/>
      </c>
      <c r="X2509" s="1047"/>
      <c r="Y2509" s="1146" t="str">
        <f t="shared" si="430"/>
        <v/>
      </c>
      <c r="Z2509" s="1049" t="str">
        <f t="shared" si="431"/>
        <v/>
      </c>
      <c r="AA2509" s="1049" t="str">
        <f t="shared" si="432"/>
        <v/>
      </c>
      <c r="AB2509" s="1050" t="str">
        <f t="shared" si="433"/>
        <v/>
      </c>
      <c r="AD2509" s="1052" t="str">
        <f t="shared" si="434"/>
        <v/>
      </c>
      <c r="AE2509" s="1053" t="str">
        <f t="shared" si="435"/>
        <v/>
      </c>
    </row>
    <row r="2510" spans="10:31" ht="12.75" customHeight="1">
      <c r="J2510" s="1117" t="str">
        <f>IF(D2510="","-",#REF!-D2510)</f>
        <v>-</v>
      </c>
      <c r="L2510" s="1041" t="str">
        <f t="shared" si="428"/>
        <v/>
      </c>
      <c r="W2510" s="1046" t="str">
        <f t="shared" si="429"/>
        <v/>
      </c>
      <c r="X2510" s="1047"/>
      <c r="Y2510" s="1146" t="str">
        <f t="shared" si="430"/>
        <v/>
      </c>
      <c r="Z2510" s="1049" t="str">
        <f t="shared" si="431"/>
        <v/>
      </c>
      <c r="AA2510" s="1049" t="str">
        <f t="shared" si="432"/>
        <v/>
      </c>
      <c r="AB2510" s="1050" t="str">
        <f t="shared" si="433"/>
        <v/>
      </c>
      <c r="AD2510" s="1052" t="str">
        <f t="shared" si="434"/>
        <v/>
      </c>
      <c r="AE2510" s="1053" t="str">
        <f t="shared" si="435"/>
        <v/>
      </c>
    </row>
    <row r="2511" spans="10:31" ht="12.75" customHeight="1">
      <c r="J2511" s="1117" t="str">
        <f>IF(D2511="","-",#REF!-D2511)</f>
        <v>-</v>
      </c>
      <c r="L2511" s="1041" t="str">
        <f t="shared" si="428"/>
        <v/>
      </c>
      <c r="W2511" s="1046" t="str">
        <f t="shared" si="429"/>
        <v/>
      </c>
      <c r="X2511" s="1047"/>
      <c r="Y2511" s="1146" t="str">
        <f t="shared" si="430"/>
        <v/>
      </c>
      <c r="Z2511" s="1049" t="str">
        <f t="shared" si="431"/>
        <v/>
      </c>
      <c r="AA2511" s="1049" t="str">
        <f t="shared" si="432"/>
        <v/>
      </c>
      <c r="AB2511" s="1050" t="str">
        <f t="shared" si="433"/>
        <v/>
      </c>
      <c r="AD2511" s="1052" t="str">
        <f t="shared" si="434"/>
        <v/>
      </c>
      <c r="AE2511" s="1053" t="str">
        <f t="shared" si="435"/>
        <v/>
      </c>
    </row>
    <row r="2512" spans="10:31" ht="12.75" customHeight="1">
      <c r="J2512" s="1117" t="str">
        <f>IF(D2512="","-",#REF!-D2512)</f>
        <v>-</v>
      </c>
      <c r="L2512" s="1041" t="str">
        <f t="shared" si="428"/>
        <v/>
      </c>
      <c r="W2512" s="1046" t="str">
        <f t="shared" si="429"/>
        <v/>
      </c>
      <c r="X2512" s="1047"/>
      <c r="Y2512" s="1146" t="str">
        <f t="shared" si="430"/>
        <v/>
      </c>
      <c r="Z2512" s="1049" t="str">
        <f t="shared" si="431"/>
        <v/>
      </c>
      <c r="AA2512" s="1049" t="str">
        <f t="shared" si="432"/>
        <v/>
      </c>
      <c r="AB2512" s="1050" t="str">
        <f t="shared" si="433"/>
        <v/>
      </c>
      <c r="AD2512" s="1052" t="str">
        <f t="shared" si="434"/>
        <v/>
      </c>
      <c r="AE2512" s="1053" t="str">
        <f t="shared" si="435"/>
        <v/>
      </c>
    </row>
    <row r="2513" spans="10:31" ht="12.75" customHeight="1">
      <c r="J2513" s="1117" t="str">
        <f>IF(D2513="","-",#REF!-D2513)</f>
        <v>-</v>
      </c>
      <c r="L2513" s="1041" t="str">
        <f t="shared" si="428"/>
        <v/>
      </c>
      <c r="W2513" s="1046" t="str">
        <f t="shared" si="429"/>
        <v/>
      </c>
      <c r="X2513" s="1047"/>
      <c r="Y2513" s="1146" t="str">
        <f t="shared" si="430"/>
        <v/>
      </c>
      <c r="Z2513" s="1049" t="str">
        <f t="shared" si="431"/>
        <v/>
      </c>
      <c r="AA2513" s="1049" t="str">
        <f t="shared" si="432"/>
        <v/>
      </c>
      <c r="AB2513" s="1050" t="str">
        <f t="shared" si="433"/>
        <v/>
      </c>
      <c r="AD2513" s="1052" t="str">
        <f t="shared" si="434"/>
        <v/>
      </c>
      <c r="AE2513" s="1053" t="str">
        <f t="shared" si="435"/>
        <v/>
      </c>
    </row>
    <row r="2514" spans="10:31" ht="12.75" customHeight="1">
      <c r="J2514" s="1117" t="str">
        <f>IF(D2514="","-",#REF!-D2514)</f>
        <v>-</v>
      </c>
      <c r="L2514" s="1041" t="str">
        <f t="shared" si="428"/>
        <v/>
      </c>
      <c r="W2514" s="1046" t="str">
        <f t="shared" si="429"/>
        <v/>
      </c>
      <c r="X2514" s="1047"/>
      <c r="Y2514" s="1146" t="str">
        <f t="shared" si="430"/>
        <v/>
      </c>
      <c r="Z2514" s="1049" t="str">
        <f t="shared" si="431"/>
        <v/>
      </c>
      <c r="AA2514" s="1049" t="str">
        <f t="shared" si="432"/>
        <v/>
      </c>
      <c r="AB2514" s="1050" t="str">
        <f t="shared" si="433"/>
        <v/>
      </c>
      <c r="AD2514" s="1052" t="str">
        <f t="shared" si="434"/>
        <v/>
      </c>
      <c r="AE2514" s="1053" t="str">
        <f t="shared" si="435"/>
        <v/>
      </c>
    </row>
    <row r="2515" spans="10:31" ht="12.75" customHeight="1">
      <c r="J2515" s="1117" t="str">
        <f>IF(D2515="","-",#REF!-D2515)</f>
        <v>-</v>
      </c>
      <c r="L2515" s="1041" t="str">
        <f t="shared" si="428"/>
        <v/>
      </c>
      <c r="W2515" s="1046" t="str">
        <f t="shared" si="429"/>
        <v/>
      </c>
      <c r="X2515" s="1047"/>
      <c r="Y2515" s="1146" t="str">
        <f t="shared" si="430"/>
        <v/>
      </c>
      <c r="Z2515" s="1049" t="str">
        <f t="shared" si="431"/>
        <v/>
      </c>
      <c r="AA2515" s="1049" t="str">
        <f t="shared" si="432"/>
        <v/>
      </c>
      <c r="AB2515" s="1050" t="str">
        <f t="shared" si="433"/>
        <v/>
      </c>
      <c r="AD2515" s="1052" t="str">
        <f t="shared" si="434"/>
        <v/>
      </c>
      <c r="AE2515" s="1053" t="str">
        <f t="shared" si="435"/>
        <v/>
      </c>
    </row>
    <row r="2516" spans="10:31" ht="12.75" customHeight="1">
      <c r="J2516" s="1117" t="str">
        <f>IF(D2516="","-",#REF!-D2516)</f>
        <v>-</v>
      </c>
      <c r="L2516" s="1041" t="str">
        <f t="shared" si="428"/>
        <v/>
      </c>
      <c r="W2516" s="1046" t="str">
        <f t="shared" si="429"/>
        <v/>
      </c>
      <c r="X2516" s="1047"/>
      <c r="Y2516" s="1146" t="str">
        <f t="shared" si="430"/>
        <v/>
      </c>
      <c r="Z2516" s="1049" t="str">
        <f t="shared" si="431"/>
        <v/>
      </c>
      <c r="AA2516" s="1049" t="str">
        <f t="shared" si="432"/>
        <v/>
      </c>
      <c r="AB2516" s="1050" t="str">
        <f t="shared" si="433"/>
        <v/>
      </c>
      <c r="AD2516" s="1052" t="str">
        <f t="shared" si="434"/>
        <v/>
      </c>
      <c r="AE2516" s="1053" t="str">
        <f t="shared" si="435"/>
        <v/>
      </c>
    </row>
    <row r="2517" spans="10:31" ht="12.75" customHeight="1">
      <c r="J2517" s="1117" t="str">
        <f>IF(D2517="","-",#REF!-D2517)</f>
        <v>-</v>
      </c>
      <c r="L2517" s="1041" t="str">
        <f t="shared" si="428"/>
        <v/>
      </c>
      <c r="W2517" s="1046" t="str">
        <f t="shared" si="429"/>
        <v/>
      </c>
      <c r="X2517" s="1047"/>
      <c r="Y2517" s="1146" t="str">
        <f t="shared" si="430"/>
        <v/>
      </c>
      <c r="Z2517" s="1049" t="str">
        <f t="shared" si="431"/>
        <v/>
      </c>
      <c r="AA2517" s="1049" t="str">
        <f t="shared" si="432"/>
        <v/>
      </c>
      <c r="AB2517" s="1050" t="str">
        <f t="shared" si="433"/>
        <v/>
      </c>
      <c r="AD2517" s="1052" t="str">
        <f t="shared" si="434"/>
        <v/>
      </c>
      <c r="AE2517" s="1053" t="str">
        <f t="shared" si="435"/>
        <v/>
      </c>
    </row>
    <row r="2518" spans="10:31" ht="12.75" customHeight="1">
      <c r="J2518" s="1117" t="str">
        <f>IF(D2518="","-",#REF!-D2518)</f>
        <v>-</v>
      </c>
      <c r="L2518" s="1041" t="str">
        <f t="shared" si="428"/>
        <v/>
      </c>
      <c r="W2518" s="1046" t="str">
        <f t="shared" si="429"/>
        <v/>
      </c>
      <c r="X2518" s="1047"/>
      <c r="Y2518" s="1146" t="str">
        <f t="shared" si="430"/>
        <v/>
      </c>
      <c r="Z2518" s="1049" t="str">
        <f t="shared" si="431"/>
        <v/>
      </c>
      <c r="AA2518" s="1049" t="str">
        <f t="shared" si="432"/>
        <v/>
      </c>
      <c r="AB2518" s="1050" t="str">
        <f t="shared" si="433"/>
        <v/>
      </c>
      <c r="AD2518" s="1052" t="str">
        <f t="shared" si="434"/>
        <v/>
      </c>
      <c r="AE2518" s="1053" t="str">
        <f t="shared" si="435"/>
        <v/>
      </c>
    </row>
    <row r="2519" spans="10:31" ht="12.75" customHeight="1">
      <c r="J2519" s="1117" t="str">
        <f>IF(D2519="","-",#REF!-D2519)</f>
        <v>-</v>
      </c>
      <c r="L2519" s="1041" t="str">
        <f t="shared" si="428"/>
        <v/>
      </c>
      <c r="W2519" s="1046" t="str">
        <f t="shared" si="429"/>
        <v/>
      </c>
      <c r="X2519" s="1047"/>
      <c r="Y2519" s="1146" t="str">
        <f t="shared" si="430"/>
        <v/>
      </c>
      <c r="Z2519" s="1049" t="str">
        <f t="shared" si="431"/>
        <v/>
      </c>
      <c r="AA2519" s="1049" t="str">
        <f t="shared" si="432"/>
        <v/>
      </c>
      <c r="AB2519" s="1050" t="str">
        <f t="shared" si="433"/>
        <v/>
      </c>
      <c r="AD2519" s="1052" t="str">
        <f t="shared" si="434"/>
        <v/>
      </c>
      <c r="AE2519" s="1053" t="str">
        <f t="shared" si="435"/>
        <v/>
      </c>
    </row>
    <row r="2520" spans="10:31" ht="12.75" customHeight="1">
      <c r="J2520" s="1117" t="str">
        <f>IF(D2520="","-",#REF!-D2520)</f>
        <v>-</v>
      </c>
      <c r="L2520" s="1041" t="str">
        <f t="shared" si="428"/>
        <v/>
      </c>
      <c r="W2520" s="1046" t="str">
        <f t="shared" si="429"/>
        <v/>
      </c>
      <c r="X2520" s="1047"/>
      <c r="Y2520" s="1146" t="str">
        <f t="shared" si="430"/>
        <v/>
      </c>
      <c r="Z2520" s="1049" t="str">
        <f t="shared" si="431"/>
        <v/>
      </c>
      <c r="AA2520" s="1049" t="str">
        <f t="shared" si="432"/>
        <v/>
      </c>
      <c r="AB2520" s="1050" t="str">
        <f t="shared" si="433"/>
        <v/>
      </c>
      <c r="AD2520" s="1052" t="str">
        <f t="shared" si="434"/>
        <v/>
      </c>
      <c r="AE2520" s="1053" t="str">
        <f t="shared" si="435"/>
        <v/>
      </c>
    </row>
    <row r="2521" spans="10:31" ht="12.75" customHeight="1">
      <c r="J2521" s="1117" t="str">
        <f>IF(D2521="","-",#REF!-D2521)</f>
        <v>-</v>
      </c>
      <c r="L2521" s="1041" t="str">
        <f t="shared" si="428"/>
        <v/>
      </c>
      <c r="W2521" s="1046" t="str">
        <f t="shared" si="429"/>
        <v/>
      </c>
      <c r="X2521" s="1047"/>
      <c r="Y2521" s="1146" t="str">
        <f t="shared" si="430"/>
        <v/>
      </c>
      <c r="Z2521" s="1049" t="str">
        <f t="shared" si="431"/>
        <v/>
      </c>
      <c r="AA2521" s="1049" t="str">
        <f t="shared" si="432"/>
        <v/>
      </c>
      <c r="AB2521" s="1050" t="str">
        <f t="shared" si="433"/>
        <v/>
      </c>
      <c r="AD2521" s="1052" t="str">
        <f t="shared" si="434"/>
        <v/>
      </c>
      <c r="AE2521" s="1053" t="str">
        <f t="shared" si="435"/>
        <v/>
      </c>
    </row>
    <row r="2522" spans="10:31" ht="12.75" customHeight="1">
      <c r="J2522" s="1117" t="str">
        <f>IF(D2522="","-",#REF!-D2522)</f>
        <v>-</v>
      </c>
      <c r="L2522" s="1041" t="str">
        <f t="shared" si="428"/>
        <v/>
      </c>
      <c r="W2522" s="1046" t="str">
        <f t="shared" si="429"/>
        <v/>
      </c>
      <c r="X2522" s="1047"/>
      <c r="Y2522" s="1146" t="str">
        <f t="shared" si="430"/>
        <v/>
      </c>
      <c r="Z2522" s="1049" t="str">
        <f t="shared" si="431"/>
        <v/>
      </c>
      <c r="AA2522" s="1049" t="str">
        <f t="shared" si="432"/>
        <v/>
      </c>
      <c r="AB2522" s="1050" t="str">
        <f t="shared" si="433"/>
        <v/>
      </c>
      <c r="AD2522" s="1052" t="str">
        <f t="shared" si="434"/>
        <v/>
      </c>
      <c r="AE2522" s="1053" t="str">
        <f t="shared" si="435"/>
        <v/>
      </c>
    </row>
    <row r="2523" spans="10:31" ht="12.75" customHeight="1">
      <c r="J2523" s="1117" t="str">
        <f>IF(D2523="","-",#REF!-D2523)</f>
        <v>-</v>
      </c>
      <c r="L2523" s="1041" t="str">
        <f t="shared" si="428"/>
        <v/>
      </c>
      <c r="W2523" s="1046" t="str">
        <f t="shared" si="429"/>
        <v/>
      </c>
      <c r="X2523" s="1047"/>
      <c r="Y2523" s="1146" t="str">
        <f t="shared" si="430"/>
        <v/>
      </c>
      <c r="Z2523" s="1049" t="str">
        <f t="shared" si="431"/>
        <v/>
      </c>
      <c r="AA2523" s="1049" t="str">
        <f t="shared" si="432"/>
        <v/>
      </c>
      <c r="AB2523" s="1050" t="str">
        <f t="shared" si="433"/>
        <v/>
      </c>
      <c r="AD2523" s="1052" t="str">
        <f t="shared" si="434"/>
        <v/>
      </c>
      <c r="AE2523" s="1053" t="str">
        <f t="shared" si="435"/>
        <v/>
      </c>
    </row>
    <row r="2524" spans="10:31" ht="12.75" customHeight="1">
      <c r="J2524" s="1117" t="str">
        <f>IF(D2524="","-",#REF!-D2524)</f>
        <v>-</v>
      </c>
      <c r="L2524" s="1041" t="str">
        <f t="shared" si="428"/>
        <v/>
      </c>
      <c r="W2524" s="1046" t="str">
        <f t="shared" si="429"/>
        <v/>
      </c>
      <c r="X2524" s="1047"/>
      <c r="Y2524" s="1146" t="str">
        <f t="shared" si="430"/>
        <v/>
      </c>
      <c r="Z2524" s="1049" t="str">
        <f t="shared" si="431"/>
        <v/>
      </c>
      <c r="AA2524" s="1049" t="str">
        <f t="shared" si="432"/>
        <v/>
      </c>
      <c r="AB2524" s="1050" t="str">
        <f t="shared" si="433"/>
        <v/>
      </c>
      <c r="AD2524" s="1052" t="str">
        <f t="shared" si="434"/>
        <v/>
      </c>
      <c r="AE2524" s="1053" t="str">
        <f t="shared" si="435"/>
        <v/>
      </c>
    </row>
    <row r="2525" spans="10:31" ht="12.75" customHeight="1">
      <c r="J2525" s="1117" t="str">
        <f>IF(D2525="","-",#REF!-D2525)</f>
        <v>-</v>
      </c>
      <c r="L2525" s="1041" t="str">
        <f t="shared" si="428"/>
        <v/>
      </c>
      <c r="W2525" s="1046" t="str">
        <f t="shared" si="429"/>
        <v/>
      </c>
      <c r="X2525" s="1047"/>
      <c r="Y2525" s="1146" t="str">
        <f t="shared" si="430"/>
        <v/>
      </c>
      <c r="Z2525" s="1049" t="str">
        <f t="shared" si="431"/>
        <v/>
      </c>
      <c r="AA2525" s="1049" t="str">
        <f t="shared" si="432"/>
        <v/>
      </c>
      <c r="AB2525" s="1050" t="str">
        <f t="shared" si="433"/>
        <v/>
      </c>
      <c r="AD2525" s="1052" t="str">
        <f t="shared" si="434"/>
        <v/>
      </c>
      <c r="AE2525" s="1053" t="str">
        <f t="shared" si="435"/>
        <v/>
      </c>
    </row>
    <row r="2526" spans="10:31" ht="12.75" customHeight="1">
      <c r="J2526" s="1117" t="str">
        <f>IF(D2526="","-",#REF!-D2526)</f>
        <v>-</v>
      </c>
      <c r="L2526" s="1041" t="str">
        <f t="shared" si="428"/>
        <v/>
      </c>
      <c r="W2526" s="1046" t="str">
        <f t="shared" si="429"/>
        <v/>
      </c>
      <c r="X2526" s="1047"/>
      <c r="Y2526" s="1146" t="str">
        <f t="shared" si="430"/>
        <v/>
      </c>
      <c r="Z2526" s="1049" t="str">
        <f t="shared" si="431"/>
        <v/>
      </c>
      <c r="AA2526" s="1049" t="str">
        <f t="shared" si="432"/>
        <v/>
      </c>
      <c r="AB2526" s="1050" t="str">
        <f t="shared" si="433"/>
        <v/>
      </c>
      <c r="AD2526" s="1052" t="str">
        <f t="shared" si="434"/>
        <v/>
      </c>
      <c r="AE2526" s="1053" t="str">
        <f t="shared" si="435"/>
        <v/>
      </c>
    </row>
    <row r="2527" spans="10:31" ht="12.75" customHeight="1">
      <c r="J2527" s="1117" t="str">
        <f>IF(D2527="","-",#REF!-D2527)</f>
        <v>-</v>
      </c>
      <c r="L2527" s="1041" t="str">
        <f t="shared" si="428"/>
        <v/>
      </c>
      <c r="W2527" s="1046" t="str">
        <f t="shared" si="429"/>
        <v/>
      </c>
      <c r="X2527" s="1047"/>
      <c r="Y2527" s="1146" t="str">
        <f t="shared" si="430"/>
        <v/>
      </c>
      <c r="Z2527" s="1049" t="str">
        <f t="shared" si="431"/>
        <v/>
      </c>
      <c r="AA2527" s="1049" t="str">
        <f t="shared" si="432"/>
        <v/>
      </c>
      <c r="AB2527" s="1050" t="str">
        <f t="shared" si="433"/>
        <v/>
      </c>
      <c r="AD2527" s="1052" t="str">
        <f t="shared" si="434"/>
        <v/>
      </c>
      <c r="AE2527" s="1053" t="str">
        <f t="shared" si="435"/>
        <v/>
      </c>
    </row>
    <row r="2528" spans="10:31" ht="12.75" customHeight="1">
      <c r="J2528" s="1117" t="str">
        <f>IF(D2528="","-",#REF!-D2528)</f>
        <v>-</v>
      </c>
      <c r="L2528" s="1041" t="str">
        <f t="shared" si="428"/>
        <v/>
      </c>
      <c r="W2528" s="1046" t="str">
        <f t="shared" si="429"/>
        <v/>
      </c>
      <c r="X2528" s="1047"/>
      <c r="Y2528" s="1146" t="str">
        <f t="shared" si="430"/>
        <v/>
      </c>
      <c r="Z2528" s="1049" t="str">
        <f t="shared" si="431"/>
        <v/>
      </c>
      <c r="AA2528" s="1049" t="str">
        <f t="shared" si="432"/>
        <v/>
      </c>
      <c r="AB2528" s="1050" t="str">
        <f t="shared" si="433"/>
        <v/>
      </c>
      <c r="AD2528" s="1052" t="str">
        <f t="shared" si="434"/>
        <v/>
      </c>
      <c r="AE2528" s="1053" t="str">
        <f t="shared" si="435"/>
        <v/>
      </c>
    </row>
    <row r="2529" spans="10:31" ht="12.75" customHeight="1">
      <c r="J2529" s="1117" t="str">
        <f>IF(D2529="","-",#REF!-D2529)</f>
        <v>-</v>
      </c>
      <c r="L2529" s="1041" t="str">
        <f t="shared" si="428"/>
        <v/>
      </c>
      <c r="W2529" s="1046" t="str">
        <f t="shared" si="429"/>
        <v/>
      </c>
      <c r="X2529" s="1047"/>
      <c r="Y2529" s="1146" t="str">
        <f t="shared" si="430"/>
        <v/>
      </c>
      <c r="Z2529" s="1049" t="str">
        <f t="shared" si="431"/>
        <v/>
      </c>
      <c r="AA2529" s="1049" t="str">
        <f t="shared" si="432"/>
        <v/>
      </c>
      <c r="AB2529" s="1050" t="str">
        <f t="shared" si="433"/>
        <v/>
      </c>
      <c r="AD2529" s="1052" t="str">
        <f t="shared" si="434"/>
        <v/>
      </c>
      <c r="AE2529" s="1053" t="str">
        <f t="shared" si="435"/>
        <v/>
      </c>
    </row>
    <row r="2530" spans="10:31" ht="12.75" customHeight="1">
      <c r="J2530" s="1117" t="str">
        <f>IF(D2530="","-",#REF!-D2530)</f>
        <v>-</v>
      </c>
      <c r="L2530" s="1041" t="str">
        <f t="shared" si="428"/>
        <v/>
      </c>
      <c r="W2530" s="1046" t="str">
        <f t="shared" si="429"/>
        <v/>
      </c>
      <c r="X2530" s="1047"/>
      <c r="Y2530" s="1146" t="str">
        <f t="shared" si="430"/>
        <v/>
      </c>
      <c r="Z2530" s="1049" t="str">
        <f t="shared" si="431"/>
        <v/>
      </c>
      <c r="AA2530" s="1049" t="str">
        <f t="shared" si="432"/>
        <v/>
      </c>
      <c r="AB2530" s="1050" t="str">
        <f t="shared" si="433"/>
        <v/>
      </c>
      <c r="AD2530" s="1052" t="str">
        <f t="shared" si="434"/>
        <v/>
      </c>
      <c r="AE2530" s="1053" t="str">
        <f t="shared" si="435"/>
        <v/>
      </c>
    </row>
    <row r="2531" spans="10:31" ht="12.75" customHeight="1">
      <c r="J2531" s="1117" t="str">
        <f>IF(D2531="","-",#REF!-D2531)</f>
        <v>-</v>
      </c>
      <c r="L2531" s="1041" t="str">
        <f t="shared" si="428"/>
        <v/>
      </c>
      <c r="W2531" s="1046" t="str">
        <f t="shared" si="429"/>
        <v/>
      </c>
      <c r="X2531" s="1047"/>
      <c r="Y2531" s="1146" t="str">
        <f t="shared" si="430"/>
        <v/>
      </c>
      <c r="Z2531" s="1049" t="str">
        <f t="shared" si="431"/>
        <v/>
      </c>
      <c r="AA2531" s="1049" t="str">
        <f t="shared" si="432"/>
        <v/>
      </c>
      <c r="AB2531" s="1050" t="str">
        <f t="shared" si="433"/>
        <v/>
      </c>
      <c r="AD2531" s="1052" t="str">
        <f t="shared" si="434"/>
        <v/>
      </c>
      <c r="AE2531" s="1053" t="str">
        <f t="shared" si="435"/>
        <v/>
      </c>
    </row>
    <row r="2532" spans="10:31" ht="12.75" customHeight="1">
      <c r="J2532" s="1117" t="str">
        <f>IF(D2532="","-",#REF!-D2532)</f>
        <v>-</v>
      </c>
      <c r="L2532" s="1041" t="str">
        <f t="shared" si="428"/>
        <v/>
      </c>
      <c r="W2532" s="1046" t="str">
        <f t="shared" si="429"/>
        <v/>
      </c>
      <c r="X2532" s="1047"/>
      <c r="Y2532" s="1146" t="str">
        <f t="shared" si="430"/>
        <v/>
      </c>
      <c r="Z2532" s="1049" t="str">
        <f t="shared" si="431"/>
        <v/>
      </c>
      <c r="AA2532" s="1049" t="str">
        <f t="shared" si="432"/>
        <v/>
      </c>
      <c r="AB2532" s="1050" t="str">
        <f t="shared" si="433"/>
        <v/>
      </c>
      <c r="AD2532" s="1052" t="str">
        <f t="shared" si="434"/>
        <v/>
      </c>
      <c r="AE2532" s="1053" t="str">
        <f t="shared" si="435"/>
        <v/>
      </c>
    </row>
    <row r="2533" spans="10:31" ht="12.75" customHeight="1">
      <c r="J2533" s="1117" t="str">
        <f>IF(D2533="","-",#REF!-D2533)</f>
        <v>-</v>
      </c>
      <c r="L2533" s="1041" t="str">
        <f t="shared" si="428"/>
        <v/>
      </c>
      <c r="W2533" s="1046" t="str">
        <f t="shared" si="429"/>
        <v/>
      </c>
      <c r="X2533" s="1047"/>
      <c r="Y2533" s="1146" t="str">
        <f t="shared" si="430"/>
        <v/>
      </c>
      <c r="Z2533" s="1049" t="str">
        <f t="shared" si="431"/>
        <v/>
      </c>
      <c r="AA2533" s="1049" t="str">
        <f t="shared" si="432"/>
        <v/>
      </c>
      <c r="AB2533" s="1050" t="str">
        <f t="shared" si="433"/>
        <v/>
      </c>
      <c r="AD2533" s="1052" t="str">
        <f t="shared" si="434"/>
        <v/>
      </c>
      <c r="AE2533" s="1053" t="str">
        <f t="shared" si="435"/>
        <v/>
      </c>
    </row>
    <row r="2534" spans="10:31" ht="12.75" customHeight="1">
      <c r="J2534" s="1117" t="str">
        <f>IF(D2534="","-",#REF!-D2534)</f>
        <v>-</v>
      </c>
      <c r="L2534" s="1041" t="str">
        <f t="shared" si="428"/>
        <v/>
      </c>
      <c r="W2534" s="1046" t="str">
        <f t="shared" si="429"/>
        <v/>
      </c>
      <c r="X2534" s="1047"/>
      <c r="Y2534" s="1146" t="str">
        <f t="shared" si="430"/>
        <v/>
      </c>
      <c r="Z2534" s="1049" t="str">
        <f t="shared" si="431"/>
        <v/>
      </c>
      <c r="AA2534" s="1049" t="str">
        <f t="shared" si="432"/>
        <v/>
      </c>
      <c r="AB2534" s="1050" t="str">
        <f t="shared" si="433"/>
        <v/>
      </c>
      <c r="AD2534" s="1052" t="str">
        <f t="shared" si="434"/>
        <v/>
      </c>
      <c r="AE2534" s="1053" t="str">
        <f t="shared" si="435"/>
        <v/>
      </c>
    </row>
    <row r="2535" spans="10:31" ht="12.75" customHeight="1">
      <c r="J2535" s="1117" t="str">
        <f>IF(D2535="","-",#REF!-D2535)</f>
        <v>-</v>
      </c>
      <c r="L2535" s="1041" t="str">
        <f t="shared" si="428"/>
        <v/>
      </c>
      <c r="W2535" s="1046" t="str">
        <f t="shared" si="429"/>
        <v/>
      </c>
      <c r="X2535" s="1047"/>
      <c r="Y2535" s="1146" t="str">
        <f t="shared" si="430"/>
        <v/>
      </c>
      <c r="Z2535" s="1049" t="str">
        <f t="shared" si="431"/>
        <v/>
      </c>
      <c r="AA2535" s="1049" t="str">
        <f t="shared" si="432"/>
        <v/>
      </c>
      <c r="AB2535" s="1050" t="str">
        <f t="shared" si="433"/>
        <v/>
      </c>
      <c r="AD2535" s="1052" t="str">
        <f t="shared" si="434"/>
        <v/>
      </c>
      <c r="AE2535" s="1053" t="str">
        <f t="shared" si="435"/>
        <v/>
      </c>
    </row>
    <row r="2536" spans="10:31" ht="12.75" customHeight="1">
      <c r="J2536" s="1117" t="str">
        <f>IF(D2536="","-",#REF!-D2536)</f>
        <v>-</v>
      </c>
      <c r="L2536" s="1041" t="str">
        <f t="shared" si="428"/>
        <v/>
      </c>
      <c r="W2536" s="1046" t="str">
        <f t="shared" si="429"/>
        <v/>
      </c>
      <c r="X2536" s="1047"/>
      <c r="Y2536" s="1146" t="str">
        <f t="shared" si="430"/>
        <v/>
      </c>
      <c r="Z2536" s="1049" t="str">
        <f t="shared" si="431"/>
        <v/>
      </c>
      <c r="AA2536" s="1049" t="str">
        <f t="shared" si="432"/>
        <v/>
      </c>
      <c r="AB2536" s="1050" t="str">
        <f t="shared" si="433"/>
        <v/>
      </c>
      <c r="AD2536" s="1052" t="str">
        <f t="shared" si="434"/>
        <v/>
      </c>
      <c r="AE2536" s="1053" t="str">
        <f t="shared" si="435"/>
        <v/>
      </c>
    </row>
    <row r="2537" spans="10:31" ht="12.75" customHeight="1">
      <c r="J2537" s="1117" t="str">
        <f>IF(D2537="","-",#REF!-D2537)</f>
        <v>-</v>
      </c>
      <c r="L2537" s="1041" t="str">
        <f t="shared" si="428"/>
        <v/>
      </c>
      <c r="W2537" s="1046" t="str">
        <f t="shared" si="429"/>
        <v/>
      </c>
      <c r="X2537" s="1047"/>
      <c r="Y2537" s="1146" t="str">
        <f t="shared" si="430"/>
        <v/>
      </c>
      <c r="Z2537" s="1049" t="str">
        <f t="shared" si="431"/>
        <v/>
      </c>
      <c r="AA2537" s="1049" t="str">
        <f t="shared" si="432"/>
        <v/>
      </c>
      <c r="AB2537" s="1050" t="str">
        <f t="shared" si="433"/>
        <v/>
      </c>
      <c r="AD2537" s="1052" t="str">
        <f t="shared" si="434"/>
        <v/>
      </c>
      <c r="AE2537" s="1053" t="str">
        <f t="shared" si="435"/>
        <v/>
      </c>
    </row>
    <row r="2538" spans="10:31" ht="12.75" customHeight="1">
      <c r="J2538" s="1117" t="str">
        <f>IF(D2538="","-",#REF!-D2538)</f>
        <v>-</v>
      </c>
      <c r="L2538" s="1041" t="str">
        <f t="shared" si="428"/>
        <v/>
      </c>
      <c r="W2538" s="1046" t="str">
        <f t="shared" si="429"/>
        <v/>
      </c>
      <c r="X2538" s="1047"/>
      <c r="Y2538" s="1146" t="str">
        <f t="shared" si="430"/>
        <v/>
      </c>
      <c r="Z2538" s="1049" t="str">
        <f t="shared" si="431"/>
        <v/>
      </c>
      <c r="AA2538" s="1049" t="str">
        <f t="shared" si="432"/>
        <v/>
      </c>
      <c r="AB2538" s="1050" t="str">
        <f t="shared" si="433"/>
        <v/>
      </c>
      <c r="AD2538" s="1052" t="str">
        <f t="shared" si="434"/>
        <v/>
      </c>
      <c r="AE2538" s="1053" t="str">
        <f t="shared" si="435"/>
        <v/>
      </c>
    </row>
    <row r="2539" spans="10:31" ht="12.75" customHeight="1">
      <c r="J2539" s="1117" t="str">
        <f>IF(D2539="","-",#REF!-D2539)</f>
        <v>-</v>
      </c>
      <c r="L2539" s="1041" t="str">
        <f t="shared" si="428"/>
        <v/>
      </c>
      <c r="W2539" s="1046" t="str">
        <f t="shared" si="429"/>
        <v/>
      </c>
      <c r="X2539" s="1047"/>
      <c r="Y2539" s="1146" t="str">
        <f t="shared" si="430"/>
        <v/>
      </c>
      <c r="Z2539" s="1049" t="str">
        <f t="shared" si="431"/>
        <v/>
      </c>
      <c r="AA2539" s="1049" t="str">
        <f t="shared" si="432"/>
        <v/>
      </c>
      <c r="AB2539" s="1050" t="str">
        <f t="shared" si="433"/>
        <v/>
      </c>
      <c r="AD2539" s="1052" t="str">
        <f t="shared" si="434"/>
        <v/>
      </c>
      <c r="AE2539" s="1053" t="str">
        <f t="shared" si="435"/>
        <v/>
      </c>
    </row>
    <row r="2540" spans="10:31" ht="12.75" customHeight="1">
      <c r="J2540" s="1117" t="str">
        <f>IF(D2540="","-",#REF!-D2540)</f>
        <v>-</v>
      </c>
      <c r="L2540" s="1041" t="str">
        <f t="shared" si="428"/>
        <v/>
      </c>
      <c r="W2540" s="1046" t="str">
        <f t="shared" si="429"/>
        <v/>
      </c>
      <c r="X2540" s="1047"/>
      <c r="Y2540" s="1146" t="str">
        <f t="shared" si="430"/>
        <v/>
      </c>
      <c r="Z2540" s="1049" t="str">
        <f t="shared" si="431"/>
        <v/>
      </c>
      <c r="AA2540" s="1049" t="str">
        <f t="shared" si="432"/>
        <v/>
      </c>
      <c r="AB2540" s="1050" t="str">
        <f t="shared" si="433"/>
        <v/>
      </c>
      <c r="AD2540" s="1052" t="str">
        <f t="shared" si="434"/>
        <v/>
      </c>
      <c r="AE2540" s="1053" t="str">
        <f t="shared" si="435"/>
        <v/>
      </c>
    </row>
    <row r="2541" spans="10:31" ht="12.75" customHeight="1">
      <c r="J2541" s="1117" t="str">
        <f>IF(D2541="","-",#REF!-D2541)</f>
        <v>-</v>
      </c>
      <c r="L2541" s="1041" t="str">
        <f t="shared" si="428"/>
        <v/>
      </c>
      <c r="W2541" s="1046" t="str">
        <f t="shared" si="429"/>
        <v/>
      </c>
      <c r="X2541" s="1047"/>
      <c r="Y2541" s="1146" t="str">
        <f t="shared" si="430"/>
        <v/>
      </c>
      <c r="Z2541" s="1049" t="str">
        <f t="shared" si="431"/>
        <v/>
      </c>
      <c r="AA2541" s="1049" t="str">
        <f t="shared" si="432"/>
        <v/>
      </c>
      <c r="AB2541" s="1050" t="str">
        <f t="shared" si="433"/>
        <v/>
      </c>
      <c r="AD2541" s="1052" t="str">
        <f t="shared" si="434"/>
        <v/>
      </c>
      <c r="AE2541" s="1053" t="str">
        <f t="shared" si="435"/>
        <v/>
      </c>
    </row>
    <row r="2542" spans="10:31" ht="12.75" customHeight="1">
      <c r="J2542" s="1117" t="str">
        <f>IF(D2542="","-",#REF!-D2542)</f>
        <v>-</v>
      </c>
      <c r="L2542" s="1041" t="str">
        <f t="shared" si="428"/>
        <v/>
      </c>
      <c r="W2542" s="1046" t="str">
        <f t="shared" si="429"/>
        <v/>
      </c>
      <c r="X2542" s="1047"/>
      <c r="Y2542" s="1146" t="str">
        <f t="shared" si="430"/>
        <v/>
      </c>
      <c r="Z2542" s="1049" t="str">
        <f t="shared" si="431"/>
        <v/>
      </c>
      <c r="AA2542" s="1049" t="str">
        <f t="shared" si="432"/>
        <v/>
      </c>
      <c r="AB2542" s="1050" t="str">
        <f t="shared" si="433"/>
        <v/>
      </c>
      <c r="AD2542" s="1052" t="str">
        <f t="shared" si="434"/>
        <v/>
      </c>
      <c r="AE2542" s="1053" t="str">
        <f t="shared" si="435"/>
        <v/>
      </c>
    </row>
    <row r="2543" spans="10:31" ht="12.75" customHeight="1">
      <c r="J2543" s="1117" t="str">
        <f>IF(D2543="","-",#REF!-D2543)</f>
        <v>-</v>
      </c>
      <c r="L2543" s="1041" t="str">
        <f t="shared" si="428"/>
        <v/>
      </c>
      <c r="W2543" s="1046" t="str">
        <f t="shared" si="429"/>
        <v/>
      </c>
      <c r="X2543" s="1047"/>
      <c r="Y2543" s="1146" t="str">
        <f t="shared" si="430"/>
        <v/>
      </c>
      <c r="Z2543" s="1049" t="str">
        <f t="shared" si="431"/>
        <v/>
      </c>
      <c r="AA2543" s="1049" t="str">
        <f t="shared" si="432"/>
        <v/>
      </c>
      <c r="AB2543" s="1050" t="str">
        <f t="shared" si="433"/>
        <v/>
      </c>
      <c r="AD2543" s="1052" t="str">
        <f t="shared" si="434"/>
        <v/>
      </c>
      <c r="AE2543" s="1053" t="str">
        <f t="shared" si="435"/>
        <v/>
      </c>
    </row>
    <row r="2544" spans="10:31" ht="12.75" customHeight="1">
      <c r="J2544" s="1117" t="str">
        <f>IF(D2544="","-",#REF!-D2544)</f>
        <v>-</v>
      </c>
      <c r="L2544" s="1041" t="str">
        <f t="shared" si="428"/>
        <v/>
      </c>
      <c r="W2544" s="1046" t="str">
        <f t="shared" si="429"/>
        <v/>
      </c>
      <c r="X2544" s="1047"/>
      <c r="Y2544" s="1146" t="str">
        <f t="shared" si="430"/>
        <v/>
      </c>
      <c r="Z2544" s="1049" t="str">
        <f t="shared" si="431"/>
        <v/>
      </c>
      <c r="AA2544" s="1049" t="str">
        <f t="shared" si="432"/>
        <v/>
      </c>
      <c r="AB2544" s="1050" t="str">
        <f t="shared" si="433"/>
        <v/>
      </c>
      <c r="AD2544" s="1052" t="str">
        <f t="shared" si="434"/>
        <v/>
      </c>
      <c r="AE2544" s="1053" t="str">
        <f t="shared" si="435"/>
        <v/>
      </c>
    </row>
    <row r="2545" spans="10:31" ht="12.75" customHeight="1">
      <c r="J2545" s="1117" t="str">
        <f>IF(D2545="","-",#REF!-D2545)</f>
        <v>-</v>
      </c>
      <c r="L2545" s="1041" t="str">
        <f t="shared" si="428"/>
        <v/>
      </c>
      <c r="W2545" s="1046" t="str">
        <f t="shared" si="429"/>
        <v/>
      </c>
      <c r="X2545" s="1047"/>
      <c r="Y2545" s="1146" t="str">
        <f t="shared" si="430"/>
        <v/>
      </c>
      <c r="Z2545" s="1049" t="str">
        <f t="shared" si="431"/>
        <v/>
      </c>
      <c r="AA2545" s="1049" t="str">
        <f t="shared" si="432"/>
        <v/>
      </c>
      <c r="AB2545" s="1050" t="str">
        <f t="shared" si="433"/>
        <v/>
      </c>
      <c r="AD2545" s="1052" t="str">
        <f t="shared" si="434"/>
        <v/>
      </c>
      <c r="AE2545" s="1053" t="str">
        <f t="shared" si="435"/>
        <v/>
      </c>
    </row>
    <row r="2546" spans="10:31" ht="12.75" customHeight="1">
      <c r="J2546" s="1117" t="str">
        <f>IF(D2546="","-",#REF!-D2546)</f>
        <v>-</v>
      </c>
      <c r="L2546" s="1041" t="str">
        <f t="shared" si="428"/>
        <v/>
      </c>
      <c r="W2546" s="1046" t="str">
        <f t="shared" si="429"/>
        <v/>
      </c>
      <c r="X2546" s="1047"/>
      <c r="Y2546" s="1146" t="str">
        <f t="shared" si="430"/>
        <v/>
      </c>
      <c r="Z2546" s="1049" t="str">
        <f t="shared" si="431"/>
        <v/>
      </c>
      <c r="AA2546" s="1049" t="str">
        <f t="shared" si="432"/>
        <v/>
      </c>
      <c r="AB2546" s="1050" t="str">
        <f t="shared" si="433"/>
        <v/>
      </c>
      <c r="AD2546" s="1052" t="str">
        <f t="shared" si="434"/>
        <v/>
      </c>
      <c r="AE2546" s="1053" t="str">
        <f t="shared" si="435"/>
        <v/>
      </c>
    </row>
    <row r="2547" spans="10:31" ht="12.75" customHeight="1">
      <c r="J2547" s="1117" t="str">
        <f>IF(D2547="","-",#REF!-D2547)</f>
        <v>-</v>
      </c>
      <c r="L2547" s="1041" t="str">
        <f t="shared" si="428"/>
        <v/>
      </c>
      <c r="W2547" s="1046" t="str">
        <f t="shared" si="429"/>
        <v/>
      </c>
      <c r="X2547" s="1047"/>
      <c r="Y2547" s="1146" t="str">
        <f t="shared" si="430"/>
        <v/>
      </c>
      <c r="Z2547" s="1049" t="str">
        <f t="shared" si="431"/>
        <v/>
      </c>
      <c r="AA2547" s="1049" t="str">
        <f t="shared" si="432"/>
        <v/>
      </c>
      <c r="AB2547" s="1050" t="str">
        <f t="shared" si="433"/>
        <v/>
      </c>
      <c r="AD2547" s="1052" t="str">
        <f t="shared" si="434"/>
        <v/>
      </c>
      <c r="AE2547" s="1053" t="str">
        <f t="shared" si="435"/>
        <v/>
      </c>
    </row>
    <row r="2548" spans="10:31" ht="12.75" customHeight="1">
      <c r="J2548" s="1117" t="str">
        <f>IF(D2548="","-",#REF!-D2548)</f>
        <v>-</v>
      </c>
      <c r="L2548" s="1041" t="str">
        <f t="shared" si="428"/>
        <v/>
      </c>
      <c r="W2548" s="1046" t="str">
        <f t="shared" si="429"/>
        <v/>
      </c>
      <c r="X2548" s="1047"/>
      <c r="Y2548" s="1146" t="str">
        <f t="shared" si="430"/>
        <v/>
      </c>
      <c r="Z2548" s="1049" t="str">
        <f t="shared" si="431"/>
        <v/>
      </c>
      <c r="AA2548" s="1049" t="str">
        <f t="shared" si="432"/>
        <v/>
      </c>
      <c r="AB2548" s="1050" t="str">
        <f t="shared" si="433"/>
        <v/>
      </c>
      <c r="AD2548" s="1052" t="str">
        <f t="shared" si="434"/>
        <v/>
      </c>
      <c r="AE2548" s="1053" t="str">
        <f t="shared" si="435"/>
        <v/>
      </c>
    </row>
    <row r="2549" spans="10:31" ht="12.75" customHeight="1">
      <c r="J2549" s="1117" t="str">
        <f>IF(D2549="","-",#REF!-D2549)</f>
        <v>-</v>
      </c>
      <c r="L2549" s="1041" t="str">
        <f t="shared" si="428"/>
        <v/>
      </c>
      <c r="W2549" s="1046" t="str">
        <f t="shared" si="429"/>
        <v/>
      </c>
      <c r="X2549" s="1047"/>
      <c r="Y2549" s="1146" t="str">
        <f t="shared" si="430"/>
        <v/>
      </c>
      <c r="Z2549" s="1049" t="str">
        <f t="shared" si="431"/>
        <v/>
      </c>
      <c r="AA2549" s="1049" t="str">
        <f t="shared" si="432"/>
        <v/>
      </c>
      <c r="AB2549" s="1050" t="str">
        <f t="shared" si="433"/>
        <v/>
      </c>
      <c r="AD2549" s="1052" t="str">
        <f t="shared" si="434"/>
        <v/>
      </c>
      <c r="AE2549" s="1053" t="str">
        <f t="shared" si="435"/>
        <v/>
      </c>
    </row>
    <row r="2550" spans="10:31" ht="12.75" customHeight="1">
      <c r="J2550" s="1117" t="str">
        <f>IF(D2550="","-",#REF!-D2550)</f>
        <v>-</v>
      </c>
      <c r="L2550" s="1041" t="str">
        <f t="shared" si="428"/>
        <v/>
      </c>
      <c r="W2550" s="1046" t="str">
        <f t="shared" si="429"/>
        <v/>
      </c>
      <c r="X2550" s="1047"/>
      <c r="Y2550" s="1146" t="str">
        <f t="shared" si="430"/>
        <v/>
      </c>
      <c r="Z2550" s="1049" t="str">
        <f t="shared" si="431"/>
        <v/>
      </c>
      <c r="AA2550" s="1049" t="str">
        <f t="shared" si="432"/>
        <v/>
      </c>
      <c r="AB2550" s="1050" t="str">
        <f t="shared" si="433"/>
        <v/>
      </c>
      <c r="AD2550" s="1052" t="str">
        <f t="shared" si="434"/>
        <v/>
      </c>
      <c r="AE2550" s="1053" t="str">
        <f t="shared" si="435"/>
        <v/>
      </c>
    </row>
    <row r="2551" spans="10:31" ht="12.75" customHeight="1">
      <c r="J2551" s="1117" t="str">
        <f>IF(D2551="","-",#REF!-D2551)</f>
        <v>-</v>
      </c>
      <c r="L2551" s="1041" t="str">
        <f t="shared" si="428"/>
        <v/>
      </c>
      <c r="W2551" s="1046" t="str">
        <f t="shared" si="429"/>
        <v/>
      </c>
      <c r="X2551" s="1047"/>
      <c r="Y2551" s="1146" t="str">
        <f t="shared" si="430"/>
        <v/>
      </c>
      <c r="Z2551" s="1049" t="str">
        <f t="shared" si="431"/>
        <v/>
      </c>
      <c r="AA2551" s="1049" t="str">
        <f t="shared" si="432"/>
        <v/>
      </c>
      <c r="AB2551" s="1050" t="str">
        <f t="shared" si="433"/>
        <v/>
      </c>
      <c r="AD2551" s="1052" t="str">
        <f t="shared" si="434"/>
        <v/>
      </c>
      <c r="AE2551" s="1053" t="str">
        <f t="shared" si="435"/>
        <v/>
      </c>
    </row>
    <row r="2552" spans="10:31" ht="12.75" customHeight="1">
      <c r="J2552" s="1117" t="str">
        <f>IF(D2552="","-",#REF!-D2552)</f>
        <v>-</v>
      </c>
      <c r="L2552" s="1041" t="str">
        <f t="shared" si="428"/>
        <v/>
      </c>
      <c r="W2552" s="1046" t="str">
        <f t="shared" si="429"/>
        <v/>
      </c>
      <c r="X2552" s="1047"/>
      <c r="Y2552" s="1146" t="str">
        <f t="shared" si="430"/>
        <v/>
      </c>
      <c r="Z2552" s="1049" t="str">
        <f t="shared" si="431"/>
        <v/>
      </c>
      <c r="AA2552" s="1049" t="str">
        <f t="shared" si="432"/>
        <v/>
      </c>
      <c r="AB2552" s="1050" t="str">
        <f t="shared" si="433"/>
        <v/>
      </c>
      <c r="AD2552" s="1052" t="str">
        <f t="shared" si="434"/>
        <v/>
      </c>
      <c r="AE2552" s="1053" t="str">
        <f t="shared" si="435"/>
        <v/>
      </c>
    </row>
    <row r="2553" spans="10:31" ht="12.75" customHeight="1">
      <c r="J2553" s="1117" t="str">
        <f>IF(D2553="","-",#REF!-D2553)</f>
        <v>-</v>
      </c>
      <c r="L2553" s="1041" t="str">
        <f t="shared" si="428"/>
        <v/>
      </c>
      <c r="W2553" s="1046" t="str">
        <f t="shared" si="429"/>
        <v/>
      </c>
      <c r="X2553" s="1047"/>
      <c r="Y2553" s="1146" t="str">
        <f t="shared" si="430"/>
        <v/>
      </c>
      <c r="Z2553" s="1049" t="str">
        <f t="shared" si="431"/>
        <v/>
      </c>
      <c r="AA2553" s="1049" t="str">
        <f t="shared" si="432"/>
        <v/>
      </c>
      <c r="AB2553" s="1050" t="str">
        <f t="shared" si="433"/>
        <v/>
      </c>
      <c r="AD2553" s="1052" t="str">
        <f t="shared" si="434"/>
        <v/>
      </c>
      <c r="AE2553" s="1053" t="str">
        <f t="shared" si="435"/>
        <v/>
      </c>
    </row>
    <row r="2554" spans="10:31" ht="12.75" customHeight="1">
      <c r="J2554" s="1117" t="str">
        <f>IF(D2554="","-",#REF!-D2554)</f>
        <v>-</v>
      </c>
      <c r="L2554" s="1041" t="str">
        <f t="shared" si="428"/>
        <v/>
      </c>
      <c r="W2554" s="1046" t="str">
        <f t="shared" si="429"/>
        <v/>
      </c>
      <c r="X2554" s="1047"/>
      <c r="Y2554" s="1146" t="str">
        <f t="shared" si="430"/>
        <v/>
      </c>
      <c r="Z2554" s="1049" t="str">
        <f t="shared" si="431"/>
        <v/>
      </c>
      <c r="AA2554" s="1049" t="str">
        <f t="shared" si="432"/>
        <v/>
      </c>
      <c r="AB2554" s="1050" t="str">
        <f t="shared" si="433"/>
        <v/>
      </c>
      <c r="AD2554" s="1052" t="str">
        <f t="shared" si="434"/>
        <v/>
      </c>
      <c r="AE2554" s="1053" t="str">
        <f t="shared" si="435"/>
        <v/>
      </c>
    </row>
    <row r="2555" spans="10:31" ht="12.75" customHeight="1">
      <c r="J2555" s="1117" t="str">
        <f>IF(D2555="","-",#REF!-D2555)</f>
        <v>-</v>
      </c>
      <c r="L2555" s="1041" t="str">
        <f t="shared" si="428"/>
        <v/>
      </c>
      <c r="W2555" s="1046" t="str">
        <f t="shared" si="429"/>
        <v/>
      </c>
      <c r="X2555" s="1047"/>
      <c r="Y2555" s="1146" t="str">
        <f t="shared" si="430"/>
        <v/>
      </c>
      <c r="Z2555" s="1049" t="str">
        <f t="shared" si="431"/>
        <v/>
      </c>
      <c r="AA2555" s="1049" t="str">
        <f t="shared" si="432"/>
        <v/>
      </c>
      <c r="AB2555" s="1050" t="str">
        <f t="shared" si="433"/>
        <v/>
      </c>
      <c r="AD2555" s="1052" t="str">
        <f t="shared" si="434"/>
        <v/>
      </c>
      <c r="AE2555" s="1053" t="str">
        <f t="shared" si="435"/>
        <v/>
      </c>
    </row>
    <row r="2556" spans="10:31" ht="12.75" customHeight="1">
      <c r="J2556" s="1117" t="str">
        <f>IF(D2556="","-",#REF!-D2556)</f>
        <v>-</v>
      </c>
      <c r="L2556" s="1041" t="str">
        <f t="shared" si="428"/>
        <v/>
      </c>
      <c r="W2556" s="1046" t="str">
        <f t="shared" si="429"/>
        <v/>
      </c>
      <c r="X2556" s="1047"/>
      <c r="Y2556" s="1146" t="str">
        <f t="shared" si="430"/>
        <v/>
      </c>
      <c r="Z2556" s="1049" t="str">
        <f t="shared" si="431"/>
        <v/>
      </c>
      <c r="AA2556" s="1049" t="str">
        <f t="shared" si="432"/>
        <v/>
      </c>
      <c r="AB2556" s="1050" t="str">
        <f t="shared" si="433"/>
        <v/>
      </c>
      <c r="AD2556" s="1052" t="str">
        <f t="shared" si="434"/>
        <v/>
      </c>
      <c r="AE2556" s="1053" t="str">
        <f t="shared" si="435"/>
        <v/>
      </c>
    </row>
    <row r="2557" spans="10:31" ht="12.75" customHeight="1">
      <c r="J2557" s="1117" t="str">
        <f>IF(D2557="","-",#REF!-D2557)</f>
        <v>-</v>
      </c>
      <c r="L2557" s="1041" t="str">
        <f t="shared" si="428"/>
        <v/>
      </c>
      <c r="W2557" s="1046" t="str">
        <f t="shared" si="429"/>
        <v/>
      </c>
      <c r="X2557" s="1047"/>
      <c r="Y2557" s="1146" t="str">
        <f t="shared" si="430"/>
        <v/>
      </c>
      <c r="Z2557" s="1049" t="str">
        <f t="shared" si="431"/>
        <v/>
      </c>
      <c r="AA2557" s="1049" t="str">
        <f t="shared" si="432"/>
        <v/>
      </c>
      <c r="AB2557" s="1050" t="str">
        <f t="shared" si="433"/>
        <v/>
      </c>
      <c r="AD2557" s="1052" t="str">
        <f t="shared" si="434"/>
        <v/>
      </c>
      <c r="AE2557" s="1053" t="str">
        <f t="shared" si="435"/>
        <v/>
      </c>
    </row>
    <row r="2558" spans="10:31" ht="12.75" customHeight="1">
      <c r="J2558" s="1117" t="str">
        <f>IF(D2558="","-",#REF!-D2558)</f>
        <v>-</v>
      </c>
      <c r="L2558" s="1041" t="str">
        <f t="shared" si="428"/>
        <v/>
      </c>
      <c r="W2558" s="1046" t="str">
        <f t="shared" si="429"/>
        <v/>
      </c>
      <c r="X2558" s="1047"/>
      <c r="Y2558" s="1146" t="str">
        <f t="shared" si="430"/>
        <v/>
      </c>
      <c r="Z2558" s="1049" t="str">
        <f t="shared" si="431"/>
        <v/>
      </c>
      <c r="AA2558" s="1049" t="str">
        <f t="shared" si="432"/>
        <v/>
      </c>
      <c r="AB2558" s="1050" t="str">
        <f t="shared" si="433"/>
        <v/>
      </c>
      <c r="AD2558" s="1052" t="str">
        <f t="shared" si="434"/>
        <v/>
      </c>
      <c r="AE2558" s="1053" t="str">
        <f t="shared" si="435"/>
        <v/>
      </c>
    </row>
    <row r="2559" spans="10:31" ht="12.75" customHeight="1">
      <c r="J2559" s="1117" t="str">
        <f>IF(D2559="","-",#REF!-D2559)</f>
        <v>-</v>
      </c>
      <c r="L2559" s="1041" t="str">
        <f t="shared" si="428"/>
        <v/>
      </c>
      <c r="W2559" s="1046" t="str">
        <f t="shared" si="429"/>
        <v/>
      </c>
      <c r="X2559" s="1047"/>
      <c r="Y2559" s="1146" t="str">
        <f t="shared" si="430"/>
        <v/>
      </c>
      <c r="Z2559" s="1049" t="str">
        <f t="shared" si="431"/>
        <v/>
      </c>
      <c r="AA2559" s="1049" t="str">
        <f t="shared" si="432"/>
        <v/>
      </c>
      <c r="AB2559" s="1050" t="str">
        <f t="shared" si="433"/>
        <v/>
      </c>
      <c r="AD2559" s="1052" t="str">
        <f t="shared" si="434"/>
        <v/>
      </c>
      <c r="AE2559" s="1053" t="str">
        <f t="shared" si="435"/>
        <v/>
      </c>
    </row>
    <row r="2560" spans="10:31" ht="12.75" customHeight="1">
      <c r="J2560" s="1117" t="str">
        <f>IF(D2560="","-",#REF!-D2560)</f>
        <v>-</v>
      </c>
      <c r="L2560" s="1041" t="str">
        <f t="shared" si="428"/>
        <v/>
      </c>
      <c r="W2560" s="1046" t="str">
        <f t="shared" si="429"/>
        <v/>
      </c>
      <c r="X2560" s="1047"/>
      <c r="Y2560" s="1146" t="str">
        <f t="shared" si="430"/>
        <v/>
      </c>
      <c r="Z2560" s="1049" t="str">
        <f t="shared" si="431"/>
        <v/>
      </c>
      <c r="AA2560" s="1049" t="str">
        <f t="shared" si="432"/>
        <v/>
      </c>
      <c r="AB2560" s="1050" t="str">
        <f t="shared" si="433"/>
        <v/>
      </c>
      <c r="AD2560" s="1052" t="str">
        <f t="shared" si="434"/>
        <v/>
      </c>
      <c r="AE2560" s="1053" t="str">
        <f t="shared" si="435"/>
        <v/>
      </c>
    </row>
    <row r="2561" spans="10:31" ht="12.75" customHeight="1">
      <c r="J2561" s="1117" t="str">
        <f>IF(D2561="","-",#REF!-D2561)</f>
        <v>-</v>
      </c>
      <c r="L2561" s="1041" t="str">
        <f t="shared" si="428"/>
        <v/>
      </c>
      <c r="W2561" s="1046" t="str">
        <f t="shared" si="429"/>
        <v/>
      </c>
      <c r="X2561" s="1047"/>
      <c r="Y2561" s="1146" t="str">
        <f t="shared" si="430"/>
        <v/>
      </c>
      <c r="Z2561" s="1049" t="str">
        <f t="shared" si="431"/>
        <v/>
      </c>
      <c r="AA2561" s="1049" t="str">
        <f t="shared" si="432"/>
        <v/>
      </c>
      <c r="AB2561" s="1050" t="str">
        <f t="shared" si="433"/>
        <v/>
      </c>
      <c r="AD2561" s="1052" t="str">
        <f t="shared" si="434"/>
        <v/>
      </c>
      <c r="AE2561" s="1053" t="str">
        <f t="shared" si="435"/>
        <v/>
      </c>
    </row>
    <row r="2562" spans="10:31" ht="12.75" customHeight="1">
      <c r="J2562" s="1117" t="str">
        <f>IF(D2562="","-",#REF!-D2562)</f>
        <v>-</v>
      </c>
      <c r="L2562" s="1041" t="str">
        <f t="shared" si="428"/>
        <v/>
      </c>
      <c r="W2562" s="1046" t="str">
        <f t="shared" si="429"/>
        <v/>
      </c>
      <c r="X2562" s="1047"/>
      <c r="Y2562" s="1146" t="str">
        <f t="shared" si="430"/>
        <v/>
      </c>
      <c r="Z2562" s="1049" t="str">
        <f t="shared" si="431"/>
        <v/>
      </c>
      <c r="AA2562" s="1049" t="str">
        <f t="shared" si="432"/>
        <v/>
      </c>
      <c r="AB2562" s="1050" t="str">
        <f t="shared" si="433"/>
        <v/>
      </c>
      <c r="AD2562" s="1052" t="str">
        <f t="shared" si="434"/>
        <v/>
      </c>
      <c r="AE2562" s="1053" t="str">
        <f t="shared" si="435"/>
        <v/>
      </c>
    </row>
    <row r="2563" spans="10:31" ht="12.75" customHeight="1">
      <c r="J2563" s="1117" t="str">
        <f>IF(D2563="","-",#REF!-D2563)</f>
        <v>-</v>
      </c>
      <c r="L2563" s="1041" t="str">
        <f t="shared" ref="L2563:L2626" si="436">IF(E2563="","",$Q$1+E2563)</f>
        <v/>
      </c>
      <c r="W2563" s="1046" t="str">
        <f t="shared" ref="W2563:W2626" si="437">IF($D2563="","",_xlfn.LET(_xlpm.gDate,D2563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563" s="1047"/>
      <c r="Y2563" s="1146" t="str">
        <f t="shared" ref="Y2563:Y2626" si="438">IFERROR(CHOOSE(X2563,"መስከረም","ጥቅምት","ህዳር  ","ታህሳስ ","ጥር ","የካቲት ","መጋቢት ","ሚይዚያ ","ግንቦት ","ሰኔ ","ሐምሌ ","ነሐሴ ","Pagume"),"")</f>
        <v/>
      </c>
      <c r="Z2563" s="1049" t="str">
        <f t="shared" ref="Z2563:Z2626" si="439">IF($K2563="","",_xlfn.LET(_xlpm.gDate,K2563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563" s="1049" t="str">
        <f t="shared" ref="AA2563:AA2626" si="440">IF($Z2563="","",TEXT($Z2563,"mm"))</f>
        <v/>
      </c>
      <c r="AB2563" s="1050" t="str">
        <f t="shared" ref="AB2563:AB2626" si="441">IFERROR(CHOOSE(AA2563,"መስከረም","ጥቅምት","ህዳር  ","ታህሳስ ","ጥር ","የካቲት ","መጋቢት ","ሚይዚያ ","ግንቦት ","ሰኔ ","ሐምሌ ","ነሐሴ ","Pagume"),"")</f>
        <v/>
      </c>
      <c r="AD2563" s="1052" t="str">
        <f t="shared" ref="AD2563:AD2626" si="442">IF($D2563="","",YEAR(D2563)&amp;"-W"&amp;WEEKNUM(D2563,2))</f>
        <v/>
      </c>
      <c r="AE2563" s="1053" t="str">
        <f t="shared" ref="AE2563:AE2626" si="443">IF($K2563="","",YEAR(K2563)&amp;"-W"&amp;WEEKNUM(K2563,2))</f>
        <v/>
      </c>
    </row>
    <row r="2564" spans="10:31" ht="12.75" customHeight="1">
      <c r="J2564" s="1117" t="str">
        <f>IF(D2564="","-",#REF!-D2564)</f>
        <v>-</v>
      </c>
      <c r="L2564" s="1041" t="str">
        <f t="shared" si="436"/>
        <v/>
      </c>
      <c r="W2564" s="1046" t="str">
        <f t="shared" si="437"/>
        <v/>
      </c>
      <c r="X2564" s="1047"/>
      <c r="Y2564" s="1146" t="str">
        <f t="shared" si="438"/>
        <v/>
      </c>
      <c r="Z2564" s="1049" t="str">
        <f t="shared" si="439"/>
        <v/>
      </c>
      <c r="AA2564" s="1049" t="str">
        <f t="shared" si="440"/>
        <v/>
      </c>
      <c r="AB2564" s="1050" t="str">
        <f t="shared" si="441"/>
        <v/>
      </c>
      <c r="AD2564" s="1052" t="str">
        <f t="shared" si="442"/>
        <v/>
      </c>
      <c r="AE2564" s="1053" t="str">
        <f t="shared" si="443"/>
        <v/>
      </c>
    </row>
    <row r="2565" spans="10:31" ht="12.75" customHeight="1">
      <c r="J2565" s="1117" t="str">
        <f>IF(D2565="","-",#REF!-D2565)</f>
        <v>-</v>
      </c>
      <c r="L2565" s="1041" t="str">
        <f t="shared" si="436"/>
        <v/>
      </c>
      <c r="W2565" s="1046" t="str">
        <f t="shared" si="437"/>
        <v/>
      </c>
      <c r="X2565" s="1047"/>
      <c r="Y2565" s="1146" t="str">
        <f t="shared" si="438"/>
        <v/>
      </c>
      <c r="Z2565" s="1049" t="str">
        <f t="shared" si="439"/>
        <v/>
      </c>
      <c r="AA2565" s="1049" t="str">
        <f t="shared" si="440"/>
        <v/>
      </c>
      <c r="AB2565" s="1050" t="str">
        <f t="shared" si="441"/>
        <v/>
      </c>
      <c r="AD2565" s="1052" t="str">
        <f t="shared" si="442"/>
        <v/>
      </c>
      <c r="AE2565" s="1053" t="str">
        <f t="shared" si="443"/>
        <v/>
      </c>
    </row>
    <row r="2566" spans="10:31" ht="12.75" customHeight="1">
      <c r="J2566" s="1117" t="str">
        <f>IF(D2566="","-",#REF!-D2566)</f>
        <v>-</v>
      </c>
      <c r="L2566" s="1041" t="str">
        <f t="shared" si="436"/>
        <v/>
      </c>
      <c r="W2566" s="1046" t="str">
        <f t="shared" si="437"/>
        <v/>
      </c>
      <c r="X2566" s="1047"/>
      <c r="Y2566" s="1146" t="str">
        <f t="shared" si="438"/>
        <v/>
      </c>
      <c r="Z2566" s="1049" t="str">
        <f t="shared" si="439"/>
        <v/>
      </c>
      <c r="AA2566" s="1049" t="str">
        <f t="shared" si="440"/>
        <v/>
      </c>
      <c r="AB2566" s="1050" t="str">
        <f t="shared" si="441"/>
        <v/>
      </c>
      <c r="AD2566" s="1052" t="str">
        <f t="shared" si="442"/>
        <v/>
      </c>
      <c r="AE2566" s="1053" t="str">
        <f t="shared" si="443"/>
        <v/>
      </c>
    </row>
    <row r="2567" spans="10:31" ht="12.75" customHeight="1">
      <c r="J2567" s="1117" t="str">
        <f>IF(D2567="","-",#REF!-D2567)</f>
        <v>-</v>
      </c>
      <c r="L2567" s="1041" t="str">
        <f t="shared" si="436"/>
        <v/>
      </c>
      <c r="W2567" s="1046" t="str">
        <f t="shared" si="437"/>
        <v/>
      </c>
      <c r="X2567" s="1047"/>
      <c r="Y2567" s="1146" t="str">
        <f t="shared" si="438"/>
        <v/>
      </c>
      <c r="Z2567" s="1049" t="str">
        <f t="shared" si="439"/>
        <v/>
      </c>
      <c r="AA2567" s="1049" t="str">
        <f t="shared" si="440"/>
        <v/>
      </c>
      <c r="AB2567" s="1050" t="str">
        <f t="shared" si="441"/>
        <v/>
      </c>
      <c r="AD2567" s="1052" t="str">
        <f t="shared" si="442"/>
        <v/>
      </c>
      <c r="AE2567" s="1053" t="str">
        <f t="shared" si="443"/>
        <v/>
      </c>
    </row>
    <row r="2568" spans="10:31" ht="12.75" customHeight="1">
      <c r="J2568" s="1117" t="str">
        <f>IF(D2568="","-",#REF!-D2568)</f>
        <v>-</v>
      </c>
      <c r="L2568" s="1041" t="str">
        <f t="shared" si="436"/>
        <v/>
      </c>
      <c r="W2568" s="1046" t="str">
        <f t="shared" si="437"/>
        <v/>
      </c>
      <c r="X2568" s="1047"/>
      <c r="Y2568" s="1146" t="str">
        <f t="shared" si="438"/>
        <v/>
      </c>
      <c r="Z2568" s="1049" t="str">
        <f t="shared" si="439"/>
        <v/>
      </c>
      <c r="AA2568" s="1049" t="str">
        <f t="shared" si="440"/>
        <v/>
      </c>
      <c r="AB2568" s="1050" t="str">
        <f t="shared" si="441"/>
        <v/>
      </c>
      <c r="AD2568" s="1052" t="str">
        <f t="shared" si="442"/>
        <v/>
      </c>
      <c r="AE2568" s="1053" t="str">
        <f t="shared" si="443"/>
        <v/>
      </c>
    </row>
    <row r="2569" spans="10:31" ht="12.75" customHeight="1">
      <c r="J2569" s="1117" t="str">
        <f>IF(D2569="","-",#REF!-D2569)</f>
        <v>-</v>
      </c>
      <c r="L2569" s="1041" t="str">
        <f t="shared" si="436"/>
        <v/>
      </c>
      <c r="W2569" s="1046" t="str">
        <f t="shared" si="437"/>
        <v/>
      </c>
      <c r="X2569" s="1047"/>
      <c r="Y2569" s="1146" t="str">
        <f t="shared" si="438"/>
        <v/>
      </c>
      <c r="Z2569" s="1049" t="str">
        <f t="shared" si="439"/>
        <v/>
      </c>
      <c r="AA2569" s="1049" t="str">
        <f t="shared" si="440"/>
        <v/>
      </c>
      <c r="AB2569" s="1050" t="str">
        <f t="shared" si="441"/>
        <v/>
      </c>
      <c r="AD2569" s="1052" t="str">
        <f t="shared" si="442"/>
        <v/>
      </c>
      <c r="AE2569" s="1053" t="str">
        <f t="shared" si="443"/>
        <v/>
      </c>
    </row>
    <row r="2570" spans="10:31" ht="12.75" customHeight="1">
      <c r="J2570" s="1117" t="str">
        <f>IF(D2570="","-",#REF!-D2570)</f>
        <v>-</v>
      </c>
      <c r="L2570" s="1041" t="str">
        <f t="shared" si="436"/>
        <v/>
      </c>
      <c r="W2570" s="1046" t="str">
        <f t="shared" si="437"/>
        <v/>
      </c>
      <c r="X2570" s="1047"/>
      <c r="Y2570" s="1146" t="str">
        <f t="shared" si="438"/>
        <v/>
      </c>
      <c r="Z2570" s="1049" t="str">
        <f t="shared" si="439"/>
        <v/>
      </c>
      <c r="AA2570" s="1049" t="str">
        <f t="shared" si="440"/>
        <v/>
      </c>
      <c r="AB2570" s="1050" t="str">
        <f t="shared" si="441"/>
        <v/>
      </c>
      <c r="AD2570" s="1052" t="str">
        <f t="shared" si="442"/>
        <v/>
      </c>
      <c r="AE2570" s="1053" t="str">
        <f t="shared" si="443"/>
        <v/>
      </c>
    </row>
    <row r="2571" spans="10:31" ht="12.75" customHeight="1">
      <c r="J2571" s="1117" t="str">
        <f>IF(D2571="","-",#REF!-D2571)</f>
        <v>-</v>
      </c>
      <c r="L2571" s="1041" t="str">
        <f t="shared" si="436"/>
        <v/>
      </c>
      <c r="W2571" s="1046" t="str">
        <f t="shared" si="437"/>
        <v/>
      </c>
      <c r="X2571" s="1047"/>
      <c r="Y2571" s="1146" t="str">
        <f t="shared" si="438"/>
        <v/>
      </c>
      <c r="Z2571" s="1049" t="str">
        <f t="shared" si="439"/>
        <v/>
      </c>
      <c r="AA2571" s="1049" t="str">
        <f t="shared" si="440"/>
        <v/>
      </c>
      <c r="AB2571" s="1050" t="str">
        <f t="shared" si="441"/>
        <v/>
      </c>
      <c r="AD2571" s="1052" t="str">
        <f t="shared" si="442"/>
        <v/>
      </c>
      <c r="AE2571" s="1053" t="str">
        <f t="shared" si="443"/>
        <v/>
      </c>
    </row>
    <row r="2572" spans="10:31" ht="12.75" customHeight="1">
      <c r="J2572" s="1117" t="str">
        <f>IF(D2572="","-",#REF!-D2572)</f>
        <v>-</v>
      </c>
      <c r="L2572" s="1041" t="str">
        <f t="shared" si="436"/>
        <v/>
      </c>
      <c r="W2572" s="1046" t="str">
        <f t="shared" si="437"/>
        <v/>
      </c>
      <c r="X2572" s="1047"/>
      <c r="Y2572" s="1146" t="str">
        <f t="shared" si="438"/>
        <v/>
      </c>
      <c r="Z2572" s="1049" t="str">
        <f t="shared" si="439"/>
        <v/>
      </c>
      <c r="AA2572" s="1049" t="str">
        <f t="shared" si="440"/>
        <v/>
      </c>
      <c r="AB2572" s="1050" t="str">
        <f t="shared" si="441"/>
        <v/>
      </c>
      <c r="AD2572" s="1052" t="str">
        <f t="shared" si="442"/>
        <v/>
      </c>
      <c r="AE2572" s="1053" t="str">
        <f t="shared" si="443"/>
        <v/>
      </c>
    </row>
    <row r="2573" spans="10:31" ht="12.75" customHeight="1">
      <c r="J2573" s="1117" t="str">
        <f>IF(D2573="","-",#REF!-D2573)</f>
        <v>-</v>
      </c>
      <c r="L2573" s="1041" t="str">
        <f t="shared" si="436"/>
        <v/>
      </c>
      <c r="W2573" s="1046" t="str">
        <f t="shared" si="437"/>
        <v/>
      </c>
      <c r="X2573" s="1047"/>
      <c r="Y2573" s="1146" t="str">
        <f t="shared" si="438"/>
        <v/>
      </c>
      <c r="Z2573" s="1049" t="str">
        <f t="shared" si="439"/>
        <v/>
      </c>
      <c r="AA2573" s="1049" t="str">
        <f t="shared" si="440"/>
        <v/>
      </c>
      <c r="AB2573" s="1050" t="str">
        <f t="shared" si="441"/>
        <v/>
      </c>
      <c r="AD2573" s="1052" t="str">
        <f t="shared" si="442"/>
        <v/>
      </c>
      <c r="AE2573" s="1053" t="str">
        <f t="shared" si="443"/>
        <v/>
      </c>
    </row>
    <row r="2574" spans="10:31" ht="12.75" customHeight="1">
      <c r="J2574" s="1117" t="str">
        <f>IF(D2574="","-",#REF!-D2574)</f>
        <v>-</v>
      </c>
      <c r="L2574" s="1041" t="str">
        <f t="shared" si="436"/>
        <v/>
      </c>
      <c r="W2574" s="1046" t="str">
        <f t="shared" si="437"/>
        <v/>
      </c>
      <c r="X2574" s="1047"/>
      <c r="Y2574" s="1146" t="str">
        <f t="shared" si="438"/>
        <v/>
      </c>
      <c r="Z2574" s="1049" t="str">
        <f t="shared" si="439"/>
        <v/>
      </c>
      <c r="AA2574" s="1049" t="str">
        <f t="shared" si="440"/>
        <v/>
      </c>
      <c r="AB2574" s="1050" t="str">
        <f t="shared" si="441"/>
        <v/>
      </c>
      <c r="AD2574" s="1052" t="str">
        <f t="shared" si="442"/>
        <v/>
      </c>
      <c r="AE2574" s="1053" t="str">
        <f t="shared" si="443"/>
        <v/>
      </c>
    </row>
    <row r="2575" spans="10:31" ht="12.75" customHeight="1">
      <c r="J2575" s="1117" t="str">
        <f>IF(D2575="","-",#REF!-D2575)</f>
        <v>-</v>
      </c>
      <c r="L2575" s="1041" t="str">
        <f t="shared" si="436"/>
        <v/>
      </c>
      <c r="W2575" s="1046" t="str">
        <f t="shared" si="437"/>
        <v/>
      </c>
      <c r="X2575" s="1047"/>
      <c r="Y2575" s="1146" t="str">
        <f t="shared" si="438"/>
        <v/>
      </c>
      <c r="Z2575" s="1049" t="str">
        <f t="shared" si="439"/>
        <v/>
      </c>
      <c r="AA2575" s="1049" t="str">
        <f t="shared" si="440"/>
        <v/>
      </c>
      <c r="AB2575" s="1050" t="str">
        <f t="shared" si="441"/>
        <v/>
      </c>
      <c r="AD2575" s="1052" t="str">
        <f t="shared" si="442"/>
        <v/>
      </c>
      <c r="AE2575" s="1053" t="str">
        <f t="shared" si="443"/>
        <v/>
      </c>
    </row>
    <row r="2576" spans="10:31" ht="12.75" customHeight="1">
      <c r="J2576" s="1117" t="str">
        <f>IF(D2576="","-",#REF!-D2576)</f>
        <v>-</v>
      </c>
      <c r="L2576" s="1041" t="str">
        <f t="shared" si="436"/>
        <v/>
      </c>
      <c r="W2576" s="1046" t="str">
        <f t="shared" si="437"/>
        <v/>
      </c>
      <c r="X2576" s="1047"/>
      <c r="Y2576" s="1146" t="str">
        <f t="shared" si="438"/>
        <v/>
      </c>
      <c r="Z2576" s="1049" t="str">
        <f t="shared" si="439"/>
        <v/>
      </c>
      <c r="AA2576" s="1049" t="str">
        <f t="shared" si="440"/>
        <v/>
      </c>
      <c r="AB2576" s="1050" t="str">
        <f t="shared" si="441"/>
        <v/>
      </c>
      <c r="AD2576" s="1052" t="str">
        <f t="shared" si="442"/>
        <v/>
      </c>
      <c r="AE2576" s="1053" t="str">
        <f t="shared" si="443"/>
        <v/>
      </c>
    </row>
    <row r="2577" spans="10:31" ht="12.75" customHeight="1">
      <c r="J2577" s="1117" t="str">
        <f>IF(D2577="","-",#REF!-D2577)</f>
        <v>-</v>
      </c>
      <c r="L2577" s="1041" t="str">
        <f t="shared" si="436"/>
        <v/>
      </c>
      <c r="W2577" s="1046" t="str">
        <f t="shared" si="437"/>
        <v/>
      </c>
      <c r="X2577" s="1047"/>
      <c r="Y2577" s="1146" t="str">
        <f t="shared" si="438"/>
        <v/>
      </c>
      <c r="Z2577" s="1049" t="str">
        <f t="shared" si="439"/>
        <v/>
      </c>
      <c r="AA2577" s="1049" t="str">
        <f t="shared" si="440"/>
        <v/>
      </c>
      <c r="AB2577" s="1050" t="str">
        <f t="shared" si="441"/>
        <v/>
      </c>
      <c r="AD2577" s="1052" t="str">
        <f t="shared" si="442"/>
        <v/>
      </c>
      <c r="AE2577" s="1053" t="str">
        <f t="shared" si="443"/>
        <v/>
      </c>
    </row>
    <row r="2578" spans="10:31" ht="12.75" customHeight="1">
      <c r="J2578" s="1117" t="str">
        <f>IF(D2578="","-",#REF!-D2578)</f>
        <v>-</v>
      </c>
      <c r="L2578" s="1041" t="str">
        <f t="shared" si="436"/>
        <v/>
      </c>
      <c r="W2578" s="1046" t="str">
        <f t="shared" si="437"/>
        <v/>
      </c>
      <c r="X2578" s="1047"/>
      <c r="Y2578" s="1146" t="str">
        <f t="shared" si="438"/>
        <v/>
      </c>
      <c r="Z2578" s="1049" t="str">
        <f t="shared" si="439"/>
        <v/>
      </c>
      <c r="AA2578" s="1049" t="str">
        <f t="shared" si="440"/>
        <v/>
      </c>
      <c r="AB2578" s="1050" t="str">
        <f t="shared" si="441"/>
        <v/>
      </c>
      <c r="AD2578" s="1052" t="str">
        <f t="shared" si="442"/>
        <v/>
      </c>
      <c r="AE2578" s="1053" t="str">
        <f t="shared" si="443"/>
        <v/>
      </c>
    </row>
    <row r="2579" spans="10:31" ht="12.75" customHeight="1">
      <c r="J2579" s="1117" t="str">
        <f>IF(D2579="","-",#REF!-D2579)</f>
        <v>-</v>
      </c>
      <c r="L2579" s="1041" t="str">
        <f t="shared" si="436"/>
        <v/>
      </c>
      <c r="W2579" s="1046" t="str">
        <f t="shared" si="437"/>
        <v/>
      </c>
      <c r="X2579" s="1047"/>
      <c r="Y2579" s="1146" t="str">
        <f t="shared" si="438"/>
        <v/>
      </c>
      <c r="Z2579" s="1049" t="str">
        <f t="shared" si="439"/>
        <v/>
      </c>
      <c r="AA2579" s="1049" t="str">
        <f t="shared" si="440"/>
        <v/>
      </c>
      <c r="AB2579" s="1050" t="str">
        <f t="shared" si="441"/>
        <v/>
      </c>
      <c r="AD2579" s="1052" t="str">
        <f t="shared" si="442"/>
        <v/>
      </c>
      <c r="AE2579" s="1053" t="str">
        <f t="shared" si="443"/>
        <v/>
      </c>
    </row>
    <row r="2580" spans="10:31" ht="12.75" customHeight="1">
      <c r="J2580" s="1117" t="str">
        <f>IF(D2580="","-",#REF!-D2580)</f>
        <v>-</v>
      </c>
      <c r="L2580" s="1041" t="str">
        <f t="shared" si="436"/>
        <v/>
      </c>
      <c r="W2580" s="1046" t="str">
        <f t="shared" si="437"/>
        <v/>
      </c>
      <c r="X2580" s="1047"/>
      <c r="Y2580" s="1146" t="str">
        <f t="shared" si="438"/>
        <v/>
      </c>
      <c r="Z2580" s="1049" t="str">
        <f t="shared" si="439"/>
        <v/>
      </c>
      <c r="AA2580" s="1049" t="str">
        <f t="shared" si="440"/>
        <v/>
      </c>
      <c r="AB2580" s="1050" t="str">
        <f t="shared" si="441"/>
        <v/>
      </c>
      <c r="AD2580" s="1052" t="str">
        <f t="shared" si="442"/>
        <v/>
      </c>
      <c r="AE2580" s="1053" t="str">
        <f t="shared" si="443"/>
        <v/>
      </c>
    </row>
    <row r="2581" spans="10:31" ht="12.75" customHeight="1">
      <c r="J2581" s="1117" t="str">
        <f>IF(D2581="","-",#REF!-D2581)</f>
        <v>-</v>
      </c>
      <c r="L2581" s="1041" t="str">
        <f t="shared" si="436"/>
        <v/>
      </c>
      <c r="W2581" s="1046" t="str">
        <f t="shared" si="437"/>
        <v/>
      </c>
      <c r="X2581" s="1047"/>
      <c r="Y2581" s="1146" t="str">
        <f t="shared" si="438"/>
        <v/>
      </c>
      <c r="Z2581" s="1049" t="str">
        <f t="shared" si="439"/>
        <v/>
      </c>
      <c r="AA2581" s="1049" t="str">
        <f t="shared" si="440"/>
        <v/>
      </c>
      <c r="AB2581" s="1050" t="str">
        <f t="shared" si="441"/>
        <v/>
      </c>
      <c r="AD2581" s="1052" t="str">
        <f t="shared" si="442"/>
        <v/>
      </c>
      <c r="AE2581" s="1053" t="str">
        <f t="shared" si="443"/>
        <v/>
      </c>
    </row>
    <row r="2582" spans="10:31" ht="12.75" customHeight="1">
      <c r="J2582" s="1117" t="str">
        <f>IF(D2582="","-",#REF!-D2582)</f>
        <v>-</v>
      </c>
      <c r="L2582" s="1041" t="str">
        <f t="shared" si="436"/>
        <v/>
      </c>
      <c r="W2582" s="1046" t="str">
        <f t="shared" si="437"/>
        <v/>
      </c>
      <c r="X2582" s="1047"/>
      <c r="Y2582" s="1146" t="str">
        <f t="shared" si="438"/>
        <v/>
      </c>
      <c r="Z2582" s="1049" t="str">
        <f t="shared" si="439"/>
        <v/>
      </c>
      <c r="AA2582" s="1049" t="str">
        <f t="shared" si="440"/>
        <v/>
      </c>
      <c r="AB2582" s="1050" t="str">
        <f t="shared" si="441"/>
        <v/>
      </c>
      <c r="AD2582" s="1052" t="str">
        <f t="shared" si="442"/>
        <v/>
      </c>
      <c r="AE2582" s="1053" t="str">
        <f t="shared" si="443"/>
        <v/>
      </c>
    </row>
    <row r="2583" spans="10:31" ht="12.75" customHeight="1">
      <c r="J2583" s="1117" t="str">
        <f>IF(D2583="","-",#REF!-D2583)</f>
        <v>-</v>
      </c>
      <c r="L2583" s="1041" t="str">
        <f t="shared" si="436"/>
        <v/>
      </c>
      <c r="W2583" s="1046" t="str">
        <f t="shared" si="437"/>
        <v/>
      </c>
      <c r="X2583" s="1047"/>
      <c r="Y2583" s="1146" t="str">
        <f t="shared" si="438"/>
        <v/>
      </c>
      <c r="Z2583" s="1049" t="str">
        <f t="shared" si="439"/>
        <v/>
      </c>
      <c r="AA2583" s="1049" t="str">
        <f t="shared" si="440"/>
        <v/>
      </c>
      <c r="AB2583" s="1050" t="str">
        <f t="shared" si="441"/>
        <v/>
      </c>
      <c r="AD2583" s="1052" t="str">
        <f t="shared" si="442"/>
        <v/>
      </c>
      <c r="AE2583" s="1053" t="str">
        <f t="shared" si="443"/>
        <v/>
      </c>
    </row>
    <row r="2584" spans="10:31" ht="12.75" customHeight="1">
      <c r="J2584" s="1117" t="str">
        <f>IF(D2584="","-",#REF!-D2584)</f>
        <v>-</v>
      </c>
      <c r="L2584" s="1041" t="str">
        <f t="shared" si="436"/>
        <v/>
      </c>
      <c r="W2584" s="1046" t="str">
        <f t="shared" si="437"/>
        <v/>
      </c>
      <c r="X2584" s="1047"/>
      <c r="Y2584" s="1146" t="str">
        <f t="shared" si="438"/>
        <v/>
      </c>
      <c r="Z2584" s="1049" t="str">
        <f t="shared" si="439"/>
        <v/>
      </c>
      <c r="AA2584" s="1049" t="str">
        <f t="shared" si="440"/>
        <v/>
      </c>
      <c r="AB2584" s="1050" t="str">
        <f t="shared" si="441"/>
        <v/>
      </c>
      <c r="AD2584" s="1052" t="str">
        <f t="shared" si="442"/>
        <v/>
      </c>
      <c r="AE2584" s="1053" t="str">
        <f t="shared" si="443"/>
        <v/>
      </c>
    </row>
    <row r="2585" spans="10:31" ht="12.75" customHeight="1">
      <c r="J2585" s="1117" t="str">
        <f>IF(D2585="","-",#REF!-D2585)</f>
        <v>-</v>
      </c>
      <c r="L2585" s="1041" t="str">
        <f t="shared" si="436"/>
        <v/>
      </c>
      <c r="W2585" s="1046" t="str">
        <f t="shared" si="437"/>
        <v/>
      </c>
      <c r="X2585" s="1047"/>
      <c r="Y2585" s="1146" t="str">
        <f t="shared" si="438"/>
        <v/>
      </c>
      <c r="Z2585" s="1049" t="str">
        <f t="shared" si="439"/>
        <v/>
      </c>
      <c r="AA2585" s="1049" t="str">
        <f t="shared" si="440"/>
        <v/>
      </c>
      <c r="AB2585" s="1050" t="str">
        <f t="shared" si="441"/>
        <v/>
      </c>
      <c r="AD2585" s="1052" t="str">
        <f t="shared" si="442"/>
        <v/>
      </c>
      <c r="AE2585" s="1053" t="str">
        <f t="shared" si="443"/>
        <v/>
      </c>
    </row>
    <row r="2586" spans="10:31" ht="12.75" customHeight="1">
      <c r="J2586" s="1117" t="str">
        <f>IF(D2586="","-",#REF!-D2586)</f>
        <v>-</v>
      </c>
      <c r="L2586" s="1041" t="str">
        <f t="shared" si="436"/>
        <v/>
      </c>
      <c r="W2586" s="1046" t="str">
        <f t="shared" si="437"/>
        <v/>
      </c>
      <c r="X2586" s="1047"/>
      <c r="Y2586" s="1146" t="str">
        <f t="shared" si="438"/>
        <v/>
      </c>
      <c r="Z2586" s="1049" t="str">
        <f t="shared" si="439"/>
        <v/>
      </c>
      <c r="AA2586" s="1049" t="str">
        <f t="shared" si="440"/>
        <v/>
      </c>
      <c r="AB2586" s="1050" t="str">
        <f t="shared" si="441"/>
        <v/>
      </c>
      <c r="AD2586" s="1052" t="str">
        <f t="shared" si="442"/>
        <v/>
      </c>
      <c r="AE2586" s="1053" t="str">
        <f t="shared" si="443"/>
        <v/>
      </c>
    </row>
    <row r="2587" spans="10:31" ht="12.75" customHeight="1">
      <c r="J2587" s="1117" t="str">
        <f>IF(D2587="","-",#REF!-D2587)</f>
        <v>-</v>
      </c>
      <c r="L2587" s="1041" t="str">
        <f t="shared" si="436"/>
        <v/>
      </c>
      <c r="W2587" s="1046" t="str">
        <f t="shared" si="437"/>
        <v/>
      </c>
      <c r="X2587" s="1047"/>
      <c r="Y2587" s="1146" t="str">
        <f t="shared" si="438"/>
        <v/>
      </c>
      <c r="Z2587" s="1049" t="str">
        <f t="shared" si="439"/>
        <v/>
      </c>
      <c r="AA2587" s="1049" t="str">
        <f t="shared" si="440"/>
        <v/>
      </c>
      <c r="AB2587" s="1050" t="str">
        <f t="shared" si="441"/>
        <v/>
      </c>
      <c r="AD2587" s="1052" t="str">
        <f t="shared" si="442"/>
        <v/>
      </c>
      <c r="AE2587" s="1053" t="str">
        <f t="shared" si="443"/>
        <v/>
      </c>
    </row>
    <row r="2588" spans="10:31" ht="12.75" customHeight="1">
      <c r="J2588" s="1117" t="str">
        <f>IF(D2588="","-",#REF!-D2588)</f>
        <v>-</v>
      </c>
      <c r="L2588" s="1041" t="str">
        <f t="shared" si="436"/>
        <v/>
      </c>
      <c r="W2588" s="1046" t="str">
        <f t="shared" si="437"/>
        <v/>
      </c>
      <c r="X2588" s="1047"/>
      <c r="Y2588" s="1146" t="str">
        <f t="shared" si="438"/>
        <v/>
      </c>
      <c r="Z2588" s="1049" t="str">
        <f t="shared" si="439"/>
        <v/>
      </c>
      <c r="AA2588" s="1049" t="str">
        <f t="shared" si="440"/>
        <v/>
      </c>
      <c r="AB2588" s="1050" t="str">
        <f t="shared" si="441"/>
        <v/>
      </c>
      <c r="AD2588" s="1052" t="str">
        <f t="shared" si="442"/>
        <v/>
      </c>
      <c r="AE2588" s="1053" t="str">
        <f t="shared" si="443"/>
        <v/>
      </c>
    </row>
    <row r="2589" spans="10:31" ht="12.75" customHeight="1">
      <c r="J2589" s="1117" t="str">
        <f>IF(D2589="","-",#REF!-D2589)</f>
        <v>-</v>
      </c>
      <c r="L2589" s="1041" t="str">
        <f t="shared" si="436"/>
        <v/>
      </c>
      <c r="W2589" s="1046" t="str">
        <f t="shared" si="437"/>
        <v/>
      </c>
      <c r="X2589" s="1047"/>
      <c r="Y2589" s="1146" t="str">
        <f t="shared" si="438"/>
        <v/>
      </c>
      <c r="Z2589" s="1049" t="str">
        <f t="shared" si="439"/>
        <v/>
      </c>
      <c r="AA2589" s="1049" t="str">
        <f t="shared" si="440"/>
        <v/>
      </c>
      <c r="AB2589" s="1050" t="str">
        <f t="shared" si="441"/>
        <v/>
      </c>
      <c r="AD2589" s="1052" t="str">
        <f t="shared" si="442"/>
        <v/>
      </c>
      <c r="AE2589" s="1053" t="str">
        <f t="shared" si="443"/>
        <v/>
      </c>
    </row>
    <row r="2590" spans="10:31" ht="12.75" customHeight="1">
      <c r="J2590" s="1117" t="str">
        <f>IF(D2590="","-",#REF!-D2590)</f>
        <v>-</v>
      </c>
      <c r="L2590" s="1041" t="str">
        <f t="shared" si="436"/>
        <v/>
      </c>
      <c r="W2590" s="1046" t="str">
        <f t="shared" si="437"/>
        <v/>
      </c>
      <c r="X2590" s="1047"/>
      <c r="Y2590" s="1146" t="str">
        <f t="shared" si="438"/>
        <v/>
      </c>
      <c r="Z2590" s="1049" t="str">
        <f t="shared" si="439"/>
        <v/>
      </c>
      <c r="AA2590" s="1049" t="str">
        <f t="shared" si="440"/>
        <v/>
      </c>
      <c r="AB2590" s="1050" t="str">
        <f t="shared" si="441"/>
        <v/>
      </c>
      <c r="AD2590" s="1052" t="str">
        <f t="shared" si="442"/>
        <v/>
      </c>
      <c r="AE2590" s="1053" t="str">
        <f t="shared" si="443"/>
        <v/>
      </c>
    </row>
    <row r="2591" spans="10:31" ht="12.75" customHeight="1">
      <c r="J2591" s="1117" t="str">
        <f>IF(D2591="","-",#REF!-D2591)</f>
        <v>-</v>
      </c>
      <c r="L2591" s="1041" t="str">
        <f t="shared" si="436"/>
        <v/>
      </c>
      <c r="W2591" s="1046" t="str">
        <f t="shared" si="437"/>
        <v/>
      </c>
      <c r="X2591" s="1047"/>
      <c r="Y2591" s="1146" t="str">
        <f t="shared" si="438"/>
        <v/>
      </c>
      <c r="Z2591" s="1049" t="str">
        <f t="shared" si="439"/>
        <v/>
      </c>
      <c r="AA2591" s="1049" t="str">
        <f t="shared" si="440"/>
        <v/>
      </c>
      <c r="AB2591" s="1050" t="str">
        <f t="shared" si="441"/>
        <v/>
      </c>
      <c r="AD2591" s="1052" t="str">
        <f t="shared" si="442"/>
        <v/>
      </c>
      <c r="AE2591" s="1053" t="str">
        <f t="shared" si="443"/>
        <v/>
      </c>
    </row>
    <row r="2592" spans="10:31" ht="12.75" customHeight="1">
      <c r="J2592" s="1117" t="str">
        <f>IF(D2592="","-",#REF!-D2592)</f>
        <v>-</v>
      </c>
      <c r="L2592" s="1041" t="str">
        <f t="shared" si="436"/>
        <v/>
      </c>
      <c r="W2592" s="1046" t="str">
        <f t="shared" si="437"/>
        <v/>
      </c>
      <c r="X2592" s="1047"/>
      <c r="Y2592" s="1146" t="str">
        <f t="shared" si="438"/>
        <v/>
      </c>
      <c r="Z2592" s="1049" t="str">
        <f t="shared" si="439"/>
        <v/>
      </c>
      <c r="AA2592" s="1049" t="str">
        <f t="shared" si="440"/>
        <v/>
      </c>
      <c r="AB2592" s="1050" t="str">
        <f t="shared" si="441"/>
        <v/>
      </c>
      <c r="AD2592" s="1052" t="str">
        <f t="shared" si="442"/>
        <v/>
      </c>
      <c r="AE2592" s="1053" t="str">
        <f t="shared" si="443"/>
        <v/>
      </c>
    </row>
    <row r="2593" spans="10:31" ht="12.75" customHeight="1">
      <c r="J2593" s="1117" t="str">
        <f>IF(D2593="","-",#REF!-D2593)</f>
        <v>-</v>
      </c>
      <c r="L2593" s="1041" t="str">
        <f t="shared" si="436"/>
        <v/>
      </c>
      <c r="W2593" s="1046" t="str">
        <f t="shared" si="437"/>
        <v/>
      </c>
      <c r="X2593" s="1047"/>
      <c r="Y2593" s="1146" t="str">
        <f t="shared" si="438"/>
        <v/>
      </c>
      <c r="Z2593" s="1049" t="str">
        <f t="shared" si="439"/>
        <v/>
      </c>
      <c r="AA2593" s="1049" t="str">
        <f t="shared" si="440"/>
        <v/>
      </c>
      <c r="AB2593" s="1050" t="str">
        <f t="shared" si="441"/>
        <v/>
      </c>
      <c r="AD2593" s="1052" t="str">
        <f t="shared" si="442"/>
        <v/>
      </c>
      <c r="AE2593" s="1053" t="str">
        <f t="shared" si="443"/>
        <v/>
      </c>
    </row>
    <row r="2594" spans="10:31" ht="12.75" customHeight="1">
      <c r="J2594" s="1117" t="str">
        <f>IF(D2594="","-",#REF!-D2594)</f>
        <v>-</v>
      </c>
      <c r="L2594" s="1041" t="str">
        <f t="shared" si="436"/>
        <v/>
      </c>
      <c r="W2594" s="1046" t="str">
        <f t="shared" si="437"/>
        <v/>
      </c>
      <c r="X2594" s="1047"/>
      <c r="Y2594" s="1146" t="str">
        <f t="shared" si="438"/>
        <v/>
      </c>
      <c r="Z2594" s="1049" t="str">
        <f t="shared" si="439"/>
        <v/>
      </c>
      <c r="AA2594" s="1049" t="str">
        <f t="shared" si="440"/>
        <v/>
      </c>
      <c r="AB2594" s="1050" t="str">
        <f t="shared" si="441"/>
        <v/>
      </c>
      <c r="AD2594" s="1052" t="str">
        <f t="shared" si="442"/>
        <v/>
      </c>
      <c r="AE2594" s="1053" t="str">
        <f t="shared" si="443"/>
        <v/>
      </c>
    </row>
    <row r="2595" spans="10:31" ht="12.75" customHeight="1">
      <c r="J2595" s="1117" t="str">
        <f>IF(D2595="","-",#REF!-D2595)</f>
        <v>-</v>
      </c>
      <c r="L2595" s="1041" t="str">
        <f t="shared" si="436"/>
        <v/>
      </c>
      <c r="W2595" s="1046" t="str">
        <f t="shared" si="437"/>
        <v/>
      </c>
      <c r="X2595" s="1047"/>
      <c r="Y2595" s="1146" t="str">
        <f t="shared" si="438"/>
        <v/>
      </c>
      <c r="Z2595" s="1049" t="str">
        <f t="shared" si="439"/>
        <v/>
      </c>
      <c r="AA2595" s="1049" t="str">
        <f t="shared" si="440"/>
        <v/>
      </c>
      <c r="AB2595" s="1050" t="str">
        <f t="shared" si="441"/>
        <v/>
      </c>
      <c r="AD2595" s="1052" t="str">
        <f t="shared" si="442"/>
        <v/>
      </c>
      <c r="AE2595" s="1053" t="str">
        <f t="shared" si="443"/>
        <v/>
      </c>
    </row>
    <row r="2596" spans="10:31" ht="12.75" customHeight="1">
      <c r="J2596" s="1117" t="str">
        <f>IF(D2596="","-",#REF!-D2596)</f>
        <v>-</v>
      </c>
      <c r="L2596" s="1041" t="str">
        <f t="shared" si="436"/>
        <v/>
      </c>
      <c r="W2596" s="1046" t="str">
        <f t="shared" si="437"/>
        <v/>
      </c>
      <c r="X2596" s="1047"/>
      <c r="Y2596" s="1146" t="str">
        <f t="shared" si="438"/>
        <v/>
      </c>
      <c r="Z2596" s="1049" t="str">
        <f t="shared" si="439"/>
        <v/>
      </c>
      <c r="AA2596" s="1049" t="str">
        <f t="shared" si="440"/>
        <v/>
      </c>
      <c r="AB2596" s="1050" t="str">
        <f t="shared" si="441"/>
        <v/>
      </c>
      <c r="AD2596" s="1052" t="str">
        <f t="shared" si="442"/>
        <v/>
      </c>
      <c r="AE2596" s="1053" t="str">
        <f t="shared" si="443"/>
        <v/>
      </c>
    </row>
    <row r="2597" spans="10:31" ht="12.75" customHeight="1">
      <c r="J2597" s="1117" t="str">
        <f>IF(D2597="","-",#REF!-D2597)</f>
        <v>-</v>
      </c>
      <c r="L2597" s="1041" t="str">
        <f t="shared" si="436"/>
        <v/>
      </c>
      <c r="W2597" s="1046" t="str">
        <f t="shared" si="437"/>
        <v/>
      </c>
      <c r="X2597" s="1047"/>
      <c r="Y2597" s="1146" t="str">
        <f t="shared" si="438"/>
        <v/>
      </c>
      <c r="Z2597" s="1049" t="str">
        <f t="shared" si="439"/>
        <v/>
      </c>
      <c r="AA2597" s="1049" t="str">
        <f t="shared" si="440"/>
        <v/>
      </c>
      <c r="AB2597" s="1050" t="str">
        <f t="shared" si="441"/>
        <v/>
      </c>
      <c r="AD2597" s="1052" t="str">
        <f t="shared" si="442"/>
        <v/>
      </c>
      <c r="AE2597" s="1053" t="str">
        <f t="shared" si="443"/>
        <v/>
      </c>
    </row>
    <row r="2598" spans="10:31" ht="12.75" customHeight="1">
      <c r="J2598" s="1117" t="str">
        <f>IF(D2598="","-",#REF!-D2598)</f>
        <v>-</v>
      </c>
      <c r="L2598" s="1041" t="str">
        <f t="shared" si="436"/>
        <v/>
      </c>
      <c r="W2598" s="1046" t="str">
        <f t="shared" si="437"/>
        <v/>
      </c>
      <c r="X2598" s="1047"/>
      <c r="Y2598" s="1146" t="str">
        <f t="shared" si="438"/>
        <v/>
      </c>
      <c r="Z2598" s="1049" t="str">
        <f t="shared" si="439"/>
        <v/>
      </c>
      <c r="AA2598" s="1049" t="str">
        <f t="shared" si="440"/>
        <v/>
      </c>
      <c r="AB2598" s="1050" t="str">
        <f t="shared" si="441"/>
        <v/>
      </c>
      <c r="AD2598" s="1052" t="str">
        <f t="shared" si="442"/>
        <v/>
      </c>
      <c r="AE2598" s="1053" t="str">
        <f t="shared" si="443"/>
        <v/>
      </c>
    </row>
    <row r="2599" spans="10:31" ht="12.75" customHeight="1">
      <c r="J2599" s="1117" t="str">
        <f>IF(D2599="","-",#REF!-D2599)</f>
        <v>-</v>
      </c>
      <c r="L2599" s="1041" t="str">
        <f t="shared" si="436"/>
        <v/>
      </c>
      <c r="W2599" s="1046" t="str">
        <f t="shared" si="437"/>
        <v/>
      </c>
      <c r="X2599" s="1047"/>
      <c r="Y2599" s="1146" t="str">
        <f t="shared" si="438"/>
        <v/>
      </c>
      <c r="Z2599" s="1049" t="str">
        <f t="shared" si="439"/>
        <v/>
      </c>
      <c r="AA2599" s="1049" t="str">
        <f t="shared" si="440"/>
        <v/>
      </c>
      <c r="AB2599" s="1050" t="str">
        <f t="shared" si="441"/>
        <v/>
      </c>
      <c r="AD2599" s="1052" t="str">
        <f t="shared" si="442"/>
        <v/>
      </c>
      <c r="AE2599" s="1053" t="str">
        <f t="shared" si="443"/>
        <v/>
      </c>
    </row>
    <row r="2600" spans="10:31" ht="12.75" customHeight="1">
      <c r="J2600" s="1117" t="str">
        <f>IF(D2600="","-",#REF!-D2600)</f>
        <v>-</v>
      </c>
      <c r="L2600" s="1041" t="str">
        <f t="shared" si="436"/>
        <v/>
      </c>
      <c r="W2600" s="1046" t="str">
        <f t="shared" si="437"/>
        <v/>
      </c>
      <c r="X2600" s="1047"/>
      <c r="Y2600" s="1146" t="str">
        <f t="shared" si="438"/>
        <v/>
      </c>
      <c r="Z2600" s="1049" t="str">
        <f t="shared" si="439"/>
        <v/>
      </c>
      <c r="AA2600" s="1049" t="str">
        <f t="shared" si="440"/>
        <v/>
      </c>
      <c r="AB2600" s="1050" t="str">
        <f t="shared" si="441"/>
        <v/>
      </c>
      <c r="AD2600" s="1052" t="str">
        <f t="shared" si="442"/>
        <v/>
      </c>
      <c r="AE2600" s="1053" t="str">
        <f t="shared" si="443"/>
        <v/>
      </c>
    </row>
    <row r="2601" spans="10:31" ht="12.75" customHeight="1">
      <c r="J2601" s="1117" t="str">
        <f>IF(D2601="","-",#REF!-D2601)</f>
        <v>-</v>
      </c>
      <c r="L2601" s="1041" t="str">
        <f t="shared" si="436"/>
        <v/>
      </c>
      <c r="W2601" s="1046" t="str">
        <f t="shared" si="437"/>
        <v/>
      </c>
      <c r="X2601" s="1047"/>
      <c r="Y2601" s="1146" t="str">
        <f t="shared" si="438"/>
        <v/>
      </c>
      <c r="Z2601" s="1049" t="str">
        <f t="shared" si="439"/>
        <v/>
      </c>
      <c r="AA2601" s="1049" t="str">
        <f t="shared" si="440"/>
        <v/>
      </c>
      <c r="AB2601" s="1050" t="str">
        <f t="shared" si="441"/>
        <v/>
      </c>
      <c r="AD2601" s="1052" t="str">
        <f t="shared" si="442"/>
        <v/>
      </c>
      <c r="AE2601" s="1053" t="str">
        <f t="shared" si="443"/>
        <v/>
      </c>
    </row>
    <row r="2602" spans="10:31" ht="12.75" customHeight="1">
      <c r="J2602" s="1117" t="str">
        <f>IF(D2602="","-",#REF!-D2602)</f>
        <v>-</v>
      </c>
      <c r="L2602" s="1041" t="str">
        <f t="shared" si="436"/>
        <v/>
      </c>
      <c r="W2602" s="1046" t="str">
        <f t="shared" si="437"/>
        <v/>
      </c>
      <c r="X2602" s="1047"/>
      <c r="Y2602" s="1146" t="str">
        <f t="shared" si="438"/>
        <v/>
      </c>
      <c r="Z2602" s="1049" t="str">
        <f t="shared" si="439"/>
        <v/>
      </c>
      <c r="AA2602" s="1049" t="str">
        <f t="shared" si="440"/>
        <v/>
      </c>
      <c r="AB2602" s="1050" t="str">
        <f t="shared" si="441"/>
        <v/>
      </c>
      <c r="AD2602" s="1052" t="str">
        <f t="shared" si="442"/>
        <v/>
      </c>
      <c r="AE2602" s="1053" t="str">
        <f t="shared" si="443"/>
        <v/>
      </c>
    </row>
    <row r="2603" spans="10:31" ht="12.75" customHeight="1">
      <c r="J2603" s="1117" t="str">
        <f>IF(D2603="","-",#REF!-D2603)</f>
        <v>-</v>
      </c>
      <c r="L2603" s="1041" t="str">
        <f t="shared" si="436"/>
        <v/>
      </c>
      <c r="W2603" s="1046" t="str">
        <f t="shared" si="437"/>
        <v/>
      </c>
      <c r="X2603" s="1047"/>
      <c r="Y2603" s="1146" t="str">
        <f t="shared" si="438"/>
        <v/>
      </c>
      <c r="Z2603" s="1049" t="str">
        <f t="shared" si="439"/>
        <v/>
      </c>
      <c r="AA2603" s="1049" t="str">
        <f t="shared" si="440"/>
        <v/>
      </c>
      <c r="AB2603" s="1050" t="str">
        <f t="shared" si="441"/>
        <v/>
      </c>
      <c r="AD2603" s="1052" t="str">
        <f t="shared" si="442"/>
        <v/>
      </c>
      <c r="AE2603" s="1053" t="str">
        <f t="shared" si="443"/>
        <v/>
      </c>
    </row>
    <row r="2604" spans="10:31" ht="12.75" customHeight="1">
      <c r="J2604" s="1117" t="str">
        <f>IF(D2604="","-",#REF!-D2604)</f>
        <v>-</v>
      </c>
      <c r="L2604" s="1041" t="str">
        <f t="shared" si="436"/>
        <v/>
      </c>
      <c r="W2604" s="1046" t="str">
        <f t="shared" si="437"/>
        <v/>
      </c>
      <c r="X2604" s="1047"/>
      <c r="Y2604" s="1146" t="str">
        <f t="shared" si="438"/>
        <v/>
      </c>
      <c r="Z2604" s="1049" t="str">
        <f t="shared" si="439"/>
        <v/>
      </c>
      <c r="AA2604" s="1049" t="str">
        <f t="shared" si="440"/>
        <v/>
      </c>
      <c r="AB2604" s="1050" t="str">
        <f t="shared" si="441"/>
        <v/>
      </c>
      <c r="AD2604" s="1052" t="str">
        <f t="shared" si="442"/>
        <v/>
      </c>
      <c r="AE2604" s="1053" t="str">
        <f t="shared" si="443"/>
        <v/>
      </c>
    </row>
    <row r="2605" spans="10:31" ht="12.75" customHeight="1">
      <c r="J2605" s="1117" t="str">
        <f>IF(D2605="","-",#REF!-D2605)</f>
        <v>-</v>
      </c>
      <c r="L2605" s="1041" t="str">
        <f t="shared" si="436"/>
        <v/>
      </c>
      <c r="W2605" s="1046" t="str">
        <f t="shared" si="437"/>
        <v/>
      </c>
      <c r="X2605" s="1047"/>
      <c r="Y2605" s="1146" t="str">
        <f t="shared" si="438"/>
        <v/>
      </c>
      <c r="Z2605" s="1049" t="str">
        <f t="shared" si="439"/>
        <v/>
      </c>
      <c r="AA2605" s="1049" t="str">
        <f t="shared" si="440"/>
        <v/>
      </c>
      <c r="AB2605" s="1050" t="str">
        <f t="shared" si="441"/>
        <v/>
      </c>
      <c r="AD2605" s="1052" t="str">
        <f t="shared" si="442"/>
        <v/>
      </c>
      <c r="AE2605" s="1053" t="str">
        <f t="shared" si="443"/>
        <v/>
      </c>
    </row>
    <row r="2606" spans="10:31" ht="12.75" customHeight="1">
      <c r="J2606" s="1117" t="str">
        <f>IF(D2606="","-",#REF!-D2606)</f>
        <v>-</v>
      </c>
      <c r="L2606" s="1041" t="str">
        <f t="shared" si="436"/>
        <v/>
      </c>
      <c r="W2606" s="1046" t="str">
        <f t="shared" si="437"/>
        <v/>
      </c>
      <c r="X2606" s="1047"/>
      <c r="Y2606" s="1146" t="str">
        <f t="shared" si="438"/>
        <v/>
      </c>
      <c r="Z2606" s="1049" t="str">
        <f t="shared" si="439"/>
        <v/>
      </c>
      <c r="AA2606" s="1049" t="str">
        <f t="shared" si="440"/>
        <v/>
      </c>
      <c r="AB2606" s="1050" t="str">
        <f t="shared" si="441"/>
        <v/>
      </c>
      <c r="AD2606" s="1052" t="str">
        <f t="shared" si="442"/>
        <v/>
      </c>
      <c r="AE2606" s="1053" t="str">
        <f t="shared" si="443"/>
        <v/>
      </c>
    </row>
    <row r="2607" spans="10:31" ht="12.75" customHeight="1">
      <c r="J2607" s="1117" t="str">
        <f>IF(D2607="","-",#REF!-D2607)</f>
        <v>-</v>
      </c>
      <c r="L2607" s="1041" t="str">
        <f t="shared" si="436"/>
        <v/>
      </c>
      <c r="W2607" s="1046" t="str">
        <f t="shared" si="437"/>
        <v/>
      </c>
      <c r="X2607" s="1047"/>
      <c r="Y2607" s="1146" t="str">
        <f t="shared" si="438"/>
        <v/>
      </c>
      <c r="Z2607" s="1049" t="str">
        <f t="shared" si="439"/>
        <v/>
      </c>
      <c r="AA2607" s="1049" t="str">
        <f t="shared" si="440"/>
        <v/>
      </c>
      <c r="AB2607" s="1050" t="str">
        <f t="shared" si="441"/>
        <v/>
      </c>
      <c r="AD2607" s="1052" t="str">
        <f t="shared" si="442"/>
        <v/>
      </c>
      <c r="AE2607" s="1053" t="str">
        <f t="shared" si="443"/>
        <v/>
      </c>
    </row>
    <row r="2608" spans="10:31" ht="12.75" customHeight="1">
      <c r="J2608" s="1117" t="str">
        <f>IF(D2608="","-",#REF!-D2608)</f>
        <v>-</v>
      </c>
      <c r="L2608" s="1041" t="str">
        <f t="shared" si="436"/>
        <v/>
      </c>
      <c r="W2608" s="1046" t="str">
        <f t="shared" si="437"/>
        <v/>
      </c>
      <c r="X2608" s="1047"/>
      <c r="Y2608" s="1146" t="str">
        <f t="shared" si="438"/>
        <v/>
      </c>
      <c r="Z2608" s="1049" t="str">
        <f t="shared" si="439"/>
        <v/>
      </c>
      <c r="AA2608" s="1049" t="str">
        <f t="shared" si="440"/>
        <v/>
      </c>
      <c r="AB2608" s="1050" t="str">
        <f t="shared" si="441"/>
        <v/>
      </c>
      <c r="AD2608" s="1052" t="str">
        <f t="shared" si="442"/>
        <v/>
      </c>
      <c r="AE2608" s="1053" t="str">
        <f t="shared" si="443"/>
        <v/>
      </c>
    </row>
    <row r="2609" spans="10:31" ht="12.75" customHeight="1">
      <c r="J2609" s="1117" t="str">
        <f>IF(D2609="","-",#REF!-D2609)</f>
        <v>-</v>
      </c>
      <c r="L2609" s="1041" t="str">
        <f t="shared" si="436"/>
        <v/>
      </c>
      <c r="W2609" s="1046" t="str">
        <f t="shared" si="437"/>
        <v/>
      </c>
      <c r="X2609" s="1047"/>
      <c r="Y2609" s="1146" t="str">
        <f t="shared" si="438"/>
        <v/>
      </c>
      <c r="Z2609" s="1049" t="str">
        <f t="shared" si="439"/>
        <v/>
      </c>
      <c r="AA2609" s="1049" t="str">
        <f t="shared" si="440"/>
        <v/>
      </c>
      <c r="AB2609" s="1050" t="str">
        <f t="shared" si="441"/>
        <v/>
      </c>
      <c r="AD2609" s="1052" t="str">
        <f t="shared" si="442"/>
        <v/>
      </c>
      <c r="AE2609" s="1053" t="str">
        <f t="shared" si="443"/>
        <v/>
      </c>
    </row>
    <row r="2610" spans="10:31" ht="12.75" customHeight="1">
      <c r="J2610" s="1117" t="str">
        <f>IF(D2610="","-",#REF!-D2610)</f>
        <v>-</v>
      </c>
      <c r="L2610" s="1041" t="str">
        <f t="shared" si="436"/>
        <v/>
      </c>
      <c r="W2610" s="1046" t="str">
        <f t="shared" si="437"/>
        <v/>
      </c>
      <c r="X2610" s="1047"/>
      <c r="Y2610" s="1146" t="str">
        <f t="shared" si="438"/>
        <v/>
      </c>
      <c r="Z2610" s="1049" t="str">
        <f t="shared" si="439"/>
        <v/>
      </c>
      <c r="AA2610" s="1049" t="str">
        <f t="shared" si="440"/>
        <v/>
      </c>
      <c r="AB2610" s="1050" t="str">
        <f t="shared" si="441"/>
        <v/>
      </c>
      <c r="AD2610" s="1052" t="str">
        <f t="shared" si="442"/>
        <v/>
      </c>
      <c r="AE2610" s="1053" t="str">
        <f t="shared" si="443"/>
        <v/>
      </c>
    </row>
    <row r="2611" spans="10:31" ht="12.75" customHeight="1">
      <c r="J2611" s="1117" t="str">
        <f>IF(D2611="","-",#REF!-D2611)</f>
        <v>-</v>
      </c>
      <c r="L2611" s="1041" t="str">
        <f t="shared" si="436"/>
        <v/>
      </c>
      <c r="W2611" s="1046" t="str">
        <f t="shared" si="437"/>
        <v/>
      </c>
      <c r="X2611" s="1047"/>
      <c r="Y2611" s="1146" t="str">
        <f t="shared" si="438"/>
        <v/>
      </c>
      <c r="Z2611" s="1049" t="str">
        <f t="shared" si="439"/>
        <v/>
      </c>
      <c r="AA2611" s="1049" t="str">
        <f t="shared" si="440"/>
        <v/>
      </c>
      <c r="AB2611" s="1050" t="str">
        <f t="shared" si="441"/>
        <v/>
      </c>
      <c r="AD2611" s="1052" t="str">
        <f t="shared" si="442"/>
        <v/>
      </c>
      <c r="AE2611" s="1053" t="str">
        <f t="shared" si="443"/>
        <v/>
      </c>
    </row>
    <row r="2612" spans="10:31" ht="12.75" customHeight="1">
      <c r="J2612" s="1117" t="str">
        <f>IF(D2612="","-",#REF!-D2612)</f>
        <v>-</v>
      </c>
      <c r="L2612" s="1041" t="str">
        <f t="shared" si="436"/>
        <v/>
      </c>
      <c r="W2612" s="1046" t="str">
        <f t="shared" si="437"/>
        <v/>
      </c>
      <c r="X2612" s="1047"/>
      <c r="Y2612" s="1146" t="str">
        <f t="shared" si="438"/>
        <v/>
      </c>
      <c r="Z2612" s="1049" t="str">
        <f t="shared" si="439"/>
        <v/>
      </c>
      <c r="AA2612" s="1049" t="str">
        <f t="shared" si="440"/>
        <v/>
      </c>
      <c r="AB2612" s="1050" t="str">
        <f t="shared" si="441"/>
        <v/>
      </c>
      <c r="AD2612" s="1052" t="str">
        <f t="shared" si="442"/>
        <v/>
      </c>
      <c r="AE2612" s="1053" t="str">
        <f t="shared" si="443"/>
        <v/>
      </c>
    </row>
    <row r="2613" spans="10:31" ht="12.75" customHeight="1">
      <c r="J2613" s="1117" t="str">
        <f>IF(D2613="","-",#REF!-D2613)</f>
        <v>-</v>
      </c>
      <c r="L2613" s="1041" t="str">
        <f t="shared" si="436"/>
        <v/>
      </c>
      <c r="W2613" s="1046" t="str">
        <f t="shared" si="437"/>
        <v/>
      </c>
      <c r="X2613" s="1047"/>
      <c r="Y2613" s="1146" t="str">
        <f t="shared" si="438"/>
        <v/>
      </c>
      <c r="Z2613" s="1049" t="str">
        <f t="shared" si="439"/>
        <v/>
      </c>
      <c r="AA2613" s="1049" t="str">
        <f t="shared" si="440"/>
        <v/>
      </c>
      <c r="AB2613" s="1050" t="str">
        <f t="shared" si="441"/>
        <v/>
      </c>
      <c r="AD2613" s="1052" t="str">
        <f t="shared" si="442"/>
        <v/>
      </c>
      <c r="AE2613" s="1053" t="str">
        <f t="shared" si="443"/>
        <v/>
      </c>
    </row>
    <row r="2614" spans="10:31" ht="12.75" customHeight="1">
      <c r="J2614" s="1117" t="str">
        <f>IF(D2614="","-",#REF!-D2614)</f>
        <v>-</v>
      </c>
      <c r="L2614" s="1041" t="str">
        <f t="shared" si="436"/>
        <v/>
      </c>
      <c r="W2614" s="1046" t="str">
        <f t="shared" si="437"/>
        <v/>
      </c>
      <c r="X2614" s="1047"/>
      <c r="Y2614" s="1146" t="str">
        <f t="shared" si="438"/>
        <v/>
      </c>
      <c r="Z2614" s="1049" t="str">
        <f t="shared" si="439"/>
        <v/>
      </c>
      <c r="AA2614" s="1049" t="str">
        <f t="shared" si="440"/>
        <v/>
      </c>
      <c r="AB2614" s="1050" t="str">
        <f t="shared" si="441"/>
        <v/>
      </c>
      <c r="AD2614" s="1052" t="str">
        <f t="shared" si="442"/>
        <v/>
      </c>
      <c r="AE2614" s="1053" t="str">
        <f t="shared" si="443"/>
        <v/>
      </c>
    </row>
    <row r="2615" spans="10:31" ht="12.75" customHeight="1">
      <c r="J2615" s="1117" t="str">
        <f>IF(D2615="","-",#REF!-D2615)</f>
        <v>-</v>
      </c>
      <c r="L2615" s="1041" t="str">
        <f t="shared" si="436"/>
        <v/>
      </c>
      <c r="W2615" s="1046" t="str">
        <f t="shared" si="437"/>
        <v/>
      </c>
      <c r="X2615" s="1047"/>
      <c r="Y2615" s="1146" t="str">
        <f t="shared" si="438"/>
        <v/>
      </c>
      <c r="Z2615" s="1049" t="str">
        <f t="shared" si="439"/>
        <v/>
      </c>
      <c r="AA2615" s="1049" t="str">
        <f t="shared" si="440"/>
        <v/>
      </c>
      <c r="AB2615" s="1050" t="str">
        <f t="shared" si="441"/>
        <v/>
      </c>
      <c r="AD2615" s="1052" t="str">
        <f t="shared" si="442"/>
        <v/>
      </c>
      <c r="AE2615" s="1053" t="str">
        <f t="shared" si="443"/>
        <v/>
      </c>
    </row>
    <row r="2616" spans="10:31" ht="12.75" customHeight="1">
      <c r="J2616" s="1117" t="str">
        <f>IF(D2616="","-",#REF!-D2616)</f>
        <v>-</v>
      </c>
      <c r="L2616" s="1041" t="str">
        <f t="shared" si="436"/>
        <v/>
      </c>
      <c r="W2616" s="1046" t="str">
        <f t="shared" si="437"/>
        <v/>
      </c>
      <c r="X2616" s="1047"/>
      <c r="Y2616" s="1146" t="str">
        <f t="shared" si="438"/>
        <v/>
      </c>
      <c r="Z2616" s="1049" t="str">
        <f t="shared" si="439"/>
        <v/>
      </c>
      <c r="AA2616" s="1049" t="str">
        <f t="shared" si="440"/>
        <v/>
      </c>
      <c r="AB2616" s="1050" t="str">
        <f t="shared" si="441"/>
        <v/>
      </c>
      <c r="AD2616" s="1052" t="str">
        <f t="shared" si="442"/>
        <v/>
      </c>
      <c r="AE2616" s="1053" t="str">
        <f t="shared" si="443"/>
        <v/>
      </c>
    </row>
    <row r="2617" spans="10:31" ht="12.75" customHeight="1">
      <c r="J2617" s="1117" t="str">
        <f>IF(D2617="","-",#REF!-D2617)</f>
        <v>-</v>
      </c>
      <c r="L2617" s="1041" t="str">
        <f t="shared" si="436"/>
        <v/>
      </c>
      <c r="W2617" s="1046" t="str">
        <f t="shared" si="437"/>
        <v/>
      </c>
      <c r="X2617" s="1047"/>
      <c r="Y2617" s="1146" t="str">
        <f t="shared" si="438"/>
        <v/>
      </c>
      <c r="Z2617" s="1049" t="str">
        <f t="shared" si="439"/>
        <v/>
      </c>
      <c r="AA2617" s="1049" t="str">
        <f t="shared" si="440"/>
        <v/>
      </c>
      <c r="AB2617" s="1050" t="str">
        <f t="shared" si="441"/>
        <v/>
      </c>
      <c r="AD2617" s="1052" t="str">
        <f t="shared" si="442"/>
        <v/>
      </c>
      <c r="AE2617" s="1053" t="str">
        <f t="shared" si="443"/>
        <v/>
      </c>
    </row>
    <row r="2618" spans="10:31" ht="12.75" customHeight="1">
      <c r="J2618" s="1117" t="str">
        <f>IF(D2618="","-",#REF!-D2618)</f>
        <v>-</v>
      </c>
      <c r="L2618" s="1041" t="str">
        <f t="shared" si="436"/>
        <v/>
      </c>
      <c r="W2618" s="1046" t="str">
        <f t="shared" si="437"/>
        <v/>
      </c>
      <c r="X2618" s="1047"/>
      <c r="Y2618" s="1146" t="str">
        <f t="shared" si="438"/>
        <v/>
      </c>
      <c r="Z2618" s="1049" t="str">
        <f t="shared" si="439"/>
        <v/>
      </c>
      <c r="AA2618" s="1049" t="str">
        <f t="shared" si="440"/>
        <v/>
      </c>
      <c r="AB2618" s="1050" t="str">
        <f t="shared" si="441"/>
        <v/>
      </c>
      <c r="AD2618" s="1052" t="str">
        <f t="shared" si="442"/>
        <v/>
      </c>
      <c r="AE2618" s="1053" t="str">
        <f t="shared" si="443"/>
        <v/>
      </c>
    </row>
    <row r="2619" spans="10:31" ht="12.75" customHeight="1">
      <c r="J2619" s="1117" t="str">
        <f>IF(D2619="","-",#REF!-D2619)</f>
        <v>-</v>
      </c>
      <c r="L2619" s="1041" t="str">
        <f t="shared" si="436"/>
        <v/>
      </c>
      <c r="W2619" s="1046" t="str">
        <f t="shared" si="437"/>
        <v/>
      </c>
      <c r="X2619" s="1047"/>
      <c r="Y2619" s="1146" t="str">
        <f t="shared" si="438"/>
        <v/>
      </c>
      <c r="Z2619" s="1049" t="str">
        <f t="shared" si="439"/>
        <v/>
      </c>
      <c r="AA2619" s="1049" t="str">
        <f t="shared" si="440"/>
        <v/>
      </c>
      <c r="AB2619" s="1050" t="str">
        <f t="shared" si="441"/>
        <v/>
      </c>
      <c r="AD2619" s="1052" t="str">
        <f t="shared" si="442"/>
        <v/>
      </c>
      <c r="AE2619" s="1053" t="str">
        <f t="shared" si="443"/>
        <v/>
      </c>
    </row>
    <row r="2620" spans="10:31" ht="12.75" customHeight="1">
      <c r="J2620" s="1117" t="str">
        <f>IF(D2620="","-",#REF!-D2620)</f>
        <v>-</v>
      </c>
      <c r="L2620" s="1041" t="str">
        <f t="shared" si="436"/>
        <v/>
      </c>
      <c r="W2620" s="1046" t="str">
        <f t="shared" si="437"/>
        <v/>
      </c>
      <c r="X2620" s="1047"/>
      <c r="Y2620" s="1146" t="str">
        <f t="shared" si="438"/>
        <v/>
      </c>
      <c r="Z2620" s="1049" t="str">
        <f t="shared" si="439"/>
        <v/>
      </c>
      <c r="AA2620" s="1049" t="str">
        <f t="shared" si="440"/>
        <v/>
      </c>
      <c r="AB2620" s="1050" t="str">
        <f t="shared" si="441"/>
        <v/>
      </c>
      <c r="AD2620" s="1052" t="str">
        <f t="shared" si="442"/>
        <v/>
      </c>
      <c r="AE2620" s="1053" t="str">
        <f t="shared" si="443"/>
        <v/>
      </c>
    </row>
    <row r="2621" spans="10:31" ht="12.75" customHeight="1">
      <c r="J2621" s="1117" t="str">
        <f>IF(D2621="","-",#REF!-D2621)</f>
        <v>-</v>
      </c>
      <c r="L2621" s="1041" t="str">
        <f t="shared" si="436"/>
        <v/>
      </c>
      <c r="W2621" s="1046" t="str">
        <f t="shared" si="437"/>
        <v/>
      </c>
      <c r="X2621" s="1047"/>
      <c r="Y2621" s="1146" t="str">
        <f t="shared" si="438"/>
        <v/>
      </c>
      <c r="Z2621" s="1049" t="str">
        <f t="shared" si="439"/>
        <v/>
      </c>
      <c r="AA2621" s="1049" t="str">
        <f t="shared" si="440"/>
        <v/>
      </c>
      <c r="AB2621" s="1050" t="str">
        <f t="shared" si="441"/>
        <v/>
      </c>
      <c r="AD2621" s="1052" t="str">
        <f t="shared" si="442"/>
        <v/>
      </c>
      <c r="AE2621" s="1053" t="str">
        <f t="shared" si="443"/>
        <v/>
      </c>
    </row>
    <row r="2622" spans="10:31" ht="12.75" customHeight="1">
      <c r="J2622" s="1117" t="str">
        <f>IF(D2622="","-",#REF!-D2622)</f>
        <v>-</v>
      </c>
      <c r="L2622" s="1041" t="str">
        <f t="shared" si="436"/>
        <v/>
      </c>
      <c r="W2622" s="1046" t="str">
        <f t="shared" si="437"/>
        <v/>
      </c>
      <c r="X2622" s="1047"/>
      <c r="Y2622" s="1146" t="str">
        <f t="shared" si="438"/>
        <v/>
      </c>
      <c r="Z2622" s="1049" t="str">
        <f t="shared" si="439"/>
        <v/>
      </c>
      <c r="AA2622" s="1049" t="str">
        <f t="shared" si="440"/>
        <v/>
      </c>
      <c r="AB2622" s="1050" t="str">
        <f t="shared" si="441"/>
        <v/>
      </c>
      <c r="AD2622" s="1052" t="str">
        <f t="shared" si="442"/>
        <v/>
      </c>
      <c r="AE2622" s="1053" t="str">
        <f t="shared" si="443"/>
        <v/>
      </c>
    </row>
    <row r="2623" spans="10:31" ht="12.75" customHeight="1">
      <c r="J2623" s="1117" t="str">
        <f>IF(D2623="","-",#REF!-D2623)</f>
        <v>-</v>
      </c>
      <c r="L2623" s="1041" t="str">
        <f t="shared" si="436"/>
        <v/>
      </c>
      <c r="W2623" s="1046" t="str">
        <f t="shared" si="437"/>
        <v/>
      </c>
      <c r="X2623" s="1047"/>
      <c r="Y2623" s="1146" t="str">
        <f t="shared" si="438"/>
        <v/>
      </c>
      <c r="Z2623" s="1049" t="str">
        <f t="shared" si="439"/>
        <v/>
      </c>
      <c r="AA2623" s="1049" t="str">
        <f t="shared" si="440"/>
        <v/>
      </c>
      <c r="AB2623" s="1050" t="str">
        <f t="shared" si="441"/>
        <v/>
      </c>
      <c r="AD2623" s="1052" t="str">
        <f t="shared" si="442"/>
        <v/>
      </c>
      <c r="AE2623" s="1053" t="str">
        <f t="shared" si="443"/>
        <v/>
      </c>
    </row>
    <row r="2624" spans="10:31" ht="12.75" customHeight="1">
      <c r="J2624" s="1117" t="str">
        <f>IF(D2624="","-",#REF!-D2624)</f>
        <v>-</v>
      </c>
      <c r="L2624" s="1041" t="str">
        <f t="shared" si="436"/>
        <v/>
      </c>
      <c r="W2624" s="1046" t="str">
        <f t="shared" si="437"/>
        <v/>
      </c>
      <c r="X2624" s="1047"/>
      <c r="Y2624" s="1146" t="str">
        <f t="shared" si="438"/>
        <v/>
      </c>
      <c r="Z2624" s="1049" t="str">
        <f t="shared" si="439"/>
        <v/>
      </c>
      <c r="AA2624" s="1049" t="str">
        <f t="shared" si="440"/>
        <v/>
      </c>
      <c r="AB2624" s="1050" t="str">
        <f t="shared" si="441"/>
        <v/>
      </c>
      <c r="AD2624" s="1052" t="str">
        <f t="shared" si="442"/>
        <v/>
      </c>
      <c r="AE2624" s="1053" t="str">
        <f t="shared" si="443"/>
        <v/>
      </c>
    </row>
    <row r="2625" spans="10:31" ht="12.75" customHeight="1">
      <c r="J2625" s="1117" t="str">
        <f>IF(D2625="","-",#REF!-D2625)</f>
        <v>-</v>
      </c>
      <c r="L2625" s="1041" t="str">
        <f t="shared" si="436"/>
        <v/>
      </c>
      <c r="W2625" s="1046" t="str">
        <f t="shared" si="437"/>
        <v/>
      </c>
      <c r="X2625" s="1047"/>
      <c r="Y2625" s="1146" t="str">
        <f t="shared" si="438"/>
        <v/>
      </c>
      <c r="Z2625" s="1049" t="str">
        <f t="shared" si="439"/>
        <v/>
      </c>
      <c r="AA2625" s="1049" t="str">
        <f t="shared" si="440"/>
        <v/>
      </c>
      <c r="AB2625" s="1050" t="str">
        <f t="shared" si="441"/>
        <v/>
      </c>
      <c r="AD2625" s="1052" t="str">
        <f t="shared" si="442"/>
        <v/>
      </c>
      <c r="AE2625" s="1053" t="str">
        <f t="shared" si="443"/>
        <v/>
      </c>
    </row>
    <row r="2626" spans="10:31" ht="12.75" customHeight="1">
      <c r="J2626" s="1117" t="str">
        <f>IF(D2626="","-",#REF!-D2626)</f>
        <v>-</v>
      </c>
      <c r="L2626" s="1041" t="str">
        <f t="shared" si="436"/>
        <v/>
      </c>
      <c r="W2626" s="1046" t="str">
        <f t="shared" si="437"/>
        <v/>
      </c>
      <c r="X2626" s="1047"/>
      <c r="Y2626" s="1146" t="str">
        <f t="shared" si="438"/>
        <v/>
      </c>
      <c r="Z2626" s="1049" t="str">
        <f t="shared" si="439"/>
        <v/>
      </c>
      <c r="AA2626" s="1049" t="str">
        <f t="shared" si="440"/>
        <v/>
      </c>
      <c r="AB2626" s="1050" t="str">
        <f t="shared" si="441"/>
        <v/>
      </c>
      <c r="AD2626" s="1052" t="str">
        <f t="shared" si="442"/>
        <v/>
      </c>
      <c r="AE2626" s="1053" t="str">
        <f t="shared" si="443"/>
        <v/>
      </c>
    </row>
    <row r="2627" spans="10:31" ht="12.75" customHeight="1">
      <c r="J2627" s="1117" t="str">
        <f>IF(D2627="","-",#REF!-D2627)</f>
        <v>-</v>
      </c>
      <c r="L2627" s="1041" t="str">
        <f t="shared" ref="L2627:L2690" si="444">IF(E2627="","",$Q$1+E2627)</f>
        <v/>
      </c>
      <c r="W2627" s="1046" t="str">
        <f t="shared" ref="W2627:W2690" si="445">IF($D2627="","",_xlfn.LET(_xlpm.gDate,D2627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627" s="1047"/>
      <c r="Y2627" s="1146" t="str">
        <f t="shared" ref="Y2627:Y2690" si="446">IFERROR(CHOOSE(X2627,"መስከረም","ጥቅምት","ህዳር  ","ታህሳስ ","ጥር ","የካቲት ","መጋቢት ","ሚይዚያ ","ግንቦት ","ሰኔ ","ሐምሌ ","ነሐሴ ","Pagume"),"")</f>
        <v/>
      </c>
      <c r="Z2627" s="1049" t="str">
        <f t="shared" ref="Z2627:Z2690" si="447">IF($K2627="","",_xlfn.LET(_xlpm.gDate,K2627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627" s="1049" t="str">
        <f t="shared" ref="AA2627:AA2690" si="448">IF($Z2627="","",TEXT($Z2627,"mm"))</f>
        <v/>
      </c>
      <c r="AB2627" s="1050" t="str">
        <f t="shared" ref="AB2627:AB2690" si="449">IFERROR(CHOOSE(AA2627,"መስከረም","ጥቅምት","ህዳር  ","ታህሳስ ","ጥር ","የካቲት ","መጋቢት ","ሚይዚያ ","ግንቦት ","ሰኔ ","ሐምሌ ","ነሐሴ ","Pagume"),"")</f>
        <v/>
      </c>
      <c r="AD2627" s="1052" t="str">
        <f t="shared" ref="AD2627:AD2690" si="450">IF($D2627="","",YEAR(D2627)&amp;"-W"&amp;WEEKNUM(D2627,2))</f>
        <v/>
      </c>
      <c r="AE2627" s="1053" t="str">
        <f t="shared" ref="AE2627:AE2690" si="451">IF($K2627="","",YEAR(K2627)&amp;"-W"&amp;WEEKNUM(K2627,2))</f>
        <v/>
      </c>
    </row>
    <row r="2628" spans="10:31" ht="12.75" customHeight="1">
      <c r="J2628" s="1117" t="str">
        <f>IF(D2628="","-",#REF!-D2628)</f>
        <v>-</v>
      </c>
      <c r="L2628" s="1041" t="str">
        <f t="shared" si="444"/>
        <v/>
      </c>
      <c r="W2628" s="1046" t="str">
        <f t="shared" si="445"/>
        <v/>
      </c>
      <c r="X2628" s="1047"/>
      <c r="Y2628" s="1146" t="str">
        <f t="shared" si="446"/>
        <v/>
      </c>
      <c r="Z2628" s="1049" t="str">
        <f t="shared" si="447"/>
        <v/>
      </c>
      <c r="AA2628" s="1049" t="str">
        <f t="shared" si="448"/>
        <v/>
      </c>
      <c r="AB2628" s="1050" t="str">
        <f t="shared" si="449"/>
        <v/>
      </c>
      <c r="AD2628" s="1052" t="str">
        <f t="shared" si="450"/>
        <v/>
      </c>
      <c r="AE2628" s="1053" t="str">
        <f t="shared" si="451"/>
        <v/>
      </c>
    </row>
    <row r="2629" spans="10:31" ht="12.75" customHeight="1">
      <c r="J2629" s="1117" t="str">
        <f>IF(D2629="","-",#REF!-D2629)</f>
        <v>-</v>
      </c>
      <c r="L2629" s="1041" t="str">
        <f t="shared" si="444"/>
        <v/>
      </c>
      <c r="W2629" s="1046" t="str">
        <f t="shared" si="445"/>
        <v/>
      </c>
      <c r="X2629" s="1047"/>
      <c r="Y2629" s="1146" t="str">
        <f t="shared" si="446"/>
        <v/>
      </c>
      <c r="Z2629" s="1049" t="str">
        <f t="shared" si="447"/>
        <v/>
      </c>
      <c r="AA2629" s="1049" t="str">
        <f t="shared" si="448"/>
        <v/>
      </c>
      <c r="AB2629" s="1050" t="str">
        <f t="shared" si="449"/>
        <v/>
      </c>
      <c r="AD2629" s="1052" t="str">
        <f t="shared" si="450"/>
        <v/>
      </c>
      <c r="AE2629" s="1053" t="str">
        <f t="shared" si="451"/>
        <v/>
      </c>
    </row>
    <row r="2630" spans="10:31" ht="12.75" customHeight="1">
      <c r="J2630" s="1117" t="str">
        <f>IF(D2630="","-",#REF!-D2630)</f>
        <v>-</v>
      </c>
      <c r="L2630" s="1041" t="str">
        <f t="shared" si="444"/>
        <v/>
      </c>
      <c r="W2630" s="1046" t="str">
        <f t="shared" si="445"/>
        <v/>
      </c>
      <c r="X2630" s="1047"/>
      <c r="Y2630" s="1146" t="str">
        <f t="shared" si="446"/>
        <v/>
      </c>
      <c r="Z2630" s="1049" t="str">
        <f t="shared" si="447"/>
        <v/>
      </c>
      <c r="AA2630" s="1049" t="str">
        <f t="shared" si="448"/>
        <v/>
      </c>
      <c r="AB2630" s="1050" t="str">
        <f t="shared" si="449"/>
        <v/>
      </c>
      <c r="AD2630" s="1052" t="str">
        <f t="shared" si="450"/>
        <v/>
      </c>
      <c r="AE2630" s="1053" t="str">
        <f t="shared" si="451"/>
        <v/>
      </c>
    </row>
    <row r="2631" spans="10:31" ht="12.75" customHeight="1">
      <c r="J2631" s="1117" t="str">
        <f>IF(D2631="","-",#REF!-D2631)</f>
        <v>-</v>
      </c>
      <c r="L2631" s="1041" t="str">
        <f t="shared" si="444"/>
        <v/>
      </c>
      <c r="W2631" s="1046" t="str">
        <f t="shared" si="445"/>
        <v/>
      </c>
      <c r="X2631" s="1047"/>
      <c r="Y2631" s="1146" t="str">
        <f t="shared" si="446"/>
        <v/>
      </c>
      <c r="Z2631" s="1049" t="str">
        <f t="shared" si="447"/>
        <v/>
      </c>
      <c r="AA2631" s="1049" t="str">
        <f t="shared" si="448"/>
        <v/>
      </c>
      <c r="AB2631" s="1050" t="str">
        <f t="shared" si="449"/>
        <v/>
      </c>
      <c r="AD2631" s="1052" t="str">
        <f t="shared" si="450"/>
        <v/>
      </c>
      <c r="AE2631" s="1053" t="str">
        <f t="shared" si="451"/>
        <v/>
      </c>
    </row>
    <row r="2632" spans="10:31" ht="12.75" customHeight="1">
      <c r="J2632" s="1117" t="str">
        <f>IF(D2632="","-",#REF!-D2632)</f>
        <v>-</v>
      </c>
      <c r="L2632" s="1041" t="str">
        <f t="shared" si="444"/>
        <v/>
      </c>
      <c r="W2632" s="1046" t="str">
        <f t="shared" si="445"/>
        <v/>
      </c>
      <c r="X2632" s="1047"/>
      <c r="Y2632" s="1146" t="str">
        <f t="shared" si="446"/>
        <v/>
      </c>
      <c r="Z2632" s="1049" t="str">
        <f t="shared" si="447"/>
        <v/>
      </c>
      <c r="AA2632" s="1049" t="str">
        <f t="shared" si="448"/>
        <v/>
      </c>
      <c r="AB2632" s="1050" t="str">
        <f t="shared" si="449"/>
        <v/>
      </c>
      <c r="AD2632" s="1052" t="str">
        <f t="shared" si="450"/>
        <v/>
      </c>
      <c r="AE2632" s="1053" t="str">
        <f t="shared" si="451"/>
        <v/>
      </c>
    </row>
    <row r="2633" spans="10:31" ht="12.75" customHeight="1">
      <c r="J2633" s="1117" t="str">
        <f>IF(D2633="","-",#REF!-D2633)</f>
        <v>-</v>
      </c>
      <c r="L2633" s="1041" t="str">
        <f t="shared" si="444"/>
        <v/>
      </c>
      <c r="W2633" s="1046" t="str">
        <f t="shared" si="445"/>
        <v/>
      </c>
      <c r="X2633" s="1047"/>
      <c r="Y2633" s="1146" t="str">
        <f t="shared" si="446"/>
        <v/>
      </c>
      <c r="Z2633" s="1049" t="str">
        <f t="shared" si="447"/>
        <v/>
      </c>
      <c r="AA2633" s="1049" t="str">
        <f t="shared" si="448"/>
        <v/>
      </c>
      <c r="AB2633" s="1050" t="str">
        <f t="shared" si="449"/>
        <v/>
      </c>
      <c r="AD2633" s="1052" t="str">
        <f t="shared" si="450"/>
        <v/>
      </c>
      <c r="AE2633" s="1053" t="str">
        <f t="shared" si="451"/>
        <v/>
      </c>
    </row>
    <row r="2634" spans="10:31" ht="12.75" customHeight="1">
      <c r="J2634" s="1117" t="str">
        <f>IF(D2634="","-",#REF!-D2634)</f>
        <v>-</v>
      </c>
      <c r="L2634" s="1041" t="str">
        <f t="shared" si="444"/>
        <v/>
      </c>
      <c r="W2634" s="1046" t="str">
        <f t="shared" si="445"/>
        <v/>
      </c>
      <c r="X2634" s="1047"/>
      <c r="Y2634" s="1146" t="str">
        <f t="shared" si="446"/>
        <v/>
      </c>
      <c r="Z2634" s="1049" t="str">
        <f t="shared" si="447"/>
        <v/>
      </c>
      <c r="AA2634" s="1049" t="str">
        <f t="shared" si="448"/>
        <v/>
      </c>
      <c r="AB2634" s="1050" t="str">
        <f t="shared" si="449"/>
        <v/>
      </c>
      <c r="AD2634" s="1052" t="str">
        <f t="shared" si="450"/>
        <v/>
      </c>
      <c r="AE2634" s="1053" t="str">
        <f t="shared" si="451"/>
        <v/>
      </c>
    </row>
    <row r="2635" spans="10:31" ht="12.75" customHeight="1">
      <c r="J2635" s="1117" t="str">
        <f>IF(D2635="","-",#REF!-D2635)</f>
        <v>-</v>
      </c>
      <c r="L2635" s="1041" t="str">
        <f t="shared" si="444"/>
        <v/>
      </c>
      <c r="W2635" s="1046" t="str">
        <f t="shared" si="445"/>
        <v/>
      </c>
      <c r="X2635" s="1047"/>
      <c r="Y2635" s="1146" t="str">
        <f t="shared" si="446"/>
        <v/>
      </c>
      <c r="Z2635" s="1049" t="str">
        <f t="shared" si="447"/>
        <v/>
      </c>
      <c r="AA2635" s="1049" t="str">
        <f t="shared" si="448"/>
        <v/>
      </c>
      <c r="AB2635" s="1050" t="str">
        <f t="shared" si="449"/>
        <v/>
      </c>
      <c r="AD2635" s="1052" t="str">
        <f t="shared" si="450"/>
        <v/>
      </c>
      <c r="AE2635" s="1053" t="str">
        <f t="shared" si="451"/>
        <v/>
      </c>
    </row>
    <row r="2636" spans="10:31" ht="12.75" customHeight="1">
      <c r="J2636" s="1117" t="str">
        <f>IF(D2636="","-",#REF!-D2636)</f>
        <v>-</v>
      </c>
      <c r="L2636" s="1041" t="str">
        <f t="shared" si="444"/>
        <v/>
      </c>
      <c r="W2636" s="1046" t="str">
        <f t="shared" si="445"/>
        <v/>
      </c>
      <c r="X2636" s="1047"/>
      <c r="Y2636" s="1146" t="str">
        <f t="shared" si="446"/>
        <v/>
      </c>
      <c r="Z2636" s="1049" t="str">
        <f t="shared" si="447"/>
        <v/>
      </c>
      <c r="AA2636" s="1049" t="str">
        <f t="shared" si="448"/>
        <v/>
      </c>
      <c r="AB2636" s="1050" t="str">
        <f t="shared" si="449"/>
        <v/>
      </c>
      <c r="AD2636" s="1052" t="str">
        <f t="shared" si="450"/>
        <v/>
      </c>
      <c r="AE2636" s="1053" t="str">
        <f t="shared" si="451"/>
        <v/>
      </c>
    </row>
    <row r="2637" spans="10:31" ht="12.75" customHeight="1">
      <c r="J2637" s="1117" t="str">
        <f>IF(D2637="","-",#REF!-D2637)</f>
        <v>-</v>
      </c>
      <c r="L2637" s="1041" t="str">
        <f t="shared" si="444"/>
        <v/>
      </c>
      <c r="W2637" s="1046" t="str">
        <f t="shared" si="445"/>
        <v/>
      </c>
      <c r="X2637" s="1047"/>
      <c r="Y2637" s="1146" t="str">
        <f t="shared" si="446"/>
        <v/>
      </c>
      <c r="Z2637" s="1049" t="str">
        <f t="shared" si="447"/>
        <v/>
      </c>
      <c r="AA2637" s="1049" t="str">
        <f t="shared" si="448"/>
        <v/>
      </c>
      <c r="AB2637" s="1050" t="str">
        <f t="shared" si="449"/>
        <v/>
      </c>
      <c r="AD2637" s="1052" t="str">
        <f t="shared" si="450"/>
        <v/>
      </c>
      <c r="AE2637" s="1053" t="str">
        <f t="shared" si="451"/>
        <v/>
      </c>
    </row>
    <row r="2638" spans="10:31" ht="12.75" customHeight="1">
      <c r="J2638" s="1117" t="str">
        <f>IF(D2638="","-",#REF!-D2638)</f>
        <v>-</v>
      </c>
      <c r="L2638" s="1041" t="str">
        <f t="shared" si="444"/>
        <v/>
      </c>
      <c r="W2638" s="1046" t="str">
        <f t="shared" si="445"/>
        <v/>
      </c>
      <c r="X2638" s="1047"/>
      <c r="Y2638" s="1146" t="str">
        <f t="shared" si="446"/>
        <v/>
      </c>
      <c r="Z2638" s="1049" t="str">
        <f t="shared" si="447"/>
        <v/>
      </c>
      <c r="AA2638" s="1049" t="str">
        <f t="shared" si="448"/>
        <v/>
      </c>
      <c r="AB2638" s="1050" t="str">
        <f t="shared" si="449"/>
        <v/>
      </c>
      <c r="AD2638" s="1052" t="str">
        <f t="shared" si="450"/>
        <v/>
      </c>
      <c r="AE2638" s="1053" t="str">
        <f t="shared" si="451"/>
        <v/>
      </c>
    </row>
    <row r="2639" spans="10:31" ht="12.75" customHeight="1">
      <c r="J2639" s="1117" t="str">
        <f>IF(D2639="","-",#REF!-D2639)</f>
        <v>-</v>
      </c>
      <c r="L2639" s="1041" t="str">
        <f t="shared" si="444"/>
        <v/>
      </c>
      <c r="W2639" s="1046" t="str">
        <f t="shared" si="445"/>
        <v/>
      </c>
      <c r="X2639" s="1047"/>
      <c r="Y2639" s="1146" t="str">
        <f t="shared" si="446"/>
        <v/>
      </c>
      <c r="Z2639" s="1049" t="str">
        <f t="shared" si="447"/>
        <v/>
      </c>
      <c r="AA2639" s="1049" t="str">
        <f t="shared" si="448"/>
        <v/>
      </c>
      <c r="AB2639" s="1050" t="str">
        <f t="shared" si="449"/>
        <v/>
      </c>
      <c r="AD2639" s="1052" t="str">
        <f t="shared" si="450"/>
        <v/>
      </c>
      <c r="AE2639" s="1053" t="str">
        <f t="shared" si="451"/>
        <v/>
      </c>
    </row>
    <row r="2640" spans="10:31" ht="12.75" customHeight="1">
      <c r="J2640" s="1117" t="str">
        <f>IF(D2640="","-",#REF!-D2640)</f>
        <v>-</v>
      </c>
      <c r="L2640" s="1041" t="str">
        <f t="shared" si="444"/>
        <v/>
      </c>
      <c r="W2640" s="1046" t="str">
        <f t="shared" si="445"/>
        <v/>
      </c>
      <c r="X2640" s="1047"/>
      <c r="Y2640" s="1146" t="str">
        <f t="shared" si="446"/>
        <v/>
      </c>
      <c r="Z2640" s="1049" t="str">
        <f t="shared" si="447"/>
        <v/>
      </c>
      <c r="AA2640" s="1049" t="str">
        <f t="shared" si="448"/>
        <v/>
      </c>
      <c r="AB2640" s="1050" t="str">
        <f t="shared" si="449"/>
        <v/>
      </c>
      <c r="AD2640" s="1052" t="str">
        <f t="shared" si="450"/>
        <v/>
      </c>
      <c r="AE2640" s="1053" t="str">
        <f t="shared" si="451"/>
        <v/>
      </c>
    </row>
    <row r="2641" spans="10:31" ht="12.75" customHeight="1">
      <c r="J2641" s="1117" t="str">
        <f>IF(D2641="","-",#REF!-D2641)</f>
        <v>-</v>
      </c>
      <c r="L2641" s="1041" t="str">
        <f t="shared" si="444"/>
        <v/>
      </c>
      <c r="W2641" s="1046" t="str">
        <f t="shared" si="445"/>
        <v/>
      </c>
      <c r="X2641" s="1047"/>
      <c r="Y2641" s="1146" t="str">
        <f t="shared" si="446"/>
        <v/>
      </c>
      <c r="Z2641" s="1049" t="str">
        <f t="shared" si="447"/>
        <v/>
      </c>
      <c r="AA2641" s="1049" t="str">
        <f t="shared" si="448"/>
        <v/>
      </c>
      <c r="AB2641" s="1050" t="str">
        <f t="shared" si="449"/>
        <v/>
      </c>
      <c r="AD2641" s="1052" t="str">
        <f t="shared" si="450"/>
        <v/>
      </c>
      <c r="AE2641" s="1053" t="str">
        <f t="shared" si="451"/>
        <v/>
      </c>
    </row>
    <row r="2642" spans="10:31" ht="12.75" customHeight="1">
      <c r="J2642" s="1117" t="str">
        <f>IF(D2642="","-",#REF!-D2642)</f>
        <v>-</v>
      </c>
      <c r="L2642" s="1041" t="str">
        <f t="shared" si="444"/>
        <v/>
      </c>
      <c r="W2642" s="1046" t="str">
        <f t="shared" si="445"/>
        <v/>
      </c>
      <c r="X2642" s="1047"/>
      <c r="Y2642" s="1146" t="str">
        <f t="shared" si="446"/>
        <v/>
      </c>
      <c r="Z2642" s="1049" t="str">
        <f t="shared" si="447"/>
        <v/>
      </c>
      <c r="AA2642" s="1049" t="str">
        <f t="shared" si="448"/>
        <v/>
      </c>
      <c r="AB2642" s="1050" t="str">
        <f t="shared" si="449"/>
        <v/>
      </c>
      <c r="AD2642" s="1052" t="str">
        <f t="shared" si="450"/>
        <v/>
      </c>
      <c r="AE2642" s="1053" t="str">
        <f t="shared" si="451"/>
        <v/>
      </c>
    </row>
    <row r="2643" spans="10:31" ht="12.75" customHeight="1">
      <c r="J2643" s="1117" t="str">
        <f>IF(D2643="","-",#REF!-D2643)</f>
        <v>-</v>
      </c>
      <c r="L2643" s="1041" t="str">
        <f t="shared" si="444"/>
        <v/>
      </c>
      <c r="W2643" s="1046" t="str">
        <f t="shared" si="445"/>
        <v/>
      </c>
      <c r="X2643" s="1047"/>
      <c r="Y2643" s="1146" t="str">
        <f t="shared" si="446"/>
        <v/>
      </c>
      <c r="Z2643" s="1049" t="str">
        <f t="shared" si="447"/>
        <v/>
      </c>
      <c r="AA2643" s="1049" t="str">
        <f t="shared" si="448"/>
        <v/>
      </c>
      <c r="AB2643" s="1050" t="str">
        <f t="shared" si="449"/>
        <v/>
      </c>
      <c r="AD2643" s="1052" t="str">
        <f t="shared" si="450"/>
        <v/>
      </c>
      <c r="AE2643" s="1053" t="str">
        <f t="shared" si="451"/>
        <v/>
      </c>
    </row>
    <row r="2644" spans="10:31" ht="12.75" customHeight="1">
      <c r="J2644" s="1117" t="str">
        <f>IF(D2644="","-",#REF!-D2644)</f>
        <v>-</v>
      </c>
      <c r="L2644" s="1041" t="str">
        <f t="shared" si="444"/>
        <v/>
      </c>
      <c r="W2644" s="1046" t="str">
        <f t="shared" si="445"/>
        <v/>
      </c>
      <c r="X2644" s="1047"/>
      <c r="Y2644" s="1146" t="str">
        <f t="shared" si="446"/>
        <v/>
      </c>
      <c r="Z2644" s="1049" t="str">
        <f t="shared" si="447"/>
        <v/>
      </c>
      <c r="AA2644" s="1049" t="str">
        <f t="shared" si="448"/>
        <v/>
      </c>
      <c r="AB2644" s="1050" t="str">
        <f t="shared" si="449"/>
        <v/>
      </c>
      <c r="AD2644" s="1052" t="str">
        <f t="shared" si="450"/>
        <v/>
      </c>
      <c r="AE2644" s="1053" t="str">
        <f t="shared" si="451"/>
        <v/>
      </c>
    </row>
    <row r="2645" spans="10:31" ht="12.75" customHeight="1">
      <c r="J2645" s="1117" t="str">
        <f>IF(D2645="","-",#REF!-D2645)</f>
        <v>-</v>
      </c>
      <c r="L2645" s="1041" t="str">
        <f t="shared" si="444"/>
        <v/>
      </c>
      <c r="W2645" s="1046" t="str">
        <f t="shared" si="445"/>
        <v/>
      </c>
      <c r="X2645" s="1047"/>
      <c r="Y2645" s="1146" t="str">
        <f t="shared" si="446"/>
        <v/>
      </c>
      <c r="Z2645" s="1049" t="str">
        <f t="shared" si="447"/>
        <v/>
      </c>
      <c r="AA2645" s="1049" t="str">
        <f t="shared" si="448"/>
        <v/>
      </c>
      <c r="AB2645" s="1050" t="str">
        <f t="shared" si="449"/>
        <v/>
      </c>
      <c r="AD2645" s="1052" t="str">
        <f t="shared" si="450"/>
        <v/>
      </c>
      <c r="AE2645" s="1053" t="str">
        <f t="shared" si="451"/>
        <v/>
      </c>
    </row>
    <row r="2646" spans="10:31" ht="12.75" customHeight="1">
      <c r="J2646" s="1117" t="str">
        <f>IF(D2646="","-",#REF!-D2646)</f>
        <v>-</v>
      </c>
      <c r="L2646" s="1041" t="str">
        <f t="shared" si="444"/>
        <v/>
      </c>
      <c r="W2646" s="1046" t="str">
        <f t="shared" si="445"/>
        <v/>
      </c>
      <c r="X2646" s="1047"/>
      <c r="Y2646" s="1146" t="str">
        <f t="shared" si="446"/>
        <v/>
      </c>
      <c r="Z2646" s="1049" t="str">
        <f t="shared" si="447"/>
        <v/>
      </c>
      <c r="AA2646" s="1049" t="str">
        <f t="shared" si="448"/>
        <v/>
      </c>
      <c r="AB2646" s="1050" t="str">
        <f t="shared" si="449"/>
        <v/>
      </c>
      <c r="AD2646" s="1052" t="str">
        <f t="shared" si="450"/>
        <v/>
      </c>
      <c r="AE2646" s="1053" t="str">
        <f t="shared" si="451"/>
        <v/>
      </c>
    </row>
    <row r="2647" spans="10:31" ht="12.75" customHeight="1">
      <c r="J2647" s="1117" t="str">
        <f>IF(D2647="","-",#REF!-D2647)</f>
        <v>-</v>
      </c>
      <c r="L2647" s="1041" t="str">
        <f t="shared" si="444"/>
        <v/>
      </c>
      <c r="W2647" s="1046" t="str">
        <f t="shared" si="445"/>
        <v/>
      </c>
      <c r="X2647" s="1047"/>
      <c r="Y2647" s="1146" t="str">
        <f t="shared" si="446"/>
        <v/>
      </c>
      <c r="Z2647" s="1049" t="str">
        <f t="shared" si="447"/>
        <v/>
      </c>
      <c r="AA2647" s="1049" t="str">
        <f t="shared" si="448"/>
        <v/>
      </c>
      <c r="AB2647" s="1050" t="str">
        <f t="shared" si="449"/>
        <v/>
      </c>
      <c r="AD2647" s="1052" t="str">
        <f t="shared" si="450"/>
        <v/>
      </c>
      <c r="AE2647" s="1053" t="str">
        <f t="shared" si="451"/>
        <v/>
      </c>
    </row>
    <row r="2648" spans="10:31" ht="12.75" customHeight="1">
      <c r="J2648" s="1117" t="str">
        <f>IF(D2648="","-",#REF!-D2648)</f>
        <v>-</v>
      </c>
      <c r="L2648" s="1041" t="str">
        <f t="shared" si="444"/>
        <v/>
      </c>
      <c r="W2648" s="1046" t="str">
        <f t="shared" si="445"/>
        <v/>
      </c>
      <c r="X2648" s="1047"/>
      <c r="Y2648" s="1146" t="str">
        <f t="shared" si="446"/>
        <v/>
      </c>
      <c r="Z2648" s="1049" t="str">
        <f t="shared" si="447"/>
        <v/>
      </c>
      <c r="AA2648" s="1049" t="str">
        <f t="shared" si="448"/>
        <v/>
      </c>
      <c r="AB2648" s="1050" t="str">
        <f t="shared" si="449"/>
        <v/>
      </c>
      <c r="AD2648" s="1052" t="str">
        <f t="shared" si="450"/>
        <v/>
      </c>
      <c r="AE2648" s="1053" t="str">
        <f t="shared" si="451"/>
        <v/>
      </c>
    </row>
    <row r="2649" spans="10:31" ht="12.75" customHeight="1">
      <c r="J2649" s="1117" t="str">
        <f>IF(D2649="","-",#REF!-D2649)</f>
        <v>-</v>
      </c>
      <c r="L2649" s="1041" t="str">
        <f t="shared" si="444"/>
        <v/>
      </c>
      <c r="W2649" s="1046" t="str">
        <f t="shared" si="445"/>
        <v/>
      </c>
      <c r="X2649" s="1047"/>
      <c r="Y2649" s="1146" t="str">
        <f t="shared" si="446"/>
        <v/>
      </c>
      <c r="Z2649" s="1049" t="str">
        <f t="shared" si="447"/>
        <v/>
      </c>
      <c r="AA2649" s="1049" t="str">
        <f t="shared" si="448"/>
        <v/>
      </c>
      <c r="AB2649" s="1050" t="str">
        <f t="shared" si="449"/>
        <v/>
      </c>
      <c r="AD2649" s="1052" t="str">
        <f t="shared" si="450"/>
        <v/>
      </c>
      <c r="AE2649" s="1053" t="str">
        <f t="shared" si="451"/>
        <v/>
      </c>
    </row>
    <row r="2650" spans="10:31" ht="12.75" customHeight="1">
      <c r="J2650" s="1117" t="str">
        <f>IF(D2650="","-",#REF!-D2650)</f>
        <v>-</v>
      </c>
      <c r="L2650" s="1041" t="str">
        <f t="shared" si="444"/>
        <v/>
      </c>
      <c r="W2650" s="1046" t="str">
        <f t="shared" si="445"/>
        <v/>
      </c>
      <c r="X2650" s="1047"/>
      <c r="Y2650" s="1146" t="str">
        <f t="shared" si="446"/>
        <v/>
      </c>
      <c r="Z2650" s="1049" t="str">
        <f t="shared" si="447"/>
        <v/>
      </c>
      <c r="AA2650" s="1049" t="str">
        <f t="shared" si="448"/>
        <v/>
      </c>
      <c r="AB2650" s="1050" t="str">
        <f t="shared" si="449"/>
        <v/>
      </c>
      <c r="AD2650" s="1052" t="str">
        <f t="shared" si="450"/>
        <v/>
      </c>
      <c r="AE2650" s="1053" t="str">
        <f t="shared" si="451"/>
        <v/>
      </c>
    </row>
    <row r="2651" spans="10:31" ht="12.75" customHeight="1">
      <c r="J2651" s="1117" t="str">
        <f>IF(D2651="","-",#REF!-D2651)</f>
        <v>-</v>
      </c>
      <c r="L2651" s="1041" t="str">
        <f t="shared" si="444"/>
        <v/>
      </c>
      <c r="W2651" s="1046" t="str">
        <f t="shared" si="445"/>
        <v/>
      </c>
      <c r="X2651" s="1047"/>
      <c r="Y2651" s="1146" t="str">
        <f t="shared" si="446"/>
        <v/>
      </c>
      <c r="Z2651" s="1049" t="str">
        <f t="shared" si="447"/>
        <v/>
      </c>
      <c r="AA2651" s="1049" t="str">
        <f t="shared" si="448"/>
        <v/>
      </c>
      <c r="AB2651" s="1050" t="str">
        <f t="shared" si="449"/>
        <v/>
      </c>
      <c r="AD2651" s="1052" t="str">
        <f t="shared" si="450"/>
        <v/>
      </c>
      <c r="AE2651" s="1053" t="str">
        <f t="shared" si="451"/>
        <v/>
      </c>
    </row>
    <row r="2652" spans="10:31" ht="12.75" customHeight="1">
      <c r="J2652" s="1117" t="str">
        <f>IF(D2652="","-",#REF!-D2652)</f>
        <v>-</v>
      </c>
      <c r="L2652" s="1041" t="str">
        <f t="shared" si="444"/>
        <v/>
      </c>
      <c r="W2652" s="1046" t="str">
        <f t="shared" si="445"/>
        <v/>
      </c>
      <c r="X2652" s="1047"/>
      <c r="Y2652" s="1146" t="str">
        <f t="shared" si="446"/>
        <v/>
      </c>
      <c r="Z2652" s="1049" t="str">
        <f t="shared" si="447"/>
        <v/>
      </c>
      <c r="AA2652" s="1049" t="str">
        <f t="shared" si="448"/>
        <v/>
      </c>
      <c r="AB2652" s="1050" t="str">
        <f t="shared" si="449"/>
        <v/>
      </c>
      <c r="AD2652" s="1052" t="str">
        <f t="shared" si="450"/>
        <v/>
      </c>
      <c r="AE2652" s="1053" t="str">
        <f t="shared" si="451"/>
        <v/>
      </c>
    </row>
    <row r="2653" spans="10:31" ht="12.75" customHeight="1">
      <c r="J2653" s="1117" t="str">
        <f>IF(D2653="","-",#REF!-D2653)</f>
        <v>-</v>
      </c>
      <c r="L2653" s="1041" t="str">
        <f t="shared" si="444"/>
        <v/>
      </c>
      <c r="W2653" s="1046" t="str">
        <f t="shared" si="445"/>
        <v/>
      </c>
      <c r="X2653" s="1047"/>
      <c r="Y2653" s="1146" t="str">
        <f t="shared" si="446"/>
        <v/>
      </c>
      <c r="Z2653" s="1049" t="str">
        <f t="shared" si="447"/>
        <v/>
      </c>
      <c r="AA2653" s="1049" t="str">
        <f t="shared" si="448"/>
        <v/>
      </c>
      <c r="AB2653" s="1050" t="str">
        <f t="shared" si="449"/>
        <v/>
      </c>
      <c r="AD2653" s="1052" t="str">
        <f t="shared" si="450"/>
        <v/>
      </c>
      <c r="AE2653" s="1053" t="str">
        <f t="shared" si="451"/>
        <v/>
      </c>
    </row>
    <row r="2654" spans="10:31" ht="12.75" customHeight="1">
      <c r="J2654" s="1117" t="str">
        <f>IF(D2654="","-",#REF!-D2654)</f>
        <v>-</v>
      </c>
      <c r="L2654" s="1041" t="str">
        <f t="shared" si="444"/>
        <v/>
      </c>
      <c r="W2654" s="1046" t="str">
        <f t="shared" si="445"/>
        <v/>
      </c>
      <c r="X2654" s="1047"/>
      <c r="Y2654" s="1146" t="str">
        <f t="shared" si="446"/>
        <v/>
      </c>
      <c r="Z2654" s="1049" t="str">
        <f t="shared" si="447"/>
        <v/>
      </c>
      <c r="AA2654" s="1049" t="str">
        <f t="shared" si="448"/>
        <v/>
      </c>
      <c r="AB2654" s="1050" t="str">
        <f t="shared" si="449"/>
        <v/>
      </c>
      <c r="AD2654" s="1052" t="str">
        <f t="shared" si="450"/>
        <v/>
      </c>
      <c r="AE2654" s="1053" t="str">
        <f t="shared" si="451"/>
        <v/>
      </c>
    </row>
    <row r="2655" spans="10:31" ht="12.75" customHeight="1">
      <c r="J2655" s="1117" t="str">
        <f>IF(D2655="","-",#REF!-D2655)</f>
        <v>-</v>
      </c>
      <c r="L2655" s="1041" t="str">
        <f t="shared" si="444"/>
        <v/>
      </c>
      <c r="W2655" s="1046" t="str">
        <f t="shared" si="445"/>
        <v/>
      </c>
      <c r="X2655" s="1047"/>
      <c r="Y2655" s="1146" t="str">
        <f t="shared" si="446"/>
        <v/>
      </c>
      <c r="Z2655" s="1049" t="str">
        <f t="shared" si="447"/>
        <v/>
      </c>
      <c r="AA2655" s="1049" t="str">
        <f t="shared" si="448"/>
        <v/>
      </c>
      <c r="AB2655" s="1050" t="str">
        <f t="shared" si="449"/>
        <v/>
      </c>
      <c r="AD2655" s="1052" t="str">
        <f t="shared" si="450"/>
        <v/>
      </c>
      <c r="AE2655" s="1053" t="str">
        <f t="shared" si="451"/>
        <v/>
      </c>
    </row>
    <row r="2656" spans="10:31" ht="12.75" customHeight="1">
      <c r="J2656" s="1117" t="str">
        <f>IF(D2656="","-",#REF!-D2656)</f>
        <v>-</v>
      </c>
      <c r="L2656" s="1041" t="str">
        <f t="shared" si="444"/>
        <v/>
      </c>
      <c r="W2656" s="1046" t="str">
        <f t="shared" si="445"/>
        <v/>
      </c>
      <c r="X2656" s="1047"/>
      <c r="Y2656" s="1146" t="str">
        <f t="shared" si="446"/>
        <v/>
      </c>
      <c r="Z2656" s="1049" t="str">
        <f t="shared" si="447"/>
        <v/>
      </c>
      <c r="AA2656" s="1049" t="str">
        <f t="shared" si="448"/>
        <v/>
      </c>
      <c r="AB2656" s="1050" t="str">
        <f t="shared" si="449"/>
        <v/>
      </c>
      <c r="AD2656" s="1052" t="str">
        <f t="shared" si="450"/>
        <v/>
      </c>
      <c r="AE2656" s="1053" t="str">
        <f t="shared" si="451"/>
        <v/>
      </c>
    </row>
    <row r="2657" spans="10:31" ht="12.75" customHeight="1">
      <c r="J2657" s="1117" t="str">
        <f>IF(D2657="","-",#REF!-D2657)</f>
        <v>-</v>
      </c>
      <c r="L2657" s="1041" t="str">
        <f t="shared" si="444"/>
        <v/>
      </c>
      <c r="W2657" s="1046" t="str">
        <f t="shared" si="445"/>
        <v/>
      </c>
      <c r="X2657" s="1047"/>
      <c r="Y2657" s="1146" t="str">
        <f t="shared" si="446"/>
        <v/>
      </c>
      <c r="Z2657" s="1049" t="str">
        <f t="shared" si="447"/>
        <v/>
      </c>
      <c r="AA2657" s="1049" t="str">
        <f t="shared" si="448"/>
        <v/>
      </c>
      <c r="AB2657" s="1050" t="str">
        <f t="shared" si="449"/>
        <v/>
      </c>
      <c r="AD2657" s="1052" t="str">
        <f t="shared" si="450"/>
        <v/>
      </c>
      <c r="AE2657" s="1053" t="str">
        <f t="shared" si="451"/>
        <v/>
      </c>
    </row>
    <row r="2658" spans="10:31" ht="12.75" customHeight="1">
      <c r="J2658" s="1117" t="str">
        <f>IF(D2658="","-",#REF!-D2658)</f>
        <v>-</v>
      </c>
      <c r="L2658" s="1041" t="str">
        <f t="shared" si="444"/>
        <v/>
      </c>
      <c r="W2658" s="1046" t="str">
        <f t="shared" si="445"/>
        <v/>
      </c>
      <c r="X2658" s="1047"/>
      <c r="Y2658" s="1146" t="str">
        <f t="shared" si="446"/>
        <v/>
      </c>
      <c r="Z2658" s="1049" t="str">
        <f t="shared" si="447"/>
        <v/>
      </c>
      <c r="AA2658" s="1049" t="str">
        <f t="shared" si="448"/>
        <v/>
      </c>
      <c r="AB2658" s="1050" t="str">
        <f t="shared" si="449"/>
        <v/>
      </c>
      <c r="AD2658" s="1052" t="str">
        <f t="shared" si="450"/>
        <v/>
      </c>
      <c r="AE2658" s="1053" t="str">
        <f t="shared" si="451"/>
        <v/>
      </c>
    </row>
    <row r="2659" spans="10:31" ht="12.75" customHeight="1">
      <c r="J2659" s="1117" t="str">
        <f>IF(D2659="","-",#REF!-D2659)</f>
        <v>-</v>
      </c>
      <c r="L2659" s="1041" t="str">
        <f t="shared" si="444"/>
        <v/>
      </c>
      <c r="W2659" s="1046" t="str">
        <f t="shared" si="445"/>
        <v/>
      </c>
      <c r="X2659" s="1047"/>
      <c r="Y2659" s="1146" t="str">
        <f t="shared" si="446"/>
        <v/>
      </c>
      <c r="Z2659" s="1049" t="str">
        <f t="shared" si="447"/>
        <v/>
      </c>
      <c r="AA2659" s="1049" t="str">
        <f t="shared" si="448"/>
        <v/>
      </c>
      <c r="AB2659" s="1050" t="str">
        <f t="shared" si="449"/>
        <v/>
      </c>
      <c r="AD2659" s="1052" t="str">
        <f t="shared" si="450"/>
        <v/>
      </c>
      <c r="AE2659" s="1053" t="str">
        <f t="shared" si="451"/>
        <v/>
      </c>
    </row>
    <row r="2660" spans="10:31" ht="12.75" customHeight="1">
      <c r="J2660" s="1117" t="str">
        <f>IF(D2660="","-",#REF!-D2660)</f>
        <v>-</v>
      </c>
      <c r="L2660" s="1041" t="str">
        <f t="shared" si="444"/>
        <v/>
      </c>
      <c r="W2660" s="1046" t="str">
        <f t="shared" si="445"/>
        <v/>
      </c>
      <c r="X2660" s="1047"/>
      <c r="Y2660" s="1146" t="str">
        <f t="shared" si="446"/>
        <v/>
      </c>
      <c r="Z2660" s="1049" t="str">
        <f t="shared" si="447"/>
        <v/>
      </c>
      <c r="AA2660" s="1049" t="str">
        <f t="shared" si="448"/>
        <v/>
      </c>
      <c r="AB2660" s="1050" t="str">
        <f t="shared" si="449"/>
        <v/>
      </c>
      <c r="AD2660" s="1052" t="str">
        <f t="shared" si="450"/>
        <v/>
      </c>
      <c r="AE2660" s="1053" t="str">
        <f t="shared" si="451"/>
        <v/>
      </c>
    </row>
    <row r="2661" spans="10:31" ht="12.75" customHeight="1">
      <c r="J2661" s="1117" t="str">
        <f>IF(D2661="","-",#REF!-D2661)</f>
        <v>-</v>
      </c>
      <c r="L2661" s="1041" t="str">
        <f t="shared" si="444"/>
        <v/>
      </c>
      <c r="W2661" s="1046" t="str">
        <f t="shared" si="445"/>
        <v/>
      </c>
      <c r="X2661" s="1047"/>
      <c r="Y2661" s="1146" t="str">
        <f t="shared" si="446"/>
        <v/>
      </c>
      <c r="Z2661" s="1049" t="str">
        <f t="shared" si="447"/>
        <v/>
      </c>
      <c r="AA2661" s="1049" t="str">
        <f t="shared" si="448"/>
        <v/>
      </c>
      <c r="AB2661" s="1050" t="str">
        <f t="shared" si="449"/>
        <v/>
      </c>
      <c r="AD2661" s="1052" t="str">
        <f t="shared" si="450"/>
        <v/>
      </c>
      <c r="AE2661" s="1053" t="str">
        <f t="shared" si="451"/>
        <v/>
      </c>
    </row>
    <row r="2662" spans="10:31" ht="12.75" customHeight="1">
      <c r="J2662" s="1117" t="str">
        <f>IF(D2662="","-",#REF!-D2662)</f>
        <v>-</v>
      </c>
      <c r="L2662" s="1041" t="str">
        <f t="shared" si="444"/>
        <v/>
      </c>
      <c r="W2662" s="1046" t="str">
        <f t="shared" si="445"/>
        <v/>
      </c>
      <c r="X2662" s="1047"/>
      <c r="Y2662" s="1146" t="str">
        <f t="shared" si="446"/>
        <v/>
      </c>
      <c r="Z2662" s="1049" t="str">
        <f t="shared" si="447"/>
        <v/>
      </c>
      <c r="AA2662" s="1049" t="str">
        <f t="shared" si="448"/>
        <v/>
      </c>
      <c r="AB2662" s="1050" t="str">
        <f t="shared" si="449"/>
        <v/>
      </c>
      <c r="AD2662" s="1052" t="str">
        <f t="shared" si="450"/>
        <v/>
      </c>
      <c r="AE2662" s="1053" t="str">
        <f t="shared" si="451"/>
        <v/>
      </c>
    </row>
    <row r="2663" spans="10:31" ht="12.75" customHeight="1">
      <c r="J2663" s="1117" t="str">
        <f>IF(D2663="","-",#REF!-D2663)</f>
        <v>-</v>
      </c>
      <c r="L2663" s="1041" t="str">
        <f t="shared" si="444"/>
        <v/>
      </c>
      <c r="W2663" s="1046" t="str">
        <f t="shared" si="445"/>
        <v/>
      </c>
      <c r="X2663" s="1047"/>
      <c r="Y2663" s="1146" t="str">
        <f t="shared" si="446"/>
        <v/>
      </c>
      <c r="Z2663" s="1049" t="str">
        <f t="shared" si="447"/>
        <v/>
      </c>
      <c r="AA2663" s="1049" t="str">
        <f t="shared" si="448"/>
        <v/>
      </c>
      <c r="AB2663" s="1050" t="str">
        <f t="shared" si="449"/>
        <v/>
      </c>
      <c r="AD2663" s="1052" t="str">
        <f t="shared" si="450"/>
        <v/>
      </c>
      <c r="AE2663" s="1053" t="str">
        <f t="shared" si="451"/>
        <v/>
      </c>
    </row>
    <row r="2664" spans="10:31" ht="12.75" customHeight="1">
      <c r="J2664" s="1117" t="str">
        <f>IF(D2664="","-",#REF!-D2664)</f>
        <v>-</v>
      </c>
      <c r="L2664" s="1041" t="str">
        <f t="shared" si="444"/>
        <v/>
      </c>
      <c r="W2664" s="1046" t="str">
        <f t="shared" si="445"/>
        <v/>
      </c>
      <c r="X2664" s="1047"/>
      <c r="Y2664" s="1146" t="str">
        <f t="shared" si="446"/>
        <v/>
      </c>
      <c r="Z2664" s="1049" t="str">
        <f t="shared" si="447"/>
        <v/>
      </c>
      <c r="AA2664" s="1049" t="str">
        <f t="shared" si="448"/>
        <v/>
      </c>
      <c r="AB2664" s="1050" t="str">
        <f t="shared" si="449"/>
        <v/>
      </c>
      <c r="AD2664" s="1052" t="str">
        <f t="shared" si="450"/>
        <v/>
      </c>
      <c r="AE2664" s="1053" t="str">
        <f t="shared" si="451"/>
        <v/>
      </c>
    </row>
    <row r="2665" spans="10:31" ht="12.75" customHeight="1">
      <c r="J2665" s="1117" t="str">
        <f>IF(D2665="","-",#REF!-D2665)</f>
        <v>-</v>
      </c>
      <c r="L2665" s="1041" t="str">
        <f t="shared" si="444"/>
        <v/>
      </c>
      <c r="W2665" s="1046" t="str">
        <f t="shared" si="445"/>
        <v/>
      </c>
      <c r="X2665" s="1047"/>
      <c r="Y2665" s="1146" t="str">
        <f t="shared" si="446"/>
        <v/>
      </c>
      <c r="Z2665" s="1049" t="str">
        <f t="shared" si="447"/>
        <v/>
      </c>
      <c r="AA2665" s="1049" t="str">
        <f t="shared" si="448"/>
        <v/>
      </c>
      <c r="AB2665" s="1050" t="str">
        <f t="shared" si="449"/>
        <v/>
      </c>
      <c r="AD2665" s="1052" t="str">
        <f t="shared" si="450"/>
        <v/>
      </c>
      <c r="AE2665" s="1053" t="str">
        <f t="shared" si="451"/>
        <v/>
      </c>
    </row>
    <row r="2666" spans="10:31" ht="12.75" customHeight="1">
      <c r="J2666" s="1117" t="str">
        <f>IF(D2666="","-",#REF!-D2666)</f>
        <v>-</v>
      </c>
      <c r="L2666" s="1041" t="str">
        <f t="shared" si="444"/>
        <v/>
      </c>
      <c r="W2666" s="1046" t="str">
        <f t="shared" si="445"/>
        <v/>
      </c>
      <c r="X2666" s="1047"/>
      <c r="Y2666" s="1146" t="str">
        <f t="shared" si="446"/>
        <v/>
      </c>
      <c r="Z2666" s="1049" t="str">
        <f t="shared" si="447"/>
        <v/>
      </c>
      <c r="AA2666" s="1049" t="str">
        <f t="shared" si="448"/>
        <v/>
      </c>
      <c r="AB2666" s="1050" t="str">
        <f t="shared" si="449"/>
        <v/>
      </c>
      <c r="AD2666" s="1052" t="str">
        <f t="shared" si="450"/>
        <v/>
      </c>
      <c r="AE2666" s="1053" t="str">
        <f t="shared" si="451"/>
        <v/>
      </c>
    </row>
    <row r="2667" spans="10:31" ht="12.75" customHeight="1">
      <c r="J2667" s="1117" t="str">
        <f>IF(D2667="","-",#REF!-D2667)</f>
        <v>-</v>
      </c>
      <c r="L2667" s="1041" t="str">
        <f t="shared" si="444"/>
        <v/>
      </c>
      <c r="W2667" s="1046" t="str">
        <f t="shared" si="445"/>
        <v/>
      </c>
      <c r="X2667" s="1047"/>
      <c r="Y2667" s="1146" t="str">
        <f t="shared" si="446"/>
        <v/>
      </c>
      <c r="Z2667" s="1049" t="str">
        <f t="shared" si="447"/>
        <v/>
      </c>
      <c r="AA2667" s="1049" t="str">
        <f t="shared" si="448"/>
        <v/>
      </c>
      <c r="AB2667" s="1050" t="str">
        <f t="shared" si="449"/>
        <v/>
      </c>
      <c r="AD2667" s="1052" t="str">
        <f t="shared" si="450"/>
        <v/>
      </c>
      <c r="AE2667" s="1053" t="str">
        <f t="shared" si="451"/>
        <v/>
      </c>
    </row>
    <row r="2668" spans="10:31" ht="12.75" customHeight="1">
      <c r="J2668" s="1117" t="str">
        <f>IF(D2668="","-",#REF!-D2668)</f>
        <v>-</v>
      </c>
      <c r="L2668" s="1041" t="str">
        <f t="shared" si="444"/>
        <v/>
      </c>
      <c r="W2668" s="1046" t="str">
        <f t="shared" si="445"/>
        <v/>
      </c>
      <c r="X2668" s="1047"/>
      <c r="Y2668" s="1146" t="str">
        <f t="shared" si="446"/>
        <v/>
      </c>
      <c r="Z2668" s="1049" t="str">
        <f t="shared" si="447"/>
        <v/>
      </c>
      <c r="AA2668" s="1049" t="str">
        <f t="shared" si="448"/>
        <v/>
      </c>
      <c r="AB2668" s="1050" t="str">
        <f t="shared" si="449"/>
        <v/>
      </c>
      <c r="AD2668" s="1052" t="str">
        <f t="shared" si="450"/>
        <v/>
      </c>
      <c r="AE2668" s="1053" t="str">
        <f t="shared" si="451"/>
        <v/>
      </c>
    </row>
    <row r="2669" spans="10:31" ht="12.75" customHeight="1">
      <c r="J2669" s="1117" t="str">
        <f>IF(D2669="","-",#REF!-D2669)</f>
        <v>-</v>
      </c>
      <c r="L2669" s="1041" t="str">
        <f t="shared" si="444"/>
        <v/>
      </c>
      <c r="W2669" s="1046" t="str">
        <f t="shared" si="445"/>
        <v/>
      </c>
      <c r="X2669" s="1047"/>
      <c r="Y2669" s="1146" t="str">
        <f t="shared" si="446"/>
        <v/>
      </c>
      <c r="Z2669" s="1049" t="str">
        <f t="shared" si="447"/>
        <v/>
      </c>
      <c r="AA2669" s="1049" t="str">
        <f t="shared" si="448"/>
        <v/>
      </c>
      <c r="AB2669" s="1050" t="str">
        <f t="shared" si="449"/>
        <v/>
      </c>
      <c r="AD2669" s="1052" t="str">
        <f t="shared" si="450"/>
        <v/>
      </c>
      <c r="AE2669" s="1053" t="str">
        <f t="shared" si="451"/>
        <v/>
      </c>
    </row>
    <row r="2670" spans="10:31" ht="12.75" customHeight="1">
      <c r="J2670" s="1117" t="str">
        <f>IF(D2670="","-",#REF!-D2670)</f>
        <v>-</v>
      </c>
      <c r="L2670" s="1041" t="str">
        <f t="shared" si="444"/>
        <v/>
      </c>
      <c r="W2670" s="1046" t="str">
        <f t="shared" si="445"/>
        <v/>
      </c>
      <c r="X2670" s="1047"/>
      <c r="Y2670" s="1146" t="str">
        <f t="shared" si="446"/>
        <v/>
      </c>
      <c r="Z2670" s="1049" t="str">
        <f t="shared" si="447"/>
        <v/>
      </c>
      <c r="AA2670" s="1049" t="str">
        <f t="shared" si="448"/>
        <v/>
      </c>
      <c r="AB2670" s="1050" t="str">
        <f t="shared" si="449"/>
        <v/>
      </c>
      <c r="AD2670" s="1052" t="str">
        <f t="shared" si="450"/>
        <v/>
      </c>
      <c r="AE2670" s="1053" t="str">
        <f t="shared" si="451"/>
        <v/>
      </c>
    </row>
    <row r="2671" spans="10:31" ht="12.75" customHeight="1">
      <c r="J2671" s="1117" t="str">
        <f>IF(D2671="","-",#REF!-D2671)</f>
        <v>-</v>
      </c>
      <c r="L2671" s="1041" t="str">
        <f t="shared" si="444"/>
        <v/>
      </c>
      <c r="W2671" s="1046" t="str">
        <f t="shared" si="445"/>
        <v/>
      </c>
      <c r="X2671" s="1047"/>
      <c r="Y2671" s="1146" t="str">
        <f t="shared" si="446"/>
        <v/>
      </c>
      <c r="Z2671" s="1049" t="str">
        <f t="shared" si="447"/>
        <v/>
      </c>
      <c r="AA2671" s="1049" t="str">
        <f t="shared" si="448"/>
        <v/>
      </c>
      <c r="AB2671" s="1050" t="str">
        <f t="shared" si="449"/>
        <v/>
      </c>
      <c r="AD2671" s="1052" t="str">
        <f t="shared" si="450"/>
        <v/>
      </c>
      <c r="AE2671" s="1053" t="str">
        <f t="shared" si="451"/>
        <v/>
      </c>
    </row>
    <row r="2672" spans="10:31" ht="12.75" customHeight="1">
      <c r="J2672" s="1117" t="str">
        <f>IF(D2672="","-",#REF!-D2672)</f>
        <v>-</v>
      </c>
      <c r="L2672" s="1041" t="str">
        <f t="shared" si="444"/>
        <v/>
      </c>
      <c r="W2672" s="1046" t="str">
        <f t="shared" si="445"/>
        <v/>
      </c>
      <c r="X2672" s="1047"/>
      <c r="Y2672" s="1146" t="str">
        <f t="shared" si="446"/>
        <v/>
      </c>
      <c r="Z2672" s="1049" t="str">
        <f t="shared" si="447"/>
        <v/>
      </c>
      <c r="AA2672" s="1049" t="str">
        <f t="shared" si="448"/>
        <v/>
      </c>
      <c r="AB2672" s="1050" t="str">
        <f t="shared" si="449"/>
        <v/>
      </c>
      <c r="AD2672" s="1052" t="str">
        <f t="shared" si="450"/>
        <v/>
      </c>
      <c r="AE2672" s="1053" t="str">
        <f t="shared" si="451"/>
        <v/>
      </c>
    </row>
    <row r="2673" spans="10:31" ht="12.75" customHeight="1">
      <c r="J2673" s="1117" t="str">
        <f>IF(D2673="","-",#REF!-D2673)</f>
        <v>-</v>
      </c>
      <c r="L2673" s="1041" t="str">
        <f t="shared" si="444"/>
        <v/>
      </c>
      <c r="W2673" s="1046" t="str">
        <f t="shared" si="445"/>
        <v/>
      </c>
      <c r="X2673" s="1047"/>
      <c r="Y2673" s="1146" t="str">
        <f t="shared" si="446"/>
        <v/>
      </c>
      <c r="Z2673" s="1049" t="str">
        <f t="shared" si="447"/>
        <v/>
      </c>
      <c r="AA2673" s="1049" t="str">
        <f t="shared" si="448"/>
        <v/>
      </c>
      <c r="AB2673" s="1050" t="str">
        <f t="shared" si="449"/>
        <v/>
      </c>
      <c r="AD2673" s="1052" t="str">
        <f t="shared" si="450"/>
        <v/>
      </c>
      <c r="AE2673" s="1053" t="str">
        <f t="shared" si="451"/>
        <v/>
      </c>
    </row>
    <row r="2674" spans="10:31" ht="12.75" customHeight="1">
      <c r="J2674" s="1117" t="str">
        <f>IF(D2674="","-",#REF!-D2674)</f>
        <v>-</v>
      </c>
      <c r="L2674" s="1041" t="str">
        <f t="shared" si="444"/>
        <v/>
      </c>
      <c r="W2674" s="1046" t="str">
        <f t="shared" si="445"/>
        <v/>
      </c>
      <c r="X2674" s="1047"/>
      <c r="Y2674" s="1146" t="str">
        <f t="shared" si="446"/>
        <v/>
      </c>
      <c r="Z2674" s="1049" t="str">
        <f t="shared" si="447"/>
        <v/>
      </c>
      <c r="AA2674" s="1049" t="str">
        <f t="shared" si="448"/>
        <v/>
      </c>
      <c r="AB2674" s="1050" t="str">
        <f t="shared" si="449"/>
        <v/>
      </c>
      <c r="AD2674" s="1052" t="str">
        <f t="shared" si="450"/>
        <v/>
      </c>
      <c r="AE2674" s="1053" t="str">
        <f t="shared" si="451"/>
        <v/>
      </c>
    </row>
    <row r="2675" spans="10:31" ht="12.75" customHeight="1">
      <c r="J2675" s="1117" t="str">
        <f>IF(D2675="","-",#REF!-D2675)</f>
        <v>-</v>
      </c>
      <c r="L2675" s="1041" t="str">
        <f t="shared" si="444"/>
        <v/>
      </c>
      <c r="W2675" s="1046" t="str">
        <f t="shared" si="445"/>
        <v/>
      </c>
      <c r="X2675" s="1047"/>
      <c r="Y2675" s="1146" t="str">
        <f t="shared" si="446"/>
        <v/>
      </c>
      <c r="Z2675" s="1049" t="str">
        <f t="shared" si="447"/>
        <v/>
      </c>
      <c r="AA2675" s="1049" t="str">
        <f t="shared" si="448"/>
        <v/>
      </c>
      <c r="AB2675" s="1050" t="str">
        <f t="shared" si="449"/>
        <v/>
      </c>
      <c r="AD2675" s="1052" t="str">
        <f t="shared" si="450"/>
        <v/>
      </c>
      <c r="AE2675" s="1053" t="str">
        <f t="shared" si="451"/>
        <v/>
      </c>
    </row>
    <row r="2676" spans="10:31" ht="12.75" customHeight="1">
      <c r="J2676" s="1117" t="str">
        <f>IF(D2676="","-",#REF!-D2676)</f>
        <v>-</v>
      </c>
      <c r="L2676" s="1041" t="str">
        <f t="shared" si="444"/>
        <v/>
      </c>
      <c r="W2676" s="1046" t="str">
        <f t="shared" si="445"/>
        <v/>
      </c>
      <c r="X2676" s="1047"/>
      <c r="Y2676" s="1146" t="str">
        <f t="shared" si="446"/>
        <v/>
      </c>
      <c r="Z2676" s="1049" t="str">
        <f t="shared" si="447"/>
        <v/>
      </c>
      <c r="AA2676" s="1049" t="str">
        <f t="shared" si="448"/>
        <v/>
      </c>
      <c r="AB2676" s="1050" t="str">
        <f t="shared" si="449"/>
        <v/>
      </c>
      <c r="AD2676" s="1052" t="str">
        <f t="shared" si="450"/>
        <v/>
      </c>
      <c r="AE2676" s="1053" t="str">
        <f t="shared" si="451"/>
        <v/>
      </c>
    </row>
    <row r="2677" spans="10:31" ht="12.75" customHeight="1">
      <c r="J2677" s="1117" t="str">
        <f>IF(D2677="","-",#REF!-D2677)</f>
        <v>-</v>
      </c>
      <c r="L2677" s="1041" t="str">
        <f t="shared" si="444"/>
        <v/>
      </c>
      <c r="W2677" s="1046" t="str">
        <f t="shared" si="445"/>
        <v/>
      </c>
      <c r="X2677" s="1047"/>
      <c r="Y2677" s="1146" t="str">
        <f t="shared" si="446"/>
        <v/>
      </c>
      <c r="Z2677" s="1049" t="str">
        <f t="shared" si="447"/>
        <v/>
      </c>
      <c r="AA2677" s="1049" t="str">
        <f t="shared" si="448"/>
        <v/>
      </c>
      <c r="AB2677" s="1050" t="str">
        <f t="shared" si="449"/>
        <v/>
      </c>
      <c r="AD2677" s="1052" t="str">
        <f t="shared" si="450"/>
        <v/>
      </c>
      <c r="AE2677" s="1053" t="str">
        <f t="shared" si="451"/>
        <v/>
      </c>
    </row>
    <row r="2678" spans="10:31" ht="12.75" customHeight="1">
      <c r="J2678" s="1117" t="str">
        <f>IF(D2678="","-",#REF!-D2678)</f>
        <v>-</v>
      </c>
      <c r="L2678" s="1041" t="str">
        <f t="shared" si="444"/>
        <v/>
      </c>
      <c r="W2678" s="1046" t="str">
        <f t="shared" si="445"/>
        <v/>
      </c>
      <c r="X2678" s="1047"/>
      <c r="Y2678" s="1146" t="str">
        <f t="shared" si="446"/>
        <v/>
      </c>
      <c r="Z2678" s="1049" t="str">
        <f t="shared" si="447"/>
        <v/>
      </c>
      <c r="AA2678" s="1049" t="str">
        <f t="shared" si="448"/>
        <v/>
      </c>
      <c r="AB2678" s="1050" t="str">
        <f t="shared" si="449"/>
        <v/>
      </c>
      <c r="AD2678" s="1052" t="str">
        <f t="shared" si="450"/>
        <v/>
      </c>
      <c r="AE2678" s="1053" t="str">
        <f t="shared" si="451"/>
        <v/>
      </c>
    </row>
    <row r="2679" spans="10:31" ht="12.75" customHeight="1">
      <c r="J2679" s="1117" t="str">
        <f>IF(D2679="","-",#REF!-D2679)</f>
        <v>-</v>
      </c>
      <c r="L2679" s="1041" t="str">
        <f t="shared" si="444"/>
        <v/>
      </c>
      <c r="W2679" s="1046" t="str">
        <f t="shared" si="445"/>
        <v/>
      </c>
      <c r="X2679" s="1047"/>
      <c r="Y2679" s="1146" t="str">
        <f t="shared" si="446"/>
        <v/>
      </c>
      <c r="Z2679" s="1049" t="str">
        <f t="shared" si="447"/>
        <v/>
      </c>
      <c r="AA2679" s="1049" t="str">
        <f t="shared" si="448"/>
        <v/>
      </c>
      <c r="AB2679" s="1050" t="str">
        <f t="shared" si="449"/>
        <v/>
      </c>
      <c r="AD2679" s="1052" t="str">
        <f t="shared" si="450"/>
        <v/>
      </c>
      <c r="AE2679" s="1053" t="str">
        <f t="shared" si="451"/>
        <v/>
      </c>
    </row>
    <row r="2680" spans="10:31" ht="12.75" customHeight="1">
      <c r="J2680" s="1117" t="str">
        <f>IF(D2680="","-",#REF!-D2680)</f>
        <v>-</v>
      </c>
      <c r="L2680" s="1041" t="str">
        <f t="shared" si="444"/>
        <v/>
      </c>
      <c r="W2680" s="1046" t="str">
        <f t="shared" si="445"/>
        <v/>
      </c>
      <c r="X2680" s="1047"/>
      <c r="Y2680" s="1146" t="str">
        <f t="shared" si="446"/>
        <v/>
      </c>
      <c r="Z2680" s="1049" t="str">
        <f t="shared" si="447"/>
        <v/>
      </c>
      <c r="AA2680" s="1049" t="str">
        <f t="shared" si="448"/>
        <v/>
      </c>
      <c r="AB2680" s="1050" t="str">
        <f t="shared" si="449"/>
        <v/>
      </c>
      <c r="AD2680" s="1052" t="str">
        <f t="shared" si="450"/>
        <v/>
      </c>
      <c r="AE2680" s="1053" t="str">
        <f t="shared" si="451"/>
        <v/>
      </c>
    </row>
    <row r="2681" spans="10:31" ht="12.75" customHeight="1">
      <c r="J2681" s="1117" t="str">
        <f>IF(D2681="","-",#REF!-D2681)</f>
        <v>-</v>
      </c>
      <c r="L2681" s="1041" t="str">
        <f t="shared" si="444"/>
        <v/>
      </c>
      <c r="W2681" s="1046" t="str">
        <f t="shared" si="445"/>
        <v/>
      </c>
      <c r="X2681" s="1047"/>
      <c r="Y2681" s="1146" t="str">
        <f t="shared" si="446"/>
        <v/>
      </c>
      <c r="Z2681" s="1049" t="str">
        <f t="shared" si="447"/>
        <v/>
      </c>
      <c r="AA2681" s="1049" t="str">
        <f t="shared" si="448"/>
        <v/>
      </c>
      <c r="AB2681" s="1050" t="str">
        <f t="shared" si="449"/>
        <v/>
      </c>
      <c r="AD2681" s="1052" t="str">
        <f t="shared" si="450"/>
        <v/>
      </c>
      <c r="AE2681" s="1053" t="str">
        <f t="shared" si="451"/>
        <v/>
      </c>
    </row>
    <row r="2682" spans="10:31" ht="12.75" customHeight="1">
      <c r="J2682" s="1117" t="str">
        <f>IF(D2682="","-",#REF!-D2682)</f>
        <v>-</v>
      </c>
      <c r="L2682" s="1041" t="str">
        <f t="shared" si="444"/>
        <v/>
      </c>
      <c r="W2682" s="1046" t="str">
        <f t="shared" si="445"/>
        <v/>
      </c>
      <c r="X2682" s="1047"/>
      <c r="Y2682" s="1146" t="str">
        <f t="shared" si="446"/>
        <v/>
      </c>
      <c r="Z2682" s="1049" t="str">
        <f t="shared" si="447"/>
        <v/>
      </c>
      <c r="AA2682" s="1049" t="str">
        <f t="shared" si="448"/>
        <v/>
      </c>
      <c r="AB2682" s="1050" t="str">
        <f t="shared" si="449"/>
        <v/>
      </c>
      <c r="AD2682" s="1052" t="str">
        <f t="shared" si="450"/>
        <v/>
      </c>
      <c r="AE2682" s="1053" t="str">
        <f t="shared" si="451"/>
        <v/>
      </c>
    </row>
    <row r="2683" spans="10:31" ht="12.75" customHeight="1">
      <c r="J2683" s="1117" t="str">
        <f>IF(D2683="","-",#REF!-D2683)</f>
        <v>-</v>
      </c>
      <c r="L2683" s="1041" t="str">
        <f t="shared" si="444"/>
        <v/>
      </c>
      <c r="W2683" s="1046" t="str">
        <f t="shared" si="445"/>
        <v/>
      </c>
      <c r="X2683" s="1047"/>
      <c r="Y2683" s="1146" t="str">
        <f t="shared" si="446"/>
        <v/>
      </c>
      <c r="Z2683" s="1049" t="str">
        <f t="shared" si="447"/>
        <v/>
      </c>
      <c r="AA2683" s="1049" t="str">
        <f t="shared" si="448"/>
        <v/>
      </c>
      <c r="AB2683" s="1050" t="str">
        <f t="shared" si="449"/>
        <v/>
      </c>
      <c r="AD2683" s="1052" t="str">
        <f t="shared" si="450"/>
        <v/>
      </c>
      <c r="AE2683" s="1053" t="str">
        <f t="shared" si="451"/>
        <v/>
      </c>
    </row>
    <row r="2684" spans="10:31" ht="12.75" customHeight="1">
      <c r="J2684" s="1117" t="str">
        <f>IF(D2684="","-",#REF!-D2684)</f>
        <v>-</v>
      </c>
      <c r="L2684" s="1041" t="str">
        <f t="shared" si="444"/>
        <v/>
      </c>
      <c r="W2684" s="1046" t="str">
        <f t="shared" si="445"/>
        <v/>
      </c>
      <c r="X2684" s="1047"/>
      <c r="Y2684" s="1146" t="str">
        <f t="shared" si="446"/>
        <v/>
      </c>
      <c r="Z2684" s="1049" t="str">
        <f t="shared" si="447"/>
        <v/>
      </c>
      <c r="AA2684" s="1049" t="str">
        <f t="shared" si="448"/>
        <v/>
      </c>
      <c r="AB2684" s="1050" t="str">
        <f t="shared" si="449"/>
        <v/>
      </c>
      <c r="AD2684" s="1052" t="str">
        <f t="shared" si="450"/>
        <v/>
      </c>
      <c r="AE2684" s="1053" t="str">
        <f t="shared" si="451"/>
        <v/>
      </c>
    </row>
    <row r="2685" spans="10:31" ht="12.75" customHeight="1">
      <c r="J2685" s="1117" t="str">
        <f>IF(D2685="","-",#REF!-D2685)</f>
        <v>-</v>
      </c>
      <c r="L2685" s="1041" t="str">
        <f t="shared" si="444"/>
        <v/>
      </c>
      <c r="W2685" s="1046" t="str">
        <f t="shared" si="445"/>
        <v/>
      </c>
      <c r="X2685" s="1047"/>
      <c r="Y2685" s="1146" t="str">
        <f t="shared" si="446"/>
        <v/>
      </c>
      <c r="Z2685" s="1049" t="str">
        <f t="shared" si="447"/>
        <v/>
      </c>
      <c r="AA2685" s="1049" t="str">
        <f t="shared" si="448"/>
        <v/>
      </c>
      <c r="AB2685" s="1050" t="str">
        <f t="shared" si="449"/>
        <v/>
      </c>
      <c r="AD2685" s="1052" t="str">
        <f t="shared" si="450"/>
        <v/>
      </c>
      <c r="AE2685" s="1053" t="str">
        <f t="shared" si="451"/>
        <v/>
      </c>
    </row>
    <row r="2686" spans="10:31" ht="12.75" customHeight="1">
      <c r="J2686" s="1117" t="str">
        <f>IF(D2686="","-",#REF!-D2686)</f>
        <v>-</v>
      </c>
      <c r="L2686" s="1041" t="str">
        <f t="shared" si="444"/>
        <v/>
      </c>
      <c r="W2686" s="1046" t="str">
        <f t="shared" si="445"/>
        <v/>
      </c>
      <c r="X2686" s="1047"/>
      <c r="Y2686" s="1146" t="str">
        <f t="shared" si="446"/>
        <v/>
      </c>
      <c r="Z2686" s="1049" t="str">
        <f t="shared" si="447"/>
        <v/>
      </c>
      <c r="AA2686" s="1049" t="str">
        <f t="shared" si="448"/>
        <v/>
      </c>
      <c r="AB2686" s="1050" t="str">
        <f t="shared" si="449"/>
        <v/>
      </c>
      <c r="AD2686" s="1052" t="str">
        <f t="shared" si="450"/>
        <v/>
      </c>
      <c r="AE2686" s="1053" t="str">
        <f t="shared" si="451"/>
        <v/>
      </c>
    </row>
    <row r="2687" spans="10:31" ht="12.75" customHeight="1">
      <c r="J2687" s="1117" t="str">
        <f>IF(D2687="","-",#REF!-D2687)</f>
        <v>-</v>
      </c>
      <c r="L2687" s="1041" t="str">
        <f t="shared" si="444"/>
        <v/>
      </c>
      <c r="W2687" s="1046" t="str">
        <f t="shared" si="445"/>
        <v/>
      </c>
      <c r="X2687" s="1047"/>
      <c r="Y2687" s="1146" t="str">
        <f t="shared" si="446"/>
        <v/>
      </c>
      <c r="Z2687" s="1049" t="str">
        <f t="shared" si="447"/>
        <v/>
      </c>
      <c r="AA2687" s="1049" t="str">
        <f t="shared" si="448"/>
        <v/>
      </c>
      <c r="AB2687" s="1050" t="str">
        <f t="shared" si="449"/>
        <v/>
      </c>
      <c r="AD2687" s="1052" t="str">
        <f t="shared" si="450"/>
        <v/>
      </c>
      <c r="AE2687" s="1053" t="str">
        <f t="shared" si="451"/>
        <v/>
      </c>
    </row>
    <row r="2688" spans="10:31" ht="12.75" customHeight="1">
      <c r="J2688" s="1117" t="str">
        <f>IF(D2688="","-",#REF!-D2688)</f>
        <v>-</v>
      </c>
      <c r="L2688" s="1041" t="str">
        <f t="shared" si="444"/>
        <v/>
      </c>
      <c r="W2688" s="1046" t="str">
        <f t="shared" si="445"/>
        <v/>
      </c>
      <c r="X2688" s="1047"/>
      <c r="Y2688" s="1146" t="str">
        <f t="shared" si="446"/>
        <v/>
      </c>
      <c r="Z2688" s="1049" t="str">
        <f t="shared" si="447"/>
        <v/>
      </c>
      <c r="AA2688" s="1049" t="str">
        <f t="shared" si="448"/>
        <v/>
      </c>
      <c r="AB2688" s="1050" t="str">
        <f t="shared" si="449"/>
        <v/>
      </c>
      <c r="AD2688" s="1052" t="str">
        <f t="shared" si="450"/>
        <v/>
      </c>
      <c r="AE2688" s="1053" t="str">
        <f t="shared" si="451"/>
        <v/>
      </c>
    </row>
    <row r="2689" spans="10:31" ht="12.75" customHeight="1">
      <c r="J2689" s="1117" t="str">
        <f>IF(D2689="","-",#REF!-D2689)</f>
        <v>-</v>
      </c>
      <c r="L2689" s="1041" t="str">
        <f t="shared" si="444"/>
        <v/>
      </c>
      <c r="W2689" s="1046" t="str">
        <f t="shared" si="445"/>
        <v/>
      </c>
      <c r="X2689" s="1047"/>
      <c r="Y2689" s="1146" t="str">
        <f t="shared" si="446"/>
        <v/>
      </c>
      <c r="Z2689" s="1049" t="str">
        <f t="shared" si="447"/>
        <v/>
      </c>
      <c r="AA2689" s="1049" t="str">
        <f t="shared" si="448"/>
        <v/>
      </c>
      <c r="AB2689" s="1050" t="str">
        <f t="shared" si="449"/>
        <v/>
      </c>
      <c r="AD2689" s="1052" t="str">
        <f t="shared" si="450"/>
        <v/>
      </c>
      <c r="AE2689" s="1053" t="str">
        <f t="shared" si="451"/>
        <v/>
      </c>
    </row>
    <row r="2690" spans="10:31" ht="12.75" customHeight="1">
      <c r="J2690" s="1117" t="str">
        <f>IF(D2690="","-",#REF!-D2690)</f>
        <v>-</v>
      </c>
      <c r="L2690" s="1041" t="str">
        <f t="shared" si="444"/>
        <v/>
      </c>
      <c r="W2690" s="1046" t="str">
        <f t="shared" si="445"/>
        <v/>
      </c>
      <c r="X2690" s="1047"/>
      <c r="Y2690" s="1146" t="str">
        <f t="shared" si="446"/>
        <v/>
      </c>
      <c r="Z2690" s="1049" t="str">
        <f t="shared" si="447"/>
        <v/>
      </c>
      <c r="AA2690" s="1049" t="str">
        <f t="shared" si="448"/>
        <v/>
      </c>
      <c r="AB2690" s="1050" t="str">
        <f t="shared" si="449"/>
        <v/>
      </c>
      <c r="AD2690" s="1052" t="str">
        <f t="shared" si="450"/>
        <v/>
      </c>
      <c r="AE2690" s="1053" t="str">
        <f t="shared" si="451"/>
        <v/>
      </c>
    </row>
    <row r="2691" spans="10:31" ht="12.75" customHeight="1">
      <c r="J2691" s="1117" t="str">
        <f>IF(D2691="","-",#REF!-D2691)</f>
        <v>-</v>
      </c>
      <c r="L2691" s="1041" t="str">
        <f t="shared" ref="L2691:L2754" si="452">IF(E2691="","",$Q$1+E2691)</f>
        <v/>
      </c>
      <c r="W2691" s="1046" t="str">
        <f t="shared" ref="W2691:W2754" si="453">IF($D2691="","",_xlfn.LET(_xlpm.gDate,D2691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691" s="1047"/>
      <c r="Y2691" s="1146" t="str">
        <f t="shared" ref="Y2691:Y2754" si="454">IFERROR(CHOOSE(X2691,"መስከረም","ጥቅምት","ህዳር  ","ታህሳስ ","ጥር ","የካቲት ","መጋቢት ","ሚይዚያ ","ግንቦት ","ሰኔ ","ሐምሌ ","ነሐሴ ","Pagume"),"")</f>
        <v/>
      </c>
      <c r="Z2691" s="1049" t="str">
        <f t="shared" ref="Z2691:Z2754" si="455">IF($K2691="","",_xlfn.LET(_xlpm.gDate,K2691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691" s="1049" t="str">
        <f t="shared" ref="AA2691:AA2754" si="456">IF($Z2691="","",TEXT($Z2691,"mm"))</f>
        <v/>
      </c>
      <c r="AB2691" s="1050" t="str">
        <f t="shared" ref="AB2691:AB2754" si="457">IFERROR(CHOOSE(AA2691,"መስከረም","ጥቅምት","ህዳር  ","ታህሳስ ","ጥር ","የካቲት ","መጋቢት ","ሚይዚያ ","ግንቦት ","ሰኔ ","ሐምሌ ","ነሐሴ ","Pagume"),"")</f>
        <v/>
      </c>
      <c r="AD2691" s="1052" t="str">
        <f t="shared" ref="AD2691:AD2754" si="458">IF($D2691="","",YEAR(D2691)&amp;"-W"&amp;WEEKNUM(D2691,2))</f>
        <v/>
      </c>
      <c r="AE2691" s="1053" t="str">
        <f t="shared" ref="AE2691:AE2754" si="459">IF($K2691="","",YEAR(K2691)&amp;"-W"&amp;WEEKNUM(K2691,2))</f>
        <v/>
      </c>
    </row>
    <row r="2692" spans="10:31" ht="12.75" customHeight="1">
      <c r="J2692" s="1117" t="str">
        <f>IF(D2692="","-",#REF!-D2692)</f>
        <v>-</v>
      </c>
      <c r="L2692" s="1041" t="str">
        <f t="shared" si="452"/>
        <v/>
      </c>
      <c r="W2692" s="1046" t="str">
        <f t="shared" si="453"/>
        <v/>
      </c>
      <c r="X2692" s="1047"/>
      <c r="Y2692" s="1146" t="str">
        <f t="shared" si="454"/>
        <v/>
      </c>
      <c r="Z2692" s="1049" t="str">
        <f t="shared" si="455"/>
        <v/>
      </c>
      <c r="AA2692" s="1049" t="str">
        <f t="shared" si="456"/>
        <v/>
      </c>
      <c r="AB2692" s="1050" t="str">
        <f t="shared" si="457"/>
        <v/>
      </c>
      <c r="AD2692" s="1052" t="str">
        <f t="shared" si="458"/>
        <v/>
      </c>
      <c r="AE2692" s="1053" t="str">
        <f t="shared" si="459"/>
        <v/>
      </c>
    </row>
    <row r="2693" spans="10:31" ht="12.75" customHeight="1">
      <c r="J2693" s="1117" t="str">
        <f>IF(D2693="","-",#REF!-D2693)</f>
        <v>-</v>
      </c>
      <c r="L2693" s="1041" t="str">
        <f t="shared" si="452"/>
        <v/>
      </c>
      <c r="W2693" s="1046" t="str">
        <f t="shared" si="453"/>
        <v/>
      </c>
      <c r="X2693" s="1047"/>
      <c r="Y2693" s="1146" t="str">
        <f t="shared" si="454"/>
        <v/>
      </c>
      <c r="Z2693" s="1049" t="str">
        <f t="shared" si="455"/>
        <v/>
      </c>
      <c r="AA2693" s="1049" t="str">
        <f t="shared" si="456"/>
        <v/>
      </c>
      <c r="AB2693" s="1050" t="str">
        <f t="shared" si="457"/>
        <v/>
      </c>
      <c r="AD2693" s="1052" t="str">
        <f t="shared" si="458"/>
        <v/>
      </c>
      <c r="AE2693" s="1053" t="str">
        <f t="shared" si="459"/>
        <v/>
      </c>
    </row>
    <row r="2694" spans="10:31" ht="12.75" customHeight="1">
      <c r="J2694" s="1117" t="str">
        <f>IF(D2694="","-",#REF!-D2694)</f>
        <v>-</v>
      </c>
      <c r="L2694" s="1041" t="str">
        <f t="shared" si="452"/>
        <v/>
      </c>
      <c r="W2694" s="1046" t="str">
        <f t="shared" si="453"/>
        <v/>
      </c>
      <c r="X2694" s="1047"/>
      <c r="Y2694" s="1146" t="str">
        <f t="shared" si="454"/>
        <v/>
      </c>
      <c r="Z2694" s="1049" t="str">
        <f t="shared" si="455"/>
        <v/>
      </c>
      <c r="AA2694" s="1049" t="str">
        <f t="shared" si="456"/>
        <v/>
      </c>
      <c r="AB2694" s="1050" t="str">
        <f t="shared" si="457"/>
        <v/>
      </c>
      <c r="AD2694" s="1052" t="str">
        <f t="shared" si="458"/>
        <v/>
      </c>
      <c r="AE2694" s="1053" t="str">
        <f t="shared" si="459"/>
        <v/>
      </c>
    </row>
    <row r="2695" spans="10:31" ht="12.75" customHeight="1">
      <c r="J2695" s="1117" t="str">
        <f>IF(D2695="","-",#REF!-D2695)</f>
        <v>-</v>
      </c>
      <c r="L2695" s="1041" t="str">
        <f t="shared" si="452"/>
        <v/>
      </c>
      <c r="W2695" s="1046" t="str">
        <f t="shared" si="453"/>
        <v/>
      </c>
      <c r="X2695" s="1047"/>
      <c r="Y2695" s="1146" t="str">
        <f t="shared" si="454"/>
        <v/>
      </c>
      <c r="Z2695" s="1049" t="str">
        <f t="shared" si="455"/>
        <v/>
      </c>
      <c r="AA2695" s="1049" t="str">
        <f t="shared" si="456"/>
        <v/>
      </c>
      <c r="AB2695" s="1050" t="str">
        <f t="shared" si="457"/>
        <v/>
      </c>
      <c r="AD2695" s="1052" t="str">
        <f t="shared" si="458"/>
        <v/>
      </c>
      <c r="AE2695" s="1053" t="str">
        <f t="shared" si="459"/>
        <v/>
      </c>
    </row>
    <row r="2696" spans="10:31" ht="12.75" customHeight="1">
      <c r="J2696" s="1117" t="str">
        <f>IF(D2696="","-",#REF!-D2696)</f>
        <v>-</v>
      </c>
      <c r="L2696" s="1041" t="str">
        <f t="shared" si="452"/>
        <v/>
      </c>
      <c r="W2696" s="1046" t="str">
        <f t="shared" si="453"/>
        <v/>
      </c>
      <c r="X2696" s="1047"/>
      <c r="Y2696" s="1146" t="str">
        <f t="shared" si="454"/>
        <v/>
      </c>
      <c r="Z2696" s="1049" t="str">
        <f t="shared" si="455"/>
        <v/>
      </c>
      <c r="AA2696" s="1049" t="str">
        <f t="shared" si="456"/>
        <v/>
      </c>
      <c r="AB2696" s="1050" t="str">
        <f t="shared" si="457"/>
        <v/>
      </c>
      <c r="AD2696" s="1052" t="str">
        <f t="shared" si="458"/>
        <v/>
      </c>
      <c r="AE2696" s="1053" t="str">
        <f t="shared" si="459"/>
        <v/>
      </c>
    </row>
    <row r="2697" spans="10:31" ht="12.75" customHeight="1">
      <c r="J2697" s="1117" t="str">
        <f>IF(D2697="","-",#REF!-D2697)</f>
        <v>-</v>
      </c>
      <c r="L2697" s="1041" t="str">
        <f t="shared" si="452"/>
        <v/>
      </c>
      <c r="W2697" s="1046" t="str">
        <f t="shared" si="453"/>
        <v/>
      </c>
      <c r="X2697" s="1047"/>
      <c r="Y2697" s="1146" t="str">
        <f t="shared" si="454"/>
        <v/>
      </c>
      <c r="Z2697" s="1049" t="str">
        <f t="shared" si="455"/>
        <v/>
      </c>
      <c r="AA2697" s="1049" t="str">
        <f t="shared" si="456"/>
        <v/>
      </c>
      <c r="AB2697" s="1050" t="str">
        <f t="shared" si="457"/>
        <v/>
      </c>
      <c r="AD2697" s="1052" t="str">
        <f t="shared" si="458"/>
        <v/>
      </c>
      <c r="AE2697" s="1053" t="str">
        <f t="shared" si="459"/>
        <v/>
      </c>
    </row>
    <row r="2698" spans="10:31" ht="12.75" customHeight="1">
      <c r="J2698" s="1117" t="str">
        <f>IF(D2698="","-",#REF!-D2698)</f>
        <v>-</v>
      </c>
      <c r="L2698" s="1041" t="str">
        <f t="shared" si="452"/>
        <v/>
      </c>
      <c r="W2698" s="1046" t="str">
        <f t="shared" si="453"/>
        <v/>
      </c>
      <c r="X2698" s="1047"/>
      <c r="Y2698" s="1146" t="str">
        <f t="shared" si="454"/>
        <v/>
      </c>
      <c r="Z2698" s="1049" t="str">
        <f t="shared" si="455"/>
        <v/>
      </c>
      <c r="AA2698" s="1049" t="str">
        <f t="shared" si="456"/>
        <v/>
      </c>
      <c r="AB2698" s="1050" t="str">
        <f t="shared" si="457"/>
        <v/>
      </c>
      <c r="AD2698" s="1052" t="str">
        <f t="shared" si="458"/>
        <v/>
      </c>
      <c r="AE2698" s="1053" t="str">
        <f t="shared" si="459"/>
        <v/>
      </c>
    </row>
    <row r="2699" spans="10:31" ht="12.75" customHeight="1">
      <c r="J2699" s="1117" t="str">
        <f>IF(D2699="","-",#REF!-D2699)</f>
        <v>-</v>
      </c>
      <c r="L2699" s="1041" t="str">
        <f t="shared" si="452"/>
        <v/>
      </c>
      <c r="W2699" s="1046" t="str">
        <f t="shared" si="453"/>
        <v/>
      </c>
      <c r="X2699" s="1047"/>
      <c r="Y2699" s="1146" t="str">
        <f t="shared" si="454"/>
        <v/>
      </c>
      <c r="Z2699" s="1049" t="str">
        <f t="shared" si="455"/>
        <v/>
      </c>
      <c r="AA2699" s="1049" t="str">
        <f t="shared" si="456"/>
        <v/>
      </c>
      <c r="AB2699" s="1050" t="str">
        <f t="shared" si="457"/>
        <v/>
      </c>
      <c r="AD2699" s="1052" t="str">
        <f t="shared" si="458"/>
        <v/>
      </c>
      <c r="AE2699" s="1053" t="str">
        <f t="shared" si="459"/>
        <v/>
      </c>
    </row>
    <row r="2700" spans="10:31" ht="12.75" customHeight="1">
      <c r="J2700" s="1117" t="str">
        <f>IF(D2700="","-",#REF!-D2700)</f>
        <v>-</v>
      </c>
      <c r="L2700" s="1041" t="str">
        <f t="shared" si="452"/>
        <v/>
      </c>
      <c r="W2700" s="1046" t="str">
        <f t="shared" si="453"/>
        <v/>
      </c>
      <c r="X2700" s="1047"/>
      <c r="Y2700" s="1146" t="str">
        <f t="shared" si="454"/>
        <v/>
      </c>
      <c r="Z2700" s="1049" t="str">
        <f t="shared" si="455"/>
        <v/>
      </c>
      <c r="AA2700" s="1049" t="str">
        <f t="shared" si="456"/>
        <v/>
      </c>
      <c r="AB2700" s="1050" t="str">
        <f t="shared" si="457"/>
        <v/>
      </c>
      <c r="AD2700" s="1052" t="str">
        <f t="shared" si="458"/>
        <v/>
      </c>
      <c r="AE2700" s="1053" t="str">
        <f t="shared" si="459"/>
        <v/>
      </c>
    </row>
    <row r="2701" spans="10:31" ht="12.75" customHeight="1">
      <c r="J2701" s="1117" t="str">
        <f>IF(D2701="","-",#REF!-D2701)</f>
        <v>-</v>
      </c>
      <c r="L2701" s="1041" t="str">
        <f t="shared" si="452"/>
        <v/>
      </c>
      <c r="W2701" s="1046" t="str">
        <f t="shared" si="453"/>
        <v/>
      </c>
      <c r="X2701" s="1047"/>
      <c r="Y2701" s="1146" t="str">
        <f t="shared" si="454"/>
        <v/>
      </c>
      <c r="Z2701" s="1049" t="str">
        <f t="shared" si="455"/>
        <v/>
      </c>
      <c r="AA2701" s="1049" t="str">
        <f t="shared" si="456"/>
        <v/>
      </c>
      <c r="AB2701" s="1050" t="str">
        <f t="shared" si="457"/>
        <v/>
      </c>
      <c r="AD2701" s="1052" t="str">
        <f t="shared" si="458"/>
        <v/>
      </c>
      <c r="AE2701" s="1053" t="str">
        <f t="shared" si="459"/>
        <v/>
      </c>
    </row>
    <row r="2702" spans="10:31" ht="12.75" customHeight="1">
      <c r="J2702" s="1117" t="str">
        <f>IF(D2702="","-",#REF!-D2702)</f>
        <v>-</v>
      </c>
      <c r="L2702" s="1041" t="str">
        <f t="shared" si="452"/>
        <v/>
      </c>
      <c r="W2702" s="1046" t="str">
        <f t="shared" si="453"/>
        <v/>
      </c>
      <c r="X2702" s="1047"/>
      <c r="Y2702" s="1146" t="str">
        <f t="shared" si="454"/>
        <v/>
      </c>
      <c r="Z2702" s="1049" t="str">
        <f t="shared" si="455"/>
        <v/>
      </c>
      <c r="AA2702" s="1049" t="str">
        <f t="shared" si="456"/>
        <v/>
      </c>
      <c r="AB2702" s="1050" t="str">
        <f t="shared" si="457"/>
        <v/>
      </c>
      <c r="AD2702" s="1052" t="str">
        <f t="shared" si="458"/>
        <v/>
      </c>
      <c r="AE2702" s="1053" t="str">
        <f t="shared" si="459"/>
        <v/>
      </c>
    </row>
    <row r="2703" spans="10:31" ht="12.75" customHeight="1">
      <c r="J2703" s="1117" t="str">
        <f>IF(D2703="","-",#REF!-D2703)</f>
        <v>-</v>
      </c>
      <c r="L2703" s="1041" t="str">
        <f t="shared" si="452"/>
        <v/>
      </c>
      <c r="W2703" s="1046" t="str">
        <f t="shared" si="453"/>
        <v/>
      </c>
      <c r="X2703" s="1047"/>
      <c r="Y2703" s="1146" t="str">
        <f t="shared" si="454"/>
        <v/>
      </c>
      <c r="Z2703" s="1049" t="str">
        <f t="shared" si="455"/>
        <v/>
      </c>
      <c r="AA2703" s="1049" t="str">
        <f t="shared" si="456"/>
        <v/>
      </c>
      <c r="AB2703" s="1050" t="str">
        <f t="shared" si="457"/>
        <v/>
      </c>
      <c r="AD2703" s="1052" t="str">
        <f t="shared" si="458"/>
        <v/>
      </c>
      <c r="AE2703" s="1053" t="str">
        <f t="shared" si="459"/>
        <v/>
      </c>
    </row>
    <row r="2704" spans="10:31" ht="12.75" customHeight="1">
      <c r="J2704" s="1117" t="str">
        <f>IF(D2704="","-",#REF!-D2704)</f>
        <v>-</v>
      </c>
      <c r="L2704" s="1041" t="str">
        <f t="shared" si="452"/>
        <v/>
      </c>
      <c r="W2704" s="1046" t="str">
        <f t="shared" si="453"/>
        <v/>
      </c>
      <c r="X2704" s="1047"/>
      <c r="Y2704" s="1146" t="str">
        <f t="shared" si="454"/>
        <v/>
      </c>
      <c r="Z2704" s="1049" t="str">
        <f t="shared" si="455"/>
        <v/>
      </c>
      <c r="AA2704" s="1049" t="str">
        <f t="shared" si="456"/>
        <v/>
      </c>
      <c r="AB2704" s="1050" t="str">
        <f t="shared" si="457"/>
        <v/>
      </c>
      <c r="AD2704" s="1052" t="str">
        <f t="shared" si="458"/>
        <v/>
      </c>
      <c r="AE2704" s="1053" t="str">
        <f t="shared" si="459"/>
        <v/>
      </c>
    </row>
    <row r="2705" spans="10:31" ht="12.75" customHeight="1">
      <c r="J2705" s="1117" t="str">
        <f>IF(D2705="","-",#REF!-D2705)</f>
        <v>-</v>
      </c>
      <c r="L2705" s="1041" t="str">
        <f t="shared" si="452"/>
        <v/>
      </c>
      <c r="W2705" s="1046" t="str">
        <f t="shared" si="453"/>
        <v/>
      </c>
      <c r="X2705" s="1047"/>
      <c r="Y2705" s="1146" t="str">
        <f t="shared" si="454"/>
        <v/>
      </c>
      <c r="Z2705" s="1049" t="str">
        <f t="shared" si="455"/>
        <v/>
      </c>
      <c r="AA2705" s="1049" t="str">
        <f t="shared" si="456"/>
        <v/>
      </c>
      <c r="AB2705" s="1050" t="str">
        <f t="shared" si="457"/>
        <v/>
      </c>
      <c r="AD2705" s="1052" t="str">
        <f t="shared" si="458"/>
        <v/>
      </c>
      <c r="AE2705" s="1053" t="str">
        <f t="shared" si="459"/>
        <v/>
      </c>
    </row>
    <row r="2706" spans="10:31" ht="12.75" customHeight="1">
      <c r="J2706" s="1117" t="str">
        <f>IF(D2706="","-",#REF!-D2706)</f>
        <v>-</v>
      </c>
      <c r="L2706" s="1041" t="str">
        <f t="shared" si="452"/>
        <v/>
      </c>
      <c r="W2706" s="1046" t="str">
        <f t="shared" si="453"/>
        <v/>
      </c>
      <c r="X2706" s="1047"/>
      <c r="Y2706" s="1146" t="str">
        <f t="shared" si="454"/>
        <v/>
      </c>
      <c r="Z2706" s="1049" t="str">
        <f t="shared" si="455"/>
        <v/>
      </c>
      <c r="AA2706" s="1049" t="str">
        <f t="shared" si="456"/>
        <v/>
      </c>
      <c r="AB2706" s="1050" t="str">
        <f t="shared" si="457"/>
        <v/>
      </c>
      <c r="AD2706" s="1052" t="str">
        <f t="shared" si="458"/>
        <v/>
      </c>
      <c r="AE2706" s="1053" t="str">
        <f t="shared" si="459"/>
        <v/>
      </c>
    </row>
    <row r="2707" spans="10:31" ht="12.75" customHeight="1">
      <c r="J2707" s="1117" t="str">
        <f>IF(D2707="","-",#REF!-D2707)</f>
        <v>-</v>
      </c>
      <c r="L2707" s="1041" t="str">
        <f t="shared" si="452"/>
        <v/>
      </c>
      <c r="W2707" s="1046" t="str">
        <f t="shared" si="453"/>
        <v/>
      </c>
      <c r="X2707" s="1047"/>
      <c r="Y2707" s="1146" t="str">
        <f t="shared" si="454"/>
        <v/>
      </c>
      <c r="Z2707" s="1049" t="str">
        <f t="shared" si="455"/>
        <v/>
      </c>
      <c r="AA2707" s="1049" t="str">
        <f t="shared" si="456"/>
        <v/>
      </c>
      <c r="AB2707" s="1050" t="str">
        <f t="shared" si="457"/>
        <v/>
      </c>
      <c r="AD2707" s="1052" t="str">
        <f t="shared" si="458"/>
        <v/>
      </c>
      <c r="AE2707" s="1053" t="str">
        <f t="shared" si="459"/>
        <v/>
      </c>
    </row>
    <row r="2708" spans="10:31" ht="12.75" customHeight="1">
      <c r="J2708" s="1117" t="str">
        <f>IF(D2708="","-",#REF!-D2708)</f>
        <v>-</v>
      </c>
      <c r="L2708" s="1041" t="str">
        <f t="shared" si="452"/>
        <v/>
      </c>
      <c r="W2708" s="1046" t="str">
        <f t="shared" si="453"/>
        <v/>
      </c>
      <c r="X2708" s="1047"/>
      <c r="Y2708" s="1146" t="str">
        <f t="shared" si="454"/>
        <v/>
      </c>
      <c r="Z2708" s="1049" t="str">
        <f t="shared" si="455"/>
        <v/>
      </c>
      <c r="AA2708" s="1049" t="str">
        <f t="shared" si="456"/>
        <v/>
      </c>
      <c r="AB2708" s="1050" t="str">
        <f t="shared" si="457"/>
        <v/>
      </c>
      <c r="AD2708" s="1052" t="str">
        <f t="shared" si="458"/>
        <v/>
      </c>
      <c r="AE2708" s="1053" t="str">
        <f t="shared" si="459"/>
        <v/>
      </c>
    </row>
    <row r="2709" spans="10:31" ht="12.75" customHeight="1">
      <c r="J2709" s="1117" t="str">
        <f>IF(D2709="","-",#REF!-D2709)</f>
        <v>-</v>
      </c>
      <c r="L2709" s="1041" t="str">
        <f t="shared" si="452"/>
        <v/>
      </c>
      <c r="W2709" s="1046" t="str">
        <f t="shared" si="453"/>
        <v/>
      </c>
      <c r="X2709" s="1047"/>
      <c r="Y2709" s="1146" t="str">
        <f t="shared" si="454"/>
        <v/>
      </c>
      <c r="Z2709" s="1049" t="str">
        <f t="shared" si="455"/>
        <v/>
      </c>
      <c r="AA2709" s="1049" t="str">
        <f t="shared" si="456"/>
        <v/>
      </c>
      <c r="AB2709" s="1050" t="str">
        <f t="shared" si="457"/>
        <v/>
      </c>
      <c r="AD2709" s="1052" t="str">
        <f t="shared" si="458"/>
        <v/>
      </c>
      <c r="AE2709" s="1053" t="str">
        <f t="shared" si="459"/>
        <v/>
      </c>
    </row>
    <row r="2710" spans="10:31" ht="12.75" customHeight="1">
      <c r="J2710" s="1117" t="str">
        <f>IF(D2710="","-",#REF!-D2710)</f>
        <v>-</v>
      </c>
      <c r="L2710" s="1041" t="str">
        <f t="shared" si="452"/>
        <v/>
      </c>
      <c r="W2710" s="1046" t="str">
        <f t="shared" si="453"/>
        <v/>
      </c>
      <c r="X2710" s="1047"/>
      <c r="Y2710" s="1146" t="str">
        <f t="shared" si="454"/>
        <v/>
      </c>
      <c r="Z2710" s="1049" t="str">
        <f t="shared" si="455"/>
        <v/>
      </c>
      <c r="AA2710" s="1049" t="str">
        <f t="shared" si="456"/>
        <v/>
      </c>
      <c r="AB2710" s="1050" t="str">
        <f t="shared" si="457"/>
        <v/>
      </c>
      <c r="AD2710" s="1052" t="str">
        <f t="shared" si="458"/>
        <v/>
      </c>
      <c r="AE2710" s="1053" t="str">
        <f t="shared" si="459"/>
        <v/>
      </c>
    </row>
    <row r="2711" spans="10:31" ht="12.75" customHeight="1">
      <c r="J2711" s="1117" t="str">
        <f>IF(D2711="","-",#REF!-D2711)</f>
        <v>-</v>
      </c>
      <c r="L2711" s="1041" t="str">
        <f t="shared" si="452"/>
        <v/>
      </c>
      <c r="W2711" s="1046" t="str">
        <f t="shared" si="453"/>
        <v/>
      </c>
      <c r="X2711" s="1047"/>
      <c r="Y2711" s="1146" t="str">
        <f t="shared" si="454"/>
        <v/>
      </c>
      <c r="Z2711" s="1049" t="str">
        <f t="shared" si="455"/>
        <v/>
      </c>
      <c r="AA2711" s="1049" t="str">
        <f t="shared" si="456"/>
        <v/>
      </c>
      <c r="AB2711" s="1050" t="str">
        <f t="shared" si="457"/>
        <v/>
      </c>
      <c r="AD2711" s="1052" t="str">
        <f t="shared" si="458"/>
        <v/>
      </c>
      <c r="AE2711" s="1053" t="str">
        <f t="shared" si="459"/>
        <v/>
      </c>
    </row>
    <row r="2712" spans="10:31" ht="12.75" customHeight="1">
      <c r="J2712" s="1117" t="str">
        <f>IF(D2712="","-",#REF!-D2712)</f>
        <v>-</v>
      </c>
      <c r="L2712" s="1041" t="str">
        <f t="shared" si="452"/>
        <v/>
      </c>
      <c r="W2712" s="1046" t="str">
        <f t="shared" si="453"/>
        <v/>
      </c>
      <c r="X2712" s="1047"/>
      <c r="Y2712" s="1146" t="str">
        <f t="shared" si="454"/>
        <v/>
      </c>
      <c r="Z2712" s="1049" t="str">
        <f t="shared" si="455"/>
        <v/>
      </c>
      <c r="AA2712" s="1049" t="str">
        <f t="shared" si="456"/>
        <v/>
      </c>
      <c r="AB2712" s="1050" t="str">
        <f t="shared" si="457"/>
        <v/>
      </c>
      <c r="AD2712" s="1052" t="str">
        <f t="shared" si="458"/>
        <v/>
      </c>
      <c r="AE2712" s="1053" t="str">
        <f t="shared" si="459"/>
        <v/>
      </c>
    </row>
    <row r="2713" spans="10:31" ht="12.75" customHeight="1">
      <c r="J2713" s="1117" t="str">
        <f>IF(D2713="","-",#REF!-D2713)</f>
        <v>-</v>
      </c>
      <c r="L2713" s="1041" t="str">
        <f t="shared" si="452"/>
        <v/>
      </c>
      <c r="W2713" s="1046" t="str">
        <f t="shared" si="453"/>
        <v/>
      </c>
      <c r="X2713" s="1047"/>
      <c r="Y2713" s="1146" t="str">
        <f t="shared" si="454"/>
        <v/>
      </c>
      <c r="Z2713" s="1049" t="str">
        <f t="shared" si="455"/>
        <v/>
      </c>
      <c r="AA2713" s="1049" t="str">
        <f t="shared" si="456"/>
        <v/>
      </c>
      <c r="AB2713" s="1050" t="str">
        <f t="shared" si="457"/>
        <v/>
      </c>
      <c r="AD2713" s="1052" t="str">
        <f t="shared" si="458"/>
        <v/>
      </c>
      <c r="AE2713" s="1053" t="str">
        <f t="shared" si="459"/>
        <v/>
      </c>
    </row>
    <row r="2714" spans="10:31" ht="12.75" customHeight="1">
      <c r="J2714" s="1117" t="str">
        <f>IF(D2714="","-",#REF!-D2714)</f>
        <v>-</v>
      </c>
      <c r="L2714" s="1041" t="str">
        <f t="shared" si="452"/>
        <v/>
      </c>
      <c r="W2714" s="1046" t="str">
        <f t="shared" si="453"/>
        <v/>
      </c>
      <c r="X2714" s="1047"/>
      <c r="Y2714" s="1146" t="str">
        <f t="shared" si="454"/>
        <v/>
      </c>
      <c r="Z2714" s="1049" t="str">
        <f t="shared" si="455"/>
        <v/>
      </c>
      <c r="AA2714" s="1049" t="str">
        <f t="shared" si="456"/>
        <v/>
      </c>
      <c r="AB2714" s="1050" t="str">
        <f t="shared" si="457"/>
        <v/>
      </c>
      <c r="AD2714" s="1052" t="str">
        <f t="shared" si="458"/>
        <v/>
      </c>
      <c r="AE2714" s="1053" t="str">
        <f t="shared" si="459"/>
        <v/>
      </c>
    </row>
    <row r="2715" spans="10:31" ht="12.75" customHeight="1">
      <c r="J2715" s="1117" t="str">
        <f>IF(D2715="","-",#REF!-D2715)</f>
        <v>-</v>
      </c>
      <c r="L2715" s="1041" t="str">
        <f t="shared" si="452"/>
        <v/>
      </c>
      <c r="W2715" s="1046" t="str">
        <f t="shared" si="453"/>
        <v/>
      </c>
      <c r="X2715" s="1047"/>
      <c r="Y2715" s="1146" t="str">
        <f t="shared" si="454"/>
        <v/>
      </c>
      <c r="Z2715" s="1049" t="str">
        <f t="shared" si="455"/>
        <v/>
      </c>
      <c r="AA2715" s="1049" t="str">
        <f t="shared" si="456"/>
        <v/>
      </c>
      <c r="AB2715" s="1050" t="str">
        <f t="shared" si="457"/>
        <v/>
      </c>
      <c r="AD2715" s="1052" t="str">
        <f t="shared" si="458"/>
        <v/>
      </c>
      <c r="AE2715" s="1053" t="str">
        <f t="shared" si="459"/>
        <v/>
      </c>
    </row>
    <row r="2716" spans="10:31" ht="12.75" customHeight="1">
      <c r="J2716" s="1117" t="str">
        <f>IF(D2716="","-",#REF!-D2716)</f>
        <v>-</v>
      </c>
      <c r="L2716" s="1041" t="str">
        <f t="shared" si="452"/>
        <v/>
      </c>
      <c r="W2716" s="1046" t="str">
        <f t="shared" si="453"/>
        <v/>
      </c>
      <c r="X2716" s="1047"/>
      <c r="Y2716" s="1146" t="str">
        <f t="shared" si="454"/>
        <v/>
      </c>
      <c r="Z2716" s="1049" t="str">
        <f t="shared" si="455"/>
        <v/>
      </c>
      <c r="AA2716" s="1049" t="str">
        <f t="shared" si="456"/>
        <v/>
      </c>
      <c r="AB2716" s="1050" t="str">
        <f t="shared" si="457"/>
        <v/>
      </c>
      <c r="AD2716" s="1052" t="str">
        <f t="shared" si="458"/>
        <v/>
      </c>
      <c r="AE2716" s="1053" t="str">
        <f t="shared" si="459"/>
        <v/>
      </c>
    </row>
    <row r="2717" spans="10:31" ht="12.75" customHeight="1">
      <c r="J2717" s="1117" t="str">
        <f>IF(D2717="","-",#REF!-D2717)</f>
        <v>-</v>
      </c>
      <c r="L2717" s="1041" t="str">
        <f t="shared" si="452"/>
        <v/>
      </c>
      <c r="W2717" s="1046" t="str">
        <f t="shared" si="453"/>
        <v/>
      </c>
      <c r="X2717" s="1047"/>
      <c r="Y2717" s="1146" t="str">
        <f t="shared" si="454"/>
        <v/>
      </c>
      <c r="Z2717" s="1049" t="str">
        <f t="shared" si="455"/>
        <v/>
      </c>
      <c r="AA2717" s="1049" t="str">
        <f t="shared" si="456"/>
        <v/>
      </c>
      <c r="AB2717" s="1050" t="str">
        <f t="shared" si="457"/>
        <v/>
      </c>
      <c r="AD2717" s="1052" t="str">
        <f t="shared" si="458"/>
        <v/>
      </c>
      <c r="AE2717" s="1053" t="str">
        <f t="shared" si="459"/>
        <v/>
      </c>
    </row>
    <row r="2718" spans="10:31" ht="12.75" customHeight="1">
      <c r="J2718" s="1117" t="str">
        <f>IF(D2718="","-",#REF!-D2718)</f>
        <v>-</v>
      </c>
      <c r="L2718" s="1041" t="str">
        <f t="shared" si="452"/>
        <v/>
      </c>
      <c r="W2718" s="1046" t="str">
        <f t="shared" si="453"/>
        <v/>
      </c>
      <c r="X2718" s="1047"/>
      <c r="Y2718" s="1146" t="str">
        <f t="shared" si="454"/>
        <v/>
      </c>
      <c r="Z2718" s="1049" t="str">
        <f t="shared" si="455"/>
        <v/>
      </c>
      <c r="AA2718" s="1049" t="str">
        <f t="shared" si="456"/>
        <v/>
      </c>
      <c r="AB2718" s="1050" t="str">
        <f t="shared" si="457"/>
        <v/>
      </c>
      <c r="AD2718" s="1052" t="str">
        <f t="shared" si="458"/>
        <v/>
      </c>
      <c r="AE2718" s="1053" t="str">
        <f t="shared" si="459"/>
        <v/>
      </c>
    </row>
    <row r="2719" spans="10:31" ht="12.75" customHeight="1">
      <c r="J2719" s="1117" t="str">
        <f>IF(D2719="","-",#REF!-D2719)</f>
        <v>-</v>
      </c>
      <c r="L2719" s="1041" t="str">
        <f t="shared" si="452"/>
        <v/>
      </c>
      <c r="W2719" s="1046" t="str">
        <f t="shared" si="453"/>
        <v/>
      </c>
      <c r="X2719" s="1047"/>
      <c r="Y2719" s="1146" t="str">
        <f t="shared" si="454"/>
        <v/>
      </c>
      <c r="Z2719" s="1049" t="str">
        <f t="shared" si="455"/>
        <v/>
      </c>
      <c r="AA2719" s="1049" t="str">
        <f t="shared" si="456"/>
        <v/>
      </c>
      <c r="AB2719" s="1050" t="str">
        <f t="shared" si="457"/>
        <v/>
      </c>
      <c r="AD2719" s="1052" t="str">
        <f t="shared" si="458"/>
        <v/>
      </c>
      <c r="AE2719" s="1053" t="str">
        <f t="shared" si="459"/>
        <v/>
      </c>
    </row>
    <row r="2720" spans="10:31" ht="12.75" customHeight="1">
      <c r="J2720" s="1117" t="str">
        <f>IF(D2720="","-",#REF!-D2720)</f>
        <v>-</v>
      </c>
      <c r="L2720" s="1041" t="str">
        <f t="shared" si="452"/>
        <v/>
      </c>
      <c r="W2720" s="1046" t="str">
        <f t="shared" si="453"/>
        <v/>
      </c>
      <c r="X2720" s="1047"/>
      <c r="Y2720" s="1146" t="str">
        <f t="shared" si="454"/>
        <v/>
      </c>
      <c r="Z2720" s="1049" t="str">
        <f t="shared" si="455"/>
        <v/>
      </c>
      <c r="AA2720" s="1049" t="str">
        <f t="shared" si="456"/>
        <v/>
      </c>
      <c r="AB2720" s="1050" t="str">
        <f t="shared" si="457"/>
        <v/>
      </c>
      <c r="AD2720" s="1052" t="str">
        <f t="shared" si="458"/>
        <v/>
      </c>
      <c r="AE2720" s="1053" t="str">
        <f t="shared" si="459"/>
        <v/>
      </c>
    </row>
    <row r="2721" spans="10:31" ht="12.75" customHeight="1">
      <c r="J2721" s="1117" t="str">
        <f>IF(D2721="","-",#REF!-D2721)</f>
        <v>-</v>
      </c>
      <c r="L2721" s="1041" t="str">
        <f t="shared" si="452"/>
        <v/>
      </c>
      <c r="W2721" s="1046" t="str">
        <f t="shared" si="453"/>
        <v/>
      </c>
      <c r="X2721" s="1047"/>
      <c r="Y2721" s="1146" t="str">
        <f t="shared" si="454"/>
        <v/>
      </c>
      <c r="Z2721" s="1049" t="str">
        <f t="shared" si="455"/>
        <v/>
      </c>
      <c r="AA2721" s="1049" t="str">
        <f t="shared" si="456"/>
        <v/>
      </c>
      <c r="AB2721" s="1050" t="str">
        <f t="shared" si="457"/>
        <v/>
      </c>
      <c r="AD2721" s="1052" t="str">
        <f t="shared" si="458"/>
        <v/>
      </c>
      <c r="AE2721" s="1053" t="str">
        <f t="shared" si="459"/>
        <v/>
      </c>
    </row>
    <row r="2722" spans="10:31" ht="12.75" customHeight="1">
      <c r="J2722" s="1117" t="str">
        <f>IF(D2722="","-",#REF!-D2722)</f>
        <v>-</v>
      </c>
      <c r="L2722" s="1041" t="str">
        <f t="shared" si="452"/>
        <v/>
      </c>
      <c r="W2722" s="1046" t="str">
        <f t="shared" si="453"/>
        <v/>
      </c>
      <c r="X2722" s="1047"/>
      <c r="Y2722" s="1146" t="str">
        <f t="shared" si="454"/>
        <v/>
      </c>
      <c r="Z2722" s="1049" t="str">
        <f t="shared" si="455"/>
        <v/>
      </c>
      <c r="AA2722" s="1049" t="str">
        <f t="shared" si="456"/>
        <v/>
      </c>
      <c r="AB2722" s="1050" t="str">
        <f t="shared" si="457"/>
        <v/>
      </c>
      <c r="AD2722" s="1052" t="str">
        <f t="shared" si="458"/>
        <v/>
      </c>
      <c r="AE2722" s="1053" t="str">
        <f t="shared" si="459"/>
        <v/>
      </c>
    </row>
    <row r="2723" spans="10:31" ht="12.75" customHeight="1">
      <c r="J2723" s="1117" t="str">
        <f>IF(D2723="","-",#REF!-D2723)</f>
        <v>-</v>
      </c>
      <c r="L2723" s="1041" t="str">
        <f t="shared" si="452"/>
        <v/>
      </c>
      <c r="W2723" s="1046" t="str">
        <f t="shared" si="453"/>
        <v/>
      </c>
      <c r="X2723" s="1047"/>
      <c r="Y2723" s="1146" t="str">
        <f t="shared" si="454"/>
        <v/>
      </c>
      <c r="Z2723" s="1049" t="str">
        <f t="shared" si="455"/>
        <v/>
      </c>
      <c r="AA2723" s="1049" t="str">
        <f t="shared" si="456"/>
        <v/>
      </c>
      <c r="AB2723" s="1050" t="str">
        <f t="shared" si="457"/>
        <v/>
      </c>
      <c r="AD2723" s="1052" t="str">
        <f t="shared" si="458"/>
        <v/>
      </c>
      <c r="AE2723" s="1053" t="str">
        <f t="shared" si="459"/>
        <v/>
      </c>
    </row>
    <row r="2724" spans="10:31" ht="12.75" customHeight="1">
      <c r="J2724" s="1117" t="str">
        <f>IF(D2724="","-",#REF!-D2724)</f>
        <v>-</v>
      </c>
      <c r="L2724" s="1041" t="str">
        <f t="shared" si="452"/>
        <v/>
      </c>
      <c r="W2724" s="1046" t="str">
        <f t="shared" si="453"/>
        <v/>
      </c>
      <c r="X2724" s="1047"/>
      <c r="Y2724" s="1146" t="str">
        <f t="shared" si="454"/>
        <v/>
      </c>
      <c r="Z2724" s="1049" t="str">
        <f t="shared" si="455"/>
        <v/>
      </c>
      <c r="AA2724" s="1049" t="str">
        <f t="shared" si="456"/>
        <v/>
      </c>
      <c r="AB2724" s="1050" t="str">
        <f t="shared" si="457"/>
        <v/>
      </c>
      <c r="AD2724" s="1052" t="str">
        <f t="shared" si="458"/>
        <v/>
      </c>
      <c r="AE2724" s="1053" t="str">
        <f t="shared" si="459"/>
        <v/>
      </c>
    </row>
    <row r="2725" spans="10:31" ht="12.75" customHeight="1">
      <c r="J2725" s="1117" t="str">
        <f>IF(D2725="","-",#REF!-D2725)</f>
        <v>-</v>
      </c>
      <c r="L2725" s="1041" t="str">
        <f t="shared" si="452"/>
        <v/>
      </c>
      <c r="W2725" s="1046" t="str">
        <f t="shared" si="453"/>
        <v/>
      </c>
      <c r="X2725" s="1047"/>
      <c r="Y2725" s="1146" t="str">
        <f t="shared" si="454"/>
        <v/>
      </c>
      <c r="Z2725" s="1049" t="str">
        <f t="shared" si="455"/>
        <v/>
      </c>
      <c r="AA2725" s="1049" t="str">
        <f t="shared" si="456"/>
        <v/>
      </c>
      <c r="AB2725" s="1050" t="str">
        <f t="shared" si="457"/>
        <v/>
      </c>
      <c r="AD2725" s="1052" t="str">
        <f t="shared" si="458"/>
        <v/>
      </c>
      <c r="AE2725" s="1053" t="str">
        <f t="shared" si="459"/>
        <v/>
      </c>
    </row>
    <row r="2726" spans="10:31" ht="12.75" customHeight="1">
      <c r="J2726" s="1117" t="str">
        <f>IF(D2726="","-",#REF!-D2726)</f>
        <v>-</v>
      </c>
      <c r="L2726" s="1041" t="str">
        <f t="shared" si="452"/>
        <v/>
      </c>
      <c r="W2726" s="1046" t="str">
        <f t="shared" si="453"/>
        <v/>
      </c>
      <c r="X2726" s="1047"/>
      <c r="Y2726" s="1146" t="str">
        <f t="shared" si="454"/>
        <v/>
      </c>
      <c r="Z2726" s="1049" t="str">
        <f t="shared" si="455"/>
        <v/>
      </c>
      <c r="AA2726" s="1049" t="str">
        <f t="shared" si="456"/>
        <v/>
      </c>
      <c r="AB2726" s="1050" t="str">
        <f t="shared" si="457"/>
        <v/>
      </c>
      <c r="AD2726" s="1052" t="str">
        <f t="shared" si="458"/>
        <v/>
      </c>
      <c r="AE2726" s="1053" t="str">
        <f t="shared" si="459"/>
        <v/>
      </c>
    </row>
    <row r="2727" spans="10:31" ht="12.75" customHeight="1">
      <c r="J2727" s="1117" t="str">
        <f>IF(D2727="","-",#REF!-D2727)</f>
        <v>-</v>
      </c>
      <c r="L2727" s="1041" t="str">
        <f t="shared" si="452"/>
        <v/>
      </c>
      <c r="W2727" s="1046" t="str">
        <f t="shared" si="453"/>
        <v/>
      </c>
      <c r="X2727" s="1047"/>
      <c r="Y2727" s="1146" t="str">
        <f t="shared" si="454"/>
        <v/>
      </c>
      <c r="Z2727" s="1049" t="str">
        <f t="shared" si="455"/>
        <v/>
      </c>
      <c r="AA2727" s="1049" t="str">
        <f t="shared" si="456"/>
        <v/>
      </c>
      <c r="AB2727" s="1050" t="str">
        <f t="shared" si="457"/>
        <v/>
      </c>
      <c r="AD2727" s="1052" t="str">
        <f t="shared" si="458"/>
        <v/>
      </c>
      <c r="AE2727" s="1053" t="str">
        <f t="shared" si="459"/>
        <v/>
      </c>
    </row>
    <row r="2728" spans="10:31" ht="12.75" customHeight="1">
      <c r="J2728" s="1117" t="str">
        <f>IF(D2728="","-",#REF!-D2728)</f>
        <v>-</v>
      </c>
      <c r="L2728" s="1041" t="str">
        <f t="shared" si="452"/>
        <v/>
      </c>
      <c r="W2728" s="1046" t="str">
        <f t="shared" si="453"/>
        <v/>
      </c>
      <c r="X2728" s="1047"/>
      <c r="Y2728" s="1146" t="str">
        <f t="shared" si="454"/>
        <v/>
      </c>
      <c r="Z2728" s="1049" t="str">
        <f t="shared" si="455"/>
        <v/>
      </c>
      <c r="AA2728" s="1049" t="str">
        <f t="shared" si="456"/>
        <v/>
      </c>
      <c r="AB2728" s="1050" t="str">
        <f t="shared" si="457"/>
        <v/>
      </c>
      <c r="AD2728" s="1052" t="str">
        <f t="shared" si="458"/>
        <v/>
      </c>
      <c r="AE2728" s="1053" t="str">
        <f t="shared" si="459"/>
        <v/>
      </c>
    </row>
    <row r="2729" spans="10:31" ht="12.75" customHeight="1">
      <c r="J2729" s="1117" t="str">
        <f>IF(D2729="","-",#REF!-D2729)</f>
        <v>-</v>
      </c>
      <c r="L2729" s="1041" t="str">
        <f t="shared" si="452"/>
        <v/>
      </c>
      <c r="W2729" s="1046" t="str">
        <f t="shared" si="453"/>
        <v/>
      </c>
      <c r="X2729" s="1047"/>
      <c r="Y2729" s="1146" t="str">
        <f t="shared" si="454"/>
        <v/>
      </c>
      <c r="Z2729" s="1049" t="str">
        <f t="shared" si="455"/>
        <v/>
      </c>
      <c r="AA2729" s="1049" t="str">
        <f t="shared" si="456"/>
        <v/>
      </c>
      <c r="AB2729" s="1050" t="str">
        <f t="shared" si="457"/>
        <v/>
      </c>
      <c r="AD2729" s="1052" t="str">
        <f t="shared" si="458"/>
        <v/>
      </c>
      <c r="AE2729" s="1053" t="str">
        <f t="shared" si="459"/>
        <v/>
      </c>
    </row>
    <row r="2730" spans="10:31" ht="12.75" customHeight="1">
      <c r="J2730" s="1117" t="str">
        <f>IF(D2730="","-",#REF!-D2730)</f>
        <v>-</v>
      </c>
      <c r="L2730" s="1041" t="str">
        <f t="shared" si="452"/>
        <v/>
      </c>
      <c r="W2730" s="1046" t="str">
        <f t="shared" si="453"/>
        <v/>
      </c>
      <c r="X2730" s="1047"/>
      <c r="Y2730" s="1146" t="str">
        <f t="shared" si="454"/>
        <v/>
      </c>
      <c r="Z2730" s="1049" t="str">
        <f t="shared" si="455"/>
        <v/>
      </c>
      <c r="AA2730" s="1049" t="str">
        <f t="shared" si="456"/>
        <v/>
      </c>
      <c r="AB2730" s="1050" t="str">
        <f t="shared" si="457"/>
        <v/>
      </c>
      <c r="AD2730" s="1052" t="str">
        <f t="shared" si="458"/>
        <v/>
      </c>
      <c r="AE2730" s="1053" t="str">
        <f t="shared" si="459"/>
        <v/>
      </c>
    </row>
    <row r="2731" spans="10:31" ht="12.75" customHeight="1">
      <c r="J2731" s="1117" t="str">
        <f>IF(D2731="","-",#REF!-D2731)</f>
        <v>-</v>
      </c>
      <c r="L2731" s="1041" t="str">
        <f t="shared" si="452"/>
        <v/>
      </c>
      <c r="W2731" s="1046" t="str">
        <f t="shared" si="453"/>
        <v/>
      </c>
      <c r="X2731" s="1047"/>
      <c r="Y2731" s="1146" t="str">
        <f t="shared" si="454"/>
        <v/>
      </c>
      <c r="Z2731" s="1049" t="str">
        <f t="shared" si="455"/>
        <v/>
      </c>
      <c r="AA2731" s="1049" t="str">
        <f t="shared" si="456"/>
        <v/>
      </c>
      <c r="AB2731" s="1050" t="str">
        <f t="shared" si="457"/>
        <v/>
      </c>
      <c r="AD2731" s="1052" t="str">
        <f t="shared" si="458"/>
        <v/>
      </c>
      <c r="AE2731" s="1053" t="str">
        <f t="shared" si="459"/>
        <v/>
      </c>
    </row>
    <row r="2732" spans="10:31" ht="12.75" customHeight="1">
      <c r="J2732" s="1117" t="str">
        <f>IF(D2732="","-",#REF!-D2732)</f>
        <v>-</v>
      </c>
      <c r="L2732" s="1041" t="str">
        <f t="shared" si="452"/>
        <v/>
      </c>
      <c r="W2732" s="1046" t="str">
        <f t="shared" si="453"/>
        <v/>
      </c>
      <c r="X2732" s="1047"/>
      <c r="Y2732" s="1146" t="str">
        <f t="shared" si="454"/>
        <v/>
      </c>
      <c r="Z2732" s="1049" t="str">
        <f t="shared" si="455"/>
        <v/>
      </c>
      <c r="AA2732" s="1049" t="str">
        <f t="shared" si="456"/>
        <v/>
      </c>
      <c r="AB2732" s="1050" t="str">
        <f t="shared" si="457"/>
        <v/>
      </c>
      <c r="AD2732" s="1052" t="str">
        <f t="shared" si="458"/>
        <v/>
      </c>
      <c r="AE2732" s="1053" t="str">
        <f t="shared" si="459"/>
        <v/>
      </c>
    </row>
    <row r="2733" spans="10:31" ht="12.75" customHeight="1">
      <c r="J2733" s="1117" t="str">
        <f>IF(D2733="","-",#REF!-D2733)</f>
        <v>-</v>
      </c>
      <c r="L2733" s="1041" t="str">
        <f t="shared" si="452"/>
        <v/>
      </c>
      <c r="W2733" s="1046" t="str">
        <f t="shared" si="453"/>
        <v/>
      </c>
      <c r="X2733" s="1047"/>
      <c r="Y2733" s="1146" t="str">
        <f t="shared" si="454"/>
        <v/>
      </c>
      <c r="Z2733" s="1049" t="str">
        <f t="shared" si="455"/>
        <v/>
      </c>
      <c r="AA2733" s="1049" t="str">
        <f t="shared" si="456"/>
        <v/>
      </c>
      <c r="AB2733" s="1050" t="str">
        <f t="shared" si="457"/>
        <v/>
      </c>
      <c r="AD2733" s="1052" t="str">
        <f t="shared" si="458"/>
        <v/>
      </c>
      <c r="AE2733" s="1053" t="str">
        <f t="shared" si="459"/>
        <v/>
      </c>
    </row>
    <row r="2734" spans="10:31" ht="12.75" customHeight="1">
      <c r="J2734" s="1117" t="str">
        <f>IF(D2734="","-",#REF!-D2734)</f>
        <v>-</v>
      </c>
      <c r="L2734" s="1041" t="str">
        <f t="shared" si="452"/>
        <v/>
      </c>
      <c r="W2734" s="1046" t="str">
        <f t="shared" si="453"/>
        <v/>
      </c>
      <c r="X2734" s="1047"/>
      <c r="Y2734" s="1146" t="str">
        <f t="shared" si="454"/>
        <v/>
      </c>
      <c r="Z2734" s="1049" t="str">
        <f t="shared" si="455"/>
        <v/>
      </c>
      <c r="AA2734" s="1049" t="str">
        <f t="shared" si="456"/>
        <v/>
      </c>
      <c r="AB2734" s="1050" t="str">
        <f t="shared" si="457"/>
        <v/>
      </c>
      <c r="AD2734" s="1052" t="str">
        <f t="shared" si="458"/>
        <v/>
      </c>
      <c r="AE2734" s="1053" t="str">
        <f t="shared" si="459"/>
        <v/>
      </c>
    </row>
    <row r="2735" spans="10:31" ht="12.75" customHeight="1">
      <c r="J2735" s="1117" t="str">
        <f>IF(D2735="","-",#REF!-D2735)</f>
        <v>-</v>
      </c>
      <c r="L2735" s="1041" t="str">
        <f t="shared" si="452"/>
        <v/>
      </c>
      <c r="W2735" s="1046" t="str">
        <f t="shared" si="453"/>
        <v/>
      </c>
      <c r="X2735" s="1047"/>
      <c r="Y2735" s="1146" t="str">
        <f t="shared" si="454"/>
        <v/>
      </c>
      <c r="Z2735" s="1049" t="str">
        <f t="shared" si="455"/>
        <v/>
      </c>
      <c r="AA2735" s="1049" t="str">
        <f t="shared" si="456"/>
        <v/>
      </c>
      <c r="AB2735" s="1050" t="str">
        <f t="shared" si="457"/>
        <v/>
      </c>
      <c r="AD2735" s="1052" t="str">
        <f t="shared" si="458"/>
        <v/>
      </c>
      <c r="AE2735" s="1053" t="str">
        <f t="shared" si="459"/>
        <v/>
      </c>
    </row>
    <row r="2736" spans="10:31" ht="12.75" customHeight="1">
      <c r="J2736" s="1117" t="str">
        <f>IF(D2736="","-",#REF!-D2736)</f>
        <v>-</v>
      </c>
      <c r="L2736" s="1041" t="str">
        <f t="shared" si="452"/>
        <v/>
      </c>
      <c r="W2736" s="1046" t="str">
        <f t="shared" si="453"/>
        <v/>
      </c>
      <c r="X2736" s="1047"/>
      <c r="Y2736" s="1146" t="str">
        <f t="shared" si="454"/>
        <v/>
      </c>
      <c r="Z2736" s="1049" t="str">
        <f t="shared" si="455"/>
        <v/>
      </c>
      <c r="AA2736" s="1049" t="str">
        <f t="shared" si="456"/>
        <v/>
      </c>
      <c r="AB2736" s="1050" t="str">
        <f t="shared" si="457"/>
        <v/>
      </c>
      <c r="AD2736" s="1052" t="str">
        <f t="shared" si="458"/>
        <v/>
      </c>
      <c r="AE2736" s="1053" t="str">
        <f t="shared" si="459"/>
        <v/>
      </c>
    </row>
    <row r="2737" spans="10:31" ht="12.75" customHeight="1">
      <c r="J2737" s="1117" t="str">
        <f>IF(D2737="","-",#REF!-D2737)</f>
        <v>-</v>
      </c>
      <c r="L2737" s="1041" t="str">
        <f t="shared" si="452"/>
        <v/>
      </c>
      <c r="W2737" s="1046" t="str">
        <f t="shared" si="453"/>
        <v/>
      </c>
      <c r="X2737" s="1047"/>
      <c r="Y2737" s="1146" t="str">
        <f t="shared" si="454"/>
        <v/>
      </c>
      <c r="Z2737" s="1049" t="str">
        <f t="shared" si="455"/>
        <v/>
      </c>
      <c r="AA2737" s="1049" t="str">
        <f t="shared" si="456"/>
        <v/>
      </c>
      <c r="AB2737" s="1050" t="str">
        <f t="shared" si="457"/>
        <v/>
      </c>
      <c r="AD2737" s="1052" t="str">
        <f t="shared" si="458"/>
        <v/>
      </c>
      <c r="AE2737" s="1053" t="str">
        <f t="shared" si="459"/>
        <v/>
      </c>
    </row>
    <row r="2738" spans="10:31" ht="12.75" customHeight="1">
      <c r="J2738" s="1117" t="str">
        <f>IF(D2738="","-",#REF!-D2738)</f>
        <v>-</v>
      </c>
      <c r="L2738" s="1041" t="str">
        <f t="shared" si="452"/>
        <v/>
      </c>
      <c r="W2738" s="1046" t="str">
        <f t="shared" si="453"/>
        <v/>
      </c>
      <c r="X2738" s="1047"/>
      <c r="Y2738" s="1146" t="str">
        <f t="shared" si="454"/>
        <v/>
      </c>
      <c r="Z2738" s="1049" t="str">
        <f t="shared" si="455"/>
        <v/>
      </c>
      <c r="AA2738" s="1049" t="str">
        <f t="shared" si="456"/>
        <v/>
      </c>
      <c r="AB2738" s="1050" t="str">
        <f t="shared" si="457"/>
        <v/>
      </c>
      <c r="AD2738" s="1052" t="str">
        <f t="shared" si="458"/>
        <v/>
      </c>
      <c r="AE2738" s="1053" t="str">
        <f t="shared" si="459"/>
        <v/>
      </c>
    </row>
    <row r="2739" spans="10:31" ht="12.75" customHeight="1">
      <c r="J2739" s="1117" t="str">
        <f>IF(D2739="","-",#REF!-D2739)</f>
        <v>-</v>
      </c>
      <c r="L2739" s="1041" t="str">
        <f t="shared" si="452"/>
        <v/>
      </c>
      <c r="W2739" s="1046" t="str">
        <f t="shared" si="453"/>
        <v/>
      </c>
      <c r="X2739" s="1047"/>
      <c r="Y2739" s="1146" t="str">
        <f t="shared" si="454"/>
        <v/>
      </c>
      <c r="Z2739" s="1049" t="str">
        <f t="shared" si="455"/>
        <v/>
      </c>
      <c r="AA2739" s="1049" t="str">
        <f t="shared" si="456"/>
        <v/>
      </c>
      <c r="AB2739" s="1050" t="str">
        <f t="shared" si="457"/>
        <v/>
      </c>
      <c r="AD2739" s="1052" t="str">
        <f t="shared" si="458"/>
        <v/>
      </c>
      <c r="AE2739" s="1053" t="str">
        <f t="shared" si="459"/>
        <v/>
      </c>
    </row>
    <row r="2740" spans="10:31" ht="12.75" customHeight="1">
      <c r="J2740" s="1117" t="str">
        <f>IF(D2740="","-",#REF!-D2740)</f>
        <v>-</v>
      </c>
      <c r="L2740" s="1041" t="str">
        <f t="shared" si="452"/>
        <v/>
      </c>
      <c r="W2740" s="1046" t="str">
        <f t="shared" si="453"/>
        <v/>
      </c>
      <c r="X2740" s="1047"/>
      <c r="Y2740" s="1146" t="str">
        <f t="shared" si="454"/>
        <v/>
      </c>
      <c r="Z2740" s="1049" t="str">
        <f t="shared" si="455"/>
        <v/>
      </c>
      <c r="AA2740" s="1049" t="str">
        <f t="shared" si="456"/>
        <v/>
      </c>
      <c r="AB2740" s="1050" t="str">
        <f t="shared" si="457"/>
        <v/>
      </c>
      <c r="AD2740" s="1052" t="str">
        <f t="shared" si="458"/>
        <v/>
      </c>
      <c r="AE2740" s="1053" t="str">
        <f t="shared" si="459"/>
        <v/>
      </c>
    </row>
    <row r="2741" spans="10:31" ht="12.75" customHeight="1">
      <c r="J2741" s="1117" t="str">
        <f>IF(D2741="","-",#REF!-D2741)</f>
        <v>-</v>
      </c>
      <c r="L2741" s="1041" t="str">
        <f t="shared" si="452"/>
        <v/>
      </c>
      <c r="W2741" s="1046" t="str">
        <f t="shared" si="453"/>
        <v/>
      </c>
      <c r="X2741" s="1047"/>
      <c r="Y2741" s="1146" t="str">
        <f t="shared" si="454"/>
        <v/>
      </c>
      <c r="Z2741" s="1049" t="str">
        <f t="shared" si="455"/>
        <v/>
      </c>
      <c r="AA2741" s="1049" t="str">
        <f t="shared" si="456"/>
        <v/>
      </c>
      <c r="AB2741" s="1050" t="str">
        <f t="shared" si="457"/>
        <v/>
      </c>
      <c r="AD2741" s="1052" t="str">
        <f t="shared" si="458"/>
        <v/>
      </c>
      <c r="AE2741" s="1053" t="str">
        <f t="shared" si="459"/>
        <v/>
      </c>
    </row>
    <row r="2742" spans="10:31" ht="12.75" customHeight="1">
      <c r="J2742" s="1117" t="str">
        <f>IF(D2742="","-",#REF!-D2742)</f>
        <v>-</v>
      </c>
      <c r="L2742" s="1041" t="str">
        <f t="shared" si="452"/>
        <v/>
      </c>
      <c r="W2742" s="1046" t="str">
        <f t="shared" si="453"/>
        <v/>
      </c>
      <c r="X2742" s="1047"/>
      <c r="Y2742" s="1146" t="str">
        <f t="shared" si="454"/>
        <v/>
      </c>
      <c r="Z2742" s="1049" t="str">
        <f t="shared" si="455"/>
        <v/>
      </c>
      <c r="AA2742" s="1049" t="str">
        <f t="shared" si="456"/>
        <v/>
      </c>
      <c r="AB2742" s="1050" t="str">
        <f t="shared" si="457"/>
        <v/>
      </c>
      <c r="AD2742" s="1052" t="str">
        <f t="shared" si="458"/>
        <v/>
      </c>
      <c r="AE2742" s="1053" t="str">
        <f t="shared" si="459"/>
        <v/>
      </c>
    </row>
    <row r="2743" spans="10:31" ht="12.75" customHeight="1">
      <c r="J2743" s="1117" t="str">
        <f>IF(D2743="","-",#REF!-D2743)</f>
        <v>-</v>
      </c>
      <c r="L2743" s="1041" t="str">
        <f t="shared" si="452"/>
        <v/>
      </c>
      <c r="W2743" s="1046" t="str">
        <f t="shared" si="453"/>
        <v/>
      </c>
      <c r="X2743" s="1047"/>
      <c r="Y2743" s="1146" t="str">
        <f t="shared" si="454"/>
        <v/>
      </c>
      <c r="Z2743" s="1049" t="str">
        <f t="shared" si="455"/>
        <v/>
      </c>
      <c r="AA2743" s="1049" t="str">
        <f t="shared" si="456"/>
        <v/>
      </c>
      <c r="AB2743" s="1050" t="str">
        <f t="shared" si="457"/>
        <v/>
      </c>
      <c r="AD2743" s="1052" t="str">
        <f t="shared" si="458"/>
        <v/>
      </c>
      <c r="AE2743" s="1053" t="str">
        <f t="shared" si="459"/>
        <v/>
      </c>
    </row>
    <row r="2744" spans="10:31" ht="12.75" customHeight="1">
      <c r="J2744" s="1117" t="str">
        <f>IF(D2744="","-",#REF!-D2744)</f>
        <v>-</v>
      </c>
      <c r="L2744" s="1041" t="str">
        <f t="shared" si="452"/>
        <v/>
      </c>
      <c r="W2744" s="1046" t="str">
        <f t="shared" si="453"/>
        <v/>
      </c>
      <c r="X2744" s="1047"/>
      <c r="Y2744" s="1146" t="str">
        <f t="shared" si="454"/>
        <v/>
      </c>
      <c r="Z2744" s="1049" t="str">
        <f t="shared" si="455"/>
        <v/>
      </c>
      <c r="AA2744" s="1049" t="str">
        <f t="shared" si="456"/>
        <v/>
      </c>
      <c r="AB2744" s="1050" t="str">
        <f t="shared" si="457"/>
        <v/>
      </c>
      <c r="AD2744" s="1052" t="str">
        <f t="shared" si="458"/>
        <v/>
      </c>
      <c r="AE2744" s="1053" t="str">
        <f t="shared" si="459"/>
        <v/>
      </c>
    </row>
    <row r="2745" spans="10:31" ht="12.75" customHeight="1">
      <c r="J2745" s="1117" t="str">
        <f>IF(D2745="","-",#REF!-D2745)</f>
        <v>-</v>
      </c>
      <c r="L2745" s="1041" t="str">
        <f t="shared" si="452"/>
        <v/>
      </c>
      <c r="W2745" s="1046" t="str">
        <f t="shared" si="453"/>
        <v/>
      </c>
      <c r="X2745" s="1047"/>
      <c r="Y2745" s="1146" t="str">
        <f t="shared" si="454"/>
        <v/>
      </c>
      <c r="Z2745" s="1049" t="str">
        <f t="shared" si="455"/>
        <v/>
      </c>
      <c r="AA2745" s="1049" t="str">
        <f t="shared" si="456"/>
        <v/>
      </c>
      <c r="AB2745" s="1050" t="str">
        <f t="shared" si="457"/>
        <v/>
      </c>
      <c r="AD2745" s="1052" t="str">
        <f t="shared" si="458"/>
        <v/>
      </c>
      <c r="AE2745" s="1053" t="str">
        <f t="shared" si="459"/>
        <v/>
      </c>
    </row>
    <row r="2746" spans="10:31" ht="12.75" customHeight="1">
      <c r="J2746" s="1117" t="str">
        <f>IF(D2746="","-",#REF!-D2746)</f>
        <v>-</v>
      </c>
      <c r="L2746" s="1041" t="str">
        <f t="shared" si="452"/>
        <v/>
      </c>
      <c r="W2746" s="1046" t="str">
        <f t="shared" si="453"/>
        <v/>
      </c>
      <c r="X2746" s="1047"/>
      <c r="Y2746" s="1146" t="str">
        <f t="shared" si="454"/>
        <v/>
      </c>
      <c r="Z2746" s="1049" t="str">
        <f t="shared" si="455"/>
        <v/>
      </c>
      <c r="AA2746" s="1049" t="str">
        <f t="shared" si="456"/>
        <v/>
      </c>
      <c r="AB2746" s="1050" t="str">
        <f t="shared" si="457"/>
        <v/>
      </c>
      <c r="AD2746" s="1052" t="str">
        <f t="shared" si="458"/>
        <v/>
      </c>
      <c r="AE2746" s="1053" t="str">
        <f t="shared" si="459"/>
        <v/>
      </c>
    </row>
    <row r="2747" spans="10:31" ht="12.75" customHeight="1">
      <c r="J2747" s="1117" t="str">
        <f>IF(D2747="","-",#REF!-D2747)</f>
        <v>-</v>
      </c>
      <c r="L2747" s="1041" t="str">
        <f t="shared" si="452"/>
        <v/>
      </c>
      <c r="W2747" s="1046" t="str">
        <f t="shared" si="453"/>
        <v/>
      </c>
      <c r="X2747" s="1047"/>
      <c r="Y2747" s="1146" t="str">
        <f t="shared" si="454"/>
        <v/>
      </c>
      <c r="Z2747" s="1049" t="str">
        <f t="shared" si="455"/>
        <v/>
      </c>
      <c r="AA2747" s="1049" t="str">
        <f t="shared" si="456"/>
        <v/>
      </c>
      <c r="AB2747" s="1050" t="str">
        <f t="shared" si="457"/>
        <v/>
      </c>
      <c r="AD2747" s="1052" t="str">
        <f t="shared" si="458"/>
        <v/>
      </c>
      <c r="AE2747" s="1053" t="str">
        <f t="shared" si="459"/>
        <v/>
      </c>
    </row>
    <row r="2748" spans="10:31" ht="12.75" customHeight="1">
      <c r="J2748" s="1117" t="str">
        <f>IF(D2748="","-",#REF!-D2748)</f>
        <v>-</v>
      </c>
      <c r="L2748" s="1041" t="str">
        <f t="shared" si="452"/>
        <v/>
      </c>
      <c r="W2748" s="1046" t="str">
        <f t="shared" si="453"/>
        <v/>
      </c>
      <c r="X2748" s="1047"/>
      <c r="Y2748" s="1146" t="str">
        <f t="shared" si="454"/>
        <v/>
      </c>
      <c r="Z2748" s="1049" t="str">
        <f t="shared" si="455"/>
        <v/>
      </c>
      <c r="AA2748" s="1049" t="str">
        <f t="shared" si="456"/>
        <v/>
      </c>
      <c r="AB2748" s="1050" t="str">
        <f t="shared" si="457"/>
        <v/>
      </c>
      <c r="AD2748" s="1052" t="str">
        <f t="shared" si="458"/>
        <v/>
      </c>
      <c r="AE2748" s="1053" t="str">
        <f t="shared" si="459"/>
        <v/>
      </c>
    </row>
    <row r="2749" spans="10:31" ht="12.75" customHeight="1">
      <c r="J2749" s="1117" t="str">
        <f>IF(D2749="","-",#REF!-D2749)</f>
        <v>-</v>
      </c>
      <c r="L2749" s="1041" t="str">
        <f t="shared" si="452"/>
        <v/>
      </c>
      <c r="W2749" s="1046" t="str">
        <f t="shared" si="453"/>
        <v/>
      </c>
      <c r="X2749" s="1047"/>
      <c r="Y2749" s="1146" t="str">
        <f t="shared" si="454"/>
        <v/>
      </c>
      <c r="Z2749" s="1049" t="str">
        <f t="shared" si="455"/>
        <v/>
      </c>
      <c r="AA2749" s="1049" t="str">
        <f t="shared" si="456"/>
        <v/>
      </c>
      <c r="AB2749" s="1050" t="str">
        <f t="shared" si="457"/>
        <v/>
      </c>
      <c r="AD2749" s="1052" t="str">
        <f t="shared" si="458"/>
        <v/>
      </c>
      <c r="AE2749" s="1053" t="str">
        <f t="shared" si="459"/>
        <v/>
      </c>
    </row>
    <row r="2750" spans="10:31" ht="12.75" customHeight="1">
      <c r="J2750" s="1117" t="str">
        <f>IF(D2750="","-",#REF!-D2750)</f>
        <v>-</v>
      </c>
      <c r="L2750" s="1041" t="str">
        <f t="shared" si="452"/>
        <v/>
      </c>
      <c r="W2750" s="1046" t="str">
        <f t="shared" si="453"/>
        <v/>
      </c>
      <c r="X2750" s="1047"/>
      <c r="Y2750" s="1146" t="str">
        <f t="shared" si="454"/>
        <v/>
      </c>
      <c r="Z2750" s="1049" t="str">
        <f t="shared" si="455"/>
        <v/>
      </c>
      <c r="AA2750" s="1049" t="str">
        <f t="shared" si="456"/>
        <v/>
      </c>
      <c r="AB2750" s="1050" t="str">
        <f t="shared" si="457"/>
        <v/>
      </c>
      <c r="AD2750" s="1052" t="str">
        <f t="shared" si="458"/>
        <v/>
      </c>
      <c r="AE2750" s="1053" t="str">
        <f t="shared" si="459"/>
        <v/>
      </c>
    </row>
    <row r="2751" spans="10:31" ht="12.75" customHeight="1">
      <c r="J2751" s="1117" t="str">
        <f>IF(D2751="","-",#REF!-D2751)</f>
        <v>-</v>
      </c>
      <c r="L2751" s="1041" t="str">
        <f t="shared" si="452"/>
        <v/>
      </c>
      <c r="W2751" s="1046" t="str">
        <f t="shared" si="453"/>
        <v/>
      </c>
      <c r="X2751" s="1047"/>
      <c r="Y2751" s="1146" t="str">
        <f t="shared" si="454"/>
        <v/>
      </c>
      <c r="Z2751" s="1049" t="str">
        <f t="shared" si="455"/>
        <v/>
      </c>
      <c r="AA2751" s="1049" t="str">
        <f t="shared" si="456"/>
        <v/>
      </c>
      <c r="AB2751" s="1050" t="str">
        <f t="shared" si="457"/>
        <v/>
      </c>
      <c r="AD2751" s="1052" t="str">
        <f t="shared" si="458"/>
        <v/>
      </c>
      <c r="AE2751" s="1053" t="str">
        <f t="shared" si="459"/>
        <v/>
      </c>
    </row>
    <row r="2752" spans="10:31" ht="12.75" customHeight="1">
      <c r="J2752" s="1117" t="str">
        <f>IF(D2752="","-",#REF!-D2752)</f>
        <v>-</v>
      </c>
      <c r="L2752" s="1041" t="str">
        <f t="shared" si="452"/>
        <v/>
      </c>
      <c r="W2752" s="1046" t="str">
        <f t="shared" si="453"/>
        <v/>
      </c>
      <c r="X2752" s="1047"/>
      <c r="Y2752" s="1146" t="str">
        <f t="shared" si="454"/>
        <v/>
      </c>
      <c r="Z2752" s="1049" t="str">
        <f t="shared" si="455"/>
        <v/>
      </c>
      <c r="AA2752" s="1049" t="str">
        <f t="shared" si="456"/>
        <v/>
      </c>
      <c r="AB2752" s="1050" t="str">
        <f t="shared" si="457"/>
        <v/>
      </c>
      <c r="AD2752" s="1052" t="str">
        <f t="shared" si="458"/>
        <v/>
      </c>
      <c r="AE2752" s="1053" t="str">
        <f t="shared" si="459"/>
        <v/>
      </c>
    </row>
    <row r="2753" spans="10:31" ht="12.75" customHeight="1">
      <c r="J2753" s="1117" t="str">
        <f>IF(D2753="","-",#REF!-D2753)</f>
        <v>-</v>
      </c>
      <c r="L2753" s="1041" t="str">
        <f t="shared" si="452"/>
        <v/>
      </c>
      <c r="W2753" s="1046" t="str">
        <f t="shared" si="453"/>
        <v/>
      </c>
      <c r="X2753" s="1047"/>
      <c r="Y2753" s="1146" t="str">
        <f t="shared" si="454"/>
        <v/>
      </c>
      <c r="Z2753" s="1049" t="str">
        <f t="shared" si="455"/>
        <v/>
      </c>
      <c r="AA2753" s="1049" t="str">
        <f t="shared" si="456"/>
        <v/>
      </c>
      <c r="AB2753" s="1050" t="str">
        <f t="shared" si="457"/>
        <v/>
      </c>
      <c r="AD2753" s="1052" t="str">
        <f t="shared" si="458"/>
        <v/>
      </c>
      <c r="AE2753" s="1053" t="str">
        <f t="shared" si="459"/>
        <v/>
      </c>
    </row>
    <row r="2754" spans="10:31" ht="12.75" customHeight="1">
      <c r="J2754" s="1117" t="str">
        <f>IF(D2754="","-",#REF!-D2754)</f>
        <v>-</v>
      </c>
      <c r="L2754" s="1041" t="str">
        <f t="shared" si="452"/>
        <v/>
      </c>
      <c r="W2754" s="1046" t="str">
        <f t="shared" si="453"/>
        <v/>
      </c>
      <c r="X2754" s="1047"/>
      <c r="Y2754" s="1146" t="str">
        <f t="shared" si="454"/>
        <v/>
      </c>
      <c r="Z2754" s="1049" t="str">
        <f t="shared" si="455"/>
        <v/>
      </c>
      <c r="AA2754" s="1049" t="str">
        <f t="shared" si="456"/>
        <v/>
      </c>
      <c r="AB2754" s="1050" t="str">
        <f t="shared" si="457"/>
        <v/>
      </c>
      <c r="AD2754" s="1052" t="str">
        <f t="shared" si="458"/>
        <v/>
      </c>
      <c r="AE2754" s="1053" t="str">
        <f t="shared" si="459"/>
        <v/>
      </c>
    </row>
    <row r="2755" spans="10:31" ht="12.75" customHeight="1">
      <c r="J2755" s="1117" t="str">
        <f>IF(D2755="","-",#REF!-D2755)</f>
        <v>-</v>
      </c>
      <c r="L2755" s="1041" t="str">
        <f t="shared" ref="L2755:L2818" si="460">IF(E2755="","",$Q$1+E2755)</f>
        <v/>
      </c>
      <c r="W2755" s="1046" t="str">
        <f t="shared" ref="W2755:W2818" si="461">IF($D2755="","",_xlfn.LET(_xlpm.gDate,D2755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755" s="1047"/>
      <c r="Y2755" s="1146" t="str">
        <f t="shared" ref="Y2755:Y2818" si="462">IFERROR(CHOOSE(X2755,"መስከረም","ጥቅምት","ህዳር  ","ታህሳስ ","ጥር ","የካቲት ","መጋቢት ","ሚይዚያ ","ግንቦት ","ሰኔ ","ሐምሌ ","ነሐሴ ","Pagume"),"")</f>
        <v/>
      </c>
      <c r="Z2755" s="1049" t="str">
        <f t="shared" ref="Z2755:Z2818" si="463">IF($K2755="","",_xlfn.LET(_xlpm.gDate,K2755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755" s="1049" t="str">
        <f t="shared" ref="AA2755:AA2818" si="464">IF($Z2755="","",TEXT($Z2755,"mm"))</f>
        <v/>
      </c>
      <c r="AB2755" s="1050" t="str">
        <f t="shared" ref="AB2755:AB2818" si="465">IFERROR(CHOOSE(AA2755,"መስከረም","ጥቅምት","ህዳር  ","ታህሳስ ","ጥር ","የካቲት ","መጋቢት ","ሚይዚያ ","ግንቦት ","ሰኔ ","ሐምሌ ","ነሐሴ ","Pagume"),"")</f>
        <v/>
      </c>
      <c r="AD2755" s="1052" t="str">
        <f t="shared" ref="AD2755:AD2818" si="466">IF($D2755="","",YEAR(D2755)&amp;"-W"&amp;WEEKNUM(D2755,2))</f>
        <v/>
      </c>
      <c r="AE2755" s="1053" t="str">
        <f t="shared" ref="AE2755:AE2818" si="467">IF($K2755="","",YEAR(K2755)&amp;"-W"&amp;WEEKNUM(K2755,2))</f>
        <v/>
      </c>
    </row>
    <row r="2756" spans="10:31" ht="12.75" customHeight="1">
      <c r="J2756" s="1117" t="str">
        <f>IF(D2756="","-",#REF!-D2756)</f>
        <v>-</v>
      </c>
      <c r="L2756" s="1041" t="str">
        <f t="shared" si="460"/>
        <v/>
      </c>
      <c r="W2756" s="1046" t="str">
        <f t="shared" si="461"/>
        <v/>
      </c>
      <c r="X2756" s="1047"/>
      <c r="Y2756" s="1146" t="str">
        <f t="shared" si="462"/>
        <v/>
      </c>
      <c r="Z2756" s="1049" t="str">
        <f t="shared" si="463"/>
        <v/>
      </c>
      <c r="AA2756" s="1049" t="str">
        <f t="shared" si="464"/>
        <v/>
      </c>
      <c r="AB2756" s="1050" t="str">
        <f t="shared" si="465"/>
        <v/>
      </c>
      <c r="AD2756" s="1052" t="str">
        <f t="shared" si="466"/>
        <v/>
      </c>
      <c r="AE2756" s="1053" t="str">
        <f t="shared" si="467"/>
        <v/>
      </c>
    </row>
    <row r="2757" spans="10:31" ht="12.75" customHeight="1">
      <c r="J2757" s="1117" t="str">
        <f>IF(D2757="","-",#REF!-D2757)</f>
        <v>-</v>
      </c>
      <c r="L2757" s="1041" t="str">
        <f t="shared" si="460"/>
        <v/>
      </c>
      <c r="W2757" s="1046" t="str">
        <f t="shared" si="461"/>
        <v/>
      </c>
      <c r="X2757" s="1047"/>
      <c r="Y2757" s="1146" t="str">
        <f t="shared" si="462"/>
        <v/>
      </c>
      <c r="Z2757" s="1049" t="str">
        <f t="shared" si="463"/>
        <v/>
      </c>
      <c r="AA2757" s="1049" t="str">
        <f t="shared" si="464"/>
        <v/>
      </c>
      <c r="AB2757" s="1050" t="str">
        <f t="shared" si="465"/>
        <v/>
      </c>
      <c r="AD2757" s="1052" t="str">
        <f t="shared" si="466"/>
        <v/>
      </c>
      <c r="AE2757" s="1053" t="str">
        <f t="shared" si="467"/>
        <v/>
      </c>
    </row>
    <row r="2758" spans="10:31" ht="12.75" customHeight="1">
      <c r="J2758" s="1117" t="str">
        <f>IF(D2758="","-",#REF!-D2758)</f>
        <v>-</v>
      </c>
      <c r="L2758" s="1041" t="str">
        <f t="shared" si="460"/>
        <v/>
      </c>
      <c r="W2758" s="1046" t="str">
        <f t="shared" si="461"/>
        <v/>
      </c>
      <c r="X2758" s="1047"/>
      <c r="Y2758" s="1146" t="str">
        <f t="shared" si="462"/>
        <v/>
      </c>
      <c r="Z2758" s="1049" t="str">
        <f t="shared" si="463"/>
        <v/>
      </c>
      <c r="AA2758" s="1049" t="str">
        <f t="shared" si="464"/>
        <v/>
      </c>
      <c r="AB2758" s="1050" t="str">
        <f t="shared" si="465"/>
        <v/>
      </c>
      <c r="AD2758" s="1052" t="str">
        <f t="shared" si="466"/>
        <v/>
      </c>
      <c r="AE2758" s="1053" t="str">
        <f t="shared" si="467"/>
        <v/>
      </c>
    </row>
    <row r="2759" spans="10:31" ht="12.75" customHeight="1">
      <c r="J2759" s="1117" t="str">
        <f>IF(D2759="","-",#REF!-D2759)</f>
        <v>-</v>
      </c>
      <c r="L2759" s="1041" t="str">
        <f t="shared" si="460"/>
        <v/>
      </c>
      <c r="W2759" s="1046" t="str">
        <f t="shared" si="461"/>
        <v/>
      </c>
      <c r="X2759" s="1047"/>
      <c r="Y2759" s="1146" t="str">
        <f t="shared" si="462"/>
        <v/>
      </c>
      <c r="Z2759" s="1049" t="str">
        <f t="shared" si="463"/>
        <v/>
      </c>
      <c r="AA2759" s="1049" t="str">
        <f t="shared" si="464"/>
        <v/>
      </c>
      <c r="AB2759" s="1050" t="str">
        <f t="shared" si="465"/>
        <v/>
      </c>
      <c r="AD2759" s="1052" t="str">
        <f t="shared" si="466"/>
        <v/>
      </c>
      <c r="AE2759" s="1053" t="str">
        <f t="shared" si="467"/>
        <v/>
      </c>
    </row>
    <row r="2760" spans="10:31" ht="12.75" customHeight="1">
      <c r="J2760" s="1117" t="str">
        <f>IF(D2760="","-",#REF!-D2760)</f>
        <v>-</v>
      </c>
      <c r="L2760" s="1041" t="str">
        <f t="shared" si="460"/>
        <v/>
      </c>
      <c r="W2760" s="1046" t="str">
        <f t="shared" si="461"/>
        <v/>
      </c>
      <c r="X2760" s="1047"/>
      <c r="Y2760" s="1146" t="str">
        <f t="shared" si="462"/>
        <v/>
      </c>
      <c r="Z2760" s="1049" t="str">
        <f t="shared" si="463"/>
        <v/>
      </c>
      <c r="AA2760" s="1049" t="str">
        <f t="shared" si="464"/>
        <v/>
      </c>
      <c r="AB2760" s="1050" t="str">
        <f t="shared" si="465"/>
        <v/>
      </c>
      <c r="AD2760" s="1052" t="str">
        <f t="shared" si="466"/>
        <v/>
      </c>
      <c r="AE2760" s="1053" t="str">
        <f t="shared" si="467"/>
        <v/>
      </c>
    </row>
    <row r="2761" spans="10:31" ht="12.75" customHeight="1">
      <c r="J2761" s="1117" t="str">
        <f>IF(D2761="","-",#REF!-D2761)</f>
        <v>-</v>
      </c>
      <c r="L2761" s="1041" t="str">
        <f t="shared" si="460"/>
        <v/>
      </c>
      <c r="W2761" s="1046" t="str">
        <f t="shared" si="461"/>
        <v/>
      </c>
      <c r="X2761" s="1047"/>
      <c r="Y2761" s="1146" t="str">
        <f t="shared" si="462"/>
        <v/>
      </c>
      <c r="Z2761" s="1049" t="str">
        <f t="shared" si="463"/>
        <v/>
      </c>
      <c r="AA2761" s="1049" t="str">
        <f t="shared" si="464"/>
        <v/>
      </c>
      <c r="AB2761" s="1050" t="str">
        <f t="shared" si="465"/>
        <v/>
      </c>
      <c r="AD2761" s="1052" t="str">
        <f t="shared" si="466"/>
        <v/>
      </c>
      <c r="AE2761" s="1053" t="str">
        <f t="shared" si="467"/>
        <v/>
      </c>
    </row>
    <row r="2762" spans="10:31" ht="12.75" customHeight="1">
      <c r="J2762" s="1117" t="str">
        <f>IF(D2762="","-",#REF!-D2762)</f>
        <v>-</v>
      </c>
      <c r="L2762" s="1041" t="str">
        <f t="shared" si="460"/>
        <v/>
      </c>
      <c r="W2762" s="1046" t="str">
        <f t="shared" si="461"/>
        <v/>
      </c>
      <c r="X2762" s="1047"/>
      <c r="Y2762" s="1146" t="str">
        <f t="shared" si="462"/>
        <v/>
      </c>
      <c r="Z2762" s="1049" t="str">
        <f t="shared" si="463"/>
        <v/>
      </c>
      <c r="AA2762" s="1049" t="str">
        <f t="shared" si="464"/>
        <v/>
      </c>
      <c r="AB2762" s="1050" t="str">
        <f t="shared" si="465"/>
        <v/>
      </c>
      <c r="AD2762" s="1052" t="str">
        <f t="shared" si="466"/>
        <v/>
      </c>
      <c r="AE2762" s="1053" t="str">
        <f t="shared" si="467"/>
        <v/>
      </c>
    </row>
    <row r="2763" spans="10:31" ht="12.75" customHeight="1">
      <c r="J2763" s="1117" t="str">
        <f>IF(D2763="","-",#REF!-D2763)</f>
        <v>-</v>
      </c>
      <c r="L2763" s="1041" t="str">
        <f t="shared" si="460"/>
        <v/>
      </c>
      <c r="W2763" s="1046" t="str">
        <f t="shared" si="461"/>
        <v/>
      </c>
      <c r="X2763" s="1047"/>
      <c r="Y2763" s="1146" t="str">
        <f t="shared" si="462"/>
        <v/>
      </c>
      <c r="Z2763" s="1049" t="str">
        <f t="shared" si="463"/>
        <v/>
      </c>
      <c r="AA2763" s="1049" t="str">
        <f t="shared" si="464"/>
        <v/>
      </c>
      <c r="AB2763" s="1050" t="str">
        <f t="shared" si="465"/>
        <v/>
      </c>
      <c r="AD2763" s="1052" t="str">
        <f t="shared" si="466"/>
        <v/>
      </c>
      <c r="AE2763" s="1053" t="str">
        <f t="shared" si="467"/>
        <v/>
      </c>
    </row>
    <row r="2764" spans="10:31" ht="12.75" customHeight="1">
      <c r="J2764" s="1117" t="str">
        <f>IF(D2764="","-",#REF!-D2764)</f>
        <v>-</v>
      </c>
      <c r="L2764" s="1041" t="str">
        <f t="shared" si="460"/>
        <v/>
      </c>
      <c r="W2764" s="1046" t="str">
        <f t="shared" si="461"/>
        <v/>
      </c>
      <c r="X2764" s="1047"/>
      <c r="Y2764" s="1146" t="str">
        <f t="shared" si="462"/>
        <v/>
      </c>
      <c r="Z2764" s="1049" t="str">
        <f t="shared" si="463"/>
        <v/>
      </c>
      <c r="AA2764" s="1049" t="str">
        <f t="shared" si="464"/>
        <v/>
      </c>
      <c r="AB2764" s="1050" t="str">
        <f t="shared" si="465"/>
        <v/>
      </c>
      <c r="AD2764" s="1052" t="str">
        <f t="shared" si="466"/>
        <v/>
      </c>
      <c r="AE2764" s="1053" t="str">
        <f t="shared" si="467"/>
        <v/>
      </c>
    </row>
    <row r="2765" spans="10:31" ht="12.75" customHeight="1">
      <c r="J2765" s="1117" t="str">
        <f>IF(D2765="","-",#REF!-D2765)</f>
        <v>-</v>
      </c>
      <c r="L2765" s="1041" t="str">
        <f t="shared" si="460"/>
        <v/>
      </c>
      <c r="W2765" s="1046" t="str">
        <f t="shared" si="461"/>
        <v/>
      </c>
      <c r="X2765" s="1047"/>
      <c r="Y2765" s="1146" t="str">
        <f t="shared" si="462"/>
        <v/>
      </c>
      <c r="Z2765" s="1049" t="str">
        <f t="shared" si="463"/>
        <v/>
      </c>
      <c r="AA2765" s="1049" t="str">
        <f t="shared" si="464"/>
        <v/>
      </c>
      <c r="AB2765" s="1050" t="str">
        <f t="shared" si="465"/>
        <v/>
      </c>
      <c r="AD2765" s="1052" t="str">
        <f t="shared" si="466"/>
        <v/>
      </c>
      <c r="AE2765" s="1053" t="str">
        <f t="shared" si="467"/>
        <v/>
      </c>
    </row>
    <row r="2766" spans="10:31" ht="12.75" customHeight="1">
      <c r="J2766" s="1117" t="str">
        <f>IF(D2766="","-",#REF!-D2766)</f>
        <v>-</v>
      </c>
      <c r="L2766" s="1041" t="str">
        <f t="shared" si="460"/>
        <v/>
      </c>
      <c r="W2766" s="1046" t="str">
        <f t="shared" si="461"/>
        <v/>
      </c>
      <c r="X2766" s="1047"/>
      <c r="Y2766" s="1146" t="str">
        <f t="shared" si="462"/>
        <v/>
      </c>
      <c r="Z2766" s="1049" t="str">
        <f t="shared" si="463"/>
        <v/>
      </c>
      <c r="AA2766" s="1049" t="str">
        <f t="shared" si="464"/>
        <v/>
      </c>
      <c r="AB2766" s="1050" t="str">
        <f t="shared" si="465"/>
        <v/>
      </c>
      <c r="AD2766" s="1052" t="str">
        <f t="shared" si="466"/>
        <v/>
      </c>
      <c r="AE2766" s="1053" t="str">
        <f t="shared" si="467"/>
        <v/>
      </c>
    </row>
    <row r="2767" spans="10:31" ht="12.75" customHeight="1">
      <c r="J2767" s="1117" t="str">
        <f>IF(D2767="","-",#REF!-D2767)</f>
        <v>-</v>
      </c>
      <c r="L2767" s="1041" t="str">
        <f t="shared" si="460"/>
        <v/>
      </c>
      <c r="W2767" s="1046" t="str">
        <f t="shared" si="461"/>
        <v/>
      </c>
      <c r="X2767" s="1047"/>
      <c r="Y2767" s="1146" t="str">
        <f t="shared" si="462"/>
        <v/>
      </c>
      <c r="Z2767" s="1049" t="str">
        <f t="shared" si="463"/>
        <v/>
      </c>
      <c r="AA2767" s="1049" t="str">
        <f t="shared" si="464"/>
        <v/>
      </c>
      <c r="AB2767" s="1050" t="str">
        <f t="shared" si="465"/>
        <v/>
      </c>
      <c r="AD2767" s="1052" t="str">
        <f t="shared" si="466"/>
        <v/>
      </c>
      <c r="AE2767" s="1053" t="str">
        <f t="shared" si="467"/>
        <v/>
      </c>
    </row>
    <row r="2768" spans="10:31" ht="12.75" customHeight="1">
      <c r="J2768" s="1117" t="str">
        <f>IF(D2768="","-",#REF!-D2768)</f>
        <v>-</v>
      </c>
      <c r="L2768" s="1041" t="str">
        <f t="shared" si="460"/>
        <v/>
      </c>
      <c r="W2768" s="1046" t="str">
        <f t="shared" si="461"/>
        <v/>
      </c>
      <c r="X2768" s="1047"/>
      <c r="Y2768" s="1146" t="str">
        <f t="shared" si="462"/>
        <v/>
      </c>
      <c r="Z2768" s="1049" t="str">
        <f t="shared" si="463"/>
        <v/>
      </c>
      <c r="AA2768" s="1049" t="str">
        <f t="shared" si="464"/>
        <v/>
      </c>
      <c r="AB2768" s="1050" t="str">
        <f t="shared" si="465"/>
        <v/>
      </c>
      <c r="AD2768" s="1052" t="str">
        <f t="shared" si="466"/>
        <v/>
      </c>
      <c r="AE2768" s="1053" t="str">
        <f t="shared" si="467"/>
        <v/>
      </c>
    </row>
    <row r="2769" spans="10:31" ht="12.75" customHeight="1">
      <c r="J2769" s="1117" t="str">
        <f>IF(D2769="","-",#REF!-D2769)</f>
        <v>-</v>
      </c>
      <c r="L2769" s="1041" t="str">
        <f t="shared" si="460"/>
        <v/>
      </c>
      <c r="W2769" s="1046" t="str">
        <f t="shared" si="461"/>
        <v/>
      </c>
      <c r="X2769" s="1047"/>
      <c r="Y2769" s="1146" t="str">
        <f t="shared" si="462"/>
        <v/>
      </c>
      <c r="Z2769" s="1049" t="str">
        <f t="shared" si="463"/>
        <v/>
      </c>
      <c r="AA2769" s="1049" t="str">
        <f t="shared" si="464"/>
        <v/>
      </c>
      <c r="AB2769" s="1050" t="str">
        <f t="shared" si="465"/>
        <v/>
      </c>
      <c r="AD2769" s="1052" t="str">
        <f t="shared" si="466"/>
        <v/>
      </c>
      <c r="AE2769" s="1053" t="str">
        <f t="shared" si="467"/>
        <v/>
      </c>
    </row>
    <row r="2770" spans="10:31" ht="12.75" customHeight="1">
      <c r="J2770" s="1117" t="str">
        <f>IF(D2770="","-",#REF!-D2770)</f>
        <v>-</v>
      </c>
      <c r="L2770" s="1041" t="str">
        <f t="shared" si="460"/>
        <v/>
      </c>
      <c r="W2770" s="1046" t="str">
        <f t="shared" si="461"/>
        <v/>
      </c>
      <c r="X2770" s="1047"/>
      <c r="Y2770" s="1146" t="str">
        <f t="shared" si="462"/>
        <v/>
      </c>
      <c r="Z2770" s="1049" t="str">
        <f t="shared" si="463"/>
        <v/>
      </c>
      <c r="AA2770" s="1049" t="str">
        <f t="shared" si="464"/>
        <v/>
      </c>
      <c r="AB2770" s="1050" t="str">
        <f t="shared" si="465"/>
        <v/>
      </c>
      <c r="AD2770" s="1052" t="str">
        <f t="shared" si="466"/>
        <v/>
      </c>
      <c r="AE2770" s="1053" t="str">
        <f t="shared" si="467"/>
        <v/>
      </c>
    </row>
    <row r="2771" spans="10:31" ht="12.75" customHeight="1">
      <c r="J2771" s="1117" t="str">
        <f>IF(D2771="","-",#REF!-D2771)</f>
        <v>-</v>
      </c>
      <c r="L2771" s="1041" t="str">
        <f t="shared" si="460"/>
        <v/>
      </c>
      <c r="W2771" s="1046" t="str">
        <f t="shared" si="461"/>
        <v/>
      </c>
      <c r="X2771" s="1047"/>
      <c r="Y2771" s="1146" t="str">
        <f t="shared" si="462"/>
        <v/>
      </c>
      <c r="Z2771" s="1049" t="str">
        <f t="shared" si="463"/>
        <v/>
      </c>
      <c r="AA2771" s="1049" t="str">
        <f t="shared" si="464"/>
        <v/>
      </c>
      <c r="AB2771" s="1050" t="str">
        <f t="shared" si="465"/>
        <v/>
      </c>
      <c r="AD2771" s="1052" t="str">
        <f t="shared" si="466"/>
        <v/>
      </c>
      <c r="AE2771" s="1053" t="str">
        <f t="shared" si="467"/>
        <v/>
      </c>
    </row>
    <row r="2772" spans="10:31" ht="12.75" customHeight="1">
      <c r="J2772" s="1117" t="str">
        <f>IF(D2772="","-",#REF!-D2772)</f>
        <v>-</v>
      </c>
      <c r="L2772" s="1041" t="str">
        <f t="shared" si="460"/>
        <v/>
      </c>
      <c r="W2772" s="1046" t="str">
        <f t="shared" si="461"/>
        <v/>
      </c>
      <c r="X2772" s="1047"/>
      <c r="Y2772" s="1146" t="str">
        <f t="shared" si="462"/>
        <v/>
      </c>
      <c r="Z2772" s="1049" t="str">
        <f t="shared" si="463"/>
        <v/>
      </c>
      <c r="AA2772" s="1049" t="str">
        <f t="shared" si="464"/>
        <v/>
      </c>
      <c r="AB2772" s="1050" t="str">
        <f t="shared" si="465"/>
        <v/>
      </c>
      <c r="AD2772" s="1052" t="str">
        <f t="shared" si="466"/>
        <v/>
      </c>
      <c r="AE2772" s="1053" t="str">
        <f t="shared" si="467"/>
        <v/>
      </c>
    </row>
    <row r="2773" spans="10:31" ht="12.75" customHeight="1">
      <c r="J2773" s="1117" t="str">
        <f>IF(D2773="","-",#REF!-D2773)</f>
        <v>-</v>
      </c>
      <c r="L2773" s="1041" t="str">
        <f t="shared" si="460"/>
        <v/>
      </c>
      <c r="W2773" s="1046" t="str">
        <f t="shared" si="461"/>
        <v/>
      </c>
      <c r="X2773" s="1047"/>
      <c r="Y2773" s="1146" t="str">
        <f t="shared" si="462"/>
        <v/>
      </c>
      <c r="Z2773" s="1049" t="str">
        <f t="shared" si="463"/>
        <v/>
      </c>
      <c r="AA2773" s="1049" t="str">
        <f t="shared" si="464"/>
        <v/>
      </c>
      <c r="AB2773" s="1050" t="str">
        <f t="shared" si="465"/>
        <v/>
      </c>
      <c r="AD2773" s="1052" t="str">
        <f t="shared" si="466"/>
        <v/>
      </c>
      <c r="AE2773" s="1053" t="str">
        <f t="shared" si="467"/>
        <v/>
      </c>
    </row>
    <row r="2774" spans="10:31" ht="12.75" customHeight="1">
      <c r="J2774" s="1117" t="str">
        <f>IF(D2774="","-",#REF!-D2774)</f>
        <v>-</v>
      </c>
      <c r="L2774" s="1041" t="str">
        <f t="shared" si="460"/>
        <v/>
      </c>
      <c r="W2774" s="1046" t="str">
        <f t="shared" si="461"/>
        <v/>
      </c>
      <c r="X2774" s="1047"/>
      <c r="Y2774" s="1146" t="str">
        <f t="shared" si="462"/>
        <v/>
      </c>
      <c r="Z2774" s="1049" t="str">
        <f t="shared" si="463"/>
        <v/>
      </c>
      <c r="AA2774" s="1049" t="str">
        <f t="shared" si="464"/>
        <v/>
      </c>
      <c r="AB2774" s="1050" t="str">
        <f t="shared" si="465"/>
        <v/>
      </c>
      <c r="AD2774" s="1052" t="str">
        <f t="shared" si="466"/>
        <v/>
      </c>
      <c r="AE2774" s="1053" t="str">
        <f t="shared" si="467"/>
        <v/>
      </c>
    </row>
    <row r="2775" spans="10:31" ht="12.75" customHeight="1">
      <c r="J2775" s="1117" t="str">
        <f>IF(D2775="","-",#REF!-D2775)</f>
        <v>-</v>
      </c>
      <c r="L2775" s="1041" t="str">
        <f t="shared" si="460"/>
        <v/>
      </c>
      <c r="W2775" s="1046" t="str">
        <f t="shared" si="461"/>
        <v/>
      </c>
      <c r="X2775" s="1047"/>
      <c r="Y2775" s="1146" t="str">
        <f t="shared" si="462"/>
        <v/>
      </c>
      <c r="Z2775" s="1049" t="str">
        <f t="shared" si="463"/>
        <v/>
      </c>
      <c r="AA2775" s="1049" t="str">
        <f t="shared" si="464"/>
        <v/>
      </c>
      <c r="AB2775" s="1050" t="str">
        <f t="shared" si="465"/>
        <v/>
      </c>
      <c r="AD2775" s="1052" t="str">
        <f t="shared" si="466"/>
        <v/>
      </c>
      <c r="AE2775" s="1053" t="str">
        <f t="shared" si="467"/>
        <v/>
      </c>
    </row>
    <row r="2776" spans="10:31" ht="12.75" customHeight="1">
      <c r="J2776" s="1117" t="str">
        <f>IF(D2776="","-",#REF!-D2776)</f>
        <v>-</v>
      </c>
      <c r="L2776" s="1041" t="str">
        <f t="shared" si="460"/>
        <v/>
      </c>
      <c r="W2776" s="1046" t="str">
        <f t="shared" si="461"/>
        <v/>
      </c>
      <c r="X2776" s="1047"/>
      <c r="Y2776" s="1146" t="str">
        <f t="shared" si="462"/>
        <v/>
      </c>
      <c r="Z2776" s="1049" t="str">
        <f t="shared" si="463"/>
        <v/>
      </c>
      <c r="AA2776" s="1049" t="str">
        <f t="shared" si="464"/>
        <v/>
      </c>
      <c r="AB2776" s="1050" t="str">
        <f t="shared" si="465"/>
        <v/>
      </c>
      <c r="AD2776" s="1052" t="str">
        <f t="shared" si="466"/>
        <v/>
      </c>
      <c r="AE2776" s="1053" t="str">
        <f t="shared" si="467"/>
        <v/>
      </c>
    </row>
    <row r="2777" spans="10:31" ht="12.75" customHeight="1">
      <c r="J2777" s="1117" t="str">
        <f>IF(D2777="","-",#REF!-D2777)</f>
        <v>-</v>
      </c>
      <c r="L2777" s="1041" t="str">
        <f t="shared" si="460"/>
        <v/>
      </c>
      <c r="W2777" s="1046" t="str">
        <f t="shared" si="461"/>
        <v/>
      </c>
      <c r="X2777" s="1047"/>
      <c r="Y2777" s="1146" t="str">
        <f t="shared" si="462"/>
        <v/>
      </c>
      <c r="Z2777" s="1049" t="str">
        <f t="shared" si="463"/>
        <v/>
      </c>
      <c r="AA2777" s="1049" t="str">
        <f t="shared" si="464"/>
        <v/>
      </c>
      <c r="AB2777" s="1050" t="str">
        <f t="shared" si="465"/>
        <v/>
      </c>
      <c r="AD2777" s="1052" t="str">
        <f t="shared" si="466"/>
        <v/>
      </c>
      <c r="AE2777" s="1053" t="str">
        <f t="shared" si="467"/>
        <v/>
      </c>
    </row>
    <row r="2778" spans="10:31" ht="12.75" customHeight="1">
      <c r="J2778" s="1117" t="str">
        <f>IF(D2778="","-",#REF!-D2778)</f>
        <v>-</v>
      </c>
      <c r="L2778" s="1041" t="str">
        <f t="shared" si="460"/>
        <v/>
      </c>
      <c r="W2778" s="1046" t="str">
        <f t="shared" si="461"/>
        <v/>
      </c>
      <c r="X2778" s="1047"/>
      <c r="Y2778" s="1146" t="str">
        <f t="shared" si="462"/>
        <v/>
      </c>
      <c r="Z2778" s="1049" t="str">
        <f t="shared" si="463"/>
        <v/>
      </c>
      <c r="AA2778" s="1049" t="str">
        <f t="shared" si="464"/>
        <v/>
      </c>
      <c r="AB2778" s="1050" t="str">
        <f t="shared" si="465"/>
        <v/>
      </c>
      <c r="AD2778" s="1052" t="str">
        <f t="shared" si="466"/>
        <v/>
      </c>
      <c r="AE2778" s="1053" t="str">
        <f t="shared" si="467"/>
        <v/>
      </c>
    </row>
    <row r="2779" spans="10:31" ht="12.75" customHeight="1">
      <c r="J2779" s="1117" t="str">
        <f>IF(D2779="","-",#REF!-D2779)</f>
        <v>-</v>
      </c>
      <c r="L2779" s="1041" t="str">
        <f t="shared" si="460"/>
        <v/>
      </c>
      <c r="W2779" s="1046" t="str">
        <f t="shared" si="461"/>
        <v/>
      </c>
      <c r="X2779" s="1047"/>
      <c r="Y2779" s="1146" t="str">
        <f t="shared" si="462"/>
        <v/>
      </c>
      <c r="Z2779" s="1049" t="str">
        <f t="shared" si="463"/>
        <v/>
      </c>
      <c r="AA2779" s="1049" t="str">
        <f t="shared" si="464"/>
        <v/>
      </c>
      <c r="AB2779" s="1050" t="str">
        <f t="shared" si="465"/>
        <v/>
      </c>
      <c r="AD2779" s="1052" t="str">
        <f t="shared" si="466"/>
        <v/>
      </c>
      <c r="AE2779" s="1053" t="str">
        <f t="shared" si="467"/>
        <v/>
      </c>
    </row>
    <row r="2780" spans="10:31" ht="12.75" customHeight="1">
      <c r="J2780" s="1117" t="str">
        <f>IF(D2780="","-",#REF!-D2780)</f>
        <v>-</v>
      </c>
      <c r="L2780" s="1041" t="str">
        <f t="shared" si="460"/>
        <v/>
      </c>
      <c r="W2780" s="1046" t="str">
        <f t="shared" si="461"/>
        <v/>
      </c>
      <c r="X2780" s="1047"/>
      <c r="Y2780" s="1146" t="str">
        <f t="shared" si="462"/>
        <v/>
      </c>
      <c r="Z2780" s="1049" t="str">
        <f t="shared" si="463"/>
        <v/>
      </c>
      <c r="AA2780" s="1049" t="str">
        <f t="shared" si="464"/>
        <v/>
      </c>
      <c r="AB2780" s="1050" t="str">
        <f t="shared" si="465"/>
        <v/>
      </c>
      <c r="AD2780" s="1052" t="str">
        <f t="shared" si="466"/>
        <v/>
      </c>
      <c r="AE2780" s="1053" t="str">
        <f t="shared" si="467"/>
        <v/>
      </c>
    </row>
    <row r="2781" spans="10:31" ht="12.75" customHeight="1">
      <c r="J2781" s="1117" t="str">
        <f>IF(D2781="","-",#REF!-D2781)</f>
        <v>-</v>
      </c>
      <c r="L2781" s="1041" t="str">
        <f t="shared" si="460"/>
        <v/>
      </c>
      <c r="W2781" s="1046" t="str">
        <f t="shared" si="461"/>
        <v/>
      </c>
      <c r="X2781" s="1047"/>
      <c r="Y2781" s="1146" t="str">
        <f t="shared" si="462"/>
        <v/>
      </c>
      <c r="Z2781" s="1049" t="str">
        <f t="shared" si="463"/>
        <v/>
      </c>
      <c r="AA2781" s="1049" t="str">
        <f t="shared" si="464"/>
        <v/>
      </c>
      <c r="AB2781" s="1050" t="str">
        <f t="shared" si="465"/>
        <v/>
      </c>
      <c r="AD2781" s="1052" t="str">
        <f t="shared" si="466"/>
        <v/>
      </c>
      <c r="AE2781" s="1053" t="str">
        <f t="shared" si="467"/>
        <v/>
      </c>
    </row>
    <row r="2782" spans="10:31" ht="12.75" customHeight="1">
      <c r="J2782" s="1117" t="str">
        <f>IF(D2782="","-",#REF!-D2782)</f>
        <v>-</v>
      </c>
      <c r="L2782" s="1041" t="str">
        <f t="shared" si="460"/>
        <v/>
      </c>
      <c r="W2782" s="1046" t="str">
        <f t="shared" si="461"/>
        <v/>
      </c>
      <c r="X2782" s="1047"/>
      <c r="Y2782" s="1146" t="str">
        <f t="shared" si="462"/>
        <v/>
      </c>
      <c r="Z2782" s="1049" t="str">
        <f t="shared" si="463"/>
        <v/>
      </c>
      <c r="AA2782" s="1049" t="str">
        <f t="shared" si="464"/>
        <v/>
      </c>
      <c r="AB2782" s="1050" t="str">
        <f t="shared" si="465"/>
        <v/>
      </c>
      <c r="AD2782" s="1052" t="str">
        <f t="shared" si="466"/>
        <v/>
      </c>
      <c r="AE2782" s="1053" t="str">
        <f t="shared" si="467"/>
        <v/>
      </c>
    </row>
    <row r="2783" spans="10:31" ht="12.75" customHeight="1">
      <c r="J2783" s="1117" t="str">
        <f>IF(D2783="","-",#REF!-D2783)</f>
        <v>-</v>
      </c>
      <c r="L2783" s="1041" t="str">
        <f t="shared" si="460"/>
        <v/>
      </c>
      <c r="W2783" s="1046" t="str">
        <f t="shared" si="461"/>
        <v/>
      </c>
      <c r="X2783" s="1047"/>
      <c r="Y2783" s="1146" t="str">
        <f t="shared" si="462"/>
        <v/>
      </c>
      <c r="Z2783" s="1049" t="str">
        <f t="shared" si="463"/>
        <v/>
      </c>
      <c r="AA2783" s="1049" t="str">
        <f t="shared" si="464"/>
        <v/>
      </c>
      <c r="AB2783" s="1050" t="str">
        <f t="shared" si="465"/>
        <v/>
      </c>
      <c r="AD2783" s="1052" t="str">
        <f t="shared" si="466"/>
        <v/>
      </c>
      <c r="AE2783" s="1053" t="str">
        <f t="shared" si="467"/>
        <v/>
      </c>
    </row>
    <row r="2784" spans="10:31" ht="12.75" customHeight="1">
      <c r="J2784" s="1117" t="str">
        <f>IF(D2784="","-",#REF!-D2784)</f>
        <v>-</v>
      </c>
      <c r="L2784" s="1041" t="str">
        <f t="shared" si="460"/>
        <v/>
      </c>
      <c r="W2784" s="1046" t="str">
        <f t="shared" si="461"/>
        <v/>
      </c>
      <c r="X2784" s="1047"/>
      <c r="Y2784" s="1146" t="str">
        <f t="shared" si="462"/>
        <v/>
      </c>
      <c r="Z2784" s="1049" t="str">
        <f t="shared" si="463"/>
        <v/>
      </c>
      <c r="AA2784" s="1049" t="str">
        <f t="shared" si="464"/>
        <v/>
      </c>
      <c r="AB2784" s="1050" t="str">
        <f t="shared" si="465"/>
        <v/>
      </c>
      <c r="AD2784" s="1052" t="str">
        <f t="shared" si="466"/>
        <v/>
      </c>
      <c r="AE2784" s="1053" t="str">
        <f t="shared" si="467"/>
        <v/>
      </c>
    </row>
    <row r="2785" spans="10:31" ht="12.75" customHeight="1">
      <c r="J2785" s="1117" t="str">
        <f>IF(D2785="","-",#REF!-D2785)</f>
        <v>-</v>
      </c>
      <c r="L2785" s="1041" t="str">
        <f t="shared" si="460"/>
        <v/>
      </c>
      <c r="W2785" s="1046" t="str">
        <f t="shared" si="461"/>
        <v/>
      </c>
      <c r="X2785" s="1047"/>
      <c r="Y2785" s="1146" t="str">
        <f t="shared" si="462"/>
        <v/>
      </c>
      <c r="Z2785" s="1049" t="str">
        <f t="shared" si="463"/>
        <v/>
      </c>
      <c r="AA2785" s="1049" t="str">
        <f t="shared" si="464"/>
        <v/>
      </c>
      <c r="AB2785" s="1050" t="str">
        <f t="shared" si="465"/>
        <v/>
      </c>
      <c r="AD2785" s="1052" t="str">
        <f t="shared" si="466"/>
        <v/>
      </c>
      <c r="AE2785" s="1053" t="str">
        <f t="shared" si="467"/>
        <v/>
      </c>
    </row>
    <row r="2786" spans="10:31" ht="12.75" customHeight="1">
      <c r="J2786" s="1117" t="str">
        <f>IF(D2786="","-",#REF!-D2786)</f>
        <v>-</v>
      </c>
      <c r="L2786" s="1041" t="str">
        <f t="shared" si="460"/>
        <v/>
      </c>
      <c r="W2786" s="1046" t="str">
        <f t="shared" si="461"/>
        <v/>
      </c>
      <c r="X2786" s="1047"/>
      <c r="Y2786" s="1146" t="str">
        <f t="shared" si="462"/>
        <v/>
      </c>
      <c r="Z2786" s="1049" t="str">
        <f t="shared" si="463"/>
        <v/>
      </c>
      <c r="AA2786" s="1049" t="str">
        <f t="shared" si="464"/>
        <v/>
      </c>
      <c r="AB2786" s="1050" t="str">
        <f t="shared" si="465"/>
        <v/>
      </c>
      <c r="AD2786" s="1052" t="str">
        <f t="shared" si="466"/>
        <v/>
      </c>
      <c r="AE2786" s="1053" t="str">
        <f t="shared" si="467"/>
        <v/>
      </c>
    </row>
    <row r="2787" spans="10:31" ht="12.75" customHeight="1">
      <c r="J2787" s="1117" t="str">
        <f>IF(D2787="","-",#REF!-D2787)</f>
        <v>-</v>
      </c>
      <c r="L2787" s="1041" t="str">
        <f t="shared" si="460"/>
        <v/>
      </c>
      <c r="W2787" s="1046" t="str">
        <f t="shared" si="461"/>
        <v/>
      </c>
      <c r="X2787" s="1047"/>
      <c r="Y2787" s="1146" t="str">
        <f t="shared" si="462"/>
        <v/>
      </c>
      <c r="Z2787" s="1049" t="str">
        <f t="shared" si="463"/>
        <v/>
      </c>
      <c r="AA2787" s="1049" t="str">
        <f t="shared" si="464"/>
        <v/>
      </c>
      <c r="AB2787" s="1050" t="str">
        <f t="shared" si="465"/>
        <v/>
      </c>
      <c r="AD2787" s="1052" t="str">
        <f t="shared" si="466"/>
        <v/>
      </c>
      <c r="AE2787" s="1053" t="str">
        <f t="shared" si="467"/>
        <v/>
      </c>
    </row>
    <row r="2788" spans="10:31" ht="12.75" customHeight="1">
      <c r="J2788" s="1117" t="str">
        <f>IF(D2788="","-",#REF!-D2788)</f>
        <v>-</v>
      </c>
      <c r="L2788" s="1041" t="str">
        <f t="shared" si="460"/>
        <v/>
      </c>
      <c r="W2788" s="1046" t="str">
        <f t="shared" si="461"/>
        <v/>
      </c>
      <c r="X2788" s="1047"/>
      <c r="Y2788" s="1146" t="str">
        <f t="shared" si="462"/>
        <v/>
      </c>
      <c r="Z2788" s="1049" t="str">
        <f t="shared" si="463"/>
        <v/>
      </c>
      <c r="AA2788" s="1049" t="str">
        <f t="shared" si="464"/>
        <v/>
      </c>
      <c r="AB2788" s="1050" t="str">
        <f t="shared" si="465"/>
        <v/>
      </c>
      <c r="AD2788" s="1052" t="str">
        <f t="shared" si="466"/>
        <v/>
      </c>
      <c r="AE2788" s="1053" t="str">
        <f t="shared" si="467"/>
        <v/>
      </c>
    </row>
    <row r="2789" spans="10:31" ht="12.75" customHeight="1">
      <c r="J2789" s="1117" t="str">
        <f>IF(D2789="","-",#REF!-D2789)</f>
        <v>-</v>
      </c>
      <c r="L2789" s="1041" t="str">
        <f t="shared" si="460"/>
        <v/>
      </c>
      <c r="W2789" s="1046" t="str">
        <f t="shared" si="461"/>
        <v/>
      </c>
      <c r="X2789" s="1047"/>
      <c r="Y2789" s="1146" t="str">
        <f t="shared" si="462"/>
        <v/>
      </c>
      <c r="Z2789" s="1049" t="str">
        <f t="shared" si="463"/>
        <v/>
      </c>
      <c r="AA2789" s="1049" t="str">
        <f t="shared" si="464"/>
        <v/>
      </c>
      <c r="AB2789" s="1050" t="str">
        <f t="shared" si="465"/>
        <v/>
      </c>
      <c r="AD2789" s="1052" t="str">
        <f t="shared" si="466"/>
        <v/>
      </c>
      <c r="AE2789" s="1053" t="str">
        <f t="shared" si="467"/>
        <v/>
      </c>
    </row>
    <row r="2790" spans="10:31" ht="12.75" customHeight="1">
      <c r="J2790" s="1117" t="str">
        <f>IF(D2790="","-",#REF!-D2790)</f>
        <v>-</v>
      </c>
      <c r="L2790" s="1041" t="str">
        <f t="shared" si="460"/>
        <v/>
      </c>
      <c r="W2790" s="1046" t="str">
        <f t="shared" si="461"/>
        <v/>
      </c>
      <c r="X2790" s="1047"/>
      <c r="Y2790" s="1146" t="str">
        <f t="shared" si="462"/>
        <v/>
      </c>
      <c r="Z2790" s="1049" t="str">
        <f t="shared" si="463"/>
        <v/>
      </c>
      <c r="AA2790" s="1049" t="str">
        <f t="shared" si="464"/>
        <v/>
      </c>
      <c r="AB2790" s="1050" t="str">
        <f t="shared" si="465"/>
        <v/>
      </c>
      <c r="AD2790" s="1052" t="str">
        <f t="shared" si="466"/>
        <v/>
      </c>
      <c r="AE2790" s="1053" t="str">
        <f t="shared" si="467"/>
        <v/>
      </c>
    </row>
    <row r="2791" spans="10:31" ht="12.75" customHeight="1">
      <c r="J2791" s="1117" t="str">
        <f>IF(D2791="","-",#REF!-D2791)</f>
        <v>-</v>
      </c>
      <c r="L2791" s="1041" t="str">
        <f t="shared" si="460"/>
        <v/>
      </c>
      <c r="W2791" s="1046" t="str">
        <f t="shared" si="461"/>
        <v/>
      </c>
      <c r="X2791" s="1047"/>
      <c r="Y2791" s="1146" t="str">
        <f t="shared" si="462"/>
        <v/>
      </c>
      <c r="Z2791" s="1049" t="str">
        <f t="shared" si="463"/>
        <v/>
      </c>
      <c r="AA2791" s="1049" t="str">
        <f t="shared" si="464"/>
        <v/>
      </c>
      <c r="AB2791" s="1050" t="str">
        <f t="shared" si="465"/>
        <v/>
      </c>
      <c r="AD2791" s="1052" t="str">
        <f t="shared" si="466"/>
        <v/>
      </c>
      <c r="AE2791" s="1053" t="str">
        <f t="shared" si="467"/>
        <v/>
      </c>
    </row>
    <row r="2792" spans="10:31" ht="12.75" customHeight="1">
      <c r="J2792" s="1117" t="str">
        <f>IF(D2792="","-",#REF!-D2792)</f>
        <v>-</v>
      </c>
      <c r="L2792" s="1041" t="str">
        <f t="shared" si="460"/>
        <v/>
      </c>
      <c r="W2792" s="1046" t="str">
        <f t="shared" si="461"/>
        <v/>
      </c>
      <c r="X2792" s="1047"/>
      <c r="Y2792" s="1146" t="str">
        <f t="shared" si="462"/>
        <v/>
      </c>
      <c r="Z2792" s="1049" t="str">
        <f t="shared" si="463"/>
        <v/>
      </c>
      <c r="AA2792" s="1049" t="str">
        <f t="shared" si="464"/>
        <v/>
      </c>
      <c r="AB2792" s="1050" t="str">
        <f t="shared" si="465"/>
        <v/>
      </c>
      <c r="AD2792" s="1052" t="str">
        <f t="shared" si="466"/>
        <v/>
      </c>
      <c r="AE2792" s="1053" t="str">
        <f t="shared" si="467"/>
        <v/>
      </c>
    </row>
    <row r="2793" spans="10:31" ht="12.75" customHeight="1">
      <c r="J2793" s="1117" t="str">
        <f>IF(D2793="","-",#REF!-D2793)</f>
        <v>-</v>
      </c>
      <c r="L2793" s="1041" t="str">
        <f t="shared" si="460"/>
        <v/>
      </c>
      <c r="W2793" s="1046" t="str">
        <f t="shared" si="461"/>
        <v/>
      </c>
      <c r="X2793" s="1047"/>
      <c r="Y2793" s="1146" t="str">
        <f t="shared" si="462"/>
        <v/>
      </c>
      <c r="Z2793" s="1049" t="str">
        <f t="shared" si="463"/>
        <v/>
      </c>
      <c r="AA2793" s="1049" t="str">
        <f t="shared" si="464"/>
        <v/>
      </c>
      <c r="AB2793" s="1050" t="str">
        <f t="shared" si="465"/>
        <v/>
      </c>
      <c r="AD2793" s="1052" t="str">
        <f t="shared" si="466"/>
        <v/>
      </c>
      <c r="AE2793" s="1053" t="str">
        <f t="shared" si="467"/>
        <v/>
      </c>
    </row>
    <row r="2794" spans="10:31" ht="12.75" customHeight="1">
      <c r="J2794" s="1117" t="str">
        <f>IF(D2794="","-",#REF!-D2794)</f>
        <v>-</v>
      </c>
      <c r="L2794" s="1041" t="str">
        <f t="shared" si="460"/>
        <v/>
      </c>
      <c r="W2794" s="1046" t="str">
        <f t="shared" si="461"/>
        <v/>
      </c>
      <c r="X2794" s="1047"/>
      <c r="Y2794" s="1146" t="str">
        <f t="shared" si="462"/>
        <v/>
      </c>
      <c r="Z2794" s="1049" t="str">
        <f t="shared" si="463"/>
        <v/>
      </c>
      <c r="AA2794" s="1049" t="str">
        <f t="shared" si="464"/>
        <v/>
      </c>
      <c r="AB2794" s="1050" t="str">
        <f t="shared" si="465"/>
        <v/>
      </c>
      <c r="AD2794" s="1052" t="str">
        <f t="shared" si="466"/>
        <v/>
      </c>
      <c r="AE2794" s="1053" t="str">
        <f t="shared" si="467"/>
        <v/>
      </c>
    </row>
    <row r="2795" spans="10:31" ht="12.75" customHeight="1">
      <c r="J2795" s="1117" t="str">
        <f>IF(D2795="","-",#REF!-D2795)</f>
        <v>-</v>
      </c>
      <c r="L2795" s="1041" t="str">
        <f t="shared" si="460"/>
        <v/>
      </c>
      <c r="W2795" s="1046" t="str">
        <f t="shared" si="461"/>
        <v/>
      </c>
      <c r="X2795" s="1047"/>
      <c r="Y2795" s="1146" t="str">
        <f t="shared" si="462"/>
        <v/>
      </c>
      <c r="Z2795" s="1049" t="str">
        <f t="shared" si="463"/>
        <v/>
      </c>
      <c r="AA2795" s="1049" t="str">
        <f t="shared" si="464"/>
        <v/>
      </c>
      <c r="AB2795" s="1050" t="str">
        <f t="shared" si="465"/>
        <v/>
      </c>
      <c r="AD2795" s="1052" t="str">
        <f t="shared" si="466"/>
        <v/>
      </c>
      <c r="AE2795" s="1053" t="str">
        <f t="shared" si="467"/>
        <v/>
      </c>
    </row>
    <row r="2796" spans="10:31" ht="12.75" customHeight="1">
      <c r="J2796" s="1117" t="str">
        <f>IF(D2796="","-",#REF!-D2796)</f>
        <v>-</v>
      </c>
      <c r="L2796" s="1041" t="str">
        <f t="shared" si="460"/>
        <v/>
      </c>
      <c r="W2796" s="1046" t="str">
        <f t="shared" si="461"/>
        <v/>
      </c>
      <c r="X2796" s="1047"/>
      <c r="Y2796" s="1146" t="str">
        <f t="shared" si="462"/>
        <v/>
      </c>
      <c r="Z2796" s="1049" t="str">
        <f t="shared" si="463"/>
        <v/>
      </c>
      <c r="AA2796" s="1049" t="str">
        <f t="shared" si="464"/>
        <v/>
      </c>
      <c r="AB2796" s="1050" t="str">
        <f t="shared" si="465"/>
        <v/>
      </c>
      <c r="AD2796" s="1052" t="str">
        <f t="shared" si="466"/>
        <v/>
      </c>
      <c r="AE2796" s="1053" t="str">
        <f t="shared" si="467"/>
        <v/>
      </c>
    </row>
    <row r="2797" spans="10:31" ht="12.75" customHeight="1">
      <c r="J2797" s="1117" t="str">
        <f>IF(D2797="","-",#REF!-D2797)</f>
        <v>-</v>
      </c>
      <c r="L2797" s="1041" t="str">
        <f t="shared" si="460"/>
        <v/>
      </c>
      <c r="W2797" s="1046" t="str">
        <f t="shared" si="461"/>
        <v/>
      </c>
      <c r="X2797" s="1047"/>
      <c r="Y2797" s="1146" t="str">
        <f t="shared" si="462"/>
        <v/>
      </c>
      <c r="Z2797" s="1049" t="str">
        <f t="shared" si="463"/>
        <v/>
      </c>
      <c r="AA2797" s="1049" t="str">
        <f t="shared" si="464"/>
        <v/>
      </c>
      <c r="AB2797" s="1050" t="str">
        <f t="shared" si="465"/>
        <v/>
      </c>
      <c r="AD2797" s="1052" t="str">
        <f t="shared" si="466"/>
        <v/>
      </c>
      <c r="AE2797" s="1053" t="str">
        <f t="shared" si="467"/>
        <v/>
      </c>
    </row>
    <row r="2798" spans="10:31" ht="12.75" customHeight="1">
      <c r="J2798" s="1117" t="str">
        <f>IF(D2798="","-",#REF!-D2798)</f>
        <v>-</v>
      </c>
      <c r="L2798" s="1041" t="str">
        <f t="shared" si="460"/>
        <v/>
      </c>
      <c r="W2798" s="1046" t="str">
        <f t="shared" si="461"/>
        <v/>
      </c>
      <c r="X2798" s="1047"/>
      <c r="Y2798" s="1146" t="str">
        <f t="shared" si="462"/>
        <v/>
      </c>
      <c r="Z2798" s="1049" t="str">
        <f t="shared" si="463"/>
        <v/>
      </c>
      <c r="AA2798" s="1049" t="str">
        <f t="shared" si="464"/>
        <v/>
      </c>
      <c r="AB2798" s="1050" t="str">
        <f t="shared" si="465"/>
        <v/>
      </c>
      <c r="AD2798" s="1052" t="str">
        <f t="shared" si="466"/>
        <v/>
      </c>
      <c r="AE2798" s="1053" t="str">
        <f t="shared" si="467"/>
        <v/>
      </c>
    </row>
    <row r="2799" spans="10:31" ht="12.75" customHeight="1">
      <c r="J2799" s="1117" t="str">
        <f>IF(D2799="","-",#REF!-D2799)</f>
        <v>-</v>
      </c>
      <c r="L2799" s="1041" t="str">
        <f t="shared" si="460"/>
        <v/>
      </c>
      <c r="W2799" s="1046" t="str">
        <f t="shared" si="461"/>
        <v/>
      </c>
      <c r="X2799" s="1047"/>
      <c r="Y2799" s="1146" t="str">
        <f t="shared" si="462"/>
        <v/>
      </c>
      <c r="Z2799" s="1049" t="str">
        <f t="shared" si="463"/>
        <v/>
      </c>
      <c r="AA2799" s="1049" t="str">
        <f t="shared" si="464"/>
        <v/>
      </c>
      <c r="AB2799" s="1050" t="str">
        <f t="shared" si="465"/>
        <v/>
      </c>
      <c r="AD2799" s="1052" t="str">
        <f t="shared" si="466"/>
        <v/>
      </c>
      <c r="AE2799" s="1053" t="str">
        <f t="shared" si="467"/>
        <v/>
      </c>
    </row>
    <row r="2800" spans="10:31" ht="12.75" customHeight="1">
      <c r="J2800" s="1117" t="str">
        <f>IF(D2800="","-",#REF!-D2800)</f>
        <v>-</v>
      </c>
      <c r="L2800" s="1041" t="str">
        <f t="shared" si="460"/>
        <v/>
      </c>
      <c r="W2800" s="1046" t="str">
        <f t="shared" si="461"/>
        <v/>
      </c>
      <c r="X2800" s="1047"/>
      <c r="Y2800" s="1146" t="str">
        <f t="shared" si="462"/>
        <v/>
      </c>
      <c r="Z2800" s="1049" t="str">
        <f t="shared" si="463"/>
        <v/>
      </c>
      <c r="AA2800" s="1049" t="str">
        <f t="shared" si="464"/>
        <v/>
      </c>
      <c r="AB2800" s="1050" t="str">
        <f t="shared" si="465"/>
        <v/>
      </c>
      <c r="AD2800" s="1052" t="str">
        <f t="shared" si="466"/>
        <v/>
      </c>
      <c r="AE2800" s="1053" t="str">
        <f t="shared" si="467"/>
        <v/>
      </c>
    </row>
    <row r="2801" spans="10:31" ht="12.75" customHeight="1">
      <c r="J2801" s="1117" t="str">
        <f>IF(D2801="","-",#REF!-D2801)</f>
        <v>-</v>
      </c>
      <c r="L2801" s="1041" t="str">
        <f t="shared" si="460"/>
        <v/>
      </c>
      <c r="W2801" s="1046" t="str">
        <f t="shared" si="461"/>
        <v/>
      </c>
      <c r="X2801" s="1047"/>
      <c r="Y2801" s="1146" t="str">
        <f t="shared" si="462"/>
        <v/>
      </c>
      <c r="Z2801" s="1049" t="str">
        <f t="shared" si="463"/>
        <v/>
      </c>
      <c r="AA2801" s="1049" t="str">
        <f t="shared" si="464"/>
        <v/>
      </c>
      <c r="AB2801" s="1050" t="str">
        <f t="shared" si="465"/>
        <v/>
      </c>
      <c r="AD2801" s="1052" t="str">
        <f t="shared" si="466"/>
        <v/>
      </c>
      <c r="AE2801" s="1053" t="str">
        <f t="shared" si="467"/>
        <v/>
      </c>
    </row>
    <row r="2802" spans="10:31" ht="12.75" customHeight="1">
      <c r="J2802" s="1117" t="str">
        <f>IF(D2802="","-",#REF!-D2802)</f>
        <v>-</v>
      </c>
      <c r="L2802" s="1041" t="str">
        <f t="shared" si="460"/>
        <v/>
      </c>
      <c r="W2802" s="1046" t="str">
        <f t="shared" si="461"/>
        <v/>
      </c>
      <c r="X2802" s="1047"/>
      <c r="Y2802" s="1146" t="str">
        <f t="shared" si="462"/>
        <v/>
      </c>
      <c r="Z2802" s="1049" t="str">
        <f t="shared" si="463"/>
        <v/>
      </c>
      <c r="AA2802" s="1049" t="str">
        <f t="shared" si="464"/>
        <v/>
      </c>
      <c r="AB2802" s="1050" t="str">
        <f t="shared" si="465"/>
        <v/>
      </c>
      <c r="AD2802" s="1052" t="str">
        <f t="shared" si="466"/>
        <v/>
      </c>
      <c r="AE2802" s="1053" t="str">
        <f t="shared" si="467"/>
        <v/>
      </c>
    </row>
    <row r="2803" spans="10:31" ht="12.75" customHeight="1">
      <c r="J2803" s="1117" t="str">
        <f>IF(D2803="","-",#REF!-D2803)</f>
        <v>-</v>
      </c>
      <c r="L2803" s="1041" t="str">
        <f t="shared" si="460"/>
        <v/>
      </c>
      <c r="W2803" s="1046" t="str">
        <f t="shared" si="461"/>
        <v/>
      </c>
      <c r="X2803" s="1047"/>
      <c r="Y2803" s="1146" t="str">
        <f t="shared" si="462"/>
        <v/>
      </c>
      <c r="Z2803" s="1049" t="str">
        <f t="shared" si="463"/>
        <v/>
      </c>
      <c r="AA2803" s="1049" t="str">
        <f t="shared" si="464"/>
        <v/>
      </c>
      <c r="AB2803" s="1050" t="str">
        <f t="shared" si="465"/>
        <v/>
      </c>
      <c r="AD2803" s="1052" t="str">
        <f t="shared" si="466"/>
        <v/>
      </c>
      <c r="AE2803" s="1053" t="str">
        <f t="shared" si="467"/>
        <v/>
      </c>
    </row>
    <row r="2804" spans="10:31" ht="12.75" customHeight="1">
      <c r="J2804" s="1117" t="str">
        <f>IF(D2804="","-",#REF!-D2804)</f>
        <v>-</v>
      </c>
      <c r="L2804" s="1041" t="str">
        <f t="shared" si="460"/>
        <v/>
      </c>
      <c r="W2804" s="1046" t="str">
        <f t="shared" si="461"/>
        <v/>
      </c>
      <c r="X2804" s="1047"/>
      <c r="Y2804" s="1146" t="str">
        <f t="shared" si="462"/>
        <v/>
      </c>
      <c r="Z2804" s="1049" t="str">
        <f t="shared" si="463"/>
        <v/>
      </c>
      <c r="AA2804" s="1049" t="str">
        <f t="shared" si="464"/>
        <v/>
      </c>
      <c r="AB2804" s="1050" t="str">
        <f t="shared" si="465"/>
        <v/>
      </c>
      <c r="AD2804" s="1052" t="str">
        <f t="shared" si="466"/>
        <v/>
      </c>
      <c r="AE2804" s="1053" t="str">
        <f t="shared" si="467"/>
        <v/>
      </c>
    </row>
    <row r="2805" spans="10:31" ht="12.75" customHeight="1">
      <c r="J2805" s="1117" t="str">
        <f>IF(D2805="","-",#REF!-D2805)</f>
        <v>-</v>
      </c>
      <c r="L2805" s="1041" t="str">
        <f t="shared" si="460"/>
        <v/>
      </c>
      <c r="W2805" s="1046" t="str">
        <f t="shared" si="461"/>
        <v/>
      </c>
      <c r="X2805" s="1047"/>
      <c r="Y2805" s="1146" t="str">
        <f t="shared" si="462"/>
        <v/>
      </c>
      <c r="Z2805" s="1049" t="str">
        <f t="shared" si="463"/>
        <v/>
      </c>
      <c r="AA2805" s="1049" t="str">
        <f t="shared" si="464"/>
        <v/>
      </c>
      <c r="AB2805" s="1050" t="str">
        <f t="shared" si="465"/>
        <v/>
      </c>
      <c r="AD2805" s="1052" t="str">
        <f t="shared" si="466"/>
        <v/>
      </c>
      <c r="AE2805" s="1053" t="str">
        <f t="shared" si="467"/>
        <v/>
      </c>
    </row>
    <row r="2806" spans="10:31" ht="12.75" customHeight="1">
      <c r="J2806" s="1117" t="str">
        <f>IF(D2806="","-",#REF!-D2806)</f>
        <v>-</v>
      </c>
      <c r="L2806" s="1041" t="str">
        <f t="shared" si="460"/>
        <v/>
      </c>
      <c r="W2806" s="1046" t="str">
        <f t="shared" si="461"/>
        <v/>
      </c>
      <c r="X2806" s="1047"/>
      <c r="Y2806" s="1146" t="str">
        <f t="shared" si="462"/>
        <v/>
      </c>
      <c r="Z2806" s="1049" t="str">
        <f t="shared" si="463"/>
        <v/>
      </c>
      <c r="AA2806" s="1049" t="str">
        <f t="shared" si="464"/>
        <v/>
      </c>
      <c r="AB2806" s="1050" t="str">
        <f t="shared" si="465"/>
        <v/>
      </c>
      <c r="AD2806" s="1052" t="str">
        <f t="shared" si="466"/>
        <v/>
      </c>
      <c r="AE2806" s="1053" t="str">
        <f t="shared" si="467"/>
        <v/>
      </c>
    </row>
    <row r="2807" spans="10:31" ht="12.75" customHeight="1">
      <c r="J2807" s="1117" t="str">
        <f>IF(D2807="","-",#REF!-D2807)</f>
        <v>-</v>
      </c>
      <c r="L2807" s="1041" t="str">
        <f t="shared" si="460"/>
        <v/>
      </c>
      <c r="W2807" s="1046" t="str">
        <f t="shared" si="461"/>
        <v/>
      </c>
      <c r="X2807" s="1047"/>
      <c r="Y2807" s="1146" t="str">
        <f t="shared" si="462"/>
        <v/>
      </c>
      <c r="Z2807" s="1049" t="str">
        <f t="shared" si="463"/>
        <v/>
      </c>
      <c r="AA2807" s="1049" t="str">
        <f t="shared" si="464"/>
        <v/>
      </c>
      <c r="AB2807" s="1050" t="str">
        <f t="shared" si="465"/>
        <v/>
      </c>
      <c r="AD2807" s="1052" t="str">
        <f t="shared" si="466"/>
        <v/>
      </c>
      <c r="AE2807" s="1053" t="str">
        <f t="shared" si="467"/>
        <v/>
      </c>
    </row>
    <row r="2808" spans="10:31" ht="12.75" customHeight="1">
      <c r="J2808" s="1117" t="str">
        <f>IF(D2808="","-",#REF!-D2808)</f>
        <v>-</v>
      </c>
      <c r="L2808" s="1041" t="str">
        <f t="shared" si="460"/>
        <v/>
      </c>
      <c r="W2808" s="1046" t="str">
        <f t="shared" si="461"/>
        <v/>
      </c>
      <c r="X2808" s="1047"/>
      <c r="Y2808" s="1146" t="str">
        <f t="shared" si="462"/>
        <v/>
      </c>
      <c r="Z2808" s="1049" t="str">
        <f t="shared" si="463"/>
        <v/>
      </c>
      <c r="AA2808" s="1049" t="str">
        <f t="shared" si="464"/>
        <v/>
      </c>
      <c r="AB2808" s="1050" t="str">
        <f t="shared" si="465"/>
        <v/>
      </c>
      <c r="AD2808" s="1052" t="str">
        <f t="shared" si="466"/>
        <v/>
      </c>
      <c r="AE2808" s="1053" t="str">
        <f t="shared" si="467"/>
        <v/>
      </c>
    </row>
    <row r="2809" spans="10:31" ht="12.75" customHeight="1">
      <c r="J2809" s="1117" t="str">
        <f>IF(D2809="","-",#REF!-D2809)</f>
        <v>-</v>
      </c>
      <c r="L2809" s="1041" t="str">
        <f t="shared" si="460"/>
        <v/>
      </c>
      <c r="W2809" s="1046" t="str">
        <f t="shared" si="461"/>
        <v/>
      </c>
      <c r="X2809" s="1047"/>
      <c r="Y2809" s="1146" t="str">
        <f t="shared" si="462"/>
        <v/>
      </c>
      <c r="Z2809" s="1049" t="str">
        <f t="shared" si="463"/>
        <v/>
      </c>
      <c r="AA2809" s="1049" t="str">
        <f t="shared" si="464"/>
        <v/>
      </c>
      <c r="AB2809" s="1050" t="str">
        <f t="shared" si="465"/>
        <v/>
      </c>
      <c r="AD2809" s="1052" t="str">
        <f t="shared" si="466"/>
        <v/>
      </c>
      <c r="AE2809" s="1053" t="str">
        <f t="shared" si="467"/>
        <v/>
      </c>
    </row>
    <row r="2810" spans="10:31" ht="12.75" customHeight="1">
      <c r="J2810" s="1117" t="str">
        <f>IF(D2810="","-",#REF!-D2810)</f>
        <v>-</v>
      </c>
      <c r="L2810" s="1041" t="str">
        <f t="shared" si="460"/>
        <v/>
      </c>
      <c r="W2810" s="1046" t="str">
        <f t="shared" si="461"/>
        <v/>
      </c>
      <c r="X2810" s="1047"/>
      <c r="Y2810" s="1146" t="str">
        <f t="shared" si="462"/>
        <v/>
      </c>
      <c r="Z2810" s="1049" t="str">
        <f t="shared" si="463"/>
        <v/>
      </c>
      <c r="AA2810" s="1049" t="str">
        <f t="shared" si="464"/>
        <v/>
      </c>
      <c r="AB2810" s="1050" t="str">
        <f t="shared" si="465"/>
        <v/>
      </c>
      <c r="AD2810" s="1052" t="str">
        <f t="shared" si="466"/>
        <v/>
      </c>
      <c r="AE2810" s="1053" t="str">
        <f t="shared" si="467"/>
        <v/>
      </c>
    </row>
    <row r="2811" spans="10:31" ht="12.75" customHeight="1">
      <c r="J2811" s="1117" t="str">
        <f>IF(D2811="","-",#REF!-D2811)</f>
        <v>-</v>
      </c>
      <c r="L2811" s="1041" t="str">
        <f t="shared" si="460"/>
        <v/>
      </c>
      <c r="W2811" s="1046" t="str">
        <f t="shared" si="461"/>
        <v/>
      </c>
      <c r="X2811" s="1047"/>
      <c r="Y2811" s="1146" t="str">
        <f t="shared" si="462"/>
        <v/>
      </c>
      <c r="Z2811" s="1049" t="str">
        <f t="shared" si="463"/>
        <v/>
      </c>
      <c r="AA2811" s="1049" t="str">
        <f t="shared" si="464"/>
        <v/>
      </c>
      <c r="AB2811" s="1050" t="str">
        <f t="shared" si="465"/>
        <v/>
      </c>
      <c r="AD2811" s="1052" t="str">
        <f t="shared" si="466"/>
        <v/>
      </c>
      <c r="AE2811" s="1053" t="str">
        <f t="shared" si="467"/>
        <v/>
      </c>
    </row>
    <row r="2812" spans="10:31" ht="12.75" customHeight="1">
      <c r="J2812" s="1117" t="str">
        <f>IF(D2812="","-",#REF!-D2812)</f>
        <v>-</v>
      </c>
      <c r="L2812" s="1041" t="str">
        <f t="shared" si="460"/>
        <v/>
      </c>
      <c r="W2812" s="1046" t="str">
        <f t="shared" si="461"/>
        <v/>
      </c>
      <c r="X2812" s="1047"/>
      <c r="Y2812" s="1146" t="str">
        <f t="shared" si="462"/>
        <v/>
      </c>
      <c r="Z2812" s="1049" t="str">
        <f t="shared" si="463"/>
        <v/>
      </c>
      <c r="AA2812" s="1049" t="str">
        <f t="shared" si="464"/>
        <v/>
      </c>
      <c r="AB2812" s="1050" t="str">
        <f t="shared" si="465"/>
        <v/>
      </c>
      <c r="AD2812" s="1052" t="str">
        <f t="shared" si="466"/>
        <v/>
      </c>
      <c r="AE2812" s="1053" t="str">
        <f t="shared" si="467"/>
        <v/>
      </c>
    </row>
    <row r="2813" spans="10:31" ht="12.75" customHeight="1">
      <c r="J2813" s="1117" t="str">
        <f>IF(D2813="","-",#REF!-D2813)</f>
        <v>-</v>
      </c>
      <c r="L2813" s="1041" t="str">
        <f t="shared" si="460"/>
        <v/>
      </c>
      <c r="W2813" s="1046" t="str">
        <f t="shared" si="461"/>
        <v/>
      </c>
      <c r="X2813" s="1047"/>
      <c r="Y2813" s="1146" t="str">
        <f t="shared" si="462"/>
        <v/>
      </c>
      <c r="Z2813" s="1049" t="str">
        <f t="shared" si="463"/>
        <v/>
      </c>
      <c r="AA2813" s="1049" t="str">
        <f t="shared" si="464"/>
        <v/>
      </c>
      <c r="AB2813" s="1050" t="str">
        <f t="shared" si="465"/>
        <v/>
      </c>
      <c r="AD2813" s="1052" t="str">
        <f t="shared" si="466"/>
        <v/>
      </c>
      <c r="AE2813" s="1053" t="str">
        <f t="shared" si="467"/>
        <v/>
      </c>
    </row>
    <row r="2814" spans="10:31" ht="12.75" customHeight="1">
      <c r="J2814" s="1117" t="str">
        <f>IF(D2814="","-",#REF!-D2814)</f>
        <v>-</v>
      </c>
      <c r="L2814" s="1041" t="str">
        <f t="shared" si="460"/>
        <v/>
      </c>
      <c r="W2814" s="1046" t="str">
        <f t="shared" si="461"/>
        <v/>
      </c>
      <c r="X2814" s="1047"/>
      <c r="Y2814" s="1146" t="str">
        <f t="shared" si="462"/>
        <v/>
      </c>
      <c r="Z2814" s="1049" t="str">
        <f t="shared" si="463"/>
        <v/>
      </c>
      <c r="AA2814" s="1049" t="str">
        <f t="shared" si="464"/>
        <v/>
      </c>
      <c r="AB2814" s="1050" t="str">
        <f t="shared" si="465"/>
        <v/>
      </c>
      <c r="AD2814" s="1052" t="str">
        <f t="shared" si="466"/>
        <v/>
      </c>
      <c r="AE2814" s="1053" t="str">
        <f t="shared" si="467"/>
        <v/>
      </c>
    </row>
    <row r="2815" spans="10:31" ht="12.75" customHeight="1">
      <c r="J2815" s="1117" t="str">
        <f>IF(D2815="","-",#REF!-D2815)</f>
        <v>-</v>
      </c>
      <c r="L2815" s="1041" t="str">
        <f t="shared" si="460"/>
        <v/>
      </c>
      <c r="W2815" s="1046" t="str">
        <f t="shared" si="461"/>
        <v/>
      </c>
      <c r="X2815" s="1047"/>
      <c r="Y2815" s="1146" t="str">
        <f t="shared" si="462"/>
        <v/>
      </c>
      <c r="Z2815" s="1049" t="str">
        <f t="shared" si="463"/>
        <v/>
      </c>
      <c r="AA2815" s="1049" t="str">
        <f t="shared" si="464"/>
        <v/>
      </c>
      <c r="AB2815" s="1050" t="str">
        <f t="shared" si="465"/>
        <v/>
      </c>
      <c r="AD2815" s="1052" t="str">
        <f t="shared" si="466"/>
        <v/>
      </c>
      <c r="AE2815" s="1053" t="str">
        <f t="shared" si="467"/>
        <v/>
      </c>
    </row>
    <row r="2816" spans="10:31" ht="12.75" customHeight="1">
      <c r="J2816" s="1117" t="str">
        <f>IF(D2816="","-",#REF!-D2816)</f>
        <v>-</v>
      </c>
      <c r="L2816" s="1041" t="str">
        <f t="shared" si="460"/>
        <v/>
      </c>
      <c r="W2816" s="1046" t="str">
        <f t="shared" si="461"/>
        <v/>
      </c>
      <c r="X2816" s="1047"/>
      <c r="Y2816" s="1146" t="str">
        <f t="shared" si="462"/>
        <v/>
      </c>
      <c r="Z2816" s="1049" t="str">
        <f t="shared" si="463"/>
        <v/>
      </c>
      <c r="AA2816" s="1049" t="str">
        <f t="shared" si="464"/>
        <v/>
      </c>
      <c r="AB2816" s="1050" t="str">
        <f t="shared" si="465"/>
        <v/>
      </c>
      <c r="AD2816" s="1052" t="str">
        <f t="shared" si="466"/>
        <v/>
      </c>
      <c r="AE2816" s="1053" t="str">
        <f t="shared" si="467"/>
        <v/>
      </c>
    </row>
    <row r="2817" spans="10:31" ht="12.75" customHeight="1">
      <c r="J2817" s="1117" t="str">
        <f>IF(D2817="","-",#REF!-D2817)</f>
        <v>-</v>
      </c>
      <c r="L2817" s="1041" t="str">
        <f t="shared" si="460"/>
        <v/>
      </c>
      <c r="W2817" s="1046" t="str">
        <f t="shared" si="461"/>
        <v/>
      </c>
      <c r="X2817" s="1047"/>
      <c r="Y2817" s="1146" t="str">
        <f t="shared" si="462"/>
        <v/>
      </c>
      <c r="Z2817" s="1049" t="str">
        <f t="shared" si="463"/>
        <v/>
      </c>
      <c r="AA2817" s="1049" t="str">
        <f t="shared" si="464"/>
        <v/>
      </c>
      <c r="AB2817" s="1050" t="str">
        <f t="shared" si="465"/>
        <v/>
      </c>
      <c r="AD2817" s="1052" t="str">
        <f t="shared" si="466"/>
        <v/>
      </c>
      <c r="AE2817" s="1053" t="str">
        <f t="shared" si="467"/>
        <v/>
      </c>
    </row>
    <row r="2818" spans="10:31" ht="12.75" customHeight="1">
      <c r="J2818" s="1117" t="str">
        <f>IF(D2818="","-",#REF!-D2818)</f>
        <v>-</v>
      </c>
      <c r="L2818" s="1041" t="str">
        <f t="shared" si="460"/>
        <v/>
      </c>
      <c r="W2818" s="1046" t="str">
        <f t="shared" si="461"/>
        <v/>
      </c>
      <c r="X2818" s="1047"/>
      <c r="Y2818" s="1146" t="str">
        <f t="shared" si="462"/>
        <v/>
      </c>
      <c r="Z2818" s="1049" t="str">
        <f t="shared" si="463"/>
        <v/>
      </c>
      <c r="AA2818" s="1049" t="str">
        <f t="shared" si="464"/>
        <v/>
      </c>
      <c r="AB2818" s="1050" t="str">
        <f t="shared" si="465"/>
        <v/>
      </c>
      <c r="AD2818" s="1052" t="str">
        <f t="shared" si="466"/>
        <v/>
      </c>
      <c r="AE2818" s="1053" t="str">
        <f t="shared" si="467"/>
        <v/>
      </c>
    </row>
    <row r="2819" spans="10:31" ht="12.75" customHeight="1">
      <c r="J2819" s="1117" t="str">
        <f>IF(D2819="","-",#REF!-D2819)</f>
        <v>-</v>
      </c>
      <c r="L2819" s="1041" t="str">
        <f t="shared" ref="L2819:L2882" si="468">IF(E2819="","",$Q$1+E2819)</f>
        <v/>
      </c>
      <c r="W2819" s="1046" t="str">
        <f t="shared" ref="W2819:W2882" si="469">IF($D2819="","",_xlfn.LET(_xlpm.gDate,D2819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819" s="1047"/>
      <c r="Y2819" s="1146" t="str">
        <f t="shared" ref="Y2819:Y2882" si="470">IFERROR(CHOOSE(X2819,"መስከረም","ጥቅምት","ህዳር  ","ታህሳስ ","ጥር ","የካቲት ","መጋቢት ","ሚይዚያ ","ግንቦት ","ሰኔ ","ሐምሌ ","ነሐሴ ","Pagume"),"")</f>
        <v/>
      </c>
      <c r="Z2819" s="1049" t="str">
        <f t="shared" ref="Z2819:Z2882" si="471">IF($K2819="","",_xlfn.LET(_xlpm.gDate,K2819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819" s="1049" t="str">
        <f t="shared" ref="AA2819:AA2882" si="472">IF($Z2819="","",TEXT($Z2819,"mm"))</f>
        <v/>
      </c>
      <c r="AB2819" s="1050" t="str">
        <f t="shared" ref="AB2819:AB2882" si="473">IFERROR(CHOOSE(AA2819,"መስከረም","ጥቅምት","ህዳር  ","ታህሳስ ","ጥር ","የካቲት ","መጋቢት ","ሚይዚያ ","ግንቦት ","ሰኔ ","ሐምሌ ","ነሐሴ ","Pagume"),"")</f>
        <v/>
      </c>
      <c r="AD2819" s="1052" t="str">
        <f t="shared" ref="AD2819:AD2882" si="474">IF($D2819="","",YEAR(D2819)&amp;"-W"&amp;WEEKNUM(D2819,2))</f>
        <v/>
      </c>
      <c r="AE2819" s="1053" t="str">
        <f t="shared" ref="AE2819:AE2882" si="475">IF($K2819="","",YEAR(K2819)&amp;"-W"&amp;WEEKNUM(K2819,2))</f>
        <v/>
      </c>
    </row>
    <row r="2820" spans="10:31" ht="12.75" customHeight="1">
      <c r="J2820" s="1117" t="str">
        <f>IF(D2820="","-",#REF!-D2820)</f>
        <v>-</v>
      </c>
      <c r="L2820" s="1041" t="str">
        <f t="shared" si="468"/>
        <v/>
      </c>
      <c r="W2820" s="1046" t="str">
        <f t="shared" si="469"/>
        <v/>
      </c>
      <c r="X2820" s="1047"/>
      <c r="Y2820" s="1146" t="str">
        <f t="shared" si="470"/>
        <v/>
      </c>
      <c r="Z2820" s="1049" t="str">
        <f t="shared" si="471"/>
        <v/>
      </c>
      <c r="AA2820" s="1049" t="str">
        <f t="shared" si="472"/>
        <v/>
      </c>
      <c r="AB2820" s="1050" t="str">
        <f t="shared" si="473"/>
        <v/>
      </c>
      <c r="AD2820" s="1052" t="str">
        <f t="shared" si="474"/>
        <v/>
      </c>
      <c r="AE2820" s="1053" t="str">
        <f t="shared" si="475"/>
        <v/>
      </c>
    </row>
    <row r="2821" spans="10:31" ht="12.75" customHeight="1">
      <c r="J2821" s="1117" t="str">
        <f>IF(D2821="","-",#REF!-D2821)</f>
        <v>-</v>
      </c>
      <c r="L2821" s="1041" t="str">
        <f t="shared" si="468"/>
        <v/>
      </c>
      <c r="W2821" s="1046" t="str">
        <f t="shared" si="469"/>
        <v/>
      </c>
      <c r="X2821" s="1047"/>
      <c r="Y2821" s="1146" t="str">
        <f t="shared" si="470"/>
        <v/>
      </c>
      <c r="Z2821" s="1049" t="str">
        <f t="shared" si="471"/>
        <v/>
      </c>
      <c r="AA2821" s="1049" t="str">
        <f t="shared" si="472"/>
        <v/>
      </c>
      <c r="AB2821" s="1050" t="str">
        <f t="shared" si="473"/>
        <v/>
      </c>
      <c r="AD2821" s="1052" t="str">
        <f t="shared" si="474"/>
        <v/>
      </c>
      <c r="AE2821" s="1053" t="str">
        <f t="shared" si="475"/>
        <v/>
      </c>
    </row>
    <row r="2822" spans="10:31" ht="12.75" customHeight="1">
      <c r="J2822" s="1117" t="str">
        <f>IF(D2822="","-",#REF!-D2822)</f>
        <v>-</v>
      </c>
      <c r="L2822" s="1041" t="str">
        <f t="shared" si="468"/>
        <v/>
      </c>
      <c r="W2822" s="1046" t="str">
        <f t="shared" si="469"/>
        <v/>
      </c>
      <c r="X2822" s="1047"/>
      <c r="Y2822" s="1146" t="str">
        <f t="shared" si="470"/>
        <v/>
      </c>
      <c r="Z2822" s="1049" t="str">
        <f t="shared" si="471"/>
        <v/>
      </c>
      <c r="AA2822" s="1049" t="str">
        <f t="shared" si="472"/>
        <v/>
      </c>
      <c r="AB2822" s="1050" t="str">
        <f t="shared" si="473"/>
        <v/>
      </c>
      <c r="AD2822" s="1052" t="str">
        <f t="shared" si="474"/>
        <v/>
      </c>
      <c r="AE2822" s="1053" t="str">
        <f t="shared" si="475"/>
        <v/>
      </c>
    </row>
    <row r="2823" spans="10:31" ht="12.75" customHeight="1">
      <c r="J2823" s="1117" t="str">
        <f>IF(D2823="","-",#REF!-D2823)</f>
        <v>-</v>
      </c>
      <c r="L2823" s="1041" t="str">
        <f t="shared" si="468"/>
        <v/>
      </c>
      <c r="W2823" s="1046" t="str">
        <f t="shared" si="469"/>
        <v/>
      </c>
      <c r="X2823" s="1047"/>
      <c r="Y2823" s="1146" t="str">
        <f t="shared" si="470"/>
        <v/>
      </c>
      <c r="Z2823" s="1049" t="str">
        <f t="shared" si="471"/>
        <v/>
      </c>
      <c r="AA2823" s="1049" t="str">
        <f t="shared" si="472"/>
        <v/>
      </c>
      <c r="AB2823" s="1050" t="str">
        <f t="shared" si="473"/>
        <v/>
      </c>
      <c r="AD2823" s="1052" t="str">
        <f t="shared" si="474"/>
        <v/>
      </c>
      <c r="AE2823" s="1053" t="str">
        <f t="shared" si="475"/>
        <v/>
      </c>
    </row>
    <row r="2824" spans="10:31" ht="12.75" customHeight="1">
      <c r="J2824" s="1117" t="str">
        <f>IF(D2824="","-",#REF!-D2824)</f>
        <v>-</v>
      </c>
      <c r="L2824" s="1041" t="str">
        <f t="shared" si="468"/>
        <v/>
      </c>
      <c r="W2824" s="1046" t="str">
        <f t="shared" si="469"/>
        <v/>
      </c>
      <c r="X2824" s="1047"/>
      <c r="Y2824" s="1146" t="str">
        <f t="shared" si="470"/>
        <v/>
      </c>
      <c r="Z2824" s="1049" t="str">
        <f t="shared" si="471"/>
        <v/>
      </c>
      <c r="AA2824" s="1049" t="str">
        <f t="shared" si="472"/>
        <v/>
      </c>
      <c r="AB2824" s="1050" t="str">
        <f t="shared" si="473"/>
        <v/>
      </c>
      <c r="AD2824" s="1052" t="str">
        <f t="shared" si="474"/>
        <v/>
      </c>
      <c r="AE2824" s="1053" t="str">
        <f t="shared" si="475"/>
        <v/>
      </c>
    </row>
    <row r="2825" spans="10:31" ht="12.75" customHeight="1">
      <c r="J2825" s="1117" t="str">
        <f>IF(D2825="","-",#REF!-D2825)</f>
        <v>-</v>
      </c>
      <c r="L2825" s="1041" t="str">
        <f t="shared" si="468"/>
        <v/>
      </c>
      <c r="W2825" s="1046" t="str">
        <f t="shared" si="469"/>
        <v/>
      </c>
      <c r="X2825" s="1047"/>
      <c r="Y2825" s="1146" t="str">
        <f t="shared" si="470"/>
        <v/>
      </c>
      <c r="Z2825" s="1049" t="str">
        <f t="shared" si="471"/>
        <v/>
      </c>
      <c r="AA2825" s="1049" t="str">
        <f t="shared" si="472"/>
        <v/>
      </c>
      <c r="AB2825" s="1050" t="str">
        <f t="shared" si="473"/>
        <v/>
      </c>
      <c r="AD2825" s="1052" t="str">
        <f t="shared" si="474"/>
        <v/>
      </c>
      <c r="AE2825" s="1053" t="str">
        <f t="shared" si="475"/>
        <v/>
      </c>
    </row>
    <row r="2826" spans="10:31" ht="12.75" customHeight="1">
      <c r="J2826" s="1117" t="str">
        <f>IF(D2826="","-",#REF!-D2826)</f>
        <v>-</v>
      </c>
      <c r="L2826" s="1041" t="str">
        <f t="shared" si="468"/>
        <v/>
      </c>
      <c r="W2826" s="1046" t="str">
        <f t="shared" si="469"/>
        <v/>
      </c>
      <c r="X2826" s="1047"/>
      <c r="Y2826" s="1146" t="str">
        <f t="shared" si="470"/>
        <v/>
      </c>
      <c r="Z2826" s="1049" t="str">
        <f t="shared" si="471"/>
        <v/>
      </c>
      <c r="AA2826" s="1049" t="str">
        <f t="shared" si="472"/>
        <v/>
      </c>
      <c r="AB2826" s="1050" t="str">
        <f t="shared" si="473"/>
        <v/>
      </c>
      <c r="AD2826" s="1052" t="str">
        <f t="shared" si="474"/>
        <v/>
      </c>
      <c r="AE2826" s="1053" t="str">
        <f t="shared" si="475"/>
        <v/>
      </c>
    </row>
    <row r="2827" spans="10:31" ht="12.75" customHeight="1">
      <c r="J2827" s="1117" t="str">
        <f>IF(D2827="","-",#REF!-D2827)</f>
        <v>-</v>
      </c>
      <c r="L2827" s="1041" t="str">
        <f t="shared" si="468"/>
        <v/>
      </c>
      <c r="W2827" s="1046" t="str">
        <f t="shared" si="469"/>
        <v/>
      </c>
      <c r="X2827" s="1047"/>
      <c r="Y2827" s="1146" t="str">
        <f t="shared" si="470"/>
        <v/>
      </c>
      <c r="Z2827" s="1049" t="str">
        <f t="shared" si="471"/>
        <v/>
      </c>
      <c r="AA2827" s="1049" t="str">
        <f t="shared" si="472"/>
        <v/>
      </c>
      <c r="AB2827" s="1050" t="str">
        <f t="shared" si="473"/>
        <v/>
      </c>
      <c r="AD2827" s="1052" t="str">
        <f t="shared" si="474"/>
        <v/>
      </c>
      <c r="AE2827" s="1053" t="str">
        <f t="shared" si="475"/>
        <v/>
      </c>
    </row>
    <row r="2828" spans="10:31" ht="12.75" customHeight="1">
      <c r="J2828" s="1117" t="str">
        <f>IF(D2828="","-",#REF!-D2828)</f>
        <v>-</v>
      </c>
      <c r="L2828" s="1041" t="str">
        <f t="shared" si="468"/>
        <v/>
      </c>
      <c r="W2828" s="1046" t="str">
        <f t="shared" si="469"/>
        <v/>
      </c>
      <c r="X2828" s="1047"/>
      <c r="Y2828" s="1146" t="str">
        <f t="shared" si="470"/>
        <v/>
      </c>
      <c r="Z2828" s="1049" t="str">
        <f t="shared" si="471"/>
        <v/>
      </c>
      <c r="AA2828" s="1049" t="str">
        <f t="shared" si="472"/>
        <v/>
      </c>
      <c r="AB2828" s="1050" t="str">
        <f t="shared" si="473"/>
        <v/>
      </c>
      <c r="AD2828" s="1052" t="str">
        <f t="shared" si="474"/>
        <v/>
      </c>
      <c r="AE2828" s="1053" t="str">
        <f t="shared" si="475"/>
        <v/>
      </c>
    </row>
    <row r="2829" spans="10:31" ht="12.75" customHeight="1">
      <c r="J2829" s="1117" t="str">
        <f>IF(D2829="","-",#REF!-D2829)</f>
        <v>-</v>
      </c>
      <c r="L2829" s="1041" t="str">
        <f t="shared" si="468"/>
        <v/>
      </c>
      <c r="W2829" s="1046" t="str">
        <f t="shared" si="469"/>
        <v/>
      </c>
      <c r="X2829" s="1047"/>
      <c r="Y2829" s="1146" t="str">
        <f t="shared" si="470"/>
        <v/>
      </c>
      <c r="Z2829" s="1049" t="str">
        <f t="shared" si="471"/>
        <v/>
      </c>
      <c r="AA2829" s="1049" t="str">
        <f t="shared" si="472"/>
        <v/>
      </c>
      <c r="AB2829" s="1050" t="str">
        <f t="shared" si="473"/>
        <v/>
      </c>
      <c r="AD2829" s="1052" t="str">
        <f t="shared" si="474"/>
        <v/>
      </c>
      <c r="AE2829" s="1053" t="str">
        <f t="shared" si="475"/>
        <v/>
      </c>
    </row>
    <row r="2830" spans="10:31" ht="12.75" customHeight="1">
      <c r="J2830" s="1117" t="str">
        <f>IF(D2830="","-",#REF!-D2830)</f>
        <v>-</v>
      </c>
      <c r="L2830" s="1041" t="str">
        <f t="shared" si="468"/>
        <v/>
      </c>
      <c r="W2830" s="1046" t="str">
        <f t="shared" si="469"/>
        <v/>
      </c>
      <c r="X2830" s="1047"/>
      <c r="Y2830" s="1146" t="str">
        <f t="shared" si="470"/>
        <v/>
      </c>
      <c r="Z2830" s="1049" t="str">
        <f t="shared" si="471"/>
        <v/>
      </c>
      <c r="AA2830" s="1049" t="str">
        <f t="shared" si="472"/>
        <v/>
      </c>
      <c r="AB2830" s="1050" t="str">
        <f t="shared" si="473"/>
        <v/>
      </c>
      <c r="AD2830" s="1052" t="str">
        <f t="shared" si="474"/>
        <v/>
      </c>
      <c r="AE2830" s="1053" t="str">
        <f t="shared" si="475"/>
        <v/>
      </c>
    </row>
    <row r="2831" spans="10:31" ht="12.75" customHeight="1">
      <c r="J2831" s="1117" t="str">
        <f>IF(D2831="","-",#REF!-D2831)</f>
        <v>-</v>
      </c>
      <c r="L2831" s="1041" t="str">
        <f t="shared" si="468"/>
        <v/>
      </c>
      <c r="W2831" s="1046" t="str">
        <f t="shared" si="469"/>
        <v/>
      </c>
      <c r="X2831" s="1047"/>
      <c r="Y2831" s="1146" t="str">
        <f t="shared" si="470"/>
        <v/>
      </c>
      <c r="Z2831" s="1049" t="str">
        <f t="shared" si="471"/>
        <v/>
      </c>
      <c r="AA2831" s="1049" t="str">
        <f t="shared" si="472"/>
        <v/>
      </c>
      <c r="AB2831" s="1050" t="str">
        <f t="shared" si="473"/>
        <v/>
      </c>
      <c r="AD2831" s="1052" t="str">
        <f t="shared" si="474"/>
        <v/>
      </c>
      <c r="AE2831" s="1053" t="str">
        <f t="shared" si="475"/>
        <v/>
      </c>
    </row>
    <row r="2832" spans="10:31" ht="12.75" customHeight="1">
      <c r="J2832" s="1117" t="str">
        <f>IF(D2832="","-",#REF!-D2832)</f>
        <v>-</v>
      </c>
      <c r="L2832" s="1041" t="str">
        <f t="shared" si="468"/>
        <v/>
      </c>
      <c r="W2832" s="1046" t="str">
        <f t="shared" si="469"/>
        <v/>
      </c>
      <c r="X2832" s="1047"/>
      <c r="Y2832" s="1146" t="str">
        <f t="shared" si="470"/>
        <v/>
      </c>
      <c r="Z2832" s="1049" t="str">
        <f t="shared" si="471"/>
        <v/>
      </c>
      <c r="AA2832" s="1049" t="str">
        <f t="shared" si="472"/>
        <v/>
      </c>
      <c r="AB2832" s="1050" t="str">
        <f t="shared" si="473"/>
        <v/>
      </c>
      <c r="AD2832" s="1052" t="str">
        <f t="shared" si="474"/>
        <v/>
      </c>
      <c r="AE2832" s="1053" t="str">
        <f t="shared" si="475"/>
        <v/>
      </c>
    </row>
    <row r="2833" spans="10:31" ht="12.75" customHeight="1">
      <c r="J2833" s="1117" t="str">
        <f>IF(D2833="","-",#REF!-D2833)</f>
        <v>-</v>
      </c>
      <c r="L2833" s="1041" t="str">
        <f t="shared" si="468"/>
        <v/>
      </c>
      <c r="W2833" s="1046" t="str">
        <f t="shared" si="469"/>
        <v/>
      </c>
      <c r="X2833" s="1047"/>
      <c r="Y2833" s="1146" t="str">
        <f t="shared" si="470"/>
        <v/>
      </c>
      <c r="Z2833" s="1049" t="str">
        <f t="shared" si="471"/>
        <v/>
      </c>
      <c r="AA2833" s="1049" t="str">
        <f t="shared" si="472"/>
        <v/>
      </c>
      <c r="AB2833" s="1050" t="str">
        <f t="shared" si="473"/>
        <v/>
      </c>
      <c r="AD2833" s="1052" t="str">
        <f t="shared" si="474"/>
        <v/>
      </c>
      <c r="AE2833" s="1053" t="str">
        <f t="shared" si="475"/>
        <v/>
      </c>
    </row>
    <row r="2834" spans="10:31" ht="12.75" customHeight="1">
      <c r="J2834" s="1117" t="str">
        <f>IF(D2834="","-",#REF!-D2834)</f>
        <v>-</v>
      </c>
      <c r="L2834" s="1041" t="str">
        <f t="shared" si="468"/>
        <v/>
      </c>
      <c r="W2834" s="1046" t="str">
        <f t="shared" si="469"/>
        <v/>
      </c>
      <c r="X2834" s="1047"/>
      <c r="Y2834" s="1146" t="str">
        <f t="shared" si="470"/>
        <v/>
      </c>
      <c r="Z2834" s="1049" t="str">
        <f t="shared" si="471"/>
        <v/>
      </c>
      <c r="AA2834" s="1049" t="str">
        <f t="shared" si="472"/>
        <v/>
      </c>
      <c r="AB2834" s="1050" t="str">
        <f t="shared" si="473"/>
        <v/>
      </c>
      <c r="AD2834" s="1052" t="str">
        <f t="shared" si="474"/>
        <v/>
      </c>
      <c r="AE2834" s="1053" t="str">
        <f t="shared" si="475"/>
        <v/>
      </c>
    </row>
    <row r="2835" spans="10:31" ht="12.75" customHeight="1">
      <c r="J2835" s="1117" t="str">
        <f>IF(D2835="","-",#REF!-D2835)</f>
        <v>-</v>
      </c>
      <c r="L2835" s="1041" t="str">
        <f t="shared" si="468"/>
        <v/>
      </c>
      <c r="W2835" s="1046" t="str">
        <f t="shared" si="469"/>
        <v/>
      </c>
      <c r="X2835" s="1047"/>
      <c r="Y2835" s="1146" t="str">
        <f t="shared" si="470"/>
        <v/>
      </c>
      <c r="Z2835" s="1049" t="str">
        <f t="shared" si="471"/>
        <v/>
      </c>
      <c r="AA2835" s="1049" t="str">
        <f t="shared" si="472"/>
        <v/>
      </c>
      <c r="AB2835" s="1050" t="str">
        <f t="shared" si="473"/>
        <v/>
      </c>
      <c r="AD2835" s="1052" t="str">
        <f t="shared" si="474"/>
        <v/>
      </c>
      <c r="AE2835" s="1053" t="str">
        <f t="shared" si="475"/>
        <v/>
      </c>
    </row>
    <row r="2836" spans="10:31" ht="12.75" customHeight="1">
      <c r="J2836" s="1117" t="str">
        <f>IF(D2836="","-",#REF!-D2836)</f>
        <v>-</v>
      </c>
      <c r="L2836" s="1041" t="str">
        <f t="shared" si="468"/>
        <v/>
      </c>
      <c r="W2836" s="1046" t="str">
        <f t="shared" si="469"/>
        <v/>
      </c>
      <c r="X2836" s="1047"/>
      <c r="Y2836" s="1146" t="str">
        <f t="shared" si="470"/>
        <v/>
      </c>
      <c r="Z2836" s="1049" t="str">
        <f t="shared" si="471"/>
        <v/>
      </c>
      <c r="AA2836" s="1049" t="str">
        <f t="shared" si="472"/>
        <v/>
      </c>
      <c r="AB2836" s="1050" t="str">
        <f t="shared" si="473"/>
        <v/>
      </c>
      <c r="AD2836" s="1052" t="str">
        <f t="shared" si="474"/>
        <v/>
      </c>
      <c r="AE2836" s="1053" t="str">
        <f t="shared" si="475"/>
        <v/>
      </c>
    </row>
    <row r="2837" spans="10:31" ht="12.75" customHeight="1">
      <c r="J2837" s="1117" t="str">
        <f>IF(D2837="","-",#REF!-D2837)</f>
        <v>-</v>
      </c>
      <c r="L2837" s="1041" t="str">
        <f t="shared" si="468"/>
        <v/>
      </c>
      <c r="W2837" s="1046" t="str">
        <f t="shared" si="469"/>
        <v/>
      </c>
      <c r="X2837" s="1047"/>
      <c r="Y2837" s="1146" t="str">
        <f t="shared" si="470"/>
        <v/>
      </c>
      <c r="Z2837" s="1049" t="str">
        <f t="shared" si="471"/>
        <v/>
      </c>
      <c r="AA2837" s="1049" t="str">
        <f t="shared" si="472"/>
        <v/>
      </c>
      <c r="AB2837" s="1050" t="str">
        <f t="shared" si="473"/>
        <v/>
      </c>
      <c r="AD2837" s="1052" t="str">
        <f t="shared" si="474"/>
        <v/>
      </c>
      <c r="AE2837" s="1053" t="str">
        <f t="shared" si="475"/>
        <v/>
      </c>
    </row>
    <row r="2838" spans="10:31" ht="12.75" customHeight="1">
      <c r="J2838" s="1117" t="str">
        <f>IF(D2838="","-",#REF!-D2838)</f>
        <v>-</v>
      </c>
      <c r="L2838" s="1041" t="str">
        <f t="shared" si="468"/>
        <v/>
      </c>
      <c r="W2838" s="1046" t="str">
        <f t="shared" si="469"/>
        <v/>
      </c>
      <c r="X2838" s="1047"/>
      <c r="Y2838" s="1146" t="str">
        <f t="shared" si="470"/>
        <v/>
      </c>
      <c r="Z2838" s="1049" t="str">
        <f t="shared" si="471"/>
        <v/>
      </c>
      <c r="AA2838" s="1049" t="str">
        <f t="shared" si="472"/>
        <v/>
      </c>
      <c r="AB2838" s="1050" t="str">
        <f t="shared" si="473"/>
        <v/>
      </c>
      <c r="AD2838" s="1052" t="str">
        <f t="shared" si="474"/>
        <v/>
      </c>
      <c r="AE2838" s="1053" t="str">
        <f t="shared" si="475"/>
        <v/>
      </c>
    </row>
    <row r="2839" spans="10:31" ht="12.75" customHeight="1">
      <c r="J2839" s="1117" t="str">
        <f>IF(D2839="","-",#REF!-D2839)</f>
        <v>-</v>
      </c>
      <c r="L2839" s="1041" t="str">
        <f t="shared" si="468"/>
        <v/>
      </c>
      <c r="W2839" s="1046" t="str">
        <f t="shared" si="469"/>
        <v/>
      </c>
      <c r="X2839" s="1047"/>
      <c r="Y2839" s="1146" t="str">
        <f t="shared" si="470"/>
        <v/>
      </c>
      <c r="Z2839" s="1049" t="str">
        <f t="shared" si="471"/>
        <v/>
      </c>
      <c r="AA2839" s="1049" t="str">
        <f t="shared" si="472"/>
        <v/>
      </c>
      <c r="AB2839" s="1050" t="str">
        <f t="shared" si="473"/>
        <v/>
      </c>
      <c r="AD2839" s="1052" t="str">
        <f t="shared" si="474"/>
        <v/>
      </c>
      <c r="AE2839" s="1053" t="str">
        <f t="shared" si="475"/>
        <v/>
      </c>
    </row>
    <row r="2840" spans="10:31" ht="12.75" customHeight="1">
      <c r="J2840" s="1117" t="str">
        <f>IF(D2840="","-",#REF!-D2840)</f>
        <v>-</v>
      </c>
      <c r="L2840" s="1041" t="str">
        <f t="shared" si="468"/>
        <v/>
      </c>
      <c r="W2840" s="1046" t="str">
        <f t="shared" si="469"/>
        <v/>
      </c>
      <c r="X2840" s="1047"/>
      <c r="Y2840" s="1146" t="str">
        <f t="shared" si="470"/>
        <v/>
      </c>
      <c r="Z2840" s="1049" t="str">
        <f t="shared" si="471"/>
        <v/>
      </c>
      <c r="AA2840" s="1049" t="str">
        <f t="shared" si="472"/>
        <v/>
      </c>
      <c r="AB2840" s="1050" t="str">
        <f t="shared" si="473"/>
        <v/>
      </c>
      <c r="AD2840" s="1052" t="str">
        <f t="shared" si="474"/>
        <v/>
      </c>
      <c r="AE2840" s="1053" t="str">
        <f t="shared" si="475"/>
        <v/>
      </c>
    </row>
    <row r="2841" spans="10:31" ht="12.75" customHeight="1">
      <c r="J2841" s="1117" t="str">
        <f>IF(D2841="","-",#REF!-D2841)</f>
        <v>-</v>
      </c>
      <c r="L2841" s="1041" t="str">
        <f t="shared" si="468"/>
        <v/>
      </c>
      <c r="W2841" s="1046" t="str">
        <f t="shared" si="469"/>
        <v/>
      </c>
      <c r="X2841" s="1047"/>
      <c r="Y2841" s="1146" t="str">
        <f t="shared" si="470"/>
        <v/>
      </c>
      <c r="Z2841" s="1049" t="str">
        <f t="shared" si="471"/>
        <v/>
      </c>
      <c r="AA2841" s="1049" t="str">
        <f t="shared" si="472"/>
        <v/>
      </c>
      <c r="AB2841" s="1050" t="str">
        <f t="shared" si="473"/>
        <v/>
      </c>
      <c r="AD2841" s="1052" t="str">
        <f t="shared" si="474"/>
        <v/>
      </c>
      <c r="AE2841" s="1053" t="str">
        <f t="shared" si="475"/>
        <v/>
      </c>
    </row>
    <row r="2842" spans="10:31" ht="12.75" customHeight="1">
      <c r="J2842" s="1117" t="str">
        <f>IF(D2842="","-",#REF!-D2842)</f>
        <v>-</v>
      </c>
      <c r="L2842" s="1041" t="str">
        <f t="shared" si="468"/>
        <v/>
      </c>
      <c r="W2842" s="1046" t="str">
        <f t="shared" si="469"/>
        <v/>
      </c>
      <c r="X2842" s="1047"/>
      <c r="Y2842" s="1146" t="str">
        <f t="shared" si="470"/>
        <v/>
      </c>
      <c r="Z2842" s="1049" t="str">
        <f t="shared" si="471"/>
        <v/>
      </c>
      <c r="AA2842" s="1049" t="str">
        <f t="shared" si="472"/>
        <v/>
      </c>
      <c r="AB2842" s="1050" t="str">
        <f t="shared" si="473"/>
        <v/>
      </c>
      <c r="AD2842" s="1052" t="str">
        <f t="shared" si="474"/>
        <v/>
      </c>
      <c r="AE2842" s="1053" t="str">
        <f t="shared" si="475"/>
        <v/>
      </c>
    </row>
    <row r="2843" spans="10:31" ht="12.75" customHeight="1">
      <c r="J2843" s="1117" t="str">
        <f>IF(D2843="","-",#REF!-D2843)</f>
        <v>-</v>
      </c>
      <c r="L2843" s="1041" t="str">
        <f t="shared" si="468"/>
        <v/>
      </c>
      <c r="W2843" s="1046" t="str">
        <f t="shared" si="469"/>
        <v/>
      </c>
      <c r="X2843" s="1047"/>
      <c r="Y2843" s="1146" t="str">
        <f t="shared" si="470"/>
        <v/>
      </c>
      <c r="Z2843" s="1049" t="str">
        <f t="shared" si="471"/>
        <v/>
      </c>
      <c r="AA2843" s="1049" t="str">
        <f t="shared" si="472"/>
        <v/>
      </c>
      <c r="AB2843" s="1050" t="str">
        <f t="shared" si="473"/>
        <v/>
      </c>
      <c r="AD2843" s="1052" t="str">
        <f t="shared" si="474"/>
        <v/>
      </c>
      <c r="AE2843" s="1053" t="str">
        <f t="shared" si="475"/>
        <v/>
      </c>
    </row>
    <row r="2844" spans="10:31" ht="12.75" customHeight="1">
      <c r="J2844" s="1117" t="str">
        <f>IF(D2844="","-",#REF!-D2844)</f>
        <v>-</v>
      </c>
      <c r="L2844" s="1041" t="str">
        <f t="shared" si="468"/>
        <v/>
      </c>
      <c r="W2844" s="1046" t="str">
        <f t="shared" si="469"/>
        <v/>
      </c>
      <c r="X2844" s="1047"/>
      <c r="Y2844" s="1146" t="str">
        <f t="shared" si="470"/>
        <v/>
      </c>
      <c r="Z2844" s="1049" t="str">
        <f t="shared" si="471"/>
        <v/>
      </c>
      <c r="AA2844" s="1049" t="str">
        <f t="shared" si="472"/>
        <v/>
      </c>
      <c r="AB2844" s="1050" t="str">
        <f t="shared" si="473"/>
        <v/>
      </c>
      <c r="AD2844" s="1052" t="str">
        <f t="shared" si="474"/>
        <v/>
      </c>
      <c r="AE2844" s="1053" t="str">
        <f t="shared" si="475"/>
        <v/>
      </c>
    </row>
    <row r="2845" spans="10:31" ht="12.75" customHeight="1">
      <c r="J2845" s="1117" t="str">
        <f>IF(D2845="","-",#REF!-D2845)</f>
        <v>-</v>
      </c>
      <c r="L2845" s="1041" t="str">
        <f t="shared" si="468"/>
        <v/>
      </c>
      <c r="W2845" s="1046" t="str">
        <f t="shared" si="469"/>
        <v/>
      </c>
      <c r="X2845" s="1047"/>
      <c r="Y2845" s="1146" t="str">
        <f t="shared" si="470"/>
        <v/>
      </c>
      <c r="Z2845" s="1049" t="str">
        <f t="shared" si="471"/>
        <v/>
      </c>
      <c r="AA2845" s="1049" t="str">
        <f t="shared" si="472"/>
        <v/>
      </c>
      <c r="AB2845" s="1050" t="str">
        <f t="shared" si="473"/>
        <v/>
      </c>
      <c r="AD2845" s="1052" t="str">
        <f t="shared" si="474"/>
        <v/>
      </c>
      <c r="AE2845" s="1053" t="str">
        <f t="shared" si="475"/>
        <v/>
      </c>
    </row>
    <row r="2846" spans="10:31" ht="12.75" customHeight="1">
      <c r="J2846" s="1117" t="str">
        <f>IF(D2846="","-",#REF!-D2846)</f>
        <v>-</v>
      </c>
      <c r="L2846" s="1041" t="str">
        <f t="shared" si="468"/>
        <v/>
      </c>
      <c r="W2846" s="1046" t="str">
        <f t="shared" si="469"/>
        <v/>
      </c>
      <c r="X2846" s="1047"/>
      <c r="Y2846" s="1146" t="str">
        <f t="shared" si="470"/>
        <v/>
      </c>
      <c r="Z2846" s="1049" t="str">
        <f t="shared" si="471"/>
        <v/>
      </c>
      <c r="AA2846" s="1049" t="str">
        <f t="shared" si="472"/>
        <v/>
      </c>
      <c r="AB2846" s="1050" t="str">
        <f t="shared" si="473"/>
        <v/>
      </c>
      <c r="AD2846" s="1052" t="str">
        <f t="shared" si="474"/>
        <v/>
      </c>
      <c r="AE2846" s="1053" t="str">
        <f t="shared" si="475"/>
        <v/>
      </c>
    </row>
    <row r="2847" spans="10:31" ht="12.75" customHeight="1">
      <c r="J2847" s="1117" t="str">
        <f>IF(D2847="","-",#REF!-D2847)</f>
        <v>-</v>
      </c>
      <c r="L2847" s="1041" t="str">
        <f t="shared" si="468"/>
        <v/>
      </c>
      <c r="W2847" s="1046" t="str">
        <f t="shared" si="469"/>
        <v/>
      </c>
      <c r="X2847" s="1047"/>
      <c r="Y2847" s="1146" t="str">
        <f t="shared" si="470"/>
        <v/>
      </c>
      <c r="Z2847" s="1049" t="str">
        <f t="shared" si="471"/>
        <v/>
      </c>
      <c r="AA2847" s="1049" t="str">
        <f t="shared" si="472"/>
        <v/>
      </c>
      <c r="AB2847" s="1050" t="str">
        <f t="shared" si="473"/>
        <v/>
      </c>
      <c r="AD2847" s="1052" t="str">
        <f t="shared" si="474"/>
        <v/>
      </c>
      <c r="AE2847" s="1053" t="str">
        <f t="shared" si="475"/>
        <v/>
      </c>
    </row>
    <row r="2848" spans="10:31" ht="12.75" customHeight="1">
      <c r="J2848" s="1117" t="str">
        <f>IF(D2848="","-",#REF!-D2848)</f>
        <v>-</v>
      </c>
      <c r="L2848" s="1041" t="str">
        <f t="shared" si="468"/>
        <v/>
      </c>
      <c r="W2848" s="1046" t="str">
        <f t="shared" si="469"/>
        <v/>
      </c>
      <c r="X2848" s="1047"/>
      <c r="Y2848" s="1146" t="str">
        <f t="shared" si="470"/>
        <v/>
      </c>
      <c r="Z2848" s="1049" t="str">
        <f t="shared" si="471"/>
        <v/>
      </c>
      <c r="AA2848" s="1049" t="str">
        <f t="shared" si="472"/>
        <v/>
      </c>
      <c r="AB2848" s="1050" t="str">
        <f t="shared" si="473"/>
        <v/>
      </c>
      <c r="AD2848" s="1052" t="str">
        <f t="shared" si="474"/>
        <v/>
      </c>
      <c r="AE2848" s="1053" t="str">
        <f t="shared" si="475"/>
        <v/>
      </c>
    </row>
    <row r="2849" spans="10:31" ht="12.75" customHeight="1">
      <c r="J2849" s="1117" t="str">
        <f>IF(D2849="","-",#REF!-D2849)</f>
        <v>-</v>
      </c>
      <c r="L2849" s="1041" t="str">
        <f t="shared" si="468"/>
        <v/>
      </c>
      <c r="W2849" s="1046" t="str">
        <f t="shared" si="469"/>
        <v/>
      </c>
      <c r="X2849" s="1047"/>
      <c r="Y2849" s="1146" t="str">
        <f t="shared" si="470"/>
        <v/>
      </c>
      <c r="Z2849" s="1049" t="str">
        <f t="shared" si="471"/>
        <v/>
      </c>
      <c r="AA2849" s="1049" t="str">
        <f t="shared" si="472"/>
        <v/>
      </c>
      <c r="AB2849" s="1050" t="str">
        <f t="shared" si="473"/>
        <v/>
      </c>
      <c r="AD2849" s="1052" t="str">
        <f t="shared" si="474"/>
        <v/>
      </c>
      <c r="AE2849" s="1053" t="str">
        <f t="shared" si="475"/>
        <v/>
      </c>
    </row>
    <row r="2850" spans="10:31" ht="12.75" customHeight="1">
      <c r="J2850" s="1117" t="str">
        <f>IF(D2850="","-",#REF!-D2850)</f>
        <v>-</v>
      </c>
      <c r="L2850" s="1041" t="str">
        <f t="shared" si="468"/>
        <v/>
      </c>
      <c r="W2850" s="1046" t="str">
        <f t="shared" si="469"/>
        <v/>
      </c>
      <c r="X2850" s="1047"/>
      <c r="Y2850" s="1146" t="str">
        <f t="shared" si="470"/>
        <v/>
      </c>
      <c r="Z2850" s="1049" t="str">
        <f t="shared" si="471"/>
        <v/>
      </c>
      <c r="AA2850" s="1049" t="str">
        <f t="shared" si="472"/>
        <v/>
      </c>
      <c r="AB2850" s="1050" t="str">
        <f t="shared" si="473"/>
        <v/>
      </c>
      <c r="AD2850" s="1052" t="str">
        <f t="shared" si="474"/>
        <v/>
      </c>
      <c r="AE2850" s="1053" t="str">
        <f t="shared" si="475"/>
        <v/>
      </c>
    </row>
    <row r="2851" spans="10:31" ht="12.75" customHeight="1">
      <c r="J2851" s="1117" t="str">
        <f>IF(D2851="","-",#REF!-D2851)</f>
        <v>-</v>
      </c>
      <c r="L2851" s="1041" t="str">
        <f t="shared" si="468"/>
        <v/>
      </c>
      <c r="W2851" s="1046" t="str">
        <f t="shared" si="469"/>
        <v/>
      </c>
      <c r="X2851" s="1047"/>
      <c r="Y2851" s="1146" t="str">
        <f t="shared" si="470"/>
        <v/>
      </c>
      <c r="Z2851" s="1049" t="str">
        <f t="shared" si="471"/>
        <v/>
      </c>
      <c r="AA2851" s="1049" t="str">
        <f t="shared" si="472"/>
        <v/>
      </c>
      <c r="AB2851" s="1050" t="str">
        <f t="shared" si="473"/>
        <v/>
      </c>
      <c r="AD2851" s="1052" t="str">
        <f t="shared" si="474"/>
        <v/>
      </c>
      <c r="AE2851" s="1053" t="str">
        <f t="shared" si="475"/>
        <v/>
      </c>
    </row>
    <row r="2852" spans="10:31" ht="12.75" customHeight="1">
      <c r="J2852" s="1117" t="str">
        <f>IF(D2852="","-",#REF!-D2852)</f>
        <v>-</v>
      </c>
      <c r="L2852" s="1041" t="str">
        <f t="shared" si="468"/>
        <v/>
      </c>
      <c r="W2852" s="1046" t="str">
        <f t="shared" si="469"/>
        <v/>
      </c>
      <c r="X2852" s="1047"/>
      <c r="Y2852" s="1146" t="str">
        <f t="shared" si="470"/>
        <v/>
      </c>
      <c r="Z2852" s="1049" t="str">
        <f t="shared" si="471"/>
        <v/>
      </c>
      <c r="AA2852" s="1049" t="str">
        <f t="shared" si="472"/>
        <v/>
      </c>
      <c r="AB2852" s="1050" t="str">
        <f t="shared" si="473"/>
        <v/>
      </c>
      <c r="AD2852" s="1052" t="str">
        <f t="shared" si="474"/>
        <v/>
      </c>
      <c r="AE2852" s="1053" t="str">
        <f t="shared" si="475"/>
        <v/>
      </c>
    </row>
    <row r="2853" spans="10:31" ht="12.75" customHeight="1">
      <c r="J2853" s="1117" t="str">
        <f>IF(D2853="","-",#REF!-D2853)</f>
        <v>-</v>
      </c>
      <c r="L2853" s="1041" t="str">
        <f t="shared" si="468"/>
        <v/>
      </c>
      <c r="W2853" s="1046" t="str">
        <f t="shared" si="469"/>
        <v/>
      </c>
      <c r="X2853" s="1047"/>
      <c r="Y2853" s="1146" t="str">
        <f t="shared" si="470"/>
        <v/>
      </c>
      <c r="Z2853" s="1049" t="str">
        <f t="shared" si="471"/>
        <v/>
      </c>
      <c r="AA2853" s="1049" t="str">
        <f t="shared" si="472"/>
        <v/>
      </c>
      <c r="AB2853" s="1050" t="str">
        <f t="shared" si="473"/>
        <v/>
      </c>
      <c r="AD2853" s="1052" t="str">
        <f t="shared" si="474"/>
        <v/>
      </c>
      <c r="AE2853" s="1053" t="str">
        <f t="shared" si="475"/>
        <v/>
      </c>
    </row>
    <row r="2854" spans="10:31" ht="12.75" customHeight="1">
      <c r="J2854" s="1117" t="str">
        <f>IF(D2854="","-",#REF!-D2854)</f>
        <v>-</v>
      </c>
      <c r="L2854" s="1041" t="str">
        <f t="shared" si="468"/>
        <v/>
      </c>
      <c r="W2854" s="1046" t="str">
        <f t="shared" si="469"/>
        <v/>
      </c>
      <c r="X2854" s="1047"/>
      <c r="Y2854" s="1146" t="str">
        <f t="shared" si="470"/>
        <v/>
      </c>
      <c r="Z2854" s="1049" t="str">
        <f t="shared" si="471"/>
        <v/>
      </c>
      <c r="AA2854" s="1049" t="str">
        <f t="shared" si="472"/>
        <v/>
      </c>
      <c r="AB2854" s="1050" t="str">
        <f t="shared" si="473"/>
        <v/>
      </c>
      <c r="AD2854" s="1052" t="str">
        <f t="shared" si="474"/>
        <v/>
      </c>
      <c r="AE2854" s="1053" t="str">
        <f t="shared" si="475"/>
        <v/>
      </c>
    </row>
    <row r="2855" spans="10:31" ht="12.75" customHeight="1">
      <c r="J2855" s="1117" t="str">
        <f>IF(D2855="","-",#REF!-D2855)</f>
        <v>-</v>
      </c>
      <c r="L2855" s="1041" t="str">
        <f t="shared" si="468"/>
        <v/>
      </c>
      <c r="W2855" s="1046" t="str">
        <f t="shared" si="469"/>
        <v/>
      </c>
      <c r="X2855" s="1047"/>
      <c r="Y2855" s="1146" t="str">
        <f t="shared" si="470"/>
        <v/>
      </c>
      <c r="Z2855" s="1049" t="str">
        <f t="shared" si="471"/>
        <v/>
      </c>
      <c r="AA2855" s="1049" t="str">
        <f t="shared" si="472"/>
        <v/>
      </c>
      <c r="AB2855" s="1050" t="str">
        <f t="shared" si="473"/>
        <v/>
      </c>
      <c r="AD2855" s="1052" t="str">
        <f t="shared" si="474"/>
        <v/>
      </c>
      <c r="AE2855" s="1053" t="str">
        <f t="shared" si="475"/>
        <v/>
      </c>
    </row>
    <row r="2856" spans="10:31" ht="12.75" customHeight="1">
      <c r="J2856" s="1117" t="str">
        <f>IF(D2856="","-",#REF!-D2856)</f>
        <v>-</v>
      </c>
      <c r="L2856" s="1041" t="str">
        <f t="shared" si="468"/>
        <v/>
      </c>
      <c r="W2856" s="1046" t="str">
        <f t="shared" si="469"/>
        <v/>
      </c>
      <c r="X2856" s="1047"/>
      <c r="Y2856" s="1146" t="str">
        <f t="shared" si="470"/>
        <v/>
      </c>
      <c r="Z2856" s="1049" t="str">
        <f t="shared" si="471"/>
        <v/>
      </c>
      <c r="AA2856" s="1049" t="str">
        <f t="shared" si="472"/>
        <v/>
      </c>
      <c r="AB2856" s="1050" t="str">
        <f t="shared" si="473"/>
        <v/>
      </c>
      <c r="AD2856" s="1052" t="str">
        <f t="shared" si="474"/>
        <v/>
      </c>
      <c r="AE2856" s="1053" t="str">
        <f t="shared" si="475"/>
        <v/>
      </c>
    </row>
    <row r="2857" spans="10:31" ht="12.75" customHeight="1">
      <c r="J2857" s="1117" t="str">
        <f>IF(D2857="","-",#REF!-D2857)</f>
        <v>-</v>
      </c>
      <c r="L2857" s="1041" t="str">
        <f t="shared" si="468"/>
        <v/>
      </c>
      <c r="W2857" s="1046" t="str">
        <f t="shared" si="469"/>
        <v/>
      </c>
      <c r="X2857" s="1047"/>
      <c r="Y2857" s="1146" t="str">
        <f t="shared" si="470"/>
        <v/>
      </c>
      <c r="Z2857" s="1049" t="str">
        <f t="shared" si="471"/>
        <v/>
      </c>
      <c r="AA2857" s="1049" t="str">
        <f t="shared" si="472"/>
        <v/>
      </c>
      <c r="AB2857" s="1050" t="str">
        <f t="shared" si="473"/>
        <v/>
      </c>
      <c r="AD2857" s="1052" t="str">
        <f t="shared" si="474"/>
        <v/>
      </c>
      <c r="AE2857" s="1053" t="str">
        <f t="shared" si="475"/>
        <v/>
      </c>
    </row>
    <row r="2858" spans="10:31" ht="12.75" customHeight="1">
      <c r="J2858" s="1117" t="str">
        <f>IF(D2858="","-",#REF!-D2858)</f>
        <v>-</v>
      </c>
      <c r="L2858" s="1041" t="str">
        <f t="shared" si="468"/>
        <v/>
      </c>
      <c r="W2858" s="1046" t="str">
        <f t="shared" si="469"/>
        <v/>
      </c>
      <c r="X2858" s="1047"/>
      <c r="Y2858" s="1146" t="str">
        <f t="shared" si="470"/>
        <v/>
      </c>
      <c r="Z2858" s="1049" t="str">
        <f t="shared" si="471"/>
        <v/>
      </c>
      <c r="AA2858" s="1049" t="str">
        <f t="shared" si="472"/>
        <v/>
      </c>
      <c r="AB2858" s="1050" t="str">
        <f t="shared" si="473"/>
        <v/>
      </c>
      <c r="AD2858" s="1052" t="str">
        <f t="shared" si="474"/>
        <v/>
      </c>
      <c r="AE2858" s="1053" t="str">
        <f t="shared" si="475"/>
        <v/>
      </c>
    </row>
    <row r="2859" spans="10:31" ht="12.75" customHeight="1">
      <c r="J2859" s="1117" t="str">
        <f>IF(D2859="","-",#REF!-D2859)</f>
        <v>-</v>
      </c>
      <c r="L2859" s="1041" t="str">
        <f t="shared" si="468"/>
        <v/>
      </c>
      <c r="W2859" s="1046" t="str">
        <f t="shared" si="469"/>
        <v/>
      </c>
      <c r="X2859" s="1047"/>
      <c r="Y2859" s="1146" t="str">
        <f t="shared" si="470"/>
        <v/>
      </c>
      <c r="Z2859" s="1049" t="str">
        <f t="shared" si="471"/>
        <v/>
      </c>
      <c r="AA2859" s="1049" t="str">
        <f t="shared" si="472"/>
        <v/>
      </c>
      <c r="AB2859" s="1050" t="str">
        <f t="shared" si="473"/>
        <v/>
      </c>
      <c r="AD2859" s="1052" t="str">
        <f t="shared" si="474"/>
        <v/>
      </c>
      <c r="AE2859" s="1053" t="str">
        <f t="shared" si="475"/>
        <v/>
      </c>
    </row>
    <row r="2860" spans="10:31" ht="12.75" customHeight="1">
      <c r="J2860" s="1117" t="str">
        <f>IF(D2860="","-",#REF!-D2860)</f>
        <v>-</v>
      </c>
      <c r="L2860" s="1041" t="str">
        <f t="shared" si="468"/>
        <v/>
      </c>
      <c r="W2860" s="1046" t="str">
        <f t="shared" si="469"/>
        <v/>
      </c>
      <c r="X2860" s="1047"/>
      <c r="Y2860" s="1146" t="str">
        <f t="shared" si="470"/>
        <v/>
      </c>
      <c r="Z2860" s="1049" t="str">
        <f t="shared" si="471"/>
        <v/>
      </c>
      <c r="AA2860" s="1049" t="str">
        <f t="shared" si="472"/>
        <v/>
      </c>
      <c r="AB2860" s="1050" t="str">
        <f t="shared" si="473"/>
        <v/>
      </c>
      <c r="AD2860" s="1052" t="str">
        <f t="shared" si="474"/>
        <v/>
      </c>
      <c r="AE2860" s="1053" t="str">
        <f t="shared" si="475"/>
        <v/>
      </c>
    </row>
    <row r="2861" spans="10:31" ht="12.75" customHeight="1">
      <c r="J2861" s="1117" t="str">
        <f>IF(D2861="","-",#REF!-D2861)</f>
        <v>-</v>
      </c>
      <c r="L2861" s="1041" t="str">
        <f t="shared" si="468"/>
        <v/>
      </c>
      <c r="W2861" s="1046" t="str">
        <f t="shared" si="469"/>
        <v/>
      </c>
      <c r="X2861" s="1047"/>
      <c r="Y2861" s="1146" t="str">
        <f t="shared" si="470"/>
        <v/>
      </c>
      <c r="Z2861" s="1049" t="str">
        <f t="shared" si="471"/>
        <v/>
      </c>
      <c r="AA2861" s="1049" t="str">
        <f t="shared" si="472"/>
        <v/>
      </c>
      <c r="AB2861" s="1050" t="str">
        <f t="shared" si="473"/>
        <v/>
      </c>
      <c r="AD2861" s="1052" t="str">
        <f t="shared" si="474"/>
        <v/>
      </c>
      <c r="AE2861" s="1053" t="str">
        <f t="shared" si="475"/>
        <v/>
      </c>
    </row>
    <row r="2862" spans="10:31" ht="12.75" customHeight="1">
      <c r="J2862" s="1117" t="str">
        <f>IF(D2862="","-",#REF!-D2862)</f>
        <v>-</v>
      </c>
      <c r="L2862" s="1041" t="str">
        <f t="shared" si="468"/>
        <v/>
      </c>
      <c r="W2862" s="1046" t="str">
        <f t="shared" si="469"/>
        <v/>
      </c>
      <c r="X2862" s="1047"/>
      <c r="Y2862" s="1146" t="str">
        <f t="shared" si="470"/>
        <v/>
      </c>
      <c r="Z2862" s="1049" t="str">
        <f t="shared" si="471"/>
        <v/>
      </c>
      <c r="AA2862" s="1049" t="str">
        <f t="shared" si="472"/>
        <v/>
      </c>
      <c r="AB2862" s="1050" t="str">
        <f t="shared" si="473"/>
        <v/>
      </c>
      <c r="AD2862" s="1052" t="str">
        <f t="shared" si="474"/>
        <v/>
      </c>
      <c r="AE2862" s="1053" t="str">
        <f t="shared" si="475"/>
        <v/>
      </c>
    </row>
    <row r="2863" spans="10:31" ht="12.75" customHeight="1">
      <c r="J2863" s="1117" t="str">
        <f>IF(D2863="","-",#REF!-D2863)</f>
        <v>-</v>
      </c>
      <c r="L2863" s="1041" t="str">
        <f t="shared" si="468"/>
        <v/>
      </c>
      <c r="W2863" s="1046" t="str">
        <f t="shared" si="469"/>
        <v/>
      </c>
      <c r="X2863" s="1047"/>
      <c r="Y2863" s="1146" t="str">
        <f t="shared" si="470"/>
        <v/>
      </c>
      <c r="Z2863" s="1049" t="str">
        <f t="shared" si="471"/>
        <v/>
      </c>
      <c r="AA2863" s="1049" t="str">
        <f t="shared" si="472"/>
        <v/>
      </c>
      <c r="AB2863" s="1050" t="str">
        <f t="shared" si="473"/>
        <v/>
      </c>
      <c r="AD2863" s="1052" t="str">
        <f t="shared" si="474"/>
        <v/>
      </c>
      <c r="AE2863" s="1053" t="str">
        <f t="shared" si="475"/>
        <v/>
      </c>
    </row>
    <row r="2864" spans="10:31" ht="12.75" customHeight="1">
      <c r="J2864" s="1117" t="str">
        <f>IF(D2864="","-",#REF!-D2864)</f>
        <v>-</v>
      </c>
      <c r="L2864" s="1041" t="str">
        <f t="shared" si="468"/>
        <v/>
      </c>
      <c r="W2864" s="1046" t="str">
        <f t="shared" si="469"/>
        <v/>
      </c>
      <c r="X2864" s="1047"/>
      <c r="Y2864" s="1146" t="str">
        <f t="shared" si="470"/>
        <v/>
      </c>
      <c r="Z2864" s="1049" t="str">
        <f t="shared" si="471"/>
        <v/>
      </c>
      <c r="AA2864" s="1049" t="str">
        <f t="shared" si="472"/>
        <v/>
      </c>
      <c r="AB2864" s="1050" t="str">
        <f t="shared" si="473"/>
        <v/>
      </c>
      <c r="AD2864" s="1052" t="str">
        <f t="shared" si="474"/>
        <v/>
      </c>
      <c r="AE2864" s="1053" t="str">
        <f t="shared" si="475"/>
        <v/>
      </c>
    </row>
    <row r="2865" spans="10:31" ht="12.75" customHeight="1">
      <c r="J2865" s="1117" t="str">
        <f>IF(D2865="","-",#REF!-D2865)</f>
        <v>-</v>
      </c>
      <c r="L2865" s="1041" t="str">
        <f t="shared" si="468"/>
        <v/>
      </c>
      <c r="W2865" s="1046" t="str">
        <f t="shared" si="469"/>
        <v/>
      </c>
      <c r="X2865" s="1047"/>
      <c r="Y2865" s="1146" t="str">
        <f t="shared" si="470"/>
        <v/>
      </c>
      <c r="Z2865" s="1049" t="str">
        <f t="shared" si="471"/>
        <v/>
      </c>
      <c r="AA2865" s="1049" t="str">
        <f t="shared" si="472"/>
        <v/>
      </c>
      <c r="AB2865" s="1050" t="str">
        <f t="shared" si="473"/>
        <v/>
      </c>
      <c r="AD2865" s="1052" t="str">
        <f t="shared" si="474"/>
        <v/>
      </c>
      <c r="AE2865" s="1053" t="str">
        <f t="shared" si="475"/>
        <v/>
      </c>
    </row>
    <row r="2866" spans="10:31" ht="12.75" customHeight="1">
      <c r="J2866" s="1117" t="str">
        <f>IF(D2866="","-",#REF!-D2866)</f>
        <v>-</v>
      </c>
      <c r="L2866" s="1041" t="str">
        <f t="shared" si="468"/>
        <v/>
      </c>
      <c r="W2866" s="1046" t="str">
        <f t="shared" si="469"/>
        <v/>
      </c>
      <c r="X2866" s="1047"/>
      <c r="Y2866" s="1146" t="str">
        <f t="shared" si="470"/>
        <v/>
      </c>
      <c r="Z2866" s="1049" t="str">
        <f t="shared" si="471"/>
        <v/>
      </c>
      <c r="AA2866" s="1049" t="str">
        <f t="shared" si="472"/>
        <v/>
      </c>
      <c r="AB2866" s="1050" t="str">
        <f t="shared" si="473"/>
        <v/>
      </c>
      <c r="AD2866" s="1052" t="str">
        <f t="shared" si="474"/>
        <v/>
      </c>
      <c r="AE2866" s="1053" t="str">
        <f t="shared" si="475"/>
        <v/>
      </c>
    </row>
    <row r="2867" spans="10:31" ht="12.75" customHeight="1">
      <c r="J2867" s="1117" t="str">
        <f>IF(D2867="","-",#REF!-D2867)</f>
        <v>-</v>
      </c>
      <c r="L2867" s="1041" t="str">
        <f t="shared" si="468"/>
        <v/>
      </c>
      <c r="W2867" s="1046" t="str">
        <f t="shared" si="469"/>
        <v/>
      </c>
      <c r="X2867" s="1047"/>
      <c r="Y2867" s="1146" t="str">
        <f t="shared" si="470"/>
        <v/>
      </c>
      <c r="Z2867" s="1049" t="str">
        <f t="shared" si="471"/>
        <v/>
      </c>
      <c r="AA2867" s="1049" t="str">
        <f t="shared" si="472"/>
        <v/>
      </c>
      <c r="AB2867" s="1050" t="str">
        <f t="shared" si="473"/>
        <v/>
      </c>
      <c r="AD2867" s="1052" t="str">
        <f t="shared" si="474"/>
        <v/>
      </c>
      <c r="AE2867" s="1053" t="str">
        <f t="shared" si="475"/>
        <v/>
      </c>
    </row>
    <row r="2868" spans="10:31" ht="12.75" customHeight="1">
      <c r="J2868" s="1117" t="str">
        <f>IF(D2868="","-",#REF!-D2868)</f>
        <v>-</v>
      </c>
      <c r="L2868" s="1041" t="str">
        <f t="shared" si="468"/>
        <v/>
      </c>
      <c r="W2868" s="1046" t="str">
        <f t="shared" si="469"/>
        <v/>
      </c>
      <c r="X2868" s="1047"/>
      <c r="Y2868" s="1146" t="str">
        <f t="shared" si="470"/>
        <v/>
      </c>
      <c r="Z2868" s="1049" t="str">
        <f t="shared" si="471"/>
        <v/>
      </c>
      <c r="AA2868" s="1049" t="str">
        <f t="shared" si="472"/>
        <v/>
      </c>
      <c r="AB2868" s="1050" t="str">
        <f t="shared" si="473"/>
        <v/>
      </c>
      <c r="AD2868" s="1052" t="str">
        <f t="shared" si="474"/>
        <v/>
      </c>
      <c r="AE2868" s="1053" t="str">
        <f t="shared" si="475"/>
        <v/>
      </c>
    </row>
    <row r="2869" spans="10:31" ht="12.75" customHeight="1">
      <c r="J2869" s="1117" t="str">
        <f>IF(D2869="","-",#REF!-D2869)</f>
        <v>-</v>
      </c>
      <c r="L2869" s="1041" t="str">
        <f t="shared" si="468"/>
        <v/>
      </c>
      <c r="W2869" s="1046" t="str">
        <f t="shared" si="469"/>
        <v/>
      </c>
      <c r="X2869" s="1047"/>
      <c r="Y2869" s="1146" t="str">
        <f t="shared" si="470"/>
        <v/>
      </c>
      <c r="Z2869" s="1049" t="str">
        <f t="shared" si="471"/>
        <v/>
      </c>
      <c r="AA2869" s="1049" t="str">
        <f t="shared" si="472"/>
        <v/>
      </c>
      <c r="AB2869" s="1050" t="str">
        <f t="shared" si="473"/>
        <v/>
      </c>
      <c r="AD2869" s="1052" t="str">
        <f t="shared" si="474"/>
        <v/>
      </c>
      <c r="AE2869" s="1053" t="str">
        <f t="shared" si="475"/>
        <v/>
      </c>
    </row>
    <row r="2870" spans="10:31" ht="12.75" customHeight="1">
      <c r="J2870" s="1117" t="str">
        <f>IF(D2870="","-",#REF!-D2870)</f>
        <v>-</v>
      </c>
      <c r="L2870" s="1041" t="str">
        <f t="shared" si="468"/>
        <v/>
      </c>
      <c r="W2870" s="1046" t="str">
        <f t="shared" si="469"/>
        <v/>
      </c>
      <c r="X2870" s="1047"/>
      <c r="Y2870" s="1146" t="str">
        <f t="shared" si="470"/>
        <v/>
      </c>
      <c r="Z2870" s="1049" t="str">
        <f t="shared" si="471"/>
        <v/>
      </c>
      <c r="AA2870" s="1049" t="str">
        <f t="shared" si="472"/>
        <v/>
      </c>
      <c r="AB2870" s="1050" t="str">
        <f t="shared" si="473"/>
        <v/>
      </c>
      <c r="AD2870" s="1052" t="str">
        <f t="shared" si="474"/>
        <v/>
      </c>
      <c r="AE2870" s="1053" t="str">
        <f t="shared" si="475"/>
        <v/>
      </c>
    </row>
    <row r="2871" spans="10:31" ht="12.75" customHeight="1">
      <c r="J2871" s="1117" t="str">
        <f>IF(D2871="","-",#REF!-D2871)</f>
        <v>-</v>
      </c>
      <c r="L2871" s="1041" t="str">
        <f t="shared" si="468"/>
        <v/>
      </c>
      <c r="W2871" s="1046" t="str">
        <f t="shared" si="469"/>
        <v/>
      </c>
      <c r="X2871" s="1047"/>
      <c r="Y2871" s="1146" t="str">
        <f t="shared" si="470"/>
        <v/>
      </c>
      <c r="Z2871" s="1049" t="str">
        <f t="shared" si="471"/>
        <v/>
      </c>
      <c r="AA2871" s="1049" t="str">
        <f t="shared" si="472"/>
        <v/>
      </c>
      <c r="AB2871" s="1050" t="str">
        <f t="shared" si="473"/>
        <v/>
      </c>
      <c r="AD2871" s="1052" t="str">
        <f t="shared" si="474"/>
        <v/>
      </c>
      <c r="AE2871" s="1053" t="str">
        <f t="shared" si="475"/>
        <v/>
      </c>
    </row>
    <row r="2872" spans="10:31" ht="12.75" customHeight="1">
      <c r="J2872" s="1117" t="str">
        <f>IF(D2872="","-",#REF!-D2872)</f>
        <v>-</v>
      </c>
      <c r="L2872" s="1041" t="str">
        <f t="shared" si="468"/>
        <v/>
      </c>
      <c r="W2872" s="1046" t="str">
        <f t="shared" si="469"/>
        <v/>
      </c>
      <c r="X2872" s="1047"/>
      <c r="Y2872" s="1146" t="str">
        <f t="shared" si="470"/>
        <v/>
      </c>
      <c r="Z2872" s="1049" t="str">
        <f t="shared" si="471"/>
        <v/>
      </c>
      <c r="AA2872" s="1049" t="str">
        <f t="shared" si="472"/>
        <v/>
      </c>
      <c r="AB2872" s="1050" t="str">
        <f t="shared" si="473"/>
        <v/>
      </c>
      <c r="AD2872" s="1052" t="str">
        <f t="shared" si="474"/>
        <v/>
      </c>
      <c r="AE2872" s="1053" t="str">
        <f t="shared" si="475"/>
        <v/>
      </c>
    </row>
    <row r="2873" spans="10:31" ht="12.75" customHeight="1">
      <c r="J2873" s="1117" t="str">
        <f>IF(D2873="","-",#REF!-D2873)</f>
        <v>-</v>
      </c>
      <c r="L2873" s="1041" t="str">
        <f t="shared" si="468"/>
        <v/>
      </c>
      <c r="W2873" s="1046" t="str">
        <f t="shared" si="469"/>
        <v/>
      </c>
      <c r="X2873" s="1047"/>
      <c r="Y2873" s="1146" t="str">
        <f t="shared" si="470"/>
        <v/>
      </c>
      <c r="Z2873" s="1049" t="str">
        <f t="shared" si="471"/>
        <v/>
      </c>
      <c r="AA2873" s="1049" t="str">
        <f t="shared" si="472"/>
        <v/>
      </c>
      <c r="AB2873" s="1050" t="str">
        <f t="shared" si="473"/>
        <v/>
      </c>
      <c r="AD2873" s="1052" t="str">
        <f t="shared" si="474"/>
        <v/>
      </c>
      <c r="AE2873" s="1053" t="str">
        <f t="shared" si="475"/>
        <v/>
      </c>
    </row>
    <row r="2874" spans="10:31" ht="12.75" customHeight="1">
      <c r="J2874" s="1117" t="str">
        <f>IF(D2874="","-",#REF!-D2874)</f>
        <v>-</v>
      </c>
      <c r="L2874" s="1041" t="str">
        <f t="shared" si="468"/>
        <v/>
      </c>
      <c r="W2874" s="1046" t="str">
        <f t="shared" si="469"/>
        <v/>
      </c>
      <c r="X2874" s="1047"/>
      <c r="Y2874" s="1146" t="str">
        <f t="shared" si="470"/>
        <v/>
      </c>
      <c r="Z2874" s="1049" t="str">
        <f t="shared" si="471"/>
        <v/>
      </c>
      <c r="AA2874" s="1049" t="str">
        <f t="shared" si="472"/>
        <v/>
      </c>
      <c r="AB2874" s="1050" t="str">
        <f t="shared" si="473"/>
        <v/>
      </c>
      <c r="AD2874" s="1052" t="str">
        <f t="shared" si="474"/>
        <v/>
      </c>
      <c r="AE2874" s="1053" t="str">
        <f t="shared" si="475"/>
        <v/>
      </c>
    </row>
    <row r="2875" spans="10:31" ht="12.75" customHeight="1">
      <c r="J2875" s="1117" t="str">
        <f>IF(D2875="","-",#REF!-D2875)</f>
        <v>-</v>
      </c>
      <c r="L2875" s="1041" t="str">
        <f t="shared" si="468"/>
        <v/>
      </c>
      <c r="W2875" s="1046" t="str">
        <f t="shared" si="469"/>
        <v/>
      </c>
      <c r="X2875" s="1047"/>
      <c r="Y2875" s="1146" t="str">
        <f t="shared" si="470"/>
        <v/>
      </c>
      <c r="Z2875" s="1049" t="str">
        <f t="shared" si="471"/>
        <v/>
      </c>
      <c r="AA2875" s="1049" t="str">
        <f t="shared" si="472"/>
        <v/>
      </c>
      <c r="AB2875" s="1050" t="str">
        <f t="shared" si="473"/>
        <v/>
      </c>
      <c r="AD2875" s="1052" t="str">
        <f t="shared" si="474"/>
        <v/>
      </c>
      <c r="AE2875" s="1053" t="str">
        <f t="shared" si="475"/>
        <v/>
      </c>
    </row>
    <row r="2876" spans="10:31" ht="12.75" customHeight="1">
      <c r="J2876" s="1117" t="str">
        <f>IF(D2876="","-",#REF!-D2876)</f>
        <v>-</v>
      </c>
      <c r="L2876" s="1041" t="str">
        <f t="shared" si="468"/>
        <v/>
      </c>
      <c r="W2876" s="1046" t="str">
        <f t="shared" si="469"/>
        <v/>
      </c>
      <c r="X2876" s="1047"/>
      <c r="Y2876" s="1146" t="str">
        <f t="shared" si="470"/>
        <v/>
      </c>
      <c r="Z2876" s="1049" t="str">
        <f t="shared" si="471"/>
        <v/>
      </c>
      <c r="AA2876" s="1049" t="str">
        <f t="shared" si="472"/>
        <v/>
      </c>
      <c r="AB2876" s="1050" t="str">
        <f t="shared" si="473"/>
        <v/>
      </c>
      <c r="AD2876" s="1052" t="str">
        <f t="shared" si="474"/>
        <v/>
      </c>
      <c r="AE2876" s="1053" t="str">
        <f t="shared" si="475"/>
        <v/>
      </c>
    </row>
    <row r="2877" spans="10:31" ht="12.75" customHeight="1">
      <c r="J2877" s="1117" t="str">
        <f>IF(D2877="","-",#REF!-D2877)</f>
        <v>-</v>
      </c>
      <c r="L2877" s="1041" t="str">
        <f t="shared" si="468"/>
        <v/>
      </c>
      <c r="W2877" s="1046" t="str">
        <f t="shared" si="469"/>
        <v/>
      </c>
      <c r="X2877" s="1047"/>
      <c r="Y2877" s="1146" t="str">
        <f t="shared" si="470"/>
        <v/>
      </c>
      <c r="Z2877" s="1049" t="str">
        <f t="shared" si="471"/>
        <v/>
      </c>
      <c r="AA2877" s="1049" t="str">
        <f t="shared" si="472"/>
        <v/>
      </c>
      <c r="AB2877" s="1050" t="str">
        <f t="shared" si="473"/>
        <v/>
      </c>
      <c r="AD2877" s="1052" t="str">
        <f t="shared" si="474"/>
        <v/>
      </c>
      <c r="AE2877" s="1053" t="str">
        <f t="shared" si="475"/>
        <v/>
      </c>
    </row>
    <row r="2878" spans="10:31" ht="12.75" customHeight="1">
      <c r="J2878" s="1117" t="str">
        <f>IF(D2878="","-",#REF!-D2878)</f>
        <v>-</v>
      </c>
      <c r="L2878" s="1041" t="str">
        <f t="shared" si="468"/>
        <v/>
      </c>
      <c r="W2878" s="1046" t="str">
        <f t="shared" si="469"/>
        <v/>
      </c>
      <c r="X2878" s="1047"/>
      <c r="Y2878" s="1146" t="str">
        <f t="shared" si="470"/>
        <v/>
      </c>
      <c r="Z2878" s="1049" t="str">
        <f t="shared" si="471"/>
        <v/>
      </c>
      <c r="AA2878" s="1049" t="str">
        <f t="shared" si="472"/>
        <v/>
      </c>
      <c r="AB2878" s="1050" t="str">
        <f t="shared" si="473"/>
        <v/>
      </c>
      <c r="AD2878" s="1052" t="str">
        <f t="shared" si="474"/>
        <v/>
      </c>
      <c r="AE2878" s="1053" t="str">
        <f t="shared" si="475"/>
        <v/>
      </c>
    </row>
    <row r="2879" spans="10:31" ht="12.75" customHeight="1">
      <c r="J2879" s="1117" t="str">
        <f>IF(D2879="","-",#REF!-D2879)</f>
        <v>-</v>
      </c>
      <c r="L2879" s="1041" t="str">
        <f t="shared" si="468"/>
        <v/>
      </c>
      <c r="W2879" s="1046" t="str">
        <f t="shared" si="469"/>
        <v/>
      </c>
      <c r="X2879" s="1047"/>
      <c r="Y2879" s="1146" t="str">
        <f t="shared" si="470"/>
        <v/>
      </c>
      <c r="Z2879" s="1049" t="str">
        <f t="shared" si="471"/>
        <v/>
      </c>
      <c r="AA2879" s="1049" t="str">
        <f t="shared" si="472"/>
        <v/>
      </c>
      <c r="AB2879" s="1050" t="str">
        <f t="shared" si="473"/>
        <v/>
      </c>
      <c r="AD2879" s="1052" t="str">
        <f t="shared" si="474"/>
        <v/>
      </c>
      <c r="AE2879" s="1053" t="str">
        <f t="shared" si="475"/>
        <v/>
      </c>
    </row>
    <row r="2880" spans="10:31" ht="12.75" customHeight="1">
      <c r="J2880" s="1117" t="str">
        <f>IF(D2880="","-",#REF!-D2880)</f>
        <v>-</v>
      </c>
      <c r="L2880" s="1041" t="str">
        <f t="shared" si="468"/>
        <v/>
      </c>
      <c r="W2880" s="1046" t="str">
        <f t="shared" si="469"/>
        <v/>
      </c>
      <c r="X2880" s="1047"/>
      <c r="Y2880" s="1146" t="str">
        <f t="shared" si="470"/>
        <v/>
      </c>
      <c r="Z2880" s="1049" t="str">
        <f t="shared" si="471"/>
        <v/>
      </c>
      <c r="AA2880" s="1049" t="str">
        <f t="shared" si="472"/>
        <v/>
      </c>
      <c r="AB2880" s="1050" t="str">
        <f t="shared" si="473"/>
        <v/>
      </c>
      <c r="AD2880" s="1052" t="str">
        <f t="shared" si="474"/>
        <v/>
      </c>
      <c r="AE2880" s="1053" t="str">
        <f t="shared" si="475"/>
        <v/>
      </c>
    </row>
    <row r="2881" spans="10:31" ht="12.75" customHeight="1">
      <c r="J2881" s="1117" t="str">
        <f>IF(D2881="","-",#REF!-D2881)</f>
        <v>-</v>
      </c>
      <c r="L2881" s="1041" t="str">
        <f t="shared" si="468"/>
        <v/>
      </c>
      <c r="W2881" s="1046" t="str">
        <f t="shared" si="469"/>
        <v/>
      </c>
      <c r="X2881" s="1047"/>
      <c r="Y2881" s="1146" t="str">
        <f t="shared" si="470"/>
        <v/>
      </c>
      <c r="Z2881" s="1049" t="str">
        <f t="shared" si="471"/>
        <v/>
      </c>
      <c r="AA2881" s="1049" t="str">
        <f t="shared" si="472"/>
        <v/>
      </c>
      <c r="AB2881" s="1050" t="str">
        <f t="shared" si="473"/>
        <v/>
      </c>
      <c r="AD2881" s="1052" t="str">
        <f t="shared" si="474"/>
        <v/>
      </c>
      <c r="AE2881" s="1053" t="str">
        <f t="shared" si="475"/>
        <v/>
      </c>
    </row>
    <row r="2882" spans="10:31" ht="12.75" customHeight="1">
      <c r="J2882" s="1117" t="str">
        <f>IF(D2882="","-",#REF!-D2882)</f>
        <v>-</v>
      </c>
      <c r="L2882" s="1041" t="str">
        <f t="shared" si="468"/>
        <v/>
      </c>
      <c r="W2882" s="1046" t="str">
        <f t="shared" si="469"/>
        <v/>
      </c>
      <c r="X2882" s="1047"/>
      <c r="Y2882" s="1146" t="str">
        <f t="shared" si="470"/>
        <v/>
      </c>
      <c r="Z2882" s="1049" t="str">
        <f t="shared" si="471"/>
        <v/>
      </c>
      <c r="AA2882" s="1049" t="str">
        <f t="shared" si="472"/>
        <v/>
      </c>
      <c r="AB2882" s="1050" t="str">
        <f t="shared" si="473"/>
        <v/>
      </c>
      <c r="AD2882" s="1052" t="str">
        <f t="shared" si="474"/>
        <v/>
      </c>
      <c r="AE2882" s="1053" t="str">
        <f t="shared" si="475"/>
        <v/>
      </c>
    </row>
    <row r="2883" spans="10:31" ht="12.75" customHeight="1">
      <c r="J2883" s="1117" t="str">
        <f>IF(D2883="","-",#REF!-D2883)</f>
        <v>-</v>
      </c>
      <c r="L2883" s="1041" t="str">
        <f t="shared" ref="L2883:L2946" si="476">IF(E2883="","",$Q$1+E2883)</f>
        <v/>
      </c>
      <c r="W2883" s="1046" t="str">
        <f t="shared" ref="W2883:W2946" si="477">IF($D2883="","",_xlfn.LET(_xlpm.gDate,D2883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883" s="1047"/>
      <c r="Y2883" s="1146" t="str">
        <f t="shared" ref="Y2883:Y2946" si="478">IFERROR(CHOOSE(X2883,"መስከረም","ጥቅምት","ህዳር  ","ታህሳስ ","ጥር ","የካቲት ","መጋቢት ","ሚይዚያ ","ግንቦት ","ሰኔ ","ሐምሌ ","ነሐሴ ","Pagume"),"")</f>
        <v/>
      </c>
      <c r="Z2883" s="1049" t="str">
        <f t="shared" ref="Z2883:Z2946" si="479">IF($K2883="","",_xlfn.LET(_xlpm.gDate,K2883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883" s="1049" t="str">
        <f t="shared" ref="AA2883:AA2946" si="480">IF($Z2883="","",TEXT($Z2883,"mm"))</f>
        <v/>
      </c>
      <c r="AB2883" s="1050" t="str">
        <f t="shared" ref="AB2883:AB2946" si="481">IFERROR(CHOOSE(AA2883,"መስከረም","ጥቅምት","ህዳር  ","ታህሳስ ","ጥር ","የካቲት ","መጋቢት ","ሚይዚያ ","ግንቦት ","ሰኔ ","ሐምሌ ","ነሐሴ ","Pagume"),"")</f>
        <v/>
      </c>
      <c r="AD2883" s="1052" t="str">
        <f t="shared" ref="AD2883:AD2946" si="482">IF($D2883="","",YEAR(D2883)&amp;"-W"&amp;WEEKNUM(D2883,2))</f>
        <v/>
      </c>
      <c r="AE2883" s="1053" t="str">
        <f t="shared" ref="AE2883:AE2946" si="483">IF($K2883="","",YEAR(K2883)&amp;"-W"&amp;WEEKNUM(K2883,2))</f>
        <v/>
      </c>
    </row>
    <row r="2884" spans="10:31" ht="12.75" customHeight="1">
      <c r="J2884" s="1117" t="str">
        <f>IF(D2884="","-",#REF!-D2884)</f>
        <v>-</v>
      </c>
      <c r="L2884" s="1041" t="str">
        <f t="shared" si="476"/>
        <v/>
      </c>
      <c r="W2884" s="1046" t="str">
        <f t="shared" si="477"/>
        <v/>
      </c>
      <c r="X2884" s="1047"/>
      <c r="Y2884" s="1146" t="str">
        <f t="shared" si="478"/>
        <v/>
      </c>
      <c r="Z2884" s="1049" t="str">
        <f t="shared" si="479"/>
        <v/>
      </c>
      <c r="AA2884" s="1049" t="str">
        <f t="shared" si="480"/>
        <v/>
      </c>
      <c r="AB2884" s="1050" t="str">
        <f t="shared" si="481"/>
        <v/>
      </c>
      <c r="AD2884" s="1052" t="str">
        <f t="shared" si="482"/>
        <v/>
      </c>
      <c r="AE2884" s="1053" t="str">
        <f t="shared" si="483"/>
        <v/>
      </c>
    </row>
    <row r="2885" spans="10:31" ht="12.75" customHeight="1">
      <c r="J2885" s="1117" t="str">
        <f>IF(D2885="","-",#REF!-D2885)</f>
        <v>-</v>
      </c>
      <c r="L2885" s="1041" t="str">
        <f t="shared" si="476"/>
        <v/>
      </c>
      <c r="W2885" s="1046" t="str">
        <f t="shared" si="477"/>
        <v/>
      </c>
      <c r="X2885" s="1047"/>
      <c r="Y2885" s="1146" t="str">
        <f t="shared" si="478"/>
        <v/>
      </c>
      <c r="Z2885" s="1049" t="str">
        <f t="shared" si="479"/>
        <v/>
      </c>
      <c r="AA2885" s="1049" t="str">
        <f t="shared" si="480"/>
        <v/>
      </c>
      <c r="AB2885" s="1050" t="str">
        <f t="shared" si="481"/>
        <v/>
      </c>
      <c r="AD2885" s="1052" t="str">
        <f t="shared" si="482"/>
        <v/>
      </c>
      <c r="AE2885" s="1053" t="str">
        <f t="shared" si="483"/>
        <v/>
      </c>
    </row>
    <row r="2886" spans="10:31" ht="12.75" customHeight="1">
      <c r="J2886" s="1117" t="str">
        <f>IF(D2886="","-",#REF!-D2886)</f>
        <v>-</v>
      </c>
      <c r="L2886" s="1041" t="str">
        <f t="shared" si="476"/>
        <v/>
      </c>
      <c r="W2886" s="1046" t="str">
        <f t="shared" si="477"/>
        <v/>
      </c>
      <c r="X2886" s="1047"/>
      <c r="Y2886" s="1146" t="str">
        <f t="shared" si="478"/>
        <v/>
      </c>
      <c r="Z2886" s="1049" t="str">
        <f t="shared" si="479"/>
        <v/>
      </c>
      <c r="AA2886" s="1049" t="str">
        <f t="shared" si="480"/>
        <v/>
      </c>
      <c r="AB2886" s="1050" t="str">
        <f t="shared" si="481"/>
        <v/>
      </c>
      <c r="AD2886" s="1052" t="str">
        <f t="shared" si="482"/>
        <v/>
      </c>
      <c r="AE2886" s="1053" t="str">
        <f t="shared" si="483"/>
        <v/>
      </c>
    </row>
    <row r="2887" spans="10:31" ht="12.75" customHeight="1">
      <c r="J2887" s="1117" t="str">
        <f>IF(D2887="","-",#REF!-D2887)</f>
        <v>-</v>
      </c>
      <c r="L2887" s="1041" t="str">
        <f t="shared" si="476"/>
        <v/>
      </c>
      <c r="W2887" s="1046" t="str">
        <f t="shared" si="477"/>
        <v/>
      </c>
      <c r="X2887" s="1047"/>
      <c r="Y2887" s="1146" t="str">
        <f t="shared" si="478"/>
        <v/>
      </c>
      <c r="Z2887" s="1049" t="str">
        <f t="shared" si="479"/>
        <v/>
      </c>
      <c r="AA2887" s="1049" t="str">
        <f t="shared" si="480"/>
        <v/>
      </c>
      <c r="AB2887" s="1050" t="str">
        <f t="shared" si="481"/>
        <v/>
      </c>
      <c r="AD2887" s="1052" t="str">
        <f t="shared" si="482"/>
        <v/>
      </c>
      <c r="AE2887" s="1053" t="str">
        <f t="shared" si="483"/>
        <v/>
      </c>
    </row>
    <row r="2888" spans="10:31" ht="12.75" customHeight="1">
      <c r="J2888" s="1117" t="str">
        <f>IF(D2888="","-",#REF!-D2888)</f>
        <v>-</v>
      </c>
      <c r="L2888" s="1041" t="str">
        <f t="shared" si="476"/>
        <v/>
      </c>
      <c r="W2888" s="1046" t="str">
        <f t="shared" si="477"/>
        <v/>
      </c>
      <c r="X2888" s="1047"/>
      <c r="Y2888" s="1146" t="str">
        <f t="shared" si="478"/>
        <v/>
      </c>
      <c r="Z2888" s="1049" t="str">
        <f t="shared" si="479"/>
        <v/>
      </c>
      <c r="AA2888" s="1049" t="str">
        <f t="shared" si="480"/>
        <v/>
      </c>
      <c r="AB2888" s="1050" t="str">
        <f t="shared" si="481"/>
        <v/>
      </c>
      <c r="AD2888" s="1052" t="str">
        <f t="shared" si="482"/>
        <v/>
      </c>
      <c r="AE2888" s="1053" t="str">
        <f t="shared" si="483"/>
        <v/>
      </c>
    </row>
    <row r="2889" spans="10:31" ht="12.75" customHeight="1">
      <c r="J2889" s="1117" t="str">
        <f>IF(D2889="","-",#REF!-D2889)</f>
        <v>-</v>
      </c>
      <c r="L2889" s="1041" t="str">
        <f t="shared" si="476"/>
        <v/>
      </c>
      <c r="W2889" s="1046" t="str">
        <f t="shared" si="477"/>
        <v/>
      </c>
      <c r="X2889" s="1047"/>
      <c r="Y2889" s="1146" t="str">
        <f t="shared" si="478"/>
        <v/>
      </c>
      <c r="Z2889" s="1049" t="str">
        <f t="shared" si="479"/>
        <v/>
      </c>
      <c r="AA2889" s="1049" t="str">
        <f t="shared" si="480"/>
        <v/>
      </c>
      <c r="AB2889" s="1050" t="str">
        <f t="shared" si="481"/>
        <v/>
      </c>
      <c r="AD2889" s="1052" t="str">
        <f t="shared" si="482"/>
        <v/>
      </c>
      <c r="AE2889" s="1053" t="str">
        <f t="shared" si="483"/>
        <v/>
      </c>
    </row>
    <row r="2890" spans="10:31" ht="12.75" customHeight="1">
      <c r="J2890" s="1117" t="str">
        <f>IF(D2890="","-",#REF!-D2890)</f>
        <v>-</v>
      </c>
      <c r="L2890" s="1041" t="str">
        <f t="shared" si="476"/>
        <v/>
      </c>
      <c r="W2890" s="1046" t="str">
        <f t="shared" si="477"/>
        <v/>
      </c>
      <c r="X2890" s="1047"/>
      <c r="Y2890" s="1146" t="str">
        <f t="shared" si="478"/>
        <v/>
      </c>
      <c r="Z2890" s="1049" t="str">
        <f t="shared" si="479"/>
        <v/>
      </c>
      <c r="AA2890" s="1049" t="str">
        <f t="shared" si="480"/>
        <v/>
      </c>
      <c r="AB2890" s="1050" t="str">
        <f t="shared" si="481"/>
        <v/>
      </c>
      <c r="AD2890" s="1052" t="str">
        <f t="shared" si="482"/>
        <v/>
      </c>
      <c r="AE2890" s="1053" t="str">
        <f t="shared" si="483"/>
        <v/>
      </c>
    </row>
    <row r="2891" spans="10:31" ht="12.75" customHeight="1">
      <c r="J2891" s="1117" t="str">
        <f>IF(D2891="","-",#REF!-D2891)</f>
        <v>-</v>
      </c>
      <c r="L2891" s="1041" t="str">
        <f t="shared" si="476"/>
        <v/>
      </c>
      <c r="W2891" s="1046" t="str">
        <f t="shared" si="477"/>
        <v/>
      </c>
      <c r="X2891" s="1047"/>
      <c r="Y2891" s="1146" t="str">
        <f t="shared" si="478"/>
        <v/>
      </c>
      <c r="Z2891" s="1049" t="str">
        <f t="shared" si="479"/>
        <v/>
      </c>
      <c r="AA2891" s="1049" t="str">
        <f t="shared" si="480"/>
        <v/>
      </c>
      <c r="AB2891" s="1050" t="str">
        <f t="shared" si="481"/>
        <v/>
      </c>
      <c r="AD2891" s="1052" t="str">
        <f t="shared" si="482"/>
        <v/>
      </c>
      <c r="AE2891" s="1053" t="str">
        <f t="shared" si="483"/>
        <v/>
      </c>
    </row>
    <row r="2892" spans="10:31" ht="12.75" customHeight="1">
      <c r="J2892" s="1117" t="str">
        <f>IF(D2892="","-",#REF!-D2892)</f>
        <v>-</v>
      </c>
      <c r="L2892" s="1041" t="str">
        <f t="shared" si="476"/>
        <v/>
      </c>
      <c r="W2892" s="1046" t="str">
        <f t="shared" si="477"/>
        <v/>
      </c>
      <c r="X2892" s="1047"/>
      <c r="Y2892" s="1146" t="str">
        <f t="shared" si="478"/>
        <v/>
      </c>
      <c r="Z2892" s="1049" t="str">
        <f t="shared" si="479"/>
        <v/>
      </c>
      <c r="AA2892" s="1049" t="str">
        <f t="shared" si="480"/>
        <v/>
      </c>
      <c r="AB2892" s="1050" t="str">
        <f t="shared" si="481"/>
        <v/>
      </c>
      <c r="AD2892" s="1052" t="str">
        <f t="shared" si="482"/>
        <v/>
      </c>
      <c r="AE2892" s="1053" t="str">
        <f t="shared" si="483"/>
        <v/>
      </c>
    </row>
    <row r="2893" spans="10:31" ht="12.75" customHeight="1">
      <c r="J2893" s="1117" t="str">
        <f>IF(D2893="","-",#REF!-D2893)</f>
        <v>-</v>
      </c>
      <c r="L2893" s="1041" t="str">
        <f t="shared" si="476"/>
        <v/>
      </c>
      <c r="W2893" s="1046" t="str">
        <f t="shared" si="477"/>
        <v/>
      </c>
      <c r="X2893" s="1047"/>
      <c r="Y2893" s="1146" t="str">
        <f t="shared" si="478"/>
        <v/>
      </c>
      <c r="Z2893" s="1049" t="str">
        <f t="shared" si="479"/>
        <v/>
      </c>
      <c r="AA2893" s="1049" t="str">
        <f t="shared" si="480"/>
        <v/>
      </c>
      <c r="AB2893" s="1050" t="str">
        <f t="shared" si="481"/>
        <v/>
      </c>
      <c r="AD2893" s="1052" t="str">
        <f t="shared" si="482"/>
        <v/>
      </c>
      <c r="AE2893" s="1053" t="str">
        <f t="shared" si="483"/>
        <v/>
      </c>
    </row>
    <row r="2894" spans="10:31" ht="12.75" customHeight="1">
      <c r="J2894" s="1117" t="str">
        <f>IF(D2894="","-",#REF!-D2894)</f>
        <v>-</v>
      </c>
      <c r="L2894" s="1041" t="str">
        <f t="shared" si="476"/>
        <v/>
      </c>
      <c r="W2894" s="1046" t="str">
        <f t="shared" si="477"/>
        <v/>
      </c>
      <c r="X2894" s="1047"/>
      <c r="Y2894" s="1146" t="str">
        <f t="shared" si="478"/>
        <v/>
      </c>
      <c r="Z2894" s="1049" t="str">
        <f t="shared" si="479"/>
        <v/>
      </c>
      <c r="AA2894" s="1049" t="str">
        <f t="shared" si="480"/>
        <v/>
      </c>
      <c r="AB2894" s="1050" t="str">
        <f t="shared" si="481"/>
        <v/>
      </c>
      <c r="AD2894" s="1052" t="str">
        <f t="shared" si="482"/>
        <v/>
      </c>
      <c r="AE2894" s="1053" t="str">
        <f t="shared" si="483"/>
        <v/>
      </c>
    </row>
    <row r="2895" spans="10:31" ht="12.75" customHeight="1">
      <c r="J2895" s="1117" t="str">
        <f>IF(D2895="","-",#REF!-D2895)</f>
        <v>-</v>
      </c>
      <c r="L2895" s="1041" t="str">
        <f t="shared" si="476"/>
        <v/>
      </c>
      <c r="W2895" s="1046" t="str">
        <f t="shared" si="477"/>
        <v/>
      </c>
      <c r="X2895" s="1047"/>
      <c r="Y2895" s="1146" t="str">
        <f t="shared" si="478"/>
        <v/>
      </c>
      <c r="Z2895" s="1049" t="str">
        <f t="shared" si="479"/>
        <v/>
      </c>
      <c r="AA2895" s="1049" t="str">
        <f t="shared" si="480"/>
        <v/>
      </c>
      <c r="AB2895" s="1050" t="str">
        <f t="shared" si="481"/>
        <v/>
      </c>
      <c r="AD2895" s="1052" t="str">
        <f t="shared" si="482"/>
        <v/>
      </c>
      <c r="AE2895" s="1053" t="str">
        <f t="shared" si="483"/>
        <v/>
      </c>
    </row>
    <row r="2896" spans="10:31" ht="12.75" customHeight="1">
      <c r="J2896" s="1117" t="str">
        <f>IF(D2896="","-",#REF!-D2896)</f>
        <v>-</v>
      </c>
      <c r="L2896" s="1041" t="str">
        <f t="shared" si="476"/>
        <v/>
      </c>
      <c r="W2896" s="1046" t="str">
        <f t="shared" si="477"/>
        <v/>
      </c>
      <c r="X2896" s="1047"/>
      <c r="Y2896" s="1146" t="str">
        <f t="shared" si="478"/>
        <v/>
      </c>
      <c r="Z2896" s="1049" t="str">
        <f t="shared" si="479"/>
        <v/>
      </c>
      <c r="AA2896" s="1049" t="str">
        <f t="shared" si="480"/>
        <v/>
      </c>
      <c r="AB2896" s="1050" t="str">
        <f t="shared" si="481"/>
        <v/>
      </c>
      <c r="AD2896" s="1052" t="str">
        <f t="shared" si="482"/>
        <v/>
      </c>
      <c r="AE2896" s="1053" t="str">
        <f t="shared" si="483"/>
        <v/>
      </c>
    </row>
    <row r="2897" spans="10:31" ht="12.75" customHeight="1">
      <c r="J2897" s="1117" t="str">
        <f>IF(D2897="","-",#REF!-D2897)</f>
        <v>-</v>
      </c>
      <c r="L2897" s="1041" t="str">
        <f t="shared" si="476"/>
        <v/>
      </c>
      <c r="W2897" s="1046" t="str">
        <f t="shared" si="477"/>
        <v/>
      </c>
      <c r="X2897" s="1047"/>
      <c r="Y2897" s="1146" t="str">
        <f t="shared" si="478"/>
        <v/>
      </c>
      <c r="Z2897" s="1049" t="str">
        <f t="shared" si="479"/>
        <v/>
      </c>
      <c r="AA2897" s="1049" t="str">
        <f t="shared" si="480"/>
        <v/>
      </c>
      <c r="AB2897" s="1050" t="str">
        <f t="shared" si="481"/>
        <v/>
      </c>
      <c r="AD2897" s="1052" t="str">
        <f t="shared" si="482"/>
        <v/>
      </c>
      <c r="AE2897" s="1053" t="str">
        <f t="shared" si="483"/>
        <v/>
      </c>
    </row>
    <row r="2898" spans="10:31" ht="12.75" customHeight="1">
      <c r="J2898" s="1117" t="str">
        <f>IF(D2898="","-",#REF!-D2898)</f>
        <v>-</v>
      </c>
      <c r="L2898" s="1041" t="str">
        <f t="shared" si="476"/>
        <v/>
      </c>
      <c r="W2898" s="1046" t="str">
        <f t="shared" si="477"/>
        <v/>
      </c>
      <c r="X2898" s="1047"/>
      <c r="Y2898" s="1146" t="str">
        <f t="shared" si="478"/>
        <v/>
      </c>
      <c r="Z2898" s="1049" t="str">
        <f t="shared" si="479"/>
        <v/>
      </c>
      <c r="AA2898" s="1049" t="str">
        <f t="shared" si="480"/>
        <v/>
      </c>
      <c r="AB2898" s="1050" t="str">
        <f t="shared" si="481"/>
        <v/>
      </c>
      <c r="AD2898" s="1052" t="str">
        <f t="shared" si="482"/>
        <v/>
      </c>
      <c r="AE2898" s="1053" t="str">
        <f t="shared" si="483"/>
        <v/>
      </c>
    </row>
    <row r="2899" spans="10:31" ht="12.75" customHeight="1">
      <c r="J2899" s="1117" t="str">
        <f>IF(D2899="","-",#REF!-D2899)</f>
        <v>-</v>
      </c>
      <c r="L2899" s="1041" t="str">
        <f t="shared" si="476"/>
        <v/>
      </c>
      <c r="W2899" s="1046" t="str">
        <f t="shared" si="477"/>
        <v/>
      </c>
      <c r="X2899" s="1047"/>
      <c r="Y2899" s="1146" t="str">
        <f t="shared" si="478"/>
        <v/>
      </c>
      <c r="Z2899" s="1049" t="str">
        <f t="shared" si="479"/>
        <v/>
      </c>
      <c r="AA2899" s="1049" t="str">
        <f t="shared" si="480"/>
        <v/>
      </c>
      <c r="AB2899" s="1050" t="str">
        <f t="shared" si="481"/>
        <v/>
      </c>
      <c r="AD2899" s="1052" t="str">
        <f t="shared" si="482"/>
        <v/>
      </c>
      <c r="AE2899" s="1053" t="str">
        <f t="shared" si="483"/>
        <v/>
      </c>
    </row>
    <row r="2900" spans="10:31" ht="12.75" customHeight="1">
      <c r="J2900" s="1117" t="str">
        <f>IF(D2900="","-",#REF!-D2900)</f>
        <v>-</v>
      </c>
      <c r="L2900" s="1041" t="str">
        <f t="shared" si="476"/>
        <v/>
      </c>
      <c r="W2900" s="1046" t="str">
        <f t="shared" si="477"/>
        <v/>
      </c>
      <c r="X2900" s="1047"/>
      <c r="Y2900" s="1146" t="str">
        <f t="shared" si="478"/>
        <v/>
      </c>
      <c r="Z2900" s="1049" t="str">
        <f t="shared" si="479"/>
        <v/>
      </c>
      <c r="AA2900" s="1049" t="str">
        <f t="shared" si="480"/>
        <v/>
      </c>
      <c r="AB2900" s="1050" t="str">
        <f t="shared" si="481"/>
        <v/>
      </c>
      <c r="AD2900" s="1052" t="str">
        <f t="shared" si="482"/>
        <v/>
      </c>
      <c r="AE2900" s="1053" t="str">
        <f t="shared" si="483"/>
        <v/>
      </c>
    </row>
    <row r="2901" spans="10:31" ht="12.75" customHeight="1">
      <c r="J2901" s="1117" t="str">
        <f>IF(D2901="","-",#REF!-D2901)</f>
        <v>-</v>
      </c>
      <c r="L2901" s="1041" t="str">
        <f t="shared" si="476"/>
        <v/>
      </c>
      <c r="W2901" s="1046" t="str">
        <f t="shared" si="477"/>
        <v/>
      </c>
      <c r="X2901" s="1047"/>
      <c r="Y2901" s="1146" t="str">
        <f t="shared" si="478"/>
        <v/>
      </c>
      <c r="Z2901" s="1049" t="str">
        <f t="shared" si="479"/>
        <v/>
      </c>
      <c r="AA2901" s="1049" t="str">
        <f t="shared" si="480"/>
        <v/>
      </c>
      <c r="AB2901" s="1050" t="str">
        <f t="shared" si="481"/>
        <v/>
      </c>
      <c r="AD2901" s="1052" t="str">
        <f t="shared" si="482"/>
        <v/>
      </c>
      <c r="AE2901" s="1053" t="str">
        <f t="shared" si="483"/>
        <v/>
      </c>
    </row>
    <row r="2902" spans="10:31" ht="12.75" customHeight="1">
      <c r="J2902" s="1117" t="str">
        <f>IF(D2902="","-",#REF!-D2902)</f>
        <v>-</v>
      </c>
      <c r="L2902" s="1041" t="str">
        <f t="shared" si="476"/>
        <v/>
      </c>
      <c r="W2902" s="1046" t="str">
        <f t="shared" si="477"/>
        <v/>
      </c>
      <c r="X2902" s="1047"/>
      <c r="Y2902" s="1146" t="str">
        <f t="shared" si="478"/>
        <v/>
      </c>
      <c r="Z2902" s="1049" t="str">
        <f t="shared" si="479"/>
        <v/>
      </c>
      <c r="AA2902" s="1049" t="str">
        <f t="shared" si="480"/>
        <v/>
      </c>
      <c r="AB2902" s="1050" t="str">
        <f t="shared" si="481"/>
        <v/>
      </c>
      <c r="AD2902" s="1052" t="str">
        <f t="shared" si="482"/>
        <v/>
      </c>
      <c r="AE2902" s="1053" t="str">
        <f t="shared" si="483"/>
        <v/>
      </c>
    </row>
    <row r="2903" spans="10:31" ht="12.75" customHeight="1">
      <c r="J2903" s="1117" t="str">
        <f>IF(D2903="","-",#REF!-D2903)</f>
        <v>-</v>
      </c>
      <c r="L2903" s="1041" t="str">
        <f t="shared" si="476"/>
        <v/>
      </c>
      <c r="W2903" s="1046" t="str">
        <f t="shared" si="477"/>
        <v/>
      </c>
      <c r="X2903" s="1047"/>
      <c r="Y2903" s="1146" t="str">
        <f t="shared" si="478"/>
        <v/>
      </c>
      <c r="Z2903" s="1049" t="str">
        <f t="shared" si="479"/>
        <v/>
      </c>
      <c r="AA2903" s="1049" t="str">
        <f t="shared" si="480"/>
        <v/>
      </c>
      <c r="AB2903" s="1050" t="str">
        <f t="shared" si="481"/>
        <v/>
      </c>
      <c r="AD2903" s="1052" t="str">
        <f t="shared" si="482"/>
        <v/>
      </c>
      <c r="AE2903" s="1053" t="str">
        <f t="shared" si="483"/>
        <v/>
      </c>
    </row>
    <row r="2904" spans="10:31" ht="12.75" customHeight="1">
      <c r="J2904" s="1117" t="str">
        <f>IF(D2904="","-",#REF!-D2904)</f>
        <v>-</v>
      </c>
      <c r="L2904" s="1041" t="str">
        <f t="shared" si="476"/>
        <v/>
      </c>
      <c r="W2904" s="1046" t="str">
        <f t="shared" si="477"/>
        <v/>
      </c>
      <c r="X2904" s="1047"/>
      <c r="Y2904" s="1146" t="str">
        <f t="shared" si="478"/>
        <v/>
      </c>
      <c r="Z2904" s="1049" t="str">
        <f t="shared" si="479"/>
        <v/>
      </c>
      <c r="AA2904" s="1049" t="str">
        <f t="shared" si="480"/>
        <v/>
      </c>
      <c r="AB2904" s="1050" t="str">
        <f t="shared" si="481"/>
        <v/>
      </c>
      <c r="AD2904" s="1052" t="str">
        <f t="shared" si="482"/>
        <v/>
      </c>
      <c r="AE2904" s="1053" t="str">
        <f t="shared" si="483"/>
        <v/>
      </c>
    </row>
    <row r="2905" spans="10:31" ht="12.75" customHeight="1">
      <c r="J2905" s="1117" t="str">
        <f>IF(D2905="","-",#REF!-D2905)</f>
        <v>-</v>
      </c>
      <c r="L2905" s="1041" t="str">
        <f t="shared" si="476"/>
        <v/>
      </c>
      <c r="W2905" s="1046" t="str">
        <f t="shared" si="477"/>
        <v/>
      </c>
      <c r="X2905" s="1047"/>
      <c r="Y2905" s="1146" t="str">
        <f t="shared" si="478"/>
        <v/>
      </c>
      <c r="Z2905" s="1049" t="str">
        <f t="shared" si="479"/>
        <v/>
      </c>
      <c r="AA2905" s="1049" t="str">
        <f t="shared" si="480"/>
        <v/>
      </c>
      <c r="AB2905" s="1050" t="str">
        <f t="shared" si="481"/>
        <v/>
      </c>
      <c r="AD2905" s="1052" t="str">
        <f t="shared" si="482"/>
        <v/>
      </c>
      <c r="AE2905" s="1053" t="str">
        <f t="shared" si="483"/>
        <v/>
      </c>
    </row>
    <row r="2906" spans="10:31" ht="12.75" customHeight="1">
      <c r="J2906" s="1117" t="str">
        <f>IF(D2906="","-",#REF!-D2906)</f>
        <v>-</v>
      </c>
      <c r="L2906" s="1041" t="str">
        <f t="shared" si="476"/>
        <v/>
      </c>
      <c r="W2906" s="1046" t="str">
        <f t="shared" si="477"/>
        <v/>
      </c>
      <c r="X2906" s="1047"/>
      <c r="Y2906" s="1146" t="str">
        <f t="shared" si="478"/>
        <v/>
      </c>
      <c r="Z2906" s="1049" t="str">
        <f t="shared" si="479"/>
        <v/>
      </c>
      <c r="AA2906" s="1049" t="str">
        <f t="shared" si="480"/>
        <v/>
      </c>
      <c r="AB2906" s="1050" t="str">
        <f t="shared" si="481"/>
        <v/>
      </c>
      <c r="AD2906" s="1052" t="str">
        <f t="shared" si="482"/>
        <v/>
      </c>
      <c r="AE2906" s="1053" t="str">
        <f t="shared" si="483"/>
        <v/>
      </c>
    </row>
    <row r="2907" spans="10:31" ht="12.75" customHeight="1">
      <c r="J2907" s="1117" t="str">
        <f>IF(D2907="","-",#REF!-D2907)</f>
        <v>-</v>
      </c>
      <c r="L2907" s="1041" t="str">
        <f t="shared" si="476"/>
        <v/>
      </c>
      <c r="W2907" s="1046" t="str">
        <f t="shared" si="477"/>
        <v/>
      </c>
      <c r="X2907" s="1047"/>
      <c r="Y2907" s="1146" t="str">
        <f t="shared" si="478"/>
        <v/>
      </c>
      <c r="Z2907" s="1049" t="str">
        <f t="shared" si="479"/>
        <v/>
      </c>
      <c r="AA2907" s="1049" t="str">
        <f t="shared" si="480"/>
        <v/>
      </c>
      <c r="AB2907" s="1050" t="str">
        <f t="shared" si="481"/>
        <v/>
      </c>
      <c r="AD2907" s="1052" t="str">
        <f t="shared" si="482"/>
        <v/>
      </c>
      <c r="AE2907" s="1053" t="str">
        <f t="shared" si="483"/>
        <v/>
      </c>
    </row>
    <row r="2908" spans="10:31" ht="12.75" customHeight="1">
      <c r="J2908" s="1117" t="str">
        <f>IF(D2908="","-",#REF!-D2908)</f>
        <v>-</v>
      </c>
      <c r="L2908" s="1041" t="str">
        <f t="shared" si="476"/>
        <v/>
      </c>
      <c r="W2908" s="1046" t="str">
        <f t="shared" si="477"/>
        <v/>
      </c>
      <c r="X2908" s="1047"/>
      <c r="Y2908" s="1146" t="str">
        <f t="shared" si="478"/>
        <v/>
      </c>
      <c r="Z2908" s="1049" t="str">
        <f t="shared" si="479"/>
        <v/>
      </c>
      <c r="AA2908" s="1049" t="str">
        <f t="shared" si="480"/>
        <v/>
      </c>
      <c r="AB2908" s="1050" t="str">
        <f t="shared" si="481"/>
        <v/>
      </c>
      <c r="AD2908" s="1052" t="str">
        <f t="shared" si="482"/>
        <v/>
      </c>
      <c r="AE2908" s="1053" t="str">
        <f t="shared" si="483"/>
        <v/>
      </c>
    </row>
    <row r="2909" spans="10:31" ht="12.75" customHeight="1">
      <c r="J2909" s="1117" t="str">
        <f>IF(D2909="","-",#REF!-D2909)</f>
        <v>-</v>
      </c>
      <c r="L2909" s="1041" t="str">
        <f t="shared" si="476"/>
        <v/>
      </c>
      <c r="W2909" s="1046" t="str">
        <f t="shared" si="477"/>
        <v/>
      </c>
      <c r="X2909" s="1047"/>
      <c r="Y2909" s="1146" t="str">
        <f t="shared" si="478"/>
        <v/>
      </c>
      <c r="Z2909" s="1049" t="str">
        <f t="shared" si="479"/>
        <v/>
      </c>
      <c r="AA2909" s="1049" t="str">
        <f t="shared" si="480"/>
        <v/>
      </c>
      <c r="AB2909" s="1050" t="str">
        <f t="shared" si="481"/>
        <v/>
      </c>
      <c r="AD2909" s="1052" t="str">
        <f t="shared" si="482"/>
        <v/>
      </c>
      <c r="AE2909" s="1053" t="str">
        <f t="shared" si="483"/>
        <v/>
      </c>
    </row>
    <row r="2910" spans="10:31" ht="12.75" customHeight="1">
      <c r="J2910" s="1117" t="str">
        <f>IF(D2910="","-",#REF!-D2910)</f>
        <v>-</v>
      </c>
      <c r="L2910" s="1041" t="str">
        <f t="shared" si="476"/>
        <v/>
      </c>
      <c r="W2910" s="1046" t="str">
        <f t="shared" si="477"/>
        <v/>
      </c>
      <c r="X2910" s="1047"/>
      <c r="Y2910" s="1146" t="str">
        <f t="shared" si="478"/>
        <v/>
      </c>
      <c r="Z2910" s="1049" t="str">
        <f t="shared" si="479"/>
        <v/>
      </c>
      <c r="AA2910" s="1049" t="str">
        <f t="shared" si="480"/>
        <v/>
      </c>
      <c r="AB2910" s="1050" t="str">
        <f t="shared" si="481"/>
        <v/>
      </c>
      <c r="AD2910" s="1052" t="str">
        <f t="shared" si="482"/>
        <v/>
      </c>
      <c r="AE2910" s="1053" t="str">
        <f t="shared" si="483"/>
        <v/>
      </c>
    </row>
    <row r="2911" spans="10:31" ht="12.75" customHeight="1">
      <c r="J2911" s="1117" t="str">
        <f>IF(D2911="","-",#REF!-D2911)</f>
        <v>-</v>
      </c>
      <c r="L2911" s="1041" t="str">
        <f t="shared" si="476"/>
        <v/>
      </c>
      <c r="W2911" s="1046" t="str">
        <f t="shared" si="477"/>
        <v/>
      </c>
      <c r="X2911" s="1047"/>
      <c r="Y2911" s="1146" t="str">
        <f t="shared" si="478"/>
        <v/>
      </c>
      <c r="Z2911" s="1049" t="str">
        <f t="shared" si="479"/>
        <v/>
      </c>
      <c r="AA2911" s="1049" t="str">
        <f t="shared" si="480"/>
        <v/>
      </c>
      <c r="AB2911" s="1050" t="str">
        <f t="shared" si="481"/>
        <v/>
      </c>
      <c r="AD2911" s="1052" t="str">
        <f t="shared" si="482"/>
        <v/>
      </c>
      <c r="AE2911" s="1053" t="str">
        <f t="shared" si="483"/>
        <v/>
      </c>
    </row>
    <row r="2912" spans="10:31" ht="12.75" customHeight="1">
      <c r="J2912" s="1117" t="str">
        <f>IF(D2912="","-",#REF!-D2912)</f>
        <v>-</v>
      </c>
      <c r="L2912" s="1041" t="str">
        <f t="shared" si="476"/>
        <v/>
      </c>
      <c r="W2912" s="1046" t="str">
        <f t="shared" si="477"/>
        <v/>
      </c>
      <c r="X2912" s="1047"/>
      <c r="Y2912" s="1146" t="str">
        <f t="shared" si="478"/>
        <v/>
      </c>
      <c r="Z2912" s="1049" t="str">
        <f t="shared" si="479"/>
        <v/>
      </c>
      <c r="AA2912" s="1049" t="str">
        <f t="shared" si="480"/>
        <v/>
      </c>
      <c r="AB2912" s="1050" t="str">
        <f t="shared" si="481"/>
        <v/>
      </c>
      <c r="AD2912" s="1052" t="str">
        <f t="shared" si="482"/>
        <v/>
      </c>
      <c r="AE2912" s="1053" t="str">
        <f t="shared" si="483"/>
        <v/>
      </c>
    </row>
    <row r="2913" spans="10:31" ht="12.75" customHeight="1">
      <c r="J2913" s="1117" t="str">
        <f>IF(D2913="","-",#REF!-D2913)</f>
        <v>-</v>
      </c>
      <c r="L2913" s="1041" t="str">
        <f t="shared" si="476"/>
        <v/>
      </c>
      <c r="W2913" s="1046" t="str">
        <f t="shared" si="477"/>
        <v/>
      </c>
      <c r="X2913" s="1047"/>
      <c r="Y2913" s="1146" t="str">
        <f t="shared" si="478"/>
        <v/>
      </c>
      <c r="Z2913" s="1049" t="str">
        <f t="shared" si="479"/>
        <v/>
      </c>
      <c r="AA2913" s="1049" t="str">
        <f t="shared" si="480"/>
        <v/>
      </c>
      <c r="AB2913" s="1050" t="str">
        <f t="shared" si="481"/>
        <v/>
      </c>
      <c r="AD2913" s="1052" t="str">
        <f t="shared" si="482"/>
        <v/>
      </c>
      <c r="AE2913" s="1053" t="str">
        <f t="shared" si="483"/>
        <v/>
      </c>
    </row>
    <row r="2914" spans="10:31" ht="12.75" customHeight="1">
      <c r="J2914" s="1117" t="str">
        <f>IF(D2914="","-",#REF!-D2914)</f>
        <v>-</v>
      </c>
      <c r="L2914" s="1041" t="str">
        <f t="shared" si="476"/>
        <v/>
      </c>
      <c r="W2914" s="1046" t="str">
        <f t="shared" si="477"/>
        <v/>
      </c>
      <c r="X2914" s="1047"/>
      <c r="Y2914" s="1146" t="str">
        <f t="shared" si="478"/>
        <v/>
      </c>
      <c r="Z2914" s="1049" t="str">
        <f t="shared" si="479"/>
        <v/>
      </c>
      <c r="AA2914" s="1049" t="str">
        <f t="shared" si="480"/>
        <v/>
      </c>
      <c r="AB2914" s="1050" t="str">
        <f t="shared" si="481"/>
        <v/>
      </c>
      <c r="AD2914" s="1052" t="str">
        <f t="shared" si="482"/>
        <v/>
      </c>
      <c r="AE2914" s="1053" t="str">
        <f t="shared" si="483"/>
        <v/>
      </c>
    </row>
    <row r="2915" spans="10:31" ht="12.75" customHeight="1">
      <c r="J2915" s="1117" t="str">
        <f>IF(D2915="","-",#REF!-D2915)</f>
        <v>-</v>
      </c>
      <c r="L2915" s="1041" t="str">
        <f t="shared" si="476"/>
        <v/>
      </c>
      <c r="W2915" s="1046" t="str">
        <f t="shared" si="477"/>
        <v/>
      </c>
      <c r="X2915" s="1047"/>
      <c r="Y2915" s="1146" t="str">
        <f t="shared" si="478"/>
        <v/>
      </c>
      <c r="Z2915" s="1049" t="str">
        <f t="shared" si="479"/>
        <v/>
      </c>
      <c r="AA2915" s="1049" t="str">
        <f t="shared" si="480"/>
        <v/>
      </c>
      <c r="AB2915" s="1050" t="str">
        <f t="shared" si="481"/>
        <v/>
      </c>
      <c r="AD2915" s="1052" t="str">
        <f t="shared" si="482"/>
        <v/>
      </c>
      <c r="AE2915" s="1053" t="str">
        <f t="shared" si="483"/>
        <v/>
      </c>
    </row>
    <row r="2916" spans="10:31" ht="12.75" customHeight="1">
      <c r="J2916" s="1117" t="str">
        <f>IF(D2916="","-",#REF!-D2916)</f>
        <v>-</v>
      </c>
      <c r="L2916" s="1041" t="str">
        <f t="shared" si="476"/>
        <v/>
      </c>
      <c r="W2916" s="1046" t="str">
        <f t="shared" si="477"/>
        <v/>
      </c>
      <c r="X2916" s="1047"/>
      <c r="Y2916" s="1146" t="str">
        <f t="shared" si="478"/>
        <v/>
      </c>
      <c r="Z2916" s="1049" t="str">
        <f t="shared" si="479"/>
        <v/>
      </c>
      <c r="AA2916" s="1049" t="str">
        <f t="shared" si="480"/>
        <v/>
      </c>
      <c r="AB2916" s="1050" t="str">
        <f t="shared" si="481"/>
        <v/>
      </c>
      <c r="AD2916" s="1052" t="str">
        <f t="shared" si="482"/>
        <v/>
      </c>
      <c r="AE2916" s="1053" t="str">
        <f t="shared" si="483"/>
        <v/>
      </c>
    </row>
    <row r="2917" spans="10:31" ht="12.75" customHeight="1">
      <c r="J2917" s="1117" t="str">
        <f>IF(D2917="","-",#REF!-D2917)</f>
        <v>-</v>
      </c>
      <c r="L2917" s="1041" t="str">
        <f t="shared" si="476"/>
        <v/>
      </c>
      <c r="W2917" s="1046" t="str">
        <f t="shared" si="477"/>
        <v/>
      </c>
      <c r="X2917" s="1047"/>
      <c r="Y2917" s="1146" t="str">
        <f t="shared" si="478"/>
        <v/>
      </c>
      <c r="Z2917" s="1049" t="str">
        <f t="shared" si="479"/>
        <v/>
      </c>
      <c r="AA2917" s="1049" t="str">
        <f t="shared" si="480"/>
        <v/>
      </c>
      <c r="AB2917" s="1050" t="str">
        <f t="shared" si="481"/>
        <v/>
      </c>
      <c r="AD2917" s="1052" t="str">
        <f t="shared" si="482"/>
        <v/>
      </c>
      <c r="AE2917" s="1053" t="str">
        <f t="shared" si="483"/>
        <v/>
      </c>
    </row>
    <row r="2918" spans="10:31" ht="12.75" customHeight="1">
      <c r="J2918" s="1117" t="str">
        <f>IF(D2918="","-",#REF!-D2918)</f>
        <v>-</v>
      </c>
      <c r="L2918" s="1041" t="str">
        <f t="shared" si="476"/>
        <v/>
      </c>
      <c r="W2918" s="1046" t="str">
        <f t="shared" si="477"/>
        <v/>
      </c>
      <c r="X2918" s="1047"/>
      <c r="Y2918" s="1146" t="str">
        <f t="shared" si="478"/>
        <v/>
      </c>
      <c r="Z2918" s="1049" t="str">
        <f t="shared" si="479"/>
        <v/>
      </c>
      <c r="AA2918" s="1049" t="str">
        <f t="shared" si="480"/>
        <v/>
      </c>
      <c r="AB2918" s="1050" t="str">
        <f t="shared" si="481"/>
        <v/>
      </c>
      <c r="AD2918" s="1052" t="str">
        <f t="shared" si="482"/>
        <v/>
      </c>
      <c r="AE2918" s="1053" t="str">
        <f t="shared" si="483"/>
        <v/>
      </c>
    </row>
    <row r="2919" spans="10:31" ht="12.75" customHeight="1">
      <c r="J2919" s="1117" t="str">
        <f>IF(D2919="","-",#REF!-D2919)</f>
        <v>-</v>
      </c>
      <c r="L2919" s="1041" t="str">
        <f t="shared" si="476"/>
        <v/>
      </c>
      <c r="W2919" s="1046" t="str">
        <f t="shared" si="477"/>
        <v/>
      </c>
      <c r="X2919" s="1047"/>
      <c r="Y2919" s="1146" t="str">
        <f t="shared" si="478"/>
        <v/>
      </c>
      <c r="Z2919" s="1049" t="str">
        <f t="shared" si="479"/>
        <v/>
      </c>
      <c r="AA2919" s="1049" t="str">
        <f t="shared" si="480"/>
        <v/>
      </c>
      <c r="AB2919" s="1050" t="str">
        <f t="shared" si="481"/>
        <v/>
      </c>
      <c r="AD2919" s="1052" t="str">
        <f t="shared" si="482"/>
        <v/>
      </c>
      <c r="AE2919" s="1053" t="str">
        <f t="shared" si="483"/>
        <v/>
      </c>
    </row>
    <row r="2920" spans="10:31" ht="12.75" customHeight="1">
      <c r="J2920" s="1117" t="str">
        <f>IF(D2920="","-",#REF!-D2920)</f>
        <v>-</v>
      </c>
      <c r="L2920" s="1041" t="str">
        <f t="shared" si="476"/>
        <v/>
      </c>
      <c r="W2920" s="1046" t="str">
        <f t="shared" si="477"/>
        <v/>
      </c>
      <c r="X2920" s="1047"/>
      <c r="Y2920" s="1146" t="str">
        <f t="shared" si="478"/>
        <v/>
      </c>
      <c r="Z2920" s="1049" t="str">
        <f t="shared" si="479"/>
        <v/>
      </c>
      <c r="AA2920" s="1049" t="str">
        <f t="shared" si="480"/>
        <v/>
      </c>
      <c r="AB2920" s="1050" t="str">
        <f t="shared" si="481"/>
        <v/>
      </c>
      <c r="AD2920" s="1052" t="str">
        <f t="shared" si="482"/>
        <v/>
      </c>
      <c r="AE2920" s="1053" t="str">
        <f t="shared" si="483"/>
        <v/>
      </c>
    </row>
    <row r="2921" spans="10:31" ht="12.75" customHeight="1">
      <c r="J2921" s="1117" t="str">
        <f>IF(D2921="","-",#REF!-D2921)</f>
        <v>-</v>
      </c>
      <c r="L2921" s="1041" t="str">
        <f t="shared" si="476"/>
        <v/>
      </c>
      <c r="W2921" s="1046" t="str">
        <f t="shared" si="477"/>
        <v/>
      </c>
      <c r="X2921" s="1047"/>
      <c r="Y2921" s="1146" t="str">
        <f t="shared" si="478"/>
        <v/>
      </c>
      <c r="Z2921" s="1049" t="str">
        <f t="shared" si="479"/>
        <v/>
      </c>
      <c r="AA2921" s="1049" t="str">
        <f t="shared" si="480"/>
        <v/>
      </c>
      <c r="AB2921" s="1050" t="str">
        <f t="shared" si="481"/>
        <v/>
      </c>
      <c r="AD2921" s="1052" t="str">
        <f t="shared" si="482"/>
        <v/>
      </c>
      <c r="AE2921" s="1053" t="str">
        <f t="shared" si="483"/>
        <v/>
      </c>
    </row>
    <row r="2922" spans="10:31" ht="12.75" customHeight="1">
      <c r="J2922" s="1117" t="str">
        <f>IF(D2922="","-",#REF!-D2922)</f>
        <v>-</v>
      </c>
      <c r="L2922" s="1041" t="str">
        <f t="shared" si="476"/>
        <v/>
      </c>
      <c r="W2922" s="1046" t="str">
        <f t="shared" si="477"/>
        <v/>
      </c>
      <c r="X2922" s="1047"/>
      <c r="Y2922" s="1146" t="str">
        <f t="shared" si="478"/>
        <v/>
      </c>
      <c r="Z2922" s="1049" t="str">
        <f t="shared" si="479"/>
        <v/>
      </c>
      <c r="AA2922" s="1049" t="str">
        <f t="shared" si="480"/>
        <v/>
      </c>
      <c r="AB2922" s="1050" t="str">
        <f t="shared" si="481"/>
        <v/>
      </c>
      <c r="AD2922" s="1052" t="str">
        <f t="shared" si="482"/>
        <v/>
      </c>
      <c r="AE2922" s="1053" t="str">
        <f t="shared" si="483"/>
        <v/>
      </c>
    </row>
    <row r="2923" spans="10:31" ht="12.75" customHeight="1">
      <c r="J2923" s="1117" t="str">
        <f>IF(D2923="","-",#REF!-D2923)</f>
        <v>-</v>
      </c>
      <c r="L2923" s="1041" t="str">
        <f t="shared" si="476"/>
        <v/>
      </c>
      <c r="W2923" s="1046" t="str">
        <f t="shared" si="477"/>
        <v/>
      </c>
      <c r="X2923" s="1047"/>
      <c r="Y2923" s="1146" t="str">
        <f t="shared" si="478"/>
        <v/>
      </c>
      <c r="Z2923" s="1049" t="str">
        <f t="shared" si="479"/>
        <v/>
      </c>
      <c r="AA2923" s="1049" t="str">
        <f t="shared" si="480"/>
        <v/>
      </c>
      <c r="AB2923" s="1050" t="str">
        <f t="shared" si="481"/>
        <v/>
      </c>
      <c r="AD2923" s="1052" t="str">
        <f t="shared" si="482"/>
        <v/>
      </c>
      <c r="AE2923" s="1053" t="str">
        <f t="shared" si="483"/>
        <v/>
      </c>
    </row>
    <row r="2924" spans="10:31" ht="12.75" customHeight="1">
      <c r="J2924" s="1117" t="str">
        <f>IF(D2924="","-",#REF!-D2924)</f>
        <v>-</v>
      </c>
      <c r="L2924" s="1041" t="str">
        <f t="shared" si="476"/>
        <v/>
      </c>
      <c r="W2924" s="1046" t="str">
        <f t="shared" si="477"/>
        <v/>
      </c>
      <c r="X2924" s="1047"/>
      <c r="Y2924" s="1146" t="str">
        <f t="shared" si="478"/>
        <v/>
      </c>
      <c r="Z2924" s="1049" t="str">
        <f t="shared" si="479"/>
        <v/>
      </c>
      <c r="AA2924" s="1049" t="str">
        <f t="shared" si="480"/>
        <v/>
      </c>
      <c r="AB2924" s="1050" t="str">
        <f t="shared" si="481"/>
        <v/>
      </c>
      <c r="AD2924" s="1052" t="str">
        <f t="shared" si="482"/>
        <v/>
      </c>
      <c r="AE2924" s="1053" t="str">
        <f t="shared" si="483"/>
        <v/>
      </c>
    </row>
    <row r="2925" spans="10:31" ht="12.75" customHeight="1">
      <c r="J2925" s="1117" t="str">
        <f>IF(D2925="","-",#REF!-D2925)</f>
        <v>-</v>
      </c>
      <c r="L2925" s="1041" t="str">
        <f t="shared" si="476"/>
        <v/>
      </c>
      <c r="W2925" s="1046" t="str">
        <f t="shared" si="477"/>
        <v/>
      </c>
      <c r="X2925" s="1047"/>
      <c r="Y2925" s="1146" t="str">
        <f t="shared" si="478"/>
        <v/>
      </c>
      <c r="Z2925" s="1049" t="str">
        <f t="shared" si="479"/>
        <v/>
      </c>
      <c r="AA2925" s="1049" t="str">
        <f t="shared" si="480"/>
        <v/>
      </c>
      <c r="AB2925" s="1050" t="str">
        <f t="shared" si="481"/>
        <v/>
      </c>
      <c r="AD2925" s="1052" t="str">
        <f t="shared" si="482"/>
        <v/>
      </c>
      <c r="AE2925" s="1053" t="str">
        <f t="shared" si="483"/>
        <v/>
      </c>
    </row>
    <row r="2926" spans="10:31" ht="12.75" customHeight="1">
      <c r="J2926" s="1117" t="str">
        <f>IF(D2926="","-",#REF!-D2926)</f>
        <v>-</v>
      </c>
      <c r="L2926" s="1041" t="str">
        <f t="shared" si="476"/>
        <v/>
      </c>
      <c r="W2926" s="1046" t="str">
        <f t="shared" si="477"/>
        <v/>
      </c>
      <c r="X2926" s="1047"/>
      <c r="Y2926" s="1146" t="str">
        <f t="shared" si="478"/>
        <v/>
      </c>
      <c r="Z2926" s="1049" t="str">
        <f t="shared" si="479"/>
        <v/>
      </c>
      <c r="AA2926" s="1049" t="str">
        <f t="shared" si="480"/>
        <v/>
      </c>
      <c r="AB2926" s="1050" t="str">
        <f t="shared" si="481"/>
        <v/>
      </c>
      <c r="AD2926" s="1052" t="str">
        <f t="shared" si="482"/>
        <v/>
      </c>
      <c r="AE2926" s="1053" t="str">
        <f t="shared" si="483"/>
        <v/>
      </c>
    </row>
    <row r="2927" spans="10:31" ht="12.75" customHeight="1">
      <c r="J2927" s="1117" t="str">
        <f>IF(D2927="","-",#REF!-D2927)</f>
        <v>-</v>
      </c>
      <c r="L2927" s="1041" t="str">
        <f t="shared" si="476"/>
        <v/>
      </c>
      <c r="W2927" s="1046" t="str">
        <f t="shared" si="477"/>
        <v/>
      </c>
      <c r="X2927" s="1047"/>
      <c r="Y2927" s="1146" t="str">
        <f t="shared" si="478"/>
        <v/>
      </c>
      <c r="Z2927" s="1049" t="str">
        <f t="shared" si="479"/>
        <v/>
      </c>
      <c r="AA2927" s="1049" t="str">
        <f t="shared" si="480"/>
        <v/>
      </c>
      <c r="AB2927" s="1050" t="str">
        <f t="shared" si="481"/>
        <v/>
      </c>
      <c r="AD2927" s="1052" t="str">
        <f t="shared" si="482"/>
        <v/>
      </c>
      <c r="AE2927" s="1053" t="str">
        <f t="shared" si="483"/>
        <v/>
      </c>
    </row>
    <row r="2928" spans="10:31" ht="12.75" customHeight="1">
      <c r="J2928" s="1117" t="str">
        <f>IF(D2928="","-",#REF!-D2928)</f>
        <v>-</v>
      </c>
      <c r="L2928" s="1041" t="str">
        <f t="shared" si="476"/>
        <v/>
      </c>
      <c r="W2928" s="1046" t="str">
        <f t="shared" si="477"/>
        <v/>
      </c>
      <c r="X2928" s="1047"/>
      <c r="Y2928" s="1146" t="str">
        <f t="shared" si="478"/>
        <v/>
      </c>
      <c r="Z2928" s="1049" t="str">
        <f t="shared" si="479"/>
        <v/>
      </c>
      <c r="AA2928" s="1049" t="str">
        <f t="shared" si="480"/>
        <v/>
      </c>
      <c r="AB2928" s="1050" t="str">
        <f t="shared" si="481"/>
        <v/>
      </c>
      <c r="AD2928" s="1052" t="str">
        <f t="shared" si="482"/>
        <v/>
      </c>
      <c r="AE2928" s="1053" t="str">
        <f t="shared" si="483"/>
        <v/>
      </c>
    </row>
    <row r="2929" spans="10:31" ht="12.75" customHeight="1">
      <c r="J2929" s="1117" t="str">
        <f>IF(D2929="","-",#REF!-D2929)</f>
        <v>-</v>
      </c>
      <c r="L2929" s="1041" t="str">
        <f t="shared" si="476"/>
        <v/>
      </c>
      <c r="W2929" s="1046" t="str">
        <f t="shared" si="477"/>
        <v/>
      </c>
      <c r="X2929" s="1047"/>
      <c r="Y2929" s="1146" t="str">
        <f t="shared" si="478"/>
        <v/>
      </c>
      <c r="Z2929" s="1049" t="str">
        <f t="shared" si="479"/>
        <v/>
      </c>
      <c r="AA2929" s="1049" t="str">
        <f t="shared" si="480"/>
        <v/>
      </c>
      <c r="AB2929" s="1050" t="str">
        <f t="shared" si="481"/>
        <v/>
      </c>
      <c r="AD2929" s="1052" t="str">
        <f t="shared" si="482"/>
        <v/>
      </c>
      <c r="AE2929" s="1053" t="str">
        <f t="shared" si="483"/>
        <v/>
      </c>
    </row>
    <row r="2930" spans="10:31" ht="12.75" customHeight="1">
      <c r="J2930" s="1117" t="str">
        <f>IF(D2930="","-",#REF!-D2930)</f>
        <v>-</v>
      </c>
      <c r="L2930" s="1041" t="str">
        <f t="shared" si="476"/>
        <v/>
      </c>
      <c r="W2930" s="1046" t="str">
        <f t="shared" si="477"/>
        <v/>
      </c>
      <c r="X2930" s="1047"/>
      <c r="Y2930" s="1146" t="str">
        <f t="shared" si="478"/>
        <v/>
      </c>
      <c r="Z2930" s="1049" t="str">
        <f t="shared" si="479"/>
        <v/>
      </c>
      <c r="AA2930" s="1049" t="str">
        <f t="shared" si="480"/>
        <v/>
      </c>
      <c r="AB2930" s="1050" t="str">
        <f t="shared" si="481"/>
        <v/>
      </c>
      <c r="AD2930" s="1052" t="str">
        <f t="shared" si="482"/>
        <v/>
      </c>
      <c r="AE2930" s="1053" t="str">
        <f t="shared" si="483"/>
        <v/>
      </c>
    </row>
    <row r="2931" spans="10:31" ht="12.75" customHeight="1">
      <c r="J2931" s="1117" t="str">
        <f>IF(D2931="","-",#REF!-D2931)</f>
        <v>-</v>
      </c>
      <c r="L2931" s="1041" t="str">
        <f t="shared" si="476"/>
        <v/>
      </c>
      <c r="W2931" s="1046" t="str">
        <f t="shared" si="477"/>
        <v/>
      </c>
      <c r="X2931" s="1047"/>
      <c r="Y2931" s="1146" t="str">
        <f t="shared" si="478"/>
        <v/>
      </c>
      <c r="Z2931" s="1049" t="str">
        <f t="shared" si="479"/>
        <v/>
      </c>
      <c r="AA2931" s="1049" t="str">
        <f t="shared" si="480"/>
        <v/>
      </c>
      <c r="AB2931" s="1050" t="str">
        <f t="shared" si="481"/>
        <v/>
      </c>
      <c r="AD2931" s="1052" t="str">
        <f t="shared" si="482"/>
        <v/>
      </c>
      <c r="AE2931" s="1053" t="str">
        <f t="shared" si="483"/>
        <v/>
      </c>
    </row>
    <row r="2932" spans="10:31" ht="12.75" customHeight="1">
      <c r="J2932" s="1117" t="str">
        <f>IF(D2932="","-",#REF!-D2932)</f>
        <v>-</v>
      </c>
      <c r="L2932" s="1041" t="str">
        <f t="shared" si="476"/>
        <v/>
      </c>
      <c r="W2932" s="1046" t="str">
        <f t="shared" si="477"/>
        <v/>
      </c>
      <c r="X2932" s="1047"/>
      <c r="Y2932" s="1146" t="str">
        <f t="shared" si="478"/>
        <v/>
      </c>
      <c r="Z2932" s="1049" t="str">
        <f t="shared" si="479"/>
        <v/>
      </c>
      <c r="AA2932" s="1049" t="str">
        <f t="shared" si="480"/>
        <v/>
      </c>
      <c r="AB2932" s="1050" t="str">
        <f t="shared" si="481"/>
        <v/>
      </c>
      <c r="AD2932" s="1052" t="str">
        <f t="shared" si="482"/>
        <v/>
      </c>
      <c r="AE2932" s="1053" t="str">
        <f t="shared" si="483"/>
        <v/>
      </c>
    </row>
    <row r="2933" spans="10:31" ht="12.75" customHeight="1">
      <c r="J2933" s="1117" t="str">
        <f>IF(D2933="","-",#REF!-D2933)</f>
        <v>-</v>
      </c>
      <c r="L2933" s="1041" t="str">
        <f t="shared" si="476"/>
        <v/>
      </c>
      <c r="W2933" s="1046" t="str">
        <f t="shared" si="477"/>
        <v/>
      </c>
      <c r="X2933" s="1047"/>
      <c r="Y2933" s="1146" t="str">
        <f t="shared" si="478"/>
        <v/>
      </c>
      <c r="Z2933" s="1049" t="str">
        <f t="shared" si="479"/>
        <v/>
      </c>
      <c r="AA2933" s="1049" t="str">
        <f t="shared" si="480"/>
        <v/>
      </c>
      <c r="AB2933" s="1050" t="str">
        <f t="shared" si="481"/>
        <v/>
      </c>
      <c r="AD2933" s="1052" t="str">
        <f t="shared" si="482"/>
        <v/>
      </c>
      <c r="AE2933" s="1053" t="str">
        <f t="shared" si="483"/>
        <v/>
      </c>
    </row>
    <row r="2934" spans="10:31" ht="12.75" customHeight="1">
      <c r="J2934" s="1117" t="str">
        <f>IF(D2934="","-",#REF!-D2934)</f>
        <v>-</v>
      </c>
      <c r="L2934" s="1041" t="str">
        <f t="shared" si="476"/>
        <v/>
      </c>
      <c r="W2934" s="1046" t="str">
        <f t="shared" si="477"/>
        <v/>
      </c>
      <c r="X2934" s="1047"/>
      <c r="Y2934" s="1146" t="str">
        <f t="shared" si="478"/>
        <v/>
      </c>
      <c r="Z2934" s="1049" t="str">
        <f t="shared" si="479"/>
        <v/>
      </c>
      <c r="AA2934" s="1049" t="str">
        <f t="shared" si="480"/>
        <v/>
      </c>
      <c r="AB2934" s="1050" t="str">
        <f t="shared" si="481"/>
        <v/>
      </c>
      <c r="AD2934" s="1052" t="str">
        <f t="shared" si="482"/>
        <v/>
      </c>
      <c r="AE2934" s="1053" t="str">
        <f t="shared" si="483"/>
        <v/>
      </c>
    </row>
    <row r="2935" spans="10:31" ht="12.75" customHeight="1">
      <c r="J2935" s="1117" t="str">
        <f>IF(D2935="","-",#REF!-D2935)</f>
        <v>-</v>
      </c>
      <c r="L2935" s="1041" t="str">
        <f t="shared" si="476"/>
        <v/>
      </c>
      <c r="W2935" s="1046" t="str">
        <f t="shared" si="477"/>
        <v/>
      </c>
      <c r="X2935" s="1047"/>
      <c r="Y2935" s="1146" t="str">
        <f t="shared" si="478"/>
        <v/>
      </c>
      <c r="Z2935" s="1049" t="str">
        <f t="shared" si="479"/>
        <v/>
      </c>
      <c r="AA2935" s="1049" t="str">
        <f t="shared" si="480"/>
        <v/>
      </c>
      <c r="AB2935" s="1050" t="str">
        <f t="shared" si="481"/>
        <v/>
      </c>
      <c r="AD2935" s="1052" t="str">
        <f t="shared" si="482"/>
        <v/>
      </c>
      <c r="AE2935" s="1053" t="str">
        <f t="shared" si="483"/>
        <v/>
      </c>
    </row>
    <row r="2936" spans="10:31" ht="12.75" customHeight="1">
      <c r="J2936" s="1117" t="str">
        <f>IF(D2936="","-",#REF!-D2936)</f>
        <v>-</v>
      </c>
      <c r="L2936" s="1041" t="str">
        <f t="shared" si="476"/>
        <v/>
      </c>
      <c r="W2936" s="1046" t="str">
        <f t="shared" si="477"/>
        <v/>
      </c>
      <c r="X2936" s="1047"/>
      <c r="Y2936" s="1146" t="str">
        <f t="shared" si="478"/>
        <v/>
      </c>
      <c r="Z2936" s="1049" t="str">
        <f t="shared" si="479"/>
        <v/>
      </c>
      <c r="AA2936" s="1049" t="str">
        <f t="shared" si="480"/>
        <v/>
      </c>
      <c r="AB2936" s="1050" t="str">
        <f t="shared" si="481"/>
        <v/>
      </c>
      <c r="AD2936" s="1052" t="str">
        <f t="shared" si="482"/>
        <v/>
      </c>
      <c r="AE2936" s="1053" t="str">
        <f t="shared" si="483"/>
        <v/>
      </c>
    </row>
    <row r="2937" spans="10:31" ht="12.75" customHeight="1">
      <c r="J2937" s="1117" t="str">
        <f>IF(D2937="","-",#REF!-D2937)</f>
        <v>-</v>
      </c>
      <c r="L2937" s="1041" t="str">
        <f t="shared" si="476"/>
        <v/>
      </c>
      <c r="W2937" s="1046" t="str">
        <f t="shared" si="477"/>
        <v/>
      </c>
      <c r="X2937" s="1047"/>
      <c r="Y2937" s="1146" t="str">
        <f t="shared" si="478"/>
        <v/>
      </c>
      <c r="Z2937" s="1049" t="str">
        <f t="shared" si="479"/>
        <v/>
      </c>
      <c r="AA2937" s="1049" t="str">
        <f t="shared" si="480"/>
        <v/>
      </c>
      <c r="AB2937" s="1050" t="str">
        <f t="shared" si="481"/>
        <v/>
      </c>
      <c r="AD2937" s="1052" t="str">
        <f t="shared" si="482"/>
        <v/>
      </c>
      <c r="AE2937" s="1053" t="str">
        <f t="shared" si="483"/>
        <v/>
      </c>
    </row>
    <row r="2938" spans="10:31" ht="12.75" customHeight="1">
      <c r="J2938" s="1117" t="str">
        <f>IF(D2938="","-",#REF!-D2938)</f>
        <v>-</v>
      </c>
      <c r="L2938" s="1041" t="str">
        <f t="shared" si="476"/>
        <v/>
      </c>
      <c r="W2938" s="1046" t="str">
        <f t="shared" si="477"/>
        <v/>
      </c>
      <c r="X2938" s="1047"/>
      <c r="Y2938" s="1146" t="str">
        <f t="shared" si="478"/>
        <v/>
      </c>
      <c r="Z2938" s="1049" t="str">
        <f t="shared" si="479"/>
        <v/>
      </c>
      <c r="AA2938" s="1049" t="str">
        <f t="shared" si="480"/>
        <v/>
      </c>
      <c r="AB2938" s="1050" t="str">
        <f t="shared" si="481"/>
        <v/>
      </c>
      <c r="AD2938" s="1052" t="str">
        <f t="shared" si="482"/>
        <v/>
      </c>
      <c r="AE2938" s="1053" t="str">
        <f t="shared" si="483"/>
        <v/>
      </c>
    </row>
    <row r="2939" spans="10:31" ht="12.75" customHeight="1">
      <c r="J2939" s="1117" t="str">
        <f>IF(D2939="","-",#REF!-D2939)</f>
        <v>-</v>
      </c>
      <c r="L2939" s="1041" t="str">
        <f t="shared" si="476"/>
        <v/>
      </c>
      <c r="W2939" s="1046" t="str">
        <f t="shared" si="477"/>
        <v/>
      </c>
      <c r="X2939" s="1047"/>
      <c r="Y2939" s="1146" t="str">
        <f t="shared" si="478"/>
        <v/>
      </c>
      <c r="Z2939" s="1049" t="str">
        <f t="shared" si="479"/>
        <v/>
      </c>
      <c r="AA2939" s="1049" t="str">
        <f t="shared" si="480"/>
        <v/>
      </c>
      <c r="AB2939" s="1050" t="str">
        <f t="shared" si="481"/>
        <v/>
      </c>
      <c r="AD2939" s="1052" t="str">
        <f t="shared" si="482"/>
        <v/>
      </c>
      <c r="AE2939" s="1053" t="str">
        <f t="shared" si="483"/>
        <v/>
      </c>
    </row>
    <row r="2940" spans="10:31" ht="12.75" customHeight="1">
      <c r="J2940" s="1117" t="str">
        <f>IF(D2940="","-",#REF!-D2940)</f>
        <v>-</v>
      </c>
      <c r="L2940" s="1041" t="str">
        <f t="shared" si="476"/>
        <v/>
      </c>
      <c r="W2940" s="1046" t="str">
        <f t="shared" si="477"/>
        <v/>
      </c>
      <c r="X2940" s="1047"/>
      <c r="Y2940" s="1146" t="str">
        <f t="shared" si="478"/>
        <v/>
      </c>
      <c r="Z2940" s="1049" t="str">
        <f t="shared" si="479"/>
        <v/>
      </c>
      <c r="AA2940" s="1049" t="str">
        <f t="shared" si="480"/>
        <v/>
      </c>
      <c r="AB2940" s="1050" t="str">
        <f t="shared" si="481"/>
        <v/>
      </c>
      <c r="AD2940" s="1052" t="str">
        <f t="shared" si="482"/>
        <v/>
      </c>
      <c r="AE2940" s="1053" t="str">
        <f t="shared" si="483"/>
        <v/>
      </c>
    </row>
    <row r="2941" spans="10:31" ht="12.75" customHeight="1">
      <c r="J2941" s="1117" t="str">
        <f>IF(D2941="","-",#REF!-D2941)</f>
        <v>-</v>
      </c>
      <c r="L2941" s="1041" t="str">
        <f t="shared" si="476"/>
        <v/>
      </c>
      <c r="W2941" s="1046" t="str">
        <f t="shared" si="477"/>
        <v/>
      </c>
      <c r="X2941" s="1047"/>
      <c r="Y2941" s="1146" t="str">
        <f t="shared" si="478"/>
        <v/>
      </c>
      <c r="Z2941" s="1049" t="str">
        <f t="shared" si="479"/>
        <v/>
      </c>
      <c r="AA2941" s="1049" t="str">
        <f t="shared" si="480"/>
        <v/>
      </c>
      <c r="AB2941" s="1050" t="str">
        <f t="shared" si="481"/>
        <v/>
      </c>
      <c r="AD2941" s="1052" t="str">
        <f t="shared" si="482"/>
        <v/>
      </c>
      <c r="AE2941" s="1053" t="str">
        <f t="shared" si="483"/>
        <v/>
      </c>
    </row>
    <row r="2942" spans="10:31" ht="12.75" customHeight="1">
      <c r="J2942" s="1117" t="str">
        <f>IF(D2942="","-",#REF!-D2942)</f>
        <v>-</v>
      </c>
      <c r="L2942" s="1041" t="str">
        <f t="shared" si="476"/>
        <v/>
      </c>
      <c r="W2942" s="1046" t="str">
        <f t="shared" si="477"/>
        <v/>
      </c>
      <c r="X2942" s="1047"/>
      <c r="Y2942" s="1146" t="str">
        <f t="shared" si="478"/>
        <v/>
      </c>
      <c r="Z2942" s="1049" t="str">
        <f t="shared" si="479"/>
        <v/>
      </c>
      <c r="AA2942" s="1049" t="str">
        <f t="shared" si="480"/>
        <v/>
      </c>
      <c r="AB2942" s="1050" t="str">
        <f t="shared" si="481"/>
        <v/>
      </c>
      <c r="AD2942" s="1052" t="str">
        <f t="shared" si="482"/>
        <v/>
      </c>
      <c r="AE2942" s="1053" t="str">
        <f t="shared" si="483"/>
        <v/>
      </c>
    </row>
    <row r="2943" spans="10:31" ht="12.75" customHeight="1">
      <c r="J2943" s="1117" t="str">
        <f>IF(D2943="","-",#REF!-D2943)</f>
        <v>-</v>
      </c>
      <c r="L2943" s="1041" t="str">
        <f t="shared" si="476"/>
        <v/>
      </c>
      <c r="W2943" s="1046" t="str">
        <f t="shared" si="477"/>
        <v/>
      </c>
      <c r="X2943" s="1047"/>
      <c r="Y2943" s="1146" t="str">
        <f t="shared" si="478"/>
        <v/>
      </c>
      <c r="Z2943" s="1049" t="str">
        <f t="shared" si="479"/>
        <v/>
      </c>
      <c r="AA2943" s="1049" t="str">
        <f t="shared" si="480"/>
        <v/>
      </c>
      <c r="AB2943" s="1050" t="str">
        <f t="shared" si="481"/>
        <v/>
      </c>
      <c r="AD2943" s="1052" t="str">
        <f t="shared" si="482"/>
        <v/>
      </c>
      <c r="AE2943" s="1053" t="str">
        <f t="shared" si="483"/>
        <v/>
      </c>
    </row>
    <row r="2944" spans="10:31" ht="12.75" customHeight="1">
      <c r="J2944" s="1117" t="str">
        <f>IF(D2944="","-",#REF!-D2944)</f>
        <v>-</v>
      </c>
      <c r="L2944" s="1041" t="str">
        <f t="shared" si="476"/>
        <v/>
      </c>
      <c r="W2944" s="1046" t="str">
        <f t="shared" si="477"/>
        <v/>
      </c>
      <c r="X2944" s="1047"/>
      <c r="Y2944" s="1146" t="str">
        <f t="shared" si="478"/>
        <v/>
      </c>
      <c r="Z2944" s="1049" t="str">
        <f t="shared" si="479"/>
        <v/>
      </c>
      <c r="AA2944" s="1049" t="str">
        <f t="shared" si="480"/>
        <v/>
      </c>
      <c r="AB2944" s="1050" t="str">
        <f t="shared" si="481"/>
        <v/>
      </c>
      <c r="AD2944" s="1052" t="str">
        <f t="shared" si="482"/>
        <v/>
      </c>
      <c r="AE2944" s="1053" t="str">
        <f t="shared" si="483"/>
        <v/>
      </c>
    </row>
    <row r="2945" spans="10:31" ht="12.75" customHeight="1">
      <c r="J2945" s="1117" t="str">
        <f>IF(D2945="","-",#REF!-D2945)</f>
        <v>-</v>
      </c>
      <c r="L2945" s="1041" t="str">
        <f t="shared" si="476"/>
        <v/>
      </c>
      <c r="W2945" s="1046" t="str">
        <f t="shared" si="477"/>
        <v/>
      </c>
      <c r="X2945" s="1047"/>
      <c r="Y2945" s="1146" t="str">
        <f t="shared" si="478"/>
        <v/>
      </c>
      <c r="Z2945" s="1049" t="str">
        <f t="shared" si="479"/>
        <v/>
      </c>
      <c r="AA2945" s="1049" t="str">
        <f t="shared" si="480"/>
        <v/>
      </c>
      <c r="AB2945" s="1050" t="str">
        <f t="shared" si="481"/>
        <v/>
      </c>
      <c r="AD2945" s="1052" t="str">
        <f t="shared" si="482"/>
        <v/>
      </c>
      <c r="AE2945" s="1053" t="str">
        <f t="shared" si="483"/>
        <v/>
      </c>
    </row>
    <row r="2946" spans="10:31" ht="12.75" customHeight="1">
      <c r="J2946" s="1117" t="str">
        <f>IF(D2946="","-",#REF!-D2946)</f>
        <v>-</v>
      </c>
      <c r="L2946" s="1041" t="str">
        <f t="shared" si="476"/>
        <v/>
      </c>
      <c r="W2946" s="1046" t="str">
        <f t="shared" si="477"/>
        <v/>
      </c>
      <c r="X2946" s="1047"/>
      <c r="Y2946" s="1146" t="str">
        <f t="shared" si="478"/>
        <v/>
      </c>
      <c r="Z2946" s="1049" t="str">
        <f t="shared" si="479"/>
        <v/>
      </c>
      <c r="AA2946" s="1049" t="str">
        <f t="shared" si="480"/>
        <v/>
      </c>
      <c r="AB2946" s="1050" t="str">
        <f t="shared" si="481"/>
        <v/>
      </c>
      <c r="AD2946" s="1052" t="str">
        <f t="shared" si="482"/>
        <v/>
      </c>
      <c r="AE2946" s="1053" t="str">
        <f t="shared" si="483"/>
        <v/>
      </c>
    </row>
    <row r="2947" spans="10:31" ht="12.75" customHeight="1">
      <c r="J2947" s="1117" t="str">
        <f>IF(D2947="","-",#REF!-D2947)</f>
        <v>-</v>
      </c>
      <c r="L2947" s="1041" t="str">
        <f t="shared" ref="L2947:L3010" si="484">IF(E2947="","",$Q$1+E2947)</f>
        <v/>
      </c>
      <c r="W2947" s="1046" t="str">
        <f t="shared" ref="W2947:W3010" si="485">IF($D2947="","",_xlfn.LET(_xlpm.gDate,D2947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2947" s="1047"/>
      <c r="Y2947" s="1146" t="str">
        <f t="shared" ref="Y2947:Y3010" si="486">IFERROR(CHOOSE(X2947,"መስከረም","ጥቅምት","ህዳር  ","ታህሳስ ","ጥር ","የካቲት ","መጋቢት ","ሚይዚያ ","ግንቦት ","ሰኔ ","ሐምሌ ","ነሐሴ ","Pagume"),"")</f>
        <v/>
      </c>
      <c r="Z2947" s="1049" t="str">
        <f t="shared" ref="Z2947:Z3010" si="487">IF($K2947="","",_xlfn.LET(_xlpm.gDate,K2947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2947" s="1049" t="str">
        <f t="shared" ref="AA2947:AA3010" si="488">IF($Z2947="","",TEXT($Z2947,"mm"))</f>
        <v/>
      </c>
      <c r="AB2947" s="1050" t="str">
        <f t="shared" ref="AB2947:AB3010" si="489">IFERROR(CHOOSE(AA2947,"መስከረም","ጥቅምት","ህዳር  ","ታህሳስ ","ጥር ","የካቲት ","መጋቢት ","ሚይዚያ ","ግንቦት ","ሰኔ ","ሐምሌ ","ነሐሴ ","Pagume"),"")</f>
        <v/>
      </c>
      <c r="AD2947" s="1052" t="str">
        <f t="shared" ref="AD2947:AD3010" si="490">IF($D2947="","",YEAR(D2947)&amp;"-W"&amp;WEEKNUM(D2947,2))</f>
        <v/>
      </c>
      <c r="AE2947" s="1053" t="str">
        <f t="shared" ref="AE2947:AE3010" si="491">IF($K2947="","",YEAR(K2947)&amp;"-W"&amp;WEEKNUM(K2947,2))</f>
        <v/>
      </c>
    </row>
    <row r="2948" spans="10:31" ht="12.75" customHeight="1">
      <c r="J2948" s="1117" t="str">
        <f>IF(D2948="","-",#REF!-D2948)</f>
        <v>-</v>
      </c>
      <c r="L2948" s="1041" t="str">
        <f t="shared" si="484"/>
        <v/>
      </c>
      <c r="W2948" s="1046" t="str">
        <f t="shared" si="485"/>
        <v/>
      </c>
      <c r="X2948" s="1047"/>
      <c r="Y2948" s="1146" t="str">
        <f t="shared" si="486"/>
        <v/>
      </c>
      <c r="Z2948" s="1049" t="str">
        <f t="shared" si="487"/>
        <v/>
      </c>
      <c r="AA2948" s="1049" t="str">
        <f t="shared" si="488"/>
        <v/>
      </c>
      <c r="AB2948" s="1050" t="str">
        <f t="shared" si="489"/>
        <v/>
      </c>
      <c r="AD2948" s="1052" t="str">
        <f t="shared" si="490"/>
        <v/>
      </c>
      <c r="AE2948" s="1053" t="str">
        <f t="shared" si="491"/>
        <v/>
      </c>
    </row>
    <row r="2949" spans="10:31" ht="12.75" customHeight="1">
      <c r="J2949" s="1117" t="str">
        <f>IF(D2949="","-",#REF!-D2949)</f>
        <v>-</v>
      </c>
      <c r="L2949" s="1041" t="str">
        <f t="shared" si="484"/>
        <v/>
      </c>
      <c r="W2949" s="1046" t="str">
        <f t="shared" si="485"/>
        <v/>
      </c>
      <c r="X2949" s="1047"/>
      <c r="Y2949" s="1146" t="str">
        <f t="shared" si="486"/>
        <v/>
      </c>
      <c r="Z2949" s="1049" t="str">
        <f t="shared" si="487"/>
        <v/>
      </c>
      <c r="AA2949" s="1049" t="str">
        <f t="shared" si="488"/>
        <v/>
      </c>
      <c r="AB2949" s="1050" t="str">
        <f t="shared" si="489"/>
        <v/>
      </c>
      <c r="AD2949" s="1052" t="str">
        <f t="shared" si="490"/>
        <v/>
      </c>
      <c r="AE2949" s="1053" t="str">
        <f t="shared" si="491"/>
        <v/>
      </c>
    </row>
    <row r="2950" spans="10:31" ht="12.75" customHeight="1">
      <c r="J2950" s="1117" t="str">
        <f>IF(D2950="","-",#REF!-D2950)</f>
        <v>-</v>
      </c>
      <c r="L2950" s="1041" t="str">
        <f t="shared" si="484"/>
        <v/>
      </c>
      <c r="W2950" s="1046" t="str">
        <f t="shared" si="485"/>
        <v/>
      </c>
      <c r="X2950" s="1047"/>
      <c r="Y2950" s="1146" t="str">
        <f t="shared" si="486"/>
        <v/>
      </c>
      <c r="Z2950" s="1049" t="str">
        <f t="shared" si="487"/>
        <v/>
      </c>
      <c r="AA2950" s="1049" t="str">
        <f t="shared" si="488"/>
        <v/>
      </c>
      <c r="AB2950" s="1050" t="str">
        <f t="shared" si="489"/>
        <v/>
      </c>
      <c r="AD2950" s="1052" t="str">
        <f t="shared" si="490"/>
        <v/>
      </c>
      <c r="AE2950" s="1053" t="str">
        <f t="shared" si="491"/>
        <v/>
      </c>
    </row>
    <row r="2951" spans="10:31" ht="12.75" customHeight="1">
      <c r="J2951" s="1117" t="str">
        <f>IF(D2951="","-",#REF!-D2951)</f>
        <v>-</v>
      </c>
      <c r="L2951" s="1041" t="str">
        <f t="shared" si="484"/>
        <v/>
      </c>
      <c r="W2951" s="1046" t="str">
        <f t="shared" si="485"/>
        <v/>
      </c>
      <c r="X2951" s="1047"/>
      <c r="Y2951" s="1146" t="str">
        <f t="shared" si="486"/>
        <v/>
      </c>
      <c r="Z2951" s="1049" t="str">
        <f t="shared" si="487"/>
        <v/>
      </c>
      <c r="AA2951" s="1049" t="str">
        <f t="shared" si="488"/>
        <v/>
      </c>
      <c r="AB2951" s="1050" t="str">
        <f t="shared" si="489"/>
        <v/>
      </c>
      <c r="AD2951" s="1052" t="str">
        <f t="shared" si="490"/>
        <v/>
      </c>
      <c r="AE2951" s="1053" t="str">
        <f t="shared" si="491"/>
        <v/>
      </c>
    </row>
    <row r="2952" spans="10:31" ht="12.75" customHeight="1">
      <c r="J2952" s="1117" t="str">
        <f>IF(D2952="","-",#REF!-D2952)</f>
        <v>-</v>
      </c>
      <c r="L2952" s="1041" t="str">
        <f t="shared" si="484"/>
        <v/>
      </c>
      <c r="W2952" s="1046" t="str">
        <f t="shared" si="485"/>
        <v/>
      </c>
      <c r="X2952" s="1047"/>
      <c r="Y2952" s="1146" t="str">
        <f t="shared" si="486"/>
        <v/>
      </c>
      <c r="Z2952" s="1049" t="str">
        <f t="shared" si="487"/>
        <v/>
      </c>
      <c r="AA2952" s="1049" t="str">
        <f t="shared" si="488"/>
        <v/>
      </c>
      <c r="AB2952" s="1050" t="str">
        <f t="shared" si="489"/>
        <v/>
      </c>
      <c r="AD2952" s="1052" t="str">
        <f t="shared" si="490"/>
        <v/>
      </c>
      <c r="AE2952" s="1053" t="str">
        <f t="shared" si="491"/>
        <v/>
      </c>
    </row>
    <row r="2953" spans="10:31" ht="12.75" customHeight="1">
      <c r="J2953" s="1117" t="str">
        <f>IF(D2953="","-",#REF!-D2953)</f>
        <v>-</v>
      </c>
      <c r="L2953" s="1041" t="str">
        <f t="shared" si="484"/>
        <v/>
      </c>
      <c r="W2953" s="1046" t="str">
        <f t="shared" si="485"/>
        <v/>
      </c>
      <c r="X2953" s="1047"/>
      <c r="Y2953" s="1146" t="str">
        <f t="shared" si="486"/>
        <v/>
      </c>
      <c r="Z2953" s="1049" t="str">
        <f t="shared" si="487"/>
        <v/>
      </c>
      <c r="AA2953" s="1049" t="str">
        <f t="shared" si="488"/>
        <v/>
      </c>
      <c r="AB2953" s="1050" t="str">
        <f t="shared" si="489"/>
        <v/>
      </c>
      <c r="AD2953" s="1052" t="str">
        <f t="shared" si="490"/>
        <v/>
      </c>
      <c r="AE2953" s="1053" t="str">
        <f t="shared" si="491"/>
        <v/>
      </c>
    </row>
    <row r="2954" spans="10:31" ht="12.75" customHeight="1">
      <c r="J2954" s="1117" t="str">
        <f>IF(D2954="","-",#REF!-D2954)</f>
        <v>-</v>
      </c>
      <c r="L2954" s="1041" t="str">
        <f t="shared" si="484"/>
        <v/>
      </c>
      <c r="W2954" s="1046" t="str">
        <f t="shared" si="485"/>
        <v/>
      </c>
      <c r="X2954" s="1047"/>
      <c r="Y2954" s="1146" t="str">
        <f t="shared" si="486"/>
        <v/>
      </c>
      <c r="Z2954" s="1049" t="str">
        <f t="shared" si="487"/>
        <v/>
      </c>
      <c r="AA2954" s="1049" t="str">
        <f t="shared" si="488"/>
        <v/>
      </c>
      <c r="AB2954" s="1050" t="str">
        <f t="shared" si="489"/>
        <v/>
      </c>
      <c r="AD2954" s="1052" t="str">
        <f t="shared" si="490"/>
        <v/>
      </c>
      <c r="AE2954" s="1053" t="str">
        <f t="shared" si="491"/>
        <v/>
      </c>
    </row>
    <row r="2955" spans="10:31" ht="12.75" customHeight="1">
      <c r="J2955" s="1117" t="str">
        <f>IF(D2955="","-",#REF!-D2955)</f>
        <v>-</v>
      </c>
      <c r="L2955" s="1041" t="str">
        <f t="shared" si="484"/>
        <v/>
      </c>
      <c r="W2955" s="1046" t="str">
        <f t="shared" si="485"/>
        <v/>
      </c>
      <c r="X2955" s="1047"/>
      <c r="Y2955" s="1146" t="str">
        <f t="shared" si="486"/>
        <v/>
      </c>
      <c r="Z2955" s="1049" t="str">
        <f t="shared" si="487"/>
        <v/>
      </c>
      <c r="AA2955" s="1049" t="str">
        <f t="shared" si="488"/>
        <v/>
      </c>
      <c r="AB2955" s="1050" t="str">
        <f t="shared" si="489"/>
        <v/>
      </c>
      <c r="AD2955" s="1052" t="str">
        <f t="shared" si="490"/>
        <v/>
      </c>
      <c r="AE2955" s="1053" t="str">
        <f t="shared" si="491"/>
        <v/>
      </c>
    </row>
    <row r="2956" spans="10:31" ht="12.75" customHeight="1">
      <c r="J2956" s="1117" t="str">
        <f>IF(D2956="","-",#REF!-D2956)</f>
        <v>-</v>
      </c>
      <c r="L2956" s="1041" t="str">
        <f t="shared" si="484"/>
        <v/>
      </c>
      <c r="W2956" s="1046" t="str">
        <f t="shared" si="485"/>
        <v/>
      </c>
      <c r="X2956" s="1047"/>
      <c r="Y2956" s="1146" t="str">
        <f t="shared" si="486"/>
        <v/>
      </c>
      <c r="Z2956" s="1049" t="str">
        <f t="shared" si="487"/>
        <v/>
      </c>
      <c r="AA2956" s="1049" t="str">
        <f t="shared" si="488"/>
        <v/>
      </c>
      <c r="AB2956" s="1050" t="str">
        <f t="shared" si="489"/>
        <v/>
      </c>
      <c r="AD2956" s="1052" t="str">
        <f t="shared" si="490"/>
        <v/>
      </c>
      <c r="AE2956" s="1053" t="str">
        <f t="shared" si="491"/>
        <v/>
      </c>
    </row>
    <row r="2957" spans="10:31" ht="12.75" customHeight="1">
      <c r="J2957" s="1117" t="str">
        <f>IF(D2957="","-",#REF!-D2957)</f>
        <v>-</v>
      </c>
      <c r="L2957" s="1041" t="str">
        <f t="shared" si="484"/>
        <v/>
      </c>
      <c r="W2957" s="1046" t="str">
        <f t="shared" si="485"/>
        <v/>
      </c>
      <c r="X2957" s="1047"/>
      <c r="Y2957" s="1146" t="str">
        <f t="shared" si="486"/>
        <v/>
      </c>
      <c r="Z2957" s="1049" t="str">
        <f t="shared" si="487"/>
        <v/>
      </c>
      <c r="AA2957" s="1049" t="str">
        <f t="shared" si="488"/>
        <v/>
      </c>
      <c r="AB2957" s="1050" t="str">
        <f t="shared" si="489"/>
        <v/>
      </c>
      <c r="AD2957" s="1052" t="str">
        <f t="shared" si="490"/>
        <v/>
      </c>
      <c r="AE2957" s="1053" t="str">
        <f t="shared" si="491"/>
        <v/>
      </c>
    </row>
    <row r="2958" spans="10:31" ht="12.75" customHeight="1">
      <c r="J2958" s="1117" t="str">
        <f>IF(D2958="","-",#REF!-D2958)</f>
        <v>-</v>
      </c>
      <c r="L2958" s="1041" t="str">
        <f t="shared" si="484"/>
        <v/>
      </c>
      <c r="W2958" s="1046" t="str">
        <f t="shared" si="485"/>
        <v/>
      </c>
      <c r="X2958" s="1047"/>
      <c r="Y2958" s="1146" t="str">
        <f t="shared" si="486"/>
        <v/>
      </c>
      <c r="Z2958" s="1049" t="str">
        <f t="shared" si="487"/>
        <v/>
      </c>
      <c r="AA2958" s="1049" t="str">
        <f t="shared" si="488"/>
        <v/>
      </c>
      <c r="AB2958" s="1050" t="str">
        <f t="shared" si="489"/>
        <v/>
      </c>
      <c r="AD2958" s="1052" t="str">
        <f t="shared" si="490"/>
        <v/>
      </c>
      <c r="AE2958" s="1053" t="str">
        <f t="shared" si="491"/>
        <v/>
      </c>
    </row>
    <row r="2959" spans="10:31" ht="12.75" customHeight="1">
      <c r="J2959" s="1117" t="str">
        <f>IF(D2959="","-",#REF!-D2959)</f>
        <v>-</v>
      </c>
      <c r="L2959" s="1041" t="str">
        <f t="shared" si="484"/>
        <v/>
      </c>
      <c r="W2959" s="1046" t="str">
        <f t="shared" si="485"/>
        <v/>
      </c>
      <c r="X2959" s="1047"/>
      <c r="Y2959" s="1146" t="str">
        <f t="shared" si="486"/>
        <v/>
      </c>
      <c r="Z2959" s="1049" t="str">
        <f t="shared" si="487"/>
        <v/>
      </c>
      <c r="AA2959" s="1049" t="str">
        <f t="shared" si="488"/>
        <v/>
      </c>
      <c r="AB2959" s="1050" t="str">
        <f t="shared" si="489"/>
        <v/>
      </c>
      <c r="AD2959" s="1052" t="str">
        <f t="shared" si="490"/>
        <v/>
      </c>
      <c r="AE2959" s="1053" t="str">
        <f t="shared" si="491"/>
        <v/>
      </c>
    </row>
    <row r="2960" spans="10:31" ht="12.75" customHeight="1">
      <c r="J2960" s="1117" t="str">
        <f>IF(D2960="","-",#REF!-D2960)</f>
        <v>-</v>
      </c>
      <c r="L2960" s="1041" t="str">
        <f t="shared" si="484"/>
        <v/>
      </c>
      <c r="W2960" s="1046" t="str">
        <f t="shared" si="485"/>
        <v/>
      </c>
      <c r="X2960" s="1047"/>
      <c r="Y2960" s="1146" t="str">
        <f t="shared" si="486"/>
        <v/>
      </c>
      <c r="Z2960" s="1049" t="str">
        <f t="shared" si="487"/>
        <v/>
      </c>
      <c r="AA2960" s="1049" t="str">
        <f t="shared" si="488"/>
        <v/>
      </c>
      <c r="AB2960" s="1050" t="str">
        <f t="shared" si="489"/>
        <v/>
      </c>
      <c r="AD2960" s="1052" t="str">
        <f t="shared" si="490"/>
        <v/>
      </c>
      <c r="AE2960" s="1053" t="str">
        <f t="shared" si="491"/>
        <v/>
      </c>
    </row>
    <row r="2961" spans="10:31" ht="12.75" customHeight="1">
      <c r="J2961" s="1117" t="str">
        <f>IF(D2961="","-",#REF!-D2961)</f>
        <v>-</v>
      </c>
      <c r="L2961" s="1041" t="str">
        <f t="shared" si="484"/>
        <v/>
      </c>
      <c r="W2961" s="1046" t="str">
        <f t="shared" si="485"/>
        <v/>
      </c>
      <c r="X2961" s="1047"/>
      <c r="Y2961" s="1146" t="str">
        <f t="shared" si="486"/>
        <v/>
      </c>
      <c r="Z2961" s="1049" t="str">
        <f t="shared" si="487"/>
        <v/>
      </c>
      <c r="AA2961" s="1049" t="str">
        <f t="shared" si="488"/>
        <v/>
      </c>
      <c r="AB2961" s="1050" t="str">
        <f t="shared" si="489"/>
        <v/>
      </c>
      <c r="AD2961" s="1052" t="str">
        <f t="shared" si="490"/>
        <v/>
      </c>
      <c r="AE2961" s="1053" t="str">
        <f t="shared" si="491"/>
        <v/>
      </c>
    </row>
    <row r="2962" spans="10:31" ht="12.75" customHeight="1">
      <c r="J2962" s="1117" t="str">
        <f>IF(D2962="","-",#REF!-D2962)</f>
        <v>-</v>
      </c>
      <c r="L2962" s="1041" t="str">
        <f t="shared" si="484"/>
        <v/>
      </c>
      <c r="W2962" s="1046" t="str">
        <f t="shared" si="485"/>
        <v/>
      </c>
      <c r="X2962" s="1047"/>
      <c r="Y2962" s="1146" t="str">
        <f t="shared" si="486"/>
        <v/>
      </c>
      <c r="Z2962" s="1049" t="str">
        <f t="shared" si="487"/>
        <v/>
      </c>
      <c r="AA2962" s="1049" t="str">
        <f t="shared" si="488"/>
        <v/>
      </c>
      <c r="AB2962" s="1050" t="str">
        <f t="shared" si="489"/>
        <v/>
      </c>
      <c r="AD2962" s="1052" t="str">
        <f t="shared" si="490"/>
        <v/>
      </c>
      <c r="AE2962" s="1053" t="str">
        <f t="shared" si="491"/>
        <v/>
      </c>
    </row>
    <row r="2963" spans="10:31" ht="12.75" customHeight="1">
      <c r="J2963" s="1117" t="str">
        <f>IF(D2963="","-",#REF!-D2963)</f>
        <v>-</v>
      </c>
      <c r="L2963" s="1041" t="str">
        <f t="shared" si="484"/>
        <v/>
      </c>
      <c r="W2963" s="1046" t="str">
        <f t="shared" si="485"/>
        <v/>
      </c>
      <c r="X2963" s="1047"/>
      <c r="Y2963" s="1146" t="str">
        <f t="shared" si="486"/>
        <v/>
      </c>
      <c r="Z2963" s="1049" t="str">
        <f t="shared" si="487"/>
        <v/>
      </c>
      <c r="AA2963" s="1049" t="str">
        <f t="shared" si="488"/>
        <v/>
      </c>
      <c r="AB2963" s="1050" t="str">
        <f t="shared" si="489"/>
        <v/>
      </c>
      <c r="AD2963" s="1052" t="str">
        <f t="shared" si="490"/>
        <v/>
      </c>
      <c r="AE2963" s="1053" t="str">
        <f t="shared" si="491"/>
        <v/>
      </c>
    </row>
    <row r="2964" spans="10:31" ht="12.75" customHeight="1">
      <c r="J2964" s="1117" t="str">
        <f>IF(D2964="","-",#REF!-D2964)</f>
        <v>-</v>
      </c>
      <c r="L2964" s="1041" t="str">
        <f t="shared" si="484"/>
        <v/>
      </c>
      <c r="W2964" s="1046" t="str">
        <f t="shared" si="485"/>
        <v/>
      </c>
      <c r="X2964" s="1047"/>
      <c r="Y2964" s="1146" t="str">
        <f t="shared" si="486"/>
        <v/>
      </c>
      <c r="Z2964" s="1049" t="str">
        <f t="shared" si="487"/>
        <v/>
      </c>
      <c r="AA2964" s="1049" t="str">
        <f t="shared" si="488"/>
        <v/>
      </c>
      <c r="AB2964" s="1050" t="str">
        <f t="shared" si="489"/>
        <v/>
      </c>
      <c r="AD2964" s="1052" t="str">
        <f t="shared" si="490"/>
        <v/>
      </c>
      <c r="AE2964" s="1053" t="str">
        <f t="shared" si="491"/>
        <v/>
      </c>
    </row>
    <row r="2965" spans="10:31" ht="12.75" customHeight="1">
      <c r="J2965" s="1117" t="str">
        <f>IF(D2965="","-",#REF!-D2965)</f>
        <v>-</v>
      </c>
      <c r="L2965" s="1041" t="str">
        <f t="shared" si="484"/>
        <v/>
      </c>
      <c r="W2965" s="1046" t="str">
        <f t="shared" si="485"/>
        <v/>
      </c>
      <c r="X2965" s="1047"/>
      <c r="Y2965" s="1146" t="str">
        <f t="shared" si="486"/>
        <v/>
      </c>
      <c r="Z2965" s="1049" t="str">
        <f t="shared" si="487"/>
        <v/>
      </c>
      <c r="AA2965" s="1049" t="str">
        <f t="shared" si="488"/>
        <v/>
      </c>
      <c r="AB2965" s="1050" t="str">
        <f t="shared" si="489"/>
        <v/>
      </c>
      <c r="AD2965" s="1052" t="str">
        <f t="shared" si="490"/>
        <v/>
      </c>
      <c r="AE2965" s="1053" t="str">
        <f t="shared" si="491"/>
        <v/>
      </c>
    </row>
    <row r="2966" spans="10:31" ht="12.75" customHeight="1">
      <c r="J2966" s="1117" t="str">
        <f>IF(D2966="","-",#REF!-D2966)</f>
        <v>-</v>
      </c>
      <c r="L2966" s="1041" t="str">
        <f t="shared" si="484"/>
        <v/>
      </c>
      <c r="W2966" s="1046" t="str">
        <f t="shared" si="485"/>
        <v/>
      </c>
      <c r="X2966" s="1047"/>
      <c r="Y2966" s="1146" t="str">
        <f t="shared" si="486"/>
        <v/>
      </c>
      <c r="Z2966" s="1049" t="str">
        <f t="shared" si="487"/>
        <v/>
      </c>
      <c r="AA2966" s="1049" t="str">
        <f t="shared" si="488"/>
        <v/>
      </c>
      <c r="AB2966" s="1050" t="str">
        <f t="shared" si="489"/>
        <v/>
      </c>
      <c r="AD2966" s="1052" t="str">
        <f t="shared" si="490"/>
        <v/>
      </c>
      <c r="AE2966" s="1053" t="str">
        <f t="shared" si="491"/>
        <v/>
      </c>
    </row>
    <row r="2967" spans="10:31" ht="12.75" customHeight="1">
      <c r="J2967" s="1117" t="str">
        <f>IF(D2967="","-",#REF!-D2967)</f>
        <v>-</v>
      </c>
      <c r="L2967" s="1041" t="str">
        <f t="shared" si="484"/>
        <v/>
      </c>
      <c r="W2967" s="1046" t="str">
        <f t="shared" si="485"/>
        <v/>
      </c>
      <c r="X2967" s="1047"/>
      <c r="Y2967" s="1146" t="str">
        <f t="shared" si="486"/>
        <v/>
      </c>
      <c r="Z2967" s="1049" t="str">
        <f t="shared" si="487"/>
        <v/>
      </c>
      <c r="AA2967" s="1049" t="str">
        <f t="shared" si="488"/>
        <v/>
      </c>
      <c r="AB2967" s="1050" t="str">
        <f t="shared" si="489"/>
        <v/>
      </c>
      <c r="AD2967" s="1052" t="str">
        <f t="shared" si="490"/>
        <v/>
      </c>
      <c r="AE2967" s="1053" t="str">
        <f t="shared" si="491"/>
        <v/>
      </c>
    </row>
    <row r="2968" spans="10:31" ht="12.75" customHeight="1">
      <c r="J2968" s="1117" t="str">
        <f>IF(D2968="","-",#REF!-D2968)</f>
        <v>-</v>
      </c>
      <c r="L2968" s="1041" t="str">
        <f t="shared" si="484"/>
        <v/>
      </c>
      <c r="W2968" s="1046" t="str">
        <f t="shared" si="485"/>
        <v/>
      </c>
      <c r="X2968" s="1047"/>
      <c r="Y2968" s="1146" t="str">
        <f t="shared" si="486"/>
        <v/>
      </c>
      <c r="Z2968" s="1049" t="str">
        <f t="shared" si="487"/>
        <v/>
      </c>
      <c r="AA2968" s="1049" t="str">
        <f t="shared" si="488"/>
        <v/>
      </c>
      <c r="AB2968" s="1050" t="str">
        <f t="shared" si="489"/>
        <v/>
      </c>
      <c r="AD2968" s="1052" t="str">
        <f t="shared" si="490"/>
        <v/>
      </c>
      <c r="AE2968" s="1053" t="str">
        <f t="shared" si="491"/>
        <v/>
      </c>
    </row>
    <row r="2969" spans="10:31" ht="12.75" customHeight="1">
      <c r="J2969" s="1117" t="str">
        <f>IF(D2969="","-",#REF!-D2969)</f>
        <v>-</v>
      </c>
      <c r="L2969" s="1041" t="str">
        <f t="shared" si="484"/>
        <v/>
      </c>
      <c r="W2969" s="1046" t="str">
        <f t="shared" si="485"/>
        <v/>
      </c>
      <c r="X2969" s="1047"/>
      <c r="Y2969" s="1146" t="str">
        <f t="shared" si="486"/>
        <v/>
      </c>
      <c r="Z2969" s="1049" t="str">
        <f t="shared" si="487"/>
        <v/>
      </c>
      <c r="AA2969" s="1049" t="str">
        <f t="shared" si="488"/>
        <v/>
      </c>
      <c r="AB2969" s="1050" t="str">
        <f t="shared" si="489"/>
        <v/>
      </c>
      <c r="AD2969" s="1052" t="str">
        <f t="shared" si="490"/>
        <v/>
      </c>
      <c r="AE2969" s="1053" t="str">
        <f t="shared" si="491"/>
        <v/>
      </c>
    </row>
    <row r="2970" spans="10:31" ht="12.75" customHeight="1">
      <c r="J2970" s="1117" t="str">
        <f>IF(D2970="","-",#REF!-D2970)</f>
        <v>-</v>
      </c>
      <c r="L2970" s="1041" t="str">
        <f t="shared" si="484"/>
        <v/>
      </c>
      <c r="W2970" s="1046" t="str">
        <f t="shared" si="485"/>
        <v/>
      </c>
      <c r="X2970" s="1047"/>
      <c r="Y2970" s="1146" t="str">
        <f t="shared" si="486"/>
        <v/>
      </c>
      <c r="Z2970" s="1049" t="str">
        <f t="shared" si="487"/>
        <v/>
      </c>
      <c r="AA2970" s="1049" t="str">
        <f t="shared" si="488"/>
        <v/>
      </c>
      <c r="AB2970" s="1050" t="str">
        <f t="shared" si="489"/>
        <v/>
      </c>
      <c r="AD2970" s="1052" t="str">
        <f t="shared" si="490"/>
        <v/>
      </c>
      <c r="AE2970" s="1053" t="str">
        <f t="shared" si="491"/>
        <v/>
      </c>
    </row>
    <row r="2971" spans="10:31" ht="12.75" customHeight="1">
      <c r="J2971" s="1117" t="str">
        <f>IF(D2971="","-",#REF!-D2971)</f>
        <v>-</v>
      </c>
      <c r="L2971" s="1041" t="str">
        <f t="shared" si="484"/>
        <v/>
      </c>
      <c r="W2971" s="1046" t="str">
        <f t="shared" si="485"/>
        <v/>
      </c>
      <c r="X2971" s="1047"/>
      <c r="Y2971" s="1146" t="str">
        <f t="shared" si="486"/>
        <v/>
      </c>
      <c r="Z2971" s="1049" t="str">
        <f t="shared" si="487"/>
        <v/>
      </c>
      <c r="AA2971" s="1049" t="str">
        <f t="shared" si="488"/>
        <v/>
      </c>
      <c r="AB2971" s="1050" t="str">
        <f t="shared" si="489"/>
        <v/>
      </c>
      <c r="AD2971" s="1052" t="str">
        <f t="shared" si="490"/>
        <v/>
      </c>
      <c r="AE2971" s="1053" t="str">
        <f t="shared" si="491"/>
        <v/>
      </c>
    </row>
    <row r="2972" spans="10:31" ht="12.75" customHeight="1">
      <c r="J2972" s="1117" t="str">
        <f>IF(D2972="","-",#REF!-D2972)</f>
        <v>-</v>
      </c>
      <c r="L2972" s="1041" t="str">
        <f t="shared" si="484"/>
        <v/>
      </c>
      <c r="W2972" s="1046" t="str">
        <f t="shared" si="485"/>
        <v/>
      </c>
      <c r="X2972" s="1047"/>
      <c r="Y2972" s="1146" t="str">
        <f t="shared" si="486"/>
        <v/>
      </c>
      <c r="Z2972" s="1049" t="str">
        <f t="shared" si="487"/>
        <v/>
      </c>
      <c r="AA2972" s="1049" t="str">
        <f t="shared" si="488"/>
        <v/>
      </c>
      <c r="AB2972" s="1050" t="str">
        <f t="shared" si="489"/>
        <v/>
      </c>
      <c r="AD2972" s="1052" t="str">
        <f t="shared" si="490"/>
        <v/>
      </c>
      <c r="AE2972" s="1053" t="str">
        <f t="shared" si="491"/>
        <v/>
      </c>
    </row>
    <row r="2973" spans="10:31" ht="12.75" customHeight="1">
      <c r="J2973" s="1117" t="str">
        <f>IF(D2973="","-",#REF!-D2973)</f>
        <v>-</v>
      </c>
      <c r="L2973" s="1041" t="str">
        <f t="shared" si="484"/>
        <v/>
      </c>
      <c r="W2973" s="1046" t="str">
        <f t="shared" si="485"/>
        <v/>
      </c>
      <c r="X2973" s="1047"/>
      <c r="Y2973" s="1146" t="str">
        <f t="shared" si="486"/>
        <v/>
      </c>
      <c r="Z2973" s="1049" t="str">
        <f t="shared" si="487"/>
        <v/>
      </c>
      <c r="AA2973" s="1049" t="str">
        <f t="shared" si="488"/>
        <v/>
      </c>
      <c r="AB2973" s="1050" t="str">
        <f t="shared" si="489"/>
        <v/>
      </c>
      <c r="AD2973" s="1052" t="str">
        <f t="shared" si="490"/>
        <v/>
      </c>
      <c r="AE2973" s="1053" t="str">
        <f t="shared" si="491"/>
        <v/>
      </c>
    </row>
    <row r="2974" spans="10:31" ht="12.75" customHeight="1">
      <c r="J2974" s="1117" t="str">
        <f>IF(D2974="","-",#REF!-D2974)</f>
        <v>-</v>
      </c>
      <c r="L2974" s="1041" t="str">
        <f t="shared" si="484"/>
        <v/>
      </c>
      <c r="W2974" s="1046" t="str">
        <f t="shared" si="485"/>
        <v/>
      </c>
      <c r="X2974" s="1047"/>
      <c r="Y2974" s="1146" t="str">
        <f t="shared" si="486"/>
        <v/>
      </c>
      <c r="Z2974" s="1049" t="str">
        <f t="shared" si="487"/>
        <v/>
      </c>
      <c r="AA2974" s="1049" t="str">
        <f t="shared" si="488"/>
        <v/>
      </c>
      <c r="AB2974" s="1050" t="str">
        <f t="shared" si="489"/>
        <v/>
      </c>
      <c r="AD2974" s="1052" t="str">
        <f t="shared" si="490"/>
        <v/>
      </c>
      <c r="AE2974" s="1053" t="str">
        <f t="shared" si="491"/>
        <v/>
      </c>
    </row>
    <row r="2975" spans="10:31" ht="12.75" customHeight="1">
      <c r="J2975" s="1117" t="str">
        <f>IF(D2975="","-",#REF!-D2975)</f>
        <v>-</v>
      </c>
      <c r="L2975" s="1041" t="str">
        <f t="shared" si="484"/>
        <v/>
      </c>
      <c r="W2975" s="1046" t="str">
        <f t="shared" si="485"/>
        <v/>
      </c>
      <c r="X2975" s="1047"/>
      <c r="Y2975" s="1146" t="str">
        <f t="shared" si="486"/>
        <v/>
      </c>
      <c r="Z2975" s="1049" t="str">
        <f t="shared" si="487"/>
        <v/>
      </c>
      <c r="AA2975" s="1049" t="str">
        <f t="shared" si="488"/>
        <v/>
      </c>
      <c r="AB2975" s="1050" t="str">
        <f t="shared" si="489"/>
        <v/>
      </c>
      <c r="AD2975" s="1052" t="str">
        <f t="shared" si="490"/>
        <v/>
      </c>
      <c r="AE2975" s="1053" t="str">
        <f t="shared" si="491"/>
        <v/>
      </c>
    </row>
    <row r="2976" spans="10:31" ht="12.75" customHeight="1">
      <c r="J2976" s="1117" t="str">
        <f>IF(D2976="","-",#REF!-D2976)</f>
        <v>-</v>
      </c>
      <c r="L2976" s="1041" t="str">
        <f t="shared" si="484"/>
        <v/>
      </c>
      <c r="W2976" s="1046" t="str">
        <f t="shared" si="485"/>
        <v/>
      </c>
      <c r="X2976" s="1047"/>
      <c r="Y2976" s="1146" t="str">
        <f t="shared" si="486"/>
        <v/>
      </c>
      <c r="Z2976" s="1049" t="str">
        <f t="shared" si="487"/>
        <v/>
      </c>
      <c r="AA2976" s="1049" t="str">
        <f t="shared" si="488"/>
        <v/>
      </c>
      <c r="AB2976" s="1050" t="str">
        <f t="shared" si="489"/>
        <v/>
      </c>
      <c r="AD2976" s="1052" t="str">
        <f t="shared" si="490"/>
        <v/>
      </c>
      <c r="AE2976" s="1053" t="str">
        <f t="shared" si="491"/>
        <v/>
      </c>
    </row>
    <row r="2977" spans="10:31" ht="12.75" customHeight="1">
      <c r="J2977" s="1117" t="str">
        <f>IF(D2977="","-",#REF!-D2977)</f>
        <v>-</v>
      </c>
      <c r="L2977" s="1041" t="str">
        <f t="shared" si="484"/>
        <v/>
      </c>
      <c r="W2977" s="1046" t="str">
        <f t="shared" si="485"/>
        <v/>
      </c>
      <c r="X2977" s="1047"/>
      <c r="Y2977" s="1146" t="str">
        <f t="shared" si="486"/>
        <v/>
      </c>
      <c r="Z2977" s="1049" t="str">
        <f t="shared" si="487"/>
        <v/>
      </c>
      <c r="AA2977" s="1049" t="str">
        <f t="shared" si="488"/>
        <v/>
      </c>
      <c r="AB2977" s="1050" t="str">
        <f t="shared" si="489"/>
        <v/>
      </c>
      <c r="AD2977" s="1052" t="str">
        <f t="shared" si="490"/>
        <v/>
      </c>
      <c r="AE2977" s="1053" t="str">
        <f t="shared" si="491"/>
        <v/>
      </c>
    </row>
    <row r="2978" spans="10:31" ht="12.75" customHeight="1">
      <c r="J2978" s="1117" t="str">
        <f>IF(D2978="","-",#REF!-D2978)</f>
        <v>-</v>
      </c>
      <c r="L2978" s="1041" t="str">
        <f t="shared" si="484"/>
        <v/>
      </c>
      <c r="W2978" s="1046" t="str">
        <f t="shared" si="485"/>
        <v/>
      </c>
      <c r="X2978" s="1047"/>
      <c r="Y2978" s="1146" t="str">
        <f t="shared" si="486"/>
        <v/>
      </c>
      <c r="Z2978" s="1049" t="str">
        <f t="shared" si="487"/>
        <v/>
      </c>
      <c r="AA2978" s="1049" t="str">
        <f t="shared" si="488"/>
        <v/>
      </c>
      <c r="AB2978" s="1050" t="str">
        <f t="shared" si="489"/>
        <v/>
      </c>
      <c r="AD2978" s="1052" t="str">
        <f t="shared" si="490"/>
        <v/>
      </c>
      <c r="AE2978" s="1053" t="str">
        <f t="shared" si="491"/>
        <v/>
      </c>
    </row>
    <row r="2979" spans="10:31" ht="12.75" customHeight="1">
      <c r="J2979" s="1117" t="str">
        <f>IF(D2979="","-",#REF!-D2979)</f>
        <v>-</v>
      </c>
      <c r="L2979" s="1041" t="str">
        <f t="shared" si="484"/>
        <v/>
      </c>
      <c r="W2979" s="1046" t="str">
        <f t="shared" si="485"/>
        <v/>
      </c>
      <c r="X2979" s="1047"/>
      <c r="Y2979" s="1146" t="str">
        <f t="shared" si="486"/>
        <v/>
      </c>
      <c r="Z2979" s="1049" t="str">
        <f t="shared" si="487"/>
        <v/>
      </c>
      <c r="AA2979" s="1049" t="str">
        <f t="shared" si="488"/>
        <v/>
      </c>
      <c r="AB2979" s="1050" t="str">
        <f t="shared" si="489"/>
        <v/>
      </c>
      <c r="AD2979" s="1052" t="str">
        <f t="shared" si="490"/>
        <v/>
      </c>
      <c r="AE2979" s="1053" t="str">
        <f t="shared" si="491"/>
        <v/>
      </c>
    </row>
    <row r="2980" spans="10:31" ht="12.75" customHeight="1">
      <c r="J2980" s="1117" t="str">
        <f>IF(D2980="","-",#REF!-D2980)</f>
        <v>-</v>
      </c>
      <c r="L2980" s="1041" t="str">
        <f t="shared" si="484"/>
        <v/>
      </c>
      <c r="W2980" s="1046" t="str">
        <f t="shared" si="485"/>
        <v/>
      </c>
      <c r="X2980" s="1047"/>
      <c r="Y2980" s="1146" t="str">
        <f t="shared" si="486"/>
        <v/>
      </c>
      <c r="Z2980" s="1049" t="str">
        <f t="shared" si="487"/>
        <v/>
      </c>
      <c r="AA2980" s="1049" t="str">
        <f t="shared" si="488"/>
        <v/>
      </c>
      <c r="AB2980" s="1050" t="str">
        <f t="shared" si="489"/>
        <v/>
      </c>
      <c r="AD2980" s="1052" t="str">
        <f t="shared" si="490"/>
        <v/>
      </c>
      <c r="AE2980" s="1053" t="str">
        <f t="shared" si="491"/>
        <v/>
      </c>
    </row>
    <row r="2981" spans="10:31" ht="12.75" customHeight="1">
      <c r="J2981" s="1117" t="str">
        <f>IF(D2981="","-",#REF!-D2981)</f>
        <v>-</v>
      </c>
      <c r="L2981" s="1041" t="str">
        <f t="shared" si="484"/>
        <v/>
      </c>
      <c r="W2981" s="1046" t="str">
        <f t="shared" si="485"/>
        <v/>
      </c>
      <c r="X2981" s="1047"/>
      <c r="Y2981" s="1146" t="str">
        <f t="shared" si="486"/>
        <v/>
      </c>
      <c r="Z2981" s="1049" t="str">
        <f t="shared" si="487"/>
        <v/>
      </c>
      <c r="AA2981" s="1049" t="str">
        <f t="shared" si="488"/>
        <v/>
      </c>
      <c r="AB2981" s="1050" t="str">
        <f t="shared" si="489"/>
        <v/>
      </c>
      <c r="AD2981" s="1052" t="str">
        <f t="shared" si="490"/>
        <v/>
      </c>
      <c r="AE2981" s="1053" t="str">
        <f t="shared" si="491"/>
        <v/>
      </c>
    </row>
    <row r="2982" spans="10:31" ht="12.75" customHeight="1">
      <c r="J2982" s="1117" t="str">
        <f>IF(D2982="","-",#REF!-D2982)</f>
        <v>-</v>
      </c>
      <c r="L2982" s="1041" t="str">
        <f t="shared" si="484"/>
        <v/>
      </c>
      <c r="W2982" s="1046" t="str">
        <f t="shared" si="485"/>
        <v/>
      </c>
      <c r="X2982" s="1047"/>
      <c r="Y2982" s="1146" t="str">
        <f t="shared" si="486"/>
        <v/>
      </c>
      <c r="Z2982" s="1049" t="str">
        <f t="shared" si="487"/>
        <v/>
      </c>
      <c r="AA2982" s="1049" t="str">
        <f t="shared" si="488"/>
        <v/>
      </c>
      <c r="AB2982" s="1050" t="str">
        <f t="shared" si="489"/>
        <v/>
      </c>
      <c r="AD2982" s="1052" t="str">
        <f t="shared" si="490"/>
        <v/>
      </c>
      <c r="AE2982" s="1053" t="str">
        <f t="shared" si="491"/>
        <v/>
      </c>
    </row>
    <row r="2983" spans="10:31" ht="12.75" customHeight="1">
      <c r="J2983" s="1117" t="str">
        <f>IF(D2983="","-",#REF!-D2983)</f>
        <v>-</v>
      </c>
      <c r="L2983" s="1041" t="str">
        <f t="shared" si="484"/>
        <v/>
      </c>
      <c r="W2983" s="1046" t="str">
        <f t="shared" si="485"/>
        <v/>
      </c>
      <c r="X2983" s="1047"/>
      <c r="Y2983" s="1146" t="str">
        <f t="shared" si="486"/>
        <v/>
      </c>
      <c r="Z2983" s="1049" t="str">
        <f t="shared" si="487"/>
        <v/>
      </c>
      <c r="AA2983" s="1049" t="str">
        <f t="shared" si="488"/>
        <v/>
      </c>
      <c r="AB2983" s="1050" t="str">
        <f t="shared" si="489"/>
        <v/>
      </c>
      <c r="AD2983" s="1052" t="str">
        <f t="shared" si="490"/>
        <v/>
      </c>
      <c r="AE2983" s="1053" t="str">
        <f t="shared" si="491"/>
        <v/>
      </c>
    </row>
    <row r="2984" spans="10:31" ht="12.75" customHeight="1">
      <c r="J2984" s="1117" t="str">
        <f>IF(D2984="","-",#REF!-D2984)</f>
        <v>-</v>
      </c>
      <c r="L2984" s="1041" t="str">
        <f t="shared" si="484"/>
        <v/>
      </c>
      <c r="W2984" s="1046" t="str">
        <f t="shared" si="485"/>
        <v/>
      </c>
      <c r="X2984" s="1047"/>
      <c r="Y2984" s="1146" t="str">
        <f t="shared" si="486"/>
        <v/>
      </c>
      <c r="Z2984" s="1049" t="str">
        <f t="shared" si="487"/>
        <v/>
      </c>
      <c r="AA2984" s="1049" t="str">
        <f t="shared" si="488"/>
        <v/>
      </c>
      <c r="AB2984" s="1050" t="str">
        <f t="shared" si="489"/>
        <v/>
      </c>
      <c r="AD2984" s="1052" t="str">
        <f t="shared" si="490"/>
        <v/>
      </c>
      <c r="AE2984" s="1053" t="str">
        <f t="shared" si="491"/>
        <v/>
      </c>
    </row>
    <row r="2985" spans="10:31" ht="12.75" customHeight="1">
      <c r="J2985" s="1117" t="str">
        <f>IF(D2985="","-",#REF!-D2985)</f>
        <v>-</v>
      </c>
      <c r="L2985" s="1041" t="str">
        <f t="shared" si="484"/>
        <v/>
      </c>
      <c r="W2985" s="1046" t="str">
        <f t="shared" si="485"/>
        <v/>
      </c>
      <c r="X2985" s="1047"/>
      <c r="Y2985" s="1146" t="str">
        <f t="shared" si="486"/>
        <v/>
      </c>
      <c r="Z2985" s="1049" t="str">
        <f t="shared" si="487"/>
        <v/>
      </c>
      <c r="AA2985" s="1049" t="str">
        <f t="shared" si="488"/>
        <v/>
      </c>
      <c r="AB2985" s="1050" t="str">
        <f t="shared" si="489"/>
        <v/>
      </c>
      <c r="AD2985" s="1052" t="str">
        <f t="shared" si="490"/>
        <v/>
      </c>
      <c r="AE2985" s="1053" t="str">
        <f t="shared" si="491"/>
        <v/>
      </c>
    </row>
    <row r="2986" spans="10:31" ht="12.75" customHeight="1">
      <c r="J2986" s="1117" t="str">
        <f>IF(D2986="","-",#REF!-D2986)</f>
        <v>-</v>
      </c>
      <c r="L2986" s="1041" t="str">
        <f t="shared" si="484"/>
        <v/>
      </c>
      <c r="W2986" s="1046" t="str">
        <f t="shared" si="485"/>
        <v/>
      </c>
      <c r="X2986" s="1047"/>
      <c r="Y2986" s="1146" t="str">
        <f t="shared" si="486"/>
        <v/>
      </c>
      <c r="Z2986" s="1049" t="str">
        <f t="shared" si="487"/>
        <v/>
      </c>
      <c r="AA2986" s="1049" t="str">
        <f t="shared" si="488"/>
        <v/>
      </c>
      <c r="AB2986" s="1050" t="str">
        <f t="shared" si="489"/>
        <v/>
      </c>
      <c r="AD2986" s="1052" t="str">
        <f t="shared" si="490"/>
        <v/>
      </c>
      <c r="AE2986" s="1053" t="str">
        <f t="shared" si="491"/>
        <v/>
      </c>
    </row>
    <row r="2987" spans="10:31" ht="12.75" customHeight="1">
      <c r="J2987" s="1117" t="str">
        <f>IF(D2987="","-",#REF!-D2987)</f>
        <v>-</v>
      </c>
      <c r="L2987" s="1041" t="str">
        <f t="shared" si="484"/>
        <v/>
      </c>
      <c r="W2987" s="1046" t="str">
        <f t="shared" si="485"/>
        <v/>
      </c>
      <c r="X2987" s="1047"/>
      <c r="Y2987" s="1146" t="str">
        <f t="shared" si="486"/>
        <v/>
      </c>
      <c r="Z2987" s="1049" t="str">
        <f t="shared" si="487"/>
        <v/>
      </c>
      <c r="AA2987" s="1049" t="str">
        <f t="shared" si="488"/>
        <v/>
      </c>
      <c r="AB2987" s="1050" t="str">
        <f t="shared" si="489"/>
        <v/>
      </c>
      <c r="AD2987" s="1052" t="str">
        <f t="shared" si="490"/>
        <v/>
      </c>
      <c r="AE2987" s="1053" t="str">
        <f t="shared" si="491"/>
        <v/>
      </c>
    </row>
    <row r="2988" spans="10:31" ht="12.75" customHeight="1">
      <c r="J2988" s="1117" t="str">
        <f>IF(D2988="","-",#REF!-D2988)</f>
        <v>-</v>
      </c>
      <c r="L2988" s="1041" t="str">
        <f t="shared" si="484"/>
        <v/>
      </c>
      <c r="W2988" s="1046" t="str">
        <f t="shared" si="485"/>
        <v/>
      </c>
      <c r="X2988" s="1047"/>
      <c r="Y2988" s="1146" t="str">
        <f t="shared" si="486"/>
        <v/>
      </c>
      <c r="Z2988" s="1049" t="str">
        <f t="shared" si="487"/>
        <v/>
      </c>
      <c r="AA2988" s="1049" t="str">
        <f t="shared" si="488"/>
        <v/>
      </c>
      <c r="AB2988" s="1050" t="str">
        <f t="shared" si="489"/>
        <v/>
      </c>
      <c r="AD2988" s="1052" t="str">
        <f t="shared" si="490"/>
        <v/>
      </c>
      <c r="AE2988" s="1053" t="str">
        <f t="shared" si="491"/>
        <v/>
      </c>
    </row>
    <row r="2989" spans="10:31" ht="12.75" customHeight="1">
      <c r="J2989" s="1117" t="str">
        <f>IF(D2989="","-",#REF!-D2989)</f>
        <v>-</v>
      </c>
      <c r="L2989" s="1041" t="str">
        <f t="shared" si="484"/>
        <v/>
      </c>
      <c r="W2989" s="1046" t="str">
        <f t="shared" si="485"/>
        <v/>
      </c>
      <c r="X2989" s="1047"/>
      <c r="Y2989" s="1146" t="str">
        <f t="shared" si="486"/>
        <v/>
      </c>
      <c r="Z2989" s="1049" t="str">
        <f t="shared" si="487"/>
        <v/>
      </c>
      <c r="AA2989" s="1049" t="str">
        <f t="shared" si="488"/>
        <v/>
      </c>
      <c r="AB2989" s="1050" t="str">
        <f t="shared" si="489"/>
        <v/>
      </c>
      <c r="AD2989" s="1052" t="str">
        <f t="shared" si="490"/>
        <v/>
      </c>
      <c r="AE2989" s="1053" t="str">
        <f t="shared" si="491"/>
        <v/>
      </c>
    </row>
    <row r="2990" spans="10:31" ht="12.75" customHeight="1">
      <c r="J2990" s="1117" t="str">
        <f>IF(D2990="","-",#REF!-D2990)</f>
        <v>-</v>
      </c>
      <c r="L2990" s="1041" t="str">
        <f t="shared" si="484"/>
        <v/>
      </c>
      <c r="W2990" s="1046" t="str">
        <f t="shared" si="485"/>
        <v/>
      </c>
      <c r="X2990" s="1047"/>
      <c r="Y2990" s="1146" t="str">
        <f t="shared" si="486"/>
        <v/>
      </c>
      <c r="Z2990" s="1049" t="str">
        <f t="shared" si="487"/>
        <v/>
      </c>
      <c r="AA2990" s="1049" t="str">
        <f t="shared" si="488"/>
        <v/>
      </c>
      <c r="AB2990" s="1050" t="str">
        <f t="shared" si="489"/>
        <v/>
      </c>
      <c r="AD2990" s="1052" t="str">
        <f t="shared" si="490"/>
        <v/>
      </c>
      <c r="AE2990" s="1053" t="str">
        <f t="shared" si="491"/>
        <v/>
      </c>
    </row>
    <row r="2991" spans="10:31" ht="12.75" customHeight="1">
      <c r="J2991" s="1117" t="str">
        <f>IF(D2991="","-",#REF!-D2991)</f>
        <v>-</v>
      </c>
      <c r="L2991" s="1041" t="str">
        <f t="shared" si="484"/>
        <v/>
      </c>
      <c r="W2991" s="1046" t="str">
        <f t="shared" si="485"/>
        <v/>
      </c>
      <c r="X2991" s="1047"/>
      <c r="Y2991" s="1146" t="str">
        <f t="shared" si="486"/>
        <v/>
      </c>
      <c r="Z2991" s="1049" t="str">
        <f t="shared" si="487"/>
        <v/>
      </c>
      <c r="AA2991" s="1049" t="str">
        <f t="shared" si="488"/>
        <v/>
      </c>
      <c r="AB2991" s="1050" t="str">
        <f t="shared" si="489"/>
        <v/>
      </c>
      <c r="AD2991" s="1052" t="str">
        <f t="shared" si="490"/>
        <v/>
      </c>
      <c r="AE2991" s="1053" t="str">
        <f t="shared" si="491"/>
        <v/>
      </c>
    </row>
    <row r="2992" spans="10:31" ht="12.75" customHeight="1">
      <c r="J2992" s="1117" t="str">
        <f>IF(D2992="","-",#REF!-D2992)</f>
        <v>-</v>
      </c>
      <c r="L2992" s="1041" t="str">
        <f t="shared" si="484"/>
        <v/>
      </c>
      <c r="W2992" s="1046" t="str">
        <f t="shared" si="485"/>
        <v/>
      </c>
      <c r="X2992" s="1047"/>
      <c r="Y2992" s="1146" t="str">
        <f t="shared" si="486"/>
        <v/>
      </c>
      <c r="Z2992" s="1049" t="str">
        <f t="shared" si="487"/>
        <v/>
      </c>
      <c r="AA2992" s="1049" t="str">
        <f t="shared" si="488"/>
        <v/>
      </c>
      <c r="AB2992" s="1050" t="str">
        <f t="shared" si="489"/>
        <v/>
      </c>
      <c r="AD2992" s="1052" t="str">
        <f t="shared" si="490"/>
        <v/>
      </c>
      <c r="AE2992" s="1053" t="str">
        <f t="shared" si="491"/>
        <v/>
      </c>
    </row>
    <row r="2993" spans="10:31" ht="12.75" customHeight="1">
      <c r="J2993" s="1117" t="str">
        <f>IF(D2993="","-",#REF!-D2993)</f>
        <v>-</v>
      </c>
      <c r="L2993" s="1041" t="str">
        <f t="shared" si="484"/>
        <v/>
      </c>
      <c r="W2993" s="1046" t="str">
        <f t="shared" si="485"/>
        <v/>
      </c>
      <c r="X2993" s="1047"/>
      <c r="Y2993" s="1146" t="str">
        <f t="shared" si="486"/>
        <v/>
      </c>
      <c r="Z2993" s="1049" t="str">
        <f t="shared" si="487"/>
        <v/>
      </c>
      <c r="AA2993" s="1049" t="str">
        <f t="shared" si="488"/>
        <v/>
      </c>
      <c r="AB2993" s="1050" t="str">
        <f t="shared" si="489"/>
        <v/>
      </c>
      <c r="AD2993" s="1052" t="str">
        <f t="shared" si="490"/>
        <v/>
      </c>
      <c r="AE2993" s="1053" t="str">
        <f t="shared" si="491"/>
        <v/>
      </c>
    </row>
    <row r="2994" spans="10:31" ht="12.75" customHeight="1">
      <c r="J2994" s="1117" t="str">
        <f>IF(D2994="","-",#REF!-D2994)</f>
        <v>-</v>
      </c>
      <c r="L2994" s="1041" t="str">
        <f t="shared" si="484"/>
        <v/>
      </c>
      <c r="W2994" s="1046" t="str">
        <f t="shared" si="485"/>
        <v/>
      </c>
      <c r="X2994" s="1047"/>
      <c r="Y2994" s="1146" t="str">
        <f t="shared" si="486"/>
        <v/>
      </c>
      <c r="Z2994" s="1049" t="str">
        <f t="shared" si="487"/>
        <v/>
      </c>
      <c r="AA2994" s="1049" t="str">
        <f t="shared" si="488"/>
        <v/>
      </c>
      <c r="AB2994" s="1050" t="str">
        <f t="shared" si="489"/>
        <v/>
      </c>
      <c r="AD2994" s="1052" t="str">
        <f t="shared" si="490"/>
        <v/>
      </c>
      <c r="AE2994" s="1053" t="str">
        <f t="shared" si="491"/>
        <v/>
      </c>
    </row>
    <row r="2995" spans="10:31" ht="12.75" customHeight="1">
      <c r="J2995" s="1117" t="str">
        <f>IF(D2995="","-",#REF!-D2995)</f>
        <v>-</v>
      </c>
      <c r="L2995" s="1041" t="str">
        <f t="shared" si="484"/>
        <v/>
      </c>
      <c r="W2995" s="1046" t="str">
        <f t="shared" si="485"/>
        <v/>
      </c>
      <c r="X2995" s="1047"/>
      <c r="Y2995" s="1146" t="str">
        <f t="shared" si="486"/>
        <v/>
      </c>
      <c r="Z2995" s="1049" t="str">
        <f t="shared" si="487"/>
        <v/>
      </c>
      <c r="AA2995" s="1049" t="str">
        <f t="shared" si="488"/>
        <v/>
      </c>
      <c r="AB2995" s="1050" t="str">
        <f t="shared" si="489"/>
        <v/>
      </c>
      <c r="AD2995" s="1052" t="str">
        <f t="shared" si="490"/>
        <v/>
      </c>
      <c r="AE2995" s="1053" t="str">
        <f t="shared" si="491"/>
        <v/>
      </c>
    </row>
    <row r="2996" spans="10:31" ht="12.75" customHeight="1">
      <c r="J2996" s="1117" t="str">
        <f>IF(D2996="","-",#REF!-D2996)</f>
        <v>-</v>
      </c>
      <c r="L2996" s="1041" t="str">
        <f t="shared" si="484"/>
        <v/>
      </c>
      <c r="W2996" s="1046" t="str">
        <f t="shared" si="485"/>
        <v/>
      </c>
      <c r="X2996" s="1047"/>
      <c r="Y2996" s="1146" t="str">
        <f t="shared" si="486"/>
        <v/>
      </c>
      <c r="Z2996" s="1049" t="str">
        <f t="shared" si="487"/>
        <v/>
      </c>
      <c r="AA2996" s="1049" t="str">
        <f t="shared" si="488"/>
        <v/>
      </c>
      <c r="AB2996" s="1050" t="str">
        <f t="shared" si="489"/>
        <v/>
      </c>
      <c r="AD2996" s="1052" t="str">
        <f t="shared" si="490"/>
        <v/>
      </c>
      <c r="AE2996" s="1053" t="str">
        <f t="shared" si="491"/>
        <v/>
      </c>
    </row>
    <row r="2997" spans="10:31" ht="12.75" customHeight="1">
      <c r="J2997" s="1117" t="str">
        <f>IF(D2997="","-",#REF!-D2997)</f>
        <v>-</v>
      </c>
      <c r="L2997" s="1041" t="str">
        <f t="shared" si="484"/>
        <v/>
      </c>
      <c r="W2997" s="1046" t="str">
        <f t="shared" si="485"/>
        <v/>
      </c>
      <c r="X2997" s="1047"/>
      <c r="Y2997" s="1146" t="str">
        <f t="shared" si="486"/>
        <v/>
      </c>
      <c r="Z2997" s="1049" t="str">
        <f t="shared" si="487"/>
        <v/>
      </c>
      <c r="AA2997" s="1049" t="str">
        <f t="shared" si="488"/>
        <v/>
      </c>
      <c r="AB2997" s="1050" t="str">
        <f t="shared" si="489"/>
        <v/>
      </c>
      <c r="AD2997" s="1052" t="str">
        <f t="shared" si="490"/>
        <v/>
      </c>
      <c r="AE2997" s="1053" t="str">
        <f t="shared" si="491"/>
        <v/>
      </c>
    </row>
    <row r="2998" spans="10:31" ht="12.75" customHeight="1">
      <c r="J2998" s="1117" t="str">
        <f>IF(D2998="","-",#REF!-D2998)</f>
        <v>-</v>
      </c>
      <c r="L2998" s="1041" t="str">
        <f t="shared" si="484"/>
        <v/>
      </c>
      <c r="W2998" s="1046" t="str">
        <f t="shared" si="485"/>
        <v/>
      </c>
      <c r="X2998" s="1047"/>
      <c r="Y2998" s="1146" t="str">
        <f t="shared" si="486"/>
        <v/>
      </c>
      <c r="Z2998" s="1049" t="str">
        <f t="shared" si="487"/>
        <v/>
      </c>
      <c r="AA2998" s="1049" t="str">
        <f t="shared" si="488"/>
        <v/>
      </c>
      <c r="AB2998" s="1050" t="str">
        <f t="shared" si="489"/>
        <v/>
      </c>
      <c r="AD2998" s="1052" t="str">
        <f t="shared" si="490"/>
        <v/>
      </c>
      <c r="AE2998" s="1053" t="str">
        <f t="shared" si="491"/>
        <v/>
      </c>
    </row>
    <row r="2999" spans="10:31" ht="12.75" customHeight="1">
      <c r="J2999" s="1117" t="str">
        <f>IF(D2999="","-",#REF!-D2999)</f>
        <v>-</v>
      </c>
      <c r="L2999" s="1041" t="str">
        <f t="shared" si="484"/>
        <v/>
      </c>
      <c r="W2999" s="1046" t="str">
        <f t="shared" si="485"/>
        <v/>
      </c>
      <c r="X2999" s="1047"/>
      <c r="Y2999" s="1146" t="str">
        <f t="shared" si="486"/>
        <v/>
      </c>
      <c r="Z2999" s="1049" t="str">
        <f t="shared" si="487"/>
        <v/>
      </c>
      <c r="AA2999" s="1049" t="str">
        <f t="shared" si="488"/>
        <v/>
      </c>
      <c r="AB2999" s="1050" t="str">
        <f t="shared" si="489"/>
        <v/>
      </c>
      <c r="AD2999" s="1052" t="str">
        <f t="shared" si="490"/>
        <v/>
      </c>
      <c r="AE2999" s="1053" t="str">
        <f t="shared" si="491"/>
        <v/>
      </c>
    </row>
    <row r="3000" spans="10:31" ht="12.75" customHeight="1">
      <c r="J3000" s="1117" t="str">
        <f>IF(D3000="","-",#REF!-D3000)</f>
        <v>-</v>
      </c>
      <c r="L3000" s="1041" t="str">
        <f t="shared" si="484"/>
        <v/>
      </c>
      <c r="W3000" s="1046" t="str">
        <f t="shared" si="485"/>
        <v/>
      </c>
      <c r="X3000" s="1047"/>
      <c r="Y3000" s="1146" t="str">
        <f t="shared" si="486"/>
        <v/>
      </c>
      <c r="Z3000" s="1049" t="str">
        <f t="shared" si="487"/>
        <v/>
      </c>
      <c r="AA3000" s="1049" t="str">
        <f t="shared" si="488"/>
        <v/>
      </c>
      <c r="AB3000" s="1050" t="str">
        <f t="shared" si="489"/>
        <v/>
      </c>
      <c r="AD3000" s="1052" t="str">
        <f t="shared" si="490"/>
        <v/>
      </c>
      <c r="AE3000" s="1053" t="str">
        <f t="shared" si="491"/>
        <v/>
      </c>
    </row>
    <row r="3001" spans="10:31" ht="12.75" customHeight="1">
      <c r="J3001" s="1117" t="str">
        <f>IF(D3001="","-",#REF!-D3001)</f>
        <v>-</v>
      </c>
      <c r="L3001" s="1041" t="str">
        <f t="shared" si="484"/>
        <v/>
      </c>
      <c r="W3001" s="1046" t="str">
        <f t="shared" si="485"/>
        <v/>
      </c>
      <c r="X3001" s="1047"/>
      <c r="Y3001" s="1146" t="str">
        <f t="shared" si="486"/>
        <v/>
      </c>
      <c r="Z3001" s="1049" t="str">
        <f t="shared" si="487"/>
        <v/>
      </c>
      <c r="AA3001" s="1049" t="str">
        <f t="shared" si="488"/>
        <v/>
      </c>
      <c r="AB3001" s="1050" t="str">
        <f t="shared" si="489"/>
        <v/>
      </c>
      <c r="AD3001" s="1052" t="str">
        <f t="shared" si="490"/>
        <v/>
      </c>
      <c r="AE3001" s="1053" t="str">
        <f t="shared" si="491"/>
        <v/>
      </c>
    </row>
    <row r="3002" spans="10:31" ht="12.75" customHeight="1">
      <c r="J3002" s="1117" t="str">
        <f>IF(D3002="","-",#REF!-D3002)</f>
        <v>-</v>
      </c>
      <c r="L3002" s="1041" t="str">
        <f t="shared" si="484"/>
        <v/>
      </c>
      <c r="W3002" s="1046" t="str">
        <f t="shared" si="485"/>
        <v/>
      </c>
      <c r="X3002" s="1047"/>
      <c r="Y3002" s="1146" t="str">
        <f t="shared" si="486"/>
        <v/>
      </c>
      <c r="Z3002" s="1049" t="str">
        <f t="shared" si="487"/>
        <v/>
      </c>
      <c r="AA3002" s="1049" t="str">
        <f t="shared" si="488"/>
        <v/>
      </c>
      <c r="AB3002" s="1050" t="str">
        <f t="shared" si="489"/>
        <v/>
      </c>
      <c r="AD3002" s="1052" t="str">
        <f t="shared" si="490"/>
        <v/>
      </c>
      <c r="AE3002" s="1053" t="str">
        <f t="shared" si="491"/>
        <v/>
      </c>
    </row>
    <row r="3003" spans="10:31" ht="12.75" customHeight="1">
      <c r="J3003" s="1117" t="str">
        <f>IF(D3003="","-",#REF!-D3003)</f>
        <v>-</v>
      </c>
      <c r="L3003" s="1041" t="str">
        <f t="shared" si="484"/>
        <v/>
      </c>
      <c r="W3003" s="1046" t="str">
        <f t="shared" si="485"/>
        <v/>
      </c>
      <c r="X3003" s="1047"/>
      <c r="Y3003" s="1146" t="str">
        <f t="shared" si="486"/>
        <v/>
      </c>
      <c r="Z3003" s="1049" t="str">
        <f t="shared" si="487"/>
        <v/>
      </c>
      <c r="AA3003" s="1049" t="str">
        <f t="shared" si="488"/>
        <v/>
      </c>
      <c r="AB3003" s="1050" t="str">
        <f t="shared" si="489"/>
        <v/>
      </c>
      <c r="AD3003" s="1052" t="str">
        <f t="shared" si="490"/>
        <v/>
      </c>
      <c r="AE3003" s="1053" t="str">
        <f t="shared" si="491"/>
        <v/>
      </c>
    </row>
    <row r="3004" spans="10:31" ht="12.75" customHeight="1">
      <c r="J3004" s="1117" t="str">
        <f>IF(D3004="","-",#REF!-D3004)</f>
        <v>-</v>
      </c>
      <c r="L3004" s="1041" t="str">
        <f t="shared" si="484"/>
        <v/>
      </c>
      <c r="W3004" s="1046" t="str">
        <f t="shared" si="485"/>
        <v/>
      </c>
      <c r="X3004" s="1047"/>
      <c r="Y3004" s="1146" t="str">
        <f t="shared" si="486"/>
        <v/>
      </c>
      <c r="Z3004" s="1049" t="str">
        <f t="shared" si="487"/>
        <v/>
      </c>
      <c r="AA3004" s="1049" t="str">
        <f t="shared" si="488"/>
        <v/>
      </c>
      <c r="AB3004" s="1050" t="str">
        <f t="shared" si="489"/>
        <v/>
      </c>
      <c r="AD3004" s="1052" t="str">
        <f t="shared" si="490"/>
        <v/>
      </c>
      <c r="AE3004" s="1053" t="str">
        <f t="shared" si="491"/>
        <v/>
      </c>
    </row>
    <row r="3005" spans="10:31" ht="12.75" customHeight="1">
      <c r="J3005" s="1117" t="str">
        <f>IF(D3005="","-",#REF!-D3005)</f>
        <v>-</v>
      </c>
      <c r="L3005" s="1041" t="str">
        <f t="shared" si="484"/>
        <v/>
      </c>
      <c r="W3005" s="1046" t="str">
        <f t="shared" si="485"/>
        <v/>
      </c>
      <c r="X3005" s="1047"/>
      <c r="Y3005" s="1146" t="str">
        <f t="shared" si="486"/>
        <v/>
      </c>
      <c r="Z3005" s="1049" t="str">
        <f t="shared" si="487"/>
        <v/>
      </c>
      <c r="AA3005" s="1049" t="str">
        <f t="shared" si="488"/>
        <v/>
      </c>
      <c r="AB3005" s="1050" t="str">
        <f t="shared" si="489"/>
        <v/>
      </c>
      <c r="AD3005" s="1052" t="str">
        <f t="shared" si="490"/>
        <v/>
      </c>
      <c r="AE3005" s="1053" t="str">
        <f t="shared" si="491"/>
        <v/>
      </c>
    </row>
    <row r="3006" spans="10:31" ht="12.75" customHeight="1">
      <c r="J3006" s="1117" t="str">
        <f>IF(D3006="","-",#REF!-D3006)</f>
        <v>-</v>
      </c>
      <c r="L3006" s="1041" t="str">
        <f t="shared" si="484"/>
        <v/>
      </c>
      <c r="W3006" s="1046" t="str">
        <f t="shared" si="485"/>
        <v/>
      </c>
      <c r="X3006" s="1047"/>
      <c r="Y3006" s="1146" t="str">
        <f t="shared" si="486"/>
        <v/>
      </c>
      <c r="Z3006" s="1049" t="str">
        <f t="shared" si="487"/>
        <v/>
      </c>
      <c r="AA3006" s="1049" t="str">
        <f t="shared" si="488"/>
        <v/>
      </c>
      <c r="AB3006" s="1050" t="str">
        <f t="shared" si="489"/>
        <v/>
      </c>
      <c r="AD3006" s="1052" t="str">
        <f t="shared" si="490"/>
        <v/>
      </c>
      <c r="AE3006" s="1053" t="str">
        <f t="shared" si="491"/>
        <v/>
      </c>
    </row>
    <row r="3007" spans="10:31" ht="12.75" customHeight="1">
      <c r="J3007" s="1117" t="str">
        <f>IF(D3007="","-",#REF!-D3007)</f>
        <v>-</v>
      </c>
      <c r="L3007" s="1041" t="str">
        <f t="shared" si="484"/>
        <v/>
      </c>
      <c r="W3007" s="1046" t="str">
        <f t="shared" si="485"/>
        <v/>
      </c>
      <c r="X3007" s="1047"/>
      <c r="Y3007" s="1146" t="str">
        <f t="shared" si="486"/>
        <v/>
      </c>
      <c r="Z3007" s="1049" t="str">
        <f t="shared" si="487"/>
        <v/>
      </c>
      <c r="AA3007" s="1049" t="str">
        <f t="shared" si="488"/>
        <v/>
      </c>
      <c r="AB3007" s="1050" t="str">
        <f t="shared" si="489"/>
        <v/>
      </c>
      <c r="AD3007" s="1052" t="str">
        <f t="shared" si="490"/>
        <v/>
      </c>
      <c r="AE3007" s="1053" t="str">
        <f t="shared" si="491"/>
        <v/>
      </c>
    </row>
    <row r="3008" spans="10:31" ht="12.75" customHeight="1">
      <c r="J3008" s="1117" t="str">
        <f>IF(D3008="","-",#REF!-D3008)</f>
        <v>-</v>
      </c>
      <c r="L3008" s="1041" t="str">
        <f t="shared" si="484"/>
        <v/>
      </c>
      <c r="W3008" s="1046" t="str">
        <f t="shared" si="485"/>
        <v/>
      </c>
      <c r="X3008" s="1047"/>
      <c r="Y3008" s="1146" t="str">
        <f t="shared" si="486"/>
        <v/>
      </c>
      <c r="Z3008" s="1049" t="str">
        <f t="shared" si="487"/>
        <v/>
      </c>
      <c r="AA3008" s="1049" t="str">
        <f t="shared" si="488"/>
        <v/>
      </c>
      <c r="AB3008" s="1050" t="str">
        <f t="shared" si="489"/>
        <v/>
      </c>
      <c r="AD3008" s="1052" t="str">
        <f t="shared" si="490"/>
        <v/>
      </c>
      <c r="AE3008" s="1053" t="str">
        <f t="shared" si="491"/>
        <v/>
      </c>
    </row>
    <row r="3009" spans="10:31" ht="12.75" customHeight="1">
      <c r="J3009" s="1117" t="str">
        <f>IF(D3009="","-",#REF!-D3009)</f>
        <v>-</v>
      </c>
      <c r="L3009" s="1041" t="str">
        <f t="shared" si="484"/>
        <v/>
      </c>
      <c r="W3009" s="1046" t="str">
        <f t="shared" si="485"/>
        <v/>
      </c>
      <c r="X3009" s="1047"/>
      <c r="Y3009" s="1146" t="str">
        <f t="shared" si="486"/>
        <v/>
      </c>
      <c r="Z3009" s="1049" t="str">
        <f t="shared" si="487"/>
        <v/>
      </c>
      <c r="AA3009" s="1049" t="str">
        <f t="shared" si="488"/>
        <v/>
      </c>
      <c r="AB3009" s="1050" t="str">
        <f t="shared" si="489"/>
        <v/>
      </c>
      <c r="AD3009" s="1052" t="str">
        <f t="shared" si="490"/>
        <v/>
      </c>
      <c r="AE3009" s="1053" t="str">
        <f t="shared" si="491"/>
        <v/>
      </c>
    </row>
    <row r="3010" spans="10:31" ht="12.75" customHeight="1">
      <c r="J3010" s="1117" t="str">
        <f>IF(D3010="","-",#REF!-D3010)</f>
        <v>-</v>
      </c>
      <c r="L3010" s="1041" t="str">
        <f t="shared" si="484"/>
        <v/>
      </c>
      <c r="W3010" s="1046" t="str">
        <f t="shared" si="485"/>
        <v/>
      </c>
      <c r="X3010" s="1047"/>
      <c r="Y3010" s="1146" t="str">
        <f t="shared" si="486"/>
        <v/>
      </c>
      <c r="Z3010" s="1049" t="str">
        <f t="shared" si="487"/>
        <v/>
      </c>
      <c r="AA3010" s="1049" t="str">
        <f t="shared" si="488"/>
        <v/>
      </c>
      <c r="AB3010" s="1050" t="str">
        <f t="shared" si="489"/>
        <v/>
      </c>
      <c r="AD3010" s="1052" t="str">
        <f t="shared" si="490"/>
        <v/>
      </c>
      <c r="AE3010" s="1053" t="str">
        <f t="shared" si="491"/>
        <v/>
      </c>
    </row>
    <row r="3011" spans="10:31" ht="12.75" customHeight="1">
      <c r="J3011" s="1117" t="str">
        <f>IF(D3011="","-",#REF!-D3011)</f>
        <v>-</v>
      </c>
      <c r="L3011" s="1041" t="str">
        <f t="shared" ref="L3011:L3074" si="492">IF(E3011="","",$Q$1+E3011)</f>
        <v/>
      </c>
      <c r="W3011" s="1046" t="str">
        <f t="shared" ref="W3011:W3075" si="493">IF($D3011="","",_xlfn.LET(_xlpm.gDate,D3011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011" s="1047"/>
      <c r="Y3011" s="1146" t="str">
        <f t="shared" ref="Y3011:Y3074" si="494">IFERROR(CHOOSE(X3011,"መስከረም","ጥቅምት","ህዳር  ","ታህሳስ ","ጥር ","የካቲት ","መጋቢት ","ሚይዚያ ","ግንቦት ","ሰኔ ","ሐምሌ ","ነሐሴ ","Pagume"),"")</f>
        <v/>
      </c>
      <c r="Z3011" s="1049" t="str">
        <f t="shared" ref="Z3011:Z3074" si="495">IF($K3011="","",_xlfn.LET(_xlpm.gDate,K3011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011" s="1049" t="str">
        <f t="shared" ref="AA3011:AA3074" si="496">IF($Z3011="","",TEXT($Z3011,"mm"))</f>
        <v/>
      </c>
      <c r="AB3011" s="1050" t="str">
        <f t="shared" ref="AB3011:AB3074" si="497">IFERROR(CHOOSE(AA3011,"መስከረም","ጥቅምት","ህዳር  ","ታህሳስ ","ጥር ","የካቲት ","መጋቢት ","ሚይዚያ ","ግንቦት ","ሰኔ ","ሐምሌ ","ነሐሴ ","Pagume"),"")</f>
        <v/>
      </c>
      <c r="AD3011" s="1052" t="str">
        <f t="shared" ref="AD3011:AD3074" si="498">IF($D3011="","",YEAR(D3011)&amp;"-W"&amp;WEEKNUM(D3011,2))</f>
        <v/>
      </c>
      <c r="AE3011" s="1053" t="str">
        <f t="shared" ref="AE3011:AE3074" si="499">IF($K3011="","",YEAR(K3011)&amp;"-W"&amp;WEEKNUM(K3011,2))</f>
        <v/>
      </c>
    </row>
    <row r="3012" spans="10:31" ht="12.75" customHeight="1">
      <c r="J3012" s="1117" t="str">
        <f>IF(D3012="","-",#REF!-D3012)</f>
        <v>-</v>
      </c>
      <c r="L3012" s="1041" t="str">
        <f t="shared" si="492"/>
        <v/>
      </c>
      <c r="W3012" s="1046" t="str">
        <f t="shared" si="493"/>
        <v/>
      </c>
      <c r="X3012" s="1047"/>
      <c r="Y3012" s="1146" t="str">
        <f t="shared" si="494"/>
        <v/>
      </c>
      <c r="Z3012" s="1049" t="str">
        <f t="shared" si="495"/>
        <v/>
      </c>
      <c r="AA3012" s="1049" t="str">
        <f t="shared" si="496"/>
        <v/>
      </c>
      <c r="AB3012" s="1050" t="str">
        <f t="shared" si="497"/>
        <v/>
      </c>
      <c r="AD3012" s="1052" t="str">
        <f t="shared" si="498"/>
        <v/>
      </c>
      <c r="AE3012" s="1053" t="str">
        <f t="shared" si="499"/>
        <v/>
      </c>
    </row>
    <row r="3013" spans="10:31" ht="12.75" customHeight="1">
      <c r="J3013" s="1117" t="str">
        <f>IF(D3013="","-",#REF!-D3013)</f>
        <v>-</v>
      </c>
      <c r="L3013" s="1041" t="str">
        <f t="shared" si="492"/>
        <v/>
      </c>
      <c r="W3013" s="1046" t="str">
        <f t="shared" si="493"/>
        <v/>
      </c>
      <c r="X3013" s="1047"/>
      <c r="Y3013" s="1146" t="str">
        <f t="shared" si="494"/>
        <v/>
      </c>
      <c r="Z3013" s="1049" t="str">
        <f t="shared" si="495"/>
        <v/>
      </c>
      <c r="AA3013" s="1049" t="str">
        <f t="shared" si="496"/>
        <v/>
      </c>
      <c r="AB3013" s="1050" t="str">
        <f t="shared" si="497"/>
        <v/>
      </c>
      <c r="AD3013" s="1052" t="str">
        <f t="shared" si="498"/>
        <v/>
      </c>
      <c r="AE3013" s="1053" t="str">
        <f t="shared" si="499"/>
        <v/>
      </c>
    </row>
    <row r="3014" spans="10:31" ht="12.75" customHeight="1">
      <c r="J3014" s="1117" t="str">
        <f>IF(D3014="","-",#REF!-D3014)</f>
        <v>-</v>
      </c>
      <c r="L3014" s="1041" t="str">
        <f t="shared" si="492"/>
        <v/>
      </c>
      <c r="W3014" s="1046" t="str">
        <f t="shared" si="493"/>
        <v/>
      </c>
      <c r="X3014" s="1047"/>
      <c r="Y3014" s="1146" t="str">
        <f t="shared" si="494"/>
        <v/>
      </c>
      <c r="Z3014" s="1049" t="str">
        <f t="shared" si="495"/>
        <v/>
      </c>
      <c r="AA3014" s="1049" t="str">
        <f t="shared" si="496"/>
        <v/>
      </c>
      <c r="AB3014" s="1050" t="str">
        <f t="shared" si="497"/>
        <v/>
      </c>
      <c r="AD3014" s="1052" t="str">
        <f t="shared" si="498"/>
        <v/>
      </c>
      <c r="AE3014" s="1053" t="str">
        <f t="shared" si="499"/>
        <v/>
      </c>
    </row>
    <row r="3015" spans="10:31" ht="12.75" customHeight="1">
      <c r="J3015" s="1117" t="str">
        <f>IF(D3015="","-",#REF!-D3015)</f>
        <v>-</v>
      </c>
      <c r="L3015" s="1041" t="str">
        <f t="shared" si="492"/>
        <v/>
      </c>
      <c r="W3015" s="1046" t="str">
        <f t="shared" si="493"/>
        <v/>
      </c>
      <c r="X3015" s="1047"/>
      <c r="Y3015" s="1146" t="str">
        <f t="shared" si="494"/>
        <v/>
      </c>
      <c r="Z3015" s="1049" t="str">
        <f t="shared" si="495"/>
        <v/>
      </c>
      <c r="AA3015" s="1049" t="str">
        <f t="shared" si="496"/>
        <v/>
      </c>
      <c r="AB3015" s="1050" t="str">
        <f t="shared" si="497"/>
        <v/>
      </c>
      <c r="AD3015" s="1052" t="str">
        <f t="shared" si="498"/>
        <v/>
      </c>
      <c r="AE3015" s="1053" t="str">
        <f t="shared" si="499"/>
        <v/>
      </c>
    </row>
    <row r="3016" spans="10:31" ht="12.75" customHeight="1">
      <c r="J3016" s="1117" t="str">
        <f>IF(D3016="","-",#REF!-D3016)</f>
        <v>-</v>
      </c>
      <c r="L3016" s="1041" t="str">
        <f t="shared" si="492"/>
        <v/>
      </c>
      <c r="W3016" s="1046" t="str">
        <f t="shared" si="493"/>
        <v/>
      </c>
      <c r="X3016" s="1047"/>
      <c r="Y3016" s="1146" t="str">
        <f t="shared" si="494"/>
        <v/>
      </c>
      <c r="Z3016" s="1049" t="str">
        <f t="shared" si="495"/>
        <v/>
      </c>
      <c r="AA3016" s="1049" t="str">
        <f t="shared" si="496"/>
        <v/>
      </c>
      <c r="AB3016" s="1050" t="str">
        <f t="shared" si="497"/>
        <v/>
      </c>
      <c r="AD3016" s="1052" t="str">
        <f t="shared" si="498"/>
        <v/>
      </c>
      <c r="AE3016" s="1053" t="str">
        <f t="shared" si="499"/>
        <v/>
      </c>
    </row>
    <row r="3017" spans="10:31" ht="12.75" customHeight="1">
      <c r="J3017" s="1117" t="str">
        <f>IF(D3017="","-",#REF!-D3017)</f>
        <v>-</v>
      </c>
      <c r="L3017" s="1041" t="str">
        <f t="shared" si="492"/>
        <v/>
      </c>
      <c r="W3017" s="1046" t="str">
        <f t="shared" si="493"/>
        <v/>
      </c>
      <c r="X3017" s="1047"/>
      <c r="Y3017" s="1146" t="str">
        <f t="shared" si="494"/>
        <v/>
      </c>
      <c r="Z3017" s="1049" t="str">
        <f t="shared" si="495"/>
        <v/>
      </c>
      <c r="AA3017" s="1049" t="str">
        <f t="shared" si="496"/>
        <v/>
      </c>
      <c r="AB3017" s="1050" t="str">
        <f t="shared" si="497"/>
        <v/>
      </c>
      <c r="AD3017" s="1052" t="str">
        <f t="shared" si="498"/>
        <v/>
      </c>
      <c r="AE3017" s="1053" t="str">
        <f t="shared" si="499"/>
        <v/>
      </c>
    </row>
    <row r="3018" spans="10:31" ht="12.75" customHeight="1">
      <c r="J3018" s="1117" t="str">
        <f>IF(D3018="","-",#REF!-D3018)</f>
        <v>-</v>
      </c>
      <c r="L3018" s="1041" t="str">
        <f t="shared" si="492"/>
        <v/>
      </c>
      <c r="W3018" s="1046" t="str">
        <f t="shared" si="493"/>
        <v/>
      </c>
      <c r="X3018" s="1047"/>
      <c r="Y3018" s="1146" t="str">
        <f t="shared" si="494"/>
        <v/>
      </c>
      <c r="Z3018" s="1049" t="str">
        <f t="shared" si="495"/>
        <v/>
      </c>
      <c r="AA3018" s="1049" t="str">
        <f t="shared" si="496"/>
        <v/>
      </c>
      <c r="AB3018" s="1050" t="str">
        <f t="shared" si="497"/>
        <v/>
      </c>
      <c r="AD3018" s="1052" t="str">
        <f t="shared" si="498"/>
        <v/>
      </c>
      <c r="AE3018" s="1053" t="str">
        <f t="shared" si="499"/>
        <v/>
      </c>
    </row>
    <row r="3019" spans="10:31" ht="12.75" customHeight="1">
      <c r="J3019" s="1117" t="str">
        <f>IF(D3019="","-",#REF!-D3019)</f>
        <v>-</v>
      </c>
      <c r="L3019" s="1041" t="str">
        <f t="shared" si="492"/>
        <v/>
      </c>
      <c r="W3019" s="1046" t="str">
        <f t="shared" si="493"/>
        <v/>
      </c>
      <c r="X3019" s="1047"/>
      <c r="Y3019" s="1146" t="str">
        <f t="shared" si="494"/>
        <v/>
      </c>
      <c r="Z3019" s="1049" t="str">
        <f t="shared" si="495"/>
        <v/>
      </c>
      <c r="AA3019" s="1049" t="str">
        <f t="shared" si="496"/>
        <v/>
      </c>
      <c r="AB3019" s="1050" t="str">
        <f t="shared" si="497"/>
        <v/>
      </c>
      <c r="AD3019" s="1052" t="str">
        <f t="shared" si="498"/>
        <v/>
      </c>
      <c r="AE3019" s="1053" t="str">
        <f t="shared" si="499"/>
        <v/>
      </c>
    </row>
    <row r="3020" spans="10:31" ht="12.75" customHeight="1">
      <c r="J3020" s="1117" t="str">
        <f>IF(D3020="","-",#REF!-D3020)</f>
        <v>-</v>
      </c>
      <c r="L3020" s="1041" t="str">
        <f t="shared" si="492"/>
        <v/>
      </c>
      <c r="W3020" s="1046" t="str">
        <f t="shared" si="493"/>
        <v/>
      </c>
      <c r="X3020" s="1047"/>
      <c r="Y3020" s="1146" t="str">
        <f t="shared" si="494"/>
        <v/>
      </c>
      <c r="Z3020" s="1049" t="str">
        <f t="shared" si="495"/>
        <v/>
      </c>
      <c r="AA3020" s="1049" t="str">
        <f t="shared" si="496"/>
        <v/>
      </c>
      <c r="AB3020" s="1050" t="str">
        <f t="shared" si="497"/>
        <v/>
      </c>
      <c r="AD3020" s="1052" t="str">
        <f t="shared" si="498"/>
        <v/>
      </c>
      <c r="AE3020" s="1053" t="str">
        <f t="shared" si="499"/>
        <v/>
      </c>
    </row>
    <row r="3021" spans="10:31" ht="12.75" customHeight="1">
      <c r="J3021" s="1117" t="str">
        <f>IF(D3021="","-",#REF!-D3021)</f>
        <v>-</v>
      </c>
      <c r="L3021" s="1041" t="str">
        <f t="shared" si="492"/>
        <v/>
      </c>
      <c r="W3021" s="1046" t="str">
        <f t="shared" si="493"/>
        <v/>
      </c>
      <c r="X3021" s="1047"/>
      <c r="Y3021" s="1146" t="str">
        <f t="shared" si="494"/>
        <v/>
      </c>
      <c r="Z3021" s="1049" t="str">
        <f t="shared" si="495"/>
        <v/>
      </c>
      <c r="AA3021" s="1049" t="str">
        <f t="shared" si="496"/>
        <v/>
      </c>
      <c r="AB3021" s="1050" t="str">
        <f t="shared" si="497"/>
        <v/>
      </c>
      <c r="AD3021" s="1052" t="str">
        <f t="shared" si="498"/>
        <v/>
      </c>
      <c r="AE3021" s="1053" t="str">
        <f t="shared" si="499"/>
        <v/>
      </c>
    </row>
    <row r="3022" spans="10:31" ht="12.75" customHeight="1">
      <c r="J3022" s="1117" t="str">
        <f>IF(D3022="","-",#REF!-D3022)</f>
        <v>-</v>
      </c>
      <c r="L3022" s="1041" t="str">
        <f t="shared" si="492"/>
        <v/>
      </c>
      <c r="W3022" s="1046" t="str">
        <f t="shared" si="493"/>
        <v/>
      </c>
      <c r="X3022" s="1047"/>
      <c r="Y3022" s="1146" t="str">
        <f t="shared" si="494"/>
        <v/>
      </c>
      <c r="Z3022" s="1049" t="str">
        <f t="shared" si="495"/>
        <v/>
      </c>
      <c r="AA3022" s="1049" t="str">
        <f t="shared" si="496"/>
        <v/>
      </c>
      <c r="AB3022" s="1050" t="str">
        <f t="shared" si="497"/>
        <v/>
      </c>
      <c r="AD3022" s="1052" t="str">
        <f t="shared" si="498"/>
        <v/>
      </c>
      <c r="AE3022" s="1053" t="str">
        <f t="shared" si="499"/>
        <v/>
      </c>
    </row>
    <row r="3023" spans="10:31" ht="12.75" customHeight="1">
      <c r="J3023" s="1117" t="str">
        <f>IF(D3023="","-",#REF!-D3023)</f>
        <v>-</v>
      </c>
      <c r="L3023" s="1041" t="str">
        <f t="shared" si="492"/>
        <v/>
      </c>
      <c r="W3023" s="1046" t="str">
        <f t="shared" si="493"/>
        <v/>
      </c>
      <c r="X3023" s="1047"/>
      <c r="Y3023" s="1146" t="str">
        <f t="shared" si="494"/>
        <v/>
      </c>
      <c r="Z3023" s="1049" t="str">
        <f t="shared" si="495"/>
        <v/>
      </c>
      <c r="AA3023" s="1049" t="str">
        <f t="shared" si="496"/>
        <v/>
      </c>
      <c r="AB3023" s="1050" t="str">
        <f t="shared" si="497"/>
        <v/>
      </c>
      <c r="AD3023" s="1052" t="str">
        <f t="shared" si="498"/>
        <v/>
      </c>
      <c r="AE3023" s="1053" t="str">
        <f t="shared" si="499"/>
        <v/>
      </c>
    </row>
    <row r="3024" spans="10:31" ht="12.75" customHeight="1">
      <c r="J3024" s="1117" t="str">
        <f>IF(D3024="","-",#REF!-D3024)</f>
        <v>-</v>
      </c>
      <c r="L3024" s="1041" t="str">
        <f t="shared" si="492"/>
        <v/>
      </c>
      <c r="W3024" s="1046" t="str">
        <f t="shared" si="493"/>
        <v/>
      </c>
      <c r="X3024" s="1047"/>
      <c r="Y3024" s="1146" t="str">
        <f t="shared" si="494"/>
        <v/>
      </c>
      <c r="Z3024" s="1049" t="str">
        <f t="shared" si="495"/>
        <v/>
      </c>
      <c r="AA3024" s="1049" t="str">
        <f t="shared" si="496"/>
        <v/>
      </c>
      <c r="AB3024" s="1050" t="str">
        <f t="shared" si="497"/>
        <v/>
      </c>
      <c r="AD3024" s="1052" t="str">
        <f t="shared" si="498"/>
        <v/>
      </c>
      <c r="AE3024" s="1053" t="str">
        <f t="shared" si="499"/>
        <v/>
      </c>
    </row>
    <row r="3025" spans="10:31" ht="12.75" customHeight="1">
      <c r="J3025" s="1117" t="str">
        <f>IF(D3025="","-",#REF!-D3025)</f>
        <v>-</v>
      </c>
      <c r="L3025" s="1041" t="str">
        <f t="shared" si="492"/>
        <v/>
      </c>
      <c r="W3025" s="1046" t="str">
        <f t="shared" si="493"/>
        <v/>
      </c>
      <c r="X3025" s="1047"/>
      <c r="Y3025" s="1146" t="str">
        <f t="shared" si="494"/>
        <v/>
      </c>
      <c r="Z3025" s="1049" t="str">
        <f t="shared" si="495"/>
        <v/>
      </c>
      <c r="AA3025" s="1049" t="str">
        <f t="shared" si="496"/>
        <v/>
      </c>
      <c r="AB3025" s="1050" t="str">
        <f t="shared" si="497"/>
        <v/>
      </c>
      <c r="AD3025" s="1052" t="str">
        <f t="shared" si="498"/>
        <v/>
      </c>
      <c r="AE3025" s="1053" t="str">
        <f t="shared" si="499"/>
        <v/>
      </c>
    </row>
    <row r="3026" spans="10:31" ht="12.75" customHeight="1">
      <c r="J3026" s="1117" t="str">
        <f>IF(D3026="","-",#REF!-D3026)</f>
        <v>-</v>
      </c>
      <c r="L3026" s="1041" t="str">
        <f t="shared" si="492"/>
        <v/>
      </c>
      <c r="W3026" s="1046" t="str">
        <f t="shared" si="493"/>
        <v/>
      </c>
      <c r="X3026" s="1047"/>
      <c r="Y3026" s="1146" t="str">
        <f t="shared" si="494"/>
        <v/>
      </c>
      <c r="Z3026" s="1049" t="str">
        <f t="shared" si="495"/>
        <v/>
      </c>
      <c r="AA3026" s="1049" t="str">
        <f t="shared" si="496"/>
        <v/>
      </c>
      <c r="AB3026" s="1050" t="str">
        <f t="shared" si="497"/>
        <v/>
      </c>
      <c r="AD3026" s="1052" t="str">
        <f t="shared" si="498"/>
        <v/>
      </c>
      <c r="AE3026" s="1053" t="str">
        <f t="shared" si="499"/>
        <v/>
      </c>
    </row>
    <row r="3027" spans="10:31" ht="12.75" customHeight="1">
      <c r="J3027" s="1117" t="str">
        <f>IF(D3027="","-",#REF!-D3027)</f>
        <v>-</v>
      </c>
      <c r="L3027" s="1041" t="str">
        <f t="shared" si="492"/>
        <v/>
      </c>
      <c r="W3027" s="1046" t="str">
        <f t="shared" si="493"/>
        <v/>
      </c>
      <c r="X3027" s="1047"/>
      <c r="Y3027" s="1146" t="str">
        <f t="shared" si="494"/>
        <v/>
      </c>
      <c r="Z3027" s="1049" t="str">
        <f t="shared" si="495"/>
        <v/>
      </c>
      <c r="AA3027" s="1049" t="str">
        <f t="shared" si="496"/>
        <v/>
      </c>
      <c r="AB3027" s="1050" t="str">
        <f t="shared" si="497"/>
        <v/>
      </c>
      <c r="AD3027" s="1052" t="str">
        <f t="shared" si="498"/>
        <v/>
      </c>
      <c r="AE3027" s="1053" t="str">
        <f t="shared" si="499"/>
        <v/>
      </c>
    </row>
    <row r="3028" spans="10:31" ht="12.75" customHeight="1">
      <c r="J3028" s="1117" t="str">
        <f>IF(D3028="","-",#REF!-D3028)</f>
        <v>-</v>
      </c>
      <c r="L3028" s="1041" t="str">
        <f t="shared" si="492"/>
        <v/>
      </c>
      <c r="W3028" s="1046" t="str">
        <f t="shared" si="493"/>
        <v/>
      </c>
      <c r="X3028" s="1047"/>
      <c r="Y3028" s="1146" t="str">
        <f t="shared" si="494"/>
        <v/>
      </c>
      <c r="Z3028" s="1049" t="str">
        <f t="shared" si="495"/>
        <v/>
      </c>
      <c r="AA3028" s="1049" t="str">
        <f t="shared" si="496"/>
        <v/>
      </c>
      <c r="AB3028" s="1050" t="str">
        <f t="shared" si="497"/>
        <v/>
      </c>
      <c r="AD3028" s="1052" t="str">
        <f t="shared" si="498"/>
        <v/>
      </c>
      <c r="AE3028" s="1053" t="str">
        <f t="shared" si="499"/>
        <v/>
      </c>
    </row>
    <row r="3029" spans="10:31" ht="12.75" customHeight="1">
      <c r="J3029" s="1117" t="str">
        <f>IF(D3029="","-",#REF!-D3029)</f>
        <v>-</v>
      </c>
      <c r="L3029" s="1041" t="str">
        <f t="shared" si="492"/>
        <v/>
      </c>
      <c r="W3029" s="1046" t="str">
        <f t="shared" si="493"/>
        <v/>
      </c>
      <c r="X3029" s="1047"/>
      <c r="Y3029" s="1146" t="str">
        <f t="shared" si="494"/>
        <v/>
      </c>
      <c r="Z3029" s="1049" t="str">
        <f t="shared" si="495"/>
        <v/>
      </c>
      <c r="AA3029" s="1049" t="str">
        <f t="shared" si="496"/>
        <v/>
      </c>
      <c r="AB3029" s="1050" t="str">
        <f t="shared" si="497"/>
        <v/>
      </c>
      <c r="AD3029" s="1052" t="str">
        <f t="shared" si="498"/>
        <v/>
      </c>
      <c r="AE3029" s="1053" t="str">
        <f t="shared" si="499"/>
        <v/>
      </c>
    </row>
    <row r="3030" spans="10:31" ht="12.75" customHeight="1">
      <c r="J3030" s="1117" t="str">
        <f>IF(D3030="","-",#REF!-D3030)</f>
        <v>-</v>
      </c>
      <c r="L3030" s="1041" t="str">
        <f t="shared" si="492"/>
        <v/>
      </c>
      <c r="W3030" s="1046" t="str">
        <f t="shared" si="493"/>
        <v/>
      </c>
      <c r="X3030" s="1047"/>
      <c r="Y3030" s="1146" t="str">
        <f t="shared" si="494"/>
        <v/>
      </c>
      <c r="Z3030" s="1049" t="str">
        <f t="shared" si="495"/>
        <v/>
      </c>
      <c r="AA3030" s="1049" t="str">
        <f t="shared" si="496"/>
        <v/>
      </c>
      <c r="AB3030" s="1050" t="str">
        <f t="shared" si="497"/>
        <v/>
      </c>
      <c r="AD3030" s="1052" t="str">
        <f t="shared" si="498"/>
        <v/>
      </c>
      <c r="AE3030" s="1053" t="str">
        <f t="shared" si="499"/>
        <v/>
      </c>
    </row>
    <row r="3031" spans="10:31" ht="12.75" customHeight="1">
      <c r="J3031" s="1117" t="str">
        <f>IF(D3031="","-",#REF!-D3031)</f>
        <v>-</v>
      </c>
      <c r="L3031" s="1041" t="str">
        <f t="shared" si="492"/>
        <v/>
      </c>
      <c r="W3031" s="1046" t="str">
        <f t="shared" si="493"/>
        <v/>
      </c>
      <c r="X3031" s="1047"/>
      <c r="Y3031" s="1146" t="str">
        <f t="shared" si="494"/>
        <v/>
      </c>
      <c r="Z3031" s="1049" t="str">
        <f t="shared" si="495"/>
        <v/>
      </c>
      <c r="AA3031" s="1049" t="str">
        <f t="shared" si="496"/>
        <v/>
      </c>
      <c r="AB3031" s="1050" t="str">
        <f t="shared" si="497"/>
        <v/>
      </c>
      <c r="AD3031" s="1052" t="str">
        <f t="shared" si="498"/>
        <v/>
      </c>
      <c r="AE3031" s="1053" t="str">
        <f t="shared" si="499"/>
        <v/>
      </c>
    </row>
    <row r="3032" spans="10:31" ht="12.75" customHeight="1">
      <c r="J3032" s="1117" t="str">
        <f>IF(D3032="","-",#REF!-D3032)</f>
        <v>-</v>
      </c>
      <c r="L3032" s="1041" t="str">
        <f t="shared" si="492"/>
        <v/>
      </c>
      <c r="W3032" s="1046" t="str">
        <f t="shared" si="493"/>
        <v/>
      </c>
      <c r="X3032" s="1047"/>
      <c r="Y3032" s="1146" t="str">
        <f t="shared" si="494"/>
        <v/>
      </c>
      <c r="Z3032" s="1049" t="str">
        <f t="shared" si="495"/>
        <v/>
      </c>
      <c r="AA3032" s="1049" t="str">
        <f t="shared" si="496"/>
        <v/>
      </c>
      <c r="AB3032" s="1050" t="str">
        <f t="shared" si="497"/>
        <v/>
      </c>
      <c r="AD3032" s="1052" t="str">
        <f t="shared" si="498"/>
        <v/>
      </c>
      <c r="AE3032" s="1053" t="str">
        <f t="shared" si="499"/>
        <v/>
      </c>
    </row>
    <row r="3033" spans="10:31" ht="12.75" customHeight="1">
      <c r="J3033" s="1117" t="str">
        <f>IF(D3033="","-",#REF!-D3033)</f>
        <v>-</v>
      </c>
      <c r="L3033" s="1041" t="str">
        <f t="shared" si="492"/>
        <v/>
      </c>
      <c r="W3033" s="1046" t="str">
        <f t="shared" si="493"/>
        <v/>
      </c>
      <c r="X3033" s="1047"/>
      <c r="Y3033" s="1146" t="str">
        <f t="shared" si="494"/>
        <v/>
      </c>
      <c r="Z3033" s="1049" t="str">
        <f t="shared" si="495"/>
        <v/>
      </c>
      <c r="AA3033" s="1049" t="str">
        <f t="shared" si="496"/>
        <v/>
      </c>
      <c r="AB3033" s="1050" t="str">
        <f t="shared" si="497"/>
        <v/>
      </c>
      <c r="AD3033" s="1052" t="str">
        <f t="shared" si="498"/>
        <v/>
      </c>
      <c r="AE3033" s="1053" t="str">
        <f t="shared" si="499"/>
        <v/>
      </c>
    </row>
    <row r="3034" spans="10:31" ht="12.75" customHeight="1">
      <c r="J3034" s="1117" t="str">
        <f>IF(D3034="","-",#REF!-D3034)</f>
        <v>-</v>
      </c>
      <c r="L3034" s="1041" t="str">
        <f t="shared" si="492"/>
        <v/>
      </c>
      <c r="W3034" s="1046" t="str">
        <f t="shared" si="493"/>
        <v/>
      </c>
      <c r="X3034" s="1047"/>
      <c r="Y3034" s="1146" t="str">
        <f t="shared" si="494"/>
        <v/>
      </c>
      <c r="Z3034" s="1049" t="str">
        <f t="shared" si="495"/>
        <v/>
      </c>
      <c r="AA3034" s="1049" t="str">
        <f t="shared" si="496"/>
        <v/>
      </c>
      <c r="AB3034" s="1050" t="str">
        <f t="shared" si="497"/>
        <v/>
      </c>
      <c r="AD3034" s="1052" t="str">
        <f t="shared" si="498"/>
        <v/>
      </c>
      <c r="AE3034" s="1053" t="str">
        <f t="shared" si="499"/>
        <v/>
      </c>
    </row>
    <row r="3035" spans="10:31" ht="12.75" customHeight="1">
      <c r="J3035" s="1117" t="str">
        <f>IF(D3035="","-",#REF!-D3035)</f>
        <v>-</v>
      </c>
      <c r="L3035" s="1041" t="str">
        <f t="shared" si="492"/>
        <v/>
      </c>
      <c r="W3035" s="1046" t="str">
        <f t="shared" si="493"/>
        <v/>
      </c>
      <c r="X3035" s="1047"/>
      <c r="Y3035" s="1146" t="str">
        <f t="shared" si="494"/>
        <v/>
      </c>
      <c r="Z3035" s="1049" t="str">
        <f t="shared" si="495"/>
        <v/>
      </c>
      <c r="AA3035" s="1049" t="str">
        <f t="shared" si="496"/>
        <v/>
      </c>
      <c r="AB3035" s="1050" t="str">
        <f t="shared" si="497"/>
        <v/>
      </c>
      <c r="AD3035" s="1052" t="str">
        <f t="shared" si="498"/>
        <v/>
      </c>
      <c r="AE3035" s="1053" t="str">
        <f t="shared" si="499"/>
        <v/>
      </c>
    </row>
    <row r="3036" spans="10:31" ht="12.75" customHeight="1">
      <c r="J3036" s="1117" t="str">
        <f>IF(D3036="","-",#REF!-D3036)</f>
        <v>-</v>
      </c>
      <c r="L3036" s="1041" t="str">
        <f t="shared" si="492"/>
        <v/>
      </c>
      <c r="W3036" s="1046" t="str">
        <f t="shared" si="493"/>
        <v/>
      </c>
      <c r="X3036" s="1047"/>
      <c r="Y3036" s="1146" t="str">
        <f t="shared" si="494"/>
        <v/>
      </c>
      <c r="Z3036" s="1049" t="str">
        <f t="shared" si="495"/>
        <v/>
      </c>
      <c r="AA3036" s="1049" t="str">
        <f t="shared" si="496"/>
        <v/>
      </c>
      <c r="AB3036" s="1050" t="str">
        <f t="shared" si="497"/>
        <v/>
      </c>
      <c r="AD3036" s="1052" t="str">
        <f t="shared" si="498"/>
        <v/>
      </c>
      <c r="AE3036" s="1053" t="str">
        <f t="shared" si="499"/>
        <v/>
      </c>
    </row>
    <row r="3037" spans="10:31" ht="12.75" customHeight="1">
      <c r="J3037" s="1117" t="str">
        <f>IF(D3037="","-",#REF!-D3037)</f>
        <v>-</v>
      </c>
      <c r="L3037" s="1041" t="str">
        <f t="shared" si="492"/>
        <v/>
      </c>
      <c r="W3037" s="1046" t="str">
        <f t="shared" si="493"/>
        <v/>
      </c>
      <c r="X3037" s="1047"/>
      <c r="Y3037" s="1146" t="str">
        <f t="shared" si="494"/>
        <v/>
      </c>
      <c r="Z3037" s="1049" t="str">
        <f t="shared" si="495"/>
        <v/>
      </c>
      <c r="AA3037" s="1049" t="str">
        <f t="shared" si="496"/>
        <v/>
      </c>
      <c r="AB3037" s="1050" t="str">
        <f t="shared" si="497"/>
        <v/>
      </c>
      <c r="AD3037" s="1052" t="str">
        <f t="shared" si="498"/>
        <v/>
      </c>
      <c r="AE3037" s="1053" t="str">
        <f t="shared" si="499"/>
        <v/>
      </c>
    </row>
    <row r="3038" spans="10:31" ht="12.75" customHeight="1">
      <c r="J3038" s="1117" t="str">
        <f>IF(D3038="","-",#REF!-D3038)</f>
        <v>-</v>
      </c>
      <c r="L3038" s="1041" t="str">
        <f t="shared" si="492"/>
        <v/>
      </c>
      <c r="W3038" s="1046" t="str">
        <f t="shared" si="493"/>
        <v/>
      </c>
      <c r="X3038" s="1047"/>
      <c r="Y3038" s="1146" t="str">
        <f t="shared" si="494"/>
        <v/>
      </c>
      <c r="Z3038" s="1049" t="str">
        <f t="shared" si="495"/>
        <v/>
      </c>
      <c r="AA3038" s="1049" t="str">
        <f t="shared" si="496"/>
        <v/>
      </c>
      <c r="AB3038" s="1050" t="str">
        <f t="shared" si="497"/>
        <v/>
      </c>
      <c r="AD3038" s="1052" t="str">
        <f t="shared" si="498"/>
        <v/>
      </c>
      <c r="AE3038" s="1053" t="str">
        <f t="shared" si="499"/>
        <v/>
      </c>
    </row>
    <row r="3039" spans="10:31" ht="12.75" customHeight="1">
      <c r="J3039" s="1117" t="str">
        <f>IF(D3039="","-",#REF!-D3039)</f>
        <v>-</v>
      </c>
      <c r="L3039" s="1041" t="str">
        <f t="shared" si="492"/>
        <v/>
      </c>
      <c r="W3039" s="1046" t="str">
        <f t="shared" si="493"/>
        <v/>
      </c>
      <c r="X3039" s="1047"/>
      <c r="Y3039" s="1146" t="str">
        <f t="shared" si="494"/>
        <v/>
      </c>
      <c r="Z3039" s="1049" t="str">
        <f t="shared" si="495"/>
        <v/>
      </c>
      <c r="AA3039" s="1049" t="str">
        <f t="shared" si="496"/>
        <v/>
      </c>
      <c r="AB3039" s="1050" t="str">
        <f t="shared" si="497"/>
        <v/>
      </c>
      <c r="AD3039" s="1052" t="str">
        <f t="shared" si="498"/>
        <v/>
      </c>
      <c r="AE3039" s="1053" t="str">
        <f t="shared" si="499"/>
        <v/>
      </c>
    </row>
    <row r="3040" spans="10:31" ht="12.75" customHeight="1">
      <c r="J3040" s="1117" t="str">
        <f>IF(D3040="","-",#REF!-D3040)</f>
        <v>-</v>
      </c>
      <c r="L3040" s="1041" t="str">
        <f t="shared" si="492"/>
        <v/>
      </c>
      <c r="W3040" s="1046" t="str">
        <f t="shared" si="493"/>
        <v/>
      </c>
      <c r="X3040" s="1047"/>
      <c r="Y3040" s="1146" t="str">
        <f t="shared" si="494"/>
        <v/>
      </c>
      <c r="Z3040" s="1049" t="str">
        <f t="shared" si="495"/>
        <v/>
      </c>
      <c r="AA3040" s="1049" t="str">
        <f t="shared" si="496"/>
        <v/>
      </c>
      <c r="AB3040" s="1050" t="str">
        <f t="shared" si="497"/>
        <v/>
      </c>
      <c r="AD3040" s="1052" t="str">
        <f t="shared" si="498"/>
        <v/>
      </c>
      <c r="AE3040" s="1053" t="str">
        <f t="shared" si="499"/>
        <v/>
      </c>
    </row>
    <row r="3041" spans="10:31" ht="12.75" customHeight="1">
      <c r="J3041" s="1117" t="str">
        <f>IF(D3041="","-",#REF!-D3041)</f>
        <v>-</v>
      </c>
      <c r="L3041" s="1041" t="str">
        <f t="shared" si="492"/>
        <v/>
      </c>
      <c r="W3041" s="1046" t="str">
        <f t="shared" si="493"/>
        <v/>
      </c>
      <c r="X3041" s="1047"/>
      <c r="Y3041" s="1146" t="str">
        <f t="shared" si="494"/>
        <v/>
      </c>
      <c r="Z3041" s="1049" t="str">
        <f t="shared" si="495"/>
        <v/>
      </c>
      <c r="AA3041" s="1049" t="str">
        <f t="shared" si="496"/>
        <v/>
      </c>
      <c r="AB3041" s="1050" t="str">
        <f t="shared" si="497"/>
        <v/>
      </c>
      <c r="AD3041" s="1052" t="str">
        <f t="shared" si="498"/>
        <v/>
      </c>
      <c r="AE3041" s="1053" t="str">
        <f t="shared" si="499"/>
        <v/>
      </c>
    </row>
    <row r="3042" spans="10:31" ht="12.75" customHeight="1">
      <c r="J3042" s="1117" t="str">
        <f>IF(D3042="","-",#REF!-D3042)</f>
        <v>-</v>
      </c>
      <c r="L3042" s="1041" t="str">
        <f t="shared" si="492"/>
        <v/>
      </c>
      <c r="W3042" s="1046" t="str">
        <f t="shared" si="493"/>
        <v/>
      </c>
      <c r="X3042" s="1047"/>
      <c r="Y3042" s="1146" t="str">
        <f t="shared" si="494"/>
        <v/>
      </c>
      <c r="Z3042" s="1049" t="str">
        <f t="shared" si="495"/>
        <v/>
      </c>
      <c r="AA3042" s="1049" t="str">
        <f t="shared" si="496"/>
        <v/>
      </c>
      <c r="AB3042" s="1050" t="str">
        <f t="shared" si="497"/>
        <v/>
      </c>
      <c r="AD3042" s="1052" t="str">
        <f t="shared" si="498"/>
        <v/>
      </c>
      <c r="AE3042" s="1053" t="str">
        <f t="shared" si="499"/>
        <v/>
      </c>
    </row>
    <row r="3043" spans="10:31" ht="12.75" customHeight="1">
      <c r="J3043" s="1117" t="str">
        <f>IF(D3043="","-",#REF!-D3043)</f>
        <v>-</v>
      </c>
      <c r="L3043" s="1041" t="str">
        <f t="shared" si="492"/>
        <v/>
      </c>
      <c r="W3043" s="1046" t="str">
        <f t="shared" si="493"/>
        <v/>
      </c>
      <c r="X3043" s="1047"/>
      <c r="Y3043" s="1146" t="str">
        <f t="shared" si="494"/>
        <v/>
      </c>
      <c r="Z3043" s="1049" t="str">
        <f t="shared" si="495"/>
        <v/>
      </c>
      <c r="AA3043" s="1049" t="str">
        <f t="shared" si="496"/>
        <v/>
      </c>
      <c r="AB3043" s="1050" t="str">
        <f t="shared" si="497"/>
        <v/>
      </c>
      <c r="AD3043" s="1052" t="str">
        <f t="shared" si="498"/>
        <v/>
      </c>
      <c r="AE3043" s="1053" t="str">
        <f t="shared" si="499"/>
        <v/>
      </c>
    </row>
    <row r="3044" spans="10:31" ht="12.75" customHeight="1">
      <c r="J3044" s="1117" t="str">
        <f>IF(D3044="","-",#REF!-D3044)</f>
        <v>-</v>
      </c>
      <c r="L3044" s="1041" t="str">
        <f t="shared" si="492"/>
        <v/>
      </c>
      <c r="W3044" s="1046" t="str">
        <f t="shared" si="493"/>
        <v/>
      </c>
      <c r="X3044" s="1047"/>
      <c r="Y3044" s="1146" t="str">
        <f t="shared" si="494"/>
        <v/>
      </c>
      <c r="Z3044" s="1049" t="str">
        <f t="shared" si="495"/>
        <v/>
      </c>
      <c r="AA3044" s="1049" t="str">
        <f t="shared" si="496"/>
        <v/>
      </c>
      <c r="AB3044" s="1050" t="str">
        <f t="shared" si="497"/>
        <v/>
      </c>
      <c r="AD3044" s="1052" t="str">
        <f t="shared" si="498"/>
        <v/>
      </c>
      <c r="AE3044" s="1053" t="str">
        <f t="shared" si="499"/>
        <v/>
      </c>
    </row>
    <row r="3045" spans="10:31" ht="12.75" customHeight="1">
      <c r="J3045" s="1117" t="str">
        <f>IF(D3045="","-",#REF!-D3045)</f>
        <v>-</v>
      </c>
      <c r="L3045" s="1041" t="str">
        <f t="shared" si="492"/>
        <v/>
      </c>
      <c r="W3045" s="1046" t="str">
        <f t="shared" si="493"/>
        <v/>
      </c>
      <c r="X3045" s="1047"/>
      <c r="Y3045" s="1146" t="str">
        <f t="shared" si="494"/>
        <v/>
      </c>
      <c r="Z3045" s="1049" t="str">
        <f t="shared" si="495"/>
        <v/>
      </c>
      <c r="AA3045" s="1049" t="str">
        <f t="shared" si="496"/>
        <v/>
      </c>
      <c r="AB3045" s="1050" t="str">
        <f t="shared" si="497"/>
        <v/>
      </c>
      <c r="AD3045" s="1052" t="str">
        <f t="shared" si="498"/>
        <v/>
      </c>
      <c r="AE3045" s="1053" t="str">
        <f t="shared" si="499"/>
        <v/>
      </c>
    </row>
    <row r="3046" spans="10:31" ht="12.75" customHeight="1">
      <c r="J3046" s="1117" t="str">
        <f>IF(D3046="","-",#REF!-D3046)</f>
        <v>-</v>
      </c>
      <c r="L3046" s="1041" t="str">
        <f t="shared" si="492"/>
        <v/>
      </c>
      <c r="W3046" s="1046" t="str">
        <f t="shared" si="493"/>
        <v/>
      </c>
      <c r="X3046" s="1047"/>
      <c r="Y3046" s="1146" t="str">
        <f t="shared" si="494"/>
        <v/>
      </c>
      <c r="Z3046" s="1049" t="str">
        <f t="shared" si="495"/>
        <v/>
      </c>
      <c r="AA3046" s="1049" t="str">
        <f t="shared" si="496"/>
        <v/>
      </c>
      <c r="AB3046" s="1050" t="str">
        <f t="shared" si="497"/>
        <v/>
      </c>
      <c r="AD3046" s="1052" t="str">
        <f t="shared" si="498"/>
        <v/>
      </c>
      <c r="AE3046" s="1053" t="str">
        <f t="shared" si="499"/>
        <v/>
      </c>
    </row>
    <row r="3047" spans="10:31" ht="12.75" customHeight="1">
      <c r="J3047" s="1117" t="str">
        <f>IF(D3047="","-",#REF!-D3047)</f>
        <v>-</v>
      </c>
      <c r="L3047" s="1041" t="str">
        <f t="shared" si="492"/>
        <v/>
      </c>
      <c r="W3047" s="1046" t="str">
        <f t="shared" si="493"/>
        <v/>
      </c>
      <c r="X3047" s="1047"/>
      <c r="Y3047" s="1146" t="str">
        <f t="shared" si="494"/>
        <v/>
      </c>
      <c r="Z3047" s="1049" t="str">
        <f t="shared" si="495"/>
        <v/>
      </c>
      <c r="AA3047" s="1049" t="str">
        <f t="shared" si="496"/>
        <v/>
      </c>
      <c r="AB3047" s="1050" t="str">
        <f t="shared" si="497"/>
        <v/>
      </c>
      <c r="AD3047" s="1052" t="str">
        <f t="shared" si="498"/>
        <v/>
      </c>
      <c r="AE3047" s="1053" t="str">
        <f t="shared" si="499"/>
        <v/>
      </c>
    </row>
    <row r="3048" spans="10:31" ht="12.75" customHeight="1">
      <c r="J3048" s="1117" t="str">
        <f>IF(D3048="","-",#REF!-D3048)</f>
        <v>-</v>
      </c>
      <c r="L3048" s="1041" t="str">
        <f t="shared" si="492"/>
        <v/>
      </c>
      <c r="W3048" s="1046" t="str">
        <f t="shared" si="493"/>
        <v/>
      </c>
      <c r="X3048" s="1047"/>
      <c r="Y3048" s="1146" t="str">
        <f t="shared" si="494"/>
        <v/>
      </c>
      <c r="Z3048" s="1049" t="str">
        <f t="shared" si="495"/>
        <v/>
      </c>
      <c r="AA3048" s="1049" t="str">
        <f t="shared" si="496"/>
        <v/>
      </c>
      <c r="AB3048" s="1050" t="str">
        <f t="shared" si="497"/>
        <v/>
      </c>
      <c r="AD3048" s="1052" t="str">
        <f t="shared" si="498"/>
        <v/>
      </c>
      <c r="AE3048" s="1053" t="str">
        <f t="shared" si="499"/>
        <v/>
      </c>
    </row>
    <row r="3049" spans="10:31" ht="12.75" customHeight="1">
      <c r="J3049" s="1117" t="str">
        <f>IF(D3049="","-",#REF!-D3049)</f>
        <v>-</v>
      </c>
      <c r="L3049" s="1041" t="str">
        <f t="shared" si="492"/>
        <v/>
      </c>
      <c r="W3049" s="1046" t="str">
        <f t="shared" si="493"/>
        <v/>
      </c>
      <c r="X3049" s="1047"/>
      <c r="Y3049" s="1146" t="str">
        <f t="shared" si="494"/>
        <v/>
      </c>
      <c r="Z3049" s="1049" t="str">
        <f t="shared" si="495"/>
        <v/>
      </c>
      <c r="AA3049" s="1049" t="str">
        <f t="shared" si="496"/>
        <v/>
      </c>
      <c r="AB3049" s="1050" t="str">
        <f t="shared" si="497"/>
        <v/>
      </c>
      <c r="AD3049" s="1052" t="str">
        <f t="shared" si="498"/>
        <v/>
      </c>
      <c r="AE3049" s="1053" t="str">
        <f t="shared" si="499"/>
        <v/>
      </c>
    </row>
    <row r="3050" spans="10:31" ht="12.75" customHeight="1">
      <c r="J3050" s="1117" t="str">
        <f>IF(D3050="","-",#REF!-D3050)</f>
        <v>-</v>
      </c>
      <c r="L3050" s="1041" t="str">
        <f t="shared" si="492"/>
        <v/>
      </c>
      <c r="W3050" s="1046" t="str">
        <f t="shared" si="493"/>
        <v/>
      </c>
      <c r="X3050" s="1047"/>
      <c r="Y3050" s="1146" t="str">
        <f t="shared" si="494"/>
        <v/>
      </c>
      <c r="Z3050" s="1049" t="str">
        <f t="shared" si="495"/>
        <v/>
      </c>
      <c r="AA3050" s="1049" t="str">
        <f t="shared" si="496"/>
        <v/>
      </c>
      <c r="AB3050" s="1050" t="str">
        <f t="shared" si="497"/>
        <v/>
      </c>
      <c r="AD3050" s="1052" t="str">
        <f t="shared" si="498"/>
        <v/>
      </c>
      <c r="AE3050" s="1053" t="str">
        <f t="shared" si="499"/>
        <v/>
      </c>
    </row>
    <row r="3051" spans="10:31" ht="12.75" customHeight="1">
      <c r="J3051" s="1117" t="str">
        <f>IF(D3051="","-",#REF!-D3051)</f>
        <v>-</v>
      </c>
      <c r="L3051" s="1041" t="str">
        <f t="shared" si="492"/>
        <v/>
      </c>
      <c r="W3051" s="1046" t="str">
        <f t="shared" si="493"/>
        <v/>
      </c>
      <c r="X3051" s="1047"/>
      <c r="Y3051" s="1146" t="str">
        <f t="shared" si="494"/>
        <v/>
      </c>
      <c r="Z3051" s="1049" t="str">
        <f t="shared" si="495"/>
        <v/>
      </c>
      <c r="AA3051" s="1049" t="str">
        <f t="shared" si="496"/>
        <v/>
      </c>
      <c r="AB3051" s="1050" t="str">
        <f t="shared" si="497"/>
        <v/>
      </c>
      <c r="AD3051" s="1052" t="str">
        <f t="shared" si="498"/>
        <v/>
      </c>
      <c r="AE3051" s="1053" t="str">
        <f t="shared" si="499"/>
        <v/>
      </c>
    </row>
    <row r="3052" spans="10:31" ht="12.75" customHeight="1">
      <c r="J3052" s="1117" t="str">
        <f>IF(D3052="","-",#REF!-D3052)</f>
        <v>-</v>
      </c>
      <c r="L3052" s="1041" t="str">
        <f t="shared" si="492"/>
        <v/>
      </c>
      <c r="W3052" s="1046" t="str">
        <f t="shared" si="493"/>
        <v/>
      </c>
      <c r="X3052" s="1047"/>
      <c r="Y3052" s="1146" t="str">
        <f t="shared" si="494"/>
        <v/>
      </c>
      <c r="Z3052" s="1049" t="str">
        <f t="shared" si="495"/>
        <v/>
      </c>
      <c r="AA3052" s="1049" t="str">
        <f t="shared" si="496"/>
        <v/>
      </c>
      <c r="AB3052" s="1050" t="str">
        <f t="shared" si="497"/>
        <v/>
      </c>
      <c r="AD3052" s="1052" t="str">
        <f t="shared" si="498"/>
        <v/>
      </c>
      <c r="AE3052" s="1053" t="str">
        <f t="shared" si="499"/>
        <v/>
      </c>
    </row>
    <row r="3053" spans="10:31" ht="12.75" customHeight="1">
      <c r="J3053" s="1117" t="str">
        <f>IF(D3053="","-",#REF!-D3053)</f>
        <v>-</v>
      </c>
      <c r="L3053" s="1041" t="str">
        <f t="shared" si="492"/>
        <v/>
      </c>
      <c r="W3053" s="1046" t="str">
        <f t="shared" si="493"/>
        <v/>
      </c>
      <c r="X3053" s="1047"/>
      <c r="Y3053" s="1146" t="str">
        <f t="shared" si="494"/>
        <v/>
      </c>
      <c r="Z3053" s="1049" t="str">
        <f t="shared" si="495"/>
        <v/>
      </c>
      <c r="AA3053" s="1049" t="str">
        <f t="shared" si="496"/>
        <v/>
      </c>
      <c r="AB3053" s="1050" t="str">
        <f t="shared" si="497"/>
        <v/>
      </c>
      <c r="AD3053" s="1052" t="str">
        <f t="shared" si="498"/>
        <v/>
      </c>
      <c r="AE3053" s="1053" t="str">
        <f t="shared" si="499"/>
        <v/>
      </c>
    </row>
    <row r="3054" spans="10:31" ht="12.75" customHeight="1">
      <c r="J3054" s="1117" t="str">
        <f>IF(D3054="","-",#REF!-D3054)</f>
        <v>-</v>
      </c>
      <c r="L3054" s="1041" t="str">
        <f t="shared" si="492"/>
        <v/>
      </c>
      <c r="W3054" s="1046" t="str">
        <f t="shared" si="493"/>
        <v/>
      </c>
      <c r="X3054" s="1047"/>
      <c r="Y3054" s="1146" t="str">
        <f t="shared" si="494"/>
        <v/>
      </c>
      <c r="Z3054" s="1049" t="str">
        <f t="shared" si="495"/>
        <v/>
      </c>
      <c r="AA3054" s="1049" t="str">
        <f t="shared" si="496"/>
        <v/>
      </c>
      <c r="AB3054" s="1050" t="str">
        <f t="shared" si="497"/>
        <v/>
      </c>
      <c r="AD3054" s="1052" t="str">
        <f t="shared" si="498"/>
        <v/>
      </c>
      <c r="AE3054" s="1053" t="str">
        <f t="shared" si="499"/>
        <v/>
      </c>
    </row>
    <row r="3055" spans="10:31" ht="12.75" customHeight="1">
      <c r="J3055" s="1117" t="str">
        <f>IF(D3055="","-",#REF!-D3055)</f>
        <v>-</v>
      </c>
      <c r="L3055" s="1041" t="str">
        <f t="shared" si="492"/>
        <v/>
      </c>
      <c r="W3055" s="1046" t="str">
        <f t="shared" si="493"/>
        <v/>
      </c>
      <c r="X3055" s="1047"/>
      <c r="Y3055" s="1146" t="str">
        <f t="shared" si="494"/>
        <v/>
      </c>
      <c r="Z3055" s="1049" t="str">
        <f t="shared" si="495"/>
        <v/>
      </c>
      <c r="AA3055" s="1049" t="str">
        <f t="shared" si="496"/>
        <v/>
      </c>
      <c r="AB3055" s="1050" t="str">
        <f t="shared" si="497"/>
        <v/>
      </c>
      <c r="AD3055" s="1052" t="str">
        <f t="shared" si="498"/>
        <v/>
      </c>
      <c r="AE3055" s="1053" t="str">
        <f t="shared" si="499"/>
        <v/>
      </c>
    </row>
    <row r="3056" spans="10:31" ht="12.75" customHeight="1">
      <c r="J3056" s="1117" t="str">
        <f>IF(D3056="","-",#REF!-D3056)</f>
        <v>-</v>
      </c>
      <c r="L3056" s="1041" t="str">
        <f t="shared" si="492"/>
        <v/>
      </c>
      <c r="W3056" s="1046" t="str">
        <f t="shared" si="493"/>
        <v/>
      </c>
      <c r="X3056" s="1047"/>
      <c r="Y3056" s="1146" t="str">
        <f t="shared" si="494"/>
        <v/>
      </c>
      <c r="Z3056" s="1049" t="str">
        <f t="shared" si="495"/>
        <v/>
      </c>
      <c r="AA3056" s="1049" t="str">
        <f t="shared" si="496"/>
        <v/>
      </c>
      <c r="AB3056" s="1050" t="str">
        <f t="shared" si="497"/>
        <v/>
      </c>
      <c r="AD3056" s="1052" t="str">
        <f t="shared" si="498"/>
        <v/>
      </c>
      <c r="AE3056" s="1053" t="str">
        <f t="shared" si="499"/>
        <v/>
      </c>
    </row>
    <row r="3057" spans="10:31" ht="12.75" customHeight="1">
      <c r="J3057" s="1117" t="str">
        <f>IF(D3057="","-",#REF!-D3057)</f>
        <v>-</v>
      </c>
      <c r="L3057" s="1041" t="str">
        <f t="shared" si="492"/>
        <v/>
      </c>
      <c r="W3057" s="1046" t="str">
        <f t="shared" si="493"/>
        <v/>
      </c>
      <c r="X3057" s="1047"/>
      <c r="Y3057" s="1146" t="str">
        <f t="shared" si="494"/>
        <v/>
      </c>
      <c r="Z3057" s="1049" t="str">
        <f t="shared" si="495"/>
        <v/>
      </c>
      <c r="AA3057" s="1049" t="str">
        <f t="shared" si="496"/>
        <v/>
      </c>
      <c r="AB3057" s="1050" t="str">
        <f t="shared" si="497"/>
        <v/>
      </c>
      <c r="AD3057" s="1052" t="str">
        <f t="shared" si="498"/>
        <v/>
      </c>
      <c r="AE3057" s="1053" t="str">
        <f t="shared" si="499"/>
        <v/>
      </c>
    </row>
    <row r="3058" spans="10:31" ht="12.75" customHeight="1">
      <c r="J3058" s="1117" t="str">
        <f>IF(D3058="","-",#REF!-D3058)</f>
        <v>-</v>
      </c>
      <c r="L3058" s="1041" t="str">
        <f t="shared" si="492"/>
        <v/>
      </c>
      <c r="W3058" s="1046" t="str">
        <f t="shared" si="493"/>
        <v/>
      </c>
      <c r="X3058" s="1047"/>
      <c r="Y3058" s="1146" t="str">
        <f t="shared" si="494"/>
        <v/>
      </c>
      <c r="Z3058" s="1049" t="str">
        <f t="shared" si="495"/>
        <v/>
      </c>
      <c r="AA3058" s="1049" t="str">
        <f t="shared" si="496"/>
        <v/>
      </c>
      <c r="AB3058" s="1050" t="str">
        <f t="shared" si="497"/>
        <v/>
      </c>
      <c r="AD3058" s="1052" t="str">
        <f t="shared" si="498"/>
        <v/>
      </c>
      <c r="AE3058" s="1053" t="str">
        <f t="shared" si="499"/>
        <v/>
      </c>
    </row>
    <row r="3059" spans="10:31" ht="12.75" customHeight="1">
      <c r="J3059" s="1117" t="str">
        <f>IF(D3059="","-",#REF!-D3059)</f>
        <v>-</v>
      </c>
      <c r="L3059" s="1041" t="str">
        <f t="shared" si="492"/>
        <v/>
      </c>
      <c r="W3059" s="1046" t="str">
        <f t="shared" si="493"/>
        <v/>
      </c>
      <c r="X3059" s="1047"/>
      <c r="Y3059" s="1146" t="str">
        <f t="shared" si="494"/>
        <v/>
      </c>
      <c r="Z3059" s="1049" t="str">
        <f t="shared" si="495"/>
        <v/>
      </c>
      <c r="AA3059" s="1049" t="str">
        <f t="shared" si="496"/>
        <v/>
      </c>
      <c r="AB3059" s="1050" t="str">
        <f t="shared" si="497"/>
        <v/>
      </c>
      <c r="AD3059" s="1052" t="str">
        <f t="shared" si="498"/>
        <v/>
      </c>
      <c r="AE3059" s="1053" t="str">
        <f t="shared" si="499"/>
        <v/>
      </c>
    </row>
    <row r="3060" spans="10:31" ht="12.75" customHeight="1">
      <c r="J3060" s="1117" t="str">
        <f>IF(D3060="","-",#REF!-D3060)</f>
        <v>-</v>
      </c>
      <c r="L3060" s="1041" t="str">
        <f t="shared" si="492"/>
        <v/>
      </c>
      <c r="W3060" s="1046" t="str">
        <f t="shared" si="493"/>
        <v/>
      </c>
      <c r="X3060" s="1047"/>
      <c r="Y3060" s="1146" t="str">
        <f t="shared" si="494"/>
        <v/>
      </c>
      <c r="Z3060" s="1049" t="str">
        <f t="shared" si="495"/>
        <v/>
      </c>
      <c r="AA3060" s="1049" t="str">
        <f t="shared" si="496"/>
        <v/>
      </c>
      <c r="AB3060" s="1050" t="str">
        <f t="shared" si="497"/>
        <v/>
      </c>
      <c r="AD3060" s="1052" t="str">
        <f t="shared" si="498"/>
        <v/>
      </c>
      <c r="AE3060" s="1053" t="str">
        <f t="shared" si="499"/>
        <v/>
      </c>
    </row>
    <row r="3061" spans="10:31" ht="12.75" customHeight="1">
      <c r="J3061" s="1117" t="str">
        <f>IF(D3061="","-",#REF!-D3061)</f>
        <v>-</v>
      </c>
      <c r="L3061" s="1041" t="str">
        <f t="shared" si="492"/>
        <v/>
      </c>
      <c r="W3061" s="1046" t="str">
        <f t="shared" si="493"/>
        <v/>
      </c>
      <c r="X3061" s="1047"/>
      <c r="Y3061" s="1146" t="str">
        <f t="shared" si="494"/>
        <v/>
      </c>
      <c r="Z3061" s="1049" t="str">
        <f t="shared" si="495"/>
        <v/>
      </c>
      <c r="AA3061" s="1049" t="str">
        <f t="shared" si="496"/>
        <v/>
      </c>
      <c r="AB3061" s="1050" t="str">
        <f t="shared" si="497"/>
        <v/>
      </c>
      <c r="AD3061" s="1052" t="str">
        <f t="shared" si="498"/>
        <v/>
      </c>
      <c r="AE3061" s="1053" t="str">
        <f t="shared" si="499"/>
        <v/>
      </c>
    </row>
    <row r="3062" spans="10:31" ht="12.75" customHeight="1">
      <c r="J3062" s="1117" t="str">
        <f>IF(D3062="","-",#REF!-D3062)</f>
        <v>-</v>
      </c>
      <c r="L3062" s="1041" t="str">
        <f t="shared" si="492"/>
        <v/>
      </c>
      <c r="W3062" s="1046" t="str">
        <f t="shared" si="493"/>
        <v/>
      </c>
      <c r="X3062" s="1047"/>
      <c r="Y3062" s="1146" t="str">
        <f t="shared" si="494"/>
        <v/>
      </c>
      <c r="Z3062" s="1049" t="str">
        <f t="shared" si="495"/>
        <v/>
      </c>
      <c r="AA3062" s="1049" t="str">
        <f t="shared" si="496"/>
        <v/>
      </c>
      <c r="AB3062" s="1050" t="str">
        <f t="shared" si="497"/>
        <v/>
      </c>
      <c r="AD3062" s="1052" t="str">
        <f t="shared" si="498"/>
        <v/>
      </c>
      <c r="AE3062" s="1053" t="str">
        <f t="shared" si="499"/>
        <v/>
      </c>
    </row>
    <row r="3063" spans="10:31" ht="12.75" customHeight="1">
      <c r="L3063" s="1041" t="str">
        <f t="shared" si="492"/>
        <v/>
      </c>
      <c r="W3063" s="1046" t="str">
        <f t="shared" si="493"/>
        <v/>
      </c>
      <c r="X3063" s="1047"/>
      <c r="Y3063" s="1146" t="str">
        <f t="shared" si="494"/>
        <v/>
      </c>
      <c r="Z3063" s="1049" t="str">
        <f t="shared" si="495"/>
        <v/>
      </c>
      <c r="AA3063" s="1049" t="str">
        <f t="shared" si="496"/>
        <v/>
      </c>
      <c r="AB3063" s="1050" t="str">
        <f t="shared" si="497"/>
        <v/>
      </c>
      <c r="AD3063" s="1052" t="str">
        <f t="shared" si="498"/>
        <v/>
      </c>
      <c r="AE3063" s="1053" t="str">
        <f t="shared" si="499"/>
        <v/>
      </c>
    </row>
    <row r="3064" spans="10:31" ht="12.75" customHeight="1">
      <c r="L3064" s="1041" t="str">
        <f t="shared" si="492"/>
        <v/>
      </c>
      <c r="W3064" s="1046" t="str">
        <f t="shared" si="493"/>
        <v/>
      </c>
      <c r="X3064" s="1047"/>
      <c r="Y3064" s="1146" t="str">
        <f t="shared" si="494"/>
        <v/>
      </c>
      <c r="Z3064" s="1049" t="str">
        <f t="shared" si="495"/>
        <v/>
      </c>
      <c r="AA3064" s="1049" t="str">
        <f t="shared" si="496"/>
        <v/>
      </c>
      <c r="AB3064" s="1050" t="str">
        <f t="shared" si="497"/>
        <v/>
      </c>
      <c r="AD3064" s="1052" t="str">
        <f t="shared" si="498"/>
        <v/>
      </c>
      <c r="AE3064" s="1053" t="str">
        <f t="shared" si="499"/>
        <v/>
      </c>
    </row>
    <row r="3065" spans="10:31" ht="12.75" customHeight="1">
      <c r="L3065" s="1041" t="str">
        <f t="shared" si="492"/>
        <v/>
      </c>
      <c r="W3065" s="1046" t="str">
        <f t="shared" si="493"/>
        <v/>
      </c>
      <c r="X3065" s="1047"/>
      <c r="Y3065" s="1146" t="str">
        <f t="shared" si="494"/>
        <v/>
      </c>
      <c r="Z3065" s="1049" t="str">
        <f t="shared" si="495"/>
        <v/>
      </c>
      <c r="AA3065" s="1049" t="str">
        <f t="shared" si="496"/>
        <v/>
      </c>
      <c r="AB3065" s="1050" t="str">
        <f t="shared" si="497"/>
        <v/>
      </c>
      <c r="AD3065" s="1052" t="str">
        <f t="shared" si="498"/>
        <v/>
      </c>
      <c r="AE3065" s="1053" t="str">
        <f t="shared" si="499"/>
        <v/>
      </c>
    </row>
    <row r="3066" spans="10:31" ht="12.75" customHeight="1">
      <c r="L3066" s="1041" t="str">
        <f t="shared" si="492"/>
        <v/>
      </c>
      <c r="W3066" s="1046" t="str">
        <f t="shared" si="493"/>
        <v/>
      </c>
      <c r="X3066" s="1047"/>
      <c r="Y3066" s="1146" t="str">
        <f t="shared" si="494"/>
        <v/>
      </c>
      <c r="Z3066" s="1049" t="str">
        <f t="shared" si="495"/>
        <v/>
      </c>
      <c r="AA3066" s="1049" t="str">
        <f t="shared" si="496"/>
        <v/>
      </c>
      <c r="AB3066" s="1050" t="str">
        <f t="shared" si="497"/>
        <v/>
      </c>
      <c r="AD3066" s="1052" t="str">
        <f t="shared" si="498"/>
        <v/>
      </c>
      <c r="AE3066" s="1053" t="str">
        <f t="shared" si="499"/>
        <v/>
      </c>
    </row>
    <row r="3067" spans="10:31" ht="12.75" customHeight="1">
      <c r="L3067" s="1041" t="str">
        <f t="shared" si="492"/>
        <v/>
      </c>
      <c r="W3067" s="1046" t="str">
        <f t="shared" si="493"/>
        <v/>
      </c>
      <c r="X3067" s="1047"/>
      <c r="Y3067" s="1146" t="str">
        <f t="shared" si="494"/>
        <v/>
      </c>
      <c r="Z3067" s="1049" t="str">
        <f t="shared" si="495"/>
        <v/>
      </c>
      <c r="AA3067" s="1049" t="str">
        <f t="shared" si="496"/>
        <v/>
      </c>
      <c r="AB3067" s="1050" t="str">
        <f t="shared" si="497"/>
        <v/>
      </c>
      <c r="AD3067" s="1052" t="str">
        <f t="shared" si="498"/>
        <v/>
      </c>
      <c r="AE3067" s="1053" t="str">
        <f t="shared" si="499"/>
        <v/>
      </c>
    </row>
    <row r="3068" spans="10:31" ht="12.75" customHeight="1">
      <c r="L3068" s="1041" t="str">
        <f t="shared" si="492"/>
        <v/>
      </c>
      <c r="W3068" s="1046" t="str">
        <f t="shared" si="493"/>
        <v/>
      </c>
      <c r="X3068" s="1047"/>
      <c r="Y3068" s="1146" t="str">
        <f t="shared" si="494"/>
        <v/>
      </c>
      <c r="Z3068" s="1049" t="str">
        <f t="shared" si="495"/>
        <v/>
      </c>
      <c r="AA3068" s="1049" t="str">
        <f t="shared" si="496"/>
        <v/>
      </c>
      <c r="AB3068" s="1050" t="str">
        <f t="shared" si="497"/>
        <v/>
      </c>
      <c r="AD3068" s="1052" t="str">
        <f t="shared" si="498"/>
        <v/>
      </c>
      <c r="AE3068" s="1053" t="str">
        <f t="shared" si="499"/>
        <v/>
      </c>
    </row>
    <row r="3069" spans="10:31" ht="12.75" customHeight="1">
      <c r="L3069" s="1041" t="str">
        <f t="shared" si="492"/>
        <v/>
      </c>
      <c r="W3069" s="1046" t="str">
        <f t="shared" si="493"/>
        <v/>
      </c>
      <c r="X3069" s="1047"/>
      <c r="Y3069" s="1146" t="str">
        <f t="shared" si="494"/>
        <v/>
      </c>
      <c r="Z3069" s="1049" t="str">
        <f t="shared" si="495"/>
        <v/>
      </c>
      <c r="AA3069" s="1049" t="str">
        <f t="shared" si="496"/>
        <v/>
      </c>
      <c r="AB3069" s="1050" t="str">
        <f t="shared" si="497"/>
        <v/>
      </c>
      <c r="AD3069" s="1052" t="str">
        <f t="shared" si="498"/>
        <v/>
      </c>
      <c r="AE3069" s="1053" t="str">
        <f t="shared" si="499"/>
        <v/>
      </c>
    </row>
    <row r="3070" spans="10:31" ht="12.75" customHeight="1">
      <c r="L3070" s="1041" t="str">
        <f t="shared" si="492"/>
        <v/>
      </c>
      <c r="W3070" s="1046" t="str">
        <f t="shared" si="493"/>
        <v/>
      </c>
      <c r="X3070" s="1047"/>
      <c r="Y3070" s="1146" t="str">
        <f t="shared" si="494"/>
        <v/>
      </c>
      <c r="Z3070" s="1049" t="str">
        <f t="shared" si="495"/>
        <v/>
      </c>
      <c r="AA3070" s="1049" t="str">
        <f t="shared" si="496"/>
        <v/>
      </c>
      <c r="AB3070" s="1050" t="str">
        <f t="shared" si="497"/>
        <v/>
      </c>
      <c r="AD3070" s="1052" t="str">
        <f t="shared" si="498"/>
        <v/>
      </c>
      <c r="AE3070" s="1053" t="str">
        <f t="shared" si="499"/>
        <v/>
      </c>
    </row>
    <row r="3071" spans="10:31" ht="12.75" customHeight="1">
      <c r="L3071" s="1041" t="str">
        <f t="shared" si="492"/>
        <v/>
      </c>
      <c r="W3071" s="1046" t="str">
        <f t="shared" si="493"/>
        <v/>
      </c>
      <c r="X3071" s="1047"/>
      <c r="Y3071" s="1146" t="str">
        <f t="shared" si="494"/>
        <v/>
      </c>
      <c r="Z3071" s="1049" t="str">
        <f t="shared" si="495"/>
        <v/>
      </c>
      <c r="AA3071" s="1049" t="str">
        <f t="shared" si="496"/>
        <v/>
      </c>
      <c r="AB3071" s="1050" t="str">
        <f t="shared" si="497"/>
        <v/>
      </c>
      <c r="AD3071" s="1052" t="str">
        <f t="shared" si="498"/>
        <v/>
      </c>
      <c r="AE3071" s="1053" t="str">
        <f t="shared" si="499"/>
        <v/>
      </c>
    </row>
    <row r="3072" spans="10:31" ht="12.75" customHeight="1">
      <c r="L3072" s="1041" t="str">
        <f t="shared" si="492"/>
        <v/>
      </c>
      <c r="W3072" s="1046" t="str">
        <f t="shared" si="493"/>
        <v/>
      </c>
      <c r="X3072" s="1047"/>
      <c r="Y3072" s="1146" t="str">
        <f t="shared" si="494"/>
        <v/>
      </c>
      <c r="Z3072" s="1049" t="str">
        <f t="shared" si="495"/>
        <v/>
      </c>
      <c r="AA3072" s="1049" t="str">
        <f t="shared" si="496"/>
        <v/>
      </c>
      <c r="AB3072" s="1050" t="str">
        <f t="shared" si="497"/>
        <v/>
      </c>
      <c r="AD3072" s="1052" t="str">
        <f t="shared" si="498"/>
        <v/>
      </c>
      <c r="AE3072" s="1053" t="str">
        <f t="shared" si="499"/>
        <v/>
      </c>
    </row>
    <row r="3073" spans="12:31" ht="12.75" customHeight="1">
      <c r="L3073" s="1041" t="str">
        <f t="shared" si="492"/>
        <v/>
      </c>
      <c r="W3073" s="1046" t="str">
        <f t="shared" si="493"/>
        <v/>
      </c>
      <c r="X3073" s="1047"/>
      <c r="Y3073" s="1146" t="str">
        <f t="shared" si="494"/>
        <v/>
      </c>
      <c r="Z3073" s="1049" t="str">
        <f t="shared" si="495"/>
        <v/>
      </c>
      <c r="AA3073" s="1049" t="str">
        <f t="shared" si="496"/>
        <v/>
      </c>
      <c r="AB3073" s="1050" t="str">
        <f t="shared" si="497"/>
        <v/>
      </c>
      <c r="AD3073" s="1052" t="str">
        <f t="shared" si="498"/>
        <v/>
      </c>
      <c r="AE3073" s="1053" t="str">
        <f t="shared" si="499"/>
        <v/>
      </c>
    </row>
    <row r="3074" spans="12:31" ht="12.75" customHeight="1">
      <c r="L3074" s="1041" t="str">
        <f t="shared" si="492"/>
        <v/>
      </c>
      <c r="W3074" s="1046" t="str">
        <f t="shared" si="493"/>
        <v/>
      </c>
      <c r="X3074" s="1047"/>
      <c r="Y3074" s="1146" t="str">
        <f t="shared" si="494"/>
        <v/>
      </c>
      <c r="Z3074" s="1049" t="str">
        <f t="shared" si="495"/>
        <v/>
      </c>
      <c r="AA3074" s="1049" t="str">
        <f t="shared" si="496"/>
        <v/>
      </c>
      <c r="AB3074" s="1050" t="str">
        <f t="shared" si="497"/>
        <v/>
      </c>
      <c r="AD3074" s="1052" t="str">
        <f t="shared" si="498"/>
        <v/>
      </c>
      <c r="AE3074" s="1053" t="str">
        <f t="shared" si="499"/>
        <v/>
      </c>
    </row>
    <row r="3075" spans="12:31" ht="12.75" customHeight="1">
      <c r="L3075" s="1041" t="str">
        <f t="shared" ref="L3075:L3083" si="500">IF(E3075="","",$Q$1+E3075)</f>
        <v/>
      </c>
      <c r="W3075" s="1046" t="str">
        <f t="shared" si="493"/>
        <v/>
      </c>
      <c r="X3075" s="1047"/>
      <c r="Y3075" s="1146" t="str">
        <f t="shared" ref="Y3075:Y3138" si="501">IFERROR(CHOOSE(X3075,"መስከረም","ጥቅምት","ህዳር  ","ታህሳስ ","ጥር ","የካቲት ","መጋቢት ","ሚይዚያ ","ግንቦት ","ሰኔ ","ሐምሌ ","ነሐሴ ","Pagume"),"")</f>
        <v/>
      </c>
      <c r="Z3075" s="1049" t="str">
        <f t="shared" ref="Z3075:Z3138" si="502">IF($K3075="","",_xlfn.LET(_xlpm.gDate,K3075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075" s="1049" t="str">
        <f t="shared" ref="AA3075:AA3138" si="503">IF($Z3075="","",TEXT($Z3075,"mm"))</f>
        <v/>
      </c>
      <c r="AB3075" s="1050" t="str">
        <f t="shared" ref="AB3075:AB3138" si="504">IFERROR(CHOOSE(AA3075,"መስከረም","ጥቅምት","ህዳር  ","ታህሳስ ","ጥር ","የካቲት ","መጋቢት ","ሚይዚያ ","ግንቦት ","ሰኔ ","ሐምሌ ","ነሐሴ ","Pagume"),"")</f>
        <v/>
      </c>
      <c r="AD3075" s="1052" t="str">
        <f t="shared" ref="AD3075:AD3138" si="505">IF($D3075="","",YEAR(D3075)&amp;"-W"&amp;WEEKNUM(D3075,2))</f>
        <v/>
      </c>
      <c r="AE3075" s="1053" t="str">
        <f t="shared" ref="AE3075:AE3138" si="506">IF($K3075="","",YEAR(K3075)&amp;"-W"&amp;WEEKNUM(K3075,2))</f>
        <v/>
      </c>
    </row>
    <row r="3076" spans="12:31" ht="12.75" customHeight="1">
      <c r="L3076" s="1041" t="str">
        <f t="shared" si="500"/>
        <v/>
      </c>
      <c r="W3076" s="1046" t="str">
        <f t="shared" ref="W3076:W3139" si="507">IF($D3076="","",_xlfn.LET(_xlpm.gDate,D3076,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076" s="1047"/>
      <c r="Y3076" s="1146" t="str">
        <f t="shared" si="501"/>
        <v/>
      </c>
      <c r="Z3076" s="1049" t="str">
        <f t="shared" si="502"/>
        <v/>
      </c>
      <c r="AA3076" s="1049" t="str">
        <f t="shared" si="503"/>
        <v/>
      </c>
      <c r="AB3076" s="1050" t="str">
        <f t="shared" si="504"/>
        <v/>
      </c>
      <c r="AD3076" s="1052" t="str">
        <f t="shared" si="505"/>
        <v/>
      </c>
      <c r="AE3076" s="1053" t="str">
        <f t="shared" si="506"/>
        <v/>
      </c>
    </row>
    <row r="3077" spans="12:31" ht="12.75" customHeight="1">
      <c r="L3077" s="1041" t="str">
        <f t="shared" si="500"/>
        <v/>
      </c>
      <c r="W3077" s="1046" t="str">
        <f t="shared" si="507"/>
        <v/>
      </c>
      <c r="X3077" s="1047"/>
      <c r="Y3077" s="1146" t="str">
        <f t="shared" si="501"/>
        <v/>
      </c>
      <c r="Z3077" s="1049" t="str">
        <f t="shared" si="502"/>
        <v/>
      </c>
      <c r="AA3077" s="1049" t="str">
        <f t="shared" si="503"/>
        <v/>
      </c>
      <c r="AB3077" s="1050" t="str">
        <f t="shared" si="504"/>
        <v/>
      </c>
      <c r="AD3077" s="1052" t="str">
        <f t="shared" si="505"/>
        <v/>
      </c>
      <c r="AE3077" s="1053" t="str">
        <f t="shared" si="506"/>
        <v/>
      </c>
    </row>
    <row r="3078" spans="12:31" ht="12.75" customHeight="1">
      <c r="L3078" s="1041" t="str">
        <f t="shared" si="500"/>
        <v/>
      </c>
      <c r="W3078" s="1046" t="str">
        <f t="shared" si="507"/>
        <v/>
      </c>
      <c r="X3078" s="1047"/>
      <c r="Y3078" s="1146" t="str">
        <f t="shared" si="501"/>
        <v/>
      </c>
      <c r="Z3078" s="1049" t="str">
        <f t="shared" si="502"/>
        <v/>
      </c>
      <c r="AA3078" s="1049" t="str">
        <f t="shared" si="503"/>
        <v/>
      </c>
      <c r="AB3078" s="1050" t="str">
        <f t="shared" si="504"/>
        <v/>
      </c>
      <c r="AD3078" s="1052" t="str">
        <f t="shared" si="505"/>
        <v/>
      </c>
      <c r="AE3078" s="1053" t="str">
        <f t="shared" si="506"/>
        <v/>
      </c>
    </row>
    <row r="3079" spans="12:31" ht="12.75" customHeight="1">
      <c r="L3079" s="1041" t="str">
        <f t="shared" si="500"/>
        <v/>
      </c>
      <c r="W3079" s="1046" t="str">
        <f t="shared" si="507"/>
        <v/>
      </c>
      <c r="X3079" s="1047"/>
      <c r="Y3079" s="1146" t="str">
        <f t="shared" si="501"/>
        <v/>
      </c>
      <c r="Z3079" s="1049" t="str">
        <f t="shared" si="502"/>
        <v/>
      </c>
      <c r="AA3079" s="1049" t="str">
        <f t="shared" si="503"/>
        <v/>
      </c>
      <c r="AB3079" s="1050" t="str">
        <f t="shared" si="504"/>
        <v/>
      </c>
      <c r="AD3079" s="1052" t="str">
        <f t="shared" si="505"/>
        <v/>
      </c>
      <c r="AE3079" s="1053" t="str">
        <f t="shared" si="506"/>
        <v/>
      </c>
    </row>
    <row r="3080" spans="12:31" ht="12.75" customHeight="1">
      <c r="L3080" s="1041" t="str">
        <f t="shared" si="500"/>
        <v/>
      </c>
      <c r="W3080" s="1046" t="str">
        <f t="shared" si="507"/>
        <v/>
      </c>
      <c r="X3080" s="1047"/>
      <c r="Y3080" s="1146" t="str">
        <f t="shared" si="501"/>
        <v/>
      </c>
      <c r="Z3080" s="1049" t="str">
        <f t="shared" si="502"/>
        <v/>
      </c>
      <c r="AA3080" s="1049" t="str">
        <f t="shared" si="503"/>
        <v/>
      </c>
      <c r="AB3080" s="1050" t="str">
        <f t="shared" si="504"/>
        <v/>
      </c>
      <c r="AD3080" s="1052" t="str">
        <f t="shared" si="505"/>
        <v/>
      </c>
      <c r="AE3080" s="1053" t="str">
        <f t="shared" si="506"/>
        <v/>
      </c>
    </row>
    <row r="3081" spans="12:31" ht="12.75" customHeight="1">
      <c r="L3081" s="1041" t="str">
        <f t="shared" si="500"/>
        <v/>
      </c>
      <c r="W3081" s="1046" t="str">
        <f t="shared" si="507"/>
        <v/>
      </c>
      <c r="X3081" s="1047"/>
      <c r="Y3081" s="1146" t="str">
        <f t="shared" si="501"/>
        <v/>
      </c>
      <c r="Z3081" s="1049" t="str">
        <f t="shared" si="502"/>
        <v/>
      </c>
      <c r="AA3081" s="1049" t="str">
        <f t="shared" si="503"/>
        <v/>
      </c>
      <c r="AB3081" s="1050" t="str">
        <f t="shared" si="504"/>
        <v/>
      </c>
      <c r="AD3081" s="1052" t="str">
        <f t="shared" si="505"/>
        <v/>
      </c>
      <c r="AE3081" s="1053" t="str">
        <f t="shared" si="506"/>
        <v/>
      </c>
    </row>
    <row r="3082" spans="12:31" ht="12.75" customHeight="1">
      <c r="L3082" s="1041" t="str">
        <f t="shared" si="500"/>
        <v/>
      </c>
      <c r="W3082" s="1046" t="str">
        <f t="shared" si="507"/>
        <v/>
      </c>
      <c r="X3082" s="1047"/>
      <c r="Y3082" s="1146" t="str">
        <f t="shared" si="501"/>
        <v/>
      </c>
      <c r="Z3082" s="1049" t="str">
        <f t="shared" si="502"/>
        <v/>
      </c>
      <c r="AA3082" s="1049" t="str">
        <f t="shared" si="503"/>
        <v/>
      </c>
      <c r="AB3082" s="1050" t="str">
        <f t="shared" si="504"/>
        <v/>
      </c>
      <c r="AD3082" s="1052" t="str">
        <f t="shared" si="505"/>
        <v/>
      </c>
      <c r="AE3082" s="1053" t="str">
        <f t="shared" si="506"/>
        <v/>
      </c>
    </row>
    <row r="3083" spans="12:31" ht="12.75" customHeight="1">
      <c r="L3083" s="1041" t="str">
        <f t="shared" si="500"/>
        <v/>
      </c>
      <c r="W3083" s="1046" t="str">
        <f t="shared" si="507"/>
        <v/>
      </c>
      <c r="X3083" s="1047"/>
      <c r="Y3083" s="1146" t="str">
        <f t="shared" si="501"/>
        <v/>
      </c>
      <c r="Z3083" s="1049" t="str">
        <f t="shared" si="502"/>
        <v/>
      </c>
      <c r="AA3083" s="1049" t="str">
        <f t="shared" si="503"/>
        <v/>
      </c>
      <c r="AB3083" s="1050" t="str">
        <f t="shared" si="504"/>
        <v/>
      </c>
      <c r="AD3083" s="1052" t="str">
        <f t="shared" si="505"/>
        <v/>
      </c>
      <c r="AE3083" s="1053" t="str">
        <f t="shared" si="506"/>
        <v/>
      </c>
    </row>
    <row r="3084" spans="12:31" ht="12.75" customHeight="1">
      <c r="W3084" s="1046" t="str">
        <f t="shared" si="507"/>
        <v/>
      </c>
      <c r="X3084" s="1047"/>
      <c r="Y3084" s="1146" t="str">
        <f t="shared" si="501"/>
        <v/>
      </c>
      <c r="Z3084" s="1049" t="str">
        <f t="shared" si="502"/>
        <v/>
      </c>
      <c r="AA3084" s="1049" t="str">
        <f t="shared" si="503"/>
        <v/>
      </c>
      <c r="AB3084" s="1050" t="str">
        <f t="shared" si="504"/>
        <v/>
      </c>
      <c r="AD3084" s="1052" t="str">
        <f t="shared" si="505"/>
        <v/>
      </c>
      <c r="AE3084" s="1053" t="str">
        <f t="shared" si="506"/>
        <v/>
      </c>
    </row>
    <row r="3085" spans="12:31" ht="12.75" customHeight="1">
      <c r="W3085" s="1046" t="str">
        <f t="shared" si="507"/>
        <v/>
      </c>
      <c r="X3085" s="1047"/>
      <c r="Y3085" s="1146" t="str">
        <f t="shared" si="501"/>
        <v/>
      </c>
      <c r="Z3085" s="1049" t="str">
        <f t="shared" si="502"/>
        <v/>
      </c>
      <c r="AA3085" s="1049" t="str">
        <f t="shared" si="503"/>
        <v/>
      </c>
      <c r="AB3085" s="1050" t="str">
        <f t="shared" si="504"/>
        <v/>
      </c>
      <c r="AD3085" s="1052" t="str">
        <f t="shared" si="505"/>
        <v/>
      </c>
      <c r="AE3085" s="1053" t="str">
        <f t="shared" si="506"/>
        <v/>
      </c>
    </row>
    <row r="3086" spans="12:31" ht="12.75" customHeight="1">
      <c r="W3086" s="1046" t="str">
        <f t="shared" si="507"/>
        <v/>
      </c>
      <c r="X3086" s="1047"/>
      <c r="Y3086" s="1146" t="str">
        <f t="shared" si="501"/>
        <v/>
      </c>
      <c r="Z3086" s="1049" t="str">
        <f t="shared" si="502"/>
        <v/>
      </c>
      <c r="AA3086" s="1049" t="str">
        <f t="shared" si="503"/>
        <v/>
      </c>
      <c r="AB3086" s="1050" t="str">
        <f t="shared" si="504"/>
        <v/>
      </c>
      <c r="AD3086" s="1052" t="str">
        <f t="shared" si="505"/>
        <v/>
      </c>
      <c r="AE3086" s="1053" t="str">
        <f t="shared" si="506"/>
        <v/>
      </c>
    </row>
    <row r="3087" spans="12:31" ht="12.75" customHeight="1">
      <c r="W3087" s="1046" t="str">
        <f t="shared" si="507"/>
        <v/>
      </c>
      <c r="X3087" s="1047"/>
      <c r="Y3087" s="1146" t="str">
        <f t="shared" si="501"/>
        <v/>
      </c>
      <c r="Z3087" s="1049" t="str">
        <f t="shared" si="502"/>
        <v/>
      </c>
      <c r="AA3087" s="1049" t="str">
        <f t="shared" si="503"/>
        <v/>
      </c>
      <c r="AB3087" s="1050" t="str">
        <f t="shared" si="504"/>
        <v/>
      </c>
      <c r="AD3087" s="1052" t="str">
        <f t="shared" si="505"/>
        <v/>
      </c>
      <c r="AE3087" s="1053" t="str">
        <f t="shared" si="506"/>
        <v/>
      </c>
    </row>
    <row r="3088" spans="12:31" ht="12.75" customHeight="1">
      <c r="W3088" s="1046" t="str">
        <f t="shared" si="507"/>
        <v/>
      </c>
      <c r="X3088" s="1047"/>
      <c r="Y3088" s="1146" t="str">
        <f t="shared" si="501"/>
        <v/>
      </c>
      <c r="Z3088" s="1049" t="str">
        <f t="shared" si="502"/>
        <v/>
      </c>
      <c r="AA3088" s="1049" t="str">
        <f t="shared" si="503"/>
        <v/>
      </c>
      <c r="AB3088" s="1050" t="str">
        <f t="shared" si="504"/>
        <v/>
      </c>
      <c r="AD3088" s="1052" t="str">
        <f t="shared" si="505"/>
        <v/>
      </c>
      <c r="AE3088" s="1053" t="str">
        <f t="shared" si="506"/>
        <v/>
      </c>
    </row>
    <row r="3089" spans="23:31" ht="12.75" customHeight="1">
      <c r="W3089" s="1046" t="str">
        <f t="shared" si="507"/>
        <v/>
      </c>
      <c r="X3089" s="1047"/>
      <c r="Y3089" s="1146" t="str">
        <f t="shared" si="501"/>
        <v/>
      </c>
      <c r="Z3089" s="1049" t="str">
        <f t="shared" si="502"/>
        <v/>
      </c>
      <c r="AA3089" s="1049" t="str">
        <f t="shared" si="503"/>
        <v/>
      </c>
      <c r="AB3089" s="1050" t="str">
        <f t="shared" si="504"/>
        <v/>
      </c>
      <c r="AD3089" s="1052" t="str">
        <f t="shared" si="505"/>
        <v/>
      </c>
      <c r="AE3089" s="1053" t="str">
        <f t="shared" si="506"/>
        <v/>
      </c>
    </row>
    <row r="3090" spans="23:31" ht="12.75" customHeight="1">
      <c r="W3090" s="1046" t="str">
        <f t="shared" si="507"/>
        <v/>
      </c>
      <c r="X3090" s="1047"/>
      <c r="Y3090" s="1146" t="str">
        <f t="shared" si="501"/>
        <v/>
      </c>
      <c r="Z3090" s="1049" t="str">
        <f t="shared" si="502"/>
        <v/>
      </c>
      <c r="AA3090" s="1049" t="str">
        <f t="shared" si="503"/>
        <v/>
      </c>
      <c r="AB3090" s="1050" t="str">
        <f t="shared" si="504"/>
        <v/>
      </c>
      <c r="AD3090" s="1052" t="str">
        <f t="shared" si="505"/>
        <v/>
      </c>
      <c r="AE3090" s="1053" t="str">
        <f t="shared" si="506"/>
        <v/>
      </c>
    </row>
    <row r="3091" spans="23:31" ht="12.75" customHeight="1">
      <c r="W3091" s="1046" t="str">
        <f t="shared" si="507"/>
        <v/>
      </c>
      <c r="X3091" s="1047"/>
      <c r="Y3091" s="1146" t="str">
        <f t="shared" si="501"/>
        <v/>
      </c>
      <c r="Z3091" s="1049" t="str">
        <f t="shared" si="502"/>
        <v/>
      </c>
      <c r="AA3091" s="1049" t="str">
        <f t="shared" si="503"/>
        <v/>
      </c>
      <c r="AB3091" s="1050" t="str">
        <f t="shared" si="504"/>
        <v/>
      </c>
      <c r="AD3091" s="1052" t="str">
        <f t="shared" si="505"/>
        <v/>
      </c>
      <c r="AE3091" s="1053" t="str">
        <f t="shared" si="506"/>
        <v/>
      </c>
    </row>
    <row r="3092" spans="23:31" ht="12.75" customHeight="1">
      <c r="W3092" s="1046" t="str">
        <f t="shared" si="507"/>
        <v/>
      </c>
      <c r="X3092" s="1047"/>
      <c r="Y3092" s="1146" t="str">
        <f t="shared" si="501"/>
        <v/>
      </c>
      <c r="Z3092" s="1049" t="str">
        <f t="shared" si="502"/>
        <v/>
      </c>
      <c r="AA3092" s="1049" t="str">
        <f t="shared" si="503"/>
        <v/>
      </c>
      <c r="AB3092" s="1050" t="str">
        <f t="shared" si="504"/>
        <v/>
      </c>
      <c r="AD3092" s="1052" t="str">
        <f t="shared" si="505"/>
        <v/>
      </c>
      <c r="AE3092" s="1053" t="str">
        <f t="shared" si="506"/>
        <v/>
      </c>
    </row>
    <row r="3093" spans="23:31" ht="12.75" customHeight="1">
      <c r="W3093" s="1046" t="str">
        <f t="shared" si="507"/>
        <v/>
      </c>
      <c r="X3093" s="1047"/>
      <c r="Y3093" s="1146" t="str">
        <f t="shared" si="501"/>
        <v/>
      </c>
      <c r="Z3093" s="1049" t="str">
        <f t="shared" si="502"/>
        <v/>
      </c>
      <c r="AA3093" s="1049" t="str">
        <f t="shared" si="503"/>
        <v/>
      </c>
      <c r="AB3093" s="1050" t="str">
        <f t="shared" si="504"/>
        <v/>
      </c>
      <c r="AD3093" s="1052" t="str">
        <f t="shared" si="505"/>
        <v/>
      </c>
      <c r="AE3093" s="1053" t="str">
        <f t="shared" si="506"/>
        <v/>
      </c>
    </row>
    <row r="3094" spans="23:31" ht="12.75" customHeight="1">
      <c r="W3094" s="1046" t="str">
        <f t="shared" si="507"/>
        <v/>
      </c>
      <c r="X3094" s="1047"/>
      <c r="Y3094" s="1146" t="str">
        <f t="shared" si="501"/>
        <v/>
      </c>
      <c r="Z3094" s="1049" t="str">
        <f t="shared" si="502"/>
        <v/>
      </c>
      <c r="AA3094" s="1049" t="str">
        <f t="shared" si="503"/>
        <v/>
      </c>
      <c r="AB3094" s="1050" t="str">
        <f t="shared" si="504"/>
        <v/>
      </c>
      <c r="AD3094" s="1052" t="str">
        <f t="shared" si="505"/>
        <v/>
      </c>
      <c r="AE3094" s="1053" t="str">
        <f t="shared" si="506"/>
        <v/>
      </c>
    </row>
    <row r="3095" spans="23:31" ht="12.75" customHeight="1">
      <c r="W3095" s="1046" t="str">
        <f t="shared" si="507"/>
        <v/>
      </c>
      <c r="X3095" s="1047"/>
      <c r="Y3095" s="1146" t="str">
        <f t="shared" si="501"/>
        <v/>
      </c>
      <c r="Z3095" s="1049" t="str">
        <f t="shared" si="502"/>
        <v/>
      </c>
      <c r="AA3095" s="1049" t="str">
        <f t="shared" si="503"/>
        <v/>
      </c>
      <c r="AB3095" s="1050" t="str">
        <f t="shared" si="504"/>
        <v/>
      </c>
      <c r="AD3095" s="1052" t="str">
        <f t="shared" si="505"/>
        <v/>
      </c>
      <c r="AE3095" s="1053" t="str">
        <f t="shared" si="506"/>
        <v/>
      </c>
    </row>
    <row r="3096" spans="23:31" ht="12.75" customHeight="1">
      <c r="W3096" s="1046" t="str">
        <f t="shared" si="507"/>
        <v/>
      </c>
      <c r="X3096" s="1047"/>
      <c r="Y3096" s="1146" t="str">
        <f t="shared" si="501"/>
        <v/>
      </c>
      <c r="Z3096" s="1049" t="str">
        <f t="shared" si="502"/>
        <v/>
      </c>
      <c r="AA3096" s="1049" t="str">
        <f t="shared" si="503"/>
        <v/>
      </c>
      <c r="AB3096" s="1050" t="str">
        <f t="shared" si="504"/>
        <v/>
      </c>
      <c r="AD3096" s="1052" t="str">
        <f t="shared" si="505"/>
        <v/>
      </c>
      <c r="AE3096" s="1053" t="str">
        <f t="shared" si="506"/>
        <v/>
      </c>
    </row>
    <row r="3097" spans="23:31" ht="12.75" customHeight="1">
      <c r="W3097" s="1046" t="str">
        <f t="shared" si="507"/>
        <v/>
      </c>
      <c r="X3097" s="1047"/>
      <c r="Y3097" s="1146" t="str">
        <f t="shared" si="501"/>
        <v/>
      </c>
      <c r="Z3097" s="1049" t="str">
        <f t="shared" si="502"/>
        <v/>
      </c>
      <c r="AA3097" s="1049" t="str">
        <f t="shared" si="503"/>
        <v/>
      </c>
      <c r="AB3097" s="1050" t="str">
        <f t="shared" si="504"/>
        <v/>
      </c>
      <c r="AD3097" s="1052" t="str">
        <f t="shared" si="505"/>
        <v/>
      </c>
      <c r="AE3097" s="1053" t="str">
        <f t="shared" si="506"/>
        <v/>
      </c>
    </row>
    <row r="3098" spans="23:31" ht="12.75" customHeight="1">
      <c r="W3098" s="1046" t="str">
        <f t="shared" si="507"/>
        <v/>
      </c>
      <c r="X3098" s="1047"/>
      <c r="Y3098" s="1146" t="str">
        <f t="shared" si="501"/>
        <v/>
      </c>
      <c r="Z3098" s="1049" t="str">
        <f t="shared" si="502"/>
        <v/>
      </c>
      <c r="AA3098" s="1049" t="str">
        <f t="shared" si="503"/>
        <v/>
      </c>
      <c r="AB3098" s="1050" t="str">
        <f t="shared" si="504"/>
        <v/>
      </c>
      <c r="AD3098" s="1052" t="str">
        <f t="shared" si="505"/>
        <v/>
      </c>
      <c r="AE3098" s="1053" t="str">
        <f t="shared" si="506"/>
        <v/>
      </c>
    </row>
    <row r="3099" spans="23:31" ht="12.75" customHeight="1">
      <c r="W3099" s="1046" t="str">
        <f t="shared" si="507"/>
        <v/>
      </c>
      <c r="X3099" s="1047"/>
      <c r="Y3099" s="1146" t="str">
        <f t="shared" si="501"/>
        <v/>
      </c>
      <c r="Z3099" s="1049" t="str">
        <f t="shared" si="502"/>
        <v/>
      </c>
      <c r="AA3099" s="1049" t="str">
        <f t="shared" si="503"/>
        <v/>
      </c>
      <c r="AB3099" s="1050" t="str">
        <f t="shared" si="504"/>
        <v/>
      </c>
      <c r="AD3099" s="1052" t="str">
        <f t="shared" si="505"/>
        <v/>
      </c>
      <c r="AE3099" s="1053" t="str">
        <f t="shared" si="506"/>
        <v/>
      </c>
    </row>
    <row r="3100" spans="23:31" ht="12.75" customHeight="1">
      <c r="W3100" s="1046" t="str">
        <f t="shared" si="507"/>
        <v/>
      </c>
      <c r="X3100" s="1047"/>
      <c r="Y3100" s="1146" t="str">
        <f t="shared" si="501"/>
        <v/>
      </c>
      <c r="Z3100" s="1049" t="str">
        <f t="shared" si="502"/>
        <v/>
      </c>
      <c r="AA3100" s="1049" t="str">
        <f t="shared" si="503"/>
        <v/>
      </c>
      <c r="AB3100" s="1050" t="str">
        <f t="shared" si="504"/>
        <v/>
      </c>
      <c r="AD3100" s="1052" t="str">
        <f t="shared" si="505"/>
        <v/>
      </c>
      <c r="AE3100" s="1053" t="str">
        <f t="shared" si="506"/>
        <v/>
      </c>
    </row>
    <row r="3101" spans="23:31" ht="12.75" customHeight="1">
      <c r="W3101" s="1046" t="str">
        <f t="shared" si="507"/>
        <v/>
      </c>
      <c r="X3101" s="1047"/>
      <c r="Y3101" s="1146" t="str">
        <f t="shared" si="501"/>
        <v/>
      </c>
      <c r="Z3101" s="1049" t="str">
        <f t="shared" si="502"/>
        <v/>
      </c>
      <c r="AA3101" s="1049" t="str">
        <f t="shared" si="503"/>
        <v/>
      </c>
      <c r="AB3101" s="1050" t="str">
        <f t="shared" si="504"/>
        <v/>
      </c>
      <c r="AD3101" s="1052" t="str">
        <f t="shared" si="505"/>
        <v/>
      </c>
      <c r="AE3101" s="1053" t="str">
        <f t="shared" si="506"/>
        <v/>
      </c>
    </row>
    <row r="3102" spans="23:31" ht="12.75" customHeight="1">
      <c r="W3102" s="1046" t="str">
        <f t="shared" si="507"/>
        <v/>
      </c>
      <c r="X3102" s="1047"/>
      <c r="Y3102" s="1146" t="str">
        <f t="shared" si="501"/>
        <v/>
      </c>
      <c r="Z3102" s="1049" t="str">
        <f t="shared" si="502"/>
        <v/>
      </c>
      <c r="AA3102" s="1049" t="str">
        <f t="shared" si="503"/>
        <v/>
      </c>
      <c r="AB3102" s="1050" t="str">
        <f t="shared" si="504"/>
        <v/>
      </c>
      <c r="AD3102" s="1052" t="str">
        <f t="shared" si="505"/>
        <v/>
      </c>
      <c r="AE3102" s="1053" t="str">
        <f t="shared" si="506"/>
        <v/>
      </c>
    </row>
    <row r="3103" spans="23:31" ht="12.75" customHeight="1">
      <c r="W3103" s="1046" t="str">
        <f t="shared" si="507"/>
        <v/>
      </c>
      <c r="X3103" s="1047"/>
      <c r="Y3103" s="1146" t="str">
        <f t="shared" si="501"/>
        <v/>
      </c>
      <c r="Z3103" s="1049" t="str">
        <f t="shared" si="502"/>
        <v/>
      </c>
      <c r="AA3103" s="1049" t="str">
        <f t="shared" si="503"/>
        <v/>
      </c>
      <c r="AB3103" s="1050" t="str">
        <f t="shared" si="504"/>
        <v/>
      </c>
      <c r="AD3103" s="1052" t="str">
        <f t="shared" si="505"/>
        <v/>
      </c>
      <c r="AE3103" s="1053" t="str">
        <f t="shared" si="506"/>
        <v/>
      </c>
    </row>
    <row r="3104" spans="23:31" ht="12.75" customHeight="1">
      <c r="W3104" s="1046" t="str">
        <f t="shared" si="507"/>
        <v/>
      </c>
      <c r="X3104" s="1047"/>
      <c r="Y3104" s="1146" t="str">
        <f t="shared" si="501"/>
        <v/>
      </c>
      <c r="Z3104" s="1049" t="str">
        <f t="shared" si="502"/>
        <v/>
      </c>
      <c r="AA3104" s="1049" t="str">
        <f t="shared" si="503"/>
        <v/>
      </c>
      <c r="AB3104" s="1050" t="str">
        <f t="shared" si="504"/>
        <v/>
      </c>
      <c r="AD3104" s="1052" t="str">
        <f t="shared" si="505"/>
        <v/>
      </c>
      <c r="AE3104" s="1053" t="str">
        <f t="shared" si="506"/>
        <v/>
      </c>
    </row>
    <row r="3105" spans="23:31" ht="12.75" customHeight="1">
      <c r="W3105" s="1046" t="str">
        <f t="shared" si="507"/>
        <v/>
      </c>
      <c r="X3105" s="1047"/>
      <c r="Y3105" s="1146" t="str">
        <f t="shared" si="501"/>
        <v/>
      </c>
      <c r="Z3105" s="1049" t="str">
        <f t="shared" si="502"/>
        <v/>
      </c>
      <c r="AA3105" s="1049" t="str">
        <f t="shared" si="503"/>
        <v/>
      </c>
      <c r="AB3105" s="1050" t="str">
        <f t="shared" si="504"/>
        <v/>
      </c>
      <c r="AD3105" s="1052" t="str">
        <f t="shared" si="505"/>
        <v/>
      </c>
      <c r="AE3105" s="1053" t="str">
        <f t="shared" si="506"/>
        <v/>
      </c>
    </row>
    <row r="3106" spans="23:31" ht="12.75" customHeight="1">
      <c r="W3106" s="1046" t="str">
        <f t="shared" si="507"/>
        <v/>
      </c>
      <c r="X3106" s="1047"/>
      <c r="Y3106" s="1146" t="str">
        <f t="shared" si="501"/>
        <v/>
      </c>
      <c r="Z3106" s="1049" t="str">
        <f t="shared" si="502"/>
        <v/>
      </c>
      <c r="AA3106" s="1049" t="str">
        <f t="shared" si="503"/>
        <v/>
      </c>
      <c r="AB3106" s="1050" t="str">
        <f t="shared" si="504"/>
        <v/>
      </c>
      <c r="AD3106" s="1052" t="str">
        <f t="shared" si="505"/>
        <v/>
      </c>
      <c r="AE3106" s="1053" t="str">
        <f t="shared" si="506"/>
        <v/>
      </c>
    </row>
    <row r="3107" spans="23:31" ht="12.75" customHeight="1">
      <c r="W3107" s="1046" t="str">
        <f t="shared" si="507"/>
        <v/>
      </c>
      <c r="X3107" s="1047"/>
      <c r="Y3107" s="1146" t="str">
        <f t="shared" si="501"/>
        <v/>
      </c>
      <c r="Z3107" s="1049" t="str">
        <f t="shared" si="502"/>
        <v/>
      </c>
      <c r="AA3107" s="1049" t="str">
        <f t="shared" si="503"/>
        <v/>
      </c>
      <c r="AB3107" s="1050" t="str">
        <f t="shared" si="504"/>
        <v/>
      </c>
      <c r="AD3107" s="1052" t="str">
        <f t="shared" si="505"/>
        <v/>
      </c>
      <c r="AE3107" s="1053" t="str">
        <f t="shared" si="506"/>
        <v/>
      </c>
    </row>
    <row r="3108" spans="23:31" ht="12.75" customHeight="1">
      <c r="W3108" s="1046" t="str">
        <f t="shared" si="507"/>
        <v/>
      </c>
      <c r="X3108" s="1047"/>
      <c r="Y3108" s="1146" t="str">
        <f t="shared" si="501"/>
        <v/>
      </c>
      <c r="Z3108" s="1049" t="str">
        <f t="shared" si="502"/>
        <v/>
      </c>
      <c r="AA3108" s="1049" t="str">
        <f t="shared" si="503"/>
        <v/>
      </c>
      <c r="AB3108" s="1050" t="str">
        <f t="shared" si="504"/>
        <v/>
      </c>
      <c r="AD3108" s="1052" t="str">
        <f t="shared" si="505"/>
        <v/>
      </c>
      <c r="AE3108" s="1053" t="str">
        <f t="shared" si="506"/>
        <v/>
      </c>
    </row>
    <row r="3109" spans="23:31" ht="12.75" customHeight="1">
      <c r="W3109" s="1046" t="str">
        <f t="shared" si="507"/>
        <v/>
      </c>
      <c r="X3109" s="1047"/>
      <c r="Y3109" s="1146" t="str">
        <f t="shared" si="501"/>
        <v/>
      </c>
      <c r="Z3109" s="1049" t="str">
        <f t="shared" si="502"/>
        <v/>
      </c>
      <c r="AA3109" s="1049" t="str">
        <f t="shared" si="503"/>
        <v/>
      </c>
      <c r="AB3109" s="1050" t="str">
        <f t="shared" si="504"/>
        <v/>
      </c>
      <c r="AD3109" s="1052" t="str">
        <f t="shared" si="505"/>
        <v/>
      </c>
      <c r="AE3109" s="1053" t="str">
        <f t="shared" si="506"/>
        <v/>
      </c>
    </row>
    <row r="3110" spans="23:31" ht="12.75" customHeight="1">
      <c r="W3110" s="1046" t="str">
        <f t="shared" si="507"/>
        <v/>
      </c>
      <c r="X3110" s="1047"/>
      <c r="Y3110" s="1146" t="str">
        <f t="shared" si="501"/>
        <v/>
      </c>
      <c r="Z3110" s="1049" t="str">
        <f t="shared" si="502"/>
        <v/>
      </c>
      <c r="AA3110" s="1049" t="str">
        <f t="shared" si="503"/>
        <v/>
      </c>
      <c r="AB3110" s="1050" t="str">
        <f t="shared" si="504"/>
        <v/>
      </c>
      <c r="AD3110" s="1052" t="str">
        <f t="shared" si="505"/>
        <v/>
      </c>
      <c r="AE3110" s="1053" t="str">
        <f t="shared" si="506"/>
        <v/>
      </c>
    </row>
    <row r="3111" spans="23:31" ht="12.75" customHeight="1">
      <c r="W3111" s="1046" t="str">
        <f t="shared" si="507"/>
        <v/>
      </c>
      <c r="X3111" s="1047"/>
      <c r="Y3111" s="1146" t="str">
        <f t="shared" si="501"/>
        <v/>
      </c>
      <c r="Z3111" s="1049" t="str">
        <f t="shared" si="502"/>
        <v/>
      </c>
      <c r="AA3111" s="1049" t="str">
        <f t="shared" si="503"/>
        <v/>
      </c>
      <c r="AB3111" s="1050" t="str">
        <f t="shared" si="504"/>
        <v/>
      </c>
      <c r="AD3111" s="1052" t="str">
        <f t="shared" si="505"/>
        <v/>
      </c>
      <c r="AE3111" s="1053" t="str">
        <f t="shared" si="506"/>
        <v/>
      </c>
    </row>
    <row r="3112" spans="23:31" ht="12.75" customHeight="1">
      <c r="W3112" s="1046" t="str">
        <f t="shared" si="507"/>
        <v/>
      </c>
      <c r="X3112" s="1047"/>
      <c r="Y3112" s="1146" t="str">
        <f t="shared" si="501"/>
        <v/>
      </c>
      <c r="Z3112" s="1049" t="str">
        <f t="shared" si="502"/>
        <v/>
      </c>
      <c r="AA3112" s="1049" t="str">
        <f t="shared" si="503"/>
        <v/>
      </c>
      <c r="AB3112" s="1050" t="str">
        <f t="shared" si="504"/>
        <v/>
      </c>
      <c r="AD3112" s="1052" t="str">
        <f t="shared" si="505"/>
        <v/>
      </c>
      <c r="AE3112" s="1053" t="str">
        <f t="shared" si="506"/>
        <v/>
      </c>
    </row>
    <row r="3113" spans="23:31" ht="12.75" customHeight="1">
      <c r="W3113" s="1046" t="str">
        <f t="shared" si="507"/>
        <v/>
      </c>
      <c r="X3113" s="1047"/>
      <c r="Y3113" s="1146" t="str">
        <f t="shared" si="501"/>
        <v/>
      </c>
      <c r="Z3113" s="1049" t="str">
        <f t="shared" si="502"/>
        <v/>
      </c>
      <c r="AA3113" s="1049" t="str">
        <f t="shared" si="503"/>
        <v/>
      </c>
      <c r="AB3113" s="1050" t="str">
        <f t="shared" si="504"/>
        <v/>
      </c>
      <c r="AD3113" s="1052" t="str">
        <f t="shared" si="505"/>
        <v/>
      </c>
      <c r="AE3113" s="1053" t="str">
        <f t="shared" si="506"/>
        <v/>
      </c>
    </row>
    <row r="3114" spans="23:31" ht="12.75" customHeight="1">
      <c r="W3114" s="1046" t="str">
        <f t="shared" si="507"/>
        <v/>
      </c>
      <c r="X3114" s="1047"/>
      <c r="Y3114" s="1146" t="str">
        <f t="shared" si="501"/>
        <v/>
      </c>
      <c r="Z3114" s="1049" t="str">
        <f t="shared" si="502"/>
        <v/>
      </c>
      <c r="AA3114" s="1049" t="str">
        <f t="shared" si="503"/>
        <v/>
      </c>
      <c r="AB3114" s="1050" t="str">
        <f t="shared" si="504"/>
        <v/>
      </c>
      <c r="AD3114" s="1052" t="str">
        <f t="shared" si="505"/>
        <v/>
      </c>
      <c r="AE3114" s="1053" t="str">
        <f t="shared" si="506"/>
        <v/>
      </c>
    </row>
    <row r="3115" spans="23:31" ht="12.75" customHeight="1">
      <c r="W3115" s="1046" t="str">
        <f t="shared" si="507"/>
        <v/>
      </c>
      <c r="X3115" s="1047"/>
      <c r="Y3115" s="1146" t="str">
        <f t="shared" si="501"/>
        <v/>
      </c>
      <c r="Z3115" s="1049" t="str">
        <f t="shared" si="502"/>
        <v/>
      </c>
      <c r="AA3115" s="1049" t="str">
        <f t="shared" si="503"/>
        <v/>
      </c>
      <c r="AB3115" s="1050" t="str">
        <f t="shared" si="504"/>
        <v/>
      </c>
      <c r="AD3115" s="1052" t="str">
        <f t="shared" si="505"/>
        <v/>
      </c>
      <c r="AE3115" s="1053" t="str">
        <f t="shared" si="506"/>
        <v/>
      </c>
    </row>
    <row r="3116" spans="23:31" ht="12.75" customHeight="1">
      <c r="W3116" s="1046" t="str">
        <f t="shared" si="507"/>
        <v/>
      </c>
      <c r="X3116" s="1047"/>
      <c r="Y3116" s="1146" t="str">
        <f t="shared" si="501"/>
        <v/>
      </c>
      <c r="Z3116" s="1049" t="str">
        <f t="shared" si="502"/>
        <v/>
      </c>
      <c r="AA3116" s="1049" t="str">
        <f t="shared" si="503"/>
        <v/>
      </c>
      <c r="AB3116" s="1050" t="str">
        <f t="shared" si="504"/>
        <v/>
      </c>
      <c r="AD3116" s="1052" t="str">
        <f t="shared" si="505"/>
        <v/>
      </c>
      <c r="AE3116" s="1053" t="str">
        <f t="shared" si="506"/>
        <v/>
      </c>
    </row>
    <row r="3117" spans="23:31" ht="12.75" customHeight="1">
      <c r="W3117" s="1046" t="str">
        <f t="shared" si="507"/>
        <v/>
      </c>
      <c r="X3117" s="1047"/>
      <c r="Y3117" s="1146" t="str">
        <f t="shared" si="501"/>
        <v/>
      </c>
      <c r="Z3117" s="1049" t="str">
        <f t="shared" si="502"/>
        <v/>
      </c>
      <c r="AA3117" s="1049" t="str">
        <f t="shared" si="503"/>
        <v/>
      </c>
      <c r="AB3117" s="1050" t="str">
        <f t="shared" si="504"/>
        <v/>
      </c>
      <c r="AD3117" s="1052" t="str">
        <f t="shared" si="505"/>
        <v/>
      </c>
      <c r="AE3117" s="1053" t="str">
        <f t="shared" si="506"/>
        <v/>
      </c>
    </row>
    <row r="3118" spans="23:31" ht="12.75" customHeight="1">
      <c r="W3118" s="1046" t="str">
        <f t="shared" si="507"/>
        <v/>
      </c>
      <c r="X3118" s="1047"/>
      <c r="Y3118" s="1146" t="str">
        <f t="shared" si="501"/>
        <v/>
      </c>
      <c r="Z3118" s="1049" t="str">
        <f t="shared" si="502"/>
        <v/>
      </c>
      <c r="AA3118" s="1049" t="str">
        <f t="shared" si="503"/>
        <v/>
      </c>
      <c r="AB3118" s="1050" t="str">
        <f t="shared" si="504"/>
        <v/>
      </c>
      <c r="AD3118" s="1052" t="str">
        <f t="shared" si="505"/>
        <v/>
      </c>
      <c r="AE3118" s="1053" t="str">
        <f t="shared" si="506"/>
        <v/>
      </c>
    </row>
    <row r="3119" spans="23:31" ht="12.75" customHeight="1">
      <c r="W3119" s="1046" t="str">
        <f t="shared" si="507"/>
        <v/>
      </c>
      <c r="X3119" s="1047"/>
      <c r="Y3119" s="1146" t="str">
        <f t="shared" si="501"/>
        <v/>
      </c>
      <c r="Z3119" s="1049" t="str">
        <f t="shared" si="502"/>
        <v/>
      </c>
      <c r="AA3119" s="1049" t="str">
        <f t="shared" si="503"/>
        <v/>
      </c>
      <c r="AB3119" s="1050" t="str">
        <f t="shared" si="504"/>
        <v/>
      </c>
      <c r="AD3119" s="1052" t="str">
        <f t="shared" si="505"/>
        <v/>
      </c>
      <c r="AE3119" s="1053" t="str">
        <f t="shared" si="506"/>
        <v/>
      </c>
    </row>
    <row r="3120" spans="23:31" ht="12.75" customHeight="1">
      <c r="W3120" s="1046" t="str">
        <f t="shared" si="507"/>
        <v/>
      </c>
      <c r="X3120" s="1047"/>
      <c r="Y3120" s="1146" t="str">
        <f t="shared" si="501"/>
        <v/>
      </c>
      <c r="Z3120" s="1049" t="str">
        <f t="shared" si="502"/>
        <v/>
      </c>
      <c r="AA3120" s="1049" t="str">
        <f t="shared" si="503"/>
        <v/>
      </c>
      <c r="AB3120" s="1050" t="str">
        <f t="shared" si="504"/>
        <v/>
      </c>
      <c r="AD3120" s="1052" t="str">
        <f t="shared" si="505"/>
        <v/>
      </c>
      <c r="AE3120" s="1053" t="str">
        <f t="shared" si="506"/>
        <v/>
      </c>
    </row>
    <row r="3121" spans="23:31" ht="12.75" customHeight="1">
      <c r="W3121" s="1046" t="str">
        <f t="shared" si="507"/>
        <v/>
      </c>
      <c r="X3121" s="1047"/>
      <c r="Y3121" s="1146" t="str">
        <f t="shared" si="501"/>
        <v/>
      </c>
      <c r="Z3121" s="1049" t="str">
        <f t="shared" si="502"/>
        <v/>
      </c>
      <c r="AA3121" s="1049" t="str">
        <f t="shared" si="503"/>
        <v/>
      </c>
      <c r="AB3121" s="1050" t="str">
        <f t="shared" si="504"/>
        <v/>
      </c>
      <c r="AD3121" s="1052" t="str">
        <f t="shared" si="505"/>
        <v/>
      </c>
      <c r="AE3121" s="1053" t="str">
        <f t="shared" si="506"/>
        <v/>
      </c>
    </row>
    <row r="3122" spans="23:31" ht="12.75" customHeight="1">
      <c r="W3122" s="1046" t="str">
        <f t="shared" si="507"/>
        <v/>
      </c>
      <c r="X3122" s="1047"/>
      <c r="Y3122" s="1146" t="str">
        <f t="shared" si="501"/>
        <v/>
      </c>
      <c r="Z3122" s="1049" t="str">
        <f t="shared" si="502"/>
        <v/>
      </c>
      <c r="AA3122" s="1049" t="str">
        <f t="shared" si="503"/>
        <v/>
      </c>
      <c r="AB3122" s="1050" t="str">
        <f t="shared" si="504"/>
        <v/>
      </c>
      <c r="AD3122" s="1052" t="str">
        <f t="shared" si="505"/>
        <v/>
      </c>
      <c r="AE3122" s="1053" t="str">
        <f t="shared" si="506"/>
        <v/>
      </c>
    </row>
    <row r="3123" spans="23:31" ht="12.75" customHeight="1">
      <c r="W3123" s="1046" t="str">
        <f t="shared" si="507"/>
        <v/>
      </c>
      <c r="X3123" s="1047"/>
      <c r="Y3123" s="1146" t="str">
        <f t="shared" si="501"/>
        <v/>
      </c>
      <c r="Z3123" s="1049" t="str">
        <f t="shared" si="502"/>
        <v/>
      </c>
      <c r="AA3123" s="1049" t="str">
        <f t="shared" si="503"/>
        <v/>
      </c>
      <c r="AB3123" s="1050" t="str">
        <f t="shared" si="504"/>
        <v/>
      </c>
      <c r="AD3123" s="1052" t="str">
        <f t="shared" si="505"/>
        <v/>
      </c>
      <c r="AE3123" s="1053" t="str">
        <f t="shared" si="506"/>
        <v/>
      </c>
    </row>
    <row r="3124" spans="23:31" ht="12.75" customHeight="1">
      <c r="W3124" s="1046" t="str">
        <f t="shared" si="507"/>
        <v/>
      </c>
      <c r="X3124" s="1047"/>
      <c r="Y3124" s="1146" t="str">
        <f t="shared" si="501"/>
        <v/>
      </c>
      <c r="Z3124" s="1049" t="str">
        <f t="shared" si="502"/>
        <v/>
      </c>
      <c r="AA3124" s="1049" t="str">
        <f t="shared" si="503"/>
        <v/>
      </c>
      <c r="AB3124" s="1050" t="str">
        <f t="shared" si="504"/>
        <v/>
      </c>
      <c r="AD3124" s="1052" t="str">
        <f t="shared" si="505"/>
        <v/>
      </c>
      <c r="AE3124" s="1053" t="str">
        <f t="shared" si="506"/>
        <v/>
      </c>
    </row>
    <row r="3125" spans="23:31" ht="12.75" customHeight="1">
      <c r="W3125" s="1046" t="str">
        <f t="shared" si="507"/>
        <v/>
      </c>
      <c r="X3125" s="1047"/>
      <c r="Y3125" s="1146" t="str">
        <f t="shared" si="501"/>
        <v/>
      </c>
      <c r="Z3125" s="1049" t="str">
        <f t="shared" si="502"/>
        <v/>
      </c>
      <c r="AA3125" s="1049" t="str">
        <f t="shared" si="503"/>
        <v/>
      </c>
      <c r="AB3125" s="1050" t="str">
        <f t="shared" si="504"/>
        <v/>
      </c>
      <c r="AD3125" s="1052" t="str">
        <f t="shared" si="505"/>
        <v/>
      </c>
      <c r="AE3125" s="1053" t="str">
        <f t="shared" si="506"/>
        <v/>
      </c>
    </row>
    <row r="3126" spans="23:31" ht="12.75" customHeight="1">
      <c r="W3126" s="1046" t="str">
        <f t="shared" si="507"/>
        <v/>
      </c>
      <c r="X3126" s="1047"/>
      <c r="Y3126" s="1146" t="str">
        <f t="shared" si="501"/>
        <v/>
      </c>
      <c r="Z3126" s="1049" t="str">
        <f t="shared" si="502"/>
        <v/>
      </c>
      <c r="AA3126" s="1049" t="str">
        <f t="shared" si="503"/>
        <v/>
      </c>
      <c r="AB3126" s="1050" t="str">
        <f t="shared" si="504"/>
        <v/>
      </c>
      <c r="AD3126" s="1052" t="str">
        <f t="shared" si="505"/>
        <v/>
      </c>
      <c r="AE3126" s="1053" t="str">
        <f t="shared" si="506"/>
        <v/>
      </c>
    </row>
    <row r="3127" spans="23:31" ht="12.75" customHeight="1">
      <c r="W3127" s="1046" t="str">
        <f t="shared" si="507"/>
        <v/>
      </c>
      <c r="X3127" s="1047"/>
      <c r="Y3127" s="1146" t="str">
        <f t="shared" si="501"/>
        <v/>
      </c>
      <c r="Z3127" s="1049" t="str">
        <f t="shared" si="502"/>
        <v/>
      </c>
      <c r="AA3127" s="1049" t="str">
        <f t="shared" si="503"/>
        <v/>
      </c>
      <c r="AB3127" s="1050" t="str">
        <f t="shared" si="504"/>
        <v/>
      </c>
      <c r="AD3127" s="1052" t="str">
        <f t="shared" si="505"/>
        <v/>
      </c>
      <c r="AE3127" s="1053" t="str">
        <f t="shared" si="506"/>
        <v/>
      </c>
    </row>
    <row r="3128" spans="23:31" ht="12.75" customHeight="1">
      <c r="W3128" s="1046" t="str">
        <f t="shared" si="507"/>
        <v/>
      </c>
      <c r="X3128" s="1047"/>
      <c r="Y3128" s="1146" t="str">
        <f t="shared" si="501"/>
        <v/>
      </c>
      <c r="Z3128" s="1049" t="str">
        <f t="shared" si="502"/>
        <v/>
      </c>
      <c r="AA3128" s="1049" t="str">
        <f t="shared" si="503"/>
        <v/>
      </c>
      <c r="AB3128" s="1050" t="str">
        <f t="shared" si="504"/>
        <v/>
      </c>
      <c r="AD3128" s="1052" t="str">
        <f t="shared" si="505"/>
        <v/>
      </c>
      <c r="AE3128" s="1053" t="str">
        <f t="shared" si="506"/>
        <v/>
      </c>
    </row>
    <row r="3129" spans="23:31" ht="12.75" customHeight="1">
      <c r="W3129" s="1046" t="str">
        <f t="shared" si="507"/>
        <v/>
      </c>
      <c r="X3129" s="1047"/>
      <c r="Y3129" s="1146" t="str">
        <f t="shared" si="501"/>
        <v/>
      </c>
      <c r="Z3129" s="1049" t="str">
        <f t="shared" si="502"/>
        <v/>
      </c>
      <c r="AA3129" s="1049" t="str">
        <f t="shared" si="503"/>
        <v/>
      </c>
      <c r="AB3129" s="1050" t="str">
        <f t="shared" si="504"/>
        <v/>
      </c>
      <c r="AD3129" s="1052" t="str">
        <f t="shared" si="505"/>
        <v/>
      </c>
      <c r="AE3129" s="1053" t="str">
        <f t="shared" si="506"/>
        <v/>
      </c>
    </row>
    <row r="3130" spans="23:31" ht="12.75" customHeight="1">
      <c r="W3130" s="1046" t="str">
        <f t="shared" si="507"/>
        <v/>
      </c>
      <c r="X3130" s="1047"/>
      <c r="Y3130" s="1146" t="str">
        <f t="shared" si="501"/>
        <v/>
      </c>
      <c r="Z3130" s="1049" t="str">
        <f t="shared" si="502"/>
        <v/>
      </c>
      <c r="AA3130" s="1049" t="str">
        <f t="shared" si="503"/>
        <v/>
      </c>
      <c r="AB3130" s="1050" t="str">
        <f t="shared" si="504"/>
        <v/>
      </c>
      <c r="AD3130" s="1052" t="str">
        <f t="shared" si="505"/>
        <v/>
      </c>
      <c r="AE3130" s="1053" t="str">
        <f t="shared" si="506"/>
        <v/>
      </c>
    </row>
    <row r="3131" spans="23:31" ht="12.75" customHeight="1">
      <c r="W3131" s="1046" t="str">
        <f t="shared" si="507"/>
        <v/>
      </c>
      <c r="X3131" s="1047"/>
      <c r="Y3131" s="1146" t="str">
        <f t="shared" si="501"/>
        <v/>
      </c>
      <c r="Z3131" s="1049" t="str">
        <f t="shared" si="502"/>
        <v/>
      </c>
      <c r="AA3131" s="1049" t="str">
        <f t="shared" si="503"/>
        <v/>
      </c>
      <c r="AB3131" s="1050" t="str">
        <f t="shared" si="504"/>
        <v/>
      </c>
      <c r="AD3131" s="1052" t="str">
        <f t="shared" si="505"/>
        <v/>
      </c>
      <c r="AE3131" s="1053" t="str">
        <f t="shared" si="506"/>
        <v/>
      </c>
    </row>
    <row r="3132" spans="23:31" ht="12.75" customHeight="1">
      <c r="W3132" s="1046" t="str">
        <f t="shared" si="507"/>
        <v/>
      </c>
      <c r="X3132" s="1047"/>
      <c r="Y3132" s="1146" t="str">
        <f t="shared" si="501"/>
        <v/>
      </c>
      <c r="Z3132" s="1049" t="str">
        <f t="shared" si="502"/>
        <v/>
      </c>
      <c r="AA3132" s="1049" t="str">
        <f t="shared" si="503"/>
        <v/>
      </c>
      <c r="AB3132" s="1050" t="str">
        <f t="shared" si="504"/>
        <v/>
      </c>
      <c r="AD3132" s="1052" t="str">
        <f t="shared" si="505"/>
        <v/>
      </c>
      <c r="AE3132" s="1053" t="str">
        <f t="shared" si="506"/>
        <v/>
      </c>
    </row>
    <row r="3133" spans="23:31" ht="12.75" customHeight="1">
      <c r="W3133" s="1046" t="str">
        <f t="shared" si="507"/>
        <v/>
      </c>
      <c r="X3133" s="1047"/>
      <c r="Y3133" s="1146" t="str">
        <f t="shared" si="501"/>
        <v/>
      </c>
      <c r="Z3133" s="1049" t="str">
        <f t="shared" si="502"/>
        <v/>
      </c>
      <c r="AA3133" s="1049" t="str">
        <f t="shared" si="503"/>
        <v/>
      </c>
      <c r="AB3133" s="1050" t="str">
        <f t="shared" si="504"/>
        <v/>
      </c>
      <c r="AD3133" s="1052" t="str">
        <f t="shared" si="505"/>
        <v/>
      </c>
      <c r="AE3133" s="1053" t="str">
        <f t="shared" si="506"/>
        <v/>
      </c>
    </row>
    <row r="3134" spans="23:31" ht="12.75" customHeight="1">
      <c r="W3134" s="1046" t="str">
        <f t="shared" si="507"/>
        <v/>
      </c>
      <c r="X3134" s="1047"/>
      <c r="Y3134" s="1146" t="str">
        <f t="shared" si="501"/>
        <v/>
      </c>
      <c r="Z3134" s="1049" t="str">
        <f t="shared" si="502"/>
        <v/>
      </c>
      <c r="AA3134" s="1049" t="str">
        <f t="shared" si="503"/>
        <v/>
      </c>
      <c r="AB3134" s="1050" t="str">
        <f t="shared" si="504"/>
        <v/>
      </c>
      <c r="AD3134" s="1052" t="str">
        <f t="shared" si="505"/>
        <v/>
      </c>
      <c r="AE3134" s="1053" t="str">
        <f t="shared" si="506"/>
        <v/>
      </c>
    </row>
    <row r="3135" spans="23:31" ht="12.75" customHeight="1">
      <c r="W3135" s="1046" t="str">
        <f t="shared" si="507"/>
        <v/>
      </c>
      <c r="X3135" s="1047"/>
      <c r="Y3135" s="1146" t="str">
        <f t="shared" si="501"/>
        <v/>
      </c>
      <c r="Z3135" s="1049" t="str">
        <f t="shared" si="502"/>
        <v/>
      </c>
      <c r="AA3135" s="1049" t="str">
        <f t="shared" si="503"/>
        <v/>
      </c>
      <c r="AB3135" s="1050" t="str">
        <f t="shared" si="504"/>
        <v/>
      </c>
      <c r="AD3135" s="1052" t="str">
        <f t="shared" si="505"/>
        <v/>
      </c>
      <c r="AE3135" s="1053" t="str">
        <f t="shared" si="506"/>
        <v/>
      </c>
    </row>
    <row r="3136" spans="23:31" ht="12.75" customHeight="1">
      <c r="W3136" s="1046" t="str">
        <f t="shared" si="507"/>
        <v/>
      </c>
      <c r="X3136" s="1047"/>
      <c r="Y3136" s="1146" t="str">
        <f t="shared" si="501"/>
        <v/>
      </c>
      <c r="Z3136" s="1049" t="str">
        <f t="shared" si="502"/>
        <v/>
      </c>
      <c r="AA3136" s="1049" t="str">
        <f t="shared" si="503"/>
        <v/>
      </c>
      <c r="AB3136" s="1050" t="str">
        <f t="shared" si="504"/>
        <v/>
      </c>
      <c r="AD3136" s="1052" t="str">
        <f t="shared" si="505"/>
        <v/>
      </c>
      <c r="AE3136" s="1053" t="str">
        <f t="shared" si="506"/>
        <v/>
      </c>
    </row>
    <row r="3137" spans="23:31" ht="12.75" customHeight="1">
      <c r="W3137" s="1046" t="str">
        <f t="shared" si="507"/>
        <v/>
      </c>
      <c r="X3137" s="1047"/>
      <c r="Y3137" s="1146" t="str">
        <f t="shared" si="501"/>
        <v/>
      </c>
      <c r="Z3137" s="1049" t="str">
        <f t="shared" si="502"/>
        <v/>
      </c>
      <c r="AA3137" s="1049" t="str">
        <f t="shared" si="503"/>
        <v/>
      </c>
      <c r="AB3137" s="1050" t="str">
        <f t="shared" si="504"/>
        <v/>
      </c>
      <c r="AD3137" s="1052" t="str">
        <f t="shared" si="505"/>
        <v/>
      </c>
      <c r="AE3137" s="1053" t="str">
        <f t="shared" si="506"/>
        <v/>
      </c>
    </row>
    <row r="3138" spans="23:31" ht="12.75" customHeight="1">
      <c r="W3138" s="1046" t="str">
        <f t="shared" si="507"/>
        <v/>
      </c>
      <c r="X3138" s="1047"/>
      <c r="Y3138" s="1146" t="str">
        <f t="shared" si="501"/>
        <v/>
      </c>
      <c r="Z3138" s="1049" t="str">
        <f t="shared" si="502"/>
        <v/>
      </c>
      <c r="AA3138" s="1049" t="str">
        <f t="shared" si="503"/>
        <v/>
      </c>
      <c r="AB3138" s="1050" t="str">
        <f t="shared" si="504"/>
        <v/>
      </c>
      <c r="AD3138" s="1052" t="str">
        <f t="shared" si="505"/>
        <v/>
      </c>
      <c r="AE3138" s="1053" t="str">
        <f t="shared" si="506"/>
        <v/>
      </c>
    </row>
    <row r="3139" spans="23:31" ht="12.75" customHeight="1">
      <c r="W3139" s="1046" t="str">
        <f t="shared" si="507"/>
        <v/>
      </c>
      <c r="X3139" s="1047"/>
      <c r="Y3139" s="1146" t="str">
        <f t="shared" ref="Y3139:Y3202" si="508">IFERROR(CHOOSE(X3139,"መስከረም","ጥቅምት","ህዳር  ","ታህሳስ ","ጥር ","የካቲት ","መጋቢት ","ሚይዚያ ","ግንቦት ","ሰኔ ","ሐምሌ ","ነሐሴ ","Pagume"),"")</f>
        <v/>
      </c>
      <c r="Z3139" s="1049" t="str">
        <f t="shared" ref="Z3139:Z3202" si="509">IF($K3139="","",_xlfn.LET(_xlpm.gDate,K3139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139" s="1049" t="str">
        <f t="shared" ref="AA3139:AA3202" si="510">IF($Z3139="","",TEXT($Z3139,"mm"))</f>
        <v/>
      </c>
      <c r="AB3139" s="1050" t="str">
        <f t="shared" ref="AB3139:AB3202" si="511">IFERROR(CHOOSE(AA3139,"መስከረም","ጥቅምት","ህዳር  ","ታህሳስ ","ጥር ","የካቲት ","መጋቢት ","ሚይዚያ ","ግንቦት ","ሰኔ ","ሐምሌ ","ነሐሴ ","Pagume"),"")</f>
        <v/>
      </c>
      <c r="AD3139" s="1052" t="str">
        <f t="shared" ref="AD3139:AD3202" si="512">IF($D3139="","",YEAR(D3139)&amp;"-W"&amp;WEEKNUM(D3139,2))</f>
        <v/>
      </c>
      <c r="AE3139" s="1053" t="str">
        <f t="shared" ref="AE3139:AE3202" si="513">IF($K3139="","",YEAR(K3139)&amp;"-W"&amp;WEEKNUM(K3139,2))</f>
        <v/>
      </c>
    </row>
    <row r="3140" spans="23:31" ht="12.75" customHeight="1">
      <c r="W3140" s="1046" t="str">
        <f t="shared" ref="W3140:W3203" si="514">IF($D3140="","",_xlfn.LET(_xlpm.gDate,D3140,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140" s="1047"/>
      <c r="Y3140" s="1146" t="str">
        <f t="shared" si="508"/>
        <v/>
      </c>
      <c r="Z3140" s="1049" t="str">
        <f t="shared" si="509"/>
        <v/>
      </c>
      <c r="AA3140" s="1049" t="str">
        <f t="shared" si="510"/>
        <v/>
      </c>
      <c r="AB3140" s="1050" t="str">
        <f t="shared" si="511"/>
        <v/>
      </c>
      <c r="AD3140" s="1052" t="str">
        <f t="shared" si="512"/>
        <v/>
      </c>
      <c r="AE3140" s="1053" t="str">
        <f t="shared" si="513"/>
        <v/>
      </c>
    </row>
    <row r="3141" spans="23:31" ht="12.75" customHeight="1">
      <c r="W3141" s="1046" t="str">
        <f t="shared" si="514"/>
        <v/>
      </c>
      <c r="X3141" s="1047"/>
      <c r="Y3141" s="1146" t="str">
        <f t="shared" si="508"/>
        <v/>
      </c>
      <c r="Z3141" s="1049" t="str">
        <f t="shared" si="509"/>
        <v/>
      </c>
      <c r="AA3141" s="1049" t="str">
        <f t="shared" si="510"/>
        <v/>
      </c>
      <c r="AB3141" s="1050" t="str">
        <f t="shared" si="511"/>
        <v/>
      </c>
      <c r="AD3141" s="1052" t="str">
        <f t="shared" si="512"/>
        <v/>
      </c>
      <c r="AE3141" s="1053" t="str">
        <f t="shared" si="513"/>
        <v/>
      </c>
    </row>
    <row r="3142" spans="23:31" ht="12.75" customHeight="1">
      <c r="W3142" s="1046" t="str">
        <f t="shared" si="514"/>
        <v/>
      </c>
      <c r="X3142" s="1047"/>
      <c r="Y3142" s="1146" t="str">
        <f t="shared" si="508"/>
        <v/>
      </c>
      <c r="Z3142" s="1049" t="str">
        <f t="shared" si="509"/>
        <v/>
      </c>
      <c r="AA3142" s="1049" t="str">
        <f t="shared" si="510"/>
        <v/>
      </c>
      <c r="AB3142" s="1050" t="str">
        <f t="shared" si="511"/>
        <v/>
      </c>
      <c r="AD3142" s="1052" t="str">
        <f t="shared" si="512"/>
        <v/>
      </c>
      <c r="AE3142" s="1053" t="str">
        <f t="shared" si="513"/>
        <v/>
      </c>
    </row>
    <row r="3143" spans="23:31" ht="12.75" customHeight="1">
      <c r="W3143" s="1046" t="str">
        <f t="shared" si="514"/>
        <v/>
      </c>
      <c r="X3143" s="1047"/>
      <c r="Y3143" s="1146" t="str">
        <f t="shared" si="508"/>
        <v/>
      </c>
      <c r="Z3143" s="1049" t="str">
        <f t="shared" si="509"/>
        <v/>
      </c>
      <c r="AA3143" s="1049" t="str">
        <f t="shared" si="510"/>
        <v/>
      </c>
      <c r="AB3143" s="1050" t="str">
        <f t="shared" si="511"/>
        <v/>
      </c>
      <c r="AD3143" s="1052" t="str">
        <f t="shared" si="512"/>
        <v/>
      </c>
      <c r="AE3143" s="1053" t="str">
        <f t="shared" si="513"/>
        <v/>
      </c>
    </row>
    <row r="3144" spans="23:31" ht="12.75" customHeight="1">
      <c r="W3144" s="1046" t="str">
        <f t="shared" si="514"/>
        <v/>
      </c>
      <c r="X3144" s="1047"/>
      <c r="Y3144" s="1146" t="str">
        <f t="shared" si="508"/>
        <v/>
      </c>
      <c r="Z3144" s="1049" t="str">
        <f t="shared" si="509"/>
        <v/>
      </c>
      <c r="AA3144" s="1049" t="str">
        <f t="shared" si="510"/>
        <v/>
      </c>
      <c r="AB3144" s="1050" t="str">
        <f t="shared" si="511"/>
        <v/>
      </c>
      <c r="AD3144" s="1052" t="str">
        <f t="shared" si="512"/>
        <v/>
      </c>
      <c r="AE3144" s="1053" t="str">
        <f t="shared" si="513"/>
        <v/>
      </c>
    </row>
    <row r="3145" spans="23:31" ht="12.75" customHeight="1">
      <c r="W3145" s="1046" t="str">
        <f t="shared" si="514"/>
        <v/>
      </c>
      <c r="X3145" s="1047"/>
      <c r="Y3145" s="1146" t="str">
        <f t="shared" si="508"/>
        <v/>
      </c>
      <c r="Z3145" s="1049" t="str">
        <f t="shared" si="509"/>
        <v/>
      </c>
      <c r="AA3145" s="1049" t="str">
        <f t="shared" si="510"/>
        <v/>
      </c>
      <c r="AB3145" s="1050" t="str">
        <f t="shared" si="511"/>
        <v/>
      </c>
      <c r="AD3145" s="1052" t="str">
        <f t="shared" si="512"/>
        <v/>
      </c>
      <c r="AE3145" s="1053" t="str">
        <f t="shared" si="513"/>
        <v/>
      </c>
    </row>
    <row r="3146" spans="23:31" ht="12.75" customHeight="1">
      <c r="W3146" s="1046" t="str">
        <f t="shared" si="514"/>
        <v/>
      </c>
      <c r="X3146" s="1047"/>
      <c r="Y3146" s="1146" t="str">
        <f t="shared" si="508"/>
        <v/>
      </c>
      <c r="Z3146" s="1049" t="str">
        <f t="shared" si="509"/>
        <v/>
      </c>
      <c r="AA3146" s="1049" t="str">
        <f t="shared" si="510"/>
        <v/>
      </c>
      <c r="AB3146" s="1050" t="str">
        <f t="shared" si="511"/>
        <v/>
      </c>
      <c r="AD3146" s="1052" t="str">
        <f t="shared" si="512"/>
        <v/>
      </c>
      <c r="AE3146" s="1053" t="str">
        <f t="shared" si="513"/>
        <v/>
      </c>
    </row>
    <row r="3147" spans="23:31" ht="12.75" customHeight="1">
      <c r="W3147" s="1046" t="str">
        <f t="shared" si="514"/>
        <v/>
      </c>
      <c r="X3147" s="1047"/>
      <c r="Y3147" s="1146" t="str">
        <f t="shared" si="508"/>
        <v/>
      </c>
      <c r="Z3147" s="1049" t="str">
        <f t="shared" si="509"/>
        <v/>
      </c>
      <c r="AA3147" s="1049" t="str">
        <f t="shared" si="510"/>
        <v/>
      </c>
      <c r="AB3147" s="1050" t="str">
        <f t="shared" si="511"/>
        <v/>
      </c>
      <c r="AD3147" s="1052" t="str">
        <f t="shared" si="512"/>
        <v/>
      </c>
      <c r="AE3147" s="1053" t="str">
        <f t="shared" si="513"/>
        <v/>
      </c>
    </row>
    <row r="3148" spans="23:31" ht="12.75" customHeight="1">
      <c r="W3148" s="1046" t="str">
        <f t="shared" si="514"/>
        <v/>
      </c>
      <c r="X3148" s="1047"/>
      <c r="Y3148" s="1146" t="str">
        <f t="shared" si="508"/>
        <v/>
      </c>
      <c r="Z3148" s="1049" t="str">
        <f t="shared" si="509"/>
        <v/>
      </c>
      <c r="AA3148" s="1049" t="str">
        <f t="shared" si="510"/>
        <v/>
      </c>
      <c r="AB3148" s="1050" t="str">
        <f t="shared" si="511"/>
        <v/>
      </c>
      <c r="AD3148" s="1052" t="str">
        <f t="shared" si="512"/>
        <v/>
      </c>
      <c r="AE3148" s="1053" t="str">
        <f t="shared" si="513"/>
        <v/>
      </c>
    </row>
    <row r="3149" spans="23:31" ht="12.75" customHeight="1">
      <c r="W3149" s="1046" t="str">
        <f t="shared" si="514"/>
        <v/>
      </c>
      <c r="X3149" s="1047"/>
      <c r="Y3149" s="1146" t="str">
        <f t="shared" si="508"/>
        <v/>
      </c>
      <c r="Z3149" s="1049" t="str">
        <f t="shared" si="509"/>
        <v/>
      </c>
      <c r="AA3149" s="1049" t="str">
        <f t="shared" si="510"/>
        <v/>
      </c>
      <c r="AB3149" s="1050" t="str">
        <f t="shared" si="511"/>
        <v/>
      </c>
      <c r="AD3149" s="1052" t="str">
        <f t="shared" si="512"/>
        <v/>
      </c>
      <c r="AE3149" s="1053" t="str">
        <f t="shared" si="513"/>
        <v/>
      </c>
    </row>
    <row r="3150" spans="23:31" ht="12.75" customHeight="1">
      <c r="W3150" s="1046" t="str">
        <f t="shared" si="514"/>
        <v/>
      </c>
      <c r="X3150" s="1047"/>
      <c r="Y3150" s="1146" t="str">
        <f t="shared" si="508"/>
        <v/>
      </c>
      <c r="Z3150" s="1049" t="str">
        <f t="shared" si="509"/>
        <v/>
      </c>
      <c r="AA3150" s="1049" t="str">
        <f t="shared" si="510"/>
        <v/>
      </c>
      <c r="AB3150" s="1050" t="str">
        <f t="shared" si="511"/>
        <v/>
      </c>
      <c r="AD3150" s="1052" t="str">
        <f t="shared" si="512"/>
        <v/>
      </c>
      <c r="AE3150" s="1053" t="str">
        <f t="shared" si="513"/>
        <v/>
      </c>
    </row>
    <row r="3151" spans="23:31" ht="12.75" customHeight="1">
      <c r="W3151" s="1046" t="str">
        <f t="shared" si="514"/>
        <v/>
      </c>
      <c r="X3151" s="1047"/>
      <c r="Y3151" s="1146" t="str">
        <f t="shared" si="508"/>
        <v/>
      </c>
      <c r="Z3151" s="1049" t="str">
        <f t="shared" si="509"/>
        <v/>
      </c>
      <c r="AA3151" s="1049" t="str">
        <f t="shared" si="510"/>
        <v/>
      </c>
      <c r="AB3151" s="1050" t="str">
        <f t="shared" si="511"/>
        <v/>
      </c>
      <c r="AD3151" s="1052" t="str">
        <f t="shared" si="512"/>
        <v/>
      </c>
      <c r="AE3151" s="1053" t="str">
        <f t="shared" si="513"/>
        <v/>
      </c>
    </row>
    <row r="3152" spans="23:31" ht="12.75" customHeight="1">
      <c r="W3152" s="1046" t="str">
        <f t="shared" si="514"/>
        <v/>
      </c>
      <c r="X3152" s="1047"/>
      <c r="Y3152" s="1146" t="str">
        <f t="shared" si="508"/>
        <v/>
      </c>
      <c r="Z3152" s="1049" t="str">
        <f t="shared" si="509"/>
        <v/>
      </c>
      <c r="AA3152" s="1049" t="str">
        <f t="shared" si="510"/>
        <v/>
      </c>
      <c r="AB3152" s="1050" t="str">
        <f t="shared" si="511"/>
        <v/>
      </c>
      <c r="AD3152" s="1052" t="str">
        <f t="shared" si="512"/>
        <v/>
      </c>
      <c r="AE3152" s="1053" t="str">
        <f t="shared" si="513"/>
        <v/>
      </c>
    </row>
    <row r="3153" spans="23:31" ht="12.75" customHeight="1">
      <c r="W3153" s="1046" t="str">
        <f t="shared" si="514"/>
        <v/>
      </c>
      <c r="X3153" s="1047"/>
      <c r="Y3153" s="1146" t="str">
        <f t="shared" si="508"/>
        <v/>
      </c>
      <c r="Z3153" s="1049" t="str">
        <f t="shared" si="509"/>
        <v/>
      </c>
      <c r="AA3153" s="1049" t="str">
        <f t="shared" si="510"/>
        <v/>
      </c>
      <c r="AB3153" s="1050" t="str">
        <f t="shared" si="511"/>
        <v/>
      </c>
      <c r="AD3153" s="1052" t="str">
        <f t="shared" si="512"/>
        <v/>
      </c>
      <c r="AE3153" s="1053" t="str">
        <f t="shared" si="513"/>
        <v/>
      </c>
    </row>
    <row r="3154" spans="23:31" ht="12.75" customHeight="1">
      <c r="W3154" s="1046" t="str">
        <f t="shared" si="514"/>
        <v/>
      </c>
      <c r="X3154" s="1047"/>
      <c r="Y3154" s="1146" t="str">
        <f t="shared" si="508"/>
        <v/>
      </c>
      <c r="Z3154" s="1049" t="str">
        <f t="shared" si="509"/>
        <v/>
      </c>
      <c r="AA3154" s="1049" t="str">
        <f t="shared" si="510"/>
        <v/>
      </c>
      <c r="AB3154" s="1050" t="str">
        <f t="shared" si="511"/>
        <v/>
      </c>
      <c r="AD3154" s="1052" t="str">
        <f t="shared" si="512"/>
        <v/>
      </c>
      <c r="AE3154" s="1053" t="str">
        <f t="shared" si="513"/>
        <v/>
      </c>
    </row>
    <row r="3155" spans="23:31" ht="12.75" customHeight="1">
      <c r="W3155" s="1046" t="str">
        <f t="shared" si="514"/>
        <v/>
      </c>
      <c r="X3155" s="1047"/>
      <c r="Y3155" s="1146" t="str">
        <f t="shared" si="508"/>
        <v/>
      </c>
      <c r="Z3155" s="1049" t="str">
        <f t="shared" si="509"/>
        <v/>
      </c>
      <c r="AA3155" s="1049" t="str">
        <f t="shared" si="510"/>
        <v/>
      </c>
      <c r="AB3155" s="1050" t="str">
        <f t="shared" si="511"/>
        <v/>
      </c>
      <c r="AD3155" s="1052" t="str">
        <f t="shared" si="512"/>
        <v/>
      </c>
      <c r="AE3155" s="1053" t="str">
        <f t="shared" si="513"/>
        <v/>
      </c>
    </row>
    <row r="3156" spans="23:31" ht="12.75" customHeight="1">
      <c r="W3156" s="1046" t="str">
        <f t="shared" si="514"/>
        <v/>
      </c>
      <c r="X3156" s="1047"/>
      <c r="Y3156" s="1146" t="str">
        <f t="shared" si="508"/>
        <v/>
      </c>
      <c r="Z3156" s="1049" t="str">
        <f t="shared" si="509"/>
        <v/>
      </c>
      <c r="AA3156" s="1049" t="str">
        <f t="shared" si="510"/>
        <v/>
      </c>
      <c r="AB3156" s="1050" t="str">
        <f t="shared" si="511"/>
        <v/>
      </c>
      <c r="AD3156" s="1052" t="str">
        <f t="shared" si="512"/>
        <v/>
      </c>
      <c r="AE3156" s="1053" t="str">
        <f t="shared" si="513"/>
        <v/>
      </c>
    </row>
    <row r="3157" spans="23:31" ht="12.75" customHeight="1">
      <c r="W3157" s="1046" t="str">
        <f t="shared" si="514"/>
        <v/>
      </c>
      <c r="X3157" s="1047"/>
      <c r="Y3157" s="1146" t="str">
        <f t="shared" si="508"/>
        <v/>
      </c>
      <c r="Z3157" s="1049" t="str">
        <f t="shared" si="509"/>
        <v/>
      </c>
      <c r="AA3157" s="1049" t="str">
        <f t="shared" si="510"/>
        <v/>
      </c>
      <c r="AB3157" s="1050" t="str">
        <f t="shared" si="511"/>
        <v/>
      </c>
      <c r="AD3157" s="1052" t="str">
        <f t="shared" si="512"/>
        <v/>
      </c>
      <c r="AE3157" s="1053" t="str">
        <f t="shared" si="513"/>
        <v/>
      </c>
    </row>
    <row r="3158" spans="23:31" ht="12.75" customHeight="1">
      <c r="W3158" s="1046" t="str">
        <f t="shared" si="514"/>
        <v/>
      </c>
      <c r="X3158" s="1047"/>
      <c r="Y3158" s="1146" t="str">
        <f t="shared" si="508"/>
        <v/>
      </c>
      <c r="Z3158" s="1049" t="str">
        <f t="shared" si="509"/>
        <v/>
      </c>
      <c r="AA3158" s="1049" t="str">
        <f t="shared" si="510"/>
        <v/>
      </c>
      <c r="AB3158" s="1050" t="str">
        <f t="shared" si="511"/>
        <v/>
      </c>
      <c r="AD3158" s="1052" t="str">
        <f t="shared" si="512"/>
        <v/>
      </c>
      <c r="AE3158" s="1053" t="str">
        <f t="shared" si="513"/>
        <v/>
      </c>
    </row>
    <row r="3159" spans="23:31" ht="12.75" customHeight="1">
      <c r="W3159" s="1046" t="str">
        <f t="shared" si="514"/>
        <v/>
      </c>
      <c r="X3159" s="1047"/>
      <c r="Y3159" s="1146" t="str">
        <f t="shared" si="508"/>
        <v/>
      </c>
      <c r="Z3159" s="1049" t="str">
        <f t="shared" si="509"/>
        <v/>
      </c>
      <c r="AA3159" s="1049" t="str">
        <f t="shared" si="510"/>
        <v/>
      </c>
      <c r="AB3159" s="1050" t="str">
        <f t="shared" si="511"/>
        <v/>
      </c>
      <c r="AD3159" s="1052" t="str">
        <f t="shared" si="512"/>
        <v/>
      </c>
      <c r="AE3159" s="1053" t="str">
        <f t="shared" si="513"/>
        <v/>
      </c>
    </row>
    <row r="3160" spans="23:31" ht="12.75" customHeight="1">
      <c r="W3160" s="1046" t="str">
        <f t="shared" si="514"/>
        <v/>
      </c>
      <c r="X3160" s="1047"/>
      <c r="Y3160" s="1146" t="str">
        <f t="shared" si="508"/>
        <v/>
      </c>
      <c r="Z3160" s="1049" t="str">
        <f t="shared" si="509"/>
        <v/>
      </c>
      <c r="AA3160" s="1049" t="str">
        <f t="shared" si="510"/>
        <v/>
      </c>
      <c r="AB3160" s="1050" t="str">
        <f t="shared" si="511"/>
        <v/>
      </c>
      <c r="AD3160" s="1052" t="str">
        <f t="shared" si="512"/>
        <v/>
      </c>
      <c r="AE3160" s="1053" t="str">
        <f t="shared" si="513"/>
        <v/>
      </c>
    </row>
    <row r="3161" spans="23:31" ht="12.75" customHeight="1">
      <c r="W3161" s="1046" t="str">
        <f t="shared" si="514"/>
        <v/>
      </c>
      <c r="X3161" s="1047"/>
      <c r="Y3161" s="1146" t="str">
        <f t="shared" si="508"/>
        <v/>
      </c>
      <c r="Z3161" s="1049" t="str">
        <f t="shared" si="509"/>
        <v/>
      </c>
      <c r="AA3161" s="1049" t="str">
        <f t="shared" si="510"/>
        <v/>
      </c>
      <c r="AB3161" s="1050" t="str">
        <f t="shared" si="511"/>
        <v/>
      </c>
      <c r="AD3161" s="1052" t="str">
        <f t="shared" si="512"/>
        <v/>
      </c>
      <c r="AE3161" s="1053" t="str">
        <f t="shared" si="513"/>
        <v/>
      </c>
    </row>
    <row r="3162" spans="23:31" ht="12.75" customHeight="1">
      <c r="W3162" s="1046" t="str">
        <f t="shared" si="514"/>
        <v/>
      </c>
      <c r="X3162" s="1047"/>
      <c r="Y3162" s="1146" t="str">
        <f t="shared" si="508"/>
        <v/>
      </c>
      <c r="Z3162" s="1049" t="str">
        <f t="shared" si="509"/>
        <v/>
      </c>
      <c r="AA3162" s="1049" t="str">
        <f t="shared" si="510"/>
        <v/>
      </c>
      <c r="AB3162" s="1050" t="str">
        <f t="shared" si="511"/>
        <v/>
      </c>
      <c r="AD3162" s="1052" t="str">
        <f t="shared" si="512"/>
        <v/>
      </c>
      <c r="AE3162" s="1053" t="str">
        <f t="shared" si="513"/>
        <v/>
      </c>
    </row>
    <row r="3163" spans="23:31" ht="12.75" customHeight="1">
      <c r="W3163" s="1046" t="str">
        <f t="shared" si="514"/>
        <v/>
      </c>
      <c r="X3163" s="1047"/>
      <c r="Y3163" s="1146" t="str">
        <f t="shared" si="508"/>
        <v/>
      </c>
      <c r="Z3163" s="1049" t="str">
        <f t="shared" si="509"/>
        <v/>
      </c>
      <c r="AA3163" s="1049" t="str">
        <f t="shared" si="510"/>
        <v/>
      </c>
      <c r="AB3163" s="1050" t="str">
        <f t="shared" si="511"/>
        <v/>
      </c>
      <c r="AD3163" s="1052" t="str">
        <f t="shared" si="512"/>
        <v/>
      </c>
      <c r="AE3163" s="1053" t="str">
        <f t="shared" si="513"/>
        <v/>
      </c>
    </row>
    <row r="3164" spans="23:31" ht="12.75" customHeight="1">
      <c r="W3164" s="1046" t="str">
        <f t="shared" si="514"/>
        <v/>
      </c>
      <c r="X3164" s="1047"/>
      <c r="Y3164" s="1146" t="str">
        <f t="shared" si="508"/>
        <v/>
      </c>
      <c r="Z3164" s="1049" t="str">
        <f t="shared" si="509"/>
        <v/>
      </c>
      <c r="AA3164" s="1049" t="str">
        <f t="shared" si="510"/>
        <v/>
      </c>
      <c r="AB3164" s="1050" t="str">
        <f t="shared" si="511"/>
        <v/>
      </c>
      <c r="AD3164" s="1052" t="str">
        <f t="shared" si="512"/>
        <v/>
      </c>
      <c r="AE3164" s="1053" t="str">
        <f t="shared" si="513"/>
        <v/>
      </c>
    </row>
    <row r="3165" spans="23:31" ht="12.75" customHeight="1">
      <c r="W3165" s="1046" t="str">
        <f t="shared" si="514"/>
        <v/>
      </c>
      <c r="X3165" s="1047"/>
      <c r="Y3165" s="1146" t="str">
        <f t="shared" si="508"/>
        <v/>
      </c>
      <c r="Z3165" s="1049" t="str">
        <f t="shared" si="509"/>
        <v/>
      </c>
      <c r="AA3165" s="1049" t="str">
        <f t="shared" si="510"/>
        <v/>
      </c>
      <c r="AB3165" s="1050" t="str">
        <f t="shared" si="511"/>
        <v/>
      </c>
      <c r="AD3165" s="1052" t="str">
        <f t="shared" si="512"/>
        <v/>
      </c>
      <c r="AE3165" s="1053" t="str">
        <f t="shared" si="513"/>
        <v/>
      </c>
    </row>
    <row r="3166" spans="23:31" ht="12.75" customHeight="1">
      <c r="W3166" s="1046" t="str">
        <f t="shared" si="514"/>
        <v/>
      </c>
      <c r="X3166" s="1047"/>
      <c r="Y3166" s="1146" t="str">
        <f t="shared" si="508"/>
        <v/>
      </c>
      <c r="Z3166" s="1049" t="str">
        <f t="shared" si="509"/>
        <v/>
      </c>
      <c r="AA3166" s="1049" t="str">
        <f t="shared" si="510"/>
        <v/>
      </c>
      <c r="AB3166" s="1050" t="str">
        <f t="shared" si="511"/>
        <v/>
      </c>
      <c r="AD3166" s="1052" t="str">
        <f t="shared" si="512"/>
        <v/>
      </c>
      <c r="AE3166" s="1053" t="str">
        <f t="shared" si="513"/>
        <v/>
      </c>
    </row>
    <row r="3167" spans="23:31" ht="12.75" customHeight="1">
      <c r="W3167" s="1046" t="str">
        <f t="shared" si="514"/>
        <v/>
      </c>
      <c r="X3167" s="1047"/>
      <c r="Y3167" s="1146" t="str">
        <f t="shared" si="508"/>
        <v/>
      </c>
      <c r="Z3167" s="1049" t="str">
        <f t="shared" si="509"/>
        <v/>
      </c>
      <c r="AA3167" s="1049" t="str">
        <f t="shared" si="510"/>
        <v/>
      </c>
      <c r="AB3167" s="1050" t="str">
        <f t="shared" si="511"/>
        <v/>
      </c>
      <c r="AD3167" s="1052" t="str">
        <f t="shared" si="512"/>
        <v/>
      </c>
      <c r="AE3167" s="1053" t="str">
        <f t="shared" si="513"/>
        <v/>
      </c>
    </row>
    <row r="3168" spans="23:31" ht="12.75" customHeight="1">
      <c r="W3168" s="1046" t="str">
        <f t="shared" si="514"/>
        <v/>
      </c>
      <c r="X3168" s="1047"/>
      <c r="Y3168" s="1146" t="str">
        <f t="shared" si="508"/>
        <v/>
      </c>
      <c r="Z3168" s="1049" t="str">
        <f t="shared" si="509"/>
        <v/>
      </c>
      <c r="AA3168" s="1049" t="str">
        <f t="shared" si="510"/>
        <v/>
      </c>
      <c r="AB3168" s="1050" t="str">
        <f t="shared" si="511"/>
        <v/>
      </c>
      <c r="AD3168" s="1052" t="str">
        <f t="shared" si="512"/>
        <v/>
      </c>
      <c r="AE3168" s="1053" t="str">
        <f t="shared" si="513"/>
        <v/>
      </c>
    </row>
    <row r="3169" spans="23:31" ht="12.75" customHeight="1">
      <c r="W3169" s="1046" t="str">
        <f t="shared" si="514"/>
        <v/>
      </c>
      <c r="X3169" s="1047"/>
      <c r="Y3169" s="1146" t="str">
        <f t="shared" si="508"/>
        <v/>
      </c>
      <c r="Z3169" s="1049" t="str">
        <f t="shared" si="509"/>
        <v/>
      </c>
      <c r="AA3169" s="1049" t="str">
        <f t="shared" si="510"/>
        <v/>
      </c>
      <c r="AB3169" s="1050" t="str">
        <f t="shared" si="511"/>
        <v/>
      </c>
      <c r="AD3169" s="1052" t="str">
        <f t="shared" si="512"/>
        <v/>
      </c>
      <c r="AE3169" s="1053" t="str">
        <f t="shared" si="513"/>
        <v/>
      </c>
    </row>
    <row r="3170" spans="23:31" ht="12.75" customHeight="1">
      <c r="W3170" s="1046" t="str">
        <f t="shared" si="514"/>
        <v/>
      </c>
      <c r="X3170" s="1047"/>
      <c r="Y3170" s="1146" t="str">
        <f t="shared" si="508"/>
        <v/>
      </c>
      <c r="Z3170" s="1049" t="str">
        <f t="shared" si="509"/>
        <v/>
      </c>
      <c r="AA3170" s="1049" t="str">
        <f t="shared" si="510"/>
        <v/>
      </c>
      <c r="AB3170" s="1050" t="str">
        <f t="shared" si="511"/>
        <v/>
      </c>
      <c r="AD3170" s="1052" t="str">
        <f t="shared" si="512"/>
        <v/>
      </c>
      <c r="AE3170" s="1053" t="str">
        <f t="shared" si="513"/>
        <v/>
      </c>
    </row>
    <row r="3171" spans="23:31" ht="12.75" customHeight="1">
      <c r="W3171" s="1046" t="str">
        <f t="shared" si="514"/>
        <v/>
      </c>
      <c r="X3171" s="1047"/>
      <c r="Y3171" s="1146" t="str">
        <f t="shared" si="508"/>
        <v/>
      </c>
      <c r="Z3171" s="1049" t="str">
        <f t="shared" si="509"/>
        <v/>
      </c>
      <c r="AA3171" s="1049" t="str">
        <f t="shared" si="510"/>
        <v/>
      </c>
      <c r="AB3171" s="1050" t="str">
        <f t="shared" si="511"/>
        <v/>
      </c>
      <c r="AD3171" s="1052" t="str">
        <f t="shared" si="512"/>
        <v/>
      </c>
      <c r="AE3171" s="1053" t="str">
        <f t="shared" si="513"/>
        <v/>
      </c>
    </row>
    <row r="3172" spans="23:31" ht="12.75" customHeight="1">
      <c r="W3172" s="1046" t="str">
        <f t="shared" si="514"/>
        <v/>
      </c>
      <c r="X3172" s="1047"/>
      <c r="Y3172" s="1146" t="str">
        <f t="shared" si="508"/>
        <v/>
      </c>
      <c r="Z3172" s="1049" t="str">
        <f t="shared" si="509"/>
        <v/>
      </c>
      <c r="AA3172" s="1049" t="str">
        <f t="shared" si="510"/>
        <v/>
      </c>
      <c r="AB3172" s="1050" t="str">
        <f t="shared" si="511"/>
        <v/>
      </c>
      <c r="AD3172" s="1052" t="str">
        <f t="shared" si="512"/>
        <v/>
      </c>
      <c r="AE3172" s="1053" t="str">
        <f t="shared" si="513"/>
        <v/>
      </c>
    </row>
    <row r="3173" spans="23:31" ht="12.75" customHeight="1">
      <c r="W3173" s="1046" t="str">
        <f t="shared" si="514"/>
        <v/>
      </c>
      <c r="X3173" s="1047"/>
      <c r="Y3173" s="1146" t="str">
        <f t="shared" si="508"/>
        <v/>
      </c>
      <c r="Z3173" s="1049" t="str">
        <f t="shared" si="509"/>
        <v/>
      </c>
      <c r="AA3173" s="1049" t="str">
        <f t="shared" si="510"/>
        <v/>
      </c>
      <c r="AB3173" s="1050" t="str">
        <f t="shared" si="511"/>
        <v/>
      </c>
      <c r="AD3173" s="1052" t="str">
        <f t="shared" si="512"/>
        <v/>
      </c>
      <c r="AE3173" s="1053" t="str">
        <f t="shared" si="513"/>
        <v/>
      </c>
    </row>
    <row r="3174" spans="23:31" ht="12.75" customHeight="1">
      <c r="W3174" s="1046" t="str">
        <f t="shared" si="514"/>
        <v/>
      </c>
      <c r="X3174" s="1047"/>
      <c r="Y3174" s="1146" t="str">
        <f t="shared" si="508"/>
        <v/>
      </c>
      <c r="Z3174" s="1049" t="str">
        <f t="shared" si="509"/>
        <v/>
      </c>
      <c r="AA3174" s="1049" t="str">
        <f t="shared" si="510"/>
        <v/>
      </c>
      <c r="AB3174" s="1050" t="str">
        <f t="shared" si="511"/>
        <v/>
      </c>
      <c r="AD3174" s="1052" t="str">
        <f t="shared" si="512"/>
        <v/>
      </c>
      <c r="AE3174" s="1053" t="str">
        <f t="shared" si="513"/>
        <v/>
      </c>
    </row>
    <row r="3175" spans="23:31" ht="12.75" customHeight="1">
      <c r="W3175" s="1046" t="str">
        <f t="shared" si="514"/>
        <v/>
      </c>
      <c r="X3175" s="1047"/>
      <c r="Y3175" s="1146" t="str">
        <f t="shared" si="508"/>
        <v/>
      </c>
      <c r="Z3175" s="1049" t="str">
        <f t="shared" si="509"/>
        <v/>
      </c>
      <c r="AA3175" s="1049" t="str">
        <f t="shared" si="510"/>
        <v/>
      </c>
      <c r="AB3175" s="1050" t="str">
        <f t="shared" si="511"/>
        <v/>
      </c>
      <c r="AD3175" s="1052" t="str">
        <f t="shared" si="512"/>
        <v/>
      </c>
      <c r="AE3175" s="1053" t="str">
        <f t="shared" si="513"/>
        <v/>
      </c>
    </row>
    <row r="3176" spans="23:31" ht="12.75" customHeight="1">
      <c r="W3176" s="1046" t="str">
        <f t="shared" si="514"/>
        <v/>
      </c>
      <c r="X3176" s="1047"/>
      <c r="Y3176" s="1146" t="str">
        <f t="shared" si="508"/>
        <v/>
      </c>
      <c r="Z3176" s="1049" t="str">
        <f t="shared" si="509"/>
        <v/>
      </c>
      <c r="AA3176" s="1049" t="str">
        <f t="shared" si="510"/>
        <v/>
      </c>
      <c r="AB3176" s="1050" t="str">
        <f t="shared" si="511"/>
        <v/>
      </c>
      <c r="AD3176" s="1052" t="str">
        <f t="shared" si="512"/>
        <v/>
      </c>
      <c r="AE3176" s="1053" t="str">
        <f t="shared" si="513"/>
        <v/>
      </c>
    </row>
    <row r="3177" spans="23:31" ht="12.75" customHeight="1">
      <c r="W3177" s="1046" t="str">
        <f t="shared" si="514"/>
        <v/>
      </c>
      <c r="X3177" s="1047"/>
      <c r="Y3177" s="1146" t="str">
        <f t="shared" si="508"/>
        <v/>
      </c>
      <c r="Z3177" s="1049" t="str">
        <f t="shared" si="509"/>
        <v/>
      </c>
      <c r="AA3177" s="1049" t="str">
        <f t="shared" si="510"/>
        <v/>
      </c>
      <c r="AB3177" s="1050" t="str">
        <f t="shared" si="511"/>
        <v/>
      </c>
      <c r="AD3177" s="1052" t="str">
        <f t="shared" si="512"/>
        <v/>
      </c>
      <c r="AE3177" s="1053" t="str">
        <f t="shared" si="513"/>
        <v/>
      </c>
    </row>
    <row r="3178" spans="23:31" ht="12.75" customHeight="1">
      <c r="W3178" s="1046" t="str">
        <f t="shared" si="514"/>
        <v/>
      </c>
      <c r="X3178" s="1047"/>
      <c r="Y3178" s="1146" t="str">
        <f t="shared" si="508"/>
        <v/>
      </c>
      <c r="Z3178" s="1049" t="str">
        <f t="shared" si="509"/>
        <v/>
      </c>
      <c r="AA3178" s="1049" t="str">
        <f t="shared" si="510"/>
        <v/>
      </c>
      <c r="AB3178" s="1050" t="str">
        <f t="shared" si="511"/>
        <v/>
      </c>
      <c r="AD3178" s="1052" t="str">
        <f t="shared" si="512"/>
        <v/>
      </c>
      <c r="AE3178" s="1053" t="str">
        <f t="shared" si="513"/>
        <v/>
      </c>
    </row>
    <row r="3179" spans="23:31" ht="12.75" customHeight="1">
      <c r="W3179" s="1046" t="str">
        <f t="shared" si="514"/>
        <v/>
      </c>
      <c r="X3179" s="1047"/>
      <c r="Y3179" s="1146" t="str">
        <f t="shared" si="508"/>
        <v/>
      </c>
      <c r="Z3179" s="1049" t="str">
        <f t="shared" si="509"/>
        <v/>
      </c>
      <c r="AA3179" s="1049" t="str">
        <f t="shared" si="510"/>
        <v/>
      </c>
      <c r="AB3179" s="1050" t="str">
        <f t="shared" si="511"/>
        <v/>
      </c>
      <c r="AD3179" s="1052" t="str">
        <f t="shared" si="512"/>
        <v/>
      </c>
      <c r="AE3179" s="1053" t="str">
        <f t="shared" si="513"/>
        <v/>
      </c>
    </row>
    <row r="3180" spans="23:31" ht="12.75" customHeight="1">
      <c r="W3180" s="1046" t="str">
        <f t="shared" si="514"/>
        <v/>
      </c>
      <c r="X3180" s="1047"/>
      <c r="Y3180" s="1146" t="str">
        <f t="shared" si="508"/>
        <v/>
      </c>
      <c r="Z3180" s="1049" t="str">
        <f t="shared" si="509"/>
        <v/>
      </c>
      <c r="AA3180" s="1049" t="str">
        <f t="shared" si="510"/>
        <v/>
      </c>
      <c r="AB3180" s="1050" t="str">
        <f t="shared" si="511"/>
        <v/>
      </c>
      <c r="AD3180" s="1052" t="str">
        <f t="shared" si="512"/>
        <v/>
      </c>
      <c r="AE3180" s="1053" t="str">
        <f t="shared" si="513"/>
        <v/>
      </c>
    </row>
    <row r="3181" spans="23:31" ht="12.75" customHeight="1">
      <c r="W3181" s="1046" t="str">
        <f t="shared" si="514"/>
        <v/>
      </c>
      <c r="X3181" s="1047"/>
      <c r="Y3181" s="1146" t="str">
        <f t="shared" si="508"/>
        <v/>
      </c>
      <c r="Z3181" s="1049" t="str">
        <f t="shared" si="509"/>
        <v/>
      </c>
      <c r="AA3181" s="1049" t="str">
        <f t="shared" si="510"/>
        <v/>
      </c>
      <c r="AB3181" s="1050" t="str">
        <f t="shared" si="511"/>
        <v/>
      </c>
      <c r="AD3181" s="1052" t="str">
        <f t="shared" si="512"/>
        <v/>
      </c>
      <c r="AE3181" s="1053" t="str">
        <f t="shared" si="513"/>
        <v/>
      </c>
    </row>
    <row r="3182" spans="23:31" ht="12.75" customHeight="1">
      <c r="W3182" s="1046" t="str">
        <f t="shared" si="514"/>
        <v/>
      </c>
      <c r="X3182" s="1047"/>
      <c r="Y3182" s="1146" t="str">
        <f t="shared" si="508"/>
        <v/>
      </c>
      <c r="Z3182" s="1049" t="str">
        <f t="shared" si="509"/>
        <v/>
      </c>
      <c r="AA3182" s="1049" t="str">
        <f t="shared" si="510"/>
        <v/>
      </c>
      <c r="AB3182" s="1050" t="str">
        <f t="shared" si="511"/>
        <v/>
      </c>
      <c r="AD3182" s="1052" t="str">
        <f t="shared" si="512"/>
        <v/>
      </c>
      <c r="AE3182" s="1053" t="str">
        <f t="shared" si="513"/>
        <v/>
      </c>
    </row>
    <row r="3183" spans="23:31" ht="12.75" customHeight="1">
      <c r="W3183" s="1046" t="str">
        <f t="shared" si="514"/>
        <v/>
      </c>
      <c r="X3183" s="1047"/>
      <c r="Y3183" s="1146" t="str">
        <f t="shared" si="508"/>
        <v/>
      </c>
      <c r="Z3183" s="1049" t="str">
        <f t="shared" si="509"/>
        <v/>
      </c>
      <c r="AA3183" s="1049" t="str">
        <f t="shared" si="510"/>
        <v/>
      </c>
      <c r="AB3183" s="1050" t="str">
        <f t="shared" si="511"/>
        <v/>
      </c>
      <c r="AD3183" s="1052" t="str">
        <f t="shared" si="512"/>
        <v/>
      </c>
      <c r="AE3183" s="1053" t="str">
        <f t="shared" si="513"/>
        <v/>
      </c>
    </row>
    <row r="3184" spans="23:31" ht="12.75" customHeight="1">
      <c r="W3184" s="1046" t="str">
        <f t="shared" si="514"/>
        <v/>
      </c>
      <c r="X3184" s="1047"/>
      <c r="Y3184" s="1146" t="str">
        <f t="shared" si="508"/>
        <v/>
      </c>
      <c r="Z3184" s="1049" t="str">
        <f t="shared" si="509"/>
        <v/>
      </c>
      <c r="AA3184" s="1049" t="str">
        <f t="shared" si="510"/>
        <v/>
      </c>
      <c r="AB3184" s="1050" t="str">
        <f t="shared" si="511"/>
        <v/>
      </c>
      <c r="AD3184" s="1052" t="str">
        <f t="shared" si="512"/>
        <v/>
      </c>
      <c r="AE3184" s="1053" t="str">
        <f t="shared" si="513"/>
        <v/>
      </c>
    </row>
    <row r="3185" spans="23:31" ht="12.75" customHeight="1">
      <c r="W3185" s="1046" t="str">
        <f t="shared" si="514"/>
        <v/>
      </c>
      <c r="X3185" s="1047"/>
      <c r="Y3185" s="1146" t="str">
        <f t="shared" si="508"/>
        <v/>
      </c>
      <c r="Z3185" s="1049" t="str">
        <f t="shared" si="509"/>
        <v/>
      </c>
      <c r="AA3185" s="1049" t="str">
        <f t="shared" si="510"/>
        <v/>
      </c>
      <c r="AB3185" s="1050" t="str">
        <f t="shared" si="511"/>
        <v/>
      </c>
      <c r="AD3185" s="1052" t="str">
        <f t="shared" si="512"/>
        <v/>
      </c>
      <c r="AE3185" s="1053" t="str">
        <f t="shared" si="513"/>
        <v/>
      </c>
    </row>
    <row r="3186" spans="23:31" ht="12.75" customHeight="1">
      <c r="W3186" s="1046" t="str">
        <f t="shared" si="514"/>
        <v/>
      </c>
      <c r="X3186" s="1047"/>
      <c r="Y3186" s="1146" t="str">
        <f t="shared" si="508"/>
        <v/>
      </c>
      <c r="Z3186" s="1049" t="str">
        <f t="shared" si="509"/>
        <v/>
      </c>
      <c r="AA3186" s="1049" t="str">
        <f t="shared" si="510"/>
        <v/>
      </c>
      <c r="AB3186" s="1050" t="str">
        <f t="shared" si="511"/>
        <v/>
      </c>
      <c r="AD3186" s="1052" t="str">
        <f t="shared" si="512"/>
        <v/>
      </c>
      <c r="AE3186" s="1053" t="str">
        <f t="shared" si="513"/>
        <v/>
      </c>
    </row>
    <row r="3187" spans="23:31" ht="12.75" customHeight="1">
      <c r="W3187" s="1046" t="str">
        <f t="shared" si="514"/>
        <v/>
      </c>
      <c r="X3187" s="1047"/>
      <c r="Y3187" s="1146" t="str">
        <f t="shared" si="508"/>
        <v/>
      </c>
      <c r="Z3187" s="1049" t="str">
        <f t="shared" si="509"/>
        <v/>
      </c>
      <c r="AA3187" s="1049" t="str">
        <f t="shared" si="510"/>
        <v/>
      </c>
      <c r="AB3187" s="1050" t="str">
        <f t="shared" si="511"/>
        <v/>
      </c>
      <c r="AD3187" s="1052" t="str">
        <f t="shared" si="512"/>
        <v/>
      </c>
      <c r="AE3187" s="1053" t="str">
        <f t="shared" si="513"/>
        <v/>
      </c>
    </row>
    <row r="3188" spans="23:31" ht="12.75" customHeight="1">
      <c r="W3188" s="1046" t="str">
        <f t="shared" si="514"/>
        <v/>
      </c>
      <c r="X3188" s="1047"/>
      <c r="Y3188" s="1146" t="str">
        <f t="shared" si="508"/>
        <v/>
      </c>
      <c r="Z3188" s="1049" t="str">
        <f t="shared" si="509"/>
        <v/>
      </c>
      <c r="AA3188" s="1049" t="str">
        <f t="shared" si="510"/>
        <v/>
      </c>
      <c r="AB3188" s="1050" t="str">
        <f t="shared" si="511"/>
        <v/>
      </c>
      <c r="AD3188" s="1052" t="str">
        <f t="shared" si="512"/>
        <v/>
      </c>
      <c r="AE3188" s="1053" t="str">
        <f t="shared" si="513"/>
        <v/>
      </c>
    </row>
    <row r="3189" spans="23:31" ht="12.75" customHeight="1">
      <c r="W3189" s="1046" t="str">
        <f t="shared" si="514"/>
        <v/>
      </c>
      <c r="X3189" s="1047"/>
      <c r="Y3189" s="1146" t="str">
        <f t="shared" si="508"/>
        <v/>
      </c>
      <c r="Z3189" s="1049" t="str">
        <f t="shared" si="509"/>
        <v/>
      </c>
      <c r="AA3189" s="1049" t="str">
        <f t="shared" si="510"/>
        <v/>
      </c>
      <c r="AB3189" s="1050" t="str">
        <f t="shared" si="511"/>
        <v/>
      </c>
      <c r="AD3189" s="1052" t="str">
        <f t="shared" si="512"/>
        <v/>
      </c>
      <c r="AE3189" s="1053" t="str">
        <f t="shared" si="513"/>
        <v/>
      </c>
    </row>
    <row r="3190" spans="23:31" ht="12.75" customHeight="1">
      <c r="W3190" s="1046" t="str">
        <f t="shared" si="514"/>
        <v/>
      </c>
      <c r="X3190" s="1047"/>
      <c r="Y3190" s="1146" t="str">
        <f t="shared" si="508"/>
        <v/>
      </c>
      <c r="Z3190" s="1049" t="str">
        <f t="shared" si="509"/>
        <v/>
      </c>
      <c r="AA3190" s="1049" t="str">
        <f t="shared" si="510"/>
        <v/>
      </c>
      <c r="AB3190" s="1050" t="str">
        <f t="shared" si="511"/>
        <v/>
      </c>
      <c r="AD3190" s="1052" t="str">
        <f t="shared" si="512"/>
        <v/>
      </c>
      <c r="AE3190" s="1053" t="str">
        <f t="shared" si="513"/>
        <v/>
      </c>
    </row>
    <row r="3191" spans="23:31" ht="12.75" customHeight="1">
      <c r="W3191" s="1046" t="str">
        <f t="shared" si="514"/>
        <v/>
      </c>
      <c r="X3191" s="1047"/>
      <c r="Y3191" s="1146" t="str">
        <f t="shared" si="508"/>
        <v/>
      </c>
      <c r="Z3191" s="1049" t="str">
        <f t="shared" si="509"/>
        <v/>
      </c>
      <c r="AA3191" s="1049" t="str">
        <f t="shared" si="510"/>
        <v/>
      </c>
      <c r="AB3191" s="1050" t="str">
        <f t="shared" si="511"/>
        <v/>
      </c>
      <c r="AD3191" s="1052" t="str">
        <f t="shared" si="512"/>
        <v/>
      </c>
      <c r="AE3191" s="1053" t="str">
        <f t="shared" si="513"/>
        <v/>
      </c>
    </row>
    <row r="3192" spans="23:31" ht="12.75" customHeight="1">
      <c r="W3192" s="1046" t="str">
        <f t="shared" si="514"/>
        <v/>
      </c>
      <c r="X3192" s="1047"/>
      <c r="Y3192" s="1146" t="str">
        <f t="shared" si="508"/>
        <v/>
      </c>
      <c r="Z3192" s="1049" t="str">
        <f t="shared" si="509"/>
        <v/>
      </c>
      <c r="AA3192" s="1049" t="str">
        <f t="shared" si="510"/>
        <v/>
      </c>
      <c r="AB3192" s="1050" t="str">
        <f t="shared" si="511"/>
        <v/>
      </c>
      <c r="AD3192" s="1052" t="str">
        <f t="shared" si="512"/>
        <v/>
      </c>
      <c r="AE3192" s="1053" t="str">
        <f t="shared" si="513"/>
        <v/>
      </c>
    </row>
    <row r="3193" spans="23:31" ht="12.75" customHeight="1">
      <c r="W3193" s="1046" t="str">
        <f t="shared" si="514"/>
        <v/>
      </c>
      <c r="X3193" s="1047"/>
      <c r="Y3193" s="1146" t="str">
        <f t="shared" si="508"/>
        <v/>
      </c>
      <c r="Z3193" s="1049" t="str">
        <f t="shared" si="509"/>
        <v/>
      </c>
      <c r="AA3193" s="1049" t="str">
        <f t="shared" si="510"/>
        <v/>
      </c>
      <c r="AB3193" s="1050" t="str">
        <f t="shared" si="511"/>
        <v/>
      </c>
      <c r="AD3193" s="1052" t="str">
        <f t="shared" si="512"/>
        <v/>
      </c>
      <c r="AE3193" s="1053" t="str">
        <f t="shared" si="513"/>
        <v/>
      </c>
    </row>
    <row r="3194" spans="23:31" ht="12.75" customHeight="1">
      <c r="W3194" s="1046" t="str">
        <f t="shared" si="514"/>
        <v/>
      </c>
      <c r="X3194" s="1047"/>
      <c r="Y3194" s="1146" t="str">
        <f t="shared" si="508"/>
        <v/>
      </c>
      <c r="Z3194" s="1049" t="str">
        <f t="shared" si="509"/>
        <v/>
      </c>
      <c r="AA3194" s="1049" t="str">
        <f t="shared" si="510"/>
        <v/>
      </c>
      <c r="AB3194" s="1050" t="str">
        <f t="shared" si="511"/>
        <v/>
      </c>
      <c r="AD3194" s="1052" t="str">
        <f t="shared" si="512"/>
        <v/>
      </c>
      <c r="AE3194" s="1053" t="str">
        <f t="shared" si="513"/>
        <v/>
      </c>
    </row>
    <row r="3195" spans="23:31" ht="12.75" customHeight="1">
      <c r="W3195" s="1046" t="str">
        <f t="shared" si="514"/>
        <v/>
      </c>
      <c r="X3195" s="1047"/>
      <c r="Y3195" s="1146" t="str">
        <f t="shared" si="508"/>
        <v/>
      </c>
      <c r="Z3195" s="1049" t="str">
        <f t="shared" si="509"/>
        <v/>
      </c>
      <c r="AA3195" s="1049" t="str">
        <f t="shared" si="510"/>
        <v/>
      </c>
      <c r="AB3195" s="1050" t="str">
        <f t="shared" si="511"/>
        <v/>
      </c>
      <c r="AD3195" s="1052" t="str">
        <f t="shared" si="512"/>
        <v/>
      </c>
      <c r="AE3195" s="1053" t="str">
        <f t="shared" si="513"/>
        <v/>
      </c>
    </row>
    <row r="3196" spans="23:31" ht="12.75" customHeight="1">
      <c r="W3196" s="1046" t="str">
        <f t="shared" si="514"/>
        <v/>
      </c>
      <c r="X3196" s="1047"/>
      <c r="Y3196" s="1146" t="str">
        <f t="shared" si="508"/>
        <v/>
      </c>
      <c r="Z3196" s="1049" t="str">
        <f t="shared" si="509"/>
        <v/>
      </c>
      <c r="AA3196" s="1049" t="str">
        <f t="shared" si="510"/>
        <v/>
      </c>
      <c r="AB3196" s="1050" t="str">
        <f t="shared" si="511"/>
        <v/>
      </c>
      <c r="AD3196" s="1052" t="str">
        <f t="shared" si="512"/>
        <v/>
      </c>
      <c r="AE3196" s="1053" t="str">
        <f t="shared" si="513"/>
        <v/>
      </c>
    </row>
    <row r="3197" spans="23:31" ht="12.75" customHeight="1">
      <c r="W3197" s="1046" t="str">
        <f t="shared" si="514"/>
        <v/>
      </c>
      <c r="X3197" s="1047"/>
      <c r="Y3197" s="1146" t="str">
        <f t="shared" si="508"/>
        <v/>
      </c>
      <c r="Z3197" s="1049" t="str">
        <f t="shared" si="509"/>
        <v/>
      </c>
      <c r="AA3197" s="1049" t="str">
        <f t="shared" si="510"/>
        <v/>
      </c>
      <c r="AB3197" s="1050" t="str">
        <f t="shared" si="511"/>
        <v/>
      </c>
      <c r="AD3197" s="1052" t="str">
        <f t="shared" si="512"/>
        <v/>
      </c>
      <c r="AE3197" s="1053" t="str">
        <f t="shared" si="513"/>
        <v/>
      </c>
    </row>
    <row r="3198" spans="23:31" ht="12.75" customHeight="1">
      <c r="W3198" s="1046" t="str">
        <f t="shared" si="514"/>
        <v/>
      </c>
      <c r="X3198" s="1047"/>
      <c r="Y3198" s="1146" t="str">
        <f t="shared" si="508"/>
        <v/>
      </c>
      <c r="Z3198" s="1049" t="str">
        <f t="shared" si="509"/>
        <v/>
      </c>
      <c r="AA3198" s="1049" t="str">
        <f t="shared" si="510"/>
        <v/>
      </c>
      <c r="AB3198" s="1050" t="str">
        <f t="shared" si="511"/>
        <v/>
      </c>
      <c r="AD3198" s="1052" t="str">
        <f t="shared" si="512"/>
        <v/>
      </c>
      <c r="AE3198" s="1053" t="str">
        <f t="shared" si="513"/>
        <v/>
      </c>
    </row>
    <row r="3199" spans="23:31" ht="12.75" customHeight="1">
      <c r="W3199" s="1046" t="str">
        <f t="shared" si="514"/>
        <v/>
      </c>
      <c r="X3199" s="1047"/>
      <c r="Y3199" s="1146" t="str">
        <f t="shared" si="508"/>
        <v/>
      </c>
      <c r="Z3199" s="1049" t="str">
        <f t="shared" si="509"/>
        <v/>
      </c>
      <c r="AA3199" s="1049" t="str">
        <f t="shared" si="510"/>
        <v/>
      </c>
      <c r="AB3199" s="1050" t="str">
        <f t="shared" si="511"/>
        <v/>
      </c>
      <c r="AD3199" s="1052" t="str">
        <f t="shared" si="512"/>
        <v/>
      </c>
      <c r="AE3199" s="1053" t="str">
        <f t="shared" si="513"/>
        <v/>
      </c>
    </row>
    <row r="3200" spans="23:31" ht="12.75" customHeight="1">
      <c r="W3200" s="1046" t="str">
        <f t="shared" si="514"/>
        <v/>
      </c>
      <c r="X3200" s="1047"/>
      <c r="Y3200" s="1146" t="str">
        <f t="shared" si="508"/>
        <v/>
      </c>
      <c r="Z3200" s="1049" t="str">
        <f t="shared" si="509"/>
        <v/>
      </c>
      <c r="AA3200" s="1049" t="str">
        <f t="shared" si="510"/>
        <v/>
      </c>
      <c r="AB3200" s="1050" t="str">
        <f t="shared" si="511"/>
        <v/>
      </c>
      <c r="AD3200" s="1052" t="str">
        <f t="shared" si="512"/>
        <v/>
      </c>
      <c r="AE3200" s="1053" t="str">
        <f t="shared" si="513"/>
        <v/>
      </c>
    </row>
    <row r="3201" spans="23:31" ht="12.75" customHeight="1">
      <c r="W3201" s="1046" t="str">
        <f t="shared" si="514"/>
        <v/>
      </c>
      <c r="X3201" s="1047"/>
      <c r="Y3201" s="1146" t="str">
        <f t="shared" si="508"/>
        <v/>
      </c>
      <c r="Z3201" s="1049" t="str">
        <f t="shared" si="509"/>
        <v/>
      </c>
      <c r="AA3201" s="1049" t="str">
        <f t="shared" si="510"/>
        <v/>
      </c>
      <c r="AB3201" s="1050" t="str">
        <f t="shared" si="511"/>
        <v/>
      </c>
      <c r="AD3201" s="1052" t="str">
        <f t="shared" si="512"/>
        <v/>
      </c>
      <c r="AE3201" s="1053" t="str">
        <f t="shared" si="513"/>
        <v/>
      </c>
    </row>
    <row r="3202" spans="23:31" ht="12.75" customHeight="1">
      <c r="W3202" s="1046" t="str">
        <f t="shared" si="514"/>
        <v/>
      </c>
      <c r="X3202" s="1047"/>
      <c r="Y3202" s="1146" t="str">
        <f t="shared" si="508"/>
        <v/>
      </c>
      <c r="Z3202" s="1049" t="str">
        <f t="shared" si="509"/>
        <v/>
      </c>
      <c r="AA3202" s="1049" t="str">
        <f t="shared" si="510"/>
        <v/>
      </c>
      <c r="AB3202" s="1050" t="str">
        <f t="shared" si="511"/>
        <v/>
      </c>
      <c r="AD3202" s="1052" t="str">
        <f t="shared" si="512"/>
        <v/>
      </c>
      <c r="AE3202" s="1053" t="str">
        <f t="shared" si="513"/>
        <v/>
      </c>
    </row>
    <row r="3203" spans="23:31" ht="12.75" customHeight="1">
      <c r="W3203" s="1046" t="str">
        <f t="shared" si="514"/>
        <v/>
      </c>
      <c r="X3203" s="1047"/>
      <c r="Y3203" s="1146" t="str">
        <f t="shared" ref="Y3203:Y3266" si="515">IFERROR(CHOOSE(X3203,"መስከረም","ጥቅምት","ህዳር  ","ታህሳስ ","ጥር ","የካቲት ","መጋቢት ","ሚይዚያ ","ግንቦት ","ሰኔ ","ሐምሌ ","ነሐሴ ","Pagume"),"")</f>
        <v/>
      </c>
      <c r="Z3203" s="1049" t="str">
        <f t="shared" ref="Z3203:Z3266" si="516">IF($K3203="","",_xlfn.LET(_xlpm.gDate,K3203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203" s="1049" t="str">
        <f t="shared" ref="AA3203:AA3266" si="517">IF($Z3203="","",TEXT($Z3203,"mm"))</f>
        <v/>
      </c>
      <c r="AB3203" s="1050" t="str">
        <f t="shared" ref="AB3203:AB3266" si="518">IFERROR(CHOOSE(AA3203,"መስከረም","ጥቅምት","ህዳር  ","ታህሳስ ","ጥር ","የካቲት ","መጋቢት ","ሚይዚያ ","ግንቦት ","ሰኔ ","ሐምሌ ","ነሐሴ ","Pagume"),"")</f>
        <v/>
      </c>
      <c r="AD3203" s="1052" t="str">
        <f t="shared" ref="AD3203:AD3266" si="519">IF($D3203="","",YEAR(D3203)&amp;"-W"&amp;WEEKNUM(D3203,2))</f>
        <v/>
      </c>
      <c r="AE3203" s="1053" t="str">
        <f t="shared" ref="AE3203:AE3266" si="520">IF($K3203="","",YEAR(K3203)&amp;"-W"&amp;WEEKNUM(K3203,2))</f>
        <v/>
      </c>
    </row>
    <row r="3204" spans="23:31" ht="12.75" customHeight="1">
      <c r="W3204" s="1046" t="str">
        <f t="shared" ref="W3204:W3267" si="521">IF($D3204="","",_xlfn.LET(_xlpm.gDate,D3204,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204" s="1047"/>
      <c r="Y3204" s="1146" t="str">
        <f t="shared" si="515"/>
        <v/>
      </c>
      <c r="Z3204" s="1049" t="str">
        <f t="shared" si="516"/>
        <v/>
      </c>
      <c r="AA3204" s="1049" t="str">
        <f t="shared" si="517"/>
        <v/>
      </c>
      <c r="AB3204" s="1050" t="str">
        <f t="shared" si="518"/>
        <v/>
      </c>
      <c r="AD3204" s="1052" t="str">
        <f t="shared" si="519"/>
        <v/>
      </c>
      <c r="AE3204" s="1053" t="str">
        <f t="shared" si="520"/>
        <v/>
      </c>
    </row>
    <row r="3205" spans="23:31" ht="12.75" customHeight="1">
      <c r="W3205" s="1046" t="str">
        <f t="shared" si="521"/>
        <v/>
      </c>
      <c r="X3205" s="1047"/>
      <c r="Y3205" s="1146" t="str">
        <f t="shared" si="515"/>
        <v/>
      </c>
      <c r="Z3205" s="1049" t="str">
        <f t="shared" si="516"/>
        <v/>
      </c>
      <c r="AA3205" s="1049" t="str">
        <f t="shared" si="517"/>
        <v/>
      </c>
      <c r="AB3205" s="1050" t="str">
        <f t="shared" si="518"/>
        <v/>
      </c>
      <c r="AD3205" s="1052" t="str">
        <f t="shared" si="519"/>
        <v/>
      </c>
      <c r="AE3205" s="1053" t="str">
        <f t="shared" si="520"/>
        <v/>
      </c>
    </row>
    <row r="3206" spans="23:31" ht="12.75" customHeight="1">
      <c r="W3206" s="1046" t="str">
        <f t="shared" si="521"/>
        <v/>
      </c>
      <c r="X3206" s="1047"/>
      <c r="Y3206" s="1146" t="str">
        <f t="shared" si="515"/>
        <v/>
      </c>
      <c r="Z3206" s="1049" t="str">
        <f t="shared" si="516"/>
        <v/>
      </c>
      <c r="AA3206" s="1049" t="str">
        <f t="shared" si="517"/>
        <v/>
      </c>
      <c r="AB3206" s="1050" t="str">
        <f t="shared" si="518"/>
        <v/>
      </c>
      <c r="AD3206" s="1052" t="str">
        <f t="shared" si="519"/>
        <v/>
      </c>
      <c r="AE3206" s="1053" t="str">
        <f t="shared" si="520"/>
        <v/>
      </c>
    </row>
    <row r="3207" spans="23:31" ht="12.75" customHeight="1">
      <c r="W3207" s="1046" t="str">
        <f t="shared" si="521"/>
        <v/>
      </c>
      <c r="X3207" s="1047"/>
      <c r="Y3207" s="1146" t="str">
        <f t="shared" si="515"/>
        <v/>
      </c>
      <c r="Z3207" s="1049" t="str">
        <f t="shared" si="516"/>
        <v/>
      </c>
      <c r="AA3207" s="1049" t="str">
        <f t="shared" si="517"/>
        <v/>
      </c>
      <c r="AB3207" s="1050" t="str">
        <f t="shared" si="518"/>
        <v/>
      </c>
      <c r="AD3207" s="1052" t="str">
        <f t="shared" si="519"/>
        <v/>
      </c>
      <c r="AE3207" s="1053" t="str">
        <f t="shared" si="520"/>
        <v/>
      </c>
    </row>
    <row r="3208" spans="23:31" ht="12.75" customHeight="1">
      <c r="W3208" s="1046" t="str">
        <f t="shared" si="521"/>
        <v/>
      </c>
      <c r="X3208" s="1047"/>
      <c r="Y3208" s="1146" t="str">
        <f t="shared" si="515"/>
        <v/>
      </c>
      <c r="Z3208" s="1049" t="str">
        <f t="shared" si="516"/>
        <v/>
      </c>
      <c r="AA3208" s="1049" t="str">
        <f t="shared" si="517"/>
        <v/>
      </c>
      <c r="AB3208" s="1050" t="str">
        <f t="shared" si="518"/>
        <v/>
      </c>
      <c r="AD3208" s="1052" t="str">
        <f t="shared" si="519"/>
        <v/>
      </c>
      <c r="AE3208" s="1053" t="str">
        <f t="shared" si="520"/>
        <v/>
      </c>
    </row>
    <row r="3209" spans="23:31" ht="12.75" customHeight="1">
      <c r="W3209" s="1046" t="str">
        <f t="shared" si="521"/>
        <v/>
      </c>
      <c r="X3209" s="1047"/>
      <c r="Y3209" s="1146" t="str">
        <f t="shared" si="515"/>
        <v/>
      </c>
      <c r="Z3209" s="1049" t="str">
        <f t="shared" si="516"/>
        <v/>
      </c>
      <c r="AA3209" s="1049" t="str">
        <f t="shared" si="517"/>
        <v/>
      </c>
      <c r="AB3209" s="1050" t="str">
        <f t="shared" si="518"/>
        <v/>
      </c>
      <c r="AD3209" s="1052" t="str">
        <f t="shared" si="519"/>
        <v/>
      </c>
      <c r="AE3209" s="1053" t="str">
        <f t="shared" si="520"/>
        <v/>
      </c>
    </row>
    <row r="3210" spans="23:31" ht="12.75" customHeight="1">
      <c r="W3210" s="1046" t="str">
        <f t="shared" si="521"/>
        <v/>
      </c>
      <c r="X3210" s="1047"/>
      <c r="Y3210" s="1146" t="str">
        <f t="shared" si="515"/>
        <v/>
      </c>
      <c r="Z3210" s="1049" t="str">
        <f t="shared" si="516"/>
        <v/>
      </c>
      <c r="AA3210" s="1049" t="str">
        <f t="shared" si="517"/>
        <v/>
      </c>
      <c r="AB3210" s="1050" t="str">
        <f t="shared" si="518"/>
        <v/>
      </c>
      <c r="AD3210" s="1052" t="str">
        <f t="shared" si="519"/>
        <v/>
      </c>
      <c r="AE3210" s="1053" t="str">
        <f t="shared" si="520"/>
        <v/>
      </c>
    </row>
    <row r="3211" spans="23:31" ht="12.75" customHeight="1">
      <c r="W3211" s="1046" t="str">
        <f t="shared" si="521"/>
        <v/>
      </c>
      <c r="X3211" s="1047"/>
      <c r="Y3211" s="1146" t="str">
        <f t="shared" si="515"/>
        <v/>
      </c>
      <c r="Z3211" s="1049" t="str">
        <f t="shared" si="516"/>
        <v/>
      </c>
      <c r="AA3211" s="1049" t="str">
        <f t="shared" si="517"/>
        <v/>
      </c>
      <c r="AB3211" s="1050" t="str">
        <f t="shared" si="518"/>
        <v/>
      </c>
      <c r="AD3211" s="1052" t="str">
        <f t="shared" si="519"/>
        <v/>
      </c>
      <c r="AE3211" s="1053" t="str">
        <f t="shared" si="520"/>
        <v/>
      </c>
    </row>
    <row r="3212" spans="23:31" ht="12.75" customHeight="1">
      <c r="W3212" s="1046" t="str">
        <f t="shared" si="521"/>
        <v/>
      </c>
      <c r="X3212" s="1047"/>
      <c r="Y3212" s="1146" t="str">
        <f t="shared" si="515"/>
        <v/>
      </c>
      <c r="Z3212" s="1049" t="str">
        <f t="shared" si="516"/>
        <v/>
      </c>
      <c r="AA3212" s="1049" t="str">
        <f t="shared" si="517"/>
        <v/>
      </c>
      <c r="AB3212" s="1050" t="str">
        <f t="shared" si="518"/>
        <v/>
      </c>
      <c r="AD3212" s="1052" t="str">
        <f t="shared" si="519"/>
        <v/>
      </c>
      <c r="AE3212" s="1053" t="str">
        <f t="shared" si="520"/>
        <v/>
      </c>
    </row>
    <row r="3213" spans="23:31" ht="12.75" customHeight="1">
      <c r="W3213" s="1046" t="str">
        <f t="shared" si="521"/>
        <v/>
      </c>
      <c r="X3213" s="1047"/>
      <c r="Y3213" s="1146" t="str">
        <f t="shared" si="515"/>
        <v/>
      </c>
      <c r="Z3213" s="1049" t="str">
        <f t="shared" si="516"/>
        <v/>
      </c>
      <c r="AA3213" s="1049" t="str">
        <f t="shared" si="517"/>
        <v/>
      </c>
      <c r="AB3213" s="1050" t="str">
        <f t="shared" si="518"/>
        <v/>
      </c>
      <c r="AD3213" s="1052" t="str">
        <f t="shared" si="519"/>
        <v/>
      </c>
      <c r="AE3213" s="1053" t="str">
        <f t="shared" si="520"/>
        <v/>
      </c>
    </row>
    <row r="3214" spans="23:31" ht="12.75" customHeight="1">
      <c r="W3214" s="1046" t="str">
        <f t="shared" si="521"/>
        <v/>
      </c>
      <c r="X3214" s="1047"/>
      <c r="Y3214" s="1146" t="str">
        <f t="shared" si="515"/>
        <v/>
      </c>
      <c r="Z3214" s="1049" t="str">
        <f t="shared" si="516"/>
        <v/>
      </c>
      <c r="AA3214" s="1049" t="str">
        <f t="shared" si="517"/>
        <v/>
      </c>
      <c r="AB3214" s="1050" t="str">
        <f t="shared" si="518"/>
        <v/>
      </c>
      <c r="AD3214" s="1052" t="str">
        <f t="shared" si="519"/>
        <v/>
      </c>
      <c r="AE3214" s="1053" t="str">
        <f t="shared" si="520"/>
        <v/>
      </c>
    </row>
    <row r="3215" spans="23:31" ht="12.75" customHeight="1">
      <c r="W3215" s="1046" t="str">
        <f t="shared" si="521"/>
        <v/>
      </c>
      <c r="X3215" s="1047"/>
      <c r="Y3215" s="1146" t="str">
        <f t="shared" si="515"/>
        <v/>
      </c>
      <c r="Z3215" s="1049" t="str">
        <f t="shared" si="516"/>
        <v/>
      </c>
      <c r="AA3215" s="1049" t="str">
        <f t="shared" si="517"/>
        <v/>
      </c>
      <c r="AB3215" s="1050" t="str">
        <f t="shared" si="518"/>
        <v/>
      </c>
      <c r="AD3215" s="1052" t="str">
        <f t="shared" si="519"/>
        <v/>
      </c>
      <c r="AE3215" s="1053" t="str">
        <f t="shared" si="520"/>
        <v/>
      </c>
    </row>
    <row r="3216" spans="23:31" ht="12.75" customHeight="1">
      <c r="W3216" s="1046" t="str">
        <f t="shared" si="521"/>
        <v/>
      </c>
      <c r="X3216" s="1047"/>
      <c r="Y3216" s="1146" t="str">
        <f t="shared" si="515"/>
        <v/>
      </c>
      <c r="Z3216" s="1049" t="str">
        <f t="shared" si="516"/>
        <v/>
      </c>
      <c r="AA3216" s="1049" t="str">
        <f t="shared" si="517"/>
        <v/>
      </c>
      <c r="AB3216" s="1050" t="str">
        <f t="shared" si="518"/>
        <v/>
      </c>
      <c r="AD3216" s="1052" t="str">
        <f t="shared" si="519"/>
        <v/>
      </c>
      <c r="AE3216" s="1053" t="str">
        <f t="shared" si="520"/>
        <v/>
      </c>
    </row>
    <row r="3217" spans="23:31" ht="12.75" customHeight="1">
      <c r="W3217" s="1046" t="str">
        <f t="shared" si="521"/>
        <v/>
      </c>
      <c r="X3217" s="1047"/>
      <c r="Y3217" s="1146" t="str">
        <f t="shared" si="515"/>
        <v/>
      </c>
      <c r="Z3217" s="1049" t="str">
        <f t="shared" si="516"/>
        <v/>
      </c>
      <c r="AA3217" s="1049" t="str">
        <f t="shared" si="517"/>
        <v/>
      </c>
      <c r="AB3217" s="1050" t="str">
        <f t="shared" si="518"/>
        <v/>
      </c>
      <c r="AD3217" s="1052" t="str">
        <f t="shared" si="519"/>
        <v/>
      </c>
      <c r="AE3217" s="1053" t="str">
        <f t="shared" si="520"/>
        <v/>
      </c>
    </row>
    <row r="3218" spans="23:31" ht="12.75" customHeight="1">
      <c r="W3218" s="1046" t="str">
        <f t="shared" si="521"/>
        <v/>
      </c>
      <c r="X3218" s="1047"/>
      <c r="Y3218" s="1146" t="str">
        <f t="shared" si="515"/>
        <v/>
      </c>
      <c r="Z3218" s="1049" t="str">
        <f t="shared" si="516"/>
        <v/>
      </c>
      <c r="AA3218" s="1049" t="str">
        <f t="shared" si="517"/>
        <v/>
      </c>
      <c r="AB3218" s="1050" t="str">
        <f t="shared" si="518"/>
        <v/>
      </c>
      <c r="AD3218" s="1052" t="str">
        <f t="shared" si="519"/>
        <v/>
      </c>
      <c r="AE3218" s="1053" t="str">
        <f t="shared" si="520"/>
        <v/>
      </c>
    </row>
    <row r="3219" spans="23:31" ht="12.75" customHeight="1">
      <c r="W3219" s="1046" t="str">
        <f t="shared" si="521"/>
        <v/>
      </c>
      <c r="X3219" s="1047"/>
      <c r="Y3219" s="1146" t="str">
        <f t="shared" si="515"/>
        <v/>
      </c>
      <c r="Z3219" s="1049" t="str">
        <f t="shared" si="516"/>
        <v/>
      </c>
      <c r="AA3219" s="1049" t="str">
        <f t="shared" si="517"/>
        <v/>
      </c>
      <c r="AB3219" s="1050" t="str">
        <f t="shared" si="518"/>
        <v/>
      </c>
      <c r="AD3219" s="1052" t="str">
        <f t="shared" si="519"/>
        <v/>
      </c>
      <c r="AE3219" s="1053" t="str">
        <f t="shared" si="520"/>
        <v/>
      </c>
    </row>
    <row r="3220" spans="23:31" ht="12.75" customHeight="1">
      <c r="W3220" s="1046" t="str">
        <f t="shared" si="521"/>
        <v/>
      </c>
      <c r="X3220" s="1047"/>
      <c r="Y3220" s="1146" t="str">
        <f t="shared" si="515"/>
        <v/>
      </c>
      <c r="Z3220" s="1049" t="str">
        <f t="shared" si="516"/>
        <v/>
      </c>
      <c r="AA3220" s="1049" t="str">
        <f t="shared" si="517"/>
        <v/>
      </c>
      <c r="AB3220" s="1050" t="str">
        <f t="shared" si="518"/>
        <v/>
      </c>
      <c r="AD3220" s="1052" t="str">
        <f t="shared" si="519"/>
        <v/>
      </c>
      <c r="AE3220" s="1053" t="str">
        <f t="shared" si="520"/>
        <v/>
      </c>
    </row>
    <row r="3221" spans="23:31" ht="12.75" customHeight="1">
      <c r="W3221" s="1046" t="str">
        <f t="shared" si="521"/>
        <v/>
      </c>
      <c r="X3221" s="1047"/>
      <c r="Y3221" s="1146" t="str">
        <f t="shared" si="515"/>
        <v/>
      </c>
      <c r="Z3221" s="1049" t="str">
        <f t="shared" si="516"/>
        <v/>
      </c>
      <c r="AA3221" s="1049" t="str">
        <f t="shared" si="517"/>
        <v/>
      </c>
      <c r="AB3221" s="1050" t="str">
        <f t="shared" si="518"/>
        <v/>
      </c>
      <c r="AD3221" s="1052" t="str">
        <f t="shared" si="519"/>
        <v/>
      </c>
      <c r="AE3221" s="1053" t="str">
        <f t="shared" si="520"/>
        <v/>
      </c>
    </row>
    <row r="3222" spans="23:31" ht="12.75" customHeight="1">
      <c r="W3222" s="1046" t="str">
        <f t="shared" si="521"/>
        <v/>
      </c>
      <c r="X3222" s="1047"/>
      <c r="Y3222" s="1146" t="str">
        <f t="shared" si="515"/>
        <v/>
      </c>
      <c r="Z3222" s="1049" t="str">
        <f t="shared" si="516"/>
        <v/>
      </c>
      <c r="AA3222" s="1049" t="str">
        <f t="shared" si="517"/>
        <v/>
      </c>
      <c r="AB3222" s="1050" t="str">
        <f t="shared" si="518"/>
        <v/>
      </c>
      <c r="AD3222" s="1052" t="str">
        <f t="shared" si="519"/>
        <v/>
      </c>
      <c r="AE3222" s="1053" t="str">
        <f t="shared" si="520"/>
        <v/>
      </c>
    </row>
    <row r="3223" spans="23:31" ht="12.75" customHeight="1">
      <c r="W3223" s="1046" t="str">
        <f t="shared" si="521"/>
        <v/>
      </c>
      <c r="X3223" s="1047"/>
      <c r="Y3223" s="1146" t="str">
        <f t="shared" si="515"/>
        <v/>
      </c>
      <c r="Z3223" s="1049" t="str">
        <f t="shared" si="516"/>
        <v/>
      </c>
      <c r="AA3223" s="1049" t="str">
        <f t="shared" si="517"/>
        <v/>
      </c>
      <c r="AB3223" s="1050" t="str">
        <f t="shared" si="518"/>
        <v/>
      </c>
      <c r="AD3223" s="1052" t="str">
        <f t="shared" si="519"/>
        <v/>
      </c>
      <c r="AE3223" s="1053" t="str">
        <f t="shared" si="520"/>
        <v/>
      </c>
    </row>
    <row r="3224" spans="23:31" ht="12.75" customHeight="1">
      <c r="W3224" s="1046" t="str">
        <f t="shared" si="521"/>
        <v/>
      </c>
      <c r="X3224" s="1047"/>
      <c r="Y3224" s="1146" t="str">
        <f t="shared" si="515"/>
        <v/>
      </c>
      <c r="Z3224" s="1049" t="str">
        <f t="shared" si="516"/>
        <v/>
      </c>
      <c r="AA3224" s="1049" t="str">
        <f t="shared" si="517"/>
        <v/>
      </c>
      <c r="AB3224" s="1050" t="str">
        <f t="shared" si="518"/>
        <v/>
      </c>
      <c r="AD3224" s="1052" t="str">
        <f t="shared" si="519"/>
        <v/>
      </c>
      <c r="AE3224" s="1053" t="str">
        <f t="shared" si="520"/>
        <v/>
      </c>
    </row>
    <row r="3225" spans="23:31" ht="12.75" customHeight="1">
      <c r="W3225" s="1046" t="str">
        <f t="shared" si="521"/>
        <v/>
      </c>
      <c r="X3225" s="1047"/>
      <c r="Y3225" s="1146" t="str">
        <f t="shared" si="515"/>
        <v/>
      </c>
      <c r="Z3225" s="1049" t="str">
        <f t="shared" si="516"/>
        <v/>
      </c>
      <c r="AA3225" s="1049" t="str">
        <f t="shared" si="517"/>
        <v/>
      </c>
      <c r="AB3225" s="1050" t="str">
        <f t="shared" si="518"/>
        <v/>
      </c>
      <c r="AD3225" s="1052" t="str">
        <f t="shared" si="519"/>
        <v/>
      </c>
      <c r="AE3225" s="1053" t="str">
        <f t="shared" si="520"/>
        <v/>
      </c>
    </row>
    <row r="3226" spans="23:31" ht="12.75" customHeight="1">
      <c r="W3226" s="1046" t="str">
        <f t="shared" si="521"/>
        <v/>
      </c>
      <c r="X3226" s="1047"/>
      <c r="Y3226" s="1146" t="str">
        <f t="shared" si="515"/>
        <v/>
      </c>
      <c r="Z3226" s="1049" t="str">
        <f t="shared" si="516"/>
        <v/>
      </c>
      <c r="AA3226" s="1049" t="str">
        <f t="shared" si="517"/>
        <v/>
      </c>
      <c r="AB3226" s="1050" t="str">
        <f t="shared" si="518"/>
        <v/>
      </c>
      <c r="AD3226" s="1052" t="str">
        <f t="shared" si="519"/>
        <v/>
      </c>
      <c r="AE3226" s="1053" t="str">
        <f t="shared" si="520"/>
        <v/>
      </c>
    </row>
    <row r="3227" spans="23:31" ht="12.75" customHeight="1">
      <c r="W3227" s="1046" t="str">
        <f t="shared" si="521"/>
        <v/>
      </c>
      <c r="X3227" s="1047"/>
      <c r="Y3227" s="1146" t="str">
        <f t="shared" si="515"/>
        <v/>
      </c>
      <c r="Z3227" s="1049" t="str">
        <f t="shared" si="516"/>
        <v/>
      </c>
      <c r="AA3227" s="1049" t="str">
        <f t="shared" si="517"/>
        <v/>
      </c>
      <c r="AB3227" s="1050" t="str">
        <f t="shared" si="518"/>
        <v/>
      </c>
      <c r="AD3227" s="1052" t="str">
        <f t="shared" si="519"/>
        <v/>
      </c>
      <c r="AE3227" s="1053" t="str">
        <f t="shared" si="520"/>
        <v/>
      </c>
    </row>
    <row r="3228" spans="23:31" ht="12.75" customHeight="1">
      <c r="W3228" s="1046" t="str">
        <f t="shared" si="521"/>
        <v/>
      </c>
      <c r="X3228" s="1047"/>
      <c r="Y3228" s="1146" t="str">
        <f t="shared" si="515"/>
        <v/>
      </c>
      <c r="Z3228" s="1049" t="str">
        <f t="shared" si="516"/>
        <v/>
      </c>
      <c r="AA3228" s="1049" t="str">
        <f t="shared" si="517"/>
        <v/>
      </c>
      <c r="AB3228" s="1050" t="str">
        <f t="shared" si="518"/>
        <v/>
      </c>
      <c r="AD3228" s="1052" t="str">
        <f t="shared" si="519"/>
        <v/>
      </c>
      <c r="AE3228" s="1053" t="str">
        <f t="shared" si="520"/>
        <v/>
      </c>
    </row>
    <row r="3229" spans="23:31" ht="12.75" customHeight="1">
      <c r="W3229" s="1046" t="str">
        <f t="shared" si="521"/>
        <v/>
      </c>
      <c r="X3229" s="1047"/>
      <c r="Y3229" s="1146" t="str">
        <f t="shared" si="515"/>
        <v/>
      </c>
      <c r="Z3229" s="1049" t="str">
        <f t="shared" si="516"/>
        <v/>
      </c>
      <c r="AA3229" s="1049" t="str">
        <f t="shared" si="517"/>
        <v/>
      </c>
      <c r="AB3229" s="1050" t="str">
        <f t="shared" si="518"/>
        <v/>
      </c>
      <c r="AD3229" s="1052" t="str">
        <f t="shared" si="519"/>
        <v/>
      </c>
      <c r="AE3229" s="1053" t="str">
        <f t="shared" si="520"/>
        <v/>
      </c>
    </row>
    <row r="3230" spans="23:31" ht="12.75" customHeight="1">
      <c r="W3230" s="1046" t="str">
        <f t="shared" si="521"/>
        <v/>
      </c>
      <c r="X3230" s="1047"/>
      <c r="Y3230" s="1146" t="str">
        <f t="shared" si="515"/>
        <v/>
      </c>
      <c r="Z3230" s="1049" t="str">
        <f t="shared" si="516"/>
        <v/>
      </c>
      <c r="AA3230" s="1049" t="str">
        <f t="shared" si="517"/>
        <v/>
      </c>
      <c r="AB3230" s="1050" t="str">
        <f t="shared" si="518"/>
        <v/>
      </c>
      <c r="AD3230" s="1052" t="str">
        <f t="shared" si="519"/>
        <v/>
      </c>
      <c r="AE3230" s="1053" t="str">
        <f t="shared" si="520"/>
        <v/>
      </c>
    </row>
    <row r="3231" spans="23:31" ht="12.75" customHeight="1">
      <c r="W3231" s="1046" t="str">
        <f t="shared" si="521"/>
        <v/>
      </c>
      <c r="X3231" s="1047"/>
      <c r="Y3231" s="1146" t="str">
        <f t="shared" si="515"/>
        <v/>
      </c>
      <c r="Z3231" s="1049" t="str">
        <f t="shared" si="516"/>
        <v/>
      </c>
      <c r="AA3231" s="1049" t="str">
        <f t="shared" si="517"/>
        <v/>
      </c>
      <c r="AB3231" s="1050" t="str">
        <f t="shared" si="518"/>
        <v/>
      </c>
      <c r="AD3231" s="1052" t="str">
        <f t="shared" si="519"/>
        <v/>
      </c>
      <c r="AE3231" s="1053" t="str">
        <f t="shared" si="520"/>
        <v/>
      </c>
    </row>
    <row r="3232" spans="23:31" ht="12.75" customHeight="1">
      <c r="W3232" s="1046" t="str">
        <f t="shared" si="521"/>
        <v/>
      </c>
      <c r="X3232" s="1047"/>
      <c r="Y3232" s="1146" t="str">
        <f t="shared" si="515"/>
        <v/>
      </c>
      <c r="Z3232" s="1049" t="str">
        <f t="shared" si="516"/>
        <v/>
      </c>
      <c r="AA3232" s="1049" t="str">
        <f t="shared" si="517"/>
        <v/>
      </c>
      <c r="AB3232" s="1050" t="str">
        <f t="shared" si="518"/>
        <v/>
      </c>
      <c r="AD3232" s="1052" t="str">
        <f t="shared" si="519"/>
        <v/>
      </c>
      <c r="AE3232" s="1053" t="str">
        <f t="shared" si="520"/>
        <v/>
      </c>
    </row>
    <row r="3233" spans="23:31" ht="12.75" customHeight="1">
      <c r="W3233" s="1046" t="str">
        <f t="shared" si="521"/>
        <v/>
      </c>
      <c r="X3233" s="1047"/>
      <c r="Y3233" s="1146" t="str">
        <f t="shared" si="515"/>
        <v/>
      </c>
      <c r="Z3233" s="1049" t="str">
        <f t="shared" si="516"/>
        <v/>
      </c>
      <c r="AA3233" s="1049" t="str">
        <f t="shared" si="517"/>
        <v/>
      </c>
      <c r="AB3233" s="1050" t="str">
        <f t="shared" si="518"/>
        <v/>
      </c>
      <c r="AD3233" s="1052" t="str">
        <f t="shared" si="519"/>
        <v/>
      </c>
      <c r="AE3233" s="1053" t="str">
        <f t="shared" si="520"/>
        <v/>
      </c>
    </row>
    <row r="3234" spans="23:31" ht="12.75" customHeight="1">
      <c r="W3234" s="1046" t="str">
        <f t="shared" si="521"/>
        <v/>
      </c>
      <c r="X3234" s="1047"/>
      <c r="Y3234" s="1146" t="str">
        <f t="shared" si="515"/>
        <v/>
      </c>
      <c r="Z3234" s="1049" t="str">
        <f t="shared" si="516"/>
        <v/>
      </c>
      <c r="AA3234" s="1049" t="str">
        <f t="shared" si="517"/>
        <v/>
      </c>
      <c r="AB3234" s="1050" t="str">
        <f t="shared" si="518"/>
        <v/>
      </c>
      <c r="AD3234" s="1052" t="str">
        <f t="shared" si="519"/>
        <v/>
      </c>
      <c r="AE3234" s="1053" t="str">
        <f t="shared" si="520"/>
        <v/>
      </c>
    </row>
    <row r="3235" spans="23:31" ht="12.75" customHeight="1">
      <c r="W3235" s="1046" t="str">
        <f t="shared" si="521"/>
        <v/>
      </c>
      <c r="X3235" s="1047"/>
      <c r="Y3235" s="1146" t="str">
        <f t="shared" si="515"/>
        <v/>
      </c>
      <c r="Z3235" s="1049" t="str">
        <f t="shared" si="516"/>
        <v/>
      </c>
      <c r="AA3235" s="1049" t="str">
        <f t="shared" si="517"/>
        <v/>
      </c>
      <c r="AB3235" s="1050" t="str">
        <f t="shared" si="518"/>
        <v/>
      </c>
      <c r="AD3235" s="1052" t="str">
        <f t="shared" si="519"/>
        <v/>
      </c>
      <c r="AE3235" s="1053" t="str">
        <f t="shared" si="520"/>
        <v/>
      </c>
    </row>
    <row r="3236" spans="23:31" ht="12.75" customHeight="1">
      <c r="W3236" s="1046" t="str">
        <f t="shared" si="521"/>
        <v/>
      </c>
      <c r="X3236" s="1047"/>
      <c r="Y3236" s="1146" t="str">
        <f t="shared" si="515"/>
        <v/>
      </c>
      <c r="Z3236" s="1049" t="str">
        <f t="shared" si="516"/>
        <v/>
      </c>
      <c r="AA3236" s="1049" t="str">
        <f t="shared" si="517"/>
        <v/>
      </c>
      <c r="AB3236" s="1050" t="str">
        <f t="shared" si="518"/>
        <v/>
      </c>
      <c r="AD3236" s="1052" t="str">
        <f t="shared" si="519"/>
        <v/>
      </c>
      <c r="AE3236" s="1053" t="str">
        <f t="shared" si="520"/>
        <v/>
      </c>
    </row>
    <row r="3237" spans="23:31" ht="12.75" customHeight="1">
      <c r="W3237" s="1046" t="str">
        <f t="shared" si="521"/>
        <v/>
      </c>
      <c r="X3237" s="1047"/>
      <c r="Y3237" s="1146" t="str">
        <f t="shared" si="515"/>
        <v/>
      </c>
      <c r="Z3237" s="1049" t="str">
        <f t="shared" si="516"/>
        <v/>
      </c>
      <c r="AA3237" s="1049" t="str">
        <f t="shared" si="517"/>
        <v/>
      </c>
      <c r="AB3237" s="1050" t="str">
        <f t="shared" si="518"/>
        <v/>
      </c>
      <c r="AD3237" s="1052" t="str">
        <f t="shared" si="519"/>
        <v/>
      </c>
      <c r="AE3237" s="1053" t="str">
        <f t="shared" si="520"/>
        <v/>
      </c>
    </row>
    <row r="3238" spans="23:31" ht="12.75" customHeight="1">
      <c r="W3238" s="1046" t="str">
        <f t="shared" si="521"/>
        <v/>
      </c>
      <c r="X3238" s="1047"/>
      <c r="Y3238" s="1146" t="str">
        <f t="shared" si="515"/>
        <v/>
      </c>
      <c r="Z3238" s="1049" t="str">
        <f t="shared" si="516"/>
        <v/>
      </c>
      <c r="AA3238" s="1049" t="str">
        <f t="shared" si="517"/>
        <v/>
      </c>
      <c r="AB3238" s="1050" t="str">
        <f t="shared" si="518"/>
        <v/>
      </c>
      <c r="AD3238" s="1052" t="str">
        <f t="shared" si="519"/>
        <v/>
      </c>
      <c r="AE3238" s="1053" t="str">
        <f t="shared" si="520"/>
        <v/>
      </c>
    </row>
    <row r="3239" spans="23:31" ht="12.75" customHeight="1">
      <c r="W3239" s="1046" t="str">
        <f t="shared" si="521"/>
        <v/>
      </c>
      <c r="X3239" s="1047"/>
      <c r="Y3239" s="1146" t="str">
        <f t="shared" si="515"/>
        <v/>
      </c>
      <c r="Z3239" s="1049" t="str">
        <f t="shared" si="516"/>
        <v/>
      </c>
      <c r="AA3239" s="1049" t="str">
        <f t="shared" si="517"/>
        <v/>
      </c>
      <c r="AB3239" s="1050" t="str">
        <f t="shared" si="518"/>
        <v/>
      </c>
      <c r="AD3239" s="1052" t="str">
        <f t="shared" si="519"/>
        <v/>
      </c>
      <c r="AE3239" s="1053" t="str">
        <f t="shared" si="520"/>
        <v/>
      </c>
    </row>
    <row r="3240" spans="23:31" ht="12.75" customHeight="1">
      <c r="W3240" s="1046" t="str">
        <f t="shared" si="521"/>
        <v/>
      </c>
      <c r="X3240" s="1047"/>
      <c r="Y3240" s="1146" t="str">
        <f t="shared" si="515"/>
        <v/>
      </c>
      <c r="Z3240" s="1049" t="str">
        <f t="shared" si="516"/>
        <v/>
      </c>
      <c r="AA3240" s="1049" t="str">
        <f t="shared" si="517"/>
        <v/>
      </c>
      <c r="AB3240" s="1050" t="str">
        <f t="shared" si="518"/>
        <v/>
      </c>
      <c r="AD3240" s="1052" t="str">
        <f t="shared" si="519"/>
        <v/>
      </c>
      <c r="AE3240" s="1053" t="str">
        <f t="shared" si="520"/>
        <v/>
      </c>
    </row>
    <row r="3241" spans="23:31" ht="12.75" customHeight="1">
      <c r="W3241" s="1046" t="str">
        <f t="shared" si="521"/>
        <v/>
      </c>
      <c r="X3241" s="1047"/>
      <c r="Y3241" s="1146" t="str">
        <f t="shared" si="515"/>
        <v/>
      </c>
      <c r="Z3241" s="1049" t="str">
        <f t="shared" si="516"/>
        <v/>
      </c>
      <c r="AA3241" s="1049" t="str">
        <f t="shared" si="517"/>
        <v/>
      </c>
      <c r="AB3241" s="1050" t="str">
        <f t="shared" si="518"/>
        <v/>
      </c>
      <c r="AD3241" s="1052" t="str">
        <f t="shared" si="519"/>
        <v/>
      </c>
      <c r="AE3241" s="1053" t="str">
        <f t="shared" si="520"/>
        <v/>
      </c>
    </row>
    <row r="3242" spans="23:31" ht="12.75" customHeight="1">
      <c r="W3242" s="1046" t="str">
        <f t="shared" si="521"/>
        <v/>
      </c>
      <c r="X3242" s="1047"/>
      <c r="Y3242" s="1146" t="str">
        <f t="shared" si="515"/>
        <v/>
      </c>
      <c r="Z3242" s="1049" t="str">
        <f t="shared" si="516"/>
        <v/>
      </c>
      <c r="AA3242" s="1049" t="str">
        <f t="shared" si="517"/>
        <v/>
      </c>
      <c r="AB3242" s="1050" t="str">
        <f t="shared" si="518"/>
        <v/>
      </c>
      <c r="AD3242" s="1052" t="str">
        <f t="shared" si="519"/>
        <v/>
      </c>
      <c r="AE3242" s="1053" t="str">
        <f t="shared" si="520"/>
        <v/>
      </c>
    </row>
    <row r="3243" spans="23:31" ht="12.75" customHeight="1">
      <c r="W3243" s="1046" t="str">
        <f t="shared" si="521"/>
        <v/>
      </c>
      <c r="X3243" s="1047"/>
      <c r="Y3243" s="1146" t="str">
        <f t="shared" si="515"/>
        <v/>
      </c>
      <c r="Z3243" s="1049" t="str">
        <f t="shared" si="516"/>
        <v/>
      </c>
      <c r="AA3243" s="1049" t="str">
        <f t="shared" si="517"/>
        <v/>
      </c>
      <c r="AB3243" s="1050" t="str">
        <f t="shared" si="518"/>
        <v/>
      </c>
      <c r="AD3243" s="1052" t="str">
        <f t="shared" si="519"/>
        <v/>
      </c>
      <c r="AE3243" s="1053" t="str">
        <f t="shared" si="520"/>
        <v/>
      </c>
    </row>
    <row r="3244" spans="23:31" ht="12.75" customHeight="1">
      <c r="W3244" s="1046" t="str">
        <f t="shared" si="521"/>
        <v/>
      </c>
      <c r="X3244" s="1047"/>
      <c r="Y3244" s="1146" t="str">
        <f t="shared" si="515"/>
        <v/>
      </c>
      <c r="Z3244" s="1049" t="str">
        <f t="shared" si="516"/>
        <v/>
      </c>
      <c r="AA3244" s="1049" t="str">
        <f t="shared" si="517"/>
        <v/>
      </c>
      <c r="AB3244" s="1050" t="str">
        <f t="shared" si="518"/>
        <v/>
      </c>
      <c r="AD3244" s="1052" t="str">
        <f t="shared" si="519"/>
        <v/>
      </c>
      <c r="AE3244" s="1053" t="str">
        <f t="shared" si="520"/>
        <v/>
      </c>
    </row>
    <row r="3245" spans="23:31" ht="12.75" customHeight="1">
      <c r="W3245" s="1046" t="str">
        <f t="shared" si="521"/>
        <v/>
      </c>
      <c r="X3245" s="1047"/>
      <c r="Y3245" s="1146" t="str">
        <f t="shared" si="515"/>
        <v/>
      </c>
      <c r="Z3245" s="1049" t="str">
        <f t="shared" si="516"/>
        <v/>
      </c>
      <c r="AA3245" s="1049" t="str">
        <f t="shared" si="517"/>
        <v/>
      </c>
      <c r="AB3245" s="1050" t="str">
        <f t="shared" si="518"/>
        <v/>
      </c>
      <c r="AD3245" s="1052" t="str">
        <f t="shared" si="519"/>
        <v/>
      </c>
      <c r="AE3245" s="1053" t="str">
        <f t="shared" si="520"/>
        <v/>
      </c>
    </row>
    <row r="3246" spans="23:31" ht="12.75" customHeight="1">
      <c r="W3246" s="1046" t="str">
        <f t="shared" si="521"/>
        <v/>
      </c>
      <c r="X3246" s="1047"/>
      <c r="Y3246" s="1146" t="str">
        <f t="shared" si="515"/>
        <v/>
      </c>
      <c r="Z3246" s="1049" t="str">
        <f t="shared" si="516"/>
        <v/>
      </c>
      <c r="AA3246" s="1049" t="str">
        <f t="shared" si="517"/>
        <v/>
      </c>
      <c r="AB3246" s="1050" t="str">
        <f t="shared" si="518"/>
        <v/>
      </c>
      <c r="AD3246" s="1052" t="str">
        <f t="shared" si="519"/>
        <v/>
      </c>
      <c r="AE3246" s="1053" t="str">
        <f t="shared" si="520"/>
        <v/>
      </c>
    </row>
    <row r="3247" spans="23:31" ht="12.75" customHeight="1">
      <c r="W3247" s="1046" t="str">
        <f t="shared" si="521"/>
        <v/>
      </c>
      <c r="X3247" s="1047"/>
      <c r="Y3247" s="1146" t="str">
        <f t="shared" si="515"/>
        <v/>
      </c>
      <c r="Z3247" s="1049" t="str">
        <f t="shared" si="516"/>
        <v/>
      </c>
      <c r="AA3247" s="1049" t="str">
        <f t="shared" si="517"/>
        <v/>
      </c>
      <c r="AB3247" s="1050" t="str">
        <f t="shared" si="518"/>
        <v/>
      </c>
      <c r="AD3247" s="1052" t="str">
        <f t="shared" si="519"/>
        <v/>
      </c>
      <c r="AE3247" s="1053" t="str">
        <f t="shared" si="520"/>
        <v/>
      </c>
    </row>
    <row r="3248" spans="23:31" ht="12.75" customHeight="1">
      <c r="W3248" s="1046" t="str">
        <f t="shared" si="521"/>
        <v/>
      </c>
      <c r="X3248" s="1047"/>
      <c r="Y3248" s="1146" t="str">
        <f t="shared" si="515"/>
        <v/>
      </c>
      <c r="Z3248" s="1049" t="str">
        <f t="shared" si="516"/>
        <v/>
      </c>
      <c r="AA3248" s="1049" t="str">
        <f t="shared" si="517"/>
        <v/>
      </c>
      <c r="AB3248" s="1050" t="str">
        <f t="shared" si="518"/>
        <v/>
      </c>
      <c r="AD3248" s="1052" t="str">
        <f t="shared" si="519"/>
        <v/>
      </c>
      <c r="AE3248" s="1053" t="str">
        <f t="shared" si="520"/>
        <v/>
      </c>
    </row>
    <row r="3249" spans="23:31" ht="12.75" customHeight="1">
      <c r="W3249" s="1046" t="str">
        <f t="shared" si="521"/>
        <v/>
      </c>
      <c r="X3249" s="1047"/>
      <c r="Y3249" s="1146" t="str">
        <f t="shared" si="515"/>
        <v/>
      </c>
      <c r="Z3249" s="1049" t="str">
        <f t="shared" si="516"/>
        <v/>
      </c>
      <c r="AA3249" s="1049" t="str">
        <f t="shared" si="517"/>
        <v/>
      </c>
      <c r="AB3249" s="1050" t="str">
        <f t="shared" si="518"/>
        <v/>
      </c>
      <c r="AD3249" s="1052" t="str">
        <f t="shared" si="519"/>
        <v/>
      </c>
      <c r="AE3249" s="1053" t="str">
        <f t="shared" si="520"/>
        <v/>
      </c>
    </row>
    <row r="3250" spans="23:31" ht="12.75" customHeight="1">
      <c r="W3250" s="1046" t="str">
        <f t="shared" si="521"/>
        <v/>
      </c>
      <c r="X3250" s="1047"/>
      <c r="Y3250" s="1146" t="str">
        <f t="shared" si="515"/>
        <v/>
      </c>
      <c r="Z3250" s="1049" t="str">
        <f t="shared" si="516"/>
        <v/>
      </c>
      <c r="AA3250" s="1049" t="str">
        <f t="shared" si="517"/>
        <v/>
      </c>
      <c r="AB3250" s="1050" t="str">
        <f t="shared" si="518"/>
        <v/>
      </c>
      <c r="AD3250" s="1052" t="str">
        <f t="shared" si="519"/>
        <v/>
      </c>
      <c r="AE3250" s="1053" t="str">
        <f t="shared" si="520"/>
        <v/>
      </c>
    </row>
    <row r="3251" spans="23:31" ht="12.75" customHeight="1">
      <c r="W3251" s="1046" t="str">
        <f t="shared" si="521"/>
        <v/>
      </c>
      <c r="X3251" s="1047"/>
      <c r="Y3251" s="1146" t="str">
        <f t="shared" si="515"/>
        <v/>
      </c>
      <c r="Z3251" s="1049" t="str">
        <f t="shared" si="516"/>
        <v/>
      </c>
      <c r="AA3251" s="1049" t="str">
        <f t="shared" si="517"/>
        <v/>
      </c>
      <c r="AB3251" s="1050" t="str">
        <f t="shared" si="518"/>
        <v/>
      </c>
      <c r="AD3251" s="1052" t="str">
        <f t="shared" si="519"/>
        <v/>
      </c>
      <c r="AE3251" s="1053" t="str">
        <f t="shared" si="520"/>
        <v/>
      </c>
    </row>
    <row r="3252" spans="23:31" ht="12.75" customHeight="1">
      <c r="W3252" s="1046" t="str">
        <f t="shared" si="521"/>
        <v/>
      </c>
      <c r="X3252" s="1047"/>
      <c r="Y3252" s="1146" t="str">
        <f t="shared" si="515"/>
        <v/>
      </c>
      <c r="Z3252" s="1049" t="str">
        <f t="shared" si="516"/>
        <v/>
      </c>
      <c r="AA3252" s="1049" t="str">
        <f t="shared" si="517"/>
        <v/>
      </c>
      <c r="AB3252" s="1050" t="str">
        <f t="shared" si="518"/>
        <v/>
      </c>
      <c r="AD3252" s="1052" t="str">
        <f t="shared" si="519"/>
        <v/>
      </c>
      <c r="AE3252" s="1053" t="str">
        <f t="shared" si="520"/>
        <v/>
      </c>
    </row>
    <row r="3253" spans="23:31" ht="12.75" customHeight="1">
      <c r="W3253" s="1046" t="str">
        <f t="shared" si="521"/>
        <v/>
      </c>
      <c r="X3253" s="1047"/>
      <c r="Y3253" s="1146" t="str">
        <f t="shared" si="515"/>
        <v/>
      </c>
      <c r="Z3253" s="1049" t="str">
        <f t="shared" si="516"/>
        <v/>
      </c>
      <c r="AA3253" s="1049" t="str">
        <f t="shared" si="517"/>
        <v/>
      </c>
      <c r="AB3253" s="1050" t="str">
        <f t="shared" si="518"/>
        <v/>
      </c>
      <c r="AD3253" s="1052" t="str">
        <f t="shared" si="519"/>
        <v/>
      </c>
      <c r="AE3253" s="1053" t="str">
        <f t="shared" si="520"/>
        <v/>
      </c>
    </row>
    <row r="3254" spans="23:31" ht="12.75" customHeight="1">
      <c r="W3254" s="1046" t="str">
        <f t="shared" si="521"/>
        <v/>
      </c>
      <c r="X3254" s="1047"/>
      <c r="Y3254" s="1146" t="str">
        <f t="shared" si="515"/>
        <v/>
      </c>
      <c r="Z3254" s="1049" t="str">
        <f t="shared" si="516"/>
        <v/>
      </c>
      <c r="AA3254" s="1049" t="str">
        <f t="shared" si="517"/>
        <v/>
      </c>
      <c r="AB3254" s="1050" t="str">
        <f t="shared" si="518"/>
        <v/>
      </c>
      <c r="AD3254" s="1052" t="str">
        <f t="shared" si="519"/>
        <v/>
      </c>
      <c r="AE3254" s="1053" t="str">
        <f t="shared" si="520"/>
        <v/>
      </c>
    </row>
    <row r="3255" spans="23:31" ht="12.75" customHeight="1">
      <c r="W3255" s="1046" t="str">
        <f t="shared" si="521"/>
        <v/>
      </c>
      <c r="X3255" s="1047"/>
      <c r="Y3255" s="1146" t="str">
        <f t="shared" si="515"/>
        <v/>
      </c>
      <c r="Z3255" s="1049" t="str">
        <f t="shared" si="516"/>
        <v/>
      </c>
      <c r="AA3255" s="1049" t="str">
        <f t="shared" si="517"/>
        <v/>
      </c>
      <c r="AB3255" s="1050" t="str">
        <f t="shared" si="518"/>
        <v/>
      </c>
      <c r="AD3255" s="1052" t="str">
        <f t="shared" si="519"/>
        <v/>
      </c>
      <c r="AE3255" s="1053" t="str">
        <f t="shared" si="520"/>
        <v/>
      </c>
    </row>
    <row r="3256" spans="23:31" ht="12.75" customHeight="1">
      <c r="W3256" s="1046" t="str">
        <f t="shared" si="521"/>
        <v/>
      </c>
      <c r="X3256" s="1047"/>
      <c r="Y3256" s="1146" t="str">
        <f t="shared" si="515"/>
        <v/>
      </c>
      <c r="Z3256" s="1049" t="str">
        <f t="shared" si="516"/>
        <v/>
      </c>
      <c r="AA3256" s="1049" t="str">
        <f t="shared" si="517"/>
        <v/>
      </c>
      <c r="AB3256" s="1050" t="str">
        <f t="shared" si="518"/>
        <v/>
      </c>
      <c r="AD3256" s="1052" t="str">
        <f t="shared" si="519"/>
        <v/>
      </c>
      <c r="AE3256" s="1053" t="str">
        <f t="shared" si="520"/>
        <v/>
      </c>
    </row>
    <row r="3257" spans="23:31" ht="12.75" customHeight="1">
      <c r="W3257" s="1046" t="str">
        <f t="shared" si="521"/>
        <v/>
      </c>
      <c r="X3257" s="1047"/>
      <c r="Y3257" s="1146" t="str">
        <f t="shared" si="515"/>
        <v/>
      </c>
      <c r="Z3257" s="1049" t="str">
        <f t="shared" si="516"/>
        <v/>
      </c>
      <c r="AA3257" s="1049" t="str">
        <f t="shared" si="517"/>
        <v/>
      </c>
      <c r="AB3257" s="1050" t="str">
        <f t="shared" si="518"/>
        <v/>
      </c>
      <c r="AD3257" s="1052" t="str">
        <f t="shared" si="519"/>
        <v/>
      </c>
      <c r="AE3257" s="1053" t="str">
        <f t="shared" si="520"/>
        <v/>
      </c>
    </row>
    <row r="3258" spans="23:31" ht="12.75" customHeight="1">
      <c r="W3258" s="1046" t="str">
        <f t="shared" si="521"/>
        <v/>
      </c>
      <c r="X3258" s="1047"/>
      <c r="Y3258" s="1146" t="str">
        <f t="shared" si="515"/>
        <v/>
      </c>
      <c r="Z3258" s="1049" t="str">
        <f t="shared" si="516"/>
        <v/>
      </c>
      <c r="AA3258" s="1049" t="str">
        <f t="shared" si="517"/>
        <v/>
      </c>
      <c r="AB3258" s="1050" t="str">
        <f t="shared" si="518"/>
        <v/>
      </c>
      <c r="AD3258" s="1052" t="str">
        <f t="shared" si="519"/>
        <v/>
      </c>
      <c r="AE3258" s="1053" t="str">
        <f t="shared" si="520"/>
        <v/>
      </c>
    </row>
    <row r="3259" spans="23:31" ht="12.75" customHeight="1">
      <c r="W3259" s="1046" t="str">
        <f t="shared" si="521"/>
        <v/>
      </c>
      <c r="X3259" s="1047"/>
      <c r="Y3259" s="1146" t="str">
        <f t="shared" si="515"/>
        <v/>
      </c>
      <c r="Z3259" s="1049" t="str">
        <f t="shared" si="516"/>
        <v/>
      </c>
      <c r="AA3259" s="1049" t="str">
        <f t="shared" si="517"/>
        <v/>
      </c>
      <c r="AB3259" s="1050" t="str">
        <f t="shared" si="518"/>
        <v/>
      </c>
      <c r="AD3259" s="1052" t="str">
        <f t="shared" si="519"/>
        <v/>
      </c>
      <c r="AE3259" s="1053" t="str">
        <f t="shared" si="520"/>
        <v/>
      </c>
    </row>
    <row r="3260" spans="23:31" ht="12.75" customHeight="1">
      <c r="W3260" s="1046" t="str">
        <f t="shared" si="521"/>
        <v/>
      </c>
      <c r="X3260" s="1047"/>
      <c r="Y3260" s="1146" t="str">
        <f t="shared" si="515"/>
        <v/>
      </c>
      <c r="Z3260" s="1049" t="str">
        <f t="shared" si="516"/>
        <v/>
      </c>
      <c r="AA3260" s="1049" t="str">
        <f t="shared" si="517"/>
        <v/>
      </c>
      <c r="AB3260" s="1050" t="str">
        <f t="shared" si="518"/>
        <v/>
      </c>
      <c r="AD3260" s="1052" t="str">
        <f t="shared" si="519"/>
        <v/>
      </c>
      <c r="AE3260" s="1053" t="str">
        <f t="shared" si="520"/>
        <v/>
      </c>
    </row>
    <row r="3261" spans="23:31" ht="12.75" customHeight="1">
      <c r="W3261" s="1046" t="str">
        <f t="shared" si="521"/>
        <v/>
      </c>
      <c r="X3261" s="1047"/>
      <c r="Y3261" s="1146" t="str">
        <f t="shared" si="515"/>
        <v/>
      </c>
      <c r="Z3261" s="1049" t="str">
        <f t="shared" si="516"/>
        <v/>
      </c>
      <c r="AA3261" s="1049" t="str">
        <f t="shared" si="517"/>
        <v/>
      </c>
      <c r="AB3261" s="1050" t="str">
        <f t="shared" si="518"/>
        <v/>
      </c>
      <c r="AD3261" s="1052" t="str">
        <f t="shared" si="519"/>
        <v/>
      </c>
      <c r="AE3261" s="1053" t="str">
        <f t="shared" si="520"/>
        <v/>
      </c>
    </row>
    <row r="3262" spans="23:31" ht="12.75" customHeight="1">
      <c r="W3262" s="1046" t="str">
        <f t="shared" si="521"/>
        <v/>
      </c>
      <c r="X3262" s="1047"/>
      <c r="Y3262" s="1146" t="str">
        <f t="shared" si="515"/>
        <v/>
      </c>
      <c r="Z3262" s="1049" t="str">
        <f t="shared" si="516"/>
        <v/>
      </c>
      <c r="AA3262" s="1049" t="str">
        <f t="shared" si="517"/>
        <v/>
      </c>
      <c r="AB3262" s="1050" t="str">
        <f t="shared" si="518"/>
        <v/>
      </c>
      <c r="AD3262" s="1052" t="str">
        <f t="shared" si="519"/>
        <v/>
      </c>
      <c r="AE3262" s="1053" t="str">
        <f t="shared" si="520"/>
        <v/>
      </c>
    </row>
    <row r="3263" spans="23:31" ht="12.75" customHeight="1">
      <c r="W3263" s="1046" t="str">
        <f t="shared" si="521"/>
        <v/>
      </c>
      <c r="X3263" s="1047"/>
      <c r="Y3263" s="1146" t="str">
        <f t="shared" si="515"/>
        <v/>
      </c>
      <c r="Z3263" s="1049" t="str">
        <f t="shared" si="516"/>
        <v/>
      </c>
      <c r="AA3263" s="1049" t="str">
        <f t="shared" si="517"/>
        <v/>
      </c>
      <c r="AB3263" s="1050" t="str">
        <f t="shared" si="518"/>
        <v/>
      </c>
      <c r="AD3263" s="1052" t="str">
        <f t="shared" si="519"/>
        <v/>
      </c>
      <c r="AE3263" s="1053" t="str">
        <f t="shared" si="520"/>
        <v/>
      </c>
    </row>
    <row r="3264" spans="23:31" ht="12.75" customHeight="1">
      <c r="W3264" s="1046" t="str">
        <f t="shared" si="521"/>
        <v/>
      </c>
      <c r="X3264" s="1047"/>
      <c r="Y3264" s="1146" t="str">
        <f t="shared" si="515"/>
        <v/>
      </c>
      <c r="Z3264" s="1049" t="str">
        <f t="shared" si="516"/>
        <v/>
      </c>
      <c r="AA3264" s="1049" t="str">
        <f t="shared" si="517"/>
        <v/>
      </c>
      <c r="AB3264" s="1050" t="str">
        <f t="shared" si="518"/>
        <v/>
      </c>
      <c r="AD3264" s="1052" t="str">
        <f t="shared" si="519"/>
        <v/>
      </c>
      <c r="AE3264" s="1053" t="str">
        <f t="shared" si="520"/>
        <v/>
      </c>
    </row>
    <row r="3265" spans="23:31" ht="12.75" customHeight="1">
      <c r="W3265" s="1046" t="str">
        <f t="shared" si="521"/>
        <v/>
      </c>
      <c r="X3265" s="1047"/>
      <c r="Y3265" s="1146" t="str">
        <f t="shared" si="515"/>
        <v/>
      </c>
      <c r="Z3265" s="1049" t="str">
        <f t="shared" si="516"/>
        <v/>
      </c>
      <c r="AA3265" s="1049" t="str">
        <f t="shared" si="517"/>
        <v/>
      </c>
      <c r="AB3265" s="1050" t="str">
        <f t="shared" si="518"/>
        <v/>
      </c>
      <c r="AD3265" s="1052" t="str">
        <f t="shared" si="519"/>
        <v/>
      </c>
      <c r="AE3265" s="1053" t="str">
        <f t="shared" si="520"/>
        <v/>
      </c>
    </row>
    <row r="3266" spans="23:31" ht="12.75" customHeight="1">
      <c r="W3266" s="1046" t="str">
        <f t="shared" si="521"/>
        <v/>
      </c>
      <c r="X3266" s="1047"/>
      <c r="Y3266" s="1146" t="str">
        <f t="shared" si="515"/>
        <v/>
      </c>
      <c r="Z3266" s="1049" t="str">
        <f t="shared" si="516"/>
        <v/>
      </c>
      <c r="AA3266" s="1049" t="str">
        <f t="shared" si="517"/>
        <v/>
      </c>
      <c r="AB3266" s="1050" t="str">
        <f t="shared" si="518"/>
        <v/>
      </c>
      <c r="AD3266" s="1052" t="str">
        <f t="shared" si="519"/>
        <v/>
      </c>
      <c r="AE3266" s="1053" t="str">
        <f t="shared" si="520"/>
        <v/>
      </c>
    </row>
    <row r="3267" spans="23:31" ht="12.75" customHeight="1">
      <c r="W3267" s="1046" t="str">
        <f t="shared" si="521"/>
        <v/>
      </c>
      <c r="X3267" s="1047"/>
      <c r="Y3267" s="1146" t="str">
        <f t="shared" ref="Y3267:Y3330" si="522">IFERROR(CHOOSE(X3267,"መስከረም","ጥቅምት","ህዳር  ","ታህሳስ ","ጥር ","የካቲት ","መጋቢት ","ሚይዚያ ","ግንቦት ","ሰኔ ","ሐምሌ ","ነሐሴ ","Pagume"),"")</f>
        <v/>
      </c>
      <c r="Z3267" s="1049" t="str">
        <f t="shared" ref="Z3267:Z3330" si="523">IF($K3267="","",_xlfn.LET(_xlpm.gDate,K3267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267" s="1049" t="str">
        <f t="shared" ref="AA3267:AA3330" si="524">IF($Z3267="","",TEXT($Z3267,"mm"))</f>
        <v/>
      </c>
      <c r="AB3267" s="1050" t="str">
        <f t="shared" ref="AB3267:AB3330" si="525">IFERROR(CHOOSE(AA3267,"መስከረም","ጥቅምት","ህዳር  ","ታህሳስ ","ጥር ","የካቲት ","መጋቢት ","ሚይዚያ ","ግንቦት ","ሰኔ ","ሐምሌ ","ነሐሴ ","Pagume"),"")</f>
        <v/>
      </c>
      <c r="AD3267" s="1052" t="str">
        <f t="shared" ref="AD3267:AD3330" si="526">IF($D3267="","",YEAR(D3267)&amp;"-W"&amp;WEEKNUM(D3267,2))</f>
        <v/>
      </c>
      <c r="AE3267" s="1053" t="str">
        <f t="shared" ref="AE3267:AE3330" si="527">IF($K3267="","",YEAR(K3267)&amp;"-W"&amp;WEEKNUM(K3267,2))</f>
        <v/>
      </c>
    </row>
    <row r="3268" spans="23:31" ht="12.75" customHeight="1">
      <c r="W3268" s="1046" t="str">
        <f t="shared" ref="W3268:W3331" si="528">IF($D3268="","",_xlfn.LET(_xlpm.gDate,D3268,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268" s="1047"/>
      <c r="Y3268" s="1146" t="str">
        <f t="shared" si="522"/>
        <v/>
      </c>
      <c r="Z3268" s="1049" t="str">
        <f t="shared" si="523"/>
        <v/>
      </c>
      <c r="AA3268" s="1049" t="str">
        <f t="shared" si="524"/>
        <v/>
      </c>
      <c r="AB3268" s="1050" t="str">
        <f t="shared" si="525"/>
        <v/>
      </c>
      <c r="AD3268" s="1052" t="str">
        <f t="shared" si="526"/>
        <v/>
      </c>
      <c r="AE3268" s="1053" t="str">
        <f t="shared" si="527"/>
        <v/>
      </c>
    </row>
    <row r="3269" spans="23:31" ht="12.75" customHeight="1">
      <c r="W3269" s="1046" t="str">
        <f t="shared" si="528"/>
        <v/>
      </c>
      <c r="X3269" s="1047"/>
      <c r="Y3269" s="1146" t="str">
        <f t="shared" si="522"/>
        <v/>
      </c>
      <c r="Z3269" s="1049" t="str">
        <f t="shared" si="523"/>
        <v/>
      </c>
      <c r="AA3269" s="1049" t="str">
        <f t="shared" si="524"/>
        <v/>
      </c>
      <c r="AB3269" s="1050" t="str">
        <f t="shared" si="525"/>
        <v/>
      </c>
      <c r="AD3269" s="1052" t="str">
        <f t="shared" si="526"/>
        <v/>
      </c>
      <c r="AE3269" s="1053" t="str">
        <f t="shared" si="527"/>
        <v/>
      </c>
    </row>
    <row r="3270" spans="23:31" ht="12.75" customHeight="1">
      <c r="W3270" s="1046" t="str">
        <f t="shared" si="528"/>
        <v/>
      </c>
      <c r="X3270" s="1047"/>
      <c r="Y3270" s="1146" t="str">
        <f t="shared" si="522"/>
        <v/>
      </c>
      <c r="Z3270" s="1049" t="str">
        <f t="shared" si="523"/>
        <v/>
      </c>
      <c r="AA3270" s="1049" t="str">
        <f t="shared" si="524"/>
        <v/>
      </c>
      <c r="AB3270" s="1050" t="str">
        <f t="shared" si="525"/>
        <v/>
      </c>
      <c r="AD3270" s="1052" t="str">
        <f t="shared" si="526"/>
        <v/>
      </c>
      <c r="AE3270" s="1053" t="str">
        <f t="shared" si="527"/>
        <v/>
      </c>
    </row>
    <row r="3271" spans="23:31" ht="12.75" customHeight="1">
      <c r="W3271" s="1046" t="str">
        <f t="shared" si="528"/>
        <v/>
      </c>
      <c r="X3271" s="1047"/>
      <c r="Y3271" s="1146" t="str">
        <f t="shared" si="522"/>
        <v/>
      </c>
      <c r="Z3271" s="1049" t="str">
        <f t="shared" si="523"/>
        <v/>
      </c>
      <c r="AA3271" s="1049" t="str">
        <f t="shared" si="524"/>
        <v/>
      </c>
      <c r="AB3271" s="1050" t="str">
        <f t="shared" si="525"/>
        <v/>
      </c>
      <c r="AD3271" s="1052" t="str">
        <f t="shared" si="526"/>
        <v/>
      </c>
      <c r="AE3271" s="1053" t="str">
        <f t="shared" si="527"/>
        <v/>
      </c>
    </row>
    <row r="3272" spans="23:31" ht="12.75" customHeight="1">
      <c r="W3272" s="1046" t="str">
        <f t="shared" si="528"/>
        <v/>
      </c>
      <c r="X3272" s="1047"/>
      <c r="Y3272" s="1146" t="str">
        <f t="shared" si="522"/>
        <v/>
      </c>
      <c r="Z3272" s="1049" t="str">
        <f t="shared" si="523"/>
        <v/>
      </c>
      <c r="AA3272" s="1049" t="str">
        <f t="shared" si="524"/>
        <v/>
      </c>
      <c r="AB3272" s="1050" t="str">
        <f t="shared" si="525"/>
        <v/>
      </c>
      <c r="AD3272" s="1052" t="str">
        <f t="shared" si="526"/>
        <v/>
      </c>
      <c r="AE3272" s="1053" t="str">
        <f t="shared" si="527"/>
        <v/>
      </c>
    </row>
    <row r="3273" spans="23:31" ht="12.75" customHeight="1">
      <c r="W3273" s="1046" t="str">
        <f t="shared" si="528"/>
        <v/>
      </c>
      <c r="X3273" s="1047"/>
      <c r="Y3273" s="1146" t="str">
        <f t="shared" si="522"/>
        <v/>
      </c>
      <c r="Z3273" s="1049" t="str">
        <f t="shared" si="523"/>
        <v/>
      </c>
      <c r="AA3273" s="1049" t="str">
        <f t="shared" si="524"/>
        <v/>
      </c>
      <c r="AB3273" s="1050" t="str">
        <f t="shared" si="525"/>
        <v/>
      </c>
      <c r="AD3273" s="1052" t="str">
        <f t="shared" si="526"/>
        <v/>
      </c>
      <c r="AE3273" s="1053" t="str">
        <f t="shared" si="527"/>
        <v/>
      </c>
    </row>
    <row r="3274" spans="23:31" ht="12.75" customHeight="1">
      <c r="W3274" s="1046" t="str">
        <f t="shared" si="528"/>
        <v/>
      </c>
      <c r="X3274" s="1047"/>
      <c r="Y3274" s="1146" t="str">
        <f t="shared" si="522"/>
        <v/>
      </c>
      <c r="Z3274" s="1049" t="str">
        <f t="shared" si="523"/>
        <v/>
      </c>
      <c r="AA3274" s="1049" t="str">
        <f t="shared" si="524"/>
        <v/>
      </c>
      <c r="AB3274" s="1050" t="str">
        <f t="shared" si="525"/>
        <v/>
      </c>
      <c r="AD3274" s="1052" t="str">
        <f t="shared" si="526"/>
        <v/>
      </c>
      <c r="AE3274" s="1053" t="str">
        <f t="shared" si="527"/>
        <v/>
      </c>
    </row>
    <row r="3275" spans="23:31" ht="12.75" customHeight="1">
      <c r="W3275" s="1046" t="str">
        <f t="shared" si="528"/>
        <v/>
      </c>
      <c r="X3275" s="1047"/>
      <c r="Y3275" s="1146" t="str">
        <f t="shared" si="522"/>
        <v/>
      </c>
      <c r="Z3275" s="1049" t="str">
        <f t="shared" si="523"/>
        <v/>
      </c>
      <c r="AA3275" s="1049" t="str">
        <f t="shared" si="524"/>
        <v/>
      </c>
      <c r="AB3275" s="1050" t="str">
        <f t="shared" si="525"/>
        <v/>
      </c>
      <c r="AD3275" s="1052" t="str">
        <f t="shared" si="526"/>
        <v/>
      </c>
      <c r="AE3275" s="1053" t="str">
        <f t="shared" si="527"/>
        <v/>
      </c>
    </row>
    <row r="3276" spans="23:31" ht="12.75" customHeight="1">
      <c r="W3276" s="1046" t="str">
        <f t="shared" si="528"/>
        <v/>
      </c>
      <c r="X3276" s="1047"/>
      <c r="Y3276" s="1146" t="str">
        <f t="shared" si="522"/>
        <v/>
      </c>
      <c r="Z3276" s="1049" t="str">
        <f t="shared" si="523"/>
        <v/>
      </c>
      <c r="AA3276" s="1049" t="str">
        <f t="shared" si="524"/>
        <v/>
      </c>
      <c r="AB3276" s="1050" t="str">
        <f t="shared" si="525"/>
        <v/>
      </c>
      <c r="AD3276" s="1052" t="str">
        <f t="shared" si="526"/>
        <v/>
      </c>
      <c r="AE3276" s="1053" t="str">
        <f t="shared" si="527"/>
        <v/>
      </c>
    </row>
    <row r="3277" spans="23:31" ht="12.75" customHeight="1">
      <c r="W3277" s="1046" t="str">
        <f t="shared" si="528"/>
        <v/>
      </c>
      <c r="X3277" s="1047"/>
      <c r="Y3277" s="1146" t="str">
        <f t="shared" si="522"/>
        <v/>
      </c>
      <c r="Z3277" s="1049" t="str">
        <f t="shared" si="523"/>
        <v/>
      </c>
      <c r="AA3277" s="1049" t="str">
        <f t="shared" si="524"/>
        <v/>
      </c>
      <c r="AB3277" s="1050" t="str">
        <f t="shared" si="525"/>
        <v/>
      </c>
      <c r="AD3277" s="1052" t="str">
        <f t="shared" si="526"/>
        <v/>
      </c>
      <c r="AE3277" s="1053" t="str">
        <f t="shared" si="527"/>
        <v/>
      </c>
    </row>
    <row r="3278" spans="23:31" ht="12.75" customHeight="1">
      <c r="W3278" s="1046" t="str">
        <f t="shared" si="528"/>
        <v/>
      </c>
      <c r="X3278" s="1047"/>
      <c r="Y3278" s="1146" t="str">
        <f t="shared" si="522"/>
        <v/>
      </c>
      <c r="Z3278" s="1049" t="str">
        <f t="shared" si="523"/>
        <v/>
      </c>
      <c r="AA3278" s="1049" t="str">
        <f t="shared" si="524"/>
        <v/>
      </c>
      <c r="AB3278" s="1050" t="str">
        <f t="shared" si="525"/>
        <v/>
      </c>
      <c r="AD3278" s="1052" t="str">
        <f t="shared" si="526"/>
        <v/>
      </c>
      <c r="AE3278" s="1053" t="str">
        <f t="shared" si="527"/>
        <v/>
      </c>
    </row>
    <row r="3279" spans="23:31" ht="12.75" customHeight="1">
      <c r="W3279" s="1046" t="str">
        <f t="shared" si="528"/>
        <v/>
      </c>
      <c r="X3279" s="1047"/>
      <c r="Y3279" s="1146" t="str">
        <f t="shared" si="522"/>
        <v/>
      </c>
      <c r="Z3279" s="1049" t="str">
        <f t="shared" si="523"/>
        <v/>
      </c>
      <c r="AA3279" s="1049" t="str">
        <f t="shared" si="524"/>
        <v/>
      </c>
      <c r="AB3279" s="1050" t="str">
        <f t="shared" si="525"/>
        <v/>
      </c>
      <c r="AD3279" s="1052" t="str">
        <f t="shared" si="526"/>
        <v/>
      </c>
      <c r="AE3279" s="1053" t="str">
        <f t="shared" si="527"/>
        <v/>
      </c>
    </row>
    <row r="3280" spans="23:31" ht="12.75" customHeight="1">
      <c r="W3280" s="1046" t="str">
        <f t="shared" si="528"/>
        <v/>
      </c>
      <c r="X3280" s="1047"/>
      <c r="Y3280" s="1146" t="str">
        <f t="shared" si="522"/>
        <v/>
      </c>
      <c r="Z3280" s="1049" t="str">
        <f t="shared" si="523"/>
        <v/>
      </c>
      <c r="AA3280" s="1049" t="str">
        <f t="shared" si="524"/>
        <v/>
      </c>
      <c r="AB3280" s="1050" t="str">
        <f t="shared" si="525"/>
        <v/>
      </c>
      <c r="AD3280" s="1052" t="str">
        <f t="shared" si="526"/>
        <v/>
      </c>
      <c r="AE3280" s="1053" t="str">
        <f t="shared" si="527"/>
        <v/>
      </c>
    </row>
    <row r="3281" spans="23:31" ht="12.75" customHeight="1">
      <c r="W3281" s="1046" t="str">
        <f t="shared" si="528"/>
        <v/>
      </c>
      <c r="X3281" s="1047"/>
      <c r="Y3281" s="1146" t="str">
        <f t="shared" si="522"/>
        <v/>
      </c>
      <c r="Z3281" s="1049" t="str">
        <f t="shared" si="523"/>
        <v/>
      </c>
      <c r="AA3281" s="1049" t="str">
        <f t="shared" si="524"/>
        <v/>
      </c>
      <c r="AB3281" s="1050" t="str">
        <f t="shared" si="525"/>
        <v/>
      </c>
      <c r="AD3281" s="1052" t="str">
        <f t="shared" si="526"/>
        <v/>
      </c>
      <c r="AE3281" s="1053" t="str">
        <f t="shared" si="527"/>
        <v/>
      </c>
    </row>
    <row r="3282" spans="23:31" ht="12.75" customHeight="1">
      <c r="W3282" s="1046" t="str">
        <f t="shared" si="528"/>
        <v/>
      </c>
      <c r="X3282" s="1047"/>
      <c r="Y3282" s="1146" t="str">
        <f t="shared" si="522"/>
        <v/>
      </c>
      <c r="Z3282" s="1049" t="str">
        <f t="shared" si="523"/>
        <v/>
      </c>
      <c r="AA3282" s="1049" t="str">
        <f t="shared" si="524"/>
        <v/>
      </c>
      <c r="AB3282" s="1050" t="str">
        <f t="shared" si="525"/>
        <v/>
      </c>
      <c r="AD3282" s="1052" t="str">
        <f t="shared" si="526"/>
        <v/>
      </c>
      <c r="AE3282" s="1053" t="str">
        <f t="shared" si="527"/>
        <v/>
      </c>
    </row>
    <row r="3283" spans="23:31" ht="12.75" customHeight="1">
      <c r="W3283" s="1046" t="str">
        <f t="shared" si="528"/>
        <v/>
      </c>
      <c r="X3283" s="1047"/>
      <c r="Y3283" s="1146" t="str">
        <f t="shared" si="522"/>
        <v/>
      </c>
      <c r="Z3283" s="1049" t="str">
        <f t="shared" si="523"/>
        <v/>
      </c>
      <c r="AA3283" s="1049" t="str">
        <f t="shared" si="524"/>
        <v/>
      </c>
      <c r="AB3283" s="1050" t="str">
        <f t="shared" si="525"/>
        <v/>
      </c>
      <c r="AD3283" s="1052" t="str">
        <f t="shared" si="526"/>
        <v/>
      </c>
      <c r="AE3283" s="1053" t="str">
        <f t="shared" si="527"/>
        <v/>
      </c>
    </row>
    <row r="3284" spans="23:31" ht="12.75" customHeight="1">
      <c r="W3284" s="1046" t="str">
        <f t="shared" si="528"/>
        <v/>
      </c>
      <c r="X3284" s="1047"/>
      <c r="Y3284" s="1146" t="str">
        <f t="shared" si="522"/>
        <v/>
      </c>
      <c r="Z3284" s="1049" t="str">
        <f t="shared" si="523"/>
        <v/>
      </c>
      <c r="AA3284" s="1049" t="str">
        <f t="shared" si="524"/>
        <v/>
      </c>
      <c r="AB3284" s="1050" t="str">
        <f t="shared" si="525"/>
        <v/>
      </c>
      <c r="AD3284" s="1052" t="str">
        <f t="shared" si="526"/>
        <v/>
      </c>
      <c r="AE3284" s="1053" t="str">
        <f t="shared" si="527"/>
        <v/>
      </c>
    </row>
    <row r="3285" spans="23:31" ht="12.75" customHeight="1">
      <c r="W3285" s="1046" t="str">
        <f t="shared" si="528"/>
        <v/>
      </c>
      <c r="X3285" s="1047"/>
      <c r="Y3285" s="1146" t="str">
        <f t="shared" si="522"/>
        <v/>
      </c>
      <c r="Z3285" s="1049" t="str">
        <f t="shared" si="523"/>
        <v/>
      </c>
      <c r="AA3285" s="1049" t="str">
        <f t="shared" si="524"/>
        <v/>
      </c>
      <c r="AB3285" s="1050" t="str">
        <f t="shared" si="525"/>
        <v/>
      </c>
      <c r="AD3285" s="1052" t="str">
        <f t="shared" si="526"/>
        <v/>
      </c>
      <c r="AE3285" s="1053" t="str">
        <f t="shared" si="527"/>
        <v/>
      </c>
    </row>
    <row r="3286" spans="23:31" ht="12.75" customHeight="1">
      <c r="W3286" s="1046" t="str">
        <f t="shared" si="528"/>
        <v/>
      </c>
      <c r="X3286" s="1047"/>
      <c r="Y3286" s="1146" t="str">
        <f t="shared" si="522"/>
        <v/>
      </c>
      <c r="Z3286" s="1049" t="str">
        <f t="shared" si="523"/>
        <v/>
      </c>
      <c r="AA3286" s="1049" t="str">
        <f t="shared" si="524"/>
        <v/>
      </c>
      <c r="AB3286" s="1050" t="str">
        <f t="shared" si="525"/>
        <v/>
      </c>
      <c r="AD3286" s="1052" t="str">
        <f t="shared" si="526"/>
        <v/>
      </c>
      <c r="AE3286" s="1053" t="str">
        <f t="shared" si="527"/>
        <v/>
      </c>
    </row>
    <row r="3287" spans="23:31" ht="12.75" customHeight="1">
      <c r="W3287" s="1046" t="str">
        <f t="shared" si="528"/>
        <v/>
      </c>
      <c r="X3287" s="1047"/>
      <c r="Y3287" s="1146" t="str">
        <f t="shared" si="522"/>
        <v/>
      </c>
      <c r="Z3287" s="1049" t="str">
        <f t="shared" si="523"/>
        <v/>
      </c>
      <c r="AA3287" s="1049" t="str">
        <f t="shared" si="524"/>
        <v/>
      </c>
      <c r="AB3287" s="1050" t="str">
        <f t="shared" si="525"/>
        <v/>
      </c>
      <c r="AD3287" s="1052" t="str">
        <f t="shared" si="526"/>
        <v/>
      </c>
      <c r="AE3287" s="1053" t="str">
        <f t="shared" si="527"/>
        <v/>
      </c>
    </row>
    <row r="3288" spans="23:31" ht="12.75" customHeight="1">
      <c r="W3288" s="1046" t="str">
        <f t="shared" si="528"/>
        <v/>
      </c>
      <c r="X3288" s="1047"/>
      <c r="Y3288" s="1146" t="str">
        <f t="shared" si="522"/>
        <v/>
      </c>
      <c r="Z3288" s="1049" t="str">
        <f t="shared" si="523"/>
        <v/>
      </c>
      <c r="AA3288" s="1049" t="str">
        <f t="shared" si="524"/>
        <v/>
      </c>
      <c r="AB3288" s="1050" t="str">
        <f t="shared" si="525"/>
        <v/>
      </c>
      <c r="AD3288" s="1052" t="str">
        <f t="shared" si="526"/>
        <v/>
      </c>
      <c r="AE3288" s="1053" t="str">
        <f t="shared" si="527"/>
        <v/>
      </c>
    </row>
    <row r="3289" spans="23:31" ht="12.75" customHeight="1">
      <c r="W3289" s="1046" t="str">
        <f t="shared" si="528"/>
        <v/>
      </c>
      <c r="X3289" s="1047"/>
      <c r="Y3289" s="1146" t="str">
        <f t="shared" si="522"/>
        <v/>
      </c>
      <c r="Z3289" s="1049" t="str">
        <f t="shared" si="523"/>
        <v/>
      </c>
      <c r="AA3289" s="1049" t="str">
        <f t="shared" si="524"/>
        <v/>
      </c>
      <c r="AB3289" s="1050" t="str">
        <f t="shared" si="525"/>
        <v/>
      </c>
      <c r="AD3289" s="1052" t="str">
        <f t="shared" si="526"/>
        <v/>
      </c>
      <c r="AE3289" s="1053" t="str">
        <f t="shared" si="527"/>
        <v/>
      </c>
    </row>
    <row r="3290" spans="23:31" ht="12.75" customHeight="1">
      <c r="W3290" s="1046" t="str">
        <f t="shared" si="528"/>
        <v/>
      </c>
      <c r="X3290" s="1047"/>
      <c r="Y3290" s="1146" t="str">
        <f t="shared" si="522"/>
        <v/>
      </c>
      <c r="Z3290" s="1049" t="str">
        <f t="shared" si="523"/>
        <v/>
      </c>
      <c r="AA3290" s="1049" t="str">
        <f t="shared" si="524"/>
        <v/>
      </c>
      <c r="AB3290" s="1050" t="str">
        <f t="shared" si="525"/>
        <v/>
      </c>
      <c r="AD3290" s="1052" t="str">
        <f t="shared" si="526"/>
        <v/>
      </c>
      <c r="AE3290" s="1053" t="str">
        <f t="shared" si="527"/>
        <v/>
      </c>
    </row>
    <row r="3291" spans="23:31" ht="12.75" customHeight="1">
      <c r="W3291" s="1046" t="str">
        <f t="shared" si="528"/>
        <v/>
      </c>
      <c r="X3291" s="1047"/>
      <c r="Y3291" s="1146" t="str">
        <f t="shared" si="522"/>
        <v/>
      </c>
      <c r="Z3291" s="1049" t="str">
        <f t="shared" si="523"/>
        <v/>
      </c>
      <c r="AA3291" s="1049" t="str">
        <f t="shared" si="524"/>
        <v/>
      </c>
      <c r="AB3291" s="1050" t="str">
        <f t="shared" si="525"/>
        <v/>
      </c>
      <c r="AD3291" s="1052" t="str">
        <f t="shared" si="526"/>
        <v/>
      </c>
      <c r="AE3291" s="1053" t="str">
        <f t="shared" si="527"/>
        <v/>
      </c>
    </row>
    <row r="3292" spans="23:31" ht="12.75" customHeight="1">
      <c r="W3292" s="1046" t="str">
        <f t="shared" si="528"/>
        <v/>
      </c>
      <c r="X3292" s="1047"/>
      <c r="Y3292" s="1146" t="str">
        <f t="shared" si="522"/>
        <v/>
      </c>
      <c r="Z3292" s="1049" t="str">
        <f t="shared" si="523"/>
        <v/>
      </c>
      <c r="AA3292" s="1049" t="str">
        <f t="shared" si="524"/>
        <v/>
      </c>
      <c r="AB3292" s="1050" t="str">
        <f t="shared" si="525"/>
        <v/>
      </c>
      <c r="AD3292" s="1052" t="str">
        <f t="shared" si="526"/>
        <v/>
      </c>
      <c r="AE3292" s="1053" t="str">
        <f t="shared" si="527"/>
        <v/>
      </c>
    </row>
    <row r="3293" spans="23:31" ht="12.75" customHeight="1">
      <c r="W3293" s="1046" t="str">
        <f t="shared" si="528"/>
        <v/>
      </c>
      <c r="X3293" s="1047"/>
      <c r="Y3293" s="1146" t="str">
        <f t="shared" si="522"/>
        <v/>
      </c>
      <c r="Z3293" s="1049" t="str">
        <f t="shared" si="523"/>
        <v/>
      </c>
      <c r="AA3293" s="1049" t="str">
        <f t="shared" si="524"/>
        <v/>
      </c>
      <c r="AB3293" s="1050" t="str">
        <f t="shared" si="525"/>
        <v/>
      </c>
      <c r="AD3293" s="1052" t="str">
        <f t="shared" si="526"/>
        <v/>
      </c>
      <c r="AE3293" s="1053" t="str">
        <f t="shared" si="527"/>
        <v/>
      </c>
    </row>
    <row r="3294" spans="23:31" ht="12.75" customHeight="1">
      <c r="W3294" s="1046" t="str">
        <f t="shared" si="528"/>
        <v/>
      </c>
      <c r="X3294" s="1047"/>
      <c r="Y3294" s="1146" t="str">
        <f t="shared" si="522"/>
        <v/>
      </c>
      <c r="Z3294" s="1049" t="str">
        <f t="shared" si="523"/>
        <v/>
      </c>
      <c r="AA3294" s="1049" t="str">
        <f t="shared" si="524"/>
        <v/>
      </c>
      <c r="AB3294" s="1050" t="str">
        <f t="shared" si="525"/>
        <v/>
      </c>
      <c r="AD3294" s="1052" t="str">
        <f t="shared" si="526"/>
        <v/>
      </c>
      <c r="AE3294" s="1053" t="str">
        <f t="shared" si="527"/>
        <v/>
      </c>
    </row>
    <row r="3295" spans="23:31" ht="12.75" customHeight="1">
      <c r="W3295" s="1046" t="str">
        <f t="shared" si="528"/>
        <v/>
      </c>
      <c r="X3295" s="1047"/>
      <c r="Y3295" s="1146" t="str">
        <f t="shared" si="522"/>
        <v/>
      </c>
      <c r="Z3295" s="1049" t="str">
        <f t="shared" si="523"/>
        <v/>
      </c>
      <c r="AA3295" s="1049" t="str">
        <f t="shared" si="524"/>
        <v/>
      </c>
      <c r="AB3295" s="1050" t="str">
        <f t="shared" si="525"/>
        <v/>
      </c>
      <c r="AD3295" s="1052" t="str">
        <f t="shared" si="526"/>
        <v/>
      </c>
      <c r="AE3295" s="1053" t="str">
        <f t="shared" si="527"/>
        <v/>
      </c>
    </row>
    <row r="3296" spans="23:31" ht="12.75" customHeight="1">
      <c r="W3296" s="1046" t="str">
        <f t="shared" si="528"/>
        <v/>
      </c>
      <c r="X3296" s="1047"/>
      <c r="Y3296" s="1146" t="str">
        <f t="shared" si="522"/>
        <v/>
      </c>
      <c r="Z3296" s="1049" t="str">
        <f t="shared" si="523"/>
        <v/>
      </c>
      <c r="AA3296" s="1049" t="str">
        <f t="shared" si="524"/>
        <v/>
      </c>
      <c r="AB3296" s="1050" t="str">
        <f t="shared" si="525"/>
        <v/>
      </c>
      <c r="AD3296" s="1052" t="str">
        <f t="shared" si="526"/>
        <v/>
      </c>
      <c r="AE3296" s="1053" t="str">
        <f t="shared" si="527"/>
        <v/>
      </c>
    </row>
    <row r="3297" spans="23:31" ht="12.75" customHeight="1">
      <c r="W3297" s="1046" t="str">
        <f t="shared" si="528"/>
        <v/>
      </c>
      <c r="X3297" s="1047"/>
      <c r="Y3297" s="1146" t="str">
        <f t="shared" si="522"/>
        <v/>
      </c>
      <c r="Z3297" s="1049" t="str">
        <f t="shared" si="523"/>
        <v/>
      </c>
      <c r="AA3297" s="1049" t="str">
        <f t="shared" si="524"/>
        <v/>
      </c>
      <c r="AB3297" s="1050" t="str">
        <f t="shared" si="525"/>
        <v/>
      </c>
      <c r="AD3297" s="1052" t="str">
        <f t="shared" si="526"/>
        <v/>
      </c>
      <c r="AE3297" s="1053" t="str">
        <f t="shared" si="527"/>
        <v/>
      </c>
    </row>
    <row r="3298" spans="23:31" ht="12.75" customHeight="1">
      <c r="W3298" s="1046" t="str">
        <f t="shared" si="528"/>
        <v/>
      </c>
      <c r="X3298" s="1047"/>
      <c r="Y3298" s="1146" t="str">
        <f t="shared" si="522"/>
        <v/>
      </c>
      <c r="Z3298" s="1049" t="str">
        <f t="shared" si="523"/>
        <v/>
      </c>
      <c r="AA3298" s="1049" t="str">
        <f t="shared" si="524"/>
        <v/>
      </c>
      <c r="AB3298" s="1050" t="str">
        <f t="shared" si="525"/>
        <v/>
      </c>
      <c r="AD3298" s="1052" t="str">
        <f t="shared" si="526"/>
        <v/>
      </c>
      <c r="AE3298" s="1053" t="str">
        <f t="shared" si="527"/>
        <v/>
      </c>
    </row>
    <row r="3299" spans="23:31" ht="12.75" customHeight="1">
      <c r="W3299" s="1046" t="str">
        <f t="shared" si="528"/>
        <v/>
      </c>
      <c r="X3299" s="1047"/>
      <c r="Y3299" s="1146" t="str">
        <f t="shared" si="522"/>
        <v/>
      </c>
      <c r="Z3299" s="1049" t="str">
        <f t="shared" si="523"/>
        <v/>
      </c>
      <c r="AA3299" s="1049" t="str">
        <f t="shared" si="524"/>
        <v/>
      </c>
      <c r="AB3299" s="1050" t="str">
        <f t="shared" si="525"/>
        <v/>
      </c>
      <c r="AD3299" s="1052" t="str">
        <f t="shared" si="526"/>
        <v/>
      </c>
      <c r="AE3299" s="1053" t="str">
        <f t="shared" si="527"/>
        <v/>
      </c>
    </row>
    <row r="3300" spans="23:31" ht="12.75" customHeight="1">
      <c r="W3300" s="1046" t="str">
        <f t="shared" si="528"/>
        <v/>
      </c>
      <c r="X3300" s="1047"/>
      <c r="Y3300" s="1146" t="str">
        <f t="shared" si="522"/>
        <v/>
      </c>
      <c r="Z3300" s="1049" t="str">
        <f t="shared" si="523"/>
        <v/>
      </c>
      <c r="AA3300" s="1049" t="str">
        <f t="shared" si="524"/>
        <v/>
      </c>
      <c r="AB3300" s="1050" t="str">
        <f t="shared" si="525"/>
        <v/>
      </c>
      <c r="AD3300" s="1052" t="str">
        <f t="shared" si="526"/>
        <v/>
      </c>
      <c r="AE3300" s="1053" t="str">
        <f t="shared" si="527"/>
        <v/>
      </c>
    </row>
    <row r="3301" spans="23:31" ht="12.75" customHeight="1">
      <c r="W3301" s="1046" t="str">
        <f t="shared" si="528"/>
        <v/>
      </c>
      <c r="X3301" s="1047"/>
      <c r="Y3301" s="1146" t="str">
        <f t="shared" si="522"/>
        <v/>
      </c>
      <c r="Z3301" s="1049" t="str">
        <f t="shared" si="523"/>
        <v/>
      </c>
      <c r="AA3301" s="1049" t="str">
        <f t="shared" si="524"/>
        <v/>
      </c>
      <c r="AB3301" s="1050" t="str">
        <f t="shared" si="525"/>
        <v/>
      </c>
      <c r="AD3301" s="1052" t="str">
        <f t="shared" si="526"/>
        <v/>
      </c>
      <c r="AE3301" s="1053" t="str">
        <f t="shared" si="527"/>
        <v/>
      </c>
    </row>
    <row r="3302" spans="23:31" ht="12.75" customHeight="1">
      <c r="W3302" s="1046" t="str">
        <f t="shared" si="528"/>
        <v/>
      </c>
      <c r="X3302" s="1047"/>
      <c r="Y3302" s="1146" t="str">
        <f t="shared" si="522"/>
        <v/>
      </c>
      <c r="Z3302" s="1049" t="str">
        <f t="shared" si="523"/>
        <v/>
      </c>
      <c r="AA3302" s="1049" t="str">
        <f t="shared" si="524"/>
        <v/>
      </c>
      <c r="AB3302" s="1050" t="str">
        <f t="shared" si="525"/>
        <v/>
      </c>
      <c r="AD3302" s="1052" t="str">
        <f t="shared" si="526"/>
        <v/>
      </c>
      <c r="AE3302" s="1053" t="str">
        <f t="shared" si="527"/>
        <v/>
      </c>
    </row>
    <row r="3303" spans="23:31" ht="12.75" customHeight="1">
      <c r="W3303" s="1046" t="str">
        <f t="shared" si="528"/>
        <v/>
      </c>
      <c r="X3303" s="1047"/>
      <c r="Y3303" s="1146" t="str">
        <f t="shared" si="522"/>
        <v/>
      </c>
      <c r="Z3303" s="1049" t="str">
        <f t="shared" si="523"/>
        <v/>
      </c>
      <c r="AA3303" s="1049" t="str">
        <f t="shared" si="524"/>
        <v/>
      </c>
      <c r="AB3303" s="1050" t="str">
        <f t="shared" si="525"/>
        <v/>
      </c>
      <c r="AD3303" s="1052" t="str">
        <f t="shared" si="526"/>
        <v/>
      </c>
      <c r="AE3303" s="1053" t="str">
        <f t="shared" si="527"/>
        <v/>
      </c>
    </row>
    <row r="3304" spans="23:31" ht="12.75" customHeight="1">
      <c r="W3304" s="1046" t="str">
        <f t="shared" si="528"/>
        <v/>
      </c>
      <c r="X3304" s="1047"/>
      <c r="Y3304" s="1146" t="str">
        <f t="shared" si="522"/>
        <v/>
      </c>
      <c r="Z3304" s="1049" t="str">
        <f t="shared" si="523"/>
        <v/>
      </c>
      <c r="AA3304" s="1049" t="str">
        <f t="shared" si="524"/>
        <v/>
      </c>
      <c r="AB3304" s="1050" t="str">
        <f t="shared" si="525"/>
        <v/>
      </c>
      <c r="AD3304" s="1052" t="str">
        <f t="shared" si="526"/>
        <v/>
      </c>
      <c r="AE3304" s="1053" t="str">
        <f t="shared" si="527"/>
        <v/>
      </c>
    </row>
    <row r="3305" spans="23:31" ht="12.75" customHeight="1">
      <c r="W3305" s="1046" t="str">
        <f t="shared" si="528"/>
        <v/>
      </c>
      <c r="X3305" s="1047"/>
      <c r="Y3305" s="1146" t="str">
        <f t="shared" si="522"/>
        <v/>
      </c>
      <c r="Z3305" s="1049" t="str">
        <f t="shared" si="523"/>
        <v/>
      </c>
      <c r="AA3305" s="1049" t="str">
        <f t="shared" si="524"/>
        <v/>
      </c>
      <c r="AB3305" s="1050" t="str">
        <f t="shared" si="525"/>
        <v/>
      </c>
      <c r="AD3305" s="1052" t="str">
        <f t="shared" si="526"/>
        <v/>
      </c>
      <c r="AE3305" s="1053" t="str">
        <f t="shared" si="527"/>
        <v/>
      </c>
    </row>
    <row r="3306" spans="23:31" ht="12.75" customHeight="1">
      <c r="W3306" s="1046" t="str">
        <f t="shared" si="528"/>
        <v/>
      </c>
      <c r="X3306" s="1047"/>
      <c r="Y3306" s="1146" t="str">
        <f t="shared" si="522"/>
        <v/>
      </c>
      <c r="Z3306" s="1049" t="str">
        <f t="shared" si="523"/>
        <v/>
      </c>
      <c r="AA3306" s="1049" t="str">
        <f t="shared" si="524"/>
        <v/>
      </c>
      <c r="AB3306" s="1050" t="str">
        <f t="shared" si="525"/>
        <v/>
      </c>
      <c r="AD3306" s="1052" t="str">
        <f t="shared" si="526"/>
        <v/>
      </c>
      <c r="AE3306" s="1053" t="str">
        <f t="shared" si="527"/>
        <v/>
      </c>
    </row>
    <row r="3307" spans="23:31" ht="12.75" customHeight="1">
      <c r="W3307" s="1046" t="str">
        <f t="shared" si="528"/>
        <v/>
      </c>
      <c r="X3307" s="1047"/>
      <c r="Y3307" s="1146" t="str">
        <f t="shared" si="522"/>
        <v/>
      </c>
      <c r="Z3307" s="1049" t="str">
        <f t="shared" si="523"/>
        <v/>
      </c>
      <c r="AA3307" s="1049" t="str">
        <f t="shared" si="524"/>
        <v/>
      </c>
      <c r="AB3307" s="1050" t="str">
        <f t="shared" si="525"/>
        <v/>
      </c>
      <c r="AD3307" s="1052" t="str">
        <f t="shared" si="526"/>
        <v/>
      </c>
      <c r="AE3307" s="1053" t="str">
        <f t="shared" si="527"/>
        <v/>
      </c>
    </row>
    <row r="3308" spans="23:31" ht="12.75" customHeight="1">
      <c r="W3308" s="1046" t="str">
        <f t="shared" si="528"/>
        <v/>
      </c>
      <c r="X3308" s="1047"/>
      <c r="Y3308" s="1146" t="str">
        <f t="shared" si="522"/>
        <v/>
      </c>
      <c r="Z3308" s="1049" t="str">
        <f t="shared" si="523"/>
        <v/>
      </c>
      <c r="AA3308" s="1049" t="str">
        <f t="shared" si="524"/>
        <v/>
      </c>
      <c r="AB3308" s="1050" t="str">
        <f t="shared" si="525"/>
        <v/>
      </c>
      <c r="AD3308" s="1052" t="str">
        <f t="shared" si="526"/>
        <v/>
      </c>
      <c r="AE3308" s="1053" t="str">
        <f t="shared" si="527"/>
        <v/>
      </c>
    </row>
    <row r="3309" spans="23:31" ht="12.75" customHeight="1">
      <c r="W3309" s="1046" t="str">
        <f t="shared" si="528"/>
        <v/>
      </c>
      <c r="X3309" s="1047"/>
      <c r="Y3309" s="1146" t="str">
        <f t="shared" si="522"/>
        <v/>
      </c>
      <c r="Z3309" s="1049" t="str">
        <f t="shared" si="523"/>
        <v/>
      </c>
      <c r="AA3309" s="1049" t="str">
        <f t="shared" si="524"/>
        <v/>
      </c>
      <c r="AB3309" s="1050" t="str">
        <f t="shared" si="525"/>
        <v/>
      </c>
      <c r="AD3309" s="1052" t="str">
        <f t="shared" si="526"/>
        <v/>
      </c>
      <c r="AE3309" s="1053" t="str">
        <f t="shared" si="527"/>
        <v/>
      </c>
    </row>
    <row r="3310" spans="23:31" ht="12.75" customHeight="1">
      <c r="W3310" s="1046" t="str">
        <f t="shared" si="528"/>
        <v/>
      </c>
      <c r="X3310" s="1047"/>
      <c r="Y3310" s="1146" t="str">
        <f t="shared" si="522"/>
        <v/>
      </c>
      <c r="Z3310" s="1049" t="str">
        <f t="shared" si="523"/>
        <v/>
      </c>
      <c r="AA3310" s="1049" t="str">
        <f t="shared" si="524"/>
        <v/>
      </c>
      <c r="AB3310" s="1050" t="str">
        <f t="shared" si="525"/>
        <v/>
      </c>
      <c r="AD3310" s="1052" t="str">
        <f t="shared" si="526"/>
        <v/>
      </c>
      <c r="AE3310" s="1053" t="str">
        <f t="shared" si="527"/>
        <v/>
      </c>
    </row>
    <row r="3311" spans="23:31" ht="12.75" customHeight="1">
      <c r="W3311" s="1046" t="str">
        <f t="shared" si="528"/>
        <v/>
      </c>
      <c r="X3311" s="1047"/>
      <c r="Y3311" s="1146" t="str">
        <f t="shared" si="522"/>
        <v/>
      </c>
      <c r="Z3311" s="1049" t="str">
        <f t="shared" si="523"/>
        <v/>
      </c>
      <c r="AA3311" s="1049" t="str">
        <f t="shared" si="524"/>
        <v/>
      </c>
      <c r="AB3311" s="1050" t="str">
        <f t="shared" si="525"/>
        <v/>
      </c>
      <c r="AD3311" s="1052" t="str">
        <f t="shared" si="526"/>
        <v/>
      </c>
      <c r="AE3311" s="1053" t="str">
        <f t="shared" si="527"/>
        <v/>
      </c>
    </row>
    <row r="3312" spans="23:31" ht="12.75" customHeight="1">
      <c r="W3312" s="1046" t="str">
        <f t="shared" si="528"/>
        <v/>
      </c>
      <c r="X3312" s="1047"/>
      <c r="Y3312" s="1146" t="str">
        <f t="shared" si="522"/>
        <v/>
      </c>
      <c r="Z3312" s="1049" t="str">
        <f t="shared" si="523"/>
        <v/>
      </c>
      <c r="AA3312" s="1049" t="str">
        <f t="shared" si="524"/>
        <v/>
      </c>
      <c r="AB3312" s="1050" t="str">
        <f t="shared" si="525"/>
        <v/>
      </c>
      <c r="AD3312" s="1052" t="str">
        <f t="shared" si="526"/>
        <v/>
      </c>
      <c r="AE3312" s="1053" t="str">
        <f t="shared" si="527"/>
        <v/>
      </c>
    </row>
    <row r="3313" spans="23:31" ht="12.75" customHeight="1">
      <c r="W3313" s="1046" t="str">
        <f t="shared" si="528"/>
        <v/>
      </c>
      <c r="X3313" s="1047"/>
      <c r="Y3313" s="1146" t="str">
        <f t="shared" si="522"/>
        <v/>
      </c>
      <c r="Z3313" s="1049" t="str">
        <f t="shared" si="523"/>
        <v/>
      </c>
      <c r="AA3313" s="1049" t="str">
        <f t="shared" si="524"/>
        <v/>
      </c>
      <c r="AB3313" s="1050" t="str">
        <f t="shared" si="525"/>
        <v/>
      </c>
      <c r="AD3313" s="1052" t="str">
        <f t="shared" si="526"/>
        <v/>
      </c>
      <c r="AE3313" s="1053" t="str">
        <f t="shared" si="527"/>
        <v/>
      </c>
    </row>
    <row r="3314" spans="23:31" ht="12.75" customHeight="1">
      <c r="W3314" s="1046" t="str">
        <f t="shared" si="528"/>
        <v/>
      </c>
      <c r="X3314" s="1047"/>
      <c r="Y3314" s="1146" t="str">
        <f t="shared" si="522"/>
        <v/>
      </c>
      <c r="Z3314" s="1049" t="str">
        <f t="shared" si="523"/>
        <v/>
      </c>
      <c r="AA3314" s="1049" t="str">
        <f t="shared" si="524"/>
        <v/>
      </c>
      <c r="AB3314" s="1050" t="str">
        <f t="shared" si="525"/>
        <v/>
      </c>
      <c r="AD3314" s="1052" t="str">
        <f t="shared" si="526"/>
        <v/>
      </c>
      <c r="AE3314" s="1053" t="str">
        <f t="shared" si="527"/>
        <v/>
      </c>
    </row>
    <row r="3315" spans="23:31" ht="12.75" customHeight="1">
      <c r="W3315" s="1046" t="str">
        <f t="shared" si="528"/>
        <v/>
      </c>
      <c r="X3315" s="1047"/>
      <c r="Y3315" s="1146" t="str">
        <f t="shared" si="522"/>
        <v/>
      </c>
      <c r="Z3315" s="1049" t="str">
        <f t="shared" si="523"/>
        <v/>
      </c>
      <c r="AA3315" s="1049" t="str">
        <f t="shared" si="524"/>
        <v/>
      </c>
      <c r="AB3315" s="1050" t="str">
        <f t="shared" si="525"/>
        <v/>
      </c>
      <c r="AD3315" s="1052" t="str">
        <f t="shared" si="526"/>
        <v/>
      </c>
      <c r="AE3315" s="1053" t="str">
        <f t="shared" si="527"/>
        <v/>
      </c>
    </row>
    <row r="3316" spans="23:31" ht="12.75" customHeight="1">
      <c r="W3316" s="1046" t="str">
        <f t="shared" si="528"/>
        <v/>
      </c>
      <c r="X3316" s="1047"/>
      <c r="Y3316" s="1146" t="str">
        <f t="shared" si="522"/>
        <v/>
      </c>
      <c r="Z3316" s="1049" t="str">
        <f t="shared" si="523"/>
        <v/>
      </c>
      <c r="AA3316" s="1049" t="str">
        <f t="shared" si="524"/>
        <v/>
      </c>
      <c r="AB3316" s="1050" t="str">
        <f t="shared" si="525"/>
        <v/>
      </c>
      <c r="AD3316" s="1052" t="str">
        <f t="shared" si="526"/>
        <v/>
      </c>
      <c r="AE3316" s="1053" t="str">
        <f t="shared" si="527"/>
        <v/>
      </c>
    </row>
    <row r="3317" spans="23:31" ht="12.75" customHeight="1">
      <c r="W3317" s="1046" t="str">
        <f t="shared" si="528"/>
        <v/>
      </c>
      <c r="X3317" s="1047"/>
      <c r="Y3317" s="1146" t="str">
        <f t="shared" si="522"/>
        <v/>
      </c>
      <c r="Z3317" s="1049" t="str">
        <f t="shared" si="523"/>
        <v/>
      </c>
      <c r="AA3317" s="1049" t="str">
        <f t="shared" si="524"/>
        <v/>
      </c>
      <c r="AB3317" s="1050" t="str">
        <f t="shared" si="525"/>
        <v/>
      </c>
      <c r="AD3317" s="1052" t="str">
        <f t="shared" si="526"/>
        <v/>
      </c>
      <c r="AE3317" s="1053" t="str">
        <f t="shared" si="527"/>
        <v/>
      </c>
    </row>
    <row r="3318" spans="23:31" ht="12.75" customHeight="1">
      <c r="W3318" s="1046" t="str">
        <f t="shared" si="528"/>
        <v/>
      </c>
      <c r="X3318" s="1047"/>
      <c r="Y3318" s="1146" t="str">
        <f t="shared" si="522"/>
        <v/>
      </c>
      <c r="Z3318" s="1049" t="str">
        <f t="shared" si="523"/>
        <v/>
      </c>
      <c r="AA3318" s="1049" t="str">
        <f t="shared" si="524"/>
        <v/>
      </c>
      <c r="AB3318" s="1050" t="str">
        <f t="shared" si="525"/>
        <v/>
      </c>
      <c r="AD3318" s="1052" t="str">
        <f t="shared" si="526"/>
        <v/>
      </c>
      <c r="AE3318" s="1053" t="str">
        <f t="shared" si="527"/>
        <v/>
      </c>
    </row>
    <row r="3319" spans="23:31" ht="12.75" customHeight="1">
      <c r="W3319" s="1046" t="str">
        <f t="shared" si="528"/>
        <v/>
      </c>
      <c r="X3319" s="1047"/>
      <c r="Y3319" s="1146" t="str">
        <f t="shared" si="522"/>
        <v/>
      </c>
      <c r="Z3319" s="1049" t="str">
        <f t="shared" si="523"/>
        <v/>
      </c>
      <c r="AA3319" s="1049" t="str">
        <f t="shared" si="524"/>
        <v/>
      </c>
      <c r="AB3319" s="1050" t="str">
        <f t="shared" si="525"/>
        <v/>
      </c>
      <c r="AD3319" s="1052" t="str">
        <f t="shared" si="526"/>
        <v/>
      </c>
      <c r="AE3319" s="1053" t="str">
        <f t="shared" si="527"/>
        <v/>
      </c>
    </row>
    <row r="3320" spans="23:31" ht="12.75" customHeight="1">
      <c r="W3320" s="1046" t="str">
        <f t="shared" si="528"/>
        <v/>
      </c>
      <c r="X3320" s="1047"/>
      <c r="Y3320" s="1146" t="str">
        <f t="shared" si="522"/>
        <v/>
      </c>
      <c r="Z3320" s="1049" t="str">
        <f t="shared" si="523"/>
        <v/>
      </c>
      <c r="AA3320" s="1049" t="str">
        <f t="shared" si="524"/>
        <v/>
      </c>
      <c r="AB3320" s="1050" t="str">
        <f t="shared" si="525"/>
        <v/>
      </c>
      <c r="AD3320" s="1052" t="str">
        <f t="shared" si="526"/>
        <v/>
      </c>
      <c r="AE3320" s="1053" t="str">
        <f t="shared" si="527"/>
        <v/>
      </c>
    </row>
    <row r="3321" spans="23:31" ht="12.75" customHeight="1">
      <c r="W3321" s="1046" t="str">
        <f t="shared" si="528"/>
        <v/>
      </c>
      <c r="X3321" s="1047"/>
      <c r="Y3321" s="1146" t="str">
        <f t="shared" si="522"/>
        <v/>
      </c>
      <c r="Z3321" s="1049" t="str">
        <f t="shared" si="523"/>
        <v/>
      </c>
      <c r="AA3321" s="1049" t="str">
        <f t="shared" si="524"/>
        <v/>
      </c>
      <c r="AB3321" s="1050" t="str">
        <f t="shared" si="525"/>
        <v/>
      </c>
      <c r="AD3321" s="1052" t="str">
        <f t="shared" si="526"/>
        <v/>
      </c>
      <c r="AE3321" s="1053" t="str">
        <f t="shared" si="527"/>
        <v/>
      </c>
    </row>
    <row r="3322" spans="23:31" ht="12.75" customHeight="1">
      <c r="W3322" s="1046" t="str">
        <f t="shared" si="528"/>
        <v/>
      </c>
      <c r="X3322" s="1047"/>
      <c r="Y3322" s="1146" t="str">
        <f t="shared" si="522"/>
        <v/>
      </c>
      <c r="Z3322" s="1049" t="str">
        <f t="shared" si="523"/>
        <v/>
      </c>
      <c r="AA3322" s="1049" t="str">
        <f t="shared" si="524"/>
        <v/>
      </c>
      <c r="AB3322" s="1050" t="str">
        <f t="shared" si="525"/>
        <v/>
      </c>
      <c r="AD3322" s="1052" t="str">
        <f t="shared" si="526"/>
        <v/>
      </c>
      <c r="AE3322" s="1053" t="str">
        <f t="shared" si="527"/>
        <v/>
      </c>
    </row>
    <row r="3323" spans="23:31" ht="12.75" customHeight="1">
      <c r="W3323" s="1046" t="str">
        <f t="shared" si="528"/>
        <v/>
      </c>
      <c r="X3323" s="1047"/>
      <c r="Y3323" s="1146" t="str">
        <f t="shared" si="522"/>
        <v/>
      </c>
      <c r="Z3323" s="1049" t="str">
        <f t="shared" si="523"/>
        <v/>
      </c>
      <c r="AA3323" s="1049" t="str">
        <f t="shared" si="524"/>
        <v/>
      </c>
      <c r="AB3323" s="1050" t="str">
        <f t="shared" si="525"/>
        <v/>
      </c>
      <c r="AD3323" s="1052" t="str">
        <f t="shared" si="526"/>
        <v/>
      </c>
      <c r="AE3323" s="1053" t="str">
        <f t="shared" si="527"/>
        <v/>
      </c>
    </row>
    <row r="3324" spans="23:31" ht="12.75" customHeight="1">
      <c r="W3324" s="1046" t="str">
        <f t="shared" si="528"/>
        <v/>
      </c>
      <c r="X3324" s="1047"/>
      <c r="Y3324" s="1146" t="str">
        <f t="shared" si="522"/>
        <v/>
      </c>
      <c r="Z3324" s="1049" t="str">
        <f t="shared" si="523"/>
        <v/>
      </c>
      <c r="AA3324" s="1049" t="str">
        <f t="shared" si="524"/>
        <v/>
      </c>
      <c r="AB3324" s="1050" t="str">
        <f t="shared" si="525"/>
        <v/>
      </c>
      <c r="AD3324" s="1052" t="str">
        <f t="shared" si="526"/>
        <v/>
      </c>
      <c r="AE3324" s="1053" t="str">
        <f t="shared" si="527"/>
        <v/>
      </c>
    </row>
    <row r="3325" spans="23:31" ht="12.75" customHeight="1">
      <c r="W3325" s="1046" t="str">
        <f t="shared" si="528"/>
        <v/>
      </c>
      <c r="X3325" s="1047"/>
      <c r="Y3325" s="1146" t="str">
        <f t="shared" si="522"/>
        <v/>
      </c>
      <c r="Z3325" s="1049" t="str">
        <f t="shared" si="523"/>
        <v/>
      </c>
      <c r="AA3325" s="1049" t="str">
        <f t="shared" si="524"/>
        <v/>
      </c>
      <c r="AB3325" s="1050" t="str">
        <f t="shared" si="525"/>
        <v/>
      </c>
      <c r="AD3325" s="1052" t="str">
        <f t="shared" si="526"/>
        <v/>
      </c>
      <c r="AE3325" s="1053" t="str">
        <f t="shared" si="527"/>
        <v/>
      </c>
    </row>
    <row r="3326" spans="23:31" ht="12.75" customHeight="1">
      <c r="W3326" s="1046" t="str">
        <f t="shared" si="528"/>
        <v/>
      </c>
      <c r="X3326" s="1047"/>
      <c r="Y3326" s="1146" t="str">
        <f t="shared" si="522"/>
        <v/>
      </c>
      <c r="Z3326" s="1049" t="str">
        <f t="shared" si="523"/>
        <v/>
      </c>
      <c r="AA3326" s="1049" t="str">
        <f t="shared" si="524"/>
        <v/>
      </c>
      <c r="AB3326" s="1050" t="str">
        <f t="shared" si="525"/>
        <v/>
      </c>
      <c r="AD3326" s="1052" t="str">
        <f t="shared" si="526"/>
        <v/>
      </c>
      <c r="AE3326" s="1053" t="str">
        <f t="shared" si="527"/>
        <v/>
      </c>
    </row>
    <row r="3327" spans="23:31" ht="12.75" customHeight="1">
      <c r="W3327" s="1046" t="str">
        <f t="shared" si="528"/>
        <v/>
      </c>
      <c r="X3327" s="1047"/>
      <c r="Y3327" s="1146" t="str">
        <f t="shared" si="522"/>
        <v/>
      </c>
      <c r="Z3327" s="1049" t="str">
        <f t="shared" si="523"/>
        <v/>
      </c>
      <c r="AA3327" s="1049" t="str">
        <f t="shared" si="524"/>
        <v/>
      </c>
      <c r="AB3327" s="1050" t="str">
        <f t="shared" si="525"/>
        <v/>
      </c>
      <c r="AD3327" s="1052" t="str">
        <f t="shared" si="526"/>
        <v/>
      </c>
      <c r="AE3327" s="1053" t="str">
        <f t="shared" si="527"/>
        <v/>
      </c>
    </row>
    <row r="3328" spans="23:31" ht="12.75" customHeight="1">
      <c r="W3328" s="1046" t="str">
        <f t="shared" si="528"/>
        <v/>
      </c>
      <c r="X3328" s="1047"/>
      <c r="Y3328" s="1146" t="str">
        <f t="shared" si="522"/>
        <v/>
      </c>
      <c r="Z3328" s="1049" t="str">
        <f t="shared" si="523"/>
        <v/>
      </c>
      <c r="AA3328" s="1049" t="str">
        <f t="shared" si="524"/>
        <v/>
      </c>
      <c r="AB3328" s="1050" t="str">
        <f t="shared" si="525"/>
        <v/>
      </c>
      <c r="AD3328" s="1052" t="str">
        <f t="shared" si="526"/>
        <v/>
      </c>
      <c r="AE3328" s="1053" t="str">
        <f t="shared" si="527"/>
        <v/>
      </c>
    </row>
    <row r="3329" spans="23:31" ht="12.75" customHeight="1">
      <c r="W3329" s="1046" t="str">
        <f t="shared" si="528"/>
        <v/>
      </c>
      <c r="X3329" s="1047"/>
      <c r="Y3329" s="1146" t="str">
        <f t="shared" si="522"/>
        <v/>
      </c>
      <c r="Z3329" s="1049" t="str">
        <f t="shared" si="523"/>
        <v/>
      </c>
      <c r="AA3329" s="1049" t="str">
        <f t="shared" si="524"/>
        <v/>
      </c>
      <c r="AB3329" s="1050" t="str">
        <f t="shared" si="525"/>
        <v/>
      </c>
      <c r="AD3329" s="1052" t="str">
        <f t="shared" si="526"/>
        <v/>
      </c>
      <c r="AE3329" s="1053" t="str">
        <f t="shared" si="527"/>
        <v/>
      </c>
    </row>
    <row r="3330" spans="23:31" ht="12.75" customHeight="1">
      <c r="W3330" s="1046" t="str">
        <f t="shared" si="528"/>
        <v/>
      </c>
      <c r="X3330" s="1047"/>
      <c r="Y3330" s="1146" t="str">
        <f t="shared" si="522"/>
        <v/>
      </c>
      <c r="Z3330" s="1049" t="str">
        <f t="shared" si="523"/>
        <v/>
      </c>
      <c r="AA3330" s="1049" t="str">
        <f t="shared" si="524"/>
        <v/>
      </c>
      <c r="AB3330" s="1050" t="str">
        <f t="shared" si="525"/>
        <v/>
      </c>
      <c r="AD3330" s="1052" t="str">
        <f t="shared" si="526"/>
        <v/>
      </c>
      <c r="AE3330" s="1053" t="str">
        <f t="shared" si="527"/>
        <v/>
      </c>
    </row>
    <row r="3331" spans="23:31" ht="12.75" customHeight="1">
      <c r="W3331" s="1046" t="str">
        <f t="shared" si="528"/>
        <v/>
      </c>
      <c r="X3331" s="1047"/>
      <c r="Y3331" s="1146" t="str">
        <f t="shared" ref="Y3331:Y3394" si="529">IFERROR(CHOOSE(X3331,"መስከረም","ጥቅምት","ህዳር  ","ታህሳስ ","ጥር ","የካቲት ","መጋቢት ","ሚይዚያ ","ግንቦት ","ሰኔ ","ሐምሌ ","ነሐሴ ","Pagume"),"")</f>
        <v/>
      </c>
      <c r="Z3331" s="1049" t="str">
        <f t="shared" ref="Z3331:Z3394" si="530">IF($K3331="","",_xlfn.LET(_xlpm.gDate,K3331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331" s="1049" t="str">
        <f t="shared" ref="AA3331:AA3394" si="531">IF($Z3331="","",TEXT($Z3331,"mm"))</f>
        <v/>
      </c>
      <c r="AB3331" s="1050" t="str">
        <f t="shared" ref="AB3331:AB3394" si="532">IFERROR(CHOOSE(AA3331,"መስከረም","ጥቅምት","ህዳር  ","ታህሳስ ","ጥር ","የካቲት ","መጋቢት ","ሚይዚያ ","ግንቦት ","ሰኔ ","ሐምሌ ","ነሐሴ ","Pagume"),"")</f>
        <v/>
      </c>
      <c r="AD3331" s="1052" t="str">
        <f t="shared" ref="AD3331:AD3394" si="533">IF($D3331="","",YEAR(D3331)&amp;"-W"&amp;WEEKNUM(D3331,2))</f>
        <v/>
      </c>
      <c r="AE3331" s="1053" t="str">
        <f t="shared" ref="AE3331:AE3394" si="534">IF($K3331="","",YEAR(K3331)&amp;"-W"&amp;WEEKNUM(K3331,2))</f>
        <v/>
      </c>
    </row>
    <row r="3332" spans="23:31" ht="12.75" customHeight="1">
      <c r="W3332" s="1046" t="str">
        <f t="shared" ref="W3332:W3395" si="535">IF($D3332="","",_xlfn.LET(_xlpm.gDate,D3332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332" s="1047"/>
      <c r="Y3332" s="1146" t="str">
        <f t="shared" si="529"/>
        <v/>
      </c>
      <c r="Z3332" s="1049" t="str">
        <f t="shared" si="530"/>
        <v/>
      </c>
      <c r="AA3332" s="1049" t="str">
        <f t="shared" si="531"/>
        <v/>
      </c>
      <c r="AB3332" s="1050" t="str">
        <f t="shared" si="532"/>
        <v/>
      </c>
      <c r="AD3332" s="1052" t="str">
        <f t="shared" si="533"/>
        <v/>
      </c>
      <c r="AE3332" s="1053" t="str">
        <f t="shared" si="534"/>
        <v/>
      </c>
    </row>
    <row r="3333" spans="23:31" ht="12.75" customHeight="1">
      <c r="W3333" s="1046" t="str">
        <f t="shared" si="535"/>
        <v/>
      </c>
      <c r="X3333" s="1047"/>
      <c r="Y3333" s="1146" t="str">
        <f t="shared" si="529"/>
        <v/>
      </c>
      <c r="Z3333" s="1049" t="str">
        <f t="shared" si="530"/>
        <v/>
      </c>
      <c r="AA3333" s="1049" t="str">
        <f t="shared" si="531"/>
        <v/>
      </c>
      <c r="AB3333" s="1050" t="str">
        <f t="shared" si="532"/>
        <v/>
      </c>
      <c r="AD3333" s="1052" t="str">
        <f t="shared" si="533"/>
        <v/>
      </c>
      <c r="AE3333" s="1053" t="str">
        <f t="shared" si="534"/>
        <v/>
      </c>
    </row>
    <row r="3334" spans="23:31" ht="12.75" customHeight="1">
      <c r="W3334" s="1046" t="str">
        <f t="shared" si="535"/>
        <v/>
      </c>
      <c r="X3334" s="1047"/>
      <c r="Y3334" s="1146" t="str">
        <f t="shared" si="529"/>
        <v/>
      </c>
      <c r="Z3334" s="1049" t="str">
        <f t="shared" si="530"/>
        <v/>
      </c>
      <c r="AA3334" s="1049" t="str">
        <f t="shared" si="531"/>
        <v/>
      </c>
      <c r="AB3334" s="1050" t="str">
        <f t="shared" si="532"/>
        <v/>
      </c>
      <c r="AD3334" s="1052" t="str">
        <f t="shared" si="533"/>
        <v/>
      </c>
      <c r="AE3334" s="1053" t="str">
        <f t="shared" si="534"/>
        <v/>
      </c>
    </row>
    <row r="3335" spans="23:31" ht="12.75" customHeight="1">
      <c r="W3335" s="1046" t="str">
        <f t="shared" si="535"/>
        <v/>
      </c>
      <c r="X3335" s="1047"/>
      <c r="Y3335" s="1146" t="str">
        <f t="shared" si="529"/>
        <v/>
      </c>
      <c r="Z3335" s="1049" t="str">
        <f t="shared" si="530"/>
        <v/>
      </c>
      <c r="AA3335" s="1049" t="str">
        <f t="shared" si="531"/>
        <v/>
      </c>
      <c r="AB3335" s="1050" t="str">
        <f t="shared" si="532"/>
        <v/>
      </c>
      <c r="AD3335" s="1052" t="str">
        <f t="shared" si="533"/>
        <v/>
      </c>
      <c r="AE3335" s="1053" t="str">
        <f t="shared" si="534"/>
        <v/>
      </c>
    </row>
    <row r="3336" spans="23:31" ht="12.75" customHeight="1">
      <c r="W3336" s="1046" t="str">
        <f t="shared" si="535"/>
        <v/>
      </c>
      <c r="X3336" s="1047"/>
      <c r="Y3336" s="1146" t="str">
        <f t="shared" si="529"/>
        <v/>
      </c>
      <c r="Z3336" s="1049" t="str">
        <f t="shared" si="530"/>
        <v/>
      </c>
      <c r="AA3336" s="1049" t="str">
        <f t="shared" si="531"/>
        <v/>
      </c>
      <c r="AB3336" s="1050" t="str">
        <f t="shared" si="532"/>
        <v/>
      </c>
      <c r="AD3336" s="1052" t="str">
        <f t="shared" si="533"/>
        <v/>
      </c>
      <c r="AE3336" s="1053" t="str">
        <f t="shared" si="534"/>
        <v/>
      </c>
    </row>
    <row r="3337" spans="23:31" ht="12.75" customHeight="1">
      <c r="W3337" s="1046" t="str">
        <f t="shared" si="535"/>
        <v/>
      </c>
      <c r="X3337" s="1047"/>
      <c r="Y3337" s="1146" t="str">
        <f t="shared" si="529"/>
        <v/>
      </c>
      <c r="Z3337" s="1049" t="str">
        <f t="shared" si="530"/>
        <v/>
      </c>
      <c r="AA3337" s="1049" t="str">
        <f t="shared" si="531"/>
        <v/>
      </c>
      <c r="AB3337" s="1050" t="str">
        <f t="shared" si="532"/>
        <v/>
      </c>
      <c r="AD3337" s="1052" t="str">
        <f t="shared" si="533"/>
        <v/>
      </c>
      <c r="AE3337" s="1053" t="str">
        <f t="shared" si="534"/>
        <v/>
      </c>
    </row>
    <row r="3338" spans="23:31" ht="12.75" customHeight="1">
      <c r="W3338" s="1046" t="str">
        <f t="shared" si="535"/>
        <v/>
      </c>
      <c r="X3338" s="1047"/>
      <c r="Y3338" s="1146" t="str">
        <f t="shared" si="529"/>
        <v/>
      </c>
      <c r="Z3338" s="1049" t="str">
        <f t="shared" si="530"/>
        <v/>
      </c>
      <c r="AA3338" s="1049" t="str">
        <f t="shared" si="531"/>
        <v/>
      </c>
      <c r="AB3338" s="1050" t="str">
        <f t="shared" si="532"/>
        <v/>
      </c>
      <c r="AD3338" s="1052" t="str">
        <f t="shared" si="533"/>
        <v/>
      </c>
      <c r="AE3338" s="1053" t="str">
        <f t="shared" si="534"/>
        <v/>
      </c>
    </row>
    <row r="3339" spans="23:31" ht="12.75" customHeight="1">
      <c r="W3339" s="1046" t="str">
        <f t="shared" si="535"/>
        <v/>
      </c>
      <c r="X3339" s="1047"/>
      <c r="Y3339" s="1146" t="str">
        <f t="shared" si="529"/>
        <v/>
      </c>
      <c r="Z3339" s="1049" t="str">
        <f t="shared" si="530"/>
        <v/>
      </c>
      <c r="AA3339" s="1049" t="str">
        <f t="shared" si="531"/>
        <v/>
      </c>
      <c r="AB3339" s="1050" t="str">
        <f t="shared" si="532"/>
        <v/>
      </c>
      <c r="AD3339" s="1052" t="str">
        <f t="shared" si="533"/>
        <v/>
      </c>
      <c r="AE3339" s="1053" t="str">
        <f t="shared" si="534"/>
        <v/>
      </c>
    </row>
    <row r="3340" spans="23:31" ht="12.75" customHeight="1">
      <c r="W3340" s="1046" t="str">
        <f t="shared" si="535"/>
        <v/>
      </c>
      <c r="X3340" s="1047"/>
      <c r="Y3340" s="1146" t="str">
        <f t="shared" si="529"/>
        <v/>
      </c>
      <c r="Z3340" s="1049" t="str">
        <f t="shared" si="530"/>
        <v/>
      </c>
      <c r="AA3340" s="1049" t="str">
        <f t="shared" si="531"/>
        <v/>
      </c>
      <c r="AB3340" s="1050" t="str">
        <f t="shared" si="532"/>
        <v/>
      </c>
      <c r="AD3340" s="1052" t="str">
        <f t="shared" si="533"/>
        <v/>
      </c>
      <c r="AE3340" s="1053" t="str">
        <f t="shared" si="534"/>
        <v/>
      </c>
    </row>
    <row r="3341" spans="23:31" ht="12.75" customHeight="1">
      <c r="W3341" s="1046" t="str">
        <f t="shared" si="535"/>
        <v/>
      </c>
      <c r="X3341" s="1047"/>
      <c r="Y3341" s="1146" t="str">
        <f t="shared" si="529"/>
        <v/>
      </c>
      <c r="Z3341" s="1049" t="str">
        <f t="shared" si="530"/>
        <v/>
      </c>
      <c r="AA3341" s="1049" t="str">
        <f t="shared" si="531"/>
        <v/>
      </c>
      <c r="AB3341" s="1050" t="str">
        <f t="shared" si="532"/>
        <v/>
      </c>
      <c r="AD3341" s="1052" t="str">
        <f t="shared" si="533"/>
        <v/>
      </c>
      <c r="AE3341" s="1053" t="str">
        <f t="shared" si="534"/>
        <v/>
      </c>
    </row>
    <row r="3342" spans="23:31" ht="12.75" customHeight="1">
      <c r="W3342" s="1046" t="str">
        <f t="shared" si="535"/>
        <v/>
      </c>
      <c r="X3342" s="1047"/>
      <c r="Y3342" s="1146" t="str">
        <f t="shared" si="529"/>
        <v/>
      </c>
      <c r="Z3342" s="1049" t="str">
        <f t="shared" si="530"/>
        <v/>
      </c>
      <c r="AA3342" s="1049" t="str">
        <f t="shared" si="531"/>
        <v/>
      </c>
      <c r="AB3342" s="1050" t="str">
        <f t="shared" si="532"/>
        <v/>
      </c>
      <c r="AD3342" s="1052" t="str">
        <f t="shared" si="533"/>
        <v/>
      </c>
      <c r="AE3342" s="1053" t="str">
        <f t="shared" si="534"/>
        <v/>
      </c>
    </row>
    <row r="3343" spans="23:31" ht="12.75" customHeight="1">
      <c r="W3343" s="1046" t="str">
        <f t="shared" si="535"/>
        <v/>
      </c>
      <c r="X3343" s="1047"/>
      <c r="Y3343" s="1146" t="str">
        <f t="shared" si="529"/>
        <v/>
      </c>
      <c r="Z3343" s="1049" t="str">
        <f t="shared" si="530"/>
        <v/>
      </c>
      <c r="AA3343" s="1049" t="str">
        <f t="shared" si="531"/>
        <v/>
      </c>
      <c r="AB3343" s="1050" t="str">
        <f t="shared" si="532"/>
        <v/>
      </c>
      <c r="AD3343" s="1052" t="str">
        <f t="shared" si="533"/>
        <v/>
      </c>
      <c r="AE3343" s="1053" t="str">
        <f t="shared" si="534"/>
        <v/>
      </c>
    </row>
    <row r="3344" spans="23:31" ht="12.75" customHeight="1">
      <c r="W3344" s="1046" t="str">
        <f t="shared" si="535"/>
        <v/>
      </c>
      <c r="X3344" s="1047"/>
      <c r="Y3344" s="1146" t="str">
        <f t="shared" si="529"/>
        <v/>
      </c>
      <c r="Z3344" s="1049" t="str">
        <f t="shared" si="530"/>
        <v/>
      </c>
      <c r="AA3344" s="1049" t="str">
        <f t="shared" si="531"/>
        <v/>
      </c>
      <c r="AB3344" s="1050" t="str">
        <f t="shared" si="532"/>
        <v/>
      </c>
      <c r="AD3344" s="1052" t="str">
        <f t="shared" si="533"/>
        <v/>
      </c>
      <c r="AE3344" s="1053" t="str">
        <f t="shared" si="534"/>
        <v/>
      </c>
    </row>
    <row r="3345" spans="23:31" ht="12.75" customHeight="1">
      <c r="W3345" s="1046" t="str">
        <f t="shared" si="535"/>
        <v/>
      </c>
      <c r="X3345" s="1047"/>
      <c r="Y3345" s="1146" t="str">
        <f t="shared" si="529"/>
        <v/>
      </c>
      <c r="Z3345" s="1049" t="str">
        <f t="shared" si="530"/>
        <v/>
      </c>
      <c r="AA3345" s="1049" t="str">
        <f t="shared" si="531"/>
        <v/>
      </c>
      <c r="AB3345" s="1050" t="str">
        <f t="shared" si="532"/>
        <v/>
      </c>
      <c r="AD3345" s="1052" t="str">
        <f t="shared" si="533"/>
        <v/>
      </c>
      <c r="AE3345" s="1053" t="str">
        <f t="shared" si="534"/>
        <v/>
      </c>
    </row>
    <row r="3346" spans="23:31" ht="12.75" customHeight="1">
      <c r="W3346" s="1046" t="str">
        <f t="shared" si="535"/>
        <v/>
      </c>
      <c r="X3346" s="1047"/>
      <c r="Y3346" s="1146" t="str">
        <f t="shared" si="529"/>
        <v/>
      </c>
      <c r="Z3346" s="1049" t="str">
        <f t="shared" si="530"/>
        <v/>
      </c>
      <c r="AA3346" s="1049" t="str">
        <f t="shared" si="531"/>
        <v/>
      </c>
      <c r="AB3346" s="1050" t="str">
        <f t="shared" si="532"/>
        <v/>
      </c>
      <c r="AD3346" s="1052" t="str">
        <f t="shared" si="533"/>
        <v/>
      </c>
      <c r="AE3346" s="1053" t="str">
        <f t="shared" si="534"/>
        <v/>
      </c>
    </row>
    <row r="3347" spans="23:31" ht="12.75" customHeight="1">
      <c r="W3347" s="1046" t="str">
        <f t="shared" si="535"/>
        <v/>
      </c>
      <c r="X3347" s="1047"/>
      <c r="Y3347" s="1146" t="str">
        <f t="shared" si="529"/>
        <v/>
      </c>
      <c r="Z3347" s="1049" t="str">
        <f t="shared" si="530"/>
        <v/>
      </c>
      <c r="AA3347" s="1049" t="str">
        <f t="shared" si="531"/>
        <v/>
      </c>
      <c r="AB3347" s="1050" t="str">
        <f t="shared" si="532"/>
        <v/>
      </c>
      <c r="AD3347" s="1052" t="str">
        <f t="shared" si="533"/>
        <v/>
      </c>
      <c r="AE3347" s="1053" t="str">
        <f t="shared" si="534"/>
        <v/>
      </c>
    </row>
    <row r="3348" spans="23:31" ht="12.75" customHeight="1">
      <c r="W3348" s="1046" t="str">
        <f t="shared" si="535"/>
        <v/>
      </c>
      <c r="X3348" s="1047"/>
      <c r="Y3348" s="1146" t="str">
        <f t="shared" si="529"/>
        <v/>
      </c>
      <c r="Z3348" s="1049" t="str">
        <f t="shared" si="530"/>
        <v/>
      </c>
      <c r="AA3348" s="1049" t="str">
        <f t="shared" si="531"/>
        <v/>
      </c>
      <c r="AB3348" s="1050" t="str">
        <f t="shared" si="532"/>
        <v/>
      </c>
      <c r="AD3348" s="1052" t="str">
        <f t="shared" si="533"/>
        <v/>
      </c>
      <c r="AE3348" s="1053" t="str">
        <f t="shared" si="534"/>
        <v/>
      </c>
    </row>
    <row r="3349" spans="23:31" ht="12.75" customHeight="1">
      <c r="W3349" s="1046" t="str">
        <f t="shared" si="535"/>
        <v/>
      </c>
      <c r="X3349" s="1047"/>
      <c r="Y3349" s="1146" t="str">
        <f t="shared" si="529"/>
        <v/>
      </c>
      <c r="Z3349" s="1049" t="str">
        <f t="shared" si="530"/>
        <v/>
      </c>
      <c r="AA3349" s="1049" t="str">
        <f t="shared" si="531"/>
        <v/>
      </c>
      <c r="AB3349" s="1050" t="str">
        <f t="shared" si="532"/>
        <v/>
      </c>
      <c r="AD3349" s="1052" t="str">
        <f t="shared" si="533"/>
        <v/>
      </c>
      <c r="AE3349" s="1053" t="str">
        <f t="shared" si="534"/>
        <v/>
      </c>
    </row>
    <row r="3350" spans="23:31" ht="12.75" customHeight="1">
      <c r="W3350" s="1046" t="str">
        <f t="shared" si="535"/>
        <v/>
      </c>
      <c r="X3350" s="1047"/>
      <c r="Y3350" s="1146" t="str">
        <f t="shared" si="529"/>
        <v/>
      </c>
      <c r="Z3350" s="1049" t="str">
        <f t="shared" si="530"/>
        <v/>
      </c>
      <c r="AA3350" s="1049" t="str">
        <f t="shared" si="531"/>
        <v/>
      </c>
      <c r="AB3350" s="1050" t="str">
        <f t="shared" si="532"/>
        <v/>
      </c>
      <c r="AD3350" s="1052" t="str">
        <f t="shared" si="533"/>
        <v/>
      </c>
      <c r="AE3350" s="1053" t="str">
        <f t="shared" si="534"/>
        <v/>
      </c>
    </row>
    <row r="3351" spans="23:31" ht="12.75" customHeight="1">
      <c r="W3351" s="1046" t="str">
        <f t="shared" si="535"/>
        <v/>
      </c>
      <c r="X3351" s="1047"/>
      <c r="Y3351" s="1146" t="str">
        <f t="shared" si="529"/>
        <v/>
      </c>
      <c r="Z3351" s="1049" t="str">
        <f t="shared" si="530"/>
        <v/>
      </c>
      <c r="AA3351" s="1049" t="str">
        <f t="shared" si="531"/>
        <v/>
      </c>
      <c r="AB3351" s="1050" t="str">
        <f t="shared" si="532"/>
        <v/>
      </c>
      <c r="AD3351" s="1052" t="str">
        <f t="shared" si="533"/>
        <v/>
      </c>
      <c r="AE3351" s="1053" t="str">
        <f t="shared" si="534"/>
        <v/>
      </c>
    </row>
    <row r="3352" spans="23:31" ht="12.75" customHeight="1">
      <c r="W3352" s="1046" t="str">
        <f t="shared" si="535"/>
        <v/>
      </c>
      <c r="X3352" s="1047"/>
      <c r="Y3352" s="1146" t="str">
        <f t="shared" si="529"/>
        <v/>
      </c>
      <c r="Z3352" s="1049" t="str">
        <f t="shared" si="530"/>
        <v/>
      </c>
      <c r="AA3352" s="1049" t="str">
        <f t="shared" si="531"/>
        <v/>
      </c>
      <c r="AB3352" s="1050" t="str">
        <f t="shared" si="532"/>
        <v/>
      </c>
      <c r="AD3352" s="1052" t="str">
        <f t="shared" si="533"/>
        <v/>
      </c>
      <c r="AE3352" s="1053" t="str">
        <f t="shared" si="534"/>
        <v/>
      </c>
    </row>
    <row r="3353" spans="23:31" ht="12.75" customHeight="1">
      <c r="W3353" s="1046" t="str">
        <f t="shared" si="535"/>
        <v/>
      </c>
      <c r="X3353" s="1047"/>
      <c r="Y3353" s="1146" t="str">
        <f t="shared" si="529"/>
        <v/>
      </c>
      <c r="Z3353" s="1049" t="str">
        <f t="shared" si="530"/>
        <v/>
      </c>
      <c r="AA3353" s="1049" t="str">
        <f t="shared" si="531"/>
        <v/>
      </c>
      <c r="AB3353" s="1050" t="str">
        <f t="shared" si="532"/>
        <v/>
      </c>
      <c r="AD3353" s="1052" t="str">
        <f t="shared" si="533"/>
        <v/>
      </c>
      <c r="AE3353" s="1053" t="str">
        <f t="shared" si="534"/>
        <v/>
      </c>
    </row>
    <row r="3354" spans="23:31" ht="12.75" customHeight="1">
      <c r="W3354" s="1046" t="str">
        <f t="shared" si="535"/>
        <v/>
      </c>
      <c r="X3354" s="1047"/>
      <c r="Y3354" s="1146" t="str">
        <f t="shared" si="529"/>
        <v/>
      </c>
      <c r="Z3354" s="1049" t="str">
        <f t="shared" si="530"/>
        <v/>
      </c>
      <c r="AA3354" s="1049" t="str">
        <f t="shared" si="531"/>
        <v/>
      </c>
      <c r="AB3354" s="1050" t="str">
        <f t="shared" si="532"/>
        <v/>
      </c>
      <c r="AD3354" s="1052" t="str">
        <f t="shared" si="533"/>
        <v/>
      </c>
      <c r="AE3354" s="1053" t="str">
        <f t="shared" si="534"/>
        <v/>
      </c>
    </row>
    <row r="3355" spans="23:31" ht="12.75" customHeight="1">
      <c r="W3355" s="1046" t="str">
        <f t="shared" si="535"/>
        <v/>
      </c>
      <c r="X3355" s="1047"/>
      <c r="Y3355" s="1146" t="str">
        <f t="shared" si="529"/>
        <v/>
      </c>
      <c r="Z3355" s="1049" t="str">
        <f t="shared" si="530"/>
        <v/>
      </c>
      <c r="AA3355" s="1049" t="str">
        <f t="shared" si="531"/>
        <v/>
      </c>
      <c r="AB3355" s="1050" t="str">
        <f t="shared" si="532"/>
        <v/>
      </c>
      <c r="AD3355" s="1052" t="str">
        <f t="shared" si="533"/>
        <v/>
      </c>
      <c r="AE3355" s="1053" t="str">
        <f t="shared" si="534"/>
        <v/>
      </c>
    </row>
    <row r="3356" spans="23:31" ht="12.75" customHeight="1">
      <c r="W3356" s="1046" t="str">
        <f t="shared" si="535"/>
        <v/>
      </c>
      <c r="X3356" s="1047"/>
      <c r="Y3356" s="1146" t="str">
        <f t="shared" si="529"/>
        <v/>
      </c>
      <c r="Z3356" s="1049" t="str">
        <f t="shared" si="530"/>
        <v/>
      </c>
      <c r="AA3356" s="1049" t="str">
        <f t="shared" si="531"/>
        <v/>
      </c>
      <c r="AB3356" s="1050" t="str">
        <f t="shared" si="532"/>
        <v/>
      </c>
      <c r="AD3356" s="1052" t="str">
        <f t="shared" si="533"/>
        <v/>
      </c>
      <c r="AE3356" s="1053" t="str">
        <f t="shared" si="534"/>
        <v/>
      </c>
    </row>
    <row r="3357" spans="23:31" ht="12.75" customHeight="1">
      <c r="W3357" s="1046" t="str">
        <f t="shared" si="535"/>
        <v/>
      </c>
      <c r="X3357" s="1047"/>
      <c r="Y3357" s="1146" t="str">
        <f t="shared" si="529"/>
        <v/>
      </c>
      <c r="Z3357" s="1049" t="str">
        <f t="shared" si="530"/>
        <v/>
      </c>
      <c r="AA3357" s="1049" t="str">
        <f t="shared" si="531"/>
        <v/>
      </c>
      <c r="AB3357" s="1050" t="str">
        <f t="shared" si="532"/>
        <v/>
      </c>
      <c r="AD3357" s="1052" t="str">
        <f t="shared" si="533"/>
        <v/>
      </c>
      <c r="AE3357" s="1053" t="str">
        <f t="shared" si="534"/>
        <v/>
      </c>
    </row>
    <row r="3358" spans="23:31" ht="12.75" customHeight="1">
      <c r="W3358" s="1046" t="str">
        <f t="shared" si="535"/>
        <v/>
      </c>
      <c r="X3358" s="1047"/>
      <c r="Y3358" s="1146" t="str">
        <f t="shared" si="529"/>
        <v/>
      </c>
      <c r="Z3358" s="1049" t="str">
        <f t="shared" si="530"/>
        <v/>
      </c>
      <c r="AA3358" s="1049" t="str">
        <f t="shared" si="531"/>
        <v/>
      </c>
      <c r="AB3358" s="1050" t="str">
        <f t="shared" si="532"/>
        <v/>
      </c>
      <c r="AD3358" s="1052" t="str">
        <f t="shared" si="533"/>
        <v/>
      </c>
      <c r="AE3358" s="1053" t="str">
        <f t="shared" si="534"/>
        <v/>
      </c>
    </row>
    <row r="3359" spans="23:31" ht="12.75" customHeight="1">
      <c r="W3359" s="1046" t="str">
        <f t="shared" si="535"/>
        <v/>
      </c>
      <c r="X3359" s="1047"/>
      <c r="Y3359" s="1146" t="str">
        <f t="shared" si="529"/>
        <v/>
      </c>
      <c r="Z3359" s="1049" t="str">
        <f t="shared" si="530"/>
        <v/>
      </c>
      <c r="AA3359" s="1049" t="str">
        <f t="shared" si="531"/>
        <v/>
      </c>
      <c r="AB3359" s="1050" t="str">
        <f t="shared" si="532"/>
        <v/>
      </c>
      <c r="AD3359" s="1052" t="str">
        <f t="shared" si="533"/>
        <v/>
      </c>
      <c r="AE3359" s="1053" t="str">
        <f t="shared" si="534"/>
        <v/>
      </c>
    </row>
    <row r="3360" spans="23:31" ht="12.75" customHeight="1">
      <c r="W3360" s="1046" t="str">
        <f t="shared" si="535"/>
        <v/>
      </c>
      <c r="X3360" s="1047"/>
      <c r="Y3360" s="1146" t="str">
        <f t="shared" si="529"/>
        <v/>
      </c>
      <c r="Z3360" s="1049" t="str">
        <f t="shared" si="530"/>
        <v/>
      </c>
      <c r="AA3360" s="1049" t="str">
        <f t="shared" si="531"/>
        <v/>
      </c>
      <c r="AB3360" s="1050" t="str">
        <f t="shared" si="532"/>
        <v/>
      </c>
      <c r="AD3360" s="1052" t="str">
        <f t="shared" si="533"/>
        <v/>
      </c>
      <c r="AE3360" s="1053" t="str">
        <f t="shared" si="534"/>
        <v/>
      </c>
    </row>
    <row r="3361" spans="23:31" ht="12.75" customHeight="1">
      <c r="W3361" s="1046" t="str">
        <f t="shared" si="535"/>
        <v/>
      </c>
      <c r="X3361" s="1047"/>
      <c r="Y3361" s="1146" t="str">
        <f t="shared" si="529"/>
        <v/>
      </c>
      <c r="Z3361" s="1049" t="str">
        <f t="shared" si="530"/>
        <v/>
      </c>
      <c r="AA3361" s="1049" t="str">
        <f t="shared" si="531"/>
        <v/>
      </c>
      <c r="AB3361" s="1050" t="str">
        <f t="shared" si="532"/>
        <v/>
      </c>
      <c r="AD3361" s="1052" t="str">
        <f t="shared" si="533"/>
        <v/>
      </c>
      <c r="AE3361" s="1053" t="str">
        <f t="shared" si="534"/>
        <v/>
      </c>
    </row>
    <row r="3362" spans="23:31" ht="12.75" customHeight="1">
      <c r="W3362" s="1046" t="str">
        <f t="shared" si="535"/>
        <v/>
      </c>
      <c r="X3362" s="1047"/>
      <c r="Y3362" s="1146" t="str">
        <f t="shared" si="529"/>
        <v/>
      </c>
      <c r="Z3362" s="1049" t="str">
        <f t="shared" si="530"/>
        <v/>
      </c>
      <c r="AA3362" s="1049" t="str">
        <f t="shared" si="531"/>
        <v/>
      </c>
      <c r="AB3362" s="1050" t="str">
        <f t="shared" si="532"/>
        <v/>
      </c>
      <c r="AD3362" s="1052" t="str">
        <f t="shared" si="533"/>
        <v/>
      </c>
      <c r="AE3362" s="1053" t="str">
        <f t="shared" si="534"/>
        <v/>
      </c>
    </row>
    <row r="3363" spans="23:31" ht="12.75" customHeight="1">
      <c r="W3363" s="1046" t="str">
        <f t="shared" si="535"/>
        <v/>
      </c>
      <c r="X3363" s="1047"/>
      <c r="Y3363" s="1146" t="str">
        <f t="shared" si="529"/>
        <v/>
      </c>
      <c r="Z3363" s="1049" t="str">
        <f t="shared" si="530"/>
        <v/>
      </c>
      <c r="AA3363" s="1049" t="str">
        <f t="shared" si="531"/>
        <v/>
      </c>
      <c r="AB3363" s="1050" t="str">
        <f t="shared" si="532"/>
        <v/>
      </c>
      <c r="AD3363" s="1052" t="str">
        <f t="shared" si="533"/>
        <v/>
      </c>
      <c r="AE3363" s="1053" t="str">
        <f t="shared" si="534"/>
        <v/>
      </c>
    </row>
    <row r="3364" spans="23:31" ht="12.75" customHeight="1">
      <c r="W3364" s="1046" t="str">
        <f t="shared" si="535"/>
        <v/>
      </c>
      <c r="X3364" s="1047"/>
      <c r="Y3364" s="1146" t="str">
        <f t="shared" si="529"/>
        <v/>
      </c>
      <c r="Z3364" s="1049" t="str">
        <f t="shared" si="530"/>
        <v/>
      </c>
      <c r="AA3364" s="1049" t="str">
        <f t="shared" si="531"/>
        <v/>
      </c>
      <c r="AB3364" s="1050" t="str">
        <f t="shared" si="532"/>
        <v/>
      </c>
      <c r="AD3364" s="1052" t="str">
        <f t="shared" si="533"/>
        <v/>
      </c>
      <c r="AE3364" s="1053" t="str">
        <f t="shared" si="534"/>
        <v/>
      </c>
    </row>
    <row r="3365" spans="23:31" ht="12.75" customHeight="1">
      <c r="W3365" s="1046" t="str">
        <f t="shared" si="535"/>
        <v/>
      </c>
      <c r="X3365" s="1047"/>
      <c r="Y3365" s="1146" t="str">
        <f t="shared" si="529"/>
        <v/>
      </c>
      <c r="Z3365" s="1049" t="str">
        <f t="shared" si="530"/>
        <v/>
      </c>
      <c r="AA3365" s="1049" t="str">
        <f t="shared" si="531"/>
        <v/>
      </c>
      <c r="AB3365" s="1050" t="str">
        <f t="shared" si="532"/>
        <v/>
      </c>
      <c r="AD3365" s="1052" t="str">
        <f t="shared" si="533"/>
        <v/>
      </c>
      <c r="AE3365" s="1053" t="str">
        <f t="shared" si="534"/>
        <v/>
      </c>
    </row>
    <row r="3366" spans="23:31" ht="12.75" customHeight="1">
      <c r="W3366" s="1046" t="str">
        <f t="shared" si="535"/>
        <v/>
      </c>
      <c r="X3366" s="1047"/>
      <c r="Y3366" s="1146" t="str">
        <f t="shared" si="529"/>
        <v/>
      </c>
      <c r="Z3366" s="1049" t="str">
        <f t="shared" si="530"/>
        <v/>
      </c>
      <c r="AA3366" s="1049" t="str">
        <f t="shared" si="531"/>
        <v/>
      </c>
      <c r="AB3366" s="1050" t="str">
        <f t="shared" si="532"/>
        <v/>
      </c>
      <c r="AD3366" s="1052" t="str">
        <f t="shared" si="533"/>
        <v/>
      </c>
      <c r="AE3366" s="1053" t="str">
        <f t="shared" si="534"/>
        <v/>
      </c>
    </row>
    <row r="3367" spans="23:31" ht="12.75" customHeight="1">
      <c r="W3367" s="1046" t="str">
        <f t="shared" si="535"/>
        <v/>
      </c>
      <c r="X3367" s="1047"/>
      <c r="Y3367" s="1146" t="str">
        <f t="shared" si="529"/>
        <v/>
      </c>
      <c r="Z3367" s="1049" t="str">
        <f t="shared" si="530"/>
        <v/>
      </c>
      <c r="AA3367" s="1049" t="str">
        <f t="shared" si="531"/>
        <v/>
      </c>
      <c r="AB3367" s="1050" t="str">
        <f t="shared" si="532"/>
        <v/>
      </c>
      <c r="AD3367" s="1052" t="str">
        <f t="shared" si="533"/>
        <v/>
      </c>
      <c r="AE3367" s="1053" t="str">
        <f t="shared" si="534"/>
        <v/>
      </c>
    </row>
    <row r="3368" spans="23:31" ht="12.75" customHeight="1">
      <c r="W3368" s="1046" t="str">
        <f t="shared" si="535"/>
        <v/>
      </c>
      <c r="X3368" s="1047"/>
      <c r="Y3368" s="1146" t="str">
        <f t="shared" si="529"/>
        <v/>
      </c>
      <c r="Z3368" s="1049" t="str">
        <f t="shared" si="530"/>
        <v/>
      </c>
      <c r="AA3368" s="1049" t="str">
        <f t="shared" si="531"/>
        <v/>
      </c>
      <c r="AB3368" s="1050" t="str">
        <f t="shared" si="532"/>
        <v/>
      </c>
      <c r="AD3368" s="1052" t="str">
        <f t="shared" si="533"/>
        <v/>
      </c>
      <c r="AE3368" s="1053" t="str">
        <f t="shared" si="534"/>
        <v/>
      </c>
    </row>
    <row r="3369" spans="23:31" ht="12.75" customHeight="1">
      <c r="W3369" s="1046" t="str">
        <f t="shared" si="535"/>
        <v/>
      </c>
      <c r="X3369" s="1047"/>
      <c r="Y3369" s="1146" t="str">
        <f t="shared" si="529"/>
        <v/>
      </c>
      <c r="Z3369" s="1049" t="str">
        <f t="shared" si="530"/>
        <v/>
      </c>
      <c r="AA3369" s="1049" t="str">
        <f t="shared" si="531"/>
        <v/>
      </c>
      <c r="AB3369" s="1050" t="str">
        <f t="shared" si="532"/>
        <v/>
      </c>
      <c r="AD3369" s="1052" t="str">
        <f t="shared" si="533"/>
        <v/>
      </c>
      <c r="AE3369" s="1053" t="str">
        <f t="shared" si="534"/>
        <v/>
      </c>
    </row>
    <row r="3370" spans="23:31" ht="12.75" customHeight="1">
      <c r="W3370" s="1046" t="str">
        <f t="shared" si="535"/>
        <v/>
      </c>
      <c r="X3370" s="1047"/>
      <c r="Y3370" s="1146" t="str">
        <f t="shared" si="529"/>
        <v/>
      </c>
      <c r="Z3370" s="1049" t="str">
        <f t="shared" si="530"/>
        <v/>
      </c>
      <c r="AA3370" s="1049" t="str">
        <f t="shared" si="531"/>
        <v/>
      </c>
      <c r="AB3370" s="1050" t="str">
        <f t="shared" si="532"/>
        <v/>
      </c>
      <c r="AD3370" s="1052" t="str">
        <f t="shared" si="533"/>
        <v/>
      </c>
      <c r="AE3370" s="1053" t="str">
        <f t="shared" si="534"/>
        <v/>
      </c>
    </row>
    <row r="3371" spans="23:31" ht="12.75" customHeight="1">
      <c r="W3371" s="1046" t="str">
        <f t="shared" si="535"/>
        <v/>
      </c>
      <c r="X3371" s="1047"/>
      <c r="Y3371" s="1146" t="str">
        <f t="shared" si="529"/>
        <v/>
      </c>
      <c r="Z3371" s="1049" t="str">
        <f t="shared" si="530"/>
        <v/>
      </c>
      <c r="AA3371" s="1049" t="str">
        <f t="shared" si="531"/>
        <v/>
      </c>
      <c r="AB3371" s="1050" t="str">
        <f t="shared" si="532"/>
        <v/>
      </c>
      <c r="AD3371" s="1052" t="str">
        <f t="shared" si="533"/>
        <v/>
      </c>
      <c r="AE3371" s="1053" t="str">
        <f t="shared" si="534"/>
        <v/>
      </c>
    </row>
    <row r="3372" spans="23:31" ht="12.75" customHeight="1">
      <c r="W3372" s="1046" t="str">
        <f t="shared" si="535"/>
        <v/>
      </c>
      <c r="X3372" s="1047"/>
      <c r="Y3372" s="1146" t="str">
        <f t="shared" si="529"/>
        <v/>
      </c>
      <c r="Z3372" s="1049" t="str">
        <f t="shared" si="530"/>
        <v/>
      </c>
      <c r="AA3372" s="1049" t="str">
        <f t="shared" si="531"/>
        <v/>
      </c>
      <c r="AB3372" s="1050" t="str">
        <f t="shared" si="532"/>
        <v/>
      </c>
      <c r="AD3372" s="1052" t="str">
        <f t="shared" si="533"/>
        <v/>
      </c>
      <c r="AE3372" s="1053" t="str">
        <f t="shared" si="534"/>
        <v/>
      </c>
    </row>
    <row r="3373" spans="23:31" ht="12.75" customHeight="1">
      <c r="W3373" s="1046" t="str">
        <f t="shared" si="535"/>
        <v/>
      </c>
      <c r="X3373" s="1047"/>
      <c r="Y3373" s="1146" t="str">
        <f t="shared" si="529"/>
        <v/>
      </c>
      <c r="Z3373" s="1049" t="str">
        <f t="shared" si="530"/>
        <v/>
      </c>
      <c r="AA3373" s="1049" t="str">
        <f t="shared" si="531"/>
        <v/>
      </c>
      <c r="AB3373" s="1050" t="str">
        <f t="shared" si="532"/>
        <v/>
      </c>
      <c r="AD3373" s="1052" t="str">
        <f t="shared" si="533"/>
        <v/>
      </c>
      <c r="AE3373" s="1053" t="str">
        <f t="shared" si="534"/>
        <v/>
      </c>
    </row>
    <row r="3374" spans="23:31" ht="12.75" customHeight="1">
      <c r="W3374" s="1046" t="str">
        <f t="shared" si="535"/>
        <v/>
      </c>
      <c r="X3374" s="1047"/>
      <c r="Y3374" s="1146" t="str">
        <f t="shared" si="529"/>
        <v/>
      </c>
      <c r="Z3374" s="1049" t="str">
        <f t="shared" si="530"/>
        <v/>
      </c>
      <c r="AA3374" s="1049" t="str">
        <f t="shared" si="531"/>
        <v/>
      </c>
      <c r="AB3374" s="1050" t="str">
        <f t="shared" si="532"/>
        <v/>
      </c>
      <c r="AD3374" s="1052" t="str">
        <f t="shared" si="533"/>
        <v/>
      </c>
      <c r="AE3374" s="1053" t="str">
        <f t="shared" si="534"/>
        <v/>
      </c>
    </row>
    <row r="3375" spans="23:31" ht="12.75" customHeight="1">
      <c r="W3375" s="1046" t="str">
        <f t="shared" si="535"/>
        <v/>
      </c>
      <c r="X3375" s="1047"/>
      <c r="Y3375" s="1146" t="str">
        <f t="shared" si="529"/>
        <v/>
      </c>
      <c r="Z3375" s="1049" t="str">
        <f t="shared" si="530"/>
        <v/>
      </c>
      <c r="AA3375" s="1049" t="str">
        <f t="shared" si="531"/>
        <v/>
      </c>
      <c r="AB3375" s="1050" t="str">
        <f t="shared" si="532"/>
        <v/>
      </c>
      <c r="AD3375" s="1052" t="str">
        <f t="shared" si="533"/>
        <v/>
      </c>
      <c r="AE3375" s="1053" t="str">
        <f t="shared" si="534"/>
        <v/>
      </c>
    </row>
    <row r="3376" spans="23:31" ht="12.75" customHeight="1">
      <c r="W3376" s="1046" t="str">
        <f t="shared" si="535"/>
        <v/>
      </c>
      <c r="X3376" s="1047"/>
      <c r="Y3376" s="1146" t="str">
        <f t="shared" si="529"/>
        <v/>
      </c>
      <c r="Z3376" s="1049" t="str">
        <f t="shared" si="530"/>
        <v/>
      </c>
      <c r="AA3376" s="1049" t="str">
        <f t="shared" si="531"/>
        <v/>
      </c>
      <c r="AB3376" s="1050" t="str">
        <f t="shared" si="532"/>
        <v/>
      </c>
      <c r="AD3376" s="1052" t="str">
        <f t="shared" si="533"/>
        <v/>
      </c>
      <c r="AE3376" s="1053" t="str">
        <f t="shared" si="534"/>
        <v/>
      </c>
    </row>
    <row r="3377" spans="23:31" ht="12.75" customHeight="1">
      <c r="W3377" s="1046" t="str">
        <f t="shared" si="535"/>
        <v/>
      </c>
      <c r="X3377" s="1047"/>
      <c r="Y3377" s="1146" t="str">
        <f t="shared" si="529"/>
        <v/>
      </c>
      <c r="Z3377" s="1049" t="str">
        <f t="shared" si="530"/>
        <v/>
      </c>
      <c r="AA3377" s="1049" t="str">
        <f t="shared" si="531"/>
        <v/>
      </c>
      <c r="AB3377" s="1050" t="str">
        <f t="shared" si="532"/>
        <v/>
      </c>
      <c r="AD3377" s="1052" t="str">
        <f t="shared" si="533"/>
        <v/>
      </c>
      <c r="AE3377" s="1053" t="str">
        <f t="shared" si="534"/>
        <v/>
      </c>
    </row>
    <row r="3378" spans="23:31" ht="12.75" customHeight="1">
      <c r="W3378" s="1046" t="str">
        <f t="shared" si="535"/>
        <v/>
      </c>
      <c r="X3378" s="1047"/>
      <c r="Y3378" s="1146" t="str">
        <f t="shared" si="529"/>
        <v/>
      </c>
      <c r="Z3378" s="1049" t="str">
        <f t="shared" si="530"/>
        <v/>
      </c>
      <c r="AA3378" s="1049" t="str">
        <f t="shared" si="531"/>
        <v/>
      </c>
      <c r="AB3378" s="1050" t="str">
        <f t="shared" si="532"/>
        <v/>
      </c>
      <c r="AD3378" s="1052" t="str">
        <f t="shared" si="533"/>
        <v/>
      </c>
      <c r="AE3378" s="1053" t="str">
        <f t="shared" si="534"/>
        <v/>
      </c>
    </row>
    <row r="3379" spans="23:31" ht="12.75" customHeight="1">
      <c r="W3379" s="1046" t="str">
        <f t="shared" si="535"/>
        <v/>
      </c>
      <c r="X3379" s="1047"/>
      <c r="Y3379" s="1146" t="str">
        <f t="shared" si="529"/>
        <v/>
      </c>
      <c r="Z3379" s="1049" t="str">
        <f t="shared" si="530"/>
        <v/>
      </c>
      <c r="AA3379" s="1049" t="str">
        <f t="shared" si="531"/>
        <v/>
      </c>
      <c r="AB3379" s="1050" t="str">
        <f t="shared" si="532"/>
        <v/>
      </c>
      <c r="AD3379" s="1052" t="str">
        <f t="shared" si="533"/>
        <v/>
      </c>
      <c r="AE3379" s="1053" t="str">
        <f t="shared" si="534"/>
        <v/>
      </c>
    </row>
    <row r="3380" spans="23:31" ht="12.75" customHeight="1">
      <c r="W3380" s="1046" t="str">
        <f t="shared" si="535"/>
        <v/>
      </c>
      <c r="X3380" s="1047"/>
      <c r="Y3380" s="1146" t="str">
        <f t="shared" si="529"/>
        <v/>
      </c>
      <c r="Z3380" s="1049" t="str">
        <f t="shared" si="530"/>
        <v/>
      </c>
      <c r="AA3380" s="1049" t="str">
        <f t="shared" si="531"/>
        <v/>
      </c>
      <c r="AB3380" s="1050" t="str">
        <f t="shared" si="532"/>
        <v/>
      </c>
      <c r="AD3380" s="1052" t="str">
        <f t="shared" si="533"/>
        <v/>
      </c>
      <c r="AE3380" s="1053" t="str">
        <f t="shared" si="534"/>
        <v/>
      </c>
    </row>
    <row r="3381" spans="23:31" ht="12.75" customHeight="1">
      <c r="W3381" s="1046" t="str">
        <f t="shared" si="535"/>
        <v/>
      </c>
      <c r="X3381" s="1047"/>
      <c r="Y3381" s="1146" t="str">
        <f t="shared" si="529"/>
        <v/>
      </c>
      <c r="Z3381" s="1049" t="str">
        <f t="shared" si="530"/>
        <v/>
      </c>
      <c r="AA3381" s="1049" t="str">
        <f t="shared" si="531"/>
        <v/>
      </c>
      <c r="AB3381" s="1050" t="str">
        <f t="shared" si="532"/>
        <v/>
      </c>
      <c r="AD3381" s="1052" t="str">
        <f t="shared" si="533"/>
        <v/>
      </c>
      <c r="AE3381" s="1053" t="str">
        <f t="shared" si="534"/>
        <v/>
      </c>
    </row>
    <row r="3382" spans="23:31" ht="12.75" customHeight="1">
      <c r="W3382" s="1046" t="str">
        <f t="shared" si="535"/>
        <v/>
      </c>
      <c r="X3382" s="1047"/>
      <c r="Y3382" s="1146" t="str">
        <f t="shared" si="529"/>
        <v/>
      </c>
      <c r="Z3382" s="1049" t="str">
        <f t="shared" si="530"/>
        <v/>
      </c>
      <c r="AA3382" s="1049" t="str">
        <f t="shared" si="531"/>
        <v/>
      </c>
      <c r="AB3382" s="1050" t="str">
        <f t="shared" si="532"/>
        <v/>
      </c>
      <c r="AD3382" s="1052" t="str">
        <f t="shared" si="533"/>
        <v/>
      </c>
      <c r="AE3382" s="1053" t="str">
        <f t="shared" si="534"/>
        <v/>
      </c>
    </row>
    <row r="3383" spans="23:31" ht="12.75" customHeight="1">
      <c r="W3383" s="1046" t="str">
        <f t="shared" si="535"/>
        <v/>
      </c>
      <c r="X3383" s="1047"/>
      <c r="Y3383" s="1146" t="str">
        <f t="shared" si="529"/>
        <v/>
      </c>
      <c r="Z3383" s="1049" t="str">
        <f t="shared" si="530"/>
        <v/>
      </c>
      <c r="AA3383" s="1049" t="str">
        <f t="shared" si="531"/>
        <v/>
      </c>
      <c r="AB3383" s="1050" t="str">
        <f t="shared" si="532"/>
        <v/>
      </c>
      <c r="AD3383" s="1052" t="str">
        <f t="shared" si="533"/>
        <v/>
      </c>
      <c r="AE3383" s="1053" t="str">
        <f t="shared" si="534"/>
        <v/>
      </c>
    </row>
    <row r="3384" spans="23:31" ht="12.75" customHeight="1">
      <c r="W3384" s="1046" t="str">
        <f t="shared" si="535"/>
        <v/>
      </c>
      <c r="X3384" s="1047"/>
      <c r="Y3384" s="1146" t="str">
        <f t="shared" si="529"/>
        <v/>
      </c>
      <c r="Z3384" s="1049" t="str">
        <f t="shared" si="530"/>
        <v/>
      </c>
      <c r="AA3384" s="1049" t="str">
        <f t="shared" si="531"/>
        <v/>
      </c>
      <c r="AB3384" s="1050" t="str">
        <f t="shared" si="532"/>
        <v/>
      </c>
      <c r="AD3384" s="1052" t="str">
        <f t="shared" si="533"/>
        <v/>
      </c>
      <c r="AE3384" s="1053" t="str">
        <f t="shared" si="534"/>
        <v/>
      </c>
    </row>
    <row r="3385" spans="23:31" ht="12.75" customHeight="1">
      <c r="W3385" s="1046" t="str">
        <f t="shared" si="535"/>
        <v/>
      </c>
      <c r="X3385" s="1047"/>
      <c r="Y3385" s="1146" t="str">
        <f t="shared" si="529"/>
        <v/>
      </c>
      <c r="Z3385" s="1049" t="str">
        <f t="shared" si="530"/>
        <v/>
      </c>
      <c r="AA3385" s="1049" t="str">
        <f t="shared" si="531"/>
        <v/>
      </c>
      <c r="AB3385" s="1050" t="str">
        <f t="shared" si="532"/>
        <v/>
      </c>
      <c r="AD3385" s="1052" t="str">
        <f t="shared" si="533"/>
        <v/>
      </c>
      <c r="AE3385" s="1053" t="str">
        <f t="shared" si="534"/>
        <v/>
      </c>
    </row>
    <row r="3386" spans="23:31" ht="12.75" customHeight="1">
      <c r="W3386" s="1046" t="str">
        <f t="shared" si="535"/>
        <v/>
      </c>
      <c r="X3386" s="1047"/>
      <c r="Y3386" s="1146" t="str">
        <f t="shared" si="529"/>
        <v/>
      </c>
      <c r="Z3386" s="1049" t="str">
        <f t="shared" si="530"/>
        <v/>
      </c>
      <c r="AA3386" s="1049" t="str">
        <f t="shared" si="531"/>
        <v/>
      </c>
      <c r="AB3386" s="1050" t="str">
        <f t="shared" si="532"/>
        <v/>
      </c>
      <c r="AD3386" s="1052" t="str">
        <f t="shared" si="533"/>
        <v/>
      </c>
      <c r="AE3386" s="1053" t="str">
        <f t="shared" si="534"/>
        <v/>
      </c>
    </row>
    <row r="3387" spans="23:31" ht="12.75" customHeight="1">
      <c r="W3387" s="1046" t="str">
        <f t="shared" si="535"/>
        <v/>
      </c>
      <c r="X3387" s="1047"/>
      <c r="Y3387" s="1146" t="str">
        <f t="shared" si="529"/>
        <v/>
      </c>
      <c r="Z3387" s="1049" t="str">
        <f t="shared" si="530"/>
        <v/>
      </c>
      <c r="AA3387" s="1049" t="str">
        <f t="shared" si="531"/>
        <v/>
      </c>
      <c r="AB3387" s="1050" t="str">
        <f t="shared" si="532"/>
        <v/>
      </c>
      <c r="AD3387" s="1052" t="str">
        <f t="shared" si="533"/>
        <v/>
      </c>
      <c r="AE3387" s="1053" t="str">
        <f t="shared" si="534"/>
        <v/>
      </c>
    </row>
    <row r="3388" spans="23:31" ht="12.75" customHeight="1">
      <c r="W3388" s="1046" t="str">
        <f t="shared" si="535"/>
        <v/>
      </c>
      <c r="X3388" s="1047"/>
      <c r="Y3388" s="1146" t="str">
        <f t="shared" si="529"/>
        <v/>
      </c>
      <c r="Z3388" s="1049" t="str">
        <f t="shared" si="530"/>
        <v/>
      </c>
      <c r="AA3388" s="1049" t="str">
        <f t="shared" si="531"/>
        <v/>
      </c>
      <c r="AB3388" s="1050" t="str">
        <f t="shared" si="532"/>
        <v/>
      </c>
      <c r="AD3388" s="1052" t="str">
        <f t="shared" si="533"/>
        <v/>
      </c>
      <c r="AE3388" s="1053" t="str">
        <f t="shared" si="534"/>
        <v/>
      </c>
    </row>
    <row r="3389" spans="23:31" ht="12.75" customHeight="1">
      <c r="W3389" s="1046" t="str">
        <f t="shared" si="535"/>
        <v/>
      </c>
      <c r="X3389" s="1047"/>
      <c r="Y3389" s="1146" t="str">
        <f t="shared" si="529"/>
        <v/>
      </c>
      <c r="Z3389" s="1049" t="str">
        <f t="shared" si="530"/>
        <v/>
      </c>
      <c r="AA3389" s="1049" t="str">
        <f t="shared" si="531"/>
        <v/>
      </c>
      <c r="AB3389" s="1050" t="str">
        <f t="shared" si="532"/>
        <v/>
      </c>
      <c r="AD3389" s="1052" t="str">
        <f t="shared" si="533"/>
        <v/>
      </c>
      <c r="AE3389" s="1053" t="str">
        <f t="shared" si="534"/>
        <v/>
      </c>
    </row>
    <row r="3390" spans="23:31" ht="12.75" customHeight="1">
      <c r="W3390" s="1046" t="str">
        <f t="shared" si="535"/>
        <v/>
      </c>
      <c r="X3390" s="1047"/>
      <c r="Y3390" s="1146" t="str">
        <f t="shared" si="529"/>
        <v/>
      </c>
      <c r="Z3390" s="1049" t="str">
        <f t="shared" si="530"/>
        <v/>
      </c>
      <c r="AA3390" s="1049" t="str">
        <f t="shared" si="531"/>
        <v/>
      </c>
      <c r="AB3390" s="1050" t="str">
        <f t="shared" si="532"/>
        <v/>
      </c>
      <c r="AD3390" s="1052" t="str">
        <f t="shared" si="533"/>
        <v/>
      </c>
      <c r="AE3390" s="1053" t="str">
        <f t="shared" si="534"/>
        <v/>
      </c>
    </row>
    <row r="3391" spans="23:31" ht="12.75" customHeight="1">
      <c r="W3391" s="1046" t="str">
        <f t="shared" si="535"/>
        <v/>
      </c>
      <c r="X3391" s="1047"/>
      <c r="Y3391" s="1146" t="str">
        <f t="shared" si="529"/>
        <v/>
      </c>
      <c r="Z3391" s="1049" t="str">
        <f t="shared" si="530"/>
        <v/>
      </c>
      <c r="AA3391" s="1049" t="str">
        <f t="shared" si="531"/>
        <v/>
      </c>
      <c r="AB3391" s="1050" t="str">
        <f t="shared" si="532"/>
        <v/>
      </c>
      <c r="AD3391" s="1052" t="str">
        <f t="shared" si="533"/>
        <v/>
      </c>
      <c r="AE3391" s="1053" t="str">
        <f t="shared" si="534"/>
        <v/>
      </c>
    </row>
    <row r="3392" spans="23:31" ht="12.75" customHeight="1">
      <c r="W3392" s="1046" t="str">
        <f t="shared" si="535"/>
        <v/>
      </c>
      <c r="X3392" s="1047"/>
      <c r="Y3392" s="1146" t="str">
        <f t="shared" si="529"/>
        <v/>
      </c>
      <c r="Z3392" s="1049" t="str">
        <f t="shared" si="530"/>
        <v/>
      </c>
      <c r="AA3392" s="1049" t="str">
        <f t="shared" si="531"/>
        <v/>
      </c>
      <c r="AB3392" s="1050" t="str">
        <f t="shared" si="532"/>
        <v/>
      </c>
      <c r="AD3392" s="1052" t="str">
        <f t="shared" si="533"/>
        <v/>
      </c>
      <c r="AE3392" s="1053" t="str">
        <f t="shared" si="534"/>
        <v/>
      </c>
    </row>
    <row r="3393" spans="23:31" ht="12.75" customHeight="1">
      <c r="W3393" s="1046" t="str">
        <f t="shared" si="535"/>
        <v/>
      </c>
      <c r="X3393" s="1047"/>
      <c r="Y3393" s="1146" t="str">
        <f t="shared" si="529"/>
        <v/>
      </c>
      <c r="Z3393" s="1049" t="str">
        <f t="shared" si="530"/>
        <v/>
      </c>
      <c r="AA3393" s="1049" t="str">
        <f t="shared" si="531"/>
        <v/>
      </c>
      <c r="AB3393" s="1050" t="str">
        <f t="shared" si="532"/>
        <v/>
      </c>
      <c r="AD3393" s="1052" t="str">
        <f t="shared" si="533"/>
        <v/>
      </c>
      <c r="AE3393" s="1053" t="str">
        <f t="shared" si="534"/>
        <v/>
      </c>
    </row>
    <row r="3394" spans="23:31" ht="12.75" customHeight="1">
      <c r="W3394" s="1046" t="str">
        <f t="shared" si="535"/>
        <v/>
      </c>
      <c r="X3394" s="1047"/>
      <c r="Y3394" s="1146" t="str">
        <f t="shared" si="529"/>
        <v/>
      </c>
      <c r="Z3394" s="1049" t="str">
        <f t="shared" si="530"/>
        <v/>
      </c>
      <c r="AA3394" s="1049" t="str">
        <f t="shared" si="531"/>
        <v/>
      </c>
      <c r="AB3394" s="1050" t="str">
        <f t="shared" si="532"/>
        <v/>
      </c>
      <c r="AD3394" s="1052" t="str">
        <f t="shared" si="533"/>
        <v/>
      </c>
      <c r="AE3394" s="1053" t="str">
        <f t="shared" si="534"/>
        <v/>
      </c>
    </row>
    <row r="3395" spans="23:31" ht="12.75" customHeight="1">
      <c r="W3395" s="1046" t="str">
        <f t="shared" si="535"/>
        <v/>
      </c>
      <c r="X3395" s="1047"/>
      <c r="Y3395" s="1146" t="str">
        <f t="shared" ref="Y3395:Y3458" si="536">IFERROR(CHOOSE(X3395,"መስከረም","ጥቅምት","ህዳር  ","ታህሳስ ","ጥር ","የካቲት ","መጋቢት ","ሚይዚያ ","ግንቦት ","ሰኔ ","ሐምሌ ","ነሐሴ ","Pagume"),"")</f>
        <v/>
      </c>
      <c r="Z3395" s="1049" t="str">
        <f t="shared" ref="Z3395:Z3458" si="537">IF($K3395="","",_xlfn.LET(_xlpm.gDate,K3395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395" s="1049" t="str">
        <f t="shared" ref="AA3395:AA3458" si="538">IF($Z3395="","",TEXT($Z3395,"mm"))</f>
        <v/>
      </c>
      <c r="AB3395" s="1050" t="str">
        <f t="shared" ref="AB3395:AB3458" si="539">IFERROR(CHOOSE(AA3395,"መስከረም","ጥቅምት","ህዳር  ","ታህሳስ ","ጥር ","የካቲት ","መጋቢት ","ሚይዚያ ","ግንቦት ","ሰኔ ","ሐምሌ ","ነሐሴ ","Pagume"),"")</f>
        <v/>
      </c>
      <c r="AD3395" s="1052" t="str">
        <f t="shared" ref="AD3395:AD3458" si="540">IF($D3395="","",YEAR(D3395)&amp;"-W"&amp;WEEKNUM(D3395,2))</f>
        <v/>
      </c>
      <c r="AE3395" s="1053" t="str">
        <f t="shared" ref="AE3395:AE3458" si="541">IF($K3395="","",YEAR(K3395)&amp;"-W"&amp;WEEKNUM(K3395,2))</f>
        <v/>
      </c>
    </row>
    <row r="3396" spans="23:31" ht="12.75" customHeight="1">
      <c r="W3396" s="1046" t="str">
        <f t="shared" ref="W3396:W3459" si="542">IF($D3396="","",_xlfn.LET(_xlpm.gDate,D3396,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396" s="1047"/>
      <c r="Y3396" s="1146" t="str">
        <f t="shared" si="536"/>
        <v/>
      </c>
      <c r="Z3396" s="1049" t="str">
        <f t="shared" si="537"/>
        <v/>
      </c>
      <c r="AA3396" s="1049" t="str">
        <f t="shared" si="538"/>
        <v/>
      </c>
      <c r="AB3396" s="1050" t="str">
        <f t="shared" si="539"/>
        <v/>
      </c>
      <c r="AD3396" s="1052" t="str">
        <f t="shared" si="540"/>
        <v/>
      </c>
      <c r="AE3396" s="1053" t="str">
        <f t="shared" si="541"/>
        <v/>
      </c>
    </row>
    <row r="3397" spans="23:31" ht="12.75" customHeight="1">
      <c r="W3397" s="1046" t="str">
        <f t="shared" si="542"/>
        <v/>
      </c>
      <c r="X3397" s="1047"/>
      <c r="Y3397" s="1146" t="str">
        <f t="shared" si="536"/>
        <v/>
      </c>
      <c r="Z3397" s="1049" t="str">
        <f t="shared" si="537"/>
        <v/>
      </c>
      <c r="AA3397" s="1049" t="str">
        <f t="shared" si="538"/>
        <v/>
      </c>
      <c r="AB3397" s="1050" t="str">
        <f t="shared" si="539"/>
        <v/>
      </c>
      <c r="AD3397" s="1052" t="str">
        <f t="shared" si="540"/>
        <v/>
      </c>
      <c r="AE3397" s="1053" t="str">
        <f t="shared" si="541"/>
        <v/>
      </c>
    </row>
    <row r="3398" spans="23:31" ht="12.75" customHeight="1">
      <c r="W3398" s="1046" t="str">
        <f t="shared" si="542"/>
        <v/>
      </c>
      <c r="X3398" s="1047"/>
      <c r="Y3398" s="1146" t="str">
        <f t="shared" si="536"/>
        <v/>
      </c>
      <c r="Z3398" s="1049" t="str">
        <f t="shared" si="537"/>
        <v/>
      </c>
      <c r="AA3398" s="1049" t="str">
        <f t="shared" si="538"/>
        <v/>
      </c>
      <c r="AB3398" s="1050" t="str">
        <f t="shared" si="539"/>
        <v/>
      </c>
      <c r="AD3398" s="1052" t="str">
        <f t="shared" si="540"/>
        <v/>
      </c>
      <c r="AE3398" s="1053" t="str">
        <f t="shared" si="541"/>
        <v/>
      </c>
    </row>
    <row r="3399" spans="23:31" ht="12.75" customHeight="1">
      <c r="W3399" s="1046" t="str">
        <f t="shared" si="542"/>
        <v/>
      </c>
      <c r="X3399" s="1047"/>
      <c r="Y3399" s="1146" t="str">
        <f t="shared" si="536"/>
        <v/>
      </c>
      <c r="Z3399" s="1049" t="str">
        <f t="shared" si="537"/>
        <v/>
      </c>
      <c r="AA3399" s="1049" t="str">
        <f t="shared" si="538"/>
        <v/>
      </c>
      <c r="AB3399" s="1050" t="str">
        <f t="shared" si="539"/>
        <v/>
      </c>
      <c r="AD3399" s="1052" t="str">
        <f t="shared" si="540"/>
        <v/>
      </c>
      <c r="AE3399" s="1053" t="str">
        <f t="shared" si="541"/>
        <v/>
      </c>
    </row>
    <row r="3400" spans="23:31" ht="12.75" customHeight="1">
      <c r="W3400" s="1046" t="str">
        <f t="shared" si="542"/>
        <v/>
      </c>
      <c r="X3400" s="1047"/>
      <c r="Y3400" s="1146" t="str">
        <f t="shared" si="536"/>
        <v/>
      </c>
      <c r="Z3400" s="1049" t="str">
        <f t="shared" si="537"/>
        <v/>
      </c>
      <c r="AA3400" s="1049" t="str">
        <f t="shared" si="538"/>
        <v/>
      </c>
      <c r="AB3400" s="1050" t="str">
        <f t="shared" si="539"/>
        <v/>
      </c>
      <c r="AD3400" s="1052" t="str">
        <f t="shared" si="540"/>
        <v/>
      </c>
      <c r="AE3400" s="1053" t="str">
        <f t="shared" si="541"/>
        <v/>
      </c>
    </row>
    <row r="3401" spans="23:31" ht="12.75" customHeight="1">
      <c r="W3401" s="1046" t="str">
        <f t="shared" si="542"/>
        <v/>
      </c>
      <c r="X3401" s="1047"/>
      <c r="Y3401" s="1146" t="str">
        <f t="shared" si="536"/>
        <v/>
      </c>
      <c r="Z3401" s="1049" t="str">
        <f t="shared" si="537"/>
        <v/>
      </c>
      <c r="AA3401" s="1049" t="str">
        <f t="shared" si="538"/>
        <v/>
      </c>
      <c r="AB3401" s="1050" t="str">
        <f t="shared" si="539"/>
        <v/>
      </c>
      <c r="AD3401" s="1052" t="str">
        <f t="shared" si="540"/>
        <v/>
      </c>
      <c r="AE3401" s="1053" t="str">
        <f t="shared" si="541"/>
        <v/>
      </c>
    </row>
    <row r="3402" spans="23:31" ht="12.75" customHeight="1">
      <c r="W3402" s="1046" t="str">
        <f t="shared" si="542"/>
        <v/>
      </c>
      <c r="X3402" s="1047"/>
      <c r="Y3402" s="1146" t="str">
        <f t="shared" si="536"/>
        <v/>
      </c>
      <c r="Z3402" s="1049" t="str">
        <f t="shared" si="537"/>
        <v/>
      </c>
      <c r="AA3402" s="1049" t="str">
        <f t="shared" si="538"/>
        <v/>
      </c>
      <c r="AB3402" s="1050" t="str">
        <f t="shared" si="539"/>
        <v/>
      </c>
      <c r="AD3402" s="1052" t="str">
        <f t="shared" si="540"/>
        <v/>
      </c>
      <c r="AE3402" s="1053" t="str">
        <f t="shared" si="541"/>
        <v/>
      </c>
    </row>
    <row r="3403" spans="23:31" ht="12.75" customHeight="1">
      <c r="W3403" s="1046" t="str">
        <f t="shared" si="542"/>
        <v/>
      </c>
      <c r="X3403" s="1047"/>
      <c r="Y3403" s="1146" t="str">
        <f t="shared" si="536"/>
        <v/>
      </c>
      <c r="Z3403" s="1049" t="str">
        <f t="shared" si="537"/>
        <v/>
      </c>
      <c r="AA3403" s="1049" t="str">
        <f t="shared" si="538"/>
        <v/>
      </c>
      <c r="AB3403" s="1050" t="str">
        <f t="shared" si="539"/>
        <v/>
      </c>
      <c r="AD3403" s="1052" t="str">
        <f t="shared" si="540"/>
        <v/>
      </c>
      <c r="AE3403" s="1053" t="str">
        <f t="shared" si="541"/>
        <v/>
      </c>
    </row>
    <row r="3404" spans="23:31" ht="12.75" customHeight="1">
      <c r="W3404" s="1046" t="str">
        <f t="shared" si="542"/>
        <v/>
      </c>
      <c r="X3404" s="1047"/>
      <c r="Y3404" s="1146" t="str">
        <f t="shared" si="536"/>
        <v/>
      </c>
      <c r="Z3404" s="1049" t="str">
        <f t="shared" si="537"/>
        <v/>
      </c>
      <c r="AA3404" s="1049" t="str">
        <f t="shared" si="538"/>
        <v/>
      </c>
      <c r="AB3404" s="1050" t="str">
        <f t="shared" si="539"/>
        <v/>
      </c>
      <c r="AD3404" s="1052" t="str">
        <f t="shared" si="540"/>
        <v/>
      </c>
      <c r="AE3404" s="1053" t="str">
        <f t="shared" si="541"/>
        <v/>
      </c>
    </row>
    <row r="3405" spans="23:31" ht="12.75" customHeight="1">
      <c r="W3405" s="1046" t="str">
        <f t="shared" si="542"/>
        <v/>
      </c>
      <c r="X3405" s="1047"/>
      <c r="Y3405" s="1146" t="str">
        <f t="shared" si="536"/>
        <v/>
      </c>
      <c r="Z3405" s="1049" t="str">
        <f t="shared" si="537"/>
        <v/>
      </c>
      <c r="AA3405" s="1049" t="str">
        <f t="shared" si="538"/>
        <v/>
      </c>
      <c r="AB3405" s="1050" t="str">
        <f t="shared" si="539"/>
        <v/>
      </c>
      <c r="AD3405" s="1052" t="str">
        <f t="shared" si="540"/>
        <v/>
      </c>
      <c r="AE3405" s="1053" t="str">
        <f t="shared" si="541"/>
        <v/>
      </c>
    </row>
    <row r="3406" spans="23:31" ht="12.75" customHeight="1">
      <c r="W3406" s="1046" t="str">
        <f t="shared" si="542"/>
        <v/>
      </c>
      <c r="X3406" s="1047"/>
      <c r="Y3406" s="1146" t="str">
        <f t="shared" si="536"/>
        <v/>
      </c>
      <c r="Z3406" s="1049" t="str">
        <f t="shared" si="537"/>
        <v/>
      </c>
      <c r="AA3406" s="1049" t="str">
        <f t="shared" si="538"/>
        <v/>
      </c>
      <c r="AB3406" s="1050" t="str">
        <f t="shared" si="539"/>
        <v/>
      </c>
      <c r="AD3406" s="1052" t="str">
        <f t="shared" si="540"/>
        <v/>
      </c>
      <c r="AE3406" s="1053" t="str">
        <f t="shared" si="541"/>
        <v/>
      </c>
    </row>
    <row r="3407" spans="23:31" ht="12.75" customHeight="1">
      <c r="W3407" s="1046" t="str">
        <f t="shared" si="542"/>
        <v/>
      </c>
      <c r="X3407" s="1047"/>
      <c r="Y3407" s="1146" t="str">
        <f t="shared" si="536"/>
        <v/>
      </c>
      <c r="Z3407" s="1049" t="str">
        <f t="shared" si="537"/>
        <v/>
      </c>
      <c r="AA3407" s="1049" t="str">
        <f t="shared" si="538"/>
        <v/>
      </c>
      <c r="AB3407" s="1050" t="str">
        <f t="shared" si="539"/>
        <v/>
      </c>
      <c r="AD3407" s="1052" t="str">
        <f t="shared" si="540"/>
        <v/>
      </c>
      <c r="AE3407" s="1053" t="str">
        <f t="shared" si="541"/>
        <v/>
      </c>
    </row>
    <row r="3408" spans="23:31" ht="12.75" customHeight="1">
      <c r="W3408" s="1046" t="str">
        <f t="shared" si="542"/>
        <v/>
      </c>
      <c r="X3408" s="1047"/>
      <c r="Y3408" s="1146" t="str">
        <f t="shared" si="536"/>
        <v/>
      </c>
      <c r="Z3408" s="1049" t="str">
        <f t="shared" si="537"/>
        <v/>
      </c>
      <c r="AA3408" s="1049" t="str">
        <f t="shared" si="538"/>
        <v/>
      </c>
      <c r="AB3408" s="1050" t="str">
        <f t="shared" si="539"/>
        <v/>
      </c>
      <c r="AD3408" s="1052" t="str">
        <f t="shared" si="540"/>
        <v/>
      </c>
      <c r="AE3408" s="1053" t="str">
        <f t="shared" si="541"/>
        <v/>
      </c>
    </row>
    <row r="3409" spans="23:31" ht="12.75" customHeight="1">
      <c r="W3409" s="1046" t="str">
        <f t="shared" si="542"/>
        <v/>
      </c>
      <c r="X3409" s="1047"/>
      <c r="Y3409" s="1146" t="str">
        <f t="shared" si="536"/>
        <v/>
      </c>
      <c r="Z3409" s="1049" t="str">
        <f t="shared" si="537"/>
        <v/>
      </c>
      <c r="AA3409" s="1049" t="str">
        <f t="shared" si="538"/>
        <v/>
      </c>
      <c r="AB3409" s="1050" t="str">
        <f t="shared" si="539"/>
        <v/>
      </c>
      <c r="AD3409" s="1052" t="str">
        <f t="shared" si="540"/>
        <v/>
      </c>
      <c r="AE3409" s="1053" t="str">
        <f t="shared" si="541"/>
        <v/>
      </c>
    </row>
    <row r="3410" spans="23:31" ht="12.75" customHeight="1">
      <c r="W3410" s="1046" t="str">
        <f t="shared" si="542"/>
        <v/>
      </c>
      <c r="X3410" s="1047"/>
      <c r="Y3410" s="1146" t="str">
        <f t="shared" si="536"/>
        <v/>
      </c>
      <c r="Z3410" s="1049" t="str">
        <f t="shared" si="537"/>
        <v/>
      </c>
      <c r="AA3410" s="1049" t="str">
        <f t="shared" si="538"/>
        <v/>
      </c>
      <c r="AB3410" s="1050" t="str">
        <f t="shared" si="539"/>
        <v/>
      </c>
      <c r="AD3410" s="1052" t="str">
        <f t="shared" si="540"/>
        <v/>
      </c>
      <c r="AE3410" s="1053" t="str">
        <f t="shared" si="541"/>
        <v/>
      </c>
    </row>
    <row r="3411" spans="23:31" ht="12.75" customHeight="1">
      <c r="W3411" s="1046" t="str">
        <f t="shared" si="542"/>
        <v/>
      </c>
      <c r="X3411" s="1047"/>
      <c r="Y3411" s="1146" t="str">
        <f t="shared" si="536"/>
        <v/>
      </c>
      <c r="Z3411" s="1049" t="str">
        <f t="shared" si="537"/>
        <v/>
      </c>
      <c r="AA3411" s="1049" t="str">
        <f t="shared" si="538"/>
        <v/>
      </c>
      <c r="AB3411" s="1050" t="str">
        <f t="shared" si="539"/>
        <v/>
      </c>
      <c r="AD3411" s="1052" t="str">
        <f t="shared" si="540"/>
        <v/>
      </c>
      <c r="AE3411" s="1053" t="str">
        <f t="shared" si="541"/>
        <v/>
      </c>
    </row>
    <row r="3412" spans="23:31" ht="12.75" customHeight="1">
      <c r="W3412" s="1046" t="str">
        <f t="shared" si="542"/>
        <v/>
      </c>
      <c r="X3412" s="1047"/>
      <c r="Y3412" s="1146" t="str">
        <f t="shared" si="536"/>
        <v/>
      </c>
      <c r="Z3412" s="1049" t="str">
        <f t="shared" si="537"/>
        <v/>
      </c>
      <c r="AA3412" s="1049" t="str">
        <f t="shared" si="538"/>
        <v/>
      </c>
      <c r="AB3412" s="1050" t="str">
        <f t="shared" si="539"/>
        <v/>
      </c>
      <c r="AD3412" s="1052" t="str">
        <f t="shared" si="540"/>
        <v/>
      </c>
      <c r="AE3412" s="1053" t="str">
        <f t="shared" si="541"/>
        <v/>
      </c>
    </row>
    <row r="3413" spans="23:31" ht="12.75" customHeight="1">
      <c r="W3413" s="1046" t="str">
        <f t="shared" si="542"/>
        <v/>
      </c>
      <c r="X3413" s="1047"/>
      <c r="Y3413" s="1146" t="str">
        <f t="shared" si="536"/>
        <v/>
      </c>
      <c r="Z3413" s="1049" t="str">
        <f t="shared" si="537"/>
        <v/>
      </c>
      <c r="AA3413" s="1049" t="str">
        <f t="shared" si="538"/>
        <v/>
      </c>
      <c r="AB3413" s="1050" t="str">
        <f t="shared" si="539"/>
        <v/>
      </c>
      <c r="AD3413" s="1052" t="str">
        <f t="shared" si="540"/>
        <v/>
      </c>
      <c r="AE3413" s="1053" t="str">
        <f t="shared" si="541"/>
        <v/>
      </c>
    </row>
    <row r="3414" spans="23:31" ht="12.75" customHeight="1">
      <c r="W3414" s="1046" t="str">
        <f t="shared" si="542"/>
        <v/>
      </c>
      <c r="X3414" s="1047"/>
      <c r="Y3414" s="1146" t="str">
        <f t="shared" si="536"/>
        <v/>
      </c>
      <c r="Z3414" s="1049" t="str">
        <f t="shared" si="537"/>
        <v/>
      </c>
      <c r="AA3414" s="1049" t="str">
        <f t="shared" si="538"/>
        <v/>
      </c>
      <c r="AB3414" s="1050" t="str">
        <f t="shared" si="539"/>
        <v/>
      </c>
      <c r="AD3414" s="1052" t="str">
        <f t="shared" si="540"/>
        <v/>
      </c>
      <c r="AE3414" s="1053" t="str">
        <f t="shared" si="541"/>
        <v/>
      </c>
    </row>
    <row r="3415" spans="23:31" ht="12.75" customHeight="1">
      <c r="W3415" s="1046" t="str">
        <f t="shared" si="542"/>
        <v/>
      </c>
      <c r="X3415" s="1047"/>
      <c r="Y3415" s="1146" t="str">
        <f t="shared" si="536"/>
        <v/>
      </c>
      <c r="Z3415" s="1049" t="str">
        <f t="shared" si="537"/>
        <v/>
      </c>
      <c r="AA3415" s="1049" t="str">
        <f t="shared" si="538"/>
        <v/>
      </c>
      <c r="AB3415" s="1050" t="str">
        <f t="shared" si="539"/>
        <v/>
      </c>
      <c r="AD3415" s="1052" t="str">
        <f t="shared" si="540"/>
        <v/>
      </c>
      <c r="AE3415" s="1053" t="str">
        <f t="shared" si="541"/>
        <v/>
      </c>
    </row>
    <row r="3416" spans="23:31" ht="12.75" customHeight="1">
      <c r="W3416" s="1046" t="str">
        <f t="shared" si="542"/>
        <v/>
      </c>
      <c r="X3416" s="1047"/>
      <c r="Y3416" s="1146" t="str">
        <f t="shared" si="536"/>
        <v/>
      </c>
      <c r="Z3416" s="1049" t="str">
        <f t="shared" si="537"/>
        <v/>
      </c>
      <c r="AA3416" s="1049" t="str">
        <f t="shared" si="538"/>
        <v/>
      </c>
      <c r="AB3416" s="1050" t="str">
        <f t="shared" si="539"/>
        <v/>
      </c>
      <c r="AD3416" s="1052" t="str">
        <f t="shared" si="540"/>
        <v/>
      </c>
      <c r="AE3416" s="1053" t="str">
        <f t="shared" si="541"/>
        <v/>
      </c>
    </row>
    <row r="3417" spans="23:31" ht="12.75" customHeight="1">
      <c r="W3417" s="1046" t="str">
        <f t="shared" si="542"/>
        <v/>
      </c>
      <c r="X3417" s="1047"/>
      <c r="Y3417" s="1146" t="str">
        <f t="shared" si="536"/>
        <v/>
      </c>
      <c r="Z3417" s="1049" t="str">
        <f t="shared" si="537"/>
        <v/>
      </c>
      <c r="AA3417" s="1049" t="str">
        <f t="shared" si="538"/>
        <v/>
      </c>
      <c r="AB3417" s="1050" t="str">
        <f t="shared" si="539"/>
        <v/>
      </c>
      <c r="AD3417" s="1052" t="str">
        <f t="shared" si="540"/>
        <v/>
      </c>
      <c r="AE3417" s="1053" t="str">
        <f t="shared" si="541"/>
        <v/>
      </c>
    </row>
    <row r="3418" spans="23:31" ht="12.75" customHeight="1">
      <c r="W3418" s="1046" t="str">
        <f t="shared" si="542"/>
        <v/>
      </c>
      <c r="X3418" s="1047"/>
      <c r="Y3418" s="1146" t="str">
        <f t="shared" si="536"/>
        <v/>
      </c>
      <c r="Z3418" s="1049" t="str">
        <f t="shared" si="537"/>
        <v/>
      </c>
      <c r="AA3418" s="1049" t="str">
        <f t="shared" si="538"/>
        <v/>
      </c>
      <c r="AB3418" s="1050" t="str">
        <f t="shared" si="539"/>
        <v/>
      </c>
      <c r="AD3418" s="1052" t="str">
        <f t="shared" si="540"/>
        <v/>
      </c>
      <c r="AE3418" s="1053" t="str">
        <f t="shared" si="541"/>
        <v/>
      </c>
    </row>
    <row r="3419" spans="23:31" ht="12.75" customHeight="1">
      <c r="W3419" s="1046" t="str">
        <f t="shared" si="542"/>
        <v/>
      </c>
      <c r="X3419" s="1047"/>
      <c r="Y3419" s="1146" t="str">
        <f t="shared" si="536"/>
        <v/>
      </c>
      <c r="Z3419" s="1049" t="str">
        <f t="shared" si="537"/>
        <v/>
      </c>
      <c r="AA3419" s="1049" t="str">
        <f t="shared" si="538"/>
        <v/>
      </c>
      <c r="AB3419" s="1050" t="str">
        <f t="shared" si="539"/>
        <v/>
      </c>
      <c r="AD3419" s="1052" t="str">
        <f t="shared" si="540"/>
        <v/>
      </c>
      <c r="AE3419" s="1053" t="str">
        <f t="shared" si="541"/>
        <v/>
      </c>
    </row>
    <row r="3420" spans="23:31" ht="12.75" customHeight="1">
      <c r="W3420" s="1046" t="str">
        <f t="shared" si="542"/>
        <v/>
      </c>
      <c r="X3420" s="1047"/>
      <c r="Y3420" s="1146" t="str">
        <f t="shared" si="536"/>
        <v/>
      </c>
      <c r="Z3420" s="1049" t="str">
        <f t="shared" si="537"/>
        <v/>
      </c>
      <c r="AA3420" s="1049" t="str">
        <f t="shared" si="538"/>
        <v/>
      </c>
      <c r="AB3420" s="1050" t="str">
        <f t="shared" si="539"/>
        <v/>
      </c>
      <c r="AD3420" s="1052" t="str">
        <f t="shared" si="540"/>
        <v/>
      </c>
      <c r="AE3420" s="1053" t="str">
        <f t="shared" si="541"/>
        <v/>
      </c>
    </row>
    <row r="3421" spans="23:31" ht="12.75" customHeight="1">
      <c r="W3421" s="1046" t="str">
        <f t="shared" si="542"/>
        <v/>
      </c>
      <c r="X3421" s="1047"/>
      <c r="Y3421" s="1146" t="str">
        <f t="shared" si="536"/>
        <v/>
      </c>
      <c r="Z3421" s="1049" t="str">
        <f t="shared" si="537"/>
        <v/>
      </c>
      <c r="AA3421" s="1049" t="str">
        <f t="shared" si="538"/>
        <v/>
      </c>
      <c r="AB3421" s="1050" t="str">
        <f t="shared" si="539"/>
        <v/>
      </c>
      <c r="AD3421" s="1052" t="str">
        <f t="shared" si="540"/>
        <v/>
      </c>
      <c r="AE3421" s="1053" t="str">
        <f t="shared" si="541"/>
        <v/>
      </c>
    </row>
    <row r="3422" spans="23:31" ht="12.75" customHeight="1">
      <c r="W3422" s="1046" t="str">
        <f t="shared" si="542"/>
        <v/>
      </c>
      <c r="X3422" s="1047"/>
      <c r="Y3422" s="1146" t="str">
        <f t="shared" si="536"/>
        <v/>
      </c>
      <c r="Z3422" s="1049" t="str">
        <f t="shared" si="537"/>
        <v/>
      </c>
      <c r="AA3422" s="1049" t="str">
        <f t="shared" si="538"/>
        <v/>
      </c>
      <c r="AB3422" s="1050" t="str">
        <f t="shared" si="539"/>
        <v/>
      </c>
      <c r="AD3422" s="1052" t="str">
        <f t="shared" si="540"/>
        <v/>
      </c>
      <c r="AE3422" s="1053" t="str">
        <f t="shared" si="541"/>
        <v/>
      </c>
    </row>
    <row r="3423" spans="23:31" ht="12.75" customHeight="1">
      <c r="W3423" s="1046" t="str">
        <f t="shared" si="542"/>
        <v/>
      </c>
      <c r="X3423" s="1047"/>
      <c r="Y3423" s="1146" t="str">
        <f t="shared" si="536"/>
        <v/>
      </c>
      <c r="Z3423" s="1049" t="str">
        <f t="shared" si="537"/>
        <v/>
      </c>
      <c r="AA3423" s="1049" t="str">
        <f t="shared" si="538"/>
        <v/>
      </c>
      <c r="AB3423" s="1050" t="str">
        <f t="shared" si="539"/>
        <v/>
      </c>
      <c r="AD3423" s="1052" t="str">
        <f t="shared" si="540"/>
        <v/>
      </c>
      <c r="AE3423" s="1053" t="str">
        <f t="shared" si="541"/>
        <v/>
      </c>
    </row>
    <row r="3424" spans="23:31" ht="12.75" customHeight="1">
      <c r="W3424" s="1046" t="str">
        <f t="shared" si="542"/>
        <v/>
      </c>
      <c r="X3424" s="1047"/>
      <c r="Y3424" s="1146" t="str">
        <f t="shared" si="536"/>
        <v/>
      </c>
      <c r="Z3424" s="1049" t="str">
        <f t="shared" si="537"/>
        <v/>
      </c>
      <c r="AA3424" s="1049" t="str">
        <f t="shared" si="538"/>
        <v/>
      </c>
      <c r="AB3424" s="1050" t="str">
        <f t="shared" si="539"/>
        <v/>
      </c>
      <c r="AD3424" s="1052" t="str">
        <f t="shared" si="540"/>
        <v/>
      </c>
      <c r="AE3424" s="1053" t="str">
        <f t="shared" si="541"/>
        <v/>
      </c>
    </row>
    <row r="3425" spans="23:31" ht="12.75" customHeight="1">
      <c r="W3425" s="1046" t="str">
        <f t="shared" si="542"/>
        <v/>
      </c>
      <c r="X3425" s="1047"/>
      <c r="Y3425" s="1146" t="str">
        <f t="shared" si="536"/>
        <v/>
      </c>
      <c r="Z3425" s="1049" t="str">
        <f t="shared" si="537"/>
        <v/>
      </c>
      <c r="AA3425" s="1049" t="str">
        <f t="shared" si="538"/>
        <v/>
      </c>
      <c r="AB3425" s="1050" t="str">
        <f t="shared" si="539"/>
        <v/>
      </c>
      <c r="AD3425" s="1052" t="str">
        <f t="shared" si="540"/>
        <v/>
      </c>
      <c r="AE3425" s="1053" t="str">
        <f t="shared" si="541"/>
        <v/>
      </c>
    </row>
    <row r="3426" spans="23:31" ht="12.75" customHeight="1">
      <c r="W3426" s="1046" t="str">
        <f t="shared" si="542"/>
        <v/>
      </c>
      <c r="X3426" s="1047"/>
      <c r="Y3426" s="1146" t="str">
        <f t="shared" si="536"/>
        <v/>
      </c>
      <c r="Z3426" s="1049" t="str">
        <f t="shared" si="537"/>
        <v/>
      </c>
      <c r="AA3426" s="1049" t="str">
        <f t="shared" si="538"/>
        <v/>
      </c>
      <c r="AB3426" s="1050" t="str">
        <f t="shared" si="539"/>
        <v/>
      </c>
      <c r="AD3426" s="1052" t="str">
        <f t="shared" si="540"/>
        <v/>
      </c>
      <c r="AE3426" s="1053" t="str">
        <f t="shared" si="541"/>
        <v/>
      </c>
    </row>
    <row r="3427" spans="23:31" ht="12.75" customHeight="1">
      <c r="W3427" s="1046" t="str">
        <f t="shared" si="542"/>
        <v/>
      </c>
      <c r="X3427" s="1047"/>
      <c r="Y3427" s="1146" t="str">
        <f t="shared" si="536"/>
        <v/>
      </c>
      <c r="Z3427" s="1049" t="str">
        <f t="shared" si="537"/>
        <v/>
      </c>
      <c r="AA3427" s="1049" t="str">
        <f t="shared" si="538"/>
        <v/>
      </c>
      <c r="AB3427" s="1050" t="str">
        <f t="shared" si="539"/>
        <v/>
      </c>
      <c r="AD3427" s="1052" t="str">
        <f t="shared" si="540"/>
        <v/>
      </c>
      <c r="AE3427" s="1053" t="str">
        <f t="shared" si="541"/>
        <v/>
      </c>
    </row>
    <row r="3428" spans="23:31" ht="12.75" customHeight="1">
      <c r="W3428" s="1046" t="str">
        <f t="shared" si="542"/>
        <v/>
      </c>
      <c r="X3428" s="1047"/>
      <c r="Y3428" s="1146" t="str">
        <f t="shared" si="536"/>
        <v/>
      </c>
      <c r="Z3428" s="1049" t="str">
        <f t="shared" si="537"/>
        <v/>
      </c>
      <c r="AA3428" s="1049" t="str">
        <f t="shared" si="538"/>
        <v/>
      </c>
      <c r="AB3428" s="1050" t="str">
        <f t="shared" si="539"/>
        <v/>
      </c>
      <c r="AD3428" s="1052" t="str">
        <f t="shared" si="540"/>
        <v/>
      </c>
      <c r="AE3428" s="1053" t="str">
        <f t="shared" si="541"/>
        <v/>
      </c>
    </row>
    <row r="3429" spans="23:31" ht="12.75" customHeight="1">
      <c r="W3429" s="1046" t="str">
        <f t="shared" si="542"/>
        <v/>
      </c>
      <c r="X3429" s="1047"/>
      <c r="Y3429" s="1146" t="str">
        <f t="shared" si="536"/>
        <v/>
      </c>
      <c r="Z3429" s="1049" t="str">
        <f t="shared" si="537"/>
        <v/>
      </c>
      <c r="AA3429" s="1049" t="str">
        <f t="shared" si="538"/>
        <v/>
      </c>
      <c r="AB3429" s="1050" t="str">
        <f t="shared" si="539"/>
        <v/>
      </c>
      <c r="AD3429" s="1052" t="str">
        <f t="shared" si="540"/>
        <v/>
      </c>
      <c r="AE3429" s="1053" t="str">
        <f t="shared" si="541"/>
        <v/>
      </c>
    </row>
    <row r="3430" spans="23:31" ht="12.75" customHeight="1">
      <c r="W3430" s="1046" t="str">
        <f t="shared" si="542"/>
        <v/>
      </c>
      <c r="X3430" s="1047"/>
      <c r="Y3430" s="1146" t="str">
        <f t="shared" si="536"/>
        <v/>
      </c>
      <c r="Z3430" s="1049" t="str">
        <f t="shared" si="537"/>
        <v/>
      </c>
      <c r="AA3430" s="1049" t="str">
        <f t="shared" si="538"/>
        <v/>
      </c>
      <c r="AB3430" s="1050" t="str">
        <f t="shared" si="539"/>
        <v/>
      </c>
      <c r="AD3430" s="1052" t="str">
        <f t="shared" si="540"/>
        <v/>
      </c>
      <c r="AE3430" s="1053" t="str">
        <f t="shared" si="541"/>
        <v/>
      </c>
    </row>
    <row r="3431" spans="23:31" ht="12.75" customHeight="1">
      <c r="W3431" s="1046" t="str">
        <f t="shared" si="542"/>
        <v/>
      </c>
      <c r="X3431" s="1047"/>
      <c r="Y3431" s="1146" t="str">
        <f t="shared" si="536"/>
        <v/>
      </c>
      <c r="Z3431" s="1049" t="str">
        <f t="shared" si="537"/>
        <v/>
      </c>
      <c r="AA3431" s="1049" t="str">
        <f t="shared" si="538"/>
        <v/>
      </c>
      <c r="AB3431" s="1050" t="str">
        <f t="shared" si="539"/>
        <v/>
      </c>
      <c r="AD3431" s="1052" t="str">
        <f t="shared" si="540"/>
        <v/>
      </c>
      <c r="AE3431" s="1053" t="str">
        <f t="shared" si="541"/>
        <v/>
      </c>
    </row>
    <row r="3432" spans="23:31" ht="12.75" customHeight="1">
      <c r="W3432" s="1046" t="str">
        <f t="shared" si="542"/>
        <v/>
      </c>
      <c r="X3432" s="1047"/>
      <c r="Y3432" s="1146" t="str">
        <f t="shared" si="536"/>
        <v/>
      </c>
      <c r="Z3432" s="1049" t="str">
        <f t="shared" si="537"/>
        <v/>
      </c>
      <c r="AA3432" s="1049" t="str">
        <f t="shared" si="538"/>
        <v/>
      </c>
      <c r="AB3432" s="1050" t="str">
        <f t="shared" si="539"/>
        <v/>
      </c>
      <c r="AD3432" s="1052" t="str">
        <f t="shared" si="540"/>
        <v/>
      </c>
      <c r="AE3432" s="1053" t="str">
        <f t="shared" si="541"/>
        <v/>
      </c>
    </row>
    <row r="3433" spans="23:31" ht="12.75" customHeight="1">
      <c r="W3433" s="1046" t="str">
        <f t="shared" si="542"/>
        <v/>
      </c>
      <c r="X3433" s="1047"/>
      <c r="Y3433" s="1146" t="str">
        <f t="shared" si="536"/>
        <v/>
      </c>
      <c r="Z3433" s="1049" t="str">
        <f t="shared" si="537"/>
        <v/>
      </c>
      <c r="AA3433" s="1049" t="str">
        <f t="shared" si="538"/>
        <v/>
      </c>
      <c r="AB3433" s="1050" t="str">
        <f t="shared" si="539"/>
        <v/>
      </c>
      <c r="AD3433" s="1052" t="str">
        <f t="shared" si="540"/>
        <v/>
      </c>
      <c r="AE3433" s="1053" t="str">
        <f t="shared" si="541"/>
        <v/>
      </c>
    </row>
    <row r="3434" spans="23:31" ht="12.75" customHeight="1">
      <c r="W3434" s="1046" t="str">
        <f t="shared" si="542"/>
        <v/>
      </c>
      <c r="X3434" s="1047"/>
      <c r="Y3434" s="1146" t="str">
        <f t="shared" si="536"/>
        <v/>
      </c>
      <c r="Z3434" s="1049" t="str">
        <f t="shared" si="537"/>
        <v/>
      </c>
      <c r="AA3434" s="1049" t="str">
        <f t="shared" si="538"/>
        <v/>
      </c>
      <c r="AB3434" s="1050" t="str">
        <f t="shared" si="539"/>
        <v/>
      </c>
      <c r="AD3434" s="1052" t="str">
        <f t="shared" si="540"/>
        <v/>
      </c>
      <c r="AE3434" s="1053" t="str">
        <f t="shared" si="541"/>
        <v/>
      </c>
    </row>
    <row r="3435" spans="23:31" ht="12.75" customHeight="1">
      <c r="W3435" s="1046" t="str">
        <f t="shared" si="542"/>
        <v/>
      </c>
      <c r="X3435" s="1047"/>
      <c r="Y3435" s="1146" t="str">
        <f t="shared" si="536"/>
        <v/>
      </c>
      <c r="Z3435" s="1049" t="str">
        <f t="shared" si="537"/>
        <v/>
      </c>
      <c r="AA3435" s="1049" t="str">
        <f t="shared" si="538"/>
        <v/>
      </c>
      <c r="AB3435" s="1050" t="str">
        <f t="shared" si="539"/>
        <v/>
      </c>
      <c r="AD3435" s="1052" t="str">
        <f t="shared" si="540"/>
        <v/>
      </c>
      <c r="AE3435" s="1053" t="str">
        <f t="shared" si="541"/>
        <v/>
      </c>
    </row>
    <row r="3436" spans="23:31" ht="12.75" customHeight="1">
      <c r="W3436" s="1046" t="str">
        <f t="shared" si="542"/>
        <v/>
      </c>
      <c r="X3436" s="1047"/>
      <c r="Y3436" s="1146" t="str">
        <f t="shared" si="536"/>
        <v/>
      </c>
      <c r="Z3436" s="1049" t="str">
        <f t="shared" si="537"/>
        <v/>
      </c>
      <c r="AA3436" s="1049" t="str">
        <f t="shared" si="538"/>
        <v/>
      </c>
      <c r="AB3436" s="1050" t="str">
        <f t="shared" si="539"/>
        <v/>
      </c>
      <c r="AD3436" s="1052" t="str">
        <f t="shared" si="540"/>
        <v/>
      </c>
      <c r="AE3436" s="1053" t="str">
        <f t="shared" si="541"/>
        <v/>
      </c>
    </row>
    <row r="3437" spans="23:31" ht="12.75" customHeight="1">
      <c r="W3437" s="1046" t="str">
        <f t="shared" si="542"/>
        <v/>
      </c>
      <c r="X3437" s="1047"/>
      <c r="Y3437" s="1146" t="str">
        <f t="shared" si="536"/>
        <v/>
      </c>
      <c r="Z3437" s="1049" t="str">
        <f t="shared" si="537"/>
        <v/>
      </c>
      <c r="AA3437" s="1049" t="str">
        <f t="shared" si="538"/>
        <v/>
      </c>
      <c r="AB3437" s="1050" t="str">
        <f t="shared" si="539"/>
        <v/>
      </c>
      <c r="AD3437" s="1052" t="str">
        <f t="shared" si="540"/>
        <v/>
      </c>
      <c r="AE3437" s="1053" t="str">
        <f t="shared" si="541"/>
        <v/>
      </c>
    </row>
    <row r="3438" spans="23:31" ht="12.75" customHeight="1">
      <c r="W3438" s="1046" t="str">
        <f t="shared" si="542"/>
        <v/>
      </c>
      <c r="X3438" s="1047"/>
      <c r="Y3438" s="1146" t="str">
        <f t="shared" si="536"/>
        <v/>
      </c>
      <c r="Z3438" s="1049" t="str">
        <f t="shared" si="537"/>
        <v/>
      </c>
      <c r="AA3438" s="1049" t="str">
        <f t="shared" si="538"/>
        <v/>
      </c>
      <c r="AB3438" s="1050" t="str">
        <f t="shared" si="539"/>
        <v/>
      </c>
      <c r="AD3438" s="1052" t="str">
        <f t="shared" si="540"/>
        <v/>
      </c>
      <c r="AE3438" s="1053" t="str">
        <f t="shared" si="541"/>
        <v/>
      </c>
    </row>
    <row r="3439" spans="23:31" ht="12.75" customHeight="1">
      <c r="W3439" s="1046" t="str">
        <f t="shared" si="542"/>
        <v/>
      </c>
      <c r="X3439" s="1047"/>
      <c r="Y3439" s="1146" t="str">
        <f t="shared" si="536"/>
        <v/>
      </c>
      <c r="Z3439" s="1049" t="str">
        <f t="shared" si="537"/>
        <v/>
      </c>
      <c r="AA3439" s="1049" t="str">
        <f t="shared" si="538"/>
        <v/>
      </c>
      <c r="AB3439" s="1050" t="str">
        <f t="shared" si="539"/>
        <v/>
      </c>
      <c r="AD3439" s="1052" t="str">
        <f t="shared" si="540"/>
        <v/>
      </c>
      <c r="AE3439" s="1053" t="str">
        <f t="shared" si="541"/>
        <v/>
      </c>
    </row>
    <row r="3440" spans="23:31" ht="12.75" customHeight="1">
      <c r="W3440" s="1046" t="str">
        <f t="shared" si="542"/>
        <v/>
      </c>
      <c r="X3440" s="1047"/>
      <c r="Y3440" s="1146" t="str">
        <f t="shared" si="536"/>
        <v/>
      </c>
      <c r="Z3440" s="1049" t="str">
        <f t="shared" si="537"/>
        <v/>
      </c>
      <c r="AA3440" s="1049" t="str">
        <f t="shared" si="538"/>
        <v/>
      </c>
      <c r="AB3440" s="1050" t="str">
        <f t="shared" si="539"/>
        <v/>
      </c>
      <c r="AD3440" s="1052" t="str">
        <f t="shared" si="540"/>
        <v/>
      </c>
      <c r="AE3440" s="1053" t="str">
        <f t="shared" si="541"/>
        <v/>
      </c>
    </row>
    <row r="3441" spans="23:31" ht="12.75" customHeight="1">
      <c r="W3441" s="1046" t="str">
        <f t="shared" si="542"/>
        <v/>
      </c>
      <c r="X3441" s="1047"/>
      <c r="Y3441" s="1146" t="str">
        <f t="shared" si="536"/>
        <v/>
      </c>
      <c r="Z3441" s="1049" t="str">
        <f t="shared" si="537"/>
        <v/>
      </c>
      <c r="AA3441" s="1049" t="str">
        <f t="shared" si="538"/>
        <v/>
      </c>
      <c r="AB3441" s="1050" t="str">
        <f t="shared" si="539"/>
        <v/>
      </c>
      <c r="AD3441" s="1052" t="str">
        <f t="shared" si="540"/>
        <v/>
      </c>
      <c r="AE3441" s="1053" t="str">
        <f t="shared" si="541"/>
        <v/>
      </c>
    </row>
    <row r="3442" spans="23:31" ht="12.75" customHeight="1">
      <c r="W3442" s="1046" t="str">
        <f t="shared" si="542"/>
        <v/>
      </c>
      <c r="X3442" s="1047"/>
      <c r="Y3442" s="1146" t="str">
        <f t="shared" si="536"/>
        <v/>
      </c>
      <c r="Z3442" s="1049" t="str">
        <f t="shared" si="537"/>
        <v/>
      </c>
      <c r="AA3442" s="1049" t="str">
        <f t="shared" si="538"/>
        <v/>
      </c>
      <c r="AB3442" s="1050" t="str">
        <f t="shared" si="539"/>
        <v/>
      </c>
      <c r="AD3442" s="1052" t="str">
        <f t="shared" si="540"/>
        <v/>
      </c>
      <c r="AE3442" s="1053" t="str">
        <f t="shared" si="541"/>
        <v/>
      </c>
    </row>
    <row r="3443" spans="23:31" ht="12.75" customHeight="1">
      <c r="W3443" s="1046" t="str">
        <f t="shared" si="542"/>
        <v/>
      </c>
      <c r="X3443" s="1047"/>
      <c r="Y3443" s="1146" t="str">
        <f t="shared" si="536"/>
        <v/>
      </c>
      <c r="Z3443" s="1049" t="str">
        <f t="shared" si="537"/>
        <v/>
      </c>
      <c r="AA3443" s="1049" t="str">
        <f t="shared" si="538"/>
        <v/>
      </c>
      <c r="AB3443" s="1050" t="str">
        <f t="shared" si="539"/>
        <v/>
      </c>
      <c r="AD3443" s="1052" t="str">
        <f t="shared" si="540"/>
        <v/>
      </c>
      <c r="AE3443" s="1053" t="str">
        <f t="shared" si="541"/>
        <v/>
      </c>
    </row>
    <row r="3444" spans="23:31" ht="12.75" customHeight="1">
      <c r="W3444" s="1046" t="str">
        <f t="shared" si="542"/>
        <v/>
      </c>
      <c r="X3444" s="1047"/>
      <c r="Y3444" s="1146" t="str">
        <f t="shared" si="536"/>
        <v/>
      </c>
      <c r="Z3444" s="1049" t="str">
        <f t="shared" si="537"/>
        <v/>
      </c>
      <c r="AA3444" s="1049" t="str">
        <f t="shared" si="538"/>
        <v/>
      </c>
      <c r="AB3444" s="1050" t="str">
        <f t="shared" si="539"/>
        <v/>
      </c>
      <c r="AD3444" s="1052" t="str">
        <f t="shared" si="540"/>
        <v/>
      </c>
      <c r="AE3444" s="1053" t="str">
        <f t="shared" si="541"/>
        <v/>
      </c>
    </row>
    <row r="3445" spans="23:31" ht="12.75" customHeight="1">
      <c r="W3445" s="1046" t="str">
        <f t="shared" si="542"/>
        <v/>
      </c>
      <c r="X3445" s="1047"/>
      <c r="Y3445" s="1146" t="str">
        <f t="shared" si="536"/>
        <v/>
      </c>
      <c r="Z3445" s="1049" t="str">
        <f t="shared" si="537"/>
        <v/>
      </c>
      <c r="AA3445" s="1049" t="str">
        <f t="shared" si="538"/>
        <v/>
      </c>
      <c r="AB3445" s="1050" t="str">
        <f t="shared" si="539"/>
        <v/>
      </c>
      <c r="AD3445" s="1052" t="str">
        <f t="shared" si="540"/>
        <v/>
      </c>
      <c r="AE3445" s="1053" t="str">
        <f t="shared" si="541"/>
        <v/>
      </c>
    </row>
    <row r="3446" spans="23:31" ht="12.75" customHeight="1">
      <c r="W3446" s="1046" t="str">
        <f t="shared" si="542"/>
        <v/>
      </c>
      <c r="X3446" s="1047"/>
      <c r="Y3446" s="1146" t="str">
        <f t="shared" si="536"/>
        <v/>
      </c>
      <c r="Z3446" s="1049" t="str">
        <f t="shared" si="537"/>
        <v/>
      </c>
      <c r="AA3446" s="1049" t="str">
        <f t="shared" si="538"/>
        <v/>
      </c>
      <c r="AB3446" s="1050" t="str">
        <f t="shared" si="539"/>
        <v/>
      </c>
      <c r="AD3446" s="1052" t="str">
        <f t="shared" si="540"/>
        <v/>
      </c>
      <c r="AE3446" s="1053" t="str">
        <f t="shared" si="541"/>
        <v/>
      </c>
    </row>
    <row r="3447" spans="23:31" ht="12.75" customHeight="1">
      <c r="W3447" s="1046" t="str">
        <f t="shared" si="542"/>
        <v/>
      </c>
      <c r="X3447" s="1047"/>
      <c r="Y3447" s="1146" t="str">
        <f t="shared" si="536"/>
        <v/>
      </c>
      <c r="Z3447" s="1049" t="str">
        <f t="shared" si="537"/>
        <v/>
      </c>
      <c r="AA3447" s="1049" t="str">
        <f t="shared" si="538"/>
        <v/>
      </c>
      <c r="AB3447" s="1050" t="str">
        <f t="shared" si="539"/>
        <v/>
      </c>
      <c r="AD3447" s="1052" t="str">
        <f t="shared" si="540"/>
        <v/>
      </c>
      <c r="AE3447" s="1053" t="str">
        <f t="shared" si="541"/>
        <v/>
      </c>
    </row>
    <row r="3448" spans="23:31" ht="12.75" customHeight="1">
      <c r="W3448" s="1046" t="str">
        <f t="shared" si="542"/>
        <v/>
      </c>
      <c r="X3448" s="1047"/>
      <c r="Y3448" s="1146" t="str">
        <f t="shared" si="536"/>
        <v/>
      </c>
      <c r="Z3448" s="1049" t="str">
        <f t="shared" si="537"/>
        <v/>
      </c>
      <c r="AA3448" s="1049" t="str">
        <f t="shared" si="538"/>
        <v/>
      </c>
      <c r="AB3448" s="1050" t="str">
        <f t="shared" si="539"/>
        <v/>
      </c>
      <c r="AD3448" s="1052" t="str">
        <f t="shared" si="540"/>
        <v/>
      </c>
      <c r="AE3448" s="1053" t="str">
        <f t="shared" si="541"/>
        <v/>
      </c>
    </row>
    <row r="3449" spans="23:31" ht="12.75" customHeight="1">
      <c r="W3449" s="1046" t="str">
        <f t="shared" si="542"/>
        <v/>
      </c>
      <c r="X3449" s="1047"/>
      <c r="Y3449" s="1146" t="str">
        <f t="shared" si="536"/>
        <v/>
      </c>
      <c r="Z3449" s="1049" t="str">
        <f t="shared" si="537"/>
        <v/>
      </c>
      <c r="AA3449" s="1049" t="str">
        <f t="shared" si="538"/>
        <v/>
      </c>
      <c r="AB3449" s="1050" t="str">
        <f t="shared" si="539"/>
        <v/>
      </c>
      <c r="AD3449" s="1052" t="str">
        <f t="shared" si="540"/>
        <v/>
      </c>
      <c r="AE3449" s="1053" t="str">
        <f t="shared" si="541"/>
        <v/>
      </c>
    </row>
    <row r="3450" spans="23:31" ht="12.75" customHeight="1">
      <c r="W3450" s="1046" t="str">
        <f t="shared" si="542"/>
        <v/>
      </c>
      <c r="X3450" s="1047"/>
      <c r="Y3450" s="1146" t="str">
        <f t="shared" si="536"/>
        <v/>
      </c>
      <c r="Z3450" s="1049" t="str">
        <f t="shared" si="537"/>
        <v/>
      </c>
      <c r="AA3450" s="1049" t="str">
        <f t="shared" si="538"/>
        <v/>
      </c>
      <c r="AB3450" s="1050" t="str">
        <f t="shared" si="539"/>
        <v/>
      </c>
      <c r="AD3450" s="1052" t="str">
        <f t="shared" si="540"/>
        <v/>
      </c>
      <c r="AE3450" s="1053" t="str">
        <f t="shared" si="541"/>
        <v/>
      </c>
    </row>
    <row r="3451" spans="23:31" ht="12.75" customHeight="1">
      <c r="W3451" s="1046" t="str">
        <f t="shared" si="542"/>
        <v/>
      </c>
      <c r="X3451" s="1047"/>
      <c r="Y3451" s="1146" t="str">
        <f t="shared" si="536"/>
        <v/>
      </c>
      <c r="Z3451" s="1049" t="str">
        <f t="shared" si="537"/>
        <v/>
      </c>
      <c r="AA3451" s="1049" t="str">
        <f t="shared" si="538"/>
        <v/>
      </c>
      <c r="AB3451" s="1050" t="str">
        <f t="shared" si="539"/>
        <v/>
      </c>
      <c r="AD3451" s="1052" t="str">
        <f t="shared" si="540"/>
        <v/>
      </c>
      <c r="AE3451" s="1053" t="str">
        <f t="shared" si="541"/>
        <v/>
      </c>
    </row>
    <row r="3452" spans="23:31" ht="12.75" customHeight="1">
      <c r="W3452" s="1046" t="str">
        <f t="shared" si="542"/>
        <v/>
      </c>
      <c r="X3452" s="1047"/>
      <c r="Y3452" s="1146" t="str">
        <f t="shared" si="536"/>
        <v/>
      </c>
      <c r="Z3452" s="1049" t="str">
        <f t="shared" si="537"/>
        <v/>
      </c>
      <c r="AA3452" s="1049" t="str">
        <f t="shared" si="538"/>
        <v/>
      </c>
      <c r="AB3452" s="1050" t="str">
        <f t="shared" si="539"/>
        <v/>
      </c>
      <c r="AD3452" s="1052" t="str">
        <f t="shared" si="540"/>
        <v/>
      </c>
      <c r="AE3452" s="1053" t="str">
        <f t="shared" si="541"/>
        <v/>
      </c>
    </row>
    <row r="3453" spans="23:31" ht="12.75" customHeight="1">
      <c r="W3453" s="1046" t="str">
        <f t="shared" si="542"/>
        <v/>
      </c>
      <c r="X3453" s="1047"/>
      <c r="Y3453" s="1146" t="str">
        <f t="shared" si="536"/>
        <v/>
      </c>
      <c r="Z3453" s="1049" t="str">
        <f t="shared" si="537"/>
        <v/>
      </c>
      <c r="AA3453" s="1049" t="str">
        <f t="shared" si="538"/>
        <v/>
      </c>
      <c r="AB3453" s="1050" t="str">
        <f t="shared" si="539"/>
        <v/>
      </c>
      <c r="AD3453" s="1052" t="str">
        <f t="shared" si="540"/>
        <v/>
      </c>
      <c r="AE3453" s="1053" t="str">
        <f t="shared" si="541"/>
        <v/>
      </c>
    </row>
    <row r="3454" spans="23:31" ht="12.75" customHeight="1">
      <c r="W3454" s="1046" t="str">
        <f t="shared" si="542"/>
        <v/>
      </c>
      <c r="X3454" s="1047"/>
      <c r="Y3454" s="1146" t="str">
        <f t="shared" si="536"/>
        <v/>
      </c>
      <c r="Z3454" s="1049" t="str">
        <f t="shared" si="537"/>
        <v/>
      </c>
      <c r="AA3454" s="1049" t="str">
        <f t="shared" si="538"/>
        <v/>
      </c>
      <c r="AB3454" s="1050" t="str">
        <f t="shared" si="539"/>
        <v/>
      </c>
      <c r="AD3454" s="1052" t="str">
        <f t="shared" si="540"/>
        <v/>
      </c>
      <c r="AE3454" s="1053" t="str">
        <f t="shared" si="541"/>
        <v/>
      </c>
    </row>
    <row r="3455" spans="23:31" ht="12.75" customHeight="1">
      <c r="W3455" s="1046" t="str">
        <f t="shared" si="542"/>
        <v/>
      </c>
      <c r="X3455" s="1047"/>
      <c r="Y3455" s="1146" t="str">
        <f t="shared" si="536"/>
        <v/>
      </c>
      <c r="Z3455" s="1049" t="str">
        <f t="shared" si="537"/>
        <v/>
      </c>
      <c r="AA3455" s="1049" t="str">
        <f t="shared" si="538"/>
        <v/>
      </c>
      <c r="AB3455" s="1050" t="str">
        <f t="shared" si="539"/>
        <v/>
      </c>
      <c r="AD3455" s="1052" t="str">
        <f t="shared" si="540"/>
        <v/>
      </c>
      <c r="AE3455" s="1053" t="str">
        <f t="shared" si="541"/>
        <v/>
      </c>
    </row>
    <row r="3456" spans="23:31" ht="12.75" customHeight="1">
      <c r="W3456" s="1046" t="str">
        <f t="shared" si="542"/>
        <v/>
      </c>
      <c r="X3456" s="1047"/>
      <c r="Y3456" s="1146" t="str">
        <f t="shared" si="536"/>
        <v/>
      </c>
      <c r="Z3456" s="1049" t="str">
        <f t="shared" si="537"/>
        <v/>
      </c>
      <c r="AA3456" s="1049" t="str">
        <f t="shared" si="538"/>
        <v/>
      </c>
      <c r="AB3456" s="1050" t="str">
        <f t="shared" si="539"/>
        <v/>
      </c>
      <c r="AD3456" s="1052" t="str">
        <f t="shared" si="540"/>
        <v/>
      </c>
      <c r="AE3456" s="1053" t="str">
        <f t="shared" si="541"/>
        <v/>
      </c>
    </row>
    <row r="3457" spans="23:31" ht="12.75" customHeight="1">
      <c r="W3457" s="1046" t="str">
        <f t="shared" si="542"/>
        <v/>
      </c>
      <c r="X3457" s="1047"/>
      <c r="Y3457" s="1146" t="str">
        <f t="shared" si="536"/>
        <v/>
      </c>
      <c r="Z3457" s="1049" t="str">
        <f t="shared" si="537"/>
        <v/>
      </c>
      <c r="AA3457" s="1049" t="str">
        <f t="shared" si="538"/>
        <v/>
      </c>
      <c r="AB3457" s="1050" t="str">
        <f t="shared" si="539"/>
        <v/>
      </c>
      <c r="AD3457" s="1052" t="str">
        <f t="shared" si="540"/>
        <v/>
      </c>
      <c r="AE3457" s="1053" t="str">
        <f t="shared" si="541"/>
        <v/>
      </c>
    </row>
    <row r="3458" spans="23:31" ht="12.75" customHeight="1">
      <c r="W3458" s="1046" t="str">
        <f t="shared" si="542"/>
        <v/>
      </c>
      <c r="X3458" s="1047"/>
      <c r="Y3458" s="1146" t="str">
        <f t="shared" si="536"/>
        <v/>
      </c>
      <c r="Z3458" s="1049" t="str">
        <f t="shared" si="537"/>
        <v/>
      </c>
      <c r="AA3458" s="1049" t="str">
        <f t="shared" si="538"/>
        <v/>
      </c>
      <c r="AB3458" s="1050" t="str">
        <f t="shared" si="539"/>
        <v/>
      </c>
      <c r="AD3458" s="1052" t="str">
        <f t="shared" si="540"/>
        <v/>
      </c>
      <c r="AE3458" s="1053" t="str">
        <f t="shared" si="541"/>
        <v/>
      </c>
    </row>
    <row r="3459" spans="23:31" ht="12.75" customHeight="1">
      <c r="W3459" s="1046" t="str">
        <f t="shared" si="542"/>
        <v/>
      </c>
      <c r="X3459" s="1047"/>
      <c r="Y3459" s="1146" t="str">
        <f t="shared" ref="Y3459:Y3522" si="543">IFERROR(CHOOSE(X3459,"መስከረም","ጥቅምት","ህዳር  ","ታህሳስ ","ጥር ","የካቲት ","መጋቢት ","ሚይዚያ ","ግንቦት ","ሰኔ ","ሐምሌ ","ነሐሴ ","Pagume"),"")</f>
        <v/>
      </c>
      <c r="Z3459" s="1049" t="str">
        <f t="shared" ref="Z3459:Z3522" si="544">IF($K3459="","",_xlfn.LET(_xlpm.gDate,K3459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459" s="1049" t="str">
        <f t="shared" ref="AA3459:AA3522" si="545">IF($Z3459="","",TEXT($Z3459,"mm"))</f>
        <v/>
      </c>
      <c r="AB3459" s="1050" t="str">
        <f t="shared" ref="AB3459:AB3522" si="546">IFERROR(CHOOSE(AA3459,"መስከረም","ጥቅምት","ህዳር  ","ታህሳስ ","ጥር ","የካቲት ","መጋቢት ","ሚይዚያ ","ግንቦት ","ሰኔ ","ሐምሌ ","ነሐሴ ","Pagume"),"")</f>
        <v/>
      </c>
      <c r="AD3459" s="1052" t="str">
        <f t="shared" ref="AD3459:AD3522" si="547">IF($D3459="","",YEAR(D3459)&amp;"-W"&amp;WEEKNUM(D3459,2))</f>
        <v/>
      </c>
      <c r="AE3459" s="1053" t="str">
        <f t="shared" ref="AE3459:AE3522" si="548">IF($K3459="","",YEAR(K3459)&amp;"-W"&amp;WEEKNUM(K3459,2))</f>
        <v/>
      </c>
    </row>
    <row r="3460" spans="23:31" ht="12.75" customHeight="1">
      <c r="W3460" s="1046" t="str">
        <f t="shared" ref="W3460:W3523" si="549">IF($D3460="","",_xlfn.LET(_xlpm.gDate,D3460,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460" s="1047"/>
      <c r="Y3460" s="1146" t="str">
        <f t="shared" si="543"/>
        <v/>
      </c>
      <c r="Z3460" s="1049" t="str">
        <f t="shared" si="544"/>
        <v/>
      </c>
      <c r="AA3460" s="1049" t="str">
        <f t="shared" si="545"/>
        <v/>
      </c>
      <c r="AB3460" s="1050" t="str">
        <f t="shared" si="546"/>
        <v/>
      </c>
      <c r="AD3460" s="1052" t="str">
        <f t="shared" si="547"/>
        <v/>
      </c>
      <c r="AE3460" s="1053" t="str">
        <f t="shared" si="548"/>
        <v/>
      </c>
    </row>
    <row r="3461" spans="23:31" ht="12.75" customHeight="1">
      <c r="W3461" s="1046" t="str">
        <f t="shared" si="549"/>
        <v/>
      </c>
      <c r="X3461" s="1047"/>
      <c r="Y3461" s="1146" t="str">
        <f t="shared" si="543"/>
        <v/>
      </c>
      <c r="Z3461" s="1049" t="str">
        <f t="shared" si="544"/>
        <v/>
      </c>
      <c r="AA3461" s="1049" t="str">
        <f t="shared" si="545"/>
        <v/>
      </c>
      <c r="AB3461" s="1050" t="str">
        <f t="shared" si="546"/>
        <v/>
      </c>
      <c r="AD3461" s="1052" t="str">
        <f t="shared" si="547"/>
        <v/>
      </c>
      <c r="AE3461" s="1053" t="str">
        <f t="shared" si="548"/>
        <v/>
      </c>
    </row>
    <row r="3462" spans="23:31" ht="12.75" customHeight="1">
      <c r="W3462" s="1046" t="str">
        <f t="shared" si="549"/>
        <v/>
      </c>
      <c r="X3462" s="1047"/>
      <c r="Y3462" s="1146" t="str">
        <f t="shared" si="543"/>
        <v/>
      </c>
      <c r="Z3462" s="1049" t="str">
        <f t="shared" si="544"/>
        <v/>
      </c>
      <c r="AA3462" s="1049" t="str">
        <f t="shared" si="545"/>
        <v/>
      </c>
      <c r="AB3462" s="1050" t="str">
        <f t="shared" si="546"/>
        <v/>
      </c>
      <c r="AD3462" s="1052" t="str">
        <f t="shared" si="547"/>
        <v/>
      </c>
      <c r="AE3462" s="1053" t="str">
        <f t="shared" si="548"/>
        <v/>
      </c>
    </row>
    <row r="3463" spans="23:31" ht="12.75" customHeight="1">
      <c r="W3463" s="1046" t="str">
        <f t="shared" si="549"/>
        <v/>
      </c>
      <c r="X3463" s="1047"/>
      <c r="Y3463" s="1146" t="str">
        <f t="shared" si="543"/>
        <v/>
      </c>
      <c r="Z3463" s="1049" t="str">
        <f t="shared" si="544"/>
        <v/>
      </c>
      <c r="AA3463" s="1049" t="str">
        <f t="shared" si="545"/>
        <v/>
      </c>
      <c r="AB3463" s="1050" t="str">
        <f t="shared" si="546"/>
        <v/>
      </c>
      <c r="AD3463" s="1052" t="str">
        <f t="shared" si="547"/>
        <v/>
      </c>
      <c r="AE3463" s="1053" t="str">
        <f t="shared" si="548"/>
        <v/>
      </c>
    </row>
    <row r="3464" spans="23:31" ht="12.75" customHeight="1">
      <c r="W3464" s="1046" t="str">
        <f t="shared" si="549"/>
        <v/>
      </c>
      <c r="X3464" s="1047"/>
      <c r="Y3464" s="1146" t="str">
        <f t="shared" si="543"/>
        <v/>
      </c>
      <c r="Z3464" s="1049" t="str">
        <f t="shared" si="544"/>
        <v/>
      </c>
      <c r="AA3464" s="1049" t="str">
        <f t="shared" si="545"/>
        <v/>
      </c>
      <c r="AB3464" s="1050" t="str">
        <f t="shared" si="546"/>
        <v/>
      </c>
      <c r="AD3464" s="1052" t="str">
        <f t="shared" si="547"/>
        <v/>
      </c>
      <c r="AE3464" s="1053" t="str">
        <f t="shared" si="548"/>
        <v/>
      </c>
    </row>
    <row r="3465" spans="23:31" ht="12.75" customHeight="1">
      <c r="W3465" s="1046" t="str">
        <f t="shared" si="549"/>
        <v/>
      </c>
      <c r="X3465" s="1047"/>
      <c r="Y3465" s="1146" t="str">
        <f t="shared" si="543"/>
        <v/>
      </c>
      <c r="Z3465" s="1049" t="str">
        <f t="shared" si="544"/>
        <v/>
      </c>
      <c r="AA3465" s="1049" t="str">
        <f t="shared" si="545"/>
        <v/>
      </c>
      <c r="AB3465" s="1050" t="str">
        <f t="shared" si="546"/>
        <v/>
      </c>
      <c r="AD3465" s="1052" t="str">
        <f t="shared" si="547"/>
        <v/>
      </c>
      <c r="AE3465" s="1053" t="str">
        <f t="shared" si="548"/>
        <v/>
      </c>
    </row>
    <row r="3466" spans="23:31" ht="12.75" customHeight="1">
      <c r="W3466" s="1046" t="str">
        <f t="shared" si="549"/>
        <v/>
      </c>
      <c r="X3466" s="1047"/>
      <c r="Y3466" s="1146" t="str">
        <f t="shared" si="543"/>
        <v/>
      </c>
      <c r="Z3466" s="1049" t="str">
        <f t="shared" si="544"/>
        <v/>
      </c>
      <c r="AA3466" s="1049" t="str">
        <f t="shared" si="545"/>
        <v/>
      </c>
      <c r="AB3466" s="1050" t="str">
        <f t="shared" si="546"/>
        <v/>
      </c>
      <c r="AD3466" s="1052" t="str">
        <f t="shared" si="547"/>
        <v/>
      </c>
      <c r="AE3466" s="1053" t="str">
        <f t="shared" si="548"/>
        <v/>
      </c>
    </row>
    <row r="3467" spans="23:31" ht="12.75" customHeight="1">
      <c r="W3467" s="1046" t="str">
        <f t="shared" si="549"/>
        <v/>
      </c>
      <c r="X3467" s="1047"/>
      <c r="Y3467" s="1146" t="str">
        <f t="shared" si="543"/>
        <v/>
      </c>
      <c r="Z3467" s="1049" t="str">
        <f t="shared" si="544"/>
        <v/>
      </c>
      <c r="AA3467" s="1049" t="str">
        <f t="shared" si="545"/>
        <v/>
      </c>
      <c r="AB3467" s="1050" t="str">
        <f t="shared" si="546"/>
        <v/>
      </c>
      <c r="AD3467" s="1052" t="str">
        <f t="shared" si="547"/>
        <v/>
      </c>
      <c r="AE3467" s="1053" t="str">
        <f t="shared" si="548"/>
        <v/>
      </c>
    </row>
    <row r="3468" spans="23:31" ht="12.75" customHeight="1">
      <c r="W3468" s="1046" t="str">
        <f t="shared" si="549"/>
        <v/>
      </c>
      <c r="X3468" s="1047"/>
      <c r="Y3468" s="1146" t="str">
        <f t="shared" si="543"/>
        <v/>
      </c>
      <c r="Z3468" s="1049" t="str">
        <f t="shared" si="544"/>
        <v/>
      </c>
      <c r="AA3468" s="1049" t="str">
        <f t="shared" si="545"/>
        <v/>
      </c>
      <c r="AB3468" s="1050" t="str">
        <f t="shared" si="546"/>
        <v/>
      </c>
      <c r="AD3468" s="1052" t="str">
        <f t="shared" si="547"/>
        <v/>
      </c>
      <c r="AE3468" s="1053" t="str">
        <f t="shared" si="548"/>
        <v/>
      </c>
    </row>
    <row r="3469" spans="23:31" ht="12.75" customHeight="1">
      <c r="W3469" s="1046" t="str">
        <f t="shared" si="549"/>
        <v/>
      </c>
      <c r="X3469" s="1047"/>
      <c r="Y3469" s="1146" t="str">
        <f t="shared" si="543"/>
        <v/>
      </c>
      <c r="Z3469" s="1049" t="str">
        <f t="shared" si="544"/>
        <v/>
      </c>
      <c r="AA3469" s="1049" t="str">
        <f t="shared" si="545"/>
        <v/>
      </c>
      <c r="AB3469" s="1050" t="str">
        <f t="shared" si="546"/>
        <v/>
      </c>
      <c r="AD3469" s="1052" t="str">
        <f t="shared" si="547"/>
        <v/>
      </c>
      <c r="AE3469" s="1053" t="str">
        <f t="shared" si="548"/>
        <v/>
      </c>
    </row>
    <row r="3470" spans="23:31" ht="12.75" customHeight="1">
      <c r="W3470" s="1046" t="str">
        <f t="shared" si="549"/>
        <v/>
      </c>
      <c r="X3470" s="1047"/>
      <c r="Y3470" s="1146" t="str">
        <f t="shared" si="543"/>
        <v/>
      </c>
      <c r="Z3470" s="1049" t="str">
        <f t="shared" si="544"/>
        <v/>
      </c>
      <c r="AA3470" s="1049" t="str">
        <f t="shared" si="545"/>
        <v/>
      </c>
      <c r="AB3470" s="1050" t="str">
        <f t="shared" si="546"/>
        <v/>
      </c>
      <c r="AD3470" s="1052" t="str">
        <f t="shared" si="547"/>
        <v/>
      </c>
      <c r="AE3470" s="1053" t="str">
        <f t="shared" si="548"/>
        <v/>
      </c>
    </row>
    <row r="3471" spans="23:31" ht="12.75" customHeight="1">
      <c r="W3471" s="1046" t="str">
        <f t="shared" si="549"/>
        <v/>
      </c>
      <c r="X3471" s="1047"/>
      <c r="Y3471" s="1146" t="str">
        <f t="shared" si="543"/>
        <v/>
      </c>
      <c r="Z3471" s="1049" t="str">
        <f t="shared" si="544"/>
        <v/>
      </c>
      <c r="AA3471" s="1049" t="str">
        <f t="shared" si="545"/>
        <v/>
      </c>
      <c r="AB3471" s="1050" t="str">
        <f t="shared" si="546"/>
        <v/>
      </c>
      <c r="AD3471" s="1052" t="str">
        <f t="shared" si="547"/>
        <v/>
      </c>
      <c r="AE3471" s="1053" t="str">
        <f t="shared" si="548"/>
        <v/>
      </c>
    </row>
    <row r="3472" spans="23:31" ht="12.75" customHeight="1">
      <c r="W3472" s="1046" t="str">
        <f t="shared" si="549"/>
        <v/>
      </c>
      <c r="X3472" s="1047"/>
      <c r="Y3472" s="1146" t="str">
        <f t="shared" si="543"/>
        <v/>
      </c>
      <c r="Z3472" s="1049" t="str">
        <f t="shared" si="544"/>
        <v/>
      </c>
      <c r="AA3472" s="1049" t="str">
        <f t="shared" si="545"/>
        <v/>
      </c>
      <c r="AB3472" s="1050" t="str">
        <f t="shared" si="546"/>
        <v/>
      </c>
      <c r="AD3472" s="1052" t="str">
        <f t="shared" si="547"/>
        <v/>
      </c>
      <c r="AE3472" s="1053" t="str">
        <f t="shared" si="548"/>
        <v/>
      </c>
    </row>
    <row r="3473" spans="23:31" ht="12.75" customHeight="1">
      <c r="W3473" s="1046" t="str">
        <f t="shared" si="549"/>
        <v/>
      </c>
      <c r="X3473" s="1047"/>
      <c r="Y3473" s="1146" t="str">
        <f t="shared" si="543"/>
        <v/>
      </c>
      <c r="Z3473" s="1049" t="str">
        <f t="shared" si="544"/>
        <v/>
      </c>
      <c r="AA3473" s="1049" t="str">
        <f t="shared" si="545"/>
        <v/>
      </c>
      <c r="AB3473" s="1050" t="str">
        <f t="shared" si="546"/>
        <v/>
      </c>
      <c r="AD3473" s="1052" t="str">
        <f t="shared" si="547"/>
        <v/>
      </c>
      <c r="AE3473" s="1053" t="str">
        <f t="shared" si="548"/>
        <v/>
      </c>
    </row>
    <row r="3474" spans="23:31" ht="12.75" customHeight="1">
      <c r="W3474" s="1046" t="str">
        <f t="shared" si="549"/>
        <v/>
      </c>
      <c r="X3474" s="1047"/>
      <c r="Y3474" s="1146" t="str">
        <f t="shared" si="543"/>
        <v/>
      </c>
      <c r="Z3474" s="1049" t="str">
        <f t="shared" si="544"/>
        <v/>
      </c>
      <c r="AA3474" s="1049" t="str">
        <f t="shared" si="545"/>
        <v/>
      </c>
      <c r="AB3474" s="1050" t="str">
        <f t="shared" si="546"/>
        <v/>
      </c>
      <c r="AD3474" s="1052" t="str">
        <f t="shared" si="547"/>
        <v/>
      </c>
      <c r="AE3474" s="1053" t="str">
        <f t="shared" si="548"/>
        <v/>
      </c>
    </row>
    <row r="3475" spans="23:31" ht="12.75" customHeight="1">
      <c r="W3475" s="1046" t="str">
        <f t="shared" si="549"/>
        <v/>
      </c>
      <c r="X3475" s="1047"/>
      <c r="Y3475" s="1146" t="str">
        <f t="shared" si="543"/>
        <v/>
      </c>
      <c r="Z3475" s="1049" t="str">
        <f t="shared" si="544"/>
        <v/>
      </c>
      <c r="AA3475" s="1049" t="str">
        <f t="shared" si="545"/>
        <v/>
      </c>
      <c r="AB3475" s="1050" t="str">
        <f t="shared" si="546"/>
        <v/>
      </c>
      <c r="AD3475" s="1052" t="str">
        <f t="shared" si="547"/>
        <v/>
      </c>
      <c r="AE3475" s="1053" t="str">
        <f t="shared" si="548"/>
        <v/>
      </c>
    </row>
    <row r="3476" spans="23:31" ht="12.75" customHeight="1">
      <c r="W3476" s="1046" t="str">
        <f t="shared" si="549"/>
        <v/>
      </c>
      <c r="X3476" s="1047"/>
      <c r="Y3476" s="1146" t="str">
        <f t="shared" si="543"/>
        <v/>
      </c>
      <c r="Z3476" s="1049" t="str">
        <f t="shared" si="544"/>
        <v/>
      </c>
      <c r="AA3476" s="1049" t="str">
        <f t="shared" si="545"/>
        <v/>
      </c>
      <c r="AB3476" s="1050" t="str">
        <f t="shared" si="546"/>
        <v/>
      </c>
      <c r="AD3476" s="1052" t="str">
        <f t="shared" si="547"/>
        <v/>
      </c>
      <c r="AE3476" s="1053" t="str">
        <f t="shared" si="548"/>
        <v/>
      </c>
    </row>
    <row r="3477" spans="23:31" ht="12.75" customHeight="1">
      <c r="W3477" s="1046" t="str">
        <f t="shared" si="549"/>
        <v/>
      </c>
      <c r="X3477" s="1047"/>
      <c r="Y3477" s="1146" t="str">
        <f t="shared" si="543"/>
        <v/>
      </c>
      <c r="Z3477" s="1049" t="str">
        <f t="shared" si="544"/>
        <v/>
      </c>
      <c r="AA3477" s="1049" t="str">
        <f t="shared" si="545"/>
        <v/>
      </c>
      <c r="AB3477" s="1050" t="str">
        <f t="shared" si="546"/>
        <v/>
      </c>
      <c r="AD3477" s="1052" t="str">
        <f t="shared" si="547"/>
        <v/>
      </c>
      <c r="AE3477" s="1053" t="str">
        <f t="shared" si="548"/>
        <v/>
      </c>
    </row>
    <row r="3478" spans="23:31" ht="12.75" customHeight="1">
      <c r="W3478" s="1046" t="str">
        <f t="shared" si="549"/>
        <v/>
      </c>
      <c r="X3478" s="1047"/>
      <c r="Y3478" s="1146" t="str">
        <f t="shared" si="543"/>
        <v/>
      </c>
      <c r="Z3478" s="1049" t="str">
        <f t="shared" si="544"/>
        <v/>
      </c>
      <c r="AA3478" s="1049" t="str">
        <f t="shared" si="545"/>
        <v/>
      </c>
      <c r="AB3478" s="1050" t="str">
        <f t="shared" si="546"/>
        <v/>
      </c>
      <c r="AD3478" s="1052" t="str">
        <f t="shared" si="547"/>
        <v/>
      </c>
      <c r="AE3478" s="1053" t="str">
        <f t="shared" si="548"/>
        <v/>
      </c>
    </row>
    <row r="3479" spans="23:31" ht="12.75" customHeight="1">
      <c r="W3479" s="1046" t="str">
        <f t="shared" si="549"/>
        <v/>
      </c>
      <c r="X3479" s="1047"/>
      <c r="Y3479" s="1146" t="str">
        <f t="shared" si="543"/>
        <v/>
      </c>
      <c r="Z3479" s="1049" t="str">
        <f t="shared" si="544"/>
        <v/>
      </c>
      <c r="AA3479" s="1049" t="str">
        <f t="shared" si="545"/>
        <v/>
      </c>
      <c r="AB3479" s="1050" t="str">
        <f t="shared" si="546"/>
        <v/>
      </c>
      <c r="AD3479" s="1052" t="str">
        <f t="shared" si="547"/>
        <v/>
      </c>
      <c r="AE3479" s="1053" t="str">
        <f t="shared" si="548"/>
        <v/>
      </c>
    </row>
    <row r="3480" spans="23:31" ht="12.75" customHeight="1">
      <c r="W3480" s="1046" t="str">
        <f t="shared" si="549"/>
        <v/>
      </c>
      <c r="X3480" s="1047"/>
      <c r="Y3480" s="1146" t="str">
        <f t="shared" si="543"/>
        <v/>
      </c>
      <c r="Z3480" s="1049" t="str">
        <f t="shared" si="544"/>
        <v/>
      </c>
      <c r="AA3480" s="1049" t="str">
        <f t="shared" si="545"/>
        <v/>
      </c>
      <c r="AB3480" s="1050" t="str">
        <f t="shared" si="546"/>
        <v/>
      </c>
      <c r="AD3480" s="1052" t="str">
        <f t="shared" si="547"/>
        <v/>
      </c>
      <c r="AE3480" s="1053" t="str">
        <f t="shared" si="548"/>
        <v/>
      </c>
    </row>
    <row r="3481" spans="23:31" ht="12.75" customHeight="1">
      <c r="W3481" s="1046" t="str">
        <f t="shared" si="549"/>
        <v/>
      </c>
      <c r="X3481" s="1047"/>
      <c r="Y3481" s="1146" t="str">
        <f t="shared" si="543"/>
        <v/>
      </c>
      <c r="Z3481" s="1049" t="str">
        <f t="shared" si="544"/>
        <v/>
      </c>
      <c r="AA3481" s="1049" t="str">
        <f t="shared" si="545"/>
        <v/>
      </c>
      <c r="AB3481" s="1050" t="str">
        <f t="shared" si="546"/>
        <v/>
      </c>
      <c r="AD3481" s="1052" t="str">
        <f t="shared" si="547"/>
        <v/>
      </c>
      <c r="AE3481" s="1053" t="str">
        <f t="shared" si="548"/>
        <v/>
      </c>
    </row>
    <row r="3482" spans="23:31" ht="12.75" customHeight="1">
      <c r="W3482" s="1046" t="str">
        <f t="shared" si="549"/>
        <v/>
      </c>
      <c r="X3482" s="1047"/>
      <c r="Y3482" s="1146" t="str">
        <f t="shared" si="543"/>
        <v/>
      </c>
      <c r="Z3482" s="1049" t="str">
        <f t="shared" si="544"/>
        <v/>
      </c>
      <c r="AA3482" s="1049" t="str">
        <f t="shared" si="545"/>
        <v/>
      </c>
      <c r="AB3482" s="1050" t="str">
        <f t="shared" si="546"/>
        <v/>
      </c>
      <c r="AD3482" s="1052" t="str">
        <f t="shared" si="547"/>
        <v/>
      </c>
      <c r="AE3482" s="1053" t="str">
        <f t="shared" si="548"/>
        <v/>
      </c>
    </row>
    <row r="3483" spans="23:31" ht="12.75" customHeight="1">
      <c r="W3483" s="1046" t="str">
        <f t="shared" si="549"/>
        <v/>
      </c>
      <c r="X3483" s="1047"/>
      <c r="Y3483" s="1146" t="str">
        <f t="shared" si="543"/>
        <v/>
      </c>
      <c r="Z3483" s="1049" t="str">
        <f t="shared" si="544"/>
        <v/>
      </c>
      <c r="AA3483" s="1049" t="str">
        <f t="shared" si="545"/>
        <v/>
      </c>
      <c r="AB3483" s="1050" t="str">
        <f t="shared" si="546"/>
        <v/>
      </c>
      <c r="AD3483" s="1052" t="str">
        <f t="shared" si="547"/>
        <v/>
      </c>
      <c r="AE3483" s="1053" t="str">
        <f t="shared" si="548"/>
        <v/>
      </c>
    </row>
    <row r="3484" spans="23:31" ht="12.75" customHeight="1">
      <c r="W3484" s="1046" t="str">
        <f t="shared" si="549"/>
        <v/>
      </c>
      <c r="X3484" s="1047"/>
      <c r="Y3484" s="1146" t="str">
        <f t="shared" si="543"/>
        <v/>
      </c>
      <c r="Z3484" s="1049" t="str">
        <f t="shared" si="544"/>
        <v/>
      </c>
      <c r="AA3484" s="1049" t="str">
        <f t="shared" si="545"/>
        <v/>
      </c>
      <c r="AB3484" s="1050" t="str">
        <f t="shared" si="546"/>
        <v/>
      </c>
      <c r="AD3484" s="1052" t="str">
        <f t="shared" si="547"/>
        <v/>
      </c>
      <c r="AE3484" s="1053" t="str">
        <f t="shared" si="548"/>
        <v/>
      </c>
    </row>
    <row r="3485" spans="23:31" ht="12.75" customHeight="1">
      <c r="W3485" s="1046" t="str">
        <f t="shared" si="549"/>
        <v/>
      </c>
      <c r="X3485" s="1047"/>
      <c r="Y3485" s="1146" t="str">
        <f t="shared" si="543"/>
        <v/>
      </c>
      <c r="Z3485" s="1049" t="str">
        <f t="shared" si="544"/>
        <v/>
      </c>
      <c r="AA3485" s="1049" t="str">
        <f t="shared" si="545"/>
        <v/>
      </c>
      <c r="AB3485" s="1050" t="str">
        <f t="shared" si="546"/>
        <v/>
      </c>
      <c r="AD3485" s="1052" t="str">
        <f t="shared" si="547"/>
        <v/>
      </c>
      <c r="AE3485" s="1053" t="str">
        <f t="shared" si="548"/>
        <v/>
      </c>
    </row>
    <row r="3486" spans="23:31" ht="12.75" customHeight="1">
      <c r="W3486" s="1046" t="str">
        <f t="shared" si="549"/>
        <v/>
      </c>
      <c r="X3486" s="1047"/>
      <c r="Y3486" s="1146" t="str">
        <f t="shared" si="543"/>
        <v/>
      </c>
      <c r="Z3486" s="1049" t="str">
        <f t="shared" si="544"/>
        <v/>
      </c>
      <c r="AA3486" s="1049" t="str">
        <f t="shared" si="545"/>
        <v/>
      </c>
      <c r="AB3486" s="1050" t="str">
        <f t="shared" si="546"/>
        <v/>
      </c>
      <c r="AD3486" s="1052" t="str">
        <f t="shared" si="547"/>
        <v/>
      </c>
      <c r="AE3486" s="1053" t="str">
        <f t="shared" si="548"/>
        <v/>
      </c>
    </row>
    <row r="3487" spans="23:31" ht="12.75" customHeight="1">
      <c r="W3487" s="1046" t="str">
        <f t="shared" si="549"/>
        <v/>
      </c>
      <c r="X3487" s="1047"/>
      <c r="Y3487" s="1146" t="str">
        <f t="shared" si="543"/>
        <v/>
      </c>
      <c r="Z3487" s="1049" t="str">
        <f t="shared" si="544"/>
        <v/>
      </c>
      <c r="AA3487" s="1049" t="str">
        <f t="shared" si="545"/>
        <v/>
      </c>
      <c r="AB3487" s="1050" t="str">
        <f t="shared" si="546"/>
        <v/>
      </c>
      <c r="AD3487" s="1052" t="str">
        <f t="shared" si="547"/>
        <v/>
      </c>
      <c r="AE3487" s="1053" t="str">
        <f t="shared" si="548"/>
        <v/>
      </c>
    </row>
    <row r="3488" spans="23:31" ht="12.75" customHeight="1">
      <c r="W3488" s="1046" t="str">
        <f t="shared" si="549"/>
        <v/>
      </c>
      <c r="X3488" s="1047"/>
      <c r="Y3488" s="1146" t="str">
        <f t="shared" si="543"/>
        <v/>
      </c>
      <c r="Z3488" s="1049" t="str">
        <f t="shared" si="544"/>
        <v/>
      </c>
      <c r="AA3488" s="1049" t="str">
        <f t="shared" si="545"/>
        <v/>
      </c>
      <c r="AB3488" s="1050" t="str">
        <f t="shared" si="546"/>
        <v/>
      </c>
      <c r="AD3488" s="1052" t="str">
        <f t="shared" si="547"/>
        <v/>
      </c>
      <c r="AE3488" s="1053" t="str">
        <f t="shared" si="548"/>
        <v/>
      </c>
    </row>
    <row r="3489" spans="23:31" ht="12.75" customHeight="1">
      <c r="W3489" s="1046" t="str">
        <f t="shared" si="549"/>
        <v/>
      </c>
      <c r="X3489" s="1047"/>
      <c r="Y3489" s="1146" t="str">
        <f t="shared" si="543"/>
        <v/>
      </c>
      <c r="Z3489" s="1049" t="str">
        <f t="shared" si="544"/>
        <v/>
      </c>
      <c r="AA3489" s="1049" t="str">
        <f t="shared" si="545"/>
        <v/>
      </c>
      <c r="AB3489" s="1050" t="str">
        <f t="shared" si="546"/>
        <v/>
      </c>
      <c r="AD3489" s="1052" t="str">
        <f t="shared" si="547"/>
        <v/>
      </c>
      <c r="AE3489" s="1053" t="str">
        <f t="shared" si="548"/>
        <v/>
      </c>
    </row>
    <row r="3490" spans="23:31" ht="12.75" customHeight="1">
      <c r="W3490" s="1046" t="str">
        <f t="shared" si="549"/>
        <v/>
      </c>
      <c r="X3490" s="1047"/>
      <c r="Y3490" s="1146" t="str">
        <f t="shared" si="543"/>
        <v/>
      </c>
      <c r="Z3490" s="1049" t="str">
        <f t="shared" si="544"/>
        <v/>
      </c>
      <c r="AA3490" s="1049" t="str">
        <f t="shared" si="545"/>
        <v/>
      </c>
      <c r="AB3490" s="1050" t="str">
        <f t="shared" si="546"/>
        <v/>
      </c>
      <c r="AD3490" s="1052" t="str">
        <f t="shared" si="547"/>
        <v/>
      </c>
      <c r="AE3490" s="1053" t="str">
        <f t="shared" si="548"/>
        <v/>
      </c>
    </row>
    <row r="3491" spans="23:31" ht="12.75" customHeight="1">
      <c r="W3491" s="1046" t="str">
        <f t="shared" si="549"/>
        <v/>
      </c>
      <c r="X3491" s="1047"/>
      <c r="Y3491" s="1146" t="str">
        <f t="shared" si="543"/>
        <v/>
      </c>
      <c r="Z3491" s="1049" t="str">
        <f t="shared" si="544"/>
        <v/>
      </c>
      <c r="AA3491" s="1049" t="str">
        <f t="shared" si="545"/>
        <v/>
      </c>
      <c r="AB3491" s="1050" t="str">
        <f t="shared" si="546"/>
        <v/>
      </c>
      <c r="AD3491" s="1052" t="str">
        <f t="shared" si="547"/>
        <v/>
      </c>
      <c r="AE3491" s="1053" t="str">
        <f t="shared" si="548"/>
        <v/>
      </c>
    </row>
    <row r="3492" spans="23:31" ht="12.75" customHeight="1">
      <c r="W3492" s="1046" t="str">
        <f t="shared" si="549"/>
        <v/>
      </c>
      <c r="X3492" s="1047"/>
      <c r="Y3492" s="1146" t="str">
        <f t="shared" si="543"/>
        <v/>
      </c>
      <c r="Z3492" s="1049" t="str">
        <f t="shared" si="544"/>
        <v/>
      </c>
      <c r="AA3492" s="1049" t="str">
        <f t="shared" si="545"/>
        <v/>
      </c>
      <c r="AB3492" s="1050" t="str">
        <f t="shared" si="546"/>
        <v/>
      </c>
      <c r="AD3492" s="1052" t="str">
        <f t="shared" si="547"/>
        <v/>
      </c>
      <c r="AE3492" s="1053" t="str">
        <f t="shared" si="548"/>
        <v/>
      </c>
    </row>
    <row r="3493" spans="23:31" ht="12.75" customHeight="1">
      <c r="W3493" s="1046" t="str">
        <f t="shared" si="549"/>
        <v/>
      </c>
      <c r="X3493" s="1047"/>
      <c r="Y3493" s="1146" t="str">
        <f t="shared" si="543"/>
        <v/>
      </c>
      <c r="Z3493" s="1049" t="str">
        <f t="shared" si="544"/>
        <v/>
      </c>
      <c r="AA3493" s="1049" t="str">
        <f t="shared" si="545"/>
        <v/>
      </c>
      <c r="AB3493" s="1050" t="str">
        <f t="shared" si="546"/>
        <v/>
      </c>
      <c r="AD3493" s="1052" t="str">
        <f t="shared" si="547"/>
        <v/>
      </c>
      <c r="AE3493" s="1053" t="str">
        <f t="shared" si="548"/>
        <v/>
      </c>
    </row>
    <row r="3494" spans="23:31" ht="12.75" customHeight="1">
      <c r="W3494" s="1046" t="str">
        <f t="shared" si="549"/>
        <v/>
      </c>
      <c r="X3494" s="1047"/>
      <c r="Y3494" s="1146" t="str">
        <f t="shared" si="543"/>
        <v/>
      </c>
      <c r="Z3494" s="1049" t="str">
        <f t="shared" si="544"/>
        <v/>
      </c>
      <c r="AA3494" s="1049" t="str">
        <f t="shared" si="545"/>
        <v/>
      </c>
      <c r="AB3494" s="1050" t="str">
        <f t="shared" si="546"/>
        <v/>
      </c>
      <c r="AD3494" s="1052" t="str">
        <f t="shared" si="547"/>
        <v/>
      </c>
      <c r="AE3494" s="1053" t="str">
        <f t="shared" si="548"/>
        <v/>
      </c>
    </row>
    <row r="3495" spans="23:31" ht="12.75" customHeight="1">
      <c r="W3495" s="1046" t="str">
        <f t="shared" si="549"/>
        <v/>
      </c>
      <c r="X3495" s="1047"/>
      <c r="Y3495" s="1146" t="str">
        <f t="shared" si="543"/>
        <v/>
      </c>
      <c r="Z3495" s="1049" t="str">
        <f t="shared" si="544"/>
        <v/>
      </c>
      <c r="AA3495" s="1049" t="str">
        <f t="shared" si="545"/>
        <v/>
      </c>
      <c r="AB3495" s="1050" t="str">
        <f t="shared" si="546"/>
        <v/>
      </c>
      <c r="AD3495" s="1052" t="str">
        <f t="shared" si="547"/>
        <v/>
      </c>
      <c r="AE3495" s="1053" t="str">
        <f t="shared" si="548"/>
        <v/>
      </c>
    </row>
    <row r="3496" spans="23:31" ht="12.75" customHeight="1">
      <c r="W3496" s="1046" t="str">
        <f t="shared" si="549"/>
        <v/>
      </c>
      <c r="X3496" s="1047"/>
      <c r="Y3496" s="1146" t="str">
        <f t="shared" si="543"/>
        <v/>
      </c>
      <c r="Z3496" s="1049" t="str">
        <f t="shared" si="544"/>
        <v/>
      </c>
      <c r="AA3496" s="1049" t="str">
        <f t="shared" si="545"/>
        <v/>
      </c>
      <c r="AB3496" s="1050" t="str">
        <f t="shared" si="546"/>
        <v/>
      </c>
      <c r="AD3496" s="1052" t="str">
        <f t="shared" si="547"/>
        <v/>
      </c>
      <c r="AE3496" s="1053" t="str">
        <f t="shared" si="548"/>
        <v/>
      </c>
    </row>
    <row r="3497" spans="23:31" ht="12.75" customHeight="1">
      <c r="W3497" s="1046" t="str">
        <f t="shared" si="549"/>
        <v/>
      </c>
      <c r="X3497" s="1047"/>
      <c r="Y3497" s="1146" t="str">
        <f t="shared" si="543"/>
        <v/>
      </c>
      <c r="Z3497" s="1049" t="str">
        <f t="shared" si="544"/>
        <v/>
      </c>
      <c r="AA3497" s="1049" t="str">
        <f t="shared" si="545"/>
        <v/>
      </c>
      <c r="AB3497" s="1050" t="str">
        <f t="shared" si="546"/>
        <v/>
      </c>
      <c r="AD3497" s="1052" t="str">
        <f t="shared" si="547"/>
        <v/>
      </c>
      <c r="AE3497" s="1053" t="str">
        <f t="shared" si="548"/>
        <v/>
      </c>
    </row>
    <row r="3498" spans="23:31" ht="12.75" customHeight="1">
      <c r="W3498" s="1046" t="str">
        <f t="shared" si="549"/>
        <v/>
      </c>
      <c r="X3498" s="1047"/>
      <c r="Y3498" s="1146" t="str">
        <f t="shared" si="543"/>
        <v/>
      </c>
      <c r="Z3498" s="1049" t="str">
        <f t="shared" si="544"/>
        <v/>
      </c>
      <c r="AA3498" s="1049" t="str">
        <f t="shared" si="545"/>
        <v/>
      </c>
      <c r="AB3498" s="1050" t="str">
        <f t="shared" si="546"/>
        <v/>
      </c>
      <c r="AD3498" s="1052" t="str">
        <f t="shared" si="547"/>
        <v/>
      </c>
      <c r="AE3498" s="1053" t="str">
        <f t="shared" si="548"/>
        <v/>
      </c>
    </row>
    <row r="3499" spans="23:31" ht="12.75" customHeight="1">
      <c r="W3499" s="1046" t="str">
        <f t="shared" si="549"/>
        <v/>
      </c>
      <c r="X3499" s="1047"/>
      <c r="Y3499" s="1146" t="str">
        <f t="shared" si="543"/>
        <v/>
      </c>
      <c r="Z3499" s="1049" t="str">
        <f t="shared" si="544"/>
        <v/>
      </c>
      <c r="AA3499" s="1049" t="str">
        <f t="shared" si="545"/>
        <v/>
      </c>
      <c r="AB3499" s="1050" t="str">
        <f t="shared" si="546"/>
        <v/>
      </c>
      <c r="AD3499" s="1052" t="str">
        <f t="shared" si="547"/>
        <v/>
      </c>
      <c r="AE3499" s="1053" t="str">
        <f t="shared" si="548"/>
        <v/>
      </c>
    </row>
    <row r="3500" spans="23:31" ht="12.75" customHeight="1">
      <c r="W3500" s="1046" t="str">
        <f t="shared" si="549"/>
        <v/>
      </c>
      <c r="X3500" s="1047"/>
      <c r="Y3500" s="1146" t="str">
        <f t="shared" si="543"/>
        <v/>
      </c>
      <c r="Z3500" s="1049" t="str">
        <f t="shared" si="544"/>
        <v/>
      </c>
      <c r="AA3500" s="1049" t="str">
        <f t="shared" si="545"/>
        <v/>
      </c>
      <c r="AB3500" s="1050" t="str">
        <f t="shared" si="546"/>
        <v/>
      </c>
      <c r="AD3500" s="1052" t="str">
        <f t="shared" si="547"/>
        <v/>
      </c>
      <c r="AE3500" s="1053" t="str">
        <f t="shared" si="548"/>
        <v/>
      </c>
    </row>
    <row r="3501" spans="23:31" ht="12.75" customHeight="1">
      <c r="W3501" s="1046" t="str">
        <f t="shared" si="549"/>
        <v/>
      </c>
      <c r="X3501" s="1047"/>
      <c r="Y3501" s="1146" t="str">
        <f t="shared" si="543"/>
        <v/>
      </c>
      <c r="Z3501" s="1049" t="str">
        <f t="shared" si="544"/>
        <v/>
      </c>
      <c r="AA3501" s="1049" t="str">
        <f t="shared" si="545"/>
        <v/>
      </c>
      <c r="AB3501" s="1050" t="str">
        <f t="shared" si="546"/>
        <v/>
      </c>
      <c r="AD3501" s="1052" t="str">
        <f t="shared" si="547"/>
        <v/>
      </c>
      <c r="AE3501" s="1053" t="str">
        <f t="shared" si="548"/>
        <v/>
      </c>
    </row>
    <row r="3502" spans="23:31" ht="12.75" customHeight="1">
      <c r="W3502" s="1046" t="str">
        <f t="shared" si="549"/>
        <v/>
      </c>
      <c r="X3502" s="1047"/>
      <c r="Y3502" s="1146" t="str">
        <f t="shared" si="543"/>
        <v/>
      </c>
      <c r="Z3502" s="1049" t="str">
        <f t="shared" si="544"/>
        <v/>
      </c>
      <c r="AA3502" s="1049" t="str">
        <f t="shared" si="545"/>
        <v/>
      </c>
      <c r="AB3502" s="1050" t="str">
        <f t="shared" si="546"/>
        <v/>
      </c>
      <c r="AD3502" s="1052" t="str">
        <f t="shared" si="547"/>
        <v/>
      </c>
      <c r="AE3502" s="1053" t="str">
        <f t="shared" si="548"/>
        <v/>
      </c>
    </row>
    <row r="3503" spans="23:31" ht="12.75" customHeight="1">
      <c r="W3503" s="1046" t="str">
        <f t="shared" si="549"/>
        <v/>
      </c>
      <c r="X3503" s="1047"/>
      <c r="Y3503" s="1146" t="str">
        <f t="shared" si="543"/>
        <v/>
      </c>
      <c r="Z3503" s="1049" t="str">
        <f t="shared" si="544"/>
        <v/>
      </c>
      <c r="AA3503" s="1049" t="str">
        <f t="shared" si="545"/>
        <v/>
      </c>
      <c r="AB3503" s="1050" t="str">
        <f t="shared" si="546"/>
        <v/>
      </c>
      <c r="AD3503" s="1052" t="str">
        <f t="shared" si="547"/>
        <v/>
      </c>
      <c r="AE3503" s="1053" t="str">
        <f t="shared" si="548"/>
        <v/>
      </c>
    </row>
    <row r="3504" spans="23:31" ht="12.75" customHeight="1">
      <c r="W3504" s="1046" t="str">
        <f t="shared" si="549"/>
        <v/>
      </c>
      <c r="X3504" s="1047"/>
      <c r="Y3504" s="1146" t="str">
        <f t="shared" si="543"/>
        <v/>
      </c>
      <c r="Z3504" s="1049" t="str">
        <f t="shared" si="544"/>
        <v/>
      </c>
      <c r="AA3504" s="1049" t="str">
        <f t="shared" si="545"/>
        <v/>
      </c>
      <c r="AB3504" s="1050" t="str">
        <f t="shared" si="546"/>
        <v/>
      </c>
      <c r="AD3504" s="1052" t="str">
        <f t="shared" si="547"/>
        <v/>
      </c>
      <c r="AE3504" s="1053" t="str">
        <f t="shared" si="548"/>
        <v/>
      </c>
    </row>
    <row r="3505" spans="23:31" ht="12.75" customHeight="1">
      <c r="W3505" s="1046" t="str">
        <f t="shared" si="549"/>
        <v/>
      </c>
      <c r="X3505" s="1047"/>
      <c r="Y3505" s="1146" t="str">
        <f t="shared" si="543"/>
        <v/>
      </c>
      <c r="Z3505" s="1049" t="str">
        <f t="shared" si="544"/>
        <v/>
      </c>
      <c r="AA3505" s="1049" t="str">
        <f t="shared" si="545"/>
        <v/>
      </c>
      <c r="AB3505" s="1050" t="str">
        <f t="shared" si="546"/>
        <v/>
      </c>
      <c r="AD3505" s="1052" t="str">
        <f t="shared" si="547"/>
        <v/>
      </c>
      <c r="AE3505" s="1053" t="str">
        <f t="shared" si="548"/>
        <v/>
      </c>
    </row>
    <row r="3506" spans="23:31" ht="12.75" customHeight="1">
      <c r="W3506" s="1046" t="str">
        <f t="shared" si="549"/>
        <v/>
      </c>
      <c r="X3506" s="1047"/>
      <c r="Y3506" s="1146" t="str">
        <f t="shared" si="543"/>
        <v/>
      </c>
      <c r="Z3506" s="1049" t="str">
        <f t="shared" si="544"/>
        <v/>
      </c>
      <c r="AA3506" s="1049" t="str">
        <f t="shared" si="545"/>
        <v/>
      </c>
      <c r="AB3506" s="1050" t="str">
        <f t="shared" si="546"/>
        <v/>
      </c>
      <c r="AD3506" s="1052" t="str">
        <f t="shared" si="547"/>
        <v/>
      </c>
      <c r="AE3506" s="1053" t="str">
        <f t="shared" si="548"/>
        <v/>
      </c>
    </row>
    <row r="3507" spans="23:31" ht="12.75" customHeight="1">
      <c r="W3507" s="1046" t="str">
        <f t="shared" si="549"/>
        <v/>
      </c>
      <c r="X3507" s="1047"/>
      <c r="Y3507" s="1146" t="str">
        <f t="shared" si="543"/>
        <v/>
      </c>
      <c r="Z3507" s="1049" t="str">
        <f t="shared" si="544"/>
        <v/>
      </c>
      <c r="AA3507" s="1049" t="str">
        <f t="shared" si="545"/>
        <v/>
      </c>
      <c r="AB3507" s="1050" t="str">
        <f t="shared" si="546"/>
        <v/>
      </c>
      <c r="AD3507" s="1052" t="str">
        <f t="shared" si="547"/>
        <v/>
      </c>
      <c r="AE3507" s="1053" t="str">
        <f t="shared" si="548"/>
        <v/>
      </c>
    </row>
    <row r="3508" spans="23:31" ht="12.75" customHeight="1">
      <c r="W3508" s="1046" t="str">
        <f t="shared" si="549"/>
        <v/>
      </c>
      <c r="X3508" s="1047"/>
      <c r="Y3508" s="1146" t="str">
        <f t="shared" si="543"/>
        <v/>
      </c>
      <c r="Z3508" s="1049" t="str">
        <f t="shared" si="544"/>
        <v/>
      </c>
      <c r="AA3508" s="1049" t="str">
        <f t="shared" si="545"/>
        <v/>
      </c>
      <c r="AB3508" s="1050" t="str">
        <f t="shared" si="546"/>
        <v/>
      </c>
      <c r="AD3508" s="1052" t="str">
        <f t="shared" si="547"/>
        <v/>
      </c>
      <c r="AE3508" s="1053" t="str">
        <f t="shared" si="548"/>
        <v/>
      </c>
    </row>
    <row r="3509" spans="23:31" ht="12.75" customHeight="1">
      <c r="W3509" s="1046" t="str">
        <f t="shared" si="549"/>
        <v/>
      </c>
      <c r="X3509" s="1047"/>
      <c r="Y3509" s="1146" t="str">
        <f t="shared" si="543"/>
        <v/>
      </c>
      <c r="Z3509" s="1049" t="str">
        <f t="shared" si="544"/>
        <v/>
      </c>
      <c r="AA3509" s="1049" t="str">
        <f t="shared" si="545"/>
        <v/>
      </c>
      <c r="AB3509" s="1050" t="str">
        <f t="shared" si="546"/>
        <v/>
      </c>
      <c r="AD3509" s="1052" t="str">
        <f t="shared" si="547"/>
        <v/>
      </c>
      <c r="AE3509" s="1053" t="str">
        <f t="shared" si="548"/>
        <v/>
      </c>
    </row>
    <row r="3510" spans="23:31" ht="12.75" customHeight="1">
      <c r="W3510" s="1046" t="str">
        <f t="shared" si="549"/>
        <v/>
      </c>
      <c r="X3510" s="1047"/>
      <c r="Y3510" s="1146" t="str">
        <f t="shared" si="543"/>
        <v/>
      </c>
      <c r="Z3510" s="1049" t="str">
        <f t="shared" si="544"/>
        <v/>
      </c>
      <c r="AA3510" s="1049" t="str">
        <f t="shared" si="545"/>
        <v/>
      </c>
      <c r="AB3510" s="1050" t="str">
        <f t="shared" si="546"/>
        <v/>
      </c>
      <c r="AD3510" s="1052" t="str">
        <f t="shared" si="547"/>
        <v/>
      </c>
      <c r="AE3510" s="1053" t="str">
        <f t="shared" si="548"/>
        <v/>
      </c>
    </row>
    <row r="3511" spans="23:31" ht="12.75" customHeight="1">
      <c r="W3511" s="1046" t="str">
        <f t="shared" si="549"/>
        <v/>
      </c>
      <c r="X3511" s="1047"/>
      <c r="Y3511" s="1146" t="str">
        <f t="shared" si="543"/>
        <v/>
      </c>
      <c r="Z3511" s="1049" t="str">
        <f t="shared" si="544"/>
        <v/>
      </c>
      <c r="AA3511" s="1049" t="str">
        <f t="shared" si="545"/>
        <v/>
      </c>
      <c r="AB3511" s="1050" t="str">
        <f t="shared" si="546"/>
        <v/>
      </c>
      <c r="AD3511" s="1052" t="str">
        <f t="shared" si="547"/>
        <v/>
      </c>
      <c r="AE3511" s="1053" t="str">
        <f t="shared" si="548"/>
        <v/>
      </c>
    </row>
    <row r="3512" spans="23:31" ht="12.75" customHeight="1">
      <c r="W3512" s="1046" t="str">
        <f t="shared" si="549"/>
        <v/>
      </c>
      <c r="X3512" s="1047"/>
      <c r="Y3512" s="1146" t="str">
        <f t="shared" si="543"/>
        <v/>
      </c>
      <c r="Z3512" s="1049" t="str">
        <f t="shared" si="544"/>
        <v/>
      </c>
      <c r="AA3512" s="1049" t="str">
        <f t="shared" si="545"/>
        <v/>
      </c>
      <c r="AB3512" s="1050" t="str">
        <f t="shared" si="546"/>
        <v/>
      </c>
      <c r="AD3512" s="1052" t="str">
        <f t="shared" si="547"/>
        <v/>
      </c>
      <c r="AE3512" s="1053" t="str">
        <f t="shared" si="548"/>
        <v/>
      </c>
    </row>
    <row r="3513" spans="23:31" ht="12.75" customHeight="1">
      <c r="W3513" s="1046" t="str">
        <f t="shared" si="549"/>
        <v/>
      </c>
      <c r="X3513" s="1047"/>
      <c r="Y3513" s="1146" t="str">
        <f t="shared" si="543"/>
        <v/>
      </c>
      <c r="Z3513" s="1049" t="str">
        <f t="shared" si="544"/>
        <v/>
      </c>
      <c r="AA3513" s="1049" t="str">
        <f t="shared" si="545"/>
        <v/>
      </c>
      <c r="AB3513" s="1050" t="str">
        <f t="shared" si="546"/>
        <v/>
      </c>
      <c r="AD3513" s="1052" t="str">
        <f t="shared" si="547"/>
        <v/>
      </c>
      <c r="AE3513" s="1053" t="str">
        <f t="shared" si="548"/>
        <v/>
      </c>
    </row>
    <row r="3514" spans="23:31" ht="12.75" customHeight="1">
      <c r="W3514" s="1046" t="str">
        <f t="shared" si="549"/>
        <v/>
      </c>
      <c r="X3514" s="1047"/>
      <c r="Y3514" s="1146" t="str">
        <f t="shared" si="543"/>
        <v/>
      </c>
      <c r="Z3514" s="1049" t="str">
        <f t="shared" si="544"/>
        <v/>
      </c>
      <c r="AA3514" s="1049" t="str">
        <f t="shared" si="545"/>
        <v/>
      </c>
      <c r="AB3514" s="1050" t="str">
        <f t="shared" si="546"/>
        <v/>
      </c>
      <c r="AD3514" s="1052" t="str">
        <f t="shared" si="547"/>
        <v/>
      </c>
      <c r="AE3514" s="1053" t="str">
        <f t="shared" si="548"/>
        <v/>
      </c>
    </row>
    <row r="3515" spans="23:31" ht="12.75" customHeight="1">
      <c r="W3515" s="1046" t="str">
        <f t="shared" si="549"/>
        <v/>
      </c>
      <c r="X3515" s="1047"/>
      <c r="Y3515" s="1146" t="str">
        <f t="shared" si="543"/>
        <v/>
      </c>
      <c r="Z3515" s="1049" t="str">
        <f t="shared" si="544"/>
        <v/>
      </c>
      <c r="AA3515" s="1049" t="str">
        <f t="shared" si="545"/>
        <v/>
      </c>
      <c r="AB3515" s="1050" t="str">
        <f t="shared" si="546"/>
        <v/>
      </c>
      <c r="AD3515" s="1052" t="str">
        <f t="shared" si="547"/>
        <v/>
      </c>
      <c r="AE3515" s="1053" t="str">
        <f t="shared" si="548"/>
        <v/>
      </c>
    </row>
    <row r="3516" spans="23:31" ht="12.75" customHeight="1">
      <c r="W3516" s="1046" t="str">
        <f t="shared" si="549"/>
        <v/>
      </c>
      <c r="X3516" s="1047"/>
      <c r="Y3516" s="1146" t="str">
        <f t="shared" si="543"/>
        <v/>
      </c>
      <c r="Z3516" s="1049" t="str">
        <f t="shared" si="544"/>
        <v/>
      </c>
      <c r="AA3516" s="1049" t="str">
        <f t="shared" si="545"/>
        <v/>
      </c>
      <c r="AB3516" s="1050" t="str">
        <f t="shared" si="546"/>
        <v/>
      </c>
      <c r="AD3516" s="1052" t="str">
        <f t="shared" si="547"/>
        <v/>
      </c>
      <c r="AE3516" s="1053" t="str">
        <f t="shared" si="548"/>
        <v/>
      </c>
    </row>
    <row r="3517" spans="23:31" ht="12.75" customHeight="1">
      <c r="W3517" s="1046" t="str">
        <f t="shared" si="549"/>
        <v/>
      </c>
      <c r="X3517" s="1047"/>
      <c r="Y3517" s="1146" t="str">
        <f t="shared" si="543"/>
        <v/>
      </c>
      <c r="Z3517" s="1049" t="str">
        <f t="shared" si="544"/>
        <v/>
      </c>
      <c r="AA3517" s="1049" t="str">
        <f t="shared" si="545"/>
        <v/>
      </c>
      <c r="AB3517" s="1050" t="str">
        <f t="shared" si="546"/>
        <v/>
      </c>
      <c r="AD3517" s="1052" t="str">
        <f t="shared" si="547"/>
        <v/>
      </c>
      <c r="AE3517" s="1053" t="str">
        <f t="shared" si="548"/>
        <v/>
      </c>
    </row>
    <row r="3518" spans="23:31" ht="12.75" customHeight="1">
      <c r="W3518" s="1046" t="str">
        <f t="shared" si="549"/>
        <v/>
      </c>
      <c r="X3518" s="1047"/>
      <c r="Y3518" s="1146" t="str">
        <f t="shared" si="543"/>
        <v/>
      </c>
      <c r="Z3518" s="1049" t="str">
        <f t="shared" si="544"/>
        <v/>
      </c>
      <c r="AA3518" s="1049" t="str">
        <f t="shared" si="545"/>
        <v/>
      </c>
      <c r="AB3518" s="1050" t="str">
        <f t="shared" si="546"/>
        <v/>
      </c>
      <c r="AD3518" s="1052" t="str">
        <f t="shared" si="547"/>
        <v/>
      </c>
      <c r="AE3518" s="1053" t="str">
        <f t="shared" si="548"/>
        <v/>
      </c>
    </row>
    <row r="3519" spans="23:31" ht="12.75" customHeight="1">
      <c r="W3519" s="1046" t="str">
        <f t="shared" si="549"/>
        <v/>
      </c>
      <c r="X3519" s="1047"/>
      <c r="Y3519" s="1146" t="str">
        <f t="shared" si="543"/>
        <v/>
      </c>
      <c r="Z3519" s="1049" t="str">
        <f t="shared" si="544"/>
        <v/>
      </c>
      <c r="AA3519" s="1049" t="str">
        <f t="shared" si="545"/>
        <v/>
      </c>
      <c r="AB3519" s="1050" t="str">
        <f t="shared" si="546"/>
        <v/>
      </c>
      <c r="AD3519" s="1052" t="str">
        <f t="shared" si="547"/>
        <v/>
      </c>
      <c r="AE3519" s="1053" t="str">
        <f t="shared" si="548"/>
        <v/>
      </c>
    </row>
    <row r="3520" spans="23:31" ht="12.75" customHeight="1">
      <c r="W3520" s="1046" t="str">
        <f t="shared" si="549"/>
        <v/>
      </c>
      <c r="X3520" s="1047"/>
      <c r="Y3520" s="1146" t="str">
        <f t="shared" si="543"/>
        <v/>
      </c>
      <c r="Z3520" s="1049" t="str">
        <f t="shared" si="544"/>
        <v/>
      </c>
      <c r="AA3520" s="1049" t="str">
        <f t="shared" si="545"/>
        <v/>
      </c>
      <c r="AB3520" s="1050" t="str">
        <f t="shared" si="546"/>
        <v/>
      </c>
      <c r="AD3520" s="1052" t="str">
        <f t="shared" si="547"/>
        <v/>
      </c>
      <c r="AE3520" s="1053" t="str">
        <f t="shared" si="548"/>
        <v/>
      </c>
    </row>
    <row r="3521" spans="23:31" ht="12.75" customHeight="1">
      <c r="W3521" s="1046" t="str">
        <f t="shared" si="549"/>
        <v/>
      </c>
      <c r="X3521" s="1047"/>
      <c r="Y3521" s="1146" t="str">
        <f t="shared" si="543"/>
        <v/>
      </c>
      <c r="Z3521" s="1049" t="str">
        <f t="shared" si="544"/>
        <v/>
      </c>
      <c r="AA3521" s="1049" t="str">
        <f t="shared" si="545"/>
        <v/>
      </c>
      <c r="AB3521" s="1050" t="str">
        <f t="shared" si="546"/>
        <v/>
      </c>
      <c r="AD3521" s="1052" t="str">
        <f t="shared" si="547"/>
        <v/>
      </c>
      <c r="AE3521" s="1053" t="str">
        <f t="shared" si="548"/>
        <v/>
      </c>
    </row>
    <row r="3522" spans="23:31" ht="12.75" customHeight="1">
      <c r="W3522" s="1046" t="str">
        <f t="shared" si="549"/>
        <v/>
      </c>
      <c r="X3522" s="1047"/>
      <c r="Y3522" s="1146" t="str">
        <f t="shared" si="543"/>
        <v/>
      </c>
      <c r="Z3522" s="1049" t="str">
        <f t="shared" si="544"/>
        <v/>
      </c>
      <c r="AA3522" s="1049" t="str">
        <f t="shared" si="545"/>
        <v/>
      </c>
      <c r="AB3522" s="1050" t="str">
        <f t="shared" si="546"/>
        <v/>
      </c>
      <c r="AD3522" s="1052" t="str">
        <f t="shared" si="547"/>
        <v/>
      </c>
      <c r="AE3522" s="1053" t="str">
        <f t="shared" si="548"/>
        <v/>
      </c>
    </row>
    <row r="3523" spans="23:31" ht="12.75" customHeight="1">
      <c r="W3523" s="1046" t="str">
        <f t="shared" si="549"/>
        <v/>
      </c>
      <c r="X3523" s="1047"/>
      <c r="Y3523" s="1146" t="str">
        <f t="shared" ref="Y3523:Y3586" si="550">IFERROR(CHOOSE(X3523,"መስከረም","ጥቅምት","ህዳር  ","ታህሳስ ","ጥር ","የካቲት ","መጋቢት ","ሚይዚያ ","ግንቦት ","ሰኔ ","ሐምሌ ","ነሐሴ ","Pagume"),"")</f>
        <v/>
      </c>
      <c r="Z3523" s="1049" t="str">
        <f t="shared" ref="Z3523:Z3586" si="551">IF($K3523="","",_xlfn.LET(_xlpm.gDate,K3523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523" s="1049" t="str">
        <f t="shared" ref="AA3523:AA3586" si="552">IF($Z3523="","",TEXT($Z3523,"mm"))</f>
        <v/>
      </c>
      <c r="AB3523" s="1050" t="str">
        <f t="shared" ref="AB3523:AB3586" si="553">IFERROR(CHOOSE(AA3523,"መስከረም","ጥቅምት","ህዳር  ","ታህሳስ ","ጥር ","የካቲት ","መጋቢት ","ሚይዚያ ","ግንቦት ","ሰኔ ","ሐምሌ ","ነሐሴ ","Pagume"),"")</f>
        <v/>
      </c>
      <c r="AD3523" s="1052" t="str">
        <f t="shared" ref="AD3523:AD3586" si="554">IF($D3523="","",YEAR(D3523)&amp;"-W"&amp;WEEKNUM(D3523,2))</f>
        <v/>
      </c>
      <c r="AE3523" s="1053" t="str">
        <f t="shared" ref="AE3523:AE3586" si="555">IF($K3523="","",YEAR(K3523)&amp;"-W"&amp;WEEKNUM(K3523,2))</f>
        <v/>
      </c>
    </row>
    <row r="3524" spans="23:31" ht="12.75" customHeight="1">
      <c r="W3524" s="1046" t="str">
        <f t="shared" ref="W3524:W3587" si="556">IF($D3524="","",_xlfn.LET(_xlpm.gDate,D3524,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524" s="1047"/>
      <c r="Y3524" s="1146" t="str">
        <f t="shared" si="550"/>
        <v/>
      </c>
      <c r="Z3524" s="1049" t="str">
        <f t="shared" si="551"/>
        <v/>
      </c>
      <c r="AA3524" s="1049" t="str">
        <f t="shared" si="552"/>
        <v/>
      </c>
      <c r="AB3524" s="1050" t="str">
        <f t="shared" si="553"/>
        <v/>
      </c>
      <c r="AD3524" s="1052" t="str">
        <f t="shared" si="554"/>
        <v/>
      </c>
      <c r="AE3524" s="1053" t="str">
        <f t="shared" si="555"/>
        <v/>
      </c>
    </row>
    <row r="3525" spans="23:31" ht="12.75" customHeight="1">
      <c r="W3525" s="1046" t="str">
        <f t="shared" si="556"/>
        <v/>
      </c>
      <c r="X3525" s="1047"/>
      <c r="Y3525" s="1146" t="str">
        <f t="shared" si="550"/>
        <v/>
      </c>
      <c r="Z3525" s="1049" t="str">
        <f t="shared" si="551"/>
        <v/>
      </c>
      <c r="AA3525" s="1049" t="str">
        <f t="shared" si="552"/>
        <v/>
      </c>
      <c r="AB3525" s="1050" t="str">
        <f t="shared" si="553"/>
        <v/>
      </c>
      <c r="AD3525" s="1052" t="str">
        <f t="shared" si="554"/>
        <v/>
      </c>
      <c r="AE3525" s="1053" t="str">
        <f t="shared" si="555"/>
        <v/>
      </c>
    </row>
    <row r="3526" spans="23:31" ht="12.75" customHeight="1">
      <c r="W3526" s="1046" t="str">
        <f t="shared" si="556"/>
        <v/>
      </c>
      <c r="X3526" s="1047"/>
      <c r="Y3526" s="1146" t="str">
        <f t="shared" si="550"/>
        <v/>
      </c>
      <c r="Z3526" s="1049" t="str">
        <f t="shared" si="551"/>
        <v/>
      </c>
      <c r="AA3526" s="1049" t="str">
        <f t="shared" si="552"/>
        <v/>
      </c>
      <c r="AB3526" s="1050" t="str">
        <f t="shared" si="553"/>
        <v/>
      </c>
      <c r="AD3526" s="1052" t="str">
        <f t="shared" si="554"/>
        <v/>
      </c>
      <c r="AE3526" s="1053" t="str">
        <f t="shared" si="555"/>
        <v/>
      </c>
    </row>
    <row r="3527" spans="23:31" ht="12.75" customHeight="1">
      <c r="W3527" s="1046" t="str">
        <f t="shared" si="556"/>
        <v/>
      </c>
      <c r="X3527" s="1047"/>
      <c r="Y3527" s="1146" t="str">
        <f t="shared" si="550"/>
        <v/>
      </c>
      <c r="Z3527" s="1049" t="str">
        <f t="shared" si="551"/>
        <v/>
      </c>
      <c r="AA3527" s="1049" t="str">
        <f t="shared" si="552"/>
        <v/>
      </c>
      <c r="AB3527" s="1050" t="str">
        <f t="shared" si="553"/>
        <v/>
      </c>
      <c r="AD3527" s="1052" t="str">
        <f t="shared" si="554"/>
        <v/>
      </c>
      <c r="AE3527" s="1053" t="str">
        <f t="shared" si="555"/>
        <v/>
      </c>
    </row>
    <row r="3528" spans="23:31" ht="12.75" customHeight="1">
      <c r="W3528" s="1046" t="str">
        <f t="shared" si="556"/>
        <v/>
      </c>
      <c r="X3528" s="1047"/>
      <c r="Y3528" s="1146" t="str">
        <f t="shared" si="550"/>
        <v/>
      </c>
      <c r="Z3528" s="1049" t="str">
        <f t="shared" si="551"/>
        <v/>
      </c>
      <c r="AA3528" s="1049" t="str">
        <f t="shared" si="552"/>
        <v/>
      </c>
      <c r="AB3528" s="1050" t="str">
        <f t="shared" si="553"/>
        <v/>
      </c>
      <c r="AD3528" s="1052" t="str">
        <f t="shared" si="554"/>
        <v/>
      </c>
      <c r="AE3528" s="1053" t="str">
        <f t="shared" si="555"/>
        <v/>
      </c>
    </row>
    <row r="3529" spans="23:31" ht="12.75" customHeight="1">
      <c r="W3529" s="1046" t="str">
        <f t="shared" si="556"/>
        <v/>
      </c>
      <c r="X3529" s="1047"/>
      <c r="Y3529" s="1146" t="str">
        <f t="shared" si="550"/>
        <v/>
      </c>
      <c r="Z3529" s="1049" t="str">
        <f t="shared" si="551"/>
        <v/>
      </c>
      <c r="AA3529" s="1049" t="str">
        <f t="shared" si="552"/>
        <v/>
      </c>
      <c r="AB3529" s="1050" t="str">
        <f t="shared" si="553"/>
        <v/>
      </c>
      <c r="AD3529" s="1052" t="str">
        <f t="shared" si="554"/>
        <v/>
      </c>
      <c r="AE3529" s="1053" t="str">
        <f t="shared" si="555"/>
        <v/>
      </c>
    </row>
    <row r="3530" spans="23:31" ht="12.75" customHeight="1">
      <c r="W3530" s="1046" t="str">
        <f t="shared" si="556"/>
        <v/>
      </c>
      <c r="X3530" s="1047"/>
      <c r="Y3530" s="1146" t="str">
        <f t="shared" si="550"/>
        <v/>
      </c>
      <c r="Z3530" s="1049" t="str">
        <f t="shared" si="551"/>
        <v/>
      </c>
      <c r="AA3530" s="1049" t="str">
        <f t="shared" si="552"/>
        <v/>
      </c>
      <c r="AB3530" s="1050" t="str">
        <f t="shared" si="553"/>
        <v/>
      </c>
      <c r="AD3530" s="1052" t="str">
        <f t="shared" si="554"/>
        <v/>
      </c>
      <c r="AE3530" s="1053" t="str">
        <f t="shared" si="555"/>
        <v/>
      </c>
    </row>
    <row r="3531" spans="23:31" ht="12.75" customHeight="1">
      <c r="W3531" s="1046" t="str">
        <f t="shared" si="556"/>
        <v/>
      </c>
      <c r="X3531" s="1047"/>
      <c r="Y3531" s="1146" t="str">
        <f t="shared" si="550"/>
        <v/>
      </c>
      <c r="Z3531" s="1049" t="str">
        <f t="shared" si="551"/>
        <v/>
      </c>
      <c r="AA3531" s="1049" t="str">
        <f t="shared" si="552"/>
        <v/>
      </c>
      <c r="AB3531" s="1050" t="str">
        <f t="shared" si="553"/>
        <v/>
      </c>
      <c r="AD3531" s="1052" t="str">
        <f t="shared" si="554"/>
        <v/>
      </c>
      <c r="AE3531" s="1053" t="str">
        <f t="shared" si="555"/>
        <v/>
      </c>
    </row>
    <row r="3532" spans="23:31" ht="12.75" customHeight="1">
      <c r="W3532" s="1046" t="str">
        <f t="shared" si="556"/>
        <v/>
      </c>
      <c r="X3532" s="1047"/>
      <c r="Y3532" s="1146" t="str">
        <f t="shared" si="550"/>
        <v/>
      </c>
      <c r="Z3532" s="1049" t="str">
        <f t="shared" si="551"/>
        <v/>
      </c>
      <c r="AA3532" s="1049" t="str">
        <f t="shared" si="552"/>
        <v/>
      </c>
      <c r="AB3532" s="1050" t="str">
        <f t="shared" si="553"/>
        <v/>
      </c>
      <c r="AD3532" s="1052" t="str">
        <f t="shared" si="554"/>
        <v/>
      </c>
      <c r="AE3532" s="1053" t="str">
        <f t="shared" si="555"/>
        <v/>
      </c>
    </row>
    <row r="3533" spans="23:31" ht="12.75" customHeight="1">
      <c r="W3533" s="1046" t="str">
        <f t="shared" si="556"/>
        <v/>
      </c>
      <c r="X3533" s="1047"/>
      <c r="Y3533" s="1146" t="str">
        <f t="shared" si="550"/>
        <v/>
      </c>
      <c r="Z3533" s="1049" t="str">
        <f t="shared" si="551"/>
        <v/>
      </c>
      <c r="AA3533" s="1049" t="str">
        <f t="shared" si="552"/>
        <v/>
      </c>
      <c r="AB3533" s="1050" t="str">
        <f t="shared" si="553"/>
        <v/>
      </c>
      <c r="AD3533" s="1052" t="str">
        <f t="shared" si="554"/>
        <v/>
      </c>
      <c r="AE3533" s="1053" t="str">
        <f t="shared" si="555"/>
        <v/>
      </c>
    </row>
    <row r="3534" spans="23:31" ht="12.75" customHeight="1">
      <c r="W3534" s="1046" t="str">
        <f t="shared" si="556"/>
        <v/>
      </c>
      <c r="X3534" s="1047"/>
      <c r="Y3534" s="1146" t="str">
        <f t="shared" si="550"/>
        <v/>
      </c>
      <c r="Z3534" s="1049" t="str">
        <f t="shared" si="551"/>
        <v/>
      </c>
      <c r="AA3534" s="1049" t="str">
        <f t="shared" si="552"/>
        <v/>
      </c>
      <c r="AB3534" s="1050" t="str">
        <f t="shared" si="553"/>
        <v/>
      </c>
      <c r="AD3534" s="1052" t="str">
        <f t="shared" si="554"/>
        <v/>
      </c>
      <c r="AE3534" s="1053" t="str">
        <f t="shared" si="555"/>
        <v/>
      </c>
    </row>
    <row r="3535" spans="23:31" ht="12.75" customHeight="1">
      <c r="W3535" s="1046" t="str">
        <f t="shared" si="556"/>
        <v/>
      </c>
      <c r="X3535" s="1047"/>
      <c r="Y3535" s="1146" t="str">
        <f t="shared" si="550"/>
        <v/>
      </c>
      <c r="Z3535" s="1049" t="str">
        <f t="shared" si="551"/>
        <v/>
      </c>
      <c r="AA3535" s="1049" t="str">
        <f t="shared" si="552"/>
        <v/>
      </c>
      <c r="AB3535" s="1050" t="str">
        <f t="shared" si="553"/>
        <v/>
      </c>
      <c r="AD3535" s="1052" t="str">
        <f t="shared" si="554"/>
        <v/>
      </c>
      <c r="AE3535" s="1053" t="str">
        <f t="shared" si="555"/>
        <v/>
      </c>
    </row>
    <row r="3536" spans="23:31" ht="12.75" customHeight="1">
      <c r="W3536" s="1046" t="str">
        <f t="shared" si="556"/>
        <v/>
      </c>
      <c r="X3536" s="1047"/>
      <c r="Y3536" s="1146" t="str">
        <f t="shared" si="550"/>
        <v/>
      </c>
      <c r="Z3536" s="1049" t="str">
        <f t="shared" si="551"/>
        <v/>
      </c>
      <c r="AA3536" s="1049" t="str">
        <f t="shared" si="552"/>
        <v/>
      </c>
      <c r="AB3536" s="1050" t="str">
        <f t="shared" si="553"/>
        <v/>
      </c>
      <c r="AD3536" s="1052" t="str">
        <f t="shared" si="554"/>
        <v/>
      </c>
      <c r="AE3536" s="1053" t="str">
        <f t="shared" si="555"/>
        <v/>
      </c>
    </row>
    <row r="3537" spans="23:31" ht="12.75" customHeight="1">
      <c r="W3537" s="1046" t="str">
        <f t="shared" si="556"/>
        <v/>
      </c>
      <c r="X3537" s="1047"/>
      <c r="Y3537" s="1146" t="str">
        <f t="shared" si="550"/>
        <v/>
      </c>
      <c r="Z3537" s="1049" t="str">
        <f t="shared" si="551"/>
        <v/>
      </c>
      <c r="AA3537" s="1049" t="str">
        <f t="shared" si="552"/>
        <v/>
      </c>
      <c r="AB3537" s="1050" t="str">
        <f t="shared" si="553"/>
        <v/>
      </c>
      <c r="AD3537" s="1052" t="str">
        <f t="shared" si="554"/>
        <v/>
      </c>
      <c r="AE3537" s="1053" t="str">
        <f t="shared" si="555"/>
        <v/>
      </c>
    </row>
    <row r="3538" spans="23:31" ht="12.75" customHeight="1">
      <c r="W3538" s="1046" t="str">
        <f t="shared" si="556"/>
        <v/>
      </c>
      <c r="X3538" s="1047"/>
      <c r="Y3538" s="1146" t="str">
        <f t="shared" si="550"/>
        <v/>
      </c>
      <c r="Z3538" s="1049" t="str">
        <f t="shared" si="551"/>
        <v/>
      </c>
      <c r="AA3538" s="1049" t="str">
        <f t="shared" si="552"/>
        <v/>
      </c>
      <c r="AB3538" s="1050" t="str">
        <f t="shared" si="553"/>
        <v/>
      </c>
      <c r="AD3538" s="1052" t="str">
        <f t="shared" si="554"/>
        <v/>
      </c>
      <c r="AE3538" s="1053" t="str">
        <f t="shared" si="555"/>
        <v/>
      </c>
    </row>
    <row r="3539" spans="23:31" ht="12.75" customHeight="1">
      <c r="W3539" s="1046" t="str">
        <f t="shared" si="556"/>
        <v/>
      </c>
      <c r="X3539" s="1047"/>
      <c r="Y3539" s="1146" t="str">
        <f t="shared" si="550"/>
        <v/>
      </c>
      <c r="Z3539" s="1049" t="str">
        <f t="shared" si="551"/>
        <v/>
      </c>
      <c r="AA3539" s="1049" t="str">
        <f t="shared" si="552"/>
        <v/>
      </c>
      <c r="AB3539" s="1050" t="str">
        <f t="shared" si="553"/>
        <v/>
      </c>
      <c r="AD3539" s="1052" t="str">
        <f t="shared" si="554"/>
        <v/>
      </c>
      <c r="AE3539" s="1053" t="str">
        <f t="shared" si="555"/>
        <v/>
      </c>
    </row>
    <row r="3540" spans="23:31" ht="12.75" customHeight="1">
      <c r="W3540" s="1046" t="str">
        <f t="shared" si="556"/>
        <v/>
      </c>
      <c r="X3540" s="1047"/>
      <c r="Y3540" s="1146" t="str">
        <f t="shared" si="550"/>
        <v/>
      </c>
      <c r="Z3540" s="1049" t="str">
        <f t="shared" si="551"/>
        <v/>
      </c>
      <c r="AA3540" s="1049" t="str">
        <f t="shared" si="552"/>
        <v/>
      </c>
      <c r="AB3540" s="1050" t="str">
        <f t="shared" si="553"/>
        <v/>
      </c>
      <c r="AD3540" s="1052" t="str">
        <f t="shared" si="554"/>
        <v/>
      </c>
      <c r="AE3540" s="1053" t="str">
        <f t="shared" si="555"/>
        <v/>
      </c>
    </row>
    <row r="3541" spans="23:31" ht="12.75" customHeight="1">
      <c r="W3541" s="1046" t="str">
        <f t="shared" si="556"/>
        <v/>
      </c>
      <c r="X3541" s="1047"/>
      <c r="Y3541" s="1146" t="str">
        <f t="shared" si="550"/>
        <v/>
      </c>
      <c r="Z3541" s="1049" t="str">
        <f t="shared" si="551"/>
        <v/>
      </c>
      <c r="AA3541" s="1049" t="str">
        <f t="shared" si="552"/>
        <v/>
      </c>
      <c r="AB3541" s="1050" t="str">
        <f t="shared" si="553"/>
        <v/>
      </c>
      <c r="AD3541" s="1052" t="str">
        <f t="shared" si="554"/>
        <v/>
      </c>
      <c r="AE3541" s="1053" t="str">
        <f t="shared" si="555"/>
        <v/>
      </c>
    </row>
    <row r="3542" spans="23:31" ht="12.75" customHeight="1">
      <c r="W3542" s="1046" t="str">
        <f t="shared" si="556"/>
        <v/>
      </c>
      <c r="X3542" s="1047"/>
      <c r="Y3542" s="1146" t="str">
        <f t="shared" si="550"/>
        <v/>
      </c>
      <c r="Z3542" s="1049" t="str">
        <f t="shared" si="551"/>
        <v/>
      </c>
      <c r="AA3542" s="1049" t="str">
        <f t="shared" si="552"/>
        <v/>
      </c>
      <c r="AB3542" s="1050" t="str">
        <f t="shared" si="553"/>
        <v/>
      </c>
      <c r="AD3542" s="1052" t="str">
        <f t="shared" si="554"/>
        <v/>
      </c>
      <c r="AE3542" s="1053" t="str">
        <f t="shared" si="555"/>
        <v/>
      </c>
    </row>
    <row r="3543" spans="23:31" ht="12.75" customHeight="1">
      <c r="W3543" s="1046" t="str">
        <f t="shared" si="556"/>
        <v/>
      </c>
      <c r="X3543" s="1047"/>
      <c r="Y3543" s="1146" t="str">
        <f t="shared" si="550"/>
        <v/>
      </c>
      <c r="Z3543" s="1049" t="str">
        <f t="shared" si="551"/>
        <v/>
      </c>
      <c r="AA3543" s="1049" t="str">
        <f t="shared" si="552"/>
        <v/>
      </c>
      <c r="AB3543" s="1050" t="str">
        <f t="shared" si="553"/>
        <v/>
      </c>
      <c r="AD3543" s="1052" t="str">
        <f t="shared" si="554"/>
        <v/>
      </c>
      <c r="AE3543" s="1053" t="str">
        <f t="shared" si="555"/>
        <v/>
      </c>
    </row>
    <row r="3544" spans="23:31" ht="12.75" customHeight="1">
      <c r="W3544" s="1046" t="str">
        <f t="shared" si="556"/>
        <v/>
      </c>
      <c r="X3544" s="1047"/>
      <c r="Y3544" s="1146" t="str">
        <f t="shared" si="550"/>
        <v/>
      </c>
      <c r="Z3544" s="1049" t="str">
        <f t="shared" si="551"/>
        <v/>
      </c>
      <c r="AA3544" s="1049" t="str">
        <f t="shared" si="552"/>
        <v/>
      </c>
      <c r="AB3544" s="1050" t="str">
        <f t="shared" si="553"/>
        <v/>
      </c>
      <c r="AD3544" s="1052" t="str">
        <f t="shared" si="554"/>
        <v/>
      </c>
      <c r="AE3544" s="1053" t="str">
        <f t="shared" si="555"/>
        <v/>
      </c>
    </row>
    <row r="3545" spans="23:31" ht="12.75" customHeight="1">
      <c r="W3545" s="1046" t="str">
        <f t="shared" si="556"/>
        <v/>
      </c>
      <c r="X3545" s="1047"/>
      <c r="Y3545" s="1146" t="str">
        <f t="shared" si="550"/>
        <v/>
      </c>
      <c r="Z3545" s="1049" t="str">
        <f t="shared" si="551"/>
        <v/>
      </c>
      <c r="AA3545" s="1049" t="str">
        <f t="shared" si="552"/>
        <v/>
      </c>
      <c r="AB3545" s="1050" t="str">
        <f t="shared" si="553"/>
        <v/>
      </c>
      <c r="AD3545" s="1052" t="str">
        <f t="shared" si="554"/>
        <v/>
      </c>
      <c r="AE3545" s="1053" t="str">
        <f t="shared" si="555"/>
        <v/>
      </c>
    </row>
    <row r="3546" spans="23:31" ht="12.75" customHeight="1">
      <c r="W3546" s="1046" t="str">
        <f t="shared" si="556"/>
        <v/>
      </c>
      <c r="X3546" s="1047"/>
      <c r="Y3546" s="1146" t="str">
        <f t="shared" si="550"/>
        <v/>
      </c>
      <c r="Z3546" s="1049" t="str">
        <f t="shared" si="551"/>
        <v/>
      </c>
      <c r="AA3546" s="1049" t="str">
        <f t="shared" si="552"/>
        <v/>
      </c>
      <c r="AB3546" s="1050" t="str">
        <f t="shared" si="553"/>
        <v/>
      </c>
      <c r="AD3546" s="1052" t="str">
        <f t="shared" si="554"/>
        <v/>
      </c>
      <c r="AE3546" s="1053" t="str">
        <f t="shared" si="555"/>
        <v/>
      </c>
    </row>
    <row r="3547" spans="23:31" ht="12.75" customHeight="1">
      <c r="W3547" s="1046" t="str">
        <f t="shared" si="556"/>
        <v/>
      </c>
      <c r="X3547" s="1047"/>
      <c r="Y3547" s="1146" t="str">
        <f t="shared" si="550"/>
        <v/>
      </c>
      <c r="Z3547" s="1049" t="str">
        <f t="shared" si="551"/>
        <v/>
      </c>
      <c r="AA3547" s="1049" t="str">
        <f t="shared" si="552"/>
        <v/>
      </c>
      <c r="AB3547" s="1050" t="str">
        <f t="shared" si="553"/>
        <v/>
      </c>
      <c r="AD3547" s="1052" t="str">
        <f t="shared" si="554"/>
        <v/>
      </c>
      <c r="AE3547" s="1053" t="str">
        <f t="shared" si="555"/>
        <v/>
      </c>
    </row>
    <row r="3548" spans="23:31" ht="12.75" customHeight="1">
      <c r="W3548" s="1046" t="str">
        <f t="shared" si="556"/>
        <v/>
      </c>
      <c r="X3548" s="1047"/>
      <c r="Y3548" s="1146" t="str">
        <f t="shared" si="550"/>
        <v/>
      </c>
      <c r="Z3548" s="1049" t="str">
        <f t="shared" si="551"/>
        <v/>
      </c>
      <c r="AA3548" s="1049" t="str">
        <f t="shared" si="552"/>
        <v/>
      </c>
      <c r="AB3548" s="1050" t="str">
        <f t="shared" si="553"/>
        <v/>
      </c>
      <c r="AD3548" s="1052" t="str">
        <f t="shared" si="554"/>
        <v/>
      </c>
      <c r="AE3548" s="1053" t="str">
        <f t="shared" si="555"/>
        <v/>
      </c>
    </row>
    <row r="3549" spans="23:31" ht="12.75" customHeight="1">
      <c r="W3549" s="1046" t="str">
        <f t="shared" si="556"/>
        <v/>
      </c>
      <c r="X3549" s="1047"/>
      <c r="Y3549" s="1146" t="str">
        <f t="shared" si="550"/>
        <v/>
      </c>
      <c r="Z3549" s="1049" t="str">
        <f t="shared" si="551"/>
        <v/>
      </c>
      <c r="AA3549" s="1049" t="str">
        <f t="shared" si="552"/>
        <v/>
      </c>
      <c r="AB3549" s="1050" t="str">
        <f t="shared" si="553"/>
        <v/>
      </c>
      <c r="AD3549" s="1052" t="str">
        <f t="shared" si="554"/>
        <v/>
      </c>
      <c r="AE3549" s="1053" t="str">
        <f t="shared" si="555"/>
        <v/>
      </c>
    </row>
    <row r="3550" spans="23:31" ht="12.75" customHeight="1">
      <c r="W3550" s="1046" t="str">
        <f t="shared" si="556"/>
        <v/>
      </c>
      <c r="X3550" s="1047"/>
      <c r="Y3550" s="1146" t="str">
        <f t="shared" si="550"/>
        <v/>
      </c>
      <c r="Z3550" s="1049" t="str">
        <f t="shared" si="551"/>
        <v/>
      </c>
      <c r="AA3550" s="1049" t="str">
        <f t="shared" si="552"/>
        <v/>
      </c>
      <c r="AB3550" s="1050" t="str">
        <f t="shared" si="553"/>
        <v/>
      </c>
      <c r="AD3550" s="1052" t="str">
        <f t="shared" si="554"/>
        <v/>
      </c>
      <c r="AE3550" s="1053" t="str">
        <f t="shared" si="555"/>
        <v/>
      </c>
    </row>
    <row r="3551" spans="23:31" ht="12.75" customHeight="1">
      <c r="W3551" s="1046" t="str">
        <f t="shared" si="556"/>
        <v/>
      </c>
      <c r="X3551" s="1047"/>
      <c r="Y3551" s="1146" t="str">
        <f t="shared" si="550"/>
        <v/>
      </c>
      <c r="Z3551" s="1049" t="str">
        <f t="shared" si="551"/>
        <v/>
      </c>
      <c r="AA3551" s="1049" t="str">
        <f t="shared" si="552"/>
        <v/>
      </c>
      <c r="AB3551" s="1050" t="str">
        <f t="shared" si="553"/>
        <v/>
      </c>
      <c r="AD3551" s="1052" t="str">
        <f t="shared" si="554"/>
        <v/>
      </c>
      <c r="AE3551" s="1053" t="str">
        <f t="shared" si="555"/>
        <v/>
      </c>
    </row>
    <row r="3552" spans="23:31" ht="12.75" customHeight="1">
      <c r="W3552" s="1046" t="str">
        <f t="shared" si="556"/>
        <v/>
      </c>
      <c r="X3552" s="1047"/>
      <c r="Y3552" s="1146" t="str">
        <f t="shared" si="550"/>
        <v/>
      </c>
      <c r="Z3552" s="1049" t="str">
        <f t="shared" si="551"/>
        <v/>
      </c>
      <c r="AA3552" s="1049" t="str">
        <f t="shared" si="552"/>
        <v/>
      </c>
      <c r="AB3552" s="1050" t="str">
        <f t="shared" si="553"/>
        <v/>
      </c>
      <c r="AD3552" s="1052" t="str">
        <f t="shared" si="554"/>
        <v/>
      </c>
      <c r="AE3552" s="1053" t="str">
        <f t="shared" si="555"/>
        <v/>
      </c>
    </row>
    <row r="3553" spans="23:31" ht="12.75" customHeight="1">
      <c r="W3553" s="1046" t="str">
        <f t="shared" si="556"/>
        <v/>
      </c>
      <c r="X3553" s="1047"/>
      <c r="Y3553" s="1146" t="str">
        <f t="shared" si="550"/>
        <v/>
      </c>
      <c r="Z3553" s="1049" t="str">
        <f t="shared" si="551"/>
        <v/>
      </c>
      <c r="AA3553" s="1049" t="str">
        <f t="shared" si="552"/>
        <v/>
      </c>
      <c r="AB3553" s="1050" t="str">
        <f t="shared" si="553"/>
        <v/>
      </c>
      <c r="AD3553" s="1052" t="str">
        <f t="shared" si="554"/>
        <v/>
      </c>
      <c r="AE3553" s="1053" t="str">
        <f t="shared" si="555"/>
        <v/>
      </c>
    </row>
    <row r="3554" spans="23:31" ht="12.75" customHeight="1">
      <c r="W3554" s="1046" t="str">
        <f t="shared" si="556"/>
        <v/>
      </c>
      <c r="X3554" s="1047"/>
      <c r="Y3554" s="1146" t="str">
        <f t="shared" si="550"/>
        <v/>
      </c>
      <c r="Z3554" s="1049" t="str">
        <f t="shared" si="551"/>
        <v/>
      </c>
      <c r="AA3554" s="1049" t="str">
        <f t="shared" si="552"/>
        <v/>
      </c>
      <c r="AB3554" s="1050" t="str">
        <f t="shared" si="553"/>
        <v/>
      </c>
      <c r="AD3554" s="1052" t="str">
        <f t="shared" si="554"/>
        <v/>
      </c>
      <c r="AE3554" s="1053" t="str">
        <f t="shared" si="555"/>
        <v/>
      </c>
    </row>
    <row r="3555" spans="23:31" ht="12.75" customHeight="1">
      <c r="W3555" s="1046" t="str">
        <f t="shared" si="556"/>
        <v/>
      </c>
      <c r="X3555" s="1047"/>
      <c r="Y3555" s="1146" t="str">
        <f t="shared" si="550"/>
        <v/>
      </c>
      <c r="Z3555" s="1049" t="str">
        <f t="shared" si="551"/>
        <v/>
      </c>
      <c r="AA3555" s="1049" t="str">
        <f t="shared" si="552"/>
        <v/>
      </c>
      <c r="AB3555" s="1050" t="str">
        <f t="shared" si="553"/>
        <v/>
      </c>
      <c r="AD3555" s="1052" t="str">
        <f t="shared" si="554"/>
        <v/>
      </c>
      <c r="AE3555" s="1053" t="str">
        <f t="shared" si="555"/>
        <v/>
      </c>
    </row>
    <row r="3556" spans="23:31" ht="12.75" customHeight="1">
      <c r="W3556" s="1046" t="str">
        <f t="shared" si="556"/>
        <v/>
      </c>
      <c r="X3556" s="1047"/>
      <c r="Y3556" s="1146" t="str">
        <f t="shared" si="550"/>
        <v/>
      </c>
      <c r="Z3556" s="1049" t="str">
        <f t="shared" si="551"/>
        <v/>
      </c>
      <c r="AA3556" s="1049" t="str">
        <f t="shared" si="552"/>
        <v/>
      </c>
      <c r="AB3556" s="1050" t="str">
        <f t="shared" si="553"/>
        <v/>
      </c>
      <c r="AD3556" s="1052" t="str">
        <f t="shared" si="554"/>
        <v/>
      </c>
      <c r="AE3556" s="1053" t="str">
        <f t="shared" si="555"/>
        <v/>
      </c>
    </row>
    <row r="3557" spans="23:31" ht="12.75" customHeight="1">
      <c r="W3557" s="1046" t="str">
        <f t="shared" si="556"/>
        <v/>
      </c>
      <c r="X3557" s="1047"/>
      <c r="Y3557" s="1146" t="str">
        <f t="shared" si="550"/>
        <v/>
      </c>
      <c r="Z3557" s="1049" t="str">
        <f t="shared" si="551"/>
        <v/>
      </c>
      <c r="AA3557" s="1049" t="str">
        <f t="shared" si="552"/>
        <v/>
      </c>
      <c r="AB3557" s="1050" t="str">
        <f t="shared" si="553"/>
        <v/>
      </c>
      <c r="AD3557" s="1052" t="str">
        <f t="shared" si="554"/>
        <v/>
      </c>
      <c r="AE3557" s="1053" t="str">
        <f t="shared" si="555"/>
        <v/>
      </c>
    </row>
    <row r="3558" spans="23:31" ht="12.75" customHeight="1">
      <c r="W3558" s="1046" t="str">
        <f t="shared" si="556"/>
        <v/>
      </c>
      <c r="X3558" s="1047"/>
      <c r="Y3558" s="1146" t="str">
        <f t="shared" si="550"/>
        <v/>
      </c>
      <c r="Z3558" s="1049" t="str">
        <f t="shared" si="551"/>
        <v/>
      </c>
      <c r="AA3558" s="1049" t="str">
        <f t="shared" si="552"/>
        <v/>
      </c>
      <c r="AB3558" s="1050" t="str">
        <f t="shared" si="553"/>
        <v/>
      </c>
      <c r="AD3558" s="1052" t="str">
        <f t="shared" si="554"/>
        <v/>
      </c>
      <c r="AE3558" s="1053" t="str">
        <f t="shared" si="555"/>
        <v/>
      </c>
    </row>
    <row r="3559" spans="23:31" ht="12.75" customHeight="1">
      <c r="W3559" s="1046" t="str">
        <f t="shared" si="556"/>
        <v/>
      </c>
      <c r="X3559" s="1047"/>
      <c r="Y3559" s="1146" t="str">
        <f t="shared" si="550"/>
        <v/>
      </c>
      <c r="Z3559" s="1049" t="str">
        <f t="shared" si="551"/>
        <v/>
      </c>
      <c r="AA3559" s="1049" t="str">
        <f t="shared" si="552"/>
        <v/>
      </c>
      <c r="AB3559" s="1050" t="str">
        <f t="shared" si="553"/>
        <v/>
      </c>
      <c r="AD3559" s="1052" t="str">
        <f t="shared" si="554"/>
        <v/>
      </c>
      <c r="AE3559" s="1053" t="str">
        <f t="shared" si="555"/>
        <v/>
      </c>
    </row>
    <row r="3560" spans="23:31" ht="12.75" customHeight="1">
      <c r="W3560" s="1046" t="str">
        <f t="shared" si="556"/>
        <v/>
      </c>
      <c r="X3560" s="1047"/>
      <c r="Y3560" s="1146" t="str">
        <f t="shared" si="550"/>
        <v/>
      </c>
      <c r="Z3560" s="1049" t="str">
        <f t="shared" si="551"/>
        <v/>
      </c>
      <c r="AA3560" s="1049" t="str">
        <f t="shared" si="552"/>
        <v/>
      </c>
      <c r="AB3560" s="1050" t="str">
        <f t="shared" si="553"/>
        <v/>
      </c>
      <c r="AD3560" s="1052" t="str">
        <f t="shared" si="554"/>
        <v/>
      </c>
      <c r="AE3560" s="1053" t="str">
        <f t="shared" si="555"/>
        <v/>
      </c>
    </row>
    <row r="3561" spans="23:31" ht="12.75" customHeight="1">
      <c r="W3561" s="1046" t="str">
        <f t="shared" si="556"/>
        <v/>
      </c>
      <c r="X3561" s="1047"/>
      <c r="Y3561" s="1146" t="str">
        <f t="shared" si="550"/>
        <v/>
      </c>
      <c r="Z3561" s="1049" t="str">
        <f t="shared" si="551"/>
        <v/>
      </c>
      <c r="AA3561" s="1049" t="str">
        <f t="shared" si="552"/>
        <v/>
      </c>
      <c r="AB3561" s="1050" t="str">
        <f t="shared" si="553"/>
        <v/>
      </c>
      <c r="AD3561" s="1052" t="str">
        <f t="shared" si="554"/>
        <v/>
      </c>
      <c r="AE3561" s="1053" t="str">
        <f t="shared" si="555"/>
        <v/>
      </c>
    </row>
    <row r="3562" spans="23:31" ht="12.75" customHeight="1">
      <c r="W3562" s="1046" t="str">
        <f t="shared" si="556"/>
        <v/>
      </c>
      <c r="X3562" s="1047"/>
      <c r="Y3562" s="1146" t="str">
        <f t="shared" si="550"/>
        <v/>
      </c>
      <c r="Z3562" s="1049" t="str">
        <f t="shared" si="551"/>
        <v/>
      </c>
      <c r="AA3562" s="1049" t="str">
        <f t="shared" si="552"/>
        <v/>
      </c>
      <c r="AB3562" s="1050" t="str">
        <f t="shared" si="553"/>
        <v/>
      </c>
      <c r="AD3562" s="1052" t="str">
        <f t="shared" si="554"/>
        <v/>
      </c>
      <c r="AE3562" s="1053" t="str">
        <f t="shared" si="555"/>
        <v/>
      </c>
    </row>
    <row r="3563" spans="23:31" ht="12.75" customHeight="1">
      <c r="W3563" s="1046" t="str">
        <f t="shared" si="556"/>
        <v/>
      </c>
      <c r="X3563" s="1047"/>
      <c r="Y3563" s="1146" t="str">
        <f t="shared" si="550"/>
        <v/>
      </c>
      <c r="Z3563" s="1049" t="str">
        <f t="shared" si="551"/>
        <v/>
      </c>
      <c r="AA3563" s="1049" t="str">
        <f t="shared" si="552"/>
        <v/>
      </c>
      <c r="AB3563" s="1050" t="str">
        <f t="shared" si="553"/>
        <v/>
      </c>
      <c r="AD3563" s="1052" t="str">
        <f t="shared" si="554"/>
        <v/>
      </c>
      <c r="AE3563" s="1053" t="str">
        <f t="shared" si="555"/>
        <v/>
      </c>
    </row>
    <row r="3564" spans="23:31" ht="12.75" customHeight="1">
      <c r="W3564" s="1046" t="str">
        <f t="shared" si="556"/>
        <v/>
      </c>
      <c r="X3564" s="1047"/>
      <c r="Y3564" s="1146" t="str">
        <f t="shared" si="550"/>
        <v/>
      </c>
      <c r="Z3564" s="1049" t="str">
        <f t="shared" si="551"/>
        <v/>
      </c>
      <c r="AA3564" s="1049" t="str">
        <f t="shared" si="552"/>
        <v/>
      </c>
      <c r="AB3564" s="1050" t="str">
        <f t="shared" si="553"/>
        <v/>
      </c>
      <c r="AD3564" s="1052" t="str">
        <f t="shared" si="554"/>
        <v/>
      </c>
      <c r="AE3564" s="1053" t="str">
        <f t="shared" si="555"/>
        <v/>
      </c>
    </row>
    <row r="3565" spans="23:31" ht="12.75" customHeight="1">
      <c r="W3565" s="1046" t="str">
        <f t="shared" si="556"/>
        <v/>
      </c>
      <c r="X3565" s="1047"/>
      <c r="Y3565" s="1146" t="str">
        <f t="shared" si="550"/>
        <v/>
      </c>
      <c r="Z3565" s="1049" t="str">
        <f t="shared" si="551"/>
        <v/>
      </c>
      <c r="AA3565" s="1049" t="str">
        <f t="shared" si="552"/>
        <v/>
      </c>
      <c r="AB3565" s="1050" t="str">
        <f t="shared" si="553"/>
        <v/>
      </c>
      <c r="AD3565" s="1052" t="str">
        <f t="shared" si="554"/>
        <v/>
      </c>
      <c r="AE3565" s="1053" t="str">
        <f t="shared" si="555"/>
        <v/>
      </c>
    </row>
    <row r="3566" spans="23:31" ht="12.75" customHeight="1">
      <c r="W3566" s="1046" t="str">
        <f t="shared" si="556"/>
        <v/>
      </c>
      <c r="X3566" s="1047"/>
      <c r="Y3566" s="1146" t="str">
        <f t="shared" si="550"/>
        <v/>
      </c>
      <c r="Z3566" s="1049" t="str">
        <f t="shared" si="551"/>
        <v/>
      </c>
      <c r="AA3566" s="1049" t="str">
        <f t="shared" si="552"/>
        <v/>
      </c>
      <c r="AB3566" s="1050" t="str">
        <f t="shared" si="553"/>
        <v/>
      </c>
      <c r="AD3566" s="1052" t="str">
        <f t="shared" si="554"/>
        <v/>
      </c>
      <c r="AE3566" s="1053" t="str">
        <f t="shared" si="555"/>
        <v/>
      </c>
    </row>
    <row r="3567" spans="23:31" ht="12.75" customHeight="1">
      <c r="W3567" s="1046" t="str">
        <f t="shared" si="556"/>
        <v/>
      </c>
      <c r="X3567" s="1047"/>
      <c r="Y3567" s="1146" t="str">
        <f t="shared" si="550"/>
        <v/>
      </c>
      <c r="Z3567" s="1049" t="str">
        <f t="shared" si="551"/>
        <v/>
      </c>
      <c r="AA3567" s="1049" t="str">
        <f t="shared" si="552"/>
        <v/>
      </c>
      <c r="AB3567" s="1050" t="str">
        <f t="shared" si="553"/>
        <v/>
      </c>
      <c r="AD3567" s="1052" t="str">
        <f t="shared" si="554"/>
        <v/>
      </c>
      <c r="AE3567" s="1053" t="str">
        <f t="shared" si="555"/>
        <v/>
      </c>
    </row>
    <row r="3568" spans="23:31" ht="12.75" customHeight="1">
      <c r="W3568" s="1046" t="str">
        <f t="shared" si="556"/>
        <v/>
      </c>
      <c r="X3568" s="1047"/>
      <c r="Y3568" s="1146" t="str">
        <f t="shared" si="550"/>
        <v/>
      </c>
      <c r="Z3568" s="1049" t="str">
        <f t="shared" si="551"/>
        <v/>
      </c>
      <c r="AA3568" s="1049" t="str">
        <f t="shared" si="552"/>
        <v/>
      </c>
      <c r="AB3568" s="1050" t="str">
        <f t="shared" si="553"/>
        <v/>
      </c>
      <c r="AD3568" s="1052" t="str">
        <f t="shared" si="554"/>
        <v/>
      </c>
      <c r="AE3568" s="1053" t="str">
        <f t="shared" si="555"/>
        <v/>
      </c>
    </row>
    <row r="3569" spans="23:31" ht="12.75" customHeight="1">
      <c r="W3569" s="1046" t="str">
        <f t="shared" si="556"/>
        <v/>
      </c>
      <c r="X3569" s="1047"/>
      <c r="Y3569" s="1146" t="str">
        <f t="shared" si="550"/>
        <v/>
      </c>
      <c r="Z3569" s="1049" t="str">
        <f t="shared" si="551"/>
        <v/>
      </c>
      <c r="AA3569" s="1049" t="str">
        <f t="shared" si="552"/>
        <v/>
      </c>
      <c r="AB3569" s="1050" t="str">
        <f t="shared" si="553"/>
        <v/>
      </c>
      <c r="AD3569" s="1052" t="str">
        <f t="shared" si="554"/>
        <v/>
      </c>
      <c r="AE3569" s="1053" t="str">
        <f t="shared" si="555"/>
        <v/>
      </c>
    </row>
    <row r="3570" spans="23:31" ht="12.75" customHeight="1">
      <c r="W3570" s="1046" t="str">
        <f t="shared" si="556"/>
        <v/>
      </c>
      <c r="X3570" s="1047"/>
      <c r="Y3570" s="1146" t="str">
        <f t="shared" si="550"/>
        <v/>
      </c>
      <c r="Z3570" s="1049" t="str">
        <f t="shared" si="551"/>
        <v/>
      </c>
      <c r="AA3570" s="1049" t="str">
        <f t="shared" si="552"/>
        <v/>
      </c>
      <c r="AB3570" s="1050" t="str">
        <f t="shared" si="553"/>
        <v/>
      </c>
      <c r="AD3570" s="1052" t="str">
        <f t="shared" si="554"/>
        <v/>
      </c>
      <c r="AE3570" s="1053" t="str">
        <f t="shared" si="555"/>
        <v/>
      </c>
    </row>
    <row r="3571" spans="23:31" ht="12.75" customHeight="1">
      <c r="W3571" s="1046" t="str">
        <f t="shared" si="556"/>
        <v/>
      </c>
      <c r="X3571" s="1047"/>
      <c r="Y3571" s="1146" t="str">
        <f t="shared" si="550"/>
        <v/>
      </c>
      <c r="Z3571" s="1049" t="str">
        <f t="shared" si="551"/>
        <v/>
      </c>
      <c r="AA3571" s="1049" t="str">
        <f t="shared" si="552"/>
        <v/>
      </c>
      <c r="AB3571" s="1050" t="str">
        <f t="shared" si="553"/>
        <v/>
      </c>
      <c r="AD3571" s="1052" t="str">
        <f t="shared" si="554"/>
        <v/>
      </c>
      <c r="AE3571" s="1053" t="str">
        <f t="shared" si="555"/>
        <v/>
      </c>
    </row>
    <row r="3572" spans="23:31" ht="12.75" customHeight="1">
      <c r="W3572" s="1046" t="str">
        <f t="shared" si="556"/>
        <v/>
      </c>
      <c r="X3572" s="1047"/>
      <c r="Y3572" s="1146" t="str">
        <f t="shared" si="550"/>
        <v/>
      </c>
      <c r="Z3572" s="1049" t="str">
        <f t="shared" si="551"/>
        <v/>
      </c>
      <c r="AA3572" s="1049" t="str">
        <f t="shared" si="552"/>
        <v/>
      </c>
      <c r="AB3572" s="1050" t="str">
        <f t="shared" si="553"/>
        <v/>
      </c>
      <c r="AD3572" s="1052" t="str">
        <f t="shared" si="554"/>
        <v/>
      </c>
      <c r="AE3572" s="1053" t="str">
        <f t="shared" si="555"/>
        <v/>
      </c>
    </row>
    <row r="3573" spans="23:31" ht="12.75" customHeight="1">
      <c r="W3573" s="1046" t="str">
        <f t="shared" si="556"/>
        <v/>
      </c>
      <c r="X3573" s="1047"/>
      <c r="Y3573" s="1146" t="str">
        <f t="shared" si="550"/>
        <v/>
      </c>
      <c r="Z3573" s="1049" t="str">
        <f t="shared" si="551"/>
        <v/>
      </c>
      <c r="AA3573" s="1049" t="str">
        <f t="shared" si="552"/>
        <v/>
      </c>
      <c r="AB3573" s="1050" t="str">
        <f t="shared" si="553"/>
        <v/>
      </c>
      <c r="AD3573" s="1052" t="str">
        <f t="shared" si="554"/>
        <v/>
      </c>
      <c r="AE3573" s="1053" t="str">
        <f t="shared" si="555"/>
        <v/>
      </c>
    </row>
    <row r="3574" spans="23:31" ht="12.75" customHeight="1">
      <c r="W3574" s="1046" t="str">
        <f t="shared" si="556"/>
        <v/>
      </c>
      <c r="X3574" s="1047"/>
      <c r="Y3574" s="1146" t="str">
        <f t="shared" si="550"/>
        <v/>
      </c>
      <c r="Z3574" s="1049" t="str">
        <f t="shared" si="551"/>
        <v/>
      </c>
      <c r="AA3574" s="1049" t="str">
        <f t="shared" si="552"/>
        <v/>
      </c>
      <c r="AB3574" s="1050" t="str">
        <f t="shared" si="553"/>
        <v/>
      </c>
      <c r="AD3574" s="1052" t="str">
        <f t="shared" si="554"/>
        <v/>
      </c>
      <c r="AE3574" s="1053" t="str">
        <f t="shared" si="555"/>
        <v/>
      </c>
    </row>
    <row r="3575" spans="23:31" ht="12.75" customHeight="1">
      <c r="W3575" s="1046" t="str">
        <f t="shared" si="556"/>
        <v/>
      </c>
      <c r="X3575" s="1047"/>
      <c r="Y3575" s="1146" t="str">
        <f t="shared" si="550"/>
        <v/>
      </c>
      <c r="Z3575" s="1049" t="str">
        <f t="shared" si="551"/>
        <v/>
      </c>
      <c r="AA3575" s="1049" t="str">
        <f t="shared" si="552"/>
        <v/>
      </c>
      <c r="AB3575" s="1050" t="str">
        <f t="shared" si="553"/>
        <v/>
      </c>
      <c r="AD3575" s="1052" t="str">
        <f t="shared" si="554"/>
        <v/>
      </c>
      <c r="AE3575" s="1053" t="str">
        <f t="shared" si="555"/>
        <v/>
      </c>
    </row>
    <row r="3576" spans="23:31" ht="12.75" customHeight="1">
      <c r="W3576" s="1046" t="str">
        <f t="shared" si="556"/>
        <v/>
      </c>
      <c r="X3576" s="1047"/>
      <c r="Y3576" s="1146" t="str">
        <f t="shared" si="550"/>
        <v/>
      </c>
      <c r="Z3576" s="1049" t="str">
        <f t="shared" si="551"/>
        <v/>
      </c>
      <c r="AA3576" s="1049" t="str">
        <f t="shared" si="552"/>
        <v/>
      </c>
      <c r="AB3576" s="1050" t="str">
        <f t="shared" si="553"/>
        <v/>
      </c>
      <c r="AD3576" s="1052" t="str">
        <f t="shared" si="554"/>
        <v/>
      </c>
      <c r="AE3576" s="1053" t="str">
        <f t="shared" si="555"/>
        <v/>
      </c>
    </row>
    <row r="3577" spans="23:31" ht="12.75" customHeight="1">
      <c r="W3577" s="1046" t="str">
        <f t="shared" si="556"/>
        <v/>
      </c>
      <c r="X3577" s="1047"/>
      <c r="Y3577" s="1146" t="str">
        <f t="shared" si="550"/>
        <v/>
      </c>
      <c r="Z3577" s="1049" t="str">
        <f t="shared" si="551"/>
        <v/>
      </c>
      <c r="AA3577" s="1049" t="str">
        <f t="shared" si="552"/>
        <v/>
      </c>
      <c r="AB3577" s="1050" t="str">
        <f t="shared" si="553"/>
        <v/>
      </c>
      <c r="AD3577" s="1052" t="str">
        <f t="shared" si="554"/>
        <v/>
      </c>
      <c r="AE3577" s="1053" t="str">
        <f t="shared" si="555"/>
        <v/>
      </c>
    </row>
    <row r="3578" spans="23:31" ht="12.75" customHeight="1">
      <c r="W3578" s="1046" t="str">
        <f t="shared" si="556"/>
        <v/>
      </c>
      <c r="X3578" s="1047"/>
      <c r="Y3578" s="1146" t="str">
        <f t="shared" si="550"/>
        <v/>
      </c>
      <c r="Z3578" s="1049" t="str">
        <f t="shared" si="551"/>
        <v/>
      </c>
      <c r="AA3578" s="1049" t="str">
        <f t="shared" si="552"/>
        <v/>
      </c>
      <c r="AB3578" s="1050" t="str">
        <f t="shared" si="553"/>
        <v/>
      </c>
      <c r="AD3578" s="1052" t="str">
        <f t="shared" si="554"/>
        <v/>
      </c>
      <c r="AE3578" s="1053" t="str">
        <f t="shared" si="555"/>
        <v/>
      </c>
    </row>
    <row r="3579" spans="23:31" ht="12.75" customHeight="1">
      <c r="W3579" s="1046" t="str">
        <f t="shared" si="556"/>
        <v/>
      </c>
      <c r="X3579" s="1047"/>
      <c r="Y3579" s="1146" t="str">
        <f t="shared" si="550"/>
        <v/>
      </c>
      <c r="Z3579" s="1049" t="str">
        <f t="shared" si="551"/>
        <v/>
      </c>
      <c r="AA3579" s="1049" t="str">
        <f t="shared" si="552"/>
        <v/>
      </c>
      <c r="AB3579" s="1050" t="str">
        <f t="shared" si="553"/>
        <v/>
      </c>
      <c r="AD3579" s="1052" t="str">
        <f t="shared" si="554"/>
        <v/>
      </c>
      <c r="AE3579" s="1053" t="str">
        <f t="shared" si="555"/>
        <v/>
      </c>
    </row>
    <row r="3580" spans="23:31" ht="12.75" customHeight="1">
      <c r="W3580" s="1046" t="str">
        <f t="shared" si="556"/>
        <v/>
      </c>
      <c r="X3580" s="1047"/>
      <c r="Y3580" s="1146" t="str">
        <f t="shared" si="550"/>
        <v/>
      </c>
      <c r="Z3580" s="1049" t="str">
        <f t="shared" si="551"/>
        <v/>
      </c>
      <c r="AA3580" s="1049" t="str">
        <f t="shared" si="552"/>
        <v/>
      </c>
      <c r="AB3580" s="1050" t="str">
        <f t="shared" si="553"/>
        <v/>
      </c>
      <c r="AD3580" s="1052" t="str">
        <f t="shared" si="554"/>
        <v/>
      </c>
      <c r="AE3580" s="1053" t="str">
        <f t="shared" si="555"/>
        <v/>
      </c>
    </row>
    <row r="3581" spans="23:31" ht="12.75" customHeight="1">
      <c r="W3581" s="1046" t="str">
        <f t="shared" si="556"/>
        <v/>
      </c>
      <c r="X3581" s="1047"/>
      <c r="Y3581" s="1146" t="str">
        <f t="shared" si="550"/>
        <v/>
      </c>
      <c r="Z3581" s="1049" t="str">
        <f t="shared" si="551"/>
        <v/>
      </c>
      <c r="AA3581" s="1049" t="str">
        <f t="shared" si="552"/>
        <v/>
      </c>
      <c r="AB3581" s="1050" t="str">
        <f t="shared" si="553"/>
        <v/>
      </c>
      <c r="AD3581" s="1052" t="str">
        <f t="shared" si="554"/>
        <v/>
      </c>
      <c r="AE3581" s="1053" t="str">
        <f t="shared" si="555"/>
        <v/>
      </c>
    </row>
    <row r="3582" spans="23:31" ht="12.75" customHeight="1">
      <c r="W3582" s="1046" t="str">
        <f t="shared" si="556"/>
        <v/>
      </c>
      <c r="X3582" s="1047"/>
      <c r="Y3582" s="1146" t="str">
        <f t="shared" si="550"/>
        <v/>
      </c>
      <c r="Z3582" s="1049" t="str">
        <f t="shared" si="551"/>
        <v/>
      </c>
      <c r="AA3582" s="1049" t="str">
        <f t="shared" si="552"/>
        <v/>
      </c>
      <c r="AB3582" s="1050" t="str">
        <f t="shared" si="553"/>
        <v/>
      </c>
      <c r="AD3582" s="1052" t="str">
        <f t="shared" si="554"/>
        <v/>
      </c>
      <c r="AE3582" s="1053" t="str">
        <f t="shared" si="555"/>
        <v/>
      </c>
    </row>
    <row r="3583" spans="23:31" ht="12.75" customHeight="1">
      <c r="W3583" s="1046" t="str">
        <f t="shared" si="556"/>
        <v/>
      </c>
      <c r="X3583" s="1047"/>
      <c r="Y3583" s="1146" t="str">
        <f t="shared" si="550"/>
        <v/>
      </c>
      <c r="Z3583" s="1049" t="str">
        <f t="shared" si="551"/>
        <v/>
      </c>
      <c r="AA3583" s="1049" t="str">
        <f t="shared" si="552"/>
        <v/>
      </c>
      <c r="AB3583" s="1050" t="str">
        <f t="shared" si="553"/>
        <v/>
      </c>
      <c r="AD3583" s="1052" t="str">
        <f t="shared" si="554"/>
        <v/>
      </c>
      <c r="AE3583" s="1053" t="str">
        <f t="shared" si="555"/>
        <v/>
      </c>
    </row>
    <row r="3584" spans="23:31" ht="12.75" customHeight="1">
      <c r="W3584" s="1046" t="str">
        <f t="shared" si="556"/>
        <v/>
      </c>
      <c r="X3584" s="1047"/>
      <c r="Y3584" s="1146" t="str">
        <f t="shared" si="550"/>
        <v/>
      </c>
      <c r="Z3584" s="1049" t="str">
        <f t="shared" si="551"/>
        <v/>
      </c>
      <c r="AA3584" s="1049" t="str">
        <f t="shared" si="552"/>
        <v/>
      </c>
      <c r="AB3584" s="1050" t="str">
        <f t="shared" si="553"/>
        <v/>
      </c>
      <c r="AD3584" s="1052" t="str">
        <f t="shared" si="554"/>
        <v/>
      </c>
      <c r="AE3584" s="1053" t="str">
        <f t="shared" si="555"/>
        <v/>
      </c>
    </row>
    <row r="3585" spans="23:31" ht="12.75" customHeight="1">
      <c r="W3585" s="1046" t="str">
        <f t="shared" si="556"/>
        <v/>
      </c>
      <c r="X3585" s="1047"/>
      <c r="Y3585" s="1146" t="str">
        <f t="shared" si="550"/>
        <v/>
      </c>
      <c r="Z3585" s="1049" t="str">
        <f t="shared" si="551"/>
        <v/>
      </c>
      <c r="AA3585" s="1049" t="str">
        <f t="shared" si="552"/>
        <v/>
      </c>
      <c r="AB3585" s="1050" t="str">
        <f t="shared" si="553"/>
        <v/>
      </c>
      <c r="AD3585" s="1052" t="str">
        <f t="shared" si="554"/>
        <v/>
      </c>
      <c r="AE3585" s="1053" t="str">
        <f t="shared" si="555"/>
        <v/>
      </c>
    </row>
    <row r="3586" spans="23:31" ht="12.75" customHeight="1">
      <c r="W3586" s="1046" t="str">
        <f t="shared" si="556"/>
        <v/>
      </c>
      <c r="X3586" s="1047"/>
      <c r="Y3586" s="1146" t="str">
        <f t="shared" si="550"/>
        <v/>
      </c>
      <c r="Z3586" s="1049" t="str">
        <f t="shared" si="551"/>
        <v/>
      </c>
      <c r="AA3586" s="1049" t="str">
        <f t="shared" si="552"/>
        <v/>
      </c>
      <c r="AB3586" s="1050" t="str">
        <f t="shared" si="553"/>
        <v/>
      </c>
      <c r="AD3586" s="1052" t="str">
        <f t="shared" si="554"/>
        <v/>
      </c>
      <c r="AE3586" s="1053" t="str">
        <f t="shared" si="555"/>
        <v/>
      </c>
    </row>
    <row r="3587" spans="23:31" ht="12.75" customHeight="1">
      <c r="W3587" s="1046" t="str">
        <f t="shared" si="556"/>
        <v/>
      </c>
      <c r="X3587" s="1047"/>
      <c r="Y3587" s="1146" t="str">
        <f t="shared" ref="Y3587:Y3650" si="557">IFERROR(CHOOSE(X3587,"መስከረም","ጥቅምት","ህዳር  ","ታህሳስ ","ጥር ","የካቲት ","መጋቢት ","ሚይዚያ ","ግንቦት ","ሰኔ ","ሐምሌ ","ነሐሴ ","Pagume"),"")</f>
        <v/>
      </c>
      <c r="Z3587" s="1049" t="str">
        <f t="shared" ref="Z3587:Z3650" si="558">IF($K3587="","",_xlfn.LET(_xlpm.gDate,K3587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587" s="1049" t="str">
        <f t="shared" ref="AA3587:AA3650" si="559">IF($Z3587="","",TEXT($Z3587,"mm"))</f>
        <v/>
      </c>
      <c r="AB3587" s="1050" t="str">
        <f t="shared" ref="AB3587:AB3650" si="560">IFERROR(CHOOSE(AA3587,"መስከረም","ጥቅምት","ህዳር  ","ታህሳስ ","ጥር ","የካቲት ","መጋቢት ","ሚይዚያ ","ግንቦት ","ሰኔ ","ሐምሌ ","ነሐሴ ","Pagume"),"")</f>
        <v/>
      </c>
      <c r="AD3587" s="1052" t="str">
        <f t="shared" ref="AD3587:AD3650" si="561">IF($D3587="","",YEAR(D3587)&amp;"-W"&amp;WEEKNUM(D3587,2))</f>
        <v/>
      </c>
      <c r="AE3587" s="1053" t="str">
        <f t="shared" ref="AE3587:AE3650" si="562">IF($K3587="","",YEAR(K3587)&amp;"-W"&amp;WEEKNUM(K3587,2))</f>
        <v/>
      </c>
    </row>
    <row r="3588" spans="23:31" ht="12.75" customHeight="1">
      <c r="W3588" s="1046" t="str">
        <f t="shared" ref="W3588:W3651" si="563">IF($D3588="","",_xlfn.LET(_xlpm.gDate,D3588,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588" s="1047"/>
      <c r="Y3588" s="1146" t="str">
        <f t="shared" si="557"/>
        <v/>
      </c>
      <c r="Z3588" s="1049" t="str">
        <f t="shared" si="558"/>
        <v/>
      </c>
      <c r="AA3588" s="1049" t="str">
        <f t="shared" si="559"/>
        <v/>
      </c>
      <c r="AB3588" s="1050" t="str">
        <f t="shared" si="560"/>
        <v/>
      </c>
      <c r="AD3588" s="1052" t="str">
        <f t="shared" si="561"/>
        <v/>
      </c>
      <c r="AE3588" s="1053" t="str">
        <f t="shared" si="562"/>
        <v/>
      </c>
    </row>
    <row r="3589" spans="23:31" ht="12.75" customHeight="1">
      <c r="W3589" s="1046" t="str">
        <f t="shared" si="563"/>
        <v/>
      </c>
      <c r="X3589" s="1047"/>
      <c r="Y3589" s="1146" t="str">
        <f t="shared" si="557"/>
        <v/>
      </c>
      <c r="Z3589" s="1049" t="str">
        <f t="shared" si="558"/>
        <v/>
      </c>
      <c r="AA3589" s="1049" t="str">
        <f t="shared" si="559"/>
        <v/>
      </c>
      <c r="AB3589" s="1050" t="str">
        <f t="shared" si="560"/>
        <v/>
      </c>
      <c r="AD3589" s="1052" t="str">
        <f t="shared" si="561"/>
        <v/>
      </c>
      <c r="AE3589" s="1053" t="str">
        <f t="shared" si="562"/>
        <v/>
      </c>
    </row>
    <row r="3590" spans="23:31" ht="12.75" customHeight="1">
      <c r="W3590" s="1046" t="str">
        <f t="shared" si="563"/>
        <v/>
      </c>
      <c r="X3590" s="1047"/>
      <c r="Y3590" s="1146" t="str">
        <f t="shared" si="557"/>
        <v/>
      </c>
      <c r="Z3590" s="1049" t="str">
        <f t="shared" si="558"/>
        <v/>
      </c>
      <c r="AA3590" s="1049" t="str">
        <f t="shared" si="559"/>
        <v/>
      </c>
      <c r="AB3590" s="1050" t="str">
        <f t="shared" si="560"/>
        <v/>
      </c>
      <c r="AD3590" s="1052" t="str">
        <f t="shared" si="561"/>
        <v/>
      </c>
      <c r="AE3590" s="1053" t="str">
        <f t="shared" si="562"/>
        <v/>
      </c>
    </row>
    <row r="3591" spans="23:31" ht="12.75" customHeight="1">
      <c r="W3591" s="1046" t="str">
        <f t="shared" si="563"/>
        <v/>
      </c>
      <c r="X3591" s="1047"/>
      <c r="Y3591" s="1146" t="str">
        <f t="shared" si="557"/>
        <v/>
      </c>
      <c r="Z3591" s="1049" t="str">
        <f t="shared" si="558"/>
        <v/>
      </c>
      <c r="AA3591" s="1049" t="str">
        <f t="shared" si="559"/>
        <v/>
      </c>
      <c r="AB3591" s="1050" t="str">
        <f t="shared" si="560"/>
        <v/>
      </c>
      <c r="AD3591" s="1052" t="str">
        <f t="shared" si="561"/>
        <v/>
      </c>
      <c r="AE3591" s="1053" t="str">
        <f t="shared" si="562"/>
        <v/>
      </c>
    </row>
    <row r="3592" spans="23:31" ht="12.75" customHeight="1">
      <c r="W3592" s="1046" t="str">
        <f t="shared" si="563"/>
        <v/>
      </c>
      <c r="X3592" s="1047"/>
      <c r="Y3592" s="1146" t="str">
        <f t="shared" si="557"/>
        <v/>
      </c>
      <c r="Z3592" s="1049" t="str">
        <f t="shared" si="558"/>
        <v/>
      </c>
      <c r="AA3592" s="1049" t="str">
        <f t="shared" si="559"/>
        <v/>
      </c>
      <c r="AB3592" s="1050" t="str">
        <f t="shared" si="560"/>
        <v/>
      </c>
      <c r="AD3592" s="1052" t="str">
        <f t="shared" si="561"/>
        <v/>
      </c>
      <c r="AE3592" s="1053" t="str">
        <f t="shared" si="562"/>
        <v/>
      </c>
    </row>
    <row r="3593" spans="23:31" ht="12.75" customHeight="1">
      <c r="W3593" s="1046" t="str">
        <f t="shared" si="563"/>
        <v/>
      </c>
      <c r="X3593" s="1047"/>
      <c r="Y3593" s="1146" t="str">
        <f t="shared" si="557"/>
        <v/>
      </c>
      <c r="Z3593" s="1049" t="str">
        <f t="shared" si="558"/>
        <v/>
      </c>
      <c r="AA3593" s="1049" t="str">
        <f t="shared" si="559"/>
        <v/>
      </c>
      <c r="AB3593" s="1050" t="str">
        <f t="shared" si="560"/>
        <v/>
      </c>
      <c r="AD3593" s="1052" t="str">
        <f t="shared" si="561"/>
        <v/>
      </c>
      <c r="AE3593" s="1053" t="str">
        <f t="shared" si="562"/>
        <v/>
      </c>
    </row>
    <row r="3594" spans="23:31" ht="12.75" customHeight="1">
      <c r="W3594" s="1046" t="str">
        <f t="shared" si="563"/>
        <v/>
      </c>
      <c r="X3594" s="1047"/>
      <c r="Y3594" s="1146" t="str">
        <f t="shared" si="557"/>
        <v/>
      </c>
      <c r="Z3594" s="1049" t="str">
        <f t="shared" si="558"/>
        <v/>
      </c>
      <c r="AA3594" s="1049" t="str">
        <f t="shared" si="559"/>
        <v/>
      </c>
      <c r="AB3594" s="1050" t="str">
        <f t="shared" si="560"/>
        <v/>
      </c>
      <c r="AD3594" s="1052" t="str">
        <f t="shared" si="561"/>
        <v/>
      </c>
      <c r="AE3594" s="1053" t="str">
        <f t="shared" si="562"/>
        <v/>
      </c>
    </row>
    <row r="3595" spans="23:31" ht="12.75" customHeight="1">
      <c r="W3595" s="1046" t="str">
        <f t="shared" si="563"/>
        <v/>
      </c>
      <c r="X3595" s="1047"/>
      <c r="Y3595" s="1146" t="str">
        <f t="shared" si="557"/>
        <v/>
      </c>
      <c r="Z3595" s="1049" t="str">
        <f t="shared" si="558"/>
        <v/>
      </c>
      <c r="AA3595" s="1049" t="str">
        <f t="shared" si="559"/>
        <v/>
      </c>
      <c r="AB3595" s="1050" t="str">
        <f t="shared" si="560"/>
        <v/>
      </c>
      <c r="AD3595" s="1052" t="str">
        <f t="shared" si="561"/>
        <v/>
      </c>
      <c r="AE3595" s="1053" t="str">
        <f t="shared" si="562"/>
        <v/>
      </c>
    </row>
    <row r="3596" spans="23:31" ht="12.75" customHeight="1">
      <c r="W3596" s="1046" t="str">
        <f t="shared" si="563"/>
        <v/>
      </c>
      <c r="X3596" s="1047"/>
      <c r="Y3596" s="1146" t="str">
        <f t="shared" si="557"/>
        <v/>
      </c>
      <c r="Z3596" s="1049" t="str">
        <f t="shared" si="558"/>
        <v/>
      </c>
      <c r="AA3596" s="1049" t="str">
        <f t="shared" si="559"/>
        <v/>
      </c>
      <c r="AB3596" s="1050" t="str">
        <f t="shared" si="560"/>
        <v/>
      </c>
      <c r="AD3596" s="1052" t="str">
        <f t="shared" si="561"/>
        <v/>
      </c>
      <c r="AE3596" s="1053" t="str">
        <f t="shared" si="562"/>
        <v/>
      </c>
    </row>
    <row r="3597" spans="23:31" ht="12.75" customHeight="1">
      <c r="W3597" s="1046" t="str">
        <f t="shared" si="563"/>
        <v/>
      </c>
      <c r="X3597" s="1047"/>
      <c r="Y3597" s="1146" t="str">
        <f t="shared" si="557"/>
        <v/>
      </c>
      <c r="Z3597" s="1049" t="str">
        <f t="shared" si="558"/>
        <v/>
      </c>
      <c r="AA3597" s="1049" t="str">
        <f t="shared" si="559"/>
        <v/>
      </c>
      <c r="AB3597" s="1050" t="str">
        <f t="shared" si="560"/>
        <v/>
      </c>
      <c r="AD3597" s="1052" t="str">
        <f t="shared" si="561"/>
        <v/>
      </c>
      <c r="AE3597" s="1053" t="str">
        <f t="shared" si="562"/>
        <v/>
      </c>
    </row>
    <row r="3598" spans="23:31" ht="12.75" customHeight="1">
      <c r="W3598" s="1046" t="str">
        <f t="shared" si="563"/>
        <v/>
      </c>
      <c r="X3598" s="1047"/>
      <c r="Y3598" s="1146" t="str">
        <f t="shared" si="557"/>
        <v/>
      </c>
      <c r="Z3598" s="1049" t="str">
        <f t="shared" si="558"/>
        <v/>
      </c>
      <c r="AA3598" s="1049" t="str">
        <f t="shared" si="559"/>
        <v/>
      </c>
      <c r="AB3598" s="1050" t="str">
        <f t="shared" si="560"/>
        <v/>
      </c>
      <c r="AD3598" s="1052" t="str">
        <f t="shared" si="561"/>
        <v/>
      </c>
      <c r="AE3598" s="1053" t="str">
        <f t="shared" si="562"/>
        <v/>
      </c>
    </row>
    <row r="3599" spans="23:31" ht="12.75" customHeight="1">
      <c r="W3599" s="1046" t="str">
        <f t="shared" si="563"/>
        <v/>
      </c>
      <c r="X3599" s="1047"/>
      <c r="Y3599" s="1146" t="str">
        <f t="shared" si="557"/>
        <v/>
      </c>
      <c r="Z3599" s="1049" t="str">
        <f t="shared" si="558"/>
        <v/>
      </c>
      <c r="AA3599" s="1049" t="str">
        <f t="shared" si="559"/>
        <v/>
      </c>
      <c r="AB3599" s="1050" t="str">
        <f t="shared" si="560"/>
        <v/>
      </c>
      <c r="AD3599" s="1052" t="str">
        <f t="shared" si="561"/>
        <v/>
      </c>
      <c r="AE3599" s="1053" t="str">
        <f t="shared" si="562"/>
        <v/>
      </c>
    </row>
    <row r="3600" spans="23:31" ht="12.75" customHeight="1">
      <c r="W3600" s="1046" t="str">
        <f t="shared" si="563"/>
        <v/>
      </c>
      <c r="X3600" s="1047"/>
      <c r="Y3600" s="1146" t="str">
        <f t="shared" si="557"/>
        <v/>
      </c>
      <c r="Z3600" s="1049" t="str">
        <f t="shared" si="558"/>
        <v/>
      </c>
      <c r="AA3600" s="1049" t="str">
        <f t="shared" si="559"/>
        <v/>
      </c>
      <c r="AB3600" s="1050" t="str">
        <f t="shared" si="560"/>
        <v/>
      </c>
      <c r="AD3600" s="1052" t="str">
        <f t="shared" si="561"/>
        <v/>
      </c>
      <c r="AE3600" s="1053" t="str">
        <f t="shared" si="562"/>
        <v/>
      </c>
    </row>
    <row r="3601" spans="23:31" ht="12.75" customHeight="1">
      <c r="W3601" s="1046" t="str">
        <f t="shared" si="563"/>
        <v/>
      </c>
      <c r="X3601" s="1047"/>
      <c r="Y3601" s="1146" t="str">
        <f t="shared" si="557"/>
        <v/>
      </c>
      <c r="Z3601" s="1049" t="str">
        <f t="shared" si="558"/>
        <v/>
      </c>
      <c r="AA3601" s="1049" t="str">
        <f t="shared" si="559"/>
        <v/>
      </c>
      <c r="AB3601" s="1050" t="str">
        <f t="shared" si="560"/>
        <v/>
      </c>
      <c r="AD3601" s="1052" t="str">
        <f t="shared" si="561"/>
        <v/>
      </c>
      <c r="AE3601" s="1053" t="str">
        <f t="shared" si="562"/>
        <v/>
      </c>
    </row>
    <row r="3602" spans="23:31" ht="12.75" customHeight="1">
      <c r="W3602" s="1046" t="str">
        <f t="shared" si="563"/>
        <v/>
      </c>
      <c r="X3602" s="1047"/>
      <c r="Y3602" s="1146" t="str">
        <f t="shared" si="557"/>
        <v/>
      </c>
      <c r="Z3602" s="1049" t="str">
        <f t="shared" si="558"/>
        <v/>
      </c>
      <c r="AA3602" s="1049" t="str">
        <f t="shared" si="559"/>
        <v/>
      </c>
      <c r="AB3602" s="1050" t="str">
        <f t="shared" si="560"/>
        <v/>
      </c>
      <c r="AD3602" s="1052" t="str">
        <f t="shared" si="561"/>
        <v/>
      </c>
      <c r="AE3602" s="1053" t="str">
        <f t="shared" si="562"/>
        <v/>
      </c>
    </row>
    <row r="3603" spans="23:31" ht="12.75" customHeight="1">
      <c r="W3603" s="1046" t="str">
        <f t="shared" si="563"/>
        <v/>
      </c>
      <c r="X3603" s="1047"/>
      <c r="Y3603" s="1146" t="str">
        <f t="shared" si="557"/>
        <v/>
      </c>
      <c r="Z3603" s="1049" t="str">
        <f t="shared" si="558"/>
        <v/>
      </c>
      <c r="AA3603" s="1049" t="str">
        <f t="shared" si="559"/>
        <v/>
      </c>
      <c r="AB3603" s="1050" t="str">
        <f t="shared" si="560"/>
        <v/>
      </c>
      <c r="AD3603" s="1052" t="str">
        <f t="shared" si="561"/>
        <v/>
      </c>
      <c r="AE3603" s="1053" t="str">
        <f t="shared" si="562"/>
        <v/>
      </c>
    </row>
    <row r="3604" spans="23:31" ht="12.75" customHeight="1">
      <c r="W3604" s="1046" t="str">
        <f t="shared" si="563"/>
        <v/>
      </c>
      <c r="X3604" s="1047"/>
      <c r="Y3604" s="1146" t="str">
        <f t="shared" si="557"/>
        <v/>
      </c>
      <c r="Z3604" s="1049" t="str">
        <f t="shared" si="558"/>
        <v/>
      </c>
      <c r="AA3604" s="1049" t="str">
        <f t="shared" si="559"/>
        <v/>
      </c>
      <c r="AB3604" s="1050" t="str">
        <f t="shared" si="560"/>
        <v/>
      </c>
      <c r="AD3604" s="1052" t="str">
        <f t="shared" si="561"/>
        <v/>
      </c>
      <c r="AE3604" s="1053" t="str">
        <f t="shared" si="562"/>
        <v/>
      </c>
    </row>
    <row r="3605" spans="23:31" ht="12.75" customHeight="1">
      <c r="W3605" s="1046" t="str">
        <f t="shared" si="563"/>
        <v/>
      </c>
      <c r="X3605" s="1047"/>
      <c r="Y3605" s="1146" t="str">
        <f t="shared" si="557"/>
        <v/>
      </c>
      <c r="Z3605" s="1049" t="str">
        <f t="shared" si="558"/>
        <v/>
      </c>
      <c r="AA3605" s="1049" t="str">
        <f t="shared" si="559"/>
        <v/>
      </c>
      <c r="AB3605" s="1050" t="str">
        <f t="shared" si="560"/>
        <v/>
      </c>
      <c r="AD3605" s="1052" t="str">
        <f t="shared" si="561"/>
        <v/>
      </c>
      <c r="AE3605" s="1053" t="str">
        <f t="shared" si="562"/>
        <v/>
      </c>
    </row>
    <row r="3606" spans="23:31" ht="12.75" customHeight="1">
      <c r="W3606" s="1046" t="str">
        <f t="shared" si="563"/>
        <v/>
      </c>
      <c r="X3606" s="1047"/>
      <c r="Y3606" s="1146" t="str">
        <f t="shared" si="557"/>
        <v/>
      </c>
      <c r="Z3606" s="1049" t="str">
        <f t="shared" si="558"/>
        <v/>
      </c>
      <c r="AA3606" s="1049" t="str">
        <f t="shared" si="559"/>
        <v/>
      </c>
      <c r="AB3606" s="1050" t="str">
        <f t="shared" si="560"/>
        <v/>
      </c>
      <c r="AD3606" s="1052" t="str">
        <f t="shared" si="561"/>
        <v/>
      </c>
      <c r="AE3606" s="1053" t="str">
        <f t="shared" si="562"/>
        <v/>
      </c>
    </row>
    <row r="3607" spans="23:31" ht="12.75" customHeight="1">
      <c r="W3607" s="1046" t="str">
        <f t="shared" si="563"/>
        <v/>
      </c>
      <c r="X3607" s="1047"/>
      <c r="Y3607" s="1146" t="str">
        <f t="shared" si="557"/>
        <v/>
      </c>
      <c r="Z3607" s="1049" t="str">
        <f t="shared" si="558"/>
        <v/>
      </c>
      <c r="AA3607" s="1049" t="str">
        <f t="shared" si="559"/>
        <v/>
      </c>
      <c r="AB3607" s="1050" t="str">
        <f t="shared" si="560"/>
        <v/>
      </c>
      <c r="AD3607" s="1052" t="str">
        <f t="shared" si="561"/>
        <v/>
      </c>
      <c r="AE3607" s="1053" t="str">
        <f t="shared" si="562"/>
        <v/>
      </c>
    </row>
    <row r="3608" spans="23:31" ht="12.75" customHeight="1">
      <c r="W3608" s="1046" t="str">
        <f t="shared" si="563"/>
        <v/>
      </c>
      <c r="X3608" s="1047"/>
      <c r="Y3608" s="1146" t="str">
        <f t="shared" si="557"/>
        <v/>
      </c>
      <c r="Z3608" s="1049" t="str">
        <f t="shared" si="558"/>
        <v/>
      </c>
      <c r="AA3608" s="1049" t="str">
        <f t="shared" si="559"/>
        <v/>
      </c>
      <c r="AB3608" s="1050" t="str">
        <f t="shared" si="560"/>
        <v/>
      </c>
      <c r="AD3608" s="1052" t="str">
        <f t="shared" si="561"/>
        <v/>
      </c>
      <c r="AE3608" s="1053" t="str">
        <f t="shared" si="562"/>
        <v/>
      </c>
    </row>
    <row r="3609" spans="23:31" ht="12.75" customHeight="1">
      <c r="W3609" s="1046" t="str">
        <f t="shared" si="563"/>
        <v/>
      </c>
      <c r="X3609" s="1047"/>
      <c r="Y3609" s="1146" t="str">
        <f t="shared" si="557"/>
        <v/>
      </c>
      <c r="Z3609" s="1049" t="str">
        <f t="shared" si="558"/>
        <v/>
      </c>
      <c r="AA3609" s="1049" t="str">
        <f t="shared" si="559"/>
        <v/>
      </c>
      <c r="AB3609" s="1050" t="str">
        <f t="shared" si="560"/>
        <v/>
      </c>
      <c r="AD3609" s="1052" t="str">
        <f t="shared" si="561"/>
        <v/>
      </c>
      <c r="AE3609" s="1053" t="str">
        <f t="shared" si="562"/>
        <v/>
      </c>
    </row>
    <row r="3610" spans="23:31" ht="12.75" customHeight="1">
      <c r="W3610" s="1046" t="str">
        <f t="shared" si="563"/>
        <v/>
      </c>
      <c r="X3610" s="1047"/>
      <c r="Y3610" s="1146" t="str">
        <f t="shared" si="557"/>
        <v/>
      </c>
      <c r="Z3610" s="1049" t="str">
        <f t="shared" si="558"/>
        <v/>
      </c>
      <c r="AA3610" s="1049" t="str">
        <f t="shared" si="559"/>
        <v/>
      </c>
      <c r="AB3610" s="1050" t="str">
        <f t="shared" si="560"/>
        <v/>
      </c>
      <c r="AD3610" s="1052" t="str">
        <f t="shared" si="561"/>
        <v/>
      </c>
      <c r="AE3610" s="1053" t="str">
        <f t="shared" si="562"/>
        <v/>
      </c>
    </row>
    <row r="3611" spans="23:31" ht="12.75" customHeight="1">
      <c r="W3611" s="1046" t="str">
        <f t="shared" si="563"/>
        <v/>
      </c>
      <c r="X3611" s="1047"/>
      <c r="Y3611" s="1146" t="str">
        <f t="shared" si="557"/>
        <v/>
      </c>
      <c r="Z3611" s="1049" t="str">
        <f t="shared" si="558"/>
        <v/>
      </c>
      <c r="AA3611" s="1049" t="str">
        <f t="shared" si="559"/>
        <v/>
      </c>
      <c r="AB3611" s="1050" t="str">
        <f t="shared" si="560"/>
        <v/>
      </c>
      <c r="AD3611" s="1052" t="str">
        <f t="shared" si="561"/>
        <v/>
      </c>
      <c r="AE3611" s="1053" t="str">
        <f t="shared" si="562"/>
        <v/>
      </c>
    </row>
    <row r="3612" spans="23:31" ht="12.75" customHeight="1">
      <c r="W3612" s="1046" t="str">
        <f t="shared" si="563"/>
        <v/>
      </c>
      <c r="X3612" s="1047"/>
      <c r="Y3612" s="1146" t="str">
        <f t="shared" si="557"/>
        <v/>
      </c>
      <c r="Z3612" s="1049" t="str">
        <f t="shared" si="558"/>
        <v/>
      </c>
      <c r="AA3612" s="1049" t="str">
        <f t="shared" si="559"/>
        <v/>
      </c>
      <c r="AB3612" s="1050" t="str">
        <f t="shared" si="560"/>
        <v/>
      </c>
      <c r="AD3612" s="1052" t="str">
        <f t="shared" si="561"/>
        <v/>
      </c>
      <c r="AE3612" s="1053" t="str">
        <f t="shared" si="562"/>
        <v/>
      </c>
    </row>
    <row r="3613" spans="23:31" ht="12.75" customHeight="1">
      <c r="W3613" s="1046" t="str">
        <f t="shared" si="563"/>
        <v/>
      </c>
      <c r="X3613" s="1047"/>
      <c r="Y3613" s="1146" t="str">
        <f t="shared" si="557"/>
        <v/>
      </c>
      <c r="Z3613" s="1049" t="str">
        <f t="shared" si="558"/>
        <v/>
      </c>
      <c r="AA3613" s="1049" t="str">
        <f t="shared" si="559"/>
        <v/>
      </c>
      <c r="AB3613" s="1050" t="str">
        <f t="shared" si="560"/>
        <v/>
      </c>
      <c r="AD3613" s="1052" t="str">
        <f t="shared" si="561"/>
        <v/>
      </c>
      <c r="AE3613" s="1053" t="str">
        <f t="shared" si="562"/>
        <v/>
      </c>
    </row>
    <row r="3614" spans="23:31" ht="12.75" customHeight="1">
      <c r="W3614" s="1046" t="str">
        <f t="shared" si="563"/>
        <v/>
      </c>
      <c r="X3614" s="1047"/>
      <c r="Y3614" s="1146" t="str">
        <f t="shared" si="557"/>
        <v/>
      </c>
      <c r="Z3614" s="1049" t="str">
        <f t="shared" si="558"/>
        <v/>
      </c>
      <c r="AA3614" s="1049" t="str">
        <f t="shared" si="559"/>
        <v/>
      </c>
      <c r="AB3614" s="1050" t="str">
        <f t="shared" si="560"/>
        <v/>
      </c>
      <c r="AD3614" s="1052" t="str">
        <f t="shared" si="561"/>
        <v/>
      </c>
      <c r="AE3614" s="1053" t="str">
        <f t="shared" si="562"/>
        <v/>
      </c>
    </row>
    <row r="3615" spans="23:31" ht="12.75" customHeight="1">
      <c r="W3615" s="1046" t="str">
        <f t="shared" si="563"/>
        <v/>
      </c>
      <c r="X3615" s="1047"/>
      <c r="Y3615" s="1146" t="str">
        <f t="shared" si="557"/>
        <v/>
      </c>
      <c r="Z3615" s="1049" t="str">
        <f t="shared" si="558"/>
        <v/>
      </c>
      <c r="AA3615" s="1049" t="str">
        <f t="shared" si="559"/>
        <v/>
      </c>
      <c r="AB3615" s="1050" t="str">
        <f t="shared" si="560"/>
        <v/>
      </c>
      <c r="AD3615" s="1052" t="str">
        <f t="shared" si="561"/>
        <v/>
      </c>
      <c r="AE3615" s="1053" t="str">
        <f t="shared" si="562"/>
        <v/>
      </c>
    </row>
    <row r="3616" spans="23:31" ht="12.75" customHeight="1">
      <c r="W3616" s="1046" t="str">
        <f t="shared" si="563"/>
        <v/>
      </c>
      <c r="X3616" s="1047"/>
      <c r="Y3616" s="1146" t="str">
        <f t="shared" si="557"/>
        <v/>
      </c>
      <c r="Z3616" s="1049" t="str">
        <f t="shared" si="558"/>
        <v/>
      </c>
      <c r="AA3616" s="1049" t="str">
        <f t="shared" si="559"/>
        <v/>
      </c>
      <c r="AB3616" s="1050" t="str">
        <f t="shared" si="560"/>
        <v/>
      </c>
      <c r="AD3616" s="1052" t="str">
        <f t="shared" si="561"/>
        <v/>
      </c>
      <c r="AE3616" s="1053" t="str">
        <f t="shared" si="562"/>
        <v/>
      </c>
    </row>
    <row r="3617" spans="23:31" ht="12.75" customHeight="1">
      <c r="W3617" s="1046" t="str">
        <f t="shared" si="563"/>
        <v/>
      </c>
      <c r="X3617" s="1047"/>
      <c r="Y3617" s="1146" t="str">
        <f t="shared" si="557"/>
        <v/>
      </c>
      <c r="Z3617" s="1049" t="str">
        <f t="shared" si="558"/>
        <v/>
      </c>
      <c r="AA3617" s="1049" t="str">
        <f t="shared" si="559"/>
        <v/>
      </c>
      <c r="AB3617" s="1050" t="str">
        <f t="shared" si="560"/>
        <v/>
      </c>
      <c r="AD3617" s="1052" t="str">
        <f t="shared" si="561"/>
        <v/>
      </c>
      <c r="AE3617" s="1053" t="str">
        <f t="shared" si="562"/>
        <v/>
      </c>
    </row>
    <row r="3618" spans="23:31" ht="12.75" customHeight="1">
      <c r="W3618" s="1046" t="str">
        <f t="shared" si="563"/>
        <v/>
      </c>
      <c r="X3618" s="1047"/>
      <c r="Y3618" s="1146" t="str">
        <f t="shared" si="557"/>
        <v/>
      </c>
      <c r="Z3618" s="1049" t="str">
        <f t="shared" si="558"/>
        <v/>
      </c>
      <c r="AA3618" s="1049" t="str">
        <f t="shared" si="559"/>
        <v/>
      </c>
      <c r="AB3618" s="1050" t="str">
        <f t="shared" si="560"/>
        <v/>
      </c>
      <c r="AD3618" s="1052" t="str">
        <f t="shared" si="561"/>
        <v/>
      </c>
      <c r="AE3618" s="1053" t="str">
        <f t="shared" si="562"/>
        <v/>
      </c>
    </row>
    <row r="3619" spans="23:31" ht="12.75" customHeight="1">
      <c r="W3619" s="1046" t="str">
        <f t="shared" si="563"/>
        <v/>
      </c>
      <c r="X3619" s="1047"/>
      <c r="Y3619" s="1146" t="str">
        <f t="shared" si="557"/>
        <v/>
      </c>
      <c r="Z3619" s="1049" t="str">
        <f t="shared" si="558"/>
        <v/>
      </c>
      <c r="AA3619" s="1049" t="str">
        <f t="shared" si="559"/>
        <v/>
      </c>
      <c r="AB3619" s="1050" t="str">
        <f t="shared" si="560"/>
        <v/>
      </c>
      <c r="AD3619" s="1052" t="str">
        <f t="shared" si="561"/>
        <v/>
      </c>
      <c r="AE3619" s="1053" t="str">
        <f t="shared" si="562"/>
        <v/>
      </c>
    </row>
    <row r="3620" spans="23:31" ht="12.75" customHeight="1">
      <c r="W3620" s="1046" t="str">
        <f t="shared" si="563"/>
        <v/>
      </c>
      <c r="X3620" s="1047"/>
      <c r="Y3620" s="1146" t="str">
        <f t="shared" si="557"/>
        <v/>
      </c>
      <c r="Z3620" s="1049" t="str">
        <f t="shared" si="558"/>
        <v/>
      </c>
      <c r="AA3620" s="1049" t="str">
        <f t="shared" si="559"/>
        <v/>
      </c>
      <c r="AB3620" s="1050" t="str">
        <f t="shared" si="560"/>
        <v/>
      </c>
      <c r="AD3620" s="1052" t="str">
        <f t="shared" si="561"/>
        <v/>
      </c>
      <c r="AE3620" s="1053" t="str">
        <f t="shared" si="562"/>
        <v/>
      </c>
    </row>
    <row r="3621" spans="23:31" ht="12.75" customHeight="1">
      <c r="W3621" s="1046" t="str">
        <f t="shared" si="563"/>
        <v/>
      </c>
      <c r="X3621" s="1047"/>
      <c r="Y3621" s="1146" t="str">
        <f t="shared" si="557"/>
        <v/>
      </c>
      <c r="Z3621" s="1049" t="str">
        <f t="shared" si="558"/>
        <v/>
      </c>
      <c r="AA3621" s="1049" t="str">
        <f t="shared" si="559"/>
        <v/>
      </c>
      <c r="AB3621" s="1050" t="str">
        <f t="shared" si="560"/>
        <v/>
      </c>
      <c r="AD3621" s="1052" t="str">
        <f t="shared" si="561"/>
        <v/>
      </c>
      <c r="AE3621" s="1053" t="str">
        <f t="shared" si="562"/>
        <v/>
      </c>
    </row>
    <row r="3622" spans="23:31" ht="12.75" customHeight="1">
      <c r="W3622" s="1046" t="str">
        <f t="shared" si="563"/>
        <v/>
      </c>
      <c r="X3622" s="1047"/>
      <c r="Y3622" s="1146" t="str">
        <f t="shared" si="557"/>
        <v/>
      </c>
      <c r="Z3622" s="1049" t="str">
        <f t="shared" si="558"/>
        <v/>
      </c>
      <c r="AA3622" s="1049" t="str">
        <f t="shared" si="559"/>
        <v/>
      </c>
      <c r="AB3622" s="1050" t="str">
        <f t="shared" si="560"/>
        <v/>
      </c>
      <c r="AD3622" s="1052" t="str">
        <f t="shared" si="561"/>
        <v/>
      </c>
      <c r="AE3622" s="1053" t="str">
        <f t="shared" si="562"/>
        <v/>
      </c>
    </row>
    <row r="3623" spans="23:31" ht="12.75" customHeight="1">
      <c r="W3623" s="1046" t="str">
        <f t="shared" si="563"/>
        <v/>
      </c>
      <c r="X3623" s="1047"/>
      <c r="Y3623" s="1146" t="str">
        <f t="shared" si="557"/>
        <v/>
      </c>
      <c r="Z3623" s="1049" t="str">
        <f t="shared" si="558"/>
        <v/>
      </c>
      <c r="AA3623" s="1049" t="str">
        <f t="shared" si="559"/>
        <v/>
      </c>
      <c r="AB3623" s="1050" t="str">
        <f t="shared" si="560"/>
        <v/>
      </c>
      <c r="AD3623" s="1052" t="str">
        <f t="shared" si="561"/>
        <v/>
      </c>
      <c r="AE3623" s="1053" t="str">
        <f t="shared" si="562"/>
        <v/>
      </c>
    </row>
    <row r="3624" spans="23:31" ht="12.75" customHeight="1">
      <c r="W3624" s="1046" t="str">
        <f t="shared" si="563"/>
        <v/>
      </c>
      <c r="X3624" s="1047"/>
      <c r="Y3624" s="1146" t="str">
        <f t="shared" si="557"/>
        <v/>
      </c>
      <c r="Z3624" s="1049" t="str">
        <f t="shared" si="558"/>
        <v/>
      </c>
      <c r="AA3624" s="1049" t="str">
        <f t="shared" si="559"/>
        <v/>
      </c>
      <c r="AB3624" s="1050" t="str">
        <f t="shared" si="560"/>
        <v/>
      </c>
      <c r="AD3624" s="1052" t="str">
        <f t="shared" si="561"/>
        <v/>
      </c>
      <c r="AE3624" s="1053" t="str">
        <f t="shared" si="562"/>
        <v/>
      </c>
    </row>
    <row r="3625" spans="23:31" ht="12.75" customHeight="1">
      <c r="W3625" s="1046" t="str">
        <f t="shared" si="563"/>
        <v/>
      </c>
      <c r="X3625" s="1047"/>
      <c r="Y3625" s="1146" t="str">
        <f t="shared" si="557"/>
        <v/>
      </c>
      <c r="Z3625" s="1049" t="str">
        <f t="shared" si="558"/>
        <v/>
      </c>
      <c r="AA3625" s="1049" t="str">
        <f t="shared" si="559"/>
        <v/>
      </c>
      <c r="AB3625" s="1050" t="str">
        <f t="shared" si="560"/>
        <v/>
      </c>
      <c r="AD3625" s="1052" t="str">
        <f t="shared" si="561"/>
        <v/>
      </c>
      <c r="AE3625" s="1053" t="str">
        <f t="shared" si="562"/>
        <v/>
      </c>
    </row>
    <row r="3626" spans="23:31" ht="12.75" customHeight="1">
      <c r="W3626" s="1046" t="str">
        <f t="shared" si="563"/>
        <v/>
      </c>
      <c r="X3626" s="1047"/>
      <c r="Y3626" s="1146" t="str">
        <f t="shared" si="557"/>
        <v/>
      </c>
      <c r="Z3626" s="1049" t="str">
        <f t="shared" si="558"/>
        <v/>
      </c>
      <c r="AA3626" s="1049" t="str">
        <f t="shared" si="559"/>
        <v/>
      </c>
      <c r="AB3626" s="1050" t="str">
        <f t="shared" si="560"/>
        <v/>
      </c>
      <c r="AD3626" s="1052" t="str">
        <f t="shared" si="561"/>
        <v/>
      </c>
      <c r="AE3626" s="1053" t="str">
        <f t="shared" si="562"/>
        <v/>
      </c>
    </row>
    <row r="3627" spans="23:31" ht="12.75" customHeight="1">
      <c r="W3627" s="1046" t="str">
        <f t="shared" si="563"/>
        <v/>
      </c>
      <c r="X3627" s="1047"/>
      <c r="Y3627" s="1146" t="str">
        <f t="shared" si="557"/>
        <v/>
      </c>
      <c r="Z3627" s="1049" t="str">
        <f t="shared" si="558"/>
        <v/>
      </c>
      <c r="AA3627" s="1049" t="str">
        <f t="shared" si="559"/>
        <v/>
      </c>
      <c r="AB3627" s="1050" t="str">
        <f t="shared" si="560"/>
        <v/>
      </c>
      <c r="AD3627" s="1052" t="str">
        <f t="shared" si="561"/>
        <v/>
      </c>
      <c r="AE3627" s="1053" t="str">
        <f t="shared" si="562"/>
        <v/>
      </c>
    </row>
    <row r="3628" spans="23:31" ht="12.75" customHeight="1">
      <c r="W3628" s="1046" t="str">
        <f t="shared" si="563"/>
        <v/>
      </c>
      <c r="X3628" s="1047"/>
      <c r="Y3628" s="1146" t="str">
        <f t="shared" si="557"/>
        <v/>
      </c>
      <c r="Z3628" s="1049" t="str">
        <f t="shared" si="558"/>
        <v/>
      </c>
      <c r="AA3628" s="1049" t="str">
        <f t="shared" si="559"/>
        <v/>
      </c>
      <c r="AB3628" s="1050" t="str">
        <f t="shared" si="560"/>
        <v/>
      </c>
      <c r="AD3628" s="1052" t="str">
        <f t="shared" si="561"/>
        <v/>
      </c>
      <c r="AE3628" s="1053" t="str">
        <f t="shared" si="562"/>
        <v/>
      </c>
    </row>
    <row r="3629" spans="23:31" ht="12.75" customHeight="1">
      <c r="W3629" s="1046" t="str">
        <f t="shared" si="563"/>
        <v/>
      </c>
      <c r="X3629" s="1047"/>
      <c r="Y3629" s="1146" t="str">
        <f t="shared" si="557"/>
        <v/>
      </c>
      <c r="Z3629" s="1049" t="str">
        <f t="shared" si="558"/>
        <v/>
      </c>
      <c r="AA3629" s="1049" t="str">
        <f t="shared" si="559"/>
        <v/>
      </c>
      <c r="AB3629" s="1050" t="str">
        <f t="shared" si="560"/>
        <v/>
      </c>
      <c r="AD3629" s="1052" t="str">
        <f t="shared" si="561"/>
        <v/>
      </c>
      <c r="AE3629" s="1053" t="str">
        <f t="shared" si="562"/>
        <v/>
      </c>
    </row>
    <row r="3630" spans="23:31" ht="12.75" customHeight="1">
      <c r="W3630" s="1046" t="str">
        <f t="shared" si="563"/>
        <v/>
      </c>
      <c r="X3630" s="1047"/>
      <c r="Y3630" s="1146" t="str">
        <f t="shared" si="557"/>
        <v/>
      </c>
      <c r="Z3630" s="1049" t="str">
        <f t="shared" si="558"/>
        <v/>
      </c>
      <c r="AA3630" s="1049" t="str">
        <f t="shared" si="559"/>
        <v/>
      </c>
      <c r="AB3630" s="1050" t="str">
        <f t="shared" si="560"/>
        <v/>
      </c>
      <c r="AD3630" s="1052" t="str">
        <f t="shared" si="561"/>
        <v/>
      </c>
      <c r="AE3630" s="1053" t="str">
        <f t="shared" si="562"/>
        <v/>
      </c>
    </row>
    <row r="3631" spans="23:31" ht="12.75" customHeight="1">
      <c r="W3631" s="1046" t="str">
        <f t="shared" si="563"/>
        <v/>
      </c>
      <c r="X3631" s="1047"/>
      <c r="Y3631" s="1146" t="str">
        <f t="shared" si="557"/>
        <v/>
      </c>
      <c r="Z3631" s="1049" t="str">
        <f t="shared" si="558"/>
        <v/>
      </c>
      <c r="AA3631" s="1049" t="str">
        <f t="shared" si="559"/>
        <v/>
      </c>
      <c r="AB3631" s="1050" t="str">
        <f t="shared" si="560"/>
        <v/>
      </c>
      <c r="AD3631" s="1052" t="str">
        <f t="shared" si="561"/>
        <v/>
      </c>
      <c r="AE3631" s="1053" t="str">
        <f t="shared" si="562"/>
        <v/>
      </c>
    </row>
    <row r="3632" spans="23:31" ht="12.75" customHeight="1">
      <c r="W3632" s="1046" t="str">
        <f t="shared" si="563"/>
        <v/>
      </c>
      <c r="X3632" s="1047"/>
      <c r="Y3632" s="1146" t="str">
        <f t="shared" si="557"/>
        <v/>
      </c>
      <c r="Z3632" s="1049" t="str">
        <f t="shared" si="558"/>
        <v/>
      </c>
      <c r="AA3632" s="1049" t="str">
        <f t="shared" si="559"/>
        <v/>
      </c>
      <c r="AB3632" s="1050" t="str">
        <f t="shared" si="560"/>
        <v/>
      </c>
      <c r="AD3632" s="1052" t="str">
        <f t="shared" si="561"/>
        <v/>
      </c>
      <c r="AE3632" s="1053" t="str">
        <f t="shared" si="562"/>
        <v/>
      </c>
    </row>
    <row r="3633" spans="23:31" ht="12.75" customHeight="1">
      <c r="W3633" s="1046" t="str">
        <f t="shared" si="563"/>
        <v/>
      </c>
      <c r="X3633" s="1047"/>
      <c r="Y3633" s="1146" t="str">
        <f t="shared" si="557"/>
        <v/>
      </c>
      <c r="Z3633" s="1049" t="str">
        <f t="shared" si="558"/>
        <v/>
      </c>
      <c r="AA3633" s="1049" t="str">
        <f t="shared" si="559"/>
        <v/>
      </c>
      <c r="AB3633" s="1050" t="str">
        <f t="shared" si="560"/>
        <v/>
      </c>
      <c r="AD3633" s="1052" t="str">
        <f t="shared" si="561"/>
        <v/>
      </c>
      <c r="AE3633" s="1053" t="str">
        <f t="shared" si="562"/>
        <v/>
      </c>
    </row>
    <row r="3634" spans="23:31" ht="12.75" customHeight="1">
      <c r="W3634" s="1046" t="str">
        <f t="shared" si="563"/>
        <v/>
      </c>
      <c r="X3634" s="1047"/>
      <c r="Y3634" s="1146" t="str">
        <f t="shared" si="557"/>
        <v/>
      </c>
      <c r="Z3634" s="1049" t="str">
        <f t="shared" si="558"/>
        <v/>
      </c>
      <c r="AA3634" s="1049" t="str">
        <f t="shared" si="559"/>
        <v/>
      </c>
      <c r="AB3634" s="1050" t="str">
        <f t="shared" si="560"/>
        <v/>
      </c>
      <c r="AD3634" s="1052" t="str">
        <f t="shared" si="561"/>
        <v/>
      </c>
      <c r="AE3634" s="1053" t="str">
        <f t="shared" si="562"/>
        <v/>
      </c>
    </row>
    <row r="3635" spans="23:31" ht="12.75" customHeight="1">
      <c r="W3635" s="1046" t="str">
        <f t="shared" si="563"/>
        <v/>
      </c>
      <c r="X3635" s="1047"/>
      <c r="Y3635" s="1146" t="str">
        <f t="shared" si="557"/>
        <v/>
      </c>
      <c r="Z3635" s="1049" t="str">
        <f t="shared" si="558"/>
        <v/>
      </c>
      <c r="AA3635" s="1049" t="str">
        <f t="shared" si="559"/>
        <v/>
      </c>
      <c r="AB3635" s="1050" t="str">
        <f t="shared" si="560"/>
        <v/>
      </c>
      <c r="AD3635" s="1052" t="str">
        <f t="shared" si="561"/>
        <v/>
      </c>
      <c r="AE3635" s="1053" t="str">
        <f t="shared" si="562"/>
        <v/>
      </c>
    </row>
    <row r="3636" spans="23:31" ht="12.75" customHeight="1">
      <c r="W3636" s="1046" t="str">
        <f t="shared" si="563"/>
        <v/>
      </c>
      <c r="X3636" s="1047"/>
      <c r="Y3636" s="1146" t="str">
        <f t="shared" si="557"/>
        <v/>
      </c>
      <c r="Z3636" s="1049" t="str">
        <f t="shared" si="558"/>
        <v/>
      </c>
      <c r="AA3636" s="1049" t="str">
        <f t="shared" si="559"/>
        <v/>
      </c>
      <c r="AB3636" s="1050" t="str">
        <f t="shared" si="560"/>
        <v/>
      </c>
      <c r="AD3636" s="1052" t="str">
        <f t="shared" si="561"/>
        <v/>
      </c>
      <c r="AE3636" s="1053" t="str">
        <f t="shared" si="562"/>
        <v/>
      </c>
    </row>
    <row r="3637" spans="23:31" ht="12.75" customHeight="1">
      <c r="W3637" s="1046" t="str">
        <f t="shared" si="563"/>
        <v/>
      </c>
      <c r="X3637" s="1047"/>
      <c r="Y3637" s="1146" t="str">
        <f t="shared" si="557"/>
        <v/>
      </c>
      <c r="Z3637" s="1049" t="str">
        <f t="shared" si="558"/>
        <v/>
      </c>
      <c r="AA3637" s="1049" t="str">
        <f t="shared" si="559"/>
        <v/>
      </c>
      <c r="AB3637" s="1050" t="str">
        <f t="shared" si="560"/>
        <v/>
      </c>
      <c r="AD3637" s="1052" t="str">
        <f t="shared" si="561"/>
        <v/>
      </c>
      <c r="AE3637" s="1053" t="str">
        <f t="shared" si="562"/>
        <v/>
      </c>
    </row>
    <row r="3638" spans="23:31" ht="12.75" customHeight="1">
      <c r="W3638" s="1046" t="str">
        <f t="shared" si="563"/>
        <v/>
      </c>
      <c r="X3638" s="1047"/>
      <c r="Y3638" s="1146" t="str">
        <f t="shared" si="557"/>
        <v/>
      </c>
      <c r="Z3638" s="1049" t="str">
        <f t="shared" si="558"/>
        <v/>
      </c>
      <c r="AA3638" s="1049" t="str">
        <f t="shared" si="559"/>
        <v/>
      </c>
      <c r="AB3638" s="1050" t="str">
        <f t="shared" si="560"/>
        <v/>
      </c>
      <c r="AD3638" s="1052" t="str">
        <f t="shared" si="561"/>
        <v/>
      </c>
      <c r="AE3638" s="1053" t="str">
        <f t="shared" si="562"/>
        <v/>
      </c>
    </row>
    <row r="3639" spans="23:31" ht="12.75" customHeight="1">
      <c r="W3639" s="1046" t="str">
        <f t="shared" si="563"/>
        <v/>
      </c>
      <c r="X3639" s="1047"/>
      <c r="Y3639" s="1146" t="str">
        <f t="shared" si="557"/>
        <v/>
      </c>
      <c r="Z3639" s="1049" t="str">
        <f t="shared" si="558"/>
        <v/>
      </c>
      <c r="AA3639" s="1049" t="str">
        <f t="shared" si="559"/>
        <v/>
      </c>
      <c r="AB3639" s="1050" t="str">
        <f t="shared" si="560"/>
        <v/>
      </c>
      <c r="AD3639" s="1052" t="str">
        <f t="shared" si="561"/>
        <v/>
      </c>
      <c r="AE3639" s="1053" t="str">
        <f t="shared" si="562"/>
        <v/>
      </c>
    </row>
    <row r="3640" spans="23:31" ht="12.75" customHeight="1">
      <c r="W3640" s="1046" t="str">
        <f t="shared" si="563"/>
        <v/>
      </c>
      <c r="X3640" s="1047"/>
      <c r="Y3640" s="1146" t="str">
        <f t="shared" si="557"/>
        <v/>
      </c>
      <c r="Z3640" s="1049" t="str">
        <f t="shared" si="558"/>
        <v/>
      </c>
      <c r="AA3640" s="1049" t="str">
        <f t="shared" si="559"/>
        <v/>
      </c>
      <c r="AB3640" s="1050" t="str">
        <f t="shared" si="560"/>
        <v/>
      </c>
      <c r="AD3640" s="1052" t="str">
        <f t="shared" si="561"/>
        <v/>
      </c>
      <c r="AE3640" s="1053" t="str">
        <f t="shared" si="562"/>
        <v/>
      </c>
    </row>
    <row r="3641" spans="23:31" ht="12.75" customHeight="1">
      <c r="W3641" s="1046" t="str">
        <f t="shared" si="563"/>
        <v/>
      </c>
      <c r="X3641" s="1047"/>
      <c r="Y3641" s="1146" t="str">
        <f t="shared" si="557"/>
        <v/>
      </c>
      <c r="Z3641" s="1049" t="str">
        <f t="shared" si="558"/>
        <v/>
      </c>
      <c r="AA3641" s="1049" t="str">
        <f t="shared" si="559"/>
        <v/>
      </c>
      <c r="AB3641" s="1050" t="str">
        <f t="shared" si="560"/>
        <v/>
      </c>
      <c r="AD3641" s="1052" t="str">
        <f t="shared" si="561"/>
        <v/>
      </c>
      <c r="AE3641" s="1053" t="str">
        <f t="shared" si="562"/>
        <v/>
      </c>
    </row>
    <row r="3642" spans="23:31" ht="12.75" customHeight="1">
      <c r="W3642" s="1046" t="str">
        <f t="shared" si="563"/>
        <v/>
      </c>
      <c r="X3642" s="1047"/>
      <c r="Y3642" s="1146" t="str">
        <f t="shared" si="557"/>
        <v/>
      </c>
      <c r="Z3642" s="1049" t="str">
        <f t="shared" si="558"/>
        <v/>
      </c>
      <c r="AA3642" s="1049" t="str">
        <f t="shared" si="559"/>
        <v/>
      </c>
      <c r="AB3642" s="1050" t="str">
        <f t="shared" si="560"/>
        <v/>
      </c>
      <c r="AD3642" s="1052" t="str">
        <f t="shared" si="561"/>
        <v/>
      </c>
      <c r="AE3642" s="1053" t="str">
        <f t="shared" si="562"/>
        <v/>
      </c>
    </row>
    <row r="3643" spans="23:31" ht="12.75" customHeight="1">
      <c r="W3643" s="1046" t="str">
        <f t="shared" si="563"/>
        <v/>
      </c>
      <c r="X3643" s="1047"/>
      <c r="Y3643" s="1146" t="str">
        <f t="shared" si="557"/>
        <v/>
      </c>
      <c r="Z3643" s="1049" t="str">
        <f t="shared" si="558"/>
        <v/>
      </c>
      <c r="AA3643" s="1049" t="str">
        <f t="shared" si="559"/>
        <v/>
      </c>
      <c r="AB3643" s="1050" t="str">
        <f t="shared" si="560"/>
        <v/>
      </c>
      <c r="AD3643" s="1052" t="str">
        <f t="shared" si="561"/>
        <v/>
      </c>
      <c r="AE3643" s="1053" t="str">
        <f t="shared" si="562"/>
        <v/>
      </c>
    </row>
    <row r="3644" spans="23:31" ht="12.75" customHeight="1">
      <c r="W3644" s="1046" t="str">
        <f t="shared" si="563"/>
        <v/>
      </c>
      <c r="X3644" s="1047"/>
      <c r="Y3644" s="1146" t="str">
        <f t="shared" si="557"/>
        <v/>
      </c>
      <c r="Z3644" s="1049" t="str">
        <f t="shared" si="558"/>
        <v/>
      </c>
      <c r="AA3644" s="1049" t="str">
        <f t="shared" si="559"/>
        <v/>
      </c>
      <c r="AB3644" s="1050" t="str">
        <f t="shared" si="560"/>
        <v/>
      </c>
      <c r="AD3644" s="1052" t="str">
        <f t="shared" si="561"/>
        <v/>
      </c>
      <c r="AE3644" s="1053" t="str">
        <f t="shared" si="562"/>
        <v/>
      </c>
    </row>
    <row r="3645" spans="23:31" ht="12.75" customHeight="1">
      <c r="W3645" s="1046" t="str">
        <f t="shared" si="563"/>
        <v/>
      </c>
      <c r="X3645" s="1047"/>
      <c r="Y3645" s="1146" t="str">
        <f t="shared" si="557"/>
        <v/>
      </c>
      <c r="Z3645" s="1049" t="str">
        <f t="shared" si="558"/>
        <v/>
      </c>
      <c r="AA3645" s="1049" t="str">
        <f t="shared" si="559"/>
        <v/>
      </c>
      <c r="AB3645" s="1050" t="str">
        <f t="shared" si="560"/>
        <v/>
      </c>
      <c r="AD3645" s="1052" t="str">
        <f t="shared" si="561"/>
        <v/>
      </c>
      <c r="AE3645" s="1053" t="str">
        <f t="shared" si="562"/>
        <v/>
      </c>
    </row>
    <row r="3646" spans="23:31" ht="12.75" customHeight="1">
      <c r="W3646" s="1046" t="str">
        <f t="shared" si="563"/>
        <v/>
      </c>
      <c r="X3646" s="1047"/>
      <c r="Y3646" s="1146" t="str">
        <f t="shared" si="557"/>
        <v/>
      </c>
      <c r="Z3646" s="1049" t="str">
        <f t="shared" si="558"/>
        <v/>
      </c>
      <c r="AA3646" s="1049" t="str">
        <f t="shared" si="559"/>
        <v/>
      </c>
      <c r="AB3646" s="1050" t="str">
        <f t="shared" si="560"/>
        <v/>
      </c>
      <c r="AD3646" s="1052" t="str">
        <f t="shared" si="561"/>
        <v/>
      </c>
      <c r="AE3646" s="1053" t="str">
        <f t="shared" si="562"/>
        <v/>
      </c>
    </row>
    <row r="3647" spans="23:31" ht="12.75" customHeight="1">
      <c r="W3647" s="1046" t="str">
        <f t="shared" si="563"/>
        <v/>
      </c>
      <c r="X3647" s="1047"/>
      <c r="Y3647" s="1146" t="str">
        <f t="shared" si="557"/>
        <v/>
      </c>
      <c r="Z3647" s="1049" t="str">
        <f t="shared" si="558"/>
        <v/>
      </c>
      <c r="AA3647" s="1049" t="str">
        <f t="shared" si="559"/>
        <v/>
      </c>
      <c r="AB3647" s="1050" t="str">
        <f t="shared" si="560"/>
        <v/>
      </c>
      <c r="AD3647" s="1052" t="str">
        <f t="shared" si="561"/>
        <v/>
      </c>
      <c r="AE3647" s="1053" t="str">
        <f t="shared" si="562"/>
        <v/>
      </c>
    </row>
    <row r="3648" spans="23:31" ht="12.75" customHeight="1">
      <c r="W3648" s="1046" t="str">
        <f t="shared" si="563"/>
        <v/>
      </c>
      <c r="X3648" s="1047"/>
      <c r="Y3648" s="1146" t="str">
        <f t="shared" si="557"/>
        <v/>
      </c>
      <c r="Z3648" s="1049" t="str">
        <f t="shared" si="558"/>
        <v/>
      </c>
      <c r="AA3648" s="1049" t="str">
        <f t="shared" si="559"/>
        <v/>
      </c>
      <c r="AB3648" s="1050" t="str">
        <f t="shared" si="560"/>
        <v/>
      </c>
      <c r="AD3648" s="1052" t="str">
        <f t="shared" si="561"/>
        <v/>
      </c>
      <c r="AE3648" s="1053" t="str">
        <f t="shared" si="562"/>
        <v/>
      </c>
    </row>
    <row r="3649" spans="23:31" ht="12.75" customHeight="1">
      <c r="W3649" s="1046" t="str">
        <f t="shared" si="563"/>
        <v/>
      </c>
      <c r="X3649" s="1047"/>
      <c r="Y3649" s="1146" t="str">
        <f t="shared" si="557"/>
        <v/>
      </c>
      <c r="Z3649" s="1049" t="str">
        <f t="shared" si="558"/>
        <v/>
      </c>
      <c r="AA3649" s="1049" t="str">
        <f t="shared" si="559"/>
        <v/>
      </c>
      <c r="AB3649" s="1050" t="str">
        <f t="shared" si="560"/>
        <v/>
      </c>
      <c r="AD3649" s="1052" t="str">
        <f t="shared" si="561"/>
        <v/>
      </c>
      <c r="AE3649" s="1053" t="str">
        <f t="shared" si="562"/>
        <v/>
      </c>
    </row>
    <row r="3650" spans="23:31" ht="12.75" customHeight="1">
      <c r="W3650" s="1046" t="str">
        <f t="shared" si="563"/>
        <v/>
      </c>
      <c r="X3650" s="1047"/>
      <c r="Y3650" s="1146" t="str">
        <f t="shared" si="557"/>
        <v/>
      </c>
      <c r="Z3650" s="1049" t="str">
        <f t="shared" si="558"/>
        <v/>
      </c>
      <c r="AA3650" s="1049" t="str">
        <f t="shared" si="559"/>
        <v/>
      </c>
      <c r="AB3650" s="1050" t="str">
        <f t="shared" si="560"/>
        <v/>
      </c>
      <c r="AD3650" s="1052" t="str">
        <f t="shared" si="561"/>
        <v/>
      </c>
      <c r="AE3650" s="1053" t="str">
        <f t="shared" si="562"/>
        <v/>
      </c>
    </row>
    <row r="3651" spans="23:31" ht="12.75" customHeight="1">
      <c r="W3651" s="1046" t="str">
        <f t="shared" si="563"/>
        <v/>
      </c>
      <c r="X3651" s="1047"/>
      <c r="Y3651" s="1146" t="str">
        <f t="shared" ref="Y3651:Y3714" si="564">IFERROR(CHOOSE(X3651,"መስከረም","ጥቅምት","ህዳር  ","ታህሳስ ","ጥር ","የካቲት ","መጋቢት ","ሚይዚያ ","ግንቦት ","ሰኔ ","ሐምሌ ","ነሐሴ ","Pagume"),"")</f>
        <v/>
      </c>
      <c r="Z3651" s="1049" t="str">
        <f t="shared" ref="Z3651:Z3714" si="565">IF($K3651="","",_xlfn.LET(_xlpm.gDate,K3651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651" s="1049" t="str">
        <f t="shared" ref="AA3651:AA3714" si="566">IF($Z3651="","",TEXT($Z3651,"mm"))</f>
        <v/>
      </c>
      <c r="AB3651" s="1050" t="str">
        <f t="shared" ref="AB3651:AB3714" si="567">IFERROR(CHOOSE(AA3651,"መስከረም","ጥቅምት","ህዳር  ","ታህሳስ ","ጥር ","የካቲት ","መጋቢት ","ሚይዚያ ","ግንቦት ","ሰኔ ","ሐምሌ ","ነሐሴ ","Pagume"),"")</f>
        <v/>
      </c>
      <c r="AD3651" s="1052" t="str">
        <f t="shared" ref="AD3651:AD3714" si="568">IF($D3651="","",YEAR(D3651)&amp;"-W"&amp;WEEKNUM(D3651,2))</f>
        <v/>
      </c>
      <c r="AE3651" s="1053" t="str">
        <f t="shared" ref="AE3651:AE3714" si="569">IF($K3651="","",YEAR(K3651)&amp;"-W"&amp;WEEKNUM(K3651,2))</f>
        <v/>
      </c>
    </row>
    <row r="3652" spans="23:31" ht="12.75" customHeight="1">
      <c r="W3652" s="1046" t="str">
        <f t="shared" ref="W3652:W3715" si="570">IF($D3652="","",_xlfn.LET(_xlpm.gDate,D3652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652" s="1047"/>
      <c r="Y3652" s="1146" t="str">
        <f t="shared" si="564"/>
        <v/>
      </c>
      <c r="Z3652" s="1049" t="str">
        <f t="shared" si="565"/>
        <v/>
      </c>
      <c r="AA3652" s="1049" t="str">
        <f t="shared" si="566"/>
        <v/>
      </c>
      <c r="AB3652" s="1050" t="str">
        <f t="shared" si="567"/>
        <v/>
      </c>
      <c r="AD3652" s="1052" t="str">
        <f t="shared" si="568"/>
        <v/>
      </c>
      <c r="AE3652" s="1053" t="str">
        <f t="shared" si="569"/>
        <v/>
      </c>
    </row>
    <row r="3653" spans="23:31" ht="12.75" customHeight="1">
      <c r="W3653" s="1046" t="str">
        <f t="shared" si="570"/>
        <v/>
      </c>
      <c r="X3653" s="1047"/>
      <c r="Y3653" s="1146" t="str">
        <f t="shared" si="564"/>
        <v/>
      </c>
      <c r="Z3653" s="1049" t="str">
        <f t="shared" si="565"/>
        <v/>
      </c>
      <c r="AA3653" s="1049" t="str">
        <f t="shared" si="566"/>
        <v/>
      </c>
      <c r="AB3653" s="1050" t="str">
        <f t="shared" si="567"/>
        <v/>
      </c>
      <c r="AD3653" s="1052" t="str">
        <f t="shared" si="568"/>
        <v/>
      </c>
      <c r="AE3653" s="1053" t="str">
        <f t="shared" si="569"/>
        <v/>
      </c>
    </row>
    <row r="3654" spans="23:31" ht="12.75" customHeight="1">
      <c r="W3654" s="1046" t="str">
        <f t="shared" si="570"/>
        <v/>
      </c>
      <c r="X3654" s="1047"/>
      <c r="Y3654" s="1146" t="str">
        <f t="shared" si="564"/>
        <v/>
      </c>
      <c r="Z3654" s="1049" t="str">
        <f t="shared" si="565"/>
        <v/>
      </c>
      <c r="AA3654" s="1049" t="str">
        <f t="shared" si="566"/>
        <v/>
      </c>
      <c r="AB3654" s="1050" t="str">
        <f t="shared" si="567"/>
        <v/>
      </c>
      <c r="AD3654" s="1052" t="str">
        <f t="shared" si="568"/>
        <v/>
      </c>
      <c r="AE3654" s="1053" t="str">
        <f t="shared" si="569"/>
        <v/>
      </c>
    </row>
    <row r="3655" spans="23:31" ht="12.75" customHeight="1">
      <c r="W3655" s="1046" t="str">
        <f t="shared" si="570"/>
        <v/>
      </c>
      <c r="X3655" s="1047"/>
      <c r="Y3655" s="1146" t="str">
        <f t="shared" si="564"/>
        <v/>
      </c>
      <c r="Z3655" s="1049" t="str">
        <f t="shared" si="565"/>
        <v/>
      </c>
      <c r="AA3655" s="1049" t="str">
        <f t="shared" si="566"/>
        <v/>
      </c>
      <c r="AB3655" s="1050" t="str">
        <f t="shared" si="567"/>
        <v/>
      </c>
      <c r="AD3655" s="1052" t="str">
        <f t="shared" si="568"/>
        <v/>
      </c>
      <c r="AE3655" s="1053" t="str">
        <f t="shared" si="569"/>
        <v/>
      </c>
    </row>
    <row r="3656" spans="23:31" ht="12.75" customHeight="1">
      <c r="W3656" s="1046" t="str">
        <f t="shared" si="570"/>
        <v/>
      </c>
      <c r="X3656" s="1047"/>
      <c r="Y3656" s="1146" t="str">
        <f t="shared" si="564"/>
        <v/>
      </c>
      <c r="Z3656" s="1049" t="str">
        <f t="shared" si="565"/>
        <v/>
      </c>
      <c r="AA3656" s="1049" t="str">
        <f t="shared" si="566"/>
        <v/>
      </c>
      <c r="AB3656" s="1050" t="str">
        <f t="shared" si="567"/>
        <v/>
      </c>
      <c r="AD3656" s="1052" t="str">
        <f t="shared" si="568"/>
        <v/>
      </c>
      <c r="AE3656" s="1053" t="str">
        <f t="shared" si="569"/>
        <v/>
      </c>
    </row>
    <row r="3657" spans="23:31" ht="12.75" customHeight="1">
      <c r="W3657" s="1046" t="str">
        <f t="shared" si="570"/>
        <v/>
      </c>
      <c r="X3657" s="1047"/>
      <c r="Y3657" s="1146" t="str">
        <f t="shared" si="564"/>
        <v/>
      </c>
      <c r="Z3657" s="1049" t="str">
        <f t="shared" si="565"/>
        <v/>
      </c>
      <c r="AA3657" s="1049" t="str">
        <f t="shared" si="566"/>
        <v/>
      </c>
      <c r="AB3657" s="1050" t="str">
        <f t="shared" si="567"/>
        <v/>
      </c>
      <c r="AD3657" s="1052" t="str">
        <f t="shared" si="568"/>
        <v/>
      </c>
      <c r="AE3657" s="1053" t="str">
        <f t="shared" si="569"/>
        <v/>
      </c>
    </row>
    <row r="3658" spans="23:31" ht="12.75" customHeight="1">
      <c r="W3658" s="1046" t="str">
        <f t="shared" si="570"/>
        <v/>
      </c>
      <c r="X3658" s="1047"/>
      <c r="Y3658" s="1146" t="str">
        <f t="shared" si="564"/>
        <v/>
      </c>
      <c r="Z3658" s="1049" t="str">
        <f t="shared" si="565"/>
        <v/>
      </c>
      <c r="AA3658" s="1049" t="str">
        <f t="shared" si="566"/>
        <v/>
      </c>
      <c r="AB3658" s="1050" t="str">
        <f t="shared" si="567"/>
        <v/>
      </c>
      <c r="AD3658" s="1052" t="str">
        <f t="shared" si="568"/>
        <v/>
      </c>
      <c r="AE3658" s="1053" t="str">
        <f t="shared" si="569"/>
        <v/>
      </c>
    </row>
    <row r="3659" spans="23:31" ht="12.75" customHeight="1">
      <c r="W3659" s="1046" t="str">
        <f t="shared" si="570"/>
        <v/>
      </c>
      <c r="X3659" s="1047"/>
      <c r="Y3659" s="1146" t="str">
        <f t="shared" si="564"/>
        <v/>
      </c>
      <c r="Z3659" s="1049" t="str">
        <f t="shared" si="565"/>
        <v/>
      </c>
      <c r="AA3659" s="1049" t="str">
        <f t="shared" si="566"/>
        <v/>
      </c>
      <c r="AB3659" s="1050" t="str">
        <f t="shared" si="567"/>
        <v/>
      </c>
      <c r="AD3659" s="1052" t="str">
        <f t="shared" si="568"/>
        <v/>
      </c>
      <c r="AE3659" s="1053" t="str">
        <f t="shared" si="569"/>
        <v/>
      </c>
    </row>
    <row r="3660" spans="23:31" ht="12.75" customHeight="1">
      <c r="W3660" s="1046" t="str">
        <f t="shared" si="570"/>
        <v/>
      </c>
      <c r="X3660" s="1047"/>
      <c r="Y3660" s="1146" t="str">
        <f t="shared" si="564"/>
        <v/>
      </c>
      <c r="Z3660" s="1049" t="str">
        <f t="shared" si="565"/>
        <v/>
      </c>
      <c r="AA3660" s="1049" t="str">
        <f t="shared" si="566"/>
        <v/>
      </c>
      <c r="AB3660" s="1050" t="str">
        <f t="shared" si="567"/>
        <v/>
      </c>
      <c r="AD3660" s="1052" t="str">
        <f t="shared" si="568"/>
        <v/>
      </c>
      <c r="AE3660" s="1053" t="str">
        <f t="shared" si="569"/>
        <v/>
      </c>
    </row>
    <row r="3661" spans="23:31" ht="12.75" customHeight="1">
      <c r="W3661" s="1046" t="str">
        <f t="shared" si="570"/>
        <v/>
      </c>
      <c r="X3661" s="1047"/>
      <c r="Y3661" s="1146" t="str">
        <f t="shared" si="564"/>
        <v/>
      </c>
      <c r="Z3661" s="1049" t="str">
        <f t="shared" si="565"/>
        <v/>
      </c>
      <c r="AA3661" s="1049" t="str">
        <f t="shared" si="566"/>
        <v/>
      </c>
      <c r="AB3661" s="1050" t="str">
        <f t="shared" si="567"/>
        <v/>
      </c>
      <c r="AD3661" s="1052" t="str">
        <f t="shared" si="568"/>
        <v/>
      </c>
      <c r="AE3661" s="1053" t="str">
        <f t="shared" si="569"/>
        <v/>
      </c>
    </row>
    <row r="3662" spans="23:31" ht="12.75" customHeight="1">
      <c r="W3662" s="1046" t="str">
        <f t="shared" si="570"/>
        <v/>
      </c>
      <c r="X3662" s="1047"/>
      <c r="Y3662" s="1146" t="str">
        <f t="shared" si="564"/>
        <v/>
      </c>
      <c r="Z3662" s="1049" t="str">
        <f t="shared" si="565"/>
        <v/>
      </c>
      <c r="AA3662" s="1049" t="str">
        <f t="shared" si="566"/>
        <v/>
      </c>
      <c r="AB3662" s="1050" t="str">
        <f t="shared" si="567"/>
        <v/>
      </c>
      <c r="AD3662" s="1052" t="str">
        <f t="shared" si="568"/>
        <v/>
      </c>
      <c r="AE3662" s="1053" t="str">
        <f t="shared" si="569"/>
        <v/>
      </c>
    </row>
    <row r="3663" spans="23:31" ht="12.75" customHeight="1">
      <c r="W3663" s="1046" t="str">
        <f t="shared" si="570"/>
        <v/>
      </c>
      <c r="X3663" s="1047"/>
      <c r="Y3663" s="1146" t="str">
        <f t="shared" si="564"/>
        <v/>
      </c>
      <c r="Z3663" s="1049" t="str">
        <f t="shared" si="565"/>
        <v/>
      </c>
      <c r="AA3663" s="1049" t="str">
        <f t="shared" si="566"/>
        <v/>
      </c>
      <c r="AB3663" s="1050" t="str">
        <f t="shared" si="567"/>
        <v/>
      </c>
      <c r="AD3663" s="1052" t="str">
        <f t="shared" si="568"/>
        <v/>
      </c>
      <c r="AE3663" s="1053" t="str">
        <f t="shared" si="569"/>
        <v/>
      </c>
    </row>
    <row r="3664" spans="23:31" ht="12.75" customHeight="1">
      <c r="W3664" s="1046" t="str">
        <f t="shared" si="570"/>
        <v/>
      </c>
      <c r="X3664" s="1047"/>
      <c r="Y3664" s="1146" t="str">
        <f t="shared" si="564"/>
        <v/>
      </c>
      <c r="Z3664" s="1049" t="str">
        <f t="shared" si="565"/>
        <v/>
      </c>
      <c r="AA3664" s="1049" t="str">
        <f t="shared" si="566"/>
        <v/>
      </c>
      <c r="AB3664" s="1050" t="str">
        <f t="shared" si="567"/>
        <v/>
      </c>
      <c r="AD3664" s="1052" t="str">
        <f t="shared" si="568"/>
        <v/>
      </c>
      <c r="AE3664" s="1053" t="str">
        <f t="shared" si="569"/>
        <v/>
      </c>
    </row>
    <row r="3665" spans="23:31" ht="12.75" customHeight="1">
      <c r="W3665" s="1046" t="str">
        <f t="shared" si="570"/>
        <v/>
      </c>
      <c r="X3665" s="1047"/>
      <c r="Y3665" s="1146" t="str">
        <f t="shared" si="564"/>
        <v/>
      </c>
      <c r="Z3665" s="1049" t="str">
        <f t="shared" si="565"/>
        <v/>
      </c>
      <c r="AA3665" s="1049" t="str">
        <f t="shared" si="566"/>
        <v/>
      </c>
      <c r="AB3665" s="1050" t="str">
        <f t="shared" si="567"/>
        <v/>
      </c>
      <c r="AD3665" s="1052" t="str">
        <f t="shared" si="568"/>
        <v/>
      </c>
      <c r="AE3665" s="1053" t="str">
        <f t="shared" si="569"/>
        <v/>
      </c>
    </row>
    <row r="3666" spans="23:31" ht="12.75" customHeight="1">
      <c r="W3666" s="1046" t="str">
        <f t="shared" si="570"/>
        <v/>
      </c>
      <c r="X3666" s="1047"/>
      <c r="Y3666" s="1146" t="str">
        <f t="shared" si="564"/>
        <v/>
      </c>
      <c r="Z3666" s="1049" t="str">
        <f t="shared" si="565"/>
        <v/>
      </c>
      <c r="AA3666" s="1049" t="str">
        <f t="shared" si="566"/>
        <v/>
      </c>
      <c r="AB3666" s="1050" t="str">
        <f t="shared" si="567"/>
        <v/>
      </c>
      <c r="AD3666" s="1052" t="str">
        <f t="shared" si="568"/>
        <v/>
      </c>
      <c r="AE3666" s="1053" t="str">
        <f t="shared" si="569"/>
        <v/>
      </c>
    </row>
    <row r="3667" spans="23:31" ht="12.75" customHeight="1">
      <c r="W3667" s="1046" t="str">
        <f t="shared" si="570"/>
        <v/>
      </c>
      <c r="X3667" s="1047"/>
      <c r="Y3667" s="1146" t="str">
        <f t="shared" si="564"/>
        <v/>
      </c>
      <c r="Z3667" s="1049" t="str">
        <f t="shared" si="565"/>
        <v/>
      </c>
      <c r="AA3667" s="1049" t="str">
        <f t="shared" si="566"/>
        <v/>
      </c>
      <c r="AB3667" s="1050" t="str">
        <f t="shared" si="567"/>
        <v/>
      </c>
      <c r="AD3667" s="1052" t="str">
        <f t="shared" si="568"/>
        <v/>
      </c>
      <c r="AE3667" s="1053" t="str">
        <f t="shared" si="569"/>
        <v/>
      </c>
    </row>
    <row r="3668" spans="23:31" ht="12.75" customHeight="1">
      <c r="W3668" s="1046" t="str">
        <f t="shared" si="570"/>
        <v/>
      </c>
      <c r="X3668" s="1047"/>
      <c r="Y3668" s="1146" t="str">
        <f t="shared" si="564"/>
        <v/>
      </c>
      <c r="Z3668" s="1049" t="str">
        <f t="shared" si="565"/>
        <v/>
      </c>
      <c r="AA3668" s="1049" t="str">
        <f t="shared" si="566"/>
        <v/>
      </c>
      <c r="AB3668" s="1050" t="str">
        <f t="shared" si="567"/>
        <v/>
      </c>
      <c r="AD3668" s="1052" t="str">
        <f t="shared" si="568"/>
        <v/>
      </c>
      <c r="AE3668" s="1053" t="str">
        <f t="shared" si="569"/>
        <v/>
      </c>
    </row>
    <row r="3669" spans="23:31" ht="12.75" customHeight="1">
      <c r="W3669" s="1046" t="str">
        <f t="shared" si="570"/>
        <v/>
      </c>
      <c r="X3669" s="1047"/>
      <c r="Y3669" s="1146" t="str">
        <f t="shared" si="564"/>
        <v/>
      </c>
      <c r="Z3669" s="1049" t="str">
        <f t="shared" si="565"/>
        <v/>
      </c>
      <c r="AA3669" s="1049" t="str">
        <f t="shared" si="566"/>
        <v/>
      </c>
      <c r="AB3669" s="1050" t="str">
        <f t="shared" si="567"/>
        <v/>
      </c>
      <c r="AD3669" s="1052" t="str">
        <f t="shared" si="568"/>
        <v/>
      </c>
      <c r="AE3669" s="1053" t="str">
        <f t="shared" si="569"/>
        <v/>
      </c>
    </row>
    <row r="3670" spans="23:31" ht="12.75" customHeight="1">
      <c r="W3670" s="1046" t="str">
        <f t="shared" si="570"/>
        <v/>
      </c>
      <c r="X3670" s="1047"/>
      <c r="Y3670" s="1146" t="str">
        <f t="shared" si="564"/>
        <v/>
      </c>
      <c r="Z3670" s="1049" t="str">
        <f t="shared" si="565"/>
        <v/>
      </c>
      <c r="AA3670" s="1049" t="str">
        <f t="shared" si="566"/>
        <v/>
      </c>
      <c r="AB3670" s="1050" t="str">
        <f t="shared" si="567"/>
        <v/>
      </c>
      <c r="AD3670" s="1052" t="str">
        <f t="shared" si="568"/>
        <v/>
      </c>
      <c r="AE3670" s="1053" t="str">
        <f t="shared" si="569"/>
        <v/>
      </c>
    </row>
    <row r="3671" spans="23:31" ht="12.75" customHeight="1">
      <c r="W3671" s="1046" t="str">
        <f t="shared" si="570"/>
        <v/>
      </c>
      <c r="X3671" s="1047"/>
      <c r="Y3671" s="1146" t="str">
        <f t="shared" si="564"/>
        <v/>
      </c>
      <c r="Z3671" s="1049" t="str">
        <f t="shared" si="565"/>
        <v/>
      </c>
      <c r="AA3671" s="1049" t="str">
        <f t="shared" si="566"/>
        <v/>
      </c>
      <c r="AB3671" s="1050" t="str">
        <f t="shared" si="567"/>
        <v/>
      </c>
      <c r="AD3671" s="1052" t="str">
        <f t="shared" si="568"/>
        <v/>
      </c>
      <c r="AE3671" s="1053" t="str">
        <f t="shared" si="569"/>
        <v/>
      </c>
    </row>
    <row r="3672" spans="23:31" ht="12.75" customHeight="1">
      <c r="W3672" s="1046" t="str">
        <f t="shared" si="570"/>
        <v/>
      </c>
      <c r="X3672" s="1047"/>
      <c r="Y3672" s="1146" t="str">
        <f t="shared" si="564"/>
        <v/>
      </c>
      <c r="Z3672" s="1049" t="str">
        <f t="shared" si="565"/>
        <v/>
      </c>
      <c r="AA3672" s="1049" t="str">
        <f t="shared" si="566"/>
        <v/>
      </c>
      <c r="AB3672" s="1050" t="str">
        <f t="shared" si="567"/>
        <v/>
      </c>
      <c r="AD3672" s="1052" t="str">
        <f t="shared" si="568"/>
        <v/>
      </c>
      <c r="AE3672" s="1053" t="str">
        <f t="shared" si="569"/>
        <v/>
      </c>
    </row>
    <row r="3673" spans="23:31" ht="12.75" customHeight="1">
      <c r="W3673" s="1046" t="str">
        <f t="shared" si="570"/>
        <v/>
      </c>
      <c r="X3673" s="1047"/>
      <c r="Y3673" s="1146" t="str">
        <f t="shared" si="564"/>
        <v/>
      </c>
      <c r="Z3673" s="1049" t="str">
        <f t="shared" si="565"/>
        <v/>
      </c>
      <c r="AA3673" s="1049" t="str">
        <f t="shared" si="566"/>
        <v/>
      </c>
      <c r="AB3673" s="1050" t="str">
        <f t="shared" si="567"/>
        <v/>
      </c>
      <c r="AD3673" s="1052" t="str">
        <f t="shared" si="568"/>
        <v/>
      </c>
      <c r="AE3673" s="1053" t="str">
        <f t="shared" si="569"/>
        <v/>
      </c>
    </row>
    <row r="3674" spans="23:31" ht="12.75" customHeight="1">
      <c r="W3674" s="1046" t="str">
        <f t="shared" si="570"/>
        <v/>
      </c>
      <c r="X3674" s="1047"/>
      <c r="Y3674" s="1146" t="str">
        <f t="shared" si="564"/>
        <v/>
      </c>
      <c r="Z3674" s="1049" t="str">
        <f t="shared" si="565"/>
        <v/>
      </c>
      <c r="AA3674" s="1049" t="str">
        <f t="shared" si="566"/>
        <v/>
      </c>
      <c r="AB3674" s="1050" t="str">
        <f t="shared" si="567"/>
        <v/>
      </c>
      <c r="AD3674" s="1052" t="str">
        <f t="shared" si="568"/>
        <v/>
      </c>
      <c r="AE3674" s="1053" t="str">
        <f t="shared" si="569"/>
        <v/>
      </c>
    </row>
    <row r="3675" spans="23:31" ht="12.75" customHeight="1">
      <c r="W3675" s="1046" t="str">
        <f t="shared" si="570"/>
        <v/>
      </c>
      <c r="X3675" s="1047"/>
      <c r="Y3675" s="1146" t="str">
        <f t="shared" si="564"/>
        <v/>
      </c>
      <c r="Z3675" s="1049" t="str">
        <f t="shared" si="565"/>
        <v/>
      </c>
      <c r="AA3675" s="1049" t="str">
        <f t="shared" si="566"/>
        <v/>
      </c>
      <c r="AB3675" s="1050" t="str">
        <f t="shared" si="567"/>
        <v/>
      </c>
      <c r="AD3675" s="1052" t="str">
        <f t="shared" si="568"/>
        <v/>
      </c>
      <c r="AE3675" s="1053" t="str">
        <f t="shared" si="569"/>
        <v/>
      </c>
    </row>
    <row r="3676" spans="23:31" ht="12.75" customHeight="1">
      <c r="W3676" s="1046" t="str">
        <f t="shared" si="570"/>
        <v/>
      </c>
      <c r="X3676" s="1047"/>
      <c r="Y3676" s="1146" t="str">
        <f t="shared" si="564"/>
        <v/>
      </c>
      <c r="Z3676" s="1049" t="str">
        <f t="shared" si="565"/>
        <v/>
      </c>
      <c r="AA3676" s="1049" t="str">
        <f t="shared" si="566"/>
        <v/>
      </c>
      <c r="AB3676" s="1050" t="str">
        <f t="shared" si="567"/>
        <v/>
      </c>
      <c r="AD3676" s="1052" t="str">
        <f t="shared" si="568"/>
        <v/>
      </c>
      <c r="AE3676" s="1053" t="str">
        <f t="shared" si="569"/>
        <v/>
      </c>
    </row>
    <row r="3677" spans="23:31" ht="12.75" customHeight="1">
      <c r="W3677" s="1046" t="str">
        <f t="shared" si="570"/>
        <v/>
      </c>
      <c r="X3677" s="1047"/>
      <c r="Y3677" s="1146" t="str">
        <f t="shared" si="564"/>
        <v/>
      </c>
      <c r="Z3677" s="1049" t="str">
        <f t="shared" si="565"/>
        <v/>
      </c>
      <c r="AA3677" s="1049" t="str">
        <f t="shared" si="566"/>
        <v/>
      </c>
      <c r="AB3677" s="1050" t="str">
        <f t="shared" si="567"/>
        <v/>
      </c>
      <c r="AD3677" s="1052" t="str">
        <f t="shared" si="568"/>
        <v/>
      </c>
      <c r="AE3677" s="1053" t="str">
        <f t="shared" si="569"/>
        <v/>
      </c>
    </row>
    <row r="3678" spans="23:31" ht="12.75" customHeight="1">
      <c r="W3678" s="1046" t="str">
        <f t="shared" si="570"/>
        <v/>
      </c>
      <c r="X3678" s="1047"/>
      <c r="Y3678" s="1146" t="str">
        <f t="shared" si="564"/>
        <v/>
      </c>
      <c r="Z3678" s="1049" t="str">
        <f t="shared" si="565"/>
        <v/>
      </c>
      <c r="AA3678" s="1049" t="str">
        <f t="shared" si="566"/>
        <v/>
      </c>
      <c r="AB3678" s="1050" t="str">
        <f t="shared" si="567"/>
        <v/>
      </c>
      <c r="AD3678" s="1052" t="str">
        <f t="shared" si="568"/>
        <v/>
      </c>
      <c r="AE3678" s="1053" t="str">
        <f t="shared" si="569"/>
        <v/>
      </c>
    </row>
    <row r="3679" spans="23:31" ht="12.75" customHeight="1">
      <c r="W3679" s="1046" t="str">
        <f t="shared" si="570"/>
        <v/>
      </c>
      <c r="X3679" s="1047"/>
      <c r="Y3679" s="1146" t="str">
        <f t="shared" si="564"/>
        <v/>
      </c>
      <c r="Z3679" s="1049" t="str">
        <f t="shared" si="565"/>
        <v/>
      </c>
      <c r="AA3679" s="1049" t="str">
        <f t="shared" si="566"/>
        <v/>
      </c>
      <c r="AB3679" s="1050" t="str">
        <f t="shared" si="567"/>
        <v/>
      </c>
      <c r="AD3679" s="1052" t="str">
        <f t="shared" si="568"/>
        <v/>
      </c>
      <c r="AE3679" s="1053" t="str">
        <f t="shared" si="569"/>
        <v/>
      </c>
    </row>
    <row r="3680" spans="23:31" ht="12.75" customHeight="1">
      <c r="W3680" s="1046" t="str">
        <f t="shared" si="570"/>
        <v/>
      </c>
      <c r="X3680" s="1047"/>
      <c r="Y3680" s="1146" t="str">
        <f t="shared" si="564"/>
        <v/>
      </c>
      <c r="Z3680" s="1049" t="str">
        <f t="shared" si="565"/>
        <v/>
      </c>
      <c r="AA3680" s="1049" t="str">
        <f t="shared" si="566"/>
        <v/>
      </c>
      <c r="AB3680" s="1050" t="str">
        <f t="shared" si="567"/>
        <v/>
      </c>
      <c r="AD3680" s="1052" t="str">
        <f t="shared" si="568"/>
        <v/>
      </c>
      <c r="AE3680" s="1053" t="str">
        <f t="shared" si="569"/>
        <v/>
      </c>
    </row>
    <row r="3681" spans="23:31" ht="12.75" customHeight="1">
      <c r="W3681" s="1046" t="str">
        <f t="shared" si="570"/>
        <v/>
      </c>
      <c r="X3681" s="1047"/>
      <c r="Y3681" s="1146" t="str">
        <f t="shared" si="564"/>
        <v/>
      </c>
      <c r="Z3681" s="1049" t="str">
        <f t="shared" si="565"/>
        <v/>
      </c>
      <c r="AA3681" s="1049" t="str">
        <f t="shared" si="566"/>
        <v/>
      </c>
      <c r="AB3681" s="1050" t="str">
        <f t="shared" si="567"/>
        <v/>
      </c>
      <c r="AD3681" s="1052" t="str">
        <f t="shared" si="568"/>
        <v/>
      </c>
      <c r="AE3681" s="1053" t="str">
        <f t="shared" si="569"/>
        <v/>
      </c>
    </row>
    <row r="3682" spans="23:31" ht="12.75" customHeight="1">
      <c r="W3682" s="1046" t="str">
        <f t="shared" si="570"/>
        <v/>
      </c>
      <c r="X3682" s="1047"/>
      <c r="Y3682" s="1146" t="str">
        <f t="shared" si="564"/>
        <v/>
      </c>
      <c r="Z3682" s="1049" t="str">
        <f t="shared" si="565"/>
        <v/>
      </c>
      <c r="AA3682" s="1049" t="str">
        <f t="shared" si="566"/>
        <v/>
      </c>
      <c r="AB3682" s="1050" t="str">
        <f t="shared" si="567"/>
        <v/>
      </c>
      <c r="AD3682" s="1052" t="str">
        <f t="shared" si="568"/>
        <v/>
      </c>
      <c r="AE3682" s="1053" t="str">
        <f t="shared" si="569"/>
        <v/>
      </c>
    </row>
    <row r="3683" spans="23:31" ht="12.75" customHeight="1">
      <c r="W3683" s="1046" t="str">
        <f t="shared" si="570"/>
        <v/>
      </c>
      <c r="X3683" s="1047"/>
      <c r="Y3683" s="1146" t="str">
        <f t="shared" si="564"/>
        <v/>
      </c>
      <c r="Z3683" s="1049" t="str">
        <f t="shared" si="565"/>
        <v/>
      </c>
      <c r="AA3683" s="1049" t="str">
        <f t="shared" si="566"/>
        <v/>
      </c>
      <c r="AB3683" s="1050" t="str">
        <f t="shared" si="567"/>
        <v/>
      </c>
      <c r="AD3683" s="1052" t="str">
        <f t="shared" si="568"/>
        <v/>
      </c>
      <c r="AE3683" s="1053" t="str">
        <f t="shared" si="569"/>
        <v/>
      </c>
    </row>
    <row r="3684" spans="23:31" ht="12.75" customHeight="1">
      <c r="W3684" s="1046" t="str">
        <f t="shared" si="570"/>
        <v/>
      </c>
      <c r="X3684" s="1047"/>
      <c r="Y3684" s="1146" t="str">
        <f t="shared" si="564"/>
        <v/>
      </c>
      <c r="Z3684" s="1049" t="str">
        <f t="shared" si="565"/>
        <v/>
      </c>
      <c r="AA3684" s="1049" t="str">
        <f t="shared" si="566"/>
        <v/>
      </c>
      <c r="AB3684" s="1050" t="str">
        <f t="shared" si="567"/>
        <v/>
      </c>
      <c r="AD3684" s="1052" t="str">
        <f t="shared" si="568"/>
        <v/>
      </c>
      <c r="AE3684" s="1053" t="str">
        <f t="shared" si="569"/>
        <v/>
      </c>
    </row>
    <row r="3685" spans="23:31" ht="12.75" customHeight="1">
      <c r="W3685" s="1046" t="str">
        <f t="shared" si="570"/>
        <v/>
      </c>
      <c r="X3685" s="1047"/>
      <c r="Y3685" s="1146" t="str">
        <f t="shared" si="564"/>
        <v/>
      </c>
      <c r="Z3685" s="1049" t="str">
        <f t="shared" si="565"/>
        <v/>
      </c>
      <c r="AA3685" s="1049" t="str">
        <f t="shared" si="566"/>
        <v/>
      </c>
      <c r="AB3685" s="1050" t="str">
        <f t="shared" si="567"/>
        <v/>
      </c>
      <c r="AD3685" s="1052" t="str">
        <f t="shared" si="568"/>
        <v/>
      </c>
      <c r="AE3685" s="1053" t="str">
        <f t="shared" si="569"/>
        <v/>
      </c>
    </row>
    <row r="3686" spans="23:31" ht="12.75" customHeight="1">
      <c r="W3686" s="1046" t="str">
        <f t="shared" si="570"/>
        <v/>
      </c>
      <c r="X3686" s="1047"/>
      <c r="Y3686" s="1146" t="str">
        <f t="shared" si="564"/>
        <v/>
      </c>
      <c r="Z3686" s="1049" t="str">
        <f t="shared" si="565"/>
        <v/>
      </c>
      <c r="AA3686" s="1049" t="str">
        <f t="shared" si="566"/>
        <v/>
      </c>
      <c r="AB3686" s="1050" t="str">
        <f t="shared" si="567"/>
        <v/>
      </c>
      <c r="AD3686" s="1052" t="str">
        <f t="shared" si="568"/>
        <v/>
      </c>
      <c r="AE3686" s="1053" t="str">
        <f t="shared" si="569"/>
        <v/>
      </c>
    </row>
    <row r="3687" spans="23:31" ht="12.75" customHeight="1">
      <c r="W3687" s="1046" t="str">
        <f t="shared" si="570"/>
        <v/>
      </c>
      <c r="X3687" s="1047"/>
      <c r="Y3687" s="1146" t="str">
        <f t="shared" si="564"/>
        <v/>
      </c>
      <c r="Z3687" s="1049" t="str">
        <f t="shared" si="565"/>
        <v/>
      </c>
      <c r="AA3687" s="1049" t="str">
        <f t="shared" si="566"/>
        <v/>
      </c>
      <c r="AB3687" s="1050" t="str">
        <f t="shared" si="567"/>
        <v/>
      </c>
      <c r="AD3687" s="1052" t="str">
        <f t="shared" si="568"/>
        <v/>
      </c>
      <c r="AE3687" s="1053" t="str">
        <f t="shared" si="569"/>
        <v/>
      </c>
    </row>
    <row r="3688" spans="23:31" ht="12.75" customHeight="1">
      <c r="W3688" s="1046" t="str">
        <f t="shared" si="570"/>
        <v/>
      </c>
      <c r="X3688" s="1047"/>
      <c r="Y3688" s="1146" t="str">
        <f t="shared" si="564"/>
        <v/>
      </c>
      <c r="Z3688" s="1049" t="str">
        <f t="shared" si="565"/>
        <v/>
      </c>
      <c r="AA3688" s="1049" t="str">
        <f t="shared" si="566"/>
        <v/>
      </c>
      <c r="AB3688" s="1050" t="str">
        <f t="shared" si="567"/>
        <v/>
      </c>
      <c r="AD3688" s="1052" t="str">
        <f t="shared" si="568"/>
        <v/>
      </c>
      <c r="AE3688" s="1053" t="str">
        <f t="shared" si="569"/>
        <v/>
      </c>
    </row>
    <row r="3689" spans="23:31" ht="12.75" customHeight="1">
      <c r="W3689" s="1046" t="str">
        <f t="shared" si="570"/>
        <v/>
      </c>
      <c r="X3689" s="1047"/>
      <c r="Y3689" s="1146" t="str">
        <f t="shared" si="564"/>
        <v/>
      </c>
      <c r="Z3689" s="1049" t="str">
        <f t="shared" si="565"/>
        <v/>
      </c>
      <c r="AA3689" s="1049" t="str">
        <f t="shared" si="566"/>
        <v/>
      </c>
      <c r="AB3689" s="1050" t="str">
        <f t="shared" si="567"/>
        <v/>
      </c>
      <c r="AD3689" s="1052" t="str">
        <f t="shared" si="568"/>
        <v/>
      </c>
      <c r="AE3689" s="1053" t="str">
        <f t="shared" si="569"/>
        <v/>
      </c>
    </row>
    <row r="3690" spans="23:31" ht="12.75" customHeight="1">
      <c r="W3690" s="1046" t="str">
        <f t="shared" si="570"/>
        <v/>
      </c>
      <c r="X3690" s="1047"/>
      <c r="Y3690" s="1146" t="str">
        <f t="shared" si="564"/>
        <v/>
      </c>
      <c r="Z3690" s="1049" t="str">
        <f t="shared" si="565"/>
        <v/>
      </c>
      <c r="AA3690" s="1049" t="str">
        <f t="shared" si="566"/>
        <v/>
      </c>
      <c r="AB3690" s="1050" t="str">
        <f t="shared" si="567"/>
        <v/>
      </c>
      <c r="AD3690" s="1052" t="str">
        <f t="shared" si="568"/>
        <v/>
      </c>
      <c r="AE3690" s="1053" t="str">
        <f t="shared" si="569"/>
        <v/>
      </c>
    </row>
    <row r="3691" spans="23:31" ht="12.75" customHeight="1">
      <c r="W3691" s="1046" t="str">
        <f t="shared" si="570"/>
        <v/>
      </c>
      <c r="X3691" s="1047"/>
      <c r="Y3691" s="1146" t="str">
        <f t="shared" si="564"/>
        <v/>
      </c>
      <c r="Z3691" s="1049" t="str">
        <f t="shared" si="565"/>
        <v/>
      </c>
      <c r="AA3691" s="1049" t="str">
        <f t="shared" si="566"/>
        <v/>
      </c>
      <c r="AB3691" s="1050" t="str">
        <f t="shared" si="567"/>
        <v/>
      </c>
      <c r="AD3691" s="1052" t="str">
        <f t="shared" si="568"/>
        <v/>
      </c>
      <c r="AE3691" s="1053" t="str">
        <f t="shared" si="569"/>
        <v/>
      </c>
    </row>
    <row r="3692" spans="23:31" ht="12.75" customHeight="1">
      <c r="W3692" s="1046" t="str">
        <f t="shared" si="570"/>
        <v/>
      </c>
      <c r="X3692" s="1047"/>
      <c r="Y3692" s="1146" t="str">
        <f t="shared" si="564"/>
        <v/>
      </c>
      <c r="Z3692" s="1049" t="str">
        <f t="shared" si="565"/>
        <v/>
      </c>
      <c r="AA3692" s="1049" t="str">
        <f t="shared" si="566"/>
        <v/>
      </c>
      <c r="AB3692" s="1050" t="str">
        <f t="shared" si="567"/>
        <v/>
      </c>
      <c r="AD3692" s="1052" t="str">
        <f t="shared" si="568"/>
        <v/>
      </c>
      <c r="AE3692" s="1053" t="str">
        <f t="shared" si="569"/>
        <v/>
      </c>
    </row>
    <row r="3693" spans="23:31" ht="12.75" customHeight="1">
      <c r="W3693" s="1046" t="str">
        <f t="shared" si="570"/>
        <v/>
      </c>
      <c r="X3693" s="1047"/>
      <c r="Y3693" s="1146" t="str">
        <f t="shared" si="564"/>
        <v/>
      </c>
      <c r="Z3693" s="1049" t="str">
        <f t="shared" si="565"/>
        <v/>
      </c>
      <c r="AA3693" s="1049" t="str">
        <f t="shared" si="566"/>
        <v/>
      </c>
      <c r="AB3693" s="1050" t="str">
        <f t="shared" si="567"/>
        <v/>
      </c>
      <c r="AD3693" s="1052" t="str">
        <f t="shared" si="568"/>
        <v/>
      </c>
      <c r="AE3693" s="1053" t="str">
        <f t="shared" si="569"/>
        <v/>
      </c>
    </row>
    <row r="3694" spans="23:31" ht="12.75" customHeight="1">
      <c r="W3694" s="1046" t="str">
        <f t="shared" si="570"/>
        <v/>
      </c>
      <c r="X3694" s="1047"/>
      <c r="Y3694" s="1146" t="str">
        <f t="shared" si="564"/>
        <v/>
      </c>
      <c r="Z3694" s="1049" t="str">
        <f t="shared" si="565"/>
        <v/>
      </c>
      <c r="AA3694" s="1049" t="str">
        <f t="shared" si="566"/>
        <v/>
      </c>
      <c r="AB3694" s="1050" t="str">
        <f t="shared" si="567"/>
        <v/>
      </c>
      <c r="AD3694" s="1052" t="str">
        <f t="shared" si="568"/>
        <v/>
      </c>
      <c r="AE3694" s="1053" t="str">
        <f t="shared" si="569"/>
        <v/>
      </c>
    </row>
    <row r="3695" spans="23:31" ht="12.75" customHeight="1">
      <c r="W3695" s="1046" t="str">
        <f t="shared" si="570"/>
        <v/>
      </c>
      <c r="X3695" s="1047"/>
      <c r="Y3695" s="1146" t="str">
        <f t="shared" si="564"/>
        <v/>
      </c>
      <c r="Z3695" s="1049" t="str">
        <f t="shared" si="565"/>
        <v/>
      </c>
      <c r="AA3695" s="1049" t="str">
        <f t="shared" si="566"/>
        <v/>
      </c>
      <c r="AB3695" s="1050" t="str">
        <f t="shared" si="567"/>
        <v/>
      </c>
      <c r="AD3695" s="1052" t="str">
        <f t="shared" si="568"/>
        <v/>
      </c>
      <c r="AE3695" s="1053" t="str">
        <f t="shared" si="569"/>
        <v/>
      </c>
    </row>
    <row r="3696" spans="23:31" ht="12.75" customHeight="1">
      <c r="W3696" s="1046" t="str">
        <f t="shared" si="570"/>
        <v/>
      </c>
      <c r="X3696" s="1047"/>
      <c r="Y3696" s="1146" t="str">
        <f t="shared" si="564"/>
        <v/>
      </c>
      <c r="Z3696" s="1049" t="str">
        <f t="shared" si="565"/>
        <v/>
      </c>
      <c r="AA3696" s="1049" t="str">
        <f t="shared" si="566"/>
        <v/>
      </c>
      <c r="AB3696" s="1050" t="str">
        <f t="shared" si="567"/>
        <v/>
      </c>
      <c r="AD3696" s="1052" t="str">
        <f t="shared" si="568"/>
        <v/>
      </c>
      <c r="AE3696" s="1053" t="str">
        <f t="shared" si="569"/>
        <v/>
      </c>
    </row>
    <row r="3697" spans="23:31" ht="12.75" customHeight="1">
      <c r="W3697" s="1046" t="str">
        <f t="shared" si="570"/>
        <v/>
      </c>
      <c r="X3697" s="1047"/>
      <c r="Y3697" s="1146" t="str">
        <f t="shared" si="564"/>
        <v/>
      </c>
      <c r="Z3697" s="1049" t="str">
        <f t="shared" si="565"/>
        <v/>
      </c>
      <c r="AA3697" s="1049" t="str">
        <f t="shared" si="566"/>
        <v/>
      </c>
      <c r="AB3697" s="1050" t="str">
        <f t="shared" si="567"/>
        <v/>
      </c>
      <c r="AD3697" s="1052" t="str">
        <f t="shared" si="568"/>
        <v/>
      </c>
      <c r="AE3697" s="1053" t="str">
        <f t="shared" si="569"/>
        <v/>
      </c>
    </row>
    <row r="3698" spans="23:31" ht="12.75" customHeight="1">
      <c r="W3698" s="1046" t="str">
        <f t="shared" si="570"/>
        <v/>
      </c>
      <c r="X3698" s="1047"/>
      <c r="Y3698" s="1146" t="str">
        <f t="shared" si="564"/>
        <v/>
      </c>
      <c r="Z3698" s="1049" t="str">
        <f t="shared" si="565"/>
        <v/>
      </c>
      <c r="AA3698" s="1049" t="str">
        <f t="shared" si="566"/>
        <v/>
      </c>
      <c r="AB3698" s="1050" t="str">
        <f t="shared" si="567"/>
        <v/>
      </c>
      <c r="AD3698" s="1052" t="str">
        <f t="shared" si="568"/>
        <v/>
      </c>
      <c r="AE3698" s="1053" t="str">
        <f t="shared" si="569"/>
        <v/>
      </c>
    </row>
    <row r="3699" spans="23:31" ht="12.75" customHeight="1">
      <c r="W3699" s="1046" t="str">
        <f t="shared" si="570"/>
        <v/>
      </c>
      <c r="X3699" s="1047"/>
      <c r="Y3699" s="1146" t="str">
        <f t="shared" si="564"/>
        <v/>
      </c>
      <c r="Z3699" s="1049" t="str">
        <f t="shared" si="565"/>
        <v/>
      </c>
      <c r="AA3699" s="1049" t="str">
        <f t="shared" si="566"/>
        <v/>
      </c>
      <c r="AB3699" s="1050" t="str">
        <f t="shared" si="567"/>
        <v/>
      </c>
      <c r="AD3699" s="1052" t="str">
        <f t="shared" si="568"/>
        <v/>
      </c>
      <c r="AE3699" s="1053" t="str">
        <f t="shared" si="569"/>
        <v/>
      </c>
    </row>
    <row r="3700" spans="23:31" ht="12.75" customHeight="1">
      <c r="W3700" s="1046" t="str">
        <f t="shared" si="570"/>
        <v/>
      </c>
      <c r="X3700" s="1047"/>
      <c r="Y3700" s="1146" t="str">
        <f t="shared" si="564"/>
        <v/>
      </c>
      <c r="Z3700" s="1049" t="str">
        <f t="shared" si="565"/>
        <v/>
      </c>
      <c r="AA3700" s="1049" t="str">
        <f t="shared" si="566"/>
        <v/>
      </c>
      <c r="AB3700" s="1050" t="str">
        <f t="shared" si="567"/>
        <v/>
      </c>
      <c r="AD3700" s="1052" t="str">
        <f t="shared" si="568"/>
        <v/>
      </c>
      <c r="AE3700" s="1053" t="str">
        <f t="shared" si="569"/>
        <v/>
      </c>
    </row>
    <row r="3701" spans="23:31" ht="12.75" customHeight="1">
      <c r="W3701" s="1046" t="str">
        <f t="shared" si="570"/>
        <v/>
      </c>
      <c r="X3701" s="1047"/>
      <c r="Y3701" s="1146" t="str">
        <f t="shared" si="564"/>
        <v/>
      </c>
      <c r="Z3701" s="1049" t="str">
        <f t="shared" si="565"/>
        <v/>
      </c>
      <c r="AA3701" s="1049" t="str">
        <f t="shared" si="566"/>
        <v/>
      </c>
      <c r="AB3701" s="1050" t="str">
        <f t="shared" si="567"/>
        <v/>
      </c>
      <c r="AD3701" s="1052" t="str">
        <f t="shared" si="568"/>
        <v/>
      </c>
      <c r="AE3701" s="1053" t="str">
        <f t="shared" si="569"/>
        <v/>
      </c>
    </row>
    <row r="3702" spans="23:31" ht="12.75" customHeight="1">
      <c r="W3702" s="1046" t="str">
        <f t="shared" si="570"/>
        <v/>
      </c>
      <c r="X3702" s="1047"/>
      <c r="Y3702" s="1146" t="str">
        <f t="shared" si="564"/>
        <v/>
      </c>
      <c r="Z3702" s="1049" t="str">
        <f t="shared" si="565"/>
        <v/>
      </c>
      <c r="AA3702" s="1049" t="str">
        <f t="shared" si="566"/>
        <v/>
      </c>
      <c r="AB3702" s="1050" t="str">
        <f t="shared" si="567"/>
        <v/>
      </c>
      <c r="AD3702" s="1052" t="str">
        <f t="shared" si="568"/>
        <v/>
      </c>
      <c r="AE3702" s="1053" t="str">
        <f t="shared" si="569"/>
        <v/>
      </c>
    </row>
    <row r="3703" spans="23:31" ht="12.75" customHeight="1">
      <c r="W3703" s="1046" t="str">
        <f t="shared" si="570"/>
        <v/>
      </c>
      <c r="X3703" s="1047"/>
      <c r="Y3703" s="1146" t="str">
        <f t="shared" si="564"/>
        <v/>
      </c>
      <c r="Z3703" s="1049" t="str">
        <f t="shared" si="565"/>
        <v/>
      </c>
      <c r="AA3703" s="1049" t="str">
        <f t="shared" si="566"/>
        <v/>
      </c>
      <c r="AB3703" s="1050" t="str">
        <f t="shared" si="567"/>
        <v/>
      </c>
      <c r="AD3703" s="1052" t="str">
        <f t="shared" si="568"/>
        <v/>
      </c>
      <c r="AE3703" s="1053" t="str">
        <f t="shared" si="569"/>
        <v/>
      </c>
    </row>
    <row r="3704" spans="23:31" ht="12.75" customHeight="1">
      <c r="W3704" s="1046" t="str">
        <f t="shared" si="570"/>
        <v/>
      </c>
      <c r="X3704" s="1047"/>
      <c r="Y3704" s="1146" t="str">
        <f t="shared" si="564"/>
        <v/>
      </c>
      <c r="Z3704" s="1049" t="str">
        <f t="shared" si="565"/>
        <v/>
      </c>
      <c r="AA3704" s="1049" t="str">
        <f t="shared" si="566"/>
        <v/>
      </c>
      <c r="AB3704" s="1050" t="str">
        <f t="shared" si="567"/>
        <v/>
      </c>
      <c r="AD3704" s="1052" t="str">
        <f t="shared" si="568"/>
        <v/>
      </c>
      <c r="AE3704" s="1053" t="str">
        <f t="shared" si="569"/>
        <v/>
      </c>
    </row>
    <row r="3705" spans="23:31" ht="12.75" customHeight="1">
      <c r="W3705" s="1046" t="str">
        <f t="shared" si="570"/>
        <v/>
      </c>
      <c r="X3705" s="1047"/>
      <c r="Y3705" s="1146" t="str">
        <f t="shared" si="564"/>
        <v/>
      </c>
      <c r="Z3705" s="1049" t="str">
        <f t="shared" si="565"/>
        <v/>
      </c>
      <c r="AA3705" s="1049" t="str">
        <f t="shared" si="566"/>
        <v/>
      </c>
      <c r="AB3705" s="1050" t="str">
        <f t="shared" si="567"/>
        <v/>
      </c>
      <c r="AD3705" s="1052" t="str">
        <f t="shared" si="568"/>
        <v/>
      </c>
      <c r="AE3705" s="1053" t="str">
        <f t="shared" si="569"/>
        <v/>
      </c>
    </row>
    <row r="3706" spans="23:31" ht="12.75" customHeight="1">
      <c r="W3706" s="1046" t="str">
        <f t="shared" si="570"/>
        <v/>
      </c>
      <c r="X3706" s="1047"/>
      <c r="Y3706" s="1146" t="str">
        <f t="shared" si="564"/>
        <v/>
      </c>
      <c r="Z3706" s="1049" t="str">
        <f t="shared" si="565"/>
        <v/>
      </c>
      <c r="AA3706" s="1049" t="str">
        <f t="shared" si="566"/>
        <v/>
      </c>
      <c r="AB3706" s="1050" t="str">
        <f t="shared" si="567"/>
        <v/>
      </c>
      <c r="AD3706" s="1052" t="str">
        <f t="shared" si="568"/>
        <v/>
      </c>
      <c r="AE3706" s="1053" t="str">
        <f t="shared" si="569"/>
        <v/>
      </c>
    </row>
    <row r="3707" spans="23:31" ht="12.75" customHeight="1">
      <c r="W3707" s="1046" t="str">
        <f t="shared" si="570"/>
        <v/>
      </c>
      <c r="X3707" s="1047"/>
      <c r="Y3707" s="1146" t="str">
        <f t="shared" si="564"/>
        <v/>
      </c>
      <c r="Z3707" s="1049" t="str">
        <f t="shared" si="565"/>
        <v/>
      </c>
      <c r="AA3707" s="1049" t="str">
        <f t="shared" si="566"/>
        <v/>
      </c>
      <c r="AB3707" s="1050" t="str">
        <f t="shared" si="567"/>
        <v/>
      </c>
      <c r="AD3707" s="1052" t="str">
        <f t="shared" si="568"/>
        <v/>
      </c>
      <c r="AE3707" s="1053" t="str">
        <f t="shared" si="569"/>
        <v/>
      </c>
    </row>
    <row r="3708" spans="23:31" ht="12.75" customHeight="1">
      <c r="W3708" s="1046" t="str">
        <f t="shared" si="570"/>
        <v/>
      </c>
      <c r="X3708" s="1047"/>
      <c r="Y3708" s="1146" t="str">
        <f t="shared" si="564"/>
        <v/>
      </c>
      <c r="Z3708" s="1049" t="str">
        <f t="shared" si="565"/>
        <v/>
      </c>
      <c r="AA3708" s="1049" t="str">
        <f t="shared" si="566"/>
        <v/>
      </c>
      <c r="AB3708" s="1050" t="str">
        <f t="shared" si="567"/>
        <v/>
      </c>
      <c r="AD3708" s="1052" t="str">
        <f t="shared" si="568"/>
        <v/>
      </c>
      <c r="AE3708" s="1053" t="str">
        <f t="shared" si="569"/>
        <v/>
      </c>
    </row>
    <row r="3709" spans="23:31" ht="12.75" customHeight="1">
      <c r="W3709" s="1046" t="str">
        <f t="shared" si="570"/>
        <v/>
      </c>
      <c r="X3709" s="1047"/>
      <c r="Y3709" s="1146" t="str">
        <f t="shared" si="564"/>
        <v/>
      </c>
      <c r="Z3709" s="1049" t="str">
        <f t="shared" si="565"/>
        <v/>
      </c>
      <c r="AA3709" s="1049" t="str">
        <f t="shared" si="566"/>
        <v/>
      </c>
      <c r="AB3709" s="1050" t="str">
        <f t="shared" si="567"/>
        <v/>
      </c>
      <c r="AD3709" s="1052" t="str">
        <f t="shared" si="568"/>
        <v/>
      </c>
      <c r="AE3709" s="1053" t="str">
        <f t="shared" si="569"/>
        <v/>
      </c>
    </row>
    <row r="3710" spans="23:31" ht="12.75" customHeight="1">
      <c r="W3710" s="1046" t="str">
        <f t="shared" si="570"/>
        <v/>
      </c>
      <c r="X3710" s="1047"/>
      <c r="Y3710" s="1146" t="str">
        <f t="shared" si="564"/>
        <v/>
      </c>
      <c r="Z3710" s="1049" t="str">
        <f t="shared" si="565"/>
        <v/>
      </c>
      <c r="AA3710" s="1049" t="str">
        <f t="shared" si="566"/>
        <v/>
      </c>
      <c r="AB3710" s="1050" t="str">
        <f t="shared" si="567"/>
        <v/>
      </c>
      <c r="AD3710" s="1052" t="str">
        <f t="shared" si="568"/>
        <v/>
      </c>
      <c r="AE3710" s="1053" t="str">
        <f t="shared" si="569"/>
        <v/>
      </c>
    </row>
    <row r="3711" spans="23:31" ht="12.75" customHeight="1">
      <c r="W3711" s="1046" t="str">
        <f t="shared" si="570"/>
        <v/>
      </c>
      <c r="X3711" s="1047"/>
      <c r="Y3711" s="1146" t="str">
        <f t="shared" si="564"/>
        <v/>
      </c>
      <c r="Z3711" s="1049" t="str">
        <f t="shared" si="565"/>
        <v/>
      </c>
      <c r="AA3711" s="1049" t="str">
        <f t="shared" si="566"/>
        <v/>
      </c>
      <c r="AB3711" s="1050" t="str">
        <f t="shared" si="567"/>
        <v/>
      </c>
      <c r="AD3711" s="1052" t="str">
        <f t="shared" si="568"/>
        <v/>
      </c>
      <c r="AE3711" s="1053" t="str">
        <f t="shared" si="569"/>
        <v/>
      </c>
    </row>
    <row r="3712" spans="23:31" ht="12.75" customHeight="1">
      <c r="W3712" s="1046" t="str">
        <f t="shared" si="570"/>
        <v/>
      </c>
      <c r="X3712" s="1047"/>
      <c r="Y3712" s="1146" t="str">
        <f t="shared" si="564"/>
        <v/>
      </c>
      <c r="Z3712" s="1049" t="str">
        <f t="shared" si="565"/>
        <v/>
      </c>
      <c r="AA3712" s="1049" t="str">
        <f t="shared" si="566"/>
        <v/>
      </c>
      <c r="AB3712" s="1050" t="str">
        <f t="shared" si="567"/>
        <v/>
      </c>
      <c r="AD3712" s="1052" t="str">
        <f t="shared" si="568"/>
        <v/>
      </c>
      <c r="AE3712" s="1053" t="str">
        <f t="shared" si="569"/>
        <v/>
      </c>
    </row>
    <row r="3713" spans="23:31" ht="12.75" customHeight="1">
      <c r="W3713" s="1046" t="str">
        <f t="shared" si="570"/>
        <v/>
      </c>
      <c r="X3713" s="1047"/>
      <c r="Y3713" s="1146" t="str">
        <f t="shared" si="564"/>
        <v/>
      </c>
      <c r="Z3713" s="1049" t="str">
        <f t="shared" si="565"/>
        <v/>
      </c>
      <c r="AA3713" s="1049" t="str">
        <f t="shared" si="566"/>
        <v/>
      </c>
      <c r="AB3713" s="1050" t="str">
        <f t="shared" si="567"/>
        <v/>
      </c>
      <c r="AD3713" s="1052" t="str">
        <f t="shared" si="568"/>
        <v/>
      </c>
      <c r="AE3713" s="1053" t="str">
        <f t="shared" si="569"/>
        <v/>
      </c>
    </row>
    <row r="3714" spans="23:31" ht="12.75" customHeight="1">
      <c r="W3714" s="1046" t="str">
        <f t="shared" si="570"/>
        <v/>
      </c>
      <c r="X3714" s="1047"/>
      <c r="Y3714" s="1146" t="str">
        <f t="shared" si="564"/>
        <v/>
      </c>
      <c r="Z3714" s="1049" t="str">
        <f t="shared" si="565"/>
        <v/>
      </c>
      <c r="AA3714" s="1049" t="str">
        <f t="shared" si="566"/>
        <v/>
      </c>
      <c r="AB3714" s="1050" t="str">
        <f t="shared" si="567"/>
        <v/>
      </c>
      <c r="AD3714" s="1052" t="str">
        <f t="shared" si="568"/>
        <v/>
      </c>
      <c r="AE3714" s="1053" t="str">
        <f t="shared" si="569"/>
        <v/>
      </c>
    </row>
    <row r="3715" spans="23:31" ht="12.75" customHeight="1">
      <c r="W3715" s="1046" t="str">
        <f t="shared" si="570"/>
        <v/>
      </c>
      <c r="X3715" s="1047"/>
      <c r="Y3715" s="1146" t="str">
        <f t="shared" ref="Y3715:Y3778" si="571">IFERROR(CHOOSE(X3715,"መስከረም","ጥቅምት","ህዳር  ","ታህሳስ ","ጥር ","የካቲት ","መጋቢት ","ሚይዚያ ","ግንቦት ","ሰኔ ","ሐምሌ ","ነሐሴ ","Pagume"),"")</f>
        <v/>
      </c>
      <c r="Z3715" s="1049" t="str">
        <f t="shared" ref="Z3715:Z3778" si="572">IF($K3715="","",_xlfn.LET(_xlpm.gDate,K3715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715" s="1049" t="str">
        <f t="shared" ref="AA3715:AA3778" si="573">IF($Z3715="","",TEXT($Z3715,"mm"))</f>
        <v/>
      </c>
      <c r="AB3715" s="1050" t="str">
        <f t="shared" ref="AB3715:AB3778" si="574">IFERROR(CHOOSE(AA3715,"መስከረም","ጥቅምት","ህዳር  ","ታህሳስ ","ጥር ","የካቲት ","መጋቢት ","ሚይዚያ ","ግንቦት ","ሰኔ ","ሐምሌ ","ነሐሴ ","Pagume"),"")</f>
        <v/>
      </c>
      <c r="AD3715" s="1052" t="str">
        <f t="shared" ref="AD3715:AD3778" si="575">IF($D3715="","",YEAR(D3715)&amp;"-W"&amp;WEEKNUM(D3715,2))</f>
        <v/>
      </c>
      <c r="AE3715" s="1053" t="str">
        <f t="shared" ref="AE3715:AE3778" si="576">IF($K3715="","",YEAR(K3715)&amp;"-W"&amp;WEEKNUM(K3715,2))</f>
        <v/>
      </c>
    </row>
    <row r="3716" spans="23:31" ht="12.75" customHeight="1">
      <c r="W3716" s="1046" t="str">
        <f t="shared" ref="W3716:W3779" si="577">IF($D3716="","",_xlfn.LET(_xlpm.gDate,D3716,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716" s="1047"/>
      <c r="Y3716" s="1146" t="str">
        <f t="shared" si="571"/>
        <v/>
      </c>
      <c r="Z3716" s="1049" t="str">
        <f t="shared" si="572"/>
        <v/>
      </c>
      <c r="AA3716" s="1049" t="str">
        <f t="shared" si="573"/>
        <v/>
      </c>
      <c r="AB3716" s="1050" t="str">
        <f t="shared" si="574"/>
        <v/>
      </c>
      <c r="AD3716" s="1052" t="str">
        <f t="shared" si="575"/>
        <v/>
      </c>
      <c r="AE3716" s="1053" t="str">
        <f t="shared" si="576"/>
        <v/>
      </c>
    </row>
    <row r="3717" spans="23:31" ht="12.75" customHeight="1">
      <c r="W3717" s="1046" t="str">
        <f t="shared" si="577"/>
        <v/>
      </c>
      <c r="X3717" s="1047"/>
      <c r="Y3717" s="1146" t="str">
        <f t="shared" si="571"/>
        <v/>
      </c>
      <c r="Z3717" s="1049" t="str">
        <f t="shared" si="572"/>
        <v/>
      </c>
      <c r="AA3717" s="1049" t="str">
        <f t="shared" si="573"/>
        <v/>
      </c>
      <c r="AB3717" s="1050" t="str">
        <f t="shared" si="574"/>
        <v/>
      </c>
      <c r="AD3717" s="1052" t="str">
        <f t="shared" si="575"/>
        <v/>
      </c>
      <c r="AE3717" s="1053" t="str">
        <f t="shared" si="576"/>
        <v/>
      </c>
    </row>
    <row r="3718" spans="23:31" ht="12.75" customHeight="1">
      <c r="W3718" s="1046" t="str">
        <f t="shared" si="577"/>
        <v/>
      </c>
      <c r="X3718" s="1047"/>
      <c r="Y3718" s="1146" t="str">
        <f t="shared" si="571"/>
        <v/>
      </c>
      <c r="Z3718" s="1049" t="str">
        <f t="shared" si="572"/>
        <v/>
      </c>
      <c r="AA3718" s="1049" t="str">
        <f t="shared" si="573"/>
        <v/>
      </c>
      <c r="AB3718" s="1050" t="str">
        <f t="shared" si="574"/>
        <v/>
      </c>
      <c r="AD3718" s="1052" t="str">
        <f t="shared" si="575"/>
        <v/>
      </c>
      <c r="AE3718" s="1053" t="str">
        <f t="shared" si="576"/>
        <v/>
      </c>
    </row>
    <row r="3719" spans="23:31" ht="12.75" customHeight="1">
      <c r="W3719" s="1046" t="str">
        <f t="shared" si="577"/>
        <v/>
      </c>
      <c r="X3719" s="1047"/>
      <c r="Y3719" s="1146" t="str">
        <f t="shared" si="571"/>
        <v/>
      </c>
      <c r="Z3719" s="1049" t="str">
        <f t="shared" si="572"/>
        <v/>
      </c>
      <c r="AA3719" s="1049" t="str">
        <f t="shared" si="573"/>
        <v/>
      </c>
      <c r="AB3719" s="1050" t="str">
        <f t="shared" si="574"/>
        <v/>
      </c>
      <c r="AD3719" s="1052" t="str">
        <f t="shared" si="575"/>
        <v/>
      </c>
      <c r="AE3719" s="1053" t="str">
        <f t="shared" si="576"/>
        <v/>
      </c>
    </row>
    <row r="3720" spans="23:31" ht="12.75" customHeight="1">
      <c r="W3720" s="1046" t="str">
        <f t="shared" si="577"/>
        <v/>
      </c>
      <c r="X3720" s="1047"/>
      <c r="Y3720" s="1146" t="str">
        <f t="shared" si="571"/>
        <v/>
      </c>
      <c r="Z3720" s="1049" t="str">
        <f t="shared" si="572"/>
        <v/>
      </c>
      <c r="AA3720" s="1049" t="str">
        <f t="shared" si="573"/>
        <v/>
      </c>
      <c r="AB3720" s="1050" t="str">
        <f t="shared" si="574"/>
        <v/>
      </c>
      <c r="AD3720" s="1052" t="str">
        <f t="shared" si="575"/>
        <v/>
      </c>
      <c r="AE3720" s="1053" t="str">
        <f t="shared" si="576"/>
        <v/>
      </c>
    </row>
    <row r="3721" spans="23:31" ht="12.75" customHeight="1">
      <c r="W3721" s="1046" t="str">
        <f t="shared" si="577"/>
        <v/>
      </c>
      <c r="X3721" s="1047"/>
      <c r="Y3721" s="1146" t="str">
        <f t="shared" si="571"/>
        <v/>
      </c>
      <c r="Z3721" s="1049" t="str">
        <f t="shared" si="572"/>
        <v/>
      </c>
      <c r="AA3721" s="1049" t="str">
        <f t="shared" si="573"/>
        <v/>
      </c>
      <c r="AB3721" s="1050" t="str">
        <f t="shared" si="574"/>
        <v/>
      </c>
      <c r="AD3721" s="1052" t="str">
        <f t="shared" si="575"/>
        <v/>
      </c>
      <c r="AE3721" s="1053" t="str">
        <f t="shared" si="576"/>
        <v/>
      </c>
    </row>
    <row r="3722" spans="23:31" ht="12.75" customHeight="1">
      <c r="W3722" s="1046" t="str">
        <f t="shared" si="577"/>
        <v/>
      </c>
      <c r="X3722" s="1047"/>
      <c r="Y3722" s="1146" t="str">
        <f t="shared" si="571"/>
        <v/>
      </c>
      <c r="Z3722" s="1049" t="str">
        <f t="shared" si="572"/>
        <v/>
      </c>
      <c r="AA3722" s="1049" t="str">
        <f t="shared" si="573"/>
        <v/>
      </c>
      <c r="AB3722" s="1050" t="str">
        <f t="shared" si="574"/>
        <v/>
      </c>
      <c r="AD3722" s="1052" t="str">
        <f t="shared" si="575"/>
        <v/>
      </c>
      <c r="AE3722" s="1053" t="str">
        <f t="shared" si="576"/>
        <v/>
      </c>
    </row>
    <row r="3723" spans="23:31" ht="12.75" customHeight="1">
      <c r="W3723" s="1046" t="str">
        <f t="shared" si="577"/>
        <v/>
      </c>
      <c r="X3723" s="1047"/>
      <c r="Y3723" s="1146" t="str">
        <f t="shared" si="571"/>
        <v/>
      </c>
      <c r="Z3723" s="1049" t="str">
        <f t="shared" si="572"/>
        <v/>
      </c>
      <c r="AA3723" s="1049" t="str">
        <f t="shared" si="573"/>
        <v/>
      </c>
      <c r="AB3723" s="1050" t="str">
        <f t="shared" si="574"/>
        <v/>
      </c>
      <c r="AD3723" s="1052" t="str">
        <f t="shared" si="575"/>
        <v/>
      </c>
      <c r="AE3723" s="1053" t="str">
        <f t="shared" si="576"/>
        <v/>
      </c>
    </row>
    <row r="3724" spans="23:31" ht="12.75" customHeight="1">
      <c r="W3724" s="1046" t="str">
        <f t="shared" si="577"/>
        <v/>
      </c>
      <c r="X3724" s="1047"/>
      <c r="Y3724" s="1146" t="str">
        <f t="shared" si="571"/>
        <v/>
      </c>
      <c r="Z3724" s="1049" t="str">
        <f t="shared" si="572"/>
        <v/>
      </c>
      <c r="AA3724" s="1049" t="str">
        <f t="shared" si="573"/>
        <v/>
      </c>
      <c r="AB3724" s="1050" t="str">
        <f t="shared" si="574"/>
        <v/>
      </c>
      <c r="AD3724" s="1052" t="str">
        <f t="shared" si="575"/>
        <v/>
      </c>
      <c r="AE3724" s="1053" t="str">
        <f t="shared" si="576"/>
        <v/>
      </c>
    </row>
    <row r="3725" spans="23:31" ht="12.75" customHeight="1">
      <c r="W3725" s="1046" t="str">
        <f t="shared" si="577"/>
        <v/>
      </c>
      <c r="X3725" s="1047"/>
      <c r="Y3725" s="1146" t="str">
        <f t="shared" si="571"/>
        <v/>
      </c>
      <c r="Z3725" s="1049" t="str">
        <f t="shared" si="572"/>
        <v/>
      </c>
      <c r="AA3725" s="1049" t="str">
        <f t="shared" si="573"/>
        <v/>
      </c>
      <c r="AB3725" s="1050" t="str">
        <f t="shared" si="574"/>
        <v/>
      </c>
      <c r="AD3725" s="1052" t="str">
        <f t="shared" si="575"/>
        <v/>
      </c>
      <c r="AE3725" s="1053" t="str">
        <f t="shared" si="576"/>
        <v/>
      </c>
    </row>
    <row r="3726" spans="23:31" ht="12.75" customHeight="1">
      <c r="W3726" s="1046" t="str">
        <f t="shared" si="577"/>
        <v/>
      </c>
      <c r="X3726" s="1047"/>
      <c r="Y3726" s="1146" t="str">
        <f t="shared" si="571"/>
        <v/>
      </c>
      <c r="Z3726" s="1049" t="str">
        <f t="shared" si="572"/>
        <v/>
      </c>
      <c r="AA3726" s="1049" t="str">
        <f t="shared" si="573"/>
        <v/>
      </c>
      <c r="AB3726" s="1050" t="str">
        <f t="shared" si="574"/>
        <v/>
      </c>
      <c r="AD3726" s="1052" t="str">
        <f t="shared" si="575"/>
        <v/>
      </c>
      <c r="AE3726" s="1053" t="str">
        <f t="shared" si="576"/>
        <v/>
      </c>
    </row>
    <row r="3727" spans="23:31" ht="12.75" customHeight="1">
      <c r="W3727" s="1046" t="str">
        <f t="shared" si="577"/>
        <v/>
      </c>
      <c r="X3727" s="1047"/>
      <c r="Y3727" s="1146" t="str">
        <f t="shared" si="571"/>
        <v/>
      </c>
      <c r="Z3727" s="1049" t="str">
        <f t="shared" si="572"/>
        <v/>
      </c>
      <c r="AA3727" s="1049" t="str">
        <f t="shared" si="573"/>
        <v/>
      </c>
      <c r="AB3727" s="1050" t="str">
        <f t="shared" si="574"/>
        <v/>
      </c>
      <c r="AD3727" s="1052" t="str">
        <f t="shared" si="575"/>
        <v/>
      </c>
      <c r="AE3727" s="1053" t="str">
        <f t="shared" si="576"/>
        <v/>
      </c>
    </row>
    <row r="3728" spans="23:31" ht="12.75" customHeight="1">
      <c r="W3728" s="1046" t="str">
        <f t="shared" si="577"/>
        <v/>
      </c>
      <c r="X3728" s="1047"/>
      <c r="Y3728" s="1146" t="str">
        <f t="shared" si="571"/>
        <v/>
      </c>
      <c r="Z3728" s="1049" t="str">
        <f t="shared" si="572"/>
        <v/>
      </c>
      <c r="AA3728" s="1049" t="str">
        <f t="shared" si="573"/>
        <v/>
      </c>
      <c r="AB3728" s="1050" t="str">
        <f t="shared" si="574"/>
        <v/>
      </c>
      <c r="AD3728" s="1052" t="str">
        <f t="shared" si="575"/>
        <v/>
      </c>
      <c r="AE3728" s="1053" t="str">
        <f t="shared" si="576"/>
        <v/>
      </c>
    </row>
    <row r="3729" spans="23:31" ht="12.75" customHeight="1">
      <c r="W3729" s="1046" t="str">
        <f t="shared" si="577"/>
        <v/>
      </c>
      <c r="X3729" s="1047"/>
      <c r="Y3729" s="1146" t="str">
        <f t="shared" si="571"/>
        <v/>
      </c>
      <c r="Z3729" s="1049" t="str">
        <f t="shared" si="572"/>
        <v/>
      </c>
      <c r="AA3729" s="1049" t="str">
        <f t="shared" si="573"/>
        <v/>
      </c>
      <c r="AB3729" s="1050" t="str">
        <f t="shared" si="574"/>
        <v/>
      </c>
      <c r="AD3729" s="1052" t="str">
        <f t="shared" si="575"/>
        <v/>
      </c>
      <c r="AE3729" s="1053" t="str">
        <f t="shared" si="576"/>
        <v/>
      </c>
    </row>
    <row r="3730" spans="23:31" ht="12.75" customHeight="1">
      <c r="W3730" s="1046" t="str">
        <f t="shared" si="577"/>
        <v/>
      </c>
      <c r="X3730" s="1047"/>
      <c r="Y3730" s="1146" t="str">
        <f t="shared" si="571"/>
        <v/>
      </c>
      <c r="Z3730" s="1049" t="str">
        <f t="shared" si="572"/>
        <v/>
      </c>
      <c r="AA3730" s="1049" t="str">
        <f t="shared" si="573"/>
        <v/>
      </c>
      <c r="AB3730" s="1050" t="str">
        <f t="shared" si="574"/>
        <v/>
      </c>
      <c r="AD3730" s="1052" t="str">
        <f t="shared" si="575"/>
        <v/>
      </c>
      <c r="AE3730" s="1053" t="str">
        <f t="shared" si="576"/>
        <v/>
      </c>
    </row>
    <row r="3731" spans="23:31" ht="12.75" customHeight="1">
      <c r="W3731" s="1046" t="str">
        <f t="shared" si="577"/>
        <v/>
      </c>
      <c r="X3731" s="1047"/>
      <c r="Y3731" s="1146" t="str">
        <f t="shared" si="571"/>
        <v/>
      </c>
      <c r="Z3731" s="1049" t="str">
        <f t="shared" si="572"/>
        <v/>
      </c>
      <c r="AA3731" s="1049" t="str">
        <f t="shared" si="573"/>
        <v/>
      </c>
      <c r="AB3731" s="1050" t="str">
        <f t="shared" si="574"/>
        <v/>
      </c>
      <c r="AD3731" s="1052" t="str">
        <f t="shared" si="575"/>
        <v/>
      </c>
      <c r="AE3731" s="1053" t="str">
        <f t="shared" si="576"/>
        <v/>
      </c>
    </row>
    <row r="3732" spans="23:31" ht="12.75" customHeight="1">
      <c r="W3732" s="1046" t="str">
        <f t="shared" si="577"/>
        <v/>
      </c>
      <c r="X3732" s="1047"/>
      <c r="Y3732" s="1146" t="str">
        <f t="shared" si="571"/>
        <v/>
      </c>
      <c r="Z3732" s="1049" t="str">
        <f t="shared" si="572"/>
        <v/>
      </c>
      <c r="AA3732" s="1049" t="str">
        <f t="shared" si="573"/>
        <v/>
      </c>
      <c r="AB3732" s="1050" t="str">
        <f t="shared" si="574"/>
        <v/>
      </c>
      <c r="AD3732" s="1052" t="str">
        <f t="shared" si="575"/>
        <v/>
      </c>
      <c r="AE3732" s="1053" t="str">
        <f t="shared" si="576"/>
        <v/>
      </c>
    </row>
    <row r="3733" spans="23:31" ht="12.75" customHeight="1">
      <c r="W3733" s="1046" t="str">
        <f t="shared" si="577"/>
        <v/>
      </c>
      <c r="X3733" s="1047"/>
      <c r="Y3733" s="1146" t="str">
        <f t="shared" si="571"/>
        <v/>
      </c>
      <c r="Z3733" s="1049" t="str">
        <f t="shared" si="572"/>
        <v/>
      </c>
      <c r="AA3733" s="1049" t="str">
        <f t="shared" si="573"/>
        <v/>
      </c>
      <c r="AB3733" s="1050" t="str">
        <f t="shared" si="574"/>
        <v/>
      </c>
      <c r="AD3733" s="1052" t="str">
        <f t="shared" si="575"/>
        <v/>
      </c>
      <c r="AE3733" s="1053" t="str">
        <f t="shared" si="576"/>
        <v/>
      </c>
    </row>
    <row r="3734" spans="23:31" ht="12.75" customHeight="1">
      <c r="W3734" s="1046" t="str">
        <f t="shared" si="577"/>
        <v/>
      </c>
      <c r="X3734" s="1047"/>
      <c r="Y3734" s="1146" t="str">
        <f t="shared" si="571"/>
        <v/>
      </c>
      <c r="Z3734" s="1049" t="str">
        <f t="shared" si="572"/>
        <v/>
      </c>
      <c r="AA3734" s="1049" t="str">
        <f t="shared" si="573"/>
        <v/>
      </c>
      <c r="AB3734" s="1050" t="str">
        <f t="shared" si="574"/>
        <v/>
      </c>
      <c r="AD3734" s="1052" t="str">
        <f t="shared" si="575"/>
        <v/>
      </c>
      <c r="AE3734" s="1053" t="str">
        <f t="shared" si="576"/>
        <v/>
      </c>
    </row>
    <row r="3735" spans="23:31" ht="12.75" customHeight="1">
      <c r="W3735" s="1046" t="str">
        <f t="shared" si="577"/>
        <v/>
      </c>
      <c r="X3735" s="1047"/>
      <c r="Y3735" s="1146" t="str">
        <f t="shared" si="571"/>
        <v/>
      </c>
      <c r="Z3735" s="1049" t="str">
        <f t="shared" si="572"/>
        <v/>
      </c>
      <c r="AA3735" s="1049" t="str">
        <f t="shared" si="573"/>
        <v/>
      </c>
      <c r="AB3735" s="1050" t="str">
        <f t="shared" si="574"/>
        <v/>
      </c>
      <c r="AD3735" s="1052" t="str">
        <f t="shared" si="575"/>
        <v/>
      </c>
      <c r="AE3735" s="1053" t="str">
        <f t="shared" si="576"/>
        <v/>
      </c>
    </row>
    <row r="3736" spans="23:31" ht="12.75" customHeight="1">
      <c r="W3736" s="1046" t="str">
        <f t="shared" si="577"/>
        <v/>
      </c>
      <c r="X3736" s="1047"/>
      <c r="Y3736" s="1146" t="str">
        <f t="shared" si="571"/>
        <v/>
      </c>
      <c r="Z3736" s="1049" t="str">
        <f t="shared" si="572"/>
        <v/>
      </c>
      <c r="AA3736" s="1049" t="str">
        <f t="shared" si="573"/>
        <v/>
      </c>
      <c r="AB3736" s="1050" t="str">
        <f t="shared" si="574"/>
        <v/>
      </c>
      <c r="AD3736" s="1052" t="str">
        <f t="shared" si="575"/>
        <v/>
      </c>
      <c r="AE3736" s="1053" t="str">
        <f t="shared" si="576"/>
        <v/>
      </c>
    </row>
    <row r="3737" spans="23:31" ht="12.75" customHeight="1">
      <c r="W3737" s="1046" t="str">
        <f t="shared" si="577"/>
        <v/>
      </c>
      <c r="X3737" s="1047"/>
      <c r="Y3737" s="1146" t="str">
        <f t="shared" si="571"/>
        <v/>
      </c>
      <c r="Z3737" s="1049" t="str">
        <f t="shared" si="572"/>
        <v/>
      </c>
      <c r="AA3737" s="1049" t="str">
        <f t="shared" si="573"/>
        <v/>
      </c>
      <c r="AB3737" s="1050" t="str">
        <f t="shared" si="574"/>
        <v/>
      </c>
      <c r="AD3737" s="1052" t="str">
        <f t="shared" si="575"/>
        <v/>
      </c>
      <c r="AE3737" s="1053" t="str">
        <f t="shared" si="576"/>
        <v/>
      </c>
    </row>
    <row r="3738" spans="23:31" ht="12.75" customHeight="1">
      <c r="W3738" s="1046" t="str">
        <f t="shared" si="577"/>
        <v/>
      </c>
      <c r="X3738" s="1047"/>
      <c r="Y3738" s="1146" t="str">
        <f t="shared" si="571"/>
        <v/>
      </c>
      <c r="Z3738" s="1049" t="str">
        <f t="shared" si="572"/>
        <v/>
      </c>
      <c r="AA3738" s="1049" t="str">
        <f t="shared" si="573"/>
        <v/>
      </c>
      <c r="AB3738" s="1050" t="str">
        <f t="shared" si="574"/>
        <v/>
      </c>
      <c r="AD3738" s="1052" t="str">
        <f t="shared" si="575"/>
        <v/>
      </c>
      <c r="AE3738" s="1053" t="str">
        <f t="shared" si="576"/>
        <v/>
      </c>
    </row>
    <row r="3739" spans="23:31" ht="12.75" customHeight="1">
      <c r="W3739" s="1046" t="str">
        <f t="shared" si="577"/>
        <v/>
      </c>
      <c r="X3739" s="1047"/>
      <c r="Y3739" s="1146" t="str">
        <f t="shared" si="571"/>
        <v/>
      </c>
      <c r="Z3739" s="1049" t="str">
        <f t="shared" si="572"/>
        <v/>
      </c>
      <c r="AA3739" s="1049" t="str">
        <f t="shared" si="573"/>
        <v/>
      </c>
      <c r="AB3739" s="1050" t="str">
        <f t="shared" si="574"/>
        <v/>
      </c>
      <c r="AD3739" s="1052" t="str">
        <f t="shared" si="575"/>
        <v/>
      </c>
      <c r="AE3739" s="1053" t="str">
        <f t="shared" si="576"/>
        <v/>
      </c>
    </row>
    <row r="3740" spans="23:31" ht="12.75" customHeight="1">
      <c r="W3740" s="1046" t="str">
        <f t="shared" si="577"/>
        <v/>
      </c>
      <c r="X3740" s="1047"/>
      <c r="Y3740" s="1146" t="str">
        <f t="shared" si="571"/>
        <v/>
      </c>
      <c r="Z3740" s="1049" t="str">
        <f t="shared" si="572"/>
        <v/>
      </c>
      <c r="AA3740" s="1049" t="str">
        <f t="shared" si="573"/>
        <v/>
      </c>
      <c r="AB3740" s="1050" t="str">
        <f t="shared" si="574"/>
        <v/>
      </c>
      <c r="AD3740" s="1052" t="str">
        <f t="shared" si="575"/>
        <v/>
      </c>
      <c r="AE3740" s="1053" t="str">
        <f t="shared" si="576"/>
        <v/>
      </c>
    </row>
    <row r="3741" spans="23:31" ht="12.75" customHeight="1">
      <c r="W3741" s="1046" t="str">
        <f t="shared" si="577"/>
        <v/>
      </c>
      <c r="X3741" s="1047"/>
      <c r="Y3741" s="1146" t="str">
        <f t="shared" si="571"/>
        <v/>
      </c>
      <c r="Z3741" s="1049" t="str">
        <f t="shared" si="572"/>
        <v/>
      </c>
      <c r="AA3741" s="1049" t="str">
        <f t="shared" si="573"/>
        <v/>
      </c>
      <c r="AB3741" s="1050" t="str">
        <f t="shared" si="574"/>
        <v/>
      </c>
      <c r="AD3741" s="1052" t="str">
        <f t="shared" si="575"/>
        <v/>
      </c>
      <c r="AE3741" s="1053" t="str">
        <f t="shared" si="576"/>
        <v/>
      </c>
    </row>
    <row r="3742" spans="23:31" ht="12.75" customHeight="1">
      <c r="W3742" s="1046" t="str">
        <f t="shared" si="577"/>
        <v/>
      </c>
      <c r="X3742" s="1047"/>
      <c r="Y3742" s="1146" t="str">
        <f t="shared" si="571"/>
        <v/>
      </c>
      <c r="Z3742" s="1049" t="str">
        <f t="shared" si="572"/>
        <v/>
      </c>
      <c r="AA3742" s="1049" t="str">
        <f t="shared" si="573"/>
        <v/>
      </c>
      <c r="AB3742" s="1050" t="str">
        <f t="shared" si="574"/>
        <v/>
      </c>
      <c r="AD3742" s="1052" t="str">
        <f t="shared" si="575"/>
        <v/>
      </c>
      <c r="AE3742" s="1053" t="str">
        <f t="shared" si="576"/>
        <v/>
      </c>
    </row>
    <row r="3743" spans="23:31" ht="12.75" customHeight="1">
      <c r="W3743" s="1046" t="str">
        <f t="shared" si="577"/>
        <v/>
      </c>
      <c r="X3743" s="1047"/>
      <c r="Y3743" s="1146" t="str">
        <f t="shared" si="571"/>
        <v/>
      </c>
      <c r="Z3743" s="1049" t="str">
        <f t="shared" si="572"/>
        <v/>
      </c>
      <c r="AA3743" s="1049" t="str">
        <f t="shared" si="573"/>
        <v/>
      </c>
      <c r="AB3743" s="1050" t="str">
        <f t="shared" si="574"/>
        <v/>
      </c>
      <c r="AD3743" s="1052" t="str">
        <f t="shared" si="575"/>
        <v/>
      </c>
      <c r="AE3743" s="1053" t="str">
        <f t="shared" si="576"/>
        <v/>
      </c>
    </row>
    <row r="3744" spans="23:31" ht="12.75" customHeight="1">
      <c r="W3744" s="1046" t="str">
        <f t="shared" si="577"/>
        <v/>
      </c>
      <c r="X3744" s="1047"/>
      <c r="Y3744" s="1146" t="str">
        <f t="shared" si="571"/>
        <v/>
      </c>
      <c r="Z3744" s="1049" t="str">
        <f t="shared" si="572"/>
        <v/>
      </c>
      <c r="AA3744" s="1049" t="str">
        <f t="shared" si="573"/>
        <v/>
      </c>
      <c r="AB3744" s="1050" t="str">
        <f t="shared" si="574"/>
        <v/>
      </c>
      <c r="AD3744" s="1052" t="str">
        <f t="shared" si="575"/>
        <v/>
      </c>
      <c r="AE3744" s="1053" t="str">
        <f t="shared" si="576"/>
        <v/>
      </c>
    </row>
    <row r="3745" spans="23:31" ht="12.75" customHeight="1">
      <c r="W3745" s="1046" t="str">
        <f t="shared" si="577"/>
        <v/>
      </c>
      <c r="X3745" s="1047"/>
      <c r="Y3745" s="1146" t="str">
        <f t="shared" si="571"/>
        <v/>
      </c>
      <c r="Z3745" s="1049" t="str">
        <f t="shared" si="572"/>
        <v/>
      </c>
      <c r="AA3745" s="1049" t="str">
        <f t="shared" si="573"/>
        <v/>
      </c>
      <c r="AB3745" s="1050" t="str">
        <f t="shared" si="574"/>
        <v/>
      </c>
      <c r="AD3745" s="1052" t="str">
        <f t="shared" si="575"/>
        <v/>
      </c>
      <c r="AE3745" s="1053" t="str">
        <f t="shared" si="576"/>
        <v/>
      </c>
    </row>
    <row r="3746" spans="23:31" ht="12.75" customHeight="1">
      <c r="W3746" s="1046" t="str">
        <f t="shared" si="577"/>
        <v/>
      </c>
      <c r="X3746" s="1047"/>
      <c r="Y3746" s="1146" t="str">
        <f t="shared" si="571"/>
        <v/>
      </c>
      <c r="Z3746" s="1049" t="str">
        <f t="shared" si="572"/>
        <v/>
      </c>
      <c r="AA3746" s="1049" t="str">
        <f t="shared" si="573"/>
        <v/>
      </c>
      <c r="AB3746" s="1050" t="str">
        <f t="shared" si="574"/>
        <v/>
      </c>
      <c r="AD3746" s="1052" t="str">
        <f t="shared" si="575"/>
        <v/>
      </c>
      <c r="AE3746" s="1053" t="str">
        <f t="shared" si="576"/>
        <v/>
      </c>
    </row>
    <row r="3747" spans="23:31" ht="12.75" customHeight="1">
      <c r="W3747" s="1046" t="str">
        <f t="shared" si="577"/>
        <v/>
      </c>
      <c r="X3747" s="1047"/>
      <c r="Y3747" s="1146" t="str">
        <f t="shared" si="571"/>
        <v/>
      </c>
      <c r="Z3747" s="1049" t="str">
        <f t="shared" si="572"/>
        <v/>
      </c>
      <c r="AA3747" s="1049" t="str">
        <f t="shared" si="573"/>
        <v/>
      </c>
      <c r="AB3747" s="1050" t="str">
        <f t="shared" si="574"/>
        <v/>
      </c>
      <c r="AD3747" s="1052" t="str">
        <f t="shared" si="575"/>
        <v/>
      </c>
      <c r="AE3747" s="1053" t="str">
        <f t="shared" si="576"/>
        <v/>
      </c>
    </row>
    <row r="3748" spans="23:31" ht="12.75" customHeight="1">
      <c r="W3748" s="1046" t="str">
        <f t="shared" si="577"/>
        <v/>
      </c>
      <c r="X3748" s="1047"/>
      <c r="Y3748" s="1146" t="str">
        <f t="shared" si="571"/>
        <v/>
      </c>
      <c r="Z3748" s="1049" t="str">
        <f t="shared" si="572"/>
        <v/>
      </c>
      <c r="AA3748" s="1049" t="str">
        <f t="shared" si="573"/>
        <v/>
      </c>
      <c r="AB3748" s="1050" t="str">
        <f t="shared" si="574"/>
        <v/>
      </c>
      <c r="AD3748" s="1052" t="str">
        <f t="shared" si="575"/>
        <v/>
      </c>
      <c r="AE3748" s="1053" t="str">
        <f t="shared" si="576"/>
        <v/>
      </c>
    </row>
    <row r="3749" spans="23:31" ht="12.75" customHeight="1">
      <c r="W3749" s="1046" t="str">
        <f t="shared" si="577"/>
        <v/>
      </c>
      <c r="X3749" s="1047"/>
      <c r="Y3749" s="1146" t="str">
        <f t="shared" si="571"/>
        <v/>
      </c>
      <c r="Z3749" s="1049" t="str">
        <f t="shared" si="572"/>
        <v/>
      </c>
      <c r="AA3749" s="1049" t="str">
        <f t="shared" si="573"/>
        <v/>
      </c>
      <c r="AB3749" s="1050" t="str">
        <f t="shared" si="574"/>
        <v/>
      </c>
      <c r="AD3749" s="1052" t="str">
        <f t="shared" si="575"/>
        <v/>
      </c>
      <c r="AE3749" s="1053" t="str">
        <f t="shared" si="576"/>
        <v/>
      </c>
    </row>
    <row r="3750" spans="23:31" ht="12.75" customHeight="1">
      <c r="W3750" s="1046" t="str">
        <f t="shared" si="577"/>
        <v/>
      </c>
      <c r="X3750" s="1047"/>
      <c r="Y3750" s="1146" t="str">
        <f t="shared" si="571"/>
        <v/>
      </c>
      <c r="Z3750" s="1049" t="str">
        <f t="shared" si="572"/>
        <v/>
      </c>
      <c r="AA3750" s="1049" t="str">
        <f t="shared" si="573"/>
        <v/>
      </c>
      <c r="AB3750" s="1050" t="str">
        <f t="shared" si="574"/>
        <v/>
      </c>
      <c r="AD3750" s="1052" t="str">
        <f t="shared" si="575"/>
        <v/>
      </c>
      <c r="AE3750" s="1053" t="str">
        <f t="shared" si="576"/>
        <v/>
      </c>
    </row>
    <row r="3751" spans="23:31" ht="12.75" customHeight="1">
      <c r="W3751" s="1046" t="str">
        <f t="shared" si="577"/>
        <v/>
      </c>
      <c r="X3751" s="1047"/>
      <c r="Y3751" s="1146" t="str">
        <f t="shared" si="571"/>
        <v/>
      </c>
      <c r="Z3751" s="1049" t="str">
        <f t="shared" si="572"/>
        <v/>
      </c>
      <c r="AA3751" s="1049" t="str">
        <f t="shared" si="573"/>
        <v/>
      </c>
      <c r="AB3751" s="1050" t="str">
        <f t="shared" si="574"/>
        <v/>
      </c>
      <c r="AD3751" s="1052" t="str">
        <f t="shared" si="575"/>
        <v/>
      </c>
      <c r="AE3751" s="1053" t="str">
        <f t="shared" si="576"/>
        <v/>
      </c>
    </row>
    <row r="3752" spans="23:31" ht="12.75" customHeight="1">
      <c r="W3752" s="1046" t="str">
        <f t="shared" si="577"/>
        <v/>
      </c>
      <c r="X3752" s="1047"/>
      <c r="Y3752" s="1146" t="str">
        <f t="shared" si="571"/>
        <v/>
      </c>
      <c r="Z3752" s="1049" t="str">
        <f t="shared" si="572"/>
        <v/>
      </c>
      <c r="AA3752" s="1049" t="str">
        <f t="shared" si="573"/>
        <v/>
      </c>
      <c r="AB3752" s="1050" t="str">
        <f t="shared" si="574"/>
        <v/>
      </c>
      <c r="AD3752" s="1052" t="str">
        <f t="shared" si="575"/>
        <v/>
      </c>
      <c r="AE3752" s="1053" t="str">
        <f t="shared" si="576"/>
        <v/>
      </c>
    </row>
    <row r="3753" spans="23:31" ht="12.75" customHeight="1">
      <c r="W3753" s="1046" t="str">
        <f t="shared" si="577"/>
        <v/>
      </c>
      <c r="X3753" s="1047"/>
      <c r="Y3753" s="1146" t="str">
        <f t="shared" si="571"/>
        <v/>
      </c>
      <c r="Z3753" s="1049" t="str">
        <f t="shared" si="572"/>
        <v/>
      </c>
      <c r="AA3753" s="1049" t="str">
        <f t="shared" si="573"/>
        <v/>
      </c>
      <c r="AB3753" s="1050" t="str">
        <f t="shared" si="574"/>
        <v/>
      </c>
      <c r="AD3753" s="1052" t="str">
        <f t="shared" si="575"/>
        <v/>
      </c>
      <c r="AE3753" s="1053" t="str">
        <f t="shared" si="576"/>
        <v/>
      </c>
    </row>
    <row r="3754" spans="23:31" ht="12.75" customHeight="1">
      <c r="W3754" s="1046" t="str">
        <f t="shared" si="577"/>
        <v/>
      </c>
      <c r="X3754" s="1047"/>
      <c r="Y3754" s="1146" t="str">
        <f t="shared" si="571"/>
        <v/>
      </c>
      <c r="Z3754" s="1049" t="str">
        <f t="shared" si="572"/>
        <v/>
      </c>
      <c r="AA3754" s="1049" t="str">
        <f t="shared" si="573"/>
        <v/>
      </c>
      <c r="AB3754" s="1050" t="str">
        <f t="shared" si="574"/>
        <v/>
      </c>
      <c r="AD3754" s="1052" t="str">
        <f t="shared" si="575"/>
        <v/>
      </c>
      <c r="AE3754" s="1053" t="str">
        <f t="shared" si="576"/>
        <v/>
      </c>
    </row>
    <row r="3755" spans="23:31" ht="12.75" customHeight="1">
      <c r="W3755" s="1046" t="str">
        <f t="shared" si="577"/>
        <v/>
      </c>
      <c r="X3755" s="1047"/>
      <c r="Y3755" s="1146" t="str">
        <f t="shared" si="571"/>
        <v/>
      </c>
      <c r="Z3755" s="1049" t="str">
        <f t="shared" si="572"/>
        <v/>
      </c>
      <c r="AA3755" s="1049" t="str">
        <f t="shared" si="573"/>
        <v/>
      </c>
      <c r="AB3755" s="1050" t="str">
        <f t="shared" si="574"/>
        <v/>
      </c>
      <c r="AD3755" s="1052" t="str">
        <f t="shared" si="575"/>
        <v/>
      </c>
      <c r="AE3755" s="1053" t="str">
        <f t="shared" si="576"/>
        <v/>
      </c>
    </row>
    <row r="3756" spans="23:31" ht="12.75" customHeight="1">
      <c r="W3756" s="1046" t="str">
        <f t="shared" si="577"/>
        <v/>
      </c>
      <c r="X3756" s="1047"/>
      <c r="Y3756" s="1146" t="str">
        <f t="shared" si="571"/>
        <v/>
      </c>
      <c r="Z3756" s="1049" t="str">
        <f t="shared" si="572"/>
        <v/>
      </c>
      <c r="AA3756" s="1049" t="str">
        <f t="shared" si="573"/>
        <v/>
      </c>
      <c r="AB3756" s="1050" t="str">
        <f t="shared" si="574"/>
        <v/>
      </c>
      <c r="AD3756" s="1052" t="str">
        <f t="shared" si="575"/>
        <v/>
      </c>
      <c r="AE3756" s="1053" t="str">
        <f t="shared" si="576"/>
        <v/>
      </c>
    </row>
    <row r="3757" spans="23:31" ht="12.75" customHeight="1">
      <c r="W3757" s="1046" t="str">
        <f t="shared" si="577"/>
        <v/>
      </c>
      <c r="X3757" s="1047"/>
      <c r="Y3757" s="1146" t="str">
        <f t="shared" si="571"/>
        <v/>
      </c>
      <c r="Z3757" s="1049" t="str">
        <f t="shared" si="572"/>
        <v/>
      </c>
      <c r="AA3757" s="1049" t="str">
        <f t="shared" si="573"/>
        <v/>
      </c>
      <c r="AB3757" s="1050" t="str">
        <f t="shared" si="574"/>
        <v/>
      </c>
      <c r="AD3757" s="1052" t="str">
        <f t="shared" si="575"/>
        <v/>
      </c>
      <c r="AE3757" s="1053" t="str">
        <f t="shared" si="576"/>
        <v/>
      </c>
    </row>
    <row r="3758" spans="23:31" ht="12.75" customHeight="1">
      <c r="W3758" s="1046" t="str">
        <f t="shared" si="577"/>
        <v/>
      </c>
      <c r="X3758" s="1047"/>
      <c r="Y3758" s="1146" t="str">
        <f t="shared" si="571"/>
        <v/>
      </c>
      <c r="Z3758" s="1049" t="str">
        <f t="shared" si="572"/>
        <v/>
      </c>
      <c r="AA3758" s="1049" t="str">
        <f t="shared" si="573"/>
        <v/>
      </c>
      <c r="AB3758" s="1050" t="str">
        <f t="shared" si="574"/>
        <v/>
      </c>
      <c r="AD3758" s="1052" t="str">
        <f t="shared" si="575"/>
        <v/>
      </c>
      <c r="AE3758" s="1053" t="str">
        <f t="shared" si="576"/>
        <v/>
      </c>
    </row>
    <row r="3759" spans="23:31" ht="12.75" customHeight="1">
      <c r="W3759" s="1046" t="str">
        <f t="shared" si="577"/>
        <v/>
      </c>
      <c r="X3759" s="1047"/>
      <c r="Y3759" s="1146" t="str">
        <f t="shared" si="571"/>
        <v/>
      </c>
      <c r="Z3759" s="1049" t="str">
        <f t="shared" si="572"/>
        <v/>
      </c>
      <c r="AA3759" s="1049" t="str">
        <f t="shared" si="573"/>
        <v/>
      </c>
      <c r="AB3759" s="1050" t="str">
        <f t="shared" si="574"/>
        <v/>
      </c>
      <c r="AD3759" s="1052" t="str">
        <f t="shared" si="575"/>
        <v/>
      </c>
      <c r="AE3759" s="1053" t="str">
        <f t="shared" si="576"/>
        <v/>
      </c>
    </row>
    <row r="3760" spans="23:31" ht="12.75" customHeight="1">
      <c r="W3760" s="1046" t="str">
        <f t="shared" si="577"/>
        <v/>
      </c>
      <c r="X3760" s="1047"/>
      <c r="Y3760" s="1146" t="str">
        <f t="shared" si="571"/>
        <v/>
      </c>
      <c r="Z3760" s="1049" t="str">
        <f t="shared" si="572"/>
        <v/>
      </c>
      <c r="AA3760" s="1049" t="str">
        <f t="shared" si="573"/>
        <v/>
      </c>
      <c r="AB3760" s="1050" t="str">
        <f t="shared" si="574"/>
        <v/>
      </c>
      <c r="AD3760" s="1052" t="str">
        <f t="shared" si="575"/>
        <v/>
      </c>
      <c r="AE3760" s="1053" t="str">
        <f t="shared" si="576"/>
        <v/>
      </c>
    </row>
    <row r="3761" spans="23:31" ht="12.75" customHeight="1">
      <c r="W3761" s="1046" t="str">
        <f t="shared" si="577"/>
        <v/>
      </c>
      <c r="X3761" s="1047"/>
      <c r="Y3761" s="1146" t="str">
        <f t="shared" si="571"/>
        <v/>
      </c>
      <c r="Z3761" s="1049" t="str">
        <f t="shared" si="572"/>
        <v/>
      </c>
      <c r="AA3761" s="1049" t="str">
        <f t="shared" si="573"/>
        <v/>
      </c>
      <c r="AB3761" s="1050" t="str">
        <f t="shared" si="574"/>
        <v/>
      </c>
      <c r="AD3761" s="1052" t="str">
        <f t="shared" si="575"/>
        <v/>
      </c>
      <c r="AE3761" s="1053" t="str">
        <f t="shared" si="576"/>
        <v/>
      </c>
    </row>
    <row r="3762" spans="23:31" ht="12.75" customHeight="1">
      <c r="W3762" s="1046" t="str">
        <f t="shared" si="577"/>
        <v/>
      </c>
      <c r="X3762" s="1047"/>
      <c r="Y3762" s="1146" t="str">
        <f t="shared" si="571"/>
        <v/>
      </c>
      <c r="Z3762" s="1049" t="str">
        <f t="shared" si="572"/>
        <v/>
      </c>
      <c r="AA3762" s="1049" t="str">
        <f t="shared" si="573"/>
        <v/>
      </c>
      <c r="AB3762" s="1050" t="str">
        <f t="shared" si="574"/>
        <v/>
      </c>
      <c r="AD3762" s="1052" t="str">
        <f t="shared" si="575"/>
        <v/>
      </c>
      <c r="AE3762" s="1053" t="str">
        <f t="shared" si="576"/>
        <v/>
      </c>
    </row>
    <row r="3763" spans="23:31" ht="12.75" customHeight="1">
      <c r="W3763" s="1046" t="str">
        <f t="shared" si="577"/>
        <v/>
      </c>
      <c r="X3763" s="1047"/>
      <c r="Y3763" s="1146" t="str">
        <f t="shared" si="571"/>
        <v/>
      </c>
      <c r="Z3763" s="1049" t="str">
        <f t="shared" si="572"/>
        <v/>
      </c>
      <c r="AA3763" s="1049" t="str">
        <f t="shared" si="573"/>
        <v/>
      </c>
      <c r="AB3763" s="1050" t="str">
        <f t="shared" si="574"/>
        <v/>
      </c>
      <c r="AD3763" s="1052" t="str">
        <f t="shared" si="575"/>
        <v/>
      </c>
      <c r="AE3763" s="1053" t="str">
        <f t="shared" si="576"/>
        <v/>
      </c>
    </row>
    <row r="3764" spans="23:31" ht="12.75" customHeight="1">
      <c r="W3764" s="1046" t="str">
        <f t="shared" si="577"/>
        <v/>
      </c>
      <c r="X3764" s="1047"/>
      <c r="Y3764" s="1146" t="str">
        <f t="shared" si="571"/>
        <v/>
      </c>
      <c r="Z3764" s="1049" t="str">
        <f t="shared" si="572"/>
        <v/>
      </c>
      <c r="AA3764" s="1049" t="str">
        <f t="shared" si="573"/>
        <v/>
      </c>
      <c r="AB3764" s="1050" t="str">
        <f t="shared" si="574"/>
        <v/>
      </c>
      <c r="AD3764" s="1052" t="str">
        <f t="shared" si="575"/>
        <v/>
      </c>
      <c r="AE3764" s="1053" t="str">
        <f t="shared" si="576"/>
        <v/>
      </c>
    </row>
    <row r="3765" spans="23:31" ht="12.75" customHeight="1">
      <c r="W3765" s="1046" t="str">
        <f t="shared" si="577"/>
        <v/>
      </c>
      <c r="X3765" s="1047"/>
      <c r="Y3765" s="1146" t="str">
        <f t="shared" si="571"/>
        <v/>
      </c>
      <c r="Z3765" s="1049" t="str">
        <f t="shared" si="572"/>
        <v/>
      </c>
      <c r="AA3765" s="1049" t="str">
        <f t="shared" si="573"/>
        <v/>
      </c>
      <c r="AB3765" s="1050" t="str">
        <f t="shared" si="574"/>
        <v/>
      </c>
      <c r="AD3765" s="1052" t="str">
        <f t="shared" si="575"/>
        <v/>
      </c>
      <c r="AE3765" s="1053" t="str">
        <f t="shared" si="576"/>
        <v/>
      </c>
    </row>
    <row r="3766" spans="23:31" ht="12.75" customHeight="1">
      <c r="W3766" s="1046" t="str">
        <f t="shared" si="577"/>
        <v/>
      </c>
      <c r="X3766" s="1047"/>
      <c r="Y3766" s="1146" t="str">
        <f t="shared" si="571"/>
        <v/>
      </c>
      <c r="Z3766" s="1049" t="str">
        <f t="shared" si="572"/>
        <v/>
      </c>
      <c r="AA3766" s="1049" t="str">
        <f t="shared" si="573"/>
        <v/>
      </c>
      <c r="AB3766" s="1050" t="str">
        <f t="shared" si="574"/>
        <v/>
      </c>
      <c r="AD3766" s="1052" t="str">
        <f t="shared" si="575"/>
        <v/>
      </c>
      <c r="AE3766" s="1053" t="str">
        <f t="shared" si="576"/>
        <v/>
      </c>
    </row>
    <row r="3767" spans="23:31" ht="12.75" customHeight="1">
      <c r="W3767" s="1046" t="str">
        <f t="shared" si="577"/>
        <v/>
      </c>
      <c r="X3767" s="1047"/>
      <c r="Y3767" s="1146" t="str">
        <f t="shared" si="571"/>
        <v/>
      </c>
      <c r="Z3767" s="1049" t="str">
        <f t="shared" si="572"/>
        <v/>
      </c>
      <c r="AA3767" s="1049" t="str">
        <f t="shared" si="573"/>
        <v/>
      </c>
      <c r="AB3767" s="1050" t="str">
        <f t="shared" si="574"/>
        <v/>
      </c>
      <c r="AD3767" s="1052" t="str">
        <f t="shared" si="575"/>
        <v/>
      </c>
      <c r="AE3767" s="1053" t="str">
        <f t="shared" si="576"/>
        <v/>
      </c>
    </row>
    <row r="3768" spans="23:31" ht="12.75" customHeight="1">
      <c r="W3768" s="1046" t="str">
        <f t="shared" si="577"/>
        <v/>
      </c>
      <c r="X3768" s="1047"/>
      <c r="Y3768" s="1146" t="str">
        <f t="shared" si="571"/>
        <v/>
      </c>
      <c r="Z3768" s="1049" t="str">
        <f t="shared" si="572"/>
        <v/>
      </c>
      <c r="AA3768" s="1049" t="str">
        <f t="shared" si="573"/>
        <v/>
      </c>
      <c r="AB3768" s="1050" t="str">
        <f t="shared" si="574"/>
        <v/>
      </c>
      <c r="AD3768" s="1052" t="str">
        <f t="shared" si="575"/>
        <v/>
      </c>
      <c r="AE3768" s="1053" t="str">
        <f t="shared" si="576"/>
        <v/>
      </c>
    </row>
    <row r="3769" spans="23:31" ht="12.75" customHeight="1">
      <c r="W3769" s="1046" t="str">
        <f t="shared" si="577"/>
        <v/>
      </c>
      <c r="X3769" s="1047"/>
      <c r="Y3769" s="1146" t="str">
        <f t="shared" si="571"/>
        <v/>
      </c>
      <c r="Z3769" s="1049" t="str">
        <f t="shared" si="572"/>
        <v/>
      </c>
      <c r="AA3769" s="1049" t="str">
        <f t="shared" si="573"/>
        <v/>
      </c>
      <c r="AB3769" s="1050" t="str">
        <f t="shared" si="574"/>
        <v/>
      </c>
      <c r="AD3769" s="1052" t="str">
        <f t="shared" si="575"/>
        <v/>
      </c>
      <c r="AE3769" s="1053" t="str">
        <f t="shared" si="576"/>
        <v/>
      </c>
    </row>
    <row r="3770" spans="23:31" ht="12.75" customHeight="1">
      <c r="W3770" s="1046" t="str">
        <f t="shared" si="577"/>
        <v/>
      </c>
      <c r="X3770" s="1047"/>
      <c r="Y3770" s="1146" t="str">
        <f t="shared" si="571"/>
        <v/>
      </c>
      <c r="Z3770" s="1049" t="str">
        <f t="shared" si="572"/>
        <v/>
      </c>
      <c r="AA3770" s="1049" t="str">
        <f t="shared" si="573"/>
        <v/>
      </c>
      <c r="AB3770" s="1050" t="str">
        <f t="shared" si="574"/>
        <v/>
      </c>
      <c r="AD3770" s="1052" t="str">
        <f t="shared" si="575"/>
        <v/>
      </c>
      <c r="AE3770" s="1053" t="str">
        <f t="shared" si="576"/>
        <v/>
      </c>
    </row>
    <row r="3771" spans="23:31" ht="12.75" customHeight="1">
      <c r="W3771" s="1046" t="str">
        <f t="shared" si="577"/>
        <v/>
      </c>
      <c r="X3771" s="1047"/>
      <c r="Y3771" s="1146" t="str">
        <f t="shared" si="571"/>
        <v/>
      </c>
      <c r="Z3771" s="1049" t="str">
        <f t="shared" si="572"/>
        <v/>
      </c>
      <c r="AA3771" s="1049" t="str">
        <f t="shared" si="573"/>
        <v/>
      </c>
      <c r="AB3771" s="1050" t="str">
        <f t="shared" si="574"/>
        <v/>
      </c>
      <c r="AD3771" s="1052" t="str">
        <f t="shared" si="575"/>
        <v/>
      </c>
      <c r="AE3771" s="1053" t="str">
        <f t="shared" si="576"/>
        <v/>
      </c>
    </row>
    <row r="3772" spans="23:31" ht="12.75" customHeight="1">
      <c r="W3772" s="1046" t="str">
        <f t="shared" si="577"/>
        <v/>
      </c>
      <c r="X3772" s="1047"/>
      <c r="Y3772" s="1146" t="str">
        <f t="shared" si="571"/>
        <v/>
      </c>
      <c r="Z3772" s="1049" t="str">
        <f t="shared" si="572"/>
        <v/>
      </c>
      <c r="AA3772" s="1049" t="str">
        <f t="shared" si="573"/>
        <v/>
      </c>
      <c r="AB3772" s="1050" t="str">
        <f t="shared" si="574"/>
        <v/>
      </c>
      <c r="AD3772" s="1052" t="str">
        <f t="shared" si="575"/>
        <v/>
      </c>
      <c r="AE3772" s="1053" t="str">
        <f t="shared" si="576"/>
        <v/>
      </c>
    </row>
    <row r="3773" spans="23:31" ht="12.75" customHeight="1">
      <c r="W3773" s="1046" t="str">
        <f t="shared" si="577"/>
        <v/>
      </c>
      <c r="X3773" s="1047"/>
      <c r="Y3773" s="1146" t="str">
        <f t="shared" si="571"/>
        <v/>
      </c>
      <c r="Z3773" s="1049" t="str">
        <f t="shared" si="572"/>
        <v/>
      </c>
      <c r="AA3773" s="1049" t="str">
        <f t="shared" si="573"/>
        <v/>
      </c>
      <c r="AB3773" s="1050" t="str">
        <f t="shared" si="574"/>
        <v/>
      </c>
      <c r="AD3773" s="1052" t="str">
        <f t="shared" si="575"/>
        <v/>
      </c>
      <c r="AE3773" s="1053" t="str">
        <f t="shared" si="576"/>
        <v/>
      </c>
    </row>
    <row r="3774" spans="23:31" ht="12.75" customHeight="1">
      <c r="W3774" s="1046" t="str">
        <f t="shared" si="577"/>
        <v/>
      </c>
      <c r="X3774" s="1047"/>
      <c r="Y3774" s="1146" t="str">
        <f t="shared" si="571"/>
        <v/>
      </c>
      <c r="Z3774" s="1049" t="str">
        <f t="shared" si="572"/>
        <v/>
      </c>
      <c r="AA3774" s="1049" t="str">
        <f t="shared" si="573"/>
        <v/>
      </c>
      <c r="AB3774" s="1050" t="str">
        <f t="shared" si="574"/>
        <v/>
      </c>
      <c r="AD3774" s="1052" t="str">
        <f t="shared" si="575"/>
        <v/>
      </c>
      <c r="AE3774" s="1053" t="str">
        <f t="shared" si="576"/>
        <v/>
      </c>
    </row>
    <row r="3775" spans="23:31" ht="12.75" customHeight="1">
      <c r="W3775" s="1046" t="str">
        <f t="shared" si="577"/>
        <v/>
      </c>
      <c r="X3775" s="1047"/>
      <c r="Y3775" s="1146" t="str">
        <f t="shared" si="571"/>
        <v/>
      </c>
      <c r="Z3775" s="1049" t="str">
        <f t="shared" si="572"/>
        <v/>
      </c>
      <c r="AA3775" s="1049" t="str">
        <f t="shared" si="573"/>
        <v/>
      </c>
      <c r="AB3775" s="1050" t="str">
        <f t="shared" si="574"/>
        <v/>
      </c>
      <c r="AD3775" s="1052" t="str">
        <f t="shared" si="575"/>
        <v/>
      </c>
      <c r="AE3775" s="1053" t="str">
        <f t="shared" si="576"/>
        <v/>
      </c>
    </row>
    <row r="3776" spans="23:31" ht="12.75" customHeight="1">
      <c r="W3776" s="1046" t="str">
        <f t="shared" si="577"/>
        <v/>
      </c>
      <c r="X3776" s="1047"/>
      <c r="Y3776" s="1146" t="str">
        <f t="shared" si="571"/>
        <v/>
      </c>
      <c r="Z3776" s="1049" t="str">
        <f t="shared" si="572"/>
        <v/>
      </c>
      <c r="AA3776" s="1049" t="str">
        <f t="shared" si="573"/>
        <v/>
      </c>
      <c r="AB3776" s="1050" t="str">
        <f t="shared" si="574"/>
        <v/>
      </c>
      <c r="AD3776" s="1052" t="str">
        <f t="shared" si="575"/>
        <v/>
      </c>
      <c r="AE3776" s="1053" t="str">
        <f t="shared" si="576"/>
        <v/>
      </c>
    </row>
    <row r="3777" spans="23:31" ht="12.75" customHeight="1">
      <c r="W3777" s="1046" t="str">
        <f t="shared" si="577"/>
        <v/>
      </c>
      <c r="X3777" s="1047"/>
      <c r="Y3777" s="1146" t="str">
        <f t="shared" si="571"/>
        <v/>
      </c>
      <c r="Z3777" s="1049" t="str">
        <f t="shared" si="572"/>
        <v/>
      </c>
      <c r="AA3777" s="1049" t="str">
        <f t="shared" si="573"/>
        <v/>
      </c>
      <c r="AB3777" s="1050" t="str">
        <f t="shared" si="574"/>
        <v/>
      </c>
      <c r="AD3777" s="1052" t="str">
        <f t="shared" si="575"/>
        <v/>
      </c>
      <c r="AE3777" s="1053" t="str">
        <f t="shared" si="576"/>
        <v/>
      </c>
    </row>
    <row r="3778" spans="23:31" ht="12.75" customHeight="1">
      <c r="W3778" s="1046" t="str">
        <f t="shared" si="577"/>
        <v/>
      </c>
      <c r="X3778" s="1047"/>
      <c r="Y3778" s="1146" t="str">
        <f t="shared" si="571"/>
        <v/>
      </c>
      <c r="Z3778" s="1049" t="str">
        <f t="shared" si="572"/>
        <v/>
      </c>
      <c r="AA3778" s="1049" t="str">
        <f t="shared" si="573"/>
        <v/>
      </c>
      <c r="AB3778" s="1050" t="str">
        <f t="shared" si="574"/>
        <v/>
      </c>
      <c r="AD3778" s="1052" t="str">
        <f t="shared" si="575"/>
        <v/>
      </c>
      <c r="AE3778" s="1053" t="str">
        <f t="shared" si="576"/>
        <v/>
      </c>
    </row>
    <row r="3779" spans="23:31" ht="12.75" customHeight="1">
      <c r="W3779" s="1046" t="str">
        <f t="shared" si="577"/>
        <v/>
      </c>
      <c r="X3779" s="1047"/>
      <c r="Y3779" s="1146" t="str">
        <f t="shared" ref="Y3779:Y3842" si="578">IFERROR(CHOOSE(X3779,"መስከረም","ጥቅምት","ህዳር  ","ታህሳስ ","ጥር ","የካቲት ","መጋቢት ","ሚይዚያ ","ግንቦት ","ሰኔ ","ሐምሌ ","ነሐሴ ","Pagume"),"")</f>
        <v/>
      </c>
      <c r="Z3779" s="1049" t="str">
        <f t="shared" ref="Z3779:Z3842" si="579">IF($K3779="","",_xlfn.LET(_xlpm.gDate,K3779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779" s="1049" t="str">
        <f t="shared" ref="AA3779:AA3842" si="580">IF($Z3779="","",TEXT($Z3779,"mm"))</f>
        <v/>
      </c>
      <c r="AB3779" s="1050" t="str">
        <f t="shared" ref="AB3779:AB3842" si="581">IFERROR(CHOOSE(AA3779,"መስከረም","ጥቅምት","ህዳር  ","ታህሳስ ","ጥር ","የካቲት ","መጋቢት ","ሚይዚያ ","ግንቦት ","ሰኔ ","ሐምሌ ","ነሐሴ ","Pagume"),"")</f>
        <v/>
      </c>
      <c r="AD3779" s="1052" t="str">
        <f t="shared" ref="AD3779:AD3842" si="582">IF($D3779="","",YEAR(D3779)&amp;"-W"&amp;WEEKNUM(D3779,2))</f>
        <v/>
      </c>
      <c r="AE3779" s="1053" t="str">
        <f t="shared" ref="AE3779:AE3842" si="583">IF($K3779="","",YEAR(K3779)&amp;"-W"&amp;WEEKNUM(K3779,2))</f>
        <v/>
      </c>
    </row>
    <row r="3780" spans="23:31" ht="12.75" customHeight="1">
      <c r="W3780" s="1046" t="str">
        <f t="shared" ref="W3780:W3843" si="584">IF($D3780="","",_xlfn.LET(_xlpm.gDate,D3780,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780" s="1047"/>
      <c r="Y3780" s="1146" t="str">
        <f t="shared" si="578"/>
        <v/>
      </c>
      <c r="Z3780" s="1049" t="str">
        <f t="shared" si="579"/>
        <v/>
      </c>
      <c r="AA3780" s="1049" t="str">
        <f t="shared" si="580"/>
        <v/>
      </c>
      <c r="AB3780" s="1050" t="str">
        <f t="shared" si="581"/>
        <v/>
      </c>
      <c r="AD3780" s="1052" t="str">
        <f t="shared" si="582"/>
        <v/>
      </c>
      <c r="AE3780" s="1053" t="str">
        <f t="shared" si="583"/>
        <v/>
      </c>
    </row>
    <row r="3781" spans="23:31" ht="12.75" customHeight="1">
      <c r="W3781" s="1046" t="str">
        <f t="shared" si="584"/>
        <v/>
      </c>
      <c r="X3781" s="1047"/>
      <c r="Y3781" s="1146" t="str">
        <f t="shared" si="578"/>
        <v/>
      </c>
      <c r="Z3781" s="1049" t="str">
        <f t="shared" si="579"/>
        <v/>
      </c>
      <c r="AA3781" s="1049" t="str">
        <f t="shared" si="580"/>
        <v/>
      </c>
      <c r="AB3781" s="1050" t="str">
        <f t="shared" si="581"/>
        <v/>
      </c>
      <c r="AD3781" s="1052" t="str">
        <f t="shared" si="582"/>
        <v/>
      </c>
      <c r="AE3781" s="1053" t="str">
        <f t="shared" si="583"/>
        <v/>
      </c>
    </row>
    <row r="3782" spans="23:31" ht="12.75" customHeight="1">
      <c r="W3782" s="1046" t="str">
        <f t="shared" si="584"/>
        <v/>
      </c>
      <c r="X3782" s="1047"/>
      <c r="Y3782" s="1146" t="str">
        <f t="shared" si="578"/>
        <v/>
      </c>
      <c r="Z3782" s="1049" t="str">
        <f t="shared" si="579"/>
        <v/>
      </c>
      <c r="AA3782" s="1049" t="str">
        <f t="shared" si="580"/>
        <v/>
      </c>
      <c r="AB3782" s="1050" t="str">
        <f t="shared" si="581"/>
        <v/>
      </c>
      <c r="AD3782" s="1052" t="str">
        <f t="shared" si="582"/>
        <v/>
      </c>
      <c r="AE3782" s="1053" t="str">
        <f t="shared" si="583"/>
        <v/>
      </c>
    </row>
    <row r="3783" spans="23:31" ht="12.75" customHeight="1">
      <c r="W3783" s="1046" t="str">
        <f t="shared" si="584"/>
        <v/>
      </c>
      <c r="X3783" s="1047"/>
      <c r="Y3783" s="1146" t="str">
        <f t="shared" si="578"/>
        <v/>
      </c>
      <c r="Z3783" s="1049" t="str">
        <f t="shared" si="579"/>
        <v/>
      </c>
      <c r="AA3783" s="1049" t="str">
        <f t="shared" si="580"/>
        <v/>
      </c>
      <c r="AB3783" s="1050" t="str">
        <f t="shared" si="581"/>
        <v/>
      </c>
      <c r="AD3783" s="1052" t="str">
        <f t="shared" si="582"/>
        <v/>
      </c>
      <c r="AE3783" s="1053" t="str">
        <f t="shared" si="583"/>
        <v/>
      </c>
    </row>
    <row r="3784" spans="23:31" ht="12.75" customHeight="1">
      <c r="W3784" s="1046" t="str">
        <f t="shared" si="584"/>
        <v/>
      </c>
      <c r="X3784" s="1047"/>
      <c r="Y3784" s="1146" t="str">
        <f t="shared" si="578"/>
        <v/>
      </c>
      <c r="Z3784" s="1049" t="str">
        <f t="shared" si="579"/>
        <v/>
      </c>
      <c r="AA3784" s="1049" t="str">
        <f t="shared" si="580"/>
        <v/>
      </c>
      <c r="AB3784" s="1050" t="str">
        <f t="shared" si="581"/>
        <v/>
      </c>
      <c r="AD3784" s="1052" t="str">
        <f t="shared" si="582"/>
        <v/>
      </c>
      <c r="AE3784" s="1053" t="str">
        <f t="shared" si="583"/>
        <v/>
      </c>
    </row>
    <row r="3785" spans="23:31" ht="12.75" customHeight="1">
      <c r="W3785" s="1046" t="str">
        <f t="shared" si="584"/>
        <v/>
      </c>
      <c r="X3785" s="1047"/>
      <c r="Y3785" s="1146" t="str">
        <f t="shared" si="578"/>
        <v/>
      </c>
      <c r="Z3785" s="1049" t="str">
        <f t="shared" si="579"/>
        <v/>
      </c>
      <c r="AA3785" s="1049" t="str">
        <f t="shared" si="580"/>
        <v/>
      </c>
      <c r="AB3785" s="1050" t="str">
        <f t="shared" si="581"/>
        <v/>
      </c>
      <c r="AD3785" s="1052" t="str">
        <f t="shared" si="582"/>
        <v/>
      </c>
      <c r="AE3785" s="1053" t="str">
        <f t="shared" si="583"/>
        <v/>
      </c>
    </row>
    <row r="3786" spans="23:31" ht="12.75" customHeight="1">
      <c r="W3786" s="1046" t="str">
        <f t="shared" si="584"/>
        <v/>
      </c>
      <c r="X3786" s="1047"/>
      <c r="Y3786" s="1146" t="str">
        <f t="shared" si="578"/>
        <v/>
      </c>
      <c r="Z3786" s="1049" t="str">
        <f t="shared" si="579"/>
        <v/>
      </c>
      <c r="AA3786" s="1049" t="str">
        <f t="shared" si="580"/>
        <v/>
      </c>
      <c r="AB3786" s="1050" t="str">
        <f t="shared" si="581"/>
        <v/>
      </c>
      <c r="AD3786" s="1052" t="str">
        <f t="shared" si="582"/>
        <v/>
      </c>
      <c r="AE3786" s="1053" t="str">
        <f t="shared" si="583"/>
        <v/>
      </c>
    </row>
    <row r="3787" spans="23:31" ht="12.75" customHeight="1">
      <c r="W3787" s="1046" t="str">
        <f t="shared" si="584"/>
        <v/>
      </c>
      <c r="X3787" s="1047"/>
      <c r="Y3787" s="1146" t="str">
        <f t="shared" si="578"/>
        <v/>
      </c>
      <c r="Z3787" s="1049" t="str">
        <f t="shared" si="579"/>
        <v/>
      </c>
      <c r="AA3787" s="1049" t="str">
        <f t="shared" si="580"/>
        <v/>
      </c>
      <c r="AB3787" s="1050" t="str">
        <f t="shared" si="581"/>
        <v/>
      </c>
      <c r="AD3787" s="1052" t="str">
        <f t="shared" si="582"/>
        <v/>
      </c>
      <c r="AE3787" s="1053" t="str">
        <f t="shared" si="583"/>
        <v/>
      </c>
    </row>
    <row r="3788" spans="23:31" ht="12.75" customHeight="1">
      <c r="W3788" s="1046" t="str">
        <f t="shared" si="584"/>
        <v/>
      </c>
      <c r="X3788" s="1047"/>
      <c r="Y3788" s="1146" t="str">
        <f t="shared" si="578"/>
        <v/>
      </c>
      <c r="Z3788" s="1049" t="str">
        <f t="shared" si="579"/>
        <v/>
      </c>
      <c r="AA3788" s="1049" t="str">
        <f t="shared" si="580"/>
        <v/>
      </c>
      <c r="AB3788" s="1050" t="str">
        <f t="shared" si="581"/>
        <v/>
      </c>
      <c r="AD3788" s="1052" t="str">
        <f t="shared" si="582"/>
        <v/>
      </c>
      <c r="AE3788" s="1053" t="str">
        <f t="shared" si="583"/>
        <v/>
      </c>
    </row>
    <row r="3789" spans="23:31" ht="12.75" customHeight="1">
      <c r="W3789" s="1046" t="str">
        <f t="shared" si="584"/>
        <v/>
      </c>
      <c r="X3789" s="1047"/>
      <c r="Y3789" s="1146" t="str">
        <f t="shared" si="578"/>
        <v/>
      </c>
      <c r="Z3789" s="1049" t="str">
        <f t="shared" si="579"/>
        <v/>
      </c>
      <c r="AA3789" s="1049" t="str">
        <f t="shared" si="580"/>
        <v/>
      </c>
      <c r="AB3789" s="1050" t="str">
        <f t="shared" si="581"/>
        <v/>
      </c>
      <c r="AD3789" s="1052" t="str">
        <f t="shared" si="582"/>
        <v/>
      </c>
      <c r="AE3789" s="1053" t="str">
        <f t="shared" si="583"/>
        <v/>
      </c>
    </row>
    <row r="3790" spans="23:31" ht="12.75" customHeight="1">
      <c r="W3790" s="1046" t="str">
        <f t="shared" si="584"/>
        <v/>
      </c>
      <c r="X3790" s="1047"/>
      <c r="Y3790" s="1146" t="str">
        <f t="shared" si="578"/>
        <v/>
      </c>
      <c r="Z3790" s="1049" t="str">
        <f t="shared" si="579"/>
        <v/>
      </c>
      <c r="AA3790" s="1049" t="str">
        <f t="shared" si="580"/>
        <v/>
      </c>
      <c r="AB3790" s="1050" t="str">
        <f t="shared" si="581"/>
        <v/>
      </c>
      <c r="AD3790" s="1052" t="str">
        <f t="shared" si="582"/>
        <v/>
      </c>
      <c r="AE3790" s="1053" t="str">
        <f t="shared" si="583"/>
        <v/>
      </c>
    </row>
    <row r="3791" spans="23:31" ht="12.75" customHeight="1">
      <c r="W3791" s="1046" t="str">
        <f t="shared" si="584"/>
        <v/>
      </c>
      <c r="X3791" s="1047"/>
      <c r="Y3791" s="1146" t="str">
        <f t="shared" si="578"/>
        <v/>
      </c>
      <c r="Z3791" s="1049" t="str">
        <f t="shared" si="579"/>
        <v/>
      </c>
      <c r="AA3791" s="1049" t="str">
        <f t="shared" si="580"/>
        <v/>
      </c>
      <c r="AB3791" s="1050" t="str">
        <f t="shared" si="581"/>
        <v/>
      </c>
      <c r="AD3791" s="1052" t="str">
        <f t="shared" si="582"/>
        <v/>
      </c>
      <c r="AE3791" s="1053" t="str">
        <f t="shared" si="583"/>
        <v/>
      </c>
    </row>
    <row r="3792" spans="23:31" ht="12.75" customHeight="1">
      <c r="W3792" s="1046" t="str">
        <f t="shared" si="584"/>
        <v/>
      </c>
      <c r="X3792" s="1047"/>
      <c r="Y3792" s="1146" t="str">
        <f t="shared" si="578"/>
        <v/>
      </c>
      <c r="Z3792" s="1049" t="str">
        <f t="shared" si="579"/>
        <v/>
      </c>
      <c r="AA3792" s="1049" t="str">
        <f t="shared" si="580"/>
        <v/>
      </c>
      <c r="AB3792" s="1050" t="str">
        <f t="shared" si="581"/>
        <v/>
      </c>
      <c r="AD3792" s="1052" t="str">
        <f t="shared" si="582"/>
        <v/>
      </c>
      <c r="AE3792" s="1053" t="str">
        <f t="shared" si="583"/>
        <v/>
      </c>
    </row>
    <row r="3793" spans="23:31" ht="12.75" customHeight="1">
      <c r="W3793" s="1046" t="str">
        <f t="shared" si="584"/>
        <v/>
      </c>
      <c r="X3793" s="1047"/>
      <c r="Y3793" s="1146" t="str">
        <f t="shared" si="578"/>
        <v/>
      </c>
      <c r="Z3793" s="1049" t="str">
        <f t="shared" si="579"/>
        <v/>
      </c>
      <c r="AA3793" s="1049" t="str">
        <f t="shared" si="580"/>
        <v/>
      </c>
      <c r="AB3793" s="1050" t="str">
        <f t="shared" si="581"/>
        <v/>
      </c>
      <c r="AD3793" s="1052" t="str">
        <f t="shared" si="582"/>
        <v/>
      </c>
      <c r="AE3793" s="1053" t="str">
        <f t="shared" si="583"/>
        <v/>
      </c>
    </row>
    <row r="3794" spans="23:31" ht="12.75" customHeight="1">
      <c r="W3794" s="1046" t="str">
        <f t="shared" si="584"/>
        <v/>
      </c>
      <c r="X3794" s="1047"/>
      <c r="Y3794" s="1146" t="str">
        <f t="shared" si="578"/>
        <v/>
      </c>
      <c r="Z3794" s="1049" t="str">
        <f t="shared" si="579"/>
        <v/>
      </c>
      <c r="AA3794" s="1049" t="str">
        <f t="shared" si="580"/>
        <v/>
      </c>
      <c r="AB3794" s="1050" t="str">
        <f t="shared" si="581"/>
        <v/>
      </c>
      <c r="AD3794" s="1052" t="str">
        <f t="shared" si="582"/>
        <v/>
      </c>
      <c r="AE3794" s="1053" t="str">
        <f t="shared" si="583"/>
        <v/>
      </c>
    </row>
    <row r="3795" spans="23:31" ht="12.75" customHeight="1">
      <c r="W3795" s="1046" t="str">
        <f t="shared" si="584"/>
        <v/>
      </c>
      <c r="X3795" s="1047"/>
      <c r="Y3795" s="1146" t="str">
        <f t="shared" si="578"/>
        <v/>
      </c>
      <c r="Z3795" s="1049" t="str">
        <f t="shared" si="579"/>
        <v/>
      </c>
      <c r="AA3795" s="1049" t="str">
        <f t="shared" si="580"/>
        <v/>
      </c>
      <c r="AB3795" s="1050" t="str">
        <f t="shared" si="581"/>
        <v/>
      </c>
      <c r="AD3795" s="1052" t="str">
        <f t="shared" si="582"/>
        <v/>
      </c>
      <c r="AE3795" s="1053" t="str">
        <f t="shared" si="583"/>
        <v/>
      </c>
    </row>
    <row r="3796" spans="23:31" ht="12.75" customHeight="1">
      <c r="W3796" s="1046" t="str">
        <f t="shared" si="584"/>
        <v/>
      </c>
      <c r="X3796" s="1047"/>
      <c r="Y3796" s="1146" t="str">
        <f t="shared" si="578"/>
        <v/>
      </c>
      <c r="Z3796" s="1049" t="str">
        <f t="shared" si="579"/>
        <v/>
      </c>
      <c r="AA3796" s="1049" t="str">
        <f t="shared" si="580"/>
        <v/>
      </c>
      <c r="AB3796" s="1050" t="str">
        <f t="shared" si="581"/>
        <v/>
      </c>
      <c r="AD3796" s="1052" t="str">
        <f t="shared" si="582"/>
        <v/>
      </c>
      <c r="AE3796" s="1053" t="str">
        <f t="shared" si="583"/>
        <v/>
      </c>
    </row>
    <row r="3797" spans="23:31" ht="12.75" customHeight="1">
      <c r="W3797" s="1046" t="str">
        <f t="shared" si="584"/>
        <v/>
      </c>
      <c r="X3797" s="1047"/>
      <c r="Y3797" s="1146" t="str">
        <f t="shared" si="578"/>
        <v/>
      </c>
      <c r="Z3797" s="1049" t="str">
        <f t="shared" si="579"/>
        <v/>
      </c>
      <c r="AA3797" s="1049" t="str">
        <f t="shared" si="580"/>
        <v/>
      </c>
      <c r="AB3797" s="1050" t="str">
        <f t="shared" si="581"/>
        <v/>
      </c>
      <c r="AD3797" s="1052" t="str">
        <f t="shared" si="582"/>
        <v/>
      </c>
      <c r="AE3797" s="1053" t="str">
        <f t="shared" si="583"/>
        <v/>
      </c>
    </row>
    <row r="3798" spans="23:31" ht="12.75" customHeight="1">
      <c r="W3798" s="1046" t="str">
        <f t="shared" si="584"/>
        <v/>
      </c>
      <c r="X3798" s="1047"/>
      <c r="Y3798" s="1146" t="str">
        <f t="shared" si="578"/>
        <v/>
      </c>
      <c r="Z3798" s="1049" t="str">
        <f t="shared" si="579"/>
        <v/>
      </c>
      <c r="AA3798" s="1049" t="str">
        <f t="shared" si="580"/>
        <v/>
      </c>
      <c r="AB3798" s="1050" t="str">
        <f t="shared" si="581"/>
        <v/>
      </c>
      <c r="AD3798" s="1052" t="str">
        <f t="shared" si="582"/>
        <v/>
      </c>
      <c r="AE3798" s="1053" t="str">
        <f t="shared" si="583"/>
        <v/>
      </c>
    </row>
    <row r="3799" spans="23:31" ht="12.75" customHeight="1">
      <c r="W3799" s="1046" t="str">
        <f t="shared" si="584"/>
        <v/>
      </c>
      <c r="X3799" s="1047"/>
      <c r="Y3799" s="1146" t="str">
        <f t="shared" si="578"/>
        <v/>
      </c>
      <c r="Z3799" s="1049" t="str">
        <f t="shared" si="579"/>
        <v/>
      </c>
      <c r="AA3799" s="1049" t="str">
        <f t="shared" si="580"/>
        <v/>
      </c>
      <c r="AB3799" s="1050" t="str">
        <f t="shared" si="581"/>
        <v/>
      </c>
      <c r="AD3799" s="1052" t="str">
        <f t="shared" si="582"/>
        <v/>
      </c>
      <c r="AE3799" s="1053" t="str">
        <f t="shared" si="583"/>
        <v/>
      </c>
    </row>
    <row r="3800" spans="23:31" ht="12.75" customHeight="1">
      <c r="W3800" s="1046" t="str">
        <f t="shared" si="584"/>
        <v/>
      </c>
      <c r="X3800" s="1047"/>
      <c r="Y3800" s="1146" t="str">
        <f t="shared" si="578"/>
        <v/>
      </c>
      <c r="Z3800" s="1049" t="str">
        <f t="shared" si="579"/>
        <v/>
      </c>
      <c r="AA3800" s="1049" t="str">
        <f t="shared" si="580"/>
        <v/>
      </c>
      <c r="AB3800" s="1050" t="str">
        <f t="shared" si="581"/>
        <v/>
      </c>
      <c r="AD3800" s="1052" t="str">
        <f t="shared" si="582"/>
        <v/>
      </c>
      <c r="AE3800" s="1053" t="str">
        <f t="shared" si="583"/>
        <v/>
      </c>
    </row>
    <row r="3801" spans="23:31" ht="12.75" customHeight="1">
      <c r="W3801" s="1046" t="str">
        <f t="shared" si="584"/>
        <v/>
      </c>
      <c r="X3801" s="1047"/>
      <c r="Y3801" s="1146" t="str">
        <f t="shared" si="578"/>
        <v/>
      </c>
      <c r="Z3801" s="1049" t="str">
        <f t="shared" si="579"/>
        <v/>
      </c>
      <c r="AA3801" s="1049" t="str">
        <f t="shared" si="580"/>
        <v/>
      </c>
      <c r="AB3801" s="1050" t="str">
        <f t="shared" si="581"/>
        <v/>
      </c>
      <c r="AD3801" s="1052" t="str">
        <f t="shared" si="582"/>
        <v/>
      </c>
      <c r="AE3801" s="1053" t="str">
        <f t="shared" si="583"/>
        <v/>
      </c>
    </row>
    <row r="3802" spans="23:31" ht="12.75" customHeight="1">
      <c r="W3802" s="1046" t="str">
        <f t="shared" si="584"/>
        <v/>
      </c>
      <c r="X3802" s="1047"/>
      <c r="Y3802" s="1146" t="str">
        <f t="shared" si="578"/>
        <v/>
      </c>
      <c r="Z3802" s="1049" t="str">
        <f t="shared" si="579"/>
        <v/>
      </c>
      <c r="AA3802" s="1049" t="str">
        <f t="shared" si="580"/>
        <v/>
      </c>
      <c r="AB3802" s="1050" t="str">
        <f t="shared" si="581"/>
        <v/>
      </c>
      <c r="AD3802" s="1052" t="str">
        <f t="shared" si="582"/>
        <v/>
      </c>
      <c r="AE3802" s="1053" t="str">
        <f t="shared" si="583"/>
        <v/>
      </c>
    </row>
    <row r="3803" spans="23:31" ht="12.75" customHeight="1">
      <c r="W3803" s="1046" t="str">
        <f t="shared" si="584"/>
        <v/>
      </c>
      <c r="X3803" s="1047"/>
      <c r="Y3803" s="1146" t="str">
        <f t="shared" si="578"/>
        <v/>
      </c>
      <c r="Z3803" s="1049" t="str">
        <f t="shared" si="579"/>
        <v/>
      </c>
      <c r="AA3803" s="1049" t="str">
        <f t="shared" si="580"/>
        <v/>
      </c>
      <c r="AB3803" s="1050" t="str">
        <f t="shared" si="581"/>
        <v/>
      </c>
      <c r="AD3803" s="1052" t="str">
        <f t="shared" si="582"/>
        <v/>
      </c>
      <c r="AE3803" s="1053" t="str">
        <f t="shared" si="583"/>
        <v/>
      </c>
    </row>
    <row r="3804" spans="23:31" ht="12.75" customHeight="1">
      <c r="W3804" s="1046" t="str">
        <f t="shared" si="584"/>
        <v/>
      </c>
      <c r="X3804" s="1047"/>
      <c r="Y3804" s="1146" t="str">
        <f t="shared" si="578"/>
        <v/>
      </c>
      <c r="Z3804" s="1049" t="str">
        <f t="shared" si="579"/>
        <v/>
      </c>
      <c r="AA3804" s="1049" t="str">
        <f t="shared" si="580"/>
        <v/>
      </c>
      <c r="AB3804" s="1050" t="str">
        <f t="shared" si="581"/>
        <v/>
      </c>
      <c r="AD3804" s="1052" t="str">
        <f t="shared" si="582"/>
        <v/>
      </c>
      <c r="AE3804" s="1053" t="str">
        <f t="shared" si="583"/>
        <v/>
      </c>
    </row>
    <row r="3805" spans="23:31" ht="12.75" customHeight="1">
      <c r="W3805" s="1046" t="str">
        <f t="shared" si="584"/>
        <v/>
      </c>
      <c r="X3805" s="1047"/>
      <c r="Y3805" s="1146" t="str">
        <f t="shared" si="578"/>
        <v/>
      </c>
      <c r="Z3805" s="1049" t="str">
        <f t="shared" si="579"/>
        <v/>
      </c>
      <c r="AA3805" s="1049" t="str">
        <f t="shared" si="580"/>
        <v/>
      </c>
      <c r="AB3805" s="1050" t="str">
        <f t="shared" si="581"/>
        <v/>
      </c>
      <c r="AD3805" s="1052" t="str">
        <f t="shared" si="582"/>
        <v/>
      </c>
      <c r="AE3805" s="1053" t="str">
        <f t="shared" si="583"/>
        <v/>
      </c>
    </row>
    <row r="3806" spans="23:31" ht="12.75" customHeight="1">
      <c r="W3806" s="1046" t="str">
        <f t="shared" si="584"/>
        <v/>
      </c>
      <c r="X3806" s="1047"/>
      <c r="Y3806" s="1146" t="str">
        <f t="shared" si="578"/>
        <v/>
      </c>
      <c r="Z3806" s="1049" t="str">
        <f t="shared" si="579"/>
        <v/>
      </c>
      <c r="AA3806" s="1049" t="str">
        <f t="shared" si="580"/>
        <v/>
      </c>
      <c r="AB3806" s="1050" t="str">
        <f t="shared" si="581"/>
        <v/>
      </c>
      <c r="AD3806" s="1052" t="str">
        <f t="shared" si="582"/>
        <v/>
      </c>
      <c r="AE3806" s="1053" t="str">
        <f t="shared" si="583"/>
        <v/>
      </c>
    </row>
    <row r="3807" spans="23:31" ht="12.75" customHeight="1">
      <c r="W3807" s="1046" t="str">
        <f t="shared" si="584"/>
        <v/>
      </c>
      <c r="X3807" s="1047"/>
      <c r="Y3807" s="1146" t="str">
        <f t="shared" si="578"/>
        <v/>
      </c>
      <c r="Z3807" s="1049" t="str">
        <f t="shared" si="579"/>
        <v/>
      </c>
      <c r="AA3807" s="1049" t="str">
        <f t="shared" si="580"/>
        <v/>
      </c>
      <c r="AB3807" s="1050" t="str">
        <f t="shared" si="581"/>
        <v/>
      </c>
      <c r="AD3807" s="1052" t="str">
        <f t="shared" si="582"/>
        <v/>
      </c>
      <c r="AE3807" s="1053" t="str">
        <f t="shared" si="583"/>
        <v/>
      </c>
    </row>
    <row r="3808" spans="23:31" ht="12.75" customHeight="1">
      <c r="W3808" s="1046" t="str">
        <f t="shared" si="584"/>
        <v/>
      </c>
      <c r="X3808" s="1047"/>
      <c r="Y3808" s="1146" t="str">
        <f t="shared" si="578"/>
        <v/>
      </c>
      <c r="Z3808" s="1049" t="str">
        <f t="shared" si="579"/>
        <v/>
      </c>
      <c r="AA3808" s="1049" t="str">
        <f t="shared" si="580"/>
        <v/>
      </c>
      <c r="AB3808" s="1050" t="str">
        <f t="shared" si="581"/>
        <v/>
      </c>
      <c r="AD3808" s="1052" t="str">
        <f t="shared" si="582"/>
        <v/>
      </c>
      <c r="AE3808" s="1053" t="str">
        <f t="shared" si="583"/>
        <v/>
      </c>
    </row>
    <row r="3809" spans="23:31" ht="12.75" customHeight="1">
      <c r="W3809" s="1046" t="str">
        <f t="shared" si="584"/>
        <v/>
      </c>
      <c r="X3809" s="1047"/>
      <c r="Y3809" s="1146" t="str">
        <f t="shared" si="578"/>
        <v/>
      </c>
      <c r="Z3809" s="1049" t="str">
        <f t="shared" si="579"/>
        <v/>
      </c>
      <c r="AA3809" s="1049" t="str">
        <f t="shared" si="580"/>
        <v/>
      </c>
      <c r="AB3809" s="1050" t="str">
        <f t="shared" si="581"/>
        <v/>
      </c>
      <c r="AD3809" s="1052" t="str">
        <f t="shared" si="582"/>
        <v/>
      </c>
      <c r="AE3809" s="1053" t="str">
        <f t="shared" si="583"/>
        <v/>
      </c>
    </row>
    <row r="3810" spans="23:31" ht="12.75" customHeight="1">
      <c r="W3810" s="1046" t="str">
        <f t="shared" si="584"/>
        <v/>
      </c>
      <c r="X3810" s="1047"/>
      <c r="Y3810" s="1146" t="str">
        <f t="shared" si="578"/>
        <v/>
      </c>
      <c r="Z3810" s="1049" t="str">
        <f t="shared" si="579"/>
        <v/>
      </c>
      <c r="AA3810" s="1049" t="str">
        <f t="shared" si="580"/>
        <v/>
      </c>
      <c r="AB3810" s="1050" t="str">
        <f t="shared" si="581"/>
        <v/>
      </c>
      <c r="AD3810" s="1052" t="str">
        <f t="shared" si="582"/>
        <v/>
      </c>
      <c r="AE3810" s="1053" t="str">
        <f t="shared" si="583"/>
        <v/>
      </c>
    </row>
    <row r="3811" spans="23:31" ht="12.75" customHeight="1">
      <c r="W3811" s="1046" t="str">
        <f t="shared" si="584"/>
        <v/>
      </c>
      <c r="X3811" s="1047"/>
      <c r="Y3811" s="1146" t="str">
        <f t="shared" si="578"/>
        <v/>
      </c>
      <c r="Z3811" s="1049" t="str">
        <f t="shared" si="579"/>
        <v/>
      </c>
      <c r="AA3811" s="1049" t="str">
        <f t="shared" si="580"/>
        <v/>
      </c>
      <c r="AB3811" s="1050" t="str">
        <f t="shared" si="581"/>
        <v/>
      </c>
      <c r="AD3811" s="1052" t="str">
        <f t="shared" si="582"/>
        <v/>
      </c>
      <c r="AE3811" s="1053" t="str">
        <f t="shared" si="583"/>
        <v/>
      </c>
    </row>
    <row r="3812" spans="23:31" ht="12.75" customHeight="1">
      <c r="W3812" s="1046" t="str">
        <f t="shared" si="584"/>
        <v/>
      </c>
      <c r="X3812" s="1047"/>
      <c r="Y3812" s="1146" t="str">
        <f t="shared" si="578"/>
        <v/>
      </c>
      <c r="Z3812" s="1049" t="str">
        <f t="shared" si="579"/>
        <v/>
      </c>
      <c r="AA3812" s="1049" t="str">
        <f t="shared" si="580"/>
        <v/>
      </c>
      <c r="AB3812" s="1050" t="str">
        <f t="shared" si="581"/>
        <v/>
      </c>
      <c r="AD3812" s="1052" t="str">
        <f t="shared" si="582"/>
        <v/>
      </c>
      <c r="AE3812" s="1053" t="str">
        <f t="shared" si="583"/>
        <v/>
      </c>
    </row>
    <row r="3813" spans="23:31" ht="12.75" customHeight="1">
      <c r="W3813" s="1046" t="str">
        <f t="shared" si="584"/>
        <v/>
      </c>
      <c r="X3813" s="1047"/>
      <c r="Y3813" s="1146" t="str">
        <f t="shared" si="578"/>
        <v/>
      </c>
      <c r="Z3813" s="1049" t="str">
        <f t="shared" si="579"/>
        <v/>
      </c>
      <c r="AA3813" s="1049" t="str">
        <f t="shared" si="580"/>
        <v/>
      </c>
      <c r="AB3813" s="1050" t="str">
        <f t="shared" si="581"/>
        <v/>
      </c>
      <c r="AD3813" s="1052" t="str">
        <f t="shared" si="582"/>
        <v/>
      </c>
      <c r="AE3813" s="1053" t="str">
        <f t="shared" si="583"/>
        <v/>
      </c>
    </row>
    <row r="3814" spans="23:31" ht="12.75" customHeight="1">
      <c r="W3814" s="1046" t="str">
        <f t="shared" si="584"/>
        <v/>
      </c>
      <c r="X3814" s="1047"/>
      <c r="Y3814" s="1146" t="str">
        <f t="shared" si="578"/>
        <v/>
      </c>
      <c r="Z3814" s="1049" t="str">
        <f t="shared" si="579"/>
        <v/>
      </c>
      <c r="AA3814" s="1049" t="str">
        <f t="shared" si="580"/>
        <v/>
      </c>
      <c r="AB3814" s="1050" t="str">
        <f t="shared" si="581"/>
        <v/>
      </c>
      <c r="AD3814" s="1052" t="str">
        <f t="shared" si="582"/>
        <v/>
      </c>
      <c r="AE3814" s="1053" t="str">
        <f t="shared" si="583"/>
        <v/>
      </c>
    </row>
    <row r="3815" spans="23:31" ht="12.75" customHeight="1">
      <c r="W3815" s="1046" t="str">
        <f t="shared" si="584"/>
        <v/>
      </c>
      <c r="X3815" s="1047"/>
      <c r="Y3815" s="1146" t="str">
        <f t="shared" si="578"/>
        <v/>
      </c>
      <c r="Z3815" s="1049" t="str">
        <f t="shared" si="579"/>
        <v/>
      </c>
      <c r="AA3815" s="1049" t="str">
        <f t="shared" si="580"/>
        <v/>
      </c>
      <c r="AB3815" s="1050" t="str">
        <f t="shared" si="581"/>
        <v/>
      </c>
      <c r="AD3815" s="1052" t="str">
        <f t="shared" si="582"/>
        <v/>
      </c>
      <c r="AE3815" s="1053" t="str">
        <f t="shared" si="583"/>
        <v/>
      </c>
    </row>
    <row r="3816" spans="23:31" ht="12.75" customHeight="1">
      <c r="W3816" s="1046" t="str">
        <f t="shared" si="584"/>
        <v/>
      </c>
      <c r="X3816" s="1047"/>
      <c r="Y3816" s="1146" t="str">
        <f t="shared" si="578"/>
        <v/>
      </c>
      <c r="Z3816" s="1049" t="str">
        <f t="shared" si="579"/>
        <v/>
      </c>
      <c r="AA3816" s="1049" t="str">
        <f t="shared" si="580"/>
        <v/>
      </c>
      <c r="AB3816" s="1050" t="str">
        <f t="shared" si="581"/>
        <v/>
      </c>
      <c r="AD3816" s="1052" t="str">
        <f t="shared" si="582"/>
        <v/>
      </c>
      <c r="AE3816" s="1053" t="str">
        <f t="shared" si="583"/>
        <v/>
      </c>
    </row>
    <row r="3817" spans="23:31" ht="12.75" customHeight="1">
      <c r="W3817" s="1046" t="str">
        <f t="shared" si="584"/>
        <v/>
      </c>
      <c r="X3817" s="1047"/>
      <c r="Y3817" s="1146" t="str">
        <f t="shared" si="578"/>
        <v/>
      </c>
      <c r="Z3817" s="1049" t="str">
        <f t="shared" si="579"/>
        <v/>
      </c>
      <c r="AA3817" s="1049" t="str">
        <f t="shared" si="580"/>
        <v/>
      </c>
      <c r="AB3817" s="1050" t="str">
        <f t="shared" si="581"/>
        <v/>
      </c>
      <c r="AD3817" s="1052" t="str">
        <f t="shared" si="582"/>
        <v/>
      </c>
      <c r="AE3817" s="1053" t="str">
        <f t="shared" si="583"/>
        <v/>
      </c>
    </row>
    <row r="3818" spans="23:31" ht="12.75" customHeight="1">
      <c r="W3818" s="1046" t="str">
        <f t="shared" si="584"/>
        <v/>
      </c>
      <c r="X3818" s="1047"/>
      <c r="Y3818" s="1146" t="str">
        <f t="shared" si="578"/>
        <v/>
      </c>
      <c r="Z3818" s="1049" t="str">
        <f t="shared" si="579"/>
        <v/>
      </c>
      <c r="AA3818" s="1049" t="str">
        <f t="shared" si="580"/>
        <v/>
      </c>
      <c r="AB3818" s="1050" t="str">
        <f t="shared" si="581"/>
        <v/>
      </c>
      <c r="AD3818" s="1052" t="str">
        <f t="shared" si="582"/>
        <v/>
      </c>
      <c r="AE3818" s="1053" t="str">
        <f t="shared" si="583"/>
        <v/>
      </c>
    </row>
    <row r="3819" spans="23:31" ht="12.75" customHeight="1">
      <c r="W3819" s="1046" t="str">
        <f t="shared" si="584"/>
        <v/>
      </c>
      <c r="X3819" s="1047"/>
      <c r="Y3819" s="1146" t="str">
        <f t="shared" si="578"/>
        <v/>
      </c>
      <c r="Z3819" s="1049" t="str">
        <f t="shared" si="579"/>
        <v/>
      </c>
      <c r="AA3819" s="1049" t="str">
        <f t="shared" si="580"/>
        <v/>
      </c>
      <c r="AB3819" s="1050" t="str">
        <f t="shared" si="581"/>
        <v/>
      </c>
      <c r="AD3819" s="1052" t="str">
        <f t="shared" si="582"/>
        <v/>
      </c>
      <c r="AE3819" s="1053" t="str">
        <f t="shared" si="583"/>
        <v/>
      </c>
    </row>
    <row r="3820" spans="23:31" ht="12.75" customHeight="1">
      <c r="W3820" s="1046" t="str">
        <f t="shared" si="584"/>
        <v/>
      </c>
      <c r="X3820" s="1047"/>
      <c r="Y3820" s="1146" t="str">
        <f t="shared" si="578"/>
        <v/>
      </c>
      <c r="Z3820" s="1049" t="str">
        <f t="shared" si="579"/>
        <v/>
      </c>
      <c r="AA3820" s="1049" t="str">
        <f t="shared" si="580"/>
        <v/>
      </c>
      <c r="AB3820" s="1050" t="str">
        <f t="shared" si="581"/>
        <v/>
      </c>
      <c r="AD3820" s="1052" t="str">
        <f t="shared" si="582"/>
        <v/>
      </c>
      <c r="AE3820" s="1053" t="str">
        <f t="shared" si="583"/>
        <v/>
      </c>
    </row>
    <row r="3821" spans="23:31" ht="12.75" customHeight="1">
      <c r="W3821" s="1046" t="str">
        <f t="shared" si="584"/>
        <v/>
      </c>
      <c r="X3821" s="1047"/>
      <c r="Y3821" s="1146" t="str">
        <f t="shared" si="578"/>
        <v/>
      </c>
      <c r="Z3821" s="1049" t="str">
        <f t="shared" si="579"/>
        <v/>
      </c>
      <c r="AA3821" s="1049" t="str">
        <f t="shared" si="580"/>
        <v/>
      </c>
      <c r="AB3821" s="1050" t="str">
        <f t="shared" si="581"/>
        <v/>
      </c>
      <c r="AD3821" s="1052" t="str">
        <f t="shared" si="582"/>
        <v/>
      </c>
      <c r="AE3821" s="1053" t="str">
        <f t="shared" si="583"/>
        <v/>
      </c>
    </row>
    <row r="3822" spans="23:31" ht="12.75" customHeight="1">
      <c r="W3822" s="1046" t="str">
        <f t="shared" si="584"/>
        <v/>
      </c>
      <c r="X3822" s="1047"/>
      <c r="Y3822" s="1146" t="str">
        <f t="shared" si="578"/>
        <v/>
      </c>
      <c r="Z3822" s="1049" t="str">
        <f t="shared" si="579"/>
        <v/>
      </c>
      <c r="AA3822" s="1049" t="str">
        <f t="shared" si="580"/>
        <v/>
      </c>
      <c r="AB3822" s="1050" t="str">
        <f t="shared" si="581"/>
        <v/>
      </c>
      <c r="AD3822" s="1052" t="str">
        <f t="shared" si="582"/>
        <v/>
      </c>
      <c r="AE3822" s="1053" t="str">
        <f t="shared" si="583"/>
        <v/>
      </c>
    </row>
    <row r="3823" spans="23:31" ht="12.75" customHeight="1">
      <c r="W3823" s="1046" t="str">
        <f t="shared" si="584"/>
        <v/>
      </c>
      <c r="X3823" s="1047"/>
      <c r="Y3823" s="1146" t="str">
        <f t="shared" si="578"/>
        <v/>
      </c>
      <c r="Z3823" s="1049" t="str">
        <f t="shared" si="579"/>
        <v/>
      </c>
      <c r="AA3823" s="1049" t="str">
        <f t="shared" si="580"/>
        <v/>
      </c>
      <c r="AB3823" s="1050" t="str">
        <f t="shared" si="581"/>
        <v/>
      </c>
      <c r="AD3823" s="1052" t="str">
        <f t="shared" si="582"/>
        <v/>
      </c>
      <c r="AE3823" s="1053" t="str">
        <f t="shared" si="583"/>
        <v/>
      </c>
    </row>
    <row r="3824" spans="23:31" ht="12.75" customHeight="1">
      <c r="W3824" s="1046" t="str">
        <f t="shared" si="584"/>
        <v/>
      </c>
      <c r="X3824" s="1047"/>
      <c r="Y3824" s="1146" t="str">
        <f t="shared" si="578"/>
        <v/>
      </c>
      <c r="Z3824" s="1049" t="str">
        <f t="shared" si="579"/>
        <v/>
      </c>
      <c r="AA3824" s="1049" t="str">
        <f t="shared" si="580"/>
        <v/>
      </c>
      <c r="AB3824" s="1050" t="str">
        <f t="shared" si="581"/>
        <v/>
      </c>
      <c r="AD3824" s="1052" t="str">
        <f t="shared" si="582"/>
        <v/>
      </c>
      <c r="AE3824" s="1053" t="str">
        <f t="shared" si="583"/>
        <v/>
      </c>
    </row>
    <row r="3825" spans="23:31" ht="12.75" customHeight="1">
      <c r="W3825" s="1046" t="str">
        <f t="shared" si="584"/>
        <v/>
      </c>
      <c r="X3825" s="1047"/>
      <c r="Y3825" s="1146" t="str">
        <f t="shared" si="578"/>
        <v/>
      </c>
      <c r="Z3825" s="1049" t="str">
        <f t="shared" si="579"/>
        <v/>
      </c>
      <c r="AA3825" s="1049" t="str">
        <f t="shared" si="580"/>
        <v/>
      </c>
      <c r="AB3825" s="1050" t="str">
        <f t="shared" si="581"/>
        <v/>
      </c>
      <c r="AD3825" s="1052" t="str">
        <f t="shared" si="582"/>
        <v/>
      </c>
      <c r="AE3825" s="1053" t="str">
        <f t="shared" si="583"/>
        <v/>
      </c>
    </row>
    <row r="3826" spans="23:31" ht="12.75" customHeight="1">
      <c r="W3826" s="1046" t="str">
        <f t="shared" si="584"/>
        <v/>
      </c>
      <c r="X3826" s="1047"/>
      <c r="Y3826" s="1146" t="str">
        <f t="shared" si="578"/>
        <v/>
      </c>
      <c r="Z3826" s="1049" t="str">
        <f t="shared" si="579"/>
        <v/>
      </c>
      <c r="AA3826" s="1049" t="str">
        <f t="shared" si="580"/>
        <v/>
      </c>
      <c r="AB3826" s="1050" t="str">
        <f t="shared" si="581"/>
        <v/>
      </c>
      <c r="AD3826" s="1052" t="str">
        <f t="shared" si="582"/>
        <v/>
      </c>
      <c r="AE3826" s="1053" t="str">
        <f t="shared" si="583"/>
        <v/>
      </c>
    </row>
    <row r="3827" spans="23:31" ht="12.75" customHeight="1">
      <c r="W3827" s="1046" t="str">
        <f t="shared" si="584"/>
        <v/>
      </c>
      <c r="X3827" s="1047"/>
      <c r="Y3827" s="1146" t="str">
        <f t="shared" si="578"/>
        <v/>
      </c>
      <c r="Z3827" s="1049" t="str">
        <f t="shared" si="579"/>
        <v/>
      </c>
      <c r="AA3827" s="1049" t="str">
        <f t="shared" si="580"/>
        <v/>
      </c>
      <c r="AB3827" s="1050" t="str">
        <f t="shared" si="581"/>
        <v/>
      </c>
      <c r="AD3827" s="1052" t="str">
        <f t="shared" si="582"/>
        <v/>
      </c>
      <c r="AE3827" s="1053" t="str">
        <f t="shared" si="583"/>
        <v/>
      </c>
    </row>
    <row r="3828" spans="23:31" ht="12.75" customHeight="1">
      <c r="W3828" s="1046" t="str">
        <f t="shared" si="584"/>
        <v/>
      </c>
      <c r="X3828" s="1047"/>
      <c r="Y3828" s="1146" t="str">
        <f t="shared" si="578"/>
        <v/>
      </c>
      <c r="Z3828" s="1049" t="str">
        <f t="shared" si="579"/>
        <v/>
      </c>
      <c r="AA3828" s="1049" t="str">
        <f t="shared" si="580"/>
        <v/>
      </c>
      <c r="AB3828" s="1050" t="str">
        <f t="shared" si="581"/>
        <v/>
      </c>
      <c r="AD3828" s="1052" t="str">
        <f t="shared" si="582"/>
        <v/>
      </c>
      <c r="AE3828" s="1053" t="str">
        <f t="shared" si="583"/>
        <v/>
      </c>
    </row>
    <row r="3829" spans="23:31" ht="12.75" customHeight="1">
      <c r="W3829" s="1046" t="str">
        <f t="shared" si="584"/>
        <v/>
      </c>
      <c r="X3829" s="1047"/>
      <c r="Y3829" s="1146" t="str">
        <f t="shared" si="578"/>
        <v/>
      </c>
      <c r="Z3829" s="1049" t="str">
        <f t="shared" si="579"/>
        <v/>
      </c>
      <c r="AA3829" s="1049" t="str">
        <f t="shared" si="580"/>
        <v/>
      </c>
      <c r="AB3829" s="1050" t="str">
        <f t="shared" si="581"/>
        <v/>
      </c>
      <c r="AD3829" s="1052" t="str">
        <f t="shared" si="582"/>
        <v/>
      </c>
      <c r="AE3829" s="1053" t="str">
        <f t="shared" si="583"/>
        <v/>
      </c>
    </row>
    <row r="3830" spans="23:31" ht="12.75" customHeight="1">
      <c r="W3830" s="1046" t="str">
        <f t="shared" si="584"/>
        <v/>
      </c>
      <c r="X3830" s="1047"/>
      <c r="Y3830" s="1146" t="str">
        <f t="shared" si="578"/>
        <v/>
      </c>
      <c r="Z3830" s="1049" t="str">
        <f t="shared" si="579"/>
        <v/>
      </c>
      <c r="AA3830" s="1049" t="str">
        <f t="shared" si="580"/>
        <v/>
      </c>
      <c r="AB3830" s="1050" t="str">
        <f t="shared" si="581"/>
        <v/>
      </c>
      <c r="AD3830" s="1052" t="str">
        <f t="shared" si="582"/>
        <v/>
      </c>
      <c r="AE3830" s="1053" t="str">
        <f t="shared" si="583"/>
        <v/>
      </c>
    </row>
    <row r="3831" spans="23:31" ht="12.75" customHeight="1">
      <c r="W3831" s="1046" t="str">
        <f t="shared" si="584"/>
        <v/>
      </c>
      <c r="X3831" s="1047"/>
      <c r="Y3831" s="1146" t="str">
        <f t="shared" si="578"/>
        <v/>
      </c>
      <c r="Z3831" s="1049" t="str">
        <f t="shared" si="579"/>
        <v/>
      </c>
      <c r="AA3831" s="1049" t="str">
        <f t="shared" si="580"/>
        <v/>
      </c>
      <c r="AB3831" s="1050" t="str">
        <f t="shared" si="581"/>
        <v/>
      </c>
      <c r="AD3831" s="1052" t="str">
        <f t="shared" si="582"/>
        <v/>
      </c>
      <c r="AE3831" s="1053" t="str">
        <f t="shared" si="583"/>
        <v/>
      </c>
    </row>
    <row r="3832" spans="23:31" ht="12.75" customHeight="1">
      <c r="W3832" s="1046" t="str">
        <f t="shared" si="584"/>
        <v/>
      </c>
      <c r="X3832" s="1047"/>
      <c r="Y3832" s="1146" t="str">
        <f t="shared" si="578"/>
        <v/>
      </c>
      <c r="Z3832" s="1049" t="str">
        <f t="shared" si="579"/>
        <v/>
      </c>
      <c r="AA3832" s="1049" t="str">
        <f t="shared" si="580"/>
        <v/>
      </c>
      <c r="AB3832" s="1050" t="str">
        <f t="shared" si="581"/>
        <v/>
      </c>
      <c r="AD3832" s="1052" t="str">
        <f t="shared" si="582"/>
        <v/>
      </c>
      <c r="AE3832" s="1053" t="str">
        <f t="shared" si="583"/>
        <v/>
      </c>
    </row>
    <row r="3833" spans="23:31" ht="12.75" customHeight="1">
      <c r="W3833" s="1046" t="str">
        <f t="shared" si="584"/>
        <v/>
      </c>
      <c r="X3833" s="1047"/>
      <c r="Y3833" s="1146" t="str">
        <f t="shared" si="578"/>
        <v/>
      </c>
      <c r="Z3833" s="1049" t="str">
        <f t="shared" si="579"/>
        <v/>
      </c>
      <c r="AA3833" s="1049" t="str">
        <f t="shared" si="580"/>
        <v/>
      </c>
      <c r="AB3833" s="1050" t="str">
        <f t="shared" si="581"/>
        <v/>
      </c>
      <c r="AD3833" s="1052" t="str">
        <f t="shared" si="582"/>
        <v/>
      </c>
      <c r="AE3833" s="1053" t="str">
        <f t="shared" si="583"/>
        <v/>
      </c>
    </row>
    <row r="3834" spans="23:31" ht="12.75" customHeight="1">
      <c r="W3834" s="1046" t="str">
        <f t="shared" si="584"/>
        <v/>
      </c>
      <c r="X3834" s="1047"/>
      <c r="Y3834" s="1146" t="str">
        <f t="shared" si="578"/>
        <v/>
      </c>
      <c r="Z3834" s="1049" t="str">
        <f t="shared" si="579"/>
        <v/>
      </c>
      <c r="AA3834" s="1049" t="str">
        <f t="shared" si="580"/>
        <v/>
      </c>
      <c r="AB3834" s="1050" t="str">
        <f t="shared" si="581"/>
        <v/>
      </c>
      <c r="AD3834" s="1052" t="str">
        <f t="shared" si="582"/>
        <v/>
      </c>
      <c r="AE3834" s="1053" t="str">
        <f t="shared" si="583"/>
        <v/>
      </c>
    </row>
    <row r="3835" spans="23:31" ht="12.75" customHeight="1">
      <c r="W3835" s="1046" t="str">
        <f t="shared" si="584"/>
        <v/>
      </c>
      <c r="X3835" s="1047"/>
      <c r="Y3835" s="1146" t="str">
        <f t="shared" si="578"/>
        <v/>
      </c>
      <c r="Z3835" s="1049" t="str">
        <f t="shared" si="579"/>
        <v/>
      </c>
      <c r="AA3835" s="1049" t="str">
        <f t="shared" si="580"/>
        <v/>
      </c>
      <c r="AB3835" s="1050" t="str">
        <f t="shared" si="581"/>
        <v/>
      </c>
      <c r="AD3835" s="1052" t="str">
        <f t="shared" si="582"/>
        <v/>
      </c>
      <c r="AE3835" s="1053" t="str">
        <f t="shared" si="583"/>
        <v/>
      </c>
    </row>
    <row r="3836" spans="23:31" ht="12.75" customHeight="1">
      <c r="W3836" s="1046" t="str">
        <f t="shared" si="584"/>
        <v/>
      </c>
      <c r="X3836" s="1047"/>
      <c r="Y3836" s="1146" t="str">
        <f t="shared" si="578"/>
        <v/>
      </c>
      <c r="Z3836" s="1049" t="str">
        <f t="shared" si="579"/>
        <v/>
      </c>
      <c r="AA3836" s="1049" t="str">
        <f t="shared" si="580"/>
        <v/>
      </c>
      <c r="AB3836" s="1050" t="str">
        <f t="shared" si="581"/>
        <v/>
      </c>
      <c r="AD3836" s="1052" t="str">
        <f t="shared" si="582"/>
        <v/>
      </c>
      <c r="AE3836" s="1053" t="str">
        <f t="shared" si="583"/>
        <v/>
      </c>
    </row>
    <row r="3837" spans="23:31" ht="12.75" customHeight="1">
      <c r="W3837" s="1046" t="str">
        <f t="shared" si="584"/>
        <v/>
      </c>
      <c r="X3837" s="1047"/>
      <c r="Y3837" s="1146" t="str">
        <f t="shared" si="578"/>
        <v/>
      </c>
      <c r="Z3837" s="1049" t="str">
        <f t="shared" si="579"/>
        <v/>
      </c>
      <c r="AA3837" s="1049" t="str">
        <f t="shared" si="580"/>
        <v/>
      </c>
      <c r="AB3837" s="1050" t="str">
        <f t="shared" si="581"/>
        <v/>
      </c>
      <c r="AD3837" s="1052" t="str">
        <f t="shared" si="582"/>
        <v/>
      </c>
      <c r="AE3837" s="1053" t="str">
        <f t="shared" si="583"/>
        <v/>
      </c>
    </row>
    <row r="3838" spans="23:31" ht="12.75" customHeight="1">
      <c r="W3838" s="1046" t="str">
        <f t="shared" si="584"/>
        <v/>
      </c>
      <c r="X3838" s="1047"/>
      <c r="Y3838" s="1146" t="str">
        <f t="shared" si="578"/>
        <v/>
      </c>
      <c r="Z3838" s="1049" t="str">
        <f t="shared" si="579"/>
        <v/>
      </c>
      <c r="AA3838" s="1049" t="str">
        <f t="shared" si="580"/>
        <v/>
      </c>
      <c r="AB3838" s="1050" t="str">
        <f t="shared" si="581"/>
        <v/>
      </c>
      <c r="AD3838" s="1052" t="str">
        <f t="shared" si="582"/>
        <v/>
      </c>
      <c r="AE3838" s="1053" t="str">
        <f t="shared" si="583"/>
        <v/>
      </c>
    </row>
    <row r="3839" spans="23:31" ht="12.75" customHeight="1">
      <c r="W3839" s="1046" t="str">
        <f t="shared" si="584"/>
        <v/>
      </c>
      <c r="X3839" s="1047"/>
      <c r="Y3839" s="1146" t="str">
        <f t="shared" si="578"/>
        <v/>
      </c>
      <c r="Z3839" s="1049" t="str">
        <f t="shared" si="579"/>
        <v/>
      </c>
      <c r="AA3839" s="1049" t="str">
        <f t="shared" si="580"/>
        <v/>
      </c>
      <c r="AB3839" s="1050" t="str">
        <f t="shared" si="581"/>
        <v/>
      </c>
      <c r="AD3839" s="1052" t="str">
        <f t="shared" si="582"/>
        <v/>
      </c>
      <c r="AE3839" s="1053" t="str">
        <f t="shared" si="583"/>
        <v/>
      </c>
    </row>
    <row r="3840" spans="23:31" ht="12.75" customHeight="1">
      <c r="W3840" s="1046" t="str">
        <f t="shared" si="584"/>
        <v/>
      </c>
      <c r="X3840" s="1047"/>
      <c r="Y3840" s="1146" t="str">
        <f t="shared" si="578"/>
        <v/>
      </c>
      <c r="Z3840" s="1049" t="str">
        <f t="shared" si="579"/>
        <v/>
      </c>
      <c r="AA3840" s="1049" t="str">
        <f t="shared" si="580"/>
        <v/>
      </c>
      <c r="AB3840" s="1050" t="str">
        <f t="shared" si="581"/>
        <v/>
      </c>
      <c r="AD3840" s="1052" t="str">
        <f t="shared" si="582"/>
        <v/>
      </c>
      <c r="AE3840" s="1053" t="str">
        <f t="shared" si="583"/>
        <v/>
      </c>
    </row>
    <row r="3841" spans="23:31" ht="12.75" customHeight="1">
      <c r="W3841" s="1046" t="str">
        <f t="shared" si="584"/>
        <v/>
      </c>
      <c r="X3841" s="1047"/>
      <c r="Y3841" s="1146" t="str">
        <f t="shared" si="578"/>
        <v/>
      </c>
      <c r="Z3841" s="1049" t="str">
        <f t="shared" si="579"/>
        <v/>
      </c>
      <c r="AA3841" s="1049" t="str">
        <f t="shared" si="580"/>
        <v/>
      </c>
      <c r="AB3841" s="1050" t="str">
        <f t="shared" si="581"/>
        <v/>
      </c>
      <c r="AD3841" s="1052" t="str">
        <f t="shared" si="582"/>
        <v/>
      </c>
      <c r="AE3841" s="1053" t="str">
        <f t="shared" si="583"/>
        <v/>
      </c>
    </row>
    <row r="3842" spans="23:31" ht="12.75" customHeight="1">
      <c r="W3842" s="1046" t="str">
        <f t="shared" si="584"/>
        <v/>
      </c>
      <c r="X3842" s="1047"/>
      <c r="Y3842" s="1146" t="str">
        <f t="shared" si="578"/>
        <v/>
      </c>
      <c r="Z3842" s="1049" t="str">
        <f t="shared" si="579"/>
        <v/>
      </c>
      <c r="AA3842" s="1049" t="str">
        <f t="shared" si="580"/>
        <v/>
      </c>
      <c r="AB3842" s="1050" t="str">
        <f t="shared" si="581"/>
        <v/>
      </c>
      <c r="AD3842" s="1052" t="str">
        <f t="shared" si="582"/>
        <v/>
      </c>
      <c r="AE3842" s="1053" t="str">
        <f t="shared" si="583"/>
        <v/>
      </c>
    </row>
    <row r="3843" spans="23:31" ht="12.75" customHeight="1">
      <c r="W3843" s="1046" t="str">
        <f t="shared" si="584"/>
        <v/>
      </c>
      <c r="X3843" s="1047"/>
      <c r="Y3843" s="1146" t="str">
        <f t="shared" ref="Y3843:Y3906" si="585">IFERROR(CHOOSE(X3843,"መስከረም","ጥቅምት","ህዳር  ","ታህሳስ ","ጥር ","የካቲት ","መጋቢት ","ሚይዚያ ","ግንቦት ","ሰኔ ","ሐምሌ ","ነሐሴ ","Pagume"),"")</f>
        <v/>
      </c>
      <c r="Z3843" s="1049" t="str">
        <f t="shared" ref="Z3843:Z3906" si="586">IF($K3843="","",_xlfn.LET(_xlpm.gDate,K3843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843" s="1049" t="str">
        <f t="shared" ref="AA3843:AA3906" si="587">IF($Z3843="","",TEXT($Z3843,"mm"))</f>
        <v/>
      </c>
      <c r="AB3843" s="1050" t="str">
        <f t="shared" ref="AB3843:AB3906" si="588">IFERROR(CHOOSE(AA3843,"መስከረም","ጥቅምት","ህዳር  ","ታህሳስ ","ጥር ","የካቲት ","መጋቢት ","ሚይዚያ ","ግንቦት ","ሰኔ ","ሐምሌ ","ነሐሴ ","Pagume"),"")</f>
        <v/>
      </c>
      <c r="AD3843" s="1052" t="str">
        <f t="shared" ref="AD3843:AD3906" si="589">IF($D3843="","",YEAR(D3843)&amp;"-W"&amp;WEEKNUM(D3843,2))</f>
        <v/>
      </c>
      <c r="AE3843" s="1053" t="str">
        <f t="shared" ref="AE3843:AE3906" si="590">IF($K3843="","",YEAR(K3843)&amp;"-W"&amp;WEEKNUM(K3843,2))</f>
        <v/>
      </c>
    </row>
    <row r="3844" spans="23:31" ht="12.75" customHeight="1">
      <c r="W3844" s="1046" t="str">
        <f t="shared" ref="W3844:W3907" si="591">IF($D3844="","",_xlfn.LET(_xlpm.gDate,D3844,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844" s="1047"/>
      <c r="Y3844" s="1146" t="str">
        <f t="shared" si="585"/>
        <v/>
      </c>
      <c r="Z3844" s="1049" t="str">
        <f t="shared" si="586"/>
        <v/>
      </c>
      <c r="AA3844" s="1049" t="str">
        <f t="shared" si="587"/>
        <v/>
      </c>
      <c r="AB3844" s="1050" t="str">
        <f t="shared" si="588"/>
        <v/>
      </c>
      <c r="AD3844" s="1052" t="str">
        <f t="shared" si="589"/>
        <v/>
      </c>
      <c r="AE3844" s="1053" t="str">
        <f t="shared" si="590"/>
        <v/>
      </c>
    </row>
    <row r="3845" spans="23:31" ht="12.75" customHeight="1">
      <c r="W3845" s="1046" t="str">
        <f t="shared" si="591"/>
        <v/>
      </c>
      <c r="X3845" s="1047"/>
      <c r="Y3845" s="1146" t="str">
        <f t="shared" si="585"/>
        <v/>
      </c>
      <c r="Z3845" s="1049" t="str">
        <f t="shared" si="586"/>
        <v/>
      </c>
      <c r="AA3845" s="1049" t="str">
        <f t="shared" si="587"/>
        <v/>
      </c>
      <c r="AB3845" s="1050" t="str">
        <f t="shared" si="588"/>
        <v/>
      </c>
      <c r="AD3845" s="1052" t="str">
        <f t="shared" si="589"/>
        <v/>
      </c>
      <c r="AE3845" s="1053" t="str">
        <f t="shared" si="590"/>
        <v/>
      </c>
    </row>
    <row r="3846" spans="23:31" ht="12.75" customHeight="1">
      <c r="W3846" s="1046" t="str">
        <f t="shared" si="591"/>
        <v/>
      </c>
      <c r="X3846" s="1047"/>
      <c r="Y3846" s="1146" t="str">
        <f t="shared" si="585"/>
        <v/>
      </c>
      <c r="Z3846" s="1049" t="str">
        <f t="shared" si="586"/>
        <v/>
      </c>
      <c r="AA3846" s="1049" t="str">
        <f t="shared" si="587"/>
        <v/>
      </c>
      <c r="AB3846" s="1050" t="str">
        <f t="shared" si="588"/>
        <v/>
      </c>
      <c r="AD3846" s="1052" t="str">
        <f t="shared" si="589"/>
        <v/>
      </c>
      <c r="AE3846" s="1053" t="str">
        <f t="shared" si="590"/>
        <v/>
      </c>
    </row>
    <row r="3847" spans="23:31" ht="12.75" customHeight="1">
      <c r="W3847" s="1046" t="str">
        <f t="shared" si="591"/>
        <v/>
      </c>
      <c r="X3847" s="1047"/>
      <c r="Y3847" s="1146" t="str">
        <f t="shared" si="585"/>
        <v/>
      </c>
      <c r="Z3847" s="1049" t="str">
        <f t="shared" si="586"/>
        <v/>
      </c>
      <c r="AA3847" s="1049" t="str">
        <f t="shared" si="587"/>
        <v/>
      </c>
      <c r="AB3847" s="1050" t="str">
        <f t="shared" si="588"/>
        <v/>
      </c>
      <c r="AD3847" s="1052" t="str">
        <f t="shared" si="589"/>
        <v/>
      </c>
      <c r="AE3847" s="1053" t="str">
        <f t="shared" si="590"/>
        <v/>
      </c>
    </row>
    <row r="3848" spans="23:31" ht="12.75" customHeight="1">
      <c r="W3848" s="1046" t="str">
        <f t="shared" si="591"/>
        <v/>
      </c>
      <c r="X3848" s="1047"/>
      <c r="Y3848" s="1146" t="str">
        <f t="shared" si="585"/>
        <v/>
      </c>
      <c r="Z3848" s="1049" t="str">
        <f t="shared" si="586"/>
        <v/>
      </c>
      <c r="AA3848" s="1049" t="str">
        <f t="shared" si="587"/>
        <v/>
      </c>
      <c r="AB3848" s="1050" t="str">
        <f t="shared" si="588"/>
        <v/>
      </c>
      <c r="AD3848" s="1052" t="str">
        <f t="shared" si="589"/>
        <v/>
      </c>
      <c r="AE3848" s="1053" t="str">
        <f t="shared" si="590"/>
        <v/>
      </c>
    </row>
    <row r="3849" spans="23:31" ht="12.75" customHeight="1">
      <c r="W3849" s="1046" t="str">
        <f t="shared" si="591"/>
        <v/>
      </c>
      <c r="X3849" s="1047"/>
      <c r="Y3849" s="1146" t="str">
        <f t="shared" si="585"/>
        <v/>
      </c>
      <c r="Z3849" s="1049" t="str">
        <f t="shared" si="586"/>
        <v/>
      </c>
      <c r="AA3849" s="1049" t="str">
        <f t="shared" si="587"/>
        <v/>
      </c>
      <c r="AB3849" s="1050" t="str">
        <f t="shared" si="588"/>
        <v/>
      </c>
      <c r="AD3849" s="1052" t="str">
        <f t="shared" si="589"/>
        <v/>
      </c>
      <c r="AE3849" s="1053" t="str">
        <f t="shared" si="590"/>
        <v/>
      </c>
    </row>
    <row r="3850" spans="23:31" ht="12.75" customHeight="1">
      <c r="W3850" s="1046" t="str">
        <f t="shared" si="591"/>
        <v/>
      </c>
      <c r="X3850" s="1047"/>
      <c r="Y3850" s="1146" t="str">
        <f t="shared" si="585"/>
        <v/>
      </c>
      <c r="Z3850" s="1049" t="str">
        <f t="shared" si="586"/>
        <v/>
      </c>
      <c r="AA3850" s="1049" t="str">
        <f t="shared" si="587"/>
        <v/>
      </c>
      <c r="AB3850" s="1050" t="str">
        <f t="shared" si="588"/>
        <v/>
      </c>
      <c r="AD3850" s="1052" t="str">
        <f t="shared" si="589"/>
        <v/>
      </c>
      <c r="AE3850" s="1053" t="str">
        <f t="shared" si="590"/>
        <v/>
      </c>
    </row>
    <row r="3851" spans="23:31" ht="12.75" customHeight="1">
      <c r="W3851" s="1046" t="str">
        <f t="shared" si="591"/>
        <v/>
      </c>
      <c r="X3851" s="1047"/>
      <c r="Y3851" s="1146" t="str">
        <f t="shared" si="585"/>
        <v/>
      </c>
      <c r="Z3851" s="1049" t="str">
        <f t="shared" si="586"/>
        <v/>
      </c>
      <c r="AA3851" s="1049" t="str">
        <f t="shared" si="587"/>
        <v/>
      </c>
      <c r="AB3851" s="1050" t="str">
        <f t="shared" si="588"/>
        <v/>
      </c>
      <c r="AD3851" s="1052" t="str">
        <f t="shared" si="589"/>
        <v/>
      </c>
      <c r="AE3851" s="1053" t="str">
        <f t="shared" si="590"/>
        <v/>
      </c>
    </row>
    <row r="3852" spans="23:31" ht="12.75" customHeight="1">
      <c r="W3852" s="1046" t="str">
        <f t="shared" si="591"/>
        <v/>
      </c>
      <c r="X3852" s="1047"/>
      <c r="Y3852" s="1146" t="str">
        <f t="shared" si="585"/>
        <v/>
      </c>
      <c r="Z3852" s="1049" t="str">
        <f t="shared" si="586"/>
        <v/>
      </c>
      <c r="AA3852" s="1049" t="str">
        <f t="shared" si="587"/>
        <v/>
      </c>
      <c r="AB3852" s="1050" t="str">
        <f t="shared" si="588"/>
        <v/>
      </c>
      <c r="AD3852" s="1052" t="str">
        <f t="shared" si="589"/>
        <v/>
      </c>
      <c r="AE3852" s="1053" t="str">
        <f t="shared" si="590"/>
        <v/>
      </c>
    </row>
    <row r="3853" spans="23:31" ht="12.75" customHeight="1">
      <c r="W3853" s="1046" t="str">
        <f t="shared" si="591"/>
        <v/>
      </c>
      <c r="X3853" s="1047"/>
      <c r="Y3853" s="1146" t="str">
        <f t="shared" si="585"/>
        <v/>
      </c>
      <c r="Z3853" s="1049" t="str">
        <f t="shared" si="586"/>
        <v/>
      </c>
      <c r="AA3853" s="1049" t="str">
        <f t="shared" si="587"/>
        <v/>
      </c>
      <c r="AB3853" s="1050" t="str">
        <f t="shared" si="588"/>
        <v/>
      </c>
      <c r="AD3853" s="1052" t="str">
        <f t="shared" si="589"/>
        <v/>
      </c>
      <c r="AE3853" s="1053" t="str">
        <f t="shared" si="590"/>
        <v/>
      </c>
    </row>
    <row r="3854" spans="23:31" ht="12.75" customHeight="1">
      <c r="W3854" s="1046" t="str">
        <f t="shared" si="591"/>
        <v/>
      </c>
      <c r="X3854" s="1047"/>
      <c r="Y3854" s="1146" t="str">
        <f t="shared" si="585"/>
        <v/>
      </c>
      <c r="Z3854" s="1049" t="str">
        <f t="shared" si="586"/>
        <v/>
      </c>
      <c r="AA3854" s="1049" t="str">
        <f t="shared" si="587"/>
        <v/>
      </c>
      <c r="AB3854" s="1050" t="str">
        <f t="shared" si="588"/>
        <v/>
      </c>
      <c r="AD3854" s="1052" t="str">
        <f t="shared" si="589"/>
        <v/>
      </c>
      <c r="AE3854" s="1053" t="str">
        <f t="shared" si="590"/>
        <v/>
      </c>
    </row>
    <row r="3855" spans="23:31" ht="12.75" customHeight="1">
      <c r="W3855" s="1046" t="str">
        <f t="shared" si="591"/>
        <v/>
      </c>
      <c r="X3855" s="1047"/>
      <c r="Y3855" s="1146" t="str">
        <f t="shared" si="585"/>
        <v/>
      </c>
      <c r="Z3855" s="1049" t="str">
        <f t="shared" si="586"/>
        <v/>
      </c>
      <c r="AA3855" s="1049" t="str">
        <f t="shared" si="587"/>
        <v/>
      </c>
      <c r="AB3855" s="1050" t="str">
        <f t="shared" si="588"/>
        <v/>
      </c>
      <c r="AD3855" s="1052" t="str">
        <f t="shared" si="589"/>
        <v/>
      </c>
      <c r="AE3855" s="1053" t="str">
        <f t="shared" si="590"/>
        <v/>
      </c>
    </row>
    <row r="3856" spans="23:31" ht="12.75" customHeight="1">
      <c r="W3856" s="1046" t="str">
        <f t="shared" si="591"/>
        <v/>
      </c>
      <c r="X3856" s="1047"/>
      <c r="Y3856" s="1146" t="str">
        <f t="shared" si="585"/>
        <v/>
      </c>
      <c r="Z3856" s="1049" t="str">
        <f t="shared" si="586"/>
        <v/>
      </c>
      <c r="AA3856" s="1049" t="str">
        <f t="shared" si="587"/>
        <v/>
      </c>
      <c r="AB3856" s="1050" t="str">
        <f t="shared" si="588"/>
        <v/>
      </c>
      <c r="AD3856" s="1052" t="str">
        <f t="shared" si="589"/>
        <v/>
      </c>
      <c r="AE3856" s="1053" t="str">
        <f t="shared" si="590"/>
        <v/>
      </c>
    </row>
    <row r="3857" spans="23:31" ht="12.75" customHeight="1">
      <c r="W3857" s="1046" t="str">
        <f t="shared" si="591"/>
        <v/>
      </c>
      <c r="X3857" s="1047"/>
      <c r="Y3857" s="1146" t="str">
        <f t="shared" si="585"/>
        <v/>
      </c>
      <c r="Z3857" s="1049" t="str">
        <f t="shared" si="586"/>
        <v/>
      </c>
      <c r="AA3857" s="1049" t="str">
        <f t="shared" si="587"/>
        <v/>
      </c>
      <c r="AB3857" s="1050" t="str">
        <f t="shared" si="588"/>
        <v/>
      </c>
      <c r="AD3857" s="1052" t="str">
        <f t="shared" si="589"/>
        <v/>
      </c>
      <c r="AE3857" s="1053" t="str">
        <f t="shared" si="590"/>
        <v/>
      </c>
    </row>
    <row r="3858" spans="23:31" ht="12.75" customHeight="1">
      <c r="W3858" s="1046" t="str">
        <f t="shared" si="591"/>
        <v/>
      </c>
      <c r="X3858" s="1047"/>
      <c r="Y3858" s="1146" t="str">
        <f t="shared" si="585"/>
        <v/>
      </c>
      <c r="Z3858" s="1049" t="str">
        <f t="shared" si="586"/>
        <v/>
      </c>
      <c r="AA3858" s="1049" t="str">
        <f t="shared" si="587"/>
        <v/>
      </c>
      <c r="AB3858" s="1050" t="str">
        <f t="shared" si="588"/>
        <v/>
      </c>
      <c r="AD3858" s="1052" t="str">
        <f t="shared" si="589"/>
        <v/>
      </c>
      <c r="AE3858" s="1053" t="str">
        <f t="shared" si="590"/>
        <v/>
      </c>
    </row>
    <row r="3859" spans="23:31" ht="12.75" customHeight="1">
      <c r="W3859" s="1046" t="str">
        <f t="shared" si="591"/>
        <v/>
      </c>
      <c r="X3859" s="1047"/>
      <c r="Y3859" s="1146" t="str">
        <f t="shared" si="585"/>
        <v/>
      </c>
      <c r="Z3859" s="1049" t="str">
        <f t="shared" si="586"/>
        <v/>
      </c>
      <c r="AA3859" s="1049" t="str">
        <f t="shared" si="587"/>
        <v/>
      </c>
      <c r="AB3859" s="1050" t="str">
        <f t="shared" si="588"/>
        <v/>
      </c>
      <c r="AD3859" s="1052" t="str">
        <f t="shared" si="589"/>
        <v/>
      </c>
      <c r="AE3859" s="1053" t="str">
        <f t="shared" si="590"/>
        <v/>
      </c>
    </row>
    <row r="3860" spans="23:31" ht="12.75" customHeight="1">
      <c r="W3860" s="1046" t="str">
        <f t="shared" si="591"/>
        <v/>
      </c>
      <c r="X3860" s="1047"/>
      <c r="Y3860" s="1146" t="str">
        <f t="shared" si="585"/>
        <v/>
      </c>
      <c r="Z3860" s="1049" t="str">
        <f t="shared" si="586"/>
        <v/>
      </c>
      <c r="AA3860" s="1049" t="str">
        <f t="shared" si="587"/>
        <v/>
      </c>
      <c r="AB3860" s="1050" t="str">
        <f t="shared" si="588"/>
        <v/>
      </c>
      <c r="AD3860" s="1052" t="str">
        <f t="shared" si="589"/>
        <v/>
      </c>
      <c r="AE3860" s="1053" t="str">
        <f t="shared" si="590"/>
        <v/>
      </c>
    </row>
    <row r="3861" spans="23:31" ht="12.75" customHeight="1">
      <c r="W3861" s="1046" t="str">
        <f t="shared" si="591"/>
        <v/>
      </c>
      <c r="X3861" s="1047"/>
      <c r="Y3861" s="1146" t="str">
        <f t="shared" si="585"/>
        <v/>
      </c>
      <c r="Z3861" s="1049" t="str">
        <f t="shared" si="586"/>
        <v/>
      </c>
      <c r="AA3861" s="1049" t="str">
        <f t="shared" si="587"/>
        <v/>
      </c>
      <c r="AB3861" s="1050" t="str">
        <f t="shared" si="588"/>
        <v/>
      </c>
      <c r="AD3861" s="1052" t="str">
        <f t="shared" si="589"/>
        <v/>
      </c>
      <c r="AE3861" s="1053" t="str">
        <f t="shared" si="590"/>
        <v/>
      </c>
    </row>
    <row r="3862" spans="23:31" ht="12.75" customHeight="1">
      <c r="W3862" s="1046" t="str">
        <f t="shared" si="591"/>
        <v/>
      </c>
      <c r="X3862" s="1047"/>
      <c r="Y3862" s="1146" t="str">
        <f t="shared" si="585"/>
        <v/>
      </c>
      <c r="Z3862" s="1049" t="str">
        <f t="shared" si="586"/>
        <v/>
      </c>
      <c r="AA3862" s="1049" t="str">
        <f t="shared" si="587"/>
        <v/>
      </c>
      <c r="AB3862" s="1050" t="str">
        <f t="shared" si="588"/>
        <v/>
      </c>
      <c r="AD3862" s="1052" t="str">
        <f t="shared" si="589"/>
        <v/>
      </c>
      <c r="AE3862" s="1053" t="str">
        <f t="shared" si="590"/>
        <v/>
      </c>
    </row>
    <row r="3863" spans="23:31" ht="12.75" customHeight="1">
      <c r="W3863" s="1046" t="str">
        <f t="shared" si="591"/>
        <v/>
      </c>
      <c r="X3863" s="1047"/>
      <c r="Y3863" s="1146" t="str">
        <f t="shared" si="585"/>
        <v/>
      </c>
      <c r="Z3863" s="1049" t="str">
        <f t="shared" si="586"/>
        <v/>
      </c>
      <c r="AA3863" s="1049" t="str">
        <f t="shared" si="587"/>
        <v/>
      </c>
      <c r="AB3863" s="1050" t="str">
        <f t="shared" si="588"/>
        <v/>
      </c>
      <c r="AD3863" s="1052" t="str">
        <f t="shared" si="589"/>
        <v/>
      </c>
      <c r="AE3863" s="1053" t="str">
        <f t="shared" si="590"/>
        <v/>
      </c>
    </row>
    <row r="3864" spans="23:31" ht="12.75" customHeight="1">
      <c r="W3864" s="1046" t="str">
        <f t="shared" si="591"/>
        <v/>
      </c>
      <c r="X3864" s="1047"/>
      <c r="Y3864" s="1146" t="str">
        <f t="shared" si="585"/>
        <v/>
      </c>
      <c r="Z3864" s="1049" t="str">
        <f t="shared" si="586"/>
        <v/>
      </c>
      <c r="AA3864" s="1049" t="str">
        <f t="shared" si="587"/>
        <v/>
      </c>
      <c r="AB3864" s="1050" t="str">
        <f t="shared" si="588"/>
        <v/>
      </c>
      <c r="AD3864" s="1052" t="str">
        <f t="shared" si="589"/>
        <v/>
      </c>
      <c r="AE3864" s="1053" t="str">
        <f t="shared" si="590"/>
        <v/>
      </c>
    </row>
    <row r="3865" spans="23:31" ht="12.75" customHeight="1">
      <c r="W3865" s="1046" t="str">
        <f t="shared" si="591"/>
        <v/>
      </c>
      <c r="X3865" s="1047"/>
      <c r="Y3865" s="1146" t="str">
        <f t="shared" si="585"/>
        <v/>
      </c>
      <c r="Z3865" s="1049" t="str">
        <f t="shared" si="586"/>
        <v/>
      </c>
      <c r="AA3865" s="1049" t="str">
        <f t="shared" si="587"/>
        <v/>
      </c>
      <c r="AB3865" s="1050" t="str">
        <f t="shared" si="588"/>
        <v/>
      </c>
      <c r="AD3865" s="1052" t="str">
        <f t="shared" si="589"/>
        <v/>
      </c>
      <c r="AE3865" s="1053" t="str">
        <f t="shared" si="590"/>
        <v/>
      </c>
    </row>
    <row r="3866" spans="23:31" ht="12.75" customHeight="1">
      <c r="W3866" s="1046" t="str">
        <f t="shared" si="591"/>
        <v/>
      </c>
      <c r="X3866" s="1047"/>
      <c r="Y3866" s="1146" t="str">
        <f t="shared" si="585"/>
        <v/>
      </c>
      <c r="Z3866" s="1049" t="str">
        <f t="shared" si="586"/>
        <v/>
      </c>
      <c r="AA3866" s="1049" t="str">
        <f t="shared" si="587"/>
        <v/>
      </c>
      <c r="AB3866" s="1050" t="str">
        <f t="shared" si="588"/>
        <v/>
      </c>
      <c r="AD3866" s="1052" t="str">
        <f t="shared" si="589"/>
        <v/>
      </c>
      <c r="AE3866" s="1053" t="str">
        <f t="shared" si="590"/>
        <v/>
      </c>
    </row>
    <row r="3867" spans="23:31" ht="12.75" customHeight="1">
      <c r="W3867" s="1046" t="str">
        <f t="shared" si="591"/>
        <v/>
      </c>
      <c r="X3867" s="1047"/>
      <c r="Y3867" s="1146" t="str">
        <f t="shared" si="585"/>
        <v/>
      </c>
      <c r="Z3867" s="1049" t="str">
        <f t="shared" si="586"/>
        <v/>
      </c>
      <c r="AA3867" s="1049" t="str">
        <f t="shared" si="587"/>
        <v/>
      </c>
      <c r="AB3867" s="1050" t="str">
        <f t="shared" si="588"/>
        <v/>
      </c>
      <c r="AD3867" s="1052" t="str">
        <f t="shared" si="589"/>
        <v/>
      </c>
      <c r="AE3867" s="1053" t="str">
        <f t="shared" si="590"/>
        <v/>
      </c>
    </row>
    <row r="3868" spans="23:31" ht="12.75" customHeight="1">
      <c r="W3868" s="1046" t="str">
        <f t="shared" si="591"/>
        <v/>
      </c>
      <c r="X3868" s="1047"/>
      <c r="Y3868" s="1146" t="str">
        <f t="shared" si="585"/>
        <v/>
      </c>
      <c r="Z3868" s="1049" t="str">
        <f t="shared" si="586"/>
        <v/>
      </c>
      <c r="AA3868" s="1049" t="str">
        <f t="shared" si="587"/>
        <v/>
      </c>
      <c r="AB3868" s="1050" t="str">
        <f t="shared" si="588"/>
        <v/>
      </c>
      <c r="AD3868" s="1052" t="str">
        <f t="shared" si="589"/>
        <v/>
      </c>
      <c r="AE3868" s="1053" t="str">
        <f t="shared" si="590"/>
        <v/>
      </c>
    </row>
    <row r="3869" spans="23:31" ht="12.75" customHeight="1">
      <c r="W3869" s="1046" t="str">
        <f t="shared" si="591"/>
        <v/>
      </c>
      <c r="X3869" s="1047"/>
      <c r="Y3869" s="1146" t="str">
        <f t="shared" si="585"/>
        <v/>
      </c>
      <c r="Z3869" s="1049" t="str">
        <f t="shared" si="586"/>
        <v/>
      </c>
      <c r="AA3869" s="1049" t="str">
        <f t="shared" si="587"/>
        <v/>
      </c>
      <c r="AB3869" s="1050" t="str">
        <f t="shared" si="588"/>
        <v/>
      </c>
      <c r="AD3869" s="1052" t="str">
        <f t="shared" si="589"/>
        <v/>
      </c>
      <c r="AE3869" s="1053" t="str">
        <f t="shared" si="590"/>
        <v/>
      </c>
    </row>
    <row r="3870" spans="23:31" ht="12.75" customHeight="1">
      <c r="W3870" s="1046" t="str">
        <f t="shared" si="591"/>
        <v/>
      </c>
      <c r="X3870" s="1047"/>
      <c r="Y3870" s="1146" t="str">
        <f t="shared" si="585"/>
        <v/>
      </c>
      <c r="Z3870" s="1049" t="str">
        <f t="shared" si="586"/>
        <v/>
      </c>
      <c r="AA3870" s="1049" t="str">
        <f t="shared" si="587"/>
        <v/>
      </c>
      <c r="AB3870" s="1050" t="str">
        <f t="shared" si="588"/>
        <v/>
      </c>
      <c r="AD3870" s="1052" t="str">
        <f t="shared" si="589"/>
        <v/>
      </c>
      <c r="AE3870" s="1053" t="str">
        <f t="shared" si="590"/>
        <v/>
      </c>
    </row>
    <row r="3871" spans="23:31" ht="12.75" customHeight="1">
      <c r="W3871" s="1046" t="str">
        <f t="shared" si="591"/>
        <v/>
      </c>
      <c r="X3871" s="1047"/>
      <c r="Y3871" s="1146" t="str">
        <f t="shared" si="585"/>
        <v/>
      </c>
      <c r="Z3871" s="1049" t="str">
        <f t="shared" si="586"/>
        <v/>
      </c>
      <c r="AA3871" s="1049" t="str">
        <f t="shared" si="587"/>
        <v/>
      </c>
      <c r="AB3871" s="1050" t="str">
        <f t="shared" si="588"/>
        <v/>
      </c>
      <c r="AD3871" s="1052" t="str">
        <f t="shared" si="589"/>
        <v/>
      </c>
      <c r="AE3871" s="1053" t="str">
        <f t="shared" si="590"/>
        <v/>
      </c>
    </row>
    <row r="3872" spans="23:31" ht="12.75" customHeight="1">
      <c r="W3872" s="1046" t="str">
        <f t="shared" si="591"/>
        <v/>
      </c>
      <c r="X3872" s="1047"/>
      <c r="Y3872" s="1146" t="str">
        <f t="shared" si="585"/>
        <v/>
      </c>
      <c r="Z3872" s="1049" t="str">
        <f t="shared" si="586"/>
        <v/>
      </c>
      <c r="AA3872" s="1049" t="str">
        <f t="shared" si="587"/>
        <v/>
      </c>
      <c r="AB3872" s="1050" t="str">
        <f t="shared" si="588"/>
        <v/>
      </c>
      <c r="AD3872" s="1052" t="str">
        <f t="shared" si="589"/>
        <v/>
      </c>
      <c r="AE3872" s="1053" t="str">
        <f t="shared" si="590"/>
        <v/>
      </c>
    </row>
    <row r="3873" spans="23:31" ht="12.75" customHeight="1">
      <c r="W3873" s="1046" t="str">
        <f t="shared" si="591"/>
        <v/>
      </c>
      <c r="X3873" s="1047"/>
      <c r="Y3873" s="1146" t="str">
        <f t="shared" si="585"/>
        <v/>
      </c>
      <c r="Z3873" s="1049" t="str">
        <f t="shared" si="586"/>
        <v/>
      </c>
      <c r="AA3873" s="1049" t="str">
        <f t="shared" si="587"/>
        <v/>
      </c>
      <c r="AB3873" s="1050" t="str">
        <f t="shared" si="588"/>
        <v/>
      </c>
      <c r="AD3873" s="1052" t="str">
        <f t="shared" si="589"/>
        <v/>
      </c>
      <c r="AE3873" s="1053" t="str">
        <f t="shared" si="590"/>
        <v/>
      </c>
    </row>
    <row r="3874" spans="23:31" ht="12.75" customHeight="1">
      <c r="W3874" s="1046" t="str">
        <f t="shared" si="591"/>
        <v/>
      </c>
      <c r="X3874" s="1047"/>
      <c r="Y3874" s="1146" t="str">
        <f t="shared" si="585"/>
        <v/>
      </c>
      <c r="Z3874" s="1049" t="str">
        <f t="shared" si="586"/>
        <v/>
      </c>
      <c r="AA3874" s="1049" t="str">
        <f t="shared" si="587"/>
        <v/>
      </c>
      <c r="AB3874" s="1050" t="str">
        <f t="shared" si="588"/>
        <v/>
      </c>
      <c r="AD3874" s="1052" t="str">
        <f t="shared" si="589"/>
        <v/>
      </c>
      <c r="AE3874" s="1053" t="str">
        <f t="shared" si="590"/>
        <v/>
      </c>
    </row>
    <row r="3875" spans="23:31" ht="12.75" customHeight="1">
      <c r="W3875" s="1046" t="str">
        <f t="shared" si="591"/>
        <v/>
      </c>
      <c r="X3875" s="1047"/>
      <c r="Y3875" s="1146" t="str">
        <f t="shared" si="585"/>
        <v/>
      </c>
      <c r="Z3875" s="1049" t="str">
        <f t="shared" si="586"/>
        <v/>
      </c>
      <c r="AA3875" s="1049" t="str">
        <f t="shared" si="587"/>
        <v/>
      </c>
      <c r="AB3875" s="1050" t="str">
        <f t="shared" si="588"/>
        <v/>
      </c>
      <c r="AD3875" s="1052" t="str">
        <f t="shared" si="589"/>
        <v/>
      </c>
      <c r="AE3875" s="1053" t="str">
        <f t="shared" si="590"/>
        <v/>
      </c>
    </row>
    <row r="3876" spans="23:31" ht="12.75" customHeight="1">
      <c r="W3876" s="1046" t="str">
        <f t="shared" si="591"/>
        <v/>
      </c>
      <c r="X3876" s="1047"/>
      <c r="Y3876" s="1146" t="str">
        <f t="shared" si="585"/>
        <v/>
      </c>
      <c r="Z3876" s="1049" t="str">
        <f t="shared" si="586"/>
        <v/>
      </c>
      <c r="AA3876" s="1049" t="str">
        <f t="shared" si="587"/>
        <v/>
      </c>
      <c r="AB3876" s="1050" t="str">
        <f t="shared" si="588"/>
        <v/>
      </c>
      <c r="AD3876" s="1052" t="str">
        <f t="shared" si="589"/>
        <v/>
      </c>
      <c r="AE3876" s="1053" t="str">
        <f t="shared" si="590"/>
        <v/>
      </c>
    </row>
    <row r="3877" spans="23:31" ht="12.75" customHeight="1">
      <c r="W3877" s="1046" t="str">
        <f t="shared" si="591"/>
        <v/>
      </c>
      <c r="X3877" s="1047"/>
      <c r="Y3877" s="1146" t="str">
        <f t="shared" si="585"/>
        <v/>
      </c>
      <c r="Z3877" s="1049" t="str">
        <f t="shared" si="586"/>
        <v/>
      </c>
      <c r="AA3877" s="1049" t="str">
        <f t="shared" si="587"/>
        <v/>
      </c>
      <c r="AB3877" s="1050" t="str">
        <f t="shared" si="588"/>
        <v/>
      </c>
      <c r="AD3877" s="1052" t="str">
        <f t="shared" si="589"/>
        <v/>
      </c>
      <c r="AE3877" s="1053" t="str">
        <f t="shared" si="590"/>
        <v/>
      </c>
    </row>
    <row r="3878" spans="23:31" ht="12.75" customHeight="1">
      <c r="W3878" s="1046" t="str">
        <f t="shared" si="591"/>
        <v/>
      </c>
      <c r="X3878" s="1047"/>
      <c r="Y3878" s="1146" t="str">
        <f t="shared" si="585"/>
        <v/>
      </c>
      <c r="Z3878" s="1049" t="str">
        <f t="shared" si="586"/>
        <v/>
      </c>
      <c r="AA3878" s="1049" t="str">
        <f t="shared" si="587"/>
        <v/>
      </c>
      <c r="AB3878" s="1050" t="str">
        <f t="shared" si="588"/>
        <v/>
      </c>
      <c r="AD3878" s="1052" t="str">
        <f t="shared" si="589"/>
        <v/>
      </c>
      <c r="AE3878" s="1053" t="str">
        <f t="shared" si="590"/>
        <v/>
      </c>
    </row>
    <row r="3879" spans="23:31" ht="12.75" customHeight="1">
      <c r="W3879" s="1046" t="str">
        <f t="shared" si="591"/>
        <v/>
      </c>
      <c r="X3879" s="1047"/>
      <c r="Y3879" s="1146" t="str">
        <f t="shared" si="585"/>
        <v/>
      </c>
      <c r="Z3879" s="1049" t="str">
        <f t="shared" si="586"/>
        <v/>
      </c>
      <c r="AA3879" s="1049" t="str">
        <f t="shared" si="587"/>
        <v/>
      </c>
      <c r="AB3879" s="1050" t="str">
        <f t="shared" si="588"/>
        <v/>
      </c>
      <c r="AD3879" s="1052" t="str">
        <f t="shared" si="589"/>
        <v/>
      </c>
      <c r="AE3879" s="1053" t="str">
        <f t="shared" si="590"/>
        <v/>
      </c>
    </row>
    <row r="3880" spans="23:31" ht="12.75" customHeight="1">
      <c r="W3880" s="1046" t="str">
        <f t="shared" si="591"/>
        <v/>
      </c>
      <c r="X3880" s="1047"/>
      <c r="Y3880" s="1146" t="str">
        <f t="shared" si="585"/>
        <v/>
      </c>
      <c r="Z3880" s="1049" t="str">
        <f t="shared" si="586"/>
        <v/>
      </c>
      <c r="AA3880" s="1049" t="str">
        <f t="shared" si="587"/>
        <v/>
      </c>
      <c r="AB3880" s="1050" t="str">
        <f t="shared" si="588"/>
        <v/>
      </c>
      <c r="AD3880" s="1052" t="str">
        <f t="shared" si="589"/>
        <v/>
      </c>
      <c r="AE3880" s="1053" t="str">
        <f t="shared" si="590"/>
        <v/>
      </c>
    </row>
    <row r="3881" spans="23:31" ht="12.75" customHeight="1">
      <c r="W3881" s="1046" t="str">
        <f t="shared" si="591"/>
        <v/>
      </c>
      <c r="X3881" s="1047"/>
      <c r="Y3881" s="1146" t="str">
        <f t="shared" si="585"/>
        <v/>
      </c>
      <c r="Z3881" s="1049" t="str">
        <f t="shared" si="586"/>
        <v/>
      </c>
      <c r="AA3881" s="1049" t="str">
        <f t="shared" si="587"/>
        <v/>
      </c>
      <c r="AB3881" s="1050" t="str">
        <f t="shared" si="588"/>
        <v/>
      </c>
      <c r="AD3881" s="1052" t="str">
        <f t="shared" si="589"/>
        <v/>
      </c>
      <c r="AE3881" s="1053" t="str">
        <f t="shared" si="590"/>
        <v/>
      </c>
    </row>
    <row r="3882" spans="23:31" ht="12.75" customHeight="1">
      <c r="W3882" s="1046" t="str">
        <f t="shared" si="591"/>
        <v/>
      </c>
      <c r="X3882" s="1047"/>
      <c r="Y3882" s="1146" t="str">
        <f t="shared" si="585"/>
        <v/>
      </c>
      <c r="Z3882" s="1049" t="str">
        <f t="shared" si="586"/>
        <v/>
      </c>
      <c r="AA3882" s="1049" t="str">
        <f t="shared" si="587"/>
        <v/>
      </c>
      <c r="AB3882" s="1050" t="str">
        <f t="shared" si="588"/>
        <v/>
      </c>
      <c r="AD3882" s="1052" t="str">
        <f t="shared" si="589"/>
        <v/>
      </c>
      <c r="AE3882" s="1053" t="str">
        <f t="shared" si="590"/>
        <v/>
      </c>
    </row>
    <row r="3883" spans="23:31" ht="12.75" customHeight="1">
      <c r="W3883" s="1046" t="str">
        <f t="shared" si="591"/>
        <v/>
      </c>
      <c r="X3883" s="1047"/>
      <c r="Y3883" s="1146" t="str">
        <f t="shared" si="585"/>
        <v/>
      </c>
      <c r="Z3883" s="1049" t="str">
        <f t="shared" si="586"/>
        <v/>
      </c>
      <c r="AA3883" s="1049" t="str">
        <f t="shared" si="587"/>
        <v/>
      </c>
      <c r="AB3883" s="1050" t="str">
        <f t="shared" si="588"/>
        <v/>
      </c>
      <c r="AD3883" s="1052" t="str">
        <f t="shared" si="589"/>
        <v/>
      </c>
      <c r="AE3883" s="1053" t="str">
        <f t="shared" si="590"/>
        <v/>
      </c>
    </row>
    <row r="3884" spans="23:31" ht="12.75" customHeight="1">
      <c r="W3884" s="1046" t="str">
        <f t="shared" si="591"/>
        <v/>
      </c>
      <c r="X3884" s="1047"/>
      <c r="Y3884" s="1146" t="str">
        <f t="shared" si="585"/>
        <v/>
      </c>
      <c r="Z3884" s="1049" t="str">
        <f t="shared" si="586"/>
        <v/>
      </c>
      <c r="AA3884" s="1049" t="str">
        <f t="shared" si="587"/>
        <v/>
      </c>
      <c r="AB3884" s="1050" t="str">
        <f t="shared" si="588"/>
        <v/>
      </c>
      <c r="AD3884" s="1052" t="str">
        <f t="shared" si="589"/>
        <v/>
      </c>
      <c r="AE3884" s="1053" t="str">
        <f t="shared" si="590"/>
        <v/>
      </c>
    </row>
    <row r="3885" spans="23:31" ht="12.75" customHeight="1">
      <c r="W3885" s="1046" t="str">
        <f t="shared" si="591"/>
        <v/>
      </c>
      <c r="X3885" s="1047"/>
      <c r="Y3885" s="1146" t="str">
        <f t="shared" si="585"/>
        <v/>
      </c>
      <c r="Z3885" s="1049" t="str">
        <f t="shared" si="586"/>
        <v/>
      </c>
      <c r="AA3885" s="1049" t="str">
        <f t="shared" si="587"/>
        <v/>
      </c>
      <c r="AB3885" s="1050" t="str">
        <f t="shared" si="588"/>
        <v/>
      </c>
      <c r="AD3885" s="1052" t="str">
        <f t="shared" si="589"/>
        <v/>
      </c>
      <c r="AE3885" s="1053" t="str">
        <f t="shared" si="590"/>
        <v/>
      </c>
    </row>
    <row r="3886" spans="23:31" ht="12.75" customHeight="1">
      <c r="W3886" s="1046" t="str">
        <f t="shared" si="591"/>
        <v/>
      </c>
      <c r="X3886" s="1047"/>
      <c r="Y3886" s="1146" t="str">
        <f t="shared" si="585"/>
        <v/>
      </c>
      <c r="Z3886" s="1049" t="str">
        <f t="shared" si="586"/>
        <v/>
      </c>
      <c r="AA3886" s="1049" t="str">
        <f t="shared" si="587"/>
        <v/>
      </c>
      <c r="AB3886" s="1050" t="str">
        <f t="shared" si="588"/>
        <v/>
      </c>
      <c r="AD3886" s="1052" t="str">
        <f t="shared" si="589"/>
        <v/>
      </c>
      <c r="AE3886" s="1053" t="str">
        <f t="shared" si="590"/>
        <v/>
      </c>
    </row>
    <row r="3887" spans="23:31" ht="12.75" customHeight="1">
      <c r="W3887" s="1046" t="str">
        <f t="shared" si="591"/>
        <v/>
      </c>
      <c r="X3887" s="1047"/>
      <c r="Y3887" s="1146" t="str">
        <f t="shared" si="585"/>
        <v/>
      </c>
      <c r="Z3887" s="1049" t="str">
        <f t="shared" si="586"/>
        <v/>
      </c>
      <c r="AA3887" s="1049" t="str">
        <f t="shared" si="587"/>
        <v/>
      </c>
      <c r="AB3887" s="1050" t="str">
        <f t="shared" si="588"/>
        <v/>
      </c>
      <c r="AD3887" s="1052" t="str">
        <f t="shared" si="589"/>
        <v/>
      </c>
      <c r="AE3887" s="1053" t="str">
        <f t="shared" si="590"/>
        <v/>
      </c>
    </row>
    <row r="3888" spans="23:31" ht="12.75" customHeight="1">
      <c r="W3888" s="1046" t="str">
        <f t="shared" si="591"/>
        <v/>
      </c>
      <c r="X3888" s="1047"/>
      <c r="Y3888" s="1146" t="str">
        <f t="shared" si="585"/>
        <v/>
      </c>
      <c r="Z3888" s="1049" t="str">
        <f t="shared" si="586"/>
        <v/>
      </c>
      <c r="AA3888" s="1049" t="str">
        <f t="shared" si="587"/>
        <v/>
      </c>
      <c r="AB3888" s="1050" t="str">
        <f t="shared" si="588"/>
        <v/>
      </c>
      <c r="AD3888" s="1052" t="str">
        <f t="shared" si="589"/>
        <v/>
      </c>
      <c r="AE3888" s="1053" t="str">
        <f t="shared" si="590"/>
        <v/>
      </c>
    </row>
    <row r="3889" spans="23:31" ht="12.75" customHeight="1">
      <c r="W3889" s="1046" t="str">
        <f t="shared" si="591"/>
        <v/>
      </c>
      <c r="X3889" s="1047"/>
      <c r="Y3889" s="1146" t="str">
        <f t="shared" si="585"/>
        <v/>
      </c>
      <c r="Z3889" s="1049" t="str">
        <f t="shared" si="586"/>
        <v/>
      </c>
      <c r="AA3889" s="1049" t="str">
        <f t="shared" si="587"/>
        <v/>
      </c>
      <c r="AB3889" s="1050" t="str">
        <f t="shared" si="588"/>
        <v/>
      </c>
      <c r="AD3889" s="1052" t="str">
        <f t="shared" si="589"/>
        <v/>
      </c>
      <c r="AE3889" s="1053" t="str">
        <f t="shared" si="590"/>
        <v/>
      </c>
    </row>
    <row r="3890" spans="23:31" ht="12.75" customHeight="1">
      <c r="W3890" s="1046" t="str">
        <f t="shared" si="591"/>
        <v/>
      </c>
      <c r="X3890" s="1047"/>
      <c r="Y3890" s="1146" t="str">
        <f t="shared" si="585"/>
        <v/>
      </c>
      <c r="Z3890" s="1049" t="str">
        <f t="shared" si="586"/>
        <v/>
      </c>
      <c r="AA3890" s="1049" t="str">
        <f t="shared" si="587"/>
        <v/>
      </c>
      <c r="AB3890" s="1050" t="str">
        <f t="shared" si="588"/>
        <v/>
      </c>
      <c r="AD3890" s="1052" t="str">
        <f t="shared" si="589"/>
        <v/>
      </c>
      <c r="AE3890" s="1053" t="str">
        <f t="shared" si="590"/>
        <v/>
      </c>
    </row>
    <row r="3891" spans="23:31" ht="12.75" customHeight="1">
      <c r="W3891" s="1046" t="str">
        <f t="shared" si="591"/>
        <v/>
      </c>
      <c r="X3891" s="1047"/>
      <c r="Y3891" s="1146" t="str">
        <f t="shared" si="585"/>
        <v/>
      </c>
      <c r="Z3891" s="1049" t="str">
        <f t="shared" si="586"/>
        <v/>
      </c>
      <c r="AA3891" s="1049" t="str">
        <f t="shared" si="587"/>
        <v/>
      </c>
      <c r="AB3891" s="1050" t="str">
        <f t="shared" si="588"/>
        <v/>
      </c>
      <c r="AD3891" s="1052" t="str">
        <f t="shared" si="589"/>
        <v/>
      </c>
      <c r="AE3891" s="1053" t="str">
        <f t="shared" si="590"/>
        <v/>
      </c>
    </row>
    <row r="3892" spans="23:31" ht="12.75" customHeight="1">
      <c r="W3892" s="1046" t="str">
        <f t="shared" si="591"/>
        <v/>
      </c>
      <c r="X3892" s="1047"/>
      <c r="Y3892" s="1146" t="str">
        <f t="shared" si="585"/>
        <v/>
      </c>
      <c r="Z3892" s="1049" t="str">
        <f t="shared" si="586"/>
        <v/>
      </c>
      <c r="AA3892" s="1049" t="str">
        <f t="shared" si="587"/>
        <v/>
      </c>
      <c r="AB3892" s="1050" t="str">
        <f t="shared" si="588"/>
        <v/>
      </c>
      <c r="AD3892" s="1052" t="str">
        <f t="shared" si="589"/>
        <v/>
      </c>
      <c r="AE3892" s="1053" t="str">
        <f t="shared" si="590"/>
        <v/>
      </c>
    </row>
    <row r="3893" spans="23:31" ht="12.75" customHeight="1">
      <c r="W3893" s="1046" t="str">
        <f t="shared" si="591"/>
        <v/>
      </c>
      <c r="X3893" s="1047"/>
      <c r="Y3893" s="1146" t="str">
        <f t="shared" si="585"/>
        <v/>
      </c>
      <c r="Z3893" s="1049" t="str">
        <f t="shared" si="586"/>
        <v/>
      </c>
      <c r="AA3893" s="1049" t="str">
        <f t="shared" si="587"/>
        <v/>
      </c>
      <c r="AB3893" s="1050" t="str">
        <f t="shared" si="588"/>
        <v/>
      </c>
      <c r="AD3893" s="1052" t="str">
        <f t="shared" si="589"/>
        <v/>
      </c>
      <c r="AE3893" s="1053" t="str">
        <f t="shared" si="590"/>
        <v/>
      </c>
    </row>
    <row r="3894" spans="23:31" ht="12.75" customHeight="1">
      <c r="W3894" s="1046" t="str">
        <f t="shared" si="591"/>
        <v/>
      </c>
      <c r="X3894" s="1047"/>
      <c r="Y3894" s="1146" t="str">
        <f t="shared" si="585"/>
        <v/>
      </c>
      <c r="Z3894" s="1049" t="str">
        <f t="shared" si="586"/>
        <v/>
      </c>
      <c r="AA3894" s="1049" t="str">
        <f t="shared" si="587"/>
        <v/>
      </c>
      <c r="AB3894" s="1050" t="str">
        <f t="shared" si="588"/>
        <v/>
      </c>
      <c r="AD3894" s="1052" t="str">
        <f t="shared" si="589"/>
        <v/>
      </c>
      <c r="AE3894" s="1053" t="str">
        <f t="shared" si="590"/>
        <v/>
      </c>
    </row>
    <row r="3895" spans="23:31" ht="12.75" customHeight="1">
      <c r="W3895" s="1046" t="str">
        <f t="shared" si="591"/>
        <v/>
      </c>
      <c r="X3895" s="1047"/>
      <c r="Y3895" s="1146" t="str">
        <f t="shared" si="585"/>
        <v/>
      </c>
      <c r="Z3895" s="1049" t="str">
        <f t="shared" si="586"/>
        <v/>
      </c>
      <c r="AA3895" s="1049" t="str">
        <f t="shared" si="587"/>
        <v/>
      </c>
      <c r="AB3895" s="1050" t="str">
        <f t="shared" si="588"/>
        <v/>
      </c>
      <c r="AD3895" s="1052" t="str">
        <f t="shared" si="589"/>
        <v/>
      </c>
      <c r="AE3895" s="1053" t="str">
        <f t="shared" si="590"/>
        <v/>
      </c>
    </row>
    <row r="3896" spans="23:31" ht="12.75" customHeight="1">
      <c r="W3896" s="1046" t="str">
        <f t="shared" si="591"/>
        <v/>
      </c>
      <c r="X3896" s="1047"/>
      <c r="Y3896" s="1146" t="str">
        <f t="shared" si="585"/>
        <v/>
      </c>
      <c r="Z3896" s="1049" t="str">
        <f t="shared" si="586"/>
        <v/>
      </c>
      <c r="AA3896" s="1049" t="str">
        <f t="shared" si="587"/>
        <v/>
      </c>
      <c r="AB3896" s="1050" t="str">
        <f t="shared" si="588"/>
        <v/>
      </c>
      <c r="AD3896" s="1052" t="str">
        <f t="shared" si="589"/>
        <v/>
      </c>
      <c r="AE3896" s="1053" t="str">
        <f t="shared" si="590"/>
        <v/>
      </c>
    </row>
    <row r="3897" spans="23:31" ht="12.75" customHeight="1">
      <c r="W3897" s="1046" t="str">
        <f t="shared" si="591"/>
        <v/>
      </c>
      <c r="X3897" s="1047"/>
      <c r="Y3897" s="1146" t="str">
        <f t="shared" si="585"/>
        <v/>
      </c>
      <c r="Z3897" s="1049" t="str">
        <f t="shared" si="586"/>
        <v/>
      </c>
      <c r="AA3897" s="1049" t="str">
        <f t="shared" si="587"/>
        <v/>
      </c>
      <c r="AB3897" s="1050" t="str">
        <f t="shared" si="588"/>
        <v/>
      </c>
      <c r="AD3897" s="1052" t="str">
        <f t="shared" si="589"/>
        <v/>
      </c>
      <c r="AE3897" s="1053" t="str">
        <f t="shared" si="590"/>
        <v/>
      </c>
    </row>
    <row r="3898" spans="23:31" ht="12.75" customHeight="1">
      <c r="W3898" s="1046" t="str">
        <f t="shared" si="591"/>
        <v/>
      </c>
      <c r="X3898" s="1047"/>
      <c r="Y3898" s="1146" t="str">
        <f t="shared" si="585"/>
        <v/>
      </c>
      <c r="Z3898" s="1049" t="str">
        <f t="shared" si="586"/>
        <v/>
      </c>
      <c r="AA3898" s="1049" t="str">
        <f t="shared" si="587"/>
        <v/>
      </c>
      <c r="AB3898" s="1050" t="str">
        <f t="shared" si="588"/>
        <v/>
      </c>
      <c r="AD3898" s="1052" t="str">
        <f t="shared" si="589"/>
        <v/>
      </c>
      <c r="AE3898" s="1053" t="str">
        <f t="shared" si="590"/>
        <v/>
      </c>
    </row>
    <row r="3899" spans="23:31" ht="12.75" customHeight="1">
      <c r="W3899" s="1046" t="str">
        <f t="shared" si="591"/>
        <v/>
      </c>
      <c r="X3899" s="1047"/>
      <c r="Y3899" s="1146" t="str">
        <f t="shared" si="585"/>
        <v/>
      </c>
      <c r="Z3899" s="1049" t="str">
        <f t="shared" si="586"/>
        <v/>
      </c>
      <c r="AA3899" s="1049" t="str">
        <f t="shared" si="587"/>
        <v/>
      </c>
      <c r="AB3899" s="1050" t="str">
        <f t="shared" si="588"/>
        <v/>
      </c>
      <c r="AD3899" s="1052" t="str">
        <f t="shared" si="589"/>
        <v/>
      </c>
      <c r="AE3899" s="1053" t="str">
        <f t="shared" si="590"/>
        <v/>
      </c>
    </row>
    <row r="3900" spans="23:31" ht="12.75" customHeight="1">
      <c r="W3900" s="1046" t="str">
        <f t="shared" si="591"/>
        <v/>
      </c>
      <c r="X3900" s="1047"/>
      <c r="Y3900" s="1146" t="str">
        <f t="shared" si="585"/>
        <v/>
      </c>
      <c r="Z3900" s="1049" t="str">
        <f t="shared" si="586"/>
        <v/>
      </c>
      <c r="AA3900" s="1049" t="str">
        <f t="shared" si="587"/>
        <v/>
      </c>
      <c r="AB3900" s="1050" t="str">
        <f t="shared" si="588"/>
        <v/>
      </c>
      <c r="AD3900" s="1052" t="str">
        <f t="shared" si="589"/>
        <v/>
      </c>
      <c r="AE3900" s="1053" t="str">
        <f t="shared" si="590"/>
        <v/>
      </c>
    </row>
    <row r="3901" spans="23:31" ht="12.75" customHeight="1">
      <c r="W3901" s="1046" t="str">
        <f t="shared" si="591"/>
        <v/>
      </c>
      <c r="X3901" s="1047"/>
      <c r="Y3901" s="1146" t="str">
        <f t="shared" si="585"/>
        <v/>
      </c>
      <c r="Z3901" s="1049" t="str">
        <f t="shared" si="586"/>
        <v/>
      </c>
      <c r="AA3901" s="1049" t="str">
        <f t="shared" si="587"/>
        <v/>
      </c>
      <c r="AB3901" s="1050" t="str">
        <f t="shared" si="588"/>
        <v/>
      </c>
      <c r="AD3901" s="1052" t="str">
        <f t="shared" si="589"/>
        <v/>
      </c>
      <c r="AE3901" s="1053" t="str">
        <f t="shared" si="590"/>
        <v/>
      </c>
    </row>
    <row r="3902" spans="23:31" ht="12.75" customHeight="1">
      <c r="W3902" s="1046" t="str">
        <f t="shared" si="591"/>
        <v/>
      </c>
      <c r="X3902" s="1047"/>
      <c r="Y3902" s="1146" t="str">
        <f t="shared" si="585"/>
        <v/>
      </c>
      <c r="Z3902" s="1049" t="str">
        <f t="shared" si="586"/>
        <v/>
      </c>
      <c r="AA3902" s="1049" t="str">
        <f t="shared" si="587"/>
        <v/>
      </c>
      <c r="AB3902" s="1050" t="str">
        <f t="shared" si="588"/>
        <v/>
      </c>
      <c r="AD3902" s="1052" t="str">
        <f t="shared" si="589"/>
        <v/>
      </c>
      <c r="AE3902" s="1053" t="str">
        <f t="shared" si="590"/>
        <v/>
      </c>
    </row>
    <row r="3903" spans="23:31" ht="12.75" customHeight="1">
      <c r="W3903" s="1046" t="str">
        <f t="shared" si="591"/>
        <v/>
      </c>
      <c r="X3903" s="1047"/>
      <c r="Y3903" s="1146" t="str">
        <f t="shared" si="585"/>
        <v/>
      </c>
      <c r="Z3903" s="1049" t="str">
        <f t="shared" si="586"/>
        <v/>
      </c>
      <c r="AA3903" s="1049" t="str">
        <f t="shared" si="587"/>
        <v/>
      </c>
      <c r="AB3903" s="1050" t="str">
        <f t="shared" si="588"/>
        <v/>
      </c>
      <c r="AD3903" s="1052" t="str">
        <f t="shared" si="589"/>
        <v/>
      </c>
      <c r="AE3903" s="1053" t="str">
        <f t="shared" si="590"/>
        <v/>
      </c>
    </row>
    <row r="3904" spans="23:31" ht="12.75" customHeight="1">
      <c r="W3904" s="1046" t="str">
        <f t="shared" si="591"/>
        <v/>
      </c>
      <c r="X3904" s="1047"/>
      <c r="Y3904" s="1146" t="str">
        <f t="shared" si="585"/>
        <v/>
      </c>
      <c r="Z3904" s="1049" t="str">
        <f t="shared" si="586"/>
        <v/>
      </c>
      <c r="AA3904" s="1049" t="str">
        <f t="shared" si="587"/>
        <v/>
      </c>
      <c r="AB3904" s="1050" t="str">
        <f t="shared" si="588"/>
        <v/>
      </c>
      <c r="AD3904" s="1052" t="str">
        <f t="shared" si="589"/>
        <v/>
      </c>
      <c r="AE3904" s="1053" t="str">
        <f t="shared" si="590"/>
        <v/>
      </c>
    </row>
    <row r="3905" spans="23:31" ht="12.75" customHeight="1">
      <c r="W3905" s="1046" t="str">
        <f t="shared" si="591"/>
        <v/>
      </c>
      <c r="X3905" s="1047"/>
      <c r="Y3905" s="1146" t="str">
        <f t="shared" si="585"/>
        <v/>
      </c>
      <c r="Z3905" s="1049" t="str">
        <f t="shared" si="586"/>
        <v/>
      </c>
      <c r="AA3905" s="1049" t="str">
        <f t="shared" si="587"/>
        <v/>
      </c>
      <c r="AB3905" s="1050" t="str">
        <f t="shared" si="588"/>
        <v/>
      </c>
      <c r="AD3905" s="1052" t="str">
        <f t="shared" si="589"/>
        <v/>
      </c>
      <c r="AE3905" s="1053" t="str">
        <f t="shared" si="590"/>
        <v/>
      </c>
    </row>
    <row r="3906" spans="23:31" ht="12.75" customHeight="1">
      <c r="W3906" s="1046" t="str">
        <f t="shared" si="591"/>
        <v/>
      </c>
      <c r="X3906" s="1047"/>
      <c r="Y3906" s="1146" t="str">
        <f t="shared" si="585"/>
        <v/>
      </c>
      <c r="Z3906" s="1049" t="str">
        <f t="shared" si="586"/>
        <v/>
      </c>
      <c r="AA3906" s="1049" t="str">
        <f t="shared" si="587"/>
        <v/>
      </c>
      <c r="AB3906" s="1050" t="str">
        <f t="shared" si="588"/>
        <v/>
      </c>
      <c r="AD3906" s="1052" t="str">
        <f t="shared" si="589"/>
        <v/>
      </c>
      <c r="AE3906" s="1053" t="str">
        <f t="shared" si="590"/>
        <v/>
      </c>
    </row>
    <row r="3907" spans="23:31" ht="12.75" customHeight="1">
      <c r="W3907" s="1046" t="str">
        <f t="shared" si="591"/>
        <v/>
      </c>
      <c r="X3907" s="1047"/>
      <c r="Y3907" s="1146" t="str">
        <f t="shared" ref="Y3907:Y3970" si="592">IFERROR(CHOOSE(X3907,"መስከረም","ጥቅምት","ህዳር  ","ታህሳስ ","ጥር ","የካቲት ","መጋቢት ","ሚይዚያ ","ግንቦት ","ሰኔ ","ሐምሌ ","ነሐሴ ","Pagume"),"")</f>
        <v/>
      </c>
      <c r="Z3907" s="1049" t="str">
        <f t="shared" ref="Z3907:Z3970" si="593">IF($K3907="","",_xlfn.LET(_xlpm.gDate,K3907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907" s="1049" t="str">
        <f t="shared" ref="AA3907:AA3970" si="594">IF($Z3907="","",TEXT($Z3907,"mm"))</f>
        <v/>
      </c>
      <c r="AB3907" s="1050" t="str">
        <f t="shared" ref="AB3907:AB3970" si="595">IFERROR(CHOOSE(AA3907,"መስከረም","ጥቅምት","ህዳር  ","ታህሳስ ","ጥር ","የካቲት ","መጋቢት ","ሚይዚያ ","ግንቦት ","ሰኔ ","ሐምሌ ","ነሐሴ ","Pagume"),"")</f>
        <v/>
      </c>
      <c r="AD3907" s="1052" t="str">
        <f t="shared" ref="AD3907:AD3970" si="596">IF($D3907="","",YEAR(D3907)&amp;"-W"&amp;WEEKNUM(D3907,2))</f>
        <v/>
      </c>
      <c r="AE3907" s="1053" t="str">
        <f t="shared" ref="AE3907:AE3970" si="597">IF($K3907="","",YEAR(K3907)&amp;"-W"&amp;WEEKNUM(K3907,2))</f>
        <v/>
      </c>
    </row>
    <row r="3908" spans="23:31" ht="12.75" customHeight="1">
      <c r="W3908" s="1046" t="str">
        <f t="shared" ref="W3908:W3971" si="598">IF($D3908="","",_xlfn.LET(_xlpm.gDate,D3908,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908" s="1047"/>
      <c r="Y3908" s="1146" t="str">
        <f t="shared" si="592"/>
        <v/>
      </c>
      <c r="Z3908" s="1049" t="str">
        <f t="shared" si="593"/>
        <v/>
      </c>
      <c r="AA3908" s="1049" t="str">
        <f t="shared" si="594"/>
        <v/>
      </c>
      <c r="AB3908" s="1050" t="str">
        <f t="shared" si="595"/>
        <v/>
      </c>
      <c r="AD3908" s="1052" t="str">
        <f t="shared" si="596"/>
        <v/>
      </c>
      <c r="AE3908" s="1053" t="str">
        <f t="shared" si="597"/>
        <v/>
      </c>
    </row>
    <row r="3909" spans="23:31" ht="12.75" customHeight="1">
      <c r="W3909" s="1046" t="str">
        <f t="shared" si="598"/>
        <v/>
      </c>
      <c r="X3909" s="1047"/>
      <c r="Y3909" s="1146" t="str">
        <f t="shared" si="592"/>
        <v/>
      </c>
      <c r="Z3909" s="1049" t="str">
        <f t="shared" si="593"/>
        <v/>
      </c>
      <c r="AA3909" s="1049" t="str">
        <f t="shared" si="594"/>
        <v/>
      </c>
      <c r="AB3909" s="1050" t="str">
        <f t="shared" si="595"/>
        <v/>
      </c>
      <c r="AD3909" s="1052" t="str">
        <f t="shared" si="596"/>
        <v/>
      </c>
      <c r="AE3909" s="1053" t="str">
        <f t="shared" si="597"/>
        <v/>
      </c>
    </row>
    <row r="3910" spans="23:31" ht="12.75" customHeight="1">
      <c r="W3910" s="1046" t="str">
        <f t="shared" si="598"/>
        <v/>
      </c>
      <c r="X3910" s="1047"/>
      <c r="Y3910" s="1146" t="str">
        <f t="shared" si="592"/>
        <v/>
      </c>
      <c r="Z3910" s="1049" t="str">
        <f t="shared" si="593"/>
        <v/>
      </c>
      <c r="AA3910" s="1049" t="str">
        <f t="shared" si="594"/>
        <v/>
      </c>
      <c r="AB3910" s="1050" t="str">
        <f t="shared" si="595"/>
        <v/>
      </c>
      <c r="AD3910" s="1052" t="str">
        <f t="shared" si="596"/>
        <v/>
      </c>
      <c r="AE3910" s="1053" t="str">
        <f t="shared" si="597"/>
        <v/>
      </c>
    </row>
    <row r="3911" spans="23:31" ht="12.75" customHeight="1">
      <c r="W3911" s="1046" t="str">
        <f t="shared" si="598"/>
        <v/>
      </c>
      <c r="X3911" s="1047"/>
      <c r="Y3911" s="1146" t="str">
        <f t="shared" si="592"/>
        <v/>
      </c>
      <c r="Z3911" s="1049" t="str">
        <f t="shared" si="593"/>
        <v/>
      </c>
      <c r="AA3911" s="1049" t="str">
        <f t="shared" si="594"/>
        <v/>
      </c>
      <c r="AB3911" s="1050" t="str">
        <f t="shared" si="595"/>
        <v/>
      </c>
      <c r="AD3911" s="1052" t="str">
        <f t="shared" si="596"/>
        <v/>
      </c>
      <c r="AE3911" s="1053" t="str">
        <f t="shared" si="597"/>
        <v/>
      </c>
    </row>
    <row r="3912" spans="23:31" ht="12.75" customHeight="1">
      <c r="W3912" s="1046" t="str">
        <f t="shared" si="598"/>
        <v/>
      </c>
      <c r="X3912" s="1047"/>
      <c r="Y3912" s="1146" t="str">
        <f t="shared" si="592"/>
        <v/>
      </c>
      <c r="Z3912" s="1049" t="str">
        <f t="shared" si="593"/>
        <v/>
      </c>
      <c r="AA3912" s="1049" t="str">
        <f t="shared" si="594"/>
        <v/>
      </c>
      <c r="AB3912" s="1050" t="str">
        <f t="shared" si="595"/>
        <v/>
      </c>
      <c r="AD3912" s="1052" t="str">
        <f t="shared" si="596"/>
        <v/>
      </c>
      <c r="AE3912" s="1053" t="str">
        <f t="shared" si="597"/>
        <v/>
      </c>
    </row>
    <row r="3913" spans="23:31" ht="12.75" customHeight="1">
      <c r="W3913" s="1046" t="str">
        <f t="shared" si="598"/>
        <v/>
      </c>
      <c r="X3913" s="1047"/>
      <c r="Y3913" s="1146" t="str">
        <f t="shared" si="592"/>
        <v/>
      </c>
      <c r="Z3913" s="1049" t="str">
        <f t="shared" si="593"/>
        <v/>
      </c>
      <c r="AA3913" s="1049" t="str">
        <f t="shared" si="594"/>
        <v/>
      </c>
      <c r="AB3913" s="1050" t="str">
        <f t="shared" si="595"/>
        <v/>
      </c>
      <c r="AD3913" s="1052" t="str">
        <f t="shared" si="596"/>
        <v/>
      </c>
      <c r="AE3913" s="1053" t="str">
        <f t="shared" si="597"/>
        <v/>
      </c>
    </row>
    <row r="3914" spans="23:31" ht="12.75" customHeight="1">
      <c r="W3914" s="1046" t="str">
        <f t="shared" si="598"/>
        <v/>
      </c>
      <c r="X3914" s="1047"/>
      <c r="Y3914" s="1146" t="str">
        <f t="shared" si="592"/>
        <v/>
      </c>
      <c r="Z3914" s="1049" t="str">
        <f t="shared" si="593"/>
        <v/>
      </c>
      <c r="AA3914" s="1049" t="str">
        <f t="shared" si="594"/>
        <v/>
      </c>
      <c r="AB3914" s="1050" t="str">
        <f t="shared" si="595"/>
        <v/>
      </c>
      <c r="AD3914" s="1052" t="str">
        <f t="shared" si="596"/>
        <v/>
      </c>
      <c r="AE3914" s="1053" t="str">
        <f t="shared" si="597"/>
        <v/>
      </c>
    </row>
    <row r="3915" spans="23:31" ht="12.75" customHeight="1">
      <c r="W3915" s="1046" t="str">
        <f t="shared" si="598"/>
        <v/>
      </c>
      <c r="X3915" s="1047"/>
      <c r="Y3915" s="1146" t="str">
        <f t="shared" si="592"/>
        <v/>
      </c>
      <c r="Z3915" s="1049" t="str">
        <f t="shared" si="593"/>
        <v/>
      </c>
      <c r="AA3915" s="1049" t="str">
        <f t="shared" si="594"/>
        <v/>
      </c>
      <c r="AB3915" s="1050" t="str">
        <f t="shared" si="595"/>
        <v/>
      </c>
      <c r="AD3915" s="1052" t="str">
        <f t="shared" si="596"/>
        <v/>
      </c>
      <c r="AE3915" s="1053" t="str">
        <f t="shared" si="597"/>
        <v/>
      </c>
    </row>
    <row r="3916" spans="23:31" ht="12.75" customHeight="1">
      <c r="W3916" s="1046" t="str">
        <f t="shared" si="598"/>
        <v/>
      </c>
      <c r="X3916" s="1047"/>
      <c r="Y3916" s="1146" t="str">
        <f t="shared" si="592"/>
        <v/>
      </c>
      <c r="Z3916" s="1049" t="str">
        <f t="shared" si="593"/>
        <v/>
      </c>
      <c r="AA3916" s="1049" t="str">
        <f t="shared" si="594"/>
        <v/>
      </c>
      <c r="AB3916" s="1050" t="str">
        <f t="shared" si="595"/>
        <v/>
      </c>
      <c r="AD3916" s="1052" t="str">
        <f t="shared" si="596"/>
        <v/>
      </c>
      <c r="AE3916" s="1053" t="str">
        <f t="shared" si="597"/>
        <v/>
      </c>
    </row>
    <row r="3917" spans="23:31" ht="12.75" customHeight="1">
      <c r="W3917" s="1046" t="str">
        <f t="shared" si="598"/>
        <v/>
      </c>
      <c r="X3917" s="1047"/>
      <c r="Y3917" s="1146" t="str">
        <f t="shared" si="592"/>
        <v/>
      </c>
      <c r="Z3917" s="1049" t="str">
        <f t="shared" si="593"/>
        <v/>
      </c>
      <c r="AA3917" s="1049" t="str">
        <f t="shared" si="594"/>
        <v/>
      </c>
      <c r="AB3917" s="1050" t="str">
        <f t="shared" si="595"/>
        <v/>
      </c>
      <c r="AD3917" s="1052" t="str">
        <f t="shared" si="596"/>
        <v/>
      </c>
      <c r="AE3917" s="1053" t="str">
        <f t="shared" si="597"/>
        <v/>
      </c>
    </row>
    <row r="3918" spans="23:31" ht="12.75" customHeight="1">
      <c r="W3918" s="1046" t="str">
        <f t="shared" si="598"/>
        <v/>
      </c>
      <c r="X3918" s="1047"/>
      <c r="Y3918" s="1146" t="str">
        <f t="shared" si="592"/>
        <v/>
      </c>
      <c r="Z3918" s="1049" t="str">
        <f t="shared" si="593"/>
        <v/>
      </c>
      <c r="AA3918" s="1049" t="str">
        <f t="shared" si="594"/>
        <v/>
      </c>
      <c r="AB3918" s="1050" t="str">
        <f t="shared" si="595"/>
        <v/>
      </c>
      <c r="AD3918" s="1052" t="str">
        <f t="shared" si="596"/>
        <v/>
      </c>
      <c r="AE3918" s="1053" t="str">
        <f t="shared" si="597"/>
        <v/>
      </c>
    </row>
    <row r="3919" spans="23:31" ht="12.75" customHeight="1">
      <c r="W3919" s="1046" t="str">
        <f t="shared" si="598"/>
        <v/>
      </c>
      <c r="X3919" s="1047"/>
      <c r="Y3919" s="1146" t="str">
        <f t="shared" si="592"/>
        <v/>
      </c>
      <c r="Z3919" s="1049" t="str">
        <f t="shared" si="593"/>
        <v/>
      </c>
      <c r="AA3919" s="1049" t="str">
        <f t="shared" si="594"/>
        <v/>
      </c>
      <c r="AB3919" s="1050" t="str">
        <f t="shared" si="595"/>
        <v/>
      </c>
      <c r="AD3919" s="1052" t="str">
        <f t="shared" si="596"/>
        <v/>
      </c>
      <c r="AE3919" s="1053" t="str">
        <f t="shared" si="597"/>
        <v/>
      </c>
    </row>
    <row r="3920" spans="23:31" ht="12.75" customHeight="1">
      <c r="W3920" s="1046" t="str">
        <f t="shared" si="598"/>
        <v/>
      </c>
      <c r="X3920" s="1047"/>
      <c r="Y3920" s="1146" t="str">
        <f t="shared" si="592"/>
        <v/>
      </c>
      <c r="Z3920" s="1049" t="str">
        <f t="shared" si="593"/>
        <v/>
      </c>
      <c r="AA3920" s="1049" t="str">
        <f t="shared" si="594"/>
        <v/>
      </c>
      <c r="AB3920" s="1050" t="str">
        <f t="shared" si="595"/>
        <v/>
      </c>
      <c r="AD3920" s="1052" t="str">
        <f t="shared" si="596"/>
        <v/>
      </c>
      <c r="AE3920" s="1053" t="str">
        <f t="shared" si="597"/>
        <v/>
      </c>
    </row>
    <row r="3921" spans="23:31" ht="12.75" customHeight="1">
      <c r="W3921" s="1046" t="str">
        <f t="shared" si="598"/>
        <v/>
      </c>
      <c r="X3921" s="1047"/>
      <c r="Y3921" s="1146" t="str">
        <f t="shared" si="592"/>
        <v/>
      </c>
      <c r="Z3921" s="1049" t="str">
        <f t="shared" si="593"/>
        <v/>
      </c>
      <c r="AA3921" s="1049" t="str">
        <f t="shared" si="594"/>
        <v/>
      </c>
      <c r="AB3921" s="1050" t="str">
        <f t="shared" si="595"/>
        <v/>
      </c>
      <c r="AD3921" s="1052" t="str">
        <f t="shared" si="596"/>
        <v/>
      </c>
      <c r="AE3921" s="1053" t="str">
        <f t="shared" si="597"/>
        <v/>
      </c>
    </row>
    <row r="3922" spans="23:31" ht="12.75" customHeight="1">
      <c r="W3922" s="1046" t="str">
        <f t="shared" si="598"/>
        <v/>
      </c>
      <c r="X3922" s="1047"/>
      <c r="Y3922" s="1146" t="str">
        <f t="shared" si="592"/>
        <v/>
      </c>
      <c r="Z3922" s="1049" t="str">
        <f t="shared" si="593"/>
        <v/>
      </c>
      <c r="AA3922" s="1049" t="str">
        <f t="shared" si="594"/>
        <v/>
      </c>
      <c r="AB3922" s="1050" t="str">
        <f t="shared" si="595"/>
        <v/>
      </c>
      <c r="AD3922" s="1052" t="str">
        <f t="shared" si="596"/>
        <v/>
      </c>
      <c r="AE3922" s="1053" t="str">
        <f t="shared" si="597"/>
        <v/>
      </c>
    </row>
    <row r="3923" spans="23:31" ht="12.75" customHeight="1">
      <c r="W3923" s="1046" t="str">
        <f t="shared" si="598"/>
        <v/>
      </c>
      <c r="X3923" s="1047"/>
      <c r="Y3923" s="1146" t="str">
        <f t="shared" si="592"/>
        <v/>
      </c>
      <c r="Z3923" s="1049" t="str">
        <f t="shared" si="593"/>
        <v/>
      </c>
      <c r="AA3923" s="1049" t="str">
        <f t="shared" si="594"/>
        <v/>
      </c>
      <c r="AB3923" s="1050" t="str">
        <f t="shared" si="595"/>
        <v/>
      </c>
      <c r="AD3923" s="1052" t="str">
        <f t="shared" si="596"/>
        <v/>
      </c>
      <c r="AE3923" s="1053" t="str">
        <f t="shared" si="597"/>
        <v/>
      </c>
    </row>
    <row r="3924" spans="23:31" ht="12.75" customHeight="1">
      <c r="W3924" s="1046" t="str">
        <f t="shared" si="598"/>
        <v/>
      </c>
      <c r="X3924" s="1047"/>
      <c r="Y3924" s="1146" t="str">
        <f t="shared" si="592"/>
        <v/>
      </c>
      <c r="Z3924" s="1049" t="str">
        <f t="shared" si="593"/>
        <v/>
      </c>
      <c r="AA3924" s="1049" t="str">
        <f t="shared" si="594"/>
        <v/>
      </c>
      <c r="AB3924" s="1050" t="str">
        <f t="shared" si="595"/>
        <v/>
      </c>
      <c r="AD3924" s="1052" t="str">
        <f t="shared" si="596"/>
        <v/>
      </c>
      <c r="AE3924" s="1053" t="str">
        <f t="shared" si="597"/>
        <v/>
      </c>
    </row>
    <row r="3925" spans="23:31" ht="12.75" customHeight="1">
      <c r="W3925" s="1046" t="str">
        <f t="shared" si="598"/>
        <v/>
      </c>
      <c r="X3925" s="1047"/>
      <c r="Y3925" s="1146" t="str">
        <f t="shared" si="592"/>
        <v/>
      </c>
      <c r="Z3925" s="1049" t="str">
        <f t="shared" si="593"/>
        <v/>
      </c>
      <c r="AA3925" s="1049" t="str">
        <f t="shared" si="594"/>
        <v/>
      </c>
      <c r="AB3925" s="1050" t="str">
        <f t="shared" si="595"/>
        <v/>
      </c>
      <c r="AD3925" s="1052" t="str">
        <f t="shared" si="596"/>
        <v/>
      </c>
      <c r="AE3925" s="1053" t="str">
        <f t="shared" si="597"/>
        <v/>
      </c>
    </row>
    <row r="3926" spans="23:31" ht="12.75" customHeight="1">
      <c r="W3926" s="1046" t="str">
        <f t="shared" si="598"/>
        <v/>
      </c>
      <c r="X3926" s="1047"/>
      <c r="Y3926" s="1146" t="str">
        <f t="shared" si="592"/>
        <v/>
      </c>
      <c r="Z3926" s="1049" t="str">
        <f t="shared" si="593"/>
        <v/>
      </c>
      <c r="AA3926" s="1049" t="str">
        <f t="shared" si="594"/>
        <v/>
      </c>
      <c r="AB3926" s="1050" t="str">
        <f t="shared" si="595"/>
        <v/>
      </c>
      <c r="AD3926" s="1052" t="str">
        <f t="shared" si="596"/>
        <v/>
      </c>
      <c r="AE3926" s="1053" t="str">
        <f t="shared" si="597"/>
        <v/>
      </c>
    </row>
    <row r="3927" spans="23:31" ht="12.75" customHeight="1">
      <c r="W3927" s="1046" t="str">
        <f t="shared" si="598"/>
        <v/>
      </c>
      <c r="X3927" s="1047"/>
      <c r="Y3927" s="1146" t="str">
        <f t="shared" si="592"/>
        <v/>
      </c>
      <c r="Z3927" s="1049" t="str">
        <f t="shared" si="593"/>
        <v/>
      </c>
      <c r="AA3927" s="1049" t="str">
        <f t="shared" si="594"/>
        <v/>
      </c>
      <c r="AB3927" s="1050" t="str">
        <f t="shared" si="595"/>
        <v/>
      </c>
      <c r="AD3927" s="1052" t="str">
        <f t="shared" si="596"/>
        <v/>
      </c>
      <c r="AE3927" s="1053" t="str">
        <f t="shared" si="597"/>
        <v/>
      </c>
    </row>
    <row r="3928" spans="23:31" ht="12.75" customHeight="1">
      <c r="W3928" s="1046" t="str">
        <f t="shared" si="598"/>
        <v/>
      </c>
      <c r="X3928" s="1047"/>
      <c r="Y3928" s="1146" t="str">
        <f t="shared" si="592"/>
        <v/>
      </c>
      <c r="Z3928" s="1049" t="str">
        <f t="shared" si="593"/>
        <v/>
      </c>
      <c r="AA3928" s="1049" t="str">
        <f t="shared" si="594"/>
        <v/>
      </c>
      <c r="AB3928" s="1050" t="str">
        <f t="shared" si="595"/>
        <v/>
      </c>
      <c r="AD3928" s="1052" t="str">
        <f t="shared" si="596"/>
        <v/>
      </c>
      <c r="AE3928" s="1053" t="str">
        <f t="shared" si="597"/>
        <v/>
      </c>
    </row>
    <row r="3929" spans="23:31" ht="12.75" customHeight="1">
      <c r="W3929" s="1046" t="str">
        <f t="shared" si="598"/>
        <v/>
      </c>
      <c r="X3929" s="1047"/>
      <c r="Y3929" s="1146" t="str">
        <f t="shared" si="592"/>
        <v/>
      </c>
      <c r="Z3929" s="1049" t="str">
        <f t="shared" si="593"/>
        <v/>
      </c>
      <c r="AA3929" s="1049" t="str">
        <f t="shared" si="594"/>
        <v/>
      </c>
      <c r="AB3929" s="1050" t="str">
        <f t="shared" si="595"/>
        <v/>
      </c>
      <c r="AD3929" s="1052" t="str">
        <f t="shared" si="596"/>
        <v/>
      </c>
      <c r="AE3929" s="1053" t="str">
        <f t="shared" si="597"/>
        <v/>
      </c>
    </row>
    <row r="3930" spans="23:31" ht="12.75" customHeight="1">
      <c r="W3930" s="1046" t="str">
        <f t="shared" si="598"/>
        <v/>
      </c>
      <c r="X3930" s="1047"/>
      <c r="Y3930" s="1146" t="str">
        <f t="shared" si="592"/>
        <v/>
      </c>
      <c r="Z3930" s="1049" t="str">
        <f t="shared" si="593"/>
        <v/>
      </c>
      <c r="AA3930" s="1049" t="str">
        <f t="shared" si="594"/>
        <v/>
      </c>
      <c r="AB3930" s="1050" t="str">
        <f t="shared" si="595"/>
        <v/>
      </c>
      <c r="AD3930" s="1052" t="str">
        <f t="shared" si="596"/>
        <v/>
      </c>
      <c r="AE3930" s="1053" t="str">
        <f t="shared" si="597"/>
        <v/>
      </c>
    </row>
    <row r="3931" spans="23:31" ht="12.75" customHeight="1">
      <c r="W3931" s="1046" t="str">
        <f t="shared" si="598"/>
        <v/>
      </c>
      <c r="X3931" s="1047"/>
      <c r="Y3931" s="1146" t="str">
        <f t="shared" si="592"/>
        <v/>
      </c>
      <c r="Z3931" s="1049" t="str">
        <f t="shared" si="593"/>
        <v/>
      </c>
      <c r="AA3931" s="1049" t="str">
        <f t="shared" si="594"/>
        <v/>
      </c>
      <c r="AB3931" s="1050" t="str">
        <f t="shared" si="595"/>
        <v/>
      </c>
      <c r="AD3931" s="1052" t="str">
        <f t="shared" si="596"/>
        <v/>
      </c>
      <c r="AE3931" s="1053" t="str">
        <f t="shared" si="597"/>
        <v/>
      </c>
    </row>
    <row r="3932" spans="23:31" ht="12.75" customHeight="1">
      <c r="W3932" s="1046" t="str">
        <f t="shared" si="598"/>
        <v/>
      </c>
      <c r="X3932" s="1047"/>
      <c r="Y3932" s="1146" t="str">
        <f t="shared" si="592"/>
        <v/>
      </c>
      <c r="Z3932" s="1049" t="str">
        <f t="shared" si="593"/>
        <v/>
      </c>
      <c r="AA3932" s="1049" t="str">
        <f t="shared" si="594"/>
        <v/>
      </c>
      <c r="AB3932" s="1050" t="str">
        <f t="shared" si="595"/>
        <v/>
      </c>
      <c r="AD3932" s="1052" t="str">
        <f t="shared" si="596"/>
        <v/>
      </c>
      <c r="AE3932" s="1053" t="str">
        <f t="shared" si="597"/>
        <v/>
      </c>
    </row>
    <row r="3933" spans="23:31" ht="12.75" customHeight="1">
      <c r="W3933" s="1046" t="str">
        <f t="shared" si="598"/>
        <v/>
      </c>
      <c r="X3933" s="1047"/>
      <c r="Y3933" s="1146" t="str">
        <f t="shared" si="592"/>
        <v/>
      </c>
      <c r="Z3933" s="1049" t="str">
        <f t="shared" si="593"/>
        <v/>
      </c>
      <c r="AA3933" s="1049" t="str">
        <f t="shared" si="594"/>
        <v/>
      </c>
      <c r="AB3933" s="1050" t="str">
        <f t="shared" si="595"/>
        <v/>
      </c>
      <c r="AD3933" s="1052" t="str">
        <f t="shared" si="596"/>
        <v/>
      </c>
      <c r="AE3933" s="1053" t="str">
        <f t="shared" si="597"/>
        <v/>
      </c>
    </row>
    <row r="3934" spans="23:31" ht="12.75" customHeight="1">
      <c r="W3934" s="1046" t="str">
        <f t="shared" si="598"/>
        <v/>
      </c>
      <c r="X3934" s="1047"/>
      <c r="Y3934" s="1146" t="str">
        <f t="shared" si="592"/>
        <v/>
      </c>
      <c r="Z3934" s="1049" t="str">
        <f t="shared" si="593"/>
        <v/>
      </c>
      <c r="AA3934" s="1049" t="str">
        <f t="shared" si="594"/>
        <v/>
      </c>
      <c r="AB3934" s="1050" t="str">
        <f t="shared" si="595"/>
        <v/>
      </c>
      <c r="AD3934" s="1052" t="str">
        <f t="shared" si="596"/>
        <v/>
      </c>
      <c r="AE3934" s="1053" t="str">
        <f t="shared" si="597"/>
        <v/>
      </c>
    </row>
    <row r="3935" spans="23:31" ht="12.75" customHeight="1">
      <c r="W3935" s="1046" t="str">
        <f t="shared" si="598"/>
        <v/>
      </c>
      <c r="X3935" s="1047"/>
      <c r="Y3935" s="1146" t="str">
        <f t="shared" si="592"/>
        <v/>
      </c>
      <c r="Z3935" s="1049" t="str">
        <f t="shared" si="593"/>
        <v/>
      </c>
      <c r="AA3935" s="1049" t="str">
        <f t="shared" si="594"/>
        <v/>
      </c>
      <c r="AB3935" s="1050" t="str">
        <f t="shared" si="595"/>
        <v/>
      </c>
      <c r="AD3935" s="1052" t="str">
        <f t="shared" si="596"/>
        <v/>
      </c>
      <c r="AE3935" s="1053" t="str">
        <f t="shared" si="597"/>
        <v/>
      </c>
    </row>
    <row r="3936" spans="23:31" ht="12.75" customHeight="1">
      <c r="W3936" s="1046" t="str">
        <f t="shared" si="598"/>
        <v/>
      </c>
      <c r="X3936" s="1047"/>
      <c r="Y3936" s="1146" t="str">
        <f t="shared" si="592"/>
        <v/>
      </c>
      <c r="Z3936" s="1049" t="str">
        <f t="shared" si="593"/>
        <v/>
      </c>
      <c r="AA3936" s="1049" t="str">
        <f t="shared" si="594"/>
        <v/>
      </c>
      <c r="AB3936" s="1050" t="str">
        <f t="shared" si="595"/>
        <v/>
      </c>
      <c r="AD3936" s="1052" t="str">
        <f t="shared" si="596"/>
        <v/>
      </c>
      <c r="AE3936" s="1053" t="str">
        <f t="shared" si="597"/>
        <v/>
      </c>
    </row>
    <row r="3937" spans="23:31" ht="12.75" customHeight="1">
      <c r="W3937" s="1046" t="str">
        <f t="shared" si="598"/>
        <v/>
      </c>
      <c r="X3937" s="1047"/>
      <c r="Y3937" s="1146" t="str">
        <f t="shared" si="592"/>
        <v/>
      </c>
      <c r="Z3937" s="1049" t="str">
        <f t="shared" si="593"/>
        <v/>
      </c>
      <c r="AA3937" s="1049" t="str">
        <f t="shared" si="594"/>
        <v/>
      </c>
      <c r="AB3937" s="1050" t="str">
        <f t="shared" si="595"/>
        <v/>
      </c>
      <c r="AD3937" s="1052" t="str">
        <f t="shared" si="596"/>
        <v/>
      </c>
      <c r="AE3937" s="1053" t="str">
        <f t="shared" si="597"/>
        <v/>
      </c>
    </row>
    <row r="3938" spans="23:31" ht="12.75" customHeight="1">
      <c r="W3938" s="1046" t="str">
        <f t="shared" si="598"/>
        <v/>
      </c>
      <c r="X3938" s="1047"/>
      <c r="Y3938" s="1146" t="str">
        <f t="shared" si="592"/>
        <v/>
      </c>
      <c r="Z3938" s="1049" t="str">
        <f t="shared" si="593"/>
        <v/>
      </c>
      <c r="AA3938" s="1049" t="str">
        <f t="shared" si="594"/>
        <v/>
      </c>
      <c r="AB3938" s="1050" t="str">
        <f t="shared" si="595"/>
        <v/>
      </c>
      <c r="AD3938" s="1052" t="str">
        <f t="shared" si="596"/>
        <v/>
      </c>
      <c r="AE3938" s="1053" t="str">
        <f t="shared" si="597"/>
        <v/>
      </c>
    </row>
    <row r="3939" spans="23:31" ht="12.75" customHeight="1">
      <c r="W3939" s="1046" t="str">
        <f t="shared" si="598"/>
        <v/>
      </c>
      <c r="X3939" s="1047"/>
      <c r="Y3939" s="1146" t="str">
        <f t="shared" si="592"/>
        <v/>
      </c>
      <c r="Z3939" s="1049" t="str">
        <f t="shared" si="593"/>
        <v/>
      </c>
      <c r="AA3939" s="1049" t="str">
        <f t="shared" si="594"/>
        <v/>
      </c>
      <c r="AB3939" s="1050" t="str">
        <f t="shared" si="595"/>
        <v/>
      </c>
      <c r="AD3939" s="1052" t="str">
        <f t="shared" si="596"/>
        <v/>
      </c>
      <c r="AE3939" s="1053" t="str">
        <f t="shared" si="597"/>
        <v/>
      </c>
    </row>
    <row r="3940" spans="23:31" ht="12.75" customHeight="1">
      <c r="W3940" s="1046" t="str">
        <f t="shared" si="598"/>
        <v/>
      </c>
      <c r="X3940" s="1047"/>
      <c r="Y3940" s="1146" t="str">
        <f t="shared" si="592"/>
        <v/>
      </c>
      <c r="Z3940" s="1049" t="str">
        <f t="shared" si="593"/>
        <v/>
      </c>
      <c r="AA3940" s="1049" t="str">
        <f t="shared" si="594"/>
        <v/>
      </c>
      <c r="AB3940" s="1050" t="str">
        <f t="shared" si="595"/>
        <v/>
      </c>
      <c r="AD3940" s="1052" t="str">
        <f t="shared" si="596"/>
        <v/>
      </c>
      <c r="AE3940" s="1053" t="str">
        <f t="shared" si="597"/>
        <v/>
      </c>
    </row>
    <row r="3941" spans="23:31" ht="12.75" customHeight="1">
      <c r="W3941" s="1046" t="str">
        <f t="shared" si="598"/>
        <v/>
      </c>
      <c r="X3941" s="1047"/>
      <c r="Y3941" s="1146" t="str">
        <f t="shared" si="592"/>
        <v/>
      </c>
      <c r="Z3941" s="1049" t="str">
        <f t="shared" si="593"/>
        <v/>
      </c>
      <c r="AA3941" s="1049" t="str">
        <f t="shared" si="594"/>
        <v/>
      </c>
      <c r="AB3941" s="1050" t="str">
        <f t="shared" si="595"/>
        <v/>
      </c>
      <c r="AD3941" s="1052" t="str">
        <f t="shared" si="596"/>
        <v/>
      </c>
      <c r="AE3941" s="1053" t="str">
        <f t="shared" si="597"/>
        <v/>
      </c>
    </row>
    <row r="3942" spans="23:31" ht="12.75" customHeight="1">
      <c r="W3942" s="1046" t="str">
        <f t="shared" si="598"/>
        <v/>
      </c>
      <c r="X3942" s="1047"/>
      <c r="Y3942" s="1146" t="str">
        <f t="shared" si="592"/>
        <v/>
      </c>
      <c r="Z3942" s="1049" t="str">
        <f t="shared" si="593"/>
        <v/>
      </c>
      <c r="AA3942" s="1049" t="str">
        <f t="shared" si="594"/>
        <v/>
      </c>
      <c r="AB3942" s="1050" t="str">
        <f t="shared" si="595"/>
        <v/>
      </c>
      <c r="AD3942" s="1052" t="str">
        <f t="shared" si="596"/>
        <v/>
      </c>
      <c r="AE3942" s="1053" t="str">
        <f t="shared" si="597"/>
        <v/>
      </c>
    </row>
    <row r="3943" spans="23:31" ht="12.75" customHeight="1">
      <c r="W3943" s="1046" t="str">
        <f t="shared" si="598"/>
        <v/>
      </c>
      <c r="X3943" s="1047"/>
      <c r="Y3943" s="1146" t="str">
        <f t="shared" si="592"/>
        <v/>
      </c>
      <c r="Z3943" s="1049" t="str">
        <f t="shared" si="593"/>
        <v/>
      </c>
      <c r="AA3943" s="1049" t="str">
        <f t="shared" si="594"/>
        <v/>
      </c>
      <c r="AB3943" s="1050" t="str">
        <f t="shared" si="595"/>
        <v/>
      </c>
      <c r="AD3943" s="1052" t="str">
        <f t="shared" si="596"/>
        <v/>
      </c>
      <c r="AE3943" s="1053" t="str">
        <f t="shared" si="597"/>
        <v/>
      </c>
    </row>
    <row r="3944" spans="23:31" ht="12.75" customHeight="1">
      <c r="W3944" s="1046" t="str">
        <f t="shared" si="598"/>
        <v/>
      </c>
      <c r="X3944" s="1047"/>
      <c r="Y3944" s="1146" t="str">
        <f t="shared" si="592"/>
        <v/>
      </c>
      <c r="Z3944" s="1049" t="str">
        <f t="shared" si="593"/>
        <v/>
      </c>
      <c r="AA3944" s="1049" t="str">
        <f t="shared" si="594"/>
        <v/>
      </c>
      <c r="AB3944" s="1050" t="str">
        <f t="shared" si="595"/>
        <v/>
      </c>
      <c r="AD3944" s="1052" t="str">
        <f t="shared" si="596"/>
        <v/>
      </c>
      <c r="AE3944" s="1053" t="str">
        <f t="shared" si="597"/>
        <v/>
      </c>
    </row>
    <row r="3945" spans="23:31" ht="12.75" customHeight="1">
      <c r="W3945" s="1046" t="str">
        <f t="shared" si="598"/>
        <v/>
      </c>
      <c r="X3945" s="1047"/>
      <c r="Y3945" s="1146" t="str">
        <f t="shared" si="592"/>
        <v/>
      </c>
      <c r="Z3945" s="1049" t="str">
        <f t="shared" si="593"/>
        <v/>
      </c>
      <c r="AA3945" s="1049" t="str">
        <f t="shared" si="594"/>
        <v/>
      </c>
      <c r="AB3945" s="1050" t="str">
        <f t="shared" si="595"/>
        <v/>
      </c>
      <c r="AD3945" s="1052" t="str">
        <f t="shared" si="596"/>
        <v/>
      </c>
      <c r="AE3945" s="1053" t="str">
        <f t="shared" si="597"/>
        <v/>
      </c>
    </row>
    <row r="3946" spans="23:31" ht="12.75" customHeight="1">
      <c r="W3946" s="1046" t="str">
        <f t="shared" si="598"/>
        <v/>
      </c>
      <c r="X3946" s="1047"/>
      <c r="Y3946" s="1146" t="str">
        <f t="shared" si="592"/>
        <v/>
      </c>
      <c r="Z3946" s="1049" t="str">
        <f t="shared" si="593"/>
        <v/>
      </c>
      <c r="AA3946" s="1049" t="str">
        <f t="shared" si="594"/>
        <v/>
      </c>
      <c r="AB3946" s="1050" t="str">
        <f t="shared" si="595"/>
        <v/>
      </c>
      <c r="AD3946" s="1052" t="str">
        <f t="shared" si="596"/>
        <v/>
      </c>
      <c r="AE3946" s="1053" t="str">
        <f t="shared" si="597"/>
        <v/>
      </c>
    </row>
    <row r="3947" spans="23:31" ht="12.75" customHeight="1">
      <c r="W3947" s="1046" t="str">
        <f t="shared" si="598"/>
        <v/>
      </c>
      <c r="X3947" s="1047"/>
      <c r="Y3947" s="1146" t="str">
        <f t="shared" si="592"/>
        <v/>
      </c>
      <c r="Z3947" s="1049" t="str">
        <f t="shared" si="593"/>
        <v/>
      </c>
      <c r="AA3947" s="1049" t="str">
        <f t="shared" si="594"/>
        <v/>
      </c>
      <c r="AB3947" s="1050" t="str">
        <f t="shared" si="595"/>
        <v/>
      </c>
      <c r="AD3947" s="1052" t="str">
        <f t="shared" si="596"/>
        <v/>
      </c>
      <c r="AE3947" s="1053" t="str">
        <f t="shared" si="597"/>
        <v/>
      </c>
    </row>
    <row r="3948" spans="23:31" ht="12.75" customHeight="1">
      <c r="W3948" s="1046" t="str">
        <f t="shared" si="598"/>
        <v/>
      </c>
      <c r="X3948" s="1047"/>
      <c r="Y3948" s="1146" t="str">
        <f t="shared" si="592"/>
        <v/>
      </c>
      <c r="Z3948" s="1049" t="str">
        <f t="shared" si="593"/>
        <v/>
      </c>
      <c r="AA3948" s="1049" t="str">
        <f t="shared" si="594"/>
        <v/>
      </c>
      <c r="AB3948" s="1050" t="str">
        <f t="shared" si="595"/>
        <v/>
      </c>
      <c r="AD3948" s="1052" t="str">
        <f t="shared" si="596"/>
        <v/>
      </c>
      <c r="AE3948" s="1053" t="str">
        <f t="shared" si="597"/>
        <v/>
      </c>
    </row>
    <row r="3949" spans="23:31" ht="12.75" customHeight="1">
      <c r="W3949" s="1046" t="str">
        <f t="shared" si="598"/>
        <v/>
      </c>
      <c r="X3949" s="1047"/>
      <c r="Y3949" s="1146" t="str">
        <f t="shared" si="592"/>
        <v/>
      </c>
      <c r="Z3949" s="1049" t="str">
        <f t="shared" si="593"/>
        <v/>
      </c>
      <c r="AA3949" s="1049" t="str">
        <f t="shared" si="594"/>
        <v/>
      </c>
      <c r="AB3949" s="1050" t="str">
        <f t="shared" si="595"/>
        <v/>
      </c>
      <c r="AD3949" s="1052" t="str">
        <f t="shared" si="596"/>
        <v/>
      </c>
      <c r="AE3949" s="1053" t="str">
        <f t="shared" si="597"/>
        <v/>
      </c>
    </row>
    <row r="3950" spans="23:31" ht="12.75" customHeight="1">
      <c r="W3950" s="1046" t="str">
        <f t="shared" si="598"/>
        <v/>
      </c>
      <c r="X3950" s="1047"/>
      <c r="Y3950" s="1146" t="str">
        <f t="shared" si="592"/>
        <v/>
      </c>
      <c r="Z3950" s="1049" t="str">
        <f t="shared" si="593"/>
        <v/>
      </c>
      <c r="AA3950" s="1049" t="str">
        <f t="shared" si="594"/>
        <v/>
      </c>
      <c r="AB3950" s="1050" t="str">
        <f t="shared" si="595"/>
        <v/>
      </c>
      <c r="AD3950" s="1052" t="str">
        <f t="shared" si="596"/>
        <v/>
      </c>
      <c r="AE3950" s="1053" t="str">
        <f t="shared" si="597"/>
        <v/>
      </c>
    </row>
    <row r="3951" spans="23:31" ht="12.75" customHeight="1">
      <c r="W3951" s="1046" t="str">
        <f t="shared" si="598"/>
        <v/>
      </c>
      <c r="X3951" s="1047"/>
      <c r="Y3951" s="1146" t="str">
        <f t="shared" si="592"/>
        <v/>
      </c>
      <c r="Z3951" s="1049" t="str">
        <f t="shared" si="593"/>
        <v/>
      </c>
      <c r="AA3951" s="1049" t="str">
        <f t="shared" si="594"/>
        <v/>
      </c>
      <c r="AB3951" s="1050" t="str">
        <f t="shared" si="595"/>
        <v/>
      </c>
      <c r="AD3951" s="1052" t="str">
        <f t="shared" si="596"/>
        <v/>
      </c>
      <c r="AE3951" s="1053" t="str">
        <f t="shared" si="597"/>
        <v/>
      </c>
    </row>
    <row r="3952" spans="23:31" ht="12.75" customHeight="1">
      <c r="W3952" s="1046" t="str">
        <f t="shared" si="598"/>
        <v/>
      </c>
      <c r="X3952" s="1047"/>
      <c r="Y3952" s="1146" t="str">
        <f t="shared" si="592"/>
        <v/>
      </c>
      <c r="Z3952" s="1049" t="str">
        <f t="shared" si="593"/>
        <v/>
      </c>
      <c r="AA3952" s="1049" t="str">
        <f t="shared" si="594"/>
        <v/>
      </c>
      <c r="AB3952" s="1050" t="str">
        <f t="shared" si="595"/>
        <v/>
      </c>
      <c r="AD3952" s="1052" t="str">
        <f t="shared" si="596"/>
        <v/>
      </c>
      <c r="AE3952" s="1053" t="str">
        <f t="shared" si="597"/>
        <v/>
      </c>
    </row>
    <row r="3953" spans="23:31" ht="12.75" customHeight="1">
      <c r="W3953" s="1046" t="str">
        <f t="shared" si="598"/>
        <v/>
      </c>
      <c r="X3953" s="1047"/>
      <c r="Y3953" s="1146" t="str">
        <f t="shared" si="592"/>
        <v/>
      </c>
      <c r="Z3953" s="1049" t="str">
        <f t="shared" si="593"/>
        <v/>
      </c>
      <c r="AA3953" s="1049" t="str">
        <f t="shared" si="594"/>
        <v/>
      </c>
      <c r="AB3953" s="1050" t="str">
        <f t="shared" si="595"/>
        <v/>
      </c>
      <c r="AD3953" s="1052" t="str">
        <f t="shared" si="596"/>
        <v/>
      </c>
      <c r="AE3953" s="1053" t="str">
        <f t="shared" si="597"/>
        <v/>
      </c>
    </row>
    <row r="3954" spans="23:31" ht="12.75" customHeight="1">
      <c r="W3954" s="1046" t="str">
        <f t="shared" si="598"/>
        <v/>
      </c>
      <c r="X3954" s="1047"/>
      <c r="Y3954" s="1146" t="str">
        <f t="shared" si="592"/>
        <v/>
      </c>
      <c r="Z3954" s="1049" t="str">
        <f t="shared" si="593"/>
        <v/>
      </c>
      <c r="AA3954" s="1049" t="str">
        <f t="shared" si="594"/>
        <v/>
      </c>
      <c r="AB3954" s="1050" t="str">
        <f t="shared" si="595"/>
        <v/>
      </c>
      <c r="AD3954" s="1052" t="str">
        <f t="shared" si="596"/>
        <v/>
      </c>
      <c r="AE3954" s="1053" t="str">
        <f t="shared" si="597"/>
        <v/>
      </c>
    </row>
    <row r="3955" spans="23:31" ht="12.75" customHeight="1">
      <c r="W3955" s="1046" t="str">
        <f t="shared" si="598"/>
        <v/>
      </c>
      <c r="X3955" s="1047"/>
      <c r="Y3955" s="1146" t="str">
        <f t="shared" si="592"/>
        <v/>
      </c>
      <c r="Z3955" s="1049" t="str">
        <f t="shared" si="593"/>
        <v/>
      </c>
      <c r="AA3955" s="1049" t="str">
        <f t="shared" si="594"/>
        <v/>
      </c>
      <c r="AB3955" s="1050" t="str">
        <f t="shared" si="595"/>
        <v/>
      </c>
      <c r="AD3955" s="1052" t="str">
        <f t="shared" si="596"/>
        <v/>
      </c>
      <c r="AE3955" s="1053" t="str">
        <f t="shared" si="597"/>
        <v/>
      </c>
    </row>
    <row r="3956" spans="23:31" ht="12.75" customHeight="1">
      <c r="W3956" s="1046" t="str">
        <f t="shared" si="598"/>
        <v/>
      </c>
      <c r="X3956" s="1047"/>
      <c r="Y3956" s="1146" t="str">
        <f t="shared" si="592"/>
        <v/>
      </c>
      <c r="Z3956" s="1049" t="str">
        <f t="shared" si="593"/>
        <v/>
      </c>
      <c r="AA3956" s="1049" t="str">
        <f t="shared" si="594"/>
        <v/>
      </c>
      <c r="AB3956" s="1050" t="str">
        <f t="shared" si="595"/>
        <v/>
      </c>
      <c r="AD3956" s="1052" t="str">
        <f t="shared" si="596"/>
        <v/>
      </c>
      <c r="AE3956" s="1053" t="str">
        <f t="shared" si="597"/>
        <v/>
      </c>
    </row>
    <row r="3957" spans="23:31" ht="12.75" customHeight="1">
      <c r="W3957" s="1046" t="str">
        <f t="shared" si="598"/>
        <v/>
      </c>
      <c r="X3957" s="1047"/>
      <c r="Y3957" s="1146" t="str">
        <f t="shared" si="592"/>
        <v/>
      </c>
      <c r="Z3957" s="1049" t="str">
        <f t="shared" si="593"/>
        <v/>
      </c>
      <c r="AA3957" s="1049" t="str">
        <f t="shared" si="594"/>
        <v/>
      </c>
      <c r="AB3957" s="1050" t="str">
        <f t="shared" si="595"/>
        <v/>
      </c>
      <c r="AD3957" s="1052" t="str">
        <f t="shared" si="596"/>
        <v/>
      </c>
      <c r="AE3957" s="1053" t="str">
        <f t="shared" si="597"/>
        <v/>
      </c>
    </row>
    <row r="3958" spans="23:31" ht="12.75" customHeight="1">
      <c r="W3958" s="1046" t="str">
        <f t="shared" si="598"/>
        <v/>
      </c>
      <c r="X3958" s="1047"/>
      <c r="Y3958" s="1146" t="str">
        <f t="shared" si="592"/>
        <v/>
      </c>
      <c r="Z3958" s="1049" t="str">
        <f t="shared" si="593"/>
        <v/>
      </c>
      <c r="AA3958" s="1049" t="str">
        <f t="shared" si="594"/>
        <v/>
      </c>
      <c r="AB3958" s="1050" t="str">
        <f t="shared" si="595"/>
        <v/>
      </c>
      <c r="AD3958" s="1052" t="str">
        <f t="shared" si="596"/>
        <v/>
      </c>
      <c r="AE3958" s="1053" t="str">
        <f t="shared" si="597"/>
        <v/>
      </c>
    </row>
    <row r="3959" spans="23:31" ht="12.75" customHeight="1">
      <c r="W3959" s="1046" t="str">
        <f t="shared" si="598"/>
        <v/>
      </c>
      <c r="X3959" s="1047"/>
      <c r="Y3959" s="1146" t="str">
        <f t="shared" si="592"/>
        <v/>
      </c>
      <c r="Z3959" s="1049" t="str">
        <f t="shared" si="593"/>
        <v/>
      </c>
      <c r="AA3959" s="1049" t="str">
        <f t="shared" si="594"/>
        <v/>
      </c>
      <c r="AB3959" s="1050" t="str">
        <f t="shared" si="595"/>
        <v/>
      </c>
      <c r="AD3959" s="1052" t="str">
        <f t="shared" si="596"/>
        <v/>
      </c>
      <c r="AE3959" s="1053" t="str">
        <f t="shared" si="597"/>
        <v/>
      </c>
    </row>
    <row r="3960" spans="23:31" ht="12.75" customHeight="1">
      <c r="W3960" s="1046" t="str">
        <f t="shared" si="598"/>
        <v/>
      </c>
      <c r="X3960" s="1047"/>
      <c r="Y3960" s="1146" t="str">
        <f t="shared" si="592"/>
        <v/>
      </c>
      <c r="Z3960" s="1049" t="str">
        <f t="shared" si="593"/>
        <v/>
      </c>
      <c r="AA3960" s="1049" t="str">
        <f t="shared" si="594"/>
        <v/>
      </c>
      <c r="AB3960" s="1050" t="str">
        <f t="shared" si="595"/>
        <v/>
      </c>
      <c r="AD3960" s="1052" t="str">
        <f t="shared" si="596"/>
        <v/>
      </c>
      <c r="AE3960" s="1053" t="str">
        <f t="shared" si="597"/>
        <v/>
      </c>
    </row>
    <row r="3961" spans="23:31" ht="12.75" customHeight="1">
      <c r="W3961" s="1046" t="str">
        <f t="shared" si="598"/>
        <v/>
      </c>
      <c r="X3961" s="1047"/>
      <c r="Y3961" s="1146" t="str">
        <f t="shared" si="592"/>
        <v/>
      </c>
      <c r="Z3961" s="1049" t="str">
        <f t="shared" si="593"/>
        <v/>
      </c>
      <c r="AA3961" s="1049" t="str">
        <f t="shared" si="594"/>
        <v/>
      </c>
      <c r="AB3961" s="1050" t="str">
        <f t="shared" si="595"/>
        <v/>
      </c>
      <c r="AD3961" s="1052" t="str">
        <f t="shared" si="596"/>
        <v/>
      </c>
      <c r="AE3961" s="1053" t="str">
        <f t="shared" si="597"/>
        <v/>
      </c>
    </row>
    <row r="3962" spans="23:31" ht="12.75" customHeight="1">
      <c r="W3962" s="1046" t="str">
        <f t="shared" si="598"/>
        <v/>
      </c>
      <c r="X3962" s="1047"/>
      <c r="Y3962" s="1146" t="str">
        <f t="shared" si="592"/>
        <v/>
      </c>
      <c r="Z3962" s="1049" t="str">
        <f t="shared" si="593"/>
        <v/>
      </c>
      <c r="AA3962" s="1049" t="str">
        <f t="shared" si="594"/>
        <v/>
      </c>
      <c r="AB3962" s="1050" t="str">
        <f t="shared" si="595"/>
        <v/>
      </c>
      <c r="AD3962" s="1052" t="str">
        <f t="shared" si="596"/>
        <v/>
      </c>
      <c r="AE3962" s="1053" t="str">
        <f t="shared" si="597"/>
        <v/>
      </c>
    </row>
    <row r="3963" spans="23:31" ht="12.75" customHeight="1">
      <c r="W3963" s="1046" t="str">
        <f t="shared" si="598"/>
        <v/>
      </c>
      <c r="X3963" s="1047"/>
      <c r="Y3963" s="1146" t="str">
        <f t="shared" si="592"/>
        <v/>
      </c>
      <c r="Z3963" s="1049" t="str">
        <f t="shared" si="593"/>
        <v/>
      </c>
      <c r="AA3963" s="1049" t="str">
        <f t="shared" si="594"/>
        <v/>
      </c>
      <c r="AB3963" s="1050" t="str">
        <f t="shared" si="595"/>
        <v/>
      </c>
      <c r="AD3963" s="1052" t="str">
        <f t="shared" si="596"/>
        <v/>
      </c>
      <c r="AE3963" s="1053" t="str">
        <f t="shared" si="597"/>
        <v/>
      </c>
    </row>
    <row r="3964" spans="23:31" ht="12.75" customHeight="1">
      <c r="W3964" s="1046" t="str">
        <f t="shared" si="598"/>
        <v/>
      </c>
      <c r="X3964" s="1047"/>
      <c r="Y3964" s="1146" t="str">
        <f t="shared" si="592"/>
        <v/>
      </c>
      <c r="Z3964" s="1049" t="str">
        <f t="shared" si="593"/>
        <v/>
      </c>
      <c r="AA3964" s="1049" t="str">
        <f t="shared" si="594"/>
        <v/>
      </c>
      <c r="AB3964" s="1050" t="str">
        <f t="shared" si="595"/>
        <v/>
      </c>
      <c r="AD3964" s="1052" t="str">
        <f t="shared" si="596"/>
        <v/>
      </c>
      <c r="AE3964" s="1053" t="str">
        <f t="shared" si="597"/>
        <v/>
      </c>
    </row>
    <row r="3965" spans="23:31" ht="12.75" customHeight="1">
      <c r="W3965" s="1046" t="str">
        <f t="shared" si="598"/>
        <v/>
      </c>
      <c r="X3965" s="1047"/>
      <c r="Y3965" s="1146" t="str">
        <f t="shared" si="592"/>
        <v/>
      </c>
      <c r="Z3965" s="1049" t="str">
        <f t="shared" si="593"/>
        <v/>
      </c>
      <c r="AA3965" s="1049" t="str">
        <f t="shared" si="594"/>
        <v/>
      </c>
      <c r="AB3965" s="1050" t="str">
        <f t="shared" si="595"/>
        <v/>
      </c>
      <c r="AD3965" s="1052" t="str">
        <f t="shared" si="596"/>
        <v/>
      </c>
      <c r="AE3965" s="1053" t="str">
        <f t="shared" si="597"/>
        <v/>
      </c>
    </row>
    <row r="3966" spans="23:31" ht="12.75" customHeight="1">
      <c r="W3966" s="1046" t="str">
        <f t="shared" si="598"/>
        <v/>
      </c>
      <c r="X3966" s="1047"/>
      <c r="Y3966" s="1146" t="str">
        <f t="shared" si="592"/>
        <v/>
      </c>
      <c r="Z3966" s="1049" t="str">
        <f t="shared" si="593"/>
        <v/>
      </c>
      <c r="AA3966" s="1049" t="str">
        <f t="shared" si="594"/>
        <v/>
      </c>
      <c r="AB3966" s="1050" t="str">
        <f t="shared" si="595"/>
        <v/>
      </c>
      <c r="AD3966" s="1052" t="str">
        <f t="shared" si="596"/>
        <v/>
      </c>
      <c r="AE3966" s="1053" t="str">
        <f t="shared" si="597"/>
        <v/>
      </c>
    </row>
    <row r="3967" spans="23:31" ht="12.75" customHeight="1">
      <c r="W3967" s="1046" t="str">
        <f t="shared" si="598"/>
        <v/>
      </c>
      <c r="X3967" s="1047"/>
      <c r="Y3967" s="1146" t="str">
        <f t="shared" si="592"/>
        <v/>
      </c>
      <c r="Z3967" s="1049" t="str">
        <f t="shared" si="593"/>
        <v/>
      </c>
      <c r="AA3967" s="1049" t="str">
        <f t="shared" si="594"/>
        <v/>
      </c>
      <c r="AB3967" s="1050" t="str">
        <f t="shared" si="595"/>
        <v/>
      </c>
      <c r="AD3967" s="1052" t="str">
        <f t="shared" si="596"/>
        <v/>
      </c>
      <c r="AE3967" s="1053" t="str">
        <f t="shared" si="597"/>
        <v/>
      </c>
    </row>
    <row r="3968" spans="23:31" ht="12.75" customHeight="1">
      <c r="W3968" s="1046" t="str">
        <f t="shared" si="598"/>
        <v/>
      </c>
      <c r="X3968" s="1047"/>
      <c r="Y3968" s="1146" t="str">
        <f t="shared" si="592"/>
        <v/>
      </c>
      <c r="Z3968" s="1049" t="str">
        <f t="shared" si="593"/>
        <v/>
      </c>
      <c r="AA3968" s="1049" t="str">
        <f t="shared" si="594"/>
        <v/>
      </c>
      <c r="AB3968" s="1050" t="str">
        <f t="shared" si="595"/>
        <v/>
      </c>
      <c r="AD3968" s="1052" t="str">
        <f t="shared" si="596"/>
        <v/>
      </c>
      <c r="AE3968" s="1053" t="str">
        <f t="shared" si="597"/>
        <v/>
      </c>
    </row>
    <row r="3969" spans="23:31" ht="12.75" customHeight="1">
      <c r="W3969" s="1046" t="str">
        <f t="shared" si="598"/>
        <v/>
      </c>
      <c r="X3969" s="1047"/>
      <c r="Y3969" s="1146" t="str">
        <f t="shared" si="592"/>
        <v/>
      </c>
      <c r="Z3969" s="1049" t="str">
        <f t="shared" si="593"/>
        <v/>
      </c>
      <c r="AA3969" s="1049" t="str">
        <f t="shared" si="594"/>
        <v/>
      </c>
      <c r="AB3969" s="1050" t="str">
        <f t="shared" si="595"/>
        <v/>
      </c>
      <c r="AD3969" s="1052" t="str">
        <f t="shared" si="596"/>
        <v/>
      </c>
      <c r="AE3969" s="1053" t="str">
        <f t="shared" si="597"/>
        <v/>
      </c>
    </row>
    <row r="3970" spans="23:31" ht="12.75" customHeight="1">
      <c r="W3970" s="1046" t="str">
        <f t="shared" si="598"/>
        <v/>
      </c>
      <c r="X3970" s="1047"/>
      <c r="Y3970" s="1146" t="str">
        <f t="shared" si="592"/>
        <v/>
      </c>
      <c r="Z3970" s="1049" t="str">
        <f t="shared" si="593"/>
        <v/>
      </c>
      <c r="AA3970" s="1049" t="str">
        <f t="shared" si="594"/>
        <v/>
      </c>
      <c r="AB3970" s="1050" t="str">
        <f t="shared" si="595"/>
        <v/>
      </c>
      <c r="AD3970" s="1052" t="str">
        <f t="shared" si="596"/>
        <v/>
      </c>
      <c r="AE3970" s="1053" t="str">
        <f t="shared" si="597"/>
        <v/>
      </c>
    </row>
    <row r="3971" spans="23:31" ht="12.75" customHeight="1">
      <c r="W3971" s="1046" t="str">
        <f t="shared" si="598"/>
        <v/>
      </c>
      <c r="X3971" s="1047"/>
      <c r="Y3971" s="1146" t="str">
        <f t="shared" ref="Y3971:Y4034" si="599">IFERROR(CHOOSE(X3971,"መስከረም","ጥቅምት","ህዳር  ","ታህሳስ ","ጥር ","የካቲት ","መጋቢት ","ሚይዚያ ","ግንቦት ","ሰኔ ","ሐምሌ ","ነሐሴ ","Pagume"),"")</f>
        <v/>
      </c>
      <c r="Z3971" s="1049" t="str">
        <f t="shared" ref="Z3971:Z4034" si="600">IF($K3971="","",_xlfn.LET(_xlpm.gDate,K3971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3971" s="1049" t="str">
        <f t="shared" ref="AA3971:AA4034" si="601">IF($Z3971="","",TEXT($Z3971,"mm"))</f>
        <v/>
      </c>
      <c r="AB3971" s="1050" t="str">
        <f t="shared" ref="AB3971:AB4034" si="602">IFERROR(CHOOSE(AA3971,"መስከረም","ጥቅምት","ህዳር  ","ታህሳስ ","ጥር ","የካቲት ","መጋቢት ","ሚይዚያ ","ግንቦት ","ሰኔ ","ሐምሌ ","ነሐሴ ","Pagume"),"")</f>
        <v/>
      </c>
      <c r="AD3971" s="1052" t="str">
        <f t="shared" ref="AD3971:AD4019" si="603">IF($D3971="","",YEAR(D3971)&amp;"-W"&amp;WEEKNUM(D3971,2))</f>
        <v/>
      </c>
      <c r="AE3971" s="1053" t="str">
        <f t="shared" ref="AE3971:AE4034" si="604">IF($K3971="","",YEAR(K3971)&amp;"-W"&amp;WEEKNUM(K3971,2))</f>
        <v/>
      </c>
    </row>
    <row r="3972" spans="23:31" ht="12.75" customHeight="1">
      <c r="W3972" s="1046" t="str">
        <f t="shared" ref="W3972:W4035" si="605">IF($D3972="","",_xlfn.LET(_xlpm.gDate,D3972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3972" s="1047"/>
      <c r="Y3972" s="1146" t="str">
        <f t="shared" si="599"/>
        <v/>
      </c>
      <c r="Z3972" s="1049" t="str">
        <f t="shared" si="600"/>
        <v/>
      </c>
      <c r="AA3972" s="1049" t="str">
        <f t="shared" si="601"/>
        <v/>
      </c>
      <c r="AB3972" s="1050" t="str">
        <f t="shared" si="602"/>
        <v/>
      </c>
      <c r="AD3972" s="1052" t="str">
        <f t="shared" si="603"/>
        <v/>
      </c>
      <c r="AE3972" s="1053" t="str">
        <f t="shared" si="604"/>
        <v/>
      </c>
    </row>
    <row r="3973" spans="23:31" ht="12.75" customHeight="1">
      <c r="W3973" s="1046" t="str">
        <f t="shared" si="605"/>
        <v/>
      </c>
      <c r="X3973" s="1047"/>
      <c r="Y3973" s="1146" t="str">
        <f t="shared" si="599"/>
        <v/>
      </c>
      <c r="Z3973" s="1049" t="str">
        <f t="shared" si="600"/>
        <v/>
      </c>
      <c r="AA3973" s="1049" t="str">
        <f t="shared" si="601"/>
        <v/>
      </c>
      <c r="AB3973" s="1050" t="str">
        <f t="shared" si="602"/>
        <v/>
      </c>
      <c r="AD3973" s="1052" t="str">
        <f t="shared" si="603"/>
        <v/>
      </c>
      <c r="AE3973" s="1053" t="str">
        <f t="shared" si="604"/>
        <v/>
      </c>
    </row>
    <row r="3974" spans="23:31" ht="12.75" customHeight="1">
      <c r="W3974" s="1046" t="str">
        <f t="shared" si="605"/>
        <v/>
      </c>
      <c r="X3974" s="1047"/>
      <c r="Y3974" s="1146" t="str">
        <f t="shared" si="599"/>
        <v/>
      </c>
      <c r="Z3974" s="1049" t="str">
        <f t="shared" si="600"/>
        <v/>
      </c>
      <c r="AA3974" s="1049" t="str">
        <f t="shared" si="601"/>
        <v/>
      </c>
      <c r="AB3974" s="1050" t="str">
        <f t="shared" si="602"/>
        <v/>
      </c>
      <c r="AD3974" s="1052" t="str">
        <f t="shared" si="603"/>
        <v/>
      </c>
      <c r="AE3974" s="1053" t="str">
        <f t="shared" si="604"/>
        <v/>
      </c>
    </row>
    <row r="3975" spans="23:31" ht="12.75" customHeight="1">
      <c r="W3975" s="1046" t="str">
        <f t="shared" si="605"/>
        <v/>
      </c>
      <c r="X3975" s="1047"/>
      <c r="Y3975" s="1146" t="str">
        <f t="shared" si="599"/>
        <v/>
      </c>
      <c r="Z3975" s="1049" t="str">
        <f t="shared" si="600"/>
        <v/>
      </c>
      <c r="AA3975" s="1049" t="str">
        <f t="shared" si="601"/>
        <v/>
      </c>
      <c r="AB3975" s="1050" t="str">
        <f t="shared" si="602"/>
        <v/>
      </c>
      <c r="AD3975" s="1052" t="str">
        <f t="shared" si="603"/>
        <v/>
      </c>
      <c r="AE3975" s="1053" t="str">
        <f t="shared" si="604"/>
        <v/>
      </c>
    </row>
    <row r="3976" spans="23:31" ht="12.75" customHeight="1">
      <c r="W3976" s="1046" t="str">
        <f t="shared" si="605"/>
        <v/>
      </c>
      <c r="X3976" s="1047"/>
      <c r="Y3976" s="1146" t="str">
        <f t="shared" si="599"/>
        <v/>
      </c>
      <c r="Z3976" s="1049" t="str">
        <f t="shared" si="600"/>
        <v/>
      </c>
      <c r="AA3976" s="1049" t="str">
        <f t="shared" si="601"/>
        <v/>
      </c>
      <c r="AB3976" s="1050" t="str">
        <f t="shared" si="602"/>
        <v/>
      </c>
      <c r="AD3976" s="1052" t="str">
        <f t="shared" si="603"/>
        <v/>
      </c>
      <c r="AE3976" s="1053" t="str">
        <f t="shared" si="604"/>
        <v/>
      </c>
    </row>
    <row r="3977" spans="23:31" ht="12.75" customHeight="1">
      <c r="W3977" s="1046" t="str">
        <f t="shared" si="605"/>
        <v/>
      </c>
      <c r="X3977" s="1047"/>
      <c r="Y3977" s="1146" t="str">
        <f t="shared" si="599"/>
        <v/>
      </c>
      <c r="Z3977" s="1049" t="str">
        <f t="shared" si="600"/>
        <v/>
      </c>
      <c r="AA3977" s="1049" t="str">
        <f t="shared" si="601"/>
        <v/>
      </c>
      <c r="AB3977" s="1050" t="str">
        <f t="shared" si="602"/>
        <v/>
      </c>
      <c r="AD3977" s="1052" t="str">
        <f t="shared" si="603"/>
        <v/>
      </c>
      <c r="AE3977" s="1053" t="str">
        <f t="shared" si="604"/>
        <v/>
      </c>
    </row>
    <row r="3978" spans="23:31" ht="12.75" customHeight="1">
      <c r="W3978" s="1046" t="str">
        <f t="shared" si="605"/>
        <v/>
      </c>
      <c r="X3978" s="1047"/>
      <c r="Y3978" s="1146" t="str">
        <f t="shared" si="599"/>
        <v/>
      </c>
      <c r="Z3978" s="1049" t="str">
        <f t="shared" si="600"/>
        <v/>
      </c>
      <c r="AA3978" s="1049" t="str">
        <f t="shared" si="601"/>
        <v/>
      </c>
      <c r="AB3978" s="1050" t="str">
        <f t="shared" si="602"/>
        <v/>
      </c>
      <c r="AD3978" s="1052" t="str">
        <f t="shared" si="603"/>
        <v/>
      </c>
      <c r="AE3978" s="1053" t="str">
        <f t="shared" si="604"/>
        <v/>
      </c>
    </row>
    <row r="3979" spans="23:31" ht="12.75" customHeight="1">
      <c r="W3979" s="1046" t="str">
        <f t="shared" si="605"/>
        <v/>
      </c>
      <c r="X3979" s="1047"/>
      <c r="Y3979" s="1146" t="str">
        <f t="shared" si="599"/>
        <v/>
      </c>
      <c r="Z3979" s="1049" t="str">
        <f t="shared" si="600"/>
        <v/>
      </c>
      <c r="AA3979" s="1049" t="str">
        <f t="shared" si="601"/>
        <v/>
      </c>
      <c r="AB3979" s="1050" t="str">
        <f t="shared" si="602"/>
        <v/>
      </c>
      <c r="AD3979" s="1052" t="str">
        <f t="shared" si="603"/>
        <v/>
      </c>
      <c r="AE3979" s="1053" t="str">
        <f t="shared" si="604"/>
        <v/>
      </c>
    </row>
    <row r="3980" spans="23:31" ht="12.75" customHeight="1">
      <c r="W3980" s="1046" t="str">
        <f t="shared" si="605"/>
        <v/>
      </c>
      <c r="X3980" s="1047"/>
      <c r="Y3980" s="1146" t="str">
        <f t="shared" si="599"/>
        <v/>
      </c>
      <c r="Z3980" s="1049" t="str">
        <f t="shared" si="600"/>
        <v/>
      </c>
      <c r="AA3980" s="1049" t="str">
        <f t="shared" si="601"/>
        <v/>
      </c>
      <c r="AB3980" s="1050" t="str">
        <f t="shared" si="602"/>
        <v/>
      </c>
      <c r="AD3980" s="1052" t="str">
        <f t="shared" si="603"/>
        <v/>
      </c>
      <c r="AE3980" s="1053" t="str">
        <f t="shared" si="604"/>
        <v/>
      </c>
    </row>
    <row r="3981" spans="23:31" ht="12.75" customHeight="1">
      <c r="W3981" s="1046" t="str">
        <f t="shared" si="605"/>
        <v/>
      </c>
      <c r="X3981" s="1047"/>
      <c r="Y3981" s="1146" t="str">
        <f t="shared" si="599"/>
        <v/>
      </c>
      <c r="Z3981" s="1049" t="str">
        <f t="shared" si="600"/>
        <v/>
      </c>
      <c r="AA3981" s="1049" t="str">
        <f t="shared" si="601"/>
        <v/>
      </c>
      <c r="AB3981" s="1050" t="str">
        <f t="shared" si="602"/>
        <v/>
      </c>
      <c r="AD3981" s="1052" t="str">
        <f t="shared" si="603"/>
        <v/>
      </c>
      <c r="AE3981" s="1053" t="str">
        <f t="shared" si="604"/>
        <v/>
      </c>
    </row>
    <row r="3982" spans="23:31" ht="12.75" customHeight="1">
      <c r="W3982" s="1046" t="str">
        <f t="shared" si="605"/>
        <v/>
      </c>
      <c r="X3982" s="1047"/>
      <c r="Y3982" s="1146" t="str">
        <f t="shared" si="599"/>
        <v/>
      </c>
      <c r="Z3982" s="1049" t="str">
        <f t="shared" si="600"/>
        <v/>
      </c>
      <c r="AA3982" s="1049" t="str">
        <f t="shared" si="601"/>
        <v/>
      </c>
      <c r="AB3982" s="1050" t="str">
        <f t="shared" si="602"/>
        <v/>
      </c>
      <c r="AD3982" s="1052" t="str">
        <f t="shared" si="603"/>
        <v/>
      </c>
      <c r="AE3982" s="1053" t="str">
        <f t="shared" si="604"/>
        <v/>
      </c>
    </row>
    <row r="3983" spans="23:31" ht="12.75" customHeight="1">
      <c r="W3983" s="1046" t="str">
        <f t="shared" si="605"/>
        <v/>
      </c>
      <c r="X3983" s="1047"/>
      <c r="Y3983" s="1146" t="str">
        <f t="shared" si="599"/>
        <v/>
      </c>
      <c r="Z3983" s="1049" t="str">
        <f t="shared" si="600"/>
        <v/>
      </c>
      <c r="AA3983" s="1049" t="str">
        <f t="shared" si="601"/>
        <v/>
      </c>
      <c r="AB3983" s="1050" t="str">
        <f t="shared" si="602"/>
        <v/>
      </c>
      <c r="AD3983" s="1052" t="str">
        <f t="shared" si="603"/>
        <v/>
      </c>
      <c r="AE3983" s="1053" t="str">
        <f t="shared" si="604"/>
        <v/>
      </c>
    </row>
    <row r="3984" spans="23:31" ht="12.75" customHeight="1">
      <c r="W3984" s="1046" t="str">
        <f t="shared" si="605"/>
        <v/>
      </c>
      <c r="X3984" s="1047"/>
      <c r="Y3984" s="1146" t="str">
        <f t="shared" si="599"/>
        <v/>
      </c>
      <c r="Z3984" s="1049" t="str">
        <f t="shared" si="600"/>
        <v/>
      </c>
      <c r="AA3984" s="1049" t="str">
        <f t="shared" si="601"/>
        <v/>
      </c>
      <c r="AB3984" s="1050" t="str">
        <f t="shared" si="602"/>
        <v/>
      </c>
      <c r="AD3984" s="1052" t="str">
        <f t="shared" si="603"/>
        <v/>
      </c>
      <c r="AE3984" s="1053" t="str">
        <f t="shared" si="604"/>
        <v/>
      </c>
    </row>
    <row r="3985" spans="23:31" ht="12.75" customHeight="1">
      <c r="W3985" s="1046" t="str">
        <f t="shared" si="605"/>
        <v/>
      </c>
      <c r="X3985" s="1047"/>
      <c r="Y3985" s="1146" t="str">
        <f t="shared" si="599"/>
        <v/>
      </c>
      <c r="Z3985" s="1049" t="str">
        <f t="shared" si="600"/>
        <v/>
      </c>
      <c r="AA3985" s="1049" t="str">
        <f t="shared" si="601"/>
        <v/>
      </c>
      <c r="AB3985" s="1050" t="str">
        <f t="shared" si="602"/>
        <v/>
      </c>
      <c r="AD3985" s="1052" t="str">
        <f t="shared" si="603"/>
        <v/>
      </c>
      <c r="AE3985" s="1053" t="str">
        <f t="shared" si="604"/>
        <v/>
      </c>
    </row>
    <row r="3986" spans="23:31" ht="12.75" customHeight="1">
      <c r="W3986" s="1046" t="str">
        <f t="shared" si="605"/>
        <v/>
      </c>
      <c r="X3986" s="1047"/>
      <c r="Y3986" s="1146" t="str">
        <f t="shared" si="599"/>
        <v/>
      </c>
      <c r="Z3986" s="1049" t="str">
        <f t="shared" si="600"/>
        <v/>
      </c>
      <c r="AA3986" s="1049" t="str">
        <f t="shared" si="601"/>
        <v/>
      </c>
      <c r="AB3986" s="1050" t="str">
        <f t="shared" si="602"/>
        <v/>
      </c>
      <c r="AD3986" s="1052" t="str">
        <f t="shared" si="603"/>
        <v/>
      </c>
      <c r="AE3986" s="1053" t="str">
        <f t="shared" si="604"/>
        <v/>
      </c>
    </row>
    <row r="3987" spans="23:31" ht="12.75" customHeight="1">
      <c r="W3987" s="1046" t="str">
        <f t="shared" si="605"/>
        <v/>
      </c>
      <c r="X3987" s="1047"/>
      <c r="Y3987" s="1146" t="str">
        <f t="shared" si="599"/>
        <v/>
      </c>
      <c r="Z3987" s="1049" t="str">
        <f t="shared" si="600"/>
        <v/>
      </c>
      <c r="AA3987" s="1049" t="str">
        <f t="shared" si="601"/>
        <v/>
      </c>
      <c r="AB3987" s="1050" t="str">
        <f t="shared" si="602"/>
        <v/>
      </c>
      <c r="AD3987" s="1052" t="str">
        <f t="shared" si="603"/>
        <v/>
      </c>
      <c r="AE3987" s="1053" t="str">
        <f t="shared" si="604"/>
        <v/>
      </c>
    </row>
    <row r="3988" spans="23:31" ht="12.75" customHeight="1">
      <c r="W3988" s="1046" t="str">
        <f t="shared" si="605"/>
        <v/>
      </c>
      <c r="X3988" s="1047"/>
      <c r="Y3988" s="1146" t="str">
        <f t="shared" si="599"/>
        <v/>
      </c>
      <c r="Z3988" s="1049" t="str">
        <f t="shared" si="600"/>
        <v/>
      </c>
      <c r="AA3988" s="1049" t="str">
        <f t="shared" si="601"/>
        <v/>
      </c>
      <c r="AB3988" s="1050" t="str">
        <f t="shared" si="602"/>
        <v/>
      </c>
      <c r="AD3988" s="1052" t="str">
        <f t="shared" si="603"/>
        <v/>
      </c>
      <c r="AE3988" s="1053" t="str">
        <f t="shared" si="604"/>
        <v/>
      </c>
    </row>
    <row r="3989" spans="23:31" ht="12.75" customHeight="1">
      <c r="W3989" s="1046" t="str">
        <f t="shared" si="605"/>
        <v/>
      </c>
      <c r="X3989" s="1047"/>
      <c r="Y3989" s="1146" t="str">
        <f t="shared" si="599"/>
        <v/>
      </c>
      <c r="Z3989" s="1049" t="str">
        <f t="shared" si="600"/>
        <v/>
      </c>
      <c r="AA3989" s="1049" t="str">
        <f t="shared" si="601"/>
        <v/>
      </c>
      <c r="AB3989" s="1050" t="str">
        <f t="shared" si="602"/>
        <v/>
      </c>
      <c r="AD3989" s="1052" t="str">
        <f t="shared" si="603"/>
        <v/>
      </c>
      <c r="AE3989" s="1053" t="str">
        <f t="shared" si="604"/>
        <v/>
      </c>
    </row>
    <row r="3990" spans="23:31" ht="12.75" customHeight="1">
      <c r="W3990" s="1046" t="str">
        <f t="shared" si="605"/>
        <v/>
      </c>
      <c r="X3990" s="1047"/>
      <c r="Y3990" s="1146" t="str">
        <f t="shared" si="599"/>
        <v/>
      </c>
      <c r="Z3990" s="1049" t="str">
        <f t="shared" si="600"/>
        <v/>
      </c>
      <c r="AA3990" s="1049" t="str">
        <f t="shared" si="601"/>
        <v/>
      </c>
      <c r="AB3990" s="1050" t="str">
        <f t="shared" si="602"/>
        <v/>
      </c>
      <c r="AD3990" s="1052" t="str">
        <f t="shared" si="603"/>
        <v/>
      </c>
      <c r="AE3990" s="1053" t="str">
        <f t="shared" si="604"/>
        <v/>
      </c>
    </row>
    <row r="3991" spans="23:31" ht="12.75" customHeight="1">
      <c r="W3991" s="1046" t="str">
        <f t="shared" si="605"/>
        <v/>
      </c>
      <c r="X3991" s="1047"/>
      <c r="Y3991" s="1146" t="str">
        <f t="shared" si="599"/>
        <v/>
      </c>
      <c r="Z3991" s="1049" t="str">
        <f t="shared" si="600"/>
        <v/>
      </c>
      <c r="AA3991" s="1049" t="str">
        <f t="shared" si="601"/>
        <v/>
      </c>
      <c r="AB3991" s="1050" t="str">
        <f t="shared" si="602"/>
        <v/>
      </c>
      <c r="AD3991" s="1052" t="str">
        <f t="shared" si="603"/>
        <v/>
      </c>
      <c r="AE3991" s="1053" t="str">
        <f t="shared" si="604"/>
        <v/>
      </c>
    </row>
    <row r="3992" spans="23:31" ht="12.75" customHeight="1">
      <c r="W3992" s="1046" t="str">
        <f t="shared" si="605"/>
        <v/>
      </c>
      <c r="X3992" s="1047"/>
      <c r="Y3992" s="1146" t="str">
        <f t="shared" si="599"/>
        <v/>
      </c>
      <c r="Z3992" s="1049" t="str">
        <f t="shared" si="600"/>
        <v/>
      </c>
      <c r="AA3992" s="1049" t="str">
        <f t="shared" si="601"/>
        <v/>
      </c>
      <c r="AB3992" s="1050" t="str">
        <f t="shared" si="602"/>
        <v/>
      </c>
      <c r="AD3992" s="1052" t="str">
        <f t="shared" si="603"/>
        <v/>
      </c>
      <c r="AE3992" s="1053" t="str">
        <f t="shared" si="604"/>
        <v/>
      </c>
    </row>
    <row r="3993" spans="23:31" ht="12.75" customHeight="1">
      <c r="W3993" s="1046" t="str">
        <f t="shared" si="605"/>
        <v/>
      </c>
      <c r="X3993" s="1047"/>
      <c r="Y3993" s="1146" t="str">
        <f t="shared" si="599"/>
        <v/>
      </c>
      <c r="Z3993" s="1049" t="str">
        <f t="shared" si="600"/>
        <v/>
      </c>
      <c r="AA3993" s="1049" t="str">
        <f t="shared" si="601"/>
        <v/>
      </c>
      <c r="AB3993" s="1050" t="str">
        <f t="shared" si="602"/>
        <v/>
      </c>
      <c r="AD3993" s="1052" t="str">
        <f t="shared" si="603"/>
        <v/>
      </c>
      <c r="AE3993" s="1053" t="str">
        <f t="shared" si="604"/>
        <v/>
      </c>
    </row>
    <row r="3994" spans="23:31" ht="12.75" customHeight="1">
      <c r="W3994" s="1046" t="str">
        <f t="shared" si="605"/>
        <v/>
      </c>
      <c r="X3994" s="1047"/>
      <c r="Y3994" s="1146" t="str">
        <f t="shared" si="599"/>
        <v/>
      </c>
      <c r="Z3994" s="1049" t="str">
        <f t="shared" si="600"/>
        <v/>
      </c>
      <c r="AA3994" s="1049" t="str">
        <f t="shared" si="601"/>
        <v/>
      </c>
      <c r="AB3994" s="1050" t="str">
        <f t="shared" si="602"/>
        <v/>
      </c>
      <c r="AD3994" s="1052" t="str">
        <f t="shared" si="603"/>
        <v/>
      </c>
      <c r="AE3994" s="1053" t="str">
        <f t="shared" si="604"/>
        <v/>
      </c>
    </row>
    <row r="3995" spans="23:31" ht="12.75" customHeight="1">
      <c r="W3995" s="1046" t="str">
        <f t="shared" si="605"/>
        <v/>
      </c>
      <c r="X3995" s="1047"/>
      <c r="Y3995" s="1146" t="str">
        <f t="shared" si="599"/>
        <v/>
      </c>
      <c r="Z3995" s="1049" t="str">
        <f t="shared" si="600"/>
        <v/>
      </c>
      <c r="AA3995" s="1049" t="str">
        <f t="shared" si="601"/>
        <v/>
      </c>
      <c r="AB3995" s="1050" t="str">
        <f t="shared" si="602"/>
        <v/>
      </c>
      <c r="AD3995" s="1052" t="str">
        <f t="shared" si="603"/>
        <v/>
      </c>
      <c r="AE3995" s="1053" t="str">
        <f t="shared" si="604"/>
        <v/>
      </c>
    </row>
    <row r="3996" spans="23:31" ht="12.75" customHeight="1">
      <c r="W3996" s="1046" t="str">
        <f t="shared" si="605"/>
        <v/>
      </c>
      <c r="X3996" s="1047"/>
      <c r="Y3996" s="1146" t="str">
        <f t="shared" si="599"/>
        <v/>
      </c>
      <c r="Z3996" s="1049" t="str">
        <f t="shared" si="600"/>
        <v/>
      </c>
      <c r="AA3996" s="1049" t="str">
        <f t="shared" si="601"/>
        <v/>
      </c>
      <c r="AB3996" s="1050" t="str">
        <f t="shared" si="602"/>
        <v/>
      </c>
      <c r="AD3996" s="1052" t="str">
        <f t="shared" si="603"/>
        <v/>
      </c>
      <c r="AE3996" s="1053" t="str">
        <f t="shared" si="604"/>
        <v/>
      </c>
    </row>
    <row r="3997" spans="23:31" ht="12.75" customHeight="1">
      <c r="W3997" s="1046" t="str">
        <f t="shared" si="605"/>
        <v/>
      </c>
      <c r="X3997" s="1047"/>
      <c r="Y3997" s="1146" t="str">
        <f t="shared" si="599"/>
        <v/>
      </c>
      <c r="Z3997" s="1049" t="str">
        <f t="shared" si="600"/>
        <v/>
      </c>
      <c r="AA3997" s="1049" t="str">
        <f t="shared" si="601"/>
        <v/>
      </c>
      <c r="AB3997" s="1050" t="str">
        <f t="shared" si="602"/>
        <v/>
      </c>
      <c r="AD3997" s="1052" t="str">
        <f t="shared" si="603"/>
        <v/>
      </c>
      <c r="AE3997" s="1053" t="str">
        <f t="shared" si="604"/>
        <v/>
      </c>
    </row>
    <row r="3998" spans="23:31" ht="12.75" customHeight="1">
      <c r="W3998" s="1046" t="str">
        <f t="shared" si="605"/>
        <v/>
      </c>
      <c r="X3998" s="1047"/>
      <c r="Y3998" s="1146" t="str">
        <f t="shared" si="599"/>
        <v/>
      </c>
      <c r="Z3998" s="1049" t="str">
        <f t="shared" si="600"/>
        <v/>
      </c>
      <c r="AA3998" s="1049" t="str">
        <f t="shared" si="601"/>
        <v/>
      </c>
      <c r="AB3998" s="1050" t="str">
        <f t="shared" si="602"/>
        <v/>
      </c>
      <c r="AD3998" s="1052" t="str">
        <f t="shared" si="603"/>
        <v/>
      </c>
      <c r="AE3998" s="1053" t="str">
        <f t="shared" si="604"/>
        <v/>
      </c>
    </row>
    <row r="3999" spans="23:31" ht="12.75" customHeight="1">
      <c r="W3999" s="1046" t="str">
        <f t="shared" si="605"/>
        <v/>
      </c>
      <c r="X3999" s="1047"/>
      <c r="Y3999" s="1146" t="str">
        <f t="shared" si="599"/>
        <v/>
      </c>
      <c r="Z3999" s="1049" t="str">
        <f t="shared" si="600"/>
        <v/>
      </c>
      <c r="AA3999" s="1049" t="str">
        <f t="shared" si="601"/>
        <v/>
      </c>
      <c r="AB3999" s="1050" t="str">
        <f t="shared" si="602"/>
        <v/>
      </c>
      <c r="AD3999" s="1052" t="str">
        <f t="shared" si="603"/>
        <v/>
      </c>
      <c r="AE3999" s="1053" t="str">
        <f t="shared" si="604"/>
        <v/>
      </c>
    </row>
    <row r="4000" spans="23:31" ht="12.75" customHeight="1">
      <c r="W4000" s="1046" t="str">
        <f t="shared" si="605"/>
        <v/>
      </c>
      <c r="X4000" s="1047"/>
      <c r="Y4000" s="1146" t="str">
        <f t="shared" si="599"/>
        <v/>
      </c>
      <c r="Z4000" s="1049" t="str">
        <f t="shared" si="600"/>
        <v/>
      </c>
      <c r="AA4000" s="1049" t="str">
        <f t="shared" si="601"/>
        <v/>
      </c>
      <c r="AB4000" s="1050" t="str">
        <f t="shared" si="602"/>
        <v/>
      </c>
      <c r="AD4000" s="1052" t="str">
        <f t="shared" si="603"/>
        <v/>
      </c>
      <c r="AE4000" s="1053" t="str">
        <f t="shared" si="604"/>
        <v/>
      </c>
    </row>
    <row r="4001" spans="23:31" ht="12.75" customHeight="1">
      <c r="W4001" s="1046" t="str">
        <f t="shared" si="605"/>
        <v/>
      </c>
      <c r="X4001" s="1047"/>
      <c r="Y4001" s="1146" t="str">
        <f t="shared" si="599"/>
        <v/>
      </c>
      <c r="Z4001" s="1049" t="str">
        <f t="shared" si="600"/>
        <v/>
      </c>
      <c r="AA4001" s="1049" t="str">
        <f t="shared" si="601"/>
        <v/>
      </c>
      <c r="AB4001" s="1050" t="str">
        <f t="shared" si="602"/>
        <v/>
      </c>
      <c r="AD4001" s="1052" t="str">
        <f t="shared" si="603"/>
        <v/>
      </c>
      <c r="AE4001" s="1053" t="str">
        <f t="shared" si="604"/>
        <v/>
      </c>
    </row>
    <row r="4002" spans="23:31" ht="12.75" customHeight="1">
      <c r="W4002" s="1046" t="str">
        <f t="shared" si="605"/>
        <v/>
      </c>
      <c r="X4002" s="1047"/>
      <c r="Y4002" s="1146" t="str">
        <f t="shared" si="599"/>
        <v/>
      </c>
      <c r="Z4002" s="1049" t="str">
        <f t="shared" si="600"/>
        <v/>
      </c>
      <c r="AA4002" s="1049" t="str">
        <f t="shared" si="601"/>
        <v/>
      </c>
      <c r="AB4002" s="1050" t="str">
        <f t="shared" si="602"/>
        <v/>
      </c>
      <c r="AD4002" s="1052" t="str">
        <f t="shared" si="603"/>
        <v/>
      </c>
      <c r="AE4002" s="1053" t="str">
        <f t="shared" si="604"/>
        <v/>
      </c>
    </row>
    <row r="4003" spans="23:31" ht="12.75" customHeight="1">
      <c r="W4003" s="1046" t="str">
        <f t="shared" si="605"/>
        <v/>
      </c>
      <c r="X4003" s="1047"/>
      <c r="Y4003" s="1146" t="str">
        <f t="shared" si="599"/>
        <v/>
      </c>
      <c r="Z4003" s="1049" t="str">
        <f t="shared" si="600"/>
        <v/>
      </c>
      <c r="AA4003" s="1049" t="str">
        <f t="shared" si="601"/>
        <v/>
      </c>
      <c r="AB4003" s="1050" t="str">
        <f t="shared" si="602"/>
        <v/>
      </c>
      <c r="AD4003" s="1052" t="str">
        <f t="shared" si="603"/>
        <v/>
      </c>
      <c r="AE4003" s="1053" t="str">
        <f t="shared" si="604"/>
        <v/>
      </c>
    </row>
    <row r="4004" spans="23:31" ht="12.75" customHeight="1">
      <c r="W4004" s="1046" t="str">
        <f t="shared" si="605"/>
        <v/>
      </c>
      <c r="X4004" s="1047"/>
      <c r="Y4004" s="1146" t="str">
        <f t="shared" si="599"/>
        <v/>
      </c>
      <c r="Z4004" s="1049" t="str">
        <f t="shared" si="600"/>
        <v/>
      </c>
      <c r="AA4004" s="1049" t="str">
        <f t="shared" si="601"/>
        <v/>
      </c>
      <c r="AB4004" s="1050" t="str">
        <f t="shared" si="602"/>
        <v/>
      </c>
      <c r="AD4004" s="1052" t="str">
        <f t="shared" si="603"/>
        <v/>
      </c>
      <c r="AE4004" s="1053" t="str">
        <f t="shared" si="604"/>
        <v/>
      </c>
    </row>
    <row r="4005" spans="23:31" ht="12.75" customHeight="1">
      <c r="W4005" s="1046" t="str">
        <f t="shared" si="605"/>
        <v/>
      </c>
      <c r="X4005" s="1047"/>
      <c r="Y4005" s="1146" t="str">
        <f t="shared" si="599"/>
        <v/>
      </c>
      <c r="Z4005" s="1049" t="str">
        <f t="shared" si="600"/>
        <v/>
      </c>
      <c r="AA4005" s="1049" t="str">
        <f t="shared" si="601"/>
        <v/>
      </c>
      <c r="AB4005" s="1050" t="str">
        <f t="shared" si="602"/>
        <v/>
      </c>
      <c r="AD4005" s="1052" t="str">
        <f t="shared" si="603"/>
        <v/>
      </c>
      <c r="AE4005" s="1053" t="str">
        <f t="shared" si="604"/>
        <v/>
      </c>
    </row>
    <row r="4006" spans="23:31" ht="12.75" customHeight="1">
      <c r="W4006" s="1046" t="str">
        <f t="shared" si="605"/>
        <v/>
      </c>
      <c r="X4006" s="1047"/>
      <c r="Y4006" s="1146" t="str">
        <f t="shared" si="599"/>
        <v/>
      </c>
      <c r="Z4006" s="1049" t="str">
        <f t="shared" si="600"/>
        <v/>
      </c>
      <c r="AA4006" s="1049" t="str">
        <f t="shared" si="601"/>
        <v/>
      </c>
      <c r="AB4006" s="1050" t="str">
        <f t="shared" si="602"/>
        <v/>
      </c>
      <c r="AD4006" s="1052" t="str">
        <f t="shared" si="603"/>
        <v/>
      </c>
      <c r="AE4006" s="1053" t="str">
        <f t="shared" si="604"/>
        <v/>
      </c>
    </row>
    <row r="4007" spans="23:31" ht="12.75" customHeight="1">
      <c r="W4007" s="1046" t="str">
        <f t="shared" si="605"/>
        <v/>
      </c>
      <c r="X4007" s="1047"/>
      <c r="Y4007" s="1146" t="str">
        <f t="shared" si="599"/>
        <v/>
      </c>
      <c r="Z4007" s="1049" t="str">
        <f t="shared" si="600"/>
        <v/>
      </c>
      <c r="AA4007" s="1049" t="str">
        <f t="shared" si="601"/>
        <v/>
      </c>
      <c r="AB4007" s="1050" t="str">
        <f t="shared" si="602"/>
        <v/>
      </c>
      <c r="AD4007" s="1052" t="str">
        <f t="shared" si="603"/>
        <v/>
      </c>
      <c r="AE4007" s="1053" t="str">
        <f t="shared" si="604"/>
        <v/>
      </c>
    </row>
    <row r="4008" spans="23:31" ht="12.75" customHeight="1">
      <c r="W4008" s="1046" t="str">
        <f t="shared" si="605"/>
        <v/>
      </c>
      <c r="X4008" s="1047"/>
      <c r="Y4008" s="1146" t="str">
        <f t="shared" si="599"/>
        <v/>
      </c>
      <c r="Z4008" s="1049" t="str">
        <f t="shared" si="600"/>
        <v/>
      </c>
      <c r="AA4008" s="1049" t="str">
        <f t="shared" si="601"/>
        <v/>
      </c>
      <c r="AB4008" s="1050" t="str">
        <f t="shared" si="602"/>
        <v/>
      </c>
      <c r="AD4008" s="1052" t="str">
        <f t="shared" si="603"/>
        <v/>
      </c>
      <c r="AE4008" s="1053" t="str">
        <f t="shared" si="604"/>
        <v/>
      </c>
    </row>
    <row r="4009" spans="23:31" ht="12.75" customHeight="1">
      <c r="W4009" s="1046" t="str">
        <f t="shared" si="605"/>
        <v/>
      </c>
      <c r="X4009" s="1047"/>
      <c r="Y4009" s="1146" t="str">
        <f t="shared" si="599"/>
        <v/>
      </c>
      <c r="Z4009" s="1049" t="str">
        <f t="shared" si="600"/>
        <v/>
      </c>
      <c r="AA4009" s="1049" t="str">
        <f t="shared" si="601"/>
        <v/>
      </c>
      <c r="AB4009" s="1050" t="str">
        <f t="shared" si="602"/>
        <v/>
      </c>
      <c r="AD4009" s="1052" t="str">
        <f t="shared" si="603"/>
        <v/>
      </c>
      <c r="AE4009" s="1053" t="str">
        <f t="shared" si="604"/>
        <v/>
      </c>
    </row>
    <row r="4010" spans="23:31" ht="12.75" customHeight="1">
      <c r="W4010" s="1046" t="str">
        <f t="shared" si="605"/>
        <v/>
      </c>
      <c r="X4010" s="1047"/>
      <c r="Y4010" s="1146" t="str">
        <f t="shared" si="599"/>
        <v/>
      </c>
      <c r="Z4010" s="1049" t="str">
        <f t="shared" si="600"/>
        <v/>
      </c>
      <c r="AA4010" s="1049" t="str">
        <f t="shared" si="601"/>
        <v/>
      </c>
      <c r="AB4010" s="1050" t="str">
        <f t="shared" si="602"/>
        <v/>
      </c>
      <c r="AD4010" s="1052" t="str">
        <f t="shared" si="603"/>
        <v/>
      </c>
      <c r="AE4010" s="1053" t="str">
        <f t="shared" si="604"/>
        <v/>
      </c>
    </row>
    <row r="4011" spans="23:31" ht="12.75" customHeight="1">
      <c r="W4011" s="1046" t="str">
        <f t="shared" si="605"/>
        <v/>
      </c>
      <c r="X4011" s="1047"/>
      <c r="Y4011" s="1146" t="str">
        <f t="shared" si="599"/>
        <v/>
      </c>
      <c r="Z4011" s="1049" t="str">
        <f t="shared" si="600"/>
        <v/>
      </c>
      <c r="AA4011" s="1049" t="str">
        <f t="shared" si="601"/>
        <v/>
      </c>
      <c r="AB4011" s="1050" t="str">
        <f t="shared" si="602"/>
        <v/>
      </c>
      <c r="AD4011" s="1052" t="str">
        <f t="shared" si="603"/>
        <v/>
      </c>
      <c r="AE4011" s="1053" t="str">
        <f t="shared" si="604"/>
        <v/>
      </c>
    </row>
    <row r="4012" spans="23:31" ht="12.75" customHeight="1">
      <c r="W4012" s="1046" t="str">
        <f t="shared" si="605"/>
        <v/>
      </c>
      <c r="X4012" s="1047"/>
      <c r="Y4012" s="1146" t="str">
        <f t="shared" si="599"/>
        <v/>
      </c>
      <c r="Z4012" s="1049" t="str">
        <f t="shared" si="600"/>
        <v/>
      </c>
      <c r="AA4012" s="1049" t="str">
        <f t="shared" si="601"/>
        <v/>
      </c>
      <c r="AB4012" s="1050" t="str">
        <f t="shared" si="602"/>
        <v/>
      </c>
      <c r="AD4012" s="1052" t="str">
        <f t="shared" si="603"/>
        <v/>
      </c>
      <c r="AE4012" s="1053" t="str">
        <f t="shared" si="604"/>
        <v/>
      </c>
    </row>
    <row r="4013" spans="23:31" ht="12.75" customHeight="1">
      <c r="W4013" s="1046" t="str">
        <f t="shared" si="605"/>
        <v/>
      </c>
      <c r="X4013" s="1047"/>
      <c r="Y4013" s="1146" t="str">
        <f t="shared" si="599"/>
        <v/>
      </c>
      <c r="Z4013" s="1049" t="str">
        <f t="shared" si="600"/>
        <v/>
      </c>
      <c r="AA4013" s="1049" t="str">
        <f t="shared" si="601"/>
        <v/>
      </c>
      <c r="AB4013" s="1050" t="str">
        <f t="shared" si="602"/>
        <v/>
      </c>
      <c r="AD4013" s="1052" t="str">
        <f t="shared" si="603"/>
        <v/>
      </c>
      <c r="AE4013" s="1053" t="str">
        <f t="shared" si="604"/>
        <v/>
      </c>
    </row>
    <row r="4014" spans="23:31" ht="12.75" customHeight="1">
      <c r="W4014" s="1046" t="str">
        <f t="shared" si="605"/>
        <v/>
      </c>
      <c r="X4014" s="1047"/>
      <c r="Y4014" s="1146" t="str">
        <f t="shared" si="599"/>
        <v/>
      </c>
      <c r="Z4014" s="1049" t="str">
        <f t="shared" si="600"/>
        <v/>
      </c>
      <c r="AA4014" s="1049" t="str">
        <f t="shared" si="601"/>
        <v/>
      </c>
      <c r="AB4014" s="1050" t="str">
        <f t="shared" si="602"/>
        <v/>
      </c>
      <c r="AD4014" s="1052" t="str">
        <f t="shared" si="603"/>
        <v/>
      </c>
      <c r="AE4014" s="1053" t="str">
        <f t="shared" si="604"/>
        <v/>
      </c>
    </row>
    <row r="4015" spans="23:31" ht="12.75" customHeight="1">
      <c r="W4015" s="1046" t="str">
        <f t="shared" si="605"/>
        <v/>
      </c>
      <c r="X4015" s="1047"/>
      <c r="Y4015" s="1146" t="str">
        <f t="shared" si="599"/>
        <v/>
      </c>
      <c r="Z4015" s="1049" t="str">
        <f t="shared" si="600"/>
        <v/>
      </c>
      <c r="AA4015" s="1049" t="str">
        <f t="shared" si="601"/>
        <v/>
      </c>
      <c r="AB4015" s="1050" t="str">
        <f t="shared" si="602"/>
        <v/>
      </c>
      <c r="AD4015" s="1052" t="str">
        <f t="shared" si="603"/>
        <v/>
      </c>
      <c r="AE4015" s="1053" t="str">
        <f t="shared" si="604"/>
        <v/>
      </c>
    </row>
    <row r="4016" spans="23:31" ht="12.75" customHeight="1">
      <c r="W4016" s="1046" t="str">
        <f t="shared" si="605"/>
        <v/>
      </c>
      <c r="X4016" s="1047"/>
      <c r="Y4016" s="1146" t="str">
        <f t="shared" si="599"/>
        <v/>
      </c>
      <c r="Z4016" s="1049" t="str">
        <f t="shared" si="600"/>
        <v/>
      </c>
      <c r="AA4016" s="1049" t="str">
        <f t="shared" si="601"/>
        <v/>
      </c>
      <c r="AB4016" s="1050" t="str">
        <f t="shared" si="602"/>
        <v/>
      </c>
      <c r="AD4016" s="1052" t="str">
        <f t="shared" si="603"/>
        <v/>
      </c>
      <c r="AE4016" s="1053" t="str">
        <f t="shared" si="604"/>
        <v/>
      </c>
    </row>
    <row r="4017" spans="23:31" ht="12.75" customHeight="1">
      <c r="W4017" s="1046" t="str">
        <f t="shared" si="605"/>
        <v/>
      </c>
      <c r="X4017" s="1047"/>
      <c r="Y4017" s="1146" t="str">
        <f t="shared" si="599"/>
        <v/>
      </c>
      <c r="Z4017" s="1049" t="str">
        <f t="shared" si="600"/>
        <v/>
      </c>
      <c r="AA4017" s="1049" t="str">
        <f t="shared" si="601"/>
        <v/>
      </c>
      <c r="AB4017" s="1050" t="str">
        <f t="shared" si="602"/>
        <v/>
      </c>
      <c r="AD4017" s="1052" t="str">
        <f t="shared" si="603"/>
        <v/>
      </c>
      <c r="AE4017" s="1053" t="str">
        <f t="shared" si="604"/>
        <v/>
      </c>
    </row>
    <row r="4018" spans="23:31" ht="12.75" customHeight="1">
      <c r="W4018" s="1046" t="str">
        <f t="shared" si="605"/>
        <v/>
      </c>
      <c r="X4018" s="1047"/>
      <c r="Y4018" s="1146" t="str">
        <f t="shared" si="599"/>
        <v/>
      </c>
      <c r="Z4018" s="1049" t="str">
        <f t="shared" si="600"/>
        <v/>
      </c>
      <c r="AA4018" s="1049" t="str">
        <f t="shared" si="601"/>
        <v/>
      </c>
      <c r="AB4018" s="1050" t="str">
        <f t="shared" si="602"/>
        <v/>
      </c>
      <c r="AD4018" s="1052" t="str">
        <f t="shared" si="603"/>
        <v/>
      </c>
      <c r="AE4018" s="1053" t="str">
        <f t="shared" si="604"/>
        <v/>
      </c>
    </row>
    <row r="4019" spans="23:31" ht="12.75" customHeight="1">
      <c r="W4019" s="1046" t="str">
        <f t="shared" si="605"/>
        <v/>
      </c>
      <c r="X4019" s="1047"/>
      <c r="Y4019" s="1146" t="str">
        <f t="shared" si="599"/>
        <v/>
      </c>
      <c r="Z4019" s="1049" t="str">
        <f t="shared" si="600"/>
        <v/>
      </c>
      <c r="AA4019" s="1049" t="str">
        <f t="shared" si="601"/>
        <v/>
      </c>
      <c r="AB4019" s="1050" t="str">
        <f t="shared" si="602"/>
        <v/>
      </c>
      <c r="AD4019" s="1052" t="str">
        <f t="shared" si="603"/>
        <v/>
      </c>
      <c r="AE4019" s="1053" t="str">
        <f t="shared" si="604"/>
        <v/>
      </c>
    </row>
    <row r="4020" spans="23:31" ht="12.75" customHeight="1">
      <c r="W4020" s="1046" t="str">
        <f t="shared" si="605"/>
        <v/>
      </c>
      <c r="X4020" s="1047"/>
      <c r="Y4020" s="1146" t="str">
        <f t="shared" si="599"/>
        <v/>
      </c>
      <c r="Z4020" s="1049" t="str">
        <f t="shared" si="600"/>
        <v/>
      </c>
      <c r="AA4020" s="1049" t="str">
        <f t="shared" si="601"/>
        <v/>
      </c>
      <c r="AB4020" s="1050" t="str">
        <f t="shared" si="602"/>
        <v/>
      </c>
      <c r="AE4020" s="1053" t="str">
        <f t="shared" si="604"/>
        <v/>
      </c>
    </row>
    <row r="4021" spans="23:31" ht="12.75" customHeight="1">
      <c r="W4021" s="1046" t="str">
        <f t="shared" si="605"/>
        <v/>
      </c>
      <c r="X4021" s="1047"/>
      <c r="Y4021" s="1146" t="str">
        <f t="shared" si="599"/>
        <v/>
      </c>
      <c r="Z4021" s="1049" t="str">
        <f t="shared" si="600"/>
        <v/>
      </c>
      <c r="AA4021" s="1049" t="str">
        <f t="shared" si="601"/>
        <v/>
      </c>
      <c r="AB4021" s="1050" t="str">
        <f t="shared" si="602"/>
        <v/>
      </c>
      <c r="AE4021" s="1053" t="str">
        <f t="shared" si="604"/>
        <v/>
      </c>
    </row>
    <row r="4022" spans="23:31" ht="12.75" customHeight="1">
      <c r="W4022" s="1046" t="str">
        <f t="shared" si="605"/>
        <v/>
      </c>
      <c r="X4022" s="1047"/>
      <c r="Y4022" s="1146" t="str">
        <f t="shared" si="599"/>
        <v/>
      </c>
      <c r="Z4022" s="1049" t="str">
        <f t="shared" si="600"/>
        <v/>
      </c>
      <c r="AA4022" s="1049" t="str">
        <f t="shared" si="601"/>
        <v/>
      </c>
      <c r="AB4022" s="1050" t="str">
        <f t="shared" si="602"/>
        <v/>
      </c>
      <c r="AE4022" s="1053" t="str">
        <f t="shared" si="604"/>
        <v/>
      </c>
    </row>
    <row r="4023" spans="23:31" ht="12.75" customHeight="1">
      <c r="W4023" s="1046" t="str">
        <f t="shared" si="605"/>
        <v/>
      </c>
      <c r="X4023" s="1047"/>
      <c r="Y4023" s="1146" t="str">
        <f t="shared" si="599"/>
        <v/>
      </c>
      <c r="Z4023" s="1049" t="str">
        <f t="shared" si="600"/>
        <v/>
      </c>
      <c r="AA4023" s="1049" t="str">
        <f t="shared" si="601"/>
        <v/>
      </c>
      <c r="AB4023" s="1050" t="str">
        <f t="shared" si="602"/>
        <v/>
      </c>
      <c r="AE4023" s="1053" t="str">
        <f t="shared" si="604"/>
        <v/>
      </c>
    </row>
    <row r="4024" spans="23:31" ht="12.75" customHeight="1">
      <c r="W4024" s="1046" t="str">
        <f t="shared" si="605"/>
        <v/>
      </c>
      <c r="X4024" s="1047"/>
      <c r="Y4024" s="1146" t="str">
        <f t="shared" si="599"/>
        <v/>
      </c>
      <c r="Z4024" s="1049" t="str">
        <f t="shared" si="600"/>
        <v/>
      </c>
      <c r="AA4024" s="1049" t="str">
        <f t="shared" si="601"/>
        <v/>
      </c>
      <c r="AB4024" s="1050" t="str">
        <f t="shared" si="602"/>
        <v/>
      </c>
      <c r="AE4024" s="1053" t="str">
        <f t="shared" si="604"/>
        <v/>
      </c>
    </row>
    <row r="4025" spans="23:31" ht="12.75" customHeight="1">
      <c r="W4025" s="1046" t="str">
        <f t="shared" si="605"/>
        <v/>
      </c>
      <c r="X4025" s="1047"/>
      <c r="Y4025" s="1146" t="str">
        <f t="shared" si="599"/>
        <v/>
      </c>
      <c r="Z4025" s="1049" t="str">
        <f t="shared" si="600"/>
        <v/>
      </c>
      <c r="AA4025" s="1049" t="str">
        <f t="shared" si="601"/>
        <v/>
      </c>
      <c r="AB4025" s="1050" t="str">
        <f t="shared" si="602"/>
        <v/>
      </c>
      <c r="AE4025" s="1053" t="str">
        <f t="shared" si="604"/>
        <v/>
      </c>
    </row>
    <row r="4026" spans="23:31" ht="12.75" customHeight="1">
      <c r="W4026" s="1046" t="str">
        <f t="shared" si="605"/>
        <v/>
      </c>
      <c r="X4026" s="1047"/>
      <c r="Y4026" s="1146" t="str">
        <f t="shared" si="599"/>
        <v/>
      </c>
      <c r="Z4026" s="1049" t="str">
        <f t="shared" si="600"/>
        <v/>
      </c>
      <c r="AA4026" s="1049" t="str">
        <f t="shared" si="601"/>
        <v/>
      </c>
      <c r="AB4026" s="1050" t="str">
        <f t="shared" si="602"/>
        <v/>
      </c>
      <c r="AE4026" s="1053" t="str">
        <f t="shared" si="604"/>
        <v/>
      </c>
    </row>
    <row r="4027" spans="23:31" ht="12.75" customHeight="1">
      <c r="W4027" s="1046" t="str">
        <f t="shared" si="605"/>
        <v/>
      </c>
      <c r="X4027" s="1047"/>
      <c r="Y4027" s="1146" t="str">
        <f t="shared" si="599"/>
        <v/>
      </c>
      <c r="Z4027" s="1049" t="str">
        <f t="shared" si="600"/>
        <v/>
      </c>
      <c r="AA4027" s="1049" t="str">
        <f t="shared" si="601"/>
        <v/>
      </c>
      <c r="AB4027" s="1050" t="str">
        <f t="shared" si="602"/>
        <v/>
      </c>
      <c r="AE4027" s="1053" t="str">
        <f t="shared" si="604"/>
        <v/>
      </c>
    </row>
    <row r="4028" spans="23:31" ht="12.75" customHeight="1">
      <c r="W4028" s="1046" t="str">
        <f t="shared" si="605"/>
        <v/>
      </c>
      <c r="X4028" s="1047"/>
      <c r="Y4028" s="1146" t="str">
        <f t="shared" si="599"/>
        <v/>
      </c>
      <c r="Z4028" s="1049" t="str">
        <f t="shared" si="600"/>
        <v/>
      </c>
      <c r="AA4028" s="1049" t="str">
        <f t="shared" si="601"/>
        <v/>
      </c>
      <c r="AB4028" s="1050" t="str">
        <f t="shared" si="602"/>
        <v/>
      </c>
      <c r="AE4028" s="1053" t="str">
        <f t="shared" si="604"/>
        <v/>
      </c>
    </row>
    <row r="4029" spans="23:31" ht="12.75" customHeight="1">
      <c r="W4029" s="1046" t="str">
        <f t="shared" si="605"/>
        <v/>
      </c>
      <c r="X4029" s="1047"/>
      <c r="Y4029" s="1146" t="str">
        <f t="shared" si="599"/>
        <v/>
      </c>
      <c r="Z4029" s="1049" t="str">
        <f t="shared" si="600"/>
        <v/>
      </c>
      <c r="AA4029" s="1049" t="str">
        <f t="shared" si="601"/>
        <v/>
      </c>
      <c r="AB4029" s="1050" t="str">
        <f t="shared" si="602"/>
        <v/>
      </c>
      <c r="AE4029" s="1053" t="str">
        <f t="shared" si="604"/>
        <v/>
      </c>
    </row>
    <row r="4030" spans="23:31" ht="12.75" customHeight="1">
      <c r="W4030" s="1046" t="str">
        <f t="shared" si="605"/>
        <v/>
      </c>
      <c r="X4030" s="1047"/>
      <c r="Y4030" s="1146" t="str">
        <f t="shared" si="599"/>
        <v/>
      </c>
      <c r="Z4030" s="1049" t="str">
        <f t="shared" si="600"/>
        <v/>
      </c>
      <c r="AA4030" s="1049" t="str">
        <f t="shared" si="601"/>
        <v/>
      </c>
      <c r="AB4030" s="1050" t="str">
        <f t="shared" si="602"/>
        <v/>
      </c>
      <c r="AE4030" s="1053" t="str">
        <f t="shared" si="604"/>
        <v/>
      </c>
    </row>
    <row r="4031" spans="23:31" ht="12.75" customHeight="1">
      <c r="W4031" s="1046" t="str">
        <f t="shared" si="605"/>
        <v/>
      </c>
      <c r="X4031" s="1047"/>
      <c r="Y4031" s="1146" t="str">
        <f t="shared" si="599"/>
        <v/>
      </c>
      <c r="Z4031" s="1049" t="str">
        <f t="shared" si="600"/>
        <v/>
      </c>
      <c r="AA4031" s="1049" t="str">
        <f t="shared" si="601"/>
        <v/>
      </c>
      <c r="AB4031" s="1050" t="str">
        <f t="shared" si="602"/>
        <v/>
      </c>
      <c r="AE4031" s="1053" t="str">
        <f t="shared" si="604"/>
        <v/>
      </c>
    </row>
    <row r="4032" spans="23:31" ht="12.75" customHeight="1">
      <c r="W4032" s="1046" t="str">
        <f t="shared" si="605"/>
        <v/>
      </c>
      <c r="X4032" s="1047"/>
      <c r="Y4032" s="1146" t="str">
        <f t="shared" si="599"/>
        <v/>
      </c>
      <c r="Z4032" s="1049" t="str">
        <f t="shared" si="600"/>
        <v/>
      </c>
      <c r="AA4032" s="1049" t="str">
        <f t="shared" si="601"/>
        <v/>
      </c>
      <c r="AB4032" s="1050" t="str">
        <f t="shared" si="602"/>
        <v/>
      </c>
      <c r="AE4032" s="1053" t="str">
        <f t="shared" si="604"/>
        <v/>
      </c>
    </row>
    <row r="4033" spans="23:31" ht="12.75" customHeight="1">
      <c r="W4033" s="1046" t="str">
        <f t="shared" si="605"/>
        <v/>
      </c>
      <c r="X4033" s="1047"/>
      <c r="Y4033" s="1146" t="str">
        <f t="shared" si="599"/>
        <v/>
      </c>
      <c r="Z4033" s="1049" t="str">
        <f t="shared" si="600"/>
        <v/>
      </c>
      <c r="AA4033" s="1049" t="str">
        <f t="shared" si="601"/>
        <v/>
      </c>
      <c r="AB4033" s="1050" t="str">
        <f t="shared" si="602"/>
        <v/>
      </c>
      <c r="AE4033" s="1053" t="str">
        <f t="shared" si="604"/>
        <v/>
      </c>
    </row>
    <row r="4034" spans="23:31" ht="12.75" customHeight="1">
      <c r="W4034" s="1046" t="str">
        <f t="shared" si="605"/>
        <v/>
      </c>
      <c r="X4034" s="1047"/>
      <c r="Y4034" s="1146" t="str">
        <f t="shared" si="599"/>
        <v/>
      </c>
      <c r="Z4034" s="1049" t="str">
        <f t="shared" si="600"/>
        <v/>
      </c>
      <c r="AA4034" s="1049" t="str">
        <f t="shared" si="601"/>
        <v/>
      </c>
      <c r="AB4034" s="1050" t="str">
        <f t="shared" si="602"/>
        <v/>
      </c>
      <c r="AE4034" s="1053" t="str">
        <f t="shared" si="604"/>
        <v/>
      </c>
    </row>
    <row r="4035" spans="23:31" ht="12.75" customHeight="1">
      <c r="W4035" s="1046" t="str">
        <f t="shared" si="605"/>
        <v/>
      </c>
      <c r="X4035" s="1047"/>
      <c r="Y4035" s="1146" t="str">
        <f t="shared" ref="Y4035:Y4098" si="606">IFERROR(CHOOSE(X4035,"መስከረም","ጥቅምት","ህዳር  ","ታህሳስ ","ጥር ","የካቲት ","መጋቢት ","ሚይዚያ ","ግንቦት ","ሰኔ ","ሐምሌ ","ነሐሴ ","Pagume"),"")</f>
        <v/>
      </c>
      <c r="Z4035" s="1049" t="str">
        <f t="shared" ref="Z4035:Z4098" si="607">IF($K4035="","",_xlfn.LET(_xlpm.gDate,K4035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035" s="1049" t="str">
        <f t="shared" ref="AA4035:AA4098" si="608">IF($Z4035="","",TEXT($Z4035,"mm"))</f>
        <v/>
      </c>
      <c r="AB4035" s="1050" t="str">
        <f t="shared" ref="AB4035:AB4098" si="609">IFERROR(CHOOSE(AA4035,"መስከረም","ጥቅምት","ህዳር  ","ታህሳስ ","ጥር ","የካቲት ","መጋቢት ","ሚይዚያ ","ግንቦት ","ሰኔ ","ሐምሌ ","ነሐሴ ","Pagume"),"")</f>
        <v/>
      </c>
      <c r="AE4035" s="1053" t="str">
        <f t="shared" ref="AE4035:AE4098" si="610">IF($K4035="","",YEAR(K4035)&amp;"-W"&amp;WEEKNUM(K4035,2))</f>
        <v/>
      </c>
    </row>
    <row r="4036" spans="23:31" ht="12.75" customHeight="1">
      <c r="W4036" s="1046" t="str">
        <f t="shared" ref="W4036:W4099" si="611">IF($D4036="","",_xlfn.LET(_xlpm.gDate,D4036,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036" s="1047"/>
      <c r="Y4036" s="1146" t="str">
        <f t="shared" si="606"/>
        <v/>
      </c>
      <c r="Z4036" s="1049" t="str">
        <f t="shared" si="607"/>
        <v/>
      </c>
      <c r="AA4036" s="1049" t="str">
        <f t="shared" si="608"/>
        <v/>
      </c>
      <c r="AB4036" s="1050" t="str">
        <f t="shared" si="609"/>
        <v/>
      </c>
      <c r="AE4036" s="1053" t="str">
        <f t="shared" si="610"/>
        <v/>
      </c>
    </row>
    <row r="4037" spans="23:31" ht="12.75" customHeight="1">
      <c r="W4037" s="1046" t="str">
        <f t="shared" si="611"/>
        <v/>
      </c>
      <c r="X4037" s="1047"/>
      <c r="Y4037" s="1146" t="str">
        <f t="shared" si="606"/>
        <v/>
      </c>
      <c r="Z4037" s="1049" t="str">
        <f t="shared" si="607"/>
        <v/>
      </c>
      <c r="AA4037" s="1049" t="str">
        <f t="shared" si="608"/>
        <v/>
      </c>
      <c r="AB4037" s="1050" t="str">
        <f t="shared" si="609"/>
        <v/>
      </c>
      <c r="AE4037" s="1053" t="str">
        <f t="shared" si="610"/>
        <v/>
      </c>
    </row>
    <row r="4038" spans="23:31" ht="12.75" customHeight="1">
      <c r="W4038" s="1046" t="str">
        <f t="shared" si="611"/>
        <v/>
      </c>
      <c r="X4038" s="1047"/>
      <c r="Y4038" s="1146" t="str">
        <f t="shared" si="606"/>
        <v/>
      </c>
      <c r="Z4038" s="1049" t="str">
        <f t="shared" si="607"/>
        <v/>
      </c>
      <c r="AA4038" s="1049" t="str">
        <f t="shared" si="608"/>
        <v/>
      </c>
      <c r="AB4038" s="1050" t="str">
        <f t="shared" si="609"/>
        <v/>
      </c>
      <c r="AE4038" s="1053" t="str">
        <f t="shared" si="610"/>
        <v/>
      </c>
    </row>
    <row r="4039" spans="23:31" ht="12.75" customHeight="1">
      <c r="W4039" s="1046" t="str">
        <f t="shared" si="611"/>
        <v/>
      </c>
      <c r="X4039" s="1047"/>
      <c r="Y4039" s="1146" t="str">
        <f t="shared" si="606"/>
        <v/>
      </c>
      <c r="Z4039" s="1049" t="str">
        <f t="shared" si="607"/>
        <v/>
      </c>
      <c r="AA4039" s="1049" t="str">
        <f t="shared" si="608"/>
        <v/>
      </c>
      <c r="AB4039" s="1050" t="str">
        <f t="shared" si="609"/>
        <v/>
      </c>
      <c r="AE4039" s="1053" t="str">
        <f t="shared" si="610"/>
        <v/>
      </c>
    </row>
    <row r="4040" spans="23:31" ht="12.75" customHeight="1">
      <c r="W4040" s="1046" t="str">
        <f t="shared" si="611"/>
        <v/>
      </c>
      <c r="X4040" s="1047"/>
      <c r="Y4040" s="1146" t="str">
        <f t="shared" si="606"/>
        <v/>
      </c>
      <c r="Z4040" s="1049" t="str">
        <f t="shared" si="607"/>
        <v/>
      </c>
      <c r="AA4040" s="1049" t="str">
        <f t="shared" si="608"/>
        <v/>
      </c>
      <c r="AB4040" s="1050" t="str">
        <f t="shared" si="609"/>
        <v/>
      </c>
      <c r="AE4040" s="1053" t="str">
        <f t="shared" si="610"/>
        <v/>
      </c>
    </row>
    <row r="4041" spans="23:31" ht="12.75" customHeight="1">
      <c r="W4041" s="1046" t="str">
        <f t="shared" si="611"/>
        <v/>
      </c>
      <c r="X4041" s="1047"/>
      <c r="Y4041" s="1146" t="str">
        <f t="shared" si="606"/>
        <v/>
      </c>
      <c r="Z4041" s="1049" t="str">
        <f t="shared" si="607"/>
        <v/>
      </c>
      <c r="AA4041" s="1049" t="str">
        <f t="shared" si="608"/>
        <v/>
      </c>
      <c r="AB4041" s="1050" t="str">
        <f t="shared" si="609"/>
        <v/>
      </c>
      <c r="AE4041" s="1053" t="str">
        <f t="shared" si="610"/>
        <v/>
      </c>
    </row>
    <row r="4042" spans="23:31" ht="12.75" customHeight="1">
      <c r="W4042" s="1046" t="str">
        <f t="shared" si="611"/>
        <v/>
      </c>
      <c r="X4042" s="1047"/>
      <c r="Y4042" s="1146" t="str">
        <f t="shared" si="606"/>
        <v/>
      </c>
      <c r="Z4042" s="1049" t="str">
        <f t="shared" si="607"/>
        <v/>
      </c>
      <c r="AA4042" s="1049" t="str">
        <f t="shared" si="608"/>
        <v/>
      </c>
      <c r="AB4042" s="1050" t="str">
        <f t="shared" si="609"/>
        <v/>
      </c>
      <c r="AE4042" s="1053" t="str">
        <f t="shared" si="610"/>
        <v/>
      </c>
    </row>
    <row r="4043" spans="23:31" ht="12.75" customHeight="1">
      <c r="W4043" s="1046" t="str">
        <f t="shared" si="611"/>
        <v/>
      </c>
      <c r="X4043" s="1047"/>
      <c r="Y4043" s="1146" t="str">
        <f t="shared" si="606"/>
        <v/>
      </c>
      <c r="Z4043" s="1049" t="str">
        <f t="shared" si="607"/>
        <v/>
      </c>
      <c r="AA4043" s="1049" t="str">
        <f t="shared" si="608"/>
        <v/>
      </c>
      <c r="AB4043" s="1050" t="str">
        <f t="shared" si="609"/>
        <v/>
      </c>
      <c r="AE4043" s="1053" t="str">
        <f t="shared" si="610"/>
        <v/>
      </c>
    </row>
    <row r="4044" spans="23:31" ht="12.75" customHeight="1">
      <c r="W4044" s="1046" t="str">
        <f t="shared" si="611"/>
        <v/>
      </c>
      <c r="X4044" s="1047"/>
      <c r="Y4044" s="1146" t="str">
        <f t="shared" si="606"/>
        <v/>
      </c>
      <c r="Z4044" s="1049" t="str">
        <f t="shared" si="607"/>
        <v/>
      </c>
      <c r="AA4044" s="1049" t="str">
        <f t="shared" si="608"/>
        <v/>
      </c>
      <c r="AB4044" s="1050" t="str">
        <f t="shared" si="609"/>
        <v/>
      </c>
      <c r="AE4044" s="1053" t="str">
        <f t="shared" si="610"/>
        <v/>
      </c>
    </row>
    <row r="4045" spans="23:31" ht="12.75" customHeight="1">
      <c r="W4045" s="1046" t="str">
        <f t="shared" si="611"/>
        <v/>
      </c>
      <c r="X4045" s="1047"/>
      <c r="Y4045" s="1146" t="str">
        <f t="shared" si="606"/>
        <v/>
      </c>
      <c r="Z4045" s="1049" t="str">
        <f t="shared" si="607"/>
        <v/>
      </c>
      <c r="AA4045" s="1049" t="str">
        <f t="shared" si="608"/>
        <v/>
      </c>
      <c r="AB4045" s="1050" t="str">
        <f t="shared" si="609"/>
        <v/>
      </c>
      <c r="AE4045" s="1053" t="str">
        <f t="shared" si="610"/>
        <v/>
      </c>
    </row>
    <row r="4046" spans="23:31" ht="12.75" customHeight="1">
      <c r="W4046" s="1046" t="str">
        <f t="shared" si="611"/>
        <v/>
      </c>
      <c r="X4046" s="1047"/>
      <c r="Y4046" s="1146" t="str">
        <f t="shared" si="606"/>
        <v/>
      </c>
      <c r="Z4046" s="1049" t="str">
        <f t="shared" si="607"/>
        <v/>
      </c>
      <c r="AA4046" s="1049" t="str">
        <f t="shared" si="608"/>
        <v/>
      </c>
      <c r="AB4046" s="1050" t="str">
        <f t="shared" si="609"/>
        <v/>
      </c>
      <c r="AE4046" s="1053" t="str">
        <f t="shared" si="610"/>
        <v/>
      </c>
    </row>
    <row r="4047" spans="23:31" ht="12.75" customHeight="1">
      <c r="W4047" s="1046" t="str">
        <f t="shared" si="611"/>
        <v/>
      </c>
      <c r="X4047" s="1047"/>
      <c r="Y4047" s="1146" t="str">
        <f t="shared" si="606"/>
        <v/>
      </c>
      <c r="Z4047" s="1049" t="str">
        <f t="shared" si="607"/>
        <v/>
      </c>
      <c r="AA4047" s="1049" t="str">
        <f t="shared" si="608"/>
        <v/>
      </c>
      <c r="AB4047" s="1050" t="str">
        <f t="shared" si="609"/>
        <v/>
      </c>
      <c r="AE4047" s="1053" t="str">
        <f t="shared" si="610"/>
        <v/>
      </c>
    </row>
    <row r="4048" spans="23:31" ht="12.75" customHeight="1">
      <c r="W4048" s="1046" t="str">
        <f t="shared" si="611"/>
        <v/>
      </c>
      <c r="X4048" s="1047"/>
      <c r="Y4048" s="1146" t="str">
        <f t="shared" si="606"/>
        <v/>
      </c>
      <c r="Z4048" s="1049" t="str">
        <f t="shared" si="607"/>
        <v/>
      </c>
      <c r="AA4048" s="1049" t="str">
        <f t="shared" si="608"/>
        <v/>
      </c>
      <c r="AB4048" s="1050" t="str">
        <f t="shared" si="609"/>
        <v/>
      </c>
      <c r="AE4048" s="1053" t="str">
        <f t="shared" si="610"/>
        <v/>
      </c>
    </row>
    <row r="4049" spans="23:31" ht="12.75" customHeight="1">
      <c r="W4049" s="1046" t="str">
        <f t="shared" si="611"/>
        <v/>
      </c>
      <c r="X4049" s="1047"/>
      <c r="Y4049" s="1146" t="str">
        <f t="shared" si="606"/>
        <v/>
      </c>
      <c r="Z4049" s="1049" t="str">
        <f t="shared" si="607"/>
        <v/>
      </c>
      <c r="AA4049" s="1049" t="str">
        <f t="shared" si="608"/>
        <v/>
      </c>
      <c r="AB4049" s="1050" t="str">
        <f t="shared" si="609"/>
        <v/>
      </c>
      <c r="AE4049" s="1053" t="str">
        <f t="shared" si="610"/>
        <v/>
      </c>
    </row>
    <row r="4050" spans="23:31" ht="12.75" customHeight="1">
      <c r="W4050" s="1046" t="str">
        <f t="shared" si="611"/>
        <v/>
      </c>
      <c r="X4050" s="1047"/>
      <c r="Y4050" s="1146" t="str">
        <f t="shared" si="606"/>
        <v/>
      </c>
      <c r="Z4050" s="1049" t="str">
        <f t="shared" si="607"/>
        <v/>
      </c>
      <c r="AA4050" s="1049" t="str">
        <f t="shared" si="608"/>
        <v/>
      </c>
      <c r="AB4050" s="1050" t="str">
        <f t="shared" si="609"/>
        <v/>
      </c>
      <c r="AE4050" s="1053" t="str">
        <f t="shared" si="610"/>
        <v/>
      </c>
    </row>
    <row r="4051" spans="23:31" ht="12.75" customHeight="1">
      <c r="W4051" s="1046" t="str">
        <f t="shared" si="611"/>
        <v/>
      </c>
      <c r="X4051" s="1047"/>
      <c r="Y4051" s="1146" t="str">
        <f t="shared" si="606"/>
        <v/>
      </c>
      <c r="Z4051" s="1049" t="str">
        <f t="shared" si="607"/>
        <v/>
      </c>
      <c r="AA4051" s="1049" t="str">
        <f t="shared" si="608"/>
        <v/>
      </c>
      <c r="AB4051" s="1050" t="str">
        <f t="shared" si="609"/>
        <v/>
      </c>
      <c r="AE4051" s="1053" t="str">
        <f t="shared" si="610"/>
        <v/>
      </c>
    </row>
    <row r="4052" spans="23:31" ht="12.75" customHeight="1">
      <c r="W4052" s="1046" t="str">
        <f t="shared" si="611"/>
        <v/>
      </c>
      <c r="X4052" s="1047"/>
      <c r="Y4052" s="1146" t="str">
        <f t="shared" si="606"/>
        <v/>
      </c>
      <c r="Z4052" s="1049" t="str">
        <f t="shared" si="607"/>
        <v/>
      </c>
      <c r="AA4052" s="1049" t="str">
        <f t="shared" si="608"/>
        <v/>
      </c>
      <c r="AB4052" s="1050" t="str">
        <f t="shared" si="609"/>
        <v/>
      </c>
      <c r="AE4052" s="1053" t="str">
        <f t="shared" si="610"/>
        <v/>
      </c>
    </row>
    <row r="4053" spans="23:31" ht="12.75" customHeight="1">
      <c r="W4053" s="1046" t="str">
        <f t="shared" si="611"/>
        <v/>
      </c>
      <c r="X4053" s="1047"/>
      <c r="Y4053" s="1146" t="str">
        <f t="shared" si="606"/>
        <v/>
      </c>
      <c r="Z4053" s="1049" t="str">
        <f t="shared" si="607"/>
        <v/>
      </c>
      <c r="AA4053" s="1049" t="str">
        <f t="shared" si="608"/>
        <v/>
      </c>
      <c r="AB4053" s="1050" t="str">
        <f t="shared" si="609"/>
        <v/>
      </c>
      <c r="AE4053" s="1053" t="str">
        <f t="shared" si="610"/>
        <v/>
      </c>
    </row>
    <row r="4054" spans="23:31" ht="12.75" customHeight="1">
      <c r="W4054" s="1046" t="str">
        <f t="shared" si="611"/>
        <v/>
      </c>
      <c r="X4054" s="1047"/>
      <c r="Y4054" s="1146" t="str">
        <f t="shared" si="606"/>
        <v/>
      </c>
      <c r="Z4054" s="1049" t="str">
        <f t="shared" si="607"/>
        <v/>
      </c>
      <c r="AA4054" s="1049" t="str">
        <f t="shared" si="608"/>
        <v/>
      </c>
      <c r="AB4054" s="1050" t="str">
        <f t="shared" si="609"/>
        <v/>
      </c>
      <c r="AE4054" s="1053" t="str">
        <f t="shared" si="610"/>
        <v/>
      </c>
    </row>
    <row r="4055" spans="23:31" ht="12.75" customHeight="1">
      <c r="W4055" s="1046" t="str">
        <f t="shared" si="611"/>
        <v/>
      </c>
      <c r="X4055" s="1047"/>
      <c r="Y4055" s="1146" t="str">
        <f t="shared" si="606"/>
        <v/>
      </c>
      <c r="Z4055" s="1049" t="str">
        <f t="shared" si="607"/>
        <v/>
      </c>
      <c r="AA4055" s="1049" t="str">
        <f t="shared" si="608"/>
        <v/>
      </c>
      <c r="AB4055" s="1050" t="str">
        <f t="shared" si="609"/>
        <v/>
      </c>
      <c r="AE4055" s="1053" t="str">
        <f t="shared" si="610"/>
        <v/>
      </c>
    </row>
    <row r="4056" spans="23:31" ht="12.75" customHeight="1">
      <c r="W4056" s="1046" t="str">
        <f t="shared" si="611"/>
        <v/>
      </c>
      <c r="X4056" s="1047"/>
      <c r="Y4056" s="1146" t="str">
        <f t="shared" si="606"/>
        <v/>
      </c>
      <c r="Z4056" s="1049" t="str">
        <f t="shared" si="607"/>
        <v/>
      </c>
      <c r="AA4056" s="1049" t="str">
        <f t="shared" si="608"/>
        <v/>
      </c>
      <c r="AB4056" s="1050" t="str">
        <f t="shared" si="609"/>
        <v/>
      </c>
      <c r="AE4056" s="1053" t="str">
        <f t="shared" si="610"/>
        <v/>
      </c>
    </row>
    <row r="4057" spans="23:31" ht="12.75" customHeight="1">
      <c r="W4057" s="1046" t="str">
        <f t="shared" si="611"/>
        <v/>
      </c>
      <c r="X4057" s="1047"/>
      <c r="Y4057" s="1146" t="str">
        <f t="shared" si="606"/>
        <v/>
      </c>
      <c r="Z4057" s="1049" t="str">
        <f t="shared" si="607"/>
        <v/>
      </c>
      <c r="AA4057" s="1049" t="str">
        <f t="shared" si="608"/>
        <v/>
      </c>
      <c r="AB4057" s="1050" t="str">
        <f t="shared" si="609"/>
        <v/>
      </c>
      <c r="AE4057" s="1053" t="str">
        <f t="shared" si="610"/>
        <v/>
      </c>
    </row>
    <row r="4058" spans="23:31" ht="12.75" customHeight="1">
      <c r="W4058" s="1046" t="str">
        <f t="shared" si="611"/>
        <v/>
      </c>
      <c r="X4058" s="1047"/>
      <c r="Y4058" s="1146" t="str">
        <f t="shared" si="606"/>
        <v/>
      </c>
      <c r="Z4058" s="1049" t="str">
        <f t="shared" si="607"/>
        <v/>
      </c>
      <c r="AA4058" s="1049" t="str">
        <f t="shared" si="608"/>
        <v/>
      </c>
      <c r="AB4058" s="1050" t="str">
        <f t="shared" si="609"/>
        <v/>
      </c>
      <c r="AE4058" s="1053" t="str">
        <f t="shared" si="610"/>
        <v/>
      </c>
    </row>
    <row r="4059" spans="23:31" ht="12.75" customHeight="1">
      <c r="W4059" s="1046" t="str">
        <f t="shared" si="611"/>
        <v/>
      </c>
      <c r="X4059" s="1047"/>
      <c r="Y4059" s="1146" t="str">
        <f t="shared" si="606"/>
        <v/>
      </c>
      <c r="Z4059" s="1049" t="str">
        <f t="shared" si="607"/>
        <v/>
      </c>
      <c r="AA4059" s="1049" t="str">
        <f t="shared" si="608"/>
        <v/>
      </c>
      <c r="AB4059" s="1050" t="str">
        <f t="shared" si="609"/>
        <v/>
      </c>
      <c r="AE4059" s="1053" t="str">
        <f t="shared" si="610"/>
        <v/>
      </c>
    </row>
    <row r="4060" spans="23:31" ht="12.75" customHeight="1">
      <c r="W4060" s="1046" t="str">
        <f t="shared" si="611"/>
        <v/>
      </c>
      <c r="X4060" s="1047"/>
      <c r="Y4060" s="1146" t="str">
        <f t="shared" si="606"/>
        <v/>
      </c>
      <c r="Z4060" s="1049" t="str">
        <f t="shared" si="607"/>
        <v/>
      </c>
      <c r="AA4060" s="1049" t="str">
        <f t="shared" si="608"/>
        <v/>
      </c>
      <c r="AB4060" s="1050" t="str">
        <f t="shared" si="609"/>
        <v/>
      </c>
      <c r="AE4060" s="1053" t="str">
        <f t="shared" si="610"/>
        <v/>
      </c>
    </row>
    <row r="4061" spans="23:31" ht="12.75" customHeight="1">
      <c r="W4061" s="1046" t="str">
        <f t="shared" si="611"/>
        <v/>
      </c>
      <c r="X4061" s="1047"/>
      <c r="Y4061" s="1146" t="str">
        <f t="shared" si="606"/>
        <v/>
      </c>
      <c r="Z4061" s="1049" t="str">
        <f t="shared" si="607"/>
        <v/>
      </c>
      <c r="AA4061" s="1049" t="str">
        <f t="shared" si="608"/>
        <v/>
      </c>
      <c r="AB4061" s="1050" t="str">
        <f t="shared" si="609"/>
        <v/>
      </c>
      <c r="AE4061" s="1053" t="str">
        <f t="shared" si="610"/>
        <v/>
      </c>
    </row>
    <row r="4062" spans="23:31" ht="12.75" customHeight="1">
      <c r="W4062" s="1046" t="str">
        <f t="shared" si="611"/>
        <v/>
      </c>
      <c r="X4062" s="1047"/>
      <c r="Y4062" s="1146" t="str">
        <f t="shared" si="606"/>
        <v/>
      </c>
      <c r="Z4062" s="1049" t="str">
        <f t="shared" si="607"/>
        <v/>
      </c>
      <c r="AA4062" s="1049" t="str">
        <f t="shared" si="608"/>
        <v/>
      </c>
      <c r="AB4062" s="1050" t="str">
        <f t="shared" si="609"/>
        <v/>
      </c>
      <c r="AE4062" s="1053" t="str">
        <f t="shared" si="610"/>
        <v/>
      </c>
    </row>
    <row r="4063" spans="23:31" ht="12.75" customHeight="1">
      <c r="W4063" s="1046" t="str">
        <f t="shared" si="611"/>
        <v/>
      </c>
      <c r="X4063" s="1047"/>
      <c r="Y4063" s="1146" t="str">
        <f t="shared" si="606"/>
        <v/>
      </c>
      <c r="Z4063" s="1049" t="str">
        <f t="shared" si="607"/>
        <v/>
      </c>
      <c r="AA4063" s="1049" t="str">
        <f t="shared" si="608"/>
        <v/>
      </c>
      <c r="AB4063" s="1050" t="str">
        <f t="shared" si="609"/>
        <v/>
      </c>
      <c r="AE4063" s="1053" t="str">
        <f t="shared" si="610"/>
        <v/>
      </c>
    </row>
    <row r="4064" spans="23:31" ht="12.75" customHeight="1">
      <c r="W4064" s="1046" t="str">
        <f t="shared" si="611"/>
        <v/>
      </c>
      <c r="X4064" s="1047"/>
      <c r="Y4064" s="1146" t="str">
        <f t="shared" si="606"/>
        <v/>
      </c>
      <c r="Z4064" s="1049" t="str">
        <f t="shared" si="607"/>
        <v/>
      </c>
      <c r="AA4064" s="1049" t="str">
        <f t="shared" si="608"/>
        <v/>
      </c>
      <c r="AB4064" s="1050" t="str">
        <f t="shared" si="609"/>
        <v/>
      </c>
      <c r="AE4064" s="1053" t="str">
        <f t="shared" si="610"/>
        <v/>
      </c>
    </row>
    <row r="4065" spans="23:31" ht="12.75" customHeight="1">
      <c r="W4065" s="1046" t="str">
        <f t="shared" si="611"/>
        <v/>
      </c>
      <c r="X4065" s="1047"/>
      <c r="Y4065" s="1146" t="str">
        <f t="shared" si="606"/>
        <v/>
      </c>
      <c r="Z4065" s="1049" t="str">
        <f t="shared" si="607"/>
        <v/>
      </c>
      <c r="AA4065" s="1049" t="str">
        <f t="shared" si="608"/>
        <v/>
      </c>
      <c r="AB4065" s="1050" t="str">
        <f t="shared" si="609"/>
        <v/>
      </c>
      <c r="AE4065" s="1053" t="str">
        <f t="shared" si="610"/>
        <v/>
      </c>
    </row>
    <row r="4066" spans="23:31" ht="12.75" customHeight="1">
      <c r="W4066" s="1046" t="str">
        <f t="shared" si="611"/>
        <v/>
      </c>
      <c r="X4066" s="1047"/>
      <c r="Y4066" s="1146" t="str">
        <f t="shared" si="606"/>
        <v/>
      </c>
      <c r="Z4066" s="1049" t="str">
        <f t="shared" si="607"/>
        <v/>
      </c>
      <c r="AA4066" s="1049" t="str">
        <f t="shared" si="608"/>
        <v/>
      </c>
      <c r="AB4066" s="1050" t="str">
        <f t="shared" si="609"/>
        <v/>
      </c>
      <c r="AE4066" s="1053" t="str">
        <f t="shared" si="610"/>
        <v/>
      </c>
    </row>
    <row r="4067" spans="23:31" ht="12.75" customHeight="1">
      <c r="W4067" s="1046" t="str">
        <f t="shared" si="611"/>
        <v/>
      </c>
      <c r="X4067" s="1047"/>
      <c r="Y4067" s="1146" t="str">
        <f t="shared" si="606"/>
        <v/>
      </c>
      <c r="Z4067" s="1049" t="str">
        <f t="shared" si="607"/>
        <v/>
      </c>
      <c r="AA4067" s="1049" t="str">
        <f t="shared" si="608"/>
        <v/>
      </c>
      <c r="AB4067" s="1050" t="str">
        <f t="shared" si="609"/>
        <v/>
      </c>
      <c r="AE4067" s="1053" t="str">
        <f t="shared" si="610"/>
        <v/>
      </c>
    </row>
    <row r="4068" spans="23:31" ht="12.75" customHeight="1">
      <c r="W4068" s="1046" t="str">
        <f t="shared" si="611"/>
        <v/>
      </c>
      <c r="X4068" s="1047"/>
      <c r="Y4068" s="1146" t="str">
        <f t="shared" si="606"/>
        <v/>
      </c>
      <c r="Z4068" s="1049" t="str">
        <f t="shared" si="607"/>
        <v/>
      </c>
      <c r="AA4068" s="1049" t="str">
        <f t="shared" si="608"/>
        <v/>
      </c>
      <c r="AB4068" s="1050" t="str">
        <f t="shared" si="609"/>
        <v/>
      </c>
      <c r="AE4068" s="1053" t="str">
        <f t="shared" si="610"/>
        <v/>
      </c>
    </row>
    <row r="4069" spans="23:31" ht="12.75" customHeight="1">
      <c r="W4069" s="1046" t="str">
        <f t="shared" si="611"/>
        <v/>
      </c>
      <c r="X4069" s="1047"/>
      <c r="Y4069" s="1146" t="str">
        <f t="shared" si="606"/>
        <v/>
      </c>
      <c r="Z4069" s="1049" t="str">
        <f t="shared" si="607"/>
        <v/>
      </c>
      <c r="AA4069" s="1049" t="str">
        <f t="shared" si="608"/>
        <v/>
      </c>
      <c r="AB4069" s="1050" t="str">
        <f t="shared" si="609"/>
        <v/>
      </c>
      <c r="AE4069" s="1053" t="str">
        <f t="shared" si="610"/>
        <v/>
      </c>
    </row>
    <row r="4070" spans="23:31" ht="12.75" customHeight="1">
      <c r="W4070" s="1046" t="str">
        <f t="shared" si="611"/>
        <v/>
      </c>
      <c r="X4070" s="1047"/>
      <c r="Y4070" s="1146" t="str">
        <f t="shared" si="606"/>
        <v/>
      </c>
      <c r="Z4070" s="1049" t="str">
        <f t="shared" si="607"/>
        <v/>
      </c>
      <c r="AA4070" s="1049" t="str">
        <f t="shared" si="608"/>
        <v/>
      </c>
      <c r="AB4070" s="1050" t="str">
        <f t="shared" si="609"/>
        <v/>
      </c>
      <c r="AE4070" s="1053" t="str">
        <f t="shared" si="610"/>
        <v/>
      </c>
    </row>
    <row r="4071" spans="23:31" ht="12.75" customHeight="1">
      <c r="W4071" s="1046" t="str">
        <f t="shared" si="611"/>
        <v/>
      </c>
      <c r="X4071" s="1047"/>
      <c r="Y4071" s="1146" t="str">
        <f t="shared" si="606"/>
        <v/>
      </c>
      <c r="Z4071" s="1049" t="str">
        <f t="shared" si="607"/>
        <v/>
      </c>
      <c r="AA4071" s="1049" t="str">
        <f t="shared" si="608"/>
        <v/>
      </c>
      <c r="AB4071" s="1050" t="str">
        <f t="shared" si="609"/>
        <v/>
      </c>
      <c r="AE4071" s="1053" t="str">
        <f t="shared" si="610"/>
        <v/>
      </c>
    </row>
    <row r="4072" spans="23:31" ht="12.75" customHeight="1">
      <c r="W4072" s="1046" t="str">
        <f t="shared" si="611"/>
        <v/>
      </c>
      <c r="X4072" s="1047"/>
      <c r="Y4072" s="1146" t="str">
        <f t="shared" si="606"/>
        <v/>
      </c>
      <c r="Z4072" s="1049" t="str">
        <f t="shared" si="607"/>
        <v/>
      </c>
      <c r="AA4072" s="1049" t="str">
        <f t="shared" si="608"/>
        <v/>
      </c>
      <c r="AB4072" s="1050" t="str">
        <f t="shared" si="609"/>
        <v/>
      </c>
      <c r="AE4072" s="1053" t="str">
        <f t="shared" si="610"/>
        <v/>
      </c>
    </row>
    <row r="4073" spans="23:31" ht="12.75" customHeight="1">
      <c r="W4073" s="1046" t="str">
        <f t="shared" si="611"/>
        <v/>
      </c>
      <c r="X4073" s="1047"/>
      <c r="Y4073" s="1146" t="str">
        <f t="shared" si="606"/>
        <v/>
      </c>
      <c r="Z4073" s="1049" t="str">
        <f t="shared" si="607"/>
        <v/>
      </c>
      <c r="AA4073" s="1049" t="str">
        <f t="shared" si="608"/>
        <v/>
      </c>
      <c r="AB4073" s="1050" t="str">
        <f t="shared" si="609"/>
        <v/>
      </c>
      <c r="AE4073" s="1053" t="str">
        <f t="shared" si="610"/>
        <v/>
      </c>
    </row>
    <row r="4074" spans="23:31" ht="12.75" customHeight="1">
      <c r="W4074" s="1046" t="str">
        <f t="shared" si="611"/>
        <v/>
      </c>
      <c r="X4074" s="1047"/>
      <c r="Y4074" s="1146" t="str">
        <f t="shared" si="606"/>
        <v/>
      </c>
      <c r="Z4074" s="1049" t="str">
        <f t="shared" si="607"/>
        <v/>
      </c>
      <c r="AA4074" s="1049" t="str">
        <f t="shared" si="608"/>
        <v/>
      </c>
      <c r="AB4074" s="1050" t="str">
        <f t="shared" si="609"/>
        <v/>
      </c>
      <c r="AE4074" s="1053" t="str">
        <f t="shared" si="610"/>
        <v/>
      </c>
    </row>
    <row r="4075" spans="23:31" ht="12.75" customHeight="1">
      <c r="W4075" s="1046" t="str">
        <f t="shared" si="611"/>
        <v/>
      </c>
      <c r="X4075" s="1047"/>
      <c r="Y4075" s="1146" t="str">
        <f t="shared" si="606"/>
        <v/>
      </c>
      <c r="Z4075" s="1049" t="str">
        <f t="shared" si="607"/>
        <v/>
      </c>
      <c r="AA4075" s="1049" t="str">
        <f t="shared" si="608"/>
        <v/>
      </c>
      <c r="AB4075" s="1050" t="str">
        <f t="shared" si="609"/>
        <v/>
      </c>
      <c r="AE4075" s="1053" t="str">
        <f t="shared" si="610"/>
        <v/>
      </c>
    </row>
    <row r="4076" spans="23:31" ht="12.75" customHeight="1">
      <c r="W4076" s="1046" t="str">
        <f t="shared" si="611"/>
        <v/>
      </c>
      <c r="X4076" s="1047"/>
      <c r="Y4076" s="1146" t="str">
        <f t="shared" si="606"/>
        <v/>
      </c>
      <c r="Z4076" s="1049" t="str">
        <f t="shared" si="607"/>
        <v/>
      </c>
      <c r="AA4076" s="1049" t="str">
        <f t="shared" si="608"/>
        <v/>
      </c>
      <c r="AB4076" s="1050" t="str">
        <f t="shared" si="609"/>
        <v/>
      </c>
      <c r="AE4076" s="1053" t="str">
        <f t="shared" si="610"/>
        <v/>
      </c>
    </row>
    <row r="4077" spans="23:31" ht="12.75" customHeight="1">
      <c r="W4077" s="1046" t="str">
        <f t="shared" si="611"/>
        <v/>
      </c>
      <c r="X4077" s="1047"/>
      <c r="Y4077" s="1146" t="str">
        <f t="shared" si="606"/>
        <v/>
      </c>
      <c r="Z4077" s="1049" t="str">
        <f t="shared" si="607"/>
        <v/>
      </c>
      <c r="AA4077" s="1049" t="str">
        <f t="shared" si="608"/>
        <v/>
      </c>
      <c r="AB4077" s="1050" t="str">
        <f t="shared" si="609"/>
        <v/>
      </c>
      <c r="AE4077" s="1053" t="str">
        <f t="shared" si="610"/>
        <v/>
      </c>
    </row>
    <row r="4078" spans="23:31" ht="12.75" customHeight="1">
      <c r="W4078" s="1046" t="str">
        <f t="shared" si="611"/>
        <v/>
      </c>
      <c r="X4078" s="1047"/>
      <c r="Y4078" s="1146" t="str">
        <f t="shared" si="606"/>
        <v/>
      </c>
      <c r="Z4078" s="1049" t="str">
        <f t="shared" si="607"/>
        <v/>
      </c>
      <c r="AA4078" s="1049" t="str">
        <f t="shared" si="608"/>
        <v/>
      </c>
      <c r="AB4078" s="1050" t="str">
        <f t="shared" si="609"/>
        <v/>
      </c>
      <c r="AE4078" s="1053" t="str">
        <f t="shared" si="610"/>
        <v/>
      </c>
    </row>
    <row r="4079" spans="23:31" ht="12.75" customHeight="1">
      <c r="W4079" s="1046" t="str">
        <f t="shared" si="611"/>
        <v/>
      </c>
      <c r="X4079" s="1047"/>
      <c r="Y4079" s="1146" t="str">
        <f t="shared" si="606"/>
        <v/>
      </c>
      <c r="Z4079" s="1049" t="str">
        <f t="shared" si="607"/>
        <v/>
      </c>
      <c r="AA4079" s="1049" t="str">
        <f t="shared" si="608"/>
        <v/>
      </c>
      <c r="AB4079" s="1050" t="str">
        <f t="shared" si="609"/>
        <v/>
      </c>
      <c r="AE4079" s="1053" t="str">
        <f t="shared" si="610"/>
        <v/>
      </c>
    </row>
    <row r="4080" spans="23:31" ht="12.75" customHeight="1">
      <c r="W4080" s="1046" t="str">
        <f t="shared" si="611"/>
        <v/>
      </c>
      <c r="X4080" s="1047"/>
      <c r="Y4080" s="1146" t="str">
        <f t="shared" si="606"/>
        <v/>
      </c>
      <c r="Z4080" s="1049" t="str">
        <f t="shared" si="607"/>
        <v/>
      </c>
      <c r="AA4080" s="1049" t="str">
        <f t="shared" si="608"/>
        <v/>
      </c>
      <c r="AB4080" s="1050" t="str">
        <f t="shared" si="609"/>
        <v/>
      </c>
      <c r="AE4080" s="1053" t="str">
        <f t="shared" si="610"/>
        <v/>
      </c>
    </row>
    <row r="4081" spans="23:31" ht="12.75" customHeight="1">
      <c r="W4081" s="1046" t="str">
        <f t="shared" si="611"/>
        <v/>
      </c>
      <c r="X4081" s="1047"/>
      <c r="Y4081" s="1146" t="str">
        <f t="shared" si="606"/>
        <v/>
      </c>
      <c r="Z4081" s="1049" t="str">
        <f t="shared" si="607"/>
        <v/>
      </c>
      <c r="AA4081" s="1049" t="str">
        <f t="shared" si="608"/>
        <v/>
      </c>
      <c r="AB4081" s="1050" t="str">
        <f t="shared" si="609"/>
        <v/>
      </c>
      <c r="AE4081" s="1053" t="str">
        <f t="shared" si="610"/>
        <v/>
      </c>
    </row>
    <row r="4082" spans="23:31" ht="12.75" customHeight="1">
      <c r="W4082" s="1046" t="str">
        <f t="shared" si="611"/>
        <v/>
      </c>
      <c r="X4082" s="1047"/>
      <c r="Y4082" s="1146" t="str">
        <f t="shared" si="606"/>
        <v/>
      </c>
      <c r="Z4082" s="1049" t="str">
        <f t="shared" si="607"/>
        <v/>
      </c>
      <c r="AA4082" s="1049" t="str">
        <f t="shared" si="608"/>
        <v/>
      </c>
      <c r="AB4082" s="1050" t="str">
        <f t="shared" si="609"/>
        <v/>
      </c>
      <c r="AE4082" s="1053" t="str">
        <f t="shared" si="610"/>
        <v/>
      </c>
    </row>
    <row r="4083" spans="23:31" ht="12.75" customHeight="1">
      <c r="W4083" s="1046" t="str">
        <f t="shared" si="611"/>
        <v/>
      </c>
      <c r="X4083" s="1047"/>
      <c r="Y4083" s="1146" t="str">
        <f t="shared" si="606"/>
        <v/>
      </c>
      <c r="Z4083" s="1049" t="str">
        <f t="shared" si="607"/>
        <v/>
      </c>
      <c r="AA4083" s="1049" t="str">
        <f t="shared" si="608"/>
        <v/>
      </c>
      <c r="AB4083" s="1050" t="str">
        <f t="shared" si="609"/>
        <v/>
      </c>
      <c r="AE4083" s="1053" t="str">
        <f t="shared" si="610"/>
        <v/>
      </c>
    </row>
    <row r="4084" spans="23:31" ht="12.75" customHeight="1">
      <c r="W4084" s="1046" t="str">
        <f t="shared" si="611"/>
        <v/>
      </c>
      <c r="X4084" s="1047"/>
      <c r="Y4084" s="1146" t="str">
        <f t="shared" si="606"/>
        <v/>
      </c>
      <c r="Z4084" s="1049" t="str">
        <f t="shared" si="607"/>
        <v/>
      </c>
      <c r="AA4084" s="1049" t="str">
        <f t="shared" si="608"/>
        <v/>
      </c>
      <c r="AB4084" s="1050" t="str">
        <f t="shared" si="609"/>
        <v/>
      </c>
      <c r="AE4084" s="1053" t="str">
        <f t="shared" si="610"/>
        <v/>
      </c>
    </row>
    <row r="4085" spans="23:31" ht="12.75" customHeight="1">
      <c r="W4085" s="1046" t="str">
        <f t="shared" si="611"/>
        <v/>
      </c>
      <c r="X4085" s="1047"/>
      <c r="Y4085" s="1146" t="str">
        <f t="shared" si="606"/>
        <v/>
      </c>
      <c r="Z4085" s="1049" t="str">
        <f t="shared" si="607"/>
        <v/>
      </c>
      <c r="AA4085" s="1049" t="str">
        <f t="shared" si="608"/>
        <v/>
      </c>
      <c r="AB4085" s="1050" t="str">
        <f t="shared" si="609"/>
        <v/>
      </c>
      <c r="AE4085" s="1053" t="str">
        <f t="shared" si="610"/>
        <v/>
      </c>
    </row>
    <row r="4086" spans="23:31" ht="12.75" customHeight="1">
      <c r="W4086" s="1046" t="str">
        <f t="shared" si="611"/>
        <v/>
      </c>
      <c r="X4086" s="1047"/>
      <c r="Y4086" s="1146" t="str">
        <f t="shared" si="606"/>
        <v/>
      </c>
      <c r="Z4086" s="1049" t="str">
        <f t="shared" si="607"/>
        <v/>
      </c>
      <c r="AA4086" s="1049" t="str">
        <f t="shared" si="608"/>
        <v/>
      </c>
      <c r="AB4086" s="1050" t="str">
        <f t="shared" si="609"/>
        <v/>
      </c>
      <c r="AE4086" s="1053" t="str">
        <f t="shared" si="610"/>
        <v/>
      </c>
    </row>
    <row r="4087" spans="23:31" ht="12.75" customHeight="1">
      <c r="W4087" s="1046" t="str">
        <f t="shared" si="611"/>
        <v/>
      </c>
      <c r="X4087" s="1047"/>
      <c r="Y4087" s="1146" t="str">
        <f t="shared" si="606"/>
        <v/>
      </c>
      <c r="Z4087" s="1049" t="str">
        <f t="shared" si="607"/>
        <v/>
      </c>
      <c r="AA4087" s="1049" t="str">
        <f t="shared" si="608"/>
        <v/>
      </c>
      <c r="AB4087" s="1050" t="str">
        <f t="shared" si="609"/>
        <v/>
      </c>
      <c r="AE4087" s="1053" t="str">
        <f t="shared" si="610"/>
        <v/>
      </c>
    </row>
    <row r="4088" spans="23:31" ht="12.75" customHeight="1">
      <c r="W4088" s="1046" t="str">
        <f t="shared" si="611"/>
        <v/>
      </c>
      <c r="X4088" s="1047"/>
      <c r="Y4088" s="1146" t="str">
        <f t="shared" si="606"/>
        <v/>
      </c>
      <c r="Z4088" s="1049" t="str">
        <f t="shared" si="607"/>
        <v/>
      </c>
      <c r="AA4088" s="1049" t="str">
        <f t="shared" si="608"/>
        <v/>
      </c>
      <c r="AB4088" s="1050" t="str">
        <f t="shared" si="609"/>
        <v/>
      </c>
      <c r="AE4088" s="1053" t="str">
        <f t="shared" si="610"/>
        <v/>
      </c>
    </row>
    <row r="4089" spans="23:31" ht="12.75" customHeight="1">
      <c r="W4089" s="1046" t="str">
        <f t="shared" si="611"/>
        <v/>
      </c>
      <c r="X4089" s="1047"/>
      <c r="Y4089" s="1146" t="str">
        <f t="shared" si="606"/>
        <v/>
      </c>
      <c r="Z4089" s="1049" t="str">
        <f t="shared" si="607"/>
        <v/>
      </c>
      <c r="AA4089" s="1049" t="str">
        <f t="shared" si="608"/>
        <v/>
      </c>
      <c r="AB4089" s="1050" t="str">
        <f t="shared" si="609"/>
        <v/>
      </c>
      <c r="AE4089" s="1053" t="str">
        <f t="shared" si="610"/>
        <v/>
      </c>
    </row>
    <row r="4090" spans="23:31" ht="12.75" customHeight="1">
      <c r="W4090" s="1046" t="str">
        <f t="shared" si="611"/>
        <v/>
      </c>
      <c r="X4090" s="1047"/>
      <c r="Y4090" s="1146" t="str">
        <f t="shared" si="606"/>
        <v/>
      </c>
      <c r="Z4090" s="1049" t="str">
        <f t="shared" si="607"/>
        <v/>
      </c>
      <c r="AA4090" s="1049" t="str">
        <f t="shared" si="608"/>
        <v/>
      </c>
      <c r="AB4090" s="1050" t="str">
        <f t="shared" si="609"/>
        <v/>
      </c>
      <c r="AE4090" s="1053" t="str">
        <f t="shared" si="610"/>
        <v/>
      </c>
    </row>
    <row r="4091" spans="23:31" ht="12.75" customHeight="1">
      <c r="W4091" s="1046" t="str">
        <f t="shared" si="611"/>
        <v/>
      </c>
      <c r="X4091" s="1047"/>
      <c r="Y4091" s="1146" t="str">
        <f t="shared" si="606"/>
        <v/>
      </c>
      <c r="Z4091" s="1049" t="str">
        <f t="shared" si="607"/>
        <v/>
      </c>
      <c r="AA4091" s="1049" t="str">
        <f t="shared" si="608"/>
        <v/>
      </c>
      <c r="AB4091" s="1050" t="str">
        <f t="shared" si="609"/>
        <v/>
      </c>
      <c r="AE4091" s="1053" t="str">
        <f t="shared" si="610"/>
        <v/>
      </c>
    </row>
    <row r="4092" spans="23:31" ht="12.75" customHeight="1">
      <c r="W4092" s="1046" t="str">
        <f t="shared" si="611"/>
        <v/>
      </c>
      <c r="X4092" s="1047"/>
      <c r="Y4092" s="1146" t="str">
        <f t="shared" si="606"/>
        <v/>
      </c>
      <c r="Z4092" s="1049" t="str">
        <f t="shared" si="607"/>
        <v/>
      </c>
      <c r="AA4092" s="1049" t="str">
        <f t="shared" si="608"/>
        <v/>
      </c>
      <c r="AB4092" s="1050" t="str">
        <f t="shared" si="609"/>
        <v/>
      </c>
      <c r="AE4092" s="1053" t="str">
        <f t="shared" si="610"/>
        <v/>
      </c>
    </row>
    <row r="4093" spans="23:31" ht="12.75" customHeight="1">
      <c r="W4093" s="1046" t="str">
        <f t="shared" si="611"/>
        <v/>
      </c>
      <c r="X4093" s="1047"/>
      <c r="Y4093" s="1146" t="str">
        <f t="shared" si="606"/>
        <v/>
      </c>
      <c r="Z4093" s="1049" t="str">
        <f t="shared" si="607"/>
        <v/>
      </c>
      <c r="AA4093" s="1049" t="str">
        <f t="shared" si="608"/>
        <v/>
      </c>
      <c r="AB4093" s="1050" t="str">
        <f t="shared" si="609"/>
        <v/>
      </c>
      <c r="AE4093" s="1053" t="str">
        <f t="shared" si="610"/>
        <v/>
      </c>
    </row>
    <row r="4094" spans="23:31" ht="12.75" customHeight="1">
      <c r="W4094" s="1046" t="str">
        <f t="shared" si="611"/>
        <v/>
      </c>
      <c r="X4094" s="1047"/>
      <c r="Y4094" s="1146" t="str">
        <f t="shared" si="606"/>
        <v/>
      </c>
      <c r="Z4094" s="1049" t="str">
        <f t="shared" si="607"/>
        <v/>
      </c>
      <c r="AA4094" s="1049" t="str">
        <f t="shared" si="608"/>
        <v/>
      </c>
      <c r="AB4094" s="1050" t="str">
        <f t="shared" si="609"/>
        <v/>
      </c>
      <c r="AE4094" s="1053" t="str">
        <f t="shared" si="610"/>
        <v/>
      </c>
    </row>
    <row r="4095" spans="23:31" ht="12.75" customHeight="1">
      <c r="W4095" s="1046" t="str">
        <f t="shared" si="611"/>
        <v/>
      </c>
      <c r="X4095" s="1047"/>
      <c r="Y4095" s="1146" t="str">
        <f t="shared" si="606"/>
        <v/>
      </c>
      <c r="Z4095" s="1049" t="str">
        <f t="shared" si="607"/>
        <v/>
      </c>
      <c r="AA4095" s="1049" t="str">
        <f t="shared" si="608"/>
        <v/>
      </c>
      <c r="AB4095" s="1050" t="str">
        <f t="shared" si="609"/>
        <v/>
      </c>
      <c r="AE4095" s="1053" t="str">
        <f t="shared" si="610"/>
        <v/>
      </c>
    </row>
    <row r="4096" spans="23:31" ht="12.75" customHeight="1">
      <c r="W4096" s="1046" t="str">
        <f t="shared" si="611"/>
        <v/>
      </c>
      <c r="X4096" s="1047"/>
      <c r="Y4096" s="1146" t="str">
        <f t="shared" si="606"/>
        <v/>
      </c>
      <c r="Z4096" s="1049" t="str">
        <f t="shared" si="607"/>
        <v/>
      </c>
      <c r="AA4096" s="1049" t="str">
        <f t="shared" si="608"/>
        <v/>
      </c>
      <c r="AB4096" s="1050" t="str">
        <f t="shared" si="609"/>
        <v/>
      </c>
      <c r="AE4096" s="1053" t="str">
        <f t="shared" si="610"/>
        <v/>
      </c>
    </row>
    <row r="4097" spans="23:31" ht="12.75" customHeight="1">
      <c r="W4097" s="1046" t="str">
        <f t="shared" si="611"/>
        <v/>
      </c>
      <c r="X4097" s="1047"/>
      <c r="Y4097" s="1146" t="str">
        <f t="shared" si="606"/>
        <v/>
      </c>
      <c r="Z4097" s="1049" t="str">
        <f t="shared" si="607"/>
        <v/>
      </c>
      <c r="AA4097" s="1049" t="str">
        <f t="shared" si="608"/>
        <v/>
      </c>
      <c r="AB4097" s="1050" t="str">
        <f t="shared" si="609"/>
        <v/>
      </c>
      <c r="AE4097" s="1053" t="str">
        <f t="shared" si="610"/>
        <v/>
      </c>
    </row>
    <row r="4098" spans="23:31" ht="12.75" customHeight="1">
      <c r="W4098" s="1046" t="str">
        <f t="shared" si="611"/>
        <v/>
      </c>
      <c r="X4098" s="1047"/>
      <c r="Y4098" s="1146" t="str">
        <f t="shared" si="606"/>
        <v/>
      </c>
      <c r="Z4098" s="1049" t="str">
        <f t="shared" si="607"/>
        <v/>
      </c>
      <c r="AA4098" s="1049" t="str">
        <f t="shared" si="608"/>
        <v/>
      </c>
      <c r="AB4098" s="1050" t="str">
        <f t="shared" si="609"/>
        <v/>
      </c>
      <c r="AE4098" s="1053" t="str">
        <f t="shared" si="610"/>
        <v/>
      </c>
    </row>
    <row r="4099" spans="23:31" ht="12.75" customHeight="1">
      <c r="W4099" s="1046" t="str">
        <f t="shared" si="611"/>
        <v/>
      </c>
      <c r="X4099" s="1047"/>
      <c r="Y4099" s="1146" t="str">
        <f t="shared" ref="Y4099:Y4134" si="612">IFERROR(CHOOSE(X4099,"መስከረም","ጥቅምት","ህዳር  ","ታህሳስ ","ጥር ","የካቲት ","መጋቢት ","ሚይዚያ ","ግንቦት ","ሰኔ ","ሐምሌ ","ነሐሴ ","Pagume"),"")</f>
        <v/>
      </c>
      <c r="Z4099" s="1049" t="str">
        <f t="shared" ref="Z4099:Z4162" si="613">IF($K4099="","",_xlfn.LET(_xlpm.gDate,K4099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099" s="1049" t="str">
        <f t="shared" ref="AA4099:AA4162" si="614">IF($Z4099="","",TEXT($Z4099,"mm"))</f>
        <v/>
      </c>
      <c r="AB4099" s="1050" t="str">
        <f t="shared" ref="AB4099:AB4162" si="615">IFERROR(CHOOSE(AA4099,"መስከረም","ጥቅምት","ህዳር  ","ታህሳስ ","ጥር ","የካቲት ","መጋቢት ","ሚይዚያ ","ግንቦት ","ሰኔ ","ሐምሌ ","ነሐሴ ","Pagume"),"")</f>
        <v/>
      </c>
      <c r="AE4099" s="1053" t="str">
        <f t="shared" ref="AE4099:AE4162" si="616">IF($K4099="","",YEAR(K4099)&amp;"-W"&amp;WEEKNUM(K4099,2))</f>
        <v/>
      </c>
    </row>
    <row r="4100" spans="23:31" ht="12.75" customHeight="1">
      <c r="W4100" s="1046" t="str">
        <f t="shared" ref="W4100:W4163" si="617">IF($D4100="","",_xlfn.LET(_xlpm.gDate,D4100,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100" s="1047"/>
      <c r="Y4100" s="1146" t="str">
        <f t="shared" si="612"/>
        <v/>
      </c>
      <c r="Z4100" s="1049" t="str">
        <f t="shared" si="613"/>
        <v/>
      </c>
      <c r="AA4100" s="1049" t="str">
        <f t="shared" si="614"/>
        <v/>
      </c>
      <c r="AB4100" s="1050" t="str">
        <f t="shared" si="615"/>
        <v/>
      </c>
      <c r="AE4100" s="1053" t="str">
        <f t="shared" si="616"/>
        <v/>
      </c>
    </row>
    <row r="4101" spans="23:31" ht="12.75" customHeight="1">
      <c r="W4101" s="1046" t="str">
        <f t="shared" si="617"/>
        <v/>
      </c>
      <c r="X4101" s="1047"/>
      <c r="Y4101" s="1146" t="str">
        <f t="shared" si="612"/>
        <v/>
      </c>
      <c r="Z4101" s="1049" t="str">
        <f t="shared" si="613"/>
        <v/>
      </c>
      <c r="AA4101" s="1049" t="str">
        <f t="shared" si="614"/>
        <v/>
      </c>
      <c r="AB4101" s="1050" t="str">
        <f t="shared" si="615"/>
        <v/>
      </c>
      <c r="AE4101" s="1053" t="str">
        <f t="shared" si="616"/>
        <v/>
      </c>
    </row>
    <row r="4102" spans="23:31" ht="12.75" customHeight="1">
      <c r="W4102" s="1046" t="str">
        <f t="shared" si="617"/>
        <v/>
      </c>
      <c r="X4102" s="1047"/>
      <c r="Y4102" s="1146" t="str">
        <f t="shared" si="612"/>
        <v/>
      </c>
      <c r="Z4102" s="1049" t="str">
        <f t="shared" si="613"/>
        <v/>
      </c>
      <c r="AA4102" s="1049" t="str">
        <f t="shared" si="614"/>
        <v/>
      </c>
      <c r="AB4102" s="1050" t="str">
        <f t="shared" si="615"/>
        <v/>
      </c>
      <c r="AE4102" s="1053" t="str">
        <f t="shared" si="616"/>
        <v/>
      </c>
    </row>
    <row r="4103" spans="23:31" ht="12.75" customHeight="1">
      <c r="W4103" s="1046" t="str">
        <f t="shared" si="617"/>
        <v/>
      </c>
      <c r="X4103" s="1047"/>
      <c r="Y4103" s="1146" t="str">
        <f t="shared" si="612"/>
        <v/>
      </c>
      <c r="Z4103" s="1049" t="str">
        <f t="shared" si="613"/>
        <v/>
      </c>
      <c r="AA4103" s="1049" t="str">
        <f t="shared" si="614"/>
        <v/>
      </c>
      <c r="AB4103" s="1050" t="str">
        <f t="shared" si="615"/>
        <v/>
      </c>
      <c r="AE4103" s="1053" t="str">
        <f t="shared" si="616"/>
        <v/>
      </c>
    </row>
    <row r="4104" spans="23:31" ht="12.75" customHeight="1">
      <c r="W4104" s="1046" t="str">
        <f t="shared" si="617"/>
        <v/>
      </c>
      <c r="X4104" s="1047"/>
      <c r="Y4104" s="1146" t="str">
        <f t="shared" si="612"/>
        <v/>
      </c>
      <c r="Z4104" s="1049" t="str">
        <f t="shared" si="613"/>
        <v/>
      </c>
      <c r="AA4104" s="1049" t="str">
        <f t="shared" si="614"/>
        <v/>
      </c>
      <c r="AB4104" s="1050" t="str">
        <f t="shared" si="615"/>
        <v/>
      </c>
      <c r="AE4104" s="1053" t="str">
        <f t="shared" si="616"/>
        <v/>
      </c>
    </row>
    <row r="4105" spans="23:31" ht="12.75" customHeight="1">
      <c r="W4105" s="1046" t="str">
        <f t="shared" si="617"/>
        <v/>
      </c>
      <c r="X4105" s="1047"/>
      <c r="Y4105" s="1146" t="str">
        <f t="shared" si="612"/>
        <v/>
      </c>
      <c r="Z4105" s="1049" t="str">
        <f t="shared" si="613"/>
        <v/>
      </c>
      <c r="AA4105" s="1049" t="str">
        <f t="shared" si="614"/>
        <v/>
      </c>
      <c r="AB4105" s="1050" t="str">
        <f t="shared" si="615"/>
        <v/>
      </c>
      <c r="AE4105" s="1053" t="str">
        <f t="shared" si="616"/>
        <v/>
      </c>
    </row>
    <row r="4106" spans="23:31" ht="12.75" customHeight="1">
      <c r="W4106" s="1046" t="str">
        <f t="shared" si="617"/>
        <v/>
      </c>
      <c r="X4106" s="1047"/>
      <c r="Y4106" s="1146" t="str">
        <f t="shared" si="612"/>
        <v/>
      </c>
      <c r="Z4106" s="1049" t="str">
        <f t="shared" si="613"/>
        <v/>
      </c>
      <c r="AA4106" s="1049" t="str">
        <f t="shared" si="614"/>
        <v/>
      </c>
      <c r="AB4106" s="1050" t="str">
        <f t="shared" si="615"/>
        <v/>
      </c>
      <c r="AE4106" s="1053" t="str">
        <f t="shared" si="616"/>
        <v/>
      </c>
    </row>
    <row r="4107" spans="23:31" ht="12.75" customHeight="1">
      <c r="W4107" s="1046" t="str">
        <f t="shared" si="617"/>
        <v/>
      </c>
      <c r="X4107" s="1047"/>
      <c r="Y4107" s="1146" t="str">
        <f t="shared" si="612"/>
        <v/>
      </c>
      <c r="Z4107" s="1049" t="str">
        <f t="shared" si="613"/>
        <v/>
      </c>
      <c r="AA4107" s="1049" t="str">
        <f t="shared" si="614"/>
        <v/>
      </c>
      <c r="AB4107" s="1050" t="str">
        <f t="shared" si="615"/>
        <v/>
      </c>
      <c r="AE4107" s="1053" t="str">
        <f t="shared" si="616"/>
        <v/>
      </c>
    </row>
    <row r="4108" spans="23:31" ht="12.75" customHeight="1">
      <c r="W4108" s="1046" t="str">
        <f t="shared" si="617"/>
        <v/>
      </c>
      <c r="X4108" s="1047"/>
      <c r="Y4108" s="1146" t="str">
        <f t="shared" si="612"/>
        <v/>
      </c>
      <c r="Z4108" s="1049" t="str">
        <f t="shared" si="613"/>
        <v/>
      </c>
      <c r="AA4108" s="1049" t="str">
        <f t="shared" si="614"/>
        <v/>
      </c>
      <c r="AB4108" s="1050" t="str">
        <f t="shared" si="615"/>
        <v/>
      </c>
      <c r="AE4108" s="1053" t="str">
        <f t="shared" si="616"/>
        <v/>
      </c>
    </row>
    <row r="4109" spans="23:31" ht="12.75" customHeight="1">
      <c r="W4109" s="1046" t="str">
        <f t="shared" si="617"/>
        <v/>
      </c>
      <c r="X4109" s="1047"/>
      <c r="Y4109" s="1146" t="str">
        <f t="shared" si="612"/>
        <v/>
      </c>
      <c r="Z4109" s="1049" t="str">
        <f t="shared" si="613"/>
        <v/>
      </c>
      <c r="AA4109" s="1049" t="str">
        <f t="shared" si="614"/>
        <v/>
      </c>
      <c r="AB4109" s="1050" t="str">
        <f t="shared" si="615"/>
        <v/>
      </c>
      <c r="AE4109" s="1053" t="str">
        <f t="shared" si="616"/>
        <v/>
      </c>
    </row>
    <row r="4110" spans="23:31" ht="12.75" customHeight="1">
      <c r="W4110" s="1046" t="str">
        <f t="shared" si="617"/>
        <v/>
      </c>
      <c r="X4110" s="1047"/>
      <c r="Y4110" s="1146" t="str">
        <f t="shared" si="612"/>
        <v/>
      </c>
      <c r="Z4110" s="1049" t="str">
        <f t="shared" si="613"/>
        <v/>
      </c>
      <c r="AA4110" s="1049" t="str">
        <f t="shared" si="614"/>
        <v/>
      </c>
      <c r="AB4110" s="1050" t="str">
        <f t="shared" si="615"/>
        <v/>
      </c>
      <c r="AE4110" s="1053" t="str">
        <f t="shared" si="616"/>
        <v/>
      </c>
    </row>
    <row r="4111" spans="23:31" ht="12.75" customHeight="1">
      <c r="W4111" s="1046" t="str">
        <f t="shared" si="617"/>
        <v/>
      </c>
      <c r="X4111" s="1047"/>
      <c r="Y4111" s="1146" t="str">
        <f t="shared" si="612"/>
        <v/>
      </c>
      <c r="Z4111" s="1049" t="str">
        <f t="shared" si="613"/>
        <v/>
      </c>
      <c r="AA4111" s="1049" t="str">
        <f t="shared" si="614"/>
        <v/>
      </c>
      <c r="AB4111" s="1050" t="str">
        <f t="shared" si="615"/>
        <v/>
      </c>
      <c r="AE4111" s="1053" t="str">
        <f t="shared" si="616"/>
        <v/>
      </c>
    </row>
    <row r="4112" spans="23:31" ht="12.75" customHeight="1">
      <c r="W4112" s="1046" t="str">
        <f t="shared" si="617"/>
        <v/>
      </c>
      <c r="X4112" s="1047"/>
      <c r="Y4112" s="1146" t="str">
        <f t="shared" si="612"/>
        <v/>
      </c>
      <c r="Z4112" s="1049" t="str">
        <f t="shared" si="613"/>
        <v/>
      </c>
      <c r="AA4112" s="1049" t="str">
        <f t="shared" si="614"/>
        <v/>
      </c>
      <c r="AB4112" s="1050" t="str">
        <f t="shared" si="615"/>
        <v/>
      </c>
      <c r="AE4112" s="1053" t="str">
        <f t="shared" si="616"/>
        <v/>
      </c>
    </row>
    <row r="4113" spans="23:31" ht="12.75" customHeight="1">
      <c r="W4113" s="1046" t="str">
        <f t="shared" si="617"/>
        <v/>
      </c>
      <c r="X4113" s="1047"/>
      <c r="Y4113" s="1146" t="str">
        <f t="shared" si="612"/>
        <v/>
      </c>
      <c r="Z4113" s="1049" t="str">
        <f t="shared" si="613"/>
        <v/>
      </c>
      <c r="AA4113" s="1049" t="str">
        <f t="shared" si="614"/>
        <v/>
      </c>
      <c r="AB4113" s="1050" t="str">
        <f t="shared" si="615"/>
        <v/>
      </c>
      <c r="AE4113" s="1053" t="str">
        <f t="shared" si="616"/>
        <v/>
      </c>
    </row>
    <row r="4114" spans="23:31" ht="12.75" customHeight="1">
      <c r="W4114" s="1046" t="str">
        <f t="shared" si="617"/>
        <v/>
      </c>
      <c r="X4114" s="1047"/>
      <c r="Y4114" s="1146" t="str">
        <f t="shared" si="612"/>
        <v/>
      </c>
      <c r="Z4114" s="1049" t="str">
        <f t="shared" si="613"/>
        <v/>
      </c>
      <c r="AA4114" s="1049" t="str">
        <f t="shared" si="614"/>
        <v/>
      </c>
      <c r="AB4114" s="1050" t="str">
        <f t="shared" si="615"/>
        <v/>
      </c>
      <c r="AE4114" s="1053" t="str">
        <f t="shared" si="616"/>
        <v/>
      </c>
    </row>
    <row r="4115" spans="23:31" ht="12.75" customHeight="1">
      <c r="W4115" s="1046" t="str">
        <f t="shared" si="617"/>
        <v/>
      </c>
      <c r="X4115" s="1047"/>
      <c r="Y4115" s="1146" t="str">
        <f t="shared" si="612"/>
        <v/>
      </c>
      <c r="Z4115" s="1049" t="str">
        <f t="shared" si="613"/>
        <v/>
      </c>
      <c r="AA4115" s="1049" t="str">
        <f t="shared" si="614"/>
        <v/>
      </c>
      <c r="AB4115" s="1050" t="str">
        <f t="shared" si="615"/>
        <v/>
      </c>
      <c r="AE4115" s="1053" t="str">
        <f t="shared" si="616"/>
        <v/>
      </c>
    </row>
    <row r="4116" spans="23:31" ht="12.75" customHeight="1">
      <c r="W4116" s="1046" t="str">
        <f t="shared" si="617"/>
        <v/>
      </c>
      <c r="X4116" s="1047"/>
      <c r="Y4116" s="1146" t="str">
        <f t="shared" si="612"/>
        <v/>
      </c>
      <c r="Z4116" s="1049" t="str">
        <f t="shared" si="613"/>
        <v/>
      </c>
      <c r="AA4116" s="1049" t="str">
        <f t="shared" si="614"/>
        <v/>
      </c>
      <c r="AB4116" s="1050" t="str">
        <f t="shared" si="615"/>
        <v/>
      </c>
      <c r="AE4116" s="1053" t="str">
        <f t="shared" si="616"/>
        <v/>
      </c>
    </row>
    <row r="4117" spans="23:31" ht="12.75" customHeight="1">
      <c r="W4117" s="1046" t="str">
        <f t="shared" si="617"/>
        <v/>
      </c>
      <c r="X4117" s="1047"/>
      <c r="Y4117" s="1146" t="str">
        <f t="shared" si="612"/>
        <v/>
      </c>
      <c r="Z4117" s="1049" t="str">
        <f t="shared" si="613"/>
        <v/>
      </c>
      <c r="AA4117" s="1049" t="str">
        <f t="shared" si="614"/>
        <v/>
      </c>
      <c r="AB4117" s="1050" t="str">
        <f t="shared" si="615"/>
        <v/>
      </c>
      <c r="AE4117" s="1053" t="str">
        <f t="shared" si="616"/>
        <v/>
      </c>
    </row>
    <row r="4118" spans="23:31" ht="12.75" customHeight="1">
      <c r="W4118" s="1046" t="str">
        <f t="shared" si="617"/>
        <v/>
      </c>
      <c r="X4118" s="1047"/>
      <c r="Y4118" s="1146" t="str">
        <f t="shared" si="612"/>
        <v/>
      </c>
      <c r="Z4118" s="1049" t="str">
        <f t="shared" si="613"/>
        <v/>
      </c>
      <c r="AA4118" s="1049" t="str">
        <f t="shared" si="614"/>
        <v/>
      </c>
      <c r="AB4118" s="1050" t="str">
        <f t="shared" si="615"/>
        <v/>
      </c>
      <c r="AE4118" s="1053" t="str">
        <f t="shared" si="616"/>
        <v/>
      </c>
    </row>
    <row r="4119" spans="23:31" ht="12.75" customHeight="1">
      <c r="W4119" s="1046" t="str">
        <f t="shared" si="617"/>
        <v/>
      </c>
      <c r="X4119" s="1047"/>
      <c r="Y4119" s="1146" t="str">
        <f t="shared" si="612"/>
        <v/>
      </c>
      <c r="Z4119" s="1049" t="str">
        <f t="shared" si="613"/>
        <v/>
      </c>
      <c r="AA4119" s="1049" t="str">
        <f t="shared" si="614"/>
        <v/>
      </c>
      <c r="AB4119" s="1050" t="str">
        <f t="shared" si="615"/>
        <v/>
      </c>
      <c r="AE4119" s="1053" t="str">
        <f t="shared" si="616"/>
        <v/>
      </c>
    </row>
    <row r="4120" spans="23:31" ht="12.75" customHeight="1">
      <c r="W4120" s="1046" t="str">
        <f t="shared" si="617"/>
        <v/>
      </c>
      <c r="X4120" s="1047"/>
      <c r="Y4120" s="1146" t="str">
        <f t="shared" si="612"/>
        <v/>
      </c>
      <c r="Z4120" s="1049" t="str">
        <f t="shared" si="613"/>
        <v/>
      </c>
      <c r="AA4120" s="1049" t="str">
        <f t="shared" si="614"/>
        <v/>
      </c>
      <c r="AB4120" s="1050" t="str">
        <f t="shared" si="615"/>
        <v/>
      </c>
      <c r="AE4120" s="1053" t="str">
        <f t="shared" si="616"/>
        <v/>
      </c>
    </row>
    <row r="4121" spans="23:31" ht="12.75" customHeight="1">
      <c r="W4121" s="1046" t="str">
        <f t="shared" si="617"/>
        <v/>
      </c>
      <c r="X4121" s="1047"/>
      <c r="Y4121" s="1146" t="str">
        <f t="shared" si="612"/>
        <v/>
      </c>
      <c r="Z4121" s="1049" t="str">
        <f t="shared" si="613"/>
        <v/>
      </c>
      <c r="AA4121" s="1049" t="str">
        <f t="shared" si="614"/>
        <v/>
      </c>
      <c r="AB4121" s="1050" t="str">
        <f t="shared" si="615"/>
        <v/>
      </c>
      <c r="AE4121" s="1053" t="str">
        <f t="shared" si="616"/>
        <v/>
      </c>
    </row>
    <row r="4122" spans="23:31" ht="12.75" customHeight="1">
      <c r="W4122" s="1046" t="str">
        <f t="shared" si="617"/>
        <v/>
      </c>
      <c r="X4122" s="1047"/>
      <c r="Y4122" s="1146" t="str">
        <f t="shared" si="612"/>
        <v/>
      </c>
      <c r="Z4122" s="1049" t="str">
        <f t="shared" si="613"/>
        <v/>
      </c>
      <c r="AA4122" s="1049" t="str">
        <f t="shared" si="614"/>
        <v/>
      </c>
      <c r="AB4122" s="1050" t="str">
        <f t="shared" si="615"/>
        <v/>
      </c>
      <c r="AE4122" s="1053" t="str">
        <f t="shared" si="616"/>
        <v/>
      </c>
    </row>
    <row r="4123" spans="23:31" ht="12.75" customHeight="1">
      <c r="W4123" s="1046" t="str">
        <f t="shared" si="617"/>
        <v/>
      </c>
      <c r="X4123" s="1047"/>
      <c r="Y4123" s="1146" t="str">
        <f t="shared" si="612"/>
        <v/>
      </c>
      <c r="Z4123" s="1049" t="str">
        <f t="shared" si="613"/>
        <v/>
      </c>
      <c r="AA4123" s="1049" t="str">
        <f t="shared" si="614"/>
        <v/>
      </c>
      <c r="AB4123" s="1050" t="str">
        <f t="shared" si="615"/>
        <v/>
      </c>
      <c r="AE4123" s="1053" t="str">
        <f t="shared" si="616"/>
        <v/>
      </c>
    </row>
    <row r="4124" spans="23:31" ht="12.75" customHeight="1">
      <c r="W4124" s="1046" t="str">
        <f t="shared" si="617"/>
        <v/>
      </c>
      <c r="X4124" s="1047"/>
      <c r="Y4124" s="1146" t="str">
        <f t="shared" si="612"/>
        <v/>
      </c>
      <c r="Z4124" s="1049" t="str">
        <f t="shared" si="613"/>
        <v/>
      </c>
      <c r="AA4124" s="1049" t="str">
        <f t="shared" si="614"/>
        <v/>
      </c>
      <c r="AB4124" s="1050" t="str">
        <f t="shared" si="615"/>
        <v/>
      </c>
      <c r="AE4124" s="1053" t="str">
        <f t="shared" si="616"/>
        <v/>
      </c>
    </row>
    <row r="4125" spans="23:31" ht="12.75" customHeight="1">
      <c r="W4125" s="1046" t="str">
        <f t="shared" si="617"/>
        <v/>
      </c>
      <c r="X4125" s="1047"/>
      <c r="Y4125" s="1146" t="str">
        <f t="shared" si="612"/>
        <v/>
      </c>
      <c r="Z4125" s="1049" t="str">
        <f t="shared" si="613"/>
        <v/>
      </c>
      <c r="AA4125" s="1049" t="str">
        <f t="shared" si="614"/>
        <v/>
      </c>
      <c r="AB4125" s="1050" t="str">
        <f t="shared" si="615"/>
        <v/>
      </c>
      <c r="AE4125" s="1053" t="str">
        <f t="shared" si="616"/>
        <v/>
      </c>
    </row>
    <row r="4126" spans="23:31" ht="12.75" customHeight="1">
      <c r="W4126" s="1046" t="str">
        <f t="shared" si="617"/>
        <v/>
      </c>
      <c r="X4126" s="1047"/>
      <c r="Y4126" s="1146" t="str">
        <f t="shared" si="612"/>
        <v/>
      </c>
      <c r="Z4126" s="1049" t="str">
        <f t="shared" si="613"/>
        <v/>
      </c>
      <c r="AA4126" s="1049" t="str">
        <f t="shared" si="614"/>
        <v/>
      </c>
      <c r="AB4126" s="1050" t="str">
        <f t="shared" si="615"/>
        <v/>
      </c>
      <c r="AE4126" s="1053" t="str">
        <f t="shared" si="616"/>
        <v/>
      </c>
    </row>
    <row r="4127" spans="23:31" ht="12.75" customHeight="1">
      <c r="W4127" s="1046" t="str">
        <f t="shared" si="617"/>
        <v/>
      </c>
      <c r="X4127" s="1047"/>
      <c r="Y4127" s="1146" t="str">
        <f t="shared" si="612"/>
        <v/>
      </c>
      <c r="Z4127" s="1049" t="str">
        <f t="shared" si="613"/>
        <v/>
      </c>
      <c r="AA4127" s="1049" t="str">
        <f t="shared" si="614"/>
        <v/>
      </c>
      <c r="AB4127" s="1050" t="str">
        <f t="shared" si="615"/>
        <v/>
      </c>
      <c r="AE4127" s="1053" t="str">
        <f t="shared" si="616"/>
        <v/>
      </c>
    </row>
    <row r="4128" spans="23:31" ht="12.75" customHeight="1">
      <c r="W4128" s="1046" t="str">
        <f t="shared" si="617"/>
        <v/>
      </c>
      <c r="X4128" s="1047"/>
      <c r="Y4128" s="1146" t="str">
        <f t="shared" si="612"/>
        <v/>
      </c>
      <c r="Z4128" s="1049" t="str">
        <f t="shared" si="613"/>
        <v/>
      </c>
      <c r="AA4128" s="1049" t="str">
        <f t="shared" si="614"/>
        <v/>
      </c>
      <c r="AB4128" s="1050" t="str">
        <f t="shared" si="615"/>
        <v/>
      </c>
      <c r="AE4128" s="1053" t="str">
        <f t="shared" si="616"/>
        <v/>
      </c>
    </row>
    <row r="4129" spans="23:31" ht="12.75" customHeight="1">
      <c r="W4129" s="1046" t="str">
        <f t="shared" si="617"/>
        <v/>
      </c>
      <c r="X4129" s="1047"/>
      <c r="Y4129" s="1146" t="str">
        <f t="shared" si="612"/>
        <v/>
      </c>
      <c r="Z4129" s="1049" t="str">
        <f t="shared" si="613"/>
        <v/>
      </c>
      <c r="AA4129" s="1049" t="str">
        <f t="shared" si="614"/>
        <v/>
      </c>
      <c r="AB4129" s="1050" t="str">
        <f t="shared" si="615"/>
        <v/>
      </c>
      <c r="AE4129" s="1053" t="str">
        <f t="shared" si="616"/>
        <v/>
      </c>
    </row>
    <row r="4130" spans="23:31" ht="12.75" customHeight="1">
      <c r="W4130" s="1046" t="str">
        <f t="shared" si="617"/>
        <v/>
      </c>
      <c r="X4130" s="1047"/>
      <c r="Y4130" s="1146" t="str">
        <f t="shared" si="612"/>
        <v/>
      </c>
      <c r="Z4130" s="1049" t="str">
        <f t="shared" si="613"/>
        <v/>
      </c>
      <c r="AA4130" s="1049" t="str">
        <f t="shared" si="614"/>
        <v/>
      </c>
      <c r="AB4130" s="1050" t="str">
        <f t="shared" si="615"/>
        <v/>
      </c>
      <c r="AE4130" s="1053" t="str">
        <f t="shared" si="616"/>
        <v/>
      </c>
    </row>
    <row r="4131" spans="23:31" ht="12.75" customHeight="1">
      <c r="W4131" s="1046" t="str">
        <f t="shared" si="617"/>
        <v/>
      </c>
      <c r="X4131" s="1047"/>
      <c r="Y4131" s="1146" t="str">
        <f t="shared" si="612"/>
        <v/>
      </c>
      <c r="Z4131" s="1049" t="str">
        <f t="shared" si="613"/>
        <v/>
      </c>
      <c r="AA4131" s="1049" t="str">
        <f t="shared" si="614"/>
        <v/>
      </c>
      <c r="AB4131" s="1050" t="str">
        <f t="shared" si="615"/>
        <v/>
      </c>
      <c r="AE4131" s="1053" t="str">
        <f t="shared" si="616"/>
        <v/>
      </c>
    </row>
    <row r="4132" spans="23:31" ht="12.75" customHeight="1">
      <c r="W4132" s="1046" t="str">
        <f t="shared" si="617"/>
        <v/>
      </c>
      <c r="X4132" s="1047"/>
      <c r="Y4132" s="1146" t="str">
        <f t="shared" si="612"/>
        <v/>
      </c>
      <c r="Z4132" s="1049" t="str">
        <f t="shared" si="613"/>
        <v/>
      </c>
      <c r="AA4132" s="1049" t="str">
        <f t="shared" si="614"/>
        <v/>
      </c>
      <c r="AB4132" s="1050" t="str">
        <f t="shared" si="615"/>
        <v/>
      </c>
      <c r="AE4132" s="1053" t="str">
        <f t="shared" si="616"/>
        <v/>
      </c>
    </row>
    <row r="4133" spans="23:31" ht="12.75" customHeight="1">
      <c r="W4133" s="1046" t="str">
        <f t="shared" si="617"/>
        <v/>
      </c>
      <c r="X4133" s="1047"/>
      <c r="Y4133" s="1146" t="str">
        <f t="shared" si="612"/>
        <v/>
      </c>
      <c r="Z4133" s="1049" t="str">
        <f t="shared" si="613"/>
        <v/>
      </c>
      <c r="AA4133" s="1049" t="str">
        <f t="shared" si="614"/>
        <v/>
      </c>
      <c r="AB4133" s="1050" t="str">
        <f t="shared" si="615"/>
        <v/>
      </c>
      <c r="AE4133" s="1053" t="str">
        <f t="shared" si="616"/>
        <v/>
      </c>
    </row>
    <row r="4134" spans="23:31" ht="12.75" customHeight="1">
      <c r="W4134" s="1046" t="str">
        <f t="shared" si="617"/>
        <v/>
      </c>
      <c r="X4134" s="1047"/>
      <c r="Y4134" s="1146" t="str">
        <f t="shared" si="612"/>
        <v/>
      </c>
      <c r="Z4134" s="1049" t="str">
        <f t="shared" si="613"/>
        <v/>
      </c>
      <c r="AA4134" s="1049" t="str">
        <f t="shared" si="614"/>
        <v/>
      </c>
      <c r="AB4134" s="1050" t="str">
        <f t="shared" si="615"/>
        <v/>
      </c>
      <c r="AE4134" s="1053" t="str">
        <f t="shared" si="616"/>
        <v/>
      </c>
    </row>
    <row r="4135" spans="23:31" ht="12.75" customHeight="1">
      <c r="W4135" s="1046" t="str">
        <f t="shared" si="617"/>
        <v/>
      </c>
      <c r="X4135" s="1047"/>
      <c r="Y4135" s="1146"/>
      <c r="Z4135" s="1049" t="str">
        <f t="shared" si="613"/>
        <v/>
      </c>
      <c r="AA4135" s="1049" t="str">
        <f t="shared" si="614"/>
        <v/>
      </c>
      <c r="AB4135" s="1050" t="str">
        <f t="shared" si="615"/>
        <v/>
      </c>
      <c r="AE4135" s="1053" t="str">
        <f t="shared" si="616"/>
        <v/>
      </c>
    </row>
    <row r="4136" spans="23:31" ht="12.75" customHeight="1">
      <c r="W4136" s="1046" t="str">
        <f t="shared" si="617"/>
        <v/>
      </c>
      <c r="X4136" s="1047"/>
      <c r="Y4136" s="1146"/>
      <c r="Z4136" s="1049" t="str">
        <f t="shared" si="613"/>
        <v/>
      </c>
      <c r="AA4136" s="1049" t="str">
        <f t="shared" si="614"/>
        <v/>
      </c>
      <c r="AB4136" s="1050" t="str">
        <f t="shared" si="615"/>
        <v/>
      </c>
      <c r="AE4136" s="1053" t="str">
        <f t="shared" si="616"/>
        <v/>
      </c>
    </row>
    <row r="4137" spans="23:31" ht="12.75" customHeight="1">
      <c r="W4137" s="1046" t="str">
        <f t="shared" si="617"/>
        <v/>
      </c>
      <c r="X4137" s="1047"/>
      <c r="Y4137" s="1146"/>
      <c r="Z4137" s="1049" t="str">
        <f t="shared" si="613"/>
        <v/>
      </c>
      <c r="AA4137" s="1049" t="str">
        <f t="shared" si="614"/>
        <v/>
      </c>
      <c r="AB4137" s="1050" t="str">
        <f t="shared" si="615"/>
        <v/>
      </c>
      <c r="AE4137" s="1053" t="str">
        <f t="shared" si="616"/>
        <v/>
      </c>
    </row>
    <row r="4138" spans="23:31" ht="12.75" customHeight="1">
      <c r="W4138" s="1046" t="str">
        <f t="shared" si="617"/>
        <v/>
      </c>
      <c r="X4138" s="1047"/>
      <c r="Y4138" s="1146"/>
      <c r="Z4138" s="1049" t="str">
        <f t="shared" si="613"/>
        <v/>
      </c>
      <c r="AA4138" s="1049" t="str">
        <f t="shared" si="614"/>
        <v/>
      </c>
      <c r="AB4138" s="1050" t="str">
        <f t="shared" si="615"/>
        <v/>
      </c>
      <c r="AE4138" s="1053" t="str">
        <f t="shared" si="616"/>
        <v/>
      </c>
    </row>
    <row r="4139" spans="23:31" ht="12.75" customHeight="1">
      <c r="W4139" s="1046" t="str">
        <f t="shared" si="617"/>
        <v/>
      </c>
      <c r="X4139" s="1047"/>
      <c r="Y4139" s="1146"/>
      <c r="Z4139" s="1049" t="str">
        <f t="shared" si="613"/>
        <v/>
      </c>
      <c r="AA4139" s="1049" t="str">
        <f t="shared" si="614"/>
        <v/>
      </c>
      <c r="AB4139" s="1050" t="str">
        <f t="shared" si="615"/>
        <v/>
      </c>
      <c r="AE4139" s="1053" t="str">
        <f t="shared" si="616"/>
        <v/>
      </c>
    </row>
    <row r="4140" spans="23:31" ht="12.75" customHeight="1">
      <c r="W4140" s="1046" t="str">
        <f t="shared" si="617"/>
        <v/>
      </c>
      <c r="X4140" s="1047"/>
      <c r="Y4140" s="1146"/>
      <c r="Z4140" s="1049" t="str">
        <f t="shared" si="613"/>
        <v/>
      </c>
      <c r="AA4140" s="1049" t="str">
        <f t="shared" si="614"/>
        <v/>
      </c>
      <c r="AB4140" s="1050" t="str">
        <f t="shared" si="615"/>
        <v/>
      </c>
      <c r="AE4140" s="1053" t="str">
        <f t="shared" si="616"/>
        <v/>
      </c>
    </row>
    <row r="4141" spans="23:31" ht="12.75" customHeight="1">
      <c r="W4141" s="1046" t="str">
        <f t="shared" si="617"/>
        <v/>
      </c>
      <c r="X4141" s="1047"/>
      <c r="Y4141" s="1146"/>
      <c r="Z4141" s="1049" t="str">
        <f t="shared" si="613"/>
        <v/>
      </c>
      <c r="AA4141" s="1049" t="str">
        <f t="shared" si="614"/>
        <v/>
      </c>
      <c r="AB4141" s="1050" t="str">
        <f t="shared" si="615"/>
        <v/>
      </c>
      <c r="AE4141" s="1053" t="str">
        <f t="shared" si="616"/>
        <v/>
      </c>
    </row>
    <row r="4142" spans="23:31" ht="12.75" customHeight="1">
      <c r="W4142" s="1046" t="str">
        <f t="shared" si="617"/>
        <v/>
      </c>
      <c r="X4142" s="1047"/>
      <c r="Y4142" s="1146"/>
      <c r="Z4142" s="1049" t="str">
        <f t="shared" si="613"/>
        <v/>
      </c>
      <c r="AA4142" s="1049" t="str">
        <f t="shared" si="614"/>
        <v/>
      </c>
      <c r="AB4142" s="1050" t="str">
        <f t="shared" si="615"/>
        <v/>
      </c>
      <c r="AE4142" s="1053" t="str">
        <f t="shared" si="616"/>
        <v/>
      </c>
    </row>
    <row r="4143" spans="23:31" ht="12.75" customHeight="1">
      <c r="W4143" s="1046" t="str">
        <f t="shared" si="617"/>
        <v/>
      </c>
      <c r="X4143" s="1047"/>
      <c r="Y4143" s="1146"/>
      <c r="Z4143" s="1049" t="str">
        <f t="shared" si="613"/>
        <v/>
      </c>
      <c r="AA4143" s="1049" t="str">
        <f t="shared" si="614"/>
        <v/>
      </c>
      <c r="AB4143" s="1050" t="str">
        <f t="shared" si="615"/>
        <v/>
      </c>
      <c r="AE4143" s="1053" t="str">
        <f t="shared" si="616"/>
        <v/>
      </c>
    </row>
    <row r="4144" spans="23:31" ht="12.75" customHeight="1">
      <c r="W4144" s="1046" t="str">
        <f t="shared" si="617"/>
        <v/>
      </c>
      <c r="X4144" s="1047"/>
      <c r="Y4144" s="1146"/>
      <c r="Z4144" s="1049" t="str">
        <f t="shared" si="613"/>
        <v/>
      </c>
      <c r="AA4144" s="1049" t="str">
        <f t="shared" si="614"/>
        <v/>
      </c>
      <c r="AB4144" s="1050" t="str">
        <f t="shared" si="615"/>
        <v/>
      </c>
      <c r="AE4144" s="1053" t="str">
        <f t="shared" si="616"/>
        <v/>
      </c>
    </row>
    <row r="4145" spans="23:31" ht="12.75" customHeight="1">
      <c r="W4145" s="1046" t="str">
        <f t="shared" si="617"/>
        <v/>
      </c>
      <c r="X4145" s="1047"/>
      <c r="Y4145" s="1146"/>
      <c r="Z4145" s="1049" t="str">
        <f t="shared" si="613"/>
        <v/>
      </c>
      <c r="AA4145" s="1049" t="str">
        <f t="shared" si="614"/>
        <v/>
      </c>
      <c r="AB4145" s="1050" t="str">
        <f t="shared" si="615"/>
        <v/>
      </c>
      <c r="AE4145" s="1053" t="str">
        <f t="shared" si="616"/>
        <v/>
      </c>
    </row>
    <row r="4146" spans="23:31" ht="12.75" customHeight="1">
      <c r="W4146" s="1046" t="str">
        <f t="shared" si="617"/>
        <v/>
      </c>
      <c r="X4146" s="1047"/>
      <c r="Y4146" s="1146"/>
      <c r="Z4146" s="1049" t="str">
        <f t="shared" si="613"/>
        <v/>
      </c>
      <c r="AA4146" s="1049" t="str">
        <f t="shared" si="614"/>
        <v/>
      </c>
      <c r="AB4146" s="1050" t="str">
        <f t="shared" si="615"/>
        <v/>
      </c>
      <c r="AE4146" s="1053" t="str">
        <f t="shared" si="616"/>
        <v/>
      </c>
    </row>
    <row r="4147" spans="23:31" ht="12.75" customHeight="1">
      <c r="W4147" s="1046" t="str">
        <f t="shared" si="617"/>
        <v/>
      </c>
      <c r="X4147" s="1047"/>
      <c r="Y4147" s="1146"/>
      <c r="Z4147" s="1049" t="str">
        <f t="shared" si="613"/>
        <v/>
      </c>
      <c r="AA4147" s="1049" t="str">
        <f t="shared" si="614"/>
        <v/>
      </c>
      <c r="AB4147" s="1050" t="str">
        <f t="shared" si="615"/>
        <v/>
      </c>
      <c r="AE4147" s="1053" t="str">
        <f t="shared" si="616"/>
        <v/>
      </c>
    </row>
    <row r="4148" spans="23:31" ht="12.75" customHeight="1">
      <c r="W4148" s="1046" t="str">
        <f t="shared" si="617"/>
        <v/>
      </c>
      <c r="X4148" s="1047"/>
      <c r="Y4148" s="1146"/>
      <c r="Z4148" s="1049" t="str">
        <f t="shared" si="613"/>
        <v/>
      </c>
      <c r="AA4148" s="1049" t="str">
        <f t="shared" si="614"/>
        <v/>
      </c>
      <c r="AB4148" s="1050" t="str">
        <f t="shared" si="615"/>
        <v/>
      </c>
      <c r="AE4148" s="1053" t="str">
        <f t="shared" si="616"/>
        <v/>
      </c>
    </row>
    <row r="4149" spans="23:31" ht="12.75" customHeight="1">
      <c r="W4149" s="1046" t="str">
        <f t="shared" si="617"/>
        <v/>
      </c>
      <c r="X4149" s="1047"/>
      <c r="Y4149" s="1146"/>
      <c r="Z4149" s="1049" t="str">
        <f t="shared" si="613"/>
        <v/>
      </c>
      <c r="AA4149" s="1049" t="str">
        <f t="shared" si="614"/>
        <v/>
      </c>
      <c r="AB4149" s="1050" t="str">
        <f t="shared" si="615"/>
        <v/>
      </c>
      <c r="AE4149" s="1053" t="str">
        <f t="shared" si="616"/>
        <v/>
      </c>
    </row>
    <row r="4150" spans="23:31" ht="12.75" customHeight="1">
      <c r="W4150" s="1046" t="str">
        <f t="shared" si="617"/>
        <v/>
      </c>
      <c r="X4150" s="1047"/>
      <c r="Y4150" s="1146"/>
      <c r="Z4150" s="1049" t="str">
        <f t="shared" si="613"/>
        <v/>
      </c>
      <c r="AA4150" s="1049" t="str">
        <f t="shared" si="614"/>
        <v/>
      </c>
      <c r="AB4150" s="1050" t="str">
        <f t="shared" si="615"/>
        <v/>
      </c>
      <c r="AE4150" s="1053" t="str">
        <f t="shared" si="616"/>
        <v/>
      </c>
    </row>
    <row r="4151" spans="23:31" ht="12.75" customHeight="1">
      <c r="W4151" s="1046" t="str">
        <f t="shared" si="617"/>
        <v/>
      </c>
      <c r="X4151" s="1047"/>
      <c r="Y4151" s="1146"/>
      <c r="Z4151" s="1049" t="str">
        <f t="shared" si="613"/>
        <v/>
      </c>
      <c r="AA4151" s="1049" t="str">
        <f t="shared" si="614"/>
        <v/>
      </c>
      <c r="AB4151" s="1050" t="str">
        <f t="shared" si="615"/>
        <v/>
      </c>
      <c r="AE4151" s="1053" t="str">
        <f t="shared" si="616"/>
        <v/>
      </c>
    </row>
    <row r="4152" spans="23:31" ht="12.75" customHeight="1">
      <c r="W4152" s="1046" t="str">
        <f t="shared" si="617"/>
        <v/>
      </c>
      <c r="X4152" s="1047"/>
      <c r="Y4152" s="1146"/>
      <c r="Z4152" s="1049" t="str">
        <f t="shared" si="613"/>
        <v/>
      </c>
      <c r="AA4152" s="1049" t="str">
        <f t="shared" si="614"/>
        <v/>
      </c>
      <c r="AB4152" s="1050" t="str">
        <f t="shared" si="615"/>
        <v/>
      </c>
      <c r="AE4152" s="1053" t="str">
        <f t="shared" si="616"/>
        <v/>
      </c>
    </row>
    <row r="4153" spans="23:31" ht="12.75" customHeight="1">
      <c r="W4153" s="1046" t="str">
        <f t="shared" si="617"/>
        <v/>
      </c>
      <c r="X4153" s="1047"/>
      <c r="Y4153" s="1146"/>
      <c r="Z4153" s="1049" t="str">
        <f t="shared" si="613"/>
        <v/>
      </c>
      <c r="AA4153" s="1049" t="str">
        <f t="shared" si="614"/>
        <v/>
      </c>
      <c r="AB4153" s="1050" t="str">
        <f t="shared" si="615"/>
        <v/>
      </c>
      <c r="AE4153" s="1053" t="str">
        <f t="shared" si="616"/>
        <v/>
      </c>
    </row>
    <row r="4154" spans="23:31" ht="12.75" customHeight="1">
      <c r="W4154" s="1046" t="str">
        <f t="shared" si="617"/>
        <v/>
      </c>
      <c r="X4154" s="1047"/>
      <c r="Y4154" s="1146"/>
      <c r="Z4154" s="1049" t="str">
        <f t="shared" si="613"/>
        <v/>
      </c>
      <c r="AA4154" s="1049" t="str">
        <f t="shared" si="614"/>
        <v/>
      </c>
      <c r="AB4154" s="1050" t="str">
        <f t="shared" si="615"/>
        <v/>
      </c>
      <c r="AE4154" s="1053" t="str">
        <f t="shared" si="616"/>
        <v/>
      </c>
    </row>
    <row r="4155" spans="23:31" ht="12.75" customHeight="1">
      <c r="W4155" s="1046" t="str">
        <f t="shared" si="617"/>
        <v/>
      </c>
      <c r="X4155" s="1047"/>
      <c r="Y4155" s="1146"/>
      <c r="Z4155" s="1049" t="str">
        <f t="shared" si="613"/>
        <v/>
      </c>
      <c r="AA4155" s="1049" t="str">
        <f t="shared" si="614"/>
        <v/>
      </c>
      <c r="AB4155" s="1050" t="str">
        <f t="shared" si="615"/>
        <v/>
      </c>
      <c r="AE4155" s="1053" t="str">
        <f t="shared" si="616"/>
        <v/>
      </c>
    </row>
    <row r="4156" spans="23:31" ht="12.75" customHeight="1">
      <c r="W4156" s="1046" t="str">
        <f t="shared" si="617"/>
        <v/>
      </c>
      <c r="X4156" s="1047"/>
      <c r="Y4156" s="1146"/>
      <c r="Z4156" s="1049" t="str">
        <f t="shared" si="613"/>
        <v/>
      </c>
      <c r="AA4156" s="1049" t="str">
        <f t="shared" si="614"/>
        <v/>
      </c>
      <c r="AB4156" s="1050" t="str">
        <f t="shared" si="615"/>
        <v/>
      </c>
      <c r="AE4156" s="1053" t="str">
        <f t="shared" si="616"/>
        <v/>
      </c>
    </row>
    <row r="4157" spans="23:31" ht="12.75" customHeight="1">
      <c r="W4157" s="1046" t="str">
        <f t="shared" si="617"/>
        <v/>
      </c>
      <c r="X4157" s="1047"/>
      <c r="Y4157" s="1146"/>
      <c r="Z4157" s="1049" t="str">
        <f t="shared" si="613"/>
        <v/>
      </c>
      <c r="AA4157" s="1049" t="str">
        <f t="shared" si="614"/>
        <v/>
      </c>
      <c r="AB4157" s="1050" t="str">
        <f t="shared" si="615"/>
        <v/>
      </c>
      <c r="AE4157" s="1053" t="str">
        <f t="shared" si="616"/>
        <v/>
      </c>
    </row>
    <row r="4158" spans="23:31" ht="12.75" customHeight="1">
      <c r="W4158" s="1046" t="str">
        <f t="shared" si="617"/>
        <v/>
      </c>
      <c r="X4158" s="1047"/>
      <c r="Y4158" s="1146"/>
      <c r="Z4158" s="1049" t="str">
        <f t="shared" si="613"/>
        <v/>
      </c>
      <c r="AA4158" s="1049" t="str">
        <f t="shared" si="614"/>
        <v/>
      </c>
      <c r="AB4158" s="1050" t="str">
        <f t="shared" si="615"/>
        <v/>
      </c>
      <c r="AE4158" s="1053" t="str">
        <f t="shared" si="616"/>
        <v/>
      </c>
    </row>
    <row r="4159" spans="23:31" ht="12.75" customHeight="1">
      <c r="W4159" s="1046" t="str">
        <f t="shared" si="617"/>
        <v/>
      </c>
      <c r="X4159" s="1047"/>
      <c r="Y4159" s="1146"/>
      <c r="Z4159" s="1049" t="str">
        <f t="shared" si="613"/>
        <v/>
      </c>
      <c r="AA4159" s="1049" t="str">
        <f t="shared" si="614"/>
        <v/>
      </c>
      <c r="AB4159" s="1050" t="str">
        <f t="shared" si="615"/>
        <v/>
      </c>
      <c r="AE4159" s="1053" t="str">
        <f t="shared" si="616"/>
        <v/>
      </c>
    </row>
    <row r="4160" spans="23:31" ht="12.75" customHeight="1">
      <c r="W4160" s="1046" t="str">
        <f t="shared" si="617"/>
        <v/>
      </c>
      <c r="X4160" s="1047"/>
      <c r="Y4160" s="1146"/>
      <c r="Z4160" s="1049" t="str">
        <f t="shared" si="613"/>
        <v/>
      </c>
      <c r="AA4160" s="1049" t="str">
        <f t="shared" si="614"/>
        <v/>
      </c>
      <c r="AB4160" s="1050" t="str">
        <f t="shared" si="615"/>
        <v/>
      </c>
      <c r="AE4160" s="1053" t="str">
        <f t="shared" si="616"/>
        <v/>
      </c>
    </row>
    <row r="4161" spans="23:31" ht="12.75" customHeight="1">
      <c r="W4161" s="1046" t="str">
        <f t="shared" si="617"/>
        <v/>
      </c>
      <c r="X4161" s="1047"/>
      <c r="Y4161" s="1146"/>
      <c r="Z4161" s="1049" t="str">
        <f t="shared" si="613"/>
        <v/>
      </c>
      <c r="AA4161" s="1049" t="str">
        <f t="shared" si="614"/>
        <v/>
      </c>
      <c r="AB4161" s="1050" t="str">
        <f t="shared" si="615"/>
        <v/>
      </c>
      <c r="AE4161" s="1053" t="str">
        <f t="shared" si="616"/>
        <v/>
      </c>
    </row>
    <row r="4162" spans="23:31" ht="12.75" customHeight="1">
      <c r="W4162" s="1046" t="str">
        <f t="shared" si="617"/>
        <v/>
      </c>
      <c r="X4162" s="1047"/>
      <c r="Y4162" s="1146"/>
      <c r="Z4162" s="1049" t="str">
        <f t="shared" si="613"/>
        <v/>
      </c>
      <c r="AA4162" s="1049" t="str">
        <f t="shared" si="614"/>
        <v/>
      </c>
      <c r="AB4162" s="1050" t="str">
        <f t="shared" si="615"/>
        <v/>
      </c>
      <c r="AE4162" s="1053" t="str">
        <f t="shared" si="616"/>
        <v/>
      </c>
    </row>
    <row r="4163" spans="23:31" ht="12.75" customHeight="1">
      <c r="W4163" s="1046" t="str">
        <f t="shared" si="617"/>
        <v/>
      </c>
      <c r="X4163" s="1047"/>
      <c r="Y4163" s="1146"/>
      <c r="Z4163" s="1049" t="str">
        <f t="shared" ref="Z4163:Z4226" si="618">IF($K4163="","",_xlfn.LET(_xlpm.gDate,K4163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163" s="1049" t="str">
        <f t="shared" ref="AA4163:AA4226" si="619">IF($Z4163="","",TEXT($Z4163,"mm"))</f>
        <v/>
      </c>
      <c r="AB4163" s="1050" t="str">
        <f t="shared" ref="AB4163:AB4226" si="620">IFERROR(CHOOSE(AA4163,"መስከረም","ጥቅምት","ህዳር  ","ታህሳስ ","ጥር ","የካቲት ","መጋቢት ","ሚይዚያ ","ግንቦት ","ሰኔ ","ሐምሌ ","ነሐሴ ","Pagume"),"")</f>
        <v/>
      </c>
      <c r="AE4163" s="1053" t="str">
        <f t="shared" ref="AE4163:AE4226" si="621">IF($K4163="","",YEAR(K4163)&amp;"-W"&amp;WEEKNUM(K4163,2))</f>
        <v/>
      </c>
    </row>
    <row r="4164" spans="23:31" ht="12.75" customHeight="1">
      <c r="W4164" s="1046" t="str">
        <f t="shared" ref="W4164:W4227" si="622">IF($D4164="","",_xlfn.LET(_xlpm.gDate,D4164,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164" s="1047"/>
      <c r="Y4164" s="1146"/>
      <c r="Z4164" s="1049" t="str">
        <f t="shared" si="618"/>
        <v/>
      </c>
      <c r="AA4164" s="1049" t="str">
        <f t="shared" si="619"/>
        <v/>
      </c>
      <c r="AB4164" s="1050" t="str">
        <f t="shared" si="620"/>
        <v/>
      </c>
      <c r="AE4164" s="1053" t="str">
        <f t="shared" si="621"/>
        <v/>
      </c>
    </row>
    <row r="4165" spans="23:31" ht="12.75" customHeight="1">
      <c r="W4165" s="1046" t="str">
        <f t="shared" si="622"/>
        <v/>
      </c>
      <c r="X4165" s="1047"/>
      <c r="Y4165" s="1146"/>
      <c r="Z4165" s="1049" t="str">
        <f t="shared" si="618"/>
        <v/>
      </c>
      <c r="AA4165" s="1049" t="str">
        <f t="shared" si="619"/>
        <v/>
      </c>
      <c r="AB4165" s="1050" t="str">
        <f t="shared" si="620"/>
        <v/>
      </c>
      <c r="AE4165" s="1053" t="str">
        <f t="shared" si="621"/>
        <v/>
      </c>
    </row>
    <row r="4166" spans="23:31" ht="12.75" customHeight="1">
      <c r="W4166" s="1046" t="str">
        <f t="shared" si="622"/>
        <v/>
      </c>
      <c r="X4166" s="1047"/>
      <c r="Y4166" s="1146"/>
      <c r="Z4166" s="1049" t="str">
        <f t="shared" si="618"/>
        <v/>
      </c>
      <c r="AA4166" s="1049" t="str">
        <f t="shared" si="619"/>
        <v/>
      </c>
      <c r="AB4166" s="1050" t="str">
        <f t="shared" si="620"/>
        <v/>
      </c>
      <c r="AE4166" s="1053" t="str">
        <f t="shared" si="621"/>
        <v/>
      </c>
    </row>
    <row r="4167" spans="23:31" ht="12.75" customHeight="1">
      <c r="W4167" s="1046" t="str">
        <f t="shared" si="622"/>
        <v/>
      </c>
      <c r="X4167" s="1047"/>
      <c r="Y4167" s="1146"/>
      <c r="Z4167" s="1049" t="str">
        <f t="shared" si="618"/>
        <v/>
      </c>
      <c r="AA4167" s="1049" t="str">
        <f t="shared" si="619"/>
        <v/>
      </c>
      <c r="AB4167" s="1050" t="str">
        <f t="shared" si="620"/>
        <v/>
      </c>
      <c r="AE4167" s="1053" t="str">
        <f t="shared" si="621"/>
        <v/>
      </c>
    </row>
    <row r="4168" spans="23:31" ht="12.75" customHeight="1">
      <c r="W4168" s="1046" t="str">
        <f t="shared" si="622"/>
        <v/>
      </c>
      <c r="X4168" s="1047"/>
      <c r="Y4168" s="1146"/>
      <c r="Z4168" s="1049" t="str">
        <f t="shared" si="618"/>
        <v/>
      </c>
      <c r="AA4168" s="1049" t="str">
        <f t="shared" si="619"/>
        <v/>
      </c>
      <c r="AB4168" s="1050" t="str">
        <f t="shared" si="620"/>
        <v/>
      </c>
      <c r="AE4168" s="1053" t="str">
        <f t="shared" si="621"/>
        <v/>
      </c>
    </row>
    <row r="4169" spans="23:31" ht="12.75" customHeight="1">
      <c r="W4169" s="1046" t="str">
        <f t="shared" si="622"/>
        <v/>
      </c>
      <c r="X4169" s="1047"/>
      <c r="Y4169" s="1146"/>
      <c r="Z4169" s="1049" t="str">
        <f t="shared" si="618"/>
        <v/>
      </c>
      <c r="AA4169" s="1049" t="str">
        <f t="shared" si="619"/>
        <v/>
      </c>
      <c r="AB4169" s="1050" t="str">
        <f t="shared" si="620"/>
        <v/>
      </c>
      <c r="AE4169" s="1053" t="str">
        <f t="shared" si="621"/>
        <v/>
      </c>
    </row>
    <row r="4170" spans="23:31" ht="12.75" customHeight="1">
      <c r="W4170" s="1046" t="str">
        <f t="shared" si="622"/>
        <v/>
      </c>
      <c r="X4170" s="1047"/>
      <c r="Y4170" s="1146"/>
      <c r="Z4170" s="1049" t="str">
        <f t="shared" si="618"/>
        <v/>
      </c>
      <c r="AA4170" s="1049" t="str">
        <f t="shared" si="619"/>
        <v/>
      </c>
      <c r="AB4170" s="1050" t="str">
        <f t="shared" si="620"/>
        <v/>
      </c>
      <c r="AE4170" s="1053" t="str">
        <f t="shared" si="621"/>
        <v/>
      </c>
    </row>
    <row r="4171" spans="23:31" ht="12.75" customHeight="1">
      <c r="W4171" s="1046" t="str">
        <f t="shared" si="622"/>
        <v/>
      </c>
      <c r="X4171" s="1047"/>
      <c r="Y4171" s="1146"/>
      <c r="Z4171" s="1049" t="str">
        <f t="shared" si="618"/>
        <v/>
      </c>
      <c r="AA4171" s="1049" t="str">
        <f t="shared" si="619"/>
        <v/>
      </c>
      <c r="AB4171" s="1050" t="str">
        <f t="shared" si="620"/>
        <v/>
      </c>
      <c r="AE4171" s="1053" t="str">
        <f t="shared" si="621"/>
        <v/>
      </c>
    </row>
    <row r="4172" spans="23:31" ht="12.75" customHeight="1">
      <c r="W4172" s="1046" t="str">
        <f t="shared" si="622"/>
        <v/>
      </c>
      <c r="X4172" s="1047"/>
      <c r="Y4172" s="1146"/>
      <c r="Z4172" s="1049" t="str">
        <f t="shared" si="618"/>
        <v/>
      </c>
      <c r="AA4172" s="1049" t="str">
        <f t="shared" si="619"/>
        <v/>
      </c>
      <c r="AB4172" s="1050" t="str">
        <f t="shared" si="620"/>
        <v/>
      </c>
      <c r="AE4172" s="1053" t="str">
        <f t="shared" si="621"/>
        <v/>
      </c>
    </row>
    <row r="4173" spans="23:31" ht="12.75" customHeight="1">
      <c r="W4173" s="1046" t="str">
        <f t="shared" si="622"/>
        <v/>
      </c>
      <c r="X4173" s="1047"/>
      <c r="Y4173" s="1146"/>
      <c r="Z4173" s="1049" t="str">
        <f t="shared" si="618"/>
        <v/>
      </c>
      <c r="AA4173" s="1049" t="str">
        <f t="shared" si="619"/>
        <v/>
      </c>
      <c r="AB4173" s="1050" t="str">
        <f t="shared" si="620"/>
        <v/>
      </c>
      <c r="AE4173" s="1053" t="str">
        <f t="shared" si="621"/>
        <v/>
      </c>
    </row>
    <row r="4174" spans="23:31" ht="12.75" customHeight="1">
      <c r="W4174" s="1046" t="str">
        <f t="shared" si="622"/>
        <v/>
      </c>
      <c r="X4174" s="1047"/>
      <c r="Y4174" s="1146"/>
      <c r="Z4174" s="1049" t="str">
        <f t="shared" si="618"/>
        <v/>
      </c>
      <c r="AA4174" s="1049" t="str">
        <f t="shared" si="619"/>
        <v/>
      </c>
      <c r="AB4174" s="1050" t="str">
        <f t="shared" si="620"/>
        <v/>
      </c>
      <c r="AE4174" s="1053" t="str">
        <f t="shared" si="621"/>
        <v/>
      </c>
    </row>
    <row r="4175" spans="23:31" ht="12.75" customHeight="1">
      <c r="W4175" s="1046" t="str">
        <f t="shared" si="622"/>
        <v/>
      </c>
      <c r="X4175" s="1047"/>
      <c r="Y4175" s="1146"/>
      <c r="Z4175" s="1049" t="str">
        <f t="shared" si="618"/>
        <v/>
      </c>
      <c r="AA4175" s="1049" t="str">
        <f t="shared" si="619"/>
        <v/>
      </c>
      <c r="AB4175" s="1050" t="str">
        <f t="shared" si="620"/>
        <v/>
      </c>
      <c r="AE4175" s="1053" t="str">
        <f t="shared" si="621"/>
        <v/>
      </c>
    </row>
    <row r="4176" spans="23:31" ht="12.75" customHeight="1">
      <c r="W4176" s="1046" t="str">
        <f t="shared" si="622"/>
        <v/>
      </c>
      <c r="X4176" s="1047"/>
      <c r="Y4176" s="1146"/>
      <c r="Z4176" s="1049" t="str">
        <f t="shared" si="618"/>
        <v/>
      </c>
      <c r="AA4176" s="1049" t="str">
        <f t="shared" si="619"/>
        <v/>
      </c>
      <c r="AB4176" s="1050" t="str">
        <f t="shared" si="620"/>
        <v/>
      </c>
      <c r="AE4176" s="1053" t="str">
        <f t="shared" si="621"/>
        <v/>
      </c>
    </row>
    <row r="4177" spans="23:31" ht="12.75" customHeight="1">
      <c r="W4177" s="1046" t="str">
        <f t="shared" si="622"/>
        <v/>
      </c>
      <c r="X4177" s="1047"/>
      <c r="Y4177" s="1146"/>
      <c r="Z4177" s="1049" t="str">
        <f t="shared" si="618"/>
        <v/>
      </c>
      <c r="AA4177" s="1049" t="str">
        <f t="shared" si="619"/>
        <v/>
      </c>
      <c r="AB4177" s="1050" t="str">
        <f t="shared" si="620"/>
        <v/>
      </c>
      <c r="AE4177" s="1053" t="str">
        <f t="shared" si="621"/>
        <v/>
      </c>
    </row>
    <row r="4178" spans="23:31" ht="12.75" customHeight="1">
      <c r="W4178" s="1046" t="str">
        <f t="shared" si="622"/>
        <v/>
      </c>
      <c r="X4178" s="1047"/>
      <c r="Y4178" s="1146"/>
      <c r="Z4178" s="1049" t="str">
        <f t="shared" si="618"/>
        <v/>
      </c>
      <c r="AA4178" s="1049" t="str">
        <f t="shared" si="619"/>
        <v/>
      </c>
      <c r="AB4178" s="1050" t="str">
        <f t="shared" si="620"/>
        <v/>
      </c>
      <c r="AE4178" s="1053" t="str">
        <f t="shared" si="621"/>
        <v/>
      </c>
    </row>
    <row r="4179" spans="23:31" ht="12.75" customHeight="1">
      <c r="W4179" s="1046" t="str">
        <f t="shared" si="622"/>
        <v/>
      </c>
      <c r="X4179" s="1047"/>
      <c r="Y4179" s="1146"/>
      <c r="Z4179" s="1049" t="str">
        <f t="shared" si="618"/>
        <v/>
      </c>
      <c r="AA4179" s="1049" t="str">
        <f t="shared" si="619"/>
        <v/>
      </c>
      <c r="AB4179" s="1050" t="str">
        <f t="shared" si="620"/>
        <v/>
      </c>
      <c r="AE4179" s="1053" t="str">
        <f t="shared" si="621"/>
        <v/>
      </c>
    </row>
    <row r="4180" spans="23:31" ht="12.75" customHeight="1">
      <c r="W4180" s="1046" t="str">
        <f t="shared" si="622"/>
        <v/>
      </c>
      <c r="X4180" s="1047"/>
      <c r="Y4180" s="1146"/>
      <c r="Z4180" s="1049" t="str">
        <f t="shared" si="618"/>
        <v/>
      </c>
      <c r="AA4180" s="1049" t="str">
        <f t="shared" si="619"/>
        <v/>
      </c>
      <c r="AB4180" s="1050" t="str">
        <f t="shared" si="620"/>
        <v/>
      </c>
      <c r="AE4180" s="1053" t="str">
        <f t="shared" si="621"/>
        <v/>
      </c>
    </row>
    <row r="4181" spans="23:31" ht="12.75" customHeight="1">
      <c r="W4181" s="1046" t="str">
        <f t="shared" si="622"/>
        <v/>
      </c>
      <c r="X4181" s="1047"/>
      <c r="Y4181" s="1146"/>
      <c r="Z4181" s="1049" t="str">
        <f t="shared" si="618"/>
        <v/>
      </c>
      <c r="AA4181" s="1049" t="str">
        <f t="shared" si="619"/>
        <v/>
      </c>
      <c r="AB4181" s="1050" t="str">
        <f t="shared" si="620"/>
        <v/>
      </c>
      <c r="AE4181" s="1053" t="str">
        <f t="shared" si="621"/>
        <v/>
      </c>
    </row>
    <row r="4182" spans="23:31" ht="12.75" customHeight="1">
      <c r="W4182" s="1046" t="str">
        <f t="shared" si="622"/>
        <v/>
      </c>
      <c r="X4182" s="1047"/>
      <c r="Y4182" s="1146"/>
      <c r="Z4182" s="1049" t="str">
        <f t="shared" si="618"/>
        <v/>
      </c>
      <c r="AA4182" s="1049" t="str">
        <f t="shared" si="619"/>
        <v/>
      </c>
      <c r="AB4182" s="1050" t="str">
        <f t="shared" si="620"/>
        <v/>
      </c>
      <c r="AE4182" s="1053" t="str">
        <f t="shared" si="621"/>
        <v/>
      </c>
    </row>
    <row r="4183" spans="23:31" ht="12.75" customHeight="1">
      <c r="W4183" s="1046" t="str">
        <f t="shared" si="622"/>
        <v/>
      </c>
      <c r="X4183" s="1047"/>
      <c r="Y4183" s="1146"/>
      <c r="Z4183" s="1049" t="str">
        <f t="shared" si="618"/>
        <v/>
      </c>
      <c r="AA4183" s="1049" t="str">
        <f t="shared" si="619"/>
        <v/>
      </c>
      <c r="AB4183" s="1050" t="str">
        <f t="shared" si="620"/>
        <v/>
      </c>
      <c r="AE4183" s="1053" t="str">
        <f t="shared" si="621"/>
        <v/>
      </c>
    </row>
    <row r="4184" spans="23:31" ht="12.75" customHeight="1">
      <c r="W4184" s="1046" t="str">
        <f t="shared" si="622"/>
        <v/>
      </c>
      <c r="X4184" s="1047"/>
      <c r="Y4184" s="1146"/>
      <c r="Z4184" s="1049" t="str">
        <f t="shared" si="618"/>
        <v/>
      </c>
      <c r="AA4184" s="1049" t="str">
        <f t="shared" si="619"/>
        <v/>
      </c>
      <c r="AB4184" s="1050" t="str">
        <f t="shared" si="620"/>
        <v/>
      </c>
      <c r="AE4184" s="1053" t="str">
        <f t="shared" si="621"/>
        <v/>
      </c>
    </row>
    <row r="4185" spans="23:31" ht="12.75" customHeight="1">
      <c r="W4185" s="1046" t="str">
        <f t="shared" si="622"/>
        <v/>
      </c>
      <c r="X4185" s="1047"/>
      <c r="Y4185" s="1146"/>
      <c r="Z4185" s="1049" t="str">
        <f t="shared" si="618"/>
        <v/>
      </c>
      <c r="AA4185" s="1049" t="str">
        <f t="shared" si="619"/>
        <v/>
      </c>
      <c r="AB4185" s="1050" t="str">
        <f t="shared" si="620"/>
        <v/>
      </c>
      <c r="AE4185" s="1053" t="str">
        <f t="shared" si="621"/>
        <v/>
      </c>
    </row>
    <row r="4186" spans="23:31" ht="12.75" customHeight="1">
      <c r="W4186" s="1046" t="str">
        <f t="shared" si="622"/>
        <v/>
      </c>
      <c r="X4186" s="1047"/>
      <c r="Y4186" s="1146"/>
      <c r="Z4186" s="1049" t="str">
        <f t="shared" si="618"/>
        <v/>
      </c>
      <c r="AA4186" s="1049" t="str">
        <f t="shared" si="619"/>
        <v/>
      </c>
      <c r="AB4186" s="1050" t="str">
        <f t="shared" si="620"/>
        <v/>
      </c>
      <c r="AE4186" s="1053" t="str">
        <f t="shared" si="621"/>
        <v/>
      </c>
    </row>
    <row r="4187" spans="23:31" ht="12.75" customHeight="1">
      <c r="W4187" s="1046" t="str">
        <f t="shared" si="622"/>
        <v/>
      </c>
      <c r="X4187" s="1047"/>
      <c r="Y4187" s="1146"/>
      <c r="Z4187" s="1049" t="str">
        <f t="shared" si="618"/>
        <v/>
      </c>
      <c r="AA4187" s="1049" t="str">
        <f t="shared" si="619"/>
        <v/>
      </c>
      <c r="AB4187" s="1050" t="str">
        <f t="shared" si="620"/>
        <v/>
      </c>
      <c r="AE4187" s="1053" t="str">
        <f t="shared" si="621"/>
        <v/>
      </c>
    </row>
    <row r="4188" spans="23:31" ht="12.75" customHeight="1">
      <c r="W4188" s="1046" t="str">
        <f t="shared" si="622"/>
        <v/>
      </c>
      <c r="X4188" s="1047"/>
      <c r="Y4188" s="1146"/>
      <c r="Z4188" s="1049" t="str">
        <f t="shared" si="618"/>
        <v/>
      </c>
      <c r="AA4188" s="1049" t="str">
        <f t="shared" si="619"/>
        <v/>
      </c>
      <c r="AB4188" s="1050" t="str">
        <f t="shared" si="620"/>
        <v/>
      </c>
      <c r="AE4188" s="1053" t="str">
        <f t="shared" si="621"/>
        <v/>
      </c>
    </row>
    <row r="4189" spans="23:31" ht="12.75" customHeight="1">
      <c r="W4189" s="1046" t="str">
        <f t="shared" si="622"/>
        <v/>
      </c>
      <c r="X4189" s="1047"/>
      <c r="Y4189" s="1146"/>
      <c r="Z4189" s="1049" t="str">
        <f t="shared" si="618"/>
        <v/>
      </c>
      <c r="AA4189" s="1049" t="str">
        <f t="shared" si="619"/>
        <v/>
      </c>
      <c r="AB4189" s="1050" t="str">
        <f t="shared" si="620"/>
        <v/>
      </c>
      <c r="AE4189" s="1053" t="str">
        <f t="shared" si="621"/>
        <v/>
      </c>
    </row>
    <row r="4190" spans="23:31" ht="12.75" customHeight="1">
      <c r="W4190" s="1046" t="str">
        <f t="shared" si="622"/>
        <v/>
      </c>
      <c r="X4190" s="1047"/>
      <c r="Y4190" s="1146"/>
      <c r="Z4190" s="1049" t="str">
        <f t="shared" si="618"/>
        <v/>
      </c>
      <c r="AA4190" s="1049" t="str">
        <f t="shared" si="619"/>
        <v/>
      </c>
      <c r="AB4190" s="1050" t="str">
        <f t="shared" si="620"/>
        <v/>
      </c>
      <c r="AE4190" s="1053" t="str">
        <f t="shared" si="621"/>
        <v/>
      </c>
    </row>
    <row r="4191" spans="23:31" ht="12.75" customHeight="1">
      <c r="W4191" s="1046" t="str">
        <f t="shared" si="622"/>
        <v/>
      </c>
      <c r="X4191" s="1047"/>
      <c r="Y4191" s="1146"/>
      <c r="Z4191" s="1049" t="str">
        <f t="shared" si="618"/>
        <v/>
      </c>
      <c r="AA4191" s="1049" t="str">
        <f t="shared" si="619"/>
        <v/>
      </c>
      <c r="AB4191" s="1050" t="str">
        <f t="shared" si="620"/>
        <v/>
      </c>
      <c r="AE4191" s="1053" t="str">
        <f t="shared" si="621"/>
        <v/>
      </c>
    </row>
    <row r="4192" spans="23:31" ht="12.75" customHeight="1">
      <c r="W4192" s="1046" t="str">
        <f t="shared" si="622"/>
        <v/>
      </c>
      <c r="X4192" s="1047"/>
      <c r="Y4192" s="1146"/>
      <c r="Z4192" s="1049" t="str">
        <f t="shared" si="618"/>
        <v/>
      </c>
      <c r="AA4192" s="1049" t="str">
        <f t="shared" si="619"/>
        <v/>
      </c>
      <c r="AB4192" s="1050" t="str">
        <f t="shared" si="620"/>
        <v/>
      </c>
      <c r="AE4192" s="1053" t="str">
        <f t="shared" si="621"/>
        <v/>
      </c>
    </row>
    <row r="4193" spans="23:31" ht="12.75" customHeight="1">
      <c r="W4193" s="1046" t="str">
        <f t="shared" si="622"/>
        <v/>
      </c>
      <c r="X4193" s="1047"/>
      <c r="Y4193" s="1146"/>
      <c r="Z4193" s="1049" t="str">
        <f t="shared" si="618"/>
        <v/>
      </c>
      <c r="AA4193" s="1049" t="str">
        <f t="shared" si="619"/>
        <v/>
      </c>
      <c r="AB4193" s="1050" t="str">
        <f t="shared" si="620"/>
        <v/>
      </c>
      <c r="AE4193" s="1053" t="str">
        <f t="shared" si="621"/>
        <v/>
      </c>
    </row>
    <row r="4194" spans="23:31" ht="12.75" customHeight="1">
      <c r="W4194" s="1046" t="str">
        <f t="shared" si="622"/>
        <v/>
      </c>
      <c r="X4194" s="1047"/>
      <c r="Y4194" s="1146"/>
      <c r="Z4194" s="1049" t="str">
        <f t="shared" si="618"/>
        <v/>
      </c>
      <c r="AA4194" s="1049" t="str">
        <f t="shared" si="619"/>
        <v/>
      </c>
      <c r="AB4194" s="1050" t="str">
        <f t="shared" si="620"/>
        <v/>
      </c>
      <c r="AE4194" s="1053" t="str">
        <f t="shared" si="621"/>
        <v/>
      </c>
    </row>
    <row r="4195" spans="23:31" ht="12.75" customHeight="1">
      <c r="W4195" s="1046" t="str">
        <f t="shared" si="622"/>
        <v/>
      </c>
      <c r="X4195" s="1047"/>
      <c r="Y4195" s="1146"/>
      <c r="Z4195" s="1049" t="str">
        <f t="shared" si="618"/>
        <v/>
      </c>
      <c r="AA4195" s="1049" t="str">
        <f t="shared" si="619"/>
        <v/>
      </c>
      <c r="AB4195" s="1050" t="str">
        <f t="shared" si="620"/>
        <v/>
      </c>
      <c r="AE4195" s="1053" t="str">
        <f t="shared" si="621"/>
        <v/>
      </c>
    </row>
    <row r="4196" spans="23:31" ht="12.75" customHeight="1">
      <c r="W4196" s="1046" t="str">
        <f t="shared" si="622"/>
        <v/>
      </c>
      <c r="X4196" s="1047"/>
      <c r="Y4196" s="1146"/>
      <c r="Z4196" s="1049" t="str">
        <f t="shared" si="618"/>
        <v/>
      </c>
      <c r="AA4196" s="1049" t="str">
        <f t="shared" si="619"/>
        <v/>
      </c>
      <c r="AB4196" s="1050" t="str">
        <f t="shared" si="620"/>
        <v/>
      </c>
      <c r="AE4196" s="1053" t="str">
        <f t="shared" si="621"/>
        <v/>
      </c>
    </row>
    <row r="4197" spans="23:31" ht="12.75" customHeight="1">
      <c r="W4197" s="1046" t="str">
        <f t="shared" si="622"/>
        <v/>
      </c>
      <c r="X4197" s="1047"/>
      <c r="Y4197" s="1146"/>
      <c r="Z4197" s="1049" t="str">
        <f t="shared" si="618"/>
        <v/>
      </c>
      <c r="AA4197" s="1049" t="str">
        <f t="shared" si="619"/>
        <v/>
      </c>
      <c r="AB4197" s="1050" t="str">
        <f t="shared" si="620"/>
        <v/>
      </c>
      <c r="AE4197" s="1053" t="str">
        <f t="shared" si="621"/>
        <v/>
      </c>
    </row>
    <row r="4198" spans="23:31" ht="12.75" customHeight="1">
      <c r="W4198" s="1046" t="str">
        <f t="shared" si="622"/>
        <v/>
      </c>
      <c r="X4198" s="1047"/>
      <c r="Y4198" s="1146"/>
      <c r="Z4198" s="1049" t="str">
        <f t="shared" si="618"/>
        <v/>
      </c>
      <c r="AA4198" s="1049" t="str">
        <f t="shared" si="619"/>
        <v/>
      </c>
      <c r="AB4198" s="1050" t="str">
        <f t="shared" si="620"/>
        <v/>
      </c>
      <c r="AE4198" s="1053" t="str">
        <f t="shared" si="621"/>
        <v/>
      </c>
    </row>
    <row r="4199" spans="23:31" ht="12.75" customHeight="1">
      <c r="W4199" s="1046" t="str">
        <f t="shared" si="622"/>
        <v/>
      </c>
      <c r="X4199" s="1047"/>
      <c r="Y4199" s="1146"/>
      <c r="Z4199" s="1049" t="str">
        <f t="shared" si="618"/>
        <v/>
      </c>
      <c r="AA4199" s="1049" t="str">
        <f t="shared" si="619"/>
        <v/>
      </c>
      <c r="AB4199" s="1050" t="str">
        <f t="shared" si="620"/>
        <v/>
      </c>
      <c r="AE4199" s="1053" t="str">
        <f t="shared" si="621"/>
        <v/>
      </c>
    </row>
    <row r="4200" spans="23:31" ht="12.75" customHeight="1">
      <c r="W4200" s="1046" t="str">
        <f t="shared" si="622"/>
        <v/>
      </c>
      <c r="X4200" s="1047"/>
      <c r="Y4200" s="1146"/>
      <c r="Z4200" s="1049" t="str">
        <f t="shared" si="618"/>
        <v/>
      </c>
      <c r="AA4200" s="1049" t="str">
        <f t="shared" si="619"/>
        <v/>
      </c>
      <c r="AB4200" s="1050" t="str">
        <f t="shared" si="620"/>
        <v/>
      </c>
      <c r="AE4200" s="1053" t="str">
        <f t="shared" si="621"/>
        <v/>
      </c>
    </row>
    <row r="4201" spans="23:31" ht="12.75" customHeight="1">
      <c r="W4201" s="1046" t="str">
        <f t="shared" si="622"/>
        <v/>
      </c>
      <c r="X4201" s="1047"/>
      <c r="Y4201" s="1146"/>
      <c r="Z4201" s="1049" t="str">
        <f t="shared" si="618"/>
        <v/>
      </c>
      <c r="AA4201" s="1049" t="str">
        <f t="shared" si="619"/>
        <v/>
      </c>
      <c r="AB4201" s="1050" t="str">
        <f t="shared" si="620"/>
        <v/>
      </c>
      <c r="AE4201" s="1053" t="str">
        <f t="shared" si="621"/>
        <v/>
      </c>
    </row>
    <row r="4202" spans="23:31" ht="12.75" customHeight="1">
      <c r="W4202" s="1046" t="str">
        <f t="shared" si="622"/>
        <v/>
      </c>
      <c r="X4202" s="1047"/>
      <c r="Y4202" s="1146"/>
      <c r="Z4202" s="1049" t="str">
        <f t="shared" si="618"/>
        <v/>
      </c>
      <c r="AA4202" s="1049" t="str">
        <f t="shared" si="619"/>
        <v/>
      </c>
      <c r="AB4202" s="1050" t="str">
        <f t="shared" si="620"/>
        <v/>
      </c>
      <c r="AE4202" s="1053" t="str">
        <f t="shared" si="621"/>
        <v/>
      </c>
    </row>
    <row r="4203" spans="23:31" ht="12.75" customHeight="1">
      <c r="W4203" s="1046" t="str">
        <f t="shared" si="622"/>
        <v/>
      </c>
      <c r="X4203" s="1047"/>
      <c r="Y4203" s="1146"/>
      <c r="Z4203" s="1049" t="str">
        <f t="shared" si="618"/>
        <v/>
      </c>
      <c r="AA4203" s="1049" t="str">
        <f t="shared" si="619"/>
        <v/>
      </c>
      <c r="AB4203" s="1050" t="str">
        <f t="shared" si="620"/>
        <v/>
      </c>
      <c r="AE4203" s="1053" t="str">
        <f t="shared" si="621"/>
        <v/>
      </c>
    </row>
    <row r="4204" spans="23:31" ht="12.75" customHeight="1">
      <c r="W4204" s="1046" t="str">
        <f t="shared" si="622"/>
        <v/>
      </c>
      <c r="X4204" s="1047"/>
      <c r="Y4204" s="1146"/>
      <c r="Z4204" s="1049" t="str">
        <f t="shared" si="618"/>
        <v/>
      </c>
      <c r="AA4204" s="1049" t="str">
        <f t="shared" si="619"/>
        <v/>
      </c>
      <c r="AB4204" s="1050" t="str">
        <f t="shared" si="620"/>
        <v/>
      </c>
      <c r="AE4204" s="1053" t="str">
        <f t="shared" si="621"/>
        <v/>
      </c>
    </row>
    <row r="4205" spans="23:31" ht="12.75" customHeight="1">
      <c r="W4205" s="1046" t="str">
        <f t="shared" si="622"/>
        <v/>
      </c>
      <c r="X4205" s="1047"/>
      <c r="Y4205" s="1146"/>
      <c r="Z4205" s="1049" t="str">
        <f t="shared" si="618"/>
        <v/>
      </c>
      <c r="AA4205" s="1049" t="str">
        <f t="shared" si="619"/>
        <v/>
      </c>
      <c r="AB4205" s="1050" t="str">
        <f t="shared" si="620"/>
        <v/>
      </c>
      <c r="AE4205" s="1053" t="str">
        <f t="shared" si="621"/>
        <v/>
      </c>
    </row>
    <row r="4206" spans="23:31" ht="12.75" customHeight="1">
      <c r="W4206" s="1046" t="str">
        <f t="shared" si="622"/>
        <v/>
      </c>
      <c r="X4206" s="1047"/>
      <c r="Y4206" s="1146"/>
      <c r="Z4206" s="1049" t="str">
        <f t="shared" si="618"/>
        <v/>
      </c>
      <c r="AA4206" s="1049" t="str">
        <f t="shared" si="619"/>
        <v/>
      </c>
      <c r="AB4206" s="1050" t="str">
        <f t="shared" si="620"/>
        <v/>
      </c>
      <c r="AE4206" s="1053" t="str">
        <f t="shared" si="621"/>
        <v/>
      </c>
    </row>
    <row r="4207" spans="23:31" ht="12.75" customHeight="1">
      <c r="W4207" s="1046" t="str">
        <f t="shared" si="622"/>
        <v/>
      </c>
      <c r="X4207" s="1047"/>
      <c r="Y4207" s="1146"/>
      <c r="Z4207" s="1049" t="str">
        <f t="shared" si="618"/>
        <v/>
      </c>
      <c r="AA4207" s="1049" t="str">
        <f t="shared" si="619"/>
        <v/>
      </c>
      <c r="AB4207" s="1050" t="str">
        <f t="shared" si="620"/>
        <v/>
      </c>
      <c r="AE4207" s="1053" t="str">
        <f t="shared" si="621"/>
        <v/>
      </c>
    </row>
    <row r="4208" spans="23:31" ht="12.75" customHeight="1">
      <c r="W4208" s="1046" t="str">
        <f t="shared" si="622"/>
        <v/>
      </c>
      <c r="X4208" s="1047"/>
      <c r="Y4208" s="1146"/>
      <c r="Z4208" s="1049" t="str">
        <f t="shared" si="618"/>
        <v/>
      </c>
      <c r="AA4208" s="1049" t="str">
        <f t="shared" si="619"/>
        <v/>
      </c>
      <c r="AB4208" s="1050" t="str">
        <f t="shared" si="620"/>
        <v/>
      </c>
      <c r="AE4208" s="1053" t="str">
        <f t="shared" si="621"/>
        <v/>
      </c>
    </row>
    <row r="4209" spans="23:31" ht="12.75" customHeight="1">
      <c r="W4209" s="1046" t="str">
        <f t="shared" si="622"/>
        <v/>
      </c>
      <c r="X4209" s="1047"/>
      <c r="Y4209" s="1146"/>
      <c r="Z4209" s="1049" t="str">
        <f t="shared" si="618"/>
        <v/>
      </c>
      <c r="AA4209" s="1049" t="str">
        <f t="shared" si="619"/>
        <v/>
      </c>
      <c r="AB4209" s="1050" t="str">
        <f t="shared" si="620"/>
        <v/>
      </c>
      <c r="AE4209" s="1053" t="str">
        <f t="shared" si="621"/>
        <v/>
      </c>
    </row>
    <row r="4210" spans="23:31" ht="12.75" customHeight="1">
      <c r="W4210" s="1046" t="str">
        <f t="shared" si="622"/>
        <v/>
      </c>
      <c r="X4210" s="1047"/>
      <c r="Y4210" s="1146"/>
      <c r="Z4210" s="1049" t="str">
        <f t="shared" si="618"/>
        <v/>
      </c>
      <c r="AA4210" s="1049" t="str">
        <f t="shared" si="619"/>
        <v/>
      </c>
      <c r="AB4210" s="1050" t="str">
        <f t="shared" si="620"/>
        <v/>
      </c>
      <c r="AE4210" s="1053" t="str">
        <f t="shared" si="621"/>
        <v/>
      </c>
    </row>
    <row r="4211" spans="23:31" ht="12.75" customHeight="1">
      <c r="W4211" s="1046" t="str">
        <f t="shared" si="622"/>
        <v/>
      </c>
      <c r="X4211" s="1047"/>
      <c r="Y4211" s="1146"/>
      <c r="Z4211" s="1049" t="str">
        <f t="shared" si="618"/>
        <v/>
      </c>
      <c r="AA4211" s="1049" t="str">
        <f t="shared" si="619"/>
        <v/>
      </c>
      <c r="AB4211" s="1050" t="str">
        <f t="shared" si="620"/>
        <v/>
      </c>
      <c r="AE4211" s="1053" t="str">
        <f t="shared" si="621"/>
        <v/>
      </c>
    </row>
    <row r="4212" spans="23:31" ht="12.75" customHeight="1">
      <c r="W4212" s="1046" t="str">
        <f t="shared" si="622"/>
        <v/>
      </c>
      <c r="X4212" s="1047"/>
      <c r="Y4212" s="1146"/>
      <c r="Z4212" s="1049" t="str">
        <f t="shared" si="618"/>
        <v/>
      </c>
      <c r="AA4212" s="1049" t="str">
        <f t="shared" si="619"/>
        <v/>
      </c>
      <c r="AB4212" s="1050" t="str">
        <f t="shared" si="620"/>
        <v/>
      </c>
      <c r="AE4212" s="1053" t="str">
        <f t="shared" si="621"/>
        <v/>
      </c>
    </row>
    <row r="4213" spans="23:31" ht="12.75" customHeight="1">
      <c r="W4213" s="1046" t="str">
        <f t="shared" si="622"/>
        <v/>
      </c>
      <c r="X4213" s="1047"/>
      <c r="Y4213" s="1146"/>
      <c r="Z4213" s="1049" t="str">
        <f t="shared" si="618"/>
        <v/>
      </c>
      <c r="AA4213" s="1049" t="str">
        <f t="shared" si="619"/>
        <v/>
      </c>
      <c r="AB4213" s="1050" t="str">
        <f t="shared" si="620"/>
        <v/>
      </c>
      <c r="AE4213" s="1053" t="str">
        <f t="shared" si="621"/>
        <v/>
      </c>
    </row>
    <row r="4214" spans="23:31" ht="12.75" customHeight="1">
      <c r="W4214" s="1046" t="str">
        <f t="shared" si="622"/>
        <v/>
      </c>
      <c r="X4214" s="1047"/>
      <c r="Y4214" s="1146"/>
      <c r="Z4214" s="1049" t="str">
        <f t="shared" si="618"/>
        <v/>
      </c>
      <c r="AA4214" s="1049" t="str">
        <f t="shared" si="619"/>
        <v/>
      </c>
      <c r="AB4214" s="1050" t="str">
        <f t="shared" si="620"/>
        <v/>
      </c>
      <c r="AE4214" s="1053" t="str">
        <f t="shared" si="621"/>
        <v/>
      </c>
    </row>
    <row r="4215" spans="23:31" ht="12.75" customHeight="1">
      <c r="W4215" s="1046" t="str">
        <f t="shared" si="622"/>
        <v/>
      </c>
      <c r="X4215" s="1047"/>
      <c r="Y4215" s="1146"/>
      <c r="Z4215" s="1049" t="str">
        <f t="shared" si="618"/>
        <v/>
      </c>
      <c r="AA4215" s="1049" t="str">
        <f t="shared" si="619"/>
        <v/>
      </c>
      <c r="AB4215" s="1050" t="str">
        <f t="shared" si="620"/>
        <v/>
      </c>
      <c r="AE4215" s="1053" t="str">
        <f t="shared" si="621"/>
        <v/>
      </c>
    </row>
    <row r="4216" spans="23:31" ht="12.75" customHeight="1">
      <c r="W4216" s="1046" t="str">
        <f t="shared" si="622"/>
        <v/>
      </c>
      <c r="X4216" s="1047"/>
      <c r="Y4216" s="1146"/>
      <c r="Z4216" s="1049" t="str">
        <f t="shared" si="618"/>
        <v/>
      </c>
      <c r="AA4216" s="1049" t="str">
        <f t="shared" si="619"/>
        <v/>
      </c>
      <c r="AB4216" s="1050" t="str">
        <f t="shared" si="620"/>
        <v/>
      </c>
      <c r="AE4216" s="1053" t="str">
        <f t="shared" si="621"/>
        <v/>
      </c>
    </row>
    <row r="4217" spans="23:31" ht="12.75" customHeight="1">
      <c r="W4217" s="1046" t="str">
        <f t="shared" si="622"/>
        <v/>
      </c>
      <c r="X4217" s="1047"/>
      <c r="Y4217" s="1146"/>
      <c r="Z4217" s="1049" t="str">
        <f t="shared" si="618"/>
        <v/>
      </c>
      <c r="AA4217" s="1049" t="str">
        <f t="shared" si="619"/>
        <v/>
      </c>
      <c r="AB4217" s="1050" t="str">
        <f t="shared" si="620"/>
        <v/>
      </c>
      <c r="AE4217" s="1053" t="str">
        <f t="shared" si="621"/>
        <v/>
      </c>
    </row>
    <row r="4218" spans="23:31" ht="12.75" customHeight="1">
      <c r="W4218" s="1046" t="str">
        <f t="shared" si="622"/>
        <v/>
      </c>
      <c r="X4218" s="1047"/>
      <c r="Y4218" s="1146"/>
      <c r="Z4218" s="1049" t="str">
        <f t="shared" si="618"/>
        <v/>
      </c>
      <c r="AA4218" s="1049" t="str">
        <f t="shared" si="619"/>
        <v/>
      </c>
      <c r="AB4218" s="1050" t="str">
        <f t="shared" si="620"/>
        <v/>
      </c>
      <c r="AE4218" s="1053" t="str">
        <f t="shared" si="621"/>
        <v/>
      </c>
    </row>
    <row r="4219" spans="23:31" ht="12.75" customHeight="1">
      <c r="W4219" s="1046" t="str">
        <f t="shared" si="622"/>
        <v/>
      </c>
      <c r="X4219" s="1047"/>
      <c r="Y4219" s="1146"/>
      <c r="Z4219" s="1049" t="str">
        <f t="shared" si="618"/>
        <v/>
      </c>
      <c r="AA4219" s="1049" t="str">
        <f t="shared" si="619"/>
        <v/>
      </c>
      <c r="AB4219" s="1050" t="str">
        <f t="shared" si="620"/>
        <v/>
      </c>
      <c r="AE4219" s="1053" t="str">
        <f t="shared" si="621"/>
        <v/>
      </c>
    </row>
    <row r="4220" spans="23:31" ht="12.75" customHeight="1">
      <c r="W4220" s="1046" t="str">
        <f t="shared" si="622"/>
        <v/>
      </c>
      <c r="X4220" s="1047"/>
      <c r="Y4220" s="1146"/>
      <c r="Z4220" s="1049" t="str">
        <f t="shared" si="618"/>
        <v/>
      </c>
      <c r="AA4220" s="1049" t="str">
        <f t="shared" si="619"/>
        <v/>
      </c>
      <c r="AB4220" s="1050" t="str">
        <f t="shared" si="620"/>
        <v/>
      </c>
      <c r="AE4220" s="1053" t="str">
        <f t="shared" si="621"/>
        <v/>
      </c>
    </row>
    <row r="4221" spans="23:31" ht="12.75" customHeight="1">
      <c r="W4221" s="1046" t="str">
        <f t="shared" si="622"/>
        <v/>
      </c>
      <c r="X4221" s="1047"/>
      <c r="Y4221" s="1146"/>
      <c r="Z4221" s="1049" t="str">
        <f t="shared" si="618"/>
        <v/>
      </c>
      <c r="AA4221" s="1049" t="str">
        <f t="shared" si="619"/>
        <v/>
      </c>
      <c r="AB4221" s="1050" t="str">
        <f t="shared" si="620"/>
        <v/>
      </c>
      <c r="AE4221" s="1053" t="str">
        <f t="shared" si="621"/>
        <v/>
      </c>
    </row>
    <row r="4222" spans="23:31" ht="12.75" customHeight="1">
      <c r="W4222" s="1046" t="str">
        <f t="shared" si="622"/>
        <v/>
      </c>
      <c r="X4222" s="1047"/>
      <c r="Y4222" s="1146"/>
      <c r="Z4222" s="1049" t="str">
        <f t="shared" si="618"/>
        <v/>
      </c>
      <c r="AA4222" s="1049" t="str">
        <f t="shared" si="619"/>
        <v/>
      </c>
      <c r="AB4222" s="1050" t="str">
        <f t="shared" si="620"/>
        <v/>
      </c>
      <c r="AE4222" s="1053" t="str">
        <f t="shared" si="621"/>
        <v/>
      </c>
    </row>
    <row r="4223" spans="23:31" ht="12.75" customHeight="1">
      <c r="W4223" s="1046" t="str">
        <f t="shared" si="622"/>
        <v/>
      </c>
      <c r="X4223" s="1047"/>
      <c r="Y4223" s="1146"/>
      <c r="Z4223" s="1049" t="str">
        <f t="shared" si="618"/>
        <v/>
      </c>
      <c r="AA4223" s="1049" t="str">
        <f t="shared" si="619"/>
        <v/>
      </c>
      <c r="AB4223" s="1050" t="str">
        <f t="shared" si="620"/>
        <v/>
      </c>
      <c r="AE4223" s="1053" t="str">
        <f t="shared" si="621"/>
        <v/>
      </c>
    </row>
    <row r="4224" spans="23:31" ht="12.75" customHeight="1">
      <c r="W4224" s="1046" t="str">
        <f t="shared" si="622"/>
        <v/>
      </c>
      <c r="X4224" s="1047"/>
      <c r="Y4224" s="1146"/>
      <c r="Z4224" s="1049" t="str">
        <f t="shared" si="618"/>
        <v/>
      </c>
      <c r="AA4224" s="1049" t="str">
        <f t="shared" si="619"/>
        <v/>
      </c>
      <c r="AB4224" s="1050" t="str">
        <f t="shared" si="620"/>
        <v/>
      </c>
      <c r="AE4224" s="1053" t="str">
        <f t="shared" si="621"/>
        <v/>
      </c>
    </row>
    <row r="4225" spans="23:31" ht="12.75" customHeight="1">
      <c r="W4225" s="1046" t="str">
        <f t="shared" si="622"/>
        <v/>
      </c>
      <c r="X4225" s="1047"/>
      <c r="Y4225" s="1146"/>
      <c r="Z4225" s="1049" t="str">
        <f t="shared" si="618"/>
        <v/>
      </c>
      <c r="AA4225" s="1049" t="str">
        <f t="shared" si="619"/>
        <v/>
      </c>
      <c r="AB4225" s="1050" t="str">
        <f t="shared" si="620"/>
        <v/>
      </c>
      <c r="AE4225" s="1053" t="str">
        <f t="shared" si="621"/>
        <v/>
      </c>
    </row>
    <row r="4226" spans="23:31" ht="12.75" customHeight="1">
      <c r="W4226" s="1046" t="str">
        <f t="shared" si="622"/>
        <v/>
      </c>
      <c r="X4226" s="1047"/>
      <c r="Y4226" s="1146"/>
      <c r="Z4226" s="1049" t="str">
        <f t="shared" si="618"/>
        <v/>
      </c>
      <c r="AA4226" s="1049" t="str">
        <f t="shared" si="619"/>
        <v/>
      </c>
      <c r="AB4226" s="1050" t="str">
        <f t="shared" si="620"/>
        <v/>
      </c>
      <c r="AE4226" s="1053" t="str">
        <f t="shared" si="621"/>
        <v/>
      </c>
    </row>
    <row r="4227" spans="23:31" ht="12.75" customHeight="1">
      <c r="W4227" s="1046" t="str">
        <f t="shared" si="622"/>
        <v/>
      </c>
      <c r="X4227" s="1047"/>
      <c r="Y4227" s="1146"/>
      <c r="Z4227" s="1049" t="str">
        <f t="shared" ref="Z4227:Z4290" si="623">IF($K4227="","",_xlfn.LET(_xlpm.gDate,K4227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227" s="1049" t="str">
        <f t="shared" ref="AA4227:AA4290" si="624">IF($Z4227="","",TEXT($Z4227,"mm"))</f>
        <v/>
      </c>
      <c r="AB4227" s="1050" t="str">
        <f t="shared" ref="AB4227:AB4290" si="625">IFERROR(CHOOSE(AA4227,"መስከረም","ጥቅምት","ህዳር  ","ታህሳስ ","ጥር ","የካቲት ","መጋቢት ","ሚይዚያ ","ግንቦት ","ሰኔ ","ሐምሌ ","ነሐሴ ","Pagume"),"")</f>
        <v/>
      </c>
      <c r="AE4227" s="1053" t="str">
        <f t="shared" ref="AE4227:AE4273" si="626">IF($K4227="","",YEAR(K4227)&amp;"-W"&amp;WEEKNUM(K4227,2))</f>
        <v/>
      </c>
    </row>
    <row r="4228" spans="23:31" ht="12.75" customHeight="1">
      <c r="W4228" s="1046" t="str">
        <f t="shared" ref="W4228:W4291" si="627">IF($D4228="","",_xlfn.LET(_xlpm.gDate,D4228,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228" s="1047"/>
      <c r="Y4228" s="1146"/>
      <c r="Z4228" s="1049" t="str">
        <f t="shared" si="623"/>
        <v/>
      </c>
      <c r="AA4228" s="1049" t="str">
        <f t="shared" si="624"/>
        <v/>
      </c>
      <c r="AB4228" s="1050" t="str">
        <f t="shared" si="625"/>
        <v/>
      </c>
      <c r="AE4228" s="1053" t="str">
        <f t="shared" si="626"/>
        <v/>
      </c>
    </row>
    <row r="4229" spans="23:31" ht="12.75" customHeight="1">
      <c r="W4229" s="1046" t="str">
        <f t="shared" si="627"/>
        <v/>
      </c>
      <c r="X4229" s="1047"/>
      <c r="Y4229" s="1146"/>
      <c r="Z4229" s="1049" t="str">
        <f t="shared" si="623"/>
        <v/>
      </c>
      <c r="AA4229" s="1049" t="str">
        <f t="shared" si="624"/>
        <v/>
      </c>
      <c r="AB4229" s="1050" t="str">
        <f t="shared" si="625"/>
        <v/>
      </c>
      <c r="AE4229" s="1053" t="str">
        <f t="shared" si="626"/>
        <v/>
      </c>
    </row>
    <row r="4230" spans="23:31" ht="12.75" customHeight="1">
      <c r="W4230" s="1046" t="str">
        <f t="shared" si="627"/>
        <v/>
      </c>
      <c r="X4230" s="1047"/>
      <c r="Y4230" s="1146"/>
      <c r="Z4230" s="1049" t="str">
        <f t="shared" si="623"/>
        <v/>
      </c>
      <c r="AA4230" s="1049" t="str">
        <f t="shared" si="624"/>
        <v/>
      </c>
      <c r="AB4230" s="1050" t="str">
        <f t="shared" si="625"/>
        <v/>
      </c>
      <c r="AE4230" s="1053" t="str">
        <f t="shared" si="626"/>
        <v/>
      </c>
    </row>
    <row r="4231" spans="23:31" ht="12.75" customHeight="1">
      <c r="W4231" s="1046" t="str">
        <f t="shared" si="627"/>
        <v/>
      </c>
      <c r="X4231" s="1047"/>
      <c r="Y4231" s="1146"/>
      <c r="Z4231" s="1049" t="str">
        <f t="shared" si="623"/>
        <v/>
      </c>
      <c r="AA4231" s="1049" t="str">
        <f t="shared" si="624"/>
        <v/>
      </c>
      <c r="AB4231" s="1050" t="str">
        <f t="shared" si="625"/>
        <v/>
      </c>
      <c r="AE4231" s="1053" t="str">
        <f t="shared" si="626"/>
        <v/>
      </c>
    </row>
    <row r="4232" spans="23:31" ht="12.75" customHeight="1">
      <c r="W4232" s="1046" t="str">
        <f t="shared" si="627"/>
        <v/>
      </c>
      <c r="X4232" s="1047"/>
      <c r="Y4232" s="1146"/>
      <c r="Z4232" s="1049" t="str">
        <f t="shared" si="623"/>
        <v/>
      </c>
      <c r="AA4232" s="1049" t="str">
        <f t="shared" si="624"/>
        <v/>
      </c>
      <c r="AB4232" s="1050" t="str">
        <f t="shared" si="625"/>
        <v/>
      </c>
      <c r="AE4232" s="1053" t="str">
        <f t="shared" si="626"/>
        <v/>
      </c>
    </row>
    <row r="4233" spans="23:31" ht="12.75" customHeight="1">
      <c r="W4233" s="1046" t="str">
        <f t="shared" si="627"/>
        <v/>
      </c>
      <c r="X4233" s="1047"/>
      <c r="Y4233" s="1146"/>
      <c r="Z4233" s="1049" t="str">
        <f t="shared" si="623"/>
        <v/>
      </c>
      <c r="AA4233" s="1049" t="str">
        <f t="shared" si="624"/>
        <v/>
      </c>
      <c r="AB4233" s="1050" t="str">
        <f t="shared" si="625"/>
        <v/>
      </c>
      <c r="AE4233" s="1053" t="str">
        <f t="shared" si="626"/>
        <v/>
      </c>
    </row>
    <row r="4234" spans="23:31" ht="12.75" customHeight="1">
      <c r="W4234" s="1046" t="str">
        <f t="shared" si="627"/>
        <v/>
      </c>
      <c r="X4234" s="1047"/>
      <c r="Y4234" s="1146"/>
      <c r="Z4234" s="1049" t="str">
        <f t="shared" si="623"/>
        <v/>
      </c>
      <c r="AA4234" s="1049" t="str">
        <f t="shared" si="624"/>
        <v/>
      </c>
      <c r="AB4234" s="1050" t="str">
        <f t="shared" si="625"/>
        <v/>
      </c>
      <c r="AE4234" s="1053" t="str">
        <f t="shared" si="626"/>
        <v/>
      </c>
    </row>
    <row r="4235" spans="23:31" ht="12.75" customHeight="1">
      <c r="W4235" s="1046" t="str">
        <f t="shared" si="627"/>
        <v/>
      </c>
      <c r="X4235" s="1047"/>
      <c r="Y4235" s="1146"/>
      <c r="Z4235" s="1049" t="str">
        <f t="shared" si="623"/>
        <v/>
      </c>
      <c r="AA4235" s="1049" t="str">
        <f t="shared" si="624"/>
        <v/>
      </c>
      <c r="AB4235" s="1050" t="str">
        <f t="shared" si="625"/>
        <v/>
      </c>
      <c r="AE4235" s="1053" t="str">
        <f t="shared" si="626"/>
        <v/>
      </c>
    </row>
    <row r="4236" spans="23:31" ht="12.75" customHeight="1">
      <c r="W4236" s="1046" t="str">
        <f t="shared" si="627"/>
        <v/>
      </c>
      <c r="X4236" s="1047"/>
      <c r="Y4236" s="1146"/>
      <c r="Z4236" s="1049" t="str">
        <f t="shared" si="623"/>
        <v/>
      </c>
      <c r="AA4236" s="1049" t="str">
        <f t="shared" si="624"/>
        <v/>
      </c>
      <c r="AB4236" s="1050" t="str">
        <f t="shared" si="625"/>
        <v/>
      </c>
      <c r="AE4236" s="1053" t="str">
        <f t="shared" si="626"/>
        <v/>
      </c>
    </row>
    <row r="4237" spans="23:31" ht="12.75" customHeight="1">
      <c r="W4237" s="1046" t="str">
        <f t="shared" si="627"/>
        <v/>
      </c>
      <c r="X4237" s="1047"/>
      <c r="Y4237" s="1146"/>
      <c r="Z4237" s="1049" t="str">
        <f t="shared" si="623"/>
        <v/>
      </c>
      <c r="AA4237" s="1049" t="str">
        <f t="shared" si="624"/>
        <v/>
      </c>
      <c r="AB4237" s="1050" t="str">
        <f t="shared" si="625"/>
        <v/>
      </c>
      <c r="AE4237" s="1053" t="str">
        <f t="shared" si="626"/>
        <v/>
      </c>
    </row>
    <row r="4238" spans="23:31" ht="12.75" customHeight="1">
      <c r="W4238" s="1046" t="str">
        <f t="shared" si="627"/>
        <v/>
      </c>
      <c r="X4238" s="1047"/>
      <c r="Y4238" s="1146"/>
      <c r="Z4238" s="1049" t="str">
        <f t="shared" si="623"/>
        <v/>
      </c>
      <c r="AA4238" s="1049" t="str">
        <f t="shared" si="624"/>
        <v/>
      </c>
      <c r="AB4238" s="1050" t="str">
        <f t="shared" si="625"/>
        <v/>
      </c>
      <c r="AE4238" s="1053" t="str">
        <f t="shared" si="626"/>
        <v/>
      </c>
    </row>
    <row r="4239" spans="23:31" ht="12.75" customHeight="1">
      <c r="W4239" s="1046" t="str">
        <f t="shared" si="627"/>
        <v/>
      </c>
      <c r="X4239" s="1047"/>
      <c r="Y4239" s="1146"/>
      <c r="Z4239" s="1049" t="str">
        <f t="shared" si="623"/>
        <v/>
      </c>
      <c r="AA4239" s="1049" t="str">
        <f t="shared" si="624"/>
        <v/>
      </c>
      <c r="AB4239" s="1050" t="str">
        <f t="shared" si="625"/>
        <v/>
      </c>
      <c r="AE4239" s="1053" t="str">
        <f t="shared" si="626"/>
        <v/>
      </c>
    </row>
    <row r="4240" spans="23:31" ht="12.75" customHeight="1">
      <c r="W4240" s="1046" t="str">
        <f t="shared" si="627"/>
        <v/>
      </c>
      <c r="X4240" s="1047"/>
      <c r="Y4240" s="1146"/>
      <c r="Z4240" s="1049" t="str">
        <f t="shared" si="623"/>
        <v/>
      </c>
      <c r="AA4240" s="1049" t="str">
        <f t="shared" si="624"/>
        <v/>
      </c>
      <c r="AB4240" s="1050" t="str">
        <f t="shared" si="625"/>
        <v/>
      </c>
      <c r="AE4240" s="1053" t="str">
        <f t="shared" si="626"/>
        <v/>
      </c>
    </row>
    <row r="4241" spans="23:31" ht="12.75" customHeight="1">
      <c r="W4241" s="1046" t="str">
        <f t="shared" si="627"/>
        <v/>
      </c>
      <c r="X4241" s="1047"/>
      <c r="Y4241" s="1146"/>
      <c r="Z4241" s="1049" t="str">
        <f t="shared" si="623"/>
        <v/>
      </c>
      <c r="AA4241" s="1049" t="str">
        <f t="shared" si="624"/>
        <v/>
      </c>
      <c r="AB4241" s="1050" t="str">
        <f t="shared" si="625"/>
        <v/>
      </c>
      <c r="AE4241" s="1053" t="str">
        <f t="shared" si="626"/>
        <v/>
      </c>
    </row>
    <row r="4242" spans="23:31" ht="12.75" customHeight="1">
      <c r="W4242" s="1046" t="str">
        <f t="shared" si="627"/>
        <v/>
      </c>
      <c r="X4242" s="1047"/>
      <c r="Y4242" s="1146"/>
      <c r="Z4242" s="1049" t="str">
        <f t="shared" si="623"/>
        <v/>
      </c>
      <c r="AA4242" s="1049" t="str">
        <f t="shared" si="624"/>
        <v/>
      </c>
      <c r="AB4242" s="1050" t="str">
        <f t="shared" si="625"/>
        <v/>
      </c>
      <c r="AE4242" s="1053" t="str">
        <f t="shared" si="626"/>
        <v/>
      </c>
    </row>
    <row r="4243" spans="23:31" ht="12.75" customHeight="1">
      <c r="W4243" s="1046" t="str">
        <f t="shared" si="627"/>
        <v/>
      </c>
      <c r="X4243" s="1047"/>
      <c r="Y4243" s="1146"/>
      <c r="Z4243" s="1049" t="str">
        <f t="shared" si="623"/>
        <v/>
      </c>
      <c r="AA4243" s="1049" t="str">
        <f t="shared" si="624"/>
        <v/>
      </c>
      <c r="AB4243" s="1050" t="str">
        <f t="shared" si="625"/>
        <v/>
      </c>
      <c r="AE4243" s="1053" t="str">
        <f t="shared" si="626"/>
        <v/>
      </c>
    </row>
    <row r="4244" spans="23:31" ht="12.75" customHeight="1">
      <c r="W4244" s="1046" t="str">
        <f t="shared" si="627"/>
        <v/>
      </c>
      <c r="X4244" s="1047"/>
      <c r="Y4244" s="1146"/>
      <c r="Z4244" s="1049" t="str">
        <f t="shared" si="623"/>
        <v/>
      </c>
      <c r="AA4244" s="1049" t="str">
        <f t="shared" si="624"/>
        <v/>
      </c>
      <c r="AB4244" s="1050" t="str">
        <f t="shared" si="625"/>
        <v/>
      </c>
      <c r="AE4244" s="1053" t="str">
        <f t="shared" si="626"/>
        <v/>
      </c>
    </row>
    <row r="4245" spans="23:31" ht="12.75" customHeight="1">
      <c r="W4245" s="1046" t="str">
        <f t="shared" si="627"/>
        <v/>
      </c>
      <c r="X4245" s="1047"/>
      <c r="Y4245" s="1146"/>
      <c r="Z4245" s="1049" t="str">
        <f t="shared" si="623"/>
        <v/>
      </c>
      <c r="AA4245" s="1049" t="str">
        <f t="shared" si="624"/>
        <v/>
      </c>
      <c r="AB4245" s="1050" t="str">
        <f t="shared" si="625"/>
        <v/>
      </c>
      <c r="AE4245" s="1053" t="str">
        <f t="shared" si="626"/>
        <v/>
      </c>
    </row>
    <row r="4246" spans="23:31" ht="12.75" customHeight="1">
      <c r="W4246" s="1046" t="str">
        <f t="shared" si="627"/>
        <v/>
      </c>
      <c r="X4246" s="1047"/>
      <c r="Y4246" s="1146"/>
      <c r="Z4246" s="1049" t="str">
        <f t="shared" si="623"/>
        <v/>
      </c>
      <c r="AA4246" s="1049" t="str">
        <f t="shared" si="624"/>
        <v/>
      </c>
      <c r="AB4246" s="1050" t="str">
        <f t="shared" si="625"/>
        <v/>
      </c>
      <c r="AE4246" s="1053" t="str">
        <f t="shared" si="626"/>
        <v/>
      </c>
    </row>
    <row r="4247" spans="23:31" ht="12.75" customHeight="1">
      <c r="W4247" s="1046" t="str">
        <f t="shared" si="627"/>
        <v/>
      </c>
      <c r="X4247" s="1047"/>
      <c r="Y4247" s="1146"/>
      <c r="Z4247" s="1049" t="str">
        <f t="shared" si="623"/>
        <v/>
      </c>
      <c r="AA4247" s="1049" t="str">
        <f t="shared" si="624"/>
        <v/>
      </c>
      <c r="AB4247" s="1050" t="str">
        <f t="shared" si="625"/>
        <v/>
      </c>
      <c r="AE4247" s="1053" t="str">
        <f t="shared" si="626"/>
        <v/>
      </c>
    </row>
    <row r="4248" spans="23:31" ht="12.75" customHeight="1">
      <c r="W4248" s="1046" t="str">
        <f t="shared" si="627"/>
        <v/>
      </c>
      <c r="X4248" s="1047"/>
      <c r="Y4248" s="1146"/>
      <c r="Z4248" s="1049" t="str">
        <f t="shared" si="623"/>
        <v/>
      </c>
      <c r="AA4248" s="1049" t="str">
        <f t="shared" si="624"/>
        <v/>
      </c>
      <c r="AB4248" s="1050" t="str">
        <f t="shared" si="625"/>
        <v/>
      </c>
      <c r="AE4248" s="1053" t="str">
        <f t="shared" si="626"/>
        <v/>
      </c>
    </row>
    <row r="4249" spans="23:31" ht="12.75" customHeight="1">
      <c r="W4249" s="1046" t="str">
        <f t="shared" si="627"/>
        <v/>
      </c>
      <c r="X4249" s="1047"/>
      <c r="Y4249" s="1146"/>
      <c r="Z4249" s="1049" t="str">
        <f t="shared" si="623"/>
        <v/>
      </c>
      <c r="AA4249" s="1049" t="str">
        <f t="shared" si="624"/>
        <v/>
      </c>
      <c r="AB4249" s="1050" t="str">
        <f t="shared" si="625"/>
        <v/>
      </c>
      <c r="AE4249" s="1053" t="str">
        <f t="shared" si="626"/>
        <v/>
      </c>
    </row>
    <row r="4250" spans="23:31" ht="12.75" customHeight="1">
      <c r="W4250" s="1046" t="str">
        <f t="shared" si="627"/>
        <v/>
      </c>
      <c r="X4250" s="1047"/>
      <c r="Y4250" s="1146"/>
      <c r="Z4250" s="1049" t="str">
        <f t="shared" si="623"/>
        <v/>
      </c>
      <c r="AA4250" s="1049" t="str">
        <f t="shared" si="624"/>
        <v/>
      </c>
      <c r="AB4250" s="1050" t="str">
        <f t="shared" si="625"/>
        <v/>
      </c>
      <c r="AE4250" s="1053" t="str">
        <f t="shared" si="626"/>
        <v/>
      </c>
    </row>
    <row r="4251" spans="23:31" ht="12.75" customHeight="1">
      <c r="W4251" s="1046" t="str">
        <f t="shared" si="627"/>
        <v/>
      </c>
      <c r="X4251" s="1047"/>
      <c r="Y4251" s="1146"/>
      <c r="Z4251" s="1049" t="str">
        <f t="shared" si="623"/>
        <v/>
      </c>
      <c r="AA4251" s="1049" t="str">
        <f t="shared" si="624"/>
        <v/>
      </c>
      <c r="AB4251" s="1050" t="str">
        <f t="shared" si="625"/>
        <v/>
      </c>
      <c r="AE4251" s="1053" t="str">
        <f t="shared" si="626"/>
        <v/>
      </c>
    </row>
    <row r="4252" spans="23:31" ht="12.75" customHeight="1">
      <c r="W4252" s="1046" t="str">
        <f t="shared" si="627"/>
        <v/>
      </c>
      <c r="X4252" s="1047"/>
      <c r="Y4252" s="1146"/>
      <c r="Z4252" s="1049" t="str">
        <f t="shared" si="623"/>
        <v/>
      </c>
      <c r="AA4252" s="1049" t="str">
        <f t="shared" si="624"/>
        <v/>
      </c>
      <c r="AB4252" s="1050" t="str">
        <f t="shared" si="625"/>
        <v/>
      </c>
      <c r="AE4252" s="1053" t="str">
        <f t="shared" si="626"/>
        <v/>
      </c>
    </row>
    <row r="4253" spans="23:31" ht="12.75" customHeight="1">
      <c r="W4253" s="1046" t="str">
        <f t="shared" si="627"/>
        <v/>
      </c>
      <c r="X4253" s="1047"/>
      <c r="Y4253" s="1146"/>
      <c r="Z4253" s="1049" t="str">
        <f t="shared" si="623"/>
        <v/>
      </c>
      <c r="AA4253" s="1049" t="str">
        <f t="shared" si="624"/>
        <v/>
      </c>
      <c r="AB4253" s="1050" t="str">
        <f t="shared" si="625"/>
        <v/>
      </c>
      <c r="AE4253" s="1053" t="str">
        <f t="shared" si="626"/>
        <v/>
      </c>
    </row>
    <row r="4254" spans="23:31" ht="12.75" customHeight="1">
      <c r="W4254" s="1046" t="str">
        <f t="shared" si="627"/>
        <v/>
      </c>
      <c r="X4254" s="1047"/>
      <c r="Y4254" s="1146"/>
      <c r="Z4254" s="1049" t="str">
        <f t="shared" si="623"/>
        <v/>
      </c>
      <c r="AA4254" s="1049" t="str">
        <f t="shared" si="624"/>
        <v/>
      </c>
      <c r="AB4254" s="1050" t="str">
        <f t="shared" si="625"/>
        <v/>
      </c>
      <c r="AE4254" s="1053" t="str">
        <f t="shared" si="626"/>
        <v/>
      </c>
    </row>
    <row r="4255" spans="23:31" ht="12.75" customHeight="1">
      <c r="W4255" s="1046" t="str">
        <f t="shared" si="627"/>
        <v/>
      </c>
      <c r="X4255" s="1047"/>
      <c r="Y4255" s="1146"/>
      <c r="Z4255" s="1049" t="str">
        <f t="shared" si="623"/>
        <v/>
      </c>
      <c r="AA4255" s="1049" t="str">
        <f t="shared" si="624"/>
        <v/>
      </c>
      <c r="AB4255" s="1050" t="str">
        <f t="shared" si="625"/>
        <v/>
      </c>
      <c r="AE4255" s="1053" t="str">
        <f t="shared" si="626"/>
        <v/>
      </c>
    </row>
    <row r="4256" spans="23:31" ht="12.75" customHeight="1">
      <c r="W4256" s="1046" t="str">
        <f t="shared" si="627"/>
        <v/>
      </c>
      <c r="X4256" s="1047"/>
      <c r="Y4256" s="1146"/>
      <c r="Z4256" s="1049" t="str">
        <f t="shared" si="623"/>
        <v/>
      </c>
      <c r="AA4256" s="1049" t="str">
        <f t="shared" si="624"/>
        <v/>
      </c>
      <c r="AB4256" s="1050" t="str">
        <f t="shared" si="625"/>
        <v/>
      </c>
      <c r="AE4256" s="1053" t="str">
        <f t="shared" si="626"/>
        <v/>
      </c>
    </row>
    <row r="4257" spans="23:31" ht="12.75" customHeight="1">
      <c r="W4257" s="1046" t="str">
        <f t="shared" si="627"/>
        <v/>
      </c>
      <c r="X4257" s="1047"/>
      <c r="Y4257" s="1146"/>
      <c r="Z4257" s="1049" t="str">
        <f t="shared" si="623"/>
        <v/>
      </c>
      <c r="AA4257" s="1049" t="str">
        <f t="shared" si="624"/>
        <v/>
      </c>
      <c r="AB4257" s="1050" t="str">
        <f t="shared" si="625"/>
        <v/>
      </c>
      <c r="AE4257" s="1053" t="str">
        <f t="shared" si="626"/>
        <v/>
      </c>
    </row>
    <row r="4258" spans="23:31" ht="12.75" customHeight="1">
      <c r="W4258" s="1046" t="str">
        <f t="shared" si="627"/>
        <v/>
      </c>
      <c r="X4258" s="1047"/>
      <c r="Y4258" s="1146"/>
      <c r="Z4258" s="1049" t="str">
        <f t="shared" si="623"/>
        <v/>
      </c>
      <c r="AA4258" s="1049" t="str">
        <f t="shared" si="624"/>
        <v/>
      </c>
      <c r="AB4258" s="1050" t="str">
        <f t="shared" si="625"/>
        <v/>
      </c>
      <c r="AE4258" s="1053" t="str">
        <f t="shared" si="626"/>
        <v/>
      </c>
    </row>
    <row r="4259" spans="23:31" ht="12.75" customHeight="1">
      <c r="W4259" s="1046" t="str">
        <f t="shared" si="627"/>
        <v/>
      </c>
      <c r="X4259" s="1047"/>
      <c r="Y4259" s="1146"/>
      <c r="Z4259" s="1049" t="str">
        <f t="shared" si="623"/>
        <v/>
      </c>
      <c r="AA4259" s="1049" t="str">
        <f t="shared" si="624"/>
        <v/>
      </c>
      <c r="AB4259" s="1050" t="str">
        <f t="shared" si="625"/>
        <v/>
      </c>
      <c r="AE4259" s="1053" t="str">
        <f t="shared" si="626"/>
        <v/>
      </c>
    </row>
    <row r="4260" spans="23:31" ht="12.75" customHeight="1">
      <c r="W4260" s="1046" t="str">
        <f t="shared" si="627"/>
        <v/>
      </c>
      <c r="X4260" s="1047"/>
      <c r="Y4260" s="1146"/>
      <c r="Z4260" s="1049" t="str">
        <f t="shared" si="623"/>
        <v/>
      </c>
      <c r="AA4260" s="1049" t="str">
        <f t="shared" si="624"/>
        <v/>
      </c>
      <c r="AB4260" s="1050" t="str">
        <f t="shared" si="625"/>
        <v/>
      </c>
      <c r="AE4260" s="1053" t="str">
        <f t="shared" si="626"/>
        <v/>
      </c>
    </row>
    <row r="4261" spans="23:31" ht="12.75" customHeight="1">
      <c r="W4261" s="1046" t="str">
        <f t="shared" si="627"/>
        <v/>
      </c>
      <c r="X4261" s="1047"/>
      <c r="Y4261" s="1146"/>
      <c r="Z4261" s="1049" t="str">
        <f t="shared" si="623"/>
        <v/>
      </c>
      <c r="AA4261" s="1049" t="str">
        <f t="shared" si="624"/>
        <v/>
      </c>
      <c r="AB4261" s="1050" t="str">
        <f t="shared" si="625"/>
        <v/>
      </c>
      <c r="AE4261" s="1053" t="str">
        <f t="shared" si="626"/>
        <v/>
      </c>
    </row>
    <row r="4262" spans="23:31" ht="12.75" customHeight="1">
      <c r="W4262" s="1046" t="str">
        <f t="shared" si="627"/>
        <v/>
      </c>
      <c r="X4262" s="1047"/>
      <c r="Y4262" s="1146"/>
      <c r="Z4262" s="1049" t="str">
        <f t="shared" si="623"/>
        <v/>
      </c>
      <c r="AA4262" s="1049" t="str">
        <f t="shared" si="624"/>
        <v/>
      </c>
      <c r="AB4262" s="1050" t="str">
        <f t="shared" si="625"/>
        <v/>
      </c>
      <c r="AE4262" s="1053" t="str">
        <f t="shared" si="626"/>
        <v/>
      </c>
    </row>
    <row r="4263" spans="23:31" ht="12.75" customHeight="1">
      <c r="W4263" s="1046" t="str">
        <f t="shared" si="627"/>
        <v/>
      </c>
      <c r="X4263" s="1047"/>
      <c r="Y4263" s="1146"/>
      <c r="Z4263" s="1049" t="str">
        <f t="shared" si="623"/>
        <v/>
      </c>
      <c r="AA4263" s="1049" t="str">
        <f t="shared" si="624"/>
        <v/>
      </c>
      <c r="AB4263" s="1050" t="str">
        <f t="shared" si="625"/>
        <v/>
      </c>
      <c r="AE4263" s="1053" t="str">
        <f t="shared" si="626"/>
        <v/>
      </c>
    </row>
    <row r="4264" spans="23:31" ht="12.75" customHeight="1">
      <c r="W4264" s="1046" t="str">
        <f t="shared" si="627"/>
        <v/>
      </c>
      <c r="X4264" s="1047"/>
      <c r="Y4264" s="1146"/>
      <c r="Z4264" s="1049" t="str">
        <f t="shared" si="623"/>
        <v/>
      </c>
      <c r="AA4264" s="1049" t="str">
        <f t="shared" si="624"/>
        <v/>
      </c>
      <c r="AB4264" s="1050" t="str">
        <f t="shared" si="625"/>
        <v/>
      </c>
      <c r="AE4264" s="1053" t="str">
        <f t="shared" si="626"/>
        <v/>
      </c>
    </row>
    <row r="4265" spans="23:31" ht="12.75" customHeight="1">
      <c r="W4265" s="1046" t="str">
        <f t="shared" si="627"/>
        <v/>
      </c>
      <c r="X4265" s="1047"/>
      <c r="Y4265" s="1146"/>
      <c r="Z4265" s="1049" t="str">
        <f t="shared" si="623"/>
        <v/>
      </c>
      <c r="AA4265" s="1049" t="str">
        <f t="shared" si="624"/>
        <v/>
      </c>
      <c r="AB4265" s="1050" t="str">
        <f t="shared" si="625"/>
        <v/>
      </c>
      <c r="AE4265" s="1053" t="str">
        <f t="shared" si="626"/>
        <v/>
      </c>
    </row>
    <row r="4266" spans="23:31" ht="12.75" customHeight="1">
      <c r="W4266" s="1046" t="str">
        <f t="shared" si="627"/>
        <v/>
      </c>
      <c r="X4266" s="1047"/>
      <c r="Y4266" s="1146"/>
      <c r="Z4266" s="1049" t="str">
        <f t="shared" si="623"/>
        <v/>
      </c>
      <c r="AA4266" s="1049" t="str">
        <f t="shared" si="624"/>
        <v/>
      </c>
      <c r="AB4266" s="1050" t="str">
        <f t="shared" si="625"/>
        <v/>
      </c>
      <c r="AE4266" s="1053" t="str">
        <f t="shared" si="626"/>
        <v/>
      </c>
    </row>
    <row r="4267" spans="23:31" ht="12.75" customHeight="1">
      <c r="W4267" s="1046" t="str">
        <f t="shared" si="627"/>
        <v/>
      </c>
      <c r="X4267" s="1047"/>
      <c r="Y4267" s="1146"/>
      <c r="Z4267" s="1049" t="str">
        <f t="shared" si="623"/>
        <v/>
      </c>
      <c r="AA4267" s="1049" t="str">
        <f t="shared" si="624"/>
        <v/>
      </c>
      <c r="AB4267" s="1050" t="str">
        <f t="shared" si="625"/>
        <v/>
      </c>
      <c r="AE4267" s="1053" t="str">
        <f t="shared" si="626"/>
        <v/>
      </c>
    </row>
    <row r="4268" spans="23:31" ht="12.75" customHeight="1">
      <c r="W4268" s="1046" t="str">
        <f t="shared" si="627"/>
        <v/>
      </c>
      <c r="X4268" s="1047"/>
      <c r="Y4268" s="1146"/>
      <c r="Z4268" s="1049" t="str">
        <f t="shared" si="623"/>
        <v/>
      </c>
      <c r="AA4268" s="1049" t="str">
        <f t="shared" si="624"/>
        <v/>
      </c>
      <c r="AB4268" s="1050" t="str">
        <f t="shared" si="625"/>
        <v/>
      </c>
      <c r="AE4268" s="1053" t="str">
        <f t="shared" si="626"/>
        <v/>
      </c>
    </row>
    <row r="4269" spans="23:31" ht="12.75" customHeight="1">
      <c r="W4269" s="1046" t="str">
        <f t="shared" si="627"/>
        <v/>
      </c>
      <c r="X4269" s="1047"/>
      <c r="Y4269" s="1146"/>
      <c r="Z4269" s="1049" t="str">
        <f t="shared" si="623"/>
        <v/>
      </c>
      <c r="AA4269" s="1049" t="str">
        <f t="shared" si="624"/>
        <v/>
      </c>
      <c r="AB4269" s="1050" t="str">
        <f t="shared" si="625"/>
        <v/>
      </c>
      <c r="AE4269" s="1053" t="str">
        <f t="shared" si="626"/>
        <v/>
      </c>
    </row>
    <row r="4270" spans="23:31" ht="12.75" customHeight="1">
      <c r="W4270" s="1046" t="str">
        <f t="shared" si="627"/>
        <v/>
      </c>
      <c r="X4270" s="1047"/>
      <c r="Y4270" s="1146"/>
      <c r="Z4270" s="1049" t="str">
        <f t="shared" si="623"/>
        <v/>
      </c>
      <c r="AA4270" s="1049" t="str">
        <f t="shared" si="624"/>
        <v/>
      </c>
      <c r="AB4270" s="1050" t="str">
        <f t="shared" si="625"/>
        <v/>
      </c>
      <c r="AE4270" s="1053" t="str">
        <f t="shared" si="626"/>
        <v/>
      </c>
    </row>
    <row r="4271" spans="23:31" ht="12.75" customHeight="1">
      <c r="W4271" s="1046" t="str">
        <f t="shared" si="627"/>
        <v/>
      </c>
      <c r="X4271" s="1047"/>
      <c r="Y4271" s="1146"/>
      <c r="Z4271" s="1049" t="str">
        <f t="shared" si="623"/>
        <v/>
      </c>
      <c r="AA4271" s="1049" t="str">
        <f t="shared" si="624"/>
        <v/>
      </c>
      <c r="AB4271" s="1050" t="str">
        <f t="shared" si="625"/>
        <v/>
      </c>
      <c r="AE4271" s="1053" t="str">
        <f t="shared" si="626"/>
        <v/>
      </c>
    </row>
    <row r="4272" spans="23:31" ht="12.75" customHeight="1">
      <c r="W4272" s="1046" t="str">
        <f t="shared" si="627"/>
        <v/>
      </c>
      <c r="X4272" s="1047"/>
      <c r="Y4272" s="1146"/>
      <c r="Z4272" s="1049" t="str">
        <f t="shared" si="623"/>
        <v/>
      </c>
      <c r="AA4272" s="1049" t="str">
        <f t="shared" si="624"/>
        <v/>
      </c>
      <c r="AB4272" s="1050" t="str">
        <f t="shared" si="625"/>
        <v/>
      </c>
      <c r="AE4272" s="1053" t="str">
        <f t="shared" si="626"/>
        <v/>
      </c>
    </row>
    <row r="4273" spans="23:31" ht="12.75" customHeight="1">
      <c r="W4273" s="1046" t="str">
        <f t="shared" si="627"/>
        <v/>
      </c>
      <c r="X4273" s="1047"/>
      <c r="Y4273" s="1146"/>
      <c r="Z4273" s="1049" t="str">
        <f t="shared" si="623"/>
        <v/>
      </c>
      <c r="AA4273" s="1049" t="str">
        <f t="shared" si="624"/>
        <v/>
      </c>
      <c r="AB4273" s="1050" t="str">
        <f t="shared" si="625"/>
        <v/>
      </c>
      <c r="AE4273" s="1053" t="str">
        <f t="shared" si="626"/>
        <v/>
      </c>
    </row>
    <row r="4274" spans="23:31" ht="12.75" customHeight="1">
      <c r="W4274" s="1046" t="str">
        <f t="shared" si="627"/>
        <v/>
      </c>
      <c r="X4274" s="1047"/>
      <c r="Y4274" s="1146"/>
      <c r="Z4274" s="1049" t="str">
        <f t="shared" si="623"/>
        <v/>
      </c>
      <c r="AA4274" s="1049" t="str">
        <f t="shared" si="624"/>
        <v/>
      </c>
      <c r="AB4274" s="1050" t="str">
        <f t="shared" si="625"/>
        <v/>
      </c>
    </row>
    <row r="4275" spans="23:31" ht="12.75" customHeight="1">
      <c r="W4275" s="1046" t="str">
        <f t="shared" si="627"/>
        <v/>
      </c>
      <c r="X4275" s="1047"/>
      <c r="Y4275" s="1146"/>
      <c r="Z4275" s="1049" t="str">
        <f t="shared" si="623"/>
        <v/>
      </c>
      <c r="AA4275" s="1049" t="str">
        <f t="shared" si="624"/>
        <v/>
      </c>
      <c r="AB4275" s="1050" t="str">
        <f t="shared" si="625"/>
        <v/>
      </c>
    </row>
    <row r="4276" spans="23:31" ht="12.75" customHeight="1">
      <c r="W4276" s="1046" t="str">
        <f t="shared" si="627"/>
        <v/>
      </c>
      <c r="X4276" s="1047"/>
      <c r="Y4276" s="1146"/>
      <c r="Z4276" s="1049" t="str">
        <f t="shared" si="623"/>
        <v/>
      </c>
      <c r="AA4276" s="1049" t="str">
        <f t="shared" si="624"/>
        <v/>
      </c>
      <c r="AB4276" s="1050" t="str">
        <f t="shared" si="625"/>
        <v/>
      </c>
    </row>
    <row r="4277" spans="23:31" ht="12.75" customHeight="1">
      <c r="W4277" s="1046" t="str">
        <f t="shared" si="627"/>
        <v/>
      </c>
      <c r="X4277" s="1047"/>
      <c r="Y4277" s="1146"/>
      <c r="Z4277" s="1049" t="str">
        <f t="shared" si="623"/>
        <v/>
      </c>
      <c r="AA4277" s="1049" t="str">
        <f t="shared" si="624"/>
        <v/>
      </c>
      <c r="AB4277" s="1050" t="str">
        <f t="shared" si="625"/>
        <v/>
      </c>
    </row>
    <row r="4278" spans="23:31" ht="12.75" customHeight="1">
      <c r="W4278" s="1046" t="str">
        <f t="shared" si="627"/>
        <v/>
      </c>
      <c r="X4278" s="1047"/>
      <c r="Y4278" s="1146"/>
      <c r="Z4278" s="1049" t="str">
        <f t="shared" si="623"/>
        <v/>
      </c>
      <c r="AA4278" s="1049" t="str">
        <f t="shared" si="624"/>
        <v/>
      </c>
      <c r="AB4278" s="1050" t="str">
        <f t="shared" si="625"/>
        <v/>
      </c>
    </row>
    <row r="4279" spans="23:31" ht="12.75" customHeight="1">
      <c r="W4279" s="1046" t="str">
        <f t="shared" si="627"/>
        <v/>
      </c>
      <c r="X4279" s="1047"/>
      <c r="Y4279" s="1146"/>
      <c r="Z4279" s="1049" t="str">
        <f t="shared" si="623"/>
        <v/>
      </c>
      <c r="AA4279" s="1049" t="str">
        <f t="shared" si="624"/>
        <v/>
      </c>
      <c r="AB4279" s="1050" t="str">
        <f t="shared" si="625"/>
        <v/>
      </c>
    </row>
    <row r="4280" spans="23:31" ht="12.75" customHeight="1">
      <c r="W4280" s="1046" t="str">
        <f t="shared" si="627"/>
        <v/>
      </c>
      <c r="X4280" s="1047"/>
      <c r="Y4280" s="1146"/>
      <c r="Z4280" s="1049" t="str">
        <f t="shared" si="623"/>
        <v/>
      </c>
      <c r="AA4280" s="1049" t="str">
        <f t="shared" si="624"/>
        <v/>
      </c>
      <c r="AB4280" s="1050" t="str">
        <f t="shared" si="625"/>
        <v/>
      </c>
    </row>
    <row r="4281" spans="23:31" ht="12.75" customHeight="1">
      <c r="W4281" s="1046" t="str">
        <f t="shared" si="627"/>
        <v/>
      </c>
      <c r="X4281" s="1047"/>
      <c r="Y4281" s="1146"/>
      <c r="Z4281" s="1049" t="str">
        <f t="shared" si="623"/>
        <v/>
      </c>
      <c r="AA4281" s="1049" t="str">
        <f t="shared" si="624"/>
        <v/>
      </c>
      <c r="AB4281" s="1050" t="str">
        <f t="shared" si="625"/>
        <v/>
      </c>
    </row>
    <row r="4282" spans="23:31" ht="12.75" customHeight="1">
      <c r="W4282" s="1046" t="str">
        <f t="shared" si="627"/>
        <v/>
      </c>
      <c r="X4282" s="1047"/>
      <c r="Y4282" s="1146"/>
      <c r="Z4282" s="1049" t="str">
        <f t="shared" si="623"/>
        <v/>
      </c>
      <c r="AA4282" s="1049" t="str">
        <f t="shared" si="624"/>
        <v/>
      </c>
      <c r="AB4282" s="1050" t="str">
        <f t="shared" si="625"/>
        <v/>
      </c>
    </row>
    <row r="4283" spans="23:31" ht="12.75" customHeight="1">
      <c r="W4283" s="1046" t="str">
        <f t="shared" si="627"/>
        <v/>
      </c>
      <c r="X4283" s="1047"/>
      <c r="Y4283" s="1146"/>
      <c r="Z4283" s="1049" t="str">
        <f t="shared" si="623"/>
        <v/>
      </c>
      <c r="AA4283" s="1049" t="str">
        <f t="shared" si="624"/>
        <v/>
      </c>
      <c r="AB4283" s="1050" t="str">
        <f t="shared" si="625"/>
        <v/>
      </c>
    </row>
    <row r="4284" spans="23:31" ht="12.75" customHeight="1">
      <c r="W4284" s="1046" t="str">
        <f t="shared" si="627"/>
        <v/>
      </c>
      <c r="X4284" s="1047"/>
      <c r="Y4284" s="1146"/>
      <c r="Z4284" s="1049" t="str">
        <f t="shared" si="623"/>
        <v/>
      </c>
      <c r="AA4284" s="1049" t="str">
        <f t="shared" si="624"/>
        <v/>
      </c>
      <c r="AB4284" s="1050" t="str">
        <f t="shared" si="625"/>
        <v/>
      </c>
    </row>
    <row r="4285" spans="23:31" ht="12.75" customHeight="1">
      <c r="W4285" s="1046" t="str">
        <f t="shared" si="627"/>
        <v/>
      </c>
      <c r="X4285" s="1047"/>
      <c r="Y4285" s="1146"/>
      <c r="Z4285" s="1049" t="str">
        <f t="shared" si="623"/>
        <v/>
      </c>
      <c r="AA4285" s="1049" t="str">
        <f t="shared" si="624"/>
        <v/>
      </c>
      <c r="AB4285" s="1050" t="str">
        <f t="shared" si="625"/>
        <v/>
      </c>
    </row>
    <row r="4286" spans="23:31" ht="12.75" customHeight="1">
      <c r="W4286" s="1046" t="str">
        <f t="shared" si="627"/>
        <v/>
      </c>
      <c r="X4286" s="1047"/>
      <c r="Y4286" s="1146"/>
      <c r="Z4286" s="1049" t="str">
        <f t="shared" si="623"/>
        <v/>
      </c>
      <c r="AA4286" s="1049" t="str">
        <f t="shared" si="624"/>
        <v/>
      </c>
      <c r="AB4286" s="1050" t="str">
        <f t="shared" si="625"/>
        <v/>
      </c>
    </row>
    <row r="4287" spans="23:31" ht="12.75" customHeight="1">
      <c r="W4287" s="1046" t="str">
        <f t="shared" si="627"/>
        <v/>
      </c>
      <c r="X4287" s="1047"/>
      <c r="Y4287" s="1146"/>
      <c r="Z4287" s="1049" t="str">
        <f t="shared" si="623"/>
        <v/>
      </c>
      <c r="AA4287" s="1049" t="str">
        <f t="shared" si="624"/>
        <v/>
      </c>
      <c r="AB4287" s="1050" t="str">
        <f t="shared" si="625"/>
        <v/>
      </c>
    </row>
    <row r="4288" spans="23:31" ht="12.75" customHeight="1">
      <c r="W4288" s="1046" t="str">
        <f t="shared" si="627"/>
        <v/>
      </c>
      <c r="X4288" s="1047"/>
      <c r="Y4288" s="1146"/>
      <c r="Z4288" s="1049" t="str">
        <f t="shared" si="623"/>
        <v/>
      </c>
      <c r="AA4288" s="1049" t="str">
        <f t="shared" si="624"/>
        <v/>
      </c>
      <c r="AB4288" s="1050" t="str">
        <f t="shared" si="625"/>
        <v/>
      </c>
    </row>
    <row r="4289" spans="23:28" ht="12.75" customHeight="1">
      <c r="W4289" s="1046" t="str">
        <f t="shared" si="627"/>
        <v/>
      </c>
      <c r="X4289" s="1047"/>
      <c r="Y4289" s="1146"/>
      <c r="Z4289" s="1049" t="str">
        <f t="shared" si="623"/>
        <v/>
      </c>
      <c r="AA4289" s="1049" t="str">
        <f t="shared" si="624"/>
        <v/>
      </c>
      <c r="AB4289" s="1050" t="str">
        <f t="shared" si="625"/>
        <v/>
      </c>
    </row>
    <row r="4290" spans="23:28" ht="12.75" customHeight="1">
      <c r="W4290" s="1046" t="str">
        <f t="shared" si="627"/>
        <v/>
      </c>
      <c r="X4290" s="1047"/>
      <c r="Y4290" s="1146"/>
      <c r="Z4290" s="1049" t="str">
        <f t="shared" si="623"/>
        <v/>
      </c>
      <c r="AA4290" s="1049" t="str">
        <f t="shared" si="624"/>
        <v/>
      </c>
      <c r="AB4290" s="1050" t="str">
        <f t="shared" si="625"/>
        <v/>
      </c>
    </row>
    <row r="4291" spans="23:28" ht="12.75" customHeight="1">
      <c r="W4291" s="1046" t="str">
        <f t="shared" si="627"/>
        <v/>
      </c>
      <c r="X4291" s="1047"/>
      <c r="Y4291" s="1146"/>
      <c r="Z4291" s="1049" t="str">
        <f t="shared" ref="Z4291:Z4354" si="628">IF($K4291="","",_xlfn.LET(_xlpm.gDate,K4291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291" s="1049" t="str">
        <f t="shared" ref="AA4291:AA4354" si="629">IF($Z4291="","",TEXT($Z4291,"mm"))</f>
        <v/>
      </c>
      <c r="AB4291" s="1050" t="str">
        <f t="shared" ref="AB4291:AB4354" si="630">IFERROR(CHOOSE(AA4291,"መስከረም","ጥቅምት","ህዳር  ","ታህሳስ ","ጥር ","የካቲት ","መጋቢት ","ሚይዚያ ","ግንቦት ","ሰኔ ","ሐምሌ ","ነሐሴ ","Pagume"),"")</f>
        <v/>
      </c>
    </row>
    <row r="4292" spans="23:28" ht="12.75" customHeight="1">
      <c r="W4292" s="1046" t="str">
        <f t="shared" ref="W4292:W4355" si="631">IF($D4292="","",_xlfn.LET(_xlpm.gDate,D4292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292" s="1047"/>
      <c r="Y4292" s="1146"/>
      <c r="Z4292" s="1049" t="str">
        <f t="shared" si="628"/>
        <v/>
      </c>
      <c r="AA4292" s="1049" t="str">
        <f t="shared" si="629"/>
        <v/>
      </c>
      <c r="AB4292" s="1050" t="str">
        <f t="shared" si="630"/>
        <v/>
      </c>
    </row>
    <row r="4293" spans="23:28" ht="12.75" customHeight="1">
      <c r="W4293" s="1046" t="str">
        <f t="shared" si="631"/>
        <v/>
      </c>
      <c r="X4293" s="1047"/>
      <c r="Y4293" s="1146"/>
      <c r="Z4293" s="1049" t="str">
        <f t="shared" si="628"/>
        <v/>
      </c>
      <c r="AA4293" s="1049" t="str">
        <f t="shared" si="629"/>
        <v/>
      </c>
      <c r="AB4293" s="1050" t="str">
        <f t="shared" si="630"/>
        <v/>
      </c>
    </row>
    <row r="4294" spans="23:28" ht="12.75" customHeight="1">
      <c r="W4294" s="1046" t="str">
        <f t="shared" si="631"/>
        <v/>
      </c>
      <c r="X4294" s="1047"/>
      <c r="Y4294" s="1146"/>
      <c r="Z4294" s="1049" t="str">
        <f t="shared" si="628"/>
        <v/>
      </c>
      <c r="AA4294" s="1049" t="str">
        <f t="shared" si="629"/>
        <v/>
      </c>
      <c r="AB4294" s="1050" t="str">
        <f t="shared" si="630"/>
        <v/>
      </c>
    </row>
    <row r="4295" spans="23:28" ht="12.75" customHeight="1">
      <c r="W4295" s="1046" t="str">
        <f t="shared" si="631"/>
        <v/>
      </c>
      <c r="X4295" s="1047"/>
      <c r="Y4295" s="1146"/>
      <c r="Z4295" s="1049" t="str">
        <f t="shared" si="628"/>
        <v/>
      </c>
      <c r="AA4295" s="1049" t="str">
        <f t="shared" si="629"/>
        <v/>
      </c>
      <c r="AB4295" s="1050" t="str">
        <f t="shared" si="630"/>
        <v/>
      </c>
    </row>
    <row r="4296" spans="23:28" ht="12.75" customHeight="1">
      <c r="W4296" s="1046" t="str">
        <f t="shared" si="631"/>
        <v/>
      </c>
      <c r="X4296" s="1047"/>
      <c r="Y4296" s="1146"/>
      <c r="Z4296" s="1049" t="str">
        <f t="shared" si="628"/>
        <v/>
      </c>
      <c r="AA4296" s="1049" t="str">
        <f t="shared" si="629"/>
        <v/>
      </c>
      <c r="AB4296" s="1050" t="str">
        <f t="shared" si="630"/>
        <v/>
      </c>
    </row>
    <row r="4297" spans="23:28" ht="12.75" customHeight="1">
      <c r="W4297" s="1046" t="str">
        <f t="shared" si="631"/>
        <v/>
      </c>
      <c r="X4297" s="1047"/>
      <c r="Y4297" s="1146"/>
      <c r="Z4297" s="1049" t="str">
        <f t="shared" si="628"/>
        <v/>
      </c>
      <c r="AA4297" s="1049" t="str">
        <f t="shared" si="629"/>
        <v/>
      </c>
      <c r="AB4297" s="1050" t="str">
        <f t="shared" si="630"/>
        <v/>
      </c>
    </row>
    <row r="4298" spans="23:28" ht="12.75" customHeight="1">
      <c r="W4298" s="1046" t="str">
        <f t="shared" si="631"/>
        <v/>
      </c>
      <c r="X4298" s="1047"/>
      <c r="Y4298" s="1146"/>
      <c r="Z4298" s="1049" t="str">
        <f t="shared" si="628"/>
        <v/>
      </c>
      <c r="AA4298" s="1049" t="str">
        <f t="shared" si="629"/>
        <v/>
      </c>
      <c r="AB4298" s="1050" t="str">
        <f t="shared" si="630"/>
        <v/>
      </c>
    </row>
    <row r="4299" spans="23:28" ht="12.75" customHeight="1">
      <c r="W4299" s="1046" t="str">
        <f t="shared" si="631"/>
        <v/>
      </c>
      <c r="X4299" s="1047"/>
      <c r="Y4299" s="1146"/>
      <c r="Z4299" s="1049" t="str">
        <f t="shared" si="628"/>
        <v/>
      </c>
      <c r="AA4299" s="1049" t="str">
        <f t="shared" si="629"/>
        <v/>
      </c>
      <c r="AB4299" s="1050" t="str">
        <f t="shared" si="630"/>
        <v/>
      </c>
    </row>
    <row r="4300" spans="23:28" ht="12.75" customHeight="1">
      <c r="W4300" s="1046" t="str">
        <f t="shared" si="631"/>
        <v/>
      </c>
      <c r="X4300" s="1047"/>
      <c r="Y4300" s="1146"/>
      <c r="Z4300" s="1049" t="str">
        <f t="shared" si="628"/>
        <v/>
      </c>
      <c r="AA4300" s="1049" t="str">
        <f t="shared" si="629"/>
        <v/>
      </c>
      <c r="AB4300" s="1050" t="str">
        <f t="shared" si="630"/>
        <v/>
      </c>
    </row>
    <row r="4301" spans="23:28" ht="12.75" customHeight="1">
      <c r="W4301" s="1046" t="str">
        <f t="shared" si="631"/>
        <v/>
      </c>
      <c r="X4301" s="1047"/>
      <c r="Y4301" s="1146"/>
      <c r="Z4301" s="1049" t="str">
        <f t="shared" si="628"/>
        <v/>
      </c>
      <c r="AA4301" s="1049" t="str">
        <f t="shared" si="629"/>
        <v/>
      </c>
      <c r="AB4301" s="1050" t="str">
        <f t="shared" si="630"/>
        <v/>
      </c>
    </row>
    <row r="4302" spans="23:28" ht="12.75" customHeight="1">
      <c r="W4302" s="1046" t="str">
        <f t="shared" si="631"/>
        <v/>
      </c>
      <c r="X4302" s="1047"/>
      <c r="Y4302" s="1146"/>
      <c r="Z4302" s="1049" t="str">
        <f t="shared" si="628"/>
        <v/>
      </c>
      <c r="AA4302" s="1049" t="str">
        <f t="shared" si="629"/>
        <v/>
      </c>
      <c r="AB4302" s="1050" t="str">
        <f t="shared" si="630"/>
        <v/>
      </c>
    </row>
    <row r="4303" spans="23:28" ht="12.75" customHeight="1">
      <c r="W4303" s="1046" t="str">
        <f t="shared" si="631"/>
        <v/>
      </c>
      <c r="X4303" s="1047"/>
      <c r="Y4303" s="1146"/>
      <c r="Z4303" s="1049" t="str">
        <f t="shared" si="628"/>
        <v/>
      </c>
      <c r="AA4303" s="1049" t="str">
        <f t="shared" si="629"/>
        <v/>
      </c>
      <c r="AB4303" s="1050" t="str">
        <f t="shared" si="630"/>
        <v/>
      </c>
    </row>
    <row r="4304" spans="23:28" ht="12.75" customHeight="1">
      <c r="W4304" s="1046" t="str">
        <f t="shared" si="631"/>
        <v/>
      </c>
      <c r="X4304" s="1047"/>
      <c r="Y4304" s="1146"/>
      <c r="Z4304" s="1049" t="str">
        <f t="shared" si="628"/>
        <v/>
      </c>
      <c r="AA4304" s="1049" t="str">
        <f t="shared" si="629"/>
        <v/>
      </c>
      <c r="AB4304" s="1050" t="str">
        <f t="shared" si="630"/>
        <v/>
      </c>
    </row>
    <row r="4305" spans="23:28" ht="12.75" customHeight="1">
      <c r="W4305" s="1046" t="str">
        <f t="shared" si="631"/>
        <v/>
      </c>
      <c r="X4305" s="1047"/>
      <c r="Y4305" s="1146"/>
      <c r="Z4305" s="1049" t="str">
        <f t="shared" si="628"/>
        <v/>
      </c>
      <c r="AA4305" s="1049" t="str">
        <f t="shared" si="629"/>
        <v/>
      </c>
      <c r="AB4305" s="1050" t="str">
        <f t="shared" si="630"/>
        <v/>
      </c>
    </row>
    <row r="4306" spans="23:28" ht="12.75" customHeight="1">
      <c r="W4306" s="1046" t="str">
        <f t="shared" si="631"/>
        <v/>
      </c>
      <c r="X4306" s="1047"/>
      <c r="Y4306" s="1146"/>
      <c r="Z4306" s="1049" t="str">
        <f t="shared" si="628"/>
        <v/>
      </c>
      <c r="AA4306" s="1049" t="str">
        <f t="shared" si="629"/>
        <v/>
      </c>
      <c r="AB4306" s="1050" t="str">
        <f t="shared" si="630"/>
        <v/>
      </c>
    </row>
    <row r="4307" spans="23:28" ht="12.75" customHeight="1">
      <c r="W4307" s="1046" t="str">
        <f t="shared" si="631"/>
        <v/>
      </c>
      <c r="X4307" s="1047"/>
      <c r="Y4307" s="1146"/>
      <c r="Z4307" s="1049" t="str">
        <f t="shared" si="628"/>
        <v/>
      </c>
      <c r="AA4307" s="1049" t="str">
        <f t="shared" si="629"/>
        <v/>
      </c>
      <c r="AB4307" s="1050" t="str">
        <f t="shared" si="630"/>
        <v/>
      </c>
    </row>
    <row r="4308" spans="23:28" ht="12.75" customHeight="1">
      <c r="W4308" s="1046" t="str">
        <f t="shared" si="631"/>
        <v/>
      </c>
      <c r="X4308" s="1047"/>
      <c r="Y4308" s="1146"/>
      <c r="Z4308" s="1049" t="str">
        <f t="shared" si="628"/>
        <v/>
      </c>
      <c r="AA4308" s="1049" t="str">
        <f t="shared" si="629"/>
        <v/>
      </c>
      <c r="AB4308" s="1050" t="str">
        <f t="shared" si="630"/>
        <v/>
      </c>
    </row>
    <row r="4309" spans="23:28" ht="12.75" customHeight="1">
      <c r="W4309" s="1046" t="str">
        <f t="shared" si="631"/>
        <v/>
      </c>
      <c r="X4309" s="1047"/>
      <c r="Y4309" s="1146"/>
      <c r="Z4309" s="1049" t="str">
        <f t="shared" si="628"/>
        <v/>
      </c>
      <c r="AA4309" s="1049" t="str">
        <f t="shared" si="629"/>
        <v/>
      </c>
      <c r="AB4309" s="1050" t="str">
        <f t="shared" si="630"/>
        <v/>
      </c>
    </row>
    <row r="4310" spans="23:28" ht="12.75" customHeight="1">
      <c r="W4310" s="1046" t="str">
        <f t="shared" si="631"/>
        <v/>
      </c>
      <c r="X4310" s="1047"/>
      <c r="Y4310" s="1146"/>
      <c r="Z4310" s="1049" t="str">
        <f t="shared" si="628"/>
        <v/>
      </c>
      <c r="AA4310" s="1049" t="str">
        <f t="shared" si="629"/>
        <v/>
      </c>
      <c r="AB4310" s="1050" t="str">
        <f t="shared" si="630"/>
        <v/>
      </c>
    </row>
    <row r="4311" spans="23:28" ht="12.75" customHeight="1">
      <c r="W4311" s="1046" t="str">
        <f t="shared" si="631"/>
        <v/>
      </c>
      <c r="X4311" s="1047"/>
      <c r="Y4311" s="1146"/>
      <c r="Z4311" s="1049" t="str">
        <f t="shared" si="628"/>
        <v/>
      </c>
      <c r="AA4311" s="1049" t="str">
        <f t="shared" si="629"/>
        <v/>
      </c>
      <c r="AB4311" s="1050" t="str">
        <f t="shared" si="630"/>
        <v/>
      </c>
    </row>
    <row r="4312" spans="23:28" ht="12.75" customHeight="1">
      <c r="W4312" s="1046" t="str">
        <f t="shared" si="631"/>
        <v/>
      </c>
      <c r="X4312" s="1047"/>
      <c r="Y4312" s="1146"/>
      <c r="Z4312" s="1049" t="str">
        <f t="shared" si="628"/>
        <v/>
      </c>
      <c r="AA4312" s="1049" t="str">
        <f t="shared" si="629"/>
        <v/>
      </c>
      <c r="AB4312" s="1050" t="str">
        <f t="shared" si="630"/>
        <v/>
      </c>
    </row>
    <row r="4313" spans="23:28" ht="12.75" customHeight="1">
      <c r="W4313" s="1046" t="str">
        <f t="shared" si="631"/>
        <v/>
      </c>
      <c r="X4313" s="1047"/>
      <c r="Y4313" s="1146"/>
      <c r="Z4313" s="1049" t="str">
        <f t="shared" si="628"/>
        <v/>
      </c>
      <c r="AA4313" s="1049" t="str">
        <f t="shared" si="629"/>
        <v/>
      </c>
      <c r="AB4313" s="1050" t="str">
        <f t="shared" si="630"/>
        <v/>
      </c>
    </row>
    <row r="4314" spans="23:28" ht="12.75" customHeight="1">
      <c r="W4314" s="1046" t="str">
        <f t="shared" si="631"/>
        <v/>
      </c>
      <c r="X4314" s="1047"/>
      <c r="Y4314" s="1146"/>
      <c r="Z4314" s="1049" t="str">
        <f t="shared" si="628"/>
        <v/>
      </c>
      <c r="AA4314" s="1049" t="str">
        <f t="shared" si="629"/>
        <v/>
      </c>
      <c r="AB4314" s="1050" t="str">
        <f t="shared" si="630"/>
        <v/>
      </c>
    </row>
    <row r="4315" spans="23:28" ht="12.75" customHeight="1">
      <c r="W4315" s="1046" t="str">
        <f t="shared" si="631"/>
        <v/>
      </c>
      <c r="X4315" s="1047"/>
      <c r="Y4315" s="1146"/>
      <c r="Z4315" s="1049" t="str">
        <f t="shared" si="628"/>
        <v/>
      </c>
      <c r="AA4315" s="1049" t="str">
        <f t="shared" si="629"/>
        <v/>
      </c>
      <c r="AB4315" s="1050" t="str">
        <f t="shared" si="630"/>
        <v/>
      </c>
    </row>
    <row r="4316" spans="23:28" ht="12.75" customHeight="1">
      <c r="W4316" s="1046" t="str">
        <f t="shared" si="631"/>
        <v/>
      </c>
      <c r="X4316" s="1047"/>
      <c r="Y4316" s="1146"/>
      <c r="Z4316" s="1049" t="str">
        <f t="shared" si="628"/>
        <v/>
      </c>
      <c r="AA4316" s="1049" t="str">
        <f t="shared" si="629"/>
        <v/>
      </c>
      <c r="AB4316" s="1050" t="str">
        <f t="shared" si="630"/>
        <v/>
      </c>
    </row>
    <row r="4317" spans="23:28" ht="12.75" customHeight="1">
      <c r="W4317" s="1046" t="str">
        <f t="shared" si="631"/>
        <v/>
      </c>
      <c r="X4317" s="1047"/>
      <c r="Y4317" s="1146"/>
      <c r="Z4317" s="1049" t="str">
        <f t="shared" si="628"/>
        <v/>
      </c>
      <c r="AA4317" s="1049" t="str">
        <f t="shared" si="629"/>
        <v/>
      </c>
      <c r="AB4317" s="1050" t="str">
        <f t="shared" si="630"/>
        <v/>
      </c>
    </row>
    <row r="4318" spans="23:28" ht="12.75" customHeight="1">
      <c r="W4318" s="1046" t="str">
        <f t="shared" si="631"/>
        <v/>
      </c>
      <c r="X4318" s="1047"/>
      <c r="Y4318" s="1146"/>
      <c r="Z4318" s="1049" t="str">
        <f t="shared" si="628"/>
        <v/>
      </c>
      <c r="AA4318" s="1049" t="str">
        <f t="shared" si="629"/>
        <v/>
      </c>
      <c r="AB4318" s="1050" t="str">
        <f t="shared" si="630"/>
        <v/>
      </c>
    </row>
    <row r="4319" spans="23:28" ht="12.75" customHeight="1">
      <c r="W4319" s="1046" t="str">
        <f t="shared" si="631"/>
        <v/>
      </c>
      <c r="X4319" s="1047"/>
      <c r="Y4319" s="1146"/>
      <c r="Z4319" s="1049" t="str">
        <f t="shared" si="628"/>
        <v/>
      </c>
      <c r="AA4319" s="1049" t="str">
        <f t="shared" si="629"/>
        <v/>
      </c>
      <c r="AB4319" s="1050" t="str">
        <f t="shared" si="630"/>
        <v/>
      </c>
    </row>
    <row r="4320" spans="23:28" ht="12.75" customHeight="1">
      <c r="W4320" s="1046" t="str">
        <f t="shared" si="631"/>
        <v/>
      </c>
      <c r="X4320" s="1047"/>
      <c r="Y4320" s="1146"/>
      <c r="Z4320" s="1049" t="str">
        <f t="shared" si="628"/>
        <v/>
      </c>
      <c r="AA4320" s="1049" t="str">
        <f t="shared" si="629"/>
        <v/>
      </c>
      <c r="AB4320" s="1050" t="str">
        <f t="shared" si="630"/>
        <v/>
      </c>
    </row>
    <row r="4321" spans="23:28" ht="12.75" customHeight="1">
      <c r="W4321" s="1046" t="str">
        <f t="shared" si="631"/>
        <v/>
      </c>
      <c r="X4321" s="1047"/>
      <c r="Y4321" s="1146"/>
      <c r="Z4321" s="1049" t="str">
        <f t="shared" si="628"/>
        <v/>
      </c>
      <c r="AA4321" s="1049" t="str">
        <f t="shared" si="629"/>
        <v/>
      </c>
      <c r="AB4321" s="1050" t="str">
        <f t="shared" si="630"/>
        <v/>
      </c>
    </row>
    <row r="4322" spans="23:28" ht="12.75" customHeight="1">
      <c r="W4322" s="1046" t="str">
        <f t="shared" si="631"/>
        <v/>
      </c>
      <c r="X4322" s="1047"/>
      <c r="Y4322" s="1146"/>
      <c r="Z4322" s="1049" t="str">
        <f t="shared" si="628"/>
        <v/>
      </c>
      <c r="AA4322" s="1049" t="str">
        <f t="shared" si="629"/>
        <v/>
      </c>
      <c r="AB4322" s="1050" t="str">
        <f t="shared" si="630"/>
        <v/>
      </c>
    </row>
    <row r="4323" spans="23:28" ht="12.75" customHeight="1">
      <c r="W4323" s="1046" t="str">
        <f t="shared" si="631"/>
        <v/>
      </c>
      <c r="X4323" s="1047"/>
      <c r="Y4323" s="1146"/>
      <c r="Z4323" s="1049" t="str">
        <f t="shared" si="628"/>
        <v/>
      </c>
      <c r="AA4323" s="1049" t="str">
        <f t="shared" si="629"/>
        <v/>
      </c>
      <c r="AB4323" s="1050" t="str">
        <f t="shared" si="630"/>
        <v/>
      </c>
    </row>
    <row r="4324" spans="23:28" ht="12.75" customHeight="1">
      <c r="W4324" s="1046" t="str">
        <f t="shared" si="631"/>
        <v/>
      </c>
      <c r="X4324" s="1047"/>
      <c r="Y4324" s="1146"/>
      <c r="Z4324" s="1049" t="str">
        <f t="shared" si="628"/>
        <v/>
      </c>
      <c r="AA4324" s="1049" t="str">
        <f t="shared" si="629"/>
        <v/>
      </c>
      <c r="AB4324" s="1050" t="str">
        <f t="shared" si="630"/>
        <v/>
      </c>
    </row>
    <row r="4325" spans="23:28" ht="12.75" customHeight="1">
      <c r="W4325" s="1046" t="str">
        <f t="shared" si="631"/>
        <v/>
      </c>
      <c r="X4325" s="1047"/>
      <c r="Y4325" s="1146"/>
      <c r="Z4325" s="1049" t="str">
        <f t="shared" si="628"/>
        <v/>
      </c>
      <c r="AA4325" s="1049" t="str">
        <f t="shared" si="629"/>
        <v/>
      </c>
      <c r="AB4325" s="1050" t="str">
        <f t="shared" si="630"/>
        <v/>
      </c>
    </row>
    <row r="4326" spans="23:28" ht="12.75" customHeight="1">
      <c r="W4326" s="1046" t="str">
        <f t="shared" si="631"/>
        <v/>
      </c>
      <c r="X4326" s="1047"/>
      <c r="Y4326" s="1146"/>
      <c r="Z4326" s="1049" t="str">
        <f t="shared" si="628"/>
        <v/>
      </c>
      <c r="AA4326" s="1049" t="str">
        <f t="shared" si="629"/>
        <v/>
      </c>
      <c r="AB4326" s="1050" t="str">
        <f t="shared" si="630"/>
        <v/>
      </c>
    </row>
    <row r="4327" spans="23:28" ht="12.75" customHeight="1">
      <c r="W4327" s="1046" t="str">
        <f t="shared" si="631"/>
        <v/>
      </c>
      <c r="X4327" s="1047"/>
      <c r="Y4327" s="1146"/>
      <c r="Z4327" s="1049" t="str">
        <f t="shared" si="628"/>
        <v/>
      </c>
      <c r="AA4327" s="1049" t="str">
        <f t="shared" si="629"/>
        <v/>
      </c>
      <c r="AB4327" s="1050" t="str">
        <f t="shared" si="630"/>
        <v/>
      </c>
    </row>
    <row r="4328" spans="23:28" ht="12.75" customHeight="1">
      <c r="W4328" s="1046" t="str">
        <f t="shared" si="631"/>
        <v/>
      </c>
      <c r="X4328" s="1047"/>
      <c r="Y4328" s="1146"/>
      <c r="Z4328" s="1049" t="str">
        <f t="shared" si="628"/>
        <v/>
      </c>
      <c r="AA4328" s="1049" t="str">
        <f t="shared" si="629"/>
        <v/>
      </c>
      <c r="AB4328" s="1050" t="str">
        <f t="shared" si="630"/>
        <v/>
      </c>
    </row>
    <row r="4329" spans="23:28" ht="12.75" customHeight="1">
      <c r="W4329" s="1046" t="str">
        <f t="shared" si="631"/>
        <v/>
      </c>
      <c r="X4329" s="1047"/>
      <c r="Y4329" s="1146"/>
      <c r="Z4329" s="1049" t="str">
        <f t="shared" si="628"/>
        <v/>
      </c>
      <c r="AA4329" s="1049" t="str">
        <f t="shared" si="629"/>
        <v/>
      </c>
      <c r="AB4329" s="1050" t="str">
        <f t="shared" si="630"/>
        <v/>
      </c>
    </row>
    <row r="4330" spans="23:28" ht="12.75" customHeight="1">
      <c r="W4330" s="1046" t="str">
        <f t="shared" si="631"/>
        <v/>
      </c>
      <c r="X4330" s="1047"/>
      <c r="Y4330" s="1146"/>
      <c r="Z4330" s="1049" t="str">
        <f t="shared" si="628"/>
        <v/>
      </c>
      <c r="AA4330" s="1049" t="str">
        <f t="shared" si="629"/>
        <v/>
      </c>
      <c r="AB4330" s="1050" t="str">
        <f t="shared" si="630"/>
        <v/>
      </c>
    </row>
    <row r="4331" spans="23:28" ht="12.75" customHeight="1">
      <c r="W4331" s="1046" t="str">
        <f t="shared" si="631"/>
        <v/>
      </c>
      <c r="X4331" s="1047"/>
      <c r="Y4331" s="1146"/>
      <c r="Z4331" s="1049" t="str">
        <f t="shared" si="628"/>
        <v/>
      </c>
      <c r="AA4331" s="1049" t="str">
        <f t="shared" si="629"/>
        <v/>
      </c>
      <c r="AB4331" s="1050" t="str">
        <f t="shared" si="630"/>
        <v/>
      </c>
    </row>
    <row r="4332" spans="23:28" ht="12.75" customHeight="1">
      <c r="W4332" s="1046" t="str">
        <f t="shared" si="631"/>
        <v/>
      </c>
      <c r="X4332" s="1047"/>
      <c r="Y4332" s="1146"/>
      <c r="Z4332" s="1049" t="str">
        <f t="shared" si="628"/>
        <v/>
      </c>
      <c r="AA4332" s="1049" t="str">
        <f t="shared" si="629"/>
        <v/>
      </c>
      <c r="AB4332" s="1050" t="str">
        <f t="shared" si="630"/>
        <v/>
      </c>
    </row>
    <row r="4333" spans="23:28" ht="12.75" customHeight="1">
      <c r="W4333" s="1046" t="str">
        <f t="shared" si="631"/>
        <v/>
      </c>
      <c r="X4333" s="1047"/>
      <c r="Y4333" s="1146"/>
      <c r="Z4333" s="1049" t="str">
        <f t="shared" si="628"/>
        <v/>
      </c>
      <c r="AA4333" s="1049" t="str">
        <f t="shared" si="629"/>
        <v/>
      </c>
      <c r="AB4333" s="1050" t="str">
        <f t="shared" si="630"/>
        <v/>
      </c>
    </row>
    <row r="4334" spans="23:28" ht="12.75" customHeight="1">
      <c r="W4334" s="1046" t="str">
        <f t="shared" si="631"/>
        <v/>
      </c>
      <c r="X4334" s="1047"/>
      <c r="Y4334" s="1146"/>
      <c r="Z4334" s="1049" t="str">
        <f t="shared" si="628"/>
        <v/>
      </c>
      <c r="AA4334" s="1049" t="str">
        <f t="shared" si="629"/>
        <v/>
      </c>
      <c r="AB4334" s="1050" t="str">
        <f t="shared" si="630"/>
        <v/>
      </c>
    </row>
    <row r="4335" spans="23:28" ht="12.75" customHeight="1">
      <c r="W4335" s="1046" t="str">
        <f t="shared" si="631"/>
        <v/>
      </c>
      <c r="X4335" s="1047"/>
      <c r="Y4335" s="1146"/>
      <c r="Z4335" s="1049" t="str">
        <f t="shared" si="628"/>
        <v/>
      </c>
      <c r="AA4335" s="1049" t="str">
        <f t="shared" si="629"/>
        <v/>
      </c>
      <c r="AB4335" s="1050" t="str">
        <f t="shared" si="630"/>
        <v/>
      </c>
    </row>
    <row r="4336" spans="23:28" ht="12.75" customHeight="1">
      <c r="W4336" s="1046" t="str">
        <f t="shared" si="631"/>
        <v/>
      </c>
      <c r="X4336" s="1047"/>
      <c r="Y4336" s="1146"/>
      <c r="Z4336" s="1049" t="str">
        <f t="shared" si="628"/>
        <v/>
      </c>
      <c r="AA4336" s="1049" t="str">
        <f t="shared" si="629"/>
        <v/>
      </c>
      <c r="AB4336" s="1050" t="str">
        <f t="shared" si="630"/>
        <v/>
      </c>
    </row>
    <row r="4337" spans="23:28" ht="12.75" customHeight="1">
      <c r="W4337" s="1046" t="str">
        <f t="shared" si="631"/>
        <v/>
      </c>
      <c r="X4337" s="1047"/>
      <c r="Y4337" s="1146"/>
      <c r="Z4337" s="1049" t="str">
        <f t="shared" si="628"/>
        <v/>
      </c>
      <c r="AA4337" s="1049" t="str">
        <f t="shared" si="629"/>
        <v/>
      </c>
      <c r="AB4337" s="1050" t="str">
        <f t="shared" si="630"/>
        <v/>
      </c>
    </row>
    <row r="4338" spans="23:28" ht="12.75" customHeight="1">
      <c r="W4338" s="1046" t="str">
        <f t="shared" si="631"/>
        <v/>
      </c>
      <c r="X4338" s="1047"/>
      <c r="Y4338" s="1146"/>
      <c r="Z4338" s="1049" t="str">
        <f t="shared" si="628"/>
        <v/>
      </c>
      <c r="AA4338" s="1049" t="str">
        <f t="shared" si="629"/>
        <v/>
      </c>
      <c r="AB4338" s="1050" t="str">
        <f t="shared" si="630"/>
        <v/>
      </c>
    </row>
    <row r="4339" spans="23:28" ht="12.75" customHeight="1">
      <c r="W4339" s="1046" t="str">
        <f t="shared" si="631"/>
        <v/>
      </c>
      <c r="X4339" s="1047"/>
      <c r="Y4339" s="1146"/>
      <c r="Z4339" s="1049" t="str">
        <f t="shared" si="628"/>
        <v/>
      </c>
      <c r="AA4339" s="1049" t="str">
        <f t="shared" si="629"/>
        <v/>
      </c>
      <c r="AB4339" s="1050" t="str">
        <f t="shared" si="630"/>
        <v/>
      </c>
    </row>
    <row r="4340" spans="23:28" ht="12.75" customHeight="1">
      <c r="W4340" s="1046" t="str">
        <f t="shared" si="631"/>
        <v/>
      </c>
      <c r="X4340" s="1047"/>
      <c r="Y4340" s="1146"/>
      <c r="Z4340" s="1049" t="str">
        <f t="shared" si="628"/>
        <v/>
      </c>
      <c r="AA4340" s="1049" t="str">
        <f t="shared" si="629"/>
        <v/>
      </c>
      <c r="AB4340" s="1050" t="str">
        <f t="shared" si="630"/>
        <v/>
      </c>
    </row>
    <row r="4341" spans="23:28" ht="12.75" customHeight="1">
      <c r="W4341" s="1046" t="str">
        <f t="shared" si="631"/>
        <v/>
      </c>
      <c r="X4341" s="1047"/>
      <c r="Y4341" s="1146"/>
      <c r="Z4341" s="1049" t="str">
        <f t="shared" si="628"/>
        <v/>
      </c>
      <c r="AA4341" s="1049" t="str">
        <f t="shared" si="629"/>
        <v/>
      </c>
      <c r="AB4341" s="1050" t="str">
        <f t="shared" si="630"/>
        <v/>
      </c>
    </row>
    <row r="4342" spans="23:28" ht="12.75" customHeight="1">
      <c r="W4342" s="1046" t="str">
        <f t="shared" si="631"/>
        <v/>
      </c>
      <c r="X4342" s="1047"/>
      <c r="Y4342" s="1146"/>
      <c r="Z4342" s="1049" t="str">
        <f t="shared" si="628"/>
        <v/>
      </c>
      <c r="AA4342" s="1049" t="str">
        <f t="shared" si="629"/>
        <v/>
      </c>
      <c r="AB4342" s="1050" t="str">
        <f t="shared" si="630"/>
        <v/>
      </c>
    </row>
    <row r="4343" spans="23:28" ht="12.75" customHeight="1">
      <c r="W4343" s="1046" t="str">
        <f t="shared" si="631"/>
        <v/>
      </c>
      <c r="X4343" s="1047"/>
      <c r="Y4343" s="1146"/>
      <c r="Z4343" s="1049" t="str">
        <f t="shared" si="628"/>
        <v/>
      </c>
      <c r="AA4343" s="1049" t="str">
        <f t="shared" si="629"/>
        <v/>
      </c>
      <c r="AB4343" s="1050" t="str">
        <f t="shared" si="630"/>
        <v/>
      </c>
    </row>
    <row r="4344" spans="23:28" ht="12.75" customHeight="1">
      <c r="W4344" s="1046" t="str">
        <f t="shared" si="631"/>
        <v/>
      </c>
      <c r="X4344" s="1047"/>
      <c r="Y4344" s="1146"/>
      <c r="Z4344" s="1049" t="str">
        <f t="shared" si="628"/>
        <v/>
      </c>
      <c r="AA4344" s="1049" t="str">
        <f t="shared" si="629"/>
        <v/>
      </c>
      <c r="AB4344" s="1050" t="str">
        <f t="shared" si="630"/>
        <v/>
      </c>
    </row>
    <row r="4345" spans="23:28" ht="12.75" customHeight="1">
      <c r="W4345" s="1046" t="str">
        <f t="shared" si="631"/>
        <v/>
      </c>
      <c r="X4345" s="1047"/>
      <c r="Y4345" s="1146"/>
      <c r="Z4345" s="1049" t="str">
        <f t="shared" si="628"/>
        <v/>
      </c>
      <c r="AA4345" s="1049" t="str">
        <f t="shared" si="629"/>
        <v/>
      </c>
      <c r="AB4345" s="1050" t="str">
        <f t="shared" si="630"/>
        <v/>
      </c>
    </row>
    <row r="4346" spans="23:28" ht="12.75" customHeight="1">
      <c r="W4346" s="1046" t="str">
        <f t="shared" si="631"/>
        <v/>
      </c>
      <c r="X4346" s="1047"/>
      <c r="Y4346" s="1146"/>
      <c r="Z4346" s="1049" t="str">
        <f t="shared" si="628"/>
        <v/>
      </c>
      <c r="AA4346" s="1049" t="str">
        <f t="shared" si="629"/>
        <v/>
      </c>
      <c r="AB4346" s="1050" t="str">
        <f t="shared" si="630"/>
        <v/>
      </c>
    </row>
    <row r="4347" spans="23:28" ht="12.75" customHeight="1">
      <c r="W4347" s="1046" t="str">
        <f t="shared" si="631"/>
        <v/>
      </c>
      <c r="X4347" s="1047"/>
      <c r="Y4347" s="1146"/>
      <c r="Z4347" s="1049" t="str">
        <f t="shared" si="628"/>
        <v/>
      </c>
      <c r="AA4347" s="1049" t="str">
        <f t="shared" si="629"/>
        <v/>
      </c>
      <c r="AB4347" s="1050" t="str">
        <f t="shared" si="630"/>
        <v/>
      </c>
    </row>
    <row r="4348" spans="23:28" ht="12.75" customHeight="1">
      <c r="W4348" s="1046" t="str">
        <f t="shared" si="631"/>
        <v/>
      </c>
      <c r="X4348" s="1047"/>
      <c r="Y4348" s="1146"/>
      <c r="Z4348" s="1049" t="str">
        <f t="shared" si="628"/>
        <v/>
      </c>
      <c r="AA4348" s="1049" t="str">
        <f t="shared" si="629"/>
        <v/>
      </c>
      <c r="AB4348" s="1050" t="str">
        <f t="shared" si="630"/>
        <v/>
      </c>
    </row>
    <row r="4349" spans="23:28" ht="12.75" customHeight="1">
      <c r="W4349" s="1046" t="str">
        <f t="shared" si="631"/>
        <v/>
      </c>
      <c r="X4349" s="1047"/>
      <c r="Y4349" s="1146"/>
      <c r="Z4349" s="1049" t="str">
        <f t="shared" si="628"/>
        <v/>
      </c>
      <c r="AA4349" s="1049" t="str">
        <f t="shared" si="629"/>
        <v/>
      </c>
      <c r="AB4349" s="1050" t="str">
        <f t="shared" si="630"/>
        <v/>
      </c>
    </row>
    <row r="4350" spans="23:28" ht="12.75" customHeight="1">
      <c r="W4350" s="1046" t="str">
        <f t="shared" si="631"/>
        <v/>
      </c>
      <c r="X4350" s="1047"/>
      <c r="Y4350" s="1146"/>
      <c r="Z4350" s="1049" t="str">
        <f t="shared" si="628"/>
        <v/>
      </c>
      <c r="AA4350" s="1049" t="str">
        <f t="shared" si="629"/>
        <v/>
      </c>
      <c r="AB4350" s="1050" t="str">
        <f t="shared" si="630"/>
        <v/>
      </c>
    </row>
    <row r="4351" spans="23:28" ht="12.75" customHeight="1">
      <c r="W4351" s="1046" t="str">
        <f t="shared" si="631"/>
        <v/>
      </c>
      <c r="X4351" s="1047"/>
      <c r="Y4351" s="1146"/>
      <c r="Z4351" s="1049" t="str">
        <f t="shared" si="628"/>
        <v/>
      </c>
      <c r="AA4351" s="1049" t="str">
        <f t="shared" si="629"/>
        <v/>
      </c>
      <c r="AB4351" s="1050" t="str">
        <f t="shared" si="630"/>
        <v/>
      </c>
    </row>
    <row r="4352" spans="23:28" ht="12.75" customHeight="1">
      <c r="W4352" s="1046" t="str">
        <f t="shared" si="631"/>
        <v/>
      </c>
      <c r="X4352" s="1047"/>
      <c r="Y4352" s="1146"/>
      <c r="Z4352" s="1049" t="str">
        <f t="shared" si="628"/>
        <v/>
      </c>
      <c r="AA4352" s="1049" t="str">
        <f t="shared" si="629"/>
        <v/>
      </c>
      <c r="AB4352" s="1050" t="str">
        <f t="shared" si="630"/>
        <v/>
      </c>
    </row>
    <row r="4353" spans="23:28" ht="12.75" customHeight="1">
      <c r="W4353" s="1046" t="str">
        <f t="shared" si="631"/>
        <v/>
      </c>
      <c r="X4353" s="1047"/>
      <c r="Y4353" s="1146"/>
      <c r="Z4353" s="1049" t="str">
        <f t="shared" si="628"/>
        <v/>
      </c>
      <c r="AA4353" s="1049" t="str">
        <f t="shared" si="629"/>
        <v/>
      </c>
      <c r="AB4353" s="1050" t="str">
        <f t="shared" si="630"/>
        <v/>
      </c>
    </row>
    <row r="4354" spans="23:28" ht="12.75" customHeight="1">
      <c r="W4354" s="1046" t="str">
        <f t="shared" si="631"/>
        <v/>
      </c>
      <c r="X4354" s="1047"/>
      <c r="Y4354" s="1146"/>
      <c r="Z4354" s="1049" t="str">
        <f t="shared" si="628"/>
        <v/>
      </c>
      <c r="AA4354" s="1049" t="str">
        <f t="shared" si="629"/>
        <v/>
      </c>
      <c r="AB4354" s="1050" t="str">
        <f t="shared" si="630"/>
        <v/>
      </c>
    </row>
    <row r="4355" spans="23:28" ht="12.75" customHeight="1">
      <c r="W4355" s="1046" t="str">
        <f t="shared" si="631"/>
        <v/>
      </c>
      <c r="X4355" s="1047"/>
      <c r="Y4355" s="1146"/>
      <c r="Z4355" s="1049" t="str">
        <f t="shared" ref="Z4355:Z4418" si="632">IF($K4355="","",_xlfn.LET(_xlpm.gDate,K4355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355" s="1049" t="str">
        <f t="shared" ref="AA4355:AA4418" si="633">IF($Z4355="","",TEXT($Z4355,"mm"))</f>
        <v/>
      </c>
      <c r="AB4355" s="1050" t="str">
        <f t="shared" ref="AB4355:AB4418" si="634">IFERROR(CHOOSE(AA4355,"መስከረም","ጥቅምት","ህዳር  ","ታህሳስ ","ጥር ","የካቲት ","መጋቢት ","ሚይዚያ ","ግንቦት ","ሰኔ ","ሐምሌ ","ነሐሴ ","Pagume"),"")</f>
        <v/>
      </c>
    </row>
    <row r="4356" spans="23:28" ht="12.75" customHeight="1">
      <c r="W4356" s="1046" t="str">
        <f t="shared" ref="W4356:W4419" si="635">IF($D4356="","",_xlfn.LET(_xlpm.gDate,D4356,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356" s="1047"/>
      <c r="Y4356" s="1146"/>
      <c r="Z4356" s="1049" t="str">
        <f t="shared" si="632"/>
        <v/>
      </c>
      <c r="AA4356" s="1049" t="str">
        <f t="shared" si="633"/>
        <v/>
      </c>
      <c r="AB4356" s="1050" t="str">
        <f t="shared" si="634"/>
        <v/>
      </c>
    </row>
    <row r="4357" spans="23:28" ht="12.75" customHeight="1">
      <c r="W4357" s="1046" t="str">
        <f t="shared" si="635"/>
        <v/>
      </c>
      <c r="X4357" s="1047"/>
      <c r="Y4357" s="1146"/>
      <c r="Z4357" s="1049" t="str">
        <f t="shared" si="632"/>
        <v/>
      </c>
      <c r="AA4357" s="1049" t="str">
        <f t="shared" si="633"/>
        <v/>
      </c>
      <c r="AB4357" s="1050" t="str">
        <f t="shared" si="634"/>
        <v/>
      </c>
    </row>
    <row r="4358" spans="23:28" ht="12.75" customHeight="1">
      <c r="W4358" s="1046" t="str">
        <f t="shared" si="635"/>
        <v/>
      </c>
      <c r="X4358" s="1047"/>
      <c r="Y4358" s="1146"/>
      <c r="Z4358" s="1049" t="str">
        <f t="shared" si="632"/>
        <v/>
      </c>
      <c r="AA4358" s="1049" t="str">
        <f t="shared" si="633"/>
        <v/>
      </c>
      <c r="AB4358" s="1050" t="str">
        <f t="shared" si="634"/>
        <v/>
      </c>
    </row>
    <row r="4359" spans="23:28" ht="12.75" customHeight="1">
      <c r="W4359" s="1046" t="str">
        <f t="shared" si="635"/>
        <v/>
      </c>
      <c r="X4359" s="1047"/>
      <c r="Y4359" s="1146"/>
      <c r="Z4359" s="1049" t="str">
        <f t="shared" si="632"/>
        <v/>
      </c>
      <c r="AA4359" s="1049" t="str">
        <f t="shared" si="633"/>
        <v/>
      </c>
      <c r="AB4359" s="1050" t="str">
        <f t="shared" si="634"/>
        <v/>
      </c>
    </row>
    <row r="4360" spans="23:28" ht="12.75" customHeight="1">
      <c r="W4360" s="1046" t="str">
        <f t="shared" si="635"/>
        <v/>
      </c>
      <c r="X4360" s="1047"/>
      <c r="Y4360" s="1146"/>
      <c r="Z4360" s="1049" t="str">
        <f t="shared" si="632"/>
        <v/>
      </c>
      <c r="AA4360" s="1049" t="str">
        <f t="shared" si="633"/>
        <v/>
      </c>
      <c r="AB4360" s="1050" t="str">
        <f t="shared" si="634"/>
        <v/>
      </c>
    </row>
    <row r="4361" spans="23:28" ht="12.75" customHeight="1">
      <c r="W4361" s="1046" t="str">
        <f t="shared" si="635"/>
        <v/>
      </c>
      <c r="X4361" s="1047"/>
      <c r="Y4361" s="1146"/>
      <c r="Z4361" s="1049" t="str">
        <f t="shared" si="632"/>
        <v/>
      </c>
      <c r="AA4361" s="1049" t="str">
        <f t="shared" si="633"/>
        <v/>
      </c>
      <c r="AB4361" s="1050" t="str">
        <f t="shared" si="634"/>
        <v/>
      </c>
    </row>
    <row r="4362" spans="23:28" ht="12.75" customHeight="1">
      <c r="W4362" s="1046" t="str">
        <f t="shared" si="635"/>
        <v/>
      </c>
      <c r="X4362" s="1047"/>
      <c r="Y4362" s="1146"/>
      <c r="Z4362" s="1049" t="str">
        <f t="shared" si="632"/>
        <v/>
      </c>
      <c r="AA4362" s="1049" t="str">
        <f t="shared" si="633"/>
        <v/>
      </c>
      <c r="AB4362" s="1050" t="str">
        <f t="shared" si="634"/>
        <v/>
      </c>
    </row>
    <row r="4363" spans="23:28" ht="12.75" customHeight="1">
      <c r="W4363" s="1046" t="str">
        <f t="shared" si="635"/>
        <v/>
      </c>
      <c r="X4363" s="1047"/>
      <c r="Y4363" s="1146"/>
      <c r="Z4363" s="1049" t="str">
        <f t="shared" si="632"/>
        <v/>
      </c>
      <c r="AA4363" s="1049" t="str">
        <f t="shared" si="633"/>
        <v/>
      </c>
      <c r="AB4363" s="1050" t="str">
        <f t="shared" si="634"/>
        <v/>
      </c>
    </row>
    <row r="4364" spans="23:28" ht="12.75" customHeight="1">
      <c r="W4364" s="1046" t="str">
        <f t="shared" si="635"/>
        <v/>
      </c>
      <c r="X4364" s="1047"/>
      <c r="Y4364" s="1146"/>
      <c r="Z4364" s="1049" t="str">
        <f t="shared" si="632"/>
        <v/>
      </c>
      <c r="AA4364" s="1049" t="str">
        <f t="shared" si="633"/>
        <v/>
      </c>
      <c r="AB4364" s="1050" t="str">
        <f t="shared" si="634"/>
        <v/>
      </c>
    </row>
    <row r="4365" spans="23:28" ht="12.75" customHeight="1">
      <c r="W4365" s="1046" t="str">
        <f t="shared" si="635"/>
        <v/>
      </c>
      <c r="X4365" s="1047"/>
      <c r="Y4365" s="1146"/>
      <c r="Z4365" s="1049" t="str">
        <f t="shared" si="632"/>
        <v/>
      </c>
      <c r="AA4365" s="1049" t="str">
        <f t="shared" si="633"/>
        <v/>
      </c>
      <c r="AB4365" s="1050" t="str">
        <f t="shared" si="634"/>
        <v/>
      </c>
    </row>
    <row r="4366" spans="23:28" ht="12.75" customHeight="1">
      <c r="W4366" s="1046" t="str">
        <f t="shared" si="635"/>
        <v/>
      </c>
      <c r="X4366" s="1047"/>
      <c r="Y4366" s="1146"/>
      <c r="Z4366" s="1049" t="str">
        <f t="shared" si="632"/>
        <v/>
      </c>
      <c r="AA4366" s="1049" t="str">
        <f t="shared" si="633"/>
        <v/>
      </c>
      <c r="AB4366" s="1050" t="str">
        <f t="shared" si="634"/>
        <v/>
      </c>
    </row>
    <row r="4367" spans="23:28" ht="12.75" customHeight="1">
      <c r="W4367" s="1046" t="str">
        <f t="shared" si="635"/>
        <v/>
      </c>
      <c r="X4367" s="1047"/>
      <c r="Y4367" s="1146"/>
      <c r="Z4367" s="1049" t="str">
        <f t="shared" si="632"/>
        <v/>
      </c>
      <c r="AA4367" s="1049" t="str">
        <f t="shared" si="633"/>
        <v/>
      </c>
      <c r="AB4367" s="1050" t="str">
        <f t="shared" si="634"/>
        <v/>
      </c>
    </row>
    <row r="4368" spans="23:28" ht="12.75" customHeight="1">
      <c r="W4368" s="1046" t="str">
        <f t="shared" si="635"/>
        <v/>
      </c>
      <c r="X4368" s="1047"/>
      <c r="Y4368" s="1146"/>
      <c r="Z4368" s="1049" t="str">
        <f t="shared" si="632"/>
        <v/>
      </c>
      <c r="AA4368" s="1049" t="str">
        <f t="shared" si="633"/>
        <v/>
      </c>
      <c r="AB4368" s="1050" t="str">
        <f t="shared" si="634"/>
        <v/>
      </c>
    </row>
    <row r="4369" spans="23:28" ht="12.75" customHeight="1">
      <c r="W4369" s="1046" t="str">
        <f t="shared" si="635"/>
        <v/>
      </c>
      <c r="X4369" s="1047"/>
      <c r="Y4369" s="1146"/>
      <c r="Z4369" s="1049" t="str">
        <f t="shared" si="632"/>
        <v/>
      </c>
      <c r="AA4369" s="1049" t="str">
        <f t="shared" si="633"/>
        <v/>
      </c>
      <c r="AB4369" s="1050" t="str">
        <f t="shared" si="634"/>
        <v/>
      </c>
    </row>
    <row r="4370" spans="23:28" ht="12.75" customHeight="1">
      <c r="W4370" s="1046" t="str">
        <f t="shared" si="635"/>
        <v/>
      </c>
      <c r="X4370" s="1047"/>
      <c r="Y4370" s="1146"/>
      <c r="Z4370" s="1049" t="str">
        <f t="shared" si="632"/>
        <v/>
      </c>
      <c r="AA4370" s="1049" t="str">
        <f t="shared" si="633"/>
        <v/>
      </c>
      <c r="AB4370" s="1050" t="str">
        <f t="shared" si="634"/>
        <v/>
      </c>
    </row>
    <row r="4371" spans="23:28" ht="12.75" customHeight="1">
      <c r="W4371" s="1046" t="str">
        <f t="shared" si="635"/>
        <v/>
      </c>
      <c r="X4371" s="1047"/>
      <c r="Y4371" s="1146"/>
      <c r="Z4371" s="1049" t="str">
        <f t="shared" si="632"/>
        <v/>
      </c>
      <c r="AA4371" s="1049" t="str">
        <f t="shared" si="633"/>
        <v/>
      </c>
      <c r="AB4371" s="1050" t="str">
        <f t="shared" si="634"/>
        <v/>
      </c>
    </row>
    <row r="4372" spans="23:28" ht="12.75" customHeight="1">
      <c r="W4372" s="1046" t="str">
        <f t="shared" si="635"/>
        <v/>
      </c>
      <c r="X4372" s="1047"/>
      <c r="Y4372" s="1146"/>
      <c r="Z4372" s="1049" t="str">
        <f t="shared" si="632"/>
        <v/>
      </c>
      <c r="AA4372" s="1049" t="str">
        <f t="shared" si="633"/>
        <v/>
      </c>
      <c r="AB4372" s="1050" t="str">
        <f t="shared" si="634"/>
        <v/>
      </c>
    </row>
    <row r="4373" spans="23:28" ht="12.75" customHeight="1">
      <c r="W4373" s="1046" t="str">
        <f t="shared" si="635"/>
        <v/>
      </c>
      <c r="X4373" s="1047"/>
      <c r="Y4373" s="1146"/>
      <c r="Z4373" s="1049" t="str">
        <f t="shared" si="632"/>
        <v/>
      </c>
      <c r="AA4373" s="1049" t="str">
        <f t="shared" si="633"/>
        <v/>
      </c>
      <c r="AB4373" s="1050" t="str">
        <f t="shared" si="634"/>
        <v/>
      </c>
    </row>
    <row r="4374" spans="23:28" ht="12.75" customHeight="1">
      <c r="W4374" s="1046" t="str">
        <f t="shared" si="635"/>
        <v/>
      </c>
      <c r="X4374" s="1047"/>
      <c r="Y4374" s="1146"/>
      <c r="Z4374" s="1049" t="str">
        <f t="shared" si="632"/>
        <v/>
      </c>
      <c r="AA4374" s="1049" t="str">
        <f t="shared" si="633"/>
        <v/>
      </c>
      <c r="AB4374" s="1050" t="str">
        <f t="shared" si="634"/>
        <v/>
      </c>
    </row>
    <row r="4375" spans="23:28" ht="12.75" customHeight="1">
      <c r="W4375" s="1046" t="str">
        <f t="shared" si="635"/>
        <v/>
      </c>
      <c r="X4375" s="1047"/>
      <c r="Y4375" s="1146"/>
      <c r="Z4375" s="1049" t="str">
        <f t="shared" si="632"/>
        <v/>
      </c>
      <c r="AA4375" s="1049" t="str">
        <f t="shared" si="633"/>
        <v/>
      </c>
      <c r="AB4375" s="1050" t="str">
        <f t="shared" si="634"/>
        <v/>
      </c>
    </row>
    <row r="4376" spans="23:28" ht="12.75" customHeight="1">
      <c r="W4376" s="1046" t="str">
        <f t="shared" si="635"/>
        <v/>
      </c>
      <c r="X4376" s="1047"/>
      <c r="Y4376" s="1146"/>
      <c r="Z4376" s="1049" t="str">
        <f t="shared" si="632"/>
        <v/>
      </c>
      <c r="AA4376" s="1049" t="str">
        <f t="shared" si="633"/>
        <v/>
      </c>
      <c r="AB4376" s="1050" t="str">
        <f t="shared" si="634"/>
        <v/>
      </c>
    </row>
    <row r="4377" spans="23:28" ht="12.75" customHeight="1">
      <c r="W4377" s="1046" t="str">
        <f t="shared" si="635"/>
        <v/>
      </c>
      <c r="X4377" s="1047"/>
      <c r="Y4377" s="1146"/>
      <c r="Z4377" s="1049" t="str">
        <f t="shared" si="632"/>
        <v/>
      </c>
      <c r="AA4377" s="1049" t="str">
        <f t="shared" si="633"/>
        <v/>
      </c>
      <c r="AB4377" s="1050" t="str">
        <f t="shared" si="634"/>
        <v/>
      </c>
    </row>
    <row r="4378" spans="23:28" ht="12.75" customHeight="1">
      <c r="W4378" s="1046" t="str">
        <f t="shared" si="635"/>
        <v/>
      </c>
      <c r="X4378" s="1047"/>
      <c r="Y4378" s="1146"/>
      <c r="Z4378" s="1049" t="str">
        <f t="shared" si="632"/>
        <v/>
      </c>
      <c r="AA4378" s="1049" t="str">
        <f t="shared" si="633"/>
        <v/>
      </c>
      <c r="AB4378" s="1050" t="str">
        <f t="shared" si="634"/>
        <v/>
      </c>
    </row>
    <row r="4379" spans="23:28" ht="12.75" customHeight="1">
      <c r="W4379" s="1046" t="str">
        <f t="shared" si="635"/>
        <v/>
      </c>
      <c r="X4379" s="1047"/>
      <c r="Y4379" s="1146"/>
      <c r="Z4379" s="1049" t="str">
        <f t="shared" si="632"/>
        <v/>
      </c>
      <c r="AA4379" s="1049" t="str">
        <f t="shared" si="633"/>
        <v/>
      </c>
      <c r="AB4379" s="1050" t="str">
        <f t="shared" si="634"/>
        <v/>
      </c>
    </row>
    <row r="4380" spans="23:28" ht="12.75" customHeight="1">
      <c r="W4380" s="1046" t="str">
        <f t="shared" si="635"/>
        <v/>
      </c>
      <c r="X4380" s="1047"/>
      <c r="Y4380" s="1146"/>
      <c r="Z4380" s="1049" t="str">
        <f t="shared" si="632"/>
        <v/>
      </c>
      <c r="AA4380" s="1049" t="str">
        <f t="shared" si="633"/>
        <v/>
      </c>
      <c r="AB4380" s="1050" t="str">
        <f t="shared" si="634"/>
        <v/>
      </c>
    </row>
    <row r="4381" spans="23:28" ht="12.75" customHeight="1">
      <c r="W4381" s="1046" t="str">
        <f t="shared" si="635"/>
        <v/>
      </c>
      <c r="X4381" s="1047"/>
      <c r="Y4381" s="1146"/>
      <c r="Z4381" s="1049" t="str">
        <f t="shared" si="632"/>
        <v/>
      </c>
      <c r="AA4381" s="1049" t="str">
        <f t="shared" si="633"/>
        <v/>
      </c>
      <c r="AB4381" s="1050" t="str">
        <f t="shared" si="634"/>
        <v/>
      </c>
    </row>
    <row r="4382" spans="23:28" ht="12.75" customHeight="1">
      <c r="W4382" s="1046" t="str">
        <f t="shared" si="635"/>
        <v/>
      </c>
      <c r="X4382" s="1047"/>
      <c r="Y4382" s="1146"/>
      <c r="Z4382" s="1049" t="str">
        <f t="shared" si="632"/>
        <v/>
      </c>
      <c r="AA4382" s="1049" t="str">
        <f t="shared" si="633"/>
        <v/>
      </c>
      <c r="AB4382" s="1050" t="str">
        <f t="shared" si="634"/>
        <v/>
      </c>
    </row>
    <row r="4383" spans="23:28" ht="12.75" customHeight="1">
      <c r="W4383" s="1046" t="str">
        <f t="shared" si="635"/>
        <v/>
      </c>
      <c r="X4383" s="1047"/>
      <c r="Y4383" s="1146"/>
      <c r="Z4383" s="1049" t="str">
        <f t="shared" si="632"/>
        <v/>
      </c>
      <c r="AA4383" s="1049" t="str">
        <f t="shared" si="633"/>
        <v/>
      </c>
      <c r="AB4383" s="1050" t="str">
        <f t="shared" si="634"/>
        <v/>
      </c>
    </row>
    <row r="4384" spans="23:28" ht="12.75" customHeight="1">
      <c r="W4384" s="1046" t="str">
        <f t="shared" si="635"/>
        <v/>
      </c>
      <c r="X4384" s="1047"/>
      <c r="Y4384" s="1146"/>
      <c r="Z4384" s="1049" t="str">
        <f t="shared" si="632"/>
        <v/>
      </c>
      <c r="AA4384" s="1049" t="str">
        <f t="shared" si="633"/>
        <v/>
      </c>
      <c r="AB4384" s="1050" t="str">
        <f t="shared" si="634"/>
        <v/>
      </c>
    </row>
    <row r="4385" spans="23:28" ht="12.75" customHeight="1">
      <c r="W4385" s="1046" t="str">
        <f t="shared" si="635"/>
        <v/>
      </c>
      <c r="X4385" s="1047"/>
      <c r="Y4385" s="1146"/>
      <c r="Z4385" s="1049" t="str">
        <f t="shared" si="632"/>
        <v/>
      </c>
      <c r="AA4385" s="1049" t="str">
        <f t="shared" si="633"/>
        <v/>
      </c>
      <c r="AB4385" s="1050" t="str">
        <f t="shared" si="634"/>
        <v/>
      </c>
    </row>
    <row r="4386" spans="23:28" ht="12.75" customHeight="1">
      <c r="W4386" s="1046" t="str">
        <f t="shared" si="635"/>
        <v/>
      </c>
      <c r="X4386" s="1047"/>
      <c r="Y4386" s="1146"/>
      <c r="Z4386" s="1049" t="str">
        <f t="shared" si="632"/>
        <v/>
      </c>
      <c r="AA4386" s="1049" t="str">
        <f t="shared" si="633"/>
        <v/>
      </c>
      <c r="AB4386" s="1050" t="str">
        <f t="shared" si="634"/>
        <v/>
      </c>
    </row>
    <row r="4387" spans="23:28" ht="12.75" customHeight="1">
      <c r="W4387" s="1046" t="str">
        <f t="shared" si="635"/>
        <v/>
      </c>
      <c r="X4387" s="1047"/>
      <c r="Y4387" s="1146"/>
      <c r="Z4387" s="1049" t="str">
        <f t="shared" si="632"/>
        <v/>
      </c>
      <c r="AA4387" s="1049" t="str">
        <f t="shared" si="633"/>
        <v/>
      </c>
      <c r="AB4387" s="1050" t="str">
        <f t="shared" si="634"/>
        <v/>
      </c>
    </row>
    <row r="4388" spans="23:28" ht="12.75" customHeight="1">
      <c r="W4388" s="1046" t="str">
        <f t="shared" si="635"/>
        <v/>
      </c>
      <c r="X4388" s="1047"/>
      <c r="Y4388" s="1146"/>
      <c r="Z4388" s="1049" t="str">
        <f t="shared" si="632"/>
        <v/>
      </c>
      <c r="AA4388" s="1049" t="str">
        <f t="shared" si="633"/>
        <v/>
      </c>
      <c r="AB4388" s="1050" t="str">
        <f t="shared" si="634"/>
        <v/>
      </c>
    </row>
    <row r="4389" spans="23:28" ht="12.75" customHeight="1">
      <c r="W4389" s="1046" t="str">
        <f t="shared" si="635"/>
        <v/>
      </c>
      <c r="X4389" s="1047"/>
      <c r="Y4389" s="1146"/>
      <c r="Z4389" s="1049" t="str">
        <f t="shared" si="632"/>
        <v/>
      </c>
      <c r="AA4389" s="1049" t="str">
        <f t="shared" si="633"/>
        <v/>
      </c>
      <c r="AB4389" s="1050" t="str">
        <f t="shared" si="634"/>
        <v/>
      </c>
    </row>
    <row r="4390" spans="23:28" ht="12.75" customHeight="1">
      <c r="W4390" s="1046" t="str">
        <f t="shared" si="635"/>
        <v/>
      </c>
      <c r="X4390" s="1047"/>
      <c r="Y4390" s="1146"/>
      <c r="Z4390" s="1049" t="str">
        <f t="shared" si="632"/>
        <v/>
      </c>
      <c r="AA4390" s="1049" t="str">
        <f t="shared" si="633"/>
        <v/>
      </c>
      <c r="AB4390" s="1050" t="str">
        <f t="shared" si="634"/>
        <v/>
      </c>
    </row>
    <row r="4391" spans="23:28" ht="12.75" customHeight="1">
      <c r="W4391" s="1046" t="str">
        <f t="shared" si="635"/>
        <v/>
      </c>
      <c r="X4391" s="1047"/>
      <c r="Y4391" s="1146"/>
      <c r="Z4391" s="1049" t="str">
        <f t="shared" si="632"/>
        <v/>
      </c>
      <c r="AA4391" s="1049" t="str">
        <f t="shared" si="633"/>
        <v/>
      </c>
      <c r="AB4391" s="1050" t="str">
        <f t="shared" si="634"/>
        <v/>
      </c>
    </row>
    <row r="4392" spans="23:28" ht="12.75" customHeight="1">
      <c r="W4392" s="1046" t="str">
        <f t="shared" si="635"/>
        <v/>
      </c>
      <c r="X4392" s="1047"/>
      <c r="Y4392" s="1146"/>
      <c r="Z4392" s="1049" t="str">
        <f t="shared" si="632"/>
        <v/>
      </c>
      <c r="AA4392" s="1049" t="str">
        <f t="shared" si="633"/>
        <v/>
      </c>
      <c r="AB4392" s="1050" t="str">
        <f t="shared" si="634"/>
        <v/>
      </c>
    </row>
    <row r="4393" spans="23:28" ht="12.75" customHeight="1">
      <c r="W4393" s="1046" t="str">
        <f t="shared" si="635"/>
        <v/>
      </c>
      <c r="X4393" s="1047"/>
      <c r="Y4393" s="1146"/>
      <c r="Z4393" s="1049" t="str">
        <f t="shared" si="632"/>
        <v/>
      </c>
      <c r="AA4393" s="1049" t="str">
        <f t="shared" si="633"/>
        <v/>
      </c>
      <c r="AB4393" s="1050" t="str">
        <f t="shared" si="634"/>
        <v/>
      </c>
    </row>
    <row r="4394" spans="23:28" ht="12.75" customHeight="1">
      <c r="W4394" s="1046" t="str">
        <f t="shared" si="635"/>
        <v/>
      </c>
      <c r="X4394" s="1047"/>
      <c r="Y4394" s="1146"/>
      <c r="Z4394" s="1049" t="str">
        <f t="shared" si="632"/>
        <v/>
      </c>
      <c r="AA4394" s="1049" t="str">
        <f t="shared" si="633"/>
        <v/>
      </c>
      <c r="AB4394" s="1050" t="str">
        <f t="shared" si="634"/>
        <v/>
      </c>
    </row>
    <row r="4395" spans="23:28" ht="12.75" customHeight="1">
      <c r="W4395" s="1046" t="str">
        <f t="shared" si="635"/>
        <v/>
      </c>
      <c r="X4395" s="1047"/>
      <c r="Y4395" s="1146"/>
      <c r="Z4395" s="1049" t="str">
        <f t="shared" si="632"/>
        <v/>
      </c>
      <c r="AA4395" s="1049" t="str">
        <f t="shared" si="633"/>
        <v/>
      </c>
      <c r="AB4395" s="1050" t="str">
        <f t="shared" si="634"/>
        <v/>
      </c>
    </row>
    <row r="4396" spans="23:28" ht="12.75" customHeight="1">
      <c r="W4396" s="1046" t="str">
        <f t="shared" si="635"/>
        <v/>
      </c>
      <c r="X4396" s="1047"/>
      <c r="Y4396" s="1146"/>
      <c r="Z4396" s="1049" t="str">
        <f t="shared" si="632"/>
        <v/>
      </c>
      <c r="AA4396" s="1049" t="str">
        <f t="shared" si="633"/>
        <v/>
      </c>
      <c r="AB4396" s="1050" t="str">
        <f t="shared" si="634"/>
        <v/>
      </c>
    </row>
    <row r="4397" spans="23:28" ht="12.75" customHeight="1">
      <c r="W4397" s="1046" t="str">
        <f t="shared" si="635"/>
        <v/>
      </c>
      <c r="X4397" s="1047"/>
      <c r="Y4397" s="1146"/>
      <c r="Z4397" s="1049" t="str">
        <f t="shared" si="632"/>
        <v/>
      </c>
      <c r="AA4397" s="1049" t="str">
        <f t="shared" si="633"/>
        <v/>
      </c>
      <c r="AB4397" s="1050" t="str">
        <f t="shared" si="634"/>
        <v/>
      </c>
    </row>
    <row r="4398" spans="23:28" ht="12.75" customHeight="1">
      <c r="W4398" s="1046" t="str">
        <f t="shared" si="635"/>
        <v/>
      </c>
      <c r="X4398" s="1047"/>
      <c r="Y4398" s="1146"/>
      <c r="Z4398" s="1049" t="str">
        <f t="shared" si="632"/>
        <v/>
      </c>
      <c r="AA4398" s="1049" t="str">
        <f t="shared" si="633"/>
        <v/>
      </c>
      <c r="AB4398" s="1050" t="str">
        <f t="shared" si="634"/>
        <v/>
      </c>
    </row>
    <row r="4399" spans="23:28" ht="12.75" customHeight="1">
      <c r="W4399" s="1046" t="str">
        <f t="shared" si="635"/>
        <v/>
      </c>
      <c r="X4399" s="1047"/>
      <c r="Y4399" s="1146"/>
      <c r="Z4399" s="1049" t="str">
        <f t="shared" si="632"/>
        <v/>
      </c>
      <c r="AA4399" s="1049" t="str">
        <f t="shared" si="633"/>
        <v/>
      </c>
      <c r="AB4399" s="1050" t="str">
        <f t="shared" si="634"/>
        <v/>
      </c>
    </row>
    <row r="4400" spans="23:28" ht="12.75" customHeight="1">
      <c r="W4400" s="1046" t="str">
        <f t="shared" si="635"/>
        <v/>
      </c>
      <c r="X4400" s="1047"/>
      <c r="Y4400" s="1146"/>
      <c r="Z4400" s="1049" t="str">
        <f t="shared" si="632"/>
        <v/>
      </c>
      <c r="AA4400" s="1049" t="str">
        <f t="shared" si="633"/>
        <v/>
      </c>
      <c r="AB4400" s="1050" t="str">
        <f t="shared" si="634"/>
        <v/>
      </c>
    </row>
    <row r="4401" spans="23:28" ht="12.75" customHeight="1">
      <c r="W4401" s="1046" t="str">
        <f t="shared" si="635"/>
        <v/>
      </c>
      <c r="X4401" s="1047"/>
      <c r="Y4401" s="1146"/>
      <c r="Z4401" s="1049" t="str">
        <f t="shared" si="632"/>
        <v/>
      </c>
      <c r="AA4401" s="1049" t="str">
        <f t="shared" si="633"/>
        <v/>
      </c>
      <c r="AB4401" s="1050" t="str">
        <f t="shared" si="634"/>
        <v/>
      </c>
    </row>
    <row r="4402" spans="23:28" ht="12.75" customHeight="1">
      <c r="W4402" s="1046" t="str">
        <f t="shared" si="635"/>
        <v/>
      </c>
      <c r="X4402" s="1047"/>
      <c r="Y4402" s="1146"/>
      <c r="Z4402" s="1049" t="str">
        <f t="shared" si="632"/>
        <v/>
      </c>
      <c r="AA4402" s="1049" t="str">
        <f t="shared" si="633"/>
        <v/>
      </c>
      <c r="AB4402" s="1050" t="str">
        <f t="shared" si="634"/>
        <v/>
      </c>
    </row>
    <row r="4403" spans="23:28" ht="12.75" customHeight="1">
      <c r="W4403" s="1046" t="str">
        <f t="shared" si="635"/>
        <v/>
      </c>
      <c r="X4403" s="1047"/>
      <c r="Y4403" s="1146"/>
      <c r="Z4403" s="1049" t="str">
        <f t="shared" si="632"/>
        <v/>
      </c>
      <c r="AA4403" s="1049" t="str">
        <f t="shared" si="633"/>
        <v/>
      </c>
      <c r="AB4403" s="1050" t="str">
        <f t="shared" si="634"/>
        <v/>
      </c>
    </row>
    <row r="4404" spans="23:28" ht="12.75" customHeight="1">
      <c r="W4404" s="1046" t="str">
        <f t="shared" si="635"/>
        <v/>
      </c>
      <c r="X4404" s="1047"/>
      <c r="Y4404" s="1146"/>
      <c r="Z4404" s="1049" t="str">
        <f t="shared" si="632"/>
        <v/>
      </c>
      <c r="AA4404" s="1049" t="str">
        <f t="shared" si="633"/>
        <v/>
      </c>
      <c r="AB4404" s="1050" t="str">
        <f t="shared" si="634"/>
        <v/>
      </c>
    </row>
    <row r="4405" spans="23:28" ht="12.75" customHeight="1">
      <c r="W4405" s="1046" t="str">
        <f t="shared" si="635"/>
        <v/>
      </c>
      <c r="X4405" s="1047"/>
      <c r="Y4405" s="1146"/>
      <c r="Z4405" s="1049" t="str">
        <f t="shared" si="632"/>
        <v/>
      </c>
      <c r="AA4405" s="1049" t="str">
        <f t="shared" si="633"/>
        <v/>
      </c>
      <c r="AB4405" s="1050" t="str">
        <f t="shared" si="634"/>
        <v/>
      </c>
    </row>
    <row r="4406" spans="23:28" ht="12.75" customHeight="1">
      <c r="W4406" s="1046" t="str">
        <f t="shared" si="635"/>
        <v/>
      </c>
      <c r="X4406" s="1047"/>
      <c r="Y4406" s="1146"/>
      <c r="Z4406" s="1049" t="str">
        <f t="shared" si="632"/>
        <v/>
      </c>
      <c r="AA4406" s="1049" t="str">
        <f t="shared" si="633"/>
        <v/>
      </c>
      <c r="AB4406" s="1050" t="str">
        <f t="shared" si="634"/>
        <v/>
      </c>
    </row>
    <row r="4407" spans="23:28" ht="12.75" customHeight="1">
      <c r="W4407" s="1046" t="str">
        <f t="shared" si="635"/>
        <v/>
      </c>
      <c r="X4407" s="1047"/>
      <c r="Y4407" s="1146"/>
      <c r="Z4407" s="1049" t="str">
        <f t="shared" si="632"/>
        <v/>
      </c>
      <c r="AA4407" s="1049" t="str">
        <f t="shared" si="633"/>
        <v/>
      </c>
      <c r="AB4407" s="1050" t="str">
        <f t="shared" si="634"/>
        <v/>
      </c>
    </row>
    <row r="4408" spans="23:28" ht="12.75" customHeight="1">
      <c r="W4408" s="1046" t="str">
        <f t="shared" si="635"/>
        <v/>
      </c>
      <c r="X4408" s="1047"/>
      <c r="Y4408" s="1146"/>
      <c r="Z4408" s="1049" t="str">
        <f t="shared" si="632"/>
        <v/>
      </c>
      <c r="AA4408" s="1049" t="str">
        <f t="shared" si="633"/>
        <v/>
      </c>
      <c r="AB4408" s="1050" t="str">
        <f t="shared" si="634"/>
        <v/>
      </c>
    </row>
    <row r="4409" spans="23:28" ht="12.75" customHeight="1">
      <c r="W4409" s="1046" t="str">
        <f t="shared" si="635"/>
        <v/>
      </c>
      <c r="X4409" s="1047"/>
      <c r="Y4409" s="1146"/>
      <c r="Z4409" s="1049" t="str">
        <f t="shared" si="632"/>
        <v/>
      </c>
      <c r="AA4409" s="1049" t="str">
        <f t="shared" si="633"/>
        <v/>
      </c>
      <c r="AB4409" s="1050" t="str">
        <f t="shared" si="634"/>
        <v/>
      </c>
    </row>
    <row r="4410" spans="23:28" ht="12.75" customHeight="1">
      <c r="W4410" s="1046" t="str">
        <f t="shared" si="635"/>
        <v/>
      </c>
      <c r="X4410" s="1047"/>
      <c r="Y4410" s="1146"/>
      <c r="Z4410" s="1049" t="str">
        <f t="shared" si="632"/>
        <v/>
      </c>
      <c r="AA4410" s="1049" t="str">
        <f t="shared" si="633"/>
        <v/>
      </c>
      <c r="AB4410" s="1050" t="str">
        <f t="shared" si="634"/>
        <v/>
      </c>
    </row>
    <row r="4411" spans="23:28" ht="12.75" customHeight="1">
      <c r="W4411" s="1046" t="str">
        <f t="shared" si="635"/>
        <v/>
      </c>
      <c r="X4411" s="1047"/>
      <c r="Y4411" s="1146"/>
      <c r="Z4411" s="1049" t="str">
        <f t="shared" si="632"/>
        <v/>
      </c>
      <c r="AA4411" s="1049" t="str">
        <f t="shared" si="633"/>
        <v/>
      </c>
      <c r="AB4411" s="1050" t="str">
        <f t="shared" si="634"/>
        <v/>
      </c>
    </row>
    <row r="4412" spans="23:28" ht="12.75" customHeight="1">
      <c r="W4412" s="1046" t="str">
        <f t="shared" si="635"/>
        <v/>
      </c>
      <c r="X4412" s="1047"/>
      <c r="Y4412" s="1146"/>
      <c r="Z4412" s="1049" t="str">
        <f t="shared" si="632"/>
        <v/>
      </c>
      <c r="AA4412" s="1049" t="str">
        <f t="shared" si="633"/>
        <v/>
      </c>
      <c r="AB4412" s="1050" t="str">
        <f t="shared" si="634"/>
        <v/>
      </c>
    </row>
    <row r="4413" spans="23:28" ht="12.75" customHeight="1">
      <c r="W4413" s="1046" t="str">
        <f t="shared" si="635"/>
        <v/>
      </c>
      <c r="X4413" s="1047"/>
      <c r="Y4413" s="1146"/>
      <c r="Z4413" s="1049" t="str">
        <f t="shared" si="632"/>
        <v/>
      </c>
      <c r="AA4413" s="1049" t="str">
        <f t="shared" si="633"/>
        <v/>
      </c>
      <c r="AB4413" s="1050" t="str">
        <f t="shared" si="634"/>
        <v/>
      </c>
    </row>
    <row r="4414" spans="23:28" ht="12.75" customHeight="1">
      <c r="W4414" s="1046" t="str">
        <f t="shared" si="635"/>
        <v/>
      </c>
      <c r="X4414" s="1047"/>
      <c r="Y4414" s="1146"/>
      <c r="Z4414" s="1049" t="str">
        <f t="shared" si="632"/>
        <v/>
      </c>
      <c r="AA4414" s="1049" t="str">
        <f t="shared" si="633"/>
        <v/>
      </c>
      <c r="AB4414" s="1050" t="str">
        <f t="shared" si="634"/>
        <v/>
      </c>
    </row>
    <row r="4415" spans="23:28" ht="12.75" customHeight="1">
      <c r="W4415" s="1046" t="str">
        <f t="shared" si="635"/>
        <v/>
      </c>
      <c r="X4415" s="1047"/>
      <c r="Y4415" s="1146"/>
      <c r="Z4415" s="1049" t="str">
        <f t="shared" si="632"/>
        <v/>
      </c>
      <c r="AA4415" s="1049" t="str">
        <f t="shared" si="633"/>
        <v/>
      </c>
      <c r="AB4415" s="1050" t="str">
        <f t="shared" si="634"/>
        <v/>
      </c>
    </row>
    <row r="4416" spans="23:28" ht="12.75" customHeight="1">
      <c r="W4416" s="1046" t="str">
        <f t="shared" si="635"/>
        <v/>
      </c>
      <c r="X4416" s="1047"/>
      <c r="Y4416" s="1146"/>
      <c r="Z4416" s="1049" t="str">
        <f t="shared" si="632"/>
        <v/>
      </c>
      <c r="AA4416" s="1049" t="str">
        <f t="shared" si="633"/>
        <v/>
      </c>
      <c r="AB4416" s="1050" t="str">
        <f t="shared" si="634"/>
        <v/>
      </c>
    </row>
    <row r="4417" spans="23:28" ht="12.75" customHeight="1">
      <c r="W4417" s="1046" t="str">
        <f t="shared" si="635"/>
        <v/>
      </c>
      <c r="X4417" s="1047"/>
      <c r="Y4417" s="1146"/>
      <c r="Z4417" s="1049" t="str">
        <f t="shared" si="632"/>
        <v/>
      </c>
      <c r="AA4417" s="1049" t="str">
        <f t="shared" si="633"/>
        <v/>
      </c>
      <c r="AB4417" s="1050" t="str">
        <f t="shared" si="634"/>
        <v/>
      </c>
    </row>
    <row r="4418" spans="23:28" ht="12.75" customHeight="1">
      <c r="W4418" s="1046" t="str">
        <f t="shared" si="635"/>
        <v/>
      </c>
      <c r="X4418" s="1047"/>
      <c r="Y4418" s="1146"/>
      <c r="Z4418" s="1049" t="str">
        <f t="shared" si="632"/>
        <v/>
      </c>
      <c r="AA4418" s="1049" t="str">
        <f t="shared" si="633"/>
        <v/>
      </c>
      <c r="AB4418" s="1050" t="str">
        <f t="shared" si="634"/>
        <v/>
      </c>
    </row>
    <row r="4419" spans="23:28" ht="12.75" customHeight="1">
      <c r="W4419" s="1046" t="str">
        <f t="shared" si="635"/>
        <v/>
      </c>
      <c r="X4419" s="1047"/>
      <c r="Y4419" s="1146"/>
      <c r="Z4419" s="1049" t="str">
        <f t="shared" ref="Z4419:Z4482" si="636">IF($K4419="","",_xlfn.LET(_xlpm.gDate,K4419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419" s="1049" t="str">
        <f t="shared" ref="AA4419:AA4482" si="637">IF($Z4419="","",TEXT($Z4419,"mm"))</f>
        <v/>
      </c>
      <c r="AB4419" s="1050" t="str">
        <f t="shared" ref="AB4419:AB4482" si="638">IFERROR(CHOOSE(AA4419,"መስከረም","ጥቅምት","ህዳር  ","ታህሳስ ","ጥር ","የካቲት ","መጋቢት ","ሚይዚያ ","ግንቦት ","ሰኔ ","ሐምሌ ","ነሐሴ ","Pagume"),"")</f>
        <v/>
      </c>
    </row>
    <row r="4420" spans="23:28" ht="12.75" customHeight="1">
      <c r="W4420" s="1046" t="str">
        <f t="shared" ref="W4420:W4483" si="639">IF($D4420="","",_xlfn.LET(_xlpm.gDate,D4420,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420" s="1047"/>
      <c r="Y4420" s="1146"/>
      <c r="Z4420" s="1049" t="str">
        <f t="shared" si="636"/>
        <v/>
      </c>
      <c r="AA4420" s="1049" t="str">
        <f t="shared" si="637"/>
        <v/>
      </c>
      <c r="AB4420" s="1050" t="str">
        <f t="shared" si="638"/>
        <v/>
      </c>
    </row>
    <row r="4421" spans="23:28" ht="12.75" customHeight="1">
      <c r="W4421" s="1046" t="str">
        <f t="shared" si="639"/>
        <v/>
      </c>
      <c r="X4421" s="1047"/>
      <c r="Y4421" s="1146"/>
      <c r="Z4421" s="1049" t="str">
        <f t="shared" si="636"/>
        <v/>
      </c>
      <c r="AA4421" s="1049" t="str">
        <f t="shared" si="637"/>
        <v/>
      </c>
      <c r="AB4421" s="1050" t="str">
        <f t="shared" si="638"/>
        <v/>
      </c>
    </row>
    <row r="4422" spans="23:28" ht="12.75" customHeight="1">
      <c r="W4422" s="1046" t="str">
        <f t="shared" si="639"/>
        <v/>
      </c>
      <c r="X4422" s="1047"/>
      <c r="Y4422" s="1146"/>
      <c r="Z4422" s="1049" t="str">
        <f t="shared" si="636"/>
        <v/>
      </c>
      <c r="AA4422" s="1049" t="str">
        <f t="shared" si="637"/>
        <v/>
      </c>
      <c r="AB4422" s="1050" t="str">
        <f t="shared" si="638"/>
        <v/>
      </c>
    </row>
    <row r="4423" spans="23:28" ht="12.75" customHeight="1">
      <c r="W4423" s="1046" t="str">
        <f t="shared" si="639"/>
        <v/>
      </c>
      <c r="X4423" s="1047"/>
      <c r="Y4423" s="1146"/>
      <c r="Z4423" s="1049" t="str">
        <f t="shared" si="636"/>
        <v/>
      </c>
      <c r="AA4423" s="1049" t="str">
        <f t="shared" si="637"/>
        <v/>
      </c>
      <c r="AB4423" s="1050" t="str">
        <f t="shared" si="638"/>
        <v/>
      </c>
    </row>
    <row r="4424" spans="23:28" ht="12.75" customHeight="1">
      <c r="W4424" s="1046" t="str">
        <f t="shared" si="639"/>
        <v/>
      </c>
      <c r="X4424" s="1047"/>
      <c r="Y4424" s="1146"/>
      <c r="Z4424" s="1049" t="str">
        <f t="shared" si="636"/>
        <v/>
      </c>
      <c r="AA4424" s="1049" t="str">
        <f t="shared" si="637"/>
        <v/>
      </c>
      <c r="AB4424" s="1050" t="str">
        <f t="shared" si="638"/>
        <v/>
      </c>
    </row>
    <row r="4425" spans="23:28" ht="12.75" customHeight="1">
      <c r="W4425" s="1046" t="str">
        <f t="shared" si="639"/>
        <v/>
      </c>
      <c r="X4425" s="1047"/>
      <c r="Y4425" s="1146"/>
      <c r="Z4425" s="1049" t="str">
        <f t="shared" si="636"/>
        <v/>
      </c>
      <c r="AA4425" s="1049" t="str">
        <f t="shared" si="637"/>
        <v/>
      </c>
      <c r="AB4425" s="1050" t="str">
        <f t="shared" si="638"/>
        <v/>
      </c>
    </row>
    <row r="4426" spans="23:28" ht="12.75" customHeight="1">
      <c r="W4426" s="1046" t="str">
        <f t="shared" si="639"/>
        <v/>
      </c>
      <c r="X4426" s="1047"/>
      <c r="Y4426" s="1146"/>
      <c r="Z4426" s="1049" t="str">
        <f t="shared" si="636"/>
        <v/>
      </c>
      <c r="AA4426" s="1049" t="str">
        <f t="shared" si="637"/>
        <v/>
      </c>
      <c r="AB4426" s="1050" t="str">
        <f t="shared" si="638"/>
        <v/>
      </c>
    </row>
    <row r="4427" spans="23:28" ht="12.75" customHeight="1">
      <c r="W4427" s="1046" t="str">
        <f t="shared" si="639"/>
        <v/>
      </c>
      <c r="X4427" s="1047"/>
      <c r="Y4427" s="1146"/>
      <c r="Z4427" s="1049" t="str">
        <f t="shared" si="636"/>
        <v/>
      </c>
      <c r="AA4427" s="1049" t="str">
        <f t="shared" si="637"/>
        <v/>
      </c>
      <c r="AB4427" s="1050" t="str">
        <f t="shared" si="638"/>
        <v/>
      </c>
    </row>
    <row r="4428" spans="23:28" ht="12.75" customHeight="1">
      <c r="W4428" s="1046" t="str">
        <f t="shared" si="639"/>
        <v/>
      </c>
      <c r="X4428" s="1047"/>
      <c r="Y4428" s="1146"/>
      <c r="Z4428" s="1049" t="str">
        <f t="shared" si="636"/>
        <v/>
      </c>
      <c r="AA4428" s="1049" t="str">
        <f t="shared" si="637"/>
        <v/>
      </c>
      <c r="AB4428" s="1050" t="str">
        <f t="shared" si="638"/>
        <v/>
      </c>
    </row>
    <row r="4429" spans="23:28" ht="12.75" customHeight="1">
      <c r="W4429" s="1046" t="str">
        <f t="shared" si="639"/>
        <v/>
      </c>
      <c r="X4429" s="1047"/>
      <c r="Y4429" s="1146"/>
      <c r="Z4429" s="1049" t="str">
        <f t="shared" si="636"/>
        <v/>
      </c>
      <c r="AA4429" s="1049" t="str">
        <f t="shared" si="637"/>
        <v/>
      </c>
      <c r="AB4429" s="1050" t="str">
        <f t="shared" si="638"/>
        <v/>
      </c>
    </row>
    <row r="4430" spans="23:28" ht="12.75" customHeight="1">
      <c r="W4430" s="1046" t="str">
        <f t="shared" si="639"/>
        <v/>
      </c>
      <c r="X4430" s="1047"/>
      <c r="Y4430" s="1146"/>
      <c r="Z4430" s="1049" t="str">
        <f t="shared" si="636"/>
        <v/>
      </c>
      <c r="AA4430" s="1049" t="str">
        <f t="shared" si="637"/>
        <v/>
      </c>
      <c r="AB4430" s="1050" t="str">
        <f t="shared" si="638"/>
        <v/>
      </c>
    </row>
    <row r="4431" spans="23:28" ht="12.75" customHeight="1">
      <c r="W4431" s="1046" t="str">
        <f t="shared" si="639"/>
        <v/>
      </c>
      <c r="X4431" s="1047"/>
      <c r="Y4431" s="1146"/>
      <c r="Z4431" s="1049" t="str">
        <f t="shared" si="636"/>
        <v/>
      </c>
      <c r="AA4431" s="1049" t="str">
        <f t="shared" si="637"/>
        <v/>
      </c>
      <c r="AB4431" s="1050" t="str">
        <f t="shared" si="638"/>
        <v/>
      </c>
    </row>
    <row r="4432" spans="23:28" ht="12.75" customHeight="1">
      <c r="W4432" s="1046" t="str">
        <f t="shared" si="639"/>
        <v/>
      </c>
      <c r="X4432" s="1047"/>
      <c r="Y4432" s="1146"/>
      <c r="Z4432" s="1049" t="str">
        <f t="shared" si="636"/>
        <v/>
      </c>
      <c r="AA4432" s="1049" t="str">
        <f t="shared" si="637"/>
        <v/>
      </c>
      <c r="AB4432" s="1050" t="str">
        <f t="shared" si="638"/>
        <v/>
      </c>
    </row>
    <row r="4433" spans="23:28" ht="12.75" customHeight="1">
      <c r="W4433" s="1046" t="str">
        <f t="shared" si="639"/>
        <v/>
      </c>
      <c r="X4433" s="1047"/>
      <c r="Y4433" s="1146"/>
      <c r="Z4433" s="1049" t="str">
        <f t="shared" si="636"/>
        <v/>
      </c>
      <c r="AA4433" s="1049" t="str">
        <f t="shared" si="637"/>
        <v/>
      </c>
      <c r="AB4433" s="1050" t="str">
        <f t="shared" si="638"/>
        <v/>
      </c>
    </row>
    <row r="4434" spans="23:28" ht="12.75" customHeight="1">
      <c r="W4434" s="1046" t="str">
        <f t="shared" si="639"/>
        <v/>
      </c>
      <c r="X4434" s="1047"/>
      <c r="Y4434" s="1146"/>
      <c r="Z4434" s="1049" t="str">
        <f t="shared" si="636"/>
        <v/>
      </c>
      <c r="AA4434" s="1049" t="str">
        <f t="shared" si="637"/>
        <v/>
      </c>
      <c r="AB4434" s="1050" t="str">
        <f t="shared" si="638"/>
        <v/>
      </c>
    </row>
    <row r="4435" spans="23:28" ht="12.75" customHeight="1">
      <c r="W4435" s="1046" t="str">
        <f t="shared" si="639"/>
        <v/>
      </c>
      <c r="X4435" s="1047"/>
      <c r="Y4435" s="1146"/>
      <c r="Z4435" s="1049" t="str">
        <f t="shared" si="636"/>
        <v/>
      </c>
      <c r="AA4435" s="1049" t="str">
        <f t="shared" si="637"/>
        <v/>
      </c>
      <c r="AB4435" s="1050" t="str">
        <f t="shared" si="638"/>
        <v/>
      </c>
    </row>
    <row r="4436" spans="23:28" ht="12.75" customHeight="1">
      <c r="W4436" s="1046" t="str">
        <f t="shared" si="639"/>
        <v/>
      </c>
      <c r="X4436" s="1047"/>
      <c r="Y4436" s="1146"/>
      <c r="Z4436" s="1049" t="str">
        <f t="shared" si="636"/>
        <v/>
      </c>
      <c r="AA4436" s="1049" t="str">
        <f t="shared" si="637"/>
        <v/>
      </c>
      <c r="AB4436" s="1050" t="str">
        <f t="shared" si="638"/>
        <v/>
      </c>
    </row>
    <row r="4437" spans="23:28" ht="12.75" customHeight="1">
      <c r="W4437" s="1046" t="str">
        <f t="shared" si="639"/>
        <v/>
      </c>
      <c r="X4437" s="1047"/>
      <c r="Y4437" s="1146"/>
      <c r="Z4437" s="1049" t="str">
        <f t="shared" si="636"/>
        <v/>
      </c>
      <c r="AA4437" s="1049" t="str">
        <f t="shared" si="637"/>
        <v/>
      </c>
      <c r="AB4437" s="1050" t="str">
        <f t="shared" si="638"/>
        <v/>
      </c>
    </row>
    <row r="4438" spans="23:28" ht="12.75" customHeight="1">
      <c r="W4438" s="1046" t="str">
        <f t="shared" si="639"/>
        <v/>
      </c>
      <c r="X4438" s="1047"/>
      <c r="Y4438" s="1146"/>
      <c r="Z4438" s="1049" t="str">
        <f t="shared" si="636"/>
        <v/>
      </c>
      <c r="AA4438" s="1049" t="str">
        <f t="shared" si="637"/>
        <v/>
      </c>
      <c r="AB4438" s="1050" t="str">
        <f t="shared" si="638"/>
        <v/>
      </c>
    </row>
    <row r="4439" spans="23:28" ht="12.75" customHeight="1">
      <c r="W4439" s="1046" t="str">
        <f t="shared" si="639"/>
        <v/>
      </c>
      <c r="X4439" s="1047"/>
      <c r="Y4439" s="1146"/>
      <c r="Z4439" s="1049" t="str">
        <f t="shared" si="636"/>
        <v/>
      </c>
      <c r="AA4439" s="1049" t="str">
        <f t="shared" si="637"/>
        <v/>
      </c>
      <c r="AB4439" s="1050" t="str">
        <f t="shared" si="638"/>
        <v/>
      </c>
    </row>
    <row r="4440" spans="23:28" ht="12.75" customHeight="1">
      <c r="W4440" s="1046" t="str">
        <f t="shared" si="639"/>
        <v/>
      </c>
      <c r="X4440" s="1047"/>
      <c r="Y4440" s="1146"/>
      <c r="Z4440" s="1049" t="str">
        <f t="shared" si="636"/>
        <v/>
      </c>
      <c r="AA4440" s="1049" t="str">
        <f t="shared" si="637"/>
        <v/>
      </c>
      <c r="AB4440" s="1050" t="str">
        <f t="shared" si="638"/>
        <v/>
      </c>
    </row>
    <row r="4441" spans="23:28" ht="12.75" customHeight="1">
      <c r="W4441" s="1046" t="str">
        <f t="shared" si="639"/>
        <v/>
      </c>
      <c r="X4441" s="1047"/>
      <c r="Y4441" s="1146"/>
      <c r="Z4441" s="1049" t="str">
        <f t="shared" si="636"/>
        <v/>
      </c>
      <c r="AA4441" s="1049" t="str">
        <f t="shared" si="637"/>
        <v/>
      </c>
      <c r="AB4441" s="1050" t="str">
        <f t="shared" si="638"/>
        <v/>
      </c>
    </row>
    <row r="4442" spans="23:28" ht="12.75" customHeight="1">
      <c r="W4442" s="1046" t="str">
        <f t="shared" si="639"/>
        <v/>
      </c>
      <c r="X4442" s="1047"/>
      <c r="Y4442" s="1146"/>
      <c r="Z4442" s="1049" t="str">
        <f t="shared" si="636"/>
        <v/>
      </c>
      <c r="AA4442" s="1049" t="str">
        <f t="shared" si="637"/>
        <v/>
      </c>
      <c r="AB4442" s="1050" t="str">
        <f t="shared" si="638"/>
        <v/>
      </c>
    </row>
    <row r="4443" spans="23:28" ht="12.75" customHeight="1">
      <c r="W4443" s="1046" t="str">
        <f t="shared" si="639"/>
        <v/>
      </c>
      <c r="X4443" s="1047"/>
      <c r="Y4443" s="1146"/>
      <c r="Z4443" s="1049" t="str">
        <f t="shared" si="636"/>
        <v/>
      </c>
      <c r="AA4443" s="1049" t="str">
        <f t="shared" si="637"/>
        <v/>
      </c>
      <c r="AB4443" s="1050" t="str">
        <f t="shared" si="638"/>
        <v/>
      </c>
    </row>
    <row r="4444" spans="23:28" ht="12.75" customHeight="1">
      <c r="W4444" s="1046" t="str">
        <f t="shared" si="639"/>
        <v/>
      </c>
      <c r="X4444" s="1047"/>
      <c r="Y4444" s="1146"/>
      <c r="Z4444" s="1049" t="str">
        <f t="shared" si="636"/>
        <v/>
      </c>
      <c r="AA4444" s="1049" t="str">
        <f t="shared" si="637"/>
        <v/>
      </c>
      <c r="AB4444" s="1050" t="str">
        <f t="shared" si="638"/>
        <v/>
      </c>
    </row>
    <row r="4445" spans="23:28" ht="12.75" customHeight="1">
      <c r="W4445" s="1046" t="str">
        <f t="shared" si="639"/>
        <v/>
      </c>
      <c r="X4445" s="1047"/>
      <c r="Y4445" s="1146"/>
      <c r="Z4445" s="1049" t="str">
        <f t="shared" si="636"/>
        <v/>
      </c>
      <c r="AA4445" s="1049" t="str">
        <f t="shared" si="637"/>
        <v/>
      </c>
      <c r="AB4445" s="1050" t="str">
        <f t="shared" si="638"/>
        <v/>
      </c>
    </row>
    <row r="4446" spans="23:28" ht="12.75" customHeight="1">
      <c r="W4446" s="1046" t="str">
        <f t="shared" si="639"/>
        <v/>
      </c>
      <c r="X4446" s="1047"/>
      <c r="Y4446" s="1146"/>
      <c r="Z4446" s="1049" t="str">
        <f t="shared" si="636"/>
        <v/>
      </c>
      <c r="AA4446" s="1049" t="str">
        <f t="shared" si="637"/>
        <v/>
      </c>
      <c r="AB4446" s="1050" t="str">
        <f t="shared" si="638"/>
        <v/>
      </c>
    </row>
    <row r="4447" spans="23:28" ht="12.75" customHeight="1">
      <c r="W4447" s="1046" t="str">
        <f t="shared" si="639"/>
        <v/>
      </c>
      <c r="X4447" s="1047"/>
      <c r="Y4447" s="1146"/>
      <c r="Z4447" s="1049" t="str">
        <f t="shared" si="636"/>
        <v/>
      </c>
      <c r="AA4447" s="1049" t="str">
        <f t="shared" si="637"/>
        <v/>
      </c>
      <c r="AB4447" s="1050" t="str">
        <f t="shared" si="638"/>
        <v/>
      </c>
    </row>
    <row r="4448" spans="23:28" ht="12.75" customHeight="1">
      <c r="W4448" s="1046" t="str">
        <f t="shared" si="639"/>
        <v/>
      </c>
      <c r="X4448" s="1047"/>
      <c r="Y4448" s="1146"/>
      <c r="Z4448" s="1049" t="str">
        <f t="shared" si="636"/>
        <v/>
      </c>
      <c r="AA4448" s="1049" t="str">
        <f t="shared" si="637"/>
        <v/>
      </c>
      <c r="AB4448" s="1050" t="str">
        <f t="shared" si="638"/>
        <v/>
      </c>
    </row>
    <row r="4449" spans="23:28" ht="12.75" customHeight="1">
      <c r="W4449" s="1046" t="str">
        <f t="shared" si="639"/>
        <v/>
      </c>
      <c r="X4449" s="1047"/>
      <c r="Y4449" s="1146"/>
      <c r="Z4449" s="1049" t="str">
        <f t="shared" si="636"/>
        <v/>
      </c>
      <c r="AA4449" s="1049" t="str">
        <f t="shared" si="637"/>
        <v/>
      </c>
      <c r="AB4449" s="1050" t="str">
        <f t="shared" si="638"/>
        <v/>
      </c>
    </row>
    <row r="4450" spans="23:28" ht="12.75" customHeight="1">
      <c r="W4450" s="1046" t="str">
        <f t="shared" si="639"/>
        <v/>
      </c>
      <c r="X4450" s="1047"/>
      <c r="Y4450" s="1146"/>
      <c r="Z4450" s="1049" t="str">
        <f t="shared" si="636"/>
        <v/>
      </c>
      <c r="AA4450" s="1049" t="str">
        <f t="shared" si="637"/>
        <v/>
      </c>
      <c r="AB4450" s="1050" t="str">
        <f t="shared" si="638"/>
        <v/>
      </c>
    </row>
    <row r="4451" spans="23:28" ht="12.75" customHeight="1">
      <c r="W4451" s="1046" t="str">
        <f t="shared" si="639"/>
        <v/>
      </c>
      <c r="X4451" s="1047"/>
      <c r="Y4451" s="1146"/>
      <c r="Z4451" s="1049" t="str">
        <f t="shared" si="636"/>
        <v/>
      </c>
      <c r="AA4451" s="1049" t="str">
        <f t="shared" si="637"/>
        <v/>
      </c>
      <c r="AB4451" s="1050" t="str">
        <f t="shared" si="638"/>
        <v/>
      </c>
    </row>
    <row r="4452" spans="23:28" ht="12.75" customHeight="1">
      <c r="W4452" s="1046" t="str">
        <f t="shared" si="639"/>
        <v/>
      </c>
      <c r="X4452" s="1047"/>
      <c r="Y4452" s="1146"/>
      <c r="Z4452" s="1049" t="str">
        <f t="shared" si="636"/>
        <v/>
      </c>
      <c r="AA4452" s="1049" t="str">
        <f t="shared" si="637"/>
        <v/>
      </c>
      <c r="AB4452" s="1050" t="str">
        <f t="shared" si="638"/>
        <v/>
      </c>
    </row>
    <row r="4453" spans="23:28" ht="12.75" customHeight="1">
      <c r="W4453" s="1046" t="str">
        <f t="shared" si="639"/>
        <v/>
      </c>
      <c r="X4453" s="1047"/>
      <c r="Y4453" s="1146"/>
      <c r="Z4453" s="1049" t="str">
        <f t="shared" si="636"/>
        <v/>
      </c>
      <c r="AA4453" s="1049" t="str">
        <f t="shared" si="637"/>
        <v/>
      </c>
      <c r="AB4453" s="1050" t="str">
        <f t="shared" si="638"/>
        <v/>
      </c>
    </row>
    <row r="4454" spans="23:28" ht="12.75" customHeight="1">
      <c r="W4454" s="1046" t="str">
        <f t="shared" si="639"/>
        <v/>
      </c>
      <c r="X4454" s="1047"/>
      <c r="Y4454" s="1146"/>
      <c r="Z4454" s="1049" t="str">
        <f t="shared" si="636"/>
        <v/>
      </c>
      <c r="AA4454" s="1049" t="str">
        <f t="shared" si="637"/>
        <v/>
      </c>
      <c r="AB4454" s="1050" t="str">
        <f t="shared" si="638"/>
        <v/>
      </c>
    </row>
    <row r="4455" spans="23:28" ht="12.75" customHeight="1">
      <c r="W4455" s="1046" t="str">
        <f t="shared" si="639"/>
        <v/>
      </c>
      <c r="X4455" s="1047"/>
      <c r="Y4455" s="1146"/>
      <c r="Z4455" s="1049" t="str">
        <f t="shared" si="636"/>
        <v/>
      </c>
      <c r="AA4455" s="1049" t="str">
        <f t="shared" si="637"/>
        <v/>
      </c>
      <c r="AB4455" s="1050" t="str">
        <f t="shared" si="638"/>
        <v/>
      </c>
    </row>
    <row r="4456" spans="23:28" ht="12.75" customHeight="1">
      <c r="W4456" s="1046" t="str">
        <f t="shared" si="639"/>
        <v/>
      </c>
      <c r="X4456" s="1047"/>
      <c r="Y4456" s="1146"/>
      <c r="Z4456" s="1049" t="str">
        <f t="shared" si="636"/>
        <v/>
      </c>
      <c r="AA4456" s="1049" t="str">
        <f t="shared" si="637"/>
        <v/>
      </c>
      <c r="AB4456" s="1050" t="str">
        <f t="shared" si="638"/>
        <v/>
      </c>
    </row>
    <row r="4457" spans="23:28" ht="12.75" customHeight="1">
      <c r="W4457" s="1046" t="str">
        <f t="shared" si="639"/>
        <v/>
      </c>
      <c r="X4457" s="1047"/>
      <c r="Y4457" s="1146"/>
      <c r="Z4457" s="1049" t="str">
        <f t="shared" si="636"/>
        <v/>
      </c>
      <c r="AA4457" s="1049" t="str">
        <f t="shared" si="637"/>
        <v/>
      </c>
      <c r="AB4457" s="1050" t="str">
        <f t="shared" si="638"/>
        <v/>
      </c>
    </row>
    <row r="4458" spans="23:28" ht="12.75" customHeight="1">
      <c r="W4458" s="1046" t="str">
        <f t="shared" si="639"/>
        <v/>
      </c>
      <c r="X4458" s="1047"/>
      <c r="Y4458" s="1146"/>
      <c r="Z4458" s="1049" t="str">
        <f t="shared" si="636"/>
        <v/>
      </c>
      <c r="AA4458" s="1049" t="str">
        <f t="shared" si="637"/>
        <v/>
      </c>
      <c r="AB4458" s="1050" t="str">
        <f t="shared" si="638"/>
        <v/>
      </c>
    </row>
    <row r="4459" spans="23:28" ht="12.75" customHeight="1">
      <c r="W4459" s="1046" t="str">
        <f t="shared" si="639"/>
        <v/>
      </c>
      <c r="X4459" s="1047"/>
      <c r="Y4459" s="1146"/>
      <c r="Z4459" s="1049" t="str">
        <f t="shared" si="636"/>
        <v/>
      </c>
      <c r="AA4459" s="1049" t="str">
        <f t="shared" si="637"/>
        <v/>
      </c>
      <c r="AB4459" s="1050" t="str">
        <f t="shared" si="638"/>
        <v/>
      </c>
    </row>
    <row r="4460" spans="23:28" ht="12.75" customHeight="1">
      <c r="W4460" s="1046" t="str">
        <f t="shared" si="639"/>
        <v/>
      </c>
      <c r="X4460" s="1047"/>
      <c r="Y4460" s="1146"/>
      <c r="Z4460" s="1049" t="str">
        <f t="shared" si="636"/>
        <v/>
      </c>
      <c r="AA4460" s="1049" t="str">
        <f t="shared" si="637"/>
        <v/>
      </c>
      <c r="AB4460" s="1050" t="str">
        <f t="shared" si="638"/>
        <v/>
      </c>
    </row>
    <row r="4461" spans="23:28" ht="12.75" customHeight="1">
      <c r="W4461" s="1046" t="str">
        <f t="shared" si="639"/>
        <v/>
      </c>
      <c r="X4461" s="1047"/>
      <c r="Y4461" s="1146"/>
      <c r="Z4461" s="1049" t="str">
        <f t="shared" si="636"/>
        <v/>
      </c>
      <c r="AA4461" s="1049" t="str">
        <f t="shared" si="637"/>
        <v/>
      </c>
      <c r="AB4461" s="1050" t="str">
        <f t="shared" si="638"/>
        <v/>
      </c>
    </row>
    <row r="4462" spans="23:28" ht="12.75" customHeight="1">
      <c r="W4462" s="1046" t="str">
        <f t="shared" si="639"/>
        <v/>
      </c>
      <c r="X4462" s="1047"/>
      <c r="Y4462" s="1146"/>
      <c r="Z4462" s="1049" t="str">
        <f t="shared" si="636"/>
        <v/>
      </c>
      <c r="AA4462" s="1049" t="str">
        <f t="shared" si="637"/>
        <v/>
      </c>
      <c r="AB4462" s="1050" t="str">
        <f t="shared" si="638"/>
        <v/>
      </c>
    </row>
    <row r="4463" spans="23:28" ht="12.75" customHeight="1">
      <c r="W4463" s="1046" t="str">
        <f t="shared" si="639"/>
        <v/>
      </c>
      <c r="X4463" s="1047"/>
      <c r="Y4463" s="1146"/>
      <c r="Z4463" s="1049" t="str">
        <f t="shared" si="636"/>
        <v/>
      </c>
      <c r="AA4463" s="1049" t="str">
        <f t="shared" si="637"/>
        <v/>
      </c>
      <c r="AB4463" s="1050" t="str">
        <f t="shared" si="638"/>
        <v/>
      </c>
    </row>
    <row r="4464" spans="23:28" ht="12.75" customHeight="1">
      <c r="W4464" s="1046" t="str">
        <f t="shared" si="639"/>
        <v/>
      </c>
      <c r="X4464" s="1047"/>
      <c r="Y4464" s="1146"/>
      <c r="Z4464" s="1049" t="str">
        <f t="shared" si="636"/>
        <v/>
      </c>
      <c r="AA4464" s="1049" t="str">
        <f t="shared" si="637"/>
        <v/>
      </c>
      <c r="AB4464" s="1050" t="str">
        <f t="shared" si="638"/>
        <v/>
      </c>
    </row>
    <row r="4465" spans="23:28" ht="12.75" customHeight="1">
      <c r="W4465" s="1046" t="str">
        <f t="shared" si="639"/>
        <v/>
      </c>
      <c r="X4465" s="1047"/>
      <c r="Y4465" s="1146"/>
      <c r="Z4465" s="1049" t="str">
        <f t="shared" si="636"/>
        <v/>
      </c>
      <c r="AA4465" s="1049" t="str">
        <f t="shared" si="637"/>
        <v/>
      </c>
      <c r="AB4465" s="1050" t="str">
        <f t="shared" si="638"/>
        <v/>
      </c>
    </row>
    <row r="4466" spans="23:28" ht="12.75" customHeight="1">
      <c r="W4466" s="1046" t="str">
        <f t="shared" si="639"/>
        <v/>
      </c>
      <c r="X4466" s="1047"/>
      <c r="Y4466" s="1146"/>
      <c r="Z4466" s="1049" t="str">
        <f t="shared" si="636"/>
        <v/>
      </c>
      <c r="AA4466" s="1049" t="str">
        <f t="shared" si="637"/>
        <v/>
      </c>
      <c r="AB4466" s="1050" t="str">
        <f t="shared" si="638"/>
        <v/>
      </c>
    </row>
    <row r="4467" spans="23:28" ht="12.75" customHeight="1">
      <c r="W4467" s="1046" t="str">
        <f t="shared" si="639"/>
        <v/>
      </c>
      <c r="X4467" s="1047"/>
      <c r="Y4467" s="1146"/>
      <c r="Z4467" s="1049" t="str">
        <f t="shared" si="636"/>
        <v/>
      </c>
      <c r="AA4467" s="1049" t="str">
        <f t="shared" si="637"/>
        <v/>
      </c>
      <c r="AB4467" s="1050" t="str">
        <f t="shared" si="638"/>
        <v/>
      </c>
    </row>
    <row r="4468" spans="23:28" ht="12.75" customHeight="1">
      <c r="W4468" s="1046" t="str">
        <f t="shared" si="639"/>
        <v/>
      </c>
      <c r="X4468" s="1047"/>
      <c r="Y4468" s="1146"/>
      <c r="Z4468" s="1049" t="str">
        <f t="shared" si="636"/>
        <v/>
      </c>
      <c r="AA4468" s="1049" t="str">
        <f t="shared" si="637"/>
        <v/>
      </c>
      <c r="AB4468" s="1050" t="str">
        <f t="shared" si="638"/>
        <v/>
      </c>
    </row>
    <row r="4469" spans="23:28" ht="12.75" customHeight="1">
      <c r="W4469" s="1046" t="str">
        <f t="shared" si="639"/>
        <v/>
      </c>
      <c r="X4469" s="1047"/>
      <c r="Y4469" s="1146"/>
      <c r="Z4469" s="1049" t="str">
        <f t="shared" si="636"/>
        <v/>
      </c>
      <c r="AA4469" s="1049" t="str">
        <f t="shared" si="637"/>
        <v/>
      </c>
      <c r="AB4469" s="1050" t="str">
        <f t="shared" si="638"/>
        <v/>
      </c>
    </row>
    <row r="4470" spans="23:28" ht="12.75" customHeight="1">
      <c r="W4470" s="1046" t="str">
        <f t="shared" si="639"/>
        <v/>
      </c>
      <c r="X4470" s="1047"/>
      <c r="Y4470" s="1146"/>
      <c r="Z4470" s="1049" t="str">
        <f t="shared" si="636"/>
        <v/>
      </c>
      <c r="AA4470" s="1049" t="str">
        <f t="shared" si="637"/>
        <v/>
      </c>
      <c r="AB4470" s="1050" t="str">
        <f t="shared" si="638"/>
        <v/>
      </c>
    </row>
    <row r="4471" spans="23:28" ht="12.75" customHeight="1">
      <c r="W4471" s="1046" t="str">
        <f t="shared" si="639"/>
        <v/>
      </c>
      <c r="X4471" s="1047"/>
      <c r="Y4471" s="1146"/>
      <c r="Z4471" s="1049" t="str">
        <f t="shared" si="636"/>
        <v/>
      </c>
      <c r="AA4471" s="1049" t="str">
        <f t="shared" si="637"/>
        <v/>
      </c>
      <c r="AB4471" s="1050" t="str">
        <f t="shared" si="638"/>
        <v/>
      </c>
    </row>
    <row r="4472" spans="23:28" ht="12.75" customHeight="1">
      <c r="W4472" s="1046" t="str">
        <f t="shared" si="639"/>
        <v/>
      </c>
      <c r="X4472" s="1047"/>
      <c r="Y4472" s="1146"/>
      <c r="Z4472" s="1049" t="str">
        <f t="shared" si="636"/>
        <v/>
      </c>
      <c r="AA4472" s="1049" t="str">
        <f t="shared" si="637"/>
        <v/>
      </c>
      <c r="AB4472" s="1050" t="str">
        <f t="shared" si="638"/>
        <v/>
      </c>
    </row>
    <row r="4473" spans="23:28" ht="12.75" customHeight="1">
      <c r="W4473" s="1046" t="str">
        <f t="shared" si="639"/>
        <v/>
      </c>
      <c r="X4473" s="1047"/>
      <c r="Y4473" s="1146"/>
      <c r="Z4473" s="1049" t="str">
        <f t="shared" si="636"/>
        <v/>
      </c>
      <c r="AA4473" s="1049" t="str">
        <f t="shared" si="637"/>
        <v/>
      </c>
      <c r="AB4473" s="1050" t="str">
        <f t="shared" si="638"/>
        <v/>
      </c>
    </row>
    <row r="4474" spans="23:28" ht="12.75" customHeight="1">
      <c r="W4474" s="1046" t="str">
        <f t="shared" si="639"/>
        <v/>
      </c>
      <c r="X4474" s="1047"/>
      <c r="Y4474" s="1146"/>
      <c r="Z4474" s="1049" t="str">
        <f t="shared" si="636"/>
        <v/>
      </c>
      <c r="AA4474" s="1049" t="str">
        <f t="shared" si="637"/>
        <v/>
      </c>
      <c r="AB4474" s="1050" t="str">
        <f t="shared" si="638"/>
        <v/>
      </c>
    </row>
    <row r="4475" spans="23:28" ht="12.75" customHeight="1">
      <c r="W4475" s="1046" t="str">
        <f t="shared" si="639"/>
        <v/>
      </c>
      <c r="X4475" s="1047"/>
      <c r="Y4475" s="1146"/>
      <c r="Z4475" s="1049" t="str">
        <f t="shared" si="636"/>
        <v/>
      </c>
      <c r="AA4475" s="1049" t="str">
        <f t="shared" si="637"/>
        <v/>
      </c>
      <c r="AB4475" s="1050" t="str">
        <f t="shared" si="638"/>
        <v/>
      </c>
    </row>
    <row r="4476" spans="23:28" ht="12.75" customHeight="1">
      <c r="W4476" s="1046" t="str">
        <f t="shared" si="639"/>
        <v/>
      </c>
      <c r="X4476" s="1047"/>
      <c r="Y4476" s="1146"/>
      <c r="Z4476" s="1049" t="str">
        <f t="shared" si="636"/>
        <v/>
      </c>
      <c r="AA4476" s="1049" t="str">
        <f t="shared" si="637"/>
        <v/>
      </c>
      <c r="AB4476" s="1050" t="str">
        <f t="shared" si="638"/>
        <v/>
      </c>
    </row>
    <row r="4477" spans="23:28" ht="12.75" customHeight="1">
      <c r="W4477" s="1046" t="str">
        <f t="shared" si="639"/>
        <v/>
      </c>
      <c r="X4477" s="1047"/>
      <c r="Y4477" s="1146"/>
      <c r="Z4477" s="1049" t="str">
        <f t="shared" si="636"/>
        <v/>
      </c>
      <c r="AA4477" s="1049" t="str">
        <f t="shared" si="637"/>
        <v/>
      </c>
      <c r="AB4477" s="1050" t="str">
        <f t="shared" si="638"/>
        <v/>
      </c>
    </row>
    <row r="4478" spans="23:28" ht="12.75" customHeight="1">
      <c r="W4478" s="1046" t="str">
        <f t="shared" si="639"/>
        <v/>
      </c>
      <c r="X4478" s="1047"/>
      <c r="Y4478" s="1146"/>
      <c r="Z4478" s="1049" t="str">
        <f t="shared" si="636"/>
        <v/>
      </c>
      <c r="AA4478" s="1049" t="str">
        <f t="shared" si="637"/>
        <v/>
      </c>
      <c r="AB4478" s="1050" t="str">
        <f t="shared" si="638"/>
        <v/>
      </c>
    </row>
    <row r="4479" spans="23:28" ht="12.75" customHeight="1">
      <c r="W4479" s="1046" t="str">
        <f t="shared" si="639"/>
        <v/>
      </c>
      <c r="X4479" s="1047"/>
      <c r="Y4479" s="1146"/>
      <c r="Z4479" s="1049" t="str">
        <f t="shared" si="636"/>
        <v/>
      </c>
      <c r="AA4479" s="1049" t="str">
        <f t="shared" si="637"/>
        <v/>
      </c>
      <c r="AB4479" s="1050" t="str">
        <f t="shared" si="638"/>
        <v/>
      </c>
    </row>
    <row r="4480" spans="23:28" ht="12.75" customHeight="1">
      <c r="W4480" s="1046" t="str">
        <f t="shared" si="639"/>
        <v/>
      </c>
      <c r="X4480" s="1047"/>
      <c r="Y4480" s="1146"/>
      <c r="Z4480" s="1049" t="str">
        <f t="shared" si="636"/>
        <v/>
      </c>
      <c r="AA4480" s="1049" t="str">
        <f t="shared" si="637"/>
        <v/>
      </c>
      <c r="AB4480" s="1050" t="str">
        <f t="shared" si="638"/>
        <v/>
      </c>
    </row>
    <row r="4481" spans="23:28" ht="12.75" customHeight="1">
      <c r="W4481" s="1046" t="str">
        <f t="shared" si="639"/>
        <v/>
      </c>
      <c r="X4481" s="1047"/>
      <c r="Y4481" s="1146"/>
      <c r="Z4481" s="1049" t="str">
        <f t="shared" si="636"/>
        <v/>
      </c>
      <c r="AA4481" s="1049" t="str">
        <f t="shared" si="637"/>
        <v/>
      </c>
      <c r="AB4481" s="1050" t="str">
        <f t="shared" si="638"/>
        <v/>
      </c>
    </row>
    <row r="4482" spans="23:28" ht="12.75" customHeight="1">
      <c r="W4482" s="1046" t="str">
        <f t="shared" si="639"/>
        <v/>
      </c>
      <c r="X4482" s="1047"/>
      <c r="Y4482" s="1146"/>
      <c r="Z4482" s="1049" t="str">
        <f t="shared" si="636"/>
        <v/>
      </c>
      <c r="AA4482" s="1049" t="str">
        <f t="shared" si="637"/>
        <v/>
      </c>
      <c r="AB4482" s="1050" t="str">
        <f t="shared" si="638"/>
        <v/>
      </c>
    </row>
    <row r="4483" spans="23:28" ht="12.75" customHeight="1">
      <c r="W4483" s="1046" t="str">
        <f t="shared" si="639"/>
        <v/>
      </c>
      <c r="X4483" s="1047"/>
      <c r="Y4483" s="1146"/>
      <c r="Z4483" s="1049" t="str">
        <f t="shared" ref="Z4483:Z4546" si="640">IF($K4483="","",_xlfn.LET(_xlpm.gDate,K4483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483" s="1049" t="str">
        <f t="shared" ref="AA4483:AA4546" si="641">IF($Z4483="","",TEXT($Z4483,"mm"))</f>
        <v/>
      </c>
      <c r="AB4483" s="1050" t="str">
        <f t="shared" ref="AB4483:AB4546" si="642">IFERROR(CHOOSE(AA4483,"መስከረም","ጥቅምት","ህዳር  ","ታህሳስ ","ጥር ","የካቲት ","መጋቢት ","ሚይዚያ ","ግንቦት ","ሰኔ ","ሐምሌ ","ነሐሴ ","Pagume"),"")</f>
        <v/>
      </c>
    </row>
    <row r="4484" spans="23:28" ht="12.75" customHeight="1">
      <c r="W4484" s="1046" t="str">
        <f t="shared" ref="W4484:W4547" si="643">IF($D4484="","",_xlfn.LET(_xlpm.gDate,D4484,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484" s="1047"/>
      <c r="Y4484" s="1146"/>
      <c r="Z4484" s="1049" t="str">
        <f t="shared" si="640"/>
        <v/>
      </c>
      <c r="AA4484" s="1049" t="str">
        <f t="shared" si="641"/>
        <v/>
      </c>
      <c r="AB4484" s="1050" t="str">
        <f t="shared" si="642"/>
        <v/>
      </c>
    </row>
    <row r="4485" spans="23:28" ht="12.75" customHeight="1">
      <c r="W4485" s="1046" t="str">
        <f t="shared" si="643"/>
        <v/>
      </c>
      <c r="X4485" s="1047"/>
      <c r="Y4485" s="1146"/>
      <c r="Z4485" s="1049" t="str">
        <f t="shared" si="640"/>
        <v/>
      </c>
      <c r="AA4485" s="1049" t="str">
        <f t="shared" si="641"/>
        <v/>
      </c>
      <c r="AB4485" s="1050" t="str">
        <f t="shared" si="642"/>
        <v/>
      </c>
    </row>
    <row r="4486" spans="23:28" ht="12.75" customHeight="1">
      <c r="W4486" s="1046" t="str">
        <f t="shared" si="643"/>
        <v/>
      </c>
      <c r="X4486" s="1047"/>
      <c r="Y4486" s="1146"/>
      <c r="Z4486" s="1049" t="str">
        <f t="shared" si="640"/>
        <v/>
      </c>
      <c r="AA4486" s="1049" t="str">
        <f t="shared" si="641"/>
        <v/>
      </c>
      <c r="AB4486" s="1050" t="str">
        <f t="shared" si="642"/>
        <v/>
      </c>
    </row>
    <row r="4487" spans="23:28" ht="12.75" customHeight="1">
      <c r="W4487" s="1046" t="str">
        <f t="shared" si="643"/>
        <v/>
      </c>
      <c r="X4487" s="1047"/>
      <c r="Y4487" s="1146"/>
      <c r="Z4487" s="1049" t="str">
        <f t="shared" si="640"/>
        <v/>
      </c>
      <c r="AA4487" s="1049" t="str">
        <f t="shared" si="641"/>
        <v/>
      </c>
      <c r="AB4487" s="1050" t="str">
        <f t="shared" si="642"/>
        <v/>
      </c>
    </row>
    <row r="4488" spans="23:28" ht="12.75" customHeight="1">
      <c r="W4488" s="1046" t="str">
        <f t="shared" si="643"/>
        <v/>
      </c>
      <c r="X4488" s="1047"/>
      <c r="Y4488" s="1146"/>
      <c r="Z4488" s="1049" t="str">
        <f t="shared" si="640"/>
        <v/>
      </c>
      <c r="AA4488" s="1049" t="str">
        <f t="shared" si="641"/>
        <v/>
      </c>
      <c r="AB4488" s="1050" t="str">
        <f t="shared" si="642"/>
        <v/>
      </c>
    </row>
    <row r="4489" spans="23:28" ht="12.75" customHeight="1">
      <c r="W4489" s="1046" t="str">
        <f t="shared" si="643"/>
        <v/>
      </c>
      <c r="X4489" s="1047"/>
      <c r="Y4489" s="1146"/>
      <c r="Z4489" s="1049" t="str">
        <f t="shared" si="640"/>
        <v/>
      </c>
      <c r="AA4489" s="1049" t="str">
        <f t="shared" si="641"/>
        <v/>
      </c>
      <c r="AB4489" s="1050" t="str">
        <f t="shared" si="642"/>
        <v/>
      </c>
    </row>
    <row r="4490" spans="23:28" ht="12.75" customHeight="1">
      <c r="W4490" s="1046" t="str">
        <f t="shared" si="643"/>
        <v/>
      </c>
      <c r="X4490" s="1047"/>
      <c r="Y4490" s="1146"/>
      <c r="Z4490" s="1049" t="str">
        <f t="shared" si="640"/>
        <v/>
      </c>
      <c r="AA4490" s="1049" t="str">
        <f t="shared" si="641"/>
        <v/>
      </c>
      <c r="AB4490" s="1050" t="str">
        <f t="shared" si="642"/>
        <v/>
      </c>
    </row>
    <row r="4491" spans="23:28" ht="12.75" customHeight="1">
      <c r="W4491" s="1046" t="str">
        <f t="shared" si="643"/>
        <v/>
      </c>
      <c r="X4491" s="1047"/>
      <c r="Y4491" s="1146"/>
      <c r="Z4491" s="1049" t="str">
        <f t="shared" si="640"/>
        <v/>
      </c>
      <c r="AA4491" s="1049" t="str">
        <f t="shared" si="641"/>
        <v/>
      </c>
      <c r="AB4491" s="1050" t="str">
        <f t="shared" si="642"/>
        <v/>
      </c>
    </row>
    <row r="4492" spans="23:28" ht="12.75" customHeight="1">
      <c r="W4492" s="1046" t="str">
        <f t="shared" si="643"/>
        <v/>
      </c>
      <c r="X4492" s="1047"/>
      <c r="Y4492" s="1146"/>
      <c r="Z4492" s="1049" t="str">
        <f t="shared" si="640"/>
        <v/>
      </c>
      <c r="AA4492" s="1049" t="str">
        <f t="shared" si="641"/>
        <v/>
      </c>
      <c r="AB4492" s="1050" t="str">
        <f t="shared" si="642"/>
        <v/>
      </c>
    </row>
    <row r="4493" spans="23:28" ht="12.75" customHeight="1">
      <c r="W4493" s="1046" t="str">
        <f t="shared" si="643"/>
        <v/>
      </c>
      <c r="X4493" s="1047"/>
      <c r="Y4493" s="1146"/>
      <c r="Z4493" s="1049" t="str">
        <f t="shared" si="640"/>
        <v/>
      </c>
      <c r="AA4493" s="1049" t="str">
        <f t="shared" si="641"/>
        <v/>
      </c>
      <c r="AB4493" s="1050" t="str">
        <f t="shared" si="642"/>
        <v/>
      </c>
    </row>
    <row r="4494" spans="23:28" ht="12.75" customHeight="1">
      <c r="W4494" s="1046" t="str">
        <f t="shared" si="643"/>
        <v/>
      </c>
      <c r="X4494" s="1047"/>
      <c r="Y4494" s="1146"/>
      <c r="Z4494" s="1049" t="str">
        <f t="shared" si="640"/>
        <v/>
      </c>
      <c r="AA4494" s="1049" t="str">
        <f t="shared" si="641"/>
        <v/>
      </c>
      <c r="AB4494" s="1050" t="str">
        <f t="shared" si="642"/>
        <v/>
      </c>
    </row>
    <row r="4495" spans="23:28" ht="12.75" customHeight="1">
      <c r="W4495" s="1046" t="str">
        <f t="shared" si="643"/>
        <v/>
      </c>
      <c r="X4495" s="1047"/>
      <c r="Y4495" s="1146"/>
      <c r="Z4495" s="1049" t="str">
        <f t="shared" si="640"/>
        <v/>
      </c>
      <c r="AA4495" s="1049" t="str">
        <f t="shared" si="641"/>
        <v/>
      </c>
      <c r="AB4495" s="1050" t="str">
        <f t="shared" si="642"/>
        <v/>
      </c>
    </row>
    <row r="4496" spans="23:28" ht="12.75" customHeight="1">
      <c r="W4496" s="1046" t="str">
        <f t="shared" si="643"/>
        <v/>
      </c>
      <c r="X4496" s="1047"/>
      <c r="Y4496" s="1146"/>
      <c r="Z4496" s="1049" t="str">
        <f t="shared" si="640"/>
        <v/>
      </c>
      <c r="AA4496" s="1049" t="str">
        <f t="shared" si="641"/>
        <v/>
      </c>
      <c r="AB4496" s="1050" t="str">
        <f t="shared" si="642"/>
        <v/>
      </c>
    </row>
    <row r="4497" spans="23:28" ht="12.75" customHeight="1">
      <c r="W4497" s="1046" t="str">
        <f t="shared" si="643"/>
        <v/>
      </c>
      <c r="X4497" s="1047"/>
      <c r="Y4497" s="1146"/>
      <c r="Z4497" s="1049" t="str">
        <f t="shared" si="640"/>
        <v/>
      </c>
      <c r="AA4497" s="1049" t="str">
        <f t="shared" si="641"/>
        <v/>
      </c>
      <c r="AB4497" s="1050" t="str">
        <f t="shared" si="642"/>
        <v/>
      </c>
    </row>
    <row r="4498" spans="23:28" ht="12.75" customHeight="1">
      <c r="W4498" s="1046" t="str">
        <f t="shared" si="643"/>
        <v/>
      </c>
      <c r="X4498" s="1047"/>
      <c r="Y4498" s="1146"/>
      <c r="Z4498" s="1049" t="str">
        <f t="shared" si="640"/>
        <v/>
      </c>
      <c r="AA4498" s="1049" t="str">
        <f t="shared" si="641"/>
        <v/>
      </c>
      <c r="AB4498" s="1050" t="str">
        <f t="shared" si="642"/>
        <v/>
      </c>
    </row>
    <row r="4499" spans="23:28" ht="12.75" customHeight="1">
      <c r="W4499" s="1046" t="str">
        <f t="shared" si="643"/>
        <v/>
      </c>
      <c r="X4499" s="1047"/>
      <c r="Y4499" s="1146"/>
      <c r="Z4499" s="1049" t="str">
        <f t="shared" si="640"/>
        <v/>
      </c>
      <c r="AA4499" s="1049" t="str">
        <f t="shared" si="641"/>
        <v/>
      </c>
      <c r="AB4499" s="1050" t="str">
        <f t="shared" si="642"/>
        <v/>
      </c>
    </row>
    <row r="4500" spans="23:28" ht="12.75" customHeight="1">
      <c r="W4500" s="1046" t="str">
        <f t="shared" si="643"/>
        <v/>
      </c>
      <c r="X4500" s="1047"/>
      <c r="Y4500" s="1146"/>
      <c r="Z4500" s="1049" t="str">
        <f t="shared" si="640"/>
        <v/>
      </c>
      <c r="AA4500" s="1049" t="str">
        <f t="shared" si="641"/>
        <v/>
      </c>
      <c r="AB4500" s="1050" t="str">
        <f t="shared" si="642"/>
        <v/>
      </c>
    </row>
    <row r="4501" spans="23:28" ht="12.75" customHeight="1">
      <c r="W4501" s="1046" t="str">
        <f t="shared" si="643"/>
        <v/>
      </c>
      <c r="X4501" s="1047"/>
      <c r="Y4501" s="1146"/>
      <c r="Z4501" s="1049" t="str">
        <f t="shared" si="640"/>
        <v/>
      </c>
      <c r="AA4501" s="1049" t="str">
        <f t="shared" si="641"/>
        <v/>
      </c>
      <c r="AB4501" s="1050" t="str">
        <f t="shared" si="642"/>
        <v/>
      </c>
    </row>
    <row r="4502" spans="23:28" ht="12.75" customHeight="1">
      <c r="W4502" s="1046" t="str">
        <f t="shared" si="643"/>
        <v/>
      </c>
      <c r="X4502" s="1047"/>
      <c r="Y4502" s="1146"/>
      <c r="Z4502" s="1049" t="str">
        <f t="shared" si="640"/>
        <v/>
      </c>
      <c r="AA4502" s="1049" t="str">
        <f t="shared" si="641"/>
        <v/>
      </c>
      <c r="AB4502" s="1050" t="str">
        <f t="shared" si="642"/>
        <v/>
      </c>
    </row>
    <row r="4503" spans="23:28" ht="12.75" customHeight="1">
      <c r="W4503" s="1046" t="str">
        <f t="shared" si="643"/>
        <v/>
      </c>
      <c r="X4503" s="1047"/>
      <c r="Y4503" s="1146"/>
      <c r="Z4503" s="1049" t="str">
        <f t="shared" si="640"/>
        <v/>
      </c>
      <c r="AA4503" s="1049" t="str">
        <f t="shared" si="641"/>
        <v/>
      </c>
      <c r="AB4503" s="1050" t="str">
        <f t="shared" si="642"/>
        <v/>
      </c>
    </row>
    <row r="4504" spans="23:28" ht="12.75" customHeight="1">
      <c r="W4504" s="1046" t="str">
        <f t="shared" si="643"/>
        <v/>
      </c>
      <c r="X4504" s="1047"/>
      <c r="Y4504" s="1146"/>
      <c r="Z4504" s="1049" t="str">
        <f t="shared" si="640"/>
        <v/>
      </c>
      <c r="AA4504" s="1049" t="str">
        <f t="shared" si="641"/>
        <v/>
      </c>
      <c r="AB4504" s="1050" t="str">
        <f t="shared" si="642"/>
        <v/>
      </c>
    </row>
    <row r="4505" spans="23:28" ht="12.75" customHeight="1">
      <c r="W4505" s="1046" t="str">
        <f t="shared" si="643"/>
        <v/>
      </c>
      <c r="X4505" s="1047"/>
      <c r="Y4505" s="1146"/>
      <c r="Z4505" s="1049" t="str">
        <f t="shared" si="640"/>
        <v/>
      </c>
      <c r="AA4505" s="1049" t="str">
        <f t="shared" si="641"/>
        <v/>
      </c>
      <c r="AB4505" s="1050" t="str">
        <f t="shared" si="642"/>
        <v/>
      </c>
    </row>
    <row r="4506" spans="23:28" ht="12.75" customHeight="1">
      <c r="W4506" s="1046" t="str">
        <f t="shared" si="643"/>
        <v/>
      </c>
      <c r="X4506" s="1047"/>
      <c r="Y4506" s="1146"/>
      <c r="Z4506" s="1049" t="str">
        <f t="shared" si="640"/>
        <v/>
      </c>
      <c r="AA4506" s="1049" t="str">
        <f t="shared" si="641"/>
        <v/>
      </c>
      <c r="AB4506" s="1050" t="str">
        <f t="shared" si="642"/>
        <v/>
      </c>
    </row>
    <row r="4507" spans="23:28" ht="12.75" customHeight="1">
      <c r="W4507" s="1046" t="str">
        <f t="shared" si="643"/>
        <v/>
      </c>
      <c r="X4507" s="1047"/>
      <c r="Y4507" s="1146"/>
      <c r="Z4507" s="1049" t="str">
        <f t="shared" si="640"/>
        <v/>
      </c>
      <c r="AA4507" s="1049" t="str">
        <f t="shared" si="641"/>
        <v/>
      </c>
      <c r="AB4507" s="1050" t="str">
        <f t="shared" si="642"/>
        <v/>
      </c>
    </row>
    <row r="4508" spans="23:28" ht="12.75" customHeight="1">
      <c r="W4508" s="1046" t="str">
        <f t="shared" si="643"/>
        <v/>
      </c>
      <c r="X4508" s="1047"/>
      <c r="Y4508" s="1146"/>
      <c r="Z4508" s="1049" t="str">
        <f t="shared" si="640"/>
        <v/>
      </c>
      <c r="AA4508" s="1049" t="str">
        <f t="shared" si="641"/>
        <v/>
      </c>
      <c r="AB4508" s="1050" t="str">
        <f t="shared" si="642"/>
        <v/>
      </c>
    </row>
    <row r="4509" spans="23:28" ht="12.75" customHeight="1">
      <c r="W4509" s="1046" t="str">
        <f t="shared" si="643"/>
        <v/>
      </c>
      <c r="X4509" s="1047"/>
      <c r="Y4509" s="1146"/>
      <c r="Z4509" s="1049" t="str">
        <f t="shared" si="640"/>
        <v/>
      </c>
      <c r="AA4509" s="1049" t="str">
        <f t="shared" si="641"/>
        <v/>
      </c>
      <c r="AB4509" s="1050" t="str">
        <f t="shared" si="642"/>
        <v/>
      </c>
    </row>
    <row r="4510" spans="23:28" ht="12.75" customHeight="1">
      <c r="W4510" s="1046" t="str">
        <f t="shared" si="643"/>
        <v/>
      </c>
      <c r="X4510" s="1047"/>
      <c r="Y4510" s="1146"/>
      <c r="Z4510" s="1049" t="str">
        <f t="shared" si="640"/>
        <v/>
      </c>
      <c r="AA4510" s="1049" t="str">
        <f t="shared" si="641"/>
        <v/>
      </c>
      <c r="AB4510" s="1050" t="str">
        <f t="shared" si="642"/>
        <v/>
      </c>
    </row>
    <row r="4511" spans="23:28" ht="12.75" customHeight="1">
      <c r="W4511" s="1046" t="str">
        <f t="shared" si="643"/>
        <v/>
      </c>
      <c r="X4511" s="1047"/>
      <c r="Y4511" s="1146"/>
      <c r="Z4511" s="1049" t="str">
        <f t="shared" si="640"/>
        <v/>
      </c>
      <c r="AA4511" s="1049" t="str">
        <f t="shared" si="641"/>
        <v/>
      </c>
      <c r="AB4511" s="1050" t="str">
        <f t="shared" si="642"/>
        <v/>
      </c>
    </row>
    <row r="4512" spans="23:28" ht="12.75" customHeight="1">
      <c r="W4512" s="1046" t="str">
        <f t="shared" si="643"/>
        <v/>
      </c>
      <c r="X4512" s="1047"/>
      <c r="Y4512" s="1146"/>
      <c r="Z4512" s="1049" t="str">
        <f t="shared" si="640"/>
        <v/>
      </c>
      <c r="AA4512" s="1049" t="str">
        <f t="shared" si="641"/>
        <v/>
      </c>
      <c r="AB4512" s="1050" t="str">
        <f t="shared" si="642"/>
        <v/>
      </c>
    </row>
    <row r="4513" spans="23:28" ht="12.75" customHeight="1">
      <c r="W4513" s="1046" t="str">
        <f t="shared" si="643"/>
        <v/>
      </c>
      <c r="X4513" s="1047"/>
      <c r="Y4513" s="1146"/>
      <c r="Z4513" s="1049" t="str">
        <f t="shared" si="640"/>
        <v/>
      </c>
      <c r="AA4513" s="1049" t="str">
        <f t="shared" si="641"/>
        <v/>
      </c>
      <c r="AB4513" s="1050" t="str">
        <f t="shared" si="642"/>
        <v/>
      </c>
    </row>
    <row r="4514" spans="23:28" ht="12.75" customHeight="1">
      <c r="W4514" s="1046" t="str">
        <f t="shared" si="643"/>
        <v/>
      </c>
      <c r="X4514" s="1047"/>
      <c r="Y4514" s="1146"/>
      <c r="Z4514" s="1049" t="str">
        <f t="shared" si="640"/>
        <v/>
      </c>
      <c r="AA4514" s="1049" t="str">
        <f t="shared" si="641"/>
        <v/>
      </c>
      <c r="AB4514" s="1050" t="str">
        <f t="shared" si="642"/>
        <v/>
      </c>
    </row>
    <row r="4515" spans="23:28" ht="12.75" customHeight="1">
      <c r="W4515" s="1046" t="str">
        <f t="shared" si="643"/>
        <v/>
      </c>
      <c r="X4515" s="1047"/>
      <c r="Y4515" s="1146"/>
      <c r="Z4515" s="1049" t="str">
        <f t="shared" si="640"/>
        <v/>
      </c>
      <c r="AA4515" s="1049" t="str">
        <f t="shared" si="641"/>
        <v/>
      </c>
      <c r="AB4515" s="1050" t="str">
        <f t="shared" si="642"/>
        <v/>
      </c>
    </row>
    <row r="4516" spans="23:28" ht="12.75" customHeight="1">
      <c r="W4516" s="1046" t="str">
        <f t="shared" si="643"/>
        <v/>
      </c>
      <c r="X4516" s="1047"/>
      <c r="Y4516" s="1146"/>
      <c r="Z4516" s="1049" t="str">
        <f t="shared" si="640"/>
        <v/>
      </c>
      <c r="AA4516" s="1049" t="str">
        <f t="shared" si="641"/>
        <v/>
      </c>
      <c r="AB4516" s="1050" t="str">
        <f t="shared" si="642"/>
        <v/>
      </c>
    </row>
    <row r="4517" spans="23:28" ht="12.75" customHeight="1">
      <c r="W4517" s="1046" t="str">
        <f t="shared" si="643"/>
        <v/>
      </c>
      <c r="X4517" s="1047"/>
      <c r="Y4517" s="1146"/>
      <c r="Z4517" s="1049" t="str">
        <f t="shared" si="640"/>
        <v/>
      </c>
      <c r="AA4517" s="1049" t="str">
        <f t="shared" si="641"/>
        <v/>
      </c>
      <c r="AB4517" s="1050" t="str">
        <f t="shared" si="642"/>
        <v/>
      </c>
    </row>
    <row r="4518" spans="23:28" ht="12.75" customHeight="1">
      <c r="W4518" s="1046" t="str">
        <f t="shared" si="643"/>
        <v/>
      </c>
      <c r="X4518" s="1047"/>
      <c r="Y4518" s="1146"/>
      <c r="Z4518" s="1049" t="str">
        <f t="shared" si="640"/>
        <v/>
      </c>
      <c r="AA4518" s="1049" t="str">
        <f t="shared" si="641"/>
        <v/>
      </c>
      <c r="AB4518" s="1050" t="str">
        <f t="shared" si="642"/>
        <v/>
      </c>
    </row>
    <row r="4519" spans="23:28" ht="12.75" customHeight="1">
      <c r="W4519" s="1046" t="str">
        <f t="shared" si="643"/>
        <v/>
      </c>
      <c r="X4519" s="1047"/>
      <c r="Y4519" s="1146"/>
      <c r="Z4519" s="1049" t="str">
        <f t="shared" si="640"/>
        <v/>
      </c>
      <c r="AA4519" s="1049" t="str">
        <f t="shared" si="641"/>
        <v/>
      </c>
      <c r="AB4519" s="1050" t="str">
        <f t="shared" si="642"/>
        <v/>
      </c>
    </row>
    <row r="4520" spans="23:28" ht="12.75" customHeight="1">
      <c r="W4520" s="1046" t="str">
        <f t="shared" si="643"/>
        <v/>
      </c>
      <c r="X4520" s="1047"/>
      <c r="Y4520" s="1146"/>
      <c r="Z4520" s="1049" t="str">
        <f t="shared" si="640"/>
        <v/>
      </c>
      <c r="AA4520" s="1049" t="str">
        <f t="shared" si="641"/>
        <v/>
      </c>
      <c r="AB4520" s="1050" t="str">
        <f t="shared" si="642"/>
        <v/>
      </c>
    </row>
    <row r="4521" spans="23:28" ht="12.75" customHeight="1">
      <c r="W4521" s="1046" t="str">
        <f t="shared" si="643"/>
        <v/>
      </c>
      <c r="X4521" s="1047"/>
      <c r="Y4521" s="1146"/>
      <c r="Z4521" s="1049" t="str">
        <f t="shared" si="640"/>
        <v/>
      </c>
      <c r="AA4521" s="1049" t="str">
        <f t="shared" si="641"/>
        <v/>
      </c>
      <c r="AB4521" s="1050" t="str">
        <f t="shared" si="642"/>
        <v/>
      </c>
    </row>
    <row r="4522" spans="23:28" ht="12.75" customHeight="1">
      <c r="W4522" s="1046" t="str">
        <f t="shared" si="643"/>
        <v/>
      </c>
      <c r="X4522" s="1047"/>
      <c r="Y4522" s="1146"/>
      <c r="Z4522" s="1049" t="str">
        <f t="shared" si="640"/>
        <v/>
      </c>
      <c r="AA4522" s="1049" t="str">
        <f t="shared" si="641"/>
        <v/>
      </c>
      <c r="AB4522" s="1050" t="str">
        <f t="shared" si="642"/>
        <v/>
      </c>
    </row>
    <row r="4523" spans="23:28" ht="12.75" customHeight="1">
      <c r="W4523" s="1046" t="str">
        <f t="shared" si="643"/>
        <v/>
      </c>
      <c r="X4523" s="1047"/>
      <c r="Y4523" s="1146"/>
      <c r="Z4523" s="1049" t="str">
        <f t="shared" si="640"/>
        <v/>
      </c>
      <c r="AA4523" s="1049" t="str">
        <f t="shared" si="641"/>
        <v/>
      </c>
      <c r="AB4523" s="1050" t="str">
        <f t="shared" si="642"/>
        <v/>
      </c>
    </row>
    <row r="4524" spans="23:28" ht="12.75" customHeight="1">
      <c r="W4524" s="1046" t="str">
        <f t="shared" si="643"/>
        <v/>
      </c>
      <c r="X4524" s="1047"/>
      <c r="Y4524" s="1146"/>
      <c r="Z4524" s="1049" t="str">
        <f t="shared" si="640"/>
        <v/>
      </c>
      <c r="AA4524" s="1049" t="str">
        <f t="shared" si="641"/>
        <v/>
      </c>
      <c r="AB4524" s="1050" t="str">
        <f t="shared" si="642"/>
        <v/>
      </c>
    </row>
    <row r="4525" spans="23:28" ht="12.75" customHeight="1">
      <c r="W4525" s="1046" t="str">
        <f t="shared" si="643"/>
        <v/>
      </c>
      <c r="X4525" s="1047"/>
      <c r="Y4525" s="1146"/>
      <c r="Z4525" s="1049" t="str">
        <f t="shared" si="640"/>
        <v/>
      </c>
      <c r="AA4525" s="1049" t="str">
        <f t="shared" si="641"/>
        <v/>
      </c>
      <c r="AB4525" s="1050" t="str">
        <f t="shared" si="642"/>
        <v/>
      </c>
    </row>
    <row r="4526" spans="23:28" ht="12.75" customHeight="1">
      <c r="W4526" s="1046" t="str">
        <f t="shared" si="643"/>
        <v/>
      </c>
      <c r="X4526" s="1047"/>
      <c r="Y4526" s="1146"/>
      <c r="Z4526" s="1049" t="str">
        <f t="shared" si="640"/>
        <v/>
      </c>
      <c r="AA4526" s="1049" t="str">
        <f t="shared" si="641"/>
        <v/>
      </c>
      <c r="AB4526" s="1050" t="str">
        <f t="shared" si="642"/>
        <v/>
      </c>
    </row>
    <row r="4527" spans="23:28" ht="12.75" customHeight="1">
      <c r="W4527" s="1046" t="str">
        <f t="shared" si="643"/>
        <v/>
      </c>
      <c r="X4527" s="1047"/>
      <c r="Y4527" s="1146"/>
      <c r="Z4527" s="1049" t="str">
        <f t="shared" si="640"/>
        <v/>
      </c>
      <c r="AA4527" s="1049" t="str">
        <f t="shared" si="641"/>
        <v/>
      </c>
      <c r="AB4527" s="1050" t="str">
        <f t="shared" si="642"/>
        <v/>
      </c>
    </row>
    <row r="4528" spans="23:28" ht="12.75" customHeight="1">
      <c r="W4528" s="1046" t="str">
        <f t="shared" si="643"/>
        <v/>
      </c>
      <c r="X4528" s="1047"/>
      <c r="Y4528" s="1146"/>
      <c r="Z4528" s="1049" t="str">
        <f t="shared" si="640"/>
        <v/>
      </c>
      <c r="AA4528" s="1049" t="str">
        <f t="shared" si="641"/>
        <v/>
      </c>
      <c r="AB4528" s="1050" t="str">
        <f t="shared" si="642"/>
        <v/>
      </c>
    </row>
    <row r="4529" spans="23:28" ht="12.75" customHeight="1">
      <c r="W4529" s="1046" t="str">
        <f t="shared" si="643"/>
        <v/>
      </c>
      <c r="X4529" s="1047"/>
      <c r="Y4529" s="1146"/>
      <c r="Z4529" s="1049" t="str">
        <f t="shared" si="640"/>
        <v/>
      </c>
      <c r="AA4529" s="1049" t="str">
        <f t="shared" si="641"/>
        <v/>
      </c>
      <c r="AB4529" s="1050" t="str">
        <f t="shared" si="642"/>
        <v/>
      </c>
    </row>
    <row r="4530" spans="23:28" ht="12.75" customHeight="1">
      <c r="W4530" s="1046" t="str">
        <f t="shared" si="643"/>
        <v/>
      </c>
      <c r="X4530" s="1047"/>
      <c r="Y4530" s="1146"/>
      <c r="Z4530" s="1049" t="str">
        <f t="shared" si="640"/>
        <v/>
      </c>
      <c r="AA4530" s="1049" t="str">
        <f t="shared" si="641"/>
        <v/>
      </c>
      <c r="AB4530" s="1050" t="str">
        <f t="shared" si="642"/>
        <v/>
      </c>
    </row>
    <row r="4531" spans="23:28" ht="12.75" customHeight="1">
      <c r="W4531" s="1046" t="str">
        <f t="shared" si="643"/>
        <v/>
      </c>
      <c r="X4531" s="1047"/>
      <c r="Y4531" s="1146"/>
      <c r="Z4531" s="1049" t="str">
        <f t="shared" si="640"/>
        <v/>
      </c>
      <c r="AA4531" s="1049" t="str">
        <f t="shared" si="641"/>
        <v/>
      </c>
      <c r="AB4531" s="1050" t="str">
        <f t="shared" si="642"/>
        <v/>
      </c>
    </row>
    <row r="4532" spans="23:28" ht="12.75" customHeight="1">
      <c r="W4532" s="1046" t="str">
        <f t="shared" si="643"/>
        <v/>
      </c>
      <c r="X4532" s="1047"/>
      <c r="Y4532" s="1146"/>
      <c r="Z4532" s="1049" t="str">
        <f t="shared" si="640"/>
        <v/>
      </c>
      <c r="AA4532" s="1049" t="str">
        <f t="shared" si="641"/>
        <v/>
      </c>
      <c r="AB4532" s="1050" t="str">
        <f t="shared" si="642"/>
        <v/>
      </c>
    </row>
    <row r="4533" spans="23:28" ht="12.75" customHeight="1">
      <c r="W4533" s="1046" t="str">
        <f t="shared" si="643"/>
        <v/>
      </c>
      <c r="X4533" s="1047"/>
      <c r="Y4533" s="1146"/>
      <c r="Z4533" s="1049" t="str">
        <f t="shared" si="640"/>
        <v/>
      </c>
      <c r="AA4533" s="1049" t="str">
        <f t="shared" si="641"/>
        <v/>
      </c>
      <c r="AB4533" s="1050" t="str">
        <f t="shared" si="642"/>
        <v/>
      </c>
    </row>
    <row r="4534" spans="23:28" ht="12.75" customHeight="1">
      <c r="W4534" s="1046" t="str">
        <f t="shared" si="643"/>
        <v/>
      </c>
      <c r="X4534" s="1047"/>
      <c r="Y4534" s="1146"/>
      <c r="Z4534" s="1049" t="str">
        <f t="shared" si="640"/>
        <v/>
      </c>
      <c r="AA4534" s="1049" t="str">
        <f t="shared" si="641"/>
        <v/>
      </c>
      <c r="AB4534" s="1050" t="str">
        <f t="shared" si="642"/>
        <v/>
      </c>
    </row>
    <row r="4535" spans="23:28" ht="12.75" customHeight="1">
      <c r="W4535" s="1046" t="str">
        <f t="shared" si="643"/>
        <v/>
      </c>
      <c r="X4535" s="1047"/>
      <c r="Y4535" s="1146"/>
      <c r="Z4535" s="1049" t="str">
        <f t="shared" si="640"/>
        <v/>
      </c>
      <c r="AA4535" s="1049" t="str">
        <f t="shared" si="641"/>
        <v/>
      </c>
      <c r="AB4535" s="1050" t="str">
        <f t="shared" si="642"/>
        <v/>
      </c>
    </row>
    <row r="4536" spans="23:28" ht="12.75" customHeight="1">
      <c r="W4536" s="1046" t="str">
        <f t="shared" si="643"/>
        <v/>
      </c>
      <c r="X4536" s="1047"/>
      <c r="Y4536" s="1146"/>
      <c r="Z4536" s="1049" t="str">
        <f t="shared" si="640"/>
        <v/>
      </c>
      <c r="AA4536" s="1049" t="str">
        <f t="shared" si="641"/>
        <v/>
      </c>
      <c r="AB4536" s="1050" t="str">
        <f t="shared" si="642"/>
        <v/>
      </c>
    </row>
    <row r="4537" spans="23:28" ht="12.75" customHeight="1">
      <c r="W4537" s="1046" t="str">
        <f t="shared" si="643"/>
        <v/>
      </c>
      <c r="X4537" s="1047"/>
      <c r="Y4537" s="1146"/>
      <c r="Z4537" s="1049" t="str">
        <f t="shared" si="640"/>
        <v/>
      </c>
      <c r="AA4537" s="1049" t="str">
        <f t="shared" si="641"/>
        <v/>
      </c>
      <c r="AB4537" s="1050" t="str">
        <f t="shared" si="642"/>
        <v/>
      </c>
    </row>
    <row r="4538" spans="23:28" ht="12.75" customHeight="1">
      <c r="W4538" s="1046" t="str">
        <f t="shared" si="643"/>
        <v/>
      </c>
      <c r="X4538" s="1047"/>
      <c r="Y4538" s="1146"/>
      <c r="Z4538" s="1049" t="str">
        <f t="shared" si="640"/>
        <v/>
      </c>
      <c r="AA4538" s="1049" t="str">
        <f t="shared" si="641"/>
        <v/>
      </c>
      <c r="AB4538" s="1050" t="str">
        <f t="shared" si="642"/>
        <v/>
      </c>
    </row>
    <row r="4539" spans="23:28" ht="12.75" customHeight="1">
      <c r="W4539" s="1046" t="str">
        <f t="shared" si="643"/>
        <v/>
      </c>
      <c r="X4539" s="1047"/>
      <c r="Y4539" s="1146"/>
      <c r="Z4539" s="1049" t="str">
        <f t="shared" si="640"/>
        <v/>
      </c>
      <c r="AA4539" s="1049" t="str">
        <f t="shared" si="641"/>
        <v/>
      </c>
      <c r="AB4539" s="1050" t="str">
        <f t="shared" si="642"/>
        <v/>
      </c>
    </row>
    <row r="4540" spans="23:28" ht="12.75" customHeight="1">
      <c r="W4540" s="1046" t="str">
        <f t="shared" si="643"/>
        <v/>
      </c>
      <c r="X4540" s="1047"/>
      <c r="Y4540" s="1146"/>
      <c r="Z4540" s="1049" t="str">
        <f t="shared" si="640"/>
        <v/>
      </c>
      <c r="AA4540" s="1049" t="str">
        <f t="shared" si="641"/>
        <v/>
      </c>
      <c r="AB4540" s="1050" t="str">
        <f t="shared" si="642"/>
        <v/>
      </c>
    </row>
    <row r="4541" spans="23:28" ht="12.75" customHeight="1">
      <c r="W4541" s="1046" t="str">
        <f t="shared" si="643"/>
        <v/>
      </c>
      <c r="X4541" s="1047"/>
      <c r="Y4541" s="1146"/>
      <c r="Z4541" s="1049" t="str">
        <f t="shared" si="640"/>
        <v/>
      </c>
      <c r="AA4541" s="1049" t="str">
        <f t="shared" si="641"/>
        <v/>
      </c>
      <c r="AB4541" s="1050" t="str">
        <f t="shared" si="642"/>
        <v/>
      </c>
    </row>
    <row r="4542" spans="23:28" ht="12.75" customHeight="1">
      <c r="W4542" s="1046" t="str">
        <f t="shared" si="643"/>
        <v/>
      </c>
      <c r="X4542" s="1047"/>
      <c r="Y4542" s="1146"/>
      <c r="Z4542" s="1049" t="str">
        <f t="shared" si="640"/>
        <v/>
      </c>
      <c r="AA4542" s="1049" t="str">
        <f t="shared" si="641"/>
        <v/>
      </c>
      <c r="AB4542" s="1050" t="str">
        <f t="shared" si="642"/>
        <v/>
      </c>
    </row>
    <row r="4543" spans="23:28" ht="12.75" customHeight="1">
      <c r="W4543" s="1046" t="str">
        <f t="shared" si="643"/>
        <v/>
      </c>
      <c r="X4543" s="1047"/>
      <c r="Y4543" s="1146"/>
      <c r="Z4543" s="1049" t="str">
        <f t="shared" si="640"/>
        <v/>
      </c>
      <c r="AA4543" s="1049" t="str">
        <f t="shared" si="641"/>
        <v/>
      </c>
      <c r="AB4543" s="1050" t="str">
        <f t="shared" si="642"/>
        <v/>
      </c>
    </row>
    <row r="4544" spans="23:28" ht="12.75" customHeight="1">
      <c r="W4544" s="1046" t="str">
        <f t="shared" si="643"/>
        <v/>
      </c>
      <c r="X4544" s="1047"/>
      <c r="Y4544" s="1146"/>
      <c r="Z4544" s="1049" t="str">
        <f t="shared" si="640"/>
        <v/>
      </c>
      <c r="AA4544" s="1049" t="str">
        <f t="shared" si="641"/>
        <v/>
      </c>
      <c r="AB4544" s="1050" t="str">
        <f t="shared" si="642"/>
        <v/>
      </c>
    </row>
    <row r="4545" spans="23:28" ht="12.75" customHeight="1">
      <c r="W4545" s="1046" t="str">
        <f t="shared" si="643"/>
        <v/>
      </c>
      <c r="X4545" s="1047"/>
      <c r="Y4545" s="1146"/>
      <c r="Z4545" s="1049" t="str">
        <f t="shared" si="640"/>
        <v/>
      </c>
      <c r="AA4545" s="1049" t="str">
        <f t="shared" si="641"/>
        <v/>
      </c>
      <c r="AB4545" s="1050" t="str">
        <f t="shared" si="642"/>
        <v/>
      </c>
    </row>
    <row r="4546" spans="23:28" ht="12.75" customHeight="1">
      <c r="W4546" s="1046" t="str">
        <f t="shared" si="643"/>
        <v/>
      </c>
      <c r="X4546" s="1047"/>
      <c r="Y4546" s="1146"/>
      <c r="Z4546" s="1049" t="str">
        <f t="shared" si="640"/>
        <v/>
      </c>
      <c r="AA4546" s="1049" t="str">
        <f t="shared" si="641"/>
        <v/>
      </c>
      <c r="AB4546" s="1050" t="str">
        <f t="shared" si="642"/>
        <v/>
      </c>
    </row>
    <row r="4547" spans="23:28" ht="12.75" customHeight="1">
      <c r="W4547" s="1046" t="str">
        <f t="shared" si="643"/>
        <v/>
      </c>
      <c r="X4547" s="1047"/>
      <c r="Y4547" s="1146"/>
      <c r="Z4547" s="1049" t="str">
        <f t="shared" ref="Z4547:Z4610" si="644">IF($K4547="","",_xlfn.LET(_xlpm.gDate,K4547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547" s="1049" t="str">
        <f t="shared" ref="AA4547:AA4592" si="645">IF($Z4547="","",TEXT($Z4547,"mm"))</f>
        <v/>
      </c>
      <c r="AB4547" s="1050" t="str">
        <f t="shared" ref="AB4547:AB4610" si="646">IFERROR(CHOOSE(AA4547,"መስከረም","ጥቅምት","ህዳር  ","ታህሳስ ","ጥር ","የካቲት ","መጋቢት ","ሚይዚያ ","ግንቦት ","ሰኔ ","ሐምሌ ","ነሐሴ ","Pagume"),"")</f>
        <v/>
      </c>
    </row>
    <row r="4548" spans="23:28" ht="12.75" customHeight="1">
      <c r="W4548" s="1046" t="str">
        <f t="shared" ref="W4548:W4611" si="647">IF($D4548="","",_xlfn.LET(_xlpm.gDate,D4548,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548" s="1047"/>
      <c r="Y4548" s="1146"/>
      <c r="Z4548" s="1049" t="str">
        <f t="shared" si="644"/>
        <v/>
      </c>
      <c r="AA4548" s="1049" t="str">
        <f t="shared" si="645"/>
        <v/>
      </c>
      <c r="AB4548" s="1050" t="str">
        <f t="shared" si="646"/>
        <v/>
      </c>
    </row>
    <row r="4549" spans="23:28" ht="12.75" customHeight="1">
      <c r="W4549" s="1046" t="str">
        <f t="shared" si="647"/>
        <v/>
      </c>
      <c r="X4549" s="1047"/>
      <c r="Y4549" s="1146"/>
      <c r="Z4549" s="1049" t="str">
        <f t="shared" si="644"/>
        <v/>
      </c>
      <c r="AA4549" s="1049" t="str">
        <f t="shared" si="645"/>
        <v/>
      </c>
      <c r="AB4549" s="1050" t="str">
        <f t="shared" si="646"/>
        <v/>
      </c>
    </row>
    <row r="4550" spans="23:28" ht="12.75" customHeight="1">
      <c r="W4550" s="1046" t="str">
        <f t="shared" si="647"/>
        <v/>
      </c>
      <c r="X4550" s="1047"/>
      <c r="Y4550" s="1146"/>
      <c r="Z4550" s="1049" t="str">
        <f t="shared" si="644"/>
        <v/>
      </c>
      <c r="AA4550" s="1049" t="str">
        <f t="shared" si="645"/>
        <v/>
      </c>
      <c r="AB4550" s="1050" t="str">
        <f t="shared" si="646"/>
        <v/>
      </c>
    </row>
    <row r="4551" spans="23:28" ht="12.75" customHeight="1">
      <c r="W4551" s="1046" t="str">
        <f t="shared" si="647"/>
        <v/>
      </c>
      <c r="X4551" s="1047"/>
      <c r="Y4551" s="1146"/>
      <c r="Z4551" s="1049" t="str">
        <f t="shared" si="644"/>
        <v/>
      </c>
      <c r="AA4551" s="1049" t="str">
        <f t="shared" si="645"/>
        <v/>
      </c>
      <c r="AB4551" s="1050" t="str">
        <f t="shared" si="646"/>
        <v/>
      </c>
    </row>
    <row r="4552" spans="23:28" ht="12.75" customHeight="1">
      <c r="W4552" s="1046" t="str">
        <f t="shared" si="647"/>
        <v/>
      </c>
      <c r="X4552" s="1047"/>
      <c r="Y4552" s="1146"/>
      <c r="Z4552" s="1049" t="str">
        <f t="shared" si="644"/>
        <v/>
      </c>
      <c r="AA4552" s="1049" t="str">
        <f t="shared" si="645"/>
        <v/>
      </c>
      <c r="AB4552" s="1050" t="str">
        <f t="shared" si="646"/>
        <v/>
      </c>
    </row>
    <row r="4553" spans="23:28" ht="12.75" customHeight="1">
      <c r="W4553" s="1046" t="str">
        <f t="shared" si="647"/>
        <v/>
      </c>
      <c r="X4553" s="1047"/>
      <c r="Y4553" s="1146"/>
      <c r="Z4553" s="1049" t="str">
        <f t="shared" si="644"/>
        <v/>
      </c>
      <c r="AA4553" s="1049" t="str">
        <f t="shared" si="645"/>
        <v/>
      </c>
      <c r="AB4553" s="1050" t="str">
        <f t="shared" si="646"/>
        <v/>
      </c>
    </row>
    <row r="4554" spans="23:28" ht="12.75" customHeight="1">
      <c r="W4554" s="1046" t="str">
        <f t="shared" si="647"/>
        <v/>
      </c>
      <c r="X4554" s="1047"/>
      <c r="Y4554" s="1146"/>
      <c r="Z4554" s="1049" t="str">
        <f t="shared" si="644"/>
        <v/>
      </c>
      <c r="AA4554" s="1049" t="str">
        <f t="shared" si="645"/>
        <v/>
      </c>
      <c r="AB4554" s="1050" t="str">
        <f t="shared" si="646"/>
        <v/>
      </c>
    </row>
    <row r="4555" spans="23:28" ht="12.75" customHeight="1">
      <c r="W4555" s="1046" t="str">
        <f t="shared" si="647"/>
        <v/>
      </c>
      <c r="X4555" s="1047"/>
      <c r="Y4555" s="1146"/>
      <c r="Z4555" s="1049" t="str">
        <f t="shared" si="644"/>
        <v/>
      </c>
      <c r="AA4555" s="1049" t="str">
        <f t="shared" si="645"/>
        <v/>
      </c>
      <c r="AB4555" s="1050" t="str">
        <f t="shared" si="646"/>
        <v/>
      </c>
    </row>
    <row r="4556" spans="23:28" ht="12.75" customHeight="1">
      <c r="W4556" s="1046" t="str">
        <f t="shared" si="647"/>
        <v/>
      </c>
      <c r="X4556" s="1047"/>
      <c r="Y4556" s="1146"/>
      <c r="Z4556" s="1049" t="str">
        <f t="shared" si="644"/>
        <v/>
      </c>
      <c r="AA4556" s="1049" t="str">
        <f t="shared" si="645"/>
        <v/>
      </c>
      <c r="AB4556" s="1050" t="str">
        <f t="shared" si="646"/>
        <v/>
      </c>
    </row>
    <row r="4557" spans="23:28" ht="12.75" customHeight="1">
      <c r="W4557" s="1046" t="str">
        <f t="shared" si="647"/>
        <v/>
      </c>
      <c r="X4557" s="1047"/>
      <c r="Y4557" s="1146"/>
      <c r="Z4557" s="1049" t="str">
        <f t="shared" si="644"/>
        <v/>
      </c>
      <c r="AA4557" s="1049" t="str">
        <f t="shared" si="645"/>
        <v/>
      </c>
      <c r="AB4557" s="1050" t="str">
        <f t="shared" si="646"/>
        <v/>
      </c>
    </row>
    <row r="4558" spans="23:28" ht="12.75" customHeight="1">
      <c r="W4558" s="1046" t="str">
        <f t="shared" si="647"/>
        <v/>
      </c>
      <c r="X4558" s="1047"/>
      <c r="Y4558" s="1146"/>
      <c r="Z4558" s="1049" t="str">
        <f t="shared" si="644"/>
        <v/>
      </c>
      <c r="AA4558" s="1049" t="str">
        <f t="shared" si="645"/>
        <v/>
      </c>
      <c r="AB4558" s="1050" t="str">
        <f t="shared" si="646"/>
        <v/>
      </c>
    </row>
    <row r="4559" spans="23:28" ht="12.75" customHeight="1">
      <c r="W4559" s="1046" t="str">
        <f t="shared" si="647"/>
        <v/>
      </c>
      <c r="X4559" s="1047"/>
      <c r="Y4559" s="1146"/>
      <c r="Z4559" s="1049" t="str">
        <f t="shared" si="644"/>
        <v/>
      </c>
      <c r="AA4559" s="1049" t="str">
        <f t="shared" si="645"/>
        <v/>
      </c>
      <c r="AB4559" s="1050" t="str">
        <f t="shared" si="646"/>
        <v/>
      </c>
    </row>
    <row r="4560" spans="23:28" ht="12.75" customHeight="1">
      <c r="W4560" s="1046" t="str">
        <f t="shared" si="647"/>
        <v/>
      </c>
      <c r="X4560" s="1047"/>
      <c r="Y4560" s="1146"/>
      <c r="Z4560" s="1049" t="str">
        <f t="shared" si="644"/>
        <v/>
      </c>
      <c r="AA4560" s="1049" t="str">
        <f t="shared" si="645"/>
        <v/>
      </c>
      <c r="AB4560" s="1050" t="str">
        <f t="shared" si="646"/>
        <v/>
      </c>
    </row>
    <row r="4561" spans="23:28" ht="12.75" customHeight="1">
      <c r="W4561" s="1046" t="str">
        <f t="shared" si="647"/>
        <v/>
      </c>
      <c r="X4561" s="1047"/>
      <c r="Y4561" s="1146"/>
      <c r="Z4561" s="1049" t="str">
        <f t="shared" si="644"/>
        <v/>
      </c>
      <c r="AA4561" s="1049" t="str">
        <f t="shared" si="645"/>
        <v/>
      </c>
      <c r="AB4561" s="1050" t="str">
        <f t="shared" si="646"/>
        <v/>
      </c>
    </row>
    <row r="4562" spans="23:28" ht="12.75" customHeight="1">
      <c r="W4562" s="1046" t="str">
        <f t="shared" si="647"/>
        <v/>
      </c>
      <c r="X4562" s="1047"/>
      <c r="Y4562" s="1146"/>
      <c r="Z4562" s="1049" t="str">
        <f t="shared" si="644"/>
        <v/>
      </c>
      <c r="AA4562" s="1049" t="str">
        <f t="shared" si="645"/>
        <v/>
      </c>
      <c r="AB4562" s="1050" t="str">
        <f t="shared" si="646"/>
        <v/>
      </c>
    </row>
    <row r="4563" spans="23:28" ht="12.75" customHeight="1">
      <c r="W4563" s="1046" t="str">
        <f t="shared" si="647"/>
        <v/>
      </c>
      <c r="X4563" s="1047"/>
      <c r="Y4563" s="1146"/>
      <c r="Z4563" s="1049" t="str">
        <f t="shared" si="644"/>
        <v/>
      </c>
      <c r="AA4563" s="1049" t="str">
        <f t="shared" si="645"/>
        <v/>
      </c>
      <c r="AB4563" s="1050" t="str">
        <f t="shared" si="646"/>
        <v/>
      </c>
    </row>
    <row r="4564" spans="23:28" ht="12.75" customHeight="1">
      <c r="W4564" s="1046" t="str">
        <f t="shared" si="647"/>
        <v/>
      </c>
      <c r="X4564" s="1047"/>
      <c r="Y4564" s="1146"/>
      <c r="Z4564" s="1049" t="str">
        <f t="shared" si="644"/>
        <v/>
      </c>
      <c r="AA4564" s="1049" t="str">
        <f t="shared" si="645"/>
        <v/>
      </c>
      <c r="AB4564" s="1050" t="str">
        <f t="shared" si="646"/>
        <v/>
      </c>
    </row>
    <row r="4565" spans="23:28" ht="12.75" customHeight="1">
      <c r="W4565" s="1046" t="str">
        <f t="shared" si="647"/>
        <v/>
      </c>
      <c r="X4565" s="1047"/>
      <c r="Y4565" s="1146"/>
      <c r="Z4565" s="1049" t="str">
        <f t="shared" si="644"/>
        <v/>
      </c>
      <c r="AA4565" s="1049" t="str">
        <f t="shared" si="645"/>
        <v/>
      </c>
      <c r="AB4565" s="1050" t="str">
        <f t="shared" si="646"/>
        <v/>
      </c>
    </row>
    <row r="4566" spans="23:28" ht="12.75" customHeight="1">
      <c r="W4566" s="1046" t="str">
        <f t="shared" si="647"/>
        <v/>
      </c>
      <c r="X4566" s="1047"/>
      <c r="Y4566" s="1146"/>
      <c r="Z4566" s="1049" t="str">
        <f t="shared" si="644"/>
        <v/>
      </c>
      <c r="AA4566" s="1049" t="str">
        <f t="shared" si="645"/>
        <v/>
      </c>
      <c r="AB4566" s="1050" t="str">
        <f t="shared" si="646"/>
        <v/>
      </c>
    </row>
    <row r="4567" spans="23:28" ht="12.75" customHeight="1">
      <c r="W4567" s="1046" t="str">
        <f t="shared" si="647"/>
        <v/>
      </c>
      <c r="X4567" s="1047"/>
      <c r="Y4567" s="1146"/>
      <c r="Z4567" s="1049" t="str">
        <f t="shared" si="644"/>
        <v/>
      </c>
      <c r="AA4567" s="1049" t="str">
        <f t="shared" si="645"/>
        <v/>
      </c>
      <c r="AB4567" s="1050" t="str">
        <f t="shared" si="646"/>
        <v/>
      </c>
    </row>
    <row r="4568" spans="23:28" ht="12.75" customHeight="1">
      <c r="W4568" s="1046" t="str">
        <f t="shared" si="647"/>
        <v/>
      </c>
      <c r="X4568" s="1047"/>
      <c r="Y4568" s="1146"/>
      <c r="Z4568" s="1049" t="str">
        <f t="shared" si="644"/>
        <v/>
      </c>
      <c r="AA4568" s="1049" t="str">
        <f t="shared" si="645"/>
        <v/>
      </c>
      <c r="AB4568" s="1050" t="str">
        <f t="shared" si="646"/>
        <v/>
      </c>
    </row>
    <row r="4569" spans="23:28" ht="12.75" customHeight="1">
      <c r="W4569" s="1046" t="str">
        <f t="shared" si="647"/>
        <v/>
      </c>
      <c r="X4569" s="1047"/>
      <c r="Y4569" s="1146"/>
      <c r="Z4569" s="1049" t="str">
        <f t="shared" si="644"/>
        <v/>
      </c>
      <c r="AA4569" s="1049" t="str">
        <f t="shared" si="645"/>
        <v/>
      </c>
      <c r="AB4569" s="1050" t="str">
        <f t="shared" si="646"/>
        <v/>
      </c>
    </row>
    <row r="4570" spans="23:28" ht="12.75" customHeight="1">
      <c r="W4570" s="1046" t="str">
        <f t="shared" si="647"/>
        <v/>
      </c>
      <c r="X4570" s="1047"/>
      <c r="Y4570" s="1146"/>
      <c r="Z4570" s="1049" t="str">
        <f t="shared" si="644"/>
        <v/>
      </c>
      <c r="AA4570" s="1049" t="str">
        <f t="shared" si="645"/>
        <v/>
      </c>
      <c r="AB4570" s="1050" t="str">
        <f t="shared" si="646"/>
        <v/>
      </c>
    </row>
    <row r="4571" spans="23:28" ht="12.75" customHeight="1">
      <c r="W4571" s="1046" t="str">
        <f t="shared" si="647"/>
        <v/>
      </c>
      <c r="X4571" s="1047"/>
      <c r="Y4571" s="1146"/>
      <c r="Z4571" s="1049" t="str">
        <f t="shared" si="644"/>
        <v/>
      </c>
      <c r="AA4571" s="1049" t="str">
        <f t="shared" si="645"/>
        <v/>
      </c>
      <c r="AB4571" s="1050" t="str">
        <f t="shared" si="646"/>
        <v/>
      </c>
    </row>
    <row r="4572" spans="23:28" ht="12.75" customHeight="1">
      <c r="W4572" s="1046" t="str">
        <f t="shared" si="647"/>
        <v/>
      </c>
      <c r="X4572" s="1047"/>
      <c r="Y4572" s="1146"/>
      <c r="Z4572" s="1049" t="str">
        <f t="shared" si="644"/>
        <v/>
      </c>
      <c r="AA4572" s="1049" t="str">
        <f t="shared" si="645"/>
        <v/>
      </c>
      <c r="AB4572" s="1050" t="str">
        <f t="shared" si="646"/>
        <v/>
      </c>
    </row>
    <row r="4573" spans="23:28" ht="12.75" customHeight="1">
      <c r="W4573" s="1046" t="str">
        <f t="shared" si="647"/>
        <v/>
      </c>
      <c r="X4573" s="1047"/>
      <c r="Y4573" s="1146"/>
      <c r="Z4573" s="1049" t="str">
        <f t="shared" si="644"/>
        <v/>
      </c>
      <c r="AA4573" s="1049" t="str">
        <f t="shared" si="645"/>
        <v/>
      </c>
      <c r="AB4573" s="1050" t="str">
        <f t="shared" si="646"/>
        <v/>
      </c>
    </row>
    <row r="4574" spans="23:28" ht="12.75" customHeight="1">
      <c r="W4574" s="1046" t="str">
        <f t="shared" si="647"/>
        <v/>
      </c>
      <c r="X4574" s="1047"/>
      <c r="Y4574" s="1146"/>
      <c r="Z4574" s="1049" t="str">
        <f t="shared" si="644"/>
        <v/>
      </c>
      <c r="AA4574" s="1049" t="str">
        <f t="shared" si="645"/>
        <v/>
      </c>
      <c r="AB4574" s="1050" t="str">
        <f t="shared" si="646"/>
        <v/>
      </c>
    </row>
    <row r="4575" spans="23:28" ht="12.75" customHeight="1">
      <c r="W4575" s="1046" t="str">
        <f t="shared" si="647"/>
        <v/>
      </c>
      <c r="X4575" s="1047"/>
      <c r="Y4575" s="1146"/>
      <c r="Z4575" s="1049" t="str">
        <f t="shared" si="644"/>
        <v/>
      </c>
      <c r="AA4575" s="1049" t="str">
        <f t="shared" si="645"/>
        <v/>
      </c>
      <c r="AB4575" s="1050" t="str">
        <f t="shared" si="646"/>
        <v/>
      </c>
    </row>
    <row r="4576" spans="23:28" ht="12.75" customHeight="1">
      <c r="W4576" s="1046" t="str">
        <f t="shared" si="647"/>
        <v/>
      </c>
      <c r="X4576" s="1047"/>
      <c r="Y4576" s="1146"/>
      <c r="Z4576" s="1049" t="str">
        <f t="shared" si="644"/>
        <v/>
      </c>
      <c r="AA4576" s="1049" t="str">
        <f t="shared" si="645"/>
        <v/>
      </c>
      <c r="AB4576" s="1050" t="str">
        <f t="shared" si="646"/>
        <v/>
      </c>
    </row>
    <row r="4577" spans="23:28" ht="12.75" customHeight="1">
      <c r="W4577" s="1046" t="str">
        <f t="shared" si="647"/>
        <v/>
      </c>
      <c r="X4577" s="1047"/>
      <c r="Y4577" s="1146"/>
      <c r="Z4577" s="1049" t="str">
        <f t="shared" si="644"/>
        <v/>
      </c>
      <c r="AA4577" s="1049" t="str">
        <f t="shared" si="645"/>
        <v/>
      </c>
      <c r="AB4577" s="1050" t="str">
        <f t="shared" si="646"/>
        <v/>
      </c>
    </row>
    <row r="4578" spans="23:28" ht="12.75" customHeight="1">
      <c r="W4578" s="1046" t="str">
        <f t="shared" si="647"/>
        <v/>
      </c>
      <c r="X4578" s="1047"/>
      <c r="Y4578" s="1146"/>
      <c r="Z4578" s="1049" t="str">
        <f t="shared" si="644"/>
        <v/>
      </c>
      <c r="AA4578" s="1049" t="str">
        <f t="shared" si="645"/>
        <v/>
      </c>
      <c r="AB4578" s="1050" t="str">
        <f t="shared" si="646"/>
        <v/>
      </c>
    </row>
    <row r="4579" spans="23:28" ht="12.75" customHeight="1">
      <c r="W4579" s="1046" t="str">
        <f t="shared" si="647"/>
        <v/>
      </c>
      <c r="X4579" s="1047"/>
      <c r="Y4579" s="1146"/>
      <c r="Z4579" s="1049" t="str">
        <f t="shared" si="644"/>
        <v/>
      </c>
      <c r="AA4579" s="1049" t="str">
        <f t="shared" si="645"/>
        <v/>
      </c>
      <c r="AB4579" s="1050" t="str">
        <f t="shared" si="646"/>
        <v/>
      </c>
    </row>
    <row r="4580" spans="23:28" ht="12.75" customHeight="1">
      <c r="W4580" s="1046" t="str">
        <f t="shared" si="647"/>
        <v/>
      </c>
      <c r="X4580" s="1047"/>
      <c r="Y4580" s="1146"/>
      <c r="Z4580" s="1049" t="str">
        <f t="shared" si="644"/>
        <v/>
      </c>
      <c r="AA4580" s="1049" t="str">
        <f t="shared" si="645"/>
        <v/>
      </c>
      <c r="AB4580" s="1050" t="str">
        <f t="shared" si="646"/>
        <v/>
      </c>
    </row>
    <row r="4581" spans="23:28" ht="12.75" customHeight="1">
      <c r="W4581" s="1046" t="str">
        <f t="shared" si="647"/>
        <v/>
      </c>
      <c r="X4581" s="1047"/>
      <c r="Y4581" s="1146"/>
      <c r="Z4581" s="1049" t="str">
        <f t="shared" si="644"/>
        <v/>
      </c>
      <c r="AA4581" s="1049" t="str">
        <f t="shared" si="645"/>
        <v/>
      </c>
      <c r="AB4581" s="1050" t="str">
        <f t="shared" si="646"/>
        <v/>
      </c>
    </row>
    <row r="4582" spans="23:28" ht="12.75" customHeight="1">
      <c r="W4582" s="1046" t="str">
        <f t="shared" si="647"/>
        <v/>
      </c>
      <c r="X4582" s="1047"/>
      <c r="Y4582" s="1146"/>
      <c r="Z4582" s="1049" t="str">
        <f t="shared" si="644"/>
        <v/>
      </c>
      <c r="AA4582" s="1049" t="str">
        <f t="shared" si="645"/>
        <v/>
      </c>
      <c r="AB4582" s="1050" t="str">
        <f t="shared" si="646"/>
        <v/>
      </c>
    </row>
    <row r="4583" spans="23:28" ht="12.75" customHeight="1">
      <c r="W4583" s="1046" t="str">
        <f t="shared" si="647"/>
        <v/>
      </c>
      <c r="X4583" s="1047"/>
      <c r="Y4583" s="1146"/>
      <c r="Z4583" s="1049" t="str">
        <f t="shared" si="644"/>
        <v/>
      </c>
      <c r="AA4583" s="1049" t="str">
        <f t="shared" si="645"/>
        <v/>
      </c>
      <c r="AB4583" s="1050" t="str">
        <f t="shared" si="646"/>
        <v/>
      </c>
    </row>
    <row r="4584" spans="23:28" ht="12.75" customHeight="1">
      <c r="W4584" s="1046" t="str">
        <f t="shared" si="647"/>
        <v/>
      </c>
      <c r="X4584" s="1047"/>
      <c r="Y4584" s="1146"/>
      <c r="Z4584" s="1049" t="str">
        <f t="shared" si="644"/>
        <v/>
      </c>
      <c r="AA4584" s="1049" t="str">
        <f t="shared" si="645"/>
        <v/>
      </c>
      <c r="AB4584" s="1050" t="str">
        <f t="shared" si="646"/>
        <v/>
      </c>
    </row>
    <row r="4585" spans="23:28" ht="12.75" customHeight="1">
      <c r="W4585" s="1046" t="str">
        <f t="shared" si="647"/>
        <v/>
      </c>
      <c r="X4585" s="1047"/>
      <c r="Y4585" s="1146"/>
      <c r="Z4585" s="1049" t="str">
        <f t="shared" si="644"/>
        <v/>
      </c>
      <c r="AA4585" s="1049" t="str">
        <f t="shared" si="645"/>
        <v/>
      </c>
      <c r="AB4585" s="1050" t="str">
        <f t="shared" si="646"/>
        <v/>
      </c>
    </row>
    <row r="4586" spans="23:28" ht="12.75" customHeight="1">
      <c r="W4586" s="1046" t="str">
        <f t="shared" si="647"/>
        <v/>
      </c>
      <c r="X4586" s="1047"/>
      <c r="Y4586" s="1146"/>
      <c r="Z4586" s="1049" t="str">
        <f t="shared" si="644"/>
        <v/>
      </c>
      <c r="AA4586" s="1049" t="str">
        <f t="shared" si="645"/>
        <v/>
      </c>
      <c r="AB4586" s="1050" t="str">
        <f t="shared" si="646"/>
        <v/>
      </c>
    </row>
    <row r="4587" spans="23:28" ht="12.75" customHeight="1">
      <c r="W4587" s="1046" t="str">
        <f t="shared" si="647"/>
        <v/>
      </c>
      <c r="X4587" s="1047"/>
      <c r="Y4587" s="1146"/>
      <c r="Z4587" s="1049" t="str">
        <f t="shared" si="644"/>
        <v/>
      </c>
      <c r="AA4587" s="1049" t="str">
        <f t="shared" si="645"/>
        <v/>
      </c>
      <c r="AB4587" s="1050" t="str">
        <f t="shared" si="646"/>
        <v/>
      </c>
    </row>
    <row r="4588" spans="23:28" ht="12.75" customHeight="1">
      <c r="W4588" s="1046" t="str">
        <f t="shared" si="647"/>
        <v/>
      </c>
      <c r="X4588" s="1047"/>
      <c r="Y4588" s="1146"/>
      <c r="Z4588" s="1049" t="str">
        <f t="shared" si="644"/>
        <v/>
      </c>
      <c r="AA4588" s="1049" t="str">
        <f t="shared" si="645"/>
        <v/>
      </c>
      <c r="AB4588" s="1050" t="str">
        <f t="shared" si="646"/>
        <v/>
      </c>
    </row>
    <row r="4589" spans="23:28" ht="12.75" customHeight="1">
      <c r="W4589" s="1046" t="str">
        <f t="shared" si="647"/>
        <v/>
      </c>
      <c r="X4589" s="1047"/>
      <c r="Y4589" s="1146"/>
      <c r="Z4589" s="1049" t="str">
        <f t="shared" si="644"/>
        <v/>
      </c>
      <c r="AA4589" s="1049" t="str">
        <f t="shared" si="645"/>
        <v/>
      </c>
      <c r="AB4589" s="1050" t="str">
        <f t="shared" si="646"/>
        <v/>
      </c>
    </row>
    <row r="4590" spans="23:28" ht="12.75" customHeight="1">
      <c r="W4590" s="1046" t="str">
        <f t="shared" si="647"/>
        <v/>
      </c>
      <c r="X4590" s="1047"/>
      <c r="Y4590" s="1146"/>
      <c r="Z4590" s="1049" t="str">
        <f t="shared" si="644"/>
        <v/>
      </c>
      <c r="AA4590" s="1049" t="str">
        <f t="shared" si="645"/>
        <v/>
      </c>
      <c r="AB4590" s="1050" t="str">
        <f t="shared" si="646"/>
        <v/>
      </c>
    </row>
    <row r="4591" spans="23:28" ht="12.75" customHeight="1">
      <c r="W4591" s="1046" t="str">
        <f t="shared" si="647"/>
        <v/>
      </c>
      <c r="X4591" s="1047"/>
      <c r="Y4591" s="1146"/>
      <c r="Z4591" s="1049" t="str">
        <f t="shared" si="644"/>
        <v/>
      </c>
      <c r="AA4591" s="1049" t="str">
        <f t="shared" si="645"/>
        <v/>
      </c>
      <c r="AB4591" s="1050" t="str">
        <f t="shared" si="646"/>
        <v/>
      </c>
    </row>
    <row r="4592" spans="23:28" ht="12.75" customHeight="1">
      <c r="W4592" s="1046" t="str">
        <f t="shared" si="647"/>
        <v/>
      </c>
      <c r="X4592" s="1047"/>
      <c r="Y4592" s="1146"/>
      <c r="Z4592" s="1049" t="str">
        <f t="shared" si="644"/>
        <v/>
      </c>
      <c r="AA4592" s="1049" t="str">
        <f t="shared" si="645"/>
        <v/>
      </c>
      <c r="AB4592" s="1050" t="str">
        <f t="shared" si="646"/>
        <v/>
      </c>
    </row>
    <row r="4593" spans="23:28" ht="12.75" customHeight="1">
      <c r="W4593" s="1046" t="str">
        <f t="shared" si="647"/>
        <v/>
      </c>
      <c r="X4593" s="1047"/>
      <c r="Y4593" s="1146"/>
      <c r="Z4593" s="1049" t="str">
        <f t="shared" si="644"/>
        <v/>
      </c>
      <c r="AA4593" s="1049"/>
      <c r="AB4593" s="1050" t="str">
        <f t="shared" si="646"/>
        <v/>
      </c>
    </row>
    <row r="4594" spans="23:28" ht="12.75" customHeight="1">
      <c r="W4594" s="1046" t="str">
        <f t="shared" si="647"/>
        <v/>
      </c>
      <c r="X4594" s="1047"/>
      <c r="Y4594" s="1146"/>
      <c r="Z4594" s="1049" t="str">
        <f t="shared" si="644"/>
        <v/>
      </c>
      <c r="AA4594" s="1049"/>
      <c r="AB4594" s="1050" t="str">
        <f t="shared" si="646"/>
        <v/>
      </c>
    </row>
    <row r="4595" spans="23:28" ht="12.75" customHeight="1">
      <c r="W4595" s="1046" t="str">
        <f t="shared" si="647"/>
        <v/>
      </c>
      <c r="X4595" s="1047"/>
      <c r="Y4595" s="1146"/>
      <c r="Z4595" s="1049" t="str">
        <f t="shared" si="644"/>
        <v/>
      </c>
      <c r="AA4595" s="1049"/>
      <c r="AB4595" s="1050" t="str">
        <f t="shared" si="646"/>
        <v/>
      </c>
    </row>
    <row r="4596" spans="23:28" ht="12.75" customHeight="1">
      <c r="W4596" s="1046" t="str">
        <f t="shared" si="647"/>
        <v/>
      </c>
      <c r="X4596" s="1047"/>
      <c r="Y4596" s="1146"/>
      <c r="Z4596" s="1049" t="str">
        <f t="shared" si="644"/>
        <v/>
      </c>
      <c r="AA4596" s="1049"/>
      <c r="AB4596" s="1050" t="str">
        <f t="shared" si="646"/>
        <v/>
      </c>
    </row>
    <row r="4597" spans="23:28" ht="12.75" customHeight="1">
      <c r="W4597" s="1046" t="str">
        <f t="shared" si="647"/>
        <v/>
      </c>
      <c r="X4597" s="1047"/>
      <c r="Y4597" s="1146"/>
      <c r="Z4597" s="1049" t="str">
        <f t="shared" si="644"/>
        <v/>
      </c>
      <c r="AA4597" s="1049"/>
      <c r="AB4597" s="1050" t="str">
        <f t="shared" si="646"/>
        <v/>
      </c>
    </row>
    <row r="4598" spans="23:28" ht="12.75" customHeight="1">
      <c r="W4598" s="1046" t="str">
        <f t="shared" si="647"/>
        <v/>
      </c>
      <c r="X4598" s="1047"/>
      <c r="Y4598" s="1146"/>
      <c r="Z4598" s="1049" t="str">
        <f t="shared" si="644"/>
        <v/>
      </c>
      <c r="AA4598" s="1049"/>
      <c r="AB4598" s="1050" t="str">
        <f t="shared" si="646"/>
        <v/>
      </c>
    </row>
    <row r="4599" spans="23:28" ht="12.75" customHeight="1">
      <c r="W4599" s="1046" t="str">
        <f t="shared" si="647"/>
        <v/>
      </c>
      <c r="X4599" s="1047"/>
      <c r="Y4599" s="1146"/>
      <c r="Z4599" s="1049" t="str">
        <f t="shared" si="644"/>
        <v/>
      </c>
      <c r="AA4599" s="1049"/>
      <c r="AB4599" s="1050" t="str">
        <f t="shared" si="646"/>
        <v/>
      </c>
    </row>
    <row r="4600" spans="23:28" ht="12.75" customHeight="1">
      <c r="W4600" s="1046" t="str">
        <f t="shared" si="647"/>
        <v/>
      </c>
      <c r="X4600" s="1047"/>
      <c r="Y4600" s="1146"/>
      <c r="Z4600" s="1049" t="str">
        <f t="shared" si="644"/>
        <v/>
      </c>
      <c r="AA4600" s="1049"/>
      <c r="AB4600" s="1050" t="str">
        <f t="shared" si="646"/>
        <v/>
      </c>
    </row>
    <row r="4601" spans="23:28" ht="12.75" customHeight="1">
      <c r="W4601" s="1046" t="str">
        <f t="shared" si="647"/>
        <v/>
      </c>
      <c r="X4601" s="1047"/>
      <c r="Y4601" s="1146"/>
      <c r="Z4601" s="1049" t="str">
        <f t="shared" si="644"/>
        <v/>
      </c>
      <c r="AA4601" s="1049"/>
      <c r="AB4601" s="1050" t="str">
        <f t="shared" si="646"/>
        <v/>
      </c>
    </row>
    <row r="4602" spans="23:28" ht="12.75" customHeight="1">
      <c r="W4602" s="1046" t="str">
        <f t="shared" si="647"/>
        <v/>
      </c>
      <c r="X4602" s="1047"/>
      <c r="Y4602" s="1146"/>
      <c r="Z4602" s="1049" t="str">
        <f t="shared" si="644"/>
        <v/>
      </c>
      <c r="AA4602" s="1049"/>
      <c r="AB4602" s="1050" t="str">
        <f t="shared" si="646"/>
        <v/>
      </c>
    </row>
    <row r="4603" spans="23:28" ht="12.75" customHeight="1">
      <c r="W4603" s="1046" t="str">
        <f t="shared" si="647"/>
        <v/>
      </c>
      <c r="X4603" s="1047"/>
      <c r="Y4603" s="1146"/>
      <c r="Z4603" s="1049" t="str">
        <f t="shared" si="644"/>
        <v/>
      </c>
      <c r="AA4603" s="1049"/>
      <c r="AB4603" s="1050" t="str">
        <f t="shared" si="646"/>
        <v/>
      </c>
    </row>
    <row r="4604" spans="23:28" ht="12.75" customHeight="1">
      <c r="W4604" s="1046" t="str">
        <f t="shared" si="647"/>
        <v/>
      </c>
      <c r="X4604" s="1047"/>
      <c r="Y4604" s="1146"/>
      <c r="Z4604" s="1049" t="str">
        <f t="shared" si="644"/>
        <v/>
      </c>
      <c r="AA4604" s="1049"/>
      <c r="AB4604" s="1050" t="str">
        <f t="shared" si="646"/>
        <v/>
      </c>
    </row>
    <row r="4605" spans="23:28" ht="12.75" customHeight="1">
      <c r="W4605" s="1046" t="str">
        <f t="shared" si="647"/>
        <v/>
      </c>
      <c r="X4605" s="1047"/>
      <c r="Y4605" s="1146"/>
      <c r="Z4605" s="1049" t="str">
        <f t="shared" si="644"/>
        <v/>
      </c>
      <c r="AA4605" s="1049"/>
      <c r="AB4605" s="1050" t="str">
        <f t="shared" si="646"/>
        <v/>
      </c>
    </row>
    <row r="4606" spans="23:28" ht="12.75" customHeight="1">
      <c r="W4606" s="1046" t="str">
        <f t="shared" si="647"/>
        <v/>
      </c>
      <c r="X4606" s="1047"/>
      <c r="Y4606" s="1146"/>
      <c r="Z4606" s="1049" t="str">
        <f t="shared" si="644"/>
        <v/>
      </c>
      <c r="AA4606" s="1049"/>
      <c r="AB4606" s="1050" t="str">
        <f t="shared" si="646"/>
        <v/>
      </c>
    </row>
    <row r="4607" spans="23:28" ht="12.75" customHeight="1">
      <c r="W4607" s="1046" t="str">
        <f t="shared" si="647"/>
        <v/>
      </c>
      <c r="X4607" s="1047"/>
      <c r="Y4607" s="1146"/>
      <c r="Z4607" s="1049" t="str">
        <f t="shared" si="644"/>
        <v/>
      </c>
      <c r="AA4607" s="1049"/>
      <c r="AB4607" s="1050" t="str">
        <f t="shared" si="646"/>
        <v/>
      </c>
    </row>
    <row r="4608" spans="23:28" ht="12.75" customHeight="1">
      <c r="W4608" s="1046" t="str">
        <f t="shared" si="647"/>
        <v/>
      </c>
      <c r="X4608" s="1047"/>
      <c r="Y4608" s="1146"/>
      <c r="Z4608" s="1049" t="str">
        <f t="shared" si="644"/>
        <v/>
      </c>
      <c r="AA4608" s="1049"/>
      <c r="AB4608" s="1050" t="str">
        <f t="shared" si="646"/>
        <v/>
      </c>
    </row>
    <row r="4609" spans="23:28" ht="12.75" customHeight="1">
      <c r="W4609" s="1046" t="str">
        <f t="shared" si="647"/>
        <v/>
      </c>
      <c r="X4609" s="1047"/>
      <c r="Y4609" s="1146"/>
      <c r="Z4609" s="1049" t="str">
        <f t="shared" si="644"/>
        <v/>
      </c>
      <c r="AA4609" s="1049"/>
      <c r="AB4609" s="1050" t="str">
        <f t="shared" si="646"/>
        <v/>
      </c>
    </row>
    <row r="4610" spans="23:28" ht="12.75" customHeight="1">
      <c r="W4610" s="1046" t="str">
        <f t="shared" si="647"/>
        <v/>
      </c>
      <c r="X4610" s="1047"/>
      <c r="Y4610" s="1146"/>
      <c r="Z4610" s="1049" t="str">
        <f t="shared" si="644"/>
        <v/>
      </c>
      <c r="AA4610" s="1049"/>
      <c r="AB4610" s="1050" t="str">
        <f t="shared" si="646"/>
        <v/>
      </c>
    </row>
    <row r="4611" spans="23:28" ht="12.75" customHeight="1">
      <c r="W4611" s="1046" t="str">
        <f t="shared" si="647"/>
        <v/>
      </c>
      <c r="X4611" s="1047"/>
      <c r="Y4611" s="1146"/>
      <c r="Z4611" s="1049" t="str">
        <f t="shared" ref="Z4611:Z4674" si="648">IF($K4611="","",_xlfn.LET(_xlpm.gDate,K4611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611" s="1049"/>
      <c r="AB4611" s="1050" t="str">
        <f t="shared" ref="AB4611:AB4674" si="649">IFERROR(CHOOSE(AA4611,"መስከረም","ጥቅምት","ህዳር  ","ታህሳስ ","ጥር ","የካቲት ","መጋቢት ","ሚይዚያ ","ግንቦት ","ሰኔ ","ሐምሌ ","ነሐሴ ","Pagume"),"")</f>
        <v/>
      </c>
    </row>
    <row r="4612" spans="23:28" ht="12.75" customHeight="1">
      <c r="W4612" s="1046" t="str">
        <f t="shared" ref="W4612:W4675" si="650">IF($D4612="","",_xlfn.LET(_xlpm.gDate,D4612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612" s="1047"/>
      <c r="Y4612" s="1146"/>
      <c r="Z4612" s="1049" t="str">
        <f t="shared" si="648"/>
        <v/>
      </c>
      <c r="AA4612" s="1049"/>
      <c r="AB4612" s="1050" t="str">
        <f t="shared" si="649"/>
        <v/>
      </c>
    </row>
    <row r="4613" spans="23:28" ht="12.75" customHeight="1">
      <c r="W4613" s="1046" t="str">
        <f t="shared" si="650"/>
        <v/>
      </c>
      <c r="X4613" s="1047"/>
      <c r="Y4613" s="1146"/>
      <c r="Z4613" s="1049" t="str">
        <f t="shared" si="648"/>
        <v/>
      </c>
      <c r="AA4613" s="1049"/>
      <c r="AB4613" s="1050" t="str">
        <f t="shared" si="649"/>
        <v/>
      </c>
    </row>
    <row r="4614" spans="23:28" ht="12.75" customHeight="1">
      <c r="W4614" s="1046" t="str">
        <f t="shared" si="650"/>
        <v/>
      </c>
      <c r="X4614" s="1047"/>
      <c r="Y4614" s="1146"/>
      <c r="Z4614" s="1049" t="str">
        <f t="shared" si="648"/>
        <v/>
      </c>
      <c r="AA4614" s="1049"/>
      <c r="AB4614" s="1050" t="str">
        <f t="shared" si="649"/>
        <v/>
      </c>
    </row>
    <row r="4615" spans="23:28" ht="12.75" customHeight="1">
      <c r="W4615" s="1046" t="str">
        <f t="shared" si="650"/>
        <v/>
      </c>
      <c r="X4615" s="1047"/>
      <c r="Y4615" s="1146"/>
      <c r="Z4615" s="1049" t="str">
        <f t="shared" si="648"/>
        <v/>
      </c>
      <c r="AA4615" s="1049"/>
      <c r="AB4615" s="1050" t="str">
        <f t="shared" si="649"/>
        <v/>
      </c>
    </row>
    <row r="4616" spans="23:28" ht="12.75" customHeight="1">
      <c r="W4616" s="1046" t="str">
        <f t="shared" si="650"/>
        <v/>
      </c>
      <c r="X4616" s="1047"/>
      <c r="Y4616" s="1146"/>
      <c r="Z4616" s="1049" t="str">
        <f t="shared" si="648"/>
        <v/>
      </c>
      <c r="AA4616" s="1049"/>
      <c r="AB4616" s="1050" t="str">
        <f t="shared" si="649"/>
        <v/>
      </c>
    </row>
    <row r="4617" spans="23:28" ht="12.75" customHeight="1">
      <c r="W4617" s="1046" t="str">
        <f t="shared" si="650"/>
        <v/>
      </c>
      <c r="X4617" s="1047"/>
      <c r="Y4617" s="1146"/>
      <c r="Z4617" s="1049" t="str">
        <f t="shared" si="648"/>
        <v/>
      </c>
      <c r="AA4617" s="1049"/>
      <c r="AB4617" s="1050" t="str">
        <f t="shared" si="649"/>
        <v/>
      </c>
    </row>
    <row r="4618" spans="23:28" ht="12.75" customHeight="1">
      <c r="W4618" s="1046" t="str">
        <f t="shared" si="650"/>
        <v/>
      </c>
      <c r="X4618" s="1047"/>
      <c r="Y4618" s="1146"/>
      <c r="Z4618" s="1049" t="str">
        <f t="shared" si="648"/>
        <v/>
      </c>
      <c r="AA4618" s="1049"/>
      <c r="AB4618" s="1050" t="str">
        <f t="shared" si="649"/>
        <v/>
      </c>
    </row>
    <row r="4619" spans="23:28" ht="12.75" customHeight="1">
      <c r="W4619" s="1046" t="str">
        <f t="shared" si="650"/>
        <v/>
      </c>
      <c r="X4619" s="1047"/>
      <c r="Y4619" s="1146"/>
      <c r="Z4619" s="1049" t="str">
        <f t="shared" si="648"/>
        <v/>
      </c>
      <c r="AA4619" s="1049"/>
      <c r="AB4619" s="1050" t="str">
        <f t="shared" si="649"/>
        <v/>
      </c>
    </row>
    <row r="4620" spans="23:28" ht="12.75" customHeight="1">
      <c r="W4620" s="1046" t="str">
        <f t="shared" si="650"/>
        <v/>
      </c>
      <c r="X4620" s="1047"/>
      <c r="Y4620" s="1146"/>
      <c r="Z4620" s="1049" t="str">
        <f t="shared" si="648"/>
        <v/>
      </c>
      <c r="AA4620" s="1049"/>
      <c r="AB4620" s="1050" t="str">
        <f t="shared" si="649"/>
        <v/>
      </c>
    </row>
    <row r="4621" spans="23:28" ht="12.75" customHeight="1">
      <c r="W4621" s="1046" t="str">
        <f t="shared" si="650"/>
        <v/>
      </c>
      <c r="X4621" s="1047"/>
      <c r="Y4621" s="1146"/>
      <c r="Z4621" s="1049" t="str">
        <f t="shared" si="648"/>
        <v/>
      </c>
      <c r="AA4621" s="1049"/>
      <c r="AB4621" s="1050" t="str">
        <f t="shared" si="649"/>
        <v/>
      </c>
    </row>
    <row r="4622" spans="23:28" ht="12.75" customHeight="1">
      <c r="W4622" s="1046" t="str">
        <f t="shared" si="650"/>
        <v/>
      </c>
      <c r="X4622" s="1047"/>
      <c r="Y4622" s="1146"/>
      <c r="Z4622" s="1049" t="str">
        <f t="shared" si="648"/>
        <v/>
      </c>
      <c r="AA4622" s="1049"/>
      <c r="AB4622" s="1050" t="str">
        <f t="shared" si="649"/>
        <v/>
      </c>
    </row>
    <row r="4623" spans="23:28" ht="12.75" customHeight="1">
      <c r="W4623" s="1046" t="str">
        <f t="shared" si="650"/>
        <v/>
      </c>
      <c r="X4623" s="1047"/>
      <c r="Y4623" s="1146"/>
      <c r="Z4623" s="1049" t="str">
        <f t="shared" si="648"/>
        <v/>
      </c>
      <c r="AA4623" s="1049"/>
      <c r="AB4623" s="1050" t="str">
        <f t="shared" si="649"/>
        <v/>
      </c>
    </row>
    <row r="4624" spans="23:28" ht="12.75" customHeight="1">
      <c r="W4624" s="1046" t="str">
        <f t="shared" si="650"/>
        <v/>
      </c>
      <c r="X4624" s="1047"/>
      <c r="Y4624" s="1146"/>
      <c r="Z4624" s="1049" t="str">
        <f t="shared" si="648"/>
        <v/>
      </c>
      <c r="AA4624" s="1049"/>
      <c r="AB4624" s="1050" t="str">
        <f t="shared" si="649"/>
        <v/>
      </c>
    </row>
    <row r="4625" spans="23:28" ht="12.75" customHeight="1">
      <c r="W4625" s="1046" t="str">
        <f t="shared" si="650"/>
        <v/>
      </c>
      <c r="X4625" s="1047"/>
      <c r="Y4625" s="1146"/>
      <c r="Z4625" s="1049" t="str">
        <f t="shared" si="648"/>
        <v/>
      </c>
      <c r="AA4625" s="1049"/>
      <c r="AB4625" s="1050" t="str">
        <f t="shared" si="649"/>
        <v/>
      </c>
    </row>
    <row r="4626" spans="23:28" ht="12.75" customHeight="1">
      <c r="W4626" s="1046" t="str">
        <f t="shared" si="650"/>
        <v/>
      </c>
      <c r="X4626" s="1047"/>
      <c r="Y4626" s="1146"/>
      <c r="Z4626" s="1049" t="str">
        <f t="shared" si="648"/>
        <v/>
      </c>
      <c r="AA4626" s="1049"/>
      <c r="AB4626" s="1050" t="str">
        <f t="shared" si="649"/>
        <v/>
      </c>
    </row>
    <row r="4627" spans="23:28" ht="12.75" customHeight="1">
      <c r="W4627" s="1046" t="str">
        <f t="shared" si="650"/>
        <v/>
      </c>
      <c r="X4627" s="1047"/>
      <c r="Y4627" s="1146"/>
      <c r="Z4627" s="1049" t="str">
        <f t="shared" si="648"/>
        <v/>
      </c>
      <c r="AA4627" s="1049"/>
      <c r="AB4627" s="1050" t="str">
        <f t="shared" si="649"/>
        <v/>
      </c>
    </row>
    <row r="4628" spans="23:28" ht="12.75" customHeight="1">
      <c r="W4628" s="1046" t="str">
        <f t="shared" si="650"/>
        <v/>
      </c>
      <c r="X4628" s="1047"/>
      <c r="Y4628" s="1146"/>
      <c r="Z4628" s="1049" t="str">
        <f t="shared" si="648"/>
        <v/>
      </c>
      <c r="AA4628" s="1049"/>
      <c r="AB4628" s="1050" t="str">
        <f t="shared" si="649"/>
        <v/>
      </c>
    </row>
    <row r="4629" spans="23:28" ht="12.75" customHeight="1">
      <c r="W4629" s="1046" t="str">
        <f t="shared" si="650"/>
        <v/>
      </c>
      <c r="X4629" s="1047"/>
      <c r="Y4629" s="1146"/>
      <c r="Z4629" s="1049" t="str">
        <f t="shared" si="648"/>
        <v/>
      </c>
      <c r="AA4629" s="1049"/>
      <c r="AB4629" s="1050" t="str">
        <f t="shared" si="649"/>
        <v/>
      </c>
    </row>
    <row r="4630" spans="23:28" ht="12.75" customHeight="1">
      <c r="W4630" s="1046" t="str">
        <f t="shared" si="650"/>
        <v/>
      </c>
      <c r="X4630" s="1047"/>
      <c r="Y4630" s="1146"/>
      <c r="Z4630" s="1049" t="str">
        <f t="shared" si="648"/>
        <v/>
      </c>
      <c r="AA4630" s="1049"/>
      <c r="AB4630" s="1050" t="str">
        <f t="shared" si="649"/>
        <v/>
      </c>
    </row>
    <row r="4631" spans="23:28" ht="12.75" customHeight="1">
      <c r="W4631" s="1046" t="str">
        <f t="shared" si="650"/>
        <v/>
      </c>
      <c r="X4631" s="1047"/>
      <c r="Y4631" s="1146"/>
      <c r="Z4631" s="1049" t="str">
        <f t="shared" si="648"/>
        <v/>
      </c>
      <c r="AA4631" s="1049"/>
      <c r="AB4631" s="1050" t="str">
        <f t="shared" si="649"/>
        <v/>
      </c>
    </row>
    <row r="4632" spans="23:28" ht="12.75" customHeight="1">
      <c r="W4632" s="1046" t="str">
        <f t="shared" si="650"/>
        <v/>
      </c>
      <c r="X4632" s="1047"/>
      <c r="Y4632" s="1146"/>
      <c r="Z4632" s="1049" t="str">
        <f t="shared" si="648"/>
        <v/>
      </c>
      <c r="AA4632" s="1049"/>
      <c r="AB4632" s="1050" t="str">
        <f t="shared" si="649"/>
        <v/>
      </c>
    </row>
    <row r="4633" spans="23:28" ht="12.75" customHeight="1">
      <c r="W4633" s="1046" t="str">
        <f t="shared" si="650"/>
        <v/>
      </c>
      <c r="X4633" s="1047"/>
      <c r="Y4633" s="1146"/>
      <c r="Z4633" s="1049" t="str">
        <f t="shared" si="648"/>
        <v/>
      </c>
      <c r="AA4633" s="1049"/>
      <c r="AB4633" s="1050" t="str">
        <f t="shared" si="649"/>
        <v/>
      </c>
    </row>
    <row r="4634" spans="23:28" ht="12.75" customHeight="1">
      <c r="W4634" s="1046" t="str">
        <f t="shared" si="650"/>
        <v/>
      </c>
      <c r="X4634" s="1047"/>
      <c r="Y4634" s="1146"/>
      <c r="Z4634" s="1049" t="str">
        <f t="shared" si="648"/>
        <v/>
      </c>
      <c r="AA4634" s="1049"/>
      <c r="AB4634" s="1050" t="str">
        <f t="shared" si="649"/>
        <v/>
      </c>
    </row>
    <row r="4635" spans="23:28" ht="12.75" customHeight="1">
      <c r="W4635" s="1046" t="str">
        <f t="shared" si="650"/>
        <v/>
      </c>
      <c r="X4635" s="1047"/>
      <c r="Y4635" s="1146"/>
      <c r="Z4635" s="1049" t="str">
        <f t="shared" si="648"/>
        <v/>
      </c>
      <c r="AA4635" s="1049"/>
      <c r="AB4635" s="1050" t="str">
        <f t="shared" si="649"/>
        <v/>
      </c>
    </row>
    <row r="4636" spans="23:28" ht="12.75" customHeight="1">
      <c r="W4636" s="1046" t="str">
        <f t="shared" si="650"/>
        <v/>
      </c>
      <c r="X4636" s="1047"/>
      <c r="Y4636" s="1146"/>
      <c r="Z4636" s="1049" t="str">
        <f t="shared" si="648"/>
        <v/>
      </c>
      <c r="AA4636" s="1049"/>
      <c r="AB4636" s="1050" t="str">
        <f t="shared" si="649"/>
        <v/>
      </c>
    </row>
    <row r="4637" spans="23:28" ht="12.75" customHeight="1">
      <c r="W4637" s="1046" t="str">
        <f t="shared" si="650"/>
        <v/>
      </c>
      <c r="X4637" s="1047"/>
      <c r="Y4637" s="1146"/>
      <c r="Z4637" s="1049" t="str">
        <f t="shared" si="648"/>
        <v/>
      </c>
      <c r="AA4637" s="1049"/>
      <c r="AB4637" s="1050" t="str">
        <f t="shared" si="649"/>
        <v/>
      </c>
    </row>
    <row r="4638" spans="23:28" ht="12.75" customHeight="1">
      <c r="W4638" s="1046" t="str">
        <f t="shared" si="650"/>
        <v/>
      </c>
      <c r="X4638" s="1047"/>
      <c r="Y4638" s="1146"/>
      <c r="Z4638" s="1049" t="str">
        <f t="shared" si="648"/>
        <v/>
      </c>
      <c r="AA4638" s="1049"/>
      <c r="AB4638" s="1050" t="str">
        <f t="shared" si="649"/>
        <v/>
      </c>
    </row>
    <row r="4639" spans="23:28" ht="12.75" customHeight="1">
      <c r="W4639" s="1046" t="str">
        <f t="shared" si="650"/>
        <v/>
      </c>
      <c r="X4639" s="1047"/>
      <c r="Y4639" s="1146"/>
      <c r="Z4639" s="1049" t="str">
        <f t="shared" si="648"/>
        <v/>
      </c>
      <c r="AA4639" s="1049"/>
      <c r="AB4639" s="1050" t="str">
        <f t="shared" si="649"/>
        <v/>
      </c>
    </row>
    <row r="4640" spans="23:28" ht="12.75" customHeight="1">
      <c r="W4640" s="1046" t="str">
        <f t="shared" si="650"/>
        <v/>
      </c>
      <c r="X4640" s="1047"/>
      <c r="Y4640" s="1146"/>
      <c r="Z4640" s="1049" t="str">
        <f t="shared" si="648"/>
        <v/>
      </c>
      <c r="AA4640" s="1049"/>
      <c r="AB4640" s="1050" t="str">
        <f t="shared" si="649"/>
        <v/>
      </c>
    </row>
    <row r="4641" spans="23:28" ht="12.75" customHeight="1">
      <c r="W4641" s="1046" t="str">
        <f t="shared" si="650"/>
        <v/>
      </c>
      <c r="X4641" s="1047"/>
      <c r="Y4641" s="1146"/>
      <c r="Z4641" s="1049" t="str">
        <f t="shared" si="648"/>
        <v/>
      </c>
      <c r="AA4641" s="1049"/>
      <c r="AB4641" s="1050" t="str">
        <f t="shared" si="649"/>
        <v/>
      </c>
    </row>
    <row r="4642" spans="23:28" ht="12.75" customHeight="1">
      <c r="W4642" s="1046" t="str">
        <f t="shared" si="650"/>
        <v/>
      </c>
      <c r="X4642" s="1047"/>
      <c r="Y4642" s="1146"/>
      <c r="Z4642" s="1049" t="str">
        <f t="shared" si="648"/>
        <v/>
      </c>
      <c r="AA4642" s="1049"/>
      <c r="AB4642" s="1050" t="str">
        <f t="shared" si="649"/>
        <v/>
      </c>
    </row>
    <row r="4643" spans="23:28" ht="12.75" customHeight="1">
      <c r="W4643" s="1046" t="str">
        <f t="shared" si="650"/>
        <v/>
      </c>
      <c r="X4643" s="1047"/>
      <c r="Y4643" s="1146"/>
      <c r="Z4643" s="1049" t="str">
        <f t="shared" si="648"/>
        <v/>
      </c>
      <c r="AA4643" s="1049"/>
      <c r="AB4643" s="1050" t="str">
        <f t="shared" si="649"/>
        <v/>
      </c>
    </row>
    <row r="4644" spans="23:28" ht="12.75" customHeight="1">
      <c r="W4644" s="1046" t="str">
        <f t="shared" si="650"/>
        <v/>
      </c>
      <c r="X4644" s="1047"/>
      <c r="Y4644" s="1146"/>
      <c r="Z4644" s="1049" t="str">
        <f t="shared" si="648"/>
        <v/>
      </c>
      <c r="AA4644" s="1049"/>
      <c r="AB4644" s="1050" t="str">
        <f t="shared" si="649"/>
        <v/>
      </c>
    </row>
    <row r="4645" spans="23:28" ht="12.75" customHeight="1">
      <c r="W4645" s="1046" t="str">
        <f t="shared" si="650"/>
        <v/>
      </c>
      <c r="X4645" s="1047"/>
      <c r="Y4645" s="1146"/>
      <c r="Z4645" s="1049" t="str">
        <f t="shared" si="648"/>
        <v/>
      </c>
      <c r="AA4645" s="1049"/>
      <c r="AB4645" s="1050" t="str">
        <f t="shared" si="649"/>
        <v/>
      </c>
    </row>
    <row r="4646" spans="23:28" ht="12.75" customHeight="1">
      <c r="W4646" s="1046" t="str">
        <f t="shared" si="650"/>
        <v/>
      </c>
      <c r="X4646" s="1047"/>
      <c r="Y4646" s="1146"/>
      <c r="Z4646" s="1049" t="str">
        <f t="shared" si="648"/>
        <v/>
      </c>
      <c r="AA4646" s="1049"/>
      <c r="AB4646" s="1050" t="str">
        <f t="shared" si="649"/>
        <v/>
      </c>
    </row>
    <row r="4647" spans="23:28" ht="12.75" customHeight="1">
      <c r="W4647" s="1046" t="str">
        <f t="shared" si="650"/>
        <v/>
      </c>
      <c r="X4647" s="1047"/>
      <c r="Y4647" s="1146"/>
      <c r="Z4647" s="1049" t="str">
        <f t="shared" si="648"/>
        <v/>
      </c>
      <c r="AA4647" s="1049"/>
      <c r="AB4647" s="1050" t="str">
        <f t="shared" si="649"/>
        <v/>
      </c>
    </row>
    <row r="4648" spans="23:28" ht="12.75" customHeight="1">
      <c r="W4648" s="1046" t="str">
        <f t="shared" si="650"/>
        <v/>
      </c>
      <c r="X4648" s="1047"/>
      <c r="Y4648" s="1146"/>
      <c r="Z4648" s="1049" t="str">
        <f t="shared" si="648"/>
        <v/>
      </c>
      <c r="AA4648" s="1049"/>
      <c r="AB4648" s="1050" t="str">
        <f t="shared" si="649"/>
        <v/>
      </c>
    </row>
    <row r="4649" spans="23:28" ht="12.75" customHeight="1">
      <c r="W4649" s="1046" t="str">
        <f t="shared" si="650"/>
        <v/>
      </c>
      <c r="X4649" s="1047"/>
      <c r="Y4649" s="1146"/>
      <c r="Z4649" s="1049" t="str">
        <f t="shared" si="648"/>
        <v/>
      </c>
      <c r="AA4649" s="1049"/>
      <c r="AB4649" s="1050" t="str">
        <f t="shared" si="649"/>
        <v/>
      </c>
    </row>
    <row r="4650" spans="23:28" ht="12.75" customHeight="1">
      <c r="W4650" s="1046" t="str">
        <f t="shared" si="650"/>
        <v/>
      </c>
      <c r="X4650" s="1047"/>
      <c r="Y4650" s="1146"/>
      <c r="Z4650" s="1049" t="str">
        <f t="shared" si="648"/>
        <v/>
      </c>
      <c r="AA4650" s="1049"/>
      <c r="AB4650" s="1050" t="str">
        <f t="shared" si="649"/>
        <v/>
      </c>
    </row>
    <row r="4651" spans="23:28" ht="12.75" customHeight="1">
      <c r="W4651" s="1046" t="str">
        <f t="shared" si="650"/>
        <v/>
      </c>
      <c r="X4651" s="1047"/>
      <c r="Y4651" s="1146"/>
      <c r="Z4651" s="1049" t="str">
        <f t="shared" si="648"/>
        <v/>
      </c>
      <c r="AA4651" s="1049"/>
      <c r="AB4651" s="1050" t="str">
        <f t="shared" si="649"/>
        <v/>
      </c>
    </row>
    <row r="4652" spans="23:28" ht="12.75" customHeight="1">
      <c r="W4652" s="1046" t="str">
        <f t="shared" si="650"/>
        <v/>
      </c>
      <c r="X4652" s="1047"/>
      <c r="Y4652" s="1146"/>
      <c r="Z4652" s="1049" t="str">
        <f t="shared" si="648"/>
        <v/>
      </c>
      <c r="AA4652" s="1049"/>
      <c r="AB4652" s="1050" t="str">
        <f t="shared" si="649"/>
        <v/>
      </c>
    </row>
    <row r="4653" spans="23:28" ht="12.75" customHeight="1">
      <c r="W4653" s="1046" t="str">
        <f t="shared" si="650"/>
        <v/>
      </c>
      <c r="X4653" s="1047"/>
      <c r="Y4653" s="1146"/>
      <c r="Z4653" s="1049" t="str">
        <f t="shared" si="648"/>
        <v/>
      </c>
      <c r="AA4653" s="1049"/>
      <c r="AB4653" s="1050" t="str">
        <f t="shared" si="649"/>
        <v/>
      </c>
    </row>
    <row r="4654" spans="23:28" ht="12.75" customHeight="1">
      <c r="W4654" s="1046" t="str">
        <f t="shared" si="650"/>
        <v/>
      </c>
      <c r="X4654" s="1047"/>
      <c r="Y4654" s="1146"/>
      <c r="Z4654" s="1049" t="str">
        <f t="shared" si="648"/>
        <v/>
      </c>
      <c r="AA4654" s="1049"/>
      <c r="AB4654" s="1050" t="str">
        <f t="shared" si="649"/>
        <v/>
      </c>
    </row>
    <row r="4655" spans="23:28" ht="12.75" customHeight="1">
      <c r="W4655" s="1046" t="str">
        <f t="shared" si="650"/>
        <v/>
      </c>
      <c r="X4655" s="1047"/>
      <c r="Y4655" s="1146"/>
      <c r="Z4655" s="1049" t="str">
        <f t="shared" si="648"/>
        <v/>
      </c>
      <c r="AA4655" s="1049"/>
      <c r="AB4655" s="1050" t="str">
        <f t="shared" si="649"/>
        <v/>
      </c>
    </row>
    <row r="4656" spans="23:28" ht="12.75" customHeight="1">
      <c r="W4656" s="1046" t="str">
        <f t="shared" si="650"/>
        <v/>
      </c>
      <c r="X4656" s="1047"/>
      <c r="Y4656" s="1146"/>
      <c r="Z4656" s="1049" t="str">
        <f t="shared" si="648"/>
        <v/>
      </c>
      <c r="AA4656" s="1049"/>
      <c r="AB4656" s="1050" t="str">
        <f t="shared" si="649"/>
        <v/>
      </c>
    </row>
    <row r="4657" spans="23:28" ht="12.75" customHeight="1">
      <c r="W4657" s="1046" t="str">
        <f t="shared" si="650"/>
        <v/>
      </c>
      <c r="X4657" s="1047"/>
      <c r="Y4657" s="1146"/>
      <c r="Z4657" s="1049" t="str">
        <f t="shared" si="648"/>
        <v/>
      </c>
      <c r="AA4657" s="1049"/>
      <c r="AB4657" s="1050" t="str">
        <f t="shared" si="649"/>
        <v/>
      </c>
    </row>
    <row r="4658" spans="23:28" ht="12.75" customHeight="1">
      <c r="W4658" s="1046" t="str">
        <f t="shared" si="650"/>
        <v/>
      </c>
      <c r="X4658" s="1047"/>
      <c r="Y4658" s="1146"/>
      <c r="Z4658" s="1049" t="str">
        <f t="shared" si="648"/>
        <v/>
      </c>
      <c r="AA4658" s="1049"/>
      <c r="AB4658" s="1050" t="str">
        <f t="shared" si="649"/>
        <v/>
      </c>
    </row>
    <row r="4659" spans="23:28" ht="12.75" customHeight="1">
      <c r="W4659" s="1046" t="str">
        <f t="shared" si="650"/>
        <v/>
      </c>
      <c r="X4659" s="1047"/>
      <c r="Y4659" s="1146"/>
      <c r="Z4659" s="1049" t="str">
        <f t="shared" si="648"/>
        <v/>
      </c>
      <c r="AA4659" s="1049"/>
      <c r="AB4659" s="1050" t="str">
        <f t="shared" si="649"/>
        <v/>
      </c>
    </row>
    <row r="4660" spans="23:28" ht="12.75" customHeight="1">
      <c r="W4660" s="1046" t="str">
        <f t="shared" si="650"/>
        <v/>
      </c>
      <c r="X4660" s="1047"/>
      <c r="Y4660" s="1146"/>
      <c r="Z4660" s="1049" t="str">
        <f t="shared" si="648"/>
        <v/>
      </c>
      <c r="AA4660" s="1049"/>
      <c r="AB4660" s="1050" t="str">
        <f t="shared" si="649"/>
        <v/>
      </c>
    </row>
    <row r="4661" spans="23:28" ht="12.75" customHeight="1">
      <c r="W4661" s="1046" t="str">
        <f t="shared" si="650"/>
        <v/>
      </c>
      <c r="X4661" s="1047"/>
      <c r="Y4661" s="1146"/>
      <c r="Z4661" s="1049" t="str">
        <f t="shared" si="648"/>
        <v/>
      </c>
      <c r="AA4661" s="1049"/>
      <c r="AB4661" s="1050" t="str">
        <f t="shared" si="649"/>
        <v/>
      </c>
    </row>
    <row r="4662" spans="23:28" ht="12.75" customHeight="1">
      <c r="W4662" s="1046" t="str">
        <f t="shared" si="650"/>
        <v/>
      </c>
      <c r="X4662" s="1047"/>
      <c r="Y4662" s="1146"/>
      <c r="Z4662" s="1049" t="str">
        <f t="shared" si="648"/>
        <v/>
      </c>
      <c r="AA4662" s="1049"/>
      <c r="AB4662" s="1050" t="str">
        <f t="shared" si="649"/>
        <v/>
      </c>
    </row>
    <row r="4663" spans="23:28" ht="12.75" customHeight="1">
      <c r="W4663" s="1046" t="str">
        <f t="shared" si="650"/>
        <v/>
      </c>
      <c r="X4663" s="1047"/>
      <c r="Y4663" s="1146"/>
      <c r="Z4663" s="1049" t="str">
        <f t="shared" si="648"/>
        <v/>
      </c>
      <c r="AA4663" s="1049"/>
      <c r="AB4663" s="1050" t="str">
        <f t="shared" si="649"/>
        <v/>
      </c>
    </row>
    <row r="4664" spans="23:28" ht="12.75" customHeight="1">
      <c r="W4664" s="1046" t="str">
        <f t="shared" si="650"/>
        <v/>
      </c>
      <c r="X4664" s="1047"/>
      <c r="Y4664" s="1146"/>
      <c r="Z4664" s="1049" t="str">
        <f t="shared" si="648"/>
        <v/>
      </c>
      <c r="AA4664" s="1049"/>
      <c r="AB4664" s="1050" t="str">
        <f t="shared" si="649"/>
        <v/>
      </c>
    </row>
    <row r="4665" spans="23:28" ht="12.75" customHeight="1">
      <c r="W4665" s="1046" t="str">
        <f t="shared" si="650"/>
        <v/>
      </c>
      <c r="X4665" s="1047"/>
      <c r="Y4665" s="1146"/>
      <c r="Z4665" s="1049" t="str">
        <f t="shared" si="648"/>
        <v/>
      </c>
      <c r="AA4665" s="1049"/>
      <c r="AB4665" s="1050" t="str">
        <f t="shared" si="649"/>
        <v/>
      </c>
    </row>
    <row r="4666" spans="23:28" ht="12.75" customHeight="1">
      <c r="W4666" s="1046" t="str">
        <f t="shared" si="650"/>
        <v/>
      </c>
      <c r="X4666" s="1047"/>
      <c r="Y4666" s="1146"/>
      <c r="Z4666" s="1049" t="str">
        <f t="shared" si="648"/>
        <v/>
      </c>
      <c r="AA4666" s="1049"/>
      <c r="AB4666" s="1050" t="str">
        <f t="shared" si="649"/>
        <v/>
      </c>
    </row>
    <row r="4667" spans="23:28" ht="12.75" customHeight="1">
      <c r="W4667" s="1046" t="str">
        <f t="shared" si="650"/>
        <v/>
      </c>
      <c r="X4667" s="1047"/>
      <c r="Y4667" s="1146"/>
      <c r="Z4667" s="1049" t="str">
        <f t="shared" si="648"/>
        <v/>
      </c>
      <c r="AA4667" s="1049"/>
      <c r="AB4667" s="1050" t="str">
        <f t="shared" si="649"/>
        <v/>
      </c>
    </row>
    <row r="4668" spans="23:28" ht="12.75" customHeight="1">
      <c r="W4668" s="1046" t="str">
        <f t="shared" si="650"/>
        <v/>
      </c>
      <c r="X4668" s="1047"/>
      <c r="Y4668" s="1146"/>
      <c r="Z4668" s="1049" t="str">
        <f t="shared" si="648"/>
        <v/>
      </c>
      <c r="AA4668" s="1049"/>
      <c r="AB4668" s="1050" t="str">
        <f t="shared" si="649"/>
        <v/>
      </c>
    </row>
    <row r="4669" spans="23:28" ht="12.75" customHeight="1">
      <c r="W4669" s="1046" t="str">
        <f t="shared" si="650"/>
        <v/>
      </c>
      <c r="X4669" s="1047"/>
      <c r="Y4669" s="1146"/>
      <c r="Z4669" s="1049" t="str">
        <f t="shared" si="648"/>
        <v/>
      </c>
      <c r="AA4669" s="1049"/>
      <c r="AB4669" s="1050" t="str">
        <f t="shared" si="649"/>
        <v/>
      </c>
    </row>
    <row r="4670" spans="23:28" ht="12.75" customHeight="1">
      <c r="W4670" s="1046" t="str">
        <f t="shared" si="650"/>
        <v/>
      </c>
      <c r="X4670" s="1047"/>
      <c r="Y4670" s="1146"/>
      <c r="Z4670" s="1049" t="str">
        <f t="shared" si="648"/>
        <v/>
      </c>
      <c r="AA4670" s="1049"/>
      <c r="AB4670" s="1050" t="str">
        <f t="shared" si="649"/>
        <v/>
      </c>
    </row>
    <row r="4671" spans="23:28" ht="12.75" customHeight="1">
      <c r="W4671" s="1046" t="str">
        <f t="shared" si="650"/>
        <v/>
      </c>
      <c r="X4671" s="1047"/>
      <c r="Y4671" s="1146"/>
      <c r="Z4671" s="1049" t="str">
        <f t="shared" si="648"/>
        <v/>
      </c>
      <c r="AA4671" s="1049"/>
      <c r="AB4671" s="1050" t="str">
        <f t="shared" si="649"/>
        <v/>
      </c>
    </row>
    <row r="4672" spans="23:28" ht="12.75" customHeight="1">
      <c r="W4672" s="1046" t="str">
        <f t="shared" si="650"/>
        <v/>
      </c>
      <c r="X4672" s="1047"/>
      <c r="Y4672" s="1146"/>
      <c r="Z4672" s="1049" t="str">
        <f t="shared" si="648"/>
        <v/>
      </c>
      <c r="AA4672" s="1049"/>
      <c r="AB4672" s="1050" t="str">
        <f t="shared" si="649"/>
        <v/>
      </c>
    </row>
    <row r="4673" spans="23:28" ht="12.75" customHeight="1">
      <c r="W4673" s="1046" t="str">
        <f t="shared" si="650"/>
        <v/>
      </c>
      <c r="X4673" s="1047"/>
      <c r="Y4673" s="1146"/>
      <c r="Z4673" s="1049" t="str">
        <f t="shared" si="648"/>
        <v/>
      </c>
      <c r="AA4673" s="1049"/>
      <c r="AB4673" s="1050" t="str">
        <f t="shared" si="649"/>
        <v/>
      </c>
    </row>
    <row r="4674" spans="23:28" ht="12.75" customHeight="1">
      <c r="W4674" s="1046" t="str">
        <f t="shared" si="650"/>
        <v/>
      </c>
      <c r="X4674" s="1047"/>
      <c r="Y4674" s="1146"/>
      <c r="Z4674" s="1049" t="str">
        <f t="shared" si="648"/>
        <v/>
      </c>
      <c r="AA4674" s="1049"/>
      <c r="AB4674" s="1050" t="str">
        <f t="shared" si="649"/>
        <v/>
      </c>
    </row>
    <row r="4675" spans="23:28" ht="12.75" customHeight="1">
      <c r="W4675" s="1046" t="str">
        <f t="shared" si="650"/>
        <v/>
      </c>
      <c r="X4675" s="1047"/>
      <c r="Y4675" s="1146"/>
      <c r="Z4675" s="1049" t="str">
        <f t="shared" ref="Z4675:Z4738" si="651">IF($K4675="","",_xlfn.LET(_xlpm.gDate,K4675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675" s="1049"/>
      <c r="AB4675" s="1050" t="str">
        <f t="shared" ref="AB4675:AB4738" si="652">IFERROR(CHOOSE(AA4675,"መስከረም","ጥቅምት","ህዳር  ","ታህሳስ ","ጥር ","የካቲት ","መጋቢት ","ሚይዚያ ","ግንቦት ","ሰኔ ","ሐምሌ ","ነሐሴ ","Pagume"),"")</f>
        <v/>
      </c>
    </row>
    <row r="4676" spans="23:28" ht="12.75" customHeight="1">
      <c r="W4676" s="1046" t="str">
        <f t="shared" ref="W4676:W4739" si="653">IF($D4676="","",_xlfn.LET(_xlpm.gDate,D4676,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676" s="1047"/>
      <c r="Y4676" s="1146"/>
      <c r="Z4676" s="1049" t="str">
        <f t="shared" si="651"/>
        <v/>
      </c>
      <c r="AA4676" s="1049"/>
      <c r="AB4676" s="1050" t="str">
        <f t="shared" si="652"/>
        <v/>
      </c>
    </row>
    <row r="4677" spans="23:28" ht="12.75" customHeight="1">
      <c r="W4677" s="1046" t="str">
        <f t="shared" si="653"/>
        <v/>
      </c>
      <c r="X4677" s="1047"/>
      <c r="Y4677" s="1146"/>
      <c r="Z4677" s="1049" t="str">
        <f t="shared" si="651"/>
        <v/>
      </c>
      <c r="AA4677" s="1049"/>
      <c r="AB4677" s="1050" t="str">
        <f t="shared" si="652"/>
        <v/>
      </c>
    </row>
    <row r="4678" spans="23:28" ht="12.75" customHeight="1">
      <c r="W4678" s="1046" t="str">
        <f t="shared" si="653"/>
        <v/>
      </c>
      <c r="X4678" s="1047"/>
      <c r="Y4678" s="1146"/>
      <c r="Z4678" s="1049" t="str">
        <f t="shared" si="651"/>
        <v/>
      </c>
      <c r="AA4678" s="1049"/>
      <c r="AB4678" s="1050" t="str">
        <f t="shared" si="652"/>
        <v/>
      </c>
    </row>
    <row r="4679" spans="23:28" ht="12.75" customHeight="1">
      <c r="W4679" s="1046" t="str">
        <f t="shared" si="653"/>
        <v/>
      </c>
      <c r="X4679" s="1047"/>
      <c r="Y4679" s="1146"/>
      <c r="Z4679" s="1049" t="str">
        <f t="shared" si="651"/>
        <v/>
      </c>
      <c r="AA4679" s="1049"/>
      <c r="AB4679" s="1050" t="str">
        <f t="shared" si="652"/>
        <v/>
      </c>
    </row>
    <row r="4680" spans="23:28" ht="12.75" customHeight="1">
      <c r="W4680" s="1046" t="str">
        <f t="shared" si="653"/>
        <v/>
      </c>
      <c r="X4680" s="1047"/>
      <c r="Y4680" s="1146"/>
      <c r="Z4680" s="1049" t="str">
        <f t="shared" si="651"/>
        <v/>
      </c>
      <c r="AA4680" s="1049"/>
      <c r="AB4680" s="1050" t="str">
        <f t="shared" si="652"/>
        <v/>
      </c>
    </row>
    <row r="4681" spans="23:28" ht="12.75" customHeight="1">
      <c r="W4681" s="1046" t="str">
        <f t="shared" si="653"/>
        <v/>
      </c>
      <c r="X4681" s="1047"/>
      <c r="Y4681" s="1146"/>
      <c r="Z4681" s="1049" t="str">
        <f t="shared" si="651"/>
        <v/>
      </c>
      <c r="AA4681" s="1049"/>
      <c r="AB4681" s="1050" t="str">
        <f t="shared" si="652"/>
        <v/>
      </c>
    </row>
    <row r="4682" spans="23:28" ht="12.75" customHeight="1">
      <c r="W4682" s="1046" t="str">
        <f t="shared" si="653"/>
        <v/>
      </c>
      <c r="X4682" s="1047"/>
      <c r="Y4682" s="1146"/>
      <c r="Z4682" s="1049" t="str">
        <f t="shared" si="651"/>
        <v/>
      </c>
      <c r="AA4682" s="1049"/>
      <c r="AB4682" s="1050" t="str">
        <f t="shared" si="652"/>
        <v/>
      </c>
    </row>
    <row r="4683" spans="23:28" ht="12.75" customHeight="1">
      <c r="W4683" s="1046" t="str">
        <f t="shared" si="653"/>
        <v/>
      </c>
      <c r="X4683" s="1047"/>
      <c r="Y4683" s="1146"/>
      <c r="Z4683" s="1049" t="str">
        <f t="shared" si="651"/>
        <v/>
      </c>
      <c r="AA4683" s="1049"/>
      <c r="AB4683" s="1050" t="str">
        <f t="shared" si="652"/>
        <v/>
      </c>
    </row>
    <row r="4684" spans="23:28" ht="12.75" customHeight="1">
      <c r="W4684" s="1046" t="str">
        <f t="shared" si="653"/>
        <v/>
      </c>
      <c r="X4684" s="1047"/>
      <c r="Y4684" s="1146"/>
      <c r="Z4684" s="1049" t="str">
        <f t="shared" si="651"/>
        <v/>
      </c>
      <c r="AA4684" s="1049"/>
      <c r="AB4684" s="1050" t="str">
        <f t="shared" si="652"/>
        <v/>
      </c>
    </row>
    <row r="4685" spans="23:28" ht="12.75" customHeight="1">
      <c r="W4685" s="1046" t="str">
        <f t="shared" si="653"/>
        <v/>
      </c>
      <c r="X4685" s="1047"/>
      <c r="Y4685" s="1146"/>
      <c r="Z4685" s="1049" t="str">
        <f t="shared" si="651"/>
        <v/>
      </c>
      <c r="AA4685" s="1049"/>
      <c r="AB4685" s="1050" t="str">
        <f t="shared" si="652"/>
        <v/>
      </c>
    </row>
    <row r="4686" spans="23:28" ht="12.75" customHeight="1">
      <c r="W4686" s="1046" t="str">
        <f t="shared" si="653"/>
        <v/>
      </c>
      <c r="X4686" s="1047"/>
      <c r="Y4686" s="1146"/>
      <c r="Z4686" s="1049" t="str">
        <f t="shared" si="651"/>
        <v/>
      </c>
      <c r="AA4686" s="1049"/>
      <c r="AB4686" s="1050" t="str">
        <f t="shared" si="652"/>
        <v/>
      </c>
    </row>
    <row r="4687" spans="23:28" ht="12.75" customHeight="1">
      <c r="W4687" s="1046" t="str">
        <f t="shared" si="653"/>
        <v/>
      </c>
      <c r="X4687" s="1047"/>
      <c r="Y4687" s="1146"/>
      <c r="Z4687" s="1049" t="str">
        <f t="shared" si="651"/>
        <v/>
      </c>
      <c r="AA4687" s="1049"/>
      <c r="AB4687" s="1050" t="str">
        <f t="shared" si="652"/>
        <v/>
      </c>
    </row>
    <row r="4688" spans="23:28" ht="12.75" customHeight="1">
      <c r="W4688" s="1046" t="str">
        <f t="shared" si="653"/>
        <v/>
      </c>
      <c r="X4688" s="1047"/>
      <c r="Y4688" s="1146"/>
      <c r="Z4688" s="1049" t="str">
        <f t="shared" si="651"/>
        <v/>
      </c>
      <c r="AA4688" s="1049"/>
      <c r="AB4688" s="1050" t="str">
        <f t="shared" si="652"/>
        <v/>
      </c>
    </row>
    <row r="4689" spans="23:28" ht="12.75" customHeight="1">
      <c r="W4689" s="1046" t="str">
        <f t="shared" si="653"/>
        <v/>
      </c>
      <c r="X4689" s="1047"/>
      <c r="Y4689" s="1146"/>
      <c r="Z4689" s="1049" t="str">
        <f t="shared" si="651"/>
        <v/>
      </c>
      <c r="AA4689" s="1049"/>
      <c r="AB4689" s="1050" t="str">
        <f t="shared" si="652"/>
        <v/>
      </c>
    </row>
    <row r="4690" spans="23:28" ht="12.75" customHeight="1">
      <c r="W4690" s="1046" t="str">
        <f t="shared" si="653"/>
        <v/>
      </c>
      <c r="X4690" s="1047"/>
      <c r="Y4690" s="1146"/>
      <c r="Z4690" s="1049" t="str">
        <f t="shared" si="651"/>
        <v/>
      </c>
      <c r="AA4690" s="1049"/>
      <c r="AB4690" s="1050" t="str">
        <f t="shared" si="652"/>
        <v/>
      </c>
    </row>
    <row r="4691" spans="23:28" ht="12.75" customHeight="1">
      <c r="W4691" s="1046" t="str">
        <f t="shared" si="653"/>
        <v/>
      </c>
      <c r="X4691" s="1047"/>
      <c r="Y4691" s="1146"/>
      <c r="Z4691" s="1049" t="str">
        <f t="shared" si="651"/>
        <v/>
      </c>
      <c r="AA4691" s="1049"/>
      <c r="AB4691" s="1050" t="str">
        <f t="shared" si="652"/>
        <v/>
      </c>
    </row>
    <row r="4692" spans="23:28" ht="12.75" customHeight="1">
      <c r="W4692" s="1046" t="str">
        <f t="shared" si="653"/>
        <v/>
      </c>
      <c r="X4692" s="1047"/>
      <c r="Y4692" s="1146"/>
      <c r="Z4692" s="1049" t="str">
        <f t="shared" si="651"/>
        <v/>
      </c>
      <c r="AA4692" s="1049"/>
      <c r="AB4692" s="1050" t="str">
        <f t="shared" si="652"/>
        <v/>
      </c>
    </row>
    <row r="4693" spans="23:28" ht="12.75" customHeight="1">
      <c r="W4693" s="1046" t="str">
        <f t="shared" si="653"/>
        <v/>
      </c>
      <c r="X4693" s="1047"/>
      <c r="Y4693" s="1146"/>
      <c r="Z4693" s="1049" t="str">
        <f t="shared" si="651"/>
        <v/>
      </c>
      <c r="AA4693" s="1049"/>
      <c r="AB4693" s="1050" t="str">
        <f t="shared" si="652"/>
        <v/>
      </c>
    </row>
    <row r="4694" spans="23:28" ht="12.75" customHeight="1">
      <c r="W4694" s="1046" t="str">
        <f t="shared" si="653"/>
        <v/>
      </c>
      <c r="X4694" s="1047"/>
      <c r="Y4694" s="1146"/>
      <c r="Z4694" s="1049" t="str">
        <f t="shared" si="651"/>
        <v/>
      </c>
      <c r="AA4694" s="1049"/>
      <c r="AB4694" s="1050" t="str">
        <f t="shared" si="652"/>
        <v/>
      </c>
    </row>
    <row r="4695" spans="23:28" ht="12.75" customHeight="1">
      <c r="W4695" s="1046" t="str">
        <f t="shared" si="653"/>
        <v/>
      </c>
      <c r="X4695" s="1047"/>
      <c r="Y4695" s="1146"/>
      <c r="Z4695" s="1049" t="str">
        <f t="shared" si="651"/>
        <v/>
      </c>
      <c r="AA4695" s="1049"/>
      <c r="AB4695" s="1050" t="str">
        <f t="shared" si="652"/>
        <v/>
      </c>
    </row>
    <row r="4696" spans="23:28" ht="12.75" customHeight="1">
      <c r="W4696" s="1046" t="str">
        <f t="shared" si="653"/>
        <v/>
      </c>
      <c r="X4696" s="1047"/>
      <c r="Y4696" s="1146"/>
      <c r="Z4696" s="1049" t="str">
        <f t="shared" si="651"/>
        <v/>
      </c>
      <c r="AA4696" s="1049"/>
      <c r="AB4696" s="1050" t="str">
        <f t="shared" si="652"/>
        <v/>
      </c>
    </row>
    <row r="4697" spans="23:28" ht="12.75" customHeight="1">
      <c r="W4697" s="1046" t="str">
        <f t="shared" si="653"/>
        <v/>
      </c>
      <c r="X4697" s="1047"/>
      <c r="Y4697" s="1146"/>
      <c r="Z4697" s="1049" t="str">
        <f t="shared" si="651"/>
        <v/>
      </c>
      <c r="AA4697" s="1049"/>
      <c r="AB4697" s="1050" t="str">
        <f t="shared" si="652"/>
        <v/>
      </c>
    </row>
    <row r="4698" spans="23:28" ht="12.75" customHeight="1">
      <c r="W4698" s="1046" t="str">
        <f t="shared" si="653"/>
        <v/>
      </c>
      <c r="X4698" s="1047"/>
      <c r="Y4698" s="1146"/>
      <c r="Z4698" s="1049" t="str">
        <f t="shared" si="651"/>
        <v/>
      </c>
      <c r="AA4698" s="1049"/>
      <c r="AB4698" s="1050" t="str">
        <f t="shared" si="652"/>
        <v/>
      </c>
    </row>
    <row r="4699" spans="23:28" ht="12.75" customHeight="1">
      <c r="W4699" s="1046" t="str">
        <f t="shared" si="653"/>
        <v/>
      </c>
      <c r="X4699" s="1047"/>
      <c r="Y4699" s="1146"/>
      <c r="Z4699" s="1049" t="str">
        <f t="shared" si="651"/>
        <v/>
      </c>
      <c r="AA4699" s="1049"/>
      <c r="AB4699" s="1050" t="str">
        <f t="shared" si="652"/>
        <v/>
      </c>
    </row>
    <row r="4700" spans="23:28" ht="12.75" customHeight="1">
      <c r="W4700" s="1046" t="str">
        <f t="shared" si="653"/>
        <v/>
      </c>
      <c r="X4700" s="1047"/>
      <c r="Y4700" s="1146"/>
      <c r="Z4700" s="1049" t="str">
        <f t="shared" si="651"/>
        <v/>
      </c>
      <c r="AA4700" s="1049"/>
      <c r="AB4700" s="1050" t="str">
        <f t="shared" si="652"/>
        <v/>
      </c>
    </row>
    <row r="4701" spans="23:28" ht="12.75" customHeight="1">
      <c r="W4701" s="1046" t="str">
        <f t="shared" si="653"/>
        <v/>
      </c>
      <c r="X4701" s="1047"/>
      <c r="Y4701" s="1146"/>
      <c r="Z4701" s="1049" t="str">
        <f t="shared" si="651"/>
        <v/>
      </c>
      <c r="AA4701" s="1049"/>
      <c r="AB4701" s="1050" t="str">
        <f t="shared" si="652"/>
        <v/>
      </c>
    </row>
    <row r="4702" spans="23:28" ht="12.75" customHeight="1">
      <c r="W4702" s="1046" t="str">
        <f t="shared" si="653"/>
        <v/>
      </c>
      <c r="X4702" s="1047"/>
      <c r="Y4702" s="1146"/>
      <c r="Z4702" s="1049" t="str">
        <f t="shared" si="651"/>
        <v/>
      </c>
      <c r="AA4702" s="1049"/>
      <c r="AB4702" s="1050" t="str">
        <f t="shared" si="652"/>
        <v/>
      </c>
    </row>
    <row r="4703" spans="23:28" ht="12.75" customHeight="1">
      <c r="W4703" s="1046" t="str">
        <f t="shared" si="653"/>
        <v/>
      </c>
      <c r="X4703" s="1047"/>
      <c r="Y4703" s="1146"/>
      <c r="Z4703" s="1049" t="str">
        <f t="shared" si="651"/>
        <v/>
      </c>
      <c r="AA4703" s="1049"/>
      <c r="AB4703" s="1050" t="str">
        <f t="shared" si="652"/>
        <v/>
      </c>
    </row>
    <row r="4704" spans="23:28" ht="12.75" customHeight="1">
      <c r="W4704" s="1046" t="str">
        <f t="shared" si="653"/>
        <v/>
      </c>
      <c r="X4704" s="1047"/>
      <c r="Y4704" s="1146"/>
      <c r="Z4704" s="1049" t="str">
        <f t="shared" si="651"/>
        <v/>
      </c>
      <c r="AA4704" s="1049"/>
      <c r="AB4704" s="1050" t="str">
        <f t="shared" si="652"/>
        <v/>
      </c>
    </row>
    <row r="4705" spans="23:28" ht="12.75" customHeight="1">
      <c r="W4705" s="1046" t="str">
        <f t="shared" si="653"/>
        <v/>
      </c>
      <c r="X4705" s="1047"/>
      <c r="Y4705" s="1146"/>
      <c r="Z4705" s="1049" t="str">
        <f t="shared" si="651"/>
        <v/>
      </c>
      <c r="AA4705" s="1049"/>
      <c r="AB4705" s="1050" t="str">
        <f t="shared" si="652"/>
        <v/>
      </c>
    </row>
    <row r="4706" spans="23:28" ht="12.75" customHeight="1">
      <c r="W4706" s="1046" t="str">
        <f t="shared" si="653"/>
        <v/>
      </c>
      <c r="X4706" s="1047"/>
      <c r="Y4706" s="1146"/>
      <c r="Z4706" s="1049" t="str">
        <f t="shared" si="651"/>
        <v/>
      </c>
      <c r="AA4706" s="1049"/>
      <c r="AB4706" s="1050" t="str">
        <f t="shared" si="652"/>
        <v/>
      </c>
    </row>
    <row r="4707" spans="23:28" ht="12.75" customHeight="1">
      <c r="W4707" s="1046" t="str">
        <f t="shared" si="653"/>
        <v/>
      </c>
      <c r="X4707" s="1047"/>
      <c r="Y4707" s="1146"/>
      <c r="Z4707" s="1049" t="str">
        <f t="shared" si="651"/>
        <v/>
      </c>
      <c r="AA4707" s="1049"/>
      <c r="AB4707" s="1050" t="str">
        <f t="shared" si="652"/>
        <v/>
      </c>
    </row>
    <row r="4708" spans="23:28" ht="12.75" customHeight="1">
      <c r="W4708" s="1046" t="str">
        <f t="shared" si="653"/>
        <v/>
      </c>
      <c r="X4708" s="1047"/>
      <c r="Y4708" s="1146"/>
      <c r="Z4708" s="1049" t="str">
        <f t="shared" si="651"/>
        <v/>
      </c>
      <c r="AA4708" s="1049"/>
      <c r="AB4708" s="1050" t="str">
        <f t="shared" si="652"/>
        <v/>
      </c>
    </row>
    <row r="4709" spans="23:28" ht="12.75" customHeight="1">
      <c r="W4709" s="1046" t="str">
        <f t="shared" si="653"/>
        <v/>
      </c>
      <c r="X4709" s="1047"/>
      <c r="Y4709" s="1146"/>
      <c r="Z4709" s="1049" t="str">
        <f t="shared" si="651"/>
        <v/>
      </c>
      <c r="AA4709" s="1049"/>
      <c r="AB4709" s="1050" t="str">
        <f t="shared" si="652"/>
        <v/>
      </c>
    </row>
    <row r="4710" spans="23:28" ht="12.75" customHeight="1">
      <c r="W4710" s="1046" t="str">
        <f t="shared" si="653"/>
        <v/>
      </c>
      <c r="X4710" s="1047"/>
      <c r="Y4710" s="1146"/>
      <c r="Z4710" s="1049" t="str">
        <f t="shared" si="651"/>
        <v/>
      </c>
      <c r="AA4710" s="1049"/>
      <c r="AB4710" s="1050" t="str">
        <f t="shared" si="652"/>
        <v/>
      </c>
    </row>
    <row r="4711" spans="23:28" ht="12.75" customHeight="1">
      <c r="W4711" s="1046" t="str">
        <f t="shared" si="653"/>
        <v/>
      </c>
      <c r="X4711" s="1047"/>
      <c r="Y4711" s="1146"/>
      <c r="Z4711" s="1049" t="str">
        <f t="shared" si="651"/>
        <v/>
      </c>
      <c r="AA4711" s="1049"/>
      <c r="AB4711" s="1050" t="str">
        <f t="shared" si="652"/>
        <v/>
      </c>
    </row>
    <row r="4712" spans="23:28" ht="12.75" customHeight="1">
      <c r="W4712" s="1046" t="str">
        <f t="shared" si="653"/>
        <v/>
      </c>
      <c r="X4712" s="1047"/>
      <c r="Y4712" s="1146"/>
      <c r="Z4712" s="1049" t="str">
        <f t="shared" si="651"/>
        <v/>
      </c>
      <c r="AA4712" s="1049"/>
      <c r="AB4712" s="1050" t="str">
        <f t="shared" si="652"/>
        <v/>
      </c>
    </row>
    <row r="4713" spans="23:28" ht="12.75" customHeight="1">
      <c r="W4713" s="1046" t="str">
        <f t="shared" si="653"/>
        <v/>
      </c>
      <c r="X4713" s="1047"/>
      <c r="Y4713" s="1146"/>
      <c r="Z4713" s="1049" t="str">
        <f t="shared" si="651"/>
        <v/>
      </c>
      <c r="AA4713" s="1049"/>
      <c r="AB4713" s="1050" t="str">
        <f t="shared" si="652"/>
        <v/>
      </c>
    </row>
    <row r="4714" spans="23:28" ht="12.75" customHeight="1">
      <c r="W4714" s="1046" t="str">
        <f t="shared" si="653"/>
        <v/>
      </c>
      <c r="X4714" s="1047"/>
      <c r="Y4714" s="1146"/>
      <c r="Z4714" s="1049" t="str">
        <f t="shared" si="651"/>
        <v/>
      </c>
      <c r="AA4714" s="1049"/>
      <c r="AB4714" s="1050" t="str">
        <f t="shared" si="652"/>
        <v/>
      </c>
    </row>
    <row r="4715" spans="23:28" ht="12.75" customHeight="1">
      <c r="W4715" s="1046" t="str">
        <f t="shared" si="653"/>
        <v/>
      </c>
      <c r="X4715" s="1047"/>
      <c r="Y4715" s="1146"/>
      <c r="Z4715" s="1049" t="str">
        <f t="shared" si="651"/>
        <v/>
      </c>
      <c r="AA4715" s="1049"/>
      <c r="AB4715" s="1050" t="str">
        <f t="shared" si="652"/>
        <v/>
      </c>
    </row>
    <row r="4716" spans="23:28" ht="12.75" customHeight="1">
      <c r="W4716" s="1046" t="str">
        <f t="shared" si="653"/>
        <v/>
      </c>
      <c r="X4716" s="1047"/>
      <c r="Y4716" s="1146"/>
      <c r="Z4716" s="1049" t="str">
        <f t="shared" si="651"/>
        <v/>
      </c>
      <c r="AA4716" s="1049"/>
      <c r="AB4716" s="1050" t="str">
        <f t="shared" si="652"/>
        <v/>
      </c>
    </row>
    <row r="4717" spans="23:28" ht="12.75" customHeight="1">
      <c r="W4717" s="1046" t="str">
        <f t="shared" si="653"/>
        <v/>
      </c>
      <c r="X4717" s="1047"/>
      <c r="Y4717" s="1146"/>
      <c r="Z4717" s="1049" t="str">
        <f t="shared" si="651"/>
        <v/>
      </c>
      <c r="AA4717" s="1049"/>
      <c r="AB4717" s="1050" t="str">
        <f t="shared" si="652"/>
        <v/>
      </c>
    </row>
    <row r="4718" spans="23:28" ht="12.75" customHeight="1">
      <c r="W4718" s="1046" t="str">
        <f t="shared" si="653"/>
        <v/>
      </c>
      <c r="X4718" s="1047"/>
      <c r="Y4718" s="1146"/>
      <c r="Z4718" s="1049" t="str">
        <f t="shared" si="651"/>
        <v/>
      </c>
      <c r="AA4718" s="1049"/>
      <c r="AB4718" s="1050" t="str">
        <f t="shared" si="652"/>
        <v/>
      </c>
    </row>
    <row r="4719" spans="23:28" ht="12.75" customHeight="1">
      <c r="W4719" s="1046" t="str">
        <f t="shared" si="653"/>
        <v/>
      </c>
      <c r="X4719" s="1047"/>
      <c r="Y4719" s="1146"/>
      <c r="Z4719" s="1049" t="str">
        <f t="shared" si="651"/>
        <v/>
      </c>
      <c r="AA4719" s="1049"/>
      <c r="AB4719" s="1050" t="str">
        <f t="shared" si="652"/>
        <v/>
      </c>
    </row>
    <row r="4720" spans="23:28" ht="12.75" customHeight="1">
      <c r="W4720" s="1046" t="str">
        <f t="shared" si="653"/>
        <v/>
      </c>
      <c r="X4720" s="1047"/>
      <c r="Y4720" s="1146"/>
      <c r="Z4720" s="1049" t="str">
        <f t="shared" si="651"/>
        <v/>
      </c>
      <c r="AA4720" s="1049"/>
      <c r="AB4720" s="1050" t="str">
        <f t="shared" si="652"/>
        <v/>
      </c>
    </row>
    <row r="4721" spans="23:28" ht="12.75" customHeight="1">
      <c r="W4721" s="1046" t="str">
        <f t="shared" si="653"/>
        <v/>
      </c>
      <c r="X4721" s="1047"/>
      <c r="Y4721" s="1146"/>
      <c r="Z4721" s="1049" t="str">
        <f t="shared" si="651"/>
        <v/>
      </c>
      <c r="AA4721" s="1049"/>
      <c r="AB4721" s="1050" t="str">
        <f t="shared" si="652"/>
        <v/>
      </c>
    </row>
    <row r="4722" spans="23:28" ht="12.75" customHeight="1">
      <c r="W4722" s="1046" t="str">
        <f t="shared" si="653"/>
        <v/>
      </c>
      <c r="X4722" s="1047"/>
      <c r="Y4722" s="1146"/>
      <c r="Z4722" s="1049" t="str">
        <f t="shared" si="651"/>
        <v/>
      </c>
      <c r="AA4722" s="1049"/>
      <c r="AB4722" s="1050" t="str">
        <f t="shared" si="652"/>
        <v/>
      </c>
    </row>
    <row r="4723" spans="23:28" ht="12.75" customHeight="1">
      <c r="W4723" s="1046" t="str">
        <f t="shared" si="653"/>
        <v/>
      </c>
      <c r="X4723" s="1047"/>
      <c r="Y4723" s="1146"/>
      <c r="Z4723" s="1049" t="str">
        <f t="shared" si="651"/>
        <v/>
      </c>
      <c r="AA4723" s="1049"/>
      <c r="AB4723" s="1050" t="str">
        <f t="shared" si="652"/>
        <v/>
      </c>
    </row>
    <row r="4724" spans="23:28" ht="12.75" customHeight="1">
      <c r="W4724" s="1046" t="str">
        <f t="shared" si="653"/>
        <v/>
      </c>
      <c r="X4724" s="1047"/>
      <c r="Y4724" s="1146"/>
      <c r="Z4724" s="1049" t="str">
        <f t="shared" si="651"/>
        <v/>
      </c>
      <c r="AA4724" s="1049"/>
      <c r="AB4724" s="1050" t="str">
        <f t="shared" si="652"/>
        <v/>
      </c>
    </row>
    <row r="4725" spans="23:28" ht="12.75" customHeight="1">
      <c r="W4725" s="1046" t="str">
        <f t="shared" si="653"/>
        <v/>
      </c>
      <c r="X4725" s="1047"/>
      <c r="Y4725" s="1146"/>
      <c r="Z4725" s="1049" t="str">
        <f t="shared" si="651"/>
        <v/>
      </c>
      <c r="AA4725" s="1049"/>
      <c r="AB4725" s="1050" t="str">
        <f t="shared" si="652"/>
        <v/>
      </c>
    </row>
    <row r="4726" spans="23:28" ht="12.75" customHeight="1">
      <c r="W4726" s="1046" t="str">
        <f t="shared" si="653"/>
        <v/>
      </c>
      <c r="X4726" s="1047"/>
      <c r="Y4726" s="1146"/>
      <c r="Z4726" s="1049" t="str">
        <f t="shared" si="651"/>
        <v/>
      </c>
      <c r="AA4726" s="1049"/>
      <c r="AB4726" s="1050" t="str">
        <f t="shared" si="652"/>
        <v/>
      </c>
    </row>
    <row r="4727" spans="23:28" ht="12.75" customHeight="1">
      <c r="W4727" s="1046" t="str">
        <f t="shared" si="653"/>
        <v/>
      </c>
      <c r="X4727" s="1047"/>
      <c r="Y4727" s="1146"/>
      <c r="Z4727" s="1049" t="str">
        <f t="shared" si="651"/>
        <v/>
      </c>
      <c r="AA4727" s="1049"/>
      <c r="AB4727" s="1050" t="str">
        <f t="shared" si="652"/>
        <v/>
      </c>
    </row>
    <row r="4728" spans="23:28" ht="12.75" customHeight="1">
      <c r="W4728" s="1046" t="str">
        <f t="shared" si="653"/>
        <v/>
      </c>
      <c r="X4728" s="1047"/>
      <c r="Y4728" s="1146"/>
      <c r="Z4728" s="1049" t="str">
        <f t="shared" si="651"/>
        <v/>
      </c>
      <c r="AA4728" s="1049"/>
      <c r="AB4728" s="1050" t="str">
        <f t="shared" si="652"/>
        <v/>
      </c>
    </row>
    <row r="4729" spans="23:28" ht="12.75" customHeight="1">
      <c r="W4729" s="1046" t="str">
        <f t="shared" si="653"/>
        <v/>
      </c>
      <c r="X4729" s="1047"/>
      <c r="Y4729" s="1146"/>
      <c r="Z4729" s="1049" t="str">
        <f t="shared" si="651"/>
        <v/>
      </c>
      <c r="AA4729" s="1049"/>
      <c r="AB4729" s="1050" t="str">
        <f t="shared" si="652"/>
        <v/>
      </c>
    </row>
    <row r="4730" spans="23:28" ht="12.75" customHeight="1">
      <c r="W4730" s="1046" t="str">
        <f t="shared" si="653"/>
        <v/>
      </c>
      <c r="X4730" s="1047"/>
      <c r="Y4730" s="1146"/>
      <c r="Z4730" s="1049" t="str">
        <f t="shared" si="651"/>
        <v/>
      </c>
      <c r="AA4730" s="1049"/>
      <c r="AB4730" s="1050" t="str">
        <f t="shared" si="652"/>
        <v/>
      </c>
    </row>
    <row r="4731" spans="23:28" ht="12.75" customHeight="1">
      <c r="W4731" s="1046" t="str">
        <f t="shared" si="653"/>
        <v/>
      </c>
      <c r="X4731" s="1047"/>
      <c r="Y4731" s="1146"/>
      <c r="Z4731" s="1049" t="str">
        <f t="shared" si="651"/>
        <v/>
      </c>
      <c r="AA4731" s="1049"/>
      <c r="AB4731" s="1050" t="str">
        <f t="shared" si="652"/>
        <v/>
      </c>
    </row>
    <row r="4732" spans="23:28" ht="12.75" customHeight="1">
      <c r="W4732" s="1046" t="str">
        <f t="shared" si="653"/>
        <v/>
      </c>
      <c r="X4732" s="1047"/>
      <c r="Y4732" s="1146"/>
      <c r="Z4732" s="1049" t="str">
        <f t="shared" si="651"/>
        <v/>
      </c>
      <c r="AA4732" s="1049"/>
      <c r="AB4732" s="1050" t="str">
        <f t="shared" si="652"/>
        <v/>
      </c>
    </row>
    <row r="4733" spans="23:28" ht="12.75" customHeight="1">
      <c r="W4733" s="1046" t="str">
        <f t="shared" si="653"/>
        <v/>
      </c>
      <c r="X4733" s="1047"/>
      <c r="Y4733" s="1146"/>
      <c r="Z4733" s="1049" t="str">
        <f t="shared" si="651"/>
        <v/>
      </c>
      <c r="AA4733" s="1049"/>
      <c r="AB4733" s="1050" t="str">
        <f t="shared" si="652"/>
        <v/>
      </c>
    </row>
    <row r="4734" spans="23:28" ht="12.75" customHeight="1">
      <c r="W4734" s="1046" t="str">
        <f t="shared" si="653"/>
        <v/>
      </c>
      <c r="X4734" s="1047"/>
      <c r="Y4734" s="1146"/>
      <c r="Z4734" s="1049" t="str">
        <f t="shared" si="651"/>
        <v/>
      </c>
      <c r="AA4734" s="1049"/>
      <c r="AB4734" s="1050" t="str">
        <f t="shared" si="652"/>
        <v/>
      </c>
    </row>
    <row r="4735" spans="23:28" ht="12.75" customHeight="1">
      <c r="W4735" s="1046" t="str">
        <f t="shared" si="653"/>
        <v/>
      </c>
      <c r="X4735" s="1047"/>
      <c r="Y4735" s="1146"/>
      <c r="Z4735" s="1049" t="str">
        <f t="shared" si="651"/>
        <v/>
      </c>
      <c r="AA4735" s="1049"/>
      <c r="AB4735" s="1050" t="str">
        <f t="shared" si="652"/>
        <v/>
      </c>
    </row>
    <row r="4736" spans="23:28" ht="12.75" customHeight="1">
      <c r="W4736" s="1046" t="str">
        <f t="shared" si="653"/>
        <v/>
      </c>
      <c r="X4736" s="1047"/>
      <c r="Y4736" s="1146"/>
      <c r="Z4736" s="1049" t="str">
        <f t="shared" si="651"/>
        <v/>
      </c>
      <c r="AA4736" s="1049"/>
      <c r="AB4736" s="1050" t="str">
        <f t="shared" si="652"/>
        <v/>
      </c>
    </row>
    <row r="4737" spans="23:28" ht="12.75" customHeight="1">
      <c r="W4737" s="1046" t="str">
        <f t="shared" si="653"/>
        <v/>
      </c>
      <c r="X4737" s="1047"/>
      <c r="Y4737" s="1146"/>
      <c r="Z4737" s="1049" t="str">
        <f t="shared" si="651"/>
        <v/>
      </c>
      <c r="AA4737" s="1049"/>
      <c r="AB4737" s="1050" t="str">
        <f t="shared" si="652"/>
        <v/>
      </c>
    </row>
    <row r="4738" spans="23:28" ht="12.75" customHeight="1">
      <c r="W4738" s="1046" t="str">
        <f t="shared" si="653"/>
        <v/>
      </c>
      <c r="X4738" s="1047"/>
      <c r="Y4738" s="1146"/>
      <c r="Z4738" s="1049" t="str">
        <f t="shared" si="651"/>
        <v/>
      </c>
      <c r="AA4738" s="1049"/>
      <c r="AB4738" s="1050" t="str">
        <f t="shared" si="652"/>
        <v/>
      </c>
    </row>
    <row r="4739" spans="23:28" ht="12.75" customHeight="1">
      <c r="W4739" s="1046" t="str">
        <f t="shared" si="653"/>
        <v/>
      </c>
      <c r="X4739" s="1047"/>
      <c r="Y4739" s="1146"/>
      <c r="Z4739" s="1049" t="str">
        <f t="shared" ref="Z4739:Z4802" si="654">IF($K4739="","",_xlfn.LET(_xlpm.gDate,K4739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739" s="1049"/>
      <c r="AB4739" s="1050" t="str">
        <f t="shared" ref="AB4739:AB4777" si="655">IFERROR(CHOOSE(AA4739,"መስከረም","ጥቅምት","ህዳር  ","ታህሳስ ","ጥር ","የካቲት ","መጋቢት ","ሚይዚያ ","ግንቦት ","ሰኔ ","ሐምሌ ","ነሐሴ ","Pagume"),"")</f>
        <v/>
      </c>
    </row>
    <row r="4740" spans="23:28" ht="12.75" customHeight="1">
      <c r="W4740" s="1046" t="str">
        <f t="shared" ref="W4740:W4803" si="656">IF($D4740="","",_xlfn.LET(_xlpm.gDate,D4740,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740" s="1047"/>
      <c r="Y4740" s="1146"/>
      <c r="Z4740" s="1049" t="str">
        <f t="shared" si="654"/>
        <v/>
      </c>
      <c r="AA4740" s="1049"/>
      <c r="AB4740" s="1050" t="str">
        <f t="shared" si="655"/>
        <v/>
      </c>
    </row>
    <row r="4741" spans="23:28" ht="12.75" customHeight="1">
      <c r="W4741" s="1046" t="str">
        <f t="shared" si="656"/>
        <v/>
      </c>
      <c r="X4741" s="1047"/>
      <c r="Y4741" s="1146"/>
      <c r="Z4741" s="1049" t="str">
        <f t="shared" si="654"/>
        <v/>
      </c>
      <c r="AA4741" s="1049"/>
      <c r="AB4741" s="1050" t="str">
        <f t="shared" si="655"/>
        <v/>
      </c>
    </row>
    <row r="4742" spans="23:28" ht="12.75" customHeight="1">
      <c r="W4742" s="1046" t="str">
        <f t="shared" si="656"/>
        <v/>
      </c>
      <c r="X4742" s="1047"/>
      <c r="Y4742" s="1146"/>
      <c r="Z4742" s="1049" t="str">
        <f t="shared" si="654"/>
        <v/>
      </c>
      <c r="AA4742" s="1049"/>
      <c r="AB4742" s="1050" t="str">
        <f t="shared" si="655"/>
        <v/>
      </c>
    </row>
    <row r="4743" spans="23:28" ht="12.75" customHeight="1">
      <c r="W4743" s="1046" t="str">
        <f t="shared" si="656"/>
        <v/>
      </c>
      <c r="X4743" s="1047"/>
      <c r="Y4743" s="1146"/>
      <c r="Z4743" s="1049" t="str">
        <f t="shared" si="654"/>
        <v/>
      </c>
      <c r="AA4743" s="1049"/>
      <c r="AB4743" s="1050" t="str">
        <f t="shared" si="655"/>
        <v/>
      </c>
    </row>
    <row r="4744" spans="23:28" ht="12.75" customHeight="1">
      <c r="W4744" s="1046" t="str">
        <f t="shared" si="656"/>
        <v/>
      </c>
      <c r="X4744" s="1047"/>
      <c r="Y4744" s="1146"/>
      <c r="Z4744" s="1049" t="str">
        <f t="shared" si="654"/>
        <v/>
      </c>
      <c r="AA4744" s="1049"/>
      <c r="AB4744" s="1050" t="str">
        <f t="shared" si="655"/>
        <v/>
      </c>
    </row>
    <row r="4745" spans="23:28" ht="12.75" customHeight="1">
      <c r="W4745" s="1046" t="str">
        <f t="shared" si="656"/>
        <v/>
      </c>
      <c r="X4745" s="1047"/>
      <c r="Y4745" s="1146"/>
      <c r="Z4745" s="1049" t="str">
        <f t="shared" si="654"/>
        <v/>
      </c>
      <c r="AA4745" s="1049"/>
      <c r="AB4745" s="1050" t="str">
        <f t="shared" si="655"/>
        <v/>
      </c>
    </row>
    <row r="4746" spans="23:28" ht="12.75" customHeight="1">
      <c r="W4746" s="1046" t="str">
        <f t="shared" si="656"/>
        <v/>
      </c>
      <c r="X4746" s="1047"/>
      <c r="Y4746" s="1146"/>
      <c r="Z4746" s="1049" t="str">
        <f t="shared" si="654"/>
        <v/>
      </c>
      <c r="AA4746" s="1049"/>
      <c r="AB4746" s="1050" t="str">
        <f t="shared" si="655"/>
        <v/>
      </c>
    </row>
    <row r="4747" spans="23:28" ht="12.75" customHeight="1">
      <c r="W4747" s="1046" t="str">
        <f t="shared" si="656"/>
        <v/>
      </c>
      <c r="X4747" s="1047"/>
      <c r="Y4747" s="1146"/>
      <c r="Z4747" s="1049" t="str">
        <f t="shared" si="654"/>
        <v/>
      </c>
      <c r="AA4747" s="1049"/>
      <c r="AB4747" s="1050" t="str">
        <f t="shared" si="655"/>
        <v/>
      </c>
    </row>
    <row r="4748" spans="23:28" ht="12.75" customHeight="1">
      <c r="W4748" s="1046" t="str">
        <f t="shared" si="656"/>
        <v/>
      </c>
      <c r="X4748" s="1047"/>
      <c r="Y4748" s="1146"/>
      <c r="Z4748" s="1049" t="str">
        <f t="shared" si="654"/>
        <v/>
      </c>
      <c r="AA4748" s="1049"/>
      <c r="AB4748" s="1050" t="str">
        <f t="shared" si="655"/>
        <v/>
      </c>
    </row>
    <row r="4749" spans="23:28" ht="12.75" customHeight="1">
      <c r="W4749" s="1046" t="str">
        <f t="shared" si="656"/>
        <v/>
      </c>
      <c r="X4749" s="1047"/>
      <c r="Y4749" s="1146"/>
      <c r="Z4749" s="1049" t="str">
        <f t="shared" si="654"/>
        <v/>
      </c>
      <c r="AA4749" s="1049"/>
      <c r="AB4749" s="1050" t="str">
        <f t="shared" si="655"/>
        <v/>
      </c>
    </row>
    <row r="4750" spans="23:28" ht="12.75" customHeight="1">
      <c r="W4750" s="1046" t="str">
        <f t="shared" si="656"/>
        <v/>
      </c>
      <c r="X4750" s="1047"/>
      <c r="Y4750" s="1146"/>
      <c r="Z4750" s="1049" t="str">
        <f t="shared" si="654"/>
        <v/>
      </c>
      <c r="AA4750" s="1049"/>
      <c r="AB4750" s="1050" t="str">
        <f t="shared" si="655"/>
        <v/>
      </c>
    </row>
    <row r="4751" spans="23:28" ht="12.75" customHeight="1">
      <c r="W4751" s="1046" t="str">
        <f t="shared" si="656"/>
        <v/>
      </c>
      <c r="X4751" s="1047"/>
      <c r="Y4751" s="1146"/>
      <c r="Z4751" s="1049" t="str">
        <f t="shared" si="654"/>
        <v/>
      </c>
      <c r="AA4751" s="1049"/>
      <c r="AB4751" s="1050" t="str">
        <f t="shared" si="655"/>
        <v/>
      </c>
    </row>
    <row r="4752" spans="23:28" ht="12.75" customHeight="1">
      <c r="W4752" s="1046" t="str">
        <f t="shared" si="656"/>
        <v/>
      </c>
      <c r="X4752" s="1047"/>
      <c r="Y4752" s="1146"/>
      <c r="Z4752" s="1049" t="str">
        <f t="shared" si="654"/>
        <v/>
      </c>
      <c r="AA4752" s="1049"/>
      <c r="AB4752" s="1050" t="str">
        <f t="shared" si="655"/>
        <v/>
      </c>
    </row>
    <row r="4753" spans="23:28" ht="12.75" customHeight="1">
      <c r="W4753" s="1046" t="str">
        <f t="shared" si="656"/>
        <v/>
      </c>
      <c r="X4753" s="1047"/>
      <c r="Y4753" s="1146"/>
      <c r="Z4753" s="1049" t="str">
        <f t="shared" si="654"/>
        <v/>
      </c>
      <c r="AA4753" s="1049"/>
      <c r="AB4753" s="1050" t="str">
        <f t="shared" si="655"/>
        <v/>
      </c>
    </row>
    <row r="4754" spans="23:28" ht="12.75" customHeight="1">
      <c r="W4754" s="1046" t="str">
        <f t="shared" si="656"/>
        <v/>
      </c>
      <c r="X4754" s="1047"/>
      <c r="Y4754" s="1146"/>
      <c r="Z4754" s="1049" t="str">
        <f t="shared" si="654"/>
        <v/>
      </c>
      <c r="AA4754" s="1049"/>
      <c r="AB4754" s="1050" t="str">
        <f t="shared" si="655"/>
        <v/>
      </c>
    </row>
    <row r="4755" spans="23:28" ht="12.75" customHeight="1">
      <c r="W4755" s="1046" t="str">
        <f t="shared" si="656"/>
        <v/>
      </c>
      <c r="X4755" s="1047"/>
      <c r="Y4755" s="1146"/>
      <c r="Z4755" s="1049" t="str">
        <f t="shared" si="654"/>
        <v/>
      </c>
      <c r="AA4755" s="1049"/>
      <c r="AB4755" s="1050" t="str">
        <f t="shared" si="655"/>
        <v/>
      </c>
    </row>
    <row r="4756" spans="23:28" ht="12.75" customHeight="1">
      <c r="W4756" s="1046" t="str">
        <f t="shared" si="656"/>
        <v/>
      </c>
      <c r="X4756" s="1047"/>
      <c r="Y4756" s="1146"/>
      <c r="Z4756" s="1049" t="str">
        <f t="shared" si="654"/>
        <v/>
      </c>
      <c r="AA4756" s="1049"/>
      <c r="AB4756" s="1050" t="str">
        <f t="shared" si="655"/>
        <v/>
      </c>
    </row>
    <row r="4757" spans="23:28" ht="12.75" customHeight="1">
      <c r="W4757" s="1046" t="str">
        <f t="shared" si="656"/>
        <v/>
      </c>
      <c r="X4757" s="1047"/>
      <c r="Y4757" s="1146"/>
      <c r="Z4757" s="1049" t="str">
        <f t="shared" si="654"/>
        <v/>
      </c>
      <c r="AA4757" s="1049"/>
      <c r="AB4757" s="1050" t="str">
        <f t="shared" si="655"/>
        <v/>
      </c>
    </row>
    <row r="4758" spans="23:28" ht="12.75" customHeight="1">
      <c r="W4758" s="1046" t="str">
        <f t="shared" si="656"/>
        <v/>
      </c>
      <c r="X4758" s="1047"/>
      <c r="Y4758" s="1146"/>
      <c r="Z4758" s="1049" t="str">
        <f t="shared" si="654"/>
        <v/>
      </c>
      <c r="AA4758" s="1049"/>
      <c r="AB4758" s="1050" t="str">
        <f t="shared" si="655"/>
        <v/>
      </c>
    </row>
    <row r="4759" spans="23:28" ht="12.75" customHeight="1">
      <c r="W4759" s="1046" t="str">
        <f t="shared" si="656"/>
        <v/>
      </c>
      <c r="X4759" s="1047"/>
      <c r="Y4759" s="1146"/>
      <c r="Z4759" s="1049" t="str">
        <f t="shared" si="654"/>
        <v/>
      </c>
      <c r="AA4759" s="1049"/>
      <c r="AB4759" s="1050" t="str">
        <f t="shared" si="655"/>
        <v/>
      </c>
    </row>
    <row r="4760" spans="23:28" ht="12.75" customHeight="1">
      <c r="W4760" s="1046" t="str">
        <f t="shared" si="656"/>
        <v/>
      </c>
      <c r="X4760" s="1047"/>
      <c r="Y4760" s="1146"/>
      <c r="Z4760" s="1049" t="str">
        <f t="shared" si="654"/>
        <v/>
      </c>
      <c r="AA4760" s="1049"/>
      <c r="AB4760" s="1050" t="str">
        <f t="shared" si="655"/>
        <v/>
      </c>
    </row>
    <row r="4761" spans="23:28" ht="12.75" customHeight="1">
      <c r="W4761" s="1046" t="str">
        <f t="shared" si="656"/>
        <v/>
      </c>
      <c r="X4761" s="1047"/>
      <c r="Y4761" s="1146"/>
      <c r="Z4761" s="1049" t="str">
        <f t="shared" si="654"/>
        <v/>
      </c>
      <c r="AA4761" s="1049"/>
      <c r="AB4761" s="1050" t="str">
        <f t="shared" si="655"/>
        <v/>
      </c>
    </row>
    <row r="4762" spans="23:28" ht="12.75" customHeight="1">
      <c r="W4762" s="1046" t="str">
        <f t="shared" si="656"/>
        <v/>
      </c>
      <c r="X4762" s="1047"/>
      <c r="Y4762" s="1146"/>
      <c r="Z4762" s="1049" t="str">
        <f t="shared" si="654"/>
        <v/>
      </c>
      <c r="AA4762" s="1049"/>
      <c r="AB4762" s="1050" t="str">
        <f t="shared" si="655"/>
        <v/>
      </c>
    </row>
    <row r="4763" spans="23:28" ht="12.75" customHeight="1">
      <c r="W4763" s="1046" t="str">
        <f t="shared" si="656"/>
        <v/>
      </c>
      <c r="X4763" s="1047"/>
      <c r="Y4763" s="1146"/>
      <c r="Z4763" s="1049" t="str">
        <f t="shared" si="654"/>
        <v/>
      </c>
      <c r="AA4763" s="1049"/>
      <c r="AB4763" s="1050" t="str">
        <f t="shared" si="655"/>
        <v/>
      </c>
    </row>
    <row r="4764" spans="23:28" ht="12.75" customHeight="1">
      <c r="W4764" s="1046" t="str">
        <f t="shared" si="656"/>
        <v/>
      </c>
      <c r="X4764" s="1047"/>
      <c r="Y4764" s="1146"/>
      <c r="Z4764" s="1049" t="str">
        <f t="shared" si="654"/>
        <v/>
      </c>
      <c r="AA4764" s="1049"/>
      <c r="AB4764" s="1050" t="str">
        <f t="shared" si="655"/>
        <v/>
      </c>
    </row>
    <row r="4765" spans="23:28" ht="12.75" customHeight="1">
      <c r="W4765" s="1046" t="str">
        <f t="shared" si="656"/>
        <v/>
      </c>
      <c r="X4765" s="1047"/>
      <c r="Y4765" s="1146"/>
      <c r="Z4765" s="1049" t="str">
        <f t="shared" si="654"/>
        <v/>
      </c>
      <c r="AA4765" s="1049"/>
      <c r="AB4765" s="1050" t="str">
        <f t="shared" si="655"/>
        <v/>
      </c>
    </row>
    <row r="4766" spans="23:28" ht="12.75" customHeight="1">
      <c r="W4766" s="1046" t="str">
        <f t="shared" si="656"/>
        <v/>
      </c>
      <c r="X4766" s="1047"/>
      <c r="Y4766" s="1146"/>
      <c r="Z4766" s="1049" t="str">
        <f t="shared" si="654"/>
        <v/>
      </c>
      <c r="AA4766" s="1049"/>
      <c r="AB4766" s="1050" t="str">
        <f t="shared" si="655"/>
        <v/>
      </c>
    </row>
    <row r="4767" spans="23:28" ht="12.75" customHeight="1">
      <c r="W4767" s="1046" t="str">
        <f t="shared" si="656"/>
        <v/>
      </c>
      <c r="X4767" s="1047"/>
      <c r="Y4767" s="1146"/>
      <c r="Z4767" s="1049" t="str">
        <f t="shared" si="654"/>
        <v/>
      </c>
      <c r="AA4767" s="1049"/>
      <c r="AB4767" s="1050" t="str">
        <f t="shared" si="655"/>
        <v/>
      </c>
    </row>
    <row r="4768" spans="23:28" ht="12.75" customHeight="1">
      <c r="W4768" s="1046" t="str">
        <f t="shared" si="656"/>
        <v/>
      </c>
      <c r="X4768" s="1047"/>
      <c r="Y4768" s="1146"/>
      <c r="Z4768" s="1049" t="str">
        <f t="shared" si="654"/>
        <v/>
      </c>
      <c r="AA4768" s="1049"/>
      <c r="AB4768" s="1050" t="str">
        <f t="shared" si="655"/>
        <v/>
      </c>
    </row>
    <row r="4769" spans="23:28" ht="12.75" customHeight="1">
      <c r="W4769" s="1046" t="str">
        <f t="shared" si="656"/>
        <v/>
      </c>
      <c r="X4769" s="1047"/>
      <c r="Y4769" s="1146"/>
      <c r="Z4769" s="1049" t="str">
        <f t="shared" si="654"/>
        <v/>
      </c>
      <c r="AA4769" s="1049"/>
      <c r="AB4769" s="1050" t="str">
        <f t="shared" si="655"/>
        <v/>
      </c>
    </row>
    <row r="4770" spans="23:28" ht="12.75" customHeight="1">
      <c r="W4770" s="1046" t="str">
        <f t="shared" si="656"/>
        <v/>
      </c>
      <c r="X4770" s="1047"/>
      <c r="Y4770" s="1146"/>
      <c r="Z4770" s="1049" t="str">
        <f t="shared" si="654"/>
        <v/>
      </c>
      <c r="AA4770" s="1049"/>
      <c r="AB4770" s="1050" t="str">
        <f t="shared" si="655"/>
        <v/>
      </c>
    </row>
    <row r="4771" spans="23:28" ht="12.75" customHeight="1">
      <c r="W4771" s="1046" t="str">
        <f t="shared" si="656"/>
        <v/>
      </c>
      <c r="X4771" s="1047"/>
      <c r="Y4771" s="1146"/>
      <c r="Z4771" s="1049" t="str">
        <f t="shared" si="654"/>
        <v/>
      </c>
      <c r="AA4771" s="1049"/>
      <c r="AB4771" s="1050" t="str">
        <f t="shared" si="655"/>
        <v/>
      </c>
    </row>
    <row r="4772" spans="23:28" ht="12.75" customHeight="1">
      <c r="W4772" s="1046" t="str">
        <f t="shared" si="656"/>
        <v/>
      </c>
      <c r="X4772" s="1047"/>
      <c r="Y4772" s="1146"/>
      <c r="Z4772" s="1049" t="str">
        <f t="shared" si="654"/>
        <v/>
      </c>
      <c r="AA4772" s="1049"/>
      <c r="AB4772" s="1050" t="str">
        <f t="shared" si="655"/>
        <v/>
      </c>
    </row>
    <row r="4773" spans="23:28" ht="12.75" customHeight="1">
      <c r="W4773" s="1046" t="str">
        <f t="shared" si="656"/>
        <v/>
      </c>
      <c r="X4773" s="1047"/>
      <c r="Y4773" s="1146"/>
      <c r="Z4773" s="1049" t="str">
        <f t="shared" si="654"/>
        <v/>
      </c>
      <c r="AA4773" s="1049"/>
      <c r="AB4773" s="1050" t="str">
        <f t="shared" si="655"/>
        <v/>
      </c>
    </row>
    <row r="4774" spans="23:28" ht="12.75" customHeight="1">
      <c r="W4774" s="1046" t="str">
        <f t="shared" si="656"/>
        <v/>
      </c>
      <c r="X4774" s="1047"/>
      <c r="Y4774" s="1146"/>
      <c r="Z4774" s="1049" t="str">
        <f t="shared" si="654"/>
        <v/>
      </c>
      <c r="AA4774" s="1049"/>
      <c r="AB4774" s="1050" t="str">
        <f t="shared" si="655"/>
        <v/>
      </c>
    </row>
    <row r="4775" spans="23:28" ht="12.75" customHeight="1">
      <c r="W4775" s="1046" t="str">
        <f t="shared" si="656"/>
        <v/>
      </c>
      <c r="X4775" s="1047"/>
      <c r="Y4775" s="1146"/>
      <c r="Z4775" s="1049" t="str">
        <f t="shared" si="654"/>
        <v/>
      </c>
      <c r="AA4775" s="1049"/>
      <c r="AB4775" s="1050" t="str">
        <f t="shared" si="655"/>
        <v/>
      </c>
    </row>
    <row r="4776" spans="23:28" ht="12.75" customHeight="1">
      <c r="W4776" s="1046" t="str">
        <f t="shared" si="656"/>
        <v/>
      </c>
      <c r="X4776" s="1047"/>
      <c r="Y4776" s="1146"/>
      <c r="Z4776" s="1049" t="str">
        <f t="shared" si="654"/>
        <v/>
      </c>
      <c r="AA4776" s="1049"/>
      <c r="AB4776" s="1050" t="str">
        <f t="shared" si="655"/>
        <v/>
      </c>
    </row>
    <row r="4777" spans="23:28" ht="12.75" customHeight="1">
      <c r="W4777" s="1046" t="str">
        <f t="shared" si="656"/>
        <v/>
      </c>
      <c r="X4777" s="1047"/>
      <c r="Y4777" s="1146"/>
      <c r="Z4777" s="1049" t="str">
        <f t="shared" si="654"/>
        <v/>
      </c>
      <c r="AA4777" s="1049"/>
      <c r="AB4777" s="1050" t="str">
        <f t="shared" si="655"/>
        <v/>
      </c>
    </row>
    <row r="4778" spans="23:28" ht="12.75" customHeight="1">
      <c r="W4778" s="1046" t="str">
        <f t="shared" si="656"/>
        <v/>
      </c>
      <c r="X4778" s="1047"/>
      <c r="Y4778" s="1146"/>
      <c r="Z4778" s="1049" t="str">
        <f t="shared" si="654"/>
        <v/>
      </c>
      <c r="AA4778" s="1049"/>
    </row>
    <row r="4779" spans="23:28" ht="12.75" customHeight="1">
      <c r="W4779" s="1046" t="str">
        <f t="shared" si="656"/>
        <v/>
      </c>
      <c r="X4779" s="1047"/>
      <c r="Y4779" s="1146"/>
      <c r="Z4779" s="1049" t="str">
        <f t="shared" si="654"/>
        <v/>
      </c>
      <c r="AA4779" s="1049"/>
    </row>
    <row r="4780" spans="23:28" ht="12.75" customHeight="1">
      <c r="W4780" s="1046" t="str">
        <f t="shared" si="656"/>
        <v/>
      </c>
      <c r="X4780" s="1047"/>
      <c r="Y4780" s="1146"/>
      <c r="Z4780" s="1049" t="str">
        <f t="shared" si="654"/>
        <v/>
      </c>
      <c r="AA4780" s="1049"/>
    </row>
    <row r="4781" spans="23:28" ht="12.75" customHeight="1">
      <c r="W4781" s="1046" t="str">
        <f t="shared" si="656"/>
        <v/>
      </c>
      <c r="X4781" s="1047"/>
      <c r="Y4781" s="1146"/>
      <c r="Z4781" s="1049" t="str">
        <f t="shared" si="654"/>
        <v/>
      </c>
      <c r="AA4781" s="1049"/>
    </row>
    <row r="4782" spans="23:28" ht="12.75" customHeight="1">
      <c r="W4782" s="1046" t="str">
        <f t="shared" si="656"/>
        <v/>
      </c>
      <c r="X4782" s="1047"/>
      <c r="Y4782" s="1146"/>
      <c r="Z4782" s="1049" t="str">
        <f t="shared" si="654"/>
        <v/>
      </c>
      <c r="AA4782" s="1049"/>
    </row>
    <row r="4783" spans="23:28" ht="12.75" customHeight="1">
      <c r="W4783" s="1046" t="str">
        <f t="shared" si="656"/>
        <v/>
      </c>
      <c r="X4783" s="1047"/>
      <c r="Y4783" s="1146"/>
      <c r="Z4783" s="1049" t="str">
        <f t="shared" si="654"/>
        <v/>
      </c>
      <c r="AA4783" s="1049"/>
    </row>
    <row r="4784" spans="23:28" ht="12.75" customHeight="1">
      <c r="W4784" s="1046" t="str">
        <f t="shared" si="656"/>
        <v/>
      </c>
      <c r="X4784" s="1047"/>
      <c r="Y4784" s="1146"/>
      <c r="Z4784" s="1049" t="str">
        <f t="shared" si="654"/>
        <v/>
      </c>
      <c r="AA4784" s="1049"/>
    </row>
    <row r="4785" spans="23:27" ht="12.75" customHeight="1">
      <c r="W4785" s="1046" t="str">
        <f t="shared" si="656"/>
        <v/>
      </c>
      <c r="X4785" s="1047"/>
      <c r="Y4785" s="1146"/>
      <c r="Z4785" s="1049" t="str">
        <f t="shared" si="654"/>
        <v/>
      </c>
      <c r="AA4785" s="1049"/>
    </row>
    <row r="4786" spans="23:27" ht="12.75" customHeight="1">
      <c r="W4786" s="1046" t="str">
        <f t="shared" si="656"/>
        <v/>
      </c>
      <c r="X4786" s="1047"/>
      <c r="Y4786" s="1146"/>
      <c r="Z4786" s="1049" t="str">
        <f t="shared" si="654"/>
        <v/>
      </c>
      <c r="AA4786" s="1049"/>
    </row>
    <row r="4787" spans="23:27" ht="12.75" customHeight="1">
      <c r="W4787" s="1046" t="str">
        <f t="shared" si="656"/>
        <v/>
      </c>
      <c r="X4787" s="1047"/>
      <c r="Y4787" s="1146"/>
      <c r="Z4787" s="1049" t="str">
        <f t="shared" si="654"/>
        <v/>
      </c>
      <c r="AA4787" s="1049"/>
    </row>
    <row r="4788" spans="23:27" ht="12.75" customHeight="1">
      <c r="W4788" s="1046" t="str">
        <f t="shared" si="656"/>
        <v/>
      </c>
      <c r="X4788" s="1047"/>
      <c r="Y4788" s="1146"/>
      <c r="Z4788" s="1049" t="str">
        <f t="shared" si="654"/>
        <v/>
      </c>
      <c r="AA4788" s="1049"/>
    </row>
    <row r="4789" spans="23:27" ht="12.75" customHeight="1">
      <c r="W4789" s="1046" t="str">
        <f t="shared" si="656"/>
        <v/>
      </c>
      <c r="X4789" s="1047"/>
      <c r="Y4789" s="1146"/>
      <c r="Z4789" s="1049" t="str">
        <f t="shared" si="654"/>
        <v/>
      </c>
      <c r="AA4789" s="1049"/>
    </row>
    <row r="4790" spans="23:27" ht="12.75" customHeight="1">
      <c r="W4790" s="1046" t="str">
        <f t="shared" si="656"/>
        <v/>
      </c>
      <c r="X4790" s="1047"/>
      <c r="Y4790" s="1146"/>
      <c r="Z4790" s="1049" t="str">
        <f t="shared" si="654"/>
        <v/>
      </c>
      <c r="AA4790" s="1049"/>
    </row>
    <row r="4791" spans="23:27" ht="12.75" customHeight="1">
      <c r="W4791" s="1046" t="str">
        <f t="shared" si="656"/>
        <v/>
      </c>
      <c r="X4791" s="1047"/>
      <c r="Y4791" s="1146"/>
      <c r="Z4791" s="1049" t="str">
        <f t="shared" si="654"/>
        <v/>
      </c>
      <c r="AA4791" s="1049"/>
    </row>
    <row r="4792" spans="23:27" ht="12.75" customHeight="1">
      <c r="W4792" s="1046" t="str">
        <f t="shared" si="656"/>
        <v/>
      </c>
      <c r="X4792" s="1047"/>
      <c r="Y4792" s="1146"/>
      <c r="Z4792" s="1049" t="str">
        <f t="shared" si="654"/>
        <v/>
      </c>
      <c r="AA4792" s="1049"/>
    </row>
    <row r="4793" spans="23:27" ht="12.75" customHeight="1">
      <c r="W4793" s="1046" t="str">
        <f t="shared" si="656"/>
        <v/>
      </c>
      <c r="X4793" s="1047"/>
      <c r="Y4793" s="1146"/>
      <c r="Z4793" s="1049" t="str">
        <f t="shared" si="654"/>
        <v/>
      </c>
      <c r="AA4793" s="1049"/>
    </row>
    <row r="4794" spans="23:27" ht="12.75" customHeight="1">
      <c r="W4794" s="1046" t="str">
        <f t="shared" si="656"/>
        <v/>
      </c>
      <c r="X4794" s="1047"/>
      <c r="Y4794" s="1146"/>
      <c r="Z4794" s="1049" t="str">
        <f t="shared" si="654"/>
        <v/>
      </c>
      <c r="AA4794" s="1049"/>
    </row>
    <row r="4795" spans="23:27" ht="12.75" customHeight="1">
      <c r="W4795" s="1046" t="str">
        <f t="shared" si="656"/>
        <v/>
      </c>
      <c r="X4795" s="1047"/>
      <c r="Y4795" s="1146"/>
      <c r="Z4795" s="1049" t="str">
        <f t="shared" si="654"/>
        <v/>
      </c>
      <c r="AA4795" s="1049"/>
    </row>
    <row r="4796" spans="23:27" ht="12.75" customHeight="1">
      <c r="W4796" s="1046" t="str">
        <f t="shared" si="656"/>
        <v/>
      </c>
      <c r="X4796" s="1047"/>
      <c r="Y4796" s="1146"/>
      <c r="Z4796" s="1049" t="str">
        <f t="shared" si="654"/>
        <v/>
      </c>
      <c r="AA4796" s="1049"/>
    </row>
    <row r="4797" spans="23:27" ht="12.75" customHeight="1">
      <c r="W4797" s="1046" t="str">
        <f t="shared" si="656"/>
        <v/>
      </c>
      <c r="X4797" s="1047"/>
      <c r="Y4797" s="1146"/>
      <c r="Z4797" s="1049" t="str">
        <f t="shared" si="654"/>
        <v/>
      </c>
      <c r="AA4797" s="1049"/>
    </row>
    <row r="4798" spans="23:27" ht="12.75" customHeight="1">
      <c r="W4798" s="1046" t="str">
        <f t="shared" si="656"/>
        <v/>
      </c>
      <c r="X4798" s="1047"/>
      <c r="Y4798" s="1146"/>
      <c r="Z4798" s="1049" t="str">
        <f t="shared" si="654"/>
        <v/>
      </c>
      <c r="AA4798" s="1049"/>
    </row>
    <row r="4799" spans="23:27" ht="12.75" customHeight="1">
      <c r="W4799" s="1046" t="str">
        <f t="shared" si="656"/>
        <v/>
      </c>
      <c r="X4799" s="1047"/>
      <c r="Y4799" s="1146"/>
      <c r="Z4799" s="1049" t="str">
        <f t="shared" si="654"/>
        <v/>
      </c>
      <c r="AA4799" s="1049"/>
    </row>
    <row r="4800" spans="23:27" ht="12.75" customHeight="1">
      <c r="W4800" s="1046" t="str">
        <f t="shared" si="656"/>
        <v/>
      </c>
      <c r="X4800" s="1047"/>
      <c r="Y4800" s="1146"/>
      <c r="Z4800" s="1049" t="str">
        <f t="shared" si="654"/>
        <v/>
      </c>
      <c r="AA4800" s="1049"/>
    </row>
    <row r="4801" spans="23:27" ht="12.75" customHeight="1">
      <c r="W4801" s="1046" t="str">
        <f t="shared" si="656"/>
        <v/>
      </c>
      <c r="X4801" s="1047"/>
      <c r="Y4801" s="1146"/>
      <c r="Z4801" s="1049" t="str">
        <f t="shared" si="654"/>
        <v/>
      </c>
      <c r="AA4801" s="1049"/>
    </row>
    <row r="4802" spans="23:27" ht="12.75" customHeight="1">
      <c r="W4802" s="1046" t="str">
        <f t="shared" si="656"/>
        <v/>
      </c>
      <c r="X4802" s="1047"/>
      <c r="Y4802" s="1146"/>
      <c r="Z4802" s="1049" t="str">
        <f t="shared" si="654"/>
        <v/>
      </c>
      <c r="AA4802" s="1049"/>
    </row>
    <row r="4803" spans="23:27" ht="12.75" customHeight="1">
      <c r="W4803" s="1046" t="str">
        <f t="shared" si="656"/>
        <v/>
      </c>
      <c r="X4803" s="1047"/>
      <c r="Y4803" s="1146"/>
      <c r="Z4803" s="1049" t="str">
        <f t="shared" ref="Z4803:Z4866" si="657">IF($K4803="","",_xlfn.LET(_xlpm.gDate,K4803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803" s="1049"/>
    </row>
    <row r="4804" spans="23:27" ht="12.75" customHeight="1">
      <c r="W4804" s="1046" t="str">
        <f t="shared" ref="W4804:W4867" si="658">IF($D4804="","",_xlfn.LET(_xlpm.gDate,D4804,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804" s="1047"/>
      <c r="Y4804" s="1146"/>
      <c r="Z4804" s="1049" t="str">
        <f t="shared" si="657"/>
        <v/>
      </c>
      <c r="AA4804" s="1049"/>
    </row>
    <row r="4805" spans="23:27" ht="12.75" customHeight="1">
      <c r="W4805" s="1046" t="str">
        <f t="shared" si="658"/>
        <v/>
      </c>
      <c r="X4805" s="1047"/>
      <c r="Y4805" s="1146"/>
      <c r="Z4805" s="1049" t="str">
        <f t="shared" si="657"/>
        <v/>
      </c>
      <c r="AA4805" s="1049"/>
    </row>
    <row r="4806" spans="23:27" ht="12.75" customHeight="1">
      <c r="W4806" s="1046" t="str">
        <f t="shared" si="658"/>
        <v/>
      </c>
      <c r="X4806" s="1047"/>
      <c r="Y4806" s="1146"/>
      <c r="Z4806" s="1049" t="str">
        <f t="shared" si="657"/>
        <v/>
      </c>
      <c r="AA4806" s="1049"/>
    </row>
    <row r="4807" spans="23:27" ht="12.75" customHeight="1">
      <c r="W4807" s="1046" t="str">
        <f t="shared" si="658"/>
        <v/>
      </c>
      <c r="X4807" s="1047"/>
      <c r="Y4807" s="1146"/>
      <c r="Z4807" s="1049" t="str">
        <f t="shared" si="657"/>
        <v/>
      </c>
      <c r="AA4807" s="1049"/>
    </row>
    <row r="4808" spans="23:27" ht="12.75" customHeight="1">
      <c r="W4808" s="1046" t="str">
        <f t="shared" si="658"/>
        <v/>
      </c>
      <c r="X4808" s="1047"/>
      <c r="Y4808" s="1146"/>
      <c r="Z4808" s="1049" t="str">
        <f t="shared" si="657"/>
        <v/>
      </c>
      <c r="AA4808" s="1049"/>
    </row>
    <row r="4809" spans="23:27" ht="12.75" customHeight="1">
      <c r="W4809" s="1046" t="str">
        <f t="shared" si="658"/>
        <v/>
      </c>
      <c r="X4809" s="1047"/>
      <c r="Y4809" s="1146"/>
      <c r="Z4809" s="1049" t="str">
        <f t="shared" si="657"/>
        <v/>
      </c>
      <c r="AA4809" s="1049"/>
    </row>
    <row r="4810" spans="23:27" ht="12.75" customHeight="1">
      <c r="W4810" s="1046" t="str">
        <f t="shared" si="658"/>
        <v/>
      </c>
      <c r="X4810" s="1047"/>
      <c r="Y4810" s="1146"/>
      <c r="Z4810" s="1049" t="str">
        <f t="shared" si="657"/>
        <v/>
      </c>
      <c r="AA4810" s="1049"/>
    </row>
    <row r="4811" spans="23:27" ht="12.75" customHeight="1">
      <c r="W4811" s="1046" t="str">
        <f t="shared" si="658"/>
        <v/>
      </c>
      <c r="X4811" s="1047"/>
      <c r="Y4811" s="1146"/>
      <c r="Z4811" s="1049" t="str">
        <f t="shared" si="657"/>
        <v/>
      </c>
      <c r="AA4811" s="1049"/>
    </row>
    <row r="4812" spans="23:27" ht="12.75" customHeight="1">
      <c r="W4812" s="1046" t="str">
        <f t="shared" si="658"/>
        <v/>
      </c>
      <c r="X4812" s="1047"/>
      <c r="Y4812" s="1146"/>
      <c r="Z4812" s="1049" t="str">
        <f t="shared" si="657"/>
        <v/>
      </c>
      <c r="AA4812" s="1049"/>
    </row>
    <row r="4813" spans="23:27" ht="12.75" customHeight="1">
      <c r="W4813" s="1046" t="str">
        <f t="shared" si="658"/>
        <v/>
      </c>
      <c r="X4813" s="1047"/>
      <c r="Y4813" s="1146"/>
      <c r="Z4813" s="1049" t="str">
        <f t="shared" si="657"/>
        <v/>
      </c>
      <c r="AA4813" s="1049"/>
    </row>
    <row r="4814" spans="23:27" ht="12.75" customHeight="1">
      <c r="W4814" s="1046" t="str">
        <f t="shared" si="658"/>
        <v/>
      </c>
      <c r="X4814" s="1047"/>
      <c r="Y4814" s="1146"/>
      <c r="Z4814" s="1049" t="str">
        <f t="shared" si="657"/>
        <v/>
      </c>
      <c r="AA4814" s="1049"/>
    </row>
    <row r="4815" spans="23:27" ht="12.75" customHeight="1">
      <c r="W4815" s="1046" t="str">
        <f t="shared" si="658"/>
        <v/>
      </c>
      <c r="X4815" s="1047"/>
      <c r="Y4815" s="1146"/>
      <c r="Z4815" s="1049" t="str">
        <f t="shared" si="657"/>
        <v/>
      </c>
      <c r="AA4815" s="1049"/>
    </row>
    <row r="4816" spans="23:27" ht="12.75" customHeight="1">
      <c r="W4816" s="1046" t="str">
        <f t="shared" si="658"/>
        <v/>
      </c>
      <c r="X4816" s="1047"/>
      <c r="Y4816" s="1146"/>
      <c r="Z4816" s="1049" t="str">
        <f t="shared" si="657"/>
        <v/>
      </c>
      <c r="AA4816" s="1049"/>
    </row>
    <row r="4817" spans="23:27" ht="12.75" customHeight="1">
      <c r="W4817" s="1046" t="str">
        <f t="shared" si="658"/>
        <v/>
      </c>
      <c r="X4817" s="1047"/>
      <c r="Y4817" s="1146"/>
      <c r="Z4817" s="1049" t="str">
        <f t="shared" si="657"/>
        <v/>
      </c>
      <c r="AA4817" s="1049"/>
    </row>
    <row r="4818" spans="23:27" ht="12.75" customHeight="1">
      <c r="W4818" s="1046" t="str">
        <f t="shared" si="658"/>
        <v/>
      </c>
      <c r="X4818" s="1047"/>
      <c r="Y4818" s="1146"/>
      <c r="Z4818" s="1049" t="str">
        <f t="shared" si="657"/>
        <v/>
      </c>
      <c r="AA4818" s="1049"/>
    </row>
    <row r="4819" spans="23:27" ht="12.75" customHeight="1">
      <c r="W4819" s="1046" t="str">
        <f t="shared" si="658"/>
        <v/>
      </c>
      <c r="X4819" s="1047"/>
      <c r="Y4819" s="1146"/>
      <c r="Z4819" s="1049" t="str">
        <f t="shared" si="657"/>
        <v/>
      </c>
      <c r="AA4819" s="1049"/>
    </row>
    <row r="4820" spans="23:27" ht="12.75" customHeight="1">
      <c r="W4820" s="1046" t="str">
        <f t="shared" si="658"/>
        <v/>
      </c>
      <c r="X4820" s="1047"/>
      <c r="Y4820" s="1146"/>
      <c r="Z4820" s="1049" t="str">
        <f t="shared" si="657"/>
        <v/>
      </c>
      <c r="AA4820" s="1049"/>
    </row>
    <row r="4821" spans="23:27" ht="12.75" customHeight="1">
      <c r="W4821" s="1046" t="str">
        <f t="shared" si="658"/>
        <v/>
      </c>
      <c r="X4821" s="1047"/>
      <c r="Y4821" s="1146"/>
      <c r="Z4821" s="1049" t="str">
        <f t="shared" si="657"/>
        <v/>
      </c>
      <c r="AA4821" s="1049"/>
    </row>
    <row r="4822" spans="23:27" ht="12.75" customHeight="1">
      <c r="W4822" s="1046" t="str">
        <f t="shared" si="658"/>
        <v/>
      </c>
      <c r="X4822" s="1047"/>
      <c r="Y4822" s="1146"/>
      <c r="Z4822" s="1049" t="str">
        <f t="shared" si="657"/>
        <v/>
      </c>
      <c r="AA4822" s="1049"/>
    </row>
    <row r="4823" spans="23:27" ht="12.75" customHeight="1">
      <c r="W4823" s="1046" t="str">
        <f t="shared" si="658"/>
        <v/>
      </c>
      <c r="X4823" s="1047"/>
      <c r="Y4823" s="1146"/>
      <c r="Z4823" s="1049" t="str">
        <f t="shared" si="657"/>
        <v/>
      </c>
      <c r="AA4823" s="1049"/>
    </row>
    <row r="4824" spans="23:27" ht="12.75" customHeight="1">
      <c r="W4824" s="1046" t="str">
        <f t="shared" si="658"/>
        <v/>
      </c>
      <c r="X4824" s="1047"/>
      <c r="Y4824" s="1146"/>
      <c r="Z4824" s="1049" t="str">
        <f t="shared" si="657"/>
        <v/>
      </c>
      <c r="AA4824" s="1049"/>
    </row>
    <row r="4825" spans="23:27" ht="12.75" customHeight="1">
      <c r="W4825" s="1046" t="str">
        <f t="shared" si="658"/>
        <v/>
      </c>
      <c r="X4825" s="1047"/>
      <c r="Y4825" s="1146"/>
      <c r="Z4825" s="1049" t="str">
        <f t="shared" si="657"/>
        <v/>
      </c>
      <c r="AA4825" s="1049"/>
    </row>
    <row r="4826" spans="23:27" ht="12.75" customHeight="1">
      <c r="W4826" s="1046" t="str">
        <f t="shared" si="658"/>
        <v/>
      </c>
      <c r="X4826" s="1047"/>
      <c r="Y4826" s="1146"/>
      <c r="Z4826" s="1049" t="str">
        <f t="shared" si="657"/>
        <v/>
      </c>
      <c r="AA4826" s="1049"/>
    </row>
    <row r="4827" spans="23:27" ht="12.75" customHeight="1">
      <c r="W4827" s="1046" t="str">
        <f t="shared" si="658"/>
        <v/>
      </c>
      <c r="X4827" s="1047"/>
      <c r="Y4827" s="1146"/>
      <c r="Z4827" s="1049" t="str">
        <f t="shared" si="657"/>
        <v/>
      </c>
      <c r="AA4827" s="1049"/>
    </row>
    <row r="4828" spans="23:27" ht="12.75" customHeight="1">
      <c r="W4828" s="1046" t="str">
        <f t="shared" si="658"/>
        <v/>
      </c>
      <c r="X4828" s="1047"/>
      <c r="Y4828" s="1146"/>
      <c r="Z4828" s="1049" t="str">
        <f t="shared" si="657"/>
        <v/>
      </c>
      <c r="AA4828" s="1049"/>
    </row>
    <row r="4829" spans="23:27" ht="12.75" customHeight="1">
      <c r="W4829" s="1046" t="str">
        <f t="shared" si="658"/>
        <v/>
      </c>
      <c r="X4829" s="1047"/>
      <c r="Y4829" s="1146"/>
      <c r="Z4829" s="1049" t="str">
        <f t="shared" si="657"/>
        <v/>
      </c>
      <c r="AA4829" s="1049"/>
    </row>
    <row r="4830" spans="23:27" ht="12.75" customHeight="1">
      <c r="W4830" s="1046" t="str">
        <f t="shared" si="658"/>
        <v/>
      </c>
      <c r="X4830" s="1047"/>
      <c r="Y4830" s="1146"/>
      <c r="Z4830" s="1049" t="str">
        <f t="shared" si="657"/>
        <v/>
      </c>
      <c r="AA4830" s="1049"/>
    </row>
    <row r="4831" spans="23:27" ht="12.75" customHeight="1">
      <c r="W4831" s="1046" t="str">
        <f t="shared" si="658"/>
        <v/>
      </c>
      <c r="X4831" s="1047"/>
      <c r="Y4831" s="1146"/>
      <c r="Z4831" s="1049" t="str">
        <f t="shared" si="657"/>
        <v/>
      </c>
      <c r="AA4831" s="1049"/>
    </row>
    <row r="4832" spans="23:27" ht="12.75" customHeight="1">
      <c r="W4832" s="1046" t="str">
        <f t="shared" si="658"/>
        <v/>
      </c>
      <c r="X4832" s="1047"/>
      <c r="Y4832" s="1146"/>
      <c r="Z4832" s="1049" t="str">
        <f t="shared" si="657"/>
        <v/>
      </c>
      <c r="AA4832" s="1049"/>
    </row>
    <row r="4833" spans="23:27" ht="12.75" customHeight="1">
      <c r="W4833" s="1046" t="str">
        <f t="shared" si="658"/>
        <v/>
      </c>
      <c r="X4833" s="1047"/>
      <c r="Y4833" s="1146"/>
      <c r="Z4833" s="1049" t="str">
        <f t="shared" si="657"/>
        <v/>
      </c>
      <c r="AA4833" s="1049"/>
    </row>
    <row r="4834" spans="23:27" ht="12.75" customHeight="1">
      <c r="W4834" s="1046" t="str">
        <f t="shared" si="658"/>
        <v/>
      </c>
      <c r="X4834" s="1047"/>
      <c r="Y4834" s="1146"/>
      <c r="Z4834" s="1049" t="str">
        <f t="shared" si="657"/>
        <v/>
      </c>
      <c r="AA4834" s="1049"/>
    </row>
    <row r="4835" spans="23:27" ht="12.75" customHeight="1">
      <c r="W4835" s="1046" t="str">
        <f t="shared" si="658"/>
        <v/>
      </c>
      <c r="X4835" s="1047"/>
      <c r="Y4835" s="1146"/>
      <c r="Z4835" s="1049" t="str">
        <f t="shared" si="657"/>
        <v/>
      </c>
      <c r="AA4835" s="1049"/>
    </row>
    <row r="4836" spans="23:27" ht="12.75" customHeight="1">
      <c r="W4836" s="1046" t="str">
        <f t="shared" si="658"/>
        <v/>
      </c>
      <c r="X4836" s="1047"/>
      <c r="Y4836" s="1146"/>
      <c r="Z4836" s="1049" t="str">
        <f t="shared" si="657"/>
        <v/>
      </c>
      <c r="AA4836" s="1049"/>
    </row>
    <row r="4837" spans="23:27" ht="12.75" customHeight="1">
      <c r="W4837" s="1046" t="str">
        <f t="shared" si="658"/>
        <v/>
      </c>
      <c r="X4837" s="1047"/>
      <c r="Y4837" s="1146"/>
      <c r="Z4837" s="1049" t="str">
        <f t="shared" si="657"/>
        <v/>
      </c>
      <c r="AA4837" s="1049"/>
    </row>
    <row r="4838" spans="23:27" ht="12.75" customHeight="1">
      <c r="W4838" s="1046" t="str">
        <f t="shared" si="658"/>
        <v/>
      </c>
      <c r="X4838" s="1047"/>
      <c r="Y4838" s="1146"/>
      <c r="Z4838" s="1049" t="str">
        <f t="shared" si="657"/>
        <v/>
      </c>
      <c r="AA4838" s="1049"/>
    </row>
    <row r="4839" spans="23:27" ht="12.75" customHeight="1">
      <c r="W4839" s="1046" t="str">
        <f t="shared" si="658"/>
        <v/>
      </c>
      <c r="X4839" s="1047"/>
      <c r="Y4839" s="1146"/>
      <c r="Z4839" s="1049" t="str">
        <f t="shared" si="657"/>
        <v/>
      </c>
      <c r="AA4839" s="1049"/>
    </row>
    <row r="4840" spans="23:27" ht="12.75" customHeight="1">
      <c r="W4840" s="1046" t="str">
        <f t="shared" si="658"/>
        <v/>
      </c>
      <c r="X4840" s="1047"/>
      <c r="Y4840" s="1146"/>
      <c r="Z4840" s="1049" t="str">
        <f t="shared" si="657"/>
        <v/>
      </c>
      <c r="AA4840" s="1049"/>
    </row>
    <row r="4841" spans="23:27" ht="12.75" customHeight="1">
      <c r="W4841" s="1046" t="str">
        <f t="shared" si="658"/>
        <v/>
      </c>
      <c r="X4841" s="1047"/>
      <c r="Y4841" s="1146"/>
      <c r="Z4841" s="1049" t="str">
        <f t="shared" si="657"/>
        <v/>
      </c>
      <c r="AA4841" s="1049"/>
    </row>
    <row r="4842" spans="23:27" ht="12.75" customHeight="1">
      <c r="W4842" s="1046" t="str">
        <f t="shared" si="658"/>
        <v/>
      </c>
      <c r="X4842" s="1047"/>
      <c r="Y4842" s="1146"/>
      <c r="Z4842" s="1049" t="str">
        <f t="shared" si="657"/>
        <v/>
      </c>
      <c r="AA4842" s="1049"/>
    </row>
    <row r="4843" spans="23:27" ht="12.75" customHeight="1">
      <c r="W4843" s="1046" t="str">
        <f t="shared" si="658"/>
        <v/>
      </c>
      <c r="X4843" s="1047"/>
      <c r="Y4843" s="1146"/>
      <c r="Z4843" s="1049" t="str">
        <f t="shared" si="657"/>
        <v/>
      </c>
      <c r="AA4843" s="1049"/>
    </row>
    <row r="4844" spans="23:27" ht="12.75" customHeight="1">
      <c r="W4844" s="1046" t="str">
        <f t="shared" si="658"/>
        <v/>
      </c>
      <c r="X4844" s="1047"/>
      <c r="Y4844" s="1146"/>
      <c r="Z4844" s="1049" t="str">
        <f t="shared" si="657"/>
        <v/>
      </c>
      <c r="AA4844" s="1049"/>
    </row>
    <row r="4845" spans="23:27" ht="12.75" customHeight="1">
      <c r="W4845" s="1046" t="str">
        <f t="shared" si="658"/>
        <v/>
      </c>
      <c r="X4845" s="1047"/>
      <c r="Y4845" s="1146"/>
      <c r="Z4845" s="1049" t="str">
        <f t="shared" si="657"/>
        <v/>
      </c>
      <c r="AA4845" s="1049"/>
    </row>
    <row r="4846" spans="23:27" ht="12.75" customHeight="1">
      <c r="W4846" s="1046" t="str">
        <f t="shared" si="658"/>
        <v/>
      </c>
      <c r="X4846" s="1047"/>
      <c r="Y4846" s="1146"/>
      <c r="Z4846" s="1049" t="str">
        <f t="shared" si="657"/>
        <v/>
      </c>
      <c r="AA4846" s="1049"/>
    </row>
    <row r="4847" spans="23:27" ht="12.75" customHeight="1">
      <c r="W4847" s="1046" t="str">
        <f t="shared" si="658"/>
        <v/>
      </c>
      <c r="X4847" s="1047"/>
      <c r="Y4847" s="1146"/>
      <c r="Z4847" s="1049" t="str">
        <f t="shared" si="657"/>
        <v/>
      </c>
      <c r="AA4847" s="1049"/>
    </row>
    <row r="4848" spans="23:27" ht="12.75" customHeight="1">
      <c r="W4848" s="1046" t="str">
        <f t="shared" si="658"/>
        <v/>
      </c>
      <c r="X4848" s="1047"/>
      <c r="Y4848" s="1146"/>
      <c r="Z4848" s="1049" t="str">
        <f t="shared" si="657"/>
        <v/>
      </c>
      <c r="AA4848" s="1049"/>
    </row>
    <row r="4849" spans="23:27" ht="12.75" customHeight="1">
      <c r="W4849" s="1046" t="str">
        <f t="shared" si="658"/>
        <v/>
      </c>
      <c r="X4849" s="1047"/>
      <c r="Y4849" s="1146"/>
      <c r="Z4849" s="1049" t="str">
        <f t="shared" si="657"/>
        <v/>
      </c>
      <c r="AA4849" s="1049"/>
    </row>
    <row r="4850" spans="23:27" ht="12.75" customHeight="1">
      <c r="W4850" s="1046" t="str">
        <f t="shared" si="658"/>
        <v/>
      </c>
      <c r="X4850" s="1047"/>
      <c r="Y4850" s="1146"/>
      <c r="Z4850" s="1049" t="str">
        <f t="shared" si="657"/>
        <v/>
      </c>
      <c r="AA4850" s="1049"/>
    </row>
    <row r="4851" spans="23:27" ht="12.75" customHeight="1">
      <c r="W4851" s="1046" t="str">
        <f t="shared" si="658"/>
        <v/>
      </c>
      <c r="X4851" s="1047"/>
      <c r="Y4851" s="1146"/>
      <c r="Z4851" s="1049" t="str">
        <f t="shared" si="657"/>
        <v/>
      </c>
      <c r="AA4851" s="1049"/>
    </row>
    <row r="4852" spans="23:27" ht="12.75" customHeight="1">
      <c r="W4852" s="1046" t="str">
        <f t="shared" si="658"/>
        <v/>
      </c>
      <c r="X4852" s="1047"/>
      <c r="Y4852" s="1146"/>
      <c r="Z4852" s="1049" t="str">
        <f t="shared" si="657"/>
        <v/>
      </c>
      <c r="AA4852" s="1049"/>
    </row>
    <row r="4853" spans="23:27" ht="12.75" customHeight="1">
      <c r="W4853" s="1046" t="str">
        <f t="shared" si="658"/>
        <v/>
      </c>
      <c r="X4853" s="1047"/>
      <c r="Y4853" s="1146"/>
      <c r="Z4853" s="1049" t="str">
        <f t="shared" si="657"/>
        <v/>
      </c>
      <c r="AA4853" s="1049"/>
    </row>
    <row r="4854" spans="23:27" ht="12.75" customHeight="1">
      <c r="W4854" s="1046" t="str">
        <f t="shared" si="658"/>
        <v/>
      </c>
      <c r="X4854" s="1047"/>
      <c r="Y4854" s="1146"/>
      <c r="Z4854" s="1049" t="str">
        <f t="shared" si="657"/>
        <v/>
      </c>
      <c r="AA4854" s="1049"/>
    </row>
    <row r="4855" spans="23:27" ht="12.75" customHeight="1">
      <c r="W4855" s="1046" t="str">
        <f t="shared" si="658"/>
        <v/>
      </c>
      <c r="X4855" s="1047"/>
      <c r="Y4855" s="1146"/>
      <c r="Z4855" s="1049" t="str">
        <f t="shared" si="657"/>
        <v/>
      </c>
      <c r="AA4855" s="1049"/>
    </row>
    <row r="4856" spans="23:27" ht="12.75" customHeight="1">
      <c r="W4856" s="1046" t="str">
        <f t="shared" si="658"/>
        <v/>
      </c>
      <c r="X4856" s="1047"/>
      <c r="Y4856" s="1146"/>
      <c r="Z4856" s="1049" t="str">
        <f t="shared" si="657"/>
        <v/>
      </c>
      <c r="AA4856" s="1049"/>
    </row>
    <row r="4857" spans="23:27" ht="12.75" customHeight="1">
      <c r="W4857" s="1046" t="str">
        <f t="shared" si="658"/>
        <v/>
      </c>
      <c r="X4857" s="1047"/>
      <c r="Y4857" s="1146"/>
      <c r="Z4857" s="1049" t="str">
        <f t="shared" si="657"/>
        <v/>
      </c>
      <c r="AA4857" s="1049"/>
    </row>
    <row r="4858" spans="23:27" ht="12.75" customHeight="1">
      <c r="W4858" s="1046" t="str">
        <f t="shared" si="658"/>
        <v/>
      </c>
      <c r="X4858" s="1047"/>
      <c r="Y4858" s="1146"/>
      <c r="Z4858" s="1049" t="str">
        <f t="shared" si="657"/>
        <v/>
      </c>
      <c r="AA4858" s="1049"/>
    </row>
    <row r="4859" spans="23:27" ht="12.75" customHeight="1">
      <c r="W4859" s="1046" t="str">
        <f t="shared" si="658"/>
        <v/>
      </c>
      <c r="X4859" s="1047"/>
      <c r="Y4859" s="1146"/>
      <c r="Z4859" s="1049" t="str">
        <f t="shared" si="657"/>
        <v/>
      </c>
      <c r="AA4859" s="1049"/>
    </row>
    <row r="4860" spans="23:27" ht="12.75" customHeight="1">
      <c r="W4860" s="1046" t="str">
        <f t="shared" si="658"/>
        <v/>
      </c>
      <c r="X4860" s="1047"/>
      <c r="Y4860" s="1146"/>
      <c r="Z4860" s="1049" t="str">
        <f t="shared" si="657"/>
        <v/>
      </c>
      <c r="AA4860" s="1049"/>
    </row>
    <row r="4861" spans="23:27" ht="12.75" customHeight="1">
      <c r="W4861" s="1046" t="str">
        <f t="shared" si="658"/>
        <v/>
      </c>
      <c r="X4861" s="1047"/>
      <c r="Y4861" s="1146"/>
      <c r="Z4861" s="1049" t="str">
        <f t="shared" si="657"/>
        <v/>
      </c>
      <c r="AA4861" s="1049"/>
    </row>
    <row r="4862" spans="23:27" ht="12.75" customHeight="1">
      <c r="W4862" s="1046" t="str">
        <f t="shared" si="658"/>
        <v/>
      </c>
      <c r="X4862" s="1047"/>
      <c r="Y4862" s="1146"/>
      <c r="Z4862" s="1049" t="str">
        <f t="shared" si="657"/>
        <v/>
      </c>
      <c r="AA4862" s="1049"/>
    </row>
    <row r="4863" spans="23:27" ht="12.75" customHeight="1">
      <c r="W4863" s="1046" t="str">
        <f t="shared" si="658"/>
        <v/>
      </c>
      <c r="X4863" s="1047"/>
      <c r="Y4863" s="1146"/>
      <c r="Z4863" s="1049" t="str">
        <f t="shared" si="657"/>
        <v/>
      </c>
      <c r="AA4863" s="1049"/>
    </row>
    <row r="4864" spans="23:27" ht="12.75" customHeight="1">
      <c r="W4864" s="1046" t="str">
        <f t="shared" si="658"/>
        <v/>
      </c>
      <c r="X4864" s="1047"/>
      <c r="Y4864" s="1146"/>
      <c r="Z4864" s="1049" t="str">
        <f t="shared" si="657"/>
        <v/>
      </c>
      <c r="AA4864" s="1049"/>
    </row>
    <row r="4865" spans="23:27" ht="12.75" customHeight="1">
      <c r="W4865" s="1046" t="str">
        <f t="shared" si="658"/>
        <v/>
      </c>
      <c r="X4865" s="1047"/>
      <c r="Y4865" s="1146"/>
      <c r="Z4865" s="1049" t="str">
        <f t="shared" si="657"/>
        <v/>
      </c>
      <c r="AA4865" s="1049"/>
    </row>
    <row r="4866" spans="23:27" ht="12.75" customHeight="1">
      <c r="W4866" s="1046" t="str">
        <f t="shared" si="658"/>
        <v/>
      </c>
      <c r="X4866" s="1047"/>
      <c r="Y4866" s="1146"/>
      <c r="Z4866" s="1049" t="str">
        <f t="shared" si="657"/>
        <v/>
      </c>
      <c r="AA4866" s="1049"/>
    </row>
    <row r="4867" spans="23:27" ht="12.75" customHeight="1">
      <c r="W4867" s="1046" t="str">
        <f t="shared" si="658"/>
        <v/>
      </c>
      <c r="X4867" s="1047"/>
      <c r="Y4867" s="1146"/>
      <c r="Z4867" s="1049" t="str">
        <f t="shared" ref="Z4867:Z4930" si="659">IF($K4867="","",_xlfn.LET(_xlpm.gDate,K4867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867" s="1049"/>
    </row>
    <row r="4868" spans="23:27" ht="12.75" customHeight="1">
      <c r="W4868" s="1046" t="str">
        <f t="shared" ref="W4868:W4931" si="660">IF($D4868="","",_xlfn.LET(_xlpm.gDate,D4868,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868" s="1047"/>
      <c r="Y4868" s="1146"/>
      <c r="Z4868" s="1049" t="str">
        <f t="shared" si="659"/>
        <v/>
      </c>
      <c r="AA4868" s="1049"/>
    </row>
    <row r="4869" spans="23:27" ht="12.75" customHeight="1">
      <c r="W4869" s="1046" t="str">
        <f t="shared" si="660"/>
        <v/>
      </c>
      <c r="X4869" s="1047"/>
      <c r="Y4869" s="1146"/>
      <c r="Z4869" s="1049" t="str">
        <f t="shared" si="659"/>
        <v/>
      </c>
      <c r="AA4869" s="1049"/>
    </row>
    <row r="4870" spans="23:27" ht="12.75" customHeight="1">
      <c r="W4870" s="1046" t="str">
        <f t="shared" si="660"/>
        <v/>
      </c>
      <c r="X4870" s="1047"/>
      <c r="Y4870" s="1146"/>
      <c r="Z4870" s="1049" t="str">
        <f t="shared" si="659"/>
        <v/>
      </c>
      <c r="AA4870" s="1049"/>
    </row>
    <row r="4871" spans="23:27" ht="12.75" customHeight="1">
      <c r="W4871" s="1046" t="str">
        <f t="shared" si="660"/>
        <v/>
      </c>
      <c r="X4871" s="1047"/>
      <c r="Y4871" s="1146"/>
      <c r="Z4871" s="1049" t="str">
        <f t="shared" si="659"/>
        <v/>
      </c>
      <c r="AA4871" s="1049"/>
    </row>
    <row r="4872" spans="23:27" ht="12.75" customHeight="1">
      <c r="W4872" s="1046" t="str">
        <f t="shared" si="660"/>
        <v/>
      </c>
      <c r="X4872" s="1047"/>
      <c r="Y4872" s="1146"/>
      <c r="Z4872" s="1049" t="str">
        <f t="shared" si="659"/>
        <v/>
      </c>
      <c r="AA4872" s="1049"/>
    </row>
    <row r="4873" spans="23:27" ht="12.75" customHeight="1">
      <c r="W4873" s="1046" t="str">
        <f t="shared" si="660"/>
        <v/>
      </c>
      <c r="X4873" s="1047"/>
      <c r="Y4873" s="1146"/>
      <c r="Z4873" s="1049" t="str">
        <f t="shared" si="659"/>
        <v/>
      </c>
      <c r="AA4873" s="1049"/>
    </row>
    <row r="4874" spans="23:27" ht="12.75" customHeight="1">
      <c r="W4874" s="1046" t="str">
        <f t="shared" si="660"/>
        <v/>
      </c>
      <c r="X4874" s="1047"/>
      <c r="Y4874" s="1146"/>
      <c r="Z4874" s="1049" t="str">
        <f t="shared" si="659"/>
        <v/>
      </c>
      <c r="AA4874" s="1049"/>
    </row>
    <row r="4875" spans="23:27" ht="12.75" customHeight="1">
      <c r="W4875" s="1046" t="str">
        <f t="shared" si="660"/>
        <v/>
      </c>
      <c r="X4875" s="1047"/>
      <c r="Y4875" s="1146"/>
      <c r="Z4875" s="1049" t="str">
        <f t="shared" si="659"/>
        <v/>
      </c>
      <c r="AA4875" s="1049"/>
    </row>
    <row r="4876" spans="23:27" ht="12.75" customHeight="1">
      <c r="W4876" s="1046" t="str">
        <f t="shared" si="660"/>
        <v/>
      </c>
      <c r="X4876" s="1047"/>
      <c r="Y4876" s="1146"/>
      <c r="Z4876" s="1049" t="str">
        <f t="shared" si="659"/>
        <v/>
      </c>
      <c r="AA4876" s="1049"/>
    </row>
    <row r="4877" spans="23:27" ht="12.75" customHeight="1">
      <c r="W4877" s="1046" t="str">
        <f t="shared" si="660"/>
        <v/>
      </c>
      <c r="X4877" s="1047"/>
      <c r="Y4877" s="1146"/>
      <c r="Z4877" s="1049" t="str">
        <f t="shared" si="659"/>
        <v/>
      </c>
      <c r="AA4877" s="1049"/>
    </row>
    <row r="4878" spans="23:27" ht="12.75" customHeight="1">
      <c r="W4878" s="1046" t="str">
        <f t="shared" si="660"/>
        <v/>
      </c>
      <c r="X4878" s="1047"/>
      <c r="Y4878" s="1146"/>
      <c r="Z4878" s="1049" t="str">
        <f t="shared" si="659"/>
        <v/>
      </c>
      <c r="AA4878" s="1049"/>
    </row>
    <row r="4879" spans="23:27" ht="12.75" customHeight="1">
      <c r="W4879" s="1046" t="str">
        <f t="shared" si="660"/>
        <v/>
      </c>
      <c r="X4879" s="1047"/>
      <c r="Y4879" s="1146"/>
      <c r="Z4879" s="1049" t="str">
        <f t="shared" si="659"/>
        <v/>
      </c>
      <c r="AA4879" s="1049"/>
    </row>
    <row r="4880" spans="23:27" ht="12.75" customHeight="1">
      <c r="W4880" s="1046" t="str">
        <f t="shared" si="660"/>
        <v/>
      </c>
      <c r="X4880" s="1047"/>
      <c r="Y4880" s="1146"/>
      <c r="Z4880" s="1049" t="str">
        <f t="shared" si="659"/>
        <v/>
      </c>
      <c r="AA4880" s="1049"/>
    </row>
    <row r="4881" spans="23:27" ht="12.75" customHeight="1">
      <c r="W4881" s="1046" t="str">
        <f t="shared" si="660"/>
        <v/>
      </c>
      <c r="X4881" s="1047"/>
      <c r="Y4881" s="1146"/>
      <c r="Z4881" s="1049" t="str">
        <f t="shared" si="659"/>
        <v/>
      </c>
      <c r="AA4881" s="1049"/>
    </row>
    <row r="4882" spans="23:27" ht="12.75" customHeight="1">
      <c r="W4882" s="1046" t="str">
        <f t="shared" si="660"/>
        <v/>
      </c>
      <c r="X4882" s="1047"/>
      <c r="Y4882" s="1146"/>
      <c r="Z4882" s="1049" t="str">
        <f t="shared" si="659"/>
        <v/>
      </c>
      <c r="AA4882" s="1049"/>
    </row>
    <row r="4883" spans="23:27" ht="12.75" customHeight="1">
      <c r="W4883" s="1046" t="str">
        <f t="shared" si="660"/>
        <v/>
      </c>
      <c r="X4883" s="1047"/>
      <c r="Y4883" s="1146"/>
      <c r="Z4883" s="1049" t="str">
        <f t="shared" si="659"/>
        <v/>
      </c>
      <c r="AA4883" s="1049"/>
    </row>
    <row r="4884" spans="23:27" ht="12.75" customHeight="1">
      <c r="W4884" s="1046" t="str">
        <f t="shared" si="660"/>
        <v/>
      </c>
      <c r="X4884" s="1047"/>
      <c r="Y4884" s="1146"/>
      <c r="Z4884" s="1049" t="str">
        <f t="shared" si="659"/>
        <v/>
      </c>
      <c r="AA4884" s="1049"/>
    </row>
    <row r="4885" spans="23:27" ht="12.75" customHeight="1">
      <c r="W4885" s="1046" t="str">
        <f t="shared" si="660"/>
        <v/>
      </c>
      <c r="X4885" s="1047"/>
      <c r="Y4885" s="1146"/>
      <c r="Z4885" s="1049" t="str">
        <f t="shared" si="659"/>
        <v/>
      </c>
      <c r="AA4885" s="1049"/>
    </row>
    <row r="4886" spans="23:27" ht="12.75" customHeight="1">
      <c r="W4886" s="1046" t="str">
        <f t="shared" si="660"/>
        <v/>
      </c>
      <c r="X4886" s="1047"/>
      <c r="Y4886" s="1146"/>
      <c r="Z4886" s="1049" t="str">
        <f t="shared" si="659"/>
        <v/>
      </c>
      <c r="AA4886" s="1049"/>
    </row>
    <row r="4887" spans="23:27" ht="12.75" customHeight="1">
      <c r="W4887" s="1046" t="str">
        <f t="shared" si="660"/>
        <v/>
      </c>
      <c r="X4887" s="1047"/>
      <c r="Y4887" s="1146"/>
      <c r="Z4887" s="1049" t="str">
        <f t="shared" si="659"/>
        <v/>
      </c>
      <c r="AA4887" s="1049"/>
    </row>
    <row r="4888" spans="23:27" ht="12.75" customHeight="1">
      <c r="W4888" s="1046" t="str">
        <f t="shared" si="660"/>
        <v/>
      </c>
      <c r="X4888" s="1047"/>
      <c r="Y4888" s="1146"/>
      <c r="Z4888" s="1049" t="str">
        <f t="shared" si="659"/>
        <v/>
      </c>
      <c r="AA4888" s="1049"/>
    </row>
    <row r="4889" spans="23:27" ht="12.75" customHeight="1">
      <c r="W4889" s="1046" t="str">
        <f t="shared" si="660"/>
        <v/>
      </c>
      <c r="X4889" s="1047"/>
      <c r="Y4889" s="1146"/>
      <c r="Z4889" s="1049" t="str">
        <f t="shared" si="659"/>
        <v/>
      </c>
      <c r="AA4889" s="1049"/>
    </row>
    <row r="4890" spans="23:27" ht="12.75" customHeight="1">
      <c r="W4890" s="1046" t="str">
        <f t="shared" si="660"/>
        <v/>
      </c>
      <c r="X4890" s="1047"/>
      <c r="Y4890" s="1146"/>
      <c r="Z4890" s="1049" t="str">
        <f t="shared" si="659"/>
        <v/>
      </c>
      <c r="AA4890" s="1049"/>
    </row>
    <row r="4891" spans="23:27" ht="12.75" customHeight="1">
      <c r="W4891" s="1046" t="str">
        <f t="shared" si="660"/>
        <v/>
      </c>
      <c r="X4891" s="1047"/>
      <c r="Y4891" s="1146"/>
      <c r="Z4891" s="1049" t="str">
        <f t="shared" si="659"/>
        <v/>
      </c>
      <c r="AA4891" s="1049"/>
    </row>
    <row r="4892" spans="23:27" ht="12.75" customHeight="1">
      <c r="W4892" s="1046" t="str">
        <f t="shared" si="660"/>
        <v/>
      </c>
      <c r="X4892" s="1047"/>
      <c r="Y4892" s="1146"/>
      <c r="Z4892" s="1049" t="str">
        <f t="shared" si="659"/>
        <v/>
      </c>
      <c r="AA4892" s="1049"/>
    </row>
    <row r="4893" spans="23:27" ht="12.75" customHeight="1">
      <c r="W4893" s="1046" t="str">
        <f t="shared" si="660"/>
        <v/>
      </c>
      <c r="X4893" s="1047"/>
      <c r="Y4893" s="1146"/>
      <c r="Z4893" s="1049" t="str">
        <f t="shared" si="659"/>
        <v/>
      </c>
      <c r="AA4893" s="1049"/>
    </row>
    <row r="4894" spans="23:27" ht="12.75" customHeight="1">
      <c r="W4894" s="1046" t="str">
        <f t="shared" si="660"/>
        <v/>
      </c>
      <c r="X4894" s="1047"/>
      <c r="Y4894" s="1146"/>
      <c r="Z4894" s="1049" t="str">
        <f t="shared" si="659"/>
        <v/>
      </c>
      <c r="AA4894" s="1049"/>
    </row>
    <row r="4895" spans="23:27" ht="12.75" customHeight="1">
      <c r="W4895" s="1046" t="str">
        <f t="shared" si="660"/>
        <v/>
      </c>
      <c r="X4895" s="1047"/>
      <c r="Y4895" s="1146"/>
      <c r="Z4895" s="1049" t="str">
        <f t="shared" si="659"/>
        <v/>
      </c>
      <c r="AA4895" s="1049"/>
    </row>
    <row r="4896" spans="23:27" ht="12.75" customHeight="1">
      <c r="W4896" s="1046" t="str">
        <f t="shared" si="660"/>
        <v/>
      </c>
      <c r="X4896" s="1047"/>
      <c r="Y4896" s="1146"/>
      <c r="Z4896" s="1049" t="str">
        <f t="shared" si="659"/>
        <v/>
      </c>
      <c r="AA4896" s="1049"/>
    </row>
    <row r="4897" spans="23:27" ht="12.75" customHeight="1">
      <c r="W4897" s="1046" t="str">
        <f t="shared" si="660"/>
        <v/>
      </c>
      <c r="X4897" s="1047"/>
      <c r="Y4897" s="1146"/>
      <c r="Z4897" s="1049" t="str">
        <f t="shared" si="659"/>
        <v/>
      </c>
      <c r="AA4897" s="1049"/>
    </row>
    <row r="4898" spans="23:27" ht="12.75" customHeight="1">
      <c r="W4898" s="1046" t="str">
        <f t="shared" si="660"/>
        <v/>
      </c>
      <c r="X4898" s="1047"/>
      <c r="Y4898" s="1146"/>
      <c r="Z4898" s="1049" t="str">
        <f t="shared" si="659"/>
        <v/>
      </c>
      <c r="AA4898" s="1049"/>
    </row>
    <row r="4899" spans="23:27" ht="12.75" customHeight="1">
      <c r="W4899" s="1046" t="str">
        <f t="shared" si="660"/>
        <v/>
      </c>
      <c r="X4899" s="1047"/>
      <c r="Y4899" s="1146"/>
      <c r="Z4899" s="1049" t="str">
        <f t="shared" si="659"/>
        <v/>
      </c>
      <c r="AA4899" s="1049"/>
    </row>
    <row r="4900" spans="23:27" ht="12.75" customHeight="1">
      <c r="W4900" s="1046" t="str">
        <f t="shared" si="660"/>
        <v/>
      </c>
      <c r="X4900" s="1047"/>
      <c r="Y4900" s="1146"/>
      <c r="Z4900" s="1049" t="str">
        <f t="shared" si="659"/>
        <v/>
      </c>
      <c r="AA4900" s="1049"/>
    </row>
    <row r="4901" spans="23:27" ht="12.75" customHeight="1">
      <c r="W4901" s="1046" t="str">
        <f t="shared" si="660"/>
        <v/>
      </c>
      <c r="X4901" s="1047"/>
      <c r="Y4901" s="1146"/>
      <c r="Z4901" s="1049" t="str">
        <f t="shared" si="659"/>
        <v/>
      </c>
      <c r="AA4901" s="1049"/>
    </row>
    <row r="4902" spans="23:27" ht="12.75" customHeight="1">
      <c r="W4902" s="1046" t="str">
        <f t="shared" si="660"/>
        <v/>
      </c>
      <c r="X4902" s="1047"/>
      <c r="Y4902" s="1146"/>
      <c r="Z4902" s="1049" t="str">
        <f t="shared" si="659"/>
        <v/>
      </c>
      <c r="AA4902" s="1049"/>
    </row>
    <row r="4903" spans="23:27" ht="12.75" customHeight="1">
      <c r="W4903" s="1046" t="str">
        <f t="shared" si="660"/>
        <v/>
      </c>
      <c r="X4903" s="1047"/>
      <c r="Y4903" s="1146"/>
      <c r="Z4903" s="1049" t="str">
        <f t="shared" si="659"/>
        <v/>
      </c>
      <c r="AA4903" s="1049"/>
    </row>
    <row r="4904" spans="23:27" ht="12.75" customHeight="1">
      <c r="W4904" s="1046" t="str">
        <f t="shared" si="660"/>
        <v/>
      </c>
      <c r="X4904" s="1047"/>
      <c r="Y4904" s="1146"/>
      <c r="Z4904" s="1049" t="str">
        <f t="shared" si="659"/>
        <v/>
      </c>
      <c r="AA4904" s="1049"/>
    </row>
    <row r="4905" spans="23:27" ht="12.75" customHeight="1">
      <c r="W4905" s="1046" t="str">
        <f t="shared" si="660"/>
        <v/>
      </c>
      <c r="X4905" s="1047"/>
      <c r="Y4905" s="1146"/>
      <c r="Z4905" s="1049" t="str">
        <f t="shared" si="659"/>
        <v/>
      </c>
      <c r="AA4905" s="1049"/>
    </row>
    <row r="4906" spans="23:27" ht="12.75" customHeight="1">
      <c r="W4906" s="1046" t="str">
        <f t="shared" si="660"/>
        <v/>
      </c>
      <c r="X4906" s="1047"/>
      <c r="Y4906" s="1146"/>
      <c r="Z4906" s="1049" t="str">
        <f t="shared" si="659"/>
        <v/>
      </c>
      <c r="AA4906" s="1049"/>
    </row>
    <row r="4907" spans="23:27" ht="12.75" customHeight="1">
      <c r="W4907" s="1046" t="str">
        <f t="shared" si="660"/>
        <v/>
      </c>
      <c r="X4907" s="1047"/>
      <c r="Y4907" s="1146"/>
      <c r="Z4907" s="1049" t="str">
        <f t="shared" si="659"/>
        <v/>
      </c>
      <c r="AA4907" s="1049"/>
    </row>
    <row r="4908" spans="23:27" ht="12.75" customHeight="1">
      <c r="W4908" s="1046" t="str">
        <f t="shared" si="660"/>
        <v/>
      </c>
      <c r="X4908" s="1047"/>
      <c r="Y4908" s="1146"/>
      <c r="Z4908" s="1049" t="str">
        <f t="shared" si="659"/>
        <v/>
      </c>
      <c r="AA4908" s="1049"/>
    </row>
    <row r="4909" spans="23:27" ht="12.75" customHeight="1">
      <c r="W4909" s="1046" t="str">
        <f t="shared" si="660"/>
        <v/>
      </c>
      <c r="X4909" s="1047"/>
      <c r="Y4909" s="1146"/>
      <c r="Z4909" s="1049" t="str">
        <f t="shared" si="659"/>
        <v/>
      </c>
      <c r="AA4909" s="1049"/>
    </row>
    <row r="4910" spans="23:27" ht="12.75" customHeight="1">
      <c r="W4910" s="1046" t="str">
        <f t="shared" si="660"/>
        <v/>
      </c>
      <c r="X4910" s="1047"/>
      <c r="Y4910" s="1146"/>
      <c r="Z4910" s="1049" t="str">
        <f t="shared" si="659"/>
        <v/>
      </c>
      <c r="AA4910" s="1049"/>
    </row>
    <row r="4911" spans="23:27" ht="12.75" customHeight="1">
      <c r="W4911" s="1046" t="str">
        <f t="shared" si="660"/>
        <v/>
      </c>
      <c r="X4911" s="1047"/>
      <c r="Y4911" s="1146"/>
      <c r="Z4911" s="1049" t="str">
        <f t="shared" si="659"/>
        <v/>
      </c>
      <c r="AA4911" s="1049"/>
    </row>
    <row r="4912" spans="23:27" ht="12.75" customHeight="1">
      <c r="W4912" s="1046" t="str">
        <f t="shared" si="660"/>
        <v/>
      </c>
      <c r="X4912" s="1047"/>
      <c r="Y4912" s="1146"/>
      <c r="Z4912" s="1049" t="str">
        <f t="shared" si="659"/>
        <v/>
      </c>
      <c r="AA4912" s="1049"/>
    </row>
    <row r="4913" spans="23:27" ht="12.75" customHeight="1">
      <c r="W4913" s="1046" t="str">
        <f t="shared" si="660"/>
        <v/>
      </c>
      <c r="X4913" s="1047"/>
      <c r="Y4913" s="1146"/>
      <c r="Z4913" s="1049" t="str">
        <f t="shared" si="659"/>
        <v/>
      </c>
      <c r="AA4913" s="1049"/>
    </row>
    <row r="4914" spans="23:27" ht="12.75" customHeight="1">
      <c r="W4914" s="1046" t="str">
        <f t="shared" si="660"/>
        <v/>
      </c>
      <c r="X4914" s="1047"/>
      <c r="Y4914" s="1146"/>
      <c r="Z4914" s="1049" t="str">
        <f t="shared" si="659"/>
        <v/>
      </c>
      <c r="AA4914" s="1049"/>
    </row>
    <row r="4915" spans="23:27" ht="12.75" customHeight="1">
      <c r="W4915" s="1046" t="str">
        <f t="shared" si="660"/>
        <v/>
      </c>
      <c r="X4915" s="1047"/>
      <c r="Y4915" s="1146"/>
      <c r="Z4915" s="1049" t="str">
        <f t="shared" si="659"/>
        <v/>
      </c>
      <c r="AA4915" s="1049"/>
    </row>
    <row r="4916" spans="23:27" ht="12.75" customHeight="1">
      <c r="W4916" s="1046" t="str">
        <f t="shared" si="660"/>
        <v/>
      </c>
      <c r="X4916" s="1047"/>
      <c r="Y4916" s="1146"/>
      <c r="Z4916" s="1049" t="str">
        <f t="shared" si="659"/>
        <v/>
      </c>
      <c r="AA4916" s="1049"/>
    </row>
    <row r="4917" spans="23:27" ht="12.75" customHeight="1">
      <c r="W4917" s="1046" t="str">
        <f t="shared" si="660"/>
        <v/>
      </c>
      <c r="X4917" s="1047"/>
      <c r="Y4917" s="1146"/>
      <c r="Z4917" s="1049" t="str">
        <f t="shared" si="659"/>
        <v/>
      </c>
      <c r="AA4917" s="1049"/>
    </row>
    <row r="4918" spans="23:27" ht="12.75" customHeight="1">
      <c r="W4918" s="1046" t="str">
        <f t="shared" si="660"/>
        <v/>
      </c>
      <c r="X4918" s="1047"/>
      <c r="Y4918" s="1146"/>
      <c r="Z4918" s="1049" t="str">
        <f t="shared" si="659"/>
        <v/>
      </c>
      <c r="AA4918" s="1049"/>
    </row>
    <row r="4919" spans="23:27" ht="12.75" customHeight="1">
      <c r="W4919" s="1046" t="str">
        <f t="shared" si="660"/>
        <v/>
      </c>
      <c r="X4919" s="1047"/>
      <c r="Y4919" s="1146"/>
      <c r="Z4919" s="1049" t="str">
        <f t="shared" si="659"/>
        <v/>
      </c>
      <c r="AA4919" s="1049"/>
    </row>
    <row r="4920" spans="23:27" ht="12.75" customHeight="1">
      <c r="W4920" s="1046" t="str">
        <f t="shared" si="660"/>
        <v/>
      </c>
      <c r="X4920" s="1047"/>
      <c r="Y4920" s="1146"/>
      <c r="Z4920" s="1049" t="str">
        <f t="shared" si="659"/>
        <v/>
      </c>
      <c r="AA4920" s="1049"/>
    </row>
    <row r="4921" spans="23:27" ht="12.75" customHeight="1">
      <c r="W4921" s="1046" t="str">
        <f t="shared" si="660"/>
        <v/>
      </c>
      <c r="X4921" s="1047"/>
      <c r="Y4921" s="1146"/>
      <c r="Z4921" s="1049" t="str">
        <f t="shared" si="659"/>
        <v/>
      </c>
      <c r="AA4921" s="1049"/>
    </row>
    <row r="4922" spans="23:27" ht="12.75" customHeight="1">
      <c r="W4922" s="1046" t="str">
        <f t="shared" si="660"/>
        <v/>
      </c>
      <c r="X4922" s="1047"/>
      <c r="Y4922" s="1146"/>
      <c r="Z4922" s="1049" t="str">
        <f t="shared" si="659"/>
        <v/>
      </c>
      <c r="AA4922" s="1049"/>
    </row>
    <row r="4923" spans="23:27" ht="12.75" customHeight="1">
      <c r="W4923" s="1046" t="str">
        <f t="shared" si="660"/>
        <v/>
      </c>
      <c r="X4923" s="1047"/>
      <c r="Y4923" s="1146"/>
      <c r="Z4923" s="1049" t="str">
        <f t="shared" si="659"/>
        <v/>
      </c>
      <c r="AA4923" s="1049"/>
    </row>
    <row r="4924" spans="23:27" ht="12.75" customHeight="1">
      <c r="W4924" s="1046" t="str">
        <f t="shared" si="660"/>
        <v/>
      </c>
      <c r="X4924" s="1047"/>
      <c r="Y4924" s="1146"/>
      <c r="Z4924" s="1049" t="str">
        <f t="shared" si="659"/>
        <v/>
      </c>
      <c r="AA4924" s="1049"/>
    </row>
    <row r="4925" spans="23:27" ht="12.75" customHeight="1">
      <c r="W4925" s="1046" t="str">
        <f t="shared" si="660"/>
        <v/>
      </c>
      <c r="X4925" s="1047"/>
      <c r="Y4925" s="1146"/>
      <c r="Z4925" s="1049" t="str">
        <f t="shared" si="659"/>
        <v/>
      </c>
      <c r="AA4925" s="1049"/>
    </row>
    <row r="4926" spans="23:27" ht="12.75" customHeight="1">
      <c r="W4926" s="1046" t="str">
        <f t="shared" si="660"/>
        <v/>
      </c>
      <c r="X4926" s="1047"/>
      <c r="Y4926" s="1146"/>
      <c r="Z4926" s="1049" t="str">
        <f t="shared" si="659"/>
        <v/>
      </c>
      <c r="AA4926" s="1049"/>
    </row>
    <row r="4927" spans="23:27" ht="12.75" customHeight="1">
      <c r="W4927" s="1046" t="str">
        <f t="shared" si="660"/>
        <v/>
      </c>
      <c r="X4927" s="1047"/>
      <c r="Y4927" s="1146"/>
      <c r="Z4927" s="1049" t="str">
        <f t="shared" si="659"/>
        <v/>
      </c>
      <c r="AA4927" s="1049"/>
    </row>
    <row r="4928" spans="23:27" ht="12.75" customHeight="1">
      <c r="W4928" s="1046" t="str">
        <f t="shared" si="660"/>
        <v/>
      </c>
      <c r="X4928" s="1047"/>
      <c r="Y4928" s="1146"/>
      <c r="Z4928" s="1049" t="str">
        <f t="shared" si="659"/>
        <v/>
      </c>
      <c r="AA4928" s="1049"/>
    </row>
    <row r="4929" spans="23:27" ht="12.75" customHeight="1">
      <c r="W4929" s="1046" t="str">
        <f t="shared" si="660"/>
        <v/>
      </c>
      <c r="X4929" s="1047"/>
      <c r="Y4929" s="1146"/>
      <c r="Z4929" s="1049" t="str">
        <f t="shared" si="659"/>
        <v/>
      </c>
      <c r="AA4929" s="1049"/>
    </row>
    <row r="4930" spans="23:27" ht="12.75" customHeight="1">
      <c r="W4930" s="1046" t="str">
        <f t="shared" si="660"/>
        <v/>
      </c>
      <c r="X4930" s="1047"/>
      <c r="Y4930" s="1146"/>
      <c r="Z4930" s="1049" t="str">
        <f t="shared" si="659"/>
        <v/>
      </c>
      <c r="AA4930" s="1049"/>
    </row>
    <row r="4931" spans="23:27" ht="12.75" customHeight="1">
      <c r="W4931" s="1046" t="str">
        <f t="shared" si="660"/>
        <v/>
      </c>
      <c r="X4931" s="1047"/>
      <c r="Y4931" s="1146"/>
      <c r="Z4931" s="1049" t="str">
        <f t="shared" ref="Z4931:Z4994" si="661">IF($K4931="","",_xlfn.LET(_xlpm.gDate,K4931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931" s="1049"/>
    </row>
    <row r="4932" spans="23:27" ht="12.75" customHeight="1">
      <c r="W4932" s="1046" t="str">
        <f t="shared" ref="W4932:W4995" si="662">IF($D4932="","",_xlfn.LET(_xlpm.gDate,D4932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932" s="1047"/>
      <c r="Y4932" s="1146"/>
      <c r="Z4932" s="1049" t="str">
        <f t="shared" si="661"/>
        <v/>
      </c>
      <c r="AA4932" s="1049"/>
    </row>
    <row r="4933" spans="23:27" ht="12.75" customHeight="1">
      <c r="W4933" s="1046" t="str">
        <f t="shared" si="662"/>
        <v/>
      </c>
      <c r="X4933" s="1047"/>
      <c r="Y4933" s="1146"/>
      <c r="Z4933" s="1049" t="str">
        <f t="shared" si="661"/>
        <v/>
      </c>
      <c r="AA4933" s="1049"/>
    </row>
    <row r="4934" spans="23:27" ht="12.75" customHeight="1">
      <c r="W4934" s="1046" t="str">
        <f t="shared" si="662"/>
        <v/>
      </c>
      <c r="X4934" s="1047"/>
      <c r="Y4934" s="1146"/>
      <c r="Z4934" s="1049" t="str">
        <f t="shared" si="661"/>
        <v/>
      </c>
      <c r="AA4934" s="1049"/>
    </row>
    <row r="4935" spans="23:27" ht="12.75" customHeight="1">
      <c r="W4935" s="1046" t="str">
        <f t="shared" si="662"/>
        <v/>
      </c>
      <c r="X4935" s="1047"/>
      <c r="Y4935" s="1146"/>
      <c r="Z4935" s="1049" t="str">
        <f t="shared" si="661"/>
        <v/>
      </c>
      <c r="AA4935" s="1049"/>
    </row>
    <row r="4936" spans="23:27" ht="12.75" customHeight="1">
      <c r="W4936" s="1046" t="str">
        <f t="shared" si="662"/>
        <v/>
      </c>
      <c r="X4936" s="1047"/>
      <c r="Y4936" s="1146"/>
      <c r="Z4936" s="1049" t="str">
        <f t="shared" si="661"/>
        <v/>
      </c>
      <c r="AA4936" s="1049"/>
    </row>
    <row r="4937" spans="23:27" ht="12.75" customHeight="1">
      <c r="W4937" s="1046" t="str">
        <f t="shared" si="662"/>
        <v/>
      </c>
      <c r="X4937" s="1047"/>
      <c r="Y4937" s="1146"/>
      <c r="Z4937" s="1049" t="str">
        <f t="shared" si="661"/>
        <v/>
      </c>
      <c r="AA4937" s="1049"/>
    </row>
    <row r="4938" spans="23:27" ht="12.75" customHeight="1">
      <c r="W4938" s="1046" t="str">
        <f t="shared" si="662"/>
        <v/>
      </c>
      <c r="X4938" s="1047"/>
      <c r="Y4938" s="1146"/>
      <c r="Z4938" s="1049" t="str">
        <f t="shared" si="661"/>
        <v/>
      </c>
      <c r="AA4938" s="1049"/>
    </row>
    <row r="4939" spans="23:27" ht="12.75" customHeight="1">
      <c r="W4939" s="1046" t="str">
        <f t="shared" si="662"/>
        <v/>
      </c>
      <c r="X4939" s="1047"/>
      <c r="Y4939" s="1146"/>
      <c r="Z4939" s="1049" t="str">
        <f t="shared" si="661"/>
        <v/>
      </c>
      <c r="AA4939" s="1049"/>
    </row>
    <row r="4940" spans="23:27" ht="12.75" customHeight="1">
      <c r="W4940" s="1046" t="str">
        <f t="shared" si="662"/>
        <v/>
      </c>
      <c r="X4940" s="1047"/>
      <c r="Y4940" s="1146"/>
      <c r="Z4940" s="1049" t="str">
        <f t="shared" si="661"/>
        <v/>
      </c>
      <c r="AA4940" s="1049"/>
    </row>
    <row r="4941" spans="23:27" ht="12.75" customHeight="1">
      <c r="W4941" s="1046" t="str">
        <f t="shared" si="662"/>
        <v/>
      </c>
      <c r="X4941" s="1047"/>
      <c r="Y4941" s="1146"/>
      <c r="Z4941" s="1049" t="str">
        <f t="shared" si="661"/>
        <v/>
      </c>
      <c r="AA4941" s="1049"/>
    </row>
    <row r="4942" spans="23:27" ht="12.75" customHeight="1">
      <c r="W4942" s="1046" t="str">
        <f t="shared" si="662"/>
        <v/>
      </c>
      <c r="X4942" s="1047"/>
      <c r="Y4942" s="1146"/>
      <c r="Z4942" s="1049" t="str">
        <f t="shared" si="661"/>
        <v/>
      </c>
      <c r="AA4942" s="1049"/>
    </row>
    <row r="4943" spans="23:27" ht="12.75" customHeight="1">
      <c r="W4943" s="1046" t="str">
        <f t="shared" si="662"/>
        <v/>
      </c>
      <c r="X4943" s="1047"/>
      <c r="Y4943" s="1146"/>
      <c r="Z4943" s="1049" t="str">
        <f t="shared" si="661"/>
        <v/>
      </c>
      <c r="AA4943" s="1049"/>
    </row>
    <row r="4944" spans="23:27" ht="12.75" customHeight="1">
      <c r="W4944" s="1046" t="str">
        <f t="shared" si="662"/>
        <v/>
      </c>
      <c r="X4944" s="1047"/>
      <c r="Y4944" s="1146"/>
      <c r="Z4944" s="1049" t="str">
        <f t="shared" si="661"/>
        <v/>
      </c>
      <c r="AA4944" s="1049"/>
    </row>
    <row r="4945" spans="23:27" ht="12.75" customHeight="1">
      <c r="W4945" s="1046" t="str">
        <f t="shared" si="662"/>
        <v/>
      </c>
      <c r="X4945" s="1047"/>
      <c r="Y4945" s="1146"/>
      <c r="Z4945" s="1049" t="str">
        <f t="shared" si="661"/>
        <v/>
      </c>
      <c r="AA4945" s="1049"/>
    </row>
    <row r="4946" spans="23:27" ht="12.75" customHeight="1">
      <c r="W4946" s="1046" t="str">
        <f t="shared" si="662"/>
        <v/>
      </c>
      <c r="X4946" s="1047"/>
      <c r="Y4946" s="1146"/>
      <c r="Z4946" s="1049" t="str">
        <f t="shared" si="661"/>
        <v/>
      </c>
      <c r="AA4946" s="1049"/>
    </row>
    <row r="4947" spans="23:27" ht="12.75" customHeight="1">
      <c r="W4947" s="1046" t="str">
        <f t="shared" si="662"/>
        <v/>
      </c>
      <c r="X4947" s="1047"/>
      <c r="Y4947" s="1146"/>
      <c r="Z4947" s="1049" t="str">
        <f t="shared" si="661"/>
        <v/>
      </c>
      <c r="AA4947" s="1049"/>
    </row>
    <row r="4948" spans="23:27" ht="12.75" customHeight="1">
      <c r="W4948" s="1046" t="str">
        <f t="shared" si="662"/>
        <v/>
      </c>
      <c r="X4948" s="1047"/>
      <c r="Y4948" s="1146"/>
      <c r="Z4948" s="1049" t="str">
        <f t="shared" si="661"/>
        <v/>
      </c>
      <c r="AA4948" s="1049"/>
    </row>
    <row r="4949" spans="23:27" ht="12.75" customHeight="1">
      <c r="W4949" s="1046" t="str">
        <f t="shared" si="662"/>
        <v/>
      </c>
      <c r="X4949" s="1047"/>
      <c r="Y4949" s="1146"/>
      <c r="Z4949" s="1049" t="str">
        <f t="shared" si="661"/>
        <v/>
      </c>
      <c r="AA4949" s="1049"/>
    </row>
    <row r="4950" spans="23:27" ht="12.75" customHeight="1">
      <c r="W4950" s="1046" t="str">
        <f t="shared" si="662"/>
        <v/>
      </c>
      <c r="X4950" s="1047"/>
      <c r="Y4950" s="1146"/>
      <c r="Z4950" s="1049" t="str">
        <f t="shared" si="661"/>
        <v/>
      </c>
      <c r="AA4950" s="1049"/>
    </row>
    <row r="4951" spans="23:27" ht="12.75" customHeight="1">
      <c r="W4951" s="1046" t="str">
        <f t="shared" si="662"/>
        <v/>
      </c>
      <c r="X4951" s="1047"/>
      <c r="Y4951" s="1146"/>
      <c r="Z4951" s="1049" t="str">
        <f t="shared" si="661"/>
        <v/>
      </c>
      <c r="AA4951" s="1049"/>
    </row>
    <row r="4952" spans="23:27" ht="12.75" customHeight="1">
      <c r="W4952" s="1046" t="str">
        <f t="shared" si="662"/>
        <v/>
      </c>
      <c r="X4952" s="1047"/>
      <c r="Y4952" s="1146"/>
      <c r="Z4952" s="1049" t="str">
        <f t="shared" si="661"/>
        <v/>
      </c>
      <c r="AA4952" s="1049"/>
    </row>
    <row r="4953" spans="23:27" ht="12.75" customHeight="1">
      <c r="W4953" s="1046" t="str">
        <f t="shared" si="662"/>
        <v/>
      </c>
      <c r="X4953" s="1047"/>
      <c r="Y4953" s="1146"/>
      <c r="Z4953" s="1049" t="str">
        <f t="shared" si="661"/>
        <v/>
      </c>
      <c r="AA4953" s="1049"/>
    </row>
    <row r="4954" spans="23:27" ht="12.75" customHeight="1">
      <c r="W4954" s="1046" t="str">
        <f t="shared" si="662"/>
        <v/>
      </c>
      <c r="X4954" s="1047"/>
      <c r="Y4954" s="1146"/>
      <c r="Z4954" s="1049" t="str">
        <f t="shared" si="661"/>
        <v/>
      </c>
      <c r="AA4954" s="1049"/>
    </row>
    <row r="4955" spans="23:27" ht="12.75" customHeight="1">
      <c r="W4955" s="1046" t="str">
        <f t="shared" si="662"/>
        <v/>
      </c>
      <c r="X4955" s="1047"/>
      <c r="Y4955" s="1146"/>
      <c r="Z4955" s="1049" t="str">
        <f t="shared" si="661"/>
        <v/>
      </c>
      <c r="AA4955" s="1049"/>
    </row>
    <row r="4956" spans="23:27" ht="12.75" customHeight="1">
      <c r="W4956" s="1046" t="str">
        <f t="shared" si="662"/>
        <v/>
      </c>
      <c r="X4956" s="1047"/>
      <c r="Y4956" s="1146"/>
      <c r="Z4956" s="1049" t="str">
        <f t="shared" si="661"/>
        <v/>
      </c>
      <c r="AA4956" s="1049"/>
    </row>
    <row r="4957" spans="23:27" ht="12.75" customHeight="1">
      <c r="W4957" s="1046" t="str">
        <f t="shared" si="662"/>
        <v/>
      </c>
      <c r="X4957" s="1047"/>
      <c r="Y4957" s="1146"/>
      <c r="Z4957" s="1049" t="str">
        <f t="shared" si="661"/>
        <v/>
      </c>
      <c r="AA4957" s="1049"/>
    </row>
    <row r="4958" spans="23:27" ht="12.75" customHeight="1">
      <c r="W4958" s="1046" t="str">
        <f t="shared" si="662"/>
        <v/>
      </c>
      <c r="X4958" s="1047"/>
      <c r="Y4958" s="1146"/>
      <c r="Z4958" s="1049" t="str">
        <f t="shared" si="661"/>
        <v/>
      </c>
      <c r="AA4958" s="1049"/>
    </row>
    <row r="4959" spans="23:27" ht="12.75" customHeight="1">
      <c r="W4959" s="1046" t="str">
        <f t="shared" si="662"/>
        <v/>
      </c>
      <c r="X4959" s="1047"/>
      <c r="Y4959" s="1146"/>
      <c r="Z4959" s="1049" t="str">
        <f t="shared" si="661"/>
        <v/>
      </c>
      <c r="AA4959" s="1049"/>
    </row>
    <row r="4960" spans="23:27" ht="12.75" customHeight="1">
      <c r="W4960" s="1046" t="str">
        <f t="shared" si="662"/>
        <v/>
      </c>
      <c r="X4960" s="1047"/>
      <c r="Y4960" s="1146"/>
      <c r="Z4960" s="1049" t="str">
        <f t="shared" si="661"/>
        <v/>
      </c>
      <c r="AA4960" s="1049"/>
    </row>
    <row r="4961" spans="23:27" ht="12.75" customHeight="1">
      <c r="W4961" s="1046" t="str">
        <f t="shared" si="662"/>
        <v/>
      </c>
      <c r="X4961" s="1047"/>
      <c r="Y4961" s="1146"/>
      <c r="Z4961" s="1049" t="str">
        <f t="shared" si="661"/>
        <v/>
      </c>
      <c r="AA4961" s="1049"/>
    </row>
    <row r="4962" spans="23:27" ht="12.75" customHeight="1">
      <c r="W4962" s="1046" t="str">
        <f t="shared" si="662"/>
        <v/>
      </c>
      <c r="X4962" s="1047"/>
      <c r="Y4962" s="1146"/>
      <c r="Z4962" s="1049" t="str">
        <f t="shared" si="661"/>
        <v/>
      </c>
      <c r="AA4962" s="1049"/>
    </row>
    <row r="4963" spans="23:27" ht="12.75" customHeight="1">
      <c r="W4963" s="1046" t="str">
        <f t="shared" si="662"/>
        <v/>
      </c>
      <c r="X4963" s="1047"/>
      <c r="Y4963" s="1146"/>
      <c r="Z4963" s="1049" t="str">
        <f t="shared" si="661"/>
        <v/>
      </c>
      <c r="AA4963" s="1049"/>
    </row>
    <row r="4964" spans="23:27" ht="12.75" customHeight="1">
      <c r="W4964" s="1046" t="str">
        <f t="shared" si="662"/>
        <v/>
      </c>
      <c r="X4964" s="1047"/>
      <c r="Y4964" s="1146"/>
      <c r="Z4964" s="1049" t="str">
        <f t="shared" si="661"/>
        <v/>
      </c>
      <c r="AA4964" s="1049"/>
    </row>
    <row r="4965" spans="23:27" ht="12.75" customHeight="1">
      <c r="W4965" s="1046" t="str">
        <f t="shared" si="662"/>
        <v/>
      </c>
      <c r="X4965" s="1047"/>
      <c r="Y4965" s="1146"/>
      <c r="Z4965" s="1049" t="str">
        <f t="shared" si="661"/>
        <v/>
      </c>
      <c r="AA4965" s="1049"/>
    </row>
    <row r="4966" spans="23:27" ht="12.75" customHeight="1">
      <c r="W4966" s="1046" t="str">
        <f t="shared" si="662"/>
        <v/>
      </c>
      <c r="X4966" s="1047"/>
      <c r="Y4966" s="1146"/>
      <c r="Z4966" s="1049" t="str">
        <f t="shared" si="661"/>
        <v/>
      </c>
      <c r="AA4966" s="1049"/>
    </row>
    <row r="4967" spans="23:27" ht="12.75" customHeight="1">
      <c r="W4967" s="1046" t="str">
        <f t="shared" si="662"/>
        <v/>
      </c>
      <c r="X4967" s="1047"/>
      <c r="Y4967" s="1146"/>
      <c r="Z4967" s="1049" t="str">
        <f t="shared" si="661"/>
        <v/>
      </c>
      <c r="AA4967" s="1049"/>
    </row>
    <row r="4968" spans="23:27" ht="12.75" customHeight="1">
      <c r="W4968" s="1046" t="str">
        <f t="shared" si="662"/>
        <v/>
      </c>
      <c r="X4968" s="1047"/>
      <c r="Y4968" s="1146"/>
      <c r="Z4968" s="1049" t="str">
        <f t="shared" si="661"/>
        <v/>
      </c>
      <c r="AA4968" s="1049"/>
    </row>
    <row r="4969" spans="23:27" ht="12.75" customHeight="1">
      <c r="W4969" s="1046" t="str">
        <f t="shared" si="662"/>
        <v/>
      </c>
      <c r="X4969" s="1047"/>
      <c r="Y4969" s="1146"/>
      <c r="Z4969" s="1049" t="str">
        <f t="shared" si="661"/>
        <v/>
      </c>
      <c r="AA4969" s="1049"/>
    </row>
    <row r="4970" spans="23:27" ht="12.75" customHeight="1">
      <c r="W4970" s="1046" t="str">
        <f t="shared" si="662"/>
        <v/>
      </c>
      <c r="X4970" s="1047"/>
      <c r="Y4970" s="1146"/>
      <c r="Z4970" s="1049" t="str">
        <f t="shared" si="661"/>
        <v/>
      </c>
      <c r="AA4970" s="1049"/>
    </row>
    <row r="4971" spans="23:27" ht="12.75" customHeight="1">
      <c r="W4971" s="1046" t="str">
        <f t="shared" si="662"/>
        <v/>
      </c>
      <c r="X4971" s="1047"/>
      <c r="Y4971" s="1146"/>
      <c r="Z4971" s="1049" t="str">
        <f t="shared" si="661"/>
        <v/>
      </c>
      <c r="AA4971" s="1049"/>
    </row>
    <row r="4972" spans="23:27" ht="12.75" customHeight="1">
      <c r="W4972" s="1046" t="str">
        <f t="shared" si="662"/>
        <v/>
      </c>
      <c r="X4972" s="1047"/>
      <c r="Y4972" s="1146"/>
      <c r="Z4972" s="1049" t="str">
        <f t="shared" si="661"/>
        <v/>
      </c>
      <c r="AA4972" s="1049"/>
    </row>
    <row r="4973" spans="23:27" ht="12.75" customHeight="1">
      <c r="W4973" s="1046" t="str">
        <f t="shared" si="662"/>
        <v/>
      </c>
      <c r="X4973" s="1047"/>
      <c r="Y4973" s="1146"/>
      <c r="Z4973" s="1049" t="str">
        <f t="shared" si="661"/>
        <v/>
      </c>
      <c r="AA4973" s="1049"/>
    </row>
    <row r="4974" spans="23:27" ht="12.75" customHeight="1">
      <c r="W4974" s="1046" t="str">
        <f t="shared" si="662"/>
        <v/>
      </c>
      <c r="X4974" s="1047"/>
      <c r="Y4974" s="1146"/>
      <c r="Z4974" s="1049" t="str">
        <f t="shared" si="661"/>
        <v/>
      </c>
      <c r="AA4974" s="1049"/>
    </row>
    <row r="4975" spans="23:27" ht="12.75" customHeight="1">
      <c r="W4975" s="1046" t="str">
        <f t="shared" si="662"/>
        <v/>
      </c>
      <c r="X4975" s="1047"/>
      <c r="Y4975" s="1146"/>
      <c r="Z4975" s="1049" t="str">
        <f t="shared" si="661"/>
        <v/>
      </c>
      <c r="AA4975" s="1049"/>
    </row>
    <row r="4976" spans="23:27" ht="12.75" customHeight="1">
      <c r="W4976" s="1046" t="str">
        <f t="shared" si="662"/>
        <v/>
      </c>
      <c r="X4976" s="1047"/>
      <c r="Y4976" s="1146"/>
      <c r="Z4976" s="1049" t="str">
        <f t="shared" si="661"/>
        <v/>
      </c>
      <c r="AA4976" s="1049"/>
    </row>
    <row r="4977" spans="23:27" ht="12.75" customHeight="1">
      <c r="W4977" s="1046" t="str">
        <f t="shared" si="662"/>
        <v/>
      </c>
      <c r="X4977" s="1047"/>
      <c r="Y4977" s="1146"/>
      <c r="Z4977" s="1049" t="str">
        <f t="shared" si="661"/>
        <v/>
      </c>
      <c r="AA4977" s="1049"/>
    </row>
    <row r="4978" spans="23:27" ht="12.75" customHeight="1">
      <c r="W4978" s="1046" t="str">
        <f t="shared" si="662"/>
        <v/>
      </c>
      <c r="X4978" s="1047"/>
      <c r="Y4978" s="1146"/>
      <c r="Z4978" s="1049" t="str">
        <f t="shared" si="661"/>
        <v/>
      </c>
      <c r="AA4978" s="1049"/>
    </row>
    <row r="4979" spans="23:27" ht="12.75" customHeight="1">
      <c r="W4979" s="1046" t="str">
        <f t="shared" si="662"/>
        <v/>
      </c>
      <c r="X4979" s="1047"/>
      <c r="Y4979" s="1146"/>
      <c r="Z4979" s="1049" t="str">
        <f t="shared" si="661"/>
        <v/>
      </c>
      <c r="AA4979" s="1049"/>
    </row>
    <row r="4980" spans="23:27" ht="12.75" customHeight="1">
      <c r="W4980" s="1046" t="str">
        <f t="shared" si="662"/>
        <v/>
      </c>
      <c r="X4980" s="1047"/>
      <c r="Y4980" s="1146"/>
      <c r="Z4980" s="1049" t="str">
        <f t="shared" si="661"/>
        <v/>
      </c>
      <c r="AA4980" s="1049"/>
    </row>
    <row r="4981" spans="23:27" ht="12.75" customHeight="1">
      <c r="W4981" s="1046" t="str">
        <f t="shared" si="662"/>
        <v/>
      </c>
      <c r="X4981" s="1047"/>
      <c r="Y4981" s="1146"/>
      <c r="Z4981" s="1049" t="str">
        <f t="shared" si="661"/>
        <v/>
      </c>
      <c r="AA4981" s="1049"/>
    </row>
    <row r="4982" spans="23:27" ht="12.75" customHeight="1">
      <c r="W4982" s="1046" t="str">
        <f t="shared" si="662"/>
        <v/>
      </c>
      <c r="X4982" s="1047"/>
      <c r="Y4982" s="1146"/>
      <c r="Z4982" s="1049" t="str">
        <f t="shared" si="661"/>
        <v/>
      </c>
      <c r="AA4982" s="1049"/>
    </row>
    <row r="4983" spans="23:27" ht="12.75" customHeight="1">
      <c r="W4983" s="1046" t="str">
        <f t="shared" si="662"/>
        <v/>
      </c>
      <c r="X4983" s="1047"/>
      <c r="Y4983" s="1146"/>
      <c r="Z4983" s="1049" t="str">
        <f t="shared" si="661"/>
        <v/>
      </c>
      <c r="AA4983" s="1049"/>
    </row>
    <row r="4984" spans="23:27" ht="12.75" customHeight="1">
      <c r="W4984" s="1046" t="str">
        <f t="shared" si="662"/>
        <v/>
      </c>
      <c r="X4984" s="1047"/>
      <c r="Y4984" s="1146"/>
      <c r="Z4984" s="1049" t="str">
        <f t="shared" si="661"/>
        <v/>
      </c>
      <c r="AA4984" s="1049"/>
    </row>
    <row r="4985" spans="23:27" ht="12.75" customHeight="1">
      <c r="W4985" s="1046" t="str">
        <f t="shared" si="662"/>
        <v/>
      </c>
      <c r="X4985" s="1047"/>
      <c r="Y4985" s="1146"/>
      <c r="Z4985" s="1049" t="str">
        <f t="shared" si="661"/>
        <v/>
      </c>
      <c r="AA4985" s="1049"/>
    </row>
    <row r="4986" spans="23:27" ht="12.75" customHeight="1">
      <c r="W4986" s="1046" t="str">
        <f t="shared" si="662"/>
        <v/>
      </c>
      <c r="X4986" s="1047"/>
      <c r="Y4986" s="1146"/>
      <c r="Z4986" s="1049" t="str">
        <f t="shared" si="661"/>
        <v/>
      </c>
      <c r="AA4986" s="1049"/>
    </row>
    <row r="4987" spans="23:27" ht="12.75" customHeight="1">
      <c r="W4987" s="1046" t="str">
        <f t="shared" si="662"/>
        <v/>
      </c>
      <c r="X4987" s="1047"/>
      <c r="Y4987" s="1146"/>
      <c r="Z4987" s="1049" t="str">
        <f t="shared" si="661"/>
        <v/>
      </c>
      <c r="AA4987" s="1049"/>
    </row>
    <row r="4988" spans="23:27" ht="12.75" customHeight="1">
      <c r="W4988" s="1046" t="str">
        <f t="shared" si="662"/>
        <v/>
      </c>
      <c r="X4988" s="1047"/>
      <c r="Y4988" s="1146"/>
      <c r="Z4988" s="1049" t="str">
        <f t="shared" si="661"/>
        <v/>
      </c>
      <c r="AA4988" s="1049"/>
    </row>
    <row r="4989" spans="23:27" ht="12.75" customHeight="1">
      <c r="W4989" s="1046" t="str">
        <f t="shared" si="662"/>
        <v/>
      </c>
      <c r="X4989" s="1047"/>
      <c r="Y4989" s="1146"/>
      <c r="Z4989" s="1049" t="str">
        <f t="shared" si="661"/>
        <v/>
      </c>
      <c r="AA4989" s="1049"/>
    </row>
    <row r="4990" spans="23:27" ht="12.75" customHeight="1">
      <c r="W4990" s="1046" t="str">
        <f t="shared" si="662"/>
        <v/>
      </c>
      <c r="X4990" s="1047"/>
      <c r="Y4990" s="1146"/>
      <c r="Z4990" s="1049" t="str">
        <f t="shared" si="661"/>
        <v/>
      </c>
      <c r="AA4990" s="1049"/>
    </row>
    <row r="4991" spans="23:27" ht="12.75" customHeight="1">
      <c r="W4991" s="1046" t="str">
        <f t="shared" si="662"/>
        <v/>
      </c>
      <c r="X4991" s="1047"/>
      <c r="Y4991" s="1146"/>
      <c r="Z4991" s="1049" t="str">
        <f t="shared" si="661"/>
        <v/>
      </c>
      <c r="AA4991" s="1049"/>
    </row>
    <row r="4992" spans="23:27" ht="12.75" customHeight="1">
      <c r="W4992" s="1046" t="str">
        <f t="shared" si="662"/>
        <v/>
      </c>
      <c r="X4992" s="1047"/>
      <c r="Y4992" s="1146"/>
      <c r="Z4992" s="1049" t="str">
        <f t="shared" si="661"/>
        <v/>
      </c>
      <c r="AA4992" s="1049"/>
    </row>
    <row r="4993" spans="23:27" ht="12.75" customHeight="1">
      <c r="W4993" s="1046" t="str">
        <f t="shared" si="662"/>
        <v/>
      </c>
      <c r="X4993" s="1047"/>
      <c r="Y4993" s="1146"/>
      <c r="Z4993" s="1049" t="str">
        <f t="shared" si="661"/>
        <v/>
      </c>
      <c r="AA4993" s="1049"/>
    </row>
    <row r="4994" spans="23:27" ht="12.75" customHeight="1">
      <c r="W4994" s="1046" t="str">
        <f t="shared" si="662"/>
        <v/>
      </c>
      <c r="X4994" s="1047"/>
      <c r="Y4994" s="1146"/>
      <c r="Z4994" s="1049" t="str">
        <f t="shared" si="661"/>
        <v/>
      </c>
      <c r="AA4994" s="1049"/>
    </row>
    <row r="4995" spans="23:27" ht="12.75" customHeight="1">
      <c r="W4995" s="1046" t="str">
        <f t="shared" si="662"/>
        <v/>
      </c>
      <c r="X4995" s="1047"/>
      <c r="Y4995" s="1146"/>
      <c r="Z4995" s="1049" t="str">
        <f t="shared" ref="Z4995:Z5058" si="663">IF($K4995="","",_xlfn.LET(_xlpm.gDate,K4995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4995" s="1049"/>
    </row>
    <row r="4996" spans="23:27" ht="12.75" customHeight="1">
      <c r="W4996" s="1046" t="str">
        <f t="shared" ref="W4996:W5059" si="664">IF($D4996="","",_xlfn.LET(_xlpm.gDate,D4996,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4996" s="1047"/>
      <c r="Y4996" s="1146"/>
      <c r="Z4996" s="1049" t="str">
        <f t="shared" si="663"/>
        <v/>
      </c>
      <c r="AA4996" s="1049"/>
    </row>
    <row r="4997" spans="23:27" ht="12.75" customHeight="1">
      <c r="W4997" s="1046" t="str">
        <f t="shared" si="664"/>
        <v/>
      </c>
      <c r="X4997" s="1047"/>
      <c r="Y4997" s="1146"/>
      <c r="Z4997" s="1049" t="str">
        <f t="shared" si="663"/>
        <v/>
      </c>
      <c r="AA4997" s="1049"/>
    </row>
    <row r="4998" spans="23:27" ht="12.75" customHeight="1">
      <c r="W4998" s="1046" t="str">
        <f t="shared" si="664"/>
        <v/>
      </c>
      <c r="X4998" s="1047"/>
      <c r="Y4998" s="1146"/>
      <c r="Z4998" s="1049" t="str">
        <f t="shared" si="663"/>
        <v/>
      </c>
      <c r="AA4998" s="1049"/>
    </row>
    <row r="4999" spans="23:27" ht="12.75" customHeight="1">
      <c r="W4999" s="1046" t="str">
        <f t="shared" si="664"/>
        <v/>
      </c>
      <c r="X4999" s="1047"/>
      <c r="Y4999" s="1146"/>
      <c r="Z4999" s="1049" t="str">
        <f t="shared" si="663"/>
        <v/>
      </c>
      <c r="AA4999" s="1049"/>
    </row>
    <row r="5000" spans="23:27" ht="12.75" customHeight="1">
      <c r="W5000" s="1046" t="str">
        <f t="shared" si="664"/>
        <v/>
      </c>
      <c r="X5000" s="1047"/>
      <c r="Y5000" s="1146"/>
      <c r="Z5000" s="1049" t="str">
        <f t="shared" si="663"/>
        <v/>
      </c>
      <c r="AA5000" s="1049"/>
    </row>
    <row r="5001" spans="23:27" ht="12.75" customHeight="1">
      <c r="W5001" s="1046" t="str">
        <f t="shared" si="664"/>
        <v/>
      </c>
      <c r="X5001" s="1047"/>
      <c r="Y5001" s="1146"/>
      <c r="Z5001" s="1049" t="str">
        <f t="shared" si="663"/>
        <v/>
      </c>
      <c r="AA5001" s="1049"/>
    </row>
    <row r="5002" spans="23:27" ht="12.75" customHeight="1">
      <c r="W5002" s="1046" t="str">
        <f t="shared" si="664"/>
        <v/>
      </c>
      <c r="X5002" s="1047"/>
      <c r="Y5002" s="1146"/>
      <c r="Z5002" s="1049" t="str">
        <f t="shared" si="663"/>
        <v/>
      </c>
      <c r="AA5002" s="1049"/>
    </row>
    <row r="5003" spans="23:27" ht="12.75" customHeight="1">
      <c r="W5003" s="1046" t="str">
        <f t="shared" si="664"/>
        <v/>
      </c>
      <c r="X5003" s="1047"/>
      <c r="Y5003" s="1146"/>
      <c r="Z5003" s="1049" t="str">
        <f t="shared" si="663"/>
        <v/>
      </c>
      <c r="AA5003" s="1049"/>
    </row>
    <row r="5004" spans="23:27" ht="12.75" customHeight="1">
      <c r="W5004" s="1046" t="str">
        <f t="shared" si="664"/>
        <v/>
      </c>
      <c r="X5004" s="1047"/>
      <c r="Y5004" s="1146"/>
      <c r="Z5004" s="1049" t="str">
        <f t="shared" si="663"/>
        <v/>
      </c>
      <c r="AA5004" s="1049"/>
    </row>
    <row r="5005" spans="23:27" ht="12.75" customHeight="1">
      <c r="W5005" s="1046" t="str">
        <f t="shared" si="664"/>
        <v/>
      </c>
      <c r="X5005" s="1047"/>
      <c r="Y5005" s="1146"/>
      <c r="Z5005" s="1049" t="str">
        <f t="shared" si="663"/>
        <v/>
      </c>
      <c r="AA5005" s="1049"/>
    </row>
    <row r="5006" spans="23:27" ht="12.75" customHeight="1">
      <c r="W5006" s="1046" t="str">
        <f t="shared" si="664"/>
        <v/>
      </c>
      <c r="X5006" s="1047"/>
      <c r="Y5006" s="1146"/>
      <c r="Z5006" s="1049" t="str">
        <f t="shared" si="663"/>
        <v/>
      </c>
      <c r="AA5006" s="1049"/>
    </row>
    <row r="5007" spans="23:27" ht="12.75" customHeight="1">
      <c r="W5007" s="1046" t="str">
        <f t="shared" si="664"/>
        <v/>
      </c>
      <c r="X5007" s="1047"/>
      <c r="Y5007" s="1146"/>
      <c r="Z5007" s="1049" t="str">
        <f t="shared" si="663"/>
        <v/>
      </c>
      <c r="AA5007" s="1049"/>
    </row>
    <row r="5008" spans="23:27" ht="12.75" customHeight="1">
      <c r="W5008" s="1046" t="str">
        <f t="shared" si="664"/>
        <v/>
      </c>
      <c r="X5008" s="1047"/>
      <c r="Y5008" s="1146"/>
      <c r="Z5008" s="1049" t="str">
        <f t="shared" si="663"/>
        <v/>
      </c>
      <c r="AA5008" s="1049"/>
    </row>
    <row r="5009" spans="23:27" ht="12.75" customHeight="1">
      <c r="W5009" s="1046" t="str">
        <f t="shared" si="664"/>
        <v/>
      </c>
      <c r="X5009" s="1047"/>
      <c r="Y5009" s="1146"/>
      <c r="Z5009" s="1049" t="str">
        <f t="shared" si="663"/>
        <v/>
      </c>
      <c r="AA5009" s="1049"/>
    </row>
    <row r="5010" spans="23:27" ht="12.75" customHeight="1">
      <c r="W5010" s="1046" t="str">
        <f t="shared" si="664"/>
        <v/>
      </c>
      <c r="X5010" s="1047"/>
      <c r="Y5010" s="1146"/>
      <c r="Z5010" s="1049" t="str">
        <f t="shared" si="663"/>
        <v/>
      </c>
      <c r="AA5010" s="1049"/>
    </row>
    <row r="5011" spans="23:27" ht="12.75" customHeight="1">
      <c r="W5011" s="1046" t="str">
        <f t="shared" si="664"/>
        <v/>
      </c>
      <c r="X5011" s="1047"/>
      <c r="Y5011" s="1146"/>
      <c r="Z5011" s="1049" t="str">
        <f t="shared" si="663"/>
        <v/>
      </c>
      <c r="AA5011" s="1049"/>
    </row>
    <row r="5012" spans="23:27" ht="12.75" customHeight="1">
      <c r="W5012" s="1046" t="str">
        <f t="shared" si="664"/>
        <v/>
      </c>
      <c r="X5012" s="1047"/>
      <c r="Y5012" s="1146"/>
      <c r="Z5012" s="1049" t="str">
        <f t="shared" si="663"/>
        <v/>
      </c>
      <c r="AA5012" s="1049"/>
    </row>
    <row r="5013" spans="23:27" ht="12.75" customHeight="1">
      <c r="W5013" s="1046" t="str">
        <f t="shared" si="664"/>
        <v/>
      </c>
      <c r="X5013" s="1047"/>
      <c r="Y5013" s="1146"/>
      <c r="Z5013" s="1049" t="str">
        <f t="shared" si="663"/>
        <v/>
      </c>
      <c r="AA5013" s="1049"/>
    </row>
    <row r="5014" spans="23:27" ht="12.75" customHeight="1">
      <c r="W5014" s="1046" t="str">
        <f t="shared" si="664"/>
        <v/>
      </c>
      <c r="X5014" s="1047"/>
      <c r="Y5014" s="1146"/>
      <c r="Z5014" s="1049" t="str">
        <f t="shared" si="663"/>
        <v/>
      </c>
      <c r="AA5014" s="1049"/>
    </row>
    <row r="5015" spans="23:27" ht="12.75" customHeight="1">
      <c r="W5015" s="1046" t="str">
        <f t="shared" si="664"/>
        <v/>
      </c>
      <c r="X5015" s="1047"/>
      <c r="Y5015" s="1146"/>
      <c r="Z5015" s="1049" t="str">
        <f t="shared" si="663"/>
        <v/>
      </c>
      <c r="AA5015" s="1049"/>
    </row>
    <row r="5016" spans="23:27" ht="12.75" customHeight="1">
      <c r="W5016" s="1046" t="str">
        <f t="shared" si="664"/>
        <v/>
      </c>
      <c r="X5016" s="1047"/>
      <c r="Y5016" s="1146"/>
      <c r="Z5016" s="1049" t="str">
        <f t="shared" si="663"/>
        <v/>
      </c>
      <c r="AA5016" s="1049"/>
    </row>
    <row r="5017" spans="23:27" ht="12.75" customHeight="1">
      <c r="W5017" s="1046" t="str">
        <f t="shared" si="664"/>
        <v/>
      </c>
      <c r="X5017" s="1047"/>
      <c r="Y5017" s="1146"/>
      <c r="Z5017" s="1049" t="str">
        <f t="shared" si="663"/>
        <v/>
      </c>
      <c r="AA5017" s="1049"/>
    </row>
    <row r="5018" spans="23:27" ht="12.75" customHeight="1">
      <c r="W5018" s="1046" t="str">
        <f t="shared" si="664"/>
        <v/>
      </c>
      <c r="X5018" s="1047"/>
      <c r="Y5018" s="1146"/>
      <c r="Z5018" s="1049" t="str">
        <f t="shared" si="663"/>
        <v/>
      </c>
      <c r="AA5018" s="1049"/>
    </row>
    <row r="5019" spans="23:27" ht="12.75" customHeight="1">
      <c r="W5019" s="1046" t="str">
        <f t="shared" si="664"/>
        <v/>
      </c>
      <c r="X5019" s="1047"/>
      <c r="Y5019" s="1146"/>
      <c r="Z5019" s="1049" t="str">
        <f t="shared" si="663"/>
        <v/>
      </c>
      <c r="AA5019" s="1049"/>
    </row>
    <row r="5020" spans="23:27" ht="12.75" customHeight="1">
      <c r="W5020" s="1046" t="str">
        <f t="shared" si="664"/>
        <v/>
      </c>
      <c r="X5020" s="1047"/>
      <c r="Y5020" s="1146"/>
      <c r="Z5020" s="1049" t="str">
        <f t="shared" si="663"/>
        <v/>
      </c>
      <c r="AA5020" s="1049"/>
    </row>
    <row r="5021" spans="23:27" ht="12.75" customHeight="1">
      <c r="W5021" s="1046" t="str">
        <f t="shared" si="664"/>
        <v/>
      </c>
      <c r="X5021" s="1047"/>
      <c r="Y5021" s="1146"/>
      <c r="Z5021" s="1049" t="str">
        <f t="shared" si="663"/>
        <v/>
      </c>
      <c r="AA5021" s="1049"/>
    </row>
    <row r="5022" spans="23:27" ht="12.75" customHeight="1">
      <c r="W5022" s="1046" t="str">
        <f t="shared" si="664"/>
        <v/>
      </c>
      <c r="X5022" s="1047"/>
      <c r="Y5022" s="1146"/>
      <c r="Z5022" s="1049" t="str">
        <f t="shared" si="663"/>
        <v/>
      </c>
      <c r="AA5022" s="1049"/>
    </row>
    <row r="5023" spans="23:27" ht="12.75" customHeight="1">
      <c r="W5023" s="1046" t="str">
        <f t="shared" si="664"/>
        <v/>
      </c>
      <c r="X5023" s="1047"/>
      <c r="Y5023" s="1146"/>
      <c r="Z5023" s="1049" t="str">
        <f t="shared" si="663"/>
        <v/>
      </c>
      <c r="AA5023" s="1049"/>
    </row>
    <row r="5024" spans="23:27" ht="12.75" customHeight="1">
      <c r="W5024" s="1046" t="str">
        <f t="shared" si="664"/>
        <v/>
      </c>
      <c r="X5024" s="1047"/>
      <c r="Y5024" s="1146"/>
      <c r="Z5024" s="1049" t="str">
        <f t="shared" si="663"/>
        <v/>
      </c>
      <c r="AA5024" s="1049"/>
    </row>
    <row r="5025" spans="23:27" ht="12.75" customHeight="1">
      <c r="W5025" s="1046" t="str">
        <f t="shared" si="664"/>
        <v/>
      </c>
      <c r="X5025" s="1047"/>
      <c r="Y5025" s="1146"/>
      <c r="Z5025" s="1049" t="str">
        <f t="shared" si="663"/>
        <v/>
      </c>
      <c r="AA5025" s="1049"/>
    </row>
    <row r="5026" spans="23:27" ht="12.75" customHeight="1">
      <c r="W5026" s="1046" t="str">
        <f t="shared" si="664"/>
        <v/>
      </c>
      <c r="X5026" s="1047"/>
      <c r="Y5026" s="1146"/>
      <c r="Z5026" s="1049" t="str">
        <f t="shared" si="663"/>
        <v/>
      </c>
      <c r="AA5026" s="1049"/>
    </row>
    <row r="5027" spans="23:27" ht="12.75" customHeight="1">
      <c r="W5027" s="1046" t="str">
        <f t="shared" si="664"/>
        <v/>
      </c>
      <c r="X5027" s="1047"/>
      <c r="Y5027" s="1146"/>
      <c r="Z5027" s="1049" t="str">
        <f t="shared" si="663"/>
        <v/>
      </c>
      <c r="AA5027" s="1049"/>
    </row>
    <row r="5028" spans="23:27" ht="12.75" customHeight="1">
      <c r="W5028" s="1046" t="str">
        <f t="shared" si="664"/>
        <v/>
      </c>
      <c r="X5028" s="1047"/>
      <c r="Y5028" s="1146"/>
      <c r="Z5028" s="1049" t="str">
        <f t="shared" si="663"/>
        <v/>
      </c>
      <c r="AA5028" s="1049"/>
    </row>
    <row r="5029" spans="23:27" ht="12.75" customHeight="1">
      <c r="W5029" s="1046" t="str">
        <f t="shared" si="664"/>
        <v/>
      </c>
      <c r="X5029" s="1047"/>
      <c r="Y5029" s="1146"/>
      <c r="Z5029" s="1049" t="str">
        <f t="shared" si="663"/>
        <v/>
      </c>
      <c r="AA5029" s="1049"/>
    </row>
    <row r="5030" spans="23:27" ht="12.75" customHeight="1">
      <c r="W5030" s="1046" t="str">
        <f t="shared" si="664"/>
        <v/>
      </c>
      <c r="X5030" s="1047"/>
      <c r="Y5030" s="1146"/>
      <c r="Z5030" s="1049" t="str">
        <f t="shared" si="663"/>
        <v/>
      </c>
      <c r="AA5030" s="1049"/>
    </row>
    <row r="5031" spans="23:27" ht="12.75" customHeight="1">
      <c r="W5031" s="1046" t="str">
        <f t="shared" si="664"/>
        <v/>
      </c>
      <c r="X5031" s="1047"/>
      <c r="Y5031" s="1146"/>
      <c r="Z5031" s="1049" t="str">
        <f t="shared" si="663"/>
        <v/>
      </c>
      <c r="AA5031" s="1049"/>
    </row>
    <row r="5032" spans="23:27" ht="12.75" customHeight="1">
      <c r="W5032" s="1046" t="str">
        <f t="shared" si="664"/>
        <v/>
      </c>
      <c r="X5032" s="1047"/>
      <c r="Y5032" s="1146"/>
      <c r="Z5032" s="1049" t="str">
        <f t="shared" si="663"/>
        <v/>
      </c>
      <c r="AA5032" s="1049"/>
    </row>
    <row r="5033" spans="23:27" ht="12.75" customHeight="1">
      <c r="W5033" s="1046" t="str">
        <f t="shared" si="664"/>
        <v/>
      </c>
      <c r="X5033" s="1047"/>
      <c r="Y5033" s="1146"/>
      <c r="Z5033" s="1049" t="str">
        <f t="shared" si="663"/>
        <v/>
      </c>
      <c r="AA5033" s="1049"/>
    </row>
    <row r="5034" spans="23:27" ht="12.75" customHeight="1">
      <c r="W5034" s="1046" t="str">
        <f t="shared" si="664"/>
        <v/>
      </c>
      <c r="X5034" s="1047"/>
      <c r="Y5034" s="1146"/>
      <c r="Z5034" s="1049" t="str">
        <f t="shared" si="663"/>
        <v/>
      </c>
      <c r="AA5034" s="1049"/>
    </row>
    <row r="5035" spans="23:27" ht="12.75" customHeight="1">
      <c r="W5035" s="1046" t="str">
        <f t="shared" si="664"/>
        <v/>
      </c>
      <c r="X5035" s="1047"/>
      <c r="Y5035" s="1146"/>
      <c r="Z5035" s="1049" t="str">
        <f t="shared" si="663"/>
        <v/>
      </c>
      <c r="AA5035" s="1049"/>
    </row>
    <row r="5036" spans="23:27" ht="12.75" customHeight="1">
      <c r="W5036" s="1046" t="str">
        <f t="shared" si="664"/>
        <v/>
      </c>
      <c r="X5036" s="1047"/>
      <c r="Y5036" s="1146"/>
      <c r="Z5036" s="1049" t="str">
        <f t="shared" si="663"/>
        <v/>
      </c>
      <c r="AA5036" s="1049"/>
    </row>
    <row r="5037" spans="23:27" ht="12.75" customHeight="1">
      <c r="W5037" s="1046" t="str">
        <f t="shared" si="664"/>
        <v/>
      </c>
      <c r="X5037" s="1047"/>
      <c r="Y5037" s="1146"/>
      <c r="Z5037" s="1049" t="str">
        <f t="shared" si="663"/>
        <v/>
      </c>
      <c r="AA5037" s="1049"/>
    </row>
    <row r="5038" spans="23:27" ht="12.75" customHeight="1">
      <c r="W5038" s="1046" t="str">
        <f t="shared" si="664"/>
        <v/>
      </c>
      <c r="X5038" s="1047"/>
      <c r="Y5038" s="1146"/>
      <c r="Z5038" s="1049" t="str">
        <f t="shared" si="663"/>
        <v/>
      </c>
      <c r="AA5038" s="1049"/>
    </row>
    <row r="5039" spans="23:27" ht="12.75" customHeight="1">
      <c r="W5039" s="1046" t="str">
        <f t="shared" si="664"/>
        <v/>
      </c>
      <c r="X5039" s="1047"/>
      <c r="Y5039" s="1146"/>
      <c r="Z5039" s="1049" t="str">
        <f t="shared" si="663"/>
        <v/>
      </c>
      <c r="AA5039" s="1049"/>
    </row>
    <row r="5040" spans="23:27" ht="12.75" customHeight="1">
      <c r="W5040" s="1046" t="str">
        <f t="shared" si="664"/>
        <v/>
      </c>
      <c r="X5040" s="1047"/>
      <c r="Y5040" s="1146"/>
      <c r="Z5040" s="1049" t="str">
        <f t="shared" si="663"/>
        <v/>
      </c>
      <c r="AA5040" s="1049"/>
    </row>
    <row r="5041" spans="23:27" ht="12.75" customHeight="1">
      <c r="W5041" s="1046" t="str">
        <f t="shared" si="664"/>
        <v/>
      </c>
      <c r="X5041" s="1047"/>
      <c r="Y5041" s="1146"/>
      <c r="Z5041" s="1049" t="str">
        <f t="shared" si="663"/>
        <v/>
      </c>
      <c r="AA5041" s="1049"/>
    </row>
    <row r="5042" spans="23:27" ht="12.75" customHeight="1">
      <c r="W5042" s="1046" t="str">
        <f t="shared" si="664"/>
        <v/>
      </c>
      <c r="X5042" s="1047"/>
      <c r="Y5042" s="1146"/>
      <c r="Z5042" s="1049" t="str">
        <f t="shared" si="663"/>
        <v/>
      </c>
      <c r="AA5042" s="1049"/>
    </row>
    <row r="5043" spans="23:27" ht="12.75" customHeight="1">
      <c r="W5043" s="1046" t="str">
        <f t="shared" si="664"/>
        <v/>
      </c>
      <c r="X5043" s="1047"/>
      <c r="Y5043" s="1146"/>
      <c r="Z5043" s="1049" t="str">
        <f t="shared" si="663"/>
        <v/>
      </c>
      <c r="AA5043" s="1049"/>
    </row>
    <row r="5044" spans="23:27" ht="12.75" customHeight="1">
      <c r="W5044" s="1046" t="str">
        <f t="shared" si="664"/>
        <v/>
      </c>
      <c r="X5044" s="1047"/>
      <c r="Y5044" s="1146"/>
      <c r="Z5044" s="1049" t="str">
        <f t="shared" si="663"/>
        <v/>
      </c>
      <c r="AA5044" s="1049"/>
    </row>
    <row r="5045" spans="23:27" ht="12.75" customHeight="1">
      <c r="W5045" s="1046" t="str">
        <f t="shared" si="664"/>
        <v/>
      </c>
      <c r="X5045" s="1047"/>
      <c r="Y5045" s="1146"/>
      <c r="Z5045" s="1049" t="str">
        <f t="shared" si="663"/>
        <v/>
      </c>
      <c r="AA5045" s="1049"/>
    </row>
    <row r="5046" spans="23:27" ht="12.75" customHeight="1">
      <c r="W5046" s="1046" t="str">
        <f t="shared" si="664"/>
        <v/>
      </c>
      <c r="X5046" s="1047"/>
      <c r="Y5046" s="1146"/>
      <c r="Z5046" s="1049" t="str">
        <f t="shared" si="663"/>
        <v/>
      </c>
      <c r="AA5046" s="1049"/>
    </row>
    <row r="5047" spans="23:27" ht="12.75" customHeight="1">
      <c r="W5047" s="1046" t="str">
        <f t="shared" si="664"/>
        <v/>
      </c>
      <c r="X5047" s="1047"/>
      <c r="Y5047" s="1146"/>
      <c r="Z5047" s="1049" t="str">
        <f t="shared" si="663"/>
        <v/>
      </c>
      <c r="AA5047" s="1049"/>
    </row>
    <row r="5048" spans="23:27" ht="12.75" customHeight="1">
      <c r="W5048" s="1046" t="str">
        <f t="shared" si="664"/>
        <v/>
      </c>
      <c r="X5048" s="1047"/>
      <c r="Y5048" s="1146"/>
      <c r="Z5048" s="1049" t="str">
        <f t="shared" si="663"/>
        <v/>
      </c>
      <c r="AA5048" s="1049"/>
    </row>
    <row r="5049" spans="23:27" ht="12.75" customHeight="1">
      <c r="W5049" s="1046" t="str">
        <f t="shared" si="664"/>
        <v/>
      </c>
      <c r="X5049" s="1047"/>
      <c r="Y5049" s="1146"/>
      <c r="Z5049" s="1049" t="str">
        <f t="shared" si="663"/>
        <v/>
      </c>
      <c r="AA5049" s="1049"/>
    </row>
    <row r="5050" spans="23:27" ht="12.75" customHeight="1">
      <c r="W5050" s="1046" t="str">
        <f t="shared" si="664"/>
        <v/>
      </c>
      <c r="X5050" s="1047"/>
      <c r="Y5050" s="1146"/>
      <c r="Z5050" s="1049" t="str">
        <f t="shared" si="663"/>
        <v/>
      </c>
      <c r="AA5050" s="1049"/>
    </row>
    <row r="5051" spans="23:27" ht="12.75" customHeight="1">
      <c r="W5051" s="1046" t="str">
        <f t="shared" si="664"/>
        <v/>
      </c>
      <c r="X5051" s="1047"/>
      <c r="Y5051" s="1146"/>
      <c r="Z5051" s="1049" t="str">
        <f t="shared" si="663"/>
        <v/>
      </c>
      <c r="AA5051" s="1049"/>
    </row>
    <row r="5052" spans="23:27" ht="12.75" customHeight="1">
      <c r="W5052" s="1046" t="str">
        <f t="shared" si="664"/>
        <v/>
      </c>
      <c r="X5052" s="1047"/>
      <c r="Y5052" s="1146"/>
      <c r="Z5052" s="1049" t="str">
        <f t="shared" si="663"/>
        <v/>
      </c>
      <c r="AA5052" s="1049"/>
    </row>
    <row r="5053" spans="23:27" ht="12.75" customHeight="1">
      <c r="W5053" s="1046" t="str">
        <f t="shared" si="664"/>
        <v/>
      </c>
      <c r="X5053" s="1047"/>
      <c r="Y5053" s="1146"/>
      <c r="Z5053" s="1049" t="str">
        <f t="shared" si="663"/>
        <v/>
      </c>
      <c r="AA5053" s="1049"/>
    </row>
    <row r="5054" spans="23:27" ht="12.75" customHeight="1">
      <c r="W5054" s="1046" t="str">
        <f t="shared" si="664"/>
        <v/>
      </c>
      <c r="X5054" s="1047"/>
      <c r="Y5054" s="1146"/>
      <c r="Z5054" s="1049" t="str">
        <f t="shared" si="663"/>
        <v/>
      </c>
      <c r="AA5054" s="1049"/>
    </row>
    <row r="5055" spans="23:27" ht="12.75" customHeight="1">
      <c r="W5055" s="1046" t="str">
        <f t="shared" si="664"/>
        <v/>
      </c>
      <c r="X5055" s="1047"/>
      <c r="Y5055" s="1146"/>
      <c r="Z5055" s="1049" t="str">
        <f t="shared" si="663"/>
        <v/>
      </c>
      <c r="AA5055" s="1049"/>
    </row>
    <row r="5056" spans="23:27" ht="12.75" customHeight="1">
      <c r="W5056" s="1046" t="str">
        <f t="shared" si="664"/>
        <v/>
      </c>
      <c r="X5056" s="1047"/>
      <c r="Y5056" s="1146"/>
      <c r="Z5056" s="1049" t="str">
        <f t="shared" si="663"/>
        <v/>
      </c>
      <c r="AA5056" s="1049"/>
    </row>
    <row r="5057" spans="23:27" ht="12.75" customHeight="1">
      <c r="W5057" s="1046" t="str">
        <f t="shared" si="664"/>
        <v/>
      </c>
      <c r="X5057" s="1047"/>
      <c r="Y5057" s="1146"/>
      <c r="Z5057" s="1049" t="str">
        <f t="shared" si="663"/>
        <v/>
      </c>
      <c r="AA5057" s="1049"/>
    </row>
    <row r="5058" spans="23:27" ht="12.75" customHeight="1">
      <c r="W5058" s="1046" t="str">
        <f t="shared" si="664"/>
        <v/>
      </c>
      <c r="X5058" s="1047"/>
      <c r="Y5058" s="1146"/>
      <c r="Z5058" s="1049" t="str">
        <f t="shared" si="663"/>
        <v/>
      </c>
      <c r="AA5058" s="1049"/>
    </row>
    <row r="5059" spans="23:27" ht="12.75" customHeight="1">
      <c r="W5059" s="1046" t="str">
        <f t="shared" si="664"/>
        <v/>
      </c>
      <c r="X5059" s="1047"/>
      <c r="Y5059" s="1146"/>
      <c r="Z5059" s="1049" t="str">
        <f t="shared" ref="Z5059:Z5122" si="665">IF($K5059="","",_xlfn.LET(_xlpm.gDate,K5059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5059" s="1049"/>
    </row>
    <row r="5060" spans="23:27" ht="12.75" customHeight="1">
      <c r="W5060" s="1046" t="str">
        <f t="shared" ref="W5060:W5123" si="666">IF($D5060="","",_xlfn.LET(_xlpm.gDate,D5060,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5060" s="1047"/>
      <c r="Y5060" s="1146"/>
      <c r="Z5060" s="1049" t="str">
        <f t="shared" si="665"/>
        <v/>
      </c>
      <c r="AA5060" s="1049"/>
    </row>
    <row r="5061" spans="23:27" ht="12.75" customHeight="1">
      <c r="W5061" s="1046" t="str">
        <f t="shared" si="666"/>
        <v/>
      </c>
      <c r="X5061" s="1047"/>
      <c r="Y5061" s="1146"/>
      <c r="Z5061" s="1049" t="str">
        <f t="shared" si="665"/>
        <v/>
      </c>
      <c r="AA5061" s="1049"/>
    </row>
    <row r="5062" spans="23:27" ht="12.75" customHeight="1">
      <c r="W5062" s="1046" t="str">
        <f t="shared" si="666"/>
        <v/>
      </c>
      <c r="X5062" s="1047"/>
      <c r="Y5062" s="1146"/>
      <c r="Z5062" s="1049" t="str">
        <f t="shared" si="665"/>
        <v/>
      </c>
      <c r="AA5062" s="1049"/>
    </row>
    <row r="5063" spans="23:27" ht="12.75" customHeight="1">
      <c r="W5063" s="1046" t="str">
        <f t="shared" si="666"/>
        <v/>
      </c>
      <c r="X5063" s="1047"/>
      <c r="Y5063" s="1146"/>
      <c r="Z5063" s="1049" t="str">
        <f t="shared" si="665"/>
        <v/>
      </c>
      <c r="AA5063" s="1049"/>
    </row>
    <row r="5064" spans="23:27" ht="12.75" customHeight="1">
      <c r="W5064" s="1046" t="str">
        <f t="shared" si="666"/>
        <v/>
      </c>
      <c r="X5064" s="1047"/>
      <c r="Y5064" s="1146"/>
      <c r="Z5064" s="1049" t="str">
        <f t="shared" si="665"/>
        <v/>
      </c>
      <c r="AA5064" s="1049"/>
    </row>
    <row r="5065" spans="23:27" ht="12.75" customHeight="1">
      <c r="W5065" s="1046" t="str">
        <f t="shared" si="666"/>
        <v/>
      </c>
      <c r="X5065" s="1047"/>
      <c r="Y5065" s="1146"/>
      <c r="Z5065" s="1049" t="str">
        <f t="shared" si="665"/>
        <v/>
      </c>
      <c r="AA5065" s="1049"/>
    </row>
    <row r="5066" spans="23:27" ht="12.75" customHeight="1">
      <c r="W5066" s="1046" t="str">
        <f t="shared" si="666"/>
        <v/>
      </c>
      <c r="X5066" s="1047"/>
      <c r="Y5066" s="1146"/>
      <c r="Z5066" s="1049" t="str">
        <f t="shared" si="665"/>
        <v/>
      </c>
      <c r="AA5066" s="1049"/>
    </row>
    <row r="5067" spans="23:27" ht="12.75" customHeight="1">
      <c r="W5067" s="1046" t="str">
        <f t="shared" si="666"/>
        <v/>
      </c>
      <c r="X5067" s="1047"/>
      <c r="Y5067" s="1146"/>
      <c r="Z5067" s="1049" t="str">
        <f t="shared" si="665"/>
        <v/>
      </c>
      <c r="AA5067" s="1049"/>
    </row>
    <row r="5068" spans="23:27" ht="12.75" customHeight="1">
      <c r="W5068" s="1046" t="str">
        <f t="shared" si="666"/>
        <v/>
      </c>
      <c r="X5068" s="1047"/>
      <c r="Y5068" s="1146"/>
      <c r="Z5068" s="1049" t="str">
        <f t="shared" si="665"/>
        <v/>
      </c>
      <c r="AA5068" s="1049"/>
    </row>
    <row r="5069" spans="23:27" ht="12.75" customHeight="1">
      <c r="W5069" s="1046" t="str">
        <f t="shared" si="666"/>
        <v/>
      </c>
      <c r="X5069" s="1047"/>
      <c r="Y5069" s="1146"/>
      <c r="Z5069" s="1049" t="str">
        <f t="shared" si="665"/>
        <v/>
      </c>
      <c r="AA5069" s="1049"/>
    </row>
    <row r="5070" spans="23:27" ht="12.75" customHeight="1">
      <c r="W5070" s="1046" t="str">
        <f t="shared" si="666"/>
        <v/>
      </c>
      <c r="X5070" s="1047"/>
      <c r="Y5070" s="1146"/>
      <c r="Z5070" s="1049" t="str">
        <f t="shared" si="665"/>
        <v/>
      </c>
      <c r="AA5070" s="1049"/>
    </row>
    <row r="5071" spans="23:27" ht="12.75" customHeight="1">
      <c r="W5071" s="1046" t="str">
        <f t="shared" si="666"/>
        <v/>
      </c>
      <c r="X5071" s="1047"/>
      <c r="Y5071" s="1146"/>
      <c r="Z5071" s="1049" t="str">
        <f t="shared" si="665"/>
        <v/>
      </c>
      <c r="AA5071" s="1049"/>
    </row>
    <row r="5072" spans="23:27" ht="12.75" customHeight="1">
      <c r="W5072" s="1046" t="str">
        <f t="shared" si="666"/>
        <v/>
      </c>
      <c r="X5072" s="1047"/>
      <c r="Y5072" s="1146"/>
      <c r="Z5072" s="1049" t="str">
        <f t="shared" si="665"/>
        <v/>
      </c>
      <c r="AA5072" s="1049"/>
    </row>
    <row r="5073" spans="23:27" ht="12.75" customHeight="1">
      <c r="W5073" s="1046" t="str">
        <f t="shared" si="666"/>
        <v/>
      </c>
      <c r="X5073" s="1047"/>
      <c r="Y5073" s="1146"/>
      <c r="Z5073" s="1049" t="str">
        <f t="shared" si="665"/>
        <v/>
      </c>
      <c r="AA5073" s="1049"/>
    </row>
    <row r="5074" spans="23:27" ht="12.75" customHeight="1">
      <c r="W5074" s="1046" t="str">
        <f t="shared" si="666"/>
        <v/>
      </c>
      <c r="X5074" s="1047"/>
      <c r="Y5074" s="1146"/>
      <c r="Z5074" s="1049" t="str">
        <f t="shared" si="665"/>
        <v/>
      </c>
      <c r="AA5074" s="1049"/>
    </row>
    <row r="5075" spans="23:27" ht="12.75" customHeight="1">
      <c r="W5075" s="1046" t="str">
        <f t="shared" si="666"/>
        <v/>
      </c>
      <c r="X5075" s="1047"/>
      <c r="Y5075" s="1146"/>
      <c r="Z5075" s="1049" t="str">
        <f t="shared" si="665"/>
        <v/>
      </c>
      <c r="AA5075" s="1049"/>
    </row>
    <row r="5076" spans="23:27" ht="12.75" customHeight="1">
      <c r="W5076" s="1046" t="str">
        <f t="shared" si="666"/>
        <v/>
      </c>
      <c r="X5076" s="1047"/>
      <c r="Y5076" s="1146"/>
      <c r="Z5076" s="1049" t="str">
        <f t="shared" si="665"/>
        <v/>
      </c>
      <c r="AA5076" s="1049"/>
    </row>
    <row r="5077" spans="23:27" ht="12.75" customHeight="1">
      <c r="W5077" s="1046" t="str">
        <f t="shared" si="666"/>
        <v/>
      </c>
      <c r="X5077" s="1047"/>
      <c r="Y5077" s="1146"/>
      <c r="Z5077" s="1049" t="str">
        <f t="shared" si="665"/>
        <v/>
      </c>
      <c r="AA5077" s="1049"/>
    </row>
    <row r="5078" spans="23:27" ht="12.75" customHeight="1">
      <c r="W5078" s="1046" t="str">
        <f t="shared" si="666"/>
        <v/>
      </c>
      <c r="X5078" s="1047"/>
      <c r="Y5078" s="1146"/>
      <c r="Z5078" s="1049" t="str">
        <f t="shared" si="665"/>
        <v/>
      </c>
      <c r="AA5078" s="1049"/>
    </row>
    <row r="5079" spans="23:27" ht="12.75" customHeight="1">
      <c r="W5079" s="1046" t="str">
        <f t="shared" si="666"/>
        <v/>
      </c>
      <c r="X5079" s="1047"/>
      <c r="Y5079" s="1146"/>
      <c r="Z5079" s="1049" t="str">
        <f t="shared" si="665"/>
        <v/>
      </c>
      <c r="AA5079" s="1049"/>
    </row>
    <row r="5080" spans="23:27" ht="12.75" customHeight="1">
      <c r="W5080" s="1046" t="str">
        <f t="shared" si="666"/>
        <v/>
      </c>
      <c r="X5080" s="1047"/>
      <c r="Y5080" s="1146"/>
      <c r="Z5080" s="1049" t="str">
        <f t="shared" si="665"/>
        <v/>
      </c>
      <c r="AA5080" s="1049"/>
    </row>
    <row r="5081" spans="23:27" ht="12.75" customHeight="1">
      <c r="W5081" s="1046" t="str">
        <f t="shared" si="666"/>
        <v/>
      </c>
      <c r="X5081" s="1047"/>
      <c r="Y5081" s="1146"/>
      <c r="Z5081" s="1049" t="str">
        <f t="shared" si="665"/>
        <v/>
      </c>
      <c r="AA5081" s="1049"/>
    </row>
    <row r="5082" spans="23:27" ht="12.75" customHeight="1">
      <c r="W5082" s="1046" t="str">
        <f t="shared" si="666"/>
        <v/>
      </c>
      <c r="X5082" s="1047"/>
      <c r="Y5082" s="1146"/>
      <c r="Z5082" s="1049" t="str">
        <f t="shared" si="665"/>
        <v/>
      </c>
      <c r="AA5082" s="1049"/>
    </row>
    <row r="5083" spans="23:27" ht="12.75" customHeight="1">
      <c r="W5083" s="1046" t="str">
        <f t="shared" si="666"/>
        <v/>
      </c>
      <c r="X5083" s="1047"/>
      <c r="Y5083" s="1146"/>
      <c r="Z5083" s="1049" t="str">
        <f t="shared" si="665"/>
        <v/>
      </c>
      <c r="AA5083" s="1049"/>
    </row>
    <row r="5084" spans="23:27" ht="12.75" customHeight="1">
      <c r="W5084" s="1046" t="str">
        <f t="shared" si="666"/>
        <v/>
      </c>
      <c r="X5084" s="1047"/>
      <c r="Y5084" s="1146"/>
      <c r="Z5084" s="1049" t="str">
        <f t="shared" si="665"/>
        <v/>
      </c>
      <c r="AA5084" s="1049"/>
    </row>
    <row r="5085" spans="23:27" ht="12.75" customHeight="1">
      <c r="W5085" s="1046" t="str">
        <f t="shared" si="666"/>
        <v/>
      </c>
      <c r="X5085" s="1047"/>
      <c r="Y5085" s="1146"/>
      <c r="Z5085" s="1049" t="str">
        <f t="shared" si="665"/>
        <v/>
      </c>
      <c r="AA5085" s="1049"/>
    </row>
    <row r="5086" spans="23:27" ht="12.75" customHeight="1">
      <c r="W5086" s="1046" t="str">
        <f t="shared" si="666"/>
        <v/>
      </c>
      <c r="X5086" s="1047"/>
      <c r="Y5086" s="1146"/>
      <c r="Z5086" s="1049" t="str">
        <f t="shared" si="665"/>
        <v/>
      </c>
      <c r="AA5086" s="1049"/>
    </row>
    <row r="5087" spans="23:27" ht="12.75" customHeight="1">
      <c r="W5087" s="1046" t="str">
        <f t="shared" si="666"/>
        <v/>
      </c>
      <c r="X5087" s="1047"/>
      <c r="Y5087" s="1146"/>
      <c r="Z5087" s="1049" t="str">
        <f t="shared" si="665"/>
        <v/>
      </c>
      <c r="AA5087" s="1049"/>
    </row>
    <row r="5088" spans="23:27" ht="12.75" customHeight="1">
      <c r="W5088" s="1046" t="str">
        <f t="shared" si="666"/>
        <v/>
      </c>
      <c r="X5088" s="1047"/>
      <c r="Y5088" s="1146"/>
      <c r="Z5088" s="1049" t="str">
        <f t="shared" si="665"/>
        <v/>
      </c>
      <c r="AA5088" s="1049"/>
    </row>
    <row r="5089" spans="23:27" ht="12.75" customHeight="1">
      <c r="W5089" s="1046" t="str">
        <f t="shared" si="666"/>
        <v/>
      </c>
      <c r="X5089" s="1047"/>
      <c r="Y5089" s="1146"/>
      <c r="Z5089" s="1049" t="str">
        <f t="shared" si="665"/>
        <v/>
      </c>
      <c r="AA5089" s="1049"/>
    </row>
    <row r="5090" spans="23:27" ht="12.75" customHeight="1">
      <c r="W5090" s="1046" t="str">
        <f t="shared" si="666"/>
        <v/>
      </c>
      <c r="X5090" s="1047"/>
      <c r="Y5090" s="1146"/>
      <c r="Z5090" s="1049" t="str">
        <f t="shared" si="665"/>
        <v/>
      </c>
      <c r="AA5090" s="1049"/>
    </row>
    <row r="5091" spans="23:27" ht="12.75" customHeight="1">
      <c r="W5091" s="1046" t="str">
        <f t="shared" si="666"/>
        <v/>
      </c>
      <c r="X5091" s="1047"/>
      <c r="Y5091" s="1146"/>
      <c r="Z5091" s="1049" t="str">
        <f t="shared" si="665"/>
        <v/>
      </c>
      <c r="AA5091" s="1049"/>
    </row>
    <row r="5092" spans="23:27" ht="12.75" customHeight="1">
      <c r="W5092" s="1046" t="str">
        <f t="shared" si="666"/>
        <v/>
      </c>
      <c r="X5092" s="1047"/>
      <c r="Y5092" s="1146"/>
      <c r="Z5092" s="1049" t="str">
        <f t="shared" si="665"/>
        <v/>
      </c>
      <c r="AA5092" s="1049"/>
    </row>
    <row r="5093" spans="23:27" ht="12.75" customHeight="1">
      <c r="W5093" s="1046" t="str">
        <f t="shared" si="666"/>
        <v/>
      </c>
      <c r="X5093" s="1047"/>
      <c r="Y5093" s="1146"/>
      <c r="Z5093" s="1049" t="str">
        <f t="shared" si="665"/>
        <v/>
      </c>
      <c r="AA5093" s="1049"/>
    </row>
    <row r="5094" spans="23:27" ht="12.75" customHeight="1">
      <c r="W5094" s="1046" t="str">
        <f t="shared" si="666"/>
        <v/>
      </c>
      <c r="X5094" s="1047"/>
      <c r="Y5094" s="1146"/>
      <c r="Z5094" s="1049" t="str">
        <f t="shared" si="665"/>
        <v/>
      </c>
      <c r="AA5094" s="1049"/>
    </row>
    <row r="5095" spans="23:27" ht="12.75" customHeight="1">
      <c r="W5095" s="1046" t="str">
        <f t="shared" si="666"/>
        <v/>
      </c>
      <c r="X5095" s="1047"/>
      <c r="Y5095" s="1146"/>
      <c r="Z5095" s="1049" t="str">
        <f t="shared" si="665"/>
        <v/>
      </c>
      <c r="AA5095" s="1049"/>
    </row>
    <row r="5096" spans="23:27" ht="12.75" customHeight="1">
      <c r="W5096" s="1046" t="str">
        <f t="shared" si="666"/>
        <v/>
      </c>
      <c r="X5096" s="1047"/>
      <c r="Y5096" s="1146"/>
      <c r="Z5096" s="1049" t="str">
        <f t="shared" si="665"/>
        <v/>
      </c>
      <c r="AA5096" s="1049"/>
    </row>
    <row r="5097" spans="23:27" ht="12.75" customHeight="1">
      <c r="W5097" s="1046" t="str">
        <f t="shared" si="666"/>
        <v/>
      </c>
      <c r="X5097" s="1047"/>
      <c r="Y5097" s="1146"/>
      <c r="Z5097" s="1049" t="str">
        <f t="shared" si="665"/>
        <v/>
      </c>
      <c r="AA5097" s="1049"/>
    </row>
    <row r="5098" spans="23:27" ht="12.75" customHeight="1">
      <c r="W5098" s="1046" t="str">
        <f t="shared" si="666"/>
        <v/>
      </c>
      <c r="X5098" s="1047"/>
      <c r="Y5098" s="1146"/>
      <c r="Z5098" s="1049" t="str">
        <f t="shared" si="665"/>
        <v/>
      </c>
      <c r="AA5098" s="1049"/>
    </row>
    <row r="5099" spans="23:27" ht="12.75" customHeight="1">
      <c r="W5099" s="1046" t="str">
        <f t="shared" si="666"/>
        <v/>
      </c>
      <c r="X5099" s="1047"/>
      <c r="Y5099" s="1146"/>
      <c r="Z5099" s="1049" t="str">
        <f t="shared" si="665"/>
        <v/>
      </c>
      <c r="AA5099" s="1049"/>
    </row>
    <row r="5100" spans="23:27" ht="12.75" customHeight="1">
      <c r="W5100" s="1046" t="str">
        <f t="shared" si="666"/>
        <v/>
      </c>
      <c r="X5100" s="1047"/>
      <c r="Y5100" s="1146"/>
      <c r="Z5100" s="1049" t="str">
        <f t="shared" si="665"/>
        <v/>
      </c>
      <c r="AA5100" s="1049"/>
    </row>
    <row r="5101" spans="23:27" ht="12.75" customHeight="1">
      <c r="W5101" s="1046" t="str">
        <f t="shared" si="666"/>
        <v/>
      </c>
      <c r="X5101" s="1047"/>
      <c r="Y5101" s="1146"/>
      <c r="Z5101" s="1049" t="str">
        <f t="shared" si="665"/>
        <v/>
      </c>
      <c r="AA5101" s="1049"/>
    </row>
    <row r="5102" spans="23:27" ht="12.75" customHeight="1">
      <c r="W5102" s="1046" t="str">
        <f t="shared" si="666"/>
        <v/>
      </c>
      <c r="X5102" s="1047"/>
      <c r="Y5102" s="1146"/>
      <c r="Z5102" s="1049" t="str">
        <f t="shared" si="665"/>
        <v/>
      </c>
      <c r="AA5102" s="1049"/>
    </row>
    <row r="5103" spans="23:27" ht="12.75" customHeight="1">
      <c r="W5103" s="1046" t="str">
        <f t="shared" si="666"/>
        <v/>
      </c>
      <c r="X5103" s="1047"/>
      <c r="Y5103" s="1146"/>
      <c r="Z5103" s="1049" t="str">
        <f t="shared" si="665"/>
        <v/>
      </c>
      <c r="AA5103" s="1049"/>
    </row>
    <row r="5104" spans="23:27" ht="12.75" customHeight="1">
      <c r="W5104" s="1046" t="str">
        <f t="shared" si="666"/>
        <v/>
      </c>
      <c r="X5104" s="1047"/>
      <c r="Y5104" s="1146"/>
      <c r="Z5104" s="1049" t="str">
        <f t="shared" si="665"/>
        <v/>
      </c>
      <c r="AA5104" s="1049"/>
    </row>
    <row r="5105" spans="23:27" ht="12.75" customHeight="1">
      <c r="W5105" s="1046" t="str">
        <f t="shared" si="666"/>
        <v/>
      </c>
      <c r="X5105" s="1047"/>
      <c r="Y5105" s="1146"/>
      <c r="Z5105" s="1049" t="str">
        <f t="shared" si="665"/>
        <v/>
      </c>
      <c r="AA5105" s="1049"/>
    </row>
    <row r="5106" spans="23:27" ht="12.75" customHeight="1">
      <c r="W5106" s="1046" t="str">
        <f t="shared" si="666"/>
        <v/>
      </c>
      <c r="X5106" s="1047"/>
      <c r="Y5106" s="1146"/>
      <c r="Z5106" s="1049" t="str">
        <f t="shared" si="665"/>
        <v/>
      </c>
      <c r="AA5106" s="1049"/>
    </row>
    <row r="5107" spans="23:27" ht="12.75" customHeight="1">
      <c r="W5107" s="1046" t="str">
        <f t="shared" si="666"/>
        <v/>
      </c>
      <c r="X5107" s="1047"/>
      <c r="Y5107" s="1146"/>
      <c r="Z5107" s="1049" t="str">
        <f t="shared" si="665"/>
        <v/>
      </c>
      <c r="AA5107" s="1049"/>
    </row>
    <row r="5108" spans="23:27" ht="12.75" customHeight="1">
      <c r="W5108" s="1046" t="str">
        <f t="shared" si="666"/>
        <v/>
      </c>
      <c r="X5108" s="1047"/>
      <c r="Y5108" s="1146"/>
      <c r="Z5108" s="1049" t="str">
        <f t="shared" si="665"/>
        <v/>
      </c>
      <c r="AA5108" s="1049"/>
    </row>
    <row r="5109" spans="23:27" ht="12.75" customHeight="1">
      <c r="W5109" s="1046" t="str">
        <f t="shared" si="666"/>
        <v/>
      </c>
      <c r="X5109" s="1047"/>
      <c r="Y5109" s="1146"/>
      <c r="Z5109" s="1049" t="str">
        <f t="shared" si="665"/>
        <v/>
      </c>
      <c r="AA5109" s="1049"/>
    </row>
    <row r="5110" spans="23:27" ht="12.75" customHeight="1">
      <c r="W5110" s="1046" t="str">
        <f t="shared" si="666"/>
        <v/>
      </c>
      <c r="X5110" s="1047"/>
      <c r="Y5110" s="1146"/>
      <c r="Z5110" s="1049" t="str">
        <f t="shared" si="665"/>
        <v/>
      </c>
      <c r="AA5110" s="1049"/>
    </row>
    <row r="5111" spans="23:27" ht="12.75" customHeight="1">
      <c r="W5111" s="1046" t="str">
        <f t="shared" si="666"/>
        <v/>
      </c>
      <c r="X5111" s="1047"/>
      <c r="Y5111" s="1146"/>
      <c r="Z5111" s="1049" t="str">
        <f t="shared" si="665"/>
        <v/>
      </c>
      <c r="AA5111" s="1049"/>
    </row>
    <row r="5112" spans="23:27" ht="12.75" customHeight="1">
      <c r="W5112" s="1046" t="str">
        <f t="shared" si="666"/>
        <v/>
      </c>
      <c r="X5112" s="1047"/>
      <c r="Y5112" s="1146"/>
      <c r="Z5112" s="1049" t="str">
        <f t="shared" si="665"/>
        <v/>
      </c>
      <c r="AA5112" s="1049"/>
    </row>
    <row r="5113" spans="23:27" ht="12.75" customHeight="1">
      <c r="W5113" s="1046" t="str">
        <f t="shared" si="666"/>
        <v/>
      </c>
      <c r="X5113" s="1047"/>
      <c r="Y5113" s="1146"/>
      <c r="Z5113" s="1049" t="str">
        <f t="shared" si="665"/>
        <v/>
      </c>
      <c r="AA5113" s="1049"/>
    </row>
    <row r="5114" spans="23:27" ht="12.75" customHeight="1">
      <c r="W5114" s="1046" t="str">
        <f t="shared" si="666"/>
        <v/>
      </c>
      <c r="X5114" s="1047"/>
      <c r="Y5114" s="1146"/>
      <c r="Z5114" s="1049" t="str">
        <f t="shared" si="665"/>
        <v/>
      </c>
      <c r="AA5114" s="1049"/>
    </row>
    <row r="5115" spans="23:27" ht="12.75" customHeight="1">
      <c r="W5115" s="1046" t="str">
        <f t="shared" si="666"/>
        <v/>
      </c>
      <c r="X5115" s="1047"/>
      <c r="Y5115" s="1146"/>
      <c r="Z5115" s="1049" t="str">
        <f t="shared" si="665"/>
        <v/>
      </c>
      <c r="AA5115" s="1049"/>
    </row>
    <row r="5116" spans="23:27" ht="12.75" customHeight="1">
      <c r="W5116" s="1046" t="str">
        <f t="shared" si="666"/>
        <v/>
      </c>
      <c r="X5116" s="1047"/>
      <c r="Y5116" s="1146"/>
      <c r="Z5116" s="1049" t="str">
        <f t="shared" si="665"/>
        <v/>
      </c>
      <c r="AA5116" s="1049"/>
    </row>
    <row r="5117" spans="23:27" ht="12.75" customHeight="1">
      <c r="W5117" s="1046" t="str">
        <f t="shared" si="666"/>
        <v/>
      </c>
      <c r="X5117" s="1047"/>
      <c r="Y5117" s="1146"/>
      <c r="Z5117" s="1049" t="str">
        <f t="shared" si="665"/>
        <v/>
      </c>
      <c r="AA5117" s="1049"/>
    </row>
    <row r="5118" spans="23:27" ht="12.75" customHeight="1">
      <c r="W5118" s="1046" t="str">
        <f t="shared" si="666"/>
        <v/>
      </c>
      <c r="X5118" s="1047"/>
      <c r="Y5118" s="1146"/>
      <c r="Z5118" s="1049" t="str">
        <f t="shared" si="665"/>
        <v/>
      </c>
      <c r="AA5118" s="1049"/>
    </row>
    <row r="5119" spans="23:27" ht="12.75" customHeight="1">
      <c r="W5119" s="1046" t="str">
        <f t="shared" si="666"/>
        <v/>
      </c>
      <c r="X5119" s="1047"/>
      <c r="Y5119" s="1146"/>
      <c r="Z5119" s="1049" t="str">
        <f t="shared" si="665"/>
        <v/>
      </c>
      <c r="AA5119" s="1049"/>
    </row>
    <row r="5120" spans="23:27" ht="12.75" customHeight="1">
      <c r="W5120" s="1046" t="str">
        <f t="shared" si="666"/>
        <v/>
      </c>
      <c r="X5120" s="1047"/>
      <c r="Y5120" s="1146"/>
      <c r="Z5120" s="1049" t="str">
        <f t="shared" si="665"/>
        <v/>
      </c>
      <c r="AA5120" s="1049"/>
    </row>
    <row r="5121" spans="23:27" ht="12.75" customHeight="1">
      <c r="W5121" s="1046" t="str">
        <f t="shared" si="666"/>
        <v/>
      </c>
      <c r="X5121" s="1047"/>
      <c r="Y5121" s="1146"/>
      <c r="Z5121" s="1049" t="str">
        <f t="shared" si="665"/>
        <v/>
      </c>
      <c r="AA5121" s="1049"/>
    </row>
    <row r="5122" spans="23:27" ht="12.75" customHeight="1">
      <c r="W5122" s="1046" t="str">
        <f t="shared" si="666"/>
        <v/>
      </c>
      <c r="X5122" s="1047"/>
      <c r="Y5122" s="1146"/>
      <c r="Z5122" s="1049" t="str">
        <f t="shared" si="665"/>
        <v/>
      </c>
      <c r="AA5122" s="1049"/>
    </row>
    <row r="5123" spans="23:27" ht="12.75" customHeight="1">
      <c r="W5123" s="1046" t="str">
        <f t="shared" si="666"/>
        <v/>
      </c>
      <c r="X5123" s="1047"/>
      <c r="Y5123" s="1146"/>
      <c r="Z5123" s="1049" t="str">
        <f t="shared" ref="Z5123:Z5186" si="667">IF($K5123="","",_xlfn.LET(_xlpm.gDate,K5123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AA5123" s="1049"/>
    </row>
    <row r="5124" spans="23:27" ht="12.75" customHeight="1">
      <c r="W5124" s="1046" t="str">
        <f t="shared" ref="W5124:W5187" si="668">IF($D5124="","",_xlfn.LET(_xlpm.gDate,D5124,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X5124" s="1047"/>
      <c r="Y5124" s="1146"/>
      <c r="Z5124" s="1049" t="str">
        <f t="shared" si="667"/>
        <v/>
      </c>
      <c r="AA5124" s="1049"/>
    </row>
    <row r="5125" spans="23:27" ht="12.75" customHeight="1">
      <c r="W5125" s="1046" t="str">
        <f t="shared" si="668"/>
        <v/>
      </c>
      <c r="X5125" s="1047"/>
      <c r="Y5125" s="1146"/>
      <c r="Z5125" s="1049" t="str">
        <f t="shared" si="667"/>
        <v/>
      </c>
      <c r="AA5125" s="1049"/>
    </row>
    <row r="5126" spans="23:27" ht="12.75" customHeight="1">
      <c r="W5126" s="1046" t="str">
        <f t="shared" si="668"/>
        <v/>
      </c>
      <c r="X5126" s="1047"/>
      <c r="Y5126" s="1146"/>
      <c r="Z5126" s="1049" t="str">
        <f t="shared" si="667"/>
        <v/>
      </c>
      <c r="AA5126" s="1049"/>
    </row>
    <row r="5127" spans="23:27" ht="12.75" customHeight="1">
      <c r="W5127" s="1046" t="str">
        <f t="shared" si="668"/>
        <v/>
      </c>
      <c r="X5127" s="1047"/>
      <c r="Y5127" s="1146"/>
      <c r="Z5127" s="1049" t="str">
        <f t="shared" si="667"/>
        <v/>
      </c>
      <c r="AA5127" s="1049"/>
    </row>
    <row r="5128" spans="23:27" ht="12.75" customHeight="1">
      <c r="W5128" s="1046" t="str">
        <f t="shared" si="668"/>
        <v/>
      </c>
      <c r="X5128" s="1047"/>
      <c r="Y5128" s="1146"/>
      <c r="Z5128" s="1049" t="str">
        <f t="shared" si="667"/>
        <v/>
      </c>
      <c r="AA5128" s="1049"/>
    </row>
    <row r="5129" spans="23:27" ht="12.75" customHeight="1">
      <c r="W5129" s="1046" t="str">
        <f t="shared" si="668"/>
        <v/>
      </c>
      <c r="X5129" s="1047"/>
      <c r="Y5129" s="1146"/>
      <c r="Z5129" s="1049" t="str">
        <f t="shared" si="667"/>
        <v/>
      </c>
      <c r="AA5129" s="1049"/>
    </row>
    <row r="5130" spans="23:27" ht="12.75" customHeight="1">
      <c r="W5130" s="1046" t="str">
        <f t="shared" si="668"/>
        <v/>
      </c>
      <c r="X5130" s="1047"/>
      <c r="Y5130" s="1146"/>
      <c r="Z5130" s="1049" t="str">
        <f t="shared" si="667"/>
        <v/>
      </c>
      <c r="AA5130" s="1049"/>
    </row>
    <row r="5131" spans="23:27" ht="12.75" customHeight="1">
      <c r="W5131" s="1046" t="str">
        <f t="shared" si="668"/>
        <v/>
      </c>
      <c r="X5131" s="1047"/>
      <c r="Y5131" s="1146"/>
      <c r="Z5131" s="1049" t="str">
        <f t="shared" si="667"/>
        <v/>
      </c>
      <c r="AA5131" s="1049"/>
    </row>
    <row r="5132" spans="23:27" ht="12.75" customHeight="1">
      <c r="W5132" s="1046" t="str">
        <f t="shared" si="668"/>
        <v/>
      </c>
      <c r="X5132" s="1047"/>
      <c r="Y5132" s="1146"/>
      <c r="Z5132" s="1049" t="str">
        <f t="shared" si="667"/>
        <v/>
      </c>
      <c r="AA5132" s="1049"/>
    </row>
    <row r="5133" spans="23:27" ht="12.75" customHeight="1">
      <c r="W5133" s="1046" t="str">
        <f t="shared" si="668"/>
        <v/>
      </c>
      <c r="X5133" s="1047"/>
      <c r="Y5133" s="1146"/>
      <c r="Z5133" s="1049" t="str">
        <f t="shared" si="667"/>
        <v/>
      </c>
      <c r="AA5133" s="1049"/>
    </row>
    <row r="5134" spans="23:27" ht="12.75" customHeight="1">
      <c r="W5134" s="1046" t="str">
        <f t="shared" si="668"/>
        <v/>
      </c>
      <c r="X5134" s="1047"/>
      <c r="Y5134" s="1146"/>
      <c r="Z5134" s="1049" t="str">
        <f t="shared" si="667"/>
        <v/>
      </c>
      <c r="AA5134" s="1049"/>
    </row>
    <row r="5135" spans="23:27" ht="12.75" customHeight="1">
      <c r="W5135" s="1046" t="str">
        <f t="shared" si="668"/>
        <v/>
      </c>
      <c r="X5135" s="1047"/>
      <c r="Y5135" s="1146"/>
      <c r="Z5135" s="1049" t="str">
        <f t="shared" si="667"/>
        <v/>
      </c>
      <c r="AA5135" s="1049"/>
    </row>
    <row r="5136" spans="23:27" ht="12.75" customHeight="1">
      <c r="W5136" s="1046" t="str">
        <f t="shared" si="668"/>
        <v/>
      </c>
      <c r="X5136" s="1047"/>
      <c r="Y5136" s="1146"/>
      <c r="Z5136" s="1049" t="str">
        <f t="shared" si="667"/>
        <v/>
      </c>
      <c r="AA5136" s="1049"/>
    </row>
    <row r="5137" spans="23:27" ht="12.75" customHeight="1">
      <c r="W5137" s="1046" t="str">
        <f t="shared" si="668"/>
        <v/>
      </c>
      <c r="X5137" s="1047"/>
      <c r="Y5137" s="1146"/>
      <c r="Z5137" s="1049" t="str">
        <f t="shared" si="667"/>
        <v/>
      </c>
      <c r="AA5137" s="1049"/>
    </row>
    <row r="5138" spans="23:27" ht="12.75" customHeight="1">
      <c r="W5138" s="1046" t="str">
        <f t="shared" si="668"/>
        <v/>
      </c>
      <c r="X5138" s="1047"/>
      <c r="Y5138" s="1146"/>
      <c r="Z5138" s="1049" t="str">
        <f t="shared" si="667"/>
        <v/>
      </c>
      <c r="AA5138" s="1049"/>
    </row>
    <row r="5139" spans="23:27" ht="12.75" customHeight="1">
      <c r="W5139" s="1046" t="str">
        <f t="shared" si="668"/>
        <v/>
      </c>
      <c r="X5139" s="1047"/>
      <c r="Y5139" s="1146"/>
      <c r="Z5139" s="1049" t="str">
        <f t="shared" si="667"/>
        <v/>
      </c>
      <c r="AA5139" s="1049"/>
    </row>
    <row r="5140" spans="23:27" ht="12.75" customHeight="1">
      <c r="W5140" s="1046" t="str">
        <f t="shared" si="668"/>
        <v/>
      </c>
      <c r="X5140" s="1047"/>
      <c r="Y5140" s="1146"/>
      <c r="Z5140" s="1049" t="str">
        <f t="shared" si="667"/>
        <v/>
      </c>
      <c r="AA5140" s="1049"/>
    </row>
    <row r="5141" spans="23:27" ht="12.75" customHeight="1">
      <c r="W5141" s="1046" t="str">
        <f t="shared" si="668"/>
        <v/>
      </c>
      <c r="X5141" s="1047"/>
      <c r="Y5141" s="1146"/>
      <c r="Z5141" s="1049" t="str">
        <f t="shared" si="667"/>
        <v/>
      </c>
      <c r="AA5141" s="1049"/>
    </row>
    <row r="5142" spans="23:27" ht="12.75" customHeight="1">
      <c r="W5142" s="1046" t="str">
        <f t="shared" si="668"/>
        <v/>
      </c>
      <c r="X5142" s="1047"/>
      <c r="Y5142" s="1146"/>
      <c r="Z5142" s="1049" t="str">
        <f t="shared" si="667"/>
        <v/>
      </c>
      <c r="AA5142" s="1049"/>
    </row>
    <row r="5143" spans="23:27" ht="12.75" customHeight="1">
      <c r="W5143" s="1046" t="str">
        <f t="shared" si="668"/>
        <v/>
      </c>
      <c r="X5143" s="1047"/>
      <c r="Y5143" s="1146"/>
      <c r="Z5143" s="1049" t="str">
        <f t="shared" si="667"/>
        <v/>
      </c>
      <c r="AA5143" s="1049"/>
    </row>
    <row r="5144" spans="23:27" ht="12.75" customHeight="1">
      <c r="W5144" s="1046" t="str">
        <f t="shared" si="668"/>
        <v/>
      </c>
      <c r="X5144" s="1047"/>
      <c r="Y5144" s="1146"/>
      <c r="Z5144" s="1049" t="str">
        <f t="shared" si="667"/>
        <v/>
      </c>
      <c r="AA5144" s="1049"/>
    </row>
    <row r="5145" spans="23:27" ht="12.75" customHeight="1">
      <c r="W5145" s="1046" t="str">
        <f t="shared" si="668"/>
        <v/>
      </c>
      <c r="X5145" s="1047"/>
      <c r="Y5145" s="1146"/>
      <c r="Z5145" s="1049" t="str">
        <f t="shared" si="667"/>
        <v/>
      </c>
      <c r="AA5145" s="1049"/>
    </row>
    <row r="5146" spans="23:27" ht="12.75" customHeight="1">
      <c r="W5146" s="1046" t="str">
        <f t="shared" si="668"/>
        <v/>
      </c>
      <c r="X5146" s="1047"/>
      <c r="Y5146" s="1146"/>
      <c r="Z5146" s="1049" t="str">
        <f t="shared" si="667"/>
        <v/>
      </c>
      <c r="AA5146" s="1049"/>
    </row>
    <row r="5147" spans="23:27" ht="12.75" customHeight="1">
      <c r="W5147" s="1046" t="str">
        <f t="shared" si="668"/>
        <v/>
      </c>
      <c r="X5147" s="1047"/>
      <c r="Y5147" s="1146"/>
      <c r="Z5147" s="1049" t="str">
        <f t="shared" si="667"/>
        <v/>
      </c>
      <c r="AA5147" s="1049"/>
    </row>
    <row r="5148" spans="23:27" ht="12.75" customHeight="1">
      <c r="W5148" s="1046" t="str">
        <f t="shared" si="668"/>
        <v/>
      </c>
      <c r="X5148" s="1047"/>
      <c r="Y5148" s="1146"/>
      <c r="Z5148" s="1049" t="str">
        <f t="shared" si="667"/>
        <v/>
      </c>
      <c r="AA5148" s="1049"/>
    </row>
    <row r="5149" spans="23:27" ht="12.75" customHeight="1">
      <c r="W5149" s="1046" t="str">
        <f t="shared" si="668"/>
        <v/>
      </c>
      <c r="X5149" s="1047"/>
      <c r="Y5149" s="1146"/>
      <c r="Z5149" s="1049" t="str">
        <f t="shared" si="667"/>
        <v/>
      </c>
      <c r="AA5149" s="1049"/>
    </row>
    <row r="5150" spans="23:27" ht="12.75" customHeight="1">
      <c r="W5150" s="1046" t="str">
        <f t="shared" si="668"/>
        <v/>
      </c>
      <c r="X5150" s="1047"/>
      <c r="Y5150" s="1146"/>
      <c r="Z5150" s="1049" t="str">
        <f t="shared" si="667"/>
        <v/>
      </c>
      <c r="AA5150" s="1049"/>
    </row>
    <row r="5151" spans="23:27" ht="12.75" customHeight="1">
      <c r="W5151" s="1046" t="str">
        <f t="shared" si="668"/>
        <v/>
      </c>
      <c r="X5151" s="1047"/>
      <c r="Y5151" s="1146"/>
      <c r="Z5151" s="1049" t="str">
        <f t="shared" si="667"/>
        <v/>
      </c>
      <c r="AA5151" s="1049"/>
    </row>
    <row r="5152" spans="23:27" ht="12.75" customHeight="1">
      <c r="W5152" s="1046" t="str">
        <f t="shared" si="668"/>
        <v/>
      </c>
      <c r="X5152" s="1047"/>
      <c r="Y5152" s="1146"/>
      <c r="Z5152" s="1049" t="str">
        <f t="shared" si="667"/>
        <v/>
      </c>
      <c r="AA5152" s="1049"/>
    </row>
    <row r="5153" spans="23:27" ht="12.75" customHeight="1">
      <c r="W5153" s="1046" t="str">
        <f t="shared" si="668"/>
        <v/>
      </c>
      <c r="X5153" s="1047"/>
      <c r="Y5153" s="1146"/>
      <c r="Z5153" s="1049" t="str">
        <f t="shared" si="667"/>
        <v/>
      </c>
      <c r="AA5153" s="1049"/>
    </row>
    <row r="5154" spans="23:27" ht="12.75" customHeight="1">
      <c r="W5154" s="1046" t="str">
        <f t="shared" si="668"/>
        <v/>
      </c>
      <c r="X5154" s="1047"/>
      <c r="Y5154" s="1146"/>
      <c r="Z5154" s="1049" t="str">
        <f t="shared" si="667"/>
        <v/>
      </c>
      <c r="AA5154" s="1049"/>
    </row>
    <row r="5155" spans="23:27" ht="12.75" customHeight="1">
      <c r="W5155" s="1046" t="str">
        <f t="shared" si="668"/>
        <v/>
      </c>
      <c r="X5155" s="1047"/>
      <c r="Y5155" s="1146"/>
      <c r="Z5155" s="1049" t="str">
        <f t="shared" si="667"/>
        <v/>
      </c>
      <c r="AA5155" s="1049"/>
    </row>
    <row r="5156" spans="23:27" ht="12.75" customHeight="1">
      <c r="W5156" s="1046" t="str">
        <f t="shared" si="668"/>
        <v/>
      </c>
      <c r="X5156" s="1047"/>
      <c r="Y5156" s="1146"/>
      <c r="Z5156" s="1049" t="str">
        <f t="shared" si="667"/>
        <v/>
      </c>
      <c r="AA5156" s="1049"/>
    </row>
    <row r="5157" spans="23:27" ht="12.75" customHeight="1">
      <c r="W5157" s="1046" t="str">
        <f t="shared" si="668"/>
        <v/>
      </c>
      <c r="X5157" s="1047"/>
      <c r="Y5157" s="1146"/>
      <c r="Z5157" s="1049" t="str">
        <f t="shared" si="667"/>
        <v/>
      </c>
      <c r="AA5157" s="1049"/>
    </row>
    <row r="5158" spans="23:27" ht="12.75" customHeight="1">
      <c r="W5158" s="1046" t="str">
        <f t="shared" si="668"/>
        <v/>
      </c>
      <c r="X5158" s="1047"/>
      <c r="Y5158" s="1146"/>
      <c r="Z5158" s="1049" t="str">
        <f t="shared" si="667"/>
        <v/>
      </c>
      <c r="AA5158" s="1049"/>
    </row>
    <row r="5159" spans="23:27" ht="12.75" customHeight="1">
      <c r="W5159" s="1046" t="str">
        <f t="shared" si="668"/>
        <v/>
      </c>
      <c r="X5159" s="1047"/>
      <c r="Y5159" s="1146"/>
      <c r="Z5159" s="1049" t="str">
        <f t="shared" si="667"/>
        <v/>
      </c>
      <c r="AA5159" s="1049"/>
    </row>
    <row r="5160" spans="23:27" ht="12.75" customHeight="1">
      <c r="W5160" s="1046" t="str">
        <f t="shared" si="668"/>
        <v/>
      </c>
      <c r="X5160" s="1047"/>
      <c r="Y5160" s="1146"/>
      <c r="Z5160" s="1049" t="str">
        <f t="shared" si="667"/>
        <v/>
      </c>
      <c r="AA5160" s="1049"/>
    </row>
    <row r="5161" spans="23:27" ht="12.75" customHeight="1">
      <c r="W5161" s="1046" t="str">
        <f t="shared" si="668"/>
        <v/>
      </c>
      <c r="X5161" s="1047"/>
      <c r="Y5161" s="1146"/>
      <c r="Z5161" s="1049" t="str">
        <f t="shared" si="667"/>
        <v/>
      </c>
      <c r="AA5161" s="1049"/>
    </row>
    <row r="5162" spans="23:27" ht="12.75" customHeight="1">
      <c r="W5162" s="1046" t="str">
        <f t="shared" si="668"/>
        <v/>
      </c>
      <c r="X5162" s="1047"/>
      <c r="Y5162" s="1146"/>
      <c r="Z5162" s="1049" t="str">
        <f t="shared" si="667"/>
        <v/>
      </c>
      <c r="AA5162" s="1049"/>
    </row>
    <row r="5163" spans="23:27" ht="12.75" customHeight="1">
      <c r="W5163" s="1046" t="str">
        <f t="shared" si="668"/>
        <v/>
      </c>
      <c r="X5163" s="1047"/>
      <c r="Y5163" s="1146"/>
      <c r="Z5163" s="1049" t="str">
        <f t="shared" si="667"/>
        <v/>
      </c>
      <c r="AA5163" s="1049"/>
    </row>
    <row r="5164" spans="23:27" ht="12.75" customHeight="1">
      <c r="W5164" s="1046" t="str">
        <f t="shared" si="668"/>
        <v/>
      </c>
      <c r="X5164" s="1047"/>
      <c r="Y5164" s="1146"/>
      <c r="Z5164" s="1049" t="str">
        <f t="shared" si="667"/>
        <v/>
      </c>
      <c r="AA5164" s="1049"/>
    </row>
    <row r="5165" spans="23:27" ht="12.75" customHeight="1">
      <c r="W5165" s="1046" t="str">
        <f t="shared" si="668"/>
        <v/>
      </c>
      <c r="X5165" s="1047"/>
      <c r="Y5165" s="1146"/>
      <c r="Z5165" s="1049" t="str">
        <f t="shared" si="667"/>
        <v/>
      </c>
      <c r="AA5165" s="1049"/>
    </row>
    <row r="5166" spans="23:27" ht="12.75" customHeight="1">
      <c r="W5166" s="1046" t="str">
        <f t="shared" si="668"/>
        <v/>
      </c>
      <c r="X5166" s="1047"/>
      <c r="Y5166" s="1146"/>
      <c r="Z5166" s="1049" t="str">
        <f t="shared" si="667"/>
        <v/>
      </c>
      <c r="AA5166" s="1049"/>
    </row>
    <row r="5167" spans="23:27" ht="12.75" customHeight="1">
      <c r="W5167" s="1046" t="str">
        <f t="shared" si="668"/>
        <v/>
      </c>
      <c r="X5167" s="1047"/>
      <c r="Y5167" s="1146"/>
      <c r="Z5167" s="1049" t="str">
        <f t="shared" si="667"/>
        <v/>
      </c>
      <c r="AA5167" s="1049"/>
    </row>
    <row r="5168" spans="23:27" ht="12.75" customHeight="1">
      <c r="W5168" s="1046" t="str">
        <f t="shared" si="668"/>
        <v/>
      </c>
      <c r="X5168" s="1047"/>
      <c r="Y5168" s="1146"/>
      <c r="Z5168" s="1049" t="str">
        <f t="shared" si="667"/>
        <v/>
      </c>
      <c r="AA5168" s="1049"/>
    </row>
    <row r="5169" spans="23:27" ht="12.75" customHeight="1">
      <c r="W5169" s="1046" t="str">
        <f t="shared" si="668"/>
        <v/>
      </c>
      <c r="X5169" s="1047"/>
      <c r="Y5169" s="1146"/>
      <c r="Z5169" s="1049" t="str">
        <f t="shared" si="667"/>
        <v/>
      </c>
      <c r="AA5169" s="1049"/>
    </row>
    <row r="5170" spans="23:27" ht="12.75" customHeight="1">
      <c r="W5170" s="1046" t="str">
        <f t="shared" si="668"/>
        <v/>
      </c>
      <c r="X5170" s="1047"/>
      <c r="Y5170" s="1146"/>
      <c r="Z5170" s="1049" t="str">
        <f t="shared" si="667"/>
        <v/>
      </c>
      <c r="AA5170" s="1049"/>
    </row>
    <row r="5171" spans="23:27" ht="12.75" customHeight="1">
      <c r="W5171" s="1046" t="str">
        <f t="shared" si="668"/>
        <v/>
      </c>
      <c r="X5171" s="1047"/>
      <c r="Y5171" s="1146"/>
      <c r="Z5171" s="1049" t="str">
        <f t="shared" si="667"/>
        <v/>
      </c>
      <c r="AA5171" s="1049"/>
    </row>
    <row r="5172" spans="23:27" ht="12.75" customHeight="1">
      <c r="W5172" s="1046" t="str">
        <f t="shared" si="668"/>
        <v/>
      </c>
      <c r="X5172" s="1047"/>
      <c r="Y5172" s="1146"/>
      <c r="Z5172" s="1049" t="str">
        <f t="shared" si="667"/>
        <v/>
      </c>
      <c r="AA5172" s="1049"/>
    </row>
    <row r="5173" spans="23:27" ht="12.75" customHeight="1">
      <c r="W5173" s="1046" t="str">
        <f t="shared" si="668"/>
        <v/>
      </c>
      <c r="Z5173" s="1049" t="str">
        <f t="shared" si="667"/>
        <v/>
      </c>
      <c r="AA5173" s="1049"/>
    </row>
    <row r="5174" spans="23:27" ht="12.75" customHeight="1">
      <c r="W5174" s="1046" t="str">
        <f t="shared" si="668"/>
        <v/>
      </c>
      <c r="Z5174" s="1049" t="str">
        <f t="shared" si="667"/>
        <v/>
      </c>
    </row>
    <row r="5175" spans="23:27" ht="12.75" customHeight="1">
      <c r="W5175" s="1046" t="str">
        <f t="shared" si="668"/>
        <v/>
      </c>
      <c r="Z5175" s="1049" t="str">
        <f t="shared" si="667"/>
        <v/>
      </c>
    </row>
    <row r="5176" spans="23:27" ht="12.75" customHeight="1">
      <c r="W5176" s="1046" t="str">
        <f t="shared" si="668"/>
        <v/>
      </c>
      <c r="Z5176" s="1049" t="str">
        <f t="shared" si="667"/>
        <v/>
      </c>
    </row>
    <row r="5177" spans="23:27" ht="12.75" customHeight="1">
      <c r="W5177" s="1046" t="str">
        <f t="shared" si="668"/>
        <v/>
      </c>
      <c r="Z5177" s="1049" t="str">
        <f t="shared" si="667"/>
        <v/>
      </c>
    </row>
    <row r="5178" spans="23:27" ht="12.75" customHeight="1">
      <c r="W5178" s="1046" t="str">
        <f t="shared" si="668"/>
        <v/>
      </c>
      <c r="Z5178" s="1049" t="str">
        <f t="shared" si="667"/>
        <v/>
      </c>
    </row>
    <row r="5179" spans="23:27" ht="12.75" customHeight="1">
      <c r="W5179" s="1046" t="str">
        <f t="shared" si="668"/>
        <v/>
      </c>
      <c r="Z5179" s="1049" t="str">
        <f t="shared" si="667"/>
        <v/>
      </c>
    </row>
    <row r="5180" spans="23:27" ht="12.75" customHeight="1">
      <c r="W5180" s="1046" t="str">
        <f t="shared" si="668"/>
        <v/>
      </c>
      <c r="Z5180" s="1049" t="str">
        <f t="shared" si="667"/>
        <v/>
      </c>
    </row>
    <row r="5181" spans="23:27" ht="12.75" customHeight="1">
      <c r="W5181" s="1046" t="str">
        <f t="shared" si="668"/>
        <v/>
      </c>
      <c r="Z5181" s="1049" t="str">
        <f t="shared" si="667"/>
        <v/>
      </c>
    </row>
    <row r="5182" spans="23:27" ht="12.75" customHeight="1">
      <c r="W5182" s="1046" t="str">
        <f t="shared" si="668"/>
        <v/>
      </c>
      <c r="Z5182" s="1049" t="str">
        <f t="shared" si="667"/>
        <v/>
      </c>
    </row>
    <row r="5183" spans="23:27" ht="12.75" customHeight="1">
      <c r="W5183" s="1046" t="str">
        <f t="shared" si="668"/>
        <v/>
      </c>
      <c r="Z5183" s="1049" t="str">
        <f t="shared" si="667"/>
        <v/>
      </c>
    </row>
    <row r="5184" spans="23:27" ht="12.75" customHeight="1">
      <c r="W5184" s="1046" t="str">
        <f t="shared" si="668"/>
        <v/>
      </c>
      <c r="Z5184" s="1049" t="str">
        <f t="shared" si="667"/>
        <v/>
      </c>
    </row>
    <row r="5185" spans="23:26" ht="12.75" customHeight="1">
      <c r="W5185" s="1046" t="str">
        <f t="shared" si="668"/>
        <v/>
      </c>
      <c r="Z5185" s="1049" t="str">
        <f t="shared" si="667"/>
        <v/>
      </c>
    </row>
    <row r="5186" spans="23:26" ht="12.75" customHeight="1">
      <c r="W5186" s="1046" t="str">
        <f t="shared" si="668"/>
        <v/>
      </c>
      <c r="Z5186" s="1049" t="str">
        <f t="shared" si="667"/>
        <v/>
      </c>
    </row>
    <row r="5187" spans="23:26" ht="12.75" customHeight="1">
      <c r="W5187" s="1046" t="str">
        <f t="shared" si="668"/>
        <v/>
      </c>
      <c r="Z5187" s="1049" t="str">
        <f t="shared" ref="Z5187:Z5219" si="669">IF($K5187="","",_xlfn.LET(_xlpm.gDate,K5187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row>
    <row r="5188" spans="23:26" ht="12.75" customHeight="1">
      <c r="W5188" s="1046" t="str">
        <f t="shared" ref="W5188:W5219" si="670">IF($D5188="","",_xlfn.LET(_xlpm.gDate,D5188,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Z5188" s="1049" t="str">
        <f t="shared" si="669"/>
        <v/>
      </c>
    </row>
    <row r="5189" spans="23:26" ht="12.75" customHeight="1">
      <c r="W5189" s="1046" t="str">
        <f t="shared" si="670"/>
        <v/>
      </c>
      <c r="Z5189" s="1049" t="str">
        <f t="shared" si="669"/>
        <v/>
      </c>
    </row>
    <row r="5190" spans="23:26" ht="12.75" customHeight="1">
      <c r="W5190" s="1046" t="str">
        <f t="shared" si="670"/>
        <v/>
      </c>
      <c r="Z5190" s="1049" t="str">
        <f t="shared" si="669"/>
        <v/>
      </c>
    </row>
    <row r="5191" spans="23:26" ht="12.75" customHeight="1">
      <c r="W5191" s="1046" t="str">
        <f t="shared" si="670"/>
        <v/>
      </c>
      <c r="Z5191" s="1049" t="str">
        <f t="shared" si="669"/>
        <v/>
      </c>
    </row>
    <row r="5192" spans="23:26" ht="12.75" customHeight="1">
      <c r="W5192" s="1046" t="str">
        <f t="shared" si="670"/>
        <v/>
      </c>
      <c r="Z5192" s="1049" t="str">
        <f t="shared" si="669"/>
        <v/>
      </c>
    </row>
    <row r="5193" spans="23:26" ht="12.75" customHeight="1">
      <c r="W5193" s="1046" t="str">
        <f t="shared" si="670"/>
        <v/>
      </c>
      <c r="Z5193" s="1049" t="str">
        <f t="shared" si="669"/>
        <v/>
      </c>
    </row>
    <row r="5194" spans="23:26" ht="12.75" customHeight="1">
      <c r="W5194" s="1046" t="str">
        <f t="shared" si="670"/>
        <v/>
      </c>
      <c r="Z5194" s="1049" t="str">
        <f t="shared" si="669"/>
        <v/>
      </c>
    </row>
    <row r="5195" spans="23:26" ht="12.75" customHeight="1">
      <c r="W5195" s="1046" t="str">
        <f t="shared" si="670"/>
        <v/>
      </c>
      <c r="Z5195" s="1049" t="str">
        <f t="shared" si="669"/>
        <v/>
      </c>
    </row>
    <row r="5196" spans="23:26" ht="12.75" customHeight="1">
      <c r="W5196" s="1046" t="str">
        <f t="shared" si="670"/>
        <v/>
      </c>
      <c r="Z5196" s="1049" t="str">
        <f t="shared" si="669"/>
        <v/>
      </c>
    </row>
    <row r="5197" spans="23:26" ht="12.75" customHeight="1">
      <c r="W5197" s="1046" t="str">
        <f t="shared" si="670"/>
        <v/>
      </c>
      <c r="Z5197" s="1049" t="str">
        <f t="shared" si="669"/>
        <v/>
      </c>
    </row>
    <row r="5198" spans="23:26" ht="12.75" customHeight="1">
      <c r="W5198" s="1046" t="str">
        <f t="shared" si="670"/>
        <v/>
      </c>
      <c r="Z5198" s="1049" t="str">
        <f t="shared" si="669"/>
        <v/>
      </c>
    </row>
    <row r="5199" spans="23:26" ht="12.75" customHeight="1">
      <c r="W5199" s="1046" t="str">
        <f t="shared" si="670"/>
        <v/>
      </c>
      <c r="Z5199" s="1049" t="str">
        <f t="shared" si="669"/>
        <v/>
      </c>
    </row>
    <row r="5200" spans="23:26" ht="12.75" customHeight="1">
      <c r="W5200" s="1046" t="str">
        <f t="shared" si="670"/>
        <v/>
      </c>
      <c r="Z5200" s="1049" t="str">
        <f t="shared" si="669"/>
        <v/>
      </c>
    </row>
    <row r="5201" spans="23:26" ht="12.75" customHeight="1">
      <c r="W5201" s="1046" t="str">
        <f t="shared" si="670"/>
        <v/>
      </c>
      <c r="Z5201" s="1049" t="str">
        <f t="shared" si="669"/>
        <v/>
      </c>
    </row>
    <row r="5202" spans="23:26" ht="12.75" customHeight="1">
      <c r="W5202" s="1046" t="str">
        <f t="shared" si="670"/>
        <v/>
      </c>
      <c r="Z5202" s="1049" t="str">
        <f t="shared" si="669"/>
        <v/>
      </c>
    </row>
    <row r="5203" spans="23:26" ht="12.75" customHeight="1">
      <c r="W5203" s="1046" t="str">
        <f t="shared" si="670"/>
        <v/>
      </c>
      <c r="Z5203" s="1049" t="str">
        <f t="shared" si="669"/>
        <v/>
      </c>
    </row>
    <row r="5204" spans="23:26" ht="12.75" customHeight="1">
      <c r="W5204" s="1046" t="str">
        <f t="shared" si="670"/>
        <v/>
      </c>
      <c r="Z5204" s="1049" t="str">
        <f t="shared" si="669"/>
        <v/>
      </c>
    </row>
    <row r="5205" spans="23:26" ht="12.75" customHeight="1">
      <c r="W5205" s="1046" t="str">
        <f t="shared" si="670"/>
        <v/>
      </c>
      <c r="Z5205" s="1049" t="str">
        <f t="shared" si="669"/>
        <v/>
      </c>
    </row>
    <row r="5206" spans="23:26" ht="12.75" customHeight="1">
      <c r="W5206" s="1046" t="str">
        <f t="shared" si="670"/>
        <v/>
      </c>
      <c r="Z5206" s="1049" t="str">
        <f t="shared" si="669"/>
        <v/>
      </c>
    </row>
    <row r="5207" spans="23:26" ht="12.75" customHeight="1">
      <c r="W5207" s="1046" t="str">
        <f t="shared" si="670"/>
        <v/>
      </c>
      <c r="Z5207" s="1049" t="str">
        <f t="shared" si="669"/>
        <v/>
      </c>
    </row>
    <row r="5208" spans="23:26" ht="12.75" customHeight="1">
      <c r="W5208" s="1046" t="str">
        <f t="shared" si="670"/>
        <v/>
      </c>
      <c r="Z5208" s="1049" t="str">
        <f t="shared" si="669"/>
        <v/>
      </c>
    </row>
    <row r="5209" spans="23:26" ht="12.75" customHeight="1">
      <c r="W5209" s="1046" t="str">
        <f t="shared" si="670"/>
        <v/>
      </c>
      <c r="Z5209" s="1049" t="str">
        <f t="shared" si="669"/>
        <v/>
      </c>
    </row>
    <row r="5210" spans="23:26" ht="12.75" customHeight="1">
      <c r="W5210" s="1046" t="str">
        <f t="shared" si="670"/>
        <v/>
      </c>
      <c r="Z5210" s="1049" t="str">
        <f t="shared" si="669"/>
        <v/>
      </c>
    </row>
    <row r="5211" spans="23:26" ht="12.75" customHeight="1">
      <c r="W5211" s="1046" t="str">
        <f t="shared" si="670"/>
        <v/>
      </c>
      <c r="Z5211" s="1049" t="str">
        <f t="shared" si="669"/>
        <v/>
      </c>
    </row>
    <row r="5212" spans="23:26" ht="12.75" customHeight="1">
      <c r="W5212" s="1046" t="str">
        <f t="shared" si="670"/>
        <v/>
      </c>
      <c r="Z5212" s="1049" t="str">
        <f t="shared" si="669"/>
        <v/>
      </c>
    </row>
    <row r="5213" spans="23:26" ht="12.75" customHeight="1">
      <c r="W5213" s="1046" t="str">
        <f t="shared" si="670"/>
        <v/>
      </c>
      <c r="Z5213" s="1049" t="str">
        <f t="shared" si="669"/>
        <v/>
      </c>
    </row>
    <row r="5214" spans="23:26" ht="12.75" customHeight="1">
      <c r="W5214" s="1046" t="str">
        <f t="shared" si="670"/>
        <v/>
      </c>
      <c r="Z5214" s="1049" t="str">
        <f t="shared" si="669"/>
        <v/>
      </c>
    </row>
    <row r="5215" spans="23:26" ht="12.75" customHeight="1">
      <c r="W5215" s="1046" t="str">
        <f t="shared" si="670"/>
        <v/>
      </c>
      <c r="Z5215" s="1049" t="str">
        <f t="shared" si="669"/>
        <v/>
      </c>
    </row>
    <row r="5216" spans="23:26" ht="12.75" customHeight="1">
      <c r="W5216" s="1046" t="str">
        <f t="shared" si="670"/>
        <v/>
      </c>
      <c r="Z5216" s="1049" t="str">
        <f t="shared" si="669"/>
        <v/>
      </c>
    </row>
    <row r="5217" spans="23:26" ht="12.75" customHeight="1">
      <c r="W5217" s="1046" t="str">
        <f t="shared" si="670"/>
        <v/>
      </c>
      <c r="Z5217" s="1049" t="str">
        <f t="shared" si="669"/>
        <v/>
      </c>
    </row>
    <row r="5218" spans="23:26" ht="12.75" customHeight="1">
      <c r="W5218" s="1046" t="str">
        <f t="shared" si="670"/>
        <v/>
      </c>
      <c r="Z5218" s="1049" t="str">
        <f t="shared" si="669"/>
        <v/>
      </c>
    </row>
    <row r="5219" spans="23:26" ht="12.75" customHeight="1">
      <c r="W5219" s="1046" t="str">
        <f t="shared" si="670"/>
        <v/>
      </c>
      <c r="Z5219" s="1049" t="str">
        <f t="shared" si="669"/>
        <v/>
      </c>
    </row>
  </sheetData>
  <phoneticPr fontId="160" type="noConversion"/>
  <conditionalFormatting sqref="A2:P277 A278:K1176 H3:H1497 E3:E1210 J3:J1214 M278:P1176 L278:L3083">
    <cfRule type="expression" dxfId="188" priority="110">
      <formula>$F2="Credit "</formula>
    </cfRule>
  </conditionalFormatting>
  <conditionalFormatting sqref="A2:P277 H3:H1497 A278:K1248 R43:T43 M278:P1248 L278:L3083">
    <cfRule type="expression" dxfId="187" priority="69">
      <formula>$F2="Paid"</formula>
    </cfRule>
  </conditionalFormatting>
  <conditionalFormatting sqref="E1 N1:P1 F1:F1048576">
    <cfRule type="containsText" priority="60" operator="containsText" text="Paid">
      <formula>NOT(ISERROR(SEARCH("Paid",E1)))</formula>
    </cfRule>
    <cfRule type="containsText" dxfId="186" priority="59" operator="containsText" text="Paid">
      <formula>NOT(ISERROR(SEARCH("Paid",E1)))</formula>
    </cfRule>
    <cfRule type="containsText" dxfId="185" priority="62" operator="containsText" text="Paid">
      <formula>NOT(ISERROR(SEARCH("Paid",E1)))</formula>
    </cfRule>
  </conditionalFormatting>
  <conditionalFormatting sqref="E2:E1048576">
    <cfRule type="cellIs" dxfId="184" priority="58" operator="lessThan">
      <formula>0</formula>
    </cfRule>
  </conditionalFormatting>
  <conditionalFormatting sqref="F978 H978">
    <cfRule type="expression" dxfId="183" priority="102">
      <formula>$F978="Paid"</formula>
    </cfRule>
  </conditionalFormatting>
  <conditionalFormatting sqref="G1:G694 G2:I94 H2:H1497 G95:H95 G96:I127 G129:I1048576 I1">
    <cfRule type="containsText" dxfId="182" priority="104" operator="containsText" text="FP need">
      <formula>NOT(ISERROR(SEARCH("FP need",G1)))</formula>
    </cfRule>
  </conditionalFormatting>
  <conditionalFormatting sqref="G2:G694 A2:J2 A3:I107 D108:I108 A109:I127 A129:I137 D138:I138 A139:I139 D140:I143 A144:I145 D146:I146 A147:I147 D148:I151 A152:I153 D154:I154 A155:I156 B157:I165 D166:I166 C167:I168 D169:I175 A176:I278 A279:J978 E2:E2354 H2:H1497 J3:J3062 A108:B108 A138:B138 A140:B143 A146:B146 A148:B151 A154:B154 A157:A175 B166 B169:B173 B175:C175">
    <cfRule type="expression" dxfId="181" priority="68">
      <formula>$F2="Credit"</formula>
    </cfRule>
  </conditionalFormatting>
  <conditionalFormatting sqref="G2:G694 J2:J3062 A108:B108 D108:I108 A109:I127 H128 A129:I137 A138:B138 D138:I138 A139:I139 A140:B143 D140:I143 A144:I145 A146:B146 D146:I146 A147:I147 A148:B151 D148:I151 A152:I153 A154:B154 D154:I154 A155:I156 B157:I165 A157:A175 B166 D166:G166 H166:I278 C167:G168 B169:B173 D169:G175 B175:C175 A176:G978 H279:J978 E979:E2354">
    <cfRule type="expression" dxfId="180" priority="111">
      <formula>$F2="Paid"</formula>
    </cfRule>
  </conditionalFormatting>
  <conditionalFormatting sqref="G2:G694">
    <cfRule type="expression" dxfId="179" priority="109">
      <formula>$G2="Due soon"</formula>
    </cfRule>
  </conditionalFormatting>
  <conditionalFormatting sqref="G128 I128">
    <cfRule type="containsText" dxfId="178" priority="63" operator="containsText" text="Over Due">
      <formula>NOT(ISERROR(SEARCH("Over Due",G128)))</formula>
    </cfRule>
    <cfRule type="containsText" dxfId="177" priority="64" operator="containsText" text="FP need">
      <formula>NOT(ISERROR(SEARCH("FP need",G128)))</formula>
    </cfRule>
    <cfRule type="containsText" dxfId="176" priority="65" operator="containsText" text="FF need">
      <formula>NOT(ISERROR(SEARCH("FF need",G128)))</formula>
    </cfRule>
    <cfRule type="containsText" dxfId="175" priority="66" operator="containsText" text="FF need">
      <formula>NOT(ISERROR(SEARCH("FF need",G128)))</formula>
    </cfRule>
    <cfRule type="containsText" dxfId="174" priority="67" operator="containsText" text="Due soon">
      <formula>NOT(ISERROR(SEARCH("Due soon",G128)))</formula>
    </cfRule>
  </conditionalFormatting>
  <conditionalFormatting sqref="G3:I3">
    <cfRule type="containsText" dxfId="173" priority="108" operator="containsText" text="Due soon">
      <formula>NOT(ISERROR(SEARCH("Due soon",G3)))</formula>
    </cfRule>
  </conditionalFormatting>
  <conditionalFormatting sqref="H2:H1048576">
    <cfRule type="containsText" dxfId="172" priority="100" operator="containsText" text="Paid">
      <formula>NOT(ISERROR(SEARCH("Paid",H2)))</formula>
    </cfRule>
    <cfRule type="containsText" dxfId="171" priority="99" operator="containsText" text="Paid">
      <formula>NOT(ISERROR(SEARCH("Paid",H2)))</formula>
    </cfRule>
    <cfRule type="containsText" priority="98" operator="containsText" text="Paid">
      <formula>NOT(ISERROR(SEARCH("Paid",H2)))</formula>
    </cfRule>
    <cfRule type="containsText" dxfId="170" priority="97" operator="containsText" text="Paid">
      <formula>NOT(ISERROR(SEARCH("Paid",H2)))</formula>
    </cfRule>
  </conditionalFormatting>
  <conditionalFormatting sqref="H3:H1497 G129:I1048576 G2:H95 G96:I127 G1:G694">
    <cfRule type="containsText" dxfId="169" priority="103" operator="containsText" text="Over Due">
      <formula>NOT(ISERROR(SEARCH("Over Due",G1)))</formula>
    </cfRule>
  </conditionalFormatting>
  <conditionalFormatting sqref="H96:H121">
    <cfRule type="expression" dxfId="168" priority="94">
      <formula>#REF!="Credit"</formula>
    </cfRule>
  </conditionalFormatting>
  <conditionalFormatting sqref="H978 F978">
    <cfRule type="expression" dxfId="167" priority="101">
      <formula>$F978="Credit"</formula>
    </cfRule>
  </conditionalFormatting>
  <conditionalFormatting sqref="I1 G1:G694 G2:I94 H2:H1497 G95:H95 G96:I127 G129:I1048576">
    <cfRule type="containsText" dxfId="166" priority="106" operator="containsText" text="FF need">
      <formula>NOT(ISERROR(SEARCH("FF need",G1)))</formula>
    </cfRule>
    <cfRule type="containsText" dxfId="165" priority="105" operator="containsText" text="FF need">
      <formula>NOT(ISERROR(SEARCH("FF need",G1)))</formula>
    </cfRule>
  </conditionalFormatting>
  <conditionalFormatting sqref="I1:I95">
    <cfRule type="containsText" dxfId="164" priority="70" operator="containsText" text="Over Due">
      <formula>NOT(ISERROR(SEARCH("Over Due",I1)))</formula>
    </cfRule>
  </conditionalFormatting>
  <conditionalFormatting sqref="I95">
    <cfRule type="containsText" dxfId="163" priority="73" operator="containsText" text="FF need">
      <formula>NOT(ISERROR(SEARCH("FF need",I95)))</formula>
    </cfRule>
    <cfRule type="containsText" dxfId="162" priority="74" operator="containsText" text="Due soon">
      <formula>NOT(ISERROR(SEARCH("Due soon",I95)))</formula>
    </cfRule>
    <cfRule type="containsText" dxfId="161" priority="71" operator="containsText" text="FF need">
      <formula>NOT(ISERROR(SEARCH("FF need",I95)))</formula>
    </cfRule>
    <cfRule type="containsText" dxfId="160" priority="72" operator="containsText" text="FF need">
      <formula>NOT(ISERROR(SEARCH("FF need",I95)))</formula>
    </cfRule>
  </conditionalFormatting>
  <conditionalFormatting sqref="J1 V4">
    <cfRule type="containsText" dxfId="159" priority="75" operator="containsText" text="Over Due">
      <formula>NOT(ISERROR(SEARCH("Over Due",J1)))</formula>
    </cfRule>
    <cfRule type="containsText" dxfId="158" priority="76" operator="containsText" text="FF need">
      <formula>NOT(ISERROR(SEARCH("FF need",J1)))</formula>
    </cfRule>
    <cfRule type="containsText" dxfId="157" priority="77" operator="containsText" text="FF need">
      <formula>NOT(ISERROR(SEARCH("FF need",J1)))</formula>
    </cfRule>
    <cfRule type="containsText" dxfId="156" priority="78" operator="containsText" text="FF need">
      <formula>NOT(ISERROR(SEARCH("FF need",J1)))</formula>
    </cfRule>
    <cfRule type="containsText" dxfId="155" priority="79" operator="containsText" text="Due soon">
      <formula>NOT(ISERROR(SEARCH("Due soon",J1)))</formula>
    </cfRule>
  </conditionalFormatting>
  <conditionalFormatting sqref="N1:P1 E1 F1:F1048576">
    <cfRule type="containsText" dxfId="154" priority="61" operator="containsText" text="Paid">
      <formula>NOT(ISERROR(SEARCH("Paid",E1)))</formula>
    </cfRule>
  </conditionalFormatting>
  <conditionalFormatting sqref="N1:P1">
    <cfRule type="containsText" dxfId="153" priority="43" operator="containsText" text="Due soon">
      <formula>NOT(ISERROR(SEARCH("Due soon",N1)))</formula>
    </cfRule>
    <cfRule type="containsText" dxfId="152" priority="42" operator="containsText" text="FF need">
      <formula>NOT(ISERROR(SEARCH("FF need",N1)))</formula>
    </cfRule>
    <cfRule type="containsText" dxfId="151" priority="40" operator="containsText" text="FF need">
      <formula>NOT(ISERROR(SEARCH("FF need",N1)))</formula>
    </cfRule>
    <cfRule type="containsText" dxfId="150" priority="39" operator="containsText" text="Over Due">
      <formula>NOT(ISERROR(SEARCH("Over Due",N1)))</formula>
    </cfRule>
    <cfRule type="containsText" dxfId="149" priority="41" operator="containsText" text="FF need">
      <formula>NOT(ISERROR(SEARCH("FF need",N1)))</formula>
    </cfRule>
  </conditionalFormatting>
  <conditionalFormatting sqref="R43:T43 B148">
    <cfRule type="expression" dxfId="148" priority="38">
      <formula>$F43="Credit"</formula>
    </cfRule>
  </conditionalFormatting>
  <conditionalFormatting sqref="AM30:AO30">
    <cfRule type="expression" dxfId="147" priority="2">
      <formula>$F42="Credit"</formula>
    </cfRule>
    <cfRule type="expression" dxfId="146" priority="3">
      <formula>$F42="Paid"</formula>
    </cfRule>
  </conditionalFormatting>
  <dataValidations count="4">
    <dataValidation type="list" allowBlank="1" showInputMessage="1" showErrorMessage="1" sqref="R1" xr:uid="{1F474DA4-FA21-409D-BFAB-C0CA88A77CEF}">
      <formula1>"Over Due,Due soon,FP need,Pending,Settled"</formula1>
    </dataValidation>
    <dataValidation allowBlank="1" showInputMessage="1" showErrorMessage="1" sqref="I2:I54" xr:uid="{794AE896-C29C-46E2-AEC3-B0998D835E03}"/>
    <dataValidation type="list" allowBlank="1" showInputMessage="1" showErrorMessage="1" sqref="F2:F246" xr:uid="{B874EBDF-015A-4BD1-AC8C-26ECEFC2B7E5}">
      <formula1>"Credit ,Paid,Parcial"</formula1>
    </dataValidation>
    <dataValidation type="list" allowBlank="1" showInputMessage="1" showErrorMessage="1" sqref="H1498:H1048576" xr:uid="{0F1953C9-C1D3-4A11-B482-1770D3DAB185}">
      <formula1>#REF!</formula1>
    </dataValidation>
  </dataValidations>
  <pageMargins left="0.75" right="0.75" top="1" bottom="1" header="0.511811023622047" footer="0.511811023622047"/>
  <pageSetup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A5F22-F9BA-4646-9D82-D1852534A585}">
  <sheetPr>
    <tabColor theme="9" tint="-0.499984740745262"/>
  </sheetPr>
  <dimension ref="A1:XFD52"/>
  <sheetViews>
    <sheetView view="pageBreakPreview" zoomScaleNormal="85" workbookViewId="0">
      <pane ySplit="4" topLeftCell="A5" activePane="bottomLeft" state="frozen"/>
      <selection activeCell="S20" sqref="S20"/>
      <selection pane="bottomLeft" activeCell="I2" sqref="I2"/>
    </sheetView>
  </sheetViews>
  <sheetFormatPr defaultColWidth="9.140625" defaultRowHeight="28.5" customHeight="1"/>
  <cols>
    <col min="1" max="1" width="21.140625" style="67" customWidth="1"/>
    <col min="2" max="2" width="15.7109375" style="67" customWidth="1"/>
    <col min="3" max="3" width="10.5703125" style="150" customWidth="1"/>
    <col min="4" max="4" width="12.140625" style="67" customWidth="1"/>
    <col min="5" max="5" width="2.42578125" style="68" hidden="1" customWidth="1"/>
    <col min="6" max="6" width="5.42578125" style="68" hidden="1" customWidth="1"/>
    <col min="7" max="7" width="2" style="69" customWidth="1"/>
    <col min="8" max="8" width="19.5703125" style="70" customWidth="1"/>
    <col min="9" max="9" width="15.140625" style="70" customWidth="1"/>
    <col min="10" max="10" width="8.5703125" style="70" customWidth="1"/>
    <col min="11" max="11" width="7.7109375" style="70" customWidth="1"/>
    <col min="12" max="12" width="6.42578125" style="70" hidden="1" customWidth="1"/>
    <col min="13" max="13" width="6.42578125" style="68" hidden="1" customWidth="1"/>
    <col min="14" max="14" width="1.42578125" style="71" customWidth="1"/>
    <col min="15" max="15" width="17.140625" style="645" customWidth="1"/>
    <col min="16" max="16" width="13.42578125" style="70" customWidth="1"/>
    <col min="17" max="17" width="8.28515625" style="150" customWidth="1"/>
    <col min="18" max="18" width="8.5703125" style="151" customWidth="1"/>
    <col min="19" max="19" width="6.42578125" style="70" hidden="1" customWidth="1"/>
    <col min="20" max="20" width="10.42578125" style="70" hidden="1" customWidth="1"/>
    <col min="21" max="21" width="1.42578125" style="69" customWidth="1"/>
    <col min="22" max="22" width="20.42578125" style="70" customWidth="1"/>
    <col min="23" max="23" width="15.5703125" style="70" customWidth="1"/>
    <col min="24" max="24" width="8.7109375" style="70" customWidth="1"/>
    <col min="25" max="25" width="8.140625" style="72" customWidth="1"/>
    <col min="26" max="26" width="1.85546875" style="73" hidden="1" customWidth="1"/>
    <col min="27" max="27" width="14.28515625" style="73" hidden="1" customWidth="1"/>
    <col min="28" max="28" width="1.85546875" style="74" hidden="1" customWidth="1"/>
    <col min="29" max="29" width="11.85546875" style="75" hidden="1" customWidth="1"/>
    <col min="30" max="30" width="7.7109375" style="75" customWidth="1"/>
    <col min="31" max="31" width="6.28515625" style="75" customWidth="1"/>
    <col min="32" max="32" width="5" style="75" customWidth="1"/>
    <col min="33" max="33" width="6.28515625" style="75" customWidth="1"/>
    <col min="34" max="34" width="7" style="75" customWidth="1"/>
    <col min="35" max="35" width="6.28515625" style="75" customWidth="1"/>
    <col min="36" max="36" width="8.7109375" style="75" customWidth="1"/>
    <col min="37" max="37" width="25.140625" style="76" customWidth="1"/>
    <col min="38" max="55" width="9.140625" style="711"/>
    <col min="56" max="56" width="11.42578125" style="76" customWidth="1"/>
    <col min="57" max="59" width="6.7109375" style="76" customWidth="1"/>
    <col min="60" max="61" width="6.7109375" style="77" customWidth="1"/>
    <col min="62" max="16383" width="9.140625" style="77"/>
    <col min="16384" max="16384" width="9.140625" style="7"/>
  </cols>
  <sheetData>
    <row r="1" spans="1:16384" s="37" customFormat="1" ht="39.75" customHeight="1" thickTop="1" thickBot="1">
      <c r="A1" s="1410">
        <f>'C2'!O1</f>
        <v>2828380</v>
      </c>
      <c r="B1" s="1410"/>
      <c r="C1" s="700">
        <f>'C2'!P1</f>
        <v>31</v>
      </c>
      <c r="D1" s="701">
        <f>'C2'!Q1</f>
        <v>0.88571428571428568</v>
      </c>
      <c r="E1" s="152"/>
      <c r="F1" s="152"/>
      <c r="G1" s="152"/>
      <c r="H1" s="339">
        <f ca="1">TODAY()</f>
        <v>46218</v>
      </c>
      <c r="I1" s="340">
        <v>46241</v>
      </c>
      <c r="J1" s="341">
        <f ca="1">H1-I1</f>
        <v>-23</v>
      </c>
      <c r="K1" s="152"/>
      <c r="L1" s="153"/>
      <c r="M1" s="154"/>
      <c r="N1" s="152"/>
      <c r="O1" s="643"/>
      <c r="P1" s="1121" t="s">
        <v>266</v>
      </c>
      <c r="Q1" s="1417">
        <f>'A1'!G3</f>
        <v>1960024.3000000007</v>
      </c>
      <c r="R1" s="1417"/>
      <c r="S1" s="155"/>
      <c r="T1" s="155"/>
      <c r="U1" s="155"/>
      <c r="V1" s="1122">
        <f ca="1">Q1+A4</f>
        <v>2972654.3000000007</v>
      </c>
      <c r="W1" s="1415">
        <f ca="1">V1+H4</f>
        <v>3381304.3000000007</v>
      </c>
      <c r="X1" s="1415"/>
      <c r="Y1" s="1415">
        <f ca="1">W1+O4</f>
        <v>3731704.3000000007</v>
      </c>
      <c r="Z1" s="1415"/>
      <c r="AA1" s="1415"/>
      <c r="AB1" s="1415"/>
      <c r="AC1" s="1415"/>
      <c r="AD1" s="1415"/>
      <c r="AE1" s="1415"/>
      <c r="AF1" s="1415">
        <f ca="1">V4+Y1</f>
        <v>4821454.3000000007</v>
      </c>
      <c r="AG1" s="1415"/>
      <c r="AH1" s="1415"/>
      <c r="AI1" s="1415"/>
      <c r="AJ1" s="336"/>
      <c r="AK1" s="75"/>
      <c r="AL1" s="79"/>
      <c r="AM1" s="79"/>
      <c r="AN1" s="79"/>
      <c r="AO1" s="79"/>
      <c r="AP1" s="79"/>
      <c r="AQ1" s="79"/>
      <c r="AR1" s="79"/>
      <c r="AS1" s="79"/>
      <c r="AT1" s="79"/>
      <c r="AU1" s="79"/>
      <c r="AV1" s="79"/>
      <c r="AW1" s="79"/>
      <c r="AX1" s="79"/>
      <c r="AY1" s="79"/>
      <c r="AZ1" s="79"/>
      <c r="BA1" s="79"/>
      <c r="BB1" s="79"/>
      <c r="BC1" s="79"/>
      <c r="BD1" s="91">
        <f ca="1">'Cr sells18'!U6</f>
        <v>1617805</v>
      </c>
      <c r="BE1" s="1416">
        <f ca="1">'Cr sells18'!V6</f>
        <v>467800</v>
      </c>
      <c r="BF1" s="1416"/>
      <c r="BG1" s="92"/>
      <c r="BH1" s="93"/>
      <c r="BI1" s="94"/>
      <c r="BJ1" s="78">
        <f ca="1">'Cr sells18'!W6</f>
        <v>290400</v>
      </c>
      <c r="BK1" s="78">
        <f ca="1">'Cr sells18'!X6</f>
        <v>535750</v>
      </c>
      <c r="BL1" s="81"/>
      <c r="BM1" s="74"/>
      <c r="BN1" s="74"/>
      <c r="BO1" s="74"/>
      <c r="BP1" s="74"/>
      <c r="BQ1" s="74"/>
      <c r="BR1" s="74"/>
      <c r="BS1" s="74"/>
      <c r="BT1" s="74"/>
      <c r="BU1" s="74"/>
      <c r="BV1" s="74"/>
      <c r="BW1" s="74"/>
      <c r="BX1" s="74"/>
      <c r="BY1" s="74"/>
      <c r="BZ1" s="74"/>
      <c r="CA1" s="74"/>
      <c r="CB1" s="74"/>
      <c r="CC1" s="74"/>
      <c r="CD1" s="74"/>
      <c r="CE1" s="74"/>
      <c r="CF1" s="74"/>
      <c r="CG1" s="74"/>
      <c r="CH1" s="74"/>
      <c r="CI1" s="74"/>
      <c r="CJ1" s="74"/>
      <c r="CK1" s="74"/>
      <c r="CL1" s="74"/>
      <c r="CM1" s="74"/>
      <c r="CN1" s="74"/>
      <c r="CO1" s="74"/>
      <c r="CP1" s="74"/>
      <c r="CQ1" s="74"/>
      <c r="CR1" s="74"/>
      <c r="CS1" s="74"/>
      <c r="CT1" s="74"/>
      <c r="CU1" s="74"/>
      <c r="CV1" s="74"/>
      <c r="CW1" s="74"/>
      <c r="CX1" s="74"/>
      <c r="CY1" s="74"/>
      <c r="CZ1" s="74"/>
      <c r="DA1" s="74"/>
      <c r="DB1" s="74"/>
      <c r="DC1" s="74"/>
      <c r="DD1" s="74"/>
      <c r="DE1" s="74"/>
      <c r="DF1" s="74"/>
      <c r="DG1" s="74"/>
      <c r="DH1" s="74"/>
      <c r="DI1" s="74"/>
      <c r="DJ1" s="74"/>
      <c r="DK1" s="74"/>
      <c r="DL1" s="74"/>
      <c r="DM1" s="74"/>
      <c r="DN1" s="74"/>
      <c r="DO1" s="74"/>
      <c r="DP1" s="74"/>
      <c r="DQ1" s="74"/>
      <c r="DR1" s="74"/>
      <c r="DS1" s="74"/>
      <c r="DT1" s="74"/>
      <c r="DU1" s="74"/>
      <c r="DV1" s="74"/>
      <c r="DW1" s="74"/>
      <c r="DX1" s="74"/>
      <c r="DY1" s="74"/>
      <c r="DZ1" s="74"/>
      <c r="EA1" s="74"/>
      <c r="EB1" s="74"/>
      <c r="EC1" s="74"/>
      <c r="ED1" s="74"/>
      <c r="EE1" s="74"/>
      <c r="EF1" s="74"/>
      <c r="EG1" s="74"/>
      <c r="EH1" s="74"/>
      <c r="EI1" s="74"/>
      <c r="EJ1" s="74"/>
      <c r="EK1" s="74"/>
      <c r="EL1" s="74"/>
      <c r="EM1" s="74"/>
      <c r="EN1" s="74"/>
      <c r="EO1" s="74"/>
      <c r="EP1" s="74"/>
      <c r="EQ1" s="74"/>
      <c r="ER1" s="74"/>
      <c r="ES1" s="74"/>
      <c r="ET1" s="74"/>
      <c r="EU1" s="74"/>
      <c r="EV1" s="74"/>
      <c r="EW1" s="74"/>
      <c r="EX1" s="74"/>
      <c r="EY1" s="74"/>
      <c r="EZ1" s="74"/>
      <c r="FA1" s="74"/>
      <c r="FB1" s="74"/>
      <c r="FC1" s="74"/>
      <c r="FD1" s="74"/>
      <c r="FE1" s="74"/>
      <c r="FF1" s="74"/>
      <c r="FG1" s="74"/>
      <c r="FH1" s="74"/>
      <c r="FI1" s="74"/>
      <c r="FJ1" s="74"/>
      <c r="FK1" s="74"/>
      <c r="FL1" s="74"/>
      <c r="FM1" s="74"/>
      <c r="FN1" s="74"/>
      <c r="FO1" s="74"/>
      <c r="FP1" s="74"/>
      <c r="FQ1" s="74"/>
      <c r="FR1" s="74"/>
      <c r="FS1" s="74"/>
      <c r="FT1" s="74"/>
      <c r="FU1" s="74"/>
      <c r="FV1" s="74"/>
      <c r="FW1" s="74"/>
      <c r="FX1" s="74"/>
      <c r="FY1" s="74"/>
      <c r="FZ1" s="74"/>
      <c r="GA1" s="74"/>
      <c r="GB1" s="74"/>
      <c r="GC1" s="74"/>
      <c r="GD1" s="74"/>
      <c r="GE1" s="74"/>
      <c r="GF1" s="74"/>
      <c r="GG1" s="74"/>
      <c r="GH1" s="74"/>
      <c r="GI1" s="74"/>
      <c r="GJ1" s="74"/>
      <c r="GK1" s="74"/>
      <c r="GL1" s="74"/>
      <c r="GM1" s="74"/>
      <c r="GN1" s="74"/>
      <c r="GO1" s="74"/>
      <c r="GP1" s="74"/>
      <c r="GQ1" s="74"/>
      <c r="GR1" s="74"/>
      <c r="GS1" s="74"/>
      <c r="GT1" s="74"/>
      <c r="GU1" s="74"/>
      <c r="GV1" s="74"/>
      <c r="GW1" s="74"/>
      <c r="GX1" s="74"/>
      <c r="GY1" s="74"/>
      <c r="GZ1" s="74"/>
      <c r="HA1" s="74"/>
      <c r="HB1" s="74"/>
      <c r="HC1" s="74"/>
      <c r="HD1" s="74"/>
      <c r="HE1" s="74"/>
      <c r="HF1" s="74"/>
      <c r="HG1" s="74"/>
      <c r="HH1" s="74"/>
      <c r="HI1" s="74"/>
      <c r="HJ1" s="74"/>
      <c r="HK1" s="74"/>
      <c r="HL1" s="74"/>
      <c r="HM1" s="74"/>
      <c r="HN1" s="74"/>
      <c r="HO1" s="74"/>
      <c r="HP1" s="74"/>
      <c r="HQ1" s="74"/>
      <c r="HR1" s="74"/>
      <c r="HS1" s="74"/>
      <c r="HT1" s="74"/>
      <c r="HU1" s="74"/>
      <c r="HV1" s="74"/>
      <c r="HW1" s="74"/>
      <c r="HX1" s="74"/>
      <c r="HY1" s="74"/>
      <c r="HZ1" s="74"/>
      <c r="IA1" s="74"/>
      <c r="IB1" s="74"/>
      <c r="IC1" s="74"/>
      <c r="ID1" s="74"/>
      <c r="IE1" s="74"/>
      <c r="IF1" s="74"/>
      <c r="IG1" s="74"/>
      <c r="IH1" s="74"/>
      <c r="II1" s="74"/>
      <c r="IJ1" s="74"/>
      <c r="IK1" s="74"/>
      <c r="IL1" s="74"/>
      <c r="IM1" s="74"/>
      <c r="IN1" s="74"/>
      <c r="IO1" s="74"/>
      <c r="IP1" s="74"/>
      <c r="IQ1" s="74"/>
      <c r="IR1" s="74"/>
      <c r="IS1" s="74"/>
      <c r="IT1" s="74"/>
      <c r="IU1" s="74"/>
      <c r="IV1" s="74"/>
      <c r="IW1" s="74"/>
      <c r="IX1" s="74"/>
      <c r="IY1" s="74"/>
      <c r="IZ1" s="74"/>
      <c r="JA1" s="74"/>
      <c r="JB1" s="74"/>
      <c r="JC1" s="74"/>
      <c r="JD1" s="74"/>
      <c r="JE1" s="74"/>
      <c r="JF1" s="74"/>
      <c r="JG1" s="74"/>
      <c r="JH1" s="74"/>
      <c r="JI1" s="74"/>
      <c r="JJ1" s="74"/>
      <c r="JK1" s="74"/>
      <c r="JL1" s="74"/>
      <c r="JM1" s="74"/>
      <c r="JN1" s="74"/>
      <c r="JO1" s="74"/>
      <c r="JP1" s="74"/>
      <c r="JQ1" s="74"/>
      <c r="JR1" s="74"/>
      <c r="JS1" s="74"/>
      <c r="JT1" s="74"/>
      <c r="JU1" s="74"/>
      <c r="JV1" s="74"/>
      <c r="JW1" s="74"/>
      <c r="JX1" s="74"/>
      <c r="JY1" s="74"/>
      <c r="JZ1" s="74"/>
      <c r="KA1" s="74"/>
      <c r="KB1" s="74"/>
      <c r="KC1" s="74"/>
      <c r="KD1" s="74"/>
      <c r="KE1" s="74"/>
      <c r="KF1" s="74"/>
      <c r="KG1" s="74"/>
      <c r="KH1" s="74"/>
      <c r="KI1" s="74"/>
      <c r="KJ1" s="74"/>
      <c r="KK1" s="74"/>
      <c r="KL1" s="74"/>
      <c r="KM1" s="74"/>
      <c r="KN1" s="74"/>
      <c r="KO1" s="74"/>
      <c r="KP1" s="74"/>
      <c r="KQ1" s="74"/>
      <c r="KR1" s="74"/>
      <c r="KS1" s="74"/>
      <c r="KT1" s="74"/>
      <c r="KU1" s="74"/>
      <c r="KV1" s="74"/>
      <c r="KW1" s="74"/>
      <c r="KX1" s="74"/>
      <c r="KY1" s="74"/>
      <c r="KZ1" s="74"/>
      <c r="LA1" s="74"/>
      <c r="LB1" s="74"/>
      <c r="LC1" s="74"/>
      <c r="LD1" s="74"/>
      <c r="LE1" s="74"/>
      <c r="LF1" s="74"/>
      <c r="LG1" s="74"/>
      <c r="LH1" s="74"/>
      <c r="LI1" s="74"/>
      <c r="LJ1" s="74"/>
      <c r="LK1" s="74"/>
      <c r="LL1" s="74"/>
      <c r="LM1" s="74"/>
      <c r="LN1" s="74"/>
      <c r="LO1" s="74"/>
      <c r="LP1" s="74"/>
      <c r="LQ1" s="74"/>
      <c r="LR1" s="74"/>
      <c r="LS1" s="74"/>
      <c r="LT1" s="74"/>
      <c r="LU1" s="74"/>
      <c r="LV1" s="74"/>
      <c r="LW1" s="74"/>
      <c r="LX1" s="74"/>
      <c r="LY1" s="74"/>
      <c r="LZ1" s="74"/>
      <c r="MA1" s="74"/>
      <c r="MB1" s="74"/>
      <c r="MC1" s="74"/>
      <c r="MD1" s="74"/>
      <c r="ME1" s="74"/>
      <c r="MF1" s="74"/>
      <c r="MG1" s="74"/>
      <c r="MH1" s="74"/>
      <c r="MI1" s="74"/>
      <c r="MJ1" s="74"/>
      <c r="MK1" s="74"/>
      <c r="ML1" s="74"/>
      <c r="MM1" s="74"/>
      <c r="MN1" s="74"/>
      <c r="MO1" s="74"/>
      <c r="MP1" s="74"/>
      <c r="MQ1" s="74"/>
      <c r="MR1" s="74"/>
      <c r="MS1" s="74"/>
      <c r="MT1" s="74"/>
      <c r="MU1" s="74"/>
      <c r="MV1" s="74"/>
      <c r="MW1" s="74"/>
      <c r="MX1" s="74"/>
      <c r="MY1" s="74"/>
      <c r="MZ1" s="74"/>
      <c r="NA1" s="74"/>
      <c r="NB1" s="74"/>
      <c r="NC1" s="74"/>
      <c r="ND1" s="74"/>
      <c r="NE1" s="74"/>
      <c r="NF1" s="74"/>
      <c r="NG1" s="74"/>
      <c r="NH1" s="74"/>
      <c r="NI1" s="74"/>
      <c r="NJ1" s="74"/>
      <c r="NK1" s="74"/>
      <c r="NL1" s="74"/>
      <c r="NM1" s="74"/>
      <c r="NN1" s="74"/>
      <c r="NO1" s="74"/>
      <c r="NP1" s="74"/>
      <c r="NQ1" s="74"/>
      <c r="NR1" s="74"/>
      <c r="NS1" s="74"/>
      <c r="NT1" s="74"/>
      <c r="NU1" s="74"/>
      <c r="NV1" s="74"/>
      <c r="NW1" s="74"/>
      <c r="NX1" s="74"/>
      <c r="NY1" s="74"/>
      <c r="NZ1" s="74"/>
      <c r="OA1" s="74"/>
      <c r="OB1" s="74"/>
      <c r="OC1" s="74"/>
      <c r="OD1" s="74"/>
      <c r="OE1" s="74"/>
      <c r="OF1" s="74"/>
      <c r="OG1" s="74"/>
      <c r="OH1" s="74"/>
      <c r="OI1" s="74"/>
      <c r="OJ1" s="74"/>
      <c r="OK1" s="74"/>
      <c r="OL1" s="74"/>
      <c r="OM1" s="74"/>
      <c r="ON1" s="74"/>
      <c r="OO1" s="74"/>
      <c r="OP1" s="74"/>
      <c r="OQ1" s="74"/>
      <c r="OR1" s="74"/>
      <c r="OS1" s="74"/>
      <c r="OT1" s="74"/>
      <c r="OU1" s="74"/>
      <c r="OV1" s="74"/>
      <c r="OW1" s="74"/>
      <c r="OX1" s="74"/>
      <c r="OY1" s="74"/>
      <c r="OZ1" s="74"/>
      <c r="PA1" s="74"/>
      <c r="PB1" s="74"/>
      <c r="PC1" s="74"/>
      <c r="PD1" s="74"/>
      <c r="PE1" s="74"/>
      <c r="PF1" s="74"/>
      <c r="PG1" s="74"/>
      <c r="PH1" s="74"/>
      <c r="PI1" s="74"/>
      <c r="PJ1" s="74"/>
      <c r="PK1" s="74"/>
      <c r="PL1" s="74"/>
      <c r="PM1" s="74"/>
      <c r="PN1" s="74"/>
      <c r="PO1" s="74"/>
      <c r="PP1" s="74"/>
      <c r="PQ1" s="74"/>
      <c r="PR1" s="74"/>
      <c r="PS1" s="74"/>
      <c r="PT1" s="74"/>
      <c r="PU1" s="74"/>
      <c r="PV1" s="74"/>
      <c r="PW1" s="74"/>
      <c r="PX1" s="74"/>
      <c r="PY1" s="74"/>
      <c r="PZ1" s="74"/>
      <c r="QA1" s="74"/>
      <c r="QB1" s="74"/>
      <c r="QC1" s="74"/>
      <c r="QD1" s="74"/>
      <c r="QE1" s="74"/>
      <c r="QF1" s="74"/>
      <c r="QG1" s="74"/>
      <c r="QH1" s="74"/>
      <c r="QI1" s="74"/>
      <c r="QJ1" s="74"/>
      <c r="QK1" s="74"/>
      <c r="QL1" s="74"/>
      <c r="QM1" s="74"/>
      <c r="QN1" s="74"/>
      <c r="QO1" s="74"/>
      <c r="QP1" s="74"/>
      <c r="QQ1" s="74"/>
      <c r="QR1" s="74"/>
      <c r="QS1" s="74"/>
      <c r="QT1" s="74"/>
      <c r="QU1" s="74"/>
      <c r="QV1" s="74"/>
      <c r="QW1" s="74"/>
      <c r="QX1" s="74"/>
      <c r="QY1" s="74"/>
      <c r="QZ1" s="74"/>
      <c r="RA1" s="74"/>
      <c r="RB1" s="74"/>
      <c r="RC1" s="74"/>
      <c r="RD1" s="74"/>
      <c r="RE1" s="74"/>
      <c r="RF1" s="74"/>
      <c r="RG1" s="74"/>
      <c r="RH1" s="74"/>
      <c r="RI1" s="74"/>
      <c r="RJ1" s="74"/>
      <c r="RK1" s="74"/>
      <c r="RL1" s="74"/>
      <c r="RM1" s="74"/>
      <c r="RN1" s="74"/>
      <c r="RO1" s="74"/>
      <c r="RP1" s="74"/>
      <c r="RQ1" s="74"/>
      <c r="RR1" s="74"/>
      <c r="RS1" s="74"/>
      <c r="RT1" s="74"/>
      <c r="RU1" s="74"/>
      <c r="RV1" s="74"/>
      <c r="RW1" s="74"/>
      <c r="RX1" s="74"/>
      <c r="RY1" s="74"/>
      <c r="RZ1" s="74"/>
      <c r="SA1" s="74"/>
      <c r="SB1" s="74"/>
      <c r="SC1" s="74"/>
      <c r="SD1" s="74"/>
      <c r="SE1" s="74"/>
      <c r="SF1" s="74"/>
      <c r="SG1" s="74"/>
      <c r="SH1" s="74"/>
      <c r="SI1" s="74"/>
      <c r="SJ1" s="74"/>
      <c r="SK1" s="74"/>
      <c r="SL1" s="74"/>
      <c r="SM1" s="74"/>
      <c r="SN1" s="74"/>
      <c r="SO1" s="74"/>
      <c r="SP1" s="74"/>
      <c r="SQ1" s="74"/>
      <c r="SR1" s="74"/>
      <c r="SS1" s="74"/>
      <c r="ST1" s="74"/>
      <c r="SU1" s="74"/>
      <c r="SV1" s="74"/>
      <c r="SW1" s="74"/>
      <c r="SX1" s="74"/>
      <c r="SY1" s="74"/>
      <c r="SZ1" s="74"/>
      <c r="TA1" s="74"/>
      <c r="TB1" s="74"/>
      <c r="TC1" s="74"/>
      <c r="TD1" s="74"/>
      <c r="TE1" s="74"/>
      <c r="TF1" s="74"/>
      <c r="TG1" s="74"/>
      <c r="TH1" s="74"/>
      <c r="TI1" s="74"/>
      <c r="TJ1" s="74"/>
      <c r="TK1" s="74"/>
      <c r="TL1" s="74"/>
      <c r="TM1" s="74"/>
      <c r="TN1" s="74"/>
      <c r="TO1" s="74"/>
      <c r="TP1" s="74"/>
      <c r="TQ1" s="74"/>
      <c r="TR1" s="74"/>
      <c r="TS1" s="74"/>
      <c r="TT1" s="74"/>
      <c r="TU1" s="74"/>
      <c r="TV1" s="74"/>
      <c r="TW1" s="74"/>
      <c r="TX1" s="74"/>
      <c r="TY1" s="74"/>
      <c r="TZ1" s="74"/>
      <c r="UA1" s="74"/>
      <c r="UB1" s="74"/>
      <c r="UC1" s="74"/>
      <c r="UD1" s="74"/>
      <c r="UE1" s="74"/>
      <c r="UF1" s="74"/>
      <c r="UG1" s="74"/>
      <c r="UH1" s="74"/>
      <c r="UI1" s="74"/>
      <c r="UJ1" s="74"/>
      <c r="UK1" s="74"/>
      <c r="UL1" s="74"/>
      <c r="UM1" s="74"/>
      <c r="UN1" s="74"/>
      <c r="UO1" s="74"/>
      <c r="UP1" s="74"/>
      <c r="UQ1" s="74"/>
      <c r="UR1" s="74"/>
      <c r="US1" s="74"/>
      <c r="UT1" s="74"/>
      <c r="UU1" s="74"/>
      <c r="UV1" s="74"/>
      <c r="UW1" s="74"/>
      <c r="UX1" s="74"/>
      <c r="UY1" s="74"/>
      <c r="UZ1" s="74"/>
      <c r="VA1" s="74"/>
      <c r="VB1" s="74"/>
      <c r="VC1" s="74"/>
      <c r="VD1" s="74"/>
      <c r="VE1" s="74"/>
      <c r="VF1" s="74"/>
      <c r="VG1" s="74"/>
      <c r="VH1" s="74"/>
      <c r="VI1" s="74"/>
      <c r="VJ1" s="74"/>
      <c r="VK1" s="74"/>
      <c r="VL1" s="74"/>
      <c r="VM1" s="74"/>
      <c r="VN1" s="74"/>
      <c r="VO1" s="74"/>
      <c r="VP1" s="74"/>
      <c r="VQ1" s="74"/>
      <c r="VR1" s="74"/>
      <c r="VS1" s="74"/>
      <c r="VT1" s="74"/>
      <c r="VU1" s="74"/>
      <c r="VV1" s="74"/>
      <c r="VW1" s="74"/>
      <c r="VX1" s="74"/>
      <c r="VY1" s="74"/>
      <c r="VZ1" s="74"/>
      <c r="WA1" s="74"/>
      <c r="WB1" s="74"/>
      <c r="WC1" s="74"/>
      <c r="WD1" s="74"/>
      <c r="WE1" s="74"/>
      <c r="WF1" s="74"/>
      <c r="WG1" s="74"/>
      <c r="WH1" s="74"/>
      <c r="WI1" s="74"/>
      <c r="WJ1" s="74"/>
      <c r="WK1" s="74"/>
      <c r="WL1" s="74"/>
      <c r="WM1" s="74"/>
      <c r="WN1" s="74"/>
      <c r="WO1" s="74"/>
      <c r="WP1" s="74"/>
      <c r="WQ1" s="74"/>
      <c r="WR1" s="74"/>
      <c r="WS1" s="74"/>
      <c r="WT1" s="74"/>
      <c r="WU1" s="74"/>
      <c r="WV1" s="74"/>
      <c r="WW1" s="74"/>
      <c r="WX1" s="74"/>
      <c r="WY1" s="74"/>
      <c r="WZ1" s="74"/>
      <c r="XA1" s="74"/>
      <c r="XB1" s="74"/>
      <c r="XC1" s="74"/>
      <c r="XD1" s="74"/>
      <c r="XE1" s="74"/>
      <c r="XF1" s="74"/>
      <c r="XG1" s="74"/>
      <c r="XH1" s="74"/>
      <c r="XI1" s="74"/>
      <c r="XJ1" s="74"/>
      <c r="XK1" s="74"/>
      <c r="XL1" s="74"/>
      <c r="XM1" s="74"/>
      <c r="XN1" s="74"/>
      <c r="XO1" s="74"/>
      <c r="XP1" s="74"/>
      <c r="XQ1" s="74"/>
      <c r="XR1" s="74"/>
      <c r="XS1" s="74"/>
      <c r="XT1" s="74"/>
      <c r="XU1" s="74"/>
      <c r="XV1" s="74"/>
      <c r="XW1" s="74"/>
      <c r="XX1" s="74"/>
      <c r="XY1" s="74"/>
      <c r="XZ1" s="74"/>
      <c r="YA1" s="74"/>
      <c r="YB1" s="74"/>
      <c r="YC1" s="74"/>
      <c r="YD1" s="74"/>
      <c r="YE1" s="74"/>
      <c r="YF1" s="74"/>
      <c r="YG1" s="74"/>
      <c r="YH1" s="74"/>
      <c r="YI1" s="74"/>
      <c r="YJ1" s="74"/>
      <c r="YK1" s="74"/>
      <c r="YL1" s="74"/>
      <c r="YM1" s="74"/>
      <c r="YN1" s="74"/>
      <c r="YO1" s="74"/>
      <c r="YP1" s="74"/>
      <c r="YQ1" s="74"/>
      <c r="YR1" s="74"/>
      <c r="YS1" s="74"/>
      <c r="YT1" s="74"/>
      <c r="YU1" s="74"/>
      <c r="YV1" s="74"/>
      <c r="YW1" s="74"/>
      <c r="YX1" s="74"/>
      <c r="YY1" s="74"/>
      <c r="YZ1" s="74"/>
      <c r="ZA1" s="74"/>
      <c r="ZB1" s="74"/>
      <c r="ZC1" s="74"/>
      <c r="ZD1" s="74"/>
      <c r="ZE1" s="74"/>
      <c r="ZF1" s="74"/>
      <c r="ZG1" s="74"/>
      <c r="ZH1" s="74"/>
      <c r="ZI1" s="74"/>
      <c r="ZJ1" s="74"/>
      <c r="ZK1" s="74"/>
      <c r="ZL1" s="74"/>
      <c r="ZM1" s="74"/>
      <c r="ZN1" s="74"/>
      <c r="ZO1" s="74"/>
      <c r="ZP1" s="74"/>
      <c r="ZQ1" s="74"/>
      <c r="ZR1" s="74"/>
      <c r="ZS1" s="74"/>
      <c r="ZT1" s="74"/>
      <c r="ZU1" s="74"/>
      <c r="ZV1" s="74"/>
      <c r="ZW1" s="74"/>
      <c r="ZX1" s="74"/>
      <c r="ZY1" s="74"/>
      <c r="ZZ1" s="74"/>
      <c r="AAA1" s="74"/>
      <c r="AAB1" s="74"/>
      <c r="AAC1" s="74"/>
      <c r="AAD1" s="74"/>
      <c r="AAE1" s="74"/>
      <c r="AAF1" s="74"/>
      <c r="AAG1" s="74"/>
      <c r="AAH1" s="74"/>
      <c r="AAI1" s="74"/>
      <c r="AAJ1" s="74"/>
      <c r="AAK1" s="74"/>
      <c r="AAL1" s="74"/>
      <c r="AAM1" s="74"/>
      <c r="AAN1" s="74"/>
      <c r="AAO1" s="74"/>
      <c r="AAP1" s="74"/>
      <c r="AAQ1" s="74"/>
      <c r="AAR1" s="74"/>
      <c r="AAS1" s="74"/>
      <c r="AAT1" s="74"/>
      <c r="AAU1" s="74"/>
      <c r="AAV1" s="74"/>
      <c r="AAW1" s="74"/>
      <c r="AAX1" s="74"/>
      <c r="AAY1" s="74"/>
      <c r="AAZ1" s="74"/>
      <c r="ABA1" s="74"/>
      <c r="ABB1" s="74"/>
      <c r="ABC1" s="74"/>
      <c r="ABD1" s="74"/>
      <c r="ABE1" s="74"/>
      <c r="ABF1" s="74"/>
      <c r="ABG1" s="74"/>
      <c r="ABH1" s="74"/>
      <c r="ABI1" s="74"/>
      <c r="ABJ1" s="74"/>
      <c r="ABK1" s="74"/>
      <c r="ABL1" s="74"/>
      <c r="ABM1" s="74"/>
      <c r="ABN1" s="74"/>
      <c r="ABO1" s="74"/>
      <c r="ABP1" s="74"/>
      <c r="ABQ1" s="74"/>
      <c r="ABR1" s="74"/>
      <c r="ABS1" s="74"/>
      <c r="ABT1" s="74"/>
      <c r="ABU1" s="74"/>
      <c r="ABV1" s="74"/>
      <c r="ABW1" s="74"/>
      <c r="ABX1" s="74"/>
      <c r="ABY1" s="74"/>
      <c r="ABZ1" s="74"/>
      <c r="ACA1" s="74"/>
      <c r="ACB1" s="74"/>
      <c r="ACC1" s="74"/>
      <c r="ACD1" s="74"/>
      <c r="ACE1" s="74"/>
      <c r="ACF1" s="74"/>
      <c r="ACG1" s="74"/>
      <c r="ACH1" s="74"/>
      <c r="ACI1" s="74"/>
      <c r="ACJ1" s="74"/>
      <c r="ACK1" s="74"/>
      <c r="ACL1" s="74"/>
      <c r="ACM1" s="74"/>
      <c r="ACN1" s="74"/>
      <c r="ACO1" s="74"/>
      <c r="ACP1" s="74"/>
      <c r="ACQ1" s="74"/>
      <c r="ACR1" s="74"/>
      <c r="ACS1" s="74"/>
      <c r="ACT1" s="74"/>
      <c r="ACU1" s="74"/>
      <c r="ACV1" s="74"/>
      <c r="ACW1" s="74"/>
      <c r="ACX1" s="74"/>
      <c r="ACY1" s="74"/>
      <c r="ACZ1" s="74"/>
      <c r="ADA1" s="74"/>
      <c r="ADB1" s="74"/>
      <c r="ADC1" s="74"/>
      <c r="ADD1" s="74"/>
      <c r="ADE1" s="74"/>
      <c r="ADF1" s="74"/>
      <c r="ADG1" s="74"/>
      <c r="ADH1" s="74"/>
      <c r="ADI1" s="74"/>
      <c r="ADJ1" s="74"/>
      <c r="ADK1" s="74"/>
      <c r="ADL1" s="74"/>
      <c r="ADM1" s="74"/>
      <c r="ADN1" s="74"/>
      <c r="ADO1" s="74"/>
      <c r="ADP1" s="74"/>
      <c r="ADQ1" s="74"/>
      <c r="ADR1" s="74"/>
      <c r="ADS1" s="74"/>
      <c r="ADT1" s="74"/>
      <c r="ADU1" s="74"/>
      <c r="ADV1" s="74"/>
      <c r="ADW1" s="74"/>
      <c r="ADX1" s="74"/>
      <c r="ADY1" s="74"/>
      <c r="ADZ1" s="74"/>
      <c r="AEA1" s="74"/>
      <c r="AEB1" s="74"/>
      <c r="AEC1" s="74"/>
      <c r="AED1" s="74"/>
      <c r="AEE1" s="74"/>
      <c r="AEF1" s="74"/>
      <c r="AEG1" s="74"/>
      <c r="AEH1" s="74"/>
      <c r="AEI1" s="74"/>
      <c r="AEJ1" s="74"/>
      <c r="AEK1" s="74"/>
      <c r="AEL1" s="74"/>
      <c r="AEM1" s="74"/>
      <c r="AEN1" s="74"/>
      <c r="AEO1" s="74"/>
      <c r="AEP1" s="74"/>
      <c r="AEQ1" s="74"/>
      <c r="AER1" s="74"/>
      <c r="AES1" s="74"/>
      <c r="AET1" s="74"/>
      <c r="AEU1" s="74"/>
      <c r="AEV1" s="74"/>
      <c r="AEW1" s="74"/>
      <c r="AEX1" s="74"/>
      <c r="AEY1" s="74"/>
      <c r="AEZ1" s="74"/>
      <c r="AFA1" s="74"/>
      <c r="AFB1" s="74"/>
      <c r="AFC1" s="74"/>
      <c r="AFD1" s="74"/>
      <c r="AFE1" s="74"/>
      <c r="AFF1" s="74"/>
      <c r="AFG1" s="74"/>
      <c r="AFH1" s="74"/>
      <c r="AFI1" s="74"/>
      <c r="AFJ1" s="74"/>
      <c r="AFK1" s="74"/>
      <c r="AFL1" s="74"/>
      <c r="AFM1" s="74"/>
      <c r="AFN1" s="74"/>
      <c r="AFO1" s="74"/>
      <c r="AFP1" s="74"/>
      <c r="AFQ1" s="74"/>
      <c r="AFR1" s="74"/>
      <c r="AFS1" s="74"/>
      <c r="AFT1" s="74"/>
      <c r="AFU1" s="74"/>
      <c r="AFV1" s="74"/>
      <c r="AFW1" s="74"/>
      <c r="AFX1" s="74"/>
      <c r="AFY1" s="74"/>
      <c r="AFZ1" s="74"/>
      <c r="AGA1" s="74"/>
      <c r="AGB1" s="74"/>
      <c r="AGC1" s="74"/>
      <c r="AGD1" s="74"/>
      <c r="AGE1" s="74"/>
      <c r="AGF1" s="74"/>
      <c r="AGG1" s="74"/>
      <c r="AGH1" s="74"/>
      <c r="AGI1" s="74"/>
      <c r="AGJ1" s="74"/>
      <c r="AGK1" s="74"/>
      <c r="AGL1" s="74"/>
      <c r="AGM1" s="74"/>
      <c r="AGN1" s="74"/>
      <c r="AGO1" s="74"/>
      <c r="AGP1" s="74"/>
      <c r="AGQ1" s="74"/>
      <c r="AGR1" s="74"/>
      <c r="AGS1" s="74"/>
      <c r="AGT1" s="74"/>
      <c r="AGU1" s="74"/>
      <c r="AGV1" s="74"/>
      <c r="AGW1" s="74"/>
      <c r="AGX1" s="74"/>
      <c r="AGY1" s="74"/>
      <c r="AGZ1" s="74"/>
      <c r="AHA1" s="74"/>
      <c r="AHB1" s="74"/>
      <c r="AHC1" s="74"/>
      <c r="AHD1" s="74"/>
      <c r="AHE1" s="74"/>
      <c r="AHF1" s="74"/>
      <c r="AHG1" s="74"/>
      <c r="AHH1" s="74"/>
      <c r="AHI1" s="74"/>
      <c r="AHJ1" s="74"/>
      <c r="AHK1" s="74"/>
      <c r="AHL1" s="74"/>
      <c r="AHM1" s="74"/>
      <c r="AHN1" s="74"/>
      <c r="AHO1" s="74"/>
      <c r="AHP1" s="74"/>
      <c r="AHQ1" s="74"/>
      <c r="AHR1" s="74"/>
      <c r="AHS1" s="74"/>
      <c r="AHT1" s="74"/>
      <c r="AHU1" s="74"/>
      <c r="AHV1" s="74"/>
      <c r="AHW1" s="74"/>
      <c r="AHX1" s="74"/>
      <c r="AHY1" s="74"/>
      <c r="AHZ1" s="74"/>
      <c r="AIA1" s="74"/>
      <c r="AIB1" s="74"/>
      <c r="AIC1" s="74"/>
      <c r="AID1" s="74"/>
      <c r="AIE1" s="74"/>
      <c r="AIF1" s="74"/>
      <c r="AIG1" s="74"/>
      <c r="AIH1" s="74"/>
      <c r="AII1" s="74"/>
      <c r="AIJ1" s="74"/>
      <c r="AIK1" s="74"/>
      <c r="AIL1" s="74"/>
      <c r="AIM1" s="74"/>
      <c r="AIN1" s="74"/>
      <c r="AIO1" s="74"/>
      <c r="AIP1" s="74"/>
      <c r="AIQ1" s="74"/>
      <c r="AIR1" s="74"/>
      <c r="AIS1" s="74"/>
      <c r="AIT1" s="74"/>
      <c r="AIU1" s="74"/>
      <c r="AIV1" s="74"/>
      <c r="AIW1" s="74"/>
      <c r="AIX1" s="74"/>
      <c r="AIY1" s="74"/>
      <c r="AIZ1" s="74"/>
      <c r="AJA1" s="74"/>
      <c r="AJB1" s="74"/>
      <c r="AJC1" s="74"/>
      <c r="AJD1" s="74"/>
      <c r="AJE1" s="74"/>
      <c r="AJF1" s="74"/>
      <c r="AJG1" s="74"/>
      <c r="AJH1" s="74"/>
      <c r="AJI1" s="74"/>
      <c r="AJJ1" s="74"/>
      <c r="AJK1" s="74"/>
      <c r="AJL1" s="74"/>
      <c r="AJM1" s="74"/>
      <c r="AJN1" s="74"/>
      <c r="AJO1" s="74"/>
      <c r="AJP1" s="74"/>
      <c r="AJQ1" s="74"/>
      <c r="AJR1" s="74"/>
      <c r="AJS1" s="74"/>
      <c r="AJT1" s="74"/>
      <c r="AJU1" s="74"/>
      <c r="AJV1" s="74"/>
      <c r="AJW1" s="74"/>
      <c r="AJX1" s="74"/>
      <c r="AJY1" s="74"/>
      <c r="AJZ1" s="74"/>
      <c r="AKA1" s="74"/>
      <c r="AKB1" s="74"/>
      <c r="AKC1" s="74"/>
      <c r="AKD1" s="74"/>
      <c r="AKE1" s="74"/>
      <c r="AKF1" s="74"/>
      <c r="AKG1" s="74"/>
      <c r="AKH1" s="74"/>
      <c r="AKI1" s="74"/>
      <c r="AKJ1" s="74"/>
      <c r="AKK1" s="74"/>
      <c r="AKL1" s="74"/>
      <c r="AKM1" s="74"/>
      <c r="AKN1" s="74"/>
      <c r="AKO1" s="74"/>
      <c r="AKP1" s="74"/>
      <c r="AKQ1" s="74"/>
      <c r="AKR1" s="74"/>
      <c r="AKS1" s="74"/>
      <c r="AKT1" s="74"/>
      <c r="AKU1" s="74"/>
      <c r="AKV1" s="74"/>
      <c r="AKW1" s="74"/>
      <c r="AKX1" s="74"/>
      <c r="AKY1" s="74"/>
      <c r="AKZ1" s="74"/>
      <c r="ALA1" s="74"/>
      <c r="ALB1" s="74"/>
      <c r="ALC1" s="74"/>
      <c r="ALD1" s="74"/>
      <c r="ALE1" s="74"/>
      <c r="ALF1" s="74"/>
      <c r="ALG1" s="74"/>
      <c r="ALH1" s="74"/>
      <c r="ALI1" s="74"/>
      <c r="ALJ1" s="74"/>
      <c r="ALK1" s="74"/>
      <c r="ALL1" s="74"/>
      <c r="ALM1" s="74"/>
      <c r="ALN1" s="74"/>
      <c r="ALO1" s="74"/>
      <c r="ALP1" s="74"/>
      <c r="ALQ1" s="74"/>
      <c r="ALR1" s="74"/>
      <c r="ALS1" s="74"/>
      <c r="ALT1" s="74"/>
      <c r="ALU1" s="74"/>
      <c r="ALV1" s="74"/>
      <c r="ALW1" s="74"/>
      <c r="ALX1" s="74"/>
      <c r="ALY1" s="74"/>
      <c r="ALZ1" s="74"/>
      <c r="AMA1" s="74"/>
      <c r="AMB1" s="74"/>
      <c r="AMC1" s="74"/>
      <c r="AMD1" s="74"/>
      <c r="AME1" s="74"/>
      <c r="AMF1" s="74"/>
      <c r="AMG1" s="74"/>
      <c r="AMH1" s="74"/>
      <c r="AMI1" s="74"/>
      <c r="AMJ1" s="74"/>
      <c r="AMK1" s="74"/>
      <c r="AML1" s="74"/>
      <c r="AMM1" s="74"/>
      <c r="AMN1" s="74"/>
      <c r="AMO1" s="74"/>
      <c r="AMP1" s="74"/>
      <c r="AMQ1" s="74"/>
      <c r="AMR1" s="74"/>
      <c r="AMS1" s="74"/>
      <c r="AMT1" s="74"/>
      <c r="AMU1" s="74"/>
      <c r="AMV1" s="74"/>
      <c r="AMW1" s="74"/>
      <c r="AMX1" s="74"/>
      <c r="AMY1" s="74"/>
      <c r="AMZ1" s="74"/>
      <c r="ANA1" s="74"/>
      <c r="ANB1" s="74"/>
      <c r="ANC1" s="74"/>
      <c r="AND1" s="74"/>
      <c r="ANE1" s="74"/>
      <c r="ANF1" s="74"/>
      <c r="ANG1" s="74"/>
      <c r="ANH1" s="74"/>
      <c r="ANI1" s="74"/>
      <c r="ANJ1" s="74"/>
      <c r="ANK1" s="74"/>
      <c r="ANL1" s="74"/>
      <c r="ANM1" s="74"/>
      <c r="ANN1" s="74"/>
      <c r="ANO1" s="74"/>
      <c r="ANP1" s="74"/>
      <c r="ANQ1" s="74"/>
      <c r="ANR1" s="74"/>
      <c r="ANS1" s="74"/>
      <c r="ANT1" s="74"/>
      <c r="ANU1" s="74"/>
      <c r="ANV1" s="74"/>
      <c r="ANW1" s="74"/>
      <c r="ANX1" s="74"/>
      <c r="ANY1" s="74"/>
      <c r="ANZ1" s="74"/>
      <c r="AOA1" s="74"/>
      <c r="AOB1" s="74"/>
      <c r="AOC1" s="74"/>
      <c r="AOD1" s="74"/>
      <c r="AOE1" s="74"/>
      <c r="AOF1" s="74"/>
      <c r="AOG1" s="74"/>
      <c r="AOH1" s="74"/>
      <c r="AOI1" s="74"/>
      <c r="AOJ1" s="74"/>
      <c r="AOK1" s="74"/>
      <c r="AOL1" s="74"/>
      <c r="AOM1" s="74"/>
      <c r="AON1" s="74"/>
      <c r="AOO1" s="74"/>
      <c r="AOP1" s="74"/>
      <c r="AOQ1" s="74"/>
      <c r="AOR1" s="74"/>
      <c r="AOS1" s="74"/>
      <c r="AOT1" s="74"/>
      <c r="AOU1" s="74"/>
      <c r="AOV1" s="74"/>
      <c r="AOW1" s="74"/>
      <c r="AOX1" s="74"/>
      <c r="AOY1" s="74"/>
      <c r="AOZ1" s="74"/>
      <c r="APA1" s="74"/>
      <c r="APB1" s="74"/>
      <c r="APC1" s="74"/>
      <c r="APD1" s="74"/>
      <c r="APE1" s="74"/>
      <c r="APF1" s="74"/>
      <c r="APG1" s="74"/>
      <c r="APH1" s="74"/>
      <c r="API1" s="74"/>
      <c r="APJ1" s="74"/>
      <c r="APK1" s="74"/>
      <c r="APL1" s="74"/>
      <c r="APM1" s="74"/>
      <c r="APN1" s="74"/>
      <c r="APO1" s="74"/>
      <c r="APP1" s="74"/>
      <c r="APQ1" s="74"/>
      <c r="APR1" s="74"/>
      <c r="APS1" s="74"/>
      <c r="APT1" s="74"/>
      <c r="APU1" s="74"/>
      <c r="APV1" s="74"/>
      <c r="APW1" s="74"/>
      <c r="APX1" s="74"/>
      <c r="APY1" s="74"/>
      <c r="APZ1" s="74"/>
      <c r="AQA1" s="74"/>
      <c r="AQB1" s="74"/>
      <c r="AQC1" s="74"/>
      <c r="AQD1" s="74"/>
      <c r="AQE1" s="74"/>
      <c r="AQF1" s="74"/>
      <c r="AQG1" s="74"/>
      <c r="AQH1" s="74"/>
      <c r="AQI1" s="74"/>
      <c r="AQJ1" s="74"/>
      <c r="AQK1" s="74"/>
      <c r="AQL1" s="74"/>
      <c r="AQM1" s="74"/>
      <c r="AQN1" s="74"/>
      <c r="AQO1" s="74"/>
      <c r="AQP1" s="74"/>
      <c r="AQQ1" s="74"/>
      <c r="AQR1" s="74"/>
      <c r="AQS1" s="74"/>
      <c r="AQT1" s="74"/>
      <c r="AQU1" s="74"/>
      <c r="AQV1" s="74"/>
      <c r="AQW1" s="74"/>
      <c r="AQX1" s="74"/>
      <c r="AQY1" s="74"/>
      <c r="AQZ1" s="74"/>
      <c r="ARA1" s="74"/>
      <c r="ARB1" s="74"/>
      <c r="ARC1" s="74"/>
      <c r="ARD1" s="74"/>
      <c r="ARE1" s="74"/>
      <c r="ARF1" s="74"/>
      <c r="ARG1" s="74"/>
      <c r="ARH1" s="74"/>
      <c r="ARI1" s="74"/>
      <c r="ARJ1" s="74"/>
      <c r="ARK1" s="74"/>
      <c r="ARL1" s="74"/>
      <c r="ARM1" s="74"/>
      <c r="ARN1" s="74"/>
      <c r="ARO1" s="74"/>
      <c r="ARP1" s="74"/>
      <c r="ARQ1" s="74"/>
      <c r="ARR1" s="74"/>
      <c r="ARS1" s="74"/>
      <c r="ART1" s="74"/>
      <c r="ARU1" s="74"/>
      <c r="ARV1" s="74"/>
      <c r="ARW1" s="74"/>
      <c r="ARX1" s="74"/>
      <c r="ARY1" s="74"/>
      <c r="ARZ1" s="74"/>
      <c r="ASA1" s="74"/>
      <c r="ASB1" s="74"/>
      <c r="ASC1" s="74"/>
      <c r="ASD1" s="74"/>
      <c r="ASE1" s="74"/>
      <c r="ASF1" s="74"/>
      <c r="ASG1" s="74"/>
      <c r="ASH1" s="74"/>
      <c r="ASI1" s="74"/>
      <c r="ASJ1" s="74"/>
      <c r="ASK1" s="74"/>
      <c r="ASL1" s="74"/>
      <c r="ASM1" s="74"/>
      <c r="ASN1" s="74"/>
      <c r="ASO1" s="74"/>
      <c r="ASP1" s="74"/>
      <c r="ASQ1" s="74"/>
      <c r="ASR1" s="74"/>
      <c r="ASS1" s="74"/>
      <c r="AST1" s="74"/>
      <c r="ASU1" s="74"/>
      <c r="ASV1" s="74"/>
      <c r="ASW1" s="74"/>
      <c r="ASX1" s="74"/>
      <c r="ASY1" s="74"/>
      <c r="ASZ1" s="74"/>
      <c r="ATA1" s="74"/>
      <c r="ATB1" s="74"/>
      <c r="ATC1" s="74"/>
      <c r="ATD1" s="74"/>
      <c r="ATE1" s="74"/>
      <c r="ATF1" s="74"/>
      <c r="ATG1" s="74"/>
      <c r="ATH1" s="74"/>
      <c r="ATI1" s="74"/>
      <c r="ATJ1" s="74"/>
      <c r="ATK1" s="74"/>
      <c r="ATL1" s="74"/>
      <c r="ATM1" s="74"/>
      <c r="ATN1" s="74"/>
      <c r="ATO1" s="74"/>
      <c r="ATP1" s="74"/>
      <c r="ATQ1" s="74"/>
      <c r="ATR1" s="74"/>
      <c r="ATS1" s="74"/>
      <c r="ATT1" s="74"/>
      <c r="ATU1" s="74"/>
      <c r="ATV1" s="74"/>
      <c r="ATW1" s="74"/>
      <c r="ATX1" s="74"/>
      <c r="ATY1" s="74"/>
      <c r="ATZ1" s="74"/>
      <c r="AUA1" s="74"/>
      <c r="AUB1" s="74"/>
      <c r="AUC1" s="74"/>
      <c r="AUD1" s="74"/>
      <c r="AUE1" s="74"/>
      <c r="AUF1" s="74"/>
      <c r="AUG1" s="74"/>
      <c r="AUH1" s="74"/>
      <c r="AUI1" s="74"/>
      <c r="AUJ1" s="74"/>
      <c r="AUK1" s="74"/>
      <c r="AUL1" s="74"/>
      <c r="AUM1" s="74"/>
      <c r="AUN1" s="74"/>
      <c r="AUO1" s="74"/>
      <c r="AUP1" s="74"/>
      <c r="AUQ1" s="74"/>
      <c r="AUR1" s="74"/>
      <c r="AUS1" s="74"/>
      <c r="AUT1" s="74"/>
      <c r="AUU1" s="74"/>
      <c r="AUV1" s="74"/>
      <c r="AUW1" s="74"/>
      <c r="AUX1" s="74"/>
      <c r="AUY1" s="74"/>
      <c r="AUZ1" s="74"/>
      <c r="AVA1" s="74"/>
      <c r="AVB1" s="74"/>
      <c r="AVC1" s="74"/>
      <c r="AVD1" s="74"/>
      <c r="AVE1" s="74"/>
      <c r="AVF1" s="74"/>
      <c r="AVG1" s="74"/>
      <c r="AVH1" s="74"/>
      <c r="AVI1" s="74"/>
      <c r="AVJ1" s="74"/>
      <c r="AVK1" s="74"/>
      <c r="AVL1" s="74"/>
      <c r="AVM1" s="74"/>
      <c r="AVN1" s="74"/>
      <c r="AVO1" s="74"/>
      <c r="AVP1" s="74"/>
      <c r="AVQ1" s="74"/>
      <c r="AVR1" s="74"/>
      <c r="AVS1" s="74"/>
      <c r="AVT1" s="74"/>
      <c r="AVU1" s="74"/>
      <c r="AVV1" s="74"/>
      <c r="AVW1" s="74"/>
      <c r="AVX1" s="74"/>
      <c r="AVY1" s="74"/>
      <c r="AVZ1" s="74"/>
      <c r="AWA1" s="74"/>
      <c r="AWB1" s="74"/>
      <c r="AWC1" s="74"/>
      <c r="AWD1" s="74"/>
      <c r="AWE1" s="74"/>
      <c r="AWF1" s="74"/>
      <c r="AWG1" s="74"/>
      <c r="AWH1" s="74"/>
      <c r="AWI1" s="74"/>
      <c r="AWJ1" s="74"/>
      <c r="AWK1" s="74"/>
      <c r="AWL1" s="74"/>
      <c r="AWM1" s="74"/>
      <c r="AWN1" s="74"/>
      <c r="AWO1" s="74"/>
      <c r="AWP1" s="74"/>
      <c r="AWQ1" s="74"/>
      <c r="AWR1" s="74"/>
      <c r="AWS1" s="74"/>
      <c r="AWT1" s="74"/>
      <c r="AWU1" s="74"/>
      <c r="AWV1" s="74"/>
      <c r="AWW1" s="74"/>
      <c r="AWX1" s="74"/>
      <c r="AWY1" s="74"/>
      <c r="AWZ1" s="74"/>
      <c r="AXA1" s="74"/>
      <c r="AXB1" s="74"/>
      <c r="AXC1" s="74"/>
      <c r="AXD1" s="74"/>
      <c r="AXE1" s="74"/>
      <c r="AXF1" s="74"/>
      <c r="AXG1" s="74"/>
      <c r="AXH1" s="74"/>
      <c r="AXI1" s="74"/>
      <c r="AXJ1" s="74"/>
      <c r="AXK1" s="74"/>
      <c r="AXL1" s="74"/>
      <c r="AXM1" s="74"/>
      <c r="AXN1" s="74"/>
      <c r="AXO1" s="74"/>
      <c r="AXP1" s="74"/>
      <c r="AXQ1" s="74"/>
      <c r="AXR1" s="74"/>
      <c r="AXS1" s="74"/>
      <c r="AXT1" s="74"/>
      <c r="AXU1" s="74"/>
      <c r="AXV1" s="74"/>
      <c r="AXW1" s="74"/>
      <c r="AXX1" s="74"/>
      <c r="AXY1" s="74"/>
      <c r="AXZ1" s="74"/>
      <c r="AYA1" s="74"/>
      <c r="AYB1" s="74"/>
      <c r="AYC1" s="74"/>
      <c r="AYD1" s="74"/>
      <c r="AYE1" s="74"/>
      <c r="AYF1" s="74"/>
      <c r="AYG1" s="74"/>
      <c r="AYH1" s="74"/>
      <c r="AYI1" s="74"/>
      <c r="AYJ1" s="74"/>
      <c r="AYK1" s="74"/>
      <c r="AYL1" s="74"/>
      <c r="AYM1" s="74"/>
      <c r="AYN1" s="74"/>
      <c r="AYO1" s="74"/>
      <c r="AYP1" s="74"/>
      <c r="AYQ1" s="74"/>
      <c r="AYR1" s="74"/>
      <c r="AYS1" s="74"/>
      <c r="AYT1" s="74"/>
      <c r="AYU1" s="74"/>
      <c r="AYV1" s="74"/>
      <c r="AYW1" s="74"/>
      <c r="AYX1" s="74"/>
      <c r="AYY1" s="74"/>
      <c r="AYZ1" s="74"/>
      <c r="AZA1" s="74"/>
      <c r="AZB1" s="74"/>
      <c r="AZC1" s="74"/>
      <c r="AZD1" s="74"/>
      <c r="AZE1" s="74"/>
      <c r="AZF1" s="74"/>
      <c r="AZG1" s="74"/>
      <c r="AZH1" s="74"/>
      <c r="AZI1" s="74"/>
      <c r="AZJ1" s="74"/>
      <c r="AZK1" s="74"/>
      <c r="AZL1" s="74"/>
      <c r="AZM1" s="74"/>
      <c r="AZN1" s="74"/>
      <c r="AZO1" s="74"/>
      <c r="AZP1" s="74"/>
      <c r="AZQ1" s="74"/>
      <c r="AZR1" s="74"/>
      <c r="AZS1" s="74"/>
      <c r="AZT1" s="74"/>
      <c r="AZU1" s="74"/>
      <c r="AZV1" s="74"/>
      <c r="AZW1" s="74"/>
      <c r="AZX1" s="74"/>
      <c r="AZY1" s="74"/>
      <c r="AZZ1" s="74"/>
      <c r="BAA1" s="74"/>
      <c r="BAB1" s="74"/>
      <c r="BAC1" s="74"/>
      <c r="BAD1" s="74"/>
      <c r="BAE1" s="74"/>
      <c r="BAF1" s="74"/>
      <c r="BAG1" s="74"/>
      <c r="BAH1" s="74"/>
      <c r="BAI1" s="74"/>
      <c r="BAJ1" s="74"/>
      <c r="BAK1" s="74"/>
      <c r="BAL1" s="74"/>
      <c r="BAM1" s="74"/>
      <c r="BAN1" s="74"/>
      <c r="BAO1" s="74"/>
      <c r="BAP1" s="74"/>
      <c r="BAQ1" s="74"/>
      <c r="BAR1" s="74"/>
      <c r="BAS1" s="74"/>
      <c r="BAT1" s="74"/>
      <c r="BAU1" s="74"/>
      <c r="BAV1" s="74"/>
      <c r="BAW1" s="74"/>
      <c r="BAX1" s="74"/>
      <c r="BAY1" s="74"/>
      <c r="BAZ1" s="74"/>
      <c r="BBA1" s="74"/>
      <c r="BBB1" s="74"/>
      <c r="BBC1" s="74"/>
      <c r="BBD1" s="74"/>
      <c r="BBE1" s="74"/>
      <c r="BBF1" s="74"/>
      <c r="BBG1" s="74"/>
      <c r="BBH1" s="74"/>
      <c r="BBI1" s="74"/>
      <c r="BBJ1" s="74"/>
      <c r="BBK1" s="74"/>
      <c r="BBL1" s="74"/>
      <c r="BBM1" s="74"/>
      <c r="BBN1" s="74"/>
      <c r="BBO1" s="74"/>
      <c r="BBP1" s="74"/>
      <c r="BBQ1" s="74"/>
      <c r="BBR1" s="74"/>
      <c r="BBS1" s="74"/>
      <c r="BBT1" s="74"/>
      <c r="BBU1" s="74"/>
      <c r="BBV1" s="74"/>
      <c r="BBW1" s="74"/>
      <c r="BBX1" s="74"/>
      <c r="BBY1" s="74"/>
      <c r="BBZ1" s="74"/>
      <c r="BCA1" s="74"/>
      <c r="BCB1" s="74"/>
      <c r="BCC1" s="74"/>
      <c r="BCD1" s="74"/>
      <c r="BCE1" s="74"/>
      <c r="BCF1" s="74"/>
      <c r="BCG1" s="74"/>
      <c r="BCH1" s="74"/>
      <c r="BCI1" s="74"/>
      <c r="BCJ1" s="74"/>
      <c r="BCK1" s="74"/>
      <c r="BCL1" s="74"/>
      <c r="BCM1" s="74"/>
      <c r="BCN1" s="74"/>
      <c r="BCO1" s="74"/>
      <c r="BCP1" s="74"/>
      <c r="BCQ1" s="74"/>
      <c r="BCR1" s="74"/>
      <c r="BCS1" s="74"/>
      <c r="BCT1" s="74"/>
      <c r="BCU1" s="74"/>
      <c r="BCV1" s="74"/>
      <c r="BCW1" s="74"/>
      <c r="BCX1" s="74"/>
      <c r="BCY1" s="74"/>
      <c r="BCZ1" s="74"/>
      <c r="BDA1" s="74"/>
      <c r="BDB1" s="74"/>
      <c r="BDC1" s="74"/>
      <c r="BDD1" s="74"/>
      <c r="BDE1" s="74"/>
      <c r="BDF1" s="74"/>
      <c r="BDG1" s="74"/>
      <c r="BDH1" s="74"/>
      <c r="BDI1" s="74"/>
      <c r="BDJ1" s="74"/>
      <c r="BDK1" s="74"/>
      <c r="BDL1" s="74"/>
      <c r="BDM1" s="74"/>
      <c r="BDN1" s="74"/>
      <c r="BDO1" s="74"/>
      <c r="BDP1" s="74"/>
      <c r="BDQ1" s="74"/>
      <c r="BDR1" s="74"/>
      <c r="BDS1" s="74"/>
      <c r="BDT1" s="74"/>
      <c r="BDU1" s="74"/>
      <c r="BDV1" s="74"/>
      <c r="BDW1" s="74"/>
      <c r="BDX1" s="74"/>
      <c r="BDY1" s="74"/>
      <c r="BDZ1" s="74"/>
      <c r="BEA1" s="74"/>
      <c r="BEB1" s="74"/>
      <c r="BEC1" s="74"/>
      <c r="BED1" s="74"/>
      <c r="BEE1" s="74"/>
      <c r="BEF1" s="74"/>
      <c r="BEG1" s="74"/>
      <c r="BEH1" s="74"/>
      <c r="BEI1" s="74"/>
      <c r="BEJ1" s="74"/>
      <c r="BEK1" s="74"/>
      <c r="BEL1" s="74"/>
      <c r="BEM1" s="74"/>
      <c r="BEN1" s="74"/>
      <c r="BEO1" s="74"/>
      <c r="BEP1" s="74"/>
      <c r="BEQ1" s="74"/>
      <c r="BER1" s="74"/>
      <c r="BES1" s="74"/>
      <c r="BET1" s="74"/>
      <c r="BEU1" s="74"/>
      <c r="BEV1" s="74"/>
      <c r="BEW1" s="74"/>
      <c r="BEX1" s="74"/>
      <c r="BEY1" s="74"/>
      <c r="BEZ1" s="74"/>
      <c r="BFA1" s="74"/>
      <c r="BFB1" s="74"/>
      <c r="BFC1" s="74"/>
      <c r="BFD1" s="74"/>
      <c r="BFE1" s="74"/>
      <c r="BFF1" s="74"/>
      <c r="BFG1" s="74"/>
      <c r="BFH1" s="74"/>
      <c r="BFI1" s="74"/>
      <c r="BFJ1" s="74"/>
      <c r="BFK1" s="74"/>
      <c r="BFL1" s="74"/>
      <c r="BFM1" s="74"/>
      <c r="BFN1" s="74"/>
      <c r="BFO1" s="74"/>
      <c r="BFP1" s="74"/>
      <c r="BFQ1" s="74"/>
      <c r="BFR1" s="74"/>
      <c r="BFS1" s="74"/>
      <c r="BFT1" s="74"/>
      <c r="BFU1" s="74"/>
      <c r="BFV1" s="74"/>
      <c r="BFW1" s="74"/>
      <c r="BFX1" s="74"/>
      <c r="BFY1" s="74"/>
      <c r="BFZ1" s="74"/>
      <c r="BGA1" s="74"/>
      <c r="BGB1" s="74"/>
      <c r="BGC1" s="74"/>
      <c r="BGD1" s="74"/>
      <c r="BGE1" s="74"/>
      <c r="BGF1" s="74"/>
      <c r="BGG1" s="74"/>
      <c r="BGH1" s="74"/>
      <c r="BGI1" s="74"/>
      <c r="BGJ1" s="74"/>
      <c r="BGK1" s="74"/>
      <c r="BGL1" s="74"/>
      <c r="BGM1" s="74"/>
      <c r="BGN1" s="74"/>
      <c r="BGO1" s="74"/>
      <c r="BGP1" s="74"/>
      <c r="BGQ1" s="74"/>
      <c r="BGR1" s="74"/>
      <c r="BGS1" s="74"/>
      <c r="BGT1" s="74"/>
      <c r="BGU1" s="74"/>
      <c r="BGV1" s="74"/>
      <c r="BGW1" s="74"/>
      <c r="BGX1" s="74"/>
      <c r="BGY1" s="74"/>
      <c r="BGZ1" s="74"/>
      <c r="BHA1" s="74"/>
      <c r="BHB1" s="74"/>
      <c r="BHC1" s="74"/>
      <c r="BHD1" s="74"/>
      <c r="BHE1" s="74"/>
      <c r="BHF1" s="74"/>
      <c r="BHG1" s="74"/>
      <c r="BHH1" s="74"/>
      <c r="BHI1" s="74"/>
      <c r="BHJ1" s="74"/>
      <c r="BHK1" s="74"/>
      <c r="BHL1" s="74"/>
      <c r="BHM1" s="74"/>
      <c r="BHN1" s="74"/>
      <c r="BHO1" s="74"/>
      <c r="BHP1" s="74"/>
      <c r="BHQ1" s="74"/>
      <c r="BHR1" s="74"/>
      <c r="BHS1" s="74"/>
      <c r="BHT1" s="74"/>
      <c r="BHU1" s="74"/>
      <c r="BHV1" s="74"/>
      <c r="BHW1" s="74"/>
      <c r="BHX1" s="74"/>
      <c r="BHY1" s="74"/>
      <c r="BHZ1" s="74"/>
      <c r="BIA1" s="74"/>
      <c r="BIB1" s="74"/>
      <c r="BIC1" s="74"/>
      <c r="BID1" s="74"/>
      <c r="BIE1" s="74"/>
      <c r="BIF1" s="74"/>
      <c r="BIG1" s="74"/>
      <c r="BIH1" s="74"/>
      <c r="BII1" s="74"/>
      <c r="BIJ1" s="74"/>
      <c r="BIK1" s="74"/>
      <c r="BIL1" s="74"/>
      <c r="BIM1" s="74"/>
      <c r="BIN1" s="74"/>
      <c r="BIO1" s="74"/>
      <c r="BIP1" s="74"/>
      <c r="BIQ1" s="74"/>
      <c r="BIR1" s="74"/>
      <c r="BIS1" s="74"/>
      <c r="BIT1" s="74"/>
      <c r="BIU1" s="74"/>
      <c r="BIV1" s="74"/>
      <c r="BIW1" s="74"/>
      <c r="BIX1" s="74"/>
      <c r="BIY1" s="74"/>
      <c r="BIZ1" s="74"/>
      <c r="BJA1" s="74"/>
      <c r="BJB1" s="74"/>
      <c r="BJC1" s="74"/>
      <c r="BJD1" s="74"/>
      <c r="BJE1" s="74"/>
      <c r="BJF1" s="74"/>
      <c r="BJG1" s="74"/>
      <c r="BJH1" s="74"/>
      <c r="BJI1" s="74"/>
      <c r="BJJ1" s="74"/>
      <c r="BJK1" s="74"/>
      <c r="BJL1" s="74"/>
      <c r="BJM1" s="74"/>
      <c r="BJN1" s="74"/>
      <c r="BJO1" s="74"/>
      <c r="BJP1" s="74"/>
      <c r="BJQ1" s="74"/>
      <c r="BJR1" s="74"/>
      <c r="BJS1" s="74"/>
      <c r="BJT1" s="74"/>
      <c r="BJU1" s="74"/>
      <c r="BJV1" s="74"/>
      <c r="BJW1" s="74"/>
      <c r="BJX1" s="74"/>
      <c r="BJY1" s="74"/>
      <c r="BJZ1" s="74"/>
      <c r="BKA1" s="74"/>
      <c r="BKB1" s="74"/>
      <c r="BKC1" s="74"/>
      <c r="BKD1" s="74"/>
      <c r="BKE1" s="74"/>
      <c r="BKF1" s="74"/>
      <c r="BKG1" s="74"/>
      <c r="BKH1" s="74"/>
      <c r="BKI1" s="74"/>
      <c r="BKJ1" s="74"/>
      <c r="BKK1" s="74"/>
      <c r="BKL1" s="74"/>
      <c r="BKM1" s="74"/>
      <c r="BKN1" s="74"/>
      <c r="BKO1" s="74"/>
      <c r="BKP1" s="74"/>
      <c r="BKQ1" s="74"/>
      <c r="BKR1" s="74"/>
      <c r="BKS1" s="74"/>
      <c r="BKT1" s="74"/>
      <c r="BKU1" s="74"/>
      <c r="BKV1" s="74"/>
      <c r="BKW1" s="74"/>
      <c r="BKX1" s="74"/>
      <c r="BKY1" s="74"/>
      <c r="BKZ1" s="74"/>
      <c r="BLA1" s="74"/>
      <c r="BLB1" s="74"/>
      <c r="BLC1" s="74"/>
      <c r="BLD1" s="74"/>
      <c r="BLE1" s="74"/>
      <c r="BLF1" s="74"/>
      <c r="BLG1" s="74"/>
      <c r="BLH1" s="74"/>
      <c r="BLI1" s="74"/>
      <c r="BLJ1" s="74"/>
      <c r="BLK1" s="74"/>
      <c r="BLL1" s="74"/>
      <c r="BLM1" s="74"/>
      <c r="BLN1" s="74"/>
      <c r="BLO1" s="74"/>
      <c r="BLP1" s="74"/>
      <c r="BLQ1" s="74"/>
      <c r="BLR1" s="74"/>
      <c r="BLS1" s="74"/>
      <c r="BLT1" s="74"/>
      <c r="BLU1" s="74"/>
      <c r="BLV1" s="74"/>
      <c r="BLW1" s="74"/>
      <c r="BLX1" s="74"/>
      <c r="BLY1" s="74"/>
      <c r="BLZ1" s="74"/>
      <c r="BMA1" s="74"/>
      <c r="BMB1" s="74"/>
      <c r="BMC1" s="74"/>
      <c r="BMD1" s="74"/>
      <c r="BME1" s="74"/>
      <c r="BMF1" s="74"/>
      <c r="BMG1" s="74"/>
      <c r="BMH1" s="74"/>
      <c r="BMI1" s="74"/>
      <c r="BMJ1" s="74"/>
      <c r="BMK1" s="74"/>
      <c r="BML1" s="74"/>
      <c r="BMM1" s="74"/>
      <c r="BMN1" s="74"/>
      <c r="BMO1" s="74"/>
      <c r="BMP1" s="74"/>
      <c r="BMQ1" s="74"/>
      <c r="BMR1" s="74"/>
      <c r="BMS1" s="74"/>
      <c r="BMT1" s="74"/>
      <c r="BMU1" s="74"/>
      <c r="BMV1" s="74"/>
      <c r="BMW1" s="74"/>
      <c r="BMX1" s="74"/>
      <c r="BMY1" s="74"/>
      <c r="BMZ1" s="74"/>
      <c r="BNA1" s="74"/>
      <c r="BNB1" s="74"/>
      <c r="BNC1" s="74"/>
      <c r="BND1" s="74"/>
      <c r="BNE1" s="74"/>
      <c r="BNF1" s="74"/>
      <c r="BNG1" s="74"/>
      <c r="BNH1" s="74"/>
      <c r="BNI1" s="74"/>
      <c r="BNJ1" s="74"/>
      <c r="BNK1" s="74"/>
      <c r="BNL1" s="74"/>
      <c r="BNM1" s="74"/>
      <c r="BNN1" s="74"/>
      <c r="BNO1" s="74"/>
      <c r="BNP1" s="74"/>
      <c r="BNQ1" s="74"/>
      <c r="BNR1" s="74"/>
      <c r="BNS1" s="74"/>
      <c r="BNT1" s="74"/>
      <c r="BNU1" s="74"/>
      <c r="BNV1" s="74"/>
      <c r="BNW1" s="74"/>
      <c r="BNX1" s="74"/>
      <c r="BNY1" s="74"/>
      <c r="BNZ1" s="74"/>
      <c r="BOA1" s="74"/>
      <c r="BOB1" s="74"/>
      <c r="BOC1" s="74"/>
      <c r="BOD1" s="74"/>
      <c r="BOE1" s="74"/>
      <c r="BOF1" s="74"/>
      <c r="BOG1" s="74"/>
      <c r="BOH1" s="74"/>
      <c r="BOI1" s="74"/>
      <c r="BOJ1" s="74"/>
      <c r="BOK1" s="74"/>
      <c r="BOL1" s="74"/>
      <c r="BOM1" s="74"/>
      <c r="BON1" s="74"/>
      <c r="BOO1" s="74"/>
      <c r="BOP1" s="74"/>
      <c r="BOQ1" s="74"/>
      <c r="BOR1" s="74"/>
      <c r="BOS1" s="74"/>
      <c r="BOT1" s="74"/>
      <c r="BOU1" s="74"/>
      <c r="BOV1" s="74"/>
      <c r="BOW1" s="74"/>
      <c r="BOX1" s="74"/>
      <c r="BOY1" s="74"/>
      <c r="BOZ1" s="74"/>
      <c r="BPA1" s="74"/>
      <c r="BPB1" s="74"/>
      <c r="BPC1" s="74"/>
      <c r="BPD1" s="74"/>
      <c r="BPE1" s="74"/>
      <c r="BPF1" s="74"/>
      <c r="BPG1" s="74"/>
      <c r="BPH1" s="74"/>
      <c r="BPI1" s="74"/>
      <c r="BPJ1" s="74"/>
      <c r="BPK1" s="74"/>
      <c r="BPL1" s="74"/>
      <c r="BPM1" s="74"/>
      <c r="BPN1" s="74"/>
      <c r="BPO1" s="74"/>
      <c r="BPP1" s="74"/>
      <c r="BPQ1" s="74"/>
      <c r="BPR1" s="74"/>
      <c r="BPS1" s="74"/>
      <c r="BPT1" s="74"/>
      <c r="BPU1" s="74"/>
      <c r="BPV1" s="74"/>
      <c r="BPW1" s="74"/>
      <c r="BPX1" s="74"/>
      <c r="BPY1" s="74"/>
      <c r="BPZ1" s="74"/>
      <c r="BQA1" s="74"/>
      <c r="BQB1" s="74"/>
      <c r="BQC1" s="74"/>
      <c r="BQD1" s="74"/>
      <c r="BQE1" s="74"/>
      <c r="BQF1" s="74"/>
      <c r="BQG1" s="74"/>
      <c r="BQH1" s="74"/>
      <c r="BQI1" s="74"/>
      <c r="BQJ1" s="74"/>
      <c r="BQK1" s="74"/>
      <c r="BQL1" s="74"/>
      <c r="BQM1" s="74"/>
      <c r="BQN1" s="74"/>
      <c r="BQO1" s="74"/>
      <c r="BQP1" s="74"/>
      <c r="BQQ1" s="74"/>
      <c r="BQR1" s="74"/>
      <c r="BQS1" s="74"/>
      <c r="BQT1" s="74"/>
      <c r="BQU1" s="74"/>
      <c r="BQV1" s="74"/>
      <c r="BQW1" s="74"/>
      <c r="BQX1" s="74"/>
      <c r="BQY1" s="74"/>
      <c r="BQZ1" s="74"/>
      <c r="BRA1" s="74"/>
      <c r="BRB1" s="74"/>
      <c r="BRC1" s="74"/>
      <c r="BRD1" s="74"/>
      <c r="BRE1" s="74"/>
      <c r="BRF1" s="74"/>
      <c r="BRG1" s="74"/>
      <c r="BRH1" s="74"/>
      <c r="BRI1" s="74"/>
      <c r="BRJ1" s="74"/>
      <c r="BRK1" s="74"/>
      <c r="BRL1" s="74"/>
      <c r="BRM1" s="74"/>
      <c r="BRN1" s="74"/>
      <c r="BRO1" s="74"/>
      <c r="BRP1" s="74"/>
      <c r="BRQ1" s="74"/>
      <c r="BRR1" s="74"/>
      <c r="BRS1" s="74"/>
      <c r="BRT1" s="74"/>
      <c r="BRU1" s="74"/>
      <c r="BRV1" s="74"/>
      <c r="BRW1" s="74"/>
      <c r="BRX1" s="74"/>
      <c r="BRY1" s="74"/>
      <c r="BRZ1" s="74"/>
      <c r="BSA1" s="74"/>
      <c r="BSB1" s="74"/>
      <c r="BSC1" s="74"/>
      <c r="BSD1" s="74"/>
      <c r="BSE1" s="74"/>
      <c r="BSF1" s="74"/>
      <c r="BSG1" s="74"/>
      <c r="BSH1" s="74"/>
      <c r="BSI1" s="74"/>
      <c r="BSJ1" s="74"/>
      <c r="BSK1" s="74"/>
      <c r="BSL1" s="74"/>
      <c r="BSM1" s="74"/>
      <c r="BSN1" s="74"/>
      <c r="BSO1" s="74"/>
      <c r="BSP1" s="74"/>
      <c r="BSQ1" s="74"/>
      <c r="BSR1" s="74"/>
      <c r="BSS1" s="74"/>
      <c r="BST1" s="74"/>
      <c r="BSU1" s="74"/>
      <c r="BSV1" s="74"/>
      <c r="BSW1" s="74"/>
      <c r="BSX1" s="74"/>
      <c r="BSY1" s="74"/>
      <c r="BSZ1" s="74"/>
      <c r="BTA1" s="74"/>
      <c r="BTB1" s="74"/>
      <c r="BTC1" s="74"/>
      <c r="BTD1" s="74"/>
      <c r="BTE1" s="74"/>
      <c r="BTF1" s="74"/>
      <c r="BTG1" s="74"/>
      <c r="BTH1" s="74"/>
      <c r="BTI1" s="74"/>
      <c r="BTJ1" s="74"/>
      <c r="BTK1" s="74"/>
      <c r="BTL1" s="74"/>
      <c r="BTM1" s="74"/>
      <c r="BTN1" s="74"/>
      <c r="BTO1" s="74"/>
      <c r="BTP1" s="74"/>
      <c r="BTQ1" s="74"/>
      <c r="BTR1" s="74"/>
      <c r="BTS1" s="74"/>
      <c r="BTT1" s="74"/>
      <c r="BTU1" s="74"/>
      <c r="BTV1" s="74"/>
      <c r="BTW1" s="74"/>
      <c r="BTX1" s="74"/>
      <c r="BTY1" s="74"/>
      <c r="BTZ1" s="74"/>
      <c r="BUA1" s="74"/>
      <c r="BUB1" s="74"/>
      <c r="BUC1" s="74"/>
      <c r="BUD1" s="74"/>
      <c r="BUE1" s="74"/>
      <c r="BUF1" s="74"/>
      <c r="BUG1" s="74"/>
      <c r="BUH1" s="74"/>
      <c r="BUI1" s="74"/>
      <c r="BUJ1" s="74"/>
      <c r="BUK1" s="74"/>
      <c r="BUL1" s="74"/>
      <c r="BUM1" s="74"/>
      <c r="BUN1" s="74"/>
      <c r="BUO1" s="74"/>
      <c r="BUP1" s="74"/>
      <c r="BUQ1" s="74"/>
      <c r="BUR1" s="74"/>
      <c r="BUS1" s="74"/>
      <c r="BUT1" s="74"/>
      <c r="BUU1" s="74"/>
      <c r="BUV1" s="74"/>
      <c r="BUW1" s="74"/>
      <c r="BUX1" s="74"/>
      <c r="BUY1" s="74"/>
      <c r="BUZ1" s="74"/>
      <c r="BVA1" s="74"/>
      <c r="BVB1" s="74"/>
      <c r="BVC1" s="74"/>
      <c r="BVD1" s="74"/>
      <c r="BVE1" s="74"/>
      <c r="BVF1" s="74"/>
      <c r="BVG1" s="74"/>
      <c r="BVH1" s="74"/>
      <c r="BVI1" s="74"/>
      <c r="BVJ1" s="74"/>
      <c r="BVK1" s="74"/>
      <c r="BVL1" s="74"/>
      <c r="BVM1" s="74"/>
      <c r="BVN1" s="74"/>
      <c r="BVO1" s="74"/>
      <c r="BVP1" s="74"/>
      <c r="BVQ1" s="74"/>
      <c r="BVR1" s="74"/>
      <c r="BVS1" s="74"/>
      <c r="BVT1" s="74"/>
      <c r="BVU1" s="74"/>
      <c r="BVV1" s="74"/>
      <c r="BVW1" s="74"/>
      <c r="BVX1" s="74"/>
      <c r="BVY1" s="74"/>
      <c r="BVZ1" s="74"/>
      <c r="BWA1" s="74"/>
      <c r="BWB1" s="74"/>
      <c r="BWC1" s="74"/>
      <c r="BWD1" s="74"/>
      <c r="BWE1" s="74"/>
      <c r="BWF1" s="74"/>
      <c r="BWG1" s="74"/>
      <c r="BWH1" s="74"/>
      <c r="BWI1" s="74"/>
      <c r="BWJ1" s="74"/>
      <c r="BWK1" s="74"/>
      <c r="BWL1" s="74"/>
      <c r="BWM1" s="74"/>
      <c r="BWN1" s="74"/>
      <c r="BWO1" s="74"/>
      <c r="BWP1" s="74"/>
      <c r="BWQ1" s="74"/>
      <c r="BWR1" s="74"/>
      <c r="BWS1" s="74"/>
      <c r="BWT1" s="74"/>
      <c r="BWU1" s="74"/>
      <c r="BWV1" s="74"/>
      <c r="BWW1" s="74"/>
      <c r="BWX1" s="74"/>
      <c r="BWY1" s="74"/>
      <c r="BWZ1" s="74"/>
      <c r="BXA1" s="74"/>
      <c r="BXB1" s="74"/>
      <c r="BXC1" s="74"/>
      <c r="BXD1" s="74"/>
      <c r="BXE1" s="74"/>
      <c r="BXF1" s="74"/>
      <c r="BXG1" s="74"/>
      <c r="BXH1" s="74"/>
      <c r="BXI1" s="74"/>
      <c r="BXJ1" s="74"/>
      <c r="BXK1" s="74"/>
      <c r="BXL1" s="74"/>
      <c r="BXM1" s="74"/>
      <c r="BXN1" s="74"/>
      <c r="BXO1" s="74"/>
      <c r="BXP1" s="74"/>
      <c r="BXQ1" s="74"/>
      <c r="BXR1" s="74"/>
      <c r="BXS1" s="74"/>
      <c r="BXT1" s="74"/>
      <c r="BXU1" s="74"/>
      <c r="BXV1" s="74"/>
      <c r="BXW1" s="74"/>
      <c r="BXX1" s="74"/>
      <c r="BXY1" s="74"/>
      <c r="BXZ1" s="74"/>
      <c r="BYA1" s="74"/>
      <c r="BYB1" s="74"/>
      <c r="BYC1" s="74"/>
      <c r="BYD1" s="74"/>
      <c r="BYE1" s="74"/>
      <c r="BYF1" s="74"/>
      <c r="BYG1" s="74"/>
      <c r="BYH1" s="74"/>
      <c r="BYI1" s="74"/>
      <c r="BYJ1" s="74"/>
      <c r="BYK1" s="74"/>
      <c r="BYL1" s="74"/>
      <c r="BYM1" s="74"/>
      <c r="BYN1" s="74"/>
      <c r="BYO1" s="74"/>
      <c r="BYP1" s="74"/>
      <c r="BYQ1" s="74"/>
      <c r="BYR1" s="74"/>
      <c r="BYS1" s="74"/>
      <c r="BYT1" s="74"/>
      <c r="BYU1" s="74"/>
      <c r="BYV1" s="74"/>
      <c r="BYW1" s="74"/>
      <c r="BYX1" s="74"/>
      <c r="BYY1" s="74"/>
      <c r="BYZ1" s="74"/>
      <c r="BZA1" s="74"/>
      <c r="BZB1" s="74"/>
      <c r="BZC1" s="74"/>
      <c r="BZD1" s="74"/>
      <c r="BZE1" s="74"/>
      <c r="BZF1" s="74"/>
      <c r="BZG1" s="74"/>
      <c r="BZH1" s="74"/>
      <c r="BZI1" s="74"/>
      <c r="BZJ1" s="74"/>
      <c r="BZK1" s="74"/>
      <c r="BZL1" s="74"/>
      <c r="BZM1" s="74"/>
      <c r="BZN1" s="74"/>
      <c r="BZO1" s="74"/>
      <c r="BZP1" s="74"/>
      <c r="BZQ1" s="74"/>
      <c r="BZR1" s="74"/>
      <c r="BZS1" s="74"/>
      <c r="BZT1" s="74"/>
      <c r="BZU1" s="74"/>
      <c r="BZV1" s="74"/>
      <c r="BZW1" s="74"/>
      <c r="BZX1" s="74"/>
      <c r="BZY1" s="74"/>
      <c r="BZZ1" s="74"/>
      <c r="CAA1" s="74"/>
      <c r="CAB1" s="74"/>
      <c r="CAC1" s="74"/>
      <c r="CAD1" s="74"/>
      <c r="CAE1" s="74"/>
      <c r="CAF1" s="74"/>
      <c r="CAG1" s="74"/>
      <c r="CAH1" s="74"/>
      <c r="CAI1" s="74"/>
      <c r="CAJ1" s="74"/>
      <c r="CAK1" s="74"/>
      <c r="CAL1" s="74"/>
      <c r="CAM1" s="74"/>
      <c r="CAN1" s="74"/>
      <c r="CAO1" s="74"/>
      <c r="CAP1" s="74"/>
      <c r="CAQ1" s="74"/>
      <c r="CAR1" s="74"/>
      <c r="CAS1" s="74"/>
      <c r="CAT1" s="74"/>
      <c r="CAU1" s="74"/>
      <c r="CAV1" s="74"/>
      <c r="CAW1" s="74"/>
      <c r="CAX1" s="74"/>
      <c r="CAY1" s="74"/>
      <c r="CAZ1" s="74"/>
      <c r="CBA1" s="74"/>
      <c r="CBB1" s="74"/>
      <c r="CBC1" s="74"/>
      <c r="CBD1" s="74"/>
      <c r="CBE1" s="74"/>
      <c r="CBF1" s="74"/>
      <c r="CBG1" s="74"/>
      <c r="CBH1" s="74"/>
      <c r="CBI1" s="74"/>
      <c r="CBJ1" s="74"/>
      <c r="CBK1" s="74"/>
      <c r="CBL1" s="74"/>
      <c r="CBM1" s="74"/>
      <c r="CBN1" s="74"/>
      <c r="CBO1" s="74"/>
      <c r="CBP1" s="74"/>
      <c r="CBQ1" s="74"/>
      <c r="CBR1" s="74"/>
      <c r="CBS1" s="74"/>
      <c r="CBT1" s="74"/>
      <c r="CBU1" s="74"/>
      <c r="CBV1" s="74"/>
      <c r="CBW1" s="74"/>
      <c r="CBX1" s="74"/>
      <c r="CBY1" s="74"/>
      <c r="CBZ1" s="74"/>
      <c r="CCA1" s="74"/>
      <c r="CCB1" s="74"/>
      <c r="CCC1" s="74"/>
      <c r="CCD1" s="74"/>
      <c r="CCE1" s="74"/>
      <c r="CCF1" s="74"/>
      <c r="CCG1" s="74"/>
      <c r="CCH1" s="74"/>
      <c r="CCI1" s="74"/>
      <c r="CCJ1" s="74"/>
      <c r="CCK1" s="74"/>
      <c r="CCL1" s="74"/>
      <c r="CCM1" s="74"/>
      <c r="CCN1" s="74"/>
      <c r="CCO1" s="74"/>
      <c r="CCP1" s="74"/>
      <c r="CCQ1" s="74"/>
      <c r="CCR1" s="74"/>
      <c r="CCS1" s="74"/>
      <c r="CCT1" s="74"/>
      <c r="CCU1" s="74"/>
      <c r="CCV1" s="74"/>
      <c r="CCW1" s="74"/>
      <c r="CCX1" s="74"/>
      <c r="CCY1" s="74"/>
      <c r="CCZ1" s="74"/>
      <c r="CDA1" s="74"/>
      <c r="CDB1" s="74"/>
      <c r="CDC1" s="74"/>
      <c r="CDD1" s="74"/>
      <c r="CDE1" s="74"/>
      <c r="CDF1" s="74"/>
      <c r="CDG1" s="74"/>
      <c r="CDH1" s="74"/>
      <c r="CDI1" s="74"/>
      <c r="CDJ1" s="74"/>
      <c r="CDK1" s="74"/>
      <c r="CDL1" s="74"/>
      <c r="CDM1" s="74"/>
      <c r="CDN1" s="74"/>
      <c r="CDO1" s="74"/>
      <c r="CDP1" s="74"/>
      <c r="CDQ1" s="74"/>
      <c r="CDR1" s="74"/>
      <c r="CDS1" s="74"/>
      <c r="CDT1" s="74"/>
      <c r="CDU1" s="74"/>
      <c r="CDV1" s="74"/>
      <c r="CDW1" s="74"/>
      <c r="CDX1" s="74"/>
      <c r="CDY1" s="74"/>
      <c r="CDZ1" s="74"/>
      <c r="CEA1" s="74"/>
      <c r="CEB1" s="74"/>
      <c r="CEC1" s="74"/>
      <c r="CED1" s="74"/>
      <c r="CEE1" s="74"/>
      <c r="CEF1" s="74"/>
      <c r="CEG1" s="74"/>
      <c r="CEH1" s="74"/>
      <c r="CEI1" s="74"/>
      <c r="CEJ1" s="74"/>
      <c r="CEK1" s="74"/>
      <c r="CEL1" s="74"/>
      <c r="CEM1" s="74"/>
      <c r="CEN1" s="74"/>
      <c r="CEO1" s="74"/>
      <c r="CEP1" s="74"/>
      <c r="CEQ1" s="74"/>
      <c r="CER1" s="74"/>
      <c r="CES1" s="74"/>
      <c r="CET1" s="74"/>
      <c r="CEU1" s="74"/>
      <c r="CEV1" s="74"/>
      <c r="CEW1" s="74"/>
      <c r="CEX1" s="74"/>
      <c r="CEY1" s="74"/>
      <c r="CEZ1" s="74"/>
      <c r="CFA1" s="74"/>
      <c r="CFB1" s="74"/>
      <c r="CFC1" s="74"/>
      <c r="CFD1" s="74"/>
      <c r="CFE1" s="74"/>
      <c r="CFF1" s="74"/>
      <c r="CFG1" s="74"/>
      <c r="CFH1" s="74"/>
      <c r="CFI1" s="74"/>
      <c r="CFJ1" s="74"/>
      <c r="CFK1" s="74"/>
      <c r="CFL1" s="74"/>
      <c r="CFM1" s="74"/>
      <c r="CFN1" s="74"/>
      <c r="CFO1" s="74"/>
      <c r="CFP1" s="74"/>
      <c r="CFQ1" s="74"/>
      <c r="CFR1" s="74"/>
      <c r="CFS1" s="74"/>
      <c r="CFT1" s="74"/>
      <c r="CFU1" s="74"/>
      <c r="CFV1" s="74"/>
      <c r="CFW1" s="74"/>
      <c r="CFX1" s="74"/>
      <c r="CFY1" s="74"/>
      <c r="CFZ1" s="74"/>
      <c r="CGA1" s="74"/>
      <c r="CGB1" s="74"/>
      <c r="CGC1" s="74"/>
      <c r="CGD1" s="74"/>
      <c r="CGE1" s="74"/>
      <c r="CGF1" s="74"/>
      <c r="CGG1" s="74"/>
      <c r="CGH1" s="74"/>
      <c r="CGI1" s="74"/>
      <c r="CGJ1" s="74"/>
      <c r="CGK1" s="74"/>
      <c r="CGL1" s="74"/>
      <c r="CGM1" s="74"/>
      <c r="CGN1" s="74"/>
      <c r="CGO1" s="74"/>
      <c r="CGP1" s="74"/>
      <c r="CGQ1" s="74"/>
      <c r="CGR1" s="74"/>
      <c r="CGS1" s="74"/>
      <c r="CGT1" s="74"/>
      <c r="CGU1" s="74"/>
      <c r="CGV1" s="74"/>
      <c r="CGW1" s="74"/>
      <c r="CGX1" s="74"/>
      <c r="CGY1" s="74"/>
      <c r="CGZ1" s="74"/>
      <c r="CHA1" s="74"/>
      <c r="CHB1" s="74"/>
      <c r="CHC1" s="74"/>
      <c r="CHD1" s="74"/>
      <c r="CHE1" s="74"/>
      <c r="CHF1" s="74"/>
      <c r="CHG1" s="74"/>
      <c r="CHH1" s="74"/>
      <c r="CHI1" s="74"/>
      <c r="CHJ1" s="74"/>
      <c r="CHK1" s="74"/>
      <c r="CHL1" s="74"/>
      <c r="CHM1" s="74"/>
      <c r="CHN1" s="74"/>
      <c r="CHO1" s="74"/>
      <c r="CHP1" s="74"/>
      <c r="CHQ1" s="74"/>
      <c r="CHR1" s="74"/>
      <c r="CHS1" s="74"/>
      <c r="CHT1" s="74"/>
      <c r="CHU1" s="74"/>
      <c r="CHV1" s="74"/>
      <c r="CHW1" s="74"/>
      <c r="CHX1" s="74"/>
      <c r="CHY1" s="74"/>
      <c r="CHZ1" s="74"/>
      <c r="CIA1" s="74"/>
      <c r="CIB1" s="74"/>
      <c r="CIC1" s="74"/>
      <c r="CID1" s="74"/>
      <c r="CIE1" s="74"/>
      <c r="CIF1" s="74"/>
      <c r="CIG1" s="74"/>
      <c r="CIH1" s="74"/>
      <c r="CII1" s="74"/>
      <c r="CIJ1" s="74"/>
      <c r="CIK1" s="74"/>
      <c r="CIL1" s="74"/>
      <c r="CIM1" s="74"/>
      <c r="CIN1" s="74"/>
      <c r="CIO1" s="74"/>
      <c r="CIP1" s="74"/>
      <c r="CIQ1" s="74"/>
      <c r="CIR1" s="74"/>
      <c r="CIS1" s="74"/>
      <c r="CIT1" s="74"/>
      <c r="CIU1" s="74"/>
      <c r="CIV1" s="74"/>
      <c r="CIW1" s="74"/>
      <c r="CIX1" s="74"/>
      <c r="CIY1" s="74"/>
      <c r="CIZ1" s="74"/>
      <c r="CJA1" s="74"/>
      <c r="CJB1" s="74"/>
      <c r="CJC1" s="74"/>
      <c r="CJD1" s="74"/>
      <c r="CJE1" s="74"/>
      <c r="CJF1" s="74"/>
      <c r="CJG1" s="74"/>
      <c r="CJH1" s="74"/>
      <c r="CJI1" s="74"/>
      <c r="CJJ1" s="74"/>
      <c r="CJK1" s="74"/>
      <c r="CJL1" s="74"/>
      <c r="CJM1" s="74"/>
      <c r="CJN1" s="74"/>
      <c r="CJO1" s="74"/>
      <c r="CJP1" s="74"/>
      <c r="CJQ1" s="74"/>
      <c r="CJR1" s="74"/>
      <c r="CJS1" s="74"/>
      <c r="CJT1" s="74"/>
      <c r="CJU1" s="74"/>
      <c r="CJV1" s="74"/>
      <c r="CJW1" s="74"/>
      <c r="CJX1" s="74"/>
      <c r="CJY1" s="74"/>
      <c r="CJZ1" s="74"/>
      <c r="CKA1" s="74"/>
      <c r="CKB1" s="74"/>
      <c r="CKC1" s="74"/>
      <c r="CKD1" s="74"/>
      <c r="CKE1" s="74"/>
      <c r="CKF1" s="74"/>
      <c r="CKG1" s="74"/>
      <c r="CKH1" s="74"/>
      <c r="CKI1" s="74"/>
      <c r="CKJ1" s="74"/>
      <c r="CKK1" s="74"/>
      <c r="CKL1" s="74"/>
      <c r="CKM1" s="74"/>
      <c r="CKN1" s="74"/>
      <c r="CKO1" s="74"/>
      <c r="CKP1" s="74"/>
      <c r="CKQ1" s="74"/>
      <c r="CKR1" s="74"/>
      <c r="CKS1" s="74"/>
      <c r="CKT1" s="74"/>
      <c r="CKU1" s="74"/>
      <c r="CKV1" s="74"/>
      <c r="CKW1" s="74"/>
      <c r="CKX1" s="74"/>
      <c r="CKY1" s="74"/>
      <c r="CKZ1" s="74"/>
      <c r="CLA1" s="74"/>
      <c r="CLB1" s="74"/>
      <c r="CLC1" s="74"/>
      <c r="CLD1" s="74"/>
      <c r="CLE1" s="74"/>
      <c r="CLF1" s="74"/>
      <c r="CLG1" s="74"/>
      <c r="CLH1" s="74"/>
      <c r="CLI1" s="74"/>
      <c r="CLJ1" s="74"/>
      <c r="CLK1" s="74"/>
      <c r="CLL1" s="74"/>
      <c r="CLM1" s="74"/>
      <c r="CLN1" s="74"/>
      <c r="CLO1" s="74"/>
      <c r="CLP1" s="74"/>
      <c r="CLQ1" s="74"/>
      <c r="CLR1" s="74"/>
      <c r="CLS1" s="74"/>
      <c r="CLT1" s="74"/>
      <c r="CLU1" s="74"/>
      <c r="CLV1" s="74"/>
      <c r="CLW1" s="74"/>
      <c r="CLX1" s="74"/>
      <c r="CLY1" s="74"/>
      <c r="CLZ1" s="74"/>
      <c r="CMA1" s="74"/>
      <c r="CMB1" s="74"/>
      <c r="CMC1" s="74"/>
      <c r="CMD1" s="74"/>
      <c r="CME1" s="74"/>
      <c r="CMF1" s="74"/>
      <c r="CMG1" s="74"/>
      <c r="CMH1" s="74"/>
      <c r="CMI1" s="74"/>
      <c r="CMJ1" s="74"/>
      <c r="CMK1" s="74"/>
      <c r="CML1" s="74"/>
      <c r="CMM1" s="74"/>
      <c r="CMN1" s="74"/>
      <c r="CMO1" s="74"/>
      <c r="CMP1" s="74"/>
      <c r="CMQ1" s="74"/>
      <c r="CMR1" s="74"/>
      <c r="CMS1" s="74"/>
      <c r="CMT1" s="74"/>
      <c r="CMU1" s="74"/>
      <c r="CMV1" s="74"/>
      <c r="CMW1" s="74"/>
      <c r="CMX1" s="74"/>
      <c r="CMY1" s="74"/>
      <c r="CMZ1" s="74"/>
      <c r="CNA1" s="74"/>
      <c r="CNB1" s="74"/>
      <c r="CNC1" s="74"/>
      <c r="CND1" s="74"/>
      <c r="CNE1" s="74"/>
      <c r="CNF1" s="74"/>
      <c r="CNG1" s="74"/>
      <c r="CNH1" s="74"/>
      <c r="CNI1" s="74"/>
      <c r="CNJ1" s="74"/>
      <c r="CNK1" s="74"/>
      <c r="CNL1" s="74"/>
      <c r="CNM1" s="74"/>
      <c r="CNN1" s="74"/>
      <c r="CNO1" s="74"/>
      <c r="CNP1" s="74"/>
      <c r="CNQ1" s="74"/>
      <c r="CNR1" s="74"/>
      <c r="CNS1" s="74"/>
      <c r="CNT1" s="74"/>
      <c r="CNU1" s="74"/>
      <c r="CNV1" s="74"/>
      <c r="CNW1" s="74"/>
      <c r="CNX1" s="74"/>
      <c r="CNY1" s="74"/>
      <c r="CNZ1" s="74"/>
      <c r="COA1" s="74"/>
      <c r="COB1" s="74"/>
      <c r="COC1" s="74"/>
      <c r="COD1" s="74"/>
      <c r="COE1" s="74"/>
      <c r="COF1" s="74"/>
      <c r="COG1" s="74"/>
      <c r="COH1" s="74"/>
      <c r="COI1" s="74"/>
      <c r="COJ1" s="74"/>
      <c r="COK1" s="74"/>
      <c r="COL1" s="74"/>
      <c r="COM1" s="74"/>
      <c r="CON1" s="74"/>
      <c r="COO1" s="74"/>
      <c r="COP1" s="74"/>
      <c r="COQ1" s="74"/>
      <c r="COR1" s="74"/>
      <c r="COS1" s="74"/>
      <c r="COT1" s="74"/>
      <c r="COU1" s="74"/>
      <c r="COV1" s="74"/>
      <c r="COW1" s="74"/>
      <c r="COX1" s="74"/>
      <c r="COY1" s="74"/>
      <c r="COZ1" s="74"/>
      <c r="CPA1" s="74"/>
      <c r="CPB1" s="74"/>
      <c r="CPC1" s="74"/>
      <c r="CPD1" s="74"/>
      <c r="CPE1" s="74"/>
      <c r="CPF1" s="74"/>
      <c r="CPG1" s="74"/>
      <c r="CPH1" s="74"/>
      <c r="CPI1" s="74"/>
      <c r="CPJ1" s="74"/>
      <c r="CPK1" s="74"/>
      <c r="CPL1" s="74"/>
      <c r="CPM1" s="74"/>
      <c r="CPN1" s="74"/>
      <c r="CPO1" s="74"/>
      <c r="CPP1" s="74"/>
      <c r="CPQ1" s="74"/>
      <c r="CPR1" s="74"/>
      <c r="CPS1" s="74"/>
      <c r="CPT1" s="74"/>
      <c r="CPU1" s="74"/>
      <c r="CPV1" s="74"/>
      <c r="CPW1" s="74"/>
      <c r="CPX1" s="74"/>
      <c r="CPY1" s="74"/>
      <c r="CPZ1" s="74"/>
      <c r="CQA1" s="74"/>
      <c r="CQB1" s="74"/>
      <c r="CQC1" s="74"/>
      <c r="CQD1" s="74"/>
      <c r="CQE1" s="74"/>
      <c r="CQF1" s="74"/>
      <c r="CQG1" s="74"/>
      <c r="CQH1" s="74"/>
      <c r="CQI1" s="74"/>
      <c r="CQJ1" s="74"/>
      <c r="CQK1" s="74"/>
      <c r="CQL1" s="74"/>
      <c r="CQM1" s="74"/>
      <c r="CQN1" s="74"/>
      <c r="CQO1" s="74"/>
      <c r="CQP1" s="74"/>
      <c r="CQQ1" s="74"/>
      <c r="CQR1" s="74"/>
      <c r="CQS1" s="74"/>
      <c r="CQT1" s="74"/>
      <c r="CQU1" s="74"/>
      <c r="CQV1" s="74"/>
      <c r="CQW1" s="74"/>
      <c r="CQX1" s="74"/>
      <c r="CQY1" s="74"/>
      <c r="CQZ1" s="74"/>
      <c r="CRA1" s="74"/>
      <c r="CRB1" s="74"/>
      <c r="CRC1" s="74"/>
      <c r="CRD1" s="74"/>
      <c r="CRE1" s="74"/>
      <c r="CRF1" s="74"/>
      <c r="CRG1" s="74"/>
      <c r="CRH1" s="74"/>
      <c r="CRI1" s="74"/>
      <c r="CRJ1" s="74"/>
      <c r="CRK1" s="74"/>
      <c r="CRL1" s="74"/>
      <c r="CRM1" s="74"/>
      <c r="CRN1" s="74"/>
      <c r="CRO1" s="74"/>
      <c r="CRP1" s="74"/>
      <c r="CRQ1" s="74"/>
      <c r="CRR1" s="74"/>
      <c r="CRS1" s="74"/>
      <c r="CRT1" s="74"/>
      <c r="CRU1" s="74"/>
      <c r="CRV1" s="74"/>
      <c r="CRW1" s="74"/>
      <c r="CRX1" s="74"/>
      <c r="CRY1" s="74"/>
      <c r="CRZ1" s="74"/>
      <c r="CSA1" s="74"/>
      <c r="CSB1" s="74"/>
      <c r="CSC1" s="74"/>
      <c r="CSD1" s="74"/>
      <c r="CSE1" s="74"/>
      <c r="CSF1" s="74"/>
      <c r="CSG1" s="74"/>
      <c r="CSH1" s="74"/>
      <c r="CSI1" s="74"/>
      <c r="CSJ1" s="74"/>
      <c r="CSK1" s="74"/>
      <c r="CSL1" s="74"/>
      <c r="CSM1" s="74"/>
      <c r="CSN1" s="74"/>
      <c r="CSO1" s="74"/>
      <c r="CSP1" s="74"/>
      <c r="CSQ1" s="74"/>
      <c r="CSR1" s="74"/>
      <c r="CSS1" s="74"/>
      <c r="CST1" s="74"/>
      <c r="CSU1" s="74"/>
      <c r="CSV1" s="74"/>
      <c r="CSW1" s="74"/>
      <c r="CSX1" s="74"/>
      <c r="CSY1" s="74"/>
      <c r="CSZ1" s="74"/>
      <c r="CTA1" s="74"/>
      <c r="CTB1" s="74"/>
      <c r="CTC1" s="74"/>
      <c r="CTD1" s="74"/>
      <c r="CTE1" s="74"/>
      <c r="CTF1" s="74"/>
      <c r="CTG1" s="74"/>
      <c r="CTH1" s="74"/>
      <c r="CTI1" s="74"/>
      <c r="CTJ1" s="74"/>
      <c r="CTK1" s="74"/>
      <c r="CTL1" s="74"/>
      <c r="CTM1" s="74"/>
      <c r="CTN1" s="74"/>
      <c r="CTO1" s="74"/>
      <c r="CTP1" s="74"/>
      <c r="CTQ1" s="74"/>
      <c r="CTR1" s="74"/>
      <c r="CTS1" s="74"/>
      <c r="CTT1" s="74"/>
      <c r="CTU1" s="74"/>
      <c r="CTV1" s="74"/>
      <c r="CTW1" s="74"/>
      <c r="CTX1" s="74"/>
      <c r="CTY1" s="74"/>
      <c r="CTZ1" s="74"/>
      <c r="CUA1" s="74"/>
      <c r="CUB1" s="74"/>
      <c r="CUC1" s="74"/>
      <c r="CUD1" s="74"/>
      <c r="CUE1" s="74"/>
      <c r="CUF1" s="74"/>
      <c r="CUG1" s="74"/>
      <c r="CUH1" s="74"/>
      <c r="CUI1" s="74"/>
      <c r="CUJ1" s="74"/>
      <c r="CUK1" s="74"/>
      <c r="CUL1" s="74"/>
      <c r="CUM1" s="74"/>
      <c r="CUN1" s="74"/>
      <c r="CUO1" s="74"/>
      <c r="CUP1" s="74"/>
      <c r="CUQ1" s="74"/>
      <c r="CUR1" s="74"/>
      <c r="CUS1" s="74"/>
      <c r="CUT1" s="74"/>
      <c r="CUU1" s="74"/>
      <c r="CUV1" s="74"/>
      <c r="CUW1" s="74"/>
      <c r="CUX1" s="74"/>
      <c r="CUY1" s="74"/>
      <c r="CUZ1" s="74"/>
      <c r="CVA1" s="74"/>
      <c r="CVB1" s="74"/>
      <c r="CVC1" s="74"/>
      <c r="CVD1" s="74"/>
      <c r="CVE1" s="74"/>
      <c r="CVF1" s="74"/>
      <c r="CVG1" s="74"/>
      <c r="CVH1" s="74"/>
      <c r="CVI1" s="74"/>
      <c r="CVJ1" s="74"/>
      <c r="CVK1" s="74"/>
      <c r="CVL1" s="74"/>
      <c r="CVM1" s="74"/>
      <c r="CVN1" s="74"/>
      <c r="CVO1" s="74"/>
      <c r="CVP1" s="74"/>
      <c r="CVQ1" s="74"/>
      <c r="CVR1" s="74"/>
      <c r="CVS1" s="74"/>
      <c r="CVT1" s="74"/>
      <c r="CVU1" s="74"/>
      <c r="CVV1" s="74"/>
      <c r="CVW1" s="74"/>
      <c r="CVX1" s="74"/>
      <c r="CVY1" s="74"/>
      <c r="CVZ1" s="74"/>
      <c r="CWA1" s="74"/>
      <c r="CWB1" s="74"/>
      <c r="CWC1" s="74"/>
      <c r="CWD1" s="74"/>
      <c r="CWE1" s="74"/>
      <c r="CWF1" s="74"/>
      <c r="CWG1" s="74"/>
      <c r="CWH1" s="74"/>
      <c r="CWI1" s="74"/>
      <c r="CWJ1" s="74"/>
      <c r="CWK1" s="74"/>
      <c r="CWL1" s="74"/>
      <c r="CWM1" s="74"/>
      <c r="CWN1" s="74"/>
      <c r="CWO1" s="74"/>
      <c r="CWP1" s="74"/>
      <c r="CWQ1" s="74"/>
      <c r="CWR1" s="74"/>
      <c r="CWS1" s="74"/>
      <c r="CWT1" s="74"/>
      <c r="CWU1" s="74"/>
      <c r="CWV1" s="74"/>
      <c r="CWW1" s="74"/>
      <c r="CWX1" s="74"/>
      <c r="CWY1" s="74"/>
      <c r="CWZ1" s="74"/>
      <c r="CXA1" s="74"/>
      <c r="CXB1" s="74"/>
      <c r="CXC1" s="74"/>
      <c r="CXD1" s="74"/>
      <c r="CXE1" s="74"/>
      <c r="CXF1" s="74"/>
      <c r="CXG1" s="74"/>
      <c r="CXH1" s="74"/>
      <c r="CXI1" s="74"/>
      <c r="CXJ1" s="74"/>
      <c r="CXK1" s="74"/>
      <c r="CXL1" s="74"/>
      <c r="CXM1" s="74"/>
      <c r="CXN1" s="74"/>
      <c r="CXO1" s="74"/>
      <c r="CXP1" s="74"/>
      <c r="CXQ1" s="74"/>
      <c r="CXR1" s="74"/>
      <c r="CXS1" s="74"/>
      <c r="CXT1" s="74"/>
      <c r="CXU1" s="74"/>
      <c r="CXV1" s="74"/>
      <c r="CXW1" s="74"/>
      <c r="CXX1" s="74"/>
      <c r="CXY1" s="74"/>
      <c r="CXZ1" s="74"/>
      <c r="CYA1" s="74"/>
      <c r="CYB1" s="74"/>
      <c r="CYC1" s="74"/>
      <c r="CYD1" s="74"/>
      <c r="CYE1" s="74"/>
      <c r="CYF1" s="74"/>
      <c r="CYG1" s="74"/>
      <c r="CYH1" s="74"/>
      <c r="CYI1" s="74"/>
      <c r="CYJ1" s="74"/>
      <c r="CYK1" s="74"/>
      <c r="CYL1" s="74"/>
      <c r="CYM1" s="74"/>
      <c r="CYN1" s="74"/>
      <c r="CYO1" s="74"/>
      <c r="CYP1" s="74"/>
      <c r="CYQ1" s="74"/>
      <c r="CYR1" s="74"/>
      <c r="CYS1" s="74"/>
      <c r="CYT1" s="74"/>
      <c r="CYU1" s="74"/>
      <c r="CYV1" s="74"/>
      <c r="CYW1" s="74"/>
      <c r="CYX1" s="74"/>
      <c r="CYY1" s="74"/>
      <c r="CYZ1" s="74"/>
      <c r="CZA1" s="74"/>
      <c r="CZB1" s="74"/>
      <c r="CZC1" s="74"/>
      <c r="CZD1" s="74"/>
      <c r="CZE1" s="74"/>
      <c r="CZF1" s="74"/>
      <c r="CZG1" s="74"/>
      <c r="CZH1" s="74"/>
      <c r="CZI1" s="74"/>
      <c r="CZJ1" s="74"/>
      <c r="CZK1" s="74"/>
      <c r="CZL1" s="74"/>
      <c r="CZM1" s="74"/>
      <c r="CZN1" s="74"/>
      <c r="CZO1" s="74"/>
      <c r="CZP1" s="74"/>
      <c r="CZQ1" s="74"/>
      <c r="CZR1" s="74"/>
      <c r="CZS1" s="74"/>
      <c r="CZT1" s="74"/>
      <c r="CZU1" s="74"/>
      <c r="CZV1" s="74"/>
      <c r="CZW1" s="74"/>
      <c r="CZX1" s="74"/>
      <c r="CZY1" s="74"/>
      <c r="CZZ1" s="74"/>
      <c r="DAA1" s="74"/>
      <c r="DAB1" s="74"/>
      <c r="DAC1" s="74"/>
      <c r="DAD1" s="74"/>
      <c r="DAE1" s="74"/>
      <c r="DAF1" s="74"/>
      <c r="DAG1" s="74"/>
      <c r="DAH1" s="74"/>
      <c r="DAI1" s="74"/>
      <c r="DAJ1" s="74"/>
      <c r="DAK1" s="74"/>
      <c r="DAL1" s="74"/>
      <c r="DAM1" s="74"/>
      <c r="DAN1" s="74"/>
      <c r="DAO1" s="74"/>
      <c r="DAP1" s="74"/>
      <c r="DAQ1" s="74"/>
      <c r="DAR1" s="74"/>
      <c r="DAS1" s="74"/>
      <c r="DAT1" s="74"/>
      <c r="DAU1" s="74"/>
      <c r="DAV1" s="74"/>
      <c r="DAW1" s="74"/>
      <c r="DAX1" s="74"/>
      <c r="DAY1" s="74"/>
      <c r="DAZ1" s="74"/>
      <c r="DBA1" s="74"/>
      <c r="DBB1" s="74"/>
      <c r="DBC1" s="74"/>
      <c r="DBD1" s="74"/>
      <c r="DBE1" s="74"/>
      <c r="DBF1" s="74"/>
      <c r="DBG1" s="74"/>
      <c r="DBH1" s="74"/>
      <c r="DBI1" s="74"/>
      <c r="DBJ1" s="74"/>
      <c r="DBK1" s="74"/>
      <c r="DBL1" s="74"/>
      <c r="DBM1" s="74"/>
      <c r="DBN1" s="74"/>
      <c r="DBO1" s="74"/>
      <c r="DBP1" s="74"/>
      <c r="DBQ1" s="74"/>
      <c r="DBR1" s="74"/>
      <c r="DBS1" s="74"/>
      <c r="DBT1" s="74"/>
      <c r="DBU1" s="74"/>
      <c r="DBV1" s="74"/>
      <c r="DBW1" s="74"/>
      <c r="DBX1" s="74"/>
      <c r="DBY1" s="74"/>
      <c r="DBZ1" s="74"/>
      <c r="DCA1" s="74"/>
      <c r="DCB1" s="74"/>
      <c r="DCC1" s="74"/>
      <c r="DCD1" s="74"/>
      <c r="DCE1" s="74"/>
      <c r="DCF1" s="74"/>
      <c r="DCG1" s="74"/>
      <c r="DCH1" s="74"/>
      <c r="DCI1" s="74"/>
      <c r="DCJ1" s="74"/>
      <c r="DCK1" s="74"/>
      <c r="DCL1" s="74"/>
      <c r="DCM1" s="74"/>
      <c r="DCN1" s="74"/>
      <c r="DCO1" s="74"/>
      <c r="DCP1" s="74"/>
      <c r="DCQ1" s="74"/>
      <c r="DCR1" s="74"/>
      <c r="DCS1" s="74"/>
      <c r="DCT1" s="74"/>
      <c r="DCU1" s="74"/>
      <c r="DCV1" s="74"/>
      <c r="DCW1" s="74"/>
      <c r="DCX1" s="74"/>
      <c r="DCY1" s="74"/>
      <c r="DCZ1" s="74"/>
      <c r="DDA1" s="74"/>
      <c r="DDB1" s="74"/>
      <c r="DDC1" s="74"/>
      <c r="DDD1" s="74"/>
      <c r="DDE1" s="74"/>
      <c r="DDF1" s="74"/>
      <c r="DDG1" s="74"/>
      <c r="DDH1" s="74"/>
      <c r="DDI1" s="74"/>
      <c r="DDJ1" s="74"/>
      <c r="DDK1" s="74"/>
      <c r="DDL1" s="74"/>
      <c r="DDM1" s="74"/>
      <c r="DDN1" s="74"/>
      <c r="DDO1" s="74"/>
      <c r="DDP1" s="74"/>
      <c r="DDQ1" s="74"/>
      <c r="DDR1" s="74"/>
      <c r="DDS1" s="74"/>
      <c r="DDT1" s="74"/>
      <c r="DDU1" s="74"/>
      <c r="DDV1" s="74"/>
      <c r="DDW1" s="74"/>
      <c r="DDX1" s="74"/>
      <c r="DDY1" s="74"/>
      <c r="DDZ1" s="74"/>
      <c r="DEA1" s="74"/>
      <c r="DEB1" s="74"/>
      <c r="DEC1" s="74"/>
      <c r="DED1" s="74"/>
      <c r="DEE1" s="74"/>
      <c r="DEF1" s="74"/>
      <c r="DEG1" s="74"/>
      <c r="DEH1" s="74"/>
      <c r="DEI1" s="74"/>
      <c r="DEJ1" s="74"/>
      <c r="DEK1" s="74"/>
      <c r="DEL1" s="74"/>
      <c r="DEM1" s="74"/>
      <c r="DEN1" s="74"/>
      <c r="DEO1" s="74"/>
      <c r="DEP1" s="74"/>
      <c r="DEQ1" s="74"/>
      <c r="DER1" s="74"/>
      <c r="DES1" s="74"/>
      <c r="DET1" s="74"/>
      <c r="DEU1" s="74"/>
      <c r="DEV1" s="74"/>
      <c r="DEW1" s="74"/>
      <c r="DEX1" s="74"/>
      <c r="DEY1" s="74"/>
      <c r="DEZ1" s="74"/>
      <c r="DFA1" s="74"/>
      <c r="DFB1" s="74"/>
      <c r="DFC1" s="74"/>
      <c r="DFD1" s="74"/>
      <c r="DFE1" s="74"/>
      <c r="DFF1" s="74"/>
      <c r="DFG1" s="74"/>
      <c r="DFH1" s="74"/>
      <c r="DFI1" s="74"/>
      <c r="DFJ1" s="74"/>
      <c r="DFK1" s="74"/>
      <c r="DFL1" s="74"/>
      <c r="DFM1" s="74"/>
      <c r="DFN1" s="74"/>
      <c r="DFO1" s="74"/>
      <c r="DFP1" s="74"/>
      <c r="DFQ1" s="74"/>
      <c r="DFR1" s="74"/>
      <c r="DFS1" s="74"/>
      <c r="DFT1" s="74"/>
      <c r="DFU1" s="74"/>
      <c r="DFV1" s="74"/>
      <c r="DFW1" s="74"/>
      <c r="DFX1" s="74"/>
      <c r="DFY1" s="74"/>
      <c r="DFZ1" s="74"/>
      <c r="DGA1" s="74"/>
      <c r="DGB1" s="74"/>
      <c r="DGC1" s="74"/>
      <c r="DGD1" s="74"/>
      <c r="DGE1" s="74"/>
      <c r="DGF1" s="74"/>
      <c r="DGG1" s="74"/>
      <c r="DGH1" s="74"/>
      <c r="DGI1" s="74"/>
      <c r="DGJ1" s="74"/>
      <c r="DGK1" s="74"/>
      <c r="DGL1" s="74"/>
      <c r="DGM1" s="74"/>
      <c r="DGN1" s="74"/>
      <c r="DGO1" s="74"/>
      <c r="DGP1" s="74"/>
      <c r="DGQ1" s="74"/>
      <c r="DGR1" s="74"/>
      <c r="DGS1" s="74"/>
      <c r="DGT1" s="74"/>
      <c r="DGU1" s="74"/>
      <c r="DGV1" s="74"/>
      <c r="DGW1" s="74"/>
      <c r="DGX1" s="74"/>
      <c r="DGY1" s="74"/>
      <c r="DGZ1" s="74"/>
      <c r="DHA1" s="74"/>
      <c r="DHB1" s="74"/>
      <c r="DHC1" s="74"/>
      <c r="DHD1" s="74"/>
      <c r="DHE1" s="74"/>
      <c r="DHF1" s="74"/>
      <c r="DHG1" s="74"/>
      <c r="DHH1" s="74"/>
      <c r="DHI1" s="74"/>
      <c r="DHJ1" s="74"/>
      <c r="DHK1" s="74"/>
      <c r="DHL1" s="74"/>
      <c r="DHM1" s="74"/>
      <c r="DHN1" s="74"/>
      <c r="DHO1" s="74"/>
      <c r="DHP1" s="74"/>
      <c r="DHQ1" s="74"/>
      <c r="DHR1" s="74"/>
      <c r="DHS1" s="74"/>
      <c r="DHT1" s="74"/>
      <c r="DHU1" s="74"/>
      <c r="DHV1" s="74"/>
      <c r="DHW1" s="74"/>
      <c r="DHX1" s="74"/>
      <c r="DHY1" s="74"/>
      <c r="DHZ1" s="74"/>
      <c r="DIA1" s="74"/>
      <c r="DIB1" s="74"/>
      <c r="DIC1" s="74"/>
      <c r="DID1" s="74"/>
      <c r="DIE1" s="74"/>
      <c r="DIF1" s="74"/>
      <c r="DIG1" s="74"/>
      <c r="DIH1" s="74"/>
      <c r="DII1" s="74"/>
      <c r="DIJ1" s="74"/>
      <c r="DIK1" s="74"/>
      <c r="DIL1" s="74"/>
      <c r="DIM1" s="74"/>
      <c r="DIN1" s="74"/>
      <c r="DIO1" s="74"/>
      <c r="DIP1" s="74"/>
      <c r="DIQ1" s="74"/>
      <c r="DIR1" s="74"/>
      <c r="DIS1" s="74"/>
      <c r="DIT1" s="74"/>
      <c r="DIU1" s="74"/>
      <c r="DIV1" s="74"/>
      <c r="DIW1" s="74"/>
      <c r="DIX1" s="74"/>
      <c r="DIY1" s="74"/>
      <c r="DIZ1" s="74"/>
      <c r="DJA1" s="74"/>
      <c r="DJB1" s="74"/>
      <c r="DJC1" s="74"/>
      <c r="DJD1" s="74"/>
      <c r="DJE1" s="74"/>
      <c r="DJF1" s="74"/>
      <c r="DJG1" s="74"/>
      <c r="DJH1" s="74"/>
      <c r="DJI1" s="74"/>
      <c r="DJJ1" s="74"/>
      <c r="DJK1" s="74"/>
      <c r="DJL1" s="74"/>
      <c r="DJM1" s="74"/>
      <c r="DJN1" s="74"/>
      <c r="DJO1" s="74"/>
      <c r="DJP1" s="74"/>
      <c r="DJQ1" s="74"/>
      <c r="DJR1" s="74"/>
      <c r="DJS1" s="74"/>
      <c r="DJT1" s="74"/>
      <c r="DJU1" s="74"/>
      <c r="DJV1" s="74"/>
      <c r="DJW1" s="74"/>
      <c r="DJX1" s="74"/>
      <c r="DJY1" s="74"/>
      <c r="DJZ1" s="74"/>
      <c r="DKA1" s="74"/>
      <c r="DKB1" s="74"/>
      <c r="DKC1" s="74"/>
      <c r="DKD1" s="74"/>
      <c r="DKE1" s="74"/>
      <c r="DKF1" s="74"/>
      <c r="DKG1" s="74"/>
      <c r="DKH1" s="74"/>
      <c r="DKI1" s="74"/>
      <c r="DKJ1" s="74"/>
      <c r="DKK1" s="74"/>
      <c r="DKL1" s="74"/>
      <c r="DKM1" s="74"/>
      <c r="DKN1" s="74"/>
      <c r="DKO1" s="74"/>
      <c r="DKP1" s="74"/>
      <c r="DKQ1" s="74"/>
      <c r="DKR1" s="74"/>
      <c r="DKS1" s="74"/>
      <c r="DKT1" s="74"/>
      <c r="DKU1" s="74"/>
      <c r="DKV1" s="74"/>
      <c r="DKW1" s="74"/>
      <c r="DKX1" s="74"/>
      <c r="DKY1" s="74"/>
      <c r="DKZ1" s="74"/>
      <c r="DLA1" s="74"/>
      <c r="DLB1" s="74"/>
      <c r="DLC1" s="74"/>
      <c r="DLD1" s="74"/>
      <c r="DLE1" s="74"/>
      <c r="DLF1" s="74"/>
      <c r="DLG1" s="74"/>
      <c r="DLH1" s="74"/>
      <c r="DLI1" s="74"/>
      <c r="DLJ1" s="74"/>
      <c r="DLK1" s="74"/>
      <c r="DLL1" s="74"/>
      <c r="DLM1" s="74"/>
      <c r="DLN1" s="74"/>
      <c r="DLO1" s="74"/>
      <c r="DLP1" s="74"/>
      <c r="DLQ1" s="74"/>
      <c r="DLR1" s="74"/>
      <c r="DLS1" s="74"/>
      <c r="DLT1" s="74"/>
      <c r="DLU1" s="74"/>
      <c r="DLV1" s="74"/>
      <c r="DLW1" s="74"/>
      <c r="DLX1" s="74"/>
      <c r="DLY1" s="74"/>
      <c r="DLZ1" s="74"/>
      <c r="DMA1" s="74"/>
      <c r="DMB1" s="74"/>
      <c r="DMC1" s="74"/>
      <c r="DMD1" s="74"/>
      <c r="DME1" s="74"/>
      <c r="DMF1" s="74"/>
      <c r="DMG1" s="74"/>
      <c r="DMH1" s="74"/>
      <c r="DMI1" s="74"/>
      <c r="DMJ1" s="74"/>
      <c r="DMK1" s="74"/>
      <c r="DML1" s="74"/>
      <c r="DMM1" s="74"/>
      <c r="DMN1" s="74"/>
      <c r="DMO1" s="74"/>
      <c r="DMP1" s="74"/>
      <c r="DMQ1" s="74"/>
      <c r="DMR1" s="74"/>
      <c r="DMS1" s="74"/>
      <c r="DMT1" s="74"/>
      <c r="DMU1" s="74"/>
      <c r="DMV1" s="74"/>
      <c r="DMW1" s="74"/>
      <c r="DMX1" s="74"/>
      <c r="DMY1" s="74"/>
      <c r="DMZ1" s="74"/>
      <c r="DNA1" s="74"/>
      <c r="DNB1" s="74"/>
      <c r="DNC1" s="74"/>
      <c r="DND1" s="74"/>
      <c r="DNE1" s="74"/>
      <c r="DNF1" s="74"/>
      <c r="DNG1" s="74"/>
      <c r="DNH1" s="74"/>
      <c r="DNI1" s="74"/>
      <c r="DNJ1" s="74"/>
      <c r="DNK1" s="74"/>
      <c r="DNL1" s="74"/>
      <c r="DNM1" s="74"/>
      <c r="DNN1" s="74"/>
      <c r="DNO1" s="74"/>
      <c r="DNP1" s="74"/>
      <c r="DNQ1" s="74"/>
      <c r="DNR1" s="74"/>
      <c r="DNS1" s="74"/>
      <c r="DNT1" s="74"/>
      <c r="DNU1" s="74"/>
      <c r="DNV1" s="74"/>
      <c r="DNW1" s="74"/>
      <c r="DNX1" s="74"/>
      <c r="DNY1" s="74"/>
      <c r="DNZ1" s="74"/>
      <c r="DOA1" s="74"/>
      <c r="DOB1" s="74"/>
      <c r="DOC1" s="74"/>
      <c r="DOD1" s="74"/>
      <c r="DOE1" s="74"/>
      <c r="DOF1" s="74"/>
      <c r="DOG1" s="74"/>
      <c r="DOH1" s="74"/>
      <c r="DOI1" s="74"/>
      <c r="DOJ1" s="74"/>
      <c r="DOK1" s="74"/>
      <c r="DOL1" s="74"/>
      <c r="DOM1" s="74"/>
      <c r="DON1" s="74"/>
      <c r="DOO1" s="74"/>
      <c r="DOP1" s="74"/>
      <c r="DOQ1" s="74"/>
      <c r="DOR1" s="74"/>
      <c r="DOS1" s="74"/>
      <c r="DOT1" s="74"/>
      <c r="DOU1" s="74"/>
      <c r="DOV1" s="74"/>
      <c r="DOW1" s="74"/>
      <c r="DOX1" s="74"/>
      <c r="DOY1" s="74"/>
      <c r="DOZ1" s="74"/>
      <c r="DPA1" s="74"/>
      <c r="DPB1" s="74"/>
      <c r="DPC1" s="74"/>
      <c r="DPD1" s="74"/>
      <c r="DPE1" s="74"/>
      <c r="DPF1" s="74"/>
      <c r="DPG1" s="74"/>
      <c r="DPH1" s="74"/>
      <c r="DPI1" s="74"/>
      <c r="DPJ1" s="74"/>
      <c r="DPK1" s="74"/>
      <c r="DPL1" s="74"/>
      <c r="DPM1" s="74"/>
      <c r="DPN1" s="74"/>
      <c r="DPO1" s="74"/>
      <c r="DPP1" s="74"/>
      <c r="DPQ1" s="74"/>
      <c r="DPR1" s="74"/>
      <c r="DPS1" s="74"/>
      <c r="DPT1" s="74"/>
      <c r="DPU1" s="74"/>
      <c r="DPV1" s="74"/>
      <c r="DPW1" s="74"/>
      <c r="DPX1" s="74"/>
      <c r="DPY1" s="74"/>
      <c r="DPZ1" s="74"/>
      <c r="DQA1" s="74"/>
      <c r="DQB1" s="74"/>
      <c r="DQC1" s="74"/>
      <c r="DQD1" s="74"/>
      <c r="DQE1" s="74"/>
      <c r="DQF1" s="74"/>
      <c r="DQG1" s="74"/>
      <c r="DQH1" s="74"/>
      <c r="DQI1" s="74"/>
      <c r="DQJ1" s="74"/>
      <c r="DQK1" s="74"/>
      <c r="DQL1" s="74"/>
      <c r="DQM1" s="74"/>
      <c r="DQN1" s="74"/>
      <c r="DQO1" s="74"/>
      <c r="DQP1" s="74"/>
      <c r="DQQ1" s="74"/>
      <c r="DQR1" s="74"/>
      <c r="DQS1" s="74"/>
      <c r="DQT1" s="74"/>
      <c r="DQU1" s="74"/>
      <c r="DQV1" s="74"/>
      <c r="DQW1" s="74"/>
      <c r="DQX1" s="74"/>
      <c r="DQY1" s="74"/>
      <c r="DQZ1" s="74"/>
      <c r="DRA1" s="74"/>
      <c r="DRB1" s="74"/>
      <c r="DRC1" s="74"/>
      <c r="DRD1" s="74"/>
      <c r="DRE1" s="74"/>
      <c r="DRF1" s="74"/>
      <c r="DRG1" s="74"/>
      <c r="DRH1" s="74"/>
      <c r="DRI1" s="74"/>
      <c r="DRJ1" s="74"/>
      <c r="DRK1" s="74"/>
      <c r="DRL1" s="74"/>
      <c r="DRM1" s="74"/>
      <c r="DRN1" s="74"/>
      <c r="DRO1" s="74"/>
      <c r="DRP1" s="74"/>
      <c r="DRQ1" s="74"/>
      <c r="DRR1" s="74"/>
      <c r="DRS1" s="74"/>
      <c r="DRT1" s="74"/>
      <c r="DRU1" s="74"/>
      <c r="DRV1" s="74"/>
      <c r="DRW1" s="74"/>
      <c r="DRX1" s="74"/>
      <c r="DRY1" s="74"/>
      <c r="DRZ1" s="74"/>
      <c r="DSA1" s="74"/>
      <c r="DSB1" s="74"/>
      <c r="DSC1" s="74"/>
      <c r="DSD1" s="74"/>
      <c r="DSE1" s="74"/>
      <c r="DSF1" s="74"/>
      <c r="DSG1" s="74"/>
      <c r="DSH1" s="74"/>
      <c r="DSI1" s="74"/>
      <c r="DSJ1" s="74"/>
      <c r="DSK1" s="74"/>
      <c r="DSL1" s="74"/>
      <c r="DSM1" s="74"/>
      <c r="DSN1" s="74"/>
      <c r="DSO1" s="74"/>
      <c r="DSP1" s="74"/>
      <c r="DSQ1" s="74"/>
      <c r="DSR1" s="74"/>
      <c r="DSS1" s="74"/>
      <c r="DST1" s="74"/>
      <c r="DSU1" s="74"/>
      <c r="DSV1" s="74"/>
      <c r="DSW1" s="74"/>
      <c r="DSX1" s="74"/>
      <c r="DSY1" s="74"/>
      <c r="DSZ1" s="74"/>
      <c r="DTA1" s="74"/>
      <c r="DTB1" s="74"/>
      <c r="DTC1" s="74"/>
      <c r="DTD1" s="74"/>
      <c r="DTE1" s="74"/>
      <c r="DTF1" s="74"/>
      <c r="DTG1" s="74"/>
      <c r="DTH1" s="74"/>
      <c r="DTI1" s="74"/>
      <c r="DTJ1" s="74"/>
      <c r="DTK1" s="74"/>
      <c r="DTL1" s="74"/>
      <c r="DTM1" s="74"/>
      <c r="DTN1" s="74"/>
      <c r="DTO1" s="74"/>
      <c r="DTP1" s="74"/>
      <c r="DTQ1" s="74"/>
      <c r="DTR1" s="74"/>
      <c r="DTS1" s="74"/>
      <c r="DTT1" s="74"/>
      <c r="DTU1" s="74"/>
      <c r="DTV1" s="74"/>
      <c r="DTW1" s="74"/>
      <c r="DTX1" s="74"/>
      <c r="DTY1" s="74"/>
      <c r="DTZ1" s="74"/>
      <c r="DUA1" s="74"/>
      <c r="DUB1" s="74"/>
      <c r="DUC1" s="74"/>
      <c r="DUD1" s="74"/>
      <c r="DUE1" s="74"/>
      <c r="DUF1" s="74"/>
      <c r="DUG1" s="74"/>
      <c r="DUH1" s="74"/>
      <c r="DUI1" s="74"/>
      <c r="DUJ1" s="74"/>
      <c r="DUK1" s="74"/>
      <c r="DUL1" s="74"/>
      <c r="DUM1" s="74"/>
      <c r="DUN1" s="74"/>
      <c r="DUO1" s="74"/>
      <c r="DUP1" s="74"/>
      <c r="DUQ1" s="74"/>
      <c r="DUR1" s="74"/>
      <c r="DUS1" s="74"/>
      <c r="DUT1" s="74"/>
      <c r="DUU1" s="74"/>
      <c r="DUV1" s="74"/>
      <c r="DUW1" s="74"/>
      <c r="DUX1" s="74"/>
      <c r="DUY1" s="74"/>
      <c r="DUZ1" s="74"/>
      <c r="DVA1" s="74"/>
      <c r="DVB1" s="74"/>
      <c r="DVC1" s="74"/>
      <c r="DVD1" s="74"/>
      <c r="DVE1" s="74"/>
      <c r="DVF1" s="74"/>
      <c r="DVG1" s="74"/>
      <c r="DVH1" s="74"/>
      <c r="DVI1" s="74"/>
      <c r="DVJ1" s="74"/>
      <c r="DVK1" s="74"/>
      <c r="DVL1" s="74"/>
      <c r="DVM1" s="74"/>
      <c r="DVN1" s="74"/>
      <c r="DVO1" s="74"/>
      <c r="DVP1" s="74"/>
      <c r="DVQ1" s="74"/>
      <c r="DVR1" s="74"/>
      <c r="DVS1" s="74"/>
      <c r="DVT1" s="74"/>
      <c r="DVU1" s="74"/>
      <c r="DVV1" s="74"/>
      <c r="DVW1" s="74"/>
      <c r="DVX1" s="74"/>
      <c r="DVY1" s="74"/>
      <c r="DVZ1" s="74"/>
      <c r="DWA1" s="74"/>
      <c r="DWB1" s="74"/>
      <c r="DWC1" s="74"/>
      <c r="DWD1" s="74"/>
      <c r="DWE1" s="74"/>
      <c r="DWF1" s="74"/>
      <c r="DWG1" s="74"/>
      <c r="DWH1" s="74"/>
      <c r="DWI1" s="74"/>
      <c r="DWJ1" s="74"/>
      <c r="DWK1" s="74"/>
      <c r="DWL1" s="74"/>
      <c r="DWM1" s="74"/>
      <c r="DWN1" s="74"/>
      <c r="DWO1" s="74"/>
      <c r="DWP1" s="74"/>
      <c r="DWQ1" s="74"/>
      <c r="DWR1" s="74"/>
      <c r="DWS1" s="74"/>
      <c r="DWT1" s="74"/>
      <c r="DWU1" s="74"/>
      <c r="DWV1" s="74"/>
      <c r="DWW1" s="74"/>
      <c r="DWX1" s="74"/>
      <c r="DWY1" s="74"/>
      <c r="DWZ1" s="74"/>
      <c r="DXA1" s="74"/>
      <c r="DXB1" s="74"/>
      <c r="DXC1" s="74"/>
      <c r="DXD1" s="74"/>
      <c r="DXE1" s="74"/>
      <c r="DXF1" s="74"/>
      <c r="DXG1" s="74"/>
      <c r="DXH1" s="74"/>
      <c r="DXI1" s="74"/>
      <c r="DXJ1" s="74"/>
      <c r="DXK1" s="74"/>
      <c r="DXL1" s="74"/>
      <c r="DXM1" s="74"/>
      <c r="DXN1" s="74"/>
      <c r="DXO1" s="74"/>
      <c r="DXP1" s="74"/>
      <c r="DXQ1" s="74"/>
      <c r="DXR1" s="74"/>
      <c r="DXS1" s="74"/>
      <c r="DXT1" s="74"/>
      <c r="DXU1" s="74"/>
      <c r="DXV1" s="74"/>
      <c r="DXW1" s="74"/>
      <c r="DXX1" s="74"/>
      <c r="DXY1" s="74"/>
      <c r="DXZ1" s="74"/>
      <c r="DYA1" s="74"/>
      <c r="DYB1" s="74"/>
      <c r="DYC1" s="74"/>
      <c r="DYD1" s="74"/>
      <c r="DYE1" s="74"/>
      <c r="DYF1" s="74"/>
      <c r="DYG1" s="74"/>
      <c r="DYH1" s="74"/>
      <c r="DYI1" s="74"/>
      <c r="DYJ1" s="74"/>
      <c r="DYK1" s="74"/>
      <c r="DYL1" s="74"/>
      <c r="DYM1" s="74"/>
      <c r="DYN1" s="74"/>
      <c r="DYO1" s="74"/>
      <c r="DYP1" s="74"/>
      <c r="DYQ1" s="74"/>
      <c r="DYR1" s="74"/>
      <c r="DYS1" s="74"/>
      <c r="DYT1" s="74"/>
      <c r="DYU1" s="74"/>
      <c r="DYV1" s="74"/>
      <c r="DYW1" s="74"/>
      <c r="DYX1" s="74"/>
      <c r="DYY1" s="74"/>
      <c r="DYZ1" s="74"/>
      <c r="DZA1" s="74"/>
      <c r="DZB1" s="74"/>
      <c r="DZC1" s="74"/>
      <c r="DZD1" s="74"/>
      <c r="DZE1" s="74"/>
      <c r="DZF1" s="74"/>
      <c r="DZG1" s="74"/>
      <c r="DZH1" s="74"/>
      <c r="DZI1" s="74"/>
      <c r="DZJ1" s="74"/>
      <c r="DZK1" s="74"/>
      <c r="DZL1" s="74"/>
      <c r="DZM1" s="74"/>
      <c r="DZN1" s="74"/>
      <c r="DZO1" s="74"/>
      <c r="DZP1" s="74"/>
      <c r="DZQ1" s="74"/>
      <c r="DZR1" s="74"/>
      <c r="DZS1" s="74"/>
      <c r="DZT1" s="74"/>
      <c r="DZU1" s="74"/>
      <c r="DZV1" s="74"/>
      <c r="DZW1" s="74"/>
      <c r="DZX1" s="74"/>
      <c r="DZY1" s="74"/>
      <c r="DZZ1" s="74"/>
      <c r="EAA1" s="74"/>
      <c r="EAB1" s="74"/>
      <c r="EAC1" s="74"/>
      <c r="EAD1" s="74"/>
      <c r="EAE1" s="74"/>
      <c r="EAF1" s="74"/>
      <c r="EAG1" s="74"/>
      <c r="EAH1" s="74"/>
      <c r="EAI1" s="74"/>
      <c r="EAJ1" s="74"/>
      <c r="EAK1" s="74"/>
      <c r="EAL1" s="74"/>
      <c r="EAM1" s="74"/>
      <c r="EAN1" s="74"/>
      <c r="EAO1" s="74"/>
      <c r="EAP1" s="74"/>
      <c r="EAQ1" s="74"/>
      <c r="EAR1" s="74"/>
      <c r="EAS1" s="74"/>
      <c r="EAT1" s="74"/>
      <c r="EAU1" s="74"/>
      <c r="EAV1" s="74"/>
      <c r="EAW1" s="74"/>
      <c r="EAX1" s="74"/>
      <c r="EAY1" s="74"/>
      <c r="EAZ1" s="74"/>
      <c r="EBA1" s="74"/>
      <c r="EBB1" s="74"/>
      <c r="EBC1" s="74"/>
      <c r="EBD1" s="74"/>
      <c r="EBE1" s="74"/>
      <c r="EBF1" s="74"/>
      <c r="EBG1" s="74"/>
      <c r="EBH1" s="74"/>
      <c r="EBI1" s="74"/>
      <c r="EBJ1" s="74"/>
      <c r="EBK1" s="74"/>
      <c r="EBL1" s="74"/>
      <c r="EBM1" s="74"/>
      <c r="EBN1" s="74"/>
      <c r="EBO1" s="74"/>
      <c r="EBP1" s="74"/>
      <c r="EBQ1" s="74"/>
      <c r="EBR1" s="74"/>
      <c r="EBS1" s="74"/>
      <c r="EBT1" s="74"/>
      <c r="EBU1" s="74"/>
      <c r="EBV1" s="74"/>
      <c r="EBW1" s="74"/>
      <c r="EBX1" s="74"/>
      <c r="EBY1" s="74"/>
      <c r="EBZ1" s="74"/>
      <c r="ECA1" s="74"/>
      <c r="ECB1" s="74"/>
      <c r="ECC1" s="74"/>
      <c r="ECD1" s="74"/>
      <c r="ECE1" s="74"/>
      <c r="ECF1" s="74"/>
      <c r="ECG1" s="74"/>
      <c r="ECH1" s="74"/>
      <c r="ECI1" s="74"/>
      <c r="ECJ1" s="74"/>
      <c r="ECK1" s="74"/>
      <c r="ECL1" s="74"/>
      <c r="ECM1" s="74"/>
      <c r="ECN1" s="74"/>
      <c r="ECO1" s="74"/>
      <c r="ECP1" s="74"/>
      <c r="ECQ1" s="74"/>
      <c r="ECR1" s="74"/>
      <c r="ECS1" s="74"/>
      <c r="ECT1" s="74"/>
      <c r="ECU1" s="74"/>
      <c r="ECV1" s="74"/>
      <c r="ECW1" s="74"/>
      <c r="ECX1" s="74"/>
      <c r="ECY1" s="74"/>
      <c r="ECZ1" s="74"/>
      <c r="EDA1" s="74"/>
      <c r="EDB1" s="74"/>
      <c r="EDC1" s="74"/>
      <c r="EDD1" s="74"/>
      <c r="EDE1" s="74"/>
      <c r="EDF1" s="74"/>
      <c r="EDG1" s="74"/>
      <c r="EDH1" s="74"/>
      <c r="EDI1" s="74"/>
      <c r="EDJ1" s="74"/>
      <c r="EDK1" s="74"/>
      <c r="EDL1" s="74"/>
      <c r="EDM1" s="74"/>
      <c r="EDN1" s="74"/>
      <c r="EDO1" s="74"/>
      <c r="EDP1" s="74"/>
      <c r="EDQ1" s="74"/>
      <c r="EDR1" s="74"/>
      <c r="EDS1" s="74"/>
      <c r="EDT1" s="74"/>
      <c r="EDU1" s="74"/>
      <c r="EDV1" s="74"/>
      <c r="EDW1" s="74"/>
      <c r="EDX1" s="74"/>
      <c r="EDY1" s="74"/>
      <c r="EDZ1" s="74"/>
      <c r="EEA1" s="74"/>
      <c r="EEB1" s="74"/>
      <c r="EEC1" s="74"/>
      <c r="EED1" s="74"/>
      <c r="EEE1" s="74"/>
      <c r="EEF1" s="74"/>
      <c r="EEG1" s="74"/>
      <c r="EEH1" s="74"/>
      <c r="EEI1" s="74"/>
      <c r="EEJ1" s="74"/>
      <c r="EEK1" s="74"/>
      <c r="EEL1" s="74"/>
      <c r="EEM1" s="74"/>
      <c r="EEN1" s="74"/>
      <c r="EEO1" s="74"/>
      <c r="EEP1" s="74"/>
      <c r="EEQ1" s="74"/>
      <c r="EER1" s="74"/>
      <c r="EES1" s="74"/>
      <c r="EET1" s="74"/>
      <c r="EEU1" s="74"/>
      <c r="EEV1" s="74"/>
      <c r="EEW1" s="74"/>
      <c r="EEX1" s="74"/>
      <c r="EEY1" s="74"/>
      <c r="EEZ1" s="74"/>
      <c r="EFA1" s="74"/>
      <c r="EFB1" s="74"/>
      <c r="EFC1" s="74"/>
      <c r="EFD1" s="74"/>
      <c r="EFE1" s="74"/>
      <c r="EFF1" s="74"/>
      <c r="EFG1" s="74"/>
      <c r="EFH1" s="74"/>
      <c r="EFI1" s="74"/>
      <c r="EFJ1" s="74"/>
      <c r="EFK1" s="74"/>
      <c r="EFL1" s="74"/>
      <c r="EFM1" s="74"/>
      <c r="EFN1" s="74"/>
      <c r="EFO1" s="74"/>
      <c r="EFP1" s="74"/>
      <c r="EFQ1" s="74"/>
      <c r="EFR1" s="74"/>
      <c r="EFS1" s="74"/>
      <c r="EFT1" s="74"/>
      <c r="EFU1" s="74"/>
      <c r="EFV1" s="74"/>
      <c r="EFW1" s="74"/>
      <c r="EFX1" s="74"/>
      <c r="EFY1" s="74"/>
      <c r="EFZ1" s="74"/>
      <c r="EGA1" s="74"/>
      <c r="EGB1" s="74"/>
      <c r="EGC1" s="74"/>
      <c r="EGD1" s="74"/>
      <c r="EGE1" s="74"/>
      <c r="EGF1" s="74"/>
      <c r="EGG1" s="74"/>
      <c r="EGH1" s="74"/>
      <c r="EGI1" s="74"/>
      <c r="EGJ1" s="74"/>
      <c r="EGK1" s="74"/>
      <c r="EGL1" s="74"/>
      <c r="EGM1" s="74"/>
      <c r="EGN1" s="74"/>
      <c r="EGO1" s="74"/>
      <c r="EGP1" s="74"/>
      <c r="EGQ1" s="74"/>
      <c r="EGR1" s="74"/>
      <c r="EGS1" s="74"/>
      <c r="EGT1" s="74"/>
      <c r="EGU1" s="74"/>
      <c r="EGV1" s="74"/>
      <c r="EGW1" s="74"/>
      <c r="EGX1" s="74"/>
      <c r="EGY1" s="74"/>
      <c r="EGZ1" s="74"/>
      <c r="EHA1" s="74"/>
      <c r="EHB1" s="74"/>
      <c r="EHC1" s="74"/>
      <c r="EHD1" s="74"/>
      <c r="EHE1" s="74"/>
      <c r="EHF1" s="74"/>
      <c r="EHG1" s="74"/>
      <c r="EHH1" s="74"/>
      <c r="EHI1" s="74"/>
      <c r="EHJ1" s="74"/>
      <c r="EHK1" s="74"/>
      <c r="EHL1" s="74"/>
      <c r="EHM1" s="74"/>
      <c r="EHN1" s="74"/>
      <c r="EHO1" s="74"/>
      <c r="EHP1" s="74"/>
      <c r="EHQ1" s="74"/>
      <c r="EHR1" s="74"/>
      <c r="EHS1" s="74"/>
      <c r="EHT1" s="74"/>
      <c r="EHU1" s="74"/>
      <c r="EHV1" s="74"/>
      <c r="EHW1" s="74"/>
      <c r="EHX1" s="74"/>
      <c r="EHY1" s="74"/>
      <c r="EHZ1" s="74"/>
      <c r="EIA1" s="74"/>
      <c r="EIB1" s="74"/>
      <c r="EIC1" s="74"/>
      <c r="EID1" s="74"/>
      <c r="EIE1" s="74"/>
      <c r="EIF1" s="74"/>
      <c r="EIG1" s="74"/>
      <c r="EIH1" s="74"/>
      <c r="EII1" s="74"/>
      <c r="EIJ1" s="74"/>
      <c r="EIK1" s="74"/>
      <c r="EIL1" s="74"/>
      <c r="EIM1" s="74"/>
      <c r="EIN1" s="74"/>
      <c r="EIO1" s="74"/>
      <c r="EIP1" s="74"/>
      <c r="EIQ1" s="74"/>
      <c r="EIR1" s="74"/>
      <c r="EIS1" s="74"/>
      <c r="EIT1" s="74"/>
      <c r="EIU1" s="74"/>
      <c r="EIV1" s="74"/>
      <c r="EIW1" s="74"/>
      <c r="EIX1" s="74"/>
      <c r="EIY1" s="74"/>
      <c r="EIZ1" s="74"/>
      <c r="EJA1" s="74"/>
      <c r="EJB1" s="74"/>
      <c r="EJC1" s="74"/>
      <c r="EJD1" s="74"/>
      <c r="EJE1" s="74"/>
      <c r="EJF1" s="74"/>
      <c r="EJG1" s="74"/>
      <c r="EJH1" s="74"/>
      <c r="EJI1" s="74"/>
      <c r="EJJ1" s="74"/>
      <c r="EJK1" s="74"/>
      <c r="EJL1" s="74"/>
      <c r="EJM1" s="74"/>
      <c r="EJN1" s="74"/>
      <c r="EJO1" s="74"/>
      <c r="EJP1" s="74"/>
      <c r="EJQ1" s="74"/>
      <c r="EJR1" s="74"/>
      <c r="EJS1" s="74"/>
      <c r="EJT1" s="74"/>
      <c r="EJU1" s="74"/>
      <c r="EJV1" s="74"/>
      <c r="EJW1" s="74"/>
      <c r="EJX1" s="74"/>
      <c r="EJY1" s="74"/>
      <c r="EJZ1" s="74"/>
      <c r="EKA1" s="74"/>
      <c r="EKB1" s="74"/>
      <c r="EKC1" s="74"/>
      <c r="EKD1" s="74"/>
      <c r="EKE1" s="74"/>
      <c r="EKF1" s="74"/>
      <c r="EKG1" s="74"/>
      <c r="EKH1" s="74"/>
      <c r="EKI1" s="74"/>
      <c r="EKJ1" s="74"/>
      <c r="EKK1" s="74"/>
      <c r="EKL1" s="74"/>
      <c r="EKM1" s="74"/>
      <c r="EKN1" s="74"/>
      <c r="EKO1" s="74"/>
      <c r="EKP1" s="74"/>
      <c r="EKQ1" s="74"/>
      <c r="EKR1" s="74"/>
      <c r="EKS1" s="74"/>
      <c r="EKT1" s="74"/>
      <c r="EKU1" s="74"/>
      <c r="EKV1" s="74"/>
      <c r="EKW1" s="74"/>
      <c r="EKX1" s="74"/>
      <c r="EKY1" s="74"/>
      <c r="EKZ1" s="74"/>
      <c r="ELA1" s="74"/>
      <c r="ELB1" s="74"/>
      <c r="ELC1" s="74"/>
      <c r="ELD1" s="74"/>
      <c r="ELE1" s="74"/>
      <c r="ELF1" s="74"/>
      <c r="ELG1" s="74"/>
      <c r="ELH1" s="74"/>
      <c r="ELI1" s="74"/>
      <c r="ELJ1" s="74"/>
      <c r="ELK1" s="74"/>
      <c r="ELL1" s="74"/>
      <c r="ELM1" s="74"/>
      <c r="ELN1" s="74"/>
      <c r="ELO1" s="74"/>
      <c r="ELP1" s="74"/>
      <c r="ELQ1" s="74"/>
      <c r="ELR1" s="74"/>
      <c r="ELS1" s="74"/>
      <c r="ELT1" s="74"/>
      <c r="ELU1" s="74"/>
      <c r="ELV1" s="74"/>
      <c r="ELW1" s="74"/>
      <c r="ELX1" s="74"/>
      <c r="ELY1" s="74"/>
      <c r="ELZ1" s="74"/>
      <c r="EMA1" s="74"/>
      <c r="EMB1" s="74"/>
      <c r="EMC1" s="74"/>
      <c r="EMD1" s="74"/>
      <c r="EME1" s="74"/>
      <c r="EMF1" s="74"/>
      <c r="EMG1" s="74"/>
      <c r="EMH1" s="74"/>
      <c r="EMI1" s="74"/>
      <c r="EMJ1" s="74"/>
      <c r="EMK1" s="74"/>
      <c r="EML1" s="74"/>
      <c r="EMM1" s="74"/>
      <c r="EMN1" s="74"/>
      <c r="EMO1" s="74"/>
      <c r="EMP1" s="74"/>
      <c r="EMQ1" s="74"/>
      <c r="EMR1" s="74"/>
      <c r="EMS1" s="74"/>
      <c r="EMT1" s="74"/>
      <c r="EMU1" s="74"/>
      <c r="EMV1" s="74"/>
      <c r="EMW1" s="74"/>
      <c r="EMX1" s="74"/>
      <c r="EMY1" s="74"/>
      <c r="EMZ1" s="74"/>
      <c r="ENA1" s="74"/>
      <c r="ENB1" s="74"/>
      <c r="ENC1" s="74"/>
      <c r="END1" s="74"/>
      <c r="ENE1" s="74"/>
      <c r="ENF1" s="74"/>
      <c r="ENG1" s="74"/>
      <c r="ENH1" s="74"/>
      <c r="ENI1" s="74"/>
      <c r="ENJ1" s="74"/>
      <c r="ENK1" s="74"/>
      <c r="ENL1" s="74"/>
      <c r="ENM1" s="74"/>
      <c r="ENN1" s="74"/>
      <c r="ENO1" s="74"/>
      <c r="ENP1" s="74"/>
      <c r="ENQ1" s="74"/>
      <c r="ENR1" s="74"/>
      <c r="ENS1" s="74"/>
      <c r="ENT1" s="74"/>
      <c r="ENU1" s="74"/>
      <c r="ENV1" s="74"/>
      <c r="ENW1" s="74"/>
      <c r="ENX1" s="74"/>
      <c r="ENY1" s="74"/>
      <c r="ENZ1" s="74"/>
      <c r="EOA1" s="74"/>
      <c r="EOB1" s="74"/>
      <c r="EOC1" s="74"/>
      <c r="EOD1" s="74"/>
      <c r="EOE1" s="74"/>
      <c r="EOF1" s="74"/>
      <c r="EOG1" s="74"/>
      <c r="EOH1" s="74"/>
      <c r="EOI1" s="74"/>
      <c r="EOJ1" s="74"/>
      <c r="EOK1" s="74"/>
      <c r="EOL1" s="74"/>
      <c r="EOM1" s="74"/>
      <c r="EON1" s="74"/>
      <c r="EOO1" s="74"/>
      <c r="EOP1" s="74"/>
      <c r="EOQ1" s="74"/>
      <c r="EOR1" s="74"/>
      <c r="EOS1" s="74"/>
      <c r="EOT1" s="74"/>
      <c r="EOU1" s="74"/>
      <c r="EOV1" s="74"/>
      <c r="EOW1" s="74"/>
      <c r="EOX1" s="74"/>
      <c r="EOY1" s="74"/>
      <c r="EOZ1" s="74"/>
      <c r="EPA1" s="74"/>
      <c r="EPB1" s="74"/>
      <c r="EPC1" s="74"/>
      <c r="EPD1" s="74"/>
      <c r="EPE1" s="74"/>
      <c r="EPF1" s="74"/>
      <c r="EPG1" s="74"/>
      <c r="EPH1" s="74"/>
      <c r="EPI1" s="74"/>
      <c r="EPJ1" s="74"/>
      <c r="EPK1" s="74"/>
      <c r="EPL1" s="74"/>
      <c r="EPM1" s="74"/>
      <c r="EPN1" s="74"/>
      <c r="EPO1" s="74"/>
      <c r="EPP1" s="74"/>
      <c r="EPQ1" s="74"/>
      <c r="EPR1" s="74"/>
      <c r="EPS1" s="74"/>
      <c r="EPT1" s="74"/>
      <c r="EPU1" s="74"/>
      <c r="EPV1" s="74"/>
      <c r="EPW1" s="74"/>
      <c r="EPX1" s="74"/>
      <c r="EPY1" s="74"/>
      <c r="EPZ1" s="74"/>
      <c r="EQA1" s="74"/>
      <c r="EQB1" s="74"/>
      <c r="EQC1" s="74"/>
      <c r="EQD1" s="74"/>
      <c r="EQE1" s="74"/>
      <c r="EQF1" s="74"/>
      <c r="EQG1" s="74"/>
      <c r="EQH1" s="74"/>
      <c r="EQI1" s="74"/>
      <c r="EQJ1" s="74"/>
      <c r="EQK1" s="74"/>
      <c r="EQL1" s="74"/>
      <c r="EQM1" s="74"/>
      <c r="EQN1" s="74"/>
      <c r="EQO1" s="74"/>
      <c r="EQP1" s="74"/>
      <c r="EQQ1" s="74"/>
      <c r="EQR1" s="74"/>
      <c r="EQS1" s="74"/>
      <c r="EQT1" s="74"/>
      <c r="EQU1" s="74"/>
      <c r="EQV1" s="74"/>
      <c r="EQW1" s="74"/>
      <c r="EQX1" s="74"/>
      <c r="EQY1" s="74"/>
      <c r="EQZ1" s="74"/>
      <c r="ERA1" s="74"/>
      <c r="ERB1" s="74"/>
      <c r="ERC1" s="74"/>
      <c r="ERD1" s="74"/>
      <c r="ERE1" s="74"/>
      <c r="ERF1" s="74"/>
      <c r="ERG1" s="74"/>
      <c r="ERH1" s="74"/>
      <c r="ERI1" s="74"/>
      <c r="ERJ1" s="74"/>
      <c r="ERK1" s="74"/>
      <c r="ERL1" s="74"/>
      <c r="ERM1" s="74"/>
      <c r="ERN1" s="74"/>
      <c r="ERO1" s="74"/>
      <c r="ERP1" s="74"/>
      <c r="ERQ1" s="74"/>
      <c r="ERR1" s="74"/>
      <c r="ERS1" s="74"/>
      <c r="ERT1" s="74"/>
      <c r="ERU1" s="74"/>
      <c r="ERV1" s="74"/>
      <c r="ERW1" s="74"/>
      <c r="ERX1" s="74"/>
      <c r="ERY1" s="74"/>
      <c r="ERZ1" s="74"/>
      <c r="ESA1" s="74"/>
      <c r="ESB1" s="74"/>
      <c r="ESC1" s="74"/>
      <c r="ESD1" s="74"/>
      <c r="ESE1" s="74"/>
      <c r="ESF1" s="74"/>
      <c r="ESG1" s="74"/>
      <c r="ESH1" s="74"/>
      <c r="ESI1" s="74"/>
      <c r="ESJ1" s="74"/>
      <c r="ESK1" s="74"/>
      <c r="ESL1" s="74"/>
      <c r="ESM1" s="74"/>
      <c r="ESN1" s="74"/>
      <c r="ESO1" s="74"/>
      <c r="ESP1" s="74"/>
      <c r="ESQ1" s="74"/>
      <c r="ESR1" s="74"/>
      <c r="ESS1" s="74"/>
      <c r="EST1" s="74"/>
      <c r="ESU1" s="74"/>
      <c r="ESV1" s="74"/>
      <c r="ESW1" s="74"/>
      <c r="ESX1" s="74"/>
      <c r="ESY1" s="74"/>
      <c r="ESZ1" s="74"/>
      <c r="ETA1" s="74"/>
      <c r="ETB1" s="74"/>
      <c r="ETC1" s="74"/>
      <c r="ETD1" s="74"/>
      <c r="ETE1" s="74"/>
      <c r="ETF1" s="74"/>
      <c r="ETG1" s="74"/>
      <c r="ETH1" s="74"/>
      <c r="ETI1" s="74"/>
      <c r="ETJ1" s="74"/>
      <c r="ETK1" s="74"/>
      <c r="ETL1" s="74"/>
      <c r="ETM1" s="74"/>
      <c r="ETN1" s="74"/>
      <c r="ETO1" s="74"/>
      <c r="ETP1" s="74"/>
      <c r="ETQ1" s="74"/>
      <c r="ETR1" s="74"/>
      <c r="ETS1" s="74"/>
      <c r="ETT1" s="74"/>
      <c r="ETU1" s="74"/>
      <c r="ETV1" s="74"/>
      <c r="ETW1" s="74"/>
      <c r="ETX1" s="74"/>
      <c r="ETY1" s="74"/>
      <c r="ETZ1" s="74"/>
      <c r="EUA1" s="74"/>
      <c r="EUB1" s="74"/>
      <c r="EUC1" s="74"/>
      <c r="EUD1" s="74"/>
      <c r="EUE1" s="74"/>
      <c r="EUF1" s="74"/>
      <c r="EUG1" s="74"/>
      <c r="EUH1" s="74"/>
      <c r="EUI1" s="74"/>
      <c r="EUJ1" s="74"/>
      <c r="EUK1" s="74"/>
      <c r="EUL1" s="74"/>
      <c r="EUM1" s="74"/>
      <c r="EUN1" s="74"/>
      <c r="EUO1" s="74"/>
      <c r="EUP1" s="74"/>
      <c r="EUQ1" s="74"/>
      <c r="EUR1" s="74"/>
      <c r="EUS1" s="74"/>
      <c r="EUT1" s="74"/>
      <c r="EUU1" s="74"/>
      <c r="EUV1" s="74"/>
      <c r="EUW1" s="74"/>
      <c r="EUX1" s="74"/>
      <c r="EUY1" s="74"/>
      <c r="EUZ1" s="74"/>
      <c r="EVA1" s="74"/>
      <c r="EVB1" s="74"/>
      <c r="EVC1" s="74"/>
      <c r="EVD1" s="74"/>
      <c r="EVE1" s="74"/>
      <c r="EVF1" s="74"/>
      <c r="EVG1" s="74"/>
      <c r="EVH1" s="74"/>
      <c r="EVI1" s="74"/>
      <c r="EVJ1" s="74"/>
      <c r="EVK1" s="74"/>
      <c r="EVL1" s="74"/>
      <c r="EVM1" s="74"/>
      <c r="EVN1" s="74"/>
      <c r="EVO1" s="74"/>
      <c r="EVP1" s="74"/>
      <c r="EVQ1" s="74"/>
      <c r="EVR1" s="74"/>
      <c r="EVS1" s="74"/>
      <c r="EVT1" s="74"/>
      <c r="EVU1" s="74"/>
      <c r="EVV1" s="74"/>
      <c r="EVW1" s="74"/>
      <c r="EVX1" s="74"/>
      <c r="EVY1" s="74"/>
      <c r="EVZ1" s="74"/>
      <c r="EWA1" s="74"/>
      <c r="EWB1" s="74"/>
      <c r="EWC1" s="74"/>
      <c r="EWD1" s="74"/>
      <c r="EWE1" s="74"/>
      <c r="EWF1" s="74"/>
      <c r="EWG1" s="74"/>
      <c r="EWH1" s="74"/>
      <c r="EWI1" s="74"/>
      <c r="EWJ1" s="74"/>
      <c r="EWK1" s="74"/>
      <c r="EWL1" s="74"/>
      <c r="EWM1" s="74"/>
      <c r="EWN1" s="74"/>
      <c r="EWO1" s="74"/>
      <c r="EWP1" s="74"/>
      <c r="EWQ1" s="74"/>
      <c r="EWR1" s="74"/>
      <c r="EWS1" s="74"/>
      <c r="EWT1" s="74"/>
      <c r="EWU1" s="74"/>
      <c r="EWV1" s="74"/>
      <c r="EWW1" s="74"/>
      <c r="EWX1" s="74"/>
      <c r="EWY1" s="74"/>
      <c r="EWZ1" s="74"/>
      <c r="EXA1" s="74"/>
      <c r="EXB1" s="74"/>
      <c r="EXC1" s="74"/>
      <c r="EXD1" s="74"/>
      <c r="EXE1" s="74"/>
      <c r="EXF1" s="74"/>
      <c r="EXG1" s="74"/>
      <c r="EXH1" s="74"/>
      <c r="EXI1" s="74"/>
      <c r="EXJ1" s="74"/>
      <c r="EXK1" s="74"/>
      <c r="EXL1" s="74"/>
      <c r="EXM1" s="74"/>
      <c r="EXN1" s="74"/>
      <c r="EXO1" s="74"/>
      <c r="EXP1" s="74"/>
      <c r="EXQ1" s="74"/>
      <c r="EXR1" s="74"/>
      <c r="EXS1" s="74"/>
      <c r="EXT1" s="74"/>
      <c r="EXU1" s="74"/>
      <c r="EXV1" s="74"/>
      <c r="EXW1" s="74"/>
      <c r="EXX1" s="74"/>
      <c r="EXY1" s="74"/>
      <c r="EXZ1" s="74"/>
      <c r="EYA1" s="74"/>
      <c r="EYB1" s="74"/>
      <c r="EYC1" s="74"/>
      <c r="EYD1" s="74"/>
      <c r="EYE1" s="74"/>
      <c r="EYF1" s="74"/>
      <c r="EYG1" s="74"/>
      <c r="EYH1" s="74"/>
      <c r="EYI1" s="74"/>
      <c r="EYJ1" s="74"/>
      <c r="EYK1" s="74"/>
      <c r="EYL1" s="74"/>
      <c r="EYM1" s="74"/>
      <c r="EYN1" s="74"/>
      <c r="EYO1" s="74"/>
      <c r="EYP1" s="74"/>
      <c r="EYQ1" s="74"/>
      <c r="EYR1" s="74"/>
      <c r="EYS1" s="74"/>
      <c r="EYT1" s="74"/>
      <c r="EYU1" s="74"/>
      <c r="EYV1" s="74"/>
      <c r="EYW1" s="74"/>
      <c r="EYX1" s="74"/>
      <c r="EYY1" s="74"/>
      <c r="EYZ1" s="74"/>
      <c r="EZA1" s="74"/>
      <c r="EZB1" s="74"/>
      <c r="EZC1" s="74"/>
      <c r="EZD1" s="74"/>
      <c r="EZE1" s="74"/>
      <c r="EZF1" s="74"/>
      <c r="EZG1" s="74"/>
      <c r="EZH1" s="74"/>
      <c r="EZI1" s="74"/>
      <c r="EZJ1" s="74"/>
      <c r="EZK1" s="74"/>
      <c r="EZL1" s="74"/>
      <c r="EZM1" s="74"/>
      <c r="EZN1" s="74"/>
      <c r="EZO1" s="74"/>
      <c r="EZP1" s="74"/>
      <c r="EZQ1" s="74"/>
      <c r="EZR1" s="74"/>
      <c r="EZS1" s="74"/>
      <c r="EZT1" s="74"/>
      <c r="EZU1" s="74"/>
      <c r="EZV1" s="74"/>
      <c r="EZW1" s="74"/>
      <c r="EZX1" s="74"/>
      <c r="EZY1" s="74"/>
      <c r="EZZ1" s="74"/>
      <c r="FAA1" s="74"/>
      <c r="FAB1" s="74"/>
      <c r="FAC1" s="74"/>
      <c r="FAD1" s="74"/>
      <c r="FAE1" s="74"/>
      <c r="FAF1" s="74"/>
      <c r="FAG1" s="74"/>
      <c r="FAH1" s="74"/>
      <c r="FAI1" s="74"/>
      <c r="FAJ1" s="74"/>
      <c r="FAK1" s="74"/>
      <c r="FAL1" s="74"/>
      <c r="FAM1" s="74"/>
      <c r="FAN1" s="74"/>
      <c r="FAO1" s="74"/>
      <c r="FAP1" s="74"/>
      <c r="FAQ1" s="74"/>
      <c r="FAR1" s="74"/>
      <c r="FAS1" s="74"/>
      <c r="FAT1" s="74"/>
      <c r="FAU1" s="74"/>
      <c r="FAV1" s="74"/>
      <c r="FAW1" s="74"/>
      <c r="FAX1" s="74"/>
      <c r="FAY1" s="74"/>
      <c r="FAZ1" s="74"/>
      <c r="FBA1" s="74"/>
      <c r="FBB1" s="74"/>
      <c r="FBC1" s="74"/>
      <c r="FBD1" s="74"/>
      <c r="FBE1" s="74"/>
      <c r="FBF1" s="74"/>
      <c r="FBG1" s="74"/>
      <c r="FBH1" s="74"/>
      <c r="FBI1" s="74"/>
      <c r="FBJ1" s="74"/>
      <c r="FBK1" s="74"/>
      <c r="FBL1" s="74"/>
      <c r="FBM1" s="74"/>
      <c r="FBN1" s="74"/>
      <c r="FBO1" s="74"/>
      <c r="FBP1" s="74"/>
      <c r="FBQ1" s="74"/>
      <c r="FBR1" s="74"/>
      <c r="FBS1" s="74"/>
      <c r="FBT1" s="74"/>
      <c r="FBU1" s="74"/>
      <c r="FBV1" s="74"/>
      <c r="FBW1" s="74"/>
      <c r="FBX1" s="74"/>
      <c r="FBY1" s="74"/>
      <c r="FBZ1" s="74"/>
      <c r="FCA1" s="74"/>
      <c r="FCB1" s="74"/>
      <c r="FCC1" s="74"/>
      <c r="FCD1" s="74"/>
      <c r="FCE1" s="74"/>
      <c r="FCF1" s="74"/>
      <c r="FCG1" s="74"/>
      <c r="FCH1" s="74"/>
      <c r="FCI1" s="74"/>
      <c r="FCJ1" s="74"/>
      <c r="FCK1" s="74"/>
      <c r="FCL1" s="74"/>
      <c r="FCM1" s="74"/>
      <c r="FCN1" s="74"/>
      <c r="FCO1" s="74"/>
      <c r="FCP1" s="74"/>
      <c r="FCQ1" s="74"/>
      <c r="FCR1" s="74"/>
      <c r="FCS1" s="74"/>
      <c r="FCT1" s="74"/>
      <c r="FCU1" s="74"/>
      <c r="FCV1" s="74"/>
      <c r="FCW1" s="74"/>
      <c r="FCX1" s="74"/>
      <c r="FCY1" s="74"/>
      <c r="FCZ1" s="74"/>
      <c r="FDA1" s="74"/>
      <c r="FDB1" s="74"/>
      <c r="FDC1" s="74"/>
      <c r="FDD1" s="74"/>
      <c r="FDE1" s="74"/>
      <c r="FDF1" s="74"/>
      <c r="FDG1" s="74"/>
      <c r="FDH1" s="74"/>
      <c r="FDI1" s="74"/>
      <c r="FDJ1" s="74"/>
      <c r="FDK1" s="74"/>
      <c r="FDL1" s="74"/>
      <c r="FDM1" s="74"/>
      <c r="FDN1" s="74"/>
      <c r="FDO1" s="74"/>
      <c r="FDP1" s="74"/>
      <c r="FDQ1" s="74"/>
      <c r="FDR1" s="74"/>
      <c r="FDS1" s="74"/>
      <c r="FDT1" s="74"/>
      <c r="FDU1" s="74"/>
      <c r="FDV1" s="74"/>
      <c r="FDW1" s="74"/>
      <c r="FDX1" s="74"/>
      <c r="FDY1" s="74"/>
      <c r="FDZ1" s="74"/>
      <c r="FEA1" s="74"/>
      <c r="FEB1" s="74"/>
      <c r="FEC1" s="74"/>
      <c r="FED1" s="74"/>
      <c r="FEE1" s="74"/>
      <c r="FEF1" s="74"/>
      <c r="FEG1" s="74"/>
      <c r="FEH1" s="74"/>
      <c r="FEI1" s="74"/>
      <c r="FEJ1" s="74"/>
      <c r="FEK1" s="74"/>
      <c r="FEL1" s="74"/>
      <c r="FEM1" s="74"/>
      <c r="FEN1" s="74"/>
      <c r="FEO1" s="74"/>
      <c r="FEP1" s="74"/>
      <c r="FEQ1" s="74"/>
      <c r="FER1" s="74"/>
      <c r="FES1" s="74"/>
      <c r="FET1" s="74"/>
      <c r="FEU1" s="74"/>
      <c r="FEV1" s="74"/>
      <c r="FEW1" s="74"/>
      <c r="FEX1" s="74"/>
      <c r="FEY1" s="74"/>
      <c r="FEZ1" s="74"/>
      <c r="FFA1" s="74"/>
      <c r="FFB1" s="74"/>
      <c r="FFC1" s="74"/>
      <c r="FFD1" s="74"/>
      <c r="FFE1" s="74"/>
      <c r="FFF1" s="74"/>
      <c r="FFG1" s="74"/>
      <c r="FFH1" s="74"/>
      <c r="FFI1" s="74"/>
      <c r="FFJ1" s="74"/>
      <c r="FFK1" s="74"/>
      <c r="FFL1" s="74"/>
      <c r="FFM1" s="74"/>
      <c r="FFN1" s="74"/>
      <c r="FFO1" s="74"/>
      <c r="FFP1" s="74"/>
      <c r="FFQ1" s="74"/>
      <c r="FFR1" s="74"/>
      <c r="FFS1" s="74"/>
      <c r="FFT1" s="74"/>
      <c r="FFU1" s="74"/>
      <c r="FFV1" s="74"/>
      <c r="FFW1" s="74"/>
      <c r="FFX1" s="74"/>
      <c r="FFY1" s="74"/>
      <c r="FFZ1" s="74"/>
      <c r="FGA1" s="74"/>
      <c r="FGB1" s="74"/>
      <c r="FGC1" s="74"/>
      <c r="FGD1" s="74"/>
      <c r="FGE1" s="74"/>
      <c r="FGF1" s="74"/>
      <c r="FGG1" s="74"/>
      <c r="FGH1" s="74"/>
      <c r="FGI1" s="74"/>
      <c r="FGJ1" s="74"/>
      <c r="FGK1" s="74"/>
      <c r="FGL1" s="74"/>
      <c r="FGM1" s="74"/>
      <c r="FGN1" s="74"/>
      <c r="FGO1" s="74"/>
      <c r="FGP1" s="74"/>
      <c r="FGQ1" s="74"/>
      <c r="FGR1" s="74"/>
      <c r="FGS1" s="74"/>
      <c r="FGT1" s="74"/>
      <c r="FGU1" s="74"/>
      <c r="FGV1" s="74"/>
      <c r="FGW1" s="74"/>
      <c r="FGX1" s="74"/>
      <c r="FGY1" s="74"/>
      <c r="FGZ1" s="74"/>
      <c r="FHA1" s="74"/>
      <c r="FHB1" s="74"/>
      <c r="FHC1" s="74"/>
      <c r="FHD1" s="74"/>
      <c r="FHE1" s="74"/>
      <c r="FHF1" s="74"/>
      <c r="FHG1" s="74"/>
      <c r="FHH1" s="74"/>
      <c r="FHI1" s="74"/>
      <c r="FHJ1" s="74"/>
      <c r="FHK1" s="74"/>
      <c r="FHL1" s="74"/>
      <c r="FHM1" s="74"/>
      <c r="FHN1" s="74"/>
      <c r="FHO1" s="74"/>
      <c r="FHP1" s="74"/>
      <c r="FHQ1" s="74"/>
      <c r="FHR1" s="74"/>
      <c r="FHS1" s="74"/>
      <c r="FHT1" s="74"/>
      <c r="FHU1" s="74"/>
      <c r="FHV1" s="74"/>
      <c r="FHW1" s="74"/>
      <c r="FHX1" s="74"/>
      <c r="FHY1" s="74"/>
      <c r="FHZ1" s="74"/>
      <c r="FIA1" s="74"/>
      <c r="FIB1" s="74"/>
      <c r="FIC1" s="74"/>
      <c r="FID1" s="74"/>
      <c r="FIE1" s="74"/>
      <c r="FIF1" s="74"/>
      <c r="FIG1" s="74"/>
      <c r="FIH1" s="74"/>
      <c r="FII1" s="74"/>
      <c r="FIJ1" s="74"/>
      <c r="FIK1" s="74"/>
      <c r="FIL1" s="74"/>
      <c r="FIM1" s="74"/>
      <c r="FIN1" s="74"/>
      <c r="FIO1" s="74"/>
      <c r="FIP1" s="74"/>
      <c r="FIQ1" s="74"/>
      <c r="FIR1" s="74"/>
      <c r="FIS1" s="74"/>
      <c r="FIT1" s="74"/>
      <c r="FIU1" s="74"/>
      <c r="FIV1" s="74"/>
      <c r="FIW1" s="74"/>
      <c r="FIX1" s="74"/>
      <c r="FIY1" s="74"/>
      <c r="FIZ1" s="74"/>
      <c r="FJA1" s="74"/>
      <c r="FJB1" s="74"/>
      <c r="FJC1" s="74"/>
      <c r="FJD1" s="74"/>
      <c r="FJE1" s="74"/>
      <c r="FJF1" s="74"/>
      <c r="FJG1" s="74"/>
      <c r="FJH1" s="74"/>
      <c r="FJI1" s="74"/>
      <c r="FJJ1" s="74"/>
      <c r="FJK1" s="74"/>
      <c r="FJL1" s="74"/>
      <c r="FJM1" s="74"/>
      <c r="FJN1" s="74"/>
      <c r="FJO1" s="74"/>
      <c r="FJP1" s="74"/>
      <c r="FJQ1" s="74"/>
      <c r="FJR1" s="74"/>
      <c r="FJS1" s="74"/>
      <c r="FJT1" s="74"/>
      <c r="FJU1" s="74"/>
      <c r="FJV1" s="74"/>
      <c r="FJW1" s="74"/>
      <c r="FJX1" s="74"/>
      <c r="FJY1" s="74"/>
      <c r="FJZ1" s="74"/>
      <c r="FKA1" s="74"/>
      <c r="FKB1" s="74"/>
      <c r="FKC1" s="74"/>
      <c r="FKD1" s="74"/>
      <c r="FKE1" s="74"/>
      <c r="FKF1" s="74"/>
      <c r="FKG1" s="74"/>
      <c r="FKH1" s="74"/>
      <c r="FKI1" s="74"/>
      <c r="FKJ1" s="74"/>
      <c r="FKK1" s="74"/>
      <c r="FKL1" s="74"/>
      <c r="FKM1" s="74"/>
      <c r="FKN1" s="74"/>
      <c r="FKO1" s="74"/>
      <c r="FKP1" s="74"/>
      <c r="FKQ1" s="74"/>
      <c r="FKR1" s="74"/>
      <c r="FKS1" s="74"/>
      <c r="FKT1" s="74"/>
      <c r="FKU1" s="74"/>
      <c r="FKV1" s="74"/>
      <c r="FKW1" s="74"/>
      <c r="FKX1" s="74"/>
      <c r="FKY1" s="74"/>
      <c r="FKZ1" s="74"/>
      <c r="FLA1" s="74"/>
      <c r="FLB1" s="74"/>
      <c r="FLC1" s="74"/>
      <c r="FLD1" s="74"/>
      <c r="FLE1" s="74"/>
      <c r="FLF1" s="74"/>
      <c r="FLG1" s="74"/>
      <c r="FLH1" s="74"/>
      <c r="FLI1" s="74"/>
      <c r="FLJ1" s="74"/>
      <c r="FLK1" s="74"/>
      <c r="FLL1" s="74"/>
      <c r="FLM1" s="74"/>
      <c r="FLN1" s="74"/>
      <c r="FLO1" s="74"/>
      <c r="FLP1" s="74"/>
      <c r="FLQ1" s="74"/>
      <c r="FLR1" s="74"/>
      <c r="FLS1" s="74"/>
      <c r="FLT1" s="74"/>
      <c r="FLU1" s="74"/>
      <c r="FLV1" s="74"/>
      <c r="FLW1" s="74"/>
      <c r="FLX1" s="74"/>
      <c r="FLY1" s="74"/>
      <c r="FLZ1" s="74"/>
      <c r="FMA1" s="74"/>
      <c r="FMB1" s="74"/>
      <c r="FMC1" s="74"/>
      <c r="FMD1" s="74"/>
      <c r="FME1" s="74"/>
      <c r="FMF1" s="74"/>
      <c r="FMG1" s="74"/>
      <c r="FMH1" s="74"/>
      <c r="FMI1" s="74"/>
      <c r="FMJ1" s="74"/>
      <c r="FMK1" s="74"/>
      <c r="FML1" s="74"/>
      <c r="FMM1" s="74"/>
      <c r="FMN1" s="74"/>
      <c r="FMO1" s="74"/>
      <c r="FMP1" s="74"/>
      <c r="FMQ1" s="74"/>
      <c r="FMR1" s="74"/>
      <c r="FMS1" s="74"/>
      <c r="FMT1" s="74"/>
      <c r="FMU1" s="74"/>
      <c r="FMV1" s="74"/>
      <c r="FMW1" s="74"/>
      <c r="FMX1" s="74"/>
      <c r="FMY1" s="74"/>
      <c r="FMZ1" s="74"/>
      <c r="FNA1" s="74"/>
      <c r="FNB1" s="74"/>
      <c r="FNC1" s="74"/>
      <c r="FND1" s="74"/>
      <c r="FNE1" s="74"/>
      <c r="FNF1" s="74"/>
      <c r="FNG1" s="74"/>
      <c r="FNH1" s="74"/>
      <c r="FNI1" s="74"/>
      <c r="FNJ1" s="74"/>
      <c r="FNK1" s="74"/>
      <c r="FNL1" s="74"/>
      <c r="FNM1" s="74"/>
      <c r="FNN1" s="74"/>
      <c r="FNO1" s="74"/>
      <c r="FNP1" s="74"/>
      <c r="FNQ1" s="74"/>
      <c r="FNR1" s="74"/>
      <c r="FNS1" s="74"/>
      <c r="FNT1" s="74"/>
      <c r="FNU1" s="74"/>
      <c r="FNV1" s="74"/>
      <c r="FNW1" s="74"/>
      <c r="FNX1" s="74"/>
      <c r="FNY1" s="74"/>
      <c r="FNZ1" s="74"/>
      <c r="FOA1" s="74"/>
      <c r="FOB1" s="74"/>
      <c r="FOC1" s="74"/>
      <c r="FOD1" s="74"/>
      <c r="FOE1" s="74"/>
      <c r="FOF1" s="74"/>
      <c r="FOG1" s="74"/>
      <c r="FOH1" s="74"/>
      <c r="FOI1" s="74"/>
      <c r="FOJ1" s="74"/>
      <c r="FOK1" s="74"/>
      <c r="FOL1" s="74"/>
      <c r="FOM1" s="74"/>
      <c r="FON1" s="74"/>
      <c r="FOO1" s="74"/>
      <c r="FOP1" s="74"/>
      <c r="FOQ1" s="74"/>
      <c r="FOR1" s="74"/>
      <c r="FOS1" s="74"/>
      <c r="FOT1" s="74"/>
      <c r="FOU1" s="74"/>
      <c r="FOV1" s="74"/>
      <c r="FOW1" s="74"/>
      <c r="FOX1" s="74"/>
      <c r="FOY1" s="74"/>
      <c r="FOZ1" s="74"/>
      <c r="FPA1" s="74"/>
      <c r="FPB1" s="74"/>
      <c r="FPC1" s="74"/>
      <c r="FPD1" s="74"/>
      <c r="FPE1" s="74"/>
      <c r="FPF1" s="74"/>
      <c r="FPG1" s="74"/>
      <c r="FPH1" s="74"/>
      <c r="FPI1" s="74"/>
      <c r="FPJ1" s="74"/>
      <c r="FPK1" s="74"/>
      <c r="FPL1" s="74"/>
      <c r="FPM1" s="74"/>
      <c r="FPN1" s="74"/>
      <c r="FPO1" s="74"/>
      <c r="FPP1" s="74"/>
      <c r="FPQ1" s="74"/>
      <c r="FPR1" s="74"/>
      <c r="FPS1" s="74"/>
      <c r="FPT1" s="74"/>
      <c r="FPU1" s="74"/>
      <c r="FPV1" s="74"/>
      <c r="FPW1" s="74"/>
      <c r="FPX1" s="74"/>
      <c r="FPY1" s="74"/>
      <c r="FPZ1" s="74"/>
      <c r="FQA1" s="74"/>
      <c r="FQB1" s="74"/>
      <c r="FQC1" s="74"/>
      <c r="FQD1" s="74"/>
      <c r="FQE1" s="74"/>
      <c r="FQF1" s="74"/>
      <c r="FQG1" s="74"/>
      <c r="FQH1" s="74"/>
      <c r="FQI1" s="74"/>
      <c r="FQJ1" s="74"/>
      <c r="FQK1" s="74"/>
      <c r="FQL1" s="74"/>
      <c r="FQM1" s="74"/>
      <c r="FQN1" s="74"/>
      <c r="FQO1" s="74"/>
      <c r="FQP1" s="74"/>
      <c r="FQQ1" s="74"/>
      <c r="FQR1" s="74"/>
      <c r="FQS1" s="74"/>
      <c r="FQT1" s="74"/>
      <c r="FQU1" s="74"/>
      <c r="FQV1" s="74"/>
      <c r="FQW1" s="74"/>
      <c r="FQX1" s="74"/>
      <c r="FQY1" s="74"/>
      <c r="FQZ1" s="74"/>
      <c r="FRA1" s="74"/>
      <c r="FRB1" s="74"/>
      <c r="FRC1" s="74"/>
      <c r="FRD1" s="74"/>
      <c r="FRE1" s="74"/>
      <c r="FRF1" s="74"/>
      <c r="FRG1" s="74"/>
      <c r="FRH1" s="74"/>
      <c r="FRI1" s="74"/>
      <c r="FRJ1" s="74"/>
      <c r="FRK1" s="74"/>
      <c r="FRL1" s="74"/>
      <c r="FRM1" s="74"/>
      <c r="FRN1" s="74"/>
      <c r="FRO1" s="74"/>
      <c r="FRP1" s="74"/>
      <c r="FRQ1" s="74"/>
      <c r="FRR1" s="74"/>
      <c r="FRS1" s="74"/>
      <c r="FRT1" s="74"/>
      <c r="FRU1" s="74"/>
      <c r="FRV1" s="74"/>
      <c r="FRW1" s="74"/>
      <c r="FRX1" s="74"/>
      <c r="FRY1" s="74"/>
      <c r="FRZ1" s="74"/>
      <c r="FSA1" s="74"/>
      <c r="FSB1" s="74"/>
      <c r="FSC1" s="74"/>
      <c r="FSD1" s="74"/>
      <c r="FSE1" s="74"/>
      <c r="FSF1" s="74"/>
      <c r="FSG1" s="74"/>
      <c r="FSH1" s="74"/>
      <c r="FSI1" s="74"/>
      <c r="FSJ1" s="74"/>
      <c r="FSK1" s="74"/>
      <c r="FSL1" s="74"/>
      <c r="FSM1" s="74"/>
      <c r="FSN1" s="74"/>
      <c r="FSO1" s="74"/>
      <c r="FSP1" s="74"/>
      <c r="FSQ1" s="74"/>
      <c r="FSR1" s="74"/>
      <c r="FSS1" s="74"/>
      <c r="FST1" s="74"/>
      <c r="FSU1" s="74"/>
      <c r="FSV1" s="74"/>
      <c r="FSW1" s="74"/>
      <c r="FSX1" s="74"/>
      <c r="FSY1" s="74"/>
      <c r="FSZ1" s="74"/>
      <c r="FTA1" s="74"/>
      <c r="FTB1" s="74"/>
      <c r="FTC1" s="74"/>
      <c r="FTD1" s="74"/>
      <c r="FTE1" s="74"/>
      <c r="FTF1" s="74"/>
      <c r="FTG1" s="74"/>
      <c r="FTH1" s="74"/>
      <c r="FTI1" s="74"/>
      <c r="FTJ1" s="74"/>
      <c r="FTK1" s="74"/>
      <c r="FTL1" s="74"/>
      <c r="FTM1" s="74"/>
      <c r="FTN1" s="74"/>
      <c r="FTO1" s="74"/>
      <c r="FTP1" s="74"/>
      <c r="FTQ1" s="74"/>
      <c r="FTR1" s="74"/>
      <c r="FTS1" s="74"/>
      <c r="FTT1" s="74"/>
      <c r="FTU1" s="74"/>
      <c r="FTV1" s="74"/>
      <c r="FTW1" s="74"/>
      <c r="FTX1" s="74"/>
      <c r="FTY1" s="74"/>
      <c r="FTZ1" s="74"/>
      <c r="FUA1" s="74"/>
      <c r="FUB1" s="74"/>
      <c r="FUC1" s="74"/>
      <c r="FUD1" s="74"/>
      <c r="FUE1" s="74"/>
      <c r="FUF1" s="74"/>
      <c r="FUG1" s="74"/>
      <c r="FUH1" s="74"/>
      <c r="FUI1" s="74"/>
      <c r="FUJ1" s="74"/>
      <c r="FUK1" s="74"/>
      <c r="FUL1" s="74"/>
      <c r="FUM1" s="74"/>
      <c r="FUN1" s="74"/>
      <c r="FUO1" s="74"/>
      <c r="FUP1" s="74"/>
      <c r="FUQ1" s="74"/>
      <c r="FUR1" s="74"/>
      <c r="FUS1" s="74"/>
      <c r="FUT1" s="74"/>
      <c r="FUU1" s="74"/>
      <c r="FUV1" s="74"/>
      <c r="FUW1" s="74"/>
      <c r="FUX1" s="74"/>
      <c r="FUY1" s="74"/>
      <c r="FUZ1" s="74"/>
      <c r="FVA1" s="74"/>
      <c r="FVB1" s="74"/>
      <c r="FVC1" s="74"/>
      <c r="FVD1" s="74"/>
      <c r="FVE1" s="74"/>
      <c r="FVF1" s="74"/>
      <c r="FVG1" s="74"/>
      <c r="FVH1" s="74"/>
      <c r="FVI1" s="74"/>
      <c r="FVJ1" s="74"/>
      <c r="FVK1" s="74"/>
      <c r="FVL1" s="74"/>
      <c r="FVM1" s="74"/>
      <c r="FVN1" s="74"/>
      <c r="FVO1" s="74"/>
      <c r="FVP1" s="74"/>
      <c r="FVQ1" s="74"/>
      <c r="FVR1" s="74"/>
      <c r="FVS1" s="74"/>
      <c r="FVT1" s="74"/>
      <c r="FVU1" s="74"/>
      <c r="FVV1" s="74"/>
      <c r="FVW1" s="74"/>
      <c r="FVX1" s="74"/>
      <c r="FVY1" s="74"/>
      <c r="FVZ1" s="74"/>
      <c r="FWA1" s="74"/>
      <c r="FWB1" s="74"/>
      <c r="FWC1" s="74"/>
      <c r="FWD1" s="74"/>
      <c r="FWE1" s="74"/>
      <c r="FWF1" s="74"/>
      <c r="FWG1" s="74"/>
      <c r="FWH1" s="74"/>
      <c r="FWI1" s="74"/>
      <c r="FWJ1" s="74"/>
      <c r="FWK1" s="74"/>
      <c r="FWL1" s="74"/>
      <c r="FWM1" s="74"/>
      <c r="FWN1" s="74"/>
      <c r="FWO1" s="74"/>
      <c r="FWP1" s="74"/>
      <c r="FWQ1" s="74"/>
      <c r="FWR1" s="74"/>
      <c r="FWS1" s="74"/>
      <c r="FWT1" s="74"/>
      <c r="FWU1" s="74"/>
      <c r="FWV1" s="74"/>
      <c r="FWW1" s="74"/>
      <c r="FWX1" s="74"/>
      <c r="FWY1" s="74"/>
      <c r="FWZ1" s="74"/>
      <c r="FXA1" s="74"/>
      <c r="FXB1" s="74"/>
      <c r="FXC1" s="74"/>
      <c r="FXD1" s="74"/>
      <c r="FXE1" s="74"/>
      <c r="FXF1" s="74"/>
      <c r="FXG1" s="74"/>
      <c r="FXH1" s="74"/>
      <c r="FXI1" s="74"/>
      <c r="FXJ1" s="74"/>
      <c r="FXK1" s="74"/>
      <c r="FXL1" s="74"/>
      <c r="FXM1" s="74"/>
      <c r="FXN1" s="74"/>
      <c r="FXO1" s="74"/>
      <c r="FXP1" s="74"/>
      <c r="FXQ1" s="74"/>
      <c r="FXR1" s="74"/>
      <c r="FXS1" s="74"/>
      <c r="FXT1" s="74"/>
      <c r="FXU1" s="74"/>
      <c r="FXV1" s="74"/>
      <c r="FXW1" s="74"/>
      <c r="FXX1" s="74"/>
      <c r="FXY1" s="74"/>
      <c r="FXZ1" s="74"/>
      <c r="FYA1" s="74"/>
      <c r="FYB1" s="74"/>
      <c r="FYC1" s="74"/>
      <c r="FYD1" s="74"/>
      <c r="FYE1" s="74"/>
      <c r="FYF1" s="74"/>
      <c r="FYG1" s="74"/>
      <c r="FYH1" s="74"/>
      <c r="FYI1" s="74"/>
      <c r="FYJ1" s="74"/>
      <c r="FYK1" s="74"/>
      <c r="FYL1" s="74"/>
      <c r="FYM1" s="74"/>
      <c r="FYN1" s="74"/>
      <c r="FYO1" s="74"/>
      <c r="FYP1" s="74"/>
      <c r="FYQ1" s="74"/>
      <c r="FYR1" s="74"/>
      <c r="FYS1" s="74"/>
      <c r="FYT1" s="74"/>
      <c r="FYU1" s="74"/>
      <c r="FYV1" s="74"/>
      <c r="FYW1" s="74"/>
      <c r="FYX1" s="74"/>
      <c r="FYY1" s="74"/>
      <c r="FYZ1" s="74"/>
      <c r="FZA1" s="74"/>
      <c r="FZB1" s="74"/>
      <c r="FZC1" s="74"/>
      <c r="FZD1" s="74"/>
      <c r="FZE1" s="74"/>
      <c r="FZF1" s="74"/>
      <c r="FZG1" s="74"/>
      <c r="FZH1" s="74"/>
      <c r="FZI1" s="74"/>
      <c r="FZJ1" s="74"/>
      <c r="FZK1" s="74"/>
      <c r="FZL1" s="74"/>
      <c r="FZM1" s="74"/>
      <c r="FZN1" s="74"/>
      <c r="FZO1" s="74"/>
      <c r="FZP1" s="74"/>
      <c r="FZQ1" s="74"/>
      <c r="FZR1" s="74"/>
      <c r="FZS1" s="74"/>
      <c r="FZT1" s="74"/>
      <c r="FZU1" s="74"/>
      <c r="FZV1" s="74"/>
      <c r="FZW1" s="74"/>
      <c r="FZX1" s="74"/>
      <c r="FZY1" s="74"/>
      <c r="FZZ1" s="74"/>
      <c r="GAA1" s="74"/>
      <c r="GAB1" s="74"/>
      <c r="GAC1" s="74"/>
      <c r="GAD1" s="74"/>
      <c r="GAE1" s="74"/>
      <c r="GAF1" s="74"/>
      <c r="GAG1" s="74"/>
      <c r="GAH1" s="74"/>
      <c r="GAI1" s="74"/>
      <c r="GAJ1" s="74"/>
      <c r="GAK1" s="74"/>
      <c r="GAL1" s="74"/>
      <c r="GAM1" s="74"/>
      <c r="GAN1" s="74"/>
      <c r="GAO1" s="74"/>
      <c r="GAP1" s="74"/>
      <c r="GAQ1" s="74"/>
      <c r="GAR1" s="74"/>
      <c r="GAS1" s="74"/>
      <c r="GAT1" s="74"/>
      <c r="GAU1" s="74"/>
      <c r="GAV1" s="74"/>
      <c r="GAW1" s="74"/>
      <c r="GAX1" s="74"/>
      <c r="GAY1" s="74"/>
      <c r="GAZ1" s="74"/>
      <c r="GBA1" s="74"/>
      <c r="GBB1" s="74"/>
      <c r="GBC1" s="74"/>
      <c r="GBD1" s="74"/>
      <c r="GBE1" s="74"/>
      <c r="GBF1" s="74"/>
      <c r="GBG1" s="74"/>
      <c r="GBH1" s="74"/>
      <c r="GBI1" s="74"/>
      <c r="GBJ1" s="74"/>
      <c r="GBK1" s="74"/>
      <c r="GBL1" s="74"/>
      <c r="GBM1" s="74"/>
      <c r="GBN1" s="74"/>
      <c r="GBO1" s="74"/>
      <c r="GBP1" s="74"/>
      <c r="GBQ1" s="74"/>
      <c r="GBR1" s="74"/>
      <c r="GBS1" s="74"/>
      <c r="GBT1" s="74"/>
      <c r="GBU1" s="74"/>
      <c r="GBV1" s="74"/>
      <c r="GBW1" s="74"/>
      <c r="GBX1" s="74"/>
      <c r="GBY1" s="74"/>
      <c r="GBZ1" s="74"/>
      <c r="GCA1" s="74"/>
      <c r="GCB1" s="74"/>
      <c r="GCC1" s="74"/>
      <c r="GCD1" s="74"/>
      <c r="GCE1" s="74"/>
      <c r="GCF1" s="74"/>
      <c r="GCG1" s="74"/>
      <c r="GCH1" s="74"/>
      <c r="GCI1" s="74"/>
      <c r="GCJ1" s="74"/>
      <c r="GCK1" s="74"/>
      <c r="GCL1" s="74"/>
      <c r="GCM1" s="74"/>
      <c r="GCN1" s="74"/>
      <c r="GCO1" s="74"/>
      <c r="GCP1" s="74"/>
      <c r="GCQ1" s="74"/>
      <c r="GCR1" s="74"/>
      <c r="GCS1" s="74"/>
      <c r="GCT1" s="74"/>
      <c r="GCU1" s="74"/>
      <c r="GCV1" s="74"/>
      <c r="GCW1" s="74"/>
      <c r="GCX1" s="74"/>
      <c r="GCY1" s="74"/>
      <c r="GCZ1" s="74"/>
      <c r="GDA1" s="74"/>
      <c r="GDB1" s="74"/>
      <c r="GDC1" s="74"/>
      <c r="GDD1" s="74"/>
      <c r="GDE1" s="74"/>
      <c r="GDF1" s="74"/>
      <c r="GDG1" s="74"/>
      <c r="GDH1" s="74"/>
      <c r="GDI1" s="74"/>
      <c r="GDJ1" s="74"/>
      <c r="GDK1" s="74"/>
      <c r="GDL1" s="74"/>
      <c r="GDM1" s="74"/>
      <c r="GDN1" s="74"/>
      <c r="GDO1" s="74"/>
      <c r="GDP1" s="74"/>
      <c r="GDQ1" s="74"/>
      <c r="GDR1" s="74"/>
      <c r="GDS1" s="74"/>
      <c r="GDT1" s="74"/>
      <c r="GDU1" s="74"/>
      <c r="GDV1" s="74"/>
      <c r="GDW1" s="74"/>
      <c r="GDX1" s="74"/>
      <c r="GDY1" s="74"/>
      <c r="GDZ1" s="74"/>
      <c r="GEA1" s="74"/>
      <c r="GEB1" s="74"/>
      <c r="GEC1" s="74"/>
      <c r="GED1" s="74"/>
      <c r="GEE1" s="74"/>
      <c r="GEF1" s="74"/>
      <c r="GEG1" s="74"/>
      <c r="GEH1" s="74"/>
      <c r="GEI1" s="74"/>
      <c r="GEJ1" s="74"/>
      <c r="GEK1" s="74"/>
      <c r="GEL1" s="74"/>
      <c r="GEM1" s="74"/>
      <c r="GEN1" s="74"/>
      <c r="GEO1" s="74"/>
      <c r="GEP1" s="74"/>
      <c r="GEQ1" s="74"/>
      <c r="GER1" s="74"/>
      <c r="GES1" s="74"/>
      <c r="GET1" s="74"/>
      <c r="GEU1" s="74"/>
      <c r="GEV1" s="74"/>
      <c r="GEW1" s="74"/>
      <c r="GEX1" s="74"/>
      <c r="GEY1" s="74"/>
      <c r="GEZ1" s="74"/>
      <c r="GFA1" s="74"/>
      <c r="GFB1" s="74"/>
      <c r="GFC1" s="74"/>
      <c r="GFD1" s="74"/>
      <c r="GFE1" s="74"/>
      <c r="GFF1" s="74"/>
      <c r="GFG1" s="74"/>
      <c r="GFH1" s="74"/>
      <c r="GFI1" s="74"/>
      <c r="GFJ1" s="74"/>
      <c r="GFK1" s="74"/>
      <c r="GFL1" s="74"/>
      <c r="GFM1" s="74"/>
      <c r="GFN1" s="74"/>
      <c r="GFO1" s="74"/>
      <c r="GFP1" s="74"/>
      <c r="GFQ1" s="74"/>
      <c r="GFR1" s="74"/>
      <c r="GFS1" s="74"/>
      <c r="GFT1" s="74"/>
      <c r="GFU1" s="74"/>
      <c r="GFV1" s="74"/>
      <c r="GFW1" s="74"/>
      <c r="GFX1" s="74"/>
      <c r="GFY1" s="74"/>
      <c r="GFZ1" s="74"/>
      <c r="GGA1" s="74"/>
      <c r="GGB1" s="74"/>
      <c r="GGC1" s="74"/>
      <c r="GGD1" s="74"/>
      <c r="GGE1" s="74"/>
      <c r="GGF1" s="74"/>
      <c r="GGG1" s="74"/>
      <c r="GGH1" s="74"/>
      <c r="GGI1" s="74"/>
      <c r="GGJ1" s="74"/>
      <c r="GGK1" s="74"/>
      <c r="GGL1" s="74"/>
      <c r="GGM1" s="74"/>
      <c r="GGN1" s="74"/>
      <c r="GGO1" s="74"/>
      <c r="GGP1" s="74"/>
      <c r="GGQ1" s="74"/>
      <c r="GGR1" s="74"/>
      <c r="GGS1" s="74"/>
      <c r="GGT1" s="74"/>
      <c r="GGU1" s="74"/>
      <c r="GGV1" s="74"/>
      <c r="GGW1" s="74"/>
      <c r="GGX1" s="74"/>
      <c r="GGY1" s="74"/>
      <c r="GGZ1" s="74"/>
      <c r="GHA1" s="74"/>
      <c r="GHB1" s="74"/>
      <c r="GHC1" s="74"/>
      <c r="GHD1" s="74"/>
      <c r="GHE1" s="74"/>
      <c r="GHF1" s="74"/>
      <c r="GHG1" s="74"/>
      <c r="GHH1" s="74"/>
      <c r="GHI1" s="74"/>
      <c r="GHJ1" s="74"/>
      <c r="GHK1" s="74"/>
      <c r="GHL1" s="74"/>
      <c r="GHM1" s="74"/>
      <c r="GHN1" s="74"/>
      <c r="GHO1" s="74"/>
      <c r="GHP1" s="74"/>
      <c r="GHQ1" s="74"/>
      <c r="GHR1" s="74"/>
      <c r="GHS1" s="74"/>
      <c r="GHT1" s="74"/>
      <c r="GHU1" s="74"/>
      <c r="GHV1" s="74"/>
      <c r="GHW1" s="74"/>
      <c r="GHX1" s="74"/>
      <c r="GHY1" s="74"/>
      <c r="GHZ1" s="74"/>
      <c r="GIA1" s="74"/>
      <c r="GIB1" s="74"/>
      <c r="GIC1" s="74"/>
      <c r="GID1" s="74"/>
      <c r="GIE1" s="74"/>
      <c r="GIF1" s="74"/>
      <c r="GIG1" s="74"/>
      <c r="GIH1" s="74"/>
      <c r="GII1" s="74"/>
      <c r="GIJ1" s="74"/>
      <c r="GIK1" s="74"/>
      <c r="GIL1" s="74"/>
      <c r="GIM1" s="74"/>
      <c r="GIN1" s="74"/>
      <c r="GIO1" s="74"/>
      <c r="GIP1" s="74"/>
      <c r="GIQ1" s="74"/>
      <c r="GIR1" s="74"/>
      <c r="GIS1" s="74"/>
      <c r="GIT1" s="74"/>
      <c r="GIU1" s="74"/>
      <c r="GIV1" s="74"/>
      <c r="GIW1" s="74"/>
      <c r="GIX1" s="74"/>
      <c r="GIY1" s="74"/>
      <c r="GIZ1" s="74"/>
      <c r="GJA1" s="74"/>
      <c r="GJB1" s="74"/>
      <c r="GJC1" s="74"/>
      <c r="GJD1" s="74"/>
      <c r="GJE1" s="74"/>
      <c r="GJF1" s="74"/>
      <c r="GJG1" s="74"/>
      <c r="GJH1" s="74"/>
      <c r="GJI1" s="74"/>
      <c r="GJJ1" s="74"/>
      <c r="GJK1" s="74"/>
      <c r="GJL1" s="74"/>
      <c r="GJM1" s="74"/>
      <c r="GJN1" s="74"/>
      <c r="GJO1" s="74"/>
      <c r="GJP1" s="74"/>
      <c r="GJQ1" s="74"/>
      <c r="GJR1" s="74"/>
      <c r="GJS1" s="74"/>
      <c r="GJT1" s="74"/>
      <c r="GJU1" s="74"/>
      <c r="GJV1" s="74"/>
      <c r="GJW1" s="74"/>
      <c r="GJX1" s="74"/>
      <c r="GJY1" s="74"/>
      <c r="GJZ1" s="74"/>
      <c r="GKA1" s="74"/>
      <c r="GKB1" s="74"/>
      <c r="GKC1" s="74"/>
      <c r="GKD1" s="74"/>
      <c r="GKE1" s="74"/>
      <c r="GKF1" s="74"/>
      <c r="GKG1" s="74"/>
      <c r="GKH1" s="74"/>
      <c r="GKI1" s="74"/>
      <c r="GKJ1" s="74"/>
      <c r="GKK1" s="74"/>
      <c r="GKL1" s="74"/>
      <c r="GKM1" s="74"/>
      <c r="GKN1" s="74"/>
      <c r="GKO1" s="74"/>
      <c r="GKP1" s="74"/>
      <c r="GKQ1" s="74"/>
      <c r="GKR1" s="74"/>
      <c r="GKS1" s="74"/>
      <c r="GKT1" s="74"/>
      <c r="GKU1" s="74"/>
      <c r="GKV1" s="74"/>
      <c r="GKW1" s="74"/>
      <c r="GKX1" s="74"/>
      <c r="GKY1" s="74"/>
      <c r="GKZ1" s="74"/>
      <c r="GLA1" s="74"/>
      <c r="GLB1" s="74"/>
      <c r="GLC1" s="74"/>
      <c r="GLD1" s="74"/>
      <c r="GLE1" s="74"/>
      <c r="GLF1" s="74"/>
      <c r="GLG1" s="74"/>
      <c r="GLH1" s="74"/>
      <c r="GLI1" s="74"/>
      <c r="GLJ1" s="74"/>
      <c r="GLK1" s="74"/>
      <c r="GLL1" s="74"/>
      <c r="GLM1" s="74"/>
      <c r="GLN1" s="74"/>
      <c r="GLO1" s="74"/>
      <c r="GLP1" s="74"/>
      <c r="GLQ1" s="74"/>
      <c r="GLR1" s="74"/>
      <c r="GLS1" s="74"/>
      <c r="GLT1" s="74"/>
      <c r="GLU1" s="74"/>
      <c r="GLV1" s="74"/>
      <c r="GLW1" s="74"/>
      <c r="GLX1" s="74"/>
      <c r="GLY1" s="74"/>
      <c r="GLZ1" s="74"/>
      <c r="GMA1" s="74"/>
      <c r="GMB1" s="74"/>
      <c r="GMC1" s="74"/>
      <c r="GMD1" s="74"/>
      <c r="GME1" s="74"/>
      <c r="GMF1" s="74"/>
      <c r="GMG1" s="74"/>
      <c r="GMH1" s="74"/>
      <c r="GMI1" s="74"/>
      <c r="GMJ1" s="74"/>
      <c r="GMK1" s="74"/>
      <c r="GML1" s="74"/>
      <c r="GMM1" s="74"/>
      <c r="GMN1" s="74"/>
      <c r="GMO1" s="74"/>
      <c r="GMP1" s="74"/>
      <c r="GMQ1" s="74"/>
      <c r="GMR1" s="74"/>
      <c r="GMS1" s="74"/>
      <c r="GMT1" s="74"/>
      <c r="GMU1" s="74"/>
      <c r="GMV1" s="74"/>
      <c r="GMW1" s="74"/>
      <c r="GMX1" s="74"/>
      <c r="GMY1" s="74"/>
      <c r="GMZ1" s="74"/>
      <c r="GNA1" s="74"/>
      <c r="GNB1" s="74"/>
      <c r="GNC1" s="74"/>
      <c r="GND1" s="74"/>
      <c r="GNE1" s="74"/>
      <c r="GNF1" s="74"/>
      <c r="GNG1" s="74"/>
      <c r="GNH1" s="74"/>
      <c r="GNI1" s="74"/>
      <c r="GNJ1" s="74"/>
      <c r="GNK1" s="74"/>
      <c r="GNL1" s="74"/>
      <c r="GNM1" s="74"/>
      <c r="GNN1" s="74"/>
      <c r="GNO1" s="74"/>
      <c r="GNP1" s="74"/>
      <c r="GNQ1" s="74"/>
      <c r="GNR1" s="74"/>
      <c r="GNS1" s="74"/>
      <c r="GNT1" s="74"/>
      <c r="GNU1" s="74"/>
      <c r="GNV1" s="74"/>
      <c r="GNW1" s="74"/>
      <c r="GNX1" s="74"/>
      <c r="GNY1" s="74"/>
      <c r="GNZ1" s="74"/>
      <c r="GOA1" s="74"/>
      <c r="GOB1" s="74"/>
      <c r="GOC1" s="74"/>
      <c r="GOD1" s="74"/>
      <c r="GOE1" s="74"/>
      <c r="GOF1" s="74"/>
      <c r="GOG1" s="74"/>
      <c r="GOH1" s="74"/>
      <c r="GOI1" s="74"/>
      <c r="GOJ1" s="74"/>
      <c r="GOK1" s="74"/>
      <c r="GOL1" s="74"/>
      <c r="GOM1" s="74"/>
      <c r="GON1" s="74"/>
      <c r="GOO1" s="74"/>
      <c r="GOP1" s="74"/>
      <c r="GOQ1" s="74"/>
      <c r="GOR1" s="74"/>
      <c r="GOS1" s="74"/>
      <c r="GOT1" s="74"/>
      <c r="GOU1" s="74"/>
      <c r="GOV1" s="74"/>
      <c r="GOW1" s="74"/>
      <c r="GOX1" s="74"/>
      <c r="GOY1" s="74"/>
      <c r="GOZ1" s="74"/>
      <c r="GPA1" s="74"/>
      <c r="GPB1" s="74"/>
      <c r="GPC1" s="74"/>
      <c r="GPD1" s="74"/>
      <c r="GPE1" s="74"/>
      <c r="GPF1" s="74"/>
      <c r="GPG1" s="74"/>
      <c r="GPH1" s="74"/>
      <c r="GPI1" s="74"/>
      <c r="GPJ1" s="74"/>
      <c r="GPK1" s="74"/>
      <c r="GPL1" s="74"/>
      <c r="GPM1" s="74"/>
      <c r="GPN1" s="74"/>
      <c r="GPO1" s="74"/>
      <c r="GPP1" s="74"/>
      <c r="GPQ1" s="74"/>
      <c r="GPR1" s="74"/>
      <c r="GPS1" s="74"/>
      <c r="GPT1" s="74"/>
      <c r="GPU1" s="74"/>
      <c r="GPV1" s="74"/>
      <c r="GPW1" s="74"/>
      <c r="GPX1" s="74"/>
      <c r="GPY1" s="74"/>
      <c r="GPZ1" s="74"/>
      <c r="GQA1" s="74"/>
      <c r="GQB1" s="74"/>
      <c r="GQC1" s="74"/>
      <c r="GQD1" s="74"/>
      <c r="GQE1" s="74"/>
      <c r="GQF1" s="74"/>
      <c r="GQG1" s="74"/>
      <c r="GQH1" s="74"/>
      <c r="GQI1" s="74"/>
      <c r="GQJ1" s="74"/>
      <c r="GQK1" s="74"/>
      <c r="GQL1" s="74"/>
      <c r="GQM1" s="74"/>
      <c r="GQN1" s="74"/>
      <c r="GQO1" s="74"/>
      <c r="GQP1" s="74"/>
      <c r="GQQ1" s="74"/>
      <c r="GQR1" s="74"/>
      <c r="GQS1" s="74"/>
      <c r="GQT1" s="74"/>
      <c r="GQU1" s="74"/>
      <c r="GQV1" s="74"/>
      <c r="GQW1" s="74"/>
      <c r="GQX1" s="74"/>
      <c r="GQY1" s="74"/>
      <c r="GQZ1" s="74"/>
      <c r="GRA1" s="74"/>
      <c r="GRB1" s="74"/>
      <c r="GRC1" s="74"/>
      <c r="GRD1" s="74"/>
      <c r="GRE1" s="74"/>
      <c r="GRF1" s="74"/>
      <c r="GRG1" s="74"/>
      <c r="GRH1" s="74"/>
      <c r="GRI1" s="74"/>
      <c r="GRJ1" s="74"/>
      <c r="GRK1" s="74"/>
      <c r="GRL1" s="74"/>
      <c r="GRM1" s="74"/>
      <c r="GRN1" s="74"/>
      <c r="GRO1" s="74"/>
      <c r="GRP1" s="74"/>
      <c r="GRQ1" s="74"/>
      <c r="GRR1" s="74"/>
      <c r="GRS1" s="74"/>
      <c r="GRT1" s="74"/>
      <c r="GRU1" s="74"/>
      <c r="GRV1" s="74"/>
      <c r="GRW1" s="74"/>
      <c r="GRX1" s="74"/>
      <c r="GRY1" s="74"/>
      <c r="GRZ1" s="74"/>
      <c r="GSA1" s="74"/>
      <c r="GSB1" s="74"/>
      <c r="GSC1" s="74"/>
      <c r="GSD1" s="74"/>
      <c r="GSE1" s="74"/>
      <c r="GSF1" s="74"/>
      <c r="GSG1" s="74"/>
      <c r="GSH1" s="74"/>
      <c r="GSI1" s="74"/>
      <c r="GSJ1" s="74"/>
      <c r="GSK1" s="74"/>
      <c r="GSL1" s="74"/>
      <c r="GSM1" s="74"/>
      <c r="GSN1" s="74"/>
      <c r="GSO1" s="74"/>
      <c r="GSP1" s="74"/>
      <c r="GSQ1" s="74"/>
      <c r="GSR1" s="74"/>
      <c r="GSS1" s="74"/>
      <c r="GST1" s="74"/>
      <c r="GSU1" s="74"/>
      <c r="GSV1" s="74"/>
      <c r="GSW1" s="74"/>
      <c r="GSX1" s="74"/>
      <c r="GSY1" s="74"/>
      <c r="GSZ1" s="74"/>
      <c r="GTA1" s="74"/>
      <c r="GTB1" s="74"/>
      <c r="GTC1" s="74"/>
      <c r="GTD1" s="74"/>
      <c r="GTE1" s="74"/>
      <c r="GTF1" s="74"/>
      <c r="GTG1" s="74"/>
      <c r="GTH1" s="74"/>
      <c r="GTI1" s="74"/>
      <c r="GTJ1" s="74"/>
      <c r="GTK1" s="74"/>
      <c r="GTL1" s="74"/>
      <c r="GTM1" s="74"/>
      <c r="GTN1" s="74"/>
      <c r="GTO1" s="74"/>
      <c r="GTP1" s="74"/>
      <c r="GTQ1" s="74"/>
      <c r="GTR1" s="74"/>
      <c r="GTS1" s="74"/>
      <c r="GTT1" s="74"/>
      <c r="GTU1" s="74"/>
      <c r="GTV1" s="74"/>
      <c r="GTW1" s="74"/>
      <c r="GTX1" s="74"/>
      <c r="GTY1" s="74"/>
      <c r="GTZ1" s="74"/>
      <c r="GUA1" s="74"/>
      <c r="GUB1" s="74"/>
      <c r="GUC1" s="74"/>
      <c r="GUD1" s="74"/>
      <c r="GUE1" s="74"/>
      <c r="GUF1" s="74"/>
      <c r="GUG1" s="74"/>
      <c r="GUH1" s="74"/>
      <c r="GUI1" s="74"/>
      <c r="GUJ1" s="74"/>
      <c r="GUK1" s="74"/>
      <c r="GUL1" s="74"/>
      <c r="GUM1" s="74"/>
      <c r="GUN1" s="74"/>
      <c r="GUO1" s="74"/>
      <c r="GUP1" s="74"/>
      <c r="GUQ1" s="74"/>
      <c r="GUR1" s="74"/>
      <c r="GUS1" s="74"/>
      <c r="GUT1" s="74"/>
      <c r="GUU1" s="74"/>
      <c r="GUV1" s="74"/>
      <c r="GUW1" s="74"/>
      <c r="GUX1" s="74"/>
      <c r="GUY1" s="74"/>
      <c r="GUZ1" s="74"/>
      <c r="GVA1" s="74"/>
      <c r="GVB1" s="74"/>
      <c r="GVC1" s="74"/>
      <c r="GVD1" s="74"/>
      <c r="GVE1" s="74"/>
      <c r="GVF1" s="74"/>
      <c r="GVG1" s="74"/>
      <c r="GVH1" s="74"/>
      <c r="GVI1" s="74"/>
      <c r="GVJ1" s="74"/>
      <c r="GVK1" s="74"/>
      <c r="GVL1" s="74"/>
      <c r="GVM1" s="74"/>
      <c r="GVN1" s="74"/>
      <c r="GVO1" s="74"/>
      <c r="GVP1" s="74"/>
      <c r="GVQ1" s="74"/>
      <c r="GVR1" s="74"/>
      <c r="GVS1" s="74"/>
      <c r="GVT1" s="74"/>
      <c r="GVU1" s="74"/>
      <c r="GVV1" s="74"/>
      <c r="GVW1" s="74"/>
      <c r="GVX1" s="74"/>
      <c r="GVY1" s="74"/>
      <c r="GVZ1" s="74"/>
      <c r="GWA1" s="74"/>
      <c r="GWB1" s="74"/>
      <c r="GWC1" s="74"/>
      <c r="GWD1" s="74"/>
      <c r="GWE1" s="74"/>
      <c r="GWF1" s="74"/>
      <c r="GWG1" s="74"/>
      <c r="GWH1" s="74"/>
      <c r="GWI1" s="74"/>
      <c r="GWJ1" s="74"/>
      <c r="GWK1" s="74"/>
      <c r="GWL1" s="74"/>
      <c r="GWM1" s="74"/>
      <c r="GWN1" s="74"/>
      <c r="GWO1" s="74"/>
      <c r="GWP1" s="74"/>
      <c r="GWQ1" s="74"/>
      <c r="GWR1" s="74"/>
      <c r="GWS1" s="74"/>
      <c r="GWT1" s="74"/>
      <c r="GWU1" s="74"/>
      <c r="GWV1" s="74"/>
      <c r="GWW1" s="74"/>
      <c r="GWX1" s="74"/>
      <c r="GWY1" s="74"/>
      <c r="GWZ1" s="74"/>
      <c r="GXA1" s="74"/>
      <c r="GXB1" s="74"/>
      <c r="GXC1" s="74"/>
      <c r="GXD1" s="74"/>
      <c r="GXE1" s="74"/>
      <c r="GXF1" s="74"/>
      <c r="GXG1" s="74"/>
      <c r="GXH1" s="74"/>
      <c r="GXI1" s="74"/>
      <c r="GXJ1" s="74"/>
      <c r="GXK1" s="74"/>
      <c r="GXL1" s="74"/>
      <c r="GXM1" s="74"/>
      <c r="GXN1" s="74"/>
      <c r="GXO1" s="74"/>
      <c r="GXP1" s="74"/>
      <c r="GXQ1" s="74"/>
      <c r="GXR1" s="74"/>
      <c r="GXS1" s="74"/>
      <c r="GXT1" s="74"/>
      <c r="GXU1" s="74"/>
      <c r="GXV1" s="74"/>
      <c r="GXW1" s="74"/>
      <c r="GXX1" s="74"/>
      <c r="GXY1" s="74"/>
      <c r="GXZ1" s="74"/>
      <c r="GYA1" s="74"/>
      <c r="GYB1" s="74"/>
      <c r="GYC1" s="74"/>
      <c r="GYD1" s="74"/>
      <c r="GYE1" s="74"/>
      <c r="GYF1" s="74"/>
      <c r="GYG1" s="74"/>
      <c r="GYH1" s="74"/>
      <c r="GYI1" s="74"/>
      <c r="GYJ1" s="74"/>
      <c r="GYK1" s="74"/>
      <c r="GYL1" s="74"/>
      <c r="GYM1" s="74"/>
      <c r="GYN1" s="74"/>
      <c r="GYO1" s="74"/>
      <c r="GYP1" s="74"/>
      <c r="GYQ1" s="74"/>
      <c r="GYR1" s="74"/>
      <c r="GYS1" s="74"/>
      <c r="GYT1" s="74"/>
      <c r="GYU1" s="74"/>
      <c r="GYV1" s="74"/>
      <c r="GYW1" s="74"/>
      <c r="GYX1" s="74"/>
      <c r="GYY1" s="74"/>
      <c r="GYZ1" s="74"/>
      <c r="GZA1" s="74"/>
      <c r="GZB1" s="74"/>
      <c r="GZC1" s="74"/>
      <c r="GZD1" s="74"/>
      <c r="GZE1" s="74"/>
      <c r="GZF1" s="74"/>
      <c r="GZG1" s="74"/>
      <c r="GZH1" s="74"/>
      <c r="GZI1" s="74"/>
      <c r="GZJ1" s="74"/>
      <c r="GZK1" s="74"/>
      <c r="GZL1" s="74"/>
      <c r="GZM1" s="74"/>
      <c r="GZN1" s="74"/>
      <c r="GZO1" s="74"/>
      <c r="GZP1" s="74"/>
      <c r="GZQ1" s="74"/>
      <c r="GZR1" s="74"/>
      <c r="GZS1" s="74"/>
      <c r="GZT1" s="74"/>
      <c r="GZU1" s="74"/>
      <c r="GZV1" s="74"/>
      <c r="GZW1" s="74"/>
      <c r="GZX1" s="74"/>
      <c r="GZY1" s="74"/>
      <c r="GZZ1" s="74"/>
      <c r="HAA1" s="74"/>
      <c r="HAB1" s="74"/>
      <c r="HAC1" s="74"/>
      <c r="HAD1" s="74"/>
      <c r="HAE1" s="74"/>
      <c r="HAF1" s="74"/>
      <c r="HAG1" s="74"/>
      <c r="HAH1" s="74"/>
      <c r="HAI1" s="74"/>
      <c r="HAJ1" s="74"/>
      <c r="HAK1" s="74"/>
      <c r="HAL1" s="74"/>
      <c r="HAM1" s="74"/>
      <c r="HAN1" s="74"/>
      <c r="HAO1" s="74"/>
      <c r="HAP1" s="74"/>
      <c r="HAQ1" s="74"/>
      <c r="HAR1" s="74"/>
      <c r="HAS1" s="74"/>
      <c r="HAT1" s="74"/>
      <c r="HAU1" s="74"/>
      <c r="HAV1" s="74"/>
      <c r="HAW1" s="74"/>
      <c r="HAX1" s="74"/>
      <c r="HAY1" s="74"/>
      <c r="HAZ1" s="74"/>
      <c r="HBA1" s="74"/>
      <c r="HBB1" s="74"/>
      <c r="HBC1" s="74"/>
      <c r="HBD1" s="74"/>
      <c r="HBE1" s="74"/>
      <c r="HBF1" s="74"/>
      <c r="HBG1" s="74"/>
      <c r="HBH1" s="74"/>
      <c r="HBI1" s="74"/>
      <c r="HBJ1" s="74"/>
      <c r="HBK1" s="74"/>
      <c r="HBL1" s="74"/>
      <c r="HBM1" s="74"/>
      <c r="HBN1" s="74"/>
      <c r="HBO1" s="74"/>
      <c r="HBP1" s="74"/>
      <c r="HBQ1" s="74"/>
      <c r="HBR1" s="74"/>
      <c r="HBS1" s="74"/>
      <c r="HBT1" s="74"/>
      <c r="HBU1" s="74"/>
      <c r="HBV1" s="74"/>
      <c r="HBW1" s="74"/>
      <c r="HBX1" s="74"/>
      <c r="HBY1" s="74"/>
      <c r="HBZ1" s="74"/>
      <c r="HCA1" s="74"/>
      <c r="HCB1" s="74"/>
      <c r="HCC1" s="74"/>
      <c r="HCD1" s="74"/>
      <c r="HCE1" s="74"/>
      <c r="HCF1" s="74"/>
      <c r="HCG1" s="74"/>
      <c r="HCH1" s="74"/>
      <c r="HCI1" s="74"/>
      <c r="HCJ1" s="74"/>
      <c r="HCK1" s="74"/>
      <c r="HCL1" s="74"/>
      <c r="HCM1" s="74"/>
      <c r="HCN1" s="74"/>
      <c r="HCO1" s="74"/>
      <c r="HCP1" s="74"/>
      <c r="HCQ1" s="74"/>
      <c r="HCR1" s="74"/>
      <c r="HCS1" s="74"/>
      <c r="HCT1" s="74"/>
      <c r="HCU1" s="74"/>
      <c r="HCV1" s="74"/>
      <c r="HCW1" s="74"/>
      <c r="HCX1" s="74"/>
      <c r="HCY1" s="74"/>
      <c r="HCZ1" s="74"/>
      <c r="HDA1" s="74"/>
      <c r="HDB1" s="74"/>
      <c r="HDC1" s="74"/>
      <c r="HDD1" s="74"/>
      <c r="HDE1" s="74"/>
      <c r="HDF1" s="74"/>
      <c r="HDG1" s="74"/>
      <c r="HDH1" s="74"/>
      <c r="HDI1" s="74"/>
      <c r="HDJ1" s="74"/>
      <c r="HDK1" s="74"/>
      <c r="HDL1" s="74"/>
      <c r="HDM1" s="74"/>
      <c r="HDN1" s="74"/>
      <c r="HDO1" s="74"/>
      <c r="HDP1" s="74"/>
      <c r="HDQ1" s="74"/>
      <c r="HDR1" s="74"/>
      <c r="HDS1" s="74"/>
      <c r="HDT1" s="74"/>
      <c r="HDU1" s="74"/>
      <c r="HDV1" s="74"/>
      <c r="HDW1" s="74"/>
      <c r="HDX1" s="74"/>
      <c r="HDY1" s="74"/>
      <c r="HDZ1" s="74"/>
      <c r="HEA1" s="74"/>
      <c r="HEB1" s="74"/>
      <c r="HEC1" s="74"/>
      <c r="HED1" s="74"/>
      <c r="HEE1" s="74"/>
      <c r="HEF1" s="74"/>
      <c r="HEG1" s="74"/>
      <c r="HEH1" s="74"/>
      <c r="HEI1" s="74"/>
      <c r="HEJ1" s="74"/>
      <c r="HEK1" s="74"/>
      <c r="HEL1" s="74"/>
      <c r="HEM1" s="74"/>
      <c r="HEN1" s="74"/>
      <c r="HEO1" s="74"/>
      <c r="HEP1" s="74"/>
      <c r="HEQ1" s="74"/>
      <c r="HER1" s="74"/>
      <c r="HES1" s="74"/>
      <c r="HET1" s="74"/>
      <c r="HEU1" s="74"/>
      <c r="HEV1" s="74"/>
      <c r="HEW1" s="74"/>
      <c r="HEX1" s="74"/>
      <c r="HEY1" s="74"/>
      <c r="HEZ1" s="74"/>
      <c r="HFA1" s="74"/>
      <c r="HFB1" s="74"/>
      <c r="HFC1" s="74"/>
      <c r="HFD1" s="74"/>
      <c r="HFE1" s="74"/>
      <c r="HFF1" s="74"/>
      <c r="HFG1" s="74"/>
      <c r="HFH1" s="74"/>
      <c r="HFI1" s="74"/>
      <c r="HFJ1" s="74"/>
      <c r="HFK1" s="74"/>
      <c r="HFL1" s="74"/>
      <c r="HFM1" s="74"/>
      <c r="HFN1" s="74"/>
      <c r="HFO1" s="74"/>
      <c r="HFP1" s="74"/>
      <c r="HFQ1" s="74"/>
      <c r="HFR1" s="74"/>
      <c r="HFS1" s="74"/>
      <c r="HFT1" s="74"/>
      <c r="HFU1" s="74"/>
      <c r="HFV1" s="74"/>
      <c r="HFW1" s="74"/>
      <c r="HFX1" s="74"/>
      <c r="HFY1" s="74"/>
      <c r="HFZ1" s="74"/>
      <c r="HGA1" s="74"/>
      <c r="HGB1" s="74"/>
      <c r="HGC1" s="74"/>
      <c r="HGD1" s="74"/>
      <c r="HGE1" s="74"/>
      <c r="HGF1" s="74"/>
      <c r="HGG1" s="74"/>
      <c r="HGH1" s="74"/>
      <c r="HGI1" s="74"/>
      <c r="HGJ1" s="74"/>
      <c r="HGK1" s="74"/>
      <c r="HGL1" s="74"/>
      <c r="HGM1" s="74"/>
      <c r="HGN1" s="74"/>
      <c r="HGO1" s="74"/>
      <c r="HGP1" s="74"/>
      <c r="HGQ1" s="74"/>
      <c r="HGR1" s="74"/>
      <c r="HGS1" s="74"/>
      <c r="HGT1" s="74"/>
      <c r="HGU1" s="74"/>
      <c r="HGV1" s="74"/>
      <c r="HGW1" s="74"/>
      <c r="HGX1" s="74"/>
      <c r="HGY1" s="74"/>
      <c r="HGZ1" s="74"/>
      <c r="HHA1" s="74"/>
      <c r="HHB1" s="74"/>
      <c r="HHC1" s="74"/>
      <c r="HHD1" s="74"/>
      <c r="HHE1" s="74"/>
      <c r="HHF1" s="74"/>
      <c r="HHG1" s="74"/>
      <c r="HHH1" s="74"/>
      <c r="HHI1" s="74"/>
      <c r="HHJ1" s="74"/>
      <c r="HHK1" s="74"/>
      <c r="HHL1" s="74"/>
      <c r="HHM1" s="74"/>
      <c r="HHN1" s="74"/>
      <c r="HHO1" s="74"/>
      <c r="HHP1" s="74"/>
      <c r="HHQ1" s="74"/>
      <c r="HHR1" s="74"/>
      <c r="HHS1" s="74"/>
      <c r="HHT1" s="74"/>
      <c r="HHU1" s="74"/>
      <c r="HHV1" s="74"/>
      <c r="HHW1" s="74"/>
      <c r="HHX1" s="74"/>
      <c r="HHY1" s="74"/>
      <c r="HHZ1" s="74"/>
      <c r="HIA1" s="74"/>
      <c r="HIB1" s="74"/>
      <c r="HIC1" s="74"/>
      <c r="HID1" s="74"/>
      <c r="HIE1" s="74"/>
      <c r="HIF1" s="74"/>
      <c r="HIG1" s="74"/>
      <c r="HIH1" s="74"/>
      <c r="HII1" s="74"/>
      <c r="HIJ1" s="74"/>
      <c r="HIK1" s="74"/>
      <c r="HIL1" s="74"/>
      <c r="HIM1" s="74"/>
      <c r="HIN1" s="74"/>
      <c r="HIO1" s="74"/>
      <c r="HIP1" s="74"/>
      <c r="HIQ1" s="74"/>
      <c r="HIR1" s="74"/>
      <c r="HIS1" s="74"/>
      <c r="HIT1" s="74"/>
      <c r="HIU1" s="74"/>
      <c r="HIV1" s="74"/>
      <c r="HIW1" s="74"/>
      <c r="HIX1" s="74"/>
      <c r="HIY1" s="74"/>
      <c r="HIZ1" s="74"/>
      <c r="HJA1" s="74"/>
      <c r="HJB1" s="74"/>
      <c r="HJC1" s="74"/>
      <c r="HJD1" s="74"/>
      <c r="HJE1" s="74"/>
      <c r="HJF1" s="74"/>
      <c r="HJG1" s="74"/>
      <c r="HJH1" s="74"/>
      <c r="HJI1" s="74"/>
      <c r="HJJ1" s="74"/>
      <c r="HJK1" s="74"/>
      <c r="HJL1" s="74"/>
      <c r="HJM1" s="74"/>
      <c r="HJN1" s="74"/>
      <c r="HJO1" s="74"/>
      <c r="HJP1" s="74"/>
      <c r="HJQ1" s="74"/>
      <c r="HJR1" s="74"/>
      <c r="HJS1" s="74"/>
      <c r="HJT1" s="74"/>
      <c r="HJU1" s="74"/>
      <c r="HJV1" s="74"/>
      <c r="HJW1" s="74"/>
      <c r="HJX1" s="74"/>
      <c r="HJY1" s="74"/>
      <c r="HJZ1" s="74"/>
      <c r="HKA1" s="74"/>
      <c r="HKB1" s="74"/>
      <c r="HKC1" s="74"/>
      <c r="HKD1" s="74"/>
      <c r="HKE1" s="74"/>
      <c r="HKF1" s="74"/>
      <c r="HKG1" s="74"/>
      <c r="HKH1" s="74"/>
      <c r="HKI1" s="74"/>
      <c r="HKJ1" s="74"/>
      <c r="HKK1" s="74"/>
      <c r="HKL1" s="74"/>
      <c r="HKM1" s="74"/>
      <c r="HKN1" s="74"/>
      <c r="HKO1" s="74"/>
      <c r="HKP1" s="74"/>
      <c r="HKQ1" s="74"/>
      <c r="HKR1" s="74"/>
      <c r="HKS1" s="74"/>
      <c r="HKT1" s="74"/>
      <c r="HKU1" s="74"/>
      <c r="HKV1" s="74"/>
      <c r="HKW1" s="74"/>
      <c r="HKX1" s="74"/>
      <c r="HKY1" s="74"/>
      <c r="HKZ1" s="74"/>
      <c r="HLA1" s="74"/>
      <c r="HLB1" s="74"/>
      <c r="HLC1" s="74"/>
      <c r="HLD1" s="74"/>
      <c r="HLE1" s="74"/>
      <c r="HLF1" s="74"/>
      <c r="HLG1" s="74"/>
      <c r="HLH1" s="74"/>
      <c r="HLI1" s="74"/>
      <c r="HLJ1" s="74"/>
      <c r="HLK1" s="74"/>
      <c r="HLL1" s="74"/>
      <c r="HLM1" s="74"/>
      <c r="HLN1" s="74"/>
      <c r="HLO1" s="74"/>
      <c r="HLP1" s="74"/>
      <c r="HLQ1" s="74"/>
      <c r="HLR1" s="74"/>
      <c r="HLS1" s="74"/>
      <c r="HLT1" s="74"/>
      <c r="HLU1" s="74"/>
      <c r="HLV1" s="74"/>
      <c r="HLW1" s="74"/>
      <c r="HLX1" s="74"/>
      <c r="HLY1" s="74"/>
      <c r="HLZ1" s="74"/>
      <c r="HMA1" s="74"/>
      <c r="HMB1" s="74"/>
      <c r="HMC1" s="74"/>
      <c r="HMD1" s="74"/>
      <c r="HME1" s="74"/>
      <c r="HMF1" s="74"/>
      <c r="HMG1" s="74"/>
      <c r="HMH1" s="74"/>
      <c r="HMI1" s="74"/>
      <c r="HMJ1" s="74"/>
      <c r="HMK1" s="74"/>
      <c r="HML1" s="74"/>
      <c r="HMM1" s="74"/>
      <c r="HMN1" s="74"/>
      <c r="HMO1" s="74"/>
      <c r="HMP1" s="74"/>
      <c r="HMQ1" s="74"/>
      <c r="HMR1" s="74"/>
      <c r="HMS1" s="74"/>
      <c r="HMT1" s="74"/>
      <c r="HMU1" s="74"/>
      <c r="HMV1" s="74"/>
      <c r="HMW1" s="74"/>
      <c r="HMX1" s="74"/>
      <c r="HMY1" s="74"/>
      <c r="HMZ1" s="74"/>
      <c r="HNA1" s="74"/>
      <c r="HNB1" s="74"/>
      <c r="HNC1" s="74"/>
      <c r="HND1" s="74"/>
      <c r="HNE1" s="74"/>
      <c r="HNF1" s="74"/>
      <c r="HNG1" s="74"/>
      <c r="HNH1" s="74"/>
      <c r="HNI1" s="74"/>
      <c r="HNJ1" s="74"/>
      <c r="HNK1" s="74"/>
      <c r="HNL1" s="74"/>
      <c r="HNM1" s="74"/>
      <c r="HNN1" s="74"/>
      <c r="HNO1" s="74"/>
      <c r="HNP1" s="74"/>
      <c r="HNQ1" s="74"/>
      <c r="HNR1" s="74"/>
      <c r="HNS1" s="74"/>
      <c r="HNT1" s="74"/>
      <c r="HNU1" s="74"/>
      <c r="HNV1" s="74"/>
      <c r="HNW1" s="74"/>
      <c r="HNX1" s="74"/>
      <c r="HNY1" s="74"/>
      <c r="HNZ1" s="74"/>
      <c r="HOA1" s="74"/>
      <c r="HOB1" s="74"/>
      <c r="HOC1" s="74"/>
      <c r="HOD1" s="74"/>
      <c r="HOE1" s="74"/>
      <c r="HOF1" s="74"/>
      <c r="HOG1" s="74"/>
      <c r="HOH1" s="74"/>
      <c r="HOI1" s="74"/>
      <c r="HOJ1" s="74"/>
      <c r="HOK1" s="74"/>
      <c r="HOL1" s="74"/>
      <c r="HOM1" s="74"/>
      <c r="HON1" s="74"/>
      <c r="HOO1" s="74"/>
      <c r="HOP1" s="74"/>
      <c r="HOQ1" s="74"/>
      <c r="HOR1" s="74"/>
      <c r="HOS1" s="74"/>
      <c r="HOT1" s="74"/>
      <c r="HOU1" s="74"/>
      <c r="HOV1" s="74"/>
      <c r="HOW1" s="74"/>
      <c r="HOX1" s="74"/>
      <c r="HOY1" s="74"/>
      <c r="HOZ1" s="74"/>
      <c r="HPA1" s="74"/>
      <c r="HPB1" s="74"/>
      <c r="HPC1" s="74"/>
      <c r="HPD1" s="74"/>
      <c r="HPE1" s="74"/>
      <c r="HPF1" s="74"/>
      <c r="HPG1" s="74"/>
      <c r="HPH1" s="74"/>
      <c r="HPI1" s="74"/>
      <c r="HPJ1" s="74"/>
      <c r="HPK1" s="74"/>
      <c r="HPL1" s="74"/>
      <c r="HPM1" s="74"/>
      <c r="HPN1" s="74"/>
      <c r="HPO1" s="74"/>
      <c r="HPP1" s="74"/>
      <c r="HPQ1" s="74"/>
      <c r="HPR1" s="74"/>
      <c r="HPS1" s="74"/>
      <c r="HPT1" s="74"/>
      <c r="HPU1" s="74"/>
      <c r="HPV1" s="74"/>
      <c r="HPW1" s="74"/>
      <c r="HPX1" s="74"/>
      <c r="HPY1" s="74"/>
      <c r="HPZ1" s="74"/>
      <c r="HQA1" s="74"/>
      <c r="HQB1" s="74"/>
      <c r="HQC1" s="74"/>
      <c r="HQD1" s="74"/>
      <c r="HQE1" s="74"/>
      <c r="HQF1" s="74"/>
      <c r="HQG1" s="74"/>
      <c r="HQH1" s="74"/>
      <c r="HQI1" s="74"/>
      <c r="HQJ1" s="74"/>
      <c r="HQK1" s="74"/>
      <c r="HQL1" s="74"/>
      <c r="HQM1" s="74"/>
      <c r="HQN1" s="74"/>
      <c r="HQO1" s="74"/>
      <c r="HQP1" s="74"/>
      <c r="HQQ1" s="74"/>
      <c r="HQR1" s="74"/>
      <c r="HQS1" s="74"/>
      <c r="HQT1" s="74"/>
      <c r="HQU1" s="74"/>
      <c r="HQV1" s="74"/>
      <c r="HQW1" s="74"/>
      <c r="HQX1" s="74"/>
      <c r="HQY1" s="74"/>
      <c r="HQZ1" s="74"/>
      <c r="HRA1" s="74"/>
      <c r="HRB1" s="74"/>
      <c r="HRC1" s="74"/>
      <c r="HRD1" s="74"/>
      <c r="HRE1" s="74"/>
      <c r="HRF1" s="74"/>
      <c r="HRG1" s="74"/>
      <c r="HRH1" s="74"/>
      <c r="HRI1" s="74"/>
      <c r="HRJ1" s="74"/>
      <c r="HRK1" s="74"/>
      <c r="HRL1" s="74"/>
      <c r="HRM1" s="74"/>
      <c r="HRN1" s="74"/>
      <c r="HRO1" s="74"/>
      <c r="HRP1" s="74"/>
      <c r="HRQ1" s="74"/>
      <c r="HRR1" s="74"/>
      <c r="HRS1" s="74"/>
      <c r="HRT1" s="74"/>
      <c r="HRU1" s="74"/>
      <c r="HRV1" s="74"/>
      <c r="HRW1" s="74"/>
      <c r="HRX1" s="74"/>
      <c r="HRY1" s="74"/>
      <c r="HRZ1" s="74"/>
      <c r="HSA1" s="74"/>
      <c r="HSB1" s="74"/>
      <c r="HSC1" s="74"/>
      <c r="HSD1" s="74"/>
      <c r="HSE1" s="74"/>
      <c r="HSF1" s="74"/>
      <c r="HSG1" s="74"/>
      <c r="HSH1" s="74"/>
      <c r="HSI1" s="74"/>
      <c r="HSJ1" s="74"/>
      <c r="HSK1" s="74"/>
      <c r="HSL1" s="74"/>
      <c r="HSM1" s="74"/>
      <c r="HSN1" s="74"/>
      <c r="HSO1" s="74"/>
      <c r="HSP1" s="74"/>
      <c r="HSQ1" s="74"/>
      <c r="HSR1" s="74"/>
      <c r="HSS1" s="74"/>
      <c r="HST1" s="74"/>
      <c r="HSU1" s="74"/>
      <c r="HSV1" s="74"/>
      <c r="HSW1" s="74"/>
      <c r="HSX1" s="74"/>
      <c r="HSY1" s="74"/>
      <c r="HSZ1" s="74"/>
      <c r="HTA1" s="74"/>
      <c r="HTB1" s="74"/>
      <c r="HTC1" s="74"/>
      <c r="HTD1" s="74"/>
      <c r="HTE1" s="74"/>
      <c r="HTF1" s="74"/>
      <c r="HTG1" s="74"/>
      <c r="HTH1" s="74"/>
      <c r="HTI1" s="74"/>
      <c r="HTJ1" s="74"/>
      <c r="HTK1" s="74"/>
      <c r="HTL1" s="74"/>
      <c r="HTM1" s="74"/>
      <c r="HTN1" s="74"/>
      <c r="HTO1" s="74"/>
      <c r="HTP1" s="74"/>
      <c r="HTQ1" s="74"/>
      <c r="HTR1" s="74"/>
      <c r="HTS1" s="74"/>
      <c r="HTT1" s="74"/>
      <c r="HTU1" s="74"/>
      <c r="HTV1" s="74"/>
      <c r="HTW1" s="74"/>
      <c r="HTX1" s="74"/>
      <c r="HTY1" s="74"/>
      <c r="HTZ1" s="74"/>
      <c r="HUA1" s="74"/>
      <c r="HUB1" s="74"/>
      <c r="HUC1" s="74"/>
      <c r="HUD1" s="74"/>
      <c r="HUE1" s="74"/>
      <c r="HUF1" s="74"/>
      <c r="HUG1" s="74"/>
      <c r="HUH1" s="74"/>
      <c r="HUI1" s="74"/>
      <c r="HUJ1" s="74"/>
      <c r="HUK1" s="74"/>
      <c r="HUL1" s="74"/>
      <c r="HUM1" s="74"/>
      <c r="HUN1" s="74"/>
      <c r="HUO1" s="74"/>
      <c r="HUP1" s="74"/>
      <c r="HUQ1" s="74"/>
      <c r="HUR1" s="74"/>
      <c r="HUS1" s="74"/>
      <c r="HUT1" s="74"/>
      <c r="HUU1" s="74"/>
      <c r="HUV1" s="74"/>
      <c r="HUW1" s="74"/>
      <c r="HUX1" s="74"/>
      <c r="HUY1" s="74"/>
      <c r="HUZ1" s="74"/>
      <c r="HVA1" s="74"/>
      <c r="HVB1" s="74"/>
      <c r="HVC1" s="74"/>
      <c r="HVD1" s="74"/>
      <c r="HVE1" s="74"/>
      <c r="HVF1" s="74"/>
      <c r="HVG1" s="74"/>
      <c r="HVH1" s="74"/>
      <c r="HVI1" s="74"/>
      <c r="HVJ1" s="74"/>
      <c r="HVK1" s="74"/>
      <c r="HVL1" s="74"/>
      <c r="HVM1" s="74"/>
      <c r="HVN1" s="74"/>
      <c r="HVO1" s="74"/>
      <c r="HVP1" s="74"/>
      <c r="HVQ1" s="74"/>
      <c r="HVR1" s="74"/>
      <c r="HVS1" s="74"/>
      <c r="HVT1" s="74"/>
      <c r="HVU1" s="74"/>
      <c r="HVV1" s="74"/>
      <c r="HVW1" s="74"/>
      <c r="HVX1" s="74"/>
      <c r="HVY1" s="74"/>
      <c r="HVZ1" s="74"/>
      <c r="HWA1" s="74"/>
      <c r="HWB1" s="74"/>
      <c r="HWC1" s="74"/>
      <c r="HWD1" s="74"/>
      <c r="HWE1" s="74"/>
      <c r="HWF1" s="74"/>
      <c r="HWG1" s="74"/>
      <c r="HWH1" s="74"/>
      <c r="HWI1" s="74"/>
      <c r="HWJ1" s="74"/>
      <c r="HWK1" s="74"/>
      <c r="HWL1" s="74"/>
      <c r="HWM1" s="74"/>
      <c r="HWN1" s="74"/>
      <c r="HWO1" s="74"/>
      <c r="HWP1" s="74"/>
      <c r="HWQ1" s="74"/>
      <c r="HWR1" s="74"/>
      <c r="HWS1" s="74"/>
      <c r="HWT1" s="74"/>
      <c r="HWU1" s="74"/>
      <c r="HWV1" s="74"/>
      <c r="HWW1" s="74"/>
      <c r="HWX1" s="74"/>
      <c r="HWY1" s="74"/>
      <c r="HWZ1" s="74"/>
      <c r="HXA1" s="74"/>
      <c r="HXB1" s="74"/>
      <c r="HXC1" s="74"/>
      <c r="HXD1" s="74"/>
      <c r="HXE1" s="74"/>
      <c r="HXF1" s="74"/>
      <c r="HXG1" s="74"/>
      <c r="HXH1" s="74"/>
      <c r="HXI1" s="74"/>
      <c r="HXJ1" s="74"/>
      <c r="HXK1" s="74"/>
      <c r="HXL1" s="74"/>
      <c r="HXM1" s="74"/>
      <c r="HXN1" s="74"/>
      <c r="HXO1" s="74"/>
      <c r="HXP1" s="74"/>
      <c r="HXQ1" s="74"/>
      <c r="HXR1" s="74"/>
      <c r="HXS1" s="74"/>
      <c r="HXT1" s="74"/>
      <c r="HXU1" s="74"/>
      <c r="HXV1" s="74"/>
      <c r="HXW1" s="74"/>
      <c r="HXX1" s="74"/>
      <c r="HXY1" s="74"/>
      <c r="HXZ1" s="74"/>
      <c r="HYA1" s="74"/>
      <c r="HYB1" s="74"/>
      <c r="HYC1" s="74"/>
      <c r="HYD1" s="74"/>
      <c r="HYE1" s="74"/>
      <c r="HYF1" s="74"/>
      <c r="HYG1" s="74"/>
      <c r="HYH1" s="74"/>
      <c r="HYI1" s="74"/>
      <c r="HYJ1" s="74"/>
      <c r="HYK1" s="74"/>
      <c r="HYL1" s="74"/>
      <c r="HYM1" s="74"/>
      <c r="HYN1" s="74"/>
      <c r="HYO1" s="74"/>
      <c r="HYP1" s="74"/>
      <c r="HYQ1" s="74"/>
      <c r="HYR1" s="74"/>
      <c r="HYS1" s="74"/>
      <c r="HYT1" s="74"/>
      <c r="HYU1" s="74"/>
      <c r="HYV1" s="74"/>
      <c r="HYW1" s="74"/>
      <c r="HYX1" s="74"/>
      <c r="HYY1" s="74"/>
      <c r="HYZ1" s="74"/>
      <c r="HZA1" s="74"/>
      <c r="HZB1" s="74"/>
      <c r="HZC1" s="74"/>
      <c r="HZD1" s="74"/>
      <c r="HZE1" s="74"/>
      <c r="HZF1" s="74"/>
      <c r="HZG1" s="74"/>
      <c r="HZH1" s="74"/>
      <c r="HZI1" s="74"/>
      <c r="HZJ1" s="74"/>
      <c r="HZK1" s="74"/>
      <c r="HZL1" s="74"/>
      <c r="HZM1" s="74"/>
      <c r="HZN1" s="74"/>
      <c r="HZO1" s="74"/>
      <c r="HZP1" s="74"/>
      <c r="HZQ1" s="74"/>
      <c r="HZR1" s="74"/>
      <c r="HZS1" s="74"/>
      <c r="HZT1" s="74"/>
      <c r="HZU1" s="74"/>
      <c r="HZV1" s="74"/>
      <c r="HZW1" s="74"/>
      <c r="HZX1" s="74"/>
      <c r="HZY1" s="74"/>
      <c r="HZZ1" s="74"/>
      <c r="IAA1" s="74"/>
      <c r="IAB1" s="74"/>
      <c r="IAC1" s="74"/>
      <c r="IAD1" s="74"/>
      <c r="IAE1" s="74"/>
      <c r="IAF1" s="74"/>
      <c r="IAG1" s="74"/>
      <c r="IAH1" s="74"/>
      <c r="IAI1" s="74"/>
      <c r="IAJ1" s="74"/>
      <c r="IAK1" s="74"/>
      <c r="IAL1" s="74"/>
      <c r="IAM1" s="74"/>
      <c r="IAN1" s="74"/>
      <c r="IAO1" s="74"/>
      <c r="IAP1" s="74"/>
      <c r="IAQ1" s="74"/>
      <c r="IAR1" s="74"/>
      <c r="IAS1" s="74"/>
      <c r="IAT1" s="74"/>
      <c r="IAU1" s="74"/>
      <c r="IAV1" s="74"/>
      <c r="IAW1" s="74"/>
      <c r="IAX1" s="74"/>
      <c r="IAY1" s="74"/>
      <c r="IAZ1" s="74"/>
      <c r="IBA1" s="74"/>
      <c r="IBB1" s="74"/>
      <c r="IBC1" s="74"/>
      <c r="IBD1" s="74"/>
      <c r="IBE1" s="74"/>
      <c r="IBF1" s="74"/>
      <c r="IBG1" s="74"/>
      <c r="IBH1" s="74"/>
      <c r="IBI1" s="74"/>
      <c r="IBJ1" s="74"/>
      <c r="IBK1" s="74"/>
      <c r="IBL1" s="74"/>
      <c r="IBM1" s="74"/>
      <c r="IBN1" s="74"/>
      <c r="IBO1" s="74"/>
      <c r="IBP1" s="74"/>
      <c r="IBQ1" s="74"/>
      <c r="IBR1" s="74"/>
      <c r="IBS1" s="74"/>
      <c r="IBT1" s="74"/>
      <c r="IBU1" s="74"/>
      <c r="IBV1" s="74"/>
      <c r="IBW1" s="74"/>
      <c r="IBX1" s="74"/>
      <c r="IBY1" s="74"/>
      <c r="IBZ1" s="74"/>
      <c r="ICA1" s="74"/>
      <c r="ICB1" s="74"/>
      <c r="ICC1" s="74"/>
      <c r="ICD1" s="74"/>
      <c r="ICE1" s="74"/>
      <c r="ICF1" s="74"/>
      <c r="ICG1" s="74"/>
      <c r="ICH1" s="74"/>
      <c r="ICI1" s="74"/>
      <c r="ICJ1" s="74"/>
      <c r="ICK1" s="74"/>
      <c r="ICL1" s="74"/>
      <c r="ICM1" s="74"/>
      <c r="ICN1" s="74"/>
      <c r="ICO1" s="74"/>
      <c r="ICP1" s="74"/>
      <c r="ICQ1" s="74"/>
      <c r="ICR1" s="74"/>
      <c r="ICS1" s="74"/>
      <c r="ICT1" s="74"/>
      <c r="ICU1" s="74"/>
      <c r="ICV1" s="74"/>
      <c r="ICW1" s="74"/>
      <c r="ICX1" s="74"/>
      <c r="ICY1" s="74"/>
      <c r="ICZ1" s="74"/>
      <c r="IDA1" s="74"/>
      <c r="IDB1" s="74"/>
      <c r="IDC1" s="74"/>
      <c r="IDD1" s="74"/>
      <c r="IDE1" s="74"/>
      <c r="IDF1" s="74"/>
      <c r="IDG1" s="74"/>
      <c r="IDH1" s="74"/>
      <c r="IDI1" s="74"/>
      <c r="IDJ1" s="74"/>
      <c r="IDK1" s="74"/>
      <c r="IDL1" s="74"/>
      <c r="IDM1" s="74"/>
      <c r="IDN1" s="74"/>
      <c r="IDO1" s="74"/>
      <c r="IDP1" s="74"/>
      <c r="IDQ1" s="74"/>
      <c r="IDR1" s="74"/>
      <c r="IDS1" s="74"/>
      <c r="IDT1" s="74"/>
      <c r="IDU1" s="74"/>
      <c r="IDV1" s="74"/>
      <c r="IDW1" s="74"/>
      <c r="IDX1" s="74"/>
      <c r="IDY1" s="74"/>
      <c r="IDZ1" s="74"/>
      <c r="IEA1" s="74"/>
      <c r="IEB1" s="74"/>
      <c r="IEC1" s="74"/>
      <c r="IED1" s="74"/>
      <c r="IEE1" s="74"/>
      <c r="IEF1" s="74"/>
      <c r="IEG1" s="74"/>
      <c r="IEH1" s="74"/>
      <c r="IEI1" s="74"/>
      <c r="IEJ1" s="74"/>
      <c r="IEK1" s="74"/>
      <c r="IEL1" s="74"/>
      <c r="IEM1" s="74"/>
      <c r="IEN1" s="74"/>
      <c r="IEO1" s="74"/>
      <c r="IEP1" s="74"/>
      <c r="IEQ1" s="74"/>
      <c r="IER1" s="74"/>
      <c r="IES1" s="74"/>
      <c r="IET1" s="74"/>
      <c r="IEU1" s="74"/>
      <c r="IEV1" s="74"/>
      <c r="IEW1" s="74"/>
      <c r="IEX1" s="74"/>
      <c r="IEY1" s="74"/>
      <c r="IEZ1" s="74"/>
      <c r="IFA1" s="74"/>
      <c r="IFB1" s="74"/>
      <c r="IFC1" s="74"/>
      <c r="IFD1" s="74"/>
      <c r="IFE1" s="74"/>
      <c r="IFF1" s="74"/>
      <c r="IFG1" s="74"/>
      <c r="IFH1" s="74"/>
      <c r="IFI1" s="74"/>
      <c r="IFJ1" s="74"/>
      <c r="IFK1" s="74"/>
      <c r="IFL1" s="74"/>
      <c r="IFM1" s="74"/>
      <c r="IFN1" s="74"/>
      <c r="IFO1" s="74"/>
      <c r="IFP1" s="74"/>
      <c r="IFQ1" s="74"/>
      <c r="IFR1" s="74"/>
      <c r="IFS1" s="74"/>
      <c r="IFT1" s="74"/>
      <c r="IFU1" s="74"/>
      <c r="IFV1" s="74"/>
      <c r="IFW1" s="74"/>
      <c r="IFX1" s="74"/>
      <c r="IFY1" s="74"/>
      <c r="IFZ1" s="74"/>
      <c r="IGA1" s="74"/>
      <c r="IGB1" s="74"/>
      <c r="IGC1" s="74"/>
      <c r="IGD1" s="74"/>
      <c r="IGE1" s="74"/>
      <c r="IGF1" s="74"/>
      <c r="IGG1" s="74"/>
      <c r="IGH1" s="74"/>
      <c r="IGI1" s="74"/>
      <c r="IGJ1" s="74"/>
      <c r="IGK1" s="74"/>
      <c r="IGL1" s="74"/>
      <c r="IGM1" s="74"/>
      <c r="IGN1" s="74"/>
      <c r="IGO1" s="74"/>
      <c r="IGP1" s="74"/>
      <c r="IGQ1" s="74"/>
      <c r="IGR1" s="74"/>
      <c r="IGS1" s="74"/>
      <c r="IGT1" s="74"/>
      <c r="IGU1" s="74"/>
      <c r="IGV1" s="74"/>
      <c r="IGW1" s="74"/>
      <c r="IGX1" s="74"/>
      <c r="IGY1" s="74"/>
      <c r="IGZ1" s="74"/>
      <c r="IHA1" s="74"/>
      <c r="IHB1" s="74"/>
      <c r="IHC1" s="74"/>
      <c r="IHD1" s="74"/>
      <c r="IHE1" s="74"/>
      <c r="IHF1" s="74"/>
      <c r="IHG1" s="74"/>
      <c r="IHH1" s="74"/>
      <c r="IHI1" s="74"/>
      <c r="IHJ1" s="74"/>
      <c r="IHK1" s="74"/>
      <c r="IHL1" s="74"/>
      <c r="IHM1" s="74"/>
      <c r="IHN1" s="74"/>
      <c r="IHO1" s="74"/>
      <c r="IHP1" s="74"/>
      <c r="IHQ1" s="74"/>
      <c r="IHR1" s="74"/>
      <c r="IHS1" s="74"/>
      <c r="IHT1" s="74"/>
      <c r="IHU1" s="74"/>
      <c r="IHV1" s="74"/>
      <c r="IHW1" s="74"/>
      <c r="IHX1" s="74"/>
      <c r="IHY1" s="74"/>
      <c r="IHZ1" s="74"/>
      <c r="IIA1" s="74"/>
      <c r="IIB1" s="74"/>
      <c r="IIC1" s="74"/>
      <c r="IID1" s="74"/>
      <c r="IIE1" s="74"/>
      <c r="IIF1" s="74"/>
      <c r="IIG1" s="74"/>
      <c r="IIH1" s="74"/>
      <c r="III1" s="74"/>
      <c r="IIJ1" s="74"/>
      <c r="IIK1" s="74"/>
      <c r="IIL1" s="74"/>
      <c r="IIM1" s="74"/>
      <c r="IIN1" s="74"/>
      <c r="IIO1" s="74"/>
      <c r="IIP1" s="74"/>
      <c r="IIQ1" s="74"/>
      <c r="IIR1" s="74"/>
      <c r="IIS1" s="74"/>
      <c r="IIT1" s="74"/>
      <c r="IIU1" s="74"/>
      <c r="IIV1" s="74"/>
      <c r="IIW1" s="74"/>
      <c r="IIX1" s="74"/>
      <c r="IIY1" s="74"/>
      <c r="IIZ1" s="74"/>
      <c r="IJA1" s="74"/>
      <c r="IJB1" s="74"/>
      <c r="IJC1" s="74"/>
      <c r="IJD1" s="74"/>
      <c r="IJE1" s="74"/>
      <c r="IJF1" s="74"/>
      <c r="IJG1" s="74"/>
      <c r="IJH1" s="74"/>
      <c r="IJI1" s="74"/>
      <c r="IJJ1" s="74"/>
      <c r="IJK1" s="74"/>
      <c r="IJL1" s="74"/>
      <c r="IJM1" s="74"/>
      <c r="IJN1" s="74"/>
      <c r="IJO1" s="74"/>
      <c r="IJP1" s="74"/>
      <c r="IJQ1" s="74"/>
      <c r="IJR1" s="74"/>
      <c r="IJS1" s="74"/>
      <c r="IJT1" s="74"/>
      <c r="IJU1" s="74"/>
      <c r="IJV1" s="74"/>
      <c r="IJW1" s="74"/>
      <c r="IJX1" s="74"/>
      <c r="IJY1" s="74"/>
      <c r="IJZ1" s="74"/>
      <c r="IKA1" s="74"/>
      <c r="IKB1" s="74"/>
      <c r="IKC1" s="74"/>
      <c r="IKD1" s="74"/>
      <c r="IKE1" s="74"/>
      <c r="IKF1" s="74"/>
      <c r="IKG1" s="74"/>
      <c r="IKH1" s="74"/>
      <c r="IKI1" s="74"/>
      <c r="IKJ1" s="74"/>
      <c r="IKK1" s="74"/>
      <c r="IKL1" s="74"/>
      <c r="IKM1" s="74"/>
      <c r="IKN1" s="74"/>
      <c r="IKO1" s="74"/>
      <c r="IKP1" s="74"/>
      <c r="IKQ1" s="74"/>
      <c r="IKR1" s="74"/>
      <c r="IKS1" s="74"/>
      <c r="IKT1" s="74"/>
      <c r="IKU1" s="74"/>
      <c r="IKV1" s="74"/>
      <c r="IKW1" s="74"/>
      <c r="IKX1" s="74"/>
      <c r="IKY1" s="74"/>
      <c r="IKZ1" s="74"/>
      <c r="ILA1" s="74"/>
      <c r="ILB1" s="74"/>
      <c r="ILC1" s="74"/>
      <c r="ILD1" s="74"/>
      <c r="ILE1" s="74"/>
      <c r="ILF1" s="74"/>
      <c r="ILG1" s="74"/>
      <c r="ILH1" s="74"/>
      <c r="ILI1" s="74"/>
      <c r="ILJ1" s="74"/>
      <c r="ILK1" s="74"/>
      <c r="ILL1" s="74"/>
      <c r="ILM1" s="74"/>
      <c r="ILN1" s="74"/>
      <c r="ILO1" s="74"/>
      <c r="ILP1" s="74"/>
      <c r="ILQ1" s="74"/>
      <c r="ILR1" s="74"/>
      <c r="ILS1" s="74"/>
      <c r="ILT1" s="74"/>
      <c r="ILU1" s="74"/>
      <c r="ILV1" s="74"/>
      <c r="ILW1" s="74"/>
      <c r="ILX1" s="74"/>
      <c r="ILY1" s="74"/>
      <c r="ILZ1" s="74"/>
      <c r="IMA1" s="74"/>
      <c r="IMB1" s="74"/>
      <c r="IMC1" s="74"/>
      <c r="IMD1" s="74"/>
      <c r="IME1" s="74"/>
      <c r="IMF1" s="74"/>
      <c r="IMG1" s="74"/>
      <c r="IMH1" s="74"/>
      <c r="IMI1" s="74"/>
      <c r="IMJ1" s="74"/>
      <c r="IMK1" s="74"/>
      <c r="IML1" s="74"/>
      <c r="IMM1" s="74"/>
      <c r="IMN1" s="74"/>
      <c r="IMO1" s="74"/>
      <c r="IMP1" s="74"/>
      <c r="IMQ1" s="74"/>
      <c r="IMR1" s="74"/>
      <c r="IMS1" s="74"/>
      <c r="IMT1" s="74"/>
      <c r="IMU1" s="74"/>
      <c r="IMV1" s="74"/>
      <c r="IMW1" s="74"/>
      <c r="IMX1" s="74"/>
      <c r="IMY1" s="74"/>
      <c r="IMZ1" s="74"/>
      <c r="INA1" s="74"/>
      <c r="INB1" s="74"/>
      <c r="INC1" s="74"/>
      <c r="IND1" s="74"/>
      <c r="INE1" s="74"/>
      <c r="INF1" s="74"/>
      <c r="ING1" s="74"/>
      <c r="INH1" s="74"/>
      <c r="INI1" s="74"/>
      <c r="INJ1" s="74"/>
      <c r="INK1" s="74"/>
      <c r="INL1" s="74"/>
      <c r="INM1" s="74"/>
      <c r="INN1" s="74"/>
      <c r="INO1" s="74"/>
      <c r="INP1" s="74"/>
      <c r="INQ1" s="74"/>
      <c r="INR1" s="74"/>
      <c r="INS1" s="74"/>
      <c r="INT1" s="74"/>
      <c r="INU1" s="74"/>
      <c r="INV1" s="74"/>
      <c r="INW1" s="74"/>
      <c r="INX1" s="74"/>
      <c r="INY1" s="74"/>
      <c r="INZ1" s="74"/>
      <c r="IOA1" s="74"/>
      <c r="IOB1" s="74"/>
      <c r="IOC1" s="74"/>
      <c r="IOD1" s="74"/>
      <c r="IOE1" s="74"/>
      <c r="IOF1" s="74"/>
      <c r="IOG1" s="74"/>
      <c r="IOH1" s="74"/>
      <c r="IOI1" s="74"/>
      <c r="IOJ1" s="74"/>
      <c r="IOK1" s="74"/>
      <c r="IOL1" s="74"/>
      <c r="IOM1" s="74"/>
      <c r="ION1" s="74"/>
      <c r="IOO1" s="74"/>
      <c r="IOP1" s="74"/>
      <c r="IOQ1" s="74"/>
      <c r="IOR1" s="74"/>
      <c r="IOS1" s="74"/>
      <c r="IOT1" s="74"/>
      <c r="IOU1" s="74"/>
      <c r="IOV1" s="74"/>
      <c r="IOW1" s="74"/>
      <c r="IOX1" s="74"/>
      <c r="IOY1" s="74"/>
      <c r="IOZ1" s="74"/>
      <c r="IPA1" s="74"/>
      <c r="IPB1" s="74"/>
      <c r="IPC1" s="74"/>
      <c r="IPD1" s="74"/>
      <c r="IPE1" s="74"/>
      <c r="IPF1" s="74"/>
      <c r="IPG1" s="74"/>
      <c r="IPH1" s="74"/>
      <c r="IPI1" s="74"/>
      <c r="IPJ1" s="74"/>
      <c r="IPK1" s="74"/>
      <c r="IPL1" s="74"/>
      <c r="IPM1" s="74"/>
      <c r="IPN1" s="74"/>
      <c r="IPO1" s="74"/>
      <c r="IPP1" s="74"/>
      <c r="IPQ1" s="74"/>
      <c r="IPR1" s="74"/>
      <c r="IPS1" s="74"/>
      <c r="IPT1" s="74"/>
      <c r="IPU1" s="74"/>
      <c r="IPV1" s="74"/>
      <c r="IPW1" s="74"/>
      <c r="IPX1" s="74"/>
      <c r="IPY1" s="74"/>
      <c r="IPZ1" s="74"/>
      <c r="IQA1" s="74"/>
      <c r="IQB1" s="74"/>
      <c r="IQC1" s="74"/>
      <c r="IQD1" s="74"/>
      <c r="IQE1" s="74"/>
      <c r="IQF1" s="74"/>
      <c r="IQG1" s="74"/>
      <c r="IQH1" s="74"/>
      <c r="IQI1" s="74"/>
      <c r="IQJ1" s="74"/>
      <c r="IQK1" s="74"/>
      <c r="IQL1" s="74"/>
      <c r="IQM1" s="74"/>
      <c r="IQN1" s="74"/>
      <c r="IQO1" s="74"/>
      <c r="IQP1" s="74"/>
      <c r="IQQ1" s="74"/>
      <c r="IQR1" s="74"/>
      <c r="IQS1" s="74"/>
      <c r="IQT1" s="74"/>
      <c r="IQU1" s="74"/>
      <c r="IQV1" s="74"/>
      <c r="IQW1" s="74"/>
      <c r="IQX1" s="74"/>
      <c r="IQY1" s="74"/>
      <c r="IQZ1" s="74"/>
      <c r="IRA1" s="74"/>
      <c r="IRB1" s="74"/>
      <c r="IRC1" s="74"/>
      <c r="IRD1" s="74"/>
      <c r="IRE1" s="74"/>
      <c r="IRF1" s="74"/>
      <c r="IRG1" s="74"/>
      <c r="IRH1" s="74"/>
      <c r="IRI1" s="74"/>
      <c r="IRJ1" s="74"/>
      <c r="IRK1" s="74"/>
      <c r="IRL1" s="74"/>
      <c r="IRM1" s="74"/>
      <c r="IRN1" s="74"/>
      <c r="IRO1" s="74"/>
      <c r="IRP1" s="74"/>
      <c r="IRQ1" s="74"/>
      <c r="IRR1" s="74"/>
      <c r="IRS1" s="74"/>
      <c r="IRT1" s="74"/>
      <c r="IRU1" s="74"/>
      <c r="IRV1" s="74"/>
      <c r="IRW1" s="74"/>
      <c r="IRX1" s="74"/>
      <c r="IRY1" s="74"/>
      <c r="IRZ1" s="74"/>
      <c r="ISA1" s="74"/>
      <c r="ISB1" s="74"/>
      <c r="ISC1" s="74"/>
      <c r="ISD1" s="74"/>
      <c r="ISE1" s="74"/>
      <c r="ISF1" s="74"/>
      <c r="ISG1" s="74"/>
      <c r="ISH1" s="74"/>
      <c r="ISI1" s="74"/>
      <c r="ISJ1" s="74"/>
      <c r="ISK1" s="74"/>
      <c r="ISL1" s="74"/>
      <c r="ISM1" s="74"/>
      <c r="ISN1" s="74"/>
      <c r="ISO1" s="74"/>
      <c r="ISP1" s="74"/>
      <c r="ISQ1" s="74"/>
      <c r="ISR1" s="74"/>
      <c r="ISS1" s="74"/>
      <c r="IST1" s="74"/>
      <c r="ISU1" s="74"/>
      <c r="ISV1" s="74"/>
      <c r="ISW1" s="74"/>
      <c r="ISX1" s="74"/>
      <c r="ISY1" s="74"/>
      <c r="ISZ1" s="74"/>
      <c r="ITA1" s="74"/>
      <c r="ITB1" s="74"/>
      <c r="ITC1" s="74"/>
      <c r="ITD1" s="74"/>
      <c r="ITE1" s="74"/>
      <c r="ITF1" s="74"/>
      <c r="ITG1" s="74"/>
      <c r="ITH1" s="74"/>
      <c r="ITI1" s="74"/>
      <c r="ITJ1" s="74"/>
      <c r="ITK1" s="74"/>
      <c r="ITL1" s="74"/>
      <c r="ITM1" s="74"/>
      <c r="ITN1" s="74"/>
      <c r="ITO1" s="74"/>
      <c r="ITP1" s="74"/>
      <c r="ITQ1" s="74"/>
      <c r="ITR1" s="74"/>
      <c r="ITS1" s="74"/>
      <c r="ITT1" s="74"/>
      <c r="ITU1" s="74"/>
      <c r="ITV1" s="74"/>
      <c r="ITW1" s="74"/>
      <c r="ITX1" s="74"/>
      <c r="ITY1" s="74"/>
      <c r="ITZ1" s="74"/>
      <c r="IUA1" s="74"/>
      <c r="IUB1" s="74"/>
      <c r="IUC1" s="74"/>
      <c r="IUD1" s="74"/>
      <c r="IUE1" s="74"/>
      <c r="IUF1" s="74"/>
      <c r="IUG1" s="74"/>
      <c r="IUH1" s="74"/>
      <c r="IUI1" s="74"/>
      <c r="IUJ1" s="74"/>
      <c r="IUK1" s="74"/>
      <c r="IUL1" s="74"/>
      <c r="IUM1" s="74"/>
      <c r="IUN1" s="74"/>
      <c r="IUO1" s="74"/>
      <c r="IUP1" s="74"/>
      <c r="IUQ1" s="74"/>
      <c r="IUR1" s="74"/>
      <c r="IUS1" s="74"/>
      <c r="IUT1" s="74"/>
      <c r="IUU1" s="74"/>
      <c r="IUV1" s="74"/>
      <c r="IUW1" s="74"/>
      <c r="IUX1" s="74"/>
      <c r="IUY1" s="74"/>
      <c r="IUZ1" s="74"/>
      <c r="IVA1" s="74"/>
      <c r="IVB1" s="74"/>
      <c r="IVC1" s="74"/>
      <c r="IVD1" s="74"/>
      <c r="IVE1" s="74"/>
      <c r="IVF1" s="74"/>
      <c r="IVG1" s="74"/>
      <c r="IVH1" s="74"/>
      <c r="IVI1" s="74"/>
      <c r="IVJ1" s="74"/>
      <c r="IVK1" s="74"/>
      <c r="IVL1" s="74"/>
      <c r="IVM1" s="74"/>
      <c r="IVN1" s="74"/>
      <c r="IVO1" s="74"/>
      <c r="IVP1" s="74"/>
      <c r="IVQ1" s="74"/>
      <c r="IVR1" s="74"/>
      <c r="IVS1" s="74"/>
      <c r="IVT1" s="74"/>
      <c r="IVU1" s="74"/>
      <c r="IVV1" s="74"/>
      <c r="IVW1" s="74"/>
      <c r="IVX1" s="74"/>
      <c r="IVY1" s="74"/>
      <c r="IVZ1" s="74"/>
      <c r="IWA1" s="74"/>
      <c r="IWB1" s="74"/>
      <c r="IWC1" s="74"/>
      <c r="IWD1" s="74"/>
      <c r="IWE1" s="74"/>
      <c r="IWF1" s="74"/>
      <c r="IWG1" s="74"/>
      <c r="IWH1" s="74"/>
      <c r="IWI1" s="74"/>
      <c r="IWJ1" s="74"/>
      <c r="IWK1" s="74"/>
      <c r="IWL1" s="74"/>
      <c r="IWM1" s="74"/>
      <c r="IWN1" s="74"/>
      <c r="IWO1" s="74"/>
      <c r="IWP1" s="74"/>
      <c r="IWQ1" s="74"/>
      <c r="IWR1" s="74"/>
      <c r="IWS1" s="74"/>
      <c r="IWT1" s="74"/>
      <c r="IWU1" s="74"/>
      <c r="IWV1" s="74"/>
      <c r="IWW1" s="74"/>
      <c r="IWX1" s="74"/>
      <c r="IWY1" s="74"/>
      <c r="IWZ1" s="74"/>
      <c r="IXA1" s="74"/>
      <c r="IXB1" s="74"/>
      <c r="IXC1" s="74"/>
      <c r="IXD1" s="74"/>
      <c r="IXE1" s="74"/>
      <c r="IXF1" s="74"/>
      <c r="IXG1" s="74"/>
      <c r="IXH1" s="74"/>
      <c r="IXI1" s="74"/>
      <c r="IXJ1" s="74"/>
      <c r="IXK1" s="74"/>
      <c r="IXL1" s="74"/>
      <c r="IXM1" s="74"/>
      <c r="IXN1" s="74"/>
      <c r="IXO1" s="74"/>
      <c r="IXP1" s="74"/>
      <c r="IXQ1" s="74"/>
      <c r="IXR1" s="74"/>
      <c r="IXS1" s="74"/>
      <c r="IXT1" s="74"/>
      <c r="IXU1" s="74"/>
      <c r="IXV1" s="74"/>
      <c r="IXW1" s="74"/>
      <c r="IXX1" s="74"/>
      <c r="IXY1" s="74"/>
      <c r="IXZ1" s="74"/>
      <c r="IYA1" s="74"/>
      <c r="IYB1" s="74"/>
      <c r="IYC1" s="74"/>
      <c r="IYD1" s="74"/>
      <c r="IYE1" s="74"/>
      <c r="IYF1" s="74"/>
      <c r="IYG1" s="74"/>
      <c r="IYH1" s="74"/>
      <c r="IYI1" s="74"/>
      <c r="IYJ1" s="74"/>
      <c r="IYK1" s="74"/>
      <c r="IYL1" s="74"/>
      <c r="IYM1" s="74"/>
      <c r="IYN1" s="74"/>
      <c r="IYO1" s="74"/>
      <c r="IYP1" s="74"/>
      <c r="IYQ1" s="74"/>
      <c r="IYR1" s="74"/>
      <c r="IYS1" s="74"/>
      <c r="IYT1" s="74"/>
      <c r="IYU1" s="74"/>
      <c r="IYV1" s="74"/>
      <c r="IYW1" s="74"/>
      <c r="IYX1" s="74"/>
      <c r="IYY1" s="74"/>
      <c r="IYZ1" s="74"/>
      <c r="IZA1" s="74"/>
      <c r="IZB1" s="74"/>
      <c r="IZC1" s="74"/>
      <c r="IZD1" s="74"/>
      <c r="IZE1" s="74"/>
      <c r="IZF1" s="74"/>
      <c r="IZG1" s="74"/>
      <c r="IZH1" s="74"/>
      <c r="IZI1" s="74"/>
      <c r="IZJ1" s="74"/>
      <c r="IZK1" s="74"/>
      <c r="IZL1" s="74"/>
      <c r="IZM1" s="74"/>
      <c r="IZN1" s="74"/>
      <c r="IZO1" s="74"/>
      <c r="IZP1" s="74"/>
      <c r="IZQ1" s="74"/>
      <c r="IZR1" s="74"/>
      <c r="IZS1" s="74"/>
      <c r="IZT1" s="74"/>
      <c r="IZU1" s="74"/>
      <c r="IZV1" s="74"/>
      <c r="IZW1" s="74"/>
      <c r="IZX1" s="74"/>
      <c r="IZY1" s="74"/>
      <c r="IZZ1" s="74"/>
      <c r="JAA1" s="74"/>
      <c r="JAB1" s="74"/>
      <c r="JAC1" s="74"/>
      <c r="JAD1" s="74"/>
      <c r="JAE1" s="74"/>
      <c r="JAF1" s="74"/>
      <c r="JAG1" s="74"/>
      <c r="JAH1" s="74"/>
      <c r="JAI1" s="74"/>
      <c r="JAJ1" s="74"/>
      <c r="JAK1" s="74"/>
      <c r="JAL1" s="74"/>
      <c r="JAM1" s="74"/>
      <c r="JAN1" s="74"/>
      <c r="JAO1" s="74"/>
      <c r="JAP1" s="74"/>
      <c r="JAQ1" s="74"/>
      <c r="JAR1" s="74"/>
      <c r="JAS1" s="74"/>
      <c r="JAT1" s="74"/>
      <c r="JAU1" s="74"/>
      <c r="JAV1" s="74"/>
      <c r="JAW1" s="74"/>
      <c r="JAX1" s="74"/>
      <c r="JAY1" s="74"/>
      <c r="JAZ1" s="74"/>
      <c r="JBA1" s="74"/>
      <c r="JBB1" s="74"/>
      <c r="JBC1" s="74"/>
      <c r="JBD1" s="74"/>
      <c r="JBE1" s="74"/>
      <c r="JBF1" s="74"/>
      <c r="JBG1" s="74"/>
      <c r="JBH1" s="74"/>
      <c r="JBI1" s="74"/>
      <c r="JBJ1" s="74"/>
      <c r="JBK1" s="74"/>
      <c r="JBL1" s="74"/>
      <c r="JBM1" s="74"/>
      <c r="JBN1" s="74"/>
      <c r="JBO1" s="74"/>
      <c r="JBP1" s="74"/>
      <c r="JBQ1" s="74"/>
      <c r="JBR1" s="74"/>
      <c r="JBS1" s="74"/>
      <c r="JBT1" s="74"/>
      <c r="JBU1" s="74"/>
      <c r="JBV1" s="74"/>
      <c r="JBW1" s="74"/>
      <c r="JBX1" s="74"/>
      <c r="JBY1" s="74"/>
      <c r="JBZ1" s="74"/>
      <c r="JCA1" s="74"/>
      <c r="JCB1" s="74"/>
      <c r="JCC1" s="74"/>
      <c r="JCD1" s="74"/>
      <c r="JCE1" s="74"/>
      <c r="JCF1" s="74"/>
      <c r="JCG1" s="74"/>
      <c r="JCH1" s="74"/>
      <c r="JCI1" s="74"/>
      <c r="JCJ1" s="74"/>
      <c r="JCK1" s="74"/>
      <c r="JCL1" s="74"/>
      <c r="JCM1" s="74"/>
      <c r="JCN1" s="74"/>
      <c r="JCO1" s="74"/>
      <c r="JCP1" s="74"/>
      <c r="JCQ1" s="74"/>
      <c r="JCR1" s="74"/>
      <c r="JCS1" s="74"/>
      <c r="JCT1" s="74"/>
      <c r="JCU1" s="74"/>
      <c r="JCV1" s="74"/>
      <c r="JCW1" s="74"/>
      <c r="JCX1" s="74"/>
      <c r="JCY1" s="74"/>
      <c r="JCZ1" s="74"/>
      <c r="JDA1" s="74"/>
      <c r="JDB1" s="74"/>
      <c r="JDC1" s="74"/>
      <c r="JDD1" s="74"/>
      <c r="JDE1" s="74"/>
      <c r="JDF1" s="74"/>
      <c r="JDG1" s="74"/>
      <c r="JDH1" s="74"/>
      <c r="JDI1" s="74"/>
      <c r="JDJ1" s="74"/>
      <c r="JDK1" s="74"/>
      <c r="JDL1" s="74"/>
      <c r="JDM1" s="74"/>
      <c r="JDN1" s="74"/>
      <c r="JDO1" s="74"/>
      <c r="JDP1" s="74"/>
      <c r="JDQ1" s="74"/>
      <c r="JDR1" s="74"/>
      <c r="JDS1" s="74"/>
      <c r="JDT1" s="74"/>
      <c r="JDU1" s="74"/>
      <c r="JDV1" s="74"/>
      <c r="JDW1" s="74"/>
      <c r="JDX1" s="74"/>
      <c r="JDY1" s="74"/>
      <c r="JDZ1" s="74"/>
      <c r="JEA1" s="74"/>
      <c r="JEB1" s="74"/>
      <c r="JEC1" s="74"/>
      <c r="JED1" s="74"/>
      <c r="JEE1" s="74"/>
      <c r="JEF1" s="74"/>
      <c r="JEG1" s="74"/>
      <c r="JEH1" s="74"/>
      <c r="JEI1" s="74"/>
      <c r="JEJ1" s="74"/>
      <c r="JEK1" s="74"/>
      <c r="JEL1" s="74"/>
      <c r="JEM1" s="74"/>
      <c r="JEN1" s="74"/>
      <c r="JEO1" s="74"/>
      <c r="JEP1" s="74"/>
      <c r="JEQ1" s="74"/>
      <c r="JER1" s="74"/>
      <c r="JES1" s="74"/>
      <c r="JET1" s="74"/>
      <c r="JEU1" s="74"/>
      <c r="JEV1" s="74"/>
      <c r="JEW1" s="74"/>
      <c r="JEX1" s="74"/>
      <c r="JEY1" s="74"/>
      <c r="JEZ1" s="74"/>
      <c r="JFA1" s="74"/>
      <c r="JFB1" s="74"/>
      <c r="JFC1" s="74"/>
      <c r="JFD1" s="74"/>
      <c r="JFE1" s="74"/>
      <c r="JFF1" s="74"/>
      <c r="JFG1" s="74"/>
      <c r="JFH1" s="74"/>
      <c r="JFI1" s="74"/>
      <c r="JFJ1" s="74"/>
      <c r="JFK1" s="74"/>
      <c r="JFL1" s="74"/>
      <c r="JFM1" s="74"/>
      <c r="JFN1" s="74"/>
      <c r="JFO1" s="74"/>
      <c r="JFP1" s="74"/>
      <c r="JFQ1" s="74"/>
      <c r="JFR1" s="74"/>
      <c r="JFS1" s="74"/>
      <c r="JFT1" s="74"/>
      <c r="JFU1" s="74"/>
      <c r="JFV1" s="74"/>
      <c r="JFW1" s="74"/>
      <c r="JFX1" s="74"/>
      <c r="JFY1" s="74"/>
      <c r="JFZ1" s="74"/>
      <c r="JGA1" s="74"/>
      <c r="JGB1" s="74"/>
      <c r="JGC1" s="74"/>
      <c r="JGD1" s="74"/>
      <c r="JGE1" s="74"/>
      <c r="JGF1" s="74"/>
      <c r="JGG1" s="74"/>
      <c r="JGH1" s="74"/>
      <c r="JGI1" s="74"/>
      <c r="JGJ1" s="74"/>
      <c r="JGK1" s="74"/>
      <c r="JGL1" s="74"/>
      <c r="JGM1" s="74"/>
      <c r="JGN1" s="74"/>
      <c r="JGO1" s="74"/>
      <c r="JGP1" s="74"/>
      <c r="JGQ1" s="74"/>
      <c r="JGR1" s="74"/>
      <c r="JGS1" s="74"/>
      <c r="JGT1" s="74"/>
      <c r="JGU1" s="74"/>
      <c r="JGV1" s="74"/>
      <c r="JGW1" s="74"/>
      <c r="JGX1" s="74"/>
      <c r="JGY1" s="74"/>
      <c r="JGZ1" s="74"/>
      <c r="JHA1" s="74"/>
      <c r="JHB1" s="74"/>
      <c r="JHC1" s="74"/>
      <c r="JHD1" s="74"/>
      <c r="JHE1" s="74"/>
      <c r="JHF1" s="74"/>
      <c r="JHG1" s="74"/>
      <c r="JHH1" s="74"/>
      <c r="JHI1" s="74"/>
      <c r="JHJ1" s="74"/>
      <c r="JHK1" s="74"/>
      <c r="JHL1" s="74"/>
      <c r="JHM1" s="74"/>
      <c r="JHN1" s="74"/>
      <c r="JHO1" s="74"/>
      <c r="JHP1" s="74"/>
      <c r="JHQ1" s="74"/>
      <c r="JHR1" s="74"/>
      <c r="JHS1" s="74"/>
      <c r="JHT1" s="74"/>
      <c r="JHU1" s="74"/>
      <c r="JHV1" s="74"/>
      <c r="JHW1" s="74"/>
      <c r="JHX1" s="74"/>
      <c r="JHY1" s="74"/>
      <c r="JHZ1" s="74"/>
      <c r="JIA1" s="74"/>
      <c r="JIB1" s="74"/>
      <c r="JIC1" s="74"/>
      <c r="JID1" s="74"/>
      <c r="JIE1" s="74"/>
      <c r="JIF1" s="74"/>
      <c r="JIG1" s="74"/>
      <c r="JIH1" s="74"/>
      <c r="JII1" s="74"/>
      <c r="JIJ1" s="74"/>
      <c r="JIK1" s="74"/>
      <c r="JIL1" s="74"/>
      <c r="JIM1" s="74"/>
      <c r="JIN1" s="74"/>
      <c r="JIO1" s="74"/>
      <c r="JIP1" s="74"/>
      <c r="JIQ1" s="74"/>
      <c r="JIR1" s="74"/>
      <c r="JIS1" s="74"/>
      <c r="JIT1" s="74"/>
      <c r="JIU1" s="74"/>
      <c r="JIV1" s="74"/>
      <c r="JIW1" s="74"/>
      <c r="JIX1" s="74"/>
      <c r="JIY1" s="74"/>
      <c r="JIZ1" s="74"/>
      <c r="JJA1" s="74"/>
      <c r="JJB1" s="74"/>
      <c r="JJC1" s="74"/>
      <c r="JJD1" s="74"/>
      <c r="JJE1" s="74"/>
      <c r="JJF1" s="74"/>
      <c r="JJG1" s="74"/>
      <c r="JJH1" s="74"/>
      <c r="JJI1" s="74"/>
      <c r="JJJ1" s="74"/>
      <c r="JJK1" s="74"/>
      <c r="JJL1" s="74"/>
      <c r="JJM1" s="74"/>
      <c r="JJN1" s="74"/>
      <c r="JJO1" s="74"/>
      <c r="JJP1" s="74"/>
      <c r="JJQ1" s="74"/>
      <c r="JJR1" s="74"/>
      <c r="JJS1" s="74"/>
      <c r="JJT1" s="74"/>
      <c r="JJU1" s="74"/>
      <c r="JJV1" s="74"/>
      <c r="JJW1" s="74"/>
      <c r="JJX1" s="74"/>
      <c r="JJY1" s="74"/>
      <c r="JJZ1" s="74"/>
      <c r="JKA1" s="74"/>
      <c r="JKB1" s="74"/>
      <c r="JKC1" s="74"/>
      <c r="JKD1" s="74"/>
      <c r="JKE1" s="74"/>
      <c r="JKF1" s="74"/>
      <c r="JKG1" s="74"/>
      <c r="JKH1" s="74"/>
      <c r="JKI1" s="74"/>
      <c r="JKJ1" s="74"/>
      <c r="JKK1" s="74"/>
      <c r="JKL1" s="74"/>
      <c r="JKM1" s="74"/>
      <c r="JKN1" s="74"/>
      <c r="JKO1" s="74"/>
      <c r="JKP1" s="74"/>
      <c r="JKQ1" s="74"/>
      <c r="JKR1" s="74"/>
      <c r="JKS1" s="74"/>
      <c r="JKT1" s="74"/>
      <c r="JKU1" s="74"/>
      <c r="JKV1" s="74"/>
      <c r="JKW1" s="74"/>
      <c r="JKX1" s="74"/>
      <c r="JKY1" s="74"/>
      <c r="JKZ1" s="74"/>
      <c r="JLA1" s="74"/>
      <c r="JLB1" s="74"/>
      <c r="JLC1" s="74"/>
      <c r="JLD1" s="74"/>
      <c r="JLE1" s="74"/>
      <c r="JLF1" s="74"/>
      <c r="JLG1" s="74"/>
      <c r="JLH1" s="74"/>
      <c r="JLI1" s="74"/>
      <c r="JLJ1" s="74"/>
      <c r="JLK1" s="74"/>
      <c r="JLL1" s="74"/>
      <c r="JLM1" s="74"/>
      <c r="JLN1" s="74"/>
      <c r="JLO1" s="74"/>
      <c r="JLP1" s="74"/>
      <c r="JLQ1" s="74"/>
      <c r="JLR1" s="74"/>
      <c r="JLS1" s="74"/>
      <c r="JLT1" s="74"/>
      <c r="JLU1" s="74"/>
      <c r="JLV1" s="74"/>
      <c r="JLW1" s="74"/>
      <c r="JLX1" s="74"/>
      <c r="JLY1" s="74"/>
      <c r="JLZ1" s="74"/>
      <c r="JMA1" s="74"/>
      <c r="JMB1" s="74"/>
      <c r="JMC1" s="74"/>
      <c r="JMD1" s="74"/>
      <c r="JME1" s="74"/>
      <c r="JMF1" s="74"/>
      <c r="JMG1" s="74"/>
      <c r="JMH1" s="74"/>
      <c r="JMI1" s="74"/>
      <c r="JMJ1" s="74"/>
      <c r="JMK1" s="74"/>
      <c r="JML1" s="74"/>
      <c r="JMM1" s="74"/>
      <c r="JMN1" s="74"/>
      <c r="JMO1" s="74"/>
      <c r="JMP1" s="74"/>
      <c r="JMQ1" s="74"/>
      <c r="JMR1" s="74"/>
      <c r="JMS1" s="74"/>
      <c r="JMT1" s="74"/>
      <c r="JMU1" s="74"/>
      <c r="JMV1" s="74"/>
      <c r="JMW1" s="74"/>
      <c r="JMX1" s="74"/>
      <c r="JMY1" s="74"/>
      <c r="JMZ1" s="74"/>
      <c r="JNA1" s="74"/>
      <c r="JNB1" s="74"/>
      <c r="JNC1" s="74"/>
      <c r="JND1" s="74"/>
      <c r="JNE1" s="74"/>
      <c r="JNF1" s="74"/>
      <c r="JNG1" s="74"/>
      <c r="JNH1" s="74"/>
      <c r="JNI1" s="74"/>
      <c r="JNJ1" s="74"/>
      <c r="JNK1" s="74"/>
      <c r="JNL1" s="74"/>
      <c r="JNM1" s="74"/>
      <c r="JNN1" s="74"/>
      <c r="JNO1" s="74"/>
      <c r="JNP1" s="74"/>
      <c r="JNQ1" s="74"/>
      <c r="JNR1" s="74"/>
      <c r="JNS1" s="74"/>
      <c r="JNT1" s="74"/>
      <c r="JNU1" s="74"/>
      <c r="JNV1" s="74"/>
      <c r="JNW1" s="74"/>
      <c r="JNX1" s="74"/>
      <c r="JNY1" s="74"/>
      <c r="JNZ1" s="74"/>
      <c r="JOA1" s="74"/>
      <c r="JOB1" s="74"/>
      <c r="JOC1" s="74"/>
      <c r="JOD1" s="74"/>
      <c r="JOE1" s="74"/>
      <c r="JOF1" s="74"/>
      <c r="JOG1" s="74"/>
      <c r="JOH1" s="74"/>
      <c r="JOI1" s="74"/>
      <c r="JOJ1" s="74"/>
      <c r="JOK1" s="74"/>
      <c r="JOL1" s="74"/>
      <c r="JOM1" s="74"/>
      <c r="JON1" s="74"/>
      <c r="JOO1" s="74"/>
      <c r="JOP1" s="74"/>
      <c r="JOQ1" s="74"/>
      <c r="JOR1" s="74"/>
      <c r="JOS1" s="74"/>
      <c r="JOT1" s="74"/>
      <c r="JOU1" s="74"/>
      <c r="JOV1" s="74"/>
      <c r="JOW1" s="74"/>
      <c r="JOX1" s="74"/>
      <c r="JOY1" s="74"/>
      <c r="JOZ1" s="74"/>
      <c r="JPA1" s="74"/>
      <c r="JPB1" s="74"/>
      <c r="JPC1" s="74"/>
      <c r="JPD1" s="74"/>
      <c r="JPE1" s="74"/>
      <c r="JPF1" s="74"/>
      <c r="JPG1" s="74"/>
      <c r="JPH1" s="74"/>
      <c r="JPI1" s="74"/>
      <c r="JPJ1" s="74"/>
      <c r="JPK1" s="74"/>
      <c r="JPL1" s="74"/>
      <c r="JPM1" s="74"/>
      <c r="JPN1" s="74"/>
      <c r="JPO1" s="74"/>
      <c r="JPP1" s="74"/>
      <c r="JPQ1" s="74"/>
      <c r="JPR1" s="74"/>
      <c r="JPS1" s="74"/>
      <c r="JPT1" s="74"/>
      <c r="JPU1" s="74"/>
      <c r="JPV1" s="74"/>
      <c r="JPW1" s="74"/>
      <c r="JPX1" s="74"/>
      <c r="JPY1" s="74"/>
      <c r="JPZ1" s="74"/>
      <c r="JQA1" s="74"/>
      <c r="JQB1" s="74"/>
      <c r="JQC1" s="74"/>
      <c r="JQD1" s="74"/>
      <c r="JQE1" s="74"/>
      <c r="JQF1" s="74"/>
      <c r="JQG1" s="74"/>
      <c r="JQH1" s="74"/>
      <c r="JQI1" s="74"/>
      <c r="JQJ1" s="74"/>
      <c r="JQK1" s="74"/>
      <c r="JQL1" s="74"/>
      <c r="JQM1" s="74"/>
      <c r="JQN1" s="74"/>
      <c r="JQO1" s="74"/>
      <c r="JQP1" s="74"/>
      <c r="JQQ1" s="74"/>
      <c r="JQR1" s="74"/>
      <c r="JQS1" s="74"/>
      <c r="JQT1" s="74"/>
      <c r="JQU1" s="74"/>
      <c r="JQV1" s="74"/>
      <c r="JQW1" s="74"/>
      <c r="JQX1" s="74"/>
      <c r="JQY1" s="74"/>
      <c r="JQZ1" s="74"/>
      <c r="JRA1" s="74"/>
      <c r="JRB1" s="74"/>
      <c r="JRC1" s="74"/>
      <c r="JRD1" s="74"/>
      <c r="JRE1" s="74"/>
      <c r="JRF1" s="74"/>
      <c r="JRG1" s="74"/>
      <c r="JRH1" s="74"/>
      <c r="JRI1" s="74"/>
      <c r="JRJ1" s="74"/>
      <c r="JRK1" s="74"/>
      <c r="JRL1" s="74"/>
      <c r="JRM1" s="74"/>
      <c r="JRN1" s="74"/>
      <c r="JRO1" s="74"/>
      <c r="JRP1" s="74"/>
      <c r="JRQ1" s="74"/>
      <c r="JRR1" s="74"/>
      <c r="JRS1" s="74"/>
      <c r="JRT1" s="74"/>
      <c r="JRU1" s="74"/>
      <c r="JRV1" s="74"/>
      <c r="JRW1" s="74"/>
      <c r="JRX1" s="74"/>
      <c r="JRY1" s="74"/>
      <c r="JRZ1" s="74"/>
      <c r="JSA1" s="74"/>
      <c r="JSB1" s="74"/>
      <c r="JSC1" s="74"/>
      <c r="JSD1" s="74"/>
      <c r="JSE1" s="74"/>
      <c r="JSF1" s="74"/>
      <c r="JSG1" s="74"/>
      <c r="JSH1" s="74"/>
      <c r="JSI1" s="74"/>
      <c r="JSJ1" s="74"/>
      <c r="JSK1" s="74"/>
      <c r="JSL1" s="74"/>
      <c r="JSM1" s="74"/>
      <c r="JSN1" s="74"/>
      <c r="JSO1" s="74"/>
      <c r="JSP1" s="74"/>
      <c r="JSQ1" s="74"/>
      <c r="JSR1" s="74"/>
      <c r="JSS1" s="74"/>
      <c r="JST1" s="74"/>
      <c r="JSU1" s="74"/>
      <c r="JSV1" s="74"/>
      <c r="JSW1" s="74"/>
      <c r="JSX1" s="74"/>
      <c r="JSY1" s="74"/>
      <c r="JSZ1" s="74"/>
      <c r="JTA1" s="74"/>
      <c r="JTB1" s="74"/>
      <c r="JTC1" s="74"/>
      <c r="JTD1" s="74"/>
      <c r="JTE1" s="74"/>
      <c r="JTF1" s="74"/>
      <c r="JTG1" s="74"/>
      <c r="JTH1" s="74"/>
      <c r="JTI1" s="74"/>
      <c r="JTJ1" s="74"/>
      <c r="JTK1" s="74"/>
      <c r="JTL1" s="74"/>
      <c r="JTM1" s="74"/>
      <c r="JTN1" s="74"/>
      <c r="JTO1" s="74"/>
      <c r="JTP1" s="74"/>
      <c r="JTQ1" s="74"/>
      <c r="JTR1" s="74"/>
      <c r="JTS1" s="74"/>
      <c r="JTT1" s="74"/>
      <c r="JTU1" s="74"/>
      <c r="JTV1" s="74"/>
      <c r="JTW1" s="74"/>
      <c r="JTX1" s="74"/>
      <c r="JTY1" s="74"/>
      <c r="JTZ1" s="74"/>
      <c r="JUA1" s="74"/>
      <c r="JUB1" s="74"/>
      <c r="JUC1" s="74"/>
      <c r="JUD1" s="74"/>
      <c r="JUE1" s="74"/>
      <c r="JUF1" s="74"/>
      <c r="JUG1" s="74"/>
      <c r="JUH1" s="74"/>
      <c r="JUI1" s="74"/>
      <c r="JUJ1" s="74"/>
      <c r="JUK1" s="74"/>
      <c r="JUL1" s="74"/>
      <c r="JUM1" s="74"/>
      <c r="JUN1" s="74"/>
      <c r="JUO1" s="74"/>
      <c r="JUP1" s="74"/>
      <c r="JUQ1" s="74"/>
      <c r="JUR1" s="74"/>
      <c r="JUS1" s="74"/>
      <c r="JUT1" s="74"/>
      <c r="JUU1" s="74"/>
      <c r="JUV1" s="74"/>
      <c r="JUW1" s="74"/>
      <c r="JUX1" s="74"/>
      <c r="JUY1" s="74"/>
      <c r="JUZ1" s="74"/>
      <c r="JVA1" s="74"/>
      <c r="JVB1" s="74"/>
      <c r="JVC1" s="74"/>
      <c r="JVD1" s="74"/>
      <c r="JVE1" s="74"/>
      <c r="JVF1" s="74"/>
      <c r="JVG1" s="74"/>
      <c r="JVH1" s="74"/>
      <c r="JVI1" s="74"/>
      <c r="JVJ1" s="74"/>
      <c r="JVK1" s="74"/>
      <c r="JVL1" s="74"/>
      <c r="JVM1" s="74"/>
      <c r="JVN1" s="74"/>
      <c r="JVO1" s="74"/>
      <c r="JVP1" s="74"/>
      <c r="JVQ1" s="74"/>
      <c r="JVR1" s="74"/>
      <c r="JVS1" s="74"/>
      <c r="JVT1" s="74"/>
      <c r="JVU1" s="74"/>
      <c r="JVV1" s="74"/>
      <c r="JVW1" s="74"/>
      <c r="JVX1" s="74"/>
      <c r="JVY1" s="74"/>
      <c r="JVZ1" s="74"/>
      <c r="JWA1" s="74"/>
      <c r="JWB1" s="74"/>
      <c r="JWC1" s="74"/>
      <c r="JWD1" s="74"/>
      <c r="JWE1" s="74"/>
      <c r="JWF1" s="74"/>
      <c r="JWG1" s="74"/>
      <c r="JWH1" s="74"/>
      <c r="JWI1" s="74"/>
      <c r="JWJ1" s="74"/>
      <c r="JWK1" s="74"/>
      <c r="JWL1" s="74"/>
      <c r="JWM1" s="74"/>
      <c r="JWN1" s="74"/>
      <c r="JWO1" s="74"/>
      <c r="JWP1" s="74"/>
      <c r="JWQ1" s="74"/>
      <c r="JWR1" s="74"/>
      <c r="JWS1" s="74"/>
      <c r="JWT1" s="74"/>
      <c r="JWU1" s="74"/>
      <c r="JWV1" s="74"/>
      <c r="JWW1" s="74"/>
      <c r="JWX1" s="74"/>
      <c r="JWY1" s="74"/>
      <c r="JWZ1" s="74"/>
      <c r="JXA1" s="74"/>
      <c r="JXB1" s="74"/>
      <c r="JXC1" s="74"/>
      <c r="JXD1" s="74"/>
      <c r="JXE1" s="74"/>
      <c r="JXF1" s="74"/>
      <c r="JXG1" s="74"/>
      <c r="JXH1" s="74"/>
      <c r="JXI1" s="74"/>
      <c r="JXJ1" s="74"/>
      <c r="JXK1" s="74"/>
      <c r="JXL1" s="74"/>
      <c r="JXM1" s="74"/>
      <c r="JXN1" s="74"/>
      <c r="JXO1" s="74"/>
      <c r="JXP1" s="74"/>
      <c r="JXQ1" s="74"/>
      <c r="JXR1" s="74"/>
      <c r="JXS1" s="74"/>
      <c r="JXT1" s="74"/>
      <c r="JXU1" s="74"/>
      <c r="JXV1" s="74"/>
      <c r="JXW1" s="74"/>
      <c r="JXX1" s="74"/>
      <c r="JXY1" s="74"/>
      <c r="JXZ1" s="74"/>
      <c r="JYA1" s="74"/>
      <c r="JYB1" s="74"/>
      <c r="JYC1" s="74"/>
      <c r="JYD1" s="74"/>
      <c r="JYE1" s="74"/>
      <c r="JYF1" s="74"/>
      <c r="JYG1" s="74"/>
      <c r="JYH1" s="74"/>
      <c r="JYI1" s="74"/>
      <c r="JYJ1" s="74"/>
      <c r="JYK1" s="74"/>
      <c r="JYL1" s="74"/>
      <c r="JYM1" s="74"/>
      <c r="JYN1" s="74"/>
      <c r="JYO1" s="74"/>
      <c r="JYP1" s="74"/>
      <c r="JYQ1" s="74"/>
      <c r="JYR1" s="74"/>
      <c r="JYS1" s="74"/>
      <c r="JYT1" s="74"/>
      <c r="JYU1" s="74"/>
      <c r="JYV1" s="74"/>
      <c r="JYW1" s="74"/>
      <c r="JYX1" s="74"/>
      <c r="JYY1" s="74"/>
      <c r="JYZ1" s="74"/>
      <c r="JZA1" s="74"/>
      <c r="JZB1" s="74"/>
      <c r="JZC1" s="74"/>
      <c r="JZD1" s="74"/>
      <c r="JZE1" s="74"/>
      <c r="JZF1" s="74"/>
      <c r="JZG1" s="74"/>
      <c r="JZH1" s="74"/>
      <c r="JZI1" s="74"/>
      <c r="JZJ1" s="74"/>
      <c r="JZK1" s="74"/>
      <c r="JZL1" s="74"/>
      <c r="JZM1" s="74"/>
      <c r="JZN1" s="74"/>
      <c r="JZO1" s="74"/>
      <c r="JZP1" s="74"/>
      <c r="JZQ1" s="74"/>
      <c r="JZR1" s="74"/>
      <c r="JZS1" s="74"/>
      <c r="JZT1" s="74"/>
      <c r="JZU1" s="74"/>
      <c r="JZV1" s="74"/>
      <c r="JZW1" s="74"/>
      <c r="JZX1" s="74"/>
      <c r="JZY1" s="74"/>
      <c r="JZZ1" s="74"/>
      <c r="KAA1" s="74"/>
      <c r="KAB1" s="74"/>
      <c r="KAC1" s="74"/>
      <c r="KAD1" s="74"/>
      <c r="KAE1" s="74"/>
      <c r="KAF1" s="74"/>
      <c r="KAG1" s="74"/>
      <c r="KAH1" s="74"/>
      <c r="KAI1" s="74"/>
      <c r="KAJ1" s="74"/>
      <c r="KAK1" s="74"/>
      <c r="KAL1" s="74"/>
      <c r="KAM1" s="74"/>
      <c r="KAN1" s="74"/>
      <c r="KAO1" s="74"/>
      <c r="KAP1" s="74"/>
      <c r="KAQ1" s="74"/>
      <c r="KAR1" s="74"/>
      <c r="KAS1" s="74"/>
      <c r="KAT1" s="74"/>
      <c r="KAU1" s="74"/>
      <c r="KAV1" s="74"/>
      <c r="KAW1" s="74"/>
      <c r="KAX1" s="74"/>
      <c r="KAY1" s="74"/>
      <c r="KAZ1" s="74"/>
      <c r="KBA1" s="74"/>
      <c r="KBB1" s="74"/>
      <c r="KBC1" s="74"/>
      <c r="KBD1" s="74"/>
      <c r="KBE1" s="74"/>
      <c r="KBF1" s="74"/>
      <c r="KBG1" s="74"/>
      <c r="KBH1" s="74"/>
      <c r="KBI1" s="74"/>
      <c r="KBJ1" s="74"/>
      <c r="KBK1" s="74"/>
      <c r="KBL1" s="74"/>
      <c r="KBM1" s="74"/>
      <c r="KBN1" s="74"/>
      <c r="KBO1" s="74"/>
      <c r="KBP1" s="74"/>
      <c r="KBQ1" s="74"/>
      <c r="KBR1" s="74"/>
      <c r="KBS1" s="74"/>
      <c r="KBT1" s="74"/>
      <c r="KBU1" s="74"/>
      <c r="KBV1" s="74"/>
      <c r="KBW1" s="74"/>
      <c r="KBX1" s="74"/>
      <c r="KBY1" s="74"/>
      <c r="KBZ1" s="74"/>
      <c r="KCA1" s="74"/>
      <c r="KCB1" s="74"/>
      <c r="KCC1" s="74"/>
      <c r="KCD1" s="74"/>
      <c r="KCE1" s="74"/>
      <c r="KCF1" s="74"/>
      <c r="KCG1" s="74"/>
      <c r="KCH1" s="74"/>
      <c r="KCI1" s="74"/>
      <c r="KCJ1" s="74"/>
      <c r="KCK1" s="74"/>
      <c r="KCL1" s="74"/>
      <c r="KCM1" s="74"/>
      <c r="KCN1" s="74"/>
      <c r="KCO1" s="74"/>
      <c r="KCP1" s="74"/>
      <c r="KCQ1" s="74"/>
      <c r="KCR1" s="74"/>
      <c r="KCS1" s="74"/>
      <c r="KCT1" s="74"/>
      <c r="KCU1" s="74"/>
      <c r="KCV1" s="74"/>
      <c r="KCW1" s="74"/>
      <c r="KCX1" s="74"/>
      <c r="KCY1" s="74"/>
      <c r="KCZ1" s="74"/>
      <c r="KDA1" s="74"/>
      <c r="KDB1" s="74"/>
      <c r="KDC1" s="74"/>
      <c r="KDD1" s="74"/>
      <c r="KDE1" s="74"/>
      <c r="KDF1" s="74"/>
      <c r="KDG1" s="74"/>
      <c r="KDH1" s="74"/>
      <c r="KDI1" s="74"/>
      <c r="KDJ1" s="74"/>
      <c r="KDK1" s="74"/>
      <c r="KDL1" s="74"/>
      <c r="KDM1" s="74"/>
      <c r="KDN1" s="74"/>
      <c r="KDO1" s="74"/>
      <c r="KDP1" s="74"/>
      <c r="KDQ1" s="74"/>
      <c r="KDR1" s="74"/>
      <c r="KDS1" s="74"/>
      <c r="KDT1" s="74"/>
      <c r="KDU1" s="74"/>
      <c r="KDV1" s="74"/>
      <c r="KDW1" s="74"/>
      <c r="KDX1" s="74"/>
      <c r="KDY1" s="74"/>
      <c r="KDZ1" s="74"/>
      <c r="KEA1" s="74"/>
      <c r="KEB1" s="74"/>
      <c r="KEC1" s="74"/>
      <c r="KED1" s="74"/>
      <c r="KEE1" s="74"/>
      <c r="KEF1" s="74"/>
      <c r="KEG1" s="74"/>
      <c r="KEH1" s="74"/>
      <c r="KEI1" s="74"/>
      <c r="KEJ1" s="74"/>
      <c r="KEK1" s="74"/>
      <c r="KEL1" s="74"/>
      <c r="KEM1" s="74"/>
      <c r="KEN1" s="74"/>
      <c r="KEO1" s="74"/>
      <c r="KEP1" s="74"/>
      <c r="KEQ1" s="74"/>
      <c r="KER1" s="74"/>
      <c r="KES1" s="74"/>
      <c r="KET1" s="74"/>
      <c r="KEU1" s="74"/>
      <c r="KEV1" s="74"/>
      <c r="KEW1" s="74"/>
      <c r="KEX1" s="74"/>
      <c r="KEY1" s="74"/>
      <c r="KEZ1" s="74"/>
      <c r="KFA1" s="74"/>
      <c r="KFB1" s="74"/>
      <c r="KFC1" s="74"/>
      <c r="KFD1" s="74"/>
      <c r="KFE1" s="74"/>
      <c r="KFF1" s="74"/>
      <c r="KFG1" s="74"/>
      <c r="KFH1" s="74"/>
      <c r="KFI1" s="74"/>
      <c r="KFJ1" s="74"/>
      <c r="KFK1" s="74"/>
      <c r="KFL1" s="74"/>
      <c r="KFM1" s="74"/>
      <c r="KFN1" s="74"/>
      <c r="KFO1" s="74"/>
      <c r="KFP1" s="74"/>
      <c r="KFQ1" s="74"/>
      <c r="KFR1" s="74"/>
      <c r="KFS1" s="74"/>
      <c r="KFT1" s="74"/>
      <c r="KFU1" s="74"/>
      <c r="KFV1" s="74"/>
      <c r="KFW1" s="74"/>
      <c r="KFX1" s="74"/>
      <c r="KFY1" s="74"/>
      <c r="KFZ1" s="74"/>
      <c r="KGA1" s="74"/>
      <c r="KGB1" s="74"/>
      <c r="KGC1" s="74"/>
      <c r="KGD1" s="74"/>
      <c r="KGE1" s="74"/>
      <c r="KGF1" s="74"/>
      <c r="KGG1" s="74"/>
      <c r="KGH1" s="74"/>
      <c r="KGI1" s="74"/>
      <c r="KGJ1" s="74"/>
      <c r="KGK1" s="74"/>
      <c r="KGL1" s="74"/>
      <c r="KGM1" s="74"/>
      <c r="KGN1" s="74"/>
      <c r="KGO1" s="74"/>
      <c r="KGP1" s="74"/>
      <c r="KGQ1" s="74"/>
      <c r="KGR1" s="74"/>
      <c r="KGS1" s="74"/>
      <c r="KGT1" s="74"/>
      <c r="KGU1" s="74"/>
      <c r="KGV1" s="74"/>
      <c r="KGW1" s="74"/>
      <c r="KGX1" s="74"/>
      <c r="KGY1" s="74"/>
      <c r="KGZ1" s="74"/>
      <c r="KHA1" s="74"/>
      <c r="KHB1" s="74"/>
      <c r="KHC1" s="74"/>
      <c r="KHD1" s="74"/>
      <c r="KHE1" s="74"/>
      <c r="KHF1" s="74"/>
      <c r="KHG1" s="74"/>
      <c r="KHH1" s="74"/>
      <c r="KHI1" s="74"/>
      <c r="KHJ1" s="74"/>
      <c r="KHK1" s="74"/>
      <c r="KHL1" s="74"/>
      <c r="KHM1" s="74"/>
      <c r="KHN1" s="74"/>
      <c r="KHO1" s="74"/>
      <c r="KHP1" s="74"/>
      <c r="KHQ1" s="74"/>
      <c r="KHR1" s="74"/>
      <c r="KHS1" s="74"/>
      <c r="KHT1" s="74"/>
      <c r="KHU1" s="74"/>
      <c r="KHV1" s="74"/>
      <c r="KHW1" s="74"/>
      <c r="KHX1" s="74"/>
      <c r="KHY1" s="74"/>
      <c r="KHZ1" s="74"/>
      <c r="KIA1" s="74"/>
      <c r="KIB1" s="74"/>
      <c r="KIC1" s="74"/>
      <c r="KID1" s="74"/>
      <c r="KIE1" s="74"/>
      <c r="KIF1" s="74"/>
      <c r="KIG1" s="74"/>
      <c r="KIH1" s="74"/>
      <c r="KII1" s="74"/>
      <c r="KIJ1" s="74"/>
      <c r="KIK1" s="74"/>
      <c r="KIL1" s="74"/>
      <c r="KIM1" s="74"/>
      <c r="KIN1" s="74"/>
      <c r="KIO1" s="74"/>
      <c r="KIP1" s="74"/>
      <c r="KIQ1" s="74"/>
      <c r="KIR1" s="74"/>
      <c r="KIS1" s="74"/>
      <c r="KIT1" s="74"/>
      <c r="KIU1" s="74"/>
      <c r="KIV1" s="74"/>
      <c r="KIW1" s="74"/>
      <c r="KIX1" s="74"/>
      <c r="KIY1" s="74"/>
      <c r="KIZ1" s="74"/>
      <c r="KJA1" s="74"/>
      <c r="KJB1" s="74"/>
      <c r="KJC1" s="74"/>
      <c r="KJD1" s="74"/>
      <c r="KJE1" s="74"/>
      <c r="KJF1" s="74"/>
      <c r="KJG1" s="74"/>
      <c r="KJH1" s="74"/>
      <c r="KJI1" s="74"/>
      <c r="KJJ1" s="74"/>
      <c r="KJK1" s="74"/>
      <c r="KJL1" s="74"/>
      <c r="KJM1" s="74"/>
      <c r="KJN1" s="74"/>
      <c r="KJO1" s="74"/>
      <c r="KJP1" s="74"/>
      <c r="KJQ1" s="74"/>
      <c r="KJR1" s="74"/>
      <c r="KJS1" s="74"/>
      <c r="KJT1" s="74"/>
      <c r="KJU1" s="74"/>
      <c r="KJV1" s="74"/>
      <c r="KJW1" s="74"/>
      <c r="KJX1" s="74"/>
      <c r="KJY1" s="74"/>
      <c r="KJZ1" s="74"/>
      <c r="KKA1" s="74"/>
      <c r="KKB1" s="74"/>
      <c r="KKC1" s="74"/>
      <c r="KKD1" s="74"/>
      <c r="KKE1" s="74"/>
      <c r="KKF1" s="74"/>
      <c r="KKG1" s="74"/>
      <c r="KKH1" s="74"/>
      <c r="KKI1" s="74"/>
      <c r="KKJ1" s="74"/>
      <c r="KKK1" s="74"/>
      <c r="KKL1" s="74"/>
      <c r="KKM1" s="74"/>
      <c r="KKN1" s="74"/>
      <c r="KKO1" s="74"/>
      <c r="KKP1" s="74"/>
      <c r="KKQ1" s="74"/>
      <c r="KKR1" s="74"/>
      <c r="KKS1" s="74"/>
      <c r="KKT1" s="74"/>
      <c r="KKU1" s="74"/>
      <c r="KKV1" s="74"/>
      <c r="KKW1" s="74"/>
      <c r="KKX1" s="74"/>
      <c r="KKY1" s="74"/>
      <c r="KKZ1" s="74"/>
      <c r="KLA1" s="74"/>
      <c r="KLB1" s="74"/>
      <c r="KLC1" s="74"/>
      <c r="KLD1" s="74"/>
      <c r="KLE1" s="74"/>
      <c r="KLF1" s="74"/>
      <c r="KLG1" s="74"/>
      <c r="KLH1" s="74"/>
      <c r="KLI1" s="74"/>
      <c r="KLJ1" s="74"/>
      <c r="KLK1" s="74"/>
      <c r="KLL1" s="74"/>
      <c r="KLM1" s="74"/>
      <c r="KLN1" s="74"/>
      <c r="KLO1" s="74"/>
      <c r="KLP1" s="74"/>
      <c r="KLQ1" s="74"/>
      <c r="KLR1" s="74"/>
      <c r="KLS1" s="74"/>
      <c r="KLT1" s="74"/>
      <c r="KLU1" s="74"/>
      <c r="KLV1" s="74"/>
      <c r="KLW1" s="74"/>
      <c r="KLX1" s="74"/>
      <c r="KLY1" s="74"/>
      <c r="KLZ1" s="74"/>
      <c r="KMA1" s="74"/>
      <c r="KMB1" s="74"/>
      <c r="KMC1" s="74"/>
      <c r="KMD1" s="74"/>
      <c r="KME1" s="74"/>
      <c r="KMF1" s="74"/>
      <c r="KMG1" s="74"/>
      <c r="KMH1" s="74"/>
      <c r="KMI1" s="74"/>
      <c r="KMJ1" s="74"/>
      <c r="KMK1" s="74"/>
      <c r="KML1" s="74"/>
      <c r="KMM1" s="74"/>
      <c r="KMN1" s="74"/>
      <c r="KMO1" s="74"/>
      <c r="KMP1" s="74"/>
      <c r="KMQ1" s="74"/>
      <c r="KMR1" s="74"/>
      <c r="KMS1" s="74"/>
      <c r="KMT1" s="74"/>
      <c r="KMU1" s="74"/>
      <c r="KMV1" s="74"/>
      <c r="KMW1" s="74"/>
      <c r="KMX1" s="74"/>
      <c r="KMY1" s="74"/>
      <c r="KMZ1" s="74"/>
      <c r="KNA1" s="74"/>
      <c r="KNB1" s="74"/>
      <c r="KNC1" s="74"/>
      <c r="KND1" s="74"/>
      <c r="KNE1" s="74"/>
      <c r="KNF1" s="74"/>
      <c r="KNG1" s="74"/>
      <c r="KNH1" s="74"/>
      <c r="KNI1" s="74"/>
      <c r="KNJ1" s="74"/>
      <c r="KNK1" s="74"/>
      <c r="KNL1" s="74"/>
      <c r="KNM1" s="74"/>
      <c r="KNN1" s="74"/>
      <c r="KNO1" s="74"/>
      <c r="KNP1" s="74"/>
      <c r="KNQ1" s="74"/>
      <c r="KNR1" s="74"/>
      <c r="KNS1" s="74"/>
      <c r="KNT1" s="74"/>
      <c r="KNU1" s="74"/>
      <c r="KNV1" s="74"/>
      <c r="KNW1" s="74"/>
      <c r="KNX1" s="74"/>
      <c r="KNY1" s="74"/>
      <c r="KNZ1" s="74"/>
      <c r="KOA1" s="74"/>
      <c r="KOB1" s="74"/>
      <c r="KOC1" s="74"/>
      <c r="KOD1" s="74"/>
      <c r="KOE1" s="74"/>
      <c r="KOF1" s="74"/>
      <c r="KOG1" s="74"/>
      <c r="KOH1" s="74"/>
      <c r="KOI1" s="74"/>
      <c r="KOJ1" s="74"/>
      <c r="KOK1" s="74"/>
      <c r="KOL1" s="74"/>
      <c r="KOM1" s="74"/>
      <c r="KON1" s="74"/>
      <c r="KOO1" s="74"/>
      <c r="KOP1" s="74"/>
      <c r="KOQ1" s="74"/>
      <c r="KOR1" s="74"/>
      <c r="KOS1" s="74"/>
      <c r="KOT1" s="74"/>
      <c r="KOU1" s="74"/>
      <c r="KOV1" s="74"/>
      <c r="KOW1" s="74"/>
      <c r="KOX1" s="74"/>
      <c r="KOY1" s="74"/>
      <c r="KOZ1" s="74"/>
      <c r="KPA1" s="74"/>
      <c r="KPB1" s="74"/>
      <c r="KPC1" s="74"/>
      <c r="KPD1" s="74"/>
      <c r="KPE1" s="74"/>
      <c r="KPF1" s="74"/>
      <c r="KPG1" s="74"/>
      <c r="KPH1" s="74"/>
      <c r="KPI1" s="74"/>
      <c r="KPJ1" s="74"/>
      <c r="KPK1" s="74"/>
      <c r="KPL1" s="74"/>
      <c r="KPM1" s="74"/>
      <c r="KPN1" s="74"/>
      <c r="KPO1" s="74"/>
      <c r="KPP1" s="74"/>
      <c r="KPQ1" s="74"/>
      <c r="KPR1" s="74"/>
      <c r="KPS1" s="74"/>
      <c r="KPT1" s="74"/>
      <c r="KPU1" s="74"/>
      <c r="KPV1" s="74"/>
      <c r="KPW1" s="74"/>
      <c r="KPX1" s="74"/>
      <c r="KPY1" s="74"/>
      <c r="KPZ1" s="74"/>
      <c r="KQA1" s="74"/>
      <c r="KQB1" s="74"/>
      <c r="KQC1" s="74"/>
      <c r="KQD1" s="74"/>
      <c r="KQE1" s="74"/>
      <c r="KQF1" s="74"/>
      <c r="KQG1" s="74"/>
      <c r="KQH1" s="74"/>
      <c r="KQI1" s="74"/>
      <c r="KQJ1" s="74"/>
      <c r="KQK1" s="74"/>
      <c r="KQL1" s="74"/>
      <c r="KQM1" s="74"/>
      <c r="KQN1" s="74"/>
      <c r="KQO1" s="74"/>
      <c r="KQP1" s="74"/>
      <c r="KQQ1" s="74"/>
      <c r="KQR1" s="74"/>
      <c r="KQS1" s="74"/>
      <c r="KQT1" s="74"/>
      <c r="KQU1" s="74"/>
      <c r="KQV1" s="74"/>
      <c r="KQW1" s="74"/>
      <c r="KQX1" s="74"/>
      <c r="KQY1" s="74"/>
      <c r="KQZ1" s="74"/>
      <c r="KRA1" s="74"/>
      <c r="KRB1" s="74"/>
      <c r="KRC1" s="74"/>
      <c r="KRD1" s="74"/>
      <c r="KRE1" s="74"/>
      <c r="KRF1" s="74"/>
      <c r="KRG1" s="74"/>
      <c r="KRH1" s="74"/>
      <c r="KRI1" s="74"/>
      <c r="KRJ1" s="74"/>
      <c r="KRK1" s="74"/>
      <c r="KRL1" s="74"/>
      <c r="KRM1" s="74"/>
      <c r="KRN1" s="74"/>
      <c r="KRO1" s="74"/>
      <c r="KRP1" s="74"/>
      <c r="KRQ1" s="74"/>
      <c r="KRR1" s="74"/>
      <c r="KRS1" s="74"/>
      <c r="KRT1" s="74"/>
      <c r="KRU1" s="74"/>
      <c r="KRV1" s="74"/>
      <c r="KRW1" s="74"/>
      <c r="KRX1" s="74"/>
      <c r="KRY1" s="74"/>
      <c r="KRZ1" s="74"/>
      <c r="KSA1" s="74"/>
      <c r="KSB1" s="74"/>
      <c r="KSC1" s="74"/>
      <c r="KSD1" s="74"/>
      <c r="KSE1" s="74"/>
      <c r="KSF1" s="74"/>
      <c r="KSG1" s="74"/>
      <c r="KSH1" s="74"/>
      <c r="KSI1" s="74"/>
      <c r="KSJ1" s="74"/>
      <c r="KSK1" s="74"/>
      <c r="KSL1" s="74"/>
      <c r="KSM1" s="74"/>
      <c r="KSN1" s="74"/>
      <c r="KSO1" s="74"/>
      <c r="KSP1" s="74"/>
      <c r="KSQ1" s="74"/>
      <c r="KSR1" s="74"/>
      <c r="KSS1" s="74"/>
      <c r="KST1" s="74"/>
      <c r="KSU1" s="74"/>
      <c r="KSV1" s="74"/>
      <c r="KSW1" s="74"/>
      <c r="KSX1" s="74"/>
      <c r="KSY1" s="74"/>
      <c r="KSZ1" s="74"/>
      <c r="KTA1" s="74"/>
      <c r="KTB1" s="74"/>
      <c r="KTC1" s="74"/>
      <c r="KTD1" s="74"/>
      <c r="KTE1" s="74"/>
      <c r="KTF1" s="74"/>
      <c r="KTG1" s="74"/>
      <c r="KTH1" s="74"/>
      <c r="KTI1" s="74"/>
      <c r="KTJ1" s="74"/>
      <c r="KTK1" s="74"/>
      <c r="KTL1" s="74"/>
      <c r="KTM1" s="74"/>
      <c r="KTN1" s="74"/>
      <c r="KTO1" s="74"/>
      <c r="KTP1" s="74"/>
      <c r="KTQ1" s="74"/>
      <c r="KTR1" s="74"/>
      <c r="KTS1" s="74"/>
      <c r="KTT1" s="74"/>
      <c r="KTU1" s="74"/>
      <c r="KTV1" s="74"/>
      <c r="KTW1" s="74"/>
      <c r="KTX1" s="74"/>
      <c r="KTY1" s="74"/>
      <c r="KTZ1" s="74"/>
      <c r="KUA1" s="74"/>
      <c r="KUB1" s="74"/>
      <c r="KUC1" s="74"/>
      <c r="KUD1" s="74"/>
      <c r="KUE1" s="74"/>
      <c r="KUF1" s="74"/>
      <c r="KUG1" s="74"/>
      <c r="KUH1" s="74"/>
      <c r="KUI1" s="74"/>
      <c r="KUJ1" s="74"/>
      <c r="KUK1" s="74"/>
      <c r="KUL1" s="74"/>
      <c r="KUM1" s="74"/>
      <c r="KUN1" s="74"/>
      <c r="KUO1" s="74"/>
      <c r="KUP1" s="74"/>
      <c r="KUQ1" s="74"/>
      <c r="KUR1" s="74"/>
      <c r="KUS1" s="74"/>
      <c r="KUT1" s="74"/>
      <c r="KUU1" s="74"/>
      <c r="KUV1" s="74"/>
      <c r="KUW1" s="74"/>
      <c r="KUX1" s="74"/>
      <c r="KUY1" s="74"/>
      <c r="KUZ1" s="74"/>
      <c r="KVA1" s="74"/>
      <c r="KVB1" s="74"/>
      <c r="KVC1" s="74"/>
      <c r="KVD1" s="74"/>
      <c r="KVE1" s="74"/>
      <c r="KVF1" s="74"/>
      <c r="KVG1" s="74"/>
      <c r="KVH1" s="74"/>
      <c r="KVI1" s="74"/>
      <c r="KVJ1" s="74"/>
      <c r="KVK1" s="74"/>
      <c r="KVL1" s="74"/>
      <c r="KVM1" s="74"/>
      <c r="KVN1" s="74"/>
      <c r="KVO1" s="74"/>
      <c r="KVP1" s="74"/>
      <c r="KVQ1" s="74"/>
      <c r="KVR1" s="74"/>
      <c r="KVS1" s="74"/>
      <c r="KVT1" s="74"/>
      <c r="KVU1" s="74"/>
      <c r="KVV1" s="74"/>
      <c r="KVW1" s="74"/>
      <c r="KVX1" s="74"/>
      <c r="KVY1" s="74"/>
      <c r="KVZ1" s="74"/>
      <c r="KWA1" s="74"/>
      <c r="KWB1" s="74"/>
      <c r="KWC1" s="74"/>
      <c r="KWD1" s="74"/>
      <c r="KWE1" s="74"/>
      <c r="KWF1" s="74"/>
      <c r="KWG1" s="74"/>
      <c r="KWH1" s="74"/>
      <c r="KWI1" s="74"/>
      <c r="KWJ1" s="74"/>
      <c r="KWK1" s="74"/>
      <c r="KWL1" s="74"/>
      <c r="KWM1" s="74"/>
      <c r="KWN1" s="74"/>
      <c r="KWO1" s="74"/>
      <c r="KWP1" s="74"/>
      <c r="KWQ1" s="74"/>
      <c r="KWR1" s="74"/>
      <c r="KWS1" s="74"/>
      <c r="KWT1" s="74"/>
      <c r="KWU1" s="74"/>
      <c r="KWV1" s="74"/>
      <c r="KWW1" s="74"/>
      <c r="KWX1" s="74"/>
      <c r="KWY1" s="74"/>
      <c r="KWZ1" s="74"/>
      <c r="KXA1" s="74"/>
      <c r="KXB1" s="74"/>
      <c r="KXC1" s="74"/>
      <c r="KXD1" s="74"/>
      <c r="KXE1" s="74"/>
      <c r="KXF1" s="74"/>
      <c r="KXG1" s="74"/>
      <c r="KXH1" s="74"/>
      <c r="KXI1" s="74"/>
      <c r="KXJ1" s="74"/>
      <c r="KXK1" s="74"/>
      <c r="KXL1" s="74"/>
      <c r="KXM1" s="74"/>
      <c r="KXN1" s="74"/>
      <c r="KXO1" s="74"/>
      <c r="KXP1" s="74"/>
      <c r="KXQ1" s="74"/>
      <c r="KXR1" s="74"/>
      <c r="KXS1" s="74"/>
      <c r="KXT1" s="74"/>
      <c r="KXU1" s="74"/>
      <c r="KXV1" s="74"/>
      <c r="KXW1" s="74"/>
      <c r="KXX1" s="74"/>
      <c r="KXY1" s="74"/>
      <c r="KXZ1" s="74"/>
      <c r="KYA1" s="74"/>
      <c r="KYB1" s="74"/>
      <c r="KYC1" s="74"/>
      <c r="KYD1" s="74"/>
      <c r="KYE1" s="74"/>
      <c r="KYF1" s="74"/>
      <c r="KYG1" s="74"/>
      <c r="KYH1" s="74"/>
      <c r="KYI1" s="74"/>
      <c r="KYJ1" s="74"/>
      <c r="KYK1" s="74"/>
      <c r="KYL1" s="74"/>
      <c r="KYM1" s="74"/>
      <c r="KYN1" s="74"/>
      <c r="KYO1" s="74"/>
      <c r="KYP1" s="74"/>
      <c r="KYQ1" s="74"/>
      <c r="KYR1" s="74"/>
      <c r="KYS1" s="74"/>
      <c r="KYT1" s="74"/>
      <c r="KYU1" s="74"/>
      <c r="KYV1" s="74"/>
      <c r="KYW1" s="74"/>
      <c r="KYX1" s="74"/>
      <c r="KYY1" s="74"/>
      <c r="KYZ1" s="74"/>
      <c r="KZA1" s="74"/>
      <c r="KZB1" s="74"/>
      <c r="KZC1" s="74"/>
      <c r="KZD1" s="74"/>
      <c r="KZE1" s="74"/>
      <c r="KZF1" s="74"/>
      <c r="KZG1" s="74"/>
      <c r="KZH1" s="74"/>
      <c r="KZI1" s="74"/>
      <c r="KZJ1" s="74"/>
      <c r="KZK1" s="74"/>
      <c r="KZL1" s="74"/>
      <c r="KZM1" s="74"/>
      <c r="KZN1" s="74"/>
      <c r="KZO1" s="74"/>
      <c r="KZP1" s="74"/>
      <c r="KZQ1" s="74"/>
      <c r="KZR1" s="74"/>
      <c r="KZS1" s="74"/>
      <c r="KZT1" s="74"/>
      <c r="KZU1" s="74"/>
      <c r="KZV1" s="74"/>
      <c r="KZW1" s="74"/>
      <c r="KZX1" s="74"/>
      <c r="KZY1" s="74"/>
      <c r="KZZ1" s="74"/>
      <c r="LAA1" s="74"/>
      <c r="LAB1" s="74"/>
      <c r="LAC1" s="74"/>
      <c r="LAD1" s="74"/>
      <c r="LAE1" s="74"/>
      <c r="LAF1" s="74"/>
      <c r="LAG1" s="74"/>
      <c r="LAH1" s="74"/>
      <c r="LAI1" s="74"/>
      <c r="LAJ1" s="74"/>
      <c r="LAK1" s="74"/>
      <c r="LAL1" s="74"/>
      <c r="LAM1" s="74"/>
      <c r="LAN1" s="74"/>
      <c r="LAO1" s="74"/>
      <c r="LAP1" s="74"/>
      <c r="LAQ1" s="74"/>
      <c r="LAR1" s="74"/>
      <c r="LAS1" s="74"/>
      <c r="LAT1" s="74"/>
      <c r="LAU1" s="74"/>
      <c r="LAV1" s="74"/>
      <c r="LAW1" s="74"/>
      <c r="LAX1" s="74"/>
      <c r="LAY1" s="74"/>
      <c r="LAZ1" s="74"/>
      <c r="LBA1" s="74"/>
      <c r="LBB1" s="74"/>
      <c r="LBC1" s="74"/>
      <c r="LBD1" s="74"/>
      <c r="LBE1" s="74"/>
      <c r="LBF1" s="74"/>
      <c r="LBG1" s="74"/>
      <c r="LBH1" s="74"/>
      <c r="LBI1" s="74"/>
      <c r="LBJ1" s="74"/>
      <c r="LBK1" s="74"/>
      <c r="LBL1" s="74"/>
      <c r="LBM1" s="74"/>
      <c r="LBN1" s="74"/>
      <c r="LBO1" s="74"/>
      <c r="LBP1" s="74"/>
      <c r="LBQ1" s="74"/>
      <c r="LBR1" s="74"/>
      <c r="LBS1" s="74"/>
      <c r="LBT1" s="74"/>
      <c r="LBU1" s="74"/>
      <c r="LBV1" s="74"/>
      <c r="LBW1" s="74"/>
      <c r="LBX1" s="74"/>
      <c r="LBY1" s="74"/>
      <c r="LBZ1" s="74"/>
      <c r="LCA1" s="74"/>
      <c r="LCB1" s="74"/>
      <c r="LCC1" s="74"/>
      <c r="LCD1" s="74"/>
      <c r="LCE1" s="74"/>
      <c r="LCF1" s="74"/>
      <c r="LCG1" s="74"/>
      <c r="LCH1" s="74"/>
      <c r="LCI1" s="74"/>
      <c r="LCJ1" s="74"/>
      <c r="LCK1" s="74"/>
      <c r="LCL1" s="74"/>
      <c r="LCM1" s="74"/>
      <c r="LCN1" s="74"/>
      <c r="LCO1" s="74"/>
      <c r="LCP1" s="74"/>
      <c r="LCQ1" s="74"/>
      <c r="LCR1" s="74"/>
      <c r="LCS1" s="74"/>
      <c r="LCT1" s="74"/>
      <c r="LCU1" s="74"/>
      <c r="LCV1" s="74"/>
      <c r="LCW1" s="74"/>
      <c r="LCX1" s="74"/>
      <c r="LCY1" s="74"/>
      <c r="LCZ1" s="74"/>
      <c r="LDA1" s="74"/>
      <c r="LDB1" s="74"/>
      <c r="LDC1" s="74"/>
      <c r="LDD1" s="74"/>
      <c r="LDE1" s="74"/>
      <c r="LDF1" s="74"/>
      <c r="LDG1" s="74"/>
      <c r="LDH1" s="74"/>
      <c r="LDI1" s="74"/>
      <c r="LDJ1" s="74"/>
      <c r="LDK1" s="74"/>
      <c r="LDL1" s="74"/>
      <c r="LDM1" s="74"/>
      <c r="LDN1" s="74"/>
      <c r="LDO1" s="74"/>
      <c r="LDP1" s="74"/>
      <c r="LDQ1" s="74"/>
      <c r="LDR1" s="74"/>
      <c r="LDS1" s="74"/>
      <c r="LDT1" s="74"/>
      <c r="LDU1" s="74"/>
      <c r="LDV1" s="74"/>
      <c r="LDW1" s="74"/>
      <c r="LDX1" s="74"/>
      <c r="LDY1" s="74"/>
      <c r="LDZ1" s="74"/>
      <c r="LEA1" s="74"/>
      <c r="LEB1" s="74"/>
      <c r="LEC1" s="74"/>
      <c r="LED1" s="74"/>
      <c r="LEE1" s="74"/>
      <c r="LEF1" s="74"/>
      <c r="LEG1" s="74"/>
      <c r="LEH1" s="74"/>
      <c r="LEI1" s="74"/>
      <c r="LEJ1" s="74"/>
      <c r="LEK1" s="74"/>
      <c r="LEL1" s="74"/>
      <c r="LEM1" s="74"/>
      <c r="LEN1" s="74"/>
      <c r="LEO1" s="74"/>
      <c r="LEP1" s="74"/>
      <c r="LEQ1" s="74"/>
      <c r="LER1" s="74"/>
      <c r="LES1" s="74"/>
      <c r="LET1" s="74"/>
      <c r="LEU1" s="74"/>
      <c r="LEV1" s="74"/>
      <c r="LEW1" s="74"/>
      <c r="LEX1" s="74"/>
      <c r="LEY1" s="74"/>
      <c r="LEZ1" s="74"/>
      <c r="LFA1" s="74"/>
      <c r="LFB1" s="74"/>
      <c r="LFC1" s="74"/>
      <c r="LFD1" s="74"/>
      <c r="LFE1" s="74"/>
      <c r="LFF1" s="74"/>
      <c r="LFG1" s="74"/>
      <c r="LFH1" s="74"/>
      <c r="LFI1" s="74"/>
      <c r="LFJ1" s="74"/>
      <c r="LFK1" s="74"/>
      <c r="LFL1" s="74"/>
      <c r="LFM1" s="74"/>
      <c r="LFN1" s="74"/>
      <c r="LFO1" s="74"/>
      <c r="LFP1" s="74"/>
      <c r="LFQ1" s="74"/>
      <c r="LFR1" s="74"/>
      <c r="LFS1" s="74"/>
      <c r="LFT1" s="74"/>
      <c r="LFU1" s="74"/>
      <c r="LFV1" s="74"/>
      <c r="LFW1" s="74"/>
      <c r="LFX1" s="74"/>
      <c r="LFY1" s="74"/>
      <c r="LFZ1" s="74"/>
      <c r="LGA1" s="74"/>
      <c r="LGB1" s="74"/>
      <c r="LGC1" s="74"/>
      <c r="LGD1" s="74"/>
      <c r="LGE1" s="74"/>
      <c r="LGF1" s="74"/>
      <c r="LGG1" s="74"/>
      <c r="LGH1" s="74"/>
      <c r="LGI1" s="74"/>
      <c r="LGJ1" s="74"/>
      <c r="LGK1" s="74"/>
      <c r="LGL1" s="74"/>
      <c r="LGM1" s="74"/>
      <c r="LGN1" s="74"/>
      <c r="LGO1" s="74"/>
      <c r="LGP1" s="74"/>
      <c r="LGQ1" s="74"/>
      <c r="LGR1" s="74"/>
      <c r="LGS1" s="74"/>
      <c r="LGT1" s="74"/>
      <c r="LGU1" s="74"/>
      <c r="LGV1" s="74"/>
      <c r="LGW1" s="74"/>
      <c r="LGX1" s="74"/>
      <c r="LGY1" s="74"/>
      <c r="LGZ1" s="74"/>
      <c r="LHA1" s="74"/>
      <c r="LHB1" s="74"/>
      <c r="LHC1" s="74"/>
      <c r="LHD1" s="74"/>
      <c r="LHE1" s="74"/>
      <c r="LHF1" s="74"/>
      <c r="LHG1" s="74"/>
      <c r="LHH1" s="74"/>
      <c r="LHI1" s="74"/>
      <c r="LHJ1" s="74"/>
      <c r="LHK1" s="74"/>
      <c r="LHL1" s="74"/>
      <c r="LHM1" s="74"/>
      <c r="LHN1" s="74"/>
      <c r="LHO1" s="74"/>
      <c r="LHP1" s="74"/>
      <c r="LHQ1" s="74"/>
      <c r="LHR1" s="74"/>
      <c r="LHS1" s="74"/>
      <c r="LHT1" s="74"/>
      <c r="LHU1" s="74"/>
      <c r="LHV1" s="74"/>
      <c r="LHW1" s="74"/>
      <c r="LHX1" s="74"/>
      <c r="LHY1" s="74"/>
      <c r="LHZ1" s="74"/>
      <c r="LIA1" s="74"/>
      <c r="LIB1" s="74"/>
      <c r="LIC1" s="74"/>
      <c r="LID1" s="74"/>
      <c r="LIE1" s="74"/>
      <c r="LIF1" s="74"/>
      <c r="LIG1" s="74"/>
      <c r="LIH1" s="74"/>
      <c r="LII1" s="74"/>
      <c r="LIJ1" s="74"/>
      <c r="LIK1" s="74"/>
      <c r="LIL1" s="74"/>
      <c r="LIM1" s="74"/>
      <c r="LIN1" s="74"/>
      <c r="LIO1" s="74"/>
      <c r="LIP1" s="74"/>
      <c r="LIQ1" s="74"/>
      <c r="LIR1" s="74"/>
      <c r="LIS1" s="74"/>
      <c r="LIT1" s="74"/>
      <c r="LIU1" s="74"/>
      <c r="LIV1" s="74"/>
      <c r="LIW1" s="74"/>
      <c r="LIX1" s="74"/>
      <c r="LIY1" s="74"/>
      <c r="LIZ1" s="74"/>
      <c r="LJA1" s="74"/>
      <c r="LJB1" s="74"/>
      <c r="LJC1" s="74"/>
      <c r="LJD1" s="74"/>
      <c r="LJE1" s="74"/>
      <c r="LJF1" s="74"/>
      <c r="LJG1" s="74"/>
      <c r="LJH1" s="74"/>
      <c r="LJI1" s="74"/>
      <c r="LJJ1" s="74"/>
      <c r="LJK1" s="74"/>
      <c r="LJL1" s="74"/>
      <c r="LJM1" s="74"/>
      <c r="LJN1" s="74"/>
      <c r="LJO1" s="74"/>
      <c r="LJP1" s="74"/>
      <c r="LJQ1" s="74"/>
      <c r="LJR1" s="74"/>
      <c r="LJS1" s="74"/>
      <c r="LJT1" s="74"/>
      <c r="LJU1" s="74"/>
      <c r="LJV1" s="74"/>
      <c r="LJW1" s="74"/>
      <c r="LJX1" s="74"/>
      <c r="LJY1" s="74"/>
      <c r="LJZ1" s="74"/>
      <c r="LKA1" s="74"/>
      <c r="LKB1" s="74"/>
      <c r="LKC1" s="74"/>
      <c r="LKD1" s="74"/>
      <c r="LKE1" s="74"/>
      <c r="LKF1" s="74"/>
      <c r="LKG1" s="74"/>
      <c r="LKH1" s="74"/>
      <c r="LKI1" s="74"/>
      <c r="LKJ1" s="74"/>
      <c r="LKK1" s="74"/>
      <c r="LKL1" s="74"/>
      <c r="LKM1" s="74"/>
      <c r="LKN1" s="74"/>
      <c r="LKO1" s="74"/>
      <c r="LKP1" s="74"/>
      <c r="LKQ1" s="74"/>
      <c r="LKR1" s="74"/>
      <c r="LKS1" s="74"/>
      <c r="LKT1" s="74"/>
      <c r="LKU1" s="74"/>
      <c r="LKV1" s="74"/>
      <c r="LKW1" s="74"/>
      <c r="LKX1" s="74"/>
      <c r="LKY1" s="74"/>
      <c r="LKZ1" s="74"/>
      <c r="LLA1" s="74"/>
      <c r="LLB1" s="74"/>
      <c r="LLC1" s="74"/>
      <c r="LLD1" s="74"/>
      <c r="LLE1" s="74"/>
      <c r="LLF1" s="74"/>
      <c r="LLG1" s="74"/>
      <c r="LLH1" s="74"/>
      <c r="LLI1" s="74"/>
      <c r="LLJ1" s="74"/>
      <c r="LLK1" s="74"/>
      <c r="LLL1" s="74"/>
      <c r="LLM1" s="74"/>
      <c r="LLN1" s="74"/>
      <c r="LLO1" s="74"/>
      <c r="LLP1" s="74"/>
      <c r="LLQ1" s="74"/>
      <c r="LLR1" s="74"/>
      <c r="LLS1" s="74"/>
      <c r="LLT1" s="74"/>
      <c r="LLU1" s="74"/>
      <c r="LLV1" s="74"/>
      <c r="LLW1" s="74"/>
      <c r="LLX1" s="74"/>
      <c r="LLY1" s="74"/>
      <c r="LLZ1" s="74"/>
      <c r="LMA1" s="74"/>
      <c r="LMB1" s="74"/>
      <c r="LMC1" s="74"/>
      <c r="LMD1" s="74"/>
      <c r="LME1" s="74"/>
      <c r="LMF1" s="74"/>
      <c r="LMG1" s="74"/>
      <c r="LMH1" s="74"/>
      <c r="LMI1" s="74"/>
      <c r="LMJ1" s="74"/>
      <c r="LMK1" s="74"/>
      <c r="LML1" s="74"/>
      <c r="LMM1" s="74"/>
      <c r="LMN1" s="74"/>
      <c r="LMO1" s="74"/>
      <c r="LMP1" s="74"/>
      <c r="LMQ1" s="74"/>
      <c r="LMR1" s="74"/>
      <c r="LMS1" s="74"/>
      <c r="LMT1" s="74"/>
      <c r="LMU1" s="74"/>
      <c r="LMV1" s="74"/>
      <c r="LMW1" s="74"/>
      <c r="LMX1" s="74"/>
      <c r="LMY1" s="74"/>
      <c r="LMZ1" s="74"/>
      <c r="LNA1" s="74"/>
      <c r="LNB1" s="74"/>
      <c r="LNC1" s="74"/>
      <c r="LND1" s="74"/>
      <c r="LNE1" s="74"/>
      <c r="LNF1" s="74"/>
      <c r="LNG1" s="74"/>
      <c r="LNH1" s="74"/>
      <c r="LNI1" s="74"/>
      <c r="LNJ1" s="74"/>
      <c r="LNK1" s="74"/>
      <c r="LNL1" s="74"/>
      <c r="LNM1" s="74"/>
      <c r="LNN1" s="74"/>
      <c r="LNO1" s="74"/>
      <c r="LNP1" s="74"/>
      <c r="LNQ1" s="74"/>
      <c r="LNR1" s="74"/>
      <c r="LNS1" s="74"/>
      <c r="LNT1" s="74"/>
      <c r="LNU1" s="74"/>
      <c r="LNV1" s="74"/>
      <c r="LNW1" s="74"/>
      <c r="LNX1" s="74"/>
      <c r="LNY1" s="74"/>
      <c r="LNZ1" s="74"/>
      <c r="LOA1" s="74"/>
      <c r="LOB1" s="74"/>
      <c r="LOC1" s="74"/>
      <c r="LOD1" s="74"/>
      <c r="LOE1" s="74"/>
      <c r="LOF1" s="74"/>
      <c r="LOG1" s="74"/>
      <c r="LOH1" s="74"/>
      <c r="LOI1" s="74"/>
      <c r="LOJ1" s="74"/>
      <c r="LOK1" s="74"/>
      <c r="LOL1" s="74"/>
      <c r="LOM1" s="74"/>
      <c r="LON1" s="74"/>
      <c r="LOO1" s="74"/>
      <c r="LOP1" s="74"/>
      <c r="LOQ1" s="74"/>
      <c r="LOR1" s="74"/>
      <c r="LOS1" s="74"/>
      <c r="LOT1" s="74"/>
      <c r="LOU1" s="74"/>
      <c r="LOV1" s="74"/>
      <c r="LOW1" s="74"/>
      <c r="LOX1" s="74"/>
      <c r="LOY1" s="74"/>
      <c r="LOZ1" s="74"/>
      <c r="LPA1" s="74"/>
      <c r="LPB1" s="74"/>
      <c r="LPC1" s="74"/>
      <c r="LPD1" s="74"/>
      <c r="LPE1" s="74"/>
      <c r="LPF1" s="74"/>
      <c r="LPG1" s="74"/>
      <c r="LPH1" s="74"/>
      <c r="LPI1" s="74"/>
      <c r="LPJ1" s="74"/>
      <c r="LPK1" s="74"/>
      <c r="LPL1" s="74"/>
      <c r="LPM1" s="74"/>
      <c r="LPN1" s="74"/>
      <c r="LPO1" s="74"/>
      <c r="LPP1" s="74"/>
      <c r="LPQ1" s="74"/>
      <c r="LPR1" s="74"/>
      <c r="LPS1" s="74"/>
      <c r="LPT1" s="74"/>
      <c r="LPU1" s="74"/>
      <c r="LPV1" s="74"/>
      <c r="LPW1" s="74"/>
      <c r="LPX1" s="74"/>
      <c r="LPY1" s="74"/>
      <c r="LPZ1" s="74"/>
      <c r="LQA1" s="74"/>
      <c r="LQB1" s="74"/>
      <c r="LQC1" s="74"/>
      <c r="LQD1" s="74"/>
      <c r="LQE1" s="74"/>
      <c r="LQF1" s="74"/>
      <c r="LQG1" s="74"/>
      <c r="LQH1" s="74"/>
      <c r="LQI1" s="74"/>
      <c r="LQJ1" s="74"/>
      <c r="LQK1" s="74"/>
      <c r="LQL1" s="74"/>
      <c r="LQM1" s="74"/>
      <c r="LQN1" s="74"/>
      <c r="LQO1" s="74"/>
      <c r="LQP1" s="74"/>
      <c r="LQQ1" s="74"/>
      <c r="LQR1" s="74"/>
      <c r="LQS1" s="74"/>
      <c r="LQT1" s="74"/>
      <c r="LQU1" s="74"/>
      <c r="LQV1" s="74"/>
      <c r="LQW1" s="74"/>
      <c r="LQX1" s="74"/>
      <c r="LQY1" s="74"/>
      <c r="LQZ1" s="74"/>
      <c r="LRA1" s="74"/>
      <c r="LRB1" s="74"/>
      <c r="LRC1" s="74"/>
      <c r="LRD1" s="74"/>
      <c r="LRE1" s="74"/>
      <c r="LRF1" s="74"/>
      <c r="LRG1" s="74"/>
      <c r="LRH1" s="74"/>
      <c r="LRI1" s="74"/>
      <c r="LRJ1" s="74"/>
      <c r="LRK1" s="74"/>
      <c r="LRL1" s="74"/>
      <c r="LRM1" s="74"/>
      <c r="LRN1" s="74"/>
      <c r="LRO1" s="74"/>
      <c r="LRP1" s="74"/>
      <c r="LRQ1" s="74"/>
      <c r="LRR1" s="74"/>
      <c r="LRS1" s="74"/>
      <c r="LRT1" s="74"/>
      <c r="LRU1" s="74"/>
      <c r="LRV1" s="74"/>
      <c r="LRW1" s="74"/>
      <c r="LRX1" s="74"/>
      <c r="LRY1" s="74"/>
      <c r="LRZ1" s="74"/>
      <c r="LSA1" s="74"/>
      <c r="LSB1" s="74"/>
      <c r="LSC1" s="74"/>
      <c r="LSD1" s="74"/>
      <c r="LSE1" s="74"/>
      <c r="LSF1" s="74"/>
      <c r="LSG1" s="74"/>
      <c r="LSH1" s="74"/>
      <c r="LSI1" s="74"/>
      <c r="LSJ1" s="74"/>
      <c r="LSK1" s="74"/>
      <c r="LSL1" s="74"/>
      <c r="LSM1" s="74"/>
      <c r="LSN1" s="74"/>
      <c r="LSO1" s="74"/>
      <c r="LSP1" s="74"/>
      <c r="LSQ1" s="74"/>
      <c r="LSR1" s="74"/>
      <c r="LSS1" s="74"/>
      <c r="LST1" s="74"/>
      <c r="LSU1" s="74"/>
      <c r="LSV1" s="74"/>
      <c r="LSW1" s="74"/>
      <c r="LSX1" s="74"/>
      <c r="LSY1" s="74"/>
      <c r="LSZ1" s="74"/>
      <c r="LTA1" s="74"/>
      <c r="LTB1" s="74"/>
      <c r="LTC1" s="74"/>
      <c r="LTD1" s="74"/>
      <c r="LTE1" s="74"/>
      <c r="LTF1" s="74"/>
      <c r="LTG1" s="74"/>
      <c r="LTH1" s="74"/>
      <c r="LTI1" s="74"/>
      <c r="LTJ1" s="74"/>
      <c r="LTK1" s="74"/>
      <c r="LTL1" s="74"/>
      <c r="LTM1" s="74"/>
      <c r="LTN1" s="74"/>
      <c r="LTO1" s="74"/>
      <c r="LTP1" s="74"/>
      <c r="LTQ1" s="74"/>
      <c r="LTR1" s="74"/>
      <c r="LTS1" s="74"/>
      <c r="LTT1" s="74"/>
      <c r="LTU1" s="74"/>
      <c r="LTV1" s="74"/>
      <c r="LTW1" s="74"/>
      <c r="LTX1" s="74"/>
      <c r="LTY1" s="74"/>
      <c r="LTZ1" s="74"/>
      <c r="LUA1" s="74"/>
      <c r="LUB1" s="74"/>
      <c r="LUC1" s="74"/>
      <c r="LUD1" s="74"/>
      <c r="LUE1" s="74"/>
      <c r="LUF1" s="74"/>
      <c r="LUG1" s="74"/>
      <c r="LUH1" s="74"/>
      <c r="LUI1" s="74"/>
      <c r="LUJ1" s="74"/>
      <c r="LUK1" s="74"/>
      <c r="LUL1" s="74"/>
      <c r="LUM1" s="74"/>
      <c r="LUN1" s="74"/>
      <c r="LUO1" s="74"/>
      <c r="LUP1" s="74"/>
      <c r="LUQ1" s="74"/>
      <c r="LUR1" s="74"/>
      <c r="LUS1" s="74"/>
      <c r="LUT1" s="74"/>
      <c r="LUU1" s="74"/>
      <c r="LUV1" s="74"/>
      <c r="LUW1" s="74"/>
      <c r="LUX1" s="74"/>
      <c r="LUY1" s="74"/>
      <c r="LUZ1" s="74"/>
      <c r="LVA1" s="74"/>
      <c r="LVB1" s="74"/>
      <c r="LVC1" s="74"/>
      <c r="LVD1" s="74"/>
      <c r="LVE1" s="74"/>
      <c r="LVF1" s="74"/>
      <c r="LVG1" s="74"/>
      <c r="LVH1" s="74"/>
      <c r="LVI1" s="74"/>
      <c r="LVJ1" s="74"/>
      <c r="LVK1" s="74"/>
      <c r="LVL1" s="74"/>
      <c r="LVM1" s="74"/>
      <c r="LVN1" s="74"/>
      <c r="LVO1" s="74"/>
      <c r="LVP1" s="74"/>
      <c r="LVQ1" s="74"/>
      <c r="LVR1" s="74"/>
      <c r="LVS1" s="74"/>
      <c r="LVT1" s="74"/>
      <c r="LVU1" s="74"/>
      <c r="LVV1" s="74"/>
      <c r="LVW1" s="74"/>
      <c r="LVX1" s="74"/>
      <c r="LVY1" s="74"/>
      <c r="LVZ1" s="74"/>
      <c r="LWA1" s="74"/>
      <c r="LWB1" s="74"/>
      <c r="LWC1" s="74"/>
      <c r="LWD1" s="74"/>
      <c r="LWE1" s="74"/>
      <c r="LWF1" s="74"/>
      <c r="LWG1" s="74"/>
      <c r="LWH1" s="74"/>
      <c r="LWI1" s="74"/>
      <c r="LWJ1" s="74"/>
      <c r="LWK1" s="74"/>
      <c r="LWL1" s="74"/>
      <c r="LWM1" s="74"/>
      <c r="LWN1" s="74"/>
      <c r="LWO1" s="74"/>
      <c r="LWP1" s="74"/>
      <c r="LWQ1" s="74"/>
      <c r="LWR1" s="74"/>
      <c r="LWS1" s="74"/>
      <c r="LWT1" s="74"/>
      <c r="LWU1" s="74"/>
      <c r="LWV1" s="74"/>
      <c r="LWW1" s="74"/>
      <c r="LWX1" s="74"/>
      <c r="LWY1" s="74"/>
      <c r="LWZ1" s="74"/>
      <c r="LXA1" s="74"/>
      <c r="LXB1" s="74"/>
      <c r="LXC1" s="74"/>
      <c r="LXD1" s="74"/>
      <c r="LXE1" s="74"/>
      <c r="LXF1" s="74"/>
      <c r="LXG1" s="74"/>
      <c r="LXH1" s="74"/>
      <c r="LXI1" s="74"/>
      <c r="LXJ1" s="74"/>
      <c r="LXK1" s="74"/>
      <c r="LXL1" s="74"/>
      <c r="LXM1" s="74"/>
      <c r="LXN1" s="74"/>
      <c r="LXO1" s="74"/>
      <c r="LXP1" s="74"/>
      <c r="LXQ1" s="74"/>
      <c r="LXR1" s="74"/>
      <c r="LXS1" s="74"/>
      <c r="LXT1" s="74"/>
      <c r="LXU1" s="74"/>
      <c r="LXV1" s="74"/>
      <c r="LXW1" s="74"/>
      <c r="LXX1" s="74"/>
      <c r="LXY1" s="74"/>
      <c r="LXZ1" s="74"/>
      <c r="LYA1" s="74"/>
      <c r="LYB1" s="74"/>
      <c r="LYC1" s="74"/>
      <c r="LYD1" s="74"/>
      <c r="LYE1" s="74"/>
      <c r="LYF1" s="74"/>
      <c r="LYG1" s="74"/>
      <c r="LYH1" s="74"/>
      <c r="LYI1" s="74"/>
      <c r="LYJ1" s="74"/>
      <c r="LYK1" s="74"/>
      <c r="LYL1" s="74"/>
      <c r="LYM1" s="74"/>
      <c r="LYN1" s="74"/>
      <c r="LYO1" s="74"/>
      <c r="LYP1" s="74"/>
      <c r="LYQ1" s="74"/>
      <c r="LYR1" s="74"/>
      <c r="LYS1" s="74"/>
      <c r="LYT1" s="74"/>
      <c r="LYU1" s="74"/>
      <c r="LYV1" s="74"/>
      <c r="LYW1" s="74"/>
      <c r="LYX1" s="74"/>
      <c r="LYY1" s="74"/>
      <c r="LYZ1" s="74"/>
      <c r="LZA1" s="74"/>
      <c r="LZB1" s="74"/>
      <c r="LZC1" s="74"/>
      <c r="LZD1" s="74"/>
      <c r="LZE1" s="74"/>
      <c r="LZF1" s="74"/>
      <c r="LZG1" s="74"/>
      <c r="LZH1" s="74"/>
      <c r="LZI1" s="74"/>
      <c r="LZJ1" s="74"/>
      <c r="LZK1" s="74"/>
      <c r="LZL1" s="74"/>
      <c r="LZM1" s="74"/>
      <c r="LZN1" s="74"/>
      <c r="LZO1" s="74"/>
      <c r="LZP1" s="74"/>
      <c r="LZQ1" s="74"/>
      <c r="LZR1" s="74"/>
      <c r="LZS1" s="74"/>
      <c r="LZT1" s="74"/>
      <c r="LZU1" s="74"/>
      <c r="LZV1" s="74"/>
      <c r="LZW1" s="74"/>
      <c r="LZX1" s="74"/>
      <c r="LZY1" s="74"/>
      <c r="LZZ1" s="74"/>
      <c r="MAA1" s="74"/>
      <c r="MAB1" s="74"/>
      <c r="MAC1" s="74"/>
      <c r="MAD1" s="74"/>
      <c r="MAE1" s="74"/>
      <c r="MAF1" s="74"/>
      <c r="MAG1" s="74"/>
      <c r="MAH1" s="74"/>
      <c r="MAI1" s="74"/>
      <c r="MAJ1" s="74"/>
      <c r="MAK1" s="74"/>
      <c r="MAL1" s="74"/>
      <c r="MAM1" s="74"/>
      <c r="MAN1" s="74"/>
      <c r="MAO1" s="74"/>
      <c r="MAP1" s="74"/>
      <c r="MAQ1" s="74"/>
      <c r="MAR1" s="74"/>
      <c r="MAS1" s="74"/>
      <c r="MAT1" s="74"/>
      <c r="MAU1" s="74"/>
      <c r="MAV1" s="74"/>
      <c r="MAW1" s="74"/>
      <c r="MAX1" s="74"/>
      <c r="MAY1" s="74"/>
      <c r="MAZ1" s="74"/>
      <c r="MBA1" s="74"/>
      <c r="MBB1" s="74"/>
      <c r="MBC1" s="74"/>
      <c r="MBD1" s="74"/>
      <c r="MBE1" s="74"/>
      <c r="MBF1" s="74"/>
      <c r="MBG1" s="74"/>
      <c r="MBH1" s="74"/>
      <c r="MBI1" s="74"/>
      <c r="MBJ1" s="74"/>
      <c r="MBK1" s="74"/>
      <c r="MBL1" s="74"/>
      <c r="MBM1" s="74"/>
      <c r="MBN1" s="74"/>
      <c r="MBO1" s="74"/>
      <c r="MBP1" s="74"/>
      <c r="MBQ1" s="74"/>
      <c r="MBR1" s="74"/>
      <c r="MBS1" s="74"/>
      <c r="MBT1" s="74"/>
      <c r="MBU1" s="74"/>
      <c r="MBV1" s="74"/>
      <c r="MBW1" s="74"/>
      <c r="MBX1" s="74"/>
      <c r="MBY1" s="74"/>
      <c r="MBZ1" s="74"/>
      <c r="MCA1" s="74"/>
      <c r="MCB1" s="74"/>
      <c r="MCC1" s="74"/>
      <c r="MCD1" s="74"/>
      <c r="MCE1" s="74"/>
      <c r="MCF1" s="74"/>
      <c r="MCG1" s="74"/>
      <c r="MCH1" s="74"/>
      <c r="MCI1" s="74"/>
      <c r="MCJ1" s="74"/>
      <c r="MCK1" s="74"/>
      <c r="MCL1" s="74"/>
      <c r="MCM1" s="74"/>
      <c r="MCN1" s="74"/>
      <c r="MCO1" s="74"/>
      <c r="MCP1" s="74"/>
      <c r="MCQ1" s="74"/>
      <c r="MCR1" s="74"/>
      <c r="MCS1" s="74"/>
      <c r="MCT1" s="74"/>
      <c r="MCU1" s="74"/>
      <c r="MCV1" s="74"/>
      <c r="MCW1" s="74"/>
      <c r="MCX1" s="74"/>
      <c r="MCY1" s="74"/>
      <c r="MCZ1" s="74"/>
      <c r="MDA1" s="74"/>
      <c r="MDB1" s="74"/>
      <c r="MDC1" s="74"/>
      <c r="MDD1" s="74"/>
      <c r="MDE1" s="74"/>
      <c r="MDF1" s="74"/>
      <c r="MDG1" s="74"/>
      <c r="MDH1" s="74"/>
      <c r="MDI1" s="74"/>
      <c r="MDJ1" s="74"/>
      <c r="MDK1" s="74"/>
      <c r="MDL1" s="74"/>
      <c r="MDM1" s="74"/>
      <c r="MDN1" s="74"/>
      <c r="MDO1" s="74"/>
      <c r="MDP1" s="74"/>
      <c r="MDQ1" s="74"/>
      <c r="MDR1" s="74"/>
      <c r="MDS1" s="74"/>
      <c r="MDT1" s="74"/>
      <c r="MDU1" s="74"/>
      <c r="MDV1" s="74"/>
      <c r="MDW1" s="74"/>
      <c r="MDX1" s="74"/>
      <c r="MDY1" s="74"/>
      <c r="MDZ1" s="74"/>
      <c r="MEA1" s="74"/>
      <c r="MEB1" s="74"/>
      <c r="MEC1" s="74"/>
      <c r="MED1" s="74"/>
      <c r="MEE1" s="74"/>
      <c r="MEF1" s="74"/>
      <c r="MEG1" s="74"/>
      <c r="MEH1" s="74"/>
      <c r="MEI1" s="74"/>
      <c r="MEJ1" s="74"/>
      <c r="MEK1" s="74"/>
      <c r="MEL1" s="74"/>
      <c r="MEM1" s="74"/>
      <c r="MEN1" s="74"/>
      <c r="MEO1" s="74"/>
      <c r="MEP1" s="74"/>
      <c r="MEQ1" s="74"/>
      <c r="MER1" s="74"/>
      <c r="MES1" s="74"/>
      <c r="MET1" s="74"/>
      <c r="MEU1" s="74"/>
      <c r="MEV1" s="74"/>
      <c r="MEW1" s="74"/>
      <c r="MEX1" s="74"/>
      <c r="MEY1" s="74"/>
      <c r="MEZ1" s="74"/>
      <c r="MFA1" s="74"/>
      <c r="MFB1" s="74"/>
      <c r="MFC1" s="74"/>
      <c r="MFD1" s="74"/>
      <c r="MFE1" s="74"/>
      <c r="MFF1" s="74"/>
      <c r="MFG1" s="74"/>
      <c r="MFH1" s="74"/>
      <c r="MFI1" s="74"/>
      <c r="MFJ1" s="74"/>
      <c r="MFK1" s="74"/>
      <c r="MFL1" s="74"/>
      <c r="MFM1" s="74"/>
      <c r="MFN1" s="74"/>
      <c r="MFO1" s="74"/>
      <c r="MFP1" s="74"/>
      <c r="MFQ1" s="74"/>
      <c r="MFR1" s="74"/>
      <c r="MFS1" s="74"/>
      <c r="MFT1" s="74"/>
      <c r="MFU1" s="74"/>
      <c r="MFV1" s="74"/>
      <c r="MFW1" s="74"/>
      <c r="MFX1" s="74"/>
      <c r="MFY1" s="74"/>
      <c r="MFZ1" s="74"/>
      <c r="MGA1" s="74"/>
      <c r="MGB1" s="74"/>
      <c r="MGC1" s="74"/>
      <c r="MGD1" s="74"/>
      <c r="MGE1" s="74"/>
      <c r="MGF1" s="74"/>
      <c r="MGG1" s="74"/>
      <c r="MGH1" s="74"/>
      <c r="MGI1" s="74"/>
      <c r="MGJ1" s="74"/>
      <c r="MGK1" s="74"/>
      <c r="MGL1" s="74"/>
      <c r="MGM1" s="74"/>
      <c r="MGN1" s="74"/>
      <c r="MGO1" s="74"/>
      <c r="MGP1" s="74"/>
      <c r="MGQ1" s="74"/>
      <c r="MGR1" s="74"/>
      <c r="MGS1" s="74"/>
      <c r="MGT1" s="74"/>
      <c r="MGU1" s="74"/>
      <c r="MGV1" s="74"/>
      <c r="MGW1" s="74"/>
      <c r="MGX1" s="74"/>
      <c r="MGY1" s="74"/>
      <c r="MGZ1" s="74"/>
      <c r="MHA1" s="74"/>
      <c r="MHB1" s="74"/>
      <c r="MHC1" s="74"/>
      <c r="MHD1" s="74"/>
      <c r="MHE1" s="74"/>
      <c r="MHF1" s="74"/>
      <c r="MHG1" s="74"/>
      <c r="MHH1" s="74"/>
      <c r="MHI1" s="74"/>
      <c r="MHJ1" s="74"/>
      <c r="MHK1" s="74"/>
      <c r="MHL1" s="74"/>
      <c r="MHM1" s="74"/>
      <c r="MHN1" s="74"/>
      <c r="MHO1" s="74"/>
      <c r="MHP1" s="74"/>
      <c r="MHQ1" s="74"/>
      <c r="MHR1" s="74"/>
      <c r="MHS1" s="74"/>
      <c r="MHT1" s="74"/>
      <c r="MHU1" s="74"/>
      <c r="MHV1" s="74"/>
      <c r="MHW1" s="74"/>
      <c r="MHX1" s="74"/>
      <c r="MHY1" s="74"/>
      <c r="MHZ1" s="74"/>
      <c r="MIA1" s="74"/>
      <c r="MIB1" s="74"/>
      <c r="MIC1" s="74"/>
      <c r="MID1" s="74"/>
      <c r="MIE1" s="74"/>
      <c r="MIF1" s="74"/>
      <c r="MIG1" s="74"/>
      <c r="MIH1" s="74"/>
      <c r="MII1" s="74"/>
      <c r="MIJ1" s="74"/>
      <c r="MIK1" s="74"/>
      <c r="MIL1" s="74"/>
      <c r="MIM1" s="74"/>
      <c r="MIN1" s="74"/>
      <c r="MIO1" s="74"/>
      <c r="MIP1" s="74"/>
      <c r="MIQ1" s="74"/>
      <c r="MIR1" s="74"/>
      <c r="MIS1" s="74"/>
      <c r="MIT1" s="74"/>
      <c r="MIU1" s="74"/>
      <c r="MIV1" s="74"/>
      <c r="MIW1" s="74"/>
      <c r="MIX1" s="74"/>
      <c r="MIY1" s="74"/>
      <c r="MIZ1" s="74"/>
      <c r="MJA1" s="74"/>
      <c r="MJB1" s="74"/>
      <c r="MJC1" s="74"/>
      <c r="MJD1" s="74"/>
      <c r="MJE1" s="74"/>
      <c r="MJF1" s="74"/>
      <c r="MJG1" s="74"/>
      <c r="MJH1" s="74"/>
      <c r="MJI1" s="74"/>
      <c r="MJJ1" s="74"/>
      <c r="MJK1" s="74"/>
      <c r="MJL1" s="74"/>
      <c r="MJM1" s="74"/>
      <c r="MJN1" s="74"/>
      <c r="MJO1" s="74"/>
      <c r="MJP1" s="74"/>
      <c r="MJQ1" s="74"/>
      <c r="MJR1" s="74"/>
      <c r="MJS1" s="74"/>
      <c r="MJT1" s="74"/>
      <c r="MJU1" s="74"/>
      <c r="MJV1" s="74"/>
      <c r="MJW1" s="74"/>
      <c r="MJX1" s="74"/>
      <c r="MJY1" s="74"/>
      <c r="MJZ1" s="74"/>
      <c r="MKA1" s="74"/>
      <c r="MKB1" s="74"/>
      <c r="MKC1" s="74"/>
      <c r="MKD1" s="74"/>
      <c r="MKE1" s="74"/>
      <c r="MKF1" s="74"/>
      <c r="MKG1" s="74"/>
      <c r="MKH1" s="74"/>
      <c r="MKI1" s="74"/>
      <c r="MKJ1" s="74"/>
      <c r="MKK1" s="74"/>
      <c r="MKL1" s="74"/>
      <c r="MKM1" s="74"/>
      <c r="MKN1" s="74"/>
      <c r="MKO1" s="74"/>
      <c r="MKP1" s="74"/>
      <c r="MKQ1" s="74"/>
      <c r="MKR1" s="74"/>
      <c r="MKS1" s="74"/>
      <c r="MKT1" s="74"/>
      <c r="MKU1" s="74"/>
      <c r="MKV1" s="74"/>
      <c r="MKW1" s="74"/>
      <c r="MKX1" s="74"/>
      <c r="MKY1" s="74"/>
      <c r="MKZ1" s="74"/>
      <c r="MLA1" s="74"/>
      <c r="MLB1" s="74"/>
      <c r="MLC1" s="74"/>
      <c r="MLD1" s="74"/>
      <c r="MLE1" s="74"/>
      <c r="MLF1" s="74"/>
      <c r="MLG1" s="74"/>
      <c r="MLH1" s="74"/>
      <c r="MLI1" s="74"/>
      <c r="MLJ1" s="74"/>
      <c r="MLK1" s="74"/>
      <c r="MLL1" s="74"/>
      <c r="MLM1" s="74"/>
      <c r="MLN1" s="74"/>
      <c r="MLO1" s="74"/>
      <c r="MLP1" s="74"/>
      <c r="MLQ1" s="74"/>
      <c r="MLR1" s="74"/>
      <c r="MLS1" s="74"/>
      <c r="MLT1" s="74"/>
      <c r="MLU1" s="74"/>
      <c r="MLV1" s="74"/>
      <c r="MLW1" s="74"/>
      <c r="MLX1" s="74"/>
      <c r="MLY1" s="74"/>
      <c r="MLZ1" s="74"/>
      <c r="MMA1" s="74"/>
      <c r="MMB1" s="74"/>
      <c r="MMC1" s="74"/>
      <c r="MMD1" s="74"/>
      <c r="MME1" s="74"/>
      <c r="MMF1" s="74"/>
      <c r="MMG1" s="74"/>
      <c r="MMH1" s="74"/>
      <c r="MMI1" s="74"/>
      <c r="MMJ1" s="74"/>
      <c r="MMK1" s="74"/>
      <c r="MML1" s="74"/>
      <c r="MMM1" s="74"/>
      <c r="MMN1" s="74"/>
      <c r="MMO1" s="74"/>
      <c r="MMP1" s="74"/>
      <c r="MMQ1" s="74"/>
      <c r="MMR1" s="74"/>
      <c r="MMS1" s="74"/>
      <c r="MMT1" s="74"/>
      <c r="MMU1" s="74"/>
      <c r="MMV1" s="74"/>
      <c r="MMW1" s="74"/>
      <c r="MMX1" s="74"/>
      <c r="MMY1" s="74"/>
      <c r="MMZ1" s="74"/>
      <c r="MNA1" s="74"/>
      <c r="MNB1" s="74"/>
      <c r="MNC1" s="74"/>
      <c r="MND1" s="74"/>
      <c r="MNE1" s="74"/>
      <c r="MNF1" s="74"/>
      <c r="MNG1" s="74"/>
      <c r="MNH1" s="74"/>
      <c r="MNI1" s="74"/>
      <c r="MNJ1" s="74"/>
      <c r="MNK1" s="74"/>
      <c r="MNL1" s="74"/>
      <c r="MNM1" s="74"/>
      <c r="MNN1" s="74"/>
      <c r="MNO1" s="74"/>
      <c r="MNP1" s="74"/>
      <c r="MNQ1" s="74"/>
      <c r="MNR1" s="74"/>
      <c r="MNS1" s="74"/>
      <c r="MNT1" s="74"/>
      <c r="MNU1" s="74"/>
      <c r="MNV1" s="74"/>
      <c r="MNW1" s="74"/>
      <c r="MNX1" s="74"/>
      <c r="MNY1" s="74"/>
      <c r="MNZ1" s="74"/>
      <c r="MOA1" s="74"/>
      <c r="MOB1" s="74"/>
      <c r="MOC1" s="74"/>
      <c r="MOD1" s="74"/>
      <c r="MOE1" s="74"/>
      <c r="MOF1" s="74"/>
      <c r="MOG1" s="74"/>
      <c r="MOH1" s="74"/>
      <c r="MOI1" s="74"/>
      <c r="MOJ1" s="74"/>
      <c r="MOK1" s="74"/>
      <c r="MOL1" s="74"/>
      <c r="MOM1" s="74"/>
      <c r="MON1" s="74"/>
      <c r="MOO1" s="74"/>
      <c r="MOP1" s="74"/>
      <c r="MOQ1" s="74"/>
      <c r="MOR1" s="74"/>
      <c r="MOS1" s="74"/>
      <c r="MOT1" s="74"/>
      <c r="MOU1" s="74"/>
      <c r="MOV1" s="74"/>
      <c r="MOW1" s="74"/>
      <c r="MOX1" s="74"/>
      <c r="MOY1" s="74"/>
      <c r="MOZ1" s="74"/>
      <c r="MPA1" s="74"/>
      <c r="MPB1" s="74"/>
      <c r="MPC1" s="74"/>
      <c r="MPD1" s="74"/>
      <c r="MPE1" s="74"/>
      <c r="MPF1" s="74"/>
      <c r="MPG1" s="74"/>
      <c r="MPH1" s="74"/>
      <c r="MPI1" s="74"/>
      <c r="MPJ1" s="74"/>
      <c r="MPK1" s="74"/>
      <c r="MPL1" s="74"/>
      <c r="MPM1" s="74"/>
      <c r="MPN1" s="74"/>
      <c r="MPO1" s="74"/>
      <c r="MPP1" s="74"/>
      <c r="MPQ1" s="74"/>
      <c r="MPR1" s="74"/>
      <c r="MPS1" s="74"/>
      <c r="MPT1" s="74"/>
      <c r="MPU1" s="74"/>
      <c r="MPV1" s="74"/>
      <c r="MPW1" s="74"/>
      <c r="MPX1" s="74"/>
      <c r="MPY1" s="74"/>
      <c r="MPZ1" s="74"/>
      <c r="MQA1" s="74"/>
      <c r="MQB1" s="74"/>
      <c r="MQC1" s="74"/>
      <c r="MQD1" s="74"/>
      <c r="MQE1" s="74"/>
      <c r="MQF1" s="74"/>
      <c r="MQG1" s="74"/>
      <c r="MQH1" s="74"/>
      <c r="MQI1" s="74"/>
      <c r="MQJ1" s="74"/>
      <c r="MQK1" s="74"/>
      <c r="MQL1" s="74"/>
      <c r="MQM1" s="74"/>
      <c r="MQN1" s="74"/>
      <c r="MQO1" s="74"/>
      <c r="MQP1" s="74"/>
      <c r="MQQ1" s="74"/>
      <c r="MQR1" s="74"/>
      <c r="MQS1" s="74"/>
      <c r="MQT1" s="74"/>
      <c r="MQU1" s="74"/>
      <c r="MQV1" s="74"/>
      <c r="MQW1" s="74"/>
      <c r="MQX1" s="74"/>
      <c r="MQY1" s="74"/>
      <c r="MQZ1" s="74"/>
      <c r="MRA1" s="74"/>
      <c r="MRB1" s="74"/>
      <c r="MRC1" s="74"/>
      <c r="MRD1" s="74"/>
      <c r="MRE1" s="74"/>
      <c r="MRF1" s="74"/>
      <c r="MRG1" s="74"/>
      <c r="MRH1" s="74"/>
      <c r="MRI1" s="74"/>
      <c r="MRJ1" s="74"/>
      <c r="MRK1" s="74"/>
      <c r="MRL1" s="74"/>
      <c r="MRM1" s="74"/>
      <c r="MRN1" s="74"/>
      <c r="MRO1" s="74"/>
      <c r="MRP1" s="74"/>
      <c r="MRQ1" s="74"/>
      <c r="MRR1" s="74"/>
      <c r="MRS1" s="74"/>
      <c r="MRT1" s="74"/>
      <c r="MRU1" s="74"/>
      <c r="MRV1" s="74"/>
      <c r="MRW1" s="74"/>
      <c r="MRX1" s="74"/>
      <c r="MRY1" s="74"/>
      <c r="MRZ1" s="74"/>
      <c r="MSA1" s="74"/>
      <c r="MSB1" s="74"/>
      <c r="MSC1" s="74"/>
      <c r="MSD1" s="74"/>
      <c r="MSE1" s="74"/>
      <c r="MSF1" s="74"/>
      <c r="MSG1" s="74"/>
      <c r="MSH1" s="74"/>
      <c r="MSI1" s="74"/>
      <c r="MSJ1" s="74"/>
      <c r="MSK1" s="74"/>
      <c r="MSL1" s="74"/>
      <c r="MSM1" s="74"/>
      <c r="MSN1" s="74"/>
      <c r="MSO1" s="74"/>
      <c r="MSP1" s="74"/>
      <c r="MSQ1" s="74"/>
      <c r="MSR1" s="74"/>
      <c r="MSS1" s="74"/>
      <c r="MST1" s="74"/>
      <c r="MSU1" s="74"/>
      <c r="MSV1" s="74"/>
      <c r="MSW1" s="74"/>
      <c r="MSX1" s="74"/>
      <c r="MSY1" s="74"/>
      <c r="MSZ1" s="74"/>
      <c r="MTA1" s="74"/>
      <c r="MTB1" s="74"/>
      <c r="MTC1" s="74"/>
      <c r="MTD1" s="74"/>
      <c r="MTE1" s="74"/>
      <c r="MTF1" s="74"/>
      <c r="MTG1" s="74"/>
      <c r="MTH1" s="74"/>
      <c r="MTI1" s="74"/>
      <c r="MTJ1" s="74"/>
      <c r="MTK1" s="74"/>
      <c r="MTL1" s="74"/>
      <c r="MTM1" s="74"/>
      <c r="MTN1" s="74"/>
      <c r="MTO1" s="74"/>
      <c r="MTP1" s="74"/>
      <c r="MTQ1" s="74"/>
      <c r="MTR1" s="74"/>
      <c r="MTS1" s="74"/>
      <c r="MTT1" s="74"/>
      <c r="MTU1" s="74"/>
      <c r="MTV1" s="74"/>
      <c r="MTW1" s="74"/>
      <c r="MTX1" s="74"/>
      <c r="MTY1" s="74"/>
      <c r="MTZ1" s="74"/>
      <c r="MUA1" s="74"/>
      <c r="MUB1" s="74"/>
      <c r="MUC1" s="74"/>
      <c r="MUD1" s="74"/>
      <c r="MUE1" s="74"/>
      <c r="MUF1" s="74"/>
      <c r="MUG1" s="74"/>
      <c r="MUH1" s="74"/>
      <c r="MUI1" s="74"/>
      <c r="MUJ1" s="74"/>
      <c r="MUK1" s="74"/>
      <c r="MUL1" s="74"/>
      <c r="MUM1" s="74"/>
      <c r="MUN1" s="74"/>
      <c r="MUO1" s="74"/>
      <c r="MUP1" s="74"/>
      <c r="MUQ1" s="74"/>
      <c r="MUR1" s="74"/>
      <c r="MUS1" s="74"/>
      <c r="MUT1" s="74"/>
      <c r="MUU1" s="74"/>
      <c r="MUV1" s="74"/>
      <c r="MUW1" s="74"/>
      <c r="MUX1" s="74"/>
      <c r="MUY1" s="74"/>
      <c r="MUZ1" s="74"/>
      <c r="MVA1" s="74"/>
      <c r="MVB1" s="74"/>
      <c r="MVC1" s="74"/>
      <c r="MVD1" s="74"/>
      <c r="MVE1" s="74"/>
      <c r="MVF1" s="74"/>
      <c r="MVG1" s="74"/>
      <c r="MVH1" s="74"/>
      <c r="MVI1" s="74"/>
      <c r="MVJ1" s="74"/>
      <c r="MVK1" s="74"/>
      <c r="MVL1" s="74"/>
      <c r="MVM1" s="74"/>
      <c r="MVN1" s="74"/>
      <c r="MVO1" s="74"/>
      <c r="MVP1" s="74"/>
      <c r="MVQ1" s="74"/>
      <c r="MVR1" s="74"/>
      <c r="MVS1" s="74"/>
      <c r="MVT1" s="74"/>
      <c r="MVU1" s="74"/>
      <c r="MVV1" s="74"/>
      <c r="MVW1" s="74"/>
      <c r="MVX1" s="74"/>
      <c r="MVY1" s="74"/>
      <c r="MVZ1" s="74"/>
      <c r="MWA1" s="74"/>
      <c r="MWB1" s="74"/>
      <c r="MWC1" s="74"/>
      <c r="MWD1" s="74"/>
      <c r="MWE1" s="74"/>
      <c r="MWF1" s="74"/>
      <c r="MWG1" s="74"/>
      <c r="MWH1" s="74"/>
      <c r="MWI1" s="74"/>
      <c r="MWJ1" s="74"/>
      <c r="MWK1" s="74"/>
      <c r="MWL1" s="74"/>
      <c r="MWM1" s="74"/>
      <c r="MWN1" s="74"/>
      <c r="MWO1" s="74"/>
      <c r="MWP1" s="74"/>
      <c r="MWQ1" s="74"/>
      <c r="MWR1" s="74"/>
      <c r="MWS1" s="74"/>
      <c r="MWT1" s="74"/>
      <c r="MWU1" s="74"/>
      <c r="MWV1" s="74"/>
      <c r="MWW1" s="74"/>
      <c r="MWX1" s="74"/>
      <c r="MWY1" s="74"/>
      <c r="MWZ1" s="74"/>
      <c r="MXA1" s="74"/>
      <c r="MXB1" s="74"/>
      <c r="MXC1" s="74"/>
      <c r="MXD1" s="74"/>
      <c r="MXE1" s="74"/>
      <c r="MXF1" s="74"/>
      <c r="MXG1" s="74"/>
      <c r="MXH1" s="74"/>
      <c r="MXI1" s="74"/>
      <c r="MXJ1" s="74"/>
      <c r="MXK1" s="74"/>
      <c r="MXL1" s="74"/>
      <c r="MXM1" s="74"/>
      <c r="MXN1" s="74"/>
      <c r="MXO1" s="74"/>
      <c r="MXP1" s="74"/>
      <c r="MXQ1" s="74"/>
      <c r="MXR1" s="74"/>
      <c r="MXS1" s="74"/>
      <c r="MXT1" s="74"/>
      <c r="MXU1" s="74"/>
      <c r="MXV1" s="74"/>
      <c r="MXW1" s="74"/>
      <c r="MXX1" s="74"/>
      <c r="MXY1" s="74"/>
      <c r="MXZ1" s="74"/>
      <c r="MYA1" s="74"/>
      <c r="MYB1" s="74"/>
      <c r="MYC1" s="74"/>
      <c r="MYD1" s="74"/>
      <c r="MYE1" s="74"/>
      <c r="MYF1" s="74"/>
      <c r="MYG1" s="74"/>
      <c r="MYH1" s="74"/>
      <c r="MYI1" s="74"/>
      <c r="MYJ1" s="74"/>
      <c r="MYK1" s="74"/>
      <c r="MYL1" s="74"/>
      <c r="MYM1" s="74"/>
      <c r="MYN1" s="74"/>
      <c r="MYO1" s="74"/>
      <c r="MYP1" s="74"/>
      <c r="MYQ1" s="74"/>
      <c r="MYR1" s="74"/>
      <c r="MYS1" s="74"/>
      <c r="MYT1" s="74"/>
      <c r="MYU1" s="74"/>
      <c r="MYV1" s="74"/>
      <c r="MYW1" s="74"/>
      <c r="MYX1" s="74"/>
      <c r="MYY1" s="74"/>
      <c r="MYZ1" s="74"/>
      <c r="MZA1" s="74"/>
      <c r="MZB1" s="74"/>
      <c r="MZC1" s="74"/>
      <c r="MZD1" s="74"/>
      <c r="MZE1" s="74"/>
      <c r="MZF1" s="74"/>
      <c r="MZG1" s="74"/>
      <c r="MZH1" s="74"/>
      <c r="MZI1" s="74"/>
      <c r="MZJ1" s="74"/>
      <c r="MZK1" s="74"/>
      <c r="MZL1" s="74"/>
      <c r="MZM1" s="74"/>
      <c r="MZN1" s="74"/>
      <c r="MZO1" s="74"/>
      <c r="MZP1" s="74"/>
      <c r="MZQ1" s="74"/>
      <c r="MZR1" s="74"/>
      <c r="MZS1" s="74"/>
      <c r="MZT1" s="74"/>
      <c r="MZU1" s="74"/>
      <c r="MZV1" s="74"/>
      <c r="MZW1" s="74"/>
      <c r="MZX1" s="74"/>
      <c r="MZY1" s="74"/>
      <c r="MZZ1" s="74"/>
      <c r="NAA1" s="74"/>
      <c r="NAB1" s="74"/>
      <c r="NAC1" s="74"/>
      <c r="NAD1" s="74"/>
      <c r="NAE1" s="74"/>
      <c r="NAF1" s="74"/>
      <c r="NAG1" s="74"/>
      <c r="NAH1" s="74"/>
      <c r="NAI1" s="74"/>
      <c r="NAJ1" s="74"/>
      <c r="NAK1" s="74"/>
      <c r="NAL1" s="74"/>
      <c r="NAM1" s="74"/>
      <c r="NAN1" s="74"/>
      <c r="NAO1" s="74"/>
      <c r="NAP1" s="74"/>
      <c r="NAQ1" s="74"/>
      <c r="NAR1" s="74"/>
      <c r="NAS1" s="74"/>
      <c r="NAT1" s="74"/>
      <c r="NAU1" s="74"/>
      <c r="NAV1" s="74"/>
      <c r="NAW1" s="74"/>
      <c r="NAX1" s="74"/>
      <c r="NAY1" s="74"/>
      <c r="NAZ1" s="74"/>
      <c r="NBA1" s="74"/>
      <c r="NBB1" s="74"/>
      <c r="NBC1" s="74"/>
      <c r="NBD1" s="74"/>
      <c r="NBE1" s="74"/>
      <c r="NBF1" s="74"/>
      <c r="NBG1" s="74"/>
      <c r="NBH1" s="74"/>
      <c r="NBI1" s="74"/>
      <c r="NBJ1" s="74"/>
      <c r="NBK1" s="74"/>
      <c r="NBL1" s="74"/>
      <c r="NBM1" s="74"/>
      <c r="NBN1" s="74"/>
      <c r="NBO1" s="74"/>
      <c r="NBP1" s="74"/>
      <c r="NBQ1" s="74"/>
      <c r="NBR1" s="74"/>
      <c r="NBS1" s="74"/>
      <c r="NBT1" s="74"/>
      <c r="NBU1" s="74"/>
      <c r="NBV1" s="74"/>
      <c r="NBW1" s="74"/>
      <c r="NBX1" s="74"/>
      <c r="NBY1" s="74"/>
      <c r="NBZ1" s="74"/>
      <c r="NCA1" s="74"/>
      <c r="NCB1" s="74"/>
      <c r="NCC1" s="74"/>
      <c r="NCD1" s="74"/>
      <c r="NCE1" s="74"/>
      <c r="NCF1" s="74"/>
      <c r="NCG1" s="74"/>
      <c r="NCH1" s="74"/>
      <c r="NCI1" s="74"/>
      <c r="NCJ1" s="74"/>
      <c r="NCK1" s="74"/>
      <c r="NCL1" s="74"/>
      <c r="NCM1" s="74"/>
      <c r="NCN1" s="74"/>
      <c r="NCO1" s="74"/>
      <c r="NCP1" s="74"/>
      <c r="NCQ1" s="74"/>
      <c r="NCR1" s="74"/>
      <c r="NCS1" s="74"/>
      <c r="NCT1" s="74"/>
      <c r="NCU1" s="74"/>
      <c r="NCV1" s="74"/>
      <c r="NCW1" s="74"/>
      <c r="NCX1" s="74"/>
      <c r="NCY1" s="74"/>
      <c r="NCZ1" s="74"/>
      <c r="NDA1" s="74"/>
      <c r="NDB1" s="74"/>
      <c r="NDC1" s="74"/>
      <c r="NDD1" s="74"/>
      <c r="NDE1" s="74"/>
      <c r="NDF1" s="74"/>
      <c r="NDG1" s="74"/>
      <c r="NDH1" s="74"/>
      <c r="NDI1" s="74"/>
      <c r="NDJ1" s="74"/>
      <c r="NDK1" s="74"/>
      <c r="NDL1" s="74"/>
      <c r="NDM1" s="74"/>
      <c r="NDN1" s="74"/>
      <c r="NDO1" s="74"/>
      <c r="NDP1" s="74"/>
      <c r="NDQ1" s="74"/>
      <c r="NDR1" s="74"/>
      <c r="NDS1" s="74"/>
      <c r="NDT1" s="74"/>
      <c r="NDU1" s="74"/>
      <c r="NDV1" s="74"/>
      <c r="NDW1" s="74"/>
      <c r="NDX1" s="74"/>
      <c r="NDY1" s="74"/>
      <c r="NDZ1" s="74"/>
      <c r="NEA1" s="74"/>
      <c r="NEB1" s="74"/>
      <c r="NEC1" s="74"/>
      <c r="NED1" s="74"/>
      <c r="NEE1" s="74"/>
      <c r="NEF1" s="74"/>
      <c r="NEG1" s="74"/>
      <c r="NEH1" s="74"/>
      <c r="NEI1" s="74"/>
      <c r="NEJ1" s="74"/>
      <c r="NEK1" s="74"/>
      <c r="NEL1" s="74"/>
      <c r="NEM1" s="74"/>
      <c r="NEN1" s="74"/>
      <c r="NEO1" s="74"/>
      <c r="NEP1" s="74"/>
      <c r="NEQ1" s="74"/>
      <c r="NER1" s="74"/>
      <c r="NES1" s="74"/>
      <c r="NET1" s="74"/>
      <c r="NEU1" s="74"/>
      <c r="NEV1" s="74"/>
      <c r="NEW1" s="74"/>
      <c r="NEX1" s="74"/>
      <c r="NEY1" s="74"/>
      <c r="NEZ1" s="74"/>
      <c r="NFA1" s="74"/>
      <c r="NFB1" s="74"/>
      <c r="NFC1" s="74"/>
      <c r="NFD1" s="74"/>
      <c r="NFE1" s="74"/>
      <c r="NFF1" s="74"/>
      <c r="NFG1" s="74"/>
      <c r="NFH1" s="74"/>
      <c r="NFI1" s="74"/>
      <c r="NFJ1" s="74"/>
      <c r="NFK1" s="74"/>
      <c r="NFL1" s="74"/>
      <c r="NFM1" s="74"/>
      <c r="NFN1" s="74"/>
      <c r="NFO1" s="74"/>
      <c r="NFP1" s="74"/>
      <c r="NFQ1" s="74"/>
      <c r="NFR1" s="74"/>
      <c r="NFS1" s="74"/>
      <c r="NFT1" s="74"/>
      <c r="NFU1" s="74"/>
      <c r="NFV1" s="74"/>
      <c r="NFW1" s="74"/>
      <c r="NFX1" s="74"/>
      <c r="NFY1" s="74"/>
      <c r="NFZ1" s="74"/>
      <c r="NGA1" s="74"/>
      <c r="NGB1" s="74"/>
      <c r="NGC1" s="74"/>
      <c r="NGD1" s="74"/>
      <c r="NGE1" s="74"/>
      <c r="NGF1" s="74"/>
      <c r="NGG1" s="74"/>
      <c r="NGH1" s="74"/>
      <c r="NGI1" s="74"/>
      <c r="NGJ1" s="74"/>
      <c r="NGK1" s="74"/>
      <c r="NGL1" s="74"/>
      <c r="NGM1" s="74"/>
      <c r="NGN1" s="74"/>
      <c r="NGO1" s="74"/>
      <c r="NGP1" s="74"/>
      <c r="NGQ1" s="74"/>
      <c r="NGR1" s="74"/>
      <c r="NGS1" s="74"/>
      <c r="NGT1" s="74"/>
      <c r="NGU1" s="74"/>
      <c r="NGV1" s="74"/>
      <c r="NGW1" s="74"/>
      <c r="NGX1" s="74"/>
      <c r="NGY1" s="74"/>
      <c r="NGZ1" s="74"/>
      <c r="NHA1" s="74"/>
      <c r="NHB1" s="74"/>
      <c r="NHC1" s="74"/>
      <c r="NHD1" s="74"/>
      <c r="NHE1" s="74"/>
      <c r="NHF1" s="74"/>
      <c r="NHG1" s="74"/>
      <c r="NHH1" s="74"/>
      <c r="NHI1" s="74"/>
      <c r="NHJ1" s="74"/>
      <c r="NHK1" s="74"/>
      <c r="NHL1" s="74"/>
      <c r="NHM1" s="74"/>
      <c r="NHN1" s="74"/>
      <c r="NHO1" s="74"/>
      <c r="NHP1" s="74"/>
      <c r="NHQ1" s="74"/>
      <c r="NHR1" s="74"/>
      <c r="NHS1" s="74"/>
      <c r="NHT1" s="74"/>
      <c r="NHU1" s="74"/>
      <c r="NHV1" s="74"/>
      <c r="NHW1" s="74"/>
      <c r="NHX1" s="74"/>
      <c r="NHY1" s="74"/>
      <c r="NHZ1" s="74"/>
      <c r="NIA1" s="74"/>
      <c r="NIB1" s="74"/>
      <c r="NIC1" s="74"/>
      <c r="NID1" s="74"/>
      <c r="NIE1" s="74"/>
      <c r="NIF1" s="74"/>
      <c r="NIG1" s="74"/>
      <c r="NIH1" s="74"/>
      <c r="NII1" s="74"/>
      <c r="NIJ1" s="74"/>
      <c r="NIK1" s="74"/>
      <c r="NIL1" s="74"/>
      <c r="NIM1" s="74"/>
      <c r="NIN1" s="74"/>
      <c r="NIO1" s="74"/>
      <c r="NIP1" s="74"/>
      <c r="NIQ1" s="74"/>
      <c r="NIR1" s="74"/>
      <c r="NIS1" s="74"/>
      <c r="NIT1" s="74"/>
      <c r="NIU1" s="74"/>
      <c r="NIV1" s="74"/>
      <c r="NIW1" s="74"/>
      <c r="NIX1" s="74"/>
      <c r="NIY1" s="74"/>
      <c r="NIZ1" s="74"/>
      <c r="NJA1" s="74"/>
      <c r="NJB1" s="74"/>
      <c r="NJC1" s="74"/>
      <c r="NJD1" s="74"/>
      <c r="NJE1" s="74"/>
      <c r="NJF1" s="74"/>
      <c r="NJG1" s="74"/>
      <c r="NJH1" s="74"/>
      <c r="NJI1" s="74"/>
      <c r="NJJ1" s="74"/>
      <c r="NJK1" s="74"/>
      <c r="NJL1" s="74"/>
      <c r="NJM1" s="74"/>
      <c r="NJN1" s="74"/>
      <c r="NJO1" s="74"/>
      <c r="NJP1" s="74"/>
      <c r="NJQ1" s="74"/>
      <c r="NJR1" s="74"/>
      <c r="NJS1" s="74"/>
      <c r="NJT1" s="74"/>
      <c r="NJU1" s="74"/>
      <c r="NJV1" s="74"/>
      <c r="NJW1" s="74"/>
      <c r="NJX1" s="74"/>
      <c r="NJY1" s="74"/>
      <c r="NJZ1" s="74"/>
      <c r="NKA1" s="74"/>
      <c r="NKB1" s="74"/>
      <c r="NKC1" s="74"/>
      <c r="NKD1" s="74"/>
      <c r="NKE1" s="74"/>
      <c r="NKF1" s="74"/>
      <c r="NKG1" s="74"/>
      <c r="NKH1" s="74"/>
      <c r="NKI1" s="74"/>
      <c r="NKJ1" s="74"/>
      <c r="NKK1" s="74"/>
      <c r="NKL1" s="74"/>
      <c r="NKM1" s="74"/>
      <c r="NKN1" s="74"/>
      <c r="NKO1" s="74"/>
      <c r="NKP1" s="74"/>
      <c r="NKQ1" s="74"/>
      <c r="NKR1" s="74"/>
      <c r="NKS1" s="74"/>
      <c r="NKT1" s="74"/>
      <c r="NKU1" s="74"/>
      <c r="NKV1" s="74"/>
      <c r="NKW1" s="74"/>
      <c r="NKX1" s="74"/>
      <c r="NKY1" s="74"/>
      <c r="NKZ1" s="74"/>
      <c r="NLA1" s="74"/>
      <c r="NLB1" s="74"/>
      <c r="NLC1" s="74"/>
      <c r="NLD1" s="74"/>
      <c r="NLE1" s="74"/>
      <c r="NLF1" s="74"/>
      <c r="NLG1" s="74"/>
      <c r="NLH1" s="74"/>
      <c r="NLI1" s="74"/>
      <c r="NLJ1" s="74"/>
      <c r="NLK1" s="74"/>
      <c r="NLL1" s="74"/>
      <c r="NLM1" s="74"/>
      <c r="NLN1" s="74"/>
      <c r="NLO1" s="74"/>
      <c r="NLP1" s="74"/>
      <c r="NLQ1" s="74"/>
      <c r="NLR1" s="74"/>
      <c r="NLS1" s="74"/>
      <c r="NLT1" s="74"/>
      <c r="NLU1" s="74"/>
      <c r="NLV1" s="74"/>
      <c r="NLW1" s="74"/>
      <c r="NLX1" s="74"/>
      <c r="NLY1" s="74"/>
      <c r="NLZ1" s="74"/>
      <c r="NMA1" s="74"/>
      <c r="NMB1" s="74"/>
      <c r="NMC1" s="74"/>
      <c r="NMD1" s="74"/>
      <c r="NME1" s="74"/>
      <c r="NMF1" s="74"/>
      <c r="NMG1" s="74"/>
      <c r="NMH1" s="74"/>
      <c r="NMI1" s="74"/>
      <c r="NMJ1" s="74"/>
      <c r="NMK1" s="74"/>
      <c r="NML1" s="74"/>
      <c r="NMM1" s="74"/>
      <c r="NMN1" s="74"/>
      <c r="NMO1" s="74"/>
      <c r="NMP1" s="74"/>
      <c r="NMQ1" s="74"/>
      <c r="NMR1" s="74"/>
      <c r="NMS1" s="74"/>
      <c r="NMT1" s="74"/>
      <c r="NMU1" s="74"/>
      <c r="NMV1" s="74"/>
      <c r="NMW1" s="74"/>
      <c r="NMX1" s="74"/>
      <c r="NMY1" s="74"/>
      <c r="NMZ1" s="74"/>
      <c r="NNA1" s="74"/>
      <c r="NNB1" s="74"/>
      <c r="NNC1" s="74"/>
      <c r="NND1" s="74"/>
      <c r="NNE1" s="74"/>
      <c r="NNF1" s="74"/>
      <c r="NNG1" s="74"/>
      <c r="NNH1" s="74"/>
      <c r="NNI1" s="74"/>
      <c r="NNJ1" s="74"/>
      <c r="NNK1" s="74"/>
      <c r="NNL1" s="74"/>
      <c r="NNM1" s="74"/>
      <c r="NNN1" s="74"/>
      <c r="NNO1" s="74"/>
      <c r="NNP1" s="74"/>
      <c r="NNQ1" s="74"/>
      <c r="NNR1" s="74"/>
      <c r="NNS1" s="74"/>
      <c r="NNT1" s="74"/>
      <c r="NNU1" s="74"/>
      <c r="NNV1" s="74"/>
      <c r="NNW1" s="74"/>
      <c r="NNX1" s="74"/>
      <c r="NNY1" s="74"/>
      <c r="NNZ1" s="74"/>
      <c r="NOA1" s="74"/>
      <c r="NOB1" s="74"/>
      <c r="NOC1" s="74"/>
      <c r="NOD1" s="74"/>
      <c r="NOE1" s="74"/>
      <c r="NOF1" s="74"/>
      <c r="NOG1" s="74"/>
      <c r="NOH1" s="74"/>
      <c r="NOI1" s="74"/>
      <c r="NOJ1" s="74"/>
      <c r="NOK1" s="74"/>
      <c r="NOL1" s="74"/>
      <c r="NOM1" s="74"/>
      <c r="NON1" s="74"/>
      <c r="NOO1" s="74"/>
      <c r="NOP1" s="74"/>
      <c r="NOQ1" s="74"/>
      <c r="NOR1" s="74"/>
      <c r="NOS1" s="74"/>
      <c r="NOT1" s="74"/>
      <c r="NOU1" s="74"/>
      <c r="NOV1" s="74"/>
      <c r="NOW1" s="74"/>
      <c r="NOX1" s="74"/>
      <c r="NOY1" s="74"/>
      <c r="NOZ1" s="74"/>
      <c r="NPA1" s="74"/>
      <c r="NPB1" s="74"/>
      <c r="NPC1" s="74"/>
      <c r="NPD1" s="74"/>
      <c r="NPE1" s="74"/>
      <c r="NPF1" s="74"/>
      <c r="NPG1" s="74"/>
      <c r="NPH1" s="74"/>
      <c r="NPI1" s="74"/>
      <c r="NPJ1" s="74"/>
      <c r="NPK1" s="74"/>
      <c r="NPL1" s="74"/>
      <c r="NPM1" s="74"/>
      <c r="NPN1" s="74"/>
      <c r="NPO1" s="74"/>
      <c r="NPP1" s="74"/>
      <c r="NPQ1" s="74"/>
      <c r="NPR1" s="74"/>
      <c r="NPS1" s="74"/>
      <c r="NPT1" s="74"/>
      <c r="NPU1" s="74"/>
      <c r="NPV1" s="74"/>
      <c r="NPW1" s="74"/>
      <c r="NPX1" s="74"/>
      <c r="NPY1" s="74"/>
      <c r="NPZ1" s="74"/>
      <c r="NQA1" s="74"/>
      <c r="NQB1" s="74"/>
      <c r="NQC1" s="74"/>
      <c r="NQD1" s="74"/>
      <c r="NQE1" s="74"/>
      <c r="NQF1" s="74"/>
      <c r="NQG1" s="74"/>
      <c r="NQH1" s="74"/>
      <c r="NQI1" s="74"/>
      <c r="NQJ1" s="74"/>
      <c r="NQK1" s="74"/>
      <c r="NQL1" s="74"/>
      <c r="NQM1" s="74"/>
      <c r="NQN1" s="74"/>
      <c r="NQO1" s="74"/>
      <c r="NQP1" s="74"/>
      <c r="NQQ1" s="74"/>
      <c r="NQR1" s="74"/>
      <c r="NQS1" s="74"/>
      <c r="NQT1" s="74"/>
      <c r="NQU1" s="74"/>
      <c r="NQV1" s="74"/>
      <c r="NQW1" s="74"/>
      <c r="NQX1" s="74"/>
      <c r="NQY1" s="74"/>
      <c r="NQZ1" s="74"/>
      <c r="NRA1" s="74"/>
      <c r="NRB1" s="74"/>
      <c r="NRC1" s="74"/>
      <c r="NRD1" s="74"/>
      <c r="NRE1" s="74"/>
      <c r="NRF1" s="74"/>
      <c r="NRG1" s="74"/>
      <c r="NRH1" s="74"/>
      <c r="NRI1" s="74"/>
      <c r="NRJ1" s="74"/>
      <c r="NRK1" s="74"/>
      <c r="NRL1" s="74"/>
      <c r="NRM1" s="74"/>
      <c r="NRN1" s="74"/>
      <c r="NRO1" s="74"/>
      <c r="NRP1" s="74"/>
      <c r="NRQ1" s="74"/>
      <c r="NRR1" s="74"/>
      <c r="NRS1" s="74"/>
      <c r="NRT1" s="74"/>
      <c r="NRU1" s="74"/>
      <c r="NRV1" s="74"/>
      <c r="NRW1" s="74"/>
      <c r="NRX1" s="74"/>
      <c r="NRY1" s="74"/>
      <c r="NRZ1" s="74"/>
      <c r="NSA1" s="74"/>
      <c r="NSB1" s="74"/>
      <c r="NSC1" s="74"/>
      <c r="NSD1" s="74"/>
      <c r="NSE1" s="74"/>
      <c r="NSF1" s="74"/>
      <c r="NSG1" s="74"/>
      <c r="NSH1" s="74"/>
      <c r="NSI1" s="74"/>
      <c r="NSJ1" s="74"/>
      <c r="NSK1" s="74"/>
      <c r="NSL1" s="74"/>
      <c r="NSM1" s="74"/>
      <c r="NSN1" s="74"/>
      <c r="NSO1" s="74"/>
      <c r="NSP1" s="74"/>
      <c r="NSQ1" s="74"/>
      <c r="NSR1" s="74"/>
      <c r="NSS1" s="74"/>
      <c r="NST1" s="74"/>
      <c r="NSU1" s="74"/>
      <c r="NSV1" s="74"/>
      <c r="NSW1" s="74"/>
      <c r="NSX1" s="74"/>
      <c r="NSY1" s="74"/>
      <c r="NSZ1" s="74"/>
      <c r="NTA1" s="74"/>
      <c r="NTB1" s="74"/>
      <c r="NTC1" s="74"/>
      <c r="NTD1" s="74"/>
      <c r="NTE1" s="74"/>
      <c r="NTF1" s="74"/>
      <c r="NTG1" s="74"/>
      <c r="NTH1" s="74"/>
      <c r="NTI1" s="74"/>
      <c r="NTJ1" s="74"/>
      <c r="NTK1" s="74"/>
      <c r="NTL1" s="74"/>
      <c r="NTM1" s="74"/>
      <c r="NTN1" s="74"/>
      <c r="NTO1" s="74"/>
      <c r="NTP1" s="74"/>
      <c r="NTQ1" s="74"/>
      <c r="NTR1" s="74"/>
      <c r="NTS1" s="74"/>
      <c r="NTT1" s="74"/>
      <c r="NTU1" s="74"/>
      <c r="NTV1" s="74"/>
      <c r="NTW1" s="74"/>
      <c r="NTX1" s="74"/>
      <c r="NTY1" s="74"/>
      <c r="NTZ1" s="74"/>
      <c r="NUA1" s="74"/>
      <c r="NUB1" s="74"/>
      <c r="NUC1" s="74"/>
      <c r="NUD1" s="74"/>
      <c r="NUE1" s="74"/>
      <c r="NUF1" s="74"/>
      <c r="NUG1" s="74"/>
      <c r="NUH1" s="74"/>
      <c r="NUI1" s="74"/>
      <c r="NUJ1" s="74"/>
      <c r="NUK1" s="74"/>
      <c r="NUL1" s="74"/>
      <c r="NUM1" s="74"/>
      <c r="NUN1" s="74"/>
      <c r="NUO1" s="74"/>
      <c r="NUP1" s="74"/>
      <c r="NUQ1" s="74"/>
      <c r="NUR1" s="74"/>
      <c r="NUS1" s="74"/>
      <c r="NUT1" s="74"/>
      <c r="NUU1" s="74"/>
      <c r="NUV1" s="74"/>
      <c r="NUW1" s="74"/>
      <c r="NUX1" s="74"/>
      <c r="NUY1" s="74"/>
      <c r="NUZ1" s="74"/>
      <c r="NVA1" s="74"/>
      <c r="NVB1" s="74"/>
      <c r="NVC1" s="74"/>
      <c r="NVD1" s="74"/>
      <c r="NVE1" s="74"/>
      <c r="NVF1" s="74"/>
      <c r="NVG1" s="74"/>
      <c r="NVH1" s="74"/>
      <c r="NVI1" s="74"/>
      <c r="NVJ1" s="74"/>
      <c r="NVK1" s="74"/>
      <c r="NVL1" s="74"/>
      <c r="NVM1" s="74"/>
      <c r="NVN1" s="74"/>
      <c r="NVO1" s="74"/>
      <c r="NVP1" s="74"/>
      <c r="NVQ1" s="74"/>
      <c r="NVR1" s="74"/>
      <c r="NVS1" s="74"/>
      <c r="NVT1" s="74"/>
      <c r="NVU1" s="74"/>
      <c r="NVV1" s="74"/>
      <c r="NVW1" s="74"/>
      <c r="NVX1" s="74"/>
      <c r="NVY1" s="74"/>
      <c r="NVZ1" s="74"/>
      <c r="NWA1" s="74"/>
      <c r="NWB1" s="74"/>
      <c r="NWC1" s="74"/>
      <c r="NWD1" s="74"/>
      <c r="NWE1" s="74"/>
      <c r="NWF1" s="74"/>
      <c r="NWG1" s="74"/>
      <c r="NWH1" s="74"/>
      <c r="NWI1" s="74"/>
      <c r="NWJ1" s="74"/>
      <c r="NWK1" s="74"/>
      <c r="NWL1" s="74"/>
      <c r="NWM1" s="74"/>
      <c r="NWN1" s="74"/>
      <c r="NWO1" s="74"/>
      <c r="NWP1" s="74"/>
      <c r="NWQ1" s="74"/>
      <c r="NWR1" s="74"/>
      <c r="NWS1" s="74"/>
      <c r="NWT1" s="74"/>
      <c r="NWU1" s="74"/>
      <c r="NWV1" s="74"/>
      <c r="NWW1" s="74"/>
      <c r="NWX1" s="74"/>
      <c r="NWY1" s="74"/>
      <c r="NWZ1" s="74"/>
      <c r="NXA1" s="74"/>
      <c r="NXB1" s="74"/>
      <c r="NXC1" s="74"/>
      <c r="NXD1" s="74"/>
      <c r="NXE1" s="74"/>
      <c r="NXF1" s="74"/>
      <c r="NXG1" s="74"/>
      <c r="NXH1" s="74"/>
      <c r="NXI1" s="74"/>
      <c r="NXJ1" s="74"/>
      <c r="NXK1" s="74"/>
      <c r="NXL1" s="74"/>
      <c r="NXM1" s="74"/>
      <c r="NXN1" s="74"/>
      <c r="NXO1" s="74"/>
      <c r="NXP1" s="74"/>
      <c r="NXQ1" s="74"/>
      <c r="NXR1" s="74"/>
      <c r="NXS1" s="74"/>
      <c r="NXT1" s="74"/>
      <c r="NXU1" s="74"/>
      <c r="NXV1" s="74"/>
      <c r="NXW1" s="74"/>
      <c r="NXX1" s="74"/>
      <c r="NXY1" s="74"/>
      <c r="NXZ1" s="74"/>
      <c r="NYA1" s="74"/>
      <c r="NYB1" s="74"/>
      <c r="NYC1" s="74"/>
      <c r="NYD1" s="74"/>
      <c r="NYE1" s="74"/>
      <c r="NYF1" s="74"/>
      <c r="NYG1" s="74"/>
      <c r="NYH1" s="74"/>
      <c r="NYI1" s="74"/>
      <c r="NYJ1" s="74"/>
      <c r="NYK1" s="74"/>
      <c r="NYL1" s="74"/>
      <c r="NYM1" s="74"/>
      <c r="NYN1" s="74"/>
      <c r="NYO1" s="74"/>
      <c r="NYP1" s="74"/>
      <c r="NYQ1" s="74"/>
      <c r="NYR1" s="74"/>
      <c r="NYS1" s="74"/>
      <c r="NYT1" s="74"/>
      <c r="NYU1" s="74"/>
      <c r="NYV1" s="74"/>
      <c r="NYW1" s="74"/>
      <c r="NYX1" s="74"/>
      <c r="NYY1" s="74"/>
      <c r="NYZ1" s="74"/>
      <c r="NZA1" s="74"/>
      <c r="NZB1" s="74"/>
      <c r="NZC1" s="74"/>
      <c r="NZD1" s="74"/>
      <c r="NZE1" s="74"/>
      <c r="NZF1" s="74"/>
      <c r="NZG1" s="74"/>
      <c r="NZH1" s="74"/>
      <c r="NZI1" s="74"/>
      <c r="NZJ1" s="74"/>
      <c r="NZK1" s="74"/>
      <c r="NZL1" s="74"/>
      <c r="NZM1" s="74"/>
      <c r="NZN1" s="74"/>
      <c r="NZO1" s="74"/>
      <c r="NZP1" s="74"/>
      <c r="NZQ1" s="74"/>
      <c r="NZR1" s="74"/>
      <c r="NZS1" s="74"/>
      <c r="NZT1" s="74"/>
      <c r="NZU1" s="74"/>
      <c r="NZV1" s="74"/>
      <c r="NZW1" s="74"/>
      <c r="NZX1" s="74"/>
      <c r="NZY1" s="74"/>
      <c r="NZZ1" s="74"/>
      <c r="OAA1" s="74"/>
      <c r="OAB1" s="74"/>
      <c r="OAC1" s="74"/>
      <c r="OAD1" s="74"/>
      <c r="OAE1" s="74"/>
      <c r="OAF1" s="74"/>
      <c r="OAG1" s="74"/>
      <c r="OAH1" s="74"/>
      <c r="OAI1" s="74"/>
      <c r="OAJ1" s="74"/>
      <c r="OAK1" s="74"/>
      <c r="OAL1" s="74"/>
      <c r="OAM1" s="74"/>
      <c r="OAN1" s="74"/>
      <c r="OAO1" s="74"/>
      <c r="OAP1" s="74"/>
      <c r="OAQ1" s="74"/>
      <c r="OAR1" s="74"/>
      <c r="OAS1" s="74"/>
      <c r="OAT1" s="74"/>
      <c r="OAU1" s="74"/>
      <c r="OAV1" s="74"/>
      <c r="OAW1" s="74"/>
      <c r="OAX1" s="74"/>
      <c r="OAY1" s="74"/>
      <c r="OAZ1" s="74"/>
      <c r="OBA1" s="74"/>
      <c r="OBB1" s="74"/>
      <c r="OBC1" s="74"/>
      <c r="OBD1" s="74"/>
      <c r="OBE1" s="74"/>
      <c r="OBF1" s="74"/>
      <c r="OBG1" s="74"/>
      <c r="OBH1" s="74"/>
      <c r="OBI1" s="74"/>
      <c r="OBJ1" s="74"/>
      <c r="OBK1" s="74"/>
      <c r="OBL1" s="74"/>
      <c r="OBM1" s="74"/>
      <c r="OBN1" s="74"/>
      <c r="OBO1" s="74"/>
      <c r="OBP1" s="74"/>
      <c r="OBQ1" s="74"/>
      <c r="OBR1" s="74"/>
      <c r="OBS1" s="74"/>
      <c r="OBT1" s="74"/>
      <c r="OBU1" s="74"/>
      <c r="OBV1" s="74"/>
      <c r="OBW1" s="74"/>
      <c r="OBX1" s="74"/>
      <c r="OBY1" s="74"/>
      <c r="OBZ1" s="74"/>
      <c r="OCA1" s="74"/>
      <c r="OCB1" s="74"/>
      <c r="OCC1" s="74"/>
      <c r="OCD1" s="74"/>
      <c r="OCE1" s="74"/>
      <c r="OCF1" s="74"/>
      <c r="OCG1" s="74"/>
      <c r="OCH1" s="74"/>
      <c r="OCI1" s="74"/>
      <c r="OCJ1" s="74"/>
      <c r="OCK1" s="74"/>
      <c r="OCL1" s="74"/>
      <c r="OCM1" s="74"/>
      <c r="OCN1" s="74"/>
      <c r="OCO1" s="74"/>
      <c r="OCP1" s="74"/>
      <c r="OCQ1" s="74"/>
      <c r="OCR1" s="74"/>
      <c r="OCS1" s="74"/>
      <c r="OCT1" s="74"/>
      <c r="OCU1" s="74"/>
      <c r="OCV1" s="74"/>
      <c r="OCW1" s="74"/>
      <c r="OCX1" s="74"/>
      <c r="OCY1" s="74"/>
      <c r="OCZ1" s="74"/>
      <c r="ODA1" s="74"/>
      <c r="ODB1" s="74"/>
      <c r="ODC1" s="74"/>
      <c r="ODD1" s="74"/>
      <c r="ODE1" s="74"/>
      <c r="ODF1" s="74"/>
      <c r="ODG1" s="74"/>
      <c r="ODH1" s="74"/>
      <c r="ODI1" s="74"/>
      <c r="ODJ1" s="74"/>
      <c r="ODK1" s="74"/>
      <c r="ODL1" s="74"/>
      <c r="ODM1" s="74"/>
      <c r="ODN1" s="74"/>
      <c r="ODO1" s="74"/>
      <c r="ODP1" s="74"/>
      <c r="ODQ1" s="74"/>
      <c r="ODR1" s="74"/>
      <c r="ODS1" s="74"/>
      <c r="ODT1" s="74"/>
      <c r="ODU1" s="74"/>
      <c r="ODV1" s="74"/>
      <c r="ODW1" s="74"/>
      <c r="ODX1" s="74"/>
      <c r="ODY1" s="74"/>
      <c r="ODZ1" s="74"/>
      <c r="OEA1" s="74"/>
      <c r="OEB1" s="74"/>
      <c r="OEC1" s="74"/>
      <c r="OED1" s="74"/>
      <c r="OEE1" s="74"/>
      <c r="OEF1" s="74"/>
      <c r="OEG1" s="74"/>
      <c r="OEH1" s="74"/>
      <c r="OEI1" s="74"/>
      <c r="OEJ1" s="74"/>
      <c r="OEK1" s="74"/>
      <c r="OEL1" s="74"/>
      <c r="OEM1" s="74"/>
      <c r="OEN1" s="74"/>
      <c r="OEO1" s="74"/>
      <c r="OEP1" s="74"/>
      <c r="OEQ1" s="74"/>
      <c r="OER1" s="74"/>
      <c r="OES1" s="74"/>
      <c r="OET1" s="74"/>
      <c r="OEU1" s="74"/>
      <c r="OEV1" s="74"/>
      <c r="OEW1" s="74"/>
      <c r="OEX1" s="74"/>
      <c r="OEY1" s="74"/>
      <c r="OEZ1" s="74"/>
      <c r="OFA1" s="74"/>
      <c r="OFB1" s="74"/>
      <c r="OFC1" s="74"/>
      <c r="OFD1" s="74"/>
      <c r="OFE1" s="74"/>
      <c r="OFF1" s="74"/>
      <c r="OFG1" s="74"/>
      <c r="OFH1" s="74"/>
      <c r="OFI1" s="74"/>
      <c r="OFJ1" s="74"/>
      <c r="OFK1" s="74"/>
      <c r="OFL1" s="74"/>
      <c r="OFM1" s="74"/>
      <c r="OFN1" s="74"/>
      <c r="OFO1" s="74"/>
      <c r="OFP1" s="74"/>
      <c r="OFQ1" s="74"/>
      <c r="OFR1" s="74"/>
      <c r="OFS1" s="74"/>
      <c r="OFT1" s="74"/>
      <c r="OFU1" s="74"/>
      <c r="OFV1" s="74"/>
      <c r="OFW1" s="74"/>
      <c r="OFX1" s="74"/>
      <c r="OFY1" s="74"/>
      <c r="OFZ1" s="74"/>
      <c r="OGA1" s="74"/>
      <c r="OGB1" s="74"/>
      <c r="OGC1" s="74"/>
      <c r="OGD1" s="74"/>
      <c r="OGE1" s="74"/>
      <c r="OGF1" s="74"/>
      <c r="OGG1" s="74"/>
      <c r="OGH1" s="74"/>
      <c r="OGI1" s="74"/>
      <c r="OGJ1" s="74"/>
      <c r="OGK1" s="74"/>
      <c r="OGL1" s="74"/>
      <c r="OGM1" s="74"/>
      <c r="OGN1" s="74"/>
      <c r="OGO1" s="74"/>
      <c r="OGP1" s="74"/>
      <c r="OGQ1" s="74"/>
      <c r="OGR1" s="74"/>
      <c r="OGS1" s="74"/>
      <c r="OGT1" s="74"/>
      <c r="OGU1" s="74"/>
      <c r="OGV1" s="74"/>
      <c r="OGW1" s="74"/>
      <c r="OGX1" s="74"/>
      <c r="OGY1" s="74"/>
      <c r="OGZ1" s="74"/>
      <c r="OHA1" s="74"/>
      <c r="OHB1" s="74"/>
      <c r="OHC1" s="74"/>
      <c r="OHD1" s="74"/>
      <c r="OHE1" s="74"/>
      <c r="OHF1" s="74"/>
      <c r="OHG1" s="74"/>
      <c r="OHH1" s="74"/>
      <c r="OHI1" s="74"/>
      <c r="OHJ1" s="74"/>
      <c r="OHK1" s="74"/>
      <c r="OHL1" s="74"/>
      <c r="OHM1" s="74"/>
      <c r="OHN1" s="74"/>
      <c r="OHO1" s="74"/>
      <c r="OHP1" s="74"/>
      <c r="OHQ1" s="74"/>
      <c r="OHR1" s="74"/>
      <c r="OHS1" s="74"/>
      <c r="OHT1" s="74"/>
      <c r="OHU1" s="74"/>
      <c r="OHV1" s="74"/>
      <c r="OHW1" s="74"/>
      <c r="OHX1" s="74"/>
      <c r="OHY1" s="74"/>
      <c r="OHZ1" s="74"/>
      <c r="OIA1" s="74"/>
      <c r="OIB1" s="74"/>
      <c r="OIC1" s="74"/>
      <c r="OID1" s="74"/>
      <c r="OIE1" s="74"/>
      <c r="OIF1" s="74"/>
      <c r="OIG1" s="74"/>
      <c r="OIH1" s="74"/>
      <c r="OII1" s="74"/>
      <c r="OIJ1" s="74"/>
      <c r="OIK1" s="74"/>
      <c r="OIL1" s="74"/>
      <c r="OIM1" s="74"/>
      <c r="OIN1" s="74"/>
      <c r="OIO1" s="74"/>
      <c r="OIP1" s="74"/>
      <c r="OIQ1" s="74"/>
      <c r="OIR1" s="74"/>
      <c r="OIS1" s="74"/>
      <c r="OIT1" s="74"/>
      <c r="OIU1" s="74"/>
      <c r="OIV1" s="74"/>
      <c r="OIW1" s="74"/>
      <c r="OIX1" s="74"/>
      <c r="OIY1" s="74"/>
      <c r="OIZ1" s="74"/>
      <c r="OJA1" s="74"/>
      <c r="OJB1" s="74"/>
      <c r="OJC1" s="74"/>
      <c r="OJD1" s="74"/>
      <c r="OJE1" s="74"/>
      <c r="OJF1" s="74"/>
      <c r="OJG1" s="74"/>
      <c r="OJH1" s="74"/>
      <c r="OJI1" s="74"/>
      <c r="OJJ1" s="74"/>
      <c r="OJK1" s="74"/>
      <c r="OJL1" s="74"/>
      <c r="OJM1" s="74"/>
      <c r="OJN1" s="74"/>
      <c r="OJO1" s="74"/>
      <c r="OJP1" s="74"/>
      <c r="OJQ1" s="74"/>
      <c r="OJR1" s="74"/>
      <c r="OJS1" s="74"/>
      <c r="OJT1" s="74"/>
      <c r="OJU1" s="74"/>
      <c r="OJV1" s="74"/>
      <c r="OJW1" s="74"/>
      <c r="OJX1" s="74"/>
      <c r="OJY1" s="74"/>
      <c r="OJZ1" s="74"/>
      <c r="OKA1" s="74"/>
      <c r="OKB1" s="74"/>
      <c r="OKC1" s="74"/>
      <c r="OKD1" s="74"/>
      <c r="OKE1" s="74"/>
      <c r="OKF1" s="74"/>
      <c r="OKG1" s="74"/>
      <c r="OKH1" s="74"/>
      <c r="OKI1" s="74"/>
      <c r="OKJ1" s="74"/>
      <c r="OKK1" s="74"/>
      <c r="OKL1" s="74"/>
      <c r="OKM1" s="74"/>
      <c r="OKN1" s="74"/>
      <c r="OKO1" s="74"/>
      <c r="OKP1" s="74"/>
      <c r="OKQ1" s="74"/>
      <c r="OKR1" s="74"/>
      <c r="OKS1" s="74"/>
      <c r="OKT1" s="74"/>
      <c r="OKU1" s="74"/>
      <c r="OKV1" s="74"/>
      <c r="OKW1" s="74"/>
      <c r="OKX1" s="74"/>
      <c r="OKY1" s="74"/>
      <c r="OKZ1" s="74"/>
      <c r="OLA1" s="74"/>
      <c r="OLB1" s="74"/>
      <c r="OLC1" s="74"/>
      <c r="OLD1" s="74"/>
      <c r="OLE1" s="74"/>
      <c r="OLF1" s="74"/>
      <c r="OLG1" s="74"/>
      <c r="OLH1" s="74"/>
      <c r="OLI1" s="74"/>
      <c r="OLJ1" s="74"/>
      <c r="OLK1" s="74"/>
      <c r="OLL1" s="74"/>
      <c r="OLM1" s="74"/>
      <c r="OLN1" s="74"/>
      <c r="OLO1" s="74"/>
      <c r="OLP1" s="74"/>
      <c r="OLQ1" s="74"/>
      <c r="OLR1" s="74"/>
      <c r="OLS1" s="74"/>
      <c r="OLT1" s="74"/>
      <c r="OLU1" s="74"/>
      <c r="OLV1" s="74"/>
      <c r="OLW1" s="74"/>
      <c r="OLX1" s="74"/>
      <c r="OLY1" s="74"/>
      <c r="OLZ1" s="74"/>
      <c r="OMA1" s="74"/>
      <c r="OMB1" s="74"/>
      <c r="OMC1" s="74"/>
      <c r="OMD1" s="74"/>
      <c r="OME1" s="74"/>
      <c r="OMF1" s="74"/>
      <c r="OMG1" s="74"/>
      <c r="OMH1" s="74"/>
      <c r="OMI1" s="74"/>
      <c r="OMJ1" s="74"/>
      <c r="OMK1" s="74"/>
      <c r="OML1" s="74"/>
      <c r="OMM1" s="74"/>
      <c r="OMN1" s="74"/>
      <c r="OMO1" s="74"/>
      <c r="OMP1" s="74"/>
      <c r="OMQ1" s="74"/>
      <c r="OMR1" s="74"/>
      <c r="OMS1" s="74"/>
      <c r="OMT1" s="74"/>
      <c r="OMU1" s="74"/>
      <c r="OMV1" s="74"/>
      <c r="OMW1" s="74"/>
      <c r="OMX1" s="74"/>
      <c r="OMY1" s="74"/>
      <c r="OMZ1" s="74"/>
      <c r="ONA1" s="74"/>
      <c r="ONB1" s="74"/>
      <c r="ONC1" s="74"/>
      <c r="OND1" s="74"/>
      <c r="ONE1" s="74"/>
      <c r="ONF1" s="74"/>
      <c r="ONG1" s="74"/>
      <c r="ONH1" s="74"/>
      <c r="ONI1" s="74"/>
      <c r="ONJ1" s="74"/>
      <c r="ONK1" s="74"/>
      <c r="ONL1" s="74"/>
      <c r="ONM1" s="74"/>
      <c r="ONN1" s="74"/>
      <c r="ONO1" s="74"/>
      <c r="ONP1" s="74"/>
      <c r="ONQ1" s="74"/>
      <c r="ONR1" s="74"/>
      <c r="ONS1" s="74"/>
      <c r="ONT1" s="74"/>
      <c r="ONU1" s="74"/>
      <c r="ONV1" s="74"/>
      <c r="ONW1" s="74"/>
      <c r="ONX1" s="74"/>
      <c r="ONY1" s="74"/>
      <c r="ONZ1" s="74"/>
      <c r="OOA1" s="74"/>
      <c r="OOB1" s="74"/>
      <c r="OOC1" s="74"/>
      <c r="OOD1" s="74"/>
      <c r="OOE1" s="74"/>
      <c r="OOF1" s="74"/>
      <c r="OOG1" s="74"/>
      <c r="OOH1" s="74"/>
      <c r="OOI1" s="74"/>
      <c r="OOJ1" s="74"/>
      <c r="OOK1" s="74"/>
      <c r="OOL1" s="74"/>
      <c r="OOM1" s="74"/>
      <c r="OON1" s="74"/>
      <c r="OOO1" s="74"/>
      <c r="OOP1" s="74"/>
      <c r="OOQ1" s="74"/>
      <c r="OOR1" s="74"/>
      <c r="OOS1" s="74"/>
      <c r="OOT1" s="74"/>
      <c r="OOU1" s="74"/>
      <c r="OOV1" s="74"/>
      <c r="OOW1" s="74"/>
      <c r="OOX1" s="74"/>
      <c r="OOY1" s="74"/>
      <c r="OOZ1" s="74"/>
      <c r="OPA1" s="74"/>
      <c r="OPB1" s="74"/>
      <c r="OPC1" s="74"/>
      <c r="OPD1" s="74"/>
      <c r="OPE1" s="74"/>
      <c r="OPF1" s="74"/>
      <c r="OPG1" s="74"/>
      <c r="OPH1" s="74"/>
      <c r="OPI1" s="74"/>
      <c r="OPJ1" s="74"/>
      <c r="OPK1" s="74"/>
      <c r="OPL1" s="74"/>
      <c r="OPM1" s="74"/>
      <c r="OPN1" s="74"/>
      <c r="OPO1" s="74"/>
      <c r="OPP1" s="74"/>
      <c r="OPQ1" s="74"/>
      <c r="OPR1" s="74"/>
      <c r="OPS1" s="74"/>
      <c r="OPT1" s="74"/>
      <c r="OPU1" s="74"/>
      <c r="OPV1" s="74"/>
      <c r="OPW1" s="74"/>
      <c r="OPX1" s="74"/>
      <c r="OPY1" s="74"/>
      <c r="OPZ1" s="74"/>
      <c r="OQA1" s="74"/>
      <c r="OQB1" s="74"/>
      <c r="OQC1" s="74"/>
      <c r="OQD1" s="74"/>
      <c r="OQE1" s="74"/>
      <c r="OQF1" s="74"/>
      <c r="OQG1" s="74"/>
      <c r="OQH1" s="74"/>
      <c r="OQI1" s="74"/>
      <c r="OQJ1" s="74"/>
      <c r="OQK1" s="74"/>
      <c r="OQL1" s="74"/>
      <c r="OQM1" s="74"/>
      <c r="OQN1" s="74"/>
      <c r="OQO1" s="74"/>
      <c r="OQP1" s="74"/>
      <c r="OQQ1" s="74"/>
      <c r="OQR1" s="74"/>
      <c r="OQS1" s="74"/>
      <c r="OQT1" s="74"/>
      <c r="OQU1" s="74"/>
      <c r="OQV1" s="74"/>
      <c r="OQW1" s="74"/>
      <c r="OQX1" s="74"/>
      <c r="OQY1" s="74"/>
      <c r="OQZ1" s="74"/>
      <c r="ORA1" s="74"/>
      <c r="ORB1" s="74"/>
      <c r="ORC1" s="74"/>
      <c r="ORD1" s="74"/>
      <c r="ORE1" s="74"/>
      <c r="ORF1" s="74"/>
      <c r="ORG1" s="74"/>
      <c r="ORH1" s="74"/>
      <c r="ORI1" s="74"/>
      <c r="ORJ1" s="74"/>
      <c r="ORK1" s="74"/>
      <c r="ORL1" s="74"/>
      <c r="ORM1" s="74"/>
      <c r="ORN1" s="74"/>
      <c r="ORO1" s="74"/>
      <c r="ORP1" s="74"/>
      <c r="ORQ1" s="74"/>
      <c r="ORR1" s="74"/>
      <c r="ORS1" s="74"/>
      <c r="ORT1" s="74"/>
      <c r="ORU1" s="74"/>
      <c r="ORV1" s="74"/>
      <c r="ORW1" s="74"/>
      <c r="ORX1" s="74"/>
      <c r="ORY1" s="74"/>
      <c r="ORZ1" s="74"/>
      <c r="OSA1" s="74"/>
      <c r="OSB1" s="74"/>
      <c r="OSC1" s="74"/>
      <c r="OSD1" s="74"/>
      <c r="OSE1" s="74"/>
      <c r="OSF1" s="74"/>
      <c r="OSG1" s="74"/>
      <c r="OSH1" s="74"/>
      <c r="OSI1" s="74"/>
      <c r="OSJ1" s="74"/>
      <c r="OSK1" s="74"/>
      <c r="OSL1" s="74"/>
      <c r="OSM1" s="74"/>
      <c r="OSN1" s="74"/>
      <c r="OSO1" s="74"/>
      <c r="OSP1" s="74"/>
      <c r="OSQ1" s="74"/>
      <c r="OSR1" s="74"/>
      <c r="OSS1" s="74"/>
      <c r="OST1" s="74"/>
      <c r="OSU1" s="74"/>
      <c r="OSV1" s="74"/>
      <c r="OSW1" s="74"/>
      <c r="OSX1" s="74"/>
      <c r="OSY1" s="74"/>
      <c r="OSZ1" s="74"/>
      <c r="OTA1" s="74"/>
      <c r="OTB1" s="74"/>
      <c r="OTC1" s="74"/>
      <c r="OTD1" s="74"/>
      <c r="OTE1" s="74"/>
      <c r="OTF1" s="74"/>
      <c r="OTG1" s="74"/>
      <c r="OTH1" s="74"/>
      <c r="OTI1" s="74"/>
      <c r="OTJ1" s="74"/>
      <c r="OTK1" s="74"/>
      <c r="OTL1" s="74"/>
      <c r="OTM1" s="74"/>
      <c r="OTN1" s="74"/>
      <c r="OTO1" s="74"/>
      <c r="OTP1" s="74"/>
      <c r="OTQ1" s="74"/>
      <c r="OTR1" s="74"/>
      <c r="OTS1" s="74"/>
      <c r="OTT1" s="74"/>
      <c r="OTU1" s="74"/>
      <c r="OTV1" s="74"/>
      <c r="OTW1" s="74"/>
      <c r="OTX1" s="74"/>
      <c r="OTY1" s="74"/>
      <c r="OTZ1" s="74"/>
      <c r="OUA1" s="74"/>
      <c r="OUB1" s="74"/>
      <c r="OUC1" s="74"/>
      <c r="OUD1" s="74"/>
      <c r="OUE1" s="74"/>
      <c r="OUF1" s="74"/>
      <c r="OUG1" s="74"/>
      <c r="OUH1" s="74"/>
      <c r="OUI1" s="74"/>
      <c r="OUJ1" s="74"/>
      <c r="OUK1" s="74"/>
      <c r="OUL1" s="74"/>
      <c r="OUM1" s="74"/>
      <c r="OUN1" s="74"/>
      <c r="OUO1" s="74"/>
      <c r="OUP1" s="74"/>
      <c r="OUQ1" s="74"/>
      <c r="OUR1" s="74"/>
      <c r="OUS1" s="74"/>
      <c r="OUT1" s="74"/>
      <c r="OUU1" s="74"/>
      <c r="OUV1" s="74"/>
      <c r="OUW1" s="74"/>
      <c r="OUX1" s="74"/>
      <c r="OUY1" s="74"/>
      <c r="OUZ1" s="74"/>
      <c r="OVA1" s="74"/>
      <c r="OVB1" s="74"/>
      <c r="OVC1" s="74"/>
      <c r="OVD1" s="74"/>
      <c r="OVE1" s="74"/>
      <c r="OVF1" s="74"/>
      <c r="OVG1" s="74"/>
      <c r="OVH1" s="74"/>
      <c r="OVI1" s="74"/>
      <c r="OVJ1" s="74"/>
      <c r="OVK1" s="74"/>
      <c r="OVL1" s="74"/>
      <c r="OVM1" s="74"/>
      <c r="OVN1" s="74"/>
      <c r="OVO1" s="74"/>
      <c r="OVP1" s="74"/>
      <c r="OVQ1" s="74"/>
      <c r="OVR1" s="74"/>
      <c r="OVS1" s="74"/>
      <c r="OVT1" s="74"/>
      <c r="OVU1" s="74"/>
      <c r="OVV1" s="74"/>
      <c r="OVW1" s="74"/>
      <c r="OVX1" s="74"/>
      <c r="OVY1" s="74"/>
      <c r="OVZ1" s="74"/>
      <c r="OWA1" s="74"/>
      <c r="OWB1" s="74"/>
      <c r="OWC1" s="74"/>
      <c r="OWD1" s="74"/>
      <c r="OWE1" s="74"/>
      <c r="OWF1" s="74"/>
      <c r="OWG1" s="74"/>
      <c r="OWH1" s="74"/>
      <c r="OWI1" s="74"/>
      <c r="OWJ1" s="74"/>
      <c r="OWK1" s="74"/>
      <c r="OWL1" s="74"/>
      <c r="OWM1" s="74"/>
      <c r="OWN1" s="74"/>
      <c r="OWO1" s="74"/>
      <c r="OWP1" s="74"/>
      <c r="OWQ1" s="74"/>
      <c r="OWR1" s="74"/>
      <c r="OWS1" s="74"/>
      <c r="OWT1" s="74"/>
      <c r="OWU1" s="74"/>
      <c r="OWV1" s="74"/>
      <c r="OWW1" s="74"/>
      <c r="OWX1" s="74"/>
      <c r="OWY1" s="74"/>
      <c r="OWZ1" s="74"/>
      <c r="OXA1" s="74"/>
      <c r="OXB1" s="74"/>
      <c r="OXC1" s="74"/>
      <c r="OXD1" s="74"/>
      <c r="OXE1" s="74"/>
      <c r="OXF1" s="74"/>
      <c r="OXG1" s="74"/>
      <c r="OXH1" s="74"/>
      <c r="OXI1" s="74"/>
      <c r="OXJ1" s="74"/>
      <c r="OXK1" s="74"/>
      <c r="OXL1" s="74"/>
      <c r="OXM1" s="74"/>
      <c r="OXN1" s="74"/>
      <c r="OXO1" s="74"/>
      <c r="OXP1" s="74"/>
      <c r="OXQ1" s="74"/>
      <c r="OXR1" s="74"/>
      <c r="OXS1" s="74"/>
      <c r="OXT1" s="74"/>
      <c r="OXU1" s="74"/>
      <c r="OXV1" s="74"/>
      <c r="OXW1" s="74"/>
      <c r="OXX1" s="74"/>
      <c r="OXY1" s="74"/>
      <c r="OXZ1" s="74"/>
      <c r="OYA1" s="74"/>
      <c r="OYB1" s="74"/>
      <c r="OYC1" s="74"/>
      <c r="OYD1" s="74"/>
      <c r="OYE1" s="74"/>
      <c r="OYF1" s="74"/>
      <c r="OYG1" s="74"/>
      <c r="OYH1" s="74"/>
      <c r="OYI1" s="74"/>
      <c r="OYJ1" s="74"/>
      <c r="OYK1" s="74"/>
      <c r="OYL1" s="74"/>
      <c r="OYM1" s="74"/>
      <c r="OYN1" s="74"/>
      <c r="OYO1" s="74"/>
      <c r="OYP1" s="74"/>
      <c r="OYQ1" s="74"/>
      <c r="OYR1" s="74"/>
      <c r="OYS1" s="74"/>
      <c r="OYT1" s="74"/>
      <c r="OYU1" s="74"/>
      <c r="OYV1" s="74"/>
      <c r="OYW1" s="74"/>
      <c r="OYX1" s="74"/>
      <c r="OYY1" s="74"/>
      <c r="OYZ1" s="74"/>
      <c r="OZA1" s="74"/>
      <c r="OZB1" s="74"/>
      <c r="OZC1" s="74"/>
      <c r="OZD1" s="74"/>
      <c r="OZE1" s="74"/>
      <c r="OZF1" s="74"/>
      <c r="OZG1" s="74"/>
      <c r="OZH1" s="74"/>
      <c r="OZI1" s="74"/>
      <c r="OZJ1" s="74"/>
      <c r="OZK1" s="74"/>
      <c r="OZL1" s="74"/>
      <c r="OZM1" s="74"/>
      <c r="OZN1" s="74"/>
      <c r="OZO1" s="74"/>
      <c r="OZP1" s="74"/>
      <c r="OZQ1" s="74"/>
      <c r="OZR1" s="74"/>
      <c r="OZS1" s="74"/>
      <c r="OZT1" s="74"/>
      <c r="OZU1" s="74"/>
      <c r="OZV1" s="74"/>
      <c r="OZW1" s="74"/>
      <c r="OZX1" s="74"/>
      <c r="OZY1" s="74"/>
      <c r="OZZ1" s="74"/>
      <c r="PAA1" s="74"/>
      <c r="PAB1" s="74"/>
      <c r="PAC1" s="74"/>
      <c r="PAD1" s="74"/>
      <c r="PAE1" s="74"/>
      <c r="PAF1" s="74"/>
      <c r="PAG1" s="74"/>
      <c r="PAH1" s="74"/>
      <c r="PAI1" s="74"/>
      <c r="PAJ1" s="74"/>
      <c r="PAK1" s="74"/>
      <c r="PAL1" s="74"/>
      <c r="PAM1" s="74"/>
      <c r="PAN1" s="74"/>
      <c r="PAO1" s="74"/>
      <c r="PAP1" s="74"/>
      <c r="PAQ1" s="74"/>
      <c r="PAR1" s="74"/>
      <c r="PAS1" s="74"/>
      <c r="PAT1" s="74"/>
      <c r="PAU1" s="74"/>
      <c r="PAV1" s="74"/>
      <c r="PAW1" s="74"/>
      <c r="PAX1" s="74"/>
      <c r="PAY1" s="74"/>
      <c r="PAZ1" s="74"/>
      <c r="PBA1" s="74"/>
      <c r="PBB1" s="74"/>
      <c r="PBC1" s="74"/>
      <c r="PBD1" s="74"/>
      <c r="PBE1" s="74"/>
      <c r="PBF1" s="74"/>
      <c r="PBG1" s="74"/>
      <c r="PBH1" s="74"/>
      <c r="PBI1" s="74"/>
      <c r="PBJ1" s="74"/>
      <c r="PBK1" s="74"/>
      <c r="PBL1" s="74"/>
      <c r="PBM1" s="74"/>
      <c r="PBN1" s="74"/>
      <c r="PBO1" s="74"/>
      <c r="PBP1" s="74"/>
      <c r="PBQ1" s="74"/>
      <c r="PBR1" s="74"/>
      <c r="PBS1" s="74"/>
      <c r="PBT1" s="74"/>
      <c r="PBU1" s="74"/>
      <c r="PBV1" s="74"/>
      <c r="PBW1" s="74"/>
      <c r="PBX1" s="74"/>
      <c r="PBY1" s="74"/>
      <c r="PBZ1" s="74"/>
      <c r="PCA1" s="74"/>
      <c r="PCB1" s="74"/>
      <c r="PCC1" s="74"/>
      <c r="PCD1" s="74"/>
      <c r="PCE1" s="74"/>
      <c r="PCF1" s="74"/>
      <c r="PCG1" s="74"/>
      <c r="PCH1" s="74"/>
      <c r="PCI1" s="74"/>
      <c r="PCJ1" s="74"/>
      <c r="PCK1" s="74"/>
      <c r="PCL1" s="74"/>
      <c r="PCM1" s="74"/>
      <c r="PCN1" s="74"/>
      <c r="PCO1" s="74"/>
      <c r="PCP1" s="74"/>
      <c r="PCQ1" s="74"/>
      <c r="PCR1" s="74"/>
      <c r="PCS1" s="74"/>
      <c r="PCT1" s="74"/>
      <c r="PCU1" s="74"/>
      <c r="PCV1" s="74"/>
      <c r="PCW1" s="74"/>
      <c r="PCX1" s="74"/>
      <c r="PCY1" s="74"/>
      <c r="PCZ1" s="74"/>
      <c r="PDA1" s="74"/>
      <c r="PDB1" s="74"/>
      <c r="PDC1" s="74"/>
      <c r="PDD1" s="74"/>
      <c r="PDE1" s="74"/>
      <c r="PDF1" s="74"/>
      <c r="PDG1" s="74"/>
      <c r="PDH1" s="74"/>
      <c r="PDI1" s="74"/>
      <c r="PDJ1" s="74"/>
      <c r="PDK1" s="74"/>
      <c r="PDL1" s="74"/>
      <c r="PDM1" s="74"/>
      <c r="PDN1" s="74"/>
      <c r="PDO1" s="74"/>
      <c r="PDP1" s="74"/>
      <c r="PDQ1" s="74"/>
      <c r="PDR1" s="74"/>
      <c r="PDS1" s="74"/>
      <c r="PDT1" s="74"/>
      <c r="PDU1" s="74"/>
      <c r="PDV1" s="74"/>
      <c r="PDW1" s="74"/>
      <c r="PDX1" s="74"/>
      <c r="PDY1" s="74"/>
      <c r="PDZ1" s="74"/>
      <c r="PEA1" s="74"/>
      <c r="PEB1" s="74"/>
      <c r="PEC1" s="74"/>
      <c r="PED1" s="74"/>
      <c r="PEE1" s="74"/>
      <c r="PEF1" s="74"/>
      <c r="PEG1" s="74"/>
      <c r="PEH1" s="74"/>
      <c r="PEI1" s="74"/>
      <c r="PEJ1" s="74"/>
      <c r="PEK1" s="74"/>
      <c r="PEL1" s="74"/>
      <c r="PEM1" s="74"/>
      <c r="PEN1" s="74"/>
      <c r="PEO1" s="74"/>
      <c r="PEP1" s="74"/>
      <c r="PEQ1" s="74"/>
      <c r="PER1" s="74"/>
      <c r="PES1" s="74"/>
      <c r="PET1" s="74"/>
      <c r="PEU1" s="74"/>
      <c r="PEV1" s="74"/>
      <c r="PEW1" s="74"/>
      <c r="PEX1" s="74"/>
      <c r="PEY1" s="74"/>
      <c r="PEZ1" s="74"/>
      <c r="PFA1" s="74"/>
      <c r="PFB1" s="74"/>
      <c r="PFC1" s="74"/>
      <c r="PFD1" s="74"/>
      <c r="PFE1" s="74"/>
      <c r="PFF1" s="74"/>
      <c r="PFG1" s="74"/>
      <c r="PFH1" s="74"/>
      <c r="PFI1" s="74"/>
      <c r="PFJ1" s="74"/>
      <c r="PFK1" s="74"/>
      <c r="PFL1" s="74"/>
      <c r="PFM1" s="74"/>
      <c r="PFN1" s="74"/>
      <c r="PFO1" s="74"/>
      <c r="PFP1" s="74"/>
      <c r="PFQ1" s="74"/>
      <c r="PFR1" s="74"/>
      <c r="PFS1" s="74"/>
      <c r="PFT1" s="74"/>
      <c r="PFU1" s="74"/>
      <c r="PFV1" s="74"/>
      <c r="PFW1" s="74"/>
      <c r="PFX1" s="74"/>
      <c r="PFY1" s="74"/>
      <c r="PFZ1" s="74"/>
      <c r="PGA1" s="74"/>
      <c r="PGB1" s="74"/>
      <c r="PGC1" s="74"/>
      <c r="PGD1" s="74"/>
      <c r="PGE1" s="74"/>
      <c r="PGF1" s="74"/>
      <c r="PGG1" s="74"/>
      <c r="PGH1" s="74"/>
      <c r="PGI1" s="74"/>
      <c r="PGJ1" s="74"/>
      <c r="PGK1" s="74"/>
      <c r="PGL1" s="74"/>
      <c r="PGM1" s="74"/>
      <c r="PGN1" s="74"/>
      <c r="PGO1" s="74"/>
      <c r="PGP1" s="74"/>
      <c r="PGQ1" s="74"/>
      <c r="PGR1" s="74"/>
      <c r="PGS1" s="74"/>
      <c r="PGT1" s="74"/>
      <c r="PGU1" s="74"/>
      <c r="PGV1" s="74"/>
      <c r="PGW1" s="74"/>
      <c r="PGX1" s="74"/>
      <c r="PGY1" s="74"/>
      <c r="PGZ1" s="74"/>
      <c r="PHA1" s="74"/>
      <c r="PHB1" s="74"/>
      <c r="PHC1" s="74"/>
      <c r="PHD1" s="74"/>
      <c r="PHE1" s="74"/>
      <c r="PHF1" s="74"/>
      <c r="PHG1" s="74"/>
      <c r="PHH1" s="74"/>
      <c r="PHI1" s="74"/>
      <c r="PHJ1" s="74"/>
      <c r="PHK1" s="74"/>
      <c r="PHL1" s="74"/>
      <c r="PHM1" s="74"/>
      <c r="PHN1" s="74"/>
      <c r="PHO1" s="74"/>
      <c r="PHP1" s="74"/>
      <c r="PHQ1" s="74"/>
      <c r="PHR1" s="74"/>
      <c r="PHS1" s="74"/>
      <c r="PHT1" s="74"/>
      <c r="PHU1" s="74"/>
      <c r="PHV1" s="74"/>
      <c r="PHW1" s="74"/>
      <c r="PHX1" s="74"/>
      <c r="PHY1" s="74"/>
      <c r="PHZ1" s="74"/>
      <c r="PIA1" s="74"/>
      <c r="PIB1" s="74"/>
      <c r="PIC1" s="74"/>
      <c r="PID1" s="74"/>
      <c r="PIE1" s="74"/>
      <c r="PIF1" s="74"/>
      <c r="PIG1" s="74"/>
      <c r="PIH1" s="74"/>
      <c r="PII1" s="74"/>
      <c r="PIJ1" s="74"/>
      <c r="PIK1" s="74"/>
      <c r="PIL1" s="74"/>
      <c r="PIM1" s="74"/>
      <c r="PIN1" s="74"/>
      <c r="PIO1" s="74"/>
      <c r="PIP1" s="74"/>
      <c r="PIQ1" s="74"/>
      <c r="PIR1" s="74"/>
      <c r="PIS1" s="74"/>
      <c r="PIT1" s="74"/>
      <c r="PIU1" s="74"/>
      <c r="PIV1" s="74"/>
      <c r="PIW1" s="74"/>
      <c r="PIX1" s="74"/>
      <c r="PIY1" s="74"/>
      <c r="PIZ1" s="74"/>
      <c r="PJA1" s="74"/>
      <c r="PJB1" s="74"/>
      <c r="PJC1" s="74"/>
      <c r="PJD1" s="74"/>
      <c r="PJE1" s="74"/>
      <c r="PJF1" s="74"/>
      <c r="PJG1" s="74"/>
      <c r="PJH1" s="74"/>
      <c r="PJI1" s="74"/>
      <c r="PJJ1" s="74"/>
      <c r="PJK1" s="74"/>
      <c r="PJL1" s="74"/>
      <c r="PJM1" s="74"/>
      <c r="PJN1" s="74"/>
      <c r="PJO1" s="74"/>
      <c r="PJP1" s="74"/>
      <c r="PJQ1" s="74"/>
      <c r="PJR1" s="74"/>
      <c r="PJS1" s="74"/>
      <c r="PJT1" s="74"/>
      <c r="PJU1" s="74"/>
      <c r="PJV1" s="74"/>
      <c r="PJW1" s="74"/>
      <c r="PJX1" s="74"/>
      <c r="PJY1" s="74"/>
      <c r="PJZ1" s="74"/>
      <c r="PKA1" s="74"/>
      <c r="PKB1" s="74"/>
      <c r="PKC1" s="74"/>
      <c r="PKD1" s="74"/>
      <c r="PKE1" s="74"/>
      <c r="PKF1" s="74"/>
      <c r="PKG1" s="74"/>
      <c r="PKH1" s="74"/>
      <c r="PKI1" s="74"/>
      <c r="PKJ1" s="74"/>
      <c r="PKK1" s="74"/>
      <c r="PKL1" s="74"/>
      <c r="PKM1" s="74"/>
      <c r="PKN1" s="74"/>
      <c r="PKO1" s="74"/>
      <c r="PKP1" s="74"/>
      <c r="PKQ1" s="74"/>
      <c r="PKR1" s="74"/>
      <c r="PKS1" s="74"/>
      <c r="PKT1" s="74"/>
      <c r="PKU1" s="74"/>
      <c r="PKV1" s="74"/>
      <c r="PKW1" s="74"/>
      <c r="PKX1" s="74"/>
      <c r="PKY1" s="74"/>
      <c r="PKZ1" s="74"/>
      <c r="PLA1" s="74"/>
      <c r="PLB1" s="74"/>
      <c r="PLC1" s="74"/>
      <c r="PLD1" s="74"/>
      <c r="PLE1" s="74"/>
      <c r="PLF1" s="74"/>
      <c r="PLG1" s="74"/>
      <c r="PLH1" s="74"/>
      <c r="PLI1" s="74"/>
      <c r="PLJ1" s="74"/>
      <c r="PLK1" s="74"/>
      <c r="PLL1" s="74"/>
      <c r="PLM1" s="74"/>
      <c r="PLN1" s="74"/>
      <c r="PLO1" s="74"/>
      <c r="PLP1" s="74"/>
      <c r="PLQ1" s="74"/>
      <c r="PLR1" s="74"/>
      <c r="PLS1" s="74"/>
      <c r="PLT1" s="74"/>
      <c r="PLU1" s="74"/>
      <c r="PLV1" s="74"/>
      <c r="PLW1" s="74"/>
      <c r="PLX1" s="74"/>
      <c r="PLY1" s="74"/>
      <c r="PLZ1" s="74"/>
      <c r="PMA1" s="74"/>
      <c r="PMB1" s="74"/>
      <c r="PMC1" s="74"/>
      <c r="PMD1" s="74"/>
      <c r="PME1" s="74"/>
      <c r="PMF1" s="74"/>
      <c r="PMG1" s="74"/>
      <c r="PMH1" s="74"/>
      <c r="PMI1" s="74"/>
      <c r="PMJ1" s="74"/>
      <c r="PMK1" s="74"/>
      <c r="PML1" s="74"/>
      <c r="PMM1" s="74"/>
      <c r="PMN1" s="74"/>
      <c r="PMO1" s="74"/>
      <c r="PMP1" s="74"/>
      <c r="PMQ1" s="74"/>
      <c r="PMR1" s="74"/>
      <c r="PMS1" s="74"/>
      <c r="PMT1" s="74"/>
      <c r="PMU1" s="74"/>
      <c r="PMV1" s="74"/>
      <c r="PMW1" s="74"/>
      <c r="PMX1" s="74"/>
      <c r="PMY1" s="74"/>
      <c r="PMZ1" s="74"/>
      <c r="PNA1" s="74"/>
      <c r="PNB1" s="74"/>
      <c r="PNC1" s="74"/>
      <c r="PND1" s="74"/>
      <c r="PNE1" s="74"/>
      <c r="PNF1" s="74"/>
      <c r="PNG1" s="74"/>
      <c r="PNH1" s="74"/>
      <c r="PNI1" s="74"/>
      <c r="PNJ1" s="74"/>
      <c r="PNK1" s="74"/>
      <c r="PNL1" s="74"/>
      <c r="PNM1" s="74"/>
      <c r="PNN1" s="74"/>
      <c r="PNO1" s="74"/>
      <c r="PNP1" s="74"/>
      <c r="PNQ1" s="74"/>
      <c r="PNR1" s="74"/>
      <c r="PNS1" s="74"/>
      <c r="PNT1" s="74"/>
      <c r="PNU1" s="74"/>
      <c r="PNV1" s="74"/>
      <c r="PNW1" s="74"/>
      <c r="PNX1" s="74"/>
      <c r="PNY1" s="74"/>
      <c r="PNZ1" s="74"/>
      <c r="POA1" s="74"/>
      <c r="POB1" s="74"/>
      <c r="POC1" s="74"/>
      <c r="POD1" s="74"/>
      <c r="POE1" s="74"/>
      <c r="POF1" s="74"/>
      <c r="POG1" s="74"/>
      <c r="POH1" s="74"/>
      <c r="POI1" s="74"/>
      <c r="POJ1" s="74"/>
      <c r="POK1" s="74"/>
      <c r="POL1" s="74"/>
      <c r="POM1" s="74"/>
      <c r="PON1" s="74"/>
      <c r="POO1" s="74"/>
      <c r="POP1" s="74"/>
      <c r="POQ1" s="74"/>
      <c r="POR1" s="74"/>
      <c r="POS1" s="74"/>
      <c r="POT1" s="74"/>
      <c r="POU1" s="74"/>
      <c r="POV1" s="74"/>
      <c r="POW1" s="74"/>
      <c r="POX1" s="74"/>
      <c r="POY1" s="74"/>
      <c r="POZ1" s="74"/>
      <c r="PPA1" s="74"/>
      <c r="PPB1" s="74"/>
      <c r="PPC1" s="74"/>
      <c r="PPD1" s="74"/>
      <c r="PPE1" s="74"/>
      <c r="PPF1" s="74"/>
      <c r="PPG1" s="74"/>
      <c r="PPH1" s="74"/>
      <c r="PPI1" s="74"/>
      <c r="PPJ1" s="74"/>
      <c r="PPK1" s="74"/>
      <c r="PPL1" s="74"/>
      <c r="PPM1" s="74"/>
      <c r="PPN1" s="74"/>
      <c r="PPO1" s="74"/>
      <c r="PPP1" s="74"/>
      <c r="PPQ1" s="74"/>
      <c r="PPR1" s="74"/>
      <c r="PPS1" s="74"/>
      <c r="PPT1" s="74"/>
      <c r="PPU1" s="74"/>
      <c r="PPV1" s="74"/>
      <c r="PPW1" s="74"/>
      <c r="PPX1" s="74"/>
      <c r="PPY1" s="74"/>
      <c r="PPZ1" s="74"/>
      <c r="PQA1" s="74"/>
      <c r="PQB1" s="74"/>
      <c r="PQC1" s="74"/>
      <c r="PQD1" s="74"/>
      <c r="PQE1" s="74"/>
      <c r="PQF1" s="74"/>
      <c r="PQG1" s="74"/>
      <c r="PQH1" s="74"/>
      <c r="PQI1" s="74"/>
      <c r="PQJ1" s="74"/>
      <c r="PQK1" s="74"/>
      <c r="PQL1" s="74"/>
      <c r="PQM1" s="74"/>
      <c r="PQN1" s="74"/>
      <c r="PQO1" s="74"/>
      <c r="PQP1" s="74"/>
      <c r="PQQ1" s="74"/>
      <c r="PQR1" s="74"/>
      <c r="PQS1" s="74"/>
      <c r="PQT1" s="74"/>
      <c r="PQU1" s="74"/>
      <c r="PQV1" s="74"/>
      <c r="PQW1" s="74"/>
      <c r="PQX1" s="74"/>
      <c r="PQY1" s="74"/>
      <c r="PQZ1" s="74"/>
      <c r="PRA1" s="74"/>
      <c r="PRB1" s="74"/>
      <c r="PRC1" s="74"/>
      <c r="PRD1" s="74"/>
      <c r="PRE1" s="74"/>
      <c r="PRF1" s="74"/>
      <c r="PRG1" s="74"/>
      <c r="PRH1" s="74"/>
      <c r="PRI1" s="74"/>
      <c r="PRJ1" s="74"/>
      <c r="PRK1" s="74"/>
      <c r="PRL1" s="74"/>
      <c r="PRM1" s="74"/>
      <c r="PRN1" s="74"/>
      <c r="PRO1" s="74"/>
      <c r="PRP1" s="74"/>
      <c r="PRQ1" s="74"/>
      <c r="PRR1" s="74"/>
      <c r="PRS1" s="74"/>
      <c r="PRT1" s="74"/>
      <c r="PRU1" s="74"/>
      <c r="PRV1" s="74"/>
      <c r="PRW1" s="74"/>
      <c r="PRX1" s="74"/>
      <c r="PRY1" s="74"/>
      <c r="PRZ1" s="74"/>
      <c r="PSA1" s="74"/>
      <c r="PSB1" s="74"/>
      <c r="PSC1" s="74"/>
      <c r="PSD1" s="74"/>
      <c r="PSE1" s="74"/>
      <c r="PSF1" s="74"/>
      <c r="PSG1" s="74"/>
      <c r="PSH1" s="74"/>
      <c r="PSI1" s="74"/>
      <c r="PSJ1" s="74"/>
      <c r="PSK1" s="74"/>
      <c r="PSL1" s="74"/>
      <c r="PSM1" s="74"/>
      <c r="PSN1" s="74"/>
      <c r="PSO1" s="74"/>
      <c r="PSP1" s="74"/>
      <c r="PSQ1" s="74"/>
      <c r="PSR1" s="74"/>
      <c r="PSS1" s="74"/>
      <c r="PST1" s="74"/>
      <c r="PSU1" s="74"/>
      <c r="PSV1" s="74"/>
      <c r="PSW1" s="74"/>
      <c r="PSX1" s="74"/>
      <c r="PSY1" s="74"/>
      <c r="PSZ1" s="74"/>
      <c r="PTA1" s="74"/>
      <c r="PTB1" s="74"/>
      <c r="PTC1" s="74"/>
      <c r="PTD1" s="74"/>
      <c r="PTE1" s="74"/>
      <c r="PTF1" s="74"/>
      <c r="PTG1" s="74"/>
      <c r="PTH1" s="74"/>
      <c r="PTI1" s="74"/>
      <c r="PTJ1" s="74"/>
      <c r="PTK1" s="74"/>
      <c r="PTL1" s="74"/>
      <c r="PTM1" s="74"/>
      <c r="PTN1" s="74"/>
      <c r="PTO1" s="74"/>
      <c r="PTP1" s="74"/>
      <c r="PTQ1" s="74"/>
      <c r="PTR1" s="74"/>
      <c r="PTS1" s="74"/>
      <c r="PTT1" s="74"/>
      <c r="PTU1" s="74"/>
      <c r="PTV1" s="74"/>
      <c r="PTW1" s="74"/>
      <c r="PTX1" s="74"/>
      <c r="PTY1" s="74"/>
      <c r="PTZ1" s="74"/>
      <c r="PUA1" s="74"/>
      <c r="PUB1" s="74"/>
      <c r="PUC1" s="74"/>
      <c r="PUD1" s="74"/>
      <c r="PUE1" s="74"/>
      <c r="PUF1" s="74"/>
      <c r="PUG1" s="74"/>
      <c r="PUH1" s="74"/>
      <c r="PUI1" s="74"/>
      <c r="PUJ1" s="74"/>
      <c r="PUK1" s="74"/>
      <c r="PUL1" s="74"/>
      <c r="PUM1" s="74"/>
      <c r="PUN1" s="74"/>
      <c r="PUO1" s="74"/>
      <c r="PUP1" s="74"/>
      <c r="PUQ1" s="74"/>
      <c r="PUR1" s="74"/>
      <c r="PUS1" s="74"/>
      <c r="PUT1" s="74"/>
      <c r="PUU1" s="74"/>
      <c r="PUV1" s="74"/>
      <c r="PUW1" s="74"/>
      <c r="PUX1" s="74"/>
      <c r="PUY1" s="74"/>
      <c r="PUZ1" s="74"/>
      <c r="PVA1" s="74"/>
      <c r="PVB1" s="74"/>
      <c r="PVC1" s="74"/>
      <c r="PVD1" s="74"/>
      <c r="PVE1" s="74"/>
      <c r="PVF1" s="74"/>
      <c r="PVG1" s="74"/>
      <c r="PVH1" s="74"/>
      <c r="PVI1" s="74"/>
      <c r="PVJ1" s="74"/>
      <c r="PVK1" s="74"/>
      <c r="PVL1" s="74"/>
      <c r="PVM1" s="74"/>
      <c r="PVN1" s="74"/>
      <c r="PVO1" s="74"/>
      <c r="PVP1" s="74"/>
      <c r="PVQ1" s="74"/>
      <c r="PVR1" s="74"/>
      <c r="PVS1" s="74"/>
      <c r="PVT1" s="74"/>
      <c r="PVU1" s="74"/>
      <c r="PVV1" s="74"/>
      <c r="PVW1" s="74"/>
      <c r="PVX1" s="74"/>
      <c r="PVY1" s="74"/>
      <c r="PVZ1" s="74"/>
      <c r="PWA1" s="74"/>
      <c r="PWB1" s="74"/>
      <c r="PWC1" s="74"/>
      <c r="PWD1" s="74"/>
      <c r="PWE1" s="74"/>
      <c r="PWF1" s="74"/>
      <c r="PWG1" s="74"/>
      <c r="PWH1" s="74"/>
      <c r="PWI1" s="74"/>
      <c r="PWJ1" s="74"/>
      <c r="PWK1" s="74"/>
      <c r="PWL1" s="74"/>
      <c r="PWM1" s="74"/>
      <c r="PWN1" s="74"/>
      <c r="PWO1" s="74"/>
      <c r="PWP1" s="74"/>
      <c r="PWQ1" s="74"/>
      <c r="PWR1" s="74"/>
      <c r="PWS1" s="74"/>
      <c r="PWT1" s="74"/>
      <c r="PWU1" s="74"/>
      <c r="PWV1" s="74"/>
      <c r="PWW1" s="74"/>
      <c r="PWX1" s="74"/>
      <c r="PWY1" s="74"/>
      <c r="PWZ1" s="74"/>
      <c r="PXA1" s="74"/>
      <c r="PXB1" s="74"/>
      <c r="PXC1" s="74"/>
      <c r="PXD1" s="74"/>
      <c r="PXE1" s="74"/>
      <c r="PXF1" s="74"/>
      <c r="PXG1" s="74"/>
      <c r="PXH1" s="74"/>
      <c r="PXI1" s="74"/>
      <c r="PXJ1" s="74"/>
      <c r="PXK1" s="74"/>
      <c r="PXL1" s="74"/>
      <c r="PXM1" s="74"/>
      <c r="PXN1" s="74"/>
      <c r="PXO1" s="74"/>
      <c r="PXP1" s="74"/>
      <c r="PXQ1" s="74"/>
      <c r="PXR1" s="74"/>
      <c r="PXS1" s="74"/>
      <c r="PXT1" s="74"/>
      <c r="PXU1" s="74"/>
      <c r="PXV1" s="74"/>
      <c r="PXW1" s="74"/>
      <c r="PXX1" s="74"/>
      <c r="PXY1" s="74"/>
      <c r="PXZ1" s="74"/>
      <c r="PYA1" s="74"/>
      <c r="PYB1" s="74"/>
      <c r="PYC1" s="74"/>
      <c r="PYD1" s="74"/>
      <c r="PYE1" s="74"/>
      <c r="PYF1" s="74"/>
      <c r="PYG1" s="74"/>
      <c r="PYH1" s="74"/>
      <c r="PYI1" s="74"/>
      <c r="PYJ1" s="74"/>
      <c r="PYK1" s="74"/>
      <c r="PYL1" s="74"/>
      <c r="PYM1" s="74"/>
      <c r="PYN1" s="74"/>
      <c r="PYO1" s="74"/>
      <c r="PYP1" s="74"/>
      <c r="PYQ1" s="74"/>
      <c r="PYR1" s="74"/>
      <c r="PYS1" s="74"/>
      <c r="PYT1" s="74"/>
      <c r="PYU1" s="74"/>
      <c r="PYV1" s="74"/>
      <c r="PYW1" s="74"/>
      <c r="PYX1" s="74"/>
      <c r="PYY1" s="74"/>
      <c r="PYZ1" s="74"/>
      <c r="PZA1" s="74"/>
      <c r="PZB1" s="74"/>
      <c r="PZC1" s="74"/>
      <c r="PZD1" s="74"/>
      <c r="PZE1" s="74"/>
      <c r="PZF1" s="74"/>
      <c r="PZG1" s="74"/>
      <c r="PZH1" s="74"/>
      <c r="PZI1" s="74"/>
      <c r="PZJ1" s="74"/>
      <c r="PZK1" s="74"/>
      <c r="PZL1" s="74"/>
      <c r="PZM1" s="74"/>
      <c r="PZN1" s="74"/>
      <c r="PZO1" s="74"/>
      <c r="PZP1" s="74"/>
      <c r="PZQ1" s="74"/>
      <c r="PZR1" s="74"/>
      <c r="PZS1" s="74"/>
      <c r="PZT1" s="74"/>
      <c r="PZU1" s="74"/>
      <c r="PZV1" s="74"/>
      <c r="PZW1" s="74"/>
      <c r="PZX1" s="74"/>
      <c r="PZY1" s="74"/>
      <c r="PZZ1" s="74"/>
      <c r="QAA1" s="74"/>
      <c r="QAB1" s="74"/>
      <c r="QAC1" s="74"/>
      <c r="QAD1" s="74"/>
      <c r="QAE1" s="74"/>
      <c r="QAF1" s="74"/>
      <c r="QAG1" s="74"/>
      <c r="QAH1" s="74"/>
      <c r="QAI1" s="74"/>
      <c r="QAJ1" s="74"/>
      <c r="QAK1" s="74"/>
      <c r="QAL1" s="74"/>
      <c r="QAM1" s="74"/>
      <c r="QAN1" s="74"/>
      <c r="QAO1" s="74"/>
      <c r="QAP1" s="74"/>
      <c r="QAQ1" s="74"/>
      <c r="QAR1" s="74"/>
      <c r="QAS1" s="74"/>
      <c r="QAT1" s="74"/>
      <c r="QAU1" s="74"/>
      <c r="QAV1" s="74"/>
      <c r="QAW1" s="74"/>
      <c r="QAX1" s="74"/>
      <c r="QAY1" s="74"/>
      <c r="QAZ1" s="74"/>
      <c r="QBA1" s="74"/>
      <c r="QBB1" s="74"/>
      <c r="QBC1" s="74"/>
      <c r="QBD1" s="74"/>
      <c r="QBE1" s="74"/>
      <c r="QBF1" s="74"/>
      <c r="QBG1" s="74"/>
      <c r="QBH1" s="74"/>
      <c r="QBI1" s="74"/>
      <c r="QBJ1" s="74"/>
      <c r="QBK1" s="74"/>
      <c r="QBL1" s="74"/>
      <c r="QBM1" s="74"/>
      <c r="QBN1" s="74"/>
      <c r="QBO1" s="74"/>
      <c r="QBP1" s="74"/>
      <c r="QBQ1" s="74"/>
      <c r="QBR1" s="74"/>
      <c r="QBS1" s="74"/>
      <c r="QBT1" s="74"/>
      <c r="QBU1" s="74"/>
      <c r="QBV1" s="74"/>
      <c r="QBW1" s="74"/>
      <c r="QBX1" s="74"/>
      <c r="QBY1" s="74"/>
      <c r="QBZ1" s="74"/>
      <c r="QCA1" s="74"/>
      <c r="QCB1" s="74"/>
      <c r="QCC1" s="74"/>
      <c r="QCD1" s="74"/>
      <c r="QCE1" s="74"/>
      <c r="QCF1" s="74"/>
      <c r="QCG1" s="74"/>
      <c r="QCH1" s="74"/>
      <c r="QCI1" s="74"/>
      <c r="QCJ1" s="74"/>
      <c r="QCK1" s="74"/>
      <c r="QCL1" s="74"/>
      <c r="QCM1" s="74"/>
      <c r="QCN1" s="74"/>
      <c r="QCO1" s="74"/>
      <c r="QCP1" s="74"/>
      <c r="QCQ1" s="74"/>
      <c r="QCR1" s="74"/>
      <c r="QCS1" s="74"/>
      <c r="QCT1" s="74"/>
      <c r="QCU1" s="74"/>
      <c r="QCV1" s="74"/>
      <c r="QCW1" s="74"/>
      <c r="QCX1" s="74"/>
      <c r="QCY1" s="74"/>
      <c r="QCZ1" s="74"/>
      <c r="QDA1" s="74"/>
      <c r="QDB1" s="74"/>
      <c r="QDC1" s="74"/>
      <c r="QDD1" s="74"/>
      <c r="QDE1" s="74"/>
      <c r="QDF1" s="74"/>
      <c r="QDG1" s="74"/>
      <c r="QDH1" s="74"/>
      <c r="QDI1" s="74"/>
      <c r="QDJ1" s="74"/>
      <c r="QDK1" s="74"/>
      <c r="QDL1" s="74"/>
      <c r="QDM1" s="74"/>
      <c r="QDN1" s="74"/>
      <c r="QDO1" s="74"/>
      <c r="QDP1" s="74"/>
      <c r="QDQ1" s="74"/>
      <c r="QDR1" s="74"/>
      <c r="QDS1" s="74"/>
      <c r="QDT1" s="74"/>
      <c r="QDU1" s="74"/>
      <c r="QDV1" s="74"/>
      <c r="QDW1" s="74"/>
      <c r="QDX1" s="74"/>
      <c r="QDY1" s="74"/>
      <c r="QDZ1" s="74"/>
      <c r="QEA1" s="74"/>
      <c r="QEB1" s="74"/>
      <c r="QEC1" s="74"/>
      <c r="QED1" s="74"/>
      <c r="QEE1" s="74"/>
      <c r="QEF1" s="74"/>
      <c r="QEG1" s="74"/>
      <c r="QEH1" s="74"/>
      <c r="QEI1" s="74"/>
      <c r="QEJ1" s="74"/>
      <c r="QEK1" s="74"/>
      <c r="QEL1" s="74"/>
      <c r="QEM1" s="74"/>
      <c r="QEN1" s="74"/>
      <c r="QEO1" s="74"/>
      <c r="QEP1" s="74"/>
      <c r="QEQ1" s="74"/>
      <c r="QER1" s="74"/>
      <c r="QES1" s="74"/>
      <c r="QET1" s="74"/>
      <c r="QEU1" s="74"/>
      <c r="QEV1" s="74"/>
      <c r="QEW1" s="74"/>
      <c r="QEX1" s="74"/>
      <c r="QEY1" s="74"/>
      <c r="QEZ1" s="74"/>
      <c r="QFA1" s="74"/>
      <c r="QFB1" s="74"/>
      <c r="QFC1" s="74"/>
      <c r="QFD1" s="74"/>
      <c r="QFE1" s="74"/>
      <c r="QFF1" s="74"/>
      <c r="QFG1" s="74"/>
      <c r="QFH1" s="74"/>
      <c r="QFI1" s="74"/>
      <c r="QFJ1" s="74"/>
      <c r="QFK1" s="74"/>
      <c r="QFL1" s="74"/>
      <c r="QFM1" s="74"/>
      <c r="QFN1" s="74"/>
      <c r="QFO1" s="74"/>
      <c r="QFP1" s="74"/>
      <c r="QFQ1" s="74"/>
      <c r="QFR1" s="74"/>
      <c r="QFS1" s="74"/>
      <c r="QFT1" s="74"/>
      <c r="QFU1" s="74"/>
      <c r="QFV1" s="74"/>
      <c r="QFW1" s="74"/>
      <c r="QFX1" s="74"/>
      <c r="QFY1" s="74"/>
      <c r="QFZ1" s="74"/>
      <c r="QGA1" s="74"/>
      <c r="QGB1" s="74"/>
      <c r="QGC1" s="74"/>
      <c r="QGD1" s="74"/>
      <c r="QGE1" s="74"/>
      <c r="QGF1" s="74"/>
      <c r="QGG1" s="74"/>
      <c r="QGH1" s="74"/>
      <c r="QGI1" s="74"/>
      <c r="QGJ1" s="74"/>
      <c r="QGK1" s="74"/>
      <c r="QGL1" s="74"/>
      <c r="QGM1" s="74"/>
      <c r="QGN1" s="74"/>
      <c r="QGO1" s="74"/>
      <c r="QGP1" s="74"/>
      <c r="QGQ1" s="74"/>
      <c r="QGR1" s="74"/>
      <c r="QGS1" s="74"/>
      <c r="QGT1" s="74"/>
      <c r="QGU1" s="74"/>
      <c r="QGV1" s="74"/>
      <c r="QGW1" s="74"/>
      <c r="QGX1" s="74"/>
      <c r="QGY1" s="74"/>
      <c r="QGZ1" s="74"/>
      <c r="QHA1" s="74"/>
      <c r="QHB1" s="74"/>
      <c r="QHC1" s="74"/>
      <c r="QHD1" s="74"/>
      <c r="QHE1" s="74"/>
      <c r="QHF1" s="74"/>
      <c r="QHG1" s="74"/>
      <c r="QHH1" s="74"/>
      <c r="QHI1" s="74"/>
      <c r="QHJ1" s="74"/>
      <c r="QHK1" s="74"/>
      <c r="QHL1" s="74"/>
      <c r="QHM1" s="74"/>
      <c r="QHN1" s="74"/>
      <c r="QHO1" s="74"/>
      <c r="QHP1" s="74"/>
      <c r="QHQ1" s="74"/>
      <c r="QHR1" s="74"/>
      <c r="QHS1" s="74"/>
      <c r="QHT1" s="74"/>
      <c r="QHU1" s="74"/>
      <c r="QHV1" s="74"/>
      <c r="QHW1" s="74"/>
      <c r="QHX1" s="74"/>
      <c r="QHY1" s="74"/>
      <c r="QHZ1" s="74"/>
      <c r="QIA1" s="74"/>
      <c r="QIB1" s="74"/>
      <c r="QIC1" s="74"/>
      <c r="QID1" s="74"/>
      <c r="QIE1" s="74"/>
      <c r="QIF1" s="74"/>
      <c r="QIG1" s="74"/>
      <c r="QIH1" s="74"/>
      <c r="QII1" s="74"/>
      <c r="QIJ1" s="74"/>
      <c r="QIK1" s="74"/>
      <c r="QIL1" s="74"/>
      <c r="QIM1" s="74"/>
      <c r="QIN1" s="74"/>
      <c r="QIO1" s="74"/>
      <c r="QIP1" s="74"/>
      <c r="QIQ1" s="74"/>
      <c r="QIR1" s="74"/>
      <c r="QIS1" s="74"/>
      <c r="QIT1" s="74"/>
      <c r="QIU1" s="74"/>
      <c r="QIV1" s="74"/>
      <c r="QIW1" s="74"/>
      <c r="QIX1" s="74"/>
      <c r="QIY1" s="74"/>
      <c r="QIZ1" s="74"/>
      <c r="QJA1" s="74"/>
      <c r="QJB1" s="74"/>
      <c r="QJC1" s="74"/>
      <c r="QJD1" s="74"/>
      <c r="QJE1" s="74"/>
      <c r="QJF1" s="74"/>
      <c r="QJG1" s="74"/>
      <c r="QJH1" s="74"/>
      <c r="QJI1" s="74"/>
      <c r="QJJ1" s="74"/>
      <c r="QJK1" s="74"/>
      <c r="QJL1" s="74"/>
      <c r="QJM1" s="74"/>
      <c r="QJN1" s="74"/>
      <c r="QJO1" s="74"/>
      <c r="QJP1" s="74"/>
      <c r="QJQ1" s="74"/>
      <c r="QJR1" s="74"/>
      <c r="QJS1" s="74"/>
      <c r="QJT1" s="74"/>
      <c r="QJU1" s="74"/>
      <c r="QJV1" s="74"/>
      <c r="QJW1" s="74"/>
      <c r="QJX1" s="74"/>
      <c r="QJY1" s="74"/>
      <c r="QJZ1" s="74"/>
      <c r="QKA1" s="74"/>
      <c r="QKB1" s="74"/>
      <c r="QKC1" s="74"/>
      <c r="QKD1" s="74"/>
      <c r="QKE1" s="74"/>
      <c r="QKF1" s="74"/>
      <c r="QKG1" s="74"/>
      <c r="QKH1" s="74"/>
      <c r="QKI1" s="74"/>
      <c r="QKJ1" s="74"/>
      <c r="QKK1" s="74"/>
      <c r="QKL1" s="74"/>
      <c r="QKM1" s="74"/>
      <c r="QKN1" s="74"/>
      <c r="QKO1" s="74"/>
      <c r="QKP1" s="74"/>
      <c r="QKQ1" s="74"/>
      <c r="QKR1" s="74"/>
      <c r="QKS1" s="74"/>
      <c r="QKT1" s="74"/>
      <c r="QKU1" s="74"/>
      <c r="QKV1" s="74"/>
      <c r="QKW1" s="74"/>
      <c r="QKX1" s="74"/>
      <c r="QKY1" s="74"/>
      <c r="QKZ1" s="74"/>
      <c r="QLA1" s="74"/>
      <c r="QLB1" s="74"/>
      <c r="QLC1" s="74"/>
      <c r="QLD1" s="74"/>
      <c r="QLE1" s="74"/>
      <c r="QLF1" s="74"/>
      <c r="QLG1" s="74"/>
      <c r="QLH1" s="74"/>
      <c r="QLI1" s="74"/>
      <c r="QLJ1" s="74"/>
      <c r="QLK1" s="74"/>
      <c r="QLL1" s="74"/>
      <c r="QLM1" s="74"/>
      <c r="QLN1" s="74"/>
      <c r="QLO1" s="74"/>
      <c r="QLP1" s="74"/>
      <c r="QLQ1" s="74"/>
      <c r="QLR1" s="74"/>
      <c r="QLS1" s="74"/>
      <c r="QLT1" s="74"/>
      <c r="QLU1" s="74"/>
      <c r="QLV1" s="74"/>
      <c r="QLW1" s="74"/>
      <c r="QLX1" s="74"/>
      <c r="QLY1" s="74"/>
      <c r="QLZ1" s="74"/>
      <c r="QMA1" s="74"/>
      <c r="QMB1" s="74"/>
      <c r="QMC1" s="74"/>
      <c r="QMD1" s="74"/>
      <c r="QME1" s="74"/>
      <c r="QMF1" s="74"/>
      <c r="QMG1" s="74"/>
      <c r="QMH1" s="74"/>
      <c r="QMI1" s="74"/>
      <c r="QMJ1" s="74"/>
      <c r="QMK1" s="74"/>
      <c r="QML1" s="74"/>
      <c r="QMM1" s="74"/>
      <c r="QMN1" s="74"/>
      <c r="QMO1" s="74"/>
      <c r="QMP1" s="74"/>
      <c r="QMQ1" s="74"/>
      <c r="QMR1" s="74"/>
      <c r="QMS1" s="74"/>
      <c r="QMT1" s="74"/>
      <c r="QMU1" s="74"/>
      <c r="QMV1" s="74"/>
      <c r="QMW1" s="74"/>
      <c r="QMX1" s="74"/>
      <c r="QMY1" s="74"/>
      <c r="QMZ1" s="74"/>
      <c r="QNA1" s="74"/>
      <c r="QNB1" s="74"/>
      <c r="QNC1" s="74"/>
      <c r="QND1" s="74"/>
      <c r="QNE1" s="74"/>
      <c r="QNF1" s="74"/>
      <c r="QNG1" s="74"/>
      <c r="QNH1" s="74"/>
      <c r="QNI1" s="74"/>
      <c r="QNJ1" s="74"/>
      <c r="QNK1" s="74"/>
      <c r="QNL1" s="74"/>
      <c r="QNM1" s="74"/>
      <c r="QNN1" s="74"/>
      <c r="QNO1" s="74"/>
      <c r="QNP1" s="74"/>
      <c r="QNQ1" s="74"/>
      <c r="QNR1" s="74"/>
      <c r="QNS1" s="74"/>
      <c r="QNT1" s="74"/>
      <c r="QNU1" s="74"/>
      <c r="QNV1" s="74"/>
      <c r="QNW1" s="74"/>
      <c r="QNX1" s="74"/>
      <c r="QNY1" s="74"/>
      <c r="QNZ1" s="74"/>
      <c r="QOA1" s="74"/>
      <c r="QOB1" s="74"/>
      <c r="QOC1" s="74"/>
      <c r="QOD1" s="74"/>
      <c r="QOE1" s="74"/>
      <c r="QOF1" s="74"/>
      <c r="QOG1" s="74"/>
      <c r="QOH1" s="74"/>
      <c r="QOI1" s="74"/>
      <c r="QOJ1" s="74"/>
      <c r="QOK1" s="74"/>
      <c r="QOL1" s="74"/>
      <c r="QOM1" s="74"/>
      <c r="QON1" s="74"/>
      <c r="QOO1" s="74"/>
      <c r="QOP1" s="74"/>
      <c r="QOQ1" s="74"/>
      <c r="QOR1" s="74"/>
      <c r="QOS1" s="74"/>
      <c r="QOT1" s="74"/>
      <c r="QOU1" s="74"/>
      <c r="QOV1" s="74"/>
      <c r="QOW1" s="74"/>
      <c r="QOX1" s="74"/>
      <c r="QOY1" s="74"/>
      <c r="QOZ1" s="74"/>
      <c r="QPA1" s="74"/>
      <c r="QPB1" s="74"/>
      <c r="QPC1" s="74"/>
      <c r="QPD1" s="74"/>
      <c r="QPE1" s="74"/>
      <c r="QPF1" s="74"/>
      <c r="QPG1" s="74"/>
      <c r="QPH1" s="74"/>
      <c r="QPI1" s="74"/>
      <c r="QPJ1" s="74"/>
      <c r="QPK1" s="74"/>
      <c r="QPL1" s="74"/>
      <c r="QPM1" s="74"/>
      <c r="QPN1" s="74"/>
      <c r="QPO1" s="74"/>
      <c r="QPP1" s="74"/>
      <c r="QPQ1" s="74"/>
      <c r="QPR1" s="74"/>
      <c r="QPS1" s="74"/>
      <c r="QPT1" s="74"/>
      <c r="QPU1" s="74"/>
      <c r="QPV1" s="74"/>
      <c r="QPW1" s="74"/>
      <c r="QPX1" s="74"/>
      <c r="QPY1" s="74"/>
      <c r="QPZ1" s="74"/>
      <c r="QQA1" s="74"/>
      <c r="QQB1" s="74"/>
      <c r="QQC1" s="74"/>
      <c r="QQD1" s="74"/>
      <c r="QQE1" s="74"/>
      <c r="QQF1" s="74"/>
      <c r="QQG1" s="74"/>
      <c r="QQH1" s="74"/>
      <c r="QQI1" s="74"/>
      <c r="QQJ1" s="74"/>
      <c r="QQK1" s="74"/>
      <c r="QQL1" s="74"/>
      <c r="QQM1" s="74"/>
      <c r="QQN1" s="74"/>
      <c r="QQO1" s="74"/>
      <c r="QQP1" s="74"/>
      <c r="QQQ1" s="74"/>
      <c r="QQR1" s="74"/>
      <c r="QQS1" s="74"/>
      <c r="QQT1" s="74"/>
      <c r="QQU1" s="74"/>
      <c r="QQV1" s="74"/>
      <c r="QQW1" s="74"/>
      <c r="QQX1" s="74"/>
      <c r="QQY1" s="74"/>
      <c r="QQZ1" s="74"/>
      <c r="QRA1" s="74"/>
      <c r="QRB1" s="74"/>
      <c r="QRC1" s="74"/>
      <c r="QRD1" s="74"/>
      <c r="QRE1" s="74"/>
      <c r="QRF1" s="74"/>
      <c r="QRG1" s="74"/>
      <c r="QRH1" s="74"/>
      <c r="QRI1" s="74"/>
      <c r="QRJ1" s="74"/>
      <c r="QRK1" s="74"/>
      <c r="QRL1" s="74"/>
      <c r="QRM1" s="74"/>
      <c r="QRN1" s="74"/>
      <c r="QRO1" s="74"/>
      <c r="QRP1" s="74"/>
      <c r="QRQ1" s="74"/>
      <c r="QRR1" s="74"/>
      <c r="QRS1" s="74"/>
      <c r="QRT1" s="74"/>
      <c r="QRU1" s="74"/>
      <c r="QRV1" s="74"/>
      <c r="QRW1" s="74"/>
      <c r="QRX1" s="74"/>
      <c r="QRY1" s="74"/>
      <c r="QRZ1" s="74"/>
      <c r="QSA1" s="74"/>
      <c r="QSB1" s="74"/>
      <c r="QSC1" s="74"/>
      <c r="QSD1" s="74"/>
      <c r="QSE1" s="74"/>
      <c r="QSF1" s="74"/>
      <c r="QSG1" s="74"/>
      <c r="QSH1" s="74"/>
      <c r="QSI1" s="74"/>
      <c r="QSJ1" s="74"/>
      <c r="QSK1" s="74"/>
      <c r="QSL1" s="74"/>
      <c r="QSM1" s="74"/>
      <c r="QSN1" s="74"/>
      <c r="QSO1" s="74"/>
      <c r="QSP1" s="74"/>
      <c r="QSQ1" s="74"/>
      <c r="QSR1" s="74"/>
      <c r="QSS1" s="74"/>
      <c r="QST1" s="74"/>
      <c r="QSU1" s="74"/>
      <c r="QSV1" s="74"/>
      <c r="QSW1" s="74"/>
      <c r="QSX1" s="74"/>
      <c r="QSY1" s="74"/>
      <c r="QSZ1" s="74"/>
      <c r="QTA1" s="74"/>
      <c r="QTB1" s="74"/>
      <c r="QTC1" s="74"/>
      <c r="QTD1" s="74"/>
      <c r="QTE1" s="74"/>
      <c r="QTF1" s="74"/>
      <c r="QTG1" s="74"/>
      <c r="QTH1" s="74"/>
      <c r="QTI1" s="74"/>
      <c r="QTJ1" s="74"/>
      <c r="QTK1" s="74"/>
      <c r="QTL1" s="74"/>
      <c r="QTM1" s="74"/>
      <c r="QTN1" s="74"/>
      <c r="QTO1" s="74"/>
      <c r="QTP1" s="74"/>
      <c r="QTQ1" s="74"/>
      <c r="QTR1" s="74"/>
      <c r="QTS1" s="74"/>
      <c r="QTT1" s="74"/>
      <c r="QTU1" s="74"/>
      <c r="QTV1" s="74"/>
      <c r="QTW1" s="74"/>
      <c r="QTX1" s="74"/>
      <c r="QTY1" s="74"/>
      <c r="QTZ1" s="74"/>
      <c r="QUA1" s="74"/>
      <c r="QUB1" s="74"/>
      <c r="QUC1" s="74"/>
      <c r="QUD1" s="74"/>
      <c r="QUE1" s="74"/>
      <c r="QUF1" s="74"/>
      <c r="QUG1" s="74"/>
      <c r="QUH1" s="74"/>
      <c r="QUI1" s="74"/>
      <c r="QUJ1" s="74"/>
      <c r="QUK1" s="74"/>
      <c r="QUL1" s="74"/>
      <c r="QUM1" s="74"/>
      <c r="QUN1" s="74"/>
      <c r="QUO1" s="74"/>
      <c r="QUP1" s="74"/>
      <c r="QUQ1" s="74"/>
      <c r="QUR1" s="74"/>
      <c r="QUS1" s="74"/>
      <c r="QUT1" s="74"/>
      <c r="QUU1" s="74"/>
      <c r="QUV1" s="74"/>
      <c r="QUW1" s="74"/>
      <c r="QUX1" s="74"/>
      <c r="QUY1" s="74"/>
      <c r="QUZ1" s="74"/>
      <c r="QVA1" s="74"/>
      <c r="QVB1" s="74"/>
      <c r="QVC1" s="74"/>
      <c r="QVD1" s="74"/>
      <c r="QVE1" s="74"/>
      <c r="QVF1" s="74"/>
      <c r="QVG1" s="74"/>
      <c r="QVH1" s="74"/>
      <c r="QVI1" s="74"/>
      <c r="QVJ1" s="74"/>
      <c r="QVK1" s="74"/>
      <c r="QVL1" s="74"/>
      <c r="QVM1" s="74"/>
      <c r="QVN1" s="74"/>
      <c r="QVO1" s="74"/>
      <c r="QVP1" s="74"/>
      <c r="QVQ1" s="74"/>
      <c r="QVR1" s="74"/>
      <c r="QVS1" s="74"/>
      <c r="QVT1" s="74"/>
      <c r="QVU1" s="74"/>
      <c r="QVV1" s="74"/>
      <c r="QVW1" s="74"/>
      <c r="QVX1" s="74"/>
      <c r="QVY1" s="74"/>
      <c r="QVZ1" s="74"/>
      <c r="QWA1" s="74"/>
      <c r="QWB1" s="74"/>
      <c r="QWC1" s="74"/>
      <c r="QWD1" s="74"/>
      <c r="QWE1" s="74"/>
      <c r="QWF1" s="74"/>
      <c r="QWG1" s="74"/>
      <c r="QWH1" s="74"/>
      <c r="QWI1" s="74"/>
      <c r="QWJ1" s="74"/>
      <c r="QWK1" s="74"/>
      <c r="QWL1" s="74"/>
      <c r="QWM1" s="74"/>
      <c r="QWN1" s="74"/>
      <c r="QWO1" s="74"/>
      <c r="QWP1" s="74"/>
      <c r="QWQ1" s="74"/>
      <c r="QWR1" s="74"/>
      <c r="QWS1" s="74"/>
      <c r="QWT1" s="74"/>
      <c r="QWU1" s="74"/>
      <c r="QWV1" s="74"/>
      <c r="QWW1" s="74"/>
      <c r="QWX1" s="74"/>
      <c r="QWY1" s="74"/>
      <c r="QWZ1" s="74"/>
      <c r="QXA1" s="74"/>
      <c r="QXB1" s="74"/>
      <c r="QXC1" s="74"/>
      <c r="QXD1" s="74"/>
      <c r="QXE1" s="74"/>
      <c r="QXF1" s="74"/>
      <c r="QXG1" s="74"/>
      <c r="QXH1" s="74"/>
      <c r="QXI1" s="74"/>
      <c r="QXJ1" s="74"/>
      <c r="QXK1" s="74"/>
      <c r="QXL1" s="74"/>
      <c r="QXM1" s="74"/>
      <c r="QXN1" s="74"/>
      <c r="QXO1" s="74"/>
      <c r="QXP1" s="74"/>
      <c r="QXQ1" s="74"/>
      <c r="QXR1" s="74"/>
      <c r="QXS1" s="74"/>
      <c r="QXT1" s="74"/>
      <c r="QXU1" s="74"/>
      <c r="QXV1" s="74"/>
      <c r="QXW1" s="74"/>
      <c r="QXX1" s="74"/>
      <c r="QXY1" s="74"/>
      <c r="QXZ1" s="74"/>
      <c r="QYA1" s="74"/>
      <c r="QYB1" s="74"/>
      <c r="QYC1" s="74"/>
      <c r="QYD1" s="74"/>
      <c r="QYE1" s="74"/>
      <c r="QYF1" s="74"/>
      <c r="QYG1" s="74"/>
      <c r="QYH1" s="74"/>
      <c r="QYI1" s="74"/>
      <c r="QYJ1" s="74"/>
      <c r="QYK1" s="74"/>
      <c r="QYL1" s="74"/>
      <c r="QYM1" s="74"/>
      <c r="QYN1" s="74"/>
      <c r="QYO1" s="74"/>
      <c r="QYP1" s="74"/>
      <c r="QYQ1" s="74"/>
      <c r="QYR1" s="74"/>
      <c r="QYS1" s="74"/>
      <c r="QYT1" s="74"/>
      <c r="QYU1" s="74"/>
      <c r="QYV1" s="74"/>
      <c r="QYW1" s="74"/>
      <c r="QYX1" s="74"/>
      <c r="QYY1" s="74"/>
      <c r="QYZ1" s="74"/>
      <c r="QZA1" s="74"/>
      <c r="QZB1" s="74"/>
      <c r="QZC1" s="74"/>
      <c r="QZD1" s="74"/>
      <c r="QZE1" s="74"/>
      <c r="QZF1" s="74"/>
      <c r="QZG1" s="74"/>
      <c r="QZH1" s="74"/>
      <c r="QZI1" s="74"/>
      <c r="QZJ1" s="74"/>
      <c r="QZK1" s="74"/>
      <c r="QZL1" s="74"/>
      <c r="QZM1" s="74"/>
      <c r="QZN1" s="74"/>
      <c r="QZO1" s="74"/>
      <c r="QZP1" s="74"/>
      <c r="QZQ1" s="74"/>
      <c r="QZR1" s="74"/>
      <c r="QZS1" s="74"/>
      <c r="QZT1" s="74"/>
      <c r="QZU1" s="74"/>
      <c r="QZV1" s="74"/>
      <c r="QZW1" s="74"/>
      <c r="QZX1" s="74"/>
      <c r="QZY1" s="74"/>
      <c r="QZZ1" s="74"/>
      <c r="RAA1" s="74"/>
      <c r="RAB1" s="74"/>
      <c r="RAC1" s="74"/>
      <c r="RAD1" s="74"/>
      <c r="RAE1" s="74"/>
      <c r="RAF1" s="74"/>
      <c r="RAG1" s="74"/>
      <c r="RAH1" s="74"/>
      <c r="RAI1" s="74"/>
      <c r="RAJ1" s="74"/>
      <c r="RAK1" s="74"/>
      <c r="RAL1" s="74"/>
      <c r="RAM1" s="74"/>
      <c r="RAN1" s="74"/>
      <c r="RAO1" s="74"/>
      <c r="RAP1" s="74"/>
      <c r="RAQ1" s="74"/>
      <c r="RAR1" s="74"/>
      <c r="RAS1" s="74"/>
      <c r="RAT1" s="74"/>
      <c r="RAU1" s="74"/>
      <c r="RAV1" s="74"/>
      <c r="RAW1" s="74"/>
      <c r="RAX1" s="74"/>
      <c r="RAY1" s="74"/>
      <c r="RAZ1" s="74"/>
      <c r="RBA1" s="74"/>
      <c r="RBB1" s="74"/>
      <c r="RBC1" s="74"/>
      <c r="RBD1" s="74"/>
      <c r="RBE1" s="74"/>
      <c r="RBF1" s="74"/>
      <c r="RBG1" s="74"/>
      <c r="RBH1" s="74"/>
      <c r="RBI1" s="74"/>
      <c r="RBJ1" s="74"/>
      <c r="RBK1" s="74"/>
      <c r="RBL1" s="74"/>
      <c r="RBM1" s="74"/>
      <c r="RBN1" s="74"/>
      <c r="RBO1" s="74"/>
      <c r="RBP1" s="74"/>
      <c r="RBQ1" s="74"/>
      <c r="RBR1" s="74"/>
      <c r="RBS1" s="74"/>
      <c r="RBT1" s="74"/>
      <c r="RBU1" s="74"/>
      <c r="RBV1" s="74"/>
      <c r="RBW1" s="74"/>
      <c r="RBX1" s="74"/>
      <c r="RBY1" s="74"/>
      <c r="RBZ1" s="74"/>
      <c r="RCA1" s="74"/>
      <c r="RCB1" s="74"/>
      <c r="RCC1" s="74"/>
      <c r="RCD1" s="74"/>
      <c r="RCE1" s="74"/>
      <c r="RCF1" s="74"/>
      <c r="RCG1" s="74"/>
      <c r="RCH1" s="74"/>
      <c r="RCI1" s="74"/>
      <c r="RCJ1" s="74"/>
      <c r="RCK1" s="74"/>
      <c r="RCL1" s="74"/>
      <c r="RCM1" s="74"/>
      <c r="RCN1" s="74"/>
      <c r="RCO1" s="74"/>
      <c r="RCP1" s="74"/>
      <c r="RCQ1" s="74"/>
      <c r="RCR1" s="74"/>
      <c r="RCS1" s="74"/>
      <c r="RCT1" s="74"/>
      <c r="RCU1" s="74"/>
      <c r="RCV1" s="74"/>
      <c r="RCW1" s="74"/>
      <c r="RCX1" s="74"/>
      <c r="RCY1" s="74"/>
      <c r="RCZ1" s="74"/>
      <c r="RDA1" s="74"/>
      <c r="RDB1" s="74"/>
      <c r="RDC1" s="74"/>
      <c r="RDD1" s="74"/>
      <c r="RDE1" s="74"/>
      <c r="RDF1" s="74"/>
      <c r="RDG1" s="74"/>
      <c r="RDH1" s="74"/>
      <c r="RDI1" s="74"/>
      <c r="RDJ1" s="74"/>
      <c r="RDK1" s="74"/>
      <c r="RDL1" s="74"/>
      <c r="RDM1" s="74"/>
      <c r="RDN1" s="74"/>
      <c r="RDO1" s="74"/>
      <c r="RDP1" s="74"/>
      <c r="RDQ1" s="74"/>
      <c r="RDR1" s="74"/>
      <c r="RDS1" s="74"/>
      <c r="RDT1" s="74"/>
      <c r="RDU1" s="74"/>
      <c r="RDV1" s="74"/>
      <c r="RDW1" s="74"/>
      <c r="RDX1" s="74"/>
      <c r="RDY1" s="74"/>
      <c r="RDZ1" s="74"/>
      <c r="REA1" s="74"/>
      <c r="REB1" s="74"/>
      <c r="REC1" s="74"/>
      <c r="RED1" s="74"/>
      <c r="REE1" s="74"/>
      <c r="REF1" s="74"/>
      <c r="REG1" s="74"/>
      <c r="REH1" s="74"/>
      <c r="REI1" s="74"/>
      <c r="REJ1" s="74"/>
      <c r="REK1" s="74"/>
      <c r="REL1" s="74"/>
      <c r="REM1" s="74"/>
      <c r="REN1" s="74"/>
      <c r="REO1" s="74"/>
      <c r="REP1" s="74"/>
      <c r="REQ1" s="74"/>
      <c r="RER1" s="74"/>
      <c r="RES1" s="74"/>
      <c r="RET1" s="74"/>
      <c r="REU1" s="74"/>
      <c r="REV1" s="74"/>
      <c r="REW1" s="74"/>
      <c r="REX1" s="74"/>
      <c r="REY1" s="74"/>
      <c r="REZ1" s="74"/>
      <c r="RFA1" s="74"/>
      <c r="RFB1" s="74"/>
      <c r="RFC1" s="74"/>
      <c r="RFD1" s="74"/>
      <c r="RFE1" s="74"/>
      <c r="RFF1" s="74"/>
      <c r="RFG1" s="74"/>
      <c r="RFH1" s="74"/>
      <c r="RFI1" s="74"/>
      <c r="RFJ1" s="74"/>
      <c r="RFK1" s="74"/>
      <c r="RFL1" s="74"/>
      <c r="RFM1" s="74"/>
      <c r="RFN1" s="74"/>
      <c r="RFO1" s="74"/>
      <c r="RFP1" s="74"/>
      <c r="RFQ1" s="74"/>
      <c r="RFR1" s="74"/>
      <c r="RFS1" s="74"/>
      <c r="RFT1" s="74"/>
      <c r="RFU1" s="74"/>
      <c r="RFV1" s="74"/>
      <c r="RFW1" s="74"/>
      <c r="RFX1" s="74"/>
      <c r="RFY1" s="74"/>
      <c r="RFZ1" s="74"/>
      <c r="RGA1" s="74"/>
      <c r="RGB1" s="74"/>
      <c r="RGC1" s="74"/>
      <c r="RGD1" s="74"/>
      <c r="RGE1" s="74"/>
      <c r="RGF1" s="74"/>
      <c r="RGG1" s="74"/>
      <c r="RGH1" s="74"/>
      <c r="RGI1" s="74"/>
      <c r="RGJ1" s="74"/>
      <c r="RGK1" s="74"/>
      <c r="RGL1" s="74"/>
      <c r="RGM1" s="74"/>
      <c r="RGN1" s="74"/>
      <c r="RGO1" s="74"/>
      <c r="RGP1" s="74"/>
      <c r="RGQ1" s="74"/>
      <c r="RGR1" s="74"/>
      <c r="RGS1" s="74"/>
      <c r="RGT1" s="74"/>
      <c r="RGU1" s="74"/>
      <c r="RGV1" s="74"/>
      <c r="RGW1" s="74"/>
      <c r="RGX1" s="74"/>
      <c r="RGY1" s="74"/>
      <c r="RGZ1" s="74"/>
      <c r="RHA1" s="74"/>
      <c r="RHB1" s="74"/>
      <c r="RHC1" s="74"/>
      <c r="RHD1" s="74"/>
      <c r="RHE1" s="74"/>
      <c r="RHF1" s="74"/>
      <c r="RHG1" s="74"/>
      <c r="RHH1" s="74"/>
      <c r="RHI1" s="74"/>
      <c r="RHJ1" s="74"/>
      <c r="RHK1" s="74"/>
      <c r="RHL1" s="74"/>
      <c r="RHM1" s="74"/>
      <c r="RHN1" s="74"/>
      <c r="RHO1" s="74"/>
      <c r="RHP1" s="74"/>
      <c r="RHQ1" s="74"/>
      <c r="RHR1" s="74"/>
      <c r="RHS1" s="74"/>
      <c r="RHT1" s="74"/>
      <c r="RHU1" s="74"/>
      <c r="RHV1" s="74"/>
      <c r="RHW1" s="74"/>
      <c r="RHX1" s="74"/>
      <c r="RHY1" s="74"/>
      <c r="RHZ1" s="74"/>
      <c r="RIA1" s="74"/>
      <c r="RIB1" s="74"/>
      <c r="RIC1" s="74"/>
      <c r="RID1" s="74"/>
      <c r="RIE1" s="74"/>
      <c r="RIF1" s="74"/>
      <c r="RIG1" s="74"/>
      <c r="RIH1" s="74"/>
      <c r="RII1" s="74"/>
      <c r="RIJ1" s="74"/>
      <c r="RIK1" s="74"/>
      <c r="RIL1" s="74"/>
      <c r="RIM1" s="74"/>
      <c r="RIN1" s="74"/>
      <c r="RIO1" s="74"/>
      <c r="RIP1" s="74"/>
      <c r="RIQ1" s="74"/>
      <c r="RIR1" s="74"/>
      <c r="RIS1" s="74"/>
      <c r="RIT1" s="74"/>
      <c r="RIU1" s="74"/>
      <c r="RIV1" s="74"/>
      <c r="RIW1" s="74"/>
      <c r="RIX1" s="74"/>
      <c r="RIY1" s="74"/>
      <c r="RIZ1" s="74"/>
      <c r="RJA1" s="74"/>
      <c r="RJB1" s="74"/>
      <c r="RJC1" s="74"/>
      <c r="RJD1" s="74"/>
      <c r="RJE1" s="74"/>
      <c r="RJF1" s="74"/>
      <c r="RJG1" s="74"/>
      <c r="RJH1" s="74"/>
      <c r="RJI1" s="74"/>
      <c r="RJJ1" s="74"/>
      <c r="RJK1" s="74"/>
      <c r="RJL1" s="74"/>
      <c r="RJM1" s="74"/>
      <c r="RJN1" s="74"/>
      <c r="RJO1" s="74"/>
      <c r="RJP1" s="74"/>
      <c r="RJQ1" s="74"/>
      <c r="RJR1" s="74"/>
      <c r="RJS1" s="74"/>
      <c r="RJT1" s="74"/>
      <c r="RJU1" s="74"/>
      <c r="RJV1" s="74"/>
      <c r="RJW1" s="74"/>
      <c r="RJX1" s="74"/>
      <c r="RJY1" s="74"/>
      <c r="RJZ1" s="74"/>
      <c r="RKA1" s="74"/>
      <c r="RKB1" s="74"/>
      <c r="RKC1" s="74"/>
      <c r="RKD1" s="74"/>
      <c r="RKE1" s="74"/>
      <c r="RKF1" s="74"/>
      <c r="RKG1" s="74"/>
      <c r="RKH1" s="74"/>
      <c r="RKI1" s="74"/>
      <c r="RKJ1" s="74"/>
      <c r="RKK1" s="74"/>
      <c r="RKL1" s="74"/>
      <c r="RKM1" s="74"/>
      <c r="RKN1" s="74"/>
      <c r="RKO1" s="74"/>
      <c r="RKP1" s="74"/>
      <c r="RKQ1" s="74"/>
      <c r="RKR1" s="74"/>
      <c r="RKS1" s="74"/>
      <c r="RKT1" s="74"/>
      <c r="RKU1" s="74"/>
      <c r="RKV1" s="74"/>
      <c r="RKW1" s="74"/>
      <c r="RKX1" s="74"/>
      <c r="RKY1" s="74"/>
      <c r="RKZ1" s="74"/>
      <c r="RLA1" s="74"/>
      <c r="RLB1" s="74"/>
      <c r="RLC1" s="74"/>
      <c r="RLD1" s="74"/>
      <c r="RLE1" s="74"/>
      <c r="RLF1" s="74"/>
      <c r="RLG1" s="74"/>
      <c r="RLH1" s="74"/>
      <c r="RLI1" s="74"/>
      <c r="RLJ1" s="74"/>
      <c r="RLK1" s="74"/>
      <c r="RLL1" s="74"/>
      <c r="RLM1" s="74"/>
      <c r="RLN1" s="74"/>
      <c r="RLO1" s="74"/>
      <c r="RLP1" s="74"/>
      <c r="RLQ1" s="74"/>
      <c r="RLR1" s="74"/>
      <c r="RLS1" s="74"/>
      <c r="RLT1" s="74"/>
      <c r="RLU1" s="74"/>
      <c r="RLV1" s="74"/>
      <c r="RLW1" s="74"/>
      <c r="RLX1" s="74"/>
      <c r="RLY1" s="74"/>
      <c r="RLZ1" s="74"/>
      <c r="RMA1" s="74"/>
      <c r="RMB1" s="74"/>
      <c r="RMC1" s="74"/>
      <c r="RMD1" s="74"/>
      <c r="RME1" s="74"/>
      <c r="RMF1" s="74"/>
      <c r="RMG1" s="74"/>
      <c r="RMH1" s="74"/>
      <c r="RMI1" s="74"/>
      <c r="RMJ1" s="74"/>
      <c r="RMK1" s="74"/>
      <c r="RML1" s="74"/>
      <c r="RMM1" s="74"/>
      <c r="RMN1" s="74"/>
      <c r="RMO1" s="74"/>
      <c r="RMP1" s="74"/>
      <c r="RMQ1" s="74"/>
      <c r="RMR1" s="74"/>
      <c r="RMS1" s="74"/>
      <c r="RMT1" s="74"/>
      <c r="RMU1" s="74"/>
      <c r="RMV1" s="74"/>
      <c r="RMW1" s="74"/>
      <c r="RMX1" s="74"/>
      <c r="RMY1" s="74"/>
      <c r="RMZ1" s="74"/>
      <c r="RNA1" s="74"/>
      <c r="RNB1" s="74"/>
      <c r="RNC1" s="74"/>
      <c r="RND1" s="74"/>
      <c r="RNE1" s="74"/>
      <c r="RNF1" s="74"/>
      <c r="RNG1" s="74"/>
      <c r="RNH1" s="74"/>
      <c r="RNI1" s="74"/>
      <c r="RNJ1" s="74"/>
      <c r="RNK1" s="74"/>
      <c r="RNL1" s="74"/>
      <c r="RNM1" s="74"/>
      <c r="RNN1" s="74"/>
      <c r="RNO1" s="74"/>
      <c r="RNP1" s="74"/>
      <c r="RNQ1" s="74"/>
      <c r="RNR1" s="74"/>
      <c r="RNS1" s="74"/>
      <c r="RNT1" s="74"/>
      <c r="RNU1" s="74"/>
      <c r="RNV1" s="74"/>
      <c r="RNW1" s="74"/>
      <c r="RNX1" s="74"/>
      <c r="RNY1" s="74"/>
      <c r="RNZ1" s="74"/>
      <c r="ROA1" s="74"/>
      <c r="ROB1" s="74"/>
      <c r="ROC1" s="74"/>
      <c r="ROD1" s="74"/>
      <c r="ROE1" s="74"/>
      <c r="ROF1" s="74"/>
      <c r="ROG1" s="74"/>
      <c r="ROH1" s="74"/>
      <c r="ROI1" s="74"/>
      <c r="ROJ1" s="74"/>
      <c r="ROK1" s="74"/>
      <c r="ROL1" s="74"/>
      <c r="ROM1" s="74"/>
      <c r="RON1" s="74"/>
      <c r="ROO1" s="74"/>
      <c r="ROP1" s="74"/>
      <c r="ROQ1" s="74"/>
      <c r="ROR1" s="74"/>
      <c r="ROS1" s="74"/>
      <c r="ROT1" s="74"/>
      <c r="ROU1" s="74"/>
      <c r="ROV1" s="74"/>
      <c r="ROW1" s="74"/>
      <c r="ROX1" s="74"/>
      <c r="ROY1" s="74"/>
      <c r="ROZ1" s="74"/>
      <c r="RPA1" s="74"/>
      <c r="RPB1" s="74"/>
      <c r="RPC1" s="74"/>
      <c r="RPD1" s="74"/>
      <c r="RPE1" s="74"/>
      <c r="RPF1" s="74"/>
      <c r="RPG1" s="74"/>
      <c r="RPH1" s="74"/>
      <c r="RPI1" s="74"/>
      <c r="RPJ1" s="74"/>
      <c r="RPK1" s="74"/>
      <c r="RPL1" s="74"/>
      <c r="RPM1" s="74"/>
      <c r="RPN1" s="74"/>
      <c r="RPO1" s="74"/>
      <c r="RPP1" s="74"/>
      <c r="RPQ1" s="74"/>
      <c r="RPR1" s="74"/>
      <c r="RPS1" s="74"/>
      <c r="RPT1" s="74"/>
      <c r="RPU1" s="74"/>
      <c r="RPV1" s="74"/>
      <c r="RPW1" s="74"/>
      <c r="RPX1" s="74"/>
      <c r="RPY1" s="74"/>
      <c r="RPZ1" s="74"/>
      <c r="RQA1" s="74"/>
      <c r="RQB1" s="74"/>
      <c r="RQC1" s="74"/>
      <c r="RQD1" s="74"/>
      <c r="RQE1" s="74"/>
      <c r="RQF1" s="74"/>
      <c r="RQG1" s="74"/>
      <c r="RQH1" s="74"/>
      <c r="RQI1" s="74"/>
      <c r="RQJ1" s="74"/>
      <c r="RQK1" s="74"/>
      <c r="RQL1" s="74"/>
      <c r="RQM1" s="74"/>
      <c r="RQN1" s="74"/>
      <c r="RQO1" s="74"/>
      <c r="RQP1" s="74"/>
      <c r="RQQ1" s="74"/>
      <c r="RQR1" s="74"/>
      <c r="RQS1" s="74"/>
      <c r="RQT1" s="74"/>
      <c r="RQU1" s="74"/>
      <c r="RQV1" s="74"/>
      <c r="RQW1" s="74"/>
      <c r="RQX1" s="74"/>
      <c r="RQY1" s="74"/>
      <c r="RQZ1" s="74"/>
      <c r="RRA1" s="74"/>
      <c r="RRB1" s="74"/>
      <c r="RRC1" s="74"/>
      <c r="RRD1" s="74"/>
      <c r="RRE1" s="74"/>
      <c r="RRF1" s="74"/>
      <c r="RRG1" s="74"/>
      <c r="RRH1" s="74"/>
      <c r="RRI1" s="74"/>
      <c r="RRJ1" s="74"/>
      <c r="RRK1" s="74"/>
      <c r="RRL1" s="74"/>
      <c r="RRM1" s="74"/>
      <c r="RRN1" s="74"/>
      <c r="RRO1" s="74"/>
      <c r="RRP1" s="74"/>
      <c r="RRQ1" s="74"/>
      <c r="RRR1" s="74"/>
      <c r="RRS1" s="74"/>
      <c r="RRT1" s="74"/>
      <c r="RRU1" s="74"/>
      <c r="RRV1" s="74"/>
      <c r="RRW1" s="74"/>
      <c r="RRX1" s="74"/>
      <c r="RRY1" s="74"/>
      <c r="RRZ1" s="74"/>
      <c r="RSA1" s="74"/>
      <c r="RSB1" s="74"/>
      <c r="RSC1" s="74"/>
      <c r="RSD1" s="74"/>
      <c r="RSE1" s="74"/>
      <c r="RSF1" s="74"/>
      <c r="RSG1" s="74"/>
      <c r="RSH1" s="74"/>
      <c r="RSI1" s="74"/>
      <c r="RSJ1" s="74"/>
      <c r="RSK1" s="74"/>
      <c r="RSL1" s="74"/>
      <c r="RSM1" s="74"/>
      <c r="RSN1" s="74"/>
      <c r="RSO1" s="74"/>
      <c r="RSP1" s="74"/>
      <c r="RSQ1" s="74"/>
      <c r="RSR1" s="74"/>
      <c r="RSS1" s="74"/>
      <c r="RST1" s="74"/>
      <c r="RSU1" s="74"/>
      <c r="RSV1" s="74"/>
      <c r="RSW1" s="74"/>
      <c r="RSX1" s="74"/>
      <c r="RSY1" s="74"/>
      <c r="RSZ1" s="74"/>
      <c r="RTA1" s="74"/>
      <c r="RTB1" s="74"/>
      <c r="RTC1" s="74"/>
      <c r="RTD1" s="74"/>
      <c r="RTE1" s="74"/>
      <c r="RTF1" s="74"/>
      <c r="RTG1" s="74"/>
      <c r="RTH1" s="74"/>
      <c r="RTI1" s="74"/>
      <c r="RTJ1" s="74"/>
      <c r="RTK1" s="74"/>
      <c r="RTL1" s="74"/>
      <c r="RTM1" s="74"/>
      <c r="RTN1" s="74"/>
      <c r="RTO1" s="74"/>
      <c r="RTP1" s="74"/>
      <c r="RTQ1" s="74"/>
      <c r="RTR1" s="74"/>
      <c r="RTS1" s="74"/>
      <c r="RTT1" s="74"/>
      <c r="RTU1" s="74"/>
      <c r="RTV1" s="74"/>
      <c r="RTW1" s="74"/>
      <c r="RTX1" s="74"/>
      <c r="RTY1" s="74"/>
      <c r="RTZ1" s="74"/>
      <c r="RUA1" s="74"/>
      <c r="RUB1" s="74"/>
      <c r="RUC1" s="74"/>
      <c r="RUD1" s="74"/>
      <c r="RUE1" s="74"/>
      <c r="RUF1" s="74"/>
      <c r="RUG1" s="74"/>
      <c r="RUH1" s="74"/>
      <c r="RUI1" s="74"/>
      <c r="RUJ1" s="74"/>
      <c r="RUK1" s="74"/>
      <c r="RUL1" s="74"/>
      <c r="RUM1" s="74"/>
      <c r="RUN1" s="74"/>
      <c r="RUO1" s="74"/>
      <c r="RUP1" s="74"/>
      <c r="RUQ1" s="74"/>
      <c r="RUR1" s="74"/>
      <c r="RUS1" s="74"/>
      <c r="RUT1" s="74"/>
      <c r="RUU1" s="74"/>
      <c r="RUV1" s="74"/>
      <c r="RUW1" s="74"/>
      <c r="RUX1" s="74"/>
      <c r="RUY1" s="74"/>
      <c r="RUZ1" s="74"/>
      <c r="RVA1" s="74"/>
      <c r="RVB1" s="74"/>
      <c r="RVC1" s="74"/>
      <c r="RVD1" s="74"/>
      <c r="RVE1" s="74"/>
      <c r="RVF1" s="74"/>
      <c r="RVG1" s="74"/>
      <c r="RVH1" s="74"/>
      <c r="RVI1" s="74"/>
      <c r="RVJ1" s="74"/>
      <c r="RVK1" s="74"/>
      <c r="RVL1" s="74"/>
      <c r="RVM1" s="74"/>
      <c r="RVN1" s="74"/>
      <c r="RVO1" s="74"/>
      <c r="RVP1" s="74"/>
      <c r="RVQ1" s="74"/>
      <c r="RVR1" s="74"/>
      <c r="RVS1" s="74"/>
      <c r="RVT1" s="74"/>
      <c r="RVU1" s="74"/>
      <c r="RVV1" s="74"/>
      <c r="RVW1" s="74"/>
      <c r="RVX1" s="74"/>
      <c r="RVY1" s="74"/>
      <c r="RVZ1" s="74"/>
      <c r="RWA1" s="74"/>
      <c r="RWB1" s="74"/>
      <c r="RWC1" s="74"/>
      <c r="RWD1" s="74"/>
      <c r="RWE1" s="74"/>
      <c r="RWF1" s="74"/>
      <c r="RWG1" s="74"/>
      <c r="RWH1" s="74"/>
      <c r="RWI1" s="74"/>
      <c r="RWJ1" s="74"/>
      <c r="RWK1" s="74"/>
      <c r="RWL1" s="74"/>
      <c r="RWM1" s="74"/>
      <c r="RWN1" s="74"/>
      <c r="RWO1" s="74"/>
      <c r="RWP1" s="74"/>
      <c r="RWQ1" s="74"/>
      <c r="RWR1" s="74"/>
      <c r="RWS1" s="74"/>
      <c r="RWT1" s="74"/>
      <c r="RWU1" s="74"/>
      <c r="RWV1" s="74"/>
      <c r="RWW1" s="74"/>
      <c r="RWX1" s="74"/>
      <c r="RWY1" s="74"/>
      <c r="RWZ1" s="74"/>
      <c r="RXA1" s="74"/>
      <c r="RXB1" s="74"/>
      <c r="RXC1" s="74"/>
      <c r="RXD1" s="74"/>
      <c r="RXE1" s="74"/>
      <c r="RXF1" s="74"/>
      <c r="RXG1" s="74"/>
      <c r="RXH1" s="74"/>
      <c r="RXI1" s="74"/>
      <c r="RXJ1" s="74"/>
      <c r="RXK1" s="74"/>
      <c r="RXL1" s="74"/>
      <c r="RXM1" s="74"/>
      <c r="RXN1" s="74"/>
      <c r="RXO1" s="74"/>
      <c r="RXP1" s="74"/>
      <c r="RXQ1" s="74"/>
      <c r="RXR1" s="74"/>
      <c r="RXS1" s="74"/>
      <c r="RXT1" s="74"/>
      <c r="RXU1" s="74"/>
      <c r="RXV1" s="74"/>
      <c r="RXW1" s="74"/>
      <c r="RXX1" s="74"/>
      <c r="RXY1" s="74"/>
      <c r="RXZ1" s="74"/>
      <c r="RYA1" s="74"/>
      <c r="RYB1" s="74"/>
      <c r="RYC1" s="74"/>
      <c r="RYD1" s="74"/>
      <c r="RYE1" s="74"/>
      <c r="RYF1" s="74"/>
      <c r="RYG1" s="74"/>
      <c r="RYH1" s="74"/>
      <c r="RYI1" s="74"/>
      <c r="RYJ1" s="74"/>
      <c r="RYK1" s="74"/>
      <c r="RYL1" s="74"/>
      <c r="RYM1" s="74"/>
      <c r="RYN1" s="74"/>
      <c r="RYO1" s="74"/>
      <c r="RYP1" s="74"/>
      <c r="RYQ1" s="74"/>
      <c r="RYR1" s="74"/>
      <c r="RYS1" s="74"/>
      <c r="RYT1" s="74"/>
      <c r="RYU1" s="74"/>
      <c r="RYV1" s="74"/>
      <c r="RYW1" s="74"/>
      <c r="RYX1" s="74"/>
      <c r="RYY1" s="74"/>
      <c r="RYZ1" s="74"/>
      <c r="RZA1" s="74"/>
      <c r="RZB1" s="74"/>
      <c r="RZC1" s="74"/>
      <c r="RZD1" s="74"/>
      <c r="RZE1" s="74"/>
      <c r="RZF1" s="74"/>
      <c r="RZG1" s="74"/>
      <c r="RZH1" s="74"/>
      <c r="RZI1" s="74"/>
      <c r="RZJ1" s="74"/>
      <c r="RZK1" s="74"/>
      <c r="RZL1" s="74"/>
      <c r="RZM1" s="74"/>
      <c r="RZN1" s="74"/>
      <c r="RZO1" s="74"/>
      <c r="RZP1" s="74"/>
      <c r="RZQ1" s="74"/>
      <c r="RZR1" s="74"/>
      <c r="RZS1" s="74"/>
      <c r="RZT1" s="74"/>
      <c r="RZU1" s="74"/>
      <c r="RZV1" s="74"/>
      <c r="RZW1" s="74"/>
      <c r="RZX1" s="74"/>
      <c r="RZY1" s="74"/>
      <c r="RZZ1" s="74"/>
      <c r="SAA1" s="74"/>
      <c r="SAB1" s="74"/>
      <c r="SAC1" s="74"/>
      <c r="SAD1" s="74"/>
      <c r="SAE1" s="74"/>
      <c r="SAF1" s="74"/>
      <c r="SAG1" s="74"/>
      <c r="SAH1" s="74"/>
      <c r="SAI1" s="74"/>
      <c r="SAJ1" s="74"/>
      <c r="SAK1" s="74"/>
      <c r="SAL1" s="74"/>
      <c r="SAM1" s="74"/>
      <c r="SAN1" s="74"/>
      <c r="SAO1" s="74"/>
      <c r="SAP1" s="74"/>
      <c r="SAQ1" s="74"/>
      <c r="SAR1" s="74"/>
      <c r="SAS1" s="74"/>
      <c r="SAT1" s="74"/>
      <c r="SAU1" s="74"/>
      <c r="SAV1" s="74"/>
      <c r="SAW1" s="74"/>
      <c r="SAX1" s="74"/>
      <c r="SAY1" s="74"/>
      <c r="SAZ1" s="74"/>
      <c r="SBA1" s="74"/>
      <c r="SBB1" s="74"/>
      <c r="SBC1" s="74"/>
      <c r="SBD1" s="74"/>
      <c r="SBE1" s="74"/>
      <c r="SBF1" s="74"/>
      <c r="SBG1" s="74"/>
      <c r="SBH1" s="74"/>
      <c r="SBI1" s="74"/>
      <c r="SBJ1" s="74"/>
      <c r="SBK1" s="74"/>
      <c r="SBL1" s="74"/>
      <c r="SBM1" s="74"/>
      <c r="SBN1" s="74"/>
      <c r="SBO1" s="74"/>
      <c r="SBP1" s="74"/>
      <c r="SBQ1" s="74"/>
      <c r="SBR1" s="74"/>
      <c r="SBS1" s="74"/>
      <c r="SBT1" s="74"/>
      <c r="SBU1" s="74"/>
      <c r="SBV1" s="74"/>
      <c r="SBW1" s="74"/>
      <c r="SBX1" s="74"/>
      <c r="SBY1" s="74"/>
      <c r="SBZ1" s="74"/>
      <c r="SCA1" s="74"/>
      <c r="SCB1" s="74"/>
      <c r="SCC1" s="74"/>
      <c r="SCD1" s="74"/>
      <c r="SCE1" s="74"/>
      <c r="SCF1" s="74"/>
      <c r="SCG1" s="74"/>
      <c r="SCH1" s="74"/>
      <c r="SCI1" s="74"/>
      <c r="SCJ1" s="74"/>
      <c r="SCK1" s="74"/>
      <c r="SCL1" s="74"/>
      <c r="SCM1" s="74"/>
      <c r="SCN1" s="74"/>
      <c r="SCO1" s="74"/>
      <c r="SCP1" s="74"/>
      <c r="SCQ1" s="74"/>
      <c r="SCR1" s="74"/>
      <c r="SCS1" s="74"/>
      <c r="SCT1" s="74"/>
      <c r="SCU1" s="74"/>
      <c r="SCV1" s="74"/>
      <c r="SCW1" s="74"/>
      <c r="SCX1" s="74"/>
      <c r="SCY1" s="74"/>
      <c r="SCZ1" s="74"/>
      <c r="SDA1" s="74"/>
      <c r="SDB1" s="74"/>
      <c r="SDC1" s="74"/>
      <c r="SDD1" s="74"/>
      <c r="SDE1" s="74"/>
      <c r="SDF1" s="74"/>
      <c r="SDG1" s="74"/>
      <c r="SDH1" s="74"/>
      <c r="SDI1" s="74"/>
      <c r="SDJ1" s="74"/>
      <c r="SDK1" s="74"/>
      <c r="SDL1" s="74"/>
      <c r="SDM1" s="74"/>
      <c r="SDN1" s="74"/>
      <c r="SDO1" s="74"/>
      <c r="SDP1" s="74"/>
      <c r="SDQ1" s="74"/>
      <c r="SDR1" s="74"/>
      <c r="SDS1" s="74"/>
      <c r="SDT1" s="74"/>
      <c r="SDU1" s="74"/>
      <c r="SDV1" s="74"/>
      <c r="SDW1" s="74"/>
      <c r="SDX1" s="74"/>
      <c r="SDY1" s="74"/>
      <c r="SDZ1" s="74"/>
      <c r="SEA1" s="74"/>
      <c r="SEB1" s="74"/>
      <c r="SEC1" s="74"/>
      <c r="SED1" s="74"/>
      <c r="SEE1" s="74"/>
      <c r="SEF1" s="74"/>
      <c r="SEG1" s="74"/>
      <c r="SEH1" s="74"/>
      <c r="SEI1" s="74"/>
      <c r="SEJ1" s="74"/>
      <c r="SEK1" s="74"/>
      <c r="SEL1" s="74"/>
      <c r="SEM1" s="74"/>
      <c r="SEN1" s="74"/>
      <c r="SEO1" s="74"/>
      <c r="SEP1" s="74"/>
      <c r="SEQ1" s="74"/>
      <c r="SER1" s="74"/>
      <c r="SES1" s="74"/>
      <c r="SET1" s="74"/>
      <c r="SEU1" s="74"/>
      <c r="SEV1" s="74"/>
      <c r="SEW1" s="74"/>
      <c r="SEX1" s="74"/>
      <c r="SEY1" s="74"/>
      <c r="SEZ1" s="74"/>
      <c r="SFA1" s="74"/>
      <c r="SFB1" s="74"/>
      <c r="SFC1" s="74"/>
      <c r="SFD1" s="74"/>
      <c r="SFE1" s="74"/>
      <c r="SFF1" s="74"/>
      <c r="SFG1" s="74"/>
      <c r="SFH1" s="74"/>
      <c r="SFI1" s="74"/>
      <c r="SFJ1" s="74"/>
      <c r="SFK1" s="74"/>
      <c r="SFL1" s="74"/>
      <c r="SFM1" s="74"/>
      <c r="SFN1" s="74"/>
      <c r="SFO1" s="74"/>
      <c r="SFP1" s="74"/>
      <c r="SFQ1" s="74"/>
      <c r="SFR1" s="74"/>
      <c r="SFS1" s="74"/>
      <c r="SFT1" s="74"/>
      <c r="SFU1" s="74"/>
      <c r="SFV1" s="74"/>
      <c r="SFW1" s="74"/>
      <c r="SFX1" s="74"/>
      <c r="SFY1" s="74"/>
      <c r="SFZ1" s="74"/>
      <c r="SGA1" s="74"/>
      <c r="SGB1" s="74"/>
      <c r="SGC1" s="74"/>
      <c r="SGD1" s="74"/>
      <c r="SGE1" s="74"/>
      <c r="SGF1" s="74"/>
      <c r="SGG1" s="74"/>
      <c r="SGH1" s="74"/>
      <c r="SGI1" s="74"/>
      <c r="SGJ1" s="74"/>
      <c r="SGK1" s="74"/>
      <c r="SGL1" s="74"/>
      <c r="SGM1" s="74"/>
      <c r="SGN1" s="74"/>
      <c r="SGO1" s="74"/>
      <c r="SGP1" s="74"/>
      <c r="SGQ1" s="74"/>
      <c r="SGR1" s="74"/>
      <c r="SGS1" s="74"/>
      <c r="SGT1" s="74"/>
      <c r="SGU1" s="74"/>
      <c r="SGV1" s="74"/>
      <c r="SGW1" s="74"/>
      <c r="SGX1" s="74"/>
      <c r="SGY1" s="74"/>
      <c r="SGZ1" s="74"/>
      <c r="SHA1" s="74"/>
      <c r="SHB1" s="74"/>
      <c r="SHC1" s="74"/>
      <c r="SHD1" s="74"/>
      <c r="SHE1" s="74"/>
      <c r="SHF1" s="74"/>
      <c r="SHG1" s="74"/>
      <c r="SHH1" s="74"/>
      <c r="SHI1" s="74"/>
      <c r="SHJ1" s="74"/>
      <c r="SHK1" s="74"/>
      <c r="SHL1" s="74"/>
      <c r="SHM1" s="74"/>
      <c r="SHN1" s="74"/>
      <c r="SHO1" s="74"/>
      <c r="SHP1" s="74"/>
      <c r="SHQ1" s="74"/>
      <c r="SHR1" s="74"/>
      <c r="SHS1" s="74"/>
      <c r="SHT1" s="74"/>
      <c r="SHU1" s="74"/>
      <c r="SHV1" s="74"/>
      <c r="SHW1" s="74"/>
      <c r="SHX1" s="74"/>
      <c r="SHY1" s="74"/>
      <c r="SHZ1" s="74"/>
      <c r="SIA1" s="74"/>
      <c r="SIB1" s="74"/>
      <c r="SIC1" s="74"/>
      <c r="SID1" s="74"/>
      <c r="SIE1" s="74"/>
      <c r="SIF1" s="74"/>
      <c r="SIG1" s="74"/>
      <c r="SIH1" s="74"/>
      <c r="SII1" s="74"/>
      <c r="SIJ1" s="74"/>
      <c r="SIK1" s="74"/>
      <c r="SIL1" s="74"/>
      <c r="SIM1" s="74"/>
      <c r="SIN1" s="74"/>
      <c r="SIO1" s="74"/>
      <c r="SIP1" s="74"/>
      <c r="SIQ1" s="74"/>
      <c r="SIR1" s="74"/>
      <c r="SIS1" s="74"/>
      <c r="SIT1" s="74"/>
      <c r="SIU1" s="74"/>
      <c r="SIV1" s="74"/>
      <c r="SIW1" s="74"/>
      <c r="SIX1" s="74"/>
      <c r="SIY1" s="74"/>
      <c r="SIZ1" s="74"/>
      <c r="SJA1" s="74"/>
      <c r="SJB1" s="74"/>
      <c r="SJC1" s="74"/>
      <c r="SJD1" s="74"/>
      <c r="SJE1" s="74"/>
      <c r="SJF1" s="74"/>
      <c r="SJG1" s="74"/>
      <c r="SJH1" s="74"/>
      <c r="SJI1" s="74"/>
      <c r="SJJ1" s="74"/>
      <c r="SJK1" s="74"/>
      <c r="SJL1" s="74"/>
      <c r="SJM1" s="74"/>
      <c r="SJN1" s="74"/>
      <c r="SJO1" s="74"/>
      <c r="SJP1" s="74"/>
      <c r="SJQ1" s="74"/>
      <c r="SJR1" s="74"/>
      <c r="SJS1" s="74"/>
      <c r="SJT1" s="74"/>
      <c r="SJU1" s="74"/>
      <c r="SJV1" s="74"/>
      <c r="SJW1" s="74"/>
      <c r="SJX1" s="74"/>
      <c r="SJY1" s="74"/>
      <c r="SJZ1" s="74"/>
      <c r="SKA1" s="74"/>
      <c r="SKB1" s="74"/>
      <c r="SKC1" s="74"/>
      <c r="SKD1" s="74"/>
      <c r="SKE1" s="74"/>
      <c r="SKF1" s="74"/>
      <c r="SKG1" s="74"/>
      <c r="SKH1" s="74"/>
      <c r="SKI1" s="74"/>
      <c r="SKJ1" s="74"/>
      <c r="SKK1" s="74"/>
      <c r="SKL1" s="74"/>
      <c r="SKM1" s="74"/>
      <c r="SKN1" s="74"/>
      <c r="SKO1" s="74"/>
      <c r="SKP1" s="74"/>
      <c r="SKQ1" s="74"/>
      <c r="SKR1" s="74"/>
      <c r="SKS1" s="74"/>
      <c r="SKT1" s="74"/>
      <c r="SKU1" s="74"/>
      <c r="SKV1" s="74"/>
      <c r="SKW1" s="74"/>
      <c r="SKX1" s="74"/>
      <c r="SKY1" s="74"/>
      <c r="SKZ1" s="74"/>
      <c r="SLA1" s="74"/>
      <c r="SLB1" s="74"/>
      <c r="SLC1" s="74"/>
      <c r="SLD1" s="74"/>
      <c r="SLE1" s="74"/>
      <c r="SLF1" s="74"/>
      <c r="SLG1" s="74"/>
      <c r="SLH1" s="74"/>
      <c r="SLI1" s="74"/>
      <c r="SLJ1" s="74"/>
      <c r="SLK1" s="74"/>
      <c r="SLL1" s="74"/>
      <c r="SLM1" s="74"/>
      <c r="SLN1" s="74"/>
      <c r="SLO1" s="74"/>
      <c r="SLP1" s="74"/>
      <c r="SLQ1" s="74"/>
      <c r="SLR1" s="74"/>
      <c r="SLS1" s="74"/>
      <c r="SLT1" s="74"/>
      <c r="SLU1" s="74"/>
      <c r="SLV1" s="74"/>
      <c r="SLW1" s="74"/>
      <c r="SLX1" s="74"/>
      <c r="SLY1" s="74"/>
      <c r="SLZ1" s="74"/>
      <c r="SMA1" s="74"/>
      <c r="SMB1" s="74"/>
      <c r="SMC1" s="74"/>
      <c r="SMD1" s="74"/>
      <c r="SME1" s="74"/>
      <c r="SMF1" s="74"/>
      <c r="SMG1" s="74"/>
      <c r="SMH1" s="74"/>
      <c r="SMI1" s="74"/>
      <c r="SMJ1" s="74"/>
      <c r="SMK1" s="74"/>
      <c r="SML1" s="74"/>
      <c r="SMM1" s="74"/>
      <c r="SMN1" s="74"/>
      <c r="SMO1" s="74"/>
      <c r="SMP1" s="74"/>
      <c r="SMQ1" s="74"/>
      <c r="SMR1" s="74"/>
      <c r="SMS1" s="74"/>
      <c r="SMT1" s="74"/>
      <c r="SMU1" s="74"/>
      <c r="SMV1" s="74"/>
      <c r="SMW1" s="74"/>
      <c r="SMX1" s="74"/>
      <c r="SMY1" s="74"/>
      <c r="SMZ1" s="74"/>
      <c r="SNA1" s="74"/>
      <c r="SNB1" s="74"/>
      <c r="SNC1" s="74"/>
      <c r="SND1" s="74"/>
      <c r="SNE1" s="74"/>
      <c r="SNF1" s="74"/>
      <c r="SNG1" s="74"/>
      <c r="SNH1" s="74"/>
      <c r="SNI1" s="74"/>
      <c r="SNJ1" s="74"/>
      <c r="SNK1" s="74"/>
      <c r="SNL1" s="74"/>
      <c r="SNM1" s="74"/>
      <c r="SNN1" s="74"/>
      <c r="SNO1" s="74"/>
      <c r="SNP1" s="74"/>
      <c r="SNQ1" s="74"/>
      <c r="SNR1" s="74"/>
      <c r="SNS1" s="74"/>
      <c r="SNT1" s="74"/>
      <c r="SNU1" s="74"/>
      <c r="SNV1" s="74"/>
      <c r="SNW1" s="74"/>
      <c r="SNX1" s="74"/>
      <c r="SNY1" s="74"/>
      <c r="SNZ1" s="74"/>
      <c r="SOA1" s="74"/>
      <c r="SOB1" s="74"/>
      <c r="SOC1" s="74"/>
      <c r="SOD1" s="74"/>
      <c r="SOE1" s="74"/>
      <c r="SOF1" s="74"/>
      <c r="SOG1" s="74"/>
      <c r="SOH1" s="74"/>
      <c r="SOI1" s="74"/>
      <c r="SOJ1" s="74"/>
      <c r="SOK1" s="74"/>
      <c r="SOL1" s="74"/>
      <c r="SOM1" s="74"/>
      <c r="SON1" s="74"/>
      <c r="SOO1" s="74"/>
      <c r="SOP1" s="74"/>
      <c r="SOQ1" s="74"/>
      <c r="SOR1" s="74"/>
      <c r="SOS1" s="74"/>
      <c r="SOT1" s="74"/>
      <c r="SOU1" s="74"/>
      <c r="SOV1" s="74"/>
      <c r="SOW1" s="74"/>
      <c r="SOX1" s="74"/>
      <c r="SOY1" s="74"/>
      <c r="SOZ1" s="74"/>
      <c r="SPA1" s="74"/>
      <c r="SPB1" s="74"/>
      <c r="SPC1" s="74"/>
      <c r="SPD1" s="74"/>
      <c r="SPE1" s="74"/>
      <c r="SPF1" s="74"/>
      <c r="SPG1" s="74"/>
      <c r="SPH1" s="74"/>
      <c r="SPI1" s="74"/>
      <c r="SPJ1" s="74"/>
      <c r="SPK1" s="74"/>
      <c r="SPL1" s="74"/>
      <c r="SPM1" s="74"/>
      <c r="SPN1" s="74"/>
      <c r="SPO1" s="74"/>
      <c r="SPP1" s="74"/>
      <c r="SPQ1" s="74"/>
      <c r="SPR1" s="74"/>
      <c r="SPS1" s="74"/>
      <c r="SPT1" s="74"/>
      <c r="SPU1" s="74"/>
      <c r="SPV1" s="74"/>
      <c r="SPW1" s="74"/>
      <c r="SPX1" s="74"/>
      <c r="SPY1" s="74"/>
      <c r="SPZ1" s="74"/>
      <c r="SQA1" s="74"/>
      <c r="SQB1" s="74"/>
      <c r="SQC1" s="74"/>
      <c r="SQD1" s="74"/>
      <c r="SQE1" s="74"/>
      <c r="SQF1" s="74"/>
      <c r="SQG1" s="74"/>
      <c r="SQH1" s="74"/>
      <c r="SQI1" s="74"/>
      <c r="SQJ1" s="74"/>
      <c r="SQK1" s="74"/>
      <c r="SQL1" s="74"/>
      <c r="SQM1" s="74"/>
      <c r="SQN1" s="74"/>
      <c r="SQO1" s="74"/>
      <c r="SQP1" s="74"/>
      <c r="SQQ1" s="74"/>
      <c r="SQR1" s="74"/>
      <c r="SQS1" s="74"/>
      <c r="SQT1" s="74"/>
      <c r="SQU1" s="74"/>
      <c r="SQV1" s="74"/>
      <c r="SQW1" s="74"/>
      <c r="SQX1" s="74"/>
      <c r="SQY1" s="74"/>
      <c r="SQZ1" s="74"/>
      <c r="SRA1" s="74"/>
      <c r="SRB1" s="74"/>
      <c r="SRC1" s="74"/>
      <c r="SRD1" s="74"/>
      <c r="SRE1" s="74"/>
      <c r="SRF1" s="74"/>
      <c r="SRG1" s="74"/>
      <c r="SRH1" s="74"/>
      <c r="SRI1" s="74"/>
      <c r="SRJ1" s="74"/>
      <c r="SRK1" s="74"/>
      <c r="SRL1" s="74"/>
      <c r="SRM1" s="74"/>
      <c r="SRN1" s="74"/>
      <c r="SRO1" s="74"/>
      <c r="SRP1" s="74"/>
      <c r="SRQ1" s="74"/>
      <c r="SRR1" s="74"/>
      <c r="SRS1" s="74"/>
      <c r="SRT1" s="74"/>
      <c r="SRU1" s="74"/>
      <c r="SRV1" s="74"/>
      <c r="SRW1" s="74"/>
      <c r="SRX1" s="74"/>
      <c r="SRY1" s="74"/>
      <c r="SRZ1" s="74"/>
      <c r="SSA1" s="74"/>
      <c r="SSB1" s="74"/>
      <c r="SSC1" s="74"/>
      <c r="SSD1" s="74"/>
      <c r="SSE1" s="74"/>
      <c r="SSF1" s="74"/>
      <c r="SSG1" s="74"/>
      <c r="SSH1" s="74"/>
      <c r="SSI1" s="74"/>
      <c r="SSJ1" s="74"/>
      <c r="SSK1" s="74"/>
      <c r="SSL1" s="74"/>
      <c r="SSM1" s="74"/>
      <c r="SSN1" s="74"/>
      <c r="SSO1" s="74"/>
      <c r="SSP1" s="74"/>
      <c r="SSQ1" s="74"/>
      <c r="SSR1" s="74"/>
      <c r="SSS1" s="74"/>
      <c r="SST1" s="74"/>
      <c r="SSU1" s="74"/>
      <c r="SSV1" s="74"/>
      <c r="SSW1" s="74"/>
      <c r="SSX1" s="74"/>
      <c r="SSY1" s="74"/>
      <c r="SSZ1" s="74"/>
      <c r="STA1" s="74"/>
      <c r="STB1" s="74"/>
      <c r="STC1" s="74"/>
      <c r="STD1" s="74"/>
      <c r="STE1" s="74"/>
      <c r="STF1" s="74"/>
      <c r="STG1" s="74"/>
      <c r="STH1" s="74"/>
      <c r="STI1" s="74"/>
      <c r="STJ1" s="74"/>
      <c r="STK1" s="74"/>
      <c r="STL1" s="74"/>
      <c r="STM1" s="74"/>
      <c r="STN1" s="74"/>
      <c r="STO1" s="74"/>
      <c r="STP1" s="74"/>
      <c r="STQ1" s="74"/>
      <c r="STR1" s="74"/>
      <c r="STS1" s="74"/>
      <c r="STT1" s="74"/>
      <c r="STU1" s="74"/>
      <c r="STV1" s="74"/>
      <c r="STW1" s="74"/>
      <c r="STX1" s="74"/>
      <c r="STY1" s="74"/>
      <c r="STZ1" s="74"/>
      <c r="SUA1" s="74"/>
      <c r="SUB1" s="74"/>
      <c r="SUC1" s="74"/>
      <c r="SUD1" s="74"/>
      <c r="SUE1" s="74"/>
      <c r="SUF1" s="74"/>
      <c r="SUG1" s="74"/>
      <c r="SUH1" s="74"/>
      <c r="SUI1" s="74"/>
      <c r="SUJ1" s="74"/>
      <c r="SUK1" s="74"/>
      <c r="SUL1" s="74"/>
      <c r="SUM1" s="74"/>
      <c r="SUN1" s="74"/>
      <c r="SUO1" s="74"/>
      <c r="SUP1" s="74"/>
      <c r="SUQ1" s="74"/>
      <c r="SUR1" s="74"/>
      <c r="SUS1" s="74"/>
      <c r="SUT1" s="74"/>
      <c r="SUU1" s="74"/>
      <c r="SUV1" s="74"/>
      <c r="SUW1" s="74"/>
      <c r="SUX1" s="74"/>
      <c r="SUY1" s="74"/>
      <c r="SUZ1" s="74"/>
      <c r="SVA1" s="74"/>
      <c r="SVB1" s="74"/>
      <c r="SVC1" s="74"/>
      <c r="SVD1" s="74"/>
      <c r="SVE1" s="74"/>
      <c r="SVF1" s="74"/>
      <c r="SVG1" s="74"/>
      <c r="SVH1" s="74"/>
      <c r="SVI1" s="74"/>
      <c r="SVJ1" s="74"/>
      <c r="SVK1" s="74"/>
      <c r="SVL1" s="74"/>
      <c r="SVM1" s="74"/>
      <c r="SVN1" s="74"/>
      <c r="SVO1" s="74"/>
      <c r="SVP1" s="74"/>
      <c r="SVQ1" s="74"/>
      <c r="SVR1" s="74"/>
      <c r="SVS1" s="74"/>
      <c r="SVT1" s="74"/>
      <c r="SVU1" s="74"/>
      <c r="SVV1" s="74"/>
      <c r="SVW1" s="74"/>
      <c r="SVX1" s="74"/>
      <c r="SVY1" s="74"/>
      <c r="SVZ1" s="74"/>
      <c r="SWA1" s="74"/>
      <c r="SWB1" s="74"/>
      <c r="SWC1" s="74"/>
      <c r="SWD1" s="74"/>
      <c r="SWE1" s="74"/>
      <c r="SWF1" s="74"/>
      <c r="SWG1" s="74"/>
      <c r="SWH1" s="74"/>
      <c r="SWI1" s="74"/>
      <c r="SWJ1" s="74"/>
      <c r="SWK1" s="74"/>
      <c r="SWL1" s="74"/>
      <c r="SWM1" s="74"/>
      <c r="SWN1" s="74"/>
      <c r="SWO1" s="74"/>
      <c r="SWP1" s="74"/>
      <c r="SWQ1" s="74"/>
      <c r="SWR1" s="74"/>
      <c r="SWS1" s="74"/>
      <c r="SWT1" s="74"/>
      <c r="SWU1" s="74"/>
      <c r="SWV1" s="74"/>
      <c r="SWW1" s="74"/>
      <c r="SWX1" s="74"/>
      <c r="SWY1" s="74"/>
      <c r="SWZ1" s="74"/>
      <c r="SXA1" s="74"/>
      <c r="SXB1" s="74"/>
      <c r="SXC1" s="74"/>
      <c r="SXD1" s="74"/>
      <c r="SXE1" s="74"/>
      <c r="SXF1" s="74"/>
      <c r="SXG1" s="74"/>
      <c r="SXH1" s="74"/>
      <c r="SXI1" s="74"/>
      <c r="SXJ1" s="74"/>
      <c r="SXK1" s="74"/>
      <c r="SXL1" s="74"/>
      <c r="SXM1" s="74"/>
      <c r="SXN1" s="74"/>
      <c r="SXO1" s="74"/>
      <c r="SXP1" s="74"/>
      <c r="SXQ1" s="74"/>
      <c r="SXR1" s="74"/>
      <c r="SXS1" s="74"/>
      <c r="SXT1" s="74"/>
      <c r="SXU1" s="74"/>
      <c r="SXV1" s="74"/>
      <c r="SXW1" s="74"/>
      <c r="SXX1" s="74"/>
      <c r="SXY1" s="74"/>
      <c r="SXZ1" s="74"/>
      <c r="SYA1" s="74"/>
      <c r="SYB1" s="74"/>
      <c r="SYC1" s="74"/>
      <c r="SYD1" s="74"/>
      <c r="SYE1" s="74"/>
      <c r="SYF1" s="74"/>
      <c r="SYG1" s="74"/>
      <c r="SYH1" s="74"/>
      <c r="SYI1" s="74"/>
      <c r="SYJ1" s="74"/>
      <c r="SYK1" s="74"/>
      <c r="SYL1" s="74"/>
      <c r="SYM1" s="74"/>
      <c r="SYN1" s="74"/>
      <c r="SYO1" s="74"/>
      <c r="SYP1" s="74"/>
      <c r="SYQ1" s="74"/>
      <c r="SYR1" s="74"/>
      <c r="SYS1" s="74"/>
      <c r="SYT1" s="74"/>
      <c r="SYU1" s="74"/>
      <c r="SYV1" s="74"/>
      <c r="SYW1" s="74"/>
      <c r="SYX1" s="74"/>
      <c r="SYY1" s="74"/>
      <c r="SYZ1" s="74"/>
      <c r="SZA1" s="74"/>
      <c r="SZB1" s="74"/>
      <c r="SZC1" s="74"/>
      <c r="SZD1" s="74"/>
      <c r="SZE1" s="74"/>
      <c r="SZF1" s="74"/>
      <c r="SZG1" s="74"/>
      <c r="SZH1" s="74"/>
      <c r="SZI1" s="74"/>
      <c r="SZJ1" s="74"/>
      <c r="SZK1" s="74"/>
      <c r="SZL1" s="74"/>
      <c r="SZM1" s="74"/>
      <c r="SZN1" s="74"/>
      <c r="SZO1" s="74"/>
      <c r="SZP1" s="74"/>
      <c r="SZQ1" s="74"/>
      <c r="SZR1" s="74"/>
      <c r="SZS1" s="74"/>
      <c r="SZT1" s="74"/>
      <c r="SZU1" s="74"/>
      <c r="SZV1" s="74"/>
      <c r="SZW1" s="74"/>
      <c r="SZX1" s="74"/>
      <c r="SZY1" s="74"/>
      <c r="SZZ1" s="74"/>
      <c r="TAA1" s="74"/>
      <c r="TAB1" s="74"/>
      <c r="TAC1" s="74"/>
      <c r="TAD1" s="74"/>
      <c r="TAE1" s="74"/>
      <c r="TAF1" s="74"/>
      <c r="TAG1" s="74"/>
      <c r="TAH1" s="74"/>
      <c r="TAI1" s="74"/>
      <c r="TAJ1" s="74"/>
      <c r="TAK1" s="74"/>
      <c r="TAL1" s="74"/>
      <c r="TAM1" s="74"/>
      <c r="TAN1" s="74"/>
      <c r="TAO1" s="74"/>
      <c r="TAP1" s="74"/>
      <c r="TAQ1" s="74"/>
      <c r="TAR1" s="74"/>
      <c r="TAS1" s="74"/>
      <c r="TAT1" s="74"/>
      <c r="TAU1" s="74"/>
      <c r="TAV1" s="74"/>
      <c r="TAW1" s="74"/>
      <c r="TAX1" s="74"/>
      <c r="TAY1" s="74"/>
      <c r="TAZ1" s="74"/>
      <c r="TBA1" s="74"/>
      <c r="TBB1" s="74"/>
      <c r="TBC1" s="74"/>
      <c r="TBD1" s="74"/>
      <c r="TBE1" s="74"/>
      <c r="TBF1" s="74"/>
      <c r="TBG1" s="74"/>
      <c r="TBH1" s="74"/>
      <c r="TBI1" s="74"/>
      <c r="TBJ1" s="74"/>
      <c r="TBK1" s="74"/>
      <c r="TBL1" s="74"/>
      <c r="TBM1" s="74"/>
      <c r="TBN1" s="74"/>
      <c r="TBO1" s="74"/>
      <c r="TBP1" s="74"/>
      <c r="TBQ1" s="74"/>
      <c r="TBR1" s="74"/>
      <c r="TBS1" s="74"/>
      <c r="TBT1" s="74"/>
      <c r="TBU1" s="74"/>
      <c r="TBV1" s="74"/>
      <c r="TBW1" s="74"/>
      <c r="TBX1" s="74"/>
      <c r="TBY1" s="74"/>
      <c r="TBZ1" s="74"/>
      <c r="TCA1" s="74"/>
      <c r="TCB1" s="74"/>
      <c r="TCC1" s="74"/>
      <c r="TCD1" s="74"/>
      <c r="TCE1" s="74"/>
      <c r="TCF1" s="74"/>
      <c r="TCG1" s="74"/>
      <c r="TCH1" s="74"/>
      <c r="TCI1" s="74"/>
      <c r="TCJ1" s="74"/>
      <c r="TCK1" s="74"/>
      <c r="TCL1" s="74"/>
      <c r="TCM1" s="74"/>
      <c r="TCN1" s="74"/>
      <c r="TCO1" s="74"/>
      <c r="TCP1" s="74"/>
      <c r="TCQ1" s="74"/>
      <c r="TCR1" s="74"/>
      <c r="TCS1" s="74"/>
      <c r="TCT1" s="74"/>
      <c r="TCU1" s="74"/>
      <c r="TCV1" s="74"/>
      <c r="TCW1" s="74"/>
      <c r="TCX1" s="74"/>
      <c r="TCY1" s="74"/>
      <c r="TCZ1" s="74"/>
      <c r="TDA1" s="74"/>
      <c r="TDB1" s="74"/>
      <c r="TDC1" s="74"/>
      <c r="TDD1" s="74"/>
      <c r="TDE1" s="74"/>
      <c r="TDF1" s="74"/>
      <c r="TDG1" s="74"/>
      <c r="TDH1" s="74"/>
      <c r="TDI1" s="74"/>
      <c r="TDJ1" s="74"/>
      <c r="TDK1" s="74"/>
      <c r="TDL1" s="74"/>
      <c r="TDM1" s="74"/>
      <c r="TDN1" s="74"/>
      <c r="TDO1" s="74"/>
      <c r="TDP1" s="74"/>
      <c r="TDQ1" s="74"/>
      <c r="TDR1" s="74"/>
      <c r="TDS1" s="74"/>
      <c r="TDT1" s="74"/>
      <c r="TDU1" s="74"/>
      <c r="TDV1" s="74"/>
      <c r="TDW1" s="74"/>
      <c r="TDX1" s="74"/>
      <c r="TDY1" s="74"/>
      <c r="TDZ1" s="74"/>
      <c r="TEA1" s="74"/>
      <c r="TEB1" s="74"/>
      <c r="TEC1" s="74"/>
      <c r="TED1" s="74"/>
      <c r="TEE1" s="74"/>
      <c r="TEF1" s="74"/>
      <c r="TEG1" s="74"/>
      <c r="TEH1" s="74"/>
      <c r="TEI1" s="74"/>
      <c r="TEJ1" s="74"/>
      <c r="TEK1" s="74"/>
      <c r="TEL1" s="74"/>
      <c r="TEM1" s="74"/>
      <c r="TEN1" s="74"/>
      <c r="TEO1" s="74"/>
      <c r="TEP1" s="74"/>
      <c r="TEQ1" s="74"/>
      <c r="TER1" s="74"/>
      <c r="TES1" s="74"/>
      <c r="TET1" s="74"/>
      <c r="TEU1" s="74"/>
      <c r="TEV1" s="74"/>
      <c r="TEW1" s="74"/>
      <c r="TEX1" s="74"/>
      <c r="TEY1" s="74"/>
      <c r="TEZ1" s="74"/>
      <c r="TFA1" s="74"/>
      <c r="TFB1" s="74"/>
      <c r="TFC1" s="74"/>
      <c r="TFD1" s="74"/>
      <c r="TFE1" s="74"/>
      <c r="TFF1" s="74"/>
      <c r="TFG1" s="74"/>
      <c r="TFH1" s="74"/>
      <c r="TFI1" s="74"/>
      <c r="TFJ1" s="74"/>
      <c r="TFK1" s="74"/>
      <c r="TFL1" s="74"/>
      <c r="TFM1" s="74"/>
      <c r="TFN1" s="74"/>
      <c r="TFO1" s="74"/>
      <c r="TFP1" s="74"/>
      <c r="TFQ1" s="74"/>
      <c r="TFR1" s="74"/>
      <c r="TFS1" s="74"/>
      <c r="TFT1" s="74"/>
      <c r="TFU1" s="74"/>
      <c r="TFV1" s="74"/>
      <c r="TFW1" s="74"/>
      <c r="TFX1" s="74"/>
      <c r="TFY1" s="74"/>
      <c r="TFZ1" s="74"/>
      <c r="TGA1" s="74"/>
      <c r="TGB1" s="74"/>
      <c r="TGC1" s="74"/>
      <c r="TGD1" s="74"/>
      <c r="TGE1" s="74"/>
      <c r="TGF1" s="74"/>
      <c r="TGG1" s="74"/>
      <c r="TGH1" s="74"/>
      <c r="TGI1" s="74"/>
      <c r="TGJ1" s="74"/>
      <c r="TGK1" s="74"/>
      <c r="TGL1" s="74"/>
      <c r="TGM1" s="74"/>
      <c r="TGN1" s="74"/>
      <c r="TGO1" s="74"/>
      <c r="TGP1" s="74"/>
      <c r="TGQ1" s="74"/>
      <c r="TGR1" s="74"/>
      <c r="TGS1" s="74"/>
      <c r="TGT1" s="74"/>
      <c r="TGU1" s="74"/>
      <c r="TGV1" s="74"/>
      <c r="TGW1" s="74"/>
      <c r="TGX1" s="74"/>
      <c r="TGY1" s="74"/>
      <c r="TGZ1" s="74"/>
      <c r="THA1" s="74"/>
      <c r="THB1" s="74"/>
      <c r="THC1" s="74"/>
      <c r="THD1" s="74"/>
      <c r="THE1" s="74"/>
      <c r="THF1" s="74"/>
      <c r="THG1" s="74"/>
      <c r="THH1" s="74"/>
      <c r="THI1" s="74"/>
      <c r="THJ1" s="74"/>
      <c r="THK1" s="74"/>
      <c r="THL1" s="74"/>
      <c r="THM1" s="74"/>
      <c r="THN1" s="74"/>
      <c r="THO1" s="74"/>
      <c r="THP1" s="74"/>
      <c r="THQ1" s="74"/>
      <c r="THR1" s="74"/>
      <c r="THS1" s="74"/>
      <c r="THT1" s="74"/>
      <c r="THU1" s="74"/>
      <c r="THV1" s="74"/>
      <c r="THW1" s="74"/>
      <c r="THX1" s="74"/>
      <c r="THY1" s="74"/>
      <c r="THZ1" s="74"/>
      <c r="TIA1" s="74"/>
      <c r="TIB1" s="74"/>
      <c r="TIC1" s="74"/>
      <c r="TID1" s="74"/>
      <c r="TIE1" s="74"/>
      <c r="TIF1" s="74"/>
      <c r="TIG1" s="74"/>
      <c r="TIH1" s="74"/>
      <c r="TII1" s="74"/>
      <c r="TIJ1" s="74"/>
      <c r="TIK1" s="74"/>
      <c r="TIL1" s="74"/>
      <c r="TIM1" s="74"/>
      <c r="TIN1" s="74"/>
      <c r="TIO1" s="74"/>
      <c r="TIP1" s="74"/>
      <c r="TIQ1" s="74"/>
      <c r="TIR1" s="74"/>
      <c r="TIS1" s="74"/>
      <c r="TIT1" s="74"/>
      <c r="TIU1" s="74"/>
      <c r="TIV1" s="74"/>
      <c r="TIW1" s="74"/>
      <c r="TIX1" s="74"/>
      <c r="TIY1" s="74"/>
      <c r="TIZ1" s="74"/>
      <c r="TJA1" s="74"/>
      <c r="TJB1" s="74"/>
      <c r="TJC1" s="74"/>
      <c r="TJD1" s="74"/>
      <c r="TJE1" s="74"/>
      <c r="TJF1" s="74"/>
      <c r="TJG1" s="74"/>
      <c r="TJH1" s="74"/>
      <c r="TJI1" s="74"/>
      <c r="TJJ1" s="74"/>
      <c r="TJK1" s="74"/>
      <c r="TJL1" s="74"/>
      <c r="TJM1" s="74"/>
      <c r="TJN1" s="74"/>
      <c r="TJO1" s="74"/>
      <c r="TJP1" s="74"/>
      <c r="TJQ1" s="74"/>
      <c r="TJR1" s="74"/>
      <c r="TJS1" s="74"/>
      <c r="TJT1" s="74"/>
      <c r="TJU1" s="74"/>
      <c r="TJV1" s="74"/>
      <c r="TJW1" s="74"/>
      <c r="TJX1" s="74"/>
      <c r="TJY1" s="74"/>
      <c r="TJZ1" s="74"/>
      <c r="TKA1" s="74"/>
      <c r="TKB1" s="74"/>
      <c r="TKC1" s="74"/>
      <c r="TKD1" s="74"/>
      <c r="TKE1" s="74"/>
      <c r="TKF1" s="74"/>
      <c r="TKG1" s="74"/>
      <c r="TKH1" s="74"/>
      <c r="TKI1" s="74"/>
      <c r="TKJ1" s="74"/>
      <c r="TKK1" s="74"/>
      <c r="TKL1" s="74"/>
      <c r="TKM1" s="74"/>
      <c r="TKN1" s="74"/>
      <c r="TKO1" s="74"/>
      <c r="TKP1" s="74"/>
      <c r="TKQ1" s="74"/>
      <c r="TKR1" s="74"/>
      <c r="TKS1" s="74"/>
      <c r="TKT1" s="74"/>
      <c r="TKU1" s="74"/>
      <c r="TKV1" s="74"/>
      <c r="TKW1" s="74"/>
      <c r="TKX1" s="74"/>
      <c r="TKY1" s="74"/>
      <c r="TKZ1" s="74"/>
      <c r="TLA1" s="74"/>
      <c r="TLB1" s="74"/>
      <c r="TLC1" s="74"/>
      <c r="TLD1" s="74"/>
      <c r="TLE1" s="74"/>
      <c r="TLF1" s="74"/>
      <c r="TLG1" s="74"/>
      <c r="TLH1" s="74"/>
      <c r="TLI1" s="74"/>
      <c r="TLJ1" s="74"/>
      <c r="TLK1" s="74"/>
      <c r="TLL1" s="74"/>
      <c r="TLM1" s="74"/>
      <c r="TLN1" s="74"/>
      <c r="TLO1" s="74"/>
      <c r="TLP1" s="74"/>
      <c r="TLQ1" s="74"/>
      <c r="TLR1" s="74"/>
      <c r="TLS1" s="74"/>
      <c r="TLT1" s="74"/>
      <c r="TLU1" s="74"/>
      <c r="TLV1" s="74"/>
      <c r="TLW1" s="74"/>
      <c r="TLX1" s="74"/>
      <c r="TLY1" s="74"/>
      <c r="TLZ1" s="74"/>
      <c r="TMA1" s="74"/>
      <c r="TMB1" s="74"/>
      <c r="TMC1" s="74"/>
      <c r="TMD1" s="74"/>
      <c r="TME1" s="74"/>
      <c r="TMF1" s="74"/>
      <c r="TMG1" s="74"/>
      <c r="TMH1" s="74"/>
      <c r="TMI1" s="74"/>
      <c r="TMJ1" s="74"/>
      <c r="TMK1" s="74"/>
      <c r="TML1" s="74"/>
      <c r="TMM1" s="74"/>
      <c r="TMN1" s="74"/>
      <c r="TMO1" s="74"/>
      <c r="TMP1" s="74"/>
      <c r="TMQ1" s="74"/>
      <c r="TMR1" s="74"/>
      <c r="TMS1" s="74"/>
      <c r="TMT1" s="74"/>
      <c r="TMU1" s="74"/>
      <c r="TMV1" s="74"/>
      <c r="TMW1" s="74"/>
      <c r="TMX1" s="74"/>
      <c r="TMY1" s="74"/>
      <c r="TMZ1" s="74"/>
      <c r="TNA1" s="74"/>
      <c r="TNB1" s="74"/>
      <c r="TNC1" s="74"/>
      <c r="TND1" s="74"/>
      <c r="TNE1" s="74"/>
      <c r="TNF1" s="74"/>
      <c r="TNG1" s="74"/>
      <c r="TNH1" s="74"/>
      <c r="TNI1" s="74"/>
      <c r="TNJ1" s="74"/>
      <c r="TNK1" s="74"/>
      <c r="TNL1" s="74"/>
      <c r="TNM1" s="74"/>
      <c r="TNN1" s="74"/>
      <c r="TNO1" s="74"/>
      <c r="TNP1" s="74"/>
      <c r="TNQ1" s="74"/>
      <c r="TNR1" s="74"/>
      <c r="TNS1" s="74"/>
      <c r="TNT1" s="74"/>
      <c r="TNU1" s="74"/>
      <c r="TNV1" s="74"/>
      <c r="TNW1" s="74"/>
      <c r="TNX1" s="74"/>
      <c r="TNY1" s="74"/>
      <c r="TNZ1" s="74"/>
      <c r="TOA1" s="74"/>
      <c r="TOB1" s="74"/>
      <c r="TOC1" s="74"/>
      <c r="TOD1" s="74"/>
      <c r="TOE1" s="74"/>
      <c r="TOF1" s="74"/>
      <c r="TOG1" s="74"/>
      <c r="TOH1" s="74"/>
      <c r="TOI1" s="74"/>
      <c r="TOJ1" s="74"/>
      <c r="TOK1" s="74"/>
      <c r="TOL1" s="74"/>
      <c r="TOM1" s="74"/>
      <c r="TON1" s="74"/>
      <c r="TOO1" s="74"/>
      <c r="TOP1" s="74"/>
      <c r="TOQ1" s="74"/>
      <c r="TOR1" s="74"/>
      <c r="TOS1" s="74"/>
      <c r="TOT1" s="74"/>
      <c r="TOU1" s="74"/>
      <c r="TOV1" s="74"/>
      <c r="TOW1" s="74"/>
      <c r="TOX1" s="74"/>
      <c r="TOY1" s="74"/>
      <c r="TOZ1" s="74"/>
      <c r="TPA1" s="74"/>
      <c r="TPB1" s="74"/>
      <c r="TPC1" s="74"/>
      <c r="TPD1" s="74"/>
      <c r="TPE1" s="74"/>
      <c r="TPF1" s="74"/>
      <c r="TPG1" s="74"/>
      <c r="TPH1" s="74"/>
      <c r="TPI1" s="74"/>
      <c r="TPJ1" s="74"/>
      <c r="TPK1" s="74"/>
      <c r="TPL1" s="74"/>
      <c r="TPM1" s="74"/>
      <c r="TPN1" s="74"/>
      <c r="TPO1" s="74"/>
      <c r="TPP1" s="74"/>
      <c r="TPQ1" s="74"/>
      <c r="TPR1" s="74"/>
      <c r="TPS1" s="74"/>
      <c r="TPT1" s="74"/>
      <c r="TPU1" s="74"/>
      <c r="TPV1" s="74"/>
      <c r="TPW1" s="74"/>
      <c r="TPX1" s="74"/>
      <c r="TPY1" s="74"/>
      <c r="TPZ1" s="74"/>
      <c r="TQA1" s="74"/>
      <c r="TQB1" s="74"/>
      <c r="TQC1" s="74"/>
      <c r="TQD1" s="74"/>
      <c r="TQE1" s="74"/>
      <c r="TQF1" s="74"/>
      <c r="TQG1" s="74"/>
      <c r="TQH1" s="74"/>
      <c r="TQI1" s="74"/>
      <c r="TQJ1" s="74"/>
      <c r="TQK1" s="74"/>
      <c r="TQL1" s="74"/>
      <c r="TQM1" s="74"/>
      <c r="TQN1" s="74"/>
      <c r="TQO1" s="74"/>
      <c r="TQP1" s="74"/>
      <c r="TQQ1" s="74"/>
      <c r="TQR1" s="74"/>
      <c r="TQS1" s="74"/>
      <c r="TQT1" s="74"/>
      <c r="TQU1" s="74"/>
      <c r="TQV1" s="74"/>
      <c r="TQW1" s="74"/>
      <c r="TQX1" s="74"/>
      <c r="TQY1" s="74"/>
      <c r="TQZ1" s="74"/>
      <c r="TRA1" s="74"/>
      <c r="TRB1" s="74"/>
      <c r="TRC1" s="74"/>
      <c r="TRD1" s="74"/>
      <c r="TRE1" s="74"/>
      <c r="TRF1" s="74"/>
      <c r="TRG1" s="74"/>
      <c r="TRH1" s="74"/>
      <c r="TRI1" s="74"/>
      <c r="TRJ1" s="74"/>
      <c r="TRK1" s="74"/>
      <c r="TRL1" s="74"/>
      <c r="TRM1" s="74"/>
      <c r="TRN1" s="74"/>
      <c r="TRO1" s="74"/>
      <c r="TRP1" s="74"/>
      <c r="TRQ1" s="74"/>
      <c r="TRR1" s="74"/>
      <c r="TRS1" s="74"/>
      <c r="TRT1" s="74"/>
      <c r="TRU1" s="74"/>
      <c r="TRV1" s="74"/>
      <c r="TRW1" s="74"/>
      <c r="TRX1" s="74"/>
      <c r="TRY1" s="74"/>
      <c r="TRZ1" s="74"/>
      <c r="TSA1" s="74"/>
      <c r="TSB1" s="74"/>
      <c r="TSC1" s="74"/>
      <c r="TSD1" s="74"/>
      <c r="TSE1" s="74"/>
      <c r="TSF1" s="74"/>
      <c r="TSG1" s="74"/>
      <c r="TSH1" s="74"/>
      <c r="TSI1" s="74"/>
      <c r="TSJ1" s="74"/>
      <c r="TSK1" s="74"/>
      <c r="TSL1" s="74"/>
      <c r="TSM1" s="74"/>
      <c r="TSN1" s="74"/>
      <c r="TSO1" s="74"/>
      <c r="TSP1" s="74"/>
      <c r="TSQ1" s="74"/>
      <c r="TSR1" s="74"/>
      <c r="TSS1" s="74"/>
      <c r="TST1" s="74"/>
      <c r="TSU1" s="74"/>
      <c r="TSV1" s="74"/>
      <c r="TSW1" s="74"/>
      <c r="TSX1" s="74"/>
      <c r="TSY1" s="74"/>
      <c r="TSZ1" s="74"/>
      <c r="TTA1" s="74"/>
      <c r="TTB1" s="74"/>
      <c r="TTC1" s="74"/>
      <c r="TTD1" s="74"/>
      <c r="TTE1" s="74"/>
      <c r="TTF1" s="74"/>
      <c r="TTG1" s="74"/>
      <c r="TTH1" s="74"/>
      <c r="TTI1" s="74"/>
      <c r="TTJ1" s="74"/>
      <c r="TTK1" s="74"/>
      <c r="TTL1" s="74"/>
      <c r="TTM1" s="74"/>
      <c r="TTN1" s="74"/>
      <c r="TTO1" s="74"/>
      <c r="TTP1" s="74"/>
      <c r="TTQ1" s="74"/>
      <c r="TTR1" s="74"/>
      <c r="TTS1" s="74"/>
      <c r="TTT1" s="74"/>
      <c r="TTU1" s="74"/>
      <c r="TTV1" s="74"/>
      <c r="TTW1" s="74"/>
      <c r="TTX1" s="74"/>
      <c r="TTY1" s="74"/>
      <c r="TTZ1" s="74"/>
      <c r="TUA1" s="74"/>
      <c r="TUB1" s="74"/>
      <c r="TUC1" s="74"/>
      <c r="TUD1" s="74"/>
      <c r="TUE1" s="74"/>
      <c r="TUF1" s="74"/>
      <c r="TUG1" s="74"/>
      <c r="TUH1" s="74"/>
      <c r="TUI1" s="74"/>
      <c r="TUJ1" s="74"/>
      <c r="TUK1" s="74"/>
      <c r="TUL1" s="74"/>
      <c r="TUM1" s="74"/>
      <c r="TUN1" s="74"/>
      <c r="TUO1" s="74"/>
      <c r="TUP1" s="74"/>
      <c r="TUQ1" s="74"/>
      <c r="TUR1" s="74"/>
      <c r="TUS1" s="74"/>
      <c r="TUT1" s="74"/>
      <c r="TUU1" s="74"/>
      <c r="TUV1" s="74"/>
      <c r="TUW1" s="74"/>
      <c r="TUX1" s="74"/>
      <c r="TUY1" s="74"/>
      <c r="TUZ1" s="74"/>
      <c r="TVA1" s="74"/>
      <c r="TVB1" s="74"/>
      <c r="TVC1" s="74"/>
      <c r="TVD1" s="74"/>
      <c r="TVE1" s="74"/>
      <c r="TVF1" s="74"/>
      <c r="TVG1" s="74"/>
      <c r="TVH1" s="74"/>
      <c r="TVI1" s="74"/>
      <c r="TVJ1" s="74"/>
      <c r="TVK1" s="74"/>
      <c r="TVL1" s="74"/>
      <c r="TVM1" s="74"/>
      <c r="TVN1" s="74"/>
      <c r="TVO1" s="74"/>
      <c r="TVP1" s="74"/>
      <c r="TVQ1" s="74"/>
      <c r="TVR1" s="74"/>
      <c r="TVS1" s="74"/>
      <c r="TVT1" s="74"/>
      <c r="TVU1" s="74"/>
      <c r="TVV1" s="74"/>
      <c r="TVW1" s="74"/>
      <c r="TVX1" s="74"/>
      <c r="TVY1" s="74"/>
      <c r="TVZ1" s="74"/>
      <c r="TWA1" s="74"/>
      <c r="TWB1" s="74"/>
      <c r="TWC1" s="74"/>
      <c r="TWD1" s="74"/>
      <c r="TWE1" s="74"/>
      <c r="TWF1" s="74"/>
      <c r="TWG1" s="74"/>
      <c r="TWH1" s="74"/>
      <c r="TWI1" s="74"/>
      <c r="TWJ1" s="74"/>
      <c r="TWK1" s="74"/>
      <c r="TWL1" s="74"/>
      <c r="TWM1" s="74"/>
      <c r="TWN1" s="74"/>
      <c r="TWO1" s="74"/>
      <c r="TWP1" s="74"/>
      <c r="TWQ1" s="74"/>
      <c r="TWR1" s="74"/>
      <c r="TWS1" s="74"/>
      <c r="TWT1" s="74"/>
      <c r="TWU1" s="74"/>
      <c r="TWV1" s="74"/>
      <c r="TWW1" s="74"/>
      <c r="TWX1" s="74"/>
      <c r="TWY1" s="74"/>
      <c r="TWZ1" s="74"/>
      <c r="TXA1" s="74"/>
      <c r="TXB1" s="74"/>
      <c r="TXC1" s="74"/>
      <c r="TXD1" s="74"/>
      <c r="TXE1" s="74"/>
      <c r="TXF1" s="74"/>
      <c r="TXG1" s="74"/>
      <c r="TXH1" s="74"/>
      <c r="TXI1" s="74"/>
      <c r="TXJ1" s="74"/>
      <c r="TXK1" s="74"/>
      <c r="TXL1" s="74"/>
      <c r="TXM1" s="74"/>
      <c r="TXN1" s="74"/>
      <c r="TXO1" s="74"/>
      <c r="TXP1" s="74"/>
      <c r="TXQ1" s="74"/>
      <c r="TXR1" s="74"/>
      <c r="TXS1" s="74"/>
      <c r="TXT1" s="74"/>
      <c r="TXU1" s="74"/>
      <c r="TXV1" s="74"/>
      <c r="TXW1" s="74"/>
      <c r="TXX1" s="74"/>
      <c r="TXY1" s="74"/>
      <c r="TXZ1" s="74"/>
      <c r="TYA1" s="74"/>
      <c r="TYB1" s="74"/>
      <c r="TYC1" s="74"/>
      <c r="TYD1" s="74"/>
      <c r="TYE1" s="74"/>
      <c r="TYF1" s="74"/>
      <c r="TYG1" s="74"/>
      <c r="TYH1" s="74"/>
      <c r="TYI1" s="74"/>
      <c r="TYJ1" s="74"/>
      <c r="TYK1" s="74"/>
      <c r="TYL1" s="74"/>
      <c r="TYM1" s="74"/>
      <c r="TYN1" s="74"/>
      <c r="TYO1" s="74"/>
      <c r="TYP1" s="74"/>
      <c r="TYQ1" s="74"/>
      <c r="TYR1" s="74"/>
      <c r="TYS1" s="74"/>
      <c r="TYT1" s="74"/>
      <c r="TYU1" s="74"/>
      <c r="TYV1" s="74"/>
      <c r="TYW1" s="74"/>
      <c r="TYX1" s="74"/>
      <c r="TYY1" s="74"/>
      <c r="TYZ1" s="74"/>
      <c r="TZA1" s="74"/>
      <c r="TZB1" s="74"/>
      <c r="TZC1" s="74"/>
      <c r="TZD1" s="74"/>
      <c r="TZE1" s="74"/>
      <c r="TZF1" s="74"/>
      <c r="TZG1" s="74"/>
      <c r="TZH1" s="74"/>
      <c r="TZI1" s="74"/>
      <c r="TZJ1" s="74"/>
      <c r="TZK1" s="74"/>
      <c r="TZL1" s="74"/>
      <c r="TZM1" s="74"/>
      <c r="TZN1" s="74"/>
      <c r="TZO1" s="74"/>
      <c r="TZP1" s="74"/>
      <c r="TZQ1" s="74"/>
      <c r="TZR1" s="74"/>
      <c r="TZS1" s="74"/>
      <c r="TZT1" s="74"/>
      <c r="TZU1" s="74"/>
      <c r="TZV1" s="74"/>
      <c r="TZW1" s="74"/>
      <c r="TZX1" s="74"/>
      <c r="TZY1" s="74"/>
      <c r="TZZ1" s="74"/>
      <c r="UAA1" s="74"/>
      <c r="UAB1" s="74"/>
      <c r="UAC1" s="74"/>
      <c r="UAD1" s="74"/>
      <c r="UAE1" s="74"/>
      <c r="UAF1" s="74"/>
      <c r="UAG1" s="74"/>
      <c r="UAH1" s="74"/>
      <c r="UAI1" s="74"/>
      <c r="UAJ1" s="74"/>
      <c r="UAK1" s="74"/>
      <c r="UAL1" s="74"/>
      <c r="UAM1" s="74"/>
      <c r="UAN1" s="74"/>
      <c r="UAO1" s="74"/>
      <c r="UAP1" s="74"/>
      <c r="UAQ1" s="74"/>
      <c r="UAR1" s="74"/>
      <c r="UAS1" s="74"/>
      <c r="UAT1" s="74"/>
      <c r="UAU1" s="74"/>
      <c r="UAV1" s="74"/>
      <c r="UAW1" s="74"/>
      <c r="UAX1" s="74"/>
      <c r="UAY1" s="74"/>
      <c r="UAZ1" s="74"/>
      <c r="UBA1" s="74"/>
      <c r="UBB1" s="74"/>
      <c r="UBC1" s="74"/>
      <c r="UBD1" s="74"/>
      <c r="UBE1" s="74"/>
      <c r="UBF1" s="74"/>
      <c r="UBG1" s="74"/>
      <c r="UBH1" s="74"/>
      <c r="UBI1" s="74"/>
      <c r="UBJ1" s="74"/>
      <c r="UBK1" s="74"/>
      <c r="UBL1" s="74"/>
      <c r="UBM1" s="74"/>
      <c r="UBN1" s="74"/>
      <c r="UBO1" s="74"/>
      <c r="UBP1" s="74"/>
      <c r="UBQ1" s="74"/>
      <c r="UBR1" s="74"/>
      <c r="UBS1" s="74"/>
      <c r="UBT1" s="74"/>
      <c r="UBU1" s="74"/>
      <c r="UBV1" s="74"/>
      <c r="UBW1" s="74"/>
      <c r="UBX1" s="74"/>
      <c r="UBY1" s="74"/>
      <c r="UBZ1" s="74"/>
      <c r="UCA1" s="74"/>
      <c r="UCB1" s="74"/>
      <c r="UCC1" s="74"/>
      <c r="UCD1" s="74"/>
      <c r="UCE1" s="74"/>
      <c r="UCF1" s="74"/>
      <c r="UCG1" s="74"/>
      <c r="UCH1" s="74"/>
      <c r="UCI1" s="74"/>
      <c r="UCJ1" s="74"/>
      <c r="UCK1" s="74"/>
      <c r="UCL1" s="74"/>
      <c r="UCM1" s="74"/>
      <c r="UCN1" s="74"/>
      <c r="UCO1" s="74"/>
      <c r="UCP1" s="74"/>
      <c r="UCQ1" s="74"/>
      <c r="UCR1" s="74"/>
      <c r="UCS1" s="74"/>
      <c r="UCT1" s="74"/>
      <c r="UCU1" s="74"/>
      <c r="UCV1" s="74"/>
      <c r="UCW1" s="74"/>
      <c r="UCX1" s="74"/>
      <c r="UCY1" s="74"/>
      <c r="UCZ1" s="74"/>
      <c r="UDA1" s="74"/>
      <c r="UDB1" s="74"/>
      <c r="UDC1" s="74"/>
      <c r="UDD1" s="74"/>
      <c r="UDE1" s="74"/>
      <c r="UDF1" s="74"/>
      <c r="UDG1" s="74"/>
      <c r="UDH1" s="74"/>
      <c r="UDI1" s="74"/>
      <c r="UDJ1" s="74"/>
      <c r="UDK1" s="74"/>
      <c r="UDL1" s="74"/>
      <c r="UDM1" s="74"/>
      <c r="UDN1" s="74"/>
      <c r="UDO1" s="74"/>
      <c r="UDP1" s="74"/>
      <c r="UDQ1" s="74"/>
      <c r="UDR1" s="74"/>
      <c r="UDS1" s="74"/>
      <c r="UDT1" s="74"/>
      <c r="UDU1" s="74"/>
      <c r="UDV1" s="74"/>
      <c r="UDW1" s="74"/>
      <c r="UDX1" s="74"/>
      <c r="UDY1" s="74"/>
      <c r="UDZ1" s="74"/>
      <c r="UEA1" s="74"/>
      <c r="UEB1" s="74"/>
      <c r="UEC1" s="74"/>
      <c r="UED1" s="74"/>
      <c r="UEE1" s="74"/>
      <c r="UEF1" s="74"/>
      <c r="UEG1" s="74"/>
      <c r="UEH1" s="74"/>
      <c r="UEI1" s="74"/>
      <c r="UEJ1" s="74"/>
      <c r="UEK1" s="74"/>
      <c r="UEL1" s="74"/>
      <c r="UEM1" s="74"/>
      <c r="UEN1" s="74"/>
      <c r="UEO1" s="74"/>
      <c r="UEP1" s="74"/>
      <c r="UEQ1" s="74"/>
      <c r="UER1" s="74"/>
      <c r="UES1" s="74"/>
      <c r="UET1" s="74"/>
      <c r="UEU1" s="74"/>
      <c r="UEV1" s="74"/>
      <c r="UEW1" s="74"/>
      <c r="UEX1" s="74"/>
      <c r="UEY1" s="74"/>
      <c r="UEZ1" s="74"/>
      <c r="UFA1" s="74"/>
      <c r="UFB1" s="74"/>
      <c r="UFC1" s="74"/>
      <c r="UFD1" s="74"/>
      <c r="UFE1" s="74"/>
      <c r="UFF1" s="74"/>
      <c r="UFG1" s="74"/>
      <c r="UFH1" s="74"/>
      <c r="UFI1" s="74"/>
      <c r="UFJ1" s="74"/>
      <c r="UFK1" s="74"/>
      <c r="UFL1" s="74"/>
      <c r="UFM1" s="74"/>
      <c r="UFN1" s="74"/>
      <c r="UFO1" s="74"/>
      <c r="UFP1" s="74"/>
      <c r="UFQ1" s="74"/>
      <c r="UFR1" s="74"/>
      <c r="UFS1" s="74"/>
      <c r="UFT1" s="74"/>
      <c r="UFU1" s="74"/>
      <c r="UFV1" s="74"/>
      <c r="UFW1" s="74"/>
      <c r="UFX1" s="74"/>
      <c r="UFY1" s="74"/>
      <c r="UFZ1" s="74"/>
      <c r="UGA1" s="74"/>
      <c r="UGB1" s="74"/>
      <c r="UGC1" s="74"/>
      <c r="UGD1" s="74"/>
      <c r="UGE1" s="74"/>
      <c r="UGF1" s="74"/>
      <c r="UGG1" s="74"/>
      <c r="UGH1" s="74"/>
      <c r="UGI1" s="74"/>
      <c r="UGJ1" s="74"/>
      <c r="UGK1" s="74"/>
      <c r="UGL1" s="74"/>
      <c r="UGM1" s="74"/>
      <c r="UGN1" s="74"/>
      <c r="UGO1" s="74"/>
      <c r="UGP1" s="74"/>
      <c r="UGQ1" s="74"/>
      <c r="UGR1" s="74"/>
      <c r="UGS1" s="74"/>
      <c r="UGT1" s="74"/>
      <c r="UGU1" s="74"/>
      <c r="UGV1" s="74"/>
      <c r="UGW1" s="74"/>
      <c r="UGX1" s="74"/>
      <c r="UGY1" s="74"/>
      <c r="UGZ1" s="74"/>
      <c r="UHA1" s="74"/>
      <c r="UHB1" s="74"/>
      <c r="UHC1" s="74"/>
      <c r="UHD1" s="74"/>
      <c r="UHE1" s="74"/>
      <c r="UHF1" s="74"/>
      <c r="UHG1" s="74"/>
      <c r="UHH1" s="74"/>
      <c r="UHI1" s="74"/>
      <c r="UHJ1" s="74"/>
      <c r="UHK1" s="74"/>
      <c r="UHL1" s="74"/>
      <c r="UHM1" s="74"/>
      <c r="UHN1" s="74"/>
      <c r="UHO1" s="74"/>
      <c r="UHP1" s="74"/>
      <c r="UHQ1" s="74"/>
      <c r="UHR1" s="74"/>
      <c r="UHS1" s="74"/>
      <c r="UHT1" s="74"/>
      <c r="UHU1" s="74"/>
      <c r="UHV1" s="74"/>
      <c r="UHW1" s="74"/>
      <c r="UHX1" s="74"/>
      <c r="UHY1" s="74"/>
      <c r="UHZ1" s="74"/>
      <c r="UIA1" s="74"/>
      <c r="UIB1" s="74"/>
      <c r="UIC1" s="74"/>
      <c r="UID1" s="74"/>
      <c r="UIE1" s="74"/>
      <c r="UIF1" s="74"/>
      <c r="UIG1" s="74"/>
      <c r="UIH1" s="74"/>
      <c r="UII1" s="74"/>
      <c r="UIJ1" s="74"/>
      <c r="UIK1" s="74"/>
      <c r="UIL1" s="74"/>
      <c r="UIM1" s="74"/>
      <c r="UIN1" s="74"/>
      <c r="UIO1" s="74"/>
      <c r="UIP1" s="74"/>
      <c r="UIQ1" s="74"/>
      <c r="UIR1" s="74"/>
      <c r="UIS1" s="74"/>
      <c r="UIT1" s="74"/>
      <c r="UIU1" s="74"/>
      <c r="UIV1" s="74"/>
      <c r="UIW1" s="74"/>
      <c r="UIX1" s="74"/>
      <c r="UIY1" s="74"/>
      <c r="UIZ1" s="74"/>
      <c r="UJA1" s="74"/>
      <c r="UJB1" s="74"/>
      <c r="UJC1" s="74"/>
      <c r="UJD1" s="74"/>
      <c r="UJE1" s="74"/>
      <c r="UJF1" s="74"/>
      <c r="UJG1" s="74"/>
      <c r="UJH1" s="74"/>
      <c r="UJI1" s="74"/>
      <c r="UJJ1" s="74"/>
      <c r="UJK1" s="74"/>
      <c r="UJL1" s="74"/>
      <c r="UJM1" s="74"/>
      <c r="UJN1" s="74"/>
      <c r="UJO1" s="74"/>
      <c r="UJP1" s="74"/>
      <c r="UJQ1" s="74"/>
      <c r="UJR1" s="74"/>
      <c r="UJS1" s="74"/>
      <c r="UJT1" s="74"/>
      <c r="UJU1" s="74"/>
      <c r="UJV1" s="74"/>
      <c r="UJW1" s="74"/>
      <c r="UJX1" s="74"/>
      <c r="UJY1" s="74"/>
      <c r="UJZ1" s="74"/>
      <c r="UKA1" s="74"/>
      <c r="UKB1" s="74"/>
      <c r="UKC1" s="74"/>
      <c r="UKD1" s="74"/>
      <c r="UKE1" s="74"/>
      <c r="UKF1" s="74"/>
      <c r="UKG1" s="74"/>
      <c r="UKH1" s="74"/>
      <c r="UKI1" s="74"/>
      <c r="UKJ1" s="74"/>
      <c r="UKK1" s="74"/>
      <c r="UKL1" s="74"/>
      <c r="UKM1" s="74"/>
      <c r="UKN1" s="74"/>
      <c r="UKO1" s="74"/>
      <c r="UKP1" s="74"/>
      <c r="UKQ1" s="74"/>
      <c r="UKR1" s="74"/>
      <c r="UKS1" s="74"/>
      <c r="UKT1" s="74"/>
      <c r="UKU1" s="74"/>
      <c r="UKV1" s="74"/>
      <c r="UKW1" s="74"/>
      <c r="UKX1" s="74"/>
      <c r="UKY1" s="74"/>
      <c r="UKZ1" s="74"/>
      <c r="ULA1" s="74"/>
      <c r="ULB1" s="74"/>
      <c r="ULC1" s="74"/>
      <c r="ULD1" s="74"/>
      <c r="ULE1" s="74"/>
      <c r="ULF1" s="74"/>
      <c r="ULG1" s="74"/>
      <c r="ULH1" s="74"/>
      <c r="ULI1" s="74"/>
      <c r="ULJ1" s="74"/>
      <c r="ULK1" s="74"/>
      <c r="ULL1" s="74"/>
      <c r="ULM1" s="74"/>
      <c r="ULN1" s="74"/>
      <c r="ULO1" s="74"/>
      <c r="ULP1" s="74"/>
      <c r="ULQ1" s="74"/>
      <c r="ULR1" s="74"/>
      <c r="ULS1" s="74"/>
      <c r="ULT1" s="74"/>
      <c r="ULU1" s="74"/>
      <c r="ULV1" s="74"/>
      <c r="ULW1" s="74"/>
      <c r="ULX1" s="74"/>
      <c r="ULY1" s="74"/>
      <c r="ULZ1" s="74"/>
      <c r="UMA1" s="74"/>
      <c r="UMB1" s="74"/>
      <c r="UMC1" s="74"/>
      <c r="UMD1" s="74"/>
      <c r="UME1" s="74"/>
      <c r="UMF1" s="74"/>
      <c r="UMG1" s="74"/>
      <c r="UMH1" s="74"/>
      <c r="UMI1" s="74"/>
      <c r="UMJ1" s="74"/>
      <c r="UMK1" s="74"/>
      <c r="UML1" s="74"/>
      <c r="UMM1" s="74"/>
      <c r="UMN1" s="74"/>
      <c r="UMO1" s="74"/>
      <c r="UMP1" s="74"/>
      <c r="UMQ1" s="74"/>
      <c r="UMR1" s="74"/>
      <c r="UMS1" s="74"/>
      <c r="UMT1" s="74"/>
      <c r="UMU1" s="74"/>
      <c r="UMV1" s="74"/>
      <c r="UMW1" s="74"/>
      <c r="UMX1" s="74"/>
      <c r="UMY1" s="74"/>
      <c r="UMZ1" s="74"/>
      <c r="UNA1" s="74"/>
      <c r="UNB1" s="74"/>
      <c r="UNC1" s="74"/>
      <c r="UND1" s="74"/>
      <c r="UNE1" s="74"/>
      <c r="UNF1" s="74"/>
      <c r="UNG1" s="74"/>
      <c r="UNH1" s="74"/>
      <c r="UNI1" s="74"/>
      <c r="UNJ1" s="74"/>
      <c r="UNK1" s="74"/>
      <c r="UNL1" s="74"/>
      <c r="UNM1" s="74"/>
      <c r="UNN1" s="74"/>
      <c r="UNO1" s="74"/>
      <c r="UNP1" s="74"/>
      <c r="UNQ1" s="74"/>
      <c r="UNR1" s="74"/>
      <c r="UNS1" s="74"/>
      <c r="UNT1" s="74"/>
      <c r="UNU1" s="74"/>
      <c r="UNV1" s="74"/>
      <c r="UNW1" s="74"/>
      <c r="UNX1" s="74"/>
      <c r="UNY1" s="74"/>
      <c r="UNZ1" s="74"/>
      <c r="UOA1" s="74"/>
      <c r="UOB1" s="74"/>
      <c r="UOC1" s="74"/>
      <c r="UOD1" s="74"/>
      <c r="UOE1" s="74"/>
      <c r="UOF1" s="74"/>
      <c r="UOG1" s="74"/>
      <c r="UOH1" s="74"/>
      <c r="UOI1" s="74"/>
      <c r="UOJ1" s="74"/>
      <c r="UOK1" s="74"/>
      <c r="UOL1" s="74"/>
      <c r="UOM1" s="74"/>
      <c r="UON1" s="74"/>
      <c r="UOO1" s="74"/>
      <c r="UOP1" s="74"/>
      <c r="UOQ1" s="74"/>
      <c r="UOR1" s="74"/>
      <c r="UOS1" s="74"/>
      <c r="UOT1" s="74"/>
      <c r="UOU1" s="74"/>
      <c r="UOV1" s="74"/>
      <c r="UOW1" s="74"/>
      <c r="UOX1" s="74"/>
      <c r="UOY1" s="74"/>
      <c r="UOZ1" s="74"/>
      <c r="UPA1" s="74"/>
      <c r="UPB1" s="74"/>
      <c r="UPC1" s="74"/>
      <c r="UPD1" s="74"/>
      <c r="UPE1" s="74"/>
      <c r="UPF1" s="74"/>
      <c r="UPG1" s="74"/>
      <c r="UPH1" s="74"/>
      <c r="UPI1" s="74"/>
      <c r="UPJ1" s="74"/>
      <c r="UPK1" s="74"/>
      <c r="UPL1" s="74"/>
      <c r="UPM1" s="74"/>
      <c r="UPN1" s="74"/>
      <c r="UPO1" s="74"/>
      <c r="UPP1" s="74"/>
      <c r="UPQ1" s="74"/>
      <c r="UPR1" s="74"/>
      <c r="UPS1" s="74"/>
      <c r="UPT1" s="74"/>
      <c r="UPU1" s="74"/>
      <c r="UPV1" s="74"/>
      <c r="UPW1" s="74"/>
      <c r="UPX1" s="74"/>
      <c r="UPY1" s="74"/>
      <c r="UPZ1" s="74"/>
      <c r="UQA1" s="74"/>
      <c r="UQB1" s="74"/>
      <c r="UQC1" s="74"/>
      <c r="UQD1" s="74"/>
      <c r="UQE1" s="74"/>
      <c r="UQF1" s="74"/>
      <c r="UQG1" s="74"/>
      <c r="UQH1" s="74"/>
      <c r="UQI1" s="74"/>
      <c r="UQJ1" s="74"/>
      <c r="UQK1" s="74"/>
      <c r="UQL1" s="74"/>
      <c r="UQM1" s="74"/>
      <c r="UQN1" s="74"/>
      <c r="UQO1" s="74"/>
      <c r="UQP1" s="74"/>
      <c r="UQQ1" s="74"/>
      <c r="UQR1" s="74"/>
      <c r="UQS1" s="74"/>
      <c r="UQT1" s="74"/>
      <c r="UQU1" s="74"/>
      <c r="UQV1" s="74"/>
      <c r="UQW1" s="74"/>
      <c r="UQX1" s="74"/>
      <c r="UQY1" s="74"/>
      <c r="UQZ1" s="74"/>
      <c r="URA1" s="74"/>
      <c r="URB1" s="74"/>
      <c r="URC1" s="74"/>
      <c r="URD1" s="74"/>
      <c r="URE1" s="74"/>
      <c r="URF1" s="74"/>
      <c r="URG1" s="74"/>
      <c r="URH1" s="74"/>
      <c r="URI1" s="74"/>
      <c r="URJ1" s="74"/>
      <c r="URK1" s="74"/>
      <c r="URL1" s="74"/>
      <c r="URM1" s="74"/>
      <c r="URN1" s="74"/>
      <c r="URO1" s="74"/>
      <c r="URP1" s="74"/>
      <c r="URQ1" s="74"/>
      <c r="URR1" s="74"/>
      <c r="URS1" s="74"/>
      <c r="URT1" s="74"/>
      <c r="URU1" s="74"/>
      <c r="URV1" s="74"/>
      <c r="URW1" s="74"/>
      <c r="URX1" s="74"/>
      <c r="URY1" s="74"/>
      <c r="URZ1" s="74"/>
      <c r="USA1" s="74"/>
      <c r="USB1" s="74"/>
      <c r="USC1" s="74"/>
      <c r="USD1" s="74"/>
      <c r="USE1" s="74"/>
      <c r="USF1" s="74"/>
      <c r="USG1" s="74"/>
      <c r="USH1" s="74"/>
      <c r="USI1" s="74"/>
      <c r="USJ1" s="74"/>
      <c r="USK1" s="74"/>
      <c r="USL1" s="74"/>
      <c r="USM1" s="74"/>
      <c r="USN1" s="74"/>
      <c r="USO1" s="74"/>
      <c r="USP1" s="74"/>
      <c r="USQ1" s="74"/>
      <c r="USR1" s="74"/>
      <c r="USS1" s="74"/>
      <c r="UST1" s="74"/>
      <c r="USU1" s="74"/>
      <c r="USV1" s="74"/>
      <c r="USW1" s="74"/>
      <c r="USX1" s="74"/>
      <c r="USY1" s="74"/>
      <c r="USZ1" s="74"/>
      <c r="UTA1" s="74"/>
      <c r="UTB1" s="74"/>
      <c r="UTC1" s="74"/>
      <c r="UTD1" s="74"/>
      <c r="UTE1" s="74"/>
      <c r="UTF1" s="74"/>
      <c r="UTG1" s="74"/>
      <c r="UTH1" s="74"/>
      <c r="UTI1" s="74"/>
      <c r="UTJ1" s="74"/>
      <c r="UTK1" s="74"/>
      <c r="UTL1" s="74"/>
      <c r="UTM1" s="74"/>
      <c r="UTN1" s="74"/>
      <c r="UTO1" s="74"/>
      <c r="UTP1" s="74"/>
      <c r="UTQ1" s="74"/>
      <c r="UTR1" s="74"/>
      <c r="UTS1" s="74"/>
      <c r="UTT1" s="74"/>
      <c r="UTU1" s="74"/>
      <c r="UTV1" s="74"/>
      <c r="UTW1" s="74"/>
      <c r="UTX1" s="74"/>
      <c r="UTY1" s="74"/>
      <c r="UTZ1" s="74"/>
      <c r="UUA1" s="74"/>
      <c r="UUB1" s="74"/>
      <c r="UUC1" s="74"/>
      <c r="UUD1" s="74"/>
      <c r="UUE1" s="74"/>
      <c r="UUF1" s="74"/>
      <c r="UUG1" s="74"/>
      <c r="UUH1" s="74"/>
      <c r="UUI1" s="74"/>
      <c r="UUJ1" s="74"/>
      <c r="UUK1" s="74"/>
      <c r="UUL1" s="74"/>
      <c r="UUM1" s="74"/>
      <c r="UUN1" s="74"/>
      <c r="UUO1" s="74"/>
      <c r="UUP1" s="74"/>
      <c r="UUQ1" s="74"/>
      <c r="UUR1" s="74"/>
      <c r="UUS1" s="74"/>
      <c r="UUT1" s="74"/>
      <c r="UUU1" s="74"/>
      <c r="UUV1" s="74"/>
      <c r="UUW1" s="74"/>
      <c r="UUX1" s="74"/>
      <c r="UUY1" s="74"/>
      <c r="UUZ1" s="74"/>
      <c r="UVA1" s="74"/>
      <c r="UVB1" s="74"/>
      <c r="UVC1" s="74"/>
      <c r="UVD1" s="74"/>
      <c r="UVE1" s="74"/>
      <c r="UVF1" s="74"/>
      <c r="UVG1" s="74"/>
      <c r="UVH1" s="74"/>
      <c r="UVI1" s="74"/>
      <c r="UVJ1" s="74"/>
      <c r="UVK1" s="74"/>
      <c r="UVL1" s="74"/>
      <c r="UVM1" s="74"/>
      <c r="UVN1" s="74"/>
      <c r="UVO1" s="74"/>
      <c r="UVP1" s="74"/>
      <c r="UVQ1" s="74"/>
      <c r="UVR1" s="74"/>
      <c r="UVS1" s="74"/>
      <c r="UVT1" s="74"/>
      <c r="UVU1" s="74"/>
      <c r="UVV1" s="74"/>
      <c r="UVW1" s="74"/>
      <c r="UVX1" s="74"/>
      <c r="UVY1" s="74"/>
      <c r="UVZ1" s="74"/>
      <c r="UWA1" s="74"/>
      <c r="UWB1" s="74"/>
      <c r="UWC1" s="74"/>
      <c r="UWD1" s="74"/>
      <c r="UWE1" s="74"/>
      <c r="UWF1" s="74"/>
      <c r="UWG1" s="74"/>
      <c r="UWH1" s="74"/>
      <c r="UWI1" s="74"/>
      <c r="UWJ1" s="74"/>
      <c r="UWK1" s="74"/>
      <c r="UWL1" s="74"/>
      <c r="UWM1" s="74"/>
      <c r="UWN1" s="74"/>
      <c r="UWO1" s="74"/>
      <c r="UWP1" s="74"/>
      <c r="UWQ1" s="74"/>
      <c r="UWR1" s="74"/>
      <c r="UWS1" s="74"/>
      <c r="UWT1" s="74"/>
      <c r="UWU1" s="74"/>
      <c r="UWV1" s="74"/>
      <c r="UWW1" s="74"/>
      <c r="UWX1" s="74"/>
      <c r="UWY1" s="74"/>
      <c r="UWZ1" s="74"/>
      <c r="UXA1" s="74"/>
      <c r="UXB1" s="74"/>
      <c r="UXC1" s="74"/>
      <c r="UXD1" s="74"/>
      <c r="UXE1" s="74"/>
      <c r="UXF1" s="74"/>
      <c r="UXG1" s="74"/>
      <c r="UXH1" s="74"/>
      <c r="UXI1" s="74"/>
      <c r="UXJ1" s="74"/>
      <c r="UXK1" s="74"/>
      <c r="UXL1" s="74"/>
      <c r="UXM1" s="74"/>
      <c r="UXN1" s="74"/>
      <c r="UXO1" s="74"/>
      <c r="UXP1" s="74"/>
      <c r="UXQ1" s="74"/>
      <c r="UXR1" s="74"/>
      <c r="UXS1" s="74"/>
      <c r="UXT1" s="74"/>
      <c r="UXU1" s="74"/>
      <c r="UXV1" s="74"/>
      <c r="UXW1" s="74"/>
      <c r="UXX1" s="74"/>
      <c r="UXY1" s="74"/>
      <c r="UXZ1" s="74"/>
      <c r="UYA1" s="74"/>
      <c r="UYB1" s="74"/>
      <c r="UYC1" s="74"/>
      <c r="UYD1" s="74"/>
      <c r="UYE1" s="74"/>
      <c r="UYF1" s="74"/>
      <c r="UYG1" s="74"/>
      <c r="UYH1" s="74"/>
      <c r="UYI1" s="74"/>
      <c r="UYJ1" s="74"/>
      <c r="UYK1" s="74"/>
      <c r="UYL1" s="74"/>
      <c r="UYM1" s="74"/>
      <c r="UYN1" s="74"/>
      <c r="UYO1" s="74"/>
      <c r="UYP1" s="74"/>
      <c r="UYQ1" s="74"/>
      <c r="UYR1" s="74"/>
      <c r="UYS1" s="74"/>
      <c r="UYT1" s="74"/>
      <c r="UYU1" s="74"/>
      <c r="UYV1" s="74"/>
      <c r="UYW1" s="74"/>
      <c r="UYX1" s="74"/>
      <c r="UYY1" s="74"/>
      <c r="UYZ1" s="74"/>
      <c r="UZA1" s="74"/>
      <c r="UZB1" s="74"/>
      <c r="UZC1" s="74"/>
      <c r="UZD1" s="74"/>
      <c r="UZE1" s="74"/>
      <c r="UZF1" s="74"/>
      <c r="UZG1" s="74"/>
      <c r="UZH1" s="74"/>
      <c r="UZI1" s="74"/>
      <c r="UZJ1" s="74"/>
      <c r="UZK1" s="74"/>
      <c r="UZL1" s="74"/>
      <c r="UZM1" s="74"/>
      <c r="UZN1" s="74"/>
      <c r="UZO1" s="74"/>
      <c r="UZP1" s="74"/>
      <c r="UZQ1" s="74"/>
      <c r="UZR1" s="74"/>
      <c r="UZS1" s="74"/>
      <c r="UZT1" s="74"/>
      <c r="UZU1" s="74"/>
      <c r="UZV1" s="74"/>
      <c r="UZW1" s="74"/>
      <c r="UZX1" s="74"/>
      <c r="UZY1" s="74"/>
      <c r="UZZ1" s="74"/>
      <c r="VAA1" s="74"/>
      <c r="VAB1" s="74"/>
      <c r="VAC1" s="74"/>
      <c r="VAD1" s="74"/>
      <c r="VAE1" s="74"/>
      <c r="VAF1" s="74"/>
      <c r="VAG1" s="74"/>
      <c r="VAH1" s="74"/>
      <c r="VAI1" s="74"/>
      <c r="VAJ1" s="74"/>
      <c r="VAK1" s="74"/>
      <c r="VAL1" s="74"/>
      <c r="VAM1" s="74"/>
      <c r="VAN1" s="74"/>
      <c r="VAO1" s="74"/>
      <c r="VAP1" s="74"/>
      <c r="VAQ1" s="74"/>
      <c r="VAR1" s="74"/>
      <c r="VAS1" s="74"/>
      <c r="VAT1" s="74"/>
      <c r="VAU1" s="74"/>
      <c r="VAV1" s="74"/>
      <c r="VAW1" s="74"/>
      <c r="VAX1" s="74"/>
      <c r="VAY1" s="74"/>
      <c r="VAZ1" s="74"/>
      <c r="VBA1" s="74"/>
      <c r="VBB1" s="74"/>
      <c r="VBC1" s="74"/>
      <c r="VBD1" s="74"/>
      <c r="VBE1" s="74"/>
      <c r="VBF1" s="74"/>
      <c r="VBG1" s="74"/>
      <c r="VBH1" s="74"/>
      <c r="VBI1" s="74"/>
      <c r="VBJ1" s="74"/>
      <c r="VBK1" s="74"/>
      <c r="VBL1" s="74"/>
      <c r="VBM1" s="74"/>
      <c r="VBN1" s="74"/>
      <c r="VBO1" s="74"/>
      <c r="VBP1" s="74"/>
      <c r="VBQ1" s="74"/>
      <c r="VBR1" s="74"/>
      <c r="VBS1" s="74"/>
      <c r="VBT1" s="74"/>
      <c r="VBU1" s="74"/>
      <c r="VBV1" s="74"/>
      <c r="VBW1" s="74"/>
      <c r="VBX1" s="74"/>
      <c r="VBY1" s="74"/>
      <c r="VBZ1" s="74"/>
      <c r="VCA1" s="74"/>
      <c r="VCB1" s="74"/>
      <c r="VCC1" s="74"/>
      <c r="VCD1" s="74"/>
      <c r="VCE1" s="74"/>
      <c r="VCF1" s="74"/>
      <c r="VCG1" s="74"/>
      <c r="VCH1" s="74"/>
      <c r="VCI1" s="74"/>
      <c r="VCJ1" s="74"/>
      <c r="VCK1" s="74"/>
      <c r="VCL1" s="74"/>
      <c r="VCM1" s="74"/>
      <c r="VCN1" s="74"/>
      <c r="VCO1" s="74"/>
      <c r="VCP1" s="74"/>
      <c r="VCQ1" s="74"/>
      <c r="VCR1" s="74"/>
      <c r="VCS1" s="74"/>
      <c r="VCT1" s="74"/>
      <c r="VCU1" s="74"/>
      <c r="VCV1" s="74"/>
      <c r="VCW1" s="74"/>
      <c r="VCX1" s="74"/>
      <c r="VCY1" s="74"/>
      <c r="VCZ1" s="74"/>
      <c r="VDA1" s="74"/>
      <c r="VDB1" s="74"/>
      <c r="VDC1" s="74"/>
      <c r="VDD1" s="74"/>
      <c r="VDE1" s="74"/>
      <c r="VDF1" s="74"/>
      <c r="VDG1" s="74"/>
      <c r="VDH1" s="74"/>
      <c r="VDI1" s="74"/>
      <c r="VDJ1" s="74"/>
      <c r="VDK1" s="74"/>
      <c r="VDL1" s="74"/>
      <c r="VDM1" s="74"/>
      <c r="VDN1" s="74"/>
      <c r="VDO1" s="74"/>
      <c r="VDP1" s="74"/>
      <c r="VDQ1" s="74"/>
      <c r="VDR1" s="74"/>
      <c r="VDS1" s="74"/>
      <c r="VDT1" s="74"/>
      <c r="VDU1" s="74"/>
      <c r="VDV1" s="74"/>
      <c r="VDW1" s="74"/>
      <c r="VDX1" s="74"/>
      <c r="VDY1" s="74"/>
      <c r="VDZ1" s="74"/>
      <c r="VEA1" s="74"/>
      <c r="VEB1" s="74"/>
      <c r="VEC1" s="74"/>
      <c r="VED1" s="74"/>
      <c r="VEE1" s="74"/>
      <c r="VEF1" s="74"/>
      <c r="VEG1" s="74"/>
      <c r="VEH1" s="74"/>
      <c r="VEI1" s="74"/>
      <c r="VEJ1" s="74"/>
      <c r="VEK1" s="74"/>
      <c r="VEL1" s="74"/>
      <c r="VEM1" s="74"/>
      <c r="VEN1" s="74"/>
      <c r="VEO1" s="74"/>
      <c r="VEP1" s="74"/>
      <c r="VEQ1" s="74"/>
      <c r="VER1" s="74"/>
      <c r="VES1" s="74"/>
      <c r="VET1" s="74"/>
      <c r="VEU1" s="74"/>
      <c r="VEV1" s="74"/>
      <c r="VEW1" s="74"/>
      <c r="VEX1" s="74"/>
      <c r="VEY1" s="74"/>
      <c r="VEZ1" s="74"/>
      <c r="VFA1" s="74"/>
      <c r="VFB1" s="74"/>
      <c r="VFC1" s="74"/>
      <c r="VFD1" s="74"/>
      <c r="VFE1" s="74"/>
      <c r="VFF1" s="74"/>
      <c r="VFG1" s="74"/>
      <c r="VFH1" s="74"/>
      <c r="VFI1" s="74"/>
      <c r="VFJ1" s="74"/>
      <c r="VFK1" s="74"/>
      <c r="VFL1" s="74"/>
      <c r="VFM1" s="74"/>
      <c r="VFN1" s="74"/>
      <c r="VFO1" s="74"/>
      <c r="VFP1" s="74"/>
      <c r="VFQ1" s="74"/>
      <c r="VFR1" s="74"/>
      <c r="VFS1" s="74"/>
      <c r="VFT1" s="74"/>
      <c r="VFU1" s="74"/>
      <c r="VFV1" s="74"/>
      <c r="VFW1" s="74"/>
      <c r="VFX1" s="74"/>
      <c r="VFY1" s="74"/>
      <c r="VFZ1" s="74"/>
      <c r="VGA1" s="74"/>
      <c r="VGB1" s="74"/>
      <c r="VGC1" s="74"/>
      <c r="VGD1" s="74"/>
      <c r="VGE1" s="74"/>
      <c r="VGF1" s="74"/>
      <c r="VGG1" s="74"/>
      <c r="VGH1" s="74"/>
      <c r="VGI1" s="74"/>
      <c r="VGJ1" s="74"/>
      <c r="VGK1" s="74"/>
      <c r="VGL1" s="74"/>
      <c r="VGM1" s="74"/>
      <c r="VGN1" s="74"/>
      <c r="VGO1" s="74"/>
      <c r="VGP1" s="74"/>
      <c r="VGQ1" s="74"/>
      <c r="VGR1" s="74"/>
      <c r="VGS1" s="74"/>
      <c r="VGT1" s="74"/>
      <c r="VGU1" s="74"/>
      <c r="VGV1" s="74"/>
      <c r="VGW1" s="74"/>
      <c r="VGX1" s="74"/>
      <c r="VGY1" s="74"/>
      <c r="VGZ1" s="74"/>
      <c r="VHA1" s="74"/>
      <c r="VHB1" s="74"/>
      <c r="VHC1" s="74"/>
      <c r="VHD1" s="74"/>
      <c r="VHE1" s="74"/>
      <c r="VHF1" s="74"/>
      <c r="VHG1" s="74"/>
      <c r="VHH1" s="74"/>
      <c r="VHI1" s="74"/>
      <c r="VHJ1" s="74"/>
      <c r="VHK1" s="74"/>
      <c r="VHL1" s="74"/>
      <c r="VHM1" s="74"/>
      <c r="VHN1" s="74"/>
      <c r="VHO1" s="74"/>
      <c r="VHP1" s="74"/>
      <c r="VHQ1" s="74"/>
      <c r="VHR1" s="74"/>
      <c r="VHS1" s="74"/>
      <c r="VHT1" s="74"/>
      <c r="VHU1" s="74"/>
      <c r="VHV1" s="74"/>
      <c r="VHW1" s="74"/>
      <c r="VHX1" s="74"/>
      <c r="VHY1" s="74"/>
      <c r="VHZ1" s="74"/>
      <c r="VIA1" s="74"/>
      <c r="VIB1" s="74"/>
      <c r="VIC1" s="74"/>
      <c r="VID1" s="74"/>
      <c r="VIE1" s="74"/>
      <c r="VIF1" s="74"/>
      <c r="VIG1" s="74"/>
      <c r="VIH1" s="74"/>
      <c r="VII1" s="74"/>
      <c r="VIJ1" s="74"/>
      <c r="VIK1" s="74"/>
      <c r="VIL1" s="74"/>
      <c r="VIM1" s="74"/>
      <c r="VIN1" s="74"/>
      <c r="VIO1" s="74"/>
      <c r="VIP1" s="74"/>
      <c r="VIQ1" s="74"/>
      <c r="VIR1" s="74"/>
      <c r="VIS1" s="74"/>
      <c r="VIT1" s="74"/>
      <c r="VIU1" s="74"/>
      <c r="VIV1" s="74"/>
      <c r="VIW1" s="74"/>
      <c r="VIX1" s="74"/>
      <c r="VIY1" s="74"/>
      <c r="VIZ1" s="74"/>
      <c r="VJA1" s="74"/>
      <c r="VJB1" s="74"/>
      <c r="VJC1" s="74"/>
      <c r="VJD1" s="74"/>
      <c r="VJE1" s="74"/>
      <c r="VJF1" s="74"/>
      <c r="VJG1" s="74"/>
      <c r="VJH1" s="74"/>
      <c r="VJI1" s="74"/>
      <c r="VJJ1" s="74"/>
      <c r="VJK1" s="74"/>
      <c r="VJL1" s="74"/>
      <c r="VJM1" s="74"/>
      <c r="VJN1" s="74"/>
      <c r="VJO1" s="74"/>
      <c r="VJP1" s="74"/>
      <c r="VJQ1" s="74"/>
      <c r="VJR1" s="74"/>
      <c r="VJS1" s="74"/>
      <c r="VJT1" s="74"/>
      <c r="VJU1" s="74"/>
      <c r="VJV1" s="74"/>
      <c r="VJW1" s="74"/>
      <c r="VJX1" s="74"/>
      <c r="VJY1" s="74"/>
      <c r="VJZ1" s="74"/>
      <c r="VKA1" s="74"/>
      <c r="VKB1" s="74"/>
      <c r="VKC1" s="74"/>
      <c r="VKD1" s="74"/>
      <c r="VKE1" s="74"/>
      <c r="VKF1" s="74"/>
      <c r="VKG1" s="74"/>
      <c r="VKH1" s="74"/>
      <c r="VKI1" s="74"/>
      <c r="VKJ1" s="74"/>
      <c r="VKK1" s="74"/>
      <c r="VKL1" s="74"/>
      <c r="VKM1" s="74"/>
      <c r="VKN1" s="74"/>
      <c r="VKO1" s="74"/>
      <c r="VKP1" s="74"/>
      <c r="VKQ1" s="74"/>
      <c r="VKR1" s="74"/>
      <c r="VKS1" s="74"/>
      <c r="VKT1" s="74"/>
      <c r="VKU1" s="74"/>
      <c r="VKV1" s="74"/>
      <c r="VKW1" s="74"/>
      <c r="VKX1" s="74"/>
      <c r="VKY1" s="74"/>
      <c r="VKZ1" s="74"/>
      <c r="VLA1" s="74"/>
      <c r="VLB1" s="74"/>
      <c r="VLC1" s="74"/>
      <c r="VLD1" s="74"/>
      <c r="VLE1" s="74"/>
      <c r="VLF1" s="74"/>
      <c r="VLG1" s="74"/>
      <c r="VLH1" s="74"/>
      <c r="VLI1" s="74"/>
      <c r="VLJ1" s="74"/>
      <c r="VLK1" s="74"/>
      <c r="VLL1" s="74"/>
      <c r="VLM1" s="74"/>
      <c r="VLN1" s="74"/>
      <c r="VLO1" s="74"/>
      <c r="VLP1" s="74"/>
      <c r="VLQ1" s="74"/>
      <c r="VLR1" s="74"/>
      <c r="VLS1" s="74"/>
      <c r="VLT1" s="74"/>
      <c r="VLU1" s="74"/>
      <c r="VLV1" s="74"/>
      <c r="VLW1" s="74"/>
      <c r="VLX1" s="74"/>
      <c r="VLY1" s="74"/>
      <c r="VLZ1" s="74"/>
      <c r="VMA1" s="74"/>
      <c r="VMB1" s="74"/>
      <c r="VMC1" s="74"/>
      <c r="VMD1" s="74"/>
      <c r="VME1" s="74"/>
      <c r="VMF1" s="74"/>
      <c r="VMG1" s="74"/>
      <c r="VMH1" s="74"/>
      <c r="VMI1" s="74"/>
      <c r="VMJ1" s="74"/>
      <c r="VMK1" s="74"/>
      <c r="VML1" s="74"/>
      <c r="VMM1" s="74"/>
      <c r="VMN1" s="74"/>
      <c r="VMO1" s="74"/>
      <c r="VMP1" s="74"/>
      <c r="VMQ1" s="74"/>
      <c r="VMR1" s="74"/>
      <c r="VMS1" s="74"/>
      <c r="VMT1" s="74"/>
      <c r="VMU1" s="74"/>
      <c r="VMV1" s="74"/>
      <c r="VMW1" s="74"/>
      <c r="VMX1" s="74"/>
      <c r="VMY1" s="74"/>
      <c r="VMZ1" s="74"/>
      <c r="VNA1" s="74"/>
      <c r="VNB1" s="74"/>
      <c r="VNC1" s="74"/>
      <c r="VND1" s="74"/>
      <c r="VNE1" s="74"/>
      <c r="VNF1" s="74"/>
      <c r="VNG1" s="74"/>
      <c r="VNH1" s="74"/>
      <c r="VNI1" s="74"/>
      <c r="VNJ1" s="74"/>
      <c r="VNK1" s="74"/>
      <c r="VNL1" s="74"/>
      <c r="VNM1" s="74"/>
      <c r="VNN1" s="74"/>
      <c r="VNO1" s="74"/>
      <c r="VNP1" s="74"/>
      <c r="VNQ1" s="74"/>
      <c r="VNR1" s="74"/>
      <c r="VNS1" s="74"/>
      <c r="VNT1" s="74"/>
      <c r="VNU1" s="74"/>
      <c r="VNV1" s="74"/>
      <c r="VNW1" s="74"/>
      <c r="VNX1" s="74"/>
      <c r="VNY1" s="74"/>
      <c r="VNZ1" s="74"/>
      <c r="VOA1" s="74"/>
      <c r="VOB1" s="74"/>
      <c r="VOC1" s="74"/>
      <c r="VOD1" s="74"/>
      <c r="VOE1" s="74"/>
      <c r="VOF1" s="74"/>
      <c r="VOG1" s="74"/>
      <c r="VOH1" s="74"/>
      <c r="VOI1" s="74"/>
      <c r="VOJ1" s="74"/>
      <c r="VOK1" s="74"/>
      <c r="VOL1" s="74"/>
      <c r="VOM1" s="74"/>
      <c r="VON1" s="74"/>
      <c r="VOO1" s="74"/>
      <c r="VOP1" s="74"/>
      <c r="VOQ1" s="74"/>
      <c r="VOR1" s="74"/>
      <c r="VOS1" s="74"/>
      <c r="VOT1" s="74"/>
      <c r="VOU1" s="74"/>
      <c r="VOV1" s="74"/>
      <c r="VOW1" s="74"/>
      <c r="VOX1" s="74"/>
      <c r="VOY1" s="74"/>
      <c r="VOZ1" s="74"/>
      <c r="VPA1" s="74"/>
      <c r="VPB1" s="74"/>
      <c r="VPC1" s="74"/>
      <c r="VPD1" s="74"/>
      <c r="VPE1" s="74"/>
      <c r="VPF1" s="74"/>
      <c r="VPG1" s="74"/>
      <c r="VPH1" s="74"/>
      <c r="VPI1" s="74"/>
      <c r="VPJ1" s="74"/>
      <c r="VPK1" s="74"/>
      <c r="VPL1" s="74"/>
      <c r="VPM1" s="74"/>
      <c r="VPN1" s="74"/>
      <c r="VPO1" s="74"/>
      <c r="VPP1" s="74"/>
      <c r="VPQ1" s="74"/>
      <c r="VPR1" s="74"/>
      <c r="VPS1" s="74"/>
      <c r="VPT1" s="74"/>
      <c r="VPU1" s="74"/>
      <c r="VPV1" s="74"/>
      <c r="VPW1" s="74"/>
      <c r="VPX1" s="74"/>
      <c r="VPY1" s="74"/>
      <c r="VPZ1" s="74"/>
      <c r="VQA1" s="74"/>
      <c r="VQB1" s="74"/>
      <c r="VQC1" s="74"/>
      <c r="VQD1" s="74"/>
      <c r="VQE1" s="74"/>
      <c r="VQF1" s="74"/>
      <c r="VQG1" s="74"/>
      <c r="VQH1" s="74"/>
      <c r="VQI1" s="74"/>
      <c r="VQJ1" s="74"/>
      <c r="VQK1" s="74"/>
      <c r="VQL1" s="74"/>
      <c r="VQM1" s="74"/>
      <c r="VQN1" s="74"/>
      <c r="VQO1" s="74"/>
      <c r="VQP1" s="74"/>
      <c r="VQQ1" s="74"/>
      <c r="VQR1" s="74"/>
      <c r="VQS1" s="74"/>
      <c r="VQT1" s="74"/>
      <c r="VQU1" s="74"/>
      <c r="VQV1" s="74"/>
      <c r="VQW1" s="74"/>
      <c r="VQX1" s="74"/>
      <c r="VQY1" s="74"/>
      <c r="VQZ1" s="74"/>
      <c r="VRA1" s="74"/>
      <c r="VRB1" s="74"/>
      <c r="VRC1" s="74"/>
      <c r="VRD1" s="74"/>
      <c r="VRE1" s="74"/>
      <c r="VRF1" s="74"/>
      <c r="VRG1" s="74"/>
      <c r="VRH1" s="74"/>
      <c r="VRI1" s="74"/>
      <c r="VRJ1" s="74"/>
      <c r="VRK1" s="74"/>
      <c r="VRL1" s="74"/>
      <c r="VRM1" s="74"/>
      <c r="VRN1" s="74"/>
      <c r="VRO1" s="74"/>
      <c r="VRP1" s="74"/>
      <c r="VRQ1" s="74"/>
      <c r="VRR1" s="74"/>
      <c r="VRS1" s="74"/>
      <c r="VRT1" s="74"/>
      <c r="VRU1" s="74"/>
      <c r="VRV1" s="74"/>
      <c r="VRW1" s="74"/>
      <c r="VRX1" s="74"/>
      <c r="VRY1" s="74"/>
      <c r="VRZ1" s="74"/>
      <c r="VSA1" s="74"/>
      <c r="VSB1" s="74"/>
      <c r="VSC1" s="74"/>
      <c r="VSD1" s="74"/>
      <c r="VSE1" s="74"/>
      <c r="VSF1" s="74"/>
      <c r="VSG1" s="74"/>
      <c r="VSH1" s="74"/>
      <c r="VSI1" s="74"/>
      <c r="VSJ1" s="74"/>
      <c r="VSK1" s="74"/>
      <c r="VSL1" s="74"/>
      <c r="VSM1" s="74"/>
      <c r="VSN1" s="74"/>
      <c r="VSO1" s="74"/>
      <c r="VSP1" s="74"/>
      <c r="VSQ1" s="74"/>
      <c r="VSR1" s="74"/>
      <c r="VSS1" s="74"/>
      <c r="VST1" s="74"/>
      <c r="VSU1" s="74"/>
      <c r="VSV1" s="74"/>
      <c r="VSW1" s="74"/>
      <c r="VSX1" s="74"/>
      <c r="VSY1" s="74"/>
      <c r="VSZ1" s="74"/>
      <c r="VTA1" s="74"/>
      <c r="VTB1" s="74"/>
      <c r="VTC1" s="74"/>
      <c r="VTD1" s="74"/>
      <c r="VTE1" s="74"/>
      <c r="VTF1" s="74"/>
      <c r="VTG1" s="74"/>
      <c r="VTH1" s="74"/>
      <c r="VTI1" s="74"/>
      <c r="VTJ1" s="74"/>
      <c r="VTK1" s="74"/>
      <c r="VTL1" s="74"/>
      <c r="VTM1" s="74"/>
      <c r="VTN1" s="74"/>
      <c r="VTO1" s="74"/>
      <c r="VTP1" s="74"/>
      <c r="VTQ1" s="74"/>
      <c r="VTR1" s="74"/>
      <c r="VTS1" s="74"/>
      <c r="VTT1" s="74"/>
      <c r="VTU1" s="74"/>
      <c r="VTV1" s="74"/>
      <c r="VTW1" s="74"/>
      <c r="VTX1" s="74"/>
      <c r="VTY1" s="74"/>
      <c r="VTZ1" s="74"/>
      <c r="VUA1" s="74"/>
      <c r="VUB1" s="74"/>
      <c r="VUC1" s="74"/>
      <c r="VUD1" s="74"/>
      <c r="VUE1" s="74"/>
      <c r="VUF1" s="74"/>
      <c r="VUG1" s="74"/>
      <c r="VUH1" s="74"/>
      <c r="VUI1" s="74"/>
      <c r="VUJ1" s="74"/>
      <c r="VUK1" s="74"/>
      <c r="VUL1" s="74"/>
      <c r="VUM1" s="74"/>
      <c r="VUN1" s="74"/>
      <c r="VUO1" s="74"/>
      <c r="VUP1" s="74"/>
      <c r="VUQ1" s="74"/>
      <c r="VUR1" s="74"/>
      <c r="VUS1" s="74"/>
      <c r="VUT1" s="74"/>
      <c r="VUU1" s="74"/>
      <c r="VUV1" s="74"/>
      <c r="VUW1" s="74"/>
      <c r="VUX1" s="74"/>
      <c r="VUY1" s="74"/>
      <c r="VUZ1" s="74"/>
      <c r="VVA1" s="74"/>
      <c r="VVB1" s="74"/>
      <c r="VVC1" s="74"/>
      <c r="VVD1" s="74"/>
      <c r="VVE1" s="74"/>
      <c r="VVF1" s="74"/>
      <c r="VVG1" s="74"/>
      <c r="VVH1" s="74"/>
      <c r="VVI1" s="74"/>
      <c r="VVJ1" s="74"/>
      <c r="VVK1" s="74"/>
      <c r="VVL1" s="74"/>
      <c r="VVM1" s="74"/>
      <c r="VVN1" s="74"/>
      <c r="VVO1" s="74"/>
      <c r="VVP1" s="74"/>
      <c r="VVQ1" s="74"/>
      <c r="VVR1" s="74"/>
      <c r="VVS1" s="74"/>
      <c r="VVT1" s="74"/>
      <c r="VVU1" s="74"/>
      <c r="VVV1" s="74"/>
      <c r="VVW1" s="74"/>
      <c r="VVX1" s="74"/>
      <c r="VVY1" s="74"/>
      <c r="VVZ1" s="74"/>
      <c r="VWA1" s="74"/>
      <c r="VWB1" s="74"/>
      <c r="VWC1" s="74"/>
      <c r="VWD1" s="74"/>
      <c r="VWE1" s="74"/>
      <c r="VWF1" s="74"/>
      <c r="VWG1" s="74"/>
      <c r="VWH1" s="74"/>
      <c r="VWI1" s="74"/>
      <c r="VWJ1" s="74"/>
      <c r="VWK1" s="74"/>
      <c r="VWL1" s="74"/>
      <c r="VWM1" s="74"/>
      <c r="VWN1" s="74"/>
      <c r="VWO1" s="74"/>
      <c r="VWP1" s="74"/>
      <c r="VWQ1" s="74"/>
      <c r="VWR1" s="74"/>
      <c r="VWS1" s="74"/>
      <c r="VWT1" s="74"/>
      <c r="VWU1" s="74"/>
      <c r="VWV1" s="74"/>
      <c r="VWW1" s="74"/>
      <c r="VWX1" s="74"/>
      <c r="VWY1" s="74"/>
      <c r="VWZ1" s="74"/>
      <c r="VXA1" s="74"/>
      <c r="VXB1" s="74"/>
      <c r="VXC1" s="74"/>
      <c r="VXD1" s="74"/>
      <c r="VXE1" s="74"/>
      <c r="VXF1" s="74"/>
      <c r="VXG1" s="74"/>
      <c r="VXH1" s="74"/>
      <c r="VXI1" s="74"/>
      <c r="VXJ1" s="74"/>
      <c r="VXK1" s="74"/>
      <c r="VXL1" s="74"/>
      <c r="VXM1" s="74"/>
      <c r="VXN1" s="74"/>
      <c r="VXO1" s="74"/>
      <c r="VXP1" s="74"/>
      <c r="VXQ1" s="74"/>
      <c r="VXR1" s="74"/>
      <c r="VXS1" s="74"/>
      <c r="VXT1" s="74"/>
      <c r="VXU1" s="74"/>
      <c r="VXV1" s="74"/>
      <c r="VXW1" s="74"/>
      <c r="VXX1" s="74"/>
      <c r="VXY1" s="74"/>
      <c r="VXZ1" s="74"/>
      <c r="VYA1" s="74"/>
      <c r="VYB1" s="74"/>
      <c r="VYC1" s="74"/>
      <c r="VYD1" s="74"/>
      <c r="VYE1" s="74"/>
      <c r="VYF1" s="74"/>
      <c r="VYG1" s="74"/>
      <c r="VYH1" s="74"/>
      <c r="VYI1" s="74"/>
      <c r="VYJ1" s="74"/>
      <c r="VYK1" s="74"/>
      <c r="VYL1" s="74"/>
      <c r="VYM1" s="74"/>
      <c r="VYN1" s="74"/>
      <c r="VYO1" s="74"/>
      <c r="VYP1" s="74"/>
      <c r="VYQ1" s="74"/>
      <c r="VYR1" s="74"/>
      <c r="VYS1" s="74"/>
      <c r="VYT1" s="74"/>
      <c r="VYU1" s="74"/>
      <c r="VYV1" s="74"/>
      <c r="VYW1" s="74"/>
      <c r="VYX1" s="74"/>
      <c r="VYY1" s="74"/>
      <c r="VYZ1" s="74"/>
      <c r="VZA1" s="74"/>
      <c r="VZB1" s="74"/>
      <c r="VZC1" s="74"/>
      <c r="VZD1" s="74"/>
      <c r="VZE1" s="74"/>
      <c r="VZF1" s="74"/>
      <c r="VZG1" s="74"/>
      <c r="VZH1" s="74"/>
      <c r="VZI1" s="74"/>
      <c r="VZJ1" s="74"/>
      <c r="VZK1" s="74"/>
      <c r="VZL1" s="74"/>
      <c r="VZM1" s="74"/>
      <c r="VZN1" s="74"/>
      <c r="VZO1" s="74"/>
      <c r="VZP1" s="74"/>
      <c r="VZQ1" s="74"/>
      <c r="VZR1" s="74"/>
      <c r="VZS1" s="74"/>
      <c r="VZT1" s="74"/>
      <c r="VZU1" s="74"/>
      <c r="VZV1" s="74"/>
      <c r="VZW1" s="74"/>
      <c r="VZX1" s="74"/>
      <c r="VZY1" s="74"/>
      <c r="VZZ1" s="74"/>
      <c r="WAA1" s="74"/>
      <c r="WAB1" s="74"/>
      <c r="WAC1" s="74"/>
      <c r="WAD1" s="74"/>
      <c r="WAE1" s="74"/>
      <c r="WAF1" s="74"/>
      <c r="WAG1" s="74"/>
      <c r="WAH1" s="74"/>
      <c r="WAI1" s="74"/>
      <c r="WAJ1" s="74"/>
      <c r="WAK1" s="74"/>
      <c r="WAL1" s="74"/>
      <c r="WAM1" s="74"/>
      <c r="WAN1" s="74"/>
      <c r="WAO1" s="74"/>
      <c r="WAP1" s="74"/>
      <c r="WAQ1" s="74"/>
      <c r="WAR1" s="74"/>
      <c r="WAS1" s="74"/>
      <c r="WAT1" s="74"/>
      <c r="WAU1" s="74"/>
      <c r="WAV1" s="74"/>
      <c r="WAW1" s="74"/>
      <c r="WAX1" s="74"/>
      <c r="WAY1" s="74"/>
      <c r="WAZ1" s="74"/>
      <c r="WBA1" s="74"/>
      <c r="WBB1" s="74"/>
      <c r="WBC1" s="74"/>
      <c r="WBD1" s="74"/>
      <c r="WBE1" s="74"/>
      <c r="WBF1" s="74"/>
      <c r="WBG1" s="74"/>
      <c r="WBH1" s="74"/>
      <c r="WBI1" s="74"/>
      <c r="WBJ1" s="74"/>
      <c r="WBK1" s="74"/>
      <c r="WBL1" s="74"/>
      <c r="WBM1" s="74"/>
      <c r="WBN1" s="74"/>
      <c r="WBO1" s="74"/>
      <c r="WBP1" s="74"/>
      <c r="WBQ1" s="74"/>
      <c r="WBR1" s="74"/>
      <c r="WBS1" s="74"/>
      <c r="WBT1" s="74"/>
      <c r="WBU1" s="74"/>
      <c r="WBV1" s="74"/>
      <c r="WBW1" s="74"/>
      <c r="WBX1" s="74"/>
      <c r="WBY1" s="74"/>
      <c r="WBZ1" s="74"/>
      <c r="WCA1" s="74"/>
      <c r="WCB1" s="74"/>
      <c r="WCC1" s="74"/>
      <c r="WCD1" s="74"/>
      <c r="WCE1" s="74"/>
      <c r="WCF1" s="74"/>
      <c r="WCG1" s="74"/>
      <c r="WCH1" s="74"/>
      <c r="WCI1" s="74"/>
      <c r="WCJ1" s="74"/>
      <c r="WCK1" s="74"/>
      <c r="WCL1" s="74"/>
      <c r="WCM1" s="74"/>
      <c r="WCN1" s="74"/>
      <c r="WCO1" s="74"/>
      <c r="WCP1" s="74"/>
      <c r="WCQ1" s="74"/>
      <c r="WCR1" s="74"/>
      <c r="WCS1" s="74"/>
      <c r="WCT1" s="74"/>
      <c r="WCU1" s="74"/>
      <c r="WCV1" s="74"/>
      <c r="WCW1" s="74"/>
      <c r="WCX1" s="74"/>
      <c r="WCY1" s="74"/>
      <c r="WCZ1" s="74"/>
      <c r="WDA1" s="74"/>
      <c r="WDB1" s="74"/>
      <c r="WDC1" s="74"/>
      <c r="WDD1" s="74"/>
      <c r="WDE1" s="74"/>
      <c r="WDF1" s="74"/>
      <c r="WDG1" s="74"/>
      <c r="WDH1" s="74"/>
      <c r="WDI1" s="74"/>
      <c r="WDJ1" s="74"/>
      <c r="WDK1" s="74"/>
      <c r="WDL1" s="74"/>
      <c r="WDM1" s="74"/>
      <c r="WDN1" s="74"/>
      <c r="WDO1" s="74"/>
      <c r="WDP1" s="74"/>
      <c r="WDQ1" s="74"/>
      <c r="WDR1" s="74"/>
      <c r="WDS1" s="74"/>
      <c r="WDT1" s="74"/>
      <c r="WDU1" s="74"/>
      <c r="WDV1" s="74"/>
      <c r="WDW1" s="74"/>
      <c r="WDX1" s="74"/>
      <c r="WDY1" s="74"/>
      <c r="WDZ1" s="74"/>
      <c r="WEA1" s="74"/>
      <c r="WEB1" s="74"/>
      <c r="WEC1" s="74"/>
      <c r="WED1" s="74"/>
      <c r="WEE1" s="74"/>
      <c r="WEF1" s="74"/>
      <c r="WEG1" s="74"/>
      <c r="WEH1" s="74"/>
      <c r="WEI1" s="74"/>
      <c r="WEJ1" s="74"/>
      <c r="WEK1" s="74"/>
      <c r="WEL1" s="74"/>
      <c r="WEM1" s="74"/>
      <c r="WEN1" s="74"/>
      <c r="WEO1" s="74"/>
      <c r="WEP1" s="74"/>
      <c r="WEQ1" s="74"/>
      <c r="WER1" s="74"/>
      <c r="WES1" s="74"/>
      <c r="WET1" s="74"/>
      <c r="WEU1" s="74"/>
      <c r="WEV1" s="74"/>
      <c r="WEW1" s="74"/>
      <c r="WEX1" s="74"/>
      <c r="WEY1" s="74"/>
      <c r="WEZ1" s="74"/>
      <c r="WFA1" s="74"/>
      <c r="WFB1" s="74"/>
      <c r="WFC1" s="74"/>
      <c r="WFD1" s="74"/>
      <c r="WFE1" s="74"/>
      <c r="WFF1" s="74"/>
      <c r="WFG1" s="74"/>
      <c r="WFH1" s="74"/>
      <c r="WFI1" s="74"/>
      <c r="WFJ1" s="74"/>
      <c r="WFK1" s="74"/>
      <c r="WFL1" s="74"/>
      <c r="WFM1" s="74"/>
      <c r="WFN1" s="74"/>
      <c r="WFO1" s="74"/>
      <c r="WFP1" s="74"/>
      <c r="WFQ1" s="74"/>
      <c r="WFR1" s="74"/>
      <c r="WFS1" s="74"/>
      <c r="WFT1" s="74"/>
      <c r="WFU1" s="74"/>
      <c r="WFV1" s="74"/>
      <c r="WFW1" s="74"/>
      <c r="WFX1" s="74"/>
      <c r="WFY1" s="74"/>
      <c r="WFZ1" s="74"/>
      <c r="WGA1" s="74"/>
      <c r="WGB1" s="74"/>
      <c r="WGC1" s="74"/>
      <c r="WGD1" s="74"/>
      <c r="WGE1" s="74"/>
      <c r="WGF1" s="74"/>
      <c r="WGG1" s="74"/>
      <c r="WGH1" s="74"/>
      <c r="WGI1" s="74"/>
      <c r="WGJ1" s="74"/>
      <c r="WGK1" s="74"/>
      <c r="WGL1" s="74"/>
      <c r="WGM1" s="74"/>
      <c r="WGN1" s="74"/>
      <c r="WGO1" s="74"/>
      <c r="WGP1" s="74"/>
      <c r="WGQ1" s="74"/>
      <c r="WGR1" s="74"/>
      <c r="WGS1" s="74"/>
      <c r="WGT1" s="74"/>
      <c r="WGU1" s="74"/>
      <c r="WGV1" s="74"/>
      <c r="WGW1" s="74"/>
      <c r="WGX1" s="74"/>
      <c r="WGY1" s="74"/>
      <c r="WGZ1" s="74"/>
      <c r="WHA1" s="74"/>
      <c r="WHB1" s="74"/>
      <c r="WHC1" s="74"/>
      <c r="WHD1" s="74"/>
      <c r="WHE1" s="74"/>
      <c r="WHF1" s="74"/>
      <c r="WHG1" s="74"/>
      <c r="WHH1" s="74"/>
      <c r="WHI1" s="74"/>
      <c r="WHJ1" s="74"/>
      <c r="WHK1" s="74"/>
      <c r="WHL1" s="74"/>
      <c r="WHM1" s="74"/>
      <c r="WHN1" s="74"/>
      <c r="WHO1" s="74"/>
      <c r="WHP1" s="74"/>
      <c r="WHQ1" s="74"/>
      <c r="WHR1" s="74"/>
      <c r="WHS1" s="74"/>
      <c r="WHT1" s="74"/>
      <c r="WHU1" s="74"/>
      <c r="WHV1" s="74"/>
      <c r="WHW1" s="74"/>
      <c r="WHX1" s="74"/>
      <c r="WHY1" s="74"/>
      <c r="WHZ1" s="74"/>
      <c r="WIA1" s="74"/>
      <c r="WIB1" s="74"/>
      <c r="WIC1" s="74"/>
      <c r="WID1" s="74"/>
      <c r="WIE1" s="74"/>
      <c r="WIF1" s="74"/>
      <c r="WIG1" s="74"/>
      <c r="WIH1" s="74"/>
      <c r="WII1" s="74"/>
      <c r="WIJ1" s="74"/>
      <c r="WIK1" s="74"/>
      <c r="WIL1" s="74"/>
      <c r="WIM1" s="74"/>
      <c r="WIN1" s="74"/>
      <c r="WIO1" s="74"/>
      <c r="WIP1" s="74"/>
      <c r="WIQ1" s="74"/>
      <c r="WIR1" s="74"/>
      <c r="WIS1" s="74"/>
      <c r="WIT1" s="74"/>
      <c r="WIU1" s="74"/>
      <c r="WIV1" s="74"/>
      <c r="WIW1" s="74"/>
      <c r="WIX1" s="74"/>
      <c r="WIY1" s="74"/>
      <c r="WIZ1" s="74"/>
      <c r="WJA1" s="74"/>
      <c r="WJB1" s="74"/>
      <c r="WJC1" s="74"/>
      <c r="WJD1" s="74"/>
      <c r="WJE1" s="74"/>
      <c r="WJF1" s="74"/>
      <c r="WJG1" s="74"/>
      <c r="WJH1" s="74"/>
      <c r="WJI1" s="74"/>
      <c r="WJJ1" s="74"/>
      <c r="WJK1" s="74"/>
      <c r="WJL1" s="74"/>
      <c r="WJM1" s="74"/>
      <c r="WJN1" s="74"/>
      <c r="WJO1" s="74"/>
      <c r="WJP1" s="74"/>
      <c r="WJQ1" s="74"/>
      <c r="WJR1" s="74"/>
      <c r="WJS1" s="74"/>
      <c r="WJT1" s="74"/>
      <c r="WJU1" s="74"/>
      <c r="WJV1" s="74"/>
      <c r="WJW1" s="74"/>
      <c r="WJX1" s="74"/>
      <c r="WJY1" s="74"/>
      <c r="WJZ1" s="74"/>
      <c r="WKA1" s="74"/>
      <c r="WKB1" s="74"/>
      <c r="WKC1" s="74"/>
      <c r="WKD1" s="74"/>
      <c r="WKE1" s="74"/>
      <c r="WKF1" s="74"/>
      <c r="WKG1" s="74"/>
      <c r="WKH1" s="74"/>
      <c r="WKI1" s="74"/>
      <c r="WKJ1" s="74"/>
      <c r="WKK1" s="74"/>
      <c r="WKL1" s="74"/>
      <c r="WKM1" s="74"/>
      <c r="WKN1" s="74"/>
      <c r="WKO1" s="74"/>
      <c r="WKP1" s="74"/>
      <c r="WKQ1" s="74"/>
      <c r="WKR1" s="74"/>
      <c r="WKS1" s="74"/>
      <c r="WKT1" s="74"/>
      <c r="WKU1" s="74"/>
      <c r="WKV1" s="74"/>
      <c r="WKW1" s="74"/>
      <c r="WKX1" s="74"/>
      <c r="WKY1" s="74"/>
      <c r="WKZ1" s="74"/>
      <c r="WLA1" s="74"/>
      <c r="WLB1" s="74"/>
      <c r="WLC1" s="74"/>
      <c r="WLD1" s="74"/>
      <c r="WLE1" s="74"/>
      <c r="WLF1" s="74"/>
      <c r="WLG1" s="74"/>
      <c r="WLH1" s="74"/>
      <c r="WLI1" s="74"/>
      <c r="WLJ1" s="74"/>
      <c r="WLK1" s="74"/>
      <c r="WLL1" s="74"/>
      <c r="WLM1" s="74"/>
      <c r="WLN1" s="74"/>
      <c r="WLO1" s="74"/>
      <c r="WLP1" s="74"/>
      <c r="WLQ1" s="74"/>
      <c r="WLR1" s="74"/>
      <c r="WLS1" s="74"/>
      <c r="WLT1" s="74"/>
      <c r="WLU1" s="74"/>
      <c r="WLV1" s="74"/>
      <c r="WLW1" s="74"/>
      <c r="WLX1" s="74"/>
      <c r="WLY1" s="74"/>
      <c r="WLZ1" s="74"/>
      <c r="WMA1" s="74"/>
      <c r="WMB1" s="74"/>
      <c r="WMC1" s="74"/>
      <c r="WMD1" s="74"/>
      <c r="WME1" s="74"/>
      <c r="WMF1" s="74"/>
      <c r="WMG1" s="74"/>
      <c r="WMH1" s="74"/>
      <c r="WMI1" s="74"/>
      <c r="WMJ1" s="74"/>
      <c r="WMK1" s="74"/>
      <c r="WML1" s="74"/>
      <c r="WMM1" s="74"/>
      <c r="WMN1" s="74"/>
      <c r="WMO1" s="74"/>
      <c r="WMP1" s="74"/>
      <c r="WMQ1" s="74"/>
      <c r="WMR1" s="74"/>
      <c r="WMS1" s="74"/>
      <c r="WMT1" s="74"/>
      <c r="WMU1" s="74"/>
      <c r="WMV1" s="74"/>
      <c r="WMW1" s="74"/>
      <c r="WMX1" s="74"/>
      <c r="WMY1" s="74"/>
      <c r="WMZ1" s="74"/>
      <c r="WNA1" s="74"/>
      <c r="WNB1" s="74"/>
      <c r="WNC1" s="74"/>
      <c r="WND1" s="74"/>
      <c r="WNE1" s="74"/>
      <c r="WNF1" s="74"/>
      <c r="WNG1" s="74"/>
      <c r="WNH1" s="74"/>
      <c r="WNI1" s="74"/>
      <c r="WNJ1" s="74"/>
      <c r="WNK1" s="74"/>
      <c r="WNL1" s="74"/>
      <c r="WNM1" s="74"/>
      <c r="WNN1" s="74"/>
      <c r="WNO1" s="74"/>
      <c r="WNP1" s="74"/>
      <c r="WNQ1" s="74"/>
      <c r="WNR1" s="74"/>
      <c r="WNS1" s="74"/>
      <c r="WNT1" s="74"/>
      <c r="WNU1" s="74"/>
      <c r="WNV1" s="74"/>
      <c r="WNW1" s="74"/>
      <c r="WNX1" s="74"/>
      <c r="WNY1" s="74"/>
      <c r="WNZ1" s="74"/>
      <c r="WOA1" s="74"/>
      <c r="WOB1" s="74"/>
      <c r="WOC1" s="74"/>
      <c r="WOD1" s="74"/>
      <c r="WOE1" s="74"/>
      <c r="WOF1" s="74"/>
      <c r="WOG1" s="74"/>
      <c r="WOH1" s="74"/>
      <c r="WOI1" s="74"/>
      <c r="WOJ1" s="74"/>
      <c r="WOK1" s="74"/>
      <c r="WOL1" s="74"/>
      <c r="WOM1" s="74"/>
      <c r="WON1" s="74"/>
      <c r="WOO1" s="74"/>
      <c r="WOP1" s="74"/>
      <c r="WOQ1" s="74"/>
      <c r="WOR1" s="74"/>
      <c r="WOS1" s="74"/>
      <c r="WOT1" s="74"/>
      <c r="WOU1" s="74"/>
      <c r="WOV1" s="74"/>
      <c r="WOW1" s="74"/>
      <c r="WOX1" s="74"/>
      <c r="WOY1" s="74"/>
      <c r="WOZ1" s="74"/>
      <c r="WPA1" s="74"/>
      <c r="WPB1" s="74"/>
      <c r="WPC1" s="74"/>
      <c r="WPD1" s="74"/>
      <c r="WPE1" s="74"/>
      <c r="WPF1" s="74"/>
      <c r="WPG1" s="74"/>
      <c r="WPH1" s="74"/>
      <c r="WPI1" s="74"/>
      <c r="WPJ1" s="74"/>
      <c r="WPK1" s="74"/>
      <c r="WPL1" s="74"/>
      <c r="WPM1" s="74"/>
      <c r="WPN1" s="74"/>
      <c r="WPO1" s="74"/>
      <c r="WPP1" s="74"/>
      <c r="WPQ1" s="74"/>
      <c r="WPR1" s="74"/>
      <c r="WPS1" s="74"/>
      <c r="WPT1" s="74"/>
      <c r="WPU1" s="74"/>
      <c r="WPV1" s="74"/>
      <c r="WPW1" s="74"/>
      <c r="WPX1" s="74"/>
      <c r="WPY1" s="74"/>
      <c r="WPZ1" s="74"/>
      <c r="WQA1" s="74"/>
      <c r="WQB1" s="74"/>
      <c r="WQC1" s="74"/>
      <c r="WQD1" s="74"/>
      <c r="WQE1" s="74"/>
      <c r="WQF1" s="74"/>
      <c r="WQG1" s="74"/>
      <c r="WQH1" s="74"/>
      <c r="WQI1" s="74"/>
      <c r="WQJ1" s="74"/>
      <c r="WQK1" s="74"/>
      <c r="WQL1" s="74"/>
      <c r="WQM1" s="74"/>
      <c r="WQN1" s="74"/>
      <c r="WQO1" s="74"/>
      <c r="WQP1" s="74"/>
      <c r="WQQ1" s="74"/>
      <c r="WQR1" s="74"/>
      <c r="WQS1" s="74"/>
      <c r="WQT1" s="74"/>
      <c r="WQU1" s="74"/>
      <c r="WQV1" s="74"/>
      <c r="WQW1" s="74"/>
      <c r="WQX1" s="74"/>
      <c r="WQY1" s="74"/>
      <c r="WQZ1" s="74"/>
      <c r="WRA1" s="74"/>
      <c r="WRB1" s="74"/>
      <c r="WRC1" s="74"/>
      <c r="WRD1" s="74"/>
      <c r="WRE1" s="74"/>
      <c r="WRF1" s="74"/>
      <c r="WRG1" s="74"/>
      <c r="WRH1" s="74"/>
      <c r="WRI1" s="74"/>
      <c r="WRJ1" s="74"/>
      <c r="WRK1" s="74"/>
      <c r="WRL1" s="74"/>
      <c r="WRM1" s="74"/>
      <c r="WRN1" s="74"/>
      <c r="WRO1" s="74"/>
      <c r="WRP1" s="74"/>
      <c r="WRQ1" s="74"/>
      <c r="WRR1" s="74"/>
      <c r="WRS1" s="74"/>
      <c r="WRT1" s="74"/>
      <c r="WRU1" s="74"/>
      <c r="WRV1" s="74"/>
      <c r="WRW1" s="74"/>
      <c r="WRX1" s="74"/>
      <c r="WRY1" s="74"/>
      <c r="WRZ1" s="74"/>
      <c r="WSA1" s="74"/>
      <c r="WSB1" s="74"/>
      <c r="WSC1" s="74"/>
      <c r="WSD1" s="74"/>
      <c r="WSE1" s="74"/>
      <c r="WSF1" s="74"/>
      <c r="WSG1" s="74"/>
      <c r="WSH1" s="74"/>
      <c r="WSI1" s="74"/>
      <c r="WSJ1" s="74"/>
      <c r="WSK1" s="74"/>
      <c r="WSL1" s="74"/>
      <c r="WSM1" s="74"/>
      <c r="WSN1" s="74"/>
      <c r="WSO1" s="74"/>
      <c r="WSP1" s="74"/>
      <c r="WSQ1" s="74"/>
      <c r="WSR1" s="74"/>
      <c r="WSS1" s="74"/>
      <c r="WST1" s="74"/>
      <c r="WSU1" s="74"/>
      <c r="WSV1" s="74"/>
      <c r="WSW1" s="74"/>
      <c r="WSX1" s="74"/>
      <c r="WSY1" s="74"/>
      <c r="WSZ1" s="74"/>
      <c r="WTA1" s="74"/>
      <c r="WTB1" s="74"/>
      <c r="WTC1" s="74"/>
      <c r="WTD1" s="74"/>
      <c r="WTE1" s="74"/>
      <c r="WTF1" s="74"/>
      <c r="WTG1" s="74"/>
      <c r="WTH1" s="74"/>
      <c r="WTI1" s="74"/>
      <c r="WTJ1" s="74"/>
      <c r="WTK1" s="74"/>
      <c r="WTL1" s="74"/>
      <c r="WTM1" s="74"/>
      <c r="WTN1" s="74"/>
      <c r="WTO1" s="74"/>
      <c r="WTP1" s="74"/>
      <c r="WTQ1" s="74"/>
      <c r="WTR1" s="74"/>
      <c r="WTS1" s="74"/>
      <c r="WTT1" s="74"/>
      <c r="WTU1" s="74"/>
      <c r="WTV1" s="74"/>
      <c r="WTW1" s="74"/>
      <c r="WTX1" s="74"/>
      <c r="WTY1" s="74"/>
      <c r="WTZ1" s="74"/>
      <c r="WUA1" s="74"/>
      <c r="WUB1" s="74"/>
      <c r="WUC1" s="74"/>
      <c r="WUD1" s="74"/>
      <c r="WUE1" s="74"/>
      <c r="WUF1" s="74"/>
      <c r="WUG1" s="74"/>
      <c r="WUH1" s="74"/>
      <c r="WUI1" s="74"/>
      <c r="WUJ1" s="74"/>
      <c r="WUK1" s="74"/>
      <c r="WUL1" s="74"/>
      <c r="WUM1" s="74"/>
      <c r="WUN1" s="74"/>
      <c r="WUO1" s="74"/>
      <c r="WUP1" s="74"/>
      <c r="WUQ1" s="74"/>
      <c r="WUR1" s="74"/>
      <c r="WUS1" s="74"/>
      <c r="WUT1" s="74"/>
      <c r="WUU1" s="74"/>
      <c r="WUV1" s="74"/>
      <c r="WUW1" s="74"/>
      <c r="WUX1" s="74"/>
      <c r="WUY1" s="74"/>
      <c r="WUZ1" s="74"/>
      <c r="WVA1" s="74"/>
      <c r="WVB1" s="74"/>
      <c r="WVC1" s="74"/>
      <c r="WVD1" s="74"/>
      <c r="WVE1" s="74"/>
      <c r="WVF1" s="74"/>
      <c r="WVG1" s="74"/>
      <c r="WVH1" s="74"/>
      <c r="WVI1" s="74"/>
      <c r="WVJ1" s="74"/>
      <c r="WVK1" s="74"/>
      <c r="WVL1" s="74"/>
      <c r="WVM1" s="74"/>
      <c r="WVN1" s="74"/>
      <c r="WVO1" s="74"/>
      <c r="WVP1" s="74"/>
      <c r="WVQ1" s="74"/>
      <c r="WVR1" s="74"/>
      <c r="WVS1" s="74"/>
      <c r="WVT1" s="74"/>
      <c r="WVU1" s="74"/>
      <c r="WVV1" s="74"/>
      <c r="WVW1" s="74"/>
      <c r="WVX1" s="74"/>
      <c r="WVY1" s="74"/>
      <c r="WVZ1" s="74"/>
      <c r="WWA1" s="74"/>
      <c r="WWB1" s="74"/>
      <c r="WWC1" s="74"/>
      <c r="WWD1" s="74"/>
      <c r="WWE1" s="74"/>
      <c r="WWF1" s="74"/>
      <c r="WWG1" s="74"/>
      <c r="WWH1" s="74"/>
      <c r="WWI1" s="74"/>
      <c r="WWJ1" s="74"/>
      <c r="WWK1" s="74"/>
      <c r="WWL1" s="74"/>
      <c r="WWM1" s="74"/>
      <c r="WWN1" s="74"/>
      <c r="WWO1" s="74"/>
      <c r="WWP1" s="74"/>
      <c r="WWQ1" s="74"/>
      <c r="WWR1" s="74"/>
      <c r="WWS1" s="74"/>
      <c r="WWT1" s="74"/>
      <c r="WWU1" s="74"/>
      <c r="WWV1" s="74"/>
      <c r="WWW1" s="74"/>
      <c r="WWX1" s="74"/>
      <c r="WWY1" s="74"/>
      <c r="WWZ1" s="74"/>
      <c r="WXA1" s="74"/>
      <c r="WXB1" s="74"/>
      <c r="WXC1" s="74"/>
      <c r="WXD1" s="74"/>
      <c r="WXE1" s="74"/>
      <c r="WXF1" s="74"/>
      <c r="WXG1" s="74"/>
      <c r="WXH1" s="74"/>
      <c r="WXI1" s="74"/>
      <c r="WXJ1" s="74"/>
      <c r="WXK1" s="74"/>
      <c r="WXL1" s="74"/>
      <c r="WXM1" s="74"/>
      <c r="WXN1" s="74"/>
      <c r="WXO1" s="74"/>
      <c r="WXP1" s="74"/>
      <c r="WXQ1" s="74"/>
      <c r="WXR1" s="74"/>
      <c r="WXS1" s="74"/>
      <c r="WXT1" s="74"/>
      <c r="WXU1" s="74"/>
      <c r="WXV1" s="74"/>
      <c r="WXW1" s="74"/>
      <c r="WXX1" s="74"/>
      <c r="WXY1" s="74"/>
      <c r="WXZ1" s="74"/>
      <c r="WYA1" s="74"/>
      <c r="WYB1" s="74"/>
      <c r="WYC1" s="74"/>
      <c r="WYD1" s="74"/>
      <c r="WYE1" s="74"/>
      <c r="WYF1" s="74"/>
      <c r="WYG1" s="74"/>
      <c r="WYH1" s="74"/>
      <c r="WYI1" s="74"/>
      <c r="WYJ1" s="74"/>
      <c r="WYK1" s="74"/>
      <c r="WYL1" s="74"/>
      <c r="WYM1" s="74"/>
      <c r="WYN1" s="74"/>
      <c r="WYO1" s="74"/>
      <c r="WYP1" s="74"/>
      <c r="WYQ1" s="74"/>
      <c r="WYR1" s="74"/>
      <c r="WYS1" s="74"/>
      <c r="WYT1" s="74"/>
      <c r="WYU1" s="74"/>
      <c r="WYV1" s="74"/>
      <c r="WYW1" s="74"/>
      <c r="WYX1" s="74"/>
      <c r="WYY1" s="74"/>
      <c r="WYZ1" s="74"/>
      <c r="WZA1" s="74"/>
      <c r="WZB1" s="74"/>
      <c r="WZC1" s="74"/>
      <c r="WZD1" s="74"/>
      <c r="WZE1" s="74"/>
      <c r="WZF1" s="74"/>
      <c r="WZG1" s="74"/>
      <c r="WZH1" s="74"/>
      <c r="WZI1" s="74"/>
      <c r="WZJ1" s="74"/>
      <c r="WZK1" s="74"/>
      <c r="WZL1" s="74"/>
      <c r="WZM1" s="74"/>
      <c r="WZN1" s="74"/>
      <c r="WZO1" s="74"/>
      <c r="WZP1" s="74"/>
      <c r="WZQ1" s="74"/>
      <c r="WZR1" s="74"/>
      <c r="WZS1" s="74"/>
      <c r="WZT1" s="74"/>
      <c r="WZU1" s="74"/>
      <c r="WZV1" s="74"/>
      <c r="WZW1" s="74"/>
      <c r="WZX1" s="74"/>
      <c r="WZY1" s="74"/>
      <c r="WZZ1" s="74"/>
      <c r="XAA1" s="74"/>
      <c r="XAB1" s="74"/>
      <c r="XAC1" s="74"/>
      <c r="XAD1" s="74"/>
      <c r="XAE1" s="74"/>
      <c r="XAF1" s="74"/>
      <c r="XAG1" s="74"/>
      <c r="XAH1" s="74"/>
      <c r="XAI1" s="74"/>
      <c r="XAJ1" s="74"/>
      <c r="XAK1" s="74"/>
      <c r="XAL1" s="74"/>
      <c r="XAM1" s="74"/>
      <c r="XAN1" s="74"/>
      <c r="XAO1" s="74"/>
      <c r="XAP1" s="74"/>
      <c r="XAQ1" s="74"/>
      <c r="XAR1" s="74"/>
      <c r="XAS1" s="74"/>
      <c r="XAT1" s="74"/>
      <c r="XAU1" s="74"/>
      <c r="XAV1" s="74"/>
      <c r="XAW1" s="74"/>
      <c r="XAX1" s="74"/>
      <c r="XAY1" s="74"/>
      <c r="XAZ1" s="74"/>
      <c r="XBA1" s="74"/>
      <c r="XBB1" s="74"/>
      <c r="XBC1" s="74"/>
      <c r="XBD1" s="74"/>
      <c r="XBE1" s="74"/>
      <c r="XBF1" s="74"/>
      <c r="XBG1" s="74"/>
      <c r="XBH1" s="74"/>
      <c r="XBI1" s="74"/>
      <c r="XBJ1" s="74"/>
      <c r="XBK1" s="74"/>
      <c r="XBL1" s="74"/>
      <c r="XBM1" s="74"/>
      <c r="XBN1" s="74"/>
      <c r="XBO1" s="74"/>
      <c r="XBP1" s="74"/>
      <c r="XBQ1" s="74"/>
      <c r="XBR1" s="74"/>
      <c r="XBS1" s="74"/>
      <c r="XBT1" s="74"/>
      <c r="XBU1" s="74"/>
      <c r="XBV1" s="74"/>
      <c r="XBW1" s="74"/>
      <c r="XBX1" s="74"/>
      <c r="XBY1" s="74"/>
      <c r="XBZ1" s="74"/>
      <c r="XCA1" s="74"/>
      <c r="XCB1" s="74"/>
      <c r="XCC1" s="74"/>
      <c r="XCD1" s="74"/>
      <c r="XCE1" s="74"/>
      <c r="XCF1" s="74"/>
      <c r="XCG1" s="74"/>
      <c r="XCH1" s="74"/>
      <c r="XCI1" s="74"/>
      <c r="XCJ1" s="74"/>
      <c r="XCK1" s="74"/>
      <c r="XCL1" s="74"/>
      <c r="XCM1" s="74"/>
      <c r="XCN1" s="74"/>
      <c r="XCO1" s="74"/>
      <c r="XCP1" s="74"/>
      <c r="XCQ1" s="74"/>
      <c r="XCR1" s="74"/>
      <c r="XCS1" s="74"/>
      <c r="XCT1" s="74"/>
      <c r="XCU1" s="74"/>
      <c r="XCV1" s="74"/>
      <c r="XCW1" s="74"/>
      <c r="XCX1" s="74"/>
      <c r="XCY1" s="74"/>
      <c r="XCZ1" s="74"/>
      <c r="XDA1" s="74"/>
      <c r="XDB1" s="74"/>
      <c r="XDC1" s="74"/>
      <c r="XDD1" s="74"/>
      <c r="XDE1" s="74"/>
      <c r="XDF1" s="74"/>
      <c r="XDG1" s="74"/>
      <c r="XDH1" s="74"/>
      <c r="XDI1" s="74"/>
      <c r="XDJ1" s="74"/>
      <c r="XDK1" s="74"/>
      <c r="XDL1" s="74"/>
      <c r="XDM1" s="74"/>
      <c r="XDN1" s="74"/>
      <c r="XDO1" s="74"/>
      <c r="XDP1" s="74"/>
      <c r="XDQ1" s="74"/>
      <c r="XDR1" s="74"/>
      <c r="XDS1" s="74"/>
      <c r="XDT1" s="74"/>
      <c r="XDU1" s="74"/>
      <c r="XDV1" s="74"/>
      <c r="XDW1" s="74"/>
      <c r="XDX1" s="74"/>
      <c r="XDY1" s="74"/>
      <c r="XDZ1" s="74"/>
      <c r="XEA1" s="74"/>
      <c r="XEB1" s="74"/>
      <c r="XEC1" s="74"/>
      <c r="XED1" s="74"/>
      <c r="XEE1" s="74"/>
      <c r="XEF1" s="74"/>
      <c r="XEG1" s="74"/>
      <c r="XEH1" s="74"/>
      <c r="XEI1" s="74"/>
      <c r="XEJ1" s="74"/>
      <c r="XEK1" s="74"/>
      <c r="XEL1" s="74"/>
      <c r="XEM1" s="74"/>
      <c r="XEN1" s="74"/>
      <c r="XEO1" s="74"/>
      <c r="XEP1" s="74"/>
      <c r="XEQ1" s="74"/>
      <c r="XER1" s="74"/>
      <c r="XES1" s="74"/>
      <c r="XET1" s="74"/>
      <c r="XEU1" s="74"/>
      <c r="XEV1" s="74"/>
      <c r="XEW1" s="74"/>
      <c r="XEX1" s="74"/>
      <c r="XEY1" s="74"/>
      <c r="XEZ1" s="74"/>
      <c r="XFA1" s="74"/>
      <c r="XFB1" s="74"/>
      <c r="XFC1" s="74"/>
      <c r="XFD1" s="45"/>
    </row>
    <row r="2" spans="1:16384" s="37" customFormat="1" ht="31.5" customHeight="1" thickTop="1" thickBot="1">
      <c r="A2" s="1410">
        <f>'C2'!O2</f>
        <v>306800</v>
      </c>
      <c r="B2" s="1410"/>
      <c r="C2" s="702">
        <f>'C2'!P2</f>
        <v>4</v>
      </c>
      <c r="D2" s="703">
        <f>'C2'!Q2</f>
        <v>0.11428571428571428</v>
      </c>
      <c r="E2" s="152"/>
      <c r="F2" s="152"/>
      <c r="G2" s="152"/>
      <c r="H2" s="334"/>
      <c r="I2" s="152"/>
      <c r="J2" s="152"/>
      <c r="K2" s="152"/>
      <c r="L2" s="153"/>
      <c r="M2" s="154"/>
      <c r="N2" s="152"/>
      <c r="O2" s="643"/>
      <c r="P2" s="79"/>
      <c r="Q2" s="79"/>
      <c r="R2" s="79"/>
      <c r="S2" s="79"/>
      <c r="T2" s="79"/>
      <c r="U2" s="80"/>
      <c r="V2" s="344">
        <f ca="1">V1-$AH$4</f>
        <v>1172654.3000000007</v>
      </c>
      <c r="W2" s="1411">
        <f ca="1">W1-AH4</f>
        <v>1581304.3000000007</v>
      </c>
      <c r="X2" s="1411"/>
      <c r="Y2" s="1412">
        <f ca="1">Y1-AH4</f>
        <v>1931704.3000000007</v>
      </c>
      <c r="Z2" s="1412"/>
      <c r="AA2" s="1412"/>
      <c r="AB2" s="1412"/>
      <c r="AC2" s="1412"/>
      <c r="AD2" s="1412"/>
      <c r="AE2" s="1412"/>
      <c r="AF2" s="1413">
        <f ca="1">AF1-AH4</f>
        <v>3021454.3000000007</v>
      </c>
      <c r="AG2" s="1414"/>
      <c r="AH2" s="1414"/>
      <c r="AI2" s="1414"/>
      <c r="AJ2" s="336"/>
      <c r="AK2" s="75"/>
      <c r="AL2" s="79"/>
      <c r="AM2" s="79"/>
      <c r="AN2" s="79"/>
      <c r="AO2" s="79"/>
      <c r="AP2" s="79"/>
      <c r="AQ2" s="79"/>
      <c r="AR2" s="79"/>
      <c r="AS2" s="79"/>
      <c r="AT2" s="79"/>
      <c r="AU2" s="79"/>
      <c r="AV2" s="79"/>
      <c r="AW2" s="79"/>
      <c r="AX2" s="79"/>
      <c r="AY2" s="79"/>
      <c r="AZ2" s="79"/>
      <c r="BA2" s="79"/>
      <c r="BB2" s="79"/>
      <c r="BC2" s="79"/>
      <c r="BD2" s="95" t="s">
        <v>144</v>
      </c>
      <c r="BE2" s="1403" t="str">
        <f>'Cr sells18'!V7</f>
        <v xml:space="preserve">Due soon </v>
      </c>
      <c r="BF2" s="1403"/>
      <c r="BG2" s="96"/>
      <c r="BH2" s="93"/>
      <c r="BI2" s="96"/>
      <c r="BJ2" s="97" t="str">
        <f>'Cr sells18'!W7</f>
        <v>FF need</v>
      </c>
      <c r="BK2" s="97" t="str">
        <f>'Cr sells18'!X7</f>
        <v xml:space="preserve">Pending </v>
      </c>
      <c r="BL2" s="81"/>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c r="CY2" s="74"/>
      <c r="CZ2" s="74"/>
      <c r="DA2" s="74"/>
      <c r="DB2" s="74"/>
      <c r="DC2" s="74"/>
      <c r="DD2" s="74"/>
      <c r="DE2" s="74"/>
      <c r="DF2" s="74"/>
      <c r="DG2" s="74"/>
      <c r="DH2" s="74"/>
      <c r="DI2" s="74"/>
      <c r="DJ2" s="74"/>
      <c r="DK2" s="74"/>
      <c r="DL2" s="74"/>
      <c r="DM2" s="74"/>
      <c r="DN2" s="74"/>
      <c r="DO2" s="74"/>
      <c r="DP2" s="74"/>
      <c r="DQ2" s="74"/>
      <c r="DR2" s="74"/>
      <c r="DS2" s="74"/>
      <c r="DT2" s="74"/>
      <c r="DU2" s="74"/>
      <c r="DV2" s="74"/>
      <c r="DW2" s="74"/>
      <c r="DX2" s="74"/>
      <c r="DY2" s="74"/>
      <c r="DZ2" s="74"/>
      <c r="EA2" s="74"/>
      <c r="EB2" s="74"/>
      <c r="EC2" s="74"/>
      <c r="ED2" s="74"/>
      <c r="EE2" s="74"/>
      <c r="EF2" s="74"/>
      <c r="EG2" s="74"/>
      <c r="EH2" s="74"/>
      <c r="EI2" s="74"/>
      <c r="EJ2" s="74"/>
      <c r="EK2" s="74"/>
      <c r="EL2" s="74"/>
      <c r="EM2" s="74"/>
      <c r="EN2" s="74"/>
      <c r="EO2" s="74"/>
      <c r="EP2" s="74"/>
      <c r="EQ2" s="74"/>
      <c r="ER2" s="74"/>
      <c r="ES2" s="74"/>
      <c r="ET2" s="74"/>
      <c r="EU2" s="74"/>
      <c r="EV2" s="74"/>
      <c r="EW2" s="74"/>
      <c r="EX2" s="74"/>
      <c r="EY2" s="74"/>
      <c r="EZ2" s="74"/>
      <c r="FA2" s="74"/>
      <c r="FB2" s="74"/>
      <c r="FC2" s="74"/>
      <c r="FD2" s="74"/>
      <c r="FE2" s="74"/>
      <c r="FF2" s="74"/>
      <c r="FG2" s="74"/>
      <c r="FH2" s="74"/>
      <c r="FI2" s="74"/>
      <c r="FJ2" s="74"/>
      <c r="FK2" s="74"/>
      <c r="FL2" s="74"/>
      <c r="FM2" s="74"/>
      <c r="FN2" s="74"/>
      <c r="FO2" s="74"/>
      <c r="FP2" s="74"/>
      <c r="FQ2" s="74"/>
      <c r="FR2" s="74"/>
      <c r="FS2" s="74"/>
      <c r="FT2" s="74"/>
      <c r="FU2" s="74"/>
      <c r="FV2" s="74"/>
      <c r="FW2" s="74"/>
      <c r="FX2" s="74"/>
      <c r="FY2" s="74"/>
      <c r="FZ2" s="74"/>
      <c r="GA2" s="74"/>
      <c r="GB2" s="74"/>
      <c r="GC2" s="74"/>
      <c r="GD2" s="74"/>
      <c r="GE2" s="74"/>
      <c r="GF2" s="74"/>
      <c r="GG2" s="74"/>
      <c r="GH2" s="74"/>
      <c r="GI2" s="74"/>
      <c r="GJ2" s="74"/>
      <c r="GK2" s="74"/>
      <c r="GL2" s="74"/>
      <c r="GM2" s="74"/>
      <c r="GN2" s="74"/>
      <c r="GO2" s="74"/>
      <c r="GP2" s="74"/>
      <c r="GQ2" s="74"/>
      <c r="GR2" s="74"/>
      <c r="GS2" s="74"/>
      <c r="GT2" s="74"/>
      <c r="GU2" s="74"/>
      <c r="GV2" s="74"/>
      <c r="GW2" s="74"/>
      <c r="GX2" s="74"/>
      <c r="GY2" s="74"/>
      <c r="GZ2" s="74"/>
      <c r="HA2" s="74"/>
      <c r="HB2" s="74"/>
      <c r="HC2" s="74"/>
      <c r="HD2" s="74"/>
      <c r="HE2" s="74"/>
      <c r="HF2" s="74"/>
      <c r="HG2" s="74"/>
      <c r="HH2" s="74"/>
      <c r="HI2" s="74"/>
      <c r="HJ2" s="74"/>
      <c r="HK2" s="74"/>
      <c r="HL2" s="74"/>
      <c r="HM2" s="74"/>
      <c r="HN2" s="74"/>
      <c r="HO2" s="74"/>
      <c r="HP2" s="74"/>
      <c r="HQ2" s="74"/>
      <c r="HR2" s="74"/>
      <c r="HS2" s="74"/>
      <c r="HT2" s="74"/>
      <c r="HU2" s="74"/>
      <c r="HV2" s="74"/>
      <c r="HW2" s="74"/>
      <c r="HX2" s="74"/>
      <c r="HY2" s="74"/>
      <c r="HZ2" s="74"/>
      <c r="IA2" s="74"/>
      <c r="IB2" s="74"/>
      <c r="IC2" s="74"/>
      <c r="ID2" s="74"/>
      <c r="IE2" s="74"/>
      <c r="IF2" s="74"/>
      <c r="IG2" s="74"/>
      <c r="IH2" s="74"/>
      <c r="II2" s="74"/>
      <c r="IJ2" s="74"/>
      <c r="IK2" s="74"/>
      <c r="IL2" s="74"/>
      <c r="IM2" s="74"/>
      <c r="IN2" s="74"/>
      <c r="IO2" s="74"/>
      <c r="IP2" s="74"/>
      <c r="IQ2" s="74"/>
      <c r="IR2" s="74"/>
      <c r="IS2" s="74"/>
      <c r="IT2" s="74"/>
      <c r="IU2" s="74"/>
      <c r="IV2" s="74"/>
      <c r="IW2" s="74"/>
      <c r="IX2" s="74"/>
      <c r="IY2" s="74"/>
      <c r="IZ2" s="74"/>
      <c r="JA2" s="74"/>
      <c r="JB2" s="74"/>
      <c r="JC2" s="74"/>
      <c r="JD2" s="74"/>
      <c r="JE2" s="74"/>
      <c r="JF2" s="74"/>
      <c r="JG2" s="74"/>
      <c r="JH2" s="74"/>
      <c r="JI2" s="74"/>
      <c r="JJ2" s="74"/>
      <c r="JK2" s="74"/>
      <c r="JL2" s="74"/>
      <c r="JM2" s="74"/>
      <c r="JN2" s="74"/>
      <c r="JO2" s="74"/>
      <c r="JP2" s="74"/>
      <c r="JQ2" s="74"/>
      <c r="JR2" s="74"/>
      <c r="JS2" s="74"/>
      <c r="JT2" s="74"/>
      <c r="JU2" s="74"/>
      <c r="JV2" s="74"/>
      <c r="JW2" s="74"/>
      <c r="JX2" s="74"/>
      <c r="JY2" s="74"/>
      <c r="JZ2" s="74"/>
      <c r="KA2" s="74"/>
      <c r="KB2" s="74"/>
      <c r="KC2" s="74"/>
      <c r="KD2" s="74"/>
      <c r="KE2" s="74"/>
      <c r="KF2" s="74"/>
      <c r="KG2" s="74"/>
      <c r="KH2" s="74"/>
      <c r="KI2" s="74"/>
      <c r="KJ2" s="74"/>
      <c r="KK2" s="74"/>
      <c r="KL2" s="74"/>
      <c r="KM2" s="74"/>
      <c r="KN2" s="74"/>
      <c r="KO2" s="74"/>
      <c r="KP2" s="74"/>
      <c r="KQ2" s="74"/>
      <c r="KR2" s="74"/>
      <c r="KS2" s="74"/>
      <c r="KT2" s="74"/>
      <c r="KU2" s="74"/>
      <c r="KV2" s="74"/>
      <c r="KW2" s="74"/>
      <c r="KX2" s="74"/>
      <c r="KY2" s="74"/>
      <c r="KZ2" s="74"/>
      <c r="LA2" s="74"/>
      <c r="LB2" s="74"/>
      <c r="LC2" s="74"/>
      <c r="LD2" s="74"/>
      <c r="LE2" s="74"/>
      <c r="LF2" s="74"/>
      <c r="LG2" s="74"/>
      <c r="LH2" s="74"/>
      <c r="LI2" s="74"/>
      <c r="LJ2" s="74"/>
      <c r="LK2" s="74"/>
      <c r="LL2" s="74"/>
      <c r="LM2" s="74"/>
      <c r="LN2" s="74"/>
      <c r="LO2" s="74"/>
      <c r="LP2" s="74"/>
      <c r="LQ2" s="74"/>
      <c r="LR2" s="74"/>
      <c r="LS2" s="74"/>
      <c r="LT2" s="74"/>
      <c r="LU2" s="74"/>
      <c r="LV2" s="74"/>
      <c r="LW2" s="74"/>
      <c r="LX2" s="74"/>
      <c r="LY2" s="74"/>
      <c r="LZ2" s="74"/>
      <c r="MA2" s="74"/>
      <c r="MB2" s="74"/>
      <c r="MC2" s="74"/>
      <c r="MD2" s="74"/>
      <c r="ME2" s="74"/>
      <c r="MF2" s="74"/>
      <c r="MG2" s="74"/>
      <c r="MH2" s="74"/>
      <c r="MI2" s="74"/>
      <c r="MJ2" s="74"/>
      <c r="MK2" s="74"/>
      <c r="ML2" s="74"/>
      <c r="MM2" s="74"/>
      <c r="MN2" s="74"/>
      <c r="MO2" s="74"/>
      <c r="MP2" s="74"/>
      <c r="MQ2" s="74"/>
      <c r="MR2" s="74"/>
      <c r="MS2" s="74"/>
      <c r="MT2" s="74"/>
      <c r="MU2" s="74"/>
      <c r="MV2" s="74"/>
      <c r="MW2" s="74"/>
      <c r="MX2" s="74"/>
      <c r="MY2" s="74"/>
      <c r="MZ2" s="74"/>
      <c r="NA2" s="74"/>
      <c r="NB2" s="74"/>
      <c r="NC2" s="74"/>
      <c r="ND2" s="74"/>
      <c r="NE2" s="74"/>
      <c r="NF2" s="74"/>
      <c r="NG2" s="74"/>
      <c r="NH2" s="74"/>
      <c r="NI2" s="74"/>
      <c r="NJ2" s="74"/>
      <c r="NK2" s="74"/>
      <c r="NL2" s="74"/>
      <c r="NM2" s="74"/>
      <c r="NN2" s="74"/>
      <c r="NO2" s="74"/>
      <c r="NP2" s="74"/>
      <c r="NQ2" s="74"/>
      <c r="NR2" s="74"/>
      <c r="NS2" s="74"/>
      <c r="NT2" s="74"/>
      <c r="NU2" s="74"/>
      <c r="NV2" s="74"/>
      <c r="NW2" s="74"/>
      <c r="NX2" s="74"/>
      <c r="NY2" s="74"/>
      <c r="NZ2" s="74"/>
      <c r="OA2" s="74"/>
      <c r="OB2" s="74"/>
      <c r="OC2" s="74"/>
      <c r="OD2" s="74"/>
      <c r="OE2" s="74"/>
      <c r="OF2" s="74"/>
      <c r="OG2" s="74"/>
      <c r="OH2" s="74"/>
      <c r="OI2" s="74"/>
      <c r="OJ2" s="74"/>
      <c r="OK2" s="74"/>
      <c r="OL2" s="74"/>
      <c r="OM2" s="74"/>
      <c r="ON2" s="74"/>
      <c r="OO2" s="74"/>
      <c r="OP2" s="74"/>
      <c r="OQ2" s="74"/>
      <c r="OR2" s="74"/>
      <c r="OS2" s="74"/>
      <c r="OT2" s="74"/>
      <c r="OU2" s="74"/>
      <c r="OV2" s="74"/>
      <c r="OW2" s="74"/>
      <c r="OX2" s="74"/>
      <c r="OY2" s="74"/>
      <c r="OZ2" s="74"/>
      <c r="PA2" s="74"/>
      <c r="PB2" s="74"/>
      <c r="PC2" s="74"/>
      <c r="PD2" s="74"/>
      <c r="PE2" s="74"/>
      <c r="PF2" s="74"/>
      <c r="PG2" s="74"/>
      <c r="PH2" s="74"/>
      <c r="PI2" s="74"/>
      <c r="PJ2" s="74"/>
      <c r="PK2" s="74"/>
      <c r="PL2" s="74"/>
      <c r="PM2" s="74"/>
      <c r="PN2" s="74"/>
      <c r="PO2" s="74"/>
      <c r="PP2" s="74"/>
      <c r="PQ2" s="74"/>
      <c r="PR2" s="74"/>
      <c r="PS2" s="74"/>
      <c r="PT2" s="74"/>
      <c r="PU2" s="74"/>
      <c r="PV2" s="74"/>
      <c r="PW2" s="74"/>
      <c r="PX2" s="74"/>
      <c r="PY2" s="74"/>
      <c r="PZ2" s="74"/>
      <c r="QA2" s="74"/>
      <c r="QB2" s="74"/>
      <c r="QC2" s="74"/>
      <c r="QD2" s="74"/>
      <c r="QE2" s="74"/>
      <c r="QF2" s="74"/>
      <c r="QG2" s="74"/>
      <c r="QH2" s="74"/>
      <c r="QI2" s="74"/>
      <c r="QJ2" s="74"/>
      <c r="QK2" s="74"/>
      <c r="QL2" s="74"/>
      <c r="QM2" s="74"/>
      <c r="QN2" s="74"/>
      <c r="QO2" s="74"/>
      <c r="QP2" s="74"/>
      <c r="QQ2" s="74"/>
      <c r="QR2" s="74"/>
      <c r="QS2" s="74"/>
      <c r="QT2" s="74"/>
      <c r="QU2" s="74"/>
      <c r="QV2" s="74"/>
      <c r="QW2" s="74"/>
      <c r="QX2" s="74"/>
      <c r="QY2" s="74"/>
      <c r="QZ2" s="74"/>
      <c r="RA2" s="74"/>
      <c r="RB2" s="74"/>
      <c r="RC2" s="74"/>
      <c r="RD2" s="74"/>
      <c r="RE2" s="74"/>
      <c r="RF2" s="74"/>
      <c r="RG2" s="74"/>
      <c r="RH2" s="74"/>
      <c r="RI2" s="74"/>
      <c r="RJ2" s="74"/>
      <c r="RK2" s="74"/>
      <c r="RL2" s="74"/>
      <c r="RM2" s="74"/>
      <c r="RN2" s="74"/>
      <c r="RO2" s="74"/>
      <c r="RP2" s="74"/>
      <c r="RQ2" s="74"/>
      <c r="RR2" s="74"/>
      <c r="RS2" s="74"/>
      <c r="RT2" s="74"/>
      <c r="RU2" s="74"/>
      <c r="RV2" s="74"/>
      <c r="RW2" s="74"/>
      <c r="RX2" s="74"/>
      <c r="RY2" s="74"/>
      <c r="RZ2" s="74"/>
      <c r="SA2" s="74"/>
      <c r="SB2" s="74"/>
      <c r="SC2" s="74"/>
      <c r="SD2" s="74"/>
      <c r="SE2" s="74"/>
      <c r="SF2" s="74"/>
      <c r="SG2" s="74"/>
      <c r="SH2" s="74"/>
      <c r="SI2" s="74"/>
      <c r="SJ2" s="74"/>
      <c r="SK2" s="74"/>
      <c r="SL2" s="74"/>
      <c r="SM2" s="74"/>
      <c r="SN2" s="74"/>
      <c r="SO2" s="74"/>
      <c r="SP2" s="74"/>
      <c r="SQ2" s="74"/>
      <c r="SR2" s="74"/>
      <c r="SS2" s="74"/>
      <c r="ST2" s="74"/>
      <c r="SU2" s="74"/>
      <c r="SV2" s="74"/>
      <c r="SW2" s="74"/>
      <c r="SX2" s="74"/>
      <c r="SY2" s="74"/>
      <c r="SZ2" s="74"/>
      <c r="TA2" s="74"/>
      <c r="TB2" s="74"/>
      <c r="TC2" s="74"/>
      <c r="TD2" s="74"/>
      <c r="TE2" s="74"/>
      <c r="TF2" s="74"/>
      <c r="TG2" s="74"/>
      <c r="TH2" s="74"/>
      <c r="TI2" s="74"/>
      <c r="TJ2" s="74"/>
      <c r="TK2" s="74"/>
      <c r="TL2" s="74"/>
      <c r="TM2" s="74"/>
      <c r="TN2" s="74"/>
      <c r="TO2" s="74"/>
      <c r="TP2" s="74"/>
      <c r="TQ2" s="74"/>
      <c r="TR2" s="74"/>
      <c r="TS2" s="74"/>
      <c r="TT2" s="74"/>
      <c r="TU2" s="74"/>
      <c r="TV2" s="74"/>
      <c r="TW2" s="74"/>
      <c r="TX2" s="74"/>
      <c r="TY2" s="74"/>
      <c r="TZ2" s="74"/>
      <c r="UA2" s="74"/>
      <c r="UB2" s="74"/>
      <c r="UC2" s="74"/>
      <c r="UD2" s="74"/>
      <c r="UE2" s="74"/>
      <c r="UF2" s="74"/>
      <c r="UG2" s="74"/>
      <c r="UH2" s="74"/>
      <c r="UI2" s="74"/>
      <c r="UJ2" s="74"/>
      <c r="UK2" s="74"/>
      <c r="UL2" s="74"/>
      <c r="UM2" s="74"/>
      <c r="UN2" s="74"/>
      <c r="UO2" s="74"/>
      <c r="UP2" s="74"/>
      <c r="UQ2" s="74"/>
      <c r="UR2" s="74"/>
      <c r="US2" s="74"/>
      <c r="UT2" s="74"/>
      <c r="UU2" s="74"/>
      <c r="UV2" s="74"/>
      <c r="UW2" s="74"/>
      <c r="UX2" s="74"/>
      <c r="UY2" s="74"/>
      <c r="UZ2" s="74"/>
      <c r="VA2" s="74"/>
      <c r="VB2" s="74"/>
      <c r="VC2" s="74"/>
      <c r="VD2" s="74"/>
      <c r="VE2" s="74"/>
      <c r="VF2" s="74"/>
      <c r="VG2" s="74"/>
      <c r="VH2" s="74"/>
      <c r="VI2" s="74"/>
      <c r="VJ2" s="74"/>
      <c r="VK2" s="74"/>
      <c r="VL2" s="74"/>
      <c r="VM2" s="74"/>
      <c r="VN2" s="74"/>
      <c r="VO2" s="74"/>
      <c r="VP2" s="74"/>
      <c r="VQ2" s="74"/>
      <c r="VR2" s="74"/>
      <c r="VS2" s="74"/>
      <c r="VT2" s="74"/>
      <c r="VU2" s="74"/>
      <c r="VV2" s="74"/>
      <c r="VW2" s="74"/>
      <c r="VX2" s="74"/>
      <c r="VY2" s="74"/>
      <c r="VZ2" s="74"/>
      <c r="WA2" s="74"/>
      <c r="WB2" s="74"/>
      <c r="WC2" s="74"/>
      <c r="WD2" s="74"/>
      <c r="WE2" s="74"/>
      <c r="WF2" s="74"/>
      <c r="WG2" s="74"/>
      <c r="WH2" s="74"/>
      <c r="WI2" s="74"/>
      <c r="WJ2" s="74"/>
      <c r="WK2" s="74"/>
      <c r="WL2" s="74"/>
      <c r="WM2" s="74"/>
      <c r="WN2" s="74"/>
      <c r="WO2" s="74"/>
      <c r="WP2" s="74"/>
      <c r="WQ2" s="74"/>
      <c r="WR2" s="74"/>
      <c r="WS2" s="74"/>
      <c r="WT2" s="74"/>
      <c r="WU2" s="74"/>
      <c r="WV2" s="74"/>
      <c r="WW2" s="74"/>
      <c r="WX2" s="74"/>
      <c r="WY2" s="74"/>
      <c r="WZ2" s="74"/>
      <c r="XA2" s="74"/>
      <c r="XB2" s="74"/>
      <c r="XC2" s="74"/>
      <c r="XD2" s="74"/>
      <c r="XE2" s="74"/>
      <c r="XF2" s="74"/>
      <c r="XG2" s="74"/>
      <c r="XH2" s="74"/>
      <c r="XI2" s="74"/>
      <c r="XJ2" s="74"/>
      <c r="XK2" s="74"/>
      <c r="XL2" s="74"/>
      <c r="XM2" s="74"/>
      <c r="XN2" s="74"/>
      <c r="XO2" s="74"/>
      <c r="XP2" s="74"/>
      <c r="XQ2" s="74"/>
      <c r="XR2" s="74"/>
      <c r="XS2" s="74"/>
      <c r="XT2" s="74"/>
      <c r="XU2" s="74"/>
      <c r="XV2" s="74"/>
      <c r="XW2" s="74"/>
      <c r="XX2" s="74"/>
      <c r="XY2" s="74"/>
      <c r="XZ2" s="74"/>
      <c r="YA2" s="74"/>
      <c r="YB2" s="74"/>
      <c r="YC2" s="74"/>
      <c r="YD2" s="74"/>
      <c r="YE2" s="74"/>
      <c r="YF2" s="74"/>
      <c r="YG2" s="74"/>
      <c r="YH2" s="74"/>
      <c r="YI2" s="74"/>
      <c r="YJ2" s="74"/>
      <c r="YK2" s="74"/>
      <c r="YL2" s="74"/>
      <c r="YM2" s="74"/>
      <c r="YN2" s="74"/>
      <c r="YO2" s="74"/>
      <c r="YP2" s="74"/>
      <c r="YQ2" s="74"/>
      <c r="YR2" s="74"/>
      <c r="YS2" s="74"/>
      <c r="YT2" s="74"/>
      <c r="YU2" s="74"/>
      <c r="YV2" s="74"/>
      <c r="YW2" s="74"/>
      <c r="YX2" s="74"/>
      <c r="YY2" s="74"/>
      <c r="YZ2" s="74"/>
      <c r="ZA2" s="74"/>
      <c r="ZB2" s="74"/>
      <c r="ZC2" s="74"/>
      <c r="ZD2" s="74"/>
      <c r="ZE2" s="74"/>
      <c r="ZF2" s="74"/>
      <c r="ZG2" s="74"/>
      <c r="ZH2" s="74"/>
      <c r="ZI2" s="74"/>
      <c r="ZJ2" s="74"/>
      <c r="ZK2" s="74"/>
      <c r="ZL2" s="74"/>
      <c r="ZM2" s="74"/>
      <c r="ZN2" s="74"/>
      <c r="ZO2" s="74"/>
      <c r="ZP2" s="74"/>
      <c r="ZQ2" s="74"/>
      <c r="ZR2" s="74"/>
      <c r="ZS2" s="74"/>
      <c r="ZT2" s="74"/>
      <c r="ZU2" s="74"/>
      <c r="ZV2" s="74"/>
      <c r="ZW2" s="74"/>
      <c r="ZX2" s="74"/>
      <c r="ZY2" s="74"/>
      <c r="ZZ2" s="74"/>
      <c r="AAA2" s="74"/>
      <c r="AAB2" s="74"/>
      <c r="AAC2" s="74"/>
      <c r="AAD2" s="74"/>
      <c r="AAE2" s="74"/>
      <c r="AAF2" s="74"/>
      <c r="AAG2" s="74"/>
      <c r="AAH2" s="74"/>
      <c r="AAI2" s="74"/>
      <c r="AAJ2" s="74"/>
      <c r="AAK2" s="74"/>
      <c r="AAL2" s="74"/>
      <c r="AAM2" s="74"/>
      <c r="AAN2" s="74"/>
      <c r="AAO2" s="74"/>
      <c r="AAP2" s="74"/>
      <c r="AAQ2" s="74"/>
      <c r="AAR2" s="74"/>
      <c r="AAS2" s="74"/>
      <c r="AAT2" s="74"/>
      <c r="AAU2" s="74"/>
      <c r="AAV2" s="74"/>
      <c r="AAW2" s="74"/>
      <c r="AAX2" s="74"/>
      <c r="AAY2" s="74"/>
      <c r="AAZ2" s="74"/>
      <c r="ABA2" s="74"/>
      <c r="ABB2" s="74"/>
      <c r="ABC2" s="74"/>
      <c r="ABD2" s="74"/>
      <c r="ABE2" s="74"/>
      <c r="ABF2" s="74"/>
      <c r="ABG2" s="74"/>
      <c r="ABH2" s="74"/>
      <c r="ABI2" s="74"/>
      <c r="ABJ2" s="74"/>
      <c r="ABK2" s="74"/>
      <c r="ABL2" s="74"/>
      <c r="ABM2" s="74"/>
      <c r="ABN2" s="74"/>
      <c r="ABO2" s="74"/>
      <c r="ABP2" s="74"/>
      <c r="ABQ2" s="74"/>
      <c r="ABR2" s="74"/>
      <c r="ABS2" s="74"/>
      <c r="ABT2" s="74"/>
      <c r="ABU2" s="74"/>
      <c r="ABV2" s="74"/>
      <c r="ABW2" s="74"/>
      <c r="ABX2" s="74"/>
      <c r="ABY2" s="74"/>
      <c r="ABZ2" s="74"/>
      <c r="ACA2" s="74"/>
      <c r="ACB2" s="74"/>
      <c r="ACC2" s="74"/>
      <c r="ACD2" s="74"/>
      <c r="ACE2" s="74"/>
      <c r="ACF2" s="74"/>
      <c r="ACG2" s="74"/>
      <c r="ACH2" s="74"/>
      <c r="ACI2" s="74"/>
      <c r="ACJ2" s="74"/>
      <c r="ACK2" s="74"/>
      <c r="ACL2" s="74"/>
      <c r="ACM2" s="74"/>
      <c r="ACN2" s="74"/>
      <c r="ACO2" s="74"/>
      <c r="ACP2" s="74"/>
      <c r="ACQ2" s="74"/>
      <c r="ACR2" s="74"/>
      <c r="ACS2" s="74"/>
      <c r="ACT2" s="74"/>
      <c r="ACU2" s="74"/>
      <c r="ACV2" s="74"/>
      <c r="ACW2" s="74"/>
      <c r="ACX2" s="74"/>
      <c r="ACY2" s="74"/>
      <c r="ACZ2" s="74"/>
      <c r="ADA2" s="74"/>
      <c r="ADB2" s="74"/>
      <c r="ADC2" s="74"/>
      <c r="ADD2" s="74"/>
      <c r="ADE2" s="74"/>
      <c r="ADF2" s="74"/>
      <c r="ADG2" s="74"/>
      <c r="ADH2" s="74"/>
      <c r="ADI2" s="74"/>
      <c r="ADJ2" s="74"/>
      <c r="ADK2" s="74"/>
      <c r="ADL2" s="74"/>
      <c r="ADM2" s="74"/>
      <c r="ADN2" s="74"/>
      <c r="ADO2" s="74"/>
      <c r="ADP2" s="74"/>
      <c r="ADQ2" s="74"/>
      <c r="ADR2" s="74"/>
      <c r="ADS2" s="74"/>
      <c r="ADT2" s="74"/>
      <c r="ADU2" s="74"/>
      <c r="ADV2" s="74"/>
      <c r="ADW2" s="74"/>
      <c r="ADX2" s="74"/>
      <c r="ADY2" s="74"/>
      <c r="ADZ2" s="74"/>
      <c r="AEA2" s="74"/>
      <c r="AEB2" s="74"/>
      <c r="AEC2" s="74"/>
      <c r="AED2" s="74"/>
      <c r="AEE2" s="74"/>
      <c r="AEF2" s="74"/>
      <c r="AEG2" s="74"/>
      <c r="AEH2" s="74"/>
      <c r="AEI2" s="74"/>
      <c r="AEJ2" s="74"/>
      <c r="AEK2" s="74"/>
      <c r="AEL2" s="74"/>
      <c r="AEM2" s="74"/>
      <c r="AEN2" s="74"/>
      <c r="AEO2" s="74"/>
      <c r="AEP2" s="74"/>
      <c r="AEQ2" s="74"/>
      <c r="AER2" s="74"/>
      <c r="AES2" s="74"/>
      <c r="AET2" s="74"/>
      <c r="AEU2" s="74"/>
      <c r="AEV2" s="74"/>
      <c r="AEW2" s="74"/>
      <c r="AEX2" s="74"/>
      <c r="AEY2" s="74"/>
      <c r="AEZ2" s="74"/>
      <c r="AFA2" s="74"/>
      <c r="AFB2" s="74"/>
      <c r="AFC2" s="74"/>
      <c r="AFD2" s="74"/>
      <c r="AFE2" s="74"/>
      <c r="AFF2" s="74"/>
      <c r="AFG2" s="74"/>
      <c r="AFH2" s="74"/>
      <c r="AFI2" s="74"/>
      <c r="AFJ2" s="74"/>
      <c r="AFK2" s="74"/>
      <c r="AFL2" s="74"/>
      <c r="AFM2" s="74"/>
      <c r="AFN2" s="74"/>
      <c r="AFO2" s="74"/>
      <c r="AFP2" s="74"/>
      <c r="AFQ2" s="74"/>
      <c r="AFR2" s="74"/>
      <c r="AFS2" s="74"/>
      <c r="AFT2" s="74"/>
      <c r="AFU2" s="74"/>
      <c r="AFV2" s="74"/>
      <c r="AFW2" s="74"/>
      <c r="AFX2" s="74"/>
      <c r="AFY2" s="74"/>
      <c r="AFZ2" s="74"/>
      <c r="AGA2" s="74"/>
      <c r="AGB2" s="74"/>
      <c r="AGC2" s="74"/>
      <c r="AGD2" s="74"/>
      <c r="AGE2" s="74"/>
      <c r="AGF2" s="74"/>
      <c r="AGG2" s="74"/>
      <c r="AGH2" s="74"/>
      <c r="AGI2" s="74"/>
      <c r="AGJ2" s="74"/>
      <c r="AGK2" s="74"/>
      <c r="AGL2" s="74"/>
      <c r="AGM2" s="74"/>
      <c r="AGN2" s="74"/>
      <c r="AGO2" s="74"/>
      <c r="AGP2" s="74"/>
      <c r="AGQ2" s="74"/>
      <c r="AGR2" s="74"/>
      <c r="AGS2" s="74"/>
      <c r="AGT2" s="74"/>
      <c r="AGU2" s="74"/>
      <c r="AGV2" s="74"/>
      <c r="AGW2" s="74"/>
      <c r="AGX2" s="74"/>
      <c r="AGY2" s="74"/>
      <c r="AGZ2" s="74"/>
      <c r="AHA2" s="74"/>
      <c r="AHB2" s="74"/>
      <c r="AHC2" s="74"/>
      <c r="AHD2" s="74"/>
      <c r="AHE2" s="74"/>
      <c r="AHF2" s="74"/>
      <c r="AHG2" s="74"/>
      <c r="AHH2" s="74"/>
      <c r="AHI2" s="74"/>
      <c r="AHJ2" s="74"/>
      <c r="AHK2" s="74"/>
      <c r="AHL2" s="74"/>
      <c r="AHM2" s="74"/>
      <c r="AHN2" s="74"/>
      <c r="AHO2" s="74"/>
      <c r="AHP2" s="74"/>
      <c r="AHQ2" s="74"/>
      <c r="AHR2" s="74"/>
      <c r="AHS2" s="74"/>
      <c r="AHT2" s="74"/>
      <c r="AHU2" s="74"/>
      <c r="AHV2" s="74"/>
      <c r="AHW2" s="74"/>
      <c r="AHX2" s="74"/>
      <c r="AHY2" s="74"/>
      <c r="AHZ2" s="74"/>
      <c r="AIA2" s="74"/>
      <c r="AIB2" s="74"/>
      <c r="AIC2" s="74"/>
      <c r="AID2" s="74"/>
      <c r="AIE2" s="74"/>
      <c r="AIF2" s="74"/>
      <c r="AIG2" s="74"/>
      <c r="AIH2" s="74"/>
      <c r="AII2" s="74"/>
      <c r="AIJ2" s="74"/>
      <c r="AIK2" s="74"/>
      <c r="AIL2" s="74"/>
      <c r="AIM2" s="74"/>
      <c r="AIN2" s="74"/>
      <c r="AIO2" s="74"/>
      <c r="AIP2" s="74"/>
      <c r="AIQ2" s="74"/>
      <c r="AIR2" s="74"/>
      <c r="AIS2" s="74"/>
      <c r="AIT2" s="74"/>
      <c r="AIU2" s="74"/>
      <c r="AIV2" s="74"/>
      <c r="AIW2" s="74"/>
      <c r="AIX2" s="74"/>
      <c r="AIY2" s="74"/>
      <c r="AIZ2" s="74"/>
      <c r="AJA2" s="74"/>
      <c r="AJB2" s="74"/>
      <c r="AJC2" s="74"/>
      <c r="AJD2" s="74"/>
      <c r="AJE2" s="74"/>
      <c r="AJF2" s="74"/>
      <c r="AJG2" s="74"/>
      <c r="AJH2" s="74"/>
      <c r="AJI2" s="74"/>
      <c r="AJJ2" s="74"/>
      <c r="AJK2" s="74"/>
      <c r="AJL2" s="74"/>
      <c r="AJM2" s="74"/>
      <c r="AJN2" s="74"/>
      <c r="AJO2" s="74"/>
      <c r="AJP2" s="74"/>
      <c r="AJQ2" s="74"/>
      <c r="AJR2" s="74"/>
      <c r="AJS2" s="74"/>
      <c r="AJT2" s="74"/>
      <c r="AJU2" s="74"/>
      <c r="AJV2" s="74"/>
      <c r="AJW2" s="74"/>
      <c r="AJX2" s="74"/>
      <c r="AJY2" s="74"/>
      <c r="AJZ2" s="74"/>
      <c r="AKA2" s="74"/>
      <c r="AKB2" s="74"/>
      <c r="AKC2" s="74"/>
      <c r="AKD2" s="74"/>
      <c r="AKE2" s="74"/>
      <c r="AKF2" s="74"/>
      <c r="AKG2" s="74"/>
      <c r="AKH2" s="74"/>
      <c r="AKI2" s="74"/>
      <c r="AKJ2" s="74"/>
      <c r="AKK2" s="74"/>
      <c r="AKL2" s="74"/>
      <c r="AKM2" s="74"/>
      <c r="AKN2" s="74"/>
      <c r="AKO2" s="74"/>
      <c r="AKP2" s="74"/>
      <c r="AKQ2" s="74"/>
      <c r="AKR2" s="74"/>
      <c r="AKS2" s="74"/>
      <c r="AKT2" s="74"/>
      <c r="AKU2" s="74"/>
      <c r="AKV2" s="74"/>
      <c r="AKW2" s="74"/>
      <c r="AKX2" s="74"/>
      <c r="AKY2" s="74"/>
      <c r="AKZ2" s="74"/>
      <c r="ALA2" s="74"/>
      <c r="ALB2" s="74"/>
      <c r="ALC2" s="74"/>
      <c r="ALD2" s="74"/>
      <c r="ALE2" s="74"/>
      <c r="ALF2" s="74"/>
      <c r="ALG2" s="74"/>
      <c r="ALH2" s="74"/>
      <c r="ALI2" s="74"/>
      <c r="ALJ2" s="74"/>
      <c r="ALK2" s="74"/>
      <c r="ALL2" s="74"/>
      <c r="ALM2" s="74"/>
      <c r="ALN2" s="74"/>
      <c r="ALO2" s="74"/>
      <c r="ALP2" s="74"/>
      <c r="ALQ2" s="74"/>
      <c r="ALR2" s="74"/>
      <c r="ALS2" s="74"/>
      <c r="ALT2" s="74"/>
      <c r="ALU2" s="74"/>
      <c r="ALV2" s="74"/>
      <c r="ALW2" s="74"/>
      <c r="ALX2" s="74"/>
      <c r="ALY2" s="74"/>
      <c r="ALZ2" s="74"/>
      <c r="AMA2" s="74"/>
      <c r="AMB2" s="74"/>
      <c r="AMC2" s="74"/>
      <c r="AMD2" s="74"/>
      <c r="AME2" s="74"/>
      <c r="AMF2" s="74"/>
      <c r="AMG2" s="74"/>
      <c r="AMH2" s="74"/>
      <c r="AMI2" s="74"/>
      <c r="AMJ2" s="74"/>
      <c r="AMK2" s="74"/>
      <c r="AML2" s="74"/>
      <c r="AMM2" s="74"/>
      <c r="AMN2" s="74"/>
      <c r="AMO2" s="74"/>
      <c r="AMP2" s="74"/>
      <c r="AMQ2" s="74"/>
      <c r="AMR2" s="74"/>
      <c r="AMS2" s="74"/>
      <c r="AMT2" s="74"/>
      <c r="AMU2" s="74"/>
      <c r="AMV2" s="74"/>
      <c r="AMW2" s="74"/>
      <c r="AMX2" s="74"/>
      <c r="AMY2" s="74"/>
      <c r="AMZ2" s="74"/>
      <c r="ANA2" s="74"/>
      <c r="ANB2" s="74"/>
      <c r="ANC2" s="74"/>
      <c r="AND2" s="74"/>
      <c r="ANE2" s="74"/>
      <c r="ANF2" s="74"/>
      <c r="ANG2" s="74"/>
      <c r="ANH2" s="74"/>
      <c r="ANI2" s="74"/>
      <c r="ANJ2" s="74"/>
      <c r="ANK2" s="74"/>
      <c r="ANL2" s="74"/>
      <c r="ANM2" s="74"/>
      <c r="ANN2" s="74"/>
      <c r="ANO2" s="74"/>
      <c r="ANP2" s="74"/>
      <c r="ANQ2" s="74"/>
      <c r="ANR2" s="74"/>
      <c r="ANS2" s="74"/>
      <c r="ANT2" s="74"/>
      <c r="ANU2" s="74"/>
      <c r="ANV2" s="74"/>
      <c r="ANW2" s="74"/>
      <c r="ANX2" s="74"/>
      <c r="ANY2" s="74"/>
      <c r="ANZ2" s="74"/>
      <c r="AOA2" s="74"/>
      <c r="AOB2" s="74"/>
      <c r="AOC2" s="74"/>
      <c r="AOD2" s="74"/>
      <c r="AOE2" s="74"/>
      <c r="AOF2" s="74"/>
      <c r="AOG2" s="74"/>
      <c r="AOH2" s="74"/>
      <c r="AOI2" s="74"/>
      <c r="AOJ2" s="74"/>
      <c r="AOK2" s="74"/>
      <c r="AOL2" s="74"/>
      <c r="AOM2" s="74"/>
      <c r="AON2" s="74"/>
      <c r="AOO2" s="74"/>
      <c r="AOP2" s="74"/>
      <c r="AOQ2" s="74"/>
      <c r="AOR2" s="74"/>
      <c r="AOS2" s="74"/>
      <c r="AOT2" s="74"/>
      <c r="AOU2" s="74"/>
      <c r="AOV2" s="74"/>
      <c r="AOW2" s="74"/>
      <c r="AOX2" s="74"/>
      <c r="AOY2" s="74"/>
      <c r="AOZ2" s="74"/>
      <c r="APA2" s="74"/>
      <c r="APB2" s="74"/>
      <c r="APC2" s="74"/>
      <c r="APD2" s="74"/>
      <c r="APE2" s="74"/>
      <c r="APF2" s="74"/>
      <c r="APG2" s="74"/>
      <c r="APH2" s="74"/>
      <c r="API2" s="74"/>
      <c r="APJ2" s="74"/>
      <c r="APK2" s="74"/>
      <c r="APL2" s="74"/>
      <c r="APM2" s="74"/>
      <c r="APN2" s="74"/>
      <c r="APO2" s="74"/>
      <c r="APP2" s="74"/>
      <c r="APQ2" s="74"/>
      <c r="APR2" s="74"/>
      <c r="APS2" s="74"/>
      <c r="APT2" s="74"/>
      <c r="APU2" s="74"/>
      <c r="APV2" s="74"/>
      <c r="APW2" s="74"/>
      <c r="APX2" s="74"/>
      <c r="APY2" s="74"/>
      <c r="APZ2" s="74"/>
      <c r="AQA2" s="74"/>
      <c r="AQB2" s="74"/>
      <c r="AQC2" s="74"/>
      <c r="AQD2" s="74"/>
      <c r="AQE2" s="74"/>
      <c r="AQF2" s="74"/>
      <c r="AQG2" s="74"/>
      <c r="AQH2" s="74"/>
      <c r="AQI2" s="74"/>
      <c r="AQJ2" s="74"/>
      <c r="AQK2" s="74"/>
      <c r="AQL2" s="74"/>
      <c r="AQM2" s="74"/>
      <c r="AQN2" s="74"/>
      <c r="AQO2" s="74"/>
      <c r="AQP2" s="74"/>
      <c r="AQQ2" s="74"/>
      <c r="AQR2" s="74"/>
      <c r="AQS2" s="74"/>
      <c r="AQT2" s="74"/>
      <c r="AQU2" s="74"/>
      <c r="AQV2" s="74"/>
      <c r="AQW2" s="74"/>
      <c r="AQX2" s="74"/>
      <c r="AQY2" s="74"/>
      <c r="AQZ2" s="74"/>
      <c r="ARA2" s="74"/>
      <c r="ARB2" s="74"/>
      <c r="ARC2" s="74"/>
      <c r="ARD2" s="74"/>
      <c r="ARE2" s="74"/>
      <c r="ARF2" s="74"/>
      <c r="ARG2" s="74"/>
      <c r="ARH2" s="74"/>
      <c r="ARI2" s="74"/>
      <c r="ARJ2" s="74"/>
      <c r="ARK2" s="74"/>
      <c r="ARL2" s="74"/>
      <c r="ARM2" s="74"/>
      <c r="ARN2" s="74"/>
      <c r="ARO2" s="74"/>
      <c r="ARP2" s="74"/>
      <c r="ARQ2" s="74"/>
      <c r="ARR2" s="74"/>
      <c r="ARS2" s="74"/>
      <c r="ART2" s="74"/>
      <c r="ARU2" s="74"/>
      <c r="ARV2" s="74"/>
      <c r="ARW2" s="74"/>
      <c r="ARX2" s="74"/>
      <c r="ARY2" s="74"/>
      <c r="ARZ2" s="74"/>
      <c r="ASA2" s="74"/>
      <c r="ASB2" s="74"/>
      <c r="ASC2" s="74"/>
      <c r="ASD2" s="74"/>
      <c r="ASE2" s="74"/>
      <c r="ASF2" s="74"/>
      <c r="ASG2" s="74"/>
      <c r="ASH2" s="74"/>
      <c r="ASI2" s="74"/>
      <c r="ASJ2" s="74"/>
      <c r="ASK2" s="74"/>
      <c r="ASL2" s="74"/>
      <c r="ASM2" s="74"/>
      <c r="ASN2" s="74"/>
      <c r="ASO2" s="74"/>
      <c r="ASP2" s="74"/>
      <c r="ASQ2" s="74"/>
      <c r="ASR2" s="74"/>
      <c r="ASS2" s="74"/>
      <c r="AST2" s="74"/>
      <c r="ASU2" s="74"/>
      <c r="ASV2" s="74"/>
      <c r="ASW2" s="74"/>
      <c r="ASX2" s="74"/>
      <c r="ASY2" s="74"/>
      <c r="ASZ2" s="74"/>
      <c r="ATA2" s="74"/>
      <c r="ATB2" s="74"/>
      <c r="ATC2" s="74"/>
      <c r="ATD2" s="74"/>
      <c r="ATE2" s="74"/>
      <c r="ATF2" s="74"/>
      <c r="ATG2" s="74"/>
      <c r="ATH2" s="74"/>
      <c r="ATI2" s="74"/>
      <c r="ATJ2" s="74"/>
      <c r="ATK2" s="74"/>
      <c r="ATL2" s="74"/>
      <c r="ATM2" s="74"/>
      <c r="ATN2" s="74"/>
      <c r="ATO2" s="74"/>
      <c r="ATP2" s="74"/>
      <c r="ATQ2" s="74"/>
      <c r="ATR2" s="74"/>
      <c r="ATS2" s="74"/>
      <c r="ATT2" s="74"/>
      <c r="ATU2" s="74"/>
      <c r="ATV2" s="74"/>
      <c r="ATW2" s="74"/>
      <c r="ATX2" s="74"/>
      <c r="ATY2" s="74"/>
      <c r="ATZ2" s="74"/>
      <c r="AUA2" s="74"/>
      <c r="AUB2" s="74"/>
      <c r="AUC2" s="74"/>
      <c r="AUD2" s="74"/>
      <c r="AUE2" s="74"/>
      <c r="AUF2" s="74"/>
      <c r="AUG2" s="74"/>
      <c r="AUH2" s="74"/>
      <c r="AUI2" s="74"/>
      <c r="AUJ2" s="74"/>
      <c r="AUK2" s="74"/>
      <c r="AUL2" s="74"/>
      <c r="AUM2" s="74"/>
      <c r="AUN2" s="74"/>
      <c r="AUO2" s="74"/>
      <c r="AUP2" s="74"/>
      <c r="AUQ2" s="74"/>
      <c r="AUR2" s="74"/>
      <c r="AUS2" s="74"/>
      <c r="AUT2" s="74"/>
      <c r="AUU2" s="74"/>
      <c r="AUV2" s="74"/>
      <c r="AUW2" s="74"/>
      <c r="AUX2" s="74"/>
      <c r="AUY2" s="74"/>
      <c r="AUZ2" s="74"/>
      <c r="AVA2" s="74"/>
      <c r="AVB2" s="74"/>
      <c r="AVC2" s="74"/>
      <c r="AVD2" s="74"/>
      <c r="AVE2" s="74"/>
      <c r="AVF2" s="74"/>
      <c r="AVG2" s="74"/>
      <c r="AVH2" s="74"/>
      <c r="AVI2" s="74"/>
      <c r="AVJ2" s="74"/>
      <c r="AVK2" s="74"/>
      <c r="AVL2" s="74"/>
      <c r="AVM2" s="74"/>
      <c r="AVN2" s="74"/>
      <c r="AVO2" s="74"/>
      <c r="AVP2" s="74"/>
      <c r="AVQ2" s="74"/>
      <c r="AVR2" s="74"/>
      <c r="AVS2" s="74"/>
      <c r="AVT2" s="74"/>
      <c r="AVU2" s="74"/>
      <c r="AVV2" s="74"/>
      <c r="AVW2" s="74"/>
      <c r="AVX2" s="74"/>
      <c r="AVY2" s="74"/>
      <c r="AVZ2" s="74"/>
      <c r="AWA2" s="74"/>
      <c r="AWB2" s="74"/>
      <c r="AWC2" s="74"/>
      <c r="AWD2" s="74"/>
      <c r="AWE2" s="74"/>
      <c r="AWF2" s="74"/>
      <c r="AWG2" s="74"/>
      <c r="AWH2" s="74"/>
      <c r="AWI2" s="74"/>
      <c r="AWJ2" s="74"/>
      <c r="AWK2" s="74"/>
      <c r="AWL2" s="74"/>
      <c r="AWM2" s="74"/>
      <c r="AWN2" s="74"/>
      <c r="AWO2" s="74"/>
      <c r="AWP2" s="74"/>
      <c r="AWQ2" s="74"/>
      <c r="AWR2" s="74"/>
      <c r="AWS2" s="74"/>
      <c r="AWT2" s="74"/>
      <c r="AWU2" s="74"/>
      <c r="AWV2" s="74"/>
      <c r="AWW2" s="74"/>
      <c r="AWX2" s="74"/>
      <c r="AWY2" s="74"/>
      <c r="AWZ2" s="74"/>
      <c r="AXA2" s="74"/>
      <c r="AXB2" s="74"/>
      <c r="AXC2" s="74"/>
      <c r="AXD2" s="74"/>
      <c r="AXE2" s="74"/>
      <c r="AXF2" s="74"/>
      <c r="AXG2" s="74"/>
      <c r="AXH2" s="74"/>
      <c r="AXI2" s="74"/>
      <c r="AXJ2" s="74"/>
      <c r="AXK2" s="74"/>
      <c r="AXL2" s="74"/>
      <c r="AXM2" s="74"/>
      <c r="AXN2" s="74"/>
      <c r="AXO2" s="74"/>
      <c r="AXP2" s="74"/>
      <c r="AXQ2" s="74"/>
      <c r="AXR2" s="74"/>
      <c r="AXS2" s="74"/>
      <c r="AXT2" s="74"/>
      <c r="AXU2" s="74"/>
      <c r="AXV2" s="74"/>
      <c r="AXW2" s="74"/>
      <c r="AXX2" s="74"/>
      <c r="AXY2" s="74"/>
      <c r="AXZ2" s="74"/>
      <c r="AYA2" s="74"/>
      <c r="AYB2" s="74"/>
      <c r="AYC2" s="74"/>
      <c r="AYD2" s="74"/>
      <c r="AYE2" s="74"/>
      <c r="AYF2" s="74"/>
      <c r="AYG2" s="74"/>
      <c r="AYH2" s="74"/>
      <c r="AYI2" s="74"/>
      <c r="AYJ2" s="74"/>
      <c r="AYK2" s="74"/>
      <c r="AYL2" s="74"/>
      <c r="AYM2" s="74"/>
      <c r="AYN2" s="74"/>
      <c r="AYO2" s="74"/>
      <c r="AYP2" s="74"/>
      <c r="AYQ2" s="74"/>
      <c r="AYR2" s="74"/>
      <c r="AYS2" s="74"/>
      <c r="AYT2" s="74"/>
      <c r="AYU2" s="74"/>
      <c r="AYV2" s="74"/>
      <c r="AYW2" s="74"/>
      <c r="AYX2" s="74"/>
      <c r="AYY2" s="74"/>
      <c r="AYZ2" s="74"/>
      <c r="AZA2" s="74"/>
      <c r="AZB2" s="74"/>
      <c r="AZC2" s="74"/>
      <c r="AZD2" s="74"/>
      <c r="AZE2" s="74"/>
      <c r="AZF2" s="74"/>
      <c r="AZG2" s="74"/>
      <c r="AZH2" s="74"/>
      <c r="AZI2" s="74"/>
      <c r="AZJ2" s="74"/>
      <c r="AZK2" s="74"/>
      <c r="AZL2" s="74"/>
      <c r="AZM2" s="74"/>
      <c r="AZN2" s="74"/>
      <c r="AZO2" s="74"/>
      <c r="AZP2" s="74"/>
      <c r="AZQ2" s="74"/>
      <c r="AZR2" s="74"/>
      <c r="AZS2" s="74"/>
      <c r="AZT2" s="74"/>
      <c r="AZU2" s="74"/>
      <c r="AZV2" s="74"/>
      <c r="AZW2" s="74"/>
      <c r="AZX2" s="74"/>
      <c r="AZY2" s="74"/>
      <c r="AZZ2" s="74"/>
      <c r="BAA2" s="74"/>
      <c r="BAB2" s="74"/>
      <c r="BAC2" s="74"/>
      <c r="BAD2" s="74"/>
      <c r="BAE2" s="74"/>
      <c r="BAF2" s="74"/>
      <c r="BAG2" s="74"/>
      <c r="BAH2" s="74"/>
      <c r="BAI2" s="74"/>
      <c r="BAJ2" s="74"/>
      <c r="BAK2" s="74"/>
      <c r="BAL2" s="74"/>
      <c r="BAM2" s="74"/>
      <c r="BAN2" s="74"/>
      <c r="BAO2" s="74"/>
      <c r="BAP2" s="74"/>
      <c r="BAQ2" s="74"/>
      <c r="BAR2" s="74"/>
      <c r="BAS2" s="74"/>
      <c r="BAT2" s="74"/>
      <c r="BAU2" s="74"/>
      <c r="BAV2" s="74"/>
      <c r="BAW2" s="74"/>
      <c r="BAX2" s="74"/>
      <c r="BAY2" s="74"/>
      <c r="BAZ2" s="74"/>
      <c r="BBA2" s="74"/>
      <c r="BBB2" s="74"/>
      <c r="BBC2" s="74"/>
      <c r="BBD2" s="74"/>
      <c r="BBE2" s="74"/>
      <c r="BBF2" s="74"/>
      <c r="BBG2" s="74"/>
      <c r="BBH2" s="74"/>
      <c r="BBI2" s="74"/>
      <c r="BBJ2" s="74"/>
      <c r="BBK2" s="74"/>
      <c r="BBL2" s="74"/>
      <c r="BBM2" s="74"/>
      <c r="BBN2" s="74"/>
      <c r="BBO2" s="74"/>
      <c r="BBP2" s="74"/>
      <c r="BBQ2" s="74"/>
      <c r="BBR2" s="74"/>
      <c r="BBS2" s="74"/>
      <c r="BBT2" s="74"/>
      <c r="BBU2" s="74"/>
      <c r="BBV2" s="74"/>
      <c r="BBW2" s="74"/>
      <c r="BBX2" s="74"/>
      <c r="BBY2" s="74"/>
      <c r="BBZ2" s="74"/>
      <c r="BCA2" s="74"/>
      <c r="BCB2" s="74"/>
      <c r="BCC2" s="74"/>
      <c r="BCD2" s="74"/>
      <c r="BCE2" s="74"/>
      <c r="BCF2" s="74"/>
      <c r="BCG2" s="74"/>
      <c r="BCH2" s="74"/>
      <c r="BCI2" s="74"/>
      <c r="BCJ2" s="74"/>
      <c r="BCK2" s="74"/>
      <c r="BCL2" s="74"/>
      <c r="BCM2" s="74"/>
      <c r="BCN2" s="74"/>
      <c r="BCO2" s="74"/>
      <c r="BCP2" s="74"/>
      <c r="BCQ2" s="74"/>
      <c r="BCR2" s="74"/>
      <c r="BCS2" s="74"/>
      <c r="BCT2" s="74"/>
      <c r="BCU2" s="74"/>
      <c r="BCV2" s="74"/>
      <c r="BCW2" s="74"/>
      <c r="BCX2" s="74"/>
      <c r="BCY2" s="74"/>
      <c r="BCZ2" s="74"/>
      <c r="BDA2" s="74"/>
      <c r="BDB2" s="74"/>
      <c r="BDC2" s="74"/>
      <c r="BDD2" s="74"/>
      <c r="BDE2" s="74"/>
      <c r="BDF2" s="74"/>
      <c r="BDG2" s="74"/>
      <c r="BDH2" s="74"/>
      <c r="BDI2" s="74"/>
      <c r="BDJ2" s="74"/>
      <c r="BDK2" s="74"/>
      <c r="BDL2" s="74"/>
      <c r="BDM2" s="74"/>
      <c r="BDN2" s="74"/>
      <c r="BDO2" s="74"/>
      <c r="BDP2" s="74"/>
      <c r="BDQ2" s="74"/>
      <c r="BDR2" s="74"/>
      <c r="BDS2" s="74"/>
      <c r="BDT2" s="74"/>
      <c r="BDU2" s="74"/>
      <c r="BDV2" s="74"/>
      <c r="BDW2" s="74"/>
      <c r="BDX2" s="74"/>
      <c r="BDY2" s="74"/>
      <c r="BDZ2" s="74"/>
      <c r="BEA2" s="74"/>
      <c r="BEB2" s="74"/>
      <c r="BEC2" s="74"/>
      <c r="BED2" s="74"/>
      <c r="BEE2" s="74"/>
      <c r="BEF2" s="74"/>
      <c r="BEG2" s="74"/>
      <c r="BEH2" s="74"/>
      <c r="BEI2" s="74"/>
      <c r="BEJ2" s="74"/>
      <c r="BEK2" s="74"/>
      <c r="BEL2" s="74"/>
      <c r="BEM2" s="74"/>
      <c r="BEN2" s="74"/>
      <c r="BEO2" s="74"/>
      <c r="BEP2" s="74"/>
      <c r="BEQ2" s="74"/>
      <c r="BER2" s="74"/>
      <c r="BES2" s="74"/>
      <c r="BET2" s="74"/>
      <c r="BEU2" s="74"/>
      <c r="BEV2" s="74"/>
      <c r="BEW2" s="74"/>
      <c r="BEX2" s="74"/>
      <c r="BEY2" s="74"/>
      <c r="BEZ2" s="74"/>
      <c r="BFA2" s="74"/>
      <c r="BFB2" s="74"/>
      <c r="BFC2" s="74"/>
      <c r="BFD2" s="74"/>
      <c r="BFE2" s="74"/>
      <c r="BFF2" s="74"/>
      <c r="BFG2" s="74"/>
      <c r="BFH2" s="74"/>
      <c r="BFI2" s="74"/>
      <c r="BFJ2" s="74"/>
      <c r="BFK2" s="74"/>
      <c r="BFL2" s="74"/>
      <c r="BFM2" s="74"/>
      <c r="BFN2" s="74"/>
      <c r="BFO2" s="74"/>
      <c r="BFP2" s="74"/>
      <c r="BFQ2" s="74"/>
      <c r="BFR2" s="74"/>
      <c r="BFS2" s="74"/>
      <c r="BFT2" s="74"/>
      <c r="BFU2" s="74"/>
      <c r="BFV2" s="74"/>
      <c r="BFW2" s="74"/>
      <c r="BFX2" s="74"/>
      <c r="BFY2" s="74"/>
      <c r="BFZ2" s="74"/>
      <c r="BGA2" s="74"/>
      <c r="BGB2" s="74"/>
      <c r="BGC2" s="74"/>
      <c r="BGD2" s="74"/>
      <c r="BGE2" s="74"/>
      <c r="BGF2" s="74"/>
      <c r="BGG2" s="74"/>
      <c r="BGH2" s="74"/>
      <c r="BGI2" s="74"/>
      <c r="BGJ2" s="74"/>
      <c r="BGK2" s="74"/>
      <c r="BGL2" s="74"/>
      <c r="BGM2" s="74"/>
      <c r="BGN2" s="74"/>
      <c r="BGO2" s="74"/>
      <c r="BGP2" s="74"/>
      <c r="BGQ2" s="74"/>
      <c r="BGR2" s="74"/>
      <c r="BGS2" s="74"/>
      <c r="BGT2" s="74"/>
      <c r="BGU2" s="74"/>
      <c r="BGV2" s="74"/>
      <c r="BGW2" s="74"/>
      <c r="BGX2" s="74"/>
      <c r="BGY2" s="74"/>
      <c r="BGZ2" s="74"/>
      <c r="BHA2" s="74"/>
      <c r="BHB2" s="74"/>
      <c r="BHC2" s="74"/>
      <c r="BHD2" s="74"/>
      <c r="BHE2" s="74"/>
      <c r="BHF2" s="74"/>
      <c r="BHG2" s="74"/>
      <c r="BHH2" s="74"/>
      <c r="BHI2" s="74"/>
      <c r="BHJ2" s="74"/>
      <c r="BHK2" s="74"/>
      <c r="BHL2" s="74"/>
      <c r="BHM2" s="74"/>
      <c r="BHN2" s="74"/>
      <c r="BHO2" s="74"/>
      <c r="BHP2" s="74"/>
      <c r="BHQ2" s="74"/>
      <c r="BHR2" s="74"/>
      <c r="BHS2" s="74"/>
      <c r="BHT2" s="74"/>
      <c r="BHU2" s="74"/>
      <c r="BHV2" s="74"/>
      <c r="BHW2" s="74"/>
      <c r="BHX2" s="74"/>
      <c r="BHY2" s="74"/>
      <c r="BHZ2" s="74"/>
      <c r="BIA2" s="74"/>
      <c r="BIB2" s="74"/>
      <c r="BIC2" s="74"/>
      <c r="BID2" s="74"/>
      <c r="BIE2" s="74"/>
      <c r="BIF2" s="74"/>
      <c r="BIG2" s="74"/>
      <c r="BIH2" s="74"/>
      <c r="BII2" s="74"/>
      <c r="BIJ2" s="74"/>
      <c r="BIK2" s="74"/>
      <c r="BIL2" s="74"/>
      <c r="BIM2" s="74"/>
      <c r="BIN2" s="74"/>
      <c r="BIO2" s="74"/>
      <c r="BIP2" s="74"/>
      <c r="BIQ2" s="74"/>
      <c r="BIR2" s="74"/>
      <c r="BIS2" s="74"/>
      <c r="BIT2" s="74"/>
      <c r="BIU2" s="74"/>
      <c r="BIV2" s="74"/>
      <c r="BIW2" s="74"/>
      <c r="BIX2" s="74"/>
      <c r="BIY2" s="74"/>
      <c r="BIZ2" s="74"/>
      <c r="BJA2" s="74"/>
      <c r="BJB2" s="74"/>
      <c r="BJC2" s="74"/>
      <c r="BJD2" s="74"/>
      <c r="BJE2" s="74"/>
      <c r="BJF2" s="74"/>
      <c r="BJG2" s="74"/>
      <c r="BJH2" s="74"/>
      <c r="BJI2" s="74"/>
      <c r="BJJ2" s="74"/>
      <c r="BJK2" s="74"/>
      <c r="BJL2" s="74"/>
      <c r="BJM2" s="74"/>
      <c r="BJN2" s="74"/>
      <c r="BJO2" s="74"/>
      <c r="BJP2" s="74"/>
      <c r="BJQ2" s="74"/>
      <c r="BJR2" s="74"/>
      <c r="BJS2" s="74"/>
      <c r="BJT2" s="74"/>
      <c r="BJU2" s="74"/>
      <c r="BJV2" s="74"/>
      <c r="BJW2" s="74"/>
      <c r="BJX2" s="74"/>
      <c r="BJY2" s="74"/>
      <c r="BJZ2" s="74"/>
      <c r="BKA2" s="74"/>
      <c r="BKB2" s="74"/>
      <c r="BKC2" s="74"/>
      <c r="BKD2" s="74"/>
      <c r="BKE2" s="74"/>
      <c r="BKF2" s="74"/>
      <c r="BKG2" s="74"/>
      <c r="BKH2" s="74"/>
      <c r="BKI2" s="74"/>
      <c r="BKJ2" s="74"/>
      <c r="BKK2" s="74"/>
      <c r="BKL2" s="74"/>
      <c r="BKM2" s="74"/>
      <c r="BKN2" s="74"/>
      <c r="BKO2" s="74"/>
      <c r="BKP2" s="74"/>
      <c r="BKQ2" s="74"/>
      <c r="BKR2" s="74"/>
      <c r="BKS2" s="74"/>
      <c r="BKT2" s="74"/>
      <c r="BKU2" s="74"/>
      <c r="BKV2" s="74"/>
      <c r="BKW2" s="74"/>
      <c r="BKX2" s="74"/>
      <c r="BKY2" s="74"/>
      <c r="BKZ2" s="74"/>
      <c r="BLA2" s="74"/>
      <c r="BLB2" s="74"/>
      <c r="BLC2" s="74"/>
      <c r="BLD2" s="74"/>
      <c r="BLE2" s="74"/>
      <c r="BLF2" s="74"/>
      <c r="BLG2" s="74"/>
      <c r="BLH2" s="74"/>
      <c r="BLI2" s="74"/>
      <c r="BLJ2" s="74"/>
      <c r="BLK2" s="74"/>
      <c r="BLL2" s="74"/>
      <c r="BLM2" s="74"/>
      <c r="BLN2" s="74"/>
      <c r="BLO2" s="74"/>
      <c r="BLP2" s="74"/>
      <c r="BLQ2" s="74"/>
      <c r="BLR2" s="74"/>
      <c r="BLS2" s="74"/>
      <c r="BLT2" s="74"/>
      <c r="BLU2" s="74"/>
      <c r="BLV2" s="74"/>
      <c r="BLW2" s="74"/>
      <c r="BLX2" s="74"/>
      <c r="BLY2" s="74"/>
      <c r="BLZ2" s="74"/>
      <c r="BMA2" s="74"/>
      <c r="BMB2" s="74"/>
      <c r="BMC2" s="74"/>
      <c r="BMD2" s="74"/>
      <c r="BME2" s="74"/>
      <c r="BMF2" s="74"/>
      <c r="BMG2" s="74"/>
      <c r="BMH2" s="74"/>
      <c r="BMI2" s="74"/>
      <c r="BMJ2" s="74"/>
      <c r="BMK2" s="74"/>
      <c r="BML2" s="74"/>
      <c r="BMM2" s="74"/>
      <c r="BMN2" s="74"/>
      <c r="BMO2" s="74"/>
      <c r="BMP2" s="74"/>
      <c r="BMQ2" s="74"/>
      <c r="BMR2" s="74"/>
      <c r="BMS2" s="74"/>
      <c r="BMT2" s="74"/>
      <c r="BMU2" s="74"/>
      <c r="BMV2" s="74"/>
      <c r="BMW2" s="74"/>
      <c r="BMX2" s="74"/>
      <c r="BMY2" s="74"/>
      <c r="BMZ2" s="74"/>
      <c r="BNA2" s="74"/>
      <c r="BNB2" s="74"/>
      <c r="BNC2" s="74"/>
      <c r="BND2" s="74"/>
      <c r="BNE2" s="74"/>
      <c r="BNF2" s="74"/>
      <c r="BNG2" s="74"/>
      <c r="BNH2" s="74"/>
      <c r="BNI2" s="74"/>
      <c r="BNJ2" s="74"/>
      <c r="BNK2" s="74"/>
      <c r="BNL2" s="74"/>
      <c r="BNM2" s="74"/>
      <c r="BNN2" s="74"/>
      <c r="BNO2" s="74"/>
      <c r="BNP2" s="74"/>
      <c r="BNQ2" s="74"/>
      <c r="BNR2" s="74"/>
      <c r="BNS2" s="74"/>
      <c r="BNT2" s="74"/>
      <c r="BNU2" s="74"/>
      <c r="BNV2" s="74"/>
      <c r="BNW2" s="74"/>
      <c r="BNX2" s="74"/>
      <c r="BNY2" s="74"/>
      <c r="BNZ2" s="74"/>
      <c r="BOA2" s="74"/>
      <c r="BOB2" s="74"/>
      <c r="BOC2" s="74"/>
      <c r="BOD2" s="74"/>
      <c r="BOE2" s="74"/>
      <c r="BOF2" s="74"/>
      <c r="BOG2" s="74"/>
      <c r="BOH2" s="74"/>
      <c r="BOI2" s="74"/>
      <c r="BOJ2" s="74"/>
      <c r="BOK2" s="74"/>
      <c r="BOL2" s="74"/>
      <c r="BOM2" s="74"/>
      <c r="BON2" s="74"/>
      <c r="BOO2" s="74"/>
      <c r="BOP2" s="74"/>
      <c r="BOQ2" s="74"/>
      <c r="BOR2" s="74"/>
      <c r="BOS2" s="74"/>
      <c r="BOT2" s="74"/>
      <c r="BOU2" s="74"/>
      <c r="BOV2" s="74"/>
      <c r="BOW2" s="74"/>
      <c r="BOX2" s="74"/>
      <c r="BOY2" s="74"/>
      <c r="BOZ2" s="74"/>
      <c r="BPA2" s="74"/>
      <c r="BPB2" s="74"/>
      <c r="BPC2" s="74"/>
      <c r="BPD2" s="74"/>
      <c r="BPE2" s="74"/>
      <c r="BPF2" s="74"/>
      <c r="BPG2" s="74"/>
      <c r="BPH2" s="74"/>
      <c r="BPI2" s="74"/>
      <c r="BPJ2" s="74"/>
      <c r="BPK2" s="74"/>
      <c r="BPL2" s="74"/>
      <c r="BPM2" s="74"/>
      <c r="BPN2" s="74"/>
      <c r="BPO2" s="74"/>
      <c r="BPP2" s="74"/>
      <c r="BPQ2" s="74"/>
      <c r="BPR2" s="74"/>
      <c r="BPS2" s="74"/>
      <c r="BPT2" s="74"/>
      <c r="BPU2" s="74"/>
      <c r="BPV2" s="74"/>
      <c r="BPW2" s="74"/>
      <c r="BPX2" s="74"/>
      <c r="BPY2" s="74"/>
      <c r="BPZ2" s="74"/>
      <c r="BQA2" s="74"/>
      <c r="BQB2" s="74"/>
      <c r="BQC2" s="74"/>
      <c r="BQD2" s="74"/>
      <c r="BQE2" s="74"/>
      <c r="BQF2" s="74"/>
      <c r="BQG2" s="74"/>
      <c r="BQH2" s="74"/>
      <c r="BQI2" s="74"/>
      <c r="BQJ2" s="74"/>
      <c r="BQK2" s="74"/>
      <c r="BQL2" s="74"/>
      <c r="BQM2" s="74"/>
      <c r="BQN2" s="74"/>
      <c r="BQO2" s="74"/>
      <c r="BQP2" s="74"/>
      <c r="BQQ2" s="74"/>
      <c r="BQR2" s="74"/>
      <c r="BQS2" s="74"/>
      <c r="BQT2" s="74"/>
      <c r="BQU2" s="74"/>
      <c r="BQV2" s="74"/>
      <c r="BQW2" s="74"/>
      <c r="BQX2" s="74"/>
      <c r="BQY2" s="74"/>
      <c r="BQZ2" s="74"/>
      <c r="BRA2" s="74"/>
      <c r="BRB2" s="74"/>
      <c r="BRC2" s="74"/>
      <c r="BRD2" s="74"/>
      <c r="BRE2" s="74"/>
      <c r="BRF2" s="74"/>
      <c r="BRG2" s="74"/>
      <c r="BRH2" s="74"/>
      <c r="BRI2" s="74"/>
      <c r="BRJ2" s="74"/>
      <c r="BRK2" s="74"/>
      <c r="BRL2" s="74"/>
      <c r="BRM2" s="74"/>
      <c r="BRN2" s="74"/>
      <c r="BRO2" s="74"/>
      <c r="BRP2" s="74"/>
      <c r="BRQ2" s="74"/>
      <c r="BRR2" s="74"/>
      <c r="BRS2" s="74"/>
      <c r="BRT2" s="74"/>
      <c r="BRU2" s="74"/>
      <c r="BRV2" s="74"/>
      <c r="BRW2" s="74"/>
      <c r="BRX2" s="74"/>
      <c r="BRY2" s="74"/>
      <c r="BRZ2" s="74"/>
      <c r="BSA2" s="74"/>
      <c r="BSB2" s="74"/>
      <c r="BSC2" s="74"/>
      <c r="BSD2" s="74"/>
      <c r="BSE2" s="74"/>
      <c r="BSF2" s="74"/>
      <c r="BSG2" s="74"/>
      <c r="BSH2" s="74"/>
      <c r="BSI2" s="74"/>
      <c r="BSJ2" s="74"/>
      <c r="BSK2" s="74"/>
      <c r="BSL2" s="74"/>
      <c r="BSM2" s="74"/>
      <c r="BSN2" s="74"/>
      <c r="BSO2" s="74"/>
      <c r="BSP2" s="74"/>
      <c r="BSQ2" s="74"/>
      <c r="BSR2" s="74"/>
      <c r="BSS2" s="74"/>
      <c r="BST2" s="74"/>
      <c r="BSU2" s="74"/>
      <c r="BSV2" s="74"/>
      <c r="BSW2" s="74"/>
      <c r="BSX2" s="74"/>
      <c r="BSY2" s="74"/>
      <c r="BSZ2" s="74"/>
      <c r="BTA2" s="74"/>
      <c r="BTB2" s="74"/>
      <c r="BTC2" s="74"/>
      <c r="BTD2" s="74"/>
      <c r="BTE2" s="74"/>
      <c r="BTF2" s="74"/>
      <c r="BTG2" s="74"/>
      <c r="BTH2" s="74"/>
      <c r="BTI2" s="74"/>
      <c r="BTJ2" s="74"/>
      <c r="BTK2" s="74"/>
      <c r="BTL2" s="74"/>
      <c r="BTM2" s="74"/>
      <c r="BTN2" s="74"/>
      <c r="BTO2" s="74"/>
      <c r="BTP2" s="74"/>
      <c r="BTQ2" s="74"/>
      <c r="BTR2" s="74"/>
      <c r="BTS2" s="74"/>
      <c r="BTT2" s="74"/>
      <c r="BTU2" s="74"/>
      <c r="BTV2" s="74"/>
      <c r="BTW2" s="74"/>
      <c r="BTX2" s="74"/>
      <c r="BTY2" s="74"/>
      <c r="BTZ2" s="74"/>
      <c r="BUA2" s="74"/>
      <c r="BUB2" s="74"/>
      <c r="BUC2" s="74"/>
      <c r="BUD2" s="74"/>
      <c r="BUE2" s="74"/>
      <c r="BUF2" s="74"/>
      <c r="BUG2" s="74"/>
      <c r="BUH2" s="74"/>
      <c r="BUI2" s="74"/>
      <c r="BUJ2" s="74"/>
      <c r="BUK2" s="74"/>
      <c r="BUL2" s="74"/>
      <c r="BUM2" s="74"/>
      <c r="BUN2" s="74"/>
      <c r="BUO2" s="74"/>
      <c r="BUP2" s="74"/>
      <c r="BUQ2" s="74"/>
      <c r="BUR2" s="74"/>
      <c r="BUS2" s="74"/>
      <c r="BUT2" s="74"/>
      <c r="BUU2" s="74"/>
      <c r="BUV2" s="74"/>
      <c r="BUW2" s="74"/>
      <c r="BUX2" s="74"/>
      <c r="BUY2" s="74"/>
      <c r="BUZ2" s="74"/>
      <c r="BVA2" s="74"/>
      <c r="BVB2" s="74"/>
      <c r="BVC2" s="74"/>
      <c r="BVD2" s="74"/>
      <c r="BVE2" s="74"/>
      <c r="BVF2" s="74"/>
      <c r="BVG2" s="74"/>
      <c r="BVH2" s="74"/>
      <c r="BVI2" s="74"/>
      <c r="BVJ2" s="74"/>
      <c r="BVK2" s="74"/>
      <c r="BVL2" s="74"/>
      <c r="BVM2" s="74"/>
      <c r="BVN2" s="74"/>
      <c r="BVO2" s="74"/>
      <c r="BVP2" s="74"/>
      <c r="BVQ2" s="74"/>
      <c r="BVR2" s="74"/>
      <c r="BVS2" s="74"/>
      <c r="BVT2" s="74"/>
      <c r="BVU2" s="74"/>
      <c r="BVV2" s="74"/>
      <c r="BVW2" s="74"/>
      <c r="BVX2" s="74"/>
      <c r="BVY2" s="74"/>
      <c r="BVZ2" s="74"/>
      <c r="BWA2" s="74"/>
      <c r="BWB2" s="74"/>
      <c r="BWC2" s="74"/>
      <c r="BWD2" s="74"/>
      <c r="BWE2" s="74"/>
      <c r="BWF2" s="74"/>
      <c r="BWG2" s="74"/>
      <c r="BWH2" s="74"/>
      <c r="BWI2" s="74"/>
      <c r="BWJ2" s="74"/>
      <c r="BWK2" s="74"/>
      <c r="BWL2" s="74"/>
      <c r="BWM2" s="74"/>
      <c r="BWN2" s="74"/>
      <c r="BWO2" s="74"/>
      <c r="BWP2" s="74"/>
      <c r="BWQ2" s="74"/>
      <c r="BWR2" s="74"/>
      <c r="BWS2" s="74"/>
      <c r="BWT2" s="74"/>
      <c r="BWU2" s="74"/>
      <c r="BWV2" s="74"/>
      <c r="BWW2" s="74"/>
      <c r="BWX2" s="74"/>
      <c r="BWY2" s="74"/>
      <c r="BWZ2" s="74"/>
      <c r="BXA2" s="74"/>
      <c r="BXB2" s="74"/>
      <c r="BXC2" s="74"/>
      <c r="BXD2" s="74"/>
      <c r="BXE2" s="74"/>
      <c r="BXF2" s="74"/>
      <c r="BXG2" s="74"/>
      <c r="BXH2" s="74"/>
      <c r="BXI2" s="74"/>
      <c r="BXJ2" s="74"/>
      <c r="BXK2" s="74"/>
      <c r="BXL2" s="74"/>
      <c r="BXM2" s="74"/>
      <c r="BXN2" s="74"/>
      <c r="BXO2" s="74"/>
      <c r="BXP2" s="74"/>
      <c r="BXQ2" s="74"/>
      <c r="BXR2" s="74"/>
      <c r="BXS2" s="74"/>
      <c r="BXT2" s="74"/>
      <c r="BXU2" s="74"/>
      <c r="BXV2" s="74"/>
      <c r="BXW2" s="74"/>
      <c r="BXX2" s="74"/>
      <c r="BXY2" s="74"/>
      <c r="BXZ2" s="74"/>
      <c r="BYA2" s="74"/>
      <c r="BYB2" s="74"/>
      <c r="BYC2" s="74"/>
      <c r="BYD2" s="74"/>
      <c r="BYE2" s="74"/>
      <c r="BYF2" s="74"/>
      <c r="BYG2" s="74"/>
      <c r="BYH2" s="74"/>
      <c r="BYI2" s="74"/>
      <c r="BYJ2" s="74"/>
      <c r="BYK2" s="74"/>
      <c r="BYL2" s="74"/>
      <c r="BYM2" s="74"/>
      <c r="BYN2" s="74"/>
      <c r="BYO2" s="74"/>
      <c r="BYP2" s="74"/>
      <c r="BYQ2" s="74"/>
      <c r="BYR2" s="74"/>
      <c r="BYS2" s="74"/>
      <c r="BYT2" s="74"/>
      <c r="BYU2" s="74"/>
      <c r="BYV2" s="74"/>
      <c r="BYW2" s="74"/>
      <c r="BYX2" s="74"/>
      <c r="BYY2" s="74"/>
      <c r="BYZ2" s="74"/>
      <c r="BZA2" s="74"/>
      <c r="BZB2" s="74"/>
      <c r="BZC2" s="74"/>
      <c r="BZD2" s="74"/>
      <c r="BZE2" s="74"/>
      <c r="BZF2" s="74"/>
      <c r="BZG2" s="74"/>
      <c r="BZH2" s="74"/>
      <c r="BZI2" s="74"/>
      <c r="BZJ2" s="74"/>
      <c r="BZK2" s="74"/>
      <c r="BZL2" s="74"/>
      <c r="BZM2" s="74"/>
      <c r="BZN2" s="74"/>
      <c r="BZO2" s="74"/>
      <c r="BZP2" s="74"/>
      <c r="BZQ2" s="74"/>
      <c r="BZR2" s="74"/>
      <c r="BZS2" s="74"/>
      <c r="BZT2" s="74"/>
      <c r="BZU2" s="74"/>
      <c r="BZV2" s="74"/>
      <c r="BZW2" s="74"/>
      <c r="BZX2" s="74"/>
      <c r="BZY2" s="74"/>
      <c r="BZZ2" s="74"/>
      <c r="CAA2" s="74"/>
      <c r="CAB2" s="74"/>
      <c r="CAC2" s="74"/>
      <c r="CAD2" s="74"/>
      <c r="CAE2" s="74"/>
      <c r="CAF2" s="74"/>
      <c r="CAG2" s="74"/>
      <c r="CAH2" s="74"/>
      <c r="CAI2" s="74"/>
      <c r="CAJ2" s="74"/>
      <c r="CAK2" s="74"/>
      <c r="CAL2" s="74"/>
      <c r="CAM2" s="74"/>
      <c r="CAN2" s="74"/>
      <c r="CAO2" s="74"/>
      <c r="CAP2" s="74"/>
      <c r="CAQ2" s="74"/>
      <c r="CAR2" s="74"/>
      <c r="CAS2" s="74"/>
      <c r="CAT2" s="74"/>
      <c r="CAU2" s="74"/>
      <c r="CAV2" s="74"/>
      <c r="CAW2" s="74"/>
      <c r="CAX2" s="74"/>
      <c r="CAY2" s="74"/>
      <c r="CAZ2" s="74"/>
      <c r="CBA2" s="74"/>
      <c r="CBB2" s="74"/>
      <c r="CBC2" s="74"/>
      <c r="CBD2" s="74"/>
      <c r="CBE2" s="74"/>
      <c r="CBF2" s="74"/>
      <c r="CBG2" s="74"/>
      <c r="CBH2" s="74"/>
      <c r="CBI2" s="74"/>
      <c r="CBJ2" s="74"/>
      <c r="CBK2" s="74"/>
      <c r="CBL2" s="74"/>
      <c r="CBM2" s="74"/>
      <c r="CBN2" s="74"/>
      <c r="CBO2" s="74"/>
      <c r="CBP2" s="74"/>
      <c r="CBQ2" s="74"/>
      <c r="CBR2" s="74"/>
      <c r="CBS2" s="74"/>
      <c r="CBT2" s="74"/>
      <c r="CBU2" s="74"/>
      <c r="CBV2" s="74"/>
      <c r="CBW2" s="74"/>
      <c r="CBX2" s="74"/>
      <c r="CBY2" s="74"/>
      <c r="CBZ2" s="74"/>
      <c r="CCA2" s="74"/>
      <c r="CCB2" s="74"/>
      <c r="CCC2" s="74"/>
      <c r="CCD2" s="74"/>
      <c r="CCE2" s="74"/>
      <c r="CCF2" s="74"/>
      <c r="CCG2" s="74"/>
      <c r="CCH2" s="74"/>
      <c r="CCI2" s="74"/>
      <c r="CCJ2" s="74"/>
      <c r="CCK2" s="74"/>
      <c r="CCL2" s="74"/>
      <c r="CCM2" s="74"/>
      <c r="CCN2" s="74"/>
      <c r="CCO2" s="74"/>
      <c r="CCP2" s="74"/>
      <c r="CCQ2" s="74"/>
      <c r="CCR2" s="74"/>
      <c r="CCS2" s="74"/>
      <c r="CCT2" s="74"/>
      <c r="CCU2" s="74"/>
      <c r="CCV2" s="74"/>
      <c r="CCW2" s="74"/>
      <c r="CCX2" s="74"/>
      <c r="CCY2" s="74"/>
      <c r="CCZ2" s="74"/>
      <c r="CDA2" s="74"/>
      <c r="CDB2" s="74"/>
      <c r="CDC2" s="74"/>
      <c r="CDD2" s="74"/>
      <c r="CDE2" s="74"/>
      <c r="CDF2" s="74"/>
      <c r="CDG2" s="74"/>
      <c r="CDH2" s="74"/>
      <c r="CDI2" s="74"/>
      <c r="CDJ2" s="74"/>
      <c r="CDK2" s="74"/>
      <c r="CDL2" s="74"/>
      <c r="CDM2" s="74"/>
      <c r="CDN2" s="74"/>
      <c r="CDO2" s="74"/>
      <c r="CDP2" s="74"/>
      <c r="CDQ2" s="74"/>
      <c r="CDR2" s="74"/>
      <c r="CDS2" s="74"/>
      <c r="CDT2" s="74"/>
      <c r="CDU2" s="74"/>
      <c r="CDV2" s="74"/>
      <c r="CDW2" s="74"/>
      <c r="CDX2" s="74"/>
      <c r="CDY2" s="74"/>
      <c r="CDZ2" s="74"/>
      <c r="CEA2" s="74"/>
      <c r="CEB2" s="74"/>
      <c r="CEC2" s="74"/>
      <c r="CED2" s="74"/>
      <c r="CEE2" s="74"/>
      <c r="CEF2" s="74"/>
      <c r="CEG2" s="74"/>
      <c r="CEH2" s="74"/>
      <c r="CEI2" s="74"/>
      <c r="CEJ2" s="74"/>
      <c r="CEK2" s="74"/>
      <c r="CEL2" s="74"/>
      <c r="CEM2" s="74"/>
      <c r="CEN2" s="74"/>
      <c r="CEO2" s="74"/>
      <c r="CEP2" s="74"/>
      <c r="CEQ2" s="74"/>
      <c r="CER2" s="74"/>
      <c r="CES2" s="74"/>
      <c r="CET2" s="74"/>
      <c r="CEU2" s="74"/>
      <c r="CEV2" s="74"/>
      <c r="CEW2" s="74"/>
      <c r="CEX2" s="74"/>
      <c r="CEY2" s="74"/>
      <c r="CEZ2" s="74"/>
      <c r="CFA2" s="74"/>
      <c r="CFB2" s="74"/>
      <c r="CFC2" s="74"/>
      <c r="CFD2" s="74"/>
      <c r="CFE2" s="74"/>
      <c r="CFF2" s="74"/>
      <c r="CFG2" s="74"/>
      <c r="CFH2" s="74"/>
      <c r="CFI2" s="74"/>
      <c r="CFJ2" s="74"/>
      <c r="CFK2" s="74"/>
      <c r="CFL2" s="74"/>
      <c r="CFM2" s="74"/>
      <c r="CFN2" s="74"/>
      <c r="CFO2" s="74"/>
      <c r="CFP2" s="74"/>
      <c r="CFQ2" s="74"/>
      <c r="CFR2" s="74"/>
      <c r="CFS2" s="74"/>
      <c r="CFT2" s="74"/>
      <c r="CFU2" s="74"/>
      <c r="CFV2" s="74"/>
      <c r="CFW2" s="74"/>
      <c r="CFX2" s="74"/>
      <c r="CFY2" s="74"/>
      <c r="CFZ2" s="74"/>
      <c r="CGA2" s="74"/>
      <c r="CGB2" s="74"/>
      <c r="CGC2" s="74"/>
      <c r="CGD2" s="74"/>
      <c r="CGE2" s="74"/>
      <c r="CGF2" s="74"/>
      <c r="CGG2" s="74"/>
      <c r="CGH2" s="74"/>
      <c r="CGI2" s="74"/>
      <c r="CGJ2" s="74"/>
      <c r="CGK2" s="74"/>
      <c r="CGL2" s="74"/>
      <c r="CGM2" s="74"/>
      <c r="CGN2" s="74"/>
      <c r="CGO2" s="74"/>
      <c r="CGP2" s="74"/>
      <c r="CGQ2" s="74"/>
      <c r="CGR2" s="74"/>
      <c r="CGS2" s="74"/>
      <c r="CGT2" s="74"/>
      <c r="CGU2" s="74"/>
      <c r="CGV2" s="74"/>
      <c r="CGW2" s="74"/>
      <c r="CGX2" s="74"/>
      <c r="CGY2" s="74"/>
      <c r="CGZ2" s="74"/>
      <c r="CHA2" s="74"/>
      <c r="CHB2" s="74"/>
      <c r="CHC2" s="74"/>
      <c r="CHD2" s="74"/>
      <c r="CHE2" s="74"/>
      <c r="CHF2" s="74"/>
      <c r="CHG2" s="74"/>
      <c r="CHH2" s="74"/>
      <c r="CHI2" s="74"/>
      <c r="CHJ2" s="74"/>
      <c r="CHK2" s="74"/>
      <c r="CHL2" s="74"/>
      <c r="CHM2" s="74"/>
      <c r="CHN2" s="74"/>
      <c r="CHO2" s="74"/>
      <c r="CHP2" s="74"/>
      <c r="CHQ2" s="74"/>
      <c r="CHR2" s="74"/>
      <c r="CHS2" s="74"/>
      <c r="CHT2" s="74"/>
      <c r="CHU2" s="74"/>
      <c r="CHV2" s="74"/>
      <c r="CHW2" s="74"/>
      <c r="CHX2" s="74"/>
      <c r="CHY2" s="74"/>
      <c r="CHZ2" s="74"/>
      <c r="CIA2" s="74"/>
      <c r="CIB2" s="74"/>
      <c r="CIC2" s="74"/>
      <c r="CID2" s="74"/>
      <c r="CIE2" s="74"/>
      <c r="CIF2" s="74"/>
      <c r="CIG2" s="74"/>
      <c r="CIH2" s="74"/>
      <c r="CII2" s="74"/>
      <c r="CIJ2" s="74"/>
      <c r="CIK2" s="74"/>
      <c r="CIL2" s="74"/>
      <c r="CIM2" s="74"/>
      <c r="CIN2" s="74"/>
      <c r="CIO2" s="74"/>
      <c r="CIP2" s="74"/>
      <c r="CIQ2" s="74"/>
      <c r="CIR2" s="74"/>
      <c r="CIS2" s="74"/>
      <c r="CIT2" s="74"/>
      <c r="CIU2" s="74"/>
      <c r="CIV2" s="74"/>
      <c r="CIW2" s="74"/>
      <c r="CIX2" s="74"/>
      <c r="CIY2" s="74"/>
      <c r="CIZ2" s="74"/>
      <c r="CJA2" s="74"/>
      <c r="CJB2" s="74"/>
      <c r="CJC2" s="74"/>
      <c r="CJD2" s="74"/>
      <c r="CJE2" s="74"/>
      <c r="CJF2" s="74"/>
      <c r="CJG2" s="74"/>
      <c r="CJH2" s="74"/>
      <c r="CJI2" s="74"/>
      <c r="CJJ2" s="74"/>
      <c r="CJK2" s="74"/>
      <c r="CJL2" s="74"/>
      <c r="CJM2" s="74"/>
      <c r="CJN2" s="74"/>
      <c r="CJO2" s="74"/>
      <c r="CJP2" s="74"/>
      <c r="CJQ2" s="74"/>
      <c r="CJR2" s="74"/>
      <c r="CJS2" s="74"/>
      <c r="CJT2" s="74"/>
      <c r="CJU2" s="74"/>
      <c r="CJV2" s="74"/>
      <c r="CJW2" s="74"/>
      <c r="CJX2" s="74"/>
      <c r="CJY2" s="74"/>
      <c r="CJZ2" s="74"/>
      <c r="CKA2" s="74"/>
      <c r="CKB2" s="74"/>
      <c r="CKC2" s="74"/>
      <c r="CKD2" s="74"/>
      <c r="CKE2" s="74"/>
      <c r="CKF2" s="74"/>
      <c r="CKG2" s="74"/>
      <c r="CKH2" s="74"/>
      <c r="CKI2" s="74"/>
      <c r="CKJ2" s="74"/>
      <c r="CKK2" s="74"/>
      <c r="CKL2" s="74"/>
      <c r="CKM2" s="74"/>
      <c r="CKN2" s="74"/>
      <c r="CKO2" s="74"/>
      <c r="CKP2" s="74"/>
      <c r="CKQ2" s="74"/>
      <c r="CKR2" s="74"/>
      <c r="CKS2" s="74"/>
      <c r="CKT2" s="74"/>
      <c r="CKU2" s="74"/>
      <c r="CKV2" s="74"/>
      <c r="CKW2" s="74"/>
      <c r="CKX2" s="74"/>
      <c r="CKY2" s="74"/>
      <c r="CKZ2" s="74"/>
      <c r="CLA2" s="74"/>
      <c r="CLB2" s="74"/>
      <c r="CLC2" s="74"/>
      <c r="CLD2" s="74"/>
      <c r="CLE2" s="74"/>
      <c r="CLF2" s="74"/>
      <c r="CLG2" s="74"/>
      <c r="CLH2" s="74"/>
      <c r="CLI2" s="74"/>
      <c r="CLJ2" s="74"/>
      <c r="CLK2" s="74"/>
      <c r="CLL2" s="74"/>
      <c r="CLM2" s="74"/>
      <c r="CLN2" s="74"/>
      <c r="CLO2" s="74"/>
      <c r="CLP2" s="74"/>
      <c r="CLQ2" s="74"/>
      <c r="CLR2" s="74"/>
      <c r="CLS2" s="74"/>
      <c r="CLT2" s="74"/>
      <c r="CLU2" s="74"/>
      <c r="CLV2" s="74"/>
      <c r="CLW2" s="74"/>
      <c r="CLX2" s="74"/>
      <c r="CLY2" s="74"/>
      <c r="CLZ2" s="74"/>
      <c r="CMA2" s="74"/>
      <c r="CMB2" s="74"/>
      <c r="CMC2" s="74"/>
      <c r="CMD2" s="74"/>
      <c r="CME2" s="74"/>
      <c r="CMF2" s="74"/>
      <c r="CMG2" s="74"/>
      <c r="CMH2" s="74"/>
      <c r="CMI2" s="74"/>
      <c r="CMJ2" s="74"/>
      <c r="CMK2" s="74"/>
      <c r="CML2" s="74"/>
      <c r="CMM2" s="74"/>
      <c r="CMN2" s="74"/>
      <c r="CMO2" s="74"/>
      <c r="CMP2" s="74"/>
      <c r="CMQ2" s="74"/>
      <c r="CMR2" s="74"/>
      <c r="CMS2" s="74"/>
      <c r="CMT2" s="74"/>
      <c r="CMU2" s="74"/>
      <c r="CMV2" s="74"/>
      <c r="CMW2" s="74"/>
      <c r="CMX2" s="74"/>
      <c r="CMY2" s="74"/>
      <c r="CMZ2" s="74"/>
      <c r="CNA2" s="74"/>
      <c r="CNB2" s="74"/>
      <c r="CNC2" s="74"/>
      <c r="CND2" s="74"/>
      <c r="CNE2" s="74"/>
      <c r="CNF2" s="74"/>
      <c r="CNG2" s="74"/>
      <c r="CNH2" s="74"/>
      <c r="CNI2" s="74"/>
      <c r="CNJ2" s="74"/>
      <c r="CNK2" s="74"/>
      <c r="CNL2" s="74"/>
      <c r="CNM2" s="74"/>
      <c r="CNN2" s="74"/>
      <c r="CNO2" s="74"/>
      <c r="CNP2" s="74"/>
      <c r="CNQ2" s="74"/>
      <c r="CNR2" s="74"/>
      <c r="CNS2" s="74"/>
      <c r="CNT2" s="74"/>
      <c r="CNU2" s="74"/>
      <c r="CNV2" s="74"/>
      <c r="CNW2" s="74"/>
      <c r="CNX2" s="74"/>
      <c r="CNY2" s="74"/>
      <c r="CNZ2" s="74"/>
      <c r="COA2" s="74"/>
      <c r="COB2" s="74"/>
      <c r="COC2" s="74"/>
      <c r="COD2" s="74"/>
      <c r="COE2" s="74"/>
      <c r="COF2" s="74"/>
      <c r="COG2" s="74"/>
      <c r="COH2" s="74"/>
      <c r="COI2" s="74"/>
      <c r="COJ2" s="74"/>
      <c r="COK2" s="74"/>
      <c r="COL2" s="74"/>
      <c r="COM2" s="74"/>
      <c r="CON2" s="74"/>
      <c r="COO2" s="74"/>
      <c r="COP2" s="74"/>
      <c r="COQ2" s="74"/>
      <c r="COR2" s="74"/>
      <c r="COS2" s="74"/>
      <c r="COT2" s="74"/>
      <c r="COU2" s="74"/>
      <c r="COV2" s="74"/>
      <c r="COW2" s="74"/>
      <c r="COX2" s="74"/>
      <c r="COY2" s="74"/>
      <c r="COZ2" s="74"/>
      <c r="CPA2" s="74"/>
      <c r="CPB2" s="74"/>
      <c r="CPC2" s="74"/>
      <c r="CPD2" s="74"/>
      <c r="CPE2" s="74"/>
      <c r="CPF2" s="74"/>
      <c r="CPG2" s="74"/>
      <c r="CPH2" s="74"/>
      <c r="CPI2" s="74"/>
      <c r="CPJ2" s="74"/>
      <c r="CPK2" s="74"/>
      <c r="CPL2" s="74"/>
      <c r="CPM2" s="74"/>
      <c r="CPN2" s="74"/>
      <c r="CPO2" s="74"/>
      <c r="CPP2" s="74"/>
      <c r="CPQ2" s="74"/>
      <c r="CPR2" s="74"/>
      <c r="CPS2" s="74"/>
      <c r="CPT2" s="74"/>
      <c r="CPU2" s="74"/>
      <c r="CPV2" s="74"/>
      <c r="CPW2" s="74"/>
      <c r="CPX2" s="74"/>
      <c r="CPY2" s="74"/>
      <c r="CPZ2" s="74"/>
      <c r="CQA2" s="74"/>
      <c r="CQB2" s="74"/>
      <c r="CQC2" s="74"/>
      <c r="CQD2" s="74"/>
      <c r="CQE2" s="74"/>
      <c r="CQF2" s="74"/>
      <c r="CQG2" s="74"/>
      <c r="CQH2" s="74"/>
      <c r="CQI2" s="74"/>
      <c r="CQJ2" s="74"/>
      <c r="CQK2" s="74"/>
      <c r="CQL2" s="74"/>
      <c r="CQM2" s="74"/>
      <c r="CQN2" s="74"/>
      <c r="CQO2" s="74"/>
      <c r="CQP2" s="74"/>
      <c r="CQQ2" s="74"/>
      <c r="CQR2" s="74"/>
      <c r="CQS2" s="74"/>
      <c r="CQT2" s="74"/>
      <c r="CQU2" s="74"/>
      <c r="CQV2" s="74"/>
      <c r="CQW2" s="74"/>
      <c r="CQX2" s="74"/>
      <c r="CQY2" s="74"/>
      <c r="CQZ2" s="74"/>
      <c r="CRA2" s="74"/>
      <c r="CRB2" s="74"/>
      <c r="CRC2" s="74"/>
      <c r="CRD2" s="74"/>
      <c r="CRE2" s="74"/>
      <c r="CRF2" s="74"/>
      <c r="CRG2" s="74"/>
      <c r="CRH2" s="74"/>
      <c r="CRI2" s="74"/>
      <c r="CRJ2" s="74"/>
      <c r="CRK2" s="74"/>
      <c r="CRL2" s="74"/>
      <c r="CRM2" s="74"/>
      <c r="CRN2" s="74"/>
      <c r="CRO2" s="74"/>
      <c r="CRP2" s="74"/>
      <c r="CRQ2" s="74"/>
      <c r="CRR2" s="74"/>
      <c r="CRS2" s="74"/>
      <c r="CRT2" s="74"/>
      <c r="CRU2" s="74"/>
      <c r="CRV2" s="74"/>
      <c r="CRW2" s="74"/>
      <c r="CRX2" s="74"/>
      <c r="CRY2" s="74"/>
      <c r="CRZ2" s="74"/>
      <c r="CSA2" s="74"/>
      <c r="CSB2" s="74"/>
      <c r="CSC2" s="74"/>
      <c r="CSD2" s="74"/>
      <c r="CSE2" s="74"/>
      <c r="CSF2" s="74"/>
      <c r="CSG2" s="74"/>
      <c r="CSH2" s="74"/>
      <c r="CSI2" s="74"/>
      <c r="CSJ2" s="74"/>
      <c r="CSK2" s="74"/>
      <c r="CSL2" s="74"/>
      <c r="CSM2" s="74"/>
      <c r="CSN2" s="74"/>
      <c r="CSO2" s="74"/>
      <c r="CSP2" s="74"/>
      <c r="CSQ2" s="74"/>
      <c r="CSR2" s="74"/>
      <c r="CSS2" s="74"/>
      <c r="CST2" s="74"/>
      <c r="CSU2" s="74"/>
      <c r="CSV2" s="74"/>
      <c r="CSW2" s="74"/>
      <c r="CSX2" s="74"/>
      <c r="CSY2" s="74"/>
      <c r="CSZ2" s="74"/>
      <c r="CTA2" s="74"/>
      <c r="CTB2" s="74"/>
      <c r="CTC2" s="74"/>
      <c r="CTD2" s="74"/>
      <c r="CTE2" s="74"/>
      <c r="CTF2" s="74"/>
      <c r="CTG2" s="74"/>
      <c r="CTH2" s="74"/>
      <c r="CTI2" s="74"/>
      <c r="CTJ2" s="74"/>
      <c r="CTK2" s="74"/>
      <c r="CTL2" s="74"/>
      <c r="CTM2" s="74"/>
      <c r="CTN2" s="74"/>
      <c r="CTO2" s="74"/>
      <c r="CTP2" s="74"/>
      <c r="CTQ2" s="74"/>
      <c r="CTR2" s="74"/>
      <c r="CTS2" s="74"/>
      <c r="CTT2" s="74"/>
      <c r="CTU2" s="74"/>
      <c r="CTV2" s="74"/>
      <c r="CTW2" s="74"/>
      <c r="CTX2" s="74"/>
      <c r="CTY2" s="74"/>
      <c r="CTZ2" s="74"/>
      <c r="CUA2" s="74"/>
      <c r="CUB2" s="74"/>
      <c r="CUC2" s="74"/>
      <c r="CUD2" s="74"/>
      <c r="CUE2" s="74"/>
      <c r="CUF2" s="74"/>
      <c r="CUG2" s="74"/>
      <c r="CUH2" s="74"/>
      <c r="CUI2" s="74"/>
      <c r="CUJ2" s="74"/>
      <c r="CUK2" s="74"/>
      <c r="CUL2" s="74"/>
      <c r="CUM2" s="74"/>
      <c r="CUN2" s="74"/>
      <c r="CUO2" s="74"/>
      <c r="CUP2" s="74"/>
      <c r="CUQ2" s="74"/>
      <c r="CUR2" s="74"/>
      <c r="CUS2" s="74"/>
      <c r="CUT2" s="74"/>
      <c r="CUU2" s="74"/>
      <c r="CUV2" s="74"/>
      <c r="CUW2" s="74"/>
      <c r="CUX2" s="74"/>
      <c r="CUY2" s="74"/>
      <c r="CUZ2" s="74"/>
      <c r="CVA2" s="74"/>
      <c r="CVB2" s="74"/>
      <c r="CVC2" s="74"/>
      <c r="CVD2" s="74"/>
      <c r="CVE2" s="74"/>
      <c r="CVF2" s="74"/>
      <c r="CVG2" s="74"/>
      <c r="CVH2" s="74"/>
      <c r="CVI2" s="74"/>
      <c r="CVJ2" s="74"/>
      <c r="CVK2" s="74"/>
      <c r="CVL2" s="74"/>
      <c r="CVM2" s="74"/>
      <c r="CVN2" s="74"/>
      <c r="CVO2" s="74"/>
      <c r="CVP2" s="74"/>
      <c r="CVQ2" s="74"/>
      <c r="CVR2" s="74"/>
      <c r="CVS2" s="74"/>
      <c r="CVT2" s="74"/>
      <c r="CVU2" s="74"/>
      <c r="CVV2" s="74"/>
      <c r="CVW2" s="74"/>
      <c r="CVX2" s="74"/>
      <c r="CVY2" s="74"/>
      <c r="CVZ2" s="74"/>
      <c r="CWA2" s="74"/>
      <c r="CWB2" s="74"/>
      <c r="CWC2" s="74"/>
      <c r="CWD2" s="74"/>
      <c r="CWE2" s="74"/>
      <c r="CWF2" s="74"/>
      <c r="CWG2" s="74"/>
      <c r="CWH2" s="74"/>
      <c r="CWI2" s="74"/>
      <c r="CWJ2" s="74"/>
      <c r="CWK2" s="74"/>
      <c r="CWL2" s="74"/>
      <c r="CWM2" s="74"/>
      <c r="CWN2" s="74"/>
      <c r="CWO2" s="74"/>
      <c r="CWP2" s="74"/>
      <c r="CWQ2" s="74"/>
      <c r="CWR2" s="74"/>
      <c r="CWS2" s="74"/>
      <c r="CWT2" s="74"/>
      <c r="CWU2" s="74"/>
      <c r="CWV2" s="74"/>
      <c r="CWW2" s="74"/>
      <c r="CWX2" s="74"/>
      <c r="CWY2" s="74"/>
      <c r="CWZ2" s="74"/>
      <c r="CXA2" s="74"/>
      <c r="CXB2" s="74"/>
      <c r="CXC2" s="74"/>
      <c r="CXD2" s="74"/>
      <c r="CXE2" s="74"/>
      <c r="CXF2" s="74"/>
      <c r="CXG2" s="74"/>
      <c r="CXH2" s="74"/>
      <c r="CXI2" s="74"/>
      <c r="CXJ2" s="74"/>
      <c r="CXK2" s="74"/>
      <c r="CXL2" s="74"/>
      <c r="CXM2" s="74"/>
      <c r="CXN2" s="74"/>
      <c r="CXO2" s="74"/>
      <c r="CXP2" s="74"/>
      <c r="CXQ2" s="74"/>
      <c r="CXR2" s="74"/>
      <c r="CXS2" s="74"/>
      <c r="CXT2" s="74"/>
      <c r="CXU2" s="74"/>
      <c r="CXV2" s="74"/>
      <c r="CXW2" s="74"/>
      <c r="CXX2" s="74"/>
      <c r="CXY2" s="74"/>
      <c r="CXZ2" s="74"/>
      <c r="CYA2" s="74"/>
      <c r="CYB2" s="74"/>
      <c r="CYC2" s="74"/>
      <c r="CYD2" s="74"/>
      <c r="CYE2" s="74"/>
      <c r="CYF2" s="74"/>
      <c r="CYG2" s="74"/>
      <c r="CYH2" s="74"/>
      <c r="CYI2" s="74"/>
      <c r="CYJ2" s="74"/>
      <c r="CYK2" s="74"/>
      <c r="CYL2" s="74"/>
      <c r="CYM2" s="74"/>
      <c r="CYN2" s="74"/>
      <c r="CYO2" s="74"/>
      <c r="CYP2" s="74"/>
      <c r="CYQ2" s="74"/>
      <c r="CYR2" s="74"/>
      <c r="CYS2" s="74"/>
      <c r="CYT2" s="74"/>
      <c r="CYU2" s="74"/>
      <c r="CYV2" s="74"/>
      <c r="CYW2" s="74"/>
      <c r="CYX2" s="74"/>
      <c r="CYY2" s="74"/>
      <c r="CYZ2" s="74"/>
      <c r="CZA2" s="74"/>
      <c r="CZB2" s="74"/>
      <c r="CZC2" s="74"/>
      <c r="CZD2" s="74"/>
      <c r="CZE2" s="74"/>
      <c r="CZF2" s="74"/>
      <c r="CZG2" s="74"/>
      <c r="CZH2" s="74"/>
      <c r="CZI2" s="74"/>
      <c r="CZJ2" s="74"/>
      <c r="CZK2" s="74"/>
      <c r="CZL2" s="74"/>
      <c r="CZM2" s="74"/>
      <c r="CZN2" s="74"/>
      <c r="CZO2" s="74"/>
      <c r="CZP2" s="74"/>
      <c r="CZQ2" s="74"/>
      <c r="CZR2" s="74"/>
      <c r="CZS2" s="74"/>
      <c r="CZT2" s="74"/>
      <c r="CZU2" s="74"/>
      <c r="CZV2" s="74"/>
      <c r="CZW2" s="74"/>
      <c r="CZX2" s="74"/>
      <c r="CZY2" s="74"/>
      <c r="CZZ2" s="74"/>
      <c r="DAA2" s="74"/>
      <c r="DAB2" s="74"/>
      <c r="DAC2" s="74"/>
      <c r="DAD2" s="74"/>
      <c r="DAE2" s="74"/>
      <c r="DAF2" s="74"/>
      <c r="DAG2" s="74"/>
      <c r="DAH2" s="74"/>
      <c r="DAI2" s="74"/>
      <c r="DAJ2" s="74"/>
      <c r="DAK2" s="74"/>
      <c r="DAL2" s="74"/>
      <c r="DAM2" s="74"/>
      <c r="DAN2" s="74"/>
      <c r="DAO2" s="74"/>
      <c r="DAP2" s="74"/>
      <c r="DAQ2" s="74"/>
      <c r="DAR2" s="74"/>
      <c r="DAS2" s="74"/>
      <c r="DAT2" s="74"/>
      <c r="DAU2" s="74"/>
      <c r="DAV2" s="74"/>
      <c r="DAW2" s="74"/>
      <c r="DAX2" s="74"/>
      <c r="DAY2" s="74"/>
      <c r="DAZ2" s="74"/>
      <c r="DBA2" s="74"/>
      <c r="DBB2" s="74"/>
      <c r="DBC2" s="74"/>
      <c r="DBD2" s="74"/>
      <c r="DBE2" s="74"/>
      <c r="DBF2" s="74"/>
      <c r="DBG2" s="74"/>
      <c r="DBH2" s="74"/>
      <c r="DBI2" s="74"/>
      <c r="DBJ2" s="74"/>
      <c r="DBK2" s="74"/>
      <c r="DBL2" s="74"/>
      <c r="DBM2" s="74"/>
      <c r="DBN2" s="74"/>
      <c r="DBO2" s="74"/>
      <c r="DBP2" s="74"/>
      <c r="DBQ2" s="74"/>
      <c r="DBR2" s="74"/>
      <c r="DBS2" s="74"/>
      <c r="DBT2" s="74"/>
      <c r="DBU2" s="74"/>
      <c r="DBV2" s="74"/>
      <c r="DBW2" s="74"/>
      <c r="DBX2" s="74"/>
      <c r="DBY2" s="74"/>
      <c r="DBZ2" s="74"/>
      <c r="DCA2" s="74"/>
      <c r="DCB2" s="74"/>
      <c r="DCC2" s="74"/>
      <c r="DCD2" s="74"/>
      <c r="DCE2" s="74"/>
      <c r="DCF2" s="74"/>
      <c r="DCG2" s="74"/>
      <c r="DCH2" s="74"/>
      <c r="DCI2" s="74"/>
      <c r="DCJ2" s="74"/>
      <c r="DCK2" s="74"/>
      <c r="DCL2" s="74"/>
      <c r="DCM2" s="74"/>
      <c r="DCN2" s="74"/>
      <c r="DCO2" s="74"/>
      <c r="DCP2" s="74"/>
      <c r="DCQ2" s="74"/>
      <c r="DCR2" s="74"/>
      <c r="DCS2" s="74"/>
      <c r="DCT2" s="74"/>
      <c r="DCU2" s="74"/>
      <c r="DCV2" s="74"/>
      <c r="DCW2" s="74"/>
      <c r="DCX2" s="74"/>
      <c r="DCY2" s="74"/>
      <c r="DCZ2" s="74"/>
      <c r="DDA2" s="74"/>
      <c r="DDB2" s="74"/>
      <c r="DDC2" s="74"/>
      <c r="DDD2" s="74"/>
      <c r="DDE2" s="74"/>
      <c r="DDF2" s="74"/>
      <c r="DDG2" s="74"/>
      <c r="DDH2" s="74"/>
      <c r="DDI2" s="74"/>
      <c r="DDJ2" s="74"/>
      <c r="DDK2" s="74"/>
      <c r="DDL2" s="74"/>
      <c r="DDM2" s="74"/>
      <c r="DDN2" s="74"/>
      <c r="DDO2" s="74"/>
      <c r="DDP2" s="74"/>
      <c r="DDQ2" s="74"/>
      <c r="DDR2" s="74"/>
      <c r="DDS2" s="74"/>
      <c r="DDT2" s="74"/>
      <c r="DDU2" s="74"/>
      <c r="DDV2" s="74"/>
      <c r="DDW2" s="74"/>
      <c r="DDX2" s="74"/>
      <c r="DDY2" s="74"/>
      <c r="DDZ2" s="74"/>
      <c r="DEA2" s="74"/>
      <c r="DEB2" s="74"/>
      <c r="DEC2" s="74"/>
      <c r="DED2" s="74"/>
      <c r="DEE2" s="74"/>
      <c r="DEF2" s="74"/>
      <c r="DEG2" s="74"/>
      <c r="DEH2" s="74"/>
      <c r="DEI2" s="74"/>
      <c r="DEJ2" s="74"/>
      <c r="DEK2" s="74"/>
      <c r="DEL2" s="74"/>
      <c r="DEM2" s="74"/>
      <c r="DEN2" s="74"/>
      <c r="DEO2" s="74"/>
      <c r="DEP2" s="74"/>
      <c r="DEQ2" s="74"/>
      <c r="DER2" s="74"/>
      <c r="DES2" s="74"/>
      <c r="DET2" s="74"/>
      <c r="DEU2" s="74"/>
      <c r="DEV2" s="74"/>
      <c r="DEW2" s="74"/>
      <c r="DEX2" s="74"/>
      <c r="DEY2" s="74"/>
      <c r="DEZ2" s="74"/>
      <c r="DFA2" s="74"/>
      <c r="DFB2" s="74"/>
      <c r="DFC2" s="74"/>
      <c r="DFD2" s="74"/>
      <c r="DFE2" s="74"/>
      <c r="DFF2" s="74"/>
      <c r="DFG2" s="74"/>
      <c r="DFH2" s="74"/>
      <c r="DFI2" s="74"/>
      <c r="DFJ2" s="74"/>
      <c r="DFK2" s="74"/>
      <c r="DFL2" s="74"/>
      <c r="DFM2" s="74"/>
      <c r="DFN2" s="74"/>
      <c r="DFO2" s="74"/>
      <c r="DFP2" s="74"/>
      <c r="DFQ2" s="74"/>
      <c r="DFR2" s="74"/>
      <c r="DFS2" s="74"/>
      <c r="DFT2" s="74"/>
      <c r="DFU2" s="74"/>
      <c r="DFV2" s="74"/>
      <c r="DFW2" s="74"/>
      <c r="DFX2" s="74"/>
      <c r="DFY2" s="74"/>
      <c r="DFZ2" s="74"/>
      <c r="DGA2" s="74"/>
      <c r="DGB2" s="74"/>
      <c r="DGC2" s="74"/>
      <c r="DGD2" s="74"/>
      <c r="DGE2" s="74"/>
      <c r="DGF2" s="74"/>
      <c r="DGG2" s="74"/>
      <c r="DGH2" s="74"/>
      <c r="DGI2" s="74"/>
      <c r="DGJ2" s="74"/>
      <c r="DGK2" s="74"/>
      <c r="DGL2" s="74"/>
      <c r="DGM2" s="74"/>
      <c r="DGN2" s="74"/>
      <c r="DGO2" s="74"/>
      <c r="DGP2" s="74"/>
      <c r="DGQ2" s="74"/>
      <c r="DGR2" s="74"/>
      <c r="DGS2" s="74"/>
      <c r="DGT2" s="74"/>
      <c r="DGU2" s="74"/>
      <c r="DGV2" s="74"/>
      <c r="DGW2" s="74"/>
      <c r="DGX2" s="74"/>
      <c r="DGY2" s="74"/>
      <c r="DGZ2" s="74"/>
      <c r="DHA2" s="74"/>
      <c r="DHB2" s="74"/>
      <c r="DHC2" s="74"/>
      <c r="DHD2" s="74"/>
      <c r="DHE2" s="74"/>
      <c r="DHF2" s="74"/>
      <c r="DHG2" s="74"/>
      <c r="DHH2" s="74"/>
      <c r="DHI2" s="74"/>
      <c r="DHJ2" s="74"/>
      <c r="DHK2" s="74"/>
      <c r="DHL2" s="74"/>
      <c r="DHM2" s="74"/>
      <c r="DHN2" s="74"/>
      <c r="DHO2" s="74"/>
      <c r="DHP2" s="74"/>
      <c r="DHQ2" s="74"/>
      <c r="DHR2" s="74"/>
      <c r="DHS2" s="74"/>
      <c r="DHT2" s="74"/>
      <c r="DHU2" s="74"/>
      <c r="DHV2" s="74"/>
      <c r="DHW2" s="74"/>
      <c r="DHX2" s="74"/>
      <c r="DHY2" s="74"/>
      <c r="DHZ2" s="74"/>
      <c r="DIA2" s="74"/>
      <c r="DIB2" s="74"/>
      <c r="DIC2" s="74"/>
      <c r="DID2" s="74"/>
      <c r="DIE2" s="74"/>
      <c r="DIF2" s="74"/>
      <c r="DIG2" s="74"/>
      <c r="DIH2" s="74"/>
      <c r="DII2" s="74"/>
      <c r="DIJ2" s="74"/>
      <c r="DIK2" s="74"/>
      <c r="DIL2" s="74"/>
      <c r="DIM2" s="74"/>
      <c r="DIN2" s="74"/>
      <c r="DIO2" s="74"/>
      <c r="DIP2" s="74"/>
      <c r="DIQ2" s="74"/>
      <c r="DIR2" s="74"/>
      <c r="DIS2" s="74"/>
      <c r="DIT2" s="74"/>
      <c r="DIU2" s="74"/>
      <c r="DIV2" s="74"/>
      <c r="DIW2" s="74"/>
      <c r="DIX2" s="74"/>
      <c r="DIY2" s="74"/>
      <c r="DIZ2" s="74"/>
      <c r="DJA2" s="74"/>
      <c r="DJB2" s="74"/>
      <c r="DJC2" s="74"/>
      <c r="DJD2" s="74"/>
      <c r="DJE2" s="74"/>
      <c r="DJF2" s="74"/>
      <c r="DJG2" s="74"/>
      <c r="DJH2" s="74"/>
      <c r="DJI2" s="74"/>
      <c r="DJJ2" s="74"/>
      <c r="DJK2" s="74"/>
      <c r="DJL2" s="74"/>
      <c r="DJM2" s="74"/>
      <c r="DJN2" s="74"/>
      <c r="DJO2" s="74"/>
      <c r="DJP2" s="74"/>
      <c r="DJQ2" s="74"/>
      <c r="DJR2" s="74"/>
      <c r="DJS2" s="74"/>
      <c r="DJT2" s="74"/>
      <c r="DJU2" s="74"/>
      <c r="DJV2" s="74"/>
      <c r="DJW2" s="74"/>
      <c r="DJX2" s="74"/>
      <c r="DJY2" s="74"/>
      <c r="DJZ2" s="74"/>
      <c r="DKA2" s="74"/>
      <c r="DKB2" s="74"/>
      <c r="DKC2" s="74"/>
      <c r="DKD2" s="74"/>
      <c r="DKE2" s="74"/>
      <c r="DKF2" s="74"/>
      <c r="DKG2" s="74"/>
      <c r="DKH2" s="74"/>
      <c r="DKI2" s="74"/>
      <c r="DKJ2" s="74"/>
      <c r="DKK2" s="74"/>
      <c r="DKL2" s="74"/>
      <c r="DKM2" s="74"/>
      <c r="DKN2" s="74"/>
      <c r="DKO2" s="74"/>
      <c r="DKP2" s="74"/>
      <c r="DKQ2" s="74"/>
      <c r="DKR2" s="74"/>
      <c r="DKS2" s="74"/>
      <c r="DKT2" s="74"/>
      <c r="DKU2" s="74"/>
      <c r="DKV2" s="74"/>
      <c r="DKW2" s="74"/>
      <c r="DKX2" s="74"/>
      <c r="DKY2" s="74"/>
      <c r="DKZ2" s="74"/>
      <c r="DLA2" s="74"/>
      <c r="DLB2" s="74"/>
      <c r="DLC2" s="74"/>
      <c r="DLD2" s="74"/>
      <c r="DLE2" s="74"/>
      <c r="DLF2" s="74"/>
      <c r="DLG2" s="74"/>
      <c r="DLH2" s="74"/>
      <c r="DLI2" s="74"/>
      <c r="DLJ2" s="74"/>
      <c r="DLK2" s="74"/>
      <c r="DLL2" s="74"/>
      <c r="DLM2" s="74"/>
      <c r="DLN2" s="74"/>
      <c r="DLO2" s="74"/>
      <c r="DLP2" s="74"/>
      <c r="DLQ2" s="74"/>
      <c r="DLR2" s="74"/>
      <c r="DLS2" s="74"/>
      <c r="DLT2" s="74"/>
      <c r="DLU2" s="74"/>
      <c r="DLV2" s="74"/>
      <c r="DLW2" s="74"/>
      <c r="DLX2" s="74"/>
      <c r="DLY2" s="74"/>
      <c r="DLZ2" s="74"/>
      <c r="DMA2" s="74"/>
      <c r="DMB2" s="74"/>
      <c r="DMC2" s="74"/>
      <c r="DMD2" s="74"/>
      <c r="DME2" s="74"/>
      <c r="DMF2" s="74"/>
      <c r="DMG2" s="74"/>
      <c r="DMH2" s="74"/>
      <c r="DMI2" s="74"/>
      <c r="DMJ2" s="74"/>
      <c r="DMK2" s="74"/>
      <c r="DML2" s="74"/>
      <c r="DMM2" s="74"/>
      <c r="DMN2" s="74"/>
      <c r="DMO2" s="74"/>
      <c r="DMP2" s="74"/>
      <c r="DMQ2" s="74"/>
      <c r="DMR2" s="74"/>
      <c r="DMS2" s="74"/>
      <c r="DMT2" s="74"/>
      <c r="DMU2" s="74"/>
      <c r="DMV2" s="74"/>
      <c r="DMW2" s="74"/>
      <c r="DMX2" s="74"/>
      <c r="DMY2" s="74"/>
      <c r="DMZ2" s="74"/>
      <c r="DNA2" s="74"/>
      <c r="DNB2" s="74"/>
      <c r="DNC2" s="74"/>
      <c r="DND2" s="74"/>
      <c r="DNE2" s="74"/>
      <c r="DNF2" s="74"/>
      <c r="DNG2" s="74"/>
      <c r="DNH2" s="74"/>
      <c r="DNI2" s="74"/>
      <c r="DNJ2" s="74"/>
      <c r="DNK2" s="74"/>
      <c r="DNL2" s="74"/>
      <c r="DNM2" s="74"/>
      <c r="DNN2" s="74"/>
      <c r="DNO2" s="74"/>
      <c r="DNP2" s="74"/>
      <c r="DNQ2" s="74"/>
      <c r="DNR2" s="74"/>
      <c r="DNS2" s="74"/>
      <c r="DNT2" s="74"/>
      <c r="DNU2" s="74"/>
      <c r="DNV2" s="74"/>
      <c r="DNW2" s="74"/>
      <c r="DNX2" s="74"/>
      <c r="DNY2" s="74"/>
      <c r="DNZ2" s="74"/>
      <c r="DOA2" s="74"/>
      <c r="DOB2" s="74"/>
      <c r="DOC2" s="74"/>
      <c r="DOD2" s="74"/>
      <c r="DOE2" s="74"/>
      <c r="DOF2" s="74"/>
      <c r="DOG2" s="74"/>
      <c r="DOH2" s="74"/>
      <c r="DOI2" s="74"/>
      <c r="DOJ2" s="74"/>
      <c r="DOK2" s="74"/>
      <c r="DOL2" s="74"/>
      <c r="DOM2" s="74"/>
      <c r="DON2" s="74"/>
      <c r="DOO2" s="74"/>
      <c r="DOP2" s="74"/>
      <c r="DOQ2" s="74"/>
      <c r="DOR2" s="74"/>
      <c r="DOS2" s="74"/>
      <c r="DOT2" s="74"/>
      <c r="DOU2" s="74"/>
      <c r="DOV2" s="74"/>
      <c r="DOW2" s="74"/>
      <c r="DOX2" s="74"/>
      <c r="DOY2" s="74"/>
      <c r="DOZ2" s="74"/>
      <c r="DPA2" s="74"/>
      <c r="DPB2" s="74"/>
      <c r="DPC2" s="74"/>
      <c r="DPD2" s="74"/>
      <c r="DPE2" s="74"/>
      <c r="DPF2" s="74"/>
      <c r="DPG2" s="74"/>
      <c r="DPH2" s="74"/>
      <c r="DPI2" s="74"/>
      <c r="DPJ2" s="74"/>
      <c r="DPK2" s="74"/>
      <c r="DPL2" s="74"/>
      <c r="DPM2" s="74"/>
      <c r="DPN2" s="74"/>
      <c r="DPO2" s="74"/>
      <c r="DPP2" s="74"/>
      <c r="DPQ2" s="74"/>
      <c r="DPR2" s="74"/>
      <c r="DPS2" s="74"/>
      <c r="DPT2" s="74"/>
      <c r="DPU2" s="74"/>
      <c r="DPV2" s="74"/>
      <c r="DPW2" s="74"/>
      <c r="DPX2" s="74"/>
      <c r="DPY2" s="74"/>
      <c r="DPZ2" s="74"/>
      <c r="DQA2" s="74"/>
      <c r="DQB2" s="74"/>
      <c r="DQC2" s="74"/>
      <c r="DQD2" s="74"/>
      <c r="DQE2" s="74"/>
      <c r="DQF2" s="74"/>
      <c r="DQG2" s="74"/>
      <c r="DQH2" s="74"/>
      <c r="DQI2" s="74"/>
      <c r="DQJ2" s="74"/>
      <c r="DQK2" s="74"/>
      <c r="DQL2" s="74"/>
      <c r="DQM2" s="74"/>
      <c r="DQN2" s="74"/>
      <c r="DQO2" s="74"/>
      <c r="DQP2" s="74"/>
      <c r="DQQ2" s="74"/>
      <c r="DQR2" s="74"/>
      <c r="DQS2" s="74"/>
      <c r="DQT2" s="74"/>
      <c r="DQU2" s="74"/>
      <c r="DQV2" s="74"/>
      <c r="DQW2" s="74"/>
      <c r="DQX2" s="74"/>
      <c r="DQY2" s="74"/>
      <c r="DQZ2" s="74"/>
      <c r="DRA2" s="74"/>
      <c r="DRB2" s="74"/>
      <c r="DRC2" s="74"/>
      <c r="DRD2" s="74"/>
      <c r="DRE2" s="74"/>
      <c r="DRF2" s="74"/>
      <c r="DRG2" s="74"/>
      <c r="DRH2" s="74"/>
      <c r="DRI2" s="74"/>
      <c r="DRJ2" s="74"/>
      <c r="DRK2" s="74"/>
      <c r="DRL2" s="74"/>
      <c r="DRM2" s="74"/>
      <c r="DRN2" s="74"/>
      <c r="DRO2" s="74"/>
      <c r="DRP2" s="74"/>
      <c r="DRQ2" s="74"/>
      <c r="DRR2" s="74"/>
      <c r="DRS2" s="74"/>
      <c r="DRT2" s="74"/>
      <c r="DRU2" s="74"/>
      <c r="DRV2" s="74"/>
      <c r="DRW2" s="74"/>
      <c r="DRX2" s="74"/>
      <c r="DRY2" s="74"/>
      <c r="DRZ2" s="74"/>
      <c r="DSA2" s="74"/>
      <c r="DSB2" s="74"/>
      <c r="DSC2" s="74"/>
      <c r="DSD2" s="74"/>
      <c r="DSE2" s="74"/>
      <c r="DSF2" s="74"/>
      <c r="DSG2" s="74"/>
      <c r="DSH2" s="74"/>
      <c r="DSI2" s="74"/>
      <c r="DSJ2" s="74"/>
      <c r="DSK2" s="74"/>
      <c r="DSL2" s="74"/>
      <c r="DSM2" s="74"/>
      <c r="DSN2" s="74"/>
      <c r="DSO2" s="74"/>
      <c r="DSP2" s="74"/>
      <c r="DSQ2" s="74"/>
      <c r="DSR2" s="74"/>
      <c r="DSS2" s="74"/>
      <c r="DST2" s="74"/>
      <c r="DSU2" s="74"/>
      <c r="DSV2" s="74"/>
      <c r="DSW2" s="74"/>
      <c r="DSX2" s="74"/>
      <c r="DSY2" s="74"/>
      <c r="DSZ2" s="74"/>
      <c r="DTA2" s="74"/>
      <c r="DTB2" s="74"/>
      <c r="DTC2" s="74"/>
      <c r="DTD2" s="74"/>
      <c r="DTE2" s="74"/>
      <c r="DTF2" s="74"/>
      <c r="DTG2" s="74"/>
      <c r="DTH2" s="74"/>
      <c r="DTI2" s="74"/>
      <c r="DTJ2" s="74"/>
      <c r="DTK2" s="74"/>
      <c r="DTL2" s="74"/>
      <c r="DTM2" s="74"/>
      <c r="DTN2" s="74"/>
      <c r="DTO2" s="74"/>
      <c r="DTP2" s="74"/>
      <c r="DTQ2" s="74"/>
      <c r="DTR2" s="74"/>
      <c r="DTS2" s="74"/>
      <c r="DTT2" s="74"/>
      <c r="DTU2" s="74"/>
      <c r="DTV2" s="74"/>
      <c r="DTW2" s="74"/>
      <c r="DTX2" s="74"/>
      <c r="DTY2" s="74"/>
      <c r="DTZ2" s="74"/>
      <c r="DUA2" s="74"/>
      <c r="DUB2" s="74"/>
      <c r="DUC2" s="74"/>
      <c r="DUD2" s="74"/>
      <c r="DUE2" s="74"/>
      <c r="DUF2" s="74"/>
      <c r="DUG2" s="74"/>
      <c r="DUH2" s="74"/>
      <c r="DUI2" s="74"/>
      <c r="DUJ2" s="74"/>
      <c r="DUK2" s="74"/>
      <c r="DUL2" s="74"/>
      <c r="DUM2" s="74"/>
      <c r="DUN2" s="74"/>
      <c r="DUO2" s="74"/>
      <c r="DUP2" s="74"/>
      <c r="DUQ2" s="74"/>
      <c r="DUR2" s="74"/>
      <c r="DUS2" s="74"/>
      <c r="DUT2" s="74"/>
      <c r="DUU2" s="74"/>
      <c r="DUV2" s="74"/>
      <c r="DUW2" s="74"/>
      <c r="DUX2" s="74"/>
      <c r="DUY2" s="74"/>
      <c r="DUZ2" s="74"/>
      <c r="DVA2" s="74"/>
      <c r="DVB2" s="74"/>
      <c r="DVC2" s="74"/>
      <c r="DVD2" s="74"/>
      <c r="DVE2" s="74"/>
      <c r="DVF2" s="74"/>
      <c r="DVG2" s="74"/>
      <c r="DVH2" s="74"/>
      <c r="DVI2" s="74"/>
      <c r="DVJ2" s="74"/>
      <c r="DVK2" s="74"/>
      <c r="DVL2" s="74"/>
      <c r="DVM2" s="74"/>
      <c r="DVN2" s="74"/>
      <c r="DVO2" s="74"/>
      <c r="DVP2" s="74"/>
      <c r="DVQ2" s="74"/>
      <c r="DVR2" s="74"/>
      <c r="DVS2" s="74"/>
      <c r="DVT2" s="74"/>
      <c r="DVU2" s="74"/>
      <c r="DVV2" s="74"/>
      <c r="DVW2" s="74"/>
      <c r="DVX2" s="74"/>
      <c r="DVY2" s="74"/>
      <c r="DVZ2" s="74"/>
      <c r="DWA2" s="74"/>
      <c r="DWB2" s="74"/>
      <c r="DWC2" s="74"/>
      <c r="DWD2" s="74"/>
      <c r="DWE2" s="74"/>
      <c r="DWF2" s="74"/>
      <c r="DWG2" s="74"/>
      <c r="DWH2" s="74"/>
      <c r="DWI2" s="74"/>
      <c r="DWJ2" s="74"/>
      <c r="DWK2" s="74"/>
      <c r="DWL2" s="74"/>
      <c r="DWM2" s="74"/>
      <c r="DWN2" s="74"/>
      <c r="DWO2" s="74"/>
      <c r="DWP2" s="74"/>
      <c r="DWQ2" s="74"/>
      <c r="DWR2" s="74"/>
      <c r="DWS2" s="74"/>
      <c r="DWT2" s="74"/>
      <c r="DWU2" s="74"/>
      <c r="DWV2" s="74"/>
      <c r="DWW2" s="74"/>
      <c r="DWX2" s="74"/>
      <c r="DWY2" s="74"/>
      <c r="DWZ2" s="74"/>
      <c r="DXA2" s="74"/>
      <c r="DXB2" s="74"/>
      <c r="DXC2" s="74"/>
      <c r="DXD2" s="74"/>
      <c r="DXE2" s="74"/>
      <c r="DXF2" s="74"/>
      <c r="DXG2" s="74"/>
      <c r="DXH2" s="74"/>
      <c r="DXI2" s="74"/>
      <c r="DXJ2" s="74"/>
      <c r="DXK2" s="74"/>
      <c r="DXL2" s="74"/>
      <c r="DXM2" s="74"/>
      <c r="DXN2" s="74"/>
      <c r="DXO2" s="74"/>
      <c r="DXP2" s="74"/>
      <c r="DXQ2" s="74"/>
      <c r="DXR2" s="74"/>
      <c r="DXS2" s="74"/>
      <c r="DXT2" s="74"/>
      <c r="DXU2" s="74"/>
      <c r="DXV2" s="74"/>
      <c r="DXW2" s="74"/>
      <c r="DXX2" s="74"/>
      <c r="DXY2" s="74"/>
      <c r="DXZ2" s="74"/>
      <c r="DYA2" s="74"/>
      <c r="DYB2" s="74"/>
      <c r="DYC2" s="74"/>
      <c r="DYD2" s="74"/>
      <c r="DYE2" s="74"/>
      <c r="DYF2" s="74"/>
      <c r="DYG2" s="74"/>
      <c r="DYH2" s="74"/>
      <c r="DYI2" s="74"/>
      <c r="DYJ2" s="74"/>
      <c r="DYK2" s="74"/>
      <c r="DYL2" s="74"/>
      <c r="DYM2" s="74"/>
      <c r="DYN2" s="74"/>
      <c r="DYO2" s="74"/>
      <c r="DYP2" s="74"/>
      <c r="DYQ2" s="74"/>
      <c r="DYR2" s="74"/>
      <c r="DYS2" s="74"/>
      <c r="DYT2" s="74"/>
      <c r="DYU2" s="74"/>
      <c r="DYV2" s="74"/>
      <c r="DYW2" s="74"/>
      <c r="DYX2" s="74"/>
      <c r="DYY2" s="74"/>
      <c r="DYZ2" s="74"/>
      <c r="DZA2" s="74"/>
      <c r="DZB2" s="74"/>
      <c r="DZC2" s="74"/>
      <c r="DZD2" s="74"/>
      <c r="DZE2" s="74"/>
      <c r="DZF2" s="74"/>
      <c r="DZG2" s="74"/>
      <c r="DZH2" s="74"/>
      <c r="DZI2" s="74"/>
      <c r="DZJ2" s="74"/>
      <c r="DZK2" s="74"/>
      <c r="DZL2" s="74"/>
      <c r="DZM2" s="74"/>
      <c r="DZN2" s="74"/>
      <c r="DZO2" s="74"/>
      <c r="DZP2" s="74"/>
      <c r="DZQ2" s="74"/>
      <c r="DZR2" s="74"/>
      <c r="DZS2" s="74"/>
      <c r="DZT2" s="74"/>
      <c r="DZU2" s="74"/>
      <c r="DZV2" s="74"/>
      <c r="DZW2" s="74"/>
      <c r="DZX2" s="74"/>
      <c r="DZY2" s="74"/>
      <c r="DZZ2" s="74"/>
      <c r="EAA2" s="74"/>
      <c r="EAB2" s="74"/>
      <c r="EAC2" s="74"/>
      <c r="EAD2" s="74"/>
      <c r="EAE2" s="74"/>
      <c r="EAF2" s="74"/>
      <c r="EAG2" s="74"/>
      <c r="EAH2" s="74"/>
      <c r="EAI2" s="74"/>
      <c r="EAJ2" s="74"/>
      <c r="EAK2" s="74"/>
      <c r="EAL2" s="74"/>
      <c r="EAM2" s="74"/>
      <c r="EAN2" s="74"/>
      <c r="EAO2" s="74"/>
      <c r="EAP2" s="74"/>
      <c r="EAQ2" s="74"/>
      <c r="EAR2" s="74"/>
      <c r="EAS2" s="74"/>
      <c r="EAT2" s="74"/>
      <c r="EAU2" s="74"/>
      <c r="EAV2" s="74"/>
      <c r="EAW2" s="74"/>
      <c r="EAX2" s="74"/>
      <c r="EAY2" s="74"/>
      <c r="EAZ2" s="74"/>
      <c r="EBA2" s="74"/>
      <c r="EBB2" s="74"/>
      <c r="EBC2" s="74"/>
      <c r="EBD2" s="74"/>
      <c r="EBE2" s="74"/>
      <c r="EBF2" s="74"/>
      <c r="EBG2" s="74"/>
      <c r="EBH2" s="74"/>
      <c r="EBI2" s="74"/>
      <c r="EBJ2" s="74"/>
      <c r="EBK2" s="74"/>
      <c r="EBL2" s="74"/>
      <c r="EBM2" s="74"/>
      <c r="EBN2" s="74"/>
      <c r="EBO2" s="74"/>
      <c r="EBP2" s="74"/>
      <c r="EBQ2" s="74"/>
      <c r="EBR2" s="74"/>
      <c r="EBS2" s="74"/>
      <c r="EBT2" s="74"/>
      <c r="EBU2" s="74"/>
      <c r="EBV2" s="74"/>
      <c r="EBW2" s="74"/>
      <c r="EBX2" s="74"/>
      <c r="EBY2" s="74"/>
      <c r="EBZ2" s="74"/>
      <c r="ECA2" s="74"/>
      <c r="ECB2" s="74"/>
      <c r="ECC2" s="74"/>
      <c r="ECD2" s="74"/>
      <c r="ECE2" s="74"/>
      <c r="ECF2" s="74"/>
      <c r="ECG2" s="74"/>
      <c r="ECH2" s="74"/>
      <c r="ECI2" s="74"/>
      <c r="ECJ2" s="74"/>
      <c r="ECK2" s="74"/>
      <c r="ECL2" s="74"/>
      <c r="ECM2" s="74"/>
      <c r="ECN2" s="74"/>
      <c r="ECO2" s="74"/>
      <c r="ECP2" s="74"/>
      <c r="ECQ2" s="74"/>
      <c r="ECR2" s="74"/>
      <c r="ECS2" s="74"/>
      <c r="ECT2" s="74"/>
      <c r="ECU2" s="74"/>
      <c r="ECV2" s="74"/>
      <c r="ECW2" s="74"/>
      <c r="ECX2" s="74"/>
      <c r="ECY2" s="74"/>
      <c r="ECZ2" s="74"/>
      <c r="EDA2" s="74"/>
      <c r="EDB2" s="74"/>
      <c r="EDC2" s="74"/>
      <c r="EDD2" s="74"/>
      <c r="EDE2" s="74"/>
      <c r="EDF2" s="74"/>
      <c r="EDG2" s="74"/>
      <c r="EDH2" s="74"/>
      <c r="EDI2" s="74"/>
      <c r="EDJ2" s="74"/>
      <c r="EDK2" s="74"/>
      <c r="EDL2" s="74"/>
      <c r="EDM2" s="74"/>
      <c r="EDN2" s="74"/>
      <c r="EDO2" s="74"/>
      <c r="EDP2" s="74"/>
      <c r="EDQ2" s="74"/>
      <c r="EDR2" s="74"/>
      <c r="EDS2" s="74"/>
      <c r="EDT2" s="74"/>
      <c r="EDU2" s="74"/>
      <c r="EDV2" s="74"/>
      <c r="EDW2" s="74"/>
      <c r="EDX2" s="74"/>
      <c r="EDY2" s="74"/>
      <c r="EDZ2" s="74"/>
      <c r="EEA2" s="74"/>
      <c r="EEB2" s="74"/>
      <c r="EEC2" s="74"/>
      <c r="EED2" s="74"/>
      <c r="EEE2" s="74"/>
      <c r="EEF2" s="74"/>
      <c r="EEG2" s="74"/>
      <c r="EEH2" s="74"/>
      <c r="EEI2" s="74"/>
      <c r="EEJ2" s="74"/>
      <c r="EEK2" s="74"/>
      <c r="EEL2" s="74"/>
      <c r="EEM2" s="74"/>
      <c r="EEN2" s="74"/>
      <c r="EEO2" s="74"/>
      <c r="EEP2" s="74"/>
      <c r="EEQ2" s="74"/>
      <c r="EER2" s="74"/>
      <c r="EES2" s="74"/>
      <c r="EET2" s="74"/>
      <c r="EEU2" s="74"/>
      <c r="EEV2" s="74"/>
      <c r="EEW2" s="74"/>
      <c r="EEX2" s="74"/>
      <c r="EEY2" s="74"/>
      <c r="EEZ2" s="74"/>
      <c r="EFA2" s="74"/>
      <c r="EFB2" s="74"/>
      <c r="EFC2" s="74"/>
      <c r="EFD2" s="74"/>
      <c r="EFE2" s="74"/>
      <c r="EFF2" s="74"/>
      <c r="EFG2" s="74"/>
      <c r="EFH2" s="74"/>
      <c r="EFI2" s="74"/>
      <c r="EFJ2" s="74"/>
      <c r="EFK2" s="74"/>
      <c r="EFL2" s="74"/>
      <c r="EFM2" s="74"/>
      <c r="EFN2" s="74"/>
      <c r="EFO2" s="74"/>
      <c r="EFP2" s="74"/>
      <c r="EFQ2" s="74"/>
      <c r="EFR2" s="74"/>
      <c r="EFS2" s="74"/>
      <c r="EFT2" s="74"/>
      <c r="EFU2" s="74"/>
      <c r="EFV2" s="74"/>
      <c r="EFW2" s="74"/>
      <c r="EFX2" s="74"/>
      <c r="EFY2" s="74"/>
      <c r="EFZ2" s="74"/>
      <c r="EGA2" s="74"/>
      <c r="EGB2" s="74"/>
      <c r="EGC2" s="74"/>
      <c r="EGD2" s="74"/>
      <c r="EGE2" s="74"/>
      <c r="EGF2" s="74"/>
      <c r="EGG2" s="74"/>
      <c r="EGH2" s="74"/>
      <c r="EGI2" s="74"/>
      <c r="EGJ2" s="74"/>
      <c r="EGK2" s="74"/>
      <c r="EGL2" s="74"/>
      <c r="EGM2" s="74"/>
      <c r="EGN2" s="74"/>
      <c r="EGO2" s="74"/>
      <c r="EGP2" s="74"/>
      <c r="EGQ2" s="74"/>
      <c r="EGR2" s="74"/>
      <c r="EGS2" s="74"/>
      <c r="EGT2" s="74"/>
      <c r="EGU2" s="74"/>
      <c r="EGV2" s="74"/>
      <c r="EGW2" s="74"/>
      <c r="EGX2" s="74"/>
      <c r="EGY2" s="74"/>
      <c r="EGZ2" s="74"/>
      <c r="EHA2" s="74"/>
      <c r="EHB2" s="74"/>
      <c r="EHC2" s="74"/>
      <c r="EHD2" s="74"/>
      <c r="EHE2" s="74"/>
      <c r="EHF2" s="74"/>
      <c r="EHG2" s="74"/>
      <c r="EHH2" s="74"/>
      <c r="EHI2" s="74"/>
      <c r="EHJ2" s="74"/>
      <c r="EHK2" s="74"/>
      <c r="EHL2" s="74"/>
      <c r="EHM2" s="74"/>
      <c r="EHN2" s="74"/>
      <c r="EHO2" s="74"/>
      <c r="EHP2" s="74"/>
      <c r="EHQ2" s="74"/>
      <c r="EHR2" s="74"/>
      <c r="EHS2" s="74"/>
      <c r="EHT2" s="74"/>
      <c r="EHU2" s="74"/>
      <c r="EHV2" s="74"/>
      <c r="EHW2" s="74"/>
      <c r="EHX2" s="74"/>
      <c r="EHY2" s="74"/>
      <c r="EHZ2" s="74"/>
      <c r="EIA2" s="74"/>
      <c r="EIB2" s="74"/>
      <c r="EIC2" s="74"/>
      <c r="EID2" s="74"/>
      <c r="EIE2" s="74"/>
      <c r="EIF2" s="74"/>
      <c r="EIG2" s="74"/>
      <c r="EIH2" s="74"/>
      <c r="EII2" s="74"/>
      <c r="EIJ2" s="74"/>
      <c r="EIK2" s="74"/>
      <c r="EIL2" s="74"/>
      <c r="EIM2" s="74"/>
      <c r="EIN2" s="74"/>
      <c r="EIO2" s="74"/>
      <c r="EIP2" s="74"/>
      <c r="EIQ2" s="74"/>
      <c r="EIR2" s="74"/>
      <c r="EIS2" s="74"/>
      <c r="EIT2" s="74"/>
      <c r="EIU2" s="74"/>
      <c r="EIV2" s="74"/>
      <c r="EIW2" s="74"/>
      <c r="EIX2" s="74"/>
      <c r="EIY2" s="74"/>
      <c r="EIZ2" s="74"/>
      <c r="EJA2" s="74"/>
      <c r="EJB2" s="74"/>
      <c r="EJC2" s="74"/>
      <c r="EJD2" s="74"/>
      <c r="EJE2" s="74"/>
      <c r="EJF2" s="74"/>
      <c r="EJG2" s="74"/>
      <c r="EJH2" s="74"/>
      <c r="EJI2" s="74"/>
      <c r="EJJ2" s="74"/>
      <c r="EJK2" s="74"/>
      <c r="EJL2" s="74"/>
      <c r="EJM2" s="74"/>
      <c r="EJN2" s="74"/>
      <c r="EJO2" s="74"/>
      <c r="EJP2" s="74"/>
      <c r="EJQ2" s="74"/>
      <c r="EJR2" s="74"/>
      <c r="EJS2" s="74"/>
      <c r="EJT2" s="74"/>
      <c r="EJU2" s="74"/>
      <c r="EJV2" s="74"/>
      <c r="EJW2" s="74"/>
      <c r="EJX2" s="74"/>
      <c r="EJY2" s="74"/>
      <c r="EJZ2" s="74"/>
      <c r="EKA2" s="74"/>
      <c r="EKB2" s="74"/>
      <c r="EKC2" s="74"/>
      <c r="EKD2" s="74"/>
      <c r="EKE2" s="74"/>
      <c r="EKF2" s="74"/>
      <c r="EKG2" s="74"/>
      <c r="EKH2" s="74"/>
      <c r="EKI2" s="74"/>
      <c r="EKJ2" s="74"/>
      <c r="EKK2" s="74"/>
      <c r="EKL2" s="74"/>
      <c r="EKM2" s="74"/>
      <c r="EKN2" s="74"/>
      <c r="EKO2" s="74"/>
      <c r="EKP2" s="74"/>
      <c r="EKQ2" s="74"/>
      <c r="EKR2" s="74"/>
      <c r="EKS2" s="74"/>
      <c r="EKT2" s="74"/>
      <c r="EKU2" s="74"/>
      <c r="EKV2" s="74"/>
      <c r="EKW2" s="74"/>
      <c r="EKX2" s="74"/>
      <c r="EKY2" s="74"/>
      <c r="EKZ2" s="74"/>
      <c r="ELA2" s="74"/>
      <c r="ELB2" s="74"/>
      <c r="ELC2" s="74"/>
      <c r="ELD2" s="74"/>
      <c r="ELE2" s="74"/>
      <c r="ELF2" s="74"/>
      <c r="ELG2" s="74"/>
      <c r="ELH2" s="74"/>
      <c r="ELI2" s="74"/>
      <c r="ELJ2" s="74"/>
      <c r="ELK2" s="74"/>
      <c r="ELL2" s="74"/>
      <c r="ELM2" s="74"/>
      <c r="ELN2" s="74"/>
      <c r="ELO2" s="74"/>
      <c r="ELP2" s="74"/>
      <c r="ELQ2" s="74"/>
      <c r="ELR2" s="74"/>
      <c r="ELS2" s="74"/>
      <c r="ELT2" s="74"/>
      <c r="ELU2" s="74"/>
      <c r="ELV2" s="74"/>
      <c r="ELW2" s="74"/>
      <c r="ELX2" s="74"/>
      <c r="ELY2" s="74"/>
      <c r="ELZ2" s="74"/>
      <c r="EMA2" s="74"/>
      <c r="EMB2" s="74"/>
      <c r="EMC2" s="74"/>
      <c r="EMD2" s="74"/>
      <c r="EME2" s="74"/>
      <c r="EMF2" s="74"/>
      <c r="EMG2" s="74"/>
      <c r="EMH2" s="74"/>
      <c r="EMI2" s="74"/>
      <c r="EMJ2" s="74"/>
      <c r="EMK2" s="74"/>
      <c r="EML2" s="74"/>
      <c r="EMM2" s="74"/>
      <c r="EMN2" s="74"/>
      <c r="EMO2" s="74"/>
      <c r="EMP2" s="74"/>
      <c r="EMQ2" s="74"/>
      <c r="EMR2" s="74"/>
      <c r="EMS2" s="74"/>
      <c r="EMT2" s="74"/>
      <c r="EMU2" s="74"/>
      <c r="EMV2" s="74"/>
      <c r="EMW2" s="74"/>
      <c r="EMX2" s="74"/>
      <c r="EMY2" s="74"/>
      <c r="EMZ2" s="74"/>
      <c r="ENA2" s="74"/>
      <c r="ENB2" s="74"/>
      <c r="ENC2" s="74"/>
      <c r="END2" s="74"/>
      <c r="ENE2" s="74"/>
      <c r="ENF2" s="74"/>
      <c r="ENG2" s="74"/>
      <c r="ENH2" s="74"/>
      <c r="ENI2" s="74"/>
      <c r="ENJ2" s="74"/>
      <c r="ENK2" s="74"/>
      <c r="ENL2" s="74"/>
      <c r="ENM2" s="74"/>
      <c r="ENN2" s="74"/>
      <c r="ENO2" s="74"/>
      <c r="ENP2" s="74"/>
      <c r="ENQ2" s="74"/>
      <c r="ENR2" s="74"/>
      <c r="ENS2" s="74"/>
      <c r="ENT2" s="74"/>
      <c r="ENU2" s="74"/>
      <c r="ENV2" s="74"/>
      <c r="ENW2" s="74"/>
      <c r="ENX2" s="74"/>
      <c r="ENY2" s="74"/>
      <c r="ENZ2" s="74"/>
      <c r="EOA2" s="74"/>
      <c r="EOB2" s="74"/>
      <c r="EOC2" s="74"/>
      <c r="EOD2" s="74"/>
      <c r="EOE2" s="74"/>
      <c r="EOF2" s="74"/>
      <c r="EOG2" s="74"/>
      <c r="EOH2" s="74"/>
      <c r="EOI2" s="74"/>
      <c r="EOJ2" s="74"/>
      <c r="EOK2" s="74"/>
      <c r="EOL2" s="74"/>
      <c r="EOM2" s="74"/>
      <c r="EON2" s="74"/>
      <c r="EOO2" s="74"/>
      <c r="EOP2" s="74"/>
      <c r="EOQ2" s="74"/>
      <c r="EOR2" s="74"/>
      <c r="EOS2" s="74"/>
      <c r="EOT2" s="74"/>
      <c r="EOU2" s="74"/>
      <c r="EOV2" s="74"/>
      <c r="EOW2" s="74"/>
      <c r="EOX2" s="74"/>
      <c r="EOY2" s="74"/>
      <c r="EOZ2" s="74"/>
      <c r="EPA2" s="74"/>
      <c r="EPB2" s="74"/>
      <c r="EPC2" s="74"/>
      <c r="EPD2" s="74"/>
      <c r="EPE2" s="74"/>
      <c r="EPF2" s="74"/>
      <c r="EPG2" s="74"/>
      <c r="EPH2" s="74"/>
      <c r="EPI2" s="74"/>
      <c r="EPJ2" s="74"/>
      <c r="EPK2" s="74"/>
      <c r="EPL2" s="74"/>
      <c r="EPM2" s="74"/>
      <c r="EPN2" s="74"/>
      <c r="EPO2" s="74"/>
      <c r="EPP2" s="74"/>
      <c r="EPQ2" s="74"/>
      <c r="EPR2" s="74"/>
      <c r="EPS2" s="74"/>
      <c r="EPT2" s="74"/>
      <c r="EPU2" s="74"/>
      <c r="EPV2" s="74"/>
      <c r="EPW2" s="74"/>
      <c r="EPX2" s="74"/>
      <c r="EPY2" s="74"/>
      <c r="EPZ2" s="74"/>
      <c r="EQA2" s="74"/>
      <c r="EQB2" s="74"/>
      <c r="EQC2" s="74"/>
      <c r="EQD2" s="74"/>
      <c r="EQE2" s="74"/>
      <c r="EQF2" s="74"/>
      <c r="EQG2" s="74"/>
      <c r="EQH2" s="74"/>
      <c r="EQI2" s="74"/>
      <c r="EQJ2" s="74"/>
      <c r="EQK2" s="74"/>
      <c r="EQL2" s="74"/>
      <c r="EQM2" s="74"/>
      <c r="EQN2" s="74"/>
      <c r="EQO2" s="74"/>
      <c r="EQP2" s="74"/>
      <c r="EQQ2" s="74"/>
      <c r="EQR2" s="74"/>
      <c r="EQS2" s="74"/>
      <c r="EQT2" s="74"/>
      <c r="EQU2" s="74"/>
      <c r="EQV2" s="74"/>
      <c r="EQW2" s="74"/>
      <c r="EQX2" s="74"/>
      <c r="EQY2" s="74"/>
      <c r="EQZ2" s="74"/>
      <c r="ERA2" s="74"/>
      <c r="ERB2" s="74"/>
      <c r="ERC2" s="74"/>
      <c r="ERD2" s="74"/>
      <c r="ERE2" s="74"/>
      <c r="ERF2" s="74"/>
      <c r="ERG2" s="74"/>
      <c r="ERH2" s="74"/>
      <c r="ERI2" s="74"/>
      <c r="ERJ2" s="74"/>
      <c r="ERK2" s="74"/>
      <c r="ERL2" s="74"/>
      <c r="ERM2" s="74"/>
      <c r="ERN2" s="74"/>
      <c r="ERO2" s="74"/>
      <c r="ERP2" s="74"/>
      <c r="ERQ2" s="74"/>
      <c r="ERR2" s="74"/>
      <c r="ERS2" s="74"/>
      <c r="ERT2" s="74"/>
      <c r="ERU2" s="74"/>
      <c r="ERV2" s="74"/>
      <c r="ERW2" s="74"/>
      <c r="ERX2" s="74"/>
      <c r="ERY2" s="74"/>
      <c r="ERZ2" s="74"/>
      <c r="ESA2" s="74"/>
      <c r="ESB2" s="74"/>
      <c r="ESC2" s="74"/>
      <c r="ESD2" s="74"/>
      <c r="ESE2" s="74"/>
      <c r="ESF2" s="74"/>
      <c r="ESG2" s="74"/>
      <c r="ESH2" s="74"/>
      <c r="ESI2" s="74"/>
      <c r="ESJ2" s="74"/>
      <c r="ESK2" s="74"/>
      <c r="ESL2" s="74"/>
      <c r="ESM2" s="74"/>
      <c r="ESN2" s="74"/>
      <c r="ESO2" s="74"/>
      <c r="ESP2" s="74"/>
      <c r="ESQ2" s="74"/>
      <c r="ESR2" s="74"/>
      <c r="ESS2" s="74"/>
      <c r="EST2" s="74"/>
      <c r="ESU2" s="74"/>
      <c r="ESV2" s="74"/>
      <c r="ESW2" s="74"/>
      <c r="ESX2" s="74"/>
      <c r="ESY2" s="74"/>
      <c r="ESZ2" s="74"/>
      <c r="ETA2" s="74"/>
      <c r="ETB2" s="74"/>
      <c r="ETC2" s="74"/>
      <c r="ETD2" s="74"/>
      <c r="ETE2" s="74"/>
      <c r="ETF2" s="74"/>
      <c r="ETG2" s="74"/>
      <c r="ETH2" s="74"/>
      <c r="ETI2" s="74"/>
      <c r="ETJ2" s="74"/>
      <c r="ETK2" s="74"/>
      <c r="ETL2" s="74"/>
      <c r="ETM2" s="74"/>
      <c r="ETN2" s="74"/>
      <c r="ETO2" s="74"/>
      <c r="ETP2" s="74"/>
      <c r="ETQ2" s="74"/>
      <c r="ETR2" s="74"/>
      <c r="ETS2" s="74"/>
      <c r="ETT2" s="74"/>
      <c r="ETU2" s="74"/>
      <c r="ETV2" s="74"/>
      <c r="ETW2" s="74"/>
      <c r="ETX2" s="74"/>
      <c r="ETY2" s="74"/>
      <c r="ETZ2" s="74"/>
      <c r="EUA2" s="74"/>
      <c r="EUB2" s="74"/>
      <c r="EUC2" s="74"/>
      <c r="EUD2" s="74"/>
      <c r="EUE2" s="74"/>
      <c r="EUF2" s="74"/>
      <c r="EUG2" s="74"/>
      <c r="EUH2" s="74"/>
      <c r="EUI2" s="74"/>
      <c r="EUJ2" s="74"/>
      <c r="EUK2" s="74"/>
      <c r="EUL2" s="74"/>
      <c r="EUM2" s="74"/>
      <c r="EUN2" s="74"/>
      <c r="EUO2" s="74"/>
      <c r="EUP2" s="74"/>
      <c r="EUQ2" s="74"/>
      <c r="EUR2" s="74"/>
      <c r="EUS2" s="74"/>
      <c r="EUT2" s="74"/>
      <c r="EUU2" s="74"/>
      <c r="EUV2" s="74"/>
      <c r="EUW2" s="74"/>
      <c r="EUX2" s="74"/>
      <c r="EUY2" s="74"/>
      <c r="EUZ2" s="74"/>
      <c r="EVA2" s="74"/>
      <c r="EVB2" s="74"/>
      <c r="EVC2" s="74"/>
      <c r="EVD2" s="74"/>
      <c r="EVE2" s="74"/>
      <c r="EVF2" s="74"/>
      <c r="EVG2" s="74"/>
      <c r="EVH2" s="74"/>
      <c r="EVI2" s="74"/>
      <c r="EVJ2" s="74"/>
      <c r="EVK2" s="74"/>
      <c r="EVL2" s="74"/>
      <c r="EVM2" s="74"/>
      <c r="EVN2" s="74"/>
      <c r="EVO2" s="74"/>
      <c r="EVP2" s="74"/>
      <c r="EVQ2" s="74"/>
      <c r="EVR2" s="74"/>
      <c r="EVS2" s="74"/>
      <c r="EVT2" s="74"/>
      <c r="EVU2" s="74"/>
      <c r="EVV2" s="74"/>
      <c r="EVW2" s="74"/>
      <c r="EVX2" s="74"/>
      <c r="EVY2" s="74"/>
      <c r="EVZ2" s="74"/>
      <c r="EWA2" s="74"/>
      <c r="EWB2" s="74"/>
      <c r="EWC2" s="74"/>
      <c r="EWD2" s="74"/>
      <c r="EWE2" s="74"/>
      <c r="EWF2" s="74"/>
      <c r="EWG2" s="74"/>
      <c r="EWH2" s="74"/>
      <c r="EWI2" s="74"/>
      <c r="EWJ2" s="74"/>
      <c r="EWK2" s="74"/>
      <c r="EWL2" s="74"/>
      <c r="EWM2" s="74"/>
      <c r="EWN2" s="74"/>
      <c r="EWO2" s="74"/>
      <c r="EWP2" s="74"/>
      <c r="EWQ2" s="74"/>
      <c r="EWR2" s="74"/>
      <c r="EWS2" s="74"/>
      <c r="EWT2" s="74"/>
      <c r="EWU2" s="74"/>
      <c r="EWV2" s="74"/>
      <c r="EWW2" s="74"/>
      <c r="EWX2" s="74"/>
      <c r="EWY2" s="74"/>
      <c r="EWZ2" s="74"/>
      <c r="EXA2" s="74"/>
      <c r="EXB2" s="74"/>
      <c r="EXC2" s="74"/>
      <c r="EXD2" s="74"/>
      <c r="EXE2" s="74"/>
      <c r="EXF2" s="74"/>
      <c r="EXG2" s="74"/>
      <c r="EXH2" s="74"/>
      <c r="EXI2" s="74"/>
      <c r="EXJ2" s="74"/>
      <c r="EXK2" s="74"/>
      <c r="EXL2" s="74"/>
      <c r="EXM2" s="74"/>
      <c r="EXN2" s="74"/>
      <c r="EXO2" s="74"/>
      <c r="EXP2" s="74"/>
      <c r="EXQ2" s="74"/>
      <c r="EXR2" s="74"/>
      <c r="EXS2" s="74"/>
      <c r="EXT2" s="74"/>
      <c r="EXU2" s="74"/>
      <c r="EXV2" s="74"/>
      <c r="EXW2" s="74"/>
      <c r="EXX2" s="74"/>
      <c r="EXY2" s="74"/>
      <c r="EXZ2" s="74"/>
      <c r="EYA2" s="74"/>
      <c r="EYB2" s="74"/>
      <c r="EYC2" s="74"/>
      <c r="EYD2" s="74"/>
      <c r="EYE2" s="74"/>
      <c r="EYF2" s="74"/>
      <c r="EYG2" s="74"/>
      <c r="EYH2" s="74"/>
      <c r="EYI2" s="74"/>
      <c r="EYJ2" s="74"/>
      <c r="EYK2" s="74"/>
      <c r="EYL2" s="74"/>
      <c r="EYM2" s="74"/>
      <c r="EYN2" s="74"/>
      <c r="EYO2" s="74"/>
      <c r="EYP2" s="74"/>
      <c r="EYQ2" s="74"/>
      <c r="EYR2" s="74"/>
      <c r="EYS2" s="74"/>
      <c r="EYT2" s="74"/>
      <c r="EYU2" s="74"/>
      <c r="EYV2" s="74"/>
      <c r="EYW2" s="74"/>
      <c r="EYX2" s="74"/>
      <c r="EYY2" s="74"/>
      <c r="EYZ2" s="74"/>
      <c r="EZA2" s="74"/>
      <c r="EZB2" s="74"/>
      <c r="EZC2" s="74"/>
      <c r="EZD2" s="74"/>
      <c r="EZE2" s="74"/>
      <c r="EZF2" s="74"/>
      <c r="EZG2" s="74"/>
      <c r="EZH2" s="74"/>
      <c r="EZI2" s="74"/>
      <c r="EZJ2" s="74"/>
      <c r="EZK2" s="74"/>
      <c r="EZL2" s="74"/>
      <c r="EZM2" s="74"/>
      <c r="EZN2" s="74"/>
      <c r="EZO2" s="74"/>
      <c r="EZP2" s="74"/>
      <c r="EZQ2" s="74"/>
      <c r="EZR2" s="74"/>
      <c r="EZS2" s="74"/>
      <c r="EZT2" s="74"/>
      <c r="EZU2" s="74"/>
      <c r="EZV2" s="74"/>
      <c r="EZW2" s="74"/>
      <c r="EZX2" s="74"/>
      <c r="EZY2" s="74"/>
      <c r="EZZ2" s="74"/>
      <c r="FAA2" s="74"/>
      <c r="FAB2" s="74"/>
      <c r="FAC2" s="74"/>
      <c r="FAD2" s="74"/>
      <c r="FAE2" s="74"/>
      <c r="FAF2" s="74"/>
      <c r="FAG2" s="74"/>
      <c r="FAH2" s="74"/>
      <c r="FAI2" s="74"/>
      <c r="FAJ2" s="74"/>
      <c r="FAK2" s="74"/>
      <c r="FAL2" s="74"/>
      <c r="FAM2" s="74"/>
      <c r="FAN2" s="74"/>
      <c r="FAO2" s="74"/>
      <c r="FAP2" s="74"/>
      <c r="FAQ2" s="74"/>
      <c r="FAR2" s="74"/>
      <c r="FAS2" s="74"/>
      <c r="FAT2" s="74"/>
      <c r="FAU2" s="74"/>
      <c r="FAV2" s="74"/>
      <c r="FAW2" s="74"/>
      <c r="FAX2" s="74"/>
      <c r="FAY2" s="74"/>
      <c r="FAZ2" s="74"/>
      <c r="FBA2" s="74"/>
      <c r="FBB2" s="74"/>
      <c r="FBC2" s="74"/>
      <c r="FBD2" s="74"/>
      <c r="FBE2" s="74"/>
      <c r="FBF2" s="74"/>
      <c r="FBG2" s="74"/>
      <c r="FBH2" s="74"/>
      <c r="FBI2" s="74"/>
      <c r="FBJ2" s="74"/>
      <c r="FBK2" s="74"/>
      <c r="FBL2" s="74"/>
      <c r="FBM2" s="74"/>
      <c r="FBN2" s="74"/>
      <c r="FBO2" s="74"/>
      <c r="FBP2" s="74"/>
      <c r="FBQ2" s="74"/>
      <c r="FBR2" s="74"/>
      <c r="FBS2" s="74"/>
      <c r="FBT2" s="74"/>
      <c r="FBU2" s="74"/>
      <c r="FBV2" s="74"/>
      <c r="FBW2" s="74"/>
      <c r="FBX2" s="74"/>
      <c r="FBY2" s="74"/>
      <c r="FBZ2" s="74"/>
      <c r="FCA2" s="74"/>
      <c r="FCB2" s="74"/>
      <c r="FCC2" s="74"/>
      <c r="FCD2" s="74"/>
      <c r="FCE2" s="74"/>
      <c r="FCF2" s="74"/>
      <c r="FCG2" s="74"/>
      <c r="FCH2" s="74"/>
      <c r="FCI2" s="74"/>
      <c r="FCJ2" s="74"/>
      <c r="FCK2" s="74"/>
      <c r="FCL2" s="74"/>
      <c r="FCM2" s="74"/>
      <c r="FCN2" s="74"/>
      <c r="FCO2" s="74"/>
      <c r="FCP2" s="74"/>
      <c r="FCQ2" s="74"/>
      <c r="FCR2" s="74"/>
      <c r="FCS2" s="74"/>
      <c r="FCT2" s="74"/>
      <c r="FCU2" s="74"/>
      <c r="FCV2" s="74"/>
      <c r="FCW2" s="74"/>
      <c r="FCX2" s="74"/>
      <c r="FCY2" s="74"/>
      <c r="FCZ2" s="74"/>
      <c r="FDA2" s="74"/>
      <c r="FDB2" s="74"/>
      <c r="FDC2" s="74"/>
      <c r="FDD2" s="74"/>
      <c r="FDE2" s="74"/>
      <c r="FDF2" s="74"/>
      <c r="FDG2" s="74"/>
      <c r="FDH2" s="74"/>
      <c r="FDI2" s="74"/>
      <c r="FDJ2" s="74"/>
      <c r="FDK2" s="74"/>
      <c r="FDL2" s="74"/>
      <c r="FDM2" s="74"/>
      <c r="FDN2" s="74"/>
      <c r="FDO2" s="74"/>
      <c r="FDP2" s="74"/>
      <c r="FDQ2" s="74"/>
      <c r="FDR2" s="74"/>
      <c r="FDS2" s="74"/>
      <c r="FDT2" s="74"/>
      <c r="FDU2" s="74"/>
      <c r="FDV2" s="74"/>
      <c r="FDW2" s="74"/>
      <c r="FDX2" s="74"/>
      <c r="FDY2" s="74"/>
      <c r="FDZ2" s="74"/>
      <c r="FEA2" s="74"/>
      <c r="FEB2" s="74"/>
      <c r="FEC2" s="74"/>
      <c r="FED2" s="74"/>
      <c r="FEE2" s="74"/>
      <c r="FEF2" s="74"/>
      <c r="FEG2" s="74"/>
      <c r="FEH2" s="74"/>
      <c r="FEI2" s="74"/>
      <c r="FEJ2" s="74"/>
      <c r="FEK2" s="74"/>
      <c r="FEL2" s="74"/>
      <c r="FEM2" s="74"/>
      <c r="FEN2" s="74"/>
      <c r="FEO2" s="74"/>
      <c r="FEP2" s="74"/>
      <c r="FEQ2" s="74"/>
      <c r="FER2" s="74"/>
      <c r="FES2" s="74"/>
      <c r="FET2" s="74"/>
      <c r="FEU2" s="74"/>
      <c r="FEV2" s="74"/>
      <c r="FEW2" s="74"/>
      <c r="FEX2" s="74"/>
      <c r="FEY2" s="74"/>
      <c r="FEZ2" s="74"/>
      <c r="FFA2" s="74"/>
      <c r="FFB2" s="74"/>
      <c r="FFC2" s="74"/>
      <c r="FFD2" s="74"/>
      <c r="FFE2" s="74"/>
      <c r="FFF2" s="74"/>
      <c r="FFG2" s="74"/>
      <c r="FFH2" s="74"/>
      <c r="FFI2" s="74"/>
      <c r="FFJ2" s="74"/>
      <c r="FFK2" s="74"/>
      <c r="FFL2" s="74"/>
      <c r="FFM2" s="74"/>
      <c r="FFN2" s="74"/>
      <c r="FFO2" s="74"/>
      <c r="FFP2" s="74"/>
      <c r="FFQ2" s="74"/>
      <c r="FFR2" s="74"/>
      <c r="FFS2" s="74"/>
      <c r="FFT2" s="74"/>
      <c r="FFU2" s="74"/>
      <c r="FFV2" s="74"/>
      <c r="FFW2" s="74"/>
      <c r="FFX2" s="74"/>
      <c r="FFY2" s="74"/>
      <c r="FFZ2" s="74"/>
      <c r="FGA2" s="74"/>
      <c r="FGB2" s="74"/>
      <c r="FGC2" s="74"/>
      <c r="FGD2" s="74"/>
      <c r="FGE2" s="74"/>
      <c r="FGF2" s="74"/>
      <c r="FGG2" s="74"/>
      <c r="FGH2" s="74"/>
      <c r="FGI2" s="74"/>
      <c r="FGJ2" s="74"/>
      <c r="FGK2" s="74"/>
      <c r="FGL2" s="74"/>
      <c r="FGM2" s="74"/>
      <c r="FGN2" s="74"/>
      <c r="FGO2" s="74"/>
      <c r="FGP2" s="74"/>
      <c r="FGQ2" s="74"/>
      <c r="FGR2" s="74"/>
      <c r="FGS2" s="74"/>
      <c r="FGT2" s="74"/>
      <c r="FGU2" s="74"/>
      <c r="FGV2" s="74"/>
      <c r="FGW2" s="74"/>
      <c r="FGX2" s="74"/>
      <c r="FGY2" s="74"/>
      <c r="FGZ2" s="74"/>
      <c r="FHA2" s="74"/>
      <c r="FHB2" s="74"/>
      <c r="FHC2" s="74"/>
      <c r="FHD2" s="74"/>
      <c r="FHE2" s="74"/>
      <c r="FHF2" s="74"/>
      <c r="FHG2" s="74"/>
      <c r="FHH2" s="74"/>
      <c r="FHI2" s="74"/>
      <c r="FHJ2" s="74"/>
      <c r="FHK2" s="74"/>
      <c r="FHL2" s="74"/>
      <c r="FHM2" s="74"/>
      <c r="FHN2" s="74"/>
      <c r="FHO2" s="74"/>
      <c r="FHP2" s="74"/>
      <c r="FHQ2" s="74"/>
      <c r="FHR2" s="74"/>
      <c r="FHS2" s="74"/>
      <c r="FHT2" s="74"/>
      <c r="FHU2" s="74"/>
      <c r="FHV2" s="74"/>
      <c r="FHW2" s="74"/>
      <c r="FHX2" s="74"/>
      <c r="FHY2" s="74"/>
      <c r="FHZ2" s="74"/>
      <c r="FIA2" s="74"/>
      <c r="FIB2" s="74"/>
      <c r="FIC2" s="74"/>
      <c r="FID2" s="74"/>
      <c r="FIE2" s="74"/>
      <c r="FIF2" s="74"/>
      <c r="FIG2" s="74"/>
      <c r="FIH2" s="74"/>
      <c r="FII2" s="74"/>
      <c r="FIJ2" s="74"/>
      <c r="FIK2" s="74"/>
      <c r="FIL2" s="74"/>
      <c r="FIM2" s="74"/>
      <c r="FIN2" s="74"/>
      <c r="FIO2" s="74"/>
      <c r="FIP2" s="74"/>
      <c r="FIQ2" s="74"/>
      <c r="FIR2" s="74"/>
      <c r="FIS2" s="74"/>
      <c r="FIT2" s="74"/>
      <c r="FIU2" s="74"/>
      <c r="FIV2" s="74"/>
      <c r="FIW2" s="74"/>
      <c r="FIX2" s="74"/>
      <c r="FIY2" s="74"/>
      <c r="FIZ2" s="74"/>
      <c r="FJA2" s="74"/>
      <c r="FJB2" s="74"/>
      <c r="FJC2" s="74"/>
      <c r="FJD2" s="74"/>
      <c r="FJE2" s="74"/>
      <c r="FJF2" s="74"/>
      <c r="FJG2" s="74"/>
      <c r="FJH2" s="74"/>
      <c r="FJI2" s="74"/>
      <c r="FJJ2" s="74"/>
      <c r="FJK2" s="74"/>
      <c r="FJL2" s="74"/>
      <c r="FJM2" s="74"/>
      <c r="FJN2" s="74"/>
      <c r="FJO2" s="74"/>
      <c r="FJP2" s="74"/>
      <c r="FJQ2" s="74"/>
      <c r="FJR2" s="74"/>
      <c r="FJS2" s="74"/>
      <c r="FJT2" s="74"/>
      <c r="FJU2" s="74"/>
      <c r="FJV2" s="74"/>
      <c r="FJW2" s="74"/>
      <c r="FJX2" s="74"/>
      <c r="FJY2" s="74"/>
      <c r="FJZ2" s="74"/>
      <c r="FKA2" s="74"/>
      <c r="FKB2" s="74"/>
      <c r="FKC2" s="74"/>
      <c r="FKD2" s="74"/>
      <c r="FKE2" s="74"/>
      <c r="FKF2" s="74"/>
      <c r="FKG2" s="74"/>
      <c r="FKH2" s="74"/>
      <c r="FKI2" s="74"/>
      <c r="FKJ2" s="74"/>
      <c r="FKK2" s="74"/>
      <c r="FKL2" s="74"/>
      <c r="FKM2" s="74"/>
      <c r="FKN2" s="74"/>
      <c r="FKO2" s="74"/>
      <c r="FKP2" s="74"/>
      <c r="FKQ2" s="74"/>
      <c r="FKR2" s="74"/>
      <c r="FKS2" s="74"/>
      <c r="FKT2" s="74"/>
      <c r="FKU2" s="74"/>
      <c r="FKV2" s="74"/>
      <c r="FKW2" s="74"/>
      <c r="FKX2" s="74"/>
      <c r="FKY2" s="74"/>
      <c r="FKZ2" s="74"/>
      <c r="FLA2" s="74"/>
      <c r="FLB2" s="74"/>
      <c r="FLC2" s="74"/>
      <c r="FLD2" s="74"/>
      <c r="FLE2" s="74"/>
      <c r="FLF2" s="74"/>
      <c r="FLG2" s="74"/>
      <c r="FLH2" s="74"/>
      <c r="FLI2" s="74"/>
      <c r="FLJ2" s="74"/>
      <c r="FLK2" s="74"/>
      <c r="FLL2" s="74"/>
      <c r="FLM2" s="74"/>
      <c r="FLN2" s="74"/>
      <c r="FLO2" s="74"/>
      <c r="FLP2" s="74"/>
      <c r="FLQ2" s="74"/>
      <c r="FLR2" s="74"/>
      <c r="FLS2" s="74"/>
      <c r="FLT2" s="74"/>
      <c r="FLU2" s="74"/>
      <c r="FLV2" s="74"/>
      <c r="FLW2" s="74"/>
      <c r="FLX2" s="74"/>
      <c r="FLY2" s="74"/>
      <c r="FLZ2" s="74"/>
      <c r="FMA2" s="74"/>
      <c r="FMB2" s="74"/>
      <c r="FMC2" s="74"/>
      <c r="FMD2" s="74"/>
      <c r="FME2" s="74"/>
      <c r="FMF2" s="74"/>
      <c r="FMG2" s="74"/>
      <c r="FMH2" s="74"/>
      <c r="FMI2" s="74"/>
      <c r="FMJ2" s="74"/>
      <c r="FMK2" s="74"/>
      <c r="FML2" s="74"/>
      <c r="FMM2" s="74"/>
      <c r="FMN2" s="74"/>
      <c r="FMO2" s="74"/>
      <c r="FMP2" s="74"/>
      <c r="FMQ2" s="74"/>
      <c r="FMR2" s="74"/>
      <c r="FMS2" s="74"/>
      <c r="FMT2" s="74"/>
      <c r="FMU2" s="74"/>
      <c r="FMV2" s="74"/>
      <c r="FMW2" s="74"/>
      <c r="FMX2" s="74"/>
      <c r="FMY2" s="74"/>
      <c r="FMZ2" s="74"/>
      <c r="FNA2" s="74"/>
      <c r="FNB2" s="74"/>
      <c r="FNC2" s="74"/>
      <c r="FND2" s="74"/>
      <c r="FNE2" s="74"/>
      <c r="FNF2" s="74"/>
      <c r="FNG2" s="74"/>
      <c r="FNH2" s="74"/>
      <c r="FNI2" s="74"/>
      <c r="FNJ2" s="74"/>
      <c r="FNK2" s="74"/>
      <c r="FNL2" s="74"/>
      <c r="FNM2" s="74"/>
      <c r="FNN2" s="74"/>
      <c r="FNO2" s="74"/>
      <c r="FNP2" s="74"/>
      <c r="FNQ2" s="74"/>
      <c r="FNR2" s="74"/>
      <c r="FNS2" s="74"/>
      <c r="FNT2" s="74"/>
      <c r="FNU2" s="74"/>
      <c r="FNV2" s="74"/>
      <c r="FNW2" s="74"/>
      <c r="FNX2" s="74"/>
      <c r="FNY2" s="74"/>
      <c r="FNZ2" s="74"/>
      <c r="FOA2" s="74"/>
      <c r="FOB2" s="74"/>
      <c r="FOC2" s="74"/>
      <c r="FOD2" s="74"/>
      <c r="FOE2" s="74"/>
      <c r="FOF2" s="74"/>
      <c r="FOG2" s="74"/>
      <c r="FOH2" s="74"/>
      <c r="FOI2" s="74"/>
      <c r="FOJ2" s="74"/>
      <c r="FOK2" s="74"/>
      <c r="FOL2" s="74"/>
      <c r="FOM2" s="74"/>
      <c r="FON2" s="74"/>
      <c r="FOO2" s="74"/>
      <c r="FOP2" s="74"/>
      <c r="FOQ2" s="74"/>
      <c r="FOR2" s="74"/>
      <c r="FOS2" s="74"/>
      <c r="FOT2" s="74"/>
      <c r="FOU2" s="74"/>
      <c r="FOV2" s="74"/>
      <c r="FOW2" s="74"/>
      <c r="FOX2" s="74"/>
      <c r="FOY2" s="74"/>
      <c r="FOZ2" s="74"/>
      <c r="FPA2" s="74"/>
      <c r="FPB2" s="74"/>
      <c r="FPC2" s="74"/>
      <c r="FPD2" s="74"/>
      <c r="FPE2" s="74"/>
      <c r="FPF2" s="74"/>
      <c r="FPG2" s="74"/>
      <c r="FPH2" s="74"/>
      <c r="FPI2" s="74"/>
      <c r="FPJ2" s="74"/>
      <c r="FPK2" s="74"/>
      <c r="FPL2" s="74"/>
      <c r="FPM2" s="74"/>
      <c r="FPN2" s="74"/>
      <c r="FPO2" s="74"/>
      <c r="FPP2" s="74"/>
      <c r="FPQ2" s="74"/>
      <c r="FPR2" s="74"/>
      <c r="FPS2" s="74"/>
      <c r="FPT2" s="74"/>
      <c r="FPU2" s="74"/>
      <c r="FPV2" s="74"/>
      <c r="FPW2" s="74"/>
      <c r="FPX2" s="74"/>
      <c r="FPY2" s="74"/>
      <c r="FPZ2" s="74"/>
      <c r="FQA2" s="74"/>
      <c r="FQB2" s="74"/>
      <c r="FQC2" s="74"/>
      <c r="FQD2" s="74"/>
      <c r="FQE2" s="74"/>
      <c r="FQF2" s="74"/>
      <c r="FQG2" s="74"/>
      <c r="FQH2" s="74"/>
      <c r="FQI2" s="74"/>
      <c r="FQJ2" s="74"/>
      <c r="FQK2" s="74"/>
      <c r="FQL2" s="74"/>
      <c r="FQM2" s="74"/>
      <c r="FQN2" s="74"/>
      <c r="FQO2" s="74"/>
      <c r="FQP2" s="74"/>
      <c r="FQQ2" s="74"/>
      <c r="FQR2" s="74"/>
      <c r="FQS2" s="74"/>
      <c r="FQT2" s="74"/>
      <c r="FQU2" s="74"/>
      <c r="FQV2" s="74"/>
      <c r="FQW2" s="74"/>
      <c r="FQX2" s="74"/>
      <c r="FQY2" s="74"/>
      <c r="FQZ2" s="74"/>
      <c r="FRA2" s="74"/>
      <c r="FRB2" s="74"/>
      <c r="FRC2" s="74"/>
      <c r="FRD2" s="74"/>
      <c r="FRE2" s="74"/>
      <c r="FRF2" s="74"/>
      <c r="FRG2" s="74"/>
      <c r="FRH2" s="74"/>
      <c r="FRI2" s="74"/>
      <c r="FRJ2" s="74"/>
      <c r="FRK2" s="74"/>
      <c r="FRL2" s="74"/>
      <c r="FRM2" s="74"/>
      <c r="FRN2" s="74"/>
      <c r="FRO2" s="74"/>
      <c r="FRP2" s="74"/>
      <c r="FRQ2" s="74"/>
      <c r="FRR2" s="74"/>
      <c r="FRS2" s="74"/>
      <c r="FRT2" s="74"/>
      <c r="FRU2" s="74"/>
      <c r="FRV2" s="74"/>
      <c r="FRW2" s="74"/>
      <c r="FRX2" s="74"/>
      <c r="FRY2" s="74"/>
      <c r="FRZ2" s="74"/>
      <c r="FSA2" s="74"/>
      <c r="FSB2" s="74"/>
      <c r="FSC2" s="74"/>
      <c r="FSD2" s="74"/>
      <c r="FSE2" s="74"/>
      <c r="FSF2" s="74"/>
      <c r="FSG2" s="74"/>
      <c r="FSH2" s="74"/>
      <c r="FSI2" s="74"/>
      <c r="FSJ2" s="74"/>
      <c r="FSK2" s="74"/>
      <c r="FSL2" s="74"/>
      <c r="FSM2" s="74"/>
      <c r="FSN2" s="74"/>
      <c r="FSO2" s="74"/>
      <c r="FSP2" s="74"/>
      <c r="FSQ2" s="74"/>
      <c r="FSR2" s="74"/>
      <c r="FSS2" s="74"/>
      <c r="FST2" s="74"/>
      <c r="FSU2" s="74"/>
      <c r="FSV2" s="74"/>
      <c r="FSW2" s="74"/>
      <c r="FSX2" s="74"/>
      <c r="FSY2" s="74"/>
      <c r="FSZ2" s="74"/>
      <c r="FTA2" s="74"/>
      <c r="FTB2" s="74"/>
      <c r="FTC2" s="74"/>
      <c r="FTD2" s="74"/>
      <c r="FTE2" s="74"/>
      <c r="FTF2" s="74"/>
      <c r="FTG2" s="74"/>
      <c r="FTH2" s="74"/>
      <c r="FTI2" s="74"/>
      <c r="FTJ2" s="74"/>
      <c r="FTK2" s="74"/>
      <c r="FTL2" s="74"/>
      <c r="FTM2" s="74"/>
      <c r="FTN2" s="74"/>
      <c r="FTO2" s="74"/>
      <c r="FTP2" s="74"/>
      <c r="FTQ2" s="74"/>
      <c r="FTR2" s="74"/>
      <c r="FTS2" s="74"/>
      <c r="FTT2" s="74"/>
      <c r="FTU2" s="74"/>
      <c r="FTV2" s="74"/>
      <c r="FTW2" s="74"/>
      <c r="FTX2" s="74"/>
      <c r="FTY2" s="74"/>
      <c r="FTZ2" s="74"/>
      <c r="FUA2" s="74"/>
      <c r="FUB2" s="74"/>
      <c r="FUC2" s="74"/>
      <c r="FUD2" s="74"/>
      <c r="FUE2" s="74"/>
      <c r="FUF2" s="74"/>
      <c r="FUG2" s="74"/>
      <c r="FUH2" s="74"/>
      <c r="FUI2" s="74"/>
      <c r="FUJ2" s="74"/>
      <c r="FUK2" s="74"/>
      <c r="FUL2" s="74"/>
      <c r="FUM2" s="74"/>
      <c r="FUN2" s="74"/>
      <c r="FUO2" s="74"/>
      <c r="FUP2" s="74"/>
      <c r="FUQ2" s="74"/>
      <c r="FUR2" s="74"/>
      <c r="FUS2" s="74"/>
      <c r="FUT2" s="74"/>
      <c r="FUU2" s="74"/>
      <c r="FUV2" s="74"/>
      <c r="FUW2" s="74"/>
      <c r="FUX2" s="74"/>
      <c r="FUY2" s="74"/>
      <c r="FUZ2" s="74"/>
      <c r="FVA2" s="74"/>
      <c r="FVB2" s="74"/>
      <c r="FVC2" s="74"/>
      <c r="FVD2" s="74"/>
      <c r="FVE2" s="74"/>
      <c r="FVF2" s="74"/>
      <c r="FVG2" s="74"/>
      <c r="FVH2" s="74"/>
      <c r="FVI2" s="74"/>
      <c r="FVJ2" s="74"/>
      <c r="FVK2" s="74"/>
      <c r="FVL2" s="74"/>
      <c r="FVM2" s="74"/>
      <c r="FVN2" s="74"/>
      <c r="FVO2" s="74"/>
      <c r="FVP2" s="74"/>
      <c r="FVQ2" s="74"/>
      <c r="FVR2" s="74"/>
      <c r="FVS2" s="74"/>
      <c r="FVT2" s="74"/>
      <c r="FVU2" s="74"/>
      <c r="FVV2" s="74"/>
      <c r="FVW2" s="74"/>
      <c r="FVX2" s="74"/>
      <c r="FVY2" s="74"/>
      <c r="FVZ2" s="74"/>
      <c r="FWA2" s="74"/>
      <c r="FWB2" s="74"/>
      <c r="FWC2" s="74"/>
      <c r="FWD2" s="74"/>
      <c r="FWE2" s="74"/>
      <c r="FWF2" s="74"/>
      <c r="FWG2" s="74"/>
      <c r="FWH2" s="74"/>
      <c r="FWI2" s="74"/>
      <c r="FWJ2" s="74"/>
      <c r="FWK2" s="74"/>
      <c r="FWL2" s="74"/>
      <c r="FWM2" s="74"/>
      <c r="FWN2" s="74"/>
      <c r="FWO2" s="74"/>
      <c r="FWP2" s="74"/>
      <c r="FWQ2" s="74"/>
      <c r="FWR2" s="74"/>
      <c r="FWS2" s="74"/>
      <c r="FWT2" s="74"/>
      <c r="FWU2" s="74"/>
      <c r="FWV2" s="74"/>
      <c r="FWW2" s="74"/>
      <c r="FWX2" s="74"/>
      <c r="FWY2" s="74"/>
      <c r="FWZ2" s="74"/>
      <c r="FXA2" s="74"/>
      <c r="FXB2" s="74"/>
      <c r="FXC2" s="74"/>
      <c r="FXD2" s="74"/>
      <c r="FXE2" s="74"/>
      <c r="FXF2" s="74"/>
      <c r="FXG2" s="74"/>
      <c r="FXH2" s="74"/>
      <c r="FXI2" s="74"/>
      <c r="FXJ2" s="74"/>
      <c r="FXK2" s="74"/>
      <c r="FXL2" s="74"/>
      <c r="FXM2" s="74"/>
      <c r="FXN2" s="74"/>
      <c r="FXO2" s="74"/>
      <c r="FXP2" s="74"/>
      <c r="FXQ2" s="74"/>
      <c r="FXR2" s="74"/>
      <c r="FXS2" s="74"/>
      <c r="FXT2" s="74"/>
      <c r="FXU2" s="74"/>
      <c r="FXV2" s="74"/>
      <c r="FXW2" s="74"/>
      <c r="FXX2" s="74"/>
      <c r="FXY2" s="74"/>
      <c r="FXZ2" s="74"/>
      <c r="FYA2" s="74"/>
      <c r="FYB2" s="74"/>
      <c r="FYC2" s="74"/>
      <c r="FYD2" s="74"/>
      <c r="FYE2" s="74"/>
      <c r="FYF2" s="74"/>
      <c r="FYG2" s="74"/>
      <c r="FYH2" s="74"/>
      <c r="FYI2" s="74"/>
      <c r="FYJ2" s="74"/>
      <c r="FYK2" s="74"/>
      <c r="FYL2" s="74"/>
      <c r="FYM2" s="74"/>
      <c r="FYN2" s="74"/>
      <c r="FYO2" s="74"/>
      <c r="FYP2" s="74"/>
      <c r="FYQ2" s="74"/>
      <c r="FYR2" s="74"/>
      <c r="FYS2" s="74"/>
      <c r="FYT2" s="74"/>
      <c r="FYU2" s="74"/>
      <c r="FYV2" s="74"/>
      <c r="FYW2" s="74"/>
      <c r="FYX2" s="74"/>
      <c r="FYY2" s="74"/>
      <c r="FYZ2" s="74"/>
      <c r="FZA2" s="74"/>
      <c r="FZB2" s="74"/>
      <c r="FZC2" s="74"/>
      <c r="FZD2" s="74"/>
      <c r="FZE2" s="74"/>
      <c r="FZF2" s="74"/>
      <c r="FZG2" s="74"/>
      <c r="FZH2" s="74"/>
      <c r="FZI2" s="74"/>
      <c r="FZJ2" s="74"/>
      <c r="FZK2" s="74"/>
      <c r="FZL2" s="74"/>
      <c r="FZM2" s="74"/>
      <c r="FZN2" s="74"/>
      <c r="FZO2" s="74"/>
      <c r="FZP2" s="74"/>
      <c r="FZQ2" s="74"/>
      <c r="FZR2" s="74"/>
      <c r="FZS2" s="74"/>
      <c r="FZT2" s="74"/>
      <c r="FZU2" s="74"/>
      <c r="FZV2" s="74"/>
      <c r="FZW2" s="74"/>
      <c r="FZX2" s="74"/>
      <c r="FZY2" s="74"/>
      <c r="FZZ2" s="74"/>
      <c r="GAA2" s="74"/>
      <c r="GAB2" s="74"/>
      <c r="GAC2" s="74"/>
      <c r="GAD2" s="74"/>
      <c r="GAE2" s="74"/>
      <c r="GAF2" s="74"/>
      <c r="GAG2" s="74"/>
      <c r="GAH2" s="74"/>
      <c r="GAI2" s="74"/>
      <c r="GAJ2" s="74"/>
      <c r="GAK2" s="74"/>
      <c r="GAL2" s="74"/>
      <c r="GAM2" s="74"/>
      <c r="GAN2" s="74"/>
      <c r="GAO2" s="74"/>
      <c r="GAP2" s="74"/>
      <c r="GAQ2" s="74"/>
      <c r="GAR2" s="74"/>
      <c r="GAS2" s="74"/>
      <c r="GAT2" s="74"/>
      <c r="GAU2" s="74"/>
      <c r="GAV2" s="74"/>
      <c r="GAW2" s="74"/>
      <c r="GAX2" s="74"/>
      <c r="GAY2" s="74"/>
      <c r="GAZ2" s="74"/>
      <c r="GBA2" s="74"/>
      <c r="GBB2" s="74"/>
      <c r="GBC2" s="74"/>
      <c r="GBD2" s="74"/>
      <c r="GBE2" s="74"/>
      <c r="GBF2" s="74"/>
      <c r="GBG2" s="74"/>
      <c r="GBH2" s="74"/>
      <c r="GBI2" s="74"/>
      <c r="GBJ2" s="74"/>
      <c r="GBK2" s="74"/>
      <c r="GBL2" s="74"/>
      <c r="GBM2" s="74"/>
      <c r="GBN2" s="74"/>
      <c r="GBO2" s="74"/>
      <c r="GBP2" s="74"/>
      <c r="GBQ2" s="74"/>
      <c r="GBR2" s="74"/>
      <c r="GBS2" s="74"/>
      <c r="GBT2" s="74"/>
      <c r="GBU2" s="74"/>
      <c r="GBV2" s="74"/>
      <c r="GBW2" s="74"/>
      <c r="GBX2" s="74"/>
      <c r="GBY2" s="74"/>
      <c r="GBZ2" s="74"/>
      <c r="GCA2" s="74"/>
      <c r="GCB2" s="74"/>
      <c r="GCC2" s="74"/>
      <c r="GCD2" s="74"/>
      <c r="GCE2" s="74"/>
      <c r="GCF2" s="74"/>
      <c r="GCG2" s="74"/>
      <c r="GCH2" s="74"/>
      <c r="GCI2" s="74"/>
      <c r="GCJ2" s="74"/>
      <c r="GCK2" s="74"/>
      <c r="GCL2" s="74"/>
      <c r="GCM2" s="74"/>
      <c r="GCN2" s="74"/>
      <c r="GCO2" s="74"/>
      <c r="GCP2" s="74"/>
      <c r="GCQ2" s="74"/>
      <c r="GCR2" s="74"/>
      <c r="GCS2" s="74"/>
      <c r="GCT2" s="74"/>
      <c r="GCU2" s="74"/>
      <c r="GCV2" s="74"/>
      <c r="GCW2" s="74"/>
      <c r="GCX2" s="74"/>
      <c r="GCY2" s="74"/>
      <c r="GCZ2" s="74"/>
      <c r="GDA2" s="74"/>
      <c r="GDB2" s="74"/>
      <c r="GDC2" s="74"/>
      <c r="GDD2" s="74"/>
      <c r="GDE2" s="74"/>
      <c r="GDF2" s="74"/>
      <c r="GDG2" s="74"/>
      <c r="GDH2" s="74"/>
      <c r="GDI2" s="74"/>
      <c r="GDJ2" s="74"/>
      <c r="GDK2" s="74"/>
      <c r="GDL2" s="74"/>
      <c r="GDM2" s="74"/>
      <c r="GDN2" s="74"/>
      <c r="GDO2" s="74"/>
      <c r="GDP2" s="74"/>
      <c r="GDQ2" s="74"/>
      <c r="GDR2" s="74"/>
      <c r="GDS2" s="74"/>
      <c r="GDT2" s="74"/>
      <c r="GDU2" s="74"/>
      <c r="GDV2" s="74"/>
      <c r="GDW2" s="74"/>
      <c r="GDX2" s="74"/>
      <c r="GDY2" s="74"/>
      <c r="GDZ2" s="74"/>
      <c r="GEA2" s="74"/>
      <c r="GEB2" s="74"/>
      <c r="GEC2" s="74"/>
      <c r="GED2" s="74"/>
      <c r="GEE2" s="74"/>
      <c r="GEF2" s="74"/>
      <c r="GEG2" s="74"/>
      <c r="GEH2" s="74"/>
      <c r="GEI2" s="74"/>
      <c r="GEJ2" s="74"/>
      <c r="GEK2" s="74"/>
      <c r="GEL2" s="74"/>
      <c r="GEM2" s="74"/>
      <c r="GEN2" s="74"/>
      <c r="GEO2" s="74"/>
      <c r="GEP2" s="74"/>
      <c r="GEQ2" s="74"/>
      <c r="GER2" s="74"/>
      <c r="GES2" s="74"/>
      <c r="GET2" s="74"/>
      <c r="GEU2" s="74"/>
      <c r="GEV2" s="74"/>
      <c r="GEW2" s="74"/>
      <c r="GEX2" s="74"/>
      <c r="GEY2" s="74"/>
      <c r="GEZ2" s="74"/>
      <c r="GFA2" s="74"/>
      <c r="GFB2" s="74"/>
      <c r="GFC2" s="74"/>
      <c r="GFD2" s="74"/>
      <c r="GFE2" s="74"/>
      <c r="GFF2" s="74"/>
      <c r="GFG2" s="74"/>
      <c r="GFH2" s="74"/>
      <c r="GFI2" s="74"/>
      <c r="GFJ2" s="74"/>
      <c r="GFK2" s="74"/>
      <c r="GFL2" s="74"/>
      <c r="GFM2" s="74"/>
      <c r="GFN2" s="74"/>
      <c r="GFO2" s="74"/>
      <c r="GFP2" s="74"/>
      <c r="GFQ2" s="74"/>
      <c r="GFR2" s="74"/>
      <c r="GFS2" s="74"/>
      <c r="GFT2" s="74"/>
      <c r="GFU2" s="74"/>
      <c r="GFV2" s="74"/>
      <c r="GFW2" s="74"/>
      <c r="GFX2" s="74"/>
      <c r="GFY2" s="74"/>
      <c r="GFZ2" s="74"/>
      <c r="GGA2" s="74"/>
      <c r="GGB2" s="74"/>
      <c r="GGC2" s="74"/>
      <c r="GGD2" s="74"/>
      <c r="GGE2" s="74"/>
      <c r="GGF2" s="74"/>
      <c r="GGG2" s="74"/>
      <c r="GGH2" s="74"/>
      <c r="GGI2" s="74"/>
      <c r="GGJ2" s="74"/>
      <c r="GGK2" s="74"/>
      <c r="GGL2" s="74"/>
      <c r="GGM2" s="74"/>
      <c r="GGN2" s="74"/>
      <c r="GGO2" s="74"/>
      <c r="GGP2" s="74"/>
      <c r="GGQ2" s="74"/>
      <c r="GGR2" s="74"/>
      <c r="GGS2" s="74"/>
      <c r="GGT2" s="74"/>
      <c r="GGU2" s="74"/>
      <c r="GGV2" s="74"/>
      <c r="GGW2" s="74"/>
      <c r="GGX2" s="74"/>
      <c r="GGY2" s="74"/>
      <c r="GGZ2" s="74"/>
      <c r="GHA2" s="74"/>
      <c r="GHB2" s="74"/>
      <c r="GHC2" s="74"/>
      <c r="GHD2" s="74"/>
      <c r="GHE2" s="74"/>
      <c r="GHF2" s="74"/>
      <c r="GHG2" s="74"/>
      <c r="GHH2" s="74"/>
      <c r="GHI2" s="74"/>
      <c r="GHJ2" s="74"/>
      <c r="GHK2" s="74"/>
      <c r="GHL2" s="74"/>
      <c r="GHM2" s="74"/>
      <c r="GHN2" s="74"/>
      <c r="GHO2" s="74"/>
      <c r="GHP2" s="74"/>
      <c r="GHQ2" s="74"/>
      <c r="GHR2" s="74"/>
      <c r="GHS2" s="74"/>
      <c r="GHT2" s="74"/>
      <c r="GHU2" s="74"/>
      <c r="GHV2" s="74"/>
      <c r="GHW2" s="74"/>
      <c r="GHX2" s="74"/>
      <c r="GHY2" s="74"/>
      <c r="GHZ2" s="74"/>
      <c r="GIA2" s="74"/>
      <c r="GIB2" s="74"/>
      <c r="GIC2" s="74"/>
      <c r="GID2" s="74"/>
      <c r="GIE2" s="74"/>
      <c r="GIF2" s="74"/>
      <c r="GIG2" s="74"/>
      <c r="GIH2" s="74"/>
      <c r="GII2" s="74"/>
      <c r="GIJ2" s="74"/>
      <c r="GIK2" s="74"/>
      <c r="GIL2" s="74"/>
      <c r="GIM2" s="74"/>
      <c r="GIN2" s="74"/>
      <c r="GIO2" s="74"/>
      <c r="GIP2" s="74"/>
      <c r="GIQ2" s="74"/>
      <c r="GIR2" s="74"/>
      <c r="GIS2" s="74"/>
      <c r="GIT2" s="74"/>
      <c r="GIU2" s="74"/>
      <c r="GIV2" s="74"/>
      <c r="GIW2" s="74"/>
      <c r="GIX2" s="74"/>
      <c r="GIY2" s="74"/>
      <c r="GIZ2" s="74"/>
      <c r="GJA2" s="74"/>
      <c r="GJB2" s="74"/>
      <c r="GJC2" s="74"/>
      <c r="GJD2" s="74"/>
      <c r="GJE2" s="74"/>
      <c r="GJF2" s="74"/>
      <c r="GJG2" s="74"/>
      <c r="GJH2" s="74"/>
      <c r="GJI2" s="74"/>
      <c r="GJJ2" s="74"/>
      <c r="GJK2" s="74"/>
      <c r="GJL2" s="74"/>
      <c r="GJM2" s="74"/>
      <c r="GJN2" s="74"/>
      <c r="GJO2" s="74"/>
      <c r="GJP2" s="74"/>
      <c r="GJQ2" s="74"/>
      <c r="GJR2" s="74"/>
      <c r="GJS2" s="74"/>
      <c r="GJT2" s="74"/>
      <c r="GJU2" s="74"/>
      <c r="GJV2" s="74"/>
      <c r="GJW2" s="74"/>
      <c r="GJX2" s="74"/>
      <c r="GJY2" s="74"/>
      <c r="GJZ2" s="74"/>
      <c r="GKA2" s="74"/>
      <c r="GKB2" s="74"/>
      <c r="GKC2" s="74"/>
      <c r="GKD2" s="74"/>
      <c r="GKE2" s="74"/>
      <c r="GKF2" s="74"/>
      <c r="GKG2" s="74"/>
      <c r="GKH2" s="74"/>
      <c r="GKI2" s="74"/>
      <c r="GKJ2" s="74"/>
      <c r="GKK2" s="74"/>
      <c r="GKL2" s="74"/>
      <c r="GKM2" s="74"/>
      <c r="GKN2" s="74"/>
      <c r="GKO2" s="74"/>
      <c r="GKP2" s="74"/>
      <c r="GKQ2" s="74"/>
      <c r="GKR2" s="74"/>
      <c r="GKS2" s="74"/>
      <c r="GKT2" s="74"/>
      <c r="GKU2" s="74"/>
      <c r="GKV2" s="74"/>
      <c r="GKW2" s="74"/>
      <c r="GKX2" s="74"/>
      <c r="GKY2" s="74"/>
      <c r="GKZ2" s="74"/>
      <c r="GLA2" s="74"/>
      <c r="GLB2" s="74"/>
      <c r="GLC2" s="74"/>
      <c r="GLD2" s="74"/>
      <c r="GLE2" s="74"/>
      <c r="GLF2" s="74"/>
      <c r="GLG2" s="74"/>
      <c r="GLH2" s="74"/>
      <c r="GLI2" s="74"/>
      <c r="GLJ2" s="74"/>
      <c r="GLK2" s="74"/>
      <c r="GLL2" s="74"/>
      <c r="GLM2" s="74"/>
      <c r="GLN2" s="74"/>
      <c r="GLO2" s="74"/>
      <c r="GLP2" s="74"/>
      <c r="GLQ2" s="74"/>
      <c r="GLR2" s="74"/>
      <c r="GLS2" s="74"/>
      <c r="GLT2" s="74"/>
      <c r="GLU2" s="74"/>
      <c r="GLV2" s="74"/>
      <c r="GLW2" s="74"/>
      <c r="GLX2" s="74"/>
      <c r="GLY2" s="74"/>
      <c r="GLZ2" s="74"/>
      <c r="GMA2" s="74"/>
      <c r="GMB2" s="74"/>
      <c r="GMC2" s="74"/>
      <c r="GMD2" s="74"/>
      <c r="GME2" s="74"/>
      <c r="GMF2" s="74"/>
      <c r="GMG2" s="74"/>
      <c r="GMH2" s="74"/>
      <c r="GMI2" s="74"/>
      <c r="GMJ2" s="74"/>
      <c r="GMK2" s="74"/>
      <c r="GML2" s="74"/>
      <c r="GMM2" s="74"/>
      <c r="GMN2" s="74"/>
      <c r="GMO2" s="74"/>
      <c r="GMP2" s="74"/>
      <c r="GMQ2" s="74"/>
      <c r="GMR2" s="74"/>
      <c r="GMS2" s="74"/>
      <c r="GMT2" s="74"/>
      <c r="GMU2" s="74"/>
      <c r="GMV2" s="74"/>
      <c r="GMW2" s="74"/>
      <c r="GMX2" s="74"/>
      <c r="GMY2" s="74"/>
      <c r="GMZ2" s="74"/>
      <c r="GNA2" s="74"/>
      <c r="GNB2" s="74"/>
      <c r="GNC2" s="74"/>
      <c r="GND2" s="74"/>
      <c r="GNE2" s="74"/>
      <c r="GNF2" s="74"/>
      <c r="GNG2" s="74"/>
      <c r="GNH2" s="74"/>
      <c r="GNI2" s="74"/>
      <c r="GNJ2" s="74"/>
      <c r="GNK2" s="74"/>
      <c r="GNL2" s="74"/>
      <c r="GNM2" s="74"/>
      <c r="GNN2" s="74"/>
      <c r="GNO2" s="74"/>
      <c r="GNP2" s="74"/>
      <c r="GNQ2" s="74"/>
      <c r="GNR2" s="74"/>
      <c r="GNS2" s="74"/>
      <c r="GNT2" s="74"/>
      <c r="GNU2" s="74"/>
      <c r="GNV2" s="74"/>
      <c r="GNW2" s="74"/>
      <c r="GNX2" s="74"/>
      <c r="GNY2" s="74"/>
      <c r="GNZ2" s="74"/>
      <c r="GOA2" s="74"/>
      <c r="GOB2" s="74"/>
      <c r="GOC2" s="74"/>
      <c r="GOD2" s="74"/>
      <c r="GOE2" s="74"/>
      <c r="GOF2" s="74"/>
      <c r="GOG2" s="74"/>
      <c r="GOH2" s="74"/>
      <c r="GOI2" s="74"/>
      <c r="GOJ2" s="74"/>
      <c r="GOK2" s="74"/>
      <c r="GOL2" s="74"/>
      <c r="GOM2" s="74"/>
      <c r="GON2" s="74"/>
      <c r="GOO2" s="74"/>
      <c r="GOP2" s="74"/>
      <c r="GOQ2" s="74"/>
      <c r="GOR2" s="74"/>
      <c r="GOS2" s="74"/>
      <c r="GOT2" s="74"/>
      <c r="GOU2" s="74"/>
      <c r="GOV2" s="74"/>
      <c r="GOW2" s="74"/>
      <c r="GOX2" s="74"/>
      <c r="GOY2" s="74"/>
      <c r="GOZ2" s="74"/>
      <c r="GPA2" s="74"/>
      <c r="GPB2" s="74"/>
      <c r="GPC2" s="74"/>
      <c r="GPD2" s="74"/>
      <c r="GPE2" s="74"/>
      <c r="GPF2" s="74"/>
      <c r="GPG2" s="74"/>
      <c r="GPH2" s="74"/>
      <c r="GPI2" s="74"/>
      <c r="GPJ2" s="74"/>
      <c r="GPK2" s="74"/>
      <c r="GPL2" s="74"/>
      <c r="GPM2" s="74"/>
      <c r="GPN2" s="74"/>
      <c r="GPO2" s="74"/>
      <c r="GPP2" s="74"/>
      <c r="GPQ2" s="74"/>
      <c r="GPR2" s="74"/>
      <c r="GPS2" s="74"/>
      <c r="GPT2" s="74"/>
      <c r="GPU2" s="74"/>
      <c r="GPV2" s="74"/>
      <c r="GPW2" s="74"/>
      <c r="GPX2" s="74"/>
      <c r="GPY2" s="74"/>
      <c r="GPZ2" s="74"/>
      <c r="GQA2" s="74"/>
      <c r="GQB2" s="74"/>
      <c r="GQC2" s="74"/>
      <c r="GQD2" s="74"/>
      <c r="GQE2" s="74"/>
      <c r="GQF2" s="74"/>
      <c r="GQG2" s="74"/>
      <c r="GQH2" s="74"/>
      <c r="GQI2" s="74"/>
      <c r="GQJ2" s="74"/>
      <c r="GQK2" s="74"/>
      <c r="GQL2" s="74"/>
      <c r="GQM2" s="74"/>
      <c r="GQN2" s="74"/>
      <c r="GQO2" s="74"/>
      <c r="GQP2" s="74"/>
      <c r="GQQ2" s="74"/>
      <c r="GQR2" s="74"/>
      <c r="GQS2" s="74"/>
      <c r="GQT2" s="74"/>
      <c r="GQU2" s="74"/>
      <c r="GQV2" s="74"/>
      <c r="GQW2" s="74"/>
      <c r="GQX2" s="74"/>
      <c r="GQY2" s="74"/>
      <c r="GQZ2" s="74"/>
      <c r="GRA2" s="74"/>
      <c r="GRB2" s="74"/>
      <c r="GRC2" s="74"/>
      <c r="GRD2" s="74"/>
      <c r="GRE2" s="74"/>
      <c r="GRF2" s="74"/>
      <c r="GRG2" s="74"/>
      <c r="GRH2" s="74"/>
      <c r="GRI2" s="74"/>
      <c r="GRJ2" s="74"/>
      <c r="GRK2" s="74"/>
      <c r="GRL2" s="74"/>
      <c r="GRM2" s="74"/>
      <c r="GRN2" s="74"/>
      <c r="GRO2" s="74"/>
      <c r="GRP2" s="74"/>
      <c r="GRQ2" s="74"/>
      <c r="GRR2" s="74"/>
      <c r="GRS2" s="74"/>
      <c r="GRT2" s="74"/>
      <c r="GRU2" s="74"/>
      <c r="GRV2" s="74"/>
      <c r="GRW2" s="74"/>
      <c r="GRX2" s="74"/>
      <c r="GRY2" s="74"/>
      <c r="GRZ2" s="74"/>
      <c r="GSA2" s="74"/>
      <c r="GSB2" s="74"/>
      <c r="GSC2" s="74"/>
      <c r="GSD2" s="74"/>
      <c r="GSE2" s="74"/>
      <c r="GSF2" s="74"/>
      <c r="GSG2" s="74"/>
      <c r="GSH2" s="74"/>
      <c r="GSI2" s="74"/>
      <c r="GSJ2" s="74"/>
      <c r="GSK2" s="74"/>
      <c r="GSL2" s="74"/>
      <c r="GSM2" s="74"/>
      <c r="GSN2" s="74"/>
      <c r="GSO2" s="74"/>
      <c r="GSP2" s="74"/>
      <c r="GSQ2" s="74"/>
      <c r="GSR2" s="74"/>
      <c r="GSS2" s="74"/>
      <c r="GST2" s="74"/>
      <c r="GSU2" s="74"/>
      <c r="GSV2" s="74"/>
      <c r="GSW2" s="74"/>
      <c r="GSX2" s="74"/>
      <c r="GSY2" s="74"/>
      <c r="GSZ2" s="74"/>
      <c r="GTA2" s="74"/>
      <c r="GTB2" s="74"/>
      <c r="GTC2" s="74"/>
      <c r="GTD2" s="74"/>
      <c r="GTE2" s="74"/>
      <c r="GTF2" s="74"/>
      <c r="GTG2" s="74"/>
      <c r="GTH2" s="74"/>
      <c r="GTI2" s="74"/>
      <c r="GTJ2" s="74"/>
      <c r="GTK2" s="74"/>
      <c r="GTL2" s="74"/>
      <c r="GTM2" s="74"/>
      <c r="GTN2" s="74"/>
      <c r="GTO2" s="74"/>
      <c r="GTP2" s="74"/>
      <c r="GTQ2" s="74"/>
      <c r="GTR2" s="74"/>
      <c r="GTS2" s="74"/>
      <c r="GTT2" s="74"/>
      <c r="GTU2" s="74"/>
      <c r="GTV2" s="74"/>
      <c r="GTW2" s="74"/>
      <c r="GTX2" s="74"/>
      <c r="GTY2" s="74"/>
      <c r="GTZ2" s="74"/>
      <c r="GUA2" s="74"/>
      <c r="GUB2" s="74"/>
      <c r="GUC2" s="74"/>
      <c r="GUD2" s="74"/>
      <c r="GUE2" s="74"/>
      <c r="GUF2" s="74"/>
      <c r="GUG2" s="74"/>
      <c r="GUH2" s="74"/>
      <c r="GUI2" s="74"/>
      <c r="GUJ2" s="74"/>
      <c r="GUK2" s="74"/>
      <c r="GUL2" s="74"/>
      <c r="GUM2" s="74"/>
      <c r="GUN2" s="74"/>
      <c r="GUO2" s="74"/>
      <c r="GUP2" s="74"/>
      <c r="GUQ2" s="74"/>
      <c r="GUR2" s="74"/>
      <c r="GUS2" s="74"/>
      <c r="GUT2" s="74"/>
      <c r="GUU2" s="74"/>
      <c r="GUV2" s="74"/>
      <c r="GUW2" s="74"/>
      <c r="GUX2" s="74"/>
      <c r="GUY2" s="74"/>
      <c r="GUZ2" s="74"/>
      <c r="GVA2" s="74"/>
      <c r="GVB2" s="74"/>
      <c r="GVC2" s="74"/>
      <c r="GVD2" s="74"/>
      <c r="GVE2" s="74"/>
      <c r="GVF2" s="74"/>
      <c r="GVG2" s="74"/>
      <c r="GVH2" s="74"/>
      <c r="GVI2" s="74"/>
      <c r="GVJ2" s="74"/>
      <c r="GVK2" s="74"/>
      <c r="GVL2" s="74"/>
      <c r="GVM2" s="74"/>
      <c r="GVN2" s="74"/>
      <c r="GVO2" s="74"/>
      <c r="GVP2" s="74"/>
      <c r="GVQ2" s="74"/>
      <c r="GVR2" s="74"/>
      <c r="GVS2" s="74"/>
      <c r="GVT2" s="74"/>
      <c r="GVU2" s="74"/>
      <c r="GVV2" s="74"/>
      <c r="GVW2" s="74"/>
      <c r="GVX2" s="74"/>
      <c r="GVY2" s="74"/>
      <c r="GVZ2" s="74"/>
      <c r="GWA2" s="74"/>
      <c r="GWB2" s="74"/>
      <c r="GWC2" s="74"/>
      <c r="GWD2" s="74"/>
      <c r="GWE2" s="74"/>
      <c r="GWF2" s="74"/>
      <c r="GWG2" s="74"/>
      <c r="GWH2" s="74"/>
      <c r="GWI2" s="74"/>
      <c r="GWJ2" s="74"/>
      <c r="GWK2" s="74"/>
      <c r="GWL2" s="74"/>
      <c r="GWM2" s="74"/>
      <c r="GWN2" s="74"/>
      <c r="GWO2" s="74"/>
      <c r="GWP2" s="74"/>
      <c r="GWQ2" s="74"/>
      <c r="GWR2" s="74"/>
      <c r="GWS2" s="74"/>
      <c r="GWT2" s="74"/>
      <c r="GWU2" s="74"/>
      <c r="GWV2" s="74"/>
      <c r="GWW2" s="74"/>
      <c r="GWX2" s="74"/>
      <c r="GWY2" s="74"/>
      <c r="GWZ2" s="74"/>
      <c r="GXA2" s="74"/>
      <c r="GXB2" s="74"/>
      <c r="GXC2" s="74"/>
      <c r="GXD2" s="74"/>
      <c r="GXE2" s="74"/>
      <c r="GXF2" s="74"/>
      <c r="GXG2" s="74"/>
      <c r="GXH2" s="74"/>
      <c r="GXI2" s="74"/>
      <c r="GXJ2" s="74"/>
      <c r="GXK2" s="74"/>
      <c r="GXL2" s="74"/>
      <c r="GXM2" s="74"/>
      <c r="GXN2" s="74"/>
      <c r="GXO2" s="74"/>
      <c r="GXP2" s="74"/>
      <c r="GXQ2" s="74"/>
      <c r="GXR2" s="74"/>
      <c r="GXS2" s="74"/>
      <c r="GXT2" s="74"/>
      <c r="GXU2" s="74"/>
      <c r="GXV2" s="74"/>
      <c r="GXW2" s="74"/>
      <c r="GXX2" s="74"/>
      <c r="GXY2" s="74"/>
      <c r="GXZ2" s="74"/>
      <c r="GYA2" s="74"/>
      <c r="GYB2" s="74"/>
      <c r="GYC2" s="74"/>
      <c r="GYD2" s="74"/>
      <c r="GYE2" s="74"/>
      <c r="GYF2" s="74"/>
      <c r="GYG2" s="74"/>
      <c r="GYH2" s="74"/>
      <c r="GYI2" s="74"/>
      <c r="GYJ2" s="74"/>
      <c r="GYK2" s="74"/>
      <c r="GYL2" s="74"/>
      <c r="GYM2" s="74"/>
      <c r="GYN2" s="74"/>
      <c r="GYO2" s="74"/>
      <c r="GYP2" s="74"/>
      <c r="GYQ2" s="74"/>
      <c r="GYR2" s="74"/>
      <c r="GYS2" s="74"/>
      <c r="GYT2" s="74"/>
      <c r="GYU2" s="74"/>
      <c r="GYV2" s="74"/>
      <c r="GYW2" s="74"/>
      <c r="GYX2" s="74"/>
      <c r="GYY2" s="74"/>
      <c r="GYZ2" s="74"/>
      <c r="GZA2" s="74"/>
      <c r="GZB2" s="74"/>
      <c r="GZC2" s="74"/>
      <c r="GZD2" s="74"/>
      <c r="GZE2" s="74"/>
      <c r="GZF2" s="74"/>
      <c r="GZG2" s="74"/>
      <c r="GZH2" s="74"/>
      <c r="GZI2" s="74"/>
      <c r="GZJ2" s="74"/>
      <c r="GZK2" s="74"/>
      <c r="GZL2" s="74"/>
      <c r="GZM2" s="74"/>
      <c r="GZN2" s="74"/>
      <c r="GZO2" s="74"/>
      <c r="GZP2" s="74"/>
      <c r="GZQ2" s="74"/>
      <c r="GZR2" s="74"/>
      <c r="GZS2" s="74"/>
      <c r="GZT2" s="74"/>
      <c r="GZU2" s="74"/>
      <c r="GZV2" s="74"/>
      <c r="GZW2" s="74"/>
      <c r="GZX2" s="74"/>
      <c r="GZY2" s="74"/>
      <c r="GZZ2" s="74"/>
      <c r="HAA2" s="74"/>
      <c r="HAB2" s="74"/>
      <c r="HAC2" s="74"/>
      <c r="HAD2" s="74"/>
      <c r="HAE2" s="74"/>
      <c r="HAF2" s="74"/>
      <c r="HAG2" s="74"/>
      <c r="HAH2" s="74"/>
      <c r="HAI2" s="74"/>
      <c r="HAJ2" s="74"/>
      <c r="HAK2" s="74"/>
      <c r="HAL2" s="74"/>
      <c r="HAM2" s="74"/>
      <c r="HAN2" s="74"/>
      <c r="HAO2" s="74"/>
      <c r="HAP2" s="74"/>
      <c r="HAQ2" s="74"/>
      <c r="HAR2" s="74"/>
      <c r="HAS2" s="74"/>
      <c r="HAT2" s="74"/>
      <c r="HAU2" s="74"/>
      <c r="HAV2" s="74"/>
      <c r="HAW2" s="74"/>
      <c r="HAX2" s="74"/>
      <c r="HAY2" s="74"/>
      <c r="HAZ2" s="74"/>
      <c r="HBA2" s="74"/>
      <c r="HBB2" s="74"/>
      <c r="HBC2" s="74"/>
      <c r="HBD2" s="74"/>
      <c r="HBE2" s="74"/>
      <c r="HBF2" s="74"/>
      <c r="HBG2" s="74"/>
      <c r="HBH2" s="74"/>
      <c r="HBI2" s="74"/>
      <c r="HBJ2" s="74"/>
      <c r="HBK2" s="74"/>
      <c r="HBL2" s="74"/>
      <c r="HBM2" s="74"/>
      <c r="HBN2" s="74"/>
      <c r="HBO2" s="74"/>
      <c r="HBP2" s="74"/>
      <c r="HBQ2" s="74"/>
      <c r="HBR2" s="74"/>
      <c r="HBS2" s="74"/>
      <c r="HBT2" s="74"/>
      <c r="HBU2" s="74"/>
      <c r="HBV2" s="74"/>
      <c r="HBW2" s="74"/>
      <c r="HBX2" s="74"/>
      <c r="HBY2" s="74"/>
      <c r="HBZ2" s="74"/>
      <c r="HCA2" s="74"/>
      <c r="HCB2" s="74"/>
      <c r="HCC2" s="74"/>
      <c r="HCD2" s="74"/>
      <c r="HCE2" s="74"/>
      <c r="HCF2" s="74"/>
      <c r="HCG2" s="74"/>
      <c r="HCH2" s="74"/>
      <c r="HCI2" s="74"/>
      <c r="HCJ2" s="74"/>
      <c r="HCK2" s="74"/>
      <c r="HCL2" s="74"/>
      <c r="HCM2" s="74"/>
      <c r="HCN2" s="74"/>
      <c r="HCO2" s="74"/>
      <c r="HCP2" s="74"/>
      <c r="HCQ2" s="74"/>
      <c r="HCR2" s="74"/>
      <c r="HCS2" s="74"/>
      <c r="HCT2" s="74"/>
      <c r="HCU2" s="74"/>
      <c r="HCV2" s="74"/>
      <c r="HCW2" s="74"/>
      <c r="HCX2" s="74"/>
      <c r="HCY2" s="74"/>
      <c r="HCZ2" s="74"/>
      <c r="HDA2" s="74"/>
      <c r="HDB2" s="74"/>
      <c r="HDC2" s="74"/>
      <c r="HDD2" s="74"/>
      <c r="HDE2" s="74"/>
      <c r="HDF2" s="74"/>
      <c r="HDG2" s="74"/>
      <c r="HDH2" s="74"/>
      <c r="HDI2" s="74"/>
      <c r="HDJ2" s="74"/>
      <c r="HDK2" s="74"/>
      <c r="HDL2" s="74"/>
      <c r="HDM2" s="74"/>
      <c r="HDN2" s="74"/>
      <c r="HDO2" s="74"/>
      <c r="HDP2" s="74"/>
      <c r="HDQ2" s="74"/>
      <c r="HDR2" s="74"/>
      <c r="HDS2" s="74"/>
      <c r="HDT2" s="74"/>
      <c r="HDU2" s="74"/>
      <c r="HDV2" s="74"/>
      <c r="HDW2" s="74"/>
      <c r="HDX2" s="74"/>
      <c r="HDY2" s="74"/>
      <c r="HDZ2" s="74"/>
      <c r="HEA2" s="74"/>
      <c r="HEB2" s="74"/>
      <c r="HEC2" s="74"/>
      <c r="HED2" s="74"/>
      <c r="HEE2" s="74"/>
      <c r="HEF2" s="74"/>
      <c r="HEG2" s="74"/>
      <c r="HEH2" s="74"/>
      <c r="HEI2" s="74"/>
      <c r="HEJ2" s="74"/>
      <c r="HEK2" s="74"/>
      <c r="HEL2" s="74"/>
      <c r="HEM2" s="74"/>
      <c r="HEN2" s="74"/>
      <c r="HEO2" s="74"/>
      <c r="HEP2" s="74"/>
      <c r="HEQ2" s="74"/>
      <c r="HER2" s="74"/>
      <c r="HES2" s="74"/>
      <c r="HET2" s="74"/>
      <c r="HEU2" s="74"/>
      <c r="HEV2" s="74"/>
      <c r="HEW2" s="74"/>
      <c r="HEX2" s="74"/>
      <c r="HEY2" s="74"/>
      <c r="HEZ2" s="74"/>
      <c r="HFA2" s="74"/>
      <c r="HFB2" s="74"/>
      <c r="HFC2" s="74"/>
      <c r="HFD2" s="74"/>
      <c r="HFE2" s="74"/>
      <c r="HFF2" s="74"/>
      <c r="HFG2" s="74"/>
      <c r="HFH2" s="74"/>
      <c r="HFI2" s="74"/>
      <c r="HFJ2" s="74"/>
      <c r="HFK2" s="74"/>
      <c r="HFL2" s="74"/>
      <c r="HFM2" s="74"/>
      <c r="HFN2" s="74"/>
      <c r="HFO2" s="74"/>
      <c r="HFP2" s="74"/>
      <c r="HFQ2" s="74"/>
      <c r="HFR2" s="74"/>
      <c r="HFS2" s="74"/>
      <c r="HFT2" s="74"/>
      <c r="HFU2" s="74"/>
      <c r="HFV2" s="74"/>
      <c r="HFW2" s="74"/>
      <c r="HFX2" s="74"/>
      <c r="HFY2" s="74"/>
      <c r="HFZ2" s="74"/>
      <c r="HGA2" s="74"/>
      <c r="HGB2" s="74"/>
      <c r="HGC2" s="74"/>
      <c r="HGD2" s="74"/>
      <c r="HGE2" s="74"/>
      <c r="HGF2" s="74"/>
      <c r="HGG2" s="74"/>
      <c r="HGH2" s="74"/>
      <c r="HGI2" s="74"/>
      <c r="HGJ2" s="74"/>
      <c r="HGK2" s="74"/>
      <c r="HGL2" s="74"/>
      <c r="HGM2" s="74"/>
      <c r="HGN2" s="74"/>
      <c r="HGO2" s="74"/>
      <c r="HGP2" s="74"/>
      <c r="HGQ2" s="74"/>
      <c r="HGR2" s="74"/>
      <c r="HGS2" s="74"/>
      <c r="HGT2" s="74"/>
      <c r="HGU2" s="74"/>
      <c r="HGV2" s="74"/>
      <c r="HGW2" s="74"/>
      <c r="HGX2" s="74"/>
      <c r="HGY2" s="74"/>
      <c r="HGZ2" s="74"/>
      <c r="HHA2" s="74"/>
      <c r="HHB2" s="74"/>
      <c r="HHC2" s="74"/>
      <c r="HHD2" s="74"/>
      <c r="HHE2" s="74"/>
      <c r="HHF2" s="74"/>
      <c r="HHG2" s="74"/>
      <c r="HHH2" s="74"/>
      <c r="HHI2" s="74"/>
      <c r="HHJ2" s="74"/>
      <c r="HHK2" s="74"/>
      <c r="HHL2" s="74"/>
      <c r="HHM2" s="74"/>
      <c r="HHN2" s="74"/>
      <c r="HHO2" s="74"/>
      <c r="HHP2" s="74"/>
      <c r="HHQ2" s="74"/>
      <c r="HHR2" s="74"/>
      <c r="HHS2" s="74"/>
      <c r="HHT2" s="74"/>
      <c r="HHU2" s="74"/>
      <c r="HHV2" s="74"/>
      <c r="HHW2" s="74"/>
      <c r="HHX2" s="74"/>
      <c r="HHY2" s="74"/>
      <c r="HHZ2" s="74"/>
      <c r="HIA2" s="74"/>
      <c r="HIB2" s="74"/>
      <c r="HIC2" s="74"/>
      <c r="HID2" s="74"/>
      <c r="HIE2" s="74"/>
      <c r="HIF2" s="74"/>
      <c r="HIG2" s="74"/>
      <c r="HIH2" s="74"/>
      <c r="HII2" s="74"/>
      <c r="HIJ2" s="74"/>
      <c r="HIK2" s="74"/>
      <c r="HIL2" s="74"/>
      <c r="HIM2" s="74"/>
      <c r="HIN2" s="74"/>
      <c r="HIO2" s="74"/>
      <c r="HIP2" s="74"/>
      <c r="HIQ2" s="74"/>
      <c r="HIR2" s="74"/>
      <c r="HIS2" s="74"/>
      <c r="HIT2" s="74"/>
      <c r="HIU2" s="74"/>
      <c r="HIV2" s="74"/>
      <c r="HIW2" s="74"/>
      <c r="HIX2" s="74"/>
      <c r="HIY2" s="74"/>
      <c r="HIZ2" s="74"/>
      <c r="HJA2" s="74"/>
      <c r="HJB2" s="74"/>
      <c r="HJC2" s="74"/>
      <c r="HJD2" s="74"/>
      <c r="HJE2" s="74"/>
      <c r="HJF2" s="74"/>
      <c r="HJG2" s="74"/>
      <c r="HJH2" s="74"/>
      <c r="HJI2" s="74"/>
      <c r="HJJ2" s="74"/>
      <c r="HJK2" s="74"/>
      <c r="HJL2" s="74"/>
      <c r="HJM2" s="74"/>
      <c r="HJN2" s="74"/>
      <c r="HJO2" s="74"/>
      <c r="HJP2" s="74"/>
      <c r="HJQ2" s="74"/>
      <c r="HJR2" s="74"/>
      <c r="HJS2" s="74"/>
      <c r="HJT2" s="74"/>
      <c r="HJU2" s="74"/>
      <c r="HJV2" s="74"/>
      <c r="HJW2" s="74"/>
      <c r="HJX2" s="74"/>
      <c r="HJY2" s="74"/>
      <c r="HJZ2" s="74"/>
      <c r="HKA2" s="74"/>
      <c r="HKB2" s="74"/>
      <c r="HKC2" s="74"/>
      <c r="HKD2" s="74"/>
      <c r="HKE2" s="74"/>
      <c r="HKF2" s="74"/>
      <c r="HKG2" s="74"/>
      <c r="HKH2" s="74"/>
      <c r="HKI2" s="74"/>
      <c r="HKJ2" s="74"/>
      <c r="HKK2" s="74"/>
      <c r="HKL2" s="74"/>
      <c r="HKM2" s="74"/>
      <c r="HKN2" s="74"/>
      <c r="HKO2" s="74"/>
      <c r="HKP2" s="74"/>
      <c r="HKQ2" s="74"/>
      <c r="HKR2" s="74"/>
      <c r="HKS2" s="74"/>
      <c r="HKT2" s="74"/>
      <c r="HKU2" s="74"/>
      <c r="HKV2" s="74"/>
      <c r="HKW2" s="74"/>
      <c r="HKX2" s="74"/>
      <c r="HKY2" s="74"/>
      <c r="HKZ2" s="74"/>
      <c r="HLA2" s="74"/>
      <c r="HLB2" s="74"/>
      <c r="HLC2" s="74"/>
      <c r="HLD2" s="74"/>
      <c r="HLE2" s="74"/>
      <c r="HLF2" s="74"/>
      <c r="HLG2" s="74"/>
      <c r="HLH2" s="74"/>
      <c r="HLI2" s="74"/>
      <c r="HLJ2" s="74"/>
      <c r="HLK2" s="74"/>
      <c r="HLL2" s="74"/>
      <c r="HLM2" s="74"/>
      <c r="HLN2" s="74"/>
      <c r="HLO2" s="74"/>
      <c r="HLP2" s="74"/>
      <c r="HLQ2" s="74"/>
      <c r="HLR2" s="74"/>
      <c r="HLS2" s="74"/>
      <c r="HLT2" s="74"/>
      <c r="HLU2" s="74"/>
      <c r="HLV2" s="74"/>
      <c r="HLW2" s="74"/>
      <c r="HLX2" s="74"/>
      <c r="HLY2" s="74"/>
      <c r="HLZ2" s="74"/>
      <c r="HMA2" s="74"/>
      <c r="HMB2" s="74"/>
      <c r="HMC2" s="74"/>
      <c r="HMD2" s="74"/>
      <c r="HME2" s="74"/>
      <c r="HMF2" s="74"/>
      <c r="HMG2" s="74"/>
      <c r="HMH2" s="74"/>
      <c r="HMI2" s="74"/>
      <c r="HMJ2" s="74"/>
      <c r="HMK2" s="74"/>
      <c r="HML2" s="74"/>
      <c r="HMM2" s="74"/>
      <c r="HMN2" s="74"/>
      <c r="HMO2" s="74"/>
      <c r="HMP2" s="74"/>
      <c r="HMQ2" s="74"/>
      <c r="HMR2" s="74"/>
      <c r="HMS2" s="74"/>
      <c r="HMT2" s="74"/>
      <c r="HMU2" s="74"/>
      <c r="HMV2" s="74"/>
      <c r="HMW2" s="74"/>
      <c r="HMX2" s="74"/>
      <c r="HMY2" s="74"/>
      <c r="HMZ2" s="74"/>
      <c r="HNA2" s="74"/>
      <c r="HNB2" s="74"/>
      <c r="HNC2" s="74"/>
      <c r="HND2" s="74"/>
      <c r="HNE2" s="74"/>
      <c r="HNF2" s="74"/>
      <c r="HNG2" s="74"/>
      <c r="HNH2" s="74"/>
      <c r="HNI2" s="74"/>
      <c r="HNJ2" s="74"/>
      <c r="HNK2" s="74"/>
      <c r="HNL2" s="74"/>
      <c r="HNM2" s="74"/>
      <c r="HNN2" s="74"/>
      <c r="HNO2" s="74"/>
      <c r="HNP2" s="74"/>
      <c r="HNQ2" s="74"/>
      <c r="HNR2" s="74"/>
      <c r="HNS2" s="74"/>
      <c r="HNT2" s="74"/>
      <c r="HNU2" s="74"/>
      <c r="HNV2" s="74"/>
      <c r="HNW2" s="74"/>
      <c r="HNX2" s="74"/>
      <c r="HNY2" s="74"/>
      <c r="HNZ2" s="74"/>
      <c r="HOA2" s="74"/>
      <c r="HOB2" s="74"/>
      <c r="HOC2" s="74"/>
      <c r="HOD2" s="74"/>
      <c r="HOE2" s="74"/>
      <c r="HOF2" s="74"/>
      <c r="HOG2" s="74"/>
      <c r="HOH2" s="74"/>
      <c r="HOI2" s="74"/>
      <c r="HOJ2" s="74"/>
      <c r="HOK2" s="74"/>
      <c r="HOL2" s="74"/>
      <c r="HOM2" s="74"/>
      <c r="HON2" s="74"/>
      <c r="HOO2" s="74"/>
      <c r="HOP2" s="74"/>
      <c r="HOQ2" s="74"/>
      <c r="HOR2" s="74"/>
      <c r="HOS2" s="74"/>
      <c r="HOT2" s="74"/>
      <c r="HOU2" s="74"/>
      <c r="HOV2" s="74"/>
      <c r="HOW2" s="74"/>
      <c r="HOX2" s="74"/>
      <c r="HOY2" s="74"/>
      <c r="HOZ2" s="74"/>
      <c r="HPA2" s="74"/>
      <c r="HPB2" s="74"/>
      <c r="HPC2" s="74"/>
      <c r="HPD2" s="74"/>
      <c r="HPE2" s="74"/>
      <c r="HPF2" s="74"/>
      <c r="HPG2" s="74"/>
      <c r="HPH2" s="74"/>
      <c r="HPI2" s="74"/>
      <c r="HPJ2" s="74"/>
      <c r="HPK2" s="74"/>
      <c r="HPL2" s="74"/>
      <c r="HPM2" s="74"/>
      <c r="HPN2" s="74"/>
      <c r="HPO2" s="74"/>
      <c r="HPP2" s="74"/>
      <c r="HPQ2" s="74"/>
      <c r="HPR2" s="74"/>
      <c r="HPS2" s="74"/>
      <c r="HPT2" s="74"/>
      <c r="HPU2" s="74"/>
      <c r="HPV2" s="74"/>
      <c r="HPW2" s="74"/>
      <c r="HPX2" s="74"/>
      <c r="HPY2" s="74"/>
      <c r="HPZ2" s="74"/>
      <c r="HQA2" s="74"/>
      <c r="HQB2" s="74"/>
      <c r="HQC2" s="74"/>
      <c r="HQD2" s="74"/>
      <c r="HQE2" s="74"/>
      <c r="HQF2" s="74"/>
      <c r="HQG2" s="74"/>
      <c r="HQH2" s="74"/>
      <c r="HQI2" s="74"/>
      <c r="HQJ2" s="74"/>
      <c r="HQK2" s="74"/>
      <c r="HQL2" s="74"/>
      <c r="HQM2" s="74"/>
      <c r="HQN2" s="74"/>
      <c r="HQO2" s="74"/>
      <c r="HQP2" s="74"/>
      <c r="HQQ2" s="74"/>
      <c r="HQR2" s="74"/>
      <c r="HQS2" s="74"/>
      <c r="HQT2" s="74"/>
      <c r="HQU2" s="74"/>
      <c r="HQV2" s="74"/>
      <c r="HQW2" s="74"/>
      <c r="HQX2" s="74"/>
      <c r="HQY2" s="74"/>
      <c r="HQZ2" s="74"/>
      <c r="HRA2" s="74"/>
      <c r="HRB2" s="74"/>
      <c r="HRC2" s="74"/>
      <c r="HRD2" s="74"/>
      <c r="HRE2" s="74"/>
      <c r="HRF2" s="74"/>
      <c r="HRG2" s="74"/>
      <c r="HRH2" s="74"/>
      <c r="HRI2" s="74"/>
      <c r="HRJ2" s="74"/>
      <c r="HRK2" s="74"/>
      <c r="HRL2" s="74"/>
      <c r="HRM2" s="74"/>
      <c r="HRN2" s="74"/>
      <c r="HRO2" s="74"/>
      <c r="HRP2" s="74"/>
      <c r="HRQ2" s="74"/>
      <c r="HRR2" s="74"/>
      <c r="HRS2" s="74"/>
      <c r="HRT2" s="74"/>
      <c r="HRU2" s="74"/>
      <c r="HRV2" s="74"/>
      <c r="HRW2" s="74"/>
      <c r="HRX2" s="74"/>
      <c r="HRY2" s="74"/>
      <c r="HRZ2" s="74"/>
      <c r="HSA2" s="74"/>
      <c r="HSB2" s="74"/>
      <c r="HSC2" s="74"/>
      <c r="HSD2" s="74"/>
      <c r="HSE2" s="74"/>
      <c r="HSF2" s="74"/>
      <c r="HSG2" s="74"/>
      <c r="HSH2" s="74"/>
      <c r="HSI2" s="74"/>
      <c r="HSJ2" s="74"/>
      <c r="HSK2" s="74"/>
      <c r="HSL2" s="74"/>
      <c r="HSM2" s="74"/>
      <c r="HSN2" s="74"/>
      <c r="HSO2" s="74"/>
      <c r="HSP2" s="74"/>
      <c r="HSQ2" s="74"/>
      <c r="HSR2" s="74"/>
      <c r="HSS2" s="74"/>
      <c r="HST2" s="74"/>
      <c r="HSU2" s="74"/>
      <c r="HSV2" s="74"/>
      <c r="HSW2" s="74"/>
      <c r="HSX2" s="74"/>
      <c r="HSY2" s="74"/>
      <c r="HSZ2" s="74"/>
      <c r="HTA2" s="74"/>
      <c r="HTB2" s="74"/>
      <c r="HTC2" s="74"/>
      <c r="HTD2" s="74"/>
      <c r="HTE2" s="74"/>
      <c r="HTF2" s="74"/>
      <c r="HTG2" s="74"/>
      <c r="HTH2" s="74"/>
      <c r="HTI2" s="74"/>
      <c r="HTJ2" s="74"/>
      <c r="HTK2" s="74"/>
      <c r="HTL2" s="74"/>
      <c r="HTM2" s="74"/>
      <c r="HTN2" s="74"/>
      <c r="HTO2" s="74"/>
      <c r="HTP2" s="74"/>
      <c r="HTQ2" s="74"/>
      <c r="HTR2" s="74"/>
      <c r="HTS2" s="74"/>
      <c r="HTT2" s="74"/>
      <c r="HTU2" s="74"/>
      <c r="HTV2" s="74"/>
      <c r="HTW2" s="74"/>
      <c r="HTX2" s="74"/>
      <c r="HTY2" s="74"/>
      <c r="HTZ2" s="74"/>
      <c r="HUA2" s="74"/>
      <c r="HUB2" s="74"/>
      <c r="HUC2" s="74"/>
      <c r="HUD2" s="74"/>
      <c r="HUE2" s="74"/>
      <c r="HUF2" s="74"/>
      <c r="HUG2" s="74"/>
      <c r="HUH2" s="74"/>
      <c r="HUI2" s="74"/>
      <c r="HUJ2" s="74"/>
      <c r="HUK2" s="74"/>
      <c r="HUL2" s="74"/>
      <c r="HUM2" s="74"/>
      <c r="HUN2" s="74"/>
      <c r="HUO2" s="74"/>
      <c r="HUP2" s="74"/>
      <c r="HUQ2" s="74"/>
      <c r="HUR2" s="74"/>
      <c r="HUS2" s="74"/>
      <c r="HUT2" s="74"/>
      <c r="HUU2" s="74"/>
      <c r="HUV2" s="74"/>
      <c r="HUW2" s="74"/>
      <c r="HUX2" s="74"/>
      <c r="HUY2" s="74"/>
      <c r="HUZ2" s="74"/>
      <c r="HVA2" s="74"/>
      <c r="HVB2" s="74"/>
      <c r="HVC2" s="74"/>
      <c r="HVD2" s="74"/>
      <c r="HVE2" s="74"/>
      <c r="HVF2" s="74"/>
      <c r="HVG2" s="74"/>
      <c r="HVH2" s="74"/>
      <c r="HVI2" s="74"/>
      <c r="HVJ2" s="74"/>
      <c r="HVK2" s="74"/>
      <c r="HVL2" s="74"/>
      <c r="HVM2" s="74"/>
      <c r="HVN2" s="74"/>
      <c r="HVO2" s="74"/>
      <c r="HVP2" s="74"/>
      <c r="HVQ2" s="74"/>
      <c r="HVR2" s="74"/>
      <c r="HVS2" s="74"/>
      <c r="HVT2" s="74"/>
      <c r="HVU2" s="74"/>
      <c r="HVV2" s="74"/>
      <c r="HVW2" s="74"/>
      <c r="HVX2" s="74"/>
      <c r="HVY2" s="74"/>
      <c r="HVZ2" s="74"/>
      <c r="HWA2" s="74"/>
      <c r="HWB2" s="74"/>
      <c r="HWC2" s="74"/>
      <c r="HWD2" s="74"/>
      <c r="HWE2" s="74"/>
      <c r="HWF2" s="74"/>
      <c r="HWG2" s="74"/>
      <c r="HWH2" s="74"/>
      <c r="HWI2" s="74"/>
      <c r="HWJ2" s="74"/>
      <c r="HWK2" s="74"/>
      <c r="HWL2" s="74"/>
      <c r="HWM2" s="74"/>
      <c r="HWN2" s="74"/>
      <c r="HWO2" s="74"/>
      <c r="HWP2" s="74"/>
      <c r="HWQ2" s="74"/>
      <c r="HWR2" s="74"/>
      <c r="HWS2" s="74"/>
      <c r="HWT2" s="74"/>
      <c r="HWU2" s="74"/>
      <c r="HWV2" s="74"/>
      <c r="HWW2" s="74"/>
      <c r="HWX2" s="74"/>
      <c r="HWY2" s="74"/>
      <c r="HWZ2" s="74"/>
      <c r="HXA2" s="74"/>
      <c r="HXB2" s="74"/>
      <c r="HXC2" s="74"/>
      <c r="HXD2" s="74"/>
      <c r="HXE2" s="74"/>
      <c r="HXF2" s="74"/>
      <c r="HXG2" s="74"/>
      <c r="HXH2" s="74"/>
      <c r="HXI2" s="74"/>
      <c r="HXJ2" s="74"/>
      <c r="HXK2" s="74"/>
      <c r="HXL2" s="74"/>
      <c r="HXM2" s="74"/>
      <c r="HXN2" s="74"/>
      <c r="HXO2" s="74"/>
      <c r="HXP2" s="74"/>
      <c r="HXQ2" s="74"/>
      <c r="HXR2" s="74"/>
      <c r="HXS2" s="74"/>
      <c r="HXT2" s="74"/>
      <c r="HXU2" s="74"/>
      <c r="HXV2" s="74"/>
      <c r="HXW2" s="74"/>
      <c r="HXX2" s="74"/>
      <c r="HXY2" s="74"/>
      <c r="HXZ2" s="74"/>
      <c r="HYA2" s="74"/>
      <c r="HYB2" s="74"/>
      <c r="HYC2" s="74"/>
      <c r="HYD2" s="74"/>
      <c r="HYE2" s="74"/>
      <c r="HYF2" s="74"/>
      <c r="HYG2" s="74"/>
      <c r="HYH2" s="74"/>
      <c r="HYI2" s="74"/>
      <c r="HYJ2" s="74"/>
      <c r="HYK2" s="74"/>
      <c r="HYL2" s="74"/>
      <c r="HYM2" s="74"/>
      <c r="HYN2" s="74"/>
      <c r="HYO2" s="74"/>
      <c r="HYP2" s="74"/>
      <c r="HYQ2" s="74"/>
      <c r="HYR2" s="74"/>
      <c r="HYS2" s="74"/>
      <c r="HYT2" s="74"/>
      <c r="HYU2" s="74"/>
      <c r="HYV2" s="74"/>
      <c r="HYW2" s="74"/>
      <c r="HYX2" s="74"/>
      <c r="HYY2" s="74"/>
      <c r="HYZ2" s="74"/>
      <c r="HZA2" s="74"/>
      <c r="HZB2" s="74"/>
      <c r="HZC2" s="74"/>
      <c r="HZD2" s="74"/>
      <c r="HZE2" s="74"/>
      <c r="HZF2" s="74"/>
      <c r="HZG2" s="74"/>
      <c r="HZH2" s="74"/>
      <c r="HZI2" s="74"/>
      <c r="HZJ2" s="74"/>
      <c r="HZK2" s="74"/>
      <c r="HZL2" s="74"/>
      <c r="HZM2" s="74"/>
      <c r="HZN2" s="74"/>
      <c r="HZO2" s="74"/>
      <c r="HZP2" s="74"/>
      <c r="HZQ2" s="74"/>
      <c r="HZR2" s="74"/>
      <c r="HZS2" s="74"/>
      <c r="HZT2" s="74"/>
      <c r="HZU2" s="74"/>
      <c r="HZV2" s="74"/>
      <c r="HZW2" s="74"/>
      <c r="HZX2" s="74"/>
      <c r="HZY2" s="74"/>
      <c r="HZZ2" s="74"/>
      <c r="IAA2" s="74"/>
      <c r="IAB2" s="74"/>
      <c r="IAC2" s="74"/>
      <c r="IAD2" s="74"/>
      <c r="IAE2" s="74"/>
      <c r="IAF2" s="74"/>
      <c r="IAG2" s="74"/>
      <c r="IAH2" s="74"/>
      <c r="IAI2" s="74"/>
      <c r="IAJ2" s="74"/>
      <c r="IAK2" s="74"/>
      <c r="IAL2" s="74"/>
      <c r="IAM2" s="74"/>
      <c r="IAN2" s="74"/>
      <c r="IAO2" s="74"/>
      <c r="IAP2" s="74"/>
      <c r="IAQ2" s="74"/>
      <c r="IAR2" s="74"/>
      <c r="IAS2" s="74"/>
      <c r="IAT2" s="74"/>
      <c r="IAU2" s="74"/>
      <c r="IAV2" s="74"/>
      <c r="IAW2" s="74"/>
      <c r="IAX2" s="74"/>
      <c r="IAY2" s="74"/>
      <c r="IAZ2" s="74"/>
      <c r="IBA2" s="74"/>
      <c r="IBB2" s="74"/>
      <c r="IBC2" s="74"/>
      <c r="IBD2" s="74"/>
      <c r="IBE2" s="74"/>
      <c r="IBF2" s="74"/>
      <c r="IBG2" s="74"/>
      <c r="IBH2" s="74"/>
      <c r="IBI2" s="74"/>
      <c r="IBJ2" s="74"/>
      <c r="IBK2" s="74"/>
      <c r="IBL2" s="74"/>
      <c r="IBM2" s="74"/>
      <c r="IBN2" s="74"/>
      <c r="IBO2" s="74"/>
      <c r="IBP2" s="74"/>
      <c r="IBQ2" s="74"/>
      <c r="IBR2" s="74"/>
      <c r="IBS2" s="74"/>
      <c r="IBT2" s="74"/>
      <c r="IBU2" s="74"/>
      <c r="IBV2" s="74"/>
      <c r="IBW2" s="74"/>
      <c r="IBX2" s="74"/>
      <c r="IBY2" s="74"/>
      <c r="IBZ2" s="74"/>
      <c r="ICA2" s="74"/>
      <c r="ICB2" s="74"/>
      <c r="ICC2" s="74"/>
      <c r="ICD2" s="74"/>
      <c r="ICE2" s="74"/>
      <c r="ICF2" s="74"/>
      <c r="ICG2" s="74"/>
      <c r="ICH2" s="74"/>
      <c r="ICI2" s="74"/>
      <c r="ICJ2" s="74"/>
      <c r="ICK2" s="74"/>
      <c r="ICL2" s="74"/>
      <c r="ICM2" s="74"/>
      <c r="ICN2" s="74"/>
      <c r="ICO2" s="74"/>
      <c r="ICP2" s="74"/>
      <c r="ICQ2" s="74"/>
      <c r="ICR2" s="74"/>
      <c r="ICS2" s="74"/>
      <c r="ICT2" s="74"/>
      <c r="ICU2" s="74"/>
      <c r="ICV2" s="74"/>
      <c r="ICW2" s="74"/>
      <c r="ICX2" s="74"/>
      <c r="ICY2" s="74"/>
      <c r="ICZ2" s="74"/>
      <c r="IDA2" s="74"/>
      <c r="IDB2" s="74"/>
      <c r="IDC2" s="74"/>
      <c r="IDD2" s="74"/>
      <c r="IDE2" s="74"/>
      <c r="IDF2" s="74"/>
      <c r="IDG2" s="74"/>
      <c r="IDH2" s="74"/>
      <c r="IDI2" s="74"/>
      <c r="IDJ2" s="74"/>
      <c r="IDK2" s="74"/>
      <c r="IDL2" s="74"/>
      <c r="IDM2" s="74"/>
      <c r="IDN2" s="74"/>
      <c r="IDO2" s="74"/>
      <c r="IDP2" s="74"/>
      <c r="IDQ2" s="74"/>
      <c r="IDR2" s="74"/>
      <c r="IDS2" s="74"/>
      <c r="IDT2" s="74"/>
      <c r="IDU2" s="74"/>
      <c r="IDV2" s="74"/>
      <c r="IDW2" s="74"/>
      <c r="IDX2" s="74"/>
      <c r="IDY2" s="74"/>
      <c r="IDZ2" s="74"/>
      <c r="IEA2" s="74"/>
      <c r="IEB2" s="74"/>
      <c r="IEC2" s="74"/>
      <c r="IED2" s="74"/>
      <c r="IEE2" s="74"/>
      <c r="IEF2" s="74"/>
      <c r="IEG2" s="74"/>
      <c r="IEH2" s="74"/>
      <c r="IEI2" s="74"/>
      <c r="IEJ2" s="74"/>
      <c r="IEK2" s="74"/>
      <c r="IEL2" s="74"/>
      <c r="IEM2" s="74"/>
      <c r="IEN2" s="74"/>
      <c r="IEO2" s="74"/>
      <c r="IEP2" s="74"/>
      <c r="IEQ2" s="74"/>
      <c r="IER2" s="74"/>
      <c r="IES2" s="74"/>
      <c r="IET2" s="74"/>
      <c r="IEU2" s="74"/>
      <c r="IEV2" s="74"/>
      <c r="IEW2" s="74"/>
      <c r="IEX2" s="74"/>
      <c r="IEY2" s="74"/>
      <c r="IEZ2" s="74"/>
      <c r="IFA2" s="74"/>
      <c r="IFB2" s="74"/>
      <c r="IFC2" s="74"/>
      <c r="IFD2" s="74"/>
      <c r="IFE2" s="74"/>
      <c r="IFF2" s="74"/>
      <c r="IFG2" s="74"/>
      <c r="IFH2" s="74"/>
      <c r="IFI2" s="74"/>
      <c r="IFJ2" s="74"/>
      <c r="IFK2" s="74"/>
      <c r="IFL2" s="74"/>
      <c r="IFM2" s="74"/>
      <c r="IFN2" s="74"/>
      <c r="IFO2" s="74"/>
      <c r="IFP2" s="74"/>
      <c r="IFQ2" s="74"/>
      <c r="IFR2" s="74"/>
      <c r="IFS2" s="74"/>
      <c r="IFT2" s="74"/>
      <c r="IFU2" s="74"/>
      <c r="IFV2" s="74"/>
      <c r="IFW2" s="74"/>
      <c r="IFX2" s="74"/>
      <c r="IFY2" s="74"/>
      <c r="IFZ2" s="74"/>
      <c r="IGA2" s="74"/>
      <c r="IGB2" s="74"/>
      <c r="IGC2" s="74"/>
      <c r="IGD2" s="74"/>
      <c r="IGE2" s="74"/>
      <c r="IGF2" s="74"/>
      <c r="IGG2" s="74"/>
      <c r="IGH2" s="74"/>
      <c r="IGI2" s="74"/>
      <c r="IGJ2" s="74"/>
      <c r="IGK2" s="74"/>
      <c r="IGL2" s="74"/>
      <c r="IGM2" s="74"/>
      <c r="IGN2" s="74"/>
      <c r="IGO2" s="74"/>
      <c r="IGP2" s="74"/>
      <c r="IGQ2" s="74"/>
      <c r="IGR2" s="74"/>
      <c r="IGS2" s="74"/>
      <c r="IGT2" s="74"/>
      <c r="IGU2" s="74"/>
      <c r="IGV2" s="74"/>
      <c r="IGW2" s="74"/>
      <c r="IGX2" s="74"/>
      <c r="IGY2" s="74"/>
      <c r="IGZ2" s="74"/>
      <c r="IHA2" s="74"/>
      <c r="IHB2" s="74"/>
      <c r="IHC2" s="74"/>
      <c r="IHD2" s="74"/>
      <c r="IHE2" s="74"/>
      <c r="IHF2" s="74"/>
      <c r="IHG2" s="74"/>
      <c r="IHH2" s="74"/>
      <c r="IHI2" s="74"/>
      <c r="IHJ2" s="74"/>
      <c r="IHK2" s="74"/>
      <c r="IHL2" s="74"/>
      <c r="IHM2" s="74"/>
      <c r="IHN2" s="74"/>
      <c r="IHO2" s="74"/>
      <c r="IHP2" s="74"/>
      <c r="IHQ2" s="74"/>
      <c r="IHR2" s="74"/>
      <c r="IHS2" s="74"/>
      <c r="IHT2" s="74"/>
      <c r="IHU2" s="74"/>
      <c r="IHV2" s="74"/>
      <c r="IHW2" s="74"/>
      <c r="IHX2" s="74"/>
      <c r="IHY2" s="74"/>
      <c r="IHZ2" s="74"/>
      <c r="IIA2" s="74"/>
      <c r="IIB2" s="74"/>
      <c r="IIC2" s="74"/>
      <c r="IID2" s="74"/>
      <c r="IIE2" s="74"/>
      <c r="IIF2" s="74"/>
      <c r="IIG2" s="74"/>
      <c r="IIH2" s="74"/>
      <c r="III2" s="74"/>
      <c r="IIJ2" s="74"/>
      <c r="IIK2" s="74"/>
      <c r="IIL2" s="74"/>
      <c r="IIM2" s="74"/>
      <c r="IIN2" s="74"/>
      <c r="IIO2" s="74"/>
      <c r="IIP2" s="74"/>
      <c r="IIQ2" s="74"/>
      <c r="IIR2" s="74"/>
      <c r="IIS2" s="74"/>
      <c r="IIT2" s="74"/>
      <c r="IIU2" s="74"/>
      <c r="IIV2" s="74"/>
      <c r="IIW2" s="74"/>
      <c r="IIX2" s="74"/>
      <c r="IIY2" s="74"/>
      <c r="IIZ2" s="74"/>
      <c r="IJA2" s="74"/>
      <c r="IJB2" s="74"/>
      <c r="IJC2" s="74"/>
      <c r="IJD2" s="74"/>
      <c r="IJE2" s="74"/>
      <c r="IJF2" s="74"/>
      <c r="IJG2" s="74"/>
      <c r="IJH2" s="74"/>
      <c r="IJI2" s="74"/>
      <c r="IJJ2" s="74"/>
      <c r="IJK2" s="74"/>
      <c r="IJL2" s="74"/>
      <c r="IJM2" s="74"/>
      <c r="IJN2" s="74"/>
      <c r="IJO2" s="74"/>
      <c r="IJP2" s="74"/>
      <c r="IJQ2" s="74"/>
      <c r="IJR2" s="74"/>
      <c r="IJS2" s="74"/>
      <c r="IJT2" s="74"/>
      <c r="IJU2" s="74"/>
      <c r="IJV2" s="74"/>
      <c r="IJW2" s="74"/>
      <c r="IJX2" s="74"/>
      <c r="IJY2" s="74"/>
      <c r="IJZ2" s="74"/>
      <c r="IKA2" s="74"/>
      <c r="IKB2" s="74"/>
      <c r="IKC2" s="74"/>
      <c r="IKD2" s="74"/>
      <c r="IKE2" s="74"/>
      <c r="IKF2" s="74"/>
      <c r="IKG2" s="74"/>
      <c r="IKH2" s="74"/>
      <c r="IKI2" s="74"/>
      <c r="IKJ2" s="74"/>
      <c r="IKK2" s="74"/>
      <c r="IKL2" s="74"/>
      <c r="IKM2" s="74"/>
      <c r="IKN2" s="74"/>
      <c r="IKO2" s="74"/>
      <c r="IKP2" s="74"/>
      <c r="IKQ2" s="74"/>
      <c r="IKR2" s="74"/>
      <c r="IKS2" s="74"/>
      <c r="IKT2" s="74"/>
      <c r="IKU2" s="74"/>
      <c r="IKV2" s="74"/>
      <c r="IKW2" s="74"/>
      <c r="IKX2" s="74"/>
      <c r="IKY2" s="74"/>
      <c r="IKZ2" s="74"/>
      <c r="ILA2" s="74"/>
      <c r="ILB2" s="74"/>
      <c r="ILC2" s="74"/>
      <c r="ILD2" s="74"/>
      <c r="ILE2" s="74"/>
      <c r="ILF2" s="74"/>
      <c r="ILG2" s="74"/>
      <c r="ILH2" s="74"/>
      <c r="ILI2" s="74"/>
      <c r="ILJ2" s="74"/>
      <c r="ILK2" s="74"/>
      <c r="ILL2" s="74"/>
      <c r="ILM2" s="74"/>
      <c r="ILN2" s="74"/>
      <c r="ILO2" s="74"/>
      <c r="ILP2" s="74"/>
      <c r="ILQ2" s="74"/>
      <c r="ILR2" s="74"/>
      <c r="ILS2" s="74"/>
      <c r="ILT2" s="74"/>
      <c r="ILU2" s="74"/>
      <c r="ILV2" s="74"/>
      <c r="ILW2" s="74"/>
      <c r="ILX2" s="74"/>
      <c r="ILY2" s="74"/>
      <c r="ILZ2" s="74"/>
      <c r="IMA2" s="74"/>
      <c r="IMB2" s="74"/>
      <c r="IMC2" s="74"/>
      <c r="IMD2" s="74"/>
      <c r="IME2" s="74"/>
      <c r="IMF2" s="74"/>
      <c r="IMG2" s="74"/>
      <c r="IMH2" s="74"/>
      <c r="IMI2" s="74"/>
      <c r="IMJ2" s="74"/>
      <c r="IMK2" s="74"/>
      <c r="IML2" s="74"/>
      <c r="IMM2" s="74"/>
      <c r="IMN2" s="74"/>
      <c r="IMO2" s="74"/>
      <c r="IMP2" s="74"/>
      <c r="IMQ2" s="74"/>
      <c r="IMR2" s="74"/>
      <c r="IMS2" s="74"/>
      <c r="IMT2" s="74"/>
      <c r="IMU2" s="74"/>
      <c r="IMV2" s="74"/>
      <c r="IMW2" s="74"/>
      <c r="IMX2" s="74"/>
      <c r="IMY2" s="74"/>
      <c r="IMZ2" s="74"/>
      <c r="INA2" s="74"/>
      <c r="INB2" s="74"/>
      <c r="INC2" s="74"/>
      <c r="IND2" s="74"/>
      <c r="INE2" s="74"/>
      <c r="INF2" s="74"/>
      <c r="ING2" s="74"/>
      <c r="INH2" s="74"/>
      <c r="INI2" s="74"/>
      <c r="INJ2" s="74"/>
      <c r="INK2" s="74"/>
      <c r="INL2" s="74"/>
      <c r="INM2" s="74"/>
      <c r="INN2" s="74"/>
      <c r="INO2" s="74"/>
      <c r="INP2" s="74"/>
      <c r="INQ2" s="74"/>
      <c r="INR2" s="74"/>
      <c r="INS2" s="74"/>
      <c r="INT2" s="74"/>
      <c r="INU2" s="74"/>
      <c r="INV2" s="74"/>
      <c r="INW2" s="74"/>
      <c r="INX2" s="74"/>
      <c r="INY2" s="74"/>
      <c r="INZ2" s="74"/>
      <c r="IOA2" s="74"/>
      <c r="IOB2" s="74"/>
      <c r="IOC2" s="74"/>
      <c r="IOD2" s="74"/>
      <c r="IOE2" s="74"/>
      <c r="IOF2" s="74"/>
      <c r="IOG2" s="74"/>
      <c r="IOH2" s="74"/>
      <c r="IOI2" s="74"/>
      <c r="IOJ2" s="74"/>
      <c r="IOK2" s="74"/>
      <c r="IOL2" s="74"/>
      <c r="IOM2" s="74"/>
      <c r="ION2" s="74"/>
      <c r="IOO2" s="74"/>
      <c r="IOP2" s="74"/>
      <c r="IOQ2" s="74"/>
      <c r="IOR2" s="74"/>
      <c r="IOS2" s="74"/>
      <c r="IOT2" s="74"/>
      <c r="IOU2" s="74"/>
      <c r="IOV2" s="74"/>
      <c r="IOW2" s="74"/>
      <c r="IOX2" s="74"/>
      <c r="IOY2" s="74"/>
      <c r="IOZ2" s="74"/>
      <c r="IPA2" s="74"/>
      <c r="IPB2" s="74"/>
      <c r="IPC2" s="74"/>
      <c r="IPD2" s="74"/>
      <c r="IPE2" s="74"/>
      <c r="IPF2" s="74"/>
      <c r="IPG2" s="74"/>
      <c r="IPH2" s="74"/>
      <c r="IPI2" s="74"/>
      <c r="IPJ2" s="74"/>
      <c r="IPK2" s="74"/>
      <c r="IPL2" s="74"/>
      <c r="IPM2" s="74"/>
      <c r="IPN2" s="74"/>
      <c r="IPO2" s="74"/>
      <c r="IPP2" s="74"/>
      <c r="IPQ2" s="74"/>
      <c r="IPR2" s="74"/>
      <c r="IPS2" s="74"/>
      <c r="IPT2" s="74"/>
      <c r="IPU2" s="74"/>
      <c r="IPV2" s="74"/>
      <c r="IPW2" s="74"/>
      <c r="IPX2" s="74"/>
      <c r="IPY2" s="74"/>
      <c r="IPZ2" s="74"/>
      <c r="IQA2" s="74"/>
      <c r="IQB2" s="74"/>
      <c r="IQC2" s="74"/>
      <c r="IQD2" s="74"/>
      <c r="IQE2" s="74"/>
      <c r="IQF2" s="74"/>
      <c r="IQG2" s="74"/>
      <c r="IQH2" s="74"/>
      <c r="IQI2" s="74"/>
      <c r="IQJ2" s="74"/>
      <c r="IQK2" s="74"/>
      <c r="IQL2" s="74"/>
      <c r="IQM2" s="74"/>
      <c r="IQN2" s="74"/>
      <c r="IQO2" s="74"/>
      <c r="IQP2" s="74"/>
      <c r="IQQ2" s="74"/>
      <c r="IQR2" s="74"/>
      <c r="IQS2" s="74"/>
      <c r="IQT2" s="74"/>
      <c r="IQU2" s="74"/>
      <c r="IQV2" s="74"/>
      <c r="IQW2" s="74"/>
      <c r="IQX2" s="74"/>
      <c r="IQY2" s="74"/>
      <c r="IQZ2" s="74"/>
      <c r="IRA2" s="74"/>
      <c r="IRB2" s="74"/>
      <c r="IRC2" s="74"/>
      <c r="IRD2" s="74"/>
      <c r="IRE2" s="74"/>
      <c r="IRF2" s="74"/>
      <c r="IRG2" s="74"/>
      <c r="IRH2" s="74"/>
      <c r="IRI2" s="74"/>
      <c r="IRJ2" s="74"/>
      <c r="IRK2" s="74"/>
      <c r="IRL2" s="74"/>
      <c r="IRM2" s="74"/>
      <c r="IRN2" s="74"/>
      <c r="IRO2" s="74"/>
      <c r="IRP2" s="74"/>
      <c r="IRQ2" s="74"/>
      <c r="IRR2" s="74"/>
      <c r="IRS2" s="74"/>
      <c r="IRT2" s="74"/>
      <c r="IRU2" s="74"/>
      <c r="IRV2" s="74"/>
      <c r="IRW2" s="74"/>
      <c r="IRX2" s="74"/>
      <c r="IRY2" s="74"/>
      <c r="IRZ2" s="74"/>
      <c r="ISA2" s="74"/>
      <c r="ISB2" s="74"/>
      <c r="ISC2" s="74"/>
      <c r="ISD2" s="74"/>
      <c r="ISE2" s="74"/>
      <c r="ISF2" s="74"/>
      <c r="ISG2" s="74"/>
      <c r="ISH2" s="74"/>
      <c r="ISI2" s="74"/>
      <c r="ISJ2" s="74"/>
      <c r="ISK2" s="74"/>
      <c r="ISL2" s="74"/>
      <c r="ISM2" s="74"/>
      <c r="ISN2" s="74"/>
      <c r="ISO2" s="74"/>
      <c r="ISP2" s="74"/>
      <c r="ISQ2" s="74"/>
      <c r="ISR2" s="74"/>
      <c r="ISS2" s="74"/>
      <c r="IST2" s="74"/>
      <c r="ISU2" s="74"/>
      <c r="ISV2" s="74"/>
      <c r="ISW2" s="74"/>
      <c r="ISX2" s="74"/>
      <c r="ISY2" s="74"/>
      <c r="ISZ2" s="74"/>
      <c r="ITA2" s="74"/>
      <c r="ITB2" s="74"/>
      <c r="ITC2" s="74"/>
      <c r="ITD2" s="74"/>
      <c r="ITE2" s="74"/>
      <c r="ITF2" s="74"/>
      <c r="ITG2" s="74"/>
      <c r="ITH2" s="74"/>
      <c r="ITI2" s="74"/>
      <c r="ITJ2" s="74"/>
      <c r="ITK2" s="74"/>
      <c r="ITL2" s="74"/>
      <c r="ITM2" s="74"/>
      <c r="ITN2" s="74"/>
      <c r="ITO2" s="74"/>
      <c r="ITP2" s="74"/>
      <c r="ITQ2" s="74"/>
      <c r="ITR2" s="74"/>
      <c r="ITS2" s="74"/>
      <c r="ITT2" s="74"/>
      <c r="ITU2" s="74"/>
      <c r="ITV2" s="74"/>
      <c r="ITW2" s="74"/>
      <c r="ITX2" s="74"/>
      <c r="ITY2" s="74"/>
      <c r="ITZ2" s="74"/>
      <c r="IUA2" s="74"/>
      <c r="IUB2" s="74"/>
      <c r="IUC2" s="74"/>
      <c r="IUD2" s="74"/>
      <c r="IUE2" s="74"/>
      <c r="IUF2" s="74"/>
      <c r="IUG2" s="74"/>
      <c r="IUH2" s="74"/>
      <c r="IUI2" s="74"/>
      <c r="IUJ2" s="74"/>
      <c r="IUK2" s="74"/>
      <c r="IUL2" s="74"/>
      <c r="IUM2" s="74"/>
      <c r="IUN2" s="74"/>
      <c r="IUO2" s="74"/>
      <c r="IUP2" s="74"/>
      <c r="IUQ2" s="74"/>
      <c r="IUR2" s="74"/>
      <c r="IUS2" s="74"/>
      <c r="IUT2" s="74"/>
      <c r="IUU2" s="74"/>
      <c r="IUV2" s="74"/>
      <c r="IUW2" s="74"/>
      <c r="IUX2" s="74"/>
      <c r="IUY2" s="74"/>
      <c r="IUZ2" s="74"/>
      <c r="IVA2" s="74"/>
      <c r="IVB2" s="74"/>
      <c r="IVC2" s="74"/>
      <c r="IVD2" s="74"/>
      <c r="IVE2" s="74"/>
      <c r="IVF2" s="74"/>
      <c r="IVG2" s="74"/>
      <c r="IVH2" s="74"/>
      <c r="IVI2" s="74"/>
      <c r="IVJ2" s="74"/>
      <c r="IVK2" s="74"/>
      <c r="IVL2" s="74"/>
      <c r="IVM2" s="74"/>
      <c r="IVN2" s="74"/>
      <c r="IVO2" s="74"/>
      <c r="IVP2" s="74"/>
      <c r="IVQ2" s="74"/>
      <c r="IVR2" s="74"/>
      <c r="IVS2" s="74"/>
      <c r="IVT2" s="74"/>
      <c r="IVU2" s="74"/>
      <c r="IVV2" s="74"/>
      <c r="IVW2" s="74"/>
      <c r="IVX2" s="74"/>
      <c r="IVY2" s="74"/>
      <c r="IVZ2" s="74"/>
      <c r="IWA2" s="74"/>
      <c r="IWB2" s="74"/>
      <c r="IWC2" s="74"/>
      <c r="IWD2" s="74"/>
      <c r="IWE2" s="74"/>
      <c r="IWF2" s="74"/>
      <c r="IWG2" s="74"/>
      <c r="IWH2" s="74"/>
      <c r="IWI2" s="74"/>
      <c r="IWJ2" s="74"/>
      <c r="IWK2" s="74"/>
      <c r="IWL2" s="74"/>
      <c r="IWM2" s="74"/>
      <c r="IWN2" s="74"/>
      <c r="IWO2" s="74"/>
      <c r="IWP2" s="74"/>
      <c r="IWQ2" s="74"/>
      <c r="IWR2" s="74"/>
      <c r="IWS2" s="74"/>
      <c r="IWT2" s="74"/>
      <c r="IWU2" s="74"/>
      <c r="IWV2" s="74"/>
      <c r="IWW2" s="74"/>
      <c r="IWX2" s="74"/>
      <c r="IWY2" s="74"/>
      <c r="IWZ2" s="74"/>
      <c r="IXA2" s="74"/>
      <c r="IXB2" s="74"/>
      <c r="IXC2" s="74"/>
      <c r="IXD2" s="74"/>
      <c r="IXE2" s="74"/>
      <c r="IXF2" s="74"/>
      <c r="IXG2" s="74"/>
      <c r="IXH2" s="74"/>
      <c r="IXI2" s="74"/>
      <c r="IXJ2" s="74"/>
      <c r="IXK2" s="74"/>
      <c r="IXL2" s="74"/>
      <c r="IXM2" s="74"/>
      <c r="IXN2" s="74"/>
      <c r="IXO2" s="74"/>
      <c r="IXP2" s="74"/>
      <c r="IXQ2" s="74"/>
      <c r="IXR2" s="74"/>
      <c r="IXS2" s="74"/>
      <c r="IXT2" s="74"/>
      <c r="IXU2" s="74"/>
      <c r="IXV2" s="74"/>
      <c r="IXW2" s="74"/>
      <c r="IXX2" s="74"/>
      <c r="IXY2" s="74"/>
      <c r="IXZ2" s="74"/>
      <c r="IYA2" s="74"/>
      <c r="IYB2" s="74"/>
      <c r="IYC2" s="74"/>
      <c r="IYD2" s="74"/>
      <c r="IYE2" s="74"/>
      <c r="IYF2" s="74"/>
      <c r="IYG2" s="74"/>
      <c r="IYH2" s="74"/>
      <c r="IYI2" s="74"/>
      <c r="IYJ2" s="74"/>
      <c r="IYK2" s="74"/>
      <c r="IYL2" s="74"/>
      <c r="IYM2" s="74"/>
      <c r="IYN2" s="74"/>
      <c r="IYO2" s="74"/>
      <c r="IYP2" s="74"/>
      <c r="IYQ2" s="74"/>
      <c r="IYR2" s="74"/>
      <c r="IYS2" s="74"/>
      <c r="IYT2" s="74"/>
      <c r="IYU2" s="74"/>
      <c r="IYV2" s="74"/>
      <c r="IYW2" s="74"/>
      <c r="IYX2" s="74"/>
      <c r="IYY2" s="74"/>
      <c r="IYZ2" s="74"/>
      <c r="IZA2" s="74"/>
      <c r="IZB2" s="74"/>
      <c r="IZC2" s="74"/>
      <c r="IZD2" s="74"/>
      <c r="IZE2" s="74"/>
      <c r="IZF2" s="74"/>
      <c r="IZG2" s="74"/>
      <c r="IZH2" s="74"/>
      <c r="IZI2" s="74"/>
      <c r="IZJ2" s="74"/>
      <c r="IZK2" s="74"/>
      <c r="IZL2" s="74"/>
      <c r="IZM2" s="74"/>
      <c r="IZN2" s="74"/>
      <c r="IZO2" s="74"/>
      <c r="IZP2" s="74"/>
      <c r="IZQ2" s="74"/>
      <c r="IZR2" s="74"/>
      <c r="IZS2" s="74"/>
      <c r="IZT2" s="74"/>
      <c r="IZU2" s="74"/>
      <c r="IZV2" s="74"/>
      <c r="IZW2" s="74"/>
      <c r="IZX2" s="74"/>
      <c r="IZY2" s="74"/>
      <c r="IZZ2" s="74"/>
      <c r="JAA2" s="74"/>
      <c r="JAB2" s="74"/>
      <c r="JAC2" s="74"/>
      <c r="JAD2" s="74"/>
      <c r="JAE2" s="74"/>
      <c r="JAF2" s="74"/>
      <c r="JAG2" s="74"/>
      <c r="JAH2" s="74"/>
      <c r="JAI2" s="74"/>
      <c r="JAJ2" s="74"/>
      <c r="JAK2" s="74"/>
      <c r="JAL2" s="74"/>
      <c r="JAM2" s="74"/>
      <c r="JAN2" s="74"/>
      <c r="JAO2" s="74"/>
      <c r="JAP2" s="74"/>
      <c r="JAQ2" s="74"/>
      <c r="JAR2" s="74"/>
      <c r="JAS2" s="74"/>
      <c r="JAT2" s="74"/>
      <c r="JAU2" s="74"/>
      <c r="JAV2" s="74"/>
      <c r="JAW2" s="74"/>
      <c r="JAX2" s="74"/>
      <c r="JAY2" s="74"/>
      <c r="JAZ2" s="74"/>
      <c r="JBA2" s="74"/>
      <c r="JBB2" s="74"/>
      <c r="JBC2" s="74"/>
      <c r="JBD2" s="74"/>
      <c r="JBE2" s="74"/>
      <c r="JBF2" s="74"/>
      <c r="JBG2" s="74"/>
      <c r="JBH2" s="74"/>
      <c r="JBI2" s="74"/>
      <c r="JBJ2" s="74"/>
      <c r="JBK2" s="74"/>
      <c r="JBL2" s="74"/>
      <c r="JBM2" s="74"/>
      <c r="JBN2" s="74"/>
      <c r="JBO2" s="74"/>
      <c r="JBP2" s="74"/>
      <c r="JBQ2" s="74"/>
      <c r="JBR2" s="74"/>
      <c r="JBS2" s="74"/>
      <c r="JBT2" s="74"/>
      <c r="JBU2" s="74"/>
      <c r="JBV2" s="74"/>
      <c r="JBW2" s="74"/>
      <c r="JBX2" s="74"/>
      <c r="JBY2" s="74"/>
      <c r="JBZ2" s="74"/>
      <c r="JCA2" s="74"/>
      <c r="JCB2" s="74"/>
      <c r="JCC2" s="74"/>
      <c r="JCD2" s="74"/>
      <c r="JCE2" s="74"/>
      <c r="JCF2" s="74"/>
      <c r="JCG2" s="74"/>
      <c r="JCH2" s="74"/>
      <c r="JCI2" s="74"/>
      <c r="JCJ2" s="74"/>
      <c r="JCK2" s="74"/>
      <c r="JCL2" s="74"/>
      <c r="JCM2" s="74"/>
      <c r="JCN2" s="74"/>
      <c r="JCO2" s="74"/>
      <c r="JCP2" s="74"/>
      <c r="JCQ2" s="74"/>
      <c r="JCR2" s="74"/>
      <c r="JCS2" s="74"/>
      <c r="JCT2" s="74"/>
      <c r="JCU2" s="74"/>
      <c r="JCV2" s="74"/>
      <c r="JCW2" s="74"/>
      <c r="JCX2" s="74"/>
      <c r="JCY2" s="74"/>
      <c r="JCZ2" s="74"/>
      <c r="JDA2" s="74"/>
      <c r="JDB2" s="74"/>
      <c r="JDC2" s="74"/>
      <c r="JDD2" s="74"/>
      <c r="JDE2" s="74"/>
      <c r="JDF2" s="74"/>
      <c r="JDG2" s="74"/>
      <c r="JDH2" s="74"/>
      <c r="JDI2" s="74"/>
      <c r="JDJ2" s="74"/>
      <c r="JDK2" s="74"/>
      <c r="JDL2" s="74"/>
      <c r="JDM2" s="74"/>
      <c r="JDN2" s="74"/>
      <c r="JDO2" s="74"/>
      <c r="JDP2" s="74"/>
      <c r="JDQ2" s="74"/>
      <c r="JDR2" s="74"/>
      <c r="JDS2" s="74"/>
      <c r="JDT2" s="74"/>
      <c r="JDU2" s="74"/>
      <c r="JDV2" s="74"/>
      <c r="JDW2" s="74"/>
      <c r="JDX2" s="74"/>
      <c r="JDY2" s="74"/>
      <c r="JDZ2" s="74"/>
      <c r="JEA2" s="74"/>
      <c r="JEB2" s="74"/>
      <c r="JEC2" s="74"/>
      <c r="JED2" s="74"/>
      <c r="JEE2" s="74"/>
      <c r="JEF2" s="74"/>
      <c r="JEG2" s="74"/>
      <c r="JEH2" s="74"/>
      <c r="JEI2" s="74"/>
      <c r="JEJ2" s="74"/>
      <c r="JEK2" s="74"/>
      <c r="JEL2" s="74"/>
      <c r="JEM2" s="74"/>
      <c r="JEN2" s="74"/>
      <c r="JEO2" s="74"/>
      <c r="JEP2" s="74"/>
      <c r="JEQ2" s="74"/>
      <c r="JER2" s="74"/>
      <c r="JES2" s="74"/>
      <c r="JET2" s="74"/>
      <c r="JEU2" s="74"/>
      <c r="JEV2" s="74"/>
      <c r="JEW2" s="74"/>
      <c r="JEX2" s="74"/>
      <c r="JEY2" s="74"/>
      <c r="JEZ2" s="74"/>
      <c r="JFA2" s="74"/>
      <c r="JFB2" s="74"/>
      <c r="JFC2" s="74"/>
      <c r="JFD2" s="74"/>
      <c r="JFE2" s="74"/>
      <c r="JFF2" s="74"/>
      <c r="JFG2" s="74"/>
      <c r="JFH2" s="74"/>
      <c r="JFI2" s="74"/>
      <c r="JFJ2" s="74"/>
      <c r="JFK2" s="74"/>
      <c r="JFL2" s="74"/>
      <c r="JFM2" s="74"/>
      <c r="JFN2" s="74"/>
      <c r="JFO2" s="74"/>
      <c r="JFP2" s="74"/>
      <c r="JFQ2" s="74"/>
      <c r="JFR2" s="74"/>
      <c r="JFS2" s="74"/>
      <c r="JFT2" s="74"/>
      <c r="JFU2" s="74"/>
      <c r="JFV2" s="74"/>
      <c r="JFW2" s="74"/>
      <c r="JFX2" s="74"/>
      <c r="JFY2" s="74"/>
      <c r="JFZ2" s="74"/>
      <c r="JGA2" s="74"/>
      <c r="JGB2" s="74"/>
      <c r="JGC2" s="74"/>
      <c r="JGD2" s="74"/>
      <c r="JGE2" s="74"/>
      <c r="JGF2" s="74"/>
      <c r="JGG2" s="74"/>
      <c r="JGH2" s="74"/>
      <c r="JGI2" s="74"/>
      <c r="JGJ2" s="74"/>
      <c r="JGK2" s="74"/>
      <c r="JGL2" s="74"/>
      <c r="JGM2" s="74"/>
      <c r="JGN2" s="74"/>
      <c r="JGO2" s="74"/>
      <c r="JGP2" s="74"/>
      <c r="JGQ2" s="74"/>
      <c r="JGR2" s="74"/>
      <c r="JGS2" s="74"/>
      <c r="JGT2" s="74"/>
      <c r="JGU2" s="74"/>
      <c r="JGV2" s="74"/>
      <c r="JGW2" s="74"/>
      <c r="JGX2" s="74"/>
      <c r="JGY2" s="74"/>
      <c r="JGZ2" s="74"/>
      <c r="JHA2" s="74"/>
      <c r="JHB2" s="74"/>
      <c r="JHC2" s="74"/>
      <c r="JHD2" s="74"/>
      <c r="JHE2" s="74"/>
      <c r="JHF2" s="74"/>
      <c r="JHG2" s="74"/>
      <c r="JHH2" s="74"/>
      <c r="JHI2" s="74"/>
      <c r="JHJ2" s="74"/>
      <c r="JHK2" s="74"/>
      <c r="JHL2" s="74"/>
      <c r="JHM2" s="74"/>
      <c r="JHN2" s="74"/>
      <c r="JHO2" s="74"/>
      <c r="JHP2" s="74"/>
      <c r="JHQ2" s="74"/>
      <c r="JHR2" s="74"/>
      <c r="JHS2" s="74"/>
      <c r="JHT2" s="74"/>
      <c r="JHU2" s="74"/>
      <c r="JHV2" s="74"/>
      <c r="JHW2" s="74"/>
      <c r="JHX2" s="74"/>
      <c r="JHY2" s="74"/>
      <c r="JHZ2" s="74"/>
      <c r="JIA2" s="74"/>
      <c r="JIB2" s="74"/>
      <c r="JIC2" s="74"/>
      <c r="JID2" s="74"/>
      <c r="JIE2" s="74"/>
      <c r="JIF2" s="74"/>
      <c r="JIG2" s="74"/>
      <c r="JIH2" s="74"/>
      <c r="JII2" s="74"/>
      <c r="JIJ2" s="74"/>
      <c r="JIK2" s="74"/>
      <c r="JIL2" s="74"/>
      <c r="JIM2" s="74"/>
      <c r="JIN2" s="74"/>
      <c r="JIO2" s="74"/>
      <c r="JIP2" s="74"/>
      <c r="JIQ2" s="74"/>
      <c r="JIR2" s="74"/>
      <c r="JIS2" s="74"/>
      <c r="JIT2" s="74"/>
      <c r="JIU2" s="74"/>
      <c r="JIV2" s="74"/>
      <c r="JIW2" s="74"/>
      <c r="JIX2" s="74"/>
      <c r="JIY2" s="74"/>
      <c r="JIZ2" s="74"/>
      <c r="JJA2" s="74"/>
      <c r="JJB2" s="74"/>
      <c r="JJC2" s="74"/>
      <c r="JJD2" s="74"/>
      <c r="JJE2" s="74"/>
      <c r="JJF2" s="74"/>
      <c r="JJG2" s="74"/>
      <c r="JJH2" s="74"/>
      <c r="JJI2" s="74"/>
      <c r="JJJ2" s="74"/>
      <c r="JJK2" s="74"/>
      <c r="JJL2" s="74"/>
      <c r="JJM2" s="74"/>
      <c r="JJN2" s="74"/>
      <c r="JJO2" s="74"/>
      <c r="JJP2" s="74"/>
      <c r="JJQ2" s="74"/>
      <c r="JJR2" s="74"/>
      <c r="JJS2" s="74"/>
      <c r="JJT2" s="74"/>
      <c r="JJU2" s="74"/>
      <c r="JJV2" s="74"/>
      <c r="JJW2" s="74"/>
      <c r="JJX2" s="74"/>
      <c r="JJY2" s="74"/>
      <c r="JJZ2" s="74"/>
      <c r="JKA2" s="74"/>
      <c r="JKB2" s="74"/>
      <c r="JKC2" s="74"/>
      <c r="JKD2" s="74"/>
      <c r="JKE2" s="74"/>
      <c r="JKF2" s="74"/>
      <c r="JKG2" s="74"/>
      <c r="JKH2" s="74"/>
      <c r="JKI2" s="74"/>
      <c r="JKJ2" s="74"/>
      <c r="JKK2" s="74"/>
      <c r="JKL2" s="74"/>
      <c r="JKM2" s="74"/>
      <c r="JKN2" s="74"/>
      <c r="JKO2" s="74"/>
      <c r="JKP2" s="74"/>
      <c r="JKQ2" s="74"/>
      <c r="JKR2" s="74"/>
      <c r="JKS2" s="74"/>
      <c r="JKT2" s="74"/>
      <c r="JKU2" s="74"/>
      <c r="JKV2" s="74"/>
      <c r="JKW2" s="74"/>
      <c r="JKX2" s="74"/>
      <c r="JKY2" s="74"/>
      <c r="JKZ2" s="74"/>
      <c r="JLA2" s="74"/>
      <c r="JLB2" s="74"/>
      <c r="JLC2" s="74"/>
      <c r="JLD2" s="74"/>
      <c r="JLE2" s="74"/>
      <c r="JLF2" s="74"/>
      <c r="JLG2" s="74"/>
      <c r="JLH2" s="74"/>
      <c r="JLI2" s="74"/>
      <c r="JLJ2" s="74"/>
      <c r="JLK2" s="74"/>
      <c r="JLL2" s="74"/>
      <c r="JLM2" s="74"/>
      <c r="JLN2" s="74"/>
      <c r="JLO2" s="74"/>
      <c r="JLP2" s="74"/>
      <c r="JLQ2" s="74"/>
      <c r="JLR2" s="74"/>
      <c r="JLS2" s="74"/>
      <c r="JLT2" s="74"/>
      <c r="JLU2" s="74"/>
      <c r="JLV2" s="74"/>
      <c r="JLW2" s="74"/>
      <c r="JLX2" s="74"/>
      <c r="JLY2" s="74"/>
      <c r="JLZ2" s="74"/>
      <c r="JMA2" s="74"/>
      <c r="JMB2" s="74"/>
      <c r="JMC2" s="74"/>
      <c r="JMD2" s="74"/>
      <c r="JME2" s="74"/>
      <c r="JMF2" s="74"/>
      <c r="JMG2" s="74"/>
      <c r="JMH2" s="74"/>
      <c r="JMI2" s="74"/>
      <c r="JMJ2" s="74"/>
      <c r="JMK2" s="74"/>
      <c r="JML2" s="74"/>
      <c r="JMM2" s="74"/>
      <c r="JMN2" s="74"/>
      <c r="JMO2" s="74"/>
      <c r="JMP2" s="74"/>
      <c r="JMQ2" s="74"/>
      <c r="JMR2" s="74"/>
      <c r="JMS2" s="74"/>
      <c r="JMT2" s="74"/>
      <c r="JMU2" s="74"/>
      <c r="JMV2" s="74"/>
      <c r="JMW2" s="74"/>
      <c r="JMX2" s="74"/>
      <c r="JMY2" s="74"/>
      <c r="JMZ2" s="74"/>
      <c r="JNA2" s="74"/>
      <c r="JNB2" s="74"/>
      <c r="JNC2" s="74"/>
      <c r="JND2" s="74"/>
      <c r="JNE2" s="74"/>
      <c r="JNF2" s="74"/>
      <c r="JNG2" s="74"/>
      <c r="JNH2" s="74"/>
      <c r="JNI2" s="74"/>
      <c r="JNJ2" s="74"/>
      <c r="JNK2" s="74"/>
      <c r="JNL2" s="74"/>
      <c r="JNM2" s="74"/>
      <c r="JNN2" s="74"/>
      <c r="JNO2" s="74"/>
      <c r="JNP2" s="74"/>
      <c r="JNQ2" s="74"/>
      <c r="JNR2" s="74"/>
      <c r="JNS2" s="74"/>
      <c r="JNT2" s="74"/>
      <c r="JNU2" s="74"/>
      <c r="JNV2" s="74"/>
      <c r="JNW2" s="74"/>
      <c r="JNX2" s="74"/>
      <c r="JNY2" s="74"/>
      <c r="JNZ2" s="74"/>
      <c r="JOA2" s="74"/>
      <c r="JOB2" s="74"/>
      <c r="JOC2" s="74"/>
      <c r="JOD2" s="74"/>
      <c r="JOE2" s="74"/>
      <c r="JOF2" s="74"/>
      <c r="JOG2" s="74"/>
      <c r="JOH2" s="74"/>
      <c r="JOI2" s="74"/>
      <c r="JOJ2" s="74"/>
      <c r="JOK2" s="74"/>
      <c r="JOL2" s="74"/>
      <c r="JOM2" s="74"/>
      <c r="JON2" s="74"/>
      <c r="JOO2" s="74"/>
      <c r="JOP2" s="74"/>
      <c r="JOQ2" s="74"/>
      <c r="JOR2" s="74"/>
      <c r="JOS2" s="74"/>
      <c r="JOT2" s="74"/>
      <c r="JOU2" s="74"/>
      <c r="JOV2" s="74"/>
      <c r="JOW2" s="74"/>
      <c r="JOX2" s="74"/>
      <c r="JOY2" s="74"/>
      <c r="JOZ2" s="74"/>
      <c r="JPA2" s="74"/>
      <c r="JPB2" s="74"/>
      <c r="JPC2" s="74"/>
      <c r="JPD2" s="74"/>
      <c r="JPE2" s="74"/>
      <c r="JPF2" s="74"/>
      <c r="JPG2" s="74"/>
      <c r="JPH2" s="74"/>
      <c r="JPI2" s="74"/>
      <c r="JPJ2" s="74"/>
      <c r="JPK2" s="74"/>
      <c r="JPL2" s="74"/>
      <c r="JPM2" s="74"/>
      <c r="JPN2" s="74"/>
      <c r="JPO2" s="74"/>
      <c r="JPP2" s="74"/>
      <c r="JPQ2" s="74"/>
      <c r="JPR2" s="74"/>
      <c r="JPS2" s="74"/>
      <c r="JPT2" s="74"/>
      <c r="JPU2" s="74"/>
      <c r="JPV2" s="74"/>
      <c r="JPW2" s="74"/>
      <c r="JPX2" s="74"/>
      <c r="JPY2" s="74"/>
      <c r="JPZ2" s="74"/>
      <c r="JQA2" s="74"/>
      <c r="JQB2" s="74"/>
      <c r="JQC2" s="74"/>
      <c r="JQD2" s="74"/>
      <c r="JQE2" s="74"/>
      <c r="JQF2" s="74"/>
      <c r="JQG2" s="74"/>
      <c r="JQH2" s="74"/>
      <c r="JQI2" s="74"/>
      <c r="JQJ2" s="74"/>
      <c r="JQK2" s="74"/>
      <c r="JQL2" s="74"/>
      <c r="JQM2" s="74"/>
      <c r="JQN2" s="74"/>
      <c r="JQO2" s="74"/>
      <c r="JQP2" s="74"/>
      <c r="JQQ2" s="74"/>
      <c r="JQR2" s="74"/>
      <c r="JQS2" s="74"/>
      <c r="JQT2" s="74"/>
      <c r="JQU2" s="74"/>
      <c r="JQV2" s="74"/>
      <c r="JQW2" s="74"/>
      <c r="JQX2" s="74"/>
      <c r="JQY2" s="74"/>
      <c r="JQZ2" s="74"/>
      <c r="JRA2" s="74"/>
      <c r="JRB2" s="74"/>
      <c r="JRC2" s="74"/>
      <c r="JRD2" s="74"/>
      <c r="JRE2" s="74"/>
      <c r="JRF2" s="74"/>
      <c r="JRG2" s="74"/>
      <c r="JRH2" s="74"/>
      <c r="JRI2" s="74"/>
      <c r="JRJ2" s="74"/>
      <c r="JRK2" s="74"/>
      <c r="JRL2" s="74"/>
      <c r="JRM2" s="74"/>
      <c r="JRN2" s="74"/>
      <c r="JRO2" s="74"/>
      <c r="JRP2" s="74"/>
      <c r="JRQ2" s="74"/>
      <c r="JRR2" s="74"/>
      <c r="JRS2" s="74"/>
      <c r="JRT2" s="74"/>
      <c r="JRU2" s="74"/>
      <c r="JRV2" s="74"/>
      <c r="JRW2" s="74"/>
      <c r="JRX2" s="74"/>
      <c r="JRY2" s="74"/>
      <c r="JRZ2" s="74"/>
      <c r="JSA2" s="74"/>
      <c r="JSB2" s="74"/>
      <c r="JSC2" s="74"/>
      <c r="JSD2" s="74"/>
      <c r="JSE2" s="74"/>
      <c r="JSF2" s="74"/>
      <c r="JSG2" s="74"/>
      <c r="JSH2" s="74"/>
      <c r="JSI2" s="74"/>
      <c r="JSJ2" s="74"/>
      <c r="JSK2" s="74"/>
      <c r="JSL2" s="74"/>
      <c r="JSM2" s="74"/>
      <c r="JSN2" s="74"/>
      <c r="JSO2" s="74"/>
      <c r="JSP2" s="74"/>
      <c r="JSQ2" s="74"/>
      <c r="JSR2" s="74"/>
      <c r="JSS2" s="74"/>
      <c r="JST2" s="74"/>
      <c r="JSU2" s="74"/>
      <c r="JSV2" s="74"/>
      <c r="JSW2" s="74"/>
      <c r="JSX2" s="74"/>
      <c r="JSY2" s="74"/>
      <c r="JSZ2" s="74"/>
      <c r="JTA2" s="74"/>
      <c r="JTB2" s="74"/>
      <c r="JTC2" s="74"/>
      <c r="JTD2" s="74"/>
      <c r="JTE2" s="74"/>
      <c r="JTF2" s="74"/>
      <c r="JTG2" s="74"/>
      <c r="JTH2" s="74"/>
      <c r="JTI2" s="74"/>
      <c r="JTJ2" s="74"/>
      <c r="JTK2" s="74"/>
      <c r="JTL2" s="74"/>
      <c r="JTM2" s="74"/>
      <c r="JTN2" s="74"/>
      <c r="JTO2" s="74"/>
      <c r="JTP2" s="74"/>
      <c r="JTQ2" s="74"/>
      <c r="JTR2" s="74"/>
      <c r="JTS2" s="74"/>
      <c r="JTT2" s="74"/>
      <c r="JTU2" s="74"/>
      <c r="JTV2" s="74"/>
      <c r="JTW2" s="74"/>
      <c r="JTX2" s="74"/>
      <c r="JTY2" s="74"/>
      <c r="JTZ2" s="74"/>
      <c r="JUA2" s="74"/>
      <c r="JUB2" s="74"/>
      <c r="JUC2" s="74"/>
      <c r="JUD2" s="74"/>
      <c r="JUE2" s="74"/>
      <c r="JUF2" s="74"/>
      <c r="JUG2" s="74"/>
      <c r="JUH2" s="74"/>
      <c r="JUI2" s="74"/>
      <c r="JUJ2" s="74"/>
      <c r="JUK2" s="74"/>
      <c r="JUL2" s="74"/>
      <c r="JUM2" s="74"/>
      <c r="JUN2" s="74"/>
      <c r="JUO2" s="74"/>
      <c r="JUP2" s="74"/>
      <c r="JUQ2" s="74"/>
      <c r="JUR2" s="74"/>
      <c r="JUS2" s="74"/>
      <c r="JUT2" s="74"/>
      <c r="JUU2" s="74"/>
      <c r="JUV2" s="74"/>
      <c r="JUW2" s="74"/>
      <c r="JUX2" s="74"/>
      <c r="JUY2" s="74"/>
      <c r="JUZ2" s="74"/>
      <c r="JVA2" s="74"/>
      <c r="JVB2" s="74"/>
      <c r="JVC2" s="74"/>
      <c r="JVD2" s="74"/>
      <c r="JVE2" s="74"/>
      <c r="JVF2" s="74"/>
      <c r="JVG2" s="74"/>
      <c r="JVH2" s="74"/>
      <c r="JVI2" s="74"/>
      <c r="JVJ2" s="74"/>
      <c r="JVK2" s="74"/>
      <c r="JVL2" s="74"/>
      <c r="JVM2" s="74"/>
      <c r="JVN2" s="74"/>
      <c r="JVO2" s="74"/>
      <c r="JVP2" s="74"/>
      <c r="JVQ2" s="74"/>
      <c r="JVR2" s="74"/>
      <c r="JVS2" s="74"/>
      <c r="JVT2" s="74"/>
      <c r="JVU2" s="74"/>
      <c r="JVV2" s="74"/>
      <c r="JVW2" s="74"/>
      <c r="JVX2" s="74"/>
      <c r="JVY2" s="74"/>
      <c r="JVZ2" s="74"/>
      <c r="JWA2" s="74"/>
      <c r="JWB2" s="74"/>
      <c r="JWC2" s="74"/>
      <c r="JWD2" s="74"/>
      <c r="JWE2" s="74"/>
      <c r="JWF2" s="74"/>
      <c r="JWG2" s="74"/>
      <c r="JWH2" s="74"/>
      <c r="JWI2" s="74"/>
      <c r="JWJ2" s="74"/>
      <c r="JWK2" s="74"/>
      <c r="JWL2" s="74"/>
      <c r="JWM2" s="74"/>
      <c r="JWN2" s="74"/>
      <c r="JWO2" s="74"/>
      <c r="JWP2" s="74"/>
      <c r="JWQ2" s="74"/>
      <c r="JWR2" s="74"/>
      <c r="JWS2" s="74"/>
      <c r="JWT2" s="74"/>
      <c r="JWU2" s="74"/>
      <c r="JWV2" s="74"/>
      <c r="JWW2" s="74"/>
      <c r="JWX2" s="74"/>
      <c r="JWY2" s="74"/>
      <c r="JWZ2" s="74"/>
      <c r="JXA2" s="74"/>
      <c r="JXB2" s="74"/>
      <c r="JXC2" s="74"/>
      <c r="JXD2" s="74"/>
      <c r="JXE2" s="74"/>
      <c r="JXF2" s="74"/>
      <c r="JXG2" s="74"/>
      <c r="JXH2" s="74"/>
      <c r="JXI2" s="74"/>
      <c r="JXJ2" s="74"/>
      <c r="JXK2" s="74"/>
      <c r="JXL2" s="74"/>
      <c r="JXM2" s="74"/>
      <c r="JXN2" s="74"/>
      <c r="JXO2" s="74"/>
      <c r="JXP2" s="74"/>
      <c r="JXQ2" s="74"/>
      <c r="JXR2" s="74"/>
      <c r="JXS2" s="74"/>
      <c r="JXT2" s="74"/>
      <c r="JXU2" s="74"/>
      <c r="JXV2" s="74"/>
      <c r="JXW2" s="74"/>
      <c r="JXX2" s="74"/>
      <c r="JXY2" s="74"/>
      <c r="JXZ2" s="74"/>
      <c r="JYA2" s="74"/>
      <c r="JYB2" s="74"/>
      <c r="JYC2" s="74"/>
      <c r="JYD2" s="74"/>
      <c r="JYE2" s="74"/>
      <c r="JYF2" s="74"/>
      <c r="JYG2" s="74"/>
      <c r="JYH2" s="74"/>
      <c r="JYI2" s="74"/>
      <c r="JYJ2" s="74"/>
      <c r="JYK2" s="74"/>
      <c r="JYL2" s="74"/>
      <c r="JYM2" s="74"/>
      <c r="JYN2" s="74"/>
      <c r="JYO2" s="74"/>
      <c r="JYP2" s="74"/>
      <c r="JYQ2" s="74"/>
      <c r="JYR2" s="74"/>
      <c r="JYS2" s="74"/>
      <c r="JYT2" s="74"/>
      <c r="JYU2" s="74"/>
      <c r="JYV2" s="74"/>
      <c r="JYW2" s="74"/>
      <c r="JYX2" s="74"/>
      <c r="JYY2" s="74"/>
      <c r="JYZ2" s="74"/>
      <c r="JZA2" s="74"/>
      <c r="JZB2" s="74"/>
      <c r="JZC2" s="74"/>
      <c r="JZD2" s="74"/>
      <c r="JZE2" s="74"/>
      <c r="JZF2" s="74"/>
      <c r="JZG2" s="74"/>
      <c r="JZH2" s="74"/>
      <c r="JZI2" s="74"/>
      <c r="JZJ2" s="74"/>
      <c r="JZK2" s="74"/>
      <c r="JZL2" s="74"/>
      <c r="JZM2" s="74"/>
      <c r="JZN2" s="74"/>
      <c r="JZO2" s="74"/>
      <c r="JZP2" s="74"/>
      <c r="JZQ2" s="74"/>
      <c r="JZR2" s="74"/>
      <c r="JZS2" s="74"/>
      <c r="JZT2" s="74"/>
      <c r="JZU2" s="74"/>
      <c r="JZV2" s="74"/>
      <c r="JZW2" s="74"/>
      <c r="JZX2" s="74"/>
      <c r="JZY2" s="74"/>
      <c r="JZZ2" s="74"/>
      <c r="KAA2" s="74"/>
      <c r="KAB2" s="74"/>
      <c r="KAC2" s="74"/>
      <c r="KAD2" s="74"/>
      <c r="KAE2" s="74"/>
      <c r="KAF2" s="74"/>
      <c r="KAG2" s="74"/>
      <c r="KAH2" s="74"/>
      <c r="KAI2" s="74"/>
      <c r="KAJ2" s="74"/>
      <c r="KAK2" s="74"/>
      <c r="KAL2" s="74"/>
      <c r="KAM2" s="74"/>
      <c r="KAN2" s="74"/>
      <c r="KAO2" s="74"/>
      <c r="KAP2" s="74"/>
      <c r="KAQ2" s="74"/>
      <c r="KAR2" s="74"/>
      <c r="KAS2" s="74"/>
      <c r="KAT2" s="74"/>
      <c r="KAU2" s="74"/>
      <c r="KAV2" s="74"/>
      <c r="KAW2" s="74"/>
      <c r="KAX2" s="74"/>
      <c r="KAY2" s="74"/>
      <c r="KAZ2" s="74"/>
      <c r="KBA2" s="74"/>
      <c r="KBB2" s="74"/>
      <c r="KBC2" s="74"/>
      <c r="KBD2" s="74"/>
      <c r="KBE2" s="74"/>
      <c r="KBF2" s="74"/>
      <c r="KBG2" s="74"/>
      <c r="KBH2" s="74"/>
      <c r="KBI2" s="74"/>
      <c r="KBJ2" s="74"/>
      <c r="KBK2" s="74"/>
      <c r="KBL2" s="74"/>
      <c r="KBM2" s="74"/>
      <c r="KBN2" s="74"/>
      <c r="KBO2" s="74"/>
      <c r="KBP2" s="74"/>
      <c r="KBQ2" s="74"/>
      <c r="KBR2" s="74"/>
      <c r="KBS2" s="74"/>
      <c r="KBT2" s="74"/>
      <c r="KBU2" s="74"/>
      <c r="KBV2" s="74"/>
      <c r="KBW2" s="74"/>
      <c r="KBX2" s="74"/>
      <c r="KBY2" s="74"/>
      <c r="KBZ2" s="74"/>
      <c r="KCA2" s="74"/>
      <c r="KCB2" s="74"/>
      <c r="KCC2" s="74"/>
      <c r="KCD2" s="74"/>
      <c r="KCE2" s="74"/>
      <c r="KCF2" s="74"/>
      <c r="KCG2" s="74"/>
      <c r="KCH2" s="74"/>
      <c r="KCI2" s="74"/>
      <c r="KCJ2" s="74"/>
      <c r="KCK2" s="74"/>
      <c r="KCL2" s="74"/>
      <c r="KCM2" s="74"/>
      <c r="KCN2" s="74"/>
      <c r="KCO2" s="74"/>
      <c r="KCP2" s="74"/>
      <c r="KCQ2" s="74"/>
      <c r="KCR2" s="74"/>
      <c r="KCS2" s="74"/>
      <c r="KCT2" s="74"/>
      <c r="KCU2" s="74"/>
      <c r="KCV2" s="74"/>
      <c r="KCW2" s="74"/>
      <c r="KCX2" s="74"/>
      <c r="KCY2" s="74"/>
      <c r="KCZ2" s="74"/>
      <c r="KDA2" s="74"/>
      <c r="KDB2" s="74"/>
      <c r="KDC2" s="74"/>
      <c r="KDD2" s="74"/>
      <c r="KDE2" s="74"/>
      <c r="KDF2" s="74"/>
      <c r="KDG2" s="74"/>
      <c r="KDH2" s="74"/>
      <c r="KDI2" s="74"/>
      <c r="KDJ2" s="74"/>
      <c r="KDK2" s="74"/>
      <c r="KDL2" s="74"/>
      <c r="KDM2" s="74"/>
      <c r="KDN2" s="74"/>
      <c r="KDO2" s="74"/>
      <c r="KDP2" s="74"/>
      <c r="KDQ2" s="74"/>
      <c r="KDR2" s="74"/>
      <c r="KDS2" s="74"/>
      <c r="KDT2" s="74"/>
      <c r="KDU2" s="74"/>
      <c r="KDV2" s="74"/>
      <c r="KDW2" s="74"/>
      <c r="KDX2" s="74"/>
      <c r="KDY2" s="74"/>
      <c r="KDZ2" s="74"/>
      <c r="KEA2" s="74"/>
      <c r="KEB2" s="74"/>
      <c r="KEC2" s="74"/>
      <c r="KED2" s="74"/>
      <c r="KEE2" s="74"/>
      <c r="KEF2" s="74"/>
      <c r="KEG2" s="74"/>
      <c r="KEH2" s="74"/>
      <c r="KEI2" s="74"/>
      <c r="KEJ2" s="74"/>
      <c r="KEK2" s="74"/>
      <c r="KEL2" s="74"/>
      <c r="KEM2" s="74"/>
      <c r="KEN2" s="74"/>
      <c r="KEO2" s="74"/>
      <c r="KEP2" s="74"/>
      <c r="KEQ2" s="74"/>
      <c r="KER2" s="74"/>
      <c r="KES2" s="74"/>
      <c r="KET2" s="74"/>
      <c r="KEU2" s="74"/>
      <c r="KEV2" s="74"/>
      <c r="KEW2" s="74"/>
      <c r="KEX2" s="74"/>
      <c r="KEY2" s="74"/>
      <c r="KEZ2" s="74"/>
      <c r="KFA2" s="74"/>
      <c r="KFB2" s="74"/>
      <c r="KFC2" s="74"/>
      <c r="KFD2" s="74"/>
      <c r="KFE2" s="74"/>
      <c r="KFF2" s="74"/>
      <c r="KFG2" s="74"/>
      <c r="KFH2" s="74"/>
      <c r="KFI2" s="74"/>
      <c r="KFJ2" s="74"/>
      <c r="KFK2" s="74"/>
      <c r="KFL2" s="74"/>
      <c r="KFM2" s="74"/>
      <c r="KFN2" s="74"/>
      <c r="KFO2" s="74"/>
      <c r="KFP2" s="74"/>
      <c r="KFQ2" s="74"/>
      <c r="KFR2" s="74"/>
      <c r="KFS2" s="74"/>
      <c r="KFT2" s="74"/>
      <c r="KFU2" s="74"/>
      <c r="KFV2" s="74"/>
      <c r="KFW2" s="74"/>
      <c r="KFX2" s="74"/>
      <c r="KFY2" s="74"/>
      <c r="KFZ2" s="74"/>
      <c r="KGA2" s="74"/>
      <c r="KGB2" s="74"/>
      <c r="KGC2" s="74"/>
      <c r="KGD2" s="74"/>
      <c r="KGE2" s="74"/>
      <c r="KGF2" s="74"/>
      <c r="KGG2" s="74"/>
      <c r="KGH2" s="74"/>
      <c r="KGI2" s="74"/>
      <c r="KGJ2" s="74"/>
      <c r="KGK2" s="74"/>
      <c r="KGL2" s="74"/>
      <c r="KGM2" s="74"/>
      <c r="KGN2" s="74"/>
      <c r="KGO2" s="74"/>
      <c r="KGP2" s="74"/>
      <c r="KGQ2" s="74"/>
      <c r="KGR2" s="74"/>
      <c r="KGS2" s="74"/>
      <c r="KGT2" s="74"/>
      <c r="KGU2" s="74"/>
      <c r="KGV2" s="74"/>
      <c r="KGW2" s="74"/>
      <c r="KGX2" s="74"/>
      <c r="KGY2" s="74"/>
      <c r="KGZ2" s="74"/>
      <c r="KHA2" s="74"/>
      <c r="KHB2" s="74"/>
      <c r="KHC2" s="74"/>
      <c r="KHD2" s="74"/>
      <c r="KHE2" s="74"/>
      <c r="KHF2" s="74"/>
      <c r="KHG2" s="74"/>
      <c r="KHH2" s="74"/>
      <c r="KHI2" s="74"/>
      <c r="KHJ2" s="74"/>
      <c r="KHK2" s="74"/>
      <c r="KHL2" s="74"/>
      <c r="KHM2" s="74"/>
      <c r="KHN2" s="74"/>
      <c r="KHO2" s="74"/>
      <c r="KHP2" s="74"/>
      <c r="KHQ2" s="74"/>
      <c r="KHR2" s="74"/>
      <c r="KHS2" s="74"/>
      <c r="KHT2" s="74"/>
      <c r="KHU2" s="74"/>
      <c r="KHV2" s="74"/>
      <c r="KHW2" s="74"/>
      <c r="KHX2" s="74"/>
      <c r="KHY2" s="74"/>
      <c r="KHZ2" s="74"/>
      <c r="KIA2" s="74"/>
      <c r="KIB2" s="74"/>
      <c r="KIC2" s="74"/>
      <c r="KID2" s="74"/>
      <c r="KIE2" s="74"/>
      <c r="KIF2" s="74"/>
      <c r="KIG2" s="74"/>
      <c r="KIH2" s="74"/>
      <c r="KII2" s="74"/>
      <c r="KIJ2" s="74"/>
      <c r="KIK2" s="74"/>
      <c r="KIL2" s="74"/>
      <c r="KIM2" s="74"/>
      <c r="KIN2" s="74"/>
      <c r="KIO2" s="74"/>
      <c r="KIP2" s="74"/>
      <c r="KIQ2" s="74"/>
      <c r="KIR2" s="74"/>
      <c r="KIS2" s="74"/>
      <c r="KIT2" s="74"/>
      <c r="KIU2" s="74"/>
      <c r="KIV2" s="74"/>
      <c r="KIW2" s="74"/>
      <c r="KIX2" s="74"/>
      <c r="KIY2" s="74"/>
      <c r="KIZ2" s="74"/>
      <c r="KJA2" s="74"/>
      <c r="KJB2" s="74"/>
      <c r="KJC2" s="74"/>
      <c r="KJD2" s="74"/>
      <c r="KJE2" s="74"/>
      <c r="KJF2" s="74"/>
      <c r="KJG2" s="74"/>
      <c r="KJH2" s="74"/>
      <c r="KJI2" s="74"/>
      <c r="KJJ2" s="74"/>
      <c r="KJK2" s="74"/>
      <c r="KJL2" s="74"/>
      <c r="KJM2" s="74"/>
      <c r="KJN2" s="74"/>
      <c r="KJO2" s="74"/>
      <c r="KJP2" s="74"/>
      <c r="KJQ2" s="74"/>
      <c r="KJR2" s="74"/>
      <c r="KJS2" s="74"/>
      <c r="KJT2" s="74"/>
      <c r="KJU2" s="74"/>
      <c r="KJV2" s="74"/>
      <c r="KJW2" s="74"/>
      <c r="KJX2" s="74"/>
      <c r="KJY2" s="74"/>
      <c r="KJZ2" s="74"/>
      <c r="KKA2" s="74"/>
      <c r="KKB2" s="74"/>
      <c r="KKC2" s="74"/>
      <c r="KKD2" s="74"/>
      <c r="KKE2" s="74"/>
      <c r="KKF2" s="74"/>
      <c r="KKG2" s="74"/>
      <c r="KKH2" s="74"/>
      <c r="KKI2" s="74"/>
      <c r="KKJ2" s="74"/>
      <c r="KKK2" s="74"/>
      <c r="KKL2" s="74"/>
      <c r="KKM2" s="74"/>
      <c r="KKN2" s="74"/>
      <c r="KKO2" s="74"/>
      <c r="KKP2" s="74"/>
      <c r="KKQ2" s="74"/>
      <c r="KKR2" s="74"/>
      <c r="KKS2" s="74"/>
      <c r="KKT2" s="74"/>
      <c r="KKU2" s="74"/>
      <c r="KKV2" s="74"/>
      <c r="KKW2" s="74"/>
      <c r="KKX2" s="74"/>
      <c r="KKY2" s="74"/>
      <c r="KKZ2" s="74"/>
      <c r="KLA2" s="74"/>
      <c r="KLB2" s="74"/>
      <c r="KLC2" s="74"/>
      <c r="KLD2" s="74"/>
      <c r="KLE2" s="74"/>
      <c r="KLF2" s="74"/>
      <c r="KLG2" s="74"/>
      <c r="KLH2" s="74"/>
      <c r="KLI2" s="74"/>
      <c r="KLJ2" s="74"/>
      <c r="KLK2" s="74"/>
      <c r="KLL2" s="74"/>
      <c r="KLM2" s="74"/>
      <c r="KLN2" s="74"/>
      <c r="KLO2" s="74"/>
      <c r="KLP2" s="74"/>
      <c r="KLQ2" s="74"/>
      <c r="KLR2" s="74"/>
      <c r="KLS2" s="74"/>
      <c r="KLT2" s="74"/>
      <c r="KLU2" s="74"/>
      <c r="KLV2" s="74"/>
      <c r="KLW2" s="74"/>
      <c r="KLX2" s="74"/>
      <c r="KLY2" s="74"/>
      <c r="KLZ2" s="74"/>
      <c r="KMA2" s="74"/>
      <c r="KMB2" s="74"/>
      <c r="KMC2" s="74"/>
      <c r="KMD2" s="74"/>
      <c r="KME2" s="74"/>
      <c r="KMF2" s="74"/>
      <c r="KMG2" s="74"/>
      <c r="KMH2" s="74"/>
      <c r="KMI2" s="74"/>
      <c r="KMJ2" s="74"/>
      <c r="KMK2" s="74"/>
      <c r="KML2" s="74"/>
      <c r="KMM2" s="74"/>
      <c r="KMN2" s="74"/>
      <c r="KMO2" s="74"/>
      <c r="KMP2" s="74"/>
      <c r="KMQ2" s="74"/>
      <c r="KMR2" s="74"/>
      <c r="KMS2" s="74"/>
      <c r="KMT2" s="74"/>
      <c r="KMU2" s="74"/>
      <c r="KMV2" s="74"/>
      <c r="KMW2" s="74"/>
      <c r="KMX2" s="74"/>
      <c r="KMY2" s="74"/>
      <c r="KMZ2" s="74"/>
      <c r="KNA2" s="74"/>
      <c r="KNB2" s="74"/>
      <c r="KNC2" s="74"/>
      <c r="KND2" s="74"/>
      <c r="KNE2" s="74"/>
      <c r="KNF2" s="74"/>
      <c r="KNG2" s="74"/>
      <c r="KNH2" s="74"/>
      <c r="KNI2" s="74"/>
      <c r="KNJ2" s="74"/>
      <c r="KNK2" s="74"/>
      <c r="KNL2" s="74"/>
      <c r="KNM2" s="74"/>
      <c r="KNN2" s="74"/>
      <c r="KNO2" s="74"/>
      <c r="KNP2" s="74"/>
      <c r="KNQ2" s="74"/>
      <c r="KNR2" s="74"/>
      <c r="KNS2" s="74"/>
      <c r="KNT2" s="74"/>
      <c r="KNU2" s="74"/>
      <c r="KNV2" s="74"/>
      <c r="KNW2" s="74"/>
      <c r="KNX2" s="74"/>
      <c r="KNY2" s="74"/>
      <c r="KNZ2" s="74"/>
      <c r="KOA2" s="74"/>
      <c r="KOB2" s="74"/>
      <c r="KOC2" s="74"/>
      <c r="KOD2" s="74"/>
      <c r="KOE2" s="74"/>
      <c r="KOF2" s="74"/>
      <c r="KOG2" s="74"/>
      <c r="KOH2" s="74"/>
      <c r="KOI2" s="74"/>
      <c r="KOJ2" s="74"/>
      <c r="KOK2" s="74"/>
      <c r="KOL2" s="74"/>
      <c r="KOM2" s="74"/>
      <c r="KON2" s="74"/>
      <c r="KOO2" s="74"/>
      <c r="KOP2" s="74"/>
      <c r="KOQ2" s="74"/>
      <c r="KOR2" s="74"/>
      <c r="KOS2" s="74"/>
      <c r="KOT2" s="74"/>
      <c r="KOU2" s="74"/>
      <c r="KOV2" s="74"/>
      <c r="KOW2" s="74"/>
      <c r="KOX2" s="74"/>
      <c r="KOY2" s="74"/>
      <c r="KOZ2" s="74"/>
      <c r="KPA2" s="74"/>
      <c r="KPB2" s="74"/>
      <c r="KPC2" s="74"/>
      <c r="KPD2" s="74"/>
      <c r="KPE2" s="74"/>
      <c r="KPF2" s="74"/>
      <c r="KPG2" s="74"/>
      <c r="KPH2" s="74"/>
      <c r="KPI2" s="74"/>
      <c r="KPJ2" s="74"/>
      <c r="KPK2" s="74"/>
      <c r="KPL2" s="74"/>
      <c r="KPM2" s="74"/>
      <c r="KPN2" s="74"/>
      <c r="KPO2" s="74"/>
      <c r="KPP2" s="74"/>
      <c r="KPQ2" s="74"/>
      <c r="KPR2" s="74"/>
      <c r="KPS2" s="74"/>
      <c r="KPT2" s="74"/>
      <c r="KPU2" s="74"/>
      <c r="KPV2" s="74"/>
      <c r="KPW2" s="74"/>
      <c r="KPX2" s="74"/>
      <c r="KPY2" s="74"/>
      <c r="KPZ2" s="74"/>
      <c r="KQA2" s="74"/>
      <c r="KQB2" s="74"/>
      <c r="KQC2" s="74"/>
      <c r="KQD2" s="74"/>
      <c r="KQE2" s="74"/>
      <c r="KQF2" s="74"/>
      <c r="KQG2" s="74"/>
      <c r="KQH2" s="74"/>
      <c r="KQI2" s="74"/>
      <c r="KQJ2" s="74"/>
      <c r="KQK2" s="74"/>
      <c r="KQL2" s="74"/>
      <c r="KQM2" s="74"/>
      <c r="KQN2" s="74"/>
      <c r="KQO2" s="74"/>
      <c r="KQP2" s="74"/>
      <c r="KQQ2" s="74"/>
      <c r="KQR2" s="74"/>
      <c r="KQS2" s="74"/>
      <c r="KQT2" s="74"/>
      <c r="KQU2" s="74"/>
      <c r="KQV2" s="74"/>
      <c r="KQW2" s="74"/>
      <c r="KQX2" s="74"/>
      <c r="KQY2" s="74"/>
      <c r="KQZ2" s="74"/>
      <c r="KRA2" s="74"/>
      <c r="KRB2" s="74"/>
      <c r="KRC2" s="74"/>
      <c r="KRD2" s="74"/>
      <c r="KRE2" s="74"/>
      <c r="KRF2" s="74"/>
      <c r="KRG2" s="74"/>
      <c r="KRH2" s="74"/>
      <c r="KRI2" s="74"/>
      <c r="KRJ2" s="74"/>
      <c r="KRK2" s="74"/>
      <c r="KRL2" s="74"/>
      <c r="KRM2" s="74"/>
      <c r="KRN2" s="74"/>
      <c r="KRO2" s="74"/>
      <c r="KRP2" s="74"/>
      <c r="KRQ2" s="74"/>
      <c r="KRR2" s="74"/>
      <c r="KRS2" s="74"/>
      <c r="KRT2" s="74"/>
      <c r="KRU2" s="74"/>
      <c r="KRV2" s="74"/>
      <c r="KRW2" s="74"/>
      <c r="KRX2" s="74"/>
      <c r="KRY2" s="74"/>
      <c r="KRZ2" s="74"/>
      <c r="KSA2" s="74"/>
      <c r="KSB2" s="74"/>
      <c r="KSC2" s="74"/>
      <c r="KSD2" s="74"/>
      <c r="KSE2" s="74"/>
      <c r="KSF2" s="74"/>
      <c r="KSG2" s="74"/>
      <c r="KSH2" s="74"/>
      <c r="KSI2" s="74"/>
      <c r="KSJ2" s="74"/>
      <c r="KSK2" s="74"/>
      <c r="KSL2" s="74"/>
      <c r="KSM2" s="74"/>
      <c r="KSN2" s="74"/>
      <c r="KSO2" s="74"/>
      <c r="KSP2" s="74"/>
      <c r="KSQ2" s="74"/>
      <c r="KSR2" s="74"/>
      <c r="KSS2" s="74"/>
      <c r="KST2" s="74"/>
      <c r="KSU2" s="74"/>
      <c r="KSV2" s="74"/>
      <c r="KSW2" s="74"/>
      <c r="KSX2" s="74"/>
      <c r="KSY2" s="74"/>
      <c r="KSZ2" s="74"/>
      <c r="KTA2" s="74"/>
      <c r="KTB2" s="74"/>
      <c r="KTC2" s="74"/>
      <c r="KTD2" s="74"/>
      <c r="KTE2" s="74"/>
      <c r="KTF2" s="74"/>
      <c r="KTG2" s="74"/>
      <c r="KTH2" s="74"/>
      <c r="KTI2" s="74"/>
      <c r="KTJ2" s="74"/>
      <c r="KTK2" s="74"/>
      <c r="KTL2" s="74"/>
      <c r="KTM2" s="74"/>
      <c r="KTN2" s="74"/>
      <c r="KTO2" s="74"/>
      <c r="KTP2" s="74"/>
      <c r="KTQ2" s="74"/>
      <c r="KTR2" s="74"/>
      <c r="KTS2" s="74"/>
      <c r="KTT2" s="74"/>
      <c r="KTU2" s="74"/>
      <c r="KTV2" s="74"/>
      <c r="KTW2" s="74"/>
      <c r="KTX2" s="74"/>
      <c r="KTY2" s="74"/>
      <c r="KTZ2" s="74"/>
      <c r="KUA2" s="74"/>
      <c r="KUB2" s="74"/>
      <c r="KUC2" s="74"/>
      <c r="KUD2" s="74"/>
      <c r="KUE2" s="74"/>
      <c r="KUF2" s="74"/>
      <c r="KUG2" s="74"/>
      <c r="KUH2" s="74"/>
      <c r="KUI2" s="74"/>
      <c r="KUJ2" s="74"/>
      <c r="KUK2" s="74"/>
      <c r="KUL2" s="74"/>
      <c r="KUM2" s="74"/>
      <c r="KUN2" s="74"/>
      <c r="KUO2" s="74"/>
      <c r="KUP2" s="74"/>
      <c r="KUQ2" s="74"/>
      <c r="KUR2" s="74"/>
      <c r="KUS2" s="74"/>
      <c r="KUT2" s="74"/>
      <c r="KUU2" s="74"/>
      <c r="KUV2" s="74"/>
      <c r="KUW2" s="74"/>
      <c r="KUX2" s="74"/>
      <c r="KUY2" s="74"/>
      <c r="KUZ2" s="74"/>
      <c r="KVA2" s="74"/>
      <c r="KVB2" s="74"/>
      <c r="KVC2" s="74"/>
      <c r="KVD2" s="74"/>
      <c r="KVE2" s="74"/>
      <c r="KVF2" s="74"/>
      <c r="KVG2" s="74"/>
      <c r="KVH2" s="74"/>
      <c r="KVI2" s="74"/>
      <c r="KVJ2" s="74"/>
      <c r="KVK2" s="74"/>
      <c r="KVL2" s="74"/>
      <c r="KVM2" s="74"/>
      <c r="KVN2" s="74"/>
      <c r="KVO2" s="74"/>
      <c r="KVP2" s="74"/>
      <c r="KVQ2" s="74"/>
      <c r="KVR2" s="74"/>
      <c r="KVS2" s="74"/>
      <c r="KVT2" s="74"/>
      <c r="KVU2" s="74"/>
      <c r="KVV2" s="74"/>
      <c r="KVW2" s="74"/>
      <c r="KVX2" s="74"/>
      <c r="KVY2" s="74"/>
      <c r="KVZ2" s="74"/>
      <c r="KWA2" s="74"/>
      <c r="KWB2" s="74"/>
      <c r="KWC2" s="74"/>
      <c r="KWD2" s="74"/>
      <c r="KWE2" s="74"/>
      <c r="KWF2" s="74"/>
      <c r="KWG2" s="74"/>
      <c r="KWH2" s="74"/>
      <c r="KWI2" s="74"/>
      <c r="KWJ2" s="74"/>
      <c r="KWK2" s="74"/>
      <c r="KWL2" s="74"/>
      <c r="KWM2" s="74"/>
      <c r="KWN2" s="74"/>
      <c r="KWO2" s="74"/>
      <c r="KWP2" s="74"/>
      <c r="KWQ2" s="74"/>
      <c r="KWR2" s="74"/>
      <c r="KWS2" s="74"/>
      <c r="KWT2" s="74"/>
      <c r="KWU2" s="74"/>
      <c r="KWV2" s="74"/>
      <c r="KWW2" s="74"/>
      <c r="KWX2" s="74"/>
      <c r="KWY2" s="74"/>
      <c r="KWZ2" s="74"/>
      <c r="KXA2" s="74"/>
      <c r="KXB2" s="74"/>
      <c r="KXC2" s="74"/>
      <c r="KXD2" s="74"/>
      <c r="KXE2" s="74"/>
      <c r="KXF2" s="74"/>
      <c r="KXG2" s="74"/>
      <c r="KXH2" s="74"/>
      <c r="KXI2" s="74"/>
      <c r="KXJ2" s="74"/>
      <c r="KXK2" s="74"/>
      <c r="KXL2" s="74"/>
      <c r="KXM2" s="74"/>
      <c r="KXN2" s="74"/>
      <c r="KXO2" s="74"/>
      <c r="KXP2" s="74"/>
      <c r="KXQ2" s="74"/>
      <c r="KXR2" s="74"/>
      <c r="KXS2" s="74"/>
      <c r="KXT2" s="74"/>
      <c r="KXU2" s="74"/>
      <c r="KXV2" s="74"/>
      <c r="KXW2" s="74"/>
      <c r="KXX2" s="74"/>
      <c r="KXY2" s="74"/>
      <c r="KXZ2" s="74"/>
      <c r="KYA2" s="74"/>
      <c r="KYB2" s="74"/>
      <c r="KYC2" s="74"/>
      <c r="KYD2" s="74"/>
      <c r="KYE2" s="74"/>
      <c r="KYF2" s="74"/>
      <c r="KYG2" s="74"/>
      <c r="KYH2" s="74"/>
      <c r="KYI2" s="74"/>
      <c r="KYJ2" s="74"/>
      <c r="KYK2" s="74"/>
      <c r="KYL2" s="74"/>
      <c r="KYM2" s="74"/>
      <c r="KYN2" s="74"/>
      <c r="KYO2" s="74"/>
      <c r="KYP2" s="74"/>
      <c r="KYQ2" s="74"/>
      <c r="KYR2" s="74"/>
      <c r="KYS2" s="74"/>
      <c r="KYT2" s="74"/>
      <c r="KYU2" s="74"/>
      <c r="KYV2" s="74"/>
      <c r="KYW2" s="74"/>
      <c r="KYX2" s="74"/>
      <c r="KYY2" s="74"/>
      <c r="KYZ2" s="74"/>
      <c r="KZA2" s="74"/>
      <c r="KZB2" s="74"/>
      <c r="KZC2" s="74"/>
      <c r="KZD2" s="74"/>
      <c r="KZE2" s="74"/>
      <c r="KZF2" s="74"/>
      <c r="KZG2" s="74"/>
      <c r="KZH2" s="74"/>
      <c r="KZI2" s="74"/>
      <c r="KZJ2" s="74"/>
      <c r="KZK2" s="74"/>
      <c r="KZL2" s="74"/>
      <c r="KZM2" s="74"/>
      <c r="KZN2" s="74"/>
      <c r="KZO2" s="74"/>
      <c r="KZP2" s="74"/>
      <c r="KZQ2" s="74"/>
      <c r="KZR2" s="74"/>
      <c r="KZS2" s="74"/>
      <c r="KZT2" s="74"/>
      <c r="KZU2" s="74"/>
      <c r="KZV2" s="74"/>
      <c r="KZW2" s="74"/>
      <c r="KZX2" s="74"/>
      <c r="KZY2" s="74"/>
      <c r="KZZ2" s="74"/>
      <c r="LAA2" s="74"/>
      <c r="LAB2" s="74"/>
      <c r="LAC2" s="74"/>
      <c r="LAD2" s="74"/>
      <c r="LAE2" s="74"/>
      <c r="LAF2" s="74"/>
      <c r="LAG2" s="74"/>
      <c r="LAH2" s="74"/>
      <c r="LAI2" s="74"/>
      <c r="LAJ2" s="74"/>
      <c r="LAK2" s="74"/>
      <c r="LAL2" s="74"/>
      <c r="LAM2" s="74"/>
      <c r="LAN2" s="74"/>
      <c r="LAO2" s="74"/>
      <c r="LAP2" s="74"/>
      <c r="LAQ2" s="74"/>
      <c r="LAR2" s="74"/>
      <c r="LAS2" s="74"/>
      <c r="LAT2" s="74"/>
      <c r="LAU2" s="74"/>
      <c r="LAV2" s="74"/>
      <c r="LAW2" s="74"/>
      <c r="LAX2" s="74"/>
      <c r="LAY2" s="74"/>
      <c r="LAZ2" s="74"/>
      <c r="LBA2" s="74"/>
      <c r="LBB2" s="74"/>
      <c r="LBC2" s="74"/>
      <c r="LBD2" s="74"/>
      <c r="LBE2" s="74"/>
      <c r="LBF2" s="74"/>
      <c r="LBG2" s="74"/>
      <c r="LBH2" s="74"/>
      <c r="LBI2" s="74"/>
      <c r="LBJ2" s="74"/>
      <c r="LBK2" s="74"/>
      <c r="LBL2" s="74"/>
      <c r="LBM2" s="74"/>
      <c r="LBN2" s="74"/>
      <c r="LBO2" s="74"/>
      <c r="LBP2" s="74"/>
      <c r="LBQ2" s="74"/>
      <c r="LBR2" s="74"/>
      <c r="LBS2" s="74"/>
      <c r="LBT2" s="74"/>
      <c r="LBU2" s="74"/>
      <c r="LBV2" s="74"/>
      <c r="LBW2" s="74"/>
      <c r="LBX2" s="74"/>
      <c r="LBY2" s="74"/>
      <c r="LBZ2" s="74"/>
      <c r="LCA2" s="74"/>
      <c r="LCB2" s="74"/>
      <c r="LCC2" s="74"/>
      <c r="LCD2" s="74"/>
      <c r="LCE2" s="74"/>
      <c r="LCF2" s="74"/>
      <c r="LCG2" s="74"/>
      <c r="LCH2" s="74"/>
      <c r="LCI2" s="74"/>
      <c r="LCJ2" s="74"/>
      <c r="LCK2" s="74"/>
      <c r="LCL2" s="74"/>
      <c r="LCM2" s="74"/>
      <c r="LCN2" s="74"/>
      <c r="LCO2" s="74"/>
      <c r="LCP2" s="74"/>
      <c r="LCQ2" s="74"/>
      <c r="LCR2" s="74"/>
      <c r="LCS2" s="74"/>
      <c r="LCT2" s="74"/>
      <c r="LCU2" s="74"/>
      <c r="LCV2" s="74"/>
      <c r="LCW2" s="74"/>
      <c r="LCX2" s="74"/>
      <c r="LCY2" s="74"/>
      <c r="LCZ2" s="74"/>
      <c r="LDA2" s="74"/>
      <c r="LDB2" s="74"/>
      <c r="LDC2" s="74"/>
      <c r="LDD2" s="74"/>
      <c r="LDE2" s="74"/>
      <c r="LDF2" s="74"/>
      <c r="LDG2" s="74"/>
      <c r="LDH2" s="74"/>
      <c r="LDI2" s="74"/>
      <c r="LDJ2" s="74"/>
      <c r="LDK2" s="74"/>
      <c r="LDL2" s="74"/>
      <c r="LDM2" s="74"/>
      <c r="LDN2" s="74"/>
      <c r="LDO2" s="74"/>
      <c r="LDP2" s="74"/>
      <c r="LDQ2" s="74"/>
      <c r="LDR2" s="74"/>
      <c r="LDS2" s="74"/>
      <c r="LDT2" s="74"/>
      <c r="LDU2" s="74"/>
      <c r="LDV2" s="74"/>
      <c r="LDW2" s="74"/>
      <c r="LDX2" s="74"/>
      <c r="LDY2" s="74"/>
      <c r="LDZ2" s="74"/>
      <c r="LEA2" s="74"/>
      <c r="LEB2" s="74"/>
      <c r="LEC2" s="74"/>
      <c r="LED2" s="74"/>
      <c r="LEE2" s="74"/>
      <c r="LEF2" s="74"/>
      <c r="LEG2" s="74"/>
      <c r="LEH2" s="74"/>
      <c r="LEI2" s="74"/>
      <c r="LEJ2" s="74"/>
      <c r="LEK2" s="74"/>
      <c r="LEL2" s="74"/>
      <c r="LEM2" s="74"/>
      <c r="LEN2" s="74"/>
      <c r="LEO2" s="74"/>
      <c r="LEP2" s="74"/>
      <c r="LEQ2" s="74"/>
      <c r="LER2" s="74"/>
      <c r="LES2" s="74"/>
      <c r="LET2" s="74"/>
      <c r="LEU2" s="74"/>
      <c r="LEV2" s="74"/>
      <c r="LEW2" s="74"/>
      <c r="LEX2" s="74"/>
      <c r="LEY2" s="74"/>
      <c r="LEZ2" s="74"/>
      <c r="LFA2" s="74"/>
      <c r="LFB2" s="74"/>
      <c r="LFC2" s="74"/>
      <c r="LFD2" s="74"/>
      <c r="LFE2" s="74"/>
      <c r="LFF2" s="74"/>
      <c r="LFG2" s="74"/>
      <c r="LFH2" s="74"/>
      <c r="LFI2" s="74"/>
      <c r="LFJ2" s="74"/>
      <c r="LFK2" s="74"/>
      <c r="LFL2" s="74"/>
      <c r="LFM2" s="74"/>
      <c r="LFN2" s="74"/>
      <c r="LFO2" s="74"/>
      <c r="LFP2" s="74"/>
      <c r="LFQ2" s="74"/>
      <c r="LFR2" s="74"/>
      <c r="LFS2" s="74"/>
      <c r="LFT2" s="74"/>
      <c r="LFU2" s="74"/>
      <c r="LFV2" s="74"/>
      <c r="LFW2" s="74"/>
      <c r="LFX2" s="74"/>
      <c r="LFY2" s="74"/>
      <c r="LFZ2" s="74"/>
      <c r="LGA2" s="74"/>
      <c r="LGB2" s="74"/>
      <c r="LGC2" s="74"/>
      <c r="LGD2" s="74"/>
      <c r="LGE2" s="74"/>
      <c r="LGF2" s="74"/>
      <c r="LGG2" s="74"/>
      <c r="LGH2" s="74"/>
      <c r="LGI2" s="74"/>
      <c r="LGJ2" s="74"/>
      <c r="LGK2" s="74"/>
      <c r="LGL2" s="74"/>
      <c r="LGM2" s="74"/>
      <c r="LGN2" s="74"/>
      <c r="LGO2" s="74"/>
      <c r="LGP2" s="74"/>
      <c r="LGQ2" s="74"/>
      <c r="LGR2" s="74"/>
      <c r="LGS2" s="74"/>
      <c r="LGT2" s="74"/>
      <c r="LGU2" s="74"/>
      <c r="LGV2" s="74"/>
      <c r="LGW2" s="74"/>
      <c r="LGX2" s="74"/>
      <c r="LGY2" s="74"/>
      <c r="LGZ2" s="74"/>
      <c r="LHA2" s="74"/>
      <c r="LHB2" s="74"/>
      <c r="LHC2" s="74"/>
      <c r="LHD2" s="74"/>
      <c r="LHE2" s="74"/>
      <c r="LHF2" s="74"/>
      <c r="LHG2" s="74"/>
      <c r="LHH2" s="74"/>
      <c r="LHI2" s="74"/>
      <c r="LHJ2" s="74"/>
      <c r="LHK2" s="74"/>
      <c r="LHL2" s="74"/>
      <c r="LHM2" s="74"/>
      <c r="LHN2" s="74"/>
      <c r="LHO2" s="74"/>
      <c r="LHP2" s="74"/>
      <c r="LHQ2" s="74"/>
      <c r="LHR2" s="74"/>
      <c r="LHS2" s="74"/>
      <c r="LHT2" s="74"/>
      <c r="LHU2" s="74"/>
      <c r="LHV2" s="74"/>
      <c r="LHW2" s="74"/>
      <c r="LHX2" s="74"/>
      <c r="LHY2" s="74"/>
      <c r="LHZ2" s="74"/>
      <c r="LIA2" s="74"/>
      <c r="LIB2" s="74"/>
      <c r="LIC2" s="74"/>
      <c r="LID2" s="74"/>
      <c r="LIE2" s="74"/>
      <c r="LIF2" s="74"/>
      <c r="LIG2" s="74"/>
      <c r="LIH2" s="74"/>
      <c r="LII2" s="74"/>
      <c r="LIJ2" s="74"/>
      <c r="LIK2" s="74"/>
      <c r="LIL2" s="74"/>
      <c r="LIM2" s="74"/>
      <c r="LIN2" s="74"/>
      <c r="LIO2" s="74"/>
      <c r="LIP2" s="74"/>
      <c r="LIQ2" s="74"/>
      <c r="LIR2" s="74"/>
      <c r="LIS2" s="74"/>
      <c r="LIT2" s="74"/>
      <c r="LIU2" s="74"/>
      <c r="LIV2" s="74"/>
      <c r="LIW2" s="74"/>
      <c r="LIX2" s="74"/>
      <c r="LIY2" s="74"/>
      <c r="LIZ2" s="74"/>
      <c r="LJA2" s="74"/>
      <c r="LJB2" s="74"/>
      <c r="LJC2" s="74"/>
      <c r="LJD2" s="74"/>
      <c r="LJE2" s="74"/>
      <c r="LJF2" s="74"/>
      <c r="LJG2" s="74"/>
      <c r="LJH2" s="74"/>
      <c r="LJI2" s="74"/>
      <c r="LJJ2" s="74"/>
      <c r="LJK2" s="74"/>
      <c r="LJL2" s="74"/>
      <c r="LJM2" s="74"/>
      <c r="LJN2" s="74"/>
      <c r="LJO2" s="74"/>
      <c r="LJP2" s="74"/>
      <c r="LJQ2" s="74"/>
      <c r="LJR2" s="74"/>
      <c r="LJS2" s="74"/>
      <c r="LJT2" s="74"/>
      <c r="LJU2" s="74"/>
      <c r="LJV2" s="74"/>
      <c r="LJW2" s="74"/>
      <c r="LJX2" s="74"/>
      <c r="LJY2" s="74"/>
      <c r="LJZ2" s="74"/>
      <c r="LKA2" s="74"/>
      <c r="LKB2" s="74"/>
      <c r="LKC2" s="74"/>
      <c r="LKD2" s="74"/>
      <c r="LKE2" s="74"/>
      <c r="LKF2" s="74"/>
      <c r="LKG2" s="74"/>
      <c r="LKH2" s="74"/>
      <c r="LKI2" s="74"/>
      <c r="LKJ2" s="74"/>
      <c r="LKK2" s="74"/>
      <c r="LKL2" s="74"/>
      <c r="LKM2" s="74"/>
      <c r="LKN2" s="74"/>
      <c r="LKO2" s="74"/>
      <c r="LKP2" s="74"/>
      <c r="LKQ2" s="74"/>
      <c r="LKR2" s="74"/>
      <c r="LKS2" s="74"/>
      <c r="LKT2" s="74"/>
      <c r="LKU2" s="74"/>
      <c r="LKV2" s="74"/>
      <c r="LKW2" s="74"/>
      <c r="LKX2" s="74"/>
      <c r="LKY2" s="74"/>
      <c r="LKZ2" s="74"/>
      <c r="LLA2" s="74"/>
      <c r="LLB2" s="74"/>
      <c r="LLC2" s="74"/>
      <c r="LLD2" s="74"/>
      <c r="LLE2" s="74"/>
      <c r="LLF2" s="74"/>
      <c r="LLG2" s="74"/>
      <c r="LLH2" s="74"/>
      <c r="LLI2" s="74"/>
      <c r="LLJ2" s="74"/>
      <c r="LLK2" s="74"/>
      <c r="LLL2" s="74"/>
      <c r="LLM2" s="74"/>
      <c r="LLN2" s="74"/>
      <c r="LLO2" s="74"/>
      <c r="LLP2" s="74"/>
      <c r="LLQ2" s="74"/>
      <c r="LLR2" s="74"/>
      <c r="LLS2" s="74"/>
      <c r="LLT2" s="74"/>
      <c r="LLU2" s="74"/>
      <c r="LLV2" s="74"/>
      <c r="LLW2" s="74"/>
      <c r="LLX2" s="74"/>
      <c r="LLY2" s="74"/>
      <c r="LLZ2" s="74"/>
      <c r="LMA2" s="74"/>
      <c r="LMB2" s="74"/>
      <c r="LMC2" s="74"/>
      <c r="LMD2" s="74"/>
      <c r="LME2" s="74"/>
      <c r="LMF2" s="74"/>
      <c r="LMG2" s="74"/>
      <c r="LMH2" s="74"/>
      <c r="LMI2" s="74"/>
      <c r="LMJ2" s="74"/>
      <c r="LMK2" s="74"/>
      <c r="LML2" s="74"/>
      <c r="LMM2" s="74"/>
      <c r="LMN2" s="74"/>
      <c r="LMO2" s="74"/>
      <c r="LMP2" s="74"/>
      <c r="LMQ2" s="74"/>
      <c r="LMR2" s="74"/>
      <c r="LMS2" s="74"/>
      <c r="LMT2" s="74"/>
      <c r="LMU2" s="74"/>
      <c r="LMV2" s="74"/>
      <c r="LMW2" s="74"/>
      <c r="LMX2" s="74"/>
      <c r="LMY2" s="74"/>
      <c r="LMZ2" s="74"/>
      <c r="LNA2" s="74"/>
      <c r="LNB2" s="74"/>
      <c r="LNC2" s="74"/>
      <c r="LND2" s="74"/>
      <c r="LNE2" s="74"/>
      <c r="LNF2" s="74"/>
      <c r="LNG2" s="74"/>
      <c r="LNH2" s="74"/>
      <c r="LNI2" s="74"/>
      <c r="LNJ2" s="74"/>
      <c r="LNK2" s="74"/>
      <c r="LNL2" s="74"/>
      <c r="LNM2" s="74"/>
      <c r="LNN2" s="74"/>
      <c r="LNO2" s="74"/>
      <c r="LNP2" s="74"/>
      <c r="LNQ2" s="74"/>
      <c r="LNR2" s="74"/>
      <c r="LNS2" s="74"/>
      <c r="LNT2" s="74"/>
      <c r="LNU2" s="74"/>
      <c r="LNV2" s="74"/>
      <c r="LNW2" s="74"/>
      <c r="LNX2" s="74"/>
      <c r="LNY2" s="74"/>
      <c r="LNZ2" s="74"/>
      <c r="LOA2" s="74"/>
      <c r="LOB2" s="74"/>
      <c r="LOC2" s="74"/>
      <c r="LOD2" s="74"/>
      <c r="LOE2" s="74"/>
      <c r="LOF2" s="74"/>
      <c r="LOG2" s="74"/>
      <c r="LOH2" s="74"/>
      <c r="LOI2" s="74"/>
      <c r="LOJ2" s="74"/>
      <c r="LOK2" s="74"/>
      <c r="LOL2" s="74"/>
      <c r="LOM2" s="74"/>
      <c r="LON2" s="74"/>
      <c r="LOO2" s="74"/>
      <c r="LOP2" s="74"/>
      <c r="LOQ2" s="74"/>
      <c r="LOR2" s="74"/>
      <c r="LOS2" s="74"/>
      <c r="LOT2" s="74"/>
      <c r="LOU2" s="74"/>
      <c r="LOV2" s="74"/>
      <c r="LOW2" s="74"/>
      <c r="LOX2" s="74"/>
      <c r="LOY2" s="74"/>
      <c r="LOZ2" s="74"/>
      <c r="LPA2" s="74"/>
      <c r="LPB2" s="74"/>
      <c r="LPC2" s="74"/>
      <c r="LPD2" s="74"/>
      <c r="LPE2" s="74"/>
      <c r="LPF2" s="74"/>
      <c r="LPG2" s="74"/>
      <c r="LPH2" s="74"/>
      <c r="LPI2" s="74"/>
      <c r="LPJ2" s="74"/>
      <c r="LPK2" s="74"/>
      <c r="LPL2" s="74"/>
      <c r="LPM2" s="74"/>
      <c r="LPN2" s="74"/>
      <c r="LPO2" s="74"/>
      <c r="LPP2" s="74"/>
      <c r="LPQ2" s="74"/>
      <c r="LPR2" s="74"/>
      <c r="LPS2" s="74"/>
      <c r="LPT2" s="74"/>
      <c r="LPU2" s="74"/>
      <c r="LPV2" s="74"/>
      <c r="LPW2" s="74"/>
      <c r="LPX2" s="74"/>
      <c r="LPY2" s="74"/>
      <c r="LPZ2" s="74"/>
      <c r="LQA2" s="74"/>
      <c r="LQB2" s="74"/>
      <c r="LQC2" s="74"/>
      <c r="LQD2" s="74"/>
      <c r="LQE2" s="74"/>
      <c r="LQF2" s="74"/>
      <c r="LQG2" s="74"/>
      <c r="LQH2" s="74"/>
      <c r="LQI2" s="74"/>
      <c r="LQJ2" s="74"/>
      <c r="LQK2" s="74"/>
      <c r="LQL2" s="74"/>
      <c r="LQM2" s="74"/>
      <c r="LQN2" s="74"/>
      <c r="LQO2" s="74"/>
      <c r="LQP2" s="74"/>
      <c r="LQQ2" s="74"/>
      <c r="LQR2" s="74"/>
      <c r="LQS2" s="74"/>
      <c r="LQT2" s="74"/>
      <c r="LQU2" s="74"/>
      <c r="LQV2" s="74"/>
      <c r="LQW2" s="74"/>
      <c r="LQX2" s="74"/>
      <c r="LQY2" s="74"/>
      <c r="LQZ2" s="74"/>
      <c r="LRA2" s="74"/>
      <c r="LRB2" s="74"/>
      <c r="LRC2" s="74"/>
      <c r="LRD2" s="74"/>
      <c r="LRE2" s="74"/>
      <c r="LRF2" s="74"/>
      <c r="LRG2" s="74"/>
      <c r="LRH2" s="74"/>
      <c r="LRI2" s="74"/>
      <c r="LRJ2" s="74"/>
      <c r="LRK2" s="74"/>
      <c r="LRL2" s="74"/>
      <c r="LRM2" s="74"/>
      <c r="LRN2" s="74"/>
      <c r="LRO2" s="74"/>
      <c r="LRP2" s="74"/>
      <c r="LRQ2" s="74"/>
      <c r="LRR2" s="74"/>
      <c r="LRS2" s="74"/>
      <c r="LRT2" s="74"/>
      <c r="LRU2" s="74"/>
      <c r="LRV2" s="74"/>
      <c r="LRW2" s="74"/>
      <c r="LRX2" s="74"/>
      <c r="LRY2" s="74"/>
      <c r="LRZ2" s="74"/>
      <c r="LSA2" s="74"/>
      <c r="LSB2" s="74"/>
      <c r="LSC2" s="74"/>
      <c r="LSD2" s="74"/>
      <c r="LSE2" s="74"/>
      <c r="LSF2" s="74"/>
      <c r="LSG2" s="74"/>
      <c r="LSH2" s="74"/>
      <c r="LSI2" s="74"/>
      <c r="LSJ2" s="74"/>
      <c r="LSK2" s="74"/>
      <c r="LSL2" s="74"/>
      <c r="LSM2" s="74"/>
      <c r="LSN2" s="74"/>
      <c r="LSO2" s="74"/>
      <c r="LSP2" s="74"/>
      <c r="LSQ2" s="74"/>
      <c r="LSR2" s="74"/>
      <c r="LSS2" s="74"/>
      <c r="LST2" s="74"/>
      <c r="LSU2" s="74"/>
      <c r="LSV2" s="74"/>
      <c r="LSW2" s="74"/>
      <c r="LSX2" s="74"/>
      <c r="LSY2" s="74"/>
      <c r="LSZ2" s="74"/>
      <c r="LTA2" s="74"/>
      <c r="LTB2" s="74"/>
      <c r="LTC2" s="74"/>
      <c r="LTD2" s="74"/>
      <c r="LTE2" s="74"/>
      <c r="LTF2" s="74"/>
      <c r="LTG2" s="74"/>
      <c r="LTH2" s="74"/>
      <c r="LTI2" s="74"/>
      <c r="LTJ2" s="74"/>
      <c r="LTK2" s="74"/>
      <c r="LTL2" s="74"/>
      <c r="LTM2" s="74"/>
      <c r="LTN2" s="74"/>
      <c r="LTO2" s="74"/>
      <c r="LTP2" s="74"/>
      <c r="LTQ2" s="74"/>
      <c r="LTR2" s="74"/>
      <c r="LTS2" s="74"/>
      <c r="LTT2" s="74"/>
      <c r="LTU2" s="74"/>
      <c r="LTV2" s="74"/>
      <c r="LTW2" s="74"/>
      <c r="LTX2" s="74"/>
      <c r="LTY2" s="74"/>
      <c r="LTZ2" s="74"/>
      <c r="LUA2" s="74"/>
      <c r="LUB2" s="74"/>
      <c r="LUC2" s="74"/>
      <c r="LUD2" s="74"/>
      <c r="LUE2" s="74"/>
      <c r="LUF2" s="74"/>
      <c r="LUG2" s="74"/>
      <c r="LUH2" s="74"/>
      <c r="LUI2" s="74"/>
      <c r="LUJ2" s="74"/>
      <c r="LUK2" s="74"/>
      <c r="LUL2" s="74"/>
      <c r="LUM2" s="74"/>
      <c r="LUN2" s="74"/>
      <c r="LUO2" s="74"/>
      <c r="LUP2" s="74"/>
      <c r="LUQ2" s="74"/>
      <c r="LUR2" s="74"/>
      <c r="LUS2" s="74"/>
      <c r="LUT2" s="74"/>
      <c r="LUU2" s="74"/>
      <c r="LUV2" s="74"/>
      <c r="LUW2" s="74"/>
      <c r="LUX2" s="74"/>
      <c r="LUY2" s="74"/>
      <c r="LUZ2" s="74"/>
      <c r="LVA2" s="74"/>
      <c r="LVB2" s="74"/>
      <c r="LVC2" s="74"/>
      <c r="LVD2" s="74"/>
      <c r="LVE2" s="74"/>
      <c r="LVF2" s="74"/>
      <c r="LVG2" s="74"/>
      <c r="LVH2" s="74"/>
      <c r="LVI2" s="74"/>
      <c r="LVJ2" s="74"/>
      <c r="LVK2" s="74"/>
      <c r="LVL2" s="74"/>
      <c r="LVM2" s="74"/>
      <c r="LVN2" s="74"/>
      <c r="LVO2" s="74"/>
      <c r="LVP2" s="74"/>
      <c r="LVQ2" s="74"/>
      <c r="LVR2" s="74"/>
      <c r="LVS2" s="74"/>
      <c r="LVT2" s="74"/>
      <c r="LVU2" s="74"/>
      <c r="LVV2" s="74"/>
      <c r="LVW2" s="74"/>
      <c r="LVX2" s="74"/>
      <c r="LVY2" s="74"/>
      <c r="LVZ2" s="74"/>
      <c r="LWA2" s="74"/>
      <c r="LWB2" s="74"/>
      <c r="LWC2" s="74"/>
      <c r="LWD2" s="74"/>
      <c r="LWE2" s="74"/>
      <c r="LWF2" s="74"/>
      <c r="LWG2" s="74"/>
      <c r="LWH2" s="74"/>
      <c r="LWI2" s="74"/>
      <c r="LWJ2" s="74"/>
      <c r="LWK2" s="74"/>
      <c r="LWL2" s="74"/>
      <c r="LWM2" s="74"/>
      <c r="LWN2" s="74"/>
      <c r="LWO2" s="74"/>
      <c r="LWP2" s="74"/>
      <c r="LWQ2" s="74"/>
      <c r="LWR2" s="74"/>
      <c r="LWS2" s="74"/>
      <c r="LWT2" s="74"/>
      <c r="LWU2" s="74"/>
      <c r="LWV2" s="74"/>
      <c r="LWW2" s="74"/>
      <c r="LWX2" s="74"/>
      <c r="LWY2" s="74"/>
      <c r="LWZ2" s="74"/>
      <c r="LXA2" s="74"/>
      <c r="LXB2" s="74"/>
      <c r="LXC2" s="74"/>
      <c r="LXD2" s="74"/>
      <c r="LXE2" s="74"/>
      <c r="LXF2" s="74"/>
      <c r="LXG2" s="74"/>
      <c r="LXH2" s="74"/>
      <c r="LXI2" s="74"/>
      <c r="LXJ2" s="74"/>
      <c r="LXK2" s="74"/>
      <c r="LXL2" s="74"/>
      <c r="LXM2" s="74"/>
      <c r="LXN2" s="74"/>
      <c r="LXO2" s="74"/>
      <c r="LXP2" s="74"/>
      <c r="LXQ2" s="74"/>
      <c r="LXR2" s="74"/>
      <c r="LXS2" s="74"/>
      <c r="LXT2" s="74"/>
      <c r="LXU2" s="74"/>
      <c r="LXV2" s="74"/>
      <c r="LXW2" s="74"/>
      <c r="LXX2" s="74"/>
      <c r="LXY2" s="74"/>
      <c r="LXZ2" s="74"/>
      <c r="LYA2" s="74"/>
      <c r="LYB2" s="74"/>
      <c r="LYC2" s="74"/>
      <c r="LYD2" s="74"/>
      <c r="LYE2" s="74"/>
      <c r="LYF2" s="74"/>
      <c r="LYG2" s="74"/>
      <c r="LYH2" s="74"/>
      <c r="LYI2" s="74"/>
      <c r="LYJ2" s="74"/>
      <c r="LYK2" s="74"/>
      <c r="LYL2" s="74"/>
      <c r="LYM2" s="74"/>
      <c r="LYN2" s="74"/>
      <c r="LYO2" s="74"/>
      <c r="LYP2" s="74"/>
      <c r="LYQ2" s="74"/>
      <c r="LYR2" s="74"/>
      <c r="LYS2" s="74"/>
      <c r="LYT2" s="74"/>
      <c r="LYU2" s="74"/>
      <c r="LYV2" s="74"/>
      <c r="LYW2" s="74"/>
      <c r="LYX2" s="74"/>
      <c r="LYY2" s="74"/>
      <c r="LYZ2" s="74"/>
      <c r="LZA2" s="74"/>
      <c r="LZB2" s="74"/>
      <c r="LZC2" s="74"/>
      <c r="LZD2" s="74"/>
      <c r="LZE2" s="74"/>
      <c r="LZF2" s="74"/>
      <c r="LZG2" s="74"/>
      <c r="LZH2" s="74"/>
      <c r="LZI2" s="74"/>
      <c r="LZJ2" s="74"/>
      <c r="LZK2" s="74"/>
      <c r="LZL2" s="74"/>
      <c r="LZM2" s="74"/>
      <c r="LZN2" s="74"/>
      <c r="LZO2" s="74"/>
      <c r="LZP2" s="74"/>
      <c r="LZQ2" s="74"/>
      <c r="LZR2" s="74"/>
      <c r="LZS2" s="74"/>
      <c r="LZT2" s="74"/>
      <c r="LZU2" s="74"/>
      <c r="LZV2" s="74"/>
      <c r="LZW2" s="74"/>
      <c r="LZX2" s="74"/>
      <c r="LZY2" s="74"/>
      <c r="LZZ2" s="74"/>
      <c r="MAA2" s="74"/>
      <c r="MAB2" s="74"/>
      <c r="MAC2" s="74"/>
      <c r="MAD2" s="74"/>
      <c r="MAE2" s="74"/>
      <c r="MAF2" s="74"/>
      <c r="MAG2" s="74"/>
      <c r="MAH2" s="74"/>
      <c r="MAI2" s="74"/>
      <c r="MAJ2" s="74"/>
      <c r="MAK2" s="74"/>
      <c r="MAL2" s="74"/>
      <c r="MAM2" s="74"/>
      <c r="MAN2" s="74"/>
      <c r="MAO2" s="74"/>
      <c r="MAP2" s="74"/>
      <c r="MAQ2" s="74"/>
      <c r="MAR2" s="74"/>
      <c r="MAS2" s="74"/>
      <c r="MAT2" s="74"/>
      <c r="MAU2" s="74"/>
      <c r="MAV2" s="74"/>
      <c r="MAW2" s="74"/>
      <c r="MAX2" s="74"/>
      <c r="MAY2" s="74"/>
      <c r="MAZ2" s="74"/>
      <c r="MBA2" s="74"/>
      <c r="MBB2" s="74"/>
      <c r="MBC2" s="74"/>
      <c r="MBD2" s="74"/>
      <c r="MBE2" s="74"/>
      <c r="MBF2" s="74"/>
      <c r="MBG2" s="74"/>
      <c r="MBH2" s="74"/>
      <c r="MBI2" s="74"/>
      <c r="MBJ2" s="74"/>
      <c r="MBK2" s="74"/>
      <c r="MBL2" s="74"/>
      <c r="MBM2" s="74"/>
      <c r="MBN2" s="74"/>
      <c r="MBO2" s="74"/>
      <c r="MBP2" s="74"/>
      <c r="MBQ2" s="74"/>
      <c r="MBR2" s="74"/>
      <c r="MBS2" s="74"/>
      <c r="MBT2" s="74"/>
      <c r="MBU2" s="74"/>
      <c r="MBV2" s="74"/>
      <c r="MBW2" s="74"/>
      <c r="MBX2" s="74"/>
      <c r="MBY2" s="74"/>
      <c r="MBZ2" s="74"/>
      <c r="MCA2" s="74"/>
      <c r="MCB2" s="74"/>
      <c r="MCC2" s="74"/>
      <c r="MCD2" s="74"/>
      <c r="MCE2" s="74"/>
      <c r="MCF2" s="74"/>
      <c r="MCG2" s="74"/>
      <c r="MCH2" s="74"/>
      <c r="MCI2" s="74"/>
      <c r="MCJ2" s="74"/>
      <c r="MCK2" s="74"/>
      <c r="MCL2" s="74"/>
      <c r="MCM2" s="74"/>
      <c r="MCN2" s="74"/>
      <c r="MCO2" s="74"/>
      <c r="MCP2" s="74"/>
      <c r="MCQ2" s="74"/>
      <c r="MCR2" s="74"/>
      <c r="MCS2" s="74"/>
      <c r="MCT2" s="74"/>
      <c r="MCU2" s="74"/>
      <c r="MCV2" s="74"/>
      <c r="MCW2" s="74"/>
      <c r="MCX2" s="74"/>
      <c r="MCY2" s="74"/>
      <c r="MCZ2" s="74"/>
      <c r="MDA2" s="74"/>
      <c r="MDB2" s="74"/>
      <c r="MDC2" s="74"/>
      <c r="MDD2" s="74"/>
      <c r="MDE2" s="74"/>
      <c r="MDF2" s="74"/>
      <c r="MDG2" s="74"/>
      <c r="MDH2" s="74"/>
      <c r="MDI2" s="74"/>
      <c r="MDJ2" s="74"/>
      <c r="MDK2" s="74"/>
      <c r="MDL2" s="74"/>
      <c r="MDM2" s="74"/>
      <c r="MDN2" s="74"/>
      <c r="MDO2" s="74"/>
      <c r="MDP2" s="74"/>
      <c r="MDQ2" s="74"/>
      <c r="MDR2" s="74"/>
      <c r="MDS2" s="74"/>
      <c r="MDT2" s="74"/>
      <c r="MDU2" s="74"/>
      <c r="MDV2" s="74"/>
      <c r="MDW2" s="74"/>
      <c r="MDX2" s="74"/>
      <c r="MDY2" s="74"/>
      <c r="MDZ2" s="74"/>
      <c r="MEA2" s="74"/>
      <c r="MEB2" s="74"/>
      <c r="MEC2" s="74"/>
      <c r="MED2" s="74"/>
      <c r="MEE2" s="74"/>
      <c r="MEF2" s="74"/>
      <c r="MEG2" s="74"/>
      <c r="MEH2" s="74"/>
      <c r="MEI2" s="74"/>
      <c r="MEJ2" s="74"/>
      <c r="MEK2" s="74"/>
      <c r="MEL2" s="74"/>
      <c r="MEM2" s="74"/>
      <c r="MEN2" s="74"/>
      <c r="MEO2" s="74"/>
      <c r="MEP2" s="74"/>
      <c r="MEQ2" s="74"/>
      <c r="MER2" s="74"/>
      <c r="MES2" s="74"/>
      <c r="MET2" s="74"/>
      <c r="MEU2" s="74"/>
      <c r="MEV2" s="74"/>
      <c r="MEW2" s="74"/>
      <c r="MEX2" s="74"/>
      <c r="MEY2" s="74"/>
      <c r="MEZ2" s="74"/>
      <c r="MFA2" s="74"/>
      <c r="MFB2" s="74"/>
      <c r="MFC2" s="74"/>
      <c r="MFD2" s="74"/>
      <c r="MFE2" s="74"/>
      <c r="MFF2" s="74"/>
      <c r="MFG2" s="74"/>
      <c r="MFH2" s="74"/>
      <c r="MFI2" s="74"/>
      <c r="MFJ2" s="74"/>
      <c r="MFK2" s="74"/>
      <c r="MFL2" s="74"/>
      <c r="MFM2" s="74"/>
      <c r="MFN2" s="74"/>
      <c r="MFO2" s="74"/>
      <c r="MFP2" s="74"/>
      <c r="MFQ2" s="74"/>
      <c r="MFR2" s="74"/>
      <c r="MFS2" s="74"/>
      <c r="MFT2" s="74"/>
      <c r="MFU2" s="74"/>
      <c r="MFV2" s="74"/>
      <c r="MFW2" s="74"/>
      <c r="MFX2" s="74"/>
      <c r="MFY2" s="74"/>
      <c r="MFZ2" s="74"/>
      <c r="MGA2" s="74"/>
      <c r="MGB2" s="74"/>
      <c r="MGC2" s="74"/>
      <c r="MGD2" s="74"/>
      <c r="MGE2" s="74"/>
      <c r="MGF2" s="74"/>
      <c r="MGG2" s="74"/>
      <c r="MGH2" s="74"/>
      <c r="MGI2" s="74"/>
      <c r="MGJ2" s="74"/>
      <c r="MGK2" s="74"/>
      <c r="MGL2" s="74"/>
      <c r="MGM2" s="74"/>
      <c r="MGN2" s="74"/>
      <c r="MGO2" s="74"/>
      <c r="MGP2" s="74"/>
      <c r="MGQ2" s="74"/>
      <c r="MGR2" s="74"/>
      <c r="MGS2" s="74"/>
      <c r="MGT2" s="74"/>
      <c r="MGU2" s="74"/>
      <c r="MGV2" s="74"/>
      <c r="MGW2" s="74"/>
      <c r="MGX2" s="74"/>
      <c r="MGY2" s="74"/>
      <c r="MGZ2" s="74"/>
      <c r="MHA2" s="74"/>
      <c r="MHB2" s="74"/>
      <c r="MHC2" s="74"/>
      <c r="MHD2" s="74"/>
      <c r="MHE2" s="74"/>
      <c r="MHF2" s="74"/>
      <c r="MHG2" s="74"/>
      <c r="MHH2" s="74"/>
      <c r="MHI2" s="74"/>
      <c r="MHJ2" s="74"/>
      <c r="MHK2" s="74"/>
      <c r="MHL2" s="74"/>
      <c r="MHM2" s="74"/>
      <c r="MHN2" s="74"/>
      <c r="MHO2" s="74"/>
      <c r="MHP2" s="74"/>
      <c r="MHQ2" s="74"/>
      <c r="MHR2" s="74"/>
      <c r="MHS2" s="74"/>
      <c r="MHT2" s="74"/>
      <c r="MHU2" s="74"/>
      <c r="MHV2" s="74"/>
      <c r="MHW2" s="74"/>
      <c r="MHX2" s="74"/>
      <c r="MHY2" s="74"/>
      <c r="MHZ2" s="74"/>
      <c r="MIA2" s="74"/>
      <c r="MIB2" s="74"/>
      <c r="MIC2" s="74"/>
      <c r="MID2" s="74"/>
      <c r="MIE2" s="74"/>
      <c r="MIF2" s="74"/>
      <c r="MIG2" s="74"/>
      <c r="MIH2" s="74"/>
      <c r="MII2" s="74"/>
      <c r="MIJ2" s="74"/>
      <c r="MIK2" s="74"/>
      <c r="MIL2" s="74"/>
      <c r="MIM2" s="74"/>
      <c r="MIN2" s="74"/>
      <c r="MIO2" s="74"/>
      <c r="MIP2" s="74"/>
      <c r="MIQ2" s="74"/>
      <c r="MIR2" s="74"/>
      <c r="MIS2" s="74"/>
      <c r="MIT2" s="74"/>
      <c r="MIU2" s="74"/>
      <c r="MIV2" s="74"/>
      <c r="MIW2" s="74"/>
      <c r="MIX2" s="74"/>
      <c r="MIY2" s="74"/>
      <c r="MIZ2" s="74"/>
      <c r="MJA2" s="74"/>
      <c r="MJB2" s="74"/>
      <c r="MJC2" s="74"/>
      <c r="MJD2" s="74"/>
      <c r="MJE2" s="74"/>
      <c r="MJF2" s="74"/>
      <c r="MJG2" s="74"/>
      <c r="MJH2" s="74"/>
      <c r="MJI2" s="74"/>
      <c r="MJJ2" s="74"/>
      <c r="MJK2" s="74"/>
      <c r="MJL2" s="74"/>
      <c r="MJM2" s="74"/>
      <c r="MJN2" s="74"/>
      <c r="MJO2" s="74"/>
      <c r="MJP2" s="74"/>
      <c r="MJQ2" s="74"/>
      <c r="MJR2" s="74"/>
      <c r="MJS2" s="74"/>
      <c r="MJT2" s="74"/>
      <c r="MJU2" s="74"/>
      <c r="MJV2" s="74"/>
      <c r="MJW2" s="74"/>
      <c r="MJX2" s="74"/>
      <c r="MJY2" s="74"/>
      <c r="MJZ2" s="74"/>
      <c r="MKA2" s="74"/>
      <c r="MKB2" s="74"/>
      <c r="MKC2" s="74"/>
      <c r="MKD2" s="74"/>
      <c r="MKE2" s="74"/>
      <c r="MKF2" s="74"/>
      <c r="MKG2" s="74"/>
      <c r="MKH2" s="74"/>
      <c r="MKI2" s="74"/>
      <c r="MKJ2" s="74"/>
      <c r="MKK2" s="74"/>
      <c r="MKL2" s="74"/>
      <c r="MKM2" s="74"/>
      <c r="MKN2" s="74"/>
      <c r="MKO2" s="74"/>
      <c r="MKP2" s="74"/>
      <c r="MKQ2" s="74"/>
      <c r="MKR2" s="74"/>
      <c r="MKS2" s="74"/>
      <c r="MKT2" s="74"/>
      <c r="MKU2" s="74"/>
      <c r="MKV2" s="74"/>
      <c r="MKW2" s="74"/>
      <c r="MKX2" s="74"/>
      <c r="MKY2" s="74"/>
      <c r="MKZ2" s="74"/>
      <c r="MLA2" s="74"/>
      <c r="MLB2" s="74"/>
      <c r="MLC2" s="74"/>
      <c r="MLD2" s="74"/>
      <c r="MLE2" s="74"/>
      <c r="MLF2" s="74"/>
      <c r="MLG2" s="74"/>
      <c r="MLH2" s="74"/>
      <c r="MLI2" s="74"/>
      <c r="MLJ2" s="74"/>
      <c r="MLK2" s="74"/>
      <c r="MLL2" s="74"/>
      <c r="MLM2" s="74"/>
      <c r="MLN2" s="74"/>
      <c r="MLO2" s="74"/>
      <c r="MLP2" s="74"/>
      <c r="MLQ2" s="74"/>
      <c r="MLR2" s="74"/>
      <c r="MLS2" s="74"/>
      <c r="MLT2" s="74"/>
      <c r="MLU2" s="74"/>
      <c r="MLV2" s="74"/>
      <c r="MLW2" s="74"/>
      <c r="MLX2" s="74"/>
      <c r="MLY2" s="74"/>
      <c r="MLZ2" s="74"/>
      <c r="MMA2" s="74"/>
      <c r="MMB2" s="74"/>
      <c r="MMC2" s="74"/>
      <c r="MMD2" s="74"/>
      <c r="MME2" s="74"/>
      <c r="MMF2" s="74"/>
      <c r="MMG2" s="74"/>
      <c r="MMH2" s="74"/>
      <c r="MMI2" s="74"/>
      <c r="MMJ2" s="74"/>
      <c r="MMK2" s="74"/>
      <c r="MML2" s="74"/>
      <c r="MMM2" s="74"/>
      <c r="MMN2" s="74"/>
      <c r="MMO2" s="74"/>
      <c r="MMP2" s="74"/>
      <c r="MMQ2" s="74"/>
      <c r="MMR2" s="74"/>
      <c r="MMS2" s="74"/>
      <c r="MMT2" s="74"/>
      <c r="MMU2" s="74"/>
      <c r="MMV2" s="74"/>
      <c r="MMW2" s="74"/>
      <c r="MMX2" s="74"/>
      <c r="MMY2" s="74"/>
      <c r="MMZ2" s="74"/>
      <c r="MNA2" s="74"/>
      <c r="MNB2" s="74"/>
      <c r="MNC2" s="74"/>
      <c r="MND2" s="74"/>
      <c r="MNE2" s="74"/>
      <c r="MNF2" s="74"/>
      <c r="MNG2" s="74"/>
      <c r="MNH2" s="74"/>
      <c r="MNI2" s="74"/>
      <c r="MNJ2" s="74"/>
      <c r="MNK2" s="74"/>
      <c r="MNL2" s="74"/>
      <c r="MNM2" s="74"/>
      <c r="MNN2" s="74"/>
      <c r="MNO2" s="74"/>
      <c r="MNP2" s="74"/>
      <c r="MNQ2" s="74"/>
      <c r="MNR2" s="74"/>
      <c r="MNS2" s="74"/>
      <c r="MNT2" s="74"/>
      <c r="MNU2" s="74"/>
      <c r="MNV2" s="74"/>
      <c r="MNW2" s="74"/>
      <c r="MNX2" s="74"/>
      <c r="MNY2" s="74"/>
      <c r="MNZ2" s="74"/>
      <c r="MOA2" s="74"/>
      <c r="MOB2" s="74"/>
      <c r="MOC2" s="74"/>
      <c r="MOD2" s="74"/>
      <c r="MOE2" s="74"/>
      <c r="MOF2" s="74"/>
      <c r="MOG2" s="74"/>
      <c r="MOH2" s="74"/>
      <c r="MOI2" s="74"/>
      <c r="MOJ2" s="74"/>
      <c r="MOK2" s="74"/>
      <c r="MOL2" s="74"/>
      <c r="MOM2" s="74"/>
      <c r="MON2" s="74"/>
      <c r="MOO2" s="74"/>
      <c r="MOP2" s="74"/>
      <c r="MOQ2" s="74"/>
      <c r="MOR2" s="74"/>
      <c r="MOS2" s="74"/>
      <c r="MOT2" s="74"/>
      <c r="MOU2" s="74"/>
      <c r="MOV2" s="74"/>
      <c r="MOW2" s="74"/>
      <c r="MOX2" s="74"/>
      <c r="MOY2" s="74"/>
      <c r="MOZ2" s="74"/>
      <c r="MPA2" s="74"/>
      <c r="MPB2" s="74"/>
      <c r="MPC2" s="74"/>
      <c r="MPD2" s="74"/>
      <c r="MPE2" s="74"/>
      <c r="MPF2" s="74"/>
      <c r="MPG2" s="74"/>
      <c r="MPH2" s="74"/>
      <c r="MPI2" s="74"/>
      <c r="MPJ2" s="74"/>
      <c r="MPK2" s="74"/>
      <c r="MPL2" s="74"/>
      <c r="MPM2" s="74"/>
      <c r="MPN2" s="74"/>
      <c r="MPO2" s="74"/>
      <c r="MPP2" s="74"/>
      <c r="MPQ2" s="74"/>
      <c r="MPR2" s="74"/>
      <c r="MPS2" s="74"/>
      <c r="MPT2" s="74"/>
      <c r="MPU2" s="74"/>
      <c r="MPV2" s="74"/>
      <c r="MPW2" s="74"/>
      <c r="MPX2" s="74"/>
      <c r="MPY2" s="74"/>
      <c r="MPZ2" s="74"/>
      <c r="MQA2" s="74"/>
      <c r="MQB2" s="74"/>
      <c r="MQC2" s="74"/>
      <c r="MQD2" s="74"/>
      <c r="MQE2" s="74"/>
      <c r="MQF2" s="74"/>
      <c r="MQG2" s="74"/>
      <c r="MQH2" s="74"/>
      <c r="MQI2" s="74"/>
      <c r="MQJ2" s="74"/>
      <c r="MQK2" s="74"/>
      <c r="MQL2" s="74"/>
      <c r="MQM2" s="74"/>
      <c r="MQN2" s="74"/>
      <c r="MQO2" s="74"/>
      <c r="MQP2" s="74"/>
      <c r="MQQ2" s="74"/>
      <c r="MQR2" s="74"/>
      <c r="MQS2" s="74"/>
      <c r="MQT2" s="74"/>
      <c r="MQU2" s="74"/>
      <c r="MQV2" s="74"/>
      <c r="MQW2" s="74"/>
      <c r="MQX2" s="74"/>
      <c r="MQY2" s="74"/>
      <c r="MQZ2" s="74"/>
      <c r="MRA2" s="74"/>
      <c r="MRB2" s="74"/>
      <c r="MRC2" s="74"/>
      <c r="MRD2" s="74"/>
      <c r="MRE2" s="74"/>
      <c r="MRF2" s="74"/>
      <c r="MRG2" s="74"/>
      <c r="MRH2" s="74"/>
      <c r="MRI2" s="74"/>
      <c r="MRJ2" s="74"/>
      <c r="MRK2" s="74"/>
      <c r="MRL2" s="74"/>
      <c r="MRM2" s="74"/>
      <c r="MRN2" s="74"/>
      <c r="MRO2" s="74"/>
      <c r="MRP2" s="74"/>
      <c r="MRQ2" s="74"/>
      <c r="MRR2" s="74"/>
      <c r="MRS2" s="74"/>
      <c r="MRT2" s="74"/>
      <c r="MRU2" s="74"/>
      <c r="MRV2" s="74"/>
      <c r="MRW2" s="74"/>
      <c r="MRX2" s="74"/>
      <c r="MRY2" s="74"/>
      <c r="MRZ2" s="74"/>
      <c r="MSA2" s="74"/>
      <c r="MSB2" s="74"/>
      <c r="MSC2" s="74"/>
      <c r="MSD2" s="74"/>
      <c r="MSE2" s="74"/>
      <c r="MSF2" s="74"/>
      <c r="MSG2" s="74"/>
      <c r="MSH2" s="74"/>
      <c r="MSI2" s="74"/>
      <c r="MSJ2" s="74"/>
      <c r="MSK2" s="74"/>
      <c r="MSL2" s="74"/>
      <c r="MSM2" s="74"/>
      <c r="MSN2" s="74"/>
      <c r="MSO2" s="74"/>
      <c r="MSP2" s="74"/>
      <c r="MSQ2" s="74"/>
      <c r="MSR2" s="74"/>
      <c r="MSS2" s="74"/>
      <c r="MST2" s="74"/>
      <c r="MSU2" s="74"/>
      <c r="MSV2" s="74"/>
      <c r="MSW2" s="74"/>
      <c r="MSX2" s="74"/>
      <c r="MSY2" s="74"/>
      <c r="MSZ2" s="74"/>
      <c r="MTA2" s="74"/>
      <c r="MTB2" s="74"/>
      <c r="MTC2" s="74"/>
      <c r="MTD2" s="74"/>
      <c r="MTE2" s="74"/>
      <c r="MTF2" s="74"/>
      <c r="MTG2" s="74"/>
      <c r="MTH2" s="74"/>
      <c r="MTI2" s="74"/>
      <c r="MTJ2" s="74"/>
      <c r="MTK2" s="74"/>
      <c r="MTL2" s="74"/>
      <c r="MTM2" s="74"/>
      <c r="MTN2" s="74"/>
      <c r="MTO2" s="74"/>
      <c r="MTP2" s="74"/>
      <c r="MTQ2" s="74"/>
      <c r="MTR2" s="74"/>
      <c r="MTS2" s="74"/>
      <c r="MTT2" s="74"/>
      <c r="MTU2" s="74"/>
      <c r="MTV2" s="74"/>
      <c r="MTW2" s="74"/>
      <c r="MTX2" s="74"/>
      <c r="MTY2" s="74"/>
      <c r="MTZ2" s="74"/>
      <c r="MUA2" s="74"/>
      <c r="MUB2" s="74"/>
      <c r="MUC2" s="74"/>
      <c r="MUD2" s="74"/>
      <c r="MUE2" s="74"/>
      <c r="MUF2" s="74"/>
      <c r="MUG2" s="74"/>
      <c r="MUH2" s="74"/>
      <c r="MUI2" s="74"/>
      <c r="MUJ2" s="74"/>
      <c r="MUK2" s="74"/>
      <c r="MUL2" s="74"/>
      <c r="MUM2" s="74"/>
      <c r="MUN2" s="74"/>
      <c r="MUO2" s="74"/>
      <c r="MUP2" s="74"/>
      <c r="MUQ2" s="74"/>
      <c r="MUR2" s="74"/>
      <c r="MUS2" s="74"/>
      <c r="MUT2" s="74"/>
      <c r="MUU2" s="74"/>
      <c r="MUV2" s="74"/>
      <c r="MUW2" s="74"/>
      <c r="MUX2" s="74"/>
      <c r="MUY2" s="74"/>
      <c r="MUZ2" s="74"/>
      <c r="MVA2" s="74"/>
      <c r="MVB2" s="74"/>
      <c r="MVC2" s="74"/>
      <c r="MVD2" s="74"/>
      <c r="MVE2" s="74"/>
      <c r="MVF2" s="74"/>
      <c r="MVG2" s="74"/>
      <c r="MVH2" s="74"/>
      <c r="MVI2" s="74"/>
      <c r="MVJ2" s="74"/>
      <c r="MVK2" s="74"/>
      <c r="MVL2" s="74"/>
      <c r="MVM2" s="74"/>
      <c r="MVN2" s="74"/>
      <c r="MVO2" s="74"/>
      <c r="MVP2" s="74"/>
      <c r="MVQ2" s="74"/>
      <c r="MVR2" s="74"/>
      <c r="MVS2" s="74"/>
      <c r="MVT2" s="74"/>
      <c r="MVU2" s="74"/>
      <c r="MVV2" s="74"/>
      <c r="MVW2" s="74"/>
      <c r="MVX2" s="74"/>
      <c r="MVY2" s="74"/>
      <c r="MVZ2" s="74"/>
      <c r="MWA2" s="74"/>
      <c r="MWB2" s="74"/>
      <c r="MWC2" s="74"/>
      <c r="MWD2" s="74"/>
      <c r="MWE2" s="74"/>
      <c r="MWF2" s="74"/>
      <c r="MWG2" s="74"/>
      <c r="MWH2" s="74"/>
      <c r="MWI2" s="74"/>
      <c r="MWJ2" s="74"/>
      <c r="MWK2" s="74"/>
      <c r="MWL2" s="74"/>
      <c r="MWM2" s="74"/>
      <c r="MWN2" s="74"/>
      <c r="MWO2" s="74"/>
      <c r="MWP2" s="74"/>
      <c r="MWQ2" s="74"/>
      <c r="MWR2" s="74"/>
      <c r="MWS2" s="74"/>
      <c r="MWT2" s="74"/>
      <c r="MWU2" s="74"/>
      <c r="MWV2" s="74"/>
      <c r="MWW2" s="74"/>
      <c r="MWX2" s="74"/>
      <c r="MWY2" s="74"/>
      <c r="MWZ2" s="74"/>
      <c r="MXA2" s="74"/>
      <c r="MXB2" s="74"/>
      <c r="MXC2" s="74"/>
      <c r="MXD2" s="74"/>
      <c r="MXE2" s="74"/>
      <c r="MXF2" s="74"/>
      <c r="MXG2" s="74"/>
      <c r="MXH2" s="74"/>
      <c r="MXI2" s="74"/>
      <c r="MXJ2" s="74"/>
      <c r="MXK2" s="74"/>
      <c r="MXL2" s="74"/>
      <c r="MXM2" s="74"/>
      <c r="MXN2" s="74"/>
      <c r="MXO2" s="74"/>
      <c r="MXP2" s="74"/>
      <c r="MXQ2" s="74"/>
      <c r="MXR2" s="74"/>
      <c r="MXS2" s="74"/>
      <c r="MXT2" s="74"/>
      <c r="MXU2" s="74"/>
      <c r="MXV2" s="74"/>
      <c r="MXW2" s="74"/>
      <c r="MXX2" s="74"/>
      <c r="MXY2" s="74"/>
      <c r="MXZ2" s="74"/>
      <c r="MYA2" s="74"/>
      <c r="MYB2" s="74"/>
      <c r="MYC2" s="74"/>
      <c r="MYD2" s="74"/>
      <c r="MYE2" s="74"/>
      <c r="MYF2" s="74"/>
      <c r="MYG2" s="74"/>
      <c r="MYH2" s="74"/>
      <c r="MYI2" s="74"/>
      <c r="MYJ2" s="74"/>
      <c r="MYK2" s="74"/>
      <c r="MYL2" s="74"/>
      <c r="MYM2" s="74"/>
      <c r="MYN2" s="74"/>
      <c r="MYO2" s="74"/>
      <c r="MYP2" s="74"/>
      <c r="MYQ2" s="74"/>
      <c r="MYR2" s="74"/>
      <c r="MYS2" s="74"/>
      <c r="MYT2" s="74"/>
      <c r="MYU2" s="74"/>
      <c r="MYV2" s="74"/>
      <c r="MYW2" s="74"/>
      <c r="MYX2" s="74"/>
      <c r="MYY2" s="74"/>
      <c r="MYZ2" s="74"/>
      <c r="MZA2" s="74"/>
      <c r="MZB2" s="74"/>
      <c r="MZC2" s="74"/>
      <c r="MZD2" s="74"/>
      <c r="MZE2" s="74"/>
      <c r="MZF2" s="74"/>
      <c r="MZG2" s="74"/>
      <c r="MZH2" s="74"/>
      <c r="MZI2" s="74"/>
      <c r="MZJ2" s="74"/>
      <c r="MZK2" s="74"/>
      <c r="MZL2" s="74"/>
      <c r="MZM2" s="74"/>
      <c r="MZN2" s="74"/>
      <c r="MZO2" s="74"/>
      <c r="MZP2" s="74"/>
      <c r="MZQ2" s="74"/>
      <c r="MZR2" s="74"/>
      <c r="MZS2" s="74"/>
      <c r="MZT2" s="74"/>
      <c r="MZU2" s="74"/>
      <c r="MZV2" s="74"/>
      <c r="MZW2" s="74"/>
      <c r="MZX2" s="74"/>
      <c r="MZY2" s="74"/>
      <c r="MZZ2" s="74"/>
      <c r="NAA2" s="74"/>
      <c r="NAB2" s="74"/>
      <c r="NAC2" s="74"/>
      <c r="NAD2" s="74"/>
      <c r="NAE2" s="74"/>
      <c r="NAF2" s="74"/>
      <c r="NAG2" s="74"/>
      <c r="NAH2" s="74"/>
      <c r="NAI2" s="74"/>
      <c r="NAJ2" s="74"/>
      <c r="NAK2" s="74"/>
      <c r="NAL2" s="74"/>
      <c r="NAM2" s="74"/>
      <c r="NAN2" s="74"/>
      <c r="NAO2" s="74"/>
      <c r="NAP2" s="74"/>
      <c r="NAQ2" s="74"/>
      <c r="NAR2" s="74"/>
      <c r="NAS2" s="74"/>
      <c r="NAT2" s="74"/>
      <c r="NAU2" s="74"/>
      <c r="NAV2" s="74"/>
      <c r="NAW2" s="74"/>
      <c r="NAX2" s="74"/>
      <c r="NAY2" s="74"/>
      <c r="NAZ2" s="74"/>
      <c r="NBA2" s="74"/>
      <c r="NBB2" s="74"/>
      <c r="NBC2" s="74"/>
      <c r="NBD2" s="74"/>
      <c r="NBE2" s="74"/>
      <c r="NBF2" s="74"/>
      <c r="NBG2" s="74"/>
      <c r="NBH2" s="74"/>
      <c r="NBI2" s="74"/>
      <c r="NBJ2" s="74"/>
      <c r="NBK2" s="74"/>
      <c r="NBL2" s="74"/>
      <c r="NBM2" s="74"/>
      <c r="NBN2" s="74"/>
      <c r="NBO2" s="74"/>
      <c r="NBP2" s="74"/>
      <c r="NBQ2" s="74"/>
      <c r="NBR2" s="74"/>
      <c r="NBS2" s="74"/>
      <c r="NBT2" s="74"/>
      <c r="NBU2" s="74"/>
      <c r="NBV2" s="74"/>
      <c r="NBW2" s="74"/>
      <c r="NBX2" s="74"/>
      <c r="NBY2" s="74"/>
      <c r="NBZ2" s="74"/>
      <c r="NCA2" s="74"/>
      <c r="NCB2" s="74"/>
      <c r="NCC2" s="74"/>
      <c r="NCD2" s="74"/>
      <c r="NCE2" s="74"/>
      <c r="NCF2" s="74"/>
      <c r="NCG2" s="74"/>
      <c r="NCH2" s="74"/>
      <c r="NCI2" s="74"/>
      <c r="NCJ2" s="74"/>
      <c r="NCK2" s="74"/>
      <c r="NCL2" s="74"/>
      <c r="NCM2" s="74"/>
      <c r="NCN2" s="74"/>
      <c r="NCO2" s="74"/>
      <c r="NCP2" s="74"/>
      <c r="NCQ2" s="74"/>
      <c r="NCR2" s="74"/>
      <c r="NCS2" s="74"/>
      <c r="NCT2" s="74"/>
      <c r="NCU2" s="74"/>
      <c r="NCV2" s="74"/>
      <c r="NCW2" s="74"/>
      <c r="NCX2" s="74"/>
      <c r="NCY2" s="74"/>
      <c r="NCZ2" s="74"/>
      <c r="NDA2" s="74"/>
      <c r="NDB2" s="74"/>
      <c r="NDC2" s="74"/>
      <c r="NDD2" s="74"/>
      <c r="NDE2" s="74"/>
      <c r="NDF2" s="74"/>
      <c r="NDG2" s="74"/>
      <c r="NDH2" s="74"/>
      <c r="NDI2" s="74"/>
      <c r="NDJ2" s="74"/>
      <c r="NDK2" s="74"/>
      <c r="NDL2" s="74"/>
      <c r="NDM2" s="74"/>
      <c r="NDN2" s="74"/>
      <c r="NDO2" s="74"/>
      <c r="NDP2" s="74"/>
      <c r="NDQ2" s="74"/>
      <c r="NDR2" s="74"/>
      <c r="NDS2" s="74"/>
      <c r="NDT2" s="74"/>
      <c r="NDU2" s="74"/>
      <c r="NDV2" s="74"/>
      <c r="NDW2" s="74"/>
      <c r="NDX2" s="74"/>
      <c r="NDY2" s="74"/>
      <c r="NDZ2" s="74"/>
      <c r="NEA2" s="74"/>
      <c r="NEB2" s="74"/>
      <c r="NEC2" s="74"/>
      <c r="NED2" s="74"/>
      <c r="NEE2" s="74"/>
      <c r="NEF2" s="74"/>
      <c r="NEG2" s="74"/>
      <c r="NEH2" s="74"/>
      <c r="NEI2" s="74"/>
      <c r="NEJ2" s="74"/>
      <c r="NEK2" s="74"/>
      <c r="NEL2" s="74"/>
      <c r="NEM2" s="74"/>
      <c r="NEN2" s="74"/>
      <c r="NEO2" s="74"/>
      <c r="NEP2" s="74"/>
      <c r="NEQ2" s="74"/>
      <c r="NER2" s="74"/>
      <c r="NES2" s="74"/>
      <c r="NET2" s="74"/>
      <c r="NEU2" s="74"/>
      <c r="NEV2" s="74"/>
      <c r="NEW2" s="74"/>
      <c r="NEX2" s="74"/>
      <c r="NEY2" s="74"/>
      <c r="NEZ2" s="74"/>
      <c r="NFA2" s="74"/>
      <c r="NFB2" s="74"/>
      <c r="NFC2" s="74"/>
      <c r="NFD2" s="74"/>
      <c r="NFE2" s="74"/>
      <c r="NFF2" s="74"/>
      <c r="NFG2" s="74"/>
      <c r="NFH2" s="74"/>
      <c r="NFI2" s="74"/>
      <c r="NFJ2" s="74"/>
      <c r="NFK2" s="74"/>
      <c r="NFL2" s="74"/>
      <c r="NFM2" s="74"/>
      <c r="NFN2" s="74"/>
      <c r="NFO2" s="74"/>
      <c r="NFP2" s="74"/>
      <c r="NFQ2" s="74"/>
      <c r="NFR2" s="74"/>
      <c r="NFS2" s="74"/>
      <c r="NFT2" s="74"/>
      <c r="NFU2" s="74"/>
      <c r="NFV2" s="74"/>
      <c r="NFW2" s="74"/>
      <c r="NFX2" s="74"/>
      <c r="NFY2" s="74"/>
      <c r="NFZ2" s="74"/>
      <c r="NGA2" s="74"/>
      <c r="NGB2" s="74"/>
      <c r="NGC2" s="74"/>
      <c r="NGD2" s="74"/>
      <c r="NGE2" s="74"/>
      <c r="NGF2" s="74"/>
      <c r="NGG2" s="74"/>
      <c r="NGH2" s="74"/>
      <c r="NGI2" s="74"/>
      <c r="NGJ2" s="74"/>
      <c r="NGK2" s="74"/>
      <c r="NGL2" s="74"/>
      <c r="NGM2" s="74"/>
      <c r="NGN2" s="74"/>
      <c r="NGO2" s="74"/>
      <c r="NGP2" s="74"/>
      <c r="NGQ2" s="74"/>
      <c r="NGR2" s="74"/>
      <c r="NGS2" s="74"/>
      <c r="NGT2" s="74"/>
      <c r="NGU2" s="74"/>
      <c r="NGV2" s="74"/>
      <c r="NGW2" s="74"/>
      <c r="NGX2" s="74"/>
      <c r="NGY2" s="74"/>
      <c r="NGZ2" s="74"/>
      <c r="NHA2" s="74"/>
      <c r="NHB2" s="74"/>
      <c r="NHC2" s="74"/>
      <c r="NHD2" s="74"/>
      <c r="NHE2" s="74"/>
      <c r="NHF2" s="74"/>
      <c r="NHG2" s="74"/>
      <c r="NHH2" s="74"/>
      <c r="NHI2" s="74"/>
      <c r="NHJ2" s="74"/>
      <c r="NHK2" s="74"/>
      <c r="NHL2" s="74"/>
      <c r="NHM2" s="74"/>
      <c r="NHN2" s="74"/>
      <c r="NHO2" s="74"/>
      <c r="NHP2" s="74"/>
      <c r="NHQ2" s="74"/>
      <c r="NHR2" s="74"/>
      <c r="NHS2" s="74"/>
      <c r="NHT2" s="74"/>
      <c r="NHU2" s="74"/>
      <c r="NHV2" s="74"/>
      <c r="NHW2" s="74"/>
      <c r="NHX2" s="74"/>
      <c r="NHY2" s="74"/>
      <c r="NHZ2" s="74"/>
      <c r="NIA2" s="74"/>
      <c r="NIB2" s="74"/>
      <c r="NIC2" s="74"/>
      <c r="NID2" s="74"/>
      <c r="NIE2" s="74"/>
      <c r="NIF2" s="74"/>
      <c r="NIG2" s="74"/>
      <c r="NIH2" s="74"/>
      <c r="NII2" s="74"/>
      <c r="NIJ2" s="74"/>
      <c r="NIK2" s="74"/>
      <c r="NIL2" s="74"/>
      <c r="NIM2" s="74"/>
      <c r="NIN2" s="74"/>
      <c r="NIO2" s="74"/>
      <c r="NIP2" s="74"/>
      <c r="NIQ2" s="74"/>
      <c r="NIR2" s="74"/>
      <c r="NIS2" s="74"/>
      <c r="NIT2" s="74"/>
      <c r="NIU2" s="74"/>
      <c r="NIV2" s="74"/>
      <c r="NIW2" s="74"/>
      <c r="NIX2" s="74"/>
      <c r="NIY2" s="74"/>
      <c r="NIZ2" s="74"/>
      <c r="NJA2" s="74"/>
      <c r="NJB2" s="74"/>
      <c r="NJC2" s="74"/>
      <c r="NJD2" s="74"/>
      <c r="NJE2" s="74"/>
      <c r="NJF2" s="74"/>
      <c r="NJG2" s="74"/>
      <c r="NJH2" s="74"/>
      <c r="NJI2" s="74"/>
      <c r="NJJ2" s="74"/>
      <c r="NJK2" s="74"/>
      <c r="NJL2" s="74"/>
      <c r="NJM2" s="74"/>
      <c r="NJN2" s="74"/>
      <c r="NJO2" s="74"/>
      <c r="NJP2" s="74"/>
      <c r="NJQ2" s="74"/>
      <c r="NJR2" s="74"/>
      <c r="NJS2" s="74"/>
      <c r="NJT2" s="74"/>
      <c r="NJU2" s="74"/>
      <c r="NJV2" s="74"/>
      <c r="NJW2" s="74"/>
      <c r="NJX2" s="74"/>
      <c r="NJY2" s="74"/>
      <c r="NJZ2" s="74"/>
      <c r="NKA2" s="74"/>
      <c r="NKB2" s="74"/>
      <c r="NKC2" s="74"/>
      <c r="NKD2" s="74"/>
      <c r="NKE2" s="74"/>
      <c r="NKF2" s="74"/>
      <c r="NKG2" s="74"/>
      <c r="NKH2" s="74"/>
      <c r="NKI2" s="74"/>
      <c r="NKJ2" s="74"/>
      <c r="NKK2" s="74"/>
      <c r="NKL2" s="74"/>
      <c r="NKM2" s="74"/>
      <c r="NKN2" s="74"/>
      <c r="NKO2" s="74"/>
      <c r="NKP2" s="74"/>
      <c r="NKQ2" s="74"/>
      <c r="NKR2" s="74"/>
      <c r="NKS2" s="74"/>
      <c r="NKT2" s="74"/>
      <c r="NKU2" s="74"/>
      <c r="NKV2" s="74"/>
      <c r="NKW2" s="74"/>
      <c r="NKX2" s="74"/>
      <c r="NKY2" s="74"/>
      <c r="NKZ2" s="74"/>
      <c r="NLA2" s="74"/>
      <c r="NLB2" s="74"/>
      <c r="NLC2" s="74"/>
      <c r="NLD2" s="74"/>
      <c r="NLE2" s="74"/>
      <c r="NLF2" s="74"/>
      <c r="NLG2" s="74"/>
      <c r="NLH2" s="74"/>
      <c r="NLI2" s="74"/>
      <c r="NLJ2" s="74"/>
      <c r="NLK2" s="74"/>
      <c r="NLL2" s="74"/>
      <c r="NLM2" s="74"/>
      <c r="NLN2" s="74"/>
      <c r="NLO2" s="74"/>
      <c r="NLP2" s="74"/>
      <c r="NLQ2" s="74"/>
      <c r="NLR2" s="74"/>
      <c r="NLS2" s="74"/>
      <c r="NLT2" s="74"/>
      <c r="NLU2" s="74"/>
      <c r="NLV2" s="74"/>
      <c r="NLW2" s="74"/>
      <c r="NLX2" s="74"/>
      <c r="NLY2" s="74"/>
      <c r="NLZ2" s="74"/>
      <c r="NMA2" s="74"/>
      <c r="NMB2" s="74"/>
      <c r="NMC2" s="74"/>
      <c r="NMD2" s="74"/>
      <c r="NME2" s="74"/>
      <c r="NMF2" s="74"/>
      <c r="NMG2" s="74"/>
      <c r="NMH2" s="74"/>
      <c r="NMI2" s="74"/>
      <c r="NMJ2" s="74"/>
      <c r="NMK2" s="74"/>
      <c r="NML2" s="74"/>
      <c r="NMM2" s="74"/>
      <c r="NMN2" s="74"/>
      <c r="NMO2" s="74"/>
      <c r="NMP2" s="74"/>
      <c r="NMQ2" s="74"/>
      <c r="NMR2" s="74"/>
      <c r="NMS2" s="74"/>
      <c r="NMT2" s="74"/>
      <c r="NMU2" s="74"/>
      <c r="NMV2" s="74"/>
      <c r="NMW2" s="74"/>
      <c r="NMX2" s="74"/>
      <c r="NMY2" s="74"/>
      <c r="NMZ2" s="74"/>
      <c r="NNA2" s="74"/>
      <c r="NNB2" s="74"/>
      <c r="NNC2" s="74"/>
      <c r="NND2" s="74"/>
      <c r="NNE2" s="74"/>
      <c r="NNF2" s="74"/>
      <c r="NNG2" s="74"/>
      <c r="NNH2" s="74"/>
      <c r="NNI2" s="74"/>
      <c r="NNJ2" s="74"/>
      <c r="NNK2" s="74"/>
      <c r="NNL2" s="74"/>
      <c r="NNM2" s="74"/>
      <c r="NNN2" s="74"/>
      <c r="NNO2" s="74"/>
      <c r="NNP2" s="74"/>
      <c r="NNQ2" s="74"/>
      <c r="NNR2" s="74"/>
      <c r="NNS2" s="74"/>
      <c r="NNT2" s="74"/>
      <c r="NNU2" s="74"/>
      <c r="NNV2" s="74"/>
      <c r="NNW2" s="74"/>
      <c r="NNX2" s="74"/>
      <c r="NNY2" s="74"/>
      <c r="NNZ2" s="74"/>
      <c r="NOA2" s="74"/>
      <c r="NOB2" s="74"/>
      <c r="NOC2" s="74"/>
      <c r="NOD2" s="74"/>
      <c r="NOE2" s="74"/>
      <c r="NOF2" s="74"/>
      <c r="NOG2" s="74"/>
      <c r="NOH2" s="74"/>
      <c r="NOI2" s="74"/>
      <c r="NOJ2" s="74"/>
      <c r="NOK2" s="74"/>
      <c r="NOL2" s="74"/>
      <c r="NOM2" s="74"/>
      <c r="NON2" s="74"/>
      <c r="NOO2" s="74"/>
      <c r="NOP2" s="74"/>
      <c r="NOQ2" s="74"/>
      <c r="NOR2" s="74"/>
      <c r="NOS2" s="74"/>
      <c r="NOT2" s="74"/>
      <c r="NOU2" s="74"/>
      <c r="NOV2" s="74"/>
      <c r="NOW2" s="74"/>
      <c r="NOX2" s="74"/>
      <c r="NOY2" s="74"/>
      <c r="NOZ2" s="74"/>
      <c r="NPA2" s="74"/>
      <c r="NPB2" s="74"/>
      <c r="NPC2" s="74"/>
      <c r="NPD2" s="74"/>
      <c r="NPE2" s="74"/>
      <c r="NPF2" s="74"/>
      <c r="NPG2" s="74"/>
      <c r="NPH2" s="74"/>
      <c r="NPI2" s="74"/>
      <c r="NPJ2" s="74"/>
      <c r="NPK2" s="74"/>
      <c r="NPL2" s="74"/>
      <c r="NPM2" s="74"/>
      <c r="NPN2" s="74"/>
      <c r="NPO2" s="74"/>
      <c r="NPP2" s="74"/>
      <c r="NPQ2" s="74"/>
      <c r="NPR2" s="74"/>
      <c r="NPS2" s="74"/>
      <c r="NPT2" s="74"/>
      <c r="NPU2" s="74"/>
      <c r="NPV2" s="74"/>
      <c r="NPW2" s="74"/>
      <c r="NPX2" s="74"/>
      <c r="NPY2" s="74"/>
      <c r="NPZ2" s="74"/>
      <c r="NQA2" s="74"/>
      <c r="NQB2" s="74"/>
      <c r="NQC2" s="74"/>
      <c r="NQD2" s="74"/>
      <c r="NQE2" s="74"/>
      <c r="NQF2" s="74"/>
      <c r="NQG2" s="74"/>
      <c r="NQH2" s="74"/>
      <c r="NQI2" s="74"/>
      <c r="NQJ2" s="74"/>
      <c r="NQK2" s="74"/>
      <c r="NQL2" s="74"/>
      <c r="NQM2" s="74"/>
      <c r="NQN2" s="74"/>
      <c r="NQO2" s="74"/>
      <c r="NQP2" s="74"/>
      <c r="NQQ2" s="74"/>
      <c r="NQR2" s="74"/>
      <c r="NQS2" s="74"/>
      <c r="NQT2" s="74"/>
      <c r="NQU2" s="74"/>
      <c r="NQV2" s="74"/>
      <c r="NQW2" s="74"/>
      <c r="NQX2" s="74"/>
      <c r="NQY2" s="74"/>
      <c r="NQZ2" s="74"/>
      <c r="NRA2" s="74"/>
      <c r="NRB2" s="74"/>
      <c r="NRC2" s="74"/>
      <c r="NRD2" s="74"/>
      <c r="NRE2" s="74"/>
      <c r="NRF2" s="74"/>
      <c r="NRG2" s="74"/>
      <c r="NRH2" s="74"/>
      <c r="NRI2" s="74"/>
      <c r="NRJ2" s="74"/>
      <c r="NRK2" s="74"/>
      <c r="NRL2" s="74"/>
      <c r="NRM2" s="74"/>
      <c r="NRN2" s="74"/>
      <c r="NRO2" s="74"/>
      <c r="NRP2" s="74"/>
      <c r="NRQ2" s="74"/>
      <c r="NRR2" s="74"/>
      <c r="NRS2" s="74"/>
      <c r="NRT2" s="74"/>
      <c r="NRU2" s="74"/>
      <c r="NRV2" s="74"/>
      <c r="NRW2" s="74"/>
      <c r="NRX2" s="74"/>
      <c r="NRY2" s="74"/>
      <c r="NRZ2" s="74"/>
      <c r="NSA2" s="74"/>
      <c r="NSB2" s="74"/>
      <c r="NSC2" s="74"/>
      <c r="NSD2" s="74"/>
      <c r="NSE2" s="74"/>
      <c r="NSF2" s="74"/>
      <c r="NSG2" s="74"/>
      <c r="NSH2" s="74"/>
      <c r="NSI2" s="74"/>
      <c r="NSJ2" s="74"/>
      <c r="NSK2" s="74"/>
      <c r="NSL2" s="74"/>
      <c r="NSM2" s="74"/>
      <c r="NSN2" s="74"/>
      <c r="NSO2" s="74"/>
      <c r="NSP2" s="74"/>
      <c r="NSQ2" s="74"/>
      <c r="NSR2" s="74"/>
      <c r="NSS2" s="74"/>
      <c r="NST2" s="74"/>
      <c r="NSU2" s="74"/>
      <c r="NSV2" s="74"/>
      <c r="NSW2" s="74"/>
      <c r="NSX2" s="74"/>
      <c r="NSY2" s="74"/>
      <c r="NSZ2" s="74"/>
      <c r="NTA2" s="74"/>
      <c r="NTB2" s="74"/>
      <c r="NTC2" s="74"/>
      <c r="NTD2" s="74"/>
      <c r="NTE2" s="74"/>
      <c r="NTF2" s="74"/>
      <c r="NTG2" s="74"/>
      <c r="NTH2" s="74"/>
      <c r="NTI2" s="74"/>
      <c r="NTJ2" s="74"/>
      <c r="NTK2" s="74"/>
      <c r="NTL2" s="74"/>
      <c r="NTM2" s="74"/>
      <c r="NTN2" s="74"/>
      <c r="NTO2" s="74"/>
      <c r="NTP2" s="74"/>
      <c r="NTQ2" s="74"/>
      <c r="NTR2" s="74"/>
      <c r="NTS2" s="74"/>
      <c r="NTT2" s="74"/>
      <c r="NTU2" s="74"/>
      <c r="NTV2" s="74"/>
      <c r="NTW2" s="74"/>
      <c r="NTX2" s="74"/>
      <c r="NTY2" s="74"/>
      <c r="NTZ2" s="74"/>
      <c r="NUA2" s="74"/>
      <c r="NUB2" s="74"/>
      <c r="NUC2" s="74"/>
      <c r="NUD2" s="74"/>
      <c r="NUE2" s="74"/>
      <c r="NUF2" s="74"/>
      <c r="NUG2" s="74"/>
      <c r="NUH2" s="74"/>
      <c r="NUI2" s="74"/>
      <c r="NUJ2" s="74"/>
      <c r="NUK2" s="74"/>
      <c r="NUL2" s="74"/>
      <c r="NUM2" s="74"/>
      <c r="NUN2" s="74"/>
      <c r="NUO2" s="74"/>
      <c r="NUP2" s="74"/>
      <c r="NUQ2" s="74"/>
      <c r="NUR2" s="74"/>
      <c r="NUS2" s="74"/>
      <c r="NUT2" s="74"/>
      <c r="NUU2" s="74"/>
      <c r="NUV2" s="74"/>
      <c r="NUW2" s="74"/>
      <c r="NUX2" s="74"/>
      <c r="NUY2" s="74"/>
      <c r="NUZ2" s="74"/>
      <c r="NVA2" s="74"/>
      <c r="NVB2" s="74"/>
      <c r="NVC2" s="74"/>
      <c r="NVD2" s="74"/>
      <c r="NVE2" s="74"/>
      <c r="NVF2" s="74"/>
      <c r="NVG2" s="74"/>
      <c r="NVH2" s="74"/>
      <c r="NVI2" s="74"/>
      <c r="NVJ2" s="74"/>
      <c r="NVK2" s="74"/>
      <c r="NVL2" s="74"/>
      <c r="NVM2" s="74"/>
      <c r="NVN2" s="74"/>
      <c r="NVO2" s="74"/>
      <c r="NVP2" s="74"/>
      <c r="NVQ2" s="74"/>
      <c r="NVR2" s="74"/>
      <c r="NVS2" s="74"/>
      <c r="NVT2" s="74"/>
      <c r="NVU2" s="74"/>
      <c r="NVV2" s="74"/>
      <c r="NVW2" s="74"/>
      <c r="NVX2" s="74"/>
      <c r="NVY2" s="74"/>
      <c r="NVZ2" s="74"/>
      <c r="NWA2" s="74"/>
      <c r="NWB2" s="74"/>
      <c r="NWC2" s="74"/>
      <c r="NWD2" s="74"/>
      <c r="NWE2" s="74"/>
      <c r="NWF2" s="74"/>
      <c r="NWG2" s="74"/>
      <c r="NWH2" s="74"/>
      <c r="NWI2" s="74"/>
      <c r="NWJ2" s="74"/>
      <c r="NWK2" s="74"/>
      <c r="NWL2" s="74"/>
      <c r="NWM2" s="74"/>
      <c r="NWN2" s="74"/>
      <c r="NWO2" s="74"/>
      <c r="NWP2" s="74"/>
      <c r="NWQ2" s="74"/>
      <c r="NWR2" s="74"/>
      <c r="NWS2" s="74"/>
      <c r="NWT2" s="74"/>
      <c r="NWU2" s="74"/>
      <c r="NWV2" s="74"/>
      <c r="NWW2" s="74"/>
      <c r="NWX2" s="74"/>
      <c r="NWY2" s="74"/>
      <c r="NWZ2" s="74"/>
      <c r="NXA2" s="74"/>
      <c r="NXB2" s="74"/>
      <c r="NXC2" s="74"/>
      <c r="NXD2" s="74"/>
      <c r="NXE2" s="74"/>
      <c r="NXF2" s="74"/>
      <c r="NXG2" s="74"/>
      <c r="NXH2" s="74"/>
      <c r="NXI2" s="74"/>
      <c r="NXJ2" s="74"/>
      <c r="NXK2" s="74"/>
      <c r="NXL2" s="74"/>
      <c r="NXM2" s="74"/>
      <c r="NXN2" s="74"/>
      <c r="NXO2" s="74"/>
      <c r="NXP2" s="74"/>
      <c r="NXQ2" s="74"/>
      <c r="NXR2" s="74"/>
      <c r="NXS2" s="74"/>
      <c r="NXT2" s="74"/>
      <c r="NXU2" s="74"/>
      <c r="NXV2" s="74"/>
      <c r="NXW2" s="74"/>
      <c r="NXX2" s="74"/>
      <c r="NXY2" s="74"/>
      <c r="NXZ2" s="74"/>
      <c r="NYA2" s="74"/>
      <c r="NYB2" s="74"/>
      <c r="NYC2" s="74"/>
      <c r="NYD2" s="74"/>
      <c r="NYE2" s="74"/>
      <c r="NYF2" s="74"/>
      <c r="NYG2" s="74"/>
      <c r="NYH2" s="74"/>
      <c r="NYI2" s="74"/>
      <c r="NYJ2" s="74"/>
      <c r="NYK2" s="74"/>
      <c r="NYL2" s="74"/>
      <c r="NYM2" s="74"/>
      <c r="NYN2" s="74"/>
      <c r="NYO2" s="74"/>
      <c r="NYP2" s="74"/>
      <c r="NYQ2" s="74"/>
      <c r="NYR2" s="74"/>
      <c r="NYS2" s="74"/>
      <c r="NYT2" s="74"/>
      <c r="NYU2" s="74"/>
      <c r="NYV2" s="74"/>
      <c r="NYW2" s="74"/>
      <c r="NYX2" s="74"/>
      <c r="NYY2" s="74"/>
      <c r="NYZ2" s="74"/>
      <c r="NZA2" s="74"/>
      <c r="NZB2" s="74"/>
      <c r="NZC2" s="74"/>
      <c r="NZD2" s="74"/>
      <c r="NZE2" s="74"/>
      <c r="NZF2" s="74"/>
      <c r="NZG2" s="74"/>
      <c r="NZH2" s="74"/>
      <c r="NZI2" s="74"/>
      <c r="NZJ2" s="74"/>
      <c r="NZK2" s="74"/>
      <c r="NZL2" s="74"/>
      <c r="NZM2" s="74"/>
      <c r="NZN2" s="74"/>
      <c r="NZO2" s="74"/>
      <c r="NZP2" s="74"/>
      <c r="NZQ2" s="74"/>
      <c r="NZR2" s="74"/>
      <c r="NZS2" s="74"/>
      <c r="NZT2" s="74"/>
      <c r="NZU2" s="74"/>
      <c r="NZV2" s="74"/>
      <c r="NZW2" s="74"/>
      <c r="NZX2" s="74"/>
      <c r="NZY2" s="74"/>
      <c r="NZZ2" s="74"/>
      <c r="OAA2" s="74"/>
      <c r="OAB2" s="74"/>
      <c r="OAC2" s="74"/>
      <c r="OAD2" s="74"/>
      <c r="OAE2" s="74"/>
      <c r="OAF2" s="74"/>
      <c r="OAG2" s="74"/>
      <c r="OAH2" s="74"/>
      <c r="OAI2" s="74"/>
      <c r="OAJ2" s="74"/>
      <c r="OAK2" s="74"/>
      <c r="OAL2" s="74"/>
      <c r="OAM2" s="74"/>
      <c r="OAN2" s="74"/>
      <c r="OAO2" s="74"/>
      <c r="OAP2" s="74"/>
      <c r="OAQ2" s="74"/>
      <c r="OAR2" s="74"/>
      <c r="OAS2" s="74"/>
      <c r="OAT2" s="74"/>
      <c r="OAU2" s="74"/>
      <c r="OAV2" s="74"/>
      <c r="OAW2" s="74"/>
      <c r="OAX2" s="74"/>
      <c r="OAY2" s="74"/>
      <c r="OAZ2" s="74"/>
      <c r="OBA2" s="74"/>
      <c r="OBB2" s="74"/>
      <c r="OBC2" s="74"/>
      <c r="OBD2" s="74"/>
      <c r="OBE2" s="74"/>
      <c r="OBF2" s="74"/>
      <c r="OBG2" s="74"/>
      <c r="OBH2" s="74"/>
      <c r="OBI2" s="74"/>
      <c r="OBJ2" s="74"/>
      <c r="OBK2" s="74"/>
      <c r="OBL2" s="74"/>
      <c r="OBM2" s="74"/>
      <c r="OBN2" s="74"/>
      <c r="OBO2" s="74"/>
      <c r="OBP2" s="74"/>
      <c r="OBQ2" s="74"/>
      <c r="OBR2" s="74"/>
      <c r="OBS2" s="74"/>
      <c r="OBT2" s="74"/>
      <c r="OBU2" s="74"/>
      <c r="OBV2" s="74"/>
      <c r="OBW2" s="74"/>
      <c r="OBX2" s="74"/>
      <c r="OBY2" s="74"/>
      <c r="OBZ2" s="74"/>
      <c r="OCA2" s="74"/>
      <c r="OCB2" s="74"/>
      <c r="OCC2" s="74"/>
      <c r="OCD2" s="74"/>
      <c r="OCE2" s="74"/>
      <c r="OCF2" s="74"/>
      <c r="OCG2" s="74"/>
      <c r="OCH2" s="74"/>
      <c r="OCI2" s="74"/>
      <c r="OCJ2" s="74"/>
      <c r="OCK2" s="74"/>
      <c r="OCL2" s="74"/>
      <c r="OCM2" s="74"/>
      <c r="OCN2" s="74"/>
      <c r="OCO2" s="74"/>
      <c r="OCP2" s="74"/>
      <c r="OCQ2" s="74"/>
      <c r="OCR2" s="74"/>
      <c r="OCS2" s="74"/>
      <c r="OCT2" s="74"/>
      <c r="OCU2" s="74"/>
      <c r="OCV2" s="74"/>
      <c r="OCW2" s="74"/>
      <c r="OCX2" s="74"/>
      <c r="OCY2" s="74"/>
      <c r="OCZ2" s="74"/>
      <c r="ODA2" s="74"/>
      <c r="ODB2" s="74"/>
      <c r="ODC2" s="74"/>
      <c r="ODD2" s="74"/>
      <c r="ODE2" s="74"/>
      <c r="ODF2" s="74"/>
      <c r="ODG2" s="74"/>
      <c r="ODH2" s="74"/>
      <c r="ODI2" s="74"/>
      <c r="ODJ2" s="74"/>
      <c r="ODK2" s="74"/>
      <c r="ODL2" s="74"/>
      <c r="ODM2" s="74"/>
      <c r="ODN2" s="74"/>
      <c r="ODO2" s="74"/>
      <c r="ODP2" s="74"/>
      <c r="ODQ2" s="74"/>
      <c r="ODR2" s="74"/>
      <c r="ODS2" s="74"/>
      <c r="ODT2" s="74"/>
      <c r="ODU2" s="74"/>
      <c r="ODV2" s="74"/>
      <c r="ODW2" s="74"/>
      <c r="ODX2" s="74"/>
      <c r="ODY2" s="74"/>
      <c r="ODZ2" s="74"/>
      <c r="OEA2" s="74"/>
      <c r="OEB2" s="74"/>
      <c r="OEC2" s="74"/>
      <c r="OED2" s="74"/>
      <c r="OEE2" s="74"/>
      <c r="OEF2" s="74"/>
      <c r="OEG2" s="74"/>
      <c r="OEH2" s="74"/>
      <c r="OEI2" s="74"/>
      <c r="OEJ2" s="74"/>
      <c r="OEK2" s="74"/>
      <c r="OEL2" s="74"/>
      <c r="OEM2" s="74"/>
      <c r="OEN2" s="74"/>
      <c r="OEO2" s="74"/>
      <c r="OEP2" s="74"/>
      <c r="OEQ2" s="74"/>
      <c r="OER2" s="74"/>
      <c r="OES2" s="74"/>
      <c r="OET2" s="74"/>
      <c r="OEU2" s="74"/>
      <c r="OEV2" s="74"/>
      <c r="OEW2" s="74"/>
      <c r="OEX2" s="74"/>
      <c r="OEY2" s="74"/>
      <c r="OEZ2" s="74"/>
      <c r="OFA2" s="74"/>
      <c r="OFB2" s="74"/>
      <c r="OFC2" s="74"/>
      <c r="OFD2" s="74"/>
      <c r="OFE2" s="74"/>
      <c r="OFF2" s="74"/>
      <c r="OFG2" s="74"/>
      <c r="OFH2" s="74"/>
      <c r="OFI2" s="74"/>
      <c r="OFJ2" s="74"/>
      <c r="OFK2" s="74"/>
      <c r="OFL2" s="74"/>
      <c r="OFM2" s="74"/>
      <c r="OFN2" s="74"/>
      <c r="OFO2" s="74"/>
      <c r="OFP2" s="74"/>
      <c r="OFQ2" s="74"/>
      <c r="OFR2" s="74"/>
      <c r="OFS2" s="74"/>
      <c r="OFT2" s="74"/>
      <c r="OFU2" s="74"/>
      <c r="OFV2" s="74"/>
      <c r="OFW2" s="74"/>
      <c r="OFX2" s="74"/>
      <c r="OFY2" s="74"/>
      <c r="OFZ2" s="74"/>
      <c r="OGA2" s="74"/>
      <c r="OGB2" s="74"/>
      <c r="OGC2" s="74"/>
      <c r="OGD2" s="74"/>
      <c r="OGE2" s="74"/>
      <c r="OGF2" s="74"/>
      <c r="OGG2" s="74"/>
      <c r="OGH2" s="74"/>
      <c r="OGI2" s="74"/>
      <c r="OGJ2" s="74"/>
      <c r="OGK2" s="74"/>
      <c r="OGL2" s="74"/>
      <c r="OGM2" s="74"/>
      <c r="OGN2" s="74"/>
      <c r="OGO2" s="74"/>
      <c r="OGP2" s="74"/>
      <c r="OGQ2" s="74"/>
      <c r="OGR2" s="74"/>
      <c r="OGS2" s="74"/>
      <c r="OGT2" s="74"/>
      <c r="OGU2" s="74"/>
      <c r="OGV2" s="74"/>
      <c r="OGW2" s="74"/>
      <c r="OGX2" s="74"/>
      <c r="OGY2" s="74"/>
      <c r="OGZ2" s="74"/>
      <c r="OHA2" s="74"/>
      <c r="OHB2" s="74"/>
      <c r="OHC2" s="74"/>
      <c r="OHD2" s="74"/>
      <c r="OHE2" s="74"/>
      <c r="OHF2" s="74"/>
      <c r="OHG2" s="74"/>
      <c r="OHH2" s="74"/>
      <c r="OHI2" s="74"/>
      <c r="OHJ2" s="74"/>
      <c r="OHK2" s="74"/>
      <c r="OHL2" s="74"/>
      <c r="OHM2" s="74"/>
      <c r="OHN2" s="74"/>
      <c r="OHO2" s="74"/>
      <c r="OHP2" s="74"/>
      <c r="OHQ2" s="74"/>
      <c r="OHR2" s="74"/>
      <c r="OHS2" s="74"/>
      <c r="OHT2" s="74"/>
      <c r="OHU2" s="74"/>
      <c r="OHV2" s="74"/>
      <c r="OHW2" s="74"/>
      <c r="OHX2" s="74"/>
      <c r="OHY2" s="74"/>
      <c r="OHZ2" s="74"/>
      <c r="OIA2" s="74"/>
      <c r="OIB2" s="74"/>
      <c r="OIC2" s="74"/>
      <c r="OID2" s="74"/>
      <c r="OIE2" s="74"/>
      <c r="OIF2" s="74"/>
      <c r="OIG2" s="74"/>
      <c r="OIH2" s="74"/>
      <c r="OII2" s="74"/>
      <c r="OIJ2" s="74"/>
      <c r="OIK2" s="74"/>
      <c r="OIL2" s="74"/>
      <c r="OIM2" s="74"/>
      <c r="OIN2" s="74"/>
      <c r="OIO2" s="74"/>
      <c r="OIP2" s="74"/>
      <c r="OIQ2" s="74"/>
      <c r="OIR2" s="74"/>
      <c r="OIS2" s="74"/>
      <c r="OIT2" s="74"/>
      <c r="OIU2" s="74"/>
      <c r="OIV2" s="74"/>
      <c r="OIW2" s="74"/>
      <c r="OIX2" s="74"/>
      <c r="OIY2" s="74"/>
      <c r="OIZ2" s="74"/>
      <c r="OJA2" s="74"/>
      <c r="OJB2" s="74"/>
      <c r="OJC2" s="74"/>
      <c r="OJD2" s="74"/>
      <c r="OJE2" s="74"/>
      <c r="OJF2" s="74"/>
      <c r="OJG2" s="74"/>
      <c r="OJH2" s="74"/>
      <c r="OJI2" s="74"/>
      <c r="OJJ2" s="74"/>
      <c r="OJK2" s="74"/>
      <c r="OJL2" s="74"/>
      <c r="OJM2" s="74"/>
      <c r="OJN2" s="74"/>
      <c r="OJO2" s="74"/>
      <c r="OJP2" s="74"/>
      <c r="OJQ2" s="74"/>
      <c r="OJR2" s="74"/>
      <c r="OJS2" s="74"/>
      <c r="OJT2" s="74"/>
      <c r="OJU2" s="74"/>
      <c r="OJV2" s="74"/>
      <c r="OJW2" s="74"/>
      <c r="OJX2" s="74"/>
      <c r="OJY2" s="74"/>
      <c r="OJZ2" s="74"/>
      <c r="OKA2" s="74"/>
      <c r="OKB2" s="74"/>
      <c r="OKC2" s="74"/>
      <c r="OKD2" s="74"/>
      <c r="OKE2" s="74"/>
      <c r="OKF2" s="74"/>
      <c r="OKG2" s="74"/>
      <c r="OKH2" s="74"/>
      <c r="OKI2" s="74"/>
      <c r="OKJ2" s="74"/>
      <c r="OKK2" s="74"/>
      <c r="OKL2" s="74"/>
      <c r="OKM2" s="74"/>
      <c r="OKN2" s="74"/>
      <c r="OKO2" s="74"/>
      <c r="OKP2" s="74"/>
      <c r="OKQ2" s="74"/>
      <c r="OKR2" s="74"/>
      <c r="OKS2" s="74"/>
      <c r="OKT2" s="74"/>
      <c r="OKU2" s="74"/>
      <c r="OKV2" s="74"/>
      <c r="OKW2" s="74"/>
      <c r="OKX2" s="74"/>
      <c r="OKY2" s="74"/>
      <c r="OKZ2" s="74"/>
      <c r="OLA2" s="74"/>
      <c r="OLB2" s="74"/>
      <c r="OLC2" s="74"/>
      <c r="OLD2" s="74"/>
      <c r="OLE2" s="74"/>
      <c r="OLF2" s="74"/>
      <c r="OLG2" s="74"/>
      <c r="OLH2" s="74"/>
      <c r="OLI2" s="74"/>
      <c r="OLJ2" s="74"/>
      <c r="OLK2" s="74"/>
      <c r="OLL2" s="74"/>
      <c r="OLM2" s="74"/>
      <c r="OLN2" s="74"/>
      <c r="OLO2" s="74"/>
      <c r="OLP2" s="74"/>
      <c r="OLQ2" s="74"/>
      <c r="OLR2" s="74"/>
      <c r="OLS2" s="74"/>
      <c r="OLT2" s="74"/>
      <c r="OLU2" s="74"/>
      <c r="OLV2" s="74"/>
      <c r="OLW2" s="74"/>
      <c r="OLX2" s="74"/>
      <c r="OLY2" s="74"/>
      <c r="OLZ2" s="74"/>
      <c r="OMA2" s="74"/>
      <c r="OMB2" s="74"/>
      <c r="OMC2" s="74"/>
      <c r="OMD2" s="74"/>
      <c r="OME2" s="74"/>
      <c r="OMF2" s="74"/>
      <c r="OMG2" s="74"/>
      <c r="OMH2" s="74"/>
      <c r="OMI2" s="74"/>
      <c r="OMJ2" s="74"/>
      <c r="OMK2" s="74"/>
      <c r="OML2" s="74"/>
      <c r="OMM2" s="74"/>
      <c r="OMN2" s="74"/>
      <c r="OMO2" s="74"/>
      <c r="OMP2" s="74"/>
      <c r="OMQ2" s="74"/>
      <c r="OMR2" s="74"/>
      <c r="OMS2" s="74"/>
      <c r="OMT2" s="74"/>
      <c r="OMU2" s="74"/>
      <c r="OMV2" s="74"/>
      <c r="OMW2" s="74"/>
      <c r="OMX2" s="74"/>
      <c r="OMY2" s="74"/>
      <c r="OMZ2" s="74"/>
      <c r="ONA2" s="74"/>
      <c r="ONB2" s="74"/>
      <c r="ONC2" s="74"/>
      <c r="OND2" s="74"/>
      <c r="ONE2" s="74"/>
      <c r="ONF2" s="74"/>
      <c r="ONG2" s="74"/>
      <c r="ONH2" s="74"/>
      <c r="ONI2" s="74"/>
      <c r="ONJ2" s="74"/>
      <c r="ONK2" s="74"/>
      <c r="ONL2" s="74"/>
      <c r="ONM2" s="74"/>
      <c r="ONN2" s="74"/>
      <c r="ONO2" s="74"/>
      <c r="ONP2" s="74"/>
      <c r="ONQ2" s="74"/>
      <c r="ONR2" s="74"/>
      <c r="ONS2" s="74"/>
      <c r="ONT2" s="74"/>
      <c r="ONU2" s="74"/>
      <c r="ONV2" s="74"/>
      <c r="ONW2" s="74"/>
      <c r="ONX2" s="74"/>
      <c r="ONY2" s="74"/>
      <c r="ONZ2" s="74"/>
      <c r="OOA2" s="74"/>
      <c r="OOB2" s="74"/>
      <c r="OOC2" s="74"/>
      <c r="OOD2" s="74"/>
      <c r="OOE2" s="74"/>
      <c r="OOF2" s="74"/>
      <c r="OOG2" s="74"/>
      <c r="OOH2" s="74"/>
      <c r="OOI2" s="74"/>
      <c r="OOJ2" s="74"/>
      <c r="OOK2" s="74"/>
      <c r="OOL2" s="74"/>
      <c r="OOM2" s="74"/>
      <c r="OON2" s="74"/>
      <c r="OOO2" s="74"/>
      <c r="OOP2" s="74"/>
      <c r="OOQ2" s="74"/>
      <c r="OOR2" s="74"/>
      <c r="OOS2" s="74"/>
      <c r="OOT2" s="74"/>
      <c r="OOU2" s="74"/>
      <c r="OOV2" s="74"/>
      <c r="OOW2" s="74"/>
      <c r="OOX2" s="74"/>
      <c r="OOY2" s="74"/>
      <c r="OOZ2" s="74"/>
      <c r="OPA2" s="74"/>
      <c r="OPB2" s="74"/>
      <c r="OPC2" s="74"/>
      <c r="OPD2" s="74"/>
      <c r="OPE2" s="74"/>
      <c r="OPF2" s="74"/>
      <c r="OPG2" s="74"/>
      <c r="OPH2" s="74"/>
      <c r="OPI2" s="74"/>
      <c r="OPJ2" s="74"/>
      <c r="OPK2" s="74"/>
      <c r="OPL2" s="74"/>
      <c r="OPM2" s="74"/>
      <c r="OPN2" s="74"/>
      <c r="OPO2" s="74"/>
      <c r="OPP2" s="74"/>
      <c r="OPQ2" s="74"/>
      <c r="OPR2" s="74"/>
      <c r="OPS2" s="74"/>
      <c r="OPT2" s="74"/>
      <c r="OPU2" s="74"/>
      <c r="OPV2" s="74"/>
      <c r="OPW2" s="74"/>
      <c r="OPX2" s="74"/>
      <c r="OPY2" s="74"/>
      <c r="OPZ2" s="74"/>
      <c r="OQA2" s="74"/>
      <c r="OQB2" s="74"/>
      <c r="OQC2" s="74"/>
      <c r="OQD2" s="74"/>
      <c r="OQE2" s="74"/>
      <c r="OQF2" s="74"/>
      <c r="OQG2" s="74"/>
      <c r="OQH2" s="74"/>
      <c r="OQI2" s="74"/>
      <c r="OQJ2" s="74"/>
      <c r="OQK2" s="74"/>
      <c r="OQL2" s="74"/>
      <c r="OQM2" s="74"/>
      <c r="OQN2" s="74"/>
      <c r="OQO2" s="74"/>
      <c r="OQP2" s="74"/>
      <c r="OQQ2" s="74"/>
      <c r="OQR2" s="74"/>
      <c r="OQS2" s="74"/>
      <c r="OQT2" s="74"/>
      <c r="OQU2" s="74"/>
      <c r="OQV2" s="74"/>
      <c r="OQW2" s="74"/>
      <c r="OQX2" s="74"/>
      <c r="OQY2" s="74"/>
      <c r="OQZ2" s="74"/>
      <c r="ORA2" s="74"/>
      <c r="ORB2" s="74"/>
      <c r="ORC2" s="74"/>
      <c r="ORD2" s="74"/>
      <c r="ORE2" s="74"/>
      <c r="ORF2" s="74"/>
      <c r="ORG2" s="74"/>
      <c r="ORH2" s="74"/>
      <c r="ORI2" s="74"/>
      <c r="ORJ2" s="74"/>
      <c r="ORK2" s="74"/>
      <c r="ORL2" s="74"/>
      <c r="ORM2" s="74"/>
      <c r="ORN2" s="74"/>
      <c r="ORO2" s="74"/>
      <c r="ORP2" s="74"/>
      <c r="ORQ2" s="74"/>
      <c r="ORR2" s="74"/>
      <c r="ORS2" s="74"/>
      <c r="ORT2" s="74"/>
      <c r="ORU2" s="74"/>
      <c r="ORV2" s="74"/>
      <c r="ORW2" s="74"/>
      <c r="ORX2" s="74"/>
      <c r="ORY2" s="74"/>
      <c r="ORZ2" s="74"/>
      <c r="OSA2" s="74"/>
      <c r="OSB2" s="74"/>
      <c r="OSC2" s="74"/>
      <c r="OSD2" s="74"/>
      <c r="OSE2" s="74"/>
      <c r="OSF2" s="74"/>
      <c r="OSG2" s="74"/>
      <c r="OSH2" s="74"/>
      <c r="OSI2" s="74"/>
      <c r="OSJ2" s="74"/>
      <c r="OSK2" s="74"/>
      <c r="OSL2" s="74"/>
      <c r="OSM2" s="74"/>
      <c r="OSN2" s="74"/>
      <c r="OSO2" s="74"/>
      <c r="OSP2" s="74"/>
      <c r="OSQ2" s="74"/>
      <c r="OSR2" s="74"/>
      <c r="OSS2" s="74"/>
      <c r="OST2" s="74"/>
      <c r="OSU2" s="74"/>
      <c r="OSV2" s="74"/>
      <c r="OSW2" s="74"/>
      <c r="OSX2" s="74"/>
      <c r="OSY2" s="74"/>
      <c r="OSZ2" s="74"/>
      <c r="OTA2" s="74"/>
      <c r="OTB2" s="74"/>
      <c r="OTC2" s="74"/>
      <c r="OTD2" s="74"/>
      <c r="OTE2" s="74"/>
      <c r="OTF2" s="74"/>
      <c r="OTG2" s="74"/>
      <c r="OTH2" s="74"/>
      <c r="OTI2" s="74"/>
      <c r="OTJ2" s="74"/>
      <c r="OTK2" s="74"/>
      <c r="OTL2" s="74"/>
      <c r="OTM2" s="74"/>
      <c r="OTN2" s="74"/>
      <c r="OTO2" s="74"/>
      <c r="OTP2" s="74"/>
      <c r="OTQ2" s="74"/>
      <c r="OTR2" s="74"/>
      <c r="OTS2" s="74"/>
      <c r="OTT2" s="74"/>
      <c r="OTU2" s="74"/>
      <c r="OTV2" s="74"/>
      <c r="OTW2" s="74"/>
      <c r="OTX2" s="74"/>
      <c r="OTY2" s="74"/>
      <c r="OTZ2" s="74"/>
      <c r="OUA2" s="74"/>
      <c r="OUB2" s="74"/>
      <c r="OUC2" s="74"/>
      <c r="OUD2" s="74"/>
      <c r="OUE2" s="74"/>
      <c r="OUF2" s="74"/>
      <c r="OUG2" s="74"/>
      <c r="OUH2" s="74"/>
      <c r="OUI2" s="74"/>
      <c r="OUJ2" s="74"/>
      <c r="OUK2" s="74"/>
      <c r="OUL2" s="74"/>
      <c r="OUM2" s="74"/>
      <c r="OUN2" s="74"/>
      <c r="OUO2" s="74"/>
      <c r="OUP2" s="74"/>
      <c r="OUQ2" s="74"/>
      <c r="OUR2" s="74"/>
      <c r="OUS2" s="74"/>
      <c r="OUT2" s="74"/>
      <c r="OUU2" s="74"/>
      <c r="OUV2" s="74"/>
      <c r="OUW2" s="74"/>
      <c r="OUX2" s="74"/>
      <c r="OUY2" s="74"/>
      <c r="OUZ2" s="74"/>
      <c r="OVA2" s="74"/>
      <c r="OVB2" s="74"/>
      <c r="OVC2" s="74"/>
      <c r="OVD2" s="74"/>
      <c r="OVE2" s="74"/>
      <c r="OVF2" s="74"/>
      <c r="OVG2" s="74"/>
      <c r="OVH2" s="74"/>
      <c r="OVI2" s="74"/>
      <c r="OVJ2" s="74"/>
      <c r="OVK2" s="74"/>
      <c r="OVL2" s="74"/>
      <c r="OVM2" s="74"/>
      <c r="OVN2" s="74"/>
      <c r="OVO2" s="74"/>
      <c r="OVP2" s="74"/>
      <c r="OVQ2" s="74"/>
      <c r="OVR2" s="74"/>
      <c r="OVS2" s="74"/>
      <c r="OVT2" s="74"/>
      <c r="OVU2" s="74"/>
      <c r="OVV2" s="74"/>
      <c r="OVW2" s="74"/>
      <c r="OVX2" s="74"/>
      <c r="OVY2" s="74"/>
      <c r="OVZ2" s="74"/>
      <c r="OWA2" s="74"/>
      <c r="OWB2" s="74"/>
      <c r="OWC2" s="74"/>
      <c r="OWD2" s="74"/>
      <c r="OWE2" s="74"/>
      <c r="OWF2" s="74"/>
      <c r="OWG2" s="74"/>
      <c r="OWH2" s="74"/>
      <c r="OWI2" s="74"/>
      <c r="OWJ2" s="74"/>
      <c r="OWK2" s="74"/>
      <c r="OWL2" s="74"/>
      <c r="OWM2" s="74"/>
      <c r="OWN2" s="74"/>
      <c r="OWO2" s="74"/>
      <c r="OWP2" s="74"/>
      <c r="OWQ2" s="74"/>
      <c r="OWR2" s="74"/>
      <c r="OWS2" s="74"/>
      <c r="OWT2" s="74"/>
      <c r="OWU2" s="74"/>
      <c r="OWV2" s="74"/>
      <c r="OWW2" s="74"/>
      <c r="OWX2" s="74"/>
      <c r="OWY2" s="74"/>
      <c r="OWZ2" s="74"/>
      <c r="OXA2" s="74"/>
      <c r="OXB2" s="74"/>
      <c r="OXC2" s="74"/>
      <c r="OXD2" s="74"/>
      <c r="OXE2" s="74"/>
      <c r="OXF2" s="74"/>
      <c r="OXG2" s="74"/>
      <c r="OXH2" s="74"/>
      <c r="OXI2" s="74"/>
      <c r="OXJ2" s="74"/>
      <c r="OXK2" s="74"/>
      <c r="OXL2" s="74"/>
      <c r="OXM2" s="74"/>
      <c r="OXN2" s="74"/>
      <c r="OXO2" s="74"/>
      <c r="OXP2" s="74"/>
      <c r="OXQ2" s="74"/>
      <c r="OXR2" s="74"/>
      <c r="OXS2" s="74"/>
      <c r="OXT2" s="74"/>
      <c r="OXU2" s="74"/>
      <c r="OXV2" s="74"/>
      <c r="OXW2" s="74"/>
      <c r="OXX2" s="74"/>
      <c r="OXY2" s="74"/>
      <c r="OXZ2" s="74"/>
      <c r="OYA2" s="74"/>
      <c r="OYB2" s="74"/>
      <c r="OYC2" s="74"/>
      <c r="OYD2" s="74"/>
      <c r="OYE2" s="74"/>
      <c r="OYF2" s="74"/>
      <c r="OYG2" s="74"/>
      <c r="OYH2" s="74"/>
      <c r="OYI2" s="74"/>
      <c r="OYJ2" s="74"/>
      <c r="OYK2" s="74"/>
      <c r="OYL2" s="74"/>
      <c r="OYM2" s="74"/>
      <c r="OYN2" s="74"/>
      <c r="OYO2" s="74"/>
      <c r="OYP2" s="74"/>
      <c r="OYQ2" s="74"/>
      <c r="OYR2" s="74"/>
      <c r="OYS2" s="74"/>
      <c r="OYT2" s="74"/>
      <c r="OYU2" s="74"/>
      <c r="OYV2" s="74"/>
      <c r="OYW2" s="74"/>
      <c r="OYX2" s="74"/>
      <c r="OYY2" s="74"/>
      <c r="OYZ2" s="74"/>
      <c r="OZA2" s="74"/>
      <c r="OZB2" s="74"/>
      <c r="OZC2" s="74"/>
      <c r="OZD2" s="74"/>
      <c r="OZE2" s="74"/>
      <c r="OZF2" s="74"/>
      <c r="OZG2" s="74"/>
      <c r="OZH2" s="74"/>
      <c r="OZI2" s="74"/>
      <c r="OZJ2" s="74"/>
      <c r="OZK2" s="74"/>
      <c r="OZL2" s="74"/>
      <c r="OZM2" s="74"/>
      <c r="OZN2" s="74"/>
      <c r="OZO2" s="74"/>
      <c r="OZP2" s="74"/>
      <c r="OZQ2" s="74"/>
      <c r="OZR2" s="74"/>
      <c r="OZS2" s="74"/>
      <c r="OZT2" s="74"/>
      <c r="OZU2" s="74"/>
      <c r="OZV2" s="74"/>
      <c r="OZW2" s="74"/>
      <c r="OZX2" s="74"/>
      <c r="OZY2" s="74"/>
      <c r="OZZ2" s="74"/>
      <c r="PAA2" s="74"/>
      <c r="PAB2" s="74"/>
      <c r="PAC2" s="74"/>
      <c r="PAD2" s="74"/>
      <c r="PAE2" s="74"/>
      <c r="PAF2" s="74"/>
      <c r="PAG2" s="74"/>
      <c r="PAH2" s="74"/>
      <c r="PAI2" s="74"/>
      <c r="PAJ2" s="74"/>
      <c r="PAK2" s="74"/>
      <c r="PAL2" s="74"/>
      <c r="PAM2" s="74"/>
      <c r="PAN2" s="74"/>
      <c r="PAO2" s="74"/>
      <c r="PAP2" s="74"/>
      <c r="PAQ2" s="74"/>
      <c r="PAR2" s="74"/>
      <c r="PAS2" s="74"/>
      <c r="PAT2" s="74"/>
      <c r="PAU2" s="74"/>
      <c r="PAV2" s="74"/>
      <c r="PAW2" s="74"/>
      <c r="PAX2" s="74"/>
      <c r="PAY2" s="74"/>
      <c r="PAZ2" s="74"/>
      <c r="PBA2" s="74"/>
      <c r="PBB2" s="74"/>
      <c r="PBC2" s="74"/>
      <c r="PBD2" s="74"/>
      <c r="PBE2" s="74"/>
      <c r="PBF2" s="74"/>
      <c r="PBG2" s="74"/>
      <c r="PBH2" s="74"/>
      <c r="PBI2" s="74"/>
      <c r="PBJ2" s="74"/>
      <c r="PBK2" s="74"/>
      <c r="PBL2" s="74"/>
      <c r="PBM2" s="74"/>
      <c r="PBN2" s="74"/>
      <c r="PBO2" s="74"/>
      <c r="PBP2" s="74"/>
      <c r="PBQ2" s="74"/>
      <c r="PBR2" s="74"/>
      <c r="PBS2" s="74"/>
      <c r="PBT2" s="74"/>
      <c r="PBU2" s="74"/>
      <c r="PBV2" s="74"/>
      <c r="PBW2" s="74"/>
      <c r="PBX2" s="74"/>
      <c r="PBY2" s="74"/>
      <c r="PBZ2" s="74"/>
      <c r="PCA2" s="74"/>
      <c r="PCB2" s="74"/>
      <c r="PCC2" s="74"/>
      <c r="PCD2" s="74"/>
      <c r="PCE2" s="74"/>
      <c r="PCF2" s="74"/>
      <c r="PCG2" s="74"/>
      <c r="PCH2" s="74"/>
      <c r="PCI2" s="74"/>
      <c r="PCJ2" s="74"/>
      <c r="PCK2" s="74"/>
      <c r="PCL2" s="74"/>
      <c r="PCM2" s="74"/>
      <c r="PCN2" s="74"/>
      <c r="PCO2" s="74"/>
      <c r="PCP2" s="74"/>
      <c r="PCQ2" s="74"/>
      <c r="PCR2" s="74"/>
      <c r="PCS2" s="74"/>
      <c r="PCT2" s="74"/>
      <c r="PCU2" s="74"/>
      <c r="PCV2" s="74"/>
      <c r="PCW2" s="74"/>
      <c r="PCX2" s="74"/>
      <c r="PCY2" s="74"/>
      <c r="PCZ2" s="74"/>
      <c r="PDA2" s="74"/>
      <c r="PDB2" s="74"/>
      <c r="PDC2" s="74"/>
      <c r="PDD2" s="74"/>
      <c r="PDE2" s="74"/>
      <c r="PDF2" s="74"/>
      <c r="PDG2" s="74"/>
      <c r="PDH2" s="74"/>
      <c r="PDI2" s="74"/>
      <c r="PDJ2" s="74"/>
      <c r="PDK2" s="74"/>
      <c r="PDL2" s="74"/>
      <c r="PDM2" s="74"/>
      <c r="PDN2" s="74"/>
      <c r="PDO2" s="74"/>
      <c r="PDP2" s="74"/>
      <c r="PDQ2" s="74"/>
      <c r="PDR2" s="74"/>
      <c r="PDS2" s="74"/>
      <c r="PDT2" s="74"/>
      <c r="PDU2" s="74"/>
      <c r="PDV2" s="74"/>
      <c r="PDW2" s="74"/>
      <c r="PDX2" s="74"/>
      <c r="PDY2" s="74"/>
      <c r="PDZ2" s="74"/>
      <c r="PEA2" s="74"/>
      <c r="PEB2" s="74"/>
      <c r="PEC2" s="74"/>
      <c r="PED2" s="74"/>
      <c r="PEE2" s="74"/>
      <c r="PEF2" s="74"/>
      <c r="PEG2" s="74"/>
      <c r="PEH2" s="74"/>
      <c r="PEI2" s="74"/>
      <c r="PEJ2" s="74"/>
      <c r="PEK2" s="74"/>
      <c r="PEL2" s="74"/>
      <c r="PEM2" s="74"/>
      <c r="PEN2" s="74"/>
      <c r="PEO2" s="74"/>
      <c r="PEP2" s="74"/>
      <c r="PEQ2" s="74"/>
      <c r="PER2" s="74"/>
      <c r="PES2" s="74"/>
      <c r="PET2" s="74"/>
      <c r="PEU2" s="74"/>
      <c r="PEV2" s="74"/>
      <c r="PEW2" s="74"/>
      <c r="PEX2" s="74"/>
      <c r="PEY2" s="74"/>
      <c r="PEZ2" s="74"/>
      <c r="PFA2" s="74"/>
      <c r="PFB2" s="74"/>
      <c r="PFC2" s="74"/>
      <c r="PFD2" s="74"/>
      <c r="PFE2" s="74"/>
      <c r="PFF2" s="74"/>
      <c r="PFG2" s="74"/>
      <c r="PFH2" s="74"/>
      <c r="PFI2" s="74"/>
      <c r="PFJ2" s="74"/>
      <c r="PFK2" s="74"/>
      <c r="PFL2" s="74"/>
      <c r="PFM2" s="74"/>
      <c r="PFN2" s="74"/>
      <c r="PFO2" s="74"/>
      <c r="PFP2" s="74"/>
      <c r="PFQ2" s="74"/>
      <c r="PFR2" s="74"/>
      <c r="PFS2" s="74"/>
      <c r="PFT2" s="74"/>
      <c r="PFU2" s="74"/>
      <c r="PFV2" s="74"/>
      <c r="PFW2" s="74"/>
      <c r="PFX2" s="74"/>
      <c r="PFY2" s="74"/>
      <c r="PFZ2" s="74"/>
      <c r="PGA2" s="74"/>
      <c r="PGB2" s="74"/>
      <c r="PGC2" s="74"/>
      <c r="PGD2" s="74"/>
      <c r="PGE2" s="74"/>
      <c r="PGF2" s="74"/>
      <c r="PGG2" s="74"/>
      <c r="PGH2" s="74"/>
      <c r="PGI2" s="74"/>
      <c r="PGJ2" s="74"/>
      <c r="PGK2" s="74"/>
      <c r="PGL2" s="74"/>
      <c r="PGM2" s="74"/>
      <c r="PGN2" s="74"/>
      <c r="PGO2" s="74"/>
      <c r="PGP2" s="74"/>
      <c r="PGQ2" s="74"/>
      <c r="PGR2" s="74"/>
      <c r="PGS2" s="74"/>
      <c r="PGT2" s="74"/>
      <c r="PGU2" s="74"/>
      <c r="PGV2" s="74"/>
      <c r="PGW2" s="74"/>
      <c r="PGX2" s="74"/>
      <c r="PGY2" s="74"/>
      <c r="PGZ2" s="74"/>
      <c r="PHA2" s="74"/>
      <c r="PHB2" s="74"/>
      <c r="PHC2" s="74"/>
      <c r="PHD2" s="74"/>
      <c r="PHE2" s="74"/>
      <c r="PHF2" s="74"/>
      <c r="PHG2" s="74"/>
      <c r="PHH2" s="74"/>
      <c r="PHI2" s="74"/>
      <c r="PHJ2" s="74"/>
      <c r="PHK2" s="74"/>
      <c r="PHL2" s="74"/>
      <c r="PHM2" s="74"/>
      <c r="PHN2" s="74"/>
      <c r="PHO2" s="74"/>
      <c r="PHP2" s="74"/>
      <c r="PHQ2" s="74"/>
      <c r="PHR2" s="74"/>
      <c r="PHS2" s="74"/>
      <c r="PHT2" s="74"/>
      <c r="PHU2" s="74"/>
      <c r="PHV2" s="74"/>
      <c r="PHW2" s="74"/>
      <c r="PHX2" s="74"/>
      <c r="PHY2" s="74"/>
      <c r="PHZ2" s="74"/>
      <c r="PIA2" s="74"/>
      <c r="PIB2" s="74"/>
      <c r="PIC2" s="74"/>
      <c r="PID2" s="74"/>
      <c r="PIE2" s="74"/>
      <c r="PIF2" s="74"/>
      <c r="PIG2" s="74"/>
      <c r="PIH2" s="74"/>
      <c r="PII2" s="74"/>
      <c r="PIJ2" s="74"/>
      <c r="PIK2" s="74"/>
      <c r="PIL2" s="74"/>
      <c r="PIM2" s="74"/>
      <c r="PIN2" s="74"/>
      <c r="PIO2" s="74"/>
      <c r="PIP2" s="74"/>
      <c r="PIQ2" s="74"/>
      <c r="PIR2" s="74"/>
      <c r="PIS2" s="74"/>
      <c r="PIT2" s="74"/>
      <c r="PIU2" s="74"/>
      <c r="PIV2" s="74"/>
      <c r="PIW2" s="74"/>
      <c r="PIX2" s="74"/>
      <c r="PIY2" s="74"/>
      <c r="PIZ2" s="74"/>
      <c r="PJA2" s="74"/>
      <c r="PJB2" s="74"/>
      <c r="PJC2" s="74"/>
      <c r="PJD2" s="74"/>
      <c r="PJE2" s="74"/>
      <c r="PJF2" s="74"/>
      <c r="PJG2" s="74"/>
      <c r="PJH2" s="74"/>
      <c r="PJI2" s="74"/>
      <c r="PJJ2" s="74"/>
      <c r="PJK2" s="74"/>
      <c r="PJL2" s="74"/>
      <c r="PJM2" s="74"/>
      <c r="PJN2" s="74"/>
      <c r="PJO2" s="74"/>
      <c r="PJP2" s="74"/>
      <c r="PJQ2" s="74"/>
      <c r="PJR2" s="74"/>
      <c r="PJS2" s="74"/>
      <c r="PJT2" s="74"/>
      <c r="PJU2" s="74"/>
      <c r="PJV2" s="74"/>
      <c r="PJW2" s="74"/>
      <c r="PJX2" s="74"/>
      <c r="PJY2" s="74"/>
      <c r="PJZ2" s="74"/>
      <c r="PKA2" s="74"/>
      <c r="PKB2" s="74"/>
      <c r="PKC2" s="74"/>
      <c r="PKD2" s="74"/>
      <c r="PKE2" s="74"/>
      <c r="PKF2" s="74"/>
      <c r="PKG2" s="74"/>
      <c r="PKH2" s="74"/>
      <c r="PKI2" s="74"/>
      <c r="PKJ2" s="74"/>
      <c r="PKK2" s="74"/>
      <c r="PKL2" s="74"/>
      <c r="PKM2" s="74"/>
      <c r="PKN2" s="74"/>
      <c r="PKO2" s="74"/>
      <c r="PKP2" s="74"/>
      <c r="PKQ2" s="74"/>
      <c r="PKR2" s="74"/>
      <c r="PKS2" s="74"/>
      <c r="PKT2" s="74"/>
      <c r="PKU2" s="74"/>
      <c r="PKV2" s="74"/>
      <c r="PKW2" s="74"/>
      <c r="PKX2" s="74"/>
      <c r="PKY2" s="74"/>
      <c r="PKZ2" s="74"/>
      <c r="PLA2" s="74"/>
      <c r="PLB2" s="74"/>
      <c r="PLC2" s="74"/>
      <c r="PLD2" s="74"/>
      <c r="PLE2" s="74"/>
      <c r="PLF2" s="74"/>
      <c r="PLG2" s="74"/>
      <c r="PLH2" s="74"/>
      <c r="PLI2" s="74"/>
      <c r="PLJ2" s="74"/>
      <c r="PLK2" s="74"/>
      <c r="PLL2" s="74"/>
      <c r="PLM2" s="74"/>
      <c r="PLN2" s="74"/>
      <c r="PLO2" s="74"/>
      <c r="PLP2" s="74"/>
      <c r="PLQ2" s="74"/>
      <c r="PLR2" s="74"/>
      <c r="PLS2" s="74"/>
      <c r="PLT2" s="74"/>
      <c r="PLU2" s="74"/>
      <c r="PLV2" s="74"/>
      <c r="PLW2" s="74"/>
      <c r="PLX2" s="74"/>
      <c r="PLY2" s="74"/>
      <c r="PLZ2" s="74"/>
      <c r="PMA2" s="74"/>
      <c r="PMB2" s="74"/>
      <c r="PMC2" s="74"/>
      <c r="PMD2" s="74"/>
      <c r="PME2" s="74"/>
      <c r="PMF2" s="74"/>
      <c r="PMG2" s="74"/>
      <c r="PMH2" s="74"/>
      <c r="PMI2" s="74"/>
      <c r="PMJ2" s="74"/>
      <c r="PMK2" s="74"/>
      <c r="PML2" s="74"/>
      <c r="PMM2" s="74"/>
      <c r="PMN2" s="74"/>
      <c r="PMO2" s="74"/>
      <c r="PMP2" s="74"/>
      <c r="PMQ2" s="74"/>
      <c r="PMR2" s="74"/>
      <c r="PMS2" s="74"/>
      <c r="PMT2" s="74"/>
      <c r="PMU2" s="74"/>
      <c r="PMV2" s="74"/>
      <c r="PMW2" s="74"/>
      <c r="PMX2" s="74"/>
      <c r="PMY2" s="74"/>
      <c r="PMZ2" s="74"/>
      <c r="PNA2" s="74"/>
      <c r="PNB2" s="74"/>
      <c r="PNC2" s="74"/>
      <c r="PND2" s="74"/>
      <c r="PNE2" s="74"/>
      <c r="PNF2" s="74"/>
      <c r="PNG2" s="74"/>
      <c r="PNH2" s="74"/>
      <c r="PNI2" s="74"/>
      <c r="PNJ2" s="74"/>
      <c r="PNK2" s="74"/>
      <c r="PNL2" s="74"/>
      <c r="PNM2" s="74"/>
      <c r="PNN2" s="74"/>
      <c r="PNO2" s="74"/>
      <c r="PNP2" s="74"/>
      <c r="PNQ2" s="74"/>
      <c r="PNR2" s="74"/>
      <c r="PNS2" s="74"/>
      <c r="PNT2" s="74"/>
      <c r="PNU2" s="74"/>
      <c r="PNV2" s="74"/>
      <c r="PNW2" s="74"/>
      <c r="PNX2" s="74"/>
      <c r="PNY2" s="74"/>
      <c r="PNZ2" s="74"/>
      <c r="POA2" s="74"/>
      <c r="POB2" s="74"/>
      <c r="POC2" s="74"/>
      <c r="POD2" s="74"/>
      <c r="POE2" s="74"/>
      <c r="POF2" s="74"/>
      <c r="POG2" s="74"/>
      <c r="POH2" s="74"/>
      <c r="POI2" s="74"/>
      <c r="POJ2" s="74"/>
      <c r="POK2" s="74"/>
      <c r="POL2" s="74"/>
      <c r="POM2" s="74"/>
      <c r="PON2" s="74"/>
      <c r="POO2" s="74"/>
      <c r="POP2" s="74"/>
      <c r="POQ2" s="74"/>
      <c r="POR2" s="74"/>
      <c r="POS2" s="74"/>
      <c r="POT2" s="74"/>
      <c r="POU2" s="74"/>
      <c r="POV2" s="74"/>
      <c r="POW2" s="74"/>
      <c r="POX2" s="74"/>
      <c r="POY2" s="74"/>
      <c r="POZ2" s="74"/>
      <c r="PPA2" s="74"/>
      <c r="PPB2" s="74"/>
      <c r="PPC2" s="74"/>
      <c r="PPD2" s="74"/>
      <c r="PPE2" s="74"/>
      <c r="PPF2" s="74"/>
      <c r="PPG2" s="74"/>
      <c r="PPH2" s="74"/>
      <c r="PPI2" s="74"/>
      <c r="PPJ2" s="74"/>
      <c r="PPK2" s="74"/>
      <c r="PPL2" s="74"/>
      <c r="PPM2" s="74"/>
      <c r="PPN2" s="74"/>
      <c r="PPO2" s="74"/>
      <c r="PPP2" s="74"/>
      <c r="PPQ2" s="74"/>
      <c r="PPR2" s="74"/>
      <c r="PPS2" s="74"/>
      <c r="PPT2" s="74"/>
      <c r="PPU2" s="74"/>
      <c r="PPV2" s="74"/>
      <c r="PPW2" s="74"/>
      <c r="PPX2" s="74"/>
      <c r="PPY2" s="74"/>
      <c r="PPZ2" s="74"/>
      <c r="PQA2" s="74"/>
      <c r="PQB2" s="74"/>
      <c r="PQC2" s="74"/>
      <c r="PQD2" s="74"/>
      <c r="PQE2" s="74"/>
      <c r="PQF2" s="74"/>
      <c r="PQG2" s="74"/>
      <c r="PQH2" s="74"/>
      <c r="PQI2" s="74"/>
      <c r="PQJ2" s="74"/>
      <c r="PQK2" s="74"/>
      <c r="PQL2" s="74"/>
      <c r="PQM2" s="74"/>
      <c r="PQN2" s="74"/>
      <c r="PQO2" s="74"/>
      <c r="PQP2" s="74"/>
      <c r="PQQ2" s="74"/>
      <c r="PQR2" s="74"/>
      <c r="PQS2" s="74"/>
      <c r="PQT2" s="74"/>
      <c r="PQU2" s="74"/>
      <c r="PQV2" s="74"/>
      <c r="PQW2" s="74"/>
      <c r="PQX2" s="74"/>
      <c r="PQY2" s="74"/>
      <c r="PQZ2" s="74"/>
      <c r="PRA2" s="74"/>
      <c r="PRB2" s="74"/>
      <c r="PRC2" s="74"/>
      <c r="PRD2" s="74"/>
      <c r="PRE2" s="74"/>
      <c r="PRF2" s="74"/>
      <c r="PRG2" s="74"/>
      <c r="PRH2" s="74"/>
      <c r="PRI2" s="74"/>
      <c r="PRJ2" s="74"/>
      <c r="PRK2" s="74"/>
      <c r="PRL2" s="74"/>
      <c r="PRM2" s="74"/>
      <c r="PRN2" s="74"/>
      <c r="PRO2" s="74"/>
      <c r="PRP2" s="74"/>
      <c r="PRQ2" s="74"/>
      <c r="PRR2" s="74"/>
      <c r="PRS2" s="74"/>
      <c r="PRT2" s="74"/>
      <c r="PRU2" s="74"/>
      <c r="PRV2" s="74"/>
      <c r="PRW2" s="74"/>
      <c r="PRX2" s="74"/>
      <c r="PRY2" s="74"/>
      <c r="PRZ2" s="74"/>
      <c r="PSA2" s="74"/>
      <c r="PSB2" s="74"/>
      <c r="PSC2" s="74"/>
      <c r="PSD2" s="74"/>
      <c r="PSE2" s="74"/>
      <c r="PSF2" s="74"/>
      <c r="PSG2" s="74"/>
      <c r="PSH2" s="74"/>
      <c r="PSI2" s="74"/>
      <c r="PSJ2" s="74"/>
      <c r="PSK2" s="74"/>
      <c r="PSL2" s="74"/>
      <c r="PSM2" s="74"/>
      <c r="PSN2" s="74"/>
      <c r="PSO2" s="74"/>
      <c r="PSP2" s="74"/>
      <c r="PSQ2" s="74"/>
      <c r="PSR2" s="74"/>
      <c r="PSS2" s="74"/>
      <c r="PST2" s="74"/>
      <c r="PSU2" s="74"/>
      <c r="PSV2" s="74"/>
      <c r="PSW2" s="74"/>
      <c r="PSX2" s="74"/>
      <c r="PSY2" s="74"/>
      <c r="PSZ2" s="74"/>
      <c r="PTA2" s="74"/>
      <c r="PTB2" s="74"/>
      <c r="PTC2" s="74"/>
      <c r="PTD2" s="74"/>
      <c r="PTE2" s="74"/>
      <c r="PTF2" s="74"/>
      <c r="PTG2" s="74"/>
      <c r="PTH2" s="74"/>
      <c r="PTI2" s="74"/>
      <c r="PTJ2" s="74"/>
      <c r="PTK2" s="74"/>
      <c r="PTL2" s="74"/>
      <c r="PTM2" s="74"/>
      <c r="PTN2" s="74"/>
      <c r="PTO2" s="74"/>
      <c r="PTP2" s="74"/>
      <c r="PTQ2" s="74"/>
      <c r="PTR2" s="74"/>
      <c r="PTS2" s="74"/>
      <c r="PTT2" s="74"/>
      <c r="PTU2" s="74"/>
      <c r="PTV2" s="74"/>
      <c r="PTW2" s="74"/>
      <c r="PTX2" s="74"/>
      <c r="PTY2" s="74"/>
      <c r="PTZ2" s="74"/>
      <c r="PUA2" s="74"/>
      <c r="PUB2" s="74"/>
      <c r="PUC2" s="74"/>
      <c r="PUD2" s="74"/>
      <c r="PUE2" s="74"/>
      <c r="PUF2" s="74"/>
      <c r="PUG2" s="74"/>
      <c r="PUH2" s="74"/>
      <c r="PUI2" s="74"/>
      <c r="PUJ2" s="74"/>
      <c r="PUK2" s="74"/>
      <c r="PUL2" s="74"/>
      <c r="PUM2" s="74"/>
      <c r="PUN2" s="74"/>
      <c r="PUO2" s="74"/>
      <c r="PUP2" s="74"/>
      <c r="PUQ2" s="74"/>
      <c r="PUR2" s="74"/>
      <c r="PUS2" s="74"/>
      <c r="PUT2" s="74"/>
      <c r="PUU2" s="74"/>
      <c r="PUV2" s="74"/>
      <c r="PUW2" s="74"/>
      <c r="PUX2" s="74"/>
      <c r="PUY2" s="74"/>
      <c r="PUZ2" s="74"/>
      <c r="PVA2" s="74"/>
      <c r="PVB2" s="74"/>
      <c r="PVC2" s="74"/>
      <c r="PVD2" s="74"/>
      <c r="PVE2" s="74"/>
      <c r="PVF2" s="74"/>
      <c r="PVG2" s="74"/>
      <c r="PVH2" s="74"/>
      <c r="PVI2" s="74"/>
      <c r="PVJ2" s="74"/>
      <c r="PVK2" s="74"/>
      <c r="PVL2" s="74"/>
      <c r="PVM2" s="74"/>
      <c r="PVN2" s="74"/>
      <c r="PVO2" s="74"/>
      <c r="PVP2" s="74"/>
      <c r="PVQ2" s="74"/>
      <c r="PVR2" s="74"/>
      <c r="PVS2" s="74"/>
      <c r="PVT2" s="74"/>
      <c r="PVU2" s="74"/>
      <c r="PVV2" s="74"/>
      <c r="PVW2" s="74"/>
      <c r="PVX2" s="74"/>
      <c r="PVY2" s="74"/>
      <c r="PVZ2" s="74"/>
      <c r="PWA2" s="74"/>
      <c r="PWB2" s="74"/>
      <c r="PWC2" s="74"/>
      <c r="PWD2" s="74"/>
      <c r="PWE2" s="74"/>
      <c r="PWF2" s="74"/>
      <c r="PWG2" s="74"/>
      <c r="PWH2" s="74"/>
      <c r="PWI2" s="74"/>
      <c r="PWJ2" s="74"/>
      <c r="PWK2" s="74"/>
      <c r="PWL2" s="74"/>
      <c r="PWM2" s="74"/>
      <c r="PWN2" s="74"/>
      <c r="PWO2" s="74"/>
      <c r="PWP2" s="74"/>
      <c r="PWQ2" s="74"/>
      <c r="PWR2" s="74"/>
      <c r="PWS2" s="74"/>
      <c r="PWT2" s="74"/>
      <c r="PWU2" s="74"/>
      <c r="PWV2" s="74"/>
      <c r="PWW2" s="74"/>
      <c r="PWX2" s="74"/>
      <c r="PWY2" s="74"/>
      <c r="PWZ2" s="74"/>
      <c r="PXA2" s="74"/>
      <c r="PXB2" s="74"/>
      <c r="PXC2" s="74"/>
      <c r="PXD2" s="74"/>
      <c r="PXE2" s="74"/>
      <c r="PXF2" s="74"/>
      <c r="PXG2" s="74"/>
      <c r="PXH2" s="74"/>
      <c r="PXI2" s="74"/>
      <c r="PXJ2" s="74"/>
      <c r="PXK2" s="74"/>
      <c r="PXL2" s="74"/>
      <c r="PXM2" s="74"/>
      <c r="PXN2" s="74"/>
      <c r="PXO2" s="74"/>
      <c r="PXP2" s="74"/>
      <c r="PXQ2" s="74"/>
      <c r="PXR2" s="74"/>
      <c r="PXS2" s="74"/>
      <c r="PXT2" s="74"/>
      <c r="PXU2" s="74"/>
      <c r="PXV2" s="74"/>
      <c r="PXW2" s="74"/>
      <c r="PXX2" s="74"/>
      <c r="PXY2" s="74"/>
      <c r="PXZ2" s="74"/>
      <c r="PYA2" s="74"/>
      <c r="PYB2" s="74"/>
      <c r="PYC2" s="74"/>
      <c r="PYD2" s="74"/>
      <c r="PYE2" s="74"/>
      <c r="PYF2" s="74"/>
      <c r="PYG2" s="74"/>
      <c r="PYH2" s="74"/>
      <c r="PYI2" s="74"/>
      <c r="PYJ2" s="74"/>
      <c r="PYK2" s="74"/>
      <c r="PYL2" s="74"/>
      <c r="PYM2" s="74"/>
      <c r="PYN2" s="74"/>
      <c r="PYO2" s="74"/>
      <c r="PYP2" s="74"/>
      <c r="PYQ2" s="74"/>
      <c r="PYR2" s="74"/>
      <c r="PYS2" s="74"/>
      <c r="PYT2" s="74"/>
      <c r="PYU2" s="74"/>
      <c r="PYV2" s="74"/>
      <c r="PYW2" s="74"/>
      <c r="PYX2" s="74"/>
      <c r="PYY2" s="74"/>
      <c r="PYZ2" s="74"/>
      <c r="PZA2" s="74"/>
      <c r="PZB2" s="74"/>
      <c r="PZC2" s="74"/>
      <c r="PZD2" s="74"/>
      <c r="PZE2" s="74"/>
      <c r="PZF2" s="74"/>
      <c r="PZG2" s="74"/>
      <c r="PZH2" s="74"/>
      <c r="PZI2" s="74"/>
      <c r="PZJ2" s="74"/>
      <c r="PZK2" s="74"/>
      <c r="PZL2" s="74"/>
      <c r="PZM2" s="74"/>
      <c r="PZN2" s="74"/>
      <c r="PZO2" s="74"/>
      <c r="PZP2" s="74"/>
      <c r="PZQ2" s="74"/>
      <c r="PZR2" s="74"/>
      <c r="PZS2" s="74"/>
      <c r="PZT2" s="74"/>
      <c r="PZU2" s="74"/>
      <c r="PZV2" s="74"/>
      <c r="PZW2" s="74"/>
      <c r="PZX2" s="74"/>
      <c r="PZY2" s="74"/>
      <c r="PZZ2" s="74"/>
      <c r="QAA2" s="74"/>
      <c r="QAB2" s="74"/>
      <c r="QAC2" s="74"/>
      <c r="QAD2" s="74"/>
      <c r="QAE2" s="74"/>
      <c r="QAF2" s="74"/>
      <c r="QAG2" s="74"/>
      <c r="QAH2" s="74"/>
      <c r="QAI2" s="74"/>
      <c r="QAJ2" s="74"/>
      <c r="QAK2" s="74"/>
      <c r="QAL2" s="74"/>
      <c r="QAM2" s="74"/>
      <c r="QAN2" s="74"/>
      <c r="QAO2" s="74"/>
      <c r="QAP2" s="74"/>
      <c r="QAQ2" s="74"/>
      <c r="QAR2" s="74"/>
      <c r="QAS2" s="74"/>
      <c r="QAT2" s="74"/>
      <c r="QAU2" s="74"/>
      <c r="QAV2" s="74"/>
      <c r="QAW2" s="74"/>
      <c r="QAX2" s="74"/>
      <c r="QAY2" s="74"/>
      <c r="QAZ2" s="74"/>
      <c r="QBA2" s="74"/>
      <c r="QBB2" s="74"/>
      <c r="QBC2" s="74"/>
      <c r="QBD2" s="74"/>
      <c r="QBE2" s="74"/>
      <c r="QBF2" s="74"/>
      <c r="QBG2" s="74"/>
      <c r="QBH2" s="74"/>
      <c r="QBI2" s="74"/>
      <c r="QBJ2" s="74"/>
      <c r="QBK2" s="74"/>
      <c r="QBL2" s="74"/>
      <c r="QBM2" s="74"/>
      <c r="QBN2" s="74"/>
      <c r="QBO2" s="74"/>
      <c r="QBP2" s="74"/>
      <c r="QBQ2" s="74"/>
      <c r="QBR2" s="74"/>
      <c r="QBS2" s="74"/>
      <c r="QBT2" s="74"/>
      <c r="QBU2" s="74"/>
      <c r="QBV2" s="74"/>
      <c r="QBW2" s="74"/>
      <c r="QBX2" s="74"/>
      <c r="QBY2" s="74"/>
      <c r="QBZ2" s="74"/>
      <c r="QCA2" s="74"/>
      <c r="QCB2" s="74"/>
      <c r="QCC2" s="74"/>
      <c r="QCD2" s="74"/>
      <c r="QCE2" s="74"/>
      <c r="QCF2" s="74"/>
      <c r="QCG2" s="74"/>
      <c r="QCH2" s="74"/>
      <c r="QCI2" s="74"/>
      <c r="QCJ2" s="74"/>
      <c r="QCK2" s="74"/>
      <c r="QCL2" s="74"/>
      <c r="QCM2" s="74"/>
      <c r="QCN2" s="74"/>
      <c r="QCO2" s="74"/>
      <c r="QCP2" s="74"/>
      <c r="QCQ2" s="74"/>
      <c r="QCR2" s="74"/>
      <c r="QCS2" s="74"/>
      <c r="QCT2" s="74"/>
      <c r="QCU2" s="74"/>
      <c r="QCV2" s="74"/>
      <c r="QCW2" s="74"/>
      <c r="QCX2" s="74"/>
      <c r="QCY2" s="74"/>
      <c r="QCZ2" s="74"/>
      <c r="QDA2" s="74"/>
      <c r="QDB2" s="74"/>
      <c r="QDC2" s="74"/>
      <c r="QDD2" s="74"/>
      <c r="QDE2" s="74"/>
      <c r="QDF2" s="74"/>
      <c r="QDG2" s="74"/>
      <c r="QDH2" s="74"/>
      <c r="QDI2" s="74"/>
      <c r="QDJ2" s="74"/>
      <c r="QDK2" s="74"/>
      <c r="QDL2" s="74"/>
      <c r="QDM2" s="74"/>
      <c r="QDN2" s="74"/>
      <c r="QDO2" s="74"/>
      <c r="QDP2" s="74"/>
      <c r="QDQ2" s="74"/>
      <c r="QDR2" s="74"/>
      <c r="QDS2" s="74"/>
      <c r="QDT2" s="74"/>
      <c r="QDU2" s="74"/>
      <c r="QDV2" s="74"/>
      <c r="QDW2" s="74"/>
      <c r="QDX2" s="74"/>
      <c r="QDY2" s="74"/>
      <c r="QDZ2" s="74"/>
      <c r="QEA2" s="74"/>
      <c r="QEB2" s="74"/>
      <c r="QEC2" s="74"/>
      <c r="QED2" s="74"/>
      <c r="QEE2" s="74"/>
      <c r="QEF2" s="74"/>
      <c r="QEG2" s="74"/>
      <c r="QEH2" s="74"/>
      <c r="QEI2" s="74"/>
      <c r="QEJ2" s="74"/>
      <c r="QEK2" s="74"/>
      <c r="QEL2" s="74"/>
      <c r="QEM2" s="74"/>
      <c r="QEN2" s="74"/>
      <c r="QEO2" s="74"/>
      <c r="QEP2" s="74"/>
      <c r="QEQ2" s="74"/>
      <c r="QER2" s="74"/>
      <c r="QES2" s="74"/>
      <c r="QET2" s="74"/>
      <c r="QEU2" s="74"/>
      <c r="QEV2" s="74"/>
      <c r="QEW2" s="74"/>
      <c r="QEX2" s="74"/>
      <c r="QEY2" s="74"/>
      <c r="QEZ2" s="74"/>
      <c r="QFA2" s="74"/>
      <c r="QFB2" s="74"/>
      <c r="QFC2" s="74"/>
      <c r="QFD2" s="74"/>
      <c r="QFE2" s="74"/>
      <c r="QFF2" s="74"/>
      <c r="QFG2" s="74"/>
      <c r="QFH2" s="74"/>
      <c r="QFI2" s="74"/>
      <c r="QFJ2" s="74"/>
      <c r="QFK2" s="74"/>
      <c r="QFL2" s="74"/>
      <c r="QFM2" s="74"/>
      <c r="QFN2" s="74"/>
      <c r="QFO2" s="74"/>
      <c r="QFP2" s="74"/>
      <c r="QFQ2" s="74"/>
      <c r="QFR2" s="74"/>
      <c r="QFS2" s="74"/>
      <c r="QFT2" s="74"/>
      <c r="QFU2" s="74"/>
      <c r="QFV2" s="74"/>
      <c r="QFW2" s="74"/>
      <c r="QFX2" s="74"/>
      <c r="QFY2" s="74"/>
      <c r="QFZ2" s="74"/>
      <c r="QGA2" s="74"/>
      <c r="QGB2" s="74"/>
      <c r="QGC2" s="74"/>
      <c r="QGD2" s="74"/>
      <c r="QGE2" s="74"/>
      <c r="QGF2" s="74"/>
      <c r="QGG2" s="74"/>
      <c r="QGH2" s="74"/>
      <c r="QGI2" s="74"/>
      <c r="QGJ2" s="74"/>
      <c r="QGK2" s="74"/>
      <c r="QGL2" s="74"/>
      <c r="QGM2" s="74"/>
      <c r="QGN2" s="74"/>
      <c r="QGO2" s="74"/>
      <c r="QGP2" s="74"/>
      <c r="QGQ2" s="74"/>
      <c r="QGR2" s="74"/>
      <c r="QGS2" s="74"/>
      <c r="QGT2" s="74"/>
      <c r="QGU2" s="74"/>
      <c r="QGV2" s="74"/>
      <c r="QGW2" s="74"/>
      <c r="QGX2" s="74"/>
      <c r="QGY2" s="74"/>
      <c r="QGZ2" s="74"/>
      <c r="QHA2" s="74"/>
      <c r="QHB2" s="74"/>
      <c r="QHC2" s="74"/>
      <c r="QHD2" s="74"/>
      <c r="QHE2" s="74"/>
      <c r="QHF2" s="74"/>
      <c r="QHG2" s="74"/>
      <c r="QHH2" s="74"/>
      <c r="QHI2" s="74"/>
      <c r="QHJ2" s="74"/>
      <c r="QHK2" s="74"/>
      <c r="QHL2" s="74"/>
      <c r="QHM2" s="74"/>
      <c r="QHN2" s="74"/>
      <c r="QHO2" s="74"/>
      <c r="QHP2" s="74"/>
      <c r="QHQ2" s="74"/>
      <c r="QHR2" s="74"/>
      <c r="QHS2" s="74"/>
      <c r="QHT2" s="74"/>
      <c r="QHU2" s="74"/>
      <c r="QHV2" s="74"/>
      <c r="QHW2" s="74"/>
      <c r="QHX2" s="74"/>
      <c r="QHY2" s="74"/>
      <c r="QHZ2" s="74"/>
      <c r="QIA2" s="74"/>
      <c r="QIB2" s="74"/>
      <c r="QIC2" s="74"/>
      <c r="QID2" s="74"/>
      <c r="QIE2" s="74"/>
      <c r="QIF2" s="74"/>
      <c r="QIG2" s="74"/>
      <c r="QIH2" s="74"/>
      <c r="QII2" s="74"/>
      <c r="QIJ2" s="74"/>
      <c r="QIK2" s="74"/>
      <c r="QIL2" s="74"/>
      <c r="QIM2" s="74"/>
      <c r="QIN2" s="74"/>
      <c r="QIO2" s="74"/>
      <c r="QIP2" s="74"/>
      <c r="QIQ2" s="74"/>
      <c r="QIR2" s="74"/>
      <c r="QIS2" s="74"/>
      <c r="QIT2" s="74"/>
      <c r="QIU2" s="74"/>
      <c r="QIV2" s="74"/>
      <c r="QIW2" s="74"/>
      <c r="QIX2" s="74"/>
      <c r="QIY2" s="74"/>
      <c r="QIZ2" s="74"/>
      <c r="QJA2" s="74"/>
      <c r="QJB2" s="74"/>
      <c r="QJC2" s="74"/>
      <c r="QJD2" s="74"/>
      <c r="QJE2" s="74"/>
      <c r="QJF2" s="74"/>
      <c r="QJG2" s="74"/>
      <c r="QJH2" s="74"/>
      <c r="QJI2" s="74"/>
      <c r="QJJ2" s="74"/>
      <c r="QJK2" s="74"/>
      <c r="QJL2" s="74"/>
      <c r="QJM2" s="74"/>
      <c r="QJN2" s="74"/>
      <c r="QJO2" s="74"/>
      <c r="QJP2" s="74"/>
      <c r="QJQ2" s="74"/>
      <c r="QJR2" s="74"/>
      <c r="QJS2" s="74"/>
      <c r="QJT2" s="74"/>
      <c r="QJU2" s="74"/>
      <c r="QJV2" s="74"/>
      <c r="QJW2" s="74"/>
      <c r="QJX2" s="74"/>
      <c r="QJY2" s="74"/>
      <c r="QJZ2" s="74"/>
      <c r="QKA2" s="74"/>
      <c r="QKB2" s="74"/>
      <c r="QKC2" s="74"/>
      <c r="QKD2" s="74"/>
      <c r="QKE2" s="74"/>
      <c r="QKF2" s="74"/>
      <c r="QKG2" s="74"/>
      <c r="QKH2" s="74"/>
      <c r="QKI2" s="74"/>
      <c r="QKJ2" s="74"/>
      <c r="QKK2" s="74"/>
      <c r="QKL2" s="74"/>
      <c r="QKM2" s="74"/>
      <c r="QKN2" s="74"/>
      <c r="QKO2" s="74"/>
      <c r="QKP2" s="74"/>
      <c r="QKQ2" s="74"/>
      <c r="QKR2" s="74"/>
      <c r="QKS2" s="74"/>
      <c r="QKT2" s="74"/>
      <c r="QKU2" s="74"/>
      <c r="QKV2" s="74"/>
      <c r="QKW2" s="74"/>
      <c r="QKX2" s="74"/>
      <c r="QKY2" s="74"/>
      <c r="QKZ2" s="74"/>
      <c r="QLA2" s="74"/>
      <c r="QLB2" s="74"/>
      <c r="QLC2" s="74"/>
      <c r="QLD2" s="74"/>
      <c r="QLE2" s="74"/>
      <c r="QLF2" s="74"/>
      <c r="QLG2" s="74"/>
      <c r="QLH2" s="74"/>
      <c r="QLI2" s="74"/>
      <c r="QLJ2" s="74"/>
      <c r="QLK2" s="74"/>
      <c r="QLL2" s="74"/>
      <c r="QLM2" s="74"/>
      <c r="QLN2" s="74"/>
      <c r="QLO2" s="74"/>
      <c r="QLP2" s="74"/>
      <c r="QLQ2" s="74"/>
      <c r="QLR2" s="74"/>
      <c r="QLS2" s="74"/>
      <c r="QLT2" s="74"/>
      <c r="QLU2" s="74"/>
      <c r="QLV2" s="74"/>
      <c r="QLW2" s="74"/>
      <c r="QLX2" s="74"/>
      <c r="QLY2" s="74"/>
      <c r="QLZ2" s="74"/>
      <c r="QMA2" s="74"/>
      <c r="QMB2" s="74"/>
      <c r="QMC2" s="74"/>
      <c r="QMD2" s="74"/>
      <c r="QME2" s="74"/>
      <c r="QMF2" s="74"/>
      <c r="QMG2" s="74"/>
      <c r="QMH2" s="74"/>
      <c r="QMI2" s="74"/>
      <c r="QMJ2" s="74"/>
      <c r="QMK2" s="74"/>
      <c r="QML2" s="74"/>
      <c r="QMM2" s="74"/>
      <c r="QMN2" s="74"/>
      <c r="QMO2" s="74"/>
      <c r="QMP2" s="74"/>
      <c r="QMQ2" s="74"/>
      <c r="QMR2" s="74"/>
      <c r="QMS2" s="74"/>
      <c r="QMT2" s="74"/>
      <c r="QMU2" s="74"/>
      <c r="QMV2" s="74"/>
      <c r="QMW2" s="74"/>
      <c r="QMX2" s="74"/>
      <c r="QMY2" s="74"/>
      <c r="QMZ2" s="74"/>
      <c r="QNA2" s="74"/>
      <c r="QNB2" s="74"/>
      <c r="QNC2" s="74"/>
      <c r="QND2" s="74"/>
      <c r="QNE2" s="74"/>
      <c r="QNF2" s="74"/>
      <c r="QNG2" s="74"/>
      <c r="QNH2" s="74"/>
      <c r="QNI2" s="74"/>
      <c r="QNJ2" s="74"/>
      <c r="QNK2" s="74"/>
      <c r="QNL2" s="74"/>
      <c r="QNM2" s="74"/>
      <c r="QNN2" s="74"/>
      <c r="QNO2" s="74"/>
      <c r="QNP2" s="74"/>
      <c r="QNQ2" s="74"/>
      <c r="QNR2" s="74"/>
      <c r="QNS2" s="74"/>
      <c r="QNT2" s="74"/>
      <c r="QNU2" s="74"/>
      <c r="QNV2" s="74"/>
      <c r="QNW2" s="74"/>
      <c r="QNX2" s="74"/>
      <c r="QNY2" s="74"/>
      <c r="QNZ2" s="74"/>
      <c r="QOA2" s="74"/>
      <c r="QOB2" s="74"/>
      <c r="QOC2" s="74"/>
      <c r="QOD2" s="74"/>
      <c r="QOE2" s="74"/>
      <c r="QOF2" s="74"/>
      <c r="QOG2" s="74"/>
      <c r="QOH2" s="74"/>
      <c r="QOI2" s="74"/>
      <c r="QOJ2" s="74"/>
      <c r="QOK2" s="74"/>
      <c r="QOL2" s="74"/>
      <c r="QOM2" s="74"/>
      <c r="QON2" s="74"/>
      <c r="QOO2" s="74"/>
      <c r="QOP2" s="74"/>
      <c r="QOQ2" s="74"/>
      <c r="QOR2" s="74"/>
      <c r="QOS2" s="74"/>
      <c r="QOT2" s="74"/>
      <c r="QOU2" s="74"/>
      <c r="QOV2" s="74"/>
      <c r="QOW2" s="74"/>
      <c r="QOX2" s="74"/>
      <c r="QOY2" s="74"/>
      <c r="QOZ2" s="74"/>
      <c r="QPA2" s="74"/>
      <c r="QPB2" s="74"/>
      <c r="QPC2" s="74"/>
      <c r="QPD2" s="74"/>
      <c r="QPE2" s="74"/>
      <c r="QPF2" s="74"/>
      <c r="QPG2" s="74"/>
      <c r="QPH2" s="74"/>
      <c r="QPI2" s="74"/>
      <c r="QPJ2" s="74"/>
      <c r="QPK2" s="74"/>
      <c r="QPL2" s="74"/>
      <c r="QPM2" s="74"/>
      <c r="QPN2" s="74"/>
      <c r="QPO2" s="74"/>
      <c r="QPP2" s="74"/>
      <c r="QPQ2" s="74"/>
      <c r="QPR2" s="74"/>
      <c r="QPS2" s="74"/>
      <c r="QPT2" s="74"/>
      <c r="QPU2" s="74"/>
      <c r="QPV2" s="74"/>
      <c r="QPW2" s="74"/>
      <c r="QPX2" s="74"/>
      <c r="QPY2" s="74"/>
      <c r="QPZ2" s="74"/>
      <c r="QQA2" s="74"/>
      <c r="QQB2" s="74"/>
      <c r="QQC2" s="74"/>
      <c r="QQD2" s="74"/>
      <c r="QQE2" s="74"/>
      <c r="QQF2" s="74"/>
      <c r="QQG2" s="74"/>
      <c r="QQH2" s="74"/>
      <c r="QQI2" s="74"/>
      <c r="QQJ2" s="74"/>
      <c r="QQK2" s="74"/>
      <c r="QQL2" s="74"/>
      <c r="QQM2" s="74"/>
      <c r="QQN2" s="74"/>
      <c r="QQO2" s="74"/>
      <c r="QQP2" s="74"/>
      <c r="QQQ2" s="74"/>
      <c r="QQR2" s="74"/>
      <c r="QQS2" s="74"/>
      <c r="QQT2" s="74"/>
      <c r="QQU2" s="74"/>
      <c r="QQV2" s="74"/>
      <c r="QQW2" s="74"/>
      <c r="QQX2" s="74"/>
      <c r="QQY2" s="74"/>
      <c r="QQZ2" s="74"/>
      <c r="QRA2" s="74"/>
      <c r="QRB2" s="74"/>
      <c r="QRC2" s="74"/>
      <c r="QRD2" s="74"/>
      <c r="QRE2" s="74"/>
      <c r="QRF2" s="74"/>
      <c r="QRG2" s="74"/>
      <c r="QRH2" s="74"/>
      <c r="QRI2" s="74"/>
      <c r="QRJ2" s="74"/>
      <c r="QRK2" s="74"/>
      <c r="QRL2" s="74"/>
      <c r="QRM2" s="74"/>
      <c r="QRN2" s="74"/>
      <c r="QRO2" s="74"/>
      <c r="QRP2" s="74"/>
      <c r="QRQ2" s="74"/>
      <c r="QRR2" s="74"/>
      <c r="QRS2" s="74"/>
      <c r="QRT2" s="74"/>
      <c r="QRU2" s="74"/>
      <c r="QRV2" s="74"/>
      <c r="QRW2" s="74"/>
      <c r="QRX2" s="74"/>
      <c r="QRY2" s="74"/>
      <c r="QRZ2" s="74"/>
      <c r="QSA2" s="74"/>
      <c r="QSB2" s="74"/>
      <c r="QSC2" s="74"/>
      <c r="QSD2" s="74"/>
      <c r="QSE2" s="74"/>
      <c r="QSF2" s="74"/>
      <c r="QSG2" s="74"/>
      <c r="QSH2" s="74"/>
      <c r="QSI2" s="74"/>
      <c r="QSJ2" s="74"/>
      <c r="QSK2" s="74"/>
      <c r="QSL2" s="74"/>
      <c r="QSM2" s="74"/>
      <c r="QSN2" s="74"/>
      <c r="QSO2" s="74"/>
      <c r="QSP2" s="74"/>
      <c r="QSQ2" s="74"/>
      <c r="QSR2" s="74"/>
      <c r="QSS2" s="74"/>
      <c r="QST2" s="74"/>
      <c r="QSU2" s="74"/>
      <c r="QSV2" s="74"/>
      <c r="QSW2" s="74"/>
      <c r="QSX2" s="74"/>
      <c r="QSY2" s="74"/>
      <c r="QSZ2" s="74"/>
      <c r="QTA2" s="74"/>
      <c r="QTB2" s="74"/>
      <c r="QTC2" s="74"/>
      <c r="QTD2" s="74"/>
      <c r="QTE2" s="74"/>
      <c r="QTF2" s="74"/>
      <c r="QTG2" s="74"/>
      <c r="QTH2" s="74"/>
      <c r="QTI2" s="74"/>
      <c r="QTJ2" s="74"/>
      <c r="QTK2" s="74"/>
      <c r="QTL2" s="74"/>
      <c r="QTM2" s="74"/>
      <c r="QTN2" s="74"/>
      <c r="QTO2" s="74"/>
      <c r="QTP2" s="74"/>
      <c r="QTQ2" s="74"/>
      <c r="QTR2" s="74"/>
      <c r="QTS2" s="74"/>
      <c r="QTT2" s="74"/>
      <c r="QTU2" s="74"/>
      <c r="QTV2" s="74"/>
      <c r="QTW2" s="74"/>
      <c r="QTX2" s="74"/>
      <c r="QTY2" s="74"/>
      <c r="QTZ2" s="74"/>
      <c r="QUA2" s="74"/>
      <c r="QUB2" s="74"/>
      <c r="QUC2" s="74"/>
      <c r="QUD2" s="74"/>
      <c r="QUE2" s="74"/>
      <c r="QUF2" s="74"/>
      <c r="QUG2" s="74"/>
      <c r="QUH2" s="74"/>
      <c r="QUI2" s="74"/>
      <c r="QUJ2" s="74"/>
      <c r="QUK2" s="74"/>
      <c r="QUL2" s="74"/>
      <c r="QUM2" s="74"/>
      <c r="QUN2" s="74"/>
      <c r="QUO2" s="74"/>
      <c r="QUP2" s="74"/>
      <c r="QUQ2" s="74"/>
      <c r="QUR2" s="74"/>
      <c r="QUS2" s="74"/>
      <c r="QUT2" s="74"/>
      <c r="QUU2" s="74"/>
      <c r="QUV2" s="74"/>
      <c r="QUW2" s="74"/>
      <c r="QUX2" s="74"/>
      <c r="QUY2" s="74"/>
      <c r="QUZ2" s="74"/>
      <c r="QVA2" s="74"/>
      <c r="QVB2" s="74"/>
      <c r="QVC2" s="74"/>
      <c r="QVD2" s="74"/>
      <c r="QVE2" s="74"/>
      <c r="QVF2" s="74"/>
      <c r="QVG2" s="74"/>
      <c r="QVH2" s="74"/>
      <c r="QVI2" s="74"/>
      <c r="QVJ2" s="74"/>
      <c r="QVK2" s="74"/>
      <c r="QVL2" s="74"/>
      <c r="QVM2" s="74"/>
      <c r="QVN2" s="74"/>
      <c r="QVO2" s="74"/>
      <c r="QVP2" s="74"/>
      <c r="QVQ2" s="74"/>
      <c r="QVR2" s="74"/>
      <c r="QVS2" s="74"/>
      <c r="QVT2" s="74"/>
      <c r="QVU2" s="74"/>
      <c r="QVV2" s="74"/>
      <c r="QVW2" s="74"/>
      <c r="QVX2" s="74"/>
      <c r="QVY2" s="74"/>
      <c r="QVZ2" s="74"/>
      <c r="QWA2" s="74"/>
      <c r="QWB2" s="74"/>
      <c r="QWC2" s="74"/>
      <c r="QWD2" s="74"/>
      <c r="QWE2" s="74"/>
      <c r="QWF2" s="74"/>
      <c r="QWG2" s="74"/>
      <c r="QWH2" s="74"/>
      <c r="QWI2" s="74"/>
      <c r="QWJ2" s="74"/>
      <c r="QWK2" s="74"/>
      <c r="QWL2" s="74"/>
      <c r="QWM2" s="74"/>
      <c r="QWN2" s="74"/>
      <c r="QWO2" s="74"/>
      <c r="QWP2" s="74"/>
      <c r="QWQ2" s="74"/>
      <c r="QWR2" s="74"/>
      <c r="QWS2" s="74"/>
      <c r="QWT2" s="74"/>
      <c r="QWU2" s="74"/>
      <c r="QWV2" s="74"/>
      <c r="QWW2" s="74"/>
      <c r="QWX2" s="74"/>
      <c r="QWY2" s="74"/>
      <c r="QWZ2" s="74"/>
      <c r="QXA2" s="74"/>
      <c r="QXB2" s="74"/>
      <c r="QXC2" s="74"/>
      <c r="QXD2" s="74"/>
      <c r="QXE2" s="74"/>
      <c r="QXF2" s="74"/>
      <c r="QXG2" s="74"/>
      <c r="QXH2" s="74"/>
      <c r="QXI2" s="74"/>
      <c r="QXJ2" s="74"/>
      <c r="QXK2" s="74"/>
      <c r="QXL2" s="74"/>
      <c r="QXM2" s="74"/>
      <c r="QXN2" s="74"/>
      <c r="QXO2" s="74"/>
      <c r="QXP2" s="74"/>
      <c r="QXQ2" s="74"/>
      <c r="QXR2" s="74"/>
      <c r="QXS2" s="74"/>
      <c r="QXT2" s="74"/>
      <c r="QXU2" s="74"/>
      <c r="QXV2" s="74"/>
      <c r="QXW2" s="74"/>
      <c r="QXX2" s="74"/>
      <c r="QXY2" s="74"/>
      <c r="QXZ2" s="74"/>
      <c r="QYA2" s="74"/>
      <c r="QYB2" s="74"/>
      <c r="QYC2" s="74"/>
      <c r="QYD2" s="74"/>
      <c r="QYE2" s="74"/>
      <c r="QYF2" s="74"/>
      <c r="QYG2" s="74"/>
      <c r="QYH2" s="74"/>
      <c r="QYI2" s="74"/>
      <c r="QYJ2" s="74"/>
      <c r="QYK2" s="74"/>
      <c r="QYL2" s="74"/>
      <c r="QYM2" s="74"/>
      <c r="QYN2" s="74"/>
      <c r="QYO2" s="74"/>
      <c r="QYP2" s="74"/>
      <c r="QYQ2" s="74"/>
      <c r="QYR2" s="74"/>
      <c r="QYS2" s="74"/>
      <c r="QYT2" s="74"/>
      <c r="QYU2" s="74"/>
      <c r="QYV2" s="74"/>
      <c r="QYW2" s="74"/>
      <c r="QYX2" s="74"/>
      <c r="QYY2" s="74"/>
      <c r="QYZ2" s="74"/>
      <c r="QZA2" s="74"/>
      <c r="QZB2" s="74"/>
      <c r="QZC2" s="74"/>
      <c r="QZD2" s="74"/>
      <c r="QZE2" s="74"/>
      <c r="QZF2" s="74"/>
      <c r="QZG2" s="74"/>
      <c r="QZH2" s="74"/>
      <c r="QZI2" s="74"/>
      <c r="QZJ2" s="74"/>
      <c r="QZK2" s="74"/>
      <c r="QZL2" s="74"/>
      <c r="QZM2" s="74"/>
      <c r="QZN2" s="74"/>
      <c r="QZO2" s="74"/>
      <c r="QZP2" s="74"/>
      <c r="QZQ2" s="74"/>
      <c r="QZR2" s="74"/>
      <c r="QZS2" s="74"/>
      <c r="QZT2" s="74"/>
      <c r="QZU2" s="74"/>
      <c r="QZV2" s="74"/>
      <c r="QZW2" s="74"/>
      <c r="QZX2" s="74"/>
      <c r="QZY2" s="74"/>
      <c r="QZZ2" s="74"/>
      <c r="RAA2" s="74"/>
      <c r="RAB2" s="74"/>
      <c r="RAC2" s="74"/>
      <c r="RAD2" s="74"/>
      <c r="RAE2" s="74"/>
      <c r="RAF2" s="74"/>
      <c r="RAG2" s="74"/>
      <c r="RAH2" s="74"/>
      <c r="RAI2" s="74"/>
      <c r="RAJ2" s="74"/>
      <c r="RAK2" s="74"/>
      <c r="RAL2" s="74"/>
      <c r="RAM2" s="74"/>
      <c r="RAN2" s="74"/>
      <c r="RAO2" s="74"/>
      <c r="RAP2" s="74"/>
      <c r="RAQ2" s="74"/>
      <c r="RAR2" s="74"/>
      <c r="RAS2" s="74"/>
      <c r="RAT2" s="74"/>
      <c r="RAU2" s="74"/>
      <c r="RAV2" s="74"/>
      <c r="RAW2" s="74"/>
      <c r="RAX2" s="74"/>
      <c r="RAY2" s="74"/>
      <c r="RAZ2" s="74"/>
      <c r="RBA2" s="74"/>
      <c r="RBB2" s="74"/>
      <c r="RBC2" s="74"/>
      <c r="RBD2" s="74"/>
      <c r="RBE2" s="74"/>
      <c r="RBF2" s="74"/>
      <c r="RBG2" s="74"/>
      <c r="RBH2" s="74"/>
      <c r="RBI2" s="74"/>
      <c r="RBJ2" s="74"/>
      <c r="RBK2" s="74"/>
      <c r="RBL2" s="74"/>
      <c r="RBM2" s="74"/>
      <c r="RBN2" s="74"/>
      <c r="RBO2" s="74"/>
      <c r="RBP2" s="74"/>
      <c r="RBQ2" s="74"/>
      <c r="RBR2" s="74"/>
      <c r="RBS2" s="74"/>
      <c r="RBT2" s="74"/>
      <c r="RBU2" s="74"/>
      <c r="RBV2" s="74"/>
      <c r="RBW2" s="74"/>
      <c r="RBX2" s="74"/>
      <c r="RBY2" s="74"/>
      <c r="RBZ2" s="74"/>
      <c r="RCA2" s="74"/>
      <c r="RCB2" s="74"/>
      <c r="RCC2" s="74"/>
      <c r="RCD2" s="74"/>
      <c r="RCE2" s="74"/>
      <c r="RCF2" s="74"/>
      <c r="RCG2" s="74"/>
      <c r="RCH2" s="74"/>
      <c r="RCI2" s="74"/>
      <c r="RCJ2" s="74"/>
      <c r="RCK2" s="74"/>
      <c r="RCL2" s="74"/>
      <c r="RCM2" s="74"/>
      <c r="RCN2" s="74"/>
      <c r="RCO2" s="74"/>
      <c r="RCP2" s="74"/>
      <c r="RCQ2" s="74"/>
      <c r="RCR2" s="74"/>
      <c r="RCS2" s="74"/>
      <c r="RCT2" s="74"/>
      <c r="RCU2" s="74"/>
      <c r="RCV2" s="74"/>
      <c r="RCW2" s="74"/>
      <c r="RCX2" s="74"/>
      <c r="RCY2" s="74"/>
      <c r="RCZ2" s="74"/>
      <c r="RDA2" s="74"/>
      <c r="RDB2" s="74"/>
      <c r="RDC2" s="74"/>
      <c r="RDD2" s="74"/>
      <c r="RDE2" s="74"/>
      <c r="RDF2" s="74"/>
      <c r="RDG2" s="74"/>
      <c r="RDH2" s="74"/>
      <c r="RDI2" s="74"/>
      <c r="RDJ2" s="74"/>
      <c r="RDK2" s="74"/>
      <c r="RDL2" s="74"/>
      <c r="RDM2" s="74"/>
      <c r="RDN2" s="74"/>
      <c r="RDO2" s="74"/>
      <c r="RDP2" s="74"/>
      <c r="RDQ2" s="74"/>
      <c r="RDR2" s="74"/>
      <c r="RDS2" s="74"/>
      <c r="RDT2" s="74"/>
      <c r="RDU2" s="74"/>
      <c r="RDV2" s="74"/>
      <c r="RDW2" s="74"/>
      <c r="RDX2" s="74"/>
      <c r="RDY2" s="74"/>
      <c r="RDZ2" s="74"/>
      <c r="REA2" s="74"/>
      <c r="REB2" s="74"/>
      <c r="REC2" s="74"/>
      <c r="RED2" s="74"/>
      <c r="REE2" s="74"/>
      <c r="REF2" s="74"/>
      <c r="REG2" s="74"/>
      <c r="REH2" s="74"/>
      <c r="REI2" s="74"/>
      <c r="REJ2" s="74"/>
      <c r="REK2" s="74"/>
      <c r="REL2" s="74"/>
      <c r="REM2" s="74"/>
      <c r="REN2" s="74"/>
      <c r="REO2" s="74"/>
      <c r="REP2" s="74"/>
      <c r="REQ2" s="74"/>
      <c r="RER2" s="74"/>
      <c r="RES2" s="74"/>
      <c r="RET2" s="74"/>
      <c r="REU2" s="74"/>
      <c r="REV2" s="74"/>
      <c r="REW2" s="74"/>
      <c r="REX2" s="74"/>
      <c r="REY2" s="74"/>
      <c r="REZ2" s="74"/>
      <c r="RFA2" s="74"/>
      <c r="RFB2" s="74"/>
      <c r="RFC2" s="74"/>
      <c r="RFD2" s="74"/>
      <c r="RFE2" s="74"/>
      <c r="RFF2" s="74"/>
      <c r="RFG2" s="74"/>
      <c r="RFH2" s="74"/>
      <c r="RFI2" s="74"/>
      <c r="RFJ2" s="74"/>
      <c r="RFK2" s="74"/>
      <c r="RFL2" s="74"/>
      <c r="RFM2" s="74"/>
      <c r="RFN2" s="74"/>
      <c r="RFO2" s="74"/>
      <c r="RFP2" s="74"/>
      <c r="RFQ2" s="74"/>
      <c r="RFR2" s="74"/>
      <c r="RFS2" s="74"/>
      <c r="RFT2" s="74"/>
      <c r="RFU2" s="74"/>
      <c r="RFV2" s="74"/>
      <c r="RFW2" s="74"/>
      <c r="RFX2" s="74"/>
      <c r="RFY2" s="74"/>
      <c r="RFZ2" s="74"/>
      <c r="RGA2" s="74"/>
      <c r="RGB2" s="74"/>
      <c r="RGC2" s="74"/>
      <c r="RGD2" s="74"/>
      <c r="RGE2" s="74"/>
      <c r="RGF2" s="74"/>
      <c r="RGG2" s="74"/>
      <c r="RGH2" s="74"/>
      <c r="RGI2" s="74"/>
      <c r="RGJ2" s="74"/>
      <c r="RGK2" s="74"/>
      <c r="RGL2" s="74"/>
      <c r="RGM2" s="74"/>
      <c r="RGN2" s="74"/>
      <c r="RGO2" s="74"/>
      <c r="RGP2" s="74"/>
      <c r="RGQ2" s="74"/>
      <c r="RGR2" s="74"/>
      <c r="RGS2" s="74"/>
      <c r="RGT2" s="74"/>
      <c r="RGU2" s="74"/>
      <c r="RGV2" s="74"/>
      <c r="RGW2" s="74"/>
      <c r="RGX2" s="74"/>
      <c r="RGY2" s="74"/>
      <c r="RGZ2" s="74"/>
      <c r="RHA2" s="74"/>
      <c r="RHB2" s="74"/>
      <c r="RHC2" s="74"/>
      <c r="RHD2" s="74"/>
      <c r="RHE2" s="74"/>
      <c r="RHF2" s="74"/>
      <c r="RHG2" s="74"/>
      <c r="RHH2" s="74"/>
      <c r="RHI2" s="74"/>
      <c r="RHJ2" s="74"/>
      <c r="RHK2" s="74"/>
      <c r="RHL2" s="74"/>
      <c r="RHM2" s="74"/>
      <c r="RHN2" s="74"/>
      <c r="RHO2" s="74"/>
      <c r="RHP2" s="74"/>
      <c r="RHQ2" s="74"/>
      <c r="RHR2" s="74"/>
      <c r="RHS2" s="74"/>
      <c r="RHT2" s="74"/>
      <c r="RHU2" s="74"/>
      <c r="RHV2" s="74"/>
      <c r="RHW2" s="74"/>
      <c r="RHX2" s="74"/>
      <c r="RHY2" s="74"/>
      <c r="RHZ2" s="74"/>
      <c r="RIA2" s="74"/>
      <c r="RIB2" s="74"/>
      <c r="RIC2" s="74"/>
      <c r="RID2" s="74"/>
      <c r="RIE2" s="74"/>
      <c r="RIF2" s="74"/>
      <c r="RIG2" s="74"/>
      <c r="RIH2" s="74"/>
      <c r="RII2" s="74"/>
      <c r="RIJ2" s="74"/>
      <c r="RIK2" s="74"/>
      <c r="RIL2" s="74"/>
      <c r="RIM2" s="74"/>
      <c r="RIN2" s="74"/>
      <c r="RIO2" s="74"/>
      <c r="RIP2" s="74"/>
      <c r="RIQ2" s="74"/>
      <c r="RIR2" s="74"/>
      <c r="RIS2" s="74"/>
      <c r="RIT2" s="74"/>
      <c r="RIU2" s="74"/>
      <c r="RIV2" s="74"/>
      <c r="RIW2" s="74"/>
      <c r="RIX2" s="74"/>
      <c r="RIY2" s="74"/>
      <c r="RIZ2" s="74"/>
      <c r="RJA2" s="74"/>
      <c r="RJB2" s="74"/>
      <c r="RJC2" s="74"/>
      <c r="RJD2" s="74"/>
      <c r="RJE2" s="74"/>
      <c r="RJF2" s="74"/>
      <c r="RJG2" s="74"/>
      <c r="RJH2" s="74"/>
      <c r="RJI2" s="74"/>
      <c r="RJJ2" s="74"/>
      <c r="RJK2" s="74"/>
      <c r="RJL2" s="74"/>
      <c r="RJM2" s="74"/>
      <c r="RJN2" s="74"/>
      <c r="RJO2" s="74"/>
      <c r="RJP2" s="74"/>
      <c r="RJQ2" s="74"/>
      <c r="RJR2" s="74"/>
      <c r="RJS2" s="74"/>
      <c r="RJT2" s="74"/>
      <c r="RJU2" s="74"/>
      <c r="RJV2" s="74"/>
      <c r="RJW2" s="74"/>
      <c r="RJX2" s="74"/>
      <c r="RJY2" s="74"/>
      <c r="RJZ2" s="74"/>
      <c r="RKA2" s="74"/>
      <c r="RKB2" s="74"/>
      <c r="RKC2" s="74"/>
      <c r="RKD2" s="74"/>
      <c r="RKE2" s="74"/>
      <c r="RKF2" s="74"/>
      <c r="RKG2" s="74"/>
      <c r="RKH2" s="74"/>
      <c r="RKI2" s="74"/>
      <c r="RKJ2" s="74"/>
      <c r="RKK2" s="74"/>
      <c r="RKL2" s="74"/>
      <c r="RKM2" s="74"/>
      <c r="RKN2" s="74"/>
      <c r="RKO2" s="74"/>
      <c r="RKP2" s="74"/>
      <c r="RKQ2" s="74"/>
      <c r="RKR2" s="74"/>
      <c r="RKS2" s="74"/>
      <c r="RKT2" s="74"/>
      <c r="RKU2" s="74"/>
      <c r="RKV2" s="74"/>
      <c r="RKW2" s="74"/>
      <c r="RKX2" s="74"/>
      <c r="RKY2" s="74"/>
      <c r="RKZ2" s="74"/>
      <c r="RLA2" s="74"/>
      <c r="RLB2" s="74"/>
      <c r="RLC2" s="74"/>
      <c r="RLD2" s="74"/>
      <c r="RLE2" s="74"/>
      <c r="RLF2" s="74"/>
      <c r="RLG2" s="74"/>
      <c r="RLH2" s="74"/>
      <c r="RLI2" s="74"/>
      <c r="RLJ2" s="74"/>
      <c r="RLK2" s="74"/>
      <c r="RLL2" s="74"/>
      <c r="RLM2" s="74"/>
      <c r="RLN2" s="74"/>
      <c r="RLO2" s="74"/>
      <c r="RLP2" s="74"/>
      <c r="RLQ2" s="74"/>
      <c r="RLR2" s="74"/>
      <c r="RLS2" s="74"/>
      <c r="RLT2" s="74"/>
      <c r="RLU2" s="74"/>
      <c r="RLV2" s="74"/>
      <c r="RLW2" s="74"/>
      <c r="RLX2" s="74"/>
      <c r="RLY2" s="74"/>
      <c r="RLZ2" s="74"/>
      <c r="RMA2" s="74"/>
      <c r="RMB2" s="74"/>
      <c r="RMC2" s="74"/>
      <c r="RMD2" s="74"/>
      <c r="RME2" s="74"/>
      <c r="RMF2" s="74"/>
      <c r="RMG2" s="74"/>
      <c r="RMH2" s="74"/>
      <c r="RMI2" s="74"/>
      <c r="RMJ2" s="74"/>
      <c r="RMK2" s="74"/>
      <c r="RML2" s="74"/>
      <c r="RMM2" s="74"/>
      <c r="RMN2" s="74"/>
      <c r="RMO2" s="74"/>
      <c r="RMP2" s="74"/>
      <c r="RMQ2" s="74"/>
      <c r="RMR2" s="74"/>
      <c r="RMS2" s="74"/>
      <c r="RMT2" s="74"/>
      <c r="RMU2" s="74"/>
      <c r="RMV2" s="74"/>
      <c r="RMW2" s="74"/>
      <c r="RMX2" s="74"/>
      <c r="RMY2" s="74"/>
      <c r="RMZ2" s="74"/>
      <c r="RNA2" s="74"/>
      <c r="RNB2" s="74"/>
      <c r="RNC2" s="74"/>
      <c r="RND2" s="74"/>
      <c r="RNE2" s="74"/>
      <c r="RNF2" s="74"/>
      <c r="RNG2" s="74"/>
      <c r="RNH2" s="74"/>
      <c r="RNI2" s="74"/>
      <c r="RNJ2" s="74"/>
      <c r="RNK2" s="74"/>
      <c r="RNL2" s="74"/>
      <c r="RNM2" s="74"/>
      <c r="RNN2" s="74"/>
      <c r="RNO2" s="74"/>
      <c r="RNP2" s="74"/>
      <c r="RNQ2" s="74"/>
      <c r="RNR2" s="74"/>
      <c r="RNS2" s="74"/>
      <c r="RNT2" s="74"/>
      <c r="RNU2" s="74"/>
      <c r="RNV2" s="74"/>
      <c r="RNW2" s="74"/>
      <c r="RNX2" s="74"/>
      <c r="RNY2" s="74"/>
      <c r="RNZ2" s="74"/>
      <c r="ROA2" s="74"/>
      <c r="ROB2" s="74"/>
      <c r="ROC2" s="74"/>
      <c r="ROD2" s="74"/>
      <c r="ROE2" s="74"/>
      <c r="ROF2" s="74"/>
      <c r="ROG2" s="74"/>
      <c r="ROH2" s="74"/>
      <c r="ROI2" s="74"/>
      <c r="ROJ2" s="74"/>
      <c r="ROK2" s="74"/>
      <c r="ROL2" s="74"/>
      <c r="ROM2" s="74"/>
      <c r="RON2" s="74"/>
      <c r="ROO2" s="74"/>
      <c r="ROP2" s="74"/>
      <c r="ROQ2" s="74"/>
      <c r="ROR2" s="74"/>
      <c r="ROS2" s="74"/>
      <c r="ROT2" s="74"/>
      <c r="ROU2" s="74"/>
      <c r="ROV2" s="74"/>
      <c r="ROW2" s="74"/>
      <c r="ROX2" s="74"/>
      <c r="ROY2" s="74"/>
      <c r="ROZ2" s="74"/>
      <c r="RPA2" s="74"/>
      <c r="RPB2" s="74"/>
      <c r="RPC2" s="74"/>
      <c r="RPD2" s="74"/>
      <c r="RPE2" s="74"/>
      <c r="RPF2" s="74"/>
      <c r="RPG2" s="74"/>
      <c r="RPH2" s="74"/>
      <c r="RPI2" s="74"/>
      <c r="RPJ2" s="74"/>
      <c r="RPK2" s="74"/>
      <c r="RPL2" s="74"/>
      <c r="RPM2" s="74"/>
      <c r="RPN2" s="74"/>
      <c r="RPO2" s="74"/>
      <c r="RPP2" s="74"/>
      <c r="RPQ2" s="74"/>
      <c r="RPR2" s="74"/>
      <c r="RPS2" s="74"/>
      <c r="RPT2" s="74"/>
      <c r="RPU2" s="74"/>
      <c r="RPV2" s="74"/>
      <c r="RPW2" s="74"/>
      <c r="RPX2" s="74"/>
      <c r="RPY2" s="74"/>
      <c r="RPZ2" s="74"/>
      <c r="RQA2" s="74"/>
      <c r="RQB2" s="74"/>
      <c r="RQC2" s="74"/>
      <c r="RQD2" s="74"/>
      <c r="RQE2" s="74"/>
      <c r="RQF2" s="74"/>
      <c r="RQG2" s="74"/>
      <c r="RQH2" s="74"/>
      <c r="RQI2" s="74"/>
      <c r="RQJ2" s="74"/>
      <c r="RQK2" s="74"/>
      <c r="RQL2" s="74"/>
      <c r="RQM2" s="74"/>
      <c r="RQN2" s="74"/>
      <c r="RQO2" s="74"/>
      <c r="RQP2" s="74"/>
      <c r="RQQ2" s="74"/>
      <c r="RQR2" s="74"/>
      <c r="RQS2" s="74"/>
      <c r="RQT2" s="74"/>
      <c r="RQU2" s="74"/>
      <c r="RQV2" s="74"/>
      <c r="RQW2" s="74"/>
      <c r="RQX2" s="74"/>
      <c r="RQY2" s="74"/>
      <c r="RQZ2" s="74"/>
      <c r="RRA2" s="74"/>
      <c r="RRB2" s="74"/>
      <c r="RRC2" s="74"/>
      <c r="RRD2" s="74"/>
      <c r="RRE2" s="74"/>
      <c r="RRF2" s="74"/>
      <c r="RRG2" s="74"/>
      <c r="RRH2" s="74"/>
      <c r="RRI2" s="74"/>
      <c r="RRJ2" s="74"/>
      <c r="RRK2" s="74"/>
      <c r="RRL2" s="74"/>
      <c r="RRM2" s="74"/>
      <c r="RRN2" s="74"/>
      <c r="RRO2" s="74"/>
      <c r="RRP2" s="74"/>
      <c r="RRQ2" s="74"/>
      <c r="RRR2" s="74"/>
      <c r="RRS2" s="74"/>
      <c r="RRT2" s="74"/>
      <c r="RRU2" s="74"/>
      <c r="RRV2" s="74"/>
      <c r="RRW2" s="74"/>
      <c r="RRX2" s="74"/>
      <c r="RRY2" s="74"/>
      <c r="RRZ2" s="74"/>
      <c r="RSA2" s="74"/>
      <c r="RSB2" s="74"/>
      <c r="RSC2" s="74"/>
      <c r="RSD2" s="74"/>
      <c r="RSE2" s="74"/>
      <c r="RSF2" s="74"/>
      <c r="RSG2" s="74"/>
      <c r="RSH2" s="74"/>
      <c r="RSI2" s="74"/>
      <c r="RSJ2" s="74"/>
      <c r="RSK2" s="74"/>
      <c r="RSL2" s="74"/>
      <c r="RSM2" s="74"/>
      <c r="RSN2" s="74"/>
      <c r="RSO2" s="74"/>
      <c r="RSP2" s="74"/>
      <c r="RSQ2" s="74"/>
      <c r="RSR2" s="74"/>
      <c r="RSS2" s="74"/>
      <c r="RST2" s="74"/>
      <c r="RSU2" s="74"/>
      <c r="RSV2" s="74"/>
      <c r="RSW2" s="74"/>
      <c r="RSX2" s="74"/>
      <c r="RSY2" s="74"/>
      <c r="RSZ2" s="74"/>
      <c r="RTA2" s="74"/>
      <c r="RTB2" s="74"/>
      <c r="RTC2" s="74"/>
      <c r="RTD2" s="74"/>
      <c r="RTE2" s="74"/>
      <c r="RTF2" s="74"/>
      <c r="RTG2" s="74"/>
      <c r="RTH2" s="74"/>
      <c r="RTI2" s="74"/>
      <c r="RTJ2" s="74"/>
      <c r="RTK2" s="74"/>
      <c r="RTL2" s="74"/>
      <c r="RTM2" s="74"/>
      <c r="RTN2" s="74"/>
      <c r="RTO2" s="74"/>
      <c r="RTP2" s="74"/>
      <c r="RTQ2" s="74"/>
      <c r="RTR2" s="74"/>
      <c r="RTS2" s="74"/>
      <c r="RTT2" s="74"/>
      <c r="RTU2" s="74"/>
      <c r="RTV2" s="74"/>
      <c r="RTW2" s="74"/>
      <c r="RTX2" s="74"/>
      <c r="RTY2" s="74"/>
      <c r="RTZ2" s="74"/>
      <c r="RUA2" s="74"/>
      <c r="RUB2" s="74"/>
      <c r="RUC2" s="74"/>
      <c r="RUD2" s="74"/>
      <c r="RUE2" s="74"/>
      <c r="RUF2" s="74"/>
      <c r="RUG2" s="74"/>
      <c r="RUH2" s="74"/>
      <c r="RUI2" s="74"/>
      <c r="RUJ2" s="74"/>
      <c r="RUK2" s="74"/>
      <c r="RUL2" s="74"/>
      <c r="RUM2" s="74"/>
      <c r="RUN2" s="74"/>
      <c r="RUO2" s="74"/>
      <c r="RUP2" s="74"/>
      <c r="RUQ2" s="74"/>
      <c r="RUR2" s="74"/>
      <c r="RUS2" s="74"/>
      <c r="RUT2" s="74"/>
      <c r="RUU2" s="74"/>
      <c r="RUV2" s="74"/>
      <c r="RUW2" s="74"/>
      <c r="RUX2" s="74"/>
      <c r="RUY2" s="74"/>
      <c r="RUZ2" s="74"/>
      <c r="RVA2" s="74"/>
      <c r="RVB2" s="74"/>
      <c r="RVC2" s="74"/>
      <c r="RVD2" s="74"/>
      <c r="RVE2" s="74"/>
      <c r="RVF2" s="74"/>
      <c r="RVG2" s="74"/>
      <c r="RVH2" s="74"/>
      <c r="RVI2" s="74"/>
      <c r="RVJ2" s="74"/>
      <c r="RVK2" s="74"/>
      <c r="RVL2" s="74"/>
      <c r="RVM2" s="74"/>
      <c r="RVN2" s="74"/>
      <c r="RVO2" s="74"/>
      <c r="RVP2" s="74"/>
      <c r="RVQ2" s="74"/>
      <c r="RVR2" s="74"/>
      <c r="RVS2" s="74"/>
      <c r="RVT2" s="74"/>
      <c r="RVU2" s="74"/>
      <c r="RVV2" s="74"/>
      <c r="RVW2" s="74"/>
      <c r="RVX2" s="74"/>
      <c r="RVY2" s="74"/>
      <c r="RVZ2" s="74"/>
      <c r="RWA2" s="74"/>
      <c r="RWB2" s="74"/>
      <c r="RWC2" s="74"/>
      <c r="RWD2" s="74"/>
      <c r="RWE2" s="74"/>
      <c r="RWF2" s="74"/>
      <c r="RWG2" s="74"/>
      <c r="RWH2" s="74"/>
      <c r="RWI2" s="74"/>
      <c r="RWJ2" s="74"/>
      <c r="RWK2" s="74"/>
      <c r="RWL2" s="74"/>
      <c r="RWM2" s="74"/>
      <c r="RWN2" s="74"/>
      <c r="RWO2" s="74"/>
      <c r="RWP2" s="74"/>
      <c r="RWQ2" s="74"/>
      <c r="RWR2" s="74"/>
      <c r="RWS2" s="74"/>
      <c r="RWT2" s="74"/>
      <c r="RWU2" s="74"/>
      <c r="RWV2" s="74"/>
      <c r="RWW2" s="74"/>
      <c r="RWX2" s="74"/>
      <c r="RWY2" s="74"/>
      <c r="RWZ2" s="74"/>
      <c r="RXA2" s="74"/>
      <c r="RXB2" s="74"/>
      <c r="RXC2" s="74"/>
      <c r="RXD2" s="74"/>
      <c r="RXE2" s="74"/>
      <c r="RXF2" s="74"/>
      <c r="RXG2" s="74"/>
      <c r="RXH2" s="74"/>
      <c r="RXI2" s="74"/>
      <c r="RXJ2" s="74"/>
      <c r="RXK2" s="74"/>
      <c r="RXL2" s="74"/>
      <c r="RXM2" s="74"/>
      <c r="RXN2" s="74"/>
      <c r="RXO2" s="74"/>
      <c r="RXP2" s="74"/>
      <c r="RXQ2" s="74"/>
      <c r="RXR2" s="74"/>
      <c r="RXS2" s="74"/>
      <c r="RXT2" s="74"/>
      <c r="RXU2" s="74"/>
      <c r="RXV2" s="74"/>
      <c r="RXW2" s="74"/>
      <c r="RXX2" s="74"/>
      <c r="RXY2" s="74"/>
      <c r="RXZ2" s="74"/>
      <c r="RYA2" s="74"/>
      <c r="RYB2" s="74"/>
      <c r="RYC2" s="74"/>
      <c r="RYD2" s="74"/>
      <c r="RYE2" s="74"/>
      <c r="RYF2" s="74"/>
      <c r="RYG2" s="74"/>
      <c r="RYH2" s="74"/>
      <c r="RYI2" s="74"/>
      <c r="RYJ2" s="74"/>
      <c r="RYK2" s="74"/>
      <c r="RYL2" s="74"/>
      <c r="RYM2" s="74"/>
      <c r="RYN2" s="74"/>
      <c r="RYO2" s="74"/>
      <c r="RYP2" s="74"/>
      <c r="RYQ2" s="74"/>
      <c r="RYR2" s="74"/>
      <c r="RYS2" s="74"/>
      <c r="RYT2" s="74"/>
      <c r="RYU2" s="74"/>
      <c r="RYV2" s="74"/>
      <c r="RYW2" s="74"/>
      <c r="RYX2" s="74"/>
      <c r="RYY2" s="74"/>
      <c r="RYZ2" s="74"/>
      <c r="RZA2" s="74"/>
      <c r="RZB2" s="74"/>
      <c r="RZC2" s="74"/>
      <c r="RZD2" s="74"/>
      <c r="RZE2" s="74"/>
      <c r="RZF2" s="74"/>
      <c r="RZG2" s="74"/>
      <c r="RZH2" s="74"/>
      <c r="RZI2" s="74"/>
      <c r="RZJ2" s="74"/>
      <c r="RZK2" s="74"/>
      <c r="RZL2" s="74"/>
      <c r="RZM2" s="74"/>
      <c r="RZN2" s="74"/>
      <c r="RZO2" s="74"/>
      <c r="RZP2" s="74"/>
      <c r="RZQ2" s="74"/>
      <c r="RZR2" s="74"/>
      <c r="RZS2" s="74"/>
      <c r="RZT2" s="74"/>
      <c r="RZU2" s="74"/>
      <c r="RZV2" s="74"/>
      <c r="RZW2" s="74"/>
      <c r="RZX2" s="74"/>
      <c r="RZY2" s="74"/>
      <c r="RZZ2" s="74"/>
      <c r="SAA2" s="74"/>
      <c r="SAB2" s="74"/>
      <c r="SAC2" s="74"/>
      <c r="SAD2" s="74"/>
      <c r="SAE2" s="74"/>
      <c r="SAF2" s="74"/>
      <c r="SAG2" s="74"/>
      <c r="SAH2" s="74"/>
      <c r="SAI2" s="74"/>
      <c r="SAJ2" s="74"/>
      <c r="SAK2" s="74"/>
      <c r="SAL2" s="74"/>
      <c r="SAM2" s="74"/>
      <c r="SAN2" s="74"/>
      <c r="SAO2" s="74"/>
      <c r="SAP2" s="74"/>
      <c r="SAQ2" s="74"/>
      <c r="SAR2" s="74"/>
      <c r="SAS2" s="74"/>
      <c r="SAT2" s="74"/>
      <c r="SAU2" s="74"/>
      <c r="SAV2" s="74"/>
      <c r="SAW2" s="74"/>
      <c r="SAX2" s="74"/>
      <c r="SAY2" s="74"/>
      <c r="SAZ2" s="74"/>
      <c r="SBA2" s="74"/>
      <c r="SBB2" s="74"/>
      <c r="SBC2" s="74"/>
      <c r="SBD2" s="74"/>
      <c r="SBE2" s="74"/>
      <c r="SBF2" s="74"/>
      <c r="SBG2" s="74"/>
      <c r="SBH2" s="74"/>
      <c r="SBI2" s="74"/>
      <c r="SBJ2" s="74"/>
      <c r="SBK2" s="74"/>
      <c r="SBL2" s="74"/>
      <c r="SBM2" s="74"/>
      <c r="SBN2" s="74"/>
      <c r="SBO2" s="74"/>
      <c r="SBP2" s="74"/>
      <c r="SBQ2" s="74"/>
      <c r="SBR2" s="74"/>
      <c r="SBS2" s="74"/>
      <c r="SBT2" s="74"/>
      <c r="SBU2" s="74"/>
      <c r="SBV2" s="74"/>
      <c r="SBW2" s="74"/>
      <c r="SBX2" s="74"/>
      <c r="SBY2" s="74"/>
      <c r="SBZ2" s="74"/>
      <c r="SCA2" s="74"/>
      <c r="SCB2" s="74"/>
      <c r="SCC2" s="74"/>
      <c r="SCD2" s="74"/>
      <c r="SCE2" s="74"/>
      <c r="SCF2" s="74"/>
      <c r="SCG2" s="74"/>
      <c r="SCH2" s="74"/>
      <c r="SCI2" s="74"/>
      <c r="SCJ2" s="74"/>
      <c r="SCK2" s="74"/>
      <c r="SCL2" s="74"/>
      <c r="SCM2" s="74"/>
      <c r="SCN2" s="74"/>
      <c r="SCO2" s="74"/>
      <c r="SCP2" s="74"/>
      <c r="SCQ2" s="74"/>
      <c r="SCR2" s="74"/>
      <c r="SCS2" s="74"/>
      <c r="SCT2" s="74"/>
      <c r="SCU2" s="74"/>
      <c r="SCV2" s="74"/>
      <c r="SCW2" s="74"/>
      <c r="SCX2" s="74"/>
      <c r="SCY2" s="74"/>
      <c r="SCZ2" s="74"/>
      <c r="SDA2" s="74"/>
      <c r="SDB2" s="74"/>
      <c r="SDC2" s="74"/>
      <c r="SDD2" s="74"/>
      <c r="SDE2" s="74"/>
      <c r="SDF2" s="74"/>
      <c r="SDG2" s="74"/>
      <c r="SDH2" s="74"/>
      <c r="SDI2" s="74"/>
      <c r="SDJ2" s="74"/>
      <c r="SDK2" s="74"/>
      <c r="SDL2" s="74"/>
      <c r="SDM2" s="74"/>
      <c r="SDN2" s="74"/>
      <c r="SDO2" s="74"/>
      <c r="SDP2" s="74"/>
      <c r="SDQ2" s="74"/>
      <c r="SDR2" s="74"/>
      <c r="SDS2" s="74"/>
      <c r="SDT2" s="74"/>
      <c r="SDU2" s="74"/>
      <c r="SDV2" s="74"/>
      <c r="SDW2" s="74"/>
      <c r="SDX2" s="74"/>
      <c r="SDY2" s="74"/>
      <c r="SDZ2" s="74"/>
      <c r="SEA2" s="74"/>
      <c r="SEB2" s="74"/>
      <c r="SEC2" s="74"/>
      <c r="SED2" s="74"/>
      <c r="SEE2" s="74"/>
      <c r="SEF2" s="74"/>
      <c r="SEG2" s="74"/>
      <c r="SEH2" s="74"/>
      <c r="SEI2" s="74"/>
      <c r="SEJ2" s="74"/>
      <c r="SEK2" s="74"/>
      <c r="SEL2" s="74"/>
      <c r="SEM2" s="74"/>
      <c r="SEN2" s="74"/>
      <c r="SEO2" s="74"/>
      <c r="SEP2" s="74"/>
      <c r="SEQ2" s="74"/>
      <c r="SER2" s="74"/>
      <c r="SES2" s="74"/>
      <c r="SET2" s="74"/>
      <c r="SEU2" s="74"/>
      <c r="SEV2" s="74"/>
      <c r="SEW2" s="74"/>
      <c r="SEX2" s="74"/>
      <c r="SEY2" s="74"/>
      <c r="SEZ2" s="74"/>
      <c r="SFA2" s="74"/>
      <c r="SFB2" s="74"/>
      <c r="SFC2" s="74"/>
      <c r="SFD2" s="74"/>
      <c r="SFE2" s="74"/>
      <c r="SFF2" s="74"/>
      <c r="SFG2" s="74"/>
      <c r="SFH2" s="74"/>
      <c r="SFI2" s="74"/>
      <c r="SFJ2" s="74"/>
      <c r="SFK2" s="74"/>
      <c r="SFL2" s="74"/>
      <c r="SFM2" s="74"/>
      <c r="SFN2" s="74"/>
      <c r="SFO2" s="74"/>
      <c r="SFP2" s="74"/>
      <c r="SFQ2" s="74"/>
      <c r="SFR2" s="74"/>
      <c r="SFS2" s="74"/>
      <c r="SFT2" s="74"/>
      <c r="SFU2" s="74"/>
      <c r="SFV2" s="74"/>
      <c r="SFW2" s="74"/>
      <c r="SFX2" s="74"/>
      <c r="SFY2" s="74"/>
      <c r="SFZ2" s="74"/>
      <c r="SGA2" s="74"/>
      <c r="SGB2" s="74"/>
      <c r="SGC2" s="74"/>
      <c r="SGD2" s="74"/>
      <c r="SGE2" s="74"/>
      <c r="SGF2" s="74"/>
      <c r="SGG2" s="74"/>
      <c r="SGH2" s="74"/>
      <c r="SGI2" s="74"/>
      <c r="SGJ2" s="74"/>
      <c r="SGK2" s="74"/>
      <c r="SGL2" s="74"/>
      <c r="SGM2" s="74"/>
      <c r="SGN2" s="74"/>
      <c r="SGO2" s="74"/>
      <c r="SGP2" s="74"/>
      <c r="SGQ2" s="74"/>
      <c r="SGR2" s="74"/>
      <c r="SGS2" s="74"/>
      <c r="SGT2" s="74"/>
      <c r="SGU2" s="74"/>
      <c r="SGV2" s="74"/>
      <c r="SGW2" s="74"/>
      <c r="SGX2" s="74"/>
      <c r="SGY2" s="74"/>
      <c r="SGZ2" s="74"/>
      <c r="SHA2" s="74"/>
      <c r="SHB2" s="74"/>
      <c r="SHC2" s="74"/>
      <c r="SHD2" s="74"/>
      <c r="SHE2" s="74"/>
      <c r="SHF2" s="74"/>
      <c r="SHG2" s="74"/>
      <c r="SHH2" s="74"/>
      <c r="SHI2" s="74"/>
      <c r="SHJ2" s="74"/>
      <c r="SHK2" s="74"/>
      <c r="SHL2" s="74"/>
      <c r="SHM2" s="74"/>
      <c r="SHN2" s="74"/>
      <c r="SHO2" s="74"/>
      <c r="SHP2" s="74"/>
      <c r="SHQ2" s="74"/>
      <c r="SHR2" s="74"/>
      <c r="SHS2" s="74"/>
      <c r="SHT2" s="74"/>
      <c r="SHU2" s="74"/>
      <c r="SHV2" s="74"/>
      <c r="SHW2" s="74"/>
      <c r="SHX2" s="74"/>
      <c r="SHY2" s="74"/>
      <c r="SHZ2" s="74"/>
      <c r="SIA2" s="74"/>
      <c r="SIB2" s="74"/>
      <c r="SIC2" s="74"/>
      <c r="SID2" s="74"/>
      <c r="SIE2" s="74"/>
      <c r="SIF2" s="74"/>
      <c r="SIG2" s="74"/>
      <c r="SIH2" s="74"/>
      <c r="SII2" s="74"/>
      <c r="SIJ2" s="74"/>
      <c r="SIK2" s="74"/>
      <c r="SIL2" s="74"/>
      <c r="SIM2" s="74"/>
      <c r="SIN2" s="74"/>
      <c r="SIO2" s="74"/>
      <c r="SIP2" s="74"/>
      <c r="SIQ2" s="74"/>
      <c r="SIR2" s="74"/>
      <c r="SIS2" s="74"/>
      <c r="SIT2" s="74"/>
      <c r="SIU2" s="74"/>
      <c r="SIV2" s="74"/>
      <c r="SIW2" s="74"/>
      <c r="SIX2" s="74"/>
      <c r="SIY2" s="74"/>
      <c r="SIZ2" s="74"/>
      <c r="SJA2" s="74"/>
      <c r="SJB2" s="74"/>
      <c r="SJC2" s="74"/>
      <c r="SJD2" s="74"/>
      <c r="SJE2" s="74"/>
      <c r="SJF2" s="74"/>
      <c r="SJG2" s="74"/>
      <c r="SJH2" s="74"/>
      <c r="SJI2" s="74"/>
      <c r="SJJ2" s="74"/>
      <c r="SJK2" s="74"/>
      <c r="SJL2" s="74"/>
      <c r="SJM2" s="74"/>
      <c r="SJN2" s="74"/>
      <c r="SJO2" s="74"/>
      <c r="SJP2" s="74"/>
      <c r="SJQ2" s="74"/>
      <c r="SJR2" s="74"/>
      <c r="SJS2" s="74"/>
      <c r="SJT2" s="74"/>
      <c r="SJU2" s="74"/>
      <c r="SJV2" s="74"/>
      <c r="SJW2" s="74"/>
      <c r="SJX2" s="74"/>
      <c r="SJY2" s="74"/>
      <c r="SJZ2" s="74"/>
      <c r="SKA2" s="74"/>
      <c r="SKB2" s="74"/>
      <c r="SKC2" s="74"/>
      <c r="SKD2" s="74"/>
      <c r="SKE2" s="74"/>
      <c r="SKF2" s="74"/>
      <c r="SKG2" s="74"/>
      <c r="SKH2" s="74"/>
      <c r="SKI2" s="74"/>
      <c r="SKJ2" s="74"/>
      <c r="SKK2" s="74"/>
      <c r="SKL2" s="74"/>
      <c r="SKM2" s="74"/>
      <c r="SKN2" s="74"/>
      <c r="SKO2" s="74"/>
      <c r="SKP2" s="74"/>
      <c r="SKQ2" s="74"/>
      <c r="SKR2" s="74"/>
      <c r="SKS2" s="74"/>
      <c r="SKT2" s="74"/>
      <c r="SKU2" s="74"/>
      <c r="SKV2" s="74"/>
      <c r="SKW2" s="74"/>
      <c r="SKX2" s="74"/>
      <c r="SKY2" s="74"/>
      <c r="SKZ2" s="74"/>
      <c r="SLA2" s="74"/>
      <c r="SLB2" s="74"/>
      <c r="SLC2" s="74"/>
      <c r="SLD2" s="74"/>
      <c r="SLE2" s="74"/>
      <c r="SLF2" s="74"/>
      <c r="SLG2" s="74"/>
      <c r="SLH2" s="74"/>
      <c r="SLI2" s="74"/>
      <c r="SLJ2" s="74"/>
      <c r="SLK2" s="74"/>
      <c r="SLL2" s="74"/>
      <c r="SLM2" s="74"/>
      <c r="SLN2" s="74"/>
      <c r="SLO2" s="74"/>
      <c r="SLP2" s="74"/>
      <c r="SLQ2" s="74"/>
      <c r="SLR2" s="74"/>
      <c r="SLS2" s="74"/>
      <c r="SLT2" s="74"/>
      <c r="SLU2" s="74"/>
      <c r="SLV2" s="74"/>
      <c r="SLW2" s="74"/>
      <c r="SLX2" s="74"/>
      <c r="SLY2" s="74"/>
      <c r="SLZ2" s="74"/>
      <c r="SMA2" s="74"/>
      <c r="SMB2" s="74"/>
      <c r="SMC2" s="74"/>
      <c r="SMD2" s="74"/>
      <c r="SME2" s="74"/>
      <c r="SMF2" s="74"/>
      <c r="SMG2" s="74"/>
      <c r="SMH2" s="74"/>
      <c r="SMI2" s="74"/>
      <c r="SMJ2" s="74"/>
      <c r="SMK2" s="74"/>
      <c r="SML2" s="74"/>
      <c r="SMM2" s="74"/>
      <c r="SMN2" s="74"/>
      <c r="SMO2" s="74"/>
      <c r="SMP2" s="74"/>
      <c r="SMQ2" s="74"/>
      <c r="SMR2" s="74"/>
      <c r="SMS2" s="74"/>
      <c r="SMT2" s="74"/>
      <c r="SMU2" s="74"/>
      <c r="SMV2" s="74"/>
      <c r="SMW2" s="74"/>
      <c r="SMX2" s="74"/>
      <c r="SMY2" s="74"/>
      <c r="SMZ2" s="74"/>
      <c r="SNA2" s="74"/>
      <c r="SNB2" s="74"/>
      <c r="SNC2" s="74"/>
      <c r="SND2" s="74"/>
      <c r="SNE2" s="74"/>
      <c r="SNF2" s="74"/>
      <c r="SNG2" s="74"/>
      <c r="SNH2" s="74"/>
      <c r="SNI2" s="74"/>
      <c r="SNJ2" s="74"/>
      <c r="SNK2" s="74"/>
      <c r="SNL2" s="74"/>
      <c r="SNM2" s="74"/>
      <c r="SNN2" s="74"/>
      <c r="SNO2" s="74"/>
      <c r="SNP2" s="74"/>
      <c r="SNQ2" s="74"/>
      <c r="SNR2" s="74"/>
      <c r="SNS2" s="74"/>
      <c r="SNT2" s="74"/>
      <c r="SNU2" s="74"/>
      <c r="SNV2" s="74"/>
      <c r="SNW2" s="74"/>
      <c r="SNX2" s="74"/>
      <c r="SNY2" s="74"/>
      <c r="SNZ2" s="74"/>
      <c r="SOA2" s="74"/>
      <c r="SOB2" s="74"/>
      <c r="SOC2" s="74"/>
      <c r="SOD2" s="74"/>
      <c r="SOE2" s="74"/>
      <c r="SOF2" s="74"/>
      <c r="SOG2" s="74"/>
      <c r="SOH2" s="74"/>
      <c r="SOI2" s="74"/>
      <c r="SOJ2" s="74"/>
      <c r="SOK2" s="74"/>
      <c r="SOL2" s="74"/>
      <c r="SOM2" s="74"/>
      <c r="SON2" s="74"/>
      <c r="SOO2" s="74"/>
      <c r="SOP2" s="74"/>
      <c r="SOQ2" s="74"/>
      <c r="SOR2" s="74"/>
      <c r="SOS2" s="74"/>
      <c r="SOT2" s="74"/>
      <c r="SOU2" s="74"/>
      <c r="SOV2" s="74"/>
      <c r="SOW2" s="74"/>
      <c r="SOX2" s="74"/>
      <c r="SOY2" s="74"/>
      <c r="SOZ2" s="74"/>
      <c r="SPA2" s="74"/>
      <c r="SPB2" s="74"/>
      <c r="SPC2" s="74"/>
      <c r="SPD2" s="74"/>
      <c r="SPE2" s="74"/>
      <c r="SPF2" s="74"/>
      <c r="SPG2" s="74"/>
      <c r="SPH2" s="74"/>
      <c r="SPI2" s="74"/>
      <c r="SPJ2" s="74"/>
      <c r="SPK2" s="74"/>
      <c r="SPL2" s="74"/>
      <c r="SPM2" s="74"/>
      <c r="SPN2" s="74"/>
      <c r="SPO2" s="74"/>
      <c r="SPP2" s="74"/>
      <c r="SPQ2" s="74"/>
      <c r="SPR2" s="74"/>
      <c r="SPS2" s="74"/>
      <c r="SPT2" s="74"/>
      <c r="SPU2" s="74"/>
      <c r="SPV2" s="74"/>
      <c r="SPW2" s="74"/>
      <c r="SPX2" s="74"/>
      <c r="SPY2" s="74"/>
      <c r="SPZ2" s="74"/>
      <c r="SQA2" s="74"/>
      <c r="SQB2" s="74"/>
      <c r="SQC2" s="74"/>
      <c r="SQD2" s="74"/>
      <c r="SQE2" s="74"/>
      <c r="SQF2" s="74"/>
      <c r="SQG2" s="74"/>
      <c r="SQH2" s="74"/>
      <c r="SQI2" s="74"/>
      <c r="SQJ2" s="74"/>
      <c r="SQK2" s="74"/>
      <c r="SQL2" s="74"/>
      <c r="SQM2" s="74"/>
      <c r="SQN2" s="74"/>
      <c r="SQO2" s="74"/>
      <c r="SQP2" s="74"/>
      <c r="SQQ2" s="74"/>
      <c r="SQR2" s="74"/>
      <c r="SQS2" s="74"/>
      <c r="SQT2" s="74"/>
      <c r="SQU2" s="74"/>
      <c r="SQV2" s="74"/>
      <c r="SQW2" s="74"/>
      <c r="SQX2" s="74"/>
      <c r="SQY2" s="74"/>
      <c r="SQZ2" s="74"/>
      <c r="SRA2" s="74"/>
      <c r="SRB2" s="74"/>
      <c r="SRC2" s="74"/>
      <c r="SRD2" s="74"/>
      <c r="SRE2" s="74"/>
      <c r="SRF2" s="74"/>
      <c r="SRG2" s="74"/>
      <c r="SRH2" s="74"/>
      <c r="SRI2" s="74"/>
      <c r="SRJ2" s="74"/>
      <c r="SRK2" s="74"/>
      <c r="SRL2" s="74"/>
      <c r="SRM2" s="74"/>
      <c r="SRN2" s="74"/>
      <c r="SRO2" s="74"/>
      <c r="SRP2" s="74"/>
      <c r="SRQ2" s="74"/>
      <c r="SRR2" s="74"/>
      <c r="SRS2" s="74"/>
      <c r="SRT2" s="74"/>
      <c r="SRU2" s="74"/>
      <c r="SRV2" s="74"/>
      <c r="SRW2" s="74"/>
      <c r="SRX2" s="74"/>
      <c r="SRY2" s="74"/>
      <c r="SRZ2" s="74"/>
      <c r="SSA2" s="74"/>
      <c r="SSB2" s="74"/>
      <c r="SSC2" s="74"/>
      <c r="SSD2" s="74"/>
      <c r="SSE2" s="74"/>
      <c r="SSF2" s="74"/>
      <c r="SSG2" s="74"/>
      <c r="SSH2" s="74"/>
      <c r="SSI2" s="74"/>
      <c r="SSJ2" s="74"/>
      <c r="SSK2" s="74"/>
      <c r="SSL2" s="74"/>
      <c r="SSM2" s="74"/>
      <c r="SSN2" s="74"/>
      <c r="SSO2" s="74"/>
      <c r="SSP2" s="74"/>
      <c r="SSQ2" s="74"/>
      <c r="SSR2" s="74"/>
      <c r="SSS2" s="74"/>
      <c r="SST2" s="74"/>
      <c r="SSU2" s="74"/>
      <c r="SSV2" s="74"/>
      <c r="SSW2" s="74"/>
      <c r="SSX2" s="74"/>
      <c r="SSY2" s="74"/>
      <c r="SSZ2" s="74"/>
      <c r="STA2" s="74"/>
      <c r="STB2" s="74"/>
      <c r="STC2" s="74"/>
      <c r="STD2" s="74"/>
      <c r="STE2" s="74"/>
      <c r="STF2" s="74"/>
      <c r="STG2" s="74"/>
      <c r="STH2" s="74"/>
      <c r="STI2" s="74"/>
      <c r="STJ2" s="74"/>
      <c r="STK2" s="74"/>
      <c r="STL2" s="74"/>
      <c r="STM2" s="74"/>
      <c r="STN2" s="74"/>
      <c r="STO2" s="74"/>
      <c r="STP2" s="74"/>
      <c r="STQ2" s="74"/>
      <c r="STR2" s="74"/>
      <c r="STS2" s="74"/>
      <c r="STT2" s="74"/>
      <c r="STU2" s="74"/>
      <c r="STV2" s="74"/>
      <c r="STW2" s="74"/>
      <c r="STX2" s="74"/>
      <c r="STY2" s="74"/>
      <c r="STZ2" s="74"/>
      <c r="SUA2" s="74"/>
      <c r="SUB2" s="74"/>
      <c r="SUC2" s="74"/>
      <c r="SUD2" s="74"/>
      <c r="SUE2" s="74"/>
      <c r="SUF2" s="74"/>
      <c r="SUG2" s="74"/>
      <c r="SUH2" s="74"/>
      <c r="SUI2" s="74"/>
      <c r="SUJ2" s="74"/>
      <c r="SUK2" s="74"/>
      <c r="SUL2" s="74"/>
      <c r="SUM2" s="74"/>
      <c r="SUN2" s="74"/>
      <c r="SUO2" s="74"/>
      <c r="SUP2" s="74"/>
      <c r="SUQ2" s="74"/>
      <c r="SUR2" s="74"/>
      <c r="SUS2" s="74"/>
      <c r="SUT2" s="74"/>
      <c r="SUU2" s="74"/>
      <c r="SUV2" s="74"/>
      <c r="SUW2" s="74"/>
      <c r="SUX2" s="74"/>
      <c r="SUY2" s="74"/>
      <c r="SUZ2" s="74"/>
      <c r="SVA2" s="74"/>
      <c r="SVB2" s="74"/>
      <c r="SVC2" s="74"/>
      <c r="SVD2" s="74"/>
      <c r="SVE2" s="74"/>
      <c r="SVF2" s="74"/>
      <c r="SVG2" s="74"/>
      <c r="SVH2" s="74"/>
      <c r="SVI2" s="74"/>
      <c r="SVJ2" s="74"/>
      <c r="SVK2" s="74"/>
      <c r="SVL2" s="74"/>
      <c r="SVM2" s="74"/>
      <c r="SVN2" s="74"/>
      <c r="SVO2" s="74"/>
      <c r="SVP2" s="74"/>
      <c r="SVQ2" s="74"/>
      <c r="SVR2" s="74"/>
      <c r="SVS2" s="74"/>
      <c r="SVT2" s="74"/>
      <c r="SVU2" s="74"/>
      <c r="SVV2" s="74"/>
      <c r="SVW2" s="74"/>
      <c r="SVX2" s="74"/>
      <c r="SVY2" s="74"/>
      <c r="SVZ2" s="74"/>
      <c r="SWA2" s="74"/>
      <c r="SWB2" s="74"/>
      <c r="SWC2" s="74"/>
      <c r="SWD2" s="74"/>
      <c r="SWE2" s="74"/>
      <c r="SWF2" s="74"/>
      <c r="SWG2" s="74"/>
      <c r="SWH2" s="74"/>
      <c r="SWI2" s="74"/>
      <c r="SWJ2" s="74"/>
      <c r="SWK2" s="74"/>
      <c r="SWL2" s="74"/>
      <c r="SWM2" s="74"/>
      <c r="SWN2" s="74"/>
      <c r="SWO2" s="74"/>
      <c r="SWP2" s="74"/>
      <c r="SWQ2" s="74"/>
      <c r="SWR2" s="74"/>
      <c r="SWS2" s="74"/>
      <c r="SWT2" s="74"/>
      <c r="SWU2" s="74"/>
      <c r="SWV2" s="74"/>
      <c r="SWW2" s="74"/>
      <c r="SWX2" s="74"/>
      <c r="SWY2" s="74"/>
      <c r="SWZ2" s="74"/>
      <c r="SXA2" s="74"/>
      <c r="SXB2" s="74"/>
      <c r="SXC2" s="74"/>
      <c r="SXD2" s="74"/>
      <c r="SXE2" s="74"/>
      <c r="SXF2" s="74"/>
      <c r="SXG2" s="74"/>
      <c r="SXH2" s="74"/>
      <c r="SXI2" s="74"/>
      <c r="SXJ2" s="74"/>
      <c r="SXK2" s="74"/>
      <c r="SXL2" s="74"/>
      <c r="SXM2" s="74"/>
      <c r="SXN2" s="74"/>
      <c r="SXO2" s="74"/>
      <c r="SXP2" s="74"/>
      <c r="SXQ2" s="74"/>
      <c r="SXR2" s="74"/>
      <c r="SXS2" s="74"/>
      <c r="SXT2" s="74"/>
      <c r="SXU2" s="74"/>
      <c r="SXV2" s="74"/>
      <c r="SXW2" s="74"/>
      <c r="SXX2" s="74"/>
      <c r="SXY2" s="74"/>
      <c r="SXZ2" s="74"/>
      <c r="SYA2" s="74"/>
      <c r="SYB2" s="74"/>
      <c r="SYC2" s="74"/>
      <c r="SYD2" s="74"/>
      <c r="SYE2" s="74"/>
      <c r="SYF2" s="74"/>
      <c r="SYG2" s="74"/>
      <c r="SYH2" s="74"/>
      <c r="SYI2" s="74"/>
      <c r="SYJ2" s="74"/>
      <c r="SYK2" s="74"/>
      <c r="SYL2" s="74"/>
      <c r="SYM2" s="74"/>
      <c r="SYN2" s="74"/>
      <c r="SYO2" s="74"/>
      <c r="SYP2" s="74"/>
      <c r="SYQ2" s="74"/>
      <c r="SYR2" s="74"/>
      <c r="SYS2" s="74"/>
      <c r="SYT2" s="74"/>
      <c r="SYU2" s="74"/>
      <c r="SYV2" s="74"/>
      <c r="SYW2" s="74"/>
      <c r="SYX2" s="74"/>
      <c r="SYY2" s="74"/>
      <c r="SYZ2" s="74"/>
      <c r="SZA2" s="74"/>
      <c r="SZB2" s="74"/>
      <c r="SZC2" s="74"/>
      <c r="SZD2" s="74"/>
      <c r="SZE2" s="74"/>
      <c r="SZF2" s="74"/>
      <c r="SZG2" s="74"/>
      <c r="SZH2" s="74"/>
      <c r="SZI2" s="74"/>
      <c r="SZJ2" s="74"/>
      <c r="SZK2" s="74"/>
      <c r="SZL2" s="74"/>
      <c r="SZM2" s="74"/>
      <c r="SZN2" s="74"/>
      <c r="SZO2" s="74"/>
      <c r="SZP2" s="74"/>
      <c r="SZQ2" s="74"/>
      <c r="SZR2" s="74"/>
      <c r="SZS2" s="74"/>
      <c r="SZT2" s="74"/>
      <c r="SZU2" s="74"/>
      <c r="SZV2" s="74"/>
      <c r="SZW2" s="74"/>
      <c r="SZX2" s="74"/>
      <c r="SZY2" s="74"/>
      <c r="SZZ2" s="74"/>
      <c r="TAA2" s="74"/>
      <c r="TAB2" s="74"/>
      <c r="TAC2" s="74"/>
      <c r="TAD2" s="74"/>
      <c r="TAE2" s="74"/>
      <c r="TAF2" s="74"/>
      <c r="TAG2" s="74"/>
      <c r="TAH2" s="74"/>
      <c r="TAI2" s="74"/>
      <c r="TAJ2" s="74"/>
      <c r="TAK2" s="74"/>
      <c r="TAL2" s="74"/>
      <c r="TAM2" s="74"/>
      <c r="TAN2" s="74"/>
      <c r="TAO2" s="74"/>
      <c r="TAP2" s="74"/>
      <c r="TAQ2" s="74"/>
      <c r="TAR2" s="74"/>
      <c r="TAS2" s="74"/>
      <c r="TAT2" s="74"/>
      <c r="TAU2" s="74"/>
      <c r="TAV2" s="74"/>
      <c r="TAW2" s="74"/>
      <c r="TAX2" s="74"/>
      <c r="TAY2" s="74"/>
      <c r="TAZ2" s="74"/>
      <c r="TBA2" s="74"/>
      <c r="TBB2" s="74"/>
      <c r="TBC2" s="74"/>
      <c r="TBD2" s="74"/>
      <c r="TBE2" s="74"/>
      <c r="TBF2" s="74"/>
      <c r="TBG2" s="74"/>
      <c r="TBH2" s="74"/>
      <c r="TBI2" s="74"/>
      <c r="TBJ2" s="74"/>
      <c r="TBK2" s="74"/>
      <c r="TBL2" s="74"/>
      <c r="TBM2" s="74"/>
      <c r="TBN2" s="74"/>
      <c r="TBO2" s="74"/>
      <c r="TBP2" s="74"/>
      <c r="TBQ2" s="74"/>
      <c r="TBR2" s="74"/>
      <c r="TBS2" s="74"/>
      <c r="TBT2" s="74"/>
      <c r="TBU2" s="74"/>
      <c r="TBV2" s="74"/>
      <c r="TBW2" s="74"/>
      <c r="TBX2" s="74"/>
      <c r="TBY2" s="74"/>
      <c r="TBZ2" s="74"/>
      <c r="TCA2" s="74"/>
      <c r="TCB2" s="74"/>
      <c r="TCC2" s="74"/>
      <c r="TCD2" s="74"/>
      <c r="TCE2" s="74"/>
      <c r="TCF2" s="74"/>
      <c r="TCG2" s="74"/>
      <c r="TCH2" s="74"/>
      <c r="TCI2" s="74"/>
      <c r="TCJ2" s="74"/>
      <c r="TCK2" s="74"/>
      <c r="TCL2" s="74"/>
      <c r="TCM2" s="74"/>
      <c r="TCN2" s="74"/>
      <c r="TCO2" s="74"/>
      <c r="TCP2" s="74"/>
      <c r="TCQ2" s="74"/>
      <c r="TCR2" s="74"/>
      <c r="TCS2" s="74"/>
      <c r="TCT2" s="74"/>
      <c r="TCU2" s="74"/>
      <c r="TCV2" s="74"/>
      <c r="TCW2" s="74"/>
      <c r="TCX2" s="74"/>
      <c r="TCY2" s="74"/>
      <c r="TCZ2" s="74"/>
      <c r="TDA2" s="74"/>
      <c r="TDB2" s="74"/>
      <c r="TDC2" s="74"/>
      <c r="TDD2" s="74"/>
      <c r="TDE2" s="74"/>
      <c r="TDF2" s="74"/>
      <c r="TDG2" s="74"/>
      <c r="TDH2" s="74"/>
      <c r="TDI2" s="74"/>
      <c r="TDJ2" s="74"/>
      <c r="TDK2" s="74"/>
      <c r="TDL2" s="74"/>
      <c r="TDM2" s="74"/>
      <c r="TDN2" s="74"/>
      <c r="TDO2" s="74"/>
      <c r="TDP2" s="74"/>
      <c r="TDQ2" s="74"/>
      <c r="TDR2" s="74"/>
      <c r="TDS2" s="74"/>
      <c r="TDT2" s="74"/>
      <c r="TDU2" s="74"/>
      <c r="TDV2" s="74"/>
      <c r="TDW2" s="74"/>
      <c r="TDX2" s="74"/>
      <c r="TDY2" s="74"/>
      <c r="TDZ2" s="74"/>
      <c r="TEA2" s="74"/>
      <c r="TEB2" s="74"/>
      <c r="TEC2" s="74"/>
      <c r="TED2" s="74"/>
      <c r="TEE2" s="74"/>
      <c r="TEF2" s="74"/>
      <c r="TEG2" s="74"/>
      <c r="TEH2" s="74"/>
      <c r="TEI2" s="74"/>
      <c r="TEJ2" s="74"/>
      <c r="TEK2" s="74"/>
      <c r="TEL2" s="74"/>
      <c r="TEM2" s="74"/>
      <c r="TEN2" s="74"/>
      <c r="TEO2" s="74"/>
      <c r="TEP2" s="74"/>
      <c r="TEQ2" s="74"/>
      <c r="TER2" s="74"/>
      <c r="TES2" s="74"/>
      <c r="TET2" s="74"/>
      <c r="TEU2" s="74"/>
      <c r="TEV2" s="74"/>
      <c r="TEW2" s="74"/>
      <c r="TEX2" s="74"/>
      <c r="TEY2" s="74"/>
      <c r="TEZ2" s="74"/>
      <c r="TFA2" s="74"/>
      <c r="TFB2" s="74"/>
      <c r="TFC2" s="74"/>
      <c r="TFD2" s="74"/>
      <c r="TFE2" s="74"/>
      <c r="TFF2" s="74"/>
      <c r="TFG2" s="74"/>
      <c r="TFH2" s="74"/>
      <c r="TFI2" s="74"/>
      <c r="TFJ2" s="74"/>
      <c r="TFK2" s="74"/>
      <c r="TFL2" s="74"/>
      <c r="TFM2" s="74"/>
      <c r="TFN2" s="74"/>
      <c r="TFO2" s="74"/>
      <c r="TFP2" s="74"/>
      <c r="TFQ2" s="74"/>
      <c r="TFR2" s="74"/>
      <c r="TFS2" s="74"/>
      <c r="TFT2" s="74"/>
      <c r="TFU2" s="74"/>
      <c r="TFV2" s="74"/>
      <c r="TFW2" s="74"/>
      <c r="TFX2" s="74"/>
      <c r="TFY2" s="74"/>
      <c r="TFZ2" s="74"/>
      <c r="TGA2" s="74"/>
      <c r="TGB2" s="74"/>
      <c r="TGC2" s="74"/>
      <c r="TGD2" s="74"/>
      <c r="TGE2" s="74"/>
      <c r="TGF2" s="74"/>
      <c r="TGG2" s="74"/>
      <c r="TGH2" s="74"/>
      <c r="TGI2" s="74"/>
      <c r="TGJ2" s="74"/>
      <c r="TGK2" s="74"/>
      <c r="TGL2" s="74"/>
      <c r="TGM2" s="74"/>
      <c r="TGN2" s="74"/>
      <c r="TGO2" s="74"/>
      <c r="TGP2" s="74"/>
      <c r="TGQ2" s="74"/>
      <c r="TGR2" s="74"/>
      <c r="TGS2" s="74"/>
      <c r="TGT2" s="74"/>
      <c r="TGU2" s="74"/>
      <c r="TGV2" s="74"/>
      <c r="TGW2" s="74"/>
      <c r="TGX2" s="74"/>
      <c r="TGY2" s="74"/>
      <c r="TGZ2" s="74"/>
      <c r="THA2" s="74"/>
      <c r="THB2" s="74"/>
      <c r="THC2" s="74"/>
      <c r="THD2" s="74"/>
      <c r="THE2" s="74"/>
      <c r="THF2" s="74"/>
      <c r="THG2" s="74"/>
      <c r="THH2" s="74"/>
      <c r="THI2" s="74"/>
      <c r="THJ2" s="74"/>
      <c r="THK2" s="74"/>
      <c r="THL2" s="74"/>
      <c r="THM2" s="74"/>
      <c r="THN2" s="74"/>
      <c r="THO2" s="74"/>
      <c r="THP2" s="74"/>
      <c r="THQ2" s="74"/>
      <c r="THR2" s="74"/>
      <c r="THS2" s="74"/>
      <c r="THT2" s="74"/>
      <c r="THU2" s="74"/>
      <c r="THV2" s="74"/>
      <c r="THW2" s="74"/>
      <c r="THX2" s="74"/>
      <c r="THY2" s="74"/>
      <c r="THZ2" s="74"/>
      <c r="TIA2" s="74"/>
      <c r="TIB2" s="74"/>
      <c r="TIC2" s="74"/>
      <c r="TID2" s="74"/>
      <c r="TIE2" s="74"/>
      <c r="TIF2" s="74"/>
      <c r="TIG2" s="74"/>
      <c r="TIH2" s="74"/>
      <c r="TII2" s="74"/>
      <c r="TIJ2" s="74"/>
      <c r="TIK2" s="74"/>
      <c r="TIL2" s="74"/>
      <c r="TIM2" s="74"/>
      <c r="TIN2" s="74"/>
      <c r="TIO2" s="74"/>
      <c r="TIP2" s="74"/>
      <c r="TIQ2" s="74"/>
      <c r="TIR2" s="74"/>
      <c r="TIS2" s="74"/>
      <c r="TIT2" s="74"/>
      <c r="TIU2" s="74"/>
      <c r="TIV2" s="74"/>
      <c r="TIW2" s="74"/>
      <c r="TIX2" s="74"/>
      <c r="TIY2" s="74"/>
      <c r="TIZ2" s="74"/>
      <c r="TJA2" s="74"/>
      <c r="TJB2" s="74"/>
      <c r="TJC2" s="74"/>
      <c r="TJD2" s="74"/>
      <c r="TJE2" s="74"/>
      <c r="TJF2" s="74"/>
      <c r="TJG2" s="74"/>
      <c r="TJH2" s="74"/>
      <c r="TJI2" s="74"/>
      <c r="TJJ2" s="74"/>
      <c r="TJK2" s="74"/>
      <c r="TJL2" s="74"/>
      <c r="TJM2" s="74"/>
      <c r="TJN2" s="74"/>
      <c r="TJO2" s="74"/>
      <c r="TJP2" s="74"/>
      <c r="TJQ2" s="74"/>
      <c r="TJR2" s="74"/>
      <c r="TJS2" s="74"/>
      <c r="TJT2" s="74"/>
      <c r="TJU2" s="74"/>
      <c r="TJV2" s="74"/>
      <c r="TJW2" s="74"/>
      <c r="TJX2" s="74"/>
      <c r="TJY2" s="74"/>
      <c r="TJZ2" s="74"/>
      <c r="TKA2" s="74"/>
      <c r="TKB2" s="74"/>
      <c r="TKC2" s="74"/>
      <c r="TKD2" s="74"/>
      <c r="TKE2" s="74"/>
      <c r="TKF2" s="74"/>
      <c r="TKG2" s="74"/>
      <c r="TKH2" s="74"/>
      <c r="TKI2" s="74"/>
      <c r="TKJ2" s="74"/>
      <c r="TKK2" s="74"/>
      <c r="TKL2" s="74"/>
      <c r="TKM2" s="74"/>
      <c r="TKN2" s="74"/>
      <c r="TKO2" s="74"/>
      <c r="TKP2" s="74"/>
      <c r="TKQ2" s="74"/>
      <c r="TKR2" s="74"/>
      <c r="TKS2" s="74"/>
      <c r="TKT2" s="74"/>
      <c r="TKU2" s="74"/>
      <c r="TKV2" s="74"/>
      <c r="TKW2" s="74"/>
      <c r="TKX2" s="74"/>
      <c r="TKY2" s="74"/>
      <c r="TKZ2" s="74"/>
      <c r="TLA2" s="74"/>
      <c r="TLB2" s="74"/>
      <c r="TLC2" s="74"/>
      <c r="TLD2" s="74"/>
      <c r="TLE2" s="74"/>
      <c r="TLF2" s="74"/>
      <c r="TLG2" s="74"/>
      <c r="TLH2" s="74"/>
      <c r="TLI2" s="74"/>
      <c r="TLJ2" s="74"/>
      <c r="TLK2" s="74"/>
      <c r="TLL2" s="74"/>
      <c r="TLM2" s="74"/>
      <c r="TLN2" s="74"/>
      <c r="TLO2" s="74"/>
      <c r="TLP2" s="74"/>
      <c r="TLQ2" s="74"/>
      <c r="TLR2" s="74"/>
      <c r="TLS2" s="74"/>
      <c r="TLT2" s="74"/>
      <c r="TLU2" s="74"/>
      <c r="TLV2" s="74"/>
      <c r="TLW2" s="74"/>
      <c r="TLX2" s="74"/>
      <c r="TLY2" s="74"/>
      <c r="TLZ2" s="74"/>
      <c r="TMA2" s="74"/>
      <c r="TMB2" s="74"/>
      <c r="TMC2" s="74"/>
      <c r="TMD2" s="74"/>
      <c r="TME2" s="74"/>
      <c r="TMF2" s="74"/>
      <c r="TMG2" s="74"/>
      <c r="TMH2" s="74"/>
      <c r="TMI2" s="74"/>
      <c r="TMJ2" s="74"/>
      <c r="TMK2" s="74"/>
      <c r="TML2" s="74"/>
      <c r="TMM2" s="74"/>
      <c r="TMN2" s="74"/>
      <c r="TMO2" s="74"/>
      <c r="TMP2" s="74"/>
      <c r="TMQ2" s="74"/>
      <c r="TMR2" s="74"/>
      <c r="TMS2" s="74"/>
      <c r="TMT2" s="74"/>
      <c r="TMU2" s="74"/>
      <c r="TMV2" s="74"/>
      <c r="TMW2" s="74"/>
      <c r="TMX2" s="74"/>
      <c r="TMY2" s="74"/>
      <c r="TMZ2" s="74"/>
      <c r="TNA2" s="74"/>
      <c r="TNB2" s="74"/>
      <c r="TNC2" s="74"/>
      <c r="TND2" s="74"/>
      <c r="TNE2" s="74"/>
      <c r="TNF2" s="74"/>
      <c r="TNG2" s="74"/>
      <c r="TNH2" s="74"/>
      <c r="TNI2" s="74"/>
      <c r="TNJ2" s="74"/>
      <c r="TNK2" s="74"/>
      <c r="TNL2" s="74"/>
      <c r="TNM2" s="74"/>
      <c r="TNN2" s="74"/>
      <c r="TNO2" s="74"/>
      <c r="TNP2" s="74"/>
      <c r="TNQ2" s="74"/>
      <c r="TNR2" s="74"/>
      <c r="TNS2" s="74"/>
      <c r="TNT2" s="74"/>
      <c r="TNU2" s="74"/>
      <c r="TNV2" s="74"/>
      <c r="TNW2" s="74"/>
      <c r="TNX2" s="74"/>
      <c r="TNY2" s="74"/>
      <c r="TNZ2" s="74"/>
      <c r="TOA2" s="74"/>
      <c r="TOB2" s="74"/>
      <c r="TOC2" s="74"/>
      <c r="TOD2" s="74"/>
      <c r="TOE2" s="74"/>
      <c r="TOF2" s="74"/>
      <c r="TOG2" s="74"/>
      <c r="TOH2" s="74"/>
      <c r="TOI2" s="74"/>
      <c r="TOJ2" s="74"/>
      <c r="TOK2" s="74"/>
      <c r="TOL2" s="74"/>
      <c r="TOM2" s="74"/>
      <c r="TON2" s="74"/>
      <c r="TOO2" s="74"/>
      <c r="TOP2" s="74"/>
      <c r="TOQ2" s="74"/>
      <c r="TOR2" s="74"/>
      <c r="TOS2" s="74"/>
      <c r="TOT2" s="74"/>
      <c r="TOU2" s="74"/>
      <c r="TOV2" s="74"/>
      <c r="TOW2" s="74"/>
      <c r="TOX2" s="74"/>
      <c r="TOY2" s="74"/>
      <c r="TOZ2" s="74"/>
      <c r="TPA2" s="74"/>
      <c r="TPB2" s="74"/>
      <c r="TPC2" s="74"/>
      <c r="TPD2" s="74"/>
      <c r="TPE2" s="74"/>
      <c r="TPF2" s="74"/>
      <c r="TPG2" s="74"/>
      <c r="TPH2" s="74"/>
      <c r="TPI2" s="74"/>
      <c r="TPJ2" s="74"/>
      <c r="TPK2" s="74"/>
      <c r="TPL2" s="74"/>
      <c r="TPM2" s="74"/>
      <c r="TPN2" s="74"/>
      <c r="TPO2" s="74"/>
      <c r="TPP2" s="74"/>
      <c r="TPQ2" s="74"/>
      <c r="TPR2" s="74"/>
      <c r="TPS2" s="74"/>
      <c r="TPT2" s="74"/>
      <c r="TPU2" s="74"/>
      <c r="TPV2" s="74"/>
      <c r="TPW2" s="74"/>
      <c r="TPX2" s="74"/>
      <c r="TPY2" s="74"/>
      <c r="TPZ2" s="74"/>
      <c r="TQA2" s="74"/>
      <c r="TQB2" s="74"/>
      <c r="TQC2" s="74"/>
      <c r="TQD2" s="74"/>
      <c r="TQE2" s="74"/>
      <c r="TQF2" s="74"/>
      <c r="TQG2" s="74"/>
      <c r="TQH2" s="74"/>
      <c r="TQI2" s="74"/>
      <c r="TQJ2" s="74"/>
      <c r="TQK2" s="74"/>
      <c r="TQL2" s="74"/>
      <c r="TQM2" s="74"/>
      <c r="TQN2" s="74"/>
      <c r="TQO2" s="74"/>
      <c r="TQP2" s="74"/>
      <c r="TQQ2" s="74"/>
      <c r="TQR2" s="74"/>
      <c r="TQS2" s="74"/>
      <c r="TQT2" s="74"/>
      <c r="TQU2" s="74"/>
      <c r="TQV2" s="74"/>
      <c r="TQW2" s="74"/>
      <c r="TQX2" s="74"/>
      <c r="TQY2" s="74"/>
      <c r="TQZ2" s="74"/>
      <c r="TRA2" s="74"/>
      <c r="TRB2" s="74"/>
      <c r="TRC2" s="74"/>
      <c r="TRD2" s="74"/>
      <c r="TRE2" s="74"/>
      <c r="TRF2" s="74"/>
      <c r="TRG2" s="74"/>
      <c r="TRH2" s="74"/>
      <c r="TRI2" s="74"/>
      <c r="TRJ2" s="74"/>
      <c r="TRK2" s="74"/>
      <c r="TRL2" s="74"/>
      <c r="TRM2" s="74"/>
      <c r="TRN2" s="74"/>
      <c r="TRO2" s="74"/>
      <c r="TRP2" s="74"/>
      <c r="TRQ2" s="74"/>
      <c r="TRR2" s="74"/>
      <c r="TRS2" s="74"/>
      <c r="TRT2" s="74"/>
      <c r="TRU2" s="74"/>
      <c r="TRV2" s="74"/>
      <c r="TRW2" s="74"/>
      <c r="TRX2" s="74"/>
      <c r="TRY2" s="74"/>
      <c r="TRZ2" s="74"/>
      <c r="TSA2" s="74"/>
      <c r="TSB2" s="74"/>
      <c r="TSC2" s="74"/>
      <c r="TSD2" s="74"/>
      <c r="TSE2" s="74"/>
      <c r="TSF2" s="74"/>
      <c r="TSG2" s="74"/>
      <c r="TSH2" s="74"/>
      <c r="TSI2" s="74"/>
      <c r="TSJ2" s="74"/>
      <c r="TSK2" s="74"/>
      <c r="TSL2" s="74"/>
      <c r="TSM2" s="74"/>
      <c r="TSN2" s="74"/>
      <c r="TSO2" s="74"/>
      <c r="TSP2" s="74"/>
      <c r="TSQ2" s="74"/>
      <c r="TSR2" s="74"/>
      <c r="TSS2" s="74"/>
      <c r="TST2" s="74"/>
      <c r="TSU2" s="74"/>
      <c r="TSV2" s="74"/>
      <c r="TSW2" s="74"/>
      <c r="TSX2" s="74"/>
      <c r="TSY2" s="74"/>
      <c r="TSZ2" s="74"/>
      <c r="TTA2" s="74"/>
      <c r="TTB2" s="74"/>
      <c r="TTC2" s="74"/>
      <c r="TTD2" s="74"/>
      <c r="TTE2" s="74"/>
      <c r="TTF2" s="74"/>
      <c r="TTG2" s="74"/>
      <c r="TTH2" s="74"/>
      <c r="TTI2" s="74"/>
      <c r="TTJ2" s="74"/>
      <c r="TTK2" s="74"/>
      <c r="TTL2" s="74"/>
      <c r="TTM2" s="74"/>
      <c r="TTN2" s="74"/>
      <c r="TTO2" s="74"/>
      <c r="TTP2" s="74"/>
      <c r="TTQ2" s="74"/>
      <c r="TTR2" s="74"/>
      <c r="TTS2" s="74"/>
      <c r="TTT2" s="74"/>
      <c r="TTU2" s="74"/>
      <c r="TTV2" s="74"/>
      <c r="TTW2" s="74"/>
      <c r="TTX2" s="74"/>
      <c r="TTY2" s="74"/>
      <c r="TTZ2" s="74"/>
      <c r="TUA2" s="74"/>
      <c r="TUB2" s="74"/>
      <c r="TUC2" s="74"/>
      <c r="TUD2" s="74"/>
      <c r="TUE2" s="74"/>
      <c r="TUF2" s="74"/>
      <c r="TUG2" s="74"/>
      <c r="TUH2" s="74"/>
      <c r="TUI2" s="74"/>
      <c r="TUJ2" s="74"/>
      <c r="TUK2" s="74"/>
      <c r="TUL2" s="74"/>
      <c r="TUM2" s="74"/>
      <c r="TUN2" s="74"/>
      <c r="TUO2" s="74"/>
      <c r="TUP2" s="74"/>
      <c r="TUQ2" s="74"/>
      <c r="TUR2" s="74"/>
      <c r="TUS2" s="74"/>
      <c r="TUT2" s="74"/>
      <c r="TUU2" s="74"/>
      <c r="TUV2" s="74"/>
      <c r="TUW2" s="74"/>
      <c r="TUX2" s="74"/>
      <c r="TUY2" s="74"/>
      <c r="TUZ2" s="74"/>
      <c r="TVA2" s="74"/>
      <c r="TVB2" s="74"/>
      <c r="TVC2" s="74"/>
      <c r="TVD2" s="74"/>
      <c r="TVE2" s="74"/>
      <c r="TVF2" s="74"/>
      <c r="TVG2" s="74"/>
      <c r="TVH2" s="74"/>
      <c r="TVI2" s="74"/>
      <c r="TVJ2" s="74"/>
      <c r="TVK2" s="74"/>
      <c r="TVL2" s="74"/>
      <c r="TVM2" s="74"/>
      <c r="TVN2" s="74"/>
      <c r="TVO2" s="74"/>
      <c r="TVP2" s="74"/>
      <c r="TVQ2" s="74"/>
      <c r="TVR2" s="74"/>
      <c r="TVS2" s="74"/>
      <c r="TVT2" s="74"/>
      <c r="TVU2" s="74"/>
      <c r="TVV2" s="74"/>
      <c r="TVW2" s="74"/>
      <c r="TVX2" s="74"/>
      <c r="TVY2" s="74"/>
      <c r="TVZ2" s="74"/>
      <c r="TWA2" s="74"/>
      <c r="TWB2" s="74"/>
      <c r="TWC2" s="74"/>
      <c r="TWD2" s="74"/>
      <c r="TWE2" s="74"/>
      <c r="TWF2" s="74"/>
      <c r="TWG2" s="74"/>
      <c r="TWH2" s="74"/>
      <c r="TWI2" s="74"/>
      <c r="TWJ2" s="74"/>
      <c r="TWK2" s="74"/>
      <c r="TWL2" s="74"/>
      <c r="TWM2" s="74"/>
      <c r="TWN2" s="74"/>
      <c r="TWO2" s="74"/>
      <c r="TWP2" s="74"/>
      <c r="TWQ2" s="74"/>
      <c r="TWR2" s="74"/>
      <c r="TWS2" s="74"/>
      <c r="TWT2" s="74"/>
      <c r="TWU2" s="74"/>
      <c r="TWV2" s="74"/>
      <c r="TWW2" s="74"/>
      <c r="TWX2" s="74"/>
      <c r="TWY2" s="74"/>
      <c r="TWZ2" s="74"/>
      <c r="TXA2" s="74"/>
      <c r="TXB2" s="74"/>
      <c r="TXC2" s="74"/>
      <c r="TXD2" s="74"/>
      <c r="TXE2" s="74"/>
      <c r="TXF2" s="74"/>
      <c r="TXG2" s="74"/>
      <c r="TXH2" s="74"/>
      <c r="TXI2" s="74"/>
      <c r="TXJ2" s="74"/>
      <c r="TXK2" s="74"/>
      <c r="TXL2" s="74"/>
      <c r="TXM2" s="74"/>
      <c r="TXN2" s="74"/>
      <c r="TXO2" s="74"/>
      <c r="TXP2" s="74"/>
      <c r="TXQ2" s="74"/>
      <c r="TXR2" s="74"/>
      <c r="TXS2" s="74"/>
      <c r="TXT2" s="74"/>
      <c r="TXU2" s="74"/>
      <c r="TXV2" s="74"/>
      <c r="TXW2" s="74"/>
      <c r="TXX2" s="74"/>
      <c r="TXY2" s="74"/>
      <c r="TXZ2" s="74"/>
      <c r="TYA2" s="74"/>
      <c r="TYB2" s="74"/>
      <c r="TYC2" s="74"/>
      <c r="TYD2" s="74"/>
      <c r="TYE2" s="74"/>
      <c r="TYF2" s="74"/>
      <c r="TYG2" s="74"/>
      <c r="TYH2" s="74"/>
      <c r="TYI2" s="74"/>
      <c r="TYJ2" s="74"/>
      <c r="TYK2" s="74"/>
      <c r="TYL2" s="74"/>
      <c r="TYM2" s="74"/>
      <c r="TYN2" s="74"/>
      <c r="TYO2" s="74"/>
      <c r="TYP2" s="74"/>
      <c r="TYQ2" s="74"/>
      <c r="TYR2" s="74"/>
      <c r="TYS2" s="74"/>
      <c r="TYT2" s="74"/>
      <c r="TYU2" s="74"/>
      <c r="TYV2" s="74"/>
      <c r="TYW2" s="74"/>
      <c r="TYX2" s="74"/>
      <c r="TYY2" s="74"/>
      <c r="TYZ2" s="74"/>
      <c r="TZA2" s="74"/>
      <c r="TZB2" s="74"/>
      <c r="TZC2" s="74"/>
      <c r="TZD2" s="74"/>
      <c r="TZE2" s="74"/>
      <c r="TZF2" s="74"/>
      <c r="TZG2" s="74"/>
      <c r="TZH2" s="74"/>
      <c r="TZI2" s="74"/>
      <c r="TZJ2" s="74"/>
      <c r="TZK2" s="74"/>
      <c r="TZL2" s="74"/>
      <c r="TZM2" s="74"/>
      <c r="TZN2" s="74"/>
      <c r="TZO2" s="74"/>
      <c r="TZP2" s="74"/>
      <c r="TZQ2" s="74"/>
      <c r="TZR2" s="74"/>
      <c r="TZS2" s="74"/>
      <c r="TZT2" s="74"/>
      <c r="TZU2" s="74"/>
      <c r="TZV2" s="74"/>
      <c r="TZW2" s="74"/>
      <c r="TZX2" s="74"/>
      <c r="TZY2" s="74"/>
      <c r="TZZ2" s="74"/>
      <c r="UAA2" s="74"/>
      <c r="UAB2" s="74"/>
      <c r="UAC2" s="74"/>
      <c r="UAD2" s="74"/>
      <c r="UAE2" s="74"/>
      <c r="UAF2" s="74"/>
      <c r="UAG2" s="74"/>
      <c r="UAH2" s="74"/>
      <c r="UAI2" s="74"/>
      <c r="UAJ2" s="74"/>
      <c r="UAK2" s="74"/>
      <c r="UAL2" s="74"/>
      <c r="UAM2" s="74"/>
      <c r="UAN2" s="74"/>
      <c r="UAO2" s="74"/>
      <c r="UAP2" s="74"/>
      <c r="UAQ2" s="74"/>
      <c r="UAR2" s="74"/>
      <c r="UAS2" s="74"/>
      <c r="UAT2" s="74"/>
      <c r="UAU2" s="74"/>
      <c r="UAV2" s="74"/>
      <c r="UAW2" s="74"/>
      <c r="UAX2" s="74"/>
      <c r="UAY2" s="74"/>
      <c r="UAZ2" s="74"/>
      <c r="UBA2" s="74"/>
      <c r="UBB2" s="74"/>
      <c r="UBC2" s="74"/>
      <c r="UBD2" s="74"/>
      <c r="UBE2" s="74"/>
      <c r="UBF2" s="74"/>
      <c r="UBG2" s="74"/>
      <c r="UBH2" s="74"/>
      <c r="UBI2" s="74"/>
      <c r="UBJ2" s="74"/>
      <c r="UBK2" s="74"/>
      <c r="UBL2" s="74"/>
      <c r="UBM2" s="74"/>
      <c r="UBN2" s="74"/>
      <c r="UBO2" s="74"/>
      <c r="UBP2" s="74"/>
      <c r="UBQ2" s="74"/>
      <c r="UBR2" s="74"/>
      <c r="UBS2" s="74"/>
      <c r="UBT2" s="74"/>
      <c r="UBU2" s="74"/>
      <c r="UBV2" s="74"/>
      <c r="UBW2" s="74"/>
      <c r="UBX2" s="74"/>
      <c r="UBY2" s="74"/>
      <c r="UBZ2" s="74"/>
      <c r="UCA2" s="74"/>
      <c r="UCB2" s="74"/>
      <c r="UCC2" s="74"/>
      <c r="UCD2" s="74"/>
      <c r="UCE2" s="74"/>
      <c r="UCF2" s="74"/>
      <c r="UCG2" s="74"/>
      <c r="UCH2" s="74"/>
      <c r="UCI2" s="74"/>
      <c r="UCJ2" s="74"/>
      <c r="UCK2" s="74"/>
      <c r="UCL2" s="74"/>
      <c r="UCM2" s="74"/>
      <c r="UCN2" s="74"/>
      <c r="UCO2" s="74"/>
      <c r="UCP2" s="74"/>
      <c r="UCQ2" s="74"/>
      <c r="UCR2" s="74"/>
      <c r="UCS2" s="74"/>
      <c r="UCT2" s="74"/>
      <c r="UCU2" s="74"/>
      <c r="UCV2" s="74"/>
      <c r="UCW2" s="74"/>
      <c r="UCX2" s="74"/>
      <c r="UCY2" s="74"/>
      <c r="UCZ2" s="74"/>
      <c r="UDA2" s="74"/>
      <c r="UDB2" s="74"/>
      <c r="UDC2" s="74"/>
      <c r="UDD2" s="74"/>
      <c r="UDE2" s="74"/>
      <c r="UDF2" s="74"/>
      <c r="UDG2" s="74"/>
      <c r="UDH2" s="74"/>
      <c r="UDI2" s="74"/>
      <c r="UDJ2" s="74"/>
      <c r="UDK2" s="74"/>
      <c r="UDL2" s="74"/>
      <c r="UDM2" s="74"/>
      <c r="UDN2" s="74"/>
      <c r="UDO2" s="74"/>
      <c r="UDP2" s="74"/>
      <c r="UDQ2" s="74"/>
      <c r="UDR2" s="74"/>
      <c r="UDS2" s="74"/>
      <c r="UDT2" s="74"/>
      <c r="UDU2" s="74"/>
      <c r="UDV2" s="74"/>
      <c r="UDW2" s="74"/>
      <c r="UDX2" s="74"/>
      <c r="UDY2" s="74"/>
      <c r="UDZ2" s="74"/>
      <c r="UEA2" s="74"/>
      <c r="UEB2" s="74"/>
      <c r="UEC2" s="74"/>
      <c r="UED2" s="74"/>
      <c r="UEE2" s="74"/>
      <c r="UEF2" s="74"/>
      <c r="UEG2" s="74"/>
      <c r="UEH2" s="74"/>
      <c r="UEI2" s="74"/>
      <c r="UEJ2" s="74"/>
      <c r="UEK2" s="74"/>
      <c r="UEL2" s="74"/>
      <c r="UEM2" s="74"/>
      <c r="UEN2" s="74"/>
      <c r="UEO2" s="74"/>
      <c r="UEP2" s="74"/>
      <c r="UEQ2" s="74"/>
      <c r="UER2" s="74"/>
      <c r="UES2" s="74"/>
      <c r="UET2" s="74"/>
      <c r="UEU2" s="74"/>
      <c r="UEV2" s="74"/>
      <c r="UEW2" s="74"/>
      <c r="UEX2" s="74"/>
      <c r="UEY2" s="74"/>
      <c r="UEZ2" s="74"/>
      <c r="UFA2" s="74"/>
      <c r="UFB2" s="74"/>
      <c r="UFC2" s="74"/>
      <c r="UFD2" s="74"/>
      <c r="UFE2" s="74"/>
      <c r="UFF2" s="74"/>
      <c r="UFG2" s="74"/>
      <c r="UFH2" s="74"/>
      <c r="UFI2" s="74"/>
      <c r="UFJ2" s="74"/>
      <c r="UFK2" s="74"/>
      <c r="UFL2" s="74"/>
      <c r="UFM2" s="74"/>
      <c r="UFN2" s="74"/>
      <c r="UFO2" s="74"/>
      <c r="UFP2" s="74"/>
      <c r="UFQ2" s="74"/>
      <c r="UFR2" s="74"/>
      <c r="UFS2" s="74"/>
      <c r="UFT2" s="74"/>
      <c r="UFU2" s="74"/>
      <c r="UFV2" s="74"/>
      <c r="UFW2" s="74"/>
      <c r="UFX2" s="74"/>
      <c r="UFY2" s="74"/>
      <c r="UFZ2" s="74"/>
      <c r="UGA2" s="74"/>
      <c r="UGB2" s="74"/>
      <c r="UGC2" s="74"/>
      <c r="UGD2" s="74"/>
      <c r="UGE2" s="74"/>
      <c r="UGF2" s="74"/>
      <c r="UGG2" s="74"/>
      <c r="UGH2" s="74"/>
      <c r="UGI2" s="74"/>
      <c r="UGJ2" s="74"/>
      <c r="UGK2" s="74"/>
      <c r="UGL2" s="74"/>
      <c r="UGM2" s="74"/>
      <c r="UGN2" s="74"/>
      <c r="UGO2" s="74"/>
      <c r="UGP2" s="74"/>
      <c r="UGQ2" s="74"/>
      <c r="UGR2" s="74"/>
      <c r="UGS2" s="74"/>
      <c r="UGT2" s="74"/>
      <c r="UGU2" s="74"/>
      <c r="UGV2" s="74"/>
      <c r="UGW2" s="74"/>
      <c r="UGX2" s="74"/>
      <c r="UGY2" s="74"/>
      <c r="UGZ2" s="74"/>
      <c r="UHA2" s="74"/>
      <c r="UHB2" s="74"/>
      <c r="UHC2" s="74"/>
      <c r="UHD2" s="74"/>
      <c r="UHE2" s="74"/>
      <c r="UHF2" s="74"/>
      <c r="UHG2" s="74"/>
      <c r="UHH2" s="74"/>
      <c r="UHI2" s="74"/>
      <c r="UHJ2" s="74"/>
      <c r="UHK2" s="74"/>
      <c r="UHL2" s="74"/>
      <c r="UHM2" s="74"/>
      <c r="UHN2" s="74"/>
      <c r="UHO2" s="74"/>
      <c r="UHP2" s="74"/>
      <c r="UHQ2" s="74"/>
      <c r="UHR2" s="74"/>
      <c r="UHS2" s="74"/>
      <c r="UHT2" s="74"/>
      <c r="UHU2" s="74"/>
      <c r="UHV2" s="74"/>
      <c r="UHW2" s="74"/>
      <c r="UHX2" s="74"/>
      <c r="UHY2" s="74"/>
      <c r="UHZ2" s="74"/>
      <c r="UIA2" s="74"/>
      <c r="UIB2" s="74"/>
      <c r="UIC2" s="74"/>
      <c r="UID2" s="74"/>
      <c r="UIE2" s="74"/>
      <c r="UIF2" s="74"/>
      <c r="UIG2" s="74"/>
      <c r="UIH2" s="74"/>
      <c r="UII2" s="74"/>
      <c r="UIJ2" s="74"/>
      <c r="UIK2" s="74"/>
      <c r="UIL2" s="74"/>
      <c r="UIM2" s="74"/>
      <c r="UIN2" s="74"/>
      <c r="UIO2" s="74"/>
      <c r="UIP2" s="74"/>
      <c r="UIQ2" s="74"/>
      <c r="UIR2" s="74"/>
      <c r="UIS2" s="74"/>
      <c r="UIT2" s="74"/>
      <c r="UIU2" s="74"/>
      <c r="UIV2" s="74"/>
      <c r="UIW2" s="74"/>
      <c r="UIX2" s="74"/>
      <c r="UIY2" s="74"/>
      <c r="UIZ2" s="74"/>
      <c r="UJA2" s="74"/>
      <c r="UJB2" s="74"/>
      <c r="UJC2" s="74"/>
      <c r="UJD2" s="74"/>
      <c r="UJE2" s="74"/>
      <c r="UJF2" s="74"/>
      <c r="UJG2" s="74"/>
      <c r="UJH2" s="74"/>
      <c r="UJI2" s="74"/>
      <c r="UJJ2" s="74"/>
      <c r="UJK2" s="74"/>
      <c r="UJL2" s="74"/>
      <c r="UJM2" s="74"/>
      <c r="UJN2" s="74"/>
      <c r="UJO2" s="74"/>
      <c r="UJP2" s="74"/>
      <c r="UJQ2" s="74"/>
      <c r="UJR2" s="74"/>
      <c r="UJS2" s="74"/>
      <c r="UJT2" s="74"/>
      <c r="UJU2" s="74"/>
      <c r="UJV2" s="74"/>
      <c r="UJW2" s="74"/>
      <c r="UJX2" s="74"/>
      <c r="UJY2" s="74"/>
      <c r="UJZ2" s="74"/>
      <c r="UKA2" s="74"/>
      <c r="UKB2" s="74"/>
      <c r="UKC2" s="74"/>
      <c r="UKD2" s="74"/>
      <c r="UKE2" s="74"/>
      <c r="UKF2" s="74"/>
      <c r="UKG2" s="74"/>
      <c r="UKH2" s="74"/>
      <c r="UKI2" s="74"/>
      <c r="UKJ2" s="74"/>
      <c r="UKK2" s="74"/>
      <c r="UKL2" s="74"/>
      <c r="UKM2" s="74"/>
      <c r="UKN2" s="74"/>
      <c r="UKO2" s="74"/>
      <c r="UKP2" s="74"/>
      <c r="UKQ2" s="74"/>
      <c r="UKR2" s="74"/>
      <c r="UKS2" s="74"/>
      <c r="UKT2" s="74"/>
      <c r="UKU2" s="74"/>
      <c r="UKV2" s="74"/>
      <c r="UKW2" s="74"/>
      <c r="UKX2" s="74"/>
      <c r="UKY2" s="74"/>
      <c r="UKZ2" s="74"/>
      <c r="ULA2" s="74"/>
      <c r="ULB2" s="74"/>
      <c r="ULC2" s="74"/>
      <c r="ULD2" s="74"/>
      <c r="ULE2" s="74"/>
      <c r="ULF2" s="74"/>
      <c r="ULG2" s="74"/>
      <c r="ULH2" s="74"/>
      <c r="ULI2" s="74"/>
      <c r="ULJ2" s="74"/>
      <c r="ULK2" s="74"/>
      <c r="ULL2" s="74"/>
      <c r="ULM2" s="74"/>
      <c r="ULN2" s="74"/>
      <c r="ULO2" s="74"/>
      <c r="ULP2" s="74"/>
      <c r="ULQ2" s="74"/>
      <c r="ULR2" s="74"/>
      <c r="ULS2" s="74"/>
      <c r="ULT2" s="74"/>
      <c r="ULU2" s="74"/>
      <c r="ULV2" s="74"/>
      <c r="ULW2" s="74"/>
      <c r="ULX2" s="74"/>
      <c r="ULY2" s="74"/>
      <c r="ULZ2" s="74"/>
      <c r="UMA2" s="74"/>
      <c r="UMB2" s="74"/>
      <c r="UMC2" s="74"/>
      <c r="UMD2" s="74"/>
      <c r="UME2" s="74"/>
      <c r="UMF2" s="74"/>
      <c r="UMG2" s="74"/>
      <c r="UMH2" s="74"/>
      <c r="UMI2" s="74"/>
      <c r="UMJ2" s="74"/>
      <c r="UMK2" s="74"/>
      <c r="UML2" s="74"/>
      <c r="UMM2" s="74"/>
      <c r="UMN2" s="74"/>
      <c r="UMO2" s="74"/>
      <c r="UMP2" s="74"/>
      <c r="UMQ2" s="74"/>
      <c r="UMR2" s="74"/>
      <c r="UMS2" s="74"/>
      <c r="UMT2" s="74"/>
      <c r="UMU2" s="74"/>
      <c r="UMV2" s="74"/>
      <c r="UMW2" s="74"/>
      <c r="UMX2" s="74"/>
      <c r="UMY2" s="74"/>
      <c r="UMZ2" s="74"/>
      <c r="UNA2" s="74"/>
      <c r="UNB2" s="74"/>
      <c r="UNC2" s="74"/>
      <c r="UND2" s="74"/>
      <c r="UNE2" s="74"/>
      <c r="UNF2" s="74"/>
      <c r="UNG2" s="74"/>
      <c r="UNH2" s="74"/>
      <c r="UNI2" s="74"/>
      <c r="UNJ2" s="74"/>
      <c r="UNK2" s="74"/>
      <c r="UNL2" s="74"/>
      <c r="UNM2" s="74"/>
      <c r="UNN2" s="74"/>
      <c r="UNO2" s="74"/>
      <c r="UNP2" s="74"/>
      <c r="UNQ2" s="74"/>
      <c r="UNR2" s="74"/>
      <c r="UNS2" s="74"/>
      <c r="UNT2" s="74"/>
      <c r="UNU2" s="74"/>
      <c r="UNV2" s="74"/>
      <c r="UNW2" s="74"/>
      <c r="UNX2" s="74"/>
      <c r="UNY2" s="74"/>
      <c r="UNZ2" s="74"/>
      <c r="UOA2" s="74"/>
      <c r="UOB2" s="74"/>
      <c r="UOC2" s="74"/>
      <c r="UOD2" s="74"/>
      <c r="UOE2" s="74"/>
      <c r="UOF2" s="74"/>
      <c r="UOG2" s="74"/>
      <c r="UOH2" s="74"/>
      <c r="UOI2" s="74"/>
      <c r="UOJ2" s="74"/>
      <c r="UOK2" s="74"/>
      <c r="UOL2" s="74"/>
      <c r="UOM2" s="74"/>
      <c r="UON2" s="74"/>
      <c r="UOO2" s="74"/>
      <c r="UOP2" s="74"/>
      <c r="UOQ2" s="74"/>
      <c r="UOR2" s="74"/>
      <c r="UOS2" s="74"/>
      <c r="UOT2" s="74"/>
      <c r="UOU2" s="74"/>
      <c r="UOV2" s="74"/>
      <c r="UOW2" s="74"/>
      <c r="UOX2" s="74"/>
      <c r="UOY2" s="74"/>
      <c r="UOZ2" s="74"/>
      <c r="UPA2" s="74"/>
      <c r="UPB2" s="74"/>
      <c r="UPC2" s="74"/>
      <c r="UPD2" s="74"/>
      <c r="UPE2" s="74"/>
      <c r="UPF2" s="74"/>
      <c r="UPG2" s="74"/>
      <c r="UPH2" s="74"/>
      <c r="UPI2" s="74"/>
      <c r="UPJ2" s="74"/>
      <c r="UPK2" s="74"/>
      <c r="UPL2" s="74"/>
      <c r="UPM2" s="74"/>
      <c r="UPN2" s="74"/>
      <c r="UPO2" s="74"/>
      <c r="UPP2" s="74"/>
      <c r="UPQ2" s="74"/>
      <c r="UPR2" s="74"/>
      <c r="UPS2" s="74"/>
      <c r="UPT2" s="74"/>
      <c r="UPU2" s="74"/>
      <c r="UPV2" s="74"/>
      <c r="UPW2" s="74"/>
      <c r="UPX2" s="74"/>
      <c r="UPY2" s="74"/>
      <c r="UPZ2" s="74"/>
      <c r="UQA2" s="74"/>
      <c r="UQB2" s="74"/>
      <c r="UQC2" s="74"/>
      <c r="UQD2" s="74"/>
      <c r="UQE2" s="74"/>
      <c r="UQF2" s="74"/>
      <c r="UQG2" s="74"/>
      <c r="UQH2" s="74"/>
      <c r="UQI2" s="74"/>
      <c r="UQJ2" s="74"/>
      <c r="UQK2" s="74"/>
      <c r="UQL2" s="74"/>
      <c r="UQM2" s="74"/>
      <c r="UQN2" s="74"/>
      <c r="UQO2" s="74"/>
      <c r="UQP2" s="74"/>
      <c r="UQQ2" s="74"/>
      <c r="UQR2" s="74"/>
      <c r="UQS2" s="74"/>
      <c r="UQT2" s="74"/>
      <c r="UQU2" s="74"/>
      <c r="UQV2" s="74"/>
      <c r="UQW2" s="74"/>
      <c r="UQX2" s="74"/>
      <c r="UQY2" s="74"/>
      <c r="UQZ2" s="74"/>
      <c r="URA2" s="74"/>
      <c r="URB2" s="74"/>
      <c r="URC2" s="74"/>
      <c r="URD2" s="74"/>
      <c r="URE2" s="74"/>
      <c r="URF2" s="74"/>
      <c r="URG2" s="74"/>
      <c r="URH2" s="74"/>
      <c r="URI2" s="74"/>
      <c r="URJ2" s="74"/>
      <c r="URK2" s="74"/>
      <c r="URL2" s="74"/>
      <c r="URM2" s="74"/>
      <c r="URN2" s="74"/>
      <c r="URO2" s="74"/>
      <c r="URP2" s="74"/>
      <c r="URQ2" s="74"/>
      <c r="URR2" s="74"/>
      <c r="URS2" s="74"/>
      <c r="URT2" s="74"/>
      <c r="URU2" s="74"/>
      <c r="URV2" s="74"/>
      <c r="URW2" s="74"/>
      <c r="URX2" s="74"/>
      <c r="URY2" s="74"/>
      <c r="URZ2" s="74"/>
      <c r="USA2" s="74"/>
      <c r="USB2" s="74"/>
      <c r="USC2" s="74"/>
      <c r="USD2" s="74"/>
      <c r="USE2" s="74"/>
      <c r="USF2" s="74"/>
      <c r="USG2" s="74"/>
      <c r="USH2" s="74"/>
      <c r="USI2" s="74"/>
      <c r="USJ2" s="74"/>
      <c r="USK2" s="74"/>
      <c r="USL2" s="74"/>
      <c r="USM2" s="74"/>
      <c r="USN2" s="74"/>
      <c r="USO2" s="74"/>
      <c r="USP2" s="74"/>
      <c r="USQ2" s="74"/>
      <c r="USR2" s="74"/>
      <c r="USS2" s="74"/>
      <c r="UST2" s="74"/>
      <c r="USU2" s="74"/>
      <c r="USV2" s="74"/>
      <c r="USW2" s="74"/>
      <c r="USX2" s="74"/>
      <c r="USY2" s="74"/>
      <c r="USZ2" s="74"/>
      <c r="UTA2" s="74"/>
      <c r="UTB2" s="74"/>
      <c r="UTC2" s="74"/>
      <c r="UTD2" s="74"/>
      <c r="UTE2" s="74"/>
      <c r="UTF2" s="74"/>
      <c r="UTG2" s="74"/>
      <c r="UTH2" s="74"/>
      <c r="UTI2" s="74"/>
      <c r="UTJ2" s="74"/>
      <c r="UTK2" s="74"/>
      <c r="UTL2" s="74"/>
      <c r="UTM2" s="74"/>
      <c r="UTN2" s="74"/>
      <c r="UTO2" s="74"/>
      <c r="UTP2" s="74"/>
      <c r="UTQ2" s="74"/>
      <c r="UTR2" s="74"/>
      <c r="UTS2" s="74"/>
      <c r="UTT2" s="74"/>
      <c r="UTU2" s="74"/>
      <c r="UTV2" s="74"/>
      <c r="UTW2" s="74"/>
      <c r="UTX2" s="74"/>
      <c r="UTY2" s="74"/>
      <c r="UTZ2" s="74"/>
      <c r="UUA2" s="74"/>
      <c r="UUB2" s="74"/>
      <c r="UUC2" s="74"/>
      <c r="UUD2" s="74"/>
      <c r="UUE2" s="74"/>
      <c r="UUF2" s="74"/>
      <c r="UUG2" s="74"/>
      <c r="UUH2" s="74"/>
      <c r="UUI2" s="74"/>
      <c r="UUJ2" s="74"/>
      <c r="UUK2" s="74"/>
      <c r="UUL2" s="74"/>
      <c r="UUM2" s="74"/>
      <c r="UUN2" s="74"/>
      <c r="UUO2" s="74"/>
      <c r="UUP2" s="74"/>
      <c r="UUQ2" s="74"/>
      <c r="UUR2" s="74"/>
      <c r="UUS2" s="74"/>
      <c r="UUT2" s="74"/>
      <c r="UUU2" s="74"/>
      <c r="UUV2" s="74"/>
      <c r="UUW2" s="74"/>
      <c r="UUX2" s="74"/>
      <c r="UUY2" s="74"/>
      <c r="UUZ2" s="74"/>
      <c r="UVA2" s="74"/>
      <c r="UVB2" s="74"/>
      <c r="UVC2" s="74"/>
      <c r="UVD2" s="74"/>
      <c r="UVE2" s="74"/>
      <c r="UVF2" s="74"/>
      <c r="UVG2" s="74"/>
      <c r="UVH2" s="74"/>
      <c r="UVI2" s="74"/>
      <c r="UVJ2" s="74"/>
      <c r="UVK2" s="74"/>
      <c r="UVL2" s="74"/>
      <c r="UVM2" s="74"/>
      <c r="UVN2" s="74"/>
      <c r="UVO2" s="74"/>
      <c r="UVP2" s="74"/>
      <c r="UVQ2" s="74"/>
      <c r="UVR2" s="74"/>
      <c r="UVS2" s="74"/>
      <c r="UVT2" s="74"/>
      <c r="UVU2" s="74"/>
      <c r="UVV2" s="74"/>
      <c r="UVW2" s="74"/>
      <c r="UVX2" s="74"/>
      <c r="UVY2" s="74"/>
      <c r="UVZ2" s="74"/>
      <c r="UWA2" s="74"/>
      <c r="UWB2" s="74"/>
      <c r="UWC2" s="74"/>
      <c r="UWD2" s="74"/>
      <c r="UWE2" s="74"/>
      <c r="UWF2" s="74"/>
      <c r="UWG2" s="74"/>
      <c r="UWH2" s="74"/>
      <c r="UWI2" s="74"/>
      <c r="UWJ2" s="74"/>
      <c r="UWK2" s="74"/>
      <c r="UWL2" s="74"/>
      <c r="UWM2" s="74"/>
      <c r="UWN2" s="74"/>
      <c r="UWO2" s="74"/>
      <c r="UWP2" s="74"/>
      <c r="UWQ2" s="74"/>
      <c r="UWR2" s="74"/>
      <c r="UWS2" s="74"/>
      <c r="UWT2" s="74"/>
      <c r="UWU2" s="74"/>
      <c r="UWV2" s="74"/>
      <c r="UWW2" s="74"/>
      <c r="UWX2" s="74"/>
      <c r="UWY2" s="74"/>
      <c r="UWZ2" s="74"/>
      <c r="UXA2" s="74"/>
      <c r="UXB2" s="74"/>
      <c r="UXC2" s="74"/>
      <c r="UXD2" s="74"/>
      <c r="UXE2" s="74"/>
      <c r="UXF2" s="74"/>
      <c r="UXG2" s="74"/>
      <c r="UXH2" s="74"/>
      <c r="UXI2" s="74"/>
      <c r="UXJ2" s="74"/>
      <c r="UXK2" s="74"/>
      <c r="UXL2" s="74"/>
      <c r="UXM2" s="74"/>
      <c r="UXN2" s="74"/>
      <c r="UXO2" s="74"/>
      <c r="UXP2" s="74"/>
      <c r="UXQ2" s="74"/>
      <c r="UXR2" s="74"/>
      <c r="UXS2" s="74"/>
      <c r="UXT2" s="74"/>
      <c r="UXU2" s="74"/>
      <c r="UXV2" s="74"/>
      <c r="UXW2" s="74"/>
      <c r="UXX2" s="74"/>
      <c r="UXY2" s="74"/>
      <c r="UXZ2" s="74"/>
      <c r="UYA2" s="74"/>
      <c r="UYB2" s="74"/>
      <c r="UYC2" s="74"/>
      <c r="UYD2" s="74"/>
      <c r="UYE2" s="74"/>
      <c r="UYF2" s="74"/>
      <c r="UYG2" s="74"/>
      <c r="UYH2" s="74"/>
      <c r="UYI2" s="74"/>
      <c r="UYJ2" s="74"/>
      <c r="UYK2" s="74"/>
      <c r="UYL2" s="74"/>
      <c r="UYM2" s="74"/>
      <c r="UYN2" s="74"/>
      <c r="UYO2" s="74"/>
      <c r="UYP2" s="74"/>
      <c r="UYQ2" s="74"/>
      <c r="UYR2" s="74"/>
      <c r="UYS2" s="74"/>
      <c r="UYT2" s="74"/>
      <c r="UYU2" s="74"/>
      <c r="UYV2" s="74"/>
      <c r="UYW2" s="74"/>
      <c r="UYX2" s="74"/>
      <c r="UYY2" s="74"/>
      <c r="UYZ2" s="74"/>
      <c r="UZA2" s="74"/>
      <c r="UZB2" s="74"/>
      <c r="UZC2" s="74"/>
      <c r="UZD2" s="74"/>
      <c r="UZE2" s="74"/>
      <c r="UZF2" s="74"/>
      <c r="UZG2" s="74"/>
      <c r="UZH2" s="74"/>
      <c r="UZI2" s="74"/>
      <c r="UZJ2" s="74"/>
      <c r="UZK2" s="74"/>
      <c r="UZL2" s="74"/>
      <c r="UZM2" s="74"/>
      <c r="UZN2" s="74"/>
      <c r="UZO2" s="74"/>
      <c r="UZP2" s="74"/>
      <c r="UZQ2" s="74"/>
      <c r="UZR2" s="74"/>
      <c r="UZS2" s="74"/>
      <c r="UZT2" s="74"/>
      <c r="UZU2" s="74"/>
      <c r="UZV2" s="74"/>
      <c r="UZW2" s="74"/>
      <c r="UZX2" s="74"/>
      <c r="UZY2" s="74"/>
      <c r="UZZ2" s="74"/>
      <c r="VAA2" s="74"/>
      <c r="VAB2" s="74"/>
      <c r="VAC2" s="74"/>
      <c r="VAD2" s="74"/>
      <c r="VAE2" s="74"/>
      <c r="VAF2" s="74"/>
      <c r="VAG2" s="74"/>
      <c r="VAH2" s="74"/>
      <c r="VAI2" s="74"/>
      <c r="VAJ2" s="74"/>
      <c r="VAK2" s="74"/>
      <c r="VAL2" s="74"/>
      <c r="VAM2" s="74"/>
      <c r="VAN2" s="74"/>
      <c r="VAO2" s="74"/>
      <c r="VAP2" s="74"/>
      <c r="VAQ2" s="74"/>
      <c r="VAR2" s="74"/>
      <c r="VAS2" s="74"/>
      <c r="VAT2" s="74"/>
      <c r="VAU2" s="74"/>
      <c r="VAV2" s="74"/>
      <c r="VAW2" s="74"/>
      <c r="VAX2" s="74"/>
      <c r="VAY2" s="74"/>
      <c r="VAZ2" s="74"/>
      <c r="VBA2" s="74"/>
      <c r="VBB2" s="74"/>
      <c r="VBC2" s="74"/>
      <c r="VBD2" s="74"/>
      <c r="VBE2" s="74"/>
      <c r="VBF2" s="74"/>
      <c r="VBG2" s="74"/>
      <c r="VBH2" s="74"/>
      <c r="VBI2" s="74"/>
      <c r="VBJ2" s="74"/>
      <c r="VBK2" s="74"/>
      <c r="VBL2" s="74"/>
      <c r="VBM2" s="74"/>
      <c r="VBN2" s="74"/>
      <c r="VBO2" s="74"/>
      <c r="VBP2" s="74"/>
      <c r="VBQ2" s="74"/>
      <c r="VBR2" s="74"/>
      <c r="VBS2" s="74"/>
      <c r="VBT2" s="74"/>
      <c r="VBU2" s="74"/>
      <c r="VBV2" s="74"/>
      <c r="VBW2" s="74"/>
      <c r="VBX2" s="74"/>
      <c r="VBY2" s="74"/>
      <c r="VBZ2" s="74"/>
      <c r="VCA2" s="74"/>
      <c r="VCB2" s="74"/>
      <c r="VCC2" s="74"/>
      <c r="VCD2" s="74"/>
      <c r="VCE2" s="74"/>
      <c r="VCF2" s="74"/>
      <c r="VCG2" s="74"/>
      <c r="VCH2" s="74"/>
      <c r="VCI2" s="74"/>
      <c r="VCJ2" s="74"/>
      <c r="VCK2" s="74"/>
      <c r="VCL2" s="74"/>
      <c r="VCM2" s="74"/>
      <c r="VCN2" s="74"/>
      <c r="VCO2" s="74"/>
      <c r="VCP2" s="74"/>
      <c r="VCQ2" s="74"/>
      <c r="VCR2" s="74"/>
      <c r="VCS2" s="74"/>
      <c r="VCT2" s="74"/>
      <c r="VCU2" s="74"/>
      <c r="VCV2" s="74"/>
      <c r="VCW2" s="74"/>
      <c r="VCX2" s="74"/>
      <c r="VCY2" s="74"/>
      <c r="VCZ2" s="74"/>
      <c r="VDA2" s="74"/>
      <c r="VDB2" s="74"/>
      <c r="VDC2" s="74"/>
      <c r="VDD2" s="74"/>
      <c r="VDE2" s="74"/>
      <c r="VDF2" s="74"/>
      <c r="VDG2" s="74"/>
      <c r="VDH2" s="74"/>
      <c r="VDI2" s="74"/>
      <c r="VDJ2" s="74"/>
      <c r="VDK2" s="74"/>
      <c r="VDL2" s="74"/>
      <c r="VDM2" s="74"/>
      <c r="VDN2" s="74"/>
      <c r="VDO2" s="74"/>
      <c r="VDP2" s="74"/>
      <c r="VDQ2" s="74"/>
      <c r="VDR2" s="74"/>
      <c r="VDS2" s="74"/>
      <c r="VDT2" s="74"/>
      <c r="VDU2" s="74"/>
      <c r="VDV2" s="74"/>
      <c r="VDW2" s="74"/>
      <c r="VDX2" s="74"/>
      <c r="VDY2" s="74"/>
      <c r="VDZ2" s="74"/>
      <c r="VEA2" s="74"/>
      <c r="VEB2" s="74"/>
      <c r="VEC2" s="74"/>
      <c r="VED2" s="74"/>
      <c r="VEE2" s="74"/>
      <c r="VEF2" s="74"/>
      <c r="VEG2" s="74"/>
      <c r="VEH2" s="74"/>
      <c r="VEI2" s="74"/>
      <c r="VEJ2" s="74"/>
      <c r="VEK2" s="74"/>
      <c r="VEL2" s="74"/>
      <c r="VEM2" s="74"/>
      <c r="VEN2" s="74"/>
      <c r="VEO2" s="74"/>
      <c r="VEP2" s="74"/>
      <c r="VEQ2" s="74"/>
      <c r="VER2" s="74"/>
      <c r="VES2" s="74"/>
      <c r="VET2" s="74"/>
      <c r="VEU2" s="74"/>
      <c r="VEV2" s="74"/>
      <c r="VEW2" s="74"/>
      <c r="VEX2" s="74"/>
      <c r="VEY2" s="74"/>
      <c r="VEZ2" s="74"/>
      <c r="VFA2" s="74"/>
      <c r="VFB2" s="74"/>
      <c r="VFC2" s="74"/>
      <c r="VFD2" s="74"/>
      <c r="VFE2" s="74"/>
      <c r="VFF2" s="74"/>
      <c r="VFG2" s="74"/>
      <c r="VFH2" s="74"/>
      <c r="VFI2" s="74"/>
      <c r="VFJ2" s="74"/>
      <c r="VFK2" s="74"/>
      <c r="VFL2" s="74"/>
      <c r="VFM2" s="74"/>
      <c r="VFN2" s="74"/>
      <c r="VFO2" s="74"/>
      <c r="VFP2" s="74"/>
      <c r="VFQ2" s="74"/>
      <c r="VFR2" s="74"/>
      <c r="VFS2" s="74"/>
      <c r="VFT2" s="74"/>
      <c r="VFU2" s="74"/>
      <c r="VFV2" s="74"/>
      <c r="VFW2" s="74"/>
      <c r="VFX2" s="74"/>
      <c r="VFY2" s="74"/>
      <c r="VFZ2" s="74"/>
      <c r="VGA2" s="74"/>
      <c r="VGB2" s="74"/>
      <c r="VGC2" s="74"/>
      <c r="VGD2" s="74"/>
      <c r="VGE2" s="74"/>
      <c r="VGF2" s="74"/>
      <c r="VGG2" s="74"/>
      <c r="VGH2" s="74"/>
      <c r="VGI2" s="74"/>
      <c r="VGJ2" s="74"/>
      <c r="VGK2" s="74"/>
      <c r="VGL2" s="74"/>
      <c r="VGM2" s="74"/>
      <c r="VGN2" s="74"/>
      <c r="VGO2" s="74"/>
      <c r="VGP2" s="74"/>
      <c r="VGQ2" s="74"/>
      <c r="VGR2" s="74"/>
      <c r="VGS2" s="74"/>
      <c r="VGT2" s="74"/>
      <c r="VGU2" s="74"/>
      <c r="VGV2" s="74"/>
      <c r="VGW2" s="74"/>
      <c r="VGX2" s="74"/>
      <c r="VGY2" s="74"/>
      <c r="VGZ2" s="74"/>
      <c r="VHA2" s="74"/>
      <c r="VHB2" s="74"/>
      <c r="VHC2" s="74"/>
      <c r="VHD2" s="74"/>
      <c r="VHE2" s="74"/>
      <c r="VHF2" s="74"/>
      <c r="VHG2" s="74"/>
      <c r="VHH2" s="74"/>
      <c r="VHI2" s="74"/>
      <c r="VHJ2" s="74"/>
      <c r="VHK2" s="74"/>
      <c r="VHL2" s="74"/>
      <c r="VHM2" s="74"/>
      <c r="VHN2" s="74"/>
      <c r="VHO2" s="74"/>
      <c r="VHP2" s="74"/>
      <c r="VHQ2" s="74"/>
      <c r="VHR2" s="74"/>
      <c r="VHS2" s="74"/>
      <c r="VHT2" s="74"/>
      <c r="VHU2" s="74"/>
      <c r="VHV2" s="74"/>
      <c r="VHW2" s="74"/>
      <c r="VHX2" s="74"/>
      <c r="VHY2" s="74"/>
      <c r="VHZ2" s="74"/>
      <c r="VIA2" s="74"/>
      <c r="VIB2" s="74"/>
      <c r="VIC2" s="74"/>
      <c r="VID2" s="74"/>
      <c r="VIE2" s="74"/>
      <c r="VIF2" s="74"/>
      <c r="VIG2" s="74"/>
      <c r="VIH2" s="74"/>
      <c r="VII2" s="74"/>
      <c r="VIJ2" s="74"/>
      <c r="VIK2" s="74"/>
      <c r="VIL2" s="74"/>
      <c r="VIM2" s="74"/>
      <c r="VIN2" s="74"/>
      <c r="VIO2" s="74"/>
      <c r="VIP2" s="74"/>
      <c r="VIQ2" s="74"/>
      <c r="VIR2" s="74"/>
      <c r="VIS2" s="74"/>
      <c r="VIT2" s="74"/>
      <c r="VIU2" s="74"/>
      <c r="VIV2" s="74"/>
      <c r="VIW2" s="74"/>
      <c r="VIX2" s="74"/>
      <c r="VIY2" s="74"/>
      <c r="VIZ2" s="74"/>
      <c r="VJA2" s="74"/>
      <c r="VJB2" s="74"/>
      <c r="VJC2" s="74"/>
      <c r="VJD2" s="74"/>
      <c r="VJE2" s="74"/>
      <c r="VJF2" s="74"/>
      <c r="VJG2" s="74"/>
      <c r="VJH2" s="74"/>
      <c r="VJI2" s="74"/>
      <c r="VJJ2" s="74"/>
      <c r="VJK2" s="74"/>
      <c r="VJL2" s="74"/>
      <c r="VJM2" s="74"/>
      <c r="VJN2" s="74"/>
      <c r="VJO2" s="74"/>
      <c r="VJP2" s="74"/>
      <c r="VJQ2" s="74"/>
      <c r="VJR2" s="74"/>
      <c r="VJS2" s="74"/>
      <c r="VJT2" s="74"/>
      <c r="VJU2" s="74"/>
      <c r="VJV2" s="74"/>
      <c r="VJW2" s="74"/>
      <c r="VJX2" s="74"/>
      <c r="VJY2" s="74"/>
      <c r="VJZ2" s="74"/>
      <c r="VKA2" s="74"/>
      <c r="VKB2" s="74"/>
      <c r="VKC2" s="74"/>
      <c r="VKD2" s="74"/>
      <c r="VKE2" s="74"/>
      <c r="VKF2" s="74"/>
      <c r="VKG2" s="74"/>
      <c r="VKH2" s="74"/>
      <c r="VKI2" s="74"/>
      <c r="VKJ2" s="74"/>
      <c r="VKK2" s="74"/>
      <c r="VKL2" s="74"/>
      <c r="VKM2" s="74"/>
      <c r="VKN2" s="74"/>
      <c r="VKO2" s="74"/>
      <c r="VKP2" s="74"/>
      <c r="VKQ2" s="74"/>
      <c r="VKR2" s="74"/>
      <c r="VKS2" s="74"/>
      <c r="VKT2" s="74"/>
      <c r="VKU2" s="74"/>
      <c r="VKV2" s="74"/>
      <c r="VKW2" s="74"/>
      <c r="VKX2" s="74"/>
      <c r="VKY2" s="74"/>
      <c r="VKZ2" s="74"/>
      <c r="VLA2" s="74"/>
      <c r="VLB2" s="74"/>
      <c r="VLC2" s="74"/>
      <c r="VLD2" s="74"/>
      <c r="VLE2" s="74"/>
      <c r="VLF2" s="74"/>
      <c r="VLG2" s="74"/>
      <c r="VLH2" s="74"/>
      <c r="VLI2" s="74"/>
      <c r="VLJ2" s="74"/>
      <c r="VLK2" s="74"/>
      <c r="VLL2" s="74"/>
      <c r="VLM2" s="74"/>
      <c r="VLN2" s="74"/>
      <c r="VLO2" s="74"/>
      <c r="VLP2" s="74"/>
      <c r="VLQ2" s="74"/>
      <c r="VLR2" s="74"/>
      <c r="VLS2" s="74"/>
      <c r="VLT2" s="74"/>
      <c r="VLU2" s="74"/>
      <c r="VLV2" s="74"/>
      <c r="VLW2" s="74"/>
      <c r="VLX2" s="74"/>
      <c r="VLY2" s="74"/>
      <c r="VLZ2" s="74"/>
      <c r="VMA2" s="74"/>
      <c r="VMB2" s="74"/>
      <c r="VMC2" s="74"/>
      <c r="VMD2" s="74"/>
      <c r="VME2" s="74"/>
      <c r="VMF2" s="74"/>
      <c r="VMG2" s="74"/>
      <c r="VMH2" s="74"/>
      <c r="VMI2" s="74"/>
      <c r="VMJ2" s="74"/>
      <c r="VMK2" s="74"/>
      <c r="VML2" s="74"/>
      <c r="VMM2" s="74"/>
      <c r="VMN2" s="74"/>
      <c r="VMO2" s="74"/>
      <c r="VMP2" s="74"/>
      <c r="VMQ2" s="74"/>
      <c r="VMR2" s="74"/>
      <c r="VMS2" s="74"/>
      <c r="VMT2" s="74"/>
      <c r="VMU2" s="74"/>
      <c r="VMV2" s="74"/>
      <c r="VMW2" s="74"/>
      <c r="VMX2" s="74"/>
      <c r="VMY2" s="74"/>
      <c r="VMZ2" s="74"/>
      <c r="VNA2" s="74"/>
      <c r="VNB2" s="74"/>
      <c r="VNC2" s="74"/>
      <c r="VND2" s="74"/>
      <c r="VNE2" s="74"/>
      <c r="VNF2" s="74"/>
      <c r="VNG2" s="74"/>
      <c r="VNH2" s="74"/>
      <c r="VNI2" s="74"/>
      <c r="VNJ2" s="74"/>
      <c r="VNK2" s="74"/>
      <c r="VNL2" s="74"/>
      <c r="VNM2" s="74"/>
      <c r="VNN2" s="74"/>
      <c r="VNO2" s="74"/>
      <c r="VNP2" s="74"/>
      <c r="VNQ2" s="74"/>
      <c r="VNR2" s="74"/>
      <c r="VNS2" s="74"/>
      <c r="VNT2" s="74"/>
      <c r="VNU2" s="74"/>
      <c r="VNV2" s="74"/>
      <c r="VNW2" s="74"/>
      <c r="VNX2" s="74"/>
      <c r="VNY2" s="74"/>
      <c r="VNZ2" s="74"/>
      <c r="VOA2" s="74"/>
      <c r="VOB2" s="74"/>
      <c r="VOC2" s="74"/>
      <c r="VOD2" s="74"/>
      <c r="VOE2" s="74"/>
      <c r="VOF2" s="74"/>
      <c r="VOG2" s="74"/>
      <c r="VOH2" s="74"/>
      <c r="VOI2" s="74"/>
      <c r="VOJ2" s="74"/>
      <c r="VOK2" s="74"/>
      <c r="VOL2" s="74"/>
      <c r="VOM2" s="74"/>
      <c r="VON2" s="74"/>
      <c r="VOO2" s="74"/>
      <c r="VOP2" s="74"/>
      <c r="VOQ2" s="74"/>
      <c r="VOR2" s="74"/>
      <c r="VOS2" s="74"/>
      <c r="VOT2" s="74"/>
      <c r="VOU2" s="74"/>
      <c r="VOV2" s="74"/>
      <c r="VOW2" s="74"/>
      <c r="VOX2" s="74"/>
      <c r="VOY2" s="74"/>
      <c r="VOZ2" s="74"/>
      <c r="VPA2" s="74"/>
      <c r="VPB2" s="74"/>
      <c r="VPC2" s="74"/>
      <c r="VPD2" s="74"/>
      <c r="VPE2" s="74"/>
      <c r="VPF2" s="74"/>
      <c r="VPG2" s="74"/>
      <c r="VPH2" s="74"/>
      <c r="VPI2" s="74"/>
      <c r="VPJ2" s="74"/>
      <c r="VPK2" s="74"/>
      <c r="VPL2" s="74"/>
      <c r="VPM2" s="74"/>
      <c r="VPN2" s="74"/>
      <c r="VPO2" s="74"/>
      <c r="VPP2" s="74"/>
      <c r="VPQ2" s="74"/>
      <c r="VPR2" s="74"/>
      <c r="VPS2" s="74"/>
      <c r="VPT2" s="74"/>
      <c r="VPU2" s="74"/>
      <c r="VPV2" s="74"/>
      <c r="VPW2" s="74"/>
      <c r="VPX2" s="74"/>
      <c r="VPY2" s="74"/>
      <c r="VPZ2" s="74"/>
      <c r="VQA2" s="74"/>
      <c r="VQB2" s="74"/>
      <c r="VQC2" s="74"/>
      <c r="VQD2" s="74"/>
      <c r="VQE2" s="74"/>
      <c r="VQF2" s="74"/>
      <c r="VQG2" s="74"/>
      <c r="VQH2" s="74"/>
      <c r="VQI2" s="74"/>
      <c r="VQJ2" s="74"/>
      <c r="VQK2" s="74"/>
      <c r="VQL2" s="74"/>
      <c r="VQM2" s="74"/>
      <c r="VQN2" s="74"/>
      <c r="VQO2" s="74"/>
      <c r="VQP2" s="74"/>
      <c r="VQQ2" s="74"/>
      <c r="VQR2" s="74"/>
      <c r="VQS2" s="74"/>
      <c r="VQT2" s="74"/>
      <c r="VQU2" s="74"/>
      <c r="VQV2" s="74"/>
      <c r="VQW2" s="74"/>
      <c r="VQX2" s="74"/>
      <c r="VQY2" s="74"/>
      <c r="VQZ2" s="74"/>
      <c r="VRA2" s="74"/>
      <c r="VRB2" s="74"/>
      <c r="VRC2" s="74"/>
      <c r="VRD2" s="74"/>
      <c r="VRE2" s="74"/>
      <c r="VRF2" s="74"/>
      <c r="VRG2" s="74"/>
      <c r="VRH2" s="74"/>
      <c r="VRI2" s="74"/>
      <c r="VRJ2" s="74"/>
      <c r="VRK2" s="74"/>
      <c r="VRL2" s="74"/>
      <c r="VRM2" s="74"/>
      <c r="VRN2" s="74"/>
      <c r="VRO2" s="74"/>
      <c r="VRP2" s="74"/>
      <c r="VRQ2" s="74"/>
      <c r="VRR2" s="74"/>
      <c r="VRS2" s="74"/>
      <c r="VRT2" s="74"/>
      <c r="VRU2" s="74"/>
      <c r="VRV2" s="74"/>
      <c r="VRW2" s="74"/>
      <c r="VRX2" s="74"/>
      <c r="VRY2" s="74"/>
      <c r="VRZ2" s="74"/>
      <c r="VSA2" s="74"/>
      <c r="VSB2" s="74"/>
      <c r="VSC2" s="74"/>
      <c r="VSD2" s="74"/>
      <c r="VSE2" s="74"/>
      <c r="VSF2" s="74"/>
      <c r="VSG2" s="74"/>
      <c r="VSH2" s="74"/>
      <c r="VSI2" s="74"/>
      <c r="VSJ2" s="74"/>
      <c r="VSK2" s="74"/>
      <c r="VSL2" s="74"/>
      <c r="VSM2" s="74"/>
      <c r="VSN2" s="74"/>
      <c r="VSO2" s="74"/>
      <c r="VSP2" s="74"/>
      <c r="VSQ2" s="74"/>
      <c r="VSR2" s="74"/>
      <c r="VSS2" s="74"/>
      <c r="VST2" s="74"/>
      <c r="VSU2" s="74"/>
      <c r="VSV2" s="74"/>
      <c r="VSW2" s="74"/>
      <c r="VSX2" s="74"/>
      <c r="VSY2" s="74"/>
      <c r="VSZ2" s="74"/>
      <c r="VTA2" s="74"/>
      <c r="VTB2" s="74"/>
      <c r="VTC2" s="74"/>
      <c r="VTD2" s="74"/>
      <c r="VTE2" s="74"/>
      <c r="VTF2" s="74"/>
      <c r="VTG2" s="74"/>
      <c r="VTH2" s="74"/>
      <c r="VTI2" s="74"/>
      <c r="VTJ2" s="74"/>
      <c r="VTK2" s="74"/>
      <c r="VTL2" s="74"/>
      <c r="VTM2" s="74"/>
      <c r="VTN2" s="74"/>
      <c r="VTO2" s="74"/>
      <c r="VTP2" s="74"/>
      <c r="VTQ2" s="74"/>
      <c r="VTR2" s="74"/>
      <c r="VTS2" s="74"/>
      <c r="VTT2" s="74"/>
      <c r="VTU2" s="74"/>
      <c r="VTV2" s="74"/>
      <c r="VTW2" s="74"/>
      <c r="VTX2" s="74"/>
      <c r="VTY2" s="74"/>
      <c r="VTZ2" s="74"/>
      <c r="VUA2" s="74"/>
      <c r="VUB2" s="74"/>
      <c r="VUC2" s="74"/>
      <c r="VUD2" s="74"/>
      <c r="VUE2" s="74"/>
      <c r="VUF2" s="74"/>
      <c r="VUG2" s="74"/>
      <c r="VUH2" s="74"/>
      <c r="VUI2" s="74"/>
      <c r="VUJ2" s="74"/>
      <c r="VUK2" s="74"/>
      <c r="VUL2" s="74"/>
      <c r="VUM2" s="74"/>
      <c r="VUN2" s="74"/>
      <c r="VUO2" s="74"/>
      <c r="VUP2" s="74"/>
      <c r="VUQ2" s="74"/>
      <c r="VUR2" s="74"/>
      <c r="VUS2" s="74"/>
      <c r="VUT2" s="74"/>
      <c r="VUU2" s="74"/>
      <c r="VUV2" s="74"/>
      <c r="VUW2" s="74"/>
      <c r="VUX2" s="74"/>
      <c r="VUY2" s="74"/>
      <c r="VUZ2" s="74"/>
      <c r="VVA2" s="74"/>
      <c r="VVB2" s="74"/>
      <c r="VVC2" s="74"/>
      <c r="VVD2" s="74"/>
      <c r="VVE2" s="74"/>
      <c r="VVF2" s="74"/>
      <c r="VVG2" s="74"/>
      <c r="VVH2" s="74"/>
      <c r="VVI2" s="74"/>
      <c r="VVJ2" s="74"/>
      <c r="VVK2" s="74"/>
      <c r="VVL2" s="74"/>
      <c r="VVM2" s="74"/>
      <c r="VVN2" s="74"/>
      <c r="VVO2" s="74"/>
      <c r="VVP2" s="74"/>
      <c r="VVQ2" s="74"/>
      <c r="VVR2" s="74"/>
      <c r="VVS2" s="74"/>
      <c r="VVT2" s="74"/>
      <c r="VVU2" s="74"/>
      <c r="VVV2" s="74"/>
      <c r="VVW2" s="74"/>
      <c r="VVX2" s="74"/>
      <c r="VVY2" s="74"/>
      <c r="VVZ2" s="74"/>
      <c r="VWA2" s="74"/>
      <c r="VWB2" s="74"/>
      <c r="VWC2" s="74"/>
      <c r="VWD2" s="74"/>
      <c r="VWE2" s="74"/>
      <c r="VWF2" s="74"/>
      <c r="VWG2" s="74"/>
      <c r="VWH2" s="74"/>
      <c r="VWI2" s="74"/>
      <c r="VWJ2" s="74"/>
      <c r="VWK2" s="74"/>
      <c r="VWL2" s="74"/>
      <c r="VWM2" s="74"/>
      <c r="VWN2" s="74"/>
      <c r="VWO2" s="74"/>
      <c r="VWP2" s="74"/>
      <c r="VWQ2" s="74"/>
      <c r="VWR2" s="74"/>
      <c r="VWS2" s="74"/>
      <c r="VWT2" s="74"/>
      <c r="VWU2" s="74"/>
      <c r="VWV2" s="74"/>
      <c r="VWW2" s="74"/>
      <c r="VWX2" s="74"/>
      <c r="VWY2" s="74"/>
      <c r="VWZ2" s="74"/>
      <c r="VXA2" s="74"/>
      <c r="VXB2" s="74"/>
      <c r="VXC2" s="74"/>
      <c r="VXD2" s="74"/>
      <c r="VXE2" s="74"/>
      <c r="VXF2" s="74"/>
      <c r="VXG2" s="74"/>
      <c r="VXH2" s="74"/>
      <c r="VXI2" s="74"/>
      <c r="VXJ2" s="74"/>
      <c r="VXK2" s="74"/>
      <c r="VXL2" s="74"/>
      <c r="VXM2" s="74"/>
      <c r="VXN2" s="74"/>
      <c r="VXO2" s="74"/>
      <c r="VXP2" s="74"/>
      <c r="VXQ2" s="74"/>
      <c r="VXR2" s="74"/>
      <c r="VXS2" s="74"/>
      <c r="VXT2" s="74"/>
      <c r="VXU2" s="74"/>
      <c r="VXV2" s="74"/>
      <c r="VXW2" s="74"/>
      <c r="VXX2" s="74"/>
      <c r="VXY2" s="74"/>
      <c r="VXZ2" s="74"/>
      <c r="VYA2" s="74"/>
      <c r="VYB2" s="74"/>
      <c r="VYC2" s="74"/>
      <c r="VYD2" s="74"/>
      <c r="VYE2" s="74"/>
      <c r="VYF2" s="74"/>
      <c r="VYG2" s="74"/>
      <c r="VYH2" s="74"/>
      <c r="VYI2" s="74"/>
      <c r="VYJ2" s="74"/>
      <c r="VYK2" s="74"/>
      <c r="VYL2" s="74"/>
      <c r="VYM2" s="74"/>
      <c r="VYN2" s="74"/>
      <c r="VYO2" s="74"/>
      <c r="VYP2" s="74"/>
      <c r="VYQ2" s="74"/>
      <c r="VYR2" s="74"/>
      <c r="VYS2" s="74"/>
      <c r="VYT2" s="74"/>
      <c r="VYU2" s="74"/>
      <c r="VYV2" s="74"/>
      <c r="VYW2" s="74"/>
      <c r="VYX2" s="74"/>
      <c r="VYY2" s="74"/>
      <c r="VYZ2" s="74"/>
      <c r="VZA2" s="74"/>
      <c r="VZB2" s="74"/>
      <c r="VZC2" s="74"/>
      <c r="VZD2" s="74"/>
      <c r="VZE2" s="74"/>
      <c r="VZF2" s="74"/>
      <c r="VZG2" s="74"/>
      <c r="VZH2" s="74"/>
      <c r="VZI2" s="74"/>
      <c r="VZJ2" s="74"/>
      <c r="VZK2" s="74"/>
      <c r="VZL2" s="74"/>
      <c r="VZM2" s="74"/>
      <c r="VZN2" s="74"/>
      <c r="VZO2" s="74"/>
      <c r="VZP2" s="74"/>
      <c r="VZQ2" s="74"/>
      <c r="VZR2" s="74"/>
      <c r="VZS2" s="74"/>
      <c r="VZT2" s="74"/>
      <c r="VZU2" s="74"/>
      <c r="VZV2" s="74"/>
      <c r="VZW2" s="74"/>
      <c r="VZX2" s="74"/>
      <c r="VZY2" s="74"/>
      <c r="VZZ2" s="74"/>
      <c r="WAA2" s="74"/>
      <c r="WAB2" s="74"/>
      <c r="WAC2" s="74"/>
      <c r="WAD2" s="74"/>
      <c r="WAE2" s="74"/>
      <c r="WAF2" s="74"/>
      <c r="WAG2" s="74"/>
      <c r="WAH2" s="74"/>
      <c r="WAI2" s="74"/>
      <c r="WAJ2" s="74"/>
      <c r="WAK2" s="74"/>
      <c r="WAL2" s="74"/>
      <c r="WAM2" s="74"/>
      <c r="WAN2" s="74"/>
      <c r="WAO2" s="74"/>
      <c r="WAP2" s="74"/>
      <c r="WAQ2" s="74"/>
      <c r="WAR2" s="74"/>
      <c r="WAS2" s="74"/>
      <c r="WAT2" s="74"/>
      <c r="WAU2" s="74"/>
      <c r="WAV2" s="74"/>
      <c r="WAW2" s="74"/>
      <c r="WAX2" s="74"/>
      <c r="WAY2" s="74"/>
      <c r="WAZ2" s="74"/>
      <c r="WBA2" s="74"/>
      <c r="WBB2" s="74"/>
      <c r="WBC2" s="74"/>
      <c r="WBD2" s="74"/>
      <c r="WBE2" s="74"/>
      <c r="WBF2" s="74"/>
      <c r="WBG2" s="74"/>
      <c r="WBH2" s="74"/>
      <c r="WBI2" s="74"/>
      <c r="WBJ2" s="74"/>
      <c r="WBK2" s="74"/>
      <c r="WBL2" s="74"/>
      <c r="WBM2" s="74"/>
      <c r="WBN2" s="74"/>
      <c r="WBO2" s="74"/>
      <c r="WBP2" s="74"/>
      <c r="WBQ2" s="74"/>
      <c r="WBR2" s="74"/>
      <c r="WBS2" s="74"/>
      <c r="WBT2" s="74"/>
      <c r="WBU2" s="74"/>
      <c r="WBV2" s="74"/>
      <c r="WBW2" s="74"/>
      <c r="WBX2" s="74"/>
      <c r="WBY2" s="74"/>
      <c r="WBZ2" s="74"/>
      <c r="WCA2" s="74"/>
      <c r="WCB2" s="74"/>
      <c r="WCC2" s="74"/>
      <c r="WCD2" s="74"/>
      <c r="WCE2" s="74"/>
      <c r="WCF2" s="74"/>
      <c r="WCG2" s="74"/>
      <c r="WCH2" s="74"/>
      <c r="WCI2" s="74"/>
      <c r="WCJ2" s="74"/>
      <c r="WCK2" s="74"/>
      <c r="WCL2" s="74"/>
      <c r="WCM2" s="74"/>
      <c r="WCN2" s="74"/>
      <c r="WCO2" s="74"/>
      <c r="WCP2" s="74"/>
      <c r="WCQ2" s="74"/>
      <c r="WCR2" s="74"/>
      <c r="WCS2" s="74"/>
      <c r="WCT2" s="74"/>
      <c r="WCU2" s="74"/>
      <c r="WCV2" s="74"/>
      <c r="WCW2" s="74"/>
      <c r="WCX2" s="74"/>
      <c r="WCY2" s="74"/>
      <c r="WCZ2" s="74"/>
      <c r="WDA2" s="74"/>
      <c r="WDB2" s="74"/>
      <c r="WDC2" s="74"/>
      <c r="WDD2" s="74"/>
      <c r="WDE2" s="74"/>
      <c r="WDF2" s="74"/>
      <c r="WDG2" s="74"/>
      <c r="WDH2" s="74"/>
      <c r="WDI2" s="74"/>
      <c r="WDJ2" s="74"/>
      <c r="WDK2" s="74"/>
      <c r="WDL2" s="74"/>
      <c r="WDM2" s="74"/>
      <c r="WDN2" s="74"/>
      <c r="WDO2" s="74"/>
      <c r="WDP2" s="74"/>
      <c r="WDQ2" s="74"/>
      <c r="WDR2" s="74"/>
      <c r="WDS2" s="74"/>
      <c r="WDT2" s="74"/>
      <c r="WDU2" s="74"/>
      <c r="WDV2" s="74"/>
      <c r="WDW2" s="74"/>
      <c r="WDX2" s="74"/>
      <c r="WDY2" s="74"/>
      <c r="WDZ2" s="74"/>
      <c r="WEA2" s="74"/>
      <c r="WEB2" s="74"/>
      <c r="WEC2" s="74"/>
      <c r="WED2" s="74"/>
      <c r="WEE2" s="74"/>
      <c r="WEF2" s="74"/>
      <c r="WEG2" s="74"/>
      <c r="WEH2" s="74"/>
      <c r="WEI2" s="74"/>
      <c r="WEJ2" s="74"/>
      <c r="WEK2" s="74"/>
      <c r="WEL2" s="74"/>
      <c r="WEM2" s="74"/>
      <c r="WEN2" s="74"/>
      <c r="WEO2" s="74"/>
      <c r="WEP2" s="74"/>
      <c r="WEQ2" s="74"/>
      <c r="WER2" s="74"/>
      <c r="WES2" s="74"/>
      <c r="WET2" s="74"/>
      <c r="WEU2" s="74"/>
      <c r="WEV2" s="74"/>
      <c r="WEW2" s="74"/>
      <c r="WEX2" s="74"/>
      <c r="WEY2" s="74"/>
      <c r="WEZ2" s="74"/>
      <c r="WFA2" s="74"/>
      <c r="WFB2" s="74"/>
      <c r="WFC2" s="74"/>
      <c r="WFD2" s="74"/>
      <c r="WFE2" s="74"/>
      <c r="WFF2" s="74"/>
      <c r="WFG2" s="74"/>
      <c r="WFH2" s="74"/>
      <c r="WFI2" s="74"/>
      <c r="WFJ2" s="74"/>
      <c r="WFK2" s="74"/>
      <c r="WFL2" s="74"/>
      <c r="WFM2" s="74"/>
      <c r="WFN2" s="74"/>
      <c r="WFO2" s="74"/>
      <c r="WFP2" s="74"/>
      <c r="WFQ2" s="74"/>
      <c r="WFR2" s="74"/>
      <c r="WFS2" s="74"/>
      <c r="WFT2" s="74"/>
      <c r="WFU2" s="74"/>
      <c r="WFV2" s="74"/>
      <c r="WFW2" s="74"/>
      <c r="WFX2" s="74"/>
      <c r="WFY2" s="74"/>
      <c r="WFZ2" s="74"/>
      <c r="WGA2" s="74"/>
      <c r="WGB2" s="74"/>
      <c r="WGC2" s="74"/>
      <c r="WGD2" s="74"/>
      <c r="WGE2" s="74"/>
      <c r="WGF2" s="74"/>
      <c r="WGG2" s="74"/>
      <c r="WGH2" s="74"/>
      <c r="WGI2" s="74"/>
      <c r="WGJ2" s="74"/>
      <c r="WGK2" s="74"/>
      <c r="WGL2" s="74"/>
      <c r="WGM2" s="74"/>
      <c r="WGN2" s="74"/>
      <c r="WGO2" s="74"/>
      <c r="WGP2" s="74"/>
      <c r="WGQ2" s="74"/>
      <c r="WGR2" s="74"/>
      <c r="WGS2" s="74"/>
      <c r="WGT2" s="74"/>
      <c r="WGU2" s="74"/>
      <c r="WGV2" s="74"/>
      <c r="WGW2" s="74"/>
      <c r="WGX2" s="74"/>
      <c r="WGY2" s="74"/>
      <c r="WGZ2" s="74"/>
      <c r="WHA2" s="74"/>
      <c r="WHB2" s="74"/>
      <c r="WHC2" s="74"/>
      <c r="WHD2" s="74"/>
      <c r="WHE2" s="74"/>
      <c r="WHF2" s="74"/>
      <c r="WHG2" s="74"/>
      <c r="WHH2" s="74"/>
      <c r="WHI2" s="74"/>
      <c r="WHJ2" s="74"/>
      <c r="WHK2" s="74"/>
      <c r="WHL2" s="74"/>
      <c r="WHM2" s="74"/>
      <c r="WHN2" s="74"/>
      <c r="WHO2" s="74"/>
      <c r="WHP2" s="74"/>
      <c r="WHQ2" s="74"/>
      <c r="WHR2" s="74"/>
      <c r="WHS2" s="74"/>
      <c r="WHT2" s="74"/>
      <c r="WHU2" s="74"/>
      <c r="WHV2" s="74"/>
      <c r="WHW2" s="74"/>
      <c r="WHX2" s="74"/>
      <c r="WHY2" s="74"/>
      <c r="WHZ2" s="74"/>
      <c r="WIA2" s="74"/>
      <c r="WIB2" s="74"/>
      <c r="WIC2" s="74"/>
      <c r="WID2" s="74"/>
      <c r="WIE2" s="74"/>
      <c r="WIF2" s="74"/>
      <c r="WIG2" s="74"/>
      <c r="WIH2" s="74"/>
      <c r="WII2" s="74"/>
      <c r="WIJ2" s="74"/>
      <c r="WIK2" s="74"/>
      <c r="WIL2" s="74"/>
      <c r="WIM2" s="74"/>
      <c r="WIN2" s="74"/>
      <c r="WIO2" s="74"/>
      <c r="WIP2" s="74"/>
      <c r="WIQ2" s="74"/>
      <c r="WIR2" s="74"/>
      <c r="WIS2" s="74"/>
      <c r="WIT2" s="74"/>
      <c r="WIU2" s="74"/>
      <c r="WIV2" s="74"/>
      <c r="WIW2" s="74"/>
      <c r="WIX2" s="74"/>
      <c r="WIY2" s="74"/>
      <c r="WIZ2" s="74"/>
      <c r="WJA2" s="74"/>
      <c r="WJB2" s="74"/>
      <c r="WJC2" s="74"/>
      <c r="WJD2" s="74"/>
      <c r="WJE2" s="74"/>
      <c r="WJF2" s="74"/>
      <c r="WJG2" s="74"/>
      <c r="WJH2" s="74"/>
      <c r="WJI2" s="74"/>
      <c r="WJJ2" s="74"/>
      <c r="WJK2" s="74"/>
      <c r="WJL2" s="74"/>
      <c r="WJM2" s="74"/>
      <c r="WJN2" s="74"/>
      <c r="WJO2" s="74"/>
      <c r="WJP2" s="74"/>
      <c r="WJQ2" s="74"/>
      <c r="WJR2" s="74"/>
      <c r="WJS2" s="74"/>
      <c r="WJT2" s="74"/>
      <c r="WJU2" s="74"/>
      <c r="WJV2" s="74"/>
      <c r="WJW2" s="74"/>
      <c r="WJX2" s="74"/>
      <c r="WJY2" s="74"/>
      <c r="WJZ2" s="74"/>
      <c r="WKA2" s="74"/>
      <c r="WKB2" s="74"/>
      <c r="WKC2" s="74"/>
      <c r="WKD2" s="74"/>
      <c r="WKE2" s="74"/>
      <c r="WKF2" s="74"/>
      <c r="WKG2" s="74"/>
      <c r="WKH2" s="74"/>
      <c r="WKI2" s="74"/>
      <c r="WKJ2" s="74"/>
      <c r="WKK2" s="74"/>
      <c r="WKL2" s="74"/>
      <c r="WKM2" s="74"/>
      <c r="WKN2" s="74"/>
      <c r="WKO2" s="74"/>
      <c r="WKP2" s="74"/>
      <c r="WKQ2" s="74"/>
      <c r="WKR2" s="74"/>
      <c r="WKS2" s="74"/>
      <c r="WKT2" s="74"/>
      <c r="WKU2" s="74"/>
      <c r="WKV2" s="74"/>
      <c r="WKW2" s="74"/>
      <c r="WKX2" s="74"/>
      <c r="WKY2" s="74"/>
      <c r="WKZ2" s="74"/>
      <c r="WLA2" s="74"/>
      <c r="WLB2" s="74"/>
      <c r="WLC2" s="74"/>
      <c r="WLD2" s="74"/>
      <c r="WLE2" s="74"/>
      <c r="WLF2" s="74"/>
      <c r="WLG2" s="74"/>
      <c r="WLH2" s="74"/>
      <c r="WLI2" s="74"/>
      <c r="WLJ2" s="74"/>
      <c r="WLK2" s="74"/>
      <c r="WLL2" s="74"/>
      <c r="WLM2" s="74"/>
      <c r="WLN2" s="74"/>
      <c r="WLO2" s="74"/>
      <c r="WLP2" s="74"/>
      <c r="WLQ2" s="74"/>
      <c r="WLR2" s="74"/>
      <c r="WLS2" s="74"/>
      <c r="WLT2" s="74"/>
      <c r="WLU2" s="74"/>
      <c r="WLV2" s="74"/>
      <c r="WLW2" s="74"/>
      <c r="WLX2" s="74"/>
      <c r="WLY2" s="74"/>
      <c r="WLZ2" s="74"/>
      <c r="WMA2" s="74"/>
      <c r="WMB2" s="74"/>
      <c r="WMC2" s="74"/>
      <c r="WMD2" s="74"/>
      <c r="WME2" s="74"/>
      <c r="WMF2" s="74"/>
      <c r="WMG2" s="74"/>
      <c r="WMH2" s="74"/>
      <c r="WMI2" s="74"/>
      <c r="WMJ2" s="74"/>
      <c r="WMK2" s="74"/>
      <c r="WML2" s="74"/>
      <c r="WMM2" s="74"/>
      <c r="WMN2" s="74"/>
      <c r="WMO2" s="74"/>
      <c r="WMP2" s="74"/>
      <c r="WMQ2" s="74"/>
      <c r="WMR2" s="74"/>
      <c r="WMS2" s="74"/>
      <c r="WMT2" s="74"/>
      <c r="WMU2" s="74"/>
      <c r="WMV2" s="74"/>
      <c r="WMW2" s="74"/>
      <c r="WMX2" s="74"/>
      <c r="WMY2" s="74"/>
      <c r="WMZ2" s="74"/>
      <c r="WNA2" s="74"/>
      <c r="WNB2" s="74"/>
      <c r="WNC2" s="74"/>
      <c r="WND2" s="74"/>
      <c r="WNE2" s="74"/>
      <c r="WNF2" s="74"/>
      <c r="WNG2" s="74"/>
      <c r="WNH2" s="74"/>
      <c r="WNI2" s="74"/>
      <c r="WNJ2" s="74"/>
      <c r="WNK2" s="74"/>
      <c r="WNL2" s="74"/>
      <c r="WNM2" s="74"/>
      <c r="WNN2" s="74"/>
      <c r="WNO2" s="74"/>
      <c r="WNP2" s="74"/>
      <c r="WNQ2" s="74"/>
      <c r="WNR2" s="74"/>
      <c r="WNS2" s="74"/>
      <c r="WNT2" s="74"/>
      <c r="WNU2" s="74"/>
      <c r="WNV2" s="74"/>
      <c r="WNW2" s="74"/>
      <c r="WNX2" s="74"/>
      <c r="WNY2" s="74"/>
      <c r="WNZ2" s="74"/>
      <c r="WOA2" s="74"/>
      <c r="WOB2" s="74"/>
      <c r="WOC2" s="74"/>
      <c r="WOD2" s="74"/>
      <c r="WOE2" s="74"/>
      <c r="WOF2" s="74"/>
      <c r="WOG2" s="74"/>
      <c r="WOH2" s="74"/>
      <c r="WOI2" s="74"/>
      <c r="WOJ2" s="74"/>
      <c r="WOK2" s="74"/>
      <c r="WOL2" s="74"/>
      <c r="WOM2" s="74"/>
      <c r="WON2" s="74"/>
      <c r="WOO2" s="74"/>
      <c r="WOP2" s="74"/>
      <c r="WOQ2" s="74"/>
      <c r="WOR2" s="74"/>
      <c r="WOS2" s="74"/>
      <c r="WOT2" s="74"/>
      <c r="WOU2" s="74"/>
      <c r="WOV2" s="74"/>
      <c r="WOW2" s="74"/>
      <c r="WOX2" s="74"/>
      <c r="WOY2" s="74"/>
      <c r="WOZ2" s="74"/>
      <c r="WPA2" s="74"/>
      <c r="WPB2" s="74"/>
      <c r="WPC2" s="74"/>
      <c r="WPD2" s="74"/>
      <c r="WPE2" s="74"/>
      <c r="WPF2" s="74"/>
      <c r="WPG2" s="74"/>
      <c r="WPH2" s="74"/>
      <c r="WPI2" s="74"/>
      <c r="WPJ2" s="74"/>
      <c r="WPK2" s="74"/>
      <c r="WPL2" s="74"/>
      <c r="WPM2" s="74"/>
      <c r="WPN2" s="74"/>
      <c r="WPO2" s="74"/>
      <c r="WPP2" s="74"/>
      <c r="WPQ2" s="74"/>
      <c r="WPR2" s="74"/>
      <c r="WPS2" s="74"/>
      <c r="WPT2" s="74"/>
      <c r="WPU2" s="74"/>
      <c r="WPV2" s="74"/>
      <c r="WPW2" s="74"/>
      <c r="WPX2" s="74"/>
      <c r="WPY2" s="74"/>
      <c r="WPZ2" s="74"/>
      <c r="WQA2" s="74"/>
      <c r="WQB2" s="74"/>
      <c r="WQC2" s="74"/>
      <c r="WQD2" s="74"/>
      <c r="WQE2" s="74"/>
      <c r="WQF2" s="74"/>
      <c r="WQG2" s="74"/>
      <c r="WQH2" s="74"/>
      <c r="WQI2" s="74"/>
      <c r="WQJ2" s="74"/>
      <c r="WQK2" s="74"/>
      <c r="WQL2" s="74"/>
      <c r="WQM2" s="74"/>
      <c r="WQN2" s="74"/>
      <c r="WQO2" s="74"/>
      <c r="WQP2" s="74"/>
      <c r="WQQ2" s="74"/>
      <c r="WQR2" s="74"/>
      <c r="WQS2" s="74"/>
      <c r="WQT2" s="74"/>
      <c r="WQU2" s="74"/>
      <c r="WQV2" s="74"/>
      <c r="WQW2" s="74"/>
      <c r="WQX2" s="74"/>
      <c r="WQY2" s="74"/>
      <c r="WQZ2" s="74"/>
      <c r="WRA2" s="74"/>
      <c r="WRB2" s="74"/>
      <c r="WRC2" s="74"/>
      <c r="WRD2" s="74"/>
      <c r="WRE2" s="74"/>
      <c r="WRF2" s="74"/>
      <c r="WRG2" s="74"/>
      <c r="WRH2" s="74"/>
      <c r="WRI2" s="74"/>
      <c r="WRJ2" s="74"/>
      <c r="WRK2" s="74"/>
      <c r="WRL2" s="74"/>
      <c r="WRM2" s="74"/>
      <c r="WRN2" s="74"/>
      <c r="WRO2" s="74"/>
      <c r="WRP2" s="74"/>
      <c r="WRQ2" s="74"/>
      <c r="WRR2" s="74"/>
      <c r="WRS2" s="74"/>
      <c r="WRT2" s="74"/>
      <c r="WRU2" s="74"/>
      <c r="WRV2" s="74"/>
      <c r="WRW2" s="74"/>
      <c r="WRX2" s="74"/>
      <c r="WRY2" s="74"/>
      <c r="WRZ2" s="74"/>
      <c r="WSA2" s="74"/>
      <c r="WSB2" s="74"/>
      <c r="WSC2" s="74"/>
      <c r="WSD2" s="74"/>
      <c r="WSE2" s="74"/>
      <c r="WSF2" s="74"/>
      <c r="WSG2" s="74"/>
      <c r="WSH2" s="74"/>
      <c r="WSI2" s="74"/>
      <c r="WSJ2" s="74"/>
      <c r="WSK2" s="74"/>
      <c r="WSL2" s="74"/>
      <c r="WSM2" s="74"/>
      <c r="WSN2" s="74"/>
      <c r="WSO2" s="74"/>
      <c r="WSP2" s="74"/>
      <c r="WSQ2" s="74"/>
      <c r="WSR2" s="74"/>
      <c r="WSS2" s="74"/>
      <c r="WST2" s="74"/>
      <c r="WSU2" s="74"/>
      <c r="WSV2" s="74"/>
      <c r="WSW2" s="74"/>
      <c r="WSX2" s="74"/>
      <c r="WSY2" s="74"/>
      <c r="WSZ2" s="74"/>
      <c r="WTA2" s="74"/>
      <c r="WTB2" s="74"/>
      <c r="WTC2" s="74"/>
      <c r="WTD2" s="74"/>
      <c r="WTE2" s="74"/>
      <c r="WTF2" s="74"/>
      <c r="WTG2" s="74"/>
      <c r="WTH2" s="74"/>
      <c r="WTI2" s="74"/>
      <c r="WTJ2" s="74"/>
      <c r="WTK2" s="74"/>
      <c r="WTL2" s="74"/>
      <c r="WTM2" s="74"/>
      <c r="WTN2" s="74"/>
      <c r="WTO2" s="74"/>
      <c r="WTP2" s="74"/>
      <c r="WTQ2" s="74"/>
      <c r="WTR2" s="74"/>
      <c r="WTS2" s="74"/>
      <c r="WTT2" s="74"/>
      <c r="WTU2" s="74"/>
      <c r="WTV2" s="74"/>
      <c r="WTW2" s="74"/>
      <c r="WTX2" s="74"/>
      <c r="WTY2" s="74"/>
      <c r="WTZ2" s="74"/>
      <c r="WUA2" s="74"/>
      <c r="WUB2" s="74"/>
      <c r="WUC2" s="74"/>
      <c r="WUD2" s="74"/>
      <c r="WUE2" s="74"/>
      <c r="WUF2" s="74"/>
      <c r="WUG2" s="74"/>
      <c r="WUH2" s="74"/>
      <c r="WUI2" s="74"/>
      <c r="WUJ2" s="74"/>
      <c r="WUK2" s="74"/>
      <c r="WUL2" s="74"/>
      <c r="WUM2" s="74"/>
      <c r="WUN2" s="74"/>
      <c r="WUO2" s="74"/>
      <c r="WUP2" s="74"/>
      <c r="WUQ2" s="74"/>
      <c r="WUR2" s="74"/>
      <c r="WUS2" s="74"/>
      <c r="WUT2" s="74"/>
      <c r="WUU2" s="74"/>
      <c r="WUV2" s="74"/>
      <c r="WUW2" s="74"/>
      <c r="WUX2" s="74"/>
      <c r="WUY2" s="74"/>
      <c r="WUZ2" s="74"/>
      <c r="WVA2" s="74"/>
      <c r="WVB2" s="74"/>
      <c r="WVC2" s="74"/>
      <c r="WVD2" s="74"/>
      <c r="WVE2" s="74"/>
      <c r="WVF2" s="74"/>
      <c r="WVG2" s="74"/>
      <c r="WVH2" s="74"/>
      <c r="WVI2" s="74"/>
      <c r="WVJ2" s="74"/>
      <c r="WVK2" s="74"/>
      <c r="WVL2" s="74"/>
      <c r="WVM2" s="74"/>
      <c r="WVN2" s="74"/>
      <c r="WVO2" s="74"/>
      <c r="WVP2" s="74"/>
      <c r="WVQ2" s="74"/>
      <c r="WVR2" s="74"/>
      <c r="WVS2" s="74"/>
      <c r="WVT2" s="74"/>
      <c r="WVU2" s="74"/>
      <c r="WVV2" s="74"/>
      <c r="WVW2" s="74"/>
      <c r="WVX2" s="74"/>
      <c r="WVY2" s="74"/>
      <c r="WVZ2" s="74"/>
      <c r="WWA2" s="74"/>
      <c r="WWB2" s="74"/>
      <c r="WWC2" s="74"/>
      <c r="WWD2" s="74"/>
      <c r="WWE2" s="74"/>
      <c r="WWF2" s="74"/>
      <c r="WWG2" s="74"/>
      <c r="WWH2" s="74"/>
      <c r="WWI2" s="74"/>
      <c r="WWJ2" s="74"/>
      <c r="WWK2" s="74"/>
      <c r="WWL2" s="74"/>
      <c r="WWM2" s="74"/>
      <c r="WWN2" s="74"/>
      <c r="WWO2" s="74"/>
      <c r="WWP2" s="74"/>
      <c r="WWQ2" s="74"/>
      <c r="WWR2" s="74"/>
      <c r="WWS2" s="74"/>
      <c r="WWT2" s="74"/>
      <c r="WWU2" s="74"/>
      <c r="WWV2" s="74"/>
      <c r="WWW2" s="74"/>
      <c r="WWX2" s="74"/>
      <c r="WWY2" s="74"/>
      <c r="WWZ2" s="74"/>
      <c r="WXA2" s="74"/>
      <c r="WXB2" s="74"/>
      <c r="WXC2" s="74"/>
      <c r="WXD2" s="74"/>
      <c r="WXE2" s="74"/>
      <c r="WXF2" s="74"/>
      <c r="WXG2" s="74"/>
      <c r="WXH2" s="74"/>
      <c r="WXI2" s="74"/>
      <c r="WXJ2" s="74"/>
      <c r="WXK2" s="74"/>
      <c r="WXL2" s="74"/>
      <c r="WXM2" s="74"/>
      <c r="WXN2" s="74"/>
      <c r="WXO2" s="74"/>
      <c r="WXP2" s="74"/>
      <c r="WXQ2" s="74"/>
      <c r="WXR2" s="74"/>
      <c r="WXS2" s="74"/>
      <c r="WXT2" s="74"/>
      <c r="WXU2" s="74"/>
      <c r="WXV2" s="74"/>
      <c r="WXW2" s="74"/>
      <c r="WXX2" s="74"/>
      <c r="WXY2" s="74"/>
      <c r="WXZ2" s="74"/>
      <c r="WYA2" s="74"/>
      <c r="WYB2" s="74"/>
      <c r="WYC2" s="74"/>
      <c r="WYD2" s="74"/>
      <c r="WYE2" s="74"/>
      <c r="WYF2" s="74"/>
      <c r="WYG2" s="74"/>
      <c r="WYH2" s="74"/>
      <c r="WYI2" s="74"/>
      <c r="WYJ2" s="74"/>
      <c r="WYK2" s="74"/>
      <c r="WYL2" s="74"/>
      <c r="WYM2" s="74"/>
      <c r="WYN2" s="74"/>
      <c r="WYO2" s="74"/>
      <c r="WYP2" s="74"/>
      <c r="WYQ2" s="74"/>
      <c r="WYR2" s="74"/>
      <c r="WYS2" s="74"/>
      <c r="WYT2" s="74"/>
      <c r="WYU2" s="74"/>
      <c r="WYV2" s="74"/>
      <c r="WYW2" s="74"/>
      <c r="WYX2" s="74"/>
      <c r="WYY2" s="74"/>
      <c r="WYZ2" s="74"/>
      <c r="WZA2" s="74"/>
      <c r="WZB2" s="74"/>
      <c r="WZC2" s="74"/>
      <c r="WZD2" s="74"/>
      <c r="WZE2" s="74"/>
      <c r="WZF2" s="74"/>
      <c r="WZG2" s="74"/>
      <c r="WZH2" s="74"/>
      <c r="WZI2" s="74"/>
      <c r="WZJ2" s="74"/>
      <c r="WZK2" s="74"/>
      <c r="WZL2" s="74"/>
      <c r="WZM2" s="74"/>
      <c r="WZN2" s="74"/>
      <c r="WZO2" s="74"/>
      <c r="WZP2" s="74"/>
      <c r="WZQ2" s="74"/>
      <c r="WZR2" s="74"/>
      <c r="WZS2" s="74"/>
      <c r="WZT2" s="74"/>
      <c r="WZU2" s="74"/>
      <c r="WZV2" s="74"/>
      <c r="WZW2" s="74"/>
      <c r="WZX2" s="74"/>
      <c r="WZY2" s="74"/>
      <c r="WZZ2" s="74"/>
      <c r="XAA2" s="74"/>
      <c r="XAB2" s="74"/>
      <c r="XAC2" s="74"/>
      <c r="XAD2" s="74"/>
      <c r="XAE2" s="74"/>
      <c r="XAF2" s="74"/>
      <c r="XAG2" s="74"/>
      <c r="XAH2" s="74"/>
      <c r="XAI2" s="74"/>
      <c r="XAJ2" s="74"/>
      <c r="XAK2" s="74"/>
      <c r="XAL2" s="74"/>
      <c r="XAM2" s="74"/>
      <c r="XAN2" s="74"/>
      <c r="XAO2" s="74"/>
      <c r="XAP2" s="74"/>
      <c r="XAQ2" s="74"/>
      <c r="XAR2" s="74"/>
      <c r="XAS2" s="74"/>
      <c r="XAT2" s="74"/>
      <c r="XAU2" s="74"/>
      <c r="XAV2" s="74"/>
      <c r="XAW2" s="74"/>
      <c r="XAX2" s="74"/>
      <c r="XAY2" s="74"/>
      <c r="XAZ2" s="74"/>
      <c r="XBA2" s="74"/>
      <c r="XBB2" s="74"/>
      <c r="XBC2" s="74"/>
      <c r="XBD2" s="74"/>
      <c r="XBE2" s="74"/>
      <c r="XBF2" s="74"/>
      <c r="XBG2" s="74"/>
      <c r="XBH2" s="74"/>
      <c r="XBI2" s="74"/>
      <c r="XBJ2" s="74"/>
      <c r="XBK2" s="74"/>
      <c r="XBL2" s="74"/>
      <c r="XBM2" s="74"/>
      <c r="XBN2" s="74"/>
      <c r="XBO2" s="74"/>
      <c r="XBP2" s="74"/>
      <c r="XBQ2" s="74"/>
      <c r="XBR2" s="74"/>
      <c r="XBS2" s="74"/>
      <c r="XBT2" s="74"/>
      <c r="XBU2" s="74"/>
      <c r="XBV2" s="74"/>
      <c r="XBW2" s="74"/>
      <c r="XBX2" s="74"/>
      <c r="XBY2" s="74"/>
      <c r="XBZ2" s="74"/>
      <c r="XCA2" s="74"/>
      <c r="XCB2" s="74"/>
      <c r="XCC2" s="74"/>
      <c r="XCD2" s="74"/>
      <c r="XCE2" s="74"/>
      <c r="XCF2" s="74"/>
      <c r="XCG2" s="74"/>
      <c r="XCH2" s="74"/>
      <c r="XCI2" s="74"/>
      <c r="XCJ2" s="74"/>
      <c r="XCK2" s="74"/>
      <c r="XCL2" s="74"/>
      <c r="XCM2" s="74"/>
      <c r="XCN2" s="74"/>
      <c r="XCO2" s="74"/>
      <c r="XCP2" s="74"/>
      <c r="XCQ2" s="74"/>
      <c r="XCR2" s="74"/>
      <c r="XCS2" s="74"/>
      <c r="XCT2" s="74"/>
      <c r="XCU2" s="74"/>
      <c r="XCV2" s="74"/>
      <c r="XCW2" s="74"/>
      <c r="XCX2" s="74"/>
      <c r="XCY2" s="74"/>
      <c r="XCZ2" s="74"/>
      <c r="XDA2" s="74"/>
      <c r="XDB2" s="74"/>
      <c r="XDC2" s="74"/>
      <c r="XDD2" s="74"/>
      <c r="XDE2" s="74"/>
      <c r="XDF2" s="74"/>
      <c r="XDG2" s="74"/>
      <c r="XDH2" s="74"/>
      <c r="XDI2" s="74"/>
      <c r="XDJ2" s="74"/>
      <c r="XDK2" s="74"/>
      <c r="XDL2" s="74"/>
      <c r="XDM2" s="74"/>
      <c r="XDN2" s="74"/>
      <c r="XDO2" s="74"/>
      <c r="XDP2" s="74"/>
      <c r="XDQ2" s="74"/>
      <c r="XDR2" s="74"/>
      <c r="XDS2" s="74"/>
      <c r="XDT2" s="74"/>
      <c r="XDU2" s="74"/>
      <c r="XDV2" s="74"/>
      <c r="XDW2" s="74"/>
      <c r="XDX2" s="74"/>
      <c r="XDY2" s="74"/>
      <c r="XDZ2" s="74"/>
      <c r="XEA2" s="74"/>
      <c r="XEB2" s="74"/>
      <c r="XEC2" s="74"/>
      <c r="XED2" s="74"/>
      <c r="XEE2" s="74"/>
      <c r="XEF2" s="74"/>
      <c r="XEG2" s="74"/>
      <c r="XEH2" s="74"/>
      <c r="XEI2" s="74"/>
      <c r="XEJ2" s="74"/>
      <c r="XEK2" s="74"/>
      <c r="XEL2" s="74"/>
      <c r="XEM2" s="74"/>
      <c r="XEN2" s="74"/>
      <c r="XEO2" s="74"/>
      <c r="XEP2" s="74"/>
      <c r="XEQ2" s="74"/>
      <c r="XER2" s="74"/>
      <c r="XES2" s="74"/>
      <c r="XET2" s="74"/>
      <c r="XEU2" s="74"/>
      <c r="XEV2" s="74"/>
      <c r="XEW2" s="74"/>
      <c r="XEX2" s="74"/>
      <c r="XEY2" s="74"/>
      <c r="XEZ2" s="74"/>
      <c r="XFA2" s="74"/>
      <c r="XFB2" s="74"/>
      <c r="XFC2" s="74"/>
      <c r="XFD2" s="45"/>
    </row>
    <row r="3" spans="1:16384" s="37" customFormat="1" ht="26.25" customHeight="1" thickTop="1" thickBot="1">
      <c r="A3" s="1404">
        <f>'C2'!O3</f>
        <v>3168230</v>
      </c>
      <c r="B3" s="1404"/>
      <c r="C3" s="704">
        <f>'C2'!P3</f>
        <v>35</v>
      </c>
      <c r="D3" s="705">
        <f>'C2'!Q3</f>
        <v>1</v>
      </c>
      <c r="E3" s="152"/>
      <c r="F3" s="152"/>
      <c r="G3" s="152"/>
      <c r="H3" s="152"/>
      <c r="I3" s="152"/>
      <c r="J3" s="152"/>
      <c r="K3" s="152"/>
      <c r="L3" s="697"/>
      <c r="M3" s="698"/>
      <c r="N3" s="152"/>
      <c r="O3" s="643"/>
      <c r="P3" s="79"/>
      <c r="Q3" s="689">
        <f>Q1+500000</f>
        <v>2460024.3000000007</v>
      </c>
      <c r="R3" s="729"/>
      <c r="S3" s="80"/>
      <c r="T3" s="80"/>
      <c r="U3" s="80"/>
      <c r="V3" s="345"/>
      <c r="W3" s="699"/>
      <c r="X3" s="699"/>
      <c r="Y3" s="1405"/>
      <c r="Z3" s="1405"/>
      <c r="AA3" s="1405"/>
      <c r="AB3" s="1405"/>
      <c r="AC3" s="1405"/>
      <c r="AD3" s="1405"/>
      <c r="AE3" s="346"/>
      <c r="AF3" s="1406"/>
      <c r="AG3" s="1407"/>
      <c r="AH3" s="1407"/>
      <c r="AI3" s="346"/>
      <c r="AJ3" s="336"/>
      <c r="AK3" s="75"/>
      <c r="AL3" s="79"/>
      <c r="AM3" s="79"/>
      <c r="AN3" s="79"/>
      <c r="AO3" s="79"/>
      <c r="AP3" s="79"/>
      <c r="AQ3" s="79"/>
      <c r="AR3" s="79"/>
      <c r="AS3" s="79"/>
      <c r="AT3" s="79"/>
      <c r="AU3" s="79"/>
      <c r="AV3" s="79"/>
      <c r="AW3" s="79"/>
      <c r="AX3" s="79"/>
      <c r="AY3" s="79"/>
      <c r="AZ3" s="79"/>
      <c r="BA3" s="79"/>
      <c r="BB3" s="79"/>
      <c r="BC3" s="79"/>
      <c r="BD3" s="98">
        <f ca="1">'Cr sells18'!U8</f>
        <v>18</v>
      </c>
      <c r="BE3" s="1408">
        <f ca="1">'Cr sells18'!V8</f>
        <v>10</v>
      </c>
      <c r="BF3" s="1408"/>
      <c r="BG3" s="92"/>
      <c r="BH3" s="93"/>
      <c r="BI3" s="99"/>
      <c r="BJ3" s="78">
        <f ca="1">'Cr sells18'!W8</f>
        <v>3</v>
      </c>
      <c r="BK3" s="100">
        <f ca="1">'Cr sells18'!X8</f>
        <v>4</v>
      </c>
      <c r="BL3" s="82"/>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c r="CY3" s="74"/>
      <c r="CZ3" s="74"/>
      <c r="DA3" s="74"/>
      <c r="DB3" s="74"/>
      <c r="DC3" s="74"/>
      <c r="DD3" s="74"/>
      <c r="DE3" s="74"/>
      <c r="DF3" s="74"/>
      <c r="DG3" s="74"/>
      <c r="DH3" s="74"/>
      <c r="DI3" s="74"/>
      <c r="DJ3" s="74"/>
      <c r="DK3" s="74"/>
      <c r="DL3" s="74"/>
      <c r="DM3" s="74"/>
      <c r="DN3" s="74"/>
      <c r="DO3" s="74"/>
      <c r="DP3" s="74"/>
      <c r="DQ3" s="74"/>
      <c r="DR3" s="74"/>
      <c r="DS3" s="74"/>
      <c r="DT3" s="74"/>
      <c r="DU3" s="74"/>
      <c r="DV3" s="74"/>
      <c r="DW3" s="74"/>
      <c r="DX3" s="74"/>
      <c r="DY3" s="74"/>
      <c r="DZ3" s="74"/>
      <c r="EA3" s="74"/>
      <c r="EB3" s="74"/>
      <c r="EC3" s="74"/>
      <c r="ED3" s="74"/>
      <c r="EE3" s="74"/>
      <c r="EF3" s="74"/>
      <c r="EG3" s="74"/>
      <c r="EH3" s="74"/>
      <c r="EI3" s="74"/>
      <c r="EJ3" s="74"/>
      <c r="EK3" s="74"/>
      <c r="EL3" s="74"/>
      <c r="EM3" s="74"/>
      <c r="EN3" s="74"/>
      <c r="EO3" s="74"/>
      <c r="EP3" s="74"/>
      <c r="EQ3" s="74"/>
      <c r="ER3" s="74"/>
      <c r="ES3" s="74"/>
      <c r="ET3" s="74"/>
      <c r="EU3" s="74"/>
      <c r="EV3" s="74"/>
      <c r="EW3" s="74"/>
      <c r="EX3" s="74"/>
      <c r="EY3" s="74"/>
      <c r="EZ3" s="74"/>
      <c r="FA3" s="74"/>
      <c r="FB3" s="74"/>
      <c r="FC3" s="74"/>
      <c r="FD3" s="74"/>
      <c r="FE3" s="74"/>
      <c r="FF3" s="74"/>
      <c r="FG3" s="74"/>
      <c r="FH3" s="74"/>
      <c r="FI3" s="74"/>
      <c r="FJ3" s="74"/>
      <c r="FK3" s="74"/>
      <c r="FL3" s="74"/>
      <c r="FM3" s="74"/>
      <c r="FN3" s="74"/>
      <c r="FO3" s="74"/>
      <c r="FP3" s="74"/>
      <c r="FQ3" s="74"/>
      <c r="FR3" s="74"/>
      <c r="FS3" s="74"/>
      <c r="FT3" s="74"/>
      <c r="FU3" s="74"/>
      <c r="FV3" s="74"/>
      <c r="FW3" s="74"/>
      <c r="FX3" s="74"/>
      <c r="FY3" s="74"/>
      <c r="FZ3" s="74"/>
      <c r="GA3" s="74"/>
      <c r="GB3" s="74"/>
      <c r="GC3" s="74"/>
      <c r="GD3" s="74"/>
      <c r="GE3" s="74"/>
      <c r="GF3" s="74"/>
      <c r="GG3" s="74"/>
      <c r="GH3" s="74"/>
      <c r="GI3" s="74"/>
      <c r="GJ3" s="74"/>
      <c r="GK3" s="74"/>
      <c r="GL3" s="74"/>
      <c r="GM3" s="74"/>
      <c r="GN3" s="74"/>
      <c r="GO3" s="74"/>
      <c r="GP3" s="74"/>
      <c r="GQ3" s="74"/>
      <c r="GR3" s="74"/>
      <c r="GS3" s="74"/>
      <c r="GT3" s="74"/>
      <c r="GU3" s="74"/>
      <c r="GV3" s="74"/>
      <c r="GW3" s="74"/>
      <c r="GX3" s="74"/>
      <c r="GY3" s="74"/>
      <c r="GZ3" s="74"/>
      <c r="HA3" s="74"/>
      <c r="HB3" s="74"/>
      <c r="HC3" s="74"/>
      <c r="HD3" s="74"/>
      <c r="HE3" s="74"/>
      <c r="HF3" s="74"/>
      <c r="HG3" s="74"/>
      <c r="HH3" s="74"/>
      <c r="HI3" s="74"/>
      <c r="HJ3" s="74"/>
      <c r="HK3" s="74"/>
      <c r="HL3" s="74"/>
      <c r="HM3" s="74"/>
      <c r="HN3" s="74"/>
      <c r="HO3" s="74"/>
      <c r="HP3" s="74"/>
      <c r="HQ3" s="74"/>
      <c r="HR3" s="74"/>
      <c r="HS3" s="74"/>
      <c r="HT3" s="74"/>
      <c r="HU3" s="74"/>
      <c r="HV3" s="74"/>
      <c r="HW3" s="74"/>
      <c r="HX3" s="74"/>
      <c r="HY3" s="74"/>
      <c r="HZ3" s="74"/>
      <c r="IA3" s="74"/>
      <c r="IB3" s="74"/>
      <c r="IC3" s="74"/>
      <c r="ID3" s="74"/>
      <c r="IE3" s="74"/>
      <c r="IF3" s="74"/>
      <c r="IG3" s="74"/>
      <c r="IH3" s="74"/>
      <c r="II3" s="74"/>
      <c r="IJ3" s="74"/>
      <c r="IK3" s="74"/>
      <c r="IL3" s="74"/>
      <c r="IM3" s="74"/>
      <c r="IN3" s="74"/>
      <c r="IO3" s="74"/>
      <c r="IP3" s="74"/>
      <c r="IQ3" s="74"/>
      <c r="IR3" s="74"/>
      <c r="IS3" s="74"/>
      <c r="IT3" s="74"/>
      <c r="IU3" s="74"/>
      <c r="IV3" s="74"/>
      <c r="IW3" s="74"/>
      <c r="IX3" s="74"/>
      <c r="IY3" s="74"/>
      <c r="IZ3" s="74"/>
      <c r="JA3" s="74"/>
      <c r="JB3" s="74"/>
      <c r="JC3" s="74"/>
      <c r="JD3" s="74"/>
      <c r="JE3" s="74"/>
      <c r="JF3" s="74"/>
      <c r="JG3" s="74"/>
      <c r="JH3" s="74"/>
      <c r="JI3" s="74"/>
      <c r="JJ3" s="74"/>
      <c r="JK3" s="74"/>
      <c r="JL3" s="74"/>
      <c r="JM3" s="74"/>
      <c r="JN3" s="74"/>
      <c r="JO3" s="74"/>
      <c r="JP3" s="74"/>
      <c r="JQ3" s="74"/>
      <c r="JR3" s="74"/>
      <c r="JS3" s="74"/>
      <c r="JT3" s="74"/>
      <c r="JU3" s="74"/>
      <c r="JV3" s="74"/>
      <c r="JW3" s="74"/>
      <c r="JX3" s="74"/>
      <c r="JY3" s="74"/>
      <c r="JZ3" s="74"/>
      <c r="KA3" s="74"/>
      <c r="KB3" s="74"/>
      <c r="KC3" s="74"/>
      <c r="KD3" s="74"/>
      <c r="KE3" s="74"/>
      <c r="KF3" s="74"/>
      <c r="KG3" s="74"/>
      <c r="KH3" s="74"/>
      <c r="KI3" s="74"/>
      <c r="KJ3" s="74"/>
      <c r="KK3" s="74"/>
      <c r="KL3" s="74"/>
      <c r="KM3" s="74"/>
      <c r="KN3" s="74"/>
      <c r="KO3" s="74"/>
      <c r="KP3" s="74"/>
      <c r="KQ3" s="74"/>
      <c r="KR3" s="74"/>
      <c r="KS3" s="74"/>
      <c r="KT3" s="74"/>
      <c r="KU3" s="74"/>
      <c r="KV3" s="74"/>
      <c r="KW3" s="74"/>
      <c r="KX3" s="74"/>
      <c r="KY3" s="74"/>
      <c r="KZ3" s="74"/>
      <c r="LA3" s="74"/>
      <c r="LB3" s="74"/>
      <c r="LC3" s="74"/>
      <c r="LD3" s="74"/>
      <c r="LE3" s="74"/>
      <c r="LF3" s="74"/>
      <c r="LG3" s="74"/>
      <c r="LH3" s="74"/>
      <c r="LI3" s="74"/>
      <c r="LJ3" s="74"/>
      <c r="LK3" s="74"/>
      <c r="LL3" s="74"/>
      <c r="LM3" s="74"/>
      <c r="LN3" s="74"/>
      <c r="LO3" s="74"/>
      <c r="LP3" s="74"/>
      <c r="LQ3" s="74"/>
      <c r="LR3" s="74"/>
      <c r="LS3" s="74"/>
      <c r="LT3" s="74"/>
      <c r="LU3" s="74"/>
      <c r="LV3" s="74"/>
      <c r="LW3" s="74"/>
      <c r="LX3" s="74"/>
      <c r="LY3" s="74"/>
      <c r="LZ3" s="74"/>
      <c r="MA3" s="74"/>
      <c r="MB3" s="74"/>
      <c r="MC3" s="74"/>
      <c r="MD3" s="74"/>
      <c r="ME3" s="74"/>
      <c r="MF3" s="74"/>
      <c r="MG3" s="74"/>
      <c r="MH3" s="74"/>
      <c r="MI3" s="74"/>
      <c r="MJ3" s="74"/>
      <c r="MK3" s="74"/>
      <c r="ML3" s="74"/>
      <c r="MM3" s="74"/>
      <c r="MN3" s="74"/>
      <c r="MO3" s="74"/>
      <c r="MP3" s="74"/>
      <c r="MQ3" s="74"/>
      <c r="MR3" s="74"/>
      <c r="MS3" s="74"/>
      <c r="MT3" s="74"/>
      <c r="MU3" s="74"/>
      <c r="MV3" s="74"/>
      <c r="MW3" s="74"/>
      <c r="MX3" s="74"/>
      <c r="MY3" s="74"/>
      <c r="MZ3" s="74"/>
      <c r="NA3" s="74"/>
      <c r="NB3" s="74"/>
      <c r="NC3" s="74"/>
      <c r="ND3" s="74"/>
      <c r="NE3" s="74"/>
      <c r="NF3" s="74"/>
      <c r="NG3" s="74"/>
      <c r="NH3" s="74"/>
      <c r="NI3" s="74"/>
      <c r="NJ3" s="74"/>
      <c r="NK3" s="74"/>
      <c r="NL3" s="74"/>
      <c r="NM3" s="74"/>
      <c r="NN3" s="74"/>
      <c r="NO3" s="74"/>
      <c r="NP3" s="74"/>
      <c r="NQ3" s="74"/>
      <c r="NR3" s="74"/>
      <c r="NS3" s="74"/>
      <c r="NT3" s="74"/>
      <c r="NU3" s="74"/>
      <c r="NV3" s="74"/>
      <c r="NW3" s="74"/>
      <c r="NX3" s="74"/>
      <c r="NY3" s="74"/>
      <c r="NZ3" s="74"/>
      <c r="OA3" s="74"/>
      <c r="OB3" s="74"/>
      <c r="OC3" s="74"/>
      <c r="OD3" s="74"/>
      <c r="OE3" s="74"/>
      <c r="OF3" s="74"/>
      <c r="OG3" s="74"/>
      <c r="OH3" s="74"/>
      <c r="OI3" s="74"/>
      <c r="OJ3" s="74"/>
      <c r="OK3" s="74"/>
      <c r="OL3" s="74"/>
      <c r="OM3" s="74"/>
      <c r="ON3" s="74"/>
      <c r="OO3" s="74"/>
      <c r="OP3" s="74"/>
      <c r="OQ3" s="74"/>
      <c r="OR3" s="74"/>
      <c r="OS3" s="74"/>
      <c r="OT3" s="74"/>
      <c r="OU3" s="74"/>
      <c r="OV3" s="74"/>
      <c r="OW3" s="74"/>
      <c r="OX3" s="74"/>
      <c r="OY3" s="74"/>
      <c r="OZ3" s="74"/>
      <c r="PA3" s="74"/>
      <c r="PB3" s="74"/>
      <c r="PC3" s="74"/>
      <c r="PD3" s="74"/>
      <c r="PE3" s="74"/>
      <c r="PF3" s="74"/>
      <c r="PG3" s="74"/>
      <c r="PH3" s="74"/>
      <c r="PI3" s="74"/>
      <c r="PJ3" s="74"/>
      <c r="PK3" s="74"/>
      <c r="PL3" s="74"/>
      <c r="PM3" s="74"/>
      <c r="PN3" s="74"/>
      <c r="PO3" s="74"/>
      <c r="PP3" s="74"/>
      <c r="PQ3" s="74"/>
      <c r="PR3" s="74"/>
      <c r="PS3" s="74"/>
      <c r="PT3" s="74"/>
      <c r="PU3" s="74"/>
      <c r="PV3" s="74"/>
      <c r="PW3" s="74"/>
      <c r="PX3" s="74"/>
      <c r="PY3" s="74"/>
      <c r="PZ3" s="74"/>
      <c r="QA3" s="74"/>
      <c r="QB3" s="74"/>
      <c r="QC3" s="74"/>
      <c r="QD3" s="74"/>
      <c r="QE3" s="74"/>
      <c r="QF3" s="74"/>
      <c r="QG3" s="74"/>
      <c r="QH3" s="74"/>
      <c r="QI3" s="74"/>
      <c r="QJ3" s="74"/>
      <c r="QK3" s="74"/>
      <c r="QL3" s="74"/>
      <c r="QM3" s="74"/>
      <c r="QN3" s="74"/>
      <c r="QO3" s="74"/>
      <c r="QP3" s="74"/>
      <c r="QQ3" s="74"/>
      <c r="QR3" s="74"/>
      <c r="QS3" s="74"/>
      <c r="QT3" s="74"/>
      <c r="QU3" s="74"/>
      <c r="QV3" s="74"/>
      <c r="QW3" s="74"/>
      <c r="QX3" s="74"/>
      <c r="QY3" s="74"/>
      <c r="QZ3" s="74"/>
      <c r="RA3" s="74"/>
      <c r="RB3" s="74"/>
      <c r="RC3" s="74"/>
      <c r="RD3" s="74"/>
      <c r="RE3" s="74"/>
      <c r="RF3" s="74"/>
      <c r="RG3" s="74"/>
      <c r="RH3" s="74"/>
      <c r="RI3" s="74"/>
      <c r="RJ3" s="74"/>
      <c r="RK3" s="74"/>
      <c r="RL3" s="74"/>
      <c r="RM3" s="74"/>
      <c r="RN3" s="74"/>
      <c r="RO3" s="74"/>
      <c r="RP3" s="74"/>
      <c r="RQ3" s="74"/>
      <c r="RR3" s="74"/>
      <c r="RS3" s="74"/>
      <c r="RT3" s="74"/>
      <c r="RU3" s="74"/>
      <c r="RV3" s="74"/>
      <c r="RW3" s="74"/>
      <c r="RX3" s="74"/>
      <c r="RY3" s="74"/>
      <c r="RZ3" s="74"/>
      <c r="SA3" s="74"/>
      <c r="SB3" s="74"/>
      <c r="SC3" s="74"/>
      <c r="SD3" s="74"/>
      <c r="SE3" s="74"/>
      <c r="SF3" s="74"/>
      <c r="SG3" s="74"/>
      <c r="SH3" s="74"/>
      <c r="SI3" s="74"/>
      <c r="SJ3" s="74"/>
      <c r="SK3" s="74"/>
      <c r="SL3" s="74"/>
      <c r="SM3" s="74"/>
      <c r="SN3" s="74"/>
      <c r="SO3" s="74"/>
      <c r="SP3" s="74"/>
      <c r="SQ3" s="74"/>
      <c r="SR3" s="74"/>
      <c r="SS3" s="74"/>
      <c r="ST3" s="74"/>
      <c r="SU3" s="74"/>
      <c r="SV3" s="74"/>
      <c r="SW3" s="74"/>
      <c r="SX3" s="74"/>
      <c r="SY3" s="74"/>
      <c r="SZ3" s="74"/>
      <c r="TA3" s="74"/>
      <c r="TB3" s="74"/>
      <c r="TC3" s="74"/>
      <c r="TD3" s="74"/>
      <c r="TE3" s="74"/>
      <c r="TF3" s="74"/>
      <c r="TG3" s="74"/>
      <c r="TH3" s="74"/>
      <c r="TI3" s="74"/>
      <c r="TJ3" s="74"/>
      <c r="TK3" s="74"/>
      <c r="TL3" s="74"/>
      <c r="TM3" s="74"/>
      <c r="TN3" s="74"/>
      <c r="TO3" s="74"/>
      <c r="TP3" s="74"/>
      <c r="TQ3" s="74"/>
      <c r="TR3" s="74"/>
      <c r="TS3" s="74"/>
      <c r="TT3" s="74"/>
      <c r="TU3" s="74"/>
      <c r="TV3" s="74"/>
      <c r="TW3" s="74"/>
      <c r="TX3" s="74"/>
      <c r="TY3" s="74"/>
      <c r="TZ3" s="74"/>
      <c r="UA3" s="74"/>
      <c r="UB3" s="74"/>
      <c r="UC3" s="74"/>
      <c r="UD3" s="74"/>
      <c r="UE3" s="74"/>
      <c r="UF3" s="74"/>
      <c r="UG3" s="74"/>
      <c r="UH3" s="74"/>
      <c r="UI3" s="74"/>
      <c r="UJ3" s="74"/>
      <c r="UK3" s="74"/>
      <c r="UL3" s="74"/>
      <c r="UM3" s="74"/>
      <c r="UN3" s="74"/>
      <c r="UO3" s="74"/>
      <c r="UP3" s="74"/>
      <c r="UQ3" s="74"/>
      <c r="UR3" s="74"/>
      <c r="US3" s="74"/>
      <c r="UT3" s="74"/>
      <c r="UU3" s="74"/>
      <c r="UV3" s="74"/>
      <c r="UW3" s="74"/>
      <c r="UX3" s="74"/>
      <c r="UY3" s="74"/>
      <c r="UZ3" s="74"/>
      <c r="VA3" s="74"/>
      <c r="VB3" s="74"/>
      <c r="VC3" s="74"/>
      <c r="VD3" s="74"/>
      <c r="VE3" s="74"/>
      <c r="VF3" s="74"/>
      <c r="VG3" s="74"/>
      <c r="VH3" s="74"/>
      <c r="VI3" s="74"/>
      <c r="VJ3" s="74"/>
      <c r="VK3" s="74"/>
      <c r="VL3" s="74"/>
      <c r="VM3" s="74"/>
      <c r="VN3" s="74"/>
      <c r="VO3" s="74"/>
      <c r="VP3" s="74"/>
      <c r="VQ3" s="74"/>
      <c r="VR3" s="74"/>
      <c r="VS3" s="74"/>
      <c r="VT3" s="74"/>
      <c r="VU3" s="74"/>
      <c r="VV3" s="74"/>
      <c r="VW3" s="74"/>
      <c r="VX3" s="74"/>
      <c r="VY3" s="74"/>
      <c r="VZ3" s="74"/>
      <c r="WA3" s="74"/>
      <c r="WB3" s="74"/>
      <c r="WC3" s="74"/>
      <c r="WD3" s="74"/>
      <c r="WE3" s="74"/>
      <c r="WF3" s="74"/>
      <c r="WG3" s="74"/>
      <c r="WH3" s="74"/>
      <c r="WI3" s="74"/>
      <c r="WJ3" s="74"/>
      <c r="WK3" s="74"/>
      <c r="WL3" s="74"/>
      <c r="WM3" s="74"/>
      <c r="WN3" s="74"/>
      <c r="WO3" s="74"/>
      <c r="WP3" s="74"/>
      <c r="WQ3" s="74"/>
      <c r="WR3" s="74"/>
      <c r="WS3" s="74"/>
      <c r="WT3" s="74"/>
      <c r="WU3" s="74"/>
      <c r="WV3" s="74"/>
      <c r="WW3" s="74"/>
      <c r="WX3" s="74"/>
      <c r="WY3" s="74"/>
      <c r="WZ3" s="74"/>
      <c r="XA3" s="74"/>
      <c r="XB3" s="74"/>
      <c r="XC3" s="74"/>
      <c r="XD3" s="74"/>
      <c r="XE3" s="74"/>
      <c r="XF3" s="74"/>
      <c r="XG3" s="74"/>
      <c r="XH3" s="74"/>
      <c r="XI3" s="74"/>
      <c r="XJ3" s="74"/>
      <c r="XK3" s="74"/>
      <c r="XL3" s="74"/>
      <c r="XM3" s="74"/>
      <c r="XN3" s="74"/>
      <c r="XO3" s="74"/>
      <c r="XP3" s="74"/>
      <c r="XQ3" s="74"/>
      <c r="XR3" s="74"/>
      <c r="XS3" s="74"/>
      <c r="XT3" s="74"/>
      <c r="XU3" s="74"/>
      <c r="XV3" s="74"/>
      <c r="XW3" s="74"/>
      <c r="XX3" s="74"/>
      <c r="XY3" s="74"/>
      <c r="XZ3" s="74"/>
      <c r="YA3" s="74"/>
      <c r="YB3" s="74"/>
      <c r="YC3" s="74"/>
      <c r="YD3" s="74"/>
      <c r="YE3" s="74"/>
      <c r="YF3" s="74"/>
      <c r="YG3" s="74"/>
      <c r="YH3" s="74"/>
      <c r="YI3" s="74"/>
      <c r="YJ3" s="74"/>
      <c r="YK3" s="74"/>
      <c r="YL3" s="74"/>
      <c r="YM3" s="74"/>
      <c r="YN3" s="74"/>
      <c r="YO3" s="74"/>
      <c r="YP3" s="74"/>
      <c r="YQ3" s="74"/>
      <c r="YR3" s="74"/>
      <c r="YS3" s="74"/>
      <c r="YT3" s="74"/>
      <c r="YU3" s="74"/>
      <c r="YV3" s="74"/>
      <c r="YW3" s="74"/>
      <c r="YX3" s="74"/>
      <c r="YY3" s="74"/>
      <c r="YZ3" s="74"/>
      <c r="ZA3" s="74"/>
      <c r="ZB3" s="74"/>
      <c r="ZC3" s="74"/>
      <c r="ZD3" s="74"/>
      <c r="ZE3" s="74"/>
      <c r="ZF3" s="74"/>
      <c r="ZG3" s="74"/>
      <c r="ZH3" s="74"/>
      <c r="ZI3" s="74"/>
      <c r="ZJ3" s="74"/>
      <c r="ZK3" s="74"/>
      <c r="ZL3" s="74"/>
      <c r="ZM3" s="74"/>
      <c r="ZN3" s="74"/>
      <c r="ZO3" s="74"/>
      <c r="ZP3" s="74"/>
      <c r="ZQ3" s="74"/>
      <c r="ZR3" s="74"/>
      <c r="ZS3" s="74"/>
      <c r="ZT3" s="74"/>
      <c r="ZU3" s="74"/>
      <c r="ZV3" s="74"/>
      <c r="ZW3" s="74"/>
      <c r="ZX3" s="74"/>
      <c r="ZY3" s="74"/>
      <c r="ZZ3" s="74"/>
      <c r="AAA3" s="74"/>
      <c r="AAB3" s="74"/>
      <c r="AAC3" s="74"/>
      <c r="AAD3" s="74"/>
      <c r="AAE3" s="74"/>
      <c r="AAF3" s="74"/>
      <c r="AAG3" s="74"/>
      <c r="AAH3" s="74"/>
      <c r="AAI3" s="74"/>
      <c r="AAJ3" s="74"/>
      <c r="AAK3" s="74"/>
      <c r="AAL3" s="74"/>
      <c r="AAM3" s="74"/>
      <c r="AAN3" s="74"/>
      <c r="AAO3" s="74"/>
      <c r="AAP3" s="74"/>
      <c r="AAQ3" s="74"/>
      <c r="AAR3" s="74"/>
      <c r="AAS3" s="74"/>
      <c r="AAT3" s="74"/>
      <c r="AAU3" s="74"/>
      <c r="AAV3" s="74"/>
      <c r="AAW3" s="74"/>
      <c r="AAX3" s="74"/>
      <c r="AAY3" s="74"/>
      <c r="AAZ3" s="74"/>
      <c r="ABA3" s="74"/>
      <c r="ABB3" s="74"/>
      <c r="ABC3" s="74"/>
      <c r="ABD3" s="74"/>
      <c r="ABE3" s="74"/>
      <c r="ABF3" s="74"/>
      <c r="ABG3" s="74"/>
      <c r="ABH3" s="74"/>
      <c r="ABI3" s="74"/>
      <c r="ABJ3" s="74"/>
      <c r="ABK3" s="74"/>
      <c r="ABL3" s="74"/>
      <c r="ABM3" s="74"/>
      <c r="ABN3" s="74"/>
      <c r="ABO3" s="74"/>
      <c r="ABP3" s="74"/>
      <c r="ABQ3" s="74"/>
      <c r="ABR3" s="74"/>
      <c r="ABS3" s="74"/>
      <c r="ABT3" s="74"/>
      <c r="ABU3" s="74"/>
      <c r="ABV3" s="74"/>
      <c r="ABW3" s="74"/>
      <c r="ABX3" s="74"/>
      <c r="ABY3" s="74"/>
      <c r="ABZ3" s="74"/>
      <c r="ACA3" s="74"/>
      <c r="ACB3" s="74"/>
      <c r="ACC3" s="74"/>
      <c r="ACD3" s="74"/>
      <c r="ACE3" s="74"/>
      <c r="ACF3" s="74"/>
      <c r="ACG3" s="74"/>
      <c r="ACH3" s="74"/>
      <c r="ACI3" s="74"/>
      <c r="ACJ3" s="74"/>
      <c r="ACK3" s="74"/>
      <c r="ACL3" s="74"/>
      <c r="ACM3" s="74"/>
      <c r="ACN3" s="74"/>
      <c r="ACO3" s="74"/>
      <c r="ACP3" s="74"/>
      <c r="ACQ3" s="74"/>
      <c r="ACR3" s="74"/>
      <c r="ACS3" s="74"/>
      <c r="ACT3" s="74"/>
      <c r="ACU3" s="74"/>
      <c r="ACV3" s="74"/>
      <c r="ACW3" s="74"/>
      <c r="ACX3" s="74"/>
      <c r="ACY3" s="74"/>
      <c r="ACZ3" s="74"/>
      <c r="ADA3" s="74"/>
      <c r="ADB3" s="74"/>
      <c r="ADC3" s="74"/>
      <c r="ADD3" s="74"/>
      <c r="ADE3" s="74"/>
      <c r="ADF3" s="74"/>
      <c r="ADG3" s="74"/>
      <c r="ADH3" s="74"/>
      <c r="ADI3" s="74"/>
      <c r="ADJ3" s="74"/>
      <c r="ADK3" s="74"/>
      <c r="ADL3" s="74"/>
      <c r="ADM3" s="74"/>
      <c r="ADN3" s="74"/>
      <c r="ADO3" s="74"/>
      <c r="ADP3" s="74"/>
      <c r="ADQ3" s="74"/>
      <c r="ADR3" s="74"/>
      <c r="ADS3" s="74"/>
      <c r="ADT3" s="74"/>
      <c r="ADU3" s="74"/>
      <c r="ADV3" s="74"/>
      <c r="ADW3" s="74"/>
      <c r="ADX3" s="74"/>
      <c r="ADY3" s="74"/>
      <c r="ADZ3" s="74"/>
      <c r="AEA3" s="74"/>
      <c r="AEB3" s="74"/>
      <c r="AEC3" s="74"/>
      <c r="AED3" s="74"/>
      <c r="AEE3" s="74"/>
      <c r="AEF3" s="74"/>
      <c r="AEG3" s="74"/>
      <c r="AEH3" s="74"/>
      <c r="AEI3" s="74"/>
      <c r="AEJ3" s="74"/>
      <c r="AEK3" s="74"/>
      <c r="AEL3" s="74"/>
      <c r="AEM3" s="74"/>
      <c r="AEN3" s="74"/>
      <c r="AEO3" s="74"/>
      <c r="AEP3" s="74"/>
      <c r="AEQ3" s="74"/>
      <c r="AER3" s="74"/>
      <c r="AES3" s="74"/>
      <c r="AET3" s="74"/>
      <c r="AEU3" s="74"/>
      <c r="AEV3" s="74"/>
      <c r="AEW3" s="74"/>
      <c r="AEX3" s="74"/>
      <c r="AEY3" s="74"/>
      <c r="AEZ3" s="74"/>
      <c r="AFA3" s="74"/>
      <c r="AFB3" s="74"/>
      <c r="AFC3" s="74"/>
      <c r="AFD3" s="74"/>
      <c r="AFE3" s="74"/>
      <c r="AFF3" s="74"/>
      <c r="AFG3" s="74"/>
      <c r="AFH3" s="74"/>
      <c r="AFI3" s="74"/>
      <c r="AFJ3" s="74"/>
      <c r="AFK3" s="74"/>
      <c r="AFL3" s="74"/>
      <c r="AFM3" s="74"/>
      <c r="AFN3" s="74"/>
      <c r="AFO3" s="74"/>
      <c r="AFP3" s="74"/>
      <c r="AFQ3" s="74"/>
      <c r="AFR3" s="74"/>
      <c r="AFS3" s="74"/>
      <c r="AFT3" s="74"/>
      <c r="AFU3" s="74"/>
      <c r="AFV3" s="74"/>
      <c r="AFW3" s="74"/>
      <c r="AFX3" s="74"/>
      <c r="AFY3" s="74"/>
      <c r="AFZ3" s="74"/>
      <c r="AGA3" s="74"/>
      <c r="AGB3" s="74"/>
      <c r="AGC3" s="74"/>
      <c r="AGD3" s="74"/>
      <c r="AGE3" s="74"/>
      <c r="AGF3" s="74"/>
      <c r="AGG3" s="74"/>
      <c r="AGH3" s="74"/>
      <c r="AGI3" s="74"/>
      <c r="AGJ3" s="74"/>
      <c r="AGK3" s="74"/>
      <c r="AGL3" s="74"/>
      <c r="AGM3" s="74"/>
      <c r="AGN3" s="74"/>
      <c r="AGO3" s="74"/>
      <c r="AGP3" s="74"/>
      <c r="AGQ3" s="74"/>
      <c r="AGR3" s="74"/>
      <c r="AGS3" s="74"/>
      <c r="AGT3" s="74"/>
      <c r="AGU3" s="74"/>
      <c r="AGV3" s="74"/>
      <c r="AGW3" s="74"/>
      <c r="AGX3" s="74"/>
      <c r="AGY3" s="74"/>
      <c r="AGZ3" s="74"/>
      <c r="AHA3" s="74"/>
      <c r="AHB3" s="74"/>
      <c r="AHC3" s="74"/>
      <c r="AHD3" s="74"/>
      <c r="AHE3" s="74"/>
      <c r="AHF3" s="74"/>
      <c r="AHG3" s="74"/>
      <c r="AHH3" s="74"/>
      <c r="AHI3" s="74"/>
      <c r="AHJ3" s="74"/>
      <c r="AHK3" s="74"/>
      <c r="AHL3" s="74"/>
      <c r="AHM3" s="74"/>
      <c r="AHN3" s="74"/>
      <c r="AHO3" s="74"/>
      <c r="AHP3" s="74"/>
      <c r="AHQ3" s="74"/>
      <c r="AHR3" s="74"/>
      <c r="AHS3" s="74"/>
      <c r="AHT3" s="74"/>
      <c r="AHU3" s="74"/>
      <c r="AHV3" s="74"/>
      <c r="AHW3" s="74"/>
      <c r="AHX3" s="74"/>
      <c r="AHY3" s="74"/>
      <c r="AHZ3" s="74"/>
      <c r="AIA3" s="74"/>
      <c r="AIB3" s="74"/>
      <c r="AIC3" s="74"/>
      <c r="AID3" s="74"/>
      <c r="AIE3" s="74"/>
      <c r="AIF3" s="74"/>
      <c r="AIG3" s="74"/>
      <c r="AIH3" s="74"/>
      <c r="AII3" s="74"/>
      <c r="AIJ3" s="74"/>
      <c r="AIK3" s="74"/>
      <c r="AIL3" s="74"/>
      <c r="AIM3" s="74"/>
      <c r="AIN3" s="74"/>
      <c r="AIO3" s="74"/>
      <c r="AIP3" s="74"/>
      <c r="AIQ3" s="74"/>
      <c r="AIR3" s="74"/>
      <c r="AIS3" s="74"/>
      <c r="AIT3" s="74"/>
      <c r="AIU3" s="74"/>
      <c r="AIV3" s="74"/>
      <c r="AIW3" s="74"/>
      <c r="AIX3" s="74"/>
      <c r="AIY3" s="74"/>
      <c r="AIZ3" s="74"/>
      <c r="AJA3" s="74"/>
      <c r="AJB3" s="74"/>
      <c r="AJC3" s="74"/>
      <c r="AJD3" s="74"/>
      <c r="AJE3" s="74"/>
      <c r="AJF3" s="74"/>
      <c r="AJG3" s="74"/>
      <c r="AJH3" s="74"/>
      <c r="AJI3" s="74"/>
      <c r="AJJ3" s="74"/>
      <c r="AJK3" s="74"/>
      <c r="AJL3" s="74"/>
      <c r="AJM3" s="74"/>
      <c r="AJN3" s="74"/>
      <c r="AJO3" s="74"/>
      <c r="AJP3" s="74"/>
      <c r="AJQ3" s="74"/>
      <c r="AJR3" s="74"/>
      <c r="AJS3" s="74"/>
      <c r="AJT3" s="74"/>
      <c r="AJU3" s="74"/>
      <c r="AJV3" s="74"/>
      <c r="AJW3" s="74"/>
      <c r="AJX3" s="74"/>
      <c r="AJY3" s="74"/>
      <c r="AJZ3" s="74"/>
      <c r="AKA3" s="74"/>
      <c r="AKB3" s="74"/>
      <c r="AKC3" s="74"/>
      <c r="AKD3" s="74"/>
      <c r="AKE3" s="74"/>
      <c r="AKF3" s="74"/>
      <c r="AKG3" s="74"/>
      <c r="AKH3" s="74"/>
      <c r="AKI3" s="74"/>
      <c r="AKJ3" s="74"/>
      <c r="AKK3" s="74"/>
      <c r="AKL3" s="74"/>
      <c r="AKM3" s="74"/>
      <c r="AKN3" s="74"/>
      <c r="AKO3" s="74"/>
      <c r="AKP3" s="74"/>
      <c r="AKQ3" s="74"/>
      <c r="AKR3" s="74"/>
      <c r="AKS3" s="74"/>
      <c r="AKT3" s="74"/>
      <c r="AKU3" s="74"/>
      <c r="AKV3" s="74"/>
      <c r="AKW3" s="74"/>
      <c r="AKX3" s="74"/>
      <c r="AKY3" s="74"/>
      <c r="AKZ3" s="74"/>
      <c r="ALA3" s="74"/>
      <c r="ALB3" s="74"/>
      <c r="ALC3" s="74"/>
      <c r="ALD3" s="74"/>
      <c r="ALE3" s="74"/>
      <c r="ALF3" s="74"/>
      <c r="ALG3" s="74"/>
      <c r="ALH3" s="74"/>
      <c r="ALI3" s="74"/>
      <c r="ALJ3" s="74"/>
      <c r="ALK3" s="74"/>
      <c r="ALL3" s="74"/>
      <c r="ALM3" s="74"/>
      <c r="ALN3" s="74"/>
      <c r="ALO3" s="74"/>
      <c r="ALP3" s="74"/>
      <c r="ALQ3" s="74"/>
      <c r="ALR3" s="74"/>
      <c r="ALS3" s="74"/>
      <c r="ALT3" s="74"/>
      <c r="ALU3" s="74"/>
      <c r="ALV3" s="74"/>
      <c r="ALW3" s="74"/>
      <c r="ALX3" s="74"/>
      <c r="ALY3" s="74"/>
      <c r="ALZ3" s="74"/>
      <c r="AMA3" s="74"/>
      <c r="AMB3" s="74"/>
      <c r="AMC3" s="74"/>
      <c r="AMD3" s="74"/>
      <c r="AME3" s="74"/>
      <c r="AMF3" s="74"/>
      <c r="AMG3" s="74"/>
      <c r="AMH3" s="74"/>
      <c r="AMI3" s="74"/>
      <c r="AMJ3" s="74"/>
      <c r="AMK3" s="74"/>
      <c r="AML3" s="74"/>
      <c r="AMM3" s="74"/>
      <c r="AMN3" s="74"/>
      <c r="AMO3" s="74"/>
      <c r="AMP3" s="74"/>
      <c r="AMQ3" s="74"/>
      <c r="AMR3" s="74"/>
      <c r="AMS3" s="74"/>
      <c r="AMT3" s="74"/>
      <c r="AMU3" s="74"/>
      <c r="AMV3" s="74"/>
      <c r="AMW3" s="74"/>
      <c r="AMX3" s="74"/>
      <c r="AMY3" s="74"/>
      <c r="AMZ3" s="74"/>
      <c r="ANA3" s="74"/>
      <c r="ANB3" s="74"/>
      <c r="ANC3" s="74"/>
      <c r="AND3" s="74"/>
      <c r="ANE3" s="74"/>
      <c r="ANF3" s="74"/>
      <c r="ANG3" s="74"/>
      <c r="ANH3" s="74"/>
      <c r="ANI3" s="74"/>
      <c r="ANJ3" s="74"/>
      <c r="ANK3" s="74"/>
      <c r="ANL3" s="74"/>
      <c r="ANM3" s="74"/>
      <c r="ANN3" s="74"/>
      <c r="ANO3" s="74"/>
      <c r="ANP3" s="74"/>
      <c r="ANQ3" s="74"/>
      <c r="ANR3" s="74"/>
      <c r="ANS3" s="74"/>
      <c r="ANT3" s="74"/>
      <c r="ANU3" s="74"/>
      <c r="ANV3" s="74"/>
      <c r="ANW3" s="74"/>
      <c r="ANX3" s="74"/>
      <c r="ANY3" s="74"/>
      <c r="ANZ3" s="74"/>
      <c r="AOA3" s="74"/>
      <c r="AOB3" s="74"/>
      <c r="AOC3" s="74"/>
      <c r="AOD3" s="74"/>
      <c r="AOE3" s="74"/>
      <c r="AOF3" s="74"/>
      <c r="AOG3" s="74"/>
      <c r="AOH3" s="74"/>
      <c r="AOI3" s="74"/>
      <c r="AOJ3" s="74"/>
      <c r="AOK3" s="74"/>
      <c r="AOL3" s="74"/>
      <c r="AOM3" s="74"/>
      <c r="AON3" s="74"/>
      <c r="AOO3" s="74"/>
      <c r="AOP3" s="74"/>
      <c r="AOQ3" s="74"/>
      <c r="AOR3" s="74"/>
      <c r="AOS3" s="74"/>
      <c r="AOT3" s="74"/>
      <c r="AOU3" s="74"/>
      <c r="AOV3" s="74"/>
      <c r="AOW3" s="74"/>
      <c r="AOX3" s="74"/>
      <c r="AOY3" s="74"/>
      <c r="AOZ3" s="74"/>
      <c r="APA3" s="74"/>
      <c r="APB3" s="74"/>
      <c r="APC3" s="74"/>
      <c r="APD3" s="74"/>
      <c r="APE3" s="74"/>
      <c r="APF3" s="74"/>
      <c r="APG3" s="74"/>
      <c r="APH3" s="74"/>
      <c r="API3" s="74"/>
      <c r="APJ3" s="74"/>
      <c r="APK3" s="74"/>
      <c r="APL3" s="74"/>
      <c r="APM3" s="74"/>
      <c r="APN3" s="74"/>
      <c r="APO3" s="74"/>
      <c r="APP3" s="74"/>
      <c r="APQ3" s="74"/>
      <c r="APR3" s="74"/>
      <c r="APS3" s="74"/>
      <c r="APT3" s="74"/>
      <c r="APU3" s="74"/>
      <c r="APV3" s="74"/>
      <c r="APW3" s="74"/>
      <c r="APX3" s="74"/>
      <c r="APY3" s="74"/>
      <c r="APZ3" s="74"/>
      <c r="AQA3" s="74"/>
      <c r="AQB3" s="74"/>
      <c r="AQC3" s="74"/>
      <c r="AQD3" s="74"/>
      <c r="AQE3" s="74"/>
      <c r="AQF3" s="74"/>
      <c r="AQG3" s="74"/>
      <c r="AQH3" s="74"/>
      <c r="AQI3" s="74"/>
      <c r="AQJ3" s="74"/>
      <c r="AQK3" s="74"/>
      <c r="AQL3" s="74"/>
      <c r="AQM3" s="74"/>
      <c r="AQN3" s="74"/>
      <c r="AQO3" s="74"/>
      <c r="AQP3" s="74"/>
      <c r="AQQ3" s="74"/>
      <c r="AQR3" s="74"/>
      <c r="AQS3" s="74"/>
      <c r="AQT3" s="74"/>
      <c r="AQU3" s="74"/>
      <c r="AQV3" s="74"/>
      <c r="AQW3" s="74"/>
      <c r="AQX3" s="74"/>
      <c r="AQY3" s="74"/>
      <c r="AQZ3" s="74"/>
      <c r="ARA3" s="74"/>
      <c r="ARB3" s="74"/>
      <c r="ARC3" s="74"/>
      <c r="ARD3" s="74"/>
      <c r="ARE3" s="74"/>
      <c r="ARF3" s="74"/>
      <c r="ARG3" s="74"/>
      <c r="ARH3" s="74"/>
      <c r="ARI3" s="74"/>
      <c r="ARJ3" s="74"/>
      <c r="ARK3" s="74"/>
      <c r="ARL3" s="74"/>
      <c r="ARM3" s="74"/>
      <c r="ARN3" s="74"/>
      <c r="ARO3" s="74"/>
      <c r="ARP3" s="74"/>
      <c r="ARQ3" s="74"/>
      <c r="ARR3" s="74"/>
      <c r="ARS3" s="74"/>
      <c r="ART3" s="74"/>
      <c r="ARU3" s="74"/>
      <c r="ARV3" s="74"/>
      <c r="ARW3" s="74"/>
      <c r="ARX3" s="74"/>
      <c r="ARY3" s="74"/>
      <c r="ARZ3" s="74"/>
      <c r="ASA3" s="74"/>
      <c r="ASB3" s="74"/>
      <c r="ASC3" s="74"/>
      <c r="ASD3" s="74"/>
      <c r="ASE3" s="74"/>
      <c r="ASF3" s="74"/>
      <c r="ASG3" s="74"/>
      <c r="ASH3" s="74"/>
      <c r="ASI3" s="74"/>
      <c r="ASJ3" s="74"/>
      <c r="ASK3" s="74"/>
      <c r="ASL3" s="74"/>
      <c r="ASM3" s="74"/>
      <c r="ASN3" s="74"/>
      <c r="ASO3" s="74"/>
      <c r="ASP3" s="74"/>
      <c r="ASQ3" s="74"/>
      <c r="ASR3" s="74"/>
      <c r="ASS3" s="74"/>
      <c r="AST3" s="74"/>
      <c r="ASU3" s="74"/>
      <c r="ASV3" s="74"/>
      <c r="ASW3" s="74"/>
      <c r="ASX3" s="74"/>
      <c r="ASY3" s="74"/>
      <c r="ASZ3" s="74"/>
      <c r="ATA3" s="74"/>
      <c r="ATB3" s="74"/>
      <c r="ATC3" s="74"/>
      <c r="ATD3" s="74"/>
      <c r="ATE3" s="74"/>
      <c r="ATF3" s="74"/>
      <c r="ATG3" s="74"/>
      <c r="ATH3" s="74"/>
      <c r="ATI3" s="74"/>
      <c r="ATJ3" s="74"/>
      <c r="ATK3" s="74"/>
      <c r="ATL3" s="74"/>
      <c r="ATM3" s="74"/>
      <c r="ATN3" s="74"/>
      <c r="ATO3" s="74"/>
      <c r="ATP3" s="74"/>
      <c r="ATQ3" s="74"/>
      <c r="ATR3" s="74"/>
      <c r="ATS3" s="74"/>
      <c r="ATT3" s="74"/>
      <c r="ATU3" s="74"/>
      <c r="ATV3" s="74"/>
      <c r="ATW3" s="74"/>
      <c r="ATX3" s="74"/>
      <c r="ATY3" s="74"/>
      <c r="ATZ3" s="74"/>
      <c r="AUA3" s="74"/>
      <c r="AUB3" s="74"/>
      <c r="AUC3" s="74"/>
      <c r="AUD3" s="74"/>
      <c r="AUE3" s="74"/>
      <c r="AUF3" s="74"/>
      <c r="AUG3" s="74"/>
      <c r="AUH3" s="74"/>
      <c r="AUI3" s="74"/>
      <c r="AUJ3" s="74"/>
      <c r="AUK3" s="74"/>
      <c r="AUL3" s="74"/>
      <c r="AUM3" s="74"/>
      <c r="AUN3" s="74"/>
      <c r="AUO3" s="74"/>
      <c r="AUP3" s="74"/>
      <c r="AUQ3" s="74"/>
      <c r="AUR3" s="74"/>
      <c r="AUS3" s="74"/>
      <c r="AUT3" s="74"/>
      <c r="AUU3" s="74"/>
      <c r="AUV3" s="74"/>
      <c r="AUW3" s="74"/>
      <c r="AUX3" s="74"/>
      <c r="AUY3" s="74"/>
      <c r="AUZ3" s="74"/>
      <c r="AVA3" s="74"/>
      <c r="AVB3" s="74"/>
      <c r="AVC3" s="74"/>
      <c r="AVD3" s="74"/>
      <c r="AVE3" s="74"/>
      <c r="AVF3" s="74"/>
      <c r="AVG3" s="74"/>
      <c r="AVH3" s="74"/>
      <c r="AVI3" s="74"/>
      <c r="AVJ3" s="74"/>
      <c r="AVK3" s="74"/>
      <c r="AVL3" s="74"/>
      <c r="AVM3" s="74"/>
      <c r="AVN3" s="74"/>
      <c r="AVO3" s="74"/>
      <c r="AVP3" s="74"/>
      <c r="AVQ3" s="74"/>
      <c r="AVR3" s="74"/>
      <c r="AVS3" s="74"/>
      <c r="AVT3" s="74"/>
      <c r="AVU3" s="74"/>
      <c r="AVV3" s="74"/>
      <c r="AVW3" s="74"/>
      <c r="AVX3" s="74"/>
      <c r="AVY3" s="74"/>
      <c r="AVZ3" s="74"/>
      <c r="AWA3" s="74"/>
      <c r="AWB3" s="74"/>
      <c r="AWC3" s="74"/>
      <c r="AWD3" s="74"/>
      <c r="AWE3" s="74"/>
      <c r="AWF3" s="74"/>
      <c r="AWG3" s="74"/>
      <c r="AWH3" s="74"/>
      <c r="AWI3" s="74"/>
      <c r="AWJ3" s="74"/>
      <c r="AWK3" s="74"/>
      <c r="AWL3" s="74"/>
      <c r="AWM3" s="74"/>
      <c r="AWN3" s="74"/>
      <c r="AWO3" s="74"/>
      <c r="AWP3" s="74"/>
      <c r="AWQ3" s="74"/>
      <c r="AWR3" s="74"/>
      <c r="AWS3" s="74"/>
      <c r="AWT3" s="74"/>
      <c r="AWU3" s="74"/>
      <c r="AWV3" s="74"/>
      <c r="AWW3" s="74"/>
      <c r="AWX3" s="74"/>
      <c r="AWY3" s="74"/>
      <c r="AWZ3" s="74"/>
      <c r="AXA3" s="74"/>
      <c r="AXB3" s="74"/>
      <c r="AXC3" s="74"/>
      <c r="AXD3" s="74"/>
      <c r="AXE3" s="74"/>
      <c r="AXF3" s="74"/>
      <c r="AXG3" s="74"/>
      <c r="AXH3" s="74"/>
      <c r="AXI3" s="74"/>
      <c r="AXJ3" s="74"/>
      <c r="AXK3" s="74"/>
      <c r="AXL3" s="74"/>
      <c r="AXM3" s="74"/>
      <c r="AXN3" s="74"/>
      <c r="AXO3" s="74"/>
      <c r="AXP3" s="74"/>
      <c r="AXQ3" s="74"/>
      <c r="AXR3" s="74"/>
      <c r="AXS3" s="74"/>
      <c r="AXT3" s="74"/>
      <c r="AXU3" s="74"/>
      <c r="AXV3" s="74"/>
      <c r="AXW3" s="74"/>
      <c r="AXX3" s="74"/>
      <c r="AXY3" s="74"/>
      <c r="AXZ3" s="74"/>
      <c r="AYA3" s="74"/>
      <c r="AYB3" s="74"/>
      <c r="AYC3" s="74"/>
      <c r="AYD3" s="74"/>
      <c r="AYE3" s="74"/>
      <c r="AYF3" s="74"/>
      <c r="AYG3" s="74"/>
      <c r="AYH3" s="74"/>
      <c r="AYI3" s="74"/>
      <c r="AYJ3" s="74"/>
      <c r="AYK3" s="74"/>
      <c r="AYL3" s="74"/>
      <c r="AYM3" s="74"/>
      <c r="AYN3" s="74"/>
      <c r="AYO3" s="74"/>
      <c r="AYP3" s="74"/>
      <c r="AYQ3" s="74"/>
      <c r="AYR3" s="74"/>
      <c r="AYS3" s="74"/>
      <c r="AYT3" s="74"/>
      <c r="AYU3" s="74"/>
      <c r="AYV3" s="74"/>
      <c r="AYW3" s="74"/>
      <c r="AYX3" s="74"/>
      <c r="AYY3" s="74"/>
      <c r="AYZ3" s="74"/>
      <c r="AZA3" s="74"/>
      <c r="AZB3" s="74"/>
      <c r="AZC3" s="74"/>
      <c r="AZD3" s="74"/>
      <c r="AZE3" s="74"/>
      <c r="AZF3" s="74"/>
      <c r="AZG3" s="74"/>
      <c r="AZH3" s="74"/>
      <c r="AZI3" s="74"/>
      <c r="AZJ3" s="74"/>
      <c r="AZK3" s="74"/>
      <c r="AZL3" s="74"/>
      <c r="AZM3" s="74"/>
      <c r="AZN3" s="74"/>
      <c r="AZO3" s="74"/>
      <c r="AZP3" s="74"/>
      <c r="AZQ3" s="74"/>
      <c r="AZR3" s="74"/>
      <c r="AZS3" s="74"/>
      <c r="AZT3" s="74"/>
      <c r="AZU3" s="74"/>
      <c r="AZV3" s="74"/>
      <c r="AZW3" s="74"/>
      <c r="AZX3" s="74"/>
      <c r="AZY3" s="74"/>
      <c r="AZZ3" s="74"/>
      <c r="BAA3" s="74"/>
      <c r="BAB3" s="74"/>
      <c r="BAC3" s="74"/>
      <c r="BAD3" s="74"/>
      <c r="BAE3" s="74"/>
      <c r="BAF3" s="74"/>
      <c r="BAG3" s="74"/>
      <c r="BAH3" s="74"/>
      <c r="BAI3" s="74"/>
      <c r="BAJ3" s="74"/>
      <c r="BAK3" s="74"/>
      <c r="BAL3" s="74"/>
      <c r="BAM3" s="74"/>
      <c r="BAN3" s="74"/>
      <c r="BAO3" s="74"/>
      <c r="BAP3" s="74"/>
      <c r="BAQ3" s="74"/>
      <c r="BAR3" s="74"/>
      <c r="BAS3" s="74"/>
      <c r="BAT3" s="74"/>
      <c r="BAU3" s="74"/>
      <c r="BAV3" s="74"/>
      <c r="BAW3" s="74"/>
      <c r="BAX3" s="74"/>
      <c r="BAY3" s="74"/>
      <c r="BAZ3" s="74"/>
      <c r="BBA3" s="74"/>
      <c r="BBB3" s="74"/>
      <c r="BBC3" s="74"/>
      <c r="BBD3" s="74"/>
      <c r="BBE3" s="74"/>
      <c r="BBF3" s="74"/>
      <c r="BBG3" s="74"/>
      <c r="BBH3" s="74"/>
      <c r="BBI3" s="74"/>
      <c r="BBJ3" s="74"/>
      <c r="BBK3" s="74"/>
      <c r="BBL3" s="74"/>
      <c r="BBM3" s="74"/>
      <c r="BBN3" s="74"/>
      <c r="BBO3" s="74"/>
      <c r="BBP3" s="74"/>
      <c r="BBQ3" s="74"/>
      <c r="BBR3" s="74"/>
      <c r="BBS3" s="74"/>
      <c r="BBT3" s="74"/>
      <c r="BBU3" s="74"/>
      <c r="BBV3" s="74"/>
      <c r="BBW3" s="74"/>
      <c r="BBX3" s="74"/>
      <c r="BBY3" s="74"/>
      <c r="BBZ3" s="74"/>
      <c r="BCA3" s="74"/>
      <c r="BCB3" s="74"/>
      <c r="BCC3" s="74"/>
      <c r="BCD3" s="74"/>
      <c r="BCE3" s="74"/>
      <c r="BCF3" s="74"/>
      <c r="BCG3" s="74"/>
      <c r="BCH3" s="74"/>
      <c r="BCI3" s="74"/>
      <c r="BCJ3" s="74"/>
      <c r="BCK3" s="74"/>
      <c r="BCL3" s="74"/>
      <c r="BCM3" s="74"/>
      <c r="BCN3" s="74"/>
      <c r="BCO3" s="74"/>
      <c r="BCP3" s="74"/>
      <c r="BCQ3" s="74"/>
      <c r="BCR3" s="74"/>
      <c r="BCS3" s="74"/>
      <c r="BCT3" s="74"/>
      <c r="BCU3" s="74"/>
      <c r="BCV3" s="74"/>
      <c r="BCW3" s="74"/>
      <c r="BCX3" s="74"/>
      <c r="BCY3" s="74"/>
      <c r="BCZ3" s="74"/>
      <c r="BDA3" s="74"/>
      <c r="BDB3" s="74"/>
      <c r="BDC3" s="74"/>
      <c r="BDD3" s="74"/>
      <c r="BDE3" s="74"/>
      <c r="BDF3" s="74"/>
      <c r="BDG3" s="74"/>
      <c r="BDH3" s="74"/>
      <c r="BDI3" s="74"/>
      <c r="BDJ3" s="74"/>
      <c r="BDK3" s="74"/>
      <c r="BDL3" s="74"/>
      <c r="BDM3" s="74"/>
      <c r="BDN3" s="74"/>
      <c r="BDO3" s="74"/>
      <c r="BDP3" s="74"/>
      <c r="BDQ3" s="74"/>
      <c r="BDR3" s="74"/>
      <c r="BDS3" s="74"/>
      <c r="BDT3" s="74"/>
      <c r="BDU3" s="74"/>
      <c r="BDV3" s="74"/>
      <c r="BDW3" s="74"/>
      <c r="BDX3" s="74"/>
      <c r="BDY3" s="74"/>
      <c r="BDZ3" s="74"/>
      <c r="BEA3" s="74"/>
      <c r="BEB3" s="74"/>
      <c r="BEC3" s="74"/>
      <c r="BED3" s="74"/>
      <c r="BEE3" s="74"/>
      <c r="BEF3" s="74"/>
      <c r="BEG3" s="74"/>
      <c r="BEH3" s="74"/>
      <c r="BEI3" s="74"/>
      <c r="BEJ3" s="74"/>
      <c r="BEK3" s="74"/>
      <c r="BEL3" s="74"/>
      <c r="BEM3" s="74"/>
      <c r="BEN3" s="74"/>
      <c r="BEO3" s="74"/>
      <c r="BEP3" s="74"/>
      <c r="BEQ3" s="74"/>
      <c r="BER3" s="74"/>
      <c r="BES3" s="74"/>
      <c r="BET3" s="74"/>
      <c r="BEU3" s="74"/>
      <c r="BEV3" s="74"/>
      <c r="BEW3" s="74"/>
      <c r="BEX3" s="74"/>
      <c r="BEY3" s="74"/>
      <c r="BEZ3" s="74"/>
      <c r="BFA3" s="74"/>
      <c r="BFB3" s="74"/>
      <c r="BFC3" s="74"/>
      <c r="BFD3" s="74"/>
      <c r="BFE3" s="74"/>
      <c r="BFF3" s="74"/>
      <c r="BFG3" s="74"/>
      <c r="BFH3" s="74"/>
      <c r="BFI3" s="74"/>
      <c r="BFJ3" s="74"/>
      <c r="BFK3" s="74"/>
      <c r="BFL3" s="74"/>
      <c r="BFM3" s="74"/>
      <c r="BFN3" s="74"/>
      <c r="BFO3" s="74"/>
      <c r="BFP3" s="74"/>
      <c r="BFQ3" s="74"/>
      <c r="BFR3" s="74"/>
      <c r="BFS3" s="74"/>
      <c r="BFT3" s="74"/>
      <c r="BFU3" s="74"/>
      <c r="BFV3" s="74"/>
      <c r="BFW3" s="74"/>
      <c r="BFX3" s="74"/>
      <c r="BFY3" s="74"/>
      <c r="BFZ3" s="74"/>
      <c r="BGA3" s="74"/>
      <c r="BGB3" s="74"/>
      <c r="BGC3" s="74"/>
      <c r="BGD3" s="74"/>
      <c r="BGE3" s="74"/>
      <c r="BGF3" s="74"/>
      <c r="BGG3" s="74"/>
      <c r="BGH3" s="74"/>
      <c r="BGI3" s="74"/>
      <c r="BGJ3" s="74"/>
      <c r="BGK3" s="74"/>
      <c r="BGL3" s="74"/>
      <c r="BGM3" s="74"/>
      <c r="BGN3" s="74"/>
      <c r="BGO3" s="74"/>
      <c r="BGP3" s="74"/>
      <c r="BGQ3" s="74"/>
      <c r="BGR3" s="74"/>
      <c r="BGS3" s="74"/>
      <c r="BGT3" s="74"/>
      <c r="BGU3" s="74"/>
      <c r="BGV3" s="74"/>
      <c r="BGW3" s="74"/>
      <c r="BGX3" s="74"/>
      <c r="BGY3" s="74"/>
      <c r="BGZ3" s="74"/>
      <c r="BHA3" s="74"/>
      <c r="BHB3" s="74"/>
      <c r="BHC3" s="74"/>
      <c r="BHD3" s="74"/>
      <c r="BHE3" s="74"/>
      <c r="BHF3" s="74"/>
      <c r="BHG3" s="74"/>
      <c r="BHH3" s="74"/>
      <c r="BHI3" s="74"/>
      <c r="BHJ3" s="74"/>
      <c r="BHK3" s="74"/>
      <c r="BHL3" s="74"/>
      <c r="BHM3" s="74"/>
      <c r="BHN3" s="74"/>
      <c r="BHO3" s="74"/>
      <c r="BHP3" s="74"/>
      <c r="BHQ3" s="74"/>
      <c r="BHR3" s="74"/>
      <c r="BHS3" s="74"/>
      <c r="BHT3" s="74"/>
      <c r="BHU3" s="74"/>
      <c r="BHV3" s="74"/>
      <c r="BHW3" s="74"/>
      <c r="BHX3" s="74"/>
      <c r="BHY3" s="74"/>
      <c r="BHZ3" s="74"/>
      <c r="BIA3" s="74"/>
      <c r="BIB3" s="74"/>
      <c r="BIC3" s="74"/>
      <c r="BID3" s="74"/>
      <c r="BIE3" s="74"/>
      <c r="BIF3" s="74"/>
      <c r="BIG3" s="74"/>
      <c r="BIH3" s="74"/>
      <c r="BII3" s="74"/>
      <c r="BIJ3" s="74"/>
      <c r="BIK3" s="74"/>
      <c r="BIL3" s="74"/>
      <c r="BIM3" s="74"/>
      <c r="BIN3" s="74"/>
      <c r="BIO3" s="74"/>
      <c r="BIP3" s="74"/>
      <c r="BIQ3" s="74"/>
      <c r="BIR3" s="74"/>
      <c r="BIS3" s="74"/>
      <c r="BIT3" s="74"/>
      <c r="BIU3" s="74"/>
      <c r="BIV3" s="74"/>
      <c r="BIW3" s="74"/>
      <c r="BIX3" s="74"/>
      <c r="BIY3" s="74"/>
      <c r="BIZ3" s="74"/>
      <c r="BJA3" s="74"/>
      <c r="BJB3" s="74"/>
      <c r="BJC3" s="74"/>
      <c r="BJD3" s="74"/>
      <c r="BJE3" s="74"/>
      <c r="BJF3" s="74"/>
      <c r="BJG3" s="74"/>
      <c r="BJH3" s="74"/>
      <c r="BJI3" s="74"/>
      <c r="BJJ3" s="74"/>
      <c r="BJK3" s="74"/>
      <c r="BJL3" s="74"/>
      <c r="BJM3" s="74"/>
      <c r="BJN3" s="74"/>
      <c r="BJO3" s="74"/>
      <c r="BJP3" s="74"/>
      <c r="BJQ3" s="74"/>
      <c r="BJR3" s="74"/>
      <c r="BJS3" s="74"/>
      <c r="BJT3" s="74"/>
      <c r="BJU3" s="74"/>
      <c r="BJV3" s="74"/>
      <c r="BJW3" s="74"/>
      <c r="BJX3" s="74"/>
      <c r="BJY3" s="74"/>
      <c r="BJZ3" s="74"/>
      <c r="BKA3" s="74"/>
      <c r="BKB3" s="74"/>
      <c r="BKC3" s="74"/>
      <c r="BKD3" s="74"/>
      <c r="BKE3" s="74"/>
      <c r="BKF3" s="74"/>
      <c r="BKG3" s="74"/>
      <c r="BKH3" s="74"/>
      <c r="BKI3" s="74"/>
      <c r="BKJ3" s="74"/>
      <c r="BKK3" s="74"/>
      <c r="BKL3" s="74"/>
      <c r="BKM3" s="74"/>
      <c r="BKN3" s="74"/>
      <c r="BKO3" s="74"/>
      <c r="BKP3" s="74"/>
      <c r="BKQ3" s="74"/>
      <c r="BKR3" s="74"/>
      <c r="BKS3" s="74"/>
      <c r="BKT3" s="74"/>
      <c r="BKU3" s="74"/>
      <c r="BKV3" s="74"/>
      <c r="BKW3" s="74"/>
      <c r="BKX3" s="74"/>
      <c r="BKY3" s="74"/>
      <c r="BKZ3" s="74"/>
      <c r="BLA3" s="74"/>
      <c r="BLB3" s="74"/>
      <c r="BLC3" s="74"/>
      <c r="BLD3" s="74"/>
      <c r="BLE3" s="74"/>
      <c r="BLF3" s="74"/>
      <c r="BLG3" s="74"/>
      <c r="BLH3" s="74"/>
      <c r="BLI3" s="74"/>
      <c r="BLJ3" s="74"/>
      <c r="BLK3" s="74"/>
      <c r="BLL3" s="74"/>
      <c r="BLM3" s="74"/>
      <c r="BLN3" s="74"/>
      <c r="BLO3" s="74"/>
      <c r="BLP3" s="74"/>
      <c r="BLQ3" s="74"/>
      <c r="BLR3" s="74"/>
      <c r="BLS3" s="74"/>
      <c r="BLT3" s="74"/>
      <c r="BLU3" s="74"/>
      <c r="BLV3" s="74"/>
      <c r="BLW3" s="74"/>
      <c r="BLX3" s="74"/>
      <c r="BLY3" s="74"/>
      <c r="BLZ3" s="74"/>
      <c r="BMA3" s="74"/>
      <c r="BMB3" s="74"/>
      <c r="BMC3" s="74"/>
      <c r="BMD3" s="74"/>
      <c r="BME3" s="74"/>
      <c r="BMF3" s="74"/>
      <c r="BMG3" s="74"/>
      <c r="BMH3" s="74"/>
      <c r="BMI3" s="74"/>
      <c r="BMJ3" s="74"/>
      <c r="BMK3" s="74"/>
      <c r="BML3" s="74"/>
      <c r="BMM3" s="74"/>
      <c r="BMN3" s="74"/>
      <c r="BMO3" s="74"/>
      <c r="BMP3" s="74"/>
      <c r="BMQ3" s="74"/>
      <c r="BMR3" s="74"/>
      <c r="BMS3" s="74"/>
      <c r="BMT3" s="74"/>
      <c r="BMU3" s="74"/>
      <c r="BMV3" s="74"/>
      <c r="BMW3" s="74"/>
      <c r="BMX3" s="74"/>
      <c r="BMY3" s="74"/>
      <c r="BMZ3" s="74"/>
      <c r="BNA3" s="74"/>
      <c r="BNB3" s="74"/>
      <c r="BNC3" s="74"/>
      <c r="BND3" s="74"/>
      <c r="BNE3" s="74"/>
      <c r="BNF3" s="74"/>
      <c r="BNG3" s="74"/>
      <c r="BNH3" s="74"/>
      <c r="BNI3" s="74"/>
      <c r="BNJ3" s="74"/>
      <c r="BNK3" s="74"/>
      <c r="BNL3" s="74"/>
      <c r="BNM3" s="74"/>
      <c r="BNN3" s="74"/>
      <c r="BNO3" s="74"/>
      <c r="BNP3" s="74"/>
      <c r="BNQ3" s="74"/>
      <c r="BNR3" s="74"/>
      <c r="BNS3" s="74"/>
      <c r="BNT3" s="74"/>
      <c r="BNU3" s="74"/>
      <c r="BNV3" s="74"/>
      <c r="BNW3" s="74"/>
      <c r="BNX3" s="74"/>
      <c r="BNY3" s="74"/>
      <c r="BNZ3" s="74"/>
      <c r="BOA3" s="74"/>
      <c r="BOB3" s="74"/>
      <c r="BOC3" s="74"/>
      <c r="BOD3" s="74"/>
      <c r="BOE3" s="74"/>
      <c r="BOF3" s="74"/>
      <c r="BOG3" s="74"/>
      <c r="BOH3" s="74"/>
      <c r="BOI3" s="74"/>
      <c r="BOJ3" s="74"/>
      <c r="BOK3" s="74"/>
      <c r="BOL3" s="74"/>
      <c r="BOM3" s="74"/>
      <c r="BON3" s="74"/>
      <c r="BOO3" s="74"/>
      <c r="BOP3" s="74"/>
      <c r="BOQ3" s="74"/>
      <c r="BOR3" s="74"/>
      <c r="BOS3" s="74"/>
      <c r="BOT3" s="74"/>
      <c r="BOU3" s="74"/>
      <c r="BOV3" s="74"/>
      <c r="BOW3" s="74"/>
      <c r="BOX3" s="74"/>
      <c r="BOY3" s="74"/>
      <c r="BOZ3" s="74"/>
      <c r="BPA3" s="74"/>
      <c r="BPB3" s="74"/>
      <c r="BPC3" s="74"/>
      <c r="BPD3" s="74"/>
      <c r="BPE3" s="74"/>
      <c r="BPF3" s="74"/>
      <c r="BPG3" s="74"/>
      <c r="BPH3" s="74"/>
      <c r="BPI3" s="74"/>
      <c r="BPJ3" s="74"/>
      <c r="BPK3" s="74"/>
      <c r="BPL3" s="74"/>
      <c r="BPM3" s="74"/>
      <c r="BPN3" s="74"/>
      <c r="BPO3" s="74"/>
      <c r="BPP3" s="74"/>
      <c r="BPQ3" s="74"/>
      <c r="BPR3" s="74"/>
      <c r="BPS3" s="74"/>
      <c r="BPT3" s="74"/>
      <c r="BPU3" s="74"/>
      <c r="BPV3" s="74"/>
      <c r="BPW3" s="74"/>
      <c r="BPX3" s="74"/>
      <c r="BPY3" s="74"/>
      <c r="BPZ3" s="74"/>
      <c r="BQA3" s="74"/>
      <c r="BQB3" s="74"/>
      <c r="BQC3" s="74"/>
      <c r="BQD3" s="74"/>
      <c r="BQE3" s="74"/>
      <c r="BQF3" s="74"/>
      <c r="BQG3" s="74"/>
      <c r="BQH3" s="74"/>
      <c r="BQI3" s="74"/>
      <c r="BQJ3" s="74"/>
      <c r="BQK3" s="74"/>
      <c r="BQL3" s="74"/>
      <c r="BQM3" s="74"/>
      <c r="BQN3" s="74"/>
      <c r="BQO3" s="74"/>
      <c r="BQP3" s="74"/>
      <c r="BQQ3" s="74"/>
      <c r="BQR3" s="74"/>
      <c r="BQS3" s="74"/>
      <c r="BQT3" s="74"/>
      <c r="BQU3" s="74"/>
      <c r="BQV3" s="74"/>
      <c r="BQW3" s="74"/>
      <c r="BQX3" s="74"/>
      <c r="BQY3" s="74"/>
      <c r="BQZ3" s="74"/>
      <c r="BRA3" s="74"/>
      <c r="BRB3" s="74"/>
      <c r="BRC3" s="74"/>
      <c r="BRD3" s="74"/>
      <c r="BRE3" s="74"/>
      <c r="BRF3" s="74"/>
      <c r="BRG3" s="74"/>
      <c r="BRH3" s="74"/>
      <c r="BRI3" s="74"/>
      <c r="BRJ3" s="74"/>
      <c r="BRK3" s="74"/>
      <c r="BRL3" s="74"/>
      <c r="BRM3" s="74"/>
      <c r="BRN3" s="74"/>
      <c r="BRO3" s="74"/>
      <c r="BRP3" s="74"/>
      <c r="BRQ3" s="74"/>
      <c r="BRR3" s="74"/>
      <c r="BRS3" s="74"/>
      <c r="BRT3" s="74"/>
      <c r="BRU3" s="74"/>
      <c r="BRV3" s="74"/>
      <c r="BRW3" s="74"/>
      <c r="BRX3" s="74"/>
      <c r="BRY3" s="74"/>
      <c r="BRZ3" s="74"/>
      <c r="BSA3" s="74"/>
      <c r="BSB3" s="74"/>
      <c r="BSC3" s="74"/>
      <c r="BSD3" s="74"/>
      <c r="BSE3" s="74"/>
      <c r="BSF3" s="74"/>
      <c r="BSG3" s="74"/>
      <c r="BSH3" s="74"/>
      <c r="BSI3" s="74"/>
      <c r="BSJ3" s="74"/>
      <c r="BSK3" s="74"/>
      <c r="BSL3" s="74"/>
      <c r="BSM3" s="74"/>
      <c r="BSN3" s="74"/>
      <c r="BSO3" s="74"/>
      <c r="BSP3" s="74"/>
      <c r="BSQ3" s="74"/>
      <c r="BSR3" s="74"/>
      <c r="BSS3" s="74"/>
      <c r="BST3" s="74"/>
      <c r="BSU3" s="74"/>
      <c r="BSV3" s="74"/>
      <c r="BSW3" s="74"/>
      <c r="BSX3" s="74"/>
      <c r="BSY3" s="74"/>
      <c r="BSZ3" s="74"/>
      <c r="BTA3" s="74"/>
      <c r="BTB3" s="74"/>
      <c r="BTC3" s="74"/>
      <c r="BTD3" s="74"/>
      <c r="BTE3" s="74"/>
      <c r="BTF3" s="74"/>
      <c r="BTG3" s="74"/>
      <c r="BTH3" s="74"/>
      <c r="BTI3" s="74"/>
      <c r="BTJ3" s="74"/>
      <c r="BTK3" s="74"/>
      <c r="BTL3" s="74"/>
      <c r="BTM3" s="74"/>
      <c r="BTN3" s="74"/>
      <c r="BTO3" s="74"/>
      <c r="BTP3" s="74"/>
      <c r="BTQ3" s="74"/>
      <c r="BTR3" s="74"/>
      <c r="BTS3" s="74"/>
      <c r="BTT3" s="74"/>
      <c r="BTU3" s="74"/>
      <c r="BTV3" s="74"/>
      <c r="BTW3" s="74"/>
      <c r="BTX3" s="74"/>
      <c r="BTY3" s="74"/>
      <c r="BTZ3" s="74"/>
      <c r="BUA3" s="74"/>
      <c r="BUB3" s="74"/>
      <c r="BUC3" s="74"/>
      <c r="BUD3" s="74"/>
      <c r="BUE3" s="74"/>
      <c r="BUF3" s="74"/>
      <c r="BUG3" s="74"/>
      <c r="BUH3" s="74"/>
      <c r="BUI3" s="74"/>
      <c r="BUJ3" s="74"/>
      <c r="BUK3" s="74"/>
      <c r="BUL3" s="74"/>
      <c r="BUM3" s="74"/>
      <c r="BUN3" s="74"/>
      <c r="BUO3" s="74"/>
      <c r="BUP3" s="74"/>
      <c r="BUQ3" s="74"/>
      <c r="BUR3" s="74"/>
      <c r="BUS3" s="74"/>
      <c r="BUT3" s="74"/>
      <c r="BUU3" s="74"/>
      <c r="BUV3" s="74"/>
      <c r="BUW3" s="74"/>
      <c r="BUX3" s="74"/>
      <c r="BUY3" s="74"/>
      <c r="BUZ3" s="74"/>
      <c r="BVA3" s="74"/>
      <c r="BVB3" s="74"/>
      <c r="BVC3" s="74"/>
      <c r="BVD3" s="74"/>
      <c r="BVE3" s="74"/>
      <c r="BVF3" s="74"/>
      <c r="BVG3" s="74"/>
      <c r="BVH3" s="74"/>
      <c r="BVI3" s="74"/>
      <c r="BVJ3" s="74"/>
      <c r="BVK3" s="74"/>
      <c r="BVL3" s="74"/>
      <c r="BVM3" s="74"/>
      <c r="BVN3" s="74"/>
      <c r="BVO3" s="74"/>
      <c r="BVP3" s="74"/>
      <c r="BVQ3" s="74"/>
      <c r="BVR3" s="74"/>
      <c r="BVS3" s="74"/>
      <c r="BVT3" s="74"/>
      <c r="BVU3" s="74"/>
      <c r="BVV3" s="74"/>
      <c r="BVW3" s="74"/>
      <c r="BVX3" s="74"/>
      <c r="BVY3" s="74"/>
      <c r="BVZ3" s="74"/>
      <c r="BWA3" s="74"/>
      <c r="BWB3" s="74"/>
      <c r="BWC3" s="74"/>
      <c r="BWD3" s="74"/>
      <c r="BWE3" s="74"/>
      <c r="BWF3" s="74"/>
      <c r="BWG3" s="74"/>
      <c r="BWH3" s="74"/>
      <c r="BWI3" s="74"/>
      <c r="BWJ3" s="74"/>
      <c r="BWK3" s="74"/>
      <c r="BWL3" s="74"/>
      <c r="BWM3" s="74"/>
      <c r="BWN3" s="74"/>
      <c r="BWO3" s="74"/>
      <c r="BWP3" s="74"/>
      <c r="BWQ3" s="74"/>
      <c r="BWR3" s="74"/>
      <c r="BWS3" s="74"/>
      <c r="BWT3" s="74"/>
      <c r="BWU3" s="74"/>
      <c r="BWV3" s="74"/>
      <c r="BWW3" s="74"/>
      <c r="BWX3" s="74"/>
      <c r="BWY3" s="74"/>
      <c r="BWZ3" s="74"/>
      <c r="BXA3" s="74"/>
      <c r="BXB3" s="74"/>
      <c r="BXC3" s="74"/>
      <c r="BXD3" s="74"/>
      <c r="BXE3" s="74"/>
      <c r="BXF3" s="74"/>
      <c r="BXG3" s="74"/>
      <c r="BXH3" s="74"/>
      <c r="BXI3" s="74"/>
      <c r="BXJ3" s="74"/>
      <c r="BXK3" s="74"/>
      <c r="BXL3" s="74"/>
      <c r="BXM3" s="74"/>
      <c r="BXN3" s="74"/>
      <c r="BXO3" s="74"/>
      <c r="BXP3" s="74"/>
      <c r="BXQ3" s="74"/>
      <c r="BXR3" s="74"/>
      <c r="BXS3" s="74"/>
      <c r="BXT3" s="74"/>
      <c r="BXU3" s="74"/>
      <c r="BXV3" s="74"/>
      <c r="BXW3" s="74"/>
      <c r="BXX3" s="74"/>
      <c r="BXY3" s="74"/>
      <c r="BXZ3" s="74"/>
      <c r="BYA3" s="74"/>
      <c r="BYB3" s="74"/>
      <c r="BYC3" s="74"/>
      <c r="BYD3" s="74"/>
      <c r="BYE3" s="74"/>
      <c r="BYF3" s="74"/>
      <c r="BYG3" s="74"/>
      <c r="BYH3" s="74"/>
      <c r="BYI3" s="74"/>
      <c r="BYJ3" s="74"/>
      <c r="BYK3" s="74"/>
      <c r="BYL3" s="74"/>
      <c r="BYM3" s="74"/>
      <c r="BYN3" s="74"/>
      <c r="BYO3" s="74"/>
      <c r="BYP3" s="74"/>
      <c r="BYQ3" s="74"/>
      <c r="BYR3" s="74"/>
      <c r="BYS3" s="74"/>
      <c r="BYT3" s="74"/>
      <c r="BYU3" s="74"/>
      <c r="BYV3" s="74"/>
      <c r="BYW3" s="74"/>
      <c r="BYX3" s="74"/>
      <c r="BYY3" s="74"/>
      <c r="BYZ3" s="74"/>
      <c r="BZA3" s="74"/>
      <c r="BZB3" s="74"/>
      <c r="BZC3" s="74"/>
      <c r="BZD3" s="74"/>
      <c r="BZE3" s="74"/>
      <c r="BZF3" s="74"/>
      <c r="BZG3" s="74"/>
      <c r="BZH3" s="74"/>
      <c r="BZI3" s="74"/>
      <c r="BZJ3" s="74"/>
      <c r="BZK3" s="74"/>
      <c r="BZL3" s="74"/>
      <c r="BZM3" s="74"/>
      <c r="BZN3" s="74"/>
      <c r="BZO3" s="74"/>
      <c r="BZP3" s="74"/>
      <c r="BZQ3" s="74"/>
      <c r="BZR3" s="74"/>
      <c r="BZS3" s="74"/>
      <c r="BZT3" s="74"/>
      <c r="BZU3" s="74"/>
      <c r="BZV3" s="74"/>
      <c r="BZW3" s="74"/>
      <c r="BZX3" s="74"/>
      <c r="BZY3" s="74"/>
      <c r="BZZ3" s="74"/>
      <c r="CAA3" s="74"/>
      <c r="CAB3" s="74"/>
      <c r="CAC3" s="74"/>
      <c r="CAD3" s="74"/>
      <c r="CAE3" s="74"/>
      <c r="CAF3" s="74"/>
      <c r="CAG3" s="74"/>
      <c r="CAH3" s="74"/>
      <c r="CAI3" s="74"/>
      <c r="CAJ3" s="74"/>
      <c r="CAK3" s="74"/>
      <c r="CAL3" s="74"/>
      <c r="CAM3" s="74"/>
      <c r="CAN3" s="74"/>
      <c r="CAO3" s="74"/>
      <c r="CAP3" s="74"/>
      <c r="CAQ3" s="74"/>
      <c r="CAR3" s="74"/>
      <c r="CAS3" s="74"/>
      <c r="CAT3" s="74"/>
      <c r="CAU3" s="74"/>
      <c r="CAV3" s="74"/>
      <c r="CAW3" s="74"/>
      <c r="CAX3" s="74"/>
      <c r="CAY3" s="74"/>
      <c r="CAZ3" s="74"/>
      <c r="CBA3" s="74"/>
      <c r="CBB3" s="74"/>
      <c r="CBC3" s="74"/>
      <c r="CBD3" s="74"/>
      <c r="CBE3" s="74"/>
      <c r="CBF3" s="74"/>
      <c r="CBG3" s="74"/>
      <c r="CBH3" s="74"/>
      <c r="CBI3" s="74"/>
      <c r="CBJ3" s="74"/>
      <c r="CBK3" s="74"/>
      <c r="CBL3" s="74"/>
      <c r="CBM3" s="74"/>
      <c r="CBN3" s="74"/>
      <c r="CBO3" s="74"/>
      <c r="CBP3" s="74"/>
      <c r="CBQ3" s="74"/>
      <c r="CBR3" s="74"/>
      <c r="CBS3" s="74"/>
      <c r="CBT3" s="74"/>
      <c r="CBU3" s="74"/>
      <c r="CBV3" s="74"/>
      <c r="CBW3" s="74"/>
      <c r="CBX3" s="74"/>
      <c r="CBY3" s="74"/>
      <c r="CBZ3" s="74"/>
      <c r="CCA3" s="74"/>
      <c r="CCB3" s="74"/>
      <c r="CCC3" s="74"/>
      <c r="CCD3" s="74"/>
      <c r="CCE3" s="74"/>
      <c r="CCF3" s="74"/>
      <c r="CCG3" s="74"/>
      <c r="CCH3" s="74"/>
      <c r="CCI3" s="74"/>
      <c r="CCJ3" s="74"/>
      <c r="CCK3" s="74"/>
      <c r="CCL3" s="74"/>
      <c r="CCM3" s="74"/>
      <c r="CCN3" s="74"/>
      <c r="CCO3" s="74"/>
      <c r="CCP3" s="74"/>
      <c r="CCQ3" s="74"/>
      <c r="CCR3" s="74"/>
      <c r="CCS3" s="74"/>
      <c r="CCT3" s="74"/>
      <c r="CCU3" s="74"/>
      <c r="CCV3" s="74"/>
      <c r="CCW3" s="74"/>
      <c r="CCX3" s="74"/>
      <c r="CCY3" s="74"/>
      <c r="CCZ3" s="74"/>
      <c r="CDA3" s="74"/>
      <c r="CDB3" s="74"/>
      <c r="CDC3" s="74"/>
      <c r="CDD3" s="74"/>
      <c r="CDE3" s="74"/>
      <c r="CDF3" s="74"/>
      <c r="CDG3" s="74"/>
      <c r="CDH3" s="74"/>
      <c r="CDI3" s="74"/>
      <c r="CDJ3" s="74"/>
      <c r="CDK3" s="74"/>
      <c r="CDL3" s="74"/>
      <c r="CDM3" s="74"/>
      <c r="CDN3" s="74"/>
      <c r="CDO3" s="74"/>
      <c r="CDP3" s="74"/>
      <c r="CDQ3" s="74"/>
      <c r="CDR3" s="74"/>
      <c r="CDS3" s="74"/>
      <c r="CDT3" s="74"/>
      <c r="CDU3" s="74"/>
      <c r="CDV3" s="74"/>
      <c r="CDW3" s="74"/>
      <c r="CDX3" s="74"/>
      <c r="CDY3" s="74"/>
      <c r="CDZ3" s="74"/>
      <c r="CEA3" s="74"/>
      <c r="CEB3" s="74"/>
      <c r="CEC3" s="74"/>
      <c r="CED3" s="74"/>
      <c r="CEE3" s="74"/>
      <c r="CEF3" s="74"/>
      <c r="CEG3" s="74"/>
      <c r="CEH3" s="74"/>
      <c r="CEI3" s="74"/>
      <c r="CEJ3" s="74"/>
      <c r="CEK3" s="74"/>
      <c r="CEL3" s="74"/>
      <c r="CEM3" s="74"/>
      <c r="CEN3" s="74"/>
      <c r="CEO3" s="74"/>
      <c r="CEP3" s="74"/>
      <c r="CEQ3" s="74"/>
      <c r="CER3" s="74"/>
      <c r="CES3" s="74"/>
      <c r="CET3" s="74"/>
      <c r="CEU3" s="74"/>
      <c r="CEV3" s="74"/>
      <c r="CEW3" s="74"/>
      <c r="CEX3" s="74"/>
      <c r="CEY3" s="74"/>
      <c r="CEZ3" s="74"/>
      <c r="CFA3" s="74"/>
      <c r="CFB3" s="74"/>
      <c r="CFC3" s="74"/>
      <c r="CFD3" s="74"/>
      <c r="CFE3" s="74"/>
      <c r="CFF3" s="74"/>
      <c r="CFG3" s="74"/>
      <c r="CFH3" s="74"/>
      <c r="CFI3" s="74"/>
      <c r="CFJ3" s="74"/>
      <c r="CFK3" s="74"/>
      <c r="CFL3" s="74"/>
      <c r="CFM3" s="74"/>
      <c r="CFN3" s="74"/>
      <c r="CFO3" s="74"/>
      <c r="CFP3" s="74"/>
      <c r="CFQ3" s="74"/>
      <c r="CFR3" s="74"/>
      <c r="CFS3" s="74"/>
      <c r="CFT3" s="74"/>
      <c r="CFU3" s="74"/>
      <c r="CFV3" s="74"/>
      <c r="CFW3" s="74"/>
      <c r="CFX3" s="74"/>
      <c r="CFY3" s="74"/>
      <c r="CFZ3" s="74"/>
      <c r="CGA3" s="74"/>
      <c r="CGB3" s="74"/>
      <c r="CGC3" s="74"/>
      <c r="CGD3" s="74"/>
      <c r="CGE3" s="74"/>
      <c r="CGF3" s="74"/>
      <c r="CGG3" s="74"/>
      <c r="CGH3" s="74"/>
      <c r="CGI3" s="74"/>
      <c r="CGJ3" s="74"/>
      <c r="CGK3" s="74"/>
      <c r="CGL3" s="74"/>
      <c r="CGM3" s="74"/>
      <c r="CGN3" s="74"/>
      <c r="CGO3" s="74"/>
      <c r="CGP3" s="74"/>
      <c r="CGQ3" s="74"/>
      <c r="CGR3" s="74"/>
      <c r="CGS3" s="74"/>
      <c r="CGT3" s="74"/>
      <c r="CGU3" s="74"/>
      <c r="CGV3" s="74"/>
      <c r="CGW3" s="74"/>
      <c r="CGX3" s="74"/>
      <c r="CGY3" s="74"/>
      <c r="CGZ3" s="74"/>
      <c r="CHA3" s="74"/>
      <c r="CHB3" s="74"/>
      <c r="CHC3" s="74"/>
      <c r="CHD3" s="74"/>
      <c r="CHE3" s="74"/>
      <c r="CHF3" s="74"/>
      <c r="CHG3" s="74"/>
      <c r="CHH3" s="74"/>
      <c r="CHI3" s="74"/>
      <c r="CHJ3" s="74"/>
      <c r="CHK3" s="74"/>
      <c r="CHL3" s="74"/>
      <c r="CHM3" s="74"/>
      <c r="CHN3" s="74"/>
      <c r="CHO3" s="74"/>
      <c r="CHP3" s="74"/>
      <c r="CHQ3" s="74"/>
      <c r="CHR3" s="74"/>
      <c r="CHS3" s="74"/>
      <c r="CHT3" s="74"/>
      <c r="CHU3" s="74"/>
      <c r="CHV3" s="74"/>
      <c r="CHW3" s="74"/>
      <c r="CHX3" s="74"/>
      <c r="CHY3" s="74"/>
      <c r="CHZ3" s="74"/>
      <c r="CIA3" s="74"/>
      <c r="CIB3" s="74"/>
      <c r="CIC3" s="74"/>
      <c r="CID3" s="74"/>
      <c r="CIE3" s="74"/>
      <c r="CIF3" s="74"/>
      <c r="CIG3" s="74"/>
      <c r="CIH3" s="74"/>
      <c r="CII3" s="74"/>
      <c r="CIJ3" s="74"/>
      <c r="CIK3" s="74"/>
      <c r="CIL3" s="74"/>
      <c r="CIM3" s="74"/>
      <c r="CIN3" s="74"/>
      <c r="CIO3" s="74"/>
      <c r="CIP3" s="74"/>
      <c r="CIQ3" s="74"/>
      <c r="CIR3" s="74"/>
      <c r="CIS3" s="74"/>
      <c r="CIT3" s="74"/>
      <c r="CIU3" s="74"/>
      <c r="CIV3" s="74"/>
      <c r="CIW3" s="74"/>
      <c r="CIX3" s="74"/>
      <c r="CIY3" s="74"/>
      <c r="CIZ3" s="74"/>
      <c r="CJA3" s="74"/>
      <c r="CJB3" s="74"/>
      <c r="CJC3" s="74"/>
      <c r="CJD3" s="74"/>
      <c r="CJE3" s="74"/>
      <c r="CJF3" s="74"/>
      <c r="CJG3" s="74"/>
      <c r="CJH3" s="74"/>
      <c r="CJI3" s="74"/>
      <c r="CJJ3" s="74"/>
      <c r="CJK3" s="74"/>
      <c r="CJL3" s="74"/>
      <c r="CJM3" s="74"/>
      <c r="CJN3" s="74"/>
      <c r="CJO3" s="74"/>
      <c r="CJP3" s="74"/>
      <c r="CJQ3" s="74"/>
      <c r="CJR3" s="74"/>
      <c r="CJS3" s="74"/>
      <c r="CJT3" s="74"/>
      <c r="CJU3" s="74"/>
      <c r="CJV3" s="74"/>
      <c r="CJW3" s="74"/>
      <c r="CJX3" s="74"/>
      <c r="CJY3" s="74"/>
      <c r="CJZ3" s="74"/>
      <c r="CKA3" s="74"/>
      <c r="CKB3" s="74"/>
      <c r="CKC3" s="74"/>
      <c r="CKD3" s="74"/>
      <c r="CKE3" s="74"/>
      <c r="CKF3" s="74"/>
      <c r="CKG3" s="74"/>
      <c r="CKH3" s="74"/>
      <c r="CKI3" s="74"/>
      <c r="CKJ3" s="74"/>
      <c r="CKK3" s="74"/>
      <c r="CKL3" s="74"/>
      <c r="CKM3" s="74"/>
      <c r="CKN3" s="74"/>
      <c r="CKO3" s="74"/>
      <c r="CKP3" s="74"/>
      <c r="CKQ3" s="74"/>
      <c r="CKR3" s="74"/>
      <c r="CKS3" s="74"/>
      <c r="CKT3" s="74"/>
      <c r="CKU3" s="74"/>
      <c r="CKV3" s="74"/>
      <c r="CKW3" s="74"/>
      <c r="CKX3" s="74"/>
      <c r="CKY3" s="74"/>
      <c r="CKZ3" s="74"/>
      <c r="CLA3" s="74"/>
      <c r="CLB3" s="74"/>
      <c r="CLC3" s="74"/>
      <c r="CLD3" s="74"/>
      <c r="CLE3" s="74"/>
      <c r="CLF3" s="74"/>
      <c r="CLG3" s="74"/>
      <c r="CLH3" s="74"/>
      <c r="CLI3" s="74"/>
      <c r="CLJ3" s="74"/>
      <c r="CLK3" s="74"/>
      <c r="CLL3" s="74"/>
      <c r="CLM3" s="74"/>
      <c r="CLN3" s="74"/>
      <c r="CLO3" s="74"/>
      <c r="CLP3" s="74"/>
      <c r="CLQ3" s="74"/>
      <c r="CLR3" s="74"/>
      <c r="CLS3" s="74"/>
      <c r="CLT3" s="74"/>
      <c r="CLU3" s="74"/>
      <c r="CLV3" s="74"/>
      <c r="CLW3" s="74"/>
      <c r="CLX3" s="74"/>
      <c r="CLY3" s="74"/>
      <c r="CLZ3" s="74"/>
      <c r="CMA3" s="74"/>
      <c r="CMB3" s="74"/>
      <c r="CMC3" s="74"/>
      <c r="CMD3" s="74"/>
      <c r="CME3" s="74"/>
      <c r="CMF3" s="74"/>
      <c r="CMG3" s="74"/>
      <c r="CMH3" s="74"/>
      <c r="CMI3" s="74"/>
      <c r="CMJ3" s="74"/>
      <c r="CMK3" s="74"/>
      <c r="CML3" s="74"/>
      <c r="CMM3" s="74"/>
      <c r="CMN3" s="74"/>
      <c r="CMO3" s="74"/>
      <c r="CMP3" s="74"/>
      <c r="CMQ3" s="74"/>
      <c r="CMR3" s="74"/>
      <c r="CMS3" s="74"/>
      <c r="CMT3" s="74"/>
      <c r="CMU3" s="74"/>
      <c r="CMV3" s="74"/>
      <c r="CMW3" s="74"/>
      <c r="CMX3" s="74"/>
      <c r="CMY3" s="74"/>
      <c r="CMZ3" s="74"/>
      <c r="CNA3" s="74"/>
      <c r="CNB3" s="74"/>
      <c r="CNC3" s="74"/>
      <c r="CND3" s="74"/>
      <c r="CNE3" s="74"/>
      <c r="CNF3" s="74"/>
      <c r="CNG3" s="74"/>
      <c r="CNH3" s="74"/>
      <c r="CNI3" s="74"/>
      <c r="CNJ3" s="74"/>
      <c r="CNK3" s="74"/>
      <c r="CNL3" s="74"/>
      <c r="CNM3" s="74"/>
      <c r="CNN3" s="74"/>
      <c r="CNO3" s="74"/>
      <c r="CNP3" s="74"/>
      <c r="CNQ3" s="74"/>
      <c r="CNR3" s="74"/>
      <c r="CNS3" s="74"/>
      <c r="CNT3" s="74"/>
      <c r="CNU3" s="74"/>
      <c r="CNV3" s="74"/>
      <c r="CNW3" s="74"/>
      <c r="CNX3" s="74"/>
      <c r="CNY3" s="74"/>
      <c r="CNZ3" s="74"/>
      <c r="COA3" s="74"/>
      <c r="COB3" s="74"/>
      <c r="COC3" s="74"/>
      <c r="COD3" s="74"/>
      <c r="COE3" s="74"/>
      <c r="COF3" s="74"/>
      <c r="COG3" s="74"/>
      <c r="COH3" s="74"/>
      <c r="COI3" s="74"/>
      <c r="COJ3" s="74"/>
      <c r="COK3" s="74"/>
      <c r="COL3" s="74"/>
      <c r="COM3" s="74"/>
      <c r="CON3" s="74"/>
      <c r="COO3" s="74"/>
      <c r="COP3" s="74"/>
      <c r="COQ3" s="74"/>
      <c r="COR3" s="74"/>
      <c r="COS3" s="74"/>
      <c r="COT3" s="74"/>
      <c r="COU3" s="74"/>
      <c r="COV3" s="74"/>
      <c r="COW3" s="74"/>
      <c r="COX3" s="74"/>
      <c r="COY3" s="74"/>
      <c r="COZ3" s="74"/>
      <c r="CPA3" s="74"/>
      <c r="CPB3" s="74"/>
      <c r="CPC3" s="74"/>
      <c r="CPD3" s="74"/>
      <c r="CPE3" s="74"/>
      <c r="CPF3" s="74"/>
      <c r="CPG3" s="74"/>
      <c r="CPH3" s="74"/>
      <c r="CPI3" s="74"/>
      <c r="CPJ3" s="74"/>
      <c r="CPK3" s="74"/>
      <c r="CPL3" s="74"/>
      <c r="CPM3" s="74"/>
      <c r="CPN3" s="74"/>
      <c r="CPO3" s="74"/>
      <c r="CPP3" s="74"/>
      <c r="CPQ3" s="74"/>
      <c r="CPR3" s="74"/>
      <c r="CPS3" s="74"/>
      <c r="CPT3" s="74"/>
      <c r="CPU3" s="74"/>
      <c r="CPV3" s="74"/>
      <c r="CPW3" s="74"/>
      <c r="CPX3" s="74"/>
      <c r="CPY3" s="74"/>
      <c r="CPZ3" s="74"/>
      <c r="CQA3" s="74"/>
      <c r="CQB3" s="74"/>
      <c r="CQC3" s="74"/>
      <c r="CQD3" s="74"/>
      <c r="CQE3" s="74"/>
      <c r="CQF3" s="74"/>
      <c r="CQG3" s="74"/>
      <c r="CQH3" s="74"/>
      <c r="CQI3" s="74"/>
      <c r="CQJ3" s="74"/>
      <c r="CQK3" s="74"/>
      <c r="CQL3" s="74"/>
      <c r="CQM3" s="74"/>
      <c r="CQN3" s="74"/>
      <c r="CQO3" s="74"/>
      <c r="CQP3" s="74"/>
      <c r="CQQ3" s="74"/>
      <c r="CQR3" s="74"/>
      <c r="CQS3" s="74"/>
      <c r="CQT3" s="74"/>
      <c r="CQU3" s="74"/>
      <c r="CQV3" s="74"/>
      <c r="CQW3" s="74"/>
      <c r="CQX3" s="74"/>
      <c r="CQY3" s="74"/>
      <c r="CQZ3" s="74"/>
      <c r="CRA3" s="74"/>
      <c r="CRB3" s="74"/>
      <c r="CRC3" s="74"/>
      <c r="CRD3" s="74"/>
      <c r="CRE3" s="74"/>
      <c r="CRF3" s="74"/>
      <c r="CRG3" s="74"/>
      <c r="CRH3" s="74"/>
      <c r="CRI3" s="74"/>
      <c r="CRJ3" s="74"/>
      <c r="CRK3" s="74"/>
      <c r="CRL3" s="74"/>
      <c r="CRM3" s="74"/>
      <c r="CRN3" s="74"/>
      <c r="CRO3" s="74"/>
      <c r="CRP3" s="74"/>
      <c r="CRQ3" s="74"/>
      <c r="CRR3" s="74"/>
      <c r="CRS3" s="74"/>
      <c r="CRT3" s="74"/>
      <c r="CRU3" s="74"/>
      <c r="CRV3" s="74"/>
      <c r="CRW3" s="74"/>
      <c r="CRX3" s="74"/>
      <c r="CRY3" s="74"/>
      <c r="CRZ3" s="74"/>
      <c r="CSA3" s="74"/>
      <c r="CSB3" s="74"/>
      <c r="CSC3" s="74"/>
      <c r="CSD3" s="74"/>
      <c r="CSE3" s="74"/>
      <c r="CSF3" s="74"/>
      <c r="CSG3" s="74"/>
      <c r="CSH3" s="74"/>
      <c r="CSI3" s="74"/>
      <c r="CSJ3" s="74"/>
      <c r="CSK3" s="74"/>
      <c r="CSL3" s="74"/>
      <c r="CSM3" s="74"/>
      <c r="CSN3" s="74"/>
      <c r="CSO3" s="74"/>
      <c r="CSP3" s="74"/>
      <c r="CSQ3" s="74"/>
      <c r="CSR3" s="74"/>
      <c r="CSS3" s="74"/>
      <c r="CST3" s="74"/>
      <c r="CSU3" s="74"/>
      <c r="CSV3" s="74"/>
      <c r="CSW3" s="74"/>
      <c r="CSX3" s="74"/>
      <c r="CSY3" s="74"/>
      <c r="CSZ3" s="74"/>
      <c r="CTA3" s="74"/>
      <c r="CTB3" s="74"/>
      <c r="CTC3" s="74"/>
      <c r="CTD3" s="74"/>
      <c r="CTE3" s="74"/>
      <c r="CTF3" s="74"/>
      <c r="CTG3" s="74"/>
      <c r="CTH3" s="74"/>
      <c r="CTI3" s="74"/>
      <c r="CTJ3" s="74"/>
      <c r="CTK3" s="74"/>
      <c r="CTL3" s="74"/>
      <c r="CTM3" s="74"/>
      <c r="CTN3" s="74"/>
      <c r="CTO3" s="74"/>
      <c r="CTP3" s="74"/>
      <c r="CTQ3" s="74"/>
      <c r="CTR3" s="74"/>
      <c r="CTS3" s="74"/>
      <c r="CTT3" s="74"/>
      <c r="CTU3" s="74"/>
      <c r="CTV3" s="74"/>
      <c r="CTW3" s="74"/>
      <c r="CTX3" s="74"/>
      <c r="CTY3" s="74"/>
      <c r="CTZ3" s="74"/>
      <c r="CUA3" s="74"/>
      <c r="CUB3" s="74"/>
      <c r="CUC3" s="74"/>
      <c r="CUD3" s="74"/>
      <c r="CUE3" s="74"/>
      <c r="CUF3" s="74"/>
      <c r="CUG3" s="74"/>
      <c r="CUH3" s="74"/>
      <c r="CUI3" s="74"/>
      <c r="CUJ3" s="74"/>
      <c r="CUK3" s="74"/>
      <c r="CUL3" s="74"/>
      <c r="CUM3" s="74"/>
      <c r="CUN3" s="74"/>
      <c r="CUO3" s="74"/>
      <c r="CUP3" s="74"/>
      <c r="CUQ3" s="74"/>
      <c r="CUR3" s="74"/>
      <c r="CUS3" s="74"/>
      <c r="CUT3" s="74"/>
      <c r="CUU3" s="74"/>
      <c r="CUV3" s="74"/>
      <c r="CUW3" s="74"/>
      <c r="CUX3" s="74"/>
      <c r="CUY3" s="74"/>
      <c r="CUZ3" s="74"/>
      <c r="CVA3" s="74"/>
      <c r="CVB3" s="74"/>
      <c r="CVC3" s="74"/>
      <c r="CVD3" s="74"/>
      <c r="CVE3" s="74"/>
      <c r="CVF3" s="74"/>
      <c r="CVG3" s="74"/>
      <c r="CVH3" s="74"/>
      <c r="CVI3" s="74"/>
      <c r="CVJ3" s="74"/>
      <c r="CVK3" s="74"/>
      <c r="CVL3" s="74"/>
      <c r="CVM3" s="74"/>
      <c r="CVN3" s="74"/>
      <c r="CVO3" s="74"/>
      <c r="CVP3" s="74"/>
      <c r="CVQ3" s="74"/>
      <c r="CVR3" s="74"/>
      <c r="CVS3" s="74"/>
      <c r="CVT3" s="74"/>
      <c r="CVU3" s="74"/>
      <c r="CVV3" s="74"/>
      <c r="CVW3" s="74"/>
      <c r="CVX3" s="74"/>
      <c r="CVY3" s="74"/>
      <c r="CVZ3" s="74"/>
      <c r="CWA3" s="74"/>
      <c r="CWB3" s="74"/>
      <c r="CWC3" s="74"/>
      <c r="CWD3" s="74"/>
      <c r="CWE3" s="74"/>
      <c r="CWF3" s="74"/>
      <c r="CWG3" s="74"/>
      <c r="CWH3" s="74"/>
      <c r="CWI3" s="74"/>
      <c r="CWJ3" s="74"/>
      <c r="CWK3" s="74"/>
      <c r="CWL3" s="74"/>
      <c r="CWM3" s="74"/>
      <c r="CWN3" s="74"/>
      <c r="CWO3" s="74"/>
      <c r="CWP3" s="74"/>
      <c r="CWQ3" s="74"/>
      <c r="CWR3" s="74"/>
      <c r="CWS3" s="74"/>
      <c r="CWT3" s="74"/>
      <c r="CWU3" s="74"/>
      <c r="CWV3" s="74"/>
      <c r="CWW3" s="74"/>
      <c r="CWX3" s="74"/>
      <c r="CWY3" s="74"/>
      <c r="CWZ3" s="74"/>
      <c r="CXA3" s="74"/>
      <c r="CXB3" s="74"/>
      <c r="CXC3" s="74"/>
      <c r="CXD3" s="74"/>
      <c r="CXE3" s="74"/>
      <c r="CXF3" s="74"/>
      <c r="CXG3" s="74"/>
      <c r="CXH3" s="74"/>
      <c r="CXI3" s="74"/>
      <c r="CXJ3" s="74"/>
      <c r="CXK3" s="74"/>
      <c r="CXL3" s="74"/>
      <c r="CXM3" s="74"/>
      <c r="CXN3" s="74"/>
      <c r="CXO3" s="74"/>
      <c r="CXP3" s="74"/>
      <c r="CXQ3" s="74"/>
      <c r="CXR3" s="74"/>
      <c r="CXS3" s="74"/>
      <c r="CXT3" s="74"/>
      <c r="CXU3" s="74"/>
      <c r="CXV3" s="74"/>
      <c r="CXW3" s="74"/>
      <c r="CXX3" s="74"/>
      <c r="CXY3" s="74"/>
      <c r="CXZ3" s="74"/>
      <c r="CYA3" s="74"/>
      <c r="CYB3" s="74"/>
      <c r="CYC3" s="74"/>
      <c r="CYD3" s="74"/>
      <c r="CYE3" s="74"/>
      <c r="CYF3" s="74"/>
      <c r="CYG3" s="74"/>
      <c r="CYH3" s="74"/>
      <c r="CYI3" s="74"/>
      <c r="CYJ3" s="74"/>
      <c r="CYK3" s="74"/>
      <c r="CYL3" s="74"/>
      <c r="CYM3" s="74"/>
      <c r="CYN3" s="74"/>
      <c r="CYO3" s="74"/>
      <c r="CYP3" s="74"/>
      <c r="CYQ3" s="74"/>
      <c r="CYR3" s="74"/>
      <c r="CYS3" s="74"/>
      <c r="CYT3" s="74"/>
      <c r="CYU3" s="74"/>
      <c r="CYV3" s="74"/>
      <c r="CYW3" s="74"/>
      <c r="CYX3" s="74"/>
      <c r="CYY3" s="74"/>
      <c r="CYZ3" s="74"/>
      <c r="CZA3" s="74"/>
      <c r="CZB3" s="74"/>
      <c r="CZC3" s="74"/>
      <c r="CZD3" s="74"/>
      <c r="CZE3" s="74"/>
      <c r="CZF3" s="74"/>
      <c r="CZG3" s="74"/>
      <c r="CZH3" s="74"/>
      <c r="CZI3" s="74"/>
      <c r="CZJ3" s="74"/>
      <c r="CZK3" s="74"/>
      <c r="CZL3" s="74"/>
      <c r="CZM3" s="74"/>
      <c r="CZN3" s="74"/>
      <c r="CZO3" s="74"/>
      <c r="CZP3" s="74"/>
      <c r="CZQ3" s="74"/>
      <c r="CZR3" s="74"/>
      <c r="CZS3" s="74"/>
      <c r="CZT3" s="74"/>
      <c r="CZU3" s="74"/>
      <c r="CZV3" s="74"/>
      <c r="CZW3" s="74"/>
      <c r="CZX3" s="74"/>
      <c r="CZY3" s="74"/>
      <c r="CZZ3" s="74"/>
      <c r="DAA3" s="74"/>
      <c r="DAB3" s="74"/>
      <c r="DAC3" s="74"/>
      <c r="DAD3" s="74"/>
      <c r="DAE3" s="74"/>
      <c r="DAF3" s="74"/>
      <c r="DAG3" s="74"/>
      <c r="DAH3" s="74"/>
      <c r="DAI3" s="74"/>
      <c r="DAJ3" s="74"/>
      <c r="DAK3" s="74"/>
      <c r="DAL3" s="74"/>
      <c r="DAM3" s="74"/>
      <c r="DAN3" s="74"/>
      <c r="DAO3" s="74"/>
      <c r="DAP3" s="74"/>
      <c r="DAQ3" s="74"/>
      <c r="DAR3" s="74"/>
      <c r="DAS3" s="74"/>
      <c r="DAT3" s="74"/>
      <c r="DAU3" s="74"/>
      <c r="DAV3" s="74"/>
      <c r="DAW3" s="74"/>
      <c r="DAX3" s="74"/>
      <c r="DAY3" s="74"/>
      <c r="DAZ3" s="74"/>
      <c r="DBA3" s="74"/>
      <c r="DBB3" s="74"/>
      <c r="DBC3" s="74"/>
      <c r="DBD3" s="74"/>
      <c r="DBE3" s="74"/>
      <c r="DBF3" s="74"/>
      <c r="DBG3" s="74"/>
      <c r="DBH3" s="74"/>
      <c r="DBI3" s="74"/>
      <c r="DBJ3" s="74"/>
      <c r="DBK3" s="74"/>
      <c r="DBL3" s="74"/>
      <c r="DBM3" s="74"/>
      <c r="DBN3" s="74"/>
      <c r="DBO3" s="74"/>
      <c r="DBP3" s="74"/>
      <c r="DBQ3" s="74"/>
      <c r="DBR3" s="74"/>
      <c r="DBS3" s="74"/>
      <c r="DBT3" s="74"/>
      <c r="DBU3" s="74"/>
      <c r="DBV3" s="74"/>
      <c r="DBW3" s="74"/>
      <c r="DBX3" s="74"/>
      <c r="DBY3" s="74"/>
      <c r="DBZ3" s="74"/>
      <c r="DCA3" s="74"/>
      <c r="DCB3" s="74"/>
      <c r="DCC3" s="74"/>
      <c r="DCD3" s="74"/>
      <c r="DCE3" s="74"/>
      <c r="DCF3" s="74"/>
      <c r="DCG3" s="74"/>
      <c r="DCH3" s="74"/>
      <c r="DCI3" s="74"/>
      <c r="DCJ3" s="74"/>
      <c r="DCK3" s="74"/>
      <c r="DCL3" s="74"/>
      <c r="DCM3" s="74"/>
      <c r="DCN3" s="74"/>
      <c r="DCO3" s="74"/>
      <c r="DCP3" s="74"/>
      <c r="DCQ3" s="74"/>
      <c r="DCR3" s="74"/>
      <c r="DCS3" s="74"/>
      <c r="DCT3" s="74"/>
      <c r="DCU3" s="74"/>
      <c r="DCV3" s="74"/>
      <c r="DCW3" s="74"/>
      <c r="DCX3" s="74"/>
      <c r="DCY3" s="74"/>
      <c r="DCZ3" s="74"/>
      <c r="DDA3" s="74"/>
      <c r="DDB3" s="74"/>
      <c r="DDC3" s="74"/>
      <c r="DDD3" s="74"/>
      <c r="DDE3" s="74"/>
      <c r="DDF3" s="74"/>
      <c r="DDG3" s="74"/>
      <c r="DDH3" s="74"/>
      <c r="DDI3" s="74"/>
      <c r="DDJ3" s="74"/>
      <c r="DDK3" s="74"/>
      <c r="DDL3" s="74"/>
      <c r="DDM3" s="74"/>
      <c r="DDN3" s="74"/>
      <c r="DDO3" s="74"/>
      <c r="DDP3" s="74"/>
      <c r="DDQ3" s="74"/>
      <c r="DDR3" s="74"/>
      <c r="DDS3" s="74"/>
      <c r="DDT3" s="74"/>
      <c r="DDU3" s="74"/>
      <c r="DDV3" s="74"/>
      <c r="DDW3" s="74"/>
      <c r="DDX3" s="74"/>
      <c r="DDY3" s="74"/>
      <c r="DDZ3" s="74"/>
      <c r="DEA3" s="74"/>
      <c r="DEB3" s="74"/>
      <c r="DEC3" s="74"/>
      <c r="DED3" s="74"/>
      <c r="DEE3" s="74"/>
      <c r="DEF3" s="74"/>
      <c r="DEG3" s="74"/>
      <c r="DEH3" s="74"/>
      <c r="DEI3" s="74"/>
      <c r="DEJ3" s="74"/>
      <c r="DEK3" s="74"/>
      <c r="DEL3" s="74"/>
      <c r="DEM3" s="74"/>
      <c r="DEN3" s="74"/>
      <c r="DEO3" s="74"/>
      <c r="DEP3" s="74"/>
      <c r="DEQ3" s="74"/>
      <c r="DER3" s="74"/>
      <c r="DES3" s="74"/>
      <c r="DET3" s="74"/>
      <c r="DEU3" s="74"/>
      <c r="DEV3" s="74"/>
      <c r="DEW3" s="74"/>
      <c r="DEX3" s="74"/>
      <c r="DEY3" s="74"/>
      <c r="DEZ3" s="74"/>
      <c r="DFA3" s="74"/>
      <c r="DFB3" s="74"/>
      <c r="DFC3" s="74"/>
      <c r="DFD3" s="74"/>
      <c r="DFE3" s="74"/>
      <c r="DFF3" s="74"/>
      <c r="DFG3" s="74"/>
      <c r="DFH3" s="74"/>
      <c r="DFI3" s="74"/>
      <c r="DFJ3" s="74"/>
      <c r="DFK3" s="74"/>
      <c r="DFL3" s="74"/>
      <c r="DFM3" s="74"/>
      <c r="DFN3" s="74"/>
      <c r="DFO3" s="74"/>
      <c r="DFP3" s="74"/>
      <c r="DFQ3" s="74"/>
      <c r="DFR3" s="74"/>
      <c r="DFS3" s="74"/>
      <c r="DFT3" s="74"/>
      <c r="DFU3" s="74"/>
      <c r="DFV3" s="74"/>
      <c r="DFW3" s="74"/>
      <c r="DFX3" s="74"/>
      <c r="DFY3" s="74"/>
      <c r="DFZ3" s="74"/>
      <c r="DGA3" s="74"/>
      <c r="DGB3" s="74"/>
      <c r="DGC3" s="74"/>
      <c r="DGD3" s="74"/>
      <c r="DGE3" s="74"/>
      <c r="DGF3" s="74"/>
      <c r="DGG3" s="74"/>
      <c r="DGH3" s="74"/>
      <c r="DGI3" s="74"/>
      <c r="DGJ3" s="74"/>
      <c r="DGK3" s="74"/>
      <c r="DGL3" s="74"/>
      <c r="DGM3" s="74"/>
      <c r="DGN3" s="74"/>
      <c r="DGO3" s="74"/>
      <c r="DGP3" s="74"/>
      <c r="DGQ3" s="74"/>
      <c r="DGR3" s="74"/>
      <c r="DGS3" s="74"/>
      <c r="DGT3" s="74"/>
      <c r="DGU3" s="74"/>
      <c r="DGV3" s="74"/>
      <c r="DGW3" s="74"/>
      <c r="DGX3" s="74"/>
      <c r="DGY3" s="74"/>
      <c r="DGZ3" s="74"/>
      <c r="DHA3" s="74"/>
      <c r="DHB3" s="74"/>
      <c r="DHC3" s="74"/>
      <c r="DHD3" s="74"/>
      <c r="DHE3" s="74"/>
      <c r="DHF3" s="74"/>
      <c r="DHG3" s="74"/>
      <c r="DHH3" s="74"/>
      <c r="DHI3" s="74"/>
      <c r="DHJ3" s="74"/>
      <c r="DHK3" s="74"/>
      <c r="DHL3" s="74"/>
      <c r="DHM3" s="74"/>
      <c r="DHN3" s="74"/>
      <c r="DHO3" s="74"/>
      <c r="DHP3" s="74"/>
      <c r="DHQ3" s="74"/>
      <c r="DHR3" s="74"/>
      <c r="DHS3" s="74"/>
      <c r="DHT3" s="74"/>
      <c r="DHU3" s="74"/>
      <c r="DHV3" s="74"/>
      <c r="DHW3" s="74"/>
      <c r="DHX3" s="74"/>
      <c r="DHY3" s="74"/>
      <c r="DHZ3" s="74"/>
      <c r="DIA3" s="74"/>
      <c r="DIB3" s="74"/>
      <c r="DIC3" s="74"/>
      <c r="DID3" s="74"/>
      <c r="DIE3" s="74"/>
      <c r="DIF3" s="74"/>
      <c r="DIG3" s="74"/>
      <c r="DIH3" s="74"/>
      <c r="DII3" s="74"/>
      <c r="DIJ3" s="74"/>
      <c r="DIK3" s="74"/>
      <c r="DIL3" s="74"/>
      <c r="DIM3" s="74"/>
      <c r="DIN3" s="74"/>
      <c r="DIO3" s="74"/>
      <c r="DIP3" s="74"/>
      <c r="DIQ3" s="74"/>
      <c r="DIR3" s="74"/>
      <c r="DIS3" s="74"/>
      <c r="DIT3" s="74"/>
      <c r="DIU3" s="74"/>
      <c r="DIV3" s="74"/>
      <c r="DIW3" s="74"/>
      <c r="DIX3" s="74"/>
      <c r="DIY3" s="74"/>
      <c r="DIZ3" s="74"/>
      <c r="DJA3" s="74"/>
      <c r="DJB3" s="74"/>
      <c r="DJC3" s="74"/>
      <c r="DJD3" s="74"/>
      <c r="DJE3" s="74"/>
      <c r="DJF3" s="74"/>
      <c r="DJG3" s="74"/>
      <c r="DJH3" s="74"/>
      <c r="DJI3" s="74"/>
      <c r="DJJ3" s="74"/>
      <c r="DJK3" s="74"/>
      <c r="DJL3" s="74"/>
      <c r="DJM3" s="74"/>
      <c r="DJN3" s="74"/>
      <c r="DJO3" s="74"/>
      <c r="DJP3" s="74"/>
      <c r="DJQ3" s="74"/>
      <c r="DJR3" s="74"/>
      <c r="DJS3" s="74"/>
      <c r="DJT3" s="74"/>
      <c r="DJU3" s="74"/>
      <c r="DJV3" s="74"/>
      <c r="DJW3" s="74"/>
      <c r="DJX3" s="74"/>
      <c r="DJY3" s="74"/>
      <c r="DJZ3" s="74"/>
      <c r="DKA3" s="74"/>
      <c r="DKB3" s="74"/>
      <c r="DKC3" s="74"/>
      <c r="DKD3" s="74"/>
      <c r="DKE3" s="74"/>
      <c r="DKF3" s="74"/>
      <c r="DKG3" s="74"/>
      <c r="DKH3" s="74"/>
      <c r="DKI3" s="74"/>
      <c r="DKJ3" s="74"/>
      <c r="DKK3" s="74"/>
      <c r="DKL3" s="74"/>
      <c r="DKM3" s="74"/>
      <c r="DKN3" s="74"/>
      <c r="DKO3" s="74"/>
      <c r="DKP3" s="74"/>
      <c r="DKQ3" s="74"/>
      <c r="DKR3" s="74"/>
      <c r="DKS3" s="74"/>
      <c r="DKT3" s="74"/>
      <c r="DKU3" s="74"/>
      <c r="DKV3" s="74"/>
      <c r="DKW3" s="74"/>
      <c r="DKX3" s="74"/>
      <c r="DKY3" s="74"/>
      <c r="DKZ3" s="74"/>
      <c r="DLA3" s="74"/>
      <c r="DLB3" s="74"/>
      <c r="DLC3" s="74"/>
      <c r="DLD3" s="74"/>
      <c r="DLE3" s="74"/>
      <c r="DLF3" s="74"/>
      <c r="DLG3" s="74"/>
      <c r="DLH3" s="74"/>
      <c r="DLI3" s="74"/>
      <c r="DLJ3" s="74"/>
      <c r="DLK3" s="74"/>
      <c r="DLL3" s="74"/>
      <c r="DLM3" s="74"/>
      <c r="DLN3" s="74"/>
      <c r="DLO3" s="74"/>
      <c r="DLP3" s="74"/>
      <c r="DLQ3" s="74"/>
      <c r="DLR3" s="74"/>
      <c r="DLS3" s="74"/>
      <c r="DLT3" s="74"/>
      <c r="DLU3" s="74"/>
      <c r="DLV3" s="74"/>
      <c r="DLW3" s="74"/>
      <c r="DLX3" s="74"/>
      <c r="DLY3" s="74"/>
      <c r="DLZ3" s="74"/>
      <c r="DMA3" s="74"/>
      <c r="DMB3" s="74"/>
      <c r="DMC3" s="74"/>
      <c r="DMD3" s="74"/>
      <c r="DME3" s="74"/>
      <c r="DMF3" s="74"/>
      <c r="DMG3" s="74"/>
      <c r="DMH3" s="74"/>
      <c r="DMI3" s="74"/>
      <c r="DMJ3" s="74"/>
      <c r="DMK3" s="74"/>
      <c r="DML3" s="74"/>
      <c r="DMM3" s="74"/>
      <c r="DMN3" s="74"/>
      <c r="DMO3" s="74"/>
      <c r="DMP3" s="74"/>
      <c r="DMQ3" s="74"/>
      <c r="DMR3" s="74"/>
      <c r="DMS3" s="74"/>
      <c r="DMT3" s="74"/>
      <c r="DMU3" s="74"/>
      <c r="DMV3" s="74"/>
      <c r="DMW3" s="74"/>
      <c r="DMX3" s="74"/>
      <c r="DMY3" s="74"/>
      <c r="DMZ3" s="74"/>
      <c r="DNA3" s="74"/>
      <c r="DNB3" s="74"/>
      <c r="DNC3" s="74"/>
      <c r="DND3" s="74"/>
      <c r="DNE3" s="74"/>
      <c r="DNF3" s="74"/>
      <c r="DNG3" s="74"/>
      <c r="DNH3" s="74"/>
      <c r="DNI3" s="74"/>
      <c r="DNJ3" s="74"/>
      <c r="DNK3" s="74"/>
      <c r="DNL3" s="74"/>
      <c r="DNM3" s="74"/>
      <c r="DNN3" s="74"/>
      <c r="DNO3" s="74"/>
      <c r="DNP3" s="74"/>
      <c r="DNQ3" s="74"/>
      <c r="DNR3" s="74"/>
      <c r="DNS3" s="74"/>
      <c r="DNT3" s="74"/>
      <c r="DNU3" s="74"/>
      <c r="DNV3" s="74"/>
      <c r="DNW3" s="74"/>
      <c r="DNX3" s="74"/>
      <c r="DNY3" s="74"/>
      <c r="DNZ3" s="74"/>
      <c r="DOA3" s="74"/>
      <c r="DOB3" s="74"/>
      <c r="DOC3" s="74"/>
      <c r="DOD3" s="74"/>
      <c r="DOE3" s="74"/>
      <c r="DOF3" s="74"/>
      <c r="DOG3" s="74"/>
      <c r="DOH3" s="74"/>
      <c r="DOI3" s="74"/>
      <c r="DOJ3" s="74"/>
      <c r="DOK3" s="74"/>
      <c r="DOL3" s="74"/>
      <c r="DOM3" s="74"/>
      <c r="DON3" s="74"/>
      <c r="DOO3" s="74"/>
      <c r="DOP3" s="74"/>
      <c r="DOQ3" s="74"/>
      <c r="DOR3" s="74"/>
      <c r="DOS3" s="74"/>
      <c r="DOT3" s="74"/>
      <c r="DOU3" s="74"/>
      <c r="DOV3" s="74"/>
      <c r="DOW3" s="74"/>
      <c r="DOX3" s="74"/>
      <c r="DOY3" s="74"/>
      <c r="DOZ3" s="74"/>
      <c r="DPA3" s="74"/>
      <c r="DPB3" s="74"/>
      <c r="DPC3" s="74"/>
      <c r="DPD3" s="74"/>
      <c r="DPE3" s="74"/>
      <c r="DPF3" s="74"/>
      <c r="DPG3" s="74"/>
      <c r="DPH3" s="74"/>
      <c r="DPI3" s="74"/>
      <c r="DPJ3" s="74"/>
      <c r="DPK3" s="74"/>
      <c r="DPL3" s="74"/>
      <c r="DPM3" s="74"/>
      <c r="DPN3" s="74"/>
      <c r="DPO3" s="74"/>
      <c r="DPP3" s="74"/>
      <c r="DPQ3" s="74"/>
      <c r="DPR3" s="74"/>
      <c r="DPS3" s="74"/>
      <c r="DPT3" s="74"/>
      <c r="DPU3" s="74"/>
      <c r="DPV3" s="74"/>
      <c r="DPW3" s="74"/>
      <c r="DPX3" s="74"/>
      <c r="DPY3" s="74"/>
      <c r="DPZ3" s="74"/>
      <c r="DQA3" s="74"/>
      <c r="DQB3" s="74"/>
      <c r="DQC3" s="74"/>
      <c r="DQD3" s="74"/>
      <c r="DQE3" s="74"/>
      <c r="DQF3" s="74"/>
      <c r="DQG3" s="74"/>
      <c r="DQH3" s="74"/>
      <c r="DQI3" s="74"/>
      <c r="DQJ3" s="74"/>
      <c r="DQK3" s="74"/>
      <c r="DQL3" s="74"/>
      <c r="DQM3" s="74"/>
      <c r="DQN3" s="74"/>
      <c r="DQO3" s="74"/>
      <c r="DQP3" s="74"/>
      <c r="DQQ3" s="74"/>
      <c r="DQR3" s="74"/>
      <c r="DQS3" s="74"/>
      <c r="DQT3" s="74"/>
      <c r="DQU3" s="74"/>
      <c r="DQV3" s="74"/>
      <c r="DQW3" s="74"/>
      <c r="DQX3" s="74"/>
      <c r="DQY3" s="74"/>
      <c r="DQZ3" s="74"/>
      <c r="DRA3" s="74"/>
      <c r="DRB3" s="74"/>
      <c r="DRC3" s="74"/>
      <c r="DRD3" s="74"/>
      <c r="DRE3" s="74"/>
      <c r="DRF3" s="74"/>
      <c r="DRG3" s="74"/>
      <c r="DRH3" s="74"/>
      <c r="DRI3" s="74"/>
      <c r="DRJ3" s="74"/>
      <c r="DRK3" s="74"/>
      <c r="DRL3" s="74"/>
      <c r="DRM3" s="74"/>
      <c r="DRN3" s="74"/>
      <c r="DRO3" s="74"/>
      <c r="DRP3" s="74"/>
      <c r="DRQ3" s="74"/>
      <c r="DRR3" s="74"/>
      <c r="DRS3" s="74"/>
      <c r="DRT3" s="74"/>
      <c r="DRU3" s="74"/>
      <c r="DRV3" s="74"/>
      <c r="DRW3" s="74"/>
      <c r="DRX3" s="74"/>
      <c r="DRY3" s="74"/>
      <c r="DRZ3" s="74"/>
      <c r="DSA3" s="74"/>
      <c r="DSB3" s="74"/>
      <c r="DSC3" s="74"/>
      <c r="DSD3" s="74"/>
      <c r="DSE3" s="74"/>
      <c r="DSF3" s="74"/>
      <c r="DSG3" s="74"/>
      <c r="DSH3" s="74"/>
      <c r="DSI3" s="74"/>
      <c r="DSJ3" s="74"/>
      <c r="DSK3" s="74"/>
      <c r="DSL3" s="74"/>
      <c r="DSM3" s="74"/>
      <c r="DSN3" s="74"/>
      <c r="DSO3" s="74"/>
      <c r="DSP3" s="74"/>
      <c r="DSQ3" s="74"/>
      <c r="DSR3" s="74"/>
      <c r="DSS3" s="74"/>
      <c r="DST3" s="74"/>
      <c r="DSU3" s="74"/>
      <c r="DSV3" s="74"/>
      <c r="DSW3" s="74"/>
      <c r="DSX3" s="74"/>
      <c r="DSY3" s="74"/>
      <c r="DSZ3" s="74"/>
      <c r="DTA3" s="74"/>
      <c r="DTB3" s="74"/>
      <c r="DTC3" s="74"/>
      <c r="DTD3" s="74"/>
      <c r="DTE3" s="74"/>
      <c r="DTF3" s="74"/>
      <c r="DTG3" s="74"/>
      <c r="DTH3" s="74"/>
      <c r="DTI3" s="74"/>
      <c r="DTJ3" s="74"/>
      <c r="DTK3" s="74"/>
      <c r="DTL3" s="74"/>
      <c r="DTM3" s="74"/>
      <c r="DTN3" s="74"/>
      <c r="DTO3" s="74"/>
      <c r="DTP3" s="74"/>
      <c r="DTQ3" s="74"/>
      <c r="DTR3" s="74"/>
      <c r="DTS3" s="74"/>
      <c r="DTT3" s="74"/>
      <c r="DTU3" s="74"/>
      <c r="DTV3" s="74"/>
      <c r="DTW3" s="74"/>
      <c r="DTX3" s="74"/>
      <c r="DTY3" s="74"/>
      <c r="DTZ3" s="74"/>
      <c r="DUA3" s="74"/>
      <c r="DUB3" s="74"/>
      <c r="DUC3" s="74"/>
      <c r="DUD3" s="74"/>
      <c r="DUE3" s="74"/>
      <c r="DUF3" s="74"/>
      <c r="DUG3" s="74"/>
      <c r="DUH3" s="74"/>
      <c r="DUI3" s="74"/>
      <c r="DUJ3" s="74"/>
      <c r="DUK3" s="74"/>
      <c r="DUL3" s="74"/>
      <c r="DUM3" s="74"/>
      <c r="DUN3" s="74"/>
      <c r="DUO3" s="74"/>
      <c r="DUP3" s="74"/>
      <c r="DUQ3" s="74"/>
      <c r="DUR3" s="74"/>
      <c r="DUS3" s="74"/>
      <c r="DUT3" s="74"/>
      <c r="DUU3" s="74"/>
      <c r="DUV3" s="74"/>
      <c r="DUW3" s="74"/>
      <c r="DUX3" s="74"/>
      <c r="DUY3" s="74"/>
      <c r="DUZ3" s="74"/>
      <c r="DVA3" s="74"/>
      <c r="DVB3" s="74"/>
      <c r="DVC3" s="74"/>
      <c r="DVD3" s="74"/>
      <c r="DVE3" s="74"/>
      <c r="DVF3" s="74"/>
      <c r="DVG3" s="74"/>
      <c r="DVH3" s="74"/>
      <c r="DVI3" s="74"/>
      <c r="DVJ3" s="74"/>
      <c r="DVK3" s="74"/>
      <c r="DVL3" s="74"/>
      <c r="DVM3" s="74"/>
      <c r="DVN3" s="74"/>
      <c r="DVO3" s="74"/>
      <c r="DVP3" s="74"/>
      <c r="DVQ3" s="74"/>
      <c r="DVR3" s="74"/>
      <c r="DVS3" s="74"/>
      <c r="DVT3" s="74"/>
      <c r="DVU3" s="74"/>
      <c r="DVV3" s="74"/>
      <c r="DVW3" s="74"/>
      <c r="DVX3" s="74"/>
      <c r="DVY3" s="74"/>
      <c r="DVZ3" s="74"/>
      <c r="DWA3" s="74"/>
      <c r="DWB3" s="74"/>
      <c r="DWC3" s="74"/>
      <c r="DWD3" s="74"/>
      <c r="DWE3" s="74"/>
      <c r="DWF3" s="74"/>
      <c r="DWG3" s="74"/>
      <c r="DWH3" s="74"/>
      <c r="DWI3" s="74"/>
      <c r="DWJ3" s="74"/>
      <c r="DWK3" s="74"/>
      <c r="DWL3" s="74"/>
      <c r="DWM3" s="74"/>
      <c r="DWN3" s="74"/>
      <c r="DWO3" s="74"/>
      <c r="DWP3" s="74"/>
      <c r="DWQ3" s="74"/>
      <c r="DWR3" s="74"/>
      <c r="DWS3" s="74"/>
      <c r="DWT3" s="74"/>
      <c r="DWU3" s="74"/>
      <c r="DWV3" s="74"/>
      <c r="DWW3" s="74"/>
      <c r="DWX3" s="74"/>
      <c r="DWY3" s="74"/>
      <c r="DWZ3" s="74"/>
      <c r="DXA3" s="74"/>
      <c r="DXB3" s="74"/>
      <c r="DXC3" s="74"/>
      <c r="DXD3" s="74"/>
      <c r="DXE3" s="74"/>
      <c r="DXF3" s="74"/>
      <c r="DXG3" s="74"/>
      <c r="DXH3" s="74"/>
      <c r="DXI3" s="74"/>
      <c r="DXJ3" s="74"/>
      <c r="DXK3" s="74"/>
      <c r="DXL3" s="74"/>
      <c r="DXM3" s="74"/>
      <c r="DXN3" s="74"/>
      <c r="DXO3" s="74"/>
      <c r="DXP3" s="74"/>
      <c r="DXQ3" s="74"/>
      <c r="DXR3" s="74"/>
      <c r="DXS3" s="74"/>
      <c r="DXT3" s="74"/>
      <c r="DXU3" s="74"/>
      <c r="DXV3" s="74"/>
      <c r="DXW3" s="74"/>
      <c r="DXX3" s="74"/>
      <c r="DXY3" s="74"/>
      <c r="DXZ3" s="74"/>
      <c r="DYA3" s="74"/>
      <c r="DYB3" s="74"/>
      <c r="DYC3" s="74"/>
      <c r="DYD3" s="74"/>
      <c r="DYE3" s="74"/>
      <c r="DYF3" s="74"/>
      <c r="DYG3" s="74"/>
      <c r="DYH3" s="74"/>
      <c r="DYI3" s="74"/>
      <c r="DYJ3" s="74"/>
      <c r="DYK3" s="74"/>
      <c r="DYL3" s="74"/>
      <c r="DYM3" s="74"/>
      <c r="DYN3" s="74"/>
      <c r="DYO3" s="74"/>
      <c r="DYP3" s="74"/>
      <c r="DYQ3" s="74"/>
      <c r="DYR3" s="74"/>
      <c r="DYS3" s="74"/>
      <c r="DYT3" s="74"/>
      <c r="DYU3" s="74"/>
      <c r="DYV3" s="74"/>
      <c r="DYW3" s="74"/>
      <c r="DYX3" s="74"/>
      <c r="DYY3" s="74"/>
      <c r="DYZ3" s="74"/>
      <c r="DZA3" s="74"/>
      <c r="DZB3" s="74"/>
      <c r="DZC3" s="74"/>
      <c r="DZD3" s="74"/>
      <c r="DZE3" s="74"/>
      <c r="DZF3" s="74"/>
      <c r="DZG3" s="74"/>
      <c r="DZH3" s="74"/>
      <c r="DZI3" s="74"/>
      <c r="DZJ3" s="74"/>
      <c r="DZK3" s="74"/>
      <c r="DZL3" s="74"/>
      <c r="DZM3" s="74"/>
      <c r="DZN3" s="74"/>
      <c r="DZO3" s="74"/>
      <c r="DZP3" s="74"/>
      <c r="DZQ3" s="74"/>
      <c r="DZR3" s="74"/>
      <c r="DZS3" s="74"/>
      <c r="DZT3" s="74"/>
      <c r="DZU3" s="74"/>
      <c r="DZV3" s="74"/>
      <c r="DZW3" s="74"/>
      <c r="DZX3" s="74"/>
      <c r="DZY3" s="74"/>
      <c r="DZZ3" s="74"/>
      <c r="EAA3" s="74"/>
      <c r="EAB3" s="74"/>
      <c r="EAC3" s="74"/>
      <c r="EAD3" s="74"/>
      <c r="EAE3" s="74"/>
      <c r="EAF3" s="74"/>
      <c r="EAG3" s="74"/>
      <c r="EAH3" s="74"/>
      <c r="EAI3" s="74"/>
      <c r="EAJ3" s="74"/>
      <c r="EAK3" s="74"/>
      <c r="EAL3" s="74"/>
      <c r="EAM3" s="74"/>
      <c r="EAN3" s="74"/>
      <c r="EAO3" s="74"/>
      <c r="EAP3" s="74"/>
      <c r="EAQ3" s="74"/>
      <c r="EAR3" s="74"/>
      <c r="EAS3" s="74"/>
      <c r="EAT3" s="74"/>
      <c r="EAU3" s="74"/>
      <c r="EAV3" s="74"/>
      <c r="EAW3" s="74"/>
      <c r="EAX3" s="74"/>
      <c r="EAY3" s="74"/>
      <c r="EAZ3" s="74"/>
      <c r="EBA3" s="74"/>
      <c r="EBB3" s="74"/>
      <c r="EBC3" s="74"/>
      <c r="EBD3" s="74"/>
      <c r="EBE3" s="74"/>
      <c r="EBF3" s="74"/>
      <c r="EBG3" s="74"/>
      <c r="EBH3" s="74"/>
      <c r="EBI3" s="74"/>
      <c r="EBJ3" s="74"/>
      <c r="EBK3" s="74"/>
      <c r="EBL3" s="74"/>
      <c r="EBM3" s="74"/>
      <c r="EBN3" s="74"/>
      <c r="EBO3" s="74"/>
      <c r="EBP3" s="74"/>
      <c r="EBQ3" s="74"/>
      <c r="EBR3" s="74"/>
      <c r="EBS3" s="74"/>
      <c r="EBT3" s="74"/>
      <c r="EBU3" s="74"/>
      <c r="EBV3" s="74"/>
      <c r="EBW3" s="74"/>
      <c r="EBX3" s="74"/>
      <c r="EBY3" s="74"/>
      <c r="EBZ3" s="74"/>
      <c r="ECA3" s="74"/>
      <c r="ECB3" s="74"/>
      <c r="ECC3" s="74"/>
      <c r="ECD3" s="74"/>
      <c r="ECE3" s="74"/>
      <c r="ECF3" s="74"/>
      <c r="ECG3" s="74"/>
      <c r="ECH3" s="74"/>
      <c r="ECI3" s="74"/>
      <c r="ECJ3" s="74"/>
      <c r="ECK3" s="74"/>
      <c r="ECL3" s="74"/>
      <c r="ECM3" s="74"/>
      <c r="ECN3" s="74"/>
      <c r="ECO3" s="74"/>
      <c r="ECP3" s="74"/>
      <c r="ECQ3" s="74"/>
      <c r="ECR3" s="74"/>
      <c r="ECS3" s="74"/>
      <c r="ECT3" s="74"/>
      <c r="ECU3" s="74"/>
      <c r="ECV3" s="74"/>
      <c r="ECW3" s="74"/>
      <c r="ECX3" s="74"/>
      <c r="ECY3" s="74"/>
      <c r="ECZ3" s="74"/>
      <c r="EDA3" s="74"/>
      <c r="EDB3" s="74"/>
      <c r="EDC3" s="74"/>
      <c r="EDD3" s="74"/>
      <c r="EDE3" s="74"/>
      <c r="EDF3" s="74"/>
      <c r="EDG3" s="74"/>
      <c r="EDH3" s="74"/>
      <c r="EDI3" s="74"/>
      <c r="EDJ3" s="74"/>
      <c r="EDK3" s="74"/>
      <c r="EDL3" s="74"/>
      <c r="EDM3" s="74"/>
      <c r="EDN3" s="74"/>
      <c r="EDO3" s="74"/>
      <c r="EDP3" s="74"/>
      <c r="EDQ3" s="74"/>
      <c r="EDR3" s="74"/>
      <c r="EDS3" s="74"/>
      <c r="EDT3" s="74"/>
      <c r="EDU3" s="74"/>
      <c r="EDV3" s="74"/>
      <c r="EDW3" s="74"/>
      <c r="EDX3" s="74"/>
      <c r="EDY3" s="74"/>
      <c r="EDZ3" s="74"/>
      <c r="EEA3" s="74"/>
      <c r="EEB3" s="74"/>
      <c r="EEC3" s="74"/>
      <c r="EED3" s="74"/>
      <c r="EEE3" s="74"/>
      <c r="EEF3" s="74"/>
      <c r="EEG3" s="74"/>
      <c r="EEH3" s="74"/>
      <c r="EEI3" s="74"/>
      <c r="EEJ3" s="74"/>
      <c r="EEK3" s="74"/>
      <c r="EEL3" s="74"/>
      <c r="EEM3" s="74"/>
      <c r="EEN3" s="74"/>
      <c r="EEO3" s="74"/>
      <c r="EEP3" s="74"/>
      <c r="EEQ3" s="74"/>
      <c r="EER3" s="74"/>
      <c r="EES3" s="74"/>
      <c r="EET3" s="74"/>
      <c r="EEU3" s="74"/>
      <c r="EEV3" s="74"/>
      <c r="EEW3" s="74"/>
      <c r="EEX3" s="74"/>
      <c r="EEY3" s="74"/>
      <c r="EEZ3" s="74"/>
      <c r="EFA3" s="74"/>
      <c r="EFB3" s="74"/>
      <c r="EFC3" s="74"/>
      <c r="EFD3" s="74"/>
      <c r="EFE3" s="74"/>
      <c r="EFF3" s="74"/>
      <c r="EFG3" s="74"/>
      <c r="EFH3" s="74"/>
      <c r="EFI3" s="74"/>
      <c r="EFJ3" s="74"/>
      <c r="EFK3" s="74"/>
      <c r="EFL3" s="74"/>
      <c r="EFM3" s="74"/>
      <c r="EFN3" s="74"/>
      <c r="EFO3" s="74"/>
      <c r="EFP3" s="74"/>
      <c r="EFQ3" s="74"/>
      <c r="EFR3" s="74"/>
      <c r="EFS3" s="74"/>
      <c r="EFT3" s="74"/>
      <c r="EFU3" s="74"/>
      <c r="EFV3" s="74"/>
      <c r="EFW3" s="74"/>
      <c r="EFX3" s="74"/>
      <c r="EFY3" s="74"/>
      <c r="EFZ3" s="74"/>
      <c r="EGA3" s="74"/>
      <c r="EGB3" s="74"/>
      <c r="EGC3" s="74"/>
      <c r="EGD3" s="74"/>
      <c r="EGE3" s="74"/>
      <c r="EGF3" s="74"/>
      <c r="EGG3" s="74"/>
      <c r="EGH3" s="74"/>
      <c r="EGI3" s="74"/>
      <c r="EGJ3" s="74"/>
      <c r="EGK3" s="74"/>
      <c r="EGL3" s="74"/>
      <c r="EGM3" s="74"/>
      <c r="EGN3" s="74"/>
      <c r="EGO3" s="74"/>
      <c r="EGP3" s="74"/>
      <c r="EGQ3" s="74"/>
      <c r="EGR3" s="74"/>
      <c r="EGS3" s="74"/>
      <c r="EGT3" s="74"/>
      <c r="EGU3" s="74"/>
      <c r="EGV3" s="74"/>
      <c r="EGW3" s="74"/>
      <c r="EGX3" s="74"/>
      <c r="EGY3" s="74"/>
      <c r="EGZ3" s="74"/>
      <c r="EHA3" s="74"/>
      <c r="EHB3" s="74"/>
      <c r="EHC3" s="74"/>
      <c r="EHD3" s="74"/>
      <c r="EHE3" s="74"/>
      <c r="EHF3" s="74"/>
      <c r="EHG3" s="74"/>
      <c r="EHH3" s="74"/>
      <c r="EHI3" s="74"/>
      <c r="EHJ3" s="74"/>
      <c r="EHK3" s="74"/>
      <c r="EHL3" s="74"/>
      <c r="EHM3" s="74"/>
      <c r="EHN3" s="74"/>
      <c r="EHO3" s="74"/>
      <c r="EHP3" s="74"/>
      <c r="EHQ3" s="74"/>
      <c r="EHR3" s="74"/>
      <c r="EHS3" s="74"/>
      <c r="EHT3" s="74"/>
      <c r="EHU3" s="74"/>
      <c r="EHV3" s="74"/>
      <c r="EHW3" s="74"/>
      <c r="EHX3" s="74"/>
      <c r="EHY3" s="74"/>
      <c r="EHZ3" s="74"/>
      <c r="EIA3" s="74"/>
      <c r="EIB3" s="74"/>
      <c r="EIC3" s="74"/>
      <c r="EID3" s="74"/>
      <c r="EIE3" s="74"/>
      <c r="EIF3" s="74"/>
      <c r="EIG3" s="74"/>
      <c r="EIH3" s="74"/>
      <c r="EII3" s="74"/>
      <c r="EIJ3" s="74"/>
      <c r="EIK3" s="74"/>
      <c r="EIL3" s="74"/>
      <c r="EIM3" s="74"/>
      <c r="EIN3" s="74"/>
      <c r="EIO3" s="74"/>
      <c r="EIP3" s="74"/>
      <c r="EIQ3" s="74"/>
      <c r="EIR3" s="74"/>
      <c r="EIS3" s="74"/>
      <c r="EIT3" s="74"/>
      <c r="EIU3" s="74"/>
      <c r="EIV3" s="74"/>
      <c r="EIW3" s="74"/>
      <c r="EIX3" s="74"/>
      <c r="EIY3" s="74"/>
      <c r="EIZ3" s="74"/>
      <c r="EJA3" s="74"/>
      <c r="EJB3" s="74"/>
      <c r="EJC3" s="74"/>
      <c r="EJD3" s="74"/>
      <c r="EJE3" s="74"/>
      <c r="EJF3" s="74"/>
      <c r="EJG3" s="74"/>
      <c r="EJH3" s="74"/>
      <c r="EJI3" s="74"/>
      <c r="EJJ3" s="74"/>
      <c r="EJK3" s="74"/>
      <c r="EJL3" s="74"/>
      <c r="EJM3" s="74"/>
      <c r="EJN3" s="74"/>
      <c r="EJO3" s="74"/>
      <c r="EJP3" s="74"/>
      <c r="EJQ3" s="74"/>
      <c r="EJR3" s="74"/>
      <c r="EJS3" s="74"/>
      <c r="EJT3" s="74"/>
      <c r="EJU3" s="74"/>
      <c r="EJV3" s="74"/>
      <c r="EJW3" s="74"/>
      <c r="EJX3" s="74"/>
      <c r="EJY3" s="74"/>
      <c r="EJZ3" s="74"/>
      <c r="EKA3" s="74"/>
      <c r="EKB3" s="74"/>
      <c r="EKC3" s="74"/>
      <c r="EKD3" s="74"/>
      <c r="EKE3" s="74"/>
      <c r="EKF3" s="74"/>
      <c r="EKG3" s="74"/>
      <c r="EKH3" s="74"/>
      <c r="EKI3" s="74"/>
      <c r="EKJ3" s="74"/>
      <c r="EKK3" s="74"/>
      <c r="EKL3" s="74"/>
      <c r="EKM3" s="74"/>
      <c r="EKN3" s="74"/>
      <c r="EKO3" s="74"/>
      <c r="EKP3" s="74"/>
      <c r="EKQ3" s="74"/>
      <c r="EKR3" s="74"/>
      <c r="EKS3" s="74"/>
      <c r="EKT3" s="74"/>
      <c r="EKU3" s="74"/>
      <c r="EKV3" s="74"/>
      <c r="EKW3" s="74"/>
      <c r="EKX3" s="74"/>
      <c r="EKY3" s="74"/>
      <c r="EKZ3" s="74"/>
      <c r="ELA3" s="74"/>
      <c r="ELB3" s="74"/>
      <c r="ELC3" s="74"/>
      <c r="ELD3" s="74"/>
      <c r="ELE3" s="74"/>
      <c r="ELF3" s="74"/>
      <c r="ELG3" s="74"/>
      <c r="ELH3" s="74"/>
      <c r="ELI3" s="74"/>
      <c r="ELJ3" s="74"/>
      <c r="ELK3" s="74"/>
      <c r="ELL3" s="74"/>
      <c r="ELM3" s="74"/>
      <c r="ELN3" s="74"/>
      <c r="ELO3" s="74"/>
      <c r="ELP3" s="74"/>
      <c r="ELQ3" s="74"/>
      <c r="ELR3" s="74"/>
      <c r="ELS3" s="74"/>
      <c r="ELT3" s="74"/>
      <c r="ELU3" s="74"/>
      <c r="ELV3" s="74"/>
      <c r="ELW3" s="74"/>
      <c r="ELX3" s="74"/>
      <c r="ELY3" s="74"/>
      <c r="ELZ3" s="74"/>
      <c r="EMA3" s="74"/>
      <c r="EMB3" s="74"/>
      <c r="EMC3" s="74"/>
      <c r="EMD3" s="74"/>
      <c r="EME3" s="74"/>
      <c r="EMF3" s="74"/>
      <c r="EMG3" s="74"/>
      <c r="EMH3" s="74"/>
      <c r="EMI3" s="74"/>
      <c r="EMJ3" s="74"/>
      <c r="EMK3" s="74"/>
      <c r="EML3" s="74"/>
      <c r="EMM3" s="74"/>
      <c r="EMN3" s="74"/>
      <c r="EMO3" s="74"/>
      <c r="EMP3" s="74"/>
      <c r="EMQ3" s="74"/>
      <c r="EMR3" s="74"/>
      <c r="EMS3" s="74"/>
      <c r="EMT3" s="74"/>
      <c r="EMU3" s="74"/>
      <c r="EMV3" s="74"/>
      <c r="EMW3" s="74"/>
      <c r="EMX3" s="74"/>
      <c r="EMY3" s="74"/>
      <c r="EMZ3" s="74"/>
      <c r="ENA3" s="74"/>
      <c r="ENB3" s="74"/>
      <c r="ENC3" s="74"/>
      <c r="END3" s="74"/>
      <c r="ENE3" s="74"/>
      <c r="ENF3" s="74"/>
      <c r="ENG3" s="74"/>
      <c r="ENH3" s="74"/>
      <c r="ENI3" s="74"/>
      <c r="ENJ3" s="74"/>
      <c r="ENK3" s="74"/>
      <c r="ENL3" s="74"/>
      <c r="ENM3" s="74"/>
      <c r="ENN3" s="74"/>
      <c r="ENO3" s="74"/>
      <c r="ENP3" s="74"/>
      <c r="ENQ3" s="74"/>
      <c r="ENR3" s="74"/>
      <c r="ENS3" s="74"/>
      <c r="ENT3" s="74"/>
      <c r="ENU3" s="74"/>
      <c r="ENV3" s="74"/>
      <c r="ENW3" s="74"/>
      <c r="ENX3" s="74"/>
      <c r="ENY3" s="74"/>
      <c r="ENZ3" s="74"/>
      <c r="EOA3" s="74"/>
      <c r="EOB3" s="74"/>
      <c r="EOC3" s="74"/>
      <c r="EOD3" s="74"/>
      <c r="EOE3" s="74"/>
      <c r="EOF3" s="74"/>
      <c r="EOG3" s="74"/>
      <c r="EOH3" s="74"/>
      <c r="EOI3" s="74"/>
      <c r="EOJ3" s="74"/>
      <c r="EOK3" s="74"/>
      <c r="EOL3" s="74"/>
      <c r="EOM3" s="74"/>
      <c r="EON3" s="74"/>
      <c r="EOO3" s="74"/>
      <c r="EOP3" s="74"/>
      <c r="EOQ3" s="74"/>
      <c r="EOR3" s="74"/>
      <c r="EOS3" s="74"/>
      <c r="EOT3" s="74"/>
      <c r="EOU3" s="74"/>
      <c r="EOV3" s="74"/>
      <c r="EOW3" s="74"/>
      <c r="EOX3" s="74"/>
      <c r="EOY3" s="74"/>
      <c r="EOZ3" s="74"/>
      <c r="EPA3" s="74"/>
      <c r="EPB3" s="74"/>
      <c r="EPC3" s="74"/>
      <c r="EPD3" s="74"/>
      <c r="EPE3" s="74"/>
      <c r="EPF3" s="74"/>
      <c r="EPG3" s="74"/>
      <c r="EPH3" s="74"/>
      <c r="EPI3" s="74"/>
      <c r="EPJ3" s="74"/>
      <c r="EPK3" s="74"/>
      <c r="EPL3" s="74"/>
      <c r="EPM3" s="74"/>
      <c r="EPN3" s="74"/>
      <c r="EPO3" s="74"/>
      <c r="EPP3" s="74"/>
      <c r="EPQ3" s="74"/>
      <c r="EPR3" s="74"/>
      <c r="EPS3" s="74"/>
      <c r="EPT3" s="74"/>
      <c r="EPU3" s="74"/>
      <c r="EPV3" s="74"/>
      <c r="EPW3" s="74"/>
      <c r="EPX3" s="74"/>
      <c r="EPY3" s="74"/>
      <c r="EPZ3" s="74"/>
      <c r="EQA3" s="74"/>
      <c r="EQB3" s="74"/>
      <c r="EQC3" s="74"/>
      <c r="EQD3" s="74"/>
      <c r="EQE3" s="74"/>
      <c r="EQF3" s="74"/>
      <c r="EQG3" s="74"/>
      <c r="EQH3" s="74"/>
      <c r="EQI3" s="74"/>
      <c r="EQJ3" s="74"/>
      <c r="EQK3" s="74"/>
      <c r="EQL3" s="74"/>
      <c r="EQM3" s="74"/>
      <c r="EQN3" s="74"/>
      <c r="EQO3" s="74"/>
      <c r="EQP3" s="74"/>
      <c r="EQQ3" s="74"/>
      <c r="EQR3" s="74"/>
      <c r="EQS3" s="74"/>
      <c r="EQT3" s="74"/>
      <c r="EQU3" s="74"/>
      <c r="EQV3" s="74"/>
      <c r="EQW3" s="74"/>
      <c r="EQX3" s="74"/>
      <c r="EQY3" s="74"/>
      <c r="EQZ3" s="74"/>
      <c r="ERA3" s="74"/>
      <c r="ERB3" s="74"/>
      <c r="ERC3" s="74"/>
      <c r="ERD3" s="74"/>
      <c r="ERE3" s="74"/>
      <c r="ERF3" s="74"/>
      <c r="ERG3" s="74"/>
      <c r="ERH3" s="74"/>
      <c r="ERI3" s="74"/>
      <c r="ERJ3" s="74"/>
      <c r="ERK3" s="74"/>
      <c r="ERL3" s="74"/>
      <c r="ERM3" s="74"/>
      <c r="ERN3" s="74"/>
      <c r="ERO3" s="74"/>
      <c r="ERP3" s="74"/>
      <c r="ERQ3" s="74"/>
      <c r="ERR3" s="74"/>
      <c r="ERS3" s="74"/>
      <c r="ERT3" s="74"/>
      <c r="ERU3" s="74"/>
      <c r="ERV3" s="74"/>
      <c r="ERW3" s="74"/>
      <c r="ERX3" s="74"/>
      <c r="ERY3" s="74"/>
      <c r="ERZ3" s="74"/>
      <c r="ESA3" s="74"/>
      <c r="ESB3" s="74"/>
      <c r="ESC3" s="74"/>
      <c r="ESD3" s="74"/>
      <c r="ESE3" s="74"/>
      <c r="ESF3" s="74"/>
      <c r="ESG3" s="74"/>
      <c r="ESH3" s="74"/>
      <c r="ESI3" s="74"/>
      <c r="ESJ3" s="74"/>
      <c r="ESK3" s="74"/>
      <c r="ESL3" s="74"/>
      <c r="ESM3" s="74"/>
      <c r="ESN3" s="74"/>
      <c r="ESO3" s="74"/>
      <c r="ESP3" s="74"/>
      <c r="ESQ3" s="74"/>
      <c r="ESR3" s="74"/>
      <c r="ESS3" s="74"/>
      <c r="EST3" s="74"/>
      <c r="ESU3" s="74"/>
      <c r="ESV3" s="74"/>
      <c r="ESW3" s="74"/>
      <c r="ESX3" s="74"/>
      <c r="ESY3" s="74"/>
      <c r="ESZ3" s="74"/>
      <c r="ETA3" s="74"/>
      <c r="ETB3" s="74"/>
      <c r="ETC3" s="74"/>
      <c r="ETD3" s="74"/>
      <c r="ETE3" s="74"/>
      <c r="ETF3" s="74"/>
      <c r="ETG3" s="74"/>
      <c r="ETH3" s="74"/>
      <c r="ETI3" s="74"/>
      <c r="ETJ3" s="74"/>
      <c r="ETK3" s="74"/>
      <c r="ETL3" s="74"/>
      <c r="ETM3" s="74"/>
      <c r="ETN3" s="74"/>
      <c r="ETO3" s="74"/>
      <c r="ETP3" s="74"/>
      <c r="ETQ3" s="74"/>
      <c r="ETR3" s="74"/>
      <c r="ETS3" s="74"/>
      <c r="ETT3" s="74"/>
      <c r="ETU3" s="74"/>
      <c r="ETV3" s="74"/>
      <c r="ETW3" s="74"/>
      <c r="ETX3" s="74"/>
      <c r="ETY3" s="74"/>
      <c r="ETZ3" s="74"/>
      <c r="EUA3" s="74"/>
      <c r="EUB3" s="74"/>
      <c r="EUC3" s="74"/>
      <c r="EUD3" s="74"/>
      <c r="EUE3" s="74"/>
      <c r="EUF3" s="74"/>
      <c r="EUG3" s="74"/>
      <c r="EUH3" s="74"/>
      <c r="EUI3" s="74"/>
      <c r="EUJ3" s="74"/>
      <c r="EUK3" s="74"/>
      <c r="EUL3" s="74"/>
      <c r="EUM3" s="74"/>
      <c r="EUN3" s="74"/>
      <c r="EUO3" s="74"/>
      <c r="EUP3" s="74"/>
      <c r="EUQ3" s="74"/>
      <c r="EUR3" s="74"/>
      <c r="EUS3" s="74"/>
      <c r="EUT3" s="74"/>
      <c r="EUU3" s="74"/>
      <c r="EUV3" s="74"/>
      <c r="EUW3" s="74"/>
      <c r="EUX3" s="74"/>
      <c r="EUY3" s="74"/>
      <c r="EUZ3" s="74"/>
      <c r="EVA3" s="74"/>
      <c r="EVB3" s="74"/>
      <c r="EVC3" s="74"/>
      <c r="EVD3" s="74"/>
      <c r="EVE3" s="74"/>
      <c r="EVF3" s="74"/>
      <c r="EVG3" s="74"/>
      <c r="EVH3" s="74"/>
      <c r="EVI3" s="74"/>
      <c r="EVJ3" s="74"/>
      <c r="EVK3" s="74"/>
      <c r="EVL3" s="74"/>
      <c r="EVM3" s="74"/>
      <c r="EVN3" s="74"/>
      <c r="EVO3" s="74"/>
      <c r="EVP3" s="74"/>
      <c r="EVQ3" s="74"/>
      <c r="EVR3" s="74"/>
      <c r="EVS3" s="74"/>
      <c r="EVT3" s="74"/>
      <c r="EVU3" s="74"/>
      <c r="EVV3" s="74"/>
      <c r="EVW3" s="74"/>
      <c r="EVX3" s="74"/>
      <c r="EVY3" s="74"/>
      <c r="EVZ3" s="74"/>
      <c r="EWA3" s="74"/>
      <c r="EWB3" s="74"/>
      <c r="EWC3" s="74"/>
      <c r="EWD3" s="74"/>
      <c r="EWE3" s="74"/>
      <c r="EWF3" s="74"/>
      <c r="EWG3" s="74"/>
      <c r="EWH3" s="74"/>
      <c r="EWI3" s="74"/>
      <c r="EWJ3" s="74"/>
      <c r="EWK3" s="74"/>
      <c r="EWL3" s="74"/>
      <c r="EWM3" s="74"/>
      <c r="EWN3" s="74"/>
      <c r="EWO3" s="74"/>
      <c r="EWP3" s="74"/>
      <c r="EWQ3" s="74"/>
      <c r="EWR3" s="74"/>
      <c r="EWS3" s="74"/>
      <c r="EWT3" s="74"/>
      <c r="EWU3" s="74"/>
      <c r="EWV3" s="74"/>
      <c r="EWW3" s="74"/>
      <c r="EWX3" s="74"/>
      <c r="EWY3" s="74"/>
      <c r="EWZ3" s="74"/>
      <c r="EXA3" s="74"/>
      <c r="EXB3" s="74"/>
      <c r="EXC3" s="74"/>
      <c r="EXD3" s="74"/>
      <c r="EXE3" s="74"/>
      <c r="EXF3" s="74"/>
      <c r="EXG3" s="74"/>
      <c r="EXH3" s="74"/>
      <c r="EXI3" s="74"/>
      <c r="EXJ3" s="74"/>
      <c r="EXK3" s="74"/>
      <c r="EXL3" s="74"/>
      <c r="EXM3" s="74"/>
      <c r="EXN3" s="74"/>
      <c r="EXO3" s="74"/>
      <c r="EXP3" s="74"/>
      <c r="EXQ3" s="74"/>
      <c r="EXR3" s="74"/>
      <c r="EXS3" s="74"/>
      <c r="EXT3" s="74"/>
      <c r="EXU3" s="74"/>
      <c r="EXV3" s="74"/>
      <c r="EXW3" s="74"/>
      <c r="EXX3" s="74"/>
      <c r="EXY3" s="74"/>
      <c r="EXZ3" s="74"/>
      <c r="EYA3" s="74"/>
      <c r="EYB3" s="74"/>
      <c r="EYC3" s="74"/>
      <c r="EYD3" s="74"/>
      <c r="EYE3" s="74"/>
      <c r="EYF3" s="74"/>
      <c r="EYG3" s="74"/>
      <c r="EYH3" s="74"/>
      <c r="EYI3" s="74"/>
      <c r="EYJ3" s="74"/>
      <c r="EYK3" s="74"/>
      <c r="EYL3" s="74"/>
      <c r="EYM3" s="74"/>
      <c r="EYN3" s="74"/>
      <c r="EYO3" s="74"/>
      <c r="EYP3" s="74"/>
      <c r="EYQ3" s="74"/>
      <c r="EYR3" s="74"/>
      <c r="EYS3" s="74"/>
      <c r="EYT3" s="74"/>
      <c r="EYU3" s="74"/>
      <c r="EYV3" s="74"/>
      <c r="EYW3" s="74"/>
      <c r="EYX3" s="74"/>
      <c r="EYY3" s="74"/>
      <c r="EYZ3" s="74"/>
      <c r="EZA3" s="74"/>
      <c r="EZB3" s="74"/>
      <c r="EZC3" s="74"/>
      <c r="EZD3" s="74"/>
      <c r="EZE3" s="74"/>
      <c r="EZF3" s="74"/>
      <c r="EZG3" s="74"/>
      <c r="EZH3" s="74"/>
      <c r="EZI3" s="74"/>
      <c r="EZJ3" s="74"/>
      <c r="EZK3" s="74"/>
      <c r="EZL3" s="74"/>
      <c r="EZM3" s="74"/>
      <c r="EZN3" s="74"/>
      <c r="EZO3" s="74"/>
      <c r="EZP3" s="74"/>
      <c r="EZQ3" s="74"/>
      <c r="EZR3" s="74"/>
      <c r="EZS3" s="74"/>
      <c r="EZT3" s="74"/>
      <c r="EZU3" s="74"/>
      <c r="EZV3" s="74"/>
      <c r="EZW3" s="74"/>
      <c r="EZX3" s="74"/>
      <c r="EZY3" s="74"/>
      <c r="EZZ3" s="74"/>
      <c r="FAA3" s="74"/>
      <c r="FAB3" s="74"/>
      <c r="FAC3" s="74"/>
      <c r="FAD3" s="74"/>
      <c r="FAE3" s="74"/>
      <c r="FAF3" s="74"/>
      <c r="FAG3" s="74"/>
      <c r="FAH3" s="74"/>
      <c r="FAI3" s="74"/>
      <c r="FAJ3" s="74"/>
      <c r="FAK3" s="74"/>
      <c r="FAL3" s="74"/>
      <c r="FAM3" s="74"/>
      <c r="FAN3" s="74"/>
      <c r="FAO3" s="74"/>
      <c r="FAP3" s="74"/>
      <c r="FAQ3" s="74"/>
      <c r="FAR3" s="74"/>
      <c r="FAS3" s="74"/>
      <c r="FAT3" s="74"/>
      <c r="FAU3" s="74"/>
      <c r="FAV3" s="74"/>
      <c r="FAW3" s="74"/>
      <c r="FAX3" s="74"/>
      <c r="FAY3" s="74"/>
      <c r="FAZ3" s="74"/>
      <c r="FBA3" s="74"/>
      <c r="FBB3" s="74"/>
      <c r="FBC3" s="74"/>
      <c r="FBD3" s="74"/>
      <c r="FBE3" s="74"/>
      <c r="FBF3" s="74"/>
      <c r="FBG3" s="74"/>
      <c r="FBH3" s="74"/>
      <c r="FBI3" s="74"/>
      <c r="FBJ3" s="74"/>
      <c r="FBK3" s="74"/>
      <c r="FBL3" s="74"/>
      <c r="FBM3" s="74"/>
      <c r="FBN3" s="74"/>
      <c r="FBO3" s="74"/>
      <c r="FBP3" s="74"/>
      <c r="FBQ3" s="74"/>
      <c r="FBR3" s="74"/>
      <c r="FBS3" s="74"/>
      <c r="FBT3" s="74"/>
      <c r="FBU3" s="74"/>
      <c r="FBV3" s="74"/>
      <c r="FBW3" s="74"/>
      <c r="FBX3" s="74"/>
      <c r="FBY3" s="74"/>
      <c r="FBZ3" s="74"/>
      <c r="FCA3" s="74"/>
      <c r="FCB3" s="74"/>
      <c r="FCC3" s="74"/>
      <c r="FCD3" s="74"/>
      <c r="FCE3" s="74"/>
      <c r="FCF3" s="74"/>
      <c r="FCG3" s="74"/>
      <c r="FCH3" s="74"/>
      <c r="FCI3" s="74"/>
      <c r="FCJ3" s="74"/>
      <c r="FCK3" s="74"/>
      <c r="FCL3" s="74"/>
      <c r="FCM3" s="74"/>
      <c r="FCN3" s="74"/>
      <c r="FCO3" s="74"/>
      <c r="FCP3" s="74"/>
      <c r="FCQ3" s="74"/>
      <c r="FCR3" s="74"/>
      <c r="FCS3" s="74"/>
      <c r="FCT3" s="74"/>
      <c r="FCU3" s="74"/>
      <c r="FCV3" s="74"/>
      <c r="FCW3" s="74"/>
      <c r="FCX3" s="74"/>
      <c r="FCY3" s="74"/>
      <c r="FCZ3" s="74"/>
      <c r="FDA3" s="74"/>
      <c r="FDB3" s="74"/>
      <c r="FDC3" s="74"/>
      <c r="FDD3" s="74"/>
      <c r="FDE3" s="74"/>
      <c r="FDF3" s="74"/>
      <c r="FDG3" s="74"/>
      <c r="FDH3" s="74"/>
      <c r="FDI3" s="74"/>
      <c r="FDJ3" s="74"/>
      <c r="FDK3" s="74"/>
      <c r="FDL3" s="74"/>
      <c r="FDM3" s="74"/>
      <c r="FDN3" s="74"/>
      <c r="FDO3" s="74"/>
      <c r="FDP3" s="74"/>
      <c r="FDQ3" s="74"/>
      <c r="FDR3" s="74"/>
      <c r="FDS3" s="74"/>
      <c r="FDT3" s="74"/>
      <c r="FDU3" s="74"/>
      <c r="FDV3" s="74"/>
      <c r="FDW3" s="74"/>
      <c r="FDX3" s="74"/>
      <c r="FDY3" s="74"/>
      <c r="FDZ3" s="74"/>
      <c r="FEA3" s="74"/>
      <c r="FEB3" s="74"/>
      <c r="FEC3" s="74"/>
      <c r="FED3" s="74"/>
      <c r="FEE3" s="74"/>
      <c r="FEF3" s="74"/>
      <c r="FEG3" s="74"/>
      <c r="FEH3" s="74"/>
      <c r="FEI3" s="74"/>
      <c r="FEJ3" s="74"/>
      <c r="FEK3" s="74"/>
      <c r="FEL3" s="74"/>
      <c r="FEM3" s="74"/>
      <c r="FEN3" s="74"/>
      <c r="FEO3" s="74"/>
      <c r="FEP3" s="74"/>
      <c r="FEQ3" s="74"/>
      <c r="FER3" s="74"/>
      <c r="FES3" s="74"/>
      <c r="FET3" s="74"/>
      <c r="FEU3" s="74"/>
      <c r="FEV3" s="74"/>
      <c r="FEW3" s="74"/>
      <c r="FEX3" s="74"/>
      <c r="FEY3" s="74"/>
      <c r="FEZ3" s="74"/>
      <c r="FFA3" s="74"/>
      <c r="FFB3" s="74"/>
      <c r="FFC3" s="74"/>
      <c r="FFD3" s="74"/>
      <c r="FFE3" s="74"/>
      <c r="FFF3" s="74"/>
      <c r="FFG3" s="74"/>
      <c r="FFH3" s="74"/>
      <c r="FFI3" s="74"/>
      <c r="FFJ3" s="74"/>
      <c r="FFK3" s="74"/>
      <c r="FFL3" s="74"/>
      <c r="FFM3" s="74"/>
      <c r="FFN3" s="74"/>
      <c r="FFO3" s="74"/>
      <c r="FFP3" s="74"/>
      <c r="FFQ3" s="74"/>
      <c r="FFR3" s="74"/>
      <c r="FFS3" s="74"/>
      <c r="FFT3" s="74"/>
      <c r="FFU3" s="74"/>
      <c r="FFV3" s="74"/>
      <c r="FFW3" s="74"/>
      <c r="FFX3" s="74"/>
      <c r="FFY3" s="74"/>
      <c r="FFZ3" s="74"/>
      <c r="FGA3" s="74"/>
      <c r="FGB3" s="74"/>
      <c r="FGC3" s="74"/>
      <c r="FGD3" s="74"/>
      <c r="FGE3" s="74"/>
      <c r="FGF3" s="74"/>
      <c r="FGG3" s="74"/>
      <c r="FGH3" s="74"/>
      <c r="FGI3" s="74"/>
      <c r="FGJ3" s="74"/>
      <c r="FGK3" s="74"/>
      <c r="FGL3" s="74"/>
      <c r="FGM3" s="74"/>
      <c r="FGN3" s="74"/>
      <c r="FGO3" s="74"/>
      <c r="FGP3" s="74"/>
      <c r="FGQ3" s="74"/>
      <c r="FGR3" s="74"/>
      <c r="FGS3" s="74"/>
      <c r="FGT3" s="74"/>
      <c r="FGU3" s="74"/>
      <c r="FGV3" s="74"/>
      <c r="FGW3" s="74"/>
      <c r="FGX3" s="74"/>
      <c r="FGY3" s="74"/>
      <c r="FGZ3" s="74"/>
      <c r="FHA3" s="74"/>
      <c r="FHB3" s="74"/>
      <c r="FHC3" s="74"/>
      <c r="FHD3" s="74"/>
      <c r="FHE3" s="74"/>
      <c r="FHF3" s="74"/>
      <c r="FHG3" s="74"/>
      <c r="FHH3" s="74"/>
      <c r="FHI3" s="74"/>
      <c r="FHJ3" s="74"/>
      <c r="FHK3" s="74"/>
      <c r="FHL3" s="74"/>
      <c r="FHM3" s="74"/>
      <c r="FHN3" s="74"/>
      <c r="FHO3" s="74"/>
      <c r="FHP3" s="74"/>
      <c r="FHQ3" s="74"/>
      <c r="FHR3" s="74"/>
      <c r="FHS3" s="74"/>
      <c r="FHT3" s="74"/>
      <c r="FHU3" s="74"/>
      <c r="FHV3" s="74"/>
      <c r="FHW3" s="74"/>
      <c r="FHX3" s="74"/>
      <c r="FHY3" s="74"/>
      <c r="FHZ3" s="74"/>
      <c r="FIA3" s="74"/>
      <c r="FIB3" s="74"/>
      <c r="FIC3" s="74"/>
      <c r="FID3" s="74"/>
      <c r="FIE3" s="74"/>
      <c r="FIF3" s="74"/>
      <c r="FIG3" s="74"/>
      <c r="FIH3" s="74"/>
      <c r="FII3" s="74"/>
      <c r="FIJ3" s="74"/>
      <c r="FIK3" s="74"/>
      <c r="FIL3" s="74"/>
      <c r="FIM3" s="74"/>
      <c r="FIN3" s="74"/>
      <c r="FIO3" s="74"/>
      <c r="FIP3" s="74"/>
      <c r="FIQ3" s="74"/>
      <c r="FIR3" s="74"/>
      <c r="FIS3" s="74"/>
      <c r="FIT3" s="74"/>
      <c r="FIU3" s="74"/>
      <c r="FIV3" s="74"/>
      <c r="FIW3" s="74"/>
      <c r="FIX3" s="74"/>
      <c r="FIY3" s="74"/>
      <c r="FIZ3" s="74"/>
      <c r="FJA3" s="74"/>
      <c r="FJB3" s="74"/>
      <c r="FJC3" s="74"/>
      <c r="FJD3" s="74"/>
      <c r="FJE3" s="74"/>
      <c r="FJF3" s="74"/>
      <c r="FJG3" s="74"/>
      <c r="FJH3" s="74"/>
      <c r="FJI3" s="74"/>
      <c r="FJJ3" s="74"/>
      <c r="FJK3" s="74"/>
      <c r="FJL3" s="74"/>
      <c r="FJM3" s="74"/>
      <c r="FJN3" s="74"/>
      <c r="FJO3" s="74"/>
      <c r="FJP3" s="74"/>
      <c r="FJQ3" s="74"/>
      <c r="FJR3" s="74"/>
      <c r="FJS3" s="74"/>
      <c r="FJT3" s="74"/>
      <c r="FJU3" s="74"/>
      <c r="FJV3" s="74"/>
      <c r="FJW3" s="74"/>
      <c r="FJX3" s="74"/>
      <c r="FJY3" s="74"/>
      <c r="FJZ3" s="74"/>
      <c r="FKA3" s="74"/>
      <c r="FKB3" s="74"/>
      <c r="FKC3" s="74"/>
      <c r="FKD3" s="74"/>
      <c r="FKE3" s="74"/>
      <c r="FKF3" s="74"/>
      <c r="FKG3" s="74"/>
      <c r="FKH3" s="74"/>
      <c r="FKI3" s="74"/>
      <c r="FKJ3" s="74"/>
      <c r="FKK3" s="74"/>
      <c r="FKL3" s="74"/>
      <c r="FKM3" s="74"/>
      <c r="FKN3" s="74"/>
      <c r="FKO3" s="74"/>
      <c r="FKP3" s="74"/>
      <c r="FKQ3" s="74"/>
      <c r="FKR3" s="74"/>
      <c r="FKS3" s="74"/>
      <c r="FKT3" s="74"/>
      <c r="FKU3" s="74"/>
      <c r="FKV3" s="74"/>
      <c r="FKW3" s="74"/>
      <c r="FKX3" s="74"/>
      <c r="FKY3" s="74"/>
      <c r="FKZ3" s="74"/>
      <c r="FLA3" s="74"/>
      <c r="FLB3" s="74"/>
      <c r="FLC3" s="74"/>
      <c r="FLD3" s="74"/>
      <c r="FLE3" s="74"/>
      <c r="FLF3" s="74"/>
      <c r="FLG3" s="74"/>
      <c r="FLH3" s="74"/>
      <c r="FLI3" s="74"/>
      <c r="FLJ3" s="74"/>
      <c r="FLK3" s="74"/>
      <c r="FLL3" s="74"/>
      <c r="FLM3" s="74"/>
      <c r="FLN3" s="74"/>
      <c r="FLO3" s="74"/>
      <c r="FLP3" s="74"/>
      <c r="FLQ3" s="74"/>
      <c r="FLR3" s="74"/>
      <c r="FLS3" s="74"/>
      <c r="FLT3" s="74"/>
      <c r="FLU3" s="74"/>
      <c r="FLV3" s="74"/>
      <c r="FLW3" s="74"/>
      <c r="FLX3" s="74"/>
      <c r="FLY3" s="74"/>
      <c r="FLZ3" s="74"/>
      <c r="FMA3" s="74"/>
      <c r="FMB3" s="74"/>
      <c r="FMC3" s="74"/>
      <c r="FMD3" s="74"/>
      <c r="FME3" s="74"/>
      <c r="FMF3" s="74"/>
      <c r="FMG3" s="74"/>
      <c r="FMH3" s="74"/>
      <c r="FMI3" s="74"/>
      <c r="FMJ3" s="74"/>
      <c r="FMK3" s="74"/>
      <c r="FML3" s="74"/>
      <c r="FMM3" s="74"/>
      <c r="FMN3" s="74"/>
      <c r="FMO3" s="74"/>
      <c r="FMP3" s="74"/>
      <c r="FMQ3" s="74"/>
      <c r="FMR3" s="74"/>
      <c r="FMS3" s="74"/>
      <c r="FMT3" s="74"/>
      <c r="FMU3" s="74"/>
      <c r="FMV3" s="74"/>
      <c r="FMW3" s="74"/>
      <c r="FMX3" s="74"/>
      <c r="FMY3" s="74"/>
      <c r="FMZ3" s="74"/>
      <c r="FNA3" s="74"/>
      <c r="FNB3" s="74"/>
      <c r="FNC3" s="74"/>
      <c r="FND3" s="74"/>
      <c r="FNE3" s="74"/>
      <c r="FNF3" s="74"/>
      <c r="FNG3" s="74"/>
      <c r="FNH3" s="74"/>
      <c r="FNI3" s="74"/>
      <c r="FNJ3" s="74"/>
      <c r="FNK3" s="74"/>
      <c r="FNL3" s="74"/>
      <c r="FNM3" s="74"/>
      <c r="FNN3" s="74"/>
      <c r="FNO3" s="74"/>
      <c r="FNP3" s="74"/>
      <c r="FNQ3" s="74"/>
      <c r="FNR3" s="74"/>
      <c r="FNS3" s="74"/>
      <c r="FNT3" s="74"/>
      <c r="FNU3" s="74"/>
      <c r="FNV3" s="74"/>
      <c r="FNW3" s="74"/>
      <c r="FNX3" s="74"/>
      <c r="FNY3" s="74"/>
      <c r="FNZ3" s="74"/>
      <c r="FOA3" s="74"/>
      <c r="FOB3" s="74"/>
      <c r="FOC3" s="74"/>
      <c r="FOD3" s="74"/>
      <c r="FOE3" s="74"/>
      <c r="FOF3" s="74"/>
      <c r="FOG3" s="74"/>
      <c r="FOH3" s="74"/>
      <c r="FOI3" s="74"/>
      <c r="FOJ3" s="74"/>
      <c r="FOK3" s="74"/>
      <c r="FOL3" s="74"/>
      <c r="FOM3" s="74"/>
      <c r="FON3" s="74"/>
      <c r="FOO3" s="74"/>
      <c r="FOP3" s="74"/>
      <c r="FOQ3" s="74"/>
      <c r="FOR3" s="74"/>
      <c r="FOS3" s="74"/>
      <c r="FOT3" s="74"/>
      <c r="FOU3" s="74"/>
      <c r="FOV3" s="74"/>
      <c r="FOW3" s="74"/>
      <c r="FOX3" s="74"/>
      <c r="FOY3" s="74"/>
      <c r="FOZ3" s="74"/>
      <c r="FPA3" s="74"/>
      <c r="FPB3" s="74"/>
      <c r="FPC3" s="74"/>
      <c r="FPD3" s="74"/>
      <c r="FPE3" s="74"/>
      <c r="FPF3" s="74"/>
      <c r="FPG3" s="74"/>
      <c r="FPH3" s="74"/>
      <c r="FPI3" s="74"/>
      <c r="FPJ3" s="74"/>
      <c r="FPK3" s="74"/>
      <c r="FPL3" s="74"/>
      <c r="FPM3" s="74"/>
      <c r="FPN3" s="74"/>
      <c r="FPO3" s="74"/>
      <c r="FPP3" s="74"/>
      <c r="FPQ3" s="74"/>
      <c r="FPR3" s="74"/>
      <c r="FPS3" s="74"/>
      <c r="FPT3" s="74"/>
      <c r="FPU3" s="74"/>
      <c r="FPV3" s="74"/>
      <c r="FPW3" s="74"/>
      <c r="FPX3" s="74"/>
      <c r="FPY3" s="74"/>
      <c r="FPZ3" s="74"/>
      <c r="FQA3" s="74"/>
      <c r="FQB3" s="74"/>
      <c r="FQC3" s="74"/>
      <c r="FQD3" s="74"/>
      <c r="FQE3" s="74"/>
      <c r="FQF3" s="74"/>
      <c r="FQG3" s="74"/>
      <c r="FQH3" s="74"/>
      <c r="FQI3" s="74"/>
      <c r="FQJ3" s="74"/>
      <c r="FQK3" s="74"/>
      <c r="FQL3" s="74"/>
      <c r="FQM3" s="74"/>
      <c r="FQN3" s="74"/>
      <c r="FQO3" s="74"/>
      <c r="FQP3" s="74"/>
      <c r="FQQ3" s="74"/>
      <c r="FQR3" s="74"/>
      <c r="FQS3" s="74"/>
      <c r="FQT3" s="74"/>
      <c r="FQU3" s="74"/>
      <c r="FQV3" s="74"/>
      <c r="FQW3" s="74"/>
      <c r="FQX3" s="74"/>
      <c r="FQY3" s="74"/>
      <c r="FQZ3" s="74"/>
      <c r="FRA3" s="74"/>
      <c r="FRB3" s="74"/>
      <c r="FRC3" s="74"/>
      <c r="FRD3" s="74"/>
      <c r="FRE3" s="74"/>
      <c r="FRF3" s="74"/>
      <c r="FRG3" s="74"/>
      <c r="FRH3" s="74"/>
      <c r="FRI3" s="74"/>
      <c r="FRJ3" s="74"/>
      <c r="FRK3" s="74"/>
      <c r="FRL3" s="74"/>
      <c r="FRM3" s="74"/>
      <c r="FRN3" s="74"/>
      <c r="FRO3" s="74"/>
      <c r="FRP3" s="74"/>
      <c r="FRQ3" s="74"/>
      <c r="FRR3" s="74"/>
      <c r="FRS3" s="74"/>
      <c r="FRT3" s="74"/>
      <c r="FRU3" s="74"/>
      <c r="FRV3" s="74"/>
      <c r="FRW3" s="74"/>
      <c r="FRX3" s="74"/>
      <c r="FRY3" s="74"/>
      <c r="FRZ3" s="74"/>
      <c r="FSA3" s="74"/>
      <c r="FSB3" s="74"/>
      <c r="FSC3" s="74"/>
      <c r="FSD3" s="74"/>
      <c r="FSE3" s="74"/>
      <c r="FSF3" s="74"/>
      <c r="FSG3" s="74"/>
      <c r="FSH3" s="74"/>
      <c r="FSI3" s="74"/>
      <c r="FSJ3" s="74"/>
      <c r="FSK3" s="74"/>
      <c r="FSL3" s="74"/>
      <c r="FSM3" s="74"/>
      <c r="FSN3" s="74"/>
      <c r="FSO3" s="74"/>
      <c r="FSP3" s="74"/>
      <c r="FSQ3" s="74"/>
      <c r="FSR3" s="74"/>
      <c r="FSS3" s="74"/>
      <c r="FST3" s="74"/>
      <c r="FSU3" s="74"/>
      <c r="FSV3" s="74"/>
      <c r="FSW3" s="74"/>
      <c r="FSX3" s="74"/>
      <c r="FSY3" s="74"/>
      <c r="FSZ3" s="74"/>
      <c r="FTA3" s="74"/>
      <c r="FTB3" s="74"/>
      <c r="FTC3" s="74"/>
      <c r="FTD3" s="74"/>
      <c r="FTE3" s="74"/>
      <c r="FTF3" s="74"/>
      <c r="FTG3" s="74"/>
      <c r="FTH3" s="74"/>
      <c r="FTI3" s="74"/>
      <c r="FTJ3" s="74"/>
      <c r="FTK3" s="74"/>
      <c r="FTL3" s="74"/>
      <c r="FTM3" s="74"/>
      <c r="FTN3" s="74"/>
      <c r="FTO3" s="74"/>
      <c r="FTP3" s="74"/>
      <c r="FTQ3" s="74"/>
      <c r="FTR3" s="74"/>
      <c r="FTS3" s="74"/>
      <c r="FTT3" s="74"/>
      <c r="FTU3" s="74"/>
      <c r="FTV3" s="74"/>
      <c r="FTW3" s="74"/>
      <c r="FTX3" s="74"/>
      <c r="FTY3" s="74"/>
      <c r="FTZ3" s="74"/>
      <c r="FUA3" s="74"/>
      <c r="FUB3" s="74"/>
      <c r="FUC3" s="74"/>
      <c r="FUD3" s="74"/>
      <c r="FUE3" s="74"/>
      <c r="FUF3" s="74"/>
      <c r="FUG3" s="74"/>
      <c r="FUH3" s="74"/>
      <c r="FUI3" s="74"/>
      <c r="FUJ3" s="74"/>
      <c r="FUK3" s="74"/>
      <c r="FUL3" s="74"/>
      <c r="FUM3" s="74"/>
      <c r="FUN3" s="74"/>
      <c r="FUO3" s="74"/>
      <c r="FUP3" s="74"/>
      <c r="FUQ3" s="74"/>
      <c r="FUR3" s="74"/>
      <c r="FUS3" s="74"/>
      <c r="FUT3" s="74"/>
      <c r="FUU3" s="74"/>
      <c r="FUV3" s="74"/>
      <c r="FUW3" s="74"/>
      <c r="FUX3" s="74"/>
      <c r="FUY3" s="74"/>
      <c r="FUZ3" s="74"/>
      <c r="FVA3" s="74"/>
      <c r="FVB3" s="74"/>
      <c r="FVC3" s="74"/>
      <c r="FVD3" s="74"/>
      <c r="FVE3" s="74"/>
      <c r="FVF3" s="74"/>
      <c r="FVG3" s="74"/>
      <c r="FVH3" s="74"/>
      <c r="FVI3" s="74"/>
      <c r="FVJ3" s="74"/>
      <c r="FVK3" s="74"/>
      <c r="FVL3" s="74"/>
      <c r="FVM3" s="74"/>
      <c r="FVN3" s="74"/>
      <c r="FVO3" s="74"/>
      <c r="FVP3" s="74"/>
      <c r="FVQ3" s="74"/>
      <c r="FVR3" s="74"/>
      <c r="FVS3" s="74"/>
      <c r="FVT3" s="74"/>
      <c r="FVU3" s="74"/>
      <c r="FVV3" s="74"/>
      <c r="FVW3" s="74"/>
      <c r="FVX3" s="74"/>
      <c r="FVY3" s="74"/>
      <c r="FVZ3" s="74"/>
      <c r="FWA3" s="74"/>
      <c r="FWB3" s="74"/>
      <c r="FWC3" s="74"/>
      <c r="FWD3" s="74"/>
      <c r="FWE3" s="74"/>
      <c r="FWF3" s="74"/>
      <c r="FWG3" s="74"/>
      <c r="FWH3" s="74"/>
      <c r="FWI3" s="74"/>
      <c r="FWJ3" s="74"/>
      <c r="FWK3" s="74"/>
      <c r="FWL3" s="74"/>
      <c r="FWM3" s="74"/>
      <c r="FWN3" s="74"/>
      <c r="FWO3" s="74"/>
      <c r="FWP3" s="74"/>
      <c r="FWQ3" s="74"/>
      <c r="FWR3" s="74"/>
      <c r="FWS3" s="74"/>
      <c r="FWT3" s="74"/>
      <c r="FWU3" s="74"/>
      <c r="FWV3" s="74"/>
      <c r="FWW3" s="74"/>
      <c r="FWX3" s="74"/>
      <c r="FWY3" s="74"/>
      <c r="FWZ3" s="74"/>
      <c r="FXA3" s="74"/>
      <c r="FXB3" s="74"/>
      <c r="FXC3" s="74"/>
      <c r="FXD3" s="74"/>
      <c r="FXE3" s="74"/>
      <c r="FXF3" s="74"/>
      <c r="FXG3" s="74"/>
      <c r="FXH3" s="74"/>
      <c r="FXI3" s="74"/>
      <c r="FXJ3" s="74"/>
      <c r="FXK3" s="74"/>
      <c r="FXL3" s="74"/>
      <c r="FXM3" s="74"/>
      <c r="FXN3" s="74"/>
      <c r="FXO3" s="74"/>
      <c r="FXP3" s="74"/>
      <c r="FXQ3" s="74"/>
      <c r="FXR3" s="74"/>
      <c r="FXS3" s="74"/>
      <c r="FXT3" s="74"/>
      <c r="FXU3" s="74"/>
      <c r="FXV3" s="74"/>
      <c r="FXW3" s="74"/>
      <c r="FXX3" s="74"/>
      <c r="FXY3" s="74"/>
      <c r="FXZ3" s="74"/>
      <c r="FYA3" s="74"/>
      <c r="FYB3" s="74"/>
      <c r="FYC3" s="74"/>
      <c r="FYD3" s="74"/>
      <c r="FYE3" s="74"/>
      <c r="FYF3" s="74"/>
      <c r="FYG3" s="74"/>
      <c r="FYH3" s="74"/>
      <c r="FYI3" s="74"/>
      <c r="FYJ3" s="74"/>
      <c r="FYK3" s="74"/>
      <c r="FYL3" s="74"/>
      <c r="FYM3" s="74"/>
      <c r="FYN3" s="74"/>
      <c r="FYO3" s="74"/>
      <c r="FYP3" s="74"/>
      <c r="FYQ3" s="74"/>
      <c r="FYR3" s="74"/>
      <c r="FYS3" s="74"/>
      <c r="FYT3" s="74"/>
      <c r="FYU3" s="74"/>
      <c r="FYV3" s="74"/>
      <c r="FYW3" s="74"/>
      <c r="FYX3" s="74"/>
      <c r="FYY3" s="74"/>
      <c r="FYZ3" s="74"/>
      <c r="FZA3" s="74"/>
      <c r="FZB3" s="74"/>
      <c r="FZC3" s="74"/>
      <c r="FZD3" s="74"/>
      <c r="FZE3" s="74"/>
      <c r="FZF3" s="74"/>
      <c r="FZG3" s="74"/>
      <c r="FZH3" s="74"/>
      <c r="FZI3" s="74"/>
      <c r="FZJ3" s="74"/>
      <c r="FZK3" s="74"/>
      <c r="FZL3" s="74"/>
      <c r="FZM3" s="74"/>
      <c r="FZN3" s="74"/>
      <c r="FZO3" s="74"/>
      <c r="FZP3" s="74"/>
      <c r="FZQ3" s="74"/>
      <c r="FZR3" s="74"/>
      <c r="FZS3" s="74"/>
      <c r="FZT3" s="74"/>
      <c r="FZU3" s="74"/>
      <c r="FZV3" s="74"/>
      <c r="FZW3" s="74"/>
      <c r="FZX3" s="74"/>
      <c r="FZY3" s="74"/>
      <c r="FZZ3" s="74"/>
      <c r="GAA3" s="74"/>
      <c r="GAB3" s="74"/>
      <c r="GAC3" s="74"/>
      <c r="GAD3" s="74"/>
      <c r="GAE3" s="74"/>
      <c r="GAF3" s="74"/>
      <c r="GAG3" s="74"/>
      <c r="GAH3" s="74"/>
      <c r="GAI3" s="74"/>
      <c r="GAJ3" s="74"/>
      <c r="GAK3" s="74"/>
      <c r="GAL3" s="74"/>
      <c r="GAM3" s="74"/>
      <c r="GAN3" s="74"/>
      <c r="GAO3" s="74"/>
      <c r="GAP3" s="74"/>
      <c r="GAQ3" s="74"/>
      <c r="GAR3" s="74"/>
      <c r="GAS3" s="74"/>
      <c r="GAT3" s="74"/>
      <c r="GAU3" s="74"/>
      <c r="GAV3" s="74"/>
      <c r="GAW3" s="74"/>
      <c r="GAX3" s="74"/>
      <c r="GAY3" s="74"/>
      <c r="GAZ3" s="74"/>
      <c r="GBA3" s="74"/>
      <c r="GBB3" s="74"/>
      <c r="GBC3" s="74"/>
      <c r="GBD3" s="74"/>
      <c r="GBE3" s="74"/>
      <c r="GBF3" s="74"/>
      <c r="GBG3" s="74"/>
      <c r="GBH3" s="74"/>
      <c r="GBI3" s="74"/>
      <c r="GBJ3" s="74"/>
      <c r="GBK3" s="74"/>
      <c r="GBL3" s="74"/>
      <c r="GBM3" s="74"/>
      <c r="GBN3" s="74"/>
      <c r="GBO3" s="74"/>
      <c r="GBP3" s="74"/>
      <c r="GBQ3" s="74"/>
      <c r="GBR3" s="74"/>
      <c r="GBS3" s="74"/>
      <c r="GBT3" s="74"/>
      <c r="GBU3" s="74"/>
      <c r="GBV3" s="74"/>
      <c r="GBW3" s="74"/>
      <c r="GBX3" s="74"/>
      <c r="GBY3" s="74"/>
      <c r="GBZ3" s="74"/>
      <c r="GCA3" s="74"/>
      <c r="GCB3" s="74"/>
      <c r="GCC3" s="74"/>
      <c r="GCD3" s="74"/>
      <c r="GCE3" s="74"/>
      <c r="GCF3" s="74"/>
      <c r="GCG3" s="74"/>
      <c r="GCH3" s="74"/>
      <c r="GCI3" s="74"/>
      <c r="GCJ3" s="74"/>
      <c r="GCK3" s="74"/>
      <c r="GCL3" s="74"/>
      <c r="GCM3" s="74"/>
      <c r="GCN3" s="74"/>
      <c r="GCO3" s="74"/>
      <c r="GCP3" s="74"/>
      <c r="GCQ3" s="74"/>
      <c r="GCR3" s="74"/>
      <c r="GCS3" s="74"/>
      <c r="GCT3" s="74"/>
      <c r="GCU3" s="74"/>
      <c r="GCV3" s="74"/>
      <c r="GCW3" s="74"/>
      <c r="GCX3" s="74"/>
      <c r="GCY3" s="74"/>
      <c r="GCZ3" s="74"/>
      <c r="GDA3" s="74"/>
      <c r="GDB3" s="74"/>
      <c r="GDC3" s="74"/>
      <c r="GDD3" s="74"/>
      <c r="GDE3" s="74"/>
      <c r="GDF3" s="74"/>
      <c r="GDG3" s="74"/>
      <c r="GDH3" s="74"/>
      <c r="GDI3" s="74"/>
      <c r="GDJ3" s="74"/>
      <c r="GDK3" s="74"/>
      <c r="GDL3" s="74"/>
      <c r="GDM3" s="74"/>
      <c r="GDN3" s="74"/>
      <c r="GDO3" s="74"/>
      <c r="GDP3" s="74"/>
      <c r="GDQ3" s="74"/>
      <c r="GDR3" s="74"/>
      <c r="GDS3" s="74"/>
      <c r="GDT3" s="74"/>
      <c r="GDU3" s="74"/>
      <c r="GDV3" s="74"/>
      <c r="GDW3" s="74"/>
      <c r="GDX3" s="74"/>
      <c r="GDY3" s="74"/>
      <c r="GDZ3" s="74"/>
      <c r="GEA3" s="74"/>
      <c r="GEB3" s="74"/>
      <c r="GEC3" s="74"/>
      <c r="GED3" s="74"/>
      <c r="GEE3" s="74"/>
      <c r="GEF3" s="74"/>
      <c r="GEG3" s="74"/>
      <c r="GEH3" s="74"/>
      <c r="GEI3" s="74"/>
      <c r="GEJ3" s="74"/>
      <c r="GEK3" s="74"/>
      <c r="GEL3" s="74"/>
      <c r="GEM3" s="74"/>
      <c r="GEN3" s="74"/>
      <c r="GEO3" s="74"/>
      <c r="GEP3" s="74"/>
      <c r="GEQ3" s="74"/>
      <c r="GER3" s="74"/>
      <c r="GES3" s="74"/>
      <c r="GET3" s="74"/>
      <c r="GEU3" s="74"/>
      <c r="GEV3" s="74"/>
      <c r="GEW3" s="74"/>
      <c r="GEX3" s="74"/>
      <c r="GEY3" s="74"/>
      <c r="GEZ3" s="74"/>
      <c r="GFA3" s="74"/>
      <c r="GFB3" s="74"/>
      <c r="GFC3" s="74"/>
      <c r="GFD3" s="74"/>
      <c r="GFE3" s="74"/>
      <c r="GFF3" s="74"/>
      <c r="GFG3" s="74"/>
      <c r="GFH3" s="74"/>
      <c r="GFI3" s="74"/>
      <c r="GFJ3" s="74"/>
      <c r="GFK3" s="74"/>
      <c r="GFL3" s="74"/>
      <c r="GFM3" s="74"/>
      <c r="GFN3" s="74"/>
      <c r="GFO3" s="74"/>
      <c r="GFP3" s="74"/>
      <c r="GFQ3" s="74"/>
      <c r="GFR3" s="74"/>
      <c r="GFS3" s="74"/>
      <c r="GFT3" s="74"/>
      <c r="GFU3" s="74"/>
      <c r="GFV3" s="74"/>
      <c r="GFW3" s="74"/>
      <c r="GFX3" s="74"/>
      <c r="GFY3" s="74"/>
      <c r="GFZ3" s="74"/>
      <c r="GGA3" s="74"/>
      <c r="GGB3" s="74"/>
      <c r="GGC3" s="74"/>
      <c r="GGD3" s="74"/>
      <c r="GGE3" s="74"/>
      <c r="GGF3" s="74"/>
      <c r="GGG3" s="74"/>
      <c r="GGH3" s="74"/>
      <c r="GGI3" s="74"/>
      <c r="GGJ3" s="74"/>
      <c r="GGK3" s="74"/>
      <c r="GGL3" s="74"/>
      <c r="GGM3" s="74"/>
      <c r="GGN3" s="74"/>
      <c r="GGO3" s="74"/>
      <c r="GGP3" s="74"/>
      <c r="GGQ3" s="74"/>
      <c r="GGR3" s="74"/>
      <c r="GGS3" s="74"/>
      <c r="GGT3" s="74"/>
      <c r="GGU3" s="74"/>
      <c r="GGV3" s="74"/>
      <c r="GGW3" s="74"/>
      <c r="GGX3" s="74"/>
      <c r="GGY3" s="74"/>
      <c r="GGZ3" s="74"/>
      <c r="GHA3" s="74"/>
      <c r="GHB3" s="74"/>
      <c r="GHC3" s="74"/>
      <c r="GHD3" s="74"/>
      <c r="GHE3" s="74"/>
      <c r="GHF3" s="74"/>
      <c r="GHG3" s="74"/>
      <c r="GHH3" s="74"/>
      <c r="GHI3" s="74"/>
      <c r="GHJ3" s="74"/>
      <c r="GHK3" s="74"/>
      <c r="GHL3" s="74"/>
      <c r="GHM3" s="74"/>
      <c r="GHN3" s="74"/>
      <c r="GHO3" s="74"/>
      <c r="GHP3" s="74"/>
      <c r="GHQ3" s="74"/>
      <c r="GHR3" s="74"/>
      <c r="GHS3" s="74"/>
      <c r="GHT3" s="74"/>
      <c r="GHU3" s="74"/>
      <c r="GHV3" s="74"/>
      <c r="GHW3" s="74"/>
      <c r="GHX3" s="74"/>
      <c r="GHY3" s="74"/>
      <c r="GHZ3" s="74"/>
      <c r="GIA3" s="74"/>
      <c r="GIB3" s="74"/>
      <c r="GIC3" s="74"/>
      <c r="GID3" s="74"/>
      <c r="GIE3" s="74"/>
      <c r="GIF3" s="74"/>
      <c r="GIG3" s="74"/>
      <c r="GIH3" s="74"/>
      <c r="GII3" s="74"/>
      <c r="GIJ3" s="74"/>
      <c r="GIK3" s="74"/>
      <c r="GIL3" s="74"/>
      <c r="GIM3" s="74"/>
      <c r="GIN3" s="74"/>
      <c r="GIO3" s="74"/>
      <c r="GIP3" s="74"/>
      <c r="GIQ3" s="74"/>
      <c r="GIR3" s="74"/>
      <c r="GIS3" s="74"/>
      <c r="GIT3" s="74"/>
      <c r="GIU3" s="74"/>
      <c r="GIV3" s="74"/>
      <c r="GIW3" s="74"/>
      <c r="GIX3" s="74"/>
      <c r="GIY3" s="74"/>
      <c r="GIZ3" s="74"/>
      <c r="GJA3" s="74"/>
      <c r="GJB3" s="74"/>
      <c r="GJC3" s="74"/>
      <c r="GJD3" s="74"/>
      <c r="GJE3" s="74"/>
      <c r="GJF3" s="74"/>
      <c r="GJG3" s="74"/>
      <c r="GJH3" s="74"/>
      <c r="GJI3" s="74"/>
      <c r="GJJ3" s="74"/>
      <c r="GJK3" s="74"/>
      <c r="GJL3" s="74"/>
      <c r="GJM3" s="74"/>
      <c r="GJN3" s="74"/>
      <c r="GJO3" s="74"/>
      <c r="GJP3" s="74"/>
      <c r="GJQ3" s="74"/>
      <c r="GJR3" s="74"/>
      <c r="GJS3" s="74"/>
      <c r="GJT3" s="74"/>
      <c r="GJU3" s="74"/>
      <c r="GJV3" s="74"/>
      <c r="GJW3" s="74"/>
      <c r="GJX3" s="74"/>
      <c r="GJY3" s="74"/>
      <c r="GJZ3" s="74"/>
      <c r="GKA3" s="74"/>
      <c r="GKB3" s="74"/>
      <c r="GKC3" s="74"/>
      <c r="GKD3" s="74"/>
      <c r="GKE3" s="74"/>
      <c r="GKF3" s="74"/>
      <c r="GKG3" s="74"/>
      <c r="GKH3" s="74"/>
      <c r="GKI3" s="74"/>
      <c r="GKJ3" s="74"/>
      <c r="GKK3" s="74"/>
      <c r="GKL3" s="74"/>
      <c r="GKM3" s="74"/>
      <c r="GKN3" s="74"/>
      <c r="GKO3" s="74"/>
      <c r="GKP3" s="74"/>
      <c r="GKQ3" s="74"/>
      <c r="GKR3" s="74"/>
      <c r="GKS3" s="74"/>
      <c r="GKT3" s="74"/>
      <c r="GKU3" s="74"/>
      <c r="GKV3" s="74"/>
      <c r="GKW3" s="74"/>
      <c r="GKX3" s="74"/>
      <c r="GKY3" s="74"/>
      <c r="GKZ3" s="74"/>
      <c r="GLA3" s="74"/>
      <c r="GLB3" s="74"/>
      <c r="GLC3" s="74"/>
      <c r="GLD3" s="74"/>
      <c r="GLE3" s="74"/>
      <c r="GLF3" s="74"/>
      <c r="GLG3" s="74"/>
      <c r="GLH3" s="74"/>
      <c r="GLI3" s="74"/>
      <c r="GLJ3" s="74"/>
      <c r="GLK3" s="74"/>
      <c r="GLL3" s="74"/>
      <c r="GLM3" s="74"/>
      <c r="GLN3" s="74"/>
      <c r="GLO3" s="74"/>
      <c r="GLP3" s="74"/>
      <c r="GLQ3" s="74"/>
      <c r="GLR3" s="74"/>
      <c r="GLS3" s="74"/>
      <c r="GLT3" s="74"/>
      <c r="GLU3" s="74"/>
      <c r="GLV3" s="74"/>
      <c r="GLW3" s="74"/>
      <c r="GLX3" s="74"/>
      <c r="GLY3" s="74"/>
      <c r="GLZ3" s="74"/>
      <c r="GMA3" s="74"/>
      <c r="GMB3" s="74"/>
      <c r="GMC3" s="74"/>
      <c r="GMD3" s="74"/>
      <c r="GME3" s="74"/>
      <c r="GMF3" s="74"/>
      <c r="GMG3" s="74"/>
      <c r="GMH3" s="74"/>
      <c r="GMI3" s="74"/>
      <c r="GMJ3" s="74"/>
      <c r="GMK3" s="74"/>
      <c r="GML3" s="74"/>
      <c r="GMM3" s="74"/>
      <c r="GMN3" s="74"/>
      <c r="GMO3" s="74"/>
      <c r="GMP3" s="74"/>
      <c r="GMQ3" s="74"/>
      <c r="GMR3" s="74"/>
      <c r="GMS3" s="74"/>
      <c r="GMT3" s="74"/>
      <c r="GMU3" s="74"/>
      <c r="GMV3" s="74"/>
      <c r="GMW3" s="74"/>
      <c r="GMX3" s="74"/>
      <c r="GMY3" s="74"/>
      <c r="GMZ3" s="74"/>
      <c r="GNA3" s="74"/>
      <c r="GNB3" s="74"/>
      <c r="GNC3" s="74"/>
      <c r="GND3" s="74"/>
      <c r="GNE3" s="74"/>
      <c r="GNF3" s="74"/>
      <c r="GNG3" s="74"/>
      <c r="GNH3" s="74"/>
      <c r="GNI3" s="74"/>
      <c r="GNJ3" s="74"/>
      <c r="GNK3" s="74"/>
      <c r="GNL3" s="74"/>
      <c r="GNM3" s="74"/>
      <c r="GNN3" s="74"/>
      <c r="GNO3" s="74"/>
      <c r="GNP3" s="74"/>
      <c r="GNQ3" s="74"/>
      <c r="GNR3" s="74"/>
      <c r="GNS3" s="74"/>
      <c r="GNT3" s="74"/>
      <c r="GNU3" s="74"/>
      <c r="GNV3" s="74"/>
      <c r="GNW3" s="74"/>
      <c r="GNX3" s="74"/>
      <c r="GNY3" s="74"/>
      <c r="GNZ3" s="74"/>
      <c r="GOA3" s="74"/>
      <c r="GOB3" s="74"/>
      <c r="GOC3" s="74"/>
      <c r="GOD3" s="74"/>
      <c r="GOE3" s="74"/>
      <c r="GOF3" s="74"/>
      <c r="GOG3" s="74"/>
      <c r="GOH3" s="74"/>
      <c r="GOI3" s="74"/>
      <c r="GOJ3" s="74"/>
      <c r="GOK3" s="74"/>
      <c r="GOL3" s="74"/>
      <c r="GOM3" s="74"/>
      <c r="GON3" s="74"/>
      <c r="GOO3" s="74"/>
      <c r="GOP3" s="74"/>
      <c r="GOQ3" s="74"/>
      <c r="GOR3" s="74"/>
      <c r="GOS3" s="74"/>
      <c r="GOT3" s="74"/>
      <c r="GOU3" s="74"/>
      <c r="GOV3" s="74"/>
      <c r="GOW3" s="74"/>
      <c r="GOX3" s="74"/>
      <c r="GOY3" s="74"/>
      <c r="GOZ3" s="74"/>
      <c r="GPA3" s="74"/>
      <c r="GPB3" s="74"/>
      <c r="GPC3" s="74"/>
      <c r="GPD3" s="74"/>
      <c r="GPE3" s="74"/>
      <c r="GPF3" s="74"/>
      <c r="GPG3" s="74"/>
      <c r="GPH3" s="74"/>
      <c r="GPI3" s="74"/>
      <c r="GPJ3" s="74"/>
      <c r="GPK3" s="74"/>
      <c r="GPL3" s="74"/>
      <c r="GPM3" s="74"/>
      <c r="GPN3" s="74"/>
      <c r="GPO3" s="74"/>
      <c r="GPP3" s="74"/>
      <c r="GPQ3" s="74"/>
      <c r="GPR3" s="74"/>
      <c r="GPS3" s="74"/>
      <c r="GPT3" s="74"/>
      <c r="GPU3" s="74"/>
      <c r="GPV3" s="74"/>
      <c r="GPW3" s="74"/>
      <c r="GPX3" s="74"/>
      <c r="GPY3" s="74"/>
      <c r="GPZ3" s="74"/>
      <c r="GQA3" s="74"/>
      <c r="GQB3" s="74"/>
      <c r="GQC3" s="74"/>
      <c r="GQD3" s="74"/>
      <c r="GQE3" s="74"/>
      <c r="GQF3" s="74"/>
      <c r="GQG3" s="74"/>
      <c r="GQH3" s="74"/>
      <c r="GQI3" s="74"/>
      <c r="GQJ3" s="74"/>
      <c r="GQK3" s="74"/>
      <c r="GQL3" s="74"/>
      <c r="GQM3" s="74"/>
      <c r="GQN3" s="74"/>
      <c r="GQO3" s="74"/>
      <c r="GQP3" s="74"/>
      <c r="GQQ3" s="74"/>
      <c r="GQR3" s="74"/>
      <c r="GQS3" s="74"/>
      <c r="GQT3" s="74"/>
      <c r="GQU3" s="74"/>
      <c r="GQV3" s="74"/>
      <c r="GQW3" s="74"/>
      <c r="GQX3" s="74"/>
      <c r="GQY3" s="74"/>
      <c r="GQZ3" s="74"/>
      <c r="GRA3" s="74"/>
      <c r="GRB3" s="74"/>
      <c r="GRC3" s="74"/>
      <c r="GRD3" s="74"/>
      <c r="GRE3" s="74"/>
      <c r="GRF3" s="74"/>
      <c r="GRG3" s="74"/>
      <c r="GRH3" s="74"/>
      <c r="GRI3" s="74"/>
      <c r="GRJ3" s="74"/>
      <c r="GRK3" s="74"/>
      <c r="GRL3" s="74"/>
      <c r="GRM3" s="74"/>
      <c r="GRN3" s="74"/>
      <c r="GRO3" s="74"/>
      <c r="GRP3" s="74"/>
      <c r="GRQ3" s="74"/>
      <c r="GRR3" s="74"/>
      <c r="GRS3" s="74"/>
      <c r="GRT3" s="74"/>
      <c r="GRU3" s="74"/>
      <c r="GRV3" s="74"/>
      <c r="GRW3" s="74"/>
      <c r="GRX3" s="74"/>
      <c r="GRY3" s="74"/>
      <c r="GRZ3" s="74"/>
      <c r="GSA3" s="74"/>
      <c r="GSB3" s="74"/>
      <c r="GSC3" s="74"/>
      <c r="GSD3" s="74"/>
      <c r="GSE3" s="74"/>
      <c r="GSF3" s="74"/>
      <c r="GSG3" s="74"/>
      <c r="GSH3" s="74"/>
      <c r="GSI3" s="74"/>
      <c r="GSJ3" s="74"/>
      <c r="GSK3" s="74"/>
      <c r="GSL3" s="74"/>
      <c r="GSM3" s="74"/>
      <c r="GSN3" s="74"/>
      <c r="GSO3" s="74"/>
      <c r="GSP3" s="74"/>
      <c r="GSQ3" s="74"/>
      <c r="GSR3" s="74"/>
      <c r="GSS3" s="74"/>
      <c r="GST3" s="74"/>
      <c r="GSU3" s="74"/>
      <c r="GSV3" s="74"/>
      <c r="GSW3" s="74"/>
      <c r="GSX3" s="74"/>
      <c r="GSY3" s="74"/>
      <c r="GSZ3" s="74"/>
      <c r="GTA3" s="74"/>
      <c r="GTB3" s="74"/>
      <c r="GTC3" s="74"/>
      <c r="GTD3" s="74"/>
      <c r="GTE3" s="74"/>
      <c r="GTF3" s="74"/>
      <c r="GTG3" s="74"/>
      <c r="GTH3" s="74"/>
      <c r="GTI3" s="74"/>
      <c r="GTJ3" s="74"/>
      <c r="GTK3" s="74"/>
      <c r="GTL3" s="74"/>
      <c r="GTM3" s="74"/>
      <c r="GTN3" s="74"/>
      <c r="GTO3" s="74"/>
      <c r="GTP3" s="74"/>
      <c r="GTQ3" s="74"/>
      <c r="GTR3" s="74"/>
      <c r="GTS3" s="74"/>
      <c r="GTT3" s="74"/>
      <c r="GTU3" s="74"/>
      <c r="GTV3" s="74"/>
      <c r="GTW3" s="74"/>
      <c r="GTX3" s="74"/>
      <c r="GTY3" s="74"/>
      <c r="GTZ3" s="74"/>
      <c r="GUA3" s="74"/>
      <c r="GUB3" s="74"/>
      <c r="GUC3" s="74"/>
      <c r="GUD3" s="74"/>
      <c r="GUE3" s="74"/>
      <c r="GUF3" s="74"/>
      <c r="GUG3" s="74"/>
      <c r="GUH3" s="74"/>
      <c r="GUI3" s="74"/>
      <c r="GUJ3" s="74"/>
      <c r="GUK3" s="74"/>
      <c r="GUL3" s="74"/>
      <c r="GUM3" s="74"/>
      <c r="GUN3" s="74"/>
      <c r="GUO3" s="74"/>
      <c r="GUP3" s="74"/>
      <c r="GUQ3" s="74"/>
      <c r="GUR3" s="74"/>
      <c r="GUS3" s="74"/>
      <c r="GUT3" s="74"/>
      <c r="GUU3" s="74"/>
      <c r="GUV3" s="74"/>
      <c r="GUW3" s="74"/>
      <c r="GUX3" s="74"/>
      <c r="GUY3" s="74"/>
      <c r="GUZ3" s="74"/>
      <c r="GVA3" s="74"/>
      <c r="GVB3" s="74"/>
      <c r="GVC3" s="74"/>
      <c r="GVD3" s="74"/>
      <c r="GVE3" s="74"/>
      <c r="GVF3" s="74"/>
      <c r="GVG3" s="74"/>
      <c r="GVH3" s="74"/>
      <c r="GVI3" s="74"/>
      <c r="GVJ3" s="74"/>
      <c r="GVK3" s="74"/>
      <c r="GVL3" s="74"/>
      <c r="GVM3" s="74"/>
      <c r="GVN3" s="74"/>
      <c r="GVO3" s="74"/>
      <c r="GVP3" s="74"/>
      <c r="GVQ3" s="74"/>
      <c r="GVR3" s="74"/>
      <c r="GVS3" s="74"/>
      <c r="GVT3" s="74"/>
      <c r="GVU3" s="74"/>
      <c r="GVV3" s="74"/>
      <c r="GVW3" s="74"/>
      <c r="GVX3" s="74"/>
      <c r="GVY3" s="74"/>
      <c r="GVZ3" s="74"/>
      <c r="GWA3" s="74"/>
      <c r="GWB3" s="74"/>
      <c r="GWC3" s="74"/>
      <c r="GWD3" s="74"/>
      <c r="GWE3" s="74"/>
      <c r="GWF3" s="74"/>
      <c r="GWG3" s="74"/>
      <c r="GWH3" s="74"/>
      <c r="GWI3" s="74"/>
      <c r="GWJ3" s="74"/>
      <c r="GWK3" s="74"/>
      <c r="GWL3" s="74"/>
      <c r="GWM3" s="74"/>
      <c r="GWN3" s="74"/>
      <c r="GWO3" s="74"/>
      <c r="GWP3" s="74"/>
      <c r="GWQ3" s="74"/>
      <c r="GWR3" s="74"/>
      <c r="GWS3" s="74"/>
      <c r="GWT3" s="74"/>
      <c r="GWU3" s="74"/>
      <c r="GWV3" s="74"/>
      <c r="GWW3" s="74"/>
      <c r="GWX3" s="74"/>
      <c r="GWY3" s="74"/>
      <c r="GWZ3" s="74"/>
      <c r="GXA3" s="74"/>
      <c r="GXB3" s="74"/>
      <c r="GXC3" s="74"/>
      <c r="GXD3" s="74"/>
      <c r="GXE3" s="74"/>
      <c r="GXF3" s="74"/>
      <c r="GXG3" s="74"/>
      <c r="GXH3" s="74"/>
      <c r="GXI3" s="74"/>
      <c r="GXJ3" s="74"/>
      <c r="GXK3" s="74"/>
      <c r="GXL3" s="74"/>
      <c r="GXM3" s="74"/>
      <c r="GXN3" s="74"/>
      <c r="GXO3" s="74"/>
      <c r="GXP3" s="74"/>
      <c r="GXQ3" s="74"/>
      <c r="GXR3" s="74"/>
      <c r="GXS3" s="74"/>
      <c r="GXT3" s="74"/>
      <c r="GXU3" s="74"/>
      <c r="GXV3" s="74"/>
      <c r="GXW3" s="74"/>
      <c r="GXX3" s="74"/>
      <c r="GXY3" s="74"/>
      <c r="GXZ3" s="74"/>
      <c r="GYA3" s="74"/>
      <c r="GYB3" s="74"/>
      <c r="GYC3" s="74"/>
      <c r="GYD3" s="74"/>
      <c r="GYE3" s="74"/>
      <c r="GYF3" s="74"/>
      <c r="GYG3" s="74"/>
      <c r="GYH3" s="74"/>
      <c r="GYI3" s="74"/>
      <c r="GYJ3" s="74"/>
      <c r="GYK3" s="74"/>
      <c r="GYL3" s="74"/>
      <c r="GYM3" s="74"/>
      <c r="GYN3" s="74"/>
      <c r="GYO3" s="74"/>
      <c r="GYP3" s="74"/>
      <c r="GYQ3" s="74"/>
      <c r="GYR3" s="74"/>
      <c r="GYS3" s="74"/>
      <c r="GYT3" s="74"/>
      <c r="GYU3" s="74"/>
      <c r="GYV3" s="74"/>
      <c r="GYW3" s="74"/>
      <c r="GYX3" s="74"/>
      <c r="GYY3" s="74"/>
      <c r="GYZ3" s="74"/>
      <c r="GZA3" s="74"/>
      <c r="GZB3" s="74"/>
      <c r="GZC3" s="74"/>
      <c r="GZD3" s="74"/>
      <c r="GZE3" s="74"/>
      <c r="GZF3" s="74"/>
      <c r="GZG3" s="74"/>
      <c r="GZH3" s="74"/>
      <c r="GZI3" s="74"/>
      <c r="GZJ3" s="74"/>
      <c r="GZK3" s="74"/>
      <c r="GZL3" s="74"/>
      <c r="GZM3" s="74"/>
      <c r="GZN3" s="74"/>
      <c r="GZO3" s="74"/>
      <c r="GZP3" s="74"/>
      <c r="GZQ3" s="74"/>
      <c r="GZR3" s="74"/>
      <c r="GZS3" s="74"/>
      <c r="GZT3" s="74"/>
      <c r="GZU3" s="74"/>
      <c r="GZV3" s="74"/>
      <c r="GZW3" s="74"/>
      <c r="GZX3" s="74"/>
      <c r="GZY3" s="74"/>
      <c r="GZZ3" s="74"/>
      <c r="HAA3" s="74"/>
      <c r="HAB3" s="74"/>
      <c r="HAC3" s="74"/>
      <c r="HAD3" s="74"/>
      <c r="HAE3" s="74"/>
      <c r="HAF3" s="74"/>
      <c r="HAG3" s="74"/>
      <c r="HAH3" s="74"/>
      <c r="HAI3" s="74"/>
      <c r="HAJ3" s="74"/>
      <c r="HAK3" s="74"/>
      <c r="HAL3" s="74"/>
      <c r="HAM3" s="74"/>
      <c r="HAN3" s="74"/>
      <c r="HAO3" s="74"/>
      <c r="HAP3" s="74"/>
      <c r="HAQ3" s="74"/>
      <c r="HAR3" s="74"/>
      <c r="HAS3" s="74"/>
      <c r="HAT3" s="74"/>
      <c r="HAU3" s="74"/>
      <c r="HAV3" s="74"/>
      <c r="HAW3" s="74"/>
      <c r="HAX3" s="74"/>
      <c r="HAY3" s="74"/>
      <c r="HAZ3" s="74"/>
      <c r="HBA3" s="74"/>
      <c r="HBB3" s="74"/>
      <c r="HBC3" s="74"/>
      <c r="HBD3" s="74"/>
      <c r="HBE3" s="74"/>
      <c r="HBF3" s="74"/>
      <c r="HBG3" s="74"/>
      <c r="HBH3" s="74"/>
      <c r="HBI3" s="74"/>
      <c r="HBJ3" s="74"/>
      <c r="HBK3" s="74"/>
      <c r="HBL3" s="74"/>
      <c r="HBM3" s="74"/>
      <c r="HBN3" s="74"/>
      <c r="HBO3" s="74"/>
      <c r="HBP3" s="74"/>
      <c r="HBQ3" s="74"/>
      <c r="HBR3" s="74"/>
      <c r="HBS3" s="74"/>
      <c r="HBT3" s="74"/>
      <c r="HBU3" s="74"/>
      <c r="HBV3" s="74"/>
      <c r="HBW3" s="74"/>
      <c r="HBX3" s="74"/>
      <c r="HBY3" s="74"/>
      <c r="HBZ3" s="74"/>
      <c r="HCA3" s="74"/>
      <c r="HCB3" s="74"/>
      <c r="HCC3" s="74"/>
      <c r="HCD3" s="74"/>
      <c r="HCE3" s="74"/>
      <c r="HCF3" s="74"/>
      <c r="HCG3" s="74"/>
      <c r="HCH3" s="74"/>
      <c r="HCI3" s="74"/>
      <c r="HCJ3" s="74"/>
      <c r="HCK3" s="74"/>
      <c r="HCL3" s="74"/>
      <c r="HCM3" s="74"/>
      <c r="HCN3" s="74"/>
      <c r="HCO3" s="74"/>
      <c r="HCP3" s="74"/>
      <c r="HCQ3" s="74"/>
      <c r="HCR3" s="74"/>
      <c r="HCS3" s="74"/>
      <c r="HCT3" s="74"/>
      <c r="HCU3" s="74"/>
      <c r="HCV3" s="74"/>
      <c r="HCW3" s="74"/>
      <c r="HCX3" s="74"/>
      <c r="HCY3" s="74"/>
      <c r="HCZ3" s="74"/>
      <c r="HDA3" s="74"/>
      <c r="HDB3" s="74"/>
      <c r="HDC3" s="74"/>
      <c r="HDD3" s="74"/>
      <c r="HDE3" s="74"/>
      <c r="HDF3" s="74"/>
      <c r="HDG3" s="74"/>
      <c r="HDH3" s="74"/>
      <c r="HDI3" s="74"/>
      <c r="HDJ3" s="74"/>
      <c r="HDK3" s="74"/>
      <c r="HDL3" s="74"/>
      <c r="HDM3" s="74"/>
      <c r="HDN3" s="74"/>
      <c r="HDO3" s="74"/>
      <c r="HDP3" s="74"/>
      <c r="HDQ3" s="74"/>
      <c r="HDR3" s="74"/>
      <c r="HDS3" s="74"/>
      <c r="HDT3" s="74"/>
      <c r="HDU3" s="74"/>
      <c r="HDV3" s="74"/>
      <c r="HDW3" s="74"/>
      <c r="HDX3" s="74"/>
      <c r="HDY3" s="74"/>
      <c r="HDZ3" s="74"/>
      <c r="HEA3" s="74"/>
      <c r="HEB3" s="74"/>
      <c r="HEC3" s="74"/>
      <c r="HED3" s="74"/>
      <c r="HEE3" s="74"/>
      <c r="HEF3" s="74"/>
      <c r="HEG3" s="74"/>
      <c r="HEH3" s="74"/>
      <c r="HEI3" s="74"/>
      <c r="HEJ3" s="74"/>
      <c r="HEK3" s="74"/>
      <c r="HEL3" s="74"/>
      <c r="HEM3" s="74"/>
      <c r="HEN3" s="74"/>
      <c r="HEO3" s="74"/>
      <c r="HEP3" s="74"/>
      <c r="HEQ3" s="74"/>
      <c r="HER3" s="74"/>
      <c r="HES3" s="74"/>
      <c r="HET3" s="74"/>
      <c r="HEU3" s="74"/>
      <c r="HEV3" s="74"/>
      <c r="HEW3" s="74"/>
      <c r="HEX3" s="74"/>
      <c r="HEY3" s="74"/>
      <c r="HEZ3" s="74"/>
      <c r="HFA3" s="74"/>
      <c r="HFB3" s="74"/>
      <c r="HFC3" s="74"/>
      <c r="HFD3" s="74"/>
      <c r="HFE3" s="74"/>
      <c r="HFF3" s="74"/>
      <c r="HFG3" s="74"/>
      <c r="HFH3" s="74"/>
      <c r="HFI3" s="74"/>
      <c r="HFJ3" s="74"/>
      <c r="HFK3" s="74"/>
      <c r="HFL3" s="74"/>
      <c r="HFM3" s="74"/>
      <c r="HFN3" s="74"/>
      <c r="HFO3" s="74"/>
      <c r="HFP3" s="74"/>
      <c r="HFQ3" s="74"/>
      <c r="HFR3" s="74"/>
      <c r="HFS3" s="74"/>
      <c r="HFT3" s="74"/>
      <c r="HFU3" s="74"/>
      <c r="HFV3" s="74"/>
      <c r="HFW3" s="74"/>
      <c r="HFX3" s="74"/>
      <c r="HFY3" s="74"/>
      <c r="HFZ3" s="74"/>
      <c r="HGA3" s="74"/>
      <c r="HGB3" s="74"/>
      <c r="HGC3" s="74"/>
      <c r="HGD3" s="74"/>
      <c r="HGE3" s="74"/>
      <c r="HGF3" s="74"/>
      <c r="HGG3" s="74"/>
      <c r="HGH3" s="74"/>
      <c r="HGI3" s="74"/>
      <c r="HGJ3" s="74"/>
      <c r="HGK3" s="74"/>
      <c r="HGL3" s="74"/>
      <c r="HGM3" s="74"/>
      <c r="HGN3" s="74"/>
      <c r="HGO3" s="74"/>
      <c r="HGP3" s="74"/>
      <c r="HGQ3" s="74"/>
      <c r="HGR3" s="74"/>
      <c r="HGS3" s="74"/>
      <c r="HGT3" s="74"/>
      <c r="HGU3" s="74"/>
      <c r="HGV3" s="74"/>
      <c r="HGW3" s="74"/>
      <c r="HGX3" s="74"/>
      <c r="HGY3" s="74"/>
      <c r="HGZ3" s="74"/>
      <c r="HHA3" s="74"/>
      <c r="HHB3" s="74"/>
      <c r="HHC3" s="74"/>
      <c r="HHD3" s="74"/>
      <c r="HHE3" s="74"/>
      <c r="HHF3" s="74"/>
      <c r="HHG3" s="74"/>
      <c r="HHH3" s="74"/>
      <c r="HHI3" s="74"/>
      <c r="HHJ3" s="74"/>
      <c r="HHK3" s="74"/>
      <c r="HHL3" s="74"/>
      <c r="HHM3" s="74"/>
      <c r="HHN3" s="74"/>
      <c r="HHO3" s="74"/>
      <c r="HHP3" s="74"/>
      <c r="HHQ3" s="74"/>
      <c r="HHR3" s="74"/>
      <c r="HHS3" s="74"/>
      <c r="HHT3" s="74"/>
      <c r="HHU3" s="74"/>
      <c r="HHV3" s="74"/>
      <c r="HHW3" s="74"/>
      <c r="HHX3" s="74"/>
      <c r="HHY3" s="74"/>
      <c r="HHZ3" s="74"/>
      <c r="HIA3" s="74"/>
      <c r="HIB3" s="74"/>
      <c r="HIC3" s="74"/>
      <c r="HID3" s="74"/>
      <c r="HIE3" s="74"/>
      <c r="HIF3" s="74"/>
      <c r="HIG3" s="74"/>
      <c r="HIH3" s="74"/>
      <c r="HII3" s="74"/>
      <c r="HIJ3" s="74"/>
      <c r="HIK3" s="74"/>
      <c r="HIL3" s="74"/>
      <c r="HIM3" s="74"/>
      <c r="HIN3" s="74"/>
      <c r="HIO3" s="74"/>
      <c r="HIP3" s="74"/>
      <c r="HIQ3" s="74"/>
      <c r="HIR3" s="74"/>
      <c r="HIS3" s="74"/>
      <c r="HIT3" s="74"/>
      <c r="HIU3" s="74"/>
      <c r="HIV3" s="74"/>
      <c r="HIW3" s="74"/>
      <c r="HIX3" s="74"/>
      <c r="HIY3" s="74"/>
      <c r="HIZ3" s="74"/>
      <c r="HJA3" s="74"/>
      <c r="HJB3" s="74"/>
      <c r="HJC3" s="74"/>
      <c r="HJD3" s="74"/>
      <c r="HJE3" s="74"/>
      <c r="HJF3" s="74"/>
      <c r="HJG3" s="74"/>
      <c r="HJH3" s="74"/>
      <c r="HJI3" s="74"/>
      <c r="HJJ3" s="74"/>
      <c r="HJK3" s="74"/>
      <c r="HJL3" s="74"/>
      <c r="HJM3" s="74"/>
      <c r="HJN3" s="74"/>
      <c r="HJO3" s="74"/>
      <c r="HJP3" s="74"/>
      <c r="HJQ3" s="74"/>
      <c r="HJR3" s="74"/>
      <c r="HJS3" s="74"/>
      <c r="HJT3" s="74"/>
      <c r="HJU3" s="74"/>
      <c r="HJV3" s="74"/>
      <c r="HJW3" s="74"/>
      <c r="HJX3" s="74"/>
      <c r="HJY3" s="74"/>
      <c r="HJZ3" s="74"/>
      <c r="HKA3" s="74"/>
      <c r="HKB3" s="74"/>
      <c r="HKC3" s="74"/>
      <c r="HKD3" s="74"/>
      <c r="HKE3" s="74"/>
      <c r="HKF3" s="74"/>
      <c r="HKG3" s="74"/>
      <c r="HKH3" s="74"/>
      <c r="HKI3" s="74"/>
      <c r="HKJ3" s="74"/>
      <c r="HKK3" s="74"/>
      <c r="HKL3" s="74"/>
      <c r="HKM3" s="74"/>
      <c r="HKN3" s="74"/>
      <c r="HKO3" s="74"/>
      <c r="HKP3" s="74"/>
      <c r="HKQ3" s="74"/>
      <c r="HKR3" s="74"/>
      <c r="HKS3" s="74"/>
      <c r="HKT3" s="74"/>
      <c r="HKU3" s="74"/>
      <c r="HKV3" s="74"/>
      <c r="HKW3" s="74"/>
      <c r="HKX3" s="74"/>
      <c r="HKY3" s="74"/>
      <c r="HKZ3" s="74"/>
      <c r="HLA3" s="74"/>
      <c r="HLB3" s="74"/>
      <c r="HLC3" s="74"/>
      <c r="HLD3" s="74"/>
      <c r="HLE3" s="74"/>
      <c r="HLF3" s="74"/>
      <c r="HLG3" s="74"/>
      <c r="HLH3" s="74"/>
      <c r="HLI3" s="74"/>
      <c r="HLJ3" s="74"/>
      <c r="HLK3" s="74"/>
      <c r="HLL3" s="74"/>
      <c r="HLM3" s="74"/>
      <c r="HLN3" s="74"/>
      <c r="HLO3" s="74"/>
      <c r="HLP3" s="74"/>
      <c r="HLQ3" s="74"/>
      <c r="HLR3" s="74"/>
      <c r="HLS3" s="74"/>
      <c r="HLT3" s="74"/>
      <c r="HLU3" s="74"/>
      <c r="HLV3" s="74"/>
      <c r="HLW3" s="74"/>
      <c r="HLX3" s="74"/>
      <c r="HLY3" s="74"/>
      <c r="HLZ3" s="74"/>
      <c r="HMA3" s="74"/>
      <c r="HMB3" s="74"/>
      <c r="HMC3" s="74"/>
      <c r="HMD3" s="74"/>
      <c r="HME3" s="74"/>
      <c r="HMF3" s="74"/>
      <c r="HMG3" s="74"/>
      <c r="HMH3" s="74"/>
      <c r="HMI3" s="74"/>
      <c r="HMJ3" s="74"/>
      <c r="HMK3" s="74"/>
      <c r="HML3" s="74"/>
      <c r="HMM3" s="74"/>
      <c r="HMN3" s="74"/>
      <c r="HMO3" s="74"/>
      <c r="HMP3" s="74"/>
      <c r="HMQ3" s="74"/>
      <c r="HMR3" s="74"/>
      <c r="HMS3" s="74"/>
      <c r="HMT3" s="74"/>
      <c r="HMU3" s="74"/>
      <c r="HMV3" s="74"/>
      <c r="HMW3" s="74"/>
      <c r="HMX3" s="74"/>
      <c r="HMY3" s="74"/>
      <c r="HMZ3" s="74"/>
      <c r="HNA3" s="74"/>
      <c r="HNB3" s="74"/>
      <c r="HNC3" s="74"/>
      <c r="HND3" s="74"/>
      <c r="HNE3" s="74"/>
      <c r="HNF3" s="74"/>
      <c r="HNG3" s="74"/>
      <c r="HNH3" s="74"/>
      <c r="HNI3" s="74"/>
      <c r="HNJ3" s="74"/>
      <c r="HNK3" s="74"/>
      <c r="HNL3" s="74"/>
      <c r="HNM3" s="74"/>
      <c r="HNN3" s="74"/>
      <c r="HNO3" s="74"/>
      <c r="HNP3" s="74"/>
      <c r="HNQ3" s="74"/>
      <c r="HNR3" s="74"/>
      <c r="HNS3" s="74"/>
      <c r="HNT3" s="74"/>
      <c r="HNU3" s="74"/>
      <c r="HNV3" s="74"/>
      <c r="HNW3" s="74"/>
      <c r="HNX3" s="74"/>
      <c r="HNY3" s="74"/>
      <c r="HNZ3" s="74"/>
      <c r="HOA3" s="74"/>
      <c r="HOB3" s="74"/>
      <c r="HOC3" s="74"/>
      <c r="HOD3" s="74"/>
      <c r="HOE3" s="74"/>
      <c r="HOF3" s="74"/>
      <c r="HOG3" s="74"/>
      <c r="HOH3" s="74"/>
      <c r="HOI3" s="74"/>
      <c r="HOJ3" s="74"/>
      <c r="HOK3" s="74"/>
      <c r="HOL3" s="74"/>
      <c r="HOM3" s="74"/>
      <c r="HON3" s="74"/>
      <c r="HOO3" s="74"/>
      <c r="HOP3" s="74"/>
      <c r="HOQ3" s="74"/>
      <c r="HOR3" s="74"/>
      <c r="HOS3" s="74"/>
      <c r="HOT3" s="74"/>
      <c r="HOU3" s="74"/>
      <c r="HOV3" s="74"/>
      <c r="HOW3" s="74"/>
      <c r="HOX3" s="74"/>
      <c r="HOY3" s="74"/>
      <c r="HOZ3" s="74"/>
      <c r="HPA3" s="74"/>
      <c r="HPB3" s="74"/>
      <c r="HPC3" s="74"/>
      <c r="HPD3" s="74"/>
      <c r="HPE3" s="74"/>
      <c r="HPF3" s="74"/>
      <c r="HPG3" s="74"/>
      <c r="HPH3" s="74"/>
      <c r="HPI3" s="74"/>
      <c r="HPJ3" s="74"/>
      <c r="HPK3" s="74"/>
      <c r="HPL3" s="74"/>
      <c r="HPM3" s="74"/>
      <c r="HPN3" s="74"/>
      <c r="HPO3" s="74"/>
      <c r="HPP3" s="74"/>
      <c r="HPQ3" s="74"/>
      <c r="HPR3" s="74"/>
      <c r="HPS3" s="74"/>
      <c r="HPT3" s="74"/>
      <c r="HPU3" s="74"/>
      <c r="HPV3" s="74"/>
      <c r="HPW3" s="74"/>
      <c r="HPX3" s="74"/>
      <c r="HPY3" s="74"/>
      <c r="HPZ3" s="74"/>
      <c r="HQA3" s="74"/>
      <c r="HQB3" s="74"/>
      <c r="HQC3" s="74"/>
      <c r="HQD3" s="74"/>
      <c r="HQE3" s="74"/>
      <c r="HQF3" s="74"/>
      <c r="HQG3" s="74"/>
      <c r="HQH3" s="74"/>
      <c r="HQI3" s="74"/>
      <c r="HQJ3" s="74"/>
      <c r="HQK3" s="74"/>
      <c r="HQL3" s="74"/>
      <c r="HQM3" s="74"/>
      <c r="HQN3" s="74"/>
      <c r="HQO3" s="74"/>
      <c r="HQP3" s="74"/>
      <c r="HQQ3" s="74"/>
      <c r="HQR3" s="74"/>
      <c r="HQS3" s="74"/>
      <c r="HQT3" s="74"/>
      <c r="HQU3" s="74"/>
      <c r="HQV3" s="74"/>
      <c r="HQW3" s="74"/>
      <c r="HQX3" s="74"/>
      <c r="HQY3" s="74"/>
      <c r="HQZ3" s="74"/>
      <c r="HRA3" s="74"/>
      <c r="HRB3" s="74"/>
      <c r="HRC3" s="74"/>
      <c r="HRD3" s="74"/>
      <c r="HRE3" s="74"/>
      <c r="HRF3" s="74"/>
      <c r="HRG3" s="74"/>
      <c r="HRH3" s="74"/>
      <c r="HRI3" s="74"/>
      <c r="HRJ3" s="74"/>
      <c r="HRK3" s="74"/>
      <c r="HRL3" s="74"/>
      <c r="HRM3" s="74"/>
      <c r="HRN3" s="74"/>
      <c r="HRO3" s="74"/>
      <c r="HRP3" s="74"/>
      <c r="HRQ3" s="74"/>
      <c r="HRR3" s="74"/>
      <c r="HRS3" s="74"/>
      <c r="HRT3" s="74"/>
      <c r="HRU3" s="74"/>
      <c r="HRV3" s="74"/>
      <c r="HRW3" s="74"/>
      <c r="HRX3" s="74"/>
      <c r="HRY3" s="74"/>
      <c r="HRZ3" s="74"/>
      <c r="HSA3" s="74"/>
      <c r="HSB3" s="74"/>
      <c r="HSC3" s="74"/>
      <c r="HSD3" s="74"/>
      <c r="HSE3" s="74"/>
      <c r="HSF3" s="74"/>
      <c r="HSG3" s="74"/>
      <c r="HSH3" s="74"/>
      <c r="HSI3" s="74"/>
      <c r="HSJ3" s="74"/>
      <c r="HSK3" s="74"/>
      <c r="HSL3" s="74"/>
      <c r="HSM3" s="74"/>
      <c r="HSN3" s="74"/>
      <c r="HSO3" s="74"/>
      <c r="HSP3" s="74"/>
      <c r="HSQ3" s="74"/>
      <c r="HSR3" s="74"/>
      <c r="HSS3" s="74"/>
      <c r="HST3" s="74"/>
      <c r="HSU3" s="74"/>
      <c r="HSV3" s="74"/>
      <c r="HSW3" s="74"/>
      <c r="HSX3" s="74"/>
      <c r="HSY3" s="74"/>
      <c r="HSZ3" s="74"/>
      <c r="HTA3" s="74"/>
      <c r="HTB3" s="74"/>
      <c r="HTC3" s="74"/>
      <c r="HTD3" s="74"/>
      <c r="HTE3" s="74"/>
      <c r="HTF3" s="74"/>
      <c r="HTG3" s="74"/>
      <c r="HTH3" s="74"/>
      <c r="HTI3" s="74"/>
      <c r="HTJ3" s="74"/>
      <c r="HTK3" s="74"/>
      <c r="HTL3" s="74"/>
      <c r="HTM3" s="74"/>
      <c r="HTN3" s="74"/>
      <c r="HTO3" s="74"/>
      <c r="HTP3" s="74"/>
      <c r="HTQ3" s="74"/>
      <c r="HTR3" s="74"/>
      <c r="HTS3" s="74"/>
      <c r="HTT3" s="74"/>
      <c r="HTU3" s="74"/>
      <c r="HTV3" s="74"/>
      <c r="HTW3" s="74"/>
      <c r="HTX3" s="74"/>
      <c r="HTY3" s="74"/>
      <c r="HTZ3" s="74"/>
      <c r="HUA3" s="74"/>
      <c r="HUB3" s="74"/>
      <c r="HUC3" s="74"/>
      <c r="HUD3" s="74"/>
      <c r="HUE3" s="74"/>
      <c r="HUF3" s="74"/>
      <c r="HUG3" s="74"/>
      <c r="HUH3" s="74"/>
      <c r="HUI3" s="74"/>
      <c r="HUJ3" s="74"/>
      <c r="HUK3" s="74"/>
      <c r="HUL3" s="74"/>
      <c r="HUM3" s="74"/>
      <c r="HUN3" s="74"/>
      <c r="HUO3" s="74"/>
      <c r="HUP3" s="74"/>
      <c r="HUQ3" s="74"/>
      <c r="HUR3" s="74"/>
      <c r="HUS3" s="74"/>
      <c r="HUT3" s="74"/>
      <c r="HUU3" s="74"/>
      <c r="HUV3" s="74"/>
      <c r="HUW3" s="74"/>
      <c r="HUX3" s="74"/>
      <c r="HUY3" s="74"/>
      <c r="HUZ3" s="74"/>
      <c r="HVA3" s="74"/>
      <c r="HVB3" s="74"/>
      <c r="HVC3" s="74"/>
      <c r="HVD3" s="74"/>
      <c r="HVE3" s="74"/>
      <c r="HVF3" s="74"/>
      <c r="HVG3" s="74"/>
      <c r="HVH3" s="74"/>
      <c r="HVI3" s="74"/>
      <c r="HVJ3" s="74"/>
      <c r="HVK3" s="74"/>
      <c r="HVL3" s="74"/>
      <c r="HVM3" s="74"/>
      <c r="HVN3" s="74"/>
      <c r="HVO3" s="74"/>
      <c r="HVP3" s="74"/>
      <c r="HVQ3" s="74"/>
      <c r="HVR3" s="74"/>
      <c r="HVS3" s="74"/>
      <c r="HVT3" s="74"/>
      <c r="HVU3" s="74"/>
      <c r="HVV3" s="74"/>
      <c r="HVW3" s="74"/>
      <c r="HVX3" s="74"/>
      <c r="HVY3" s="74"/>
      <c r="HVZ3" s="74"/>
      <c r="HWA3" s="74"/>
      <c r="HWB3" s="74"/>
      <c r="HWC3" s="74"/>
      <c r="HWD3" s="74"/>
      <c r="HWE3" s="74"/>
      <c r="HWF3" s="74"/>
      <c r="HWG3" s="74"/>
      <c r="HWH3" s="74"/>
      <c r="HWI3" s="74"/>
      <c r="HWJ3" s="74"/>
      <c r="HWK3" s="74"/>
      <c r="HWL3" s="74"/>
      <c r="HWM3" s="74"/>
      <c r="HWN3" s="74"/>
      <c r="HWO3" s="74"/>
      <c r="HWP3" s="74"/>
      <c r="HWQ3" s="74"/>
      <c r="HWR3" s="74"/>
      <c r="HWS3" s="74"/>
      <c r="HWT3" s="74"/>
      <c r="HWU3" s="74"/>
      <c r="HWV3" s="74"/>
      <c r="HWW3" s="74"/>
      <c r="HWX3" s="74"/>
      <c r="HWY3" s="74"/>
      <c r="HWZ3" s="74"/>
      <c r="HXA3" s="74"/>
      <c r="HXB3" s="74"/>
      <c r="HXC3" s="74"/>
      <c r="HXD3" s="74"/>
      <c r="HXE3" s="74"/>
      <c r="HXF3" s="74"/>
      <c r="HXG3" s="74"/>
      <c r="HXH3" s="74"/>
      <c r="HXI3" s="74"/>
      <c r="HXJ3" s="74"/>
      <c r="HXK3" s="74"/>
      <c r="HXL3" s="74"/>
      <c r="HXM3" s="74"/>
      <c r="HXN3" s="74"/>
      <c r="HXO3" s="74"/>
      <c r="HXP3" s="74"/>
      <c r="HXQ3" s="74"/>
      <c r="HXR3" s="74"/>
      <c r="HXS3" s="74"/>
      <c r="HXT3" s="74"/>
      <c r="HXU3" s="74"/>
      <c r="HXV3" s="74"/>
      <c r="HXW3" s="74"/>
      <c r="HXX3" s="74"/>
      <c r="HXY3" s="74"/>
      <c r="HXZ3" s="74"/>
      <c r="HYA3" s="74"/>
      <c r="HYB3" s="74"/>
      <c r="HYC3" s="74"/>
      <c r="HYD3" s="74"/>
      <c r="HYE3" s="74"/>
      <c r="HYF3" s="74"/>
      <c r="HYG3" s="74"/>
      <c r="HYH3" s="74"/>
      <c r="HYI3" s="74"/>
      <c r="HYJ3" s="74"/>
      <c r="HYK3" s="74"/>
      <c r="HYL3" s="74"/>
      <c r="HYM3" s="74"/>
      <c r="HYN3" s="74"/>
      <c r="HYO3" s="74"/>
      <c r="HYP3" s="74"/>
      <c r="HYQ3" s="74"/>
      <c r="HYR3" s="74"/>
      <c r="HYS3" s="74"/>
      <c r="HYT3" s="74"/>
      <c r="HYU3" s="74"/>
      <c r="HYV3" s="74"/>
      <c r="HYW3" s="74"/>
      <c r="HYX3" s="74"/>
      <c r="HYY3" s="74"/>
      <c r="HYZ3" s="74"/>
      <c r="HZA3" s="74"/>
      <c r="HZB3" s="74"/>
      <c r="HZC3" s="74"/>
      <c r="HZD3" s="74"/>
      <c r="HZE3" s="74"/>
      <c r="HZF3" s="74"/>
      <c r="HZG3" s="74"/>
      <c r="HZH3" s="74"/>
      <c r="HZI3" s="74"/>
      <c r="HZJ3" s="74"/>
      <c r="HZK3" s="74"/>
      <c r="HZL3" s="74"/>
      <c r="HZM3" s="74"/>
      <c r="HZN3" s="74"/>
      <c r="HZO3" s="74"/>
      <c r="HZP3" s="74"/>
      <c r="HZQ3" s="74"/>
      <c r="HZR3" s="74"/>
      <c r="HZS3" s="74"/>
      <c r="HZT3" s="74"/>
      <c r="HZU3" s="74"/>
      <c r="HZV3" s="74"/>
      <c r="HZW3" s="74"/>
      <c r="HZX3" s="74"/>
      <c r="HZY3" s="74"/>
      <c r="HZZ3" s="74"/>
      <c r="IAA3" s="74"/>
      <c r="IAB3" s="74"/>
      <c r="IAC3" s="74"/>
      <c r="IAD3" s="74"/>
      <c r="IAE3" s="74"/>
      <c r="IAF3" s="74"/>
      <c r="IAG3" s="74"/>
      <c r="IAH3" s="74"/>
      <c r="IAI3" s="74"/>
      <c r="IAJ3" s="74"/>
      <c r="IAK3" s="74"/>
      <c r="IAL3" s="74"/>
      <c r="IAM3" s="74"/>
      <c r="IAN3" s="74"/>
      <c r="IAO3" s="74"/>
      <c r="IAP3" s="74"/>
      <c r="IAQ3" s="74"/>
      <c r="IAR3" s="74"/>
      <c r="IAS3" s="74"/>
      <c r="IAT3" s="74"/>
      <c r="IAU3" s="74"/>
      <c r="IAV3" s="74"/>
      <c r="IAW3" s="74"/>
      <c r="IAX3" s="74"/>
      <c r="IAY3" s="74"/>
      <c r="IAZ3" s="74"/>
      <c r="IBA3" s="74"/>
      <c r="IBB3" s="74"/>
      <c r="IBC3" s="74"/>
      <c r="IBD3" s="74"/>
      <c r="IBE3" s="74"/>
      <c r="IBF3" s="74"/>
      <c r="IBG3" s="74"/>
      <c r="IBH3" s="74"/>
      <c r="IBI3" s="74"/>
      <c r="IBJ3" s="74"/>
      <c r="IBK3" s="74"/>
      <c r="IBL3" s="74"/>
      <c r="IBM3" s="74"/>
      <c r="IBN3" s="74"/>
      <c r="IBO3" s="74"/>
      <c r="IBP3" s="74"/>
      <c r="IBQ3" s="74"/>
      <c r="IBR3" s="74"/>
      <c r="IBS3" s="74"/>
      <c r="IBT3" s="74"/>
      <c r="IBU3" s="74"/>
      <c r="IBV3" s="74"/>
      <c r="IBW3" s="74"/>
      <c r="IBX3" s="74"/>
      <c r="IBY3" s="74"/>
      <c r="IBZ3" s="74"/>
      <c r="ICA3" s="74"/>
      <c r="ICB3" s="74"/>
      <c r="ICC3" s="74"/>
      <c r="ICD3" s="74"/>
      <c r="ICE3" s="74"/>
      <c r="ICF3" s="74"/>
      <c r="ICG3" s="74"/>
      <c r="ICH3" s="74"/>
      <c r="ICI3" s="74"/>
      <c r="ICJ3" s="74"/>
      <c r="ICK3" s="74"/>
      <c r="ICL3" s="74"/>
      <c r="ICM3" s="74"/>
      <c r="ICN3" s="74"/>
      <c r="ICO3" s="74"/>
      <c r="ICP3" s="74"/>
      <c r="ICQ3" s="74"/>
      <c r="ICR3" s="74"/>
      <c r="ICS3" s="74"/>
      <c r="ICT3" s="74"/>
      <c r="ICU3" s="74"/>
      <c r="ICV3" s="74"/>
      <c r="ICW3" s="74"/>
      <c r="ICX3" s="74"/>
      <c r="ICY3" s="74"/>
      <c r="ICZ3" s="74"/>
      <c r="IDA3" s="74"/>
      <c r="IDB3" s="74"/>
      <c r="IDC3" s="74"/>
      <c r="IDD3" s="74"/>
      <c r="IDE3" s="74"/>
      <c r="IDF3" s="74"/>
      <c r="IDG3" s="74"/>
      <c r="IDH3" s="74"/>
      <c r="IDI3" s="74"/>
      <c r="IDJ3" s="74"/>
      <c r="IDK3" s="74"/>
      <c r="IDL3" s="74"/>
      <c r="IDM3" s="74"/>
      <c r="IDN3" s="74"/>
      <c r="IDO3" s="74"/>
      <c r="IDP3" s="74"/>
      <c r="IDQ3" s="74"/>
      <c r="IDR3" s="74"/>
      <c r="IDS3" s="74"/>
      <c r="IDT3" s="74"/>
      <c r="IDU3" s="74"/>
      <c r="IDV3" s="74"/>
      <c r="IDW3" s="74"/>
      <c r="IDX3" s="74"/>
      <c r="IDY3" s="74"/>
      <c r="IDZ3" s="74"/>
      <c r="IEA3" s="74"/>
      <c r="IEB3" s="74"/>
      <c r="IEC3" s="74"/>
      <c r="IED3" s="74"/>
      <c r="IEE3" s="74"/>
      <c r="IEF3" s="74"/>
      <c r="IEG3" s="74"/>
      <c r="IEH3" s="74"/>
      <c r="IEI3" s="74"/>
      <c r="IEJ3" s="74"/>
      <c r="IEK3" s="74"/>
      <c r="IEL3" s="74"/>
      <c r="IEM3" s="74"/>
      <c r="IEN3" s="74"/>
      <c r="IEO3" s="74"/>
      <c r="IEP3" s="74"/>
      <c r="IEQ3" s="74"/>
      <c r="IER3" s="74"/>
      <c r="IES3" s="74"/>
      <c r="IET3" s="74"/>
      <c r="IEU3" s="74"/>
      <c r="IEV3" s="74"/>
      <c r="IEW3" s="74"/>
      <c r="IEX3" s="74"/>
      <c r="IEY3" s="74"/>
      <c r="IEZ3" s="74"/>
      <c r="IFA3" s="74"/>
      <c r="IFB3" s="74"/>
      <c r="IFC3" s="74"/>
      <c r="IFD3" s="74"/>
      <c r="IFE3" s="74"/>
      <c r="IFF3" s="74"/>
      <c r="IFG3" s="74"/>
      <c r="IFH3" s="74"/>
      <c r="IFI3" s="74"/>
      <c r="IFJ3" s="74"/>
      <c r="IFK3" s="74"/>
      <c r="IFL3" s="74"/>
      <c r="IFM3" s="74"/>
      <c r="IFN3" s="74"/>
      <c r="IFO3" s="74"/>
      <c r="IFP3" s="74"/>
      <c r="IFQ3" s="74"/>
      <c r="IFR3" s="74"/>
      <c r="IFS3" s="74"/>
      <c r="IFT3" s="74"/>
      <c r="IFU3" s="74"/>
      <c r="IFV3" s="74"/>
      <c r="IFW3" s="74"/>
      <c r="IFX3" s="74"/>
      <c r="IFY3" s="74"/>
      <c r="IFZ3" s="74"/>
      <c r="IGA3" s="74"/>
      <c r="IGB3" s="74"/>
      <c r="IGC3" s="74"/>
      <c r="IGD3" s="74"/>
      <c r="IGE3" s="74"/>
      <c r="IGF3" s="74"/>
      <c r="IGG3" s="74"/>
      <c r="IGH3" s="74"/>
      <c r="IGI3" s="74"/>
      <c r="IGJ3" s="74"/>
      <c r="IGK3" s="74"/>
      <c r="IGL3" s="74"/>
      <c r="IGM3" s="74"/>
      <c r="IGN3" s="74"/>
      <c r="IGO3" s="74"/>
      <c r="IGP3" s="74"/>
      <c r="IGQ3" s="74"/>
      <c r="IGR3" s="74"/>
      <c r="IGS3" s="74"/>
      <c r="IGT3" s="74"/>
      <c r="IGU3" s="74"/>
      <c r="IGV3" s="74"/>
      <c r="IGW3" s="74"/>
      <c r="IGX3" s="74"/>
      <c r="IGY3" s="74"/>
      <c r="IGZ3" s="74"/>
      <c r="IHA3" s="74"/>
      <c r="IHB3" s="74"/>
      <c r="IHC3" s="74"/>
      <c r="IHD3" s="74"/>
      <c r="IHE3" s="74"/>
      <c r="IHF3" s="74"/>
      <c r="IHG3" s="74"/>
      <c r="IHH3" s="74"/>
      <c r="IHI3" s="74"/>
      <c r="IHJ3" s="74"/>
      <c r="IHK3" s="74"/>
      <c r="IHL3" s="74"/>
      <c r="IHM3" s="74"/>
      <c r="IHN3" s="74"/>
      <c r="IHO3" s="74"/>
      <c r="IHP3" s="74"/>
      <c r="IHQ3" s="74"/>
      <c r="IHR3" s="74"/>
      <c r="IHS3" s="74"/>
      <c r="IHT3" s="74"/>
      <c r="IHU3" s="74"/>
      <c r="IHV3" s="74"/>
      <c r="IHW3" s="74"/>
      <c r="IHX3" s="74"/>
      <c r="IHY3" s="74"/>
      <c r="IHZ3" s="74"/>
      <c r="IIA3" s="74"/>
      <c r="IIB3" s="74"/>
      <c r="IIC3" s="74"/>
      <c r="IID3" s="74"/>
      <c r="IIE3" s="74"/>
      <c r="IIF3" s="74"/>
      <c r="IIG3" s="74"/>
      <c r="IIH3" s="74"/>
      <c r="III3" s="74"/>
      <c r="IIJ3" s="74"/>
      <c r="IIK3" s="74"/>
      <c r="IIL3" s="74"/>
      <c r="IIM3" s="74"/>
      <c r="IIN3" s="74"/>
      <c r="IIO3" s="74"/>
      <c r="IIP3" s="74"/>
      <c r="IIQ3" s="74"/>
      <c r="IIR3" s="74"/>
      <c r="IIS3" s="74"/>
      <c r="IIT3" s="74"/>
      <c r="IIU3" s="74"/>
      <c r="IIV3" s="74"/>
      <c r="IIW3" s="74"/>
      <c r="IIX3" s="74"/>
      <c r="IIY3" s="74"/>
      <c r="IIZ3" s="74"/>
      <c r="IJA3" s="74"/>
      <c r="IJB3" s="74"/>
      <c r="IJC3" s="74"/>
      <c r="IJD3" s="74"/>
      <c r="IJE3" s="74"/>
      <c r="IJF3" s="74"/>
      <c r="IJG3" s="74"/>
      <c r="IJH3" s="74"/>
      <c r="IJI3" s="74"/>
      <c r="IJJ3" s="74"/>
      <c r="IJK3" s="74"/>
      <c r="IJL3" s="74"/>
      <c r="IJM3" s="74"/>
      <c r="IJN3" s="74"/>
      <c r="IJO3" s="74"/>
      <c r="IJP3" s="74"/>
      <c r="IJQ3" s="74"/>
      <c r="IJR3" s="74"/>
      <c r="IJS3" s="74"/>
      <c r="IJT3" s="74"/>
      <c r="IJU3" s="74"/>
      <c r="IJV3" s="74"/>
      <c r="IJW3" s="74"/>
      <c r="IJX3" s="74"/>
      <c r="IJY3" s="74"/>
      <c r="IJZ3" s="74"/>
      <c r="IKA3" s="74"/>
      <c r="IKB3" s="74"/>
      <c r="IKC3" s="74"/>
      <c r="IKD3" s="74"/>
      <c r="IKE3" s="74"/>
      <c r="IKF3" s="74"/>
      <c r="IKG3" s="74"/>
      <c r="IKH3" s="74"/>
      <c r="IKI3" s="74"/>
      <c r="IKJ3" s="74"/>
      <c r="IKK3" s="74"/>
      <c r="IKL3" s="74"/>
      <c r="IKM3" s="74"/>
      <c r="IKN3" s="74"/>
      <c r="IKO3" s="74"/>
      <c r="IKP3" s="74"/>
      <c r="IKQ3" s="74"/>
      <c r="IKR3" s="74"/>
      <c r="IKS3" s="74"/>
      <c r="IKT3" s="74"/>
      <c r="IKU3" s="74"/>
      <c r="IKV3" s="74"/>
      <c r="IKW3" s="74"/>
      <c r="IKX3" s="74"/>
      <c r="IKY3" s="74"/>
      <c r="IKZ3" s="74"/>
      <c r="ILA3" s="74"/>
      <c r="ILB3" s="74"/>
      <c r="ILC3" s="74"/>
      <c r="ILD3" s="74"/>
      <c r="ILE3" s="74"/>
      <c r="ILF3" s="74"/>
      <c r="ILG3" s="74"/>
      <c r="ILH3" s="74"/>
      <c r="ILI3" s="74"/>
      <c r="ILJ3" s="74"/>
      <c r="ILK3" s="74"/>
      <c r="ILL3" s="74"/>
      <c r="ILM3" s="74"/>
      <c r="ILN3" s="74"/>
      <c r="ILO3" s="74"/>
      <c r="ILP3" s="74"/>
      <c r="ILQ3" s="74"/>
      <c r="ILR3" s="74"/>
      <c r="ILS3" s="74"/>
      <c r="ILT3" s="74"/>
      <c r="ILU3" s="74"/>
      <c r="ILV3" s="74"/>
      <c r="ILW3" s="74"/>
      <c r="ILX3" s="74"/>
      <c r="ILY3" s="74"/>
      <c r="ILZ3" s="74"/>
      <c r="IMA3" s="74"/>
      <c r="IMB3" s="74"/>
      <c r="IMC3" s="74"/>
      <c r="IMD3" s="74"/>
      <c r="IME3" s="74"/>
      <c r="IMF3" s="74"/>
      <c r="IMG3" s="74"/>
      <c r="IMH3" s="74"/>
      <c r="IMI3" s="74"/>
      <c r="IMJ3" s="74"/>
      <c r="IMK3" s="74"/>
      <c r="IML3" s="74"/>
      <c r="IMM3" s="74"/>
      <c r="IMN3" s="74"/>
      <c r="IMO3" s="74"/>
      <c r="IMP3" s="74"/>
      <c r="IMQ3" s="74"/>
      <c r="IMR3" s="74"/>
      <c r="IMS3" s="74"/>
      <c r="IMT3" s="74"/>
      <c r="IMU3" s="74"/>
      <c r="IMV3" s="74"/>
      <c r="IMW3" s="74"/>
      <c r="IMX3" s="74"/>
      <c r="IMY3" s="74"/>
      <c r="IMZ3" s="74"/>
      <c r="INA3" s="74"/>
      <c r="INB3" s="74"/>
      <c r="INC3" s="74"/>
      <c r="IND3" s="74"/>
      <c r="INE3" s="74"/>
      <c r="INF3" s="74"/>
      <c r="ING3" s="74"/>
      <c r="INH3" s="74"/>
      <c r="INI3" s="74"/>
      <c r="INJ3" s="74"/>
      <c r="INK3" s="74"/>
      <c r="INL3" s="74"/>
      <c r="INM3" s="74"/>
      <c r="INN3" s="74"/>
      <c r="INO3" s="74"/>
      <c r="INP3" s="74"/>
      <c r="INQ3" s="74"/>
      <c r="INR3" s="74"/>
      <c r="INS3" s="74"/>
      <c r="INT3" s="74"/>
      <c r="INU3" s="74"/>
      <c r="INV3" s="74"/>
      <c r="INW3" s="74"/>
      <c r="INX3" s="74"/>
      <c r="INY3" s="74"/>
      <c r="INZ3" s="74"/>
      <c r="IOA3" s="74"/>
      <c r="IOB3" s="74"/>
      <c r="IOC3" s="74"/>
      <c r="IOD3" s="74"/>
      <c r="IOE3" s="74"/>
      <c r="IOF3" s="74"/>
      <c r="IOG3" s="74"/>
      <c r="IOH3" s="74"/>
      <c r="IOI3" s="74"/>
      <c r="IOJ3" s="74"/>
      <c r="IOK3" s="74"/>
      <c r="IOL3" s="74"/>
      <c r="IOM3" s="74"/>
      <c r="ION3" s="74"/>
      <c r="IOO3" s="74"/>
      <c r="IOP3" s="74"/>
      <c r="IOQ3" s="74"/>
      <c r="IOR3" s="74"/>
      <c r="IOS3" s="74"/>
      <c r="IOT3" s="74"/>
      <c r="IOU3" s="74"/>
      <c r="IOV3" s="74"/>
      <c r="IOW3" s="74"/>
      <c r="IOX3" s="74"/>
      <c r="IOY3" s="74"/>
      <c r="IOZ3" s="74"/>
      <c r="IPA3" s="74"/>
      <c r="IPB3" s="74"/>
      <c r="IPC3" s="74"/>
      <c r="IPD3" s="74"/>
      <c r="IPE3" s="74"/>
      <c r="IPF3" s="74"/>
      <c r="IPG3" s="74"/>
      <c r="IPH3" s="74"/>
      <c r="IPI3" s="74"/>
      <c r="IPJ3" s="74"/>
      <c r="IPK3" s="74"/>
      <c r="IPL3" s="74"/>
      <c r="IPM3" s="74"/>
      <c r="IPN3" s="74"/>
      <c r="IPO3" s="74"/>
      <c r="IPP3" s="74"/>
      <c r="IPQ3" s="74"/>
      <c r="IPR3" s="74"/>
      <c r="IPS3" s="74"/>
      <c r="IPT3" s="74"/>
      <c r="IPU3" s="74"/>
      <c r="IPV3" s="74"/>
      <c r="IPW3" s="74"/>
      <c r="IPX3" s="74"/>
      <c r="IPY3" s="74"/>
      <c r="IPZ3" s="74"/>
      <c r="IQA3" s="74"/>
      <c r="IQB3" s="74"/>
      <c r="IQC3" s="74"/>
      <c r="IQD3" s="74"/>
      <c r="IQE3" s="74"/>
      <c r="IQF3" s="74"/>
      <c r="IQG3" s="74"/>
      <c r="IQH3" s="74"/>
      <c r="IQI3" s="74"/>
      <c r="IQJ3" s="74"/>
      <c r="IQK3" s="74"/>
      <c r="IQL3" s="74"/>
      <c r="IQM3" s="74"/>
      <c r="IQN3" s="74"/>
      <c r="IQO3" s="74"/>
      <c r="IQP3" s="74"/>
      <c r="IQQ3" s="74"/>
      <c r="IQR3" s="74"/>
      <c r="IQS3" s="74"/>
      <c r="IQT3" s="74"/>
      <c r="IQU3" s="74"/>
      <c r="IQV3" s="74"/>
      <c r="IQW3" s="74"/>
      <c r="IQX3" s="74"/>
      <c r="IQY3" s="74"/>
      <c r="IQZ3" s="74"/>
      <c r="IRA3" s="74"/>
      <c r="IRB3" s="74"/>
      <c r="IRC3" s="74"/>
      <c r="IRD3" s="74"/>
      <c r="IRE3" s="74"/>
      <c r="IRF3" s="74"/>
      <c r="IRG3" s="74"/>
      <c r="IRH3" s="74"/>
      <c r="IRI3" s="74"/>
      <c r="IRJ3" s="74"/>
      <c r="IRK3" s="74"/>
      <c r="IRL3" s="74"/>
      <c r="IRM3" s="74"/>
      <c r="IRN3" s="74"/>
      <c r="IRO3" s="74"/>
      <c r="IRP3" s="74"/>
      <c r="IRQ3" s="74"/>
      <c r="IRR3" s="74"/>
      <c r="IRS3" s="74"/>
      <c r="IRT3" s="74"/>
      <c r="IRU3" s="74"/>
      <c r="IRV3" s="74"/>
      <c r="IRW3" s="74"/>
      <c r="IRX3" s="74"/>
      <c r="IRY3" s="74"/>
      <c r="IRZ3" s="74"/>
      <c r="ISA3" s="74"/>
      <c r="ISB3" s="74"/>
      <c r="ISC3" s="74"/>
      <c r="ISD3" s="74"/>
      <c r="ISE3" s="74"/>
      <c r="ISF3" s="74"/>
      <c r="ISG3" s="74"/>
      <c r="ISH3" s="74"/>
      <c r="ISI3" s="74"/>
      <c r="ISJ3" s="74"/>
      <c r="ISK3" s="74"/>
      <c r="ISL3" s="74"/>
      <c r="ISM3" s="74"/>
      <c r="ISN3" s="74"/>
      <c r="ISO3" s="74"/>
      <c r="ISP3" s="74"/>
      <c r="ISQ3" s="74"/>
      <c r="ISR3" s="74"/>
      <c r="ISS3" s="74"/>
      <c r="IST3" s="74"/>
      <c r="ISU3" s="74"/>
      <c r="ISV3" s="74"/>
      <c r="ISW3" s="74"/>
      <c r="ISX3" s="74"/>
      <c r="ISY3" s="74"/>
      <c r="ISZ3" s="74"/>
      <c r="ITA3" s="74"/>
      <c r="ITB3" s="74"/>
      <c r="ITC3" s="74"/>
      <c r="ITD3" s="74"/>
      <c r="ITE3" s="74"/>
      <c r="ITF3" s="74"/>
      <c r="ITG3" s="74"/>
      <c r="ITH3" s="74"/>
      <c r="ITI3" s="74"/>
      <c r="ITJ3" s="74"/>
      <c r="ITK3" s="74"/>
      <c r="ITL3" s="74"/>
      <c r="ITM3" s="74"/>
      <c r="ITN3" s="74"/>
      <c r="ITO3" s="74"/>
      <c r="ITP3" s="74"/>
      <c r="ITQ3" s="74"/>
      <c r="ITR3" s="74"/>
      <c r="ITS3" s="74"/>
      <c r="ITT3" s="74"/>
      <c r="ITU3" s="74"/>
      <c r="ITV3" s="74"/>
      <c r="ITW3" s="74"/>
      <c r="ITX3" s="74"/>
      <c r="ITY3" s="74"/>
      <c r="ITZ3" s="74"/>
      <c r="IUA3" s="74"/>
      <c r="IUB3" s="74"/>
      <c r="IUC3" s="74"/>
      <c r="IUD3" s="74"/>
      <c r="IUE3" s="74"/>
      <c r="IUF3" s="74"/>
      <c r="IUG3" s="74"/>
      <c r="IUH3" s="74"/>
      <c r="IUI3" s="74"/>
      <c r="IUJ3" s="74"/>
      <c r="IUK3" s="74"/>
      <c r="IUL3" s="74"/>
      <c r="IUM3" s="74"/>
      <c r="IUN3" s="74"/>
      <c r="IUO3" s="74"/>
      <c r="IUP3" s="74"/>
      <c r="IUQ3" s="74"/>
      <c r="IUR3" s="74"/>
      <c r="IUS3" s="74"/>
      <c r="IUT3" s="74"/>
      <c r="IUU3" s="74"/>
      <c r="IUV3" s="74"/>
      <c r="IUW3" s="74"/>
      <c r="IUX3" s="74"/>
      <c r="IUY3" s="74"/>
      <c r="IUZ3" s="74"/>
      <c r="IVA3" s="74"/>
      <c r="IVB3" s="74"/>
      <c r="IVC3" s="74"/>
      <c r="IVD3" s="74"/>
      <c r="IVE3" s="74"/>
      <c r="IVF3" s="74"/>
      <c r="IVG3" s="74"/>
      <c r="IVH3" s="74"/>
      <c r="IVI3" s="74"/>
      <c r="IVJ3" s="74"/>
      <c r="IVK3" s="74"/>
      <c r="IVL3" s="74"/>
      <c r="IVM3" s="74"/>
      <c r="IVN3" s="74"/>
      <c r="IVO3" s="74"/>
      <c r="IVP3" s="74"/>
      <c r="IVQ3" s="74"/>
      <c r="IVR3" s="74"/>
      <c r="IVS3" s="74"/>
      <c r="IVT3" s="74"/>
      <c r="IVU3" s="74"/>
      <c r="IVV3" s="74"/>
      <c r="IVW3" s="74"/>
      <c r="IVX3" s="74"/>
      <c r="IVY3" s="74"/>
      <c r="IVZ3" s="74"/>
      <c r="IWA3" s="74"/>
      <c r="IWB3" s="74"/>
      <c r="IWC3" s="74"/>
      <c r="IWD3" s="74"/>
      <c r="IWE3" s="74"/>
      <c r="IWF3" s="74"/>
      <c r="IWG3" s="74"/>
      <c r="IWH3" s="74"/>
      <c r="IWI3" s="74"/>
      <c r="IWJ3" s="74"/>
      <c r="IWK3" s="74"/>
      <c r="IWL3" s="74"/>
      <c r="IWM3" s="74"/>
      <c r="IWN3" s="74"/>
      <c r="IWO3" s="74"/>
      <c r="IWP3" s="74"/>
      <c r="IWQ3" s="74"/>
      <c r="IWR3" s="74"/>
      <c r="IWS3" s="74"/>
      <c r="IWT3" s="74"/>
      <c r="IWU3" s="74"/>
      <c r="IWV3" s="74"/>
      <c r="IWW3" s="74"/>
      <c r="IWX3" s="74"/>
      <c r="IWY3" s="74"/>
      <c r="IWZ3" s="74"/>
      <c r="IXA3" s="74"/>
      <c r="IXB3" s="74"/>
      <c r="IXC3" s="74"/>
      <c r="IXD3" s="74"/>
      <c r="IXE3" s="74"/>
      <c r="IXF3" s="74"/>
      <c r="IXG3" s="74"/>
      <c r="IXH3" s="74"/>
      <c r="IXI3" s="74"/>
      <c r="IXJ3" s="74"/>
      <c r="IXK3" s="74"/>
      <c r="IXL3" s="74"/>
      <c r="IXM3" s="74"/>
      <c r="IXN3" s="74"/>
      <c r="IXO3" s="74"/>
      <c r="IXP3" s="74"/>
      <c r="IXQ3" s="74"/>
      <c r="IXR3" s="74"/>
      <c r="IXS3" s="74"/>
      <c r="IXT3" s="74"/>
      <c r="IXU3" s="74"/>
      <c r="IXV3" s="74"/>
      <c r="IXW3" s="74"/>
      <c r="IXX3" s="74"/>
      <c r="IXY3" s="74"/>
      <c r="IXZ3" s="74"/>
      <c r="IYA3" s="74"/>
      <c r="IYB3" s="74"/>
      <c r="IYC3" s="74"/>
      <c r="IYD3" s="74"/>
      <c r="IYE3" s="74"/>
      <c r="IYF3" s="74"/>
      <c r="IYG3" s="74"/>
      <c r="IYH3" s="74"/>
      <c r="IYI3" s="74"/>
      <c r="IYJ3" s="74"/>
      <c r="IYK3" s="74"/>
      <c r="IYL3" s="74"/>
      <c r="IYM3" s="74"/>
      <c r="IYN3" s="74"/>
      <c r="IYO3" s="74"/>
      <c r="IYP3" s="74"/>
      <c r="IYQ3" s="74"/>
      <c r="IYR3" s="74"/>
      <c r="IYS3" s="74"/>
      <c r="IYT3" s="74"/>
      <c r="IYU3" s="74"/>
      <c r="IYV3" s="74"/>
      <c r="IYW3" s="74"/>
      <c r="IYX3" s="74"/>
      <c r="IYY3" s="74"/>
      <c r="IYZ3" s="74"/>
      <c r="IZA3" s="74"/>
      <c r="IZB3" s="74"/>
      <c r="IZC3" s="74"/>
      <c r="IZD3" s="74"/>
      <c r="IZE3" s="74"/>
      <c r="IZF3" s="74"/>
      <c r="IZG3" s="74"/>
      <c r="IZH3" s="74"/>
      <c r="IZI3" s="74"/>
      <c r="IZJ3" s="74"/>
      <c r="IZK3" s="74"/>
      <c r="IZL3" s="74"/>
      <c r="IZM3" s="74"/>
      <c r="IZN3" s="74"/>
      <c r="IZO3" s="74"/>
      <c r="IZP3" s="74"/>
      <c r="IZQ3" s="74"/>
      <c r="IZR3" s="74"/>
      <c r="IZS3" s="74"/>
      <c r="IZT3" s="74"/>
      <c r="IZU3" s="74"/>
      <c r="IZV3" s="74"/>
      <c r="IZW3" s="74"/>
      <c r="IZX3" s="74"/>
      <c r="IZY3" s="74"/>
      <c r="IZZ3" s="74"/>
      <c r="JAA3" s="74"/>
      <c r="JAB3" s="74"/>
      <c r="JAC3" s="74"/>
      <c r="JAD3" s="74"/>
      <c r="JAE3" s="74"/>
      <c r="JAF3" s="74"/>
      <c r="JAG3" s="74"/>
      <c r="JAH3" s="74"/>
      <c r="JAI3" s="74"/>
      <c r="JAJ3" s="74"/>
      <c r="JAK3" s="74"/>
      <c r="JAL3" s="74"/>
      <c r="JAM3" s="74"/>
      <c r="JAN3" s="74"/>
      <c r="JAO3" s="74"/>
      <c r="JAP3" s="74"/>
      <c r="JAQ3" s="74"/>
      <c r="JAR3" s="74"/>
      <c r="JAS3" s="74"/>
      <c r="JAT3" s="74"/>
      <c r="JAU3" s="74"/>
      <c r="JAV3" s="74"/>
      <c r="JAW3" s="74"/>
      <c r="JAX3" s="74"/>
      <c r="JAY3" s="74"/>
      <c r="JAZ3" s="74"/>
      <c r="JBA3" s="74"/>
      <c r="JBB3" s="74"/>
      <c r="JBC3" s="74"/>
      <c r="JBD3" s="74"/>
      <c r="JBE3" s="74"/>
      <c r="JBF3" s="74"/>
      <c r="JBG3" s="74"/>
      <c r="JBH3" s="74"/>
      <c r="JBI3" s="74"/>
      <c r="JBJ3" s="74"/>
      <c r="JBK3" s="74"/>
      <c r="JBL3" s="74"/>
      <c r="JBM3" s="74"/>
      <c r="JBN3" s="74"/>
      <c r="JBO3" s="74"/>
      <c r="JBP3" s="74"/>
      <c r="JBQ3" s="74"/>
      <c r="JBR3" s="74"/>
      <c r="JBS3" s="74"/>
      <c r="JBT3" s="74"/>
      <c r="JBU3" s="74"/>
      <c r="JBV3" s="74"/>
      <c r="JBW3" s="74"/>
      <c r="JBX3" s="74"/>
      <c r="JBY3" s="74"/>
      <c r="JBZ3" s="74"/>
      <c r="JCA3" s="74"/>
      <c r="JCB3" s="74"/>
      <c r="JCC3" s="74"/>
      <c r="JCD3" s="74"/>
      <c r="JCE3" s="74"/>
      <c r="JCF3" s="74"/>
      <c r="JCG3" s="74"/>
      <c r="JCH3" s="74"/>
      <c r="JCI3" s="74"/>
      <c r="JCJ3" s="74"/>
      <c r="JCK3" s="74"/>
      <c r="JCL3" s="74"/>
      <c r="JCM3" s="74"/>
      <c r="JCN3" s="74"/>
      <c r="JCO3" s="74"/>
      <c r="JCP3" s="74"/>
      <c r="JCQ3" s="74"/>
      <c r="JCR3" s="74"/>
      <c r="JCS3" s="74"/>
      <c r="JCT3" s="74"/>
      <c r="JCU3" s="74"/>
      <c r="JCV3" s="74"/>
      <c r="JCW3" s="74"/>
      <c r="JCX3" s="74"/>
      <c r="JCY3" s="74"/>
      <c r="JCZ3" s="74"/>
      <c r="JDA3" s="74"/>
      <c r="JDB3" s="74"/>
      <c r="JDC3" s="74"/>
      <c r="JDD3" s="74"/>
      <c r="JDE3" s="74"/>
      <c r="JDF3" s="74"/>
      <c r="JDG3" s="74"/>
      <c r="JDH3" s="74"/>
      <c r="JDI3" s="74"/>
      <c r="JDJ3" s="74"/>
      <c r="JDK3" s="74"/>
      <c r="JDL3" s="74"/>
      <c r="JDM3" s="74"/>
      <c r="JDN3" s="74"/>
      <c r="JDO3" s="74"/>
      <c r="JDP3" s="74"/>
      <c r="JDQ3" s="74"/>
      <c r="JDR3" s="74"/>
      <c r="JDS3" s="74"/>
      <c r="JDT3" s="74"/>
      <c r="JDU3" s="74"/>
      <c r="JDV3" s="74"/>
      <c r="JDW3" s="74"/>
      <c r="JDX3" s="74"/>
      <c r="JDY3" s="74"/>
      <c r="JDZ3" s="74"/>
      <c r="JEA3" s="74"/>
      <c r="JEB3" s="74"/>
      <c r="JEC3" s="74"/>
      <c r="JED3" s="74"/>
      <c r="JEE3" s="74"/>
      <c r="JEF3" s="74"/>
      <c r="JEG3" s="74"/>
      <c r="JEH3" s="74"/>
      <c r="JEI3" s="74"/>
      <c r="JEJ3" s="74"/>
      <c r="JEK3" s="74"/>
      <c r="JEL3" s="74"/>
      <c r="JEM3" s="74"/>
      <c r="JEN3" s="74"/>
      <c r="JEO3" s="74"/>
      <c r="JEP3" s="74"/>
      <c r="JEQ3" s="74"/>
      <c r="JER3" s="74"/>
      <c r="JES3" s="74"/>
      <c r="JET3" s="74"/>
      <c r="JEU3" s="74"/>
      <c r="JEV3" s="74"/>
      <c r="JEW3" s="74"/>
      <c r="JEX3" s="74"/>
      <c r="JEY3" s="74"/>
      <c r="JEZ3" s="74"/>
      <c r="JFA3" s="74"/>
      <c r="JFB3" s="74"/>
      <c r="JFC3" s="74"/>
      <c r="JFD3" s="74"/>
      <c r="JFE3" s="74"/>
      <c r="JFF3" s="74"/>
      <c r="JFG3" s="74"/>
      <c r="JFH3" s="74"/>
      <c r="JFI3" s="74"/>
      <c r="JFJ3" s="74"/>
      <c r="JFK3" s="74"/>
      <c r="JFL3" s="74"/>
      <c r="JFM3" s="74"/>
      <c r="JFN3" s="74"/>
      <c r="JFO3" s="74"/>
      <c r="JFP3" s="74"/>
      <c r="JFQ3" s="74"/>
      <c r="JFR3" s="74"/>
      <c r="JFS3" s="74"/>
      <c r="JFT3" s="74"/>
      <c r="JFU3" s="74"/>
      <c r="JFV3" s="74"/>
      <c r="JFW3" s="74"/>
      <c r="JFX3" s="74"/>
      <c r="JFY3" s="74"/>
      <c r="JFZ3" s="74"/>
      <c r="JGA3" s="74"/>
      <c r="JGB3" s="74"/>
      <c r="JGC3" s="74"/>
      <c r="JGD3" s="74"/>
      <c r="JGE3" s="74"/>
      <c r="JGF3" s="74"/>
      <c r="JGG3" s="74"/>
      <c r="JGH3" s="74"/>
      <c r="JGI3" s="74"/>
      <c r="JGJ3" s="74"/>
      <c r="JGK3" s="74"/>
      <c r="JGL3" s="74"/>
      <c r="JGM3" s="74"/>
      <c r="JGN3" s="74"/>
      <c r="JGO3" s="74"/>
      <c r="JGP3" s="74"/>
      <c r="JGQ3" s="74"/>
      <c r="JGR3" s="74"/>
      <c r="JGS3" s="74"/>
      <c r="JGT3" s="74"/>
      <c r="JGU3" s="74"/>
      <c r="JGV3" s="74"/>
      <c r="JGW3" s="74"/>
      <c r="JGX3" s="74"/>
      <c r="JGY3" s="74"/>
      <c r="JGZ3" s="74"/>
      <c r="JHA3" s="74"/>
      <c r="JHB3" s="74"/>
      <c r="JHC3" s="74"/>
      <c r="JHD3" s="74"/>
      <c r="JHE3" s="74"/>
      <c r="JHF3" s="74"/>
      <c r="JHG3" s="74"/>
      <c r="JHH3" s="74"/>
      <c r="JHI3" s="74"/>
      <c r="JHJ3" s="74"/>
      <c r="JHK3" s="74"/>
      <c r="JHL3" s="74"/>
      <c r="JHM3" s="74"/>
      <c r="JHN3" s="74"/>
      <c r="JHO3" s="74"/>
      <c r="JHP3" s="74"/>
      <c r="JHQ3" s="74"/>
      <c r="JHR3" s="74"/>
      <c r="JHS3" s="74"/>
      <c r="JHT3" s="74"/>
      <c r="JHU3" s="74"/>
      <c r="JHV3" s="74"/>
      <c r="JHW3" s="74"/>
      <c r="JHX3" s="74"/>
      <c r="JHY3" s="74"/>
      <c r="JHZ3" s="74"/>
      <c r="JIA3" s="74"/>
      <c r="JIB3" s="74"/>
      <c r="JIC3" s="74"/>
      <c r="JID3" s="74"/>
      <c r="JIE3" s="74"/>
      <c r="JIF3" s="74"/>
      <c r="JIG3" s="74"/>
      <c r="JIH3" s="74"/>
      <c r="JII3" s="74"/>
      <c r="JIJ3" s="74"/>
      <c r="JIK3" s="74"/>
      <c r="JIL3" s="74"/>
      <c r="JIM3" s="74"/>
      <c r="JIN3" s="74"/>
      <c r="JIO3" s="74"/>
      <c r="JIP3" s="74"/>
      <c r="JIQ3" s="74"/>
      <c r="JIR3" s="74"/>
      <c r="JIS3" s="74"/>
      <c r="JIT3" s="74"/>
      <c r="JIU3" s="74"/>
      <c r="JIV3" s="74"/>
      <c r="JIW3" s="74"/>
      <c r="JIX3" s="74"/>
      <c r="JIY3" s="74"/>
      <c r="JIZ3" s="74"/>
      <c r="JJA3" s="74"/>
      <c r="JJB3" s="74"/>
      <c r="JJC3" s="74"/>
      <c r="JJD3" s="74"/>
      <c r="JJE3" s="74"/>
      <c r="JJF3" s="74"/>
      <c r="JJG3" s="74"/>
      <c r="JJH3" s="74"/>
      <c r="JJI3" s="74"/>
      <c r="JJJ3" s="74"/>
      <c r="JJK3" s="74"/>
      <c r="JJL3" s="74"/>
      <c r="JJM3" s="74"/>
      <c r="JJN3" s="74"/>
      <c r="JJO3" s="74"/>
      <c r="JJP3" s="74"/>
      <c r="JJQ3" s="74"/>
      <c r="JJR3" s="74"/>
      <c r="JJS3" s="74"/>
      <c r="JJT3" s="74"/>
      <c r="JJU3" s="74"/>
      <c r="JJV3" s="74"/>
      <c r="JJW3" s="74"/>
      <c r="JJX3" s="74"/>
      <c r="JJY3" s="74"/>
      <c r="JJZ3" s="74"/>
      <c r="JKA3" s="74"/>
      <c r="JKB3" s="74"/>
      <c r="JKC3" s="74"/>
      <c r="JKD3" s="74"/>
      <c r="JKE3" s="74"/>
      <c r="JKF3" s="74"/>
      <c r="JKG3" s="74"/>
      <c r="JKH3" s="74"/>
      <c r="JKI3" s="74"/>
      <c r="JKJ3" s="74"/>
      <c r="JKK3" s="74"/>
      <c r="JKL3" s="74"/>
      <c r="JKM3" s="74"/>
      <c r="JKN3" s="74"/>
      <c r="JKO3" s="74"/>
      <c r="JKP3" s="74"/>
      <c r="JKQ3" s="74"/>
      <c r="JKR3" s="74"/>
      <c r="JKS3" s="74"/>
      <c r="JKT3" s="74"/>
      <c r="JKU3" s="74"/>
      <c r="JKV3" s="74"/>
      <c r="JKW3" s="74"/>
      <c r="JKX3" s="74"/>
      <c r="JKY3" s="74"/>
      <c r="JKZ3" s="74"/>
      <c r="JLA3" s="74"/>
      <c r="JLB3" s="74"/>
      <c r="JLC3" s="74"/>
      <c r="JLD3" s="74"/>
      <c r="JLE3" s="74"/>
      <c r="JLF3" s="74"/>
      <c r="JLG3" s="74"/>
      <c r="JLH3" s="74"/>
      <c r="JLI3" s="74"/>
      <c r="JLJ3" s="74"/>
      <c r="JLK3" s="74"/>
      <c r="JLL3" s="74"/>
      <c r="JLM3" s="74"/>
      <c r="JLN3" s="74"/>
      <c r="JLO3" s="74"/>
      <c r="JLP3" s="74"/>
      <c r="JLQ3" s="74"/>
      <c r="JLR3" s="74"/>
      <c r="JLS3" s="74"/>
      <c r="JLT3" s="74"/>
      <c r="JLU3" s="74"/>
      <c r="JLV3" s="74"/>
      <c r="JLW3" s="74"/>
      <c r="JLX3" s="74"/>
      <c r="JLY3" s="74"/>
      <c r="JLZ3" s="74"/>
      <c r="JMA3" s="74"/>
      <c r="JMB3" s="74"/>
      <c r="JMC3" s="74"/>
      <c r="JMD3" s="74"/>
      <c r="JME3" s="74"/>
      <c r="JMF3" s="74"/>
      <c r="JMG3" s="74"/>
      <c r="JMH3" s="74"/>
      <c r="JMI3" s="74"/>
      <c r="JMJ3" s="74"/>
      <c r="JMK3" s="74"/>
      <c r="JML3" s="74"/>
      <c r="JMM3" s="74"/>
      <c r="JMN3" s="74"/>
      <c r="JMO3" s="74"/>
      <c r="JMP3" s="74"/>
      <c r="JMQ3" s="74"/>
      <c r="JMR3" s="74"/>
      <c r="JMS3" s="74"/>
      <c r="JMT3" s="74"/>
      <c r="JMU3" s="74"/>
      <c r="JMV3" s="74"/>
      <c r="JMW3" s="74"/>
      <c r="JMX3" s="74"/>
      <c r="JMY3" s="74"/>
      <c r="JMZ3" s="74"/>
      <c r="JNA3" s="74"/>
      <c r="JNB3" s="74"/>
      <c r="JNC3" s="74"/>
      <c r="JND3" s="74"/>
      <c r="JNE3" s="74"/>
      <c r="JNF3" s="74"/>
      <c r="JNG3" s="74"/>
      <c r="JNH3" s="74"/>
      <c r="JNI3" s="74"/>
      <c r="JNJ3" s="74"/>
      <c r="JNK3" s="74"/>
      <c r="JNL3" s="74"/>
      <c r="JNM3" s="74"/>
      <c r="JNN3" s="74"/>
      <c r="JNO3" s="74"/>
      <c r="JNP3" s="74"/>
      <c r="JNQ3" s="74"/>
      <c r="JNR3" s="74"/>
      <c r="JNS3" s="74"/>
      <c r="JNT3" s="74"/>
      <c r="JNU3" s="74"/>
      <c r="JNV3" s="74"/>
      <c r="JNW3" s="74"/>
      <c r="JNX3" s="74"/>
      <c r="JNY3" s="74"/>
      <c r="JNZ3" s="74"/>
      <c r="JOA3" s="74"/>
      <c r="JOB3" s="74"/>
      <c r="JOC3" s="74"/>
      <c r="JOD3" s="74"/>
      <c r="JOE3" s="74"/>
      <c r="JOF3" s="74"/>
      <c r="JOG3" s="74"/>
      <c r="JOH3" s="74"/>
      <c r="JOI3" s="74"/>
      <c r="JOJ3" s="74"/>
      <c r="JOK3" s="74"/>
      <c r="JOL3" s="74"/>
      <c r="JOM3" s="74"/>
      <c r="JON3" s="74"/>
      <c r="JOO3" s="74"/>
      <c r="JOP3" s="74"/>
      <c r="JOQ3" s="74"/>
      <c r="JOR3" s="74"/>
      <c r="JOS3" s="74"/>
      <c r="JOT3" s="74"/>
      <c r="JOU3" s="74"/>
      <c r="JOV3" s="74"/>
      <c r="JOW3" s="74"/>
      <c r="JOX3" s="74"/>
      <c r="JOY3" s="74"/>
      <c r="JOZ3" s="74"/>
      <c r="JPA3" s="74"/>
      <c r="JPB3" s="74"/>
      <c r="JPC3" s="74"/>
      <c r="JPD3" s="74"/>
      <c r="JPE3" s="74"/>
      <c r="JPF3" s="74"/>
      <c r="JPG3" s="74"/>
      <c r="JPH3" s="74"/>
      <c r="JPI3" s="74"/>
      <c r="JPJ3" s="74"/>
      <c r="JPK3" s="74"/>
      <c r="JPL3" s="74"/>
      <c r="JPM3" s="74"/>
      <c r="JPN3" s="74"/>
      <c r="JPO3" s="74"/>
      <c r="JPP3" s="74"/>
      <c r="JPQ3" s="74"/>
      <c r="JPR3" s="74"/>
      <c r="JPS3" s="74"/>
      <c r="JPT3" s="74"/>
      <c r="JPU3" s="74"/>
      <c r="JPV3" s="74"/>
      <c r="JPW3" s="74"/>
      <c r="JPX3" s="74"/>
      <c r="JPY3" s="74"/>
      <c r="JPZ3" s="74"/>
      <c r="JQA3" s="74"/>
      <c r="JQB3" s="74"/>
      <c r="JQC3" s="74"/>
      <c r="JQD3" s="74"/>
      <c r="JQE3" s="74"/>
      <c r="JQF3" s="74"/>
      <c r="JQG3" s="74"/>
      <c r="JQH3" s="74"/>
      <c r="JQI3" s="74"/>
      <c r="JQJ3" s="74"/>
      <c r="JQK3" s="74"/>
      <c r="JQL3" s="74"/>
      <c r="JQM3" s="74"/>
      <c r="JQN3" s="74"/>
      <c r="JQO3" s="74"/>
      <c r="JQP3" s="74"/>
      <c r="JQQ3" s="74"/>
      <c r="JQR3" s="74"/>
      <c r="JQS3" s="74"/>
      <c r="JQT3" s="74"/>
      <c r="JQU3" s="74"/>
      <c r="JQV3" s="74"/>
      <c r="JQW3" s="74"/>
      <c r="JQX3" s="74"/>
      <c r="JQY3" s="74"/>
      <c r="JQZ3" s="74"/>
      <c r="JRA3" s="74"/>
      <c r="JRB3" s="74"/>
      <c r="JRC3" s="74"/>
      <c r="JRD3" s="74"/>
      <c r="JRE3" s="74"/>
      <c r="JRF3" s="74"/>
      <c r="JRG3" s="74"/>
      <c r="JRH3" s="74"/>
      <c r="JRI3" s="74"/>
      <c r="JRJ3" s="74"/>
      <c r="JRK3" s="74"/>
      <c r="JRL3" s="74"/>
      <c r="JRM3" s="74"/>
      <c r="JRN3" s="74"/>
      <c r="JRO3" s="74"/>
      <c r="JRP3" s="74"/>
      <c r="JRQ3" s="74"/>
      <c r="JRR3" s="74"/>
      <c r="JRS3" s="74"/>
      <c r="JRT3" s="74"/>
      <c r="JRU3" s="74"/>
      <c r="JRV3" s="74"/>
      <c r="JRW3" s="74"/>
      <c r="JRX3" s="74"/>
      <c r="JRY3" s="74"/>
      <c r="JRZ3" s="74"/>
      <c r="JSA3" s="74"/>
      <c r="JSB3" s="74"/>
      <c r="JSC3" s="74"/>
      <c r="JSD3" s="74"/>
      <c r="JSE3" s="74"/>
      <c r="JSF3" s="74"/>
      <c r="JSG3" s="74"/>
      <c r="JSH3" s="74"/>
      <c r="JSI3" s="74"/>
      <c r="JSJ3" s="74"/>
      <c r="JSK3" s="74"/>
      <c r="JSL3" s="74"/>
      <c r="JSM3" s="74"/>
      <c r="JSN3" s="74"/>
      <c r="JSO3" s="74"/>
      <c r="JSP3" s="74"/>
      <c r="JSQ3" s="74"/>
      <c r="JSR3" s="74"/>
      <c r="JSS3" s="74"/>
      <c r="JST3" s="74"/>
      <c r="JSU3" s="74"/>
      <c r="JSV3" s="74"/>
      <c r="JSW3" s="74"/>
      <c r="JSX3" s="74"/>
      <c r="JSY3" s="74"/>
      <c r="JSZ3" s="74"/>
      <c r="JTA3" s="74"/>
      <c r="JTB3" s="74"/>
      <c r="JTC3" s="74"/>
      <c r="JTD3" s="74"/>
      <c r="JTE3" s="74"/>
      <c r="JTF3" s="74"/>
      <c r="JTG3" s="74"/>
      <c r="JTH3" s="74"/>
      <c r="JTI3" s="74"/>
      <c r="JTJ3" s="74"/>
      <c r="JTK3" s="74"/>
      <c r="JTL3" s="74"/>
      <c r="JTM3" s="74"/>
      <c r="JTN3" s="74"/>
      <c r="JTO3" s="74"/>
      <c r="JTP3" s="74"/>
      <c r="JTQ3" s="74"/>
      <c r="JTR3" s="74"/>
      <c r="JTS3" s="74"/>
      <c r="JTT3" s="74"/>
      <c r="JTU3" s="74"/>
      <c r="JTV3" s="74"/>
      <c r="JTW3" s="74"/>
      <c r="JTX3" s="74"/>
      <c r="JTY3" s="74"/>
      <c r="JTZ3" s="74"/>
      <c r="JUA3" s="74"/>
      <c r="JUB3" s="74"/>
      <c r="JUC3" s="74"/>
      <c r="JUD3" s="74"/>
      <c r="JUE3" s="74"/>
      <c r="JUF3" s="74"/>
      <c r="JUG3" s="74"/>
      <c r="JUH3" s="74"/>
      <c r="JUI3" s="74"/>
      <c r="JUJ3" s="74"/>
      <c r="JUK3" s="74"/>
      <c r="JUL3" s="74"/>
      <c r="JUM3" s="74"/>
      <c r="JUN3" s="74"/>
      <c r="JUO3" s="74"/>
      <c r="JUP3" s="74"/>
      <c r="JUQ3" s="74"/>
      <c r="JUR3" s="74"/>
      <c r="JUS3" s="74"/>
      <c r="JUT3" s="74"/>
      <c r="JUU3" s="74"/>
      <c r="JUV3" s="74"/>
      <c r="JUW3" s="74"/>
      <c r="JUX3" s="74"/>
      <c r="JUY3" s="74"/>
      <c r="JUZ3" s="74"/>
      <c r="JVA3" s="74"/>
      <c r="JVB3" s="74"/>
      <c r="JVC3" s="74"/>
      <c r="JVD3" s="74"/>
      <c r="JVE3" s="74"/>
      <c r="JVF3" s="74"/>
      <c r="JVG3" s="74"/>
      <c r="JVH3" s="74"/>
      <c r="JVI3" s="74"/>
      <c r="JVJ3" s="74"/>
      <c r="JVK3" s="74"/>
      <c r="JVL3" s="74"/>
      <c r="JVM3" s="74"/>
      <c r="JVN3" s="74"/>
      <c r="JVO3" s="74"/>
      <c r="JVP3" s="74"/>
      <c r="JVQ3" s="74"/>
      <c r="JVR3" s="74"/>
      <c r="JVS3" s="74"/>
      <c r="JVT3" s="74"/>
      <c r="JVU3" s="74"/>
      <c r="JVV3" s="74"/>
      <c r="JVW3" s="74"/>
      <c r="JVX3" s="74"/>
      <c r="JVY3" s="74"/>
      <c r="JVZ3" s="74"/>
      <c r="JWA3" s="74"/>
      <c r="JWB3" s="74"/>
      <c r="JWC3" s="74"/>
      <c r="JWD3" s="74"/>
      <c r="JWE3" s="74"/>
      <c r="JWF3" s="74"/>
      <c r="JWG3" s="74"/>
      <c r="JWH3" s="74"/>
      <c r="JWI3" s="74"/>
      <c r="JWJ3" s="74"/>
      <c r="JWK3" s="74"/>
      <c r="JWL3" s="74"/>
      <c r="JWM3" s="74"/>
      <c r="JWN3" s="74"/>
      <c r="JWO3" s="74"/>
      <c r="JWP3" s="74"/>
      <c r="JWQ3" s="74"/>
      <c r="JWR3" s="74"/>
      <c r="JWS3" s="74"/>
      <c r="JWT3" s="74"/>
      <c r="JWU3" s="74"/>
      <c r="JWV3" s="74"/>
      <c r="JWW3" s="74"/>
      <c r="JWX3" s="74"/>
      <c r="JWY3" s="74"/>
      <c r="JWZ3" s="74"/>
      <c r="JXA3" s="74"/>
      <c r="JXB3" s="74"/>
      <c r="JXC3" s="74"/>
      <c r="JXD3" s="74"/>
      <c r="JXE3" s="74"/>
      <c r="JXF3" s="74"/>
      <c r="JXG3" s="74"/>
      <c r="JXH3" s="74"/>
      <c r="JXI3" s="74"/>
      <c r="JXJ3" s="74"/>
      <c r="JXK3" s="74"/>
      <c r="JXL3" s="74"/>
      <c r="JXM3" s="74"/>
      <c r="JXN3" s="74"/>
      <c r="JXO3" s="74"/>
      <c r="JXP3" s="74"/>
      <c r="JXQ3" s="74"/>
      <c r="JXR3" s="74"/>
      <c r="JXS3" s="74"/>
      <c r="JXT3" s="74"/>
      <c r="JXU3" s="74"/>
      <c r="JXV3" s="74"/>
      <c r="JXW3" s="74"/>
      <c r="JXX3" s="74"/>
      <c r="JXY3" s="74"/>
      <c r="JXZ3" s="74"/>
      <c r="JYA3" s="74"/>
      <c r="JYB3" s="74"/>
      <c r="JYC3" s="74"/>
      <c r="JYD3" s="74"/>
      <c r="JYE3" s="74"/>
      <c r="JYF3" s="74"/>
      <c r="JYG3" s="74"/>
      <c r="JYH3" s="74"/>
      <c r="JYI3" s="74"/>
      <c r="JYJ3" s="74"/>
      <c r="JYK3" s="74"/>
      <c r="JYL3" s="74"/>
      <c r="JYM3" s="74"/>
      <c r="JYN3" s="74"/>
      <c r="JYO3" s="74"/>
      <c r="JYP3" s="74"/>
      <c r="JYQ3" s="74"/>
      <c r="JYR3" s="74"/>
      <c r="JYS3" s="74"/>
      <c r="JYT3" s="74"/>
      <c r="JYU3" s="74"/>
      <c r="JYV3" s="74"/>
      <c r="JYW3" s="74"/>
      <c r="JYX3" s="74"/>
      <c r="JYY3" s="74"/>
      <c r="JYZ3" s="74"/>
      <c r="JZA3" s="74"/>
      <c r="JZB3" s="74"/>
      <c r="JZC3" s="74"/>
      <c r="JZD3" s="74"/>
      <c r="JZE3" s="74"/>
      <c r="JZF3" s="74"/>
      <c r="JZG3" s="74"/>
      <c r="JZH3" s="74"/>
      <c r="JZI3" s="74"/>
      <c r="JZJ3" s="74"/>
      <c r="JZK3" s="74"/>
      <c r="JZL3" s="74"/>
      <c r="JZM3" s="74"/>
      <c r="JZN3" s="74"/>
      <c r="JZO3" s="74"/>
      <c r="JZP3" s="74"/>
      <c r="JZQ3" s="74"/>
      <c r="JZR3" s="74"/>
      <c r="JZS3" s="74"/>
      <c r="JZT3" s="74"/>
      <c r="JZU3" s="74"/>
      <c r="JZV3" s="74"/>
      <c r="JZW3" s="74"/>
      <c r="JZX3" s="74"/>
      <c r="JZY3" s="74"/>
      <c r="JZZ3" s="74"/>
      <c r="KAA3" s="74"/>
      <c r="KAB3" s="74"/>
      <c r="KAC3" s="74"/>
      <c r="KAD3" s="74"/>
      <c r="KAE3" s="74"/>
      <c r="KAF3" s="74"/>
      <c r="KAG3" s="74"/>
      <c r="KAH3" s="74"/>
      <c r="KAI3" s="74"/>
      <c r="KAJ3" s="74"/>
      <c r="KAK3" s="74"/>
      <c r="KAL3" s="74"/>
      <c r="KAM3" s="74"/>
      <c r="KAN3" s="74"/>
      <c r="KAO3" s="74"/>
      <c r="KAP3" s="74"/>
      <c r="KAQ3" s="74"/>
      <c r="KAR3" s="74"/>
      <c r="KAS3" s="74"/>
      <c r="KAT3" s="74"/>
      <c r="KAU3" s="74"/>
      <c r="KAV3" s="74"/>
      <c r="KAW3" s="74"/>
      <c r="KAX3" s="74"/>
      <c r="KAY3" s="74"/>
      <c r="KAZ3" s="74"/>
      <c r="KBA3" s="74"/>
      <c r="KBB3" s="74"/>
      <c r="KBC3" s="74"/>
      <c r="KBD3" s="74"/>
      <c r="KBE3" s="74"/>
      <c r="KBF3" s="74"/>
      <c r="KBG3" s="74"/>
      <c r="KBH3" s="74"/>
      <c r="KBI3" s="74"/>
      <c r="KBJ3" s="74"/>
      <c r="KBK3" s="74"/>
      <c r="KBL3" s="74"/>
      <c r="KBM3" s="74"/>
      <c r="KBN3" s="74"/>
      <c r="KBO3" s="74"/>
      <c r="KBP3" s="74"/>
      <c r="KBQ3" s="74"/>
      <c r="KBR3" s="74"/>
      <c r="KBS3" s="74"/>
      <c r="KBT3" s="74"/>
      <c r="KBU3" s="74"/>
      <c r="KBV3" s="74"/>
      <c r="KBW3" s="74"/>
      <c r="KBX3" s="74"/>
      <c r="KBY3" s="74"/>
      <c r="KBZ3" s="74"/>
      <c r="KCA3" s="74"/>
      <c r="KCB3" s="74"/>
      <c r="KCC3" s="74"/>
      <c r="KCD3" s="74"/>
      <c r="KCE3" s="74"/>
      <c r="KCF3" s="74"/>
      <c r="KCG3" s="74"/>
      <c r="KCH3" s="74"/>
      <c r="KCI3" s="74"/>
      <c r="KCJ3" s="74"/>
      <c r="KCK3" s="74"/>
      <c r="KCL3" s="74"/>
      <c r="KCM3" s="74"/>
      <c r="KCN3" s="74"/>
      <c r="KCO3" s="74"/>
      <c r="KCP3" s="74"/>
      <c r="KCQ3" s="74"/>
      <c r="KCR3" s="74"/>
      <c r="KCS3" s="74"/>
      <c r="KCT3" s="74"/>
      <c r="KCU3" s="74"/>
      <c r="KCV3" s="74"/>
      <c r="KCW3" s="74"/>
      <c r="KCX3" s="74"/>
      <c r="KCY3" s="74"/>
      <c r="KCZ3" s="74"/>
      <c r="KDA3" s="74"/>
      <c r="KDB3" s="74"/>
      <c r="KDC3" s="74"/>
      <c r="KDD3" s="74"/>
      <c r="KDE3" s="74"/>
      <c r="KDF3" s="74"/>
      <c r="KDG3" s="74"/>
      <c r="KDH3" s="74"/>
      <c r="KDI3" s="74"/>
      <c r="KDJ3" s="74"/>
      <c r="KDK3" s="74"/>
      <c r="KDL3" s="74"/>
      <c r="KDM3" s="74"/>
      <c r="KDN3" s="74"/>
      <c r="KDO3" s="74"/>
      <c r="KDP3" s="74"/>
      <c r="KDQ3" s="74"/>
      <c r="KDR3" s="74"/>
      <c r="KDS3" s="74"/>
      <c r="KDT3" s="74"/>
      <c r="KDU3" s="74"/>
      <c r="KDV3" s="74"/>
      <c r="KDW3" s="74"/>
      <c r="KDX3" s="74"/>
      <c r="KDY3" s="74"/>
      <c r="KDZ3" s="74"/>
      <c r="KEA3" s="74"/>
      <c r="KEB3" s="74"/>
      <c r="KEC3" s="74"/>
      <c r="KED3" s="74"/>
      <c r="KEE3" s="74"/>
      <c r="KEF3" s="74"/>
      <c r="KEG3" s="74"/>
      <c r="KEH3" s="74"/>
      <c r="KEI3" s="74"/>
      <c r="KEJ3" s="74"/>
      <c r="KEK3" s="74"/>
      <c r="KEL3" s="74"/>
      <c r="KEM3" s="74"/>
      <c r="KEN3" s="74"/>
      <c r="KEO3" s="74"/>
      <c r="KEP3" s="74"/>
      <c r="KEQ3" s="74"/>
      <c r="KER3" s="74"/>
      <c r="KES3" s="74"/>
      <c r="KET3" s="74"/>
      <c r="KEU3" s="74"/>
      <c r="KEV3" s="74"/>
      <c r="KEW3" s="74"/>
      <c r="KEX3" s="74"/>
      <c r="KEY3" s="74"/>
      <c r="KEZ3" s="74"/>
      <c r="KFA3" s="74"/>
      <c r="KFB3" s="74"/>
      <c r="KFC3" s="74"/>
      <c r="KFD3" s="74"/>
      <c r="KFE3" s="74"/>
      <c r="KFF3" s="74"/>
      <c r="KFG3" s="74"/>
      <c r="KFH3" s="74"/>
      <c r="KFI3" s="74"/>
      <c r="KFJ3" s="74"/>
      <c r="KFK3" s="74"/>
      <c r="KFL3" s="74"/>
      <c r="KFM3" s="74"/>
      <c r="KFN3" s="74"/>
      <c r="KFO3" s="74"/>
      <c r="KFP3" s="74"/>
      <c r="KFQ3" s="74"/>
      <c r="KFR3" s="74"/>
      <c r="KFS3" s="74"/>
      <c r="KFT3" s="74"/>
      <c r="KFU3" s="74"/>
      <c r="KFV3" s="74"/>
      <c r="KFW3" s="74"/>
      <c r="KFX3" s="74"/>
      <c r="KFY3" s="74"/>
      <c r="KFZ3" s="74"/>
      <c r="KGA3" s="74"/>
      <c r="KGB3" s="74"/>
      <c r="KGC3" s="74"/>
      <c r="KGD3" s="74"/>
      <c r="KGE3" s="74"/>
      <c r="KGF3" s="74"/>
      <c r="KGG3" s="74"/>
      <c r="KGH3" s="74"/>
      <c r="KGI3" s="74"/>
      <c r="KGJ3" s="74"/>
      <c r="KGK3" s="74"/>
      <c r="KGL3" s="74"/>
      <c r="KGM3" s="74"/>
      <c r="KGN3" s="74"/>
      <c r="KGO3" s="74"/>
      <c r="KGP3" s="74"/>
      <c r="KGQ3" s="74"/>
      <c r="KGR3" s="74"/>
      <c r="KGS3" s="74"/>
      <c r="KGT3" s="74"/>
      <c r="KGU3" s="74"/>
      <c r="KGV3" s="74"/>
      <c r="KGW3" s="74"/>
      <c r="KGX3" s="74"/>
      <c r="KGY3" s="74"/>
      <c r="KGZ3" s="74"/>
      <c r="KHA3" s="74"/>
      <c r="KHB3" s="74"/>
      <c r="KHC3" s="74"/>
      <c r="KHD3" s="74"/>
      <c r="KHE3" s="74"/>
      <c r="KHF3" s="74"/>
      <c r="KHG3" s="74"/>
      <c r="KHH3" s="74"/>
      <c r="KHI3" s="74"/>
      <c r="KHJ3" s="74"/>
      <c r="KHK3" s="74"/>
      <c r="KHL3" s="74"/>
      <c r="KHM3" s="74"/>
      <c r="KHN3" s="74"/>
      <c r="KHO3" s="74"/>
      <c r="KHP3" s="74"/>
      <c r="KHQ3" s="74"/>
      <c r="KHR3" s="74"/>
      <c r="KHS3" s="74"/>
      <c r="KHT3" s="74"/>
      <c r="KHU3" s="74"/>
      <c r="KHV3" s="74"/>
      <c r="KHW3" s="74"/>
      <c r="KHX3" s="74"/>
      <c r="KHY3" s="74"/>
      <c r="KHZ3" s="74"/>
      <c r="KIA3" s="74"/>
      <c r="KIB3" s="74"/>
      <c r="KIC3" s="74"/>
      <c r="KID3" s="74"/>
      <c r="KIE3" s="74"/>
      <c r="KIF3" s="74"/>
      <c r="KIG3" s="74"/>
      <c r="KIH3" s="74"/>
      <c r="KII3" s="74"/>
      <c r="KIJ3" s="74"/>
      <c r="KIK3" s="74"/>
      <c r="KIL3" s="74"/>
      <c r="KIM3" s="74"/>
      <c r="KIN3" s="74"/>
      <c r="KIO3" s="74"/>
      <c r="KIP3" s="74"/>
      <c r="KIQ3" s="74"/>
      <c r="KIR3" s="74"/>
      <c r="KIS3" s="74"/>
      <c r="KIT3" s="74"/>
      <c r="KIU3" s="74"/>
      <c r="KIV3" s="74"/>
      <c r="KIW3" s="74"/>
      <c r="KIX3" s="74"/>
      <c r="KIY3" s="74"/>
      <c r="KIZ3" s="74"/>
      <c r="KJA3" s="74"/>
      <c r="KJB3" s="74"/>
      <c r="KJC3" s="74"/>
      <c r="KJD3" s="74"/>
      <c r="KJE3" s="74"/>
      <c r="KJF3" s="74"/>
      <c r="KJG3" s="74"/>
      <c r="KJH3" s="74"/>
      <c r="KJI3" s="74"/>
      <c r="KJJ3" s="74"/>
      <c r="KJK3" s="74"/>
      <c r="KJL3" s="74"/>
      <c r="KJM3" s="74"/>
      <c r="KJN3" s="74"/>
      <c r="KJO3" s="74"/>
      <c r="KJP3" s="74"/>
      <c r="KJQ3" s="74"/>
      <c r="KJR3" s="74"/>
      <c r="KJS3" s="74"/>
      <c r="KJT3" s="74"/>
      <c r="KJU3" s="74"/>
      <c r="KJV3" s="74"/>
      <c r="KJW3" s="74"/>
      <c r="KJX3" s="74"/>
      <c r="KJY3" s="74"/>
      <c r="KJZ3" s="74"/>
      <c r="KKA3" s="74"/>
      <c r="KKB3" s="74"/>
      <c r="KKC3" s="74"/>
      <c r="KKD3" s="74"/>
      <c r="KKE3" s="74"/>
      <c r="KKF3" s="74"/>
      <c r="KKG3" s="74"/>
      <c r="KKH3" s="74"/>
      <c r="KKI3" s="74"/>
      <c r="KKJ3" s="74"/>
      <c r="KKK3" s="74"/>
      <c r="KKL3" s="74"/>
      <c r="KKM3" s="74"/>
      <c r="KKN3" s="74"/>
      <c r="KKO3" s="74"/>
      <c r="KKP3" s="74"/>
      <c r="KKQ3" s="74"/>
      <c r="KKR3" s="74"/>
      <c r="KKS3" s="74"/>
      <c r="KKT3" s="74"/>
      <c r="KKU3" s="74"/>
      <c r="KKV3" s="74"/>
      <c r="KKW3" s="74"/>
      <c r="KKX3" s="74"/>
      <c r="KKY3" s="74"/>
      <c r="KKZ3" s="74"/>
      <c r="KLA3" s="74"/>
      <c r="KLB3" s="74"/>
      <c r="KLC3" s="74"/>
      <c r="KLD3" s="74"/>
      <c r="KLE3" s="74"/>
      <c r="KLF3" s="74"/>
      <c r="KLG3" s="74"/>
      <c r="KLH3" s="74"/>
      <c r="KLI3" s="74"/>
      <c r="KLJ3" s="74"/>
      <c r="KLK3" s="74"/>
      <c r="KLL3" s="74"/>
      <c r="KLM3" s="74"/>
      <c r="KLN3" s="74"/>
      <c r="KLO3" s="74"/>
      <c r="KLP3" s="74"/>
      <c r="KLQ3" s="74"/>
      <c r="KLR3" s="74"/>
      <c r="KLS3" s="74"/>
      <c r="KLT3" s="74"/>
      <c r="KLU3" s="74"/>
      <c r="KLV3" s="74"/>
      <c r="KLW3" s="74"/>
      <c r="KLX3" s="74"/>
      <c r="KLY3" s="74"/>
      <c r="KLZ3" s="74"/>
      <c r="KMA3" s="74"/>
      <c r="KMB3" s="74"/>
      <c r="KMC3" s="74"/>
      <c r="KMD3" s="74"/>
      <c r="KME3" s="74"/>
      <c r="KMF3" s="74"/>
      <c r="KMG3" s="74"/>
      <c r="KMH3" s="74"/>
      <c r="KMI3" s="74"/>
      <c r="KMJ3" s="74"/>
      <c r="KMK3" s="74"/>
      <c r="KML3" s="74"/>
      <c r="KMM3" s="74"/>
      <c r="KMN3" s="74"/>
      <c r="KMO3" s="74"/>
      <c r="KMP3" s="74"/>
      <c r="KMQ3" s="74"/>
      <c r="KMR3" s="74"/>
      <c r="KMS3" s="74"/>
      <c r="KMT3" s="74"/>
      <c r="KMU3" s="74"/>
      <c r="KMV3" s="74"/>
      <c r="KMW3" s="74"/>
      <c r="KMX3" s="74"/>
      <c r="KMY3" s="74"/>
      <c r="KMZ3" s="74"/>
      <c r="KNA3" s="74"/>
      <c r="KNB3" s="74"/>
      <c r="KNC3" s="74"/>
      <c r="KND3" s="74"/>
      <c r="KNE3" s="74"/>
      <c r="KNF3" s="74"/>
      <c r="KNG3" s="74"/>
      <c r="KNH3" s="74"/>
      <c r="KNI3" s="74"/>
      <c r="KNJ3" s="74"/>
      <c r="KNK3" s="74"/>
      <c r="KNL3" s="74"/>
      <c r="KNM3" s="74"/>
      <c r="KNN3" s="74"/>
      <c r="KNO3" s="74"/>
      <c r="KNP3" s="74"/>
      <c r="KNQ3" s="74"/>
      <c r="KNR3" s="74"/>
      <c r="KNS3" s="74"/>
      <c r="KNT3" s="74"/>
      <c r="KNU3" s="74"/>
      <c r="KNV3" s="74"/>
      <c r="KNW3" s="74"/>
      <c r="KNX3" s="74"/>
      <c r="KNY3" s="74"/>
      <c r="KNZ3" s="74"/>
      <c r="KOA3" s="74"/>
      <c r="KOB3" s="74"/>
      <c r="KOC3" s="74"/>
      <c r="KOD3" s="74"/>
      <c r="KOE3" s="74"/>
      <c r="KOF3" s="74"/>
      <c r="KOG3" s="74"/>
      <c r="KOH3" s="74"/>
      <c r="KOI3" s="74"/>
      <c r="KOJ3" s="74"/>
      <c r="KOK3" s="74"/>
      <c r="KOL3" s="74"/>
      <c r="KOM3" s="74"/>
      <c r="KON3" s="74"/>
      <c r="KOO3" s="74"/>
      <c r="KOP3" s="74"/>
      <c r="KOQ3" s="74"/>
      <c r="KOR3" s="74"/>
      <c r="KOS3" s="74"/>
      <c r="KOT3" s="74"/>
      <c r="KOU3" s="74"/>
      <c r="KOV3" s="74"/>
      <c r="KOW3" s="74"/>
      <c r="KOX3" s="74"/>
      <c r="KOY3" s="74"/>
      <c r="KOZ3" s="74"/>
      <c r="KPA3" s="74"/>
      <c r="KPB3" s="74"/>
      <c r="KPC3" s="74"/>
      <c r="KPD3" s="74"/>
      <c r="KPE3" s="74"/>
      <c r="KPF3" s="74"/>
      <c r="KPG3" s="74"/>
      <c r="KPH3" s="74"/>
      <c r="KPI3" s="74"/>
      <c r="KPJ3" s="74"/>
      <c r="KPK3" s="74"/>
      <c r="KPL3" s="74"/>
      <c r="KPM3" s="74"/>
      <c r="KPN3" s="74"/>
      <c r="KPO3" s="74"/>
      <c r="KPP3" s="74"/>
      <c r="KPQ3" s="74"/>
      <c r="KPR3" s="74"/>
      <c r="KPS3" s="74"/>
      <c r="KPT3" s="74"/>
      <c r="KPU3" s="74"/>
      <c r="KPV3" s="74"/>
      <c r="KPW3" s="74"/>
      <c r="KPX3" s="74"/>
      <c r="KPY3" s="74"/>
      <c r="KPZ3" s="74"/>
      <c r="KQA3" s="74"/>
      <c r="KQB3" s="74"/>
      <c r="KQC3" s="74"/>
      <c r="KQD3" s="74"/>
      <c r="KQE3" s="74"/>
      <c r="KQF3" s="74"/>
      <c r="KQG3" s="74"/>
      <c r="KQH3" s="74"/>
      <c r="KQI3" s="74"/>
      <c r="KQJ3" s="74"/>
      <c r="KQK3" s="74"/>
      <c r="KQL3" s="74"/>
      <c r="KQM3" s="74"/>
      <c r="KQN3" s="74"/>
      <c r="KQO3" s="74"/>
      <c r="KQP3" s="74"/>
      <c r="KQQ3" s="74"/>
      <c r="KQR3" s="74"/>
      <c r="KQS3" s="74"/>
      <c r="KQT3" s="74"/>
      <c r="KQU3" s="74"/>
      <c r="KQV3" s="74"/>
      <c r="KQW3" s="74"/>
      <c r="KQX3" s="74"/>
      <c r="KQY3" s="74"/>
      <c r="KQZ3" s="74"/>
      <c r="KRA3" s="74"/>
      <c r="KRB3" s="74"/>
      <c r="KRC3" s="74"/>
      <c r="KRD3" s="74"/>
      <c r="KRE3" s="74"/>
      <c r="KRF3" s="74"/>
      <c r="KRG3" s="74"/>
      <c r="KRH3" s="74"/>
      <c r="KRI3" s="74"/>
      <c r="KRJ3" s="74"/>
      <c r="KRK3" s="74"/>
      <c r="KRL3" s="74"/>
      <c r="KRM3" s="74"/>
      <c r="KRN3" s="74"/>
      <c r="KRO3" s="74"/>
      <c r="KRP3" s="74"/>
      <c r="KRQ3" s="74"/>
      <c r="KRR3" s="74"/>
      <c r="KRS3" s="74"/>
      <c r="KRT3" s="74"/>
      <c r="KRU3" s="74"/>
      <c r="KRV3" s="74"/>
      <c r="KRW3" s="74"/>
      <c r="KRX3" s="74"/>
      <c r="KRY3" s="74"/>
      <c r="KRZ3" s="74"/>
      <c r="KSA3" s="74"/>
      <c r="KSB3" s="74"/>
      <c r="KSC3" s="74"/>
      <c r="KSD3" s="74"/>
      <c r="KSE3" s="74"/>
      <c r="KSF3" s="74"/>
      <c r="KSG3" s="74"/>
      <c r="KSH3" s="74"/>
      <c r="KSI3" s="74"/>
      <c r="KSJ3" s="74"/>
      <c r="KSK3" s="74"/>
      <c r="KSL3" s="74"/>
      <c r="KSM3" s="74"/>
      <c r="KSN3" s="74"/>
      <c r="KSO3" s="74"/>
      <c r="KSP3" s="74"/>
      <c r="KSQ3" s="74"/>
      <c r="KSR3" s="74"/>
      <c r="KSS3" s="74"/>
      <c r="KST3" s="74"/>
      <c r="KSU3" s="74"/>
      <c r="KSV3" s="74"/>
      <c r="KSW3" s="74"/>
      <c r="KSX3" s="74"/>
      <c r="KSY3" s="74"/>
      <c r="KSZ3" s="74"/>
      <c r="KTA3" s="74"/>
      <c r="KTB3" s="74"/>
      <c r="KTC3" s="74"/>
      <c r="KTD3" s="74"/>
      <c r="KTE3" s="74"/>
      <c r="KTF3" s="74"/>
      <c r="KTG3" s="74"/>
      <c r="KTH3" s="74"/>
      <c r="KTI3" s="74"/>
      <c r="KTJ3" s="74"/>
      <c r="KTK3" s="74"/>
      <c r="KTL3" s="74"/>
      <c r="KTM3" s="74"/>
      <c r="KTN3" s="74"/>
      <c r="KTO3" s="74"/>
      <c r="KTP3" s="74"/>
      <c r="KTQ3" s="74"/>
      <c r="KTR3" s="74"/>
      <c r="KTS3" s="74"/>
      <c r="KTT3" s="74"/>
      <c r="KTU3" s="74"/>
      <c r="KTV3" s="74"/>
      <c r="KTW3" s="74"/>
      <c r="KTX3" s="74"/>
      <c r="KTY3" s="74"/>
      <c r="KTZ3" s="74"/>
      <c r="KUA3" s="74"/>
      <c r="KUB3" s="74"/>
      <c r="KUC3" s="74"/>
      <c r="KUD3" s="74"/>
      <c r="KUE3" s="74"/>
      <c r="KUF3" s="74"/>
      <c r="KUG3" s="74"/>
      <c r="KUH3" s="74"/>
      <c r="KUI3" s="74"/>
      <c r="KUJ3" s="74"/>
      <c r="KUK3" s="74"/>
      <c r="KUL3" s="74"/>
      <c r="KUM3" s="74"/>
      <c r="KUN3" s="74"/>
      <c r="KUO3" s="74"/>
      <c r="KUP3" s="74"/>
      <c r="KUQ3" s="74"/>
      <c r="KUR3" s="74"/>
      <c r="KUS3" s="74"/>
      <c r="KUT3" s="74"/>
      <c r="KUU3" s="74"/>
      <c r="KUV3" s="74"/>
      <c r="KUW3" s="74"/>
      <c r="KUX3" s="74"/>
      <c r="KUY3" s="74"/>
      <c r="KUZ3" s="74"/>
      <c r="KVA3" s="74"/>
      <c r="KVB3" s="74"/>
      <c r="KVC3" s="74"/>
      <c r="KVD3" s="74"/>
      <c r="KVE3" s="74"/>
      <c r="KVF3" s="74"/>
      <c r="KVG3" s="74"/>
      <c r="KVH3" s="74"/>
      <c r="KVI3" s="74"/>
      <c r="KVJ3" s="74"/>
      <c r="KVK3" s="74"/>
      <c r="KVL3" s="74"/>
      <c r="KVM3" s="74"/>
      <c r="KVN3" s="74"/>
      <c r="KVO3" s="74"/>
      <c r="KVP3" s="74"/>
      <c r="KVQ3" s="74"/>
      <c r="KVR3" s="74"/>
      <c r="KVS3" s="74"/>
      <c r="KVT3" s="74"/>
      <c r="KVU3" s="74"/>
      <c r="KVV3" s="74"/>
      <c r="KVW3" s="74"/>
      <c r="KVX3" s="74"/>
      <c r="KVY3" s="74"/>
      <c r="KVZ3" s="74"/>
      <c r="KWA3" s="74"/>
      <c r="KWB3" s="74"/>
      <c r="KWC3" s="74"/>
      <c r="KWD3" s="74"/>
      <c r="KWE3" s="74"/>
      <c r="KWF3" s="74"/>
      <c r="KWG3" s="74"/>
      <c r="KWH3" s="74"/>
      <c r="KWI3" s="74"/>
      <c r="KWJ3" s="74"/>
      <c r="KWK3" s="74"/>
      <c r="KWL3" s="74"/>
      <c r="KWM3" s="74"/>
      <c r="KWN3" s="74"/>
      <c r="KWO3" s="74"/>
      <c r="KWP3" s="74"/>
      <c r="KWQ3" s="74"/>
      <c r="KWR3" s="74"/>
      <c r="KWS3" s="74"/>
      <c r="KWT3" s="74"/>
      <c r="KWU3" s="74"/>
      <c r="KWV3" s="74"/>
      <c r="KWW3" s="74"/>
      <c r="KWX3" s="74"/>
      <c r="KWY3" s="74"/>
      <c r="KWZ3" s="74"/>
      <c r="KXA3" s="74"/>
      <c r="KXB3" s="74"/>
      <c r="KXC3" s="74"/>
      <c r="KXD3" s="74"/>
      <c r="KXE3" s="74"/>
      <c r="KXF3" s="74"/>
      <c r="KXG3" s="74"/>
      <c r="KXH3" s="74"/>
      <c r="KXI3" s="74"/>
      <c r="KXJ3" s="74"/>
      <c r="KXK3" s="74"/>
      <c r="KXL3" s="74"/>
      <c r="KXM3" s="74"/>
      <c r="KXN3" s="74"/>
      <c r="KXO3" s="74"/>
      <c r="KXP3" s="74"/>
      <c r="KXQ3" s="74"/>
      <c r="KXR3" s="74"/>
      <c r="KXS3" s="74"/>
      <c r="KXT3" s="74"/>
      <c r="KXU3" s="74"/>
      <c r="KXV3" s="74"/>
      <c r="KXW3" s="74"/>
      <c r="KXX3" s="74"/>
      <c r="KXY3" s="74"/>
      <c r="KXZ3" s="74"/>
      <c r="KYA3" s="74"/>
      <c r="KYB3" s="74"/>
      <c r="KYC3" s="74"/>
      <c r="KYD3" s="74"/>
      <c r="KYE3" s="74"/>
      <c r="KYF3" s="74"/>
      <c r="KYG3" s="74"/>
      <c r="KYH3" s="74"/>
      <c r="KYI3" s="74"/>
      <c r="KYJ3" s="74"/>
      <c r="KYK3" s="74"/>
      <c r="KYL3" s="74"/>
      <c r="KYM3" s="74"/>
      <c r="KYN3" s="74"/>
      <c r="KYO3" s="74"/>
      <c r="KYP3" s="74"/>
      <c r="KYQ3" s="74"/>
      <c r="KYR3" s="74"/>
      <c r="KYS3" s="74"/>
      <c r="KYT3" s="74"/>
      <c r="KYU3" s="74"/>
      <c r="KYV3" s="74"/>
      <c r="KYW3" s="74"/>
      <c r="KYX3" s="74"/>
      <c r="KYY3" s="74"/>
      <c r="KYZ3" s="74"/>
      <c r="KZA3" s="74"/>
      <c r="KZB3" s="74"/>
      <c r="KZC3" s="74"/>
      <c r="KZD3" s="74"/>
      <c r="KZE3" s="74"/>
      <c r="KZF3" s="74"/>
      <c r="KZG3" s="74"/>
      <c r="KZH3" s="74"/>
      <c r="KZI3" s="74"/>
      <c r="KZJ3" s="74"/>
      <c r="KZK3" s="74"/>
      <c r="KZL3" s="74"/>
      <c r="KZM3" s="74"/>
      <c r="KZN3" s="74"/>
      <c r="KZO3" s="74"/>
      <c r="KZP3" s="74"/>
      <c r="KZQ3" s="74"/>
      <c r="KZR3" s="74"/>
      <c r="KZS3" s="74"/>
      <c r="KZT3" s="74"/>
      <c r="KZU3" s="74"/>
      <c r="KZV3" s="74"/>
      <c r="KZW3" s="74"/>
      <c r="KZX3" s="74"/>
      <c r="KZY3" s="74"/>
      <c r="KZZ3" s="74"/>
      <c r="LAA3" s="74"/>
      <c r="LAB3" s="74"/>
      <c r="LAC3" s="74"/>
      <c r="LAD3" s="74"/>
      <c r="LAE3" s="74"/>
      <c r="LAF3" s="74"/>
      <c r="LAG3" s="74"/>
      <c r="LAH3" s="74"/>
      <c r="LAI3" s="74"/>
      <c r="LAJ3" s="74"/>
      <c r="LAK3" s="74"/>
      <c r="LAL3" s="74"/>
      <c r="LAM3" s="74"/>
      <c r="LAN3" s="74"/>
      <c r="LAO3" s="74"/>
      <c r="LAP3" s="74"/>
      <c r="LAQ3" s="74"/>
      <c r="LAR3" s="74"/>
      <c r="LAS3" s="74"/>
      <c r="LAT3" s="74"/>
      <c r="LAU3" s="74"/>
      <c r="LAV3" s="74"/>
      <c r="LAW3" s="74"/>
      <c r="LAX3" s="74"/>
      <c r="LAY3" s="74"/>
      <c r="LAZ3" s="74"/>
      <c r="LBA3" s="74"/>
      <c r="LBB3" s="74"/>
      <c r="LBC3" s="74"/>
      <c r="LBD3" s="74"/>
      <c r="LBE3" s="74"/>
      <c r="LBF3" s="74"/>
      <c r="LBG3" s="74"/>
      <c r="LBH3" s="74"/>
      <c r="LBI3" s="74"/>
      <c r="LBJ3" s="74"/>
      <c r="LBK3" s="74"/>
      <c r="LBL3" s="74"/>
      <c r="LBM3" s="74"/>
      <c r="LBN3" s="74"/>
      <c r="LBO3" s="74"/>
      <c r="LBP3" s="74"/>
      <c r="LBQ3" s="74"/>
      <c r="LBR3" s="74"/>
      <c r="LBS3" s="74"/>
      <c r="LBT3" s="74"/>
      <c r="LBU3" s="74"/>
      <c r="LBV3" s="74"/>
      <c r="LBW3" s="74"/>
      <c r="LBX3" s="74"/>
      <c r="LBY3" s="74"/>
      <c r="LBZ3" s="74"/>
      <c r="LCA3" s="74"/>
      <c r="LCB3" s="74"/>
      <c r="LCC3" s="74"/>
      <c r="LCD3" s="74"/>
      <c r="LCE3" s="74"/>
      <c r="LCF3" s="74"/>
      <c r="LCG3" s="74"/>
      <c r="LCH3" s="74"/>
      <c r="LCI3" s="74"/>
      <c r="LCJ3" s="74"/>
      <c r="LCK3" s="74"/>
      <c r="LCL3" s="74"/>
      <c r="LCM3" s="74"/>
      <c r="LCN3" s="74"/>
      <c r="LCO3" s="74"/>
      <c r="LCP3" s="74"/>
      <c r="LCQ3" s="74"/>
      <c r="LCR3" s="74"/>
      <c r="LCS3" s="74"/>
      <c r="LCT3" s="74"/>
      <c r="LCU3" s="74"/>
      <c r="LCV3" s="74"/>
      <c r="LCW3" s="74"/>
      <c r="LCX3" s="74"/>
      <c r="LCY3" s="74"/>
      <c r="LCZ3" s="74"/>
      <c r="LDA3" s="74"/>
      <c r="LDB3" s="74"/>
      <c r="LDC3" s="74"/>
      <c r="LDD3" s="74"/>
      <c r="LDE3" s="74"/>
      <c r="LDF3" s="74"/>
      <c r="LDG3" s="74"/>
      <c r="LDH3" s="74"/>
      <c r="LDI3" s="74"/>
      <c r="LDJ3" s="74"/>
      <c r="LDK3" s="74"/>
      <c r="LDL3" s="74"/>
      <c r="LDM3" s="74"/>
      <c r="LDN3" s="74"/>
      <c r="LDO3" s="74"/>
      <c r="LDP3" s="74"/>
      <c r="LDQ3" s="74"/>
      <c r="LDR3" s="74"/>
      <c r="LDS3" s="74"/>
      <c r="LDT3" s="74"/>
      <c r="LDU3" s="74"/>
      <c r="LDV3" s="74"/>
      <c r="LDW3" s="74"/>
      <c r="LDX3" s="74"/>
      <c r="LDY3" s="74"/>
      <c r="LDZ3" s="74"/>
      <c r="LEA3" s="74"/>
      <c r="LEB3" s="74"/>
      <c r="LEC3" s="74"/>
      <c r="LED3" s="74"/>
      <c r="LEE3" s="74"/>
      <c r="LEF3" s="74"/>
      <c r="LEG3" s="74"/>
      <c r="LEH3" s="74"/>
      <c r="LEI3" s="74"/>
      <c r="LEJ3" s="74"/>
      <c r="LEK3" s="74"/>
      <c r="LEL3" s="74"/>
      <c r="LEM3" s="74"/>
      <c r="LEN3" s="74"/>
      <c r="LEO3" s="74"/>
      <c r="LEP3" s="74"/>
      <c r="LEQ3" s="74"/>
      <c r="LER3" s="74"/>
      <c r="LES3" s="74"/>
      <c r="LET3" s="74"/>
      <c r="LEU3" s="74"/>
      <c r="LEV3" s="74"/>
      <c r="LEW3" s="74"/>
      <c r="LEX3" s="74"/>
      <c r="LEY3" s="74"/>
      <c r="LEZ3" s="74"/>
      <c r="LFA3" s="74"/>
      <c r="LFB3" s="74"/>
      <c r="LFC3" s="74"/>
      <c r="LFD3" s="74"/>
      <c r="LFE3" s="74"/>
      <c r="LFF3" s="74"/>
      <c r="LFG3" s="74"/>
      <c r="LFH3" s="74"/>
      <c r="LFI3" s="74"/>
      <c r="LFJ3" s="74"/>
      <c r="LFK3" s="74"/>
      <c r="LFL3" s="74"/>
      <c r="LFM3" s="74"/>
      <c r="LFN3" s="74"/>
      <c r="LFO3" s="74"/>
      <c r="LFP3" s="74"/>
      <c r="LFQ3" s="74"/>
      <c r="LFR3" s="74"/>
      <c r="LFS3" s="74"/>
      <c r="LFT3" s="74"/>
      <c r="LFU3" s="74"/>
      <c r="LFV3" s="74"/>
      <c r="LFW3" s="74"/>
      <c r="LFX3" s="74"/>
      <c r="LFY3" s="74"/>
      <c r="LFZ3" s="74"/>
      <c r="LGA3" s="74"/>
      <c r="LGB3" s="74"/>
      <c r="LGC3" s="74"/>
      <c r="LGD3" s="74"/>
      <c r="LGE3" s="74"/>
      <c r="LGF3" s="74"/>
      <c r="LGG3" s="74"/>
      <c r="LGH3" s="74"/>
      <c r="LGI3" s="74"/>
      <c r="LGJ3" s="74"/>
      <c r="LGK3" s="74"/>
      <c r="LGL3" s="74"/>
      <c r="LGM3" s="74"/>
      <c r="LGN3" s="74"/>
      <c r="LGO3" s="74"/>
      <c r="LGP3" s="74"/>
      <c r="LGQ3" s="74"/>
      <c r="LGR3" s="74"/>
      <c r="LGS3" s="74"/>
      <c r="LGT3" s="74"/>
      <c r="LGU3" s="74"/>
      <c r="LGV3" s="74"/>
      <c r="LGW3" s="74"/>
      <c r="LGX3" s="74"/>
      <c r="LGY3" s="74"/>
      <c r="LGZ3" s="74"/>
      <c r="LHA3" s="74"/>
      <c r="LHB3" s="74"/>
      <c r="LHC3" s="74"/>
      <c r="LHD3" s="74"/>
      <c r="LHE3" s="74"/>
      <c r="LHF3" s="74"/>
      <c r="LHG3" s="74"/>
      <c r="LHH3" s="74"/>
      <c r="LHI3" s="74"/>
      <c r="LHJ3" s="74"/>
      <c r="LHK3" s="74"/>
      <c r="LHL3" s="74"/>
      <c r="LHM3" s="74"/>
      <c r="LHN3" s="74"/>
      <c r="LHO3" s="74"/>
      <c r="LHP3" s="74"/>
      <c r="LHQ3" s="74"/>
      <c r="LHR3" s="74"/>
      <c r="LHS3" s="74"/>
      <c r="LHT3" s="74"/>
      <c r="LHU3" s="74"/>
      <c r="LHV3" s="74"/>
      <c r="LHW3" s="74"/>
      <c r="LHX3" s="74"/>
      <c r="LHY3" s="74"/>
      <c r="LHZ3" s="74"/>
      <c r="LIA3" s="74"/>
      <c r="LIB3" s="74"/>
      <c r="LIC3" s="74"/>
      <c r="LID3" s="74"/>
      <c r="LIE3" s="74"/>
      <c r="LIF3" s="74"/>
      <c r="LIG3" s="74"/>
      <c r="LIH3" s="74"/>
      <c r="LII3" s="74"/>
      <c r="LIJ3" s="74"/>
      <c r="LIK3" s="74"/>
      <c r="LIL3" s="74"/>
      <c r="LIM3" s="74"/>
      <c r="LIN3" s="74"/>
      <c r="LIO3" s="74"/>
      <c r="LIP3" s="74"/>
      <c r="LIQ3" s="74"/>
      <c r="LIR3" s="74"/>
      <c r="LIS3" s="74"/>
      <c r="LIT3" s="74"/>
      <c r="LIU3" s="74"/>
      <c r="LIV3" s="74"/>
      <c r="LIW3" s="74"/>
      <c r="LIX3" s="74"/>
      <c r="LIY3" s="74"/>
      <c r="LIZ3" s="74"/>
      <c r="LJA3" s="74"/>
      <c r="LJB3" s="74"/>
      <c r="LJC3" s="74"/>
      <c r="LJD3" s="74"/>
      <c r="LJE3" s="74"/>
      <c r="LJF3" s="74"/>
      <c r="LJG3" s="74"/>
      <c r="LJH3" s="74"/>
      <c r="LJI3" s="74"/>
      <c r="LJJ3" s="74"/>
      <c r="LJK3" s="74"/>
      <c r="LJL3" s="74"/>
      <c r="LJM3" s="74"/>
      <c r="LJN3" s="74"/>
      <c r="LJO3" s="74"/>
      <c r="LJP3" s="74"/>
      <c r="LJQ3" s="74"/>
      <c r="LJR3" s="74"/>
      <c r="LJS3" s="74"/>
      <c r="LJT3" s="74"/>
      <c r="LJU3" s="74"/>
      <c r="LJV3" s="74"/>
      <c r="LJW3" s="74"/>
      <c r="LJX3" s="74"/>
      <c r="LJY3" s="74"/>
      <c r="LJZ3" s="74"/>
      <c r="LKA3" s="74"/>
      <c r="LKB3" s="74"/>
      <c r="LKC3" s="74"/>
      <c r="LKD3" s="74"/>
      <c r="LKE3" s="74"/>
      <c r="LKF3" s="74"/>
      <c r="LKG3" s="74"/>
      <c r="LKH3" s="74"/>
      <c r="LKI3" s="74"/>
      <c r="LKJ3" s="74"/>
      <c r="LKK3" s="74"/>
      <c r="LKL3" s="74"/>
      <c r="LKM3" s="74"/>
      <c r="LKN3" s="74"/>
      <c r="LKO3" s="74"/>
      <c r="LKP3" s="74"/>
      <c r="LKQ3" s="74"/>
      <c r="LKR3" s="74"/>
      <c r="LKS3" s="74"/>
      <c r="LKT3" s="74"/>
      <c r="LKU3" s="74"/>
      <c r="LKV3" s="74"/>
      <c r="LKW3" s="74"/>
      <c r="LKX3" s="74"/>
      <c r="LKY3" s="74"/>
      <c r="LKZ3" s="74"/>
      <c r="LLA3" s="74"/>
      <c r="LLB3" s="74"/>
      <c r="LLC3" s="74"/>
      <c r="LLD3" s="74"/>
      <c r="LLE3" s="74"/>
      <c r="LLF3" s="74"/>
      <c r="LLG3" s="74"/>
      <c r="LLH3" s="74"/>
      <c r="LLI3" s="74"/>
      <c r="LLJ3" s="74"/>
      <c r="LLK3" s="74"/>
      <c r="LLL3" s="74"/>
      <c r="LLM3" s="74"/>
      <c r="LLN3" s="74"/>
      <c r="LLO3" s="74"/>
      <c r="LLP3" s="74"/>
      <c r="LLQ3" s="74"/>
      <c r="LLR3" s="74"/>
      <c r="LLS3" s="74"/>
      <c r="LLT3" s="74"/>
      <c r="LLU3" s="74"/>
      <c r="LLV3" s="74"/>
      <c r="LLW3" s="74"/>
      <c r="LLX3" s="74"/>
      <c r="LLY3" s="74"/>
      <c r="LLZ3" s="74"/>
      <c r="LMA3" s="74"/>
      <c r="LMB3" s="74"/>
      <c r="LMC3" s="74"/>
      <c r="LMD3" s="74"/>
      <c r="LME3" s="74"/>
      <c r="LMF3" s="74"/>
      <c r="LMG3" s="74"/>
      <c r="LMH3" s="74"/>
      <c r="LMI3" s="74"/>
      <c r="LMJ3" s="74"/>
      <c r="LMK3" s="74"/>
      <c r="LML3" s="74"/>
      <c r="LMM3" s="74"/>
      <c r="LMN3" s="74"/>
      <c r="LMO3" s="74"/>
      <c r="LMP3" s="74"/>
      <c r="LMQ3" s="74"/>
      <c r="LMR3" s="74"/>
      <c r="LMS3" s="74"/>
      <c r="LMT3" s="74"/>
      <c r="LMU3" s="74"/>
      <c r="LMV3" s="74"/>
      <c r="LMW3" s="74"/>
      <c r="LMX3" s="74"/>
      <c r="LMY3" s="74"/>
      <c r="LMZ3" s="74"/>
      <c r="LNA3" s="74"/>
      <c r="LNB3" s="74"/>
      <c r="LNC3" s="74"/>
      <c r="LND3" s="74"/>
      <c r="LNE3" s="74"/>
      <c r="LNF3" s="74"/>
      <c r="LNG3" s="74"/>
      <c r="LNH3" s="74"/>
      <c r="LNI3" s="74"/>
      <c r="LNJ3" s="74"/>
      <c r="LNK3" s="74"/>
      <c r="LNL3" s="74"/>
      <c r="LNM3" s="74"/>
      <c r="LNN3" s="74"/>
      <c r="LNO3" s="74"/>
      <c r="LNP3" s="74"/>
      <c r="LNQ3" s="74"/>
      <c r="LNR3" s="74"/>
      <c r="LNS3" s="74"/>
      <c r="LNT3" s="74"/>
      <c r="LNU3" s="74"/>
      <c r="LNV3" s="74"/>
      <c r="LNW3" s="74"/>
      <c r="LNX3" s="74"/>
      <c r="LNY3" s="74"/>
      <c r="LNZ3" s="74"/>
      <c r="LOA3" s="74"/>
      <c r="LOB3" s="74"/>
      <c r="LOC3" s="74"/>
      <c r="LOD3" s="74"/>
      <c r="LOE3" s="74"/>
      <c r="LOF3" s="74"/>
      <c r="LOG3" s="74"/>
      <c r="LOH3" s="74"/>
      <c r="LOI3" s="74"/>
      <c r="LOJ3" s="74"/>
      <c r="LOK3" s="74"/>
      <c r="LOL3" s="74"/>
      <c r="LOM3" s="74"/>
      <c r="LON3" s="74"/>
      <c r="LOO3" s="74"/>
      <c r="LOP3" s="74"/>
      <c r="LOQ3" s="74"/>
      <c r="LOR3" s="74"/>
      <c r="LOS3" s="74"/>
      <c r="LOT3" s="74"/>
      <c r="LOU3" s="74"/>
      <c r="LOV3" s="74"/>
      <c r="LOW3" s="74"/>
      <c r="LOX3" s="74"/>
      <c r="LOY3" s="74"/>
      <c r="LOZ3" s="74"/>
      <c r="LPA3" s="74"/>
      <c r="LPB3" s="74"/>
      <c r="LPC3" s="74"/>
      <c r="LPD3" s="74"/>
      <c r="LPE3" s="74"/>
      <c r="LPF3" s="74"/>
      <c r="LPG3" s="74"/>
      <c r="LPH3" s="74"/>
      <c r="LPI3" s="74"/>
      <c r="LPJ3" s="74"/>
      <c r="LPK3" s="74"/>
      <c r="LPL3" s="74"/>
      <c r="LPM3" s="74"/>
      <c r="LPN3" s="74"/>
      <c r="LPO3" s="74"/>
      <c r="LPP3" s="74"/>
      <c r="LPQ3" s="74"/>
      <c r="LPR3" s="74"/>
      <c r="LPS3" s="74"/>
      <c r="LPT3" s="74"/>
      <c r="LPU3" s="74"/>
      <c r="LPV3" s="74"/>
      <c r="LPW3" s="74"/>
      <c r="LPX3" s="74"/>
      <c r="LPY3" s="74"/>
      <c r="LPZ3" s="74"/>
      <c r="LQA3" s="74"/>
      <c r="LQB3" s="74"/>
      <c r="LQC3" s="74"/>
      <c r="LQD3" s="74"/>
      <c r="LQE3" s="74"/>
      <c r="LQF3" s="74"/>
      <c r="LQG3" s="74"/>
      <c r="LQH3" s="74"/>
      <c r="LQI3" s="74"/>
      <c r="LQJ3" s="74"/>
      <c r="LQK3" s="74"/>
      <c r="LQL3" s="74"/>
      <c r="LQM3" s="74"/>
      <c r="LQN3" s="74"/>
      <c r="LQO3" s="74"/>
      <c r="LQP3" s="74"/>
      <c r="LQQ3" s="74"/>
      <c r="LQR3" s="74"/>
      <c r="LQS3" s="74"/>
      <c r="LQT3" s="74"/>
      <c r="LQU3" s="74"/>
      <c r="LQV3" s="74"/>
      <c r="LQW3" s="74"/>
      <c r="LQX3" s="74"/>
      <c r="LQY3" s="74"/>
      <c r="LQZ3" s="74"/>
      <c r="LRA3" s="74"/>
      <c r="LRB3" s="74"/>
      <c r="LRC3" s="74"/>
      <c r="LRD3" s="74"/>
      <c r="LRE3" s="74"/>
      <c r="LRF3" s="74"/>
      <c r="LRG3" s="74"/>
      <c r="LRH3" s="74"/>
      <c r="LRI3" s="74"/>
      <c r="LRJ3" s="74"/>
      <c r="LRK3" s="74"/>
      <c r="LRL3" s="74"/>
      <c r="LRM3" s="74"/>
      <c r="LRN3" s="74"/>
      <c r="LRO3" s="74"/>
      <c r="LRP3" s="74"/>
      <c r="LRQ3" s="74"/>
      <c r="LRR3" s="74"/>
      <c r="LRS3" s="74"/>
      <c r="LRT3" s="74"/>
      <c r="LRU3" s="74"/>
      <c r="LRV3" s="74"/>
      <c r="LRW3" s="74"/>
      <c r="LRX3" s="74"/>
      <c r="LRY3" s="74"/>
      <c r="LRZ3" s="74"/>
      <c r="LSA3" s="74"/>
      <c r="LSB3" s="74"/>
      <c r="LSC3" s="74"/>
      <c r="LSD3" s="74"/>
      <c r="LSE3" s="74"/>
      <c r="LSF3" s="74"/>
      <c r="LSG3" s="74"/>
      <c r="LSH3" s="74"/>
      <c r="LSI3" s="74"/>
      <c r="LSJ3" s="74"/>
      <c r="LSK3" s="74"/>
      <c r="LSL3" s="74"/>
      <c r="LSM3" s="74"/>
      <c r="LSN3" s="74"/>
      <c r="LSO3" s="74"/>
      <c r="LSP3" s="74"/>
      <c r="LSQ3" s="74"/>
      <c r="LSR3" s="74"/>
      <c r="LSS3" s="74"/>
      <c r="LST3" s="74"/>
      <c r="LSU3" s="74"/>
      <c r="LSV3" s="74"/>
      <c r="LSW3" s="74"/>
      <c r="LSX3" s="74"/>
      <c r="LSY3" s="74"/>
      <c r="LSZ3" s="74"/>
      <c r="LTA3" s="74"/>
      <c r="LTB3" s="74"/>
      <c r="LTC3" s="74"/>
      <c r="LTD3" s="74"/>
      <c r="LTE3" s="74"/>
      <c r="LTF3" s="74"/>
      <c r="LTG3" s="74"/>
      <c r="LTH3" s="74"/>
      <c r="LTI3" s="74"/>
      <c r="LTJ3" s="74"/>
      <c r="LTK3" s="74"/>
      <c r="LTL3" s="74"/>
      <c r="LTM3" s="74"/>
      <c r="LTN3" s="74"/>
      <c r="LTO3" s="74"/>
      <c r="LTP3" s="74"/>
      <c r="LTQ3" s="74"/>
      <c r="LTR3" s="74"/>
      <c r="LTS3" s="74"/>
      <c r="LTT3" s="74"/>
      <c r="LTU3" s="74"/>
      <c r="LTV3" s="74"/>
      <c r="LTW3" s="74"/>
      <c r="LTX3" s="74"/>
      <c r="LTY3" s="74"/>
      <c r="LTZ3" s="74"/>
      <c r="LUA3" s="74"/>
      <c r="LUB3" s="74"/>
      <c r="LUC3" s="74"/>
      <c r="LUD3" s="74"/>
      <c r="LUE3" s="74"/>
      <c r="LUF3" s="74"/>
      <c r="LUG3" s="74"/>
      <c r="LUH3" s="74"/>
      <c r="LUI3" s="74"/>
      <c r="LUJ3" s="74"/>
      <c r="LUK3" s="74"/>
      <c r="LUL3" s="74"/>
      <c r="LUM3" s="74"/>
      <c r="LUN3" s="74"/>
      <c r="LUO3" s="74"/>
      <c r="LUP3" s="74"/>
      <c r="LUQ3" s="74"/>
      <c r="LUR3" s="74"/>
      <c r="LUS3" s="74"/>
      <c r="LUT3" s="74"/>
      <c r="LUU3" s="74"/>
      <c r="LUV3" s="74"/>
      <c r="LUW3" s="74"/>
      <c r="LUX3" s="74"/>
      <c r="LUY3" s="74"/>
      <c r="LUZ3" s="74"/>
      <c r="LVA3" s="74"/>
      <c r="LVB3" s="74"/>
      <c r="LVC3" s="74"/>
      <c r="LVD3" s="74"/>
      <c r="LVE3" s="74"/>
      <c r="LVF3" s="74"/>
      <c r="LVG3" s="74"/>
      <c r="LVH3" s="74"/>
      <c r="LVI3" s="74"/>
      <c r="LVJ3" s="74"/>
      <c r="LVK3" s="74"/>
      <c r="LVL3" s="74"/>
      <c r="LVM3" s="74"/>
      <c r="LVN3" s="74"/>
      <c r="LVO3" s="74"/>
      <c r="LVP3" s="74"/>
      <c r="LVQ3" s="74"/>
      <c r="LVR3" s="74"/>
      <c r="LVS3" s="74"/>
      <c r="LVT3" s="74"/>
      <c r="LVU3" s="74"/>
      <c r="LVV3" s="74"/>
      <c r="LVW3" s="74"/>
      <c r="LVX3" s="74"/>
      <c r="LVY3" s="74"/>
      <c r="LVZ3" s="74"/>
      <c r="LWA3" s="74"/>
      <c r="LWB3" s="74"/>
      <c r="LWC3" s="74"/>
      <c r="LWD3" s="74"/>
      <c r="LWE3" s="74"/>
      <c r="LWF3" s="74"/>
      <c r="LWG3" s="74"/>
      <c r="LWH3" s="74"/>
      <c r="LWI3" s="74"/>
      <c r="LWJ3" s="74"/>
      <c r="LWK3" s="74"/>
      <c r="LWL3" s="74"/>
      <c r="LWM3" s="74"/>
      <c r="LWN3" s="74"/>
      <c r="LWO3" s="74"/>
      <c r="LWP3" s="74"/>
      <c r="LWQ3" s="74"/>
      <c r="LWR3" s="74"/>
      <c r="LWS3" s="74"/>
      <c r="LWT3" s="74"/>
      <c r="LWU3" s="74"/>
      <c r="LWV3" s="74"/>
      <c r="LWW3" s="74"/>
      <c r="LWX3" s="74"/>
      <c r="LWY3" s="74"/>
      <c r="LWZ3" s="74"/>
      <c r="LXA3" s="74"/>
      <c r="LXB3" s="74"/>
      <c r="LXC3" s="74"/>
      <c r="LXD3" s="74"/>
      <c r="LXE3" s="74"/>
      <c r="LXF3" s="74"/>
      <c r="LXG3" s="74"/>
      <c r="LXH3" s="74"/>
      <c r="LXI3" s="74"/>
      <c r="LXJ3" s="74"/>
      <c r="LXK3" s="74"/>
      <c r="LXL3" s="74"/>
      <c r="LXM3" s="74"/>
      <c r="LXN3" s="74"/>
      <c r="LXO3" s="74"/>
      <c r="LXP3" s="74"/>
      <c r="LXQ3" s="74"/>
      <c r="LXR3" s="74"/>
      <c r="LXS3" s="74"/>
      <c r="LXT3" s="74"/>
      <c r="LXU3" s="74"/>
      <c r="LXV3" s="74"/>
      <c r="LXW3" s="74"/>
      <c r="LXX3" s="74"/>
      <c r="LXY3" s="74"/>
      <c r="LXZ3" s="74"/>
      <c r="LYA3" s="74"/>
      <c r="LYB3" s="74"/>
      <c r="LYC3" s="74"/>
      <c r="LYD3" s="74"/>
      <c r="LYE3" s="74"/>
      <c r="LYF3" s="74"/>
      <c r="LYG3" s="74"/>
      <c r="LYH3" s="74"/>
      <c r="LYI3" s="74"/>
      <c r="LYJ3" s="74"/>
      <c r="LYK3" s="74"/>
      <c r="LYL3" s="74"/>
      <c r="LYM3" s="74"/>
      <c r="LYN3" s="74"/>
      <c r="LYO3" s="74"/>
      <c r="LYP3" s="74"/>
      <c r="LYQ3" s="74"/>
      <c r="LYR3" s="74"/>
      <c r="LYS3" s="74"/>
      <c r="LYT3" s="74"/>
      <c r="LYU3" s="74"/>
      <c r="LYV3" s="74"/>
      <c r="LYW3" s="74"/>
      <c r="LYX3" s="74"/>
      <c r="LYY3" s="74"/>
      <c r="LYZ3" s="74"/>
      <c r="LZA3" s="74"/>
      <c r="LZB3" s="74"/>
      <c r="LZC3" s="74"/>
      <c r="LZD3" s="74"/>
      <c r="LZE3" s="74"/>
      <c r="LZF3" s="74"/>
      <c r="LZG3" s="74"/>
      <c r="LZH3" s="74"/>
      <c r="LZI3" s="74"/>
      <c r="LZJ3" s="74"/>
      <c r="LZK3" s="74"/>
      <c r="LZL3" s="74"/>
      <c r="LZM3" s="74"/>
      <c r="LZN3" s="74"/>
      <c r="LZO3" s="74"/>
      <c r="LZP3" s="74"/>
      <c r="LZQ3" s="74"/>
      <c r="LZR3" s="74"/>
      <c r="LZS3" s="74"/>
      <c r="LZT3" s="74"/>
      <c r="LZU3" s="74"/>
      <c r="LZV3" s="74"/>
      <c r="LZW3" s="74"/>
      <c r="LZX3" s="74"/>
      <c r="LZY3" s="74"/>
      <c r="LZZ3" s="74"/>
      <c r="MAA3" s="74"/>
      <c r="MAB3" s="74"/>
      <c r="MAC3" s="74"/>
      <c r="MAD3" s="74"/>
      <c r="MAE3" s="74"/>
      <c r="MAF3" s="74"/>
      <c r="MAG3" s="74"/>
      <c r="MAH3" s="74"/>
      <c r="MAI3" s="74"/>
      <c r="MAJ3" s="74"/>
      <c r="MAK3" s="74"/>
      <c r="MAL3" s="74"/>
      <c r="MAM3" s="74"/>
      <c r="MAN3" s="74"/>
      <c r="MAO3" s="74"/>
      <c r="MAP3" s="74"/>
      <c r="MAQ3" s="74"/>
      <c r="MAR3" s="74"/>
      <c r="MAS3" s="74"/>
      <c r="MAT3" s="74"/>
      <c r="MAU3" s="74"/>
      <c r="MAV3" s="74"/>
      <c r="MAW3" s="74"/>
      <c r="MAX3" s="74"/>
      <c r="MAY3" s="74"/>
      <c r="MAZ3" s="74"/>
      <c r="MBA3" s="74"/>
      <c r="MBB3" s="74"/>
      <c r="MBC3" s="74"/>
      <c r="MBD3" s="74"/>
      <c r="MBE3" s="74"/>
      <c r="MBF3" s="74"/>
      <c r="MBG3" s="74"/>
      <c r="MBH3" s="74"/>
      <c r="MBI3" s="74"/>
      <c r="MBJ3" s="74"/>
      <c r="MBK3" s="74"/>
      <c r="MBL3" s="74"/>
      <c r="MBM3" s="74"/>
      <c r="MBN3" s="74"/>
      <c r="MBO3" s="74"/>
      <c r="MBP3" s="74"/>
      <c r="MBQ3" s="74"/>
      <c r="MBR3" s="74"/>
      <c r="MBS3" s="74"/>
      <c r="MBT3" s="74"/>
      <c r="MBU3" s="74"/>
      <c r="MBV3" s="74"/>
      <c r="MBW3" s="74"/>
      <c r="MBX3" s="74"/>
      <c r="MBY3" s="74"/>
      <c r="MBZ3" s="74"/>
      <c r="MCA3" s="74"/>
      <c r="MCB3" s="74"/>
      <c r="MCC3" s="74"/>
      <c r="MCD3" s="74"/>
      <c r="MCE3" s="74"/>
      <c r="MCF3" s="74"/>
      <c r="MCG3" s="74"/>
      <c r="MCH3" s="74"/>
      <c r="MCI3" s="74"/>
      <c r="MCJ3" s="74"/>
      <c r="MCK3" s="74"/>
      <c r="MCL3" s="74"/>
      <c r="MCM3" s="74"/>
      <c r="MCN3" s="74"/>
      <c r="MCO3" s="74"/>
      <c r="MCP3" s="74"/>
      <c r="MCQ3" s="74"/>
      <c r="MCR3" s="74"/>
      <c r="MCS3" s="74"/>
      <c r="MCT3" s="74"/>
      <c r="MCU3" s="74"/>
      <c r="MCV3" s="74"/>
      <c r="MCW3" s="74"/>
      <c r="MCX3" s="74"/>
      <c r="MCY3" s="74"/>
      <c r="MCZ3" s="74"/>
      <c r="MDA3" s="74"/>
      <c r="MDB3" s="74"/>
      <c r="MDC3" s="74"/>
      <c r="MDD3" s="74"/>
      <c r="MDE3" s="74"/>
      <c r="MDF3" s="74"/>
      <c r="MDG3" s="74"/>
      <c r="MDH3" s="74"/>
      <c r="MDI3" s="74"/>
      <c r="MDJ3" s="74"/>
      <c r="MDK3" s="74"/>
      <c r="MDL3" s="74"/>
      <c r="MDM3" s="74"/>
      <c r="MDN3" s="74"/>
      <c r="MDO3" s="74"/>
      <c r="MDP3" s="74"/>
      <c r="MDQ3" s="74"/>
      <c r="MDR3" s="74"/>
      <c r="MDS3" s="74"/>
      <c r="MDT3" s="74"/>
      <c r="MDU3" s="74"/>
      <c r="MDV3" s="74"/>
      <c r="MDW3" s="74"/>
      <c r="MDX3" s="74"/>
      <c r="MDY3" s="74"/>
      <c r="MDZ3" s="74"/>
      <c r="MEA3" s="74"/>
      <c r="MEB3" s="74"/>
      <c r="MEC3" s="74"/>
      <c r="MED3" s="74"/>
      <c r="MEE3" s="74"/>
      <c r="MEF3" s="74"/>
      <c r="MEG3" s="74"/>
      <c r="MEH3" s="74"/>
      <c r="MEI3" s="74"/>
      <c r="MEJ3" s="74"/>
      <c r="MEK3" s="74"/>
      <c r="MEL3" s="74"/>
      <c r="MEM3" s="74"/>
      <c r="MEN3" s="74"/>
      <c r="MEO3" s="74"/>
      <c r="MEP3" s="74"/>
      <c r="MEQ3" s="74"/>
      <c r="MER3" s="74"/>
      <c r="MES3" s="74"/>
      <c r="MET3" s="74"/>
      <c r="MEU3" s="74"/>
      <c r="MEV3" s="74"/>
      <c r="MEW3" s="74"/>
      <c r="MEX3" s="74"/>
      <c r="MEY3" s="74"/>
      <c r="MEZ3" s="74"/>
      <c r="MFA3" s="74"/>
      <c r="MFB3" s="74"/>
      <c r="MFC3" s="74"/>
      <c r="MFD3" s="74"/>
      <c r="MFE3" s="74"/>
      <c r="MFF3" s="74"/>
      <c r="MFG3" s="74"/>
      <c r="MFH3" s="74"/>
      <c r="MFI3" s="74"/>
      <c r="MFJ3" s="74"/>
      <c r="MFK3" s="74"/>
      <c r="MFL3" s="74"/>
      <c r="MFM3" s="74"/>
      <c r="MFN3" s="74"/>
      <c r="MFO3" s="74"/>
      <c r="MFP3" s="74"/>
      <c r="MFQ3" s="74"/>
      <c r="MFR3" s="74"/>
      <c r="MFS3" s="74"/>
      <c r="MFT3" s="74"/>
      <c r="MFU3" s="74"/>
      <c r="MFV3" s="74"/>
      <c r="MFW3" s="74"/>
      <c r="MFX3" s="74"/>
      <c r="MFY3" s="74"/>
      <c r="MFZ3" s="74"/>
      <c r="MGA3" s="74"/>
      <c r="MGB3" s="74"/>
      <c r="MGC3" s="74"/>
      <c r="MGD3" s="74"/>
      <c r="MGE3" s="74"/>
      <c r="MGF3" s="74"/>
      <c r="MGG3" s="74"/>
      <c r="MGH3" s="74"/>
      <c r="MGI3" s="74"/>
      <c r="MGJ3" s="74"/>
      <c r="MGK3" s="74"/>
      <c r="MGL3" s="74"/>
      <c r="MGM3" s="74"/>
      <c r="MGN3" s="74"/>
      <c r="MGO3" s="74"/>
      <c r="MGP3" s="74"/>
      <c r="MGQ3" s="74"/>
      <c r="MGR3" s="74"/>
      <c r="MGS3" s="74"/>
      <c r="MGT3" s="74"/>
      <c r="MGU3" s="74"/>
      <c r="MGV3" s="74"/>
      <c r="MGW3" s="74"/>
      <c r="MGX3" s="74"/>
      <c r="MGY3" s="74"/>
      <c r="MGZ3" s="74"/>
      <c r="MHA3" s="74"/>
      <c r="MHB3" s="74"/>
      <c r="MHC3" s="74"/>
      <c r="MHD3" s="74"/>
      <c r="MHE3" s="74"/>
      <c r="MHF3" s="74"/>
      <c r="MHG3" s="74"/>
      <c r="MHH3" s="74"/>
      <c r="MHI3" s="74"/>
      <c r="MHJ3" s="74"/>
      <c r="MHK3" s="74"/>
      <c r="MHL3" s="74"/>
      <c r="MHM3" s="74"/>
      <c r="MHN3" s="74"/>
      <c r="MHO3" s="74"/>
      <c r="MHP3" s="74"/>
      <c r="MHQ3" s="74"/>
      <c r="MHR3" s="74"/>
      <c r="MHS3" s="74"/>
      <c r="MHT3" s="74"/>
      <c r="MHU3" s="74"/>
      <c r="MHV3" s="74"/>
      <c r="MHW3" s="74"/>
      <c r="MHX3" s="74"/>
      <c r="MHY3" s="74"/>
      <c r="MHZ3" s="74"/>
      <c r="MIA3" s="74"/>
      <c r="MIB3" s="74"/>
      <c r="MIC3" s="74"/>
      <c r="MID3" s="74"/>
      <c r="MIE3" s="74"/>
      <c r="MIF3" s="74"/>
      <c r="MIG3" s="74"/>
      <c r="MIH3" s="74"/>
      <c r="MII3" s="74"/>
      <c r="MIJ3" s="74"/>
      <c r="MIK3" s="74"/>
      <c r="MIL3" s="74"/>
      <c r="MIM3" s="74"/>
      <c r="MIN3" s="74"/>
      <c r="MIO3" s="74"/>
      <c r="MIP3" s="74"/>
      <c r="MIQ3" s="74"/>
      <c r="MIR3" s="74"/>
      <c r="MIS3" s="74"/>
      <c r="MIT3" s="74"/>
      <c r="MIU3" s="74"/>
      <c r="MIV3" s="74"/>
      <c r="MIW3" s="74"/>
      <c r="MIX3" s="74"/>
      <c r="MIY3" s="74"/>
      <c r="MIZ3" s="74"/>
      <c r="MJA3" s="74"/>
      <c r="MJB3" s="74"/>
      <c r="MJC3" s="74"/>
      <c r="MJD3" s="74"/>
      <c r="MJE3" s="74"/>
      <c r="MJF3" s="74"/>
      <c r="MJG3" s="74"/>
      <c r="MJH3" s="74"/>
      <c r="MJI3" s="74"/>
      <c r="MJJ3" s="74"/>
      <c r="MJK3" s="74"/>
      <c r="MJL3" s="74"/>
      <c r="MJM3" s="74"/>
      <c r="MJN3" s="74"/>
      <c r="MJO3" s="74"/>
      <c r="MJP3" s="74"/>
      <c r="MJQ3" s="74"/>
      <c r="MJR3" s="74"/>
      <c r="MJS3" s="74"/>
      <c r="MJT3" s="74"/>
      <c r="MJU3" s="74"/>
      <c r="MJV3" s="74"/>
      <c r="MJW3" s="74"/>
      <c r="MJX3" s="74"/>
      <c r="MJY3" s="74"/>
      <c r="MJZ3" s="74"/>
      <c r="MKA3" s="74"/>
      <c r="MKB3" s="74"/>
      <c r="MKC3" s="74"/>
      <c r="MKD3" s="74"/>
      <c r="MKE3" s="74"/>
      <c r="MKF3" s="74"/>
      <c r="MKG3" s="74"/>
      <c r="MKH3" s="74"/>
      <c r="MKI3" s="74"/>
      <c r="MKJ3" s="74"/>
      <c r="MKK3" s="74"/>
      <c r="MKL3" s="74"/>
      <c r="MKM3" s="74"/>
      <c r="MKN3" s="74"/>
      <c r="MKO3" s="74"/>
      <c r="MKP3" s="74"/>
      <c r="MKQ3" s="74"/>
      <c r="MKR3" s="74"/>
      <c r="MKS3" s="74"/>
      <c r="MKT3" s="74"/>
      <c r="MKU3" s="74"/>
      <c r="MKV3" s="74"/>
      <c r="MKW3" s="74"/>
      <c r="MKX3" s="74"/>
      <c r="MKY3" s="74"/>
      <c r="MKZ3" s="74"/>
      <c r="MLA3" s="74"/>
      <c r="MLB3" s="74"/>
      <c r="MLC3" s="74"/>
      <c r="MLD3" s="74"/>
      <c r="MLE3" s="74"/>
      <c r="MLF3" s="74"/>
      <c r="MLG3" s="74"/>
      <c r="MLH3" s="74"/>
      <c r="MLI3" s="74"/>
      <c r="MLJ3" s="74"/>
      <c r="MLK3" s="74"/>
      <c r="MLL3" s="74"/>
      <c r="MLM3" s="74"/>
      <c r="MLN3" s="74"/>
      <c r="MLO3" s="74"/>
      <c r="MLP3" s="74"/>
      <c r="MLQ3" s="74"/>
      <c r="MLR3" s="74"/>
      <c r="MLS3" s="74"/>
      <c r="MLT3" s="74"/>
      <c r="MLU3" s="74"/>
      <c r="MLV3" s="74"/>
      <c r="MLW3" s="74"/>
      <c r="MLX3" s="74"/>
      <c r="MLY3" s="74"/>
      <c r="MLZ3" s="74"/>
      <c r="MMA3" s="74"/>
      <c r="MMB3" s="74"/>
      <c r="MMC3" s="74"/>
      <c r="MMD3" s="74"/>
      <c r="MME3" s="74"/>
      <c r="MMF3" s="74"/>
      <c r="MMG3" s="74"/>
      <c r="MMH3" s="74"/>
      <c r="MMI3" s="74"/>
      <c r="MMJ3" s="74"/>
      <c r="MMK3" s="74"/>
      <c r="MML3" s="74"/>
      <c r="MMM3" s="74"/>
      <c r="MMN3" s="74"/>
      <c r="MMO3" s="74"/>
      <c r="MMP3" s="74"/>
      <c r="MMQ3" s="74"/>
      <c r="MMR3" s="74"/>
      <c r="MMS3" s="74"/>
      <c r="MMT3" s="74"/>
      <c r="MMU3" s="74"/>
      <c r="MMV3" s="74"/>
      <c r="MMW3" s="74"/>
      <c r="MMX3" s="74"/>
      <c r="MMY3" s="74"/>
      <c r="MMZ3" s="74"/>
      <c r="MNA3" s="74"/>
      <c r="MNB3" s="74"/>
      <c r="MNC3" s="74"/>
      <c r="MND3" s="74"/>
      <c r="MNE3" s="74"/>
      <c r="MNF3" s="74"/>
      <c r="MNG3" s="74"/>
      <c r="MNH3" s="74"/>
      <c r="MNI3" s="74"/>
      <c r="MNJ3" s="74"/>
      <c r="MNK3" s="74"/>
      <c r="MNL3" s="74"/>
      <c r="MNM3" s="74"/>
      <c r="MNN3" s="74"/>
      <c r="MNO3" s="74"/>
      <c r="MNP3" s="74"/>
      <c r="MNQ3" s="74"/>
      <c r="MNR3" s="74"/>
      <c r="MNS3" s="74"/>
      <c r="MNT3" s="74"/>
      <c r="MNU3" s="74"/>
      <c r="MNV3" s="74"/>
      <c r="MNW3" s="74"/>
      <c r="MNX3" s="74"/>
      <c r="MNY3" s="74"/>
      <c r="MNZ3" s="74"/>
      <c r="MOA3" s="74"/>
      <c r="MOB3" s="74"/>
      <c r="MOC3" s="74"/>
      <c r="MOD3" s="74"/>
      <c r="MOE3" s="74"/>
      <c r="MOF3" s="74"/>
      <c r="MOG3" s="74"/>
      <c r="MOH3" s="74"/>
      <c r="MOI3" s="74"/>
      <c r="MOJ3" s="74"/>
      <c r="MOK3" s="74"/>
      <c r="MOL3" s="74"/>
      <c r="MOM3" s="74"/>
      <c r="MON3" s="74"/>
      <c r="MOO3" s="74"/>
      <c r="MOP3" s="74"/>
      <c r="MOQ3" s="74"/>
      <c r="MOR3" s="74"/>
      <c r="MOS3" s="74"/>
      <c r="MOT3" s="74"/>
      <c r="MOU3" s="74"/>
      <c r="MOV3" s="74"/>
      <c r="MOW3" s="74"/>
      <c r="MOX3" s="74"/>
      <c r="MOY3" s="74"/>
      <c r="MOZ3" s="74"/>
      <c r="MPA3" s="74"/>
      <c r="MPB3" s="74"/>
      <c r="MPC3" s="74"/>
      <c r="MPD3" s="74"/>
      <c r="MPE3" s="74"/>
      <c r="MPF3" s="74"/>
      <c r="MPG3" s="74"/>
      <c r="MPH3" s="74"/>
      <c r="MPI3" s="74"/>
      <c r="MPJ3" s="74"/>
      <c r="MPK3" s="74"/>
      <c r="MPL3" s="74"/>
      <c r="MPM3" s="74"/>
      <c r="MPN3" s="74"/>
      <c r="MPO3" s="74"/>
      <c r="MPP3" s="74"/>
      <c r="MPQ3" s="74"/>
      <c r="MPR3" s="74"/>
      <c r="MPS3" s="74"/>
      <c r="MPT3" s="74"/>
      <c r="MPU3" s="74"/>
      <c r="MPV3" s="74"/>
      <c r="MPW3" s="74"/>
      <c r="MPX3" s="74"/>
      <c r="MPY3" s="74"/>
      <c r="MPZ3" s="74"/>
      <c r="MQA3" s="74"/>
      <c r="MQB3" s="74"/>
      <c r="MQC3" s="74"/>
      <c r="MQD3" s="74"/>
      <c r="MQE3" s="74"/>
      <c r="MQF3" s="74"/>
      <c r="MQG3" s="74"/>
      <c r="MQH3" s="74"/>
      <c r="MQI3" s="74"/>
      <c r="MQJ3" s="74"/>
      <c r="MQK3" s="74"/>
      <c r="MQL3" s="74"/>
      <c r="MQM3" s="74"/>
      <c r="MQN3" s="74"/>
      <c r="MQO3" s="74"/>
      <c r="MQP3" s="74"/>
      <c r="MQQ3" s="74"/>
      <c r="MQR3" s="74"/>
      <c r="MQS3" s="74"/>
      <c r="MQT3" s="74"/>
      <c r="MQU3" s="74"/>
      <c r="MQV3" s="74"/>
      <c r="MQW3" s="74"/>
      <c r="MQX3" s="74"/>
      <c r="MQY3" s="74"/>
      <c r="MQZ3" s="74"/>
      <c r="MRA3" s="74"/>
      <c r="MRB3" s="74"/>
      <c r="MRC3" s="74"/>
      <c r="MRD3" s="74"/>
      <c r="MRE3" s="74"/>
      <c r="MRF3" s="74"/>
      <c r="MRG3" s="74"/>
      <c r="MRH3" s="74"/>
      <c r="MRI3" s="74"/>
      <c r="MRJ3" s="74"/>
      <c r="MRK3" s="74"/>
      <c r="MRL3" s="74"/>
      <c r="MRM3" s="74"/>
      <c r="MRN3" s="74"/>
      <c r="MRO3" s="74"/>
      <c r="MRP3" s="74"/>
      <c r="MRQ3" s="74"/>
      <c r="MRR3" s="74"/>
      <c r="MRS3" s="74"/>
      <c r="MRT3" s="74"/>
      <c r="MRU3" s="74"/>
      <c r="MRV3" s="74"/>
      <c r="MRW3" s="74"/>
      <c r="MRX3" s="74"/>
      <c r="MRY3" s="74"/>
      <c r="MRZ3" s="74"/>
      <c r="MSA3" s="74"/>
      <c r="MSB3" s="74"/>
      <c r="MSC3" s="74"/>
      <c r="MSD3" s="74"/>
      <c r="MSE3" s="74"/>
      <c r="MSF3" s="74"/>
      <c r="MSG3" s="74"/>
      <c r="MSH3" s="74"/>
      <c r="MSI3" s="74"/>
      <c r="MSJ3" s="74"/>
      <c r="MSK3" s="74"/>
      <c r="MSL3" s="74"/>
      <c r="MSM3" s="74"/>
      <c r="MSN3" s="74"/>
      <c r="MSO3" s="74"/>
      <c r="MSP3" s="74"/>
      <c r="MSQ3" s="74"/>
      <c r="MSR3" s="74"/>
      <c r="MSS3" s="74"/>
      <c r="MST3" s="74"/>
      <c r="MSU3" s="74"/>
      <c r="MSV3" s="74"/>
      <c r="MSW3" s="74"/>
      <c r="MSX3" s="74"/>
      <c r="MSY3" s="74"/>
      <c r="MSZ3" s="74"/>
      <c r="MTA3" s="74"/>
      <c r="MTB3" s="74"/>
      <c r="MTC3" s="74"/>
      <c r="MTD3" s="74"/>
      <c r="MTE3" s="74"/>
      <c r="MTF3" s="74"/>
      <c r="MTG3" s="74"/>
      <c r="MTH3" s="74"/>
      <c r="MTI3" s="74"/>
      <c r="MTJ3" s="74"/>
      <c r="MTK3" s="74"/>
      <c r="MTL3" s="74"/>
      <c r="MTM3" s="74"/>
      <c r="MTN3" s="74"/>
      <c r="MTO3" s="74"/>
      <c r="MTP3" s="74"/>
      <c r="MTQ3" s="74"/>
      <c r="MTR3" s="74"/>
      <c r="MTS3" s="74"/>
      <c r="MTT3" s="74"/>
      <c r="MTU3" s="74"/>
      <c r="MTV3" s="74"/>
      <c r="MTW3" s="74"/>
      <c r="MTX3" s="74"/>
      <c r="MTY3" s="74"/>
      <c r="MTZ3" s="74"/>
      <c r="MUA3" s="74"/>
      <c r="MUB3" s="74"/>
      <c r="MUC3" s="74"/>
      <c r="MUD3" s="74"/>
      <c r="MUE3" s="74"/>
      <c r="MUF3" s="74"/>
      <c r="MUG3" s="74"/>
      <c r="MUH3" s="74"/>
      <c r="MUI3" s="74"/>
      <c r="MUJ3" s="74"/>
      <c r="MUK3" s="74"/>
      <c r="MUL3" s="74"/>
      <c r="MUM3" s="74"/>
      <c r="MUN3" s="74"/>
      <c r="MUO3" s="74"/>
      <c r="MUP3" s="74"/>
      <c r="MUQ3" s="74"/>
      <c r="MUR3" s="74"/>
      <c r="MUS3" s="74"/>
      <c r="MUT3" s="74"/>
      <c r="MUU3" s="74"/>
      <c r="MUV3" s="74"/>
      <c r="MUW3" s="74"/>
      <c r="MUX3" s="74"/>
      <c r="MUY3" s="74"/>
      <c r="MUZ3" s="74"/>
      <c r="MVA3" s="74"/>
      <c r="MVB3" s="74"/>
      <c r="MVC3" s="74"/>
      <c r="MVD3" s="74"/>
      <c r="MVE3" s="74"/>
      <c r="MVF3" s="74"/>
      <c r="MVG3" s="74"/>
      <c r="MVH3" s="74"/>
      <c r="MVI3" s="74"/>
      <c r="MVJ3" s="74"/>
      <c r="MVK3" s="74"/>
      <c r="MVL3" s="74"/>
      <c r="MVM3" s="74"/>
      <c r="MVN3" s="74"/>
      <c r="MVO3" s="74"/>
      <c r="MVP3" s="74"/>
      <c r="MVQ3" s="74"/>
      <c r="MVR3" s="74"/>
      <c r="MVS3" s="74"/>
      <c r="MVT3" s="74"/>
      <c r="MVU3" s="74"/>
      <c r="MVV3" s="74"/>
      <c r="MVW3" s="74"/>
      <c r="MVX3" s="74"/>
      <c r="MVY3" s="74"/>
      <c r="MVZ3" s="74"/>
      <c r="MWA3" s="74"/>
      <c r="MWB3" s="74"/>
      <c r="MWC3" s="74"/>
      <c r="MWD3" s="74"/>
      <c r="MWE3" s="74"/>
      <c r="MWF3" s="74"/>
      <c r="MWG3" s="74"/>
      <c r="MWH3" s="74"/>
      <c r="MWI3" s="74"/>
      <c r="MWJ3" s="74"/>
      <c r="MWK3" s="74"/>
      <c r="MWL3" s="74"/>
      <c r="MWM3" s="74"/>
      <c r="MWN3" s="74"/>
      <c r="MWO3" s="74"/>
      <c r="MWP3" s="74"/>
      <c r="MWQ3" s="74"/>
      <c r="MWR3" s="74"/>
      <c r="MWS3" s="74"/>
      <c r="MWT3" s="74"/>
      <c r="MWU3" s="74"/>
      <c r="MWV3" s="74"/>
      <c r="MWW3" s="74"/>
      <c r="MWX3" s="74"/>
      <c r="MWY3" s="74"/>
      <c r="MWZ3" s="74"/>
      <c r="MXA3" s="74"/>
      <c r="MXB3" s="74"/>
      <c r="MXC3" s="74"/>
      <c r="MXD3" s="74"/>
      <c r="MXE3" s="74"/>
      <c r="MXF3" s="74"/>
      <c r="MXG3" s="74"/>
      <c r="MXH3" s="74"/>
      <c r="MXI3" s="74"/>
      <c r="MXJ3" s="74"/>
      <c r="MXK3" s="74"/>
      <c r="MXL3" s="74"/>
      <c r="MXM3" s="74"/>
      <c r="MXN3" s="74"/>
      <c r="MXO3" s="74"/>
      <c r="MXP3" s="74"/>
      <c r="MXQ3" s="74"/>
      <c r="MXR3" s="74"/>
      <c r="MXS3" s="74"/>
      <c r="MXT3" s="74"/>
      <c r="MXU3" s="74"/>
      <c r="MXV3" s="74"/>
      <c r="MXW3" s="74"/>
      <c r="MXX3" s="74"/>
      <c r="MXY3" s="74"/>
      <c r="MXZ3" s="74"/>
      <c r="MYA3" s="74"/>
      <c r="MYB3" s="74"/>
      <c r="MYC3" s="74"/>
      <c r="MYD3" s="74"/>
      <c r="MYE3" s="74"/>
      <c r="MYF3" s="74"/>
      <c r="MYG3" s="74"/>
      <c r="MYH3" s="74"/>
      <c r="MYI3" s="74"/>
      <c r="MYJ3" s="74"/>
      <c r="MYK3" s="74"/>
      <c r="MYL3" s="74"/>
      <c r="MYM3" s="74"/>
      <c r="MYN3" s="74"/>
      <c r="MYO3" s="74"/>
      <c r="MYP3" s="74"/>
      <c r="MYQ3" s="74"/>
      <c r="MYR3" s="74"/>
      <c r="MYS3" s="74"/>
      <c r="MYT3" s="74"/>
      <c r="MYU3" s="74"/>
      <c r="MYV3" s="74"/>
      <c r="MYW3" s="74"/>
      <c r="MYX3" s="74"/>
      <c r="MYY3" s="74"/>
      <c r="MYZ3" s="74"/>
      <c r="MZA3" s="74"/>
      <c r="MZB3" s="74"/>
      <c r="MZC3" s="74"/>
      <c r="MZD3" s="74"/>
      <c r="MZE3" s="74"/>
      <c r="MZF3" s="74"/>
      <c r="MZG3" s="74"/>
      <c r="MZH3" s="74"/>
      <c r="MZI3" s="74"/>
      <c r="MZJ3" s="74"/>
      <c r="MZK3" s="74"/>
      <c r="MZL3" s="74"/>
      <c r="MZM3" s="74"/>
      <c r="MZN3" s="74"/>
      <c r="MZO3" s="74"/>
      <c r="MZP3" s="74"/>
      <c r="MZQ3" s="74"/>
      <c r="MZR3" s="74"/>
      <c r="MZS3" s="74"/>
      <c r="MZT3" s="74"/>
      <c r="MZU3" s="74"/>
      <c r="MZV3" s="74"/>
      <c r="MZW3" s="74"/>
      <c r="MZX3" s="74"/>
      <c r="MZY3" s="74"/>
      <c r="MZZ3" s="74"/>
      <c r="NAA3" s="74"/>
      <c r="NAB3" s="74"/>
      <c r="NAC3" s="74"/>
      <c r="NAD3" s="74"/>
      <c r="NAE3" s="74"/>
      <c r="NAF3" s="74"/>
      <c r="NAG3" s="74"/>
      <c r="NAH3" s="74"/>
      <c r="NAI3" s="74"/>
      <c r="NAJ3" s="74"/>
      <c r="NAK3" s="74"/>
      <c r="NAL3" s="74"/>
      <c r="NAM3" s="74"/>
      <c r="NAN3" s="74"/>
      <c r="NAO3" s="74"/>
      <c r="NAP3" s="74"/>
      <c r="NAQ3" s="74"/>
      <c r="NAR3" s="74"/>
      <c r="NAS3" s="74"/>
      <c r="NAT3" s="74"/>
      <c r="NAU3" s="74"/>
      <c r="NAV3" s="74"/>
      <c r="NAW3" s="74"/>
      <c r="NAX3" s="74"/>
      <c r="NAY3" s="74"/>
      <c r="NAZ3" s="74"/>
      <c r="NBA3" s="74"/>
      <c r="NBB3" s="74"/>
      <c r="NBC3" s="74"/>
      <c r="NBD3" s="74"/>
      <c r="NBE3" s="74"/>
      <c r="NBF3" s="74"/>
      <c r="NBG3" s="74"/>
      <c r="NBH3" s="74"/>
      <c r="NBI3" s="74"/>
      <c r="NBJ3" s="74"/>
      <c r="NBK3" s="74"/>
      <c r="NBL3" s="74"/>
      <c r="NBM3" s="74"/>
      <c r="NBN3" s="74"/>
      <c r="NBO3" s="74"/>
      <c r="NBP3" s="74"/>
      <c r="NBQ3" s="74"/>
      <c r="NBR3" s="74"/>
      <c r="NBS3" s="74"/>
      <c r="NBT3" s="74"/>
      <c r="NBU3" s="74"/>
      <c r="NBV3" s="74"/>
      <c r="NBW3" s="74"/>
      <c r="NBX3" s="74"/>
      <c r="NBY3" s="74"/>
      <c r="NBZ3" s="74"/>
      <c r="NCA3" s="74"/>
      <c r="NCB3" s="74"/>
      <c r="NCC3" s="74"/>
      <c r="NCD3" s="74"/>
      <c r="NCE3" s="74"/>
      <c r="NCF3" s="74"/>
      <c r="NCG3" s="74"/>
      <c r="NCH3" s="74"/>
      <c r="NCI3" s="74"/>
      <c r="NCJ3" s="74"/>
      <c r="NCK3" s="74"/>
      <c r="NCL3" s="74"/>
      <c r="NCM3" s="74"/>
      <c r="NCN3" s="74"/>
      <c r="NCO3" s="74"/>
      <c r="NCP3" s="74"/>
      <c r="NCQ3" s="74"/>
      <c r="NCR3" s="74"/>
      <c r="NCS3" s="74"/>
      <c r="NCT3" s="74"/>
      <c r="NCU3" s="74"/>
      <c r="NCV3" s="74"/>
      <c r="NCW3" s="74"/>
      <c r="NCX3" s="74"/>
      <c r="NCY3" s="74"/>
      <c r="NCZ3" s="74"/>
      <c r="NDA3" s="74"/>
      <c r="NDB3" s="74"/>
      <c r="NDC3" s="74"/>
      <c r="NDD3" s="74"/>
      <c r="NDE3" s="74"/>
      <c r="NDF3" s="74"/>
      <c r="NDG3" s="74"/>
      <c r="NDH3" s="74"/>
      <c r="NDI3" s="74"/>
      <c r="NDJ3" s="74"/>
      <c r="NDK3" s="74"/>
      <c r="NDL3" s="74"/>
      <c r="NDM3" s="74"/>
      <c r="NDN3" s="74"/>
      <c r="NDO3" s="74"/>
      <c r="NDP3" s="74"/>
      <c r="NDQ3" s="74"/>
      <c r="NDR3" s="74"/>
      <c r="NDS3" s="74"/>
      <c r="NDT3" s="74"/>
      <c r="NDU3" s="74"/>
      <c r="NDV3" s="74"/>
      <c r="NDW3" s="74"/>
      <c r="NDX3" s="74"/>
      <c r="NDY3" s="74"/>
      <c r="NDZ3" s="74"/>
      <c r="NEA3" s="74"/>
      <c r="NEB3" s="74"/>
      <c r="NEC3" s="74"/>
      <c r="NED3" s="74"/>
      <c r="NEE3" s="74"/>
      <c r="NEF3" s="74"/>
      <c r="NEG3" s="74"/>
      <c r="NEH3" s="74"/>
      <c r="NEI3" s="74"/>
      <c r="NEJ3" s="74"/>
      <c r="NEK3" s="74"/>
      <c r="NEL3" s="74"/>
      <c r="NEM3" s="74"/>
      <c r="NEN3" s="74"/>
      <c r="NEO3" s="74"/>
      <c r="NEP3" s="74"/>
      <c r="NEQ3" s="74"/>
      <c r="NER3" s="74"/>
      <c r="NES3" s="74"/>
      <c r="NET3" s="74"/>
      <c r="NEU3" s="74"/>
      <c r="NEV3" s="74"/>
      <c r="NEW3" s="74"/>
      <c r="NEX3" s="74"/>
      <c r="NEY3" s="74"/>
      <c r="NEZ3" s="74"/>
      <c r="NFA3" s="74"/>
      <c r="NFB3" s="74"/>
      <c r="NFC3" s="74"/>
      <c r="NFD3" s="74"/>
      <c r="NFE3" s="74"/>
      <c r="NFF3" s="74"/>
      <c r="NFG3" s="74"/>
      <c r="NFH3" s="74"/>
      <c r="NFI3" s="74"/>
      <c r="NFJ3" s="74"/>
      <c r="NFK3" s="74"/>
      <c r="NFL3" s="74"/>
      <c r="NFM3" s="74"/>
      <c r="NFN3" s="74"/>
      <c r="NFO3" s="74"/>
      <c r="NFP3" s="74"/>
      <c r="NFQ3" s="74"/>
      <c r="NFR3" s="74"/>
      <c r="NFS3" s="74"/>
      <c r="NFT3" s="74"/>
      <c r="NFU3" s="74"/>
      <c r="NFV3" s="74"/>
      <c r="NFW3" s="74"/>
      <c r="NFX3" s="74"/>
      <c r="NFY3" s="74"/>
      <c r="NFZ3" s="74"/>
      <c r="NGA3" s="74"/>
      <c r="NGB3" s="74"/>
      <c r="NGC3" s="74"/>
      <c r="NGD3" s="74"/>
      <c r="NGE3" s="74"/>
      <c r="NGF3" s="74"/>
      <c r="NGG3" s="74"/>
      <c r="NGH3" s="74"/>
      <c r="NGI3" s="74"/>
      <c r="NGJ3" s="74"/>
      <c r="NGK3" s="74"/>
      <c r="NGL3" s="74"/>
      <c r="NGM3" s="74"/>
      <c r="NGN3" s="74"/>
      <c r="NGO3" s="74"/>
      <c r="NGP3" s="74"/>
      <c r="NGQ3" s="74"/>
      <c r="NGR3" s="74"/>
      <c r="NGS3" s="74"/>
      <c r="NGT3" s="74"/>
      <c r="NGU3" s="74"/>
      <c r="NGV3" s="74"/>
      <c r="NGW3" s="74"/>
      <c r="NGX3" s="74"/>
      <c r="NGY3" s="74"/>
      <c r="NGZ3" s="74"/>
      <c r="NHA3" s="74"/>
      <c r="NHB3" s="74"/>
      <c r="NHC3" s="74"/>
      <c r="NHD3" s="74"/>
      <c r="NHE3" s="74"/>
      <c r="NHF3" s="74"/>
      <c r="NHG3" s="74"/>
      <c r="NHH3" s="74"/>
      <c r="NHI3" s="74"/>
      <c r="NHJ3" s="74"/>
      <c r="NHK3" s="74"/>
      <c r="NHL3" s="74"/>
      <c r="NHM3" s="74"/>
      <c r="NHN3" s="74"/>
      <c r="NHO3" s="74"/>
      <c r="NHP3" s="74"/>
      <c r="NHQ3" s="74"/>
      <c r="NHR3" s="74"/>
      <c r="NHS3" s="74"/>
      <c r="NHT3" s="74"/>
      <c r="NHU3" s="74"/>
      <c r="NHV3" s="74"/>
      <c r="NHW3" s="74"/>
      <c r="NHX3" s="74"/>
      <c r="NHY3" s="74"/>
      <c r="NHZ3" s="74"/>
      <c r="NIA3" s="74"/>
      <c r="NIB3" s="74"/>
      <c r="NIC3" s="74"/>
      <c r="NID3" s="74"/>
      <c r="NIE3" s="74"/>
      <c r="NIF3" s="74"/>
      <c r="NIG3" s="74"/>
      <c r="NIH3" s="74"/>
      <c r="NII3" s="74"/>
      <c r="NIJ3" s="74"/>
      <c r="NIK3" s="74"/>
      <c r="NIL3" s="74"/>
      <c r="NIM3" s="74"/>
      <c r="NIN3" s="74"/>
      <c r="NIO3" s="74"/>
      <c r="NIP3" s="74"/>
      <c r="NIQ3" s="74"/>
      <c r="NIR3" s="74"/>
      <c r="NIS3" s="74"/>
      <c r="NIT3" s="74"/>
      <c r="NIU3" s="74"/>
      <c r="NIV3" s="74"/>
      <c r="NIW3" s="74"/>
      <c r="NIX3" s="74"/>
      <c r="NIY3" s="74"/>
      <c r="NIZ3" s="74"/>
      <c r="NJA3" s="74"/>
      <c r="NJB3" s="74"/>
      <c r="NJC3" s="74"/>
      <c r="NJD3" s="74"/>
      <c r="NJE3" s="74"/>
      <c r="NJF3" s="74"/>
      <c r="NJG3" s="74"/>
      <c r="NJH3" s="74"/>
      <c r="NJI3" s="74"/>
      <c r="NJJ3" s="74"/>
      <c r="NJK3" s="74"/>
      <c r="NJL3" s="74"/>
      <c r="NJM3" s="74"/>
      <c r="NJN3" s="74"/>
      <c r="NJO3" s="74"/>
      <c r="NJP3" s="74"/>
      <c r="NJQ3" s="74"/>
      <c r="NJR3" s="74"/>
      <c r="NJS3" s="74"/>
      <c r="NJT3" s="74"/>
      <c r="NJU3" s="74"/>
      <c r="NJV3" s="74"/>
      <c r="NJW3" s="74"/>
      <c r="NJX3" s="74"/>
      <c r="NJY3" s="74"/>
      <c r="NJZ3" s="74"/>
      <c r="NKA3" s="74"/>
      <c r="NKB3" s="74"/>
      <c r="NKC3" s="74"/>
      <c r="NKD3" s="74"/>
      <c r="NKE3" s="74"/>
      <c r="NKF3" s="74"/>
      <c r="NKG3" s="74"/>
      <c r="NKH3" s="74"/>
      <c r="NKI3" s="74"/>
      <c r="NKJ3" s="74"/>
      <c r="NKK3" s="74"/>
      <c r="NKL3" s="74"/>
      <c r="NKM3" s="74"/>
      <c r="NKN3" s="74"/>
      <c r="NKO3" s="74"/>
      <c r="NKP3" s="74"/>
      <c r="NKQ3" s="74"/>
      <c r="NKR3" s="74"/>
      <c r="NKS3" s="74"/>
      <c r="NKT3" s="74"/>
      <c r="NKU3" s="74"/>
      <c r="NKV3" s="74"/>
      <c r="NKW3" s="74"/>
      <c r="NKX3" s="74"/>
      <c r="NKY3" s="74"/>
      <c r="NKZ3" s="74"/>
      <c r="NLA3" s="74"/>
      <c r="NLB3" s="74"/>
      <c r="NLC3" s="74"/>
      <c r="NLD3" s="74"/>
      <c r="NLE3" s="74"/>
      <c r="NLF3" s="74"/>
      <c r="NLG3" s="74"/>
      <c r="NLH3" s="74"/>
      <c r="NLI3" s="74"/>
      <c r="NLJ3" s="74"/>
      <c r="NLK3" s="74"/>
      <c r="NLL3" s="74"/>
      <c r="NLM3" s="74"/>
      <c r="NLN3" s="74"/>
      <c r="NLO3" s="74"/>
      <c r="NLP3" s="74"/>
      <c r="NLQ3" s="74"/>
      <c r="NLR3" s="74"/>
      <c r="NLS3" s="74"/>
      <c r="NLT3" s="74"/>
      <c r="NLU3" s="74"/>
      <c r="NLV3" s="74"/>
      <c r="NLW3" s="74"/>
      <c r="NLX3" s="74"/>
      <c r="NLY3" s="74"/>
      <c r="NLZ3" s="74"/>
      <c r="NMA3" s="74"/>
      <c r="NMB3" s="74"/>
      <c r="NMC3" s="74"/>
      <c r="NMD3" s="74"/>
      <c r="NME3" s="74"/>
      <c r="NMF3" s="74"/>
      <c r="NMG3" s="74"/>
      <c r="NMH3" s="74"/>
      <c r="NMI3" s="74"/>
      <c r="NMJ3" s="74"/>
      <c r="NMK3" s="74"/>
      <c r="NML3" s="74"/>
      <c r="NMM3" s="74"/>
      <c r="NMN3" s="74"/>
      <c r="NMO3" s="74"/>
      <c r="NMP3" s="74"/>
      <c r="NMQ3" s="74"/>
      <c r="NMR3" s="74"/>
      <c r="NMS3" s="74"/>
      <c r="NMT3" s="74"/>
      <c r="NMU3" s="74"/>
      <c r="NMV3" s="74"/>
      <c r="NMW3" s="74"/>
      <c r="NMX3" s="74"/>
      <c r="NMY3" s="74"/>
      <c r="NMZ3" s="74"/>
      <c r="NNA3" s="74"/>
      <c r="NNB3" s="74"/>
      <c r="NNC3" s="74"/>
      <c r="NND3" s="74"/>
      <c r="NNE3" s="74"/>
      <c r="NNF3" s="74"/>
      <c r="NNG3" s="74"/>
      <c r="NNH3" s="74"/>
      <c r="NNI3" s="74"/>
      <c r="NNJ3" s="74"/>
      <c r="NNK3" s="74"/>
      <c r="NNL3" s="74"/>
      <c r="NNM3" s="74"/>
      <c r="NNN3" s="74"/>
      <c r="NNO3" s="74"/>
      <c r="NNP3" s="74"/>
      <c r="NNQ3" s="74"/>
      <c r="NNR3" s="74"/>
      <c r="NNS3" s="74"/>
      <c r="NNT3" s="74"/>
      <c r="NNU3" s="74"/>
      <c r="NNV3" s="74"/>
      <c r="NNW3" s="74"/>
      <c r="NNX3" s="74"/>
      <c r="NNY3" s="74"/>
      <c r="NNZ3" s="74"/>
      <c r="NOA3" s="74"/>
      <c r="NOB3" s="74"/>
      <c r="NOC3" s="74"/>
      <c r="NOD3" s="74"/>
      <c r="NOE3" s="74"/>
      <c r="NOF3" s="74"/>
      <c r="NOG3" s="74"/>
      <c r="NOH3" s="74"/>
      <c r="NOI3" s="74"/>
      <c r="NOJ3" s="74"/>
      <c r="NOK3" s="74"/>
      <c r="NOL3" s="74"/>
      <c r="NOM3" s="74"/>
      <c r="NON3" s="74"/>
      <c r="NOO3" s="74"/>
      <c r="NOP3" s="74"/>
      <c r="NOQ3" s="74"/>
      <c r="NOR3" s="74"/>
      <c r="NOS3" s="74"/>
      <c r="NOT3" s="74"/>
      <c r="NOU3" s="74"/>
      <c r="NOV3" s="74"/>
      <c r="NOW3" s="74"/>
      <c r="NOX3" s="74"/>
      <c r="NOY3" s="74"/>
      <c r="NOZ3" s="74"/>
      <c r="NPA3" s="74"/>
      <c r="NPB3" s="74"/>
      <c r="NPC3" s="74"/>
      <c r="NPD3" s="74"/>
      <c r="NPE3" s="74"/>
      <c r="NPF3" s="74"/>
      <c r="NPG3" s="74"/>
      <c r="NPH3" s="74"/>
      <c r="NPI3" s="74"/>
      <c r="NPJ3" s="74"/>
      <c r="NPK3" s="74"/>
      <c r="NPL3" s="74"/>
      <c r="NPM3" s="74"/>
      <c r="NPN3" s="74"/>
      <c r="NPO3" s="74"/>
      <c r="NPP3" s="74"/>
      <c r="NPQ3" s="74"/>
      <c r="NPR3" s="74"/>
      <c r="NPS3" s="74"/>
      <c r="NPT3" s="74"/>
      <c r="NPU3" s="74"/>
      <c r="NPV3" s="74"/>
      <c r="NPW3" s="74"/>
      <c r="NPX3" s="74"/>
      <c r="NPY3" s="74"/>
      <c r="NPZ3" s="74"/>
      <c r="NQA3" s="74"/>
      <c r="NQB3" s="74"/>
      <c r="NQC3" s="74"/>
      <c r="NQD3" s="74"/>
      <c r="NQE3" s="74"/>
      <c r="NQF3" s="74"/>
      <c r="NQG3" s="74"/>
      <c r="NQH3" s="74"/>
      <c r="NQI3" s="74"/>
      <c r="NQJ3" s="74"/>
      <c r="NQK3" s="74"/>
      <c r="NQL3" s="74"/>
      <c r="NQM3" s="74"/>
      <c r="NQN3" s="74"/>
      <c r="NQO3" s="74"/>
      <c r="NQP3" s="74"/>
      <c r="NQQ3" s="74"/>
      <c r="NQR3" s="74"/>
      <c r="NQS3" s="74"/>
      <c r="NQT3" s="74"/>
      <c r="NQU3" s="74"/>
      <c r="NQV3" s="74"/>
      <c r="NQW3" s="74"/>
      <c r="NQX3" s="74"/>
      <c r="NQY3" s="74"/>
      <c r="NQZ3" s="74"/>
      <c r="NRA3" s="74"/>
      <c r="NRB3" s="74"/>
      <c r="NRC3" s="74"/>
      <c r="NRD3" s="74"/>
      <c r="NRE3" s="74"/>
      <c r="NRF3" s="74"/>
      <c r="NRG3" s="74"/>
      <c r="NRH3" s="74"/>
      <c r="NRI3" s="74"/>
      <c r="NRJ3" s="74"/>
      <c r="NRK3" s="74"/>
      <c r="NRL3" s="74"/>
      <c r="NRM3" s="74"/>
      <c r="NRN3" s="74"/>
      <c r="NRO3" s="74"/>
      <c r="NRP3" s="74"/>
      <c r="NRQ3" s="74"/>
      <c r="NRR3" s="74"/>
      <c r="NRS3" s="74"/>
      <c r="NRT3" s="74"/>
      <c r="NRU3" s="74"/>
      <c r="NRV3" s="74"/>
      <c r="NRW3" s="74"/>
      <c r="NRX3" s="74"/>
      <c r="NRY3" s="74"/>
      <c r="NRZ3" s="74"/>
      <c r="NSA3" s="74"/>
      <c r="NSB3" s="74"/>
      <c r="NSC3" s="74"/>
      <c r="NSD3" s="74"/>
      <c r="NSE3" s="74"/>
      <c r="NSF3" s="74"/>
      <c r="NSG3" s="74"/>
      <c r="NSH3" s="74"/>
      <c r="NSI3" s="74"/>
      <c r="NSJ3" s="74"/>
      <c r="NSK3" s="74"/>
      <c r="NSL3" s="74"/>
      <c r="NSM3" s="74"/>
      <c r="NSN3" s="74"/>
      <c r="NSO3" s="74"/>
      <c r="NSP3" s="74"/>
      <c r="NSQ3" s="74"/>
      <c r="NSR3" s="74"/>
      <c r="NSS3" s="74"/>
      <c r="NST3" s="74"/>
      <c r="NSU3" s="74"/>
      <c r="NSV3" s="74"/>
      <c r="NSW3" s="74"/>
      <c r="NSX3" s="74"/>
      <c r="NSY3" s="74"/>
      <c r="NSZ3" s="74"/>
      <c r="NTA3" s="74"/>
      <c r="NTB3" s="74"/>
      <c r="NTC3" s="74"/>
      <c r="NTD3" s="74"/>
      <c r="NTE3" s="74"/>
      <c r="NTF3" s="74"/>
      <c r="NTG3" s="74"/>
      <c r="NTH3" s="74"/>
      <c r="NTI3" s="74"/>
      <c r="NTJ3" s="74"/>
      <c r="NTK3" s="74"/>
      <c r="NTL3" s="74"/>
      <c r="NTM3" s="74"/>
      <c r="NTN3" s="74"/>
      <c r="NTO3" s="74"/>
      <c r="NTP3" s="74"/>
      <c r="NTQ3" s="74"/>
      <c r="NTR3" s="74"/>
      <c r="NTS3" s="74"/>
      <c r="NTT3" s="74"/>
      <c r="NTU3" s="74"/>
      <c r="NTV3" s="74"/>
      <c r="NTW3" s="74"/>
      <c r="NTX3" s="74"/>
      <c r="NTY3" s="74"/>
      <c r="NTZ3" s="74"/>
      <c r="NUA3" s="74"/>
      <c r="NUB3" s="74"/>
      <c r="NUC3" s="74"/>
      <c r="NUD3" s="74"/>
      <c r="NUE3" s="74"/>
      <c r="NUF3" s="74"/>
      <c r="NUG3" s="74"/>
      <c r="NUH3" s="74"/>
      <c r="NUI3" s="74"/>
      <c r="NUJ3" s="74"/>
      <c r="NUK3" s="74"/>
      <c r="NUL3" s="74"/>
      <c r="NUM3" s="74"/>
      <c r="NUN3" s="74"/>
      <c r="NUO3" s="74"/>
      <c r="NUP3" s="74"/>
      <c r="NUQ3" s="74"/>
      <c r="NUR3" s="74"/>
      <c r="NUS3" s="74"/>
      <c r="NUT3" s="74"/>
      <c r="NUU3" s="74"/>
      <c r="NUV3" s="74"/>
      <c r="NUW3" s="74"/>
      <c r="NUX3" s="74"/>
      <c r="NUY3" s="74"/>
      <c r="NUZ3" s="74"/>
      <c r="NVA3" s="74"/>
      <c r="NVB3" s="74"/>
      <c r="NVC3" s="74"/>
      <c r="NVD3" s="74"/>
      <c r="NVE3" s="74"/>
      <c r="NVF3" s="74"/>
      <c r="NVG3" s="74"/>
      <c r="NVH3" s="74"/>
      <c r="NVI3" s="74"/>
      <c r="NVJ3" s="74"/>
      <c r="NVK3" s="74"/>
      <c r="NVL3" s="74"/>
      <c r="NVM3" s="74"/>
      <c r="NVN3" s="74"/>
      <c r="NVO3" s="74"/>
      <c r="NVP3" s="74"/>
      <c r="NVQ3" s="74"/>
      <c r="NVR3" s="74"/>
      <c r="NVS3" s="74"/>
      <c r="NVT3" s="74"/>
      <c r="NVU3" s="74"/>
      <c r="NVV3" s="74"/>
      <c r="NVW3" s="74"/>
      <c r="NVX3" s="74"/>
      <c r="NVY3" s="74"/>
      <c r="NVZ3" s="74"/>
      <c r="NWA3" s="74"/>
      <c r="NWB3" s="74"/>
      <c r="NWC3" s="74"/>
      <c r="NWD3" s="74"/>
      <c r="NWE3" s="74"/>
      <c r="NWF3" s="74"/>
      <c r="NWG3" s="74"/>
      <c r="NWH3" s="74"/>
      <c r="NWI3" s="74"/>
      <c r="NWJ3" s="74"/>
      <c r="NWK3" s="74"/>
      <c r="NWL3" s="74"/>
      <c r="NWM3" s="74"/>
      <c r="NWN3" s="74"/>
      <c r="NWO3" s="74"/>
      <c r="NWP3" s="74"/>
      <c r="NWQ3" s="74"/>
      <c r="NWR3" s="74"/>
      <c r="NWS3" s="74"/>
      <c r="NWT3" s="74"/>
      <c r="NWU3" s="74"/>
      <c r="NWV3" s="74"/>
      <c r="NWW3" s="74"/>
      <c r="NWX3" s="74"/>
      <c r="NWY3" s="74"/>
      <c r="NWZ3" s="74"/>
      <c r="NXA3" s="74"/>
      <c r="NXB3" s="74"/>
      <c r="NXC3" s="74"/>
      <c r="NXD3" s="74"/>
      <c r="NXE3" s="74"/>
      <c r="NXF3" s="74"/>
      <c r="NXG3" s="74"/>
      <c r="NXH3" s="74"/>
      <c r="NXI3" s="74"/>
      <c r="NXJ3" s="74"/>
      <c r="NXK3" s="74"/>
      <c r="NXL3" s="74"/>
      <c r="NXM3" s="74"/>
      <c r="NXN3" s="74"/>
      <c r="NXO3" s="74"/>
      <c r="NXP3" s="74"/>
      <c r="NXQ3" s="74"/>
      <c r="NXR3" s="74"/>
      <c r="NXS3" s="74"/>
      <c r="NXT3" s="74"/>
      <c r="NXU3" s="74"/>
      <c r="NXV3" s="74"/>
      <c r="NXW3" s="74"/>
      <c r="NXX3" s="74"/>
      <c r="NXY3" s="74"/>
      <c r="NXZ3" s="74"/>
      <c r="NYA3" s="74"/>
      <c r="NYB3" s="74"/>
      <c r="NYC3" s="74"/>
      <c r="NYD3" s="74"/>
      <c r="NYE3" s="74"/>
      <c r="NYF3" s="74"/>
      <c r="NYG3" s="74"/>
      <c r="NYH3" s="74"/>
      <c r="NYI3" s="74"/>
      <c r="NYJ3" s="74"/>
      <c r="NYK3" s="74"/>
      <c r="NYL3" s="74"/>
      <c r="NYM3" s="74"/>
      <c r="NYN3" s="74"/>
      <c r="NYO3" s="74"/>
      <c r="NYP3" s="74"/>
      <c r="NYQ3" s="74"/>
      <c r="NYR3" s="74"/>
      <c r="NYS3" s="74"/>
      <c r="NYT3" s="74"/>
      <c r="NYU3" s="74"/>
      <c r="NYV3" s="74"/>
      <c r="NYW3" s="74"/>
      <c r="NYX3" s="74"/>
      <c r="NYY3" s="74"/>
      <c r="NYZ3" s="74"/>
      <c r="NZA3" s="74"/>
      <c r="NZB3" s="74"/>
      <c r="NZC3" s="74"/>
      <c r="NZD3" s="74"/>
      <c r="NZE3" s="74"/>
      <c r="NZF3" s="74"/>
      <c r="NZG3" s="74"/>
      <c r="NZH3" s="74"/>
      <c r="NZI3" s="74"/>
      <c r="NZJ3" s="74"/>
      <c r="NZK3" s="74"/>
      <c r="NZL3" s="74"/>
      <c r="NZM3" s="74"/>
      <c r="NZN3" s="74"/>
      <c r="NZO3" s="74"/>
      <c r="NZP3" s="74"/>
      <c r="NZQ3" s="74"/>
      <c r="NZR3" s="74"/>
      <c r="NZS3" s="74"/>
      <c r="NZT3" s="74"/>
      <c r="NZU3" s="74"/>
      <c r="NZV3" s="74"/>
      <c r="NZW3" s="74"/>
      <c r="NZX3" s="74"/>
      <c r="NZY3" s="74"/>
      <c r="NZZ3" s="74"/>
      <c r="OAA3" s="74"/>
      <c r="OAB3" s="74"/>
      <c r="OAC3" s="74"/>
      <c r="OAD3" s="74"/>
      <c r="OAE3" s="74"/>
      <c r="OAF3" s="74"/>
      <c r="OAG3" s="74"/>
      <c r="OAH3" s="74"/>
      <c r="OAI3" s="74"/>
      <c r="OAJ3" s="74"/>
      <c r="OAK3" s="74"/>
      <c r="OAL3" s="74"/>
      <c r="OAM3" s="74"/>
      <c r="OAN3" s="74"/>
      <c r="OAO3" s="74"/>
      <c r="OAP3" s="74"/>
      <c r="OAQ3" s="74"/>
      <c r="OAR3" s="74"/>
      <c r="OAS3" s="74"/>
      <c r="OAT3" s="74"/>
      <c r="OAU3" s="74"/>
      <c r="OAV3" s="74"/>
      <c r="OAW3" s="74"/>
      <c r="OAX3" s="74"/>
      <c r="OAY3" s="74"/>
      <c r="OAZ3" s="74"/>
      <c r="OBA3" s="74"/>
      <c r="OBB3" s="74"/>
      <c r="OBC3" s="74"/>
      <c r="OBD3" s="74"/>
      <c r="OBE3" s="74"/>
      <c r="OBF3" s="74"/>
      <c r="OBG3" s="74"/>
      <c r="OBH3" s="74"/>
      <c r="OBI3" s="74"/>
      <c r="OBJ3" s="74"/>
      <c r="OBK3" s="74"/>
      <c r="OBL3" s="74"/>
      <c r="OBM3" s="74"/>
      <c r="OBN3" s="74"/>
      <c r="OBO3" s="74"/>
      <c r="OBP3" s="74"/>
      <c r="OBQ3" s="74"/>
      <c r="OBR3" s="74"/>
      <c r="OBS3" s="74"/>
      <c r="OBT3" s="74"/>
      <c r="OBU3" s="74"/>
      <c r="OBV3" s="74"/>
      <c r="OBW3" s="74"/>
      <c r="OBX3" s="74"/>
      <c r="OBY3" s="74"/>
      <c r="OBZ3" s="74"/>
      <c r="OCA3" s="74"/>
      <c r="OCB3" s="74"/>
      <c r="OCC3" s="74"/>
      <c r="OCD3" s="74"/>
      <c r="OCE3" s="74"/>
      <c r="OCF3" s="74"/>
      <c r="OCG3" s="74"/>
      <c r="OCH3" s="74"/>
      <c r="OCI3" s="74"/>
      <c r="OCJ3" s="74"/>
      <c r="OCK3" s="74"/>
      <c r="OCL3" s="74"/>
      <c r="OCM3" s="74"/>
      <c r="OCN3" s="74"/>
      <c r="OCO3" s="74"/>
      <c r="OCP3" s="74"/>
      <c r="OCQ3" s="74"/>
      <c r="OCR3" s="74"/>
      <c r="OCS3" s="74"/>
      <c r="OCT3" s="74"/>
      <c r="OCU3" s="74"/>
      <c r="OCV3" s="74"/>
      <c r="OCW3" s="74"/>
      <c r="OCX3" s="74"/>
      <c r="OCY3" s="74"/>
      <c r="OCZ3" s="74"/>
      <c r="ODA3" s="74"/>
      <c r="ODB3" s="74"/>
      <c r="ODC3" s="74"/>
      <c r="ODD3" s="74"/>
      <c r="ODE3" s="74"/>
      <c r="ODF3" s="74"/>
      <c r="ODG3" s="74"/>
      <c r="ODH3" s="74"/>
      <c r="ODI3" s="74"/>
      <c r="ODJ3" s="74"/>
      <c r="ODK3" s="74"/>
      <c r="ODL3" s="74"/>
      <c r="ODM3" s="74"/>
      <c r="ODN3" s="74"/>
      <c r="ODO3" s="74"/>
      <c r="ODP3" s="74"/>
      <c r="ODQ3" s="74"/>
      <c r="ODR3" s="74"/>
      <c r="ODS3" s="74"/>
      <c r="ODT3" s="74"/>
      <c r="ODU3" s="74"/>
      <c r="ODV3" s="74"/>
      <c r="ODW3" s="74"/>
      <c r="ODX3" s="74"/>
      <c r="ODY3" s="74"/>
      <c r="ODZ3" s="74"/>
      <c r="OEA3" s="74"/>
      <c r="OEB3" s="74"/>
      <c r="OEC3" s="74"/>
      <c r="OED3" s="74"/>
      <c r="OEE3" s="74"/>
      <c r="OEF3" s="74"/>
      <c r="OEG3" s="74"/>
      <c r="OEH3" s="74"/>
      <c r="OEI3" s="74"/>
      <c r="OEJ3" s="74"/>
      <c r="OEK3" s="74"/>
      <c r="OEL3" s="74"/>
      <c r="OEM3" s="74"/>
      <c r="OEN3" s="74"/>
      <c r="OEO3" s="74"/>
      <c r="OEP3" s="74"/>
      <c r="OEQ3" s="74"/>
      <c r="OER3" s="74"/>
      <c r="OES3" s="74"/>
      <c r="OET3" s="74"/>
      <c r="OEU3" s="74"/>
      <c r="OEV3" s="74"/>
      <c r="OEW3" s="74"/>
      <c r="OEX3" s="74"/>
      <c r="OEY3" s="74"/>
      <c r="OEZ3" s="74"/>
      <c r="OFA3" s="74"/>
      <c r="OFB3" s="74"/>
      <c r="OFC3" s="74"/>
      <c r="OFD3" s="74"/>
      <c r="OFE3" s="74"/>
      <c r="OFF3" s="74"/>
      <c r="OFG3" s="74"/>
      <c r="OFH3" s="74"/>
      <c r="OFI3" s="74"/>
      <c r="OFJ3" s="74"/>
      <c r="OFK3" s="74"/>
      <c r="OFL3" s="74"/>
      <c r="OFM3" s="74"/>
      <c r="OFN3" s="74"/>
      <c r="OFO3" s="74"/>
      <c r="OFP3" s="74"/>
      <c r="OFQ3" s="74"/>
      <c r="OFR3" s="74"/>
      <c r="OFS3" s="74"/>
      <c r="OFT3" s="74"/>
      <c r="OFU3" s="74"/>
      <c r="OFV3" s="74"/>
      <c r="OFW3" s="74"/>
      <c r="OFX3" s="74"/>
      <c r="OFY3" s="74"/>
      <c r="OFZ3" s="74"/>
      <c r="OGA3" s="74"/>
      <c r="OGB3" s="74"/>
      <c r="OGC3" s="74"/>
      <c r="OGD3" s="74"/>
      <c r="OGE3" s="74"/>
      <c r="OGF3" s="74"/>
      <c r="OGG3" s="74"/>
      <c r="OGH3" s="74"/>
      <c r="OGI3" s="74"/>
      <c r="OGJ3" s="74"/>
      <c r="OGK3" s="74"/>
      <c r="OGL3" s="74"/>
      <c r="OGM3" s="74"/>
      <c r="OGN3" s="74"/>
      <c r="OGO3" s="74"/>
      <c r="OGP3" s="74"/>
      <c r="OGQ3" s="74"/>
      <c r="OGR3" s="74"/>
      <c r="OGS3" s="74"/>
      <c r="OGT3" s="74"/>
      <c r="OGU3" s="74"/>
      <c r="OGV3" s="74"/>
      <c r="OGW3" s="74"/>
      <c r="OGX3" s="74"/>
      <c r="OGY3" s="74"/>
      <c r="OGZ3" s="74"/>
      <c r="OHA3" s="74"/>
      <c r="OHB3" s="74"/>
      <c r="OHC3" s="74"/>
      <c r="OHD3" s="74"/>
      <c r="OHE3" s="74"/>
      <c r="OHF3" s="74"/>
      <c r="OHG3" s="74"/>
      <c r="OHH3" s="74"/>
      <c r="OHI3" s="74"/>
      <c r="OHJ3" s="74"/>
      <c r="OHK3" s="74"/>
      <c r="OHL3" s="74"/>
      <c r="OHM3" s="74"/>
      <c r="OHN3" s="74"/>
      <c r="OHO3" s="74"/>
      <c r="OHP3" s="74"/>
      <c r="OHQ3" s="74"/>
      <c r="OHR3" s="74"/>
      <c r="OHS3" s="74"/>
      <c r="OHT3" s="74"/>
      <c r="OHU3" s="74"/>
      <c r="OHV3" s="74"/>
      <c r="OHW3" s="74"/>
      <c r="OHX3" s="74"/>
      <c r="OHY3" s="74"/>
      <c r="OHZ3" s="74"/>
      <c r="OIA3" s="74"/>
      <c r="OIB3" s="74"/>
      <c r="OIC3" s="74"/>
      <c r="OID3" s="74"/>
      <c r="OIE3" s="74"/>
      <c r="OIF3" s="74"/>
      <c r="OIG3" s="74"/>
      <c r="OIH3" s="74"/>
      <c r="OII3" s="74"/>
      <c r="OIJ3" s="74"/>
      <c r="OIK3" s="74"/>
      <c r="OIL3" s="74"/>
      <c r="OIM3" s="74"/>
      <c r="OIN3" s="74"/>
      <c r="OIO3" s="74"/>
      <c r="OIP3" s="74"/>
      <c r="OIQ3" s="74"/>
      <c r="OIR3" s="74"/>
      <c r="OIS3" s="74"/>
      <c r="OIT3" s="74"/>
      <c r="OIU3" s="74"/>
      <c r="OIV3" s="74"/>
      <c r="OIW3" s="74"/>
      <c r="OIX3" s="74"/>
      <c r="OIY3" s="74"/>
      <c r="OIZ3" s="74"/>
      <c r="OJA3" s="74"/>
      <c r="OJB3" s="74"/>
      <c r="OJC3" s="74"/>
      <c r="OJD3" s="74"/>
      <c r="OJE3" s="74"/>
      <c r="OJF3" s="74"/>
      <c r="OJG3" s="74"/>
      <c r="OJH3" s="74"/>
      <c r="OJI3" s="74"/>
      <c r="OJJ3" s="74"/>
      <c r="OJK3" s="74"/>
      <c r="OJL3" s="74"/>
      <c r="OJM3" s="74"/>
      <c r="OJN3" s="74"/>
      <c r="OJO3" s="74"/>
      <c r="OJP3" s="74"/>
      <c r="OJQ3" s="74"/>
      <c r="OJR3" s="74"/>
      <c r="OJS3" s="74"/>
      <c r="OJT3" s="74"/>
      <c r="OJU3" s="74"/>
      <c r="OJV3" s="74"/>
      <c r="OJW3" s="74"/>
      <c r="OJX3" s="74"/>
      <c r="OJY3" s="74"/>
      <c r="OJZ3" s="74"/>
      <c r="OKA3" s="74"/>
      <c r="OKB3" s="74"/>
      <c r="OKC3" s="74"/>
      <c r="OKD3" s="74"/>
      <c r="OKE3" s="74"/>
      <c r="OKF3" s="74"/>
      <c r="OKG3" s="74"/>
      <c r="OKH3" s="74"/>
      <c r="OKI3" s="74"/>
      <c r="OKJ3" s="74"/>
      <c r="OKK3" s="74"/>
      <c r="OKL3" s="74"/>
      <c r="OKM3" s="74"/>
      <c r="OKN3" s="74"/>
      <c r="OKO3" s="74"/>
      <c r="OKP3" s="74"/>
      <c r="OKQ3" s="74"/>
      <c r="OKR3" s="74"/>
      <c r="OKS3" s="74"/>
      <c r="OKT3" s="74"/>
      <c r="OKU3" s="74"/>
      <c r="OKV3" s="74"/>
      <c r="OKW3" s="74"/>
      <c r="OKX3" s="74"/>
      <c r="OKY3" s="74"/>
      <c r="OKZ3" s="74"/>
      <c r="OLA3" s="74"/>
      <c r="OLB3" s="74"/>
      <c r="OLC3" s="74"/>
      <c r="OLD3" s="74"/>
      <c r="OLE3" s="74"/>
      <c r="OLF3" s="74"/>
      <c r="OLG3" s="74"/>
      <c r="OLH3" s="74"/>
      <c r="OLI3" s="74"/>
      <c r="OLJ3" s="74"/>
      <c r="OLK3" s="74"/>
      <c r="OLL3" s="74"/>
      <c r="OLM3" s="74"/>
      <c r="OLN3" s="74"/>
      <c r="OLO3" s="74"/>
      <c r="OLP3" s="74"/>
      <c r="OLQ3" s="74"/>
      <c r="OLR3" s="74"/>
      <c r="OLS3" s="74"/>
      <c r="OLT3" s="74"/>
      <c r="OLU3" s="74"/>
      <c r="OLV3" s="74"/>
      <c r="OLW3" s="74"/>
      <c r="OLX3" s="74"/>
      <c r="OLY3" s="74"/>
      <c r="OLZ3" s="74"/>
      <c r="OMA3" s="74"/>
      <c r="OMB3" s="74"/>
      <c r="OMC3" s="74"/>
      <c r="OMD3" s="74"/>
      <c r="OME3" s="74"/>
      <c r="OMF3" s="74"/>
      <c r="OMG3" s="74"/>
      <c r="OMH3" s="74"/>
      <c r="OMI3" s="74"/>
      <c r="OMJ3" s="74"/>
      <c r="OMK3" s="74"/>
      <c r="OML3" s="74"/>
      <c r="OMM3" s="74"/>
      <c r="OMN3" s="74"/>
      <c r="OMO3" s="74"/>
      <c r="OMP3" s="74"/>
      <c r="OMQ3" s="74"/>
      <c r="OMR3" s="74"/>
      <c r="OMS3" s="74"/>
      <c r="OMT3" s="74"/>
      <c r="OMU3" s="74"/>
      <c r="OMV3" s="74"/>
      <c r="OMW3" s="74"/>
      <c r="OMX3" s="74"/>
      <c r="OMY3" s="74"/>
      <c r="OMZ3" s="74"/>
      <c r="ONA3" s="74"/>
      <c r="ONB3" s="74"/>
      <c r="ONC3" s="74"/>
      <c r="OND3" s="74"/>
      <c r="ONE3" s="74"/>
      <c r="ONF3" s="74"/>
      <c r="ONG3" s="74"/>
      <c r="ONH3" s="74"/>
      <c r="ONI3" s="74"/>
      <c r="ONJ3" s="74"/>
      <c r="ONK3" s="74"/>
      <c r="ONL3" s="74"/>
      <c r="ONM3" s="74"/>
      <c r="ONN3" s="74"/>
      <c r="ONO3" s="74"/>
      <c r="ONP3" s="74"/>
      <c r="ONQ3" s="74"/>
      <c r="ONR3" s="74"/>
      <c r="ONS3" s="74"/>
      <c r="ONT3" s="74"/>
      <c r="ONU3" s="74"/>
      <c r="ONV3" s="74"/>
      <c r="ONW3" s="74"/>
      <c r="ONX3" s="74"/>
      <c r="ONY3" s="74"/>
      <c r="ONZ3" s="74"/>
      <c r="OOA3" s="74"/>
      <c r="OOB3" s="74"/>
      <c r="OOC3" s="74"/>
      <c r="OOD3" s="74"/>
      <c r="OOE3" s="74"/>
      <c r="OOF3" s="74"/>
      <c r="OOG3" s="74"/>
      <c r="OOH3" s="74"/>
      <c r="OOI3" s="74"/>
      <c r="OOJ3" s="74"/>
      <c r="OOK3" s="74"/>
      <c r="OOL3" s="74"/>
      <c r="OOM3" s="74"/>
      <c r="OON3" s="74"/>
      <c r="OOO3" s="74"/>
      <c r="OOP3" s="74"/>
      <c r="OOQ3" s="74"/>
      <c r="OOR3" s="74"/>
      <c r="OOS3" s="74"/>
      <c r="OOT3" s="74"/>
      <c r="OOU3" s="74"/>
      <c r="OOV3" s="74"/>
      <c r="OOW3" s="74"/>
      <c r="OOX3" s="74"/>
      <c r="OOY3" s="74"/>
      <c r="OOZ3" s="74"/>
      <c r="OPA3" s="74"/>
      <c r="OPB3" s="74"/>
      <c r="OPC3" s="74"/>
      <c r="OPD3" s="74"/>
      <c r="OPE3" s="74"/>
      <c r="OPF3" s="74"/>
      <c r="OPG3" s="74"/>
      <c r="OPH3" s="74"/>
      <c r="OPI3" s="74"/>
      <c r="OPJ3" s="74"/>
      <c r="OPK3" s="74"/>
      <c r="OPL3" s="74"/>
      <c r="OPM3" s="74"/>
      <c r="OPN3" s="74"/>
      <c r="OPO3" s="74"/>
      <c r="OPP3" s="74"/>
      <c r="OPQ3" s="74"/>
      <c r="OPR3" s="74"/>
      <c r="OPS3" s="74"/>
      <c r="OPT3" s="74"/>
      <c r="OPU3" s="74"/>
      <c r="OPV3" s="74"/>
      <c r="OPW3" s="74"/>
      <c r="OPX3" s="74"/>
      <c r="OPY3" s="74"/>
      <c r="OPZ3" s="74"/>
      <c r="OQA3" s="74"/>
      <c r="OQB3" s="74"/>
      <c r="OQC3" s="74"/>
      <c r="OQD3" s="74"/>
      <c r="OQE3" s="74"/>
      <c r="OQF3" s="74"/>
      <c r="OQG3" s="74"/>
      <c r="OQH3" s="74"/>
      <c r="OQI3" s="74"/>
      <c r="OQJ3" s="74"/>
      <c r="OQK3" s="74"/>
      <c r="OQL3" s="74"/>
      <c r="OQM3" s="74"/>
      <c r="OQN3" s="74"/>
      <c r="OQO3" s="74"/>
      <c r="OQP3" s="74"/>
      <c r="OQQ3" s="74"/>
      <c r="OQR3" s="74"/>
      <c r="OQS3" s="74"/>
      <c r="OQT3" s="74"/>
      <c r="OQU3" s="74"/>
      <c r="OQV3" s="74"/>
      <c r="OQW3" s="74"/>
      <c r="OQX3" s="74"/>
      <c r="OQY3" s="74"/>
      <c r="OQZ3" s="74"/>
      <c r="ORA3" s="74"/>
      <c r="ORB3" s="74"/>
      <c r="ORC3" s="74"/>
      <c r="ORD3" s="74"/>
      <c r="ORE3" s="74"/>
      <c r="ORF3" s="74"/>
      <c r="ORG3" s="74"/>
      <c r="ORH3" s="74"/>
      <c r="ORI3" s="74"/>
      <c r="ORJ3" s="74"/>
      <c r="ORK3" s="74"/>
      <c r="ORL3" s="74"/>
      <c r="ORM3" s="74"/>
      <c r="ORN3" s="74"/>
      <c r="ORO3" s="74"/>
      <c r="ORP3" s="74"/>
      <c r="ORQ3" s="74"/>
      <c r="ORR3" s="74"/>
      <c r="ORS3" s="74"/>
      <c r="ORT3" s="74"/>
      <c r="ORU3" s="74"/>
      <c r="ORV3" s="74"/>
      <c r="ORW3" s="74"/>
      <c r="ORX3" s="74"/>
      <c r="ORY3" s="74"/>
      <c r="ORZ3" s="74"/>
      <c r="OSA3" s="74"/>
      <c r="OSB3" s="74"/>
      <c r="OSC3" s="74"/>
      <c r="OSD3" s="74"/>
      <c r="OSE3" s="74"/>
      <c r="OSF3" s="74"/>
      <c r="OSG3" s="74"/>
      <c r="OSH3" s="74"/>
      <c r="OSI3" s="74"/>
      <c r="OSJ3" s="74"/>
      <c r="OSK3" s="74"/>
      <c r="OSL3" s="74"/>
      <c r="OSM3" s="74"/>
      <c r="OSN3" s="74"/>
      <c r="OSO3" s="74"/>
      <c r="OSP3" s="74"/>
      <c r="OSQ3" s="74"/>
      <c r="OSR3" s="74"/>
      <c r="OSS3" s="74"/>
      <c r="OST3" s="74"/>
      <c r="OSU3" s="74"/>
      <c r="OSV3" s="74"/>
      <c r="OSW3" s="74"/>
      <c r="OSX3" s="74"/>
      <c r="OSY3" s="74"/>
      <c r="OSZ3" s="74"/>
      <c r="OTA3" s="74"/>
      <c r="OTB3" s="74"/>
      <c r="OTC3" s="74"/>
      <c r="OTD3" s="74"/>
      <c r="OTE3" s="74"/>
      <c r="OTF3" s="74"/>
      <c r="OTG3" s="74"/>
      <c r="OTH3" s="74"/>
      <c r="OTI3" s="74"/>
      <c r="OTJ3" s="74"/>
      <c r="OTK3" s="74"/>
      <c r="OTL3" s="74"/>
      <c r="OTM3" s="74"/>
      <c r="OTN3" s="74"/>
      <c r="OTO3" s="74"/>
      <c r="OTP3" s="74"/>
      <c r="OTQ3" s="74"/>
      <c r="OTR3" s="74"/>
      <c r="OTS3" s="74"/>
      <c r="OTT3" s="74"/>
      <c r="OTU3" s="74"/>
      <c r="OTV3" s="74"/>
      <c r="OTW3" s="74"/>
      <c r="OTX3" s="74"/>
      <c r="OTY3" s="74"/>
      <c r="OTZ3" s="74"/>
      <c r="OUA3" s="74"/>
      <c r="OUB3" s="74"/>
      <c r="OUC3" s="74"/>
      <c r="OUD3" s="74"/>
      <c r="OUE3" s="74"/>
      <c r="OUF3" s="74"/>
      <c r="OUG3" s="74"/>
      <c r="OUH3" s="74"/>
      <c r="OUI3" s="74"/>
      <c r="OUJ3" s="74"/>
      <c r="OUK3" s="74"/>
      <c r="OUL3" s="74"/>
      <c r="OUM3" s="74"/>
      <c r="OUN3" s="74"/>
      <c r="OUO3" s="74"/>
      <c r="OUP3" s="74"/>
      <c r="OUQ3" s="74"/>
      <c r="OUR3" s="74"/>
      <c r="OUS3" s="74"/>
      <c r="OUT3" s="74"/>
      <c r="OUU3" s="74"/>
      <c r="OUV3" s="74"/>
      <c r="OUW3" s="74"/>
      <c r="OUX3" s="74"/>
      <c r="OUY3" s="74"/>
      <c r="OUZ3" s="74"/>
      <c r="OVA3" s="74"/>
      <c r="OVB3" s="74"/>
      <c r="OVC3" s="74"/>
      <c r="OVD3" s="74"/>
      <c r="OVE3" s="74"/>
      <c r="OVF3" s="74"/>
      <c r="OVG3" s="74"/>
      <c r="OVH3" s="74"/>
      <c r="OVI3" s="74"/>
      <c r="OVJ3" s="74"/>
      <c r="OVK3" s="74"/>
      <c r="OVL3" s="74"/>
      <c r="OVM3" s="74"/>
      <c r="OVN3" s="74"/>
      <c r="OVO3" s="74"/>
      <c r="OVP3" s="74"/>
      <c r="OVQ3" s="74"/>
      <c r="OVR3" s="74"/>
      <c r="OVS3" s="74"/>
      <c r="OVT3" s="74"/>
      <c r="OVU3" s="74"/>
      <c r="OVV3" s="74"/>
      <c r="OVW3" s="74"/>
      <c r="OVX3" s="74"/>
      <c r="OVY3" s="74"/>
      <c r="OVZ3" s="74"/>
      <c r="OWA3" s="74"/>
      <c r="OWB3" s="74"/>
      <c r="OWC3" s="74"/>
      <c r="OWD3" s="74"/>
      <c r="OWE3" s="74"/>
      <c r="OWF3" s="74"/>
      <c r="OWG3" s="74"/>
      <c r="OWH3" s="74"/>
      <c r="OWI3" s="74"/>
      <c r="OWJ3" s="74"/>
      <c r="OWK3" s="74"/>
      <c r="OWL3" s="74"/>
      <c r="OWM3" s="74"/>
      <c r="OWN3" s="74"/>
      <c r="OWO3" s="74"/>
      <c r="OWP3" s="74"/>
      <c r="OWQ3" s="74"/>
      <c r="OWR3" s="74"/>
      <c r="OWS3" s="74"/>
      <c r="OWT3" s="74"/>
      <c r="OWU3" s="74"/>
      <c r="OWV3" s="74"/>
      <c r="OWW3" s="74"/>
      <c r="OWX3" s="74"/>
      <c r="OWY3" s="74"/>
      <c r="OWZ3" s="74"/>
      <c r="OXA3" s="74"/>
      <c r="OXB3" s="74"/>
      <c r="OXC3" s="74"/>
      <c r="OXD3" s="74"/>
      <c r="OXE3" s="74"/>
      <c r="OXF3" s="74"/>
      <c r="OXG3" s="74"/>
      <c r="OXH3" s="74"/>
      <c r="OXI3" s="74"/>
      <c r="OXJ3" s="74"/>
      <c r="OXK3" s="74"/>
      <c r="OXL3" s="74"/>
      <c r="OXM3" s="74"/>
      <c r="OXN3" s="74"/>
      <c r="OXO3" s="74"/>
      <c r="OXP3" s="74"/>
      <c r="OXQ3" s="74"/>
      <c r="OXR3" s="74"/>
      <c r="OXS3" s="74"/>
      <c r="OXT3" s="74"/>
      <c r="OXU3" s="74"/>
      <c r="OXV3" s="74"/>
      <c r="OXW3" s="74"/>
      <c r="OXX3" s="74"/>
      <c r="OXY3" s="74"/>
      <c r="OXZ3" s="74"/>
      <c r="OYA3" s="74"/>
      <c r="OYB3" s="74"/>
      <c r="OYC3" s="74"/>
      <c r="OYD3" s="74"/>
      <c r="OYE3" s="74"/>
      <c r="OYF3" s="74"/>
      <c r="OYG3" s="74"/>
      <c r="OYH3" s="74"/>
      <c r="OYI3" s="74"/>
      <c r="OYJ3" s="74"/>
      <c r="OYK3" s="74"/>
      <c r="OYL3" s="74"/>
      <c r="OYM3" s="74"/>
      <c r="OYN3" s="74"/>
      <c r="OYO3" s="74"/>
      <c r="OYP3" s="74"/>
      <c r="OYQ3" s="74"/>
      <c r="OYR3" s="74"/>
      <c r="OYS3" s="74"/>
      <c r="OYT3" s="74"/>
      <c r="OYU3" s="74"/>
      <c r="OYV3" s="74"/>
      <c r="OYW3" s="74"/>
      <c r="OYX3" s="74"/>
      <c r="OYY3" s="74"/>
      <c r="OYZ3" s="74"/>
      <c r="OZA3" s="74"/>
      <c r="OZB3" s="74"/>
      <c r="OZC3" s="74"/>
      <c r="OZD3" s="74"/>
      <c r="OZE3" s="74"/>
      <c r="OZF3" s="74"/>
      <c r="OZG3" s="74"/>
      <c r="OZH3" s="74"/>
      <c r="OZI3" s="74"/>
      <c r="OZJ3" s="74"/>
      <c r="OZK3" s="74"/>
      <c r="OZL3" s="74"/>
      <c r="OZM3" s="74"/>
      <c r="OZN3" s="74"/>
      <c r="OZO3" s="74"/>
      <c r="OZP3" s="74"/>
      <c r="OZQ3" s="74"/>
      <c r="OZR3" s="74"/>
      <c r="OZS3" s="74"/>
      <c r="OZT3" s="74"/>
      <c r="OZU3" s="74"/>
      <c r="OZV3" s="74"/>
      <c r="OZW3" s="74"/>
      <c r="OZX3" s="74"/>
      <c r="OZY3" s="74"/>
      <c r="OZZ3" s="74"/>
      <c r="PAA3" s="74"/>
      <c r="PAB3" s="74"/>
      <c r="PAC3" s="74"/>
      <c r="PAD3" s="74"/>
      <c r="PAE3" s="74"/>
      <c r="PAF3" s="74"/>
      <c r="PAG3" s="74"/>
      <c r="PAH3" s="74"/>
      <c r="PAI3" s="74"/>
      <c r="PAJ3" s="74"/>
      <c r="PAK3" s="74"/>
      <c r="PAL3" s="74"/>
      <c r="PAM3" s="74"/>
      <c r="PAN3" s="74"/>
      <c r="PAO3" s="74"/>
      <c r="PAP3" s="74"/>
      <c r="PAQ3" s="74"/>
      <c r="PAR3" s="74"/>
      <c r="PAS3" s="74"/>
      <c r="PAT3" s="74"/>
      <c r="PAU3" s="74"/>
      <c r="PAV3" s="74"/>
      <c r="PAW3" s="74"/>
      <c r="PAX3" s="74"/>
      <c r="PAY3" s="74"/>
      <c r="PAZ3" s="74"/>
      <c r="PBA3" s="74"/>
      <c r="PBB3" s="74"/>
      <c r="PBC3" s="74"/>
      <c r="PBD3" s="74"/>
      <c r="PBE3" s="74"/>
      <c r="PBF3" s="74"/>
      <c r="PBG3" s="74"/>
      <c r="PBH3" s="74"/>
      <c r="PBI3" s="74"/>
      <c r="PBJ3" s="74"/>
      <c r="PBK3" s="74"/>
      <c r="PBL3" s="74"/>
      <c r="PBM3" s="74"/>
      <c r="PBN3" s="74"/>
      <c r="PBO3" s="74"/>
      <c r="PBP3" s="74"/>
      <c r="PBQ3" s="74"/>
      <c r="PBR3" s="74"/>
      <c r="PBS3" s="74"/>
      <c r="PBT3" s="74"/>
      <c r="PBU3" s="74"/>
      <c r="PBV3" s="74"/>
      <c r="PBW3" s="74"/>
      <c r="PBX3" s="74"/>
      <c r="PBY3" s="74"/>
      <c r="PBZ3" s="74"/>
      <c r="PCA3" s="74"/>
      <c r="PCB3" s="74"/>
      <c r="PCC3" s="74"/>
      <c r="PCD3" s="74"/>
      <c r="PCE3" s="74"/>
      <c r="PCF3" s="74"/>
      <c r="PCG3" s="74"/>
      <c r="PCH3" s="74"/>
      <c r="PCI3" s="74"/>
      <c r="PCJ3" s="74"/>
      <c r="PCK3" s="74"/>
      <c r="PCL3" s="74"/>
      <c r="PCM3" s="74"/>
      <c r="PCN3" s="74"/>
      <c r="PCO3" s="74"/>
      <c r="PCP3" s="74"/>
      <c r="PCQ3" s="74"/>
      <c r="PCR3" s="74"/>
      <c r="PCS3" s="74"/>
      <c r="PCT3" s="74"/>
      <c r="PCU3" s="74"/>
      <c r="PCV3" s="74"/>
      <c r="PCW3" s="74"/>
      <c r="PCX3" s="74"/>
      <c r="PCY3" s="74"/>
      <c r="PCZ3" s="74"/>
      <c r="PDA3" s="74"/>
      <c r="PDB3" s="74"/>
      <c r="PDC3" s="74"/>
      <c r="PDD3" s="74"/>
      <c r="PDE3" s="74"/>
      <c r="PDF3" s="74"/>
      <c r="PDG3" s="74"/>
      <c r="PDH3" s="74"/>
      <c r="PDI3" s="74"/>
      <c r="PDJ3" s="74"/>
      <c r="PDK3" s="74"/>
      <c r="PDL3" s="74"/>
      <c r="PDM3" s="74"/>
      <c r="PDN3" s="74"/>
      <c r="PDO3" s="74"/>
      <c r="PDP3" s="74"/>
      <c r="PDQ3" s="74"/>
      <c r="PDR3" s="74"/>
      <c r="PDS3" s="74"/>
      <c r="PDT3" s="74"/>
      <c r="PDU3" s="74"/>
      <c r="PDV3" s="74"/>
      <c r="PDW3" s="74"/>
      <c r="PDX3" s="74"/>
      <c r="PDY3" s="74"/>
      <c r="PDZ3" s="74"/>
      <c r="PEA3" s="74"/>
      <c r="PEB3" s="74"/>
      <c r="PEC3" s="74"/>
      <c r="PED3" s="74"/>
      <c r="PEE3" s="74"/>
      <c r="PEF3" s="74"/>
      <c r="PEG3" s="74"/>
      <c r="PEH3" s="74"/>
      <c r="PEI3" s="74"/>
      <c r="PEJ3" s="74"/>
      <c r="PEK3" s="74"/>
      <c r="PEL3" s="74"/>
      <c r="PEM3" s="74"/>
      <c r="PEN3" s="74"/>
      <c r="PEO3" s="74"/>
      <c r="PEP3" s="74"/>
      <c r="PEQ3" s="74"/>
      <c r="PER3" s="74"/>
      <c r="PES3" s="74"/>
      <c r="PET3" s="74"/>
      <c r="PEU3" s="74"/>
      <c r="PEV3" s="74"/>
      <c r="PEW3" s="74"/>
      <c r="PEX3" s="74"/>
      <c r="PEY3" s="74"/>
      <c r="PEZ3" s="74"/>
      <c r="PFA3" s="74"/>
      <c r="PFB3" s="74"/>
      <c r="PFC3" s="74"/>
      <c r="PFD3" s="74"/>
      <c r="PFE3" s="74"/>
      <c r="PFF3" s="74"/>
      <c r="PFG3" s="74"/>
      <c r="PFH3" s="74"/>
      <c r="PFI3" s="74"/>
      <c r="PFJ3" s="74"/>
      <c r="PFK3" s="74"/>
      <c r="PFL3" s="74"/>
      <c r="PFM3" s="74"/>
      <c r="PFN3" s="74"/>
      <c r="PFO3" s="74"/>
      <c r="PFP3" s="74"/>
      <c r="PFQ3" s="74"/>
      <c r="PFR3" s="74"/>
      <c r="PFS3" s="74"/>
      <c r="PFT3" s="74"/>
      <c r="PFU3" s="74"/>
      <c r="PFV3" s="74"/>
      <c r="PFW3" s="74"/>
      <c r="PFX3" s="74"/>
      <c r="PFY3" s="74"/>
      <c r="PFZ3" s="74"/>
      <c r="PGA3" s="74"/>
      <c r="PGB3" s="74"/>
      <c r="PGC3" s="74"/>
      <c r="PGD3" s="74"/>
      <c r="PGE3" s="74"/>
      <c r="PGF3" s="74"/>
      <c r="PGG3" s="74"/>
      <c r="PGH3" s="74"/>
      <c r="PGI3" s="74"/>
      <c r="PGJ3" s="74"/>
      <c r="PGK3" s="74"/>
      <c r="PGL3" s="74"/>
      <c r="PGM3" s="74"/>
      <c r="PGN3" s="74"/>
      <c r="PGO3" s="74"/>
      <c r="PGP3" s="74"/>
      <c r="PGQ3" s="74"/>
      <c r="PGR3" s="74"/>
      <c r="PGS3" s="74"/>
      <c r="PGT3" s="74"/>
      <c r="PGU3" s="74"/>
      <c r="PGV3" s="74"/>
      <c r="PGW3" s="74"/>
      <c r="PGX3" s="74"/>
      <c r="PGY3" s="74"/>
      <c r="PGZ3" s="74"/>
      <c r="PHA3" s="74"/>
      <c r="PHB3" s="74"/>
      <c r="PHC3" s="74"/>
      <c r="PHD3" s="74"/>
      <c r="PHE3" s="74"/>
      <c r="PHF3" s="74"/>
      <c r="PHG3" s="74"/>
      <c r="PHH3" s="74"/>
      <c r="PHI3" s="74"/>
      <c r="PHJ3" s="74"/>
      <c r="PHK3" s="74"/>
      <c r="PHL3" s="74"/>
      <c r="PHM3" s="74"/>
      <c r="PHN3" s="74"/>
      <c r="PHO3" s="74"/>
      <c r="PHP3" s="74"/>
      <c r="PHQ3" s="74"/>
      <c r="PHR3" s="74"/>
      <c r="PHS3" s="74"/>
      <c r="PHT3" s="74"/>
      <c r="PHU3" s="74"/>
      <c r="PHV3" s="74"/>
      <c r="PHW3" s="74"/>
      <c r="PHX3" s="74"/>
      <c r="PHY3" s="74"/>
      <c r="PHZ3" s="74"/>
      <c r="PIA3" s="74"/>
      <c r="PIB3" s="74"/>
      <c r="PIC3" s="74"/>
      <c r="PID3" s="74"/>
      <c r="PIE3" s="74"/>
      <c r="PIF3" s="74"/>
      <c r="PIG3" s="74"/>
      <c r="PIH3" s="74"/>
      <c r="PII3" s="74"/>
      <c r="PIJ3" s="74"/>
      <c r="PIK3" s="74"/>
      <c r="PIL3" s="74"/>
      <c r="PIM3" s="74"/>
      <c r="PIN3" s="74"/>
      <c r="PIO3" s="74"/>
      <c r="PIP3" s="74"/>
      <c r="PIQ3" s="74"/>
      <c r="PIR3" s="74"/>
      <c r="PIS3" s="74"/>
      <c r="PIT3" s="74"/>
      <c r="PIU3" s="74"/>
      <c r="PIV3" s="74"/>
      <c r="PIW3" s="74"/>
      <c r="PIX3" s="74"/>
      <c r="PIY3" s="74"/>
      <c r="PIZ3" s="74"/>
      <c r="PJA3" s="74"/>
      <c r="PJB3" s="74"/>
      <c r="PJC3" s="74"/>
      <c r="PJD3" s="74"/>
      <c r="PJE3" s="74"/>
      <c r="PJF3" s="74"/>
      <c r="PJG3" s="74"/>
      <c r="PJH3" s="74"/>
      <c r="PJI3" s="74"/>
      <c r="PJJ3" s="74"/>
      <c r="PJK3" s="74"/>
      <c r="PJL3" s="74"/>
      <c r="PJM3" s="74"/>
      <c r="PJN3" s="74"/>
      <c r="PJO3" s="74"/>
      <c r="PJP3" s="74"/>
      <c r="PJQ3" s="74"/>
      <c r="PJR3" s="74"/>
      <c r="PJS3" s="74"/>
      <c r="PJT3" s="74"/>
      <c r="PJU3" s="74"/>
      <c r="PJV3" s="74"/>
      <c r="PJW3" s="74"/>
      <c r="PJX3" s="74"/>
      <c r="PJY3" s="74"/>
      <c r="PJZ3" s="74"/>
      <c r="PKA3" s="74"/>
      <c r="PKB3" s="74"/>
      <c r="PKC3" s="74"/>
      <c r="PKD3" s="74"/>
      <c r="PKE3" s="74"/>
      <c r="PKF3" s="74"/>
      <c r="PKG3" s="74"/>
      <c r="PKH3" s="74"/>
      <c r="PKI3" s="74"/>
      <c r="PKJ3" s="74"/>
      <c r="PKK3" s="74"/>
      <c r="PKL3" s="74"/>
      <c r="PKM3" s="74"/>
      <c r="PKN3" s="74"/>
      <c r="PKO3" s="74"/>
      <c r="PKP3" s="74"/>
      <c r="PKQ3" s="74"/>
      <c r="PKR3" s="74"/>
      <c r="PKS3" s="74"/>
      <c r="PKT3" s="74"/>
      <c r="PKU3" s="74"/>
      <c r="PKV3" s="74"/>
      <c r="PKW3" s="74"/>
      <c r="PKX3" s="74"/>
      <c r="PKY3" s="74"/>
      <c r="PKZ3" s="74"/>
      <c r="PLA3" s="74"/>
      <c r="PLB3" s="74"/>
      <c r="PLC3" s="74"/>
      <c r="PLD3" s="74"/>
      <c r="PLE3" s="74"/>
      <c r="PLF3" s="74"/>
      <c r="PLG3" s="74"/>
      <c r="PLH3" s="74"/>
      <c r="PLI3" s="74"/>
      <c r="PLJ3" s="74"/>
      <c r="PLK3" s="74"/>
      <c r="PLL3" s="74"/>
      <c r="PLM3" s="74"/>
      <c r="PLN3" s="74"/>
      <c r="PLO3" s="74"/>
      <c r="PLP3" s="74"/>
      <c r="PLQ3" s="74"/>
      <c r="PLR3" s="74"/>
      <c r="PLS3" s="74"/>
      <c r="PLT3" s="74"/>
      <c r="PLU3" s="74"/>
      <c r="PLV3" s="74"/>
      <c r="PLW3" s="74"/>
      <c r="PLX3" s="74"/>
      <c r="PLY3" s="74"/>
      <c r="PLZ3" s="74"/>
      <c r="PMA3" s="74"/>
      <c r="PMB3" s="74"/>
      <c r="PMC3" s="74"/>
      <c r="PMD3" s="74"/>
      <c r="PME3" s="74"/>
      <c r="PMF3" s="74"/>
      <c r="PMG3" s="74"/>
      <c r="PMH3" s="74"/>
      <c r="PMI3" s="74"/>
      <c r="PMJ3" s="74"/>
      <c r="PMK3" s="74"/>
      <c r="PML3" s="74"/>
      <c r="PMM3" s="74"/>
      <c r="PMN3" s="74"/>
      <c r="PMO3" s="74"/>
      <c r="PMP3" s="74"/>
      <c r="PMQ3" s="74"/>
      <c r="PMR3" s="74"/>
      <c r="PMS3" s="74"/>
      <c r="PMT3" s="74"/>
      <c r="PMU3" s="74"/>
      <c r="PMV3" s="74"/>
      <c r="PMW3" s="74"/>
      <c r="PMX3" s="74"/>
      <c r="PMY3" s="74"/>
      <c r="PMZ3" s="74"/>
      <c r="PNA3" s="74"/>
      <c r="PNB3" s="74"/>
      <c r="PNC3" s="74"/>
      <c r="PND3" s="74"/>
      <c r="PNE3" s="74"/>
      <c r="PNF3" s="74"/>
      <c r="PNG3" s="74"/>
      <c r="PNH3" s="74"/>
      <c r="PNI3" s="74"/>
      <c r="PNJ3" s="74"/>
      <c r="PNK3" s="74"/>
      <c r="PNL3" s="74"/>
      <c r="PNM3" s="74"/>
      <c r="PNN3" s="74"/>
      <c r="PNO3" s="74"/>
      <c r="PNP3" s="74"/>
      <c r="PNQ3" s="74"/>
      <c r="PNR3" s="74"/>
      <c r="PNS3" s="74"/>
      <c r="PNT3" s="74"/>
      <c r="PNU3" s="74"/>
      <c r="PNV3" s="74"/>
      <c r="PNW3" s="74"/>
      <c r="PNX3" s="74"/>
      <c r="PNY3" s="74"/>
      <c r="PNZ3" s="74"/>
      <c r="POA3" s="74"/>
      <c r="POB3" s="74"/>
      <c r="POC3" s="74"/>
      <c r="POD3" s="74"/>
      <c r="POE3" s="74"/>
      <c r="POF3" s="74"/>
      <c r="POG3" s="74"/>
      <c r="POH3" s="74"/>
      <c r="POI3" s="74"/>
      <c r="POJ3" s="74"/>
      <c r="POK3" s="74"/>
      <c r="POL3" s="74"/>
      <c r="POM3" s="74"/>
      <c r="PON3" s="74"/>
      <c r="POO3" s="74"/>
      <c r="POP3" s="74"/>
      <c r="POQ3" s="74"/>
      <c r="POR3" s="74"/>
      <c r="POS3" s="74"/>
      <c r="POT3" s="74"/>
      <c r="POU3" s="74"/>
      <c r="POV3" s="74"/>
      <c r="POW3" s="74"/>
      <c r="POX3" s="74"/>
      <c r="POY3" s="74"/>
      <c r="POZ3" s="74"/>
      <c r="PPA3" s="74"/>
      <c r="PPB3" s="74"/>
      <c r="PPC3" s="74"/>
      <c r="PPD3" s="74"/>
      <c r="PPE3" s="74"/>
      <c r="PPF3" s="74"/>
      <c r="PPG3" s="74"/>
      <c r="PPH3" s="74"/>
      <c r="PPI3" s="74"/>
      <c r="PPJ3" s="74"/>
      <c r="PPK3" s="74"/>
      <c r="PPL3" s="74"/>
      <c r="PPM3" s="74"/>
      <c r="PPN3" s="74"/>
      <c r="PPO3" s="74"/>
      <c r="PPP3" s="74"/>
      <c r="PPQ3" s="74"/>
      <c r="PPR3" s="74"/>
      <c r="PPS3" s="74"/>
      <c r="PPT3" s="74"/>
      <c r="PPU3" s="74"/>
      <c r="PPV3" s="74"/>
      <c r="PPW3" s="74"/>
      <c r="PPX3" s="74"/>
      <c r="PPY3" s="74"/>
      <c r="PPZ3" s="74"/>
      <c r="PQA3" s="74"/>
      <c r="PQB3" s="74"/>
      <c r="PQC3" s="74"/>
      <c r="PQD3" s="74"/>
      <c r="PQE3" s="74"/>
      <c r="PQF3" s="74"/>
      <c r="PQG3" s="74"/>
      <c r="PQH3" s="74"/>
      <c r="PQI3" s="74"/>
      <c r="PQJ3" s="74"/>
      <c r="PQK3" s="74"/>
      <c r="PQL3" s="74"/>
      <c r="PQM3" s="74"/>
      <c r="PQN3" s="74"/>
      <c r="PQO3" s="74"/>
      <c r="PQP3" s="74"/>
      <c r="PQQ3" s="74"/>
      <c r="PQR3" s="74"/>
      <c r="PQS3" s="74"/>
      <c r="PQT3" s="74"/>
      <c r="PQU3" s="74"/>
      <c r="PQV3" s="74"/>
      <c r="PQW3" s="74"/>
      <c r="PQX3" s="74"/>
      <c r="PQY3" s="74"/>
      <c r="PQZ3" s="74"/>
      <c r="PRA3" s="74"/>
      <c r="PRB3" s="74"/>
      <c r="PRC3" s="74"/>
      <c r="PRD3" s="74"/>
      <c r="PRE3" s="74"/>
      <c r="PRF3" s="74"/>
      <c r="PRG3" s="74"/>
      <c r="PRH3" s="74"/>
      <c r="PRI3" s="74"/>
      <c r="PRJ3" s="74"/>
      <c r="PRK3" s="74"/>
      <c r="PRL3" s="74"/>
      <c r="PRM3" s="74"/>
      <c r="PRN3" s="74"/>
      <c r="PRO3" s="74"/>
      <c r="PRP3" s="74"/>
      <c r="PRQ3" s="74"/>
      <c r="PRR3" s="74"/>
      <c r="PRS3" s="74"/>
      <c r="PRT3" s="74"/>
      <c r="PRU3" s="74"/>
      <c r="PRV3" s="74"/>
      <c r="PRW3" s="74"/>
      <c r="PRX3" s="74"/>
      <c r="PRY3" s="74"/>
      <c r="PRZ3" s="74"/>
      <c r="PSA3" s="74"/>
      <c r="PSB3" s="74"/>
      <c r="PSC3" s="74"/>
      <c r="PSD3" s="74"/>
      <c r="PSE3" s="74"/>
      <c r="PSF3" s="74"/>
      <c r="PSG3" s="74"/>
      <c r="PSH3" s="74"/>
      <c r="PSI3" s="74"/>
      <c r="PSJ3" s="74"/>
      <c r="PSK3" s="74"/>
      <c r="PSL3" s="74"/>
      <c r="PSM3" s="74"/>
      <c r="PSN3" s="74"/>
      <c r="PSO3" s="74"/>
      <c r="PSP3" s="74"/>
      <c r="PSQ3" s="74"/>
      <c r="PSR3" s="74"/>
      <c r="PSS3" s="74"/>
      <c r="PST3" s="74"/>
      <c r="PSU3" s="74"/>
      <c r="PSV3" s="74"/>
      <c r="PSW3" s="74"/>
      <c r="PSX3" s="74"/>
      <c r="PSY3" s="74"/>
      <c r="PSZ3" s="74"/>
      <c r="PTA3" s="74"/>
      <c r="PTB3" s="74"/>
      <c r="PTC3" s="74"/>
      <c r="PTD3" s="74"/>
      <c r="PTE3" s="74"/>
      <c r="PTF3" s="74"/>
      <c r="PTG3" s="74"/>
      <c r="PTH3" s="74"/>
      <c r="PTI3" s="74"/>
      <c r="PTJ3" s="74"/>
      <c r="PTK3" s="74"/>
      <c r="PTL3" s="74"/>
      <c r="PTM3" s="74"/>
      <c r="PTN3" s="74"/>
      <c r="PTO3" s="74"/>
      <c r="PTP3" s="74"/>
      <c r="PTQ3" s="74"/>
      <c r="PTR3" s="74"/>
      <c r="PTS3" s="74"/>
      <c r="PTT3" s="74"/>
      <c r="PTU3" s="74"/>
      <c r="PTV3" s="74"/>
      <c r="PTW3" s="74"/>
      <c r="PTX3" s="74"/>
      <c r="PTY3" s="74"/>
      <c r="PTZ3" s="74"/>
      <c r="PUA3" s="74"/>
      <c r="PUB3" s="74"/>
      <c r="PUC3" s="74"/>
      <c r="PUD3" s="74"/>
      <c r="PUE3" s="74"/>
      <c r="PUF3" s="74"/>
      <c r="PUG3" s="74"/>
      <c r="PUH3" s="74"/>
      <c r="PUI3" s="74"/>
      <c r="PUJ3" s="74"/>
      <c r="PUK3" s="74"/>
      <c r="PUL3" s="74"/>
      <c r="PUM3" s="74"/>
      <c r="PUN3" s="74"/>
      <c r="PUO3" s="74"/>
      <c r="PUP3" s="74"/>
      <c r="PUQ3" s="74"/>
      <c r="PUR3" s="74"/>
      <c r="PUS3" s="74"/>
      <c r="PUT3" s="74"/>
      <c r="PUU3" s="74"/>
      <c r="PUV3" s="74"/>
      <c r="PUW3" s="74"/>
      <c r="PUX3" s="74"/>
      <c r="PUY3" s="74"/>
      <c r="PUZ3" s="74"/>
      <c r="PVA3" s="74"/>
      <c r="PVB3" s="74"/>
      <c r="PVC3" s="74"/>
      <c r="PVD3" s="74"/>
      <c r="PVE3" s="74"/>
      <c r="PVF3" s="74"/>
      <c r="PVG3" s="74"/>
      <c r="PVH3" s="74"/>
      <c r="PVI3" s="74"/>
      <c r="PVJ3" s="74"/>
      <c r="PVK3" s="74"/>
      <c r="PVL3" s="74"/>
      <c r="PVM3" s="74"/>
      <c r="PVN3" s="74"/>
      <c r="PVO3" s="74"/>
      <c r="PVP3" s="74"/>
      <c r="PVQ3" s="74"/>
      <c r="PVR3" s="74"/>
      <c r="PVS3" s="74"/>
      <c r="PVT3" s="74"/>
      <c r="PVU3" s="74"/>
      <c r="PVV3" s="74"/>
      <c r="PVW3" s="74"/>
      <c r="PVX3" s="74"/>
      <c r="PVY3" s="74"/>
      <c r="PVZ3" s="74"/>
      <c r="PWA3" s="74"/>
      <c r="PWB3" s="74"/>
      <c r="PWC3" s="74"/>
      <c r="PWD3" s="74"/>
      <c r="PWE3" s="74"/>
      <c r="PWF3" s="74"/>
      <c r="PWG3" s="74"/>
      <c r="PWH3" s="74"/>
      <c r="PWI3" s="74"/>
      <c r="PWJ3" s="74"/>
      <c r="PWK3" s="74"/>
      <c r="PWL3" s="74"/>
      <c r="PWM3" s="74"/>
      <c r="PWN3" s="74"/>
      <c r="PWO3" s="74"/>
      <c r="PWP3" s="74"/>
      <c r="PWQ3" s="74"/>
      <c r="PWR3" s="74"/>
      <c r="PWS3" s="74"/>
      <c r="PWT3" s="74"/>
      <c r="PWU3" s="74"/>
      <c r="PWV3" s="74"/>
      <c r="PWW3" s="74"/>
      <c r="PWX3" s="74"/>
      <c r="PWY3" s="74"/>
      <c r="PWZ3" s="74"/>
      <c r="PXA3" s="74"/>
      <c r="PXB3" s="74"/>
      <c r="PXC3" s="74"/>
      <c r="PXD3" s="74"/>
      <c r="PXE3" s="74"/>
      <c r="PXF3" s="74"/>
      <c r="PXG3" s="74"/>
      <c r="PXH3" s="74"/>
      <c r="PXI3" s="74"/>
      <c r="PXJ3" s="74"/>
      <c r="PXK3" s="74"/>
      <c r="PXL3" s="74"/>
      <c r="PXM3" s="74"/>
      <c r="PXN3" s="74"/>
      <c r="PXO3" s="74"/>
      <c r="PXP3" s="74"/>
      <c r="PXQ3" s="74"/>
      <c r="PXR3" s="74"/>
      <c r="PXS3" s="74"/>
      <c r="PXT3" s="74"/>
      <c r="PXU3" s="74"/>
      <c r="PXV3" s="74"/>
      <c r="PXW3" s="74"/>
      <c r="PXX3" s="74"/>
      <c r="PXY3" s="74"/>
      <c r="PXZ3" s="74"/>
      <c r="PYA3" s="74"/>
      <c r="PYB3" s="74"/>
      <c r="PYC3" s="74"/>
      <c r="PYD3" s="74"/>
      <c r="PYE3" s="74"/>
      <c r="PYF3" s="74"/>
      <c r="PYG3" s="74"/>
      <c r="PYH3" s="74"/>
      <c r="PYI3" s="74"/>
      <c r="PYJ3" s="74"/>
      <c r="PYK3" s="74"/>
      <c r="PYL3" s="74"/>
      <c r="PYM3" s="74"/>
      <c r="PYN3" s="74"/>
      <c r="PYO3" s="74"/>
      <c r="PYP3" s="74"/>
      <c r="PYQ3" s="74"/>
      <c r="PYR3" s="74"/>
      <c r="PYS3" s="74"/>
      <c r="PYT3" s="74"/>
      <c r="PYU3" s="74"/>
      <c r="PYV3" s="74"/>
      <c r="PYW3" s="74"/>
      <c r="PYX3" s="74"/>
      <c r="PYY3" s="74"/>
      <c r="PYZ3" s="74"/>
      <c r="PZA3" s="74"/>
      <c r="PZB3" s="74"/>
      <c r="PZC3" s="74"/>
      <c r="PZD3" s="74"/>
      <c r="PZE3" s="74"/>
      <c r="PZF3" s="74"/>
      <c r="PZG3" s="74"/>
      <c r="PZH3" s="74"/>
      <c r="PZI3" s="74"/>
      <c r="PZJ3" s="74"/>
      <c r="PZK3" s="74"/>
      <c r="PZL3" s="74"/>
      <c r="PZM3" s="74"/>
      <c r="PZN3" s="74"/>
      <c r="PZO3" s="74"/>
      <c r="PZP3" s="74"/>
      <c r="PZQ3" s="74"/>
      <c r="PZR3" s="74"/>
      <c r="PZS3" s="74"/>
      <c r="PZT3" s="74"/>
      <c r="PZU3" s="74"/>
      <c r="PZV3" s="74"/>
      <c r="PZW3" s="74"/>
      <c r="PZX3" s="74"/>
      <c r="PZY3" s="74"/>
      <c r="PZZ3" s="74"/>
      <c r="QAA3" s="74"/>
      <c r="QAB3" s="74"/>
      <c r="QAC3" s="74"/>
      <c r="QAD3" s="74"/>
      <c r="QAE3" s="74"/>
      <c r="QAF3" s="74"/>
      <c r="QAG3" s="74"/>
      <c r="QAH3" s="74"/>
      <c r="QAI3" s="74"/>
      <c r="QAJ3" s="74"/>
      <c r="QAK3" s="74"/>
      <c r="QAL3" s="74"/>
      <c r="QAM3" s="74"/>
      <c r="QAN3" s="74"/>
      <c r="QAO3" s="74"/>
      <c r="QAP3" s="74"/>
      <c r="QAQ3" s="74"/>
      <c r="QAR3" s="74"/>
      <c r="QAS3" s="74"/>
      <c r="QAT3" s="74"/>
      <c r="QAU3" s="74"/>
      <c r="QAV3" s="74"/>
      <c r="QAW3" s="74"/>
      <c r="QAX3" s="74"/>
      <c r="QAY3" s="74"/>
      <c r="QAZ3" s="74"/>
      <c r="QBA3" s="74"/>
      <c r="QBB3" s="74"/>
      <c r="QBC3" s="74"/>
      <c r="QBD3" s="74"/>
      <c r="QBE3" s="74"/>
      <c r="QBF3" s="74"/>
      <c r="QBG3" s="74"/>
      <c r="QBH3" s="74"/>
      <c r="QBI3" s="74"/>
      <c r="QBJ3" s="74"/>
      <c r="QBK3" s="74"/>
      <c r="QBL3" s="74"/>
      <c r="QBM3" s="74"/>
      <c r="QBN3" s="74"/>
      <c r="QBO3" s="74"/>
      <c r="QBP3" s="74"/>
      <c r="QBQ3" s="74"/>
      <c r="QBR3" s="74"/>
      <c r="QBS3" s="74"/>
      <c r="QBT3" s="74"/>
      <c r="QBU3" s="74"/>
      <c r="QBV3" s="74"/>
      <c r="QBW3" s="74"/>
      <c r="QBX3" s="74"/>
      <c r="QBY3" s="74"/>
      <c r="QBZ3" s="74"/>
      <c r="QCA3" s="74"/>
      <c r="QCB3" s="74"/>
      <c r="QCC3" s="74"/>
      <c r="QCD3" s="74"/>
      <c r="QCE3" s="74"/>
      <c r="QCF3" s="74"/>
      <c r="QCG3" s="74"/>
      <c r="QCH3" s="74"/>
      <c r="QCI3" s="74"/>
      <c r="QCJ3" s="74"/>
      <c r="QCK3" s="74"/>
      <c r="QCL3" s="74"/>
      <c r="QCM3" s="74"/>
      <c r="QCN3" s="74"/>
      <c r="QCO3" s="74"/>
      <c r="QCP3" s="74"/>
      <c r="QCQ3" s="74"/>
      <c r="QCR3" s="74"/>
      <c r="QCS3" s="74"/>
      <c r="QCT3" s="74"/>
      <c r="QCU3" s="74"/>
      <c r="QCV3" s="74"/>
      <c r="QCW3" s="74"/>
      <c r="QCX3" s="74"/>
      <c r="QCY3" s="74"/>
      <c r="QCZ3" s="74"/>
      <c r="QDA3" s="74"/>
      <c r="QDB3" s="74"/>
      <c r="QDC3" s="74"/>
      <c r="QDD3" s="74"/>
      <c r="QDE3" s="74"/>
      <c r="QDF3" s="74"/>
      <c r="QDG3" s="74"/>
      <c r="QDH3" s="74"/>
      <c r="QDI3" s="74"/>
      <c r="QDJ3" s="74"/>
      <c r="QDK3" s="74"/>
      <c r="QDL3" s="74"/>
      <c r="QDM3" s="74"/>
      <c r="QDN3" s="74"/>
      <c r="QDO3" s="74"/>
      <c r="QDP3" s="74"/>
      <c r="QDQ3" s="74"/>
      <c r="QDR3" s="74"/>
      <c r="QDS3" s="74"/>
      <c r="QDT3" s="74"/>
      <c r="QDU3" s="74"/>
      <c r="QDV3" s="74"/>
      <c r="QDW3" s="74"/>
      <c r="QDX3" s="74"/>
      <c r="QDY3" s="74"/>
      <c r="QDZ3" s="74"/>
      <c r="QEA3" s="74"/>
      <c r="QEB3" s="74"/>
      <c r="QEC3" s="74"/>
      <c r="QED3" s="74"/>
      <c r="QEE3" s="74"/>
      <c r="QEF3" s="74"/>
      <c r="QEG3" s="74"/>
      <c r="QEH3" s="74"/>
      <c r="QEI3" s="74"/>
      <c r="QEJ3" s="74"/>
      <c r="QEK3" s="74"/>
      <c r="QEL3" s="74"/>
      <c r="QEM3" s="74"/>
      <c r="QEN3" s="74"/>
      <c r="QEO3" s="74"/>
      <c r="QEP3" s="74"/>
      <c r="QEQ3" s="74"/>
      <c r="QER3" s="74"/>
      <c r="QES3" s="74"/>
      <c r="QET3" s="74"/>
      <c r="QEU3" s="74"/>
      <c r="QEV3" s="74"/>
      <c r="QEW3" s="74"/>
      <c r="QEX3" s="74"/>
      <c r="QEY3" s="74"/>
      <c r="QEZ3" s="74"/>
      <c r="QFA3" s="74"/>
      <c r="QFB3" s="74"/>
      <c r="QFC3" s="74"/>
      <c r="QFD3" s="74"/>
      <c r="QFE3" s="74"/>
      <c r="QFF3" s="74"/>
      <c r="QFG3" s="74"/>
      <c r="QFH3" s="74"/>
      <c r="QFI3" s="74"/>
      <c r="QFJ3" s="74"/>
      <c r="QFK3" s="74"/>
      <c r="QFL3" s="74"/>
      <c r="QFM3" s="74"/>
      <c r="QFN3" s="74"/>
      <c r="QFO3" s="74"/>
      <c r="QFP3" s="74"/>
      <c r="QFQ3" s="74"/>
      <c r="QFR3" s="74"/>
      <c r="QFS3" s="74"/>
      <c r="QFT3" s="74"/>
      <c r="QFU3" s="74"/>
      <c r="QFV3" s="74"/>
      <c r="QFW3" s="74"/>
      <c r="QFX3" s="74"/>
      <c r="QFY3" s="74"/>
      <c r="QFZ3" s="74"/>
      <c r="QGA3" s="74"/>
      <c r="QGB3" s="74"/>
      <c r="QGC3" s="74"/>
      <c r="QGD3" s="74"/>
      <c r="QGE3" s="74"/>
      <c r="QGF3" s="74"/>
      <c r="QGG3" s="74"/>
      <c r="QGH3" s="74"/>
      <c r="QGI3" s="74"/>
      <c r="QGJ3" s="74"/>
      <c r="QGK3" s="74"/>
      <c r="QGL3" s="74"/>
      <c r="QGM3" s="74"/>
      <c r="QGN3" s="74"/>
      <c r="QGO3" s="74"/>
      <c r="QGP3" s="74"/>
      <c r="QGQ3" s="74"/>
      <c r="QGR3" s="74"/>
      <c r="QGS3" s="74"/>
      <c r="QGT3" s="74"/>
      <c r="QGU3" s="74"/>
      <c r="QGV3" s="74"/>
      <c r="QGW3" s="74"/>
      <c r="QGX3" s="74"/>
      <c r="QGY3" s="74"/>
      <c r="QGZ3" s="74"/>
      <c r="QHA3" s="74"/>
      <c r="QHB3" s="74"/>
      <c r="QHC3" s="74"/>
      <c r="QHD3" s="74"/>
      <c r="QHE3" s="74"/>
      <c r="QHF3" s="74"/>
      <c r="QHG3" s="74"/>
      <c r="QHH3" s="74"/>
      <c r="QHI3" s="74"/>
      <c r="QHJ3" s="74"/>
      <c r="QHK3" s="74"/>
      <c r="QHL3" s="74"/>
      <c r="QHM3" s="74"/>
      <c r="QHN3" s="74"/>
      <c r="QHO3" s="74"/>
      <c r="QHP3" s="74"/>
      <c r="QHQ3" s="74"/>
      <c r="QHR3" s="74"/>
      <c r="QHS3" s="74"/>
      <c r="QHT3" s="74"/>
      <c r="QHU3" s="74"/>
      <c r="QHV3" s="74"/>
      <c r="QHW3" s="74"/>
      <c r="QHX3" s="74"/>
      <c r="QHY3" s="74"/>
      <c r="QHZ3" s="74"/>
      <c r="QIA3" s="74"/>
      <c r="QIB3" s="74"/>
      <c r="QIC3" s="74"/>
      <c r="QID3" s="74"/>
      <c r="QIE3" s="74"/>
      <c r="QIF3" s="74"/>
      <c r="QIG3" s="74"/>
      <c r="QIH3" s="74"/>
      <c r="QII3" s="74"/>
      <c r="QIJ3" s="74"/>
      <c r="QIK3" s="74"/>
      <c r="QIL3" s="74"/>
      <c r="QIM3" s="74"/>
      <c r="QIN3" s="74"/>
      <c r="QIO3" s="74"/>
      <c r="QIP3" s="74"/>
      <c r="QIQ3" s="74"/>
      <c r="QIR3" s="74"/>
      <c r="QIS3" s="74"/>
      <c r="QIT3" s="74"/>
      <c r="QIU3" s="74"/>
      <c r="QIV3" s="74"/>
      <c r="QIW3" s="74"/>
      <c r="QIX3" s="74"/>
      <c r="QIY3" s="74"/>
      <c r="QIZ3" s="74"/>
      <c r="QJA3" s="74"/>
      <c r="QJB3" s="74"/>
      <c r="QJC3" s="74"/>
      <c r="QJD3" s="74"/>
      <c r="QJE3" s="74"/>
      <c r="QJF3" s="74"/>
      <c r="QJG3" s="74"/>
      <c r="QJH3" s="74"/>
      <c r="QJI3" s="74"/>
      <c r="QJJ3" s="74"/>
      <c r="QJK3" s="74"/>
      <c r="QJL3" s="74"/>
      <c r="QJM3" s="74"/>
      <c r="QJN3" s="74"/>
      <c r="QJO3" s="74"/>
      <c r="QJP3" s="74"/>
      <c r="QJQ3" s="74"/>
      <c r="QJR3" s="74"/>
      <c r="QJS3" s="74"/>
      <c r="QJT3" s="74"/>
      <c r="QJU3" s="74"/>
      <c r="QJV3" s="74"/>
      <c r="QJW3" s="74"/>
      <c r="QJX3" s="74"/>
      <c r="QJY3" s="74"/>
      <c r="QJZ3" s="74"/>
      <c r="QKA3" s="74"/>
      <c r="QKB3" s="74"/>
      <c r="QKC3" s="74"/>
      <c r="QKD3" s="74"/>
      <c r="QKE3" s="74"/>
      <c r="QKF3" s="74"/>
      <c r="QKG3" s="74"/>
      <c r="QKH3" s="74"/>
      <c r="QKI3" s="74"/>
      <c r="QKJ3" s="74"/>
      <c r="QKK3" s="74"/>
      <c r="QKL3" s="74"/>
      <c r="QKM3" s="74"/>
      <c r="QKN3" s="74"/>
      <c r="QKO3" s="74"/>
      <c r="QKP3" s="74"/>
      <c r="QKQ3" s="74"/>
      <c r="QKR3" s="74"/>
      <c r="QKS3" s="74"/>
      <c r="QKT3" s="74"/>
      <c r="QKU3" s="74"/>
      <c r="QKV3" s="74"/>
      <c r="QKW3" s="74"/>
      <c r="QKX3" s="74"/>
      <c r="QKY3" s="74"/>
      <c r="QKZ3" s="74"/>
      <c r="QLA3" s="74"/>
      <c r="QLB3" s="74"/>
      <c r="QLC3" s="74"/>
      <c r="QLD3" s="74"/>
      <c r="QLE3" s="74"/>
      <c r="QLF3" s="74"/>
      <c r="QLG3" s="74"/>
      <c r="QLH3" s="74"/>
      <c r="QLI3" s="74"/>
      <c r="QLJ3" s="74"/>
      <c r="QLK3" s="74"/>
      <c r="QLL3" s="74"/>
      <c r="QLM3" s="74"/>
      <c r="QLN3" s="74"/>
      <c r="QLO3" s="74"/>
      <c r="QLP3" s="74"/>
      <c r="QLQ3" s="74"/>
      <c r="QLR3" s="74"/>
      <c r="QLS3" s="74"/>
      <c r="QLT3" s="74"/>
      <c r="QLU3" s="74"/>
      <c r="QLV3" s="74"/>
      <c r="QLW3" s="74"/>
      <c r="QLX3" s="74"/>
      <c r="QLY3" s="74"/>
      <c r="QLZ3" s="74"/>
      <c r="QMA3" s="74"/>
      <c r="QMB3" s="74"/>
      <c r="QMC3" s="74"/>
      <c r="QMD3" s="74"/>
      <c r="QME3" s="74"/>
      <c r="QMF3" s="74"/>
      <c r="QMG3" s="74"/>
      <c r="QMH3" s="74"/>
      <c r="QMI3" s="74"/>
      <c r="QMJ3" s="74"/>
      <c r="QMK3" s="74"/>
      <c r="QML3" s="74"/>
      <c r="QMM3" s="74"/>
      <c r="QMN3" s="74"/>
      <c r="QMO3" s="74"/>
      <c r="QMP3" s="74"/>
      <c r="QMQ3" s="74"/>
      <c r="QMR3" s="74"/>
      <c r="QMS3" s="74"/>
      <c r="QMT3" s="74"/>
      <c r="QMU3" s="74"/>
      <c r="QMV3" s="74"/>
      <c r="QMW3" s="74"/>
      <c r="QMX3" s="74"/>
      <c r="QMY3" s="74"/>
      <c r="QMZ3" s="74"/>
      <c r="QNA3" s="74"/>
      <c r="QNB3" s="74"/>
      <c r="QNC3" s="74"/>
      <c r="QND3" s="74"/>
      <c r="QNE3" s="74"/>
      <c r="QNF3" s="74"/>
      <c r="QNG3" s="74"/>
      <c r="QNH3" s="74"/>
      <c r="QNI3" s="74"/>
      <c r="QNJ3" s="74"/>
      <c r="QNK3" s="74"/>
      <c r="QNL3" s="74"/>
      <c r="QNM3" s="74"/>
      <c r="QNN3" s="74"/>
      <c r="QNO3" s="74"/>
      <c r="QNP3" s="74"/>
      <c r="QNQ3" s="74"/>
      <c r="QNR3" s="74"/>
      <c r="QNS3" s="74"/>
      <c r="QNT3" s="74"/>
      <c r="QNU3" s="74"/>
      <c r="QNV3" s="74"/>
      <c r="QNW3" s="74"/>
      <c r="QNX3" s="74"/>
      <c r="QNY3" s="74"/>
      <c r="QNZ3" s="74"/>
      <c r="QOA3" s="74"/>
      <c r="QOB3" s="74"/>
      <c r="QOC3" s="74"/>
      <c r="QOD3" s="74"/>
      <c r="QOE3" s="74"/>
      <c r="QOF3" s="74"/>
      <c r="QOG3" s="74"/>
      <c r="QOH3" s="74"/>
      <c r="QOI3" s="74"/>
      <c r="QOJ3" s="74"/>
      <c r="QOK3" s="74"/>
      <c r="QOL3" s="74"/>
      <c r="QOM3" s="74"/>
      <c r="QON3" s="74"/>
      <c r="QOO3" s="74"/>
      <c r="QOP3" s="74"/>
      <c r="QOQ3" s="74"/>
      <c r="QOR3" s="74"/>
      <c r="QOS3" s="74"/>
      <c r="QOT3" s="74"/>
      <c r="QOU3" s="74"/>
      <c r="QOV3" s="74"/>
      <c r="QOW3" s="74"/>
      <c r="QOX3" s="74"/>
      <c r="QOY3" s="74"/>
      <c r="QOZ3" s="74"/>
      <c r="QPA3" s="74"/>
      <c r="QPB3" s="74"/>
      <c r="QPC3" s="74"/>
      <c r="QPD3" s="74"/>
      <c r="QPE3" s="74"/>
      <c r="QPF3" s="74"/>
      <c r="QPG3" s="74"/>
      <c r="QPH3" s="74"/>
      <c r="QPI3" s="74"/>
      <c r="QPJ3" s="74"/>
      <c r="QPK3" s="74"/>
      <c r="QPL3" s="74"/>
      <c r="QPM3" s="74"/>
      <c r="QPN3" s="74"/>
      <c r="QPO3" s="74"/>
      <c r="QPP3" s="74"/>
      <c r="QPQ3" s="74"/>
      <c r="QPR3" s="74"/>
      <c r="QPS3" s="74"/>
      <c r="QPT3" s="74"/>
      <c r="QPU3" s="74"/>
      <c r="QPV3" s="74"/>
      <c r="QPW3" s="74"/>
      <c r="QPX3" s="74"/>
      <c r="QPY3" s="74"/>
      <c r="QPZ3" s="74"/>
      <c r="QQA3" s="74"/>
      <c r="QQB3" s="74"/>
      <c r="QQC3" s="74"/>
      <c r="QQD3" s="74"/>
      <c r="QQE3" s="74"/>
      <c r="QQF3" s="74"/>
      <c r="QQG3" s="74"/>
      <c r="QQH3" s="74"/>
      <c r="QQI3" s="74"/>
      <c r="QQJ3" s="74"/>
      <c r="QQK3" s="74"/>
      <c r="QQL3" s="74"/>
      <c r="QQM3" s="74"/>
      <c r="QQN3" s="74"/>
      <c r="QQO3" s="74"/>
      <c r="QQP3" s="74"/>
      <c r="QQQ3" s="74"/>
      <c r="QQR3" s="74"/>
      <c r="QQS3" s="74"/>
      <c r="QQT3" s="74"/>
      <c r="QQU3" s="74"/>
      <c r="QQV3" s="74"/>
      <c r="QQW3" s="74"/>
      <c r="QQX3" s="74"/>
      <c r="QQY3" s="74"/>
      <c r="QQZ3" s="74"/>
      <c r="QRA3" s="74"/>
      <c r="QRB3" s="74"/>
      <c r="QRC3" s="74"/>
      <c r="QRD3" s="74"/>
      <c r="QRE3" s="74"/>
      <c r="QRF3" s="74"/>
      <c r="QRG3" s="74"/>
      <c r="QRH3" s="74"/>
      <c r="QRI3" s="74"/>
      <c r="QRJ3" s="74"/>
      <c r="QRK3" s="74"/>
      <c r="QRL3" s="74"/>
      <c r="QRM3" s="74"/>
      <c r="QRN3" s="74"/>
      <c r="QRO3" s="74"/>
      <c r="QRP3" s="74"/>
      <c r="QRQ3" s="74"/>
      <c r="QRR3" s="74"/>
      <c r="QRS3" s="74"/>
      <c r="QRT3" s="74"/>
      <c r="QRU3" s="74"/>
      <c r="QRV3" s="74"/>
      <c r="QRW3" s="74"/>
      <c r="QRX3" s="74"/>
      <c r="QRY3" s="74"/>
      <c r="QRZ3" s="74"/>
      <c r="QSA3" s="74"/>
      <c r="QSB3" s="74"/>
      <c r="QSC3" s="74"/>
      <c r="QSD3" s="74"/>
      <c r="QSE3" s="74"/>
      <c r="QSF3" s="74"/>
      <c r="QSG3" s="74"/>
      <c r="QSH3" s="74"/>
      <c r="QSI3" s="74"/>
      <c r="QSJ3" s="74"/>
      <c r="QSK3" s="74"/>
      <c r="QSL3" s="74"/>
      <c r="QSM3" s="74"/>
      <c r="QSN3" s="74"/>
      <c r="QSO3" s="74"/>
      <c r="QSP3" s="74"/>
      <c r="QSQ3" s="74"/>
      <c r="QSR3" s="74"/>
      <c r="QSS3" s="74"/>
      <c r="QST3" s="74"/>
      <c r="QSU3" s="74"/>
      <c r="QSV3" s="74"/>
      <c r="QSW3" s="74"/>
      <c r="QSX3" s="74"/>
      <c r="QSY3" s="74"/>
      <c r="QSZ3" s="74"/>
      <c r="QTA3" s="74"/>
      <c r="QTB3" s="74"/>
      <c r="QTC3" s="74"/>
      <c r="QTD3" s="74"/>
      <c r="QTE3" s="74"/>
      <c r="QTF3" s="74"/>
      <c r="QTG3" s="74"/>
      <c r="QTH3" s="74"/>
      <c r="QTI3" s="74"/>
      <c r="QTJ3" s="74"/>
      <c r="QTK3" s="74"/>
      <c r="QTL3" s="74"/>
      <c r="QTM3" s="74"/>
      <c r="QTN3" s="74"/>
      <c r="QTO3" s="74"/>
      <c r="QTP3" s="74"/>
      <c r="QTQ3" s="74"/>
      <c r="QTR3" s="74"/>
      <c r="QTS3" s="74"/>
      <c r="QTT3" s="74"/>
      <c r="QTU3" s="74"/>
      <c r="QTV3" s="74"/>
      <c r="QTW3" s="74"/>
      <c r="QTX3" s="74"/>
      <c r="QTY3" s="74"/>
      <c r="QTZ3" s="74"/>
      <c r="QUA3" s="74"/>
      <c r="QUB3" s="74"/>
      <c r="QUC3" s="74"/>
      <c r="QUD3" s="74"/>
      <c r="QUE3" s="74"/>
      <c r="QUF3" s="74"/>
      <c r="QUG3" s="74"/>
      <c r="QUH3" s="74"/>
      <c r="QUI3" s="74"/>
      <c r="QUJ3" s="74"/>
      <c r="QUK3" s="74"/>
      <c r="QUL3" s="74"/>
      <c r="QUM3" s="74"/>
      <c r="QUN3" s="74"/>
      <c r="QUO3" s="74"/>
      <c r="QUP3" s="74"/>
      <c r="QUQ3" s="74"/>
      <c r="QUR3" s="74"/>
      <c r="QUS3" s="74"/>
      <c r="QUT3" s="74"/>
      <c r="QUU3" s="74"/>
      <c r="QUV3" s="74"/>
      <c r="QUW3" s="74"/>
      <c r="QUX3" s="74"/>
      <c r="QUY3" s="74"/>
      <c r="QUZ3" s="74"/>
      <c r="QVA3" s="74"/>
      <c r="QVB3" s="74"/>
      <c r="QVC3" s="74"/>
      <c r="QVD3" s="74"/>
      <c r="QVE3" s="74"/>
      <c r="QVF3" s="74"/>
      <c r="QVG3" s="74"/>
      <c r="QVH3" s="74"/>
      <c r="QVI3" s="74"/>
      <c r="QVJ3" s="74"/>
      <c r="QVK3" s="74"/>
      <c r="QVL3" s="74"/>
      <c r="QVM3" s="74"/>
      <c r="QVN3" s="74"/>
      <c r="QVO3" s="74"/>
      <c r="QVP3" s="74"/>
      <c r="QVQ3" s="74"/>
      <c r="QVR3" s="74"/>
      <c r="QVS3" s="74"/>
      <c r="QVT3" s="74"/>
      <c r="QVU3" s="74"/>
      <c r="QVV3" s="74"/>
      <c r="QVW3" s="74"/>
      <c r="QVX3" s="74"/>
      <c r="QVY3" s="74"/>
      <c r="QVZ3" s="74"/>
      <c r="QWA3" s="74"/>
      <c r="QWB3" s="74"/>
      <c r="QWC3" s="74"/>
      <c r="QWD3" s="74"/>
      <c r="QWE3" s="74"/>
      <c r="QWF3" s="74"/>
      <c r="QWG3" s="74"/>
      <c r="QWH3" s="74"/>
      <c r="QWI3" s="74"/>
      <c r="QWJ3" s="74"/>
      <c r="QWK3" s="74"/>
      <c r="QWL3" s="74"/>
      <c r="QWM3" s="74"/>
      <c r="QWN3" s="74"/>
      <c r="QWO3" s="74"/>
      <c r="QWP3" s="74"/>
      <c r="QWQ3" s="74"/>
      <c r="QWR3" s="74"/>
      <c r="QWS3" s="74"/>
      <c r="QWT3" s="74"/>
      <c r="QWU3" s="74"/>
      <c r="QWV3" s="74"/>
      <c r="QWW3" s="74"/>
      <c r="QWX3" s="74"/>
      <c r="QWY3" s="74"/>
      <c r="QWZ3" s="74"/>
      <c r="QXA3" s="74"/>
      <c r="QXB3" s="74"/>
      <c r="QXC3" s="74"/>
      <c r="QXD3" s="74"/>
      <c r="QXE3" s="74"/>
      <c r="QXF3" s="74"/>
      <c r="QXG3" s="74"/>
      <c r="QXH3" s="74"/>
      <c r="QXI3" s="74"/>
      <c r="QXJ3" s="74"/>
      <c r="QXK3" s="74"/>
      <c r="QXL3" s="74"/>
      <c r="QXM3" s="74"/>
      <c r="QXN3" s="74"/>
      <c r="QXO3" s="74"/>
      <c r="QXP3" s="74"/>
      <c r="QXQ3" s="74"/>
      <c r="QXR3" s="74"/>
      <c r="QXS3" s="74"/>
      <c r="QXT3" s="74"/>
      <c r="QXU3" s="74"/>
      <c r="QXV3" s="74"/>
      <c r="QXW3" s="74"/>
      <c r="QXX3" s="74"/>
      <c r="QXY3" s="74"/>
      <c r="QXZ3" s="74"/>
      <c r="QYA3" s="74"/>
      <c r="QYB3" s="74"/>
      <c r="QYC3" s="74"/>
      <c r="QYD3" s="74"/>
      <c r="QYE3" s="74"/>
      <c r="QYF3" s="74"/>
      <c r="QYG3" s="74"/>
      <c r="QYH3" s="74"/>
      <c r="QYI3" s="74"/>
      <c r="QYJ3" s="74"/>
      <c r="QYK3" s="74"/>
      <c r="QYL3" s="74"/>
      <c r="QYM3" s="74"/>
      <c r="QYN3" s="74"/>
      <c r="QYO3" s="74"/>
      <c r="QYP3" s="74"/>
      <c r="QYQ3" s="74"/>
      <c r="QYR3" s="74"/>
      <c r="QYS3" s="74"/>
      <c r="QYT3" s="74"/>
      <c r="QYU3" s="74"/>
      <c r="QYV3" s="74"/>
      <c r="QYW3" s="74"/>
      <c r="QYX3" s="74"/>
      <c r="QYY3" s="74"/>
      <c r="QYZ3" s="74"/>
      <c r="QZA3" s="74"/>
      <c r="QZB3" s="74"/>
      <c r="QZC3" s="74"/>
      <c r="QZD3" s="74"/>
      <c r="QZE3" s="74"/>
      <c r="QZF3" s="74"/>
      <c r="QZG3" s="74"/>
      <c r="QZH3" s="74"/>
      <c r="QZI3" s="74"/>
      <c r="QZJ3" s="74"/>
      <c r="QZK3" s="74"/>
      <c r="QZL3" s="74"/>
      <c r="QZM3" s="74"/>
      <c r="QZN3" s="74"/>
      <c r="QZO3" s="74"/>
      <c r="QZP3" s="74"/>
      <c r="QZQ3" s="74"/>
      <c r="QZR3" s="74"/>
      <c r="QZS3" s="74"/>
      <c r="QZT3" s="74"/>
      <c r="QZU3" s="74"/>
      <c r="QZV3" s="74"/>
      <c r="QZW3" s="74"/>
      <c r="QZX3" s="74"/>
      <c r="QZY3" s="74"/>
      <c r="QZZ3" s="74"/>
      <c r="RAA3" s="74"/>
      <c r="RAB3" s="74"/>
      <c r="RAC3" s="74"/>
      <c r="RAD3" s="74"/>
      <c r="RAE3" s="74"/>
      <c r="RAF3" s="74"/>
      <c r="RAG3" s="74"/>
      <c r="RAH3" s="74"/>
      <c r="RAI3" s="74"/>
      <c r="RAJ3" s="74"/>
      <c r="RAK3" s="74"/>
      <c r="RAL3" s="74"/>
      <c r="RAM3" s="74"/>
      <c r="RAN3" s="74"/>
      <c r="RAO3" s="74"/>
      <c r="RAP3" s="74"/>
      <c r="RAQ3" s="74"/>
      <c r="RAR3" s="74"/>
      <c r="RAS3" s="74"/>
      <c r="RAT3" s="74"/>
      <c r="RAU3" s="74"/>
      <c r="RAV3" s="74"/>
      <c r="RAW3" s="74"/>
      <c r="RAX3" s="74"/>
      <c r="RAY3" s="74"/>
      <c r="RAZ3" s="74"/>
      <c r="RBA3" s="74"/>
      <c r="RBB3" s="74"/>
      <c r="RBC3" s="74"/>
      <c r="RBD3" s="74"/>
      <c r="RBE3" s="74"/>
      <c r="RBF3" s="74"/>
      <c r="RBG3" s="74"/>
      <c r="RBH3" s="74"/>
      <c r="RBI3" s="74"/>
      <c r="RBJ3" s="74"/>
      <c r="RBK3" s="74"/>
      <c r="RBL3" s="74"/>
      <c r="RBM3" s="74"/>
      <c r="RBN3" s="74"/>
      <c r="RBO3" s="74"/>
      <c r="RBP3" s="74"/>
      <c r="RBQ3" s="74"/>
      <c r="RBR3" s="74"/>
      <c r="RBS3" s="74"/>
      <c r="RBT3" s="74"/>
      <c r="RBU3" s="74"/>
      <c r="RBV3" s="74"/>
      <c r="RBW3" s="74"/>
      <c r="RBX3" s="74"/>
      <c r="RBY3" s="74"/>
      <c r="RBZ3" s="74"/>
      <c r="RCA3" s="74"/>
      <c r="RCB3" s="74"/>
      <c r="RCC3" s="74"/>
      <c r="RCD3" s="74"/>
      <c r="RCE3" s="74"/>
      <c r="RCF3" s="74"/>
      <c r="RCG3" s="74"/>
      <c r="RCH3" s="74"/>
      <c r="RCI3" s="74"/>
      <c r="RCJ3" s="74"/>
      <c r="RCK3" s="74"/>
      <c r="RCL3" s="74"/>
      <c r="RCM3" s="74"/>
      <c r="RCN3" s="74"/>
      <c r="RCO3" s="74"/>
      <c r="RCP3" s="74"/>
      <c r="RCQ3" s="74"/>
      <c r="RCR3" s="74"/>
      <c r="RCS3" s="74"/>
      <c r="RCT3" s="74"/>
      <c r="RCU3" s="74"/>
      <c r="RCV3" s="74"/>
      <c r="RCW3" s="74"/>
      <c r="RCX3" s="74"/>
      <c r="RCY3" s="74"/>
      <c r="RCZ3" s="74"/>
      <c r="RDA3" s="74"/>
      <c r="RDB3" s="74"/>
      <c r="RDC3" s="74"/>
      <c r="RDD3" s="74"/>
      <c r="RDE3" s="74"/>
      <c r="RDF3" s="74"/>
      <c r="RDG3" s="74"/>
      <c r="RDH3" s="74"/>
      <c r="RDI3" s="74"/>
      <c r="RDJ3" s="74"/>
      <c r="RDK3" s="74"/>
      <c r="RDL3" s="74"/>
      <c r="RDM3" s="74"/>
      <c r="RDN3" s="74"/>
      <c r="RDO3" s="74"/>
      <c r="RDP3" s="74"/>
      <c r="RDQ3" s="74"/>
      <c r="RDR3" s="74"/>
      <c r="RDS3" s="74"/>
      <c r="RDT3" s="74"/>
      <c r="RDU3" s="74"/>
      <c r="RDV3" s="74"/>
      <c r="RDW3" s="74"/>
      <c r="RDX3" s="74"/>
      <c r="RDY3" s="74"/>
      <c r="RDZ3" s="74"/>
      <c r="REA3" s="74"/>
      <c r="REB3" s="74"/>
      <c r="REC3" s="74"/>
      <c r="RED3" s="74"/>
      <c r="REE3" s="74"/>
      <c r="REF3" s="74"/>
      <c r="REG3" s="74"/>
      <c r="REH3" s="74"/>
      <c r="REI3" s="74"/>
      <c r="REJ3" s="74"/>
      <c r="REK3" s="74"/>
      <c r="REL3" s="74"/>
      <c r="REM3" s="74"/>
      <c r="REN3" s="74"/>
      <c r="REO3" s="74"/>
      <c r="REP3" s="74"/>
      <c r="REQ3" s="74"/>
      <c r="RER3" s="74"/>
      <c r="RES3" s="74"/>
      <c r="RET3" s="74"/>
      <c r="REU3" s="74"/>
      <c r="REV3" s="74"/>
      <c r="REW3" s="74"/>
      <c r="REX3" s="74"/>
      <c r="REY3" s="74"/>
      <c r="REZ3" s="74"/>
      <c r="RFA3" s="74"/>
      <c r="RFB3" s="74"/>
      <c r="RFC3" s="74"/>
      <c r="RFD3" s="74"/>
      <c r="RFE3" s="74"/>
      <c r="RFF3" s="74"/>
      <c r="RFG3" s="74"/>
      <c r="RFH3" s="74"/>
      <c r="RFI3" s="74"/>
      <c r="RFJ3" s="74"/>
      <c r="RFK3" s="74"/>
      <c r="RFL3" s="74"/>
      <c r="RFM3" s="74"/>
      <c r="RFN3" s="74"/>
      <c r="RFO3" s="74"/>
      <c r="RFP3" s="74"/>
      <c r="RFQ3" s="74"/>
      <c r="RFR3" s="74"/>
      <c r="RFS3" s="74"/>
      <c r="RFT3" s="74"/>
      <c r="RFU3" s="74"/>
      <c r="RFV3" s="74"/>
      <c r="RFW3" s="74"/>
      <c r="RFX3" s="74"/>
      <c r="RFY3" s="74"/>
      <c r="RFZ3" s="74"/>
      <c r="RGA3" s="74"/>
      <c r="RGB3" s="74"/>
      <c r="RGC3" s="74"/>
      <c r="RGD3" s="74"/>
      <c r="RGE3" s="74"/>
      <c r="RGF3" s="74"/>
      <c r="RGG3" s="74"/>
      <c r="RGH3" s="74"/>
      <c r="RGI3" s="74"/>
      <c r="RGJ3" s="74"/>
      <c r="RGK3" s="74"/>
      <c r="RGL3" s="74"/>
      <c r="RGM3" s="74"/>
      <c r="RGN3" s="74"/>
      <c r="RGO3" s="74"/>
      <c r="RGP3" s="74"/>
      <c r="RGQ3" s="74"/>
      <c r="RGR3" s="74"/>
      <c r="RGS3" s="74"/>
      <c r="RGT3" s="74"/>
      <c r="RGU3" s="74"/>
      <c r="RGV3" s="74"/>
      <c r="RGW3" s="74"/>
      <c r="RGX3" s="74"/>
      <c r="RGY3" s="74"/>
      <c r="RGZ3" s="74"/>
      <c r="RHA3" s="74"/>
      <c r="RHB3" s="74"/>
      <c r="RHC3" s="74"/>
      <c r="RHD3" s="74"/>
      <c r="RHE3" s="74"/>
      <c r="RHF3" s="74"/>
      <c r="RHG3" s="74"/>
      <c r="RHH3" s="74"/>
      <c r="RHI3" s="74"/>
      <c r="RHJ3" s="74"/>
      <c r="RHK3" s="74"/>
      <c r="RHL3" s="74"/>
      <c r="RHM3" s="74"/>
      <c r="RHN3" s="74"/>
      <c r="RHO3" s="74"/>
      <c r="RHP3" s="74"/>
      <c r="RHQ3" s="74"/>
      <c r="RHR3" s="74"/>
      <c r="RHS3" s="74"/>
      <c r="RHT3" s="74"/>
      <c r="RHU3" s="74"/>
      <c r="RHV3" s="74"/>
      <c r="RHW3" s="74"/>
      <c r="RHX3" s="74"/>
      <c r="RHY3" s="74"/>
      <c r="RHZ3" s="74"/>
      <c r="RIA3" s="74"/>
      <c r="RIB3" s="74"/>
      <c r="RIC3" s="74"/>
      <c r="RID3" s="74"/>
      <c r="RIE3" s="74"/>
      <c r="RIF3" s="74"/>
      <c r="RIG3" s="74"/>
      <c r="RIH3" s="74"/>
      <c r="RII3" s="74"/>
      <c r="RIJ3" s="74"/>
      <c r="RIK3" s="74"/>
      <c r="RIL3" s="74"/>
      <c r="RIM3" s="74"/>
      <c r="RIN3" s="74"/>
      <c r="RIO3" s="74"/>
      <c r="RIP3" s="74"/>
      <c r="RIQ3" s="74"/>
      <c r="RIR3" s="74"/>
      <c r="RIS3" s="74"/>
      <c r="RIT3" s="74"/>
      <c r="RIU3" s="74"/>
      <c r="RIV3" s="74"/>
      <c r="RIW3" s="74"/>
      <c r="RIX3" s="74"/>
      <c r="RIY3" s="74"/>
      <c r="RIZ3" s="74"/>
      <c r="RJA3" s="74"/>
      <c r="RJB3" s="74"/>
      <c r="RJC3" s="74"/>
      <c r="RJD3" s="74"/>
      <c r="RJE3" s="74"/>
      <c r="RJF3" s="74"/>
      <c r="RJG3" s="74"/>
      <c r="RJH3" s="74"/>
      <c r="RJI3" s="74"/>
      <c r="RJJ3" s="74"/>
      <c r="RJK3" s="74"/>
      <c r="RJL3" s="74"/>
      <c r="RJM3" s="74"/>
      <c r="RJN3" s="74"/>
      <c r="RJO3" s="74"/>
      <c r="RJP3" s="74"/>
      <c r="RJQ3" s="74"/>
      <c r="RJR3" s="74"/>
      <c r="RJS3" s="74"/>
      <c r="RJT3" s="74"/>
      <c r="RJU3" s="74"/>
      <c r="RJV3" s="74"/>
      <c r="RJW3" s="74"/>
      <c r="RJX3" s="74"/>
      <c r="RJY3" s="74"/>
      <c r="RJZ3" s="74"/>
      <c r="RKA3" s="74"/>
      <c r="RKB3" s="74"/>
      <c r="RKC3" s="74"/>
      <c r="RKD3" s="74"/>
      <c r="RKE3" s="74"/>
      <c r="RKF3" s="74"/>
      <c r="RKG3" s="74"/>
      <c r="RKH3" s="74"/>
      <c r="RKI3" s="74"/>
      <c r="RKJ3" s="74"/>
      <c r="RKK3" s="74"/>
      <c r="RKL3" s="74"/>
      <c r="RKM3" s="74"/>
      <c r="RKN3" s="74"/>
      <c r="RKO3" s="74"/>
      <c r="RKP3" s="74"/>
      <c r="RKQ3" s="74"/>
      <c r="RKR3" s="74"/>
      <c r="RKS3" s="74"/>
      <c r="RKT3" s="74"/>
      <c r="RKU3" s="74"/>
      <c r="RKV3" s="74"/>
      <c r="RKW3" s="74"/>
      <c r="RKX3" s="74"/>
      <c r="RKY3" s="74"/>
      <c r="RKZ3" s="74"/>
      <c r="RLA3" s="74"/>
      <c r="RLB3" s="74"/>
      <c r="RLC3" s="74"/>
      <c r="RLD3" s="74"/>
      <c r="RLE3" s="74"/>
      <c r="RLF3" s="74"/>
      <c r="RLG3" s="74"/>
      <c r="RLH3" s="74"/>
      <c r="RLI3" s="74"/>
      <c r="RLJ3" s="74"/>
      <c r="RLK3" s="74"/>
      <c r="RLL3" s="74"/>
      <c r="RLM3" s="74"/>
      <c r="RLN3" s="74"/>
      <c r="RLO3" s="74"/>
      <c r="RLP3" s="74"/>
      <c r="RLQ3" s="74"/>
      <c r="RLR3" s="74"/>
      <c r="RLS3" s="74"/>
      <c r="RLT3" s="74"/>
      <c r="RLU3" s="74"/>
      <c r="RLV3" s="74"/>
      <c r="RLW3" s="74"/>
      <c r="RLX3" s="74"/>
      <c r="RLY3" s="74"/>
      <c r="RLZ3" s="74"/>
      <c r="RMA3" s="74"/>
      <c r="RMB3" s="74"/>
      <c r="RMC3" s="74"/>
      <c r="RMD3" s="74"/>
      <c r="RME3" s="74"/>
      <c r="RMF3" s="74"/>
      <c r="RMG3" s="74"/>
      <c r="RMH3" s="74"/>
      <c r="RMI3" s="74"/>
      <c r="RMJ3" s="74"/>
      <c r="RMK3" s="74"/>
      <c r="RML3" s="74"/>
      <c r="RMM3" s="74"/>
      <c r="RMN3" s="74"/>
      <c r="RMO3" s="74"/>
      <c r="RMP3" s="74"/>
      <c r="RMQ3" s="74"/>
      <c r="RMR3" s="74"/>
      <c r="RMS3" s="74"/>
      <c r="RMT3" s="74"/>
      <c r="RMU3" s="74"/>
      <c r="RMV3" s="74"/>
      <c r="RMW3" s="74"/>
      <c r="RMX3" s="74"/>
      <c r="RMY3" s="74"/>
      <c r="RMZ3" s="74"/>
      <c r="RNA3" s="74"/>
      <c r="RNB3" s="74"/>
      <c r="RNC3" s="74"/>
      <c r="RND3" s="74"/>
      <c r="RNE3" s="74"/>
      <c r="RNF3" s="74"/>
      <c r="RNG3" s="74"/>
      <c r="RNH3" s="74"/>
      <c r="RNI3" s="74"/>
      <c r="RNJ3" s="74"/>
      <c r="RNK3" s="74"/>
      <c r="RNL3" s="74"/>
      <c r="RNM3" s="74"/>
      <c r="RNN3" s="74"/>
      <c r="RNO3" s="74"/>
      <c r="RNP3" s="74"/>
      <c r="RNQ3" s="74"/>
      <c r="RNR3" s="74"/>
      <c r="RNS3" s="74"/>
      <c r="RNT3" s="74"/>
      <c r="RNU3" s="74"/>
      <c r="RNV3" s="74"/>
      <c r="RNW3" s="74"/>
      <c r="RNX3" s="74"/>
      <c r="RNY3" s="74"/>
      <c r="RNZ3" s="74"/>
      <c r="ROA3" s="74"/>
      <c r="ROB3" s="74"/>
      <c r="ROC3" s="74"/>
      <c r="ROD3" s="74"/>
      <c r="ROE3" s="74"/>
      <c r="ROF3" s="74"/>
      <c r="ROG3" s="74"/>
      <c r="ROH3" s="74"/>
      <c r="ROI3" s="74"/>
      <c r="ROJ3" s="74"/>
      <c r="ROK3" s="74"/>
      <c r="ROL3" s="74"/>
      <c r="ROM3" s="74"/>
      <c r="RON3" s="74"/>
      <c r="ROO3" s="74"/>
      <c r="ROP3" s="74"/>
      <c r="ROQ3" s="74"/>
      <c r="ROR3" s="74"/>
      <c r="ROS3" s="74"/>
      <c r="ROT3" s="74"/>
      <c r="ROU3" s="74"/>
      <c r="ROV3" s="74"/>
      <c r="ROW3" s="74"/>
      <c r="ROX3" s="74"/>
      <c r="ROY3" s="74"/>
      <c r="ROZ3" s="74"/>
      <c r="RPA3" s="74"/>
      <c r="RPB3" s="74"/>
      <c r="RPC3" s="74"/>
      <c r="RPD3" s="74"/>
      <c r="RPE3" s="74"/>
      <c r="RPF3" s="74"/>
      <c r="RPG3" s="74"/>
      <c r="RPH3" s="74"/>
      <c r="RPI3" s="74"/>
      <c r="RPJ3" s="74"/>
      <c r="RPK3" s="74"/>
      <c r="RPL3" s="74"/>
      <c r="RPM3" s="74"/>
      <c r="RPN3" s="74"/>
      <c r="RPO3" s="74"/>
      <c r="RPP3" s="74"/>
      <c r="RPQ3" s="74"/>
      <c r="RPR3" s="74"/>
      <c r="RPS3" s="74"/>
      <c r="RPT3" s="74"/>
      <c r="RPU3" s="74"/>
      <c r="RPV3" s="74"/>
      <c r="RPW3" s="74"/>
      <c r="RPX3" s="74"/>
      <c r="RPY3" s="74"/>
      <c r="RPZ3" s="74"/>
      <c r="RQA3" s="74"/>
      <c r="RQB3" s="74"/>
      <c r="RQC3" s="74"/>
      <c r="RQD3" s="74"/>
      <c r="RQE3" s="74"/>
      <c r="RQF3" s="74"/>
      <c r="RQG3" s="74"/>
      <c r="RQH3" s="74"/>
      <c r="RQI3" s="74"/>
      <c r="RQJ3" s="74"/>
      <c r="RQK3" s="74"/>
      <c r="RQL3" s="74"/>
      <c r="RQM3" s="74"/>
      <c r="RQN3" s="74"/>
      <c r="RQO3" s="74"/>
      <c r="RQP3" s="74"/>
      <c r="RQQ3" s="74"/>
      <c r="RQR3" s="74"/>
      <c r="RQS3" s="74"/>
      <c r="RQT3" s="74"/>
      <c r="RQU3" s="74"/>
      <c r="RQV3" s="74"/>
      <c r="RQW3" s="74"/>
      <c r="RQX3" s="74"/>
      <c r="RQY3" s="74"/>
      <c r="RQZ3" s="74"/>
      <c r="RRA3" s="74"/>
      <c r="RRB3" s="74"/>
      <c r="RRC3" s="74"/>
      <c r="RRD3" s="74"/>
      <c r="RRE3" s="74"/>
      <c r="RRF3" s="74"/>
      <c r="RRG3" s="74"/>
      <c r="RRH3" s="74"/>
      <c r="RRI3" s="74"/>
      <c r="RRJ3" s="74"/>
      <c r="RRK3" s="74"/>
      <c r="RRL3" s="74"/>
      <c r="RRM3" s="74"/>
      <c r="RRN3" s="74"/>
      <c r="RRO3" s="74"/>
      <c r="RRP3" s="74"/>
      <c r="RRQ3" s="74"/>
      <c r="RRR3" s="74"/>
      <c r="RRS3" s="74"/>
      <c r="RRT3" s="74"/>
      <c r="RRU3" s="74"/>
      <c r="RRV3" s="74"/>
      <c r="RRW3" s="74"/>
      <c r="RRX3" s="74"/>
      <c r="RRY3" s="74"/>
      <c r="RRZ3" s="74"/>
      <c r="RSA3" s="74"/>
      <c r="RSB3" s="74"/>
      <c r="RSC3" s="74"/>
      <c r="RSD3" s="74"/>
      <c r="RSE3" s="74"/>
      <c r="RSF3" s="74"/>
      <c r="RSG3" s="74"/>
      <c r="RSH3" s="74"/>
      <c r="RSI3" s="74"/>
      <c r="RSJ3" s="74"/>
      <c r="RSK3" s="74"/>
      <c r="RSL3" s="74"/>
      <c r="RSM3" s="74"/>
      <c r="RSN3" s="74"/>
      <c r="RSO3" s="74"/>
      <c r="RSP3" s="74"/>
      <c r="RSQ3" s="74"/>
      <c r="RSR3" s="74"/>
      <c r="RSS3" s="74"/>
      <c r="RST3" s="74"/>
      <c r="RSU3" s="74"/>
      <c r="RSV3" s="74"/>
      <c r="RSW3" s="74"/>
      <c r="RSX3" s="74"/>
      <c r="RSY3" s="74"/>
      <c r="RSZ3" s="74"/>
      <c r="RTA3" s="74"/>
      <c r="RTB3" s="74"/>
      <c r="RTC3" s="74"/>
      <c r="RTD3" s="74"/>
      <c r="RTE3" s="74"/>
      <c r="RTF3" s="74"/>
      <c r="RTG3" s="74"/>
      <c r="RTH3" s="74"/>
      <c r="RTI3" s="74"/>
      <c r="RTJ3" s="74"/>
      <c r="RTK3" s="74"/>
      <c r="RTL3" s="74"/>
      <c r="RTM3" s="74"/>
      <c r="RTN3" s="74"/>
      <c r="RTO3" s="74"/>
      <c r="RTP3" s="74"/>
      <c r="RTQ3" s="74"/>
      <c r="RTR3" s="74"/>
      <c r="RTS3" s="74"/>
      <c r="RTT3" s="74"/>
      <c r="RTU3" s="74"/>
      <c r="RTV3" s="74"/>
      <c r="RTW3" s="74"/>
      <c r="RTX3" s="74"/>
      <c r="RTY3" s="74"/>
      <c r="RTZ3" s="74"/>
      <c r="RUA3" s="74"/>
      <c r="RUB3" s="74"/>
      <c r="RUC3" s="74"/>
      <c r="RUD3" s="74"/>
      <c r="RUE3" s="74"/>
      <c r="RUF3" s="74"/>
      <c r="RUG3" s="74"/>
      <c r="RUH3" s="74"/>
      <c r="RUI3" s="74"/>
      <c r="RUJ3" s="74"/>
      <c r="RUK3" s="74"/>
      <c r="RUL3" s="74"/>
      <c r="RUM3" s="74"/>
      <c r="RUN3" s="74"/>
      <c r="RUO3" s="74"/>
      <c r="RUP3" s="74"/>
      <c r="RUQ3" s="74"/>
      <c r="RUR3" s="74"/>
      <c r="RUS3" s="74"/>
      <c r="RUT3" s="74"/>
      <c r="RUU3" s="74"/>
      <c r="RUV3" s="74"/>
      <c r="RUW3" s="74"/>
      <c r="RUX3" s="74"/>
      <c r="RUY3" s="74"/>
      <c r="RUZ3" s="74"/>
      <c r="RVA3" s="74"/>
      <c r="RVB3" s="74"/>
      <c r="RVC3" s="74"/>
      <c r="RVD3" s="74"/>
      <c r="RVE3" s="74"/>
      <c r="RVF3" s="74"/>
      <c r="RVG3" s="74"/>
      <c r="RVH3" s="74"/>
      <c r="RVI3" s="74"/>
      <c r="RVJ3" s="74"/>
      <c r="RVK3" s="74"/>
      <c r="RVL3" s="74"/>
      <c r="RVM3" s="74"/>
      <c r="RVN3" s="74"/>
      <c r="RVO3" s="74"/>
      <c r="RVP3" s="74"/>
      <c r="RVQ3" s="74"/>
      <c r="RVR3" s="74"/>
      <c r="RVS3" s="74"/>
      <c r="RVT3" s="74"/>
      <c r="RVU3" s="74"/>
      <c r="RVV3" s="74"/>
      <c r="RVW3" s="74"/>
      <c r="RVX3" s="74"/>
      <c r="RVY3" s="74"/>
      <c r="RVZ3" s="74"/>
      <c r="RWA3" s="74"/>
      <c r="RWB3" s="74"/>
      <c r="RWC3" s="74"/>
      <c r="RWD3" s="74"/>
      <c r="RWE3" s="74"/>
      <c r="RWF3" s="74"/>
      <c r="RWG3" s="74"/>
      <c r="RWH3" s="74"/>
      <c r="RWI3" s="74"/>
      <c r="RWJ3" s="74"/>
      <c r="RWK3" s="74"/>
      <c r="RWL3" s="74"/>
      <c r="RWM3" s="74"/>
      <c r="RWN3" s="74"/>
      <c r="RWO3" s="74"/>
      <c r="RWP3" s="74"/>
      <c r="RWQ3" s="74"/>
      <c r="RWR3" s="74"/>
      <c r="RWS3" s="74"/>
      <c r="RWT3" s="74"/>
      <c r="RWU3" s="74"/>
      <c r="RWV3" s="74"/>
      <c r="RWW3" s="74"/>
      <c r="RWX3" s="74"/>
      <c r="RWY3" s="74"/>
      <c r="RWZ3" s="74"/>
      <c r="RXA3" s="74"/>
      <c r="RXB3" s="74"/>
      <c r="RXC3" s="74"/>
      <c r="RXD3" s="74"/>
      <c r="RXE3" s="74"/>
      <c r="RXF3" s="74"/>
      <c r="RXG3" s="74"/>
      <c r="RXH3" s="74"/>
      <c r="RXI3" s="74"/>
      <c r="RXJ3" s="74"/>
      <c r="RXK3" s="74"/>
      <c r="RXL3" s="74"/>
      <c r="RXM3" s="74"/>
      <c r="RXN3" s="74"/>
      <c r="RXO3" s="74"/>
      <c r="RXP3" s="74"/>
      <c r="RXQ3" s="74"/>
      <c r="RXR3" s="74"/>
      <c r="RXS3" s="74"/>
      <c r="RXT3" s="74"/>
      <c r="RXU3" s="74"/>
      <c r="RXV3" s="74"/>
      <c r="RXW3" s="74"/>
      <c r="RXX3" s="74"/>
      <c r="RXY3" s="74"/>
      <c r="RXZ3" s="74"/>
      <c r="RYA3" s="74"/>
      <c r="RYB3" s="74"/>
      <c r="RYC3" s="74"/>
      <c r="RYD3" s="74"/>
      <c r="RYE3" s="74"/>
      <c r="RYF3" s="74"/>
      <c r="RYG3" s="74"/>
      <c r="RYH3" s="74"/>
      <c r="RYI3" s="74"/>
      <c r="RYJ3" s="74"/>
      <c r="RYK3" s="74"/>
      <c r="RYL3" s="74"/>
      <c r="RYM3" s="74"/>
      <c r="RYN3" s="74"/>
      <c r="RYO3" s="74"/>
      <c r="RYP3" s="74"/>
      <c r="RYQ3" s="74"/>
      <c r="RYR3" s="74"/>
      <c r="RYS3" s="74"/>
      <c r="RYT3" s="74"/>
      <c r="RYU3" s="74"/>
      <c r="RYV3" s="74"/>
      <c r="RYW3" s="74"/>
      <c r="RYX3" s="74"/>
      <c r="RYY3" s="74"/>
      <c r="RYZ3" s="74"/>
      <c r="RZA3" s="74"/>
      <c r="RZB3" s="74"/>
      <c r="RZC3" s="74"/>
      <c r="RZD3" s="74"/>
      <c r="RZE3" s="74"/>
      <c r="RZF3" s="74"/>
      <c r="RZG3" s="74"/>
      <c r="RZH3" s="74"/>
      <c r="RZI3" s="74"/>
      <c r="RZJ3" s="74"/>
      <c r="RZK3" s="74"/>
      <c r="RZL3" s="74"/>
      <c r="RZM3" s="74"/>
      <c r="RZN3" s="74"/>
      <c r="RZO3" s="74"/>
      <c r="RZP3" s="74"/>
      <c r="RZQ3" s="74"/>
      <c r="RZR3" s="74"/>
      <c r="RZS3" s="74"/>
      <c r="RZT3" s="74"/>
      <c r="RZU3" s="74"/>
      <c r="RZV3" s="74"/>
      <c r="RZW3" s="74"/>
      <c r="RZX3" s="74"/>
      <c r="RZY3" s="74"/>
      <c r="RZZ3" s="74"/>
      <c r="SAA3" s="74"/>
      <c r="SAB3" s="74"/>
      <c r="SAC3" s="74"/>
      <c r="SAD3" s="74"/>
      <c r="SAE3" s="74"/>
      <c r="SAF3" s="74"/>
      <c r="SAG3" s="74"/>
      <c r="SAH3" s="74"/>
      <c r="SAI3" s="74"/>
      <c r="SAJ3" s="74"/>
      <c r="SAK3" s="74"/>
      <c r="SAL3" s="74"/>
      <c r="SAM3" s="74"/>
      <c r="SAN3" s="74"/>
      <c r="SAO3" s="74"/>
      <c r="SAP3" s="74"/>
      <c r="SAQ3" s="74"/>
      <c r="SAR3" s="74"/>
      <c r="SAS3" s="74"/>
      <c r="SAT3" s="74"/>
      <c r="SAU3" s="74"/>
      <c r="SAV3" s="74"/>
      <c r="SAW3" s="74"/>
      <c r="SAX3" s="74"/>
      <c r="SAY3" s="74"/>
      <c r="SAZ3" s="74"/>
      <c r="SBA3" s="74"/>
      <c r="SBB3" s="74"/>
      <c r="SBC3" s="74"/>
      <c r="SBD3" s="74"/>
      <c r="SBE3" s="74"/>
      <c r="SBF3" s="74"/>
      <c r="SBG3" s="74"/>
      <c r="SBH3" s="74"/>
      <c r="SBI3" s="74"/>
      <c r="SBJ3" s="74"/>
      <c r="SBK3" s="74"/>
      <c r="SBL3" s="74"/>
      <c r="SBM3" s="74"/>
      <c r="SBN3" s="74"/>
      <c r="SBO3" s="74"/>
      <c r="SBP3" s="74"/>
      <c r="SBQ3" s="74"/>
      <c r="SBR3" s="74"/>
      <c r="SBS3" s="74"/>
      <c r="SBT3" s="74"/>
      <c r="SBU3" s="74"/>
      <c r="SBV3" s="74"/>
      <c r="SBW3" s="74"/>
      <c r="SBX3" s="74"/>
      <c r="SBY3" s="74"/>
      <c r="SBZ3" s="74"/>
      <c r="SCA3" s="74"/>
      <c r="SCB3" s="74"/>
      <c r="SCC3" s="74"/>
      <c r="SCD3" s="74"/>
      <c r="SCE3" s="74"/>
      <c r="SCF3" s="74"/>
      <c r="SCG3" s="74"/>
      <c r="SCH3" s="74"/>
      <c r="SCI3" s="74"/>
      <c r="SCJ3" s="74"/>
      <c r="SCK3" s="74"/>
      <c r="SCL3" s="74"/>
      <c r="SCM3" s="74"/>
      <c r="SCN3" s="74"/>
      <c r="SCO3" s="74"/>
      <c r="SCP3" s="74"/>
      <c r="SCQ3" s="74"/>
      <c r="SCR3" s="74"/>
      <c r="SCS3" s="74"/>
      <c r="SCT3" s="74"/>
      <c r="SCU3" s="74"/>
      <c r="SCV3" s="74"/>
      <c r="SCW3" s="74"/>
      <c r="SCX3" s="74"/>
      <c r="SCY3" s="74"/>
      <c r="SCZ3" s="74"/>
      <c r="SDA3" s="74"/>
      <c r="SDB3" s="74"/>
      <c r="SDC3" s="74"/>
      <c r="SDD3" s="74"/>
      <c r="SDE3" s="74"/>
      <c r="SDF3" s="74"/>
      <c r="SDG3" s="74"/>
      <c r="SDH3" s="74"/>
      <c r="SDI3" s="74"/>
      <c r="SDJ3" s="74"/>
      <c r="SDK3" s="74"/>
      <c r="SDL3" s="74"/>
      <c r="SDM3" s="74"/>
      <c r="SDN3" s="74"/>
      <c r="SDO3" s="74"/>
      <c r="SDP3" s="74"/>
      <c r="SDQ3" s="74"/>
      <c r="SDR3" s="74"/>
      <c r="SDS3" s="74"/>
      <c r="SDT3" s="74"/>
      <c r="SDU3" s="74"/>
      <c r="SDV3" s="74"/>
      <c r="SDW3" s="74"/>
      <c r="SDX3" s="74"/>
      <c r="SDY3" s="74"/>
      <c r="SDZ3" s="74"/>
      <c r="SEA3" s="74"/>
      <c r="SEB3" s="74"/>
      <c r="SEC3" s="74"/>
      <c r="SED3" s="74"/>
      <c r="SEE3" s="74"/>
      <c r="SEF3" s="74"/>
      <c r="SEG3" s="74"/>
      <c r="SEH3" s="74"/>
      <c r="SEI3" s="74"/>
      <c r="SEJ3" s="74"/>
      <c r="SEK3" s="74"/>
      <c r="SEL3" s="74"/>
      <c r="SEM3" s="74"/>
      <c r="SEN3" s="74"/>
      <c r="SEO3" s="74"/>
      <c r="SEP3" s="74"/>
      <c r="SEQ3" s="74"/>
      <c r="SER3" s="74"/>
      <c r="SES3" s="74"/>
      <c r="SET3" s="74"/>
      <c r="SEU3" s="74"/>
      <c r="SEV3" s="74"/>
      <c r="SEW3" s="74"/>
      <c r="SEX3" s="74"/>
      <c r="SEY3" s="74"/>
      <c r="SEZ3" s="74"/>
      <c r="SFA3" s="74"/>
      <c r="SFB3" s="74"/>
      <c r="SFC3" s="74"/>
      <c r="SFD3" s="74"/>
      <c r="SFE3" s="74"/>
      <c r="SFF3" s="74"/>
      <c r="SFG3" s="74"/>
      <c r="SFH3" s="74"/>
      <c r="SFI3" s="74"/>
      <c r="SFJ3" s="74"/>
      <c r="SFK3" s="74"/>
      <c r="SFL3" s="74"/>
      <c r="SFM3" s="74"/>
      <c r="SFN3" s="74"/>
      <c r="SFO3" s="74"/>
      <c r="SFP3" s="74"/>
      <c r="SFQ3" s="74"/>
      <c r="SFR3" s="74"/>
      <c r="SFS3" s="74"/>
      <c r="SFT3" s="74"/>
      <c r="SFU3" s="74"/>
      <c r="SFV3" s="74"/>
      <c r="SFW3" s="74"/>
      <c r="SFX3" s="74"/>
      <c r="SFY3" s="74"/>
      <c r="SFZ3" s="74"/>
      <c r="SGA3" s="74"/>
      <c r="SGB3" s="74"/>
      <c r="SGC3" s="74"/>
      <c r="SGD3" s="74"/>
      <c r="SGE3" s="74"/>
      <c r="SGF3" s="74"/>
      <c r="SGG3" s="74"/>
      <c r="SGH3" s="74"/>
      <c r="SGI3" s="74"/>
      <c r="SGJ3" s="74"/>
      <c r="SGK3" s="74"/>
      <c r="SGL3" s="74"/>
      <c r="SGM3" s="74"/>
      <c r="SGN3" s="74"/>
      <c r="SGO3" s="74"/>
      <c r="SGP3" s="74"/>
      <c r="SGQ3" s="74"/>
      <c r="SGR3" s="74"/>
      <c r="SGS3" s="74"/>
      <c r="SGT3" s="74"/>
      <c r="SGU3" s="74"/>
      <c r="SGV3" s="74"/>
      <c r="SGW3" s="74"/>
      <c r="SGX3" s="74"/>
      <c r="SGY3" s="74"/>
      <c r="SGZ3" s="74"/>
      <c r="SHA3" s="74"/>
      <c r="SHB3" s="74"/>
      <c r="SHC3" s="74"/>
      <c r="SHD3" s="74"/>
      <c r="SHE3" s="74"/>
      <c r="SHF3" s="74"/>
      <c r="SHG3" s="74"/>
      <c r="SHH3" s="74"/>
      <c r="SHI3" s="74"/>
      <c r="SHJ3" s="74"/>
      <c r="SHK3" s="74"/>
      <c r="SHL3" s="74"/>
      <c r="SHM3" s="74"/>
      <c r="SHN3" s="74"/>
      <c r="SHO3" s="74"/>
      <c r="SHP3" s="74"/>
      <c r="SHQ3" s="74"/>
      <c r="SHR3" s="74"/>
      <c r="SHS3" s="74"/>
      <c r="SHT3" s="74"/>
      <c r="SHU3" s="74"/>
      <c r="SHV3" s="74"/>
      <c r="SHW3" s="74"/>
      <c r="SHX3" s="74"/>
      <c r="SHY3" s="74"/>
      <c r="SHZ3" s="74"/>
      <c r="SIA3" s="74"/>
      <c r="SIB3" s="74"/>
      <c r="SIC3" s="74"/>
      <c r="SID3" s="74"/>
      <c r="SIE3" s="74"/>
      <c r="SIF3" s="74"/>
      <c r="SIG3" s="74"/>
      <c r="SIH3" s="74"/>
      <c r="SII3" s="74"/>
      <c r="SIJ3" s="74"/>
      <c r="SIK3" s="74"/>
      <c r="SIL3" s="74"/>
      <c r="SIM3" s="74"/>
      <c r="SIN3" s="74"/>
      <c r="SIO3" s="74"/>
      <c r="SIP3" s="74"/>
      <c r="SIQ3" s="74"/>
      <c r="SIR3" s="74"/>
      <c r="SIS3" s="74"/>
      <c r="SIT3" s="74"/>
      <c r="SIU3" s="74"/>
      <c r="SIV3" s="74"/>
      <c r="SIW3" s="74"/>
      <c r="SIX3" s="74"/>
      <c r="SIY3" s="74"/>
      <c r="SIZ3" s="74"/>
      <c r="SJA3" s="74"/>
      <c r="SJB3" s="74"/>
      <c r="SJC3" s="74"/>
      <c r="SJD3" s="74"/>
      <c r="SJE3" s="74"/>
      <c r="SJF3" s="74"/>
      <c r="SJG3" s="74"/>
      <c r="SJH3" s="74"/>
      <c r="SJI3" s="74"/>
      <c r="SJJ3" s="74"/>
      <c r="SJK3" s="74"/>
      <c r="SJL3" s="74"/>
      <c r="SJM3" s="74"/>
      <c r="SJN3" s="74"/>
      <c r="SJO3" s="74"/>
      <c r="SJP3" s="74"/>
      <c r="SJQ3" s="74"/>
      <c r="SJR3" s="74"/>
      <c r="SJS3" s="74"/>
      <c r="SJT3" s="74"/>
      <c r="SJU3" s="74"/>
      <c r="SJV3" s="74"/>
      <c r="SJW3" s="74"/>
      <c r="SJX3" s="74"/>
      <c r="SJY3" s="74"/>
      <c r="SJZ3" s="74"/>
      <c r="SKA3" s="74"/>
      <c r="SKB3" s="74"/>
      <c r="SKC3" s="74"/>
      <c r="SKD3" s="74"/>
      <c r="SKE3" s="74"/>
      <c r="SKF3" s="74"/>
      <c r="SKG3" s="74"/>
      <c r="SKH3" s="74"/>
      <c r="SKI3" s="74"/>
      <c r="SKJ3" s="74"/>
      <c r="SKK3" s="74"/>
      <c r="SKL3" s="74"/>
      <c r="SKM3" s="74"/>
      <c r="SKN3" s="74"/>
      <c r="SKO3" s="74"/>
      <c r="SKP3" s="74"/>
      <c r="SKQ3" s="74"/>
      <c r="SKR3" s="74"/>
      <c r="SKS3" s="74"/>
      <c r="SKT3" s="74"/>
      <c r="SKU3" s="74"/>
      <c r="SKV3" s="74"/>
      <c r="SKW3" s="74"/>
      <c r="SKX3" s="74"/>
      <c r="SKY3" s="74"/>
      <c r="SKZ3" s="74"/>
      <c r="SLA3" s="74"/>
      <c r="SLB3" s="74"/>
      <c r="SLC3" s="74"/>
      <c r="SLD3" s="74"/>
      <c r="SLE3" s="74"/>
      <c r="SLF3" s="74"/>
      <c r="SLG3" s="74"/>
      <c r="SLH3" s="74"/>
      <c r="SLI3" s="74"/>
      <c r="SLJ3" s="74"/>
      <c r="SLK3" s="74"/>
      <c r="SLL3" s="74"/>
      <c r="SLM3" s="74"/>
      <c r="SLN3" s="74"/>
      <c r="SLO3" s="74"/>
      <c r="SLP3" s="74"/>
      <c r="SLQ3" s="74"/>
      <c r="SLR3" s="74"/>
      <c r="SLS3" s="74"/>
      <c r="SLT3" s="74"/>
      <c r="SLU3" s="74"/>
      <c r="SLV3" s="74"/>
      <c r="SLW3" s="74"/>
      <c r="SLX3" s="74"/>
      <c r="SLY3" s="74"/>
      <c r="SLZ3" s="74"/>
      <c r="SMA3" s="74"/>
      <c r="SMB3" s="74"/>
      <c r="SMC3" s="74"/>
      <c r="SMD3" s="74"/>
      <c r="SME3" s="74"/>
      <c r="SMF3" s="74"/>
      <c r="SMG3" s="74"/>
      <c r="SMH3" s="74"/>
      <c r="SMI3" s="74"/>
      <c r="SMJ3" s="74"/>
      <c r="SMK3" s="74"/>
      <c r="SML3" s="74"/>
      <c r="SMM3" s="74"/>
      <c r="SMN3" s="74"/>
      <c r="SMO3" s="74"/>
      <c r="SMP3" s="74"/>
      <c r="SMQ3" s="74"/>
      <c r="SMR3" s="74"/>
      <c r="SMS3" s="74"/>
      <c r="SMT3" s="74"/>
      <c r="SMU3" s="74"/>
      <c r="SMV3" s="74"/>
      <c r="SMW3" s="74"/>
      <c r="SMX3" s="74"/>
      <c r="SMY3" s="74"/>
      <c r="SMZ3" s="74"/>
      <c r="SNA3" s="74"/>
      <c r="SNB3" s="74"/>
      <c r="SNC3" s="74"/>
      <c r="SND3" s="74"/>
      <c r="SNE3" s="74"/>
      <c r="SNF3" s="74"/>
      <c r="SNG3" s="74"/>
      <c r="SNH3" s="74"/>
      <c r="SNI3" s="74"/>
      <c r="SNJ3" s="74"/>
      <c r="SNK3" s="74"/>
      <c r="SNL3" s="74"/>
      <c r="SNM3" s="74"/>
      <c r="SNN3" s="74"/>
      <c r="SNO3" s="74"/>
      <c r="SNP3" s="74"/>
      <c r="SNQ3" s="74"/>
      <c r="SNR3" s="74"/>
      <c r="SNS3" s="74"/>
      <c r="SNT3" s="74"/>
      <c r="SNU3" s="74"/>
      <c r="SNV3" s="74"/>
      <c r="SNW3" s="74"/>
      <c r="SNX3" s="74"/>
      <c r="SNY3" s="74"/>
      <c r="SNZ3" s="74"/>
      <c r="SOA3" s="74"/>
      <c r="SOB3" s="74"/>
      <c r="SOC3" s="74"/>
      <c r="SOD3" s="74"/>
      <c r="SOE3" s="74"/>
      <c r="SOF3" s="74"/>
      <c r="SOG3" s="74"/>
      <c r="SOH3" s="74"/>
      <c r="SOI3" s="74"/>
      <c r="SOJ3" s="74"/>
      <c r="SOK3" s="74"/>
      <c r="SOL3" s="74"/>
      <c r="SOM3" s="74"/>
      <c r="SON3" s="74"/>
      <c r="SOO3" s="74"/>
      <c r="SOP3" s="74"/>
      <c r="SOQ3" s="74"/>
      <c r="SOR3" s="74"/>
      <c r="SOS3" s="74"/>
      <c r="SOT3" s="74"/>
      <c r="SOU3" s="74"/>
      <c r="SOV3" s="74"/>
      <c r="SOW3" s="74"/>
      <c r="SOX3" s="74"/>
      <c r="SOY3" s="74"/>
      <c r="SOZ3" s="74"/>
      <c r="SPA3" s="74"/>
      <c r="SPB3" s="74"/>
      <c r="SPC3" s="74"/>
      <c r="SPD3" s="74"/>
      <c r="SPE3" s="74"/>
      <c r="SPF3" s="74"/>
      <c r="SPG3" s="74"/>
      <c r="SPH3" s="74"/>
      <c r="SPI3" s="74"/>
      <c r="SPJ3" s="74"/>
      <c r="SPK3" s="74"/>
      <c r="SPL3" s="74"/>
      <c r="SPM3" s="74"/>
      <c r="SPN3" s="74"/>
      <c r="SPO3" s="74"/>
      <c r="SPP3" s="74"/>
      <c r="SPQ3" s="74"/>
      <c r="SPR3" s="74"/>
      <c r="SPS3" s="74"/>
      <c r="SPT3" s="74"/>
      <c r="SPU3" s="74"/>
      <c r="SPV3" s="74"/>
      <c r="SPW3" s="74"/>
      <c r="SPX3" s="74"/>
      <c r="SPY3" s="74"/>
      <c r="SPZ3" s="74"/>
      <c r="SQA3" s="74"/>
      <c r="SQB3" s="74"/>
      <c r="SQC3" s="74"/>
      <c r="SQD3" s="74"/>
      <c r="SQE3" s="74"/>
      <c r="SQF3" s="74"/>
      <c r="SQG3" s="74"/>
      <c r="SQH3" s="74"/>
      <c r="SQI3" s="74"/>
      <c r="SQJ3" s="74"/>
      <c r="SQK3" s="74"/>
      <c r="SQL3" s="74"/>
      <c r="SQM3" s="74"/>
      <c r="SQN3" s="74"/>
      <c r="SQO3" s="74"/>
      <c r="SQP3" s="74"/>
      <c r="SQQ3" s="74"/>
      <c r="SQR3" s="74"/>
      <c r="SQS3" s="74"/>
      <c r="SQT3" s="74"/>
      <c r="SQU3" s="74"/>
      <c r="SQV3" s="74"/>
      <c r="SQW3" s="74"/>
      <c r="SQX3" s="74"/>
      <c r="SQY3" s="74"/>
      <c r="SQZ3" s="74"/>
      <c r="SRA3" s="74"/>
      <c r="SRB3" s="74"/>
      <c r="SRC3" s="74"/>
      <c r="SRD3" s="74"/>
      <c r="SRE3" s="74"/>
      <c r="SRF3" s="74"/>
      <c r="SRG3" s="74"/>
      <c r="SRH3" s="74"/>
      <c r="SRI3" s="74"/>
      <c r="SRJ3" s="74"/>
      <c r="SRK3" s="74"/>
      <c r="SRL3" s="74"/>
      <c r="SRM3" s="74"/>
      <c r="SRN3" s="74"/>
      <c r="SRO3" s="74"/>
      <c r="SRP3" s="74"/>
      <c r="SRQ3" s="74"/>
      <c r="SRR3" s="74"/>
      <c r="SRS3" s="74"/>
      <c r="SRT3" s="74"/>
      <c r="SRU3" s="74"/>
      <c r="SRV3" s="74"/>
      <c r="SRW3" s="74"/>
      <c r="SRX3" s="74"/>
      <c r="SRY3" s="74"/>
      <c r="SRZ3" s="74"/>
      <c r="SSA3" s="74"/>
      <c r="SSB3" s="74"/>
      <c r="SSC3" s="74"/>
      <c r="SSD3" s="74"/>
      <c r="SSE3" s="74"/>
      <c r="SSF3" s="74"/>
      <c r="SSG3" s="74"/>
      <c r="SSH3" s="74"/>
      <c r="SSI3" s="74"/>
      <c r="SSJ3" s="74"/>
      <c r="SSK3" s="74"/>
      <c r="SSL3" s="74"/>
      <c r="SSM3" s="74"/>
      <c r="SSN3" s="74"/>
      <c r="SSO3" s="74"/>
      <c r="SSP3" s="74"/>
      <c r="SSQ3" s="74"/>
      <c r="SSR3" s="74"/>
      <c r="SSS3" s="74"/>
      <c r="SST3" s="74"/>
      <c r="SSU3" s="74"/>
      <c r="SSV3" s="74"/>
      <c r="SSW3" s="74"/>
      <c r="SSX3" s="74"/>
      <c r="SSY3" s="74"/>
      <c r="SSZ3" s="74"/>
      <c r="STA3" s="74"/>
      <c r="STB3" s="74"/>
      <c r="STC3" s="74"/>
      <c r="STD3" s="74"/>
      <c r="STE3" s="74"/>
      <c r="STF3" s="74"/>
      <c r="STG3" s="74"/>
      <c r="STH3" s="74"/>
      <c r="STI3" s="74"/>
      <c r="STJ3" s="74"/>
      <c r="STK3" s="74"/>
      <c r="STL3" s="74"/>
      <c r="STM3" s="74"/>
      <c r="STN3" s="74"/>
      <c r="STO3" s="74"/>
      <c r="STP3" s="74"/>
      <c r="STQ3" s="74"/>
      <c r="STR3" s="74"/>
      <c r="STS3" s="74"/>
      <c r="STT3" s="74"/>
      <c r="STU3" s="74"/>
      <c r="STV3" s="74"/>
      <c r="STW3" s="74"/>
      <c r="STX3" s="74"/>
      <c r="STY3" s="74"/>
      <c r="STZ3" s="74"/>
      <c r="SUA3" s="74"/>
      <c r="SUB3" s="74"/>
      <c r="SUC3" s="74"/>
      <c r="SUD3" s="74"/>
      <c r="SUE3" s="74"/>
      <c r="SUF3" s="74"/>
      <c r="SUG3" s="74"/>
      <c r="SUH3" s="74"/>
      <c r="SUI3" s="74"/>
      <c r="SUJ3" s="74"/>
      <c r="SUK3" s="74"/>
      <c r="SUL3" s="74"/>
      <c r="SUM3" s="74"/>
      <c r="SUN3" s="74"/>
      <c r="SUO3" s="74"/>
      <c r="SUP3" s="74"/>
      <c r="SUQ3" s="74"/>
      <c r="SUR3" s="74"/>
      <c r="SUS3" s="74"/>
      <c r="SUT3" s="74"/>
      <c r="SUU3" s="74"/>
      <c r="SUV3" s="74"/>
      <c r="SUW3" s="74"/>
      <c r="SUX3" s="74"/>
      <c r="SUY3" s="74"/>
      <c r="SUZ3" s="74"/>
      <c r="SVA3" s="74"/>
      <c r="SVB3" s="74"/>
      <c r="SVC3" s="74"/>
      <c r="SVD3" s="74"/>
      <c r="SVE3" s="74"/>
      <c r="SVF3" s="74"/>
      <c r="SVG3" s="74"/>
      <c r="SVH3" s="74"/>
      <c r="SVI3" s="74"/>
      <c r="SVJ3" s="74"/>
      <c r="SVK3" s="74"/>
      <c r="SVL3" s="74"/>
      <c r="SVM3" s="74"/>
      <c r="SVN3" s="74"/>
      <c r="SVO3" s="74"/>
      <c r="SVP3" s="74"/>
      <c r="SVQ3" s="74"/>
      <c r="SVR3" s="74"/>
      <c r="SVS3" s="74"/>
      <c r="SVT3" s="74"/>
      <c r="SVU3" s="74"/>
      <c r="SVV3" s="74"/>
      <c r="SVW3" s="74"/>
      <c r="SVX3" s="74"/>
      <c r="SVY3" s="74"/>
      <c r="SVZ3" s="74"/>
      <c r="SWA3" s="74"/>
      <c r="SWB3" s="74"/>
      <c r="SWC3" s="74"/>
      <c r="SWD3" s="74"/>
      <c r="SWE3" s="74"/>
      <c r="SWF3" s="74"/>
      <c r="SWG3" s="74"/>
      <c r="SWH3" s="74"/>
      <c r="SWI3" s="74"/>
      <c r="SWJ3" s="74"/>
      <c r="SWK3" s="74"/>
      <c r="SWL3" s="74"/>
      <c r="SWM3" s="74"/>
      <c r="SWN3" s="74"/>
      <c r="SWO3" s="74"/>
      <c r="SWP3" s="74"/>
      <c r="SWQ3" s="74"/>
      <c r="SWR3" s="74"/>
      <c r="SWS3" s="74"/>
      <c r="SWT3" s="74"/>
      <c r="SWU3" s="74"/>
      <c r="SWV3" s="74"/>
      <c r="SWW3" s="74"/>
      <c r="SWX3" s="74"/>
      <c r="SWY3" s="74"/>
      <c r="SWZ3" s="74"/>
      <c r="SXA3" s="74"/>
      <c r="SXB3" s="74"/>
      <c r="SXC3" s="74"/>
      <c r="SXD3" s="74"/>
      <c r="SXE3" s="74"/>
      <c r="SXF3" s="74"/>
      <c r="SXG3" s="74"/>
      <c r="SXH3" s="74"/>
      <c r="SXI3" s="74"/>
      <c r="SXJ3" s="74"/>
      <c r="SXK3" s="74"/>
      <c r="SXL3" s="74"/>
      <c r="SXM3" s="74"/>
      <c r="SXN3" s="74"/>
      <c r="SXO3" s="74"/>
      <c r="SXP3" s="74"/>
      <c r="SXQ3" s="74"/>
      <c r="SXR3" s="74"/>
      <c r="SXS3" s="74"/>
      <c r="SXT3" s="74"/>
      <c r="SXU3" s="74"/>
      <c r="SXV3" s="74"/>
      <c r="SXW3" s="74"/>
      <c r="SXX3" s="74"/>
      <c r="SXY3" s="74"/>
      <c r="SXZ3" s="74"/>
      <c r="SYA3" s="74"/>
      <c r="SYB3" s="74"/>
      <c r="SYC3" s="74"/>
      <c r="SYD3" s="74"/>
      <c r="SYE3" s="74"/>
      <c r="SYF3" s="74"/>
      <c r="SYG3" s="74"/>
      <c r="SYH3" s="74"/>
      <c r="SYI3" s="74"/>
      <c r="SYJ3" s="74"/>
      <c r="SYK3" s="74"/>
      <c r="SYL3" s="74"/>
      <c r="SYM3" s="74"/>
      <c r="SYN3" s="74"/>
      <c r="SYO3" s="74"/>
      <c r="SYP3" s="74"/>
      <c r="SYQ3" s="74"/>
      <c r="SYR3" s="74"/>
      <c r="SYS3" s="74"/>
      <c r="SYT3" s="74"/>
      <c r="SYU3" s="74"/>
      <c r="SYV3" s="74"/>
      <c r="SYW3" s="74"/>
      <c r="SYX3" s="74"/>
      <c r="SYY3" s="74"/>
      <c r="SYZ3" s="74"/>
      <c r="SZA3" s="74"/>
      <c r="SZB3" s="74"/>
      <c r="SZC3" s="74"/>
      <c r="SZD3" s="74"/>
      <c r="SZE3" s="74"/>
      <c r="SZF3" s="74"/>
      <c r="SZG3" s="74"/>
      <c r="SZH3" s="74"/>
      <c r="SZI3" s="74"/>
      <c r="SZJ3" s="74"/>
      <c r="SZK3" s="74"/>
      <c r="SZL3" s="74"/>
      <c r="SZM3" s="74"/>
      <c r="SZN3" s="74"/>
      <c r="SZO3" s="74"/>
      <c r="SZP3" s="74"/>
      <c r="SZQ3" s="74"/>
      <c r="SZR3" s="74"/>
      <c r="SZS3" s="74"/>
      <c r="SZT3" s="74"/>
      <c r="SZU3" s="74"/>
      <c r="SZV3" s="74"/>
      <c r="SZW3" s="74"/>
      <c r="SZX3" s="74"/>
      <c r="SZY3" s="74"/>
      <c r="SZZ3" s="74"/>
      <c r="TAA3" s="74"/>
      <c r="TAB3" s="74"/>
      <c r="TAC3" s="74"/>
      <c r="TAD3" s="74"/>
      <c r="TAE3" s="74"/>
      <c r="TAF3" s="74"/>
      <c r="TAG3" s="74"/>
      <c r="TAH3" s="74"/>
      <c r="TAI3" s="74"/>
      <c r="TAJ3" s="74"/>
      <c r="TAK3" s="74"/>
      <c r="TAL3" s="74"/>
      <c r="TAM3" s="74"/>
      <c r="TAN3" s="74"/>
      <c r="TAO3" s="74"/>
      <c r="TAP3" s="74"/>
      <c r="TAQ3" s="74"/>
      <c r="TAR3" s="74"/>
      <c r="TAS3" s="74"/>
      <c r="TAT3" s="74"/>
      <c r="TAU3" s="74"/>
      <c r="TAV3" s="74"/>
      <c r="TAW3" s="74"/>
      <c r="TAX3" s="74"/>
      <c r="TAY3" s="74"/>
      <c r="TAZ3" s="74"/>
      <c r="TBA3" s="74"/>
      <c r="TBB3" s="74"/>
      <c r="TBC3" s="74"/>
      <c r="TBD3" s="74"/>
      <c r="TBE3" s="74"/>
      <c r="TBF3" s="74"/>
      <c r="TBG3" s="74"/>
      <c r="TBH3" s="74"/>
      <c r="TBI3" s="74"/>
      <c r="TBJ3" s="74"/>
      <c r="TBK3" s="74"/>
      <c r="TBL3" s="74"/>
      <c r="TBM3" s="74"/>
      <c r="TBN3" s="74"/>
      <c r="TBO3" s="74"/>
      <c r="TBP3" s="74"/>
      <c r="TBQ3" s="74"/>
      <c r="TBR3" s="74"/>
      <c r="TBS3" s="74"/>
      <c r="TBT3" s="74"/>
      <c r="TBU3" s="74"/>
      <c r="TBV3" s="74"/>
      <c r="TBW3" s="74"/>
      <c r="TBX3" s="74"/>
      <c r="TBY3" s="74"/>
      <c r="TBZ3" s="74"/>
      <c r="TCA3" s="74"/>
      <c r="TCB3" s="74"/>
      <c r="TCC3" s="74"/>
      <c r="TCD3" s="74"/>
      <c r="TCE3" s="74"/>
      <c r="TCF3" s="74"/>
      <c r="TCG3" s="74"/>
      <c r="TCH3" s="74"/>
      <c r="TCI3" s="74"/>
      <c r="TCJ3" s="74"/>
      <c r="TCK3" s="74"/>
      <c r="TCL3" s="74"/>
      <c r="TCM3" s="74"/>
      <c r="TCN3" s="74"/>
      <c r="TCO3" s="74"/>
      <c r="TCP3" s="74"/>
      <c r="TCQ3" s="74"/>
      <c r="TCR3" s="74"/>
      <c r="TCS3" s="74"/>
      <c r="TCT3" s="74"/>
      <c r="TCU3" s="74"/>
      <c r="TCV3" s="74"/>
      <c r="TCW3" s="74"/>
      <c r="TCX3" s="74"/>
      <c r="TCY3" s="74"/>
      <c r="TCZ3" s="74"/>
      <c r="TDA3" s="74"/>
      <c r="TDB3" s="74"/>
      <c r="TDC3" s="74"/>
      <c r="TDD3" s="74"/>
      <c r="TDE3" s="74"/>
      <c r="TDF3" s="74"/>
      <c r="TDG3" s="74"/>
      <c r="TDH3" s="74"/>
      <c r="TDI3" s="74"/>
      <c r="TDJ3" s="74"/>
      <c r="TDK3" s="74"/>
      <c r="TDL3" s="74"/>
      <c r="TDM3" s="74"/>
      <c r="TDN3" s="74"/>
      <c r="TDO3" s="74"/>
      <c r="TDP3" s="74"/>
      <c r="TDQ3" s="74"/>
      <c r="TDR3" s="74"/>
      <c r="TDS3" s="74"/>
      <c r="TDT3" s="74"/>
      <c r="TDU3" s="74"/>
      <c r="TDV3" s="74"/>
      <c r="TDW3" s="74"/>
      <c r="TDX3" s="74"/>
      <c r="TDY3" s="74"/>
      <c r="TDZ3" s="74"/>
      <c r="TEA3" s="74"/>
      <c r="TEB3" s="74"/>
      <c r="TEC3" s="74"/>
      <c r="TED3" s="74"/>
      <c r="TEE3" s="74"/>
      <c r="TEF3" s="74"/>
      <c r="TEG3" s="74"/>
      <c r="TEH3" s="74"/>
      <c r="TEI3" s="74"/>
      <c r="TEJ3" s="74"/>
      <c r="TEK3" s="74"/>
      <c r="TEL3" s="74"/>
      <c r="TEM3" s="74"/>
      <c r="TEN3" s="74"/>
      <c r="TEO3" s="74"/>
      <c r="TEP3" s="74"/>
      <c r="TEQ3" s="74"/>
      <c r="TER3" s="74"/>
      <c r="TES3" s="74"/>
      <c r="TET3" s="74"/>
      <c r="TEU3" s="74"/>
      <c r="TEV3" s="74"/>
      <c r="TEW3" s="74"/>
      <c r="TEX3" s="74"/>
      <c r="TEY3" s="74"/>
      <c r="TEZ3" s="74"/>
      <c r="TFA3" s="74"/>
      <c r="TFB3" s="74"/>
      <c r="TFC3" s="74"/>
      <c r="TFD3" s="74"/>
      <c r="TFE3" s="74"/>
      <c r="TFF3" s="74"/>
      <c r="TFG3" s="74"/>
      <c r="TFH3" s="74"/>
      <c r="TFI3" s="74"/>
      <c r="TFJ3" s="74"/>
      <c r="TFK3" s="74"/>
      <c r="TFL3" s="74"/>
      <c r="TFM3" s="74"/>
      <c r="TFN3" s="74"/>
      <c r="TFO3" s="74"/>
      <c r="TFP3" s="74"/>
      <c r="TFQ3" s="74"/>
      <c r="TFR3" s="74"/>
      <c r="TFS3" s="74"/>
      <c r="TFT3" s="74"/>
      <c r="TFU3" s="74"/>
      <c r="TFV3" s="74"/>
      <c r="TFW3" s="74"/>
      <c r="TFX3" s="74"/>
      <c r="TFY3" s="74"/>
      <c r="TFZ3" s="74"/>
      <c r="TGA3" s="74"/>
      <c r="TGB3" s="74"/>
      <c r="TGC3" s="74"/>
      <c r="TGD3" s="74"/>
      <c r="TGE3" s="74"/>
      <c r="TGF3" s="74"/>
      <c r="TGG3" s="74"/>
      <c r="TGH3" s="74"/>
      <c r="TGI3" s="74"/>
      <c r="TGJ3" s="74"/>
      <c r="TGK3" s="74"/>
      <c r="TGL3" s="74"/>
      <c r="TGM3" s="74"/>
      <c r="TGN3" s="74"/>
      <c r="TGO3" s="74"/>
      <c r="TGP3" s="74"/>
      <c r="TGQ3" s="74"/>
      <c r="TGR3" s="74"/>
      <c r="TGS3" s="74"/>
      <c r="TGT3" s="74"/>
      <c r="TGU3" s="74"/>
      <c r="TGV3" s="74"/>
      <c r="TGW3" s="74"/>
      <c r="TGX3" s="74"/>
      <c r="TGY3" s="74"/>
      <c r="TGZ3" s="74"/>
      <c r="THA3" s="74"/>
      <c r="THB3" s="74"/>
      <c r="THC3" s="74"/>
      <c r="THD3" s="74"/>
      <c r="THE3" s="74"/>
      <c r="THF3" s="74"/>
      <c r="THG3" s="74"/>
      <c r="THH3" s="74"/>
      <c r="THI3" s="74"/>
      <c r="THJ3" s="74"/>
      <c r="THK3" s="74"/>
      <c r="THL3" s="74"/>
      <c r="THM3" s="74"/>
      <c r="THN3" s="74"/>
      <c r="THO3" s="74"/>
      <c r="THP3" s="74"/>
      <c r="THQ3" s="74"/>
      <c r="THR3" s="74"/>
      <c r="THS3" s="74"/>
      <c r="THT3" s="74"/>
      <c r="THU3" s="74"/>
      <c r="THV3" s="74"/>
      <c r="THW3" s="74"/>
      <c r="THX3" s="74"/>
      <c r="THY3" s="74"/>
      <c r="THZ3" s="74"/>
      <c r="TIA3" s="74"/>
      <c r="TIB3" s="74"/>
      <c r="TIC3" s="74"/>
      <c r="TID3" s="74"/>
      <c r="TIE3" s="74"/>
      <c r="TIF3" s="74"/>
      <c r="TIG3" s="74"/>
      <c r="TIH3" s="74"/>
      <c r="TII3" s="74"/>
      <c r="TIJ3" s="74"/>
      <c r="TIK3" s="74"/>
      <c r="TIL3" s="74"/>
      <c r="TIM3" s="74"/>
      <c r="TIN3" s="74"/>
      <c r="TIO3" s="74"/>
      <c r="TIP3" s="74"/>
      <c r="TIQ3" s="74"/>
      <c r="TIR3" s="74"/>
      <c r="TIS3" s="74"/>
      <c r="TIT3" s="74"/>
      <c r="TIU3" s="74"/>
      <c r="TIV3" s="74"/>
      <c r="TIW3" s="74"/>
      <c r="TIX3" s="74"/>
      <c r="TIY3" s="74"/>
      <c r="TIZ3" s="74"/>
      <c r="TJA3" s="74"/>
      <c r="TJB3" s="74"/>
      <c r="TJC3" s="74"/>
      <c r="TJD3" s="74"/>
      <c r="TJE3" s="74"/>
      <c r="TJF3" s="74"/>
      <c r="TJG3" s="74"/>
      <c r="TJH3" s="74"/>
      <c r="TJI3" s="74"/>
      <c r="TJJ3" s="74"/>
      <c r="TJK3" s="74"/>
      <c r="TJL3" s="74"/>
      <c r="TJM3" s="74"/>
      <c r="TJN3" s="74"/>
      <c r="TJO3" s="74"/>
      <c r="TJP3" s="74"/>
      <c r="TJQ3" s="74"/>
      <c r="TJR3" s="74"/>
      <c r="TJS3" s="74"/>
      <c r="TJT3" s="74"/>
      <c r="TJU3" s="74"/>
      <c r="TJV3" s="74"/>
      <c r="TJW3" s="74"/>
      <c r="TJX3" s="74"/>
      <c r="TJY3" s="74"/>
      <c r="TJZ3" s="74"/>
      <c r="TKA3" s="74"/>
      <c r="TKB3" s="74"/>
      <c r="TKC3" s="74"/>
      <c r="TKD3" s="74"/>
      <c r="TKE3" s="74"/>
      <c r="TKF3" s="74"/>
      <c r="TKG3" s="74"/>
      <c r="TKH3" s="74"/>
      <c r="TKI3" s="74"/>
      <c r="TKJ3" s="74"/>
      <c r="TKK3" s="74"/>
      <c r="TKL3" s="74"/>
      <c r="TKM3" s="74"/>
      <c r="TKN3" s="74"/>
      <c r="TKO3" s="74"/>
      <c r="TKP3" s="74"/>
      <c r="TKQ3" s="74"/>
      <c r="TKR3" s="74"/>
      <c r="TKS3" s="74"/>
      <c r="TKT3" s="74"/>
      <c r="TKU3" s="74"/>
      <c r="TKV3" s="74"/>
      <c r="TKW3" s="74"/>
      <c r="TKX3" s="74"/>
      <c r="TKY3" s="74"/>
      <c r="TKZ3" s="74"/>
      <c r="TLA3" s="74"/>
      <c r="TLB3" s="74"/>
      <c r="TLC3" s="74"/>
      <c r="TLD3" s="74"/>
      <c r="TLE3" s="74"/>
      <c r="TLF3" s="74"/>
      <c r="TLG3" s="74"/>
      <c r="TLH3" s="74"/>
      <c r="TLI3" s="74"/>
      <c r="TLJ3" s="74"/>
      <c r="TLK3" s="74"/>
      <c r="TLL3" s="74"/>
      <c r="TLM3" s="74"/>
      <c r="TLN3" s="74"/>
      <c r="TLO3" s="74"/>
      <c r="TLP3" s="74"/>
      <c r="TLQ3" s="74"/>
      <c r="TLR3" s="74"/>
      <c r="TLS3" s="74"/>
      <c r="TLT3" s="74"/>
      <c r="TLU3" s="74"/>
      <c r="TLV3" s="74"/>
      <c r="TLW3" s="74"/>
      <c r="TLX3" s="74"/>
      <c r="TLY3" s="74"/>
      <c r="TLZ3" s="74"/>
      <c r="TMA3" s="74"/>
      <c r="TMB3" s="74"/>
      <c r="TMC3" s="74"/>
      <c r="TMD3" s="74"/>
      <c r="TME3" s="74"/>
      <c r="TMF3" s="74"/>
      <c r="TMG3" s="74"/>
      <c r="TMH3" s="74"/>
      <c r="TMI3" s="74"/>
      <c r="TMJ3" s="74"/>
      <c r="TMK3" s="74"/>
      <c r="TML3" s="74"/>
      <c r="TMM3" s="74"/>
      <c r="TMN3" s="74"/>
      <c r="TMO3" s="74"/>
      <c r="TMP3" s="74"/>
      <c r="TMQ3" s="74"/>
      <c r="TMR3" s="74"/>
      <c r="TMS3" s="74"/>
      <c r="TMT3" s="74"/>
      <c r="TMU3" s="74"/>
      <c r="TMV3" s="74"/>
      <c r="TMW3" s="74"/>
      <c r="TMX3" s="74"/>
      <c r="TMY3" s="74"/>
      <c r="TMZ3" s="74"/>
      <c r="TNA3" s="74"/>
      <c r="TNB3" s="74"/>
      <c r="TNC3" s="74"/>
      <c r="TND3" s="74"/>
      <c r="TNE3" s="74"/>
      <c r="TNF3" s="74"/>
      <c r="TNG3" s="74"/>
      <c r="TNH3" s="74"/>
      <c r="TNI3" s="74"/>
      <c r="TNJ3" s="74"/>
      <c r="TNK3" s="74"/>
      <c r="TNL3" s="74"/>
      <c r="TNM3" s="74"/>
      <c r="TNN3" s="74"/>
      <c r="TNO3" s="74"/>
      <c r="TNP3" s="74"/>
      <c r="TNQ3" s="74"/>
      <c r="TNR3" s="74"/>
      <c r="TNS3" s="74"/>
      <c r="TNT3" s="74"/>
      <c r="TNU3" s="74"/>
      <c r="TNV3" s="74"/>
      <c r="TNW3" s="74"/>
      <c r="TNX3" s="74"/>
      <c r="TNY3" s="74"/>
      <c r="TNZ3" s="74"/>
      <c r="TOA3" s="74"/>
      <c r="TOB3" s="74"/>
      <c r="TOC3" s="74"/>
      <c r="TOD3" s="74"/>
      <c r="TOE3" s="74"/>
      <c r="TOF3" s="74"/>
      <c r="TOG3" s="74"/>
      <c r="TOH3" s="74"/>
      <c r="TOI3" s="74"/>
      <c r="TOJ3" s="74"/>
      <c r="TOK3" s="74"/>
      <c r="TOL3" s="74"/>
      <c r="TOM3" s="74"/>
      <c r="TON3" s="74"/>
      <c r="TOO3" s="74"/>
      <c r="TOP3" s="74"/>
      <c r="TOQ3" s="74"/>
      <c r="TOR3" s="74"/>
      <c r="TOS3" s="74"/>
      <c r="TOT3" s="74"/>
      <c r="TOU3" s="74"/>
      <c r="TOV3" s="74"/>
      <c r="TOW3" s="74"/>
      <c r="TOX3" s="74"/>
      <c r="TOY3" s="74"/>
      <c r="TOZ3" s="74"/>
      <c r="TPA3" s="74"/>
      <c r="TPB3" s="74"/>
      <c r="TPC3" s="74"/>
      <c r="TPD3" s="74"/>
      <c r="TPE3" s="74"/>
      <c r="TPF3" s="74"/>
      <c r="TPG3" s="74"/>
      <c r="TPH3" s="74"/>
      <c r="TPI3" s="74"/>
      <c r="TPJ3" s="74"/>
      <c r="TPK3" s="74"/>
      <c r="TPL3" s="74"/>
      <c r="TPM3" s="74"/>
      <c r="TPN3" s="74"/>
      <c r="TPO3" s="74"/>
      <c r="TPP3" s="74"/>
      <c r="TPQ3" s="74"/>
      <c r="TPR3" s="74"/>
      <c r="TPS3" s="74"/>
      <c r="TPT3" s="74"/>
      <c r="TPU3" s="74"/>
      <c r="TPV3" s="74"/>
      <c r="TPW3" s="74"/>
      <c r="TPX3" s="74"/>
      <c r="TPY3" s="74"/>
      <c r="TPZ3" s="74"/>
      <c r="TQA3" s="74"/>
      <c r="TQB3" s="74"/>
      <c r="TQC3" s="74"/>
      <c r="TQD3" s="74"/>
      <c r="TQE3" s="74"/>
      <c r="TQF3" s="74"/>
      <c r="TQG3" s="74"/>
      <c r="TQH3" s="74"/>
      <c r="TQI3" s="74"/>
      <c r="TQJ3" s="74"/>
      <c r="TQK3" s="74"/>
      <c r="TQL3" s="74"/>
      <c r="TQM3" s="74"/>
      <c r="TQN3" s="74"/>
      <c r="TQO3" s="74"/>
      <c r="TQP3" s="74"/>
      <c r="TQQ3" s="74"/>
      <c r="TQR3" s="74"/>
      <c r="TQS3" s="74"/>
      <c r="TQT3" s="74"/>
      <c r="TQU3" s="74"/>
      <c r="TQV3" s="74"/>
      <c r="TQW3" s="74"/>
      <c r="TQX3" s="74"/>
      <c r="TQY3" s="74"/>
      <c r="TQZ3" s="74"/>
      <c r="TRA3" s="74"/>
      <c r="TRB3" s="74"/>
      <c r="TRC3" s="74"/>
      <c r="TRD3" s="74"/>
      <c r="TRE3" s="74"/>
      <c r="TRF3" s="74"/>
      <c r="TRG3" s="74"/>
      <c r="TRH3" s="74"/>
      <c r="TRI3" s="74"/>
      <c r="TRJ3" s="74"/>
      <c r="TRK3" s="74"/>
      <c r="TRL3" s="74"/>
      <c r="TRM3" s="74"/>
      <c r="TRN3" s="74"/>
      <c r="TRO3" s="74"/>
      <c r="TRP3" s="74"/>
      <c r="TRQ3" s="74"/>
      <c r="TRR3" s="74"/>
      <c r="TRS3" s="74"/>
      <c r="TRT3" s="74"/>
      <c r="TRU3" s="74"/>
      <c r="TRV3" s="74"/>
      <c r="TRW3" s="74"/>
      <c r="TRX3" s="74"/>
      <c r="TRY3" s="74"/>
      <c r="TRZ3" s="74"/>
      <c r="TSA3" s="74"/>
      <c r="TSB3" s="74"/>
      <c r="TSC3" s="74"/>
      <c r="TSD3" s="74"/>
      <c r="TSE3" s="74"/>
      <c r="TSF3" s="74"/>
      <c r="TSG3" s="74"/>
      <c r="TSH3" s="74"/>
      <c r="TSI3" s="74"/>
      <c r="TSJ3" s="74"/>
      <c r="TSK3" s="74"/>
      <c r="TSL3" s="74"/>
      <c r="TSM3" s="74"/>
      <c r="TSN3" s="74"/>
      <c r="TSO3" s="74"/>
      <c r="TSP3" s="74"/>
      <c r="TSQ3" s="74"/>
      <c r="TSR3" s="74"/>
      <c r="TSS3" s="74"/>
      <c r="TST3" s="74"/>
      <c r="TSU3" s="74"/>
      <c r="TSV3" s="74"/>
      <c r="TSW3" s="74"/>
      <c r="TSX3" s="74"/>
      <c r="TSY3" s="74"/>
      <c r="TSZ3" s="74"/>
      <c r="TTA3" s="74"/>
      <c r="TTB3" s="74"/>
      <c r="TTC3" s="74"/>
      <c r="TTD3" s="74"/>
      <c r="TTE3" s="74"/>
      <c r="TTF3" s="74"/>
      <c r="TTG3" s="74"/>
      <c r="TTH3" s="74"/>
      <c r="TTI3" s="74"/>
      <c r="TTJ3" s="74"/>
      <c r="TTK3" s="74"/>
      <c r="TTL3" s="74"/>
      <c r="TTM3" s="74"/>
      <c r="TTN3" s="74"/>
      <c r="TTO3" s="74"/>
      <c r="TTP3" s="74"/>
      <c r="TTQ3" s="74"/>
      <c r="TTR3" s="74"/>
      <c r="TTS3" s="74"/>
      <c r="TTT3" s="74"/>
      <c r="TTU3" s="74"/>
      <c r="TTV3" s="74"/>
      <c r="TTW3" s="74"/>
      <c r="TTX3" s="74"/>
      <c r="TTY3" s="74"/>
      <c r="TTZ3" s="74"/>
      <c r="TUA3" s="74"/>
      <c r="TUB3" s="74"/>
      <c r="TUC3" s="74"/>
      <c r="TUD3" s="74"/>
      <c r="TUE3" s="74"/>
      <c r="TUF3" s="74"/>
      <c r="TUG3" s="74"/>
      <c r="TUH3" s="74"/>
      <c r="TUI3" s="74"/>
      <c r="TUJ3" s="74"/>
      <c r="TUK3" s="74"/>
      <c r="TUL3" s="74"/>
      <c r="TUM3" s="74"/>
      <c r="TUN3" s="74"/>
      <c r="TUO3" s="74"/>
      <c r="TUP3" s="74"/>
      <c r="TUQ3" s="74"/>
      <c r="TUR3" s="74"/>
      <c r="TUS3" s="74"/>
      <c r="TUT3" s="74"/>
      <c r="TUU3" s="74"/>
      <c r="TUV3" s="74"/>
      <c r="TUW3" s="74"/>
      <c r="TUX3" s="74"/>
      <c r="TUY3" s="74"/>
      <c r="TUZ3" s="74"/>
      <c r="TVA3" s="74"/>
      <c r="TVB3" s="74"/>
      <c r="TVC3" s="74"/>
      <c r="TVD3" s="74"/>
      <c r="TVE3" s="74"/>
      <c r="TVF3" s="74"/>
      <c r="TVG3" s="74"/>
      <c r="TVH3" s="74"/>
      <c r="TVI3" s="74"/>
      <c r="TVJ3" s="74"/>
      <c r="TVK3" s="74"/>
      <c r="TVL3" s="74"/>
      <c r="TVM3" s="74"/>
      <c r="TVN3" s="74"/>
      <c r="TVO3" s="74"/>
      <c r="TVP3" s="74"/>
      <c r="TVQ3" s="74"/>
      <c r="TVR3" s="74"/>
      <c r="TVS3" s="74"/>
      <c r="TVT3" s="74"/>
      <c r="TVU3" s="74"/>
      <c r="TVV3" s="74"/>
      <c r="TVW3" s="74"/>
      <c r="TVX3" s="74"/>
      <c r="TVY3" s="74"/>
      <c r="TVZ3" s="74"/>
      <c r="TWA3" s="74"/>
      <c r="TWB3" s="74"/>
      <c r="TWC3" s="74"/>
      <c r="TWD3" s="74"/>
      <c r="TWE3" s="74"/>
      <c r="TWF3" s="74"/>
      <c r="TWG3" s="74"/>
      <c r="TWH3" s="74"/>
      <c r="TWI3" s="74"/>
      <c r="TWJ3" s="74"/>
      <c r="TWK3" s="74"/>
      <c r="TWL3" s="74"/>
      <c r="TWM3" s="74"/>
      <c r="TWN3" s="74"/>
      <c r="TWO3" s="74"/>
      <c r="TWP3" s="74"/>
      <c r="TWQ3" s="74"/>
      <c r="TWR3" s="74"/>
      <c r="TWS3" s="74"/>
      <c r="TWT3" s="74"/>
      <c r="TWU3" s="74"/>
      <c r="TWV3" s="74"/>
      <c r="TWW3" s="74"/>
      <c r="TWX3" s="74"/>
      <c r="TWY3" s="74"/>
      <c r="TWZ3" s="74"/>
      <c r="TXA3" s="74"/>
      <c r="TXB3" s="74"/>
      <c r="TXC3" s="74"/>
      <c r="TXD3" s="74"/>
      <c r="TXE3" s="74"/>
      <c r="TXF3" s="74"/>
      <c r="TXG3" s="74"/>
      <c r="TXH3" s="74"/>
      <c r="TXI3" s="74"/>
      <c r="TXJ3" s="74"/>
      <c r="TXK3" s="74"/>
      <c r="TXL3" s="74"/>
      <c r="TXM3" s="74"/>
      <c r="TXN3" s="74"/>
      <c r="TXO3" s="74"/>
      <c r="TXP3" s="74"/>
      <c r="TXQ3" s="74"/>
      <c r="TXR3" s="74"/>
      <c r="TXS3" s="74"/>
      <c r="TXT3" s="74"/>
      <c r="TXU3" s="74"/>
      <c r="TXV3" s="74"/>
      <c r="TXW3" s="74"/>
      <c r="TXX3" s="74"/>
      <c r="TXY3" s="74"/>
      <c r="TXZ3" s="74"/>
      <c r="TYA3" s="74"/>
      <c r="TYB3" s="74"/>
      <c r="TYC3" s="74"/>
      <c r="TYD3" s="74"/>
      <c r="TYE3" s="74"/>
      <c r="TYF3" s="74"/>
      <c r="TYG3" s="74"/>
      <c r="TYH3" s="74"/>
      <c r="TYI3" s="74"/>
      <c r="TYJ3" s="74"/>
      <c r="TYK3" s="74"/>
      <c r="TYL3" s="74"/>
      <c r="TYM3" s="74"/>
      <c r="TYN3" s="74"/>
      <c r="TYO3" s="74"/>
      <c r="TYP3" s="74"/>
      <c r="TYQ3" s="74"/>
      <c r="TYR3" s="74"/>
      <c r="TYS3" s="74"/>
      <c r="TYT3" s="74"/>
      <c r="TYU3" s="74"/>
      <c r="TYV3" s="74"/>
      <c r="TYW3" s="74"/>
      <c r="TYX3" s="74"/>
      <c r="TYY3" s="74"/>
      <c r="TYZ3" s="74"/>
      <c r="TZA3" s="74"/>
      <c r="TZB3" s="74"/>
      <c r="TZC3" s="74"/>
      <c r="TZD3" s="74"/>
      <c r="TZE3" s="74"/>
      <c r="TZF3" s="74"/>
      <c r="TZG3" s="74"/>
      <c r="TZH3" s="74"/>
      <c r="TZI3" s="74"/>
      <c r="TZJ3" s="74"/>
      <c r="TZK3" s="74"/>
      <c r="TZL3" s="74"/>
      <c r="TZM3" s="74"/>
      <c r="TZN3" s="74"/>
      <c r="TZO3" s="74"/>
      <c r="TZP3" s="74"/>
      <c r="TZQ3" s="74"/>
      <c r="TZR3" s="74"/>
      <c r="TZS3" s="74"/>
      <c r="TZT3" s="74"/>
      <c r="TZU3" s="74"/>
      <c r="TZV3" s="74"/>
      <c r="TZW3" s="74"/>
      <c r="TZX3" s="74"/>
      <c r="TZY3" s="74"/>
      <c r="TZZ3" s="74"/>
      <c r="UAA3" s="74"/>
      <c r="UAB3" s="74"/>
      <c r="UAC3" s="74"/>
      <c r="UAD3" s="74"/>
      <c r="UAE3" s="74"/>
      <c r="UAF3" s="74"/>
      <c r="UAG3" s="74"/>
      <c r="UAH3" s="74"/>
      <c r="UAI3" s="74"/>
      <c r="UAJ3" s="74"/>
      <c r="UAK3" s="74"/>
      <c r="UAL3" s="74"/>
      <c r="UAM3" s="74"/>
      <c r="UAN3" s="74"/>
      <c r="UAO3" s="74"/>
      <c r="UAP3" s="74"/>
      <c r="UAQ3" s="74"/>
      <c r="UAR3" s="74"/>
      <c r="UAS3" s="74"/>
      <c r="UAT3" s="74"/>
      <c r="UAU3" s="74"/>
      <c r="UAV3" s="74"/>
      <c r="UAW3" s="74"/>
      <c r="UAX3" s="74"/>
      <c r="UAY3" s="74"/>
      <c r="UAZ3" s="74"/>
      <c r="UBA3" s="74"/>
      <c r="UBB3" s="74"/>
      <c r="UBC3" s="74"/>
      <c r="UBD3" s="74"/>
      <c r="UBE3" s="74"/>
      <c r="UBF3" s="74"/>
      <c r="UBG3" s="74"/>
      <c r="UBH3" s="74"/>
      <c r="UBI3" s="74"/>
      <c r="UBJ3" s="74"/>
      <c r="UBK3" s="74"/>
      <c r="UBL3" s="74"/>
      <c r="UBM3" s="74"/>
      <c r="UBN3" s="74"/>
      <c r="UBO3" s="74"/>
      <c r="UBP3" s="74"/>
      <c r="UBQ3" s="74"/>
      <c r="UBR3" s="74"/>
      <c r="UBS3" s="74"/>
      <c r="UBT3" s="74"/>
      <c r="UBU3" s="74"/>
      <c r="UBV3" s="74"/>
      <c r="UBW3" s="74"/>
      <c r="UBX3" s="74"/>
      <c r="UBY3" s="74"/>
      <c r="UBZ3" s="74"/>
      <c r="UCA3" s="74"/>
      <c r="UCB3" s="74"/>
      <c r="UCC3" s="74"/>
      <c r="UCD3" s="74"/>
      <c r="UCE3" s="74"/>
      <c r="UCF3" s="74"/>
      <c r="UCG3" s="74"/>
      <c r="UCH3" s="74"/>
      <c r="UCI3" s="74"/>
      <c r="UCJ3" s="74"/>
      <c r="UCK3" s="74"/>
      <c r="UCL3" s="74"/>
      <c r="UCM3" s="74"/>
      <c r="UCN3" s="74"/>
      <c r="UCO3" s="74"/>
      <c r="UCP3" s="74"/>
      <c r="UCQ3" s="74"/>
      <c r="UCR3" s="74"/>
      <c r="UCS3" s="74"/>
      <c r="UCT3" s="74"/>
      <c r="UCU3" s="74"/>
      <c r="UCV3" s="74"/>
      <c r="UCW3" s="74"/>
      <c r="UCX3" s="74"/>
      <c r="UCY3" s="74"/>
      <c r="UCZ3" s="74"/>
      <c r="UDA3" s="74"/>
      <c r="UDB3" s="74"/>
      <c r="UDC3" s="74"/>
      <c r="UDD3" s="74"/>
      <c r="UDE3" s="74"/>
      <c r="UDF3" s="74"/>
      <c r="UDG3" s="74"/>
      <c r="UDH3" s="74"/>
      <c r="UDI3" s="74"/>
      <c r="UDJ3" s="74"/>
      <c r="UDK3" s="74"/>
      <c r="UDL3" s="74"/>
      <c r="UDM3" s="74"/>
      <c r="UDN3" s="74"/>
      <c r="UDO3" s="74"/>
      <c r="UDP3" s="74"/>
      <c r="UDQ3" s="74"/>
      <c r="UDR3" s="74"/>
      <c r="UDS3" s="74"/>
      <c r="UDT3" s="74"/>
      <c r="UDU3" s="74"/>
      <c r="UDV3" s="74"/>
      <c r="UDW3" s="74"/>
      <c r="UDX3" s="74"/>
      <c r="UDY3" s="74"/>
      <c r="UDZ3" s="74"/>
      <c r="UEA3" s="74"/>
      <c r="UEB3" s="74"/>
      <c r="UEC3" s="74"/>
      <c r="UED3" s="74"/>
      <c r="UEE3" s="74"/>
      <c r="UEF3" s="74"/>
      <c r="UEG3" s="74"/>
      <c r="UEH3" s="74"/>
      <c r="UEI3" s="74"/>
      <c r="UEJ3" s="74"/>
      <c r="UEK3" s="74"/>
      <c r="UEL3" s="74"/>
      <c r="UEM3" s="74"/>
      <c r="UEN3" s="74"/>
      <c r="UEO3" s="74"/>
      <c r="UEP3" s="74"/>
      <c r="UEQ3" s="74"/>
      <c r="UER3" s="74"/>
      <c r="UES3" s="74"/>
      <c r="UET3" s="74"/>
      <c r="UEU3" s="74"/>
      <c r="UEV3" s="74"/>
      <c r="UEW3" s="74"/>
      <c r="UEX3" s="74"/>
      <c r="UEY3" s="74"/>
      <c r="UEZ3" s="74"/>
      <c r="UFA3" s="74"/>
      <c r="UFB3" s="74"/>
      <c r="UFC3" s="74"/>
      <c r="UFD3" s="74"/>
      <c r="UFE3" s="74"/>
      <c r="UFF3" s="74"/>
      <c r="UFG3" s="74"/>
      <c r="UFH3" s="74"/>
      <c r="UFI3" s="74"/>
      <c r="UFJ3" s="74"/>
      <c r="UFK3" s="74"/>
      <c r="UFL3" s="74"/>
      <c r="UFM3" s="74"/>
      <c r="UFN3" s="74"/>
      <c r="UFO3" s="74"/>
      <c r="UFP3" s="74"/>
      <c r="UFQ3" s="74"/>
      <c r="UFR3" s="74"/>
      <c r="UFS3" s="74"/>
      <c r="UFT3" s="74"/>
      <c r="UFU3" s="74"/>
      <c r="UFV3" s="74"/>
      <c r="UFW3" s="74"/>
      <c r="UFX3" s="74"/>
      <c r="UFY3" s="74"/>
      <c r="UFZ3" s="74"/>
      <c r="UGA3" s="74"/>
      <c r="UGB3" s="74"/>
      <c r="UGC3" s="74"/>
      <c r="UGD3" s="74"/>
      <c r="UGE3" s="74"/>
      <c r="UGF3" s="74"/>
      <c r="UGG3" s="74"/>
      <c r="UGH3" s="74"/>
      <c r="UGI3" s="74"/>
      <c r="UGJ3" s="74"/>
      <c r="UGK3" s="74"/>
      <c r="UGL3" s="74"/>
      <c r="UGM3" s="74"/>
      <c r="UGN3" s="74"/>
      <c r="UGO3" s="74"/>
      <c r="UGP3" s="74"/>
      <c r="UGQ3" s="74"/>
      <c r="UGR3" s="74"/>
      <c r="UGS3" s="74"/>
      <c r="UGT3" s="74"/>
      <c r="UGU3" s="74"/>
      <c r="UGV3" s="74"/>
      <c r="UGW3" s="74"/>
      <c r="UGX3" s="74"/>
      <c r="UGY3" s="74"/>
      <c r="UGZ3" s="74"/>
      <c r="UHA3" s="74"/>
      <c r="UHB3" s="74"/>
      <c r="UHC3" s="74"/>
      <c r="UHD3" s="74"/>
      <c r="UHE3" s="74"/>
      <c r="UHF3" s="74"/>
      <c r="UHG3" s="74"/>
      <c r="UHH3" s="74"/>
      <c r="UHI3" s="74"/>
      <c r="UHJ3" s="74"/>
      <c r="UHK3" s="74"/>
      <c r="UHL3" s="74"/>
      <c r="UHM3" s="74"/>
      <c r="UHN3" s="74"/>
      <c r="UHO3" s="74"/>
      <c r="UHP3" s="74"/>
      <c r="UHQ3" s="74"/>
      <c r="UHR3" s="74"/>
      <c r="UHS3" s="74"/>
      <c r="UHT3" s="74"/>
      <c r="UHU3" s="74"/>
      <c r="UHV3" s="74"/>
      <c r="UHW3" s="74"/>
      <c r="UHX3" s="74"/>
      <c r="UHY3" s="74"/>
      <c r="UHZ3" s="74"/>
      <c r="UIA3" s="74"/>
      <c r="UIB3" s="74"/>
      <c r="UIC3" s="74"/>
      <c r="UID3" s="74"/>
      <c r="UIE3" s="74"/>
      <c r="UIF3" s="74"/>
      <c r="UIG3" s="74"/>
      <c r="UIH3" s="74"/>
      <c r="UII3" s="74"/>
      <c r="UIJ3" s="74"/>
      <c r="UIK3" s="74"/>
      <c r="UIL3" s="74"/>
      <c r="UIM3" s="74"/>
      <c r="UIN3" s="74"/>
      <c r="UIO3" s="74"/>
      <c r="UIP3" s="74"/>
      <c r="UIQ3" s="74"/>
      <c r="UIR3" s="74"/>
      <c r="UIS3" s="74"/>
      <c r="UIT3" s="74"/>
      <c r="UIU3" s="74"/>
      <c r="UIV3" s="74"/>
      <c r="UIW3" s="74"/>
      <c r="UIX3" s="74"/>
      <c r="UIY3" s="74"/>
      <c r="UIZ3" s="74"/>
      <c r="UJA3" s="74"/>
      <c r="UJB3" s="74"/>
      <c r="UJC3" s="74"/>
      <c r="UJD3" s="74"/>
      <c r="UJE3" s="74"/>
      <c r="UJF3" s="74"/>
      <c r="UJG3" s="74"/>
      <c r="UJH3" s="74"/>
      <c r="UJI3" s="74"/>
      <c r="UJJ3" s="74"/>
      <c r="UJK3" s="74"/>
      <c r="UJL3" s="74"/>
      <c r="UJM3" s="74"/>
      <c r="UJN3" s="74"/>
      <c r="UJO3" s="74"/>
      <c r="UJP3" s="74"/>
      <c r="UJQ3" s="74"/>
      <c r="UJR3" s="74"/>
      <c r="UJS3" s="74"/>
      <c r="UJT3" s="74"/>
      <c r="UJU3" s="74"/>
      <c r="UJV3" s="74"/>
      <c r="UJW3" s="74"/>
      <c r="UJX3" s="74"/>
      <c r="UJY3" s="74"/>
      <c r="UJZ3" s="74"/>
      <c r="UKA3" s="74"/>
      <c r="UKB3" s="74"/>
      <c r="UKC3" s="74"/>
      <c r="UKD3" s="74"/>
      <c r="UKE3" s="74"/>
      <c r="UKF3" s="74"/>
      <c r="UKG3" s="74"/>
      <c r="UKH3" s="74"/>
      <c r="UKI3" s="74"/>
      <c r="UKJ3" s="74"/>
      <c r="UKK3" s="74"/>
      <c r="UKL3" s="74"/>
      <c r="UKM3" s="74"/>
      <c r="UKN3" s="74"/>
      <c r="UKO3" s="74"/>
      <c r="UKP3" s="74"/>
      <c r="UKQ3" s="74"/>
      <c r="UKR3" s="74"/>
      <c r="UKS3" s="74"/>
      <c r="UKT3" s="74"/>
      <c r="UKU3" s="74"/>
      <c r="UKV3" s="74"/>
      <c r="UKW3" s="74"/>
      <c r="UKX3" s="74"/>
      <c r="UKY3" s="74"/>
      <c r="UKZ3" s="74"/>
      <c r="ULA3" s="74"/>
      <c r="ULB3" s="74"/>
      <c r="ULC3" s="74"/>
      <c r="ULD3" s="74"/>
      <c r="ULE3" s="74"/>
      <c r="ULF3" s="74"/>
      <c r="ULG3" s="74"/>
      <c r="ULH3" s="74"/>
      <c r="ULI3" s="74"/>
      <c r="ULJ3" s="74"/>
      <c r="ULK3" s="74"/>
      <c r="ULL3" s="74"/>
      <c r="ULM3" s="74"/>
      <c r="ULN3" s="74"/>
      <c r="ULO3" s="74"/>
      <c r="ULP3" s="74"/>
      <c r="ULQ3" s="74"/>
      <c r="ULR3" s="74"/>
      <c r="ULS3" s="74"/>
      <c r="ULT3" s="74"/>
      <c r="ULU3" s="74"/>
      <c r="ULV3" s="74"/>
      <c r="ULW3" s="74"/>
      <c r="ULX3" s="74"/>
      <c r="ULY3" s="74"/>
      <c r="ULZ3" s="74"/>
      <c r="UMA3" s="74"/>
      <c r="UMB3" s="74"/>
      <c r="UMC3" s="74"/>
      <c r="UMD3" s="74"/>
      <c r="UME3" s="74"/>
      <c r="UMF3" s="74"/>
      <c r="UMG3" s="74"/>
      <c r="UMH3" s="74"/>
      <c r="UMI3" s="74"/>
      <c r="UMJ3" s="74"/>
      <c r="UMK3" s="74"/>
      <c r="UML3" s="74"/>
      <c r="UMM3" s="74"/>
      <c r="UMN3" s="74"/>
      <c r="UMO3" s="74"/>
      <c r="UMP3" s="74"/>
      <c r="UMQ3" s="74"/>
      <c r="UMR3" s="74"/>
      <c r="UMS3" s="74"/>
      <c r="UMT3" s="74"/>
      <c r="UMU3" s="74"/>
      <c r="UMV3" s="74"/>
      <c r="UMW3" s="74"/>
      <c r="UMX3" s="74"/>
      <c r="UMY3" s="74"/>
      <c r="UMZ3" s="74"/>
      <c r="UNA3" s="74"/>
      <c r="UNB3" s="74"/>
      <c r="UNC3" s="74"/>
      <c r="UND3" s="74"/>
      <c r="UNE3" s="74"/>
      <c r="UNF3" s="74"/>
      <c r="UNG3" s="74"/>
      <c r="UNH3" s="74"/>
      <c r="UNI3" s="74"/>
      <c r="UNJ3" s="74"/>
      <c r="UNK3" s="74"/>
      <c r="UNL3" s="74"/>
      <c r="UNM3" s="74"/>
      <c r="UNN3" s="74"/>
      <c r="UNO3" s="74"/>
      <c r="UNP3" s="74"/>
      <c r="UNQ3" s="74"/>
      <c r="UNR3" s="74"/>
      <c r="UNS3" s="74"/>
      <c r="UNT3" s="74"/>
      <c r="UNU3" s="74"/>
      <c r="UNV3" s="74"/>
      <c r="UNW3" s="74"/>
      <c r="UNX3" s="74"/>
      <c r="UNY3" s="74"/>
      <c r="UNZ3" s="74"/>
      <c r="UOA3" s="74"/>
      <c r="UOB3" s="74"/>
      <c r="UOC3" s="74"/>
      <c r="UOD3" s="74"/>
      <c r="UOE3" s="74"/>
      <c r="UOF3" s="74"/>
      <c r="UOG3" s="74"/>
      <c r="UOH3" s="74"/>
      <c r="UOI3" s="74"/>
      <c r="UOJ3" s="74"/>
      <c r="UOK3" s="74"/>
      <c r="UOL3" s="74"/>
      <c r="UOM3" s="74"/>
      <c r="UON3" s="74"/>
      <c r="UOO3" s="74"/>
      <c r="UOP3" s="74"/>
      <c r="UOQ3" s="74"/>
      <c r="UOR3" s="74"/>
      <c r="UOS3" s="74"/>
      <c r="UOT3" s="74"/>
      <c r="UOU3" s="74"/>
      <c r="UOV3" s="74"/>
      <c r="UOW3" s="74"/>
      <c r="UOX3" s="74"/>
      <c r="UOY3" s="74"/>
      <c r="UOZ3" s="74"/>
      <c r="UPA3" s="74"/>
      <c r="UPB3" s="74"/>
      <c r="UPC3" s="74"/>
      <c r="UPD3" s="74"/>
      <c r="UPE3" s="74"/>
      <c r="UPF3" s="74"/>
      <c r="UPG3" s="74"/>
      <c r="UPH3" s="74"/>
      <c r="UPI3" s="74"/>
      <c r="UPJ3" s="74"/>
      <c r="UPK3" s="74"/>
      <c r="UPL3" s="74"/>
      <c r="UPM3" s="74"/>
      <c r="UPN3" s="74"/>
      <c r="UPO3" s="74"/>
      <c r="UPP3" s="74"/>
      <c r="UPQ3" s="74"/>
      <c r="UPR3" s="74"/>
      <c r="UPS3" s="74"/>
      <c r="UPT3" s="74"/>
      <c r="UPU3" s="74"/>
      <c r="UPV3" s="74"/>
      <c r="UPW3" s="74"/>
      <c r="UPX3" s="74"/>
      <c r="UPY3" s="74"/>
      <c r="UPZ3" s="74"/>
      <c r="UQA3" s="74"/>
      <c r="UQB3" s="74"/>
      <c r="UQC3" s="74"/>
      <c r="UQD3" s="74"/>
      <c r="UQE3" s="74"/>
      <c r="UQF3" s="74"/>
      <c r="UQG3" s="74"/>
      <c r="UQH3" s="74"/>
      <c r="UQI3" s="74"/>
      <c r="UQJ3" s="74"/>
      <c r="UQK3" s="74"/>
      <c r="UQL3" s="74"/>
      <c r="UQM3" s="74"/>
      <c r="UQN3" s="74"/>
      <c r="UQO3" s="74"/>
      <c r="UQP3" s="74"/>
      <c r="UQQ3" s="74"/>
      <c r="UQR3" s="74"/>
      <c r="UQS3" s="74"/>
      <c r="UQT3" s="74"/>
      <c r="UQU3" s="74"/>
      <c r="UQV3" s="74"/>
      <c r="UQW3" s="74"/>
      <c r="UQX3" s="74"/>
      <c r="UQY3" s="74"/>
      <c r="UQZ3" s="74"/>
      <c r="URA3" s="74"/>
      <c r="URB3" s="74"/>
      <c r="URC3" s="74"/>
      <c r="URD3" s="74"/>
      <c r="URE3" s="74"/>
      <c r="URF3" s="74"/>
      <c r="URG3" s="74"/>
      <c r="URH3" s="74"/>
      <c r="URI3" s="74"/>
      <c r="URJ3" s="74"/>
      <c r="URK3" s="74"/>
      <c r="URL3" s="74"/>
      <c r="URM3" s="74"/>
      <c r="URN3" s="74"/>
      <c r="URO3" s="74"/>
      <c r="URP3" s="74"/>
      <c r="URQ3" s="74"/>
      <c r="URR3" s="74"/>
      <c r="URS3" s="74"/>
      <c r="URT3" s="74"/>
      <c r="URU3" s="74"/>
      <c r="URV3" s="74"/>
      <c r="URW3" s="74"/>
      <c r="URX3" s="74"/>
      <c r="URY3" s="74"/>
      <c r="URZ3" s="74"/>
      <c r="USA3" s="74"/>
      <c r="USB3" s="74"/>
      <c r="USC3" s="74"/>
      <c r="USD3" s="74"/>
      <c r="USE3" s="74"/>
      <c r="USF3" s="74"/>
      <c r="USG3" s="74"/>
      <c r="USH3" s="74"/>
      <c r="USI3" s="74"/>
      <c r="USJ3" s="74"/>
      <c r="USK3" s="74"/>
      <c r="USL3" s="74"/>
      <c r="USM3" s="74"/>
      <c r="USN3" s="74"/>
      <c r="USO3" s="74"/>
      <c r="USP3" s="74"/>
      <c r="USQ3" s="74"/>
      <c r="USR3" s="74"/>
      <c r="USS3" s="74"/>
      <c r="UST3" s="74"/>
      <c r="USU3" s="74"/>
      <c r="USV3" s="74"/>
      <c r="USW3" s="74"/>
      <c r="USX3" s="74"/>
      <c r="USY3" s="74"/>
      <c r="USZ3" s="74"/>
      <c r="UTA3" s="74"/>
      <c r="UTB3" s="74"/>
      <c r="UTC3" s="74"/>
      <c r="UTD3" s="74"/>
      <c r="UTE3" s="74"/>
      <c r="UTF3" s="74"/>
      <c r="UTG3" s="74"/>
      <c r="UTH3" s="74"/>
      <c r="UTI3" s="74"/>
      <c r="UTJ3" s="74"/>
      <c r="UTK3" s="74"/>
      <c r="UTL3" s="74"/>
      <c r="UTM3" s="74"/>
      <c r="UTN3" s="74"/>
      <c r="UTO3" s="74"/>
      <c r="UTP3" s="74"/>
      <c r="UTQ3" s="74"/>
      <c r="UTR3" s="74"/>
      <c r="UTS3" s="74"/>
      <c r="UTT3" s="74"/>
      <c r="UTU3" s="74"/>
      <c r="UTV3" s="74"/>
      <c r="UTW3" s="74"/>
      <c r="UTX3" s="74"/>
      <c r="UTY3" s="74"/>
      <c r="UTZ3" s="74"/>
      <c r="UUA3" s="74"/>
      <c r="UUB3" s="74"/>
      <c r="UUC3" s="74"/>
      <c r="UUD3" s="74"/>
      <c r="UUE3" s="74"/>
      <c r="UUF3" s="74"/>
      <c r="UUG3" s="74"/>
      <c r="UUH3" s="74"/>
      <c r="UUI3" s="74"/>
      <c r="UUJ3" s="74"/>
      <c r="UUK3" s="74"/>
      <c r="UUL3" s="74"/>
      <c r="UUM3" s="74"/>
      <c r="UUN3" s="74"/>
      <c r="UUO3" s="74"/>
      <c r="UUP3" s="74"/>
      <c r="UUQ3" s="74"/>
      <c r="UUR3" s="74"/>
      <c r="UUS3" s="74"/>
      <c r="UUT3" s="74"/>
      <c r="UUU3" s="74"/>
      <c r="UUV3" s="74"/>
      <c r="UUW3" s="74"/>
      <c r="UUX3" s="74"/>
      <c r="UUY3" s="74"/>
      <c r="UUZ3" s="74"/>
      <c r="UVA3" s="74"/>
      <c r="UVB3" s="74"/>
      <c r="UVC3" s="74"/>
      <c r="UVD3" s="74"/>
      <c r="UVE3" s="74"/>
      <c r="UVF3" s="74"/>
      <c r="UVG3" s="74"/>
      <c r="UVH3" s="74"/>
      <c r="UVI3" s="74"/>
      <c r="UVJ3" s="74"/>
      <c r="UVK3" s="74"/>
      <c r="UVL3" s="74"/>
      <c r="UVM3" s="74"/>
      <c r="UVN3" s="74"/>
      <c r="UVO3" s="74"/>
      <c r="UVP3" s="74"/>
      <c r="UVQ3" s="74"/>
      <c r="UVR3" s="74"/>
      <c r="UVS3" s="74"/>
      <c r="UVT3" s="74"/>
      <c r="UVU3" s="74"/>
      <c r="UVV3" s="74"/>
      <c r="UVW3" s="74"/>
      <c r="UVX3" s="74"/>
      <c r="UVY3" s="74"/>
      <c r="UVZ3" s="74"/>
      <c r="UWA3" s="74"/>
      <c r="UWB3" s="74"/>
      <c r="UWC3" s="74"/>
      <c r="UWD3" s="74"/>
      <c r="UWE3" s="74"/>
      <c r="UWF3" s="74"/>
      <c r="UWG3" s="74"/>
      <c r="UWH3" s="74"/>
      <c r="UWI3" s="74"/>
      <c r="UWJ3" s="74"/>
      <c r="UWK3" s="74"/>
      <c r="UWL3" s="74"/>
      <c r="UWM3" s="74"/>
      <c r="UWN3" s="74"/>
      <c r="UWO3" s="74"/>
      <c r="UWP3" s="74"/>
      <c r="UWQ3" s="74"/>
      <c r="UWR3" s="74"/>
      <c r="UWS3" s="74"/>
      <c r="UWT3" s="74"/>
      <c r="UWU3" s="74"/>
      <c r="UWV3" s="74"/>
      <c r="UWW3" s="74"/>
      <c r="UWX3" s="74"/>
      <c r="UWY3" s="74"/>
      <c r="UWZ3" s="74"/>
      <c r="UXA3" s="74"/>
      <c r="UXB3" s="74"/>
      <c r="UXC3" s="74"/>
      <c r="UXD3" s="74"/>
      <c r="UXE3" s="74"/>
      <c r="UXF3" s="74"/>
      <c r="UXG3" s="74"/>
      <c r="UXH3" s="74"/>
      <c r="UXI3" s="74"/>
      <c r="UXJ3" s="74"/>
      <c r="UXK3" s="74"/>
      <c r="UXL3" s="74"/>
      <c r="UXM3" s="74"/>
      <c r="UXN3" s="74"/>
      <c r="UXO3" s="74"/>
      <c r="UXP3" s="74"/>
      <c r="UXQ3" s="74"/>
      <c r="UXR3" s="74"/>
      <c r="UXS3" s="74"/>
      <c r="UXT3" s="74"/>
      <c r="UXU3" s="74"/>
      <c r="UXV3" s="74"/>
      <c r="UXW3" s="74"/>
      <c r="UXX3" s="74"/>
      <c r="UXY3" s="74"/>
      <c r="UXZ3" s="74"/>
      <c r="UYA3" s="74"/>
      <c r="UYB3" s="74"/>
      <c r="UYC3" s="74"/>
      <c r="UYD3" s="74"/>
      <c r="UYE3" s="74"/>
      <c r="UYF3" s="74"/>
      <c r="UYG3" s="74"/>
      <c r="UYH3" s="74"/>
      <c r="UYI3" s="74"/>
      <c r="UYJ3" s="74"/>
      <c r="UYK3" s="74"/>
      <c r="UYL3" s="74"/>
      <c r="UYM3" s="74"/>
      <c r="UYN3" s="74"/>
      <c r="UYO3" s="74"/>
      <c r="UYP3" s="74"/>
      <c r="UYQ3" s="74"/>
      <c r="UYR3" s="74"/>
      <c r="UYS3" s="74"/>
      <c r="UYT3" s="74"/>
      <c r="UYU3" s="74"/>
      <c r="UYV3" s="74"/>
      <c r="UYW3" s="74"/>
      <c r="UYX3" s="74"/>
      <c r="UYY3" s="74"/>
      <c r="UYZ3" s="74"/>
      <c r="UZA3" s="74"/>
      <c r="UZB3" s="74"/>
      <c r="UZC3" s="74"/>
      <c r="UZD3" s="74"/>
      <c r="UZE3" s="74"/>
      <c r="UZF3" s="74"/>
      <c r="UZG3" s="74"/>
      <c r="UZH3" s="74"/>
      <c r="UZI3" s="74"/>
      <c r="UZJ3" s="74"/>
      <c r="UZK3" s="74"/>
      <c r="UZL3" s="74"/>
      <c r="UZM3" s="74"/>
      <c r="UZN3" s="74"/>
      <c r="UZO3" s="74"/>
      <c r="UZP3" s="74"/>
      <c r="UZQ3" s="74"/>
      <c r="UZR3" s="74"/>
      <c r="UZS3" s="74"/>
      <c r="UZT3" s="74"/>
      <c r="UZU3" s="74"/>
      <c r="UZV3" s="74"/>
      <c r="UZW3" s="74"/>
      <c r="UZX3" s="74"/>
      <c r="UZY3" s="74"/>
      <c r="UZZ3" s="74"/>
      <c r="VAA3" s="74"/>
      <c r="VAB3" s="74"/>
      <c r="VAC3" s="74"/>
      <c r="VAD3" s="74"/>
      <c r="VAE3" s="74"/>
      <c r="VAF3" s="74"/>
      <c r="VAG3" s="74"/>
      <c r="VAH3" s="74"/>
      <c r="VAI3" s="74"/>
      <c r="VAJ3" s="74"/>
      <c r="VAK3" s="74"/>
      <c r="VAL3" s="74"/>
      <c r="VAM3" s="74"/>
      <c r="VAN3" s="74"/>
      <c r="VAO3" s="74"/>
      <c r="VAP3" s="74"/>
      <c r="VAQ3" s="74"/>
      <c r="VAR3" s="74"/>
      <c r="VAS3" s="74"/>
      <c r="VAT3" s="74"/>
      <c r="VAU3" s="74"/>
      <c r="VAV3" s="74"/>
      <c r="VAW3" s="74"/>
      <c r="VAX3" s="74"/>
      <c r="VAY3" s="74"/>
      <c r="VAZ3" s="74"/>
      <c r="VBA3" s="74"/>
      <c r="VBB3" s="74"/>
      <c r="VBC3" s="74"/>
      <c r="VBD3" s="74"/>
      <c r="VBE3" s="74"/>
      <c r="VBF3" s="74"/>
      <c r="VBG3" s="74"/>
      <c r="VBH3" s="74"/>
      <c r="VBI3" s="74"/>
      <c r="VBJ3" s="74"/>
      <c r="VBK3" s="74"/>
      <c r="VBL3" s="74"/>
      <c r="VBM3" s="74"/>
      <c r="VBN3" s="74"/>
      <c r="VBO3" s="74"/>
      <c r="VBP3" s="74"/>
      <c r="VBQ3" s="74"/>
      <c r="VBR3" s="74"/>
      <c r="VBS3" s="74"/>
      <c r="VBT3" s="74"/>
      <c r="VBU3" s="74"/>
      <c r="VBV3" s="74"/>
      <c r="VBW3" s="74"/>
      <c r="VBX3" s="74"/>
      <c r="VBY3" s="74"/>
      <c r="VBZ3" s="74"/>
      <c r="VCA3" s="74"/>
      <c r="VCB3" s="74"/>
      <c r="VCC3" s="74"/>
      <c r="VCD3" s="74"/>
      <c r="VCE3" s="74"/>
      <c r="VCF3" s="74"/>
      <c r="VCG3" s="74"/>
      <c r="VCH3" s="74"/>
      <c r="VCI3" s="74"/>
      <c r="VCJ3" s="74"/>
      <c r="VCK3" s="74"/>
      <c r="VCL3" s="74"/>
      <c r="VCM3" s="74"/>
      <c r="VCN3" s="74"/>
      <c r="VCO3" s="74"/>
      <c r="VCP3" s="74"/>
      <c r="VCQ3" s="74"/>
      <c r="VCR3" s="74"/>
      <c r="VCS3" s="74"/>
      <c r="VCT3" s="74"/>
      <c r="VCU3" s="74"/>
      <c r="VCV3" s="74"/>
      <c r="VCW3" s="74"/>
      <c r="VCX3" s="74"/>
      <c r="VCY3" s="74"/>
      <c r="VCZ3" s="74"/>
      <c r="VDA3" s="74"/>
      <c r="VDB3" s="74"/>
      <c r="VDC3" s="74"/>
      <c r="VDD3" s="74"/>
      <c r="VDE3" s="74"/>
      <c r="VDF3" s="74"/>
      <c r="VDG3" s="74"/>
      <c r="VDH3" s="74"/>
      <c r="VDI3" s="74"/>
      <c r="VDJ3" s="74"/>
      <c r="VDK3" s="74"/>
      <c r="VDL3" s="74"/>
      <c r="VDM3" s="74"/>
      <c r="VDN3" s="74"/>
      <c r="VDO3" s="74"/>
      <c r="VDP3" s="74"/>
      <c r="VDQ3" s="74"/>
      <c r="VDR3" s="74"/>
      <c r="VDS3" s="74"/>
      <c r="VDT3" s="74"/>
      <c r="VDU3" s="74"/>
      <c r="VDV3" s="74"/>
      <c r="VDW3" s="74"/>
      <c r="VDX3" s="74"/>
      <c r="VDY3" s="74"/>
      <c r="VDZ3" s="74"/>
      <c r="VEA3" s="74"/>
      <c r="VEB3" s="74"/>
      <c r="VEC3" s="74"/>
      <c r="VED3" s="74"/>
      <c r="VEE3" s="74"/>
      <c r="VEF3" s="74"/>
      <c r="VEG3" s="74"/>
      <c r="VEH3" s="74"/>
      <c r="VEI3" s="74"/>
      <c r="VEJ3" s="74"/>
      <c r="VEK3" s="74"/>
      <c r="VEL3" s="74"/>
      <c r="VEM3" s="74"/>
      <c r="VEN3" s="74"/>
      <c r="VEO3" s="74"/>
      <c r="VEP3" s="74"/>
      <c r="VEQ3" s="74"/>
      <c r="VER3" s="74"/>
      <c r="VES3" s="74"/>
      <c r="VET3" s="74"/>
      <c r="VEU3" s="74"/>
      <c r="VEV3" s="74"/>
      <c r="VEW3" s="74"/>
      <c r="VEX3" s="74"/>
      <c r="VEY3" s="74"/>
      <c r="VEZ3" s="74"/>
      <c r="VFA3" s="74"/>
      <c r="VFB3" s="74"/>
      <c r="VFC3" s="74"/>
      <c r="VFD3" s="74"/>
      <c r="VFE3" s="74"/>
      <c r="VFF3" s="74"/>
      <c r="VFG3" s="74"/>
      <c r="VFH3" s="74"/>
      <c r="VFI3" s="74"/>
      <c r="VFJ3" s="74"/>
      <c r="VFK3" s="74"/>
      <c r="VFL3" s="74"/>
      <c r="VFM3" s="74"/>
      <c r="VFN3" s="74"/>
      <c r="VFO3" s="74"/>
      <c r="VFP3" s="74"/>
      <c r="VFQ3" s="74"/>
      <c r="VFR3" s="74"/>
      <c r="VFS3" s="74"/>
      <c r="VFT3" s="74"/>
      <c r="VFU3" s="74"/>
      <c r="VFV3" s="74"/>
      <c r="VFW3" s="74"/>
      <c r="VFX3" s="74"/>
      <c r="VFY3" s="74"/>
      <c r="VFZ3" s="74"/>
      <c r="VGA3" s="74"/>
      <c r="VGB3" s="74"/>
      <c r="VGC3" s="74"/>
      <c r="VGD3" s="74"/>
      <c r="VGE3" s="74"/>
      <c r="VGF3" s="74"/>
      <c r="VGG3" s="74"/>
      <c r="VGH3" s="74"/>
      <c r="VGI3" s="74"/>
      <c r="VGJ3" s="74"/>
      <c r="VGK3" s="74"/>
      <c r="VGL3" s="74"/>
      <c r="VGM3" s="74"/>
      <c r="VGN3" s="74"/>
      <c r="VGO3" s="74"/>
      <c r="VGP3" s="74"/>
      <c r="VGQ3" s="74"/>
      <c r="VGR3" s="74"/>
      <c r="VGS3" s="74"/>
      <c r="VGT3" s="74"/>
      <c r="VGU3" s="74"/>
      <c r="VGV3" s="74"/>
      <c r="VGW3" s="74"/>
      <c r="VGX3" s="74"/>
      <c r="VGY3" s="74"/>
      <c r="VGZ3" s="74"/>
      <c r="VHA3" s="74"/>
      <c r="VHB3" s="74"/>
      <c r="VHC3" s="74"/>
      <c r="VHD3" s="74"/>
      <c r="VHE3" s="74"/>
      <c r="VHF3" s="74"/>
      <c r="VHG3" s="74"/>
      <c r="VHH3" s="74"/>
      <c r="VHI3" s="74"/>
      <c r="VHJ3" s="74"/>
      <c r="VHK3" s="74"/>
      <c r="VHL3" s="74"/>
      <c r="VHM3" s="74"/>
      <c r="VHN3" s="74"/>
      <c r="VHO3" s="74"/>
      <c r="VHP3" s="74"/>
      <c r="VHQ3" s="74"/>
      <c r="VHR3" s="74"/>
      <c r="VHS3" s="74"/>
      <c r="VHT3" s="74"/>
      <c r="VHU3" s="74"/>
      <c r="VHV3" s="74"/>
      <c r="VHW3" s="74"/>
      <c r="VHX3" s="74"/>
      <c r="VHY3" s="74"/>
      <c r="VHZ3" s="74"/>
      <c r="VIA3" s="74"/>
      <c r="VIB3" s="74"/>
      <c r="VIC3" s="74"/>
      <c r="VID3" s="74"/>
      <c r="VIE3" s="74"/>
      <c r="VIF3" s="74"/>
      <c r="VIG3" s="74"/>
      <c r="VIH3" s="74"/>
      <c r="VII3" s="74"/>
      <c r="VIJ3" s="74"/>
      <c r="VIK3" s="74"/>
      <c r="VIL3" s="74"/>
      <c r="VIM3" s="74"/>
      <c r="VIN3" s="74"/>
      <c r="VIO3" s="74"/>
      <c r="VIP3" s="74"/>
      <c r="VIQ3" s="74"/>
      <c r="VIR3" s="74"/>
      <c r="VIS3" s="74"/>
      <c r="VIT3" s="74"/>
      <c r="VIU3" s="74"/>
      <c r="VIV3" s="74"/>
      <c r="VIW3" s="74"/>
      <c r="VIX3" s="74"/>
      <c r="VIY3" s="74"/>
      <c r="VIZ3" s="74"/>
      <c r="VJA3" s="74"/>
      <c r="VJB3" s="74"/>
      <c r="VJC3" s="74"/>
      <c r="VJD3" s="74"/>
      <c r="VJE3" s="74"/>
      <c r="VJF3" s="74"/>
      <c r="VJG3" s="74"/>
      <c r="VJH3" s="74"/>
      <c r="VJI3" s="74"/>
      <c r="VJJ3" s="74"/>
      <c r="VJK3" s="74"/>
      <c r="VJL3" s="74"/>
      <c r="VJM3" s="74"/>
      <c r="VJN3" s="74"/>
      <c r="VJO3" s="74"/>
      <c r="VJP3" s="74"/>
      <c r="VJQ3" s="74"/>
      <c r="VJR3" s="74"/>
      <c r="VJS3" s="74"/>
      <c r="VJT3" s="74"/>
      <c r="VJU3" s="74"/>
      <c r="VJV3" s="74"/>
      <c r="VJW3" s="74"/>
      <c r="VJX3" s="74"/>
      <c r="VJY3" s="74"/>
      <c r="VJZ3" s="74"/>
      <c r="VKA3" s="74"/>
      <c r="VKB3" s="74"/>
      <c r="VKC3" s="74"/>
      <c r="VKD3" s="74"/>
      <c r="VKE3" s="74"/>
      <c r="VKF3" s="74"/>
      <c r="VKG3" s="74"/>
      <c r="VKH3" s="74"/>
      <c r="VKI3" s="74"/>
      <c r="VKJ3" s="74"/>
      <c r="VKK3" s="74"/>
      <c r="VKL3" s="74"/>
      <c r="VKM3" s="74"/>
      <c r="VKN3" s="74"/>
      <c r="VKO3" s="74"/>
      <c r="VKP3" s="74"/>
      <c r="VKQ3" s="74"/>
      <c r="VKR3" s="74"/>
      <c r="VKS3" s="74"/>
      <c r="VKT3" s="74"/>
      <c r="VKU3" s="74"/>
      <c r="VKV3" s="74"/>
      <c r="VKW3" s="74"/>
      <c r="VKX3" s="74"/>
      <c r="VKY3" s="74"/>
      <c r="VKZ3" s="74"/>
      <c r="VLA3" s="74"/>
      <c r="VLB3" s="74"/>
      <c r="VLC3" s="74"/>
      <c r="VLD3" s="74"/>
      <c r="VLE3" s="74"/>
      <c r="VLF3" s="74"/>
      <c r="VLG3" s="74"/>
      <c r="VLH3" s="74"/>
      <c r="VLI3" s="74"/>
      <c r="VLJ3" s="74"/>
      <c r="VLK3" s="74"/>
      <c r="VLL3" s="74"/>
      <c r="VLM3" s="74"/>
      <c r="VLN3" s="74"/>
      <c r="VLO3" s="74"/>
      <c r="VLP3" s="74"/>
      <c r="VLQ3" s="74"/>
      <c r="VLR3" s="74"/>
      <c r="VLS3" s="74"/>
      <c r="VLT3" s="74"/>
      <c r="VLU3" s="74"/>
      <c r="VLV3" s="74"/>
      <c r="VLW3" s="74"/>
      <c r="VLX3" s="74"/>
      <c r="VLY3" s="74"/>
      <c r="VLZ3" s="74"/>
      <c r="VMA3" s="74"/>
      <c r="VMB3" s="74"/>
      <c r="VMC3" s="74"/>
      <c r="VMD3" s="74"/>
      <c r="VME3" s="74"/>
      <c r="VMF3" s="74"/>
      <c r="VMG3" s="74"/>
      <c r="VMH3" s="74"/>
      <c r="VMI3" s="74"/>
      <c r="VMJ3" s="74"/>
      <c r="VMK3" s="74"/>
      <c r="VML3" s="74"/>
      <c r="VMM3" s="74"/>
      <c r="VMN3" s="74"/>
      <c r="VMO3" s="74"/>
      <c r="VMP3" s="74"/>
      <c r="VMQ3" s="74"/>
      <c r="VMR3" s="74"/>
      <c r="VMS3" s="74"/>
      <c r="VMT3" s="74"/>
      <c r="VMU3" s="74"/>
      <c r="VMV3" s="74"/>
      <c r="VMW3" s="74"/>
      <c r="VMX3" s="74"/>
      <c r="VMY3" s="74"/>
      <c r="VMZ3" s="74"/>
      <c r="VNA3" s="74"/>
      <c r="VNB3" s="74"/>
      <c r="VNC3" s="74"/>
      <c r="VND3" s="74"/>
      <c r="VNE3" s="74"/>
      <c r="VNF3" s="74"/>
      <c r="VNG3" s="74"/>
      <c r="VNH3" s="74"/>
      <c r="VNI3" s="74"/>
      <c r="VNJ3" s="74"/>
      <c r="VNK3" s="74"/>
      <c r="VNL3" s="74"/>
      <c r="VNM3" s="74"/>
      <c r="VNN3" s="74"/>
      <c r="VNO3" s="74"/>
      <c r="VNP3" s="74"/>
      <c r="VNQ3" s="74"/>
      <c r="VNR3" s="74"/>
      <c r="VNS3" s="74"/>
      <c r="VNT3" s="74"/>
      <c r="VNU3" s="74"/>
      <c r="VNV3" s="74"/>
      <c r="VNW3" s="74"/>
      <c r="VNX3" s="74"/>
      <c r="VNY3" s="74"/>
      <c r="VNZ3" s="74"/>
      <c r="VOA3" s="74"/>
      <c r="VOB3" s="74"/>
      <c r="VOC3" s="74"/>
      <c r="VOD3" s="74"/>
      <c r="VOE3" s="74"/>
      <c r="VOF3" s="74"/>
      <c r="VOG3" s="74"/>
      <c r="VOH3" s="74"/>
      <c r="VOI3" s="74"/>
      <c r="VOJ3" s="74"/>
      <c r="VOK3" s="74"/>
      <c r="VOL3" s="74"/>
      <c r="VOM3" s="74"/>
      <c r="VON3" s="74"/>
      <c r="VOO3" s="74"/>
      <c r="VOP3" s="74"/>
      <c r="VOQ3" s="74"/>
      <c r="VOR3" s="74"/>
      <c r="VOS3" s="74"/>
      <c r="VOT3" s="74"/>
      <c r="VOU3" s="74"/>
      <c r="VOV3" s="74"/>
      <c r="VOW3" s="74"/>
      <c r="VOX3" s="74"/>
      <c r="VOY3" s="74"/>
      <c r="VOZ3" s="74"/>
      <c r="VPA3" s="74"/>
      <c r="VPB3" s="74"/>
      <c r="VPC3" s="74"/>
      <c r="VPD3" s="74"/>
      <c r="VPE3" s="74"/>
      <c r="VPF3" s="74"/>
      <c r="VPG3" s="74"/>
      <c r="VPH3" s="74"/>
      <c r="VPI3" s="74"/>
      <c r="VPJ3" s="74"/>
      <c r="VPK3" s="74"/>
      <c r="VPL3" s="74"/>
      <c r="VPM3" s="74"/>
      <c r="VPN3" s="74"/>
      <c r="VPO3" s="74"/>
      <c r="VPP3" s="74"/>
      <c r="VPQ3" s="74"/>
      <c r="VPR3" s="74"/>
      <c r="VPS3" s="74"/>
      <c r="VPT3" s="74"/>
      <c r="VPU3" s="74"/>
      <c r="VPV3" s="74"/>
      <c r="VPW3" s="74"/>
      <c r="VPX3" s="74"/>
      <c r="VPY3" s="74"/>
      <c r="VPZ3" s="74"/>
      <c r="VQA3" s="74"/>
      <c r="VQB3" s="74"/>
      <c r="VQC3" s="74"/>
      <c r="VQD3" s="74"/>
      <c r="VQE3" s="74"/>
      <c r="VQF3" s="74"/>
      <c r="VQG3" s="74"/>
      <c r="VQH3" s="74"/>
      <c r="VQI3" s="74"/>
      <c r="VQJ3" s="74"/>
      <c r="VQK3" s="74"/>
      <c r="VQL3" s="74"/>
      <c r="VQM3" s="74"/>
      <c r="VQN3" s="74"/>
      <c r="VQO3" s="74"/>
      <c r="VQP3" s="74"/>
      <c r="VQQ3" s="74"/>
      <c r="VQR3" s="74"/>
      <c r="VQS3" s="74"/>
      <c r="VQT3" s="74"/>
      <c r="VQU3" s="74"/>
      <c r="VQV3" s="74"/>
      <c r="VQW3" s="74"/>
      <c r="VQX3" s="74"/>
      <c r="VQY3" s="74"/>
      <c r="VQZ3" s="74"/>
      <c r="VRA3" s="74"/>
      <c r="VRB3" s="74"/>
      <c r="VRC3" s="74"/>
      <c r="VRD3" s="74"/>
      <c r="VRE3" s="74"/>
      <c r="VRF3" s="74"/>
      <c r="VRG3" s="74"/>
      <c r="VRH3" s="74"/>
      <c r="VRI3" s="74"/>
      <c r="VRJ3" s="74"/>
      <c r="VRK3" s="74"/>
      <c r="VRL3" s="74"/>
      <c r="VRM3" s="74"/>
      <c r="VRN3" s="74"/>
      <c r="VRO3" s="74"/>
      <c r="VRP3" s="74"/>
      <c r="VRQ3" s="74"/>
      <c r="VRR3" s="74"/>
      <c r="VRS3" s="74"/>
      <c r="VRT3" s="74"/>
      <c r="VRU3" s="74"/>
      <c r="VRV3" s="74"/>
      <c r="VRW3" s="74"/>
      <c r="VRX3" s="74"/>
      <c r="VRY3" s="74"/>
      <c r="VRZ3" s="74"/>
      <c r="VSA3" s="74"/>
      <c r="VSB3" s="74"/>
      <c r="VSC3" s="74"/>
      <c r="VSD3" s="74"/>
      <c r="VSE3" s="74"/>
      <c r="VSF3" s="74"/>
      <c r="VSG3" s="74"/>
      <c r="VSH3" s="74"/>
      <c r="VSI3" s="74"/>
      <c r="VSJ3" s="74"/>
      <c r="VSK3" s="74"/>
      <c r="VSL3" s="74"/>
      <c r="VSM3" s="74"/>
      <c r="VSN3" s="74"/>
      <c r="VSO3" s="74"/>
      <c r="VSP3" s="74"/>
      <c r="VSQ3" s="74"/>
      <c r="VSR3" s="74"/>
      <c r="VSS3" s="74"/>
      <c r="VST3" s="74"/>
      <c r="VSU3" s="74"/>
      <c r="VSV3" s="74"/>
      <c r="VSW3" s="74"/>
      <c r="VSX3" s="74"/>
      <c r="VSY3" s="74"/>
      <c r="VSZ3" s="74"/>
      <c r="VTA3" s="74"/>
      <c r="VTB3" s="74"/>
      <c r="VTC3" s="74"/>
      <c r="VTD3" s="74"/>
      <c r="VTE3" s="74"/>
      <c r="VTF3" s="74"/>
      <c r="VTG3" s="74"/>
      <c r="VTH3" s="74"/>
      <c r="VTI3" s="74"/>
      <c r="VTJ3" s="74"/>
      <c r="VTK3" s="74"/>
      <c r="VTL3" s="74"/>
      <c r="VTM3" s="74"/>
      <c r="VTN3" s="74"/>
      <c r="VTO3" s="74"/>
      <c r="VTP3" s="74"/>
      <c r="VTQ3" s="74"/>
      <c r="VTR3" s="74"/>
      <c r="VTS3" s="74"/>
      <c r="VTT3" s="74"/>
      <c r="VTU3" s="74"/>
      <c r="VTV3" s="74"/>
      <c r="VTW3" s="74"/>
      <c r="VTX3" s="74"/>
      <c r="VTY3" s="74"/>
      <c r="VTZ3" s="74"/>
      <c r="VUA3" s="74"/>
      <c r="VUB3" s="74"/>
      <c r="VUC3" s="74"/>
      <c r="VUD3" s="74"/>
      <c r="VUE3" s="74"/>
      <c r="VUF3" s="74"/>
      <c r="VUG3" s="74"/>
      <c r="VUH3" s="74"/>
      <c r="VUI3" s="74"/>
      <c r="VUJ3" s="74"/>
      <c r="VUK3" s="74"/>
      <c r="VUL3" s="74"/>
      <c r="VUM3" s="74"/>
      <c r="VUN3" s="74"/>
      <c r="VUO3" s="74"/>
      <c r="VUP3" s="74"/>
      <c r="VUQ3" s="74"/>
      <c r="VUR3" s="74"/>
      <c r="VUS3" s="74"/>
      <c r="VUT3" s="74"/>
      <c r="VUU3" s="74"/>
      <c r="VUV3" s="74"/>
      <c r="VUW3" s="74"/>
      <c r="VUX3" s="74"/>
      <c r="VUY3" s="74"/>
      <c r="VUZ3" s="74"/>
      <c r="VVA3" s="74"/>
      <c r="VVB3" s="74"/>
      <c r="VVC3" s="74"/>
      <c r="VVD3" s="74"/>
      <c r="VVE3" s="74"/>
      <c r="VVF3" s="74"/>
      <c r="VVG3" s="74"/>
      <c r="VVH3" s="74"/>
      <c r="VVI3" s="74"/>
      <c r="VVJ3" s="74"/>
      <c r="VVK3" s="74"/>
      <c r="VVL3" s="74"/>
      <c r="VVM3" s="74"/>
      <c r="VVN3" s="74"/>
      <c r="VVO3" s="74"/>
      <c r="VVP3" s="74"/>
      <c r="VVQ3" s="74"/>
      <c r="VVR3" s="74"/>
      <c r="VVS3" s="74"/>
      <c r="VVT3" s="74"/>
      <c r="VVU3" s="74"/>
      <c r="VVV3" s="74"/>
      <c r="VVW3" s="74"/>
      <c r="VVX3" s="74"/>
      <c r="VVY3" s="74"/>
      <c r="VVZ3" s="74"/>
      <c r="VWA3" s="74"/>
      <c r="VWB3" s="74"/>
      <c r="VWC3" s="74"/>
      <c r="VWD3" s="74"/>
      <c r="VWE3" s="74"/>
      <c r="VWF3" s="74"/>
      <c r="VWG3" s="74"/>
      <c r="VWH3" s="74"/>
      <c r="VWI3" s="74"/>
      <c r="VWJ3" s="74"/>
      <c r="VWK3" s="74"/>
      <c r="VWL3" s="74"/>
      <c r="VWM3" s="74"/>
      <c r="VWN3" s="74"/>
      <c r="VWO3" s="74"/>
      <c r="VWP3" s="74"/>
      <c r="VWQ3" s="74"/>
      <c r="VWR3" s="74"/>
      <c r="VWS3" s="74"/>
      <c r="VWT3" s="74"/>
      <c r="VWU3" s="74"/>
      <c r="VWV3" s="74"/>
      <c r="VWW3" s="74"/>
      <c r="VWX3" s="74"/>
      <c r="VWY3" s="74"/>
      <c r="VWZ3" s="74"/>
      <c r="VXA3" s="74"/>
      <c r="VXB3" s="74"/>
      <c r="VXC3" s="74"/>
      <c r="VXD3" s="74"/>
      <c r="VXE3" s="74"/>
      <c r="VXF3" s="74"/>
      <c r="VXG3" s="74"/>
      <c r="VXH3" s="74"/>
      <c r="VXI3" s="74"/>
      <c r="VXJ3" s="74"/>
      <c r="VXK3" s="74"/>
      <c r="VXL3" s="74"/>
      <c r="VXM3" s="74"/>
      <c r="VXN3" s="74"/>
      <c r="VXO3" s="74"/>
      <c r="VXP3" s="74"/>
      <c r="VXQ3" s="74"/>
      <c r="VXR3" s="74"/>
      <c r="VXS3" s="74"/>
      <c r="VXT3" s="74"/>
      <c r="VXU3" s="74"/>
      <c r="VXV3" s="74"/>
      <c r="VXW3" s="74"/>
      <c r="VXX3" s="74"/>
      <c r="VXY3" s="74"/>
      <c r="VXZ3" s="74"/>
      <c r="VYA3" s="74"/>
      <c r="VYB3" s="74"/>
      <c r="VYC3" s="74"/>
      <c r="VYD3" s="74"/>
      <c r="VYE3" s="74"/>
      <c r="VYF3" s="74"/>
      <c r="VYG3" s="74"/>
      <c r="VYH3" s="74"/>
      <c r="VYI3" s="74"/>
      <c r="VYJ3" s="74"/>
      <c r="VYK3" s="74"/>
      <c r="VYL3" s="74"/>
      <c r="VYM3" s="74"/>
      <c r="VYN3" s="74"/>
      <c r="VYO3" s="74"/>
      <c r="VYP3" s="74"/>
      <c r="VYQ3" s="74"/>
      <c r="VYR3" s="74"/>
      <c r="VYS3" s="74"/>
      <c r="VYT3" s="74"/>
      <c r="VYU3" s="74"/>
      <c r="VYV3" s="74"/>
      <c r="VYW3" s="74"/>
      <c r="VYX3" s="74"/>
      <c r="VYY3" s="74"/>
      <c r="VYZ3" s="74"/>
      <c r="VZA3" s="74"/>
      <c r="VZB3" s="74"/>
      <c r="VZC3" s="74"/>
      <c r="VZD3" s="74"/>
      <c r="VZE3" s="74"/>
      <c r="VZF3" s="74"/>
      <c r="VZG3" s="74"/>
      <c r="VZH3" s="74"/>
      <c r="VZI3" s="74"/>
      <c r="VZJ3" s="74"/>
      <c r="VZK3" s="74"/>
      <c r="VZL3" s="74"/>
      <c r="VZM3" s="74"/>
      <c r="VZN3" s="74"/>
      <c r="VZO3" s="74"/>
      <c r="VZP3" s="74"/>
      <c r="VZQ3" s="74"/>
      <c r="VZR3" s="74"/>
      <c r="VZS3" s="74"/>
      <c r="VZT3" s="74"/>
      <c r="VZU3" s="74"/>
      <c r="VZV3" s="74"/>
      <c r="VZW3" s="74"/>
      <c r="VZX3" s="74"/>
      <c r="VZY3" s="74"/>
      <c r="VZZ3" s="74"/>
      <c r="WAA3" s="74"/>
      <c r="WAB3" s="74"/>
      <c r="WAC3" s="74"/>
      <c r="WAD3" s="74"/>
      <c r="WAE3" s="74"/>
      <c r="WAF3" s="74"/>
      <c r="WAG3" s="74"/>
      <c r="WAH3" s="74"/>
      <c r="WAI3" s="74"/>
      <c r="WAJ3" s="74"/>
      <c r="WAK3" s="74"/>
      <c r="WAL3" s="74"/>
      <c r="WAM3" s="74"/>
      <c r="WAN3" s="74"/>
      <c r="WAO3" s="74"/>
      <c r="WAP3" s="74"/>
      <c r="WAQ3" s="74"/>
      <c r="WAR3" s="74"/>
      <c r="WAS3" s="74"/>
      <c r="WAT3" s="74"/>
      <c r="WAU3" s="74"/>
      <c r="WAV3" s="74"/>
      <c r="WAW3" s="74"/>
      <c r="WAX3" s="74"/>
      <c r="WAY3" s="74"/>
      <c r="WAZ3" s="74"/>
      <c r="WBA3" s="74"/>
      <c r="WBB3" s="74"/>
      <c r="WBC3" s="74"/>
      <c r="WBD3" s="74"/>
      <c r="WBE3" s="74"/>
      <c r="WBF3" s="74"/>
      <c r="WBG3" s="74"/>
      <c r="WBH3" s="74"/>
      <c r="WBI3" s="74"/>
      <c r="WBJ3" s="74"/>
      <c r="WBK3" s="74"/>
      <c r="WBL3" s="74"/>
      <c r="WBM3" s="74"/>
      <c r="WBN3" s="74"/>
      <c r="WBO3" s="74"/>
      <c r="WBP3" s="74"/>
      <c r="WBQ3" s="74"/>
      <c r="WBR3" s="74"/>
      <c r="WBS3" s="74"/>
      <c r="WBT3" s="74"/>
      <c r="WBU3" s="74"/>
      <c r="WBV3" s="74"/>
      <c r="WBW3" s="74"/>
      <c r="WBX3" s="74"/>
      <c r="WBY3" s="74"/>
      <c r="WBZ3" s="74"/>
      <c r="WCA3" s="74"/>
      <c r="WCB3" s="74"/>
      <c r="WCC3" s="74"/>
      <c r="WCD3" s="74"/>
      <c r="WCE3" s="74"/>
      <c r="WCF3" s="74"/>
      <c r="WCG3" s="74"/>
      <c r="WCH3" s="74"/>
      <c r="WCI3" s="74"/>
      <c r="WCJ3" s="74"/>
      <c r="WCK3" s="74"/>
      <c r="WCL3" s="74"/>
      <c r="WCM3" s="74"/>
      <c r="WCN3" s="74"/>
      <c r="WCO3" s="74"/>
      <c r="WCP3" s="74"/>
      <c r="WCQ3" s="74"/>
      <c r="WCR3" s="74"/>
      <c r="WCS3" s="74"/>
      <c r="WCT3" s="74"/>
      <c r="WCU3" s="74"/>
      <c r="WCV3" s="74"/>
      <c r="WCW3" s="74"/>
      <c r="WCX3" s="74"/>
      <c r="WCY3" s="74"/>
      <c r="WCZ3" s="74"/>
      <c r="WDA3" s="74"/>
      <c r="WDB3" s="74"/>
      <c r="WDC3" s="74"/>
      <c r="WDD3" s="74"/>
      <c r="WDE3" s="74"/>
      <c r="WDF3" s="74"/>
      <c r="WDG3" s="74"/>
      <c r="WDH3" s="74"/>
      <c r="WDI3" s="74"/>
      <c r="WDJ3" s="74"/>
      <c r="WDK3" s="74"/>
      <c r="WDL3" s="74"/>
      <c r="WDM3" s="74"/>
      <c r="WDN3" s="74"/>
      <c r="WDO3" s="74"/>
      <c r="WDP3" s="74"/>
      <c r="WDQ3" s="74"/>
      <c r="WDR3" s="74"/>
      <c r="WDS3" s="74"/>
      <c r="WDT3" s="74"/>
      <c r="WDU3" s="74"/>
      <c r="WDV3" s="74"/>
      <c r="WDW3" s="74"/>
      <c r="WDX3" s="74"/>
      <c r="WDY3" s="74"/>
      <c r="WDZ3" s="74"/>
      <c r="WEA3" s="74"/>
      <c r="WEB3" s="74"/>
      <c r="WEC3" s="74"/>
      <c r="WED3" s="74"/>
      <c r="WEE3" s="74"/>
      <c r="WEF3" s="74"/>
      <c r="WEG3" s="74"/>
      <c r="WEH3" s="74"/>
      <c r="WEI3" s="74"/>
      <c r="WEJ3" s="74"/>
      <c r="WEK3" s="74"/>
      <c r="WEL3" s="74"/>
      <c r="WEM3" s="74"/>
      <c r="WEN3" s="74"/>
      <c r="WEO3" s="74"/>
      <c r="WEP3" s="74"/>
      <c r="WEQ3" s="74"/>
      <c r="WER3" s="74"/>
      <c r="WES3" s="74"/>
      <c r="WET3" s="74"/>
      <c r="WEU3" s="74"/>
      <c r="WEV3" s="74"/>
      <c r="WEW3" s="74"/>
      <c r="WEX3" s="74"/>
      <c r="WEY3" s="74"/>
      <c r="WEZ3" s="74"/>
      <c r="WFA3" s="74"/>
      <c r="WFB3" s="74"/>
      <c r="WFC3" s="74"/>
      <c r="WFD3" s="74"/>
      <c r="WFE3" s="74"/>
      <c r="WFF3" s="74"/>
      <c r="WFG3" s="74"/>
      <c r="WFH3" s="74"/>
      <c r="WFI3" s="74"/>
      <c r="WFJ3" s="74"/>
      <c r="WFK3" s="74"/>
      <c r="WFL3" s="74"/>
      <c r="WFM3" s="74"/>
      <c r="WFN3" s="74"/>
      <c r="WFO3" s="74"/>
      <c r="WFP3" s="74"/>
      <c r="WFQ3" s="74"/>
      <c r="WFR3" s="74"/>
      <c r="WFS3" s="74"/>
      <c r="WFT3" s="74"/>
      <c r="WFU3" s="74"/>
      <c r="WFV3" s="74"/>
      <c r="WFW3" s="74"/>
      <c r="WFX3" s="74"/>
      <c r="WFY3" s="74"/>
      <c r="WFZ3" s="74"/>
      <c r="WGA3" s="74"/>
      <c r="WGB3" s="74"/>
      <c r="WGC3" s="74"/>
      <c r="WGD3" s="74"/>
      <c r="WGE3" s="74"/>
      <c r="WGF3" s="74"/>
      <c r="WGG3" s="74"/>
      <c r="WGH3" s="74"/>
      <c r="WGI3" s="74"/>
      <c r="WGJ3" s="74"/>
      <c r="WGK3" s="74"/>
      <c r="WGL3" s="74"/>
      <c r="WGM3" s="74"/>
      <c r="WGN3" s="74"/>
      <c r="WGO3" s="74"/>
      <c r="WGP3" s="74"/>
      <c r="WGQ3" s="74"/>
      <c r="WGR3" s="74"/>
      <c r="WGS3" s="74"/>
      <c r="WGT3" s="74"/>
      <c r="WGU3" s="74"/>
      <c r="WGV3" s="74"/>
      <c r="WGW3" s="74"/>
      <c r="WGX3" s="74"/>
      <c r="WGY3" s="74"/>
      <c r="WGZ3" s="74"/>
      <c r="WHA3" s="74"/>
      <c r="WHB3" s="74"/>
      <c r="WHC3" s="74"/>
      <c r="WHD3" s="74"/>
      <c r="WHE3" s="74"/>
      <c r="WHF3" s="74"/>
      <c r="WHG3" s="74"/>
      <c r="WHH3" s="74"/>
      <c r="WHI3" s="74"/>
      <c r="WHJ3" s="74"/>
      <c r="WHK3" s="74"/>
      <c r="WHL3" s="74"/>
      <c r="WHM3" s="74"/>
      <c r="WHN3" s="74"/>
      <c r="WHO3" s="74"/>
      <c r="WHP3" s="74"/>
      <c r="WHQ3" s="74"/>
      <c r="WHR3" s="74"/>
      <c r="WHS3" s="74"/>
      <c r="WHT3" s="74"/>
      <c r="WHU3" s="74"/>
      <c r="WHV3" s="74"/>
      <c r="WHW3" s="74"/>
      <c r="WHX3" s="74"/>
      <c r="WHY3" s="74"/>
      <c r="WHZ3" s="74"/>
      <c r="WIA3" s="74"/>
      <c r="WIB3" s="74"/>
      <c r="WIC3" s="74"/>
      <c r="WID3" s="74"/>
      <c r="WIE3" s="74"/>
      <c r="WIF3" s="74"/>
      <c r="WIG3" s="74"/>
      <c r="WIH3" s="74"/>
      <c r="WII3" s="74"/>
      <c r="WIJ3" s="74"/>
      <c r="WIK3" s="74"/>
      <c r="WIL3" s="74"/>
      <c r="WIM3" s="74"/>
      <c r="WIN3" s="74"/>
      <c r="WIO3" s="74"/>
      <c r="WIP3" s="74"/>
      <c r="WIQ3" s="74"/>
      <c r="WIR3" s="74"/>
      <c r="WIS3" s="74"/>
      <c r="WIT3" s="74"/>
      <c r="WIU3" s="74"/>
      <c r="WIV3" s="74"/>
      <c r="WIW3" s="74"/>
      <c r="WIX3" s="74"/>
      <c r="WIY3" s="74"/>
      <c r="WIZ3" s="74"/>
      <c r="WJA3" s="74"/>
      <c r="WJB3" s="74"/>
      <c r="WJC3" s="74"/>
      <c r="WJD3" s="74"/>
      <c r="WJE3" s="74"/>
      <c r="WJF3" s="74"/>
      <c r="WJG3" s="74"/>
      <c r="WJH3" s="74"/>
      <c r="WJI3" s="74"/>
      <c r="WJJ3" s="74"/>
      <c r="WJK3" s="74"/>
      <c r="WJL3" s="74"/>
      <c r="WJM3" s="74"/>
      <c r="WJN3" s="74"/>
      <c r="WJO3" s="74"/>
      <c r="WJP3" s="74"/>
      <c r="WJQ3" s="74"/>
      <c r="WJR3" s="74"/>
      <c r="WJS3" s="74"/>
      <c r="WJT3" s="74"/>
      <c r="WJU3" s="74"/>
      <c r="WJV3" s="74"/>
      <c r="WJW3" s="74"/>
      <c r="WJX3" s="74"/>
      <c r="WJY3" s="74"/>
      <c r="WJZ3" s="74"/>
      <c r="WKA3" s="74"/>
      <c r="WKB3" s="74"/>
      <c r="WKC3" s="74"/>
      <c r="WKD3" s="74"/>
      <c r="WKE3" s="74"/>
      <c r="WKF3" s="74"/>
      <c r="WKG3" s="74"/>
      <c r="WKH3" s="74"/>
      <c r="WKI3" s="74"/>
      <c r="WKJ3" s="74"/>
      <c r="WKK3" s="74"/>
      <c r="WKL3" s="74"/>
      <c r="WKM3" s="74"/>
      <c r="WKN3" s="74"/>
      <c r="WKO3" s="74"/>
      <c r="WKP3" s="74"/>
      <c r="WKQ3" s="74"/>
      <c r="WKR3" s="74"/>
      <c r="WKS3" s="74"/>
      <c r="WKT3" s="74"/>
      <c r="WKU3" s="74"/>
      <c r="WKV3" s="74"/>
      <c r="WKW3" s="74"/>
      <c r="WKX3" s="74"/>
      <c r="WKY3" s="74"/>
      <c r="WKZ3" s="74"/>
      <c r="WLA3" s="74"/>
      <c r="WLB3" s="74"/>
      <c r="WLC3" s="74"/>
      <c r="WLD3" s="74"/>
      <c r="WLE3" s="74"/>
      <c r="WLF3" s="74"/>
      <c r="WLG3" s="74"/>
      <c r="WLH3" s="74"/>
      <c r="WLI3" s="74"/>
      <c r="WLJ3" s="74"/>
      <c r="WLK3" s="74"/>
      <c r="WLL3" s="74"/>
      <c r="WLM3" s="74"/>
      <c r="WLN3" s="74"/>
      <c r="WLO3" s="74"/>
      <c r="WLP3" s="74"/>
      <c r="WLQ3" s="74"/>
      <c r="WLR3" s="74"/>
      <c r="WLS3" s="74"/>
      <c r="WLT3" s="74"/>
      <c r="WLU3" s="74"/>
      <c r="WLV3" s="74"/>
      <c r="WLW3" s="74"/>
      <c r="WLX3" s="74"/>
      <c r="WLY3" s="74"/>
      <c r="WLZ3" s="74"/>
      <c r="WMA3" s="74"/>
      <c r="WMB3" s="74"/>
      <c r="WMC3" s="74"/>
      <c r="WMD3" s="74"/>
      <c r="WME3" s="74"/>
      <c r="WMF3" s="74"/>
      <c r="WMG3" s="74"/>
      <c r="WMH3" s="74"/>
      <c r="WMI3" s="74"/>
      <c r="WMJ3" s="74"/>
      <c r="WMK3" s="74"/>
      <c r="WML3" s="74"/>
      <c r="WMM3" s="74"/>
      <c r="WMN3" s="74"/>
      <c r="WMO3" s="74"/>
      <c r="WMP3" s="74"/>
      <c r="WMQ3" s="74"/>
      <c r="WMR3" s="74"/>
      <c r="WMS3" s="74"/>
      <c r="WMT3" s="74"/>
      <c r="WMU3" s="74"/>
      <c r="WMV3" s="74"/>
      <c r="WMW3" s="74"/>
      <c r="WMX3" s="74"/>
      <c r="WMY3" s="74"/>
      <c r="WMZ3" s="74"/>
      <c r="WNA3" s="74"/>
      <c r="WNB3" s="74"/>
      <c r="WNC3" s="74"/>
      <c r="WND3" s="74"/>
      <c r="WNE3" s="74"/>
      <c r="WNF3" s="74"/>
      <c r="WNG3" s="74"/>
      <c r="WNH3" s="74"/>
      <c r="WNI3" s="74"/>
      <c r="WNJ3" s="74"/>
      <c r="WNK3" s="74"/>
      <c r="WNL3" s="74"/>
      <c r="WNM3" s="74"/>
      <c r="WNN3" s="74"/>
      <c r="WNO3" s="74"/>
      <c r="WNP3" s="74"/>
      <c r="WNQ3" s="74"/>
      <c r="WNR3" s="74"/>
      <c r="WNS3" s="74"/>
      <c r="WNT3" s="74"/>
      <c r="WNU3" s="74"/>
      <c r="WNV3" s="74"/>
      <c r="WNW3" s="74"/>
      <c r="WNX3" s="74"/>
      <c r="WNY3" s="74"/>
      <c r="WNZ3" s="74"/>
      <c r="WOA3" s="74"/>
      <c r="WOB3" s="74"/>
      <c r="WOC3" s="74"/>
      <c r="WOD3" s="74"/>
      <c r="WOE3" s="74"/>
      <c r="WOF3" s="74"/>
      <c r="WOG3" s="74"/>
      <c r="WOH3" s="74"/>
      <c r="WOI3" s="74"/>
      <c r="WOJ3" s="74"/>
      <c r="WOK3" s="74"/>
      <c r="WOL3" s="74"/>
      <c r="WOM3" s="74"/>
      <c r="WON3" s="74"/>
      <c r="WOO3" s="74"/>
      <c r="WOP3" s="74"/>
      <c r="WOQ3" s="74"/>
      <c r="WOR3" s="74"/>
      <c r="WOS3" s="74"/>
      <c r="WOT3" s="74"/>
      <c r="WOU3" s="74"/>
      <c r="WOV3" s="74"/>
      <c r="WOW3" s="74"/>
      <c r="WOX3" s="74"/>
      <c r="WOY3" s="74"/>
      <c r="WOZ3" s="74"/>
      <c r="WPA3" s="74"/>
      <c r="WPB3" s="74"/>
      <c r="WPC3" s="74"/>
      <c r="WPD3" s="74"/>
      <c r="WPE3" s="74"/>
      <c r="WPF3" s="74"/>
      <c r="WPG3" s="74"/>
      <c r="WPH3" s="74"/>
      <c r="WPI3" s="74"/>
      <c r="WPJ3" s="74"/>
      <c r="WPK3" s="74"/>
      <c r="WPL3" s="74"/>
      <c r="WPM3" s="74"/>
      <c r="WPN3" s="74"/>
      <c r="WPO3" s="74"/>
      <c r="WPP3" s="74"/>
      <c r="WPQ3" s="74"/>
      <c r="WPR3" s="74"/>
      <c r="WPS3" s="74"/>
      <c r="WPT3" s="74"/>
      <c r="WPU3" s="74"/>
      <c r="WPV3" s="74"/>
      <c r="WPW3" s="74"/>
      <c r="WPX3" s="74"/>
      <c r="WPY3" s="74"/>
      <c r="WPZ3" s="74"/>
      <c r="WQA3" s="74"/>
      <c r="WQB3" s="74"/>
      <c r="WQC3" s="74"/>
      <c r="WQD3" s="74"/>
      <c r="WQE3" s="74"/>
      <c r="WQF3" s="74"/>
      <c r="WQG3" s="74"/>
      <c r="WQH3" s="74"/>
      <c r="WQI3" s="74"/>
      <c r="WQJ3" s="74"/>
      <c r="WQK3" s="74"/>
      <c r="WQL3" s="74"/>
      <c r="WQM3" s="74"/>
      <c r="WQN3" s="74"/>
      <c r="WQO3" s="74"/>
      <c r="WQP3" s="74"/>
      <c r="WQQ3" s="74"/>
      <c r="WQR3" s="74"/>
      <c r="WQS3" s="74"/>
      <c r="WQT3" s="74"/>
      <c r="WQU3" s="74"/>
      <c r="WQV3" s="74"/>
      <c r="WQW3" s="74"/>
      <c r="WQX3" s="74"/>
      <c r="WQY3" s="74"/>
      <c r="WQZ3" s="74"/>
      <c r="WRA3" s="74"/>
      <c r="WRB3" s="74"/>
      <c r="WRC3" s="74"/>
      <c r="WRD3" s="74"/>
      <c r="WRE3" s="74"/>
      <c r="WRF3" s="74"/>
      <c r="WRG3" s="74"/>
      <c r="WRH3" s="74"/>
      <c r="WRI3" s="74"/>
      <c r="WRJ3" s="74"/>
      <c r="WRK3" s="74"/>
      <c r="WRL3" s="74"/>
      <c r="WRM3" s="74"/>
      <c r="WRN3" s="74"/>
      <c r="WRO3" s="74"/>
      <c r="WRP3" s="74"/>
      <c r="WRQ3" s="74"/>
      <c r="WRR3" s="74"/>
      <c r="WRS3" s="74"/>
      <c r="WRT3" s="74"/>
      <c r="WRU3" s="74"/>
      <c r="WRV3" s="74"/>
      <c r="WRW3" s="74"/>
      <c r="WRX3" s="74"/>
      <c r="WRY3" s="74"/>
      <c r="WRZ3" s="74"/>
      <c r="WSA3" s="74"/>
      <c r="WSB3" s="74"/>
      <c r="WSC3" s="74"/>
      <c r="WSD3" s="74"/>
      <c r="WSE3" s="74"/>
      <c r="WSF3" s="74"/>
      <c r="WSG3" s="74"/>
      <c r="WSH3" s="74"/>
      <c r="WSI3" s="74"/>
      <c r="WSJ3" s="74"/>
      <c r="WSK3" s="74"/>
      <c r="WSL3" s="74"/>
      <c r="WSM3" s="74"/>
      <c r="WSN3" s="74"/>
      <c r="WSO3" s="74"/>
      <c r="WSP3" s="74"/>
      <c r="WSQ3" s="74"/>
      <c r="WSR3" s="74"/>
      <c r="WSS3" s="74"/>
      <c r="WST3" s="74"/>
      <c r="WSU3" s="74"/>
      <c r="WSV3" s="74"/>
      <c r="WSW3" s="74"/>
      <c r="WSX3" s="74"/>
      <c r="WSY3" s="74"/>
      <c r="WSZ3" s="74"/>
      <c r="WTA3" s="74"/>
      <c r="WTB3" s="74"/>
      <c r="WTC3" s="74"/>
      <c r="WTD3" s="74"/>
      <c r="WTE3" s="74"/>
      <c r="WTF3" s="74"/>
      <c r="WTG3" s="74"/>
      <c r="WTH3" s="74"/>
      <c r="WTI3" s="74"/>
      <c r="WTJ3" s="74"/>
      <c r="WTK3" s="74"/>
      <c r="WTL3" s="74"/>
      <c r="WTM3" s="74"/>
      <c r="WTN3" s="74"/>
      <c r="WTO3" s="74"/>
      <c r="WTP3" s="74"/>
      <c r="WTQ3" s="74"/>
      <c r="WTR3" s="74"/>
      <c r="WTS3" s="74"/>
      <c r="WTT3" s="74"/>
      <c r="WTU3" s="74"/>
      <c r="WTV3" s="74"/>
      <c r="WTW3" s="74"/>
      <c r="WTX3" s="74"/>
      <c r="WTY3" s="74"/>
      <c r="WTZ3" s="74"/>
      <c r="WUA3" s="74"/>
      <c r="WUB3" s="74"/>
      <c r="WUC3" s="74"/>
      <c r="WUD3" s="74"/>
      <c r="WUE3" s="74"/>
      <c r="WUF3" s="74"/>
      <c r="WUG3" s="74"/>
      <c r="WUH3" s="74"/>
      <c r="WUI3" s="74"/>
      <c r="WUJ3" s="74"/>
      <c r="WUK3" s="74"/>
      <c r="WUL3" s="74"/>
      <c r="WUM3" s="74"/>
      <c r="WUN3" s="74"/>
      <c r="WUO3" s="74"/>
      <c r="WUP3" s="74"/>
      <c r="WUQ3" s="74"/>
      <c r="WUR3" s="74"/>
      <c r="WUS3" s="74"/>
      <c r="WUT3" s="74"/>
      <c r="WUU3" s="74"/>
      <c r="WUV3" s="74"/>
      <c r="WUW3" s="74"/>
      <c r="WUX3" s="74"/>
      <c r="WUY3" s="74"/>
      <c r="WUZ3" s="74"/>
      <c r="WVA3" s="74"/>
      <c r="WVB3" s="74"/>
      <c r="WVC3" s="74"/>
      <c r="WVD3" s="74"/>
      <c r="WVE3" s="74"/>
      <c r="WVF3" s="74"/>
      <c r="WVG3" s="74"/>
      <c r="WVH3" s="74"/>
      <c r="WVI3" s="74"/>
      <c r="WVJ3" s="74"/>
      <c r="WVK3" s="74"/>
      <c r="WVL3" s="74"/>
      <c r="WVM3" s="74"/>
      <c r="WVN3" s="74"/>
      <c r="WVO3" s="74"/>
      <c r="WVP3" s="74"/>
      <c r="WVQ3" s="74"/>
      <c r="WVR3" s="74"/>
      <c r="WVS3" s="74"/>
      <c r="WVT3" s="74"/>
      <c r="WVU3" s="74"/>
      <c r="WVV3" s="74"/>
      <c r="WVW3" s="74"/>
      <c r="WVX3" s="74"/>
      <c r="WVY3" s="74"/>
      <c r="WVZ3" s="74"/>
      <c r="WWA3" s="74"/>
      <c r="WWB3" s="74"/>
      <c r="WWC3" s="74"/>
      <c r="WWD3" s="74"/>
      <c r="WWE3" s="74"/>
      <c r="WWF3" s="74"/>
      <c r="WWG3" s="74"/>
      <c r="WWH3" s="74"/>
      <c r="WWI3" s="74"/>
      <c r="WWJ3" s="74"/>
      <c r="WWK3" s="74"/>
      <c r="WWL3" s="74"/>
      <c r="WWM3" s="74"/>
      <c r="WWN3" s="74"/>
      <c r="WWO3" s="74"/>
      <c r="WWP3" s="74"/>
      <c r="WWQ3" s="74"/>
      <c r="WWR3" s="74"/>
      <c r="WWS3" s="74"/>
      <c r="WWT3" s="74"/>
      <c r="WWU3" s="74"/>
      <c r="WWV3" s="74"/>
      <c r="WWW3" s="74"/>
      <c r="WWX3" s="74"/>
      <c r="WWY3" s="74"/>
      <c r="WWZ3" s="74"/>
      <c r="WXA3" s="74"/>
      <c r="WXB3" s="74"/>
      <c r="WXC3" s="74"/>
      <c r="WXD3" s="74"/>
      <c r="WXE3" s="74"/>
      <c r="WXF3" s="74"/>
      <c r="WXG3" s="74"/>
      <c r="WXH3" s="74"/>
      <c r="WXI3" s="74"/>
      <c r="WXJ3" s="74"/>
      <c r="WXK3" s="74"/>
      <c r="WXL3" s="74"/>
      <c r="WXM3" s="74"/>
      <c r="WXN3" s="74"/>
      <c r="WXO3" s="74"/>
      <c r="WXP3" s="74"/>
      <c r="WXQ3" s="74"/>
      <c r="WXR3" s="74"/>
      <c r="WXS3" s="74"/>
      <c r="WXT3" s="74"/>
      <c r="WXU3" s="74"/>
      <c r="WXV3" s="74"/>
      <c r="WXW3" s="74"/>
      <c r="WXX3" s="74"/>
      <c r="WXY3" s="74"/>
      <c r="WXZ3" s="74"/>
      <c r="WYA3" s="74"/>
      <c r="WYB3" s="74"/>
      <c r="WYC3" s="74"/>
      <c r="WYD3" s="74"/>
      <c r="WYE3" s="74"/>
      <c r="WYF3" s="74"/>
      <c r="WYG3" s="74"/>
      <c r="WYH3" s="74"/>
      <c r="WYI3" s="74"/>
      <c r="WYJ3" s="74"/>
      <c r="WYK3" s="74"/>
      <c r="WYL3" s="74"/>
      <c r="WYM3" s="74"/>
      <c r="WYN3" s="74"/>
      <c r="WYO3" s="74"/>
      <c r="WYP3" s="74"/>
      <c r="WYQ3" s="74"/>
      <c r="WYR3" s="74"/>
      <c r="WYS3" s="74"/>
      <c r="WYT3" s="74"/>
      <c r="WYU3" s="74"/>
      <c r="WYV3" s="74"/>
      <c r="WYW3" s="74"/>
      <c r="WYX3" s="74"/>
      <c r="WYY3" s="74"/>
      <c r="WYZ3" s="74"/>
      <c r="WZA3" s="74"/>
      <c r="WZB3" s="74"/>
      <c r="WZC3" s="74"/>
      <c r="WZD3" s="74"/>
      <c r="WZE3" s="74"/>
      <c r="WZF3" s="74"/>
      <c r="WZG3" s="74"/>
      <c r="WZH3" s="74"/>
      <c r="WZI3" s="74"/>
      <c r="WZJ3" s="74"/>
      <c r="WZK3" s="74"/>
      <c r="WZL3" s="74"/>
      <c r="WZM3" s="74"/>
      <c r="WZN3" s="74"/>
      <c r="WZO3" s="74"/>
      <c r="WZP3" s="74"/>
      <c r="WZQ3" s="74"/>
      <c r="WZR3" s="74"/>
      <c r="WZS3" s="74"/>
      <c r="WZT3" s="74"/>
      <c r="WZU3" s="74"/>
      <c r="WZV3" s="74"/>
      <c r="WZW3" s="74"/>
      <c r="WZX3" s="74"/>
      <c r="WZY3" s="74"/>
      <c r="WZZ3" s="74"/>
      <c r="XAA3" s="74"/>
      <c r="XAB3" s="74"/>
      <c r="XAC3" s="74"/>
      <c r="XAD3" s="74"/>
      <c r="XAE3" s="74"/>
      <c r="XAF3" s="74"/>
      <c r="XAG3" s="74"/>
      <c r="XAH3" s="74"/>
      <c r="XAI3" s="74"/>
      <c r="XAJ3" s="74"/>
      <c r="XAK3" s="74"/>
      <c r="XAL3" s="74"/>
      <c r="XAM3" s="74"/>
      <c r="XAN3" s="74"/>
      <c r="XAO3" s="74"/>
      <c r="XAP3" s="74"/>
      <c r="XAQ3" s="74"/>
      <c r="XAR3" s="74"/>
      <c r="XAS3" s="74"/>
      <c r="XAT3" s="74"/>
      <c r="XAU3" s="74"/>
      <c r="XAV3" s="74"/>
      <c r="XAW3" s="74"/>
      <c r="XAX3" s="74"/>
      <c r="XAY3" s="74"/>
      <c r="XAZ3" s="74"/>
      <c r="XBA3" s="74"/>
      <c r="XBB3" s="74"/>
      <c r="XBC3" s="74"/>
      <c r="XBD3" s="74"/>
      <c r="XBE3" s="74"/>
      <c r="XBF3" s="74"/>
      <c r="XBG3" s="74"/>
      <c r="XBH3" s="74"/>
      <c r="XBI3" s="74"/>
      <c r="XBJ3" s="74"/>
      <c r="XBK3" s="74"/>
      <c r="XBL3" s="74"/>
      <c r="XBM3" s="74"/>
      <c r="XBN3" s="74"/>
      <c r="XBO3" s="74"/>
      <c r="XBP3" s="74"/>
      <c r="XBQ3" s="74"/>
      <c r="XBR3" s="74"/>
      <c r="XBS3" s="74"/>
      <c r="XBT3" s="74"/>
      <c r="XBU3" s="74"/>
      <c r="XBV3" s="74"/>
      <c r="XBW3" s="74"/>
      <c r="XBX3" s="74"/>
      <c r="XBY3" s="74"/>
      <c r="XBZ3" s="74"/>
      <c r="XCA3" s="74"/>
      <c r="XCB3" s="74"/>
      <c r="XCC3" s="74"/>
      <c r="XCD3" s="74"/>
      <c r="XCE3" s="74"/>
      <c r="XCF3" s="74"/>
      <c r="XCG3" s="74"/>
      <c r="XCH3" s="74"/>
      <c r="XCI3" s="74"/>
      <c r="XCJ3" s="74"/>
      <c r="XCK3" s="74"/>
      <c r="XCL3" s="74"/>
      <c r="XCM3" s="74"/>
      <c r="XCN3" s="74"/>
      <c r="XCO3" s="74"/>
      <c r="XCP3" s="74"/>
      <c r="XCQ3" s="74"/>
      <c r="XCR3" s="74"/>
      <c r="XCS3" s="74"/>
      <c r="XCT3" s="74"/>
      <c r="XCU3" s="74"/>
      <c r="XCV3" s="74"/>
      <c r="XCW3" s="74"/>
      <c r="XCX3" s="74"/>
      <c r="XCY3" s="74"/>
      <c r="XCZ3" s="74"/>
      <c r="XDA3" s="74"/>
      <c r="XDB3" s="74"/>
      <c r="XDC3" s="74"/>
      <c r="XDD3" s="74"/>
      <c r="XDE3" s="74"/>
      <c r="XDF3" s="74"/>
      <c r="XDG3" s="74"/>
      <c r="XDH3" s="74"/>
      <c r="XDI3" s="74"/>
      <c r="XDJ3" s="74"/>
      <c r="XDK3" s="74"/>
      <c r="XDL3" s="74"/>
      <c r="XDM3" s="74"/>
      <c r="XDN3" s="74"/>
      <c r="XDO3" s="74"/>
      <c r="XDP3" s="74"/>
      <c r="XDQ3" s="74"/>
      <c r="XDR3" s="74"/>
      <c r="XDS3" s="74"/>
      <c r="XDT3" s="74"/>
      <c r="XDU3" s="74"/>
      <c r="XDV3" s="74"/>
      <c r="XDW3" s="74"/>
      <c r="XDX3" s="74"/>
      <c r="XDY3" s="74"/>
      <c r="XDZ3" s="74"/>
      <c r="XEA3" s="74"/>
      <c r="XEB3" s="74"/>
      <c r="XEC3" s="74"/>
      <c r="XED3" s="74"/>
      <c r="XEE3" s="74"/>
      <c r="XEF3" s="74"/>
      <c r="XEG3" s="74"/>
      <c r="XEH3" s="74"/>
      <c r="XEI3" s="74"/>
      <c r="XEJ3" s="74"/>
      <c r="XEK3" s="74"/>
      <c r="XEL3" s="74"/>
      <c r="XEM3" s="74"/>
      <c r="XEN3" s="74"/>
      <c r="XEO3" s="74"/>
      <c r="XEP3" s="74"/>
      <c r="XEQ3" s="74"/>
      <c r="XER3" s="74"/>
      <c r="XES3" s="74"/>
      <c r="XET3" s="74"/>
      <c r="XEU3" s="74"/>
      <c r="XEV3" s="74"/>
      <c r="XEW3" s="74"/>
      <c r="XEX3" s="74"/>
      <c r="XEY3" s="74"/>
      <c r="XEZ3" s="74"/>
      <c r="XFA3" s="74"/>
      <c r="XFB3" s="74"/>
      <c r="XFC3" s="74"/>
      <c r="XFD3" s="45"/>
    </row>
    <row r="4" spans="1:16384" s="63" customFormat="1" ht="35.25" customHeight="1" thickTop="1" thickBot="1">
      <c r="A4" s="759">
        <f ca="1">'C2'!K1</f>
        <v>1012630</v>
      </c>
      <c r="B4" s="1409" t="s">
        <v>144</v>
      </c>
      <c r="C4" s="1409"/>
      <c r="D4" s="760">
        <f ca="1">'C2'!K3</f>
        <v>11</v>
      </c>
      <c r="E4" s="761"/>
      <c r="F4" s="761"/>
      <c r="G4" s="762"/>
      <c r="H4" s="759">
        <f ca="1">'C2'!L1</f>
        <v>408650</v>
      </c>
      <c r="I4" s="1409" t="s">
        <v>267</v>
      </c>
      <c r="J4" s="1409"/>
      <c r="K4" s="763">
        <f ca="1">'C2'!L3</f>
        <v>8</v>
      </c>
      <c r="L4" s="762"/>
      <c r="M4" s="761"/>
      <c r="N4" s="761"/>
      <c r="O4" s="764">
        <f ca="1">'C2'!M1</f>
        <v>350400</v>
      </c>
      <c r="P4" s="1409" t="s">
        <v>268</v>
      </c>
      <c r="Q4" s="1409"/>
      <c r="R4" s="763">
        <f ca="1">'C2'!M3</f>
        <v>4</v>
      </c>
      <c r="S4" s="762"/>
      <c r="T4" s="762"/>
      <c r="U4" s="762"/>
      <c r="V4" s="759">
        <f ca="1">'C2'!N1</f>
        <v>1089750</v>
      </c>
      <c r="W4" s="1409" t="s">
        <v>269</v>
      </c>
      <c r="X4" s="1409"/>
      <c r="Y4" s="765">
        <f ca="1">'C2'!N3</f>
        <v>9</v>
      </c>
      <c r="Z4" s="156"/>
      <c r="AA4" s="156"/>
      <c r="AB4" s="156"/>
      <c r="AC4" s="156"/>
      <c r="AD4" s="83"/>
      <c r="AE4" s="1402">
        <f>Q1-AH4</f>
        <v>160024.30000000075</v>
      </c>
      <c r="AF4" s="1402"/>
      <c r="AG4" s="1402"/>
      <c r="AH4" s="1402">
        <v>1800000</v>
      </c>
      <c r="AI4" s="1402"/>
      <c r="AJ4" s="1402"/>
      <c r="AK4" s="83"/>
      <c r="AL4" s="83"/>
      <c r="AM4" s="83"/>
      <c r="AN4" s="83"/>
      <c r="AO4" s="83"/>
      <c r="AP4" s="83"/>
      <c r="AQ4" s="83"/>
      <c r="AR4" s="83"/>
      <c r="AS4" s="83"/>
      <c r="AT4" s="83"/>
      <c r="AU4" s="83"/>
      <c r="AV4" s="83"/>
      <c r="AW4" s="83"/>
      <c r="AX4" s="83"/>
      <c r="AY4" s="83"/>
      <c r="AZ4" s="83"/>
      <c r="BA4" s="83"/>
      <c r="BB4" s="83"/>
      <c r="BC4" s="83"/>
      <c r="BD4" s="83"/>
      <c r="BE4" s="157"/>
      <c r="BF4" s="83"/>
      <c r="BG4" s="83"/>
      <c r="XFD4" s="44"/>
    </row>
    <row r="5" spans="1:16384" s="149" customFormat="1" ht="33" customHeight="1" thickTop="1" thickBot="1">
      <c r="A5" s="712" t="str" cm="1">
        <f t="array" aca="1" ref="A5:F15" ca="1">_xlfn._xlws.FILTER(CreditS!B2:G1005,CreditS!G2:G1005="Over Due")</f>
        <v>Eman</v>
      </c>
      <c r="B5" s="713">
        <f ca="1"/>
        <v>62000</v>
      </c>
      <c r="C5" s="714">
        <f ca="1"/>
        <v>46104</v>
      </c>
      <c r="D5" s="715">
        <f ca="1"/>
        <v>-54</v>
      </c>
      <c r="E5" s="158" t="str">
        <f ca="1"/>
        <v xml:space="preserve">Credit </v>
      </c>
      <c r="F5" s="158" t="str">
        <f ca="1"/>
        <v>Over Due</v>
      </c>
      <c r="G5" s="159"/>
      <c r="H5" s="712" t="str" cm="1">
        <f t="array" aca="1" ref="H5:M12" ca="1">_xlfn._xlws.FILTER(CreditS!B2:G1005,CreditS!G2:G1005="Due soon")</f>
        <v>wilget</v>
      </c>
      <c r="I5" s="713">
        <f ca="1"/>
        <v>85750</v>
      </c>
      <c r="J5" s="721">
        <f ca="1"/>
        <v>46165</v>
      </c>
      <c r="K5" s="715">
        <f ca="1"/>
        <v>7</v>
      </c>
      <c r="L5" s="160" t="str">
        <f ca="1"/>
        <v xml:space="preserve">Credit </v>
      </c>
      <c r="M5" s="158" t="str">
        <f ca="1"/>
        <v>Due soon</v>
      </c>
      <c r="N5" s="161"/>
      <c r="O5" s="716" t="str" cm="1">
        <f t="array" aca="1" ref="O5:T8" ca="1">_xlfn._xlws.FILTER(CreditS!B2:G1005,CreditS!G2:G1005="FP need")</f>
        <v>Jacaranda</v>
      </c>
      <c r="P5" s="713">
        <f ca="1"/>
        <v>89400</v>
      </c>
      <c r="Q5" s="714">
        <f ca="1"/>
        <v>46176</v>
      </c>
      <c r="R5" s="715">
        <f ca="1"/>
        <v>18</v>
      </c>
      <c r="S5" s="160" t="str">
        <f ca="1"/>
        <v xml:space="preserve">Credit </v>
      </c>
      <c r="T5" s="160" t="str">
        <f ca="1"/>
        <v>FP need</v>
      </c>
      <c r="U5" s="159"/>
      <c r="V5" s="712" t="str" cm="1">
        <f t="array" aca="1" ref="V5:AA13" ca="1">_xlfn._xlws.FILTER(CreditS!B2:G1005,CreditS!G2:G1005="Pending")</f>
        <v>Wajin</v>
      </c>
      <c r="W5" s="713">
        <f ca="1"/>
        <v>110000</v>
      </c>
      <c r="X5" s="721">
        <f ca="1"/>
        <v>46182</v>
      </c>
      <c r="Y5" s="715">
        <f ca="1"/>
        <v>24</v>
      </c>
      <c r="Z5" s="160" t="str">
        <f ca="1"/>
        <v xml:space="preserve">Credit </v>
      </c>
      <c r="AA5" s="160" t="str">
        <f ca="1"/>
        <v>Pending</v>
      </c>
      <c r="AB5" s="160"/>
      <c r="AC5" s="162"/>
      <c r="AD5" s="162"/>
      <c r="AE5" s="162"/>
      <c r="AF5" s="162"/>
      <c r="AG5" s="162"/>
      <c r="AH5" s="162"/>
      <c r="AI5" s="162"/>
      <c r="AJ5" s="162"/>
      <c r="AK5" s="162"/>
      <c r="AL5" s="162"/>
      <c r="AM5" s="162"/>
      <c r="AN5" s="162"/>
      <c r="AO5" s="162"/>
      <c r="AP5" s="162"/>
      <c r="AQ5" s="162"/>
      <c r="AR5" s="162"/>
      <c r="AS5" s="162"/>
      <c r="AT5" s="162"/>
      <c r="AU5" s="162"/>
      <c r="AV5" s="162"/>
      <c r="AW5" s="162"/>
      <c r="AX5" s="162"/>
      <c r="AY5" s="162"/>
      <c r="AZ5" s="162"/>
      <c r="BA5" s="162"/>
      <c r="BB5" s="162"/>
      <c r="BC5" s="162"/>
      <c r="BD5" s="162"/>
      <c r="BE5" s="695"/>
      <c r="BF5" s="162"/>
      <c r="BG5" s="162"/>
      <c r="XFD5" s="163"/>
    </row>
    <row r="6" spans="1:16384" s="149" customFormat="1" ht="28.5" customHeight="1" thickTop="1" thickBot="1">
      <c r="A6" s="712" t="str">
        <f ca="1"/>
        <v>Eman</v>
      </c>
      <c r="B6" s="713">
        <f ca="1"/>
        <v>353600</v>
      </c>
      <c r="C6" s="714">
        <f ca="1"/>
        <v>46155</v>
      </c>
      <c r="D6" s="715">
        <f ca="1"/>
        <v>-3</v>
      </c>
      <c r="E6" s="158" t="str">
        <f ca="1"/>
        <v xml:space="preserve">Credit </v>
      </c>
      <c r="F6" s="158" t="str">
        <f ca="1"/>
        <v>Over Due</v>
      </c>
      <c r="G6" s="159"/>
      <c r="H6" s="712" t="str">
        <f ca="1"/>
        <v>Jacaranda</v>
      </c>
      <c r="I6" s="713">
        <f ca="1"/>
        <v>60000</v>
      </c>
      <c r="J6" s="721">
        <f ca="1"/>
        <v>46168</v>
      </c>
      <c r="K6" s="715">
        <f ca="1"/>
        <v>10</v>
      </c>
      <c r="L6" s="160" t="str">
        <f ca="1"/>
        <v xml:space="preserve">Credit </v>
      </c>
      <c r="M6" s="158" t="str">
        <f ca="1"/>
        <v>Due soon</v>
      </c>
      <c r="N6" s="161"/>
      <c r="O6" s="716" t="str">
        <f ca="1"/>
        <v>wajin</v>
      </c>
      <c r="P6" s="713">
        <f ca="1"/>
        <v>102000</v>
      </c>
      <c r="Q6" s="714">
        <f ca="1"/>
        <v>46177</v>
      </c>
      <c r="R6" s="715">
        <f ca="1"/>
        <v>19</v>
      </c>
      <c r="S6" s="160" t="str">
        <f ca="1"/>
        <v xml:space="preserve">Credit </v>
      </c>
      <c r="T6" s="160" t="str">
        <f ca="1"/>
        <v>FP need</v>
      </c>
      <c r="U6" s="159"/>
      <c r="V6" s="712" t="str">
        <f ca="1"/>
        <v>Eman</v>
      </c>
      <c r="W6" s="713">
        <f ca="1"/>
        <v>133250</v>
      </c>
      <c r="X6" s="721">
        <f ca="1"/>
        <v>46188</v>
      </c>
      <c r="Y6" s="715">
        <f ca="1"/>
        <v>30</v>
      </c>
      <c r="Z6" s="160" t="str">
        <f ca="1"/>
        <v xml:space="preserve">Credit </v>
      </c>
      <c r="AA6" s="160" t="str">
        <f ca="1"/>
        <v>Pending</v>
      </c>
      <c r="AB6" s="160"/>
      <c r="AC6" s="162"/>
      <c r="AD6" s="162"/>
      <c r="AE6" s="162"/>
      <c r="AF6" s="162"/>
      <c r="AG6" s="162"/>
      <c r="AH6" s="162"/>
      <c r="AI6" s="162"/>
      <c r="AJ6" s="162"/>
      <c r="AK6" s="162"/>
      <c r="AL6" s="162"/>
      <c r="AM6" s="162"/>
      <c r="AN6" s="162"/>
      <c r="AO6" s="162"/>
      <c r="AP6" s="162"/>
      <c r="AQ6" s="162"/>
      <c r="AR6" s="162"/>
      <c r="AS6" s="162"/>
      <c r="AT6" s="162"/>
      <c r="AU6" s="162"/>
      <c r="AV6" s="162"/>
      <c r="AW6" s="162"/>
      <c r="AX6" s="162"/>
      <c r="AY6" s="162"/>
      <c r="AZ6" s="162"/>
      <c r="BA6" s="162"/>
      <c r="BB6" s="162"/>
      <c r="BC6" s="162"/>
      <c r="BD6" s="162"/>
      <c r="BE6" s="695"/>
      <c r="BF6" s="162"/>
      <c r="BG6" s="162"/>
      <c r="XFD6" s="163"/>
    </row>
    <row r="7" spans="1:16384" s="149" customFormat="1" ht="28.5" customHeight="1" thickTop="1">
      <c r="A7" s="712" t="str">
        <f ca="1"/>
        <v>wilget</v>
      </c>
      <c r="B7" s="713">
        <f ca="1"/>
        <v>59900</v>
      </c>
      <c r="C7" s="714">
        <f ca="1"/>
        <v>46155</v>
      </c>
      <c r="D7" s="715">
        <f ca="1"/>
        <v>-33</v>
      </c>
      <c r="E7" s="164" t="str">
        <f ca="1"/>
        <v xml:space="preserve">Credit </v>
      </c>
      <c r="F7" s="164" t="str">
        <f ca="1"/>
        <v>Over Due</v>
      </c>
      <c r="G7" s="165"/>
      <c r="H7" s="712" t="str">
        <f ca="1"/>
        <v>Dr haile phar</v>
      </c>
      <c r="I7" s="713">
        <f ca="1"/>
        <v>35000</v>
      </c>
      <c r="J7" s="721">
        <f ca="1"/>
        <v>46189</v>
      </c>
      <c r="K7" s="715">
        <f ca="1"/>
        <v>1</v>
      </c>
      <c r="L7" s="160" t="str">
        <f ca="1"/>
        <v xml:space="preserve">Credit </v>
      </c>
      <c r="M7" s="158" t="str">
        <f ca="1"/>
        <v>Due soon</v>
      </c>
      <c r="N7" s="161"/>
      <c r="O7" s="716" t="str">
        <f ca="1"/>
        <v>Wilget</v>
      </c>
      <c r="P7" s="713">
        <f ca="1"/>
        <v>99000</v>
      </c>
      <c r="Q7" s="714">
        <f ca="1"/>
        <v>46199</v>
      </c>
      <c r="R7" s="715">
        <f ca="1"/>
        <v>11</v>
      </c>
      <c r="S7" s="159" t="str">
        <f ca="1"/>
        <v xml:space="preserve">Credit </v>
      </c>
      <c r="T7" s="159" t="str">
        <f ca="1"/>
        <v>FP need</v>
      </c>
      <c r="U7" s="159"/>
      <c r="V7" s="712" t="str">
        <f ca="1"/>
        <v>Azi Ws</v>
      </c>
      <c r="W7" s="713">
        <f ca="1"/>
        <v>457200</v>
      </c>
      <c r="X7" s="721">
        <f ca="1"/>
        <v>46210</v>
      </c>
      <c r="Y7" s="715">
        <f ca="1"/>
        <v>52</v>
      </c>
      <c r="Z7" s="160" t="str">
        <f ca="1"/>
        <v xml:space="preserve">Credit </v>
      </c>
      <c r="AA7" s="160" t="str">
        <f ca="1"/>
        <v>Pending</v>
      </c>
      <c r="AB7" s="160"/>
      <c r="AC7" s="162"/>
      <c r="AD7" s="162"/>
      <c r="AE7" s="162"/>
      <c r="AF7" s="162"/>
      <c r="AG7" s="162"/>
      <c r="AH7" s="162"/>
      <c r="AI7" s="162"/>
      <c r="AJ7" s="162"/>
      <c r="AK7" s="162"/>
      <c r="AL7" s="162"/>
      <c r="AM7" s="162"/>
      <c r="AN7" s="162"/>
      <c r="AO7" s="162"/>
      <c r="AP7" s="162"/>
      <c r="AQ7" s="162"/>
      <c r="AR7" s="162"/>
      <c r="AS7" s="162"/>
      <c r="AT7" s="162"/>
      <c r="AU7" s="162"/>
      <c r="AV7" s="162"/>
      <c r="AW7" s="162"/>
      <c r="AX7" s="162"/>
      <c r="AY7" s="162"/>
      <c r="AZ7" s="162"/>
      <c r="BA7" s="162"/>
      <c r="BB7" s="162"/>
      <c r="BC7" s="162"/>
      <c r="BD7" s="162"/>
      <c r="BE7" s="162"/>
      <c r="BF7" s="162"/>
      <c r="BG7" s="162"/>
      <c r="XFD7" s="163"/>
    </row>
    <row r="8" spans="1:16384" s="149" customFormat="1" ht="28.5" customHeight="1">
      <c r="A8" s="712" t="str">
        <f ca="1"/>
        <v>Abune/A</v>
      </c>
      <c r="B8" s="713">
        <f ca="1"/>
        <v>43800</v>
      </c>
      <c r="C8" s="714">
        <f ca="1"/>
        <v>46157</v>
      </c>
      <c r="D8" s="715">
        <f ca="1"/>
        <v>-31</v>
      </c>
      <c r="E8" s="164" t="str">
        <f ca="1"/>
        <v xml:space="preserve">Credit </v>
      </c>
      <c r="F8" s="164" t="str">
        <f ca="1"/>
        <v>Over Due</v>
      </c>
      <c r="G8" s="165"/>
      <c r="H8" s="712" t="str">
        <f ca="1"/>
        <v>Kidus/M</v>
      </c>
      <c r="I8" s="713">
        <f ca="1"/>
        <v>29500</v>
      </c>
      <c r="J8" s="721">
        <f ca="1"/>
        <v>46192</v>
      </c>
      <c r="K8" s="715">
        <f ca="1"/>
        <v>4</v>
      </c>
      <c r="L8" s="160" t="str">
        <f ca="1"/>
        <v xml:space="preserve">Credit </v>
      </c>
      <c r="M8" s="158" t="str">
        <f ca="1"/>
        <v>Due soon</v>
      </c>
      <c r="N8" s="161"/>
      <c r="O8" s="716" t="str">
        <f ca="1"/>
        <v>Jacaranda</v>
      </c>
      <c r="P8" s="713">
        <f ca="1"/>
        <v>60000</v>
      </c>
      <c r="Q8" s="714">
        <f ca="1"/>
        <v>46199</v>
      </c>
      <c r="R8" s="715">
        <f ca="1"/>
        <v>11</v>
      </c>
      <c r="S8" s="159" t="str">
        <f ca="1"/>
        <v xml:space="preserve">Credit </v>
      </c>
      <c r="T8" s="159" t="str">
        <f ca="1"/>
        <v>FP need</v>
      </c>
      <c r="U8" s="159"/>
      <c r="V8" s="712" t="str">
        <f ca="1"/>
        <v>Filix pharma</v>
      </c>
      <c r="W8" s="713">
        <f ca="1"/>
        <v>11500</v>
      </c>
      <c r="X8" s="721">
        <f ca="1"/>
        <v>46210</v>
      </c>
      <c r="Y8" s="715">
        <f ca="1"/>
        <v>22</v>
      </c>
      <c r="Z8" s="160" t="str">
        <f ca="1"/>
        <v xml:space="preserve">Credit </v>
      </c>
      <c r="AA8" s="160" t="str">
        <f ca="1"/>
        <v>Pending</v>
      </c>
      <c r="AB8" s="160"/>
      <c r="AC8" s="162"/>
      <c r="AD8" s="162"/>
      <c r="AE8" s="162"/>
      <c r="AF8" s="162"/>
      <c r="AG8" s="162"/>
      <c r="AH8" s="162"/>
      <c r="AI8" s="162"/>
      <c r="AJ8" s="337"/>
      <c r="AK8" s="162"/>
      <c r="AL8" s="162"/>
      <c r="AM8" s="162"/>
      <c r="AN8" s="162"/>
      <c r="AO8" s="162"/>
      <c r="AP8" s="162"/>
      <c r="AQ8" s="162"/>
      <c r="AR8" s="162"/>
      <c r="AS8" s="162"/>
      <c r="AT8" s="162"/>
      <c r="AU8" s="162"/>
      <c r="AV8" s="162"/>
      <c r="AW8" s="162"/>
      <c r="AX8" s="162"/>
      <c r="AY8" s="162"/>
      <c r="AZ8" s="162"/>
      <c r="BA8" s="162"/>
      <c r="BB8" s="162"/>
      <c r="BC8" s="162"/>
      <c r="BD8" s="162"/>
      <c r="BE8" s="162"/>
      <c r="BF8" s="162"/>
      <c r="BG8" s="162"/>
      <c r="XFD8" s="163"/>
    </row>
    <row r="9" spans="1:16384" s="149" customFormat="1" ht="28.5" customHeight="1">
      <c r="A9" s="712" t="str">
        <f ca="1"/>
        <v>Dr nigatu</v>
      </c>
      <c r="B9" s="713">
        <f ca="1"/>
        <v>218455</v>
      </c>
      <c r="C9" s="714">
        <f ca="1"/>
        <v>46161</v>
      </c>
      <c r="D9" s="715">
        <f ca="1"/>
        <v>-27</v>
      </c>
      <c r="E9" s="164" t="str">
        <f ca="1"/>
        <v xml:space="preserve">Credit </v>
      </c>
      <c r="F9" s="164" t="str">
        <f ca="1"/>
        <v>Over Due</v>
      </c>
      <c r="G9" s="165"/>
      <c r="H9" s="712" t="str">
        <f ca="1"/>
        <v>Pharmasafe</v>
      </c>
      <c r="I9" s="713">
        <f ca="1"/>
        <v>60000</v>
      </c>
      <c r="J9" s="721">
        <f ca="1"/>
        <v>46195</v>
      </c>
      <c r="K9" s="715">
        <f ca="1"/>
        <v>7</v>
      </c>
      <c r="L9" s="160" t="str">
        <f ca="1"/>
        <v xml:space="preserve">Credit </v>
      </c>
      <c r="M9" s="158" t="str">
        <f ca="1"/>
        <v>Due soon</v>
      </c>
      <c r="N9" s="161"/>
      <c r="O9" s="716"/>
      <c r="P9" s="713"/>
      <c r="Q9" s="714"/>
      <c r="R9" s="715"/>
      <c r="S9" s="159"/>
      <c r="T9" s="159"/>
      <c r="U9" s="159"/>
      <c r="V9" s="712" t="str">
        <f ca="1"/>
        <v>Nolawi</v>
      </c>
      <c r="W9" s="713">
        <f ca="1"/>
        <v>30800</v>
      </c>
      <c r="X9" s="721">
        <f ca="1"/>
        <v>46214</v>
      </c>
      <c r="Y9" s="715">
        <f ca="1"/>
        <v>26</v>
      </c>
      <c r="Z9" s="160" t="str">
        <f ca="1"/>
        <v xml:space="preserve">Credit </v>
      </c>
      <c r="AA9" s="160" t="str">
        <f ca="1"/>
        <v>Pending</v>
      </c>
      <c r="AB9" s="160"/>
      <c r="AC9" s="162"/>
      <c r="AD9" s="162"/>
      <c r="AE9" s="162"/>
      <c r="AF9" s="162"/>
      <c r="AG9" s="162"/>
      <c r="AH9" s="162"/>
      <c r="AI9" s="162"/>
      <c r="AJ9" s="162"/>
      <c r="AK9" s="162"/>
      <c r="AL9" s="162"/>
      <c r="AM9" s="162"/>
      <c r="AN9" s="162"/>
      <c r="AO9" s="162"/>
      <c r="AP9" s="162"/>
      <c r="AQ9" s="162"/>
      <c r="AR9" s="162"/>
      <c r="AS9" s="162"/>
      <c r="AT9" s="162"/>
      <c r="AU9" s="162"/>
      <c r="AV9" s="162"/>
      <c r="AW9" s="162"/>
      <c r="AX9" s="162"/>
      <c r="AY9" s="162"/>
      <c r="AZ9" s="162"/>
      <c r="BA9" s="162"/>
      <c r="BB9" s="162"/>
      <c r="BC9" s="162"/>
      <c r="BD9" s="162"/>
      <c r="BE9" s="162"/>
      <c r="BF9" s="162"/>
      <c r="BG9" s="162"/>
      <c r="XFD9" s="163"/>
    </row>
    <row r="10" spans="1:16384" s="149" customFormat="1" ht="28.5" customHeight="1">
      <c r="A10" s="712" t="str">
        <f ca="1"/>
        <v>Yeorit pharm</v>
      </c>
      <c r="B10" s="713">
        <f ca="1"/>
        <v>33050</v>
      </c>
      <c r="C10" s="714">
        <f ca="1"/>
        <v>46164</v>
      </c>
      <c r="D10" s="715">
        <f ca="1"/>
        <v>-24</v>
      </c>
      <c r="E10" s="158" t="str">
        <f ca="1"/>
        <v>Parcial</v>
      </c>
      <c r="F10" s="158" t="str">
        <f ca="1"/>
        <v>Over Due</v>
      </c>
      <c r="G10" s="159"/>
      <c r="H10" s="712" t="str">
        <f ca="1"/>
        <v>Meba</v>
      </c>
      <c r="I10" s="713">
        <f ca="1"/>
        <v>69500</v>
      </c>
      <c r="J10" s="721">
        <f ca="1"/>
        <v>46197</v>
      </c>
      <c r="K10" s="715">
        <f ca="1"/>
        <v>9</v>
      </c>
      <c r="L10" s="160" t="str">
        <f ca="1"/>
        <v xml:space="preserve">Credit </v>
      </c>
      <c r="M10" s="158" t="str">
        <f ca="1"/>
        <v>Due soon</v>
      </c>
      <c r="N10" s="161"/>
      <c r="O10" s="716"/>
      <c r="P10" s="713"/>
      <c r="Q10" s="714"/>
      <c r="R10" s="715"/>
      <c r="S10" s="159"/>
      <c r="T10" s="159"/>
      <c r="U10" s="159"/>
      <c r="V10" s="712" t="str">
        <f ca="1"/>
        <v>Azi Ws</v>
      </c>
      <c r="W10" s="713">
        <f ca="1"/>
        <v>97200</v>
      </c>
      <c r="X10" s="721">
        <f ca="1"/>
        <v>46214</v>
      </c>
      <c r="Y10" s="715">
        <f ca="1"/>
        <v>56</v>
      </c>
      <c r="Z10" s="160" t="str">
        <f ca="1"/>
        <v xml:space="preserve">Credit </v>
      </c>
      <c r="AA10" s="160" t="str">
        <f ca="1"/>
        <v>Pending</v>
      </c>
      <c r="AB10" s="160"/>
      <c r="AC10" s="162"/>
      <c r="AD10" s="162"/>
      <c r="AE10" s="162"/>
      <c r="AF10" s="162"/>
      <c r="AG10" s="162"/>
      <c r="AH10" s="162"/>
      <c r="AI10" s="162"/>
      <c r="AJ10" s="162"/>
      <c r="AK10" s="162"/>
      <c r="AL10" s="162"/>
      <c r="AM10" s="162"/>
      <c r="AN10" s="162"/>
      <c r="AO10" s="162"/>
      <c r="AP10" s="162"/>
      <c r="AQ10" s="162"/>
      <c r="AR10" s="162"/>
      <c r="AS10" s="162"/>
      <c r="AT10" s="162"/>
      <c r="AU10" s="162"/>
      <c r="AV10" s="162"/>
      <c r="AW10" s="162"/>
      <c r="AX10" s="162"/>
      <c r="AY10" s="162"/>
      <c r="AZ10" s="162"/>
      <c r="BA10" s="162"/>
      <c r="BB10" s="162"/>
      <c r="BC10" s="162"/>
      <c r="BD10" s="162"/>
      <c r="BE10" s="162"/>
      <c r="BF10" s="162"/>
      <c r="BG10" s="162"/>
      <c r="XFD10" s="163"/>
    </row>
    <row r="11" spans="1:16384" s="149" customFormat="1" ht="28.5" customHeight="1">
      <c r="A11" s="712" t="str">
        <f ca="1"/>
        <v>Flora</v>
      </c>
      <c r="B11" s="713">
        <f ca="1"/>
        <v>183875</v>
      </c>
      <c r="C11" s="714">
        <f ca="1"/>
        <v>46164</v>
      </c>
      <c r="D11" s="715">
        <f ca="1"/>
        <v>-24</v>
      </c>
      <c r="E11" s="158" t="str">
        <f ca="1"/>
        <v xml:space="preserve">Credit </v>
      </c>
      <c r="F11" s="158" t="str">
        <f ca="1"/>
        <v>Over Due</v>
      </c>
      <c r="G11" s="159"/>
      <c r="H11" s="712" t="str">
        <f ca="1"/>
        <v xml:space="preserve"> Zemene/ Y</v>
      </c>
      <c r="I11" s="713">
        <f ca="1"/>
        <v>45700</v>
      </c>
      <c r="J11" s="721">
        <f ca="1"/>
        <v>46190</v>
      </c>
      <c r="K11" s="715">
        <f ca="1"/>
        <v>2</v>
      </c>
      <c r="L11" s="160" t="str">
        <f ca="1"/>
        <v xml:space="preserve">Credit </v>
      </c>
      <c r="M11" s="158" t="str">
        <f ca="1"/>
        <v>Due soon</v>
      </c>
      <c r="N11" s="161"/>
      <c r="O11" s="716"/>
      <c r="P11" s="713"/>
      <c r="Q11" s="714"/>
      <c r="R11" s="715"/>
      <c r="S11" s="159"/>
      <c r="T11" s="159"/>
      <c r="U11" s="159"/>
      <c r="V11" s="712" t="str">
        <f ca="1"/>
        <v xml:space="preserve">Sebez </v>
      </c>
      <c r="W11" s="713">
        <f ca="1"/>
        <v>26300</v>
      </c>
      <c r="X11" s="721">
        <f ca="1"/>
        <v>46217</v>
      </c>
      <c r="Y11" s="715">
        <f ca="1"/>
        <v>29</v>
      </c>
      <c r="Z11" s="160" t="str">
        <f ca="1"/>
        <v xml:space="preserve">Credit </v>
      </c>
      <c r="AA11" s="160" t="str">
        <f ca="1"/>
        <v>Pending</v>
      </c>
      <c r="AB11" s="160"/>
      <c r="AC11" s="162"/>
      <c r="AD11" s="162"/>
      <c r="AE11" s="162"/>
      <c r="AF11" s="162"/>
      <c r="AG11" s="162"/>
      <c r="AH11" s="162"/>
      <c r="AI11" s="162"/>
      <c r="AJ11" s="162"/>
      <c r="AK11" s="162"/>
      <c r="AL11" s="162"/>
      <c r="AM11" s="162"/>
      <c r="AN11" s="162"/>
      <c r="AO11" s="162"/>
      <c r="AP11" s="162"/>
      <c r="AQ11" s="162"/>
      <c r="AR11" s="162"/>
      <c r="AS11" s="162"/>
      <c r="AT11" s="162"/>
      <c r="AU11" s="162"/>
      <c r="AV11" s="162"/>
      <c r="AW11" s="162"/>
      <c r="AX11" s="162"/>
      <c r="AY11" s="162"/>
      <c r="AZ11" s="162"/>
      <c r="BA11" s="162"/>
      <c r="BB11" s="162"/>
      <c r="BC11" s="162"/>
      <c r="BD11" s="162"/>
      <c r="BE11" s="162"/>
      <c r="BF11" s="162"/>
      <c r="BG11" s="162"/>
      <c r="XFD11" s="163"/>
    </row>
    <row r="12" spans="1:16384" s="691" customFormat="1" ht="28.5" customHeight="1" thickBot="1">
      <c r="A12" s="712" t="str">
        <f ca="1"/>
        <v>Kidus/M</v>
      </c>
      <c r="B12" s="713">
        <f ca="1"/>
        <v>21950</v>
      </c>
      <c r="C12" s="714">
        <f ca="1"/>
        <v>46165</v>
      </c>
      <c r="D12" s="715">
        <f ca="1"/>
        <v>-23</v>
      </c>
      <c r="E12" s="161" t="str">
        <f ca="1"/>
        <v xml:space="preserve">Credit </v>
      </c>
      <c r="F12" s="161" t="str">
        <f ca="1"/>
        <v>Over Due</v>
      </c>
      <c r="G12" s="159"/>
      <c r="H12" s="712" t="str">
        <f ca="1"/>
        <v>Abune/A</v>
      </c>
      <c r="I12" s="713">
        <f ca="1"/>
        <v>23200</v>
      </c>
      <c r="J12" s="721">
        <f ca="1"/>
        <v>46197</v>
      </c>
      <c r="K12" s="715">
        <f ca="1"/>
        <v>9</v>
      </c>
      <c r="L12" s="159" t="str">
        <f ca="1"/>
        <v xml:space="preserve">Credit </v>
      </c>
      <c r="M12" s="161" t="str">
        <f ca="1"/>
        <v>Due soon</v>
      </c>
      <c r="N12" s="161"/>
      <c r="O12" s="716"/>
      <c r="P12" s="713"/>
      <c r="Q12" s="714"/>
      <c r="R12" s="715"/>
      <c r="S12" s="159"/>
      <c r="T12" s="159"/>
      <c r="U12" s="159"/>
      <c r="V12" s="712" t="str">
        <f ca="1"/>
        <v>Gibe</v>
      </c>
      <c r="W12" s="713">
        <f ca="1"/>
        <v>110000</v>
      </c>
      <c r="X12" s="721">
        <f ca="1"/>
        <v>46218</v>
      </c>
      <c r="Y12" s="715">
        <f ca="1"/>
        <v>60</v>
      </c>
      <c r="Z12" s="690" t="str">
        <f ca="1"/>
        <v xml:space="preserve">Credit </v>
      </c>
      <c r="AA12" s="690" t="str">
        <f ca="1"/>
        <v>Pending</v>
      </c>
      <c r="AB12" s="149"/>
      <c r="AC12" s="162"/>
      <c r="AD12" s="162"/>
      <c r="AE12" s="1418">
        <f>Q1</f>
        <v>1960024.3000000007</v>
      </c>
      <c r="AF12" s="1418"/>
      <c r="AG12" s="1418"/>
      <c r="AH12" s="986" t="s">
        <v>266</v>
      </c>
      <c r="AI12" s="162"/>
      <c r="AJ12" s="162"/>
      <c r="AK12" s="162"/>
      <c r="AL12" s="162"/>
      <c r="AM12" s="162"/>
      <c r="AN12" s="162"/>
      <c r="AO12" s="162"/>
      <c r="AP12" s="162"/>
      <c r="AQ12" s="162"/>
      <c r="AR12" s="162"/>
      <c r="AS12" s="162"/>
      <c r="AT12" s="162"/>
      <c r="AU12" s="162"/>
      <c r="AV12" s="162"/>
      <c r="AW12" s="162"/>
      <c r="AX12" s="162"/>
      <c r="AY12" s="162"/>
      <c r="AZ12" s="162"/>
      <c r="BA12" s="162"/>
      <c r="BB12" s="162"/>
      <c r="BC12" s="162"/>
      <c r="BD12" s="162"/>
      <c r="BE12" s="162"/>
      <c r="BF12" s="162"/>
      <c r="BG12" s="162"/>
    </row>
    <row r="13" spans="1:16384" s="691" customFormat="1" ht="28.5" customHeight="1" thickTop="1" thickBot="1">
      <c r="A13" s="712" t="str">
        <f ca="1"/>
        <v>mah</v>
      </c>
      <c r="B13" s="713">
        <f ca="1"/>
        <v>17500</v>
      </c>
      <c r="C13" s="714">
        <f ca="1"/>
        <v>46176</v>
      </c>
      <c r="D13" s="715">
        <f ca="1"/>
        <v>-12</v>
      </c>
      <c r="E13" s="161" t="str">
        <f ca="1"/>
        <v xml:space="preserve">Credit </v>
      </c>
      <c r="F13" s="161" t="str">
        <f ca="1"/>
        <v>Over Due</v>
      </c>
      <c r="G13" s="159"/>
      <c r="H13" s="712"/>
      <c r="I13" s="722"/>
      <c r="J13" s="721"/>
      <c r="K13" s="728"/>
      <c r="L13" s="696"/>
      <c r="M13" s="161"/>
      <c r="N13" s="161"/>
      <c r="O13" s="716"/>
      <c r="P13" s="713"/>
      <c r="Q13" s="714"/>
      <c r="R13" s="715"/>
      <c r="S13" s="159"/>
      <c r="T13" s="159"/>
      <c r="U13" s="159"/>
      <c r="V13" s="712" t="str">
        <f ca="1"/>
        <v>Wajin</v>
      </c>
      <c r="W13" s="713">
        <f ca="1"/>
        <v>113500</v>
      </c>
      <c r="X13" s="721">
        <f ca="1"/>
        <v>46218</v>
      </c>
      <c r="Y13" s="715">
        <f ca="1"/>
        <v>60</v>
      </c>
      <c r="Z13" s="690" t="str">
        <f ca="1"/>
        <v xml:space="preserve">Credit </v>
      </c>
      <c r="AA13" s="690" t="str">
        <f ca="1"/>
        <v>Pending</v>
      </c>
      <c r="AB13" s="149"/>
      <c r="AC13" s="162"/>
      <c r="AD13" s="162"/>
      <c r="AE13" s="1418"/>
      <c r="AF13" s="1418"/>
      <c r="AG13" s="1418"/>
      <c r="AH13" s="986"/>
      <c r="AI13" s="162"/>
      <c r="AJ13" s="162"/>
      <c r="AK13" s="162"/>
      <c r="AL13" s="162"/>
      <c r="AM13" s="162"/>
      <c r="AN13" s="162"/>
      <c r="AO13" s="162"/>
      <c r="AP13" s="162"/>
      <c r="AQ13" s="162"/>
      <c r="AR13" s="162"/>
      <c r="AS13" s="162"/>
      <c r="AT13" s="162"/>
      <c r="AU13" s="162"/>
      <c r="AV13" s="162"/>
      <c r="AW13" s="162"/>
      <c r="AX13" s="162"/>
      <c r="AY13" s="162"/>
      <c r="AZ13" s="162"/>
      <c r="BA13" s="162"/>
      <c r="BB13" s="162"/>
      <c r="BC13" s="162"/>
      <c r="BD13" s="162"/>
      <c r="BE13" s="162"/>
      <c r="BF13" s="162"/>
      <c r="BG13" s="162"/>
    </row>
    <row r="14" spans="1:16384" s="691" customFormat="1" ht="28.5" customHeight="1" thickTop="1" thickBot="1">
      <c r="A14" s="712" t="str">
        <f ca="1"/>
        <v>Kidus/M</v>
      </c>
      <c r="B14" s="713">
        <f ca="1"/>
        <v>6000</v>
      </c>
      <c r="C14" s="714">
        <f ca="1"/>
        <v>46178</v>
      </c>
      <c r="D14" s="715">
        <f ca="1"/>
        <v>-10</v>
      </c>
      <c r="E14" s="161" t="str">
        <f ca="1"/>
        <v xml:space="preserve">Credit </v>
      </c>
      <c r="F14" s="161" t="str">
        <f ca="1"/>
        <v>Over Due</v>
      </c>
      <c r="G14" s="159"/>
      <c r="H14" s="712"/>
      <c r="I14" s="722"/>
      <c r="J14" s="721"/>
      <c r="K14" s="728"/>
      <c r="L14" s="692"/>
      <c r="M14" s="161"/>
      <c r="N14" s="161"/>
      <c r="O14" s="716"/>
      <c r="P14" s="713"/>
      <c r="Q14" s="714"/>
      <c r="R14" s="715"/>
      <c r="S14" s="159"/>
      <c r="T14" s="159"/>
      <c r="U14" s="159"/>
      <c r="V14" s="712"/>
      <c r="W14" s="713"/>
      <c r="X14" s="721"/>
      <c r="Y14" s="715"/>
      <c r="Z14" s="690"/>
      <c r="AA14" s="690"/>
      <c r="AB14" s="149"/>
      <c r="AC14" s="162"/>
      <c r="AD14" s="162"/>
      <c r="AE14" s="1419">
        <f>AE13+AE12</f>
        <v>1960024.3000000007</v>
      </c>
      <c r="AF14" s="1419"/>
      <c r="AG14" s="1419"/>
      <c r="AH14" s="987" t="s">
        <v>456</v>
      </c>
      <c r="AI14" s="162"/>
      <c r="AJ14" s="162"/>
      <c r="AK14" s="162"/>
      <c r="AL14" s="162"/>
      <c r="AM14" s="162"/>
      <c r="AN14" s="162"/>
      <c r="AO14" s="162"/>
      <c r="AP14" s="162"/>
      <c r="AQ14" s="162"/>
      <c r="AR14" s="162"/>
      <c r="AS14" s="162"/>
      <c r="AT14" s="162"/>
      <c r="AU14" s="162"/>
      <c r="AV14" s="162"/>
      <c r="AW14" s="162"/>
      <c r="AX14" s="162"/>
      <c r="AY14" s="162"/>
      <c r="AZ14" s="162"/>
      <c r="BA14" s="162"/>
      <c r="BB14" s="162"/>
      <c r="BC14" s="162"/>
      <c r="BD14" s="162"/>
      <c r="BE14" s="162"/>
      <c r="BF14" s="162"/>
      <c r="BG14" s="162"/>
    </row>
    <row r="15" spans="1:16384" s="694" customFormat="1" ht="28.5" customHeight="1" thickTop="1" thickBot="1">
      <c r="A15" s="712" t="str">
        <f ca="1"/>
        <v>Yeorit pharm</v>
      </c>
      <c r="B15" s="713">
        <f ca="1"/>
        <v>12500</v>
      </c>
      <c r="C15" s="714">
        <f ca="1"/>
        <v>46183</v>
      </c>
      <c r="D15" s="715">
        <f ca="1"/>
        <v>-5</v>
      </c>
      <c r="E15" s="89" t="str">
        <f ca="1"/>
        <v xml:space="preserve">Credit </v>
      </c>
      <c r="F15" s="89" t="str">
        <f ca="1"/>
        <v>Over Due</v>
      </c>
      <c r="G15" s="84"/>
      <c r="H15" s="712"/>
      <c r="I15" s="713"/>
      <c r="J15" s="723"/>
      <c r="K15" s="715"/>
      <c r="L15" s="720"/>
      <c r="M15" s="89"/>
      <c r="N15" s="89"/>
      <c r="O15" s="716"/>
      <c r="P15" s="713"/>
      <c r="Q15" s="714"/>
      <c r="R15" s="715"/>
      <c r="S15" s="84"/>
      <c r="T15" s="84"/>
      <c r="U15" s="84"/>
      <c r="V15" s="712"/>
      <c r="W15" s="713"/>
      <c r="X15" s="721"/>
      <c r="Y15" s="715"/>
      <c r="Z15" s="693"/>
      <c r="AA15" s="693"/>
      <c r="AE15" s="1418">
        <f ca="1">AE14+A4</f>
        <v>2972654.3000000007</v>
      </c>
      <c r="AF15" s="1418"/>
      <c r="AG15" s="1418"/>
      <c r="AH15" s="986" t="s">
        <v>474</v>
      </c>
    </row>
    <row r="16" spans="1:16384" s="694" customFormat="1" ht="28.5" customHeight="1" thickTop="1">
      <c r="A16" s="712"/>
      <c r="B16" s="713"/>
      <c r="C16" s="714"/>
      <c r="D16" s="715"/>
      <c r="E16" s="89"/>
      <c r="F16" s="89"/>
      <c r="G16" s="84"/>
      <c r="H16" s="712"/>
      <c r="I16" s="713"/>
      <c r="J16" s="723"/>
      <c r="K16" s="715"/>
      <c r="L16" s="84"/>
      <c r="M16" s="89"/>
      <c r="N16" s="89"/>
      <c r="O16" s="716"/>
      <c r="P16" s="713"/>
      <c r="Q16" s="714"/>
      <c r="R16" s="715"/>
      <c r="S16" s="84"/>
      <c r="T16" s="84"/>
      <c r="U16" s="84"/>
      <c r="V16" s="712"/>
      <c r="W16" s="713"/>
      <c r="X16" s="721"/>
      <c r="Y16" s="715"/>
      <c r="Z16" s="693"/>
      <c r="AA16" s="693"/>
      <c r="AE16" s="1418">
        <f ca="1">AE15+H4</f>
        <v>3381304.3000000007</v>
      </c>
      <c r="AF16" s="1418"/>
      <c r="AG16" s="1418"/>
      <c r="AH16" s="986" t="s">
        <v>380</v>
      </c>
    </row>
    <row r="17" spans="1:34" s="694" customFormat="1" ht="28.5" customHeight="1">
      <c r="A17" s="712"/>
      <c r="B17" s="713"/>
      <c r="C17" s="714"/>
      <c r="D17" s="715"/>
      <c r="E17" s="89"/>
      <c r="F17" s="89"/>
      <c r="G17" s="84"/>
      <c r="H17" s="712"/>
      <c r="I17" s="713"/>
      <c r="J17" s="723"/>
      <c r="K17" s="715"/>
      <c r="L17" s="84"/>
      <c r="M17" s="89"/>
      <c r="N17" s="89"/>
      <c r="O17" s="716"/>
      <c r="P17" s="713"/>
      <c r="Q17" s="714"/>
      <c r="R17" s="715"/>
      <c r="S17" s="84"/>
      <c r="T17" s="84"/>
      <c r="U17" s="84"/>
      <c r="V17" s="712"/>
      <c r="W17" s="713"/>
      <c r="X17" s="721"/>
      <c r="Y17" s="715"/>
      <c r="Z17" s="693"/>
      <c r="AA17" s="693"/>
      <c r="AE17" s="1418">
        <f ca="1">AE16+O4</f>
        <v>3731704.3000000007</v>
      </c>
      <c r="AF17" s="1418"/>
      <c r="AG17" s="1418"/>
      <c r="AH17" s="986" t="s">
        <v>475</v>
      </c>
    </row>
    <row r="18" spans="1:34" s="694" customFormat="1" ht="28.5" customHeight="1">
      <c r="A18" s="712"/>
      <c r="B18" s="713"/>
      <c r="C18" s="714"/>
      <c r="D18" s="715"/>
      <c r="E18" s="89"/>
      <c r="F18" s="89"/>
      <c r="G18" s="84"/>
      <c r="H18" s="712"/>
      <c r="I18" s="713"/>
      <c r="J18" s="721"/>
      <c r="K18" s="715"/>
      <c r="L18" s="84"/>
      <c r="M18" s="89"/>
      <c r="N18" s="89"/>
      <c r="O18" s="716"/>
      <c r="P18" s="713"/>
      <c r="Q18" s="714"/>
      <c r="R18" s="715"/>
      <c r="S18" s="84"/>
      <c r="T18" s="84"/>
      <c r="U18" s="84"/>
      <c r="V18" s="712"/>
      <c r="W18" s="713"/>
      <c r="X18" s="721"/>
      <c r="Y18" s="715"/>
      <c r="Z18" s="693"/>
      <c r="AA18" s="693"/>
      <c r="AE18" s="1418">
        <f ca="1">AE17+V4</f>
        <v>4821454.3000000007</v>
      </c>
      <c r="AF18" s="1418"/>
      <c r="AG18" s="1418"/>
      <c r="AH18" s="986" t="s">
        <v>476</v>
      </c>
    </row>
    <row r="19" spans="1:34" s="694" customFormat="1" ht="28.5" customHeight="1">
      <c r="A19" s="712"/>
      <c r="B19" s="713"/>
      <c r="C19" s="714"/>
      <c r="D19" s="715"/>
      <c r="E19" s="89"/>
      <c r="F19" s="89"/>
      <c r="G19" s="84"/>
      <c r="H19" s="712"/>
      <c r="I19" s="713"/>
      <c r="J19" s="721"/>
      <c r="K19" s="715"/>
      <c r="L19" s="84"/>
      <c r="M19" s="89"/>
      <c r="N19" s="89"/>
      <c r="O19" s="716"/>
      <c r="P19" s="713"/>
      <c r="Q19" s="714"/>
      <c r="R19" s="715"/>
      <c r="S19" s="84"/>
      <c r="T19" s="84"/>
      <c r="U19" s="84"/>
      <c r="V19" s="712"/>
      <c r="W19" s="713"/>
      <c r="X19" s="721"/>
      <c r="Y19" s="713"/>
      <c r="Z19" s="693"/>
      <c r="AA19" s="693"/>
    </row>
    <row r="20" spans="1:34" s="694" customFormat="1" ht="28.5" customHeight="1">
      <c r="A20" s="712"/>
      <c r="B20" s="713"/>
      <c r="C20" s="714"/>
      <c r="D20" s="715"/>
      <c r="E20" s="89"/>
      <c r="F20" s="89"/>
      <c r="G20" s="84"/>
      <c r="H20" s="712"/>
      <c r="I20" s="713"/>
      <c r="J20" s="721"/>
      <c r="K20" s="715"/>
      <c r="L20" s="84"/>
      <c r="M20" s="89"/>
      <c r="N20" s="89"/>
      <c r="O20" s="716"/>
      <c r="P20" s="713"/>
      <c r="Q20" s="714"/>
      <c r="R20" s="715"/>
      <c r="S20" s="802"/>
      <c r="T20" s="84"/>
      <c r="U20" s="84"/>
      <c r="V20" s="712"/>
      <c r="W20" s="713"/>
      <c r="X20" s="721"/>
      <c r="Y20" s="713"/>
      <c r="Z20" s="693"/>
      <c r="AA20" s="693"/>
    </row>
    <row r="21" spans="1:34" s="694" customFormat="1" ht="28.5" customHeight="1">
      <c r="A21" s="712"/>
      <c r="B21" s="713"/>
      <c r="C21" s="714"/>
      <c r="D21" s="715"/>
      <c r="E21" s="89"/>
      <c r="F21" s="89"/>
      <c r="G21" s="84"/>
      <c r="H21" s="712"/>
      <c r="I21" s="713"/>
      <c r="J21" s="721"/>
      <c r="K21" s="715"/>
      <c r="L21" s="84"/>
      <c r="M21" s="89"/>
      <c r="N21" s="89"/>
      <c r="O21" s="716"/>
      <c r="P21" s="713"/>
      <c r="Q21" s="714"/>
      <c r="R21" s="715"/>
      <c r="S21" s="84"/>
      <c r="T21" s="84"/>
      <c r="U21" s="84"/>
      <c r="V21" s="712"/>
      <c r="W21" s="713"/>
      <c r="X21" s="721"/>
      <c r="Y21" s="713"/>
      <c r="Z21" s="693"/>
      <c r="AA21" s="693"/>
    </row>
    <row r="22" spans="1:34" s="694" customFormat="1" ht="28.5" customHeight="1">
      <c r="A22" s="712"/>
      <c r="B22" s="713"/>
      <c r="C22" s="714"/>
      <c r="D22" s="715"/>
      <c r="E22" s="89"/>
      <c r="F22" s="89"/>
      <c r="G22" s="84"/>
      <c r="H22" s="712"/>
      <c r="I22" s="713"/>
      <c r="J22" s="721"/>
      <c r="K22" s="715"/>
      <c r="L22" s="84"/>
      <c r="M22" s="89"/>
      <c r="N22" s="89"/>
      <c r="O22" s="716"/>
      <c r="P22" s="713"/>
      <c r="Q22" s="714"/>
      <c r="R22" s="715"/>
      <c r="S22" s="84"/>
      <c r="T22" s="84"/>
      <c r="U22" s="84"/>
      <c r="V22" s="712"/>
      <c r="W22" s="713"/>
      <c r="X22" s="721"/>
      <c r="Y22" s="713"/>
      <c r="Z22" s="693"/>
      <c r="AA22" s="693"/>
    </row>
    <row r="23" spans="1:34" s="694" customFormat="1" ht="28.5" customHeight="1">
      <c r="A23" s="712"/>
      <c r="B23" s="713"/>
      <c r="C23" s="714"/>
      <c r="D23" s="715"/>
      <c r="E23" s="89"/>
      <c r="F23" s="89"/>
      <c r="G23" s="84"/>
      <c r="H23" s="712"/>
      <c r="I23" s="713"/>
      <c r="J23" s="721"/>
      <c r="K23" s="715"/>
      <c r="L23" s="84"/>
      <c r="M23" s="89"/>
      <c r="N23" s="89"/>
      <c r="O23" s="716"/>
      <c r="P23" s="713"/>
      <c r="Q23" s="714"/>
      <c r="R23" s="715"/>
      <c r="S23" s="84"/>
      <c r="T23" s="84"/>
      <c r="U23" s="84"/>
      <c r="V23" s="712"/>
      <c r="W23" s="713"/>
      <c r="X23" s="721"/>
      <c r="Y23" s="713"/>
      <c r="Z23" s="693"/>
      <c r="AA23" s="693"/>
    </row>
    <row r="24" spans="1:34" s="694" customFormat="1" ht="28.5" customHeight="1">
      <c r="A24" s="717"/>
      <c r="B24" s="718"/>
      <c r="C24" s="719"/>
      <c r="D24" s="726"/>
      <c r="E24" s="89"/>
      <c r="F24" s="89"/>
      <c r="G24" s="84"/>
      <c r="H24" s="717"/>
      <c r="I24" s="724"/>
      <c r="J24" s="724"/>
      <c r="K24" s="726"/>
      <c r="L24" s="84"/>
      <c r="M24" s="89"/>
      <c r="N24" s="89"/>
      <c r="O24" s="716"/>
      <c r="P24" s="725"/>
      <c r="Q24" s="714"/>
      <c r="R24" s="715"/>
      <c r="S24" s="84"/>
      <c r="T24" s="84"/>
      <c r="U24" s="84"/>
      <c r="V24" s="712"/>
      <c r="W24" s="713"/>
      <c r="X24" s="725"/>
      <c r="Y24" s="725"/>
      <c r="Z24" s="693"/>
      <c r="AA24" s="693"/>
    </row>
    <row r="25" spans="1:34" s="694" customFormat="1" ht="28.5" customHeight="1">
      <c r="A25" s="717"/>
      <c r="B25" s="718"/>
      <c r="C25" s="719"/>
      <c r="D25" s="726"/>
      <c r="E25" s="89"/>
      <c r="F25" s="89"/>
      <c r="G25" s="84"/>
      <c r="H25" s="717"/>
      <c r="I25" s="724"/>
      <c r="J25" s="724"/>
      <c r="K25" s="726"/>
      <c r="L25" s="84"/>
      <c r="M25" s="89"/>
      <c r="N25" s="89"/>
      <c r="O25" s="716"/>
      <c r="P25" s="725"/>
      <c r="Q25" s="714"/>
      <c r="R25" s="715"/>
      <c r="S25" s="84"/>
      <c r="T25" s="84"/>
      <c r="U25" s="84"/>
      <c r="V25" s="712"/>
      <c r="W25" s="725"/>
      <c r="X25" s="725"/>
      <c r="Y25" s="725"/>
      <c r="Z25" s="693"/>
      <c r="AA25" s="693"/>
    </row>
    <row r="26" spans="1:34" s="694" customFormat="1" ht="28.5" customHeight="1">
      <c r="A26" s="717"/>
      <c r="B26" s="718"/>
      <c r="C26" s="719"/>
      <c r="D26" s="726"/>
      <c r="E26" s="89"/>
      <c r="F26" s="89"/>
      <c r="G26" s="84"/>
      <c r="H26" s="717"/>
      <c r="I26" s="724"/>
      <c r="J26" s="724"/>
      <c r="K26" s="726"/>
      <c r="L26" s="84"/>
      <c r="M26" s="89"/>
      <c r="N26" s="89"/>
      <c r="O26" s="716"/>
      <c r="P26" s="725"/>
      <c r="Q26" s="714"/>
      <c r="R26" s="715"/>
      <c r="S26" s="84"/>
      <c r="T26" s="84"/>
      <c r="U26" s="84"/>
      <c r="V26" s="712"/>
      <c r="W26" s="725"/>
      <c r="X26" s="725"/>
      <c r="Y26" s="725"/>
      <c r="Z26" s="693"/>
      <c r="AA26" s="693"/>
    </row>
    <row r="27" spans="1:34" s="694" customFormat="1" ht="28.5" customHeight="1">
      <c r="A27" s="717"/>
      <c r="B27" s="718"/>
      <c r="C27" s="719"/>
      <c r="D27" s="726"/>
      <c r="E27" s="89"/>
      <c r="F27" s="89"/>
      <c r="G27" s="84"/>
      <c r="H27" s="717"/>
      <c r="I27" s="724"/>
      <c r="J27" s="724"/>
      <c r="K27" s="726"/>
      <c r="L27" s="84"/>
      <c r="M27" s="89"/>
      <c r="N27" s="89"/>
      <c r="O27" s="716"/>
      <c r="P27" s="725"/>
      <c r="Q27" s="714"/>
      <c r="R27" s="715"/>
      <c r="S27" s="84"/>
      <c r="T27" s="84"/>
      <c r="U27" s="84"/>
      <c r="V27" s="712"/>
      <c r="W27" s="725"/>
      <c r="X27" s="725"/>
      <c r="Y27" s="725"/>
      <c r="Z27" s="693"/>
      <c r="AA27" s="693"/>
    </row>
    <row r="28" spans="1:34" s="694" customFormat="1" ht="28.5" customHeight="1">
      <c r="A28" s="717"/>
      <c r="B28" s="718"/>
      <c r="C28" s="719"/>
      <c r="D28" s="726"/>
      <c r="E28" s="89"/>
      <c r="F28" s="89"/>
      <c r="G28" s="84"/>
      <c r="H28" s="717"/>
      <c r="I28" s="724"/>
      <c r="J28" s="724"/>
      <c r="K28" s="726"/>
      <c r="L28" s="84"/>
      <c r="M28" s="89"/>
      <c r="N28" s="89"/>
      <c r="O28" s="716"/>
      <c r="P28" s="725"/>
      <c r="Q28" s="714"/>
      <c r="R28" s="715"/>
      <c r="S28" s="84"/>
      <c r="T28" s="84"/>
      <c r="U28" s="84"/>
      <c r="V28" s="712"/>
      <c r="W28" s="725"/>
      <c r="X28" s="725"/>
      <c r="Y28" s="725"/>
      <c r="Z28" s="693"/>
      <c r="AA28" s="693"/>
    </row>
    <row r="29" spans="1:34" s="694" customFormat="1" ht="28.5" customHeight="1">
      <c r="A29" s="717"/>
      <c r="B29" s="718"/>
      <c r="C29" s="719"/>
      <c r="D29" s="726"/>
      <c r="E29" s="89"/>
      <c r="F29" s="89"/>
      <c r="G29" s="84"/>
      <c r="H29" s="717"/>
      <c r="I29" s="724"/>
      <c r="J29" s="724"/>
      <c r="K29" s="726"/>
      <c r="L29" s="84"/>
      <c r="M29" s="89"/>
      <c r="N29" s="89"/>
      <c r="O29" s="716"/>
      <c r="P29" s="725"/>
      <c r="Q29" s="714"/>
      <c r="R29" s="715"/>
      <c r="S29" s="84"/>
      <c r="T29" s="84"/>
      <c r="U29" s="84"/>
      <c r="V29" s="712"/>
      <c r="W29" s="725"/>
      <c r="X29" s="725"/>
      <c r="Y29" s="725"/>
      <c r="Z29" s="693"/>
      <c r="AA29" s="693"/>
    </row>
    <row r="30" spans="1:34" s="694" customFormat="1" ht="28.5" customHeight="1">
      <c r="A30" s="717"/>
      <c r="B30" s="718"/>
      <c r="C30" s="719"/>
      <c r="D30" s="726"/>
      <c r="E30" s="89"/>
      <c r="F30" s="89"/>
      <c r="G30" s="84"/>
      <c r="H30" s="717"/>
      <c r="I30" s="724"/>
      <c r="J30" s="724"/>
      <c r="K30" s="726"/>
      <c r="L30" s="84"/>
      <c r="M30" s="89"/>
      <c r="N30" s="89"/>
      <c r="O30" s="716"/>
      <c r="P30" s="725"/>
      <c r="Q30" s="714"/>
      <c r="R30" s="715"/>
      <c r="S30" s="84"/>
      <c r="T30" s="84"/>
      <c r="U30" s="84"/>
      <c r="V30" s="712"/>
      <c r="W30" s="725"/>
      <c r="X30" s="725"/>
      <c r="Y30" s="725"/>
      <c r="Z30" s="693"/>
      <c r="AA30" s="693"/>
    </row>
    <row r="31" spans="1:34" s="694" customFormat="1" ht="28.5" customHeight="1">
      <c r="A31" s="646"/>
      <c r="B31" s="88"/>
      <c r="C31" s="166"/>
      <c r="D31" s="727"/>
      <c r="E31" s="89"/>
      <c r="F31" s="89"/>
      <c r="G31" s="84"/>
      <c r="H31" s="646"/>
      <c r="I31" s="84"/>
      <c r="J31" s="84"/>
      <c r="K31" s="727"/>
      <c r="L31" s="84"/>
      <c r="M31" s="89"/>
      <c r="N31" s="89"/>
      <c r="O31" s="647"/>
      <c r="P31" s="84"/>
      <c r="Q31" s="166"/>
      <c r="R31" s="727"/>
      <c r="S31" s="84"/>
      <c r="T31" s="84"/>
      <c r="U31" s="84"/>
      <c r="V31" s="646"/>
      <c r="W31" s="84"/>
      <c r="X31" s="84"/>
      <c r="Y31" s="84"/>
      <c r="Z31" s="693"/>
      <c r="AA31" s="693"/>
    </row>
    <row r="32" spans="1:34" s="694" customFormat="1" ht="28.5" customHeight="1">
      <c r="A32" s="646"/>
      <c r="B32" s="88"/>
      <c r="C32" s="166"/>
      <c r="D32" s="727"/>
      <c r="E32" s="89"/>
      <c r="F32" s="89"/>
      <c r="G32" s="84"/>
      <c r="H32" s="646"/>
      <c r="I32" s="84"/>
      <c r="J32" s="84"/>
      <c r="K32" s="727"/>
      <c r="L32" s="84"/>
      <c r="M32" s="89"/>
      <c r="N32" s="89"/>
      <c r="O32" s="647"/>
      <c r="P32" s="84"/>
      <c r="Q32" s="166"/>
      <c r="R32" s="727"/>
      <c r="S32" s="84"/>
      <c r="T32" s="84"/>
      <c r="U32" s="84"/>
      <c r="V32" s="647"/>
      <c r="W32" s="84"/>
      <c r="X32" s="84"/>
      <c r="Y32" s="84"/>
      <c r="Z32" s="693"/>
      <c r="AA32" s="693"/>
    </row>
    <row r="33" spans="1:16384" s="694" customFormat="1" ht="28.5" customHeight="1">
      <c r="A33" s="646"/>
      <c r="B33" s="88"/>
      <c r="C33" s="166"/>
      <c r="D33" s="727"/>
      <c r="E33" s="89"/>
      <c r="F33" s="89"/>
      <c r="G33" s="84"/>
      <c r="H33" s="646"/>
      <c r="I33" s="84"/>
      <c r="J33" s="84"/>
      <c r="K33" s="727"/>
      <c r="L33" s="84"/>
      <c r="M33" s="89"/>
      <c r="N33" s="89"/>
      <c r="O33" s="647"/>
      <c r="P33" s="84"/>
      <c r="Q33" s="166"/>
      <c r="R33" s="727"/>
      <c r="S33" s="84"/>
      <c r="T33" s="84"/>
      <c r="U33" s="84"/>
      <c r="V33" s="647"/>
      <c r="W33" s="84"/>
      <c r="X33" s="84"/>
      <c r="Y33" s="84"/>
      <c r="Z33" s="693"/>
      <c r="AA33" s="693"/>
    </row>
    <row r="34" spans="1:16384" s="694" customFormat="1" ht="28.5" customHeight="1">
      <c r="A34" s="646"/>
      <c r="B34" s="88"/>
      <c r="C34" s="166"/>
      <c r="D34" s="727"/>
      <c r="E34" s="89"/>
      <c r="F34" s="89"/>
      <c r="G34" s="84"/>
      <c r="H34" s="646"/>
      <c r="I34" s="84"/>
      <c r="J34" s="84"/>
      <c r="K34" s="727"/>
      <c r="L34" s="84"/>
      <c r="M34" s="89"/>
      <c r="N34" s="89"/>
      <c r="O34" s="647"/>
      <c r="P34" s="84"/>
      <c r="Q34" s="166"/>
      <c r="R34" s="727"/>
      <c r="S34" s="84"/>
      <c r="T34" s="84"/>
      <c r="U34" s="84"/>
      <c r="V34" s="647"/>
      <c r="W34" s="84"/>
      <c r="X34" s="84"/>
      <c r="Y34" s="84"/>
      <c r="Z34" s="693"/>
      <c r="AA34" s="693"/>
    </row>
    <row r="35" spans="1:16384" s="694" customFormat="1" ht="28.5" customHeight="1">
      <c r="A35" s="646"/>
      <c r="B35" s="88"/>
      <c r="C35" s="166"/>
      <c r="D35" s="727"/>
      <c r="E35" s="89"/>
      <c r="F35" s="89"/>
      <c r="G35" s="84"/>
      <c r="H35" s="646"/>
      <c r="I35" s="84"/>
      <c r="J35" s="84"/>
      <c r="K35" s="727"/>
      <c r="L35" s="84"/>
      <c r="M35" s="89"/>
      <c r="N35" s="89"/>
      <c r="O35" s="335"/>
      <c r="P35" s="84"/>
      <c r="Q35" s="166"/>
      <c r="R35" s="727"/>
      <c r="S35" s="84"/>
      <c r="T35" s="84"/>
      <c r="U35" s="84"/>
      <c r="V35" s="647"/>
      <c r="W35" s="84"/>
      <c r="X35" s="84"/>
      <c r="Y35" s="84"/>
      <c r="Z35" s="693"/>
      <c r="AA35" s="693"/>
    </row>
    <row r="36" spans="1:16384" s="694" customFormat="1" ht="28.5" customHeight="1">
      <c r="A36" s="646"/>
      <c r="B36" s="88"/>
      <c r="C36" s="166"/>
      <c r="D36" s="727"/>
      <c r="E36" s="89"/>
      <c r="F36" s="89"/>
      <c r="G36" s="84"/>
      <c r="H36" s="646"/>
      <c r="I36" s="84"/>
      <c r="J36" s="84"/>
      <c r="K36" s="727"/>
      <c r="L36" s="84"/>
      <c r="M36" s="89"/>
      <c r="N36" s="89"/>
      <c r="O36" s="335"/>
      <c r="P36" s="84"/>
      <c r="Q36" s="166"/>
      <c r="R36" s="727"/>
      <c r="S36" s="84"/>
      <c r="T36" s="84"/>
      <c r="U36" s="84"/>
      <c r="V36" s="647"/>
      <c r="W36" s="84"/>
      <c r="X36" s="84"/>
      <c r="Y36" s="84"/>
      <c r="Z36" s="693"/>
      <c r="AA36" s="693"/>
    </row>
    <row r="37" spans="1:16384" s="694" customFormat="1" ht="28.5" customHeight="1">
      <c r="A37" s="646"/>
      <c r="B37" s="88"/>
      <c r="C37" s="166"/>
      <c r="D37" s="727"/>
      <c r="E37" s="89"/>
      <c r="F37" s="89"/>
      <c r="G37" s="84"/>
      <c r="H37" s="646"/>
      <c r="I37" s="84"/>
      <c r="J37" s="84"/>
      <c r="K37" s="84"/>
      <c r="L37" s="84"/>
      <c r="M37" s="89"/>
      <c r="N37" s="89"/>
      <c r="O37" s="335"/>
      <c r="P37" s="84"/>
      <c r="Q37" s="166"/>
      <c r="R37" s="167"/>
      <c r="S37" s="84"/>
      <c r="T37" s="84"/>
      <c r="U37" s="84"/>
      <c r="V37" s="647"/>
      <c r="W37" s="84"/>
      <c r="X37" s="84"/>
      <c r="Y37" s="84"/>
      <c r="Z37" s="693"/>
      <c r="AA37" s="693"/>
    </row>
    <row r="38" spans="1:16384" s="694" customFormat="1" ht="28.5" customHeight="1">
      <c r="A38" s="646"/>
      <c r="B38" s="88"/>
      <c r="C38" s="166"/>
      <c r="D38" s="727"/>
      <c r="E38" s="89"/>
      <c r="F38" s="89"/>
      <c r="G38" s="84"/>
      <c r="H38" s="646"/>
      <c r="I38" s="84"/>
      <c r="J38" s="84"/>
      <c r="K38" s="84"/>
      <c r="L38" s="84"/>
      <c r="M38" s="89"/>
      <c r="N38" s="89"/>
      <c r="O38" s="335"/>
      <c r="P38" s="84"/>
      <c r="Q38" s="166"/>
      <c r="R38" s="167"/>
      <c r="S38" s="84"/>
      <c r="T38" s="84"/>
      <c r="U38" s="84"/>
      <c r="V38" s="647"/>
      <c r="W38" s="84"/>
      <c r="X38" s="84"/>
      <c r="Y38" s="84"/>
      <c r="Z38" s="693"/>
      <c r="AA38" s="693"/>
    </row>
    <row r="39" spans="1:16384" s="694" customFormat="1" ht="28.5" customHeight="1">
      <c r="A39" s="646"/>
      <c r="B39" s="88"/>
      <c r="C39" s="166"/>
      <c r="D39" s="88"/>
      <c r="E39" s="89"/>
      <c r="F39" s="89"/>
      <c r="G39" s="84"/>
      <c r="H39" s="646"/>
      <c r="I39" s="84"/>
      <c r="J39" s="84"/>
      <c r="K39" s="84"/>
      <c r="L39" s="84"/>
      <c r="M39" s="89"/>
      <c r="N39" s="89"/>
      <c r="O39" s="335"/>
      <c r="P39" s="84"/>
      <c r="Q39" s="166"/>
      <c r="R39" s="167"/>
      <c r="S39" s="84"/>
      <c r="T39" s="84"/>
      <c r="U39" s="84"/>
      <c r="V39" s="647"/>
      <c r="W39" s="84"/>
      <c r="X39" s="84"/>
      <c r="Y39" s="84"/>
      <c r="Z39" s="693"/>
      <c r="AA39" s="693"/>
    </row>
    <row r="40" spans="1:16384" s="694" customFormat="1" ht="28.5" customHeight="1">
      <c r="A40" s="646"/>
      <c r="B40" s="88"/>
      <c r="C40" s="166"/>
      <c r="D40" s="88"/>
      <c r="E40" s="89"/>
      <c r="F40" s="89"/>
      <c r="G40" s="84"/>
      <c r="H40" s="646"/>
      <c r="I40" s="84"/>
      <c r="J40" s="84"/>
      <c r="K40" s="84"/>
      <c r="L40" s="84"/>
      <c r="M40" s="89"/>
      <c r="N40" s="89"/>
      <c r="O40" s="335"/>
      <c r="P40" s="84"/>
      <c r="Q40" s="166"/>
      <c r="R40" s="167"/>
      <c r="S40" s="84"/>
      <c r="T40" s="84"/>
      <c r="U40" s="84"/>
      <c r="V40" s="647"/>
      <c r="W40" s="84"/>
      <c r="X40" s="84"/>
      <c r="Y40" s="84"/>
      <c r="Z40" s="693"/>
      <c r="AA40" s="693"/>
    </row>
    <row r="41" spans="1:16384" s="694" customFormat="1" ht="28.5" customHeight="1">
      <c r="A41" s="646"/>
      <c r="B41" s="88"/>
      <c r="C41" s="166"/>
      <c r="D41" s="88"/>
      <c r="E41" s="89"/>
      <c r="F41" s="89"/>
      <c r="G41" s="84"/>
      <c r="H41" s="646"/>
      <c r="I41" s="84"/>
      <c r="J41" s="84"/>
      <c r="K41" s="84"/>
      <c r="L41" s="84"/>
      <c r="M41" s="89"/>
      <c r="N41" s="89"/>
      <c r="O41" s="335"/>
      <c r="P41" s="84"/>
      <c r="Q41" s="166"/>
      <c r="R41" s="167"/>
      <c r="S41" s="84"/>
      <c r="T41" s="84"/>
      <c r="U41" s="84"/>
      <c r="V41" s="647"/>
      <c r="W41" s="84"/>
      <c r="X41" s="84"/>
      <c r="Y41" s="84"/>
      <c r="Z41" s="693"/>
      <c r="AA41" s="693"/>
    </row>
    <row r="42" spans="1:16384" s="694" customFormat="1" ht="28.5" customHeight="1">
      <c r="A42" s="646"/>
      <c r="B42" s="88"/>
      <c r="C42" s="166"/>
      <c r="D42" s="88"/>
      <c r="E42" s="89"/>
      <c r="F42" s="89"/>
      <c r="G42" s="84"/>
      <c r="H42" s="646"/>
      <c r="I42" s="84"/>
      <c r="J42" s="84"/>
      <c r="K42" s="84"/>
      <c r="L42" s="84"/>
      <c r="M42" s="89"/>
      <c r="N42" s="89"/>
      <c r="O42" s="335"/>
      <c r="P42" s="84"/>
      <c r="Q42" s="166"/>
      <c r="R42" s="167"/>
      <c r="S42" s="84"/>
      <c r="T42" s="84"/>
      <c r="U42" s="84"/>
      <c r="V42" s="647"/>
      <c r="W42" s="84"/>
      <c r="X42" s="84"/>
      <c r="Y42" s="84"/>
      <c r="Z42" s="693"/>
      <c r="AA42" s="693"/>
    </row>
    <row r="43" spans="1:16384" s="694" customFormat="1" ht="28.5" customHeight="1">
      <c r="A43" s="646"/>
      <c r="B43" s="88"/>
      <c r="C43" s="166"/>
      <c r="D43" s="88"/>
      <c r="E43" s="89"/>
      <c r="F43" s="89"/>
      <c r="G43" s="84"/>
      <c r="H43" s="646"/>
      <c r="I43" s="84"/>
      <c r="J43" s="84"/>
      <c r="K43" s="84"/>
      <c r="L43" s="84"/>
      <c r="M43" s="89"/>
      <c r="N43" s="89"/>
      <c r="O43" s="335"/>
      <c r="P43" s="84"/>
      <c r="Q43" s="166"/>
      <c r="R43" s="167"/>
      <c r="S43" s="84"/>
      <c r="T43" s="84"/>
      <c r="U43" s="84"/>
      <c r="V43" s="647"/>
      <c r="W43" s="84"/>
      <c r="X43" s="84"/>
      <c r="Y43" s="84"/>
      <c r="Z43" s="693"/>
      <c r="AA43" s="693"/>
    </row>
    <row r="44" spans="1:16384" s="694" customFormat="1" ht="28.5" customHeight="1">
      <c r="A44" s="646"/>
      <c r="B44" s="88"/>
      <c r="C44" s="166"/>
      <c r="D44" s="88"/>
      <c r="E44" s="89"/>
      <c r="F44" s="89"/>
      <c r="G44" s="84"/>
      <c r="H44" s="646"/>
      <c r="I44" s="84"/>
      <c r="J44" s="84"/>
      <c r="K44" s="84"/>
      <c r="L44" s="84"/>
      <c r="M44" s="89"/>
      <c r="N44" s="89"/>
      <c r="O44" s="335"/>
      <c r="P44" s="84"/>
      <c r="Q44" s="166"/>
      <c r="R44" s="167"/>
      <c r="S44" s="84"/>
      <c r="T44" s="84"/>
      <c r="U44" s="84"/>
      <c r="V44" s="647"/>
      <c r="W44" s="84"/>
      <c r="X44" s="84"/>
      <c r="Y44" s="84"/>
      <c r="Z44" s="693"/>
      <c r="AA44" s="693"/>
    </row>
    <row r="45" spans="1:16384" s="65" customFormat="1" ht="28.5" customHeight="1">
      <c r="A45" s="646"/>
      <c r="B45" s="88"/>
      <c r="C45" s="166"/>
      <c r="D45" s="88"/>
      <c r="E45" s="89"/>
      <c r="F45" s="89"/>
      <c r="G45" s="84"/>
      <c r="H45" s="646"/>
      <c r="I45" s="84"/>
      <c r="J45" s="84"/>
      <c r="K45" s="84"/>
      <c r="L45" s="84"/>
      <c r="M45" s="89"/>
      <c r="N45" s="89"/>
      <c r="O45" s="335"/>
      <c r="P45" s="84"/>
      <c r="Q45" s="166"/>
      <c r="R45" s="167"/>
      <c r="S45" s="84"/>
      <c r="T45" s="84"/>
      <c r="U45" s="84"/>
      <c r="V45" s="647"/>
      <c r="W45" s="84"/>
      <c r="X45" s="84"/>
      <c r="Y45" s="87"/>
      <c r="Z45" s="90"/>
      <c r="AA45" s="90"/>
      <c r="AB45" s="64"/>
      <c r="AC45" s="64"/>
      <c r="AD45" s="64"/>
      <c r="AE45" s="64"/>
      <c r="AF45" s="64"/>
      <c r="AG45" s="64"/>
      <c r="AH45" s="64"/>
      <c r="AI45" s="64"/>
      <c r="AJ45" s="64"/>
      <c r="AK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c r="CY45" s="85"/>
      <c r="CZ45" s="85"/>
      <c r="DA45" s="85"/>
      <c r="DB45" s="85"/>
      <c r="DC45" s="85"/>
      <c r="DD45" s="85"/>
      <c r="DE45" s="85"/>
      <c r="DF45" s="85"/>
      <c r="DG45" s="85"/>
      <c r="DH45" s="85"/>
      <c r="DI45" s="85"/>
      <c r="DJ45" s="85"/>
      <c r="DK45" s="85"/>
      <c r="DL45" s="85"/>
      <c r="DM45" s="85"/>
      <c r="DN45" s="85"/>
      <c r="DO45" s="85"/>
      <c r="DP45" s="85"/>
      <c r="DQ45" s="85"/>
      <c r="DR45" s="85"/>
      <c r="DS45" s="85"/>
      <c r="DT45" s="85"/>
      <c r="DU45" s="85"/>
      <c r="DV45" s="85"/>
      <c r="DW45" s="85"/>
      <c r="DX45" s="85"/>
      <c r="DY45" s="85"/>
      <c r="DZ45" s="85"/>
      <c r="EA45" s="85"/>
      <c r="EB45" s="85"/>
      <c r="EC45" s="85"/>
      <c r="ED45" s="85"/>
      <c r="EE45" s="85"/>
      <c r="EF45" s="85"/>
      <c r="EG45" s="85"/>
      <c r="EH45" s="85"/>
      <c r="EI45" s="85"/>
      <c r="EJ45" s="85"/>
      <c r="EK45" s="85"/>
      <c r="EL45" s="85"/>
      <c r="EM45" s="85"/>
      <c r="EN45" s="85"/>
      <c r="EO45" s="85"/>
      <c r="EP45" s="85"/>
      <c r="EQ45" s="85"/>
      <c r="ER45" s="85"/>
      <c r="ES45" s="85"/>
      <c r="ET45" s="85"/>
      <c r="EU45" s="85"/>
      <c r="EV45" s="85"/>
      <c r="EW45" s="85"/>
      <c r="EX45" s="85"/>
      <c r="EY45" s="85"/>
      <c r="EZ45" s="85"/>
      <c r="FA45" s="85"/>
      <c r="FB45" s="85"/>
      <c r="FC45" s="85"/>
      <c r="FD45" s="85"/>
      <c r="FE45" s="85"/>
      <c r="FF45" s="85"/>
      <c r="FG45" s="85"/>
      <c r="FH45" s="85"/>
      <c r="FI45" s="85"/>
      <c r="FJ45" s="85"/>
      <c r="FK45" s="85"/>
      <c r="FL45" s="85"/>
      <c r="FM45" s="85"/>
      <c r="FN45" s="85"/>
      <c r="FO45" s="85"/>
      <c r="FP45" s="85"/>
      <c r="FQ45" s="85"/>
      <c r="FR45" s="85"/>
      <c r="FS45" s="85"/>
      <c r="FT45" s="85"/>
      <c r="FU45" s="85"/>
      <c r="FV45" s="85"/>
      <c r="FW45" s="85"/>
      <c r="FX45" s="85"/>
      <c r="FY45" s="85"/>
      <c r="FZ45" s="85"/>
      <c r="GA45" s="85"/>
      <c r="GB45" s="85"/>
      <c r="GC45" s="85"/>
      <c r="GD45" s="85"/>
      <c r="GE45" s="85"/>
      <c r="GF45" s="85"/>
      <c r="GG45" s="85"/>
      <c r="GH45" s="85"/>
      <c r="GI45" s="85"/>
      <c r="GJ45" s="85"/>
      <c r="GK45" s="85"/>
      <c r="GL45" s="85"/>
      <c r="GM45" s="85"/>
      <c r="GN45" s="85"/>
      <c r="GO45" s="85"/>
      <c r="GP45" s="85"/>
      <c r="GQ45" s="85"/>
      <c r="GR45" s="85"/>
      <c r="GS45" s="85"/>
      <c r="GT45" s="85"/>
      <c r="GU45" s="85"/>
      <c r="GV45" s="85"/>
      <c r="GW45" s="85"/>
      <c r="GX45" s="85"/>
      <c r="GY45" s="85"/>
      <c r="GZ45" s="85"/>
      <c r="HA45" s="85"/>
      <c r="HB45" s="85"/>
      <c r="HC45" s="85"/>
      <c r="HD45" s="85"/>
      <c r="HE45" s="85"/>
      <c r="HF45" s="85"/>
      <c r="HG45" s="85"/>
      <c r="HH45" s="85"/>
      <c r="HI45" s="85"/>
      <c r="HJ45" s="85"/>
      <c r="HK45" s="85"/>
      <c r="HL45" s="85"/>
      <c r="HM45" s="85"/>
      <c r="HN45" s="85"/>
      <c r="HO45" s="85"/>
      <c r="HP45" s="85"/>
      <c r="HQ45" s="85"/>
      <c r="HR45" s="85"/>
      <c r="HS45" s="85"/>
      <c r="HT45" s="85"/>
      <c r="HU45" s="85"/>
      <c r="HV45" s="85"/>
      <c r="HW45" s="85"/>
      <c r="HX45" s="85"/>
      <c r="HY45" s="85"/>
      <c r="HZ45" s="85"/>
      <c r="IA45" s="85"/>
      <c r="IB45" s="85"/>
      <c r="IC45" s="85"/>
      <c r="ID45" s="85"/>
      <c r="IE45" s="85"/>
      <c r="IF45" s="85"/>
      <c r="IG45" s="85"/>
      <c r="IH45" s="85"/>
      <c r="II45" s="85"/>
      <c r="IJ45" s="85"/>
      <c r="IK45" s="85"/>
      <c r="IL45" s="85"/>
      <c r="IM45" s="85"/>
      <c r="IN45" s="85"/>
      <c r="IO45" s="85"/>
      <c r="IP45" s="85"/>
      <c r="IQ45" s="85"/>
      <c r="IR45" s="85"/>
      <c r="IS45" s="85"/>
      <c r="IT45" s="85"/>
      <c r="IU45" s="85"/>
      <c r="IV45" s="85"/>
      <c r="IW45" s="85"/>
      <c r="IX45" s="85"/>
      <c r="IY45" s="85"/>
      <c r="IZ45" s="85"/>
      <c r="JA45" s="85"/>
      <c r="JB45" s="85"/>
      <c r="JC45" s="85"/>
      <c r="JD45" s="85"/>
      <c r="JE45" s="85"/>
      <c r="JF45" s="85"/>
      <c r="JG45" s="85"/>
      <c r="JH45" s="85"/>
      <c r="JI45" s="85"/>
      <c r="JJ45" s="85"/>
      <c r="JK45" s="85"/>
      <c r="JL45" s="85"/>
      <c r="JM45" s="85"/>
      <c r="JN45" s="85"/>
      <c r="JO45" s="85"/>
      <c r="JP45" s="85"/>
      <c r="JQ45" s="85"/>
      <c r="JR45" s="85"/>
      <c r="JS45" s="85"/>
      <c r="JT45" s="85"/>
      <c r="JU45" s="85"/>
      <c r="JV45" s="85"/>
      <c r="JW45" s="85"/>
      <c r="JX45" s="85"/>
      <c r="JY45" s="85"/>
      <c r="JZ45" s="85"/>
      <c r="KA45" s="85"/>
      <c r="KB45" s="85"/>
      <c r="KC45" s="85"/>
      <c r="KD45" s="85"/>
      <c r="KE45" s="85"/>
      <c r="KF45" s="85"/>
      <c r="KG45" s="85"/>
      <c r="KH45" s="85"/>
      <c r="KI45" s="85"/>
      <c r="KJ45" s="85"/>
      <c r="KK45" s="85"/>
      <c r="KL45" s="85"/>
      <c r="KM45" s="85"/>
      <c r="KN45" s="85"/>
      <c r="KO45" s="85"/>
      <c r="KP45" s="85"/>
      <c r="KQ45" s="85"/>
      <c r="KR45" s="85"/>
      <c r="KS45" s="85"/>
      <c r="KT45" s="85"/>
      <c r="KU45" s="85"/>
      <c r="KV45" s="85"/>
      <c r="KW45" s="85"/>
      <c r="KX45" s="85"/>
      <c r="KY45" s="85"/>
      <c r="KZ45" s="85"/>
      <c r="LA45" s="85"/>
      <c r="LB45" s="85"/>
      <c r="LC45" s="85"/>
      <c r="LD45" s="85"/>
      <c r="LE45" s="85"/>
      <c r="LF45" s="85"/>
      <c r="LG45" s="85"/>
      <c r="LH45" s="85"/>
      <c r="LI45" s="85"/>
      <c r="LJ45" s="85"/>
      <c r="LK45" s="85"/>
      <c r="LL45" s="85"/>
      <c r="LM45" s="85"/>
      <c r="LN45" s="85"/>
      <c r="LO45" s="85"/>
      <c r="LP45" s="85"/>
      <c r="LQ45" s="85"/>
      <c r="LR45" s="85"/>
      <c r="LS45" s="85"/>
      <c r="LT45" s="85"/>
      <c r="LU45" s="85"/>
      <c r="LV45" s="85"/>
      <c r="LW45" s="85"/>
      <c r="LX45" s="85"/>
      <c r="LY45" s="85"/>
      <c r="LZ45" s="85"/>
      <c r="MA45" s="85"/>
      <c r="MB45" s="85"/>
      <c r="MC45" s="85"/>
      <c r="MD45" s="85"/>
      <c r="ME45" s="85"/>
      <c r="MF45" s="85"/>
      <c r="MG45" s="85"/>
      <c r="MH45" s="85"/>
      <c r="MI45" s="85"/>
      <c r="MJ45" s="85"/>
      <c r="MK45" s="85"/>
      <c r="ML45" s="85"/>
      <c r="MM45" s="85"/>
      <c r="MN45" s="85"/>
      <c r="MO45" s="85"/>
      <c r="MP45" s="85"/>
      <c r="MQ45" s="85"/>
      <c r="MR45" s="85"/>
      <c r="MS45" s="85"/>
      <c r="MT45" s="85"/>
      <c r="MU45" s="85"/>
      <c r="MV45" s="85"/>
      <c r="MW45" s="85"/>
      <c r="MX45" s="85"/>
      <c r="MY45" s="85"/>
      <c r="MZ45" s="85"/>
      <c r="NA45" s="85"/>
      <c r="NB45" s="85"/>
      <c r="NC45" s="85"/>
      <c r="ND45" s="85"/>
      <c r="NE45" s="85"/>
      <c r="NF45" s="85"/>
      <c r="NG45" s="85"/>
      <c r="NH45" s="85"/>
      <c r="NI45" s="85"/>
      <c r="NJ45" s="85"/>
      <c r="NK45" s="85"/>
      <c r="NL45" s="85"/>
      <c r="NM45" s="85"/>
      <c r="NN45" s="85"/>
      <c r="NO45" s="85"/>
      <c r="NP45" s="85"/>
      <c r="NQ45" s="85"/>
      <c r="NR45" s="85"/>
      <c r="NS45" s="85"/>
      <c r="NT45" s="85"/>
      <c r="NU45" s="85"/>
      <c r="NV45" s="85"/>
      <c r="NW45" s="85"/>
      <c r="NX45" s="85"/>
      <c r="NY45" s="85"/>
      <c r="NZ45" s="85"/>
      <c r="OA45" s="85"/>
      <c r="OB45" s="85"/>
      <c r="OC45" s="85"/>
      <c r="OD45" s="85"/>
      <c r="OE45" s="85"/>
      <c r="OF45" s="85"/>
      <c r="OG45" s="85"/>
      <c r="OH45" s="85"/>
      <c r="OI45" s="85"/>
      <c r="OJ45" s="85"/>
      <c r="OK45" s="85"/>
      <c r="OL45" s="85"/>
      <c r="OM45" s="85"/>
      <c r="ON45" s="85"/>
      <c r="OO45" s="85"/>
      <c r="OP45" s="85"/>
      <c r="OQ45" s="85"/>
      <c r="OR45" s="85"/>
      <c r="OS45" s="85"/>
      <c r="OT45" s="85"/>
      <c r="OU45" s="85"/>
      <c r="OV45" s="85"/>
      <c r="OW45" s="85"/>
      <c r="OX45" s="85"/>
      <c r="OY45" s="85"/>
      <c r="OZ45" s="85"/>
      <c r="PA45" s="85"/>
      <c r="PB45" s="85"/>
      <c r="PC45" s="85"/>
      <c r="PD45" s="85"/>
      <c r="PE45" s="85"/>
      <c r="PF45" s="85"/>
      <c r="PG45" s="85"/>
      <c r="PH45" s="85"/>
      <c r="PI45" s="85"/>
      <c r="PJ45" s="85"/>
      <c r="PK45" s="85"/>
      <c r="PL45" s="85"/>
      <c r="PM45" s="85"/>
      <c r="PN45" s="85"/>
      <c r="PO45" s="85"/>
      <c r="PP45" s="85"/>
      <c r="PQ45" s="85"/>
      <c r="PR45" s="85"/>
      <c r="PS45" s="85"/>
      <c r="PT45" s="85"/>
      <c r="PU45" s="85"/>
      <c r="PV45" s="85"/>
      <c r="PW45" s="85"/>
      <c r="PX45" s="85"/>
      <c r="PY45" s="85"/>
      <c r="PZ45" s="85"/>
      <c r="QA45" s="85"/>
      <c r="QB45" s="85"/>
      <c r="QC45" s="85"/>
      <c r="QD45" s="85"/>
      <c r="QE45" s="85"/>
      <c r="QF45" s="85"/>
      <c r="QG45" s="85"/>
      <c r="QH45" s="85"/>
      <c r="QI45" s="85"/>
      <c r="QJ45" s="85"/>
      <c r="QK45" s="85"/>
      <c r="QL45" s="85"/>
      <c r="QM45" s="85"/>
      <c r="QN45" s="85"/>
      <c r="QO45" s="85"/>
      <c r="QP45" s="85"/>
      <c r="QQ45" s="85"/>
      <c r="QR45" s="85"/>
      <c r="QS45" s="85"/>
      <c r="QT45" s="85"/>
      <c r="QU45" s="85"/>
      <c r="QV45" s="85"/>
      <c r="QW45" s="85"/>
      <c r="QX45" s="85"/>
      <c r="QY45" s="85"/>
      <c r="QZ45" s="85"/>
      <c r="RA45" s="85"/>
      <c r="RB45" s="85"/>
      <c r="RC45" s="85"/>
      <c r="RD45" s="85"/>
      <c r="RE45" s="85"/>
      <c r="RF45" s="85"/>
      <c r="RG45" s="85"/>
      <c r="RH45" s="85"/>
      <c r="RI45" s="85"/>
      <c r="RJ45" s="85"/>
      <c r="RK45" s="85"/>
      <c r="RL45" s="85"/>
      <c r="RM45" s="85"/>
      <c r="RN45" s="85"/>
      <c r="RO45" s="85"/>
      <c r="RP45" s="85"/>
      <c r="RQ45" s="85"/>
      <c r="RR45" s="85"/>
      <c r="RS45" s="85"/>
      <c r="RT45" s="85"/>
      <c r="RU45" s="85"/>
      <c r="RV45" s="85"/>
      <c r="RW45" s="85"/>
      <c r="RX45" s="85"/>
      <c r="RY45" s="85"/>
      <c r="RZ45" s="85"/>
      <c r="SA45" s="85"/>
      <c r="SB45" s="85"/>
      <c r="SC45" s="85"/>
      <c r="SD45" s="85"/>
      <c r="SE45" s="85"/>
      <c r="SF45" s="85"/>
      <c r="SG45" s="85"/>
      <c r="SH45" s="85"/>
      <c r="SI45" s="85"/>
      <c r="SJ45" s="85"/>
      <c r="SK45" s="85"/>
      <c r="SL45" s="85"/>
      <c r="SM45" s="85"/>
      <c r="SN45" s="85"/>
      <c r="SO45" s="85"/>
      <c r="SP45" s="85"/>
      <c r="SQ45" s="85"/>
      <c r="SR45" s="85"/>
      <c r="SS45" s="85"/>
      <c r="ST45" s="85"/>
      <c r="SU45" s="85"/>
      <c r="SV45" s="85"/>
      <c r="SW45" s="85"/>
      <c r="SX45" s="85"/>
      <c r="SY45" s="85"/>
      <c r="SZ45" s="85"/>
      <c r="TA45" s="85"/>
      <c r="TB45" s="85"/>
      <c r="TC45" s="85"/>
      <c r="TD45" s="85"/>
      <c r="TE45" s="85"/>
      <c r="TF45" s="85"/>
      <c r="TG45" s="85"/>
      <c r="TH45" s="85"/>
      <c r="TI45" s="85"/>
      <c r="TJ45" s="85"/>
      <c r="TK45" s="85"/>
      <c r="TL45" s="85"/>
      <c r="TM45" s="85"/>
      <c r="TN45" s="85"/>
      <c r="TO45" s="85"/>
      <c r="TP45" s="85"/>
      <c r="TQ45" s="85"/>
      <c r="TR45" s="85"/>
      <c r="TS45" s="85"/>
      <c r="TT45" s="85"/>
      <c r="TU45" s="85"/>
      <c r="TV45" s="85"/>
      <c r="TW45" s="85"/>
      <c r="TX45" s="85"/>
      <c r="TY45" s="85"/>
      <c r="TZ45" s="85"/>
      <c r="UA45" s="85"/>
      <c r="UB45" s="85"/>
      <c r="UC45" s="85"/>
      <c r="UD45" s="85"/>
      <c r="UE45" s="85"/>
      <c r="UF45" s="85"/>
      <c r="UG45" s="85"/>
      <c r="UH45" s="85"/>
      <c r="UI45" s="85"/>
      <c r="UJ45" s="85"/>
      <c r="UK45" s="85"/>
      <c r="UL45" s="85"/>
      <c r="UM45" s="85"/>
      <c r="UN45" s="85"/>
      <c r="UO45" s="85"/>
      <c r="UP45" s="85"/>
      <c r="UQ45" s="85"/>
      <c r="UR45" s="85"/>
      <c r="US45" s="85"/>
      <c r="UT45" s="85"/>
      <c r="UU45" s="85"/>
      <c r="UV45" s="85"/>
      <c r="UW45" s="85"/>
      <c r="UX45" s="85"/>
      <c r="UY45" s="85"/>
      <c r="UZ45" s="85"/>
      <c r="VA45" s="85"/>
      <c r="VB45" s="85"/>
      <c r="VC45" s="85"/>
      <c r="VD45" s="85"/>
      <c r="VE45" s="85"/>
      <c r="VF45" s="85"/>
      <c r="VG45" s="85"/>
      <c r="VH45" s="85"/>
      <c r="VI45" s="85"/>
      <c r="VJ45" s="85"/>
      <c r="VK45" s="85"/>
      <c r="VL45" s="85"/>
      <c r="VM45" s="85"/>
      <c r="VN45" s="85"/>
      <c r="VO45" s="85"/>
      <c r="VP45" s="85"/>
      <c r="VQ45" s="85"/>
      <c r="VR45" s="85"/>
      <c r="VS45" s="85"/>
      <c r="VT45" s="85"/>
      <c r="VU45" s="85"/>
      <c r="VV45" s="85"/>
      <c r="VW45" s="85"/>
      <c r="VX45" s="85"/>
      <c r="VY45" s="85"/>
      <c r="VZ45" s="85"/>
      <c r="WA45" s="85"/>
      <c r="WB45" s="85"/>
      <c r="WC45" s="85"/>
      <c r="WD45" s="85"/>
      <c r="WE45" s="85"/>
      <c r="WF45" s="85"/>
      <c r="WG45" s="85"/>
      <c r="WH45" s="85"/>
      <c r="WI45" s="85"/>
      <c r="WJ45" s="85"/>
      <c r="WK45" s="85"/>
      <c r="WL45" s="85"/>
      <c r="WM45" s="85"/>
      <c r="WN45" s="85"/>
      <c r="WO45" s="85"/>
      <c r="WP45" s="85"/>
      <c r="WQ45" s="85"/>
      <c r="WR45" s="85"/>
      <c r="WS45" s="85"/>
      <c r="WT45" s="85"/>
      <c r="WU45" s="85"/>
      <c r="WV45" s="85"/>
      <c r="WW45" s="85"/>
      <c r="WX45" s="85"/>
      <c r="WY45" s="85"/>
      <c r="WZ45" s="85"/>
      <c r="XA45" s="85"/>
      <c r="XB45" s="85"/>
      <c r="XC45" s="85"/>
      <c r="XD45" s="85"/>
      <c r="XE45" s="85"/>
      <c r="XF45" s="85"/>
      <c r="XG45" s="85"/>
      <c r="XH45" s="85"/>
      <c r="XI45" s="85"/>
      <c r="XJ45" s="85"/>
      <c r="XK45" s="85"/>
      <c r="XL45" s="85"/>
      <c r="XM45" s="85"/>
      <c r="XN45" s="85"/>
      <c r="XO45" s="85"/>
      <c r="XP45" s="85"/>
      <c r="XQ45" s="85"/>
      <c r="XR45" s="85"/>
      <c r="XS45" s="85"/>
      <c r="XT45" s="85"/>
      <c r="XU45" s="85"/>
      <c r="XV45" s="85"/>
      <c r="XW45" s="85"/>
      <c r="XX45" s="85"/>
      <c r="XY45" s="85"/>
      <c r="XZ45" s="85"/>
      <c r="YA45" s="85"/>
      <c r="YB45" s="85"/>
      <c r="YC45" s="85"/>
      <c r="YD45" s="85"/>
      <c r="YE45" s="85"/>
      <c r="YF45" s="85"/>
      <c r="YG45" s="85"/>
      <c r="YH45" s="85"/>
      <c r="YI45" s="85"/>
      <c r="YJ45" s="85"/>
      <c r="YK45" s="85"/>
      <c r="YL45" s="85"/>
      <c r="YM45" s="85"/>
      <c r="YN45" s="85"/>
      <c r="YO45" s="85"/>
      <c r="YP45" s="85"/>
      <c r="YQ45" s="85"/>
      <c r="YR45" s="85"/>
      <c r="YS45" s="85"/>
      <c r="YT45" s="85"/>
      <c r="YU45" s="85"/>
      <c r="YV45" s="85"/>
      <c r="YW45" s="85"/>
      <c r="YX45" s="85"/>
      <c r="YY45" s="85"/>
      <c r="YZ45" s="85"/>
      <c r="ZA45" s="85"/>
      <c r="ZB45" s="85"/>
      <c r="ZC45" s="85"/>
      <c r="ZD45" s="85"/>
      <c r="ZE45" s="85"/>
      <c r="ZF45" s="85"/>
      <c r="ZG45" s="85"/>
      <c r="ZH45" s="85"/>
      <c r="ZI45" s="85"/>
      <c r="ZJ45" s="85"/>
      <c r="ZK45" s="85"/>
      <c r="ZL45" s="85"/>
      <c r="ZM45" s="85"/>
      <c r="ZN45" s="85"/>
      <c r="ZO45" s="85"/>
      <c r="ZP45" s="85"/>
      <c r="ZQ45" s="85"/>
      <c r="ZR45" s="85"/>
      <c r="ZS45" s="85"/>
      <c r="ZT45" s="85"/>
      <c r="ZU45" s="85"/>
      <c r="ZV45" s="85"/>
      <c r="ZW45" s="85"/>
      <c r="ZX45" s="85"/>
      <c r="ZY45" s="85"/>
      <c r="ZZ45" s="85"/>
      <c r="AAA45" s="85"/>
      <c r="AAB45" s="85"/>
      <c r="AAC45" s="85"/>
      <c r="AAD45" s="85"/>
      <c r="AAE45" s="85"/>
      <c r="AAF45" s="85"/>
      <c r="AAG45" s="85"/>
      <c r="AAH45" s="85"/>
      <c r="AAI45" s="85"/>
      <c r="AAJ45" s="85"/>
      <c r="AAK45" s="85"/>
      <c r="AAL45" s="85"/>
      <c r="AAM45" s="85"/>
      <c r="AAN45" s="85"/>
      <c r="AAO45" s="85"/>
      <c r="AAP45" s="85"/>
      <c r="AAQ45" s="85"/>
      <c r="AAR45" s="85"/>
      <c r="AAS45" s="85"/>
      <c r="AAT45" s="85"/>
      <c r="AAU45" s="85"/>
      <c r="AAV45" s="85"/>
      <c r="AAW45" s="85"/>
      <c r="AAX45" s="85"/>
      <c r="AAY45" s="85"/>
      <c r="AAZ45" s="85"/>
      <c r="ABA45" s="85"/>
      <c r="ABB45" s="85"/>
      <c r="ABC45" s="85"/>
      <c r="ABD45" s="85"/>
      <c r="ABE45" s="85"/>
      <c r="ABF45" s="85"/>
      <c r="ABG45" s="85"/>
      <c r="ABH45" s="85"/>
      <c r="ABI45" s="85"/>
      <c r="ABJ45" s="85"/>
      <c r="ABK45" s="85"/>
      <c r="ABL45" s="85"/>
      <c r="ABM45" s="85"/>
      <c r="ABN45" s="85"/>
      <c r="ABO45" s="85"/>
      <c r="ABP45" s="85"/>
      <c r="ABQ45" s="85"/>
      <c r="ABR45" s="85"/>
      <c r="ABS45" s="85"/>
      <c r="ABT45" s="85"/>
      <c r="ABU45" s="85"/>
      <c r="ABV45" s="85"/>
      <c r="ABW45" s="85"/>
      <c r="ABX45" s="85"/>
      <c r="ABY45" s="85"/>
      <c r="ABZ45" s="85"/>
      <c r="ACA45" s="85"/>
      <c r="ACB45" s="85"/>
      <c r="ACC45" s="85"/>
      <c r="ACD45" s="85"/>
      <c r="ACE45" s="85"/>
      <c r="ACF45" s="85"/>
      <c r="ACG45" s="85"/>
      <c r="ACH45" s="85"/>
      <c r="ACI45" s="85"/>
      <c r="ACJ45" s="85"/>
      <c r="ACK45" s="85"/>
      <c r="ACL45" s="85"/>
      <c r="ACM45" s="85"/>
      <c r="ACN45" s="85"/>
      <c r="ACO45" s="85"/>
      <c r="ACP45" s="85"/>
      <c r="ACQ45" s="85"/>
      <c r="ACR45" s="85"/>
      <c r="ACS45" s="85"/>
      <c r="ACT45" s="85"/>
      <c r="ACU45" s="85"/>
      <c r="ACV45" s="85"/>
      <c r="ACW45" s="85"/>
      <c r="ACX45" s="85"/>
      <c r="ACY45" s="85"/>
      <c r="ACZ45" s="85"/>
      <c r="ADA45" s="85"/>
      <c r="ADB45" s="85"/>
      <c r="ADC45" s="85"/>
      <c r="ADD45" s="85"/>
      <c r="ADE45" s="85"/>
      <c r="ADF45" s="85"/>
      <c r="ADG45" s="85"/>
      <c r="ADH45" s="85"/>
      <c r="ADI45" s="85"/>
      <c r="ADJ45" s="85"/>
      <c r="ADK45" s="85"/>
      <c r="ADL45" s="85"/>
      <c r="ADM45" s="85"/>
      <c r="ADN45" s="85"/>
      <c r="ADO45" s="85"/>
      <c r="ADP45" s="85"/>
      <c r="ADQ45" s="85"/>
      <c r="ADR45" s="85"/>
      <c r="ADS45" s="85"/>
      <c r="ADT45" s="85"/>
      <c r="ADU45" s="85"/>
      <c r="ADV45" s="85"/>
      <c r="ADW45" s="85"/>
      <c r="ADX45" s="85"/>
      <c r="ADY45" s="85"/>
      <c r="ADZ45" s="85"/>
      <c r="AEA45" s="85"/>
      <c r="AEB45" s="85"/>
      <c r="AEC45" s="85"/>
      <c r="AED45" s="85"/>
      <c r="AEE45" s="85"/>
      <c r="AEF45" s="85"/>
      <c r="AEG45" s="85"/>
      <c r="AEH45" s="85"/>
      <c r="AEI45" s="85"/>
      <c r="AEJ45" s="85"/>
      <c r="AEK45" s="85"/>
      <c r="AEL45" s="85"/>
      <c r="AEM45" s="85"/>
      <c r="AEN45" s="85"/>
      <c r="AEO45" s="85"/>
      <c r="AEP45" s="85"/>
      <c r="AEQ45" s="85"/>
      <c r="AER45" s="85"/>
      <c r="AES45" s="85"/>
      <c r="AET45" s="85"/>
      <c r="AEU45" s="85"/>
      <c r="AEV45" s="85"/>
      <c r="AEW45" s="85"/>
      <c r="AEX45" s="85"/>
      <c r="AEY45" s="85"/>
      <c r="AEZ45" s="85"/>
      <c r="AFA45" s="85"/>
      <c r="AFB45" s="85"/>
      <c r="AFC45" s="85"/>
      <c r="AFD45" s="85"/>
      <c r="AFE45" s="85"/>
      <c r="AFF45" s="85"/>
      <c r="AFG45" s="85"/>
      <c r="AFH45" s="85"/>
      <c r="AFI45" s="85"/>
      <c r="AFJ45" s="85"/>
      <c r="AFK45" s="85"/>
      <c r="AFL45" s="85"/>
      <c r="AFM45" s="85"/>
      <c r="AFN45" s="85"/>
      <c r="AFO45" s="85"/>
      <c r="AFP45" s="85"/>
      <c r="AFQ45" s="85"/>
      <c r="AFR45" s="85"/>
      <c r="AFS45" s="85"/>
      <c r="AFT45" s="85"/>
      <c r="AFU45" s="85"/>
      <c r="AFV45" s="85"/>
      <c r="AFW45" s="85"/>
      <c r="AFX45" s="85"/>
      <c r="AFY45" s="85"/>
      <c r="AFZ45" s="85"/>
      <c r="AGA45" s="85"/>
      <c r="AGB45" s="85"/>
      <c r="AGC45" s="85"/>
      <c r="AGD45" s="85"/>
      <c r="AGE45" s="85"/>
      <c r="AGF45" s="85"/>
      <c r="AGG45" s="85"/>
      <c r="AGH45" s="85"/>
      <c r="AGI45" s="85"/>
      <c r="AGJ45" s="85"/>
      <c r="AGK45" s="85"/>
      <c r="AGL45" s="85"/>
      <c r="AGM45" s="85"/>
      <c r="AGN45" s="85"/>
      <c r="AGO45" s="85"/>
      <c r="AGP45" s="85"/>
      <c r="AGQ45" s="85"/>
      <c r="AGR45" s="85"/>
      <c r="AGS45" s="85"/>
      <c r="AGT45" s="85"/>
      <c r="AGU45" s="85"/>
      <c r="AGV45" s="85"/>
      <c r="AGW45" s="85"/>
      <c r="AGX45" s="85"/>
      <c r="AGY45" s="85"/>
      <c r="AGZ45" s="85"/>
      <c r="AHA45" s="85"/>
      <c r="AHB45" s="85"/>
      <c r="AHC45" s="85"/>
      <c r="AHD45" s="85"/>
      <c r="AHE45" s="85"/>
      <c r="AHF45" s="85"/>
      <c r="AHG45" s="85"/>
      <c r="AHH45" s="85"/>
      <c r="AHI45" s="85"/>
      <c r="AHJ45" s="85"/>
      <c r="AHK45" s="85"/>
      <c r="AHL45" s="85"/>
      <c r="AHM45" s="85"/>
      <c r="AHN45" s="85"/>
      <c r="AHO45" s="85"/>
      <c r="AHP45" s="85"/>
      <c r="AHQ45" s="85"/>
      <c r="AHR45" s="85"/>
      <c r="AHS45" s="85"/>
      <c r="AHT45" s="85"/>
      <c r="AHU45" s="85"/>
      <c r="AHV45" s="85"/>
      <c r="AHW45" s="85"/>
      <c r="AHX45" s="85"/>
      <c r="AHY45" s="85"/>
      <c r="AHZ45" s="85"/>
      <c r="AIA45" s="85"/>
      <c r="AIB45" s="85"/>
      <c r="AIC45" s="85"/>
      <c r="AID45" s="85"/>
      <c r="AIE45" s="85"/>
      <c r="AIF45" s="85"/>
      <c r="AIG45" s="85"/>
      <c r="AIH45" s="85"/>
      <c r="AII45" s="85"/>
      <c r="AIJ45" s="85"/>
      <c r="AIK45" s="85"/>
      <c r="AIL45" s="85"/>
      <c r="AIM45" s="85"/>
      <c r="AIN45" s="85"/>
      <c r="AIO45" s="85"/>
      <c r="AIP45" s="85"/>
      <c r="AIQ45" s="85"/>
      <c r="AIR45" s="85"/>
      <c r="AIS45" s="85"/>
      <c r="AIT45" s="85"/>
      <c r="AIU45" s="85"/>
      <c r="AIV45" s="85"/>
      <c r="AIW45" s="85"/>
      <c r="AIX45" s="85"/>
      <c r="AIY45" s="85"/>
      <c r="AIZ45" s="85"/>
      <c r="AJA45" s="85"/>
      <c r="AJB45" s="85"/>
      <c r="AJC45" s="85"/>
      <c r="AJD45" s="85"/>
      <c r="AJE45" s="85"/>
      <c r="AJF45" s="85"/>
      <c r="AJG45" s="85"/>
      <c r="AJH45" s="85"/>
      <c r="AJI45" s="85"/>
      <c r="AJJ45" s="85"/>
      <c r="AJK45" s="85"/>
      <c r="AJL45" s="85"/>
      <c r="AJM45" s="85"/>
      <c r="AJN45" s="85"/>
      <c r="AJO45" s="85"/>
      <c r="AJP45" s="85"/>
      <c r="AJQ45" s="85"/>
      <c r="AJR45" s="85"/>
      <c r="AJS45" s="85"/>
      <c r="AJT45" s="85"/>
      <c r="AJU45" s="85"/>
      <c r="AJV45" s="85"/>
      <c r="AJW45" s="85"/>
      <c r="AJX45" s="85"/>
      <c r="AJY45" s="85"/>
      <c r="AJZ45" s="85"/>
      <c r="AKA45" s="85"/>
      <c r="AKB45" s="85"/>
      <c r="AKC45" s="85"/>
      <c r="AKD45" s="85"/>
      <c r="AKE45" s="85"/>
      <c r="AKF45" s="85"/>
      <c r="AKG45" s="85"/>
      <c r="AKH45" s="85"/>
      <c r="AKI45" s="85"/>
      <c r="AKJ45" s="85"/>
      <c r="AKK45" s="85"/>
      <c r="AKL45" s="85"/>
      <c r="AKM45" s="85"/>
      <c r="AKN45" s="85"/>
      <c r="AKO45" s="85"/>
      <c r="AKP45" s="85"/>
      <c r="AKQ45" s="85"/>
      <c r="AKR45" s="85"/>
      <c r="AKS45" s="85"/>
      <c r="AKT45" s="85"/>
      <c r="AKU45" s="85"/>
      <c r="AKV45" s="85"/>
      <c r="AKW45" s="85"/>
      <c r="AKX45" s="85"/>
      <c r="AKY45" s="85"/>
      <c r="AKZ45" s="85"/>
      <c r="ALA45" s="85"/>
      <c r="ALB45" s="85"/>
      <c r="ALC45" s="85"/>
      <c r="ALD45" s="85"/>
      <c r="ALE45" s="85"/>
      <c r="ALF45" s="85"/>
      <c r="ALG45" s="85"/>
      <c r="ALH45" s="85"/>
      <c r="ALI45" s="85"/>
      <c r="ALJ45" s="85"/>
      <c r="ALK45" s="85"/>
      <c r="ALL45" s="85"/>
      <c r="ALM45" s="85"/>
      <c r="ALN45" s="85"/>
      <c r="ALO45" s="85"/>
      <c r="ALP45" s="85"/>
      <c r="ALQ45" s="85"/>
      <c r="ALR45" s="85"/>
      <c r="ALS45" s="85"/>
      <c r="ALT45" s="85"/>
      <c r="ALU45" s="85"/>
      <c r="ALV45" s="85"/>
      <c r="ALW45" s="85"/>
      <c r="ALX45" s="85"/>
      <c r="ALY45" s="85"/>
      <c r="ALZ45" s="85"/>
      <c r="AMA45" s="85"/>
      <c r="AMB45" s="85"/>
      <c r="AMC45" s="85"/>
      <c r="AMD45" s="85"/>
      <c r="AME45" s="85"/>
      <c r="AMF45" s="85"/>
      <c r="AMG45" s="85"/>
      <c r="AMH45" s="85"/>
      <c r="AMI45" s="85"/>
      <c r="AMJ45" s="85"/>
      <c r="AMK45" s="85"/>
      <c r="AML45" s="85"/>
      <c r="AMM45" s="85"/>
      <c r="AMN45" s="85"/>
      <c r="AMO45" s="85"/>
      <c r="AMP45" s="85"/>
      <c r="AMQ45" s="85"/>
      <c r="AMR45" s="85"/>
      <c r="AMS45" s="85"/>
      <c r="AMT45" s="85"/>
      <c r="AMU45" s="85"/>
      <c r="AMV45" s="85"/>
      <c r="AMW45" s="85"/>
      <c r="AMX45" s="85"/>
      <c r="AMY45" s="85"/>
      <c r="AMZ45" s="85"/>
      <c r="ANA45" s="85"/>
      <c r="ANB45" s="85"/>
      <c r="ANC45" s="85"/>
      <c r="AND45" s="85"/>
      <c r="ANE45" s="85"/>
      <c r="ANF45" s="85"/>
      <c r="ANG45" s="85"/>
      <c r="ANH45" s="85"/>
      <c r="ANI45" s="85"/>
      <c r="ANJ45" s="85"/>
      <c r="ANK45" s="85"/>
      <c r="ANL45" s="85"/>
      <c r="ANM45" s="85"/>
      <c r="ANN45" s="85"/>
      <c r="ANO45" s="85"/>
      <c r="ANP45" s="85"/>
      <c r="ANQ45" s="85"/>
      <c r="ANR45" s="85"/>
      <c r="ANS45" s="85"/>
      <c r="ANT45" s="85"/>
      <c r="ANU45" s="85"/>
      <c r="ANV45" s="85"/>
      <c r="ANW45" s="85"/>
      <c r="ANX45" s="85"/>
      <c r="ANY45" s="85"/>
      <c r="ANZ45" s="85"/>
      <c r="AOA45" s="85"/>
      <c r="AOB45" s="85"/>
      <c r="AOC45" s="85"/>
      <c r="AOD45" s="85"/>
      <c r="AOE45" s="85"/>
      <c r="AOF45" s="85"/>
      <c r="AOG45" s="85"/>
      <c r="AOH45" s="85"/>
      <c r="AOI45" s="85"/>
      <c r="AOJ45" s="85"/>
      <c r="AOK45" s="85"/>
      <c r="AOL45" s="85"/>
      <c r="AOM45" s="85"/>
      <c r="AON45" s="85"/>
      <c r="AOO45" s="85"/>
      <c r="AOP45" s="85"/>
      <c r="AOQ45" s="85"/>
      <c r="AOR45" s="85"/>
      <c r="AOS45" s="85"/>
      <c r="AOT45" s="85"/>
      <c r="AOU45" s="85"/>
      <c r="AOV45" s="85"/>
      <c r="AOW45" s="85"/>
      <c r="AOX45" s="85"/>
      <c r="AOY45" s="85"/>
      <c r="AOZ45" s="85"/>
      <c r="APA45" s="85"/>
      <c r="APB45" s="85"/>
      <c r="APC45" s="85"/>
      <c r="APD45" s="85"/>
      <c r="APE45" s="85"/>
      <c r="APF45" s="85"/>
      <c r="APG45" s="85"/>
      <c r="APH45" s="85"/>
      <c r="API45" s="85"/>
      <c r="APJ45" s="85"/>
      <c r="APK45" s="85"/>
      <c r="APL45" s="85"/>
      <c r="APM45" s="85"/>
      <c r="APN45" s="85"/>
      <c r="APO45" s="85"/>
      <c r="APP45" s="85"/>
      <c r="APQ45" s="85"/>
      <c r="APR45" s="85"/>
      <c r="APS45" s="85"/>
      <c r="APT45" s="85"/>
      <c r="APU45" s="85"/>
      <c r="APV45" s="85"/>
      <c r="APW45" s="85"/>
      <c r="APX45" s="85"/>
      <c r="APY45" s="85"/>
      <c r="APZ45" s="85"/>
      <c r="AQA45" s="85"/>
      <c r="AQB45" s="85"/>
      <c r="AQC45" s="85"/>
      <c r="AQD45" s="85"/>
      <c r="AQE45" s="85"/>
      <c r="AQF45" s="85"/>
      <c r="AQG45" s="85"/>
      <c r="AQH45" s="85"/>
      <c r="AQI45" s="85"/>
      <c r="AQJ45" s="85"/>
      <c r="AQK45" s="85"/>
      <c r="AQL45" s="85"/>
      <c r="AQM45" s="85"/>
      <c r="AQN45" s="85"/>
      <c r="AQO45" s="85"/>
      <c r="AQP45" s="85"/>
      <c r="AQQ45" s="85"/>
      <c r="AQR45" s="85"/>
      <c r="AQS45" s="85"/>
      <c r="AQT45" s="85"/>
      <c r="AQU45" s="85"/>
      <c r="AQV45" s="85"/>
      <c r="AQW45" s="85"/>
      <c r="AQX45" s="85"/>
      <c r="AQY45" s="85"/>
      <c r="AQZ45" s="85"/>
      <c r="ARA45" s="85"/>
      <c r="ARB45" s="85"/>
      <c r="ARC45" s="85"/>
      <c r="ARD45" s="85"/>
      <c r="ARE45" s="85"/>
      <c r="ARF45" s="85"/>
      <c r="ARG45" s="85"/>
      <c r="ARH45" s="85"/>
      <c r="ARI45" s="85"/>
      <c r="ARJ45" s="85"/>
      <c r="ARK45" s="85"/>
      <c r="ARL45" s="85"/>
      <c r="ARM45" s="85"/>
      <c r="ARN45" s="85"/>
      <c r="ARO45" s="85"/>
      <c r="ARP45" s="85"/>
      <c r="ARQ45" s="85"/>
      <c r="ARR45" s="85"/>
      <c r="ARS45" s="85"/>
      <c r="ART45" s="85"/>
      <c r="ARU45" s="85"/>
      <c r="ARV45" s="85"/>
      <c r="ARW45" s="85"/>
      <c r="ARX45" s="85"/>
      <c r="ARY45" s="85"/>
      <c r="ARZ45" s="85"/>
      <c r="ASA45" s="85"/>
      <c r="ASB45" s="85"/>
      <c r="ASC45" s="85"/>
      <c r="ASD45" s="85"/>
      <c r="ASE45" s="85"/>
      <c r="ASF45" s="85"/>
      <c r="ASG45" s="85"/>
      <c r="ASH45" s="85"/>
      <c r="ASI45" s="85"/>
      <c r="ASJ45" s="85"/>
      <c r="ASK45" s="85"/>
      <c r="ASL45" s="85"/>
      <c r="ASM45" s="85"/>
      <c r="ASN45" s="85"/>
      <c r="ASO45" s="85"/>
      <c r="ASP45" s="85"/>
      <c r="ASQ45" s="85"/>
      <c r="ASR45" s="85"/>
      <c r="ASS45" s="85"/>
      <c r="AST45" s="85"/>
      <c r="ASU45" s="85"/>
      <c r="ASV45" s="85"/>
      <c r="ASW45" s="85"/>
      <c r="ASX45" s="85"/>
      <c r="ASY45" s="85"/>
      <c r="ASZ45" s="85"/>
      <c r="ATA45" s="85"/>
      <c r="ATB45" s="85"/>
      <c r="ATC45" s="85"/>
      <c r="ATD45" s="85"/>
      <c r="ATE45" s="85"/>
      <c r="ATF45" s="85"/>
      <c r="ATG45" s="85"/>
      <c r="ATH45" s="85"/>
      <c r="ATI45" s="85"/>
      <c r="ATJ45" s="85"/>
      <c r="ATK45" s="85"/>
      <c r="ATL45" s="85"/>
      <c r="ATM45" s="85"/>
      <c r="ATN45" s="85"/>
      <c r="ATO45" s="85"/>
      <c r="ATP45" s="85"/>
      <c r="ATQ45" s="85"/>
      <c r="ATR45" s="85"/>
      <c r="ATS45" s="85"/>
      <c r="ATT45" s="85"/>
      <c r="ATU45" s="85"/>
      <c r="ATV45" s="85"/>
      <c r="ATW45" s="85"/>
      <c r="ATX45" s="85"/>
      <c r="ATY45" s="85"/>
      <c r="ATZ45" s="85"/>
      <c r="AUA45" s="85"/>
      <c r="AUB45" s="85"/>
      <c r="AUC45" s="85"/>
      <c r="AUD45" s="85"/>
      <c r="AUE45" s="85"/>
      <c r="AUF45" s="85"/>
      <c r="AUG45" s="85"/>
      <c r="AUH45" s="85"/>
      <c r="AUI45" s="85"/>
      <c r="AUJ45" s="85"/>
      <c r="AUK45" s="85"/>
      <c r="AUL45" s="85"/>
      <c r="AUM45" s="85"/>
      <c r="AUN45" s="85"/>
      <c r="AUO45" s="85"/>
      <c r="AUP45" s="85"/>
      <c r="AUQ45" s="85"/>
      <c r="AUR45" s="85"/>
      <c r="AUS45" s="85"/>
      <c r="AUT45" s="85"/>
      <c r="AUU45" s="85"/>
      <c r="AUV45" s="85"/>
      <c r="AUW45" s="85"/>
      <c r="AUX45" s="85"/>
      <c r="AUY45" s="85"/>
      <c r="AUZ45" s="85"/>
      <c r="AVA45" s="85"/>
      <c r="AVB45" s="85"/>
      <c r="AVC45" s="85"/>
      <c r="AVD45" s="85"/>
      <c r="AVE45" s="85"/>
      <c r="AVF45" s="85"/>
      <c r="AVG45" s="85"/>
      <c r="AVH45" s="85"/>
      <c r="AVI45" s="85"/>
      <c r="AVJ45" s="85"/>
      <c r="AVK45" s="85"/>
      <c r="AVL45" s="85"/>
      <c r="AVM45" s="85"/>
      <c r="AVN45" s="85"/>
      <c r="AVO45" s="85"/>
      <c r="AVP45" s="85"/>
      <c r="AVQ45" s="85"/>
      <c r="AVR45" s="85"/>
      <c r="AVS45" s="85"/>
      <c r="AVT45" s="85"/>
      <c r="AVU45" s="85"/>
      <c r="AVV45" s="85"/>
      <c r="AVW45" s="85"/>
      <c r="AVX45" s="85"/>
      <c r="AVY45" s="85"/>
      <c r="AVZ45" s="85"/>
      <c r="AWA45" s="85"/>
      <c r="AWB45" s="85"/>
      <c r="AWC45" s="85"/>
      <c r="AWD45" s="85"/>
      <c r="AWE45" s="85"/>
      <c r="AWF45" s="85"/>
      <c r="AWG45" s="85"/>
      <c r="AWH45" s="85"/>
      <c r="AWI45" s="85"/>
      <c r="AWJ45" s="85"/>
      <c r="AWK45" s="85"/>
      <c r="AWL45" s="85"/>
      <c r="AWM45" s="85"/>
      <c r="AWN45" s="85"/>
      <c r="AWO45" s="85"/>
      <c r="AWP45" s="85"/>
      <c r="AWQ45" s="85"/>
      <c r="AWR45" s="85"/>
      <c r="AWS45" s="85"/>
      <c r="AWT45" s="85"/>
      <c r="AWU45" s="85"/>
      <c r="AWV45" s="85"/>
      <c r="AWW45" s="85"/>
      <c r="AWX45" s="85"/>
      <c r="AWY45" s="85"/>
      <c r="AWZ45" s="85"/>
      <c r="AXA45" s="85"/>
      <c r="AXB45" s="85"/>
      <c r="AXC45" s="85"/>
      <c r="AXD45" s="85"/>
      <c r="AXE45" s="85"/>
      <c r="AXF45" s="85"/>
      <c r="AXG45" s="85"/>
      <c r="AXH45" s="85"/>
      <c r="AXI45" s="85"/>
      <c r="AXJ45" s="85"/>
      <c r="AXK45" s="85"/>
      <c r="AXL45" s="85"/>
      <c r="AXM45" s="85"/>
      <c r="AXN45" s="85"/>
      <c r="AXO45" s="85"/>
      <c r="AXP45" s="85"/>
      <c r="AXQ45" s="85"/>
      <c r="AXR45" s="85"/>
      <c r="AXS45" s="85"/>
      <c r="AXT45" s="85"/>
      <c r="AXU45" s="85"/>
      <c r="AXV45" s="85"/>
      <c r="AXW45" s="85"/>
      <c r="AXX45" s="85"/>
      <c r="AXY45" s="85"/>
      <c r="AXZ45" s="85"/>
      <c r="AYA45" s="85"/>
      <c r="AYB45" s="85"/>
      <c r="AYC45" s="85"/>
      <c r="AYD45" s="85"/>
      <c r="AYE45" s="85"/>
      <c r="AYF45" s="85"/>
      <c r="AYG45" s="85"/>
      <c r="AYH45" s="85"/>
      <c r="AYI45" s="85"/>
      <c r="AYJ45" s="85"/>
      <c r="AYK45" s="85"/>
      <c r="AYL45" s="85"/>
      <c r="AYM45" s="85"/>
      <c r="AYN45" s="85"/>
      <c r="AYO45" s="85"/>
      <c r="AYP45" s="85"/>
      <c r="AYQ45" s="85"/>
      <c r="AYR45" s="85"/>
      <c r="AYS45" s="85"/>
      <c r="AYT45" s="85"/>
      <c r="AYU45" s="85"/>
      <c r="AYV45" s="85"/>
      <c r="AYW45" s="85"/>
      <c r="AYX45" s="85"/>
      <c r="AYY45" s="85"/>
      <c r="AYZ45" s="85"/>
      <c r="AZA45" s="85"/>
      <c r="AZB45" s="85"/>
      <c r="AZC45" s="85"/>
      <c r="AZD45" s="85"/>
      <c r="AZE45" s="85"/>
      <c r="AZF45" s="85"/>
      <c r="AZG45" s="85"/>
      <c r="AZH45" s="85"/>
      <c r="AZI45" s="85"/>
      <c r="AZJ45" s="85"/>
      <c r="AZK45" s="85"/>
      <c r="AZL45" s="85"/>
      <c r="AZM45" s="85"/>
      <c r="AZN45" s="85"/>
      <c r="AZO45" s="85"/>
      <c r="AZP45" s="85"/>
      <c r="AZQ45" s="85"/>
      <c r="AZR45" s="85"/>
      <c r="AZS45" s="85"/>
      <c r="AZT45" s="85"/>
      <c r="AZU45" s="85"/>
      <c r="AZV45" s="85"/>
      <c r="AZW45" s="85"/>
      <c r="AZX45" s="85"/>
      <c r="AZY45" s="85"/>
      <c r="AZZ45" s="85"/>
      <c r="BAA45" s="85"/>
      <c r="BAB45" s="85"/>
      <c r="BAC45" s="85"/>
      <c r="BAD45" s="85"/>
      <c r="BAE45" s="85"/>
      <c r="BAF45" s="85"/>
      <c r="BAG45" s="85"/>
      <c r="BAH45" s="85"/>
      <c r="BAI45" s="85"/>
      <c r="BAJ45" s="85"/>
      <c r="BAK45" s="85"/>
      <c r="BAL45" s="85"/>
      <c r="BAM45" s="85"/>
      <c r="BAN45" s="85"/>
      <c r="BAO45" s="85"/>
      <c r="BAP45" s="85"/>
      <c r="BAQ45" s="85"/>
      <c r="BAR45" s="85"/>
      <c r="BAS45" s="85"/>
      <c r="BAT45" s="85"/>
      <c r="BAU45" s="85"/>
      <c r="BAV45" s="85"/>
      <c r="BAW45" s="85"/>
      <c r="BAX45" s="85"/>
      <c r="BAY45" s="85"/>
      <c r="BAZ45" s="85"/>
      <c r="BBA45" s="85"/>
      <c r="BBB45" s="85"/>
      <c r="BBC45" s="85"/>
      <c r="BBD45" s="85"/>
      <c r="BBE45" s="85"/>
      <c r="BBF45" s="85"/>
      <c r="BBG45" s="85"/>
      <c r="BBH45" s="85"/>
      <c r="BBI45" s="85"/>
      <c r="BBJ45" s="85"/>
      <c r="BBK45" s="85"/>
      <c r="BBL45" s="85"/>
      <c r="BBM45" s="85"/>
      <c r="BBN45" s="85"/>
      <c r="BBO45" s="85"/>
      <c r="BBP45" s="85"/>
      <c r="BBQ45" s="85"/>
      <c r="BBR45" s="85"/>
      <c r="BBS45" s="85"/>
      <c r="BBT45" s="85"/>
      <c r="BBU45" s="85"/>
      <c r="BBV45" s="85"/>
      <c r="BBW45" s="85"/>
      <c r="BBX45" s="85"/>
      <c r="BBY45" s="85"/>
      <c r="BBZ45" s="85"/>
      <c r="BCA45" s="85"/>
      <c r="BCB45" s="85"/>
      <c r="BCC45" s="85"/>
      <c r="BCD45" s="85"/>
      <c r="BCE45" s="85"/>
      <c r="BCF45" s="85"/>
      <c r="BCG45" s="85"/>
      <c r="BCH45" s="85"/>
      <c r="BCI45" s="85"/>
      <c r="BCJ45" s="85"/>
      <c r="BCK45" s="85"/>
      <c r="BCL45" s="85"/>
      <c r="BCM45" s="85"/>
      <c r="BCN45" s="85"/>
      <c r="BCO45" s="85"/>
      <c r="BCP45" s="85"/>
      <c r="BCQ45" s="85"/>
      <c r="BCR45" s="85"/>
      <c r="BCS45" s="85"/>
      <c r="BCT45" s="85"/>
      <c r="BCU45" s="85"/>
      <c r="BCV45" s="85"/>
      <c r="BCW45" s="85"/>
      <c r="BCX45" s="85"/>
      <c r="BCY45" s="85"/>
      <c r="BCZ45" s="85"/>
      <c r="BDA45" s="85"/>
      <c r="BDB45" s="85"/>
      <c r="BDC45" s="85"/>
      <c r="BDD45" s="85"/>
      <c r="BDE45" s="85"/>
      <c r="BDF45" s="85"/>
      <c r="BDG45" s="85"/>
      <c r="BDH45" s="85"/>
      <c r="BDI45" s="85"/>
      <c r="BDJ45" s="85"/>
      <c r="BDK45" s="85"/>
      <c r="BDL45" s="85"/>
      <c r="BDM45" s="85"/>
      <c r="BDN45" s="85"/>
      <c r="BDO45" s="85"/>
      <c r="BDP45" s="85"/>
      <c r="BDQ45" s="85"/>
      <c r="BDR45" s="85"/>
      <c r="BDS45" s="85"/>
      <c r="BDT45" s="85"/>
      <c r="BDU45" s="85"/>
      <c r="BDV45" s="85"/>
      <c r="BDW45" s="85"/>
      <c r="BDX45" s="85"/>
      <c r="BDY45" s="85"/>
      <c r="BDZ45" s="85"/>
      <c r="BEA45" s="85"/>
      <c r="BEB45" s="85"/>
      <c r="BEC45" s="85"/>
      <c r="BED45" s="85"/>
      <c r="BEE45" s="85"/>
      <c r="BEF45" s="85"/>
      <c r="BEG45" s="85"/>
      <c r="BEH45" s="85"/>
      <c r="BEI45" s="85"/>
      <c r="BEJ45" s="85"/>
      <c r="BEK45" s="85"/>
      <c r="BEL45" s="85"/>
      <c r="BEM45" s="85"/>
      <c r="BEN45" s="85"/>
      <c r="BEO45" s="85"/>
      <c r="BEP45" s="85"/>
      <c r="BEQ45" s="85"/>
      <c r="BER45" s="85"/>
      <c r="BES45" s="85"/>
      <c r="BET45" s="85"/>
      <c r="BEU45" s="85"/>
      <c r="BEV45" s="85"/>
      <c r="BEW45" s="85"/>
      <c r="BEX45" s="85"/>
      <c r="BEY45" s="85"/>
      <c r="BEZ45" s="85"/>
      <c r="BFA45" s="85"/>
      <c r="BFB45" s="85"/>
      <c r="BFC45" s="85"/>
      <c r="BFD45" s="85"/>
      <c r="BFE45" s="85"/>
      <c r="BFF45" s="85"/>
      <c r="BFG45" s="85"/>
      <c r="BFH45" s="85"/>
      <c r="BFI45" s="85"/>
      <c r="BFJ45" s="85"/>
      <c r="BFK45" s="85"/>
      <c r="BFL45" s="85"/>
      <c r="BFM45" s="85"/>
      <c r="BFN45" s="85"/>
      <c r="BFO45" s="85"/>
      <c r="BFP45" s="85"/>
      <c r="BFQ45" s="85"/>
      <c r="BFR45" s="85"/>
      <c r="BFS45" s="85"/>
      <c r="BFT45" s="85"/>
      <c r="BFU45" s="85"/>
      <c r="BFV45" s="85"/>
      <c r="BFW45" s="85"/>
      <c r="BFX45" s="85"/>
      <c r="BFY45" s="85"/>
      <c r="BFZ45" s="85"/>
      <c r="BGA45" s="85"/>
      <c r="BGB45" s="85"/>
      <c r="BGC45" s="85"/>
      <c r="BGD45" s="85"/>
      <c r="BGE45" s="85"/>
      <c r="BGF45" s="85"/>
      <c r="BGG45" s="85"/>
      <c r="BGH45" s="85"/>
      <c r="BGI45" s="85"/>
      <c r="BGJ45" s="85"/>
      <c r="BGK45" s="85"/>
      <c r="BGL45" s="85"/>
      <c r="BGM45" s="85"/>
      <c r="BGN45" s="85"/>
      <c r="BGO45" s="85"/>
      <c r="BGP45" s="85"/>
      <c r="BGQ45" s="85"/>
      <c r="BGR45" s="85"/>
      <c r="BGS45" s="85"/>
      <c r="BGT45" s="85"/>
      <c r="BGU45" s="85"/>
      <c r="BGV45" s="85"/>
      <c r="BGW45" s="85"/>
      <c r="BGX45" s="85"/>
      <c r="BGY45" s="85"/>
      <c r="BGZ45" s="85"/>
      <c r="BHA45" s="85"/>
      <c r="BHB45" s="85"/>
      <c r="BHC45" s="85"/>
      <c r="BHD45" s="85"/>
      <c r="BHE45" s="85"/>
      <c r="BHF45" s="85"/>
      <c r="BHG45" s="85"/>
      <c r="BHH45" s="85"/>
      <c r="BHI45" s="85"/>
      <c r="BHJ45" s="85"/>
      <c r="BHK45" s="85"/>
      <c r="BHL45" s="85"/>
      <c r="BHM45" s="85"/>
      <c r="BHN45" s="85"/>
      <c r="BHO45" s="85"/>
      <c r="BHP45" s="85"/>
      <c r="BHQ45" s="85"/>
      <c r="BHR45" s="85"/>
      <c r="BHS45" s="85"/>
      <c r="BHT45" s="85"/>
      <c r="BHU45" s="85"/>
      <c r="BHV45" s="85"/>
      <c r="BHW45" s="85"/>
      <c r="BHX45" s="85"/>
      <c r="BHY45" s="85"/>
      <c r="BHZ45" s="85"/>
      <c r="BIA45" s="85"/>
      <c r="BIB45" s="85"/>
      <c r="BIC45" s="85"/>
      <c r="BID45" s="85"/>
      <c r="BIE45" s="85"/>
      <c r="BIF45" s="85"/>
      <c r="BIG45" s="85"/>
      <c r="BIH45" s="85"/>
      <c r="BII45" s="85"/>
      <c r="BIJ45" s="85"/>
      <c r="BIK45" s="85"/>
      <c r="BIL45" s="85"/>
      <c r="BIM45" s="85"/>
      <c r="BIN45" s="85"/>
      <c r="BIO45" s="85"/>
      <c r="BIP45" s="85"/>
      <c r="BIQ45" s="85"/>
      <c r="BIR45" s="85"/>
      <c r="BIS45" s="85"/>
      <c r="BIT45" s="85"/>
      <c r="BIU45" s="85"/>
      <c r="BIV45" s="85"/>
      <c r="BIW45" s="85"/>
      <c r="BIX45" s="85"/>
      <c r="BIY45" s="85"/>
      <c r="BIZ45" s="85"/>
      <c r="BJA45" s="85"/>
      <c r="BJB45" s="85"/>
      <c r="BJC45" s="85"/>
      <c r="BJD45" s="85"/>
      <c r="BJE45" s="85"/>
      <c r="BJF45" s="85"/>
      <c r="BJG45" s="85"/>
      <c r="BJH45" s="85"/>
      <c r="BJI45" s="85"/>
      <c r="BJJ45" s="85"/>
      <c r="BJK45" s="85"/>
      <c r="BJL45" s="85"/>
      <c r="BJM45" s="85"/>
      <c r="BJN45" s="85"/>
      <c r="BJO45" s="85"/>
      <c r="BJP45" s="85"/>
      <c r="BJQ45" s="85"/>
      <c r="BJR45" s="85"/>
      <c r="BJS45" s="85"/>
      <c r="BJT45" s="85"/>
      <c r="BJU45" s="85"/>
      <c r="BJV45" s="85"/>
      <c r="BJW45" s="85"/>
      <c r="BJX45" s="85"/>
      <c r="BJY45" s="85"/>
      <c r="BJZ45" s="85"/>
      <c r="BKA45" s="85"/>
      <c r="BKB45" s="85"/>
      <c r="BKC45" s="85"/>
      <c r="BKD45" s="85"/>
      <c r="BKE45" s="85"/>
      <c r="BKF45" s="85"/>
      <c r="BKG45" s="85"/>
      <c r="BKH45" s="85"/>
      <c r="BKI45" s="85"/>
      <c r="BKJ45" s="85"/>
      <c r="BKK45" s="85"/>
      <c r="BKL45" s="85"/>
      <c r="BKM45" s="85"/>
      <c r="BKN45" s="85"/>
      <c r="BKO45" s="85"/>
      <c r="BKP45" s="85"/>
      <c r="BKQ45" s="85"/>
      <c r="BKR45" s="85"/>
      <c r="BKS45" s="85"/>
      <c r="BKT45" s="85"/>
      <c r="BKU45" s="85"/>
      <c r="BKV45" s="85"/>
      <c r="BKW45" s="85"/>
      <c r="BKX45" s="85"/>
      <c r="BKY45" s="85"/>
      <c r="BKZ45" s="85"/>
      <c r="BLA45" s="85"/>
      <c r="BLB45" s="85"/>
      <c r="BLC45" s="85"/>
      <c r="BLD45" s="85"/>
      <c r="BLE45" s="85"/>
      <c r="BLF45" s="85"/>
      <c r="BLG45" s="85"/>
      <c r="BLH45" s="85"/>
      <c r="BLI45" s="85"/>
      <c r="BLJ45" s="85"/>
      <c r="BLK45" s="85"/>
      <c r="BLL45" s="85"/>
      <c r="BLM45" s="85"/>
      <c r="BLN45" s="85"/>
      <c r="BLO45" s="85"/>
      <c r="BLP45" s="85"/>
      <c r="BLQ45" s="85"/>
      <c r="BLR45" s="85"/>
      <c r="BLS45" s="85"/>
      <c r="BLT45" s="85"/>
      <c r="BLU45" s="85"/>
      <c r="BLV45" s="85"/>
      <c r="BLW45" s="85"/>
      <c r="BLX45" s="85"/>
      <c r="BLY45" s="85"/>
      <c r="BLZ45" s="85"/>
      <c r="BMA45" s="85"/>
      <c r="BMB45" s="85"/>
      <c r="BMC45" s="85"/>
      <c r="BMD45" s="85"/>
      <c r="BME45" s="85"/>
      <c r="BMF45" s="85"/>
      <c r="BMG45" s="85"/>
      <c r="BMH45" s="85"/>
      <c r="BMI45" s="85"/>
      <c r="BMJ45" s="85"/>
      <c r="BMK45" s="85"/>
      <c r="BML45" s="85"/>
      <c r="BMM45" s="85"/>
      <c r="BMN45" s="85"/>
      <c r="BMO45" s="85"/>
      <c r="BMP45" s="85"/>
      <c r="BMQ45" s="85"/>
      <c r="BMR45" s="85"/>
      <c r="BMS45" s="85"/>
      <c r="BMT45" s="85"/>
      <c r="BMU45" s="85"/>
      <c r="BMV45" s="85"/>
      <c r="BMW45" s="85"/>
      <c r="BMX45" s="85"/>
      <c r="BMY45" s="85"/>
      <c r="BMZ45" s="85"/>
      <c r="BNA45" s="85"/>
      <c r="BNB45" s="85"/>
      <c r="BNC45" s="85"/>
      <c r="BND45" s="85"/>
      <c r="BNE45" s="85"/>
      <c r="BNF45" s="85"/>
      <c r="BNG45" s="85"/>
      <c r="BNH45" s="85"/>
      <c r="BNI45" s="85"/>
      <c r="BNJ45" s="85"/>
      <c r="BNK45" s="85"/>
      <c r="BNL45" s="85"/>
      <c r="BNM45" s="85"/>
      <c r="BNN45" s="85"/>
      <c r="BNO45" s="85"/>
      <c r="BNP45" s="85"/>
      <c r="BNQ45" s="85"/>
      <c r="BNR45" s="85"/>
      <c r="BNS45" s="85"/>
      <c r="BNT45" s="85"/>
      <c r="BNU45" s="85"/>
      <c r="BNV45" s="85"/>
      <c r="BNW45" s="85"/>
      <c r="BNX45" s="85"/>
      <c r="BNY45" s="85"/>
      <c r="BNZ45" s="85"/>
      <c r="BOA45" s="85"/>
      <c r="BOB45" s="85"/>
      <c r="BOC45" s="85"/>
      <c r="BOD45" s="85"/>
      <c r="BOE45" s="85"/>
      <c r="BOF45" s="85"/>
      <c r="BOG45" s="85"/>
      <c r="BOH45" s="85"/>
      <c r="BOI45" s="85"/>
      <c r="BOJ45" s="85"/>
      <c r="BOK45" s="85"/>
      <c r="BOL45" s="85"/>
      <c r="BOM45" s="85"/>
      <c r="BON45" s="85"/>
      <c r="BOO45" s="85"/>
      <c r="BOP45" s="85"/>
      <c r="BOQ45" s="85"/>
      <c r="BOR45" s="85"/>
      <c r="BOS45" s="85"/>
      <c r="BOT45" s="85"/>
      <c r="BOU45" s="85"/>
      <c r="BOV45" s="85"/>
      <c r="BOW45" s="85"/>
      <c r="BOX45" s="85"/>
      <c r="BOY45" s="85"/>
      <c r="BOZ45" s="85"/>
      <c r="BPA45" s="85"/>
      <c r="BPB45" s="85"/>
      <c r="BPC45" s="85"/>
      <c r="BPD45" s="85"/>
      <c r="BPE45" s="85"/>
      <c r="BPF45" s="85"/>
      <c r="BPG45" s="85"/>
      <c r="BPH45" s="85"/>
      <c r="BPI45" s="85"/>
      <c r="BPJ45" s="85"/>
      <c r="BPK45" s="85"/>
      <c r="BPL45" s="85"/>
      <c r="BPM45" s="85"/>
      <c r="BPN45" s="85"/>
      <c r="BPO45" s="85"/>
      <c r="BPP45" s="85"/>
      <c r="BPQ45" s="85"/>
      <c r="BPR45" s="85"/>
      <c r="BPS45" s="85"/>
      <c r="BPT45" s="85"/>
      <c r="BPU45" s="85"/>
      <c r="BPV45" s="85"/>
      <c r="BPW45" s="85"/>
      <c r="BPX45" s="85"/>
      <c r="BPY45" s="85"/>
      <c r="BPZ45" s="85"/>
      <c r="BQA45" s="85"/>
      <c r="BQB45" s="85"/>
      <c r="BQC45" s="85"/>
      <c r="BQD45" s="85"/>
      <c r="BQE45" s="85"/>
      <c r="BQF45" s="85"/>
      <c r="BQG45" s="85"/>
      <c r="BQH45" s="85"/>
      <c r="BQI45" s="85"/>
      <c r="BQJ45" s="85"/>
      <c r="BQK45" s="85"/>
      <c r="BQL45" s="85"/>
      <c r="BQM45" s="85"/>
      <c r="BQN45" s="85"/>
      <c r="BQO45" s="85"/>
      <c r="BQP45" s="85"/>
      <c r="BQQ45" s="85"/>
      <c r="BQR45" s="85"/>
      <c r="BQS45" s="85"/>
      <c r="BQT45" s="85"/>
      <c r="BQU45" s="85"/>
      <c r="BQV45" s="85"/>
      <c r="BQW45" s="85"/>
      <c r="BQX45" s="85"/>
      <c r="BQY45" s="85"/>
      <c r="BQZ45" s="85"/>
      <c r="BRA45" s="85"/>
      <c r="BRB45" s="85"/>
      <c r="BRC45" s="85"/>
      <c r="BRD45" s="85"/>
      <c r="BRE45" s="85"/>
      <c r="BRF45" s="85"/>
      <c r="BRG45" s="85"/>
      <c r="BRH45" s="85"/>
      <c r="BRI45" s="85"/>
      <c r="BRJ45" s="85"/>
      <c r="BRK45" s="85"/>
      <c r="BRL45" s="85"/>
      <c r="BRM45" s="85"/>
      <c r="BRN45" s="85"/>
      <c r="BRO45" s="85"/>
      <c r="BRP45" s="85"/>
      <c r="BRQ45" s="85"/>
      <c r="BRR45" s="85"/>
      <c r="BRS45" s="85"/>
      <c r="BRT45" s="85"/>
      <c r="BRU45" s="85"/>
      <c r="BRV45" s="85"/>
      <c r="BRW45" s="85"/>
      <c r="BRX45" s="85"/>
      <c r="BRY45" s="85"/>
      <c r="BRZ45" s="85"/>
      <c r="BSA45" s="85"/>
      <c r="BSB45" s="85"/>
      <c r="BSC45" s="85"/>
      <c r="BSD45" s="85"/>
      <c r="BSE45" s="85"/>
      <c r="BSF45" s="85"/>
      <c r="BSG45" s="85"/>
      <c r="BSH45" s="85"/>
      <c r="BSI45" s="85"/>
      <c r="BSJ45" s="85"/>
      <c r="BSK45" s="85"/>
      <c r="BSL45" s="85"/>
      <c r="BSM45" s="85"/>
      <c r="BSN45" s="85"/>
      <c r="BSO45" s="85"/>
      <c r="BSP45" s="85"/>
      <c r="BSQ45" s="85"/>
      <c r="BSR45" s="85"/>
      <c r="BSS45" s="85"/>
      <c r="BST45" s="85"/>
      <c r="BSU45" s="85"/>
      <c r="BSV45" s="85"/>
      <c r="BSW45" s="85"/>
      <c r="BSX45" s="85"/>
      <c r="BSY45" s="85"/>
      <c r="BSZ45" s="85"/>
      <c r="BTA45" s="85"/>
      <c r="BTB45" s="85"/>
      <c r="BTC45" s="85"/>
      <c r="BTD45" s="85"/>
      <c r="BTE45" s="85"/>
      <c r="BTF45" s="85"/>
      <c r="BTG45" s="85"/>
      <c r="BTH45" s="85"/>
      <c r="BTI45" s="85"/>
      <c r="BTJ45" s="85"/>
      <c r="BTK45" s="85"/>
      <c r="BTL45" s="85"/>
      <c r="BTM45" s="85"/>
      <c r="BTN45" s="85"/>
      <c r="BTO45" s="85"/>
      <c r="BTP45" s="85"/>
      <c r="BTQ45" s="85"/>
      <c r="BTR45" s="85"/>
      <c r="BTS45" s="85"/>
      <c r="BTT45" s="85"/>
      <c r="BTU45" s="85"/>
      <c r="BTV45" s="85"/>
      <c r="BTW45" s="85"/>
      <c r="BTX45" s="85"/>
      <c r="BTY45" s="85"/>
      <c r="BTZ45" s="85"/>
      <c r="BUA45" s="85"/>
      <c r="BUB45" s="85"/>
      <c r="BUC45" s="85"/>
      <c r="BUD45" s="85"/>
      <c r="BUE45" s="85"/>
      <c r="BUF45" s="85"/>
      <c r="BUG45" s="85"/>
      <c r="BUH45" s="85"/>
      <c r="BUI45" s="85"/>
      <c r="BUJ45" s="85"/>
      <c r="BUK45" s="85"/>
      <c r="BUL45" s="85"/>
      <c r="BUM45" s="85"/>
      <c r="BUN45" s="85"/>
      <c r="BUO45" s="85"/>
      <c r="BUP45" s="85"/>
      <c r="BUQ45" s="85"/>
      <c r="BUR45" s="85"/>
      <c r="BUS45" s="85"/>
      <c r="BUT45" s="85"/>
      <c r="BUU45" s="85"/>
      <c r="BUV45" s="85"/>
      <c r="BUW45" s="85"/>
      <c r="BUX45" s="85"/>
      <c r="BUY45" s="85"/>
      <c r="BUZ45" s="85"/>
      <c r="BVA45" s="85"/>
      <c r="BVB45" s="85"/>
      <c r="BVC45" s="85"/>
      <c r="BVD45" s="85"/>
      <c r="BVE45" s="85"/>
      <c r="BVF45" s="85"/>
      <c r="BVG45" s="85"/>
      <c r="BVH45" s="85"/>
      <c r="BVI45" s="85"/>
      <c r="BVJ45" s="85"/>
      <c r="BVK45" s="85"/>
      <c r="BVL45" s="85"/>
      <c r="BVM45" s="85"/>
      <c r="BVN45" s="85"/>
      <c r="BVO45" s="85"/>
      <c r="BVP45" s="85"/>
      <c r="BVQ45" s="85"/>
      <c r="BVR45" s="85"/>
      <c r="BVS45" s="85"/>
      <c r="BVT45" s="85"/>
      <c r="BVU45" s="85"/>
      <c r="BVV45" s="85"/>
      <c r="BVW45" s="85"/>
      <c r="BVX45" s="85"/>
      <c r="BVY45" s="85"/>
      <c r="BVZ45" s="85"/>
      <c r="BWA45" s="85"/>
      <c r="BWB45" s="85"/>
      <c r="BWC45" s="85"/>
      <c r="BWD45" s="85"/>
      <c r="BWE45" s="85"/>
      <c r="BWF45" s="85"/>
      <c r="BWG45" s="85"/>
      <c r="BWH45" s="85"/>
      <c r="BWI45" s="85"/>
      <c r="BWJ45" s="85"/>
      <c r="BWK45" s="85"/>
      <c r="BWL45" s="85"/>
      <c r="BWM45" s="85"/>
      <c r="BWN45" s="85"/>
      <c r="BWO45" s="85"/>
      <c r="BWP45" s="85"/>
      <c r="BWQ45" s="85"/>
      <c r="BWR45" s="85"/>
      <c r="BWS45" s="85"/>
      <c r="BWT45" s="85"/>
      <c r="BWU45" s="85"/>
      <c r="BWV45" s="85"/>
      <c r="BWW45" s="85"/>
      <c r="BWX45" s="85"/>
      <c r="BWY45" s="85"/>
      <c r="BWZ45" s="85"/>
      <c r="BXA45" s="85"/>
      <c r="BXB45" s="85"/>
      <c r="BXC45" s="85"/>
      <c r="BXD45" s="85"/>
      <c r="BXE45" s="85"/>
      <c r="BXF45" s="85"/>
      <c r="BXG45" s="85"/>
      <c r="BXH45" s="85"/>
      <c r="BXI45" s="85"/>
      <c r="BXJ45" s="85"/>
      <c r="BXK45" s="85"/>
      <c r="BXL45" s="85"/>
      <c r="BXM45" s="85"/>
      <c r="BXN45" s="85"/>
      <c r="BXO45" s="85"/>
      <c r="BXP45" s="85"/>
      <c r="BXQ45" s="85"/>
      <c r="BXR45" s="85"/>
      <c r="BXS45" s="85"/>
      <c r="BXT45" s="85"/>
      <c r="BXU45" s="85"/>
      <c r="BXV45" s="85"/>
      <c r="BXW45" s="85"/>
      <c r="BXX45" s="85"/>
      <c r="BXY45" s="85"/>
      <c r="BXZ45" s="85"/>
      <c r="BYA45" s="85"/>
      <c r="BYB45" s="85"/>
      <c r="BYC45" s="85"/>
      <c r="BYD45" s="85"/>
      <c r="BYE45" s="85"/>
      <c r="BYF45" s="85"/>
      <c r="BYG45" s="85"/>
      <c r="BYH45" s="85"/>
      <c r="BYI45" s="85"/>
      <c r="BYJ45" s="85"/>
      <c r="BYK45" s="85"/>
      <c r="BYL45" s="85"/>
      <c r="BYM45" s="85"/>
      <c r="BYN45" s="85"/>
      <c r="BYO45" s="85"/>
      <c r="BYP45" s="85"/>
      <c r="BYQ45" s="85"/>
      <c r="BYR45" s="85"/>
      <c r="BYS45" s="85"/>
      <c r="BYT45" s="85"/>
      <c r="BYU45" s="85"/>
      <c r="BYV45" s="85"/>
      <c r="BYW45" s="85"/>
      <c r="BYX45" s="85"/>
      <c r="BYY45" s="85"/>
      <c r="BYZ45" s="85"/>
      <c r="BZA45" s="85"/>
      <c r="BZB45" s="85"/>
      <c r="BZC45" s="85"/>
      <c r="BZD45" s="85"/>
      <c r="BZE45" s="85"/>
      <c r="BZF45" s="85"/>
      <c r="BZG45" s="85"/>
      <c r="BZH45" s="85"/>
      <c r="BZI45" s="85"/>
      <c r="BZJ45" s="85"/>
      <c r="BZK45" s="85"/>
      <c r="BZL45" s="85"/>
      <c r="BZM45" s="85"/>
      <c r="BZN45" s="85"/>
      <c r="BZO45" s="85"/>
      <c r="BZP45" s="85"/>
      <c r="BZQ45" s="85"/>
      <c r="BZR45" s="85"/>
      <c r="BZS45" s="85"/>
      <c r="BZT45" s="85"/>
      <c r="BZU45" s="85"/>
      <c r="BZV45" s="85"/>
      <c r="BZW45" s="85"/>
      <c r="BZX45" s="85"/>
      <c r="BZY45" s="85"/>
      <c r="BZZ45" s="85"/>
      <c r="CAA45" s="85"/>
      <c r="CAB45" s="85"/>
      <c r="CAC45" s="85"/>
      <c r="CAD45" s="85"/>
      <c r="CAE45" s="85"/>
      <c r="CAF45" s="85"/>
      <c r="CAG45" s="85"/>
      <c r="CAH45" s="85"/>
      <c r="CAI45" s="85"/>
      <c r="CAJ45" s="85"/>
      <c r="CAK45" s="85"/>
      <c r="CAL45" s="85"/>
      <c r="CAM45" s="85"/>
      <c r="CAN45" s="85"/>
      <c r="CAO45" s="85"/>
      <c r="CAP45" s="85"/>
      <c r="CAQ45" s="85"/>
      <c r="CAR45" s="85"/>
      <c r="CAS45" s="85"/>
      <c r="CAT45" s="85"/>
      <c r="CAU45" s="85"/>
      <c r="CAV45" s="85"/>
      <c r="CAW45" s="85"/>
      <c r="CAX45" s="85"/>
      <c r="CAY45" s="85"/>
      <c r="CAZ45" s="85"/>
      <c r="CBA45" s="85"/>
      <c r="CBB45" s="85"/>
      <c r="CBC45" s="85"/>
      <c r="CBD45" s="85"/>
      <c r="CBE45" s="85"/>
      <c r="CBF45" s="85"/>
      <c r="CBG45" s="85"/>
      <c r="CBH45" s="85"/>
      <c r="CBI45" s="85"/>
      <c r="CBJ45" s="85"/>
      <c r="CBK45" s="85"/>
      <c r="CBL45" s="85"/>
      <c r="CBM45" s="85"/>
      <c r="CBN45" s="85"/>
      <c r="CBO45" s="85"/>
      <c r="CBP45" s="85"/>
      <c r="CBQ45" s="85"/>
      <c r="CBR45" s="85"/>
      <c r="CBS45" s="85"/>
      <c r="CBT45" s="85"/>
      <c r="CBU45" s="85"/>
      <c r="CBV45" s="85"/>
      <c r="CBW45" s="85"/>
      <c r="CBX45" s="85"/>
      <c r="CBY45" s="85"/>
      <c r="CBZ45" s="85"/>
      <c r="CCA45" s="85"/>
      <c r="CCB45" s="85"/>
      <c r="CCC45" s="85"/>
      <c r="CCD45" s="85"/>
      <c r="CCE45" s="85"/>
      <c r="CCF45" s="85"/>
      <c r="CCG45" s="85"/>
      <c r="CCH45" s="85"/>
      <c r="CCI45" s="85"/>
      <c r="CCJ45" s="85"/>
      <c r="CCK45" s="85"/>
      <c r="CCL45" s="85"/>
      <c r="CCM45" s="85"/>
      <c r="CCN45" s="85"/>
      <c r="CCO45" s="85"/>
      <c r="CCP45" s="85"/>
      <c r="CCQ45" s="85"/>
      <c r="CCR45" s="85"/>
      <c r="CCS45" s="85"/>
      <c r="CCT45" s="85"/>
      <c r="CCU45" s="85"/>
      <c r="CCV45" s="85"/>
      <c r="CCW45" s="85"/>
      <c r="CCX45" s="85"/>
      <c r="CCY45" s="85"/>
      <c r="CCZ45" s="85"/>
      <c r="CDA45" s="85"/>
      <c r="CDB45" s="85"/>
      <c r="CDC45" s="85"/>
      <c r="CDD45" s="85"/>
      <c r="CDE45" s="85"/>
      <c r="CDF45" s="85"/>
      <c r="CDG45" s="85"/>
      <c r="CDH45" s="85"/>
      <c r="CDI45" s="85"/>
      <c r="CDJ45" s="85"/>
      <c r="CDK45" s="85"/>
      <c r="CDL45" s="85"/>
      <c r="CDM45" s="85"/>
      <c r="CDN45" s="85"/>
      <c r="CDO45" s="85"/>
      <c r="CDP45" s="85"/>
      <c r="CDQ45" s="85"/>
      <c r="CDR45" s="85"/>
      <c r="CDS45" s="85"/>
      <c r="CDT45" s="85"/>
      <c r="CDU45" s="85"/>
      <c r="CDV45" s="85"/>
      <c r="CDW45" s="85"/>
      <c r="CDX45" s="85"/>
      <c r="CDY45" s="85"/>
      <c r="CDZ45" s="85"/>
      <c r="CEA45" s="85"/>
      <c r="CEB45" s="85"/>
      <c r="CEC45" s="85"/>
      <c r="CED45" s="85"/>
      <c r="CEE45" s="85"/>
      <c r="CEF45" s="85"/>
      <c r="CEG45" s="85"/>
      <c r="CEH45" s="85"/>
      <c r="CEI45" s="85"/>
      <c r="CEJ45" s="85"/>
      <c r="CEK45" s="85"/>
      <c r="CEL45" s="85"/>
      <c r="CEM45" s="85"/>
      <c r="CEN45" s="85"/>
      <c r="CEO45" s="85"/>
      <c r="CEP45" s="85"/>
      <c r="CEQ45" s="85"/>
      <c r="CER45" s="85"/>
      <c r="CES45" s="85"/>
      <c r="CET45" s="85"/>
      <c r="CEU45" s="85"/>
      <c r="CEV45" s="85"/>
      <c r="CEW45" s="85"/>
      <c r="CEX45" s="85"/>
      <c r="CEY45" s="85"/>
      <c r="CEZ45" s="85"/>
      <c r="CFA45" s="85"/>
      <c r="CFB45" s="85"/>
      <c r="CFC45" s="85"/>
      <c r="CFD45" s="85"/>
      <c r="CFE45" s="85"/>
      <c r="CFF45" s="85"/>
      <c r="CFG45" s="85"/>
      <c r="CFH45" s="85"/>
      <c r="CFI45" s="85"/>
      <c r="CFJ45" s="85"/>
      <c r="CFK45" s="85"/>
      <c r="CFL45" s="85"/>
      <c r="CFM45" s="85"/>
      <c r="CFN45" s="85"/>
      <c r="CFO45" s="85"/>
      <c r="CFP45" s="85"/>
      <c r="CFQ45" s="85"/>
      <c r="CFR45" s="85"/>
      <c r="CFS45" s="85"/>
      <c r="CFT45" s="85"/>
      <c r="CFU45" s="85"/>
      <c r="CFV45" s="85"/>
      <c r="CFW45" s="85"/>
      <c r="CFX45" s="85"/>
      <c r="CFY45" s="85"/>
      <c r="CFZ45" s="85"/>
      <c r="CGA45" s="85"/>
      <c r="CGB45" s="85"/>
      <c r="CGC45" s="85"/>
      <c r="CGD45" s="85"/>
      <c r="CGE45" s="85"/>
      <c r="CGF45" s="85"/>
      <c r="CGG45" s="85"/>
      <c r="CGH45" s="85"/>
      <c r="CGI45" s="85"/>
      <c r="CGJ45" s="85"/>
      <c r="CGK45" s="85"/>
      <c r="CGL45" s="85"/>
      <c r="CGM45" s="85"/>
      <c r="CGN45" s="85"/>
      <c r="CGO45" s="85"/>
      <c r="CGP45" s="85"/>
      <c r="CGQ45" s="85"/>
      <c r="CGR45" s="85"/>
      <c r="CGS45" s="85"/>
      <c r="CGT45" s="85"/>
      <c r="CGU45" s="85"/>
      <c r="CGV45" s="85"/>
      <c r="CGW45" s="85"/>
      <c r="CGX45" s="85"/>
      <c r="CGY45" s="85"/>
      <c r="CGZ45" s="85"/>
      <c r="CHA45" s="85"/>
      <c r="CHB45" s="85"/>
      <c r="CHC45" s="85"/>
      <c r="CHD45" s="85"/>
      <c r="CHE45" s="85"/>
      <c r="CHF45" s="85"/>
      <c r="CHG45" s="85"/>
      <c r="CHH45" s="85"/>
      <c r="CHI45" s="85"/>
      <c r="CHJ45" s="85"/>
      <c r="CHK45" s="85"/>
      <c r="CHL45" s="85"/>
      <c r="CHM45" s="85"/>
      <c r="CHN45" s="85"/>
      <c r="CHO45" s="85"/>
      <c r="CHP45" s="85"/>
      <c r="CHQ45" s="85"/>
      <c r="CHR45" s="85"/>
      <c r="CHS45" s="85"/>
      <c r="CHT45" s="85"/>
      <c r="CHU45" s="85"/>
      <c r="CHV45" s="85"/>
      <c r="CHW45" s="85"/>
      <c r="CHX45" s="85"/>
      <c r="CHY45" s="85"/>
      <c r="CHZ45" s="85"/>
      <c r="CIA45" s="85"/>
      <c r="CIB45" s="85"/>
      <c r="CIC45" s="85"/>
      <c r="CID45" s="85"/>
      <c r="CIE45" s="85"/>
      <c r="CIF45" s="85"/>
      <c r="CIG45" s="85"/>
      <c r="CIH45" s="85"/>
      <c r="CII45" s="85"/>
      <c r="CIJ45" s="85"/>
      <c r="CIK45" s="85"/>
      <c r="CIL45" s="85"/>
      <c r="CIM45" s="85"/>
      <c r="CIN45" s="85"/>
      <c r="CIO45" s="85"/>
      <c r="CIP45" s="85"/>
      <c r="CIQ45" s="85"/>
      <c r="CIR45" s="85"/>
      <c r="CIS45" s="85"/>
      <c r="CIT45" s="85"/>
      <c r="CIU45" s="85"/>
      <c r="CIV45" s="85"/>
      <c r="CIW45" s="85"/>
      <c r="CIX45" s="85"/>
      <c r="CIY45" s="85"/>
      <c r="CIZ45" s="85"/>
      <c r="CJA45" s="85"/>
      <c r="CJB45" s="85"/>
      <c r="CJC45" s="85"/>
      <c r="CJD45" s="85"/>
      <c r="CJE45" s="85"/>
      <c r="CJF45" s="85"/>
      <c r="CJG45" s="85"/>
      <c r="CJH45" s="85"/>
      <c r="CJI45" s="85"/>
      <c r="CJJ45" s="85"/>
      <c r="CJK45" s="85"/>
      <c r="CJL45" s="85"/>
      <c r="CJM45" s="85"/>
      <c r="CJN45" s="85"/>
      <c r="CJO45" s="85"/>
      <c r="CJP45" s="85"/>
      <c r="CJQ45" s="85"/>
      <c r="CJR45" s="85"/>
      <c r="CJS45" s="85"/>
      <c r="CJT45" s="85"/>
      <c r="CJU45" s="85"/>
      <c r="CJV45" s="85"/>
      <c r="CJW45" s="85"/>
      <c r="CJX45" s="85"/>
      <c r="CJY45" s="85"/>
      <c r="CJZ45" s="85"/>
      <c r="CKA45" s="85"/>
      <c r="CKB45" s="85"/>
      <c r="CKC45" s="85"/>
      <c r="CKD45" s="85"/>
      <c r="CKE45" s="85"/>
      <c r="CKF45" s="85"/>
      <c r="CKG45" s="85"/>
      <c r="CKH45" s="85"/>
      <c r="CKI45" s="85"/>
      <c r="CKJ45" s="85"/>
      <c r="CKK45" s="85"/>
      <c r="CKL45" s="85"/>
      <c r="CKM45" s="85"/>
      <c r="CKN45" s="85"/>
      <c r="CKO45" s="85"/>
      <c r="CKP45" s="85"/>
      <c r="CKQ45" s="85"/>
      <c r="CKR45" s="85"/>
      <c r="CKS45" s="85"/>
      <c r="CKT45" s="85"/>
      <c r="CKU45" s="85"/>
      <c r="CKV45" s="85"/>
      <c r="CKW45" s="85"/>
      <c r="CKX45" s="85"/>
      <c r="CKY45" s="85"/>
      <c r="CKZ45" s="85"/>
      <c r="CLA45" s="85"/>
      <c r="CLB45" s="85"/>
      <c r="CLC45" s="85"/>
      <c r="CLD45" s="85"/>
      <c r="CLE45" s="85"/>
      <c r="CLF45" s="85"/>
      <c r="CLG45" s="85"/>
      <c r="CLH45" s="85"/>
      <c r="CLI45" s="85"/>
      <c r="CLJ45" s="85"/>
      <c r="CLK45" s="85"/>
      <c r="CLL45" s="85"/>
      <c r="CLM45" s="85"/>
      <c r="CLN45" s="85"/>
      <c r="CLO45" s="85"/>
      <c r="CLP45" s="85"/>
      <c r="CLQ45" s="85"/>
      <c r="CLR45" s="85"/>
      <c r="CLS45" s="85"/>
      <c r="CLT45" s="85"/>
      <c r="CLU45" s="85"/>
      <c r="CLV45" s="85"/>
      <c r="CLW45" s="85"/>
      <c r="CLX45" s="85"/>
      <c r="CLY45" s="85"/>
      <c r="CLZ45" s="85"/>
      <c r="CMA45" s="85"/>
      <c r="CMB45" s="85"/>
      <c r="CMC45" s="85"/>
      <c r="CMD45" s="85"/>
      <c r="CME45" s="85"/>
      <c r="CMF45" s="85"/>
      <c r="CMG45" s="85"/>
      <c r="CMH45" s="85"/>
      <c r="CMI45" s="85"/>
      <c r="CMJ45" s="85"/>
      <c r="CMK45" s="85"/>
      <c r="CML45" s="85"/>
      <c r="CMM45" s="85"/>
      <c r="CMN45" s="85"/>
      <c r="CMO45" s="85"/>
      <c r="CMP45" s="85"/>
      <c r="CMQ45" s="85"/>
      <c r="CMR45" s="85"/>
      <c r="CMS45" s="85"/>
      <c r="CMT45" s="85"/>
      <c r="CMU45" s="85"/>
      <c r="CMV45" s="85"/>
      <c r="CMW45" s="85"/>
      <c r="CMX45" s="85"/>
      <c r="CMY45" s="85"/>
      <c r="CMZ45" s="85"/>
      <c r="CNA45" s="85"/>
      <c r="CNB45" s="85"/>
      <c r="CNC45" s="85"/>
      <c r="CND45" s="85"/>
      <c r="CNE45" s="85"/>
      <c r="CNF45" s="85"/>
      <c r="CNG45" s="85"/>
      <c r="CNH45" s="85"/>
      <c r="CNI45" s="85"/>
      <c r="CNJ45" s="85"/>
      <c r="CNK45" s="85"/>
      <c r="CNL45" s="85"/>
      <c r="CNM45" s="85"/>
      <c r="CNN45" s="85"/>
      <c r="CNO45" s="85"/>
      <c r="CNP45" s="85"/>
      <c r="CNQ45" s="85"/>
      <c r="CNR45" s="85"/>
      <c r="CNS45" s="85"/>
      <c r="CNT45" s="85"/>
      <c r="CNU45" s="85"/>
      <c r="CNV45" s="85"/>
      <c r="CNW45" s="85"/>
      <c r="CNX45" s="85"/>
      <c r="CNY45" s="85"/>
      <c r="CNZ45" s="85"/>
      <c r="COA45" s="85"/>
      <c r="COB45" s="85"/>
      <c r="COC45" s="85"/>
      <c r="COD45" s="85"/>
      <c r="COE45" s="85"/>
      <c r="COF45" s="85"/>
      <c r="COG45" s="85"/>
      <c r="COH45" s="85"/>
      <c r="COI45" s="85"/>
      <c r="COJ45" s="85"/>
      <c r="COK45" s="85"/>
      <c r="COL45" s="85"/>
      <c r="COM45" s="85"/>
      <c r="CON45" s="85"/>
      <c r="COO45" s="85"/>
      <c r="COP45" s="85"/>
      <c r="COQ45" s="85"/>
      <c r="COR45" s="85"/>
      <c r="COS45" s="85"/>
      <c r="COT45" s="85"/>
      <c r="COU45" s="85"/>
      <c r="COV45" s="85"/>
      <c r="COW45" s="85"/>
      <c r="COX45" s="85"/>
      <c r="COY45" s="85"/>
      <c r="COZ45" s="85"/>
      <c r="CPA45" s="85"/>
      <c r="CPB45" s="85"/>
      <c r="CPC45" s="85"/>
      <c r="CPD45" s="85"/>
      <c r="CPE45" s="85"/>
      <c r="CPF45" s="85"/>
      <c r="CPG45" s="85"/>
      <c r="CPH45" s="85"/>
      <c r="CPI45" s="85"/>
      <c r="CPJ45" s="85"/>
      <c r="CPK45" s="85"/>
      <c r="CPL45" s="85"/>
      <c r="CPM45" s="85"/>
      <c r="CPN45" s="85"/>
      <c r="CPO45" s="85"/>
      <c r="CPP45" s="85"/>
      <c r="CPQ45" s="85"/>
      <c r="CPR45" s="85"/>
      <c r="CPS45" s="85"/>
      <c r="CPT45" s="85"/>
      <c r="CPU45" s="85"/>
      <c r="CPV45" s="85"/>
      <c r="CPW45" s="85"/>
      <c r="CPX45" s="85"/>
      <c r="CPY45" s="85"/>
      <c r="CPZ45" s="85"/>
      <c r="CQA45" s="85"/>
      <c r="CQB45" s="85"/>
      <c r="CQC45" s="85"/>
      <c r="CQD45" s="85"/>
      <c r="CQE45" s="85"/>
      <c r="CQF45" s="85"/>
      <c r="CQG45" s="85"/>
      <c r="CQH45" s="85"/>
      <c r="CQI45" s="85"/>
      <c r="CQJ45" s="85"/>
      <c r="CQK45" s="85"/>
      <c r="CQL45" s="85"/>
      <c r="CQM45" s="85"/>
      <c r="CQN45" s="85"/>
      <c r="CQO45" s="85"/>
      <c r="CQP45" s="85"/>
      <c r="CQQ45" s="85"/>
      <c r="CQR45" s="85"/>
      <c r="CQS45" s="85"/>
      <c r="CQT45" s="85"/>
      <c r="CQU45" s="85"/>
      <c r="CQV45" s="85"/>
      <c r="CQW45" s="85"/>
      <c r="CQX45" s="85"/>
      <c r="CQY45" s="85"/>
      <c r="CQZ45" s="85"/>
      <c r="CRA45" s="85"/>
      <c r="CRB45" s="85"/>
      <c r="CRC45" s="85"/>
      <c r="CRD45" s="85"/>
      <c r="CRE45" s="85"/>
      <c r="CRF45" s="85"/>
      <c r="CRG45" s="85"/>
      <c r="CRH45" s="85"/>
      <c r="CRI45" s="85"/>
      <c r="CRJ45" s="85"/>
      <c r="CRK45" s="85"/>
      <c r="CRL45" s="85"/>
      <c r="CRM45" s="85"/>
      <c r="CRN45" s="85"/>
      <c r="CRO45" s="85"/>
      <c r="CRP45" s="85"/>
      <c r="CRQ45" s="85"/>
      <c r="CRR45" s="85"/>
      <c r="CRS45" s="85"/>
      <c r="CRT45" s="85"/>
      <c r="CRU45" s="85"/>
      <c r="CRV45" s="85"/>
      <c r="CRW45" s="85"/>
      <c r="CRX45" s="85"/>
      <c r="CRY45" s="85"/>
      <c r="CRZ45" s="85"/>
      <c r="CSA45" s="85"/>
      <c r="CSB45" s="85"/>
      <c r="CSC45" s="85"/>
      <c r="CSD45" s="85"/>
      <c r="CSE45" s="85"/>
      <c r="CSF45" s="85"/>
      <c r="CSG45" s="85"/>
      <c r="CSH45" s="85"/>
      <c r="CSI45" s="85"/>
      <c r="CSJ45" s="85"/>
      <c r="CSK45" s="85"/>
      <c r="CSL45" s="85"/>
      <c r="CSM45" s="85"/>
      <c r="CSN45" s="85"/>
      <c r="CSO45" s="85"/>
      <c r="CSP45" s="85"/>
      <c r="CSQ45" s="85"/>
      <c r="CSR45" s="85"/>
      <c r="CSS45" s="85"/>
      <c r="CST45" s="85"/>
      <c r="CSU45" s="85"/>
      <c r="CSV45" s="85"/>
      <c r="CSW45" s="85"/>
      <c r="CSX45" s="85"/>
      <c r="CSY45" s="85"/>
      <c r="CSZ45" s="85"/>
      <c r="CTA45" s="85"/>
      <c r="CTB45" s="85"/>
      <c r="CTC45" s="85"/>
      <c r="CTD45" s="85"/>
      <c r="CTE45" s="85"/>
      <c r="CTF45" s="85"/>
      <c r="CTG45" s="85"/>
      <c r="CTH45" s="85"/>
      <c r="CTI45" s="85"/>
      <c r="CTJ45" s="85"/>
      <c r="CTK45" s="85"/>
      <c r="CTL45" s="85"/>
      <c r="CTM45" s="85"/>
      <c r="CTN45" s="85"/>
      <c r="CTO45" s="85"/>
      <c r="CTP45" s="85"/>
      <c r="CTQ45" s="85"/>
      <c r="CTR45" s="85"/>
      <c r="CTS45" s="85"/>
      <c r="CTT45" s="85"/>
      <c r="CTU45" s="85"/>
      <c r="CTV45" s="85"/>
      <c r="CTW45" s="85"/>
      <c r="CTX45" s="85"/>
      <c r="CTY45" s="85"/>
      <c r="CTZ45" s="85"/>
      <c r="CUA45" s="85"/>
      <c r="CUB45" s="85"/>
      <c r="CUC45" s="85"/>
      <c r="CUD45" s="85"/>
      <c r="CUE45" s="85"/>
      <c r="CUF45" s="85"/>
      <c r="CUG45" s="85"/>
      <c r="CUH45" s="85"/>
      <c r="CUI45" s="85"/>
      <c r="CUJ45" s="85"/>
      <c r="CUK45" s="85"/>
      <c r="CUL45" s="85"/>
      <c r="CUM45" s="85"/>
      <c r="CUN45" s="85"/>
      <c r="CUO45" s="85"/>
      <c r="CUP45" s="85"/>
      <c r="CUQ45" s="85"/>
      <c r="CUR45" s="85"/>
      <c r="CUS45" s="85"/>
      <c r="CUT45" s="85"/>
      <c r="CUU45" s="85"/>
      <c r="CUV45" s="85"/>
      <c r="CUW45" s="85"/>
      <c r="CUX45" s="85"/>
      <c r="CUY45" s="85"/>
      <c r="CUZ45" s="85"/>
      <c r="CVA45" s="85"/>
      <c r="CVB45" s="85"/>
      <c r="CVC45" s="85"/>
      <c r="CVD45" s="85"/>
      <c r="CVE45" s="85"/>
      <c r="CVF45" s="85"/>
      <c r="CVG45" s="85"/>
      <c r="CVH45" s="85"/>
      <c r="CVI45" s="85"/>
      <c r="CVJ45" s="85"/>
      <c r="CVK45" s="85"/>
      <c r="CVL45" s="85"/>
      <c r="CVM45" s="85"/>
      <c r="CVN45" s="85"/>
      <c r="CVO45" s="85"/>
      <c r="CVP45" s="85"/>
      <c r="CVQ45" s="85"/>
      <c r="CVR45" s="85"/>
      <c r="CVS45" s="85"/>
      <c r="CVT45" s="85"/>
      <c r="CVU45" s="85"/>
      <c r="CVV45" s="85"/>
      <c r="CVW45" s="85"/>
      <c r="CVX45" s="85"/>
      <c r="CVY45" s="85"/>
      <c r="CVZ45" s="85"/>
      <c r="CWA45" s="85"/>
      <c r="CWB45" s="85"/>
      <c r="CWC45" s="85"/>
      <c r="CWD45" s="85"/>
      <c r="CWE45" s="85"/>
      <c r="CWF45" s="85"/>
      <c r="CWG45" s="85"/>
      <c r="CWH45" s="85"/>
      <c r="CWI45" s="85"/>
      <c r="CWJ45" s="85"/>
      <c r="CWK45" s="85"/>
      <c r="CWL45" s="85"/>
      <c r="CWM45" s="85"/>
      <c r="CWN45" s="85"/>
      <c r="CWO45" s="85"/>
      <c r="CWP45" s="85"/>
      <c r="CWQ45" s="85"/>
      <c r="CWR45" s="85"/>
      <c r="CWS45" s="85"/>
      <c r="CWT45" s="85"/>
      <c r="CWU45" s="85"/>
      <c r="CWV45" s="85"/>
      <c r="CWW45" s="85"/>
      <c r="CWX45" s="85"/>
      <c r="CWY45" s="85"/>
      <c r="CWZ45" s="85"/>
      <c r="CXA45" s="85"/>
      <c r="CXB45" s="85"/>
      <c r="CXC45" s="85"/>
      <c r="CXD45" s="85"/>
      <c r="CXE45" s="85"/>
      <c r="CXF45" s="85"/>
      <c r="CXG45" s="85"/>
      <c r="CXH45" s="85"/>
      <c r="CXI45" s="85"/>
      <c r="CXJ45" s="85"/>
      <c r="CXK45" s="85"/>
      <c r="CXL45" s="85"/>
      <c r="CXM45" s="85"/>
      <c r="CXN45" s="85"/>
      <c r="CXO45" s="85"/>
      <c r="CXP45" s="85"/>
      <c r="CXQ45" s="85"/>
      <c r="CXR45" s="85"/>
      <c r="CXS45" s="85"/>
      <c r="CXT45" s="85"/>
      <c r="CXU45" s="85"/>
      <c r="CXV45" s="85"/>
      <c r="CXW45" s="85"/>
      <c r="CXX45" s="85"/>
      <c r="CXY45" s="85"/>
      <c r="CXZ45" s="85"/>
      <c r="CYA45" s="85"/>
      <c r="CYB45" s="85"/>
      <c r="CYC45" s="85"/>
      <c r="CYD45" s="85"/>
      <c r="CYE45" s="85"/>
      <c r="CYF45" s="85"/>
      <c r="CYG45" s="85"/>
      <c r="CYH45" s="85"/>
      <c r="CYI45" s="85"/>
      <c r="CYJ45" s="85"/>
      <c r="CYK45" s="85"/>
      <c r="CYL45" s="85"/>
      <c r="CYM45" s="85"/>
      <c r="CYN45" s="85"/>
      <c r="CYO45" s="85"/>
      <c r="CYP45" s="85"/>
      <c r="CYQ45" s="85"/>
      <c r="CYR45" s="85"/>
      <c r="CYS45" s="85"/>
      <c r="CYT45" s="85"/>
      <c r="CYU45" s="85"/>
      <c r="CYV45" s="85"/>
      <c r="CYW45" s="85"/>
      <c r="CYX45" s="85"/>
      <c r="CYY45" s="85"/>
      <c r="CYZ45" s="85"/>
      <c r="CZA45" s="85"/>
      <c r="CZB45" s="85"/>
      <c r="CZC45" s="85"/>
      <c r="CZD45" s="85"/>
      <c r="CZE45" s="85"/>
      <c r="CZF45" s="85"/>
      <c r="CZG45" s="85"/>
      <c r="CZH45" s="85"/>
      <c r="CZI45" s="85"/>
      <c r="CZJ45" s="85"/>
      <c r="CZK45" s="85"/>
      <c r="CZL45" s="85"/>
      <c r="CZM45" s="85"/>
      <c r="CZN45" s="85"/>
      <c r="CZO45" s="85"/>
      <c r="CZP45" s="85"/>
      <c r="CZQ45" s="85"/>
      <c r="CZR45" s="85"/>
      <c r="CZS45" s="85"/>
      <c r="CZT45" s="85"/>
      <c r="CZU45" s="85"/>
      <c r="CZV45" s="85"/>
      <c r="CZW45" s="85"/>
      <c r="CZX45" s="85"/>
      <c r="CZY45" s="85"/>
      <c r="CZZ45" s="85"/>
      <c r="DAA45" s="85"/>
      <c r="DAB45" s="85"/>
      <c r="DAC45" s="85"/>
      <c r="DAD45" s="85"/>
      <c r="DAE45" s="85"/>
      <c r="DAF45" s="85"/>
      <c r="DAG45" s="85"/>
      <c r="DAH45" s="85"/>
      <c r="DAI45" s="85"/>
      <c r="DAJ45" s="85"/>
      <c r="DAK45" s="85"/>
      <c r="DAL45" s="85"/>
      <c r="DAM45" s="85"/>
      <c r="DAN45" s="85"/>
      <c r="DAO45" s="85"/>
      <c r="DAP45" s="85"/>
      <c r="DAQ45" s="85"/>
      <c r="DAR45" s="85"/>
      <c r="DAS45" s="85"/>
      <c r="DAT45" s="85"/>
      <c r="DAU45" s="85"/>
      <c r="DAV45" s="85"/>
      <c r="DAW45" s="85"/>
      <c r="DAX45" s="85"/>
      <c r="DAY45" s="85"/>
      <c r="DAZ45" s="85"/>
      <c r="DBA45" s="85"/>
      <c r="DBB45" s="85"/>
      <c r="DBC45" s="85"/>
      <c r="DBD45" s="85"/>
      <c r="DBE45" s="85"/>
      <c r="DBF45" s="85"/>
      <c r="DBG45" s="85"/>
      <c r="DBH45" s="85"/>
      <c r="DBI45" s="85"/>
      <c r="DBJ45" s="85"/>
      <c r="DBK45" s="85"/>
      <c r="DBL45" s="85"/>
      <c r="DBM45" s="85"/>
      <c r="DBN45" s="85"/>
      <c r="DBO45" s="85"/>
      <c r="DBP45" s="85"/>
      <c r="DBQ45" s="85"/>
      <c r="DBR45" s="85"/>
      <c r="DBS45" s="85"/>
      <c r="DBT45" s="85"/>
      <c r="DBU45" s="85"/>
      <c r="DBV45" s="85"/>
      <c r="DBW45" s="85"/>
      <c r="DBX45" s="85"/>
      <c r="DBY45" s="85"/>
      <c r="DBZ45" s="85"/>
      <c r="DCA45" s="85"/>
      <c r="DCB45" s="85"/>
      <c r="DCC45" s="85"/>
      <c r="DCD45" s="85"/>
      <c r="DCE45" s="85"/>
      <c r="DCF45" s="85"/>
      <c r="DCG45" s="85"/>
      <c r="DCH45" s="85"/>
      <c r="DCI45" s="85"/>
      <c r="DCJ45" s="85"/>
      <c r="DCK45" s="85"/>
      <c r="DCL45" s="85"/>
      <c r="DCM45" s="85"/>
      <c r="DCN45" s="85"/>
      <c r="DCO45" s="85"/>
      <c r="DCP45" s="85"/>
      <c r="DCQ45" s="85"/>
      <c r="DCR45" s="85"/>
      <c r="DCS45" s="85"/>
      <c r="DCT45" s="85"/>
      <c r="DCU45" s="85"/>
      <c r="DCV45" s="85"/>
      <c r="DCW45" s="85"/>
      <c r="DCX45" s="85"/>
      <c r="DCY45" s="85"/>
      <c r="DCZ45" s="85"/>
      <c r="DDA45" s="85"/>
      <c r="DDB45" s="85"/>
      <c r="DDC45" s="85"/>
      <c r="DDD45" s="85"/>
      <c r="DDE45" s="85"/>
      <c r="DDF45" s="85"/>
      <c r="DDG45" s="85"/>
      <c r="DDH45" s="85"/>
      <c r="DDI45" s="85"/>
      <c r="DDJ45" s="85"/>
      <c r="DDK45" s="85"/>
      <c r="DDL45" s="85"/>
      <c r="DDM45" s="85"/>
      <c r="DDN45" s="85"/>
      <c r="DDO45" s="85"/>
      <c r="DDP45" s="85"/>
      <c r="DDQ45" s="85"/>
      <c r="DDR45" s="85"/>
      <c r="DDS45" s="85"/>
      <c r="DDT45" s="85"/>
      <c r="DDU45" s="85"/>
      <c r="DDV45" s="85"/>
      <c r="DDW45" s="85"/>
      <c r="DDX45" s="85"/>
      <c r="DDY45" s="85"/>
      <c r="DDZ45" s="85"/>
      <c r="DEA45" s="85"/>
      <c r="DEB45" s="85"/>
      <c r="DEC45" s="85"/>
      <c r="DED45" s="85"/>
      <c r="DEE45" s="85"/>
      <c r="DEF45" s="85"/>
      <c r="DEG45" s="85"/>
      <c r="DEH45" s="85"/>
      <c r="DEI45" s="85"/>
      <c r="DEJ45" s="85"/>
      <c r="DEK45" s="85"/>
      <c r="DEL45" s="85"/>
      <c r="DEM45" s="85"/>
      <c r="DEN45" s="85"/>
      <c r="DEO45" s="85"/>
      <c r="DEP45" s="85"/>
      <c r="DEQ45" s="85"/>
      <c r="DER45" s="85"/>
      <c r="DES45" s="85"/>
      <c r="DET45" s="85"/>
      <c r="DEU45" s="85"/>
      <c r="DEV45" s="85"/>
      <c r="DEW45" s="85"/>
      <c r="DEX45" s="85"/>
      <c r="DEY45" s="85"/>
      <c r="DEZ45" s="85"/>
      <c r="DFA45" s="85"/>
      <c r="DFB45" s="85"/>
      <c r="DFC45" s="85"/>
      <c r="DFD45" s="85"/>
      <c r="DFE45" s="85"/>
      <c r="DFF45" s="85"/>
      <c r="DFG45" s="85"/>
      <c r="DFH45" s="85"/>
      <c r="DFI45" s="85"/>
      <c r="DFJ45" s="85"/>
      <c r="DFK45" s="85"/>
      <c r="DFL45" s="85"/>
      <c r="DFM45" s="85"/>
      <c r="DFN45" s="85"/>
      <c r="DFO45" s="85"/>
      <c r="DFP45" s="85"/>
      <c r="DFQ45" s="85"/>
      <c r="DFR45" s="85"/>
      <c r="DFS45" s="85"/>
      <c r="DFT45" s="85"/>
      <c r="DFU45" s="85"/>
      <c r="DFV45" s="85"/>
      <c r="DFW45" s="85"/>
      <c r="DFX45" s="85"/>
      <c r="DFY45" s="85"/>
      <c r="DFZ45" s="85"/>
      <c r="DGA45" s="85"/>
      <c r="DGB45" s="85"/>
      <c r="DGC45" s="85"/>
      <c r="DGD45" s="85"/>
      <c r="DGE45" s="85"/>
      <c r="DGF45" s="85"/>
      <c r="DGG45" s="85"/>
      <c r="DGH45" s="85"/>
      <c r="DGI45" s="85"/>
      <c r="DGJ45" s="85"/>
      <c r="DGK45" s="85"/>
      <c r="DGL45" s="85"/>
      <c r="DGM45" s="85"/>
      <c r="DGN45" s="85"/>
      <c r="DGO45" s="85"/>
      <c r="DGP45" s="85"/>
      <c r="DGQ45" s="85"/>
      <c r="DGR45" s="85"/>
      <c r="DGS45" s="85"/>
      <c r="DGT45" s="85"/>
      <c r="DGU45" s="85"/>
      <c r="DGV45" s="85"/>
      <c r="DGW45" s="85"/>
      <c r="DGX45" s="85"/>
      <c r="DGY45" s="85"/>
      <c r="DGZ45" s="85"/>
      <c r="DHA45" s="85"/>
      <c r="DHB45" s="85"/>
      <c r="DHC45" s="85"/>
      <c r="DHD45" s="85"/>
      <c r="DHE45" s="85"/>
      <c r="DHF45" s="85"/>
      <c r="DHG45" s="85"/>
      <c r="DHH45" s="85"/>
      <c r="DHI45" s="85"/>
      <c r="DHJ45" s="85"/>
      <c r="DHK45" s="85"/>
      <c r="DHL45" s="85"/>
      <c r="DHM45" s="85"/>
      <c r="DHN45" s="85"/>
      <c r="DHO45" s="85"/>
      <c r="DHP45" s="85"/>
      <c r="DHQ45" s="85"/>
      <c r="DHR45" s="85"/>
      <c r="DHS45" s="85"/>
      <c r="DHT45" s="85"/>
      <c r="DHU45" s="85"/>
      <c r="DHV45" s="85"/>
      <c r="DHW45" s="85"/>
      <c r="DHX45" s="85"/>
      <c r="DHY45" s="85"/>
      <c r="DHZ45" s="85"/>
      <c r="DIA45" s="85"/>
      <c r="DIB45" s="85"/>
      <c r="DIC45" s="85"/>
      <c r="DID45" s="85"/>
      <c r="DIE45" s="85"/>
      <c r="DIF45" s="85"/>
      <c r="DIG45" s="85"/>
      <c r="DIH45" s="85"/>
      <c r="DII45" s="85"/>
      <c r="DIJ45" s="85"/>
      <c r="DIK45" s="85"/>
      <c r="DIL45" s="85"/>
      <c r="DIM45" s="85"/>
      <c r="DIN45" s="85"/>
      <c r="DIO45" s="85"/>
      <c r="DIP45" s="85"/>
      <c r="DIQ45" s="85"/>
      <c r="DIR45" s="85"/>
      <c r="DIS45" s="85"/>
      <c r="DIT45" s="85"/>
      <c r="DIU45" s="85"/>
      <c r="DIV45" s="85"/>
      <c r="DIW45" s="85"/>
      <c r="DIX45" s="85"/>
      <c r="DIY45" s="85"/>
      <c r="DIZ45" s="85"/>
      <c r="DJA45" s="85"/>
      <c r="DJB45" s="85"/>
      <c r="DJC45" s="85"/>
      <c r="DJD45" s="85"/>
      <c r="DJE45" s="85"/>
      <c r="DJF45" s="85"/>
      <c r="DJG45" s="85"/>
      <c r="DJH45" s="85"/>
      <c r="DJI45" s="85"/>
      <c r="DJJ45" s="85"/>
      <c r="DJK45" s="85"/>
      <c r="DJL45" s="85"/>
      <c r="DJM45" s="85"/>
      <c r="DJN45" s="85"/>
      <c r="DJO45" s="85"/>
      <c r="DJP45" s="85"/>
      <c r="DJQ45" s="85"/>
      <c r="DJR45" s="85"/>
      <c r="DJS45" s="85"/>
      <c r="DJT45" s="85"/>
      <c r="DJU45" s="85"/>
      <c r="DJV45" s="85"/>
      <c r="DJW45" s="85"/>
      <c r="DJX45" s="85"/>
      <c r="DJY45" s="85"/>
      <c r="DJZ45" s="85"/>
      <c r="DKA45" s="85"/>
      <c r="DKB45" s="85"/>
      <c r="DKC45" s="85"/>
      <c r="DKD45" s="85"/>
      <c r="DKE45" s="85"/>
      <c r="DKF45" s="85"/>
      <c r="DKG45" s="85"/>
      <c r="DKH45" s="85"/>
      <c r="DKI45" s="85"/>
      <c r="DKJ45" s="85"/>
      <c r="DKK45" s="85"/>
      <c r="DKL45" s="85"/>
      <c r="DKM45" s="85"/>
      <c r="DKN45" s="85"/>
      <c r="DKO45" s="85"/>
      <c r="DKP45" s="85"/>
      <c r="DKQ45" s="85"/>
      <c r="DKR45" s="85"/>
      <c r="DKS45" s="85"/>
      <c r="DKT45" s="85"/>
      <c r="DKU45" s="85"/>
      <c r="DKV45" s="85"/>
      <c r="DKW45" s="85"/>
      <c r="DKX45" s="85"/>
      <c r="DKY45" s="85"/>
      <c r="DKZ45" s="85"/>
      <c r="DLA45" s="85"/>
      <c r="DLB45" s="85"/>
      <c r="DLC45" s="85"/>
      <c r="DLD45" s="85"/>
      <c r="DLE45" s="85"/>
      <c r="DLF45" s="85"/>
      <c r="DLG45" s="85"/>
      <c r="DLH45" s="85"/>
      <c r="DLI45" s="85"/>
      <c r="DLJ45" s="85"/>
      <c r="DLK45" s="85"/>
      <c r="DLL45" s="85"/>
      <c r="DLM45" s="85"/>
      <c r="DLN45" s="85"/>
      <c r="DLO45" s="85"/>
      <c r="DLP45" s="85"/>
      <c r="DLQ45" s="85"/>
      <c r="DLR45" s="85"/>
      <c r="DLS45" s="85"/>
      <c r="DLT45" s="85"/>
      <c r="DLU45" s="85"/>
      <c r="DLV45" s="85"/>
      <c r="DLW45" s="85"/>
      <c r="DLX45" s="85"/>
      <c r="DLY45" s="85"/>
      <c r="DLZ45" s="85"/>
      <c r="DMA45" s="85"/>
      <c r="DMB45" s="85"/>
      <c r="DMC45" s="85"/>
      <c r="DMD45" s="85"/>
      <c r="DME45" s="85"/>
      <c r="DMF45" s="85"/>
      <c r="DMG45" s="85"/>
      <c r="DMH45" s="85"/>
      <c r="DMI45" s="85"/>
      <c r="DMJ45" s="85"/>
      <c r="DMK45" s="85"/>
      <c r="DML45" s="85"/>
      <c r="DMM45" s="85"/>
      <c r="DMN45" s="85"/>
      <c r="DMO45" s="85"/>
      <c r="DMP45" s="85"/>
      <c r="DMQ45" s="85"/>
      <c r="DMR45" s="85"/>
      <c r="DMS45" s="85"/>
      <c r="DMT45" s="85"/>
      <c r="DMU45" s="85"/>
      <c r="DMV45" s="85"/>
      <c r="DMW45" s="85"/>
      <c r="DMX45" s="85"/>
      <c r="DMY45" s="85"/>
      <c r="DMZ45" s="85"/>
      <c r="DNA45" s="85"/>
      <c r="DNB45" s="85"/>
      <c r="DNC45" s="85"/>
      <c r="DND45" s="85"/>
      <c r="DNE45" s="85"/>
      <c r="DNF45" s="85"/>
      <c r="DNG45" s="85"/>
      <c r="DNH45" s="85"/>
      <c r="DNI45" s="85"/>
      <c r="DNJ45" s="85"/>
      <c r="DNK45" s="85"/>
      <c r="DNL45" s="85"/>
      <c r="DNM45" s="85"/>
      <c r="DNN45" s="85"/>
      <c r="DNO45" s="85"/>
      <c r="DNP45" s="85"/>
      <c r="DNQ45" s="85"/>
      <c r="DNR45" s="85"/>
      <c r="DNS45" s="85"/>
      <c r="DNT45" s="85"/>
      <c r="DNU45" s="85"/>
      <c r="DNV45" s="85"/>
      <c r="DNW45" s="85"/>
      <c r="DNX45" s="85"/>
      <c r="DNY45" s="85"/>
      <c r="DNZ45" s="85"/>
      <c r="DOA45" s="85"/>
      <c r="DOB45" s="85"/>
      <c r="DOC45" s="85"/>
      <c r="DOD45" s="85"/>
      <c r="DOE45" s="85"/>
      <c r="DOF45" s="85"/>
      <c r="DOG45" s="85"/>
      <c r="DOH45" s="85"/>
      <c r="DOI45" s="85"/>
      <c r="DOJ45" s="85"/>
      <c r="DOK45" s="85"/>
      <c r="DOL45" s="85"/>
      <c r="DOM45" s="85"/>
      <c r="DON45" s="85"/>
      <c r="DOO45" s="85"/>
      <c r="DOP45" s="85"/>
      <c r="DOQ45" s="85"/>
      <c r="DOR45" s="85"/>
      <c r="DOS45" s="85"/>
      <c r="DOT45" s="85"/>
      <c r="DOU45" s="85"/>
      <c r="DOV45" s="85"/>
      <c r="DOW45" s="85"/>
      <c r="DOX45" s="85"/>
      <c r="DOY45" s="85"/>
      <c r="DOZ45" s="85"/>
      <c r="DPA45" s="85"/>
      <c r="DPB45" s="85"/>
      <c r="DPC45" s="85"/>
      <c r="DPD45" s="85"/>
      <c r="DPE45" s="85"/>
      <c r="DPF45" s="85"/>
      <c r="DPG45" s="85"/>
      <c r="DPH45" s="85"/>
      <c r="DPI45" s="85"/>
      <c r="DPJ45" s="85"/>
      <c r="DPK45" s="85"/>
      <c r="DPL45" s="85"/>
      <c r="DPM45" s="85"/>
      <c r="DPN45" s="85"/>
      <c r="DPO45" s="85"/>
      <c r="DPP45" s="85"/>
      <c r="DPQ45" s="85"/>
      <c r="DPR45" s="85"/>
      <c r="DPS45" s="85"/>
      <c r="DPT45" s="85"/>
      <c r="DPU45" s="85"/>
      <c r="DPV45" s="85"/>
      <c r="DPW45" s="85"/>
      <c r="DPX45" s="85"/>
      <c r="DPY45" s="85"/>
      <c r="DPZ45" s="85"/>
      <c r="DQA45" s="85"/>
      <c r="DQB45" s="85"/>
      <c r="DQC45" s="85"/>
      <c r="DQD45" s="85"/>
      <c r="DQE45" s="85"/>
      <c r="DQF45" s="85"/>
      <c r="DQG45" s="85"/>
      <c r="DQH45" s="85"/>
      <c r="DQI45" s="85"/>
      <c r="DQJ45" s="85"/>
      <c r="DQK45" s="85"/>
      <c r="DQL45" s="85"/>
      <c r="DQM45" s="85"/>
      <c r="DQN45" s="85"/>
      <c r="DQO45" s="85"/>
      <c r="DQP45" s="85"/>
      <c r="DQQ45" s="85"/>
      <c r="DQR45" s="85"/>
      <c r="DQS45" s="85"/>
      <c r="DQT45" s="85"/>
      <c r="DQU45" s="85"/>
      <c r="DQV45" s="85"/>
      <c r="DQW45" s="85"/>
      <c r="DQX45" s="85"/>
      <c r="DQY45" s="85"/>
      <c r="DQZ45" s="85"/>
      <c r="DRA45" s="85"/>
      <c r="DRB45" s="85"/>
      <c r="DRC45" s="85"/>
      <c r="DRD45" s="85"/>
      <c r="DRE45" s="85"/>
      <c r="DRF45" s="85"/>
      <c r="DRG45" s="85"/>
      <c r="DRH45" s="85"/>
      <c r="DRI45" s="85"/>
      <c r="DRJ45" s="85"/>
      <c r="DRK45" s="85"/>
      <c r="DRL45" s="85"/>
      <c r="DRM45" s="85"/>
      <c r="DRN45" s="85"/>
      <c r="DRO45" s="85"/>
      <c r="DRP45" s="85"/>
      <c r="DRQ45" s="85"/>
      <c r="DRR45" s="85"/>
      <c r="DRS45" s="85"/>
      <c r="DRT45" s="85"/>
      <c r="DRU45" s="85"/>
      <c r="DRV45" s="85"/>
      <c r="DRW45" s="85"/>
      <c r="DRX45" s="85"/>
      <c r="DRY45" s="85"/>
      <c r="DRZ45" s="85"/>
      <c r="DSA45" s="85"/>
      <c r="DSB45" s="85"/>
      <c r="DSC45" s="85"/>
      <c r="DSD45" s="85"/>
      <c r="DSE45" s="85"/>
      <c r="DSF45" s="85"/>
      <c r="DSG45" s="85"/>
      <c r="DSH45" s="85"/>
      <c r="DSI45" s="85"/>
      <c r="DSJ45" s="85"/>
      <c r="DSK45" s="85"/>
      <c r="DSL45" s="85"/>
      <c r="DSM45" s="85"/>
      <c r="DSN45" s="85"/>
      <c r="DSO45" s="85"/>
      <c r="DSP45" s="85"/>
      <c r="DSQ45" s="85"/>
      <c r="DSR45" s="85"/>
      <c r="DSS45" s="85"/>
      <c r="DST45" s="85"/>
      <c r="DSU45" s="85"/>
      <c r="DSV45" s="85"/>
      <c r="DSW45" s="85"/>
      <c r="DSX45" s="85"/>
      <c r="DSY45" s="85"/>
      <c r="DSZ45" s="85"/>
      <c r="DTA45" s="85"/>
      <c r="DTB45" s="85"/>
      <c r="DTC45" s="85"/>
      <c r="DTD45" s="85"/>
      <c r="DTE45" s="85"/>
      <c r="DTF45" s="85"/>
      <c r="DTG45" s="85"/>
      <c r="DTH45" s="85"/>
      <c r="DTI45" s="85"/>
      <c r="DTJ45" s="85"/>
      <c r="DTK45" s="85"/>
      <c r="DTL45" s="85"/>
      <c r="DTM45" s="85"/>
      <c r="DTN45" s="85"/>
      <c r="DTO45" s="85"/>
      <c r="DTP45" s="85"/>
      <c r="DTQ45" s="85"/>
      <c r="DTR45" s="85"/>
      <c r="DTS45" s="85"/>
      <c r="DTT45" s="85"/>
      <c r="DTU45" s="85"/>
      <c r="DTV45" s="85"/>
      <c r="DTW45" s="85"/>
      <c r="DTX45" s="85"/>
      <c r="DTY45" s="85"/>
      <c r="DTZ45" s="85"/>
      <c r="DUA45" s="85"/>
      <c r="DUB45" s="85"/>
      <c r="DUC45" s="85"/>
      <c r="DUD45" s="85"/>
      <c r="DUE45" s="85"/>
      <c r="DUF45" s="85"/>
      <c r="DUG45" s="85"/>
      <c r="DUH45" s="85"/>
      <c r="DUI45" s="85"/>
      <c r="DUJ45" s="85"/>
      <c r="DUK45" s="85"/>
      <c r="DUL45" s="85"/>
      <c r="DUM45" s="85"/>
      <c r="DUN45" s="85"/>
      <c r="DUO45" s="85"/>
      <c r="DUP45" s="85"/>
      <c r="DUQ45" s="85"/>
      <c r="DUR45" s="85"/>
      <c r="DUS45" s="85"/>
      <c r="DUT45" s="85"/>
      <c r="DUU45" s="85"/>
      <c r="DUV45" s="85"/>
      <c r="DUW45" s="85"/>
      <c r="DUX45" s="85"/>
      <c r="DUY45" s="85"/>
      <c r="DUZ45" s="85"/>
      <c r="DVA45" s="85"/>
      <c r="DVB45" s="85"/>
      <c r="DVC45" s="85"/>
      <c r="DVD45" s="85"/>
      <c r="DVE45" s="85"/>
      <c r="DVF45" s="85"/>
      <c r="DVG45" s="85"/>
      <c r="DVH45" s="85"/>
      <c r="DVI45" s="85"/>
      <c r="DVJ45" s="85"/>
      <c r="DVK45" s="85"/>
      <c r="DVL45" s="85"/>
      <c r="DVM45" s="85"/>
      <c r="DVN45" s="85"/>
      <c r="DVO45" s="85"/>
      <c r="DVP45" s="85"/>
      <c r="DVQ45" s="85"/>
      <c r="DVR45" s="85"/>
      <c r="DVS45" s="85"/>
      <c r="DVT45" s="85"/>
      <c r="DVU45" s="85"/>
      <c r="DVV45" s="85"/>
      <c r="DVW45" s="85"/>
      <c r="DVX45" s="85"/>
      <c r="DVY45" s="85"/>
      <c r="DVZ45" s="85"/>
      <c r="DWA45" s="85"/>
      <c r="DWB45" s="85"/>
      <c r="DWC45" s="85"/>
      <c r="DWD45" s="85"/>
      <c r="DWE45" s="85"/>
      <c r="DWF45" s="85"/>
      <c r="DWG45" s="85"/>
      <c r="DWH45" s="85"/>
      <c r="DWI45" s="85"/>
      <c r="DWJ45" s="85"/>
      <c r="DWK45" s="85"/>
      <c r="DWL45" s="85"/>
      <c r="DWM45" s="85"/>
      <c r="DWN45" s="85"/>
      <c r="DWO45" s="85"/>
      <c r="DWP45" s="85"/>
      <c r="DWQ45" s="85"/>
      <c r="DWR45" s="85"/>
      <c r="DWS45" s="85"/>
      <c r="DWT45" s="85"/>
      <c r="DWU45" s="85"/>
      <c r="DWV45" s="85"/>
      <c r="DWW45" s="85"/>
      <c r="DWX45" s="85"/>
      <c r="DWY45" s="85"/>
      <c r="DWZ45" s="85"/>
      <c r="DXA45" s="85"/>
      <c r="DXB45" s="85"/>
      <c r="DXC45" s="85"/>
      <c r="DXD45" s="85"/>
      <c r="DXE45" s="85"/>
      <c r="DXF45" s="85"/>
      <c r="DXG45" s="85"/>
      <c r="DXH45" s="85"/>
      <c r="DXI45" s="85"/>
      <c r="DXJ45" s="85"/>
      <c r="DXK45" s="85"/>
      <c r="DXL45" s="85"/>
      <c r="DXM45" s="85"/>
      <c r="DXN45" s="85"/>
      <c r="DXO45" s="85"/>
      <c r="DXP45" s="85"/>
      <c r="DXQ45" s="85"/>
      <c r="DXR45" s="85"/>
      <c r="DXS45" s="85"/>
      <c r="DXT45" s="85"/>
      <c r="DXU45" s="85"/>
      <c r="DXV45" s="85"/>
      <c r="DXW45" s="85"/>
      <c r="DXX45" s="85"/>
      <c r="DXY45" s="85"/>
      <c r="DXZ45" s="85"/>
      <c r="DYA45" s="85"/>
      <c r="DYB45" s="85"/>
      <c r="DYC45" s="85"/>
      <c r="DYD45" s="85"/>
      <c r="DYE45" s="85"/>
      <c r="DYF45" s="85"/>
      <c r="DYG45" s="85"/>
      <c r="DYH45" s="85"/>
      <c r="DYI45" s="85"/>
      <c r="DYJ45" s="85"/>
      <c r="DYK45" s="85"/>
      <c r="DYL45" s="85"/>
      <c r="DYM45" s="85"/>
      <c r="DYN45" s="85"/>
      <c r="DYO45" s="85"/>
      <c r="DYP45" s="85"/>
      <c r="DYQ45" s="85"/>
      <c r="DYR45" s="85"/>
      <c r="DYS45" s="85"/>
      <c r="DYT45" s="85"/>
      <c r="DYU45" s="85"/>
      <c r="DYV45" s="85"/>
      <c r="DYW45" s="85"/>
      <c r="DYX45" s="85"/>
      <c r="DYY45" s="85"/>
      <c r="DYZ45" s="85"/>
      <c r="DZA45" s="85"/>
      <c r="DZB45" s="85"/>
      <c r="DZC45" s="85"/>
      <c r="DZD45" s="85"/>
      <c r="DZE45" s="85"/>
      <c r="DZF45" s="85"/>
      <c r="DZG45" s="85"/>
      <c r="DZH45" s="85"/>
      <c r="DZI45" s="85"/>
      <c r="DZJ45" s="85"/>
      <c r="DZK45" s="85"/>
      <c r="DZL45" s="85"/>
      <c r="DZM45" s="85"/>
      <c r="DZN45" s="85"/>
      <c r="DZO45" s="85"/>
      <c r="DZP45" s="85"/>
      <c r="DZQ45" s="85"/>
      <c r="DZR45" s="85"/>
      <c r="DZS45" s="85"/>
      <c r="DZT45" s="85"/>
      <c r="DZU45" s="85"/>
      <c r="DZV45" s="85"/>
      <c r="DZW45" s="85"/>
      <c r="DZX45" s="85"/>
      <c r="DZY45" s="85"/>
      <c r="DZZ45" s="85"/>
      <c r="EAA45" s="85"/>
      <c r="EAB45" s="85"/>
      <c r="EAC45" s="85"/>
      <c r="EAD45" s="85"/>
      <c r="EAE45" s="85"/>
      <c r="EAF45" s="85"/>
      <c r="EAG45" s="85"/>
      <c r="EAH45" s="85"/>
      <c r="EAI45" s="85"/>
      <c r="EAJ45" s="85"/>
      <c r="EAK45" s="85"/>
      <c r="EAL45" s="85"/>
      <c r="EAM45" s="85"/>
      <c r="EAN45" s="85"/>
      <c r="EAO45" s="85"/>
      <c r="EAP45" s="85"/>
      <c r="EAQ45" s="85"/>
      <c r="EAR45" s="85"/>
      <c r="EAS45" s="85"/>
      <c r="EAT45" s="85"/>
      <c r="EAU45" s="85"/>
      <c r="EAV45" s="85"/>
      <c r="EAW45" s="85"/>
      <c r="EAX45" s="85"/>
      <c r="EAY45" s="85"/>
      <c r="EAZ45" s="85"/>
      <c r="EBA45" s="85"/>
      <c r="EBB45" s="85"/>
      <c r="EBC45" s="85"/>
      <c r="EBD45" s="85"/>
      <c r="EBE45" s="85"/>
      <c r="EBF45" s="85"/>
      <c r="EBG45" s="85"/>
      <c r="EBH45" s="85"/>
      <c r="EBI45" s="85"/>
      <c r="EBJ45" s="85"/>
      <c r="EBK45" s="85"/>
      <c r="EBL45" s="85"/>
      <c r="EBM45" s="85"/>
      <c r="EBN45" s="85"/>
      <c r="EBO45" s="85"/>
      <c r="EBP45" s="85"/>
      <c r="EBQ45" s="85"/>
      <c r="EBR45" s="85"/>
      <c r="EBS45" s="85"/>
      <c r="EBT45" s="85"/>
      <c r="EBU45" s="85"/>
      <c r="EBV45" s="85"/>
      <c r="EBW45" s="85"/>
      <c r="EBX45" s="85"/>
      <c r="EBY45" s="85"/>
      <c r="EBZ45" s="85"/>
      <c r="ECA45" s="85"/>
      <c r="ECB45" s="85"/>
      <c r="ECC45" s="85"/>
      <c r="ECD45" s="85"/>
      <c r="ECE45" s="85"/>
      <c r="ECF45" s="85"/>
      <c r="ECG45" s="85"/>
      <c r="ECH45" s="85"/>
      <c r="ECI45" s="85"/>
      <c r="ECJ45" s="85"/>
      <c r="ECK45" s="85"/>
      <c r="ECL45" s="85"/>
      <c r="ECM45" s="85"/>
      <c r="ECN45" s="85"/>
      <c r="ECO45" s="85"/>
      <c r="ECP45" s="85"/>
      <c r="ECQ45" s="85"/>
      <c r="ECR45" s="85"/>
      <c r="ECS45" s="85"/>
      <c r="ECT45" s="85"/>
      <c r="ECU45" s="85"/>
      <c r="ECV45" s="85"/>
      <c r="ECW45" s="85"/>
      <c r="ECX45" s="85"/>
      <c r="ECY45" s="85"/>
      <c r="ECZ45" s="85"/>
      <c r="EDA45" s="85"/>
      <c r="EDB45" s="85"/>
      <c r="EDC45" s="85"/>
      <c r="EDD45" s="85"/>
      <c r="EDE45" s="85"/>
      <c r="EDF45" s="85"/>
      <c r="EDG45" s="85"/>
      <c r="EDH45" s="85"/>
      <c r="EDI45" s="85"/>
      <c r="EDJ45" s="85"/>
      <c r="EDK45" s="85"/>
      <c r="EDL45" s="85"/>
      <c r="EDM45" s="85"/>
      <c r="EDN45" s="85"/>
      <c r="EDO45" s="85"/>
      <c r="EDP45" s="85"/>
      <c r="EDQ45" s="85"/>
      <c r="EDR45" s="85"/>
      <c r="EDS45" s="85"/>
      <c r="EDT45" s="85"/>
      <c r="EDU45" s="85"/>
      <c r="EDV45" s="85"/>
      <c r="EDW45" s="85"/>
      <c r="EDX45" s="85"/>
      <c r="EDY45" s="85"/>
      <c r="EDZ45" s="85"/>
      <c r="EEA45" s="85"/>
      <c r="EEB45" s="85"/>
      <c r="EEC45" s="85"/>
      <c r="EED45" s="85"/>
      <c r="EEE45" s="85"/>
      <c r="EEF45" s="85"/>
      <c r="EEG45" s="85"/>
      <c r="EEH45" s="85"/>
      <c r="EEI45" s="85"/>
      <c r="EEJ45" s="85"/>
      <c r="EEK45" s="85"/>
      <c r="EEL45" s="85"/>
      <c r="EEM45" s="85"/>
      <c r="EEN45" s="85"/>
      <c r="EEO45" s="85"/>
      <c r="EEP45" s="85"/>
      <c r="EEQ45" s="85"/>
      <c r="EER45" s="85"/>
      <c r="EES45" s="85"/>
      <c r="EET45" s="85"/>
      <c r="EEU45" s="85"/>
      <c r="EEV45" s="85"/>
      <c r="EEW45" s="85"/>
      <c r="EEX45" s="85"/>
      <c r="EEY45" s="85"/>
      <c r="EEZ45" s="85"/>
      <c r="EFA45" s="85"/>
      <c r="EFB45" s="85"/>
      <c r="EFC45" s="85"/>
      <c r="EFD45" s="85"/>
      <c r="EFE45" s="85"/>
      <c r="EFF45" s="85"/>
      <c r="EFG45" s="85"/>
      <c r="EFH45" s="85"/>
      <c r="EFI45" s="85"/>
      <c r="EFJ45" s="85"/>
      <c r="EFK45" s="85"/>
      <c r="EFL45" s="85"/>
      <c r="EFM45" s="85"/>
      <c r="EFN45" s="85"/>
      <c r="EFO45" s="85"/>
      <c r="EFP45" s="85"/>
      <c r="EFQ45" s="85"/>
      <c r="EFR45" s="85"/>
      <c r="EFS45" s="85"/>
      <c r="EFT45" s="85"/>
      <c r="EFU45" s="85"/>
      <c r="EFV45" s="85"/>
      <c r="EFW45" s="85"/>
      <c r="EFX45" s="85"/>
      <c r="EFY45" s="85"/>
      <c r="EFZ45" s="85"/>
      <c r="EGA45" s="85"/>
      <c r="EGB45" s="85"/>
      <c r="EGC45" s="85"/>
      <c r="EGD45" s="85"/>
      <c r="EGE45" s="85"/>
      <c r="EGF45" s="85"/>
      <c r="EGG45" s="85"/>
      <c r="EGH45" s="85"/>
      <c r="EGI45" s="85"/>
      <c r="EGJ45" s="85"/>
      <c r="EGK45" s="85"/>
      <c r="EGL45" s="85"/>
      <c r="EGM45" s="85"/>
      <c r="EGN45" s="85"/>
      <c r="EGO45" s="85"/>
      <c r="EGP45" s="85"/>
      <c r="EGQ45" s="85"/>
      <c r="EGR45" s="85"/>
      <c r="EGS45" s="85"/>
      <c r="EGT45" s="85"/>
      <c r="EGU45" s="85"/>
      <c r="EGV45" s="85"/>
      <c r="EGW45" s="85"/>
      <c r="EGX45" s="85"/>
      <c r="EGY45" s="85"/>
      <c r="EGZ45" s="85"/>
      <c r="EHA45" s="85"/>
      <c r="EHB45" s="85"/>
      <c r="EHC45" s="85"/>
      <c r="EHD45" s="85"/>
      <c r="EHE45" s="85"/>
      <c r="EHF45" s="85"/>
      <c r="EHG45" s="85"/>
      <c r="EHH45" s="85"/>
      <c r="EHI45" s="85"/>
      <c r="EHJ45" s="85"/>
      <c r="EHK45" s="85"/>
      <c r="EHL45" s="85"/>
      <c r="EHM45" s="85"/>
      <c r="EHN45" s="85"/>
      <c r="EHO45" s="85"/>
      <c r="EHP45" s="85"/>
      <c r="EHQ45" s="85"/>
      <c r="EHR45" s="85"/>
      <c r="EHS45" s="85"/>
      <c r="EHT45" s="85"/>
      <c r="EHU45" s="85"/>
      <c r="EHV45" s="85"/>
      <c r="EHW45" s="85"/>
      <c r="EHX45" s="85"/>
      <c r="EHY45" s="85"/>
      <c r="EHZ45" s="85"/>
      <c r="EIA45" s="85"/>
      <c r="EIB45" s="85"/>
      <c r="EIC45" s="85"/>
      <c r="EID45" s="85"/>
      <c r="EIE45" s="85"/>
      <c r="EIF45" s="85"/>
      <c r="EIG45" s="85"/>
      <c r="EIH45" s="85"/>
      <c r="EII45" s="85"/>
      <c r="EIJ45" s="85"/>
      <c r="EIK45" s="85"/>
      <c r="EIL45" s="85"/>
      <c r="EIM45" s="85"/>
      <c r="EIN45" s="85"/>
      <c r="EIO45" s="85"/>
      <c r="EIP45" s="85"/>
      <c r="EIQ45" s="85"/>
      <c r="EIR45" s="85"/>
      <c r="EIS45" s="85"/>
      <c r="EIT45" s="85"/>
      <c r="EIU45" s="85"/>
      <c r="EIV45" s="85"/>
      <c r="EIW45" s="85"/>
      <c r="EIX45" s="85"/>
      <c r="EIY45" s="85"/>
      <c r="EIZ45" s="85"/>
      <c r="EJA45" s="85"/>
      <c r="EJB45" s="85"/>
      <c r="EJC45" s="85"/>
      <c r="EJD45" s="85"/>
      <c r="EJE45" s="85"/>
      <c r="EJF45" s="85"/>
      <c r="EJG45" s="85"/>
      <c r="EJH45" s="85"/>
      <c r="EJI45" s="85"/>
      <c r="EJJ45" s="85"/>
      <c r="EJK45" s="85"/>
      <c r="EJL45" s="85"/>
      <c r="EJM45" s="85"/>
      <c r="EJN45" s="85"/>
      <c r="EJO45" s="85"/>
      <c r="EJP45" s="85"/>
      <c r="EJQ45" s="85"/>
      <c r="EJR45" s="85"/>
      <c r="EJS45" s="85"/>
      <c r="EJT45" s="85"/>
      <c r="EJU45" s="85"/>
      <c r="EJV45" s="85"/>
      <c r="EJW45" s="85"/>
      <c r="EJX45" s="85"/>
      <c r="EJY45" s="85"/>
      <c r="EJZ45" s="85"/>
      <c r="EKA45" s="85"/>
      <c r="EKB45" s="85"/>
      <c r="EKC45" s="85"/>
      <c r="EKD45" s="85"/>
      <c r="EKE45" s="85"/>
      <c r="EKF45" s="85"/>
      <c r="EKG45" s="85"/>
      <c r="EKH45" s="85"/>
      <c r="EKI45" s="85"/>
      <c r="EKJ45" s="85"/>
      <c r="EKK45" s="85"/>
      <c r="EKL45" s="85"/>
      <c r="EKM45" s="85"/>
      <c r="EKN45" s="85"/>
      <c r="EKO45" s="85"/>
      <c r="EKP45" s="85"/>
      <c r="EKQ45" s="85"/>
      <c r="EKR45" s="85"/>
      <c r="EKS45" s="85"/>
      <c r="EKT45" s="85"/>
      <c r="EKU45" s="85"/>
      <c r="EKV45" s="85"/>
      <c r="EKW45" s="85"/>
      <c r="EKX45" s="85"/>
      <c r="EKY45" s="85"/>
      <c r="EKZ45" s="85"/>
      <c r="ELA45" s="85"/>
      <c r="ELB45" s="85"/>
      <c r="ELC45" s="85"/>
      <c r="ELD45" s="85"/>
      <c r="ELE45" s="85"/>
      <c r="ELF45" s="85"/>
      <c r="ELG45" s="85"/>
      <c r="ELH45" s="85"/>
      <c r="ELI45" s="85"/>
      <c r="ELJ45" s="85"/>
      <c r="ELK45" s="85"/>
      <c r="ELL45" s="85"/>
      <c r="ELM45" s="85"/>
      <c r="ELN45" s="85"/>
      <c r="ELO45" s="85"/>
      <c r="ELP45" s="85"/>
      <c r="ELQ45" s="85"/>
      <c r="ELR45" s="85"/>
      <c r="ELS45" s="85"/>
      <c r="ELT45" s="85"/>
      <c r="ELU45" s="85"/>
      <c r="ELV45" s="85"/>
      <c r="ELW45" s="85"/>
      <c r="ELX45" s="85"/>
      <c r="ELY45" s="85"/>
      <c r="ELZ45" s="85"/>
      <c r="EMA45" s="85"/>
      <c r="EMB45" s="85"/>
      <c r="EMC45" s="85"/>
      <c r="EMD45" s="85"/>
      <c r="EME45" s="85"/>
      <c r="EMF45" s="85"/>
      <c r="EMG45" s="85"/>
      <c r="EMH45" s="85"/>
      <c r="EMI45" s="85"/>
      <c r="EMJ45" s="85"/>
      <c r="EMK45" s="85"/>
      <c r="EML45" s="85"/>
      <c r="EMM45" s="85"/>
      <c r="EMN45" s="85"/>
      <c r="EMO45" s="85"/>
      <c r="EMP45" s="85"/>
      <c r="EMQ45" s="85"/>
      <c r="EMR45" s="85"/>
      <c r="EMS45" s="85"/>
      <c r="EMT45" s="85"/>
      <c r="EMU45" s="85"/>
      <c r="EMV45" s="85"/>
      <c r="EMW45" s="85"/>
      <c r="EMX45" s="85"/>
      <c r="EMY45" s="85"/>
      <c r="EMZ45" s="85"/>
      <c r="ENA45" s="85"/>
      <c r="ENB45" s="85"/>
      <c r="ENC45" s="85"/>
      <c r="END45" s="85"/>
      <c r="ENE45" s="85"/>
      <c r="ENF45" s="85"/>
      <c r="ENG45" s="85"/>
      <c r="ENH45" s="85"/>
      <c r="ENI45" s="85"/>
      <c r="ENJ45" s="85"/>
      <c r="ENK45" s="85"/>
      <c r="ENL45" s="85"/>
      <c r="ENM45" s="85"/>
      <c r="ENN45" s="85"/>
      <c r="ENO45" s="85"/>
      <c r="ENP45" s="85"/>
      <c r="ENQ45" s="85"/>
      <c r="ENR45" s="85"/>
      <c r="ENS45" s="85"/>
      <c r="ENT45" s="85"/>
      <c r="ENU45" s="85"/>
      <c r="ENV45" s="85"/>
      <c r="ENW45" s="85"/>
      <c r="ENX45" s="85"/>
      <c r="ENY45" s="85"/>
      <c r="ENZ45" s="85"/>
      <c r="EOA45" s="85"/>
      <c r="EOB45" s="85"/>
      <c r="EOC45" s="85"/>
      <c r="EOD45" s="85"/>
      <c r="EOE45" s="85"/>
      <c r="EOF45" s="85"/>
      <c r="EOG45" s="85"/>
      <c r="EOH45" s="85"/>
      <c r="EOI45" s="85"/>
      <c r="EOJ45" s="85"/>
      <c r="EOK45" s="85"/>
      <c r="EOL45" s="85"/>
      <c r="EOM45" s="85"/>
      <c r="EON45" s="85"/>
      <c r="EOO45" s="85"/>
      <c r="EOP45" s="85"/>
      <c r="EOQ45" s="85"/>
      <c r="EOR45" s="85"/>
      <c r="EOS45" s="85"/>
      <c r="EOT45" s="85"/>
      <c r="EOU45" s="85"/>
      <c r="EOV45" s="85"/>
      <c r="EOW45" s="85"/>
      <c r="EOX45" s="85"/>
      <c r="EOY45" s="85"/>
      <c r="EOZ45" s="85"/>
      <c r="EPA45" s="85"/>
      <c r="EPB45" s="85"/>
      <c r="EPC45" s="85"/>
      <c r="EPD45" s="85"/>
      <c r="EPE45" s="85"/>
      <c r="EPF45" s="85"/>
      <c r="EPG45" s="85"/>
      <c r="EPH45" s="85"/>
      <c r="EPI45" s="85"/>
      <c r="EPJ45" s="85"/>
      <c r="EPK45" s="85"/>
      <c r="EPL45" s="85"/>
      <c r="EPM45" s="85"/>
      <c r="EPN45" s="85"/>
      <c r="EPO45" s="85"/>
      <c r="EPP45" s="85"/>
      <c r="EPQ45" s="85"/>
      <c r="EPR45" s="85"/>
      <c r="EPS45" s="85"/>
      <c r="EPT45" s="85"/>
      <c r="EPU45" s="85"/>
      <c r="EPV45" s="85"/>
      <c r="EPW45" s="85"/>
      <c r="EPX45" s="85"/>
      <c r="EPY45" s="85"/>
      <c r="EPZ45" s="85"/>
      <c r="EQA45" s="85"/>
      <c r="EQB45" s="85"/>
      <c r="EQC45" s="85"/>
      <c r="EQD45" s="85"/>
      <c r="EQE45" s="85"/>
      <c r="EQF45" s="85"/>
      <c r="EQG45" s="85"/>
      <c r="EQH45" s="85"/>
      <c r="EQI45" s="85"/>
      <c r="EQJ45" s="85"/>
      <c r="EQK45" s="85"/>
      <c r="EQL45" s="85"/>
      <c r="EQM45" s="85"/>
      <c r="EQN45" s="85"/>
      <c r="EQO45" s="85"/>
      <c r="EQP45" s="85"/>
      <c r="EQQ45" s="85"/>
      <c r="EQR45" s="85"/>
      <c r="EQS45" s="85"/>
      <c r="EQT45" s="85"/>
      <c r="EQU45" s="85"/>
      <c r="EQV45" s="85"/>
      <c r="EQW45" s="85"/>
      <c r="EQX45" s="85"/>
      <c r="EQY45" s="85"/>
      <c r="EQZ45" s="85"/>
      <c r="ERA45" s="85"/>
      <c r="ERB45" s="85"/>
      <c r="ERC45" s="85"/>
      <c r="ERD45" s="85"/>
      <c r="ERE45" s="85"/>
      <c r="ERF45" s="85"/>
      <c r="ERG45" s="85"/>
      <c r="ERH45" s="85"/>
      <c r="ERI45" s="85"/>
      <c r="ERJ45" s="85"/>
      <c r="ERK45" s="85"/>
      <c r="ERL45" s="85"/>
      <c r="ERM45" s="85"/>
      <c r="ERN45" s="85"/>
      <c r="ERO45" s="85"/>
      <c r="ERP45" s="85"/>
      <c r="ERQ45" s="85"/>
      <c r="ERR45" s="85"/>
      <c r="ERS45" s="85"/>
      <c r="ERT45" s="85"/>
      <c r="ERU45" s="85"/>
      <c r="ERV45" s="85"/>
      <c r="ERW45" s="85"/>
      <c r="ERX45" s="85"/>
      <c r="ERY45" s="85"/>
      <c r="ERZ45" s="85"/>
      <c r="ESA45" s="85"/>
      <c r="ESB45" s="85"/>
      <c r="ESC45" s="85"/>
      <c r="ESD45" s="85"/>
      <c r="ESE45" s="85"/>
      <c r="ESF45" s="85"/>
      <c r="ESG45" s="85"/>
      <c r="ESH45" s="85"/>
      <c r="ESI45" s="85"/>
      <c r="ESJ45" s="85"/>
      <c r="ESK45" s="85"/>
      <c r="ESL45" s="85"/>
      <c r="ESM45" s="85"/>
      <c r="ESN45" s="85"/>
      <c r="ESO45" s="85"/>
      <c r="ESP45" s="85"/>
      <c r="ESQ45" s="85"/>
      <c r="ESR45" s="85"/>
      <c r="ESS45" s="85"/>
      <c r="EST45" s="85"/>
      <c r="ESU45" s="85"/>
      <c r="ESV45" s="85"/>
      <c r="ESW45" s="85"/>
      <c r="ESX45" s="85"/>
      <c r="ESY45" s="85"/>
      <c r="ESZ45" s="85"/>
      <c r="ETA45" s="85"/>
      <c r="ETB45" s="85"/>
      <c r="ETC45" s="85"/>
      <c r="ETD45" s="85"/>
      <c r="ETE45" s="85"/>
      <c r="ETF45" s="85"/>
      <c r="ETG45" s="85"/>
      <c r="ETH45" s="85"/>
      <c r="ETI45" s="85"/>
      <c r="ETJ45" s="85"/>
      <c r="ETK45" s="85"/>
      <c r="ETL45" s="85"/>
      <c r="ETM45" s="85"/>
      <c r="ETN45" s="85"/>
      <c r="ETO45" s="85"/>
      <c r="ETP45" s="85"/>
      <c r="ETQ45" s="85"/>
      <c r="ETR45" s="85"/>
      <c r="ETS45" s="85"/>
      <c r="ETT45" s="85"/>
      <c r="ETU45" s="85"/>
      <c r="ETV45" s="85"/>
      <c r="ETW45" s="85"/>
      <c r="ETX45" s="85"/>
      <c r="ETY45" s="85"/>
      <c r="ETZ45" s="85"/>
      <c r="EUA45" s="85"/>
      <c r="EUB45" s="85"/>
      <c r="EUC45" s="85"/>
      <c r="EUD45" s="85"/>
      <c r="EUE45" s="85"/>
      <c r="EUF45" s="85"/>
      <c r="EUG45" s="85"/>
      <c r="EUH45" s="85"/>
      <c r="EUI45" s="85"/>
      <c r="EUJ45" s="85"/>
      <c r="EUK45" s="85"/>
      <c r="EUL45" s="85"/>
      <c r="EUM45" s="85"/>
      <c r="EUN45" s="85"/>
      <c r="EUO45" s="85"/>
      <c r="EUP45" s="85"/>
      <c r="EUQ45" s="85"/>
      <c r="EUR45" s="85"/>
      <c r="EUS45" s="85"/>
      <c r="EUT45" s="85"/>
      <c r="EUU45" s="85"/>
      <c r="EUV45" s="85"/>
      <c r="EUW45" s="85"/>
      <c r="EUX45" s="85"/>
      <c r="EUY45" s="85"/>
      <c r="EUZ45" s="85"/>
      <c r="EVA45" s="85"/>
      <c r="EVB45" s="85"/>
      <c r="EVC45" s="85"/>
      <c r="EVD45" s="85"/>
      <c r="EVE45" s="85"/>
      <c r="EVF45" s="85"/>
      <c r="EVG45" s="85"/>
      <c r="EVH45" s="85"/>
      <c r="EVI45" s="85"/>
      <c r="EVJ45" s="85"/>
      <c r="EVK45" s="85"/>
      <c r="EVL45" s="85"/>
      <c r="EVM45" s="85"/>
      <c r="EVN45" s="85"/>
      <c r="EVO45" s="85"/>
      <c r="EVP45" s="85"/>
      <c r="EVQ45" s="85"/>
      <c r="EVR45" s="85"/>
      <c r="EVS45" s="85"/>
      <c r="EVT45" s="85"/>
      <c r="EVU45" s="85"/>
      <c r="EVV45" s="85"/>
      <c r="EVW45" s="85"/>
      <c r="EVX45" s="85"/>
      <c r="EVY45" s="85"/>
      <c r="EVZ45" s="85"/>
      <c r="EWA45" s="85"/>
      <c r="EWB45" s="85"/>
      <c r="EWC45" s="85"/>
      <c r="EWD45" s="85"/>
      <c r="EWE45" s="85"/>
      <c r="EWF45" s="85"/>
      <c r="EWG45" s="85"/>
      <c r="EWH45" s="85"/>
      <c r="EWI45" s="85"/>
      <c r="EWJ45" s="85"/>
      <c r="EWK45" s="85"/>
      <c r="EWL45" s="85"/>
      <c r="EWM45" s="85"/>
      <c r="EWN45" s="85"/>
      <c r="EWO45" s="85"/>
      <c r="EWP45" s="85"/>
      <c r="EWQ45" s="85"/>
      <c r="EWR45" s="85"/>
      <c r="EWS45" s="85"/>
      <c r="EWT45" s="85"/>
      <c r="EWU45" s="85"/>
      <c r="EWV45" s="85"/>
      <c r="EWW45" s="85"/>
      <c r="EWX45" s="85"/>
      <c r="EWY45" s="85"/>
      <c r="EWZ45" s="85"/>
      <c r="EXA45" s="85"/>
      <c r="EXB45" s="85"/>
      <c r="EXC45" s="85"/>
      <c r="EXD45" s="85"/>
      <c r="EXE45" s="85"/>
      <c r="EXF45" s="85"/>
      <c r="EXG45" s="85"/>
      <c r="EXH45" s="85"/>
      <c r="EXI45" s="85"/>
      <c r="EXJ45" s="85"/>
      <c r="EXK45" s="85"/>
      <c r="EXL45" s="85"/>
      <c r="EXM45" s="85"/>
      <c r="EXN45" s="85"/>
      <c r="EXO45" s="85"/>
      <c r="EXP45" s="85"/>
      <c r="EXQ45" s="85"/>
      <c r="EXR45" s="85"/>
      <c r="EXS45" s="85"/>
      <c r="EXT45" s="85"/>
      <c r="EXU45" s="85"/>
      <c r="EXV45" s="85"/>
      <c r="EXW45" s="85"/>
      <c r="EXX45" s="85"/>
      <c r="EXY45" s="85"/>
      <c r="EXZ45" s="85"/>
      <c r="EYA45" s="85"/>
      <c r="EYB45" s="85"/>
      <c r="EYC45" s="85"/>
      <c r="EYD45" s="85"/>
      <c r="EYE45" s="85"/>
      <c r="EYF45" s="85"/>
      <c r="EYG45" s="85"/>
      <c r="EYH45" s="85"/>
      <c r="EYI45" s="85"/>
      <c r="EYJ45" s="85"/>
      <c r="EYK45" s="85"/>
      <c r="EYL45" s="85"/>
      <c r="EYM45" s="85"/>
      <c r="EYN45" s="85"/>
      <c r="EYO45" s="85"/>
      <c r="EYP45" s="85"/>
      <c r="EYQ45" s="85"/>
      <c r="EYR45" s="85"/>
      <c r="EYS45" s="85"/>
      <c r="EYT45" s="85"/>
      <c r="EYU45" s="85"/>
      <c r="EYV45" s="85"/>
      <c r="EYW45" s="85"/>
      <c r="EYX45" s="85"/>
      <c r="EYY45" s="85"/>
      <c r="EYZ45" s="85"/>
      <c r="EZA45" s="85"/>
      <c r="EZB45" s="85"/>
      <c r="EZC45" s="85"/>
      <c r="EZD45" s="85"/>
      <c r="EZE45" s="85"/>
      <c r="EZF45" s="85"/>
      <c r="EZG45" s="85"/>
      <c r="EZH45" s="85"/>
      <c r="EZI45" s="85"/>
      <c r="EZJ45" s="85"/>
      <c r="EZK45" s="85"/>
      <c r="EZL45" s="85"/>
      <c r="EZM45" s="85"/>
      <c r="EZN45" s="85"/>
      <c r="EZO45" s="85"/>
      <c r="EZP45" s="85"/>
      <c r="EZQ45" s="85"/>
      <c r="EZR45" s="85"/>
      <c r="EZS45" s="85"/>
      <c r="EZT45" s="85"/>
      <c r="EZU45" s="85"/>
      <c r="EZV45" s="85"/>
      <c r="EZW45" s="85"/>
      <c r="EZX45" s="85"/>
      <c r="EZY45" s="85"/>
      <c r="EZZ45" s="85"/>
      <c r="FAA45" s="85"/>
      <c r="FAB45" s="85"/>
      <c r="FAC45" s="85"/>
      <c r="FAD45" s="85"/>
      <c r="FAE45" s="85"/>
      <c r="FAF45" s="85"/>
      <c r="FAG45" s="85"/>
      <c r="FAH45" s="85"/>
      <c r="FAI45" s="85"/>
      <c r="FAJ45" s="85"/>
      <c r="FAK45" s="85"/>
      <c r="FAL45" s="85"/>
      <c r="FAM45" s="85"/>
      <c r="FAN45" s="85"/>
      <c r="FAO45" s="85"/>
      <c r="FAP45" s="85"/>
      <c r="FAQ45" s="85"/>
      <c r="FAR45" s="85"/>
      <c r="FAS45" s="85"/>
      <c r="FAT45" s="85"/>
      <c r="FAU45" s="85"/>
      <c r="FAV45" s="85"/>
      <c r="FAW45" s="85"/>
      <c r="FAX45" s="85"/>
      <c r="FAY45" s="85"/>
      <c r="FAZ45" s="85"/>
      <c r="FBA45" s="85"/>
      <c r="FBB45" s="85"/>
      <c r="FBC45" s="85"/>
      <c r="FBD45" s="85"/>
      <c r="FBE45" s="85"/>
      <c r="FBF45" s="85"/>
      <c r="FBG45" s="85"/>
      <c r="FBH45" s="85"/>
      <c r="FBI45" s="85"/>
      <c r="FBJ45" s="85"/>
      <c r="FBK45" s="85"/>
      <c r="FBL45" s="85"/>
      <c r="FBM45" s="85"/>
      <c r="FBN45" s="85"/>
      <c r="FBO45" s="85"/>
      <c r="FBP45" s="85"/>
      <c r="FBQ45" s="85"/>
      <c r="FBR45" s="85"/>
      <c r="FBS45" s="85"/>
      <c r="FBT45" s="85"/>
      <c r="FBU45" s="85"/>
      <c r="FBV45" s="85"/>
      <c r="FBW45" s="85"/>
      <c r="FBX45" s="85"/>
      <c r="FBY45" s="85"/>
      <c r="FBZ45" s="85"/>
      <c r="FCA45" s="85"/>
      <c r="FCB45" s="85"/>
      <c r="FCC45" s="85"/>
      <c r="FCD45" s="85"/>
      <c r="FCE45" s="85"/>
      <c r="FCF45" s="85"/>
      <c r="FCG45" s="85"/>
      <c r="FCH45" s="85"/>
      <c r="FCI45" s="85"/>
      <c r="FCJ45" s="85"/>
      <c r="FCK45" s="85"/>
      <c r="FCL45" s="85"/>
      <c r="FCM45" s="85"/>
      <c r="FCN45" s="85"/>
      <c r="FCO45" s="85"/>
      <c r="FCP45" s="85"/>
      <c r="FCQ45" s="85"/>
      <c r="FCR45" s="85"/>
      <c r="FCS45" s="85"/>
      <c r="FCT45" s="85"/>
      <c r="FCU45" s="85"/>
      <c r="FCV45" s="85"/>
      <c r="FCW45" s="85"/>
      <c r="FCX45" s="85"/>
      <c r="FCY45" s="85"/>
      <c r="FCZ45" s="85"/>
      <c r="FDA45" s="85"/>
      <c r="FDB45" s="85"/>
      <c r="FDC45" s="85"/>
      <c r="FDD45" s="85"/>
      <c r="FDE45" s="85"/>
      <c r="FDF45" s="85"/>
      <c r="FDG45" s="85"/>
      <c r="FDH45" s="85"/>
      <c r="FDI45" s="85"/>
      <c r="FDJ45" s="85"/>
      <c r="FDK45" s="85"/>
      <c r="FDL45" s="85"/>
      <c r="FDM45" s="85"/>
      <c r="FDN45" s="85"/>
      <c r="FDO45" s="85"/>
      <c r="FDP45" s="85"/>
      <c r="FDQ45" s="85"/>
      <c r="FDR45" s="85"/>
      <c r="FDS45" s="85"/>
      <c r="FDT45" s="85"/>
      <c r="FDU45" s="85"/>
      <c r="FDV45" s="85"/>
      <c r="FDW45" s="85"/>
      <c r="FDX45" s="85"/>
      <c r="FDY45" s="85"/>
      <c r="FDZ45" s="85"/>
      <c r="FEA45" s="85"/>
      <c r="FEB45" s="85"/>
      <c r="FEC45" s="85"/>
      <c r="FED45" s="85"/>
      <c r="FEE45" s="85"/>
      <c r="FEF45" s="85"/>
      <c r="FEG45" s="85"/>
      <c r="FEH45" s="85"/>
      <c r="FEI45" s="85"/>
      <c r="FEJ45" s="85"/>
      <c r="FEK45" s="85"/>
      <c r="FEL45" s="85"/>
      <c r="FEM45" s="85"/>
      <c r="FEN45" s="85"/>
      <c r="FEO45" s="85"/>
      <c r="FEP45" s="85"/>
      <c r="FEQ45" s="85"/>
      <c r="FER45" s="85"/>
      <c r="FES45" s="85"/>
      <c r="FET45" s="85"/>
      <c r="FEU45" s="85"/>
      <c r="FEV45" s="85"/>
      <c r="FEW45" s="85"/>
      <c r="FEX45" s="85"/>
      <c r="FEY45" s="85"/>
      <c r="FEZ45" s="85"/>
      <c r="FFA45" s="85"/>
      <c r="FFB45" s="85"/>
      <c r="FFC45" s="85"/>
      <c r="FFD45" s="85"/>
      <c r="FFE45" s="85"/>
      <c r="FFF45" s="85"/>
      <c r="FFG45" s="85"/>
      <c r="FFH45" s="85"/>
      <c r="FFI45" s="85"/>
      <c r="FFJ45" s="85"/>
      <c r="FFK45" s="85"/>
      <c r="FFL45" s="85"/>
      <c r="FFM45" s="85"/>
      <c r="FFN45" s="85"/>
      <c r="FFO45" s="85"/>
      <c r="FFP45" s="85"/>
      <c r="FFQ45" s="85"/>
      <c r="FFR45" s="85"/>
      <c r="FFS45" s="85"/>
      <c r="FFT45" s="85"/>
      <c r="FFU45" s="85"/>
      <c r="FFV45" s="85"/>
      <c r="FFW45" s="85"/>
      <c r="FFX45" s="85"/>
      <c r="FFY45" s="85"/>
      <c r="FFZ45" s="85"/>
      <c r="FGA45" s="85"/>
      <c r="FGB45" s="85"/>
      <c r="FGC45" s="85"/>
      <c r="FGD45" s="85"/>
      <c r="FGE45" s="85"/>
      <c r="FGF45" s="85"/>
      <c r="FGG45" s="85"/>
      <c r="FGH45" s="85"/>
      <c r="FGI45" s="85"/>
      <c r="FGJ45" s="85"/>
      <c r="FGK45" s="85"/>
      <c r="FGL45" s="85"/>
      <c r="FGM45" s="85"/>
      <c r="FGN45" s="85"/>
      <c r="FGO45" s="85"/>
      <c r="FGP45" s="85"/>
      <c r="FGQ45" s="85"/>
      <c r="FGR45" s="85"/>
      <c r="FGS45" s="85"/>
      <c r="FGT45" s="85"/>
      <c r="FGU45" s="85"/>
      <c r="FGV45" s="85"/>
      <c r="FGW45" s="85"/>
      <c r="FGX45" s="85"/>
      <c r="FGY45" s="85"/>
      <c r="FGZ45" s="85"/>
      <c r="FHA45" s="85"/>
      <c r="FHB45" s="85"/>
      <c r="FHC45" s="85"/>
      <c r="FHD45" s="85"/>
      <c r="FHE45" s="85"/>
      <c r="FHF45" s="85"/>
      <c r="FHG45" s="85"/>
      <c r="FHH45" s="85"/>
      <c r="FHI45" s="85"/>
      <c r="FHJ45" s="85"/>
      <c r="FHK45" s="85"/>
      <c r="FHL45" s="85"/>
      <c r="FHM45" s="85"/>
      <c r="FHN45" s="85"/>
      <c r="FHO45" s="85"/>
      <c r="FHP45" s="85"/>
      <c r="FHQ45" s="85"/>
      <c r="FHR45" s="85"/>
      <c r="FHS45" s="85"/>
      <c r="FHT45" s="85"/>
      <c r="FHU45" s="85"/>
      <c r="FHV45" s="85"/>
      <c r="FHW45" s="85"/>
      <c r="FHX45" s="85"/>
      <c r="FHY45" s="85"/>
      <c r="FHZ45" s="85"/>
      <c r="FIA45" s="85"/>
      <c r="FIB45" s="85"/>
      <c r="FIC45" s="85"/>
      <c r="FID45" s="85"/>
      <c r="FIE45" s="85"/>
      <c r="FIF45" s="85"/>
      <c r="FIG45" s="85"/>
      <c r="FIH45" s="85"/>
      <c r="FII45" s="85"/>
      <c r="FIJ45" s="85"/>
      <c r="FIK45" s="85"/>
      <c r="FIL45" s="85"/>
      <c r="FIM45" s="85"/>
      <c r="FIN45" s="85"/>
      <c r="FIO45" s="85"/>
      <c r="FIP45" s="85"/>
      <c r="FIQ45" s="85"/>
      <c r="FIR45" s="85"/>
      <c r="FIS45" s="85"/>
      <c r="FIT45" s="85"/>
      <c r="FIU45" s="85"/>
      <c r="FIV45" s="85"/>
      <c r="FIW45" s="85"/>
      <c r="FIX45" s="85"/>
      <c r="FIY45" s="85"/>
      <c r="FIZ45" s="85"/>
      <c r="FJA45" s="85"/>
      <c r="FJB45" s="85"/>
      <c r="FJC45" s="85"/>
      <c r="FJD45" s="85"/>
      <c r="FJE45" s="85"/>
      <c r="FJF45" s="85"/>
      <c r="FJG45" s="85"/>
      <c r="FJH45" s="85"/>
      <c r="FJI45" s="85"/>
      <c r="FJJ45" s="85"/>
      <c r="FJK45" s="85"/>
      <c r="FJL45" s="85"/>
      <c r="FJM45" s="85"/>
      <c r="FJN45" s="85"/>
      <c r="FJO45" s="85"/>
      <c r="FJP45" s="85"/>
      <c r="FJQ45" s="85"/>
      <c r="FJR45" s="85"/>
      <c r="FJS45" s="85"/>
      <c r="FJT45" s="85"/>
      <c r="FJU45" s="85"/>
      <c r="FJV45" s="85"/>
      <c r="FJW45" s="85"/>
      <c r="FJX45" s="85"/>
      <c r="FJY45" s="85"/>
      <c r="FJZ45" s="85"/>
      <c r="FKA45" s="85"/>
      <c r="FKB45" s="85"/>
      <c r="FKC45" s="85"/>
      <c r="FKD45" s="85"/>
      <c r="FKE45" s="85"/>
      <c r="FKF45" s="85"/>
      <c r="FKG45" s="85"/>
      <c r="FKH45" s="85"/>
      <c r="FKI45" s="85"/>
      <c r="FKJ45" s="85"/>
      <c r="FKK45" s="85"/>
      <c r="FKL45" s="85"/>
      <c r="FKM45" s="85"/>
      <c r="FKN45" s="85"/>
      <c r="FKO45" s="85"/>
      <c r="FKP45" s="85"/>
      <c r="FKQ45" s="85"/>
      <c r="FKR45" s="85"/>
      <c r="FKS45" s="85"/>
      <c r="FKT45" s="85"/>
      <c r="FKU45" s="85"/>
      <c r="FKV45" s="85"/>
      <c r="FKW45" s="85"/>
      <c r="FKX45" s="85"/>
      <c r="FKY45" s="85"/>
      <c r="FKZ45" s="85"/>
      <c r="FLA45" s="85"/>
      <c r="FLB45" s="85"/>
      <c r="FLC45" s="85"/>
      <c r="FLD45" s="85"/>
      <c r="FLE45" s="85"/>
      <c r="FLF45" s="85"/>
      <c r="FLG45" s="85"/>
      <c r="FLH45" s="85"/>
      <c r="FLI45" s="85"/>
      <c r="FLJ45" s="85"/>
      <c r="FLK45" s="85"/>
      <c r="FLL45" s="85"/>
      <c r="FLM45" s="85"/>
      <c r="FLN45" s="85"/>
      <c r="FLO45" s="85"/>
      <c r="FLP45" s="85"/>
      <c r="FLQ45" s="85"/>
      <c r="FLR45" s="85"/>
      <c r="FLS45" s="85"/>
      <c r="FLT45" s="85"/>
      <c r="FLU45" s="85"/>
      <c r="FLV45" s="85"/>
      <c r="FLW45" s="85"/>
      <c r="FLX45" s="85"/>
      <c r="FLY45" s="85"/>
      <c r="FLZ45" s="85"/>
      <c r="FMA45" s="85"/>
      <c r="FMB45" s="85"/>
      <c r="FMC45" s="85"/>
      <c r="FMD45" s="85"/>
      <c r="FME45" s="85"/>
      <c r="FMF45" s="85"/>
      <c r="FMG45" s="85"/>
      <c r="FMH45" s="85"/>
      <c r="FMI45" s="85"/>
      <c r="FMJ45" s="85"/>
      <c r="FMK45" s="85"/>
      <c r="FML45" s="85"/>
      <c r="FMM45" s="85"/>
      <c r="FMN45" s="85"/>
      <c r="FMO45" s="85"/>
      <c r="FMP45" s="85"/>
      <c r="FMQ45" s="85"/>
      <c r="FMR45" s="85"/>
      <c r="FMS45" s="85"/>
      <c r="FMT45" s="85"/>
      <c r="FMU45" s="85"/>
      <c r="FMV45" s="85"/>
      <c r="FMW45" s="85"/>
      <c r="FMX45" s="85"/>
      <c r="FMY45" s="85"/>
      <c r="FMZ45" s="85"/>
      <c r="FNA45" s="85"/>
      <c r="FNB45" s="85"/>
      <c r="FNC45" s="85"/>
      <c r="FND45" s="85"/>
      <c r="FNE45" s="85"/>
      <c r="FNF45" s="85"/>
      <c r="FNG45" s="85"/>
      <c r="FNH45" s="85"/>
      <c r="FNI45" s="85"/>
      <c r="FNJ45" s="85"/>
      <c r="FNK45" s="85"/>
      <c r="FNL45" s="85"/>
      <c r="FNM45" s="85"/>
      <c r="FNN45" s="85"/>
      <c r="FNO45" s="85"/>
      <c r="FNP45" s="85"/>
      <c r="FNQ45" s="85"/>
      <c r="FNR45" s="85"/>
      <c r="FNS45" s="85"/>
      <c r="FNT45" s="85"/>
      <c r="FNU45" s="85"/>
      <c r="FNV45" s="85"/>
      <c r="FNW45" s="85"/>
      <c r="FNX45" s="85"/>
      <c r="FNY45" s="85"/>
      <c r="FNZ45" s="85"/>
      <c r="FOA45" s="85"/>
      <c r="FOB45" s="85"/>
      <c r="FOC45" s="85"/>
      <c r="FOD45" s="85"/>
      <c r="FOE45" s="85"/>
      <c r="FOF45" s="85"/>
      <c r="FOG45" s="85"/>
      <c r="FOH45" s="85"/>
      <c r="FOI45" s="85"/>
      <c r="FOJ45" s="85"/>
      <c r="FOK45" s="85"/>
      <c r="FOL45" s="85"/>
      <c r="FOM45" s="85"/>
      <c r="FON45" s="85"/>
      <c r="FOO45" s="85"/>
      <c r="FOP45" s="85"/>
      <c r="FOQ45" s="85"/>
      <c r="FOR45" s="85"/>
      <c r="FOS45" s="85"/>
      <c r="FOT45" s="85"/>
      <c r="FOU45" s="85"/>
      <c r="FOV45" s="85"/>
      <c r="FOW45" s="85"/>
      <c r="FOX45" s="85"/>
      <c r="FOY45" s="85"/>
      <c r="FOZ45" s="85"/>
      <c r="FPA45" s="85"/>
      <c r="FPB45" s="85"/>
      <c r="FPC45" s="85"/>
      <c r="FPD45" s="85"/>
      <c r="FPE45" s="85"/>
      <c r="FPF45" s="85"/>
      <c r="FPG45" s="85"/>
      <c r="FPH45" s="85"/>
      <c r="FPI45" s="85"/>
      <c r="FPJ45" s="85"/>
      <c r="FPK45" s="85"/>
      <c r="FPL45" s="85"/>
      <c r="FPM45" s="85"/>
      <c r="FPN45" s="85"/>
      <c r="FPO45" s="85"/>
      <c r="FPP45" s="85"/>
      <c r="FPQ45" s="85"/>
      <c r="FPR45" s="85"/>
      <c r="FPS45" s="85"/>
      <c r="FPT45" s="85"/>
      <c r="FPU45" s="85"/>
      <c r="FPV45" s="85"/>
      <c r="FPW45" s="85"/>
      <c r="FPX45" s="85"/>
      <c r="FPY45" s="85"/>
      <c r="FPZ45" s="85"/>
      <c r="FQA45" s="85"/>
      <c r="FQB45" s="85"/>
      <c r="FQC45" s="85"/>
      <c r="FQD45" s="85"/>
      <c r="FQE45" s="85"/>
      <c r="FQF45" s="85"/>
      <c r="FQG45" s="85"/>
      <c r="FQH45" s="85"/>
      <c r="FQI45" s="85"/>
      <c r="FQJ45" s="85"/>
      <c r="FQK45" s="85"/>
      <c r="FQL45" s="85"/>
      <c r="FQM45" s="85"/>
      <c r="FQN45" s="85"/>
      <c r="FQO45" s="85"/>
      <c r="FQP45" s="85"/>
      <c r="FQQ45" s="85"/>
      <c r="FQR45" s="85"/>
      <c r="FQS45" s="85"/>
      <c r="FQT45" s="85"/>
      <c r="FQU45" s="85"/>
      <c r="FQV45" s="85"/>
      <c r="FQW45" s="85"/>
      <c r="FQX45" s="85"/>
      <c r="FQY45" s="85"/>
      <c r="FQZ45" s="85"/>
      <c r="FRA45" s="85"/>
      <c r="FRB45" s="85"/>
      <c r="FRC45" s="85"/>
      <c r="FRD45" s="85"/>
      <c r="FRE45" s="85"/>
      <c r="FRF45" s="85"/>
      <c r="FRG45" s="85"/>
      <c r="FRH45" s="85"/>
      <c r="FRI45" s="85"/>
      <c r="FRJ45" s="85"/>
      <c r="FRK45" s="85"/>
      <c r="FRL45" s="85"/>
      <c r="FRM45" s="85"/>
      <c r="FRN45" s="85"/>
      <c r="FRO45" s="85"/>
      <c r="FRP45" s="85"/>
      <c r="FRQ45" s="85"/>
      <c r="FRR45" s="85"/>
      <c r="FRS45" s="85"/>
      <c r="FRT45" s="85"/>
      <c r="FRU45" s="85"/>
      <c r="FRV45" s="85"/>
      <c r="FRW45" s="85"/>
      <c r="FRX45" s="85"/>
      <c r="FRY45" s="85"/>
      <c r="FRZ45" s="85"/>
      <c r="FSA45" s="85"/>
      <c r="FSB45" s="85"/>
      <c r="FSC45" s="85"/>
      <c r="FSD45" s="85"/>
      <c r="FSE45" s="85"/>
      <c r="FSF45" s="85"/>
      <c r="FSG45" s="85"/>
      <c r="FSH45" s="85"/>
      <c r="FSI45" s="85"/>
      <c r="FSJ45" s="85"/>
      <c r="FSK45" s="85"/>
      <c r="FSL45" s="85"/>
      <c r="FSM45" s="85"/>
      <c r="FSN45" s="85"/>
      <c r="FSO45" s="85"/>
      <c r="FSP45" s="85"/>
      <c r="FSQ45" s="85"/>
      <c r="FSR45" s="85"/>
      <c r="FSS45" s="85"/>
      <c r="FST45" s="85"/>
      <c r="FSU45" s="85"/>
      <c r="FSV45" s="85"/>
      <c r="FSW45" s="85"/>
      <c r="FSX45" s="85"/>
      <c r="FSY45" s="85"/>
      <c r="FSZ45" s="85"/>
      <c r="FTA45" s="85"/>
      <c r="FTB45" s="85"/>
      <c r="FTC45" s="85"/>
      <c r="FTD45" s="85"/>
      <c r="FTE45" s="85"/>
      <c r="FTF45" s="85"/>
      <c r="FTG45" s="85"/>
      <c r="FTH45" s="85"/>
      <c r="FTI45" s="85"/>
      <c r="FTJ45" s="85"/>
      <c r="FTK45" s="85"/>
      <c r="FTL45" s="85"/>
      <c r="FTM45" s="85"/>
      <c r="FTN45" s="85"/>
      <c r="FTO45" s="85"/>
      <c r="FTP45" s="85"/>
      <c r="FTQ45" s="85"/>
      <c r="FTR45" s="85"/>
      <c r="FTS45" s="85"/>
      <c r="FTT45" s="85"/>
      <c r="FTU45" s="85"/>
      <c r="FTV45" s="85"/>
      <c r="FTW45" s="85"/>
      <c r="FTX45" s="85"/>
      <c r="FTY45" s="85"/>
      <c r="FTZ45" s="85"/>
      <c r="FUA45" s="85"/>
      <c r="FUB45" s="85"/>
      <c r="FUC45" s="85"/>
      <c r="FUD45" s="85"/>
      <c r="FUE45" s="85"/>
      <c r="FUF45" s="85"/>
      <c r="FUG45" s="85"/>
      <c r="FUH45" s="85"/>
      <c r="FUI45" s="85"/>
      <c r="FUJ45" s="85"/>
      <c r="FUK45" s="85"/>
      <c r="FUL45" s="85"/>
      <c r="FUM45" s="85"/>
      <c r="FUN45" s="85"/>
      <c r="FUO45" s="85"/>
      <c r="FUP45" s="85"/>
      <c r="FUQ45" s="85"/>
      <c r="FUR45" s="85"/>
      <c r="FUS45" s="85"/>
      <c r="FUT45" s="85"/>
      <c r="FUU45" s="85"/>
      <c r="FUV45" s="85"/>
      <c r="FUW45" s="85"/>
      <c r="FUX45" s="85"/>
      <c r="FUY45" s="85"/>
      <c r="FUZ45" s="85"/>
      <c r="FVA45" s="85"/>
      <c r="FVB45" s="85"/>
      <c r="FVC45" s="85"/>
      <c r="FVD45" s="85"/>
      <c r="FVE45" s="85"/>
      <c r="FVF45" s="85"/>
      <c r="FVG45" s="85"/>
      <c r="FVH45" s="85"/>
      <c r="FVI45" s="85"/>
      <c r="FVJ45" s="85"/>
      <c r="FVK45" s="85"/>
      <c r="FVL45" s="85"/>
      <c r="FVM45" s="85"/>
      <c r="FVN45" s="85"/>
      <c r="FVO45" s="85"/>
      <c r="FVP45" s="85"/>
      <c r="FVQ45" s="85"/>
      <c r="FVR45" s="85"/>
      <c r="FVS45" s="85"/>
      <c r="FVT45" s="85"/>
      <c r="FVU45" s="85"/>
      <c r="FVV45" s="85"/>
      <c r="FVW45" s="85"/>
      <c r="FVX45" s="85"/>
      <c r="FVY45" s="85"/>
      <c r="FVZ45" s="85"/>
      <c r="FWA45" s="85"/>
      <c r="FWB45" s="85"/>
      <c r="FWC45" s="85"/>
      <c r="FWD45" s="85"/>
      <c r="FWE45" s="85"/>
      <c r="FWF45" s="85"/>
      <c r="FWG45" s="85"/>
      <c r="FWH45" s="85"/>
      <c r="FWI45" s="85"/>
      <c r="FWJ45" s="85"/>
      <c r="FWK45" s="85"/>
      <c r="FWL45" s="85"/>
      <c r="FWM45" s="85"/>
      <c r="FWN45" s="85"/>
      <c r="FWO45" s="85"/>
      <c r="FWP45" s="85"/>
      <c r="FWQ45" s="85"/>
      <c r="FWR45" s="85"/>
      <c r="FWS45" s="85"/>
      <c r="FWT45" s="85"/>
      <c r="FWU45" s="85"/>
      <c r="FWV45" s="85"/>
      <c r="FWW45" s="85"/>
      <c r="FWX45" s="85"/>
      <c r="FWY45" s="85"/>
      <c r="FWZ45" s="85"/>
      <c r="FXA45" s="85"/>
      <c r="FXB45" s="85"/>
      <c r="FXC45" s="85"/>
      <c r="FXD45" s="85"/>
      <c r="FXE45" s="85"/>
      <c r="FXF45" s="85"/>
      <c r="FXG45" s="85"/>
      <c r="FXH45" s="85"/>
      <c r="FXI45" s="85"/>
      <c r="FXJ45" s="85"/>
      <c r="FXK45" s="85"/>
      <c r="FXL45" s="85"/>
      <c r="FXM45" s="85"/>
      <c r="FXN45" s="85"/>
      <c r="FXO45" s="85"/>
      <c r="FXP45" s="85"/>
      <c r="FXQ45" s="85"/>
      <c r="FXR45" s="85"/>
      <c r="FXS45" s="85"/>
      <c r="FXT45" s="85"/>
      <c r="FXU45" s="85"/>
      <c r="FXV45" s="85"/>
      <c r="FXW45" s="85"/>
      <c r="FXX45" s="85"/>
      <c r="FXY45" s="85"/>
      <c r="FXZ45" s="85"/>
      <c r="FYA45" s="85"/>
      <c r="FYB45" s="85"/>
      <c r="FYC45" s="85"/>
      <c r="FYD45" s="85"/>
      <c r="FYE45" s="85"/>
      <c r="FYF45" s="85"/>
      <c r="FYG45" s="85"/>
      <c r="FYH45" s="85"/>
      <c r="FYI45" s="85"/>
      <c r="FYJ45" s="85"/>
      <c r="FYK45" s="85"/>
      <c r="FYL45" s="85"/>
      <c r="FYM45" s="85"/>
      <c r="FYN45" s="85"/>
      <c r="FYO45" s="85"/>
      <c r="FYP45" s="85"/>
      <c r="FYQ45" s="85"/>
      <c r="FYR45" s="85"/>
      <c r="FYS45" s="85"/>
      <c r="FYT45" s="85"/>
      <c r="FYU45" s="85"/>
      <c r="FYV45" s="85"/>
      <c r="FYW45" s="85"/>
      <c r="FYX45" s="85"/>
      <c r="FYY45" s="85"/>
      <c r="FYZ45" s="85"/>
      <c r="FZA45" s="85"/>
      <c r="FZB45" s="85"/>
      <c r="FZC45" s="85"/>
      <c r="FZD45" s="85"/>
      <c r="FZE45" s="85"/>
      <c r="FZF45" s="85"/>
      <c r="FZG45" s="85"/>
      <c r="FZH45" s="85"/>
      <c r="FZI45" s="85"/>
      <c r="FZJ45" s="85"/>
      <c r="FZK45" s="85"/>
      <c r="FZL45" s="85"/>
      <c r="FZM45" s="85"/>
      <c r="FZN45" s="85"/>
      <c r="FZO45" s="85"/>
      <c r="FZP45" s="85"/>
      <c r="FZQ45" s="85"/>
      <c r="FZR45" s="85"/>
      <c r="FZS45" s="85"/>
      <c r="FZT45" s="85"/>
      <c r="FZU45" s="85"/>
      <c r="FZV45" s="85"/>
      <c r="FZW45" s="85"/>
      <c r="FZX45" s="85"/>
      <c r="FZY45" s="85"/>
      <c r="FZZ45" s="85"/>
      <c r="GAA45" s="85"/>
      <c r="GAB45" s="85"/>
      <c r="GAC45" s="85"/>
      <c r="GAD45" s="85"/>
      <c r="GAE45" s="85"/>
      <c r="GAF45" s="85"/>
      <c r="GAG45" s="85"/>
      <c r="GAH45" s="85"/>
      <c r="GAI45" s="85"/>
      <c r="GAJ45" s="85"/>
      <c r="GAK45" s="85"/>
      <c r="GAL45" s="85"/>
      <c r="GAM45" s="85"/>
      <c r="GAN45" s="85"/>
      <c r="GAO45" s="85"/>
      <c r="GAP45" s="85"/>
      <c r="GAQ45" s="85"/>
      <c r="GAR45" s="85"/>
      <c r="GAS45" s="85"/>
      <c r="GAT45" s="85"/>
      <c r="GAU45" s="85"/>
      <c r="GAV45" s="85"/>
      <c r="GAW45" s="85"/>
      <c r="GAX45" s="85"/>
      <c r="GAY45" s="85"/>
      <c r="GAZ45" s="85"/>
      <c r="GBA45" s="85"/>
      <c r="GBB45" s="85"/>
      <c r="GBC45" s="85"/>
      <c r="GBD45" s="85"/>
      <c r="GBE45" s="85"/>
      <c r="GBF45" s="85"/>
      <c r="GBG45" s="85"/>
      <c r="GBH45" s="85"/>
      <c r="GBI45" s="85"/>
      <c r="GBJ45" s="85"/>
      <c r="GBK45" s="85"/>
      <c r="GBL45" s="85"/>
      <c r="GBM45" s="85"/>
      <c r="GBN45" s="85"/>
      <c r="GBO45" s="85"/>
      <c r="GBP45" s="85"/>
      <c r="GBQ45" s="85"/>
      <c r="GBR45" s="85"/>
      <c r="GBS45" s="85"/>
      <c r="GBT45" s="85"/>
      <c r="GBU45" s="85"/>
      <c r="GBV45" s="85"/>
      <c r="GBW45" s="85"/>
      <c r="GBX45" s="85"/>
      <c r="GBY45" s="85"/>
      <c r="GBZ45" s="85"/>
      <c r="GCA45" s="85"/>
      <c r="GCB45" s="85"/>
      <c r="GCC45" s="85"/>
      <c r="GCD45" s="85"/>
      <c r="GCE45" s="85"/>
      <c r="GCF45" s="85"/>
      <c r="GCG45" s="85"/>
      <c r="GCH45" s="85"/>
      <c r="GCI45" s="85"/>
      <c r="GCJ45" s="85"/>
      <c r="GCK45" s="85"/>
      <c r="GCL45" s="85"/>
      <c r="GCM45" s="85"/>
      <c r="GCN45" s="85"/>
      <c r="GCO45" s="85"/>
      <c r="GCP45" s="85"/>
      <c r="GCQ45" s="85"/>
      <c r="GCR45" s="85"/>
      <c r="GCS45" s="85"/>
      <c r="GCT45" s="85"/>
      <c r="GCU45" s="85"/>
      <c r="GCV45" s="85"/>
      <c r="GCW45" s="85"/>
      <c r="GCX45" s="85"/>
      <c r="GCY45" s="85"/>
      <c r="GCZ45" s="85"/>
      <c r="GDA45" s="85"/>
      <c r="GDB45" s="85"/>
      <c r="GDC45" s="85"/>
      <c r="GDD45" s="85"/>
      <c r="GDE45" s="85"/>
      <c r="GDF45" s="85"/>
      <c r="GDG45" s="85"/>
      <c r="GDH45" s="85"/>
      <c r="GDI45" s="85"/>
      <c r="GDJ45" s="85"/>
      <c r="GDK45" s="85"/>
      <c r="GDL45" s="85"/>
      <c r="GDM45" s="85"/>
      <c r="GDN45" s="85"/>
      <c r="GDO45" s="85"/>
      <c r="GDP45" s="85"/>
      <c r="GDQ45" s="85"/>
      <c r="GDR45" s="85"/>
      <c r="GDS45" s="85"/>
      <c r="GDT45" s="85"/>
      <c r="GDU45" s="85"/>
      <c r="GDV45" s="85"/>
      <c r="GDW45" s="85"/>
      <c r="GDX45" s="85"/>
      <c r="GDY45" s="85"/>
      <c r="GDZ45" s="85"/>
      <c r="GEA45" s="85"/>
      <c r="GEB45" s="85"/>
      <c r="GEC45" s="85"/>
      <c r="GED45" s="85"/>
      <c r="GEE45" s="85"/>
      <c r="GEF45" s="85"/>
      <c r="GEG45" s="85"/>
      <c r="GEH45" s="85"/>
      <c r="GEI45" s="85"/>
      <c r="GEJ45" s="85"/>
      <c r="GEK45" s="85"/>
      <c r="GEL45" s="85"/>
      <c r="GEM45" s="85"/>
      <c r="GEN45" s="85"/>
      <c r="GEO45" s="85"/>
      <c r="GEP45" s="85"/>
      <c r="GEQ45" s="85"/>
      <c r="GER45" s="85"/>
      <c r="GES45" s="85"/>
      <c r="GET45" s="85"/>
      <c r="GEU45" s="85"/>
      <c r="GEV45" s="85"/>
      <c r="GEW45" s="85"/>
      <c r="GEX45" s="85"/>
      <c r="GEY45" s="85"/>
      <c r="GEZ45" s="85"/>
      <c r="GFA45" s="85"/>
      <c r="GFB45" s="85"/>
      <c r="GFC45" s="85"/>
      <c r="GFD45" s="85"/>
      <c r="GFE45" s="85"/>
      <c r="GFF45" s="85"/>
      <c r="GFG45" s="85"/>
      <c r="GFH45" s="85"/>
      <c r="GFI45" s="85"/>
      <c r="GFJ45" s="85"/>
      <c r="GFK45" s="85"/>
      <c r="GFL45" s="85"/>
      <c r="GFM45" s="85"/>
      <c r="GFN45" s="85"/>
      <c r="GFO45" s="85"/>
      <c r="GFP45" s="85"/>
      <c r="GFQ45" s="85"/>
      <c r="GFR45" s="85"/>
      <c r="GFS45" s="85"/>
      <c r="GFT45" s="85"/>
      <c r="GFU45" s="85"/>
      <c r="GFV45" s="85"/>
      <c r="GFW45" s="85"/>
      <c r="GFX45" s="85"/>
      <c r="GFY45" s="85"/>
      <c r="GFZ45" s="85"/>
      <c r="GGA45" s="85"/>
      <c r="GGB45" s="85"/>
      <c r="GGC45" s="85"/>
      <c r="GGD45" s="85"/>
      <c r="GGE45" s="85"/>
      <c r="GGF45" s="85"/>
      <c r="GGG45" s="85"/>
      <c r="GGH45" s="85"/>
      <c r="GGI45" s="85"/>
      <c r="GGJ45" s="85"/>
      <c r="GGK45" s="85"/>
      <c r="GGL45" s="85"/>
      <c r="GGM45" s="85"/>
      <c r="GGN45" s="85"/>
      <c r="GGO45" s="85"/>
      <c r="GGP45" s="85"/>
      <c r="GGQ45" s="85"/>
      <c r="GGR45" s="85"/>
      <c r="GGS45" s="85"/>
      <c r="GGT45" s="85"/>
      <c r="GGU45" s="85"/>
      <c r="GGV45" s="85"/>
      <c r="GGW45" s="85"/>
      <c r="GGX45" s="85"/>
      <c r="GGY45" s="85"/>
      <c r="GGZ45" s="85"/>
      <c r="GHA45" s="85"/>
      <c r="GHB45" s="85"/>
      <c r="GHC45" s="85"/>
      <c r="GHD45" s="85"/>
      <c r="GHE45" s="85"/>
      <c r="GHF45" s="85"/>
      <c r="GHG45" s="85"/>
      <c r="GHH45" s="85"/>
      <c r="GHI45" s="85"/>
      <c r="GHJ45" s="85"/>
      <c r="GHK45" s="85"/>
      <c r="GHL45" s="85"/>
      <c r="GHM45" s="85"/>
      <c r="GHN45" s="85"/>
      <c r="GHO45" s="85"/>
      <c r="GHP45" s="85"/>
      <c r="GHQ45" s="85"/>
      <c r="GHR45" s="85"/>
      <c r="GHS45" s="85"/>
      <c r="GHT45" s="85"/>
      <c r="GHU45" s="85"/>
      <c r="GHV45" s="85"/>
      <c r="GHW45" s="85"/>
      <c r="GHX45" s="85"/>
      <c r="GHY45" s="85"/>
      <c r="GHZ45" s="85"/>
      <c r="GIA45" s="85"/>
      <c r="GIB45" s="85"/>
      <c r="GIC45" s="85"/>
      <c r="GID45" s="85"/>
      <c r="GIE45" s="85"/>
      <c r="GIF45" s="85"/>
      <c r="GIG45" s="85"/>
      <c r="GIH45" s="85"/>
      <c r="GII45" s="85"/>
      <c r="GIJ45" s="85"/>
      <c r="GIK45" s="85"/>
      <c r="GIL45" s="85"/>
      <c r="GIM45" s="85"/>
      <c r="GIN45" s="85"/>
      <c r="GIO45" s="85"/>
      <c r="GIP45" s="85"/>
      <c r="GIQ45" s="85"/>
      <c r="GIR45" s="85"/>
      <c r="GIS45" s="85"/>
      <c r="GIT45" s="85"/>
      <c r="GIU45" s="85"/>
      <c r="GIV45" s="85"/>
      <c r="GIW45" s="85"/>
      <c r="GIX45" s="85"/>
      <c r="GIY45" s="85"/>
      <c r="GIZ45" s="85"/>
      <c r="GJA45" s="85"/>
      <c r="GJB45" s="85"/>
      <c r="GJC45" s="85"/>
      <c r="GJD45" s="85"/>
      <c r="GJE45" s="85"/>
      <c r="GJF45" s="85"/>
      <c r="GJG45" s="85"/>
      <c r="GJH45" s="85"/>
      <c r="GJI45" s="85"/>
      <c r="GJJ45" s="85"/>
      <c r="GJK45" s="85"/>
      <c r="GJL45" s="85"/>
      <c r="GJM45" s="85"/>
      <c r="GJN45" s="85"/>
      <c r="GJO45" s="85"/>
      <c r="GJP45" s="85"/>
      <c r="GJQ45" s="85"/>
      <c r="GJR45" s="85"/>
      <c r="GJS45" s="85"/>
      <c r="GJT45" s="85"/>
      <c r="GJU45" s="85"/>
      <c r="GJV45" s="85"/>
      <c r="GJW45" s="85"/>
      <c r="GJX45" s="85"/>
      <c r="GJY45" s="85"/>
      <c r="GJZ45" s="85"/>
      <c r="GKA45" s="85"/>
      <c r="GKB45" s="85"/>
      <c r="GKC45" s="85"/>
      <c r="GKD45" s="85"/>
      <c r="GKE45" s="85"/>
      <c r="GKF45" s="85"/>
      <c r="GKG45" s="85"/>
      <c r="GKH45" s="85"/>
      <c r="GKI45" s="85"/>
      <c r="GKJ45" s="85"/>
      <c r="GKK45" s="85"/>
      <c r="GKL45" s="85"/>
      <c r="GKM45" s="85"/>
      <c r="GKN45" s="85"/>
      <c r="GKO45" s="85"/>
      <c r="GKP45" s="85"/>
      <c r="GKQ45" s="85"/>
      <c r="GKR45" s="85"/>
      <c r="GKS45" s="85"/>
      <c r="GKT45" s="85"/>
      <c r="GKU45" s="85"/>
      <c r="GKV45" s="85"/>
      <c r="GKW45" s="85"/>
      <c r="GKX45" s="85"/>
      <c r="GKY45" s="85"/>
      <c r="GKZ45" s="85"/>
      <c r="GLA45" s="85"/>
      <c r="GLB45" s="85"/>
      <c r="GLC45" s="85"/>
      <c r="GLD45" s="85"/>
      <c r="GLE45" s="85"/>
      <c r="GLF45" s="85"/>
      <c r="GLG45" s="85"/>
      <c r="GLH45" s="85"/>
      <c r="GLI45" s="85"/>
      <c r="GLJ45" s="85"/>
      <c r="GLK45" s="85"/>
      <c r="GLL45" s="85"/>
      <c r="GLM45" s="85"/>
      <c r="GLN45" s="85"/>
      <c r="GLO45" s="85"/>
      <c r="GLP45" s="85"/>
      <c r="GLQ45" s="85"/>
      <c r="GLR45" s="85"/>
      <c r="GLS45" s="85"/>
      <c r="GLT45" s="85"/>
      <c r="GLU45" s="85"/>
      <c r="GLV45" s="85"/>
      <c r="GLW45" s="85"/>
      <c r="GLX45" s="85"/>
      <c r="GLY45" s="85"/>
      <c r="GLZ45" s="85"/>
      <c r="GMA45" s="85"/>
      <c r="GMB45" s="85"/>
      <c r="GMC45" s="85"/>
      <c r="GMD45" s="85"/>
      <c r="GME45" s="85"/>
      <c r="GMF45" s="85"/>
      <c r="GMG45" s="85"/>
      <c r="GMH45" s="85"/>
      <c r="GMI45" s="85"/>
      <c r="GMJ45" s="85"/>
      <c r="GMK45" s="85"/>
      <c r="GML45" s="85"/>
      <c r="GMM45" s="85"/>
      <c r="GMN45" s="85"/>
      <c r="GMO45" s="85"/>
      <c r="GMP45" s="85"/>
      <c r="GMQ45" s="85"/>
      <c r="GMR45" s="85"/>
      <c r="GMS45" s="85"/>
      <c r="GMT45" s="85"/>
      <c r="GMU45" s="85"/>
      <c r="GMV45" s="85"/>
      <c r="GMW45" s="85"/>
      <c r="GMX45" s="85"/>
      <c r="GMY45" s="85"/>
      <c r="GMZ45" s="85"/>
      <c r="GNA45" s="85"/>
      <c r="GNB45" s="85"/>
      <c r="GNC45" s="85"/>
      <c r="GND45" s="85"/>
      <c r="GNE45" s="85"/>
      <c r="GNF45" s="85"/>
      <c r="GNG45" s="85"/>
      <c r="GNH45" s="85"/>
      <c r="GNI45" s="85"/>
      <c r="GNJ45" s="85"/>
      <c r="GNK45" s="85"/>
      <c r="GNL45" s="85"/>
      <c r="GNM45" s="85"/>
      <c r="GNN45" s="85"/>
      <c r="GNO45" s="85"/>
      <c r="GNP45" s="85"/>
      <c r="GNQ45" s="85"/>
      <c r="GNR45" s="85"/>
      <c r="GNS45" s="85"/>
      <c r="GNT45" s="85"/>
      <c r="GNU45" s="85"/>
      <c r="GNV45" s="85"/>
      <c r="GNW45" s="85"/>
      <c r="GNX45" s="85"/>
      <c r="GNY45" s="85"/>
      <c r="GNZ45" s="85"/>
      <c r="GOA45" s="85"/>
      <c r="GOB45" s="85"/>
      <c r="GOC45" s="85"/>
      <c r="GOD45" s="85"/>
      <c r="GOE45" s="85"/>
      <c r="GOF45" s="85"/>
      <c r="GOG45" s="85"/>
      <c r="GOH45" s="85"/>
      <c r="GOI45" s="85"/>
      <c r="GOJ45" s="85"/>
      <c r="GOK45" s="85"/>
      <c r="GOL45" s="85"/>
      <c r="GOM45" s="85"/>
      <c r="GON45" s="85"/>
      <c r="GOO45" s="85"/>
      <c r="GOP45" s="85"/>
      <c r="GOQ45" s="85"/>
      <c r="GOR45" s="85"/>
      <c r="GOS45" s="85"/>
      <c r="GOT45" s="85"/>
      <c r="GOU45" s="85"/>
      <c r="GOV45" s="85"/>
      <c r="GOW45" s="85"/>
      <c r="GOX45" s="85"/>
      <c r="GOY45" s="85"/>
      <c r="GOZ45" s="85"/>
      <c r="GPA45" s="85"/>
      <c r="GPB45" s="85"/>
      <c r="GPC45" s="85"/>
      <c r="GPD45" s="85"/>
      <c r="GPE45" s="85"/>
      <c r="GPF45" s="85"/>
      <c r="GPG45" s="85"/>
      <c r="GPH45" s="85"/>
      <c r="GPI45" s="85"/>
      <c r="GPJ45" s="85"/>
      <c r="GPK45" s="85"/>
      <c r="GPL45" s="85"/>
      <c r="GPM45" s="85"/>
      <c r="GPN45" s="85"/>
      <c r="GPO45" s="85"/>
      <c r="GPP45" s="85"/>
      <c r="GPQ45" s="85"/>
      <c r="GPR45" s="85"/>
      <c r="GPS45" s="85"/>
      <c r="GPT45" s="85"/>
      <c r="GPU45" s="85"/>
      <c r="GPV45" s="85"/>
      <c r="GPW45" s="85"/>
      <c r="GPX45" s="85"/>
      <c r="GPY45" s="85"/>
      <c r="GPZ45" s="85"/>
      <c r="GQA45" s="85"/>
      <c r="GQB45" s="85"/>
      <c r="GQC45" s="85"/>
      <c r="GQD45" s="85"/>
      <c r="GQE45" s="85"/>
      <c r="GQF45" s="85"/>
      <c r="GQG45" s="85"/>
      <c r="GQH45" s="85"/>
      <c r="GQI45" s="85"/>
      <c r="GQJ45" s="85"/>
      <c r="GQK45" s="85"/>
      <c r="GQL45" s="85"/>
      <c r="GQM45" s="85"/>
      <c r="GQN45" s="85"/>
      <c r="GQO45" s="85"/>
      <c r="GQP45" s="85"/>
      <c r="GQQ45" s="85"/>
      <c r="GQR45" s="85"/>
      <c r="GQS45" s="85"/>
      <c r="GQT45" s="85"/>
      <c r="GQU45" s="85"/>
      <c r="GQV45" s="85"/>
      <c r="GQW45" s="85"/>
      <c r="GQX45" s="85"/>
      <c r="GQY45" s="85"/>
      <c r="GQZ45" s="85"/>
      <c r="GRA45" s="85"/>
      <c r="GRB45" s="85"/>
      <c r="GRC45" s="85"/>
      <c r="GRD45" s="85"/>
      <c r="GRE45" s="85"/>
      <c r="GRF45" s="85"/>
      <c r="GRG45" s="85"/>
      <c r="GRH45" s="85"/>
      <c r="GRI45" s="85"/>
      <c r="GRJ45" s="85"/>
      <c r="GRK45" s="85"/>
      <c r="GRL45" s="85"/>
      <c r="GRM45" s="85"/>
      <c r="GRN45" s="85"/>
      <c r="GRO45" s="85"/>
      <c r="GRP45" s="85"/>
      <c r="GRQ45" s="85"/>
      <c r="GRR45" s="85"/>
      <c r="GRS45" s="85"/>
      <c r="GRT45" s="85"/>
      <c r="GRU45" s="85"/>
      <c r="GRV45" s="85"/>
      <c r="GRW45" s="85"/>
      <c r="GRX45" s="85"/>
      <c r="GRY45" s="85"/>
      <c r="GRZ45" s="85"/>
      <c r="GSA45" s="85"/>
      <c r="GSB45" s="85"/>
      <c r="GSC45" s="85"/>
      <c r="GSD45" s="85"/>
      <c r="GSE45" s="85"/>
      <c r="GSF45" s="85"/>
      <c r="GSG45" s="85"/>
      <c r="GSH45" s="85"/>
      <c r="GSI45" s="85"/>
      <c r="GSJ45" s="85"/>
      <c r="GSK45" s="85"/>
      <c r="GSL45" s="85"/>
      <c r="GSM45" s="85"/>
      <c r="GSN45" s="85"/>
      <c r="GSO45" s="85"/>
      <c r="GSP45" s="85"/>
      <c r="GSQ45" s="85"/>
      <c r="GSR45" s="85"/>
      <c r="GSS45" s="85"/>
      <c r="GST45" s="85"/>
      <c r="GSU45" s="85"/>
      <c r="GSV45" s="85"/>
      <c r="GSW45" s="85"/>
      <c r="GSX45" s="85"/>
      <c r="GSY45" s="85"/>
      <c r="GSZ45" s="85"/>
      <c r="GTA45" s="85"/>
      <c r="GTB45" s="85"/>
      <c r="GTC45" s="85"/>
      <c r="GTD45" s="85"/>
      <c r="GTE45" s="85"/>
      <c r="GTF45" s="85"/>
      <c r="GTG45" s="85"/>
      <c r="GTH45" s="85"/>
      <c r="GTI45" s="85"/>
      <c r="GTJ45" s="85"/>
      <c r="GTK45" s="85"/>
      <c r="GTL45" s="85"/>
      <c r="GTM45" s="85"/>
      <c r="GTN45" s="85"/>
      <c r="GTO45" s="85"/>
      <c r="GTP45" s="85"/>
      <c r="GTQ45" s="85"/>
      <c r="GTR45" s="85"/>
      <c r="GTS45" s="85"/>
      <c r="GTT45" s="85"/>
      <c r="GTU45" s="85"/>
      <c r="GTV45" s="85"/>
      <c r="GTW45" s="85"/>
      <c r="GTX45" s="85"/>
      <c r="GTY45" s="85"/>
      <c r="GTZ45" s="85"/>
      <c r="GUA45" s="85"/>
      <c r="GUB45" s="85"/>
      <c r="GUC45" s="85"/>
      <c r="GUD45" s="85"/>
      <c r="GUE45" s="85"/>
      <c r="GUF45" s="85"/>
      <c r="GUG45" s="85"/>
      <c r="GUH45" s="85"/>
      <c r="GUI45" s="85"/>
      <c r="GUJ45" s="85"/>
      <c r="GUK45" s="85"/>
      <c r="GUL45" s="85"/>
      <c r="GUM45" s="85"/>
      <c r="GUN45" s="85"/>
      <c r="GUO45" s="85"/>
      <c r="GUP45" s="85"/>
      <c r="GUQ45" s="85"/>
      <c r="GUR45" s="85"/>
      <c r="GUS45" s="85"/>
      <c r="GUT45" s="85"/>
      <c r="GUU45" s="85"/>
      <c r="GUV45" s="85"/>
      <c r="GUW45" s="85"/>
      <c r="GUX45" s="85"/>
      <c r="GUY45" s="85"/>
      <c r="GUZ45" s="85"/>
      <c r="GVA45" s="85"/>
      <c r="GVB45" s="85"/>
      <c r="GVC45" s="85"/>
      <c r="GVD45" s="85"/>
      <c r="GVE45" s="85"/>
      <c r="GVF45" s="85"/>
      <c r="GVG45" s="85"/>
      <c r="GVH45" s="85"/>
      <c r="GVI45" s="85"/>
      <c r="GVJ45" s="85"/>
      <c r="GVK45" s="85"/>
      <c r="GVL45" s="85"/>
      <c r="GVM45" s="85"/>
      <c r="GVN45" s="85"/>
      <c r="GVO45" s="85"/>
      <c r="GVP45" s="85"/>
      <c r="GVQ45" s="85"/>
      <c r="GVR45" s="85"/>
      <c r="GVS45" s="85"/>
      <c r="GVT45" s="85"/>
      <c r="GVU45" s="85"/>
      <c r="GVV45" s="85"/>
      <c r="GVW45" s="85"/>
      <c r="GVX45" s="85"/>
      <c r="GVY45" s="85"/>
      <c r="GVZ45" s="85"/>
      <c r="GWA45" s="85"/>
      <c r="GWB45" s="85"/>
      <c r="GWC45" s="85"/>
      <c r="GWD45" s="85"/>
      <c r="GWE45" s="85"/>
      <c r="GWF45" s="85"/>
      <c r="GWG45" s="85"/>
      <c r="GWH45" s="85"/>
      <c r="GWI45" s="85"/>
      <c r="GWJ45" s="85"/>
      <c r="GWK45" s="85"/>
      <c r="GWL45" s="85"/>
      <c r="GWM45" s="85"/>
      <c r="GWN45" s="85"/>
      <c r="GWO45" s="85"/>
      <c r="GWP45" s="85"/>
      <c r="GWQ45" s="85"/>
      <c r="GWR45" s="85"/>
      <c r="GWS45" s="85"/>
      <c r="GWT45" s="85"/>
      <c r="GWU45" s="85"/>
      <c r="GWV45" s="85"/>
      <c r="GWW45" s="85"/>
      <c r="GWX45" s="85"/>
      <c r="GWY45" s="85"/>
      <c r="GWZ45" s="85"/>
      <c r="GXA45" s="85"/>
      <c r="GXB45" s="85"/>
      <c r="GXC45" s="85"/>
      <c r="GXD45" s="85"/>
      <c r="GXE45" s="85"/>
      <c r="GXF45" s="85"/>
      <c r="GXG45" s="85"/>
      <c r="GXH45" s="85"/>
      <c r="GXI45" s="85"/>
      <c r="GXJ45" s="85"/>
      <c r="GXK45" s="85"/>
      <c r="GXL45" s="85"/>
      <c r="GXM45" s="85"/>
      <c r="GXN45" s="85"/>
      <c r="GXO45" s="85"/>
      <c r="GXP45" s="85"/>
      <c r="GXQ45" s="85"/>
      <c r="GXR45" s="85"/>
      <c r="GXS45" s="85"/>
      <c r="GXT45" s="85"/>
      <c r="GXU45" s="85"/>
      <c r="GXV45" s="85"/>
      <c r="GXW45" s="85"/>
      <c r="GXX45" s="85"/>
      <c r="GXY45" s="85"/>
      <c r="GXZ45" s="85"/>
      <c r="GYA45" s="85"/>
      <c r="GYB45" s="85"/>
      <c r="GYC45" s="85"/>
      <c r="GYD45" s="85"/>
      <c r="GYE45" s="85"/>
      <c r="GYF45" s="85"/>
      <c r="GYG45" s="85"/>
      <c r="GYH45" s="85"/>
      <c r="GYI45" s="85"/>
      <c r="GYJ45" s="85"/>
      <c r="GYK45" s="85"/>
      <c r="GYL45" s="85"/>
      <c r="GYM45" s="85"/>
      <c r="GYN45" s="85"/>
      <c r="GYO45" s="85"/>
      <c r="GYP45" s="85"/>
      <c r="GYQ45" s="85"/>
      <c r="GYR45" s="85"/>
      <c r="GYS45" s="85"/>
      <c r="GYT45" s="85"/>
      <c r="GYU45" s="85"/>
      <c r="GYV45" s="85"/>
      <c r="GYW45" s="85"/>
      <c r="GYX45" s="85"/>
      <c r="GYY45" s="85"/>
      <c r="GYZ45" s="85"/>
      <c r="GZA45" s="85"/>
      <c r="GZB45" s="85"/>
      <c r="GZC45" s="85"/>
      <c r="GZD45" s="85"/>
      <c r="GZE45" s="85"/>
      <c r="GZF45" s="85"/>
      <c r="GZG45" s="85"/>
      <c r="GZH45" s="85"/>
      <c r="GZI45" s="85"/>
      <c r="GZJ45" s="85"/>
      <c r="GZK45" s="85"/>
      <c r="GZL45" s="85"/>
      <c r="GZM45" s="85"/>
      <c r="GZN45" s="85"/>
      <c r="GZO45" s="85"/>
      <c r="GZP45" s="85"/>
      <c r="GZQ45" s="85"/>
      <c r="GZR45" s="85"/>
      <c r="GZS45" s="85"/>
      <c r="GZT45" s="85"/>
      <c r="GZU45" s="85"/>
      <c r="GZV45" s="85"/>
      <c r="GZW45" s="85"/>
      <c r="GZX45" s="85"/>
      <c r="GZY45" s="85"/>
      <c r="GZZ45" s="85"/>
      <c r="HAA45" s="85"/>
      <c r="HAB45" s="85"/>
      <c r="HAC45" s="85"/>
      <c r="HAD45" s="85"/>
      <c r="HAE45" s="85"/>
      <c r="HAF45" s="85"/>
      <c r="HAG45" s="85"/>
      <c r="HAH45" s="85"/>
      <c r="HAI45" s="85"/>
      <c r="HAJ45" s="85"/>
      <c r="HAK45" s="85"/>
      <c r="HAL45" s="85"/>
      <c r="HAM45" s="85"/>
      <c r="HAN45" s="85"/>
      <c r="HAO45" s="85"/>
      <c r="HAP45" s="85"/>
      <c r="HAQ45" s="85"/>
      <c r="HAR45" s="85"/>
      <c r="HAS45" s="85"/>
      <c r="HAT45" s="85"/>
      <c r="HAU45" s="85"/>
      <c r="HAV45" s="85"/>
      <c r="HAW45" s="85"/>
      <c r="HAX45" s="85"/>
      <c r="HAY45" s="85"/>
      <c r="HAZ45" s="85"/>
      <c r="HBA45" s="85"/>
      <c r="HBB45" s="85"/>
      <c r="HBC45" s="85"/>
      <c r="HBD45" s="85"/>
      <c r="HBE45" s="85"/>
      <c r="HBF45" s="85"/>
      <c r="HBG45" s="85"/>
      <c r="HBH45" s="85"/>
      <c r="HBI45" s="85"/>
      <c r="HBJ45" s="85"/>
      <c r="HBK45" s="85"/>
      <c r="HBL45" s="85"/>
      <c r="HBM45" s="85"/>
      <c r="HBN45" s="85"/>
      <c r="HBO45" s="85"/>
      <c r="HBP45" s="85"/>
      <c r="HBQ45" s="85"/>
      <c r="HBR45" s="85"/>
      <c r="HBS45" s="85"/>
      <c r="HBT45" s="85"/>
      <c r="HBU45" s="85"/>
      <c r="HBV45" s="85"/>
      <c r="HBW45" s="85"/>
      <c r="HBX45" s="85"/>
      <c r="HBY45" s="85"/>
      <c r="HBZ45" s="85"/>
      <c r="HCA45" s="85"/>
      <c r="HCB45" s="85"/>
      <c r="HCC45" s="85"/>
      <c r="HCD45" s="85"/>
      <c r="HCE45" s="85"/>
      <c r="HCF45" s="85"/>
      <c r="HCG45" s="85"/>
      <c r="HCH45" s="85"/>
      <c r="HCI45" s="85"/>
      <c r="HCJ45" s="85"/>
      <c r="HCK45" s="85"/>
      <c r="HCL45" s="85"/>
      <c r="HCM45" s="85"/>
      <c r="HCN45" s="85"/>
      <c r="HCO45" s="85"/>
      <c r="HCP45" s="85"/>
      <c r="HCQ45" s="85"/>
      <c r="HCR45" s="85"/>
      <c r="HCS45" s="85"/>
      <c r="HCT45" s="85"/>
      <c r="HCU45" s="85"/>
      <c r="HCV45" s="85"/>
      <c r="HCW45" s="85"/>
      <c r="HCX45" s="85"/>
      <c r="HCY45" s="85"/>
      <c r="HCZ45" s="85"/>
      <c r="HDA45" s="85"/>
      <c r="HDB45" s="85"/>
      <c r="HDC45" s="85"/>
      <c r="HDD45" s="85"/>
      <c r="HDE45" s="85"/>
      <c r="HDF45" s="85"/>
      <c r="HDG45" s="85"/>
      <c r="HDH45" s="85"/>
      <c r="HDI45" s="85"/>
      <c r="HDJ45" s="85"/>
      <c r="HDK45" s="85"/>
      <c r="HDL45" s="85"/>
      <c r="HDM45" s="85"/>
      <c r="HDN45" s="85"/>
      <c r="HDO45" s="85"/>
      <c r="HDP45" s="85"/>
      <c r="HDQ45" s="85"/>
      <c r="HDR45" s="85"/>
      <c r="HDS45" s="85"/>
      <c r="HDT45" s="85"/>
      <c r="HDU45" s="85"/>
      <c r="HDV45" s="85"/>
      <c r="HDW45" s="85"/>
      <c r="HDX45" s="85"/>
      <c r="HDY45" s="85"/>
      <c r="HDZ45" s="85"/>
      <c r="HEA45" s="85"/>
      <c r="HEB45" s="85"/>
      <c r="HEC45" s="85"/>
      <c r="HED45" s="85"/>
      <c r="HEE45" s="85"/>
      <c r="HEF45" s="85"/>
      <c r="HEG45" s="85"/>
      <c r="HEH45" s="85"/>
      <c r="HEI45" s="85"/>
      <c r="HEJ45" s="85"/>
      <c r="HEK45" s="85"/>
      <c r="HEL45" s="85"/>
      <c r="HEM45" s="85"/>
      <c r="HEN45" s="85"/>
      <c r="HEO45" s="85"/>
      <c r="HEP45" s="85"/>
      <c r="HEQ45" s="85"/>
      <c r="HER45" s="85"/>
      <c r="HES45" s="85"/>
      <c r="HET45" s="85"/>
      <c r="HEU45" s="85"/>
      <c r="HEV45" s="85"/>
      <c r="HEW45" s="85"/>
      <c r="HEX45" s="85"/>
      <c r="HEY45" s="85"/>
      <c r="HEZ45" s="85"/>
      <c r="HFA45" s="85"/>
      <c r="HFB45" s="85"/>
      <c r="HFC45" s="85"/>
      <c r="HFD45" s="85"/>
      <c r="HFE45" s="85"/>
      <c r="HFF45" s="85"/>
      <c r="HFG45" s="85"/>
      <c r="HFH45" s="85"/>
      <c r="HFI45" s="85"/>
      <c r="HFJ45" s="85"/>
      <c r="HFK45" s="85"/>
      <c r="HFL45" s="85"/>
      <c r="HFM45" s="85"/>
      <c r="HFN45" s="85"/>
      <c r="HFO45" s="85"/>
      <c r="HFP45" s="85"/>
      <c r="HFQ45" s="85"/>
      <c r="HFR45" s="85"/>
      <c r="HFS45" s="85"/>
      <c r="HFT45" s="85"/>
      <c r="HFU45" s="85"/>
      <c r="HFV45" s="85"/>
      <c r="HFW45" s="85"/>
      <c r="HFX45" s="85"/>
      <c r="HFY45" s="85"/>
      <c r="HFZ45" s="85"/>
      <c r="HGA45" s="85"/>
      <c r="HGB45" s="85"/>
      <c r="HGC45" s="85"/>
      <c r="HGD45" s="85"/>
      <c r="HGE45" s="85"/>
      <c r="HGF45" s="85"/>
      <c r="HGG45" s="85"/>
      <c r="HGH45" s="85"/>
      <c r="HGI45" s="85"/>
      <c r="HGJ45" s="85"/>
      <c r="HGK45" s="85"/>
      <c r="HGL45" s="85"/>
      <c r="HGM45" s="85"/>
      <c r="HGN45" s="85"/>
      <c r="HGO45" s="85"/>
      <c r="HGP45" s="85"/>
      <c r="HGQ45" s="85"/>
      <c r="HGR45" s="85"/>
      <c r="HGS45" s="85"/>
      <c r="HGT45" s="85"/>
      <c r="HGU45" s="85"/>
      <c r="HGV45" s="85"/>
      <c r="HGW45" s="85"/>
      <c r="HGX45" s="85"/>
      <c r="HGY45" s="85"/>
      <c r="HGZ45" s="85"/>
      <c r="HHA45" s="85"/>
      <c r="HHB45" s="85"/>
      <c r="HHC45" s="85"/>
      <c r="HHD45" s="85"/>
      <c r="HHE45" s="85"/>
      <c r="HHF45" s="85"/>
      <c r="HHG45" s="85"/>
      <c r="HHH45" s="85"/>
      <c r="HHI45" s="85"/>
      <c r="HHJ45" s="85"/>
      <c r="HHK45" s="85"/>
      <c r="HHL45" s="85"/>
      <c r="HHM45" s="85"/>
      <c r="HHN45" s="85"/>
      <c r="HHO45" s="85"/>
      <c r="HHP45" s="85"/>
      <c r="HHQ45" s="85"/>
      <c r="HHR45" s="85"/>
      <c r="HHS45" s="85"/>
      <c r="HHT45" s="85"/>
      <c r="HHU45" s="85"/>
      <c r="HHV45" s="85"/>
      <c r="HHW45" s="85"/>
      <c r="HHX45" s="85"/>
      <c r="HHY45" s="85"/>
      <c r="HHZ45" s="85"/>
      <c r="HIA45" s="85"/>
      <c r="HIB45" s="85"/>
      <c r="HIC45" s="85"/>
      <c r="HID45" s="85"/>
      <c r="HIE45" s="85"/>
      <c r="HIF45" s="85"/>
      <c r="HIG45" s="85"/>
      <c r="HIH45" s="85"/>
      <c r="HII45" s="85"/>
      <c r="HIJ45" s="85"/>
      <c r="HIK45" s="85"/>
      <c r="HIL45" s="85"/>
      <c r="HIM45" s="85"/>
      <c r="HIN45" s="85"/>
      <c r="HIO45" s="85"/>
      <c r="HIP45" s="85"/>
      <c r="HIQ45" s="85"/>
      <c r="HIR45" s="85"/>
      <c r="HIS45" s="85"/>
      <c r="HIT45" s="85"/>
      <c r="HIU45" s="85"/>
      <c r="HIV45" s="85"/>
      <c r="HIW45" s="85"/>
      <c r="HIX45" s="85"/>
      <c r="HIY45" s="85"/>
      <c r="HIZ45" s="85"/>
      <c r="HJA45" s="85"/>
      <c r="HJB45" s="85"/>
      <c r="HJC45" s="85"/>
      <c r="HJD45" s="85"/>
      <c r="HJE45" s="85"/>
      <c r="HJF45" s="85"/>
      <c r="HJG45" s="85"/>
      <c r="HJH45" s="85"/>
      <c r="HJI45" s="85"/>
      <c r="HJJ45" s="85"/>
      <c r="HJK45" s="85"/>
      <c r="HJL45" s="85"/>
      <c r="HJM45" s="85"/>
      <c r="HJN45" s="85"/>
      <c r="HJO45" s="85"/>
      <c r="HJP45" s="85"/>
      <c r="HJQ45" s="85"/>
      <c r="HJR45" s="85"/>
      <c r="HJS45" s="85"/>
      <c r="HJT45" s="85"/>
      <c r="HJU45" s="85"/>
      <c r="HJV45" s="85"/>
      <c r="HJW45" s="85"/>
      <c r="HJX45" s="85"/>
      <c r="HJY45" s="85"/>
      <c r="HJZ45" s="85"/>
      <c r="HKA45" s="85"/>
      <c r="HKB45" s="85"/>
      <c r="HKC45" s="85"/>
      <c r="HKD45" s="85"/>
      <c r="HKE45" s="85"/>
      <c r="HKF45" s="85"/>
      <c r="HKG45" s="85"/>
      <c r="HKH45" s="85"/>
      <c r="HKI45" s="85"/>
      <c r="HKJ45" s="85"/>
      <c r="HKK45" s="85"/>
      <c r="HKL45" s="85"/>
      <c r="HKM45" s="85"/>
      <c r="HKN45" s="85"/>
      <c r="HKO45" s="85"/>
      <c r="HKP45" s="85"/>
      <c r="HKQ45" s="85"/>
      <c r="HKR45" s="85"/>
      <c r="HKS45" s="85"/>
      <c r="HKT45" s="85"/>
      <c r="HKU45" s="85"/>
      <c r="HKV45" s="85"/>
      <c r="HKW45" s="85"/>
      <c r="HKX45" s="85"/>
      <c r="HKY45" s="85"/>
      <c r="HKZ45" s="85"/>
      <c r="HLA45" s="85"/>
      <c r="HLB45" s="85"/>
      <c r="HLC45" s="85"/>
      <c r="HLD45" s="85"/>
      <c r="HLE45" s="85"/>
      <c r="HLF45" s="85"/>
      <c r="HLG45" s="85"/>
      <c r="HLH45" s="85"/>
      <c r="HLI45" s="85"/>
      <c r="HLJ45" s="85"/>
      <c r="HLK45" s="85"/>
      <c r="HLL45" s="85"/>
      <c r="HLM45" s="85"/>
      <c r="HLN45" s="85"/>
      <c r="HLO45" s="85"/>
      <c r="HLP45" s="85"/>
      <c r="HLQ45" s="85"/>
      <c r="HLR45" s="85"/>
      <c r="HLS45" s="85"/>
      <c r="HLT45" s="85"/>
      <c r="HLU45" s="85"/>
      <c r="HLV45" s="85"/>
      <c r="HLW45" s="85"/>
      <c r="HLX45" s="85"/>
      <c r="HLY45" s="85"/>
      <c r="HLZ45" s="85"/>
      <c r="HMA45" s="85"/>
      <c r="HMB45" s="85"/>
      <c r="HMC45" s="85"/>
      <c r="HMD45" s="85"/>
      <c r="HME45" s="85"/>
      <c r="HMF45" s="85"/>
      <c r="HMG45" s="85"/>
      <c r="HMH45" s="85"/>
      <c r="HMI45" s="85"/>
      <c r="HMJ45" s="85"/>
      <c r="HMK45" s="85"/>
      <c r="HML45" s="85"/>
      <c r="HMM45" s="85"/>
      <c r="HMN45" s="85"/>
      <c r="HMO45" s="85"/>
      <c r="HMP45" s="85"/>
      <c r="HMQ45" s="85"/>
      <c r="HMR45" s="85"/>
      <c r="HMS45" s="85"/>
      <c r="HMT45" s="85"/>
      <c r="HMU45" s="85"/>
      <c r="HMV45" s="85"/>
      <c r="HMW45" s="85"/>
      <c r="HMX45" s="85"/>
      <c r="HMY45" s="85"/>
      <c r="HMZ45" s="85"/>
      <c r="HNA45" s="85"/>
      <c r="HNB45" s="85"/>
      <c r="HNC45" s="85"/>
      <c r="HND45" s="85"/>
      <c r="HNE45" s="85"/>
      <c r="HNF45" s="85"/>
      <c r="HNG45" s="85"/>
      <c r="HNH45" s="85"/>
      <c r="HNI45" s="85"/>
      <c r="HNJ45" s="85"/>
      <c r="HNK45" s="85"/>
      <c r="HNL45" s="85"/>
      <c r="HNM45" s="85"/>
      <c r="HNN45" s="85"/>
      <c r="HNO45" s="85"/>
      <c r="HNP45" s="85"/>
      <c r="HNQ45" s="85"/>
      <c r="HNR45" s="85"/>
      <c r="HNS45" s="85"/>
      <c r="HNT45" s="85"/>
      <c r="HNU45" s="85"/>
      <c r="HNV45" s="85"/>
      <c r="HNW45" s="85"/>
      <c r="HNX45" s="85"/>
      <c r="HNY45" s="85"/>
      <c r="HNZ45" s="85"/>
      <c r="HOA45" s="85"/>
      <c r="HOB45" s="85"/>
      <c r="HOC45" s="85"/>
      <c r="HOD45" s="85"/>
      <c r="HOE45" s="85"/>
      <c r="HOF45" s="85"/>
      <c r="HOG45" s="85"/>
      <c r="HOH45" s="85"/>
      <c r="HOI45" s="85"/>
      <c r="HOJ45" s="85"/>
      <c r="HOK45" s="85"/>
      <c r="HOL45" s="85"/>
      <c r="HOM45" s="85"/>
      <c r="HON45" s="85"/>
      <c r="HOO45" s="85"/>
      <c r="HOP45" s="85"/>
      <c r="HOQ45" s="85"/>
      <c r="HOR45" s="85"/>
      <c r="HOS45" s="85"/>
      <c r="HOT45" s="85"/>
      <c r="HOU45" s="85"/>
      <c r="HOV45" s="85"/>
      <c r="HOW45" s="85"/>
      <c r="HOX45" s="85"/>
      <c r="HOY45" s="85"/>
      <c r="HOZ45" s="85"/>
      <c r="HPA45" s="85"/>
      <c r="HPB45" s="85"/>
      <c r="HPC45" s="85"/>
      <c r="HPD45" s="85"/>
      <c r="HPE45" s="85"/>
      <c r="HPF45" s="85"/>
      <c r="HPG45" s="85"/>
      <c r="HPH45" s="85"/>
      <c r="HPI45" s="85"/>
      <c r="HPJ45" s="85"/>
      <c r="HPK45" s="85"/>
      <c r="HPL45" s="85"/>
      <c r="HPM45" s="85"/>
      <c r="HPN45" s="85"/>
      <c r="HPO45" s="85"/>
      <c r="HPP45" s="85"/>
      <c r="HPQ45" s="85"/>
      <c r="HPR45" s="85"/>
      <c r="HPS45" s="85"/>
      <c r="HPT45" s="85"/>
      <c r="HPU45" s="85"/>
      <c r="HPV45" s="85"/>
      <c r="HPW45" s="85"/>
      <c r="HPX45" s="85"/>
      <c r="HPY45" s="85"/>
      <c r="HPZ45" s="85"/>
      <c r="HQA45" s="85"/>
      <c r="HQB45" s="85"/>
      <c r="HQC45" s="85"/>
      <c r="HQD45" s="85"/>
      <c r="HQE45" s="85"/>
      <c r="HQF45" s="85"/>
      <c r="HQG45" s="85"/>
      <c r="HQH45" s="85"/>
      <c r="HQI45" s="85"/>
      <c r="HQJ45" s="85"/>
      <c r="HQK45" s="85"/>
      <c r="HQL45" s="85"/>
      <c r="HQM45" s="85"/>
      <c r="HQN45" s="85"/>
      <c r="HQO45" s="85"/>
      <c r="HQP45" s="85"/>
      <c r="HQQ45" s="85"/>
      <c r="HQR45" s="85"/>
      <c r="HQS45" s="85"/>
      <c r="HQT45" s="85"/>
      <c r="HQU45" s="85"/>
      <c r="HQV45" s="85"/>
      <c r="HQW45" s="85"/>
      <c r="HQX45" s="85"/>
      <c r="HQY45" s="85"/>
      <c r="HQZ45" s="85"/>
      <c r="HRA45" s="85"/>
      <c r="HRB45" s="85"/>
      <c r="HRC45" s="85"/>
      <c r="HRD45" s="85"/>
      <c r="HRE45" s="85"/>
      <c r="HRF45" s="85"/>
      <c r="HRG45" s="85"/>
      <c r="HRH45" s="85"/>
      <c r="HRI45" s="85"/>
      <c r="HRJ45" s="85"/>
      <c r="HRK45" s="85"/>
      <c r="HRL45" s="85"/>
      <c r="HRM45" s="85"/>
      <c r="HRN45" s="85"/>
      <c r="HRO45" s="85"/>
      <c r="HRP45" s="85"/>
      <c r="HRQ45" s="85"/>
      <c r="HRR45" s="85"/>
      <c r="HRS45" s="85"/>
      <c r="HRT45" s="85"/>
      <c r="HRU45" s="85"/>
      <c r="HRV45" s="85"/>
      <c r="HRW45" s="85"/>
      <c r="HRX45" s="85"/>
      <c r="HRY45" s="85"/>
      <c r="HRZ45" s="85"/>
      <c r="HSA45" s="85"/>
      <c r="HSB45" s="85"/>
      <c r="HSC45" s="85"/>
      <c r="HSD45" s="85"/>
      <c r="HSE45" s="85"/>
      <c r="HSF45" s="85"/>
      <c r="HSG45" s="85"/>
      <c r="HSH45" s="85"/>
      <c r="HSI45" s="85"/>
      <c r="HSJ45" s="85"/>
      <c r="HSK45" s="85"/>
      <c r="HSL45" s="85"/>
      <c r="HSM45" s="85"/>
      <c r="HSN45" s="85"/>
      <c r="HSO45" s="85"/>
      <c r="HSP45" s="85"/>
      <c r="HSQ45" s="85"/>
      <c r="HSR45" s="85"/>
      <c r="HSS45" s="85"/>
      <c r="HST45" s="85"/>
      <c r="HSU45" s="85"/>
      <c r="HSV45" s="85"/>
      <c r="HSW45" s="85"/>
      <c r="HSX45" s="85"/>
      <c r="HSY45" s="85"/>
      <c r="HSZ45" s="85"/>
      <c r="HTA45" s="85"/>
      <c r="HTB45" s="85"/>
      <c r="HTC45" s="85"/>
      <c r="HTD45" s="85"/>
      <c r="HTE45" s="85"/>
      <c r="HTF45" s="85"/>
      <c r="HTG45" s="85"/>
      <c r="HTH45" s="85"/>
      <c r="HTI45" s="85"/>
      <c r="HTJ45" s="85"/>
      <c r="HTK45" s="85"/>
      <c r="HTL45" s="85"/>
      <c r="HTM45" s="85"/>
      <c r="HTN45" s="85"/>
      <c r="HTO45" s="85"/>
      <c r="HTP45" s="85"/>
      <c r="HTQ45" s="85"/>
      <c r="HTR45" s="85"/>
      <c r="HTS45" s="85"/>
      <c r="HTT45" s="85"/>
      <c r="HTU45" s="85"/>
      <c r="HTV45" s="85"/>
      <c r="HTW45" s="85"/>
      <c r="HTX45" s="85"/>
      <c r="HTY45" s="85"/>
      <c r="HTZ45" s="85"/>
      <c r="HUA45" s="85"/>
      <c r="HUB45" s="85"/>
      <c r="HUC45" s="85"/>
      <c r="HUD45" s="85"/>
      <c r="HUE45" s="85"/>
      <c r="HUF45" s="85"/>
      <c r="HUG45" s="85"/>
      <c r="HUH45" s="85"/>
      <c r="HUI45" s="85"/>
      <c r="HUJ45" s="85"/>
      <c r="HUK45" s="85"/>
      <c r="HUL45" s="85"/>
      <c r="HUM45" s="85"/>
      <c r="HUN45" s="85"/>
      <c r="HUO45" s="85"/>
      <c r="HUP45" s="85"/>
      <c r="HUQ45" s="85"/>
      <c r="HUR45" s="85"/>
      <c r="HUS45" s="85"/>
      <c r="HUT45" s="85"/>
      <c r="HUU45" s="85"/>
      <c r="HUV45" s="85"/>
      <c r="HUW45" s="85"/>
      <c r="HUX45" s="85"/>
      <c r="HUY45" s="85"/>
      <c r="HUZ45" s="85"/>
      <c r="HVA45" s="85"/>
      <c r="HVB45" s="85"/>
      <c r="HVC45" s="85"/>
      <c r="HVD45" s="85"/>
      <c r="HVE45" s="85"/>
      <c r="HVF45" s="85"/>
      <c r="HVG45" s="85"/>
      <c r="HVH45" s="85"/>
      <c r="HVI45" s="85"/>
      <c r="HVJ45" s="85"/>
      <c r="HVK45" s="85"/>
      <c r="HVL45" s="85"/>
      <c r="HVM45" s="85"/>
      <c r="HVN45" s="85"/>
      <c r="HVO45" s="85"/>
      <c r="HVP45" s="85"/>
      <c r="HVQ45" s="85"/>
      <c r="HVR45" s="85"/>
      <c r="HVS45" s="85"/>
      <c r="HVT45" s="85"/>
      <c r="HVU45" s="85"/>
      <c r="HVV45" s="85"/>
      <c r="HVW45" s="85"/>
      <c r="HVX45" s="85"/>
      <c r="HVY45" s="85"/>
      <c r="HVZ45" s="85"/>
      <c r="HWA45" s="85"/>
      <c r="HWB45" s="85"/>
      <c r="HWC45" s="85"/>
      <c r="HWD45" s="85"/>
      <c r="HWE45" s="85"/>
      <c r="HWF45" s="85"/>
      <c r="HWG45" s="85"/>
      <c r="HWH45" s="85"/>
      <c r="HWI45" s="85"/>
      <c r="HWJ45" s="85"/>
      <c r="HWK45" s="85"/>
      <c r="HWL45" s="85"/>
      <c r="HWM45" s="85"/>
      <c r="HWN45" s="85"/>
      <c r="HWO45" s="85"/>
      <c r="HWP45" s="85"/>
      <c r="HWQ45" s="85"/>
      <c r="HWR45" s="85"/>
      <c r="HWS45" s="85"/>
      <c r="HWT45" s="85"/>
      <c r="HWU45" s="85"/>
      <c r="HWV45" s="85"/>
      <c r="HWW45" s="85"/>
      <c r="HWX45" s="85"/>
      <c r="HWY45" s="85"/>
      <c r="HWZ45" s="85"/>
      <c r="HXA45" s="85"/>
      <c r="HXB45" s="85"/>
      <c r="HXC45" s="85"/>
      <c r="HXD45" s="85"/>
      <c r="HXE45" s="85"/>
      <c r="HXF45" s="85"/>
      <c r="HXG45" s="85"/>
      <c r="HXH45" s="85"/>
      <c r="HXI45" s="85"/>
      <c r="HXJ45" s="85"/>
      <c r="HXK45" s="85"/>
      <c r="HXL45" s="85"/>
      <c r="HXM45" s="85"/>
      <c r="HXN45" s="85"/>
      <c r="HXO45" s="85"/>
      <c r="HXP45" s="85"/>
      <c r="HXQ45" s="85"/>
      <c r="HXR45" s="85"/>
      <c r="HXS45" s="85"/>
      <c r="HXT45" s="85"/>
      <c r="HXU45" s="85"/>
      <c r="HXV45" s="85"/>
      <c r="HXW45" s="85"/>
      <c r="HXX45" s="85"/>
      <c r="HXY45" s="85"/>
      <c r="HXZ45" s="85"/>
      <c r="HYA45" s="85"/>
      <c r="HYB45" s="85"/>
      <c r="HYC45" s="85"/>
      <c r="HYD45" s="85"/>
      <c r="HYE45" s="85"/>
      <c r="HYF45" s="85"/>
      <c r="HYG45" s="85"/>
      <c r="HYH45" s="85"/>
      <c r="HYI45" s="85"/>
      <c r="HYJ45" s="85"/>
      <c r="HYK45" s="85"/>
      <c r="HYL45" s="85"/>
      <c r="HYM45" s="85"/>
      <c r="HYN45" s="85"/>
      <c r="HYO45" s="85"/>
      <c r="HYP45" s="85"/>
      <c r="HYQ45" s="85"/>
      <c r="HYR45" s="85"/>
      <c r="HYS45" s="85"/>
      <c r="HYT45" s="85"/>
      <c r="HYU45" s="85"/>
      <c r="HYV45" s="85"/>
      <c r="HYW45" s="85"/>
      <c r="HYX45" s="85"/>
      <c r="HYY45" s="85"/>
      <c r="HYZ45" s="85"/>
      <c r="HZA45" s="85"/>
      <c r="HZB45" s="85"/>
      <c r="HZC45" s="85"/>
      <c r="HZD45" s="85"/>
      <c r="HZE45" s="85"/>
      <c r="HZF45" s="85"/>
      <c r="HZG45" s="85"/>
      <c r="HZH45" s="85"/>
      <c r="HZI45" s="85"/>
      <c r="HZJ45" s="85"/>
      <c r="HZK45" s="85"/>
      <c r="HZL45" s="85"/>
      <c r="HZM45" s="85"/>
      <c r="HZN45" s="85"/>
      <c r="HZO45" s="85"/>
      <c r="HZP45" s="85"/>
      <c r="HZQ45" s="85"/>
      <c r="HZR45" s="85"/>
      <c r="HZS45" s="85"/>
      <c r="HZT45" s="85"/>
      <c r="HZU45" s="85"/>
      <c r="HZV45" s="85"/>
      <c r="HZW45" s="85"/>
      <c r="HZX45" s="85"/>
      <c r="HZY45" s="85"/>
      <c r="HZZ45" s="85"/>
      <c r="IAA45" s="85"/>
      <c r="IAB45" s="85"/>
      <c r="IAC45" s="85"/>
      <c r="IAD45" s="85"/>
      <c r="IAE45" s="85"/>
      <c r="IAF45" s="85"/>
      <c r="IAG45" s="85"/>
      <c r="IAH45" s="85"/>
      <c r="IAI45" s="85"/>
      <c r="IAJ45" s="85"/>
      <c r="IAK45" s="85"/>
      <c r="IAL45" s="85"/>
      <c r="IAM45" s="85"/>
      <c r="IAN45" s="85"/>
      <c r="IAO45" s="85"/>
      <c r="IAP45" s="85"/>
      <c r="IAQ45" s="85"/>
      <c r="IAR45" s="85"/>
      <c r="IAS45" s="85"/>
      <c r="IAT45" s="85"/>
      <c r="IAU45" s="85"/>
      <c r="IAV45" s="85"/>
      <c r="IAW45" s="85"/>
      <c r="IAX45" s="85"/>
      <c r="IAY45" s="85"/>
      <c r="IAZ45" s="85"/>
      <c r="IBA45" s="85"/>
      <c r="IBB45" s="85"/>
      <c r="IBC45" s="85"/>
      <c r="IBD45" s="85"/>
      <c r="IBE45" s="85"/>
      <c r="IBF45" s="85"/>
      <c r="IBG45" s="85"/>
      <c r="IBH45" s="85"/>
      <c r="IBI45" s="85"/>
      <c r="IBJ45" s="85"/>
      <c r="IBK45" s="85"/>
      <c r="IBL45" s="85"/>
      <c r="IBM45" s="85"/>
      <c r="IBN45" s="85"/>
      <c r="IBO45" s="85"/>
      <c r="IBP45" s="85"/>
      <c r="IBQ45" s="85"/>
      <c r="IBR45" s="85"/>
      <c r="IBS45" s="85"/>
      <c r="IBT45" s="85"/>
      <c r="IBU45" s="85"/>
      <c r="IBV45" s="85"/>
      <c r="IBW45" s="85"/>
      <c r="IBX45" s="85"/>
      <c r="IBY45" s="85"/>
      <c r="IBZ45" s="85"/>
      <c r="ICA45" s="85"/>
      <c r="ICB45" s="85"/>
      <c r="ICC45" s="85"/>
      <c r="ICD45" s="85"/>
      <c r="ICE45" s="85"/>
      <c r="ICF45" s="85"/>
      <c r="ICG45" s="85"/>
      <c r="ICH45" s="85"/>
      <c r="ICI45" s="85"/>
      <c r="ICJ45" s="85"/>
      <c r="ICK45" s="85"/>
      <c r="ICL45" s="85"/>
      <c r="ICM45" s="85"/>
      <c r="ICN45" s="85"/>
      <c r="ICO45" s="85"/>
      <c r="ICP45" s="85"/>
      <c r="ICQ45" s="85"/>
      <c r="ICR45" s="85"/>
      <c r="ICS45" s="85"/>
      <c r="ICT45" s="85"/>
      <c r="ICU45" s="85"/>
      <c r="ICV45" s="85"/>
      <c r="ICW45" s="85"/>
      <c r="ICX45" s="85"/>
      <c r="ICY45" s="85"/>
      <c r="ICZ45" s="85"/>
      <c r="IDA45" s="85"/>
      <c r="IDB45" s="85"/>
      <c r="IDC45" s="85"/>
      <c r="IDD45" s="85"/>
      <c r="IDE45" s="85"/>
      <c r="IDF45" s="85"/>
      <c r="IDG45" s="85"/>
      <c r="IDH45" s="85"/>
      <c r="IDI45" s="85"/>
      <c r="IDJ45" s="85"/>
      <c r="IDK45" s="85"/>
      <c r="IDL45" s="85"/>
      <c r="IDM45" s="85"/>
      <c r="IDN45" s="85"/>
      <c r="IDO45" s="85"/>
      <c r="IDP45" s="85"/>
      <c r="IDQ45" s="85"/>
      <c r="IDR45" s="85"/>
      <c r="IDS45" s="85"/>
      <c r="IDT45" s="85"/>
      <c r="IDU45" s="85"/>
      <c r="IDV45" s="85"/>
      <c r="IDW45" s="85"/>
      <c r="IDX45" s="85"/>
      <c r="IDY45" s="85"/>
      <c r="IDZ45" s="85"/>
      <c r="IEA45" s="85"/>
      <c r="IEB45" s="85"/>
      <c r="IEC45" s="85"/>
      <c r="IED45" s="85"/>
      <c r="IEE45" s="85"/>
      <c r="IEF45" s="85"/>
      <c r="IEG45" s="85"/>
      <c r="IEH45" s="85"/>
      <c r="IEI45" s="85"/>
      <c r="IEJ45" s="85"/>
      <c r="IEK45" s="85"/>
      <c r="IEL45" s="85"/>
      <c r="IEM45" s="85"/>
      <c r="IEN45" s="85"/>
      <c r="IEO45" s="85"/>
      <c r="IEP45" s="85"/>
      <c r="IEQ45" s="85"/>
      <c r="IER45" s="85"/>
      <c r="IES45" s="85"/>
      <c r="IET45" s="85"/>
      <c r="IEU45" s="85"/>
      <c r="IEV45" s="85"/>
      <c r="IEW45" s="85"/>
      <c r="IEX45" s="85"/>
      <c r="IEY45" s="85"/>
      <c r="IEZ45" s="85"/>
      <c r="IFA45" s="85"/>
      <c r="IFB45" s="85"/>
      <c r="IFC45" s="85"/>
      <c r="IFD45" s="85"/>
      <c r="IFE45" s="85"/>
      <c r="IFF45" s="85"/>
      <c r="IFG45" s="85"/>
      <c r="IFH45" s="85"/>
      <c r="IFI45" s="85"/>
      <c r="IFJ45" s="85"/>
      <c r="IFK45" s="85"/>
      <c r="IFL45" s="85"/>
      <c r="IFM45" s="85"/>
      <c r="IFN45" s="85"/>
      <c r="IFO45" s="85"/>
      <c r="IFP45" s="85"/>
      <c r="IFQ45" s="85"/>
      <c r="IFR45" s="85"/>
      <c r="IFS45" s="85"/>
      <c r="IFT45" s="85"/>
      <c r="IFU45" s="85"/>
      <c r="IFV45" s="85"/>
      <c r="IFW45" s="85"/>
      <c r="IFX45" s="85"/>
      <c r="IFY45" s="85"/>
      <c r="IFZ45" s="85"/>
      <c r="IGA45" s="85"/>
      <c r="IGB45" s="85"/>
      <c r="IGC45" s="85"/>
      <c r="IGD45" s="85"/>
      <c r="IGE45" s="85"/>
      <c r="IGF45" s="85"/>
      <c r="IGG45" s="85"/>
      <c r="IGH45" s="85"/>
      <c r="IGI45" s="85"/>
      <c r="IGJ45" s="85"/>
      <c r="IGK45" s="85"/>
      <c r="IGL45" s="85"/>
      <c r="IGM45" s="85"/>
      <c r="IGN45" s="85"/>
      <c r="IGO45" s="85"/>
      <c r="IGP45" s="85"/>
      <c r="IGQ45" s="85"/>
      <c r="IGR45" s="85"/>
      <c r="IGS45" s="85"/>
      <c r="IGT45" s="85"/>
      <c r="IGU45" s="85"/>
      <c r="IGV45" s="85"/>
      <c r="IGW45" s="85"/>
      <c r="IGX45" s="85"/>
      <c r="IGY45" s="85"/>
      <c r="IGZ45" s="85"/>
      <c r="IHA45" s="85"/>
      <c r="IHB45" s="85"/>
      <c r="IHC45" s="85"/>
      <c r="IHD45" s="85"/>
      <c r="IHE45" s="85"/>
      <c r="IHF45" s="85"/>
      <c r="IHG45" s="85"/>
      <c r="IHH45" s="85"/>
      <c r="IHI45" s="85"/>
      <c r="IHJ45" s="85"/>
      <c r="IHK45" s="85"/>
      <c r="IHL45" s="85"/>
      <c r="IHM45" s="85"/>
      <c r="IHN45" s="85"/>
      <c r="IHO45" s="85"/>
      <c r="IHP45" s="85"/>
      <c r="IHQ45" s="85"/>
      <c r="IHR45" s="85"/>
      <c r="IHS45" s="85"/>
      <c r="IHT45" s="85"/>
      <c r="IHU45" s="85"/>
      <c r="IHV45" s="85"/>
      <c r="IHW45" s="85"/>
      <c r="IHX45" s="85"/>
      <c r="IHY45" s="85"/>
      <c r="IHZ45" s="85"/>
      <c r="IIA45" s="85"/>
      <c r="IIB45" s="85"/>
      <c r="IIC45" s="85"/>
      <c r="IID45" s="85"/>
      <c r="IIE45" s="85"/>
      <c r="IIF45" s="85"/>
      <c r="IIG45" s="85"/>
      <c r="IIH45" s="85"/>
      <c r="III45" s="85"/>
      <c r="IIJ45" s="85"/>
      <c r="IIK45" s="85"/>
      <c r="IIL45" s="85"/>
      <c r="IIM45" s="85"/>
      <c r="IIN45" s="85"/>
      <c r="IIO45" s="85"/>
      <c r="IIP45" s="85"/>
      <c r="IIQ45" s="85"/>
      <c r="IIR45" s="85"/>
      <c r="IIS45" s="85"/>
      <c r="IIT45" s="85"/>
      <c r="IIU45" s="85"/>
      <c r="IIV45" s="85"/>
      <c r="IIW45" s="85"/>
      <c r="IIX45" s="85"/>
      <c r="IIY45" s="85"/>
      <c r="IIZ45" s="85"/>
      <c r="IJA45" s="85"/>
      <c r="IJB45" s="85"/>
      <c r="IJC45" s="85"/>
      <c r="IJD45" s="85"/>
      <c r="IJE45" s="85"/>
      <c r="IJF45" s="85"/>
      <c r="IJG45" s="85"/>
      <c r="IJH45" s="85"/>
      <c r="IJI45" s="85"/>
      <c r="IJJ45" s="85"/>
      <c r="IJK45" s="85"/>
      <c r="IJL45" s="85"/>
      <c r="IJM45" s="85"/>
      <c r="IJN45" s="85"/>
      <c r="IJO45" s="85"/>
      <c r="IJP45" s="85"/>
      <c r="IJQ45" s="85"/>
      <c r="IJR45" s="85"/>
      <c r="IJS45" s="85"/>
      <c r="IJT45" s="85"/>
      <c r="IJU45" s="85"/>
      <c r="IJV45" s="85"/>
      <c r="IJW45" s="85"/>
      <c r="IJX45" s="85"/>
      <c r="IJY45" s="85"/>
      <c r="IJZ45" s="85"/>
      <c r="IKA45" s="85"/>
      <c r="IKB45" s="85"/>
      <c r="IKC45" s="85"/>
      <c r="IKD45" s="85"/>
      <c r="IKE45" s="85"/>
      <c r="IKF45" s="85"/>
      <c r="IKG45" s="85"/>
      <c r="IKH45" s="85"/>
      <c r="IKI45" s="85"/>
      <c r="IKJ45" s="85"/>
      <c r="IKK45" s="85"/>
      <c r="IKL45" s="85"/>
      <c r="IKM45" s="85"/>
      <c r="IKN45" s="85"/>
      <c r="IKO45" s="85"/>
      <c r="IKP45" s="85"/>
      <c r="IKQ45" s="85"/>
      <c r="IKR45" s="85"/>
      <c r="IKS45" s="85"/>
      <c r="IKT45" s="85"/>
      <c r="IKU45" s="85"/>
      <c r="IKV45" s="85"/>
      <c r="IKW45" s="85"/>
      <c r="IKX45" s="85"/>
      <c r="IKY45" s="85"/>
      <c r="IKZ45" s="85"/>
      <c r="ILA45" s="85"/>
      <c r="ILB45" s="85"/>
      <c r="ILC45" s="85"/>
      <c r="ILD45" s="85"/>
      <c r="ILE45" s="85"/>
      <c r="ILF45" s="85"/>
      <c r="ILG45" s="85"/>
      <c r="ILH45" s="85"/>
      <c r="ILI45" s="85"/>
      <c r="ILJ45" s="85"/>
      <c r="ILK45" s="85"/>
      <c r="ILL45" s="85"/>
      <c r="ILM45" s="85"/>
      <c r="ILN45" s="85"/>
      <c r="ILO45" s="85"/>
      <c r="ILP45" s="85"/>
      <c r="ILQ45" s="85"/>
      <c r="ILR45" s="85"/>
      <c r="ILS45" s="85"/>
      <c r="ILT45" s="85"/>
      <c r="ILU45" s="85"/>
      <c r="ILV45" s="85"/>
      <c r="ILW45" s="85"/>
      <c r="ILX45" s="85"/>
      <c r="ILY45" s="85"/>
      <c r="ILZ45" s="85"/>
      <c r="IMA45" s="85"/>
      <c r="IMB45" s="85"/>
      <c r="IMC45" s="85"/>
      <c r="IMD45" s="85"/>
      <c r="IME45" s="85"/>
      <c r="IMF45" s="85"/>
      <c r="IMG45" s="85"/>
      <c r="IMH45" s="85"/>
      <c r="IMI45" s="85"/>
      <c r="IMJ45" s="85"/>
      <c r="IMK45" s="85"/>
      <c r="IML45" s="85"/>
      <c r="IMM45" s="85"/>
      <c r="IMN45" s="85"/>
      <c r="IMO45" s="85"/>
      <c r="IMP45" s="85"/>
      <c r="IMQ45" s="85"/>
      <c r="IMR45" s="85"/>
      <c r="IMS45" s="85"/>
      <c r="IMT45" s="85"/>
      <c r="IMU45" s="85"/>
      <c r="IMV45" s="85"/>
      <c r="IMW45" s="85"/>
      <c r="IMX45" s="85"/>
      <c r="IMY45" s="85"/>
      <c r="IMZ45" s="85"/>
      <c r="INA45" s="85"/>
      <c r="INB45" s="85"/>
      <c r="INC45" s="85"/>
      <c r="IND45" s="85"/>
      <c r="INE45" s="85"/>
      <c r="INF45" s="85"/>
      <c r="ING45" s="85"/>
      <c r="INH45" s="85"/>
      <c r="INI45" s="85"/>
      <c r="INJ45" s="85"/>
      <c r="INK45" s="85"/>
      <c r="INL45" s="85"/>
      <c r="INM45" s="85"/>
      <c r="INN45" s="85"/>
      <c r="INO45" s="85"/>
      <c r="INP45" s="85"/>
      <c r="INQ45" s="85"/>
      <c r="INR45" s="85"/>
      <c r="INS45" s="85"/>
      <c r="INT45" s="85"/>
      <c r="INU45" s="85"/>
      <c r="INV45" s="85"/>
      <c r="INW45" s="85"/>
      <c r="INX45" s="85"/>
      <c r="INY45" s="85"/>
      <c r="INZ45" s="85"/>
      <c r="IOA45" s="85"/>
      <c r="IOB45" s="85"/>
      <c r="IOC45" s="85"/>
      <c r="IOD45" s="85"/>
      <c r="IOE45" s="85"/>
      <c r="IOF45" s="85"/>
      <c r="IOG45" s="85"/>
      <c r="IOH45" s="85"/>
      <c r="IOI45" s="85"/>
      <c r="IOJ45" s="85"/>
      <c r="IOK45" s="85"/>
      <c r="IOL45" s="85"/>
      <c r="IOM45" s="85"/>
      <c r="ION45" s="85"/>
      <c r="IOO45" s="85"/>
      <c r="IOP45" s="85"/>
      <c r="IOQ45" s="85"/>
      <c r="IOR45" s="85"/>
      <c r="IOS45" s="85"/>
      <c r="IOT45" s="85"/>
      <c r="IOU45" s="85"/>
      <c r="IOV45" s="85"/>
      <c r="IOW45" s="85"/>
      <c r="IOX45" s="85"/>
      <c r="IOY45" s="85"/>
      <c r="IOZ45" s="85"/>
      <c r="IPA45" s="85"/>
      <c r="IPB45" s="85"/>
      <c r="IPC45" s="85"/>
      <c r="IPD45" s="85"/>
      <c r="IPE45" s="85"/>
      <c r="IPF45" s="85"/>
      <c r="IPG45" s="85"/>
      <c r="IPH45" s="85"/>
      <c r="IPI45" s="85"/>
      <c r="IPJ45" s="85"/>
      <c r="IPK45" s="85"/>
      <c r="IPL45" s="85"/>
      <c r="IPM45" s="85"/>
      <c r="IPN45" s="85"/>
      <c r="IPO45" s="85"/>
      <c r="IPP45" s="85"/>
      <c r="IPQ45" s="85"/>
      <c r="IPR45" s="85"/>
      <c r="IPS45" s="85"/>
      <c r="IPT45" s="85"/>
      <c r="IPU45" s="85"/>
      <c r="IPV45" s="85"/>
      <c r="IPW45" s="85"/>
      <c r="IPX45" s="85"/>
      <c r="IPY45" s="85"/>
      <c r="IPZ45" s="85"/>
      <c r="IQA45" s="85"/>
      <c r="IQB45" s="85"/>
      <c r="IQC45" s="85"/>
      <c r="IQD45" s="85"/>
      <c r="IQE45" s="85"/>
      <c r="IQF45" s="85"/>
      <c r="IQG45" s="85"/>
      <c r="IQH45" s="85"/>
      <c r="IQI45" s="85"/>
      <c r="IQJ45" s="85"/>
      <c r="IQK45" s="85"/>
      <c r="IQL45" s="85"/>
      <c r="IQM45" s="85"/>
      <c r="IQN45" s="85"/>
      <c r="IQO45" s="85"/>
      <c r="IQP45" s="85"/>
      <c r="IQQ45" s="85"/>
      <c r="IQR45" s="85"/>
      <c r="IQS45" s="85"/>
      <c r="IQT45" s="85"/>
      <c r="IQU45" s="85"/>
      <c r="IQV45" s="85"/>
      <c r="IQW45" s="85"/>
      <c r="IQX45" s="85"/>
      <c r="IQY45" s="85"/>
      <c r="IQZ45" s="85"/>
      <c r="IRA45" s="85"/>
      <c r="IRB45" s="85"/>
      <c r="IRC45" s="85"/>
      <c r="IRD45" s="85"/>
      <c r="IRE45" s="85"/>
      <c r="IRF45" s="85"/>
      <c r="IRG45" s="85"/>
      <c r="IRH45" s="85"/>
      <c r="IRI45" s="85"/>
      <c r="IRJ45" s="85"/>
      <c r="IRK45" s="85"/>
      <c r="IRL45" s="85"/>
      <c r="IRM45" s="85"/>
      <c r="IRN45" s="85"/>
      <c r="IRO45" s="85"/>
      <c r="IRP45" s="85"/>
      <c r="IRQ45" s="85"/>
      <c r="IRR45" s="85"/>
      <c r="IRS45" s="85"/>
      <c r="IRT45" s="85"/>
      <c r="IRU45" s="85"/>
      <c r="IRV45" s="85"/>
      <c r="IRW45" s="85"/>
      <c r="IRX45" s="85"/>
      <c r="IRY45" s="85"/>
      <c r="IRZ45" s="85"/>
      <c r="ISA45" s="85"/>
      <c r="ISB45" s="85"/>
      <c r="ISC45" s="85"/>
      <c r="ISD45" s="85"/>
      <c r="ISE45" s="85"/>
      <c r="ISF45" s="85"/>
      <c r="ISG45" s="85"/>
      <c r="ISH45" s="85"/>
      <c r="ISI45" s="85"/>
      <c r="ISJ45" s="85"/>
      <c r="ISK45" s="85"/>
      <c r="ISL45" s="85"/>
      <c r="ISM45" s="85"/>
      <c r="ISN45" s="85"/>
      <c r="ISO45" s="85"/>
      <c r="ISP45" s="85"/>
      <c r="ISQ45" s="85"/>
      <c r="ISR45" s="85"/>
      <c r="ISS45" s="85"/>
      <c r="IST45" s="85"/>
      <c r="ISU45" s="85"/>
      <c r="ISV45" s="85"/>
      <c r="ISW45" s="85"/>
      <c r="ISX45" s="85"/>
      <c r="ISY45" s="85"/>
      <c r="ISZ45" s="85"/>
      <c r="ITA45" s="85"/>
      <c r="ITB45" s="85"/>
      <c r="ITC45" s="85"/>
      <c r="ITD45" s="85"/>
      <c r="ITE45" s="85"/>
      <c r="ITF45" s="85"/>
      <c r="ITG45" s="85"/>
      <c r="ITH45" s="85"/>
      <c r="ITI45" s="85"/>
      <c r="ITJ45" s="85"/>
      <c r="ITK45" s="85"/>
      <c r="ITL45" s="85"/>
      <c r="ITM45" s="85"/>
      <c r="ITN45" s="85"/>
      <c r="ITO45" s="85"/>
      <c r="ITP45" s="85"/>
      <c r="ITQ45" s="85"/>
      <c r="ITR45" s="85"/>
      <c r="ITS45" s="85"/>
      <c r="ITT45" s="85"/>
      <c r="ITU45" s="85"/>
      <c r="ITV45" s="85"/>
      <c r="ITW45" s="85"/>
      <c r="ITX45" s="85"/>
      <c r="ITY45" s="85"/>
      <c r="ITZ45" s="85"/>
      <c r="IUA45" s="85"/>
      <c r="IUB45" s="85"/>
      <c r="IUC45" s="85"/>
      <c r="IUD45" s="85"/>
      <c r="IUE45" s="85"/>
      <c r="IUF45" s="85"/>
      <c r="IUG45" s="85"/>
      <c r="IUH45" s="85"/>
      <c r="IUI45" s="85"/>
      <c r="IUJ45" s="85"/>
      <c r="IUK45" s="85"/>
      <c r="IUL45" s="85"/>
      <c r="IUM45" s="85"/>
      <c r="IUN45" s="85"/>
      <c r="IUO45" s="85"/>
      <c r="IUP45" s="85"/>
      <c r="IUQ45" s="85"/>
      <c r="IUR45" s="85"/>
      <c r="IUS45" s="85"/>
      <c r="IUT45" s="85"/>
      <c r="IUU45" s="85"/>
      <c r="IUV45" s="85"/>
      <c r="IUW45" s="85"/>
      <c r="IUX45" s="85"/>
      <c r="IUY45" s="85"/>
      <c r="IUZ45" s="85"/>
      <c r="IVA45" s="85"/>
      <c r="IVB45" s="85"/>
      <c r="IVC45" s="85"/>
      <c r="IVD45" s="85"/>
      <c r="IVE45" s="85"/>
      <c r="IVF45" s="85"/>
      <c r="IVG45" s="85"/>
      <c r="IVH45" s="85"/>
      <c r="IVI45" s="85"/>
      <c r="IVJ45" s="85"/>
      <c r="IVK45" s="85"/>
      <c r="IVL45" s="85"/>
      <c r="IVM45" s="85"/>
      <c r="IVN45" s="85"/>
      <c r="IVO45" s="85"/>
      <c r="IVP45" s="85"/>
      <c r="IVQ45" s="85"/>
      <c r="IVR45" s="85"/>
      <c r="IVS45" s="85"/>
      <c r="IVT45" s="85"/>
      <c r="IVU45" s="85"/>
      <c r="IVV45" s="85"/>
      <c r="IVW45" s="85"/>
      <c r="IVX45" s="85"/>
      <c r="IVY45" s="85"/>
      <c r="IVZ45" s="85"/>
      <c r="IWA45" s="85"/>
      <c r="IWB45" s="85"/>
      <c r="IWC45" s="85"/>
      <c r="IWD45" s="85"/>
      <c r="IWE45" s="85"/>
      <c r="IWF45" s="85"/>
      <c r="IWG45" s="85"/>
      <c r="IWH45" s="85"/>
      <c r="IWI45" s="85"/>
      <c r="IWJ45" s="85"/>
      <c r="IWK45" s="85"/>
      <c r="IWL45" s="85"/>
      <c r="IWM45" s="85"/>
      <c r="IWN45" s="85"/>
      <c r="IWO45" s="85"/>
      <c r="IWP45" s="85"/>
      <c r="IWQ45" s="85"/>
      <c r="IWR45" s="85"/>
      <c r="IWS45" s="85"/>
      <c r="IWT45" s="85"/>
      <c r="IWU45" s="85"/>
      <c r="IWV45" s="85"/>
      <c r="IWW45" s="85"/>
      <c r="IWX45" s="85"/>
      <c r="IWY45" s="85"/>
      <c r="IWZ45" s="85"/>
      <c r="IXA45" s="85"/>
      <c r="IXB45" s="85"/>
      <c r="IXC45" s="85"/>
      <c r="IXD45" s="85"/>
      <c r="IXE45" s="85"/>
      <c r="IXF45" s="85"/>
      <c r="IXG45" s="85"/>
      <c r="IXH45" s="85"/>
      <c r="IXI45" s="85"/>
      <c r="IXJ45" s="85"/>
      <c r="IXK45" s="85"/>
      <c r="IXL45" s="85"/>
      <c r="IXM45" s="85"/>
      <c r="IXN45" s="85"/>
      <c r="IXO45" s="85"/>
      <c r="IXP45" s="85"/>
      <c r="IXQ45" s="85"/>
      <c r="IXR45" s="85"/>
      <c r="IXS45" s="85"/>
      <c r="IXT45" s="85"/>
      <c r="IXU45" s="85"/>
      <c r="IXV45" s="85"/>
      <c r="IXW45" s="85"/>
      <c r="IXX45" s="85"/>
      <c r="IXY45" s="85"/>
      <c r="IXZ45" s="85"/>
      <c r="IYA45" s="85"/>
      <c r="IYB45" s="85"/>
      <c r="IYC45" s="85"/>
      <c r="IYD45" s="85"/>
      <c r="IYE45" s="85"/>
      <c r="IYF45" s="85"/>
      <c r="IYG45" s="85"/>
      <c r="IYH45" s="85"/>
      <c r="IYI45" s="85"/>
      <c r="IYJ45" s="85"/>
      <c r="IYK45" s="85"/>
      <c r="IYL45" s="85"/>
      <c r="IYM45" s="85"/>
      <c r="IYN45" s="85"/>
      <c r="IYO45" s="85"/>
      <c r="IYP45" s="85"/>
      <c r="IYQ45" s="85"/>
      <c r="IYR45" s="85"/>
      <c r="IYS45" s="85"/>
      <c r="IYT45" s="85"/>
      <c r="IYU45" s="85"/>
      <c r="IYV45" s="85"/>
      <c r="IYW45" s="85"/>
      <c r="IYX45" s="85"/>
      <c r="IYY45" s="85"/>
      <c r="IYZ45" s="85"/>
      <c r="IZA45" s="85"/>
      <c r="IZB45" s="85"/>
      <c r="IZC45" s="85"/>
      <c r="IZD45" s="85"/>
      <c r="IZE45" s="85"/>
      <c r="IZF45" s="85"/>
      <c r="IZG45" s="85"/>
      <c r="IZH45" s="85"/>
      <c r="IZI45" s="85"/>
      <c r="IZJ45" s="85"/>
      <c r="IZK45" s="85"/>
      <c r="IZL45" s="85"/>
      <c r="IZM45" s="85"/>
      <c r="IZN45" s="85"/>
      <c r="IZO45" s="85"/>
      <c r="IZP45" s="85"/>
      <c r="IZQ45" s="85"/>
      <c r="IZR45" s="85"/>
      <c r="IZS45" s="85"/>
      <c r="IZT45" s="85"/>
      <c r="IZU45" s="85"/>
      <c r="IZV45" s="85"/>
      <c r="IZW45" s="85"/>
      <c r="IZX45" s="85"/>
      <c r="IZY45" s="85"/>
      <c r="IZZ45" s="85"/>
      <c r="JAA45" s="85"/>
      <c r="JAB45" s="85"/>
      <c r="JAC45" s="85"/>
      <c r="JAD45" s="85"/>
      <c r="JAE45" s="85"/>
      <c r="JAF45" s="85"/>
      <c r="JAG45" s="85"/>
      <c r="JAH45" s="85"/>
      <c r="JAI45" s="85"/>
      <c r="JAJ45" s="85"/>
      <c r="JAK45" s="85"/>
      <c r="JAL45" s="85"/>
      <c r="JAM45" s="85"/>
      <c r="JAN45" s="85"/>
      <c r="JAO45" s="85"/>
      <c r="JAP45" s="85"/>
      <c r="JAQ45" s="85"/>
      <c r="JAR45" s="85"/>
      <c r="JAS45" s="85"/>
      <c r="JAT45" s="85"/>
      <c r="JAU45" s="85"/>
      <c r="JAV45" s="85"/>
      <c r="JAW45" s="85"/>
      <c r="JAX45" s="85"/>
      <c r="JAY45" s="85"/>
      <c r="JAZ45" s="85"/>
      <c r="JBA45" s="85"/>
      <c r="JBB45" s="85"/>
      <c r="JBC45" s="85"/>
      <c r="JBD45" s="85"/>
      <c r="JBE45" s="85"/>
      <c r="JBF45" s="85"/>
      <c r="JBG45" s="85"/>
      <c r="JBH45" s="85"/>
      <c r="JBI45" s="85"/>
      <c r="JBJ45" s="85"/>
      <c r="JBK45" s="85"/>
      <c r="JBL45" s="85"/>
      <c r="JBM45" s="85"/>
      <c r="JBN45" s="85"/>
      <c r="JBO45" s="85"/>
      <c r="JBP45" s="85"/>
      <c r="JBQ45" s="85"/>
      <c r="JBR45" s="85"/>
      <c r="JBS45" s="85"/>
      <c r="JBT45" s="85"/>
      <c r="JBU45" s="85"/>
      <c r="JBV45" s="85"/>
      <c r="JBW45" s="85"/>
      <c r="JBX45" s="85"/>
      <c r="JBY45" s="85"/>
      <c r="JBZ45" s="85"/>
      <c r="JCA45" s="85"/>
      <c r="JCB45" s="85"/>
      <c r="JCC45" s="85"/>
      <c r="JCD45" s="85"/>
      <c r="JCE45" s="85"/>
      <c r="JCF45" s="85"/>
      <c r="JCG45" s="85"/>
      <c r="JCH45" s="85"/>
      <c r="JCI45" s="85"/>
      <c r="JCJ45" s="85"/>
      <c r="JCK45" s="85"/>
      <c r="JCL45" s="85"/>
      <c r="JCM45" s="85"/>
      <c r="JCN45" s="85"/>
      <c r="JCO45" s="85"/>
      <c r="JCP45" s="85"/>
      <c r="JCQ45" s="85"/>
      <c r="JCR45" s="85"/>
      <c r="JCS45" s="85"/>
      <c r="JCT45" s="85"/>
      <c r="JCU45" s="85"/>
      <c r="JCV45" s="85"/>
      <c r="JCW45" s="85"/>
      <c r="JCX45" s="85"/>
      <c r="JCY45" s="85"/>
      <c r="JCZ45" s="85"/>
      <c r="JDA45" s="85"/>
      <c r="JDB45" s="85"/>
      <c r="JDC45" s="85"/>
      <c r="JDD45" s="85"/>
      <c r="JDE45" s="85"/>
      <c r="JDF45" s="85"/>
      <c r="JDG45" s="85"/>
      <c r="JDH45" s="85"/>
      <c r="JDI45" s="85"/>
      <c r="JDJ45" s="85"/>
      <c r="JDK45" s="85"/>
      <c r="JDL45" s="85"/>
      <c r="JDM45" s="85"/>
      <c r="JDN45" s="85"/>
      <c r="JDO45" s="85"/>
      <c r="JDP45" s="85"/>
      <c r="JDQ45" s="85"/>
      <c r="JDR45" s="85"/>
      <c r="JDS45" s="85"/>
      <c r="JDT45" s="85"/>
      <c r="JDU45" s="85"/>
      <c r="JDV45" s="85"/>
      <c r="JDW45" s="85"/>
      <c r="JDX45" s="85"/>
      <c r="JDY45" s="85"/>
      <c r="JDZ45" s="85"/>
      <c r="JEA45" s="85"/>
      <c r="JEB45" s="85"/>
      <c r="JEC45" s="85"/>
      <c r="JED45" s="85"/>
      <c r="JEE45" s="85"/>
      <c r="JEF45" s="85"/>
      <c r="JEG45" s="85"/>
      <c r="JEH45" s="85"/>
      <c r="JEI45" s="85"/>
      <c r="JEJ45" s="85"/>
      <c r="JEK45" s="85"/>
      <c r="JEL45" s="85"/>
      <c r="JEM45" s="85"/>
      <c r="JEN45" s="85"/>
      <c r="JEO45" s="85"/>
      <c r="JEP45" s="85"/>
      <c r="JEQ45" s="85"/>
      <c r="JER45" s="85"/>
      <c r="JES45" s="85"/>
      <c r="JET45" s="85"/>
      <c r="JEU45" s="85"/>
      <c r="JEV45" s="85"/>
      <c r="JEW45" s="85"/>
      <c r="JEX45" s="85"/>
      <c r="JEY45" s="85"/>
      <c r="JEZ45" s="85"/>
      <c r="JFA45" s="85"/>
      <c r="JFB45" s="85"/>
      <c r="JFC45" s="85"/>
      <c r="JFD45" s="85"/>
      <c r="JFE45" s="85"/>
      <c r="JFF45" s="85"/>
      <c r="JFG45" s="85"/>
      <c r="JFH45" s="85"/>
      <c r="JFI45" s="85"/>
      <c r="JFJ45" s="85"/>
      <c r="JFK45" s="85"/>
      <c r="JFL45" s="85"/>
      <c r="JFM45" s="85"/>
      <c r="JFN45" s="85"/>
      <c r="JFO45" s="85"/>
      <c r="JFP45" s="85"/>
      <c r="JFQ45" s="85"/>
      <c r="JFR45" s="85"/>
      <c r="JFS45" s="85"/>
      <c r="JFT45" s="85"/>
      <c r="JFU45" s="85"/>
      <c r="JFV45" s="85"/>
      <c r="JFW45" s="85"/>
      <c r="JFX45" s="85"/>
      <c r="JFY45" s="85"/>
      <c r="JFZ45" s="85"/>
      <c r="JGA45" s="85"/>
      <c r="JGB45" s="85"/>
      <c r="JGC45" s="85"/>
      <c r="JGD45" s="85"/>
      <c r="JGE45" s="85"/>
      <c r="JGF45" s="85"/>
      <c r="JGG45" s="85"/>
      <c r="JGH45" s="85"/>
      <c r="JGI45" s="85"/>
      <c r="JGJ45" s="85"/>
      <c r="JGK45" s="85"/>
      <c r="JGL45" s="85"/>
      <c r="JGM45" s="85"/>
      <c r="JGN45" s="85"/>
      <c r="JGO45" s="85"/>
      <c r="JGP45" s="85"/>
      <c r="JGQ45" s="85"/>
      <c r="JGR45" s="85"/>
      <c r="JGS45" s="85"/>
      <c r="JGT45" s="85"/>
      <c r="JGU45" s="85"/>
      <c r="JGV45" s="85"/>
      <c r="JGW45" s="85"/>
      <c r="JGX45" s="85"/>
      <c r="JGY45" s="85"/>
      <c r="JGZ45" s="85"/>
      <c r="JHA45" s="85"/>
      <c r="JHB45" s="85"/>
      <c r="JHC45" s="85"/>
      <c r="JHD45" s="85"/>
      <c r="JHE45" s="85"/>
      <c r="JHF45" s="85"/>
      <c r="JHG45" s="85"/>
      <c r="JHH45" s="85"/>
      <c r="JHI45" s="85"/>
      <c r="JHJ45" s="85"/>
      <c r="JHK45" s="85"/>
      <c r="JHL45" s="85"/>
      <c r="JHM45" s="85"/>
      <c r="JHN45" s="85"/>
      <c r="JHO45" s="85"/>
      <c r="JHP45" s="85"/>
      <c r="JHQ45" s="85"/>
      <c r="JHR45" s="85"/>
      <c r="JHS45" s="85"/>
      <c r="JHT45" s="85"/>
      <c r="JHU45" s="85"/>
      <c r="JHV45" s="85"/>
      <c r="JHW45" s="85"/>
      <c r="JHX45" s="85"/>
      <c r="JHY45" s="85"/>
      <c r="JHZ45" s="85"/>
      <c r="JIA45" s="85"/>
      <c r="JIB45" s="85"/>
      <c r="JIC45" s="85"/>
      <c r="JID45" s="85"/>
      <c r="JIE45" s="85"/>
      <c r="JIF45" s="85"/>
      <c r="JIG45" s="85"/>
      <c r="JIH45" s="85"/>
      <c r="JII45" s="85"/>
      <c r="JIJ45" s="85"/>
      <c r="JIK45" s="85"/>
      <c r="JIL45" s="85"/>
      <c r="JIM45" s="85"/>
      <c r="JIN45" s="85"/>
      <c r="JIO45" s="85"/>
      <c r="JIP45" s="85"/>
      <c r="JIQ45" s="85"/>
      <c r="JIR45" s="85"/>
      <c r="JIS45" s="85"/>
      <c r="JIT45" s="85"/>
      <c r="JIU45" s="85"/>
      <c r="JIV45" s="85"/>
      <c r="JIW45" s="85"/>
      <c r="JIX45" s="85"/>
      <c r="JIY45" s="85"/>
      <c r="JIZ45" s="85"/>
      <c r="JJA45" s="85"/>
      <c r="JJB45" s="85"/>
      <c r="JJC45" s="85"/>
      <c r="JJD45" s="85"/>
      <c r="JJE45" s="85"/>
      <c r="JJF45" s="85"/>
      <c r="JJG45" s="85"/>
      <c r="JJH45" s="85"/>
      <c r="JJI45" s="85"/>
      <c r="JJJ45" s="85"/>
      <c r="JJK45" s="85"/>
      <c r="JJL45" s="85"/>
      <c r="JJM45" s="85"/>
      <c r="JJN45" s="85"/>
      <c r="JJO45" s="85"/>
      <c r="JJP45" s="85"/>
      <c r="JJQ45" s="85"/>
      <c r="JJR45" s="85"/>
      <c r="JJS45" s="85"/>
      <c r="JJT45" s="85"/>
      <c r="JJU45" s="85"/>
      <c r="JJV45" s="85"/>
      <c r="JJW45" s="85"/>
      <c r="JJX45" s="85"/>
      <c r="JJY45" s="85"/>
      <c r="JJZ45" s="85"/>
      <c r="JKA45" s="85"/>
      <c r="JKB45" s="85"/>
      <c r="JKC45" s="85"/>
      <c r="JKD45" s="85"/>
      <c r="JKE45" s="85"/>
      <c r="JKF45" s="85"/>
      <c r="JKG45" s="85"/>
      <c r="JKH45" s="85"/>
      <c r="JKI45" s="85"/>
      <c r="JKJ45" s="85"/>
      <c r="JKK45" s="85"/>
      <c r="JKL45" s="85"/>
      <c r="JKM45" s="85"/>
      <c r="JKN45" s="85"/>
      <c r="JKO45" s="85"/>
      <c r="JKP45" s="85"/>
      <c r="JKQ45" s="85"/>
      <c r="JKR45" s="85"/>
      <c r="JKS45" s="85"/>
      <c r="JKT45" s="85"/>
      <c r="JKU45" s="85"/>
      <c r="JKV45" s="85"/>
      <c r="JKW45" s="85"/>
      <c r="JKX45" s="85"/>
      <c r="JKY45" s="85"/>
      <c r="JKZ45" s="85"/>
      <c r="JLA45" s="85"/>
      <c r="JLB45" s="85"/>
      <c r="JLC45" s="85"/>
      <c r="JLD45" s="85"/>
      <c r="JLE45" s="85"/>
      <c r="JLF45" s="85"/>
      <c r="JLG45" s="85"/>
      <c r="JLH45" s="85"/>
      <c r="JLI45" s="85"/>
      <c r="JLJ45" s="85"/>
      <c r="JLK45" s="85"/>
      <c r="JLL45" s="85"/>
      <c r="JLM45" s="85"/>
      <c r="JLN45" s="85"/>
      <c r="JLO45" s="85"/>
      <c r="JLP45" s="85"/>
      <c r="JLQ45" s="85"/>
      <c r="JLR45" s="85"/>
      <c r="JLS45" s="85"/>
      <c r="JLT45" s="85"/>
      <c r="JLU45" s="85"/>
      <c r="JLV45" s="85"/>
      <c r="JLW45" s="85"/>
      <c r="JLX45" s="85"/>
      <c r="JLY45" s="85"/>
      <c r="JLZ45" s="85"/>
      <c r="JMA45" s="85"/>
      <c r="JMB45" s="85"/>
      <c r="JMC45" s="85"/>
      <c r="JMD45" s="85"/>
      <c r="JME45" s="85"/>
      <c r="JMF45" s="85"/>
      <c r="JMG45" s="85"/>
      <c r="JMH45" s="85"/>
      <c r="JMI45" s="85"/>
      <c r="JMJ45" s="85"/>
      <c r="JMK45" s="85"/>
      <c r="JML45" s="85"/>
      <c r="JMM45" s="85"/>
      <c r="JMN45" s="85"/>
      <c r="JMO45" s="85"/>
      <c r="JMP45" s="85"/>
      <c r="JMQ45" s="85"/>
      <c r="JMR45" s="85"/>
      <c r="JMS45" s="85"/>
      <c r="JMT45" s="85"/>
      <c r="JMU45" s="85"/>
      <c r="JMV45" s="85"/>
      <c r="JMW45" s="85"/>
      <c r="JMX45" s="85"/>
      <c r="JMY45" s="85"/>
      <c r="JMZ45" s="85"/>
      <c r="JNA45" s="85"/>
      <c r="JNB45" s="85"/>
      <c r="JNC45" s="85"/>
      <c r="JND45" s="85"/>
      <c r="JNE45" s="85"/>
      <c r="JNF45" s="85"/>
      <c r="JNG45" s="85"/>
      <c r="JNH45" s="85"/>
      <c r="JNI45" s="85"/>
      <c r="JNJ45" s="85"/>
      <c r="JNK45" s="85"/>
      <c r="JNL45" s="85"/>
      <c r="JNM45" s="85"/>
      <c r="JNN45" s="85"/>
      <c r="JNO45" s="85"/>
      <c r="JNP45" s="85"/>
      <c r="JNQ45" s="85"/>
      <c r="JNR45" s="85"/>
      <c r="JNS45" s="85"/>
      <c r="JNT45" s="85"/>
      <c r="JNU45" s="85"/>
      <c r="JNV45" s="85"/>
      <c r="JNW45" s="85"/>
      <c r="JNX45" s="85"/>
      <c r="JNY45" s="85"/>
      <c r="JNZ45" s="85"/>
      <c r="JOA45" s="85"/>
      <c r="JOB45" s="85"/>
      <c r="JOC45" s="85"/>
      <c r="JOD45" s="85"/>
      <c r="JOE45" s="85"/>
      <c r="JOF45" s="85"/>
      <c r="JOG45" s="85"/>
      <c r="JOH45" s="85"/>
      <c r="JOI45" s="85"/>
      <c r="JOJ45" s="85"/>
      <c r="JOK45" s="85"/>
      <c r="JOL45" s="85"/>
      <c r="JOM45" s="85"/>
      <c r="JON45" s="85"/>
      <c r="JOO45" s="85"/>
      <c r="JOP45" s="85"/>
      <c r="JOQ45" s="85"/>
      <c r="JOR45" s="85"/>
      <c r="JOS45" s="85"/>
      <c r="JOT45" s="85"/>
      <c r="JOU45" s="85"/>
      <c r="JOV45" s="85"/>
      <c r="JOW45" s="85"/>
      <c r="JOX45" s="85"/>
      <c r="JOY45" s="85"/>
      <c r="JOZ45" s="85"/>
      <c r="JPA45" s="85"/>
      <c r="JPB45" s="85"/>
      <c r="JPC45" s="85"/>
      <c r="JPD45" s="85"/>
      <c r="JPE45" s="85"/>
      <c r="JPF45" s="85"/>
      <c r="JPG45" s="85"/>
      <c r="JPH45" s="85"/>
      <c r="JPI45" s="85"/>
      <c r="JPJ45" s="85"/>
      <c r="JPK45" s="85"/>
      <c r="JPL45" s="85"/>
      <c r="JPM45" s="85"/>
      <c r="JPN45" s="85"/>
      <c r="JPO45" s="85"/>
      <c r="JPP45" s="85"/>
      <c r="JPQ45" s="85"/>
      <c r="JPR45" s="85"/>
      <c r="JPS45" s="85"/>
      <c r="JPT45" s="85"/>
      <c r="JPU45" s="85"/>
      <c r="JPV45" s="85"/>
      <c r="JPW45" s="85"/>
      <c r="JPX45" s="85"/>
      <c r="JPY45" s="85"/>
      <c r="JPZ45" s="85"/>
      <c r="JQA45" s="85"/>
      <c r="JQB45" s="85"/>
      <c r="JQC45" s="85"/>
      <c r="JQD45" s="85"/>
      <c r="JQE45" s="85"/>
      <c r="JQF45" s="85"/>
      <c r="JQG45" s="85"/>
      <c r="JQH45" s="85"/>
      <c r="JQI45" s="85"/>
      <c r="JQJ45" s="85"/>
      <c r="JQK45" s="85"/>
      <c r="JQL45" s="85"/>
      <c r="JQM45" s="85"/>
      <c r="JQN45" s="85"/>
      <c r="JQO45" s="85"/>
      <c r="JQP45" s="85"/>
      <c r="JQQ45" s="85"/>
      <c r="JQR45" s="85"/>
      <c r="JQS45" s="85"/>
      <c r="JQT45" s="85"/>
      <c r="JQU45" s="85"/>
      <c r="JQV45" s="85"/>
      <c r="JQW45" s="85"/>
      <c r="JQX45" s="85"/>
      <c r="JQY45" s="85"/>
      <c r="JQZ45" s="85"/>
      <c r="JRA45" s="85"/>
      <c r="JRB45" s="85"/>
      <c r="JRC45" s="85"/>
      <c r="JRD45" s="85"/>
      <c r="JRE45" s="85"/>
      <c r="JRF45" s="85"/>
      <c r="JRG45" s="85"/>
      <c r="JRH45" s="85"/>
      <c r="JRI45" s="85"/>
      <c r="JRJ45" s="85"/>
      <c r="JRK45" s="85"/>
      <c r="JRL45" s="85"/>
      <c r="JRM45" s="85"/>
      <c r="JRN45" s="85"/>
      <c r="JRO45" s="85"/>
      <c r="JRP45" s="85"/>
      <c r="JRQ45" s="85"/>
      <c r="JRR45" s="85"/>
      <c r="JRS45" s="85"/>
      <c r="JRT45" s="85"/>
      <c r="JRU45" s="85"/>
      <c r="JRV45" s="85"/>
      <c r="JRW45" s="85"/>
      <c r="JRX45" s="85"/>
      <c r="JRY45" s="85"/>
      <c r="JRZ45" s="85"/>
      <c r="JSA45" s="85"/>
      <c r="JSB45" s="85"/>
      <c r="JSC45" s="85"/>
      <c r="JSD45" s="85"/>
      <c r="JSE45" s="85"/>
      <c r="JSF45" s="85"/>
      <c r="JSG45" s="85"/>
      <c r="JSH45" s="85"/>
      <c r="JSI45" s="85"/>
      <c r="JSJ45" s="85"/>
      <c r="JSK45" s="85"/>
      <c r="JSL45" s="85"/>
      <c r="JSM45" s="85"/>
      <c r="JSN45" s="85"/>
      <c r="JSO45" s="85"/>
      <c r="JSP45" s="85"/>
      <c r="JSQ45" s="85"/>
      <c r="JSR45" s="85"/>
      <c r="JSS45" s="85"/>
      <c r="JST45" s="85"/>
      <c r="JSU45" s="85"/>
      <c r="JSV45" s="85"/>
      <c r="JSW45" s="85"/>
      <c r="JSX45" s="85"/>
      <c r="JSY45" s="85"/>
      <c r="JSZ45" s="85"/>
      <c r="JTA45" s="85"/>
      <c r="JTB45" s="85"/>
      <c r="JTC45" s="85"/>
      <c r="JTD45" s="85"/>
      <c r="JTE45" s="85"/>
      <c r="JTF45" s="85"/>
      <c r="JTG45" s="85"/>
      <c r="JTH45" s="85"/>
      <c r="JTI45" s="85"/>
      <c r="JTJ45" s="85"/>
      <c r="JTK45" s="85"/>
      <c r="JTL45" s="85"/>
      <c r="JTM45" s="85"/>
      <c r="JTN45" s="85"/>
      <c r="JTO45" s="85"/>
      <c r="JTP45" s="85"/>
      <c r="JTQ45" s="85"/>
      <c r="JTR45" s="85"/>
      <c r="JTS45" s="85"/>
      <c r="JTT45" s="85"/>
      <c r="JTU45" s="85"/>
      <c r="JTV45" s="85"/>
      <c r="JTW45" s="85"/>
      <c r="JTX45" s="85"/>
      <c r="JTY45" s="85"/>
      <c r="JTZ45" s="85"/>
      <c r="JUA45" s="85"/>
      <c r="JUB45" s="85"/>
      <c r="JUC45" s="85"/>
      <c r="JUD45" s="85"/>
      <c r="JUE45" s="85"/>
      <c r="JUF45" s="85"/>
      <c r="JUG45" s="85"/>
      <c r="JUH45" s="85"/>
      <c r="JUI45" s="85"/>
      <c r="JUJ45" s="85"/>
      <c r="JUK45" s="85"/>
      <c r="JUL45" s="85"/>
      <c r="JUM45" s="85"/>
      <c r="JUN45" s="85"/>
      <c r="JUO45" s="85"/>
      <c r="JUP45" s="85"/>
      <c r="JUQ45" s="85"/>
      <c r="JUR45" s="85"/>
      <c r="JUS45" s="85"/>
      <c r="JUT45" s="85"/>
      <c r="JUU45" s="85"/>
      <c r="JUV45" s="85"/>
      <c r="JUW45" s="85"/>
      <c r="JUX45" s="85"/>
      <c r="JUY45" s="85"/>
      <c r="JUZ45" s="85"/>
      <c r="JVA45" s="85"/>
      <c r="JVB45" s="85"/>
      <c r="JVC45" s="85"/>
      <c r="JVD45" s="85"/>
      <c r="JVE45" s="85"/>
      <c r="JVF45" s="85"/>
      <c r="JVG45" s="85"/>
      <c r="JVH45" s="85"/>
      <c r="JVI45" s="85"/>
      <c r="JVJ45" s="85"/>
      <c r="JVK45" s="85"/>
      <c r="JVL45" s="85"/>
      <c r="JVM45" s="85"/>
      <c r="JVN45" s="85"/>
      <c r="JVO45" s="85"/>
      <c r="JVP45" s="85"/>
      <c r="JVQ45" s="85"/>
      <c r="JVR45" s="85"/>
      <c r="JVS45" s="85"/>
      <c r="JVT45" s="85"/>
      <c r="JVU45" s="85"/>
      <c r="JVV45" s="85"/>
      <c r="JVW45" s="85"/>
      <c r="JVX45" s="85"/>
      <c r="JVY45" s="85"/>
      <c r="JVZ45" s="85"/>
      <c r="JWA45" s="85"/>
      <c r="JWB45" s="85"/>
      <c r="JWC45" s="85"/>
      <c r="JWD45" s="85"/>
      <c r="JWE45" s="85"/>
      <c r="JWF45" s="85"/>
      <c r="JWG45" s="85"/>
      <c r="JWH45" s="85"/>
      <c r="JWI45" s="85"/>
      <c r="JWJ45" s="85"/>
      <c r="JWK45" s="85"/>
      <c r="JWL45" s="85"/>
      <c r="JWM45" s="85"/>
      <c r="JWN45" s="85"/>
      <c r="JWO45" s="85"/>
      <c r="JWP45" s="85"/>
      <c r="JWQ45" s="85"/>
      <c r="JWR45" s="85"/>
      <c r="JWS45" s="85"/>
      <c r="JWT45" s="85"/>
      <c r="JWU45" s="85"/>
      <c r="JWV45" s="85"/>
      <c r="JWW45" s="85"/>
      <c r="JWX45" s="85"/>
      <c r="JWY45" s="85"/>
      <c r="JWZ45" s="85"/>
      <c r="JXA45" s="85"/>
      <c r="JXB45" s="85"/>
      <c r="JXC45" s="85"/>
      <c r="JXD45" s="85"/>
      <c r="JXE45" s="85"/>
      <c r="JXF45" s="85"/>
      <c r="JXG45" s="85"/>
      <c r="JXH45" s="85"/>
      <c r="JXI45" s="85"/>
      <c r="JXJ45" s="85"/>
      <c r="JXK45" s="85"/>
      <c r="JXL45" s="85"/>
      <c r="JXM45" s="85"/>
      <c r="JXN45" s="85"/>
      <c r="JXO45" s="85"/>
      <c r="JXP45" s="85"/>
      <c r="JXQ45" s="85"/>
      <c r="JXR45" s="85"/>
      <c r="JXS45" s="85"/>
      <c r="JXT45" s="85"/>
      <c r="JXU45" s="85"/>
      <c r="JXV45" s="85"/>
      <c r="JXW45" s="85"/>
      <c r="JXX45" s="85"/>
      <c r="JXY45" s="85"/>
      <c r="JXZ45" s="85"/>
      <c r="JYA45" s="85"/>
      <c r="JYB45" s="85"/>
      <c r="JYC45" s="85"/>
      <c r="JYD45" s="85"/>
      <c r="JYE45" s="85"/>
      <c r="JYF45" s="85"/>
      <c r="JYG45" s="85"/>
      <c r="JYH45" s="85"/>
      <c r="JYI45" s="85"/>
      <c r="JYJ45" s="85"/>
      <c r="JYK45" s="85"/>
      <c r="JYL45" s="85"/>
      <c r="JYM45" s="85"/>
      <c r="JYN45" s="85"/>
      <c r="JYO45" s="85"/>
      <c r="JYP45" s="85"/>
      <c r="JYQ45" s="85"/>
      <c r="JYR45" s="85"/>
      <c r="JYS45" s="85"/>
      <c r="JYT45" s="85"/>
      <c r="JYU45" s="85"/>
      <c r="JYV45" s="85"/>
      <c r="JYW45" s="85"/>
      <c r="JYX45" s="85"/>
      <c r="JYY45" s="85"/>
      <c r="JYZ45" s="85"/>
      <c r="JZA45" s="85"/>
      <c r="JZB45" s="85"/>
      <c r="JZC45" s="85"/>
      <c r="JZD45" s="85"/>
      <c r="JZE45" s="85"/>
      <c r="JZF45" s="85"/>
      <c r="JZG45" s="85"/>
      <c r="JZH45" s="85"/>
      <c r="JZI45" s="85"/>
      <c r="JZJ45" s="85"/>
      <c r="JZK45" s="85"/>
      <c r="JZL45" s="85"/>
      <c r="JZM45" s="85"/>
      <c r="JZN45" s="85"/>
      <c r="JZO45" s="85"/>
      <c r="JZP45" s="85"/>
      <c r="JZQ45" s="85"/>
      <c r="JZR45" s="85"/>
      <c r="JZS45" s="85"/>
      <c r="JZT45" s="85"/>
      <c r="JZU45" s="85"/>
      <c r="JZV45" s="85"/>
      <c r="JZW45" s="85"/>
      <c r="JZX45" s="85"/>
      <c r="JZY45" s="85"/>
      <c r="JZZ45" s="85"/>
      <c r="KAA45" s="85"/>
      <c r="KAB45" s="85"/>
      <c r="KAC45" s="85"/>
      <c r="KAD45" s="85"/>
      <c r="KAE45" s="85"/>
      <c r="KAF45" s="85"/>
      <c r="KAG45" s="85"/>
      <c r="KAH45" s="85"/>
      <c r="KAI45" s="85"/>
      <c r="KAJ45" s="85"/>
      <c r="KAK45" s="85"/>
      <c r="KAL45" s="85"/>
      <c r="KAM45" s="85"/>
      <c r="KAN45" s="85"/>
      <c r="KAO45" s="85"/>
      <c r="KAP45" s="85"/>
      <c r="KAQ45" s="85"/>
      <c r="KAR45" s="85"/>
      <c r="KAS45" s="85"/>
      <c r="KAT45" s="85"/>
      <c r="KAU45" s="85"/>
      <c r="KAV45" s="85"/>
      <c r="KAW45" s="85"/>
      <c r="KAX45" s="85"/>
      <c r="KAY45" s="85"/>
      <c r="KAZ45" s="85"/>
      <c r="KBA45" s="85"/>
      <c r="KBB45" s="85"/>
      <c r="KBC45" s="85"/>
      <c r="KBD45" s="85"/>
      <c r="KBE45" s="85"/>
      <c r="KBF45" s="85"/>
      <c r="KBG45" s="85"/>
      <c r="KBH45" s="85"/>
      <c r="KBI45" s="85"/>
      <c r="KBJ45" s="85"/>
      <c r="KBK45" s="85"/>
      <c r="KBL45" s="85"/>
      <c r="KBM45" s="85"/>
      <c r="KBN45" s="85"/>
      <c r="KBO45" s="85"/>
      <c r="KBP45" s="85"/>
      <c r="KBQ45" s="85"/>
      <c r="KBR45" s="85"/>
      <c r="KBS45" s="85"/>
      <c r="KBT45" s="85"/>
      <c r="KBU45" s="85"/>
      <c r="KBV45" s="85"/>
      <c r="KBW45" s="85"/>
      <c r="KBX45" s="85"/>
      <c r="KBY45" s="85"/>
      <c r="KBZ45" s="85"/>
      <c r="KCA45" s="85"/>
      <c r="KCB45" s="85"/>
      <c r="KCC45" s="85"/>
      <c r="KCD45" s="85"/>
      <c r="KCE45" s="85"/>
      <c r="KCF45" s="85"/>
      <c r="KCG45" s="85"/>
      <c r="KCH45" s="85"/>
      <c r="KCI45" s="85"/>
      <c r="KCJ45" s="85"/>
      <c r="KCK45" s="85"/>
      <c r="KCL45" s="85"/>
      <c r="KCM45" s="85"/>
      <c r="KCN45" s="85"/>
      <c r="KCO45" s="85"/>
      <c r="KCP45" s="85"/>
      <c r="KCQ45" s="85"/>
      <c r="KCR45" s="85"/>
      <c r="KCS45" s="85"/>
      <c r="KCT45" s="85"/>
      <c r="KCU45" s="85"/>
      <c r="KCV45" s="85"/>
      <c r="KCW45" s="85"/>
      <c r="KCX45" s="85"/>
      <c r="KCY45" s="85"/>
      <c r="KCZ45" s="85"/>
      <c r="KDA45" s="85"/>
      <c r="KDB45" s="85"/>
      <c r="KDC45" s="85"/>
      <c r="KDD45" s="85"/>
      <c r="KDE45" s="85"/>
      <c r="KDF45" s="85"/>
      <c r="KDG45" s="85"/>
      <c r="KDH45" s="85"/>
      <c r="KDI45" s="85"/>
      <c r="KDJ45" s="85"/>
      <c r="KDK45" s="85"/>
      <c r="KDL45" s="85"/>
      <c r="KDM45" s="85"/>
      <c r="KDN45" s="85"/>
      <c r="KDO45" s="85"/>
      <c r="KDP45" s="85"/>
      <c r="KDQ45" s="85"/>
      <c r="KDR45" s="85"/>
      <c r="KDS45" s="85"/>
      <c r="KDT45" s="85"/>
      <c r="KDU45" s="85"/>
      <c r="KDV45" s="85"/>
      <c r="KDW45" s="85"/>
      <c r="KDX45" s="85"/>
      <c r="KDY45" s="85"/>
      <c r="KDZ45" s="85"/>
      <c r="KEA45" s="85"/>
      <c r="KEB45" s="85"/>
      <c r="KEC45" s="85"/>
      <c r="KED45" s="85"/>
      <c r="KEE45" s="85"/>
      <c r="KEF45" s="85"/>
      <c r="KEG45" s="85"/>
      <c r="KEH45" s="85"/>
      <c r="KEI45" s="85"/>
      <c r="KEJ45" s="85"/>
      <c r="KEK45" s="85"/>
      <c r="KEL45" s="85"/>
      <c r="KEM45" s="85"/>
      <c r="KEN45" s="85"/>
      <c r="KEO45" s="85"/>
      <c r="KEP45" s="85"/>
      <c r="KEQ45" s="85"/>
      <c r="KER45" s="85"/>
      <c r="KES45" s="85"/>
      <c r="KET45" s="85"/>
      <c r="KEU45" s="85"/>
      <c r="KEV45" s="85"/>
      <c r="KEW45" s="85"/>
      <c r="KEX45" s="85"/>
      <c r="KEY45" s="85"/>
      <c r="KEZ45" s="85"/>
      <c r="KFA45" s="85"/>
      <c r="KFB45" s="85"/>
      <c r="KFC45" s="85"/>
      <c r="KFD45" s="85"/>
      <c r="KFE45" s="85"/>
      <c r="KFF45" s="85"/>
      <c r="KFG45" s="85"/>
      <c r="KFH45" s="85"/>
      <c r="KFI45" s="85"/>
      <c r="KFJ45" s="85"/>
      <c r="KFK45" s="85"/>
      <c r="KFL45" s="85"/>
      <c r="KFM45" s="85"/>
      <c r="KFN45" s="85"/>
      <c r="KFO45" s="85"/>
      <c r="KFP45" s="85"/>
      <c r="KFQ45" s="85"/>
      <c r="KFR45" s="85"/>
      <c r="KFS45" s="85"/>
      <c r="KFT45" s="85"/>
      <c r="KFU45" s="85"/>
      <c r="KFV45" s="85"/>
      <c r="KFW45" s="85"/>
      <c r="KFX45" s="85"/>
      <c r="KFY45" s="85"/>
      <c r="KFZ45" s="85"/>
      <c r="KGA45" s="85"/>
      <c r="KGB45" s="85"/>
      <c r="KGC45" s="85"/>
      <c r="KGD45" s="85"/>
      <c r="KGE45" s="85"/>
      <c r="KGF45" s="85"/>
      <c r="KGG45" s="85"/>
      <c r="KGH45" s="85"/>
      <c r="KGI45" s="85"/>
      <c r="KGJ45" s="85"/>
      <c r="KGK45" s="85"/>
      <c r="KGL45" s="85"/>
      <c r="KGM45" s="85"/>
      <c r="KGN45" s="85"/>
      <c r="KGO45" s="85"/>
      <c r="KGP45" s="85"/>
      <c r="KGQ45" s="85"/>
      <c r="KGR45" s="85"/>
      <c r="KGS45" s="85"/>
      <c r="KGT45" s="85"/>
      <c r="KGU45" s="85"/>
      <c r="KGV45" s="85"/>
      <c r="KGW45" s="85"/>
      <c r="KGX45" s="85"/>
      <c r="KGY45" s="85"/>
      <c r="KGZ45" s="85"/>
      <c r="KHA45" s="85"/>
      <c r="KHB45" s="85"/>
      <c r="KHC45" s="85"/>
      <c r="KHD45" s="85"/>
      <c r="KHE45" s="85"/>
      <c r="KHF45" s="85"/>
      <c r="KHG45" s="85"/>
      <c r="KHH45" s="85"/>
      <c r="KHI45" s="85"/>
      <c r="KHJ45" s="85"/>
      <c r="KHK45" s="85"/>
      <c r="KHL45" s="85"/>
      <c r="KHM45" s="85"/>
      <c r="KHN45" s="85"/>
      <c r="KHO45" s="85"/>
      <c r="KHP45" s="85"/>
      <c r="KHQ45" s="85"/>
      <c r="KHR45" s="85"/>
      <c r="KHS45" s="85"/>
      <c r="KHT45" s="85"/>
      <c r="KHU45" s="85"/>
      <c r="KHV45" s="85"/>
      <c r="KHW45" s="85"/>
      <c r="KHX45" s="85"/>
      <c r="KHY45" s="85"/>
      <c r="KHZ45" s="85"/>
      <c r="KIA45" s="85"/>
      <c r="KIB45" s="85"/>
      <c r="KIC45" s="85"/>
      <c r="KID45" s="85"/>
      <c r="KIE45" s="85"/>
      <c r="KIF45" s="85"/>
      <c r="KIG45" s="85"/>
      <c r="KIH45" s="85"/>
      <c r="KII45" s="85"/>
      <c r="KIJ45" s="85"/>
      <c r="KIK45" s="85"/>
      <c r="KIL45" s="85"/>
      <c r="KIM45" s="85"/>
      <c r="KIN45" s="85"/>
      <c r="KIO45" s="85"/>
      <c r="KIP45" s="85"/>
      <c r="KIQ45" s="85"/>
      <c r="KIR45" s="85"/>
      <c r="KIS45" s="85"/>
      <c r="KIT45" s="85"/>
      <c r="KIU45" s="85"/>
      <c r="KIV45" s="85"/>
      <c r="KIW45" s="85"/>
      <c r="KIX45" s="85"/>
      <c r="KIY45" s="85"/>
      <c r="KIZ45" s="85"/>
      <c r="KJA45" s="85"/>
      <c r="KJB45" s="85"/>
      <c r="KJC45" s="85"/>
      <c r="KJD45" s="85"/>
      <c r="KJE45" s="85"/>
      <c r="KJF45" s="85"/>
      <c r="KJG45" s="85"/>
      <c r="KJH45" s="85"/>
      <c r="KJI45" s="85"/>
      <c r="KJJ45" s="85"/>
      <c r="KJK45" s="85"/>
      <c r="KJL45" s="85"/>
      <c r="KJM45" s="85"/>
      <c r="KJN45" s="85"/>
      <c r="KJO45" s="85"/>
      <c r="KJP45" s="85"/>
      <c r="KJQ45" s="85"/>
      <c r="KJR45" s="85"/>
      <c r="KJS45" s="85"/>
      <c r="KJT45" s="85"/>
      <c r="KJU45" s="85"/>
      <c r="KJV45" s="85"/>
      <c r="KJW45" s="85"/>
      <c r="KJX45" s="85"/>
      <c r="KJY45" s="85"/>
      <c r="KJZ45" s="85"/>
      <c r="KKA45" s="85"/>
      <c r="KKB45" s="85"/>
      <c r="KKC45" s="85"/>
      <c r="KKD45" s="85"/>
      <c r="KKE45" s="85"/>
      <c r="KKF45" s="85"/>
      <c r="KKG45" s="85"/>
      <c r="KKH45" s="85"/>
      <c r="KKI45" s="85"/>
      <c r="KKJ45" s="85"/>
      <c r="KKK45" s="85"/>
      <c r="KKL45" s="85"/>
      <c r="KKM45" s="85"/>
      <c r="KKN45" s="85"/>
      <c r="KKO45" s="85"/>
      <c r="KKP45" s="85"/>
      <c r="KKQ45" s="85"/>
      <c r="KKR45" s="85"/>
      <c r="KKS45" s="85"/>
      <c r="KKT45" s="85"/>
      <c r="KKU45" s="85"/>
      <c r="KKV45" s="85"/>
      <c r="KKW45" s="85"/>
      <c r="KKX45" s="85"/>
      <c r="KKY45" s="85"/>
      <c r="KKZ45" s="85"/>
      <c r="KLA45" s="85"/>
      <c r="KLB45" s="85"/>
      <c r="KLC45" s="85"/>
      <c r="KLD45" s="85"/>
      <c r="KLE45" s="85"/>
      <c r="KLF45" s="85"/>
      <c r="KLG45" s="85"/>
      <c r="KLH45" s="85"/>
      <c r="KLI45" s="85"/>
      <c r="KLJ45" s="85"/>
      <c r="KLK45" s="85"/>
      <c r="KLL45" s="85"/>
      <c r="KLM45" s="85"/>
      <c r="KLN45" s="85"/>
      <c r="KLO45" s="85"/>
      <c r="KLP45" s="85"/>
      <c r="KLQ45" s="85"/>
      <c r="KLR45" s="85"/>
      <c r="KLS45" s="85"/>
      <c r="KLT45" s="85"/>
      <c r="KLU45" s="85"/>
      <c r="KLV45" s="85"/>
      <c r="KLW45" s="85"/>
      <c r="KLX45" s="85"/>
      <c r="KLY45" s="85"/>
      <c r="KLZ45" s="85"/>
      <c r="KMA45" s="85"/>
      <c r="KMB45" s="85"/>
      <c r="KMC45" s="85"/>
      <c r="KMD45" s="85"/>
      <c r="KME45" s="85"/>
      <c r="KMF45" s="85"/>
      <c r="KMG45" s="85"/>
      <c r="KMH45" s="85"/>
      <c r="KMI45" s="85"/>
      <c r="KMJ45" s="85"/>
      <c r="KMK45" s="85"/>
      <c r="KML45" s="85"/>
      <c r="KMM45" s="85"/>
      <c r="KMN45" s="85"/>
      <c r="KMO45" s="85"/>
      <c r="KMP45" s="85"/>
      <c r="KMQ45" s="85"/>
      <c r="KMR45" s="85"/>
      <c r="KMS45" s="85"/>
      <c r="KMT45" s="85"/>
      <c r="KMU45" s="85"/>
      <c r="KMV45" s="85"/>
      <c r="KMW45" s="85"/>
      <c r="KMX45" s="85"/>
      <c r="KMY45" s="85"/>
      <c r="KMZ45" s="85"/>
      <c r="KNA45" s="85"/>
      <c r="KNB45" s="85"/>
      <c r="KNC45" s="85"/>
      <c r="KND45" s="85"/>
      <c r="KNE45" s="85"/>
      <c r="KNF45" s="85"/>
      <c r="KNG45" s="85"/>
      <c r="KNH45" s="85"/>
      <c r="KNI45" s="85"/>
      <c r="KNJ45" s="85"/>
      <c r="KNK45" s="85"/>
      <c r="KNL45" s="85"/>
      <c r="KNM45" s="85"/>
      <c r="KNN45" s="85"/>
      <c r="KNO45" s="85"/>
      <c r="KNP45" s="85"/>
      <c r="KNQ45" s="85"/>
      <c r="KNR45" s="85"/>
      <c r="KNS45" s="85"/>
      <c r="KNT45" s="85"/>
      <c r="KNU45" s="85"/>
      <c r="KNV45" s="85"/>
      <c r="KNW45" s="85"/>
      <c r="KNX45" s="85"/>
      <c r="KNY45" s="85"/>
      <c r="KNZ45" s="85"/>
      <c r="KOA45" s="85"/>
      <c r="KOB45" s="85"/>
      <c r="KOC45" s="85"/>
      <c r="KOD45" s="85"/>
      <c r="KOE45" s="85"/>
      <c r="KOF45" s="85"/>
      <c r="KOG45" s="85"/>
      <c r="KOH45" s="85"/>
      <c r="KOI45" s="85"/>
      <c r="KOJ45" s="85"/>
      <c r="KOK45" s="85"/>
      <c r="KOL45" s="85"/>
      <c r="KOM45" s="85"/>
      <c r="KON45" s="85"/>
      <c r="KOO45" s="85"/>
      <c r="KOP45" s="85"/>
      <c r="KOQ45" s="85"/>
      <c r="KOR45" s="85"/>
      <c r="KOS45" s="85"/>
      <c r="KOT45" s="85"/>
      <c r="KOU45" s="85"/>
      <c r="KOV45" s="85"/>
      <c r="KOW45" s="85"/>
      <c r="KOX45" s="85"/>
      <c r="KOY45" s="85"/>
      <c r="KOZ45" s="85"/>
      <c r="KPA45" s="85"/>
      <c r="KPB45" s="85"/>
      <c r="KPC45" s="85"/>
      <c r="KPD45" s="85"/>
      <c r="KPE45" s="85"/>
      <c r="KPF45" s="85"/>
      <c r="KPG45" s="85"/>
      <c r="KPH45" s="85"/>
      <c r="KPI45" s="85"/>
      <c r="KPJ45" s="85"/>
      <c r="KPK45" s="85"/>
      <c r="KPL45" s="85"/>
      <c r="KPM45" s="85"/>
      <c r="KPN45" s="85"/>
      <c r="KPO45" s="85"/>
      <c r="KPP45" s="85"/>
      <c r="KPQ45" s="85"/>
      <c r="KPR45" s="85"/>
      <c r="KPS45" s="85"/>
      <c r="KPT45" s="85"/>
      <c r="KPU45" s="85"/>
      <c r="KPV45" s="85"/>
      <c r="KPW45" s="85"/>
      <c r="KPX45" s="85"/>
      <c r="KPY45" s="85"/>
      <c r="KPZ45" s="85"/>
      <c r="KQA45" s="85"/>
      <c r="KQB45" s="85"/>
      <c r="KQC45" s="85"/>
      <c r="KQD45" s="85"/>
      <c r="KQE45" s="85"/>
      <c r="KQF45" s="85"/>
      <c r="KQG45" s="85"/>
      <c r="KQH45" s="85"/>
      <c r="KQI45" s="85"/>
      <c r="KQJ45" s="85"/>
      <c r="KQK45" s="85"/>
      <c r="KQL45" s="85"/>
      <c r="KQM45" s="85"/>
      <c r="KQN45" s="85"/>
      <c r="KQO45" s="85"/>
      <c r="KQP45" s="85"/>
      <c r="KQQ45" s="85"/>
      <c r="KQR45" s="85"/>
      <c r="KQS45" s="85"/>
      <c r="KQT45" s="85"/>
      <c r="KQU45" s="85"/>
      <c r="KQV45" s="85"/>
      <c r="KQW45" s="85"/>
      <c r="KQX45" s="85"/>
      <c r="KQY45" s="85"/>
      <c r="KQZ45" s="85"/>
      <c r="KRA45" s="85"/>
      <c r="KRB45" s="85"/>
      <c r="KRC45" s="85"/>
      <c r="KRD45" s="85"/>
      <c r="KRE45" s="85"/>
      <c r="KRF45" s="85"/>
      <c r="KRG45" s="85"/>
      <c r="KRH45" s="85"/>
      <c r="KRI45" s="85"/>
      <c r="KRJ45" s="85"/>
      <c r="KRK45" s="85"/>
      <c r="KRL45" s="85"/>
      <c r="KRM45" s="85"/>
      <c r="KRN45" s="85"/>
      <c r="KRO45" s="85"/>
      <c r="KRP45" s="85"/>
      <c r="KRQ45" s="85"/>
      <c r="KRR45" s="85"/>
      <c r="KRS45" s="85"/>
      <c r="KRT45" s="85"/>
      <c r="KRU45" s="85"/>
      <c r="KRV45" s="85"/>
      <c r="KRW45" s="85"/>
      <c r="KRX45" s="85"/>
      <c r="KRY45" s="85"/>
      <c r="KRZ45" s="85"/>
      <c r="KSA45" s="85"/>
      <c r="KSB45" s="85"/>
      <c r="KSC45" s="85"/>
      <c r="KSD45" s="85"/>
      <c r="KSE45" s="85"/>
      <c r="KSF45" s="85"/>
      <c r="KSG45" s="85"/>
      <c r="KSH45" s="85"/>
      <c r="KSI45" s="85"/>
      <c r="KSJ45" s="85"/>
      <c r="KSK45" s="85"/>
      <c r="KSL45" s="85"/>
      <c r="KSM45" s="85"/>
      <c r="KSN45" s="85"/>
      <c r="KSO45" s="85"/>
      <c r="KSP45" s="85"/>
      <c r="KSQ45" s="85"/>
      <c r="KSR45" s="85"/>
      <c r="KSS45" s="85"/>
      <c r="KST45" s="85"/>
      <c r="KSU45" s="85"/>
      <c r="KSV45" s="85"/>
      <c r="KSW45" s="85"/>
      <c r="KSX45" s="85"/>
      <c r="KSY45" s="85"/>
      <c r="KSZ45" s="85"/>
      <c r="KTA45" s="85"/>
      <c r="KTB45" s="85"/>
      <c r="KTC45" s="85"/>
      <c r="KTD45" s="85"/>
      <c r="KTE45" s="85"/>
      <c r="KTF45" s="85"/>
      <c r="KTG45" s="85"/>
      <c r="KTH45" s="85"/>
      <c r="KTI45" s="85"/>
      <c r="KTJ45" s="85"/>
      <c r="KTK45" s="85"/>
      <c r="KTL45" s="85"/>
      <c r="KTM45" s="85"/>
      <c r="KTN45" s="85"/>
      <c r="KTO45" s="85"/>
      <c r="KTP45" s="85"/>
      <c r="KTQ45" s="85"/>
      <c r="KTR45" s="85"/>
      <c r="KTS45" s="85"/>
      <c r="KTT45" s="85"/>
      <c r="KTU45" s="85"/>
      <c r="KTV45" s="85"/>
      <c r="KTW45" s="85"/>
      <c r="KTX45" s="85"/>
      <c r="KTY45" s="85"/>
      <c r="KTZ45" s="85"/>
      <c r="KUA45" s="85"/>
      <c r="KUB45" s="85"/>
      <c r="KUC45" s="85"/>
      <c r="KUD45" s="85"/>
      <c r="KUE45" s="85"/>
      <c r="KUF45" s="85"/>
      <c r="KUG45" s="85"/>
      <c r="KUH45" s="85"/>
      <c r="KUI45" s="85"/>
      <c r="KUJ45" s="85"/>
      <c r="KUK45" s="85"/>
      <c r="KUL45" s="85"/>
      <c r="KUM45" s="85"/>
      <c r="KUN45" s="85"/>
      <c r="KUO45" s="85"/>
      <c r="KUP45" s="85"/>
      <c r="KUQ45" s="85"/>
      <c r="KUR45" s="85"/>
      <c r="KUS45" s="85"/>
      <c r="KUT45" s="85"/>
      <c r="KUU45" s="85"/>
      <c r="KUV45" s="85"/>
      <c r="KUW45" s="85"/>
      <c r="KUX45" s="85"/>
      <c r="KUY45" s="85"/>
      <c r="KUZ45" s="85"/>
      <c r="KVA45" s="85"/>
      <c r="KVB45" s="85"/>
      <c r="KVC45" s="85"/>
      <c r="KVD45" s="85"/>
      <c r="KVE45" s="85"/>
      <c r="KVF45" s="85"/>
      <c r="KVG45" s="85"/>
      <c r="KVH45" s="85"/>
      <c r="KVI45" s="85"/>
      <c r="KVJ45" s="85"/>
      <c r="KVK45" s="85"/>
      <c r="KVL45" s="85"/>
      <c r="KVM45" s="85"/>
      <c r="KVN45" s="85"/>
      <c r="KVO45" s="85"/>
      <c r="KVP45" s="85"/>
      <c r="KVQ45" s="85"/>
      <c r="KVR45" s="85"/>
      <c r="KVS45" s="85"/>
      <c r="KVT45" s="85"/>
      <c r="KVU45" s="85"/>
      <c r="KVV45" s="85"/>
      <c r="KVW45" s="85"/>
      <c r="KVX45" s="85"/>
      <c r="KVY45" s="85"/>
      <c r="KVZ45" s="85"/>
      <c r="KWA45" s="85"/>
      <c r="KWB45" s="85"/>
      <c r="KWC45" s="85"/>
      <c r="KWD45" s="85"/>
      <c r="KWE45" s="85"/>
      <c r="KWF45" s="85"/>
      <c r="KWG45" s="85"/>
      <c r="KWH45" s="85"/>
      <c r="KWI45" s="85"/>
      <c r="KWJ45" s="85"/>
      <c r="KWK45" s="85"/>
      <c r="KWL45" s="85"/>
      <c r="KWM45" s="85"/>
      <c r="KWN45" s="85"/>
      <c r="KWO45" s="85"/>
      <c r="KWP45" s="85"/>
      <c r="KWQ45" s="85"/>
      <c r="KWR45" s="85"/>
      <c r="KWS45" s="85"/>
      <c r="KWT45" s="85"/>
      <c r="KWU45" s="85"/>
      <c r="KWV45" s="85"/>
      <c r="KWW45" s="85"/>
      <c r="KWX45" s="85"/>
      <c r="KWY45" s="85"/>
      <c r="KWZ45" s="85"/>
      <c r="KXA45" s="85"/>
      <c r="KXB45" s="85"/>
      <c r="KXC45" s="85"/>
      <c r="KXD45" s="85"/>
      <c r="KXE45" s="85"/>
      <c r="KXF45" s="85"/>
      <c r="KXG45" s="85"/>
      <c r="KXH45" s="85"/>
      <c r="KXI45" s="85"/>
      <c r="KXJ45" s="85"/>
      <c r="KXK45" s="85"/>
      <c r="KXL45" s="85"/>
      <c r="KXM45" s="85"/>
      <c r="KXN45" s="85"/>
      <c r="KXO45" s="85"/>
      <c r="KXP45" s="85"/>
      <c r="KXQ45" s="85"/>
      <c r="KXR45" s="85"/>
      <c r="KXS45" s="85"/>
      <c r="KXT45" s="85"/>
      <c r="KXU45" s="85"/>
      <c r="KXV45" s="85"/>
      <c r="KXW45" s="85"/>
      <c r="KXX45" s="85"/>
      <c r="KXY45" s="85"/>
      <c r="KXZ45" s="85"/>
      <c r="KYA45" s="85"/>
      <c r="KYB45" s="85"/>
      <c r="KYC45" s="85"/>
      <c r="KYD45" s="85"/>
      <c r="KYE45" s="85"/>
      <c r="KYF45" s="85"/>
      <c r="KYG45" s="85"/>
      <c r="KYH45" s="85"/>
      <c r="KYI45" s="85"/>
      <c r="KYJ45" s="85"/>
      <c r="KYK45" s="85"/>
      <c r="KYL45" s="85"/>
      <c r="KYM45" s="85"/>
      <c r="KYN45" s="85"/>
      <c r="KYO45" s="85"/>
      <c r="KYP45" s="85"/>
      <c r="KYQ45" s="85"/>
      <c r="KYR45" s="85"/>
      <c r="KYS45" s="85"/>
      <c r="KYT45" s="85"/>
      <c r="KYU45" s="85"/>
      <c r="KYV45" s="85"/>
      <c r="KYW45" s="85"/>
      <c r="KYX45" s="85"/>
      <c r="KYY45" s="85"/>
      <c r="KYZ45" s="85"/>
      <c r="KZA45" s="85"/>
      <c r="KZB45" s="85"/>
      <c r="KZC45" s="85"/>
      <c r="KZD45" s="85"/>
      <c r="KZE45" s="85"/>
      <c r="KZF45" s="85"/>
      <c r="KZG45" s="85"/>
      <c r="KZH45" s="85"/>
      <c r="KZI45" s="85"/>
      <c r="KZJ45" s="85"/>
      <c r="KZK45" s="85"/>
      <c r="KZL45" s="85"/>
      <c r="KZM45" s="85"/>
      <c r="KZN45" s="85"/>
      <c r="KZO45" s="85"/>
      <c r="KZP45" s="85"/>
      <c r="KZQ45" s="85"/>
      <c r="KZR45" s="85"/>
      <c r="KZS45" s="85"/>
      <c r="KZT45" s="85"/>
      <c r="KZU45" s="85"/>
      <c r="KZV45" s="85"/>
      <c r="KZW45" s="85"/>
      <c r="KZX45" s="85"/>
      <c r="KZY45" s="85"/>
      <c r="KZZ45" s="85"/>
      <c r="LAA45" s="85"/>
      <c r="LAB45" s="85"/>
      <c r="LAC45" s="85"/>
      <c r="LAD45" s="85"/>
      <c r="LAE45" s="85"/>
      <c r="LAF45" s="85"/>
      <c r="LAG45" s="85"/>
      <c r="LAH45" s="85"/>
      <c r="LAI45" s="85"/>
      <c r="LAJ45" s="85"/>
      <c r="LAK45" s="85"/>
      <c r="LAL45" s="85"/>
      <c r="LAM45" s="85"/>
      <c r="LAN45" s="85"/>
      <c r="LAO45" s="85"/>
      <c r="LAP45" s="85"/>
      <c r="LAQ45" s="85"/>
      <c r="LAR45" s="85"/>
      <c r="LAS45" s="85"/>
      <c r="LAT45" s="85"/>
      <c r="LAU45" s="85"/>
      <c r="LAV45" s="85"/>
      <c r="LAW45" s="85"/>
      <c r="LAX45" s="85"/>
      <c r="LAY45" s="85"/>
      <c r="LAZ45" s="85"/>
      <c r="LBA45" s="85"/>
      <c r="LBB45" s="85"/>
      <c r="LBC45" s="85"/>
      <c r="LBD45" s="85"/>
      <c r="LBE45" s="85"/>
      <c r="LBF45" s="85"/>
      <c r="LBG45" s="85"/>
      <c r="LBH45" s="85"/>
      <c r="LBI45" s="85"/>
      <c r="LBJ45" s="85"/>
      <c r="LBK45" s="85"/>
      <c r="LBL45" s="85"/>
      <c r="LBM45" s="85"/>
      <c r="LBN45" s="85"/>
      <c r="LBO45" s="85"/>
      <c r="LBP45" s="85"/>
      <c r="LBQ45" s="85"/>
      <c r="LBR45" s="85"/>
      <c r="LBS45" s="85"/>
      <c r="LBT45" s="85"/>
      <c r="LBU45" s="85"/>
      <c r="LBV45" s="85"/>
      <c r="LBW45" s="85"/>
      <c r="LBX45" s="85"/>
      <c r="LBY45" s="85"/>
      <c r="LBZ45" s="85"/>
      <c r="LCA45" s="85"/>
      <c r="LCB45" s="85"/>
      <c r="LCC45" s="85"/>
      <c r="LCD45" s="85"/>
      <c r="LCE45" s="85"/>
      <c r="LCF45" s="85"/>
      <c r="LCG45" s="85"/>
      <c r="LCH45" s="85"/>
      <c r="LCI45" s="85"/>
      <c r="LCJ45" s="85"/>
      <c r="LCK45" s="85"/>
      <c r="LCL45" s="85"/>
      <c r="LCM45" s="85"/>
      <c r="LCN45" s="85"/>
      <c r="LCO45" s="85"/>
      <c r="LCP45" s="85"/>
      <c r="LCQ45" s="85"/>
      <c r="LCR45" s="85"/>
      <c r="LCS45" s="85"/>
      <c r="LCT45" s="85"/>
      <c r="LCU45" s="85"/>
      <c r="LCV45" s="85"/>
      <c r="LCW45" s="85"/>
      <c r="LCX45" s="85"/>
      <c r="LCY45" s="85"/>
      <c r="LCZ45" s="85"/>
      <c r="LDA45" s="85"/>
      <c r="LDB45" s="85"/>
      <c r="LDC45" s="85"/>
      <c r="LDD45" s="85"/>
      <c r="LDE45" s="85"/>
      <c r="LDF45" s="85"/>
      <c r="LDG45" s="85"/>
      <c r="LDH45" s="85"/>
      <c r="LDI45" s="85"/>
      <c r="LDJ45" s="85"/>
      <c r="LDK45" s="85"/>
      <c r="LDL45" s="85"/>
      <c r="LDM45" s="85"/>
      <c r="LDN45" s="85"/>
      <c r="LDO45" s="85"/>
      <c r="LDP45" s="85"/>
      <c r="LDQ45" s="85"/>
      <c r="LDR45" s="85"/>
      <c r="LDS45" s="85"/>
      <c r="LDT45" s="85"/>
      <c r="LDU45" s="85"/>
      <c r="LDV45" s="85"/>
      <c r="LDW45" s="85"/>
      <c r="LDX45" s="85"/>
      <c r="LDY45" s="85"/>
      <c r="LDZ45" s="85"/>
      <c r="LEA45" s="85"/>
      <c r="LEB45" s="85"/>
      <c r="LEC45" s="85"/>
      <c r="LED45" s="85"/>
      <c r="LEE45" s="85"/>
      <c r="LEF45" s="85"/>
      <c r="LEG45" s="85"/>
      <c r="LEH45" s="85"/>
      <c r="LEI45" s="85"/>
      <c r="LEJ45" s="85"/>
      <c r="LEK45" s="85"/>
      <c r="LEL45" s="85"/>
      <c r="LEM45" s="85"/>
      <c r="LEN45" s="85"/>
      <c r="LEO45" s="85"/>
      <c r="LEP45" s="85"/>
      <c r="LEQ45" s="85"/>
      <c r="LER45" s="85"/>
      <c r="LES45" s="85"/>
      <c r="LET45" s="85"/>
      <c r="LEU45" s="85"/>
      <c r="LEV45" s="85"/>
      <c r="LEW45" s="85"/>
      <c r="LEX45" s="85"/>
      <c r="LEY45" s="85"/>
      <c r="LEZ45" s="85"/>
      <c r="LFA45" s="85"/>
      <c r="LFB45" s="85"/>
      <c r="LFC45" s="85"/>
      <c r="LFD45" s="85"/>
      <c r="LFE45" s="85"/>
      <c r="LFF45" s="85"/>
      <c r="LFG45" s="85"/>
      <c r="LFH45" s="85"/>
      <c r="LFI45" s="85"/>
      <c r="LFJ45" s="85"/>
      <c r="LFK45" s="85"/>
      <c r="LFL45" s="85"/>
      <c r="LFM45" s="85"/>
      <c r="LFN45" s="85"/>
      <c r="LFO45" s="85"/>
      <c r="LFP45" s="85"/>
      <c r="LFQ45" s="85"/>
      <c r="LFR45" s="85"/>
      <c r="LFS45" s="85"/>
      <c r="LFT45" s="85"/>
      <c r="LFU45" s="85"/>
      <c r="LFV45" s="85"/>
      <c r="LFW45" s="85"/>
      <c r="LFX45" s="85"/>
      <c r="LFY45" s="85"/>
      <c r="LFZ45" s="85"/>
      <c r="LGA45" s="85"/>
      <c r="LGB45" s="85"/>
      <c r="LGC45" s="85"/>
      <c r="LGD45" s="85"/>
      <c r="LGE45" s="85"/>
      <c r="LGF45" s="85"/>
      <c r="LGG45" s="85"/>
      <c r="LGH45" s="85"/>
      <c r="LGI45" s="85"/>
      <c r="LGJ45" s="85"/>
      <c r="LGK45" s="85"/>
      <c r="LGL45" s="85"/>
      <c r="LGM45" s="85"/>
      <c r="LGN45" s="85"/>
      <c r="LGO45" s="85"/>
      <c r="LGP45" s="85"/>
      <c r="LGQ45" s="85"/>
      <c r="LGR45" s="85"/>
      <c r="LGS45" s="85"/>
      <c r="LGT45" s="85"/>
      <c r="LGU45" s="85"/>
      <c r="LGV45" s="85"/>
      <c r="LGW45" s="85"/>
      <c r="LGX45" s="85"/>
      <c r="LGY45" s="85"/>
      <c r="LGZ45" s="85"/>
      <c r="LHA45" s="85"/>
      <c r="LHB45" s="85"/>
      <c r="LHC45" s="85"/>
      <c r="LHD45" s="85"/>
      <c r="LHE45" s="85"/>
      <c r="LHF45" s="85"/>
      <c r="LHG45" s="85"/>
      <c r="LHH45" s="85"/>
      <c r="LHI45" s="85"/>
      <c r="LHJ45" s="85"/>
      <c r="LHK45" s="85"/>
      <c r="LHL45" s="85"/>
      <c r="LHM45" s="85"/>
      <c r="LHN45" s="85"/>
      <c r="LHO45" s="85"/>
      <c r="LHP45" s="85"/>
      <c r="LHQ45" s="85"/>
      <c r="LHR45" s="85"/>
      <c r="LHS45" s="85"/>
      <c r="LHT45" s="85"/>
      <c r="LHU45" s="85"/>
      <c r="LHV45" s="85"/>
      <c r="LHW45" s="85"/>
      <c r="LHX45" s="85"/>
      <c r="LHY45" s="85"/>
      <c r="LHZ45" s="85"/>
      <c r="LIA45" s="85"/>
      <c r="LIB45" s="85"/>
      <c r="LIC45" s="85"/>
      <c r="LID45" s="85"/>
      <c r="LIE45" s="85"/>
      <c r="LIF45" s="85"/>
      <c r="LIG45" s="85"/>
      <c r="LIH45" s="85"/>
      <c r="LII45" s="85"/>
      <c r="LIJ45" s="85"/>
      <c r="LIK45" s="85"/>
      <c r="LIL45" s="85"/>
      <c r="LIM45" s="85"/>
      <c r="LIN45" s="85"/>
      <c r="LIO45" s="85"/>
      <c r="LIP45" s="85"/>
      <c r="LIQ45" s="85"/>
      <c r="LIR45" s="85"/>
      <c r="LIS45" s="85"/>
      <c r="LIT45" s="85"/>
      <c r="LIU45" s="85"/>
      <c r="LIV45" s="85"/>
      <c r="LIW45" s="85"/>
      <c r="LIX45" s="85"/>
      <c r="LIY45" s="85"/>
      <c r="LIZ45" s="85"/>
      <c r="LJA45" s="85"/>
      <c r="LJB45" s="85"/>
      <c r="LJC45" s="85"/>
      <c r="LJD45" s="85"/>
      <c r="LJE45" s="85"/>
      <c r="LJF45" s="85"/>
      <c r="LJG45" s="85"/>
      <c r="LJH45" s="85"/>
      <c r="LJI45" s="85"/>
      <c r="LJJ45" s="85"/>
      <c r="LJK45" s="85"/>
      <c r="LJL45" s="85"/>
      <c r="LJM45" s="85"/>
      <c r="LJN45" s="85"/>
      <c r="LJO45" s="85"/>
      <c r="LJP45" s="85"/>
      <c r="LJQ45" s="85"/>
      <c r="LJR45" s="85"/>
      <c r="LJS45" s="85"/>
      <c r="LJT45" s="85"/>
      <c r="LJU45" s="85"/>
      <c r="LJV45" s="85"/>
      <c r="LJW45" s="85"/>
      <c r="LJX45" s="85"/>
      <c r="LJY45" s="85"/>
      <c r="LJZ45" s="85"/>
      <c r="LKA45" s="85"/>
      <c r="LKB45" s="85"/>
      <c r="LKC45" s="85"/>
      <c r="LKD45" s="85"/>
      <c r="LKE45" s="85"/>
      <c r="LKF45" s="85"/>
      <c r="LKG45" s="85"/>
      <c r="LKH45" s="85"/>
      <c r="LKI45" s="85"/>
      <c r="LKJ45" s="85"/>
      <c r="LKK45" s="85"/>
      <c r="LKL45" s="85"/>
      <c r="LKM45" s="85"/>
      <c r="LKN45" s="85"/>
      <c r="LKO45" s="85"/>
      <c r="LKP45" s="85"/>
      <c r="LKQ45" s="85"/>
      <c r="LKR45" s="85"/>
      <c r="LKS45" s="85"/>
      <c r="LKT45" s="85"/>
      <c r="LKU45" s="85"/>
      <c r="LKV45" s="85"/>
      <c r="LKW45" s="85"/>
      <c r="LKX45" s="85"/>
      <c r="LKY45" s="85"/>
      <c r="LKZ45" s="85"/>
      <c r="LLA45" s="85"/>
      <c r="LLB45" s="85"/>
      <c r="LLC45" s="85"/>
      <c r="LLD45" s="85"/>
      <c r="LLE45" s="85"/>
      <c r="LLF45" s="85"/>
      <c r="LLG45" s="85"/>
      <c r="LLH45" s="85"/>
      <c r="LLI45" s="85"/>
      <c r="LLJ45" s="85"/>
      <c r="LLK45" s="85"/>
      <c r="LLL45" s="85"/>
      <c r="LLM45" s="85"/>
      <c r="LLN45" s="85"/>
      <c r="LLO45" s="85"/>
      <c r="LLP45" s="85"/>
      <c r="LLQ45" s="85"/>
      <c r="LLR45" s="85"/>
      <c r="LLS45" s="85"/>
      <c r="LLT45" s="85"/>
      <c r="LLU45" s="85"/>
      <c r="LLV45" s="85"/>
      <c r="LLW45" s="85"/>
      <c r="LLX45" s="85"/>
      <c r="LLY45" s="85"/>
      <c r="LLZ45" s="85"/>
      <c r="LMA45" s="85"/>
      <c r="LMB45" s="85"/>
      <c r="LMC45" s="85"/>
      <c r="LMD45" s="85"/>
      <c r="LME45" s="85"/>
      <c r="LMF45" s="85"/>
      <c r="LMG45" s="85"/>
      <c r="LMH45" s="85"/>
      <c r="LMI45" s="85"/>
      <c r="LMJ45" s="85"/>
      <c r="LMK45" s="85"/>
      <c r="LML45" s="85"/>
      <c r="LMM45" s="85"/>
      <c r="LMN45" s="85"/>
      <c r="LMO45" s="85"/>
      <c r="LMP45" s="85"/>
      <c r="LMQ45" s="85"/>
      <c r="LMR45" s="85"/>
      <c r="LMS45" s="85"/>
      <c r="LMT45" s="85"/>
      <c r="LMU45" s="85"/>
      <c r="LMV45" s="85"/>
      <c r="LMW45" s="85"/>
      <c r="LMX45" s="85"/>
      <c r="LMY45" s="85"/>
      <c r="LMZ45" s="85"/>
      <c r="LNA45" s="85"/>
      <c r="LNB45" s="85"/>
      <c r="LNC45" s="85"/>
      <c r="LND45" s="85"/>
      <c r="LNE45" s="85"/>
      <c r="LNF45" s="85"/>
      <c r="LNG45" s="85"/>
      <c r="LNH45" s="85"/>
      <c r="LNI45" s="85"/>
      <c r="LNJ45" s="85"/>
      <c r="LNK45" s="85"/>
      <c r="LNL45" s="85"/>
      <c r="LNM45" s="85"/>
      <c r="LNN45" s="85"/>
      <c r="LNO45" s="85"/>
      <c r="LNP45" s="85"/>
      <c r="LNQ45" s="85"/>
      <c r="LNR45" s="85"/>
      <c r="LNS45" s="85"/>
      <c r="LNT45" s="85"/>
      <c r="LNU45" s="85"/>
      <c r="LNV45" s="85"/>
      <c r="LNW45" s="85"/>
      <c r="LNX45" s="85"/>
      <c r="LNY45" s="85"/>
      <c r="LNZ45" s="85"/>
      <c r="LOA45" s="85"/>
      <c r="LOB45" s="85"/>
      <c r="LOC45" s="85"/>
      <c r="LOD45" s="85"/>
      <c r="LOE45" s="85"/>
      <c r="LOF45" s="85"/>
      <c r="LOG45" s="85"/>
      <c r="LOH45" s="85"/>
      <c r="LOI45" s="85"/>
      <c r="LOJ45" s="85"/>
      <c r="LOK45" s="85"/>
      <c r="LOL45" s="85"/>
      <c r="LOM45" s="85"/>
      <c r="LON45" s="85"/>
      <c r="LOO45" s="85"/>
      <c r="LOP45" s="85"/>
      <c r="LOQ45" s="85"/>
      <c r="LOR45" s="85"/>
      <c r="LOS45" s="85"/>
      <c r="LOT45" s="85"/>
      <c r="LOU45" s="85"/>
      <c r="LOV45" s="85"/>
      <c r="LOW45" s="85"/>
      <c r="LOX45" s="85"/>
      <c r="LOY45" s="85"/>
      <c r="LOZ45" s="85"/>
      <c r="LPA45" s="85"/>
      <c r="LPB45" s="85"/>
      <c r="LPC45" s="85"/>
      <c r="LPD45" s="85"/>
      <c r="LPE45" s="85"/>
      <c r="LPF45" s="85"/>
      <c r="LPG45" s="85"/>
      <c r="LPH45" s="85"/>
      <c r="LPI45" s="85"/>
      <c r="LPJ45" s="85"/>
      <c r="LPK45" s="85"/>
      <c r="LPL45" s="85"/>
      <c r="LPM45" s="85"/>
      <c r="LPN45" s="85"/>
      <c r="LPO45" s="85"/>
      <c r="LPP45" s="85"/>
      <c r="LPQ45" s="85"/>
      <c r="LPR45" s="85"/>
      <c r="LPS45" s="85"/>
      <c r="LPT45" s="85"/>
      <c r="LPU45" s="85"/>
      <c r="LPV45" s="85"/>
      <c r="LPW45" s="85"/>
      <c r="LPX45" s="85"/>
      <c r="LPY45" s="85"/>
      <c r="LPZ45" s="85"/>
      <c r="LQA45" s="85"/>
      <c r="LQB45" s="85"/>
      <c r="LQC45" s="85"/>
      <c r="LQD45" s="85"/>
      <c r="LQE45" s="85"/>
      <c r="LQF45" s="85"/>
      <c r="LQG45" s="85"/>
      <c r="LQH45" s="85"/>
      <c r="LQI45" s="85"/>
      <c r="LQJ45" s="85"/>
      <c r="LQK45" s="85"/>
      <c r="LQL45" s="85"/>
      <c r="LQM45" s="85"/>
      <c r="LQN45" s="85"/>
      <c r="LQO45" s="85"/>
      <c r="LQP45" s="85"/>
      <c r="LQQ45" s="85"/>
      <c r="LQR45" s="85"/>
      <c r="LQS45" s="85"/>
      <c r="LQT45" s="85"/>
      <c r="LQU45" s="85"/>
      <c r="LQV45" s="85"/>
      <c r="LQW45" s="85"/>
      <c r="LQX45" s="85"/>
      <c r="LQY45" s="85"/>
      <c r="LQZ45" s="85"/>
      <c r="LRA45" s="85"/>
      <c r="LRB45" s="85"/>
      <c r="LRC45" s="85"/>
      <c r="LRD45" s="85"/>
      <c r="LRE45" s="85"/>
      <c r="LRF45" s="85"/>
      <c r="LRG45" s="85"/>
      <c r="LRH45" s="85"/>
      <c r="LRI45" s="85"/>
      <c r="LRJ45" s="85"/>
      <c r="LRK45" s="85"/>
      <c r="LRL45" s="85"/>
      <c r="LRM45" s="85"/>
      <c r="LRN45" s="85"/>
      <c r="LRO45" s="85"/>
      <c r="LRP45" s="85"/>
      <c r="LRQ45" s="85"/>
      <c r="LRR45" s="85"/>
      <c r="LRS45" s="85"/>
      <c r="LRT45" s="85"/>
      <c r="LRU45" s="85"/>
      <c r="LRV45" s="85"/>
      <c r="LRW45" s="85"/>
      <c r="LRX45" s="85"/>
      <c r="LRY45" s="85"/>
      <c r="LRZ45" s="85"/>
      <c r="LSA45" s="85"/>
      <c r="LSB45" s="85"/>
      <c r="LSC45" s="85"/>
      <c r="LSD45" s="85"/>
      <c r="LSE45" s="85"/>
      <c r="LSF45" s="85"/>
      <c r="LSG45" s="85"/>
      <c r="LSH45" s="85"/>
      <c r="LSI45" s="85"/>
      <c r="LSJ45" s="85"/>
      <c r="LSK45" s="85"/>
      <c r="LSL45" s="85"/>
      <c r="LSM45" s="85"/>
      <c r="LSN45" s="85"/>
      <c r="LSO45" s="85"/>
      <c r="LSP45" s="85"/>
      <c r="LSQ45" s="85"/>
      <c r="LSR45" s="85"/>
      <c r="LSS45" s="85"/>
      <c r="LST45" s="85"/>
      <c r="LSU45" s="85"/>
      <c r="LSV45" s="85"/>
      <c r="LSW45" s="85"/>
      <c r="LSX45" s="85"/>
      <c r="LSY45" s="85"/>
      <c r="LSZ45" s="85"/>
      <c r="LTA45" s="85"/>
      <c r="LTB45" s="85"/>
      <c r="LTC45" s="85"/>
      <c r="LTD45" s="85"/>
      <c r="LTE45" s="85"/>
      <c r="LTF45" s="85"/>
      <c r="LTG45" s="85"/>
      <c r="LTH45" s="85"/>
      <c r="LTI45" s="85"/>
      <c r="LTJ45" s="85"/>
      <c r="LTK45" s="85"/>
      <c r="LTL45" s="85"/>
      <c r="LTM45" s="85"/>
      <c r="LTN45" s="85"/>
      <c r="LTO45" s="85"/>
      <c r="LTP45" s="85"/>
      <c r="LTQ45" s="85"/>
      <c r="LTR45" s="85"/>
      <c r="LTS45" s="85"/>
      <c r="LTT45" s="85"/>
      <c r="LTU45" s="85"/>
      <c r="LTV45" s="85"/>
      <c r="LTW45" s="85"/>
      <c r="LTX45" s="85"/>
      <c r="LTY45" s="85"/>
      <c r="LTZ45" s="85"/>
      <c r="LUA45" s="85"/>
      <c r="LUB45" s="85"/>
      <c r="LUC45" s="85"/>
      <c r="LUD45" s="85"/>
      <c r="LUE45" s="85"/>
      <c r="LUF45" s="85"/>
      <c r="LUG45" s="85"/>
      <c r="LUH45" s="85"/>
      <c r="LUI45" s="85"/>
      <c r="LUJ45" s="85"/>
      <c r="LUK45" s="85"/>
      <c r="LUL45" s="85"/>
      <c r="LUM45" s="85"/>
      <c r="LUN45" s="85"/>
      <c r="LUO45" s="85"/>
      <c r="LUP45" s="85"/>
      <c r="LUQ45" s="85"/>
      <c r="LUR45" s="85"/>
      <c r="LUS45" s="85"/>
      <c r="LUT45" s="85"/>
      <c r="LUU45" s="85"/>
      <c r="LUV45" s="85"/>
      <c r="LUW45" s="85"/>
      <c r="LUX45" s="85"/>
      <c r="LUY45" s="85"/>
      <c r="LUZ45" s="85"/>
      <c r="LVA45" s="85"/>
      <c r="LVB45" s="85"/>
      <c r="LVC45" s="85"/>
      <c r="LVD45" s="85"/>
      <c r="LVE45" s="85"/>
      <c r="LVF45" s="85"/>
      <c r="LVG45" s="85"/>
      <c r="LVH45" s="85"/>
      <c r="LVI45" s="85"/>
      <c r="LVJ45" s="85"/>
      <c r="LVK45" s="85"/>
      <c r="LVL45" s="85"/>
      <c r="LVM45" s="85"/>
      <c r="LVN45" s="85"/>
      <c r="LVO45" s="85"/>
      <c r="LVP45" s="85"/>
      <c r="LVQ45" s="85"/>
      <c r="LVR45" s="85"/>
      <c r="LVS45" s="85"/>
      <c r="LVT45" s="85"/>
      <c r="LVU45" s="85"/>
      <c r="LVV45" s="85"/>
      <c r="LVW45" s="85"/>
      <c r="LVX45" s="85"/>
      <c r="LVY45" s="85"/>
      <c r="LVZ45" s="85"/>
      <c r="LWA45" s="85"/>
      <c r="LWB45" s="85"/>
      <c r="LWC45" s="85"/>
      <c r="LWD45" s="85"/>
      <c r="LWE45" s="85"/>
      <c r="LWF45" s="85"/>
      <c r="LWG45" s="85"/>
      <c r="LWH45" s="85"/>
      <c r="LWI45" s="85"/>
      <c r="LWJ45" s="85"/>
      <c r="LWK45" s="85"/>
      <c r="LWL45" s="85"/>
      <c r="LWM45" s="85"/>
      <c r="LWN45" s="85"/>
      <c r="LWO45" s="85"/>
      <c r="LWP45" s="85"/>
      <c r="LWQ45" s="85"/>
      <c r="LWR45" s="85"/>
      <c r="LWS45" s="85"/>
      <c r="LWT45" s="85"/>
      <c r="LWU45" s="85"/>
      <c r="LWV45" s="85"/>
      <c r="LWW45" s="85"/>
      <c r="LWX45" s="85"/>
      <c r="LWY45" s="85"/>
      <c r="LWZ45" s="85"/>
      <c r="LXA45" s="85"/>
      <c r="LXB45" s="85"/>
      <c r="LXC45" s="85"/>
      <c r="LXD45" s="85"/>
      <c r="LXE45" s="85"/>
      <c r="LXF45" s="85"/>
      <c r="LXG45" s="85"/>
      <c r="LXH45" s="85"/>
      <c r="LXI45" s="85"/>
      <c r="LXJ45" s="85"/>
      <c r="LXK45" s="85"/>
      <c r="LXL45" s="85"/>
      <c r="LXM45" s="85"/>
      <c r="LXN45" s="85"/>
      <c r="LXO45" s="85"/>
      <c r="LXP45" s="85"/>
      <c r="LXQ45" s="85"/>
      <c r="LXR45" s="85"/>
      <c r="LXS45" s="85"/>
      <c r="LXT45" s="85"/>
      <c r="LXU45" s="85"/>
      <c r="LXV45" s="85"/>
      <c r="LXW45" s="85"/>
      <c r="LXX45" s="85"/>
      <c r="LXY45" s="85"/>
      <c r="LXZ45" s="85"/>
      <c r="LYA45" s="85"/>
      <c r="LYB45" s="85"/>
      <c r="LYC45" s="85"/>
      <c r="LYD45" s="85"/>
      <c r="LYE45" s="85"/>
      <c r="LYF45" s="85"/>
      <c r="LYG45" s="85"/>
      <c r="LYH45" s="85"/>
      <c r="LYI45" s="85"/>
      <c r="LYJ45" s="85"/>
      <c r="LYK45" s="85"/>
      <c r="LYL45" s="85"/>
      <c r="LYM45" s="85"/>
      <c r="LYN45" s="85"/>
      <c r="LYO45" s="85"/>
      <c r="LYP45" s="85"/>
      <c r="LYQ45" s="85"/>
      <c r="LYR45" s="85"/>
      <c r="LYS45" s="85"/>
      <c r="LYT45" s="85"/>
      <c r="LYU45" s="85"/>
      <c r="LYV45" s="85"/>
      <c r="LYW45" s="85"/>
      <c r="LYX45" s="85"/>
      <c r="LYY45" s="85"/>
      <c r="LYZ45" s="85"/>
      <c r="LZA45" s="85"/>
      <c r="LZB45" s="85"/>
      <c r="LZC45" s="85"/>
      <c r="LZD45" s="85"/>
      <c r="LZE45" s="85"/>
      <c r="LZF45" s="85"/>
      <c r="LZG45" s="85"/>
      <c r="LZH45" s="85"/>
      <c r="LZI45" s="85"/>
      <c r="LZJ45" s="85"/>
      <c r="LZK45" s="85"/>
      <c r="LZL45" s="85"/>
      <c r="LZM45" s="85"/>
      <c r="LZN45" s="85"/>
      <c r="LZO45" s="85"/>
      <c r="LZP45" s="85"/>
      <c r="LZQ45" s="85"/>
      <c r="LZR45" s="85"/>
      <c r="LZS45" s="85"/>
      <c r="LZT45" s="85"/>
      <c r="LZU45" s="85"/>
      <c r="LZV45" s="85"/>
      <c r="LZW45" s="85"/>
      <c r="LZX45" s="85"/>
      <c r="LZY45" s="85"/>
      <c r="LZZ45" s="85"/>
      <c r="MAA45" s="85"/>
      <c r="MAB45" s="85"/>
      <c r="MAC45" s="85"/>
      <c r="MAD45" s="85"/>
      <c r="MAE45" s="85"/>
      <c r="MAF45" s="85"/>
      <c r="MAG45" s="85"/>
      <c r="MAH45" s="85"/>
      <c r="MAI45" s="85"/>
      <c r="MAJ45" s="85"/>
      <c r="MAK45" s="85"/>
      <c r="MAL45" s="85"/>
      <c r="MAM45" s="85"/>
      <c r="MAN45" s="85"/>
      <c r="MAO45" s="85"/>
      <c r="MAP45" s="85"/>
      <c r="MAQ45" s="85"/>
      <c r="MAR45" s="85"/>
      <c r="MAS45" s="85"/>
      <c r="MAT45" s="85"/>
      <c r="MAU45" s="85"/>
      <c r="MAV45" s="85"/>
      <c r="MAW45" s="85"/>
      <c r="MAX45" s="85"/>
      <c r="MAY45" s="85"/>
      <c r="MAZ45" s="85"/>
      <c r="MBA45" s="85"/>
      <c r="MBB45" s="85"/>
      <c r="MBC45" s="85"/>
      <c r="MBD45" s="85"/>
      <c r="MBE45" s="85"/>
      <c r="MBF45" s="85"/>
      <c r="MBG45" s="85"/>
      <c r="MBH45" s="85"/>
      <c r="MBI45" s="85"/>
      <c r="MBJ45" s="85"/>
      <c r="MBK45" s="85"/>
      <c r="MBL45" s="85"/>
      <c r="MBM45" s="85"/>
      <c r="MBN45" s="85"/>
      <c r="MBO45" s="85"/>
      <c r="MBP45" s="85"/>
      <c r="MBQ45" s="85"/>
      <c r="MBR45" s="85"/>
      <c r="MBS45" s="85"/>
      <c r="MBT45" s="85"/>
      <c r="MBU45" s="85"/>
      <c r="MBV45" s="85"/>
      <c r="MBW45" s="85"/>
      <c r="MBX45" s="85"/>
      <c r="MBY45" s="85"/>
      <c r="MBZ45" s="85"/>
      <c r="MCA45" s="85"/>
      <c r="MCB45" s="85"/>
      <c r="MCC45" s="85"/>
      <c r="MCD45" s="85"/>
      <c r="MCE45" s="85"/>
      <c r="MCF45" s="85"/>
      <c r="MCG45" s="85"/>
      <c r="MCH45" s="85"/>
      <c r="MCI45" s="85"/>
      <c r="MCJ45" s="85"/>
      <c r="MCK45" s="85"/>
      <c r="MCL45" s="85"/>
      <c r="MCM45" s="85"/>
      <c r="MCN45" s="85"/>
      <c r="MCO45" s="85"/>
      <c r="MCP45" s="85"/>
      <c r="MCQ45" s="85"/>
      <c r="MCR45" s="85"/>
      <c r="MCS45" s="85"/>
      <c r="MCT45" s="85"/>
      <c r="MCU45" s="85"/>
      <c r="MCV45" s="85"/>
      <c r="MCW45" s="85"/>
      <c r="MCX45" s="85"/>
      <c r="MCY45" s="85"/>
      <c r="MCZ45" s="85"/>
      <c r="MDA45" s="85"/>
      <c r="MDB45" s="85"/>
      <c r="MDC45" s="85"/>
      <c r="MDD45" s="85"/>
      <c r="MDE45" s="85"/>
      <c r="MDF45" s="85"/>
      <c r="MDG45" s="85"/>
      <c r="MDH45" s="85"/>
      <c r="MDI45" s="85"/>
      <c r="MDJ45" s="85"/>
      <c r="MDK45" s="85"/>
      <c r="MDL45" s="85"/>
      <c r="MDM45" s="85"/>
      <c r="MDN45" s="85"/>
      <c r="MDO45" s="85"/>
      <c r="MDP45" s="85"/>
      <c r="MDQ45" s="85"/>
      <c r="MDR45" s="85"/>
      <c r="MDS45" s="85"/>
      <c r="MDT45" s="85"/>
      <c r="MDU45" s="85"/>
      <c r="MDV45" s="85"/>
      <c r="MDW45" s="85"/>
      <c r="MDX45" s="85"/>
      <c r="MDY45" s="85"/>
      <c r="MDZ45" s="85"/>
      <c r="MEA45" s="85"/>
      <c r="MEB45" s="85"/>
      <c r="MEC45" s="85"/>
      <c r="MED45" s="85"/>
      <c r="MEE45" s="85"/>
      <c r="MEF45" s="85"/>
      <c r="MEG45" s="85"/>
      <c r="MEH45" s="85"/>
      <c r="MEI45" s="85"/>
      <c r="MEJ45" s="85"/>
      <c r="MEK45" s="85"/>
      <c r="MEL45" s="85"/>
      <c r="MEM45" s="85"/>
      <c r="MEN45" s="85"/>
      <c r="MEO45" s="85"/>
      <c r="MEP45" s="85"/>
      <c r="MEQ45" s="85"/>
      <c r="MER45" s="85"/>
      <c r="MES45" s="85"/>
      <c r="MET45" s="85"/>
      <c r="MEU45" s="85"/>
      <c r="MEV45" s="85"/>
      <c r="MEW45" s="85"/>
      <c r="MEX45" s="85"/>
      <c r="MEY45" s="85"/>
      <c r="MEZ45" s="85"/>
      <c r="MFA45" s="85"/>
      <c r="MFB45" s="85"/>
      <c r="MFC45" s="85"/>
      <c r="MFD45" s="85"/>
      <c r="MFE45" s="85"/>
      <c r="MFF45" s="85"/>
      <c r="MFG45" s="85"/>
      <c r="MFH45" s="85"/>
      <c r="MFI45" s="85"/>
      <c r="MFJ45" s="85"/>
      <c r="MFK45" s="85"/>
      <c r="MFL45" s="85"/>
      <c r="MFM45" s="85"/>
      <c r="MFN45" s="85"/>
      <c r="MFO45" s="85"/>
      <c r="MFP45" s="85"/>
      <c r="MFQ45" s="85"/>
      <c r="MFR45" s="85"/>
      <c r="MFS45" s="85"/>
      <c r="MFT45" s="85"/>
      <c r="MFU45" s="85"/>
      <c r="MFV45" s="85"/>
      <c r="MFW45" s="85"/>
      <c r="MFX45" s="85"/>
      <c r="MFY45" s="85"/>
      <c r="MFZ45" s="85"/>
      <c r="MGA45" s="85"/>
      <c r="MGB45" s="85"/>
      <c r="MGC45" s="85"/>
      <c r="MGD45" s="85"/>
      <c r="MGE45" s="85"/>
      <c r="MGF45" s="85"/>
      <c r="MGG45" s="85"/>
      <c r="MGH45" s="85"/>
      <c r="MGI45" s="85"/>
      <c r="MGJ45" s="85"/>
      <c r="MGK45" s="85"/>
      <c r="MGL45" s="85"/>
      <c r="MGM45" s="85"/>
      <c r="MGN45" s="85"/>
      <c r="MGO45" s="85"/>
      <c r="MGP45" s="85"/>
      <c r="MGQ45" s="85"/>
      <c r="MGR45" s="85"/>
      <c r="MGS45" s="85"/>
      <c r="MGT45" s="85"/>
      <c r="MGU45" s="85"/>
      <c r="MGV45" s="85"/>
      <c r="MGW45" s="85"/>
      <c r="MGX45" s="85"/>
      <c r="MGY45" s="85"/>
      <c r="MGZ45" s="85"/>
      <c r="MHA45" s="85"/>
      <c r="MHB45" s="85"/>
      <c r="MHC45" s="85"/>
      <c r="MHD45" s="85"/>
      <c r="MHE45" s="85"/>
      <c r="MHF45" s="85"/>
      <c r="MHG45" s="85"/>
      <c r="MHH45" s="85"/>
      <c r="MHI45" s="85"/>
      <c r="MHJ45" s="85"/>
      <c r="MHK45" s="85"/>
      <c r="MHL45" s="85"/>
      <c r="MHM45" s="85"/>
      <c r="MHN45" s="85"/>
      <c r="MHO45" s="85"/>
      <c r="MHP45" s="85"/>
      <c r="MHQ45" s="85"/>
      <c r="MHR45" s="85"/>
      <c r="MHS45" s="85"/>
      <c r="MHT45" s="85"/>
      <c r="MHU45" s="85"/>
      <c r="MHV45" s="85"/>
      <c r="MHW45" s="85"/>
      <c r="MHX45" s="85"/>
      <c r="MHY45" s="85"/>
      <c r="MHZ45" s="85"/>
      <c r="MIA45" s="85"/>
      <c r="MIB45" s="85"/>
      <c r="MIC45" s="85"/>
      <c r="MID45" s="85"/>
      <c r="MIE45" s="85"/>
      <c r="MIF45" s="85"/>
      <c r="MIG45" s="85"/>
      <c r="MIH45" s="85"/>
      <c r="MII45" s="85"/>
      <c r="MIJ45" s="85"/>
      <c r="MIK45" s="85"/>
      <c r="MIL45" s="85"/>
      <c r="MIM45" s="85"/>
      <c r="MIN45" s="85"/>
      <c r="MIO45" s="85"/>
      <c r="MIP45" s="85"/>
      <c r="MIQ45" s="85"/>
      <c r="MIR45" s="85"/>
      <c r="MIS45" s="85"/>
      <c r="MIT45" s="85"/>
      <c r="MIU45" s="85"/>
      <c r="MIV45" s="85"/>
      <c r="MIW45" s="85"/>
      <c r="MIX45" s="85"/>
      <c r="MIY45" s="85"/>
      <c r="MIZ45" s="85"/>
      <c r="MJA45" s="85"/>
      <c r="MJB45" s="85"/>
      <c r="MJC45" s="85"/>
      <c r="MJD45" s="85"/>
      <c r="MJE45" s="85"/>
      <c r="MJF45" s="85"/>
      <c r="MJG45" s="85"/>
      <c r="MJH45" s="85"/>
      <c r="MJI45" s="85"/>
      <c r="MJJ45" s="85"/>
      <c r="MJK45" s="85"/>
      <c r="MJL45" s="85"/>
      <c r="MJM45" s="85"/>
      <c r="MJN45" s="85"/>
      <c r="MJO45" s="85"/>
      <c r="MJP45" s="85"/>
      <c r="MJQ45" s="85"/>
      <c r="MJR45" s="85"/>
      <c r="MJS45" s="85"/>
      <c r="MJT45" s="85"/>
      <c r="MJU45" s="85"/>
      <c r="MJV45" s="85"/>
      <c r="MJW45" s="85"/>
      <c r="MJX45" s="85"/>
      <c r="MJY45" s="85"/>
      <c r="MJZ45" s="85"/>
      <c r="MKA45" s="85"/>
      <c r="MKB45" s="85"/>
      <c r="MKC45" s="85"/>
      <c r="MKD45" s="85"/>
      <c r="MKE45" s="85"/>
      <c r="MKF45" s="85"/>
      <c r="MKG45" s="85"/>
      <c r="MKH45" s="85"/>
      <c r="MKI45" s="85"/>
      <c r="MKJ45" s="85"/>
      <c r="MKK45" s="85"/>
      <c r="MKL45" s="85"/>
      <c r="MKM45" s="85"/>
      <c r="MKN45" s="85"/>
      <c r="MKO45" s="85"/>
      <c r="MKP45" s="85"/>
      <c r="MKQ45" s="85"/>
      <c r="MKR45" s="85"/>
      <c r="MKS45" s="85"/>
      <c r="MKT45" s="85"/>
      <c r="MKU45" s="85"/>
      <c r="MKV45" s="85"/>
      <c r="MKW45" s="85"/>
      <c r="MKX45" s="85"/>
      <c r="MKY45" s="85"/>
      <c r="MKZ45" s="85"/>
      <c r="MLA45" s="85"/>
      <c r="MLB45" s="85"/>
      <c r="MLC45" s="85"/>
      <c r="MLD45" s="85"/>
      <c r="MLE45" s="85"/>
      <c r="MLF45" s="85"/>
      <c r="MLG45" s="85"/>
      <c r="MLH45" s="85"/>
      <c r="MLI45" s="85"/>
      <c r="MLJ45" s="85"/>
      <c r="MLK45" s="85"/>
      <c r="MLL45" s="85"/>
      <c r="MLM45" s="85"/>
      <c r="MLN45" s="85"/>
      <c r="MLO45" s="85"/>
      <c r="MLP45" s="85"/>
      <c r="MLQ45" s="85"/>
      <c r="MLR45" s="85"/>
      <c r="MLS45" s="85"/>
      <c r="MLT45" s="85"/>
      <c r="MLU45" s="85"/>
      <c r="MLV45" s="85"/>
      <c r="MLW45" s="85"/>
      <c r="MLX45" s="85"/>
      <c r="MLY45" s="85"/>
      <c r="MLZ45" s="85"/>
      <c r="MMA45" s="85"/>
      <c r="MMB45" s="85"/>
      <c r="MMC45" s="85"/>
      <c r="MMD45" s="85"/>
      <c r="MME45" s="85"/>
      <c r="MMF45" s="85"/>
      <c r="MMG45" s="85"/>
      <c r="MMH45" s="85"/>
      <c r="MMI45" s="85"/>
      <c r="MMJ45" s="85"/>
      <c r="MMK45" s="85"/>
      <c r="MML45" s="85"/>
      <c r="MMM45" s="85"/>
      <c r="MMN45" s="85"/>
      <c r="MMO45" s="85"/>
      <c r="MMP45" s="85"/>
      <c r="MMQ45" s="85"/>
      <c r="MMR45" s="85"/>
      <c r="MMS45" s="85"/>
      <c r="MMT45" s="85"/>
      <c r="MMU45" s="85"/>
      <c r="MMV45" s="85"/>
      <c r="MMW45" s="85"/>
      <c r="MMX45" s="85"/>
      <c r="MMY45" s="85"/>
      <c r="MMZ45" s="85"/>
      <c r="MNA45" s="85"/>
      <c r="MNB45" s="85"/>
      <c r="MNC45" s="85"/>
      <c r="MND45" s="85"/>
      <c r="MNE45" s="85"/>
      <c r="MNF45" s="85"/>
      <c r="MNG45" s="85"/>
      <c r="MNH45" s="85"/>
      <c r="MNI45" s="85"/>
      <c r="MNJ45" s="85"/>
      <c r="MNK45" s="85"/>
      <c r="MNL45" s="85"/>
      <c r="MNM45" s="85"/>
      <c r="MNN45" s="85"/>
      <c r="MNO45" s="85"/>
      <c r="MNP45" s="85"/>
      <c r="MNQ45" s="85"/>
      <c r="MNR45" s="85"/>
      <c r="MNS45" s="85"/>
      <c r="MNT45" s="85"/>
      <c r="MNU45" s="85"/>
      <c r="MNV45" s="85"/>
      <c r="MNW45" s="85"/>
      <c r="MNX45" s="85"/>
      <c r="MNY45" s="85"/>
      <c r="MNZ45" s="85"/>
      <c r="MOA45" s="85"/>
      <c r="MOB45" s="85"/>
      <c r="MOC45" s="85"/>
      <c r="MOD45" s="85"/>
      <c r="MOE45" s="85"/>
      <c r="MOF45" s="85"/>
      <c r="MOG45" s="85"/>
      <c r="MOH45" s="85"/>
      <c r="MOI45" s="85"/>
      <c r="MOJ45" s="85"/>
      <c r="MOK45" s="85"/>
      <c r="MOL45" s="85"/>
      <c r="MOM45" s="85"/>
      <c r="MON45" s="85"/>
      <c r="MOO45" s="85"/>
      <c r="MOP45" s="85"/>
      <c r="MOQ45" s="85"/>
      <c r="MOR45" s="85"/>
      <c r="MOS45" s="85"/>
      <c r="MOT45" s="85"/>
      <c r="MOU45" s="85"/>
      <c r="MOV45" s="85"/>
      <c r="MOW45" s="85"/>
      <c r="MOX45" s="85"/>
      <c r="MOY45" s="85"/>
      <c r="MOZ45" s="85"/>
      <c r="MPA45" s="85"/>
      <c r="MPB45" s="85"/>
      <c r="MPC45" s="85"/>
      <c r="MPD45" s="85"/>
      <c r="MPE45" s="85"/>
      <c r="MPF45" s="85"/>
      <c r="MPG45" s="85"/>
      <c r="MPH45" s="85"/>
      <c r="MPI45" s="85"/>
      <c r="MPJ45" s="85"/>
      <c r="MPK45" s="85"/>
      <c r="MPL45" s="85"/>
      <c r="MPM45" s="85"/>
      <c r="MPN45" s="85"/>
      <c r="MPO45" s="85"/>
      <c r="MPP45" s="85"/>
      <c r="MPQ45" s="85"/>
      <c r="MPR45" s="85"/>
      <c r="MPS45" s="85"/>
      <c r="MPT45" s="85"/>
      <c r="MPU45" s="85"/>
      <c r="MPV45" s="85"/>
      <c r="MPW45" s="85"/>
      <c r="MPX45" s="85"/>
      <c r="MPY45" s="85"/>
      <c r="MPZ45" s="85"/>
      <c r="MQA45" s="85"/>
      <c r="MQB45" s="85"/>
      <c r="MQC45" s="85"/>
      <c r="MQD45" s="85"/>
      <c r="MQE45" s="85"/>
      <c r="MQF45" s="85"/>
      <c r="MQG45" s="85"/>
      <c r="MQH45" s="85"/>
      <c r="MQI45" s="85"/>
      <c r="MQJ45" s="85"/>
      <c r="MQK45" s="85"/>
      <c r="MQL45" s="85"/>
      <c r="MQM45" s="85"/>
      <c r="MQN45" s="85"/>
      <c r="MQO45" s="85"/>
      <c r="MQP45" s="85"/>
      <c r="MQQ45" s="85"/>
      <c r="MQR45" s="85"/>
      <c r="MQS45" s="85"/>
      <c r="MQT45" s="85"/>
      <c r="MQU45" s="85"/>
      <c r="MQV45" s="85"/>
      <c r="MQW45" s="85"/>
      <c r="MQX45" s="85"/>
      <c r="MQY45" s="85"/>
      <c r="MQZ45" s="85"/>
      <c r="MRA45" s="85"/>
      <c r="MRB45" s="85"/>
      <c r="MRC45" s="85"/>
      <c r="MRD45" s="85"/>
      <c r="MRE45" s="85"/>
      <c r="MRF45" s="85"/>
      <c r="MRG45" s="85"/>
      <c r="MRH45" s="85"/>
      <c r="MRI45" s="85"/>
      <c r="MRJ45" s="85"/>
      <c r="MRK45" s="85"/>
      <c r="MRL45" s="85"/>
      <c r="MRM45" s="85"/>
      <c r="MRN45" s="85"/>
      <c r="MRO45" s="85"/>
      <c r="MRP45" s="85"/>
      <c r="MRQ45" s="85"/>
      <c r="MRR45" s="85"/>
      <c r="MRS45" s="85"/>
      <c r="MRT45" s="85"/>
      <c r="MRU45" s="85"/>
      <c r="MRV45" s="85"/>
      <c r="MRW45" s="85"/>
      <c r="MRX45" s="85"/>
      <c r="MRY45" s="85"/>
      <c r="MRZ45" s="85"/>
      <c r="MSA45" s="85"/>
      <c r="MSB45" s="85"/>
      <c r="MSC45" s="85"/>
      <c r="MSD45" s="85"/>
      <c r="MSE45" s="85"/>
      <c r="MSF45" s="85"/>
      <c r="MSG45" s="85"/>
      <c r="MSH45" s="85"/>
      <c r="MSI45" s="85"/>
      <c r="MSJ45" s="85"/>
      <c r="MSK45" s="85"/>
      <c r="MSL45" s="85"/>
      <c r="MSM45" s="85"/>
      <c r="MSN45" s="85"/>
      <c r="MSO45" s="85"/>
      <c r="MSP45" s="85"/>
      <c r="MSQ45" s="85"/>
      <c r="MSR45" s="85"/>
      <c r="MSS45" s="85"/>
      <c r="MST45" s="85"/>
      <c r="MSU45" s="85"/>
      <c r="MSV45" s="85"/>
      <c r="MSW45" s="85"/>
      <c r="MSX45" s="85"/>
      <c r="MSY45" s="85"/>
      <c r="MSZ45" s="85"/>
      <c r="MTA45" s="85"/>
      <c r="MTB45" s="85"/>
      <c r="MTC45" s="85"/>
      <c r="MTD45" s="85"/>
      <c r="MTE45" s="85"/>
      <c r="MTF45" s="85"/>
      <c r="MTG45" s="85"/>
      <c r="MTH45" s="85"/>
      <c r="MTI45" s="85"/>
      <c r="MTJ45" s="85"/>
      <c r="MTK45" s="85"/>
      <c r="MTL45" s="85"/>
      <c r="MTM45" s="85"/>
      <c r="MTN45" s="85"/>
      <c r="MTO45" s="85"/>
      <c r="MTP45" s="85"/>
      <c r="MTQ45" s="85"/>
      <c r="MTR45" s="85"/>
      <c r="MTS45" s="85"/>
      <c r="MTT45" s="85"/>
      <c r="MTU45" s="85"/>
      <c r="MTV45" s="85"/>
      <c r="MTW45" s="85"/>
      <c r="MTX45" s="85"/>
      <c r="MTY45" s="85"/>
      <c r="MTZ45" s="85"/>
      <c r="MUA45" s="85"/>
      <c r="MUB45" s="85"/>
      <c r="MUC45" s="85"/>
      <c r="MUD45" s="85"/>
      <c r="MUE45" s="85"/>
      <c r="MUF45" s="85"/>
      <c r="MUG45" s="85"/>
      <c r="MUH45" s="85"/>
      <c r="MUI45" s="85"/>
      <c r="MUJ45" s="85"/>
      <c r="MUK45" s="85"/>
      <c r="MUL45" s="85"/>
      <c r="MUM45" s="85"/>
      <c r="MUN45" s="85"/>
      <c r="MUO45" s="85"/>
      <c r="MUP45" s="85"/>
      <c r="MUQ45" s="85"/>
      <c r="MUR45" s="85"/>
      <c r="MUS45" s="85"/>
      <c r="MUT45" s="85"/>
      <c r="MUU45" s="85"/>
      <c r="MUV45" s="85"/>
      <c r="MUW45" s="85"/>
      <c r="MUX45" s="85"/>
      <c r="MUY45" s="85"/>
      <c r="MUZ45" s="85"/>
      <c r="MVA45" s="85"/>
      <c r="MVB45" s="85"/>
      <c r="MVC45" s="85"/>
      <c r="MVD45" s="85"/>
      <c r="MVE45" s="85"/>
      <c r="MVF45" s="85"/>
      <c r="MVG45" s="85"/>
      <c r="MVH45" s="85"/>
      <c r="MVI45" s="85"/>
      <c r="MVJ45" s="85"/>
      <c r="MVK45" s="85"/>
      <c r="MVL45" s="85"/>
      <c r="MVM45" s="85"/>
      <c r="MVN45" s="85"/>
      <c r="MVO45" s="85"/>
      <c r="MVP45" s="85"/>
      <c r="MVQ45" s="85"/>
      <c r="MVR45" s="85"/>
      <c r="MVS45" s="85"/>
      <c r="MVT45" s="85"/>
      <c r="MVU45" s="85"/>
      <c r="MVV45" s="85"/>
      <c r="MVW45" s="85"/>
      <c r="MVX45" s="85"/>
      <c r="MVY45" s="85"/>
      <c r="MVZ45" s="85"/>
      <c r="MWA45" s="85"/>
      <c r="MWB45" s="85"/>
      <c r="MWC45" s="85"/>
      <c r="MWD45" s="85"/>
      <c r="MWE45" s="85"/>
      <c r="MWF45" s="85"/>
      <c r="MWG45" s="85"/>
      <c r="MWH45" s="85"/>
      <c r="MWI45" s="85"/>
      <c r="MWJ45" s="85"/>
      <c r="MWK45" s="85"/>
      <c r="MWL45" s="85"/>
      <c r="MWM45" s="85"/>
      <c r="MWN45" s="85"/>
      <c r="MWO45" s="85"/>
      <c r="MWP45" s="85"/>
      <c r="MWQ45" s="85"/>
      <c r="MWR45" s="85"/>
      <c r="MWS45" s="85"/>
      <c r="MWT45" s="85"/>
      <c r="MWU45" s="85"/>
      <c r="MWV45" s="85"/>
      <c r="MWW45" s="85"/>
      <c r="MWX45" s="85"/>
      <c r="MWY45" s="85"/>
      <c r="MWZ45" s="85"/>
      <c r="MXA45" s="85"/>
      <c r="MXB45" s="85"/>
      <c r="MXC45" s="85"/>
      <c r="MXD45" s="85"/>
      <c r="MXE45" s="85"/>
      <c r="MXF45" s="85"/>
      <c r="MXG45" s="85"/>
      <c r="MXH45" s="85"/>
      <c r="MXI45" s="85"/>
      <c r="MXJ45" s="85"/>
      <c r="MXK45" s="85"/>
      <c r="MXL45" s="85"/>
      <c r="MXM45" s="85"/>
      <c r="MXN45" s="85"/>
      <c r="MXO45" s="85"/>
      <c r="MXP45" s="85"/>
      <c r="MXQ45" s="85"/>
      <c r="MXR45" s="85"/>
      <c r="MXS45" s="85"/>
      <c r="MXT45" s="85"/>
      <c r="MXU45" s="85"/>
      <c r="MXV45" s="85"/>
      <c r="MXW45" s="85"/>
      <c r="MXX45" s="85"/>
      <c r="MXY45" s="85"/>
      <c r="MXZ45" s="85"/>
      <c r="MYA45" s="85"/>
      <c r="MYB45" s="85"/>
      <c r="MYC45" s="85"/>
      <c r="MYD45" s="85"/>
      <c r="MYE45" s="85"/>
      <c r="MYF45" s="85"/>
      <c r="MYG45" s="85"/>
      <c r="MYH45" s="85"/>
      <c r="MYI45" s="85"/>
      <c r="MYJ45" s="85"/>
      <c r="MYK45" s="85"/>
      <c r="MYL45" s="85"/>
      <c r="MYM45" s="85"/>
      <c r="MYN45" s="85"/>
      <c r="MYO45" s="85"/>
      <c r="MYP45" s="85"/>
      <c r="MYQ45" s="85"/>
      <c r="MYR45" s="85"/>
      <c r="MYS45" s="85"/>
      <c r="MYT45" s="85"/>
      <c r="MYU45" s="85"/>
      <c r="MYV45" s="85"/>
      <c r="MYW45" s="85"/>
      <c r="MYX45" s="85"/>
      <c r="MYY45" s="85"/>
      <c r="MYZ45" s="85"/>
      <c r="MZA45" s="85"/>
      <c r="MZB45" s="85"/>
      <c r="MZC45" s="85"/>
      <c r="MZD45" s="85"/>
      <c r="MZE45" s="85"/>
      <c r="MZF45" s="85"/>
      <c r="MZG45" s="85"/>
      <c r="MZH45" s="85"/>
      <c r="MZI45" s="85"/>
      <c r="MZJ45" s="85"/>
      <c r="MZK45" s="85"/>
      <c r="MZL45" s="85"/>
      <c r="MZM45" s="85"/>
      <c r="MZN45" s="85"/>
      <c r="MZO45" s="85"/>
      <c r="MZP45" s="85"/>
      <c r="MZQ45" s="85"/>
      <c r="MZR45" s="85"/>
      <c r="MZS45" s="85"/>
      <c r="MZT45" s="85"/>
      <c r="MZU45" s="85"/>
      <c r="MZV45" s="85"/>
      <c r="MZW45" s="85"/>
      <c r="MZX45" s="85"/>
      <c r="MZY45" s="85"/>
      <c r="MZZ45" s="85"/>
      <c r="NAA45" s="85"/>
      <c r="NAB45" s="85"/>
      <c r="NAC45" s="85"/>
      <c r="NAD45" s="85"/>
      <c r="NAE45" s="85"/>
      <c r="NAF45" s="85"/>
      <c r="NAG45" s="85"/>
      <c r="NAH45" s="85"/>
      <c r="NAI45" s="85"/>
      <c r="NAJ45" s="85"/>
      <c r="NAK45" s="85"/>
      <c r="NAL45" s="85"/>
      <c r="NAM45" s="85"/>
      <c r="NAN45" s="85"/>
      <c r="NAO45" s="85"/>
      <c r="NAP45" s="85"/>
      <c r="NAQ45" s="85"/>
      <c r="NAR45" s="85"/>
      <c r="NAS45" s="85"/>
      <c r="NAT45" s="85"/>
      <c r="NAU45" s="85"/>
      <c r="NAV45" s="85"/>
      <c r="NAW45" s="85"/>
      <c r="NAX45" s="85"/>
      <c r="NAY45" s="85"/>
      <c r="NAZ45" s="85"/>
      <c r="NBA45" s="85"/>
      <c r="NBB45" s="85"/>
      <c r="NBC45" s="85"/>
      <c r="NBD45" s="85"/>
      <c r="NBE45" s="85"/>
      <c r="NBF45" s="85"/>
      <c r="NBG45" s="85"/>
      <c r="NBH45" s="85"/>
      <c r="NBI45" s="85"/>
      <c r="NBJ45" s="85"/>
      <c r="NBK45" s="85"/>
      <c r="NBL45" s="85"/>
      <c r="NBM45" s="85"/>
      <c r="NBN45" s="85"/>
      <c r="NBO45" s="85"/>
      <c r="NBP45" s="85"/>
      <c r="NBQ45" s="85"/>
      <c r="NBR45" s="85"/>
      <c r="NBS45" s="85"/>
      <c r="NBT45" s="85"/>
      <c r="NBU45" s="85"/>
      <c r="NBV45" s="85"/>
      <c r="NBW45" s="85"/>
      <c r="NBX45" s="85"/>
      <c r="NBY45" s="85"/>
      <c r="NBZ45" s="85"/>
      <c r="NCA45" s="85"/>
      <c r="NCB45" s="85"/>
      <c r="NCC45" s="85"/>
      <c r="NCD45" s="85"/>
      <c r="NCE45" s="85"/>
      <c r="NCF45" s="85"/>
      <c r="NCG45" s="85"/>
      <c r="NCH45" s="85"/>
      <c r="NCI45" s="85"/>
      <c r="NCJ45" s="85"/>
      <c r="NCK45" s="85"/>
      <c r="NCL45" s="85"/>
      <c r="NCM45" s="85"/>
      <c r="NCN45" s="85"/>
      <c r="NCO45" s="85"/>
      <c r="NCP45" s="85"/>
      <c r="NCQ45" s="85"/>
      <c r="NCR45" s="85"/>
      <c r="NCS45" s="85"/>
      <c r="NCT45" s="85"/>
      <c r="NCU45" s="85"/>
      <c r="NCV45" s="85"/>
      <c r="NCW45" s="85"/>
      <c r="NCX45" s="85"/>
      <c r="NCY45" s="85"/>
      <c r="NCZ45" s="85"/>
      <c r="NDA45" s="85"/>
      <c r="NDB45" s="85"/>
      <c r="NDC45" s="85"/>
      <c r="NDD45" s="85"/>
      <c r="NDE45" s="85"/>
      <c r="NDF45" s="85"/>
      <c r="NDG45" s="85"/>
      <c r="NDH45" s="85"/>
      <c r="NDI45" s="85"/>
      <c r="NDJ45" s="85"/>
      <c r="NDK45" s="85"/>
      <c r="NDL45" s="85"/>
      <c r="NDM45" s="85"/>
      <c r="NDN45" s="85"/>
      <c r="NDO45" s="85"/>
      <c r="NDP45" s="85"/>
      <c r="NDQ45" s="85"/>
      <c r="NDR45" s="85"/>
      <c r="NDS45" s="85"/>
      <c r="NDT45" s="85"/>
      <c r="NDU45" s="85"/>
      <c r="NDV45" s="85"/>
      <c r="NDW45" s="85"/>
      <c r="NDX45" s="85"/>
      <c r="NDY45" s="85"/>
      <c r="NDZ45" s="85"/>
      <c r="NEA45" s="85"/>
      <c r="NEB45" s="85"/>
      <c r="NEC45" s="85"/>
      <c r="NED45" s="85"/>
      <c r="NEE45" s="85"/>
      <c r="NEF45" s="85"/>
      <c r="NEG45" s="85"/>
      <c r="NEH45" s="85"/>
      <c r="NEI45" s="85"/>
      <c r="NEJ45" s="85"/>
      <c r="NEK45" s="85"/>
      <c r="NEL45" s="85"/>
      <c r="NEM45" s="85"/>
      <c r="NEN45" s="85"/>
      <c r="NEO45" s="85"/>
      <c r="NEP45" s="85"/>
      <c r="NEQ45" s="85"/>
      <c r="NER45" s="85"/>
      <c r="NES45" s="85"/>
      <c r="NET45" s="85"/>
      <c r="NEU45" s="85"/>
      <c r="NEV45" s="85"/>
      <c r="NEW45" s="85"/>
      <c r="NEX45" s="85"/>
      <c r="NEY45" s="85"/>
      <c r="NEZ45" s="85"/>
      <c r="NFA45" s="85"/>
      <c r="NFB45" s="85"/>
      <c r="NFC45" s="85"/>
      <c r="NFD45" s="85"/>
      <c r="NFE45" s="85"/>
      <c r="NFF45" s="85"/>
      <c r="NFG45" s="85"/>
      <c r="NFH45" s="85"/>
      <c r="NFI45" s="85"/>
      <c r="NFJ45" s="85"/>
      <c r="NFK45" s="85"/>
      <c r="NFL45" s="85"/>
      <c r="NFM45" s="85"/>
      <c r="NFN45" s="85"/>
      <c r="NFO45" s="85"/>
      <c r="NFP45" s="85"/>
      <c r="NFQ45" s="85"/>
      <c r="NFR45" s="85"/>
      <c r="NFS45" s="85"/>
      <c r="NFT45" s="85"/>
      <c r="NFU45" s="85"/>
      <c r="NFV45" s="85"/>
      <c r="NFW45" s="85"/>
      <c r="NFX45" s="85"/>
      <c r="NFY45" s="85"/>
      <c r="NFZ45" s="85"/>
      <c r="NGA45" s="85"/>
      <c r="NGB45" s="85"/>
      <c r="NGC45" s="85"/>
      <c r="NGD45" s="85"/>
      <c r="NGE45" s="85"/>
      <c r="NGF45" s="85"/>
      <c r="NGG45" s="85"/>
      <c r="NGH45" s="85"/>
      <c r="NGI45" s="85"/>
      <c r="NGJ45" s="85"/>
      <c r="NGK45" s="85"/>
      <c r="NGL45" s="85"/>
      <c r="NGM45" s="85"/>
      <c r="NGN45" s="85"/>
      <c r="NGO45" s="85"/>
      <c r="NGP45" s="85"/>
      <c r="NGQ45" s="85"/>
      <c r="NGR45" s="85"/>
      <c r="NGS45" s="85"/>
      <c r="NGT45" s="85"/>
      <c r="NGU45" s="85"/>
      <c r="NGV45" s="85"/>
      <c r="NGW45" s="85"/>
      <c r="NGX45" s="85"/>
      <c r="NGY45" s="85"/>
      <c r="NGZ45" s="85"/>
      <c r="NHA45" s="85"/>
      <c r="NHB45" s="85"/>
      <c r="NHC45" s="85"/>
      <c r="NHD45" s="85"/>
      <c r="NHE45" s="85"/>
      <c r="NHF45" s="85"/>
      <c r="NHG45" s="85"/>
      <c r="NHH45" s="85"/>
      <c r="NHI45" s="85"/>
      <c r="NHJ45" s="85"/>
      <c r="NHK45" s="85"/>
      <c r="NHL45" s="85"/>
      <c r="NHM45" s="85"/>
      <c r="NHN45" s="85"/>
      <c r="NHO45" s="85"/>
      <c r="NHP45" s="85"/>
      <c r="NHQ45" s="85"/>
      <c r="NHR45" s="85"/>
      <c r="NHS45" s="85"/>
      <c r="NHT45" s="85"/>
      <c r="NHU45" s="85"/>
      <c r="NHV45" s="85"/>
      <c r="NHW45" s="85"/>
      <c r="NHX45" s="85"/>
      <c r="NHY45" s="85"/>
      <c r="NHZ45" s="85"/>
      <c r="NIA45" s="85"/>
      <c r="NIB45" s="85"/>
      <c r="NIC45" s="85"/>
      <c r="NID45" s="85"/>
      <c r="NIE45" s="85"/>
      <c r="NIF45" s="85"/>
      <c r="NIG45" s="85"/>
      <c r="NIH45" s="85"/>
      <c r="NII45" s="85"/>
      <c r="NIJ45" s="85"/>
      <c r="NIK45" s="85"/>
      <c r="NIL45" s="85"/>
      <c r="NIM45" s="85"/>
      <c r="NIN45" s="85"/>
      <c r="NIO45" s="85"/>
      <c r="NIP45" s="85"/>
      <c r="NIQ45" s="85"/>
      <c r="NIR45" s="85"/>
      <c r="NIS45" s="85"/>
      <c r="NIT45" s="85"/>
      <c r="NIU45" s="85"/>
      <c r="NIV45" s="85"/>
      <c r="NIW45" s="85"/>
      <c r="NIX45" s="85"/>
      <c r="NIY45" s="85"/>
      <c r="NIZ45" s="85"/>
      <c r="NJA45" s="85"/>
      <c r="NJB45" s="85"/>
      <c r="NJC45" s="85"/>
      <c r="NJD45" s="85"/>
      <c r="NJE45" s="85"/>
      <c r="NJF45" s="85"/>
      <c r="NJG45" s="85"/>
      <c r="NJH45" s="85"/>
      <c r="NJI45" s="85"/>
      <c r="NJJ45" s="85"/>
      <c r="NJK45" s="85"/>
      <c r="NJL45" s="85"/>
      <c r="NJM45" s="85"/>
      <c r="NJN45" s="85"/>
      <c r="NJO45" s="85"/>
      <c r="NJP45" s="85"/>
      <c r="NJQ45" s="85"/>
      <c r="NJR45" s="85"/>
      <c r="NJS45" s="85"/>
      <c r="NJT45" s="85"/>
      <c r="NJU45" s="85"/>
      <c r="NJV45" s="85"/>
      <c r="NJW45" s="85"/>
      <c r="NJX45" s="85"/>
      <c r="NJY45" s="85"/>
      <c r="NJZ45" s="85"/>
      <c r="NKA45" s="85"/>
      <c r="NKB45" s="85"/>
      <c r="NKC45" s="85"/>
      <c r="NKD45" s="85"/>
      <c r="NKE45" s="85"/>
      <c r="NKF45" s="85"/>
      <c r="NKG45" s="85"/>
      <c r="NKH45" s="85"/>
      <c r="NKI45" s="85"/>
      <c r="NKJ45" s="85"/>
      <c r="NKK45" s="85"/>
      <c r="NKL45" s="85"/>
      <c r="NKM45" s="85"/>
      <c r="NKN45" s="85"/>
      <c r="NKO45" s="85"/>
      <c r="NKP45" s="85"/>
      <c r="NKQ45" s="85"/>
      <c r="NKR45" s="85"/>
      <c r="NKS45" s="85"/>
      <c r="NKT45" s="85"/>
      <c r="NKU45" s="85"/>
      <c r="NKV45" s="85"/>
      <c r="NKW45" s="85"/>
      <c r="NKX45" s="85"/>
      <c r="NKY45" s="85"/>
      <c r="NKZ45" s="85"/>
      <c r="NLA45" s="85"/>
      <c r="NLB45" s="85"/>
      <c r="NLC45" s="85"/>
      <c r="NLD45" s="85"/>
      <c r="NLE45" s="85"/>
      <c r="NLF45" s="85"/>
      <c r="NLG45" s="85"/>
      <c r="NLH45" s="85"/>
      <c r="NLI45" s="85"/>
      <c r="NLJ45" s="85"/>
      <c r="NLK45" s="85"/>
      <c r="NLL45" s="85"/>
      <c r="NLM45" s="85"/>
      <c r="NLN45" s="85"/>
      <c r="NLO45" s="85"/>
      <c r="NLP45" s="85"/>
      <c r="NLQ45" s="85"/>
      <c r="NLR45" s="85"/>
      <c r="NLS45" s="85"/>
      <c r="NLT45" s="85"/>
      <c r="NLU45" s="85"/>
      <c r="NLV45" s="85"/>
      <c r="NLW45" s="85"/>
      <c r="NLX45" s="85"/>
      <c r="NLY45" s="85"/>
      <c r="NLZ45" s="85"/>
      <c r="NMA45" s="85"/>
      <c r="NMB45" s="85"/>
      <c r="NMC45" s="85"/>
      <c r="NMD45" s="85"/>
      <c r="NME45" s="85"/>
      <c r="NMF45" s="85"/>
      <c r="NMG45" s="85"/>
      <c r="NMH45" s="85"/>
      <c r="NMI45" s="85"/>
      <c r="NMJ45" s="85"/>
      <c r="NMK45" s="85"/>
      <c r="NML45" s="85"/>
      <c r="NMM45" s="85"/>
      <c r="NMN45" s="85"/>
      <c r="NMO45" s="85"/>
      <c r="NMP45" s="85"/>
      <c r="NMQ45" s="85"/>
      <c r="NMR45" s="85"/>
      <c r="NMS45" s="85"/>
      <c r="NMT45" s="85"/>
      <c r="NMU45" s="85"/>
      <c r="NMV45" s="85"/>
      <c r="NMW45" s="85"/>
      <c r="NMX45" s="85"/>
      <c r="NMY45" s="85"/>
      <c r="NMZ45" s="85"/>
      <c r="NNA45" s="85"/>
      <c r="NNB45" s="85"/>
      <c r="NNC45" s="85"/>
      <c r="NND45" s="85"/>
      <c r="NNE45" s="85"/>
      <c r="NNF45" s="85"/>
      <c r="NNG45" s="85"/>
      <c r="NNH45" s="85"/>
      <c r="NNI45" s="85"/>
      <c r="NNJ45" s="85"/>
      <c r="NNK45" s="85"/>
      <c r="NNL45" s="85"/>
      <c r="NNM45" s="85"/>
      <c r="NNN45" s="85"/>
      <c r="NNO45" s="85"/>
      <c r="NNP45" s="85"/>
      <c r="NNQ45" s="85"/>
      <c r="NNR45" s="85"/>
      <c r="NNS45" s="85"/>
      <c r="NNT45" s="85"/>
      <c r="NNU45" s="85"/>
      <c r="NNV45" s="85"/>
      <c r="NNW45" s="85"/>
      <c r="NNX45" s="85"/>
      <c r="NNY45" s="85"/>
      <c r="NNZ45" s="85"/>
      <c r="NOA45" s="85"/>
      <c r="NOB45" s="85"/>
      <c r="NOC45" s="85"/>
      <c r="NOD45" s="85"/>
      <c r="NOE45" s="85"/>
      <c r="NOF45" s="85"/>
      <c r="NOG45" s="85"/>
      <c r="NOH45" s="85"/>
      <c r="NOI45" s="85"/>
      <c r="NOJ45" s="85"/>
      <c r="NOK45" s="85"/>
      <c r="NOL45" s="85"/>
      <c r="NOM45" s="85"/>
      <c r="NON45" s="85"/>
      <c r="NOO45" s="85"/>
      <c r="NOP45" s="85"/>
      <c r="NOQ45" s="85"/>
      <c r="NOR45" s="85"/>
      <c r="NOS45" s="85"/>
      <c r="NOT45" s="85"/>
      <c r="NOU45" s="85"/>
      <c r="NOV45" s="85"/>
      <c r="NOW45" s="85"/>
      <c r="NOX45" s="85"/>
      <c r="NOY45" s="85"/>
      <c r="NOZ45" s="85"/>
      <c r="NPA45" s="85"/>
      <c r="NPB45" s="85"/>
      <c r="NPC45" s="85"/>
      <c r="NPD45" s="85"/>
      <c r="NPE45" s="85"/>
      <c r="NPF45" s="85"/>
      <c r="NPG45" s="85"/>
      <c r="NPH45" s="85"/>
      <c r="NPI45" s="85"/>
      <c r="NPJ45" s="85"/>
      <c r="NPK45" s="85"/>
      <c r="NPL45" s="85"/>
      <c r="NPM45" s="85"/>
      <c r="NPN45" s="85"/>
      <c r="NPO45" s="85"/>
      <c r="NPP45" s="85"/>
      <c r="NPQ45" s="85"/>
      <c r="NPR45" s="85"/>
      <c r="NPS45" s="85"/>
      <c r="NPT45" s="85"/>
      <c r="NPU45" s="85"/>
      <c r="NPV45" s="85"/>
      <c r="NPW45" s="85"/>
      <c r="NPX45" s="85"/>
      <c r="NPY45" s="85"/>
      <c r="NPZ45" s="85"/>
      <c r="NQA45" s="85"/>
      <c r="NQB45" s="85"/>
      <c r="NQC45" s="85"/>
      <c r="NQD45" s="85"/>
      <c r="NQE45" s="85"/>
      <c r="NQF45" s="85"/>
      <c r="NQG45" s="85"/>
      <c r="NQH45" s="85"/>
      <c r="NQI45" s="85"/>
      <c r="NQJ45" s="85"/>
      <c r="NQK45" s="85"/>
      <c r="NQL45" s="85"/>
      <c r="NQM45" s="85"/>
      <c r="NQN45" s="85"/>
      <c r="NQO45" s="85"/>
      <c r="NQP45" s="85"/>
      <c r="NQQ45" s="85"/>
      <c r="NQR45" s="85"/>
      <c r="NQS45" s="85"/>
      <c r="NQT45" s="85"/>
      <c r="NQU45" s="85"/>
      <c r="NQV45" s="85"/>
      <c r="NQW45" s="85"/>
      <c r="NQX45" s="85"/>
      <c r="NQY45" s="85"/>
      <c r="NQZ45" s="85"/>
      <c r="NRA45" s="85"/>
      <c r="NRB45" s="85"/>
      <c r="NRC45" s="85"/>
      <c r="NRD45" s="85"/>
      <c r="NRE45" s="85"/>
      <c r="NRF45" s="85"/>
      <c r="NRG45" s="85"/>
      <c r="NRH45" s="85"/>
      <c r="NRI45" s="85"/>
      <c r="NRJ45" s="85"/>
      <c r="NRK45" s="85"/>
      <c r="NRL45" s="85"/>
      <c r="NRM45" s="85"/>
      <c r="NRN45" s="85"/>
      <c r="NRO45" s="85"/>
      <c r="NRP45" s="85"/>
      <c r="NRQ45" s="85"/>
      <c r="NRR45" s="85"/>
      <c r="NRS45" s="85"/>
      <c r="NRT45" s="85"/>
      <c r="NRU45" s="85"/>
      <c r="NRV45" s="85"/>
      <c r="NRW45" s="85"/>
      <c r="NRX45" s="85"/>
      <c r="NRY45" s="85"/>
      <c r="NRZ45" s="85"/>
      <c r="NSA45" s="85"/>
      <c r="NSB45" s="85"/>
      <c r="NSC45" s="85"/>
      <c r="NSD45" s="85"/>
      <c r="NSE45" s="85"/>
      <c r="NSF45" s="85"/>
      <c r="NSG45" s="85"/>
      <c r="NSH45" s="85"/>
      <c r="NSI45" s="85"/>
      <c r="NSJ45" s="85"/>
      <c r="NSK45" s="85"/>
      <c r="NSL45" s="85"/>
      <c r="NSM45" s="85"/>
      <c r="NSN45" s="85"/>
      <c r="NSO45" s="85"/>
      <c r="NSP45" s="85"/>
      <c r="NSQ45" s="85"/>
      <c r="NSR45" s="85"/>
      <c r="NSS45" s="85"/>
      <c r="NST45" s="85"/>
      <c r="NSU45" s="85"/>
      <c r="NSV45" s="85"/>
      <c r="NSW45" s="85"/>
      <c r="NSX45" s="85"/>
      <c r="NSY45" s="85"/>
      <c r="NSZ45" s="85"/>
      <c r="NTA45" s="85"/>
      <c r="NTB45" s="85"/>
      <c r="NTC45" s="85"/>
      <c r="NTD45" s="85"/>
      <c r="NTE45" s="85"/>
      <c r="NTF45" s="85"/>
      <c r="NTG45" s="85"/>
      <c r="NTH45" s="85"/>
      <c r="NTI45" s="85"/>
      <c r="NTJ45" s="85"/>
      <c r="NTK45" s="85"/>
      <c r="NTL45" s="85"/>
      <c r="NTM45" s="85"/>
      <c r="NTN45" s="85"/>
      <c r="NTO45" s="85"/>
      <c r="NTP45" s="85"/>
      <c r="NTQ45" s="85"/>
      <c r="NTR45" s="85"/>
      <c r="NTS45" s="85"/>
      <c r="NTT45" s="85"/>
      <c r="NTU45" s="85"/>
      <c r="NTV45" s="85"/>
      <c r="NTW45" s="85"/>
      <c r="NTX45" s="85"/>
      <c r="NTY45" s="85"/>
      <c r="NTZ45" s="85"/>
      <c r="NUA45" s="85"/>
      <c r="NUB45" s="85"/>
      <c r="NUC45" s="85"/>
      <c r="NUD45" s="85"/>
      <c r="NUE45" s="85"/>
      <c r="NUF45" s="85"/>
      <c r="NUG45" s="85"/>
      <c r="NUH45" s="85"/>
      <c r="NUI45" s="85"/>
      <c r="NUJ45" s="85"/>
      <c r="NUK45" s="85"/>
      <c r="NUL45" s="85"/>
      <c r="NUM45" s="85"/>
      <c r="NUN45" s="85"/>
      <c r="NUO45" s="85"/>
      <c r="NUP45" s="85"/>
      <c r="NUQ45" s="85"/>
      <c r="NUR45" s="85"/>
      <c r="NUS45" s="85"/>
      <c r="NUT45" s="85"/>
      <c r="NUU45" s="85"/>
      <c r="NUV45" s="85"/>
      <c r="NUW45" s="85"/>
      <c r="NUX45" s="85"/>
      <c r="NUY45" s="85"/>
      <c r="NUZ45" s="85"/>
      <c r="NVA45" s="85"/>
      <c r="NVB45" s="85"/>
      <c r="NVC45" s="85"/>
      <c r="NVD45" s="85"/>
      <c r="NVE45" s="85"/>
      <c r="NVF45" s="85"/>
      <c r="NVG45" s="85"/>
      <c r="NVH45" s="85"/>
      <c r="NVI45" s="85"/>
      <c r="NVJ45" s="85"/>
      <c r="NVK45" s="85"/>
      <c r="NVL45" s="85"/>
      <c r="NVM45" s="85"/>
      <c r="NVN45" s="85"/>
      <c r="NVO45" s="85"/>
      <c r="NVP45" s="85"/>
      <c r="NVQ45" s="85"/>
      <c r="NVR45" s="85"/>
      <c r="NVS45" s="85"/>
      <c r="NVT45" s="85"/>
      <c r="NVU45" s="85"/>
      <c r="NVV45" s="85"/>
      <c r="NVW45" s="85"/>
      <c r="NVX45" s="85"/>
      <c r="NVY45" s="85"/>
      <c r="NVZ45" s="85"/>
      <c r="NWA45" s="85"/>
      <c r="NWB45" s="85"/>
      <c r="NWC45" s="85"/>
      <c r="NWD45" s="85"/>
      <c r="NWE45" s="85"/>
      <c r="NWF45" s="85"/>
      <c r="NWG45" s="85"/>
      <c r="NWH45" s="85"/>
      <c r="NWI45" s="85"/>
      <c r="NWJ45" s="85"/>
      <c r="NWK45" s="85"/>
      <c r="NWL45" s="85"/>
      <c r="NWM45" s="85"/>
      <c r="NWN45" s="85"/>
      <c r="NWO45" s="85"/>
      <c r="NWP45" s="85"/>
      <c r="NWQ45" s="85"/>
      <c r="NWR45" s="85"/>
      <c r="NWS45" s="85"/>
      <c r="NWT45" s="85"/>
      <c r="NWU45" s="85"/>
      <c r="NWV45" s="85"/>
      <c r="NWW45" s="85"/>
      <c r="NWX45" s="85"/>
      <c r="NWY45" s="85"/>
      <c r="NWZ45" s="85"/>
      <c r="NXA45" s="85"/>
      <c r="NXB45" s="85"/>
      <c r="NXC45" s="85"/>
      <c r="NXD45" s="85"/>
      <c r="NXE45" s="85"/>
      <c r="NXF45" s="85"/>
      <c r="NXG45" s="85"/>
      <c r="NXH45" s="85"/>
      <c r="NXI45" s="85"/>
      <c r="NXJ45" s="85"/>
      <c r="NXK45" s="85"/>
      <c r="NXL45" s="85"/>
      <c r="NXM45" s="85"/>
      <c r="NXN45" s="85"/>
      <c r="NXO45" s="85"/>
      <c r="NXP45" s="85"/>
      <c r="NXQ45" s="85"/>
      <c r="NXR45" s="85"/>
      <c r="NXS45" s="85"/>
      <c r="NXT45" s="85"/>
      <c r="NXU45" s="85"/>
      <c r="NXV45" s="85"/>
      <c r="NXW45" s="85"/>
      <c r="NXX45" s="85"/>
      <c r="NXY45" s="85"/>
      <c r="NXZ45" s="85"/>
      <c r="NYA45" s="85"/>
      <c r="NYB45" s="85"/>
      <c r="NYC45" s="85"/>
      <c r="NYD45" s="85"/>
      <c r="NYE45" s="85"/>
      <c r="NYF45" s="85"/>
      <c r="NYG45" s="85"/>
      <c r="NYH45" s="85"/>
      <c r="NYI45" s="85"/>
      <c r="NYJ45" s="85"/>
      <c r="NYK45" s="85"/>
      <c r="NYL45" s="85"/>
      <c r="NYM45" s="85"/>
      <c r="NYN45" s="85"/>
      <c r="NYO45" s="85"/>
      <c r="NYP45" s="85"/>
      <c r="NYQ45" s="85"/>
      <c r="NYR45" s="85"/>
      <c r="NYS45" s="85"/>
      <c r="NYT45" s="85"/>
      <c r="NYU45" s="85"/>
      <c r="NYV45" s="85"/>
      <c r="NYW45" s="85"/>
      <c r="NYX45" s="85"/>
      <c r="NYY45" s="85"/>
      <c r="NYZ45" s="85"/>
      <c r="NZA45" s="85"/>
      <c r="NZB45" s="85"/>
      <c r="NZC45" s="85"/>
      <c r="NZD45" s="85"/>
      <c r="NZE45" s="85"/>
      <c r="NZF45" s="85"/>
      <c r="NZG45" s="85"/>
      <c r="NZH45" s="85"/>
      <c r="NZI45" s="85"/>
      <c r="NZJ45" s="85"/>
      <c r="NZK45" s="85"/>
      <c r="NZL45" s="85"/>
      <c r="NZM45" s="85"/>
      <c r="NZN45" s="85"/>
      <c r="NZO45" s="85"/>
      <c r="NZP45" s="85"/>
      <c r="NZQ45" s="85"/>
      <c r="NZR45" s="85"/>
      <c r="NZS45" s="85"/>
      <c r="NZT45" s="85"/>
      <c r="NZU45" s="85"/>
      <c r="NZV45" s="85"/>
      <c r="NZW45" s="85"/>
      <c r="NZX45" s="85"/>
      <c r="NZY45" s="85"/>
      <c r="NZZ45" s="85"/>
      <c r="OAA45" s="85"/>
      <c r="OAB45" s="85"/>
      <c r="OAC45" s="85"/>
      <c r="OAD45" s="85"/>
      <c r="OAE45" s="85"/>
      <c r="OAF45" s="85"/>
      <c r="OAG45" s="85"/>
      <c r="OAH45" s="85"/>
      <c r="OAI45" s="85"/>
      <c r="OAJ45" s="85"/>
      <c r="OAK45" s="85"/>
      <c r="OAL45" s="85"/>
      <c r="OAM45" s="85"/>
      <c r="OAN45" s="85"/>
      <c r="OAO45" s="85"/>
      <c r="OAP45" s="85"/>
      <c r="OAQ45" s="85"/>
      <c r="OAR45" s="85"/>
      <c r="OAS45" s="85"/>
      <c r="OAT45" s="85"/>
      <c r="OAU45" s="85"/>
      <c r="OAV45" s="85"/>
      <c r="OAW45" s="85"/>
      <c r="OAX45" s="85"/>
      <c r="OAY45" s="85"/>
      <c r="OAZ45" s="85"/>
      <c r="OBA45" s="85"/>
      <c r="OBB45" s="85"/>
      <c r="OBC45" s="85"/>
      <c r="OBD45" s="85"/>
      <c r="OBE45" s="85"/>
      <c r="OBF45" s="85"/>
      <c r="OBG45" s="85"/>
      <c r="OBH45" s="85"/>
      <c r="OBI45" s="85"/>
      <c r="OBJ45" s="85"/>
      <c r="OBK45" s="85"/>
      <c r="OBL45" s="85"/>
      <c r="OBM45" s="85"/>
      <c r="OBN45" s="85"/>
      <c r="OBO45" s="85"/>
      <c r="OBP45" s="85"/>
      <c r="OBQ45" s="85"/>
      <c r="OBR45" s="85"/>
      <c r="OBS45" s="85"/>
      <c r="OBT45" s="85"/>
      <c r="OBU45" s="85"/>
      <c r="OBV45" s="85"/>
      <c r="OBW45" s="85"/>
      <c r="OBX45" s="85"/>
      <c r="OBY45" s="85"/>
      <c r="OBZ45" s="85"/>
      <c r="OCA45" s="85"/>
      <c r="OCB45" s="85"/>
      <c r="OCC45" s="85"/>
      <c r="OCD45" s="85"/>
      <c r="OCE45" s="85"/>
      <c r="OCF45" s="85"/>
      <c r="OCG45" s="85"/>
      <c r="OCH45" s="85"/>
      <c r="OCI45" s="85"/>
      <c r="OCJ45" s="85"/>
      <c r="OCK45" s="85"/>
      <c r="OCL45" s="85"/>
      <c r="OCM45" s="85"/>
      <c r="OCN45" s="85"/>
      <c r="OCO45" s="85"/>
      <c r="OCP45" s="85"/>
      <c r="OCQ45" s="85"/>
      <c r="OCR45" s="85"/>
      <c r="OCS45" s="85"/>
      <c r="OCT45" s="85"/>
      <c r="OCU45" s="85"/>
      <c r="OCV45" s="85"/>
      <c r="OCW45" s="85"/>
      <c r="OCX45" s="85"/>
      <c r="OCY45" s="85"/>
      <c r="OCZ45" s="85"/>
      <c r="ODA45" s="85"/>
      <c r="ODB45" s="85"/>
      <c r="ODC45" s="85"/>
      <c r="ODD45" s="85"/>
      <c r="ODE45" s="85"/>
      <c r="ODF45" s="85"/>
      <c r="ODG45" s="85"/>
      <c r="ODH45" s="85"/>
      <c r="ODI45" s="85"/>
      <c r="ODJ45" s="85"/>
      <c r="ODK45" s="85"/>
      <c r="ODL45" s="85"/>
      <c r="ODM45" s="85"/>
      <c r="ODN45" s="85"/>
      <c r="ODO45" s="85"/>
      <c r="ODP45" s="85"/>
      <c r="ODQ45" s="85"/>
      <c r="ODR45" s="85"/>
      <c r="ODS45" s="85"/>
      <c r="ODT45" s="85"/>
      <c r="ODU45" s="85"/>
      <c r="ODV45" s="85"/>
      <c r="ODW45" s="85"/>
      <c r="ODX45" s="85"/>
      <c r="ODY45" s="85"/>
      <c r="ODZ45" s="85"/>
      <c r="OEA45" s="85"/>
      <c r="OEB45" s="85"/>
      <c r="OEC45" s="85"/>
      <c r="OED45" s="85"/>
      <c r="OEE45" s="85"/>
      <c r="OEF45" s="85"/>
      <c r="OEG45" s="85"/>
      <c r="OEH45" s="85"/>
      <c r="OEI45" s="85"/>
      <c r="OEJ45" s="85"/>
      <c r="OEK45" s="85"/>
      <c r="OEL45" s="85"/>
      <c r="OEM45" s="85"/>
      <c r="OEN45" s="85"/>
      <c r="OEO45" s="85"/>
      <c r="OEP45" s="85"/>
      <c r="OEQ45" s="85"/>
      <c r="OER45" s="85"/>
      <c r="OES45" s="85"/>
      <c r="OET45" s="85"/>
      <c r="OEU45" s="85"/>
      <c r="OEV45" s="85"/>
      <c r="OEW45" s="85"/>
      <c r="OEX45" s="85"/>
      <c r="OEY45" s="85"/>
      <c r="OEZ45" s="85"/>
      <c r="OFA45" s="85"/>
      <c r="OFB45" s="85"/>
      <c r="OFC45" s="85"/>
      <c r="OFD45" s="85"/>
      <c r="OFE45" s="85"/>
      <c r="OFF45" s="85"/>
      <c r="OFG45" s="85"/>
      <c r="OFH45" s="85"/>
      <c r="OFI45" s="85"/>
      <c r="OFJ45" s="85"/>
      <c r="OFK45" s="85"/>
      <c r="OFL45" s="85"/>
      <c r="OFM45" s="85"/>
      <c r="OFN45" s="85"/>
      <c r="OFO45" s="85"/>
      <c r="OFP45" s="85"/>
      <c r="OFQ45" s="85"/>
      <c r="OFR45" s="85"/>
      <c r="OFS45" s="85"/>
      <c r="OFT45" s="85"/>
      <c r="OFU45" s="85"/>
      <c r="OFV45" s="85"/>
      <c r="OFW45" s="85"/>
      <c r="OFX45" s="85"/>
      <c r="OFY45" s="85"/>
      <c r="OFZ45" s="85"/>
      <c r="OGA45" s="85"/>
      <c r="OGB45" s="85"/>
      <c r="OGC45" s="85"/>
      <c r="OGD45" s="85"/>
      <c r="OGE45" s="85"/>
      <c r="OGF45" s="85"/>
      <c r="OGG45" s="85"/>
      <c r="OGH45" s="85"/>
      <c r="OGI45" s="85"/>
      <c r="OGJ45" s="85"/>
      <c r="OGK45" s="85"/>
      <c r="OGL45" s="85"/>
      <c r="OGM45" s="85"/>
      <c r="OGN45" s="85"/>
      <c r="OGO45" s="85"/>
      <c r="OGP45" s="85"/>
      <c r="OGQ45" s="85"/>
      <c r="OGR45" s="85"/>
      <c r="OGS45" s="85"/>
      <c r="OGT45" s="85"/>
      <c r="OGU45" s="85"/>
      <c r="OGV45" s="85"/>
      <c r="OGW45" s="85"/>
      <c r="OGX45" s="85"/>
      <c r="OGY45" s="85"/>
      <c r="OGZ45" s="85"/>
      <c r="OHA45" s="85"/>
      <c r="OHB45" s="85"/>
      <c r="OHC45" s="85"/>
      <c r="OHD45" s="85"/>
      <c r="OHE45" s="85"/>
      <c r="OHF45" s="85"/>
      <c r="OHG45" s="85"/>
      <c r="OHH45" s="85"/>
      <c r="OHI45" s="85"/>
      <c r="OHJ45" s="85"/>
      <c r="OHK45" s="85"/>
      <c r="OHL45" s="85"/>
      <c r="OHM45" s="85"/>
      <c r="OHN45" s="85"/>
      <c r="OHO45" s="85"/>
      <c r="OHP45" s="85"/>
      <c r="OHQ45" s="85"/>
      <c r="OHR45" s="85"/>
      <c r="OHS45" s="85"/>
      <c r="OHT45" s="85"/>
      <c r="OHU45" s="85"/>
      <c r="OHV45" s="85"/>
      <c r="OHW45" s="85"/>
      <c r="OHX45" s="85"/>
      <c r="OHY45" s="85"/>
      <c r="OHZ45" s="85"/>
      <c r="OIA45" s="85"/>
      <c r="OIB45" s="85"/>
      <c r="OIC45" s="85"/>
      <c r="OID45" s="85"/>
      <c r="OIE45" s="85"/>
      <c r="OIF45" s="85"/>
      <c r="OIG45" s="85"/>
      <c r="OIH45" s="85"/>
      <c r="OII45" s="85"/>
      <c r="OIJ45" s="85"/>
      <c r="OIK45" s="85"/>
      <c r="OIL45" s="85"/>
      <c r="OIM45" s="85"/>
      <c r="OIN45" s="85"/>
      <c r="OIO45" s="85"/>
      <c r="OIP45" s="85"/>
      <c r="OIQ45" s="85"/>
      <c r="OIR45" s="85"/>
      <c r="OIS45" s="85"/>
      <c r="OIT45" s="85"/>
      <c r="OIU45" s="85"/>
      <c r="OIV45" s="85"/>
      <c r="OIW45" s="85"/>
      <c r="OIX45" s="85"/>
      <c r="OIY45" s="85"/>
      <c r="OIZ45" s="85"/>
      <c r="OJA45" s="85"/>
      <c r="OJB45" s="85"/>
      <c r="OJC45" s="85"/>
      <c r="OJD45" s="85"/>
      <c r="OJE45" s="85"/>
      <c r="OJF45" s="85"/>
      <c r="OJG45" s="85"/>
      <c r="OJH45" s="85"/>
      <c r="OJI45" s="85"/>
      <c r="OJJ45" s="85"/>
      <c r="OJK45" s="85"/>
      <c r="OJL45" s="85"/>
      <c r="OJM45" s="85"/>
      <c r="OJN45" s="85"/>
      <c r="OJO45" s="85"/>
      <c r="OJP45" s="85"/>
      <c r="OJQ45" s="85"/>
      <c r="OJR45" s="85"/>
      <c r="OJS45" s="85"/>
      <c r="OJT45" s="85"/>
      <c r="OJU45" s="85"/>
      <c r="OJV45" s="85"/>
      <c r="OJW45" s="85"/>
      <c r="OJX45" s="85"/>
      <c r="OJY45" s="85"/>
      <c r="OJZ45" s="85"/>
      <c r="OKA45" s="85"/>
      <c r="OKB45" s="85"/>
      <c r="OKC45" s="85"/>
      <c r="OKD45" s="85"/>
      <c r="OKE45" s="85"/>
      <c r="OKF45" s="85"/>
      <c r="OKG45" s="85"/>
      <c r="OKH45" s="85"/>
      <c r="OKI45" s="85"/>
      <c r="OKJ45" s="85"/>
      <c r="OKK45" s="85"/>
      <c r="OKL45" s="85"/>
      <c r="OKM45" s="85"/>
      <c r="OKN45" s="85"/>
      <c r="OKO45" s="85"/>
      <c r="OKP45" s="85"/>
      <c r="OKQ45" s="85"/>
      <c r="OKR45" s="85"/>
      <c r="OKS45" s="85"/>
      <c r="OKT45" s="85"/>
      <c r="OKU45" s="85"/>
      <c r="OKV45" s="85"/>
      <c r="OKW45" s="85"/>
      <c r="OKX45" s="85"/>
      <c r="OKY45" s="85"/>
      <c r="OKZ45" s="85"/>
      <c r="OLA45" s="85"/>
      <c r="OLB45" s="85"/>
      <c r="OLC45" s="85"/>
      <c r="OLD45" s="85"/>
      <c r="OLE45" s="85"/>
      <c r="OLF45" s="85"/>
      <c r="OLG45" s="85"/>
      <c r="OLH45" s="85"/>
      <c r="OLI45" s="85"/>
      <c r="OLJ45" s="85"/>
      <c r="OLK45" s="85"/>
      <c r="OLL45" s="85"/>
      <c r="OLM45" s="85"/>
      <c r="OLN45" s="85"/>
      <c r="OLO45" s="85"/>
      <c r="OLP45" s="85"/>
      <c r="OLQ45" s="85"/>
      <c r="OLR45" s="85"/>
      <c r="OLS45" s="85"/>
      <c r="OLT45" s="85"/>
      <c r="OLU45" s="85"/>
      <c r="OLV45" s="85"/>
      <c r="OLW45" s="85"/>
      <c r="OLX45" s="85"/>
      <c r="OLY45" s="85"/>
      <c r="OLZ45" s="85"/>
      <c r="OMA45" s="85"/>
      <c r="OMB45" s="85"/>
      <c r="OMC45" s="85"/>
      <c r="OMD45" s="85"/>
      <c r="OME45" s="85"/>
      <c r="OMF45" s="85"/>
      <c r="OMG45" s="85"/>
      <c r="OMH45" s="85"/>
      <c r="OMI45" s="85"/>
      <c r="OMJ45" s="85"/>
      <c r="OMK45" s="85"/>
      <c r="OML45" s="85"/>
      <c r="OMM45" s="85"/>
      <c r="OMN45" s="85"/>
      <c r="OMO45" s="85"/>
      <c r="OMP45" s="85"/>
      <c r="OMQ45" s="85"/>
      <c r="OMR45" s="85"/>
      <c r="OMS45" s="85"/>
      <c r="OMT45" s="85"/>
      <c r="OMU45" s="85"/>
      <c r="OMV45" s="85"/>
      <c r="OMW45" s="85"/>
      <c r="OMX45" s="85"/>
      <c r="OMY45" s="85"/>
      <c r="OMZ45" s="85"/>
      <c r="ONA45" s="85"/>
      <c r="ONB45" s="85"/>
      <c r="ONC45" s="85"/>
      <c r="OND45" s="85"/>
      <c r="ONE45" s="85"/>
      <c r="ONF45" s="85"/>
      <c r="ONG45" s="85"/>
      <c r="ONH45" s="85"/>
      <c r="ONI45" s="85"/>
      <c r="ONJ45" s="85"/>
      <c r="ONK45" s="85"/>
      <c r="ONL45" s="85"/>
      <c r="ONM45" s="85"/>
      <c r="ONN45" s="85"/>
      <c r="ONO45" s="85"/>
      <c r="ONP45" s="85"/>
      <c r="ONQ45" s="85"/>
      <c r="ONR45" s="85"/>
      <c r="ONS45" s="85"/>
      <c r="ONT45" s="85"/>
      <c r="ONU45" s="85"/>
      <c r="ONV45" s="85"/>
      <c r="ONW45" s="85"/>
      <c r="ONX45" s="85"/>
      <c r="ONY45" s="85"/>
      <c r="ONZ45" s="85"/>
      <c r="OOA45" s="85"/>
      <c r="OOB45" s="85"/>
      <c r="OOC45" s="85"/>
      <c r="OOD45" s="85"/>
      <c r="OOE45" s="85"/>
      <c r="OOF45" s="85"/>
      <c r="OOG45" s="85"/>
      <c r="OOH45" s="85"/>
      <c r="OOI45" s="85"/>
      <c r="OOJ45" s="85"/>
      <c r="OOK45" s="85"/>
      <c r="OOL45" s="85"/>
      <c r="OOM45" s="85"/>
      <c r="OON45" s="85"/>
      <c r="OOO45" s="85"/>
      <c r="OOP45" s="85"/>
      <c r="OOQ45" s="85"/>
      <c r="OOR45" s="85"/>
      <c r="OOS45" s="85"/>
      <c r="OOT45" s="85"/>
      <c r="OOU45" s="85"/>
      <c r="OOV45" s="85"/>
      <c r="OOW45" s="85"/>
      <c r="OOX45" s="85"/>
      <c r="OOY45" s="85"/>
      <c r="OOZ45" s="85"/>
      <c r="OPA45" s="85"/>
      <c r="OPB45" s="85"/>
      <c r="OPC45" s="85"/>
      <c r="OPD45" s="85"/>
      <c r="OPE45" s="85"/>
      <c r="OPF45" s="85"/>
      <c r="OPG45" s="85"/>
      <c r="OPH45" s="85"/>
      <c r="OPI45" s="85"/>
      <c r="OPJ45" s="85"/>
      <c r="OPK45" s="85"/>
      <c r="OPL45" s="85"/>
      <c r="OPM45" s="85"/>
      <c r="OPN45" s="85"/>
      <c r="OPO45" s="85"/>
      <c r="OPP45" s="85"/>
      <c r="OPQ45" s="85"/>
      <c r="OPR45" s="85"/>
      <c r="OPS45" s="85"/>
      <c r="OPT45" s="85"/>
      <c r="OPU45" s="85"/>
      <c r="OPV45" s="85"/>
      <c r="OPW45" s="85"/>
      <c r="OPX45" s="85"/>
      <c r="OPY45" s="85"/>
      <c r="OPZ45" s="85"/>
      <c r="OQA45" s="85"/>
      <c r="OQB45" s="85"/>
      <c r="OQC45" s="85"/>
      <c r="OQD45" s="85"/>
      <c r="OQE45" s="85"/>
      <c r="OQF45" s="85"/>
      <c r="OQG45" s="85"/>
      <c r="OQH45" s="85"/>
      <c r="OQI45" s="85"/>
      <c r="OQJ45" s="85"/>
      <c r="OQK45" s="85"/>
      <c r="OQL45" s="85"/>
      <c r="OQM45" s="85"/>
      <c r="OQN45" s="85"/>
      <c r="OQO45" s="85"/>
      <c r="OQP45" s="85"/>
      <c r="OQQ45" s="85"/>
      <c r="OQR45" s="85"/>
      <c r="OQS45" s="85"/>
      <c r="OQT45" s="85"/>
      <c r="OQU45" s="85"/>
      <c r="OQV45" s="85"/>
      <c r="OQW45" s="85"/>
      <c r="OQX45" s="85"/>
      <c r="OQY45" s="85"/>
      <c r="OQZ45" s="85"/>
      <c r="ORA45" s="85"/>
      <c r="ORB45" s="85"/>
      <c r="ORC45" s="85"/>
      <c r="ORD45" s="85"/>
      <c r="ORE45" s="85"/>
      <c r="ORF45" s="85"/>
      <c r="ORG45" s="85"/>
      <c r="ORH45" s="85"/>
      <c r="ORI45" s="85"/>
      <c r="ORJ45" s="85"/>
      <c r="ORK45" s="85"/>
      <c r="ORL45" s="85"/>
      <c r="ORM45" s="85"/>
      <c r="ORN45" s="85"/>
      <c r="ORO45" s="85"/>
      <c r="ORP45" s="85"/>
      <c r="ORQ45" s="85"/>
      <c r="ORR45" s="85"/>
      <c r="ORS45" s="85"/>
      <c r="ORT45" s="85"/>
      <c r="ORU45" s="85"/>
      <c r="ORV45" s="85"/>
      <c r="ORW45" s="85"/>
      <c r="ORX45" s="85"/>
      <c r="ORY45" s="85"/>
      <c r="ORZ45" s="85"/>
      <c r="OSA45" s="85"/>
      <c r="OSB45" s="85"/>
      <c r="OSC45" s="85"/>
      <c r="OSD45" s="85"/>
      <c r="OSE45" s="85"/>
      <c r="OSF45" s="85"/>
      <c r="OSG45" s="85"/>
      <c r="OSH45" s="85"/>
      <c r="OSI45" s="85"/>
      <c r="OSJ45" s="85"/>
      <c r="OSK45" s="85"/>
      <c r="OSL45" s="85"/>
      <c r="OSM45" s="85"/>
      <c r="OSN45" s="85"/>
      <c r="OSO45" s="85"/>
      <c r="OSP45" s="85"/>
      <c r="OSQ45" s="85"/>
      <c r="OSR45" s="85"/>
      <c r="OSS45" s="85"/>
      <c r="OST45" s="85"/>
      <c r="OSU45" s="85"/>
      <c r="OSV45" s="85"/>
      <c r="OSW45" s="85"/>
      <c r="OSX45" s="85"/>
      <c r="OSY45" s="85"/>
      <c r="OSZ45" s="85"/>
      <c r="OTA45" s="85"/>
      <c r="OTB45" s="85"/>
      <c r="OTC45" s="85"/>
      <c r="OTD45" s="85"/>
      <c r="OTE45" s="85"/>
      <c r="OTF45" s="85"/>
      <c r="OTG45" s="85"/>
      <c r="OTH45" s="85"/>
      <c r="OTI45" s="85"/>
      <c r="OTJ45" s="85"/>
      <c r="OTK45" s="85"/>
      <c r="OTL45" s="85"/>
      <c r="OTM45" s="85"/>
      <c r="OTN45" s="85"/>
      <c r="OTO45" s="85"/>
      <c r="OTP45" s="85"/>
      <c r="OTQ45" s="85"/>
      <c r="OTR45" s="85"/>
      <c r="OTS45" s="85"/>
      <c r="OTT45" s="85"/>
      <c r="OTU45" s="85"/>
      <c r="OTV45" s="85"/>
      <c r="OTW45" s="85"/>
      <c r="OTX45" s="85"/>
      <c r="OTY45" s="85"/>
      <c r="OTZ45" s="85"/>
      <c r="OUA45" s="85"/>
      <c r="OUB45" s="85"/>
      <c r="OUC45" s="85"/>
      <c r="OUD45" s="85"/>
      <c r="OUE45" s="85"/>
      <c r="OUF45" s="85"/>
      <c r="OUG45" s="85"/>
      <c r="OUH45" s="85"/>
      <c r="OUI45" s="85"/>
      <c r="OUJ45" s="85"/>
      <c r="OUK45" s="85"/>
      <c r="OUL45" s="85"/>
      <c r="OUM45" s="85"/>
      <c r="OUN45" s="85"/>
      <c r="OUO45" s="85"/>
      <c r="OUP45" s="85"/>
      <c r="OUQ45" s="85"/>
      <c r="OUR45" s="85"/>
      <c r="OUS45" s="85"/>
      <c r="OUT45" s="85"/>
      <c r="OUU45" s="85"/>
      <c r="OUV45" s="85"/>
      <c r="OUW45" s="85"/>
      <c r="OUX45" s="85"/>
      <c r="OUY45" s="85"/>
      <c r="OUZ45" s="85"/>
      <c r="OVA45" s="85"/>
      <c r="OVB45" s="85"/>
      <c r="OVC45" s="85"/>
      <c r="OVD45" s="85"/>
      <c r="OVE45" s="85"/>
      <c r="OVF45" s="85"/>
      <c r="OVG45" s="85"/>
      <c r="OVH45" s="85"/>
      <c r="OVI45" s="85"/>
      <c r="OVJ45" s="85"/>
      <c r="OVK45" s="85"/>
      <c r="OVL45" s="85"/>
      <c r="OVM45" s="85"/>
      <c r="OVN45" s="85"/>
      <c r="OVO45" s="85"/>
      <c r="OVP45" s="85"/>
      <c r="OVQ45" s="85"/>
      <c r="OVR45" s="85"/>
      <c r="OVS45" s="85"/>
      <c r="OVT45" s="85"/>
      <c r="OVU45" s="85"/>
      <c r="OVV45" s="85"/>
      <c r="OVW45" s="85"/>
      <c r="OVX45" s="85"/>
      <c r="OVY45" s="85"/>
      <c r="OVZ45" s="85"/>
      <c r="OWA45" s="85"/>
      <c r="OWB45" s="85"/>
      <c r="OWC45" s="85"/>
      <c r="OWD45" s="85"/>
      <c r="OWE45" s="85"/>
      <c r="OWF45" s="85"/>
      <c r="OWG45" s="85"/>
      <c r="OWH45" s="85"/>
      <c r="OWI45" s="85"/>
      <c r="OWJ45" s="85"/>
      <c r="OWK45" s="85"/>
      <c r="OWL45" s="85"/>
      <c r="OWM45" s="85"/>
      <c r="OWN45" s="85"/>
      <c r="OWO45" s="85"/>
      <c r="OWP45" s="85"/>
      <c r="OWQ45" s="85"/>
      <c r="OWR45" s="85"/>
      <c r="OWS45" s="85"/>
      <c r="OWT45" s="85"/>
      <c r="OWU45" s="85"/>
      <c r="OWV45" s="85"/>
      <c r="OWW45" s="85"/>
      <c r="OWX45" s="85"/>
      <c r="OWY45" s="85"/>
      <c r="OWZ45" s="85"/>
      <c r="OXA45" s="85"/>
      <c r="OXB45" s="85"/>
      <c r="OXC45" s="85"/>
      <c r="OXD45" s="85"/>
      <c r="OXE45" s="85"/>
      <c r="OXF45" s="85"/>
      <c r="OXG45" s="85"/>
      <c r="OXH45" s="85"/>
      <c r="OXI45" s="85"/>
      <c r="OXJ45" s="85"/>
      <c r="OXK45" s="85"/>
      <c r="OXL45" s="85"/>
      <c r="OXM45" s="85"/>
      <c r="OXN45" s="85"/>
      <c r="OXO45" s="85"/>
      <c r="OXP45" s="85"/>
      <c r="OXQ45" s="85"/>
      <c r="OXR45" s="85"/>
      <c r="OXS45" s="85"/>
      <c r="OXT45" s="85"/>
      <c r="OXU45" s="85"/>
      <c r="OXV45" s="85"/>
      <c r="OXW45" s="85"/>
      <c r="OXX45" s="85"/>
      <c r="OXY45" s="85"/>
      <c r="OXZ45" s="85"/>
      <c r="OYA45" s="85"/>
      <c r="OYB45" s="85"/>
      <c r="OYC45" s="85"/>
      <c r="OYD45" s="85"/>
      <c r="OYE45" s="85"/>
      <c r="OYF45" s="85"/>
      <c r="OYG45" s="85"/>
      <c r="OYH45" s="85"/>
      <c r="OYI45" s="85"/>
      <c r="OYJ45" s="85"/>
      <c r="OYK45" s="85"/>
      <c r="OYL45" s="85"/>
      <c r="OYM45" s="85"/>
      <c r="OYN45" s="85"/>
      <c r="OYO45" s="85"/>
      <c r="OYP45" s="85"/>
      <c r="OYQ45" s="85"/>
      <c r="OYR45" s="85"/>
      <c r="OYS45" s="85"/>
      <c r="OYT45" s="85"/>
      <c r="OYU45" s="85"/>
      <c r="OYV45" s="85"/>
      <c r="OYW45" s="85"/>
      <c r="OYX45" s="85"/>
      <c r="OYY45" s="85"/>
      <c r="OYZ45" s="85"/>
      <c r="OZA45" s="85"/>
      <c r="OZB45" s="85"/>
      <c r="OZC45" s="85"/>
      <c r="OZD45" s="85"/>
      <c r="OZE45" s="85"/>
      <c r="OZF45" s="85"/>
      <c r="OZG45" s="85"/>
      <c r="OZH45" s="85"/>
      <c r="OZI45" s="85"/>
      <c r="OZJ45" s="85"/>
      <c r="OZK45" s="85"/>
      <c r="OZL45" s="85"/>
      <c r="OZM45" s="85"/>
      <c r="OZN45" s="85"/>
      <c r="OZO45" s="85"/>
      <c r="OZP45" s="85"/>
      <c r="OZQ45" s="85"/>
      <c r="OZR45" s="85"/>
      <c r="OZS45" s="85"/>
      <c r="OZT45" s="85"/>
      <c r="OZU45" s="85"/>
      <c r="OZV45" s="85"/>
      <c r="OZW45" s="85"/>
      <c r="OZX45" s="85"/>
      <c r="OZY45" s="85"/>
      <c r="OZZ45" s="85"/>
      <c r="PAA45" s="85"/>
      <c r="PAB45" s="85"/>
      <c r="PAC45" s="85"/>
      <c r="PAD45" s="85"/>
      <c r="PAE45" s="85"/>
      <c r="PAF45" s="85"/>
      <c r="PAG45" s="85"/>
      <c r="PAH45" s="85"/>
      <c r="PAI45" s="85"/>
      <c r="PAJ45" s="85"/>
      <c r="PAK45" s="85"/>
      <c r="PAL45" s="85"/>
      <c r="PAM45" s="85"/>
      <c r="PAN45" s="85"/>
      <c r="PAO45" s="85"/>
      <c r="PAP45" s="85"/>
      <c r="PAQ45" s="85"/>
      <c r="PAR45" s="85"/>
      <c r="PAS45" s="85"/>
      <c r="PAT45" s="85"/>
      <c r="PAU45" s="85"/>
      <c r="PAV45" s="85"/>
      <c r="PAW45" s="85"/>
      <c r="PAX45" s="85"/>
      <c r="PAY45" s="85"/>
      <c r="PAZ45" s="85"/>
      <c r="PBA45" s="85"/>
      <c r="PBB45" s="85"/>
      <c r="PBC45" s="85"/>
      <c r="PBD45" s="85"/>
      <c r="PBE45" s="85"/>
      <c r="PBF45" s="85"/>
      <c r="PBG45" s="85"/>
      <c r="PBH45" s="85"/>
      <c r="PBI45" s="85"/>
      <c r="PBJ45" s="85"/>
      <c r="PBK45" s="85"/>
      <c r="PBL45" s="85"/>
      <c r="PBM45" s="85"/>
      <c r="PBN45" s="85"/>
      <c r="PBO45" s="85"/>
      <c r="PBP45" s="85"/>
      <c r="PBQ45" s="85"/>
      <c r="PBR45" s="85"/>
      <c r="PBS45" s="85"/>
      <c r="PBT45" s="85"/>
      <c r="PBU45" s="85"/>
      <c r="PBV45" s="85"/>
      <c r="PBW45" s="85"/>
      <c r="PBX45" s="85"/>
      <c r="PBY45" s="85"/>
      <c r="PBZ45" s="85"/>
      <c r="PCA45" s="85"/>
      <c r="PCB45" s="85"/>
      <c r="PCC45" s="85"/>
      <c r="PCD45" s="85"/>
      <c r="PCE45" s="85"/>
      <c r="PCF45" s="85"/>
      <c r="PCG45" s="85"/>
      <c r="PCH45" s="85"/>
      <c r="PCI45" s="85"/>
      <c r="PCJ45" s="85"/>
      <c r="PCK45" s="85"/>
      <c r="PCL45" s="85"/>
      <c r="PCM45" s="85"/>
      <c r="PCN45" s="85"/>
      <c r="PCO45" s="85"/>
      <c r="PCP45" s="85"/>
      <c r="PCQ45" s="85"/>
      <c r="PCR45" s="85"/>
      <c r="PCS45" s="85"/>
      <c r="PCT45" s="85"/>
      <c r="PCU45" s="85"/>
      <c r="PCV45" s="85"/>
      <c r="PCW45" s="85"/>
      <c r="PCX45" s="85"/>
      <c r="PCY45" s="85"/>
      <c r="PCZ45" s="85"/>
      <c r="PDA45" s="85"/>
      <c r="PDB45" s="85"/>
      <c r="PDC45" s="85"/>
      <c r="PDD45" s="85"/>
      <c r="PDE45" s="85"/>
      <c r="PDF45" s="85"/>
      <c r="PDG45" s="85"/>
      <c r="PDH45" s="85"/>
      <c r="PDI45" s="85"/>
      <c r="PDJ45" s="85"/>
      <c r="PDK45" s="85"/>
      <c r="PDL45" s="85"/>
      <c r="PDM45" s="85"/>
      <c r="PDN45" s="85"/>
      <c r="PDO45" s="85"/>
      <c r="PDP45" s="85"/>
      <c r="PDQ45" s="85"/>
      <c r="PDR45" s="85"/>
      <c r="PDS45" s="85"/>
      <c r="PDT45" s="85"/>
      <c r="PDU45" s="85"/>
      <c r="PDV45" s="85"/>
      <c r="PDW45" s="85"/>
      <c r="PDX45" s="85"/>
      <c r="PDY45" s="85"/>
      <c r="PDZ45" s="85"/>
      <c r="PEA45" s="85"/>
      <c r="PEB45" s="85"/>
      <c r="PEC45" s="85"/>
      <c r="PED45" s="85"/>
      <c r="PEE45" s="85"/>
      <c r="PEF45" s="85"/>
      <c r="PEG45" s="85"/>
      <c r="PEH45" s="85"/>
      <c r="PEI45" s="85"/>
      <c r="PEJ45" s="85"/>
      <c r="PEK45" s="85"/>
      <c r="PEL45" s="85"/>
      <c r="PEM45" s="85"/>
      <c r="PEN45" s="85"/>
      <c r="PEO45" s="85"/>
      <c r="PEP45" s="85"/>
      <c r="PEQ45" s="85"/>
      <c r="PER45" s="85"/>
      <c r="PES45" s="85"/>
      <c r="PET45" s="85"/>
      <c r="PEU45" s="85"/>
      <c r="PEV45" s="85"/>
      <c r="PEW45" s="85"/>
      <c r="PEX45" s="85"/>
      <c r="PEY45" s="85"/>
      <c r="PEZ45" s="85"/>
      <c r="PFA45" s="85"/>
      <c r="PFB45" s="85"/>
      <c r="PFC45" s="85"/>
      <c r="PFD45" s="85"/>
      <c r="PFE45" s="85"/>
      <c r="PFF45" s="85"/>
      <c r="PFG45" s="85"/>
      <c r="PFH45" s="85"/>
      <c r="PFI45" s="85"/>
      <c r="PFJ45" s="85"/>
      <c r="PFK45" s="85"/>
      <c r="PFL45" s="85"/>
      <c r="PFM45" s="85"/>
      <c r="PFN45" s="85"/>
      <c r="PFO45" s="85"/>
      <c r="PFP45" s="85"/>
      <c r="PFQ45" s="85"/>
      <c r="PFR45" s="85"/>
      <c r="PFS45" s="85"/>
      <c r="PFT45" s="85"/>
      <c r="PFU45" s="85"/>
      <c r="PFV45" s="85"/>
      <c r="PFW45" s="85"/>
      <c r="PFX45" s="85"/>
      <c r="PFY45" s="85"/>
      <c r="PFZ45" s="85"/>
      <c r="PGA45" s="85"/>
      <c r="PGB45" s="85"/>
      <c r="PGC45" s="85"/>
      <c r="PGD45" s="85"/>
      <c r="PGE45" s="85"/>
      <c r="PGF45" s="85"/>
      <c r="PGG45" s="85"/>
      <c r="PGH45" s="85"/>
      <c r="PGI45" s="85"/>
      <c r="PGJ45" s="85"/>
      <c r="PGK45" s="85"/>
      <c r="PGL45" s="85"/>
      <c r="PGM45" s="85"/>
      <c r="PGN45" s="85"/>
      <c r="PGO45" s="85"/>
      <c r="PGP45" s="85"/>
      <c r="PGQ45" s="85"/>
      <c r="PGR45" s="85"/>
      <c r="PGS45" s="85"/>
      <c r="PGT45" s="85"/>
      <c r="PGU45" s="85"/>
      <c r="PGV45" s="85"/>
      <c r="PGW45" s="85"/>
      <c r="PGX45" s="85"/>
      <c r="PGY45" s="85"/>
      <c r="PGZ45" s="85"/>
      <c r="PHA45" s="85"/>
      <c r="PHB45" s="85"/>
      <c r="PHC45" s="85"/>
      <c r="PHD45" s="85"/>
      <c r="PHE45" s="85"/>
      <c r="PHF45" s="85"/>
      <c r="PHG45" s="85"/>
      <c r="PHH45" s="85"/>
      <c r="PHI45" s="85"/>
      <c r="PHJ45" s="85"/>
      <c r="PHK45" s="85"/>
      <c r="PHL45" s="85"/>
      <c r="PHM45" s="85"/>
      <c r="PHN45" s="85"/>
      <c r="PHO45" s="85"/>
      <c r="PHP45" s="85"/>
      <c r="PHQ45" s="85"/>
      <c r="PHR45" s="85"/>
      <c r="PHS45" s="85"/>
      <c r="PHT45" s="85"/>
      <c r="PHU45" s="85"/>
      <c r="PHV45" s="85"/>
      <c r="PHW45" s="85"/>
      <c r="PHX45" s="85"/>
      <c r="PHY45" s="85"/>
      <c r="PHZ45" s="85"/>
      <c r="PIA45" s="85"/>
      <c r="PIB45" s="85"/>
      <c r="PIC45" s="85"/>
      <c r="PID45" s="85"/>
      <c r="PIE45" s="85"/>
      <c r="PIF45" s="85"/>
      <c r="PIG45" s="85"/>
      <c r="PIH45" s="85"/>
      <c r="PII45" s="85"/>
      <c r="PIJ45" s="85"/>
      <c r="PIK45" s="85"/>
      <c r="PIL45" s="85"/>
      <c r="PIM45" s="85"/>
      <c r="PIN45" s="85"/>
      <c r="PIO45" s="85"/>
      <c r="PIP45" s="85"/>
      <c r="PIQ45" s="85"/>
      <c r="PIR45" s="85"/>
      <c r="PIS45" s="85"/>
      <c r="PIT45" s="85"/>
      <c r="PIU45" s="85"/>
      <c r="PIV45" s="85"/>
      <c r="PIW45" s="85"/>
      <c r="PIX45" s="85"/>
      <c r="PIY45" s="85"/>
      <c r="PIZ45" s="85"/>
      <c r="PJA45" s="85"/>
      <c r="PJB45" s="85"/>
      <c r="PJC45" s="85"/>
      <c r="PJD45" s="85"/>
      <c r="PJE45" s="85"/>
      <c r="PJF45" s="85"/>
      <c r="PJG45" s="85"/>
      <c r="PJH45" s="85"/>
      <c r="PJI45" s="85"/>
      <c r="PJJ45" s="85"/>
      <c r="PJK45" s="85"/>
      <c r="PJL45" s="85"/>
      <c r="PJM45" s="85"/>
      <c r="PJN45" s="85"/>
      <c r="PJO45" s="85"/>
      <c r="PJP45" s="85"/>
      <c r="PJQ45" s="85"/>
      <c r="PJR45" s="85"/>
      <c r="PJS45" s="85"/>
      <c r="PJT45" s="85"/>
      <c r="PJU45" s="85"/>
      <c r="PJV45" s="85"/>
      <c r="PJW45" s="85"/>
      <c r="PJX45" s="85"/>
      <c r="PJY45" s="85"/>
      <c r="PJZ45" s="85"/>
      <c r="PKA45" s="85"/>
      <c r="PKB45" s="85"/>
      <c r="PKC45" s="85"/>
      <c r="PKD45" s="85"/>
      <c r="PKE45" s="85"/>
      <c r="PKF45" s="85"/>
      <c r="PKG45" s="85"/>
      <c r="PKH45" s="85"/>
      <c r="PKI45" s="85"/>
      <c r="PKJ45" s="85"/>
      <c r="PKK45" s="85"/>
      <c r="PKL45" s="85"/>
      <c r="PKM45" s="85"/>
      <c r="PKN45" s="85"/>
      <c r="PKO45" s="85"/>
      <c r="PKP45" s="85"/>
      <c r="PKQ45" s="85"/>
      <c r="PKR45" s="85"/>
      <c r="PKS45" s="85"/>
      <c r="PKT45" s="85"/>
      <c r="PKU45" s="85"/>
      <c r="PKV45" s="85"/>
      <c r="PKW45" s="85"/>
      <c r="PKX45" s="85"/>
      <c r="PKY45" s="85"/>
      <c r="PKZ45" s="85"/>
      <c r="PLA45" s="85"/>
      <c r="PLB45" s="85"/>
      <c r="PLC45" s="85"/>
      <c r="PLD45" s="85"/>
      <c r="PLE45" s="85"/>
      <c r="PLF45" s="85"/>
      <c r="PLG45" s="85"/>
      <c r="PLH45" s="85"/>
      <c r="PLI45" s="85"/>
      <c r="PLJ45" s="85"/>
      <c r="PLK45" s="85"/>
      <c r="PLL45" s="85"/>
      <c r="PLM45" s="85"/>
      <c r="PLN45" s="85"/>
      <c r="PLO45" s="85"/>
      <c r="PLP45" s="85"/>
      <c r="PLQ45" s="85"/>
      <c r="PLR45" s="85"/>
      <c r="PLS45" s="85"/>
      <c r="PLT45" s="85"/>
      <c r="PLU45" s="85"/>
      <c r="PLV45" s="85"/>
      <c r="PLW45" s="85"/>
      <c r="PLX45" s="85"/>
      <c r="PLY45" s="85"/>
      <c r="PLZ45" s="85"/>
      <c r="PMA45" s="85"/>
      <c r="PMB45" s="85"/>
      <c r="PMC45" s="85"/>
      <c r="PMD45" s="85"/>
      <c r="PME45" s="85"/>
      <c r="PMF45" s="85"/>
      <c r="PMG45" s="85"/>
      <c r="PMH45" s="85"/>
      <c r="PMI45" s="85"/>
      <c r="PMJ45" s="85"/>
      <c r="PMK45" s="85"/>
      <c r="PML45" s="85"/>
      <c r="PMM45" s="85"/>
      <c r="PMN45" s="85"/>
      <c r="PMO45" s="85"/>
      <c r="PMP45" s="85"/>
      <c r="PMQ45" s="85"/>
      <c r="PMR45" s="85"/>
      <c r="PMS45" s="85"/>
      <c r="PMT45" s="85"/>
      <c r="PMU45" s="85"/>
      <c r="PMV45" s="85"/>
      <c r="PMW45" s="85"/>
      <c r="PMX45" s="85"/>
      <c r="PMY45" s="85"/>
      <c r="PMZ45" s="85"/>
      <c r="PNA45" s="85"/>
      <c r="PNB45" s="85"/>
      <c r="PNC45" s="85"/>
      <c r="PND45" s="85"/>
      <c r="PNE45" s="85"/>
      <c r="PNF45" s="85"/>
      <c r="PNG45" s="85"/>
      <c r="PNH45" s="85"/>
      <c r="PNI45" s="85"/>
      <c r="PNJ45" s="85"/>
      <c r="PNK45" s="85"/>
      <c r="PNL45" s="85"/>
      <c r="PNM45" s="85"/>
      <c r="PNN45" s="85"/>
      <c r="PNO45" s="85"/>
      <c r="PNP45" s="85"/>
      <c r="PNQ45" s="85"/>
      <c r="PNR45" s="85"/>
      <c r="PNS45" s="85"/>
      <c r="PNT45" s="85"/>
      <c r="PNU45" s="85"/>
      <c r="PNV45" s="85"/>
      <c r="PNW45" s="85"/>
      <c r="PNX45" s="85"/>
      <c r="PNY45" s="85"/>
      <c r="PNZ45" s="85"/>
      <c r="POA45" s="85"/>
      <c r="POB45" s="85"/>
      <c r="POC45" s="85"/>
      <c r="POD45" s="85"/>
      <c r="POE45" s="85"/>
      <c r="POF45" s="85"/>
      <c r="POG45" s="85"/>
      <c r="POH45" s="85"/>
      <c r="POI45" s="85"/>
      <c r="POJ45" s="85"/>
      <c r="POK45" s="85"/>
      <c r="POL45" s="85"/>
      <c r="POM45" s="85"/>
      <c r="PON45" s="85"/>
      <c r="POO45" s="85"/>
      <c r="POP45" s="85"/>
      <c r="POQ45" s="85"/>
      <c r="POR45" s="85"/>
      <c r="POS45" s="85"/>
      <c r="POT45" s="85"/>
      <c r="POU45" s="85"/>
      <c r="POV45" s="85"/>
      <c r="POW45" s="85"/>
      <c r="POX45" s="85"/>
      <c r="POY45" s="85"/>
      <c r="POZ45" s="85"/>
      <c r="PPA45" s="85"/>
      <c r="PPB45" s="85"/>
      <c r="PPC45" s="85"/>
      <c r="PPD45" s="85"/>
      <c r="PPE45" s="85"/>
      <c r="PPF45" s="85"/>
      <c r="PPG45" s="85"/>
      <c r="PPH45" s="85"/>
      <c r="PPI45" s="85"/>
      <c r="PPJ45" s="85"/>
      <c r="PPK45" s="85"/>
      <c r="PPL45" s="85"/>
      <c r="PPM45" s="85"/>
      <c r="PPN45" s="85"/>
      <c r="PPO45" s="85"/>
      <c r="PPP45" s="85"/>
      <c r="PPQ45" s="85"/>
      <c r="PPR45" s="85"/>
      <c r="PPS45" s="85"/>
      <c r="PPT45" s="85"/>
      <c r="PPU45" s="85"/>
      <c r="PPV45" s="85"/>
      <c r="PPW45" s="85"/>
      <c r="PPX45" s="85"/>
      <c r="PPY45" s="85"/>
      <c r="PPZ45" s="85"/>
      <c r="PQA45" s="85"/>
      <c r="PQB45" s="85"/>
      <c r="PQC45" s="85"/>
      <c r="PQD45" s="85"/>
      <c r="PQE45" s="85"/>
      <c r="PQF45" s="85"/>
      <c r="PQG45" s="85"/>
      <c r="PQH45" s="85"/>
      <c r="PQI45" s="85"/>
      <c r="PQJ45" s="85"/>
      <c r="PQK45" s="85"/>
      <c r="PQL45" s="85"/>
      <c r="PQM45" s="85"/>
      <c r="PQN45" s="85"/>
      <c r="PQO45" s="85"/>
      <c r="PQP45" s="85"/>
      <c r="PQQ45" s="85"/>
      <c r="PQR45" s="85"/>
      <c r="PQS45" s="85"/>
      <c r="PQT45" s="85"/>
      <c r="PQU45" s="85"/>
      <c r="PQV45" s="85"/>
      <c r="PQW45" s="85"/>
      <c r="PQX45" s="85"/>
      <c r="PQY45" s="85"/>
      <c r="PQZ45" s="85"/>
      <c r="PRA45" s="85"/>
      <c r="PRB45" s="85"/>
      <c r="PRC45" s="85"/>
      <c r="PRD45" s="85"/>
      <c r="PRE45" s="85"/>
      <c r="PRF45" s="85"/>
      <c r="PRG45" s="85"/>
      <c r="PRH45" s="85"/>
      <c r="PRI45" s="85"/>
      <c r="PRJ45" s="85"/>
      <c r="PRK45" s="85"/>
      <c r="PRL45" s="85"/>
      <c r="PRM45" s="85"/>
      <c r="PRN45" s="85"/>
      <c r="PRO45" s="85"/>
      <c r="PRP45" s="85"/>
      <c r="PRQ45" s="85"/>
      <c r="PRR45" s="85"/>
      <c r="PRS45" s="85"/>
      <c r="PRT45" s="85"/>
      <c r="PRU45" s="85"/>
      <c r="PRV45" s="85"/>
      <c r="PRW45" s="85"/>
      <c r="PRX45" s="85"/>
      <c r="PRY45" s="85"/>
      <c r="PRZ45" s="85"/>
      <c r="PSA45" s="85"/>
      <c r="PSB45" s="85"/>
      <c r="PSC45" s="85"/>
      <c r="PSD45" s="85"/>
      <c r="PSE45" s="85"/>
      <c r="PSF45" s="85"/>
      <c r="PSG45" s="85"/>
      <c r="PSH45" s="85"/>
      <c r="PSI45" s="85"/>
      <c r="PSJ45" s="85"/>
      <c r="PSK45" s="85"/>
      <c r="PSL45" s="85"/>
      <c r="PSM45" s="85"/>
      <c r="PSN45" s="85"/>
      <c r="PSO45" s="85"/>
      <c r="PSP45" s="85"/>
      <c r="PSQ45" s="85"/>
      <c r="PSR45" s="85"/>
      <c r="PSS45" s="85"/>
      <c r="PST45" s="85"/>
      <c r="PSU45" s="85"/>
      <c r="PSV45" s="85"/>
      <c r="PSW45" s="85"/>
      <c r="PSX45" s="85"/>
      <c r="PSY45" s="85"/>
      <c r="PSZ45" s="85"/>
      <c r="PTA45" s="85"/>
      <c r="PTB45" s="85"/>
      <c r="PTC45" s="85"/>
      <c r="PTD45" s="85"/>
      <c r="PTE45" s="85"/>
      <c r="PTF45" s="85"/>
      <c r="PTG45" s="85"/>
      <c r="PTH45" s="85"/>
      <c r="PTI45" s="85"/>
      <c r="PTJ45" s="85"/>
      <c r="PTK45" s="85"/>
      <c r="PTL45" s="85"/>
      <c r="PTM45" s="85"/>
      <c r="PTN45" s="85"/>
      <c r="PTO45" s="85"/>
      <c r="PTP45" s="85"/>
      <c r="PTQ45" s="85"/>
      <c r="PTR45" s="85"/>
      <c r="PTS45" s="85"/>
      <c r="PTT45" s="85"/>
      <c r="PTU45" s="85"/>
      <c r="PTV45" s="85"/>
      <c r="PTW45" s="85"/>
      <c r="PTX45" s="85"/>
      <c r="PTY45" s="85"/>
      <c r="PTZ45" s="85"/>
      <c r="PUA45" s="85"/>
      <c r="PUB45" s="85"/>
      <c r="PUC45" s="85"/>
      <c r="PUD45" s="85"/>
      <c r="PUE45" s="85"/>
      <c r="PUF45" s="85"/>
      <c r="PUG45" s="85"/>
      <c r="PUH45" s="85"/>
      <c r="PUI45" s="85"/>
      <c r="PUJ45" s="85"/>
      <c r="PUK45" s="85"/>
      <c r="PUL45" s="85"/>
      <c r="PUM45" s="85"/>
      <c r="PUN45" s="85"/>
      <c r="PUO45" s="85"/>
      <c r="PUP45" s="85"/>
      <c r="PUQ45" s="85"/>
      <c r="PUR45" s="85"/>
      <c r="PUS45" s="85"/>
      <c r="PUT45" s="85"/>
      <c r="PUU45" s="85"/>
      <c r="PUV45" s="85"/>
      <c r="PUW45" s="85"/>
      <c r="PUX45" s="85"/>
      <c r="PUY45" s="85"/>
      <c r="PUZ45" s="85"/>
      <c r="PVA45" s="85"/>
      <c r="PVB45" s="85"/>
      <c r="PVC45" s="85"/>
      <c r="PVD45" s="85"/>
      <c r="PVE45" s="85"/>
      <c r="PVF45" s="85"/>
      <c r="PVG45" s="85"/>
      <c r="PVH45" s="85"/>
      <c r="PVI45" s="85"/>
      <c r="PVJ45" s="85"/>
      <c r="PVK45" s="85"/>
      <c r="PVL45" s="85"/>
      <c r="PVM45" s="85"/>
      <c r="PVN45" s="85"/>
      <c r="PVO45" s="85"/>
      <c r="PVP45" s="85"/>
      <c r="PVQ45" s="85"/>
      <c r="PVR45" s="85"/>
      <c r="PVS45" s="85"/>
      <c r="PVT45" s="85"/>
      <c r="PVU45" s="85"/>
      <c r="PVV45" s="85"/>
      <c r="PVW45" s="85"/>
      <c r="PVX45" s="85"/>
      <c r="PVY45" s="85"/>
      <c r="PVZ45" s="85"/>
      <c r="PWA45" s="85"/>
      <c r="PWB45" s="85"/>
      <c r="PWC45" s="85"/>
      <c r="PWD45" s="85"/>
      <c r="PWE45" s="85"/>
      <c r="PWF45" s="85"/>
      <c r="PWG45" s="85"/>
      <c r="PWH45" s="85"/>
      <c r="PWI45" s="85"/>
      <c r="PWJ45" s="85"/>
      <c r="PWK45" s="85"/>
      <c r="PWL45" s="85"/>
      <c r="PWM45" s="85"/>
      <c r="PWN45" s="85"/>
      <c r="PWO45" s="85"/>
      <c r="PWP45" s="85"/>
      <c r="PWQ45" s="85"/>
      <c r="PWR45" s="85"/>
      <c r="PWS45" s="85"/>
      <c r="PWT45" s="85"/>
      <c r="PWU45" s="85"/>
      <c r="PWV45" s="85"/>
      <c r="PWW45" s="85"/>
      <c r="PWX45" s="85"/>
      <c r="PWY45" s="85"/>
      <c r="PWZ45" s="85"/>
      <c r="PXA45" s="85"/>
      <c r="PXB45" s="85"/>
      <c r="PXC45" s="85"/>
      <c r="PXD45" s="85"/>
      <c r="PXE45" s="85"/>
      <c r="PXF45" s="85"/>
      <c r="PXG45" s="85"/>
      <c r="PXH45" s="85"/>
      <c r="PXI45" s="85"/>
      <c r="PXJ45" s="85"/>
      <c r="PXK45" s="85"/>
      <c r="PXL45" s="85"/>
      <c r="PXM45" s="85"/>
      <c r="PXN45" s="85"/>
      <c r="PXO45" s="85"/>
      <c r="PXP45" s="85"/>
      <c r="PXQ45" s="85"/>
      <c r="PXR45" s="85"/>
      <c r="PXS45" s="85"/>
      <c r="PXT45" s="85"/>
      <c r="PXU45" s="85"/>
      <c r="PXV45" s="85"/>
      <c r="PXW45" s="85"/>
      <c r="PXX45" s="85"/>
      <c r="PXY45" s="85"/>
      <c r="PXZ45" s="85"/>
      <c r="PYA45" s="85"/>
      <c r="PYB45" s="85"/>
      <c r="PYC45" s="85"/>
      <c r="PYD45" s="85"/>
      <c r="PYE45" s="85"/>
      <c r="PYF45" s="85"/>
      <c r="PYG45" s="85"/>
      <c r="PYH45" s="85"/>
      <c r="PYI45" s="85"/>
      <c r="PYJ45" s="85"/>
      <c r="PYK45" s="85"/>
      <c r="PYL45" s="85"/>
      <c r="PYM45" s="85"/>
      <c r="PYN45" s="85"/>
      <c r="PYO45" s="85"/>
      <c r="PYP45" s="85"/>
      <c r="PYQ45" s="85"/>
      <c r="PYR45" s="85"/>
      <c r="PYS45" s="85"/>
      <c r="PYT45" s="85"/>
      <c r="PYU45" s="85"/>
      <c r="PYV45" s="85"/>
      <c r="PYW45" s="85"/>
      <c r="PYX45" s="85"/>
      <c r="PYY45" s="85"/>
      <c r="PYZ45" s="85"/>
      <c r="PZA45" s="85"/>
      <c r="PZB45" s="85"/>
      <c r="PZC45" s="85"/>
      <c r="PZD45" s="85"/>
      <c r="PZE45" s="85"/>
      <c r="PZF45" s="85"/>
      <c r="PZG45" s="85"/>
      <c r="PZH45" s="85"/>
      <c r="PZI45" s="85"/>
      <c r="PZJ45" s="85"/>
      <c r="PZK45" s="85"/>
      <c r="PZL45" s="85"/>
      <c r="PZM45" s="85"/>
      <c r="PZN45" s="85"/>
      <c r="PZO45" s="85"/>
      <c r="PZP45" s="85"/>
      <c r="PZQ45" s="85"/>
      <c r="PZR45" s="85"/>
      <c r="PZS45" s="85"/>
      <c r="PZT45" s="85"/>
      <c r="PZU45" s="85"/>
      <c r="PZV45" s="85"/>
      <c r="PZW45" s="85"/>
      <c r="PZX45" s="85"/>
      <c r="PZY45" s="85"/>
      <c r="PZZ45" s="85"/>
      <c r="QAA45" s="85"/>
      <c r="QAB45" s="85"/>
      <c r="QAC45" s="85"/>
      <c r="QAD45" s="85"/>
      <c r="QAE45" s="85"/>
      <c r="QAF45" s="85"/>
      <c r="QAG45" s="85"/>
      <c r="QAH45" s="85"/>
      <c r="QAI45" s="85"/>
      <c r="QAJ45" s="85"/>
      <c r="QAK45" s="85"/>
      <c r="QAL45" s="85"/>
      <c r="QAM45" s="85"/>
      <c r="QAN45" s="85"/>
      <c r="QAO45" s="85"/>
      <c r="QAP45" s="85"/>
      <c r="QAQ45" s="85"/>
      <c r="QAR45" s="85"/>
      <c r="QAS45" s="85"/>
      <c r="QAT45" s="85"/>
      <c r="QAU45" s="85"/>
      <c r="QAV45" s="85"/>
      <c r="QAW45" s="85"/>
      <c r="QAX45" s="85"/>
      <c r="QAY45" s="85"/>
      <c r="QAZ45" s="85"/>
      <c r="QBA45" s="85"/>
      <c r="QBB45" s="85"/>
      <c r="QBC45" s="85"/>
      <c r="QBD45" s="85"/>
      <c r="QBE45" s="85"/>
      <c r="QBF45" s="85"/>
      <c r="QBG45" s="85"/>
      <c r="QBH45" s="85"/>
      <c r="QBI45" s="85"/>
      <c r="QBJ45" s="85"/>
      <c r="QBK45" s="85"/>
      <c r="QBL45" s="85"/>
      <c r="QBM45" s="85"/>
      <c r="QBN45" s="85"/>
      <c r="QBO45" s="85"/>
      <c r="QBP45" s="85"/>
      <c r="QBQ45" s="85"/>
      <c r="QBR45" s="85"/>
      <c r="QBS45" s="85"/>
      <c r="QBT45" s="85"/>
      <c r="QBU45" s="85"/>
      <c r="QBV45" s="85"/>
      <c r="QBW45" s="85"/>
      <c r="QBX45" s="85"/>
      <c r="QBY45" s="85"/>
      <c r="QBZ45" s="85"/>
      <c r="QCA45" s="85"/>
      <c r="QCB45" s="85"/>
      <c r="QCC45" s="85"/>
      <c r="QCD45" s="85"/>
      <c r="QCE45" s="85"/>
      <c r="QCF45" s="85"/>
      <c r="QCG45" s="85"/>
      <c r="QCH45" s="85"/>
      <c r="QCI45" s="85"/>
      <c r="QCJ45" s="85"/>
      <c r="QCK45" s="85"/>
      <c r="QCL45" s="85"/>
      <c r="QCM45" s="85"/>
      <c r="QCN45" s="85"/>
      <c r="QCO45" s="85"/>
      <c r="QCP45" s="85"/>
      <c r="QCQ45" s="85"/>
      <c r="QCR45" s="85"/>
      <c r="QCS45" s="85"/>
      <c r="QCT45" s="85"/>
      <c r="QCU45" s="85"/>
      <c r="QCV45" s="85"/>
      <c r="QCW45" s="85"/>
      <c r="QCX45" s="85"/>
      <c r="QCY45" s="85"/>
      <c r="QCZ45" s="85"/>
      <c r="QDA45" s="85"/>
      <c r="QDB45" s="85"/>
      <c r="QDC45" s="85"/>
      <c r="QDD45" s="85"/>
      <c r="QDE45" s="85"/>
      <c r="QDF45" s="85"/>
      <c r="QDG45" s="85"/>
      <c r="QDH45" s="85"/>
      <c r="QDI45" s="85"/>
      <c r="QDJ45" s="85"/>
      <c r="QDK45" s="85"/>
      <c r="QDL45" s="85"/>
      <c r="QDM45" s="85"/>
      <c r="QDN45" s="85"/>
      <c r="QDO45" s="85"/>
      <c r="QDP45" s="85"/>
      <c r="QDQ45" s="85"/>
      <c r="QDR45" s="85"/>
      <c r="QDS45" s="85"/>
      <c r="QDT45" s="85"/>
      <c r="QDU45" s="85"/>
      <c r="QDV45" s="85"/>
      <c r="QDW45" s="85"/>
      <c r="QDX45" s="85"/>
      <c r="QDY45" s="85"/>
      <c r="QDZ45" s="85"/>
      <c r="QEA45" s="85"/>
      <c r="QEB45" s="85"/>
      <c r="QEC45" s="85"/>
      <c r="QED45" s="85"/>
      <c r="QEE45" s="85"/>
      <c r="QEF45" s="85"/>
      <c r="QEG45" s="85"/>
      <c r="QEH45" s="85"/>
      <c r="QEI45" s="85"/>
      <c r="QEJ45" s="85"/>
      <c r="QEK45" s="85"/>
      <c r="QEL45" s="85"/>
      <c r="QEM45" s="85"/>
      <c r="QEN45" s="85"/>
      <c r="QEO45" s="85"/>
      <c r="QEP45" s="85"/>
      <c r="QEQ45" s="85"/>
      <c r="QER45" s="85"/>
      <c r="QES45" s="85"/>
      <c r="QET45" s="85"/>
      <c r="QEU45" s="85"/>
      <c r="QEV45" s="85"/>
      <c r="QEW45" s="85"/>
      <c r="QEX45" s="85"/>
      <c r="QEY45" s="85"/>
      <c r="QEZ45" s="85"/>
      <c r="QFA45" s="85"/>
      <c r="QFB45" s="85"/>
      <c r="QFC45" s="85"/>
      <c r="QFD45" s="85"/>
      <c r="QFE45" s="85"/>
      <c r="QFF45" s="85"/>
      <c r="QFG45" s="85"/>
      <c r="QFH45" s="85"/>
      <c r="QFI45" s="85"/>
      <c r="QFJ45" s="85"/>
      <c r="QFK45" s="85"/>
      <c r="QFL45" s="85"/>
      <c r="QFM45" s="85"/>
      <c r="QFN45" s="85"/>
      <c r="QFO45" s="85"/>
      <c r="QFP45" s="85"/>
      <c r="QFQ45" s="85"/>
      <c r="QFR45" s="85"/>
      <c r="QFS45" s="85"/>
      <c r="QFT45" s="85"/>
      <c r="QFU45" s="85"/>
      <c r="QFV45" s="85"/>
      <c r="QFW45" s="85"/>
      <c r="QFX45" s="85"/>
      <c r="QFY45" s="85"/>
      <c r="QFZ45" s="85"/>
      <c r="QGA45" s="85"/>
      <c r="QGB45" s="85"/>
      <c r="QGC45" s="85"/>
      <c r="QGD45" s="85"/>
      <c r="QGE45" s="85"/>
      <c r="QGF45" s="85"/>
      <c r="QGG45" s="85"/>
      <c r="QGH45" s="85"/>
      <c r="QGI45" s="85"/>
      <c r="QGJ45" s="85"/>
      <c r="QGK45" s="85"/>
      <c r="QGL45" s="85"/>
      <c r="QGM45" s="85"/>
      <c r="QGN45" s="85"/>
      <c r="QGO45" s="85"/>
      <c r="QGP45" s="85"/>
      <c r="QGQ45" s="85"/>
      <c r="QGR45" s="85"/>
      <c r="QGS45" s="85"/>
      <c r="QGT45" s="85"/>
      <c r="QGU45" s="85"/>
      <c r="QGV45" s="85"/>
      <c r="QGW45" s="85"/>
      <c r="QGX45" s="85"/>
      <c r="QGY45" s="85"/>
      <c r="QGZ45" s="85"/>
      <c r="QHA45" s="85"/>
      <c r="QHB45" s="85"/>
      <c r="QHC45" s="85"/>
      <c r="QHD45" s="85"/>
      <c r="QHE45" s="85"/>
      <c r="QHF45" s="85"/>
      <c r="QHG45" s="85"/>
      <c r="QHH45" s="85"/>
      <c r="QHI45" s="85"/>
      <c r="QHJ45" s="85"/>
      <c r="QHK45" s="85"/>
      <c r="QHL45" s="85"/>
      <c r="QHM45" s="85"/>
      <c r="QHN45" s="85"/>
      <c r="QHO45" s="85"/>
      <c r="QHP45" s="85"/>
      <c r="QHQ45" s="85"/>
      <c r="QHR45" s="85"/>
      <c r="QHS45" s="85"/>
      <c r="QHT45" s="85"/>
      <c r="QHU45" s="85"/>
      <c r="QHV45" s="85"/>
      <c r="QHW45" s="85"/>
      <c r="QHX45" s="85"/>
      <c r="QHY45" s="85"/>
      <c r="QHZ45" s="85"/>
      <c r="QIA45" s="85"/>
      <c r="QIB45" s="85"/>
      <c r="QIC45" s="85"/>
      <c r="QID45" s="85"/>
      <c r="QIE45" s="85"/>
      <c r="QIF45" s="85"/>
      <c r="QIG45" s="85"/>
      <c r="QIH45" s="85"/>
      <c r="QII45" s="85"/>
      <c r="QIJ45" s="85"/>
      <c r="QIK45" s="85"/>
      <c r="QIL45" s="85"/>
      <c r="QIM45" s="85"/>
      <c r="QIN45" s="85"/>
      <c r="QIO45" s="85"/>
      <c r="QIP45" s="85"/>
      <c r="QIQ45" s="85"/>
      <c r="QIR45" s="85"/>
      <c r="QIS45" s="85"/>
      <c r="QIT45" s="85"/>
      <c r="QIU45" s="85"/>
      <c r="QIV45" s="85"/>
      <c r="QIW45" s="85"/>
      <c r="QIX45" s="85"/>
      <c r="QIY45" s="85"/>
      <c r="QIZ45" s="85"/>
      <c r="QJA45" s="85"/>
      <c r="QJB45" s="85"/>
      <c r="QJC45" s="85"/>
      <c r="QJD45" s="85"/>
      <c r="QJE45" s="85"/>
      <c r="QJF45" s="85"/>
      <c r="QJG45" s="85"/>
      <c r="QJH45" s="85"/>
      <c r="QJI45" s="85"/>
      <c r="QJJ45" s="85"/>
      <c r="QJK45" s="85"/>
      <c r="QJL45" s="85"/>
      <c r="QJM45" s="85"/>
      <c r="QJN45" s="85"/>
      <c r="QJO45" s="85"/>
      <c r="QJP45" s="85"/>
      <c r="QJQ45" s="85"/>
      <c r="QJR45" s="85"/>
      <c r="QJS45" s="85"/>
      <c r="QJT45" s="85"/>
      <c r="QJU45" s="85"/>
      <c r="QJV45" s="85"/>
      <c r="QJW45" s="85"/>
      <c r="QJX45" s="85"/>
      <c r="QJY45" s="85"/>
      <c r="QJZ45" s="85"/>
      <c r="QKA45" s="85"/>
      <c r="QKB45" s="85"/>
      <c r="QKC45" s="85"/>
      <c r="QKD45" s="85"/>
      <c r="QKE45" s="85"/>
      <c r="QKF45" s="85"/>
      <c r="QKG45" s="85"/>
      <c r="QKH45" s="85"/>
      <c r="QKI45" s="85"/>
      <c r="QKJ45" s="85"/>
      <c r="QKK45" s="85"/>
      <c r="QKL45" s="85"/>
      <c r="QKM45" s="85"/>
      <c r="QKN45" s="85"/>
      <c r="QKO45" s="85"/>
      <c r="QKP45" s="85"/>
      <c r="QKQ45" s="85"/>
      <c r="QKR45" s="85"/>
      <c r="QKS45" s="85"/>
      <c r="QKT45" s="85"/>
      <c r="QKU45" s="85"/>
      <c r="QKV45" s="85"/>
      <c r="QKW45" s="85"/>
      <c r="QKX45" s="85"/>
      <c r="QKY45" s="85"/>
      <c r="QKZ45" s="85"/>
      <c r="QLA45" s="85"/>
      <c r="QLB45" s="85"/>
      <c r="QLC45" s="85"/>
      <c r="QLD45" s="85"/>
      <c r="QLE45" s="85"/>
      <c r="QLF45" s="85"/>
      <c r="QLG45" s="85"/>
      <c r="QLH45" s="85"/>
      <c r="QLI45" s="85"/>
      <c r="QLJ45" s="85"/>
      <c r="QLK45" s="85"/>
      <c r="QLL45" s="85"/>
      <c r="QLM45" s="85"/>
      <c r="QLN45" s="85"/>
      <c r="QLO45" s="85"/>
      <c r="QLP45" s="85"/>
      <c r="QLQ45" s="85"/>
      <c r="QLR45" s="85"/>
      <c r="QLS45" s="85"/>
      <c r="QLT45" s="85"/>
      <c r="QLU45" s="85"/>
      <c r="QLV45" s="85"/>
      <c r="QLW45" s="85"/>
      <c r="QLX45" s="85"/>
      <c r="QLY45" s="85"/>
      <c r="QLZ45" s="85"/>
      <c r="QMA45" s="85"/>
      <c r="QMB45" s="85"/>
      <c r="QMC45" s="85"/>
      <c r="QMD45" s="85"/>
      <c r="QME45" s="85"/>
      <c r="QMF45" s="85"/>
      <c r="QMG45" s="85"/>
      <c r="QMH45" s="85"/>
      <c r="QMI45" s="85"/>
      <c r="QMJ45" s="85"/>
      <c r="QMK45" s="85"/>
      <c r="QML45" s="85"/>
      <c r="QMM45" s="85"/>
      <c r="QMN45" s="85"/>
      <c r="QMO45" s="85"/>
      <c r="QMP45" s="85"/>
      <c r="QMQ45" s="85"/>
      <c r="QMR45" s="85"/>
      <c r="QMS45" s="85"/>
      <c r="QMT45" s="85"/>
      <c r="QMU45" s="85"/>
      <c r="QMV45" s="85"/>
      <c r="QMW45" s="85"/>
      <c r="QMX45" s="85"/>
      <c r="QMY45" s="85"/>
      <c r="QMZ45" s="85"/>
      <c r="QNA45" s="85"/>
      <c r="QNB45" s="85"/>
      <c r="QNC45" s="85"/>
      <c r="QND45" s="85"/>
      <c r="QNE45" s="85"/>
      <c r="QNF45" s="85"/>
      <c r="QNG45" s="85"/>
      <c r="QNH45" s="85"/>
      <c r="QNI45" s="85"/>
      <c r="QNJ45" s="85"/>
      <c r="QNK45" s="85"/>
      <c r="QNL45" s="85"/>
      <c r="QNM45" s="85"/>
      <c r="QNN45" s="85"/>
      <c r="QNO45" s="85"/>
      <c r="QNP45" s="85"/>
      <c r="QNQ45" s="85"/>
      <c r="QNR45" s="85"/>
      <c r="QNS45" s="85"/>
      <c r="QNT45" s="85"/>
      <c r="QNU45" s="85"/>
      <c r="QNV45" s="85"/>
      <c r="QNW45" s="85"/>
      <c r="QNX45" s="85"/>
      <c r="QNY45" s="85"/>
      <c r="QNZ45" s="85"/>
      <c r="QOA45" s="85"/>
      <c r="QOB45" s="85"/>
      <c r="QOC45" s="85"/>
      <c r="QOD45" s="85"/>
      <c r="QOE45" s="85"/>
      <c r="QOF45" s="85"/>
      <c r="QOG45" s="85"/>
      <c r="QOH45" s="85"/>
      <c r="QOI45" s="85"/>
      <c r="QOJ45" s="85"/>
      <c r="QOK45" s="85"/>
      <c r="QOL45" s="85"/>
      <c r="QOM45" s="85"/>
      <c r="QON45" s="85"/>
      <c r="QOO45" s="85"/>
      <c r="QOP45" s="85"/>
      <c r="QOQ45" s="85"/>
      <c r="QOR45" s="85"/>
      <c r="QOS45" s="85"/>
      <c r="QOT45" s="85"/>
      <c r="QOU45" s="85"/>
      <c r="QOV45" s="85"/>
      <c r="QOW45" s="85"/>
      <c r="QOX45" s="85"/>
      <c r="QOY45" s="85"/>
      <c r="QOZ45" s="85"/>
      <c r="QPA45" s="85"/>
      <c r="QPB45" s="85"/>
      <c r="QPC45" s="85"/>
      <c r="QPD45" s="85"/>
      <c r="QPE45" s="85"/>
      <c r="QPF45" s="85"/>
      <c r="QPG45" s="85"/>
      <c r="QPH45" s="85"/>
      <c r="QPI45" s="85"/>
      <c r="QPJ45" s="85"/>
      <c r="QPK45" s="85"/>
      <c r="QPL45" s="85"/>
      <c r="QPM45" s="85"/>
      <c r="QPN45" s="85"/>
      <c r="QPO45" s="85"/>
      <c r="QPP45" s="85"/>
      <c r="QPQ45" s="85"/>
      <c r="QPR45" s="85"/>
      <c r="QPS45" s="85"/>
      <c r="QPT45" s="85"/>
      <c r="QPU45" s="85"/>
      <c r="QPV45" s="85"/>
      <c r="QPW45" s="85"/>
      <c r="QPX45" s="85"/>
      <c r="QPY45" s="85"/>
      <c r="QPZ45" s="85"/>
      <c r="QQA45" s="85"/>
      <c r="QQB45" s="85"/>
      <c r="QQC45" s="85"/>
      <c r="QQD45" s="85"/>
      <c r="QQE45" s="85"/>
      <c r="QQF45" s="85"/>
      <c r="QQG45" s="85"/>
      <c r="QQH45" s="85"/>
      <c r="QQI45" s="85"/>
      <c r="QQJ45" s="85"/>
      <c r="QQK45" s="85"/>
      <c r="QQL45" s="85"/>
      <c r="QQM45" s="85"/>
      <c r="QQN45" s="85"/>
      <c r="QQO45" s="85"/>
      <c r="QQP45" s="85"/>
      <c r="QQQ45" s="85"/>
      <c r="QQR45" s="85"/>
      <c r="QQS45" s="85"/>
      <c r="QQT45" s="85"/>
      <c r="QQU45" s="85"/>
      <c r="QQV45" s="85"/>
      <c r="QQW45" s="85"/>
      <c r="QQX45" s="85"/>
      <c r="QQY45" s="85"/>
      <c r="QQZ45" s="85"/>
      <c r="QRA45" s="85"/>
      <c r="QRB45" s="85"/>
      <c r="QRC45" s="85"/>
      <c r="QRD45" s="85"/>
      <c r="QRE45" s="85"/>
      <c r="QRF45" s="85"/>
      <c r="QRG45" s="85"/>
      <c r="QRH45" s="85"/>
      <c r="QRI45" s="85"/>
      <c r="QRJ45" s="85"/>
      <c r="QRK45" s="85"/>
      <c r="QRL45" s="85"/>
      <c r="QRM45" s="85"/>
      <c r="QRN45" s="85"/>
      <c r="QRO45" s="85"/>
      <c r="QRP45" s="85"/>
      <c r="QRQ45" s="85"/>
      <c r="QRR45" s="85"/>
      <c r="QRS45" s="85"/>
      <c r="QRT45" s="85"/>
      <c r="QRU45" s="85"/>
      <c r="QRV45" s="85"/>
      <c r="QRW45" s="85"/>
      <c r="QRX45" s="85"/>
      <c r="QRY45" s="85"/>
      <c r="QRZ45" s="85"/>
      <c r="QSA45" s="85"/>
      <c r="QSB45" s="85"/>
      <c r="QSC45" s="85"/>
      <c r="QSD45" s="85"/>
      <c r="QSE45" s="85"/>
      <c r="QSF45" s="85"/>
      <c r="QSG45" s="85"/>
      <c r="QSH45" s="85"/>
      <c r="QSI45" s="85"/>
      <c r="QSJ45" s="85"/>
      <c r="QSK45" s="85"/>
      <c r="QSL45" s="85"/>
      <c r="QSM45" s="85"/>
      <c r="QSN45" s="85"/>
      <c r="QSO45" s="85"/>
      <c r="QSP45" s="85"/>
      <c r="QSQ45" s="85"/>
      <c r="QSR45" s="85"/>
      <c r="QSS45" s="85"/>
      <c r="QST45" s="85"/>
      <c r="QSU45" s="85"/>
      <c r="QSV45" s="85"/>
      <c r="QSW45" s="85"/>
      <c r="QSX45" s="85"/>
      <c r="QSY45" s="85"/>
      <c r="QSZ45" s="85"/>
      <c r="QTA45" s="85"/>
      <c r="QTB45" s="85"/>
      <c r="QTC45" s="85"/>
      <c r="QTD45" s="85"/>
      <c r="QTE45" s="85"/>
      <c r="QTF45" s="85"/>
      <c r="QTG45" s="85"/>
      <c r="QTH45" s="85"/>
      <c r="QTI45" s="85"/>
      <c r="QTJ45" s="85"/>
      <c r="QTK45" s="85"/>
      <c r="QTL45" s="85"/>
      <c r="QTM45" s="85"/>
      <c r="QTN45" s="85"/>
      <c r="QTO45" s="85"/>
      <c r="QTP45" s="85"/>
      <c r="QTQ45" s="85"/>
      <c r="QTR45" s="85"/>
      <c r="QTS45" s="85"/>
      <c r="QTT45" s="85"/>
      <c r="QTU45" s="85"/>
      <c r="QTV45" s="85"/>
      <c r="QTW45" s="85"/>
      <c r="QTX45" s="85"/>
      <c r="QTY45" s="85"/>
      <c r="QTZ45" s="85"/>
      <c r="QUA45" s="85"/>
      <c r="QUB45" s="85"/>
      <c r="QUC45" s="85"/>
      <c r="QUD45" s="85"/>
      <c r="QUE45" s="85"/>
      <c r="QUF45" s="85"/>
      <c r="QUG45" s="85"/>
      <c r="QUH45" s="85"/>
      <c r="QUI45" s="85"/>
      <c r="QUJ45" s="85"/>
      <c r="QUK45" s="85"/>
      <c r="QUL45" s="85"/>
      <c r="QUM45" s="85"/>
      <c r="QUN45" s="85"/>
      <c r="QUO45" s="85"/>
      <c r="QUP45" s="85"/>
      <c r="QUQ45" s="85"/>
      <c r="QUR45" s="85"/>
      <c r="QUS45" s="85"/>
      <c r="QUT45" s="85"/>
      <c r="QUU45" s="85"/>
      <c r="QUV45" s="85"/>
      <c r="QUW45" s="85"/>
      <c r="QUX45" s="85"/>
      <c r="QUY45" s="85"/>
      <c r="QUZ45" s="85"/>
      <c r="QVA45" s="85"/>
      <c r="QVB45" s="85"/>
      <c r="QVC45" s="85"/>
      <c r="QVD45" s="85"/>
      <c r="QVE45" s="85"/>
      <c r="QVF45" s="85"/>
      <c r="QVG45" s="85"/>
      <c r="QVH45" s="85"/>
      <c r="QVI45" s="85"/>
      <c r="QVJ45" s="85"/>
      <c r="QVK45" s="85"/>
      <c r="QVL45" s="85"/>
      <c r="QVM45" s="85"/>
      <c r="QVN45" s="85"/>
      <c r="QVO45" s="85"/>
      <c r="QVP45" s="85"/>
      <c r="QVQ45" s="85"/>
      <c r="QVR45" s="85"/>
      <c r="QVS45" s="85"/>
      <c r="QVT45" s="85"/>
      <c r="QVU45" s="85"/>
      <c r="QVV45" s="85"/>
      <c r="QVW45" s="85"/>
      <c r="QVX45" s="85"/>
      <c r="QVY45" s="85"/>
      <c r="QVZ45" s="85"/>
      <c r="QWA45" s="85"/>
      <c r="QWB45" s="85"/>
      <c r="QWC45" s="85"/>
      <c r="QWD45" s="85"/>
      <c r="QWE45" s="85"/>
      <c r="QWF45" s="85"/>
      <c r="QWG45" s="85"/>
      <c r="QWH45" s="85"/>
      <c r="QWI45" s="85"/>
      <c r="QWJ45" s="85"/>
      <c r="QWK45" s="85"/>
      <c r="QWL45" s="85"/>
      <c r="QWM45" s="85"/>
      <c r="QWN45" s="85"/>
      <c r="QWO45" s="85"/>
      <c r="QWP45" s="85"/>
      <c r="QWQ45" s="85"/>
      <c r="QWR45" s="85"/>
      <c r="QWS45" s="85"/>
      <c r="QWT45" s="85"/>
      <c r="QWU45" s="85"/>
      <c r="QWV45" s="85"/>
      <c r="QWW45" s="85"/>
      <c r="QWX45" s="85"/>
      <c r="QWY45" s="85"/>
      <c r="QWZ45" s="85"/>
      <c r="QXA45" s="85"/>
      <c r="QXB45" s="85"/>
      <c r="QXC45" s="85"/>
      <c r="QXD45" s="85"/>
      <c r="QXE45" s="85"/>
      <c r="QXF45" s="85"/>
      <c r="QXG45" s="85"/>
      <c r="QXH45" s="85"/>
      <c r="QXI45" s="85"/>
      <c r="QXJ45" s="85"/>
      <c r="QXK45" s="85"/>
      <c r="QXL45" s="85"/>
      <c r="QXM45" s="85"/>
      <c r="QXN45" s="85"/>
      <c r="QXO45" s="85"/>
      <c r="QXP45" s="85"/>
      <c r="QXQ45" s="85"/>
      <c r="QXR45" s="85"/>
      <c r="QXS45" s="85"/>
      <c r="QXT45" s="85"/>
      <c r="QXU45" s="85"/>
      <c r="QXV45" s="85"/>
      <c r="QXW45" s="85"/>
      <c r="QXX45" s="85"/>
      <c r="QXY45" s="85"/>
      <c r="QXZ45" s="85"/>
      <c r="QYA45" s="85"/>
      <c r="QYB45" s="85"/>
      <c r="QYC45" s="85"/>
      <c r="QYD45" s="85"/>
      <c r="QYE45" s="85"/>
      <c r="QYF45" s="85"/>
      <c r="QYG45" s="85"/>
      <c r="QYH45" s="85"/>
      <c r="QYI45" s="85"/>
      <c r="QYJ45" s="85"/>
      <c r="QYK45" s="85"/>
      <c r="QYL45" s="85"/>
      <c r="QYM45" s="85"/>
      <c r="QYN45" s="85"/>
      <c r="QYO45" s="85"/>
      <c r="QYP45" s="85"/>
      <c r="QYQ45" s="85"/>
      <c r="QYR45" s="85"/>
      <c r="QYS45" s="85"/>
      <c r="QYT45" s="85"/>
      <c r="QYU45" s="85"/>
      <c r="QYV45" s="85"/>
      <c r="QYW45" s="85"/>
      <c r="QYX45" s="85"/>
      <c r="QYY45" s="85"/>
      <c r="QYZ45" s="85"/>
      <c r="QZA45" s="85"/>
      <c r="QZB45" s="85"/>
      <c r="QZC45" s="85"/>
      <c r="QZD45" s="85"/>
      <c r="QZE45" s="85"/>
      <c r="QZF45" s="85"/>
      <c r="QZG45" s="85"/>
      <c r="QZH45" s="85"/>
      <c r="QZI45" s="85"/>
      <c r="QZJ45" s="85"/>
      <c r="QZK45" s="85"/>
      <c r="QZL45" s="85"/>
      <c r="QZM45" s="85"/>
      <c r="QZN45" s="85"/>
      <c r="QZO45" s="85"/>
      <c r="QZP45" s="85"/>
      <c r="QZQ45" s="85"/>
      <c r="QZR45" s="85"/>
      <c r="QZS45" s="85"/>
      <c r="QZT45" s="85"/>
      <c r="QZU45" s="85"/>
      <c r="QZV45" s="85"/>
      <c r="QZW45" s="85"/>
      <c r="QZX45" s="85"/>
      <c r="QZY45" s="85"/>
      <c r="QZZ45" s="85"/>
      <c r="RAA45" s="85"/>
      <c r="RAB45" s="85"/>
      <c r="RAC45" s="85"/>
      <c r="RAD45" s="85"/>
      <c r="RAE45" s="85"/>
      <c r="RAF45" s="85"/>
      <c r="RAG45" s="85"/>
      <c r="RAH45" s="85"/>
      <c r="RAI45" s="85"/>
      <c r="RAJ45" s="85"/>
      <c r="RAK45" s="85"/>
      <c r="RAL45" s="85"/>
      <c r="RAM45" s="85"/>
      <c r="RAN45" s="85"/>
      <c r="RAO45" s="85"/>
      <c r="RAP45" s="85"/>
      <c r="RAQ45" s="85"/>
      <c r="RAR45" s="85"/>
      <c r="RAS45" s="85"/>
      <c r="RAT45" s="85"/>
      <c r="RAU45" s="85"/>
      <c r="RAV45" s="85"/>
      <c r="RAW45" s="85"/>
      <c r="RAX45" s="85"/>
      <c r="RAY45" s="85"/>
      <c r="RAZ45" s="85"/>
      <c r="RBA45" s="85"/>
      <c r="RBB45" s="85"/>
      <c r="RBC45" s="85"/>
      <c r="RBD45" s="85"/>
      <c r="RBE45" s="85"/>
      <c r="RBF45" s="85"/>
      <c r="RBG45" s="85"/>
      <c r="RBH45" s="85"/>
      <c r="RBI45" s="85"/>
      <c r="RBJ45" s="85"/>
      <c r="RBK45" s="85"/>
      <c r="RBL45" s="85"/>
      <c r="RBM45" s="85"/>
      <c r="RBN45" s="85"/>
      <c r="RBO45" s="85"/>
      <c r="RBP45" s="85"/>
      <c r="RBQ45" s="85"/>
      <c r="RBR45" s="85"/>
      <c r="RBS45" s="85"/>
      <c r="RBT45" s="85"/>
      <c r="RBU45" s="85"/>
      <c r="RBV45" s="85"/>
      <c r="RBW45" s="85"/>
      <c r="RBX45" s="85"/>
      <c r="RBY45" s="85"/>
      <c r="RBZ45" s="85"/>
      <c r="RCA45" s="85"/>
      <c r="RCB45" s="85"/>
      <c r="RCC45" s="85"/>
      <c r="RCD45" s="85"/>
      <c r="RCE45" s="85"/>
      <c r="RCF45" s="85"/>
      <c r="RCG45" s="85"/>
      <c r="RCH45" s="85"/>
      <c r="RCI45" s="85"/>
      <c r="RCJ45" s="85"/>
      <c r="RCK45" s="85"/>
      <c r="RCL45" s="85"/>
      <c r="RCM45" s="85"/>
      <c r="RCN45" s="85"/>
      <c r="RCO45" s="85"/>
      <c r="RCP45" s="85"/>
      <c r="RCQ45" s="85"/>
      <c r="RCR45" s="85"/>
      <c r="RCS45" s="85"/>
      <c r="RCT45" s="85"/>
      <c r="RCU45" s="85"/>
      <c r="RCV45" s="85"/>
      <c r="RCW45" s="85"/>
      <c r="RCX45" s="85"/>
      <c r="RCY45" s="85"/>
      <c r="RCZ45" s="85"/>
      <c r="RDA45" s="85"/>
      <c r="RDB45" s="85"/>
      <c r="RDC45" s="85"/>
      <c r="RDD45" s="85"/>
      <c r="RDE45" s="85"/>
      <c r="RDF45" s="85"/>
      <c r="RDG45" s="85"/>
      <c r="RDH45" s="85"/>
      <c r="RDI45" s="85"/>
      <c r="RDJ45" s="85"/>
      <c r="RDK45" s="85"/>
      <c r="RDL45" s="85"/>
      <c r="RDM45" s="85"/>
      <c r="RDN45" s="85"/>
      <c r="RDO45" s="85"/>
      <c r="RDP45" s="85"/>
      <c r="RDQ45" s="85"/>
      <c r="RDR45" s="85"/>
      <c r="RDS45" s="85"/>
      <c r="RDT45" s="85"/>
      <c r="RDU45" s="85"/>
      <c r="RDV45" s="85"/>
      <c r="RDW45" s="85"/>
      <c r="RDX45" s="85"/>
      <c r="RDY45" s="85"/>
      <c r="RDZ45" s="85"/>
      <c r="REA45" s="85"/>
      <c r="REB45" s="85"/>
      <c r="REC45" s="85"/>
      <c r="RED45" s="85"/>
      <c r="REE45" s="85"/>
      <c r="REF45" s="85"/>
      <c r="REG45" s="85"/>
      <c r="REH45" s="85"/>
      <c r="REI45" s="85"/>
      <c r="REJ45" s="85"/>
      <c r="REK45" s="85"/>
      <c r="REL45" s="85"/>
      <c r="REM45" s="85"/>
      <c r="REN45" s="85"/>
      <c r="REO45" s="85"/>
      <c r="REP45" s="85"/>
      <c r="REQ45" s="85"/>
      <c r="RER45" s="85"/>
      <c r="RES45" s="85"/>
      <c r="RET45" s="85"/>
      <c r="REU45" s="85"/>
      <c r="REV45" s="85"/>
      <c r="REW45" s="85"/>
      <c r="REX45" s="85"/>
      <c r="REY45" s="85"/>
      <c r="REZ45" s="85"/>
      <c r="RFA45" s="85"/>
      <c r="RFB45" s="85"/>
      <c r="RFC45" s="85"/>
      <c r="RFD45" s="85"/>
      <c r="RFE45" s="85"/>
      <c r="RFF45" s="85"/>
      <c r="RFG45" s="85"/>
      <c r="RFH45" s="85"/>
      <c r="RFI45" s="85"/>
      <c r="RFJ45" s="85"/>
      <c r="RFK45" s="85"/>
      <c r="RFL45" s="85"/>
      <c r="RFM45" s="85"/>
      <c r="RFN45" s="85"/>
      <c r="RFO45" s="85"/>
      <c r="RFP45" s="85"/>
      <c r="RFQ45" s="85"/>
      <c r="RFR45" s="85"/>
      <c r="RFS45" s="85"/>
      <c r="RFT45" s="85"/>
      <c r="RFU45" s="85"/>
      <c r="RFV45" s="85"/>
      <c r="RFW45" s="85"/>
      <c r="RFX45" s="85"/>
      <c r="RFY45" s="85"/>
      <c r="RFZ45" s="85"/>
      <c r="RGA45" s="85"/>
      <c r="RGB45" s="85"/>
      <c r="RGC45" s="85"/>
      <c r="RGD45" s="85"/>
      <c r="RGE45" s="85"/>
      <c r="RGF45" s="85"/>
      <c r="RGG45" s="85"/>
      <c r="RGH45" s="85"/>
      <c r="RGI45" s="85"/>
      <c r="RGJ45" s="85"/>
      <c r="RGK45" s="85"/>
      <c r="RGL45" s="85"/>
      <c r="RGM45" s="85"/>
      <c r="RGN45" s="85"/>
      <c r="RGO45" s="85"/>
      <c r="RGP45" s="85"/>
      <c r="RGQ45" s="85"/>
      <c r="RGR45" s="85"/>
      <c r="RGS45" s="85"/>
      <c r="RGT45" s="85"/>
      <c r="RGU45" s="85"/>
      <c r="RGV45" s="85"/>
      <c r="RGW45" s="85"/>
      <c r="RGX45" s="85"/>
      <c r="RGY45" s="85"/>
      <c r="RGZ45" s="85"/>
      <c r="RHA45" s="85"/>
      <c r="RHB45" s="85"/>
      <c r="RHC45" s="85"/>
      <c r="RHD45" s="85"/>
      <c r="RHE45" s="85"/>
      <c r="RHF45" s="85"/>
      <c r="RHG45" s="85"/>
      <c r="RHH45" s="85"/>
      <c r="RHI45" s="85"/>
      <c r="RHJ45" s="85"/>
      <c r="RHK45" s="85"/>
      <c r="RHL45" s="85"/>
      <c r="RHM45" s="85"/>
      <c r="RHN45" s="85"/>
      <c r="RHO45" s="85"/>
      <c r="RHP45" s="85"/>
      <c r="RHQ45" s="85"/>
      <c r="RHR45" s="85"/>
      <c r="RHS45" s="85"/>
      <c r="RHT45" s="85"/>
      <c r="RHU45" s="85"/>
      <c r="RHV45" s="85"/>
      <c r="RHW45" s="85"/>
      <c r="RHX45" s="85"/>
      <c r="RHY45" s="85"/>
      <c r="RHZ45" s="85"/>
      <c r="RIA45" s="85"/>
      <c r="RIB45" s="85"/>
      <c r="RIC45" s="85"/>
      <c r="RID45" s="85"/>
      <c r="RIE45" s="85"/>
      <c r="RIF45" s="85"/>
      <c r="RIG45" s="85"/>
      <c r="RIH45" s="85"/>
      <c r="RII45" s="85"/>
      <c r="RIJ45" s="85"/>
      <c r="RIK45" s="85"/>
      <c r="RIL45" s="85"/>
      <c r="RIM45" s="85"/>
      <c r="RIN45" s="85"/>
      <c r="RIO45" s="85"/>
      <c r="RIP45" s="85"/>
      <c r="RIQ45" s="85"/>
      <c r="RIR45" s="85"/>
      <c r="RIS45" s="85"/>
      <c r="RIT45" s="85"/>
      <c r="RIU45" s="85"/>
      <c r="RIV45" s="85"/>
      <c r="RIW45" s="85"/>
      <c r="RIX45" s="85"/>
      <c r="RIY45" s="85"/>
      <c r="RIZ45" s="85"/>
      <c r="RJA45" s="85"/>
      <c r="RJB45" s="85"/>
      <c r="RJC45" s="85"/>
      <c r="RJD45" s="85"/>
      <c r="RJE45" s="85"/>
      <c r="RJF45" s="85"/>
      <c r="RJG45" s="85"/>
      <c r="RJH45" s="85"/>
      <c r="RJI45" s="85"/>
      <c r="RJJ45" s="85"/>
      <c r="RJK45" s="85"/>
      <c r="RJL45" s="85"/>
      <c r="RJM45" s="85"/>
      <c r="RJN45" s="85"/>
      <c r="RJO45" s="85"/>
      <c r="RJP45" s="85"/>
      <c r="RJQ45" s="85"/>
      <c r="RJR45" s="85"/>
      <c r="RJS45" s="85"/>
      <c r="RJT45" s="85"/>
      <c r="RJU45" s="85"/>
      <c r="RJV45" s="85"/>
      <c r="RJW45" s="85"/>
      <c r="RJX45" s="85"/>
      <c r="RJY45" s="85"/>
      <c r="RJZ45" s="85"/>
      <c r="RKA45" s="85"/>
      <c r="RKB45" s="85"/>
      <c r="RKC45" s="85"/>
      <c r="RKD45" s="85"/>
      <c r="RKE45" s="85"/>
      <c r="RKF45" s="85"/>
      <c r="RKG45" s="85"/>
      <c r="RKH45" s="85"/>
      <c r="RKI45" s="85"/>
      <c r="RKJ45" s="85"/>
      <c r="RKK45" s="85"/>
      <c r="RKL45" s="85"/>
      <c r="RKM45" s="85"/>
      <c r="RKN45" s="85"/>
      <c r="RKO45" s="85"/>
      <c r="RKP45" s="85"/>
      <c r="RKQ45" s="85"/>
      <c r="RKR45" s="85"/>
      <c r="RKS45" s="85"/>
      <c r="RKT45" s="85"/>
      <c r="RKU45" s="85"/>
      <c r="RKV45" s="85"/>
      <c r="RKW45" s="85"/>
      <c r="RKX45" s="85"/>
      <c r="RKY45" s="85"/>
      <c r="RKZ45" s="85"/>
      <c r="RLA45" s="85"/>
      <c r="RLB45" s="85"/>
      <c r="RLC45" s="85"/>
      <c r="RLD45" s="85"/>
      <c r="RLE45" s="85"/>
      <c r="RLF45" s="85"/>
      <c r="RLG45" s="85"/>
      <c r="RLH45" s="85"/>
      <c r="RLI45" s="85"/>
      <c r="RLJ45" s="85"/>
      <c r="RLK45" s="85"/>
      <c r="RLL45" s="85"/>
      <c r="RLM45" s="85"/>
      <c r="RLN45" s="85"/>
      <c r="RLO45" s="85"/>
      <c r="RLP45" s="85"/>
      <c r="RLQ45" s="85"/>
      <c r="RLR45" s="85"/>
      <c r="RLS45" s="85"/>
      <c r="RLT45" s="85"/>
      <c r="RLU45" s="85"/>
      <c r="RLV45" s="85"/>
      <c r="RLW45" s="85"/>
      <c r="RLX45" s="85"/>
      <c r="RLY45" s="85"/>
      <c r="RLZ45" s="85"/>
      <c r="RMA45" s="85"/>
      <c r="RMB45" s="85"/>
      <c r="RMC45" s="85"/>
      <c r="RMD45" s="85"/>
      <c r="RME45" s="85"/>
      <c r="RMF45" s="85"/>
      <c r="RMG45" s="85"/>
      <c r="RMH45" s="85"/>
      <c r="RMI45" s="85"/>
      <c r="RMJ45" s="85"/>
      <c r="RMK45" s="85"/>
      <c r="RML45" s="85"/>
      <c r="RMM45" s="85"/>
      <c r="RMN45" s="85"/>
      <c r="RMO45" s="85"/>
      <c r="RMP45" s="85"/>
      <c r="RMQ45" s="85"/>
      <c r="RMR45" s="85"/>
      <c r="RMS45" s="85"/>
      <c r="RMT45" s="85"/>
      <c r="RMU45" s="85"/>
      <c r="RMV45" s="85"/>
      <c r="RMW45" s="85"/>
      <c r="RMX45" s="85"/>
      <c r="RMY45" s="85"/>
      <c r="RMZ45" s="85"/>
      <c r="RNA45" s="85"/>
      <c r="RNB45" s="85"/>
      <c r="RNC45" s="85"/>
      <c r="RND45" s="85"/>
      <c r="RNE45" s="85"/>
      <c r="RNF45" s="85"/>
      <c r="RNG45" s="85"/>
      <c r="RNH45" s="85"/>
      <c r="RNI45" s="85"/>
      <c r="RNJ45" s="85"/>
      <c r="RNK45" s="85"/>
      <c r="RNL45" s="85"/>
      <c r="RNM45" s="85"/>
      <c r="RNN45" s="85"/>
      <c r="RNO45" s="85"/>
      <c r="RNP45" s="85"/>
      <c r="RNQ45" s="85"/>
      <c r="RNR45" s="85"/>
      <c r="RNS45" s="85"/>
      <c r="RNT45" s="85"/>
      <c r="RNU45" s="85"/>
      <c r="RNV45" s="85"/>
      <c r="RNW45" s="85"/>
      <c r="RNX45" s="85"/>
      <c r="RNY45" s="85"/>
      <c r="RNZ45" s="85"/>
      <c r="ROA45" s="85"/>
      <c r="ROB45" s="85"/>
      <c r="ROC45" s="85"/>
      <c r="ROD45" s="85"/>
      <c r="ROE45" s="85"/>
      <c r="ROF45" s="85"/>
      <c r="ROG45" s="85"/>
      <c r="ROH45" s="85"/>
      <c r="ROI45" s="85"/>
      <c r="ROJ45" s="85"/>
      <c r="ROK45" s="85"/>
      <c r="ROL45" s="85"/>
      <c r="ROM45" s="85"/>
      <c r="RON45" s="85"/>
      <c r="ROO45" s="85"/>
      <c r="ROP45" s="85"/>
      <c r="ROQ45" s="85"/>
      <c r="ROR45" s="85"/>
      <c r="ROS45" s="85"/>
      <c r="ROT45" s="85"/>
      <c r="ROU45" s="85"/>
      <c r="ROV45" s="85"/>
      <c r="ROW45" s="85"/>
      <c r="ROX45" s="85"/>
      <c r="ROY45" s="85"/>
      <c r="ROZ45" s="85"/>
      <c r="RPA45" s="85"/>
      <c r="RPB45" s="85"/>
      <c r="RPC45" s="85"/>
      <c r="RPD45" s="85"/>
      <c r="RPE45" s="85"/>
      <c r="RPF45" s="85"/>
      <c r="RPG45" s="85"/>
      <c r="RPH45" s="85"/>
      <c r="RPI45" s="85"/>
      <c r="RPJ45" s="85"/>
      <c r="RPK45" s="85"/>
      <c r="RPL45" s="85"/>
      <c r="RPM45" s="85"/>
      <c r="RPN45" s="85"/>
      <c r="RPO45" s="85"/>
      <c r="RPP45" s="85"/>
      <c r="RPQ45" s="85"/>
      <c r="RPR45" s="85"/>
      <c r="RPS45" s="85"/>
      <c r="RPT45" s="85"/>
      <c r="RPU45" s="85"/>
      <c r="RPV45" s="85"/>
      <c r="RPW45" s="85"/>
      <c r="RPX45" s="85"/>
      <c r="RPY45" s="85"/>
      <c r="RPZ45" s="85"/>
      <c r="RQA45" s="85"/>
      <c r="RQB45" s="85"/>
      <c r="RQC45" s="85"/>
      <c r="RQD45" s="85"/>
      <c r="RQE45" s="85"/>
      <c r="RQF45" s="85"/>
      <c r="RQG45" s="85"/>
      <c r="RQH45" s="85"/>
      <c r="RQI45" s="85"/>
      <c r="RQJ45" s="85"/>
      <c r="RQK45" s="85"/>
      <c r="RQL45" s="85"/>
      <c r="RQM45" s="85"/>
      <c r="RQN45" s="85"/>
      <c r="RQO45" s="85"/>
      <c r="RQP45" s="85"/>
      <c r="RQQ45" s="85"/>
      <c r="RQR45" s="85"/>
      <c r="RQS45" s="85"/>
      <c r="RQT45" s="85"/>
      <c r="RQU45" s="85"/>
      <c r="RQV45" s="85"/>
      <c r="RQW45" s="85"/>
      <c r="RQX45" s="85"/>
      <c r="RQY45" s="85"/>
      <c r="RQZ45" s="85"/>
      <c r="RRA45" s="85"/>
      <c r="RRB45" s="85"/>
      <c r="RRC45" s="85"/>
      <c r="RRD45" s="85"/>
      <c r="RRE45" s="85"/>
      <c r="RRF45" s="85"/>
      <c r="RRG45" s="85"/>
      <c r="RRH45" s="85"/>
      <c r="RRI45" s="85"/>
      <c r="RRJ45" s="85"/>
      <c r="RRK45" s="85"/>
      <c r="RRL45" s="85"/>
      <c r="RRM45" s="85"/>
      <c r="RRN45" s="85"/>
      <c r="RRO45" s="85"/>
      <c r="RRP45" s="85"/>
      <c r="RRQ45" s="85"/>
      <c r="RRR45" s="85"/>
      <c r="RRS45" s="85"/>
      <c r="RRT45" s="85"/>
      <c r="RRU45" s="85"/>
      <c r="RRV45" s="85"/>
      <c r="RRW45" s="85"/>
      <c r="RRX45" s="85"/>
      <c r="RRY45" s="85"/>
      <c r="RRZ45" s="85"/>
      <c r="RSA45" s="85"/>
      <c r="RSB45" s="85"/>
      <c r="RSC45" s="85"/>
      <c r="RSD45" s="85"/>
      <c r="RSE45" s="85"/>
      <c r="RSF45" s="85"/>
      <c r="RSG45" s="85"/>
      <c r="RSH45" s="85"/>
      <c r="RSI45" s="85"/>
      <c r="RSJ45" s="85"/>
      <c r="RSK45" s="85"/>
      <c r="RSL45" s="85"/>
      <c r="RSM45" s="85"/>
      <c r="RSN45" s="85"/>
      <c r="RSO45" s="85"/>
      <c r="RSP45" s="85"/>
      <c r="RSQ45" s="85"/>
      <c r="RSR45" s="85"/>
      <c r="RSS45" s="85"/>
      <c r="RST45" s="85"/>
      <c r="RSU45" s="85"/>
      <c r="RSV45" s="85"/>
      <c r="RSW45" s="85"/>
      <c r="RSX45" s="85"/>
      <c r="RSY45" s="85"/>
      <c r="RSZ45" s="85"/>
      <c r="RTA45" s="85"/>
      <c r="RTB45" s="85"/>
      <c r="RTC45" s="85"/>
      <c r="RTD45" s="85"/>
      <c r="RTE45" s="85"/>
      <c r="RTF45" s="85"/>
      <c r="RTG45" s="85"/>
      <c r="RTH45" s="85"/>
      <c r="RTI45" s="85"/>
      <c r="RTJ45" s="85"/>
      <c r="RTK45" s="85"/>
      <c r="RTL45" s="85"/>
      <c r="RTM45" s="85"/>
      <c r="RTN45" s="85"/>
      <c r="RTO45" s="85"/>
      <c r="RTP45" s="85"/>
      <c r="RTQ45" s="85"/>
      <c r="RTR45" s="85"/>
      <c r="RTS45" s="85"/>
      <c r="RTT45" s="85"/>
      <c r="RTU45" s="85"/>
      <c r="RTV45" s="85"/>
      <c r="RTW45" s="85"/>
      <c r="RTX45" s="85"/>
      <c r="RTY45" s="85"/>
      <c r="RTZ45" s="85"/>
      <c r="RUA45" s="85"/>
      <c r="RUB45" s="85"/>
      <c r="RUC45" s="85"/>
      <c r="RUD45" s="85"/>
      <c r="RUE45" s="85"/>
      <c r="RUF45" s="85"/>
      <c r="RUG45" s="85"/>
      <c r="RUH45" s="85"/>
      <c r="RUI45" s="85"/>
      <c r="RUJ45" s="85"/>
      <c r="RUK45" s="85"/>
      <c r="RUL45" s="85"/>
      <c r="RUM45" s="85"/>
      <c r="RUN45" s="85"/>
      <c r="RUO45" s="85"/>
      <c r="RUP45" s="85"/>
      <c r="RUQ45" s="85"/>
      <c r="RUR45" s="85"/>
      <c r="RUS45" s="85"/>
      <c r="RUT45" s="85"/>
      <c r="RUU45" s="85"/>
      <c r="RUV45" s="85"/>
      <c r="RUW45" s="85"/>
      <c r="RUX45" s="85"/>
      <c r="RUY45" s="85"/>
      <c r="RUZ45" s="85"/>
      <c r="RVA45" s="85"/>
      <c r="RVB45" s="85"/>
      <c r="RVC45" s="85"/>
      <c r="RVD45" s="85"/>
      <c r="RVE45" s="85"/>
      <c r="RVF45" s="85"/>
      <c r="RVG45" s="85"/>
      <c r="RVH45" s="85"/>
      <c r="RVI45" s="85"/>
      <c r="RVJ45" s="85"/>
      <c r="RVK45" s="85"/>
      <c r="RVL45" s="85"/>
      <c r="RVM45" s="85"/>
      <c r="RVN45" s="85"/>
      <c r="RVO45" s="85"/>
      <c r="RVP45" s="85"/>
      <c r="RVQ45" s="85"/>
      <c r="RVR45" s="85"/>
      <c r="RVS45" s="85"/>
      <c r="RVT45" s="85"/>
      <c r="RVU45" s="85"/>
      <c r="RVV45" s="85"/>
      <c r="RVW45" s="85"/>
      <c r="RVX45" s="85"/>
      <c r="RVY45" s="85"/>
      <c r="RVZ45" s="85"/>
      <c r="RWA45" s="85"/>
      <c r="RWB45" s="85"/>
      <c r="RWC45" s="85"/>
      <c r="RWD45" s="85"/>
      <c r="RWE45" s="85"/>
      <c r="RWF45" s="85"/>
      <c r="RWG45" s="85"/>
      <c r="RWH45" s="85"/>
      <c r="RWI45" s="85"/>
      <c r="RWJ45" s="85"/>
      <c r="RWK45" s="85"/>
      <c r="RWL45" s="85"/>
      <c r="RWM45" s="85"/>
      <c r="RWN45" s="85"/>
      <c r="RWO45" s="85"/>
      <c r="RWP45" s="85"/>
      <c r="RWQ45" s="85"/>
      <c r="RWR45" s="85"/>
      <c r="RWS45" s="85"/>
      <c r="RWT45" s="85"/>
      <c r="RWU45" s="85"/>
      <c r="RWV45" s="85"/>
      <c r="RWW45" s="85"/>
      <c r="RWX45" s="85"/>
      <c r="RWY45" s="85"/>
      <c r="RWZ45" s="85"/>
      <c r="RXA45" s="85"/>
      <c r="RXB45" s="85"/>
      <c r="RXC45" s="85"/>
      <c r="RXD45" s="85"/>
      <c r="RXE45" s="85"/>
      <c r="RXF45" s="85"/>
      <c r="RXG45" s="85"/>
      <c r="RXH45" s="85"/>
      <c r="RXI45" s="85"/>
      <c r="RXJ45" s="85"/>
      <c r="RXK45" s="85"/>
      <c r="RXL45" s="85"/>
      <c r="RXM45" s="85"/>
      <c r="RXN45" s="85"/>
      <c r="RXO45" s="85"/>
      <c r="RXP45" s="85"/>
      <c r="RXQ45" s="85"/>
      <c r="RXR45" s="85"/>
      <c r="RXS45" s="85"/>
      <c r="RXT45" s="85"/>
      <c r="RXU45" s="85"/>
      <c r="RXV45" s="85"/>
      <c r="RXW45" s="85"/>
      <c r="RXX45" s="85"/>
      <c r="RXY45" s="85"/>
      <c r="RXZ45" s="85"/>
      <c r="RYA45" s="85"/>
      <c r="RYB45" s="85"/>
      <c r="RYC45" s="85"/>
      <c r="RYD45" s="85"/>
      <c r="RYE45" s="85"/>
      <c r="RYF45" s="85"/>
      <c r="RYG45" s="85"/>
      <c r="RYH45" s="85"/>
      <c r="RYI45" s="85"/>
      <c r="RYJ45" s="85"/>
      <c r="RYK45" s="85"/>
      <c r="RYL45" s="85"/>
      <c r="RYM45" s="85"/>
      <c r="RYN45" s="85"/>
      <c r="RYO45" s="85"/>
      <c r="RYP45" s="85"/>
      <c r="RYQ45" s="85"/>
      <c r="RYR45" s="85"/>
      <c r="RYS45" s="85"/>
      <c r="RYT45" s="85"/>
      <c r="RYU45" s="85"/>
      <c r="RYV45" s="85"/>
      <c r="RYW45" s="85"/>
      <c r="RYX45" s="85"/>
      <c r="RYY45" s="85"/>
      <c r="RYZ45" s="85"/>
      <c r="RZA45" s="85"/>
      <c r="RZB45" s="85"/>
      <c r="RZC45" s="85"/>
      <c r="RZD45" s="85"/>
      <c r="RZE45" s="85"/>
      <c r="RZF45" s="85"/>
      <c r="RZG45" s="85"/>
      <c r="RZH45" s="85"/>
      <c r="RZI45" s="85"/>
      <c r="RZJ45" s="85"/>
      <c r="RZK45" s="85"/>
      <c r="RZL45" s="85"/>
      <c r="RZM45" s="85"/>
      <c r="RZN45" s="85"/>
      <c r="RZO45" s="85"/>
      <c r="RZP45" s="85"/>
      <c r="RZQ45" s="85"/>
      <c r="RZR45" s="85"/>
      <c r="RZS45" s="85"/>
      <c r="RZT45" s="85"/>
      <c r="RZU45" s="85"/>
      <c r="RZV45" s="85"/>
      <c r="RZW45" s="85"/>
      <c r="RZX45" s="85"/>
      <c r="RZY45" s="85"/>
      <c r="RZZ45" s="85"/>
      <c r="SAA45" s="85"/>
      <c r="SAB45" s="85"/>
      <c r="SAC45" s="85"/>
      <c r="SAD45" s="85"/>
      <c r="SAE45" s="85"/>
      <c r="SAF45" s="85"/>
      <c r="SAG45" s="85"/>
      <c r="SAH45" s="85"/>
      <c r="SAI45" s="85"/>
      <c r="SAJ45" s="85"/>
      <c r="SAK45" s="85"/>
      <c r="SAL45" s="85"/>
      <c r="SAM45" s="85"/>
      <c r="SAN45" s="85"/>
      <c r="SAO45" s="85"/>
      <c r="SAP45" s="85"/>
      <c r="SAQ45" s="85"/>
      <c r="SAR45" s="85"/>
      <c r="SAS45" s="85"/>
      <c r="SAT45" s="85"/>
      <c r="SAU45" s="85"/>
      <c r="SAV45" s="85"/>
      <c r="SAW45" s="85"/>
      <c r="SAX45" s="85"/>
      <c r="SAY45" s="85"/>
      <c r="SAZ45" s="85"/>
      <c r="SBA45" s="85"/>
      <c r="SBB45" s="85"/>
      <c r="SBC45" s="85"/>
      <c r="SBD45" s="85"/>
      <c r="SBE45" s="85"/>
      <c r="SBF45" s="85"/>
      <c r="SBG45" s="85"/>
      <c r="SBH45" s="85"/>
      <c r="SBI45" s="85"/>
      <c r="SBJ45" s="85"/>
      <c r="SBK45" s="85"/>
      <c r="SBL45" s="85"/>
      <c r="SBM45" s="85"/>
      <c r="SBN45" s="85"/>
      <c r="SBO45" s="85"/>
      <c r="SBP45" s="85"/>
      <c r="SBQ45" s="85"/>
      <c r="SBR45" s="85"/>
      <c r="SBS45" s="85"/>
      <c r="SBT45" s="85"/>
      <c r="SBU45" s="85"/>
      <c r="SBV45" s="85"/>
      <c r="SBW45" s="85"/>
      <c r="SBX45" s="85"/>
      <c r="SBY45" s="85"/>
      <c r="SBZ45" s="85"/>
      <c r="SCA45" s="85"/>
      <c r="SCB45" s="85"/>
      <c r="SCC45" s="85"/>
      <c r="SCD45" s="85"/>
      <c r="SCE45" s="85"/>
      <c r="SCF45" s="85"/>
      <c r="SCG45" s="85"/>
      <c r="SCH45" s="85"/>
      <c r="SCI45" s="85"/>
      <c r="SCJ45" s="85"/>
      <c r="SCK45" s="85"/>
      <c r="SCL45" s="85"/>
      <c r="SCM45" s="85"/>
      <c r="SCN45" s="85"/>
      <c r="SCO45" s="85"/>
      <c r="SCP45" s="85"/>
      <c r="SCQ45" s="85"/>
      <c r="SCR45" s="85"/>
      <c r="SCS45" s="85"/>
      <c r="SCT45" s="85"/>
      <c r="SCU45" s="85"/>
      <c r="SCV45" s="85"/>
      <c r="SCW45" s="85"/>
      <c r="SCX45" s="85"/>
      <c r="SCY45" s="85"/>
      <c r="SCZ45" s="85"/>
      <c r="SDA45" s="85"/>
      <c r="SDB45" s="85"/>
      <c r="SDC45" s="85"/>
      <c r="SDD45" s="85"/>
      <c r="SDE45" s="85"/>
      <c r="SDF45" s="85"/>
      <c r="SDG45" s="85"/>
      <c r="SDH45" s="85"/>
      <c r="SDI45" s="85"/>
      <c r="SDJ45" s="85"/>
      <c r="SDK45" s="85"/>
      <c r="SDL45" s="85"/>
      <c r="SDM45" s="85"/>
      <c r="SDN45" s="85"/>
      <c r="SDO45" s="85"/>
      <c r="SDP45" s="85"/>
      <c r="SDQ45" s="85"/>
      <c r="SDR45" s="85"/>
      <c r="SDS45" s="85"/>
      <c r="SDT45" s="85"/>
      <c r="SDU45" s="85"/>
      <c r="SDV45" s="85"/>
      <c r="SDW45" s="85"/>
      <c r="SDX45" s="85"/>
      <c r="SDY45" s="85"/>
      <c r="SDZ45" s="85"/>
      <c r="SEA45" s="85"/>
      <c r="SEB45" s="85"/>
      <c r="SEC45" s="85"/>
      <c r="SED45" s="85"/>
      <c r="SEE45" s="85"/>
      <c r="SEF45" s="85"/>
      <c r="SEG45" s="85"/>
      <c r="SEH45" s="85"/>
      <c r="SEI45" s="85"/>
      <c r="SEJ45" s="85"/>
      <c r="SEK45" s="85"/>
      <c r="SEL45" s="85"/>
      <c r="SEM45" s="85"/>
      <c r="SEN45" s="85"/>
      <c r="SEO45" s="85"/>
      <c r="SEP45" s="85"/>
      <c r="SEQ45" s="85"/>
      <c r="SER45" s="85"/>
      <c r="SES45" s="85"/>
      <c r="SET45" s="85"/>
      <c r="SEU45" s="85"/>
      <c r="SEV45" s="85"/>
      <c r="SEW45" s="85"/>
      <c r="SEX45" s="85"/>
      <c r="SEY45" s="85"/>
      <c r="SEZ45" s="85"/>
      <c r="SFA45" s="85"/>
      <c r="SFB45" s="85"/>
      <c r="SFC45" s="85"/>
      <c r="SFD45" s="85"/>
      <c r="SFE45" s="85"/>
      <c r="SFF45" s="85"/>
      <c r="SFG45" s="85"/>
      <c r="SFH45" s="85"/>
      <c r="SFI45" s="85"/>
      <c r="SFJ45" s="85"/>
      <c r="SFK45" s="85"/>
      <c r="SFL45" s="85"/>
      <c r="SFM45" s="85"/>
      <c r="SFN45" s="85"/>
      <c r="SFO45" s="85"/>
      <c r="SFP45" s="85"/>
      <c r="SFQ45" s="85"/>
      <c r="SFR45" s="85"/>
      <c r="SFS45" s="85"/>
      <c r="SFT45" s="85"/>
      <c r="SFU45" s="85"/>
      <c r="SFV45" s="85"/>
      <c r="SFW45" s="85"/>
      <c r="SFX45" s="85"/>
      <c r="SFY45" s="85"/>
      <c r="SFZ45" s="85"/>
      <c r="SGA45" s="85"/>
      <c r="SGB45" s="85"/>
      <c r="SGC45" s="85"/>
      <c r="SGD45" s="85"/>
      <c r="SGE45" s="85"/>
      <c r="SGF45" s="85"/>
      <c r="SGG45" s="85"/>
      <c r="SGH45" s="85"/>
      <c r="SGI45" s="85"/>
      <c r="SGJ45" s="85"/>
      <c r="SGK45" s="85"/>
      <c r="SGL45" s="85"/>
      <c r="SGM45" s="85"/>
      <c r="SGN45" s="85"/>
      <c r="SGO45" s="85"/>
      <c r="SGP45" s="85"/>
      <c r="SGQ45" s="85"/>
      <c r="SGR45" s="85"/>
      <c r="SGS45" s="85"/>
      <c r="SGT45" s="85"/>
      <c r="SGU45" s="85"/>
      <c r="SGV45" s="85"/>
      <c r="SGW45" s="85"/>
      <c r="SGX45" s="85"/>
      <c r="SGY45" s="85"/>
      <c r="SGZ45" s="85"/>
      <c r="SHA45" s="85"/>
      <c r="SHB45" s="85"/>
      <c r="SHC45" s="85"/>
      <c r="SHD45" s="85"/>
      <c r="SHE45" s="85"/>
      <c r="SHF45" s="85"/>
      <c r="SHG45" s="85"/>
      <c r="SHH45" s="85"/>
      <c r="SHI45" s="85"/>
      <c r="SHJ45" s="85"/>
      <c r="SHK45" s="85"/>
      <c r="SHL45" s="85"/>
      <c r="SHM45" s="85"/>
      <c r="SHN45" s="85"/>
      <c r="SHO45" s="85"/>
      <c r="SHP45" s="85"/>
      <c r="SHQ45" s="85"/>
      <c r="SHR45" s="85"/>
      <c r="SHS45" s="85"/>
      <c r="SHT45" s="85"/>
      <c r="SHU45" s="85"/>
      <c r="SHV45" s="85"/>
      <c r="SHW45" s="85"/>
      <c r="SHX45" s="85"/>
      <c r="SHY45" s="85"/>
      <c r="SHZ45" s="85"/>
      <c r="SIA45" s="85"/>
      <c r="SIB45" s="85"/>
      <c r="SIC45" s="85"/>
      <c r="SID45" s="85"/>
      <c r="SIE45" s="85"/>
      <c r="SIF45" s="85"/>
      <c r="SIG45" s="85"/>
      <c r="SIH45" s="85"/>
      <c r="SII45" s="85"/>
      <c r="SIJ45" s="85"/>
      <c r="SIK45" s="85"/>
      <c r="SIL45" s="85"/>
      <c r="SIM45" s="85"/>
      <c r="SIN45" s="85"/>
      <c r="SIO45" s="85"/>
      <c r="SIP45" s="85"/>
      <c r="SIQ45" s="85"/>
      <c r="SIR45" s="85"/>
      <c r="SIS45" s="85"/>
      <c r="SIT45" s="85"/>
      <c r="SIU45" s="85"/>
      <c r="SIV45" s="85"/>
      <c r="SIW45" s="85"/>
      <c r="SIX45" s="85"/>
      <c r="SIY45" s="85"/>
      <c r="SIZ45" s="85"/>
      <c r="SJA45" s="85"/>
      <c r="SJB45" s="85"/>
      <c r="SJC45" s="85"/>
      <c r="SJD45" s="85"/>
      <c r="SJE45" s="85"/>
      <c r="SJF45" s="85"/>
      <c r="SJG45" s="85"/>
      <c r="SJH45" s="85"/>
      <c r="SJI45" s="85"/>
      <c r="SJJ45" s="85"/>
      <c r="SJK45" s="85"/>
      <c r="SJL45" s="85"/>
      <c r="SJM45" s="85"/>
      <c r="SJN45" s="85"/>
      <c r="SJO45" s="85"/>
      <c r="SJP45" s="85"/>
      <c r="SJQ45" s="85"/>
      <c r="SJR45" s="85"/>
      <c r="SJS45" s="85"/>
      <c r="SJT45" s="85"/>
      <c r="SJU45" s="85"/>
      <c r="SJV45" s="85"/>
      <c r="SJW45" s="85"/>
      <c r="SJX45" s="85"/>
      <c r="SJY45" s="85"/>
      <c r="SJZ45" s="85"/>
      <c r="SKA45" s="85"/>
      <c r="SKB45" s="85"/>
      <c r="SKC45" s="85"/>
      <c r="SKD45" s="85"/>
      <c r="SKE45" s="85"/>
      <c r="SKF45" s="85"/>
      <c r="SKG45" s="85"/>
      <c r="SKH45" s="85"/>
      <c r="SKI45" s="85"/>
      <c r="SKJ45" s="85"/>
      <c r="SKK45" s="85"/>
      <c r="SKL45" s="85"/>
      <c r="SKM45" s="85"/>
      <c r="SKN45" s="85"/>
      <c r="SKO45" s="85"/>
      <c r="SKP45" s="85"/>
      <c r="SKQ45" s="85"/>
      <c r="SKR45" s="85"/>
      <c r="SKS45" s="85"/>
      <c r="SKT45" s="85"/>
      <c r="SKU45" s="85"/>
      <c r="SKV45" s="85"/>
      <c r="SKW45" s="85"/>
      <c r="SKX45" s="85"/>
      <c r="SKY45" s="85"/>
      <c r="SKZ45" s="85"/>
      <c r="SLA45" s="85"/>
      <c r="SLB45" s="85"/>
      <c r="SLC45" s="85"/>
      <c r="SLD45" s="85"/>
      <c r="SLE45" s="85"/>
      <c r="SLF45" s="85"/>
      <c r="SLG45" s="85"/>
      <c r="SLH45" s="85"/>
      <c r="SLI45" s="85"/>
      <c r="SLJ45" s="85"/>
      <c r="SLK45" s="85"/>
      <c r="SLL45" s="85"/>
      <c r="SLM45" s="85"/>
      <c r="SLN45" s="85"/>
      <c r="SLO45" s="85"/>
      <c r="SLP45" s="85"/>
      <c r="SLQ45" s="85"/>
      <c r="SLR45" s="85"/>
      <c r="SLS45" s="85"/>
      <c r="SLT45" s="85"/>
      <c r="SLU45" s="85"/>
      <c r="SLV45" s="85"/>
      <c r="SLW45" s="85"/>
      <c r="SLX45" s="85"/>
      <c r="SLY45" s="85"/>
      <c r="SLZ45" s="85"/>
      <c r="SMA45" s="85"/>
      <c r="SMB45" s="85"/>
      <c r="SMC45" s="85"/>
      <c r="SMD45" s="85"/>
      <c r="SME45" s="85"/>
      <c r="SMF45" s="85"/>
      <c r="SMG45" s="85"/>
      <c r="SMH45" s="85"/>
      <c r="SMI45" s="85"/>
      <c r="SMJ45" s="85"/>
      <c r="SMK45" s="85"/>
      <c r="SML45" s="85"/>
      <c r="SMM45" s="85"/>
      <c r="SMN45" s="85"/>
      <c r="SMO45" s="85"/>
      <c r="SMP45" s="85"/>
      <c r="SMQ45" s="85"/>
      <c r="SMR45" s="85"/>
      <c r="SMS45" s="85"/>
      <c r="SMT45" s="85"/>
      <c r="SMU45" s="85"/>
      <c r="SMV45" s="85"/>
      <c r="SMW45" s="85"/>
      <c r="SMX45" s="85"/>
      <c r="SMY45" s="85"/>
      <c r="SMZ45" s="85"/>
      <c r="SNA45" s="85"/>
      <c r="SNB45" s="85"/>
      <c r="SNC45" s="85"/>
      <c r="SND45" s="85"/>
      <c r="SNE45" s="85"/>
      <c r="SNF45" s="85"/>
      <c r="SNG45" s="85"/>
      <c r="SNH45" s="85"/>
      <c r="SNI45" s="85"/>
      <c r="SNJ45" s="85"/>
      <c r="SNK45" s="85"/>
      <c r="SNL45" s="85"/>
      <c r="SNM45" s="85"/>
      <c r="SNN45" s="85"/>
      <c r="SNO45" s="85"/>
      <c r="SNP45" s="85"/>
      <c r="SNQ45" s="85"/>
      <c r="SNR45" s="85"/>
      <c r="SNS45" s="85"/>
      <c r="SNT45" s="85"/>
      <c r="SNU45" s="85"/>
      <c r="SNV45" s="85"/>
      <c r="SNW45" s="85"/>
      <c r="SNX45" s="85"/>
      <c r="SNY45" s="85"/>
      <c r="SNZ45" s="85"/>
      <c r="SOA45" s="85"/>
      <c r="SOB45" s="85"/>
      <c r="SOC45" s="85"/>
      <c r="SOD45" s="85"/>
      <c r="SOE45" s="85"/>
      <c r="SOF45" s="85"/>
      <c r="SOG45" s="85"/>
      <c r="SOH45" s="85"/>
      <c r="SOI45" s="85"/>
      <c r="SOJ45" s="85"/>
      <c r="SOK45" s="85"/>
      <c r="SOL45" s="85"/>
      <c r="SOM45" s="85"/>
      <c r="SON45" s="85"/>
      <c r="SOO45" s="85"/>
      <c r="SOP45" s="85"/>
      <c r="SOQ45" s="85"/>
      <c r="SOR45" s="85"/>
      <c r="SOS45" s="85"/>
      <c r="SOT45" s="85"/>
      <c r="SOU45" s="85"/>
      <c r="SOV45" s="85"/>
      <c r="SOW45" s="85"/>
      <c r="SOX45" s="85"/>
      <c r="SOY45" s="85"/>
      <c r="SOZ45" s="85"/>
      <c r="SPA45" s="85"/>
      <c r="SPB45" s="85"/>
      <c r="SPC45" s="85"/>
      <c r="SPD45" s="85"/>
      <c r="SPE45" s="85"/>
      <c r="SPF45" s="85"/>
      <c r="SPG45" s="85"/>
      <c r="SPH45" s="85"/>
      <c r="SPI45" s="85"/>
      <c r="SPJ45" s="85"/>
      <c r="SPK45" s="85"/>
      <c r="SPL45" s="85"/>
      <c r="SPM45" s="85"/>
      <c r="SPN45" s="85"/>
      <c r="SPO45" s="85"/>
      <c r="SPP45" s="85"/>
      <c r="SPQ45" s="85"/>
      <c r="SPR45" s="85"/>
      <c r="SPS45" s="85"/>
      <c r="SPT45" s="85"/>
      <c r="SPU45" s="85"/>
      <c r="SPV45" s="85"/>
      <c r="SPW45" s="85"/>
      <c r="SPX45" s="85"/>
      <c r="SPY45" s="85"/>
      <c r="SPZ45" s="85"/>
      <c r="SQA45" s="85"/>
      <c r="SQB45" s="85"/>
      <c r="SQC45" s="85"/>
      <c r="SQD45" s="85"/>
      <c r="SQE45" s="85"/>
      <c r="SQF45" s="85"/>
      <c r="SQG45" s="85"/>
      <c r="SQH45" s="85"/>
      <c r="SQI45" s="85"/>
      <c r="SQJ45" s="85"/>
      <c r="SQK45" s="85"/>
      <c r="SQL45" s="85"/>
      <c r="SQM45" s="85"/>
      <c r="SQN45" s="85"/>
      <c r="SQO45" s="85"/>
      <c r="SQP45" s="85"/>
      <c r="SQQ45" s="85"/>
      <c r="SQR45" s="85"/>
      <c r="SQS45" s="85"/>
      <c r="SQT45" s="85"/>
      <c r="SQU45" s="85"/>
      <c r="SQV45" s="85"/>
      <c r="SQW45" s="85"/>
      <c r="SQX45" s="85"/>
      <c r="SQY45" s="85"/>
      <c r="SQZ45" s="85"/>
      <c r="SRA45" s="85"/>
      <c r="SRB45" s="85"/>
      <c r="SRC45" s="85"/>
      <c r="SRD45" s="85"/>
      <c r="SRE45" s="85"/>
      <c r="SRF45" s="85"/>
      <c r="SRG45" s="85"/>
      <c r="SRH45" s="85"/>
      <c r="SRI45" s="85"/>
      <c r="SRJ45" s="85"/>
      <c r="SRK45" s="85"/>
      <c r="SRL45" s="85"/>
      <c r="SRM45" s="85"/>
      <c r="SRN45" s="85"/>
      <c r="SRO45" s="85"/>
      <c r="SRP45" s="85"/>
      <c r="SRQ45" s="85"/>
      <c r="SRR45" s="85"/>
      <c r="SRS45" s="85"/>
      <c r="SRT45" s="85"/>
      <c r="SRU45" s="85"/>
      <c r="SRV45" s="85"/>
      <c r="SRW45" s="85"/>
      <c r="SRX45" s="85"/>
      <c r="SRY45" s="85"/>
      <c r="SRZ45" s="85"/>
      <c r="SSA45" s="85"/>
      <c r="SSB45" s="85"/>
      <c r="SSC45" s="85"/>
      <c r="SSD45" s="85"/>
      <c r="SSE45" s="85"/>
      <c r="SSF45" s="85"/>
      <c r="SSG45" s="85"/>
      <c r="SSH45" s="85"/>
      <c r="SSI45" s="85"/>
      <c r="SSJ45" s="85"/>
      <c r="SSK45" s="85"/>
      <c r="SSL45" s="85"/>
      <c r="SSM45" s="85"/>
      <c r="SSN45" s="85"/>
      <c r="SSO45" s="85"/>
      <c r="SSP45" s="85"/>
      <c r="SSQ45" s="85"/>
      <c r="SSR45" s="85"/>
      <c r="SSS45" s="85"/>
      <c r="SST45" s="85"/>
      <c r="SSU45" s="85"/>
      <c r="SSV45" s="85"/>
      <c r="SSW45" s="85"/>
      <c r="SSX45" s="85"/>
      <c r="SSY45" s="85"/>
      <c r="SSZ45" s="85"/>
      <c r="STA45" s="85"/>
      <c r="STB45" s="85"/>
      <c r="STC45" s="85"/>
      <c r="STD45" s="85"/>
      <c r="STE45" s="85"/>
      <c r="STF45" s="85"/>
      <c r="STG45" s="85"/>
      <c r="STH45" s="85"/>
      <c r="STI45" s="85"/>
      <c r="STJ45" s="85"/>
      <c r="STK45" s="85"/>
      <c r="STL45" s="85"/>
      <c r="STM45" s="85"/>
      <c r="STN45" s="85"/>
      <c r="STO45" s="85"/>
      <c r="STP45" s="85"/>
      <c r="STQ45" s="85"/>
      <c r="STR45" s="85"/>
      <c r="STS45" s="85"/>
      <c r="STT45" s="85"/>
      <c r="STU45" s="85"/>
      <c r="STV45" s="85"/>
      <c r="STW45" s="85"/>
      <c r="STX45" s="85"/>
      <c r="STY45" s="85"/>
      <c r="STZ45" s="85"/>
      <c r="SUA45" s="85"/>
      <c r="SUB45" s="85"/>
      <c r="SUC45" s="85"/>
      <c r="SUD45" s="85"/>
      <c r="SUE45" s="85"/>
      <c r="SUF45" s="85"/>
      <c r="SUG45" s="85"/>
      <c r="SUH45" s="85"/>
      <c r="SUI45" s="85"/>
      <c r="SUJ45" s="85"/>
      <c r="SUK45" s="85"/>
      <c r="SUL45" s="85"/>
      <c r="SUM45" s="85"/>
      <c r="SUN45" s="85"/>
      <c r="SUO45" s="85"/>
      <c r="SUP45" s="85"/>
      <c r="SUQ45" s="85"/>
      <c r="SUR45" s="85"/>
      <c r="SUS45" s="85"/>
      <c r="SUT45" s="85"/>
      <c r="SUU45" s="85"/>
      <c r="SUV45" s="85"/>
      <c r="SUW45" s="85"/>
      <c r="SUX45" s="85"/>
      <c r="SUY45" s="85"/>
      <c r="SUZ45" s="85"/>
      <c r="SVA45" s="85"/>
      <c r="SVB45" s="85"/>
      <c r="SVC45" s="85"/>
      <c r="SVD45" s="85"/>
      <c r="SVE45" s="85"/>
      <c r="SVF45" s="85"/>
      <c r="SVG45" s="85"/>
      <c r="SVH45" s="85"/>
      <c r="SVI45" s="85"/>
      <c r="SVJ45" s="85"/>
      <c r="SVK45" s="85"/>
      <c r="SVL45" s="85"/>
      <c r="SVM45" s="85"/>
      <c r="SVN45" s="85"/>
      <c r="SVO45" s="85"/>
      <c r="SVP45" s="85"/>
      <c r="SVQ45" s="85"/>
      <c r="SVR45" s="85"/>
      <c r="SVS45" s="85"/>
      <c r="SVT45" s="85"/>
      <c r="SVU45" s="85"/>
      <c r="SVV45" s="85"/>
      <c r="SVW45" s="85"/>
      <c r="SVX45" s="85"/>
      <c r="SVY45" s="85"/>
      <c r="SVZ45" s="85"/>
      <c r="SWA45" s="85"/>
      <c r="SWB45" s="85"/>
      <c r="SWC45" s="85"/>
      <c r="SWD45" s="85"/>
      <c r="SWE45" s="85"/>
      <c r="SWF45" s="85"/>
      <c r="SWG45" s="85"/>
      <c r="SWH45" s="85"/>
      <c r="SWI45" s="85"/>
      <c r="SWJ45" s="85"/>
      <c r="SWK45" s="85"/>
      <c r="SWL45" s="85"/>
      <c r="SWM45" s="85"/>
      <c r="SWN45" s="85"/>
      <c r="SWO45" s="85"/>
      <c r="SWP45" s="85"/>
      <c r="SWQ45" s="85"/>
      <c r="SWR45" s="85"/>
      <c r="SWS45" s="85"/>
      <c r="SWT45" s="85"/>
      <c r="SWU45" s="85"/>
      <c r="SWV45" s="85"/>
      <c r="SWW45" s="85"/>
      <c r="SWX45" s="85"/>
      <c r="SWY45" s="85"/>
      <c r="SWZ45" s="85"/>
      <c r="SXA45" s="85"/>
      <c r="SXB45" s="85"/>
      <c r="SXC45" s="85"/>
      <c r="SXD45" s="85"/>
      <c r="SXE45" s="85"/>
      <c r="SXF45" s="85"/>
      <c r="SXG45" s="85"/>
      <c r="SXH45" s="85"/>
      <c r="SXI45" s="85"/>
      <c r="SXJ45" s="85"/>
      <c r="SXK45" s="85"/>
      <c r="SXL45" s="85"/>
      <c r="SXM45" s="85"/>
      <c r="SXN45" s="85"/>
      <c r="SXO45" s="85"/>
      <c r="SXP45" s="85"/>
      <c r="SXQ45" s="85"/>
      <c r="SXR45" s="85"/>
      <c r="SXS45" s="85"/>
      <c r="SXT45" s="85"/>
      <c r="SXU45" s="85"/>
      <c r="SXV45" s="85"/>
      <c r="SXW45" s="85"/>
      <c r="SXX45" s="85"/>
      <c r="SXY45" s="85"/>
      <c r="SXZ45" s="85"/>
      <c r="SYA45" s="85"/>
      <c r="SYB45" s="85"/>
      <c r="SYC45" s="85"/>
      <c r="SYD45" s="85"/>
      <c r="SYE45" s="85"/>
      <c r="SYF45" s="85"/>
      <c r="SYG45" s="85"/>
      <c r="SYH45" s="85"/>
      <c r="SYI45" s="85"/>
      <c r="SYJ45" s="85"/>
      <c r="SYK45" s="85"/>
      <c r="SYL45" s="85"/>
      <c r="SYM45" s="85"/>
      <c r="SYN45" s="85"/>
      <c r="SYO45" s="85"/>
      <c r="SYP45" s="85"/>
      <c r="SYQ45" s="85"/>
      <c r="SYR45" s="85"/>
      <c r="SYS45" s="85"/>
      <c r="SYT45" s="85"/>
      <c r="SYU45" s="85"/>
      <c r="SYV45" s="85"/>
      <c r="SYW45" s="85"/>
      <c r="SYX45" s="85"/>
      <c r="SYY45" s="85"/>
      <c r="SYZ45" s="85"/>
      <c r="SZA45" s="85"/>
      <c r="SZB45" s="85"/>
      <c r="SZC45" s="85"/>
      <c r="SZD45" s="85"/>
      <c r="SZE45" s="85"/>
      <c r="SZF45" s="85"/>
      <c r="SZG45" s="85"/>
      <c r="SZH45" s="85"/>
      <c r="SZI45" s="85"/>
      <c r="SZJ45" s="85"/>
      <c r="SZK45" s="85"/>
      <c r="SZL45" s="85"/>
      <c r="SZM45" s="85"/>
      <c r="SZN45" s="85"/>
      <c r="SZO45" s="85"/>
      <c r="SZP45" s="85"/>
      <c r="SZQ45" s="85"/>
      <c r="SZR45" s="85"/>
      <c r="SZS45" s="85"/>
      <c r="SZT45" s="85"/>
      <c r="SZU45" s="85"/>
      <c r="SZV45" s="85"/>
      <c r="SZW45" s="85"/>
      <c r="SZX45" s="85"/>
      <c r="SZY45" s="85"/>
      <c r="SZZ45" s="85"/>
      <c r="TAA45" s="85"/>
      <c r="TAB45" s="85"/>
      <c r="TAC45" s="85"/>
      <c r="TAD45" s="85"/>
      <c r="TAE45" s="85"/>
      <c r="TAF45" s="85"/>
      <c r="TAG45" s="85"/>
      <c r="TAH45" s="85"/>
      <c r="TAI45" s="85"/>
      <c r="TAJ45" s="85"/>
      <c r="TAK45" s="85"/>
      <c r="TAL45" s="85"/>
      <c r="TAM45" s="85"/>
      <c r="TAN45" s="85"/>
      <c r="TAO45" s="85"/>
      <c r="TAP45" s="85"/>
      <c r="TAQ45" s="85"/>
      <c r="TAR45" s="85"/>
      <c r="TAS45" s="85"/>
      <c r="TAT45" s="85"/>
      <c r="TAU45" s="85"/>
      <c r="TAV45" s="85"/>
      <c r="TAW45" s="85"/>
      <c r="TAX45" s="85"/>
      <c r="TAY45" s="85"/>
      <c r="TAZ45" s="85"/>
      <c r="TBA45" s="85"/>
      <c r="TBB45" s="85"/>
      <c r="TBC45" s="85"/>
      <c r="TBD45" s="85"/>
      <c r="TBE45" s="85"/>
      <c r="TBF45" s="85"/>
      <c r="TBG45" s="85"/>
      <c r="TBH45" s="85"/>
      <c r="TBI45" s="85"/>
      <c r="TBJ45" s="85"/>
      <c r="TBK45" s="85"/>
      <c r="TBL45" s="85"/>
      <c r="TBM45" s="85"/>
      <c r="TBN45" s="85"/>
      <c r="TBO45" s="85"/>
      <c r="TBP45" s="85"/>
      <c r="TBQ45" s="85"/>
      <c r="TBR45" s="85"/>
      <c r="TBS45" s="85"/>
      <c r="TBT45" s="85"/>
      <c r="TBU45" s="85"/>
      <c r="TBV45" s="85"/>
      <c r="TBW45" s="85"/>
      <c r="TBX45" s="85"/>
      <c r="TBY45" s="85"/>
      <c r="TBZ45" s="85"/>
      <c r="TCA45" s="85"/>
      <c r="TCB45" s="85"/>
      <c r="TCC45" s="85"/>
      <c r="TCD45" s="85"/>
      <c r="TCE45" s="85"/>
      <c r="TCF45" s="85"/>
      <c r="TCG45" s="85"/>
      <c r="TCH45" s="85"/>
      <c r="TCI45" s="85"/>
      <c r="TCJ45" s="85"/>
      <c r="TCK45" s="85"/>
      <c r="TCL45" s="85"/>
      <c r="TCM45" s="85"/>
      <c r="TCN45" s="85"/>
      <c r="TCO45" s="85"/>
      <c r="TCP45" s="85"/>
      <c r="TCQ45" s="85"/>
      <c r="TCR45" s="85"/>
      <c r="TCS45" s="85"/>
      <c r="TCT45" s="85"/>
      <c r="TCU45" s="85"/>
      <c r="TCV45" s="85"/>
      <c r="TCW45" s="85"/>
      <c r="TCX45" s="85"/>
      <c r="TCY45" s="85"/>
      <c r="TCZ45" s="85"/>
      <c r="TDA45" s="85"/>
      <c r="TDB45" s="85"/>
      <c r="TDC45" s="85"/>
      <c r="TDD45" s="85"/>
      <c r="TDE45" s="85"/>
      <c r="TDF45" s="85"/>
      <c r="TDG45" s="85"/>
      <c r="TDH45" s="85"/>
      <c r="TDI45" s="85"/>
      <c r="TDJ45" s="85"/>
      <c r="TDK45" s="85"/>
      <c r="TDL45" s="85"/>
      <c r="TDM45" s="85"/>
      <c r="TDN45" s="85"/>
      <c r="TDO45" s="85"/>
      <c r="TDP45" s="85"/>
      <c r="TDQ45" s="85"/>
      <c r="TDR45" s="85"/>
      <c r="TDS45" s="85"/>
      <c r="TDT45" s="85"/>
      <c r="TDU45" s="85"/>
      <c r="TDV45" s="85"/>
      <c r="TDW45" s="85"/>
      <c r="TDX45" s="85"/>
      <c r="TDY45" s="85"/>
      <c r="TDZ45" s="85"/>
      <c r="TEA45" s="85"/>
      <c r="TEB45" s="85"/>
      <c r="TEC45" s="85"/>
      <c r="TED45" s="85"/>
      <c r="TEE45" s="85"/>
      <c r="TEF45" s="85"/>
      <c r="TEG45" s="85"/>
      <c r="TEH45" s="85"/>
      <c r="TEI45" s="85"/>
      <c r="TEJ45" s="85"/>
      <c r="TEK45" s="85"/>
      <c r="TEL45" s="85"/>
      <c r="TEM45" s="85"/>
      <c r="TEN45" s="85"/>
      <c r="TEO45" s="85"/>
      <c r="TEP45" s="85"/>
      <c r="TEQ45" s="85"/>
      <c r="TER45" s="85"/>
      <c r="TES45" s="85"/>
      <c r="TET45" s="85"/>
      <c r="TEU45" s="85"/>
      <c r="TEV45" s="85"/>
      <c r="TEW45" s="85"/>
      <c r="TEX45" s="85"/>
      <c r="TEY45" s="85"/>
      <c r="TEZ45" s="85"/>
      <c r="TFA45" s="85"/>
      <c r="TFB45" s="85"/>
      <c r="TFC45" s="85"/>
      <c r="TFD45" s="85"/>
      <c r="TFE45" s="85"/>
      <c r="TFF45" s="85"/>
      <c r="TFG45" s="85"/>
      <c r="TFH45" s="85"/>
      <c r="TFI45" s="85"/>
      <c r="TFJ45" s="85"/>
      <c r="TFK45" s="85"/>
      <c r="TFL45" s="85"/>
      <c r="TFM45" s="85"/>
      <c r="TFN45" s="85"/>
      <c r="TFO45" s="85"/>
      <c r="TFP45" s="85"/>
      <c r="TFQ45" s="85"/>
      <c r="TFR45" s="85"/>
      <c r="TFS45" s="85"/>
      <c r="TFT45" s="85"/>
      <c r="TFU45" s="85"/>
      <c r="TFV45" s="85"/>
      <c r="TFW45" s="85"/>
      <c r="TFX45" s="85"/>
      <c r="TFY45" s="85"/>
      <c r="TFZ45" s="85"/>
      <c r="TGA45" s="85"/>
      <c r="TGB45" s="85"/>
      <c r="TGC45" s="85"/>
      <c r="TGD45" s="85"/>
      <c r="TGE45" s="85"/>
      <c r="TGF45" s="85"/>
      <c r="TGG45" s="85"/>
      <c r="TGH45" s="85"/>
      <c r="TGI45" s="85"/>
      <c r="TGJ45" s="85"/>
      <c r="TGK45" s="85"/>
      <c r="TGL45" s="85"/>
      <c r="TGM45" s="85"/>
      <c r="TGN45" s="85"/>
      <c r="TGO45" s="85"/>
      <c r="TGP45" s="85"/>
      <c r="TGQ45" s="85"/>
      <c r="TGR45" s="85"/>
      <c r="TGS45" s="85"/>
      <c r="TGT45" s="85"/>
      <c r="TGU45" s="85"/>
      <c r="TGV45" s="85"/>
      <c r="TGW45" s="85"/>
      <c r="TGX45" s="85"/>
      <c r="TGY45" s="85"/>
      <c r="TGZ45" s="85"/>
      <c r="THA45" s="85"/>
      <c r="THB45" s="85"/>
      <c r="THC45" s="85"/>
      <c r="THD45" s="85"/>
      <c r="THE45" s="85"/>
      <c r="THF45" s="85"/>
      <c r="THG45" s="85"/>
      <c r="THH45" s="85"/>
      <c r="THI45" s="85"/>
      <c r="THJ45" s="85"/>
      <c r="THK45" s="85"/>
      <c r="THL45" s="85"/>
      <c r="THM45" s="85"/>
      <c r="THN45" s="85"/>
      <c r="THO45" s="85"/>
      <c r="THP45" s="85"/>
      <c r="THQ45" s="85"/>
      <c r="THR45" s="85"/>
      <c r="THS45" s="85"/>
      <c r="THT45" s="85"/>
      <c r="THU45" s="85"/>
      <c r="THV45" s="85"/>
      <c r="THW45" s="85"/>
      <c r="THX45" s="85"/>
      <c r="THY45" s="85"/>
      <c r="THZ45" s="85"/>
      <c r="TIA45" s="85"/>
      <c r="TIB45" s="85"/>
      <c r="TIC45" s="85"/>
      <c r="TID45" s="85"/>
      <c r="TIE45" s="85"/>
      <c r="TIF45" s="85"/>
      <c r="TIG45" s="85"/>
      <c r="TIH45" s="85"/>
      <c r="TII45" s="85"/>
      <c r="TIJ45" s="85"/>
      <c r="TIK45" s="85"/>
      <c r="TIL45" s="85"/>
      <c r="TIM45" s="85"/>
      <c r="TIN45" s="85"/>
      <c r="TIO45" s="85"/>
      <c r="TIP45" s="85"/>
      <c r="TIQ45" s="85"/>
      <c r="TIR45" s="85"/>
      <c r="TIS45" s="85"/>
      <c r="TIT45" s="85"/>
      <c r="TIU45" s="85"/>
      <c r="TIV45" s="85"/>
      <c r="TIW45" s="85"/>
      <c r="TIX45" s="85"/>
      <c r="TIY45" s="85"/>
      <c r="TIZ45" s="85"/>
      <c r="TJA45" s="85"/>
      <c r="TJB45" s="85"/>
      <c r="TJC45" s="85"/>
      <c r="TJD45" s="85"/>
      <c r="TJE45" s="85"/>
      <c r="TJF45" s="85"/>
      <c r="TJG45" s="85"/>
      <c r="TJH45" s="85"/>
      <c r="TJI45" s="85"/>
      <c r="TJJ45" s="85"/>
      <c r="TJK45" s="85"/>
      <c r="TJL45" s="85"/>
      <c r="TJM45" s="85"/>
      <c r="TJN45" s="85"/>
      <c r="TJO45" s="85"/>
      <c r="TJP45" s="85"/>
      <c r="TJQ45" s="85"/>
      <c r="TJR45" s="85"/>
      <c r="TJS45" s="85"/>
      <c r="TJT45" s="85"/>
      <c r="TJU45" s="85"/>
      <c r="TJV45" s="85"/>
      <c r="TJW45" s="85"/>
      <c r="TJX45" s="85"/>
      <c r="TJY45" s="85"/>
      <c r="TJZ45" s="85"/>
      <c r="TKA45" s="85"/>
      <c r="TKB45" s="85"/>
      <c r="TKC45" s="85"/>
      <c r="TKD45" s="85"/>
      <c r="TKE45" s="85"/>
      <c r="TKF45" s="85"/>
      <c r="TKG45" s="85"/>
      <c r="TKH45" s="85"/>
      <c r="TKI45" s="85"/>
      <c r="TKJ45" s="85"/>
      <c r="TKK45" s="85"/>
      <c r="TKL45" s="85"/>
      <c r="TKM45" s="85"/>
      <c r="TKN45" s="85"/>
      <c r="TKO45" s="85"/>
      <c r="TKP45" s="85"/>
      <c r="TKQ45" s="85"/>
      <c r="TKR45" s="85"/>
      <c r="TKS45" s="85"/>
      <c r="TKT45" s="85"/>
      <c r="TKU45" s="85"/>
      <c r="TKV45" s="85"/>
      <c r="TKW45" s="85"/>
      <c r="TKX45" s="85"/>
      <c r="TKY45" s="85"/>
      <c r="TKZ45" s="85"/>
      <c r="TLA45" s="85"/>
      <c r="TLB45" s="85"/>
      <c r="TLC45" s="85"/>
      <c r="TLD45" s="85"/>
      <c r="TLE45" s="85"/>
      <c r="TLF45" s="85"/>
      <c r="TLG45" s="85"/>
      <c r="TLH45" s="85"/>
      <c r="TLI45" s="85"/>
      <c r="TLJ45" s="85"/>
      <c r="TLK45" s="85"/>
      <c r="TLL45" s="85"/>
      <c r="TLM45" s="85"/>
      <c r="TLN45" s="85"/>
      <c r="TLO45" s="85"/>
      <c r="TLP45" s="85"/>
      <c r="TLQ45" s="85"/>
      <c r="TLR45" s="85"/>
      <c r="TLS45" s="85"/>
      <c r="TLT45" s="85"/>
      <c r="TLU45" s="85"/>
      <c r="TLV45" s="85"/>
      <c r="TLW45" s="85"/>
      <c r="TLX45" s="85"/>
      <c r="TLY45" s="85"/>
      <c r="TLZ45" s="85"/>
      <c r="TMA45" s="85"/>
      <c r="TMB45" s="85"/>
      <c r="TMC45" s="85"/>
      <c r="TMD45" s="85"/>
      <c r="TME45" s="85"/>
      <c r="TMF45" s="85"/>
      <c r="TMG45" s="85"/>
      <c r="TMH45" s="85"/>
      <c r="TMI45" s="85"/>
      <c r="TMJ45" s="85"/>
      <c r="TMK45" s="85"/>
      <c r="TML45" s="85"/>
      <c r="TMM45" s="85"/>
      <c r="TMN45" s="85"/>
      <c r="TMO45" s="85"/>
      <c r="TMP45" s="85"/>
      <c r="TMQ45" s="85"/>
      <c r="TMR45" s="85"/>
      <c r="TMS45" s="85"/>
      <c r="TMT45" s="85"/>
      <c r="TMU45" s="85"/>
      <c r="TMV45" s="85"/>
      <c r="TMW45" s="85"/>
      <c r="TMX45" s="85"/>
      <c r="TMY45" s="85"/>
      <c r="TMZ45" s="85"/>
      <c r="TNA45" s="85"/>
      <c r="TNB45" s="85"/>
      <c r="TNC45" s="85"/>
      <c r="TND45" s="85"/>
      <c r="TNE45" s="85"/>
      <c r="TNF45" s="85"/>
      <c r="TNG45" s="85"/>
      <c r="TNH45" s="85"/>
      <c r="TNI45" s="85"/>
      <c r="TNJ45" s="85"/>
      <c r="TNK45" s="85"/>
      <c r="TNL45" s="85"/>
      <c r="TNM45" s="85"/>
      <c r="TNN45" s="85"/>
      <c r="TNO45" s="85"/>
      <c r="TNP45" s="85"/>
      <c r="TNQ45" s="85"/>
      <c r="TNR45" s="85"/>
      <c r="TNS45" s="85"/>
      <c r="TNT45" s="85"/>
      <c r="TNU45" s="85"/>
      <c r="TNV45" s="85"/>
      <c r="TNW45" s="85"/>
      <c r="TNX45" s="85"/>
      <c r="TNY45" s="85"/>
      <c r="TNZ45" s="85"/>
      <c r="TOA45" s="85"/>
      <c r="TOB45" s="85"/>
      <c r="TOC45" s="85"/>
      <c r="TOD45" s="85"/>
      <c r="TOE45" s="85"/>
      <c r="TOF45" s="85"/>
      <c r="TOG45" s="85"/>
      <c r="TOH45" s="85"/>
      <c r="TOI45" s="85"/>
      <c r="TOJ45" s="85"/>
      <c r="TOK45" s="85"/>
      <c r="TOL45" s="85"/>
      <c r="TOM45" s="85"/>
      <c r="TON45" s="85"/>
      <c r="TOO45" s="85"/>
      <c r="TOP45" s="85"/>
      <c r="TOQ45" s="85"/>
      <c r="TOR45" s="85"/>
      <c r="TOS45" s="85"/>
      <c r="TOT45" s="85"/>
      <c r="TOU45" s="85"/>
      <c r="TOV45" s="85"/>
      <c r="TOW45" s="85"/>
      <c r="TOX45" s="85"/>
      <c r="TOY45" s="85"/>
      <c r="TOZ45" s="85"/>
      <c r="TPA45" s="85"/>
      <c r="TPB45" s="85"/>
      <c r="TPC45" s="85"/>
      <c r="TPD45" s="85"/>
      <c r="TPE45" s="85"/>
      <c r="TPF45" s="85"/>
      <c r="TPG45" s="85"/>
      <c r="TPH45" s="85"/>
      <c r="TPI45" s="85"/>
      <c r="TPJ45" s="85"/>
      <c r="TPK45" s="85"/>
      <c r="TPL45" s="85"/>
      <c r="TPM45" s="85"/>
      <c r="TPN45" s="85"/>
      <c r="TPO45" s="85"/>
      <c r="TPP45" s="85"/>
      <c r="TPQ45" s="85"/>
      <c r="TPR45" s="85"/>
      <c r="TPS45" s="85"/>
      <c r="TPT45" s="85"/>
      <c r="TPU45" s="85"/>
      <c r="TPV45" s="85"/>
      <c r="TPW45" s="85"/>
      <c r="TPX45" s="85"/>
      <c r="TPY45" s="85"/>
      <c r="TPZ45" s="85"/>
      <c r="TQA45" s="85"/>
      <c r="TQB45" s="85"/>
      <c r="TQC45" s="85"/>
      <c r="TQD45" s="85"/>
      <c r="TQE45" s="85"/>
      <c r="TQF45" s="85"/>
      <c r="TQG45" s="85"/>
      <c r="TQH45" s="85"/>
      <c r="TQI45" s="85"/>
      <c r="TQJ45" s="85"/>
      <c r="TQK45" s="85"/>
      <c r="TQL45" s="85"/>
      <c r="TQM45" s="85"/>
      <c r="TQN45" s="85"/>
      <c r="TQO45" s="85"/>
      <c r="TQP45" s="85"/>
      <c r="TQQ45" s="85"/>
      <c r="TQR45" s="85"/>
      <c r="TQS45" s="85"/>
      <c r="TQT45" s="85"/>
      <c r="TQU45" s="85"/>
      <c r="TQV45" s="85"/>
      <c r="TQW45" s="85"/>
      <c r="TQX45" s="85"/>
      <c r="TQY45" s="85"/>
      <c r="TQZ45" s="85"/>
      <c r="TRA45" s="85"/>
      <c r="TRB45" s="85"/>
      <c r="TRC45" s="85"/>
      <c r="TRD45" s="85"/>
      <c r="TRE45" s="85"/>
      <c r="TRF45" s="85"/>
      <c r="TRG45" s="85"/>
      <c r="TRH45" s="85"/>
      <c r="TRI45" s="85"/>
      <c r="TRJ45" s="85"/>
      <c r="TRK45" s="85"/>
      <c r="TRL45" s="85"/>
      <c r="TRM45" s="85"/>
      <c r="TRN45" s="85"/>
      <c r="TRO45" s="85"/>
      <c r="TRP45" s="85"/>
      <c r="TRQ45" s="85"/>
      <c r="TRR45" s="85"/>
      <c r="TRS45" s="85"/>
      <c r="TRT45" s="85"/>
      <c r="TRU45" s="85"/>
      <c r="TRV45" s="85"/>
      <c r="TRW45" s="85"/>
      <c r="TRX45" s="85"/>
      <c r="TRY45" s="85"/>
      <c r="TRZ45" s="85"/>
      <c r="TSA45" s="85"/>
      <c r="TSB45" s="85"/>
      <c r="TSC45" s="85"/>
      <c r="TSD45" s="85"/>
      <c r="TSE45" s="85"/>
      <c r="TSF45" s="85"/>
      <c r="TSG45" s="85"/>
      <c r="TSH45" s="85"/>
      <c r="TSI45" s="85"/>
      <c r="TSJ45" s="85"/>
      <c r="TSK45" s="85"/>
      <c r="TSL45" s="85"/>
      <c r="TSM45" s="85"/>
      <c r="TSN45" s="85"/>
      <c r="TSO45" s="85"/>
      <c r="TSP45" s="85"/>
      <c r="TSQ45" s="85"/>
      <c r="TSR45" s="85"/>
      <c r="TSS45" s="85"/>
      <c r="TST45" s="85"/>
      <c r="TSU45" s="85"/>
      <c r="TSV45" s="85"/>
      <c r="TSW45" s="85"/>
      <c r="TSX45" s="85"/>
      <c r="TSY45" s="85"/>
      <c r="TSZ45" s="85"/>
      <c r="TTA45" s="85"/>
      <c r="TTB45" s="85"/>
      <c r="TTC45" s="85"/>
      <c r="TTD45" s="85"/>
      <c r="TTE45" s="85"/>
      <c r="TTF45" s="85"/>
      <c r="TTG45" s="85"/>
      <c r="TTH45" s="85"/>
      <c r="TTI45" s="85"/>
      <c r="TTJ45" s="85"/>
      <c r="TTK45" s="85"/>
      <c r="TTL45" s="85"/>
      <c r="TTM45" s="85"/>
      <c r="TTN45" s="85"/>
      <c r="TTO45" s="85"/>
      <c r="TTP45" s="85"/>
      <c r="TTQ45" s="85"/>
      <c r="TTR45" s="85"/>
      <c r="TTS45" s="85"/>
      <c r="TTT45" s="85"/>
      <c r="TTU45" s="85"/>
      <c r="TTV45" s="85"/>
      <c r="TTW45" s="85"/>
      <c r="TTX45" s="85"/>
      <c r="TTY45" s="85"/>
      <c r="TTZ45" s="85"/>
      <c r="TUA45" s="85"/>
      <c r="TUB45" s="85"/>
      <c r="TUC45" s="85"/>
      <c r="TUD45" s="85"/>
      <c r="TUE45" s="85"/>
      <c r="TUF45" s="85"/>
      <c r="TUG45" s="85"/>
      <c r="TUH45" s="85"/>
      <c r="TUI45" s="85"/>
      <c r="TUJ45" s="85"/>
      <c r="TUK45" s="85"/>
      <c r="TUL45" s="85"/>
      <c r="TUM45" s="85"/>
      <c r="TUN45" s="85"/>
      <c r="TUO45" s="85"/>
      <c r="TUP45" s="85"/>
      <c r="TUQ45" s="85"/>
      <c r="TUR45" s="85"/>
      <c r="TUS45" s="85"/>
      <c r="TUT45" s="85"/>
      <c r="TUU45" s="85"/>
      <c r="TUV45" s="85"/>
      <c r="TUW45" s="85"/>
      <c r="TUX45" s="85"/>
      <c r="TUY45" s="85"/>
      <c r="TUZ45" s="85"/>
      <c r="TVA45" s="85"/>
      <c r="TVB45" s="85"/>
      <c r="TVC45" s="85"/>
      <c r="TVD45" s="85"/>
      <c r="TVE45" s="85"/>
      <c r="TVF45" s="85"/>
      <c r="TVG45" s="85"/>
      <c r="TVH45" s="85"/>
      <c r="TVI45" s="85"/>
      <c r="TVJ45" s="85"/>
      <c r="TVK45" s="85"/>
      <c r="TVL45" s="85"/>
      <c r="TVM45" s="85"/>
      <c r="TVN45" s="85"/>
      <c r="TVO45" s="85"/>
      <c r="TVP45" s="85"/>
      <c r="TVQ45" s="85"/>
      <c r="TVR45" s="85"/>
      <c r="TVS45" s="85"/>
      <c r="TVT45" s="85"/>
      <c r="TVU45" s="85"/>
      <c r="TVV45" s="85"/>
      <c r="TVW45" s="85"/>
      <c r="TVX45" s="85"/>
      <c r="TVY45" s="85"/>
      <c r="TVZ45" s="85"/>
      <c r="TWA45" s="85"/>
      <c r="TWB45" s="85"/>
      <c r="TWC45" s="85"/>
      <c r="TWD45" s="85"/>
      <c r="TWE45" s="85"/>
      <c r="TWF45" s="85"/>
      <c r="TWG45" s="85"/>
      <c r="TWH45" s="85"/>
      <c r="TWI45" s="85"/>
      <c r="TWJ45" s="85"/>
      <c r="TWK45" s="85"/>
      <c r="TWL45" s="85"/>
      <c r="TWM45" s="85"/>
      <c r="TWN45" s="85"/>
      <c r="TWO45" s="85"/>
      <c r="TWP45" s="85"/>
      <c r="TWQ45" s="85"/>
      <c r="TWR45" s="85"/>
      <c r="TWS45" s="85"/>
      <c r="TWT45" s="85"/>
      <c r="TWU45" s="85"/>
      <c r="TWV45" s="85"/>
      <c r="TWW45" s="85"/>
      <c r="TWX45" s="85"/>
      <c r="TWY45" s="85"/>
      <c r="TWZ45" s="85"/>
      <c r="TXA45" s="85"/>
      <c r="TXB45" s="85"/>
      <c r="TXC45" s="85"/>
      <c r="TXD45" s="85"/>
      <c r="TXE45" s="85"/>
      <c r="TXF45" s="85"/>
      <c r="TXG45" s="85"/>
      <c r="TXH45" s="85"/>
      <c r="TXI45" s="85"/>
      <c r="TXJ45" s="85"/>
      <c r="TXK45" s="85"/>
      <c r="TXL45" s="85"/>
      <c r="TXM45" s="85"/>
      <c r="TXN45" s="85"/>
      <c r="TXO45" s="85"/>
      <c r="TXP45" s="85"/>
      <c r="TXQ45" s="85"/>
      <c r="TXR45" s="85"/>
      <c r="TXS45" s="85"/>
      <c r="TXT45" s="85"/>
      <c r="TXU45" s="85"/>
      <c r="TXV45" s="85"/>
      <c r="TXW45" s="85"/>
      <c r="TXX45" s="85"/>
      <c r="TXY45" s="85"/>
      <c r="TXZ45" s="85"/>
      <c r="TYA45" s="85"/>
      <c r="TYB45" s="85"/>
      <c r="TYC45" s="85"/>
      <c r="TYD45" s="85"/>
      <c r="TYE45" s="85"/>
      <c r="TYF45" s="85"/>
      <c r="TYG45" s="85"/>
      <c r="TYH45" s="85"/>
      <c r="TYI45" s="85"/>
      <c r="TYJ45" s="85"/>
      <c r="TYK45" s="85"/>
      <c r="TYL45" s="85"/>
      <c r="TYM45" s="85"/>
      <c r="TYN45" s="85"/>
      <c r="TYO45" s="85"/>
      <c r="TYP45" s="85"/>
      <c r="TYQ45" s="85"/>
      <c r="TYR45" s="85"/>
      <c r="TYS45" s="85"/>
      <c r="TYT45" s="85"/>
      <c r="TYU45" s="85"/>
      <c r="TYV45" s="85"/>
      <c r="TYW45" s="85"/>
      <c r="TYX45" s="85"/>
      <c r="TYY45" s="85"/>
      <c r="TYZ45" s="85"/>
      <c r="TZA45" s="85"/>
      <c r="TZB45" s="85"/>
      <c r="TZC45" s="85"/>
      <c r="TZD45" s="85"/>
      <c r="TZE45" s="85"/>
      <c r="TZF45" s="85"/>
      <c r="TZG45" s="85"/>
      <c r="TZH45" s="85"/>
      <c r="TZI45" s="85"/>
      <c r="TZJ45" s="85"/>
      <c r="TZK45" s="85"/>
      <c r="TZL45" s="85"/>
      <c r="TZM45" s="85"/>
      <c r="TZN45" s="85"/>
      <c r="TZO45" s="85"/>
      <c r="TZP45" s="85"/>
      <c r="TZQ45" s="85"/>
      <c r="TZR45" s="85"/>
      <c r="TZS45" s="85"/>
      <c r="TZT45" s="85"/>
      <c r="TZU45" s="85"/>
      <c r="TZV45" s="85"/>
      <c r="TZW45" s="85"/>
      <c r="TZX45" s="85"/>
      <c r="TZY45" s="85"/>
      <c r="TZZ45" s="85"/>
      <c r="UAA45" s="85"/>
      <c r="UAB45" s="85"/>
      <c r="UAC45" s="85"/>
      <c r="UAD45" s="85"/>
      <c r="UAE45" s="85"/>
      <c r="UAF45" s="85"/>
      <c r="UAG45" s="85"/>
      <c r="UAH45" s="85"/>
      <c r="UAI45" s="85"/>
      <c r="UAJ45" s="85"/>
      <c r="UAK45" s="85"/>
      <c r="UAL45" s="85"/>
      <c r="UAM45" s="85"/>
      <c r="UAN45" s="85"/>
      <c r="UAO45" s="85"/>
      <c r="UAP45" s="85"/>
      <c r="UAQ45" s="85"/>
      <c r="UAR45" s="85"/>
      <c r="UAS45" s="85"/>
      <c r="UAT45" s="85"/>
      <c r="UAU45" s="85"/>
      <c r="UAV45" s="85"/>
      <c r="UAW45" s="85"/>
      <c r="UAX45" s="85"/>
      <c r="UAY45" s="85"/>
      <c r="UAZ45" s="85"/>
      <c r="UBA45" s="85"/>
      <c r="UBB45" s="85"/>
      <c r="UBC45" s="85"/>
      <c r="UBD45" s="85"/>
      <c r="UBE45" s="85"/>
      <c r="UBF45" s="85"/>
      <c r="UBG45" s="85"/>
      <c r="UBH45" s="85"/>
      <c r="UBI45" s="85"/>
      <c r="UBJ45" s="85"/>
      <c r="UBK45" s="85"/>
      <c r="UBL45" s="85"/>
      <c r="UBM45" s="85"/>
      <c r="UBN45" s="85"/>
      <c r="UBO45" s="85"/>
      <c r="UBP45" s="85"/>
      <c r="UBQ45" s="85"/>
      <c r="UBR45" s="85"/>
      <c r="UBS45" s="85"/>
      <c r="UBT45" s="85"/>
      <c r="UBU45" s="85"/>
      <c r="UBV45" s="85"/>
      <c r="UBW45" s="85"/>
      <c r="UBX45" s="85"/>
      <c r="UBY45" s="85"/>
      <c r="UBZ45" s="85"/>
      <c r="UCA45" s="85"/>
      <c r="UCB45" s="85"/>
      <c r="UCC45" s="85"/>
      <c r="UCD45" s="85"/>
      <c r="UCE45" s="85"/>
      <c r="UCF45" s="85"/>
      <c r="UCG45" s="85"/>
      <c r="UCH45" s="85"/>
      <c r="UCI45" s="85"/>
      <c r="UCJ45" s="85"/>
      <c r="UCK45" s="85"/>
      <c r="UCL45" s="85"/>
      <c r="UCM45" s="85"/>
      <c r="UCN45" s="85"/>
      <c r="UCO45" s="85"/>
      <c r="UCP45" s="85"/>
      <c r="UCQ45" s="85"/>
      <c r="UCR45" s="85"/>
      <c r="UCS45" s="85"/>
      <c r="UCT45" s="85"/>
      <c r="UCU45" s="85"/>
      <c r="UCV45" s="85"/>
      <c r="UCW45" s="85"/>
      <c r="UCX45" s="85"/>
      <c r="UCY45" s="85"/>
      <c r="UCZ45" s="85"/>
      <c r="UDA45" s="85"/>
      <c r="UDB45" s="85"/>
      <c r="UDC45" s="85"/>
      <c r="UDD45" s="85"/>
      <c r="UDE45" s="85"/>
      <c r="UDF45" s="85"/>
      <c r="UDG45" s="85"/>
      <c r="UDH45" s="85"/>
      <c r="UDI45" s="85"/>
      <c r="UDJ45" s="85"/>
      <c r="UDK45" s="85"/>
      <c r="UDL45" s="85"/>
      <c r="UDM45" s="85"/>
      <c r="UDN45" s="85"/>
      <c r="UDO45" s="85"/>
      <c r="UDP45" s="85"/>
      <c r="UDQ45" s="85"/>
      <c r="UDR45" s="85"/>
      <c r="UDS45" s="85"/>
      <c r="UDT45" s="85"/>
      <c r="UDU45" s="85"/>
      <c r="UDV45" s="85"/>
      <c r="UDW45" s="85"/>
      <c r="UDX45" s="85"/>
      <c r="UDY45" s="85"/>
      <c r="UDZ45" s="85"/>
      <c r="UEA45" s="85"/>
      <c r="UEB45" s="85"/>
      <c r="UEC45" s="85"/>
      <c r="UED45" s="85"/>
      <c r="UEE45" s="85"/>
      <c r="UEF45" s="85"/>
      <c r="UEG45" s="85"/>
      <c r="UEH45" s="85"/>
      <c r="UEI45" s="85"/>
      <c r="UEJ45" s="85"/>
      <c r="UEK45" s="85"/>
      <c r="UEL45" s="85"/>
      <c r="UEM45" s="85"/>
      <c r="UEN45" s="85"/>
      <c r="UEO45" s="85"/>
      <c r="UEP45" s="85"/>
      <c r="UEQ45" s="85"/>
      <c r="UER45" s="85"/>
      <c r="UES45" s="85"/>
      <c r="UET45" s="85"/>
      <c r="UEU45" s="85"/>
      <c r="UEV45" s="85"/>
      <c r="UEW45" s="85"/>
      <c r="UEX45" s="85"/>
      <c r="UEY45" s="85"/>
      <c r="UEZ45" s="85"/>
      <c r="UFA45" s="85"/>
      <c r="UFB45" s="85"/>
      <c r="UFC45" s="85"/>
      <c r="UFD45" s="85"/>
      <c r="UFE45" s="85"/>
      <c r="UFF45" s="85"/>
      <c r="UFG45" s="85"/>
      <c r="UFH45" s="85"/>
      <c r="UFI45" s="85"/>
      <c r="UFJ45" s="85"/>
      <c r="UFK45" s="85"/>
      <c r="UFL45" s="85"/>
      <c r="UFM45" s="85"/>
      <c r="UFN45" s="85"/>
      <c r="UFO45" s="85"/>
      <c r="UFP45" s="85"/>
      <c r="UFQ45" s="85"/>
      <c r="UFR45" s="85"/>
      <c r="UFS45" s="85"/>
      <c r="UFT45" s="85"/>
      <c r="UFU45" s="85"/>
      <c r="UFV45" s="85"/>
      <c r="UFW45" s="85"/>
      <c r="UFX45" s="85"/>
      <c r="UFY45" s="85"/>
      <c r="UFZ45" s="85"/>
      <c r="UGA45" s="85"/>
      <c r="UGB45" s="85"/>
      <c r="UGC45" s="85"/>
      <c r="UGD45" s="85"/>
      <c r="UGE45" s="85"/>
      <c r="UGF45" s="85"/>
      <c r="UGG45" s="85"/>
      <c r="UGH45" s="85"/>
      <c r="UGI45" s="85"/>
      <c r="UGJ45" s="85"/>
      <c r="UGK45" s="85"/>
      <c r="UGL45" s="85"/>
      <c r="UGM45" s="85"/>
      <c r="UGN45" s="85"/>
      <c r="UGO45" s="85"/>
      <c r="UGP45" s="85"/>
      <c r="UGQ45" s="85"/>
      <c r="UGR45" s="85"/>
      <c r="UGS45" s="85"/>
      <c r="UGT45" s="85"/>
      <c r="UGU45" s="85"/>
      <c r="UGV45" s="85"/>
      <c r="UGW45" s="85"/>
      <c r="UGX45" s="85"/>
      <c r="UGY45" s="85"/>
      <c r="UGZ45" s="85"/>
      <c r="UHA45" s="85"/>
      <c r="UHB45" s="85"/>
      <c r="UHC45" s="85"/>
      <c r="UHD45" s="85"/>
      <c r="UHE45" s="85"/>
      <c r="UHF45" s="85"/>
      <c r="UHG45" s="85"/>
      <c r="UHH45" s="85"/>
      <c r="UHI45" s="85"/>
      <c r="UHJ45" s="85"/>
      <c r="UHK45" s="85"/>
      <c r="UHL45" s="85"/>
      <c r="UHM45" s="85"/>
      <c r="UHN45" s="85"/>
      <c r="UHO45" s="85"/>
      <c r="UHP45" s="85"/>
      <c r="UHQ45" s="85"/>
      <c r="UHR45" s="85"/>
      <c r="UHS45" s="85"/>
      <c r="UHT45" s="85"/>
      <c r="UHU45" s="85"/>
      <c r="UHV45" s="85"/>
      <c r="UHW45" s="85"/>
      <c r="UHX45" s="85"/>
      <c r="UHY45" s="85"/>
      <c r="UHZ45" s="85"/>
      <c r="UIA45" s="85"/>
      <c r="UIB45" s="85"/>
      <c r="UIC45" s="85"/>
      <c r="UID45" s="85"/>
      <c r="UIE45" s="85"/>
      <c r="UIF45" s="85"/>
      <c r="UIG45" s="85"/>
      <c r="UIH45" s="85"/>
      <c r="UII45" s="85"/>
      <c r="UIJ45" s="85"/>
      <c r="UIK45" s="85"/>
      <c r="UIL45" s="85"/>
      <c r="UIM45" s="85"/>
      <c r="UIN45" s="85"/>
      <c r="UIO45" s="85"/>
      <c r="UIP45" s="85"/>
      <c r="UIQ45" s="85"/>
      <c r="UIR45" s="85"/>
      <c r="UIS45" s="85"/>
      <c r="UIT45" s="85"/>
      <c r="UIU45" s="85"/>
      <c r="UIV45" s="85"/>
      <c r="UIW45" s="85"/>
      <c r="UIX45" s="85"/>
      <c r="UIY45" s="85"/>
      <c r="UIZ45" s="85"/>
      <c r="UJA45" s="85"/>
      <c r="UJB45" s="85"/>
      <c r="UJC45" s="85"/>
      <c r="UJD45" s="85"/>
      <c r="UJE45" s="85"/>
      <c r="UJF45" s="85"/>
      <c r="UJG45" s="85"/>
      <c r="UJH45" s="85"/>
      <c r="UJI45" s="85"/>
      <c r="UJJ45" s="85"/>
      <c r="UJK45" s="85"/>
      <c r="UJL45" s="85"/>
      <c r="UJM45" s="85"/>
      <c r="UJN45" s="85"/>
      <c r="UJO45" s="85"/>
      <c r="UJP45" s="85"/>
      <c r="UJQ45" s="85"/>
      <c r="UJR45" s="85"/>
      <c r="UJS45" s="85"/>
      <c r="UJT45" s="85"/>
      <c r="UJU45" s="85"/>
      <c r="UJV45" s="85"/>
      <c r="UJW45" s="85"/>
      <c r="UJX45" s="85"/>
      <c r="UJY45" s="85"/>
      <c r="UJZ45" s="85"/>
      <c r="UKA45" s="85"/>
      <c r="UKB45" s="85"/>
      <c r="UKC45" s="85"/>
      <c r="UKD45" s="85"/>
      <c r="UKE45" s="85"/>
      <c r="UKF45" s="85"/>
      <c r="UKG45" s="85"/>
      <c r="UKH45" s="85"/>
      <c r="UKI45" s="85"/>
      <c r="UKJ45" s="85"/>
      <c r="UKK45" s="85"/>
      <c r="UKL45" s="85"/>
      <c r="UKM45" s="85"/>
      <c r="UKN45" s="85"/>
      <c r="UKO45" s="85"/>
      <c r="UKP45" s="85"/>
      <c r="UKQ45" s="85"/>
      <c r="UKR45" s="85"/>
      <c r="UKS45" s="85"/>
      <c r="UKT45" s="85"/>
      <c r="UKU45" s="85"/>
      <c r="UKV45" s="85"/>
      <c r="UKW45" s="85"/>
      <c r="UKX45" s="85"/>
      <c r="UKY45" s="85"/>
      <c r="UKZ45" s="85"/>
      <c r="ULA45" s="85"/>
      <c r="ULB45" s="85"/>
      <c r="ULC45" s="85"/>
      <c r="ULD45" s="85"/>
      <c r="ULE45" s="85"/>
      <c r="ULF45" s="85"/>
      <c r="ULG45" s="85"/>
      <c r="ULH45" s="85"/>
      <c r="ULI45" s="85"/>
      <c r="ULJ45" s="85"/>
      <c r="ULK45" s="85"/>
      <c r="ULL45" s="85"/>
      <c r="ULM45" s="85"/>
      <c r="ULN45" s="85"/>
      <c r="ULO45" s="85"/>
      <c r="ULP45" s="85"/>
      <c r="ULQ45" s="85"/>
      <c r="ULR45" s="85"/>
      <c r="ULS45" s="85"/>
      <c r="ULT45" s="85"/>
      <c r="ULU45" s="85"/>
      <c r="ULV45" s="85"/>
      <c r="ULW45" s="85"/>
      <c r="ULX45" s="85"/>
      <c r="ULY45" s="85"/>
      <c r="ULZ45" s="85"/>
      <c r="UMA45" s="85"/>
      <c r="UMB45" s="85"/>
      <c r="UMC45" s="85"/>
      <c r="UMD45" s="85"/>
      <c r="UME45" s="85"/>
      <c r="UMF45" s="85"/>
      <c r="UMG45" s="85"/>
      <c r="UMH45" s="85"/>
      <c r="UMI45" s="85"/>
      <c r="UMJ45" s="85"/>
      <c r="UMK45" s="85"/>
      <c r="UML45" s="85"/>
      <c r="UMM45" s="85"/>
      <c r="UMN45" s="85"/>
      <c r="UMO45" s="85"/>
      <c r="UMP45" s="85"/>
      <c r="UMQ45" s="85"/>
      <c r="UMR45" s="85"/>
      <c r="UMS45" s="85"/>
      <c r="UMT45" s="85"/>
      <c r="UMU45" s="85"/>
      <c r="UMV45" s="85"/>
      <c r="UMW45" s="85"/>
      <c r="UMX45" s="85"/>
      <c r="UMY45" s="85"/>
      <c r="UMZ45" s="85"/>
      <c r="UNA45" s="85"/>
      <c r="UNB45" s="85"/>
      <c r="UNC45" s="85"/>
      <c r="UND45" s="85"/>
      <c r="UNE45" s="85"/>
      <c r="UNF45" s="85"/>
      <c r="UNG45" s="85"/>
      <c r="UNH45" s="85"/>
      <c r="UNI45" s="85"/>
      <c r="UNJ45" s="85"/>
      <c r="UNK45" s="85"/>
      <c r="UNL45" s="85"/>
      <c r="UNM45" s="85"/>
      <c r="UNN45" s="85"/>
      <c r="UNO45" s="85"/>
      <c r="UNP45" s="85"/>
      <c r="UNQ45" s="85"/>
      <c r="UNR45" s="85"/>
      <c r="UNS45" s="85"/>
      <c r="UNT45" s="85"/>
      <c r="UNU45" s="85"/>
      <c r="UNV45" s="85"/>
      <c r="UNW45" s="85"/>
      <c r="UNX45" s="85"/>
      <c r="UNY45" s="85"/>
      <c r="UNZ45" s="85"/>
      <c r="UOA45" s="85"/>
      <c r="UOB45" s="85"/>
      <c r="UOC45" s="85"/>
      <c r="UOD45" s="85"/>
      <c r="UOE45" s="85"/>
      <c r="UOF45" s="85"/>
      <c r="UOG45" s="85"/>
      <c r="UOH45" s="85"/>
      <c r="UOI45" s="85"/>
      <c r="UOJ45" s="85"/>
      <c r="UOK45" s="85"/>
      <c r="UOL45" s="85"/>
      <c r="UOM45" s="85"/>
      <c r="UON45" s="85"/>
      <c r="UOO45" s="85"/>
      <c r="UOP45" s="85"/>
      <c r="UOQ45" s="85"/>
      <c r="UOR45" s="85"/>
      <c r="UOS45" s="85"/>
      <c r="UOT45" s="85"/>
      <c r="UOU45" s="85"/>
      <c r="UOV45" s="85"/>
      <c r="UOW45" s="85"/>
      <c r="UOX45" s="85"/>
      <c r="UOY45" s="85"/>
      <c r="UOZ45" s="85"/>
      <c r="UPA45" s="85"/>
      <c r="UPB45" s="85"/>
      <c r="UPC45" s="85"/>
      <c r="UPD45" s="85"/>
      <c r="UPE45" s="85"/>
      <c r="UPF45" s="85"/>
      <c r="UPG45" s="85"/>
      <c r="UPH45" s="85"/>
      <c r="UPI45" s="85"/>
      <c r="UPJ45" s="85"/>
      <c r="UPK45" s="85"/>
      <c r="UPL45" s="85"/>
      <c r="UPM45" s="85"/>
      <c r="UPN45" s="85"/>
      <c r="UPO45" s="85"/>
      <c r="UPP45" s="85"/>
      <c r="UPQ45" s="85"/>
      <c r="UPR45" s="85"/>
      <c r="UPS45" s="85"/>
      <c r="UPT45" s="85"/>
      <c r="UPU45" s="85"/>
      <c r="UPV45" s="85"/>
      <c r="UPW45" s="85"/>
      <c r="UPX45" s="85"/>
      <c r="UPY45" s="85"/>
      <c r="UPZ45" s="85"/>
      <c r="UQA45" s="85"/>
      <c r="UQB45" s="85"/>
      <c r="UQC45" s="85"/>
      <c r="UQD45" s="85"/>
      <c r="UQE45" s="85"/>
      <c r="UQF45" s="85"/>
      <c r="UQG45" s="85"/>
      <c r="UQH45" s="85"/>
      <c r="UQI45" s="85"/>
      <c r="UQJ45" s="85"/>
      <c r="UQK45" s="85"/>
      <c r="UQL45" s="85"/>
      <c r="UQM45" s="85"/>
      <c r="UQN45" s="85"/>
      <c r="UQO45" s="85"/>
      <c r="UQP45" s="85"/>
      <c r="UQQ45" s="85"/>
      <c r="UQR45" s="85"/>
      <c r="UQS45" s="85"/>
      <c r="UQT45" s="85"/>
      <c r="UQU45" s="85"/>
      <c r="UQV45" s="85"/>
      <c r="UQW45" s="85"/>
      <c r="UQX45" s="85"/>
      <c r="UQY45" s="85"/>
      <c r="UQZ45" s="85"/>
      <c r="URA45" s="85"/>
      <c r="URB45" s="85"/>
      <c r="URC45" s="85"/>
      <c r="URD45" s="85"/>
      <c r="URE45" s="85"/>
      <c r="URF45" s="85"/>
      <c r="URG45" s="85"/>
      <c r="URH45" s="85"/>
      <c r="URI45" s="85"/>
      <c r="URJ45" s="85"/>
      <c r="URK45" s="85"/>
      <c r="URL45" s="85"/>
      <c r="URM45" s="85"/>
      <c r="URN45" s="85"/>
      <c r="URO45" s="85"/>
      <c r="URP45" s="85"/>
      <c r="URQ45" s="85"/>
      <c r="URR45" s="85"/>
      <c r="URS45" s="85"/>
      <c r="URT45" s="85"/>
      <c r="URU45" s="85"/>
      <c r="URV45" s="85"/>
      <c r="URW45" s="85"/>
      <c r="URX45" s="85"/>
      <c r="URY45" s="85"/>
      <c r="URZ45" s="85"/>
      <c r="USA45" s="85"/>
      <c r="USB45" s="85"/>
      <c r="USC45" s="85"/>
      <c r="USD45" s="85"/>
      <c r="USE45" s="85"/>
      <c r="USF45" s="85"/>
      <c r="USG45" s="85"/>
      <c r="USH45" s="85"/>
      <c r="USI45" s="85"/>
      <c r="USJ45" s="85"/>
      <c r="USK45" s="85"/>
      <c r="USL45" s="85"/>
      <c r="USM45" s="85"/>
      <c r="USN45" s="85"/>
      <c r="USO45" s="85"/>
      <c r="USP45" s="85"/>
      <c r="USQ45" s="85"/>
      <c r="USR45" s="85"/>
      <c r="USS45" s="85"/>
      <c r="UST45" s="85"/>
      <c r="USU45" s="85"/>
      <c r="USV45" s="85"/>
      <c r="USW45" s="85"/>
      <c r="USX45" s="85"/>
      <c r="USY45" s="85"/>
      <c r="USZ45" s="85"/>
      <c r="UTA45" s="85"/>
      <c r="UTB45" s="85"/>
      <c r="UTC45" s="85"/>
      <c r="UTD45" s="85"/>
      <c r="UTE45" s="85"/>
      <c r="UTF45" s="85"/>
      <c r="UTG45" s="85"/>
      <c r="UTH45" s="85"/>
      <c r="UTI45" s="85"/>
      <c r="UTJ45" s="85"/>
      <c r="UTK45" s="85"/>
      <c r="UTL45" s="85"/>
      <c r="UTM45" s="85"/>
      <c r="UTN45" s="85"/>
      <c r="UTO45" s="85"/>
      <c r="UTP45" s="85"/>
      <c r="UTQ45" s="85"/>
      <c r="UTR45" s="85"/>
      <c r="UTS45" s="85"/>
      <c r="UTT45" s="85"/>
      <c r="UTU45" s="85"/>
      <c r="UTV45" s="85"/>
      <c r="UTW45" s="85"/>
      <c r="UTX45" s="85"/>
      <c r="UTY45" s="85"/>
      <c r="UTZ45" s="85"/>
      <c r="UUA45" s="85"/>
      <c r="UUB45" s="85"/>
      <c r="UUC45" s="85"/>
      <c r="UUD45" s="85"/>
      <c r="UUE45" s="85"/>
      <c r="UUF45" s="85"/>
      <c r="UUG45" s="85"/>
      <c r="UUH45" s="85"/>
      <c r="UUI45" s="85"/>
      <c r="UUJ45" s="85"/>
      <c r="UUK45" s="85"/>
      <c r="UUL45" s="85"/>
      <c r="UUM45" s="85"/>
      <c r="UUN45" s="85"/>
      <c r="UUO45" s="85"/>
      <c r="UUP45" s="85"/>
      <c r="UUQ45" s="85"/>
      <c r="UUR45" s="85"/>
      <c r="UUS45" s="85"/>
      <c r="UUT45" s="85"/>
      <c r="UUU45" s="85"/>
      <c r="UUV45" s="85"/>
      <c r="UUW45" s="85"/>
      <c r="UUX45" s="85"/>
      <c r="UUY45" s="85"/>
      <c r="UUZ45" s="85"/>
      <c r="UVA45" s="85"/>
      <c r="UVB45" s="85"/>
      <c r="UVC45" s="85"/>
      <c r="UVD45" s="85"/>
      <c r="UVE45" s="85"/>
      <c r="UVF45" s="85"/>
      <c r="UVG45" s="85"/>
      <c r="UVH45" s="85"/>
      <c r="UVI45" s="85"/>
      <c r="UVJ45" s="85"/>
      <c r="UVK45" s="85"/>
      <c r="UVL45" s="85"/>
      <c r="UVM45" s="85"/>
      <c r="UVN45" s="85"/>
      <c r="UVO45" s="85"/>
      <c r="UVP45" s="85"/>
      <c r="UVQ45" s="85"/>
      <c r="UVR45" s="85"/>
      <c r="UVS45" s="85"/>
      <c r="UVT45" s="85"/>
      <c r="UVU45" s="85"/>
      <c r="UVV45" s="85"/>
      <c r="UVW45" s="85"/>
      <c r="UVX45" s="85"/>
      <c r="UVY45" s="85"/>
      <c r="UVZ45" s="85"/>
      <c r="UWA45" s="85"/>
      <c r="UWB45" s="85"/>
      <c r="UWC45" s="85"/>
      <c r="UWD45" s="85"/>
      <c r="UWE45" s="85"/>
      <c r="UWF45" s="85"/>
      <c r="UWG45" s="85"/>
      <c r="UWH45" s="85"/>
      <c r="UWI45" s="85"/>
      <c r="UWJ45" s="85"/>
      <c r="UWK45" s="85"/>
      <c r="UWL45" s="85"/>
      <c r="UWM45" s="85"/>
      <c r="UWN45" s="85"/>
      <c r="UWO45" s="85"/>
      <c r="UWP45" s="85"/>
      <c r="UWQ45" s="85"/>
      <c r="UWR45" s="85"/>
      <c r="UWS45" s="85"/>
      <c r="UWT45" s="85"/>
      <c r="UWU45" s="85"/>
      <c r="UWV45" s="85"/>
      <c r="UWW45" s="85"/>
      <c r="UWX45" s="85"/>
      <c r="UWY45" s="85"/>
      <c r="UWZ45" s="85"/>
      <c r="UXA45" s="85"/>
      <c r="UXB45" s="85"/>
      <c r="UXC45" s="85"/>
      <c r="UXD45" s="85"/>
      <c r="UXE45" s="85"/>
      <c r="UXF45" s="85"/>
      <c r="UXG45" s="85"/>
      <c r="UXH45" s="85"/>
      <c r="UXI45" s="85"/>
      <c r="UXJ45" s="85"/>
      <c r="UXK45" s="85"/>
      <c r="UXL45" s="85"/>
      <c r="UXM45" s="85"/>
      <c r="UXN45" s="85"/>
      <c r="UXO45" s="85"/>
      <c r="UXP45" s="85"/>
      <c r="UXQ45" s="85"/>
      <c r="UXR45" s="85"/>
      <c r="UXS45" s="85"/>
      <c r="UXT45" s="85"/>
      <c r="UXU45" s="85"/>
      <c r="UXV45" s="85"/>
      <c r="UXW45" s="85"/>
      <c r="UXX45" s="85"/>
      <c r="UXY45" s="85"/>
      <c r="UXZ45" s="85"/>
      <c r="UYA45" s="85"/>
      <c r="UYB45" s="85"/>
      <c r="UYC45" s="85"/>
      <c r="UYD45" s="85"/>
      <c r="UYE45" s="85"/>
      <c r="UYF45" s="85"/>
      <c r="UYG45" s="85"/>
      <c r="UYH45" s="85"/>
      <c r="UYI45" s="85"/>
      <c r="UYJ45" s="85"/>
      <c r="UYK45" s="85"/>
      <c r="UYL45" s="85"/>
      <c r="UYM45" s="85"/>
      <c r="UYN45" s="85"/>
      <c r="UYO45" s="85"/>
      <c r="UYP45" s="85"/>
      <c r="UYQ45" s="85"/>
      <c r="UYR45" s="85"/>
      <c r="UYS45" s="85"/>
      <c r="UYT45" s="85"/>
      <c r="UYU45" s="85"/>
      <c r="UYV45" s="85"/>
      <c r="UYW45" s="85"/>
      <c r="UYX45" s="85"/>
      <c r="UYY45" s="85"/>
      <c r="UYZ45" s="85"/>
      <c r="UZA45" s="85"/>
      <c r="UZB45" s="85"/>
      <c r="UZC45" s="85"/>
      <c r="UZD45" s="85"/>
      <c r="UZE45" s="85"/>
      <c r="UZF45" s="85"/>
      <c r="UZG45" s="85"/>
      <c r="UZH45" s="85"/>
      <c r="UZI45" s="85"/>
      <c r="UZJ45" s="85"/>
      <c r="UZK45" s="85"/>
      <c r="UZL45" s="85"/>
      <c r="UZM45" s="85"/>
      <c r="UZN45" s="85"/>
      <c r="UZO45" s="85"/>
      <c r="UZP45" s="85"/>
      <c r="UZQ45" s="85"/>
      <c r="UZR45" s="85"/>
      <c r="UZS45" s="85"/>
      <c r="UZT45" s="85"/>
      <c r="UZU45" s="85"/>
      <c r="UZV45" s="85"/>
      <c r="UZW45" s="85"/>
      <c r="UZX45" s="85"/>
      <c r="UZY45" s="85"/>
      <c r="UZZ45" s="85"/>
      <c r="VAA45" s="85"/>
      <c r="VAB45" s="85"/>
      <c r="VAC45" s="85"/>
      <c r="VAD45" s="85"/>
      <c r="VAE45" s="85"/>
      <c r="VAF45" s="85"/>
      <c r="VAG45" s="85"/>
      <c r="VAH45" s="85"/>
      <c r="VAI45" s="85"/>
      <c r="VAJ45" s="85"/>
      <c r="VAK45" s="85"/>
      <c r="VAL45" s="85"/>
      <c r="VAM45" s="85"/>
      <c r="VAN45" s="85"/>
      <c r="VAO45" s="85"/>
      <c r="VAP45" s="85"/>
      <c r="VAQ45" s="85"/>
      <c r="VAR45" s="85"/>
      <c r="VAS45" s="85"/>
      <c r="VAT45" s="85"/>
      <c r="VAU45" s="85"/>
      <c r="VAV45" s="85"/>
      <c r="VAW45" s="85"/>
      <c r="VAX45" s="85"/>
      <c r="VAY45" s="85"/>
      <c r="VAZ45" s="85"/>
      <c r="VBA45" s="85"/>
      <c r="VBB45" s="85"/>
      <c r="VBC45" s="85"/>
      <c r="VBD45" s="85"/>
      <c r="VBE45" s="85"/>
      <c r="VBF45" s="85"/>
      <c r="VBG45" s="85"/>
      <c r="VBH45" s="85"/>
      <c r="VBI45" s="85"/>
      <c r="VBJ45" s="85"/>
      <c r="VBK45" s="85"/>
      <c r="VBL45" s="85"/>
      <c r="VBM45" s="85"/>
      <c r="VBN45" s="85"/>
      <c r="VBO45" s="85"/>
      <c r="VBP45" s="85"/>
      <c r="VBQ45" s="85"/>
      <c r="VBR45" s="85"/>
      <c r="VBS45" s="85"/>
      <c r="VBT45" s="85"/>
      <c r="VBU45" s="85"/>
      <c r="VBV45" s="85"/>
      <c r="VBW45" s="85"/>
      <c r="VBX45" s="85"/>
      <c r="VBY45" s="85"/>
      <c r="VBZ45" s="85"/>
      <c r="VCA45" s="85"/>
      <c r="VCB45" s="85"/>
      <c r="VCC45" s="85"/>
      <c r="VCD45" s="85"/>
      <c r="VCE45" s="85"/>
      <c r="VCF45" s="85"/>
      <c r="VCG45" s="85"/>
      <c r="VCH45" s="85"/>
      <c r="VCI45" s="85"/>
      <c r="VCJ45" s="85"/>
      <c r="VCK45" s="85"/>
      <c r="VCL45" s="85"/>
      <c r="VCM45" s="85"/>
      <c r="VCN45" s="85"/>
      <c r="VCO45" s="85"/>
      <c r="VCP45" s="85"/>
      <c r="VCQ45" s="85"/>
      <c r="VCR45" s="85"/>
      <c r="VCS45" s="85"/>
      <c r="VCT45" s="85"/>
      <c r="VCU45" s="85"/>
      <c r="VCV45" s="85"/>
      <c r="VCW45" s="85"/>
      <c r="VCX45" s="85"/>
      <c r="VCY45" s="85"/>
      <c r="VCZ45" s="85"/>
      <c r="VDA45" s="85"/>
      <c r="VDB45" s="85"/>
      <c r="VDC45" s="85"/>
      <c r="VDD45" s="85"/>
      <c r="VDE45" s="85"/>
      <c r="VDF45" s="85"/>
      <c r="VDG45" s="85"/>
      <c r="VDH45" s="85"/>
      <c r="VDI45" s="85"/>
      <c r="VDJ45" s="85"/>
      <c r="VDK45" s="85"/>
      <c r="VDL45" s="85"/>
      <c r="VDM45" s="85"/>
      <c r="VDN45" s="85"/>
      <c r="VDO45" s="85"/>
      <c r="VDP45" s="85"/>
      <c r="VDQ45" s="85"/>
      <c r="VDR45" s="85"/>
      <c r="VDS45" s="85"/>
      <c r="VDT45" s="85"/>
      <c r="VDU45" s="85"/>
      <c r="VDV45" s="85"/>
      <c r="VDW45" s="85"/>
      <c r="VDX45" s="85"/>
      <c r="VDY45" s="85"/>
      <c r="VDZ45" s="85"/>
      <c r="VEA45" s="85"/>
      <c r="VEB45" s="85"/>
      <c r="VEC45" s="85"/>
      <c r="VED45" s="85"/>
      <c r="VEE45" s="85"/>
      <c r="VEF45" s="85"/>
      <c r="VEG45" s="85"/>
      <c r="VEH45" s="85"/>
      <c r="VEI45" s="85"/>
      <c r="VEJ45" s="85"/>
      <c r="VEK45" s="85"/>
      <c r="VEL45" s="85"/>
      <c r="VEM45" s="85"/>
      <c r="VEN45" s="85"/>
      <c r="VEO45" s="85"/>
      <c r="VEP45" s="85"/>
      <c r="VEQ45" s="85"/>
      <c r="VER45" s="85"/>
      <c r="VES45" s="85"/>
      <c r="VET45" s="85"/>
      <c r="VEU45" s="85"/>
      <c r="VEV45" s="85"/>
      <c r="VEW45" s="85"/>
      <c r="VEX45" s="85"/>
      <c r="VEY45" s="85"/>
      <c r="VEZ45" s="85"/>
      <c r="VFA45" s="85"/>
      <c r="VFB45" s="85"/>
      <c r="VFC45" s="85"/>
      <c r="VFD45" s="85"/>
      <c r="VFE45" s="85"/>
      <c r="VFF45" s="85"/>
      <c r="VFG45" s="85"/>
      <c r="VFH45" s="85"/>
      <c r="VFI45" s="85"/>
      <c r="VFJ45" s="85"/>
      <c r="VFK45" s="85"/>
      <c r="VFL45" s="85"/>
      <c r="VFM45" s="85"/>
      <c r="VFN45" s="85"/>
      <c r="VFO45" s="85"/>
      <c r="VFP45" s="85"/>
      <c r="VFQ45" s="85"/>
      <c r="VFR45" s="85"/>
      <c r="VFS45" s="85"/>
      <c r="VFT45" s="85"/>
      <c r="VFU45" s="85"/>
      <c r="VFV45" s="85"/>
      <c r="VFW45" s="85"/>
      <c r="VFX45" s="85"/>
      <c r="VFY45" s="85"/>
      <c r="VFZ45" s="85"/>
      <c r="VGA45" s="85"/>
      <c r="VGB45" s="85"/>
      <c r="VGC45" s="85"/>
      <c r="VGD45" s="85"/>
      <c r="VGE45" s="85"/>
      <c r="VGF45" s="85"/>
      <c r="VGG45" s="85"/>
      <c r="VGH45" s="85"/>
      <c r="VGI45" s="85"/>
      <c r="VGJ45" s="85"/>
      <c r="VGK45" s="85"/>
      <c r="VGL45" s="85"/>
      <c r="VGM45" s="85"/>
      <c r="VGN45" s="85"/>
      <c r="VGO45" s="85"/>
      <c r="VGP45" s="85"/>
      <c r="VGQ45" s="85"/>
      <c r="VGR45" s="85"/>
      <c r="VGS45" s="85"/>
      <c r="VGT45" s="85"/>
      <c r="VGU45" s="85"/>
      <c r="VGV45" s="85"/>
      <c r="VGW45" s="85"/>
      <c r="VGX45" s="85"/>
      <c r="VGY45" s="85"/>
      <c r="VGZ45" s="85"/>
      <c r="VHA45" s="85"/>
      <c r="VHB45" s="85"/>
      <c r="VHC45" s="85"/>
      <c r="VHD45" s="85"/>
      <c r="VHE45" s="85"/>
      <c r="VHF45" s="85"/>
      <c r="VHG45" s="85"/>
      <c r="VHH45" s="85"/>
      <c r="VHI45" s="85"/>
      <c r="VHJ45" s="85"/>
      <c r="VHK45" s="85"/>
      <c r="VHL45" s="85"/>
      <c r="VHM45" s="85"/>
      <c r="VHN45" s="85"/>
      <c r="VHO45" s="85"/>
      <c r="VHP45" s="85"/>
      <c r="VHQ45" s="85"/>
      <c r="VHR45" s="85"/>
      <c r="VHS45" s="85"/>
      <c r="VHT45" s="85"/>
      <c r="VHU45" s="85"/>
      <c r="VHV45" s="85"/>
      <c r="VHW45" s="85"/>
      <c r="VHX45" s="85"/>
      <c r="VHY45" s="85"/>
      <c r="VHZ45" s="85"/>
      <c r="VIA45" s="85"/>
      <c r="VIB45" s="85"/>
      <c r="VIC45" s="85"/>
      <c r="VID45" s="85"/>
      <c r="VIE45" s="85"/>
      <c r="VIF45" s="85"/>
      <c r="VIG45" s="85"/>
      <c r="VIH45" s="85"/>
      <c r="VII45" s="85"/>
      <c r="VIJ45" s="85"/>
      <c r="VIK45" s="85"/>
      <c r="VIL45" s="85"/>
      <c r="VIM45" s="85"/>
      <c r="VIN45" s="85"/>
      <c r="VIO45" s="85"/>
      <c r="VIP45" s="85"/>
      <c r="VIQ45" s="85"/>
      <c r="VIR45" s="85"/>
      <c r="VIS45" s="85"/>
      <c r="VIT45" s="85"/>
      <c r="VIU45" s="85"/>
      <c r="VIV45" s="85"/>
      <c r="VIW45" s="85"/>
      <c r="VIX45" s="85"/>
      <c r="VIY45" s="85"/>
      <c r="VIZ45" s="85"/>
      <c r="VJA45" s="85"/>
      <c r="VJB45" s="85"/>
      <c r="VJC45" s="85"/>
      <c r="VJD45" s="85"/>
      <c r="VJE45" s="85"/>
      <c r="VJF45" s="85"/>
      <c r="VJG45" s="85"/>
      <c r="VJH45" s="85"/>
      <c r="VJI45" s="85"/>
      <c r="VJJ45" s="85"/>
      <c r="VJK45" s="85"/>
      <c r="VJL45" s="85"/>
      <c r="VJM45" s="85"/>
      <c r="VJN45" s="85"/>
      <c r="VJO45" s="85"/>
      <c r="VJP45" s="85"/>
      <c r="VJQ45" s="85"/>
      <c r="VJR45" s="85"/>
      <c r="VJS45" s="85"/>
      <c r="VJT45" s="85"/>
      <c r="VJU45" s="85"/>
      <c r="VJV45" s="85"/>
      <c r="VJW45" s="85"/>
      <c r="VJX45" s="85"/>
      <c r="VJY45" s="85"/>
      <c r="VJZ45" s="85"/>
      <c r="VKA45" s="85"/>
      <c r="VKB45" s="85"/>
      <c r="VKC45" s="85"/>
      <c r="VKD45" s="85"/>
      <c r="VKE45" s="85"/>
      <c r="VKF45" s="85"/>
      <c r="VKG45" s="85"/>
      <c r="VKH45" s="85"/>
      <c r="VKI45" s="85"/>
      <c r="VKJ45" s="85"/>
      <c r="VKK45" s="85"/>
      <c r="VKL45" s="85"/>
      <c r="VKM45" s="85"/>
      <c r="VKN45" s="85"/>
      <c r="VKO45" s="85"/>
      <c r="VKP45" s="85"/>
      <c r="VKQ45" s="85"/>
      <c r="VKR45" s="85"/>
      <c r="VKS45" s="85"/>
      <c r="VKT45" s="85"/>
      <c r="VKU45" s="85"/>
      <c r="VKV45" s="85"/>
      <c r="VKW45" s="85"/>
      <c r="VKX45" s="85"/>
      <c r="VKY45" s="85"/>
      <c r="VKZ45" s="85"/>
      <c r="VLA45" s="85"/>
      <c r="VLB45" s="85"/>
      <c r="VLC45" s="85"/>
      <c r="VLD45" s="85"/>
      <c r="VLE45" s="85"/>
      <c r="VLF45" s="85"/>
      <c r="VLG45" s="85"/>
      <c r="VLH45" s="85"/>
      <c r="VLI45" s="85"/>
      <c r="VLJ45" s="85"/>
      <c r="VLK45" s="85"/>
      <c r="VLL45" s="85"/>
      <c r="VLM45" s="85"/>
      <c r="VLN45" s="85"/>
      <c r="VLO45" s="85"/>
      <c r="VLP45" s="85"/>
      <c r="VLQ45" s="85"/>
      <c r="VLR45" s="85"/>
      <c r="VLS45" s="85"/>
      <c r="VLT45" s="85"/>
      <c r="VLU45" s="85"/>
      <c r="VLV45" s="85"/>
      <c r="VLW45" s="85"/>
      <c r="VLX45" s="85"/>
      <c r="VLY45" s="85"/>
      <c r="VLZ45" s="85"/>
      <c r="VMA45" s="85"/>
      <c r="VMB45" s="85"/>
      <c r="VMC45" s="85"/>
      <c r="VMD45" s="85"/>
      <c r="VME45" s="85"/>
      <c r="VMF45" s="85"/>
      <c r="VMG45" s="85"/>
      <c r="VMH45" s="85"/>
      <c r="VMI45" s="85"/>
      <c r="VMJ45" s="85"/>
      <c r="VMK45" s="85"/>
      <c r="VML45" s="85"/>
      <c r="VMM45" s="85"/>
      <c r="VMN45" s="85"/>
      <c r="VMO45" s="85"/>
      <c r="VMP45" s="85"/>
      <c r="VMQ45" s="85"/>
      <c r="VMR45" s="85"/>
      <c r="VMS45" s="85"/>
      <c r="VMT45" s="85"/>
      <c r="VMU45" s="85"/>
      <c r="VMV45" s="85"/>
      <c r="VMW45" s="85"/>
      <c r="VMX45" s="85"/>
      <c r="VMY45" s="85"/>
      <c r="VMZ45" s="85"/>
      <c r="VNA45" s="85"/>
      <c r="VNB45" s="85"/>
      <c r="VNC45" s="85"/>
      <c r="VND45" s="85"/>
      <c r="VNE45" s="85"/>
      <c r="VNF45" s="85"/>
      <c r="VNG45" s="85"/>
      <c r="VNH45" s="85"/>
      <c r="VNI45" s="85"/>
      <c r="VNJ45" s="85"/>
      <c r="VNK45" s="85"/>
      <c r="VNL45" s="85"/>
      <c r="VNM45" s="85"/>
      <c r="VNN45" s="85"/>
      <c r="VNO45" s="85"/>
      <c r="VNP45" s="85"/>
      <c r="VNQ45" s="85"/>
      <c r="VNR45" s="85"/>
      <c r="VNS45" s="85"/>
      <c r="VNT45" s="85"/>
      <c r="VNU45" s="85"/>
      <c r="VNV45" s="85"/>
      <c r="VNW45" s="85"/>
      <c r="VNX45" s="85"/>
      <c r="VNY45" s="85"/>
      <c r="VNZ45" s="85"/>
      <c r="VOA45" s="85"/>
      <c r="VOB45" s="85"/>
      <c r="VOC45" s="85"/>
      <c r="VOD45" s="85"/>
      <c r="VOE45" s="85"/>
      <c r="VOF45" s="85"/>
      <c r="VOG45" s="85"/>
      <c r="VOH45" s="85"/>
      <c r="VOI45" s="85"/>
      <c r="VOJ45" s="85"/>
      <c r="VOK45" s="85"/>
      <c r="VOL45" s="85"/>
      <c r="VOM45" s="85"/>
      <c r="VON45" s="85"/>
      <c r="VOO45" s="85"/>
      <c r="VOP45" s="85"/>
      <c r="VOQ45" s="85"/>
      <c r="VOR45" s="85"/>
      <c r="VOS45" s="85"/>
      <c r="VOT45" s="85"/>
      <c r="VOU45" s="85"/>
      <c r="VOV45" s="85"/>
      <c r="VOW45" s="85"/>
      <c r="VOX45" s="85"/>
      <c r="VOY45" s="85"/>
      <c r="VOZ45" s="85"/>
      <c r="VPA45" s="85"/>
      <c r="VPB45" s="85"/>
      <c r="VPC45" s="85"/>
      <c r="VPD45" s="85"/>
      <c r="VPE45" s="85"/>
      <c r="VPF45" s="85"/>
      <c r="VPG45" s="85"/>
      <c r="VPH45" s="85"/>
      <c r="VPI45" s="85"/>
      <c r="VPJ45" s="85"/>
      <c r="VPK45" s="85"/>
      <c r="VPL45" s="85"/>
      <c r="VPM45" s="85"/>
      <c r="VPN45" s="85"/>
      <c r="VPO45" s="85"/>
      <c r="VPP45" s="85"/>
      <c r="VPQ45" s="85"/>
      <c r="VPR45" s="85"/>
      <c r="VPS45" s="85"/>
      <c r="VPT45" s="85"/>
      <c r="VPU45" s="85"/>
      <c r="VPV45" s="85"/>
      <c r="VPW45" s="85"/>
      <c r="VPX45" s="85"/>
      <c r="VPY45" s="85"/>
      <c r="VPZ45" s="85"/>
      <c r="VQA45" s="85"/>
      <c r="VQB45" s="85"/>
      <c r="VQC45" s="85"/>
      <c r="VQD45" s="85"/>
      <c r="VQE45" s="85"/>
      <c r="VQF45" s="85"/>
      <c r="VQG45" s="85"/>
      <c r="VQH45" s="85"/>
      <c r="VQI45" s="85"/>
      <c r="VQJ45" s="85"/>
      <c r="VQK45" s="85"/>
      <c r="VQL45" s="85"/>
      <c r="VQM45" s="85"/>
      <c r="VQN45" s="85"/>
      <c r="VQO45" s="85"/>
      <c r="VQP45" s="85"/>
      <c r="VQQ45" s="85"/>
      <c r="VQR45" s="85"/>
      <c r="VQS45" s="85"/>
      <c r="VQT45" s="85"/>
      <c r="VQU45" s="85"/>
      <c r="VQV45" s="85"/>
      <c r="VQW45" s="85"/>
      <c r="VQX45" s="85"/>
      <c r="VQY45" s="85"/>
      <c r="VQZ45" s="85"/>
      <c r="VRA45" s="85"/>
      <c r="VRB45" s="85"/>
      <c r="VRC45" s="85"/>
      <c r="VRD45" s="85"/>
      <c r="VRE45" s="85"/>
      <c r="VRF45" s="85"/>
      <c r="VRG45" s="85"/>
      <c r="VRH45" s="85"/>
      <c r="VRI45" s="85"/>
      <c r="VRJ45" s="85"/>
      <c r="VRK45" s="85"/>
      <c r="VRL45" s="85"/>
      <c r="VRM45" s="85"/>
      <c r="VRN45" s="85"/>
      <c r="VRO45" s="85"/>
      <c r="VRP45" s="85"/>
      <c r="VRQ45" s="85"/>
      <c r="VRR45" s="85"/>
      <c r="VRS45" s="85"/>
      <c r="VRT45" s="85"/>
      <c r="VRU45" s="85"/>
      <c r="VRV45" s="85"/>
      <c r="VRW45" s="85"/>
      <c r="VRX45" s="85"/>
      <c r="VRY45" s="85"/>
      <c r="VRZ45" s="85"/>
      <c r="VSA45" s="85"/>
      <c r="VSB45" s="85"/>
      <c r="VSC45" s="85"/>
      <c r="VSD45" s="85"/>
      <c r="VSE45" s="85"/>
      <c r="VSF45" s="85"/>
      <c r="VSG45" s="85"/>
      <c r="VSH45" s="85"/>
      <c r="VSI45" s="85"/>
      <c r="VSJ45" s="85"/>
      <c r="VSK45" s="85"/>
      <c r="VSL45" s="85"/>
      <c r="VSM45" s="85"/>
      <c r="VSN45" s="85"/>
      <c r="VSO45" s="85"/>
      <c r="VSP45" s="85"/>
      <c r="VSQ45" s="85"/>
      <c r="VSR45" s="85"/>
      <c r="VSS45" s="85"/>
      <c r="VST45" s="85"/>
      <c r="VSU45" s="85"/>
      <c r="VSV45" s="85"/>
      <c r="VSW45" s="85"/>
      <c r="VSX45" s="85"/>
      <c r="VSY45" s="85"/>
      <c r="VSZ45" s="85"/>
      <c r="VTA45" s="85"/>
      <c r="VTB45" s="85"/>
      <c r="VTC45" s="85"/>
      <c r="VTD45" s="85"/>
      <c r="VTE45" s="85"/>
      <c r="VTF45" s="85"/>
      <c r="VTG45" s="85"/>
      <c r="VTH45" s="85"/>
      <c r="VTI45" s="85"/>
      <c r="VTJ45" s="85"/>
      <c r="VTK45" s="85"/>
      <c r="VTL45" s="85"/>
      <c r="VTM45" s="85"/>
      <c r="VTN45" s="85"/>
      <c r="VTO45" s="85"/>
      <c r="VTP45" s="85"/>
      <c r="VTQ45" s="85"/>
      <c r="VTR45" s="85"/>
      <c r="VTS45" s="85"/>
      <c r="VTT45" s="85"/>
      <c r="VTU45" s="85"/>
      <c r="VTV45" s="85"/>
      <c r="VTW45" s="85"/>
      <c r="VTX45" s="85"/>
      <c r="VTY45" s="85"/>
      <c r="VTZ45" s="85"/>
      <c r="VUA45" s="85"/>
      <c r="VUB45" s="85"/>
      <c r="VUC45" s="85"/>
      <c r="VUD45" s="85"/>
      <c r="VUE45" s="85"/>
      <c r="VUF45" s="85"/>
      <c r="VUG45" s="85"/>
      <c r="VUH45" s="85"/>
      <c r="VUI45" s="85"/>
      <c r="VUJ45" s="85"/>
      <c r="VUK45" s="85"/>
      <c r="VUL45" s="85"/>
      <c r="VUM45" s="85"/>
      <c r="VUN45" s="85"/>
      <c r="VUO45" s="85"/>
      <c r="VUP45" s="85"/>
      <c r="VUQ45" s="85"/>
      <c r="VUR45" s="85"/>
      <c r="VUS45" s="85"/>
      <c r="VUT45" s="85"/>
      <c r="VUU45" s="85"/>
      <c r="VUV45" s="85"/>
      <c r="VUW45" s="85"/>
      <c r="VUX45" s="85"/>
      <c r="VUY45" s="85"/>
      <c r="VUZ45" s="85"/>
      <c r="VVA45" s="85"/>
      <c r="VVB45" s="85"/>
      <c r="VVC45" s="85"/>
      <c r="VVD45" s="85"/>
      <c r="VVE45" s="85"/>
      <c r="VVF45" s="85"/>
      <c r="VVG45" s="85"/>
      <c r="VVH45" s="85"/>
      <c r="VVI45" s="85"/>
      <c r="VVJ45" s="85"/>
      <c r="VVK45" s="85"/>
      <c r="VVL45" s="85"/>
      <c r="VVM45" s="85"/>
      <c r="VVN45" s="85"/>
      <c r="VVO45" s="85"/>
      <c r="VVP45" s="85"/>
      <c r="VVQ45" s="85"/>
      <c r="VVR45" s="85"/>
      <c r="VVS45" s="85"/>
      <c r="VVT45" s="85"/>
      <c r="VVU45" s="85"/>
      <c r="VVV45" s="85"/>
      <c r="VVW45" s="85"/>
      <c r="VVX45" s="85"/>
      <c r="VVY45" s="85"/>
      <c r="VVZ45" s="85"/>
      <c r="VWA45" s="85"/>
      <c r="VWB45" s="85"/>
      <c r="VWC45" s="85"/>
      <c r="VWD45" s="85"/>
      <c r="VWE45" s="85"/>
      <c r="VWF45" s="85"/>
      <c r="VWG45" s="85"/>
      <c r="VWH45" s="85"/>
      <c r="VWI45" s="85"/>
      <c r="VWJ45" s="85"/>
      <c r="VWK45" s="85"/>
      <c r="VWL45" s="85"/>
      <c r="VWM45" s="85"/>
      <c r="VWN45" s="85"/>
      <c r="VWO45" s="85"/>
      <c r="VWP45" s="85"/>
      <c r="VWQ45" s="85"/>
      <c r="VWR45" s="85"/>
      <c r="VWS45" s="85"/>
      <c r="VWT45" s="85"/>
      <c r="VWU45" s="85"/>
      <c r="VWV45" s="85"/>
      <c r="VWW45" s="85"/>
      <c r="VWX45" s="85"/>
      <c r="VWY45" s="85"/>
      <c r="VWZ45" s="85"/>
      <c r="VXA45" s="85"/>
      <c r="VXB45" s="85"/>
      <c r="VXC45" s="85"/>
      <c r="VXD45" s="85"/>
      <c r="VXE45" s="85"/>
      <c r="VXF45" s="85"/>
      <c r="VXG45" s="85"/>
      <c r="VXH45" s="85"/>
      <c r="VXI45" s="85"/>
      <c r="VXJ45" s="85"/>
      <c r="VXK45" s="85"/>
      <c r="VXL45" s="85"/>
      <c r="VXM45" s="85"/>
      <c r="VXN45" s="85"/>
      <c r="VXO45" s="85"/>
      <c r="VXP45" s="85"/>
      <c r="VXQ45" s="85"/>
      <c r="VXR45" s="85"/>
      <c r="VXS45" s="85"/>
      <c r="VXT45" s="85"/>
      <c r="VXU45" s="85"/>
      <c r="VXV45" s="85"/>
      <c r="VXW45" s="85"/>
      <c r="VXX45" s="85"/>
      <c r="VXY45" s="85"/>
      <c r="VXZ45" s="85"/>
      <c r="VYA45" s="85"/>
      <c r="VYB45" s="85"/>
      <c r="VYC45" s="85"/>
      <c r="VYD45" s="85"/>
      <c r="VYE45" s="85"/>
      <c r="VYF45" s="85"/>
      <c r="VYG45" s="85"/>
      <c r="VYH45" s="85"/>
      <c r="VYI45" s="85"/>
      <c r="VYJ45" s="85"/>
      <c r="VYK45" s="85"/>
      <c r="VYL45" s="85"/>
      <c r="VYM45" s="85"/>
      <c r="VYN45" s="85"/>
      <c r="VYO45" s="85"/>
      <c r="VYP45" s="85"/>
      <c r="VYQ45" s="85"/>
      <c r="VYR45" s="85"/>
      <c r="VYS45" s="85"/>
      <c r="VYT45" s="85"/>
      <c r="VYU45" s="85"/>
      <c r="VYV45" s="85"/>
      <c r="VYW45" s="85"/>
      <c r="VYX45" s="85"/>
      <c r="VYY45" s="85"/>
      <c r="VYZ45" s="85"/>
      <c r="VZA45" s="85"/>
      <c r="VZB45" s="85"/>
      <c r="VZC45" s="85"/>
      <c r="VZD45" s="85"/>
      <c r="VZE45" s="85"/>
      <c r="VZF45" s="85"/>
      <c r="VZG45" s="85"/>
      <c r="VZH45" s="85"/>
      <c r="VZI45" s="85"/>
      <c r="VZJ45" s="85"/>
      <c r="VZK45" s="85"/>
      <c r="VZL45" s="85"/>
      <c r="VZM45" s="85"/>
      <c r="VZN45" s="85"/>
      <c r="VZO45" s="85"/>
      <c r="VZP45" s="85"/>
      <c r="VZQ45" s="85"/>
      <c r="VZR45" s="85"/>
      <c r="VZS45" s="85"/>
      <c r="VZT45" s="85"/>
      <c r="VZU45" s="85"/>
      <c r="VZV45" s="85"/>
      <c r="VZW45" s="85"/>
      <c r="VZX45" s="85"/>
      <c r="VZY45" s="85"/>
      <c r="VZZ45" s="85"/>
      <c r="WAA45" s="85"/>
      <c r="WAB45" s="85"/>
      <c r="WAC45" s="85"/>
      <c r="WAD45" s="85"/>
      <c r="WAE45" s="85"/>
      <c r="WAF45" s="85"/>
      <c r="WAG45" s="85"/>
      <c r="WAH45" s="85"/>
      <c r="WAI45" s="85"/>
      <c r="WAJ45" s="85"/>
      <c r="WAK45" s="85"/>
      <c r="WAL45" s="85"/>
      <c r="WAM45" s="85"/>
      <c r="WAN45" s="85"/>
      <c r="WAO45" s="85"/>
      <c r="WAP45" s="85"/>
      <c r="WAQ45" s="85"/>
      <c r="WAR45" s="85"/>
      <c r="WAS45" s="85"/>
      <c r="WAT45" s="85"/>
      <c r="WAU45" s="85"/>
      <c r="WAV45" s="85"/>
      <c r="WAW45" s="85"/>
      <c r="WAX45" s="85"/>
      <c r="WAY45" s="85"/>
      <c r="WAZ45" s="85"/>
      <c r="WBA45" s="85"/>
      <c r="WBB45" s="85"/>
      <c r="WBC45" s="85"/>
      <c r="WBD45" s="85"/>
      <c r="WBE45" s="85"/>
      <c r="WBF45" s="85"/>
      <c r="WBG45" s="85"/>
      <c r="WBH45" s="85"/>
      <c r="WBI45" s="85"/>
      <c r="WBJ45" s="85"/>
      <c r="WBK45" s="85"/>
      <c r="WBL45" s="85"/>
      <c r="WBM45" s="85"/>
      <c r="WBN45" s="85"/>
      <c r="WBO45" s="85"/>
      <c r="WBP45" s="85"/>
      <c r="WBQ45" s="85"/>
      <c r="WBR45" s="85"/>
      <c r="WBS45" s="85"/>
      <c r="WBT45" s="85"/>
      <c r="WBU45" s="85"/>
      <c r="WBV45" s="85"/>
      <c r="WBW45" s="85"/>
      <c r="WBX45" s="85"/>
      <c r="WBY45" s="85"/>
      <c r="WBZ45" s="85"/>
      <c r="WCA45" s="85"/>
      <c r="WCB45" s="85"/>
      <c r="WCC45" s="85"/>
      <c r="WCD45" s="85"/>
      <c r="WCE45" s="85"/>
      <c r="WCF45" s="85"/>
      <c r="WCG45" s="85"/>
      <c r="WCH45" s="85"/>
      <c r="WCI45" s="85"/>
      <c r="WCJ45" s="85"/>
      <c r="WCK45" s="85"/>
      <c r="WCL45" s="85"/>
      <c r="WCM45" s="85"/>
      <c r="WCN45" s="85"/>
      <c r="WCO45" s="85"/>
      <c r="WCP45" s="85"/>
      <c r="WCQ45" s="85"/>
      <c r="WCR45" s="85"/>
      <c r="WCS45" s="85"/>
      <c r="WCT45" s="85"/>
      <c r="WCU45" s="85"/>
      <c r="WCV45" s="85"/>
      <c r="WCW45" s="85"/>
      <c r="WCX45" s="85"/>
      <c r="WCY45" s="85"/>
      <c r="WCZ45" s="85"/>
      <c r="WDA45" s="85"/>
      <c r="WDB45" s="85"/>
      <c r="WDC45" s="85"/>
      <c r="WDD45" s="85"/>
      <c r="WDE45" s="85"/>
      <c r="WDF45" s="85"/>
      <c r="WDG45" s="85"/>
      <c r="WDH45" s="85"/>
      <c r="WDI45" s="85"/>
      <c r="WDJ45" s="85"/>
      <c r="WDK45" s="85"/>
      <c r="WDL45" s="85"/>
      <c r="WDM45" s="85"/>
      <c r="WDN45" s="85"/>
      <c r="WDO45" s="85"/>
      <c r="WDP45" s="85"/>
      <c r="WDQ45" s="85"/>
      <c r="WDR45" s="85"/>
      <c r="WDS45" s="85"/>
      <c r="WDT45" s="85"/>
      <c r="WDU45" s="85"/>
      <c r="WDV45" s="85"/>
      <c r="WDW45" s="85"/>
      <c r="WDX45" s="85"/>
      <c r="WDY45" s="85"/>
      <c r="WDZ45" s="85"/>
      <c r="WEA45" s="85"/>
      <c r="WEB45" s="85"/>
      <c r="WEC45" s="85"/>
      <c r="WED45" s="85"/>
      <c r="WEE45" s="85"/>
      <c r="WEF45" s="85"/>
      <c r="WEG45" s="85"/>
      <c r="WEH45" s="85"/>
      <c r="WEI45" s="85"/>
      <c r="WEJ45" s="85"/>
      <c r="WEK45" s="85"/>
      <c r="WEL45" s="85"/>
      <c r="WEM45" s="85"/>
      <c r="WEN45" s="85"/>
      <c r="WEO45" s="85"/>
      <c r="WEP45" s="85"/>
      <c r="WEQ45" s="85"/>
      <c r="WER45" s="85"/>
      <c r="WES45" s="85"/>
      <c r="WET45" s="85"/>
      <c r="WEU45" s="85"/>
      <c r="WEV45" s="85"/>
      <c r="WEW45" s="85"/>
      <c r="WEX45" s="85"/>
      <c r="WEY45" s="85"/>
      <c r="WEZ45" s="85"/>
      <c r="WFA45" s="85"/>
      <c r="WFB45" s="85"/>
      <c r="WFC45" s="85"/>
      <c r="WFD45" s="85"/>
      <c r="WFE45" s="85"/>
      <c r="WFF45" s="85"/>
      <c r="WFG45" s="85"/>
      <c r="WFH45" s="85"/>
      <c r="WFI45" s="85"/>
      <c r="WFJ45" s="85"/>
      <c r="WFK45" s="85"/>
      <c r="WFL45" s="85"/>
      <c r="WFM45" s="85"/>
      <c r="WFN45" s="85"/>
      <c r="WFO45" s="85"/>
      <c r="WFP45" s="85"/>
      <c r="WFQ45" s="85"/>
      <c r="WFR45" s="85"/>
      <c r="WFS45" s="85"/>
      <c r="WFT45" s="85"/>
      <c r="WFU45" s="85"/>
      <c r="WFV45" s="85"/>
      <c r="WFW45" s="85"/>
      <c r="WFX45" s="85"/>
      <c r="WFY45" s="85"/>
      <c r="WFZ45" s="85"/>
      <c r="WGA45" s="85"/>
      <c r="WGB45" s="85"/>
      <c r="WGC45" s="85"/>
      <c r="WGD45" s="85"/>
      <c r="WGE45" s="85"/>
      <c r="WGF45" s="85"/>
      <c r="WGG45" s="85"/>
      <c r="WGH45" s="85"/>
      <c r="WGI45" s="85"/>
      <c r="WGJ45" s="85"/>
      <c r="WGK45" s="85"/>
      <c r="WGL45" s="85"/>
      <c r="WGM45" s="85"/>
      <c r="WGN45" s="85"/>
      <c r="WGO45" s="85"/>
      <c r="WGP45" s="85"/>
      <c r="WGQ45" s="85"/>
      <c r="WGR45" s="85"/>
      <c r="WGS45" s="85"/>
      <c r="WGT45" s="85"/>
      <c r="WGU45" s="85"/>
      <c r="WGV45" s="85"/>
      <c r="WGW45" s="85"/>
      <c r="WGX45" s="85"/>
      <c r="WGY45" s="85"/>
      <c r="WGZ45" s="85"/>
      <c r="WHA45" s="85"/>
      <c r="WHB45" s="85"/>
      <c r="WHC45" s="85"/>
      <c r="WHD45" s="85"/>
      <c r="WHE45" s="85"/>
      <c r="WHF45" s="85"/>
      <c r="WHG45" s="85"/>
      <c r="WHH45" s="85"/>
      <c r="WHI45" s="85"/>
      <c r="WHJ45" s="85"/>
      <c r="WHK45" s="85"/>
      <c r="WHL45" s="85"/>
      <c r="WHM45" s="85"/>
      <c r="WHN45" s="85"/>
      <c r="WHO45" s="85"/>
      <c r="WHP45" s="85"/>
      <c r="WHQ45" s="85"/>
      <c r="WHR45" s="85"/>
      <c r="WHS45" s="85"/>
      <c r="WHT45" s="85"/>
      <c r="WHU45" s="85"/>
      <c r="WHV45" s="85"/>
      <c r="WHW45" s="85"/>
      <c r="WHX45" s="85"/>
      <c r="WHY45" s="85"/>
      <c r="WHZ45" s="85"/>
      <c r="WIA45" s="85"/>
      <c r="WIB45" s="85"/>
      <c r="WIC45" s="85"/>
      <c r="WID45" s="85"/>
      <c r="WIE45" s="85"/>
      <c r="WIF45" s="85"/>
      <c r="WIG45" s="85"/>
      <c r="WIH45" s="85"/>
      <c r="WII45" s="85"/>
      <c r="WIJ45" s="85"/>
      <c r="WIK45" s="85"/>
      <c r="WIL45" s="85"/>
      <c r="WIM45" s="85"/>
      <c r="WIN45" s="85"/>
      <c r="WIO45" s="85"/>
      <c r="WIP45" s="85"/>
      <c r="WIQ45" s="85"/>
      <c r="WIR45" s="85"/>
      <c r="WIS45" s="85"/>
      <c r="WIT45" s="85"/>
      <c r="WIU45" s="85"/>
      <c r="WIV45" s="85"/>
      <c r="WIW45" s="85"/>
      <c r="WIX45" s="85"/>
      <c r="WIY45" s="85"/>
      <c r="WIZ45" s="85"/>
      <c r="WJA45" s="85"/>
      <c r="WJB45" s="85"/>
      <c r="WJC45" s="85"/>
      <c r="WJD45" s="85"/>
      <c r="WJE45" s="85"/>
      <c r="WJF45" s="85"/>
      <c r="WJG45" s="85"/>
      <c r="WJH45" s="85"/>
      <c r="WJI45" s="85"/>
      <c r="WJJ45" s="85"/>
      <c r="WJK45" s="85"/>
      <c r="WJL45" s="85"/>
      <c r="WJM45" s="85"/>
      <c r="WJN45" s="85"/>
      <c r="WJO45" s="85"/>
      <c r="WJP45" s="85"/>
      <c r="WJQ45" s="85"/>
      <c r="WJR45" s="85"/>
      <c r="WJS45" s="85"/>
      <c r="WJT45" s="85"/>
      <c r="WJU45" s="85"/>
      <c r="WJV45" s="85"/>
      <c r="WJW45" s="85"/>
      <c r="WJX45" s="85"/>
      <c r="WJY45" s="85"/>
      <c r="WJZ45" s="85"/>
      <c r="WKA45" s="85"/>
      <c r="WKB45" s="85"/>
      <c r="WKC45" s="85"/>
      <c r="WKD45" s="85"/>
      <c r="WKE45" s="85"/>
      <c r="WKF45" s="85"/>
      <c r="WKG45" s="85"/>
      <c r="WKH45" s="85"/>
      <c r="WKI45" s="85"/>
      <c r="WKJ45" s="85"/>
      <c r="WKK45" s="85"/>
      <c r="WKL45" s="85"/>
      <c r="WKM45" s="85"/>
      <c r="WKN45" s="85"/>
      <c r="WKO45" s="85"/>
      <c r="WKP45" s="85"/>
      <c r="WKQ45" s="85"/>
      <c r="WKR45" s="85"/>
      <c r="WKS45" s="85"/>
      <c r="WKT45" s="85"/>
      <c r="WKU45" s="85"/>
      <c r="WKV45" s="85"/>
      <c r="WKW45" s="85"/>
      <c r="WKX45" s="85"/>
      <c r="WKY45" s="85"/>
      <c r="WKZ45" s="85"/>
      <c r="WLA45" s="85"/>
      <c r="WLB45" s="85"/>
      <c r="WLC45" s="85"/>
      <c r="WLD45" s="85"/>
      <c r="WLE45" s="85"/>
      <c r="WLF45" s="85"/>
      <c r="WLG45" s="85"/>
      <c r="WLH45" s="85"/>
      <c r="WLI45" s="85"/>
      <c r="WLJ45" s="85"/>
      <c r="WLK45" s="85"/>
      <c r="WLL45" s="85"/>
      <c r="WLM45" s="85"/>
      <c r="WLN45" s="85"/>
      <c r="WLO45" s="85"/>
      <c r="WLP45" s="85"/>
      <c r="WLQ45" s="85"/>
      <c r="WLR45" s="85"/>
      <c r="WLS45" s="85"/>
      <c r="WLT45" s="85"/>
      <c r="WLU45" s="85"/>
      <c r="WLV45" s="85"/>
      <c r="WLW45" s="85"/>
      <c r="WLX45" s="85"/>
      <c r="WLY45" s="85"/>
      <c r="WLZ45" s="85"/>
      <c r="WMA45" s="85"/>
      <c r="WMB45" s="85"/>
      <c r="WMC45" s="85"/>
      <c r="WMD45" s="85"/>
      <c r="WME45" s="85"/>
      <c r="WMF45" s="85"/>
      <c r="WMG45" s="85"/>
      <c r="WMH45" s="85"/>
      <c r="WMI45" s="85"/>
      <c r="WMJ45" s="85"/>
      <c r="WMK45" s="85"/>
      <c r="WML45" s="85"/>
      <c r="WMM45" s="85"/>
      <c r="WMN45" s="85"/>
      <c r="WMO45" s="85"/>
      <c r="WMP45" s="85"/>
      <c r="WMQ45" s="85"/>
      <c r="WMR45" s="85"/>
      <c r="WMS45" s="85"/>
      <c r="WMT45" s="85"/>
      <c r="WMU45" s="85"/>
      <c r="WMV45" s="85"/>
      <c r="WMW45" s="85"/>
      <c r="WMX45" s="85"/>
      <c r="WMY45" s="85"/>
      <c r="WMZ45" s="85"/>
      <c r="WNA45" s="85"/>
      <c r="WNB45" s="85"/>
      <c r="WNC45" s="85"/>
      <c r="WND45" s="85"/>
      <c r="WNE45" s="85"/>
      <c r="WNF45" s="85"/>
      <c r="WNG45" s="85"/>
      <c r="WNH45" s="85"/>
      <c r="WNI45" s="85"/>
      <c r="WNJ45" s="85"/>
      <c r="WNK45" s="85"/>
      <c r="WNL45" s="85"/>
      <c r="WNM45" s="85"/>
      <c r="WNN45" s="85"/>
      <c r="WNO45" s="85"/>
      <c r="WNP45" s="85"/>
      <c r="WNQ45" s="85"/>
      <c r="WNR45" s="85"/>
      <c r="WNS45" s="85"/>
      <c r="WNT45" s="85"/>
      <c r="WNU45" s="85"/>
      <c r="WNV45" s="85"/>
      <c r="WNW45" s="85"/>
      <c r="WNX45" s="85"/>
      <c r="WNY45" s="85"/>
      <c r="WNZ45" s="85"/>
      <c r="WOA45" s="85"/>
      <c r="WOB45" s="85"/>
      <c r="WOC45" s="85"/>
      <c r="WOD45" s="85"/>
      <c r="WOE45" s="85"/>
      <c r="WOF45" s="85"/>
      <c r="WOG45" s="85"/>
      <c r="WOH45" s="85"/>
      <c r="WOI45" s="85"/>
      <c r="WOJ45" s="85"/>
      <c r="WOK45" s="85"/>
      <c r="WOL45" s="85"/>
      <c r="WOM45" s="85"/>
      <c r="WON45" s="85"/>
      <c r="WOO45" s="85"/>
      <c r="WOP45" s="85"/>
      <c r="WOQ45" s="85"/>
      <c r="WOR45" s="85"/>
      <c r="WOS45" s="85"/>
      <c r="WOT45" s="85"/>
      <c r="WOU45" s="85"/>
      <c r="WOV45" s="85"/>
      <c r="WOW45" s="85"/>
      <c r="WOX45" s="85"/>
      <c r="WOY45" s="85"/>
      <c r="WOZ45" s="85"/>
      <c r="WPA45" s="85"/>
      <c r="WPB45" s="85"/>
      <c r="WPC45" s="85"/>
      <c r="WPD45" s="85"/>
      <c r="WPE45" s="85"/>
      <c r="WPF45" s="85"/>
      <c r="WPG45" s="85"/>
      <c r="WPH45" s="85"/>
      <c r="WPI45" s="85"/>
      <c r="WPJ45" s="85"/>
      <c r="WPK45" s="85"/>
      <c r="WPL45" s="85"/>
      <c r="WPM45" s="85"/>
      <c r="WPN45" s="85"/>
      <c r="WPO45" s="85"/>
      <c r="WPP45" s="85"/>
      <c r="WPQ45" s="85"/>
      <c r="WPR45" s="85"/>
      <c r="WPS45" s="85"/>
      <c r="WPT45" s="85"/>
      <c r="WPU45" s="85"/>
      <c r="WPV45" s="85"/>
      <c r="WPW45" s="85"/>
      <c r="WPX45" s="85"/>
      <c r="WPY45" s="85"/>
      <c r="WPZ45" s="85"/>
      <c r="WQA45" s="85"/>
      <c r="WQB45" s="85"/>
      <c r="WQC45" s="85"/>
      <c r="WQD45" s="85"/>
      <c r="WQE45" s="85"/>
      <c r="WQF45" s="85"/>
      <c r="WQG45" s="85"/>
      <c r="WQH45" s="85"/>
      <c r="WQI45" s="85"/>
      <c r="WQJ45" s="85"/>
      <c r="WQK45" s="85"/>
      <c r="WQL45" s="85"/>
      <c r="WQM45" s="85"/>
      <c r="WQN45" s="85"/>
      <c r="WQO45" s="85"/>
      <c r="WQP45" s="85"/>
      <c r="WQQ45" s="85"/>
      <c r="WQR45" s="85"/>
      <c r="WQS45" s="85"/>
      <c r="WQT45" s="85"/>
      <c r="WQU45" s="85"/>
      <c r="WQV45" s="85"/>
      <c r="WQW45" s="85"/>
      <c r="WQX45" s="85"/>
      <c r="WQY45" s="85"/>
      <c r="WQZ45" s="85"/>
      <c r="WRA45" s="85"/>
      <c r="WRB45" s="85"/>
      <c r="WRC45" s="85"/>
      <c r="WRD45" s="85"/>
      <c r="WRE45" s="85"/>
      <c r="WRF45" s="85"/>
      <c r="WRG45" s="85"/>
      <c r="WRH45" s="85"/>
      <c r="WRI45" s="85"/>
      <c r="WRJ45" s="85"/>
      <c r="WRK45" s="85"/>
      <c r="WRL45" s="85"/>
      <c r="WRM45" s="85"/>
      <c r="WRN45" s="85"/>
      <c r="WRO45" s="85"/>
      <c r="WRP45" s="85"/>
      <c r="WRQ45" s="85"/>
      <c r="WRR45" s="85"/>
      <c r="WRS45" s="85"/>
      <c r="WRT45" s="85"/>
      <c r="WRU45" s="85"/>
      <c r="WRV45" s="85"/>
      <c r="WRW45" s="85"/>
      <c r="WRX45" s="85"/>
      <c r="WRY45" s="85"/>
      <c r="WRZ45" s="85"/>
      <c r="WSA45" s="85"/>
      <c r="WSB45" s="85"/>
      <c r="WSC45" s="85"/>
      <c r="WSD45" s="85"/>
      <c r="WSE45" s="85"/>
      <c r="WSF45" s="85"/>
      <c r="WSG45" s="85"/>
      <c r="WSH45" s="85"/>
      <c r="WSI45" s="85"/>
      <c r="WSJ45" s="85"/>
      <c r="WSK45" s="85"/>
      <c r="WSL45" s="85"/>
      <c r="WSM45" s="85"/>
      <c r="WSN45" s="85"/>
      <c r="WSO45" s="85"/>
      <c r="WSP45" s="85"/>
      <c r="WSQ45" s="85"/>
      <c r="WSR45" s="85"/>
      <c r="WSS45" s="85"/>
      <c r="WST45" s="85"/>
      <c r="WSU45" s="85"/>
      <c r="WSV45" s="85"/>
      <c r="WSW45" s="85"/>
      <c r="WSX45" s="85"/>
      <c r="WSY45" s="85"/>
      <c r="WSZ45" s="85"/>
      <c r="WTA45" s="85"/>
      <c r="WTB45" s="85"/>
      <c r="WTC45" s="85"/>
      <c r="WTD45" s="85"/>
      <c r="WTE45" s="85"/>
      <c r="WTF45" s="85"/>
      <c r="WTG45" s="85"/>
      <c r="WTH45" s="85"/>
      <c r="WTI45" s="85"/>
      <c r="WTJ45" s="85"/>
      <c r="WTK45" s="85"/>
      <c r="WTL45" s="85"/>
      <c r="WTM45" s="85"/>
      <c r="WTN45" s="85"/>
      <c r="WTO45" s="85"/>
      <c r="WTP45" s="85"/>
      <c r="WTQ45" s="85"/>
      <c r="WTR45" s="85"/>
      <c r="WTS45" s="85"/>
      <c r="WTT45" s="85"/>
      <c r="WTU45" s="85"/>
      <c r="WTV45" s="85"/>
      <c r="WTW45" s="85"/>
      <c r="WTX45" s="85"/>
      <c r="WTY45" s="85"/>
      <c r="WTZ45" s="85"/>
      <c r="WUA45" s="85"/>
      <c r="WUB45" s="85"/>
      <c r="WUC45" s="85"/>
      <c r="WUD45" s="85"/>
      <c r="WUE45" s="85"/>
      <c r="WUF45" s="85"/>
      <c r="WUG45" s="85"/>
      <c r="WUH45" s="85"/>
      <c r="WUI45" s="85"/>
      <c r="WUJ45" s="85"/>
      <c r="WUK45" s="85"/>
      <c r="WUL45" s="85"/>
      <c r="WUM45" s="85"/>
      <c r="WUN45" s="85"/>
      <c r="WUO45" s="85"/>
      <c r="WUP45" s="85"/>
      <c r="WUQ45" s="85"/>
      <c r="WUR45" s="85"/>
      <c r="WUS45" s="85"/>
      <c r="WUT45" s="85"/>
      <c r="WUU45" s="85"/>
      <c r="WUV45" s="85"/>
      <c r="WUW45" s="85"/>
      <c r="WUX45" s="85"/>
      <c r="WUY45" s="85"/>
      <c r="WUZ45" s="85"/>
      <c r="WVA45" s="85"/>
      <c r="WVB45" s="85"/>
      <c r="WVC45" s="85"/>
      <c r="WVD45" s="85"/>
      <c r="WVE45" s="85"/>
      <c r="WVF45" s="85"/>
      <c r="WVG45" s="85"/>
      <c r="WVH45" s="85"/>
      <c r="WVI45" s="85"/>
      <c r="WVJ45" s="85"/>
      <c r="WVK45" s="85"/>
      <c r="WVL45" s="85"/>
      <c r="WVM45" s="85"/>
      <c r="WVN45" s="85"/>
      <c r="WVO45" s="85"/>
      <c r="WVP45" s="85"/>
      <c r="WVQ45" s="85"/>
      <c r="WVR45" s="85"/>
      <c r="WVS45" s="85"/>
      <c r="WVT45" s="85"/>
      <c r="WVU45" s="85"/>
      <c r="WVV45" s="85"/>
      <c r="WVW45" s="85"/>
      <c r="WVX45" s="85"/>
      <c r="WVY45" s="85"/>
      <c r="WVZ45" s="85"/>
      <c r="WWA45" s="85"/>
      <c r="WWB45" s="85"/>
      <c r="WWC45" s="85"/>
      <c r="WWD45" s="85"/>
      <c r="WWE45" s="85"/>
      <c r="WWF45" s="85"/>
      <c r="WWG45" s="85"/>
      <c r="WWH45" s="85"/>
      <c r="WWI45" s="85"/>
      <c r="WWJ45" s="85"/>
      <c r="WWK45" s="85"/>
      <c r="WWL45" s="85"/>
      <c r="WWM45" s="85"/>
      <c r="WWN45" s="85"/>
      <c r="WWO45" s="85"/>
      <c r="WWP45" s="85"/>
      <c r="WWQ45" s="85"/>
      <c r="WWR45" s="85"/>
      <c r="WWS45" s="85"/>
      <c r="WWT45" s="85"/>
      <c r="WWU45" s="85"/>
      <c r="WWV45" s="85"/>
      <c r="WWW45" s="85"/>
      <c r="WWX45" s="85"/>
      <c r="WWY45" s="85"/>
      <c r="WWZ45" s="85"/>
      <c r="WXA45" s="85"/>
      <c r="WXB45" s="85"/>
      <c r="WXC45" s="85"/>
      <c r="WXD45" s="85"/>
      <c r="WXE45" s="85"/>
      <c r="WXF45" s="85"/>
      <c r="WXG45" s="85"/>
      <c r="WXH45" s="85"/>
      <c r="WXI45" s="85"/>
      <c r="WXJ45" s="85"/>
      <c r="WXK45" s="85"/>
      <c r="WXL45" s="85"/>
      <c r="WXM45" s="85"/>
      <c r="WXN45" s="85"/>
      <c r="WXO45" s="85"/>
      <c r="WXP45" s="85"/>
      <c r="WXQ45" s="85"/>
      <c r="WXR45" s="85"/>
      <c r="WXS45" s="85"/>
      <c r="WXT45" s="85"/>
      <c r="WXU45" s="85"/>
      <c r="WXV45" s="85"/>
      <c r="WXW45" s="85"/>
      <c r="WXX45" s="85"/>
      <c r="WXY45" s="85"/>
      <c r="WXZ45" s="85"/>
      <c r="WYA45" s="85"/>
      <c r="WYB45" s="85"/>
      <c r="WYC45" s="85"/>
      <c r="WYD45" s="85"/>
      <c r="WYE45" s="85"/>
      <c r="WYF45" s="85"/>
      <c r="WYG45" s="85"/>
      <c r="WYH45" s="85"/>
      <c r="WYI45" s="85"/>
      <c r="WYJ45" s="85"/>
      <c r="WYK45" s="85"/>
      <c r="WYL45" s="85"/>
      <c r="WYM45" s="85"/>
      <c r="WYN45" s="85"/>
      <c r="WYO45" s="85"/>
      <c r="WYP45" s="85"/>
      <c r="WYQ45" s="85"/>
      <c r="WYR45" s="85"/>
      <c r="WYS45" s="85"/>
      <c r="WYT45" s="85"/>
      <c r="WYU45" s="85"/>
      <c r="WYV45" s="85"/>
      <c r="WYW45" s="85"/>
      <c r="WYX45" s="85"/>
      <c r="WYY45" s="85"/>
      <c r="WYZ45" s="85"/>
      <c r="WZA45" s="85"/>
      <c r="WZB45" s="85"/>
      <c r="WZC45" s="85"/>
      <c r="WZD45" s="85"/>
      <c r="WZE45" s="85"/>
      <c r="WZF45" s="85"/>
      <c r="WZG45" s="85"/>
      <c r="WZH45" s="85"/>
      <c r="WZI45" s="85"/>
      <c r="WZJ45" s="85"/>
      <c r="WZK45" s="85"/>
      <c r="WZL45" s="85"/>
      <c r="WZM45" s="85"/>
      <c r="WZN45" s="85"/>
      <c r="WZO45" s="85"/>
      <c r="WZP45" s="85"/>
      <c r="WZQ45" s="85"/>
      <c r="WZR45" s="85"/>
      <c r="WZS45" s="85"/>
      <c r="WZT45" s="85"/>
      <c r="WZU45" s="85"/>
      <c r="WZV45" s="85"/>
      <c r="WZW45" s="85"/>
      <c r="WZX45" s="85"/>
      <c r="WZY45" s="85"/>
      <c r="WZZ45" s="85"/>
      <c r="XAA45" s="85"/>
      <c r="XAB45" s="85"/>
      <c r="XAC45" s="85"/>
      <c r="XAD45" s="85"/>
      <c r="XAE45" s="85"/>
      <c r="XAF45" s="85"/>
      <c r="XAG45" s="85"/>
      <c r="XAH45" s="85"/>
      <c r="XAI45" s="85"/>
      <c r="XAJ45" s="85"/>
      <c r="XAK45" s="85"/>
      <c r="XAL45" s="85"/>
      <c r="XAM45" s="85"/>
      <c r="XAN45" s="85"/>
      <c r="XAO45" s="85"/>
      <c r="XAP45" s="85"/>
      <c r="XAQ45" s="85"/>
      <c r="XAR45" s="85"/>
      <c r="XAS45" s="85"/>
      <c r="XAT45" s="85"/>
      <c r="XAU45" s="85"/>
      <c r="XAV45" s="85"/>
      <c r="XAW45" s="85"/>
      <c r="XAX45" s="85"/>
      <c r="XAY45" s="85"/>
      <c r="XAZ45" s="85"/>
      <c r="XBA45" s="85"/>
      <c r="XBB45" s="85"/>
      <c r="XBC45" s="85"/>
      <c r="XBD45" s="85"/>
      <c r="XBE45" s="85"/>
      <c r="XBF45" s="85"/>
      <c r="XBG45" s="85"/>
      <c r="XBH45" s="85"/>
      <c r="XBI45" s="85"/>
      <c r="XBJ45" s="85"/>
      <c r="XBK45" s="85"/>
      <c r="XBL45" s="85"/>
      <c r="XBM45" s="85"/>
      <c r="XBN45" s="85"/>
      <c r="XBO45" s="85"/>
      <c r="XBP45" s="85"/>
      <c r="XBQ45" s="85"/>
      <c r="XBR45" s="85"/>
      <c r="XBS45" s="85"/>
      <c r="XBT45" s="85"/>
      <c r="XBU45" s="85"/>
      <c r="XBV45" s="85"/>
      <c r="XBW45" s="85"/>
      <c r="XBX45" s="85"/>
      <c r="XBY45" s="85"/>
      <c r="XBZ45" s="85"/>
      <c r="XCA45" s="85"/>
      <c r="XCB45" s="85"/>
      <c r="XCC45" s="85"/>
      <c r="XCD45" s="85"/>
      <c r="XCE45" s="85"/>
      <c r="XCF45" s="85"/>
      <c r="XCG45" s="85"/>
      <c r="XCH45" s="85"/>
      <c r="XCI45" s="85"/>
      <c r="XCJ45" s="85"/>
      <c r="XCK45" s="85"/>
      <c r="XCL45" s="85"/>
      <c r="XCM45" s="85"/>
      <c r="XCN45" s="85"/>
      <c r="XCO45" s="85"/>
      <c r="XCP45" s="85"/>
      <c r="XCQ45" s="85"/>
      <c r="XCR45" s="85"/>
      <c r="XCS45" s="85"/>
      <c r="XCT45" s="85"/>
      <c r="XCU45" s="85"/>
      <c r="XCV45" s="85"/>
      <c r="XCW45" s="85"/>
      <c r="XCX45" s="85"/>
      <c r="XCY45" s="85"/>
      <c r="XCZ45" s="85"/>
      <c r="XDA45" s="85"/>
      <c r="XDB45" s="85"/>
      <c r="XDC45" s="85"/>
      <c r="XDD45" s="85"/>
      <c r="XDE45" s="85"/>
      <c r="XDF45" s="85"/>
      <c r="XDG45" s="85"/>
      <c r="XDH45" s="85"/>
      <c r="XDI45" s="85"/>
      <c r="XDJ45" s="85"/>
      <c r="XDK45" s="85"/>
      <c r="XDL45" s="85"/>
      <c r="XDM45" s="85"/>
      <c r="XDN45" s="85"/>
      <c r="XDO45" s="85"/>
      <c r="XDP45" s="85"/>
      <c r="XDQ45" s="85"/>
      <c r="XDR45" s="85"/>
      <c r="XDS45" s="85"/>
      <c r="XDT45" s="85"/>
      <c r="XDU45" s="85"/>
      <c r="XDV45" s="85"/>
      <c r="XDW45" s="85"/>
      <c r="XDX45" s="85"/>
      <c r="XDY45" s="85"/>
      <c r="XDZ45" s="85"/>
      <c r="XEA45" s="85"/>
      <c r="XEB45" s="85"/>
      <c r="XEC45" s="85"/>
      <c r="XED45" s="85"/>
      <c r="XEE45" s="85"/>
      <c r="XEF45" s="85"/>
      <c r="XEG45" s="85"/>
      <c r="XEH45" s="85"/>
      <c r="XEI45" s="85"/>
      <c r="XEJ45" s="85"/>
      <c r="XEK45" s="85"/>
      <c r="XEL45" s="85"/>
      <c r="XEM45" s="85"/>
      <c r="XEN45" s="85"/>
      <c r="XEO45" s="85"/>
      <c r="XEP45" s="85"/>
      <c r="XEQ45" s="85"/>
      <c r="XER45" s="85"/>
      <c r="XES45" s="85"/>
      <c r="XET45" s="85"/>
      <c r="XEU45" s="85"/>
      <c r="XEV45" s="85"/>
      <c r="XEW45" s="85"/>
      <c r="XEX45" s="85"/>
      <c r="XEY45" s="85"/>
      <c r="XEZ45" s="85"/>
      <c r="XFA45" s="85"/>
      <c r="XFB45" s="85"/>
      <c r="XFC45" s="85"/>
      <c r="XFD45" s="86"/>
    </row>
    <row r="46" spans="1:16384" s="65" customFormat="1" ht="28.5" customHeight="1">
      <c r="A46" s="646"/>
      <c r="B46" s="88"/>
      <c r="C46" s="166"/>
      <c r="D46" s="88"/>
      <c r="E46" s="89"/>
      <c r="F46" s="89"/>
      <c r="G46" s="84"/>
      <c r="H46" s="646"/>
      <c r="I46" s="84"/>
      <c r="J46" s="84"/>
      <c r="K46" s="84"/>
      <c r="L46" s="84"/>
      <c r="M46" s="89"/>
      <c r="N46" s="89"/>
      <c r="O46" s="335"/>
      <c r="P46" s="84"/>
      <c r="Q46" s="166"/>
      <c r="R46" s="167"/>
      <c r="S46" s="84"/>
      <c r="T46" s="84"/>
      <c r="U46" s="84"/>
      <c r="V46" s="647"/>
      <c r="W46" s="84"/>
      <c r="X46" s="84"/>
      <c r="Y46" s="87"/>
      <c r="Z46" s="90"/>
      <c r="AA46" s="90"/>
      <c r="AB46" s="64"/>
      <c r="AC46" s="64"/>
      <c r="AD46" s="64"/>
      <c r="AE46" s="64"/>
      <c r="AF46" s="64"/>
      <c r="AG46" s="64"/>
      <c r="AH46" s="64"/>
      <c r="AI46" s="64"/>
      <c r="AJ46" s="64"/>
      <c r="AK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c r="CY46" s="85"/>
      <c r="CZ46" s="85"/>
      <c r="DA46" s="85"/>
      <c r="DB46" s="85"/>
      <c r="DC46" s="85"/>
      <c r="DD46" s="85"/>
      <c r="DE46" s="85"/>
      <c r="DF46" s="85"/>
      <c r="DG46" s="85"/>
      <c r="DH46" s="85"/>
      <c r="DI46" s="85"/>
      <c r="DJ46" s="85"/>
      <c r="DK46" s="85"/>
      <c r="DL46" s="85"/>
      <c r="DM46" s="85"/>
      <c r="DN46" s="85"/>
      <c r="DO46" s="85"/>
      <c r="DP46" s="85"/>
      <c r="DQ46" s="85"/>
      <c r="DR46" s="85"/>
      <c r="DS46" s="85"/>
      <c r="DT46" s="85"/>
      <c r="DU46" s="85"/>
      <c r="DV46" s="85"/>
      <c r="DW46" s="85"/>
      <c r="DX46" s="85"/>
      <c r="DY46" s="85"/>
      <c r="DZ46" s="85"/>
      <c r="EA46" s="85"/>
      <c r="EB46" s="85"/>
      <c r="EC46" s="85"/>
      <c r="ED46" s="85"/>
      <c r="EE46" s="85"/>
      <c r="EF46" s="85"/>
      <c r="EG46" s="85"/>
      <c r="EH46" s="85"/>
      <c r="EI46" s="85"/>
      <c r="EJ46" s="85"/>
      <c r="EK46" s="85"/>
      <c r="EL46" s="85"/>
      <c r="EM46" s="85"/>
      <c r="EN46" s="85"/>
      <c r="EO46" s="85"/>
      <c r="EP46" s="85"/>
      <c r="EQ46" s="85"/>
      <c r="ER46" s="85"/>
      <c r="ES46" s="85"/>
      <c r="ET46" s="85"/>
      <c r="EU46" s="85"/>
      <c r="EV46" s="85"/>
      <c r="EW46" s="85"/>
      <c r="EX46" s="85"/>
      <c r="EY46" s="85"/>
      <c r="EZ46" s="85"/>
      <c r="FA46" s="85"/>
      <c r="FB46" s="85"/>
      <c r="FC46" s="85"/>
      <c r="FD46" s="85"/>
      <c r="FE46" s="85"/>
      <c r="FF46" s="85"/>
      <c r="FG46" s="85"/>
      <c r="FH46" s="85"/>
      <c r="FI46" s="85"/>
      <c r="FJ46" s="85"/>
      <c r="FK46" s="85"/>
      <c r="FL46" s="85"/>
      <c r="FM46" s="85"/>
      <c r="FN46" s="85"/>
      <c r="FO46" s="85"/>
      <c r="FP46" s="85"/>
      <c r="FQ46" s="85"/>
      <c r="FR46" s="85"/>
      <c r="FS46" s="85"/>
      <c r="FT46" s="85"/>
      <c r="FU46" s="85"/>
      <c r="FV46" s="85"/>
      <c r="FW46" s="85"/>
      <c r="FX46" s="85"/>
      <c r="FY46" s="85"/>
      <c r="FZ46" s="85"/>
      <c r="GA46" s="85"/>
      <c r="GB46" s="85"/>
      <c r="GC46" s="85"/>
      <c r="GD46" s="85"/>
      <c r="GE46" s="85"/>
      <c r="GF46" s="85"/>
      <c r="GG46" s="85"/>
      <c r="GH46" s="85"/>
      <c r="GI46" s="85"/>
      <c r="GJ46" s="85"/>
      <c r="GK46" s="85"/>
      <c r="GL46" s="85"/>
      <c r="GM46" s="85"/>
      <c r="GN46" s="85"/>
      <c r="GO46" s="85"/>
      <c r="GP46" s="85"/>
      <c r="GQ46" s="85"/>
      <c r="GR46" s="85"/>
      <c r="GS46" s="85"/>
      <c r="GT46" s="85"/>
      <c r="GU46" s="85"/>
      <c r="GV46" s="85"/>
      <c r="GW46" s="85"/>
      <c r="GX46" s="85"/>
      <c r="GY46" s="85"/>
      <c r="GZ46" s="85"/>
      <c r="HA46" s="85"/>
      <c r="HB46" s="85"/>
      <c r="HC46" s="85"/>
      <c r="HD46" s="85"/>
      <c r="HE46" s="85"/>
      <c r="HF46" s="85"/>
      <c r="HG46" s="85"/>
      <c r="HH46" s="85"/>
      <c r="HI46" s="85"/>
      <c r="HJ46" s="85"/>
      <c r="HK46" s="85"/>
      <c r="HL46" s="85"/>
      <c r="HM46" s="85"/>
      <c r="HN46" s="85"/>
      <c r="HO46" s="85"/>
      <c r="HP46" s="85"/>
      <c r="HQ46" s="85"/>
      <c r="HR46" s="85"/>
      <c r="HS46" s="85"/>
      <c r="HT46" s="85"/>
      <c r="HU46" s="85"/>
      <c r="HV46" s="85"/>
      <c r="HW46" s="85"/>
      <c r="HX46" s="85"/>
      <c r="HY46" s="85"/>
      <c r="HZ46" s="85"/>
      <c r="IA46" s="85"/>
      <c r="IB46" s="85"/>
      <c r="IC46" s="85"/>
      <c r="ID46" s="85"/>
      <c r="IE46" s="85"/>
      <c r="IF46" s="85"/>
      <c r="IG46" s="85"/>
      <c r="IH46" s="85"/>
      <c r="II46" s="85"/>
      <c r="IJ46" s="85"/>
      <c r="IK46" s="85"/>
      <c r="IL46" s="85"/>
      <c r="IM46" s="85"/>
      <c r="IN46" s="85"/>
      <c r="IO46" s="85"/>
      <c r="IP46" s="85"/>
      <c r="IQ46" s="85"/>
      <c r="IR46" s="85"/>
      <c r="IS46" s="85"/>
      <c r="IT46" s="85"/>
      <c r="IU46" s="85"/>
      <c r="IV46" s="85"/>
      <c r="IW46" s="85"/>
      <c r="IX46" s="85"/>
      <c r="IY46" s="85"/>
      <c r="IZ46" s="85"/>
      <c r="JA46" s="85"/>
      <c r="JB46" s="85"/>
      <c r="JC46" s="85"/>
      <c r="JD46" s="85"/>
      <c r="JE46" s="85"/>
      <c r="JF46" s="85"/>
      <c r="JG46" s="85"/>
      <c r="JH46" s="85"/>
      <c r="JI46" s="85"/>
      <c r="JJ46" s="85"/>
      <c r="JK46" s="85"/>
      <c r="JL46" s="85"/>
      <c r="JM46" s="85"/>
      <c r="JN46" s="85"/>
      <c r="JO46" s="85"/>
      <c r="JP46" s="85"/>
      <c r="JQ46" s="85"/>
      <c r="JR46" s="85"/>
      <c r="JS46" s="85"/>
      <c r="JT46" s="85"/>
      <c r="JU46" s="85"/>
      <c r="JV46" s="85"/>
      <c r="JW46" s="85"/>
      <c r="JX46" s="85"/>
      <c r="JY46" s="85"/>
      <c r="JZ46" s="85"/>
      <c r="KA46" s="85"/>
      <c r="KB46" s="85"/>
      <c r="KC46" s="85"/>
      <c r="KD46" s="85"/>
      <c r="KE46" s="85"/>
      <c r="KF46" s="85"/>
      <c r="KG46" s="85"/>
      <c r="KH46" s="85"/>
      <c r="KI46" s="85"/>
      <c r="KJ46" s="85"/>
      <c r="KK46" s="85"/>
      <c r="KL46" s="85"/>
      <c r="KM46" s="85"/>
      <c r="KN46" s="85"/>
      <c r="KO46" s="85"/>
      <c r="KP46" s="85"/>
      <c r="KQ46" s="85"/>
      <c r="KR46" s="85"/>
      <c r="KS46" s="85"/>
      <c r="KT46" s="85"/>
      <c r="KU46" s="85"/>
      <c r="KV46" s="85"/>
      <c r="KW46" s="85"/>
      <c r="KX46" s="85"/>
      <c r="KY46" s="85"/>
      <c r="KZ46" s="85"/>
      <c r="LA46" s="85"/>
      <c r="LB46" s="85"/>
      <c r="LC46" s="85"/>
      <c r="LD46" s="85"/>
      <c r="LE46" s="85"/>
      <c r="LF46" s="85"/>
      <c r="LG46" s="85"/>
      <c r="LH46" s="85"/>
      <c r="LI46" s="85"/>
      <c r="LJ46" s="85"/>
      <c r="LK46" s="85"/>
      <c r="LL46" s="85"/>
      <c r="LM46" s="85"/>
      <c r="LN46" s="85"/>
      <c r="LO46" s="85"/>
      <c r="LP46" s="85"/>
      <c r="LQ46" s="85"/>
      <c r="LR46" s="85"/>
      <c r="LS46" s="85"/>
      <c r="LT46" s="85"/>
      <c r="LU46" s="85"/>
      <c r="LV46" s="85"/>
      <c r="LW46" s="85"/>
      <c r="LX46" s="85"/>
      <c r="LY46" s="85"/>
      <c r="LZ46" s="85"/>
      <c r="MA46" s="85"/>
      <c r="MB46" s="85"/>
      <c r="MC46" s="85"/>
      <c r="MD46" s="85"/>
      <c r="ME46" s="85"/>
      <c r="MF46" s="85"/>
      <c r="MG46" s="85"/>
      <c r="MH46" s="85"/>
      <c r="MI46" s="85"/>
      <c r="MJ46" s="85"/>
      <c r="MK46" s="85"/>
      <c r="ML46" s="85"/>
      <c r="MM46" s="85"/>
      <c r="MN46" s="85"/>
      <c r="MO46" s="85"/>
      <c r="MP46" s="85"/>
      <c r="MQ46" s="85"/>
      <c r="MR46" s="85"/>
      <c r="MS46" s="85"/>
      <c r="MT46" s="85"/>
      <c r="MU46" s="85"/>
      <c r="MV46" s="85"/>
      <c r="MW46" s="85"/>
      <c r="MX46" s="85"/>
      <c r="MY46" s="85"/>
      <c r="MZ46" s="85"/>
      <c r="NA46" s="85"/>
      <c r="NB46" s="85"/>
      <c r="NC46" s="85"/>
      <c r="ND46" s="85"/>
      <c r="NE46" s="85"/>
      <c r="NF46" s="85"/>
      <c r="NG46" s="85"/>
      <c r="NH46" s="85"/>
      <c r="NI46" s="85"/>
      <c r="NJ46" s="85"/>
      <c r="NK46" s="85"/>
      <c r="NL46" s="85"/>
      <c r="NM46" s="85"/>
      <c r="NN46" s="85"/>
      <c r="NO46" s="85"/>
      <c r="NP46" s="85"/>
      <c r="NQ46" s="85"/>
      <c r="NR46" s="85"/>
      <c r="NS46" s="85"/>
      <c r="NT46" s="85"/>
      <c r="NU46" s="85"/>
      <c r="NV46" s="85"/>
      <c r="NW46" s="85"/>
      <c r="NX46" s="85"/>
      <c r="NY46" s="85"/>
      <c r="NZ46" s="85"/>
      <c r="OA46" s="85"/>
      <c r="OB46" s="85"/>
      <c r="OC46" s="85"/>
      <c r="OD46" s="85"/>
      <c r="OE46" s="85"/>
      <c r="OF46" s="85"/>
      <c r="OG46" s="85"/>
      <c r="OH46" s="85"/>
      <c r="OI46" s="85"/>
      <c r="OJ46" s="85"/>
      <c r="OK46" s="85"/>
      <c r="OL46" s="85"/>
      <c r="OM46" s="85"/>
      <c r="ON46" s="85"/>
      <c r="OO46" s="85"/>
      <c r="OP46" s="85"/>
      <c r="OQ46" s="85"/>
      <c r="OR46" s="85"/>
      <c r="OS46" s="85"/>
      <c r="OT46" s="85"/>
      <c r="OU46" s="85"/>
      <c r="OV46" s="85"/>
      <c r="OW46" s="85"/>
      <c r="OX46" s="85"/>
      <c r="OY46" s="85"/>
      <c r="OZ46" s="85"/>
      <c r="PA46" s="85"/>
      <c r="PB46" s="85"/>
      <c r="PC46" s="85"/>
      <c r="PD46" s="85"/>
      <c r="PE46" s="85"/>
      <c r="PF46" s="85"/>
      <c r="PG46" s="85"/>
      <c r="PH46" s="85"/>
      <c r="PI46" s="85"/>
      <c r="PJ46" s="85"/>
      <c r="PK46" s="85"/>
      <c r="PL46" s="85"/>
      <c r="PM46" s="85"/>
      <c r="PN46" s="85"/>
      <c r="PO46" s="85"/>
      <c r="PP46" s="85"/>
      <c r="PQ46" s="85"/>
      <c r="PR46" s="85"/>
      <c r="PS46" s="85"/>
      <c r="PT46" s="85"/>
      <c r="PU46" s="85"/>
      <c r="PV46" s="85"/>
      <c r="PW46" s="85"/>
      <c r="PX46" s="85"/>
      <c r="PY46" s="85"/>
      <c r="PZ46" s="85"/>
      <c r="QA46" s="85"/>
      <c r="QB46" s="85"/>
      <c r="QC46" s="85"/>
      <c r="QD46" s="85"/>
      <c r="QE46" s="85"/>
      <c r="QF46" s="85"/>
      <c r="QG46" s="85"/>
      <c r="QH46" s="85"/>
      <c r="QI46" s="85"/>
      <c r="QJ46" s="85"/>
      <c r="QK46" s="85"/>
      <c r="QL46" s="85"/>
      <c r="QM46" s="85"/>
      <c r="QN46" s="85"/>
      <c r="QO46" s="85"/>
      <c r="QP46" s="85"/>
      <c r="QQ46" s="85"/>
      <c r="QR46" s="85"/>
      <c r="QS46" s="85"/>
      <c r="QT46" s="85"/>
      <c r="QU46" s="85"/>
      <c r="QV46" s="85"/>
      <c r="QW46" s="85"/>
      <c r="QX46" s="85"/>
      <c r="QY46" s="85"/>
      <c r="QZ46" s="85"/>
      <c r="RA46" s="85"/>
      <c r="RB46" s="85"/>
      <c r="RC46" s="85"/>
      <c r="RD46" s="85"/>
      <c r="RE46" s="85"/>
      <c r="RF46" s="85"/>
      <c r="RG46" s="85"/>
      <c r="RH46" s="85"/>
      <c r="RI46" s="85"/>
      <c r="RJ46" s="85"/>
      <c r="RK46" s="85"/>
      <c r="RL46" s="85"/>
      <c r="RM46" s="85"/>
      <c r="RN46" s="85"/>
      <c r="RO46" s="85"/>
      <c r="RP46" s="85"/>
      <c r="RQ46" s="85"/>
      <c r="RR46" s="85"/>
      <c r="RS46" s="85"/>
      <c r="RT46" s="85"/>
      <c r="RU46" s="85"/>
      <c r="RV46" s="85"/>
      <c r="RW46" s="85"/>
      <c r="RX46" s="85"/>
      <c r="RY46" s="85"/>
      <c r="RZ46" s="85"/>
      <c r="SA46" s="85"/>
      <c r="SB46" s="85"/>
      <c r="SC46" s="85"/>
      <c r="SD46" s="85"/>
      <c r="SE46" s="85"/>
      <c r="SF46" s="85"/>
      <c r="SG46" s="85"/>
      <c r="SH46" s="85"/>
      <c r="SI46" s="85"/>
      <c r="SJ46" s="85"/>
      <c r="SK46" s="85"/>
      <c r="SL46" s="85"/>
      <c r="SM46" s="85"/>
      <c r="SN46" s="85"/>
      <c r="SO46" s="85"/>
      <c r="SP46" s="85"/>
      <c r="SQ46" s="85"/>
      <c r="SR46" s="85"/>
      <c r="SS46" s="85"/>
      <c r="ST46" s="85"/>
      <c r="SU46" s="85"/>
      <c r="SV46" s="85"/>
      <c r="SW46" s="85"/>
      <c r="SX46" s="85"/>
      <c r="SY46" s="85"/>
      <c r="SZ46" s="85"/>
      <c r="TA46" s="85"/>
      <c r="TB46" s="85"/>
      <c r="TC46" s="85"/>
      <c r="TD46" s="85"/>
      <c r="TE46" s="85"/>
      <c r="TF46" s="85"/>
      <c r="TG46" s="85"/>
      <c r="TH46" s="85"/>
      <c r="TI46" s="85"/>
      <c r="TJ46" s="85"/>
      <c r="TK46" s="85"/>
      <c r="TL46" s="85"/>
      <c r="TM46" s="85"/>
      <c r="TN46" s="85"/>
      <c r="TO46" s="85"/>
      <c r="TP46" s="85"/>
      <c r="TQ46" s="85"/>
      <c r="TR46" s="85"/>
      <c r="TS46" s="85"/>
      <c r="TT46" s="85"/>
      <c r="TU46" s="85"/>
      <c r="TV46" s="85"/>
      <c r="TW46" s="85"/>
      <c r="TX46" s="85"/>
      <c r="TY46" s="85"/>
      <c r="TZ46" s="85"/>
      <c r="UA46" s="85"/>
      <c r="UB46" s="85"/>
      <c r="UC46" s="85"/>
      <c r="UD46" s="85"/>
      <c r="UE46" s="85"/>
      <c r="UF46" s="85"/>
      <c r="UG46" s="85"/>
      <c r="UH46" s="85"/>
      <c r="UI46" s="85"/>
      <c r="UJ46" s="85"/>
      <c r="UK46" s="85"/>
      <c r="UL46" s="85"/>
      <c r="UM46" s="85"/>
      <c r="UN46" s="85"/>
      <c r="UO46" s="85"/>
      <c r="UP46" s="85"/>
      <c r="UQ46" s="85"/>
      <c r="UR46" s="85"/>
      <c r="US46" s="85"/>
      <c r="UT46" s="85"/>
      <c r="UU46" s="85"/>
      <c r="UV46" s="85"/>
      <c r="UW46" s="85"/>
      <c r="UX46" s="85"/>
      <c r="UY46" s="85"/>
      <c r="UZ46" s="85"/>
      <c r="VA46" s="85"/>
      <c r="VB46" s="85"/>
      <c r="VC46" s="85"/>
      <c r="VD46" s="85"/>
      <c r="VE46" s="85"/>
      <c r="VF46" s="85"/>
      <c r="VG46" s="85"/>
      <c r="VH46" s="85"/>
      <c r="VI46" s="85"/>
      <c r="VJ46" s="85"/>
      <c r="VK46" s="85"/>
      <c r="VL46" s="85"/>
      <c r="VM46" s="85"/>
      <c r="VN46" s="85"/>
      <c r="VO46" s="85"/>
      <c r="VP46" s="85"/>
      <c r="VQ46" s="85"/>
      <c r="VR46" s="85"/>
      <c r="VS46" s="85"/>
      <c r="VT46" s="85"/>
      <c r="VU46" s="85"/>
      <c r="VV46" s="85"/>
      <c r="VW46" s="85"/>
      <c r="VX46" s="85"/>
      <c r="VY46" s="85"/>
      <c r="VZ46" s="85"/>
      <c r="WA46" s="85"/>
      <c r="WB46" s="85"/>
      <c r="WC46" s="85"/>
      <c r="WD46" s="85"/>
      <c r="WE46" s="85"/>
      <c r="WF46" s="85"/>
      <c r="WG46" s="85"/>
      <c r="WH46" s="85"/>
      <c r="WI46" s="85"/>
      <c r="WJ46" s="85"/>
      <c r="WK46" s="85"/>
      <c r="WL46" s="85"/>
      <c r="WM46" s="85"/>
      <c r="WN46" s="85"/>
      <c r="WO46" s="85"/>
      <c r="WP46" s="85"/>
      <c r="WQ46" s="85"/>
      <c r="WR46" s="85"/>
      <c r="WS46" s="85"/>
      <c r="WT46" s="85"/>
      <c r="WU46" s="85"/>
      <c r="WV46" s="85"/>
      <c r="WW46" s="85"/>
      <c r="WX46" s="85"/>
      <c r="WY46" s="85"/>
      <c r="WZ46" s="85"/>
      <c r="XA46" s="85"/>
      <c r="XB46" s="85"/>
      <c r="XC46" s="85"/>
      <c r="XD46" s="85"/>
      <c r="XE46" s="85"/>
      <c r="XF46" s="85"/>
      <c r="XG46" s="85"/>
      <c r="XH46" s="85"/>
      <c r="XI46" s="85"/>
      <c r="XJ46" s="85"/>
      <c r="XK46" s="85"/>
      <c r="XL46" s="85"/>
      <c r="XM46" s="85"/>
      <c r="XN46" s="85"/>
      <c r="XO46" s="85"/>
      <c r="XP46" s="85"/>
      <c r="XQ46" s="85"/>
      <c r="XR46" s="85"/>
      <c r="XS46" s="85"/>
      <c r="XT46" s="85"/>
      <c r="XU46" s="85"/>
      <c r="XV46" s="85"/>
      <c r="XW46" s="85"/>
      <c r="XX46" s="85"/>
      <c r="XY46" s="85"/>
      <c r="XZ46" s="85"/>
      <c r="YA46" s="85"/>
      <c r="YB46" s="85"/>
      <c r="YC46" s="85"/>
      <c r="YD46" s="85"/>
      <c r="YE46" s="85"/>
      <c r="YF46" s="85"/>
      <c r="YG46" s="85"/>
      <c r="YH46" s="85"/>
      <c r="YI46" s="85"/>
      <c r="YJ46" s="85"/>
      <c r="YK46" s="85"/>
      <c r="YL46" s="85"/>
      <c r="YM46" s="85"/>
      <c r="YN46" s="85"/>
      <c r="YO46" s="85"/>
      <c r="YP46" s="85"/>
      <c r="YQ46" s="85"/>
      <c r="YR46" s="85"/>
      <c r="YS46" s="85"/>
      <c r="YT46" s="85"/>
      <c r="YU46" s="85"/>
      <c r="YV46" s="85"/>
      <c r="YW46" s="85"/>
      <c r="YX46" s="85"/>
      <c r="YY46" s="85"/>
      <c r="YZ46" s="85"/>
      <c r="ZA46" s="85"/>
      <c r="ZB46" s="85"/>
      <c r="ZC46" s="85"/>
      <c r="ZD46" s="85"/>
      <c r="ZE46" s="85"/>
      <c r="ZF46" s="85"/>
      <c r="ZG46" s="85"/>
      <c r="ZH46" s="85"/>
      <c r="ZI46" s="85"/>
      <c r="ZJ46" s="85"/>
      <c r="ZK46" s="85"/>
      <c r="ZL46" s="85"/>
      <c r="ZM46" s="85"/>
      <c r="ZN46" s="85"/>
      <c r="ZO46" s="85"/>
      <c r="ZP46" s="85"/>
      <c r="ZQ46" s="85"/>
      <c r="ZR46" s="85"/>
      <c r="ZS46" s="85"/>
      <c r="ZT46" s="85"/>
      <c r="ZU46" s="85"/>
      <c r="ZV46" s="85"/>
      <c r="ZW46" s="85"/>
      <c r="ZX46" s="85"/>
      <c r="ZY46" s="85"/>
      <c r="ZZ46" s="85"/>
      <c r="AAA46" s="85"/>
      <c r="AAB46" s="85"/>
      <c r="AAC46" s="85"/>
      <c r="AAD46" s="85"/>
      <c r="AAE46" s="85"/>
      <c r="AAF46" s="85"/>
      <c r="AAG46" s="85"/>
      <c r="AAH46" s="85"/>
      <c r="AAI46" s="85"/>
      <c r="AAJ46" s="85"/>
      <c r="AAK46" s="85"/>
      <c r="AAL46" s="85"/>
      <c r="AAM46" s="85"/>
      <c r="AAN46" s="85"/>
      <c r="AAO46" s="85"/>
      <c r="AAP46" s="85"/>
      <c r="AAQ46" s="85"/>
      <c r="AAR46" s="85"/>
      <c r="AAS46" s="85"/>
      <c r="AAT46" s="85"/>
      <c r="AAU46" s="85"/>
      <c r="AAV46" s="85"/>
      <c r="AAW46" s="85"/>
      <c r="AAX46" s="85"/>
      <c r="AAY46" s="85"/>
      <c r="AAZ46" s="85"/>
      <c r="ABA46" s="85"/>
      <c r="ABB46" s="85"/>
      <c r="ABC46" s="85"/>
      <c r="ABD46" s="85"/>
      <c r="ABE46" s="85"/>
      <c r="ABF46" s="85"/>
      <c r="ABG46" s="85"/>
      <c r="ABH46" s="85"/>
      <c r="ABI46" s="85"/>
      <c r="ABJ46" s="85"/>
      <c r="ABK46" s="85"/>
      <c r="ABL46" s="85"/>
      <c r="ABM46" s="85"/>
      <c r="ABN46" s="85"/>
      <c r="ABO46" s="85"/>
      <c r="ABP46" s="85"/>
      <c r="ABQ46" s="85"/>
      <c r="ABR46" s="85"/>
      <c r="ABS46" s="85"/>
      <c r="ABT46" s="85"/>
      <c r="ABU46" s="85"/>
      <c r="ABV46" s="85"/>
      <c r="ABW46" s="85"/>
      <c r="ABX46" s="85"/>
      <c r="ABY46" s="85"/>
      <c r="ABZ46" s="85"/>
      <c r="ACA46" s="85"/>
      <c r="ACB46" s="85"/>
      <c r="ACC46" s="85"/>
      <c r="ACD46" s="85"/>
      <c r="ACE46" s="85"/>
      <c r="ACF46" s="85"/>
      <c r="ACG46" s="85"/>
      <c r="ACH46" s="85"/>
      <c r="ACI46" s="85"/>
      <c r="ACJ46" s="85"/>
      <c r="ACK46" s="85"/>
      <c r="ACL46" s="85"/>
      <c r="ACM46" s="85"/>
      <c r="ACN46" s="85"/>
      <c r="ACO46" s="85"/>
      <c r="ACP46" s="85"/>
      <c r="ACQ46" s="85"/>
      <c r="ACR46" s="85"/>
      <c r="ACS46" s="85"/>
      <c r="ACT46" s="85"/>
      <c r="ACU46" s="85"/>
      <c r="ACV46" s="85"/>
      <c r="ACW46" s="85"/>
      <c r="ACX46" s="85"/>
      <c r="ACY46" s="85"/>
      <c r="ACZ46" s="85"/>
      <c r="ADA46" s="85"/>
      <c r="ADB46" s="85"/>
      <c r="ADC46" s="85"/>
      <c r="ADD46" s="85"/>
      <c r="ADE46" s="85"/>
      <c r="ADF46" s="85"/>
      <c r="ADG46" s="85"/>
      <c r="ADH46" s="85"/>
      <c r="ADI46" s="85"/>
      <c r="ADJ46" s="85"/>
      <c r="ADK46" s="85"/>
      <c r="ADL46" s="85"/>
      <c r="ADM46" s="85"/>
      <c r="ADN46" s="85"/>
      <c r="ADO46" s="85"/>
      <c r="ADP46" s="85"/>
      <c r="ADQ46" s="85"/>
      <c r="ADR46" s="85"/>
      <c r="ADS46" s="85"/>
      <c r="ADT46" s="85"/>
      <c r="ADU46" s="85"/>
      <c r="ADV46" s="85"/>
      <c r="ADW46" s="85"/>
      <c r="ADX46" s="85"/>
      <c r="ADY46" s="85"/>
      <c r="ADZ46" s="85"/>
      <c r="AEA46" s="85"/>
      <c r="AEB46" s="85"/>
      <c r="AEC46" s="85"/>
      <c r="AED46" s="85"/>
      <c r="AEE46" s="85"/>
      <c r="AEF46" s="85"/>
      <c r="AEG46" s="85"/>
      <c r="AEH46" s="85"/>
      <c r="AEI46" s="85"/>
      <c r="AEJ46" s="85"/>
      <c r="AEK46" s="85"/>
      <c r="AEL46" s="85"/>
      <c r="AEM46" s="85"/>
      <c r="AEN46" s="85"/>
      <c r="AEO46" s="85"/>
      <c r="AEP46" s="85"/>
      <c r="AEQ46" s="85"/>
      <c r="AER46" s="85"/>
      <c r="AES46" s="85"/>
      <c r="AET46" s="85"/>
      <c r="AEU46" s="85"/>
      <c r="AEV46" s="85"/>
      <c r="AEW46" s="85"/>
      <c r="AEX46" s="85"/>
      <c r="AEY46" s="85"/>
      <c r="AEZ46" s="85"/>
      <c r="AFA46" s="85"/>
      <c r="AFB46" s="85"/>
      <c r="AFC46" s="85"/>
      <c r="AFD46" s="85"/>
      <c r="AFE46" s="85"/>
      <c r="AFF46" s="85"/>
      <c r="AFG46" s="85"/>
      <c r="AFH46" s="85"/>
      <c r="AFI46" s="85"/>
      <c r="AFJ46" s="85"/>
      <c r="AFK46" s="85"/>
      <c r="AFL46" s="85"/>
      <c r="AFM46" s="85"/>
      <c r="AFN46" s="85"/>
      <c r="AFO46" s="85"/>
      <c r="AFP46" s="85"/>
      <c r="AFQ46" s="85"/>
      <c r="AFR46" s="85"/>
      <c r="AFS46" s="85"/>
      <c r="AFT46" s="85"/>
      <c r="AFU46" s="85"/>
      <c r="AFV46" s="85"/>
      <c r="AFW46" s="85"/>
      <c r="AFX46" s="85"/>
      <c r="AFY46" s="85"/>
      <c r="AFZ46" s="85"/>
      <c r="AGA46" s="85"/>
      <c r="AGB46" s="85"/>
      <c r="AGC46" s="85"/>
      <c r="AGD46" s="85"/>
      <c r="AGE46" s="85"/>
      <c r="AGF46" s="85"/>
      <c r="AGG46" s="85"/>
      <c r="AGH46" s="85"/>
      <c r="AGI46" s="85"/>
      <c r="AGJ46" s="85"/>
      <c r="AGK46" s="85"/>
      <c r="AGL46" s="85"/>
      <c r="AGM46" s="85"/>
      <c r="AGN46" s="85"/>
      <c r="AGO46" s="85"/>
      <c r="AGP46" s="85"/>
      <c r="AGQ46" s="85"/>
      <c r="AGR46" s="85"/>
      <c r="AGS46" s="85"/>
      <c r="AGT46" s="85"/>
      <c r="AGU46" s="85"/>
      <c r="AGV46" s="85"/>
      <c r="AGW46" s="85"/>
      <c r="AGX46" s="85"/>
      <c r="AGY46" s="85"/>
      <c r="AGZ46" s="85"/>
      <c r="AHA46" s="85"/>
      <c r="AHB46" s="85"/>
      <c r="AHC46" s="85"/>
      <c r="AHD46" s="85"/>
      <c r="AHE46" s="85"/>
      <c r="AHF46" s="85"/>
      <c r="AHG46" s="85"/>
      <c r="AHH46" s="85"/>
      <c r="AHI46" s="85"/>
      <c r="AHJ46" s="85"/>
      <c r="AHK46" s="85"/>
      <c r="AHL46" s="85"/>
      <c r="AHM46" s="85"/>
      <c r="AHN46" s="85"/>
      <c r="AHO46" s="85"/>
      <c r="AHP46" s="85"/>
      <c r="AHQ46" s="85"/>
      <c r="AHR46" s="85"/>
      <c r="AHS46" s="85"/>
      <c r="AHT46" s="85"/>
      <c r="AHU46" s="85"/>
      <c r="AHV46" s="85"/>
      <c r="AHW46" s="85"/>
      <c r="AHX46" s="85"/>
      <c r="AHY46" s="85"/>
      <c r="AHZ46" s="85"/>
      <c r="AIA46" s="85"/>
      <c r="AIB46" s="85"/>
      <c r="AIC46" s="85"/>
      <c r="AID46" s="85"/>
      <c r="AIE46" s="85"/>
      <c r="AIF46" s="85"/>
      <c r="AIG46" s="85"/>
      <c r="AIH46" s="85"/>
      <c r="AII46" s="85"/>
      <c r="AIJ46" s="85"/>
      <c r="AIK46" s="85"/>
      <c r="AIL46" s="85"/>
      <c r="AIM46" s="85"/>
      <c r="AIN46" s="85"/>
      <c r="AIO46" s="85"/>
      <c r="AIP46" s="85"/>
      <c r="AIQ46" s="85"/>
      <c r="AIR46" s="85"/>
      <c r="AIS46" s="85"/>
      <c r="AIT46" s="85"/>
      <c r="AIU46" s="85"/>
      <c r="AIV46" s="85"/>
      <c r="AIW46" s="85"/>
      <c r="AIX46" s="85"/>
      <c r="AIY46" s="85"/>
      <c r="AIZ46" s="85"/>
      <c r="AJA46" s="85"/>
      <c r="AJB46" s="85"/>
      <c r="AJC46" s="85"/>
      <c r="AJD46" s="85"/>
      <c r="AJE46" s="85"/>
      <c r="AJF46" s="85"/>
      <c r="AJG46" s="85"/>
      <c r="AJH46" s="85"/>
      <c r="AJI46" s="85"/>
      <c r="AJJ46" s="85"/>
      <c r="AJK46" s="85"/>
      <c r="AJL46" s="85"/>
      <c r="AJM46" s="85"/>
      <c r="AJN46" s="85"/>
      <c r="AJO46" s="85"/>
      <c r="AJP46" s="85"/>
      <c r="AJQ46" s="85"/>
      <c r="AJR46" s="85"/>
      <c r="AJS46" s="85"/>
      <c r="AJT46" s="85"/>
      <c r="AJU46" s="85"/>
      <c r="AJV46" s="85"/>
      <c r="AJW46" s="85"/>
      <c r="AJX46" s="85"/>
      <c r="AJY46" s="85"/>
      <c r="AJZ46" s="85"/>
      <c r="AKA46" s="85"/>
      <c r="AKB46" s="85"/>
      <c r="AKC46" s="85"/>
      <c r="AKD46" s="85"/>
      <c r="AKE46" s="85"/>
      <c r="AKF46" s="85"/>
      <c r="AKG46" s="85"/>
      <c r="AKH46" s="85"/>
      <c r="AKI46" s="85"/>
      <c r="AKJ46" s="85"/>
      <c r="AKK46" s="85"/>
      <c r="AKL46" s="85"/>
      <c r="AKM46" s="85"/>
      <c r="AKN46" s="85"/>
      <c r="AKO46" s="85"/>
      <c r="AKP46" s="85"/>
      <c r="AKQ46" s="85"/>
      <c r="AKR46" s="85"/>
      <c r="AKS46" s="85"/>
      <c r="AKT46" s="85"/>
      <c r="AKU46" s="85"/>
      <c r="AKV46" s="85"/>
      <c r="AKW46" s="85"/>
      <c r="AKX46" s="85"/>
      <c r="AKY46" s="85"/>
      <c r="AKZ46" s="85"/>
      <c r="ALA46" s="85"/>
      <c r="ALB46" s="85"/>
      <c r="ALC46" s="85"/>
      <c r="ALD46" s="85"/>
      <c r="ALE46" s="85"/>
      <c r="ALF46" s="85"/>
      <c r="ALG46" s="85"/>
      <c r="ALH46" s="85"/>
      <c r="ALI46" s="85"/>
      <c r="ALJ46" s="85"/>
      <c r="ALK46" s="85"/>
      <c r="ALL46" s="85"/>
      <c r="ALM46" s="85"/>
      <c r="ALN46" s="85"/>
      <c r="ALO46" s="85"/>
      <c r="ALP46" s="85"/>
      <c r="ALQ46" s="85"/>
      <c r="ALR46" s="85"/>
      <c r="ALS46" s="85"/>
      <c r="ALT46" s="85"/>
      <c r="ALU46" s="85"/>
      <c r="ALV46" s="85"/>
      <c r="ALW46" s="85"/>
      <c r="ALX46" s="85"/>
      <c r="ALY46" s="85"/>
      <c r="ALZ46" s="85"/>
      <c r="AMA46" s="85"/>
      <c r="AMB46" s="85"/>
      <c r="AMC46" s="85"/>
      <c r="AMD46" s="85"/>
      <c r="AME46" s="85"/>
      <c r="AMF46" s="85"/>
      <c r="AMG46" s="85"/>
      <c r="AMH46" s="85"/>
      <c r="AMI46" s="85"/>
      <c r="AMJ46" s="85"/>
      <c r="AMK46" s="85"/>
      <c r="AML46" s="85"/>
      <c r="AMM46" s="85"/>
      <c r="AMN46" s="85"/>
      <c r="AMO46" s="85"/>
      <c r="AMP46" s="85"/>
      <c r="AMQ46" s="85"/>
      <c r="AMR46" s="85"/>
      <c r="AMS46" s="85"/>
      <c r="AMT46" s="85"/>
      <c r="AMU46" s="85"/>
      <c r="AMV46" s="85"/>
      <c r="AMW46" s="85"/>
      <c r="AMX46" s="85"/>
      <c r="AMY46" s="85"/>
      <c r="AMZ46" s="85"/>
      <c r="ANA46" s="85"/>
      <c r="ANB46" s="85"/>
      <c r="ANC46" s="85"/>
      <c r="AND46" s="85"/>
      <c r="ANE46" s="85"/>
      <c r="ANF46" s="85"/>
      <c r="ANG46" s="85"/>
      <c r="ANH46" s="85"/>
      <c r="ANI46" s="85"/>
      <c r="ANJ46" s="85"/>
      <c r="ANK46" s="85"/>
      <c r="ANL46" s="85"/>
      <c r="ANM46" s="85"/>
      <c r="ANN46" s="85"/>
      <c r="ANO46" s="85"/>
      <c r="ANP46" s="85"/>
      <c r="ANQ46" s="85"/>
      <c r="ANR46" s="85"/>
      <c r="ANS46" s="85"/>
      <c r="ANT46" s="85"/>
      <c r="ANU46" s="85"/>
      <c r="ANV46" s="85"/>
      <c r="ANW46" s="85"/>
      <c r="ANX46" s="85"/>
      <c r="ANY46" s="85"/>
      <c r="ANZ46" s="85"/>
      <c r="AOA46" s="85"/>
      <c r="AOB46" s="85"/>
      <c r="AOC46" s="85"/>
      <c r="AOD46" s="85"/>
      <c r="AOE46" s="85"/>
      <c r="AOF46" s="85"/>
      <c r="AOG46" s="85"/>
      <c r="AOH46" s="85"/>
      <c r="AOI46" s="85"/>
      <c r="AOJ46" s="85"/>
      <c r="AOK46" s="85"/>
      <c r="AOL46" s="85"/>
      <c r="AOM46" s="85"/>
      <c r="AON46" s="85"/>
      <c r="AOO46" s="85"/>
      <c r="AOP46" s="85"/>
      <c r="AOQ46" s="85"/>
      <c r="AOR46" s="85"/>
      <c r="AOS46" s="85"/>
      <c r="AOT46" s="85"/>
      <c r="AOU46" s="85"/>
      <c r="AOV46" s="85"/>
      <c r="AOW46" s="85"/>
      <c r="AOX46" s="85"/>
      <c r="AOY46" s="85"/>
      <c r="AOZ46" s="85"/>
      <c r="APA46" s="85"/>
      <c r="APB46" s="85"/>
      <c r="APC46" s="85"/>
      <c r="APD46" s="85"/>
      <c r="APE46" s="85"/>
      <c r="APF46" s="85"/>
      <c r="APG46" s="85"/>
      <c r="APH46" s="85"/>
      <c r="API46" s="85"/>
      <c r="APJ46" s="85"/>
      <c r="APK46" s="85"/>
      <c r="APL46" s="85"/>
      <c r="APM46" s="85"/>
      <c r="APN46" s="85"/>
      <c r="APO46" s="85"/>
      <c r="APP46" s="85"/>
      <c r="APQ46" s="85"/>
      <c r="APR46" s="85"/>
      <c r="APS46" s="85"/>
      <c r="APT46" s="85"/>
      <c r="APU46" s="85"/>
      <c r="APV46" s="85"/>
      <c r="APW46" s="85"/>
      <c r="APX46" s="85"/>
      <c r="APY46" s="85"/>
      <c r="APZ46" s="85"/>
      <c r="AQA46" s="85"/>
      <c r="AQB46" s="85"/>
      <c r="AQC46" s="85"/>
      <c r="AQD46" s="85"/>
      <c r="AQE46" s="85"/>
      <c r="AQF46" s="85"/>
      <c r="AQG46" s="85"/>
      <c r="AQH46" s="85"/>
      <c r="AQI46" s="85"/>
      <c r="AQJ46" s="85"/>
      <c r="AQK46" s="85"/>
      <c r="AQL46" s="85"/>
      <c r="AQM46" s="85"/>
      <c r="AQN46" s="85"/>
      <c r="AQO46" s="85"/>
      <c r="AQP46" s="85"/>
      <c r="AQQ46" s="85"/>
      <c r="AQR46" s="85"/>
      <c r="AQS46" s="85"/>
      <c r="AQT46" s="85"/>
      <c r="AQU46" s="85"/>
      <c r="AQV46" s="85"/>
      <c r="AQW46" s="85"/>
      <c r="AQX46" s="85"/>
      <c r="AQY46" s="85"/>
      <c r="AQZ46" s="85"/>
      <c r="ARA46" s="85"/>
      <c r="ARB46" s="85"/>
      <c r="ARC46" s="85"/>
      <c r="ARD46" s="85"/>
      <c r="ARE46" s="85"/>
      <c r="ARF46" s="85"/>
      <c r="ARG46" s="85"/>
      <c r="ARH46" s="85"/>
      <c r="ARI46" s="85"/>
      <c r="ARJ46" s="85"/>
      <c r="ARK46" s="85"/>
      <c r="ARL46" s="85"/>
      <c r="ARM46" s="85"/>
      <c r="ARN46" s="85"/>
      <c r="ARO46" s="85"/>
      <c r="ARP46" s="85"/>
      <c r="ARQ46" s="85"/>
      <c r="ARR46" s="85"/>
      <c r="ARS46" s="85"/>
      <c r="ART46" s="85"/>
      <c r="ARU46" s="85"/>
      <c r="ARV46" s="85"/>
      <c r="ARW46" s="85"/>
      <c r="ARX46" s="85"/>
      <c r="ARY46" s="85"/>
      <c r="ARZ46" s="85"/>
      <c r="ASA46" s="85"/>
      <c r="ASB46" s="85"/>
      <c r="ASC46" s="85"/>
      <c r="ASD46" s="85"/>
      <c r="ASE46" s="85"/>
      <c r="ASF46" s="85"/>
      <c r="ASG46" s="85"/>
      <c r="ASH46" s="85"/>
      <c r="ASI46" s="85"/>
      <c r="ASJ46" s="85"/>
      <c r="ASK46" s="85"/>
      <c r="ASL46" s="85"/>
      <c r="ASM46" s="85"/>
      <c r="ASN46" s="85"/>
      <c r="ASO46" s="85"/>
      <c r="ASP46" s="85"/>
      <c r="ASQ46" s="85"/>
      <c r="ASR46" s="85"/>
      <c r="ASS46" s="85"/>
      <c r="AST46" s="85"/>
      <c r="ASU46" s="85"/>
      <c r="ASV46" s="85"/>
      <c r="ASW46" s="85"/>
      <c r="ASX46" s="85"/>
      <c r="ASY46" s="85"/>
      <c r="ASZ46" s="85"/>
      <c r="ATA46" s="85"/>
      <c r="ATB46" s="85"/>
      <c r="ATC46" s="85"/>
      <c r="ATD46" s="85"/>
      <c r="ATE46" s="85"/>
      <c r="ATF46" s="85"/>
      <c r="ATG46" s="85"/>
      <c r="ATH46" s="85"/>
      <c r="ATI46" s="85"/>
      <c r="ATJ46" s="85"/>
      <c r="ATK46" s="85"/>
      <c r="ATL46" s="85"/>
      <c r="ATM46" s="85"/>
      <c r="ATN46" s="85"/>
      <c r="ATO46" s="85"/>
      <c r="ATP46" s="85"/>
      <c r="ATQ46" s="85"/>
      <c r="ATR46" s="85"/>
      <c r="ATS46" s="85"/>
      <c r="ATT46" s="85"/>
      <c r="ATU46" s="85"/>
      <c r="ATV46" s="85"/>
      <c r="ATW46" s="85"/>
      <c r="ATX46" s="85"/>
      <c r="ATY46" s="85"/>
      <c r="ATZ46" s="85"/>
      <c r="AUA46" s="85"/>
      <c r="AUB46" s="85"/>
      <c r="AUC46" s="85"/>
      <c r="AUD46" s="85"/>
      <c r="AUE46" s="85"/>
      <c r="AUF46" s="85"/>
      <c r="AUG46" s="85"/>
      <c r="AUH46" s="85"/>
      <c r="AUI46" s="85"/>
      <c r="AUJ46" s="85"/>
      <c r="AUK46" s="85"/>
      <c r="AUL46" s="85"/>
      <c r="AUM46" s="85"/>
      <c r="AUN46" s="85"/>
      <c r="AUO46" s="85"/>
      <c r="AUP46" s="85"/>
      <c r="AUQ46" s="85"/>
      <c r="AUR46" s="85"/>
      <c r="AUS46" s="85"/>
      <c r="AUT46" s="85"/>
      <c r="AUU46" s="85"/>
      <c r="AUV46" s="85"/>
      <c r="AUW46" s="85"/>
      <c r="AUX46" s="85"/>
      <c r="AUY46" s="85"/>
      <c r="AUZ46" s="85"/>
      <c r="AVA46" s="85"/>
      <c r="AVB46" s="85"/>
      <c r="AVC46" s="85"/>
      <c r="AVD46" s="85"/>
      <c r="AVE46" s="85"/>
      <c r="AVF46" s="85"/>
      <c r="AVG46" s="85"/>
      <c r="AVH46" s="85"/>
      <c r="AVI46" s="85"/>
      <c r="AVJ46" s="85"/>
      <c r="AVK46" s="85"/>
      <c r="AVL46" s="85"/>
      <c r="AVM46" s="85"/>
      <c r="AVN46" s="85"/>
      <c r="AVO46" s="85"/>
      <c r="AVP46" s="85"/>
      <c r="AVQ46" s="85"/>
      <c r="AVR46" s="85"/>
      <c r="AVS46" s="85"/>
      <c r="AVT46" s="85"/>
      <c r="AVU46" s="85"/>
      <c r="AVV46" s="85"/>
      <c r="AVW46" s="85"/>
      <c r="AVX46" s="85"/>
      <c r="AVY46" s="85"/>
      <c r="AVZ46" s="85"/>
      <c r="AWA46" s="85"/>
      <c r="AWB46" s="85"/>
      <c r="AWC46" s="85"/>
      <c r="AWD46" s="85"/>
      <c r="AWE46" s="85"/>
      <c r="AWF46" s="85"/>
      <c r="AWG46" s="85"/>
      <c r="AWH46" s="85"/>
      <c r="AWI46" s="85"/>
      <c r="AWJ46" s="85"/>
      <c r="AWK46" s="85"/>
      <c r="AWL46" s="85"/>
      <c r="AWM46" s="85"/>
      <c r="AWN46" s="85"/>
      <c r="AWO46" s="85"/>
      <c r="AWP46" s="85"/>
      <c r="AWQ46" s="85"/>
      <c r="AWR46" s="85"/>
      <c r="AWS46" s="85"/>
      <c r="AWT46" s="85"/>
      <c r="AWU46" s="85"/>
      <c r="AWV46" s="85"/>
      <c r="AWW46" s="85"/>
      <c r="AWX46" s="85"/>
      <c r="AWY46" s="85"/>
      <c r="AWZ46" s="85"/>
      <c r="AXA46" s="85"/>
      <c r="AXB46" s="85"/>
      <c r="AXC46" s="85"/>
      <c r="AXD46" s="85"/>
      <c r="AXE46" s="85"/>
      <c r="AXF46" s="85"/>
      <c r="AXG46" s="85"/>
      <c r="AXH46" s="85"/>
      <c r="AXI46" s="85"/>
      <c r="AXJ46" s="85"/>
      <c r="AXK46" s="85"/>
      <c r="AXL46" s="85"/>
      <c r="AXM46" s="85"/>
      <c r="AXN46" s="85"/>
      <c r="AXO46" s="85"/>
      <c r="AXP46" s="85"/>
      <c r="AXQ46" s="85"/>
      <c r="AXR46" s="85"/>
      <c r="AXS46" s="85"/>
      <c r="AXT46" s="85"/>
      <c r="AXU46" s="85"/>
      <c r="AXV46" s="85"/>
      <c r="AXW46" s="85"/>
      <c r="AXX46" s="85"/>
      <c r="AXY46" s="85"/>
      <c r="AXZ46" s="85"/>
      <c r="AYA46" s="85"/>
      <c r="AYB46" s="85"/>
      <c r="AYC46" s="85"/>
      <c r="AYD46" s="85"/>
      <c r="AYE46" s="85"/>
      <c r="AYF46" s="85"/>
      <c r="AYG46" s="85"/>
      <c r="AYH46" s="85"/>
      <c r="AYI46" s="85"/>
      <c r="AYJ46" s="85"/>
      <c r="AYK46" s="85"/>
      <c r="AYL46" s="85"/>
      <c r="AYM46" s="85"/>
      <c r="AYN46" s="85"/>
      <c r="AYO46" s="85"/>
      <c r="AYP46" s="85"/>
      <c r="AYQ46" s="85"/>
      <c r="AYR46" s="85"/>
      <c r="AYS46" s="85"/>
      <c r="AYT46" s="85"/>
      <c r="AYU46" s="85"/>
      <c r="AYV46" s="85"/>
      <c r="AYW46" s="85"/>
      <c r="AYX46" s="85"/>
      <c r="AYY46" s="85"/>
      <c r="AYZ46" s="85"/>
      <c r="AZA46" s="85"/>
      <c r="AZB46" s="85"/>
      <c r="AZC46" s="85"/>
      <c r="AZD46" s="85"/>
      <c r="AZE46" s="85"/>
      <c r="AZF46" s="85"/>
      <c r="AZG46" s="85"/>
      <c r="AZH46" s="85"/>
      <c r="AZI46" s="85"/>
      <c r="AZJ46" s="85"/>
      <c r="AZK46" s="85"/>
      <c r="AZL46" s="85"/>
      <c r="AZM46" s="85"/>
      <c r="AZN46" s="85"/>
      <c r="AZO46" s="85"/>
      <c r="AZP46" s="85"/>
      <c r="AZQ46" s="85"/>
      <c r="AZR46" s="85"/>
      <c r="AZS46" s="85"/>
      <c r="AZT46" s="85"/>
      <c r="AZU46" s="85"/>
      <c r="AZV46" s="85"/>
      <c r="AZW46" s="85"/>
      <c r="AZX46" s="85"/>
      <c r="AZY46" s="85"/>
      <c r="AZZ46" s="85"/>
      <c r="BAA46" s="85"/>
      <c r="BAB46" s="85"/>
      <c r="BAC46" s="85"/>
      <c r="BAD46" s="85"/>
      <c r="BAE46" s="85"/>
      <c r="BAF46" s="85"/>
      <c r="BAG46" s="85"/>
      <c r="BAH46" s="85"/>
      <c r="BAI46" s="85"/>
      <c r="BAJ46" s="85"/>
      <c r="BAK46" s="85"/>
      <c r="BAL46" s="85"/>
      <c r="BAM46" s="85"/>
      <c r="BAN46" s="85"/>
      <c r="BAO46" s="85"/>
      <c r="BAP46" s="85"/>
      <c r="BAQ46" s="85"/>
      <c r="BAR46" s="85"/>
      <c r="BAS46" s="85"/>
      <c r="BAT46" s="85"/>
      <c r="BAU46" s="85"/>
      <c r="BAV46" s="85"/>
      <c r="BAW46" s="85"/>
      <c r="BAX46" s="85"/>
      <c r="BAY46" s="85"/>
      <c r="BAZ46" s="85"/>
      <c r="BBA46" s="85"/>
      <c r="BBB46" s="85"/>
      <c r="BBC46" s="85"/>
      <c r="BBD46" s="85"/>
      <c r="BBE46" s="85"/>
      <c r="BBF46" s="85"/>
      <c r="BBG46" s="85"/>
      <c r="BBH46" s="85"/>
      <c r="BBI46" s="85"/>
      <c r="BBJ46" s="85"/>
      <c r="BBK46" s="85"/>
      <c r="BBL46" s="85"/>
      <c r="BBM46" s="85"/>
      <c r="BBN46" s="85"/>
      <c r="BBO46" s="85"/>
      <c r="BBP46" s="85"/>
      <c r="BBQ46" s="85"/>
      <c r="BBR46" s="85"/>
      <c r="BBS46" s="85"/>
      <c r="BBT46" s="85"/>
      <c r="BBU46" s="85"/>
      <c r="BBV46" s="85"/>
      <c r="BBW46" s="85"/>
      <c r="BBX46" s="85"/>
      <c r="BBY46" s="85"/>
      <c r="BBZ46" s="85"/>
      <c r="BCA46" s="85"/>
      <c r="BCB46" s="85"/>
      <c r="BCC46" s="85"/>
      <c r="BCD46" s="85"/>
      <c r="BCE46" s="85"/>
      <c r="BCF46" s="85"/>
      <c r="BCG46" s="85"/>
      <c r="BCH46" s="85"/>
      <c r="BCI46" s="85"/>
      <c r="BCJ46" s="85"/>
      <c r="BCK46" s="85"/>
      <c r="BCL46" s="85"/>
      <c r="BCM46" s="85"/>
      <c r="BCN46" s="85"/>
      <c r="BCO46" s="85"/>
      <c r="BCP46" s="85"/>
      <c r="BCQ46" s="85"/>
      <c r="BCR46" s="85"/>
      <c r="BCS46" s="85"/>
      <c r="BCT46" s="85"/>
      <c r="BCU46" s="85"/>
      <c r="BCV46" s="85"/>
      <c r="BCW46" s="85"/>
      <c r="BCX46" s="85"/>
      <c r="BCY46" s="85"/>
      <c r="BCZ46" s="85"/>
      <c r="BDA46" s="85"/>
      <c r="BDB46" s="85"/>
      <c r="BDC46" s="85"/>
      <c r="BDD46" s="85"/>
      <c r="BDE46" s="85"/>
      <c r="BDF46" s="85"/>
      <c r="BDG46" s="85"/>
      <c r="BDH46" s="85"/>
      <c r="BDI46" s="85"/>
      <c r="BDJ46" s="85"/>
      <c r="BDK46" s="85"/>
      <c r="BDL46" s="85"/>
      <c r="BDM46" s="85"/>
      <c r="BDN46" s="85"/>
      <c r="BDO46" s="85"/>
      <c r="BDP46" s="85"/>
      <c r="BDQ46" s="85"/>
      <c r="BDR46" s="85"/>
      <c r="BDS46" s="85"/>
      <c r="BDT46" s="85"/>
      <c r="BDU46" s="85"/>
      <c r="BDV46" s="85"/>
      <c r="BDW46" s="85"/>
      <c r="BDX46" s="85"/>
      <c r="BDY46" s="85"/>
      <c r="BDZ46" s="85"/>
      <c r="BEA46" s="85"/>
      <c r="BEB46" s="85"/>
      <c r="BEC46" s="85"/>
      <c r="BED46" s="85"/>
      <c r="BEE46" s="85"/>
      <c r="BEF46" s="85"/>
      <c r="BEG46" s="85"/>
      <c r="BEH46" s="85"/>
      <c r="BEI46" s="85"/>
      <c r="BEJ46" s="85"/>
      <c r="BEK46" s="85"/>
      <c r="BEL46" s="85"/>
      <c r="BEM46" s="85"/>
      <c r="BEN46" s="85"/>
      <c r="BEO46" s="85"/>
      <c r="BEP46" s="85"/>
      <c r="BEQ46" s="85"/>
      <c r="BER46" s="85"/>
      <c r="BES46" s="85"/>
      <c r="BET46" s="85"/>
      <c r="BEU46" s="85"/>
      <c r="BEV46" s="85"/>
      <c r="BEW46" s="85"/>
      <c r="BEX46" s="85"/>
      <c r="BEY46" s="85"/>
      <c r="BEZ46" s="85"/>
      <c r="BFA46" s="85"/>
      <c r="BFB46" s="85"/>
      <c r="BFC46" s="85"/>
      <c r="BFD46" s="85"/>
      <c r="BFE46" s="85"/>
      <c r="BFF46" s="85"/>
      <c r="BFG46" s="85"/>
      <c r="BFH46" s="85"/>
      <c r="BFI46" s="85"/>
      <c r="BFJ46" s="85"/>
      <c r="BFK46" s="85"/>
      <c r="BFL46" s="85"/>
      <c r="BFM46" s="85"/>
      <c r="BFN46" s="85"/>
      <c r="BFO46" s="85"/>
      <c r="BFP46" s="85"/>
      <c r="BFQ46" s="85"/>
      <c r="BFR46" s="85"/>
      <c r="BFS46" s="85"/>
      <c r="BFT46" s="85"/>
      <c r="BFU46" s="85"/>
      <c r="BFV46" s="85"/>
      <c r="BFW46" s="85"/>
      <c r="BFX46" s="85"/>
      <c r="BFY46" s="85"/>
      <c r="BFZ46" s="85"/>
      <c r="BGA46" s="85"/>
      <c r="BGB46" s="85"/>
      <c r="BGC46" s="85"/>
      <c r="BGD46" s="85"/>
      <c r="BGE46" s="85"/>
      <c r="BGF46" s="85"/>
      <c r="BGG46" s="85"/>
      <c r="BGH46" s="85"/>
      <c r="BGI46" s="85"/>
      <c r="BGJ46" s="85"/>
      <c r="BGK46" s="85"/>
      <c r="BGL46" s="85"/>
      <c r="BGM46" s="85"/>
      <c r="BGN46" s="85"/>
      <c r="BGO46" s="85"/>
      <c r="BGP46" s="85"/>
      <c r="BGQ46" s="85"/>
      <c r="BGR46" s="85"/>
      <c r="BGS46" s="85"/>
      <c r="BGT46" s="85"/>
      <c r="BGU46" s="85"/>
      <c r="BGV46" s="85"/>
      <c r="BGW46" s="85"/>
      <c r="BGX46" s="85"/>
      <c r="BGY46" s="85"/>
      <c r="BGZ46" s="85"/>
      <c r="BHA46" s="85"/>
      <c r="BHB46" s="85"/>
      <c r="BHC46" s="85"/>
      <c r="BHD46" s="85"/>
      <c r="BHE46" s="85"/>
      <c r="BHF46" s="85"/>
      <c r="BHG46" s="85"/>
      <c r="BHH46" s="85"/>
      <c r="BHI46" s="85"/>
      <c r="BHJ46" s="85"/>
      <c r="BHK46" s="85"/>
      <c r="BHL46" s="85"/>
      <c r="BHM46" s="85"/>
      <c r="BHN46" s="85"/>
      <c r="BHO46" s="85"/>
      <c r="BHP46" s="85"/>
      <c r="BHQ46" s="85"/>
      <c r="BHR46" s="85"/>
      <c r="BHS46" s="85"/>
      <c r="BHT46" s="85"/>
      <c r="BHU46" s="85"/>
      <c r="BHV46" s="85"/>
      <c r="BHW46" s="85"/>
      <c r="BHX46" s="85"/>
      <c r="BHY46" s="85"/>
      <c r="BHZ46" s="85"/>
      <c r="BIA46" s="85"/>
      <c r="BIB46" s="85"/>
      <c r="BIC46" s="85"/>
      <c r="BID46" s="85"/>
      <c r="BIE46" s="85"/>
      <c r="BIF46" s="85"/>
      <c r="BIG46" s="85"/>
      <c r="BIH46" s="85"/>
      <c r="BII46" s="85"/>
      <c r="BIJ46" s="85"/>
      <c r="BIK46" s="85"/>
      <c r="BIL46" s="85"/>
      <c r="BIM46" s="85"/>
      <c r="BIN46" s="85"/>
      <c r="BIO46" s="85"/>
      <c r="BIP46" s="85"/>
      <c r="BIQ46" s="85"/>
      <c r="BIR46" s="85"/>
      <c r="BIS46" s="85"/>
      <c r="BIT46" s="85"/>
      <c r="BIU46" s="85"/>
      <c r="BIV46" s="85"/>
      <c r="BIW46" s="85"/>
      <c r="BIX46" s="85"/>
      <c r="BIY46" s="85"/>
      <c r="BIZ46" s="85"/>
      <c r="BJA46" s="85"/>
      <c r="BJB46" s="85"/>
      <c r="BJC46" s="85"/>
      <c r="BJD46" s="85"/>
      <c r="BJE46" s="85"/>
      <c r="BJF46" s="85"/>
      <c r="BJG46" s="85"/>
      <c r="BJH46" s="85"/>
      <c r="BJI46" s="85"/>
      <c r="BJJ46" s="85"/>
      <c r="BJK46" s="85"/>
      <c r="BJL46" s="85"/>
      <c r="BJM46" s="85"/>
      <c r="BJN46" s="85"/>
      <c r="BJO46" s="85"/>
      <c r="BJP46" s="85"/>
      <c r="BJQ46" s="85"/>
      <c r="BJR46" s="85"/>
      <c r="BJS46" s="85"/>
      <c r="BJT46" s="85"/>
      <c r="BJU46" s="85"/>
      <c r="BJV46" s="85"/>
      <c r="BJW46" s="85"/>
      <c r="BJX46" s="85"/>
      <c r="BJY46" s="85"/>
      <c r="BJZ46" s="85"/>
      <c r="BKA46" s="85"/>
      <c r="BKB46" s="85"/>
      <c r="BKC46" s="85"/>
      <c r="BKD46" s="85"/>
      <c r="BKE46" s="85"/>
      <c r="BKF46" s="85"/>
      <c r="BKG46" s="85"/>
      <c r="BKH46" s="85"/>
      <c r="BKI46" s="85"/>
      <c r="BKJ46" s="85"/>
      <c r="BKK46" s="85"/>
      <c r="BKL46" s="85"/>
      <c r="BKM46" s="85"/>
      <c r="BKN46" s="85"/>
      <c r="BKO46" s="85"/>
      <c r="BKP46" s="85"/>
      <c r="BKQ46" s="85"/>
      <c r="BKR46" s="85"/>
      <c r="BKS46" s="85"/>
      <c r="BKT46" s="85"/>
      <c r="BKU46" s="85"/>
      <c r="BKV46" s="85"/>
      <c r="BKW46" s="85"/>
      <c r="BKX46" s="85"/>
      <c r="BKY46" s="85"/>
      <c r="BKZ46" s="85"/>
      <c r="BLA46" s="85"/>
      <c r="BLB46" s="85"/>
      <c r="BLC46" s="85"/>
      <c r="BLD46" s="85"/>
      <c r="BLE46" s="85"/>
      <c r="BLF46" s="85"/>
      <c r="BLG46" s="85"/>
      <c r="BLH46" s="85"/>
      <c r="BLI46" s="85"/>
      <c r="BLJ46" s="85"/>
      <c r="BLK46" s="85"/>
      <c r="BLL46" s="85"/>
      <c r="BLM46" s="85"/>
      <c r="BLN46" s="85"/>
      <c r="BLO46" s="85"/>
      <c r="BLP46" s="85"/>
      <c r="BLQ46" s="85"/>
      <c r="BLR46" s="85"/>
      <c r="BLS46" s="85"/>
      <c r="BLT46" s="85"/>
      <c r="BLU46" s="85"/>
      <c r="BLV46" s="85"/>
      <c r="BLW46" s="85"/>
      <c r="BLX46" s="85"/>
      <c r="BLY46" s="85"/>
      <c r="BLZ46" s="85"/>
      <c r="BMA46" s="85"/>
      <c r="BMB46" s="85"/>
      <c r="BMC46" s="85"/>
      <c r="BMD46" s="85"/>
      <c r="BME46" s="85"/>
      <c r="BMF46" s="85"/>
      <c r="BMG46" s="85"/>
      <c r="BMH46" s="85"/>
      <c r="BMI46" s="85"/>
      <c r="BMJ46" s="85"/>
      <c r="BMK46" s="85"/>
      <c r="BML46" s="85"/>
      <c r="BMM46" s="85"/>
      <c r="BMN46" s="85"/>
      <c r="BMO46" s="85"/>
      <c r="BMP46" s="85"/>
      <c r="BMQ46" s="85"/>
      <c r="BMR46" s="85"/>
      <c r="BMS46" s="85"/>
      <c r="BMT46" s="85"/>
      <c r="BMU46" s="85"/>
      <c r="BMV46" s="85"/>
      <c r="BMW46" s="85"/>
      <c r="BMX46" s="85"/>
      <c r="BMY46" s="85"/>
      <c r="BMZ46" s="85"/>
      <c r="BNA46" s="85"/>
      <c r="BNB46" s="85"/>
      <c r="BNC46" s="85"/>
      <c r="BND46" s="85"/>
      <c r="BNE46" s="85"/>
      <c r="BNF46" s="85"/>
      <c r="BNG46" s="85"/>
      <c r="BNH46" s="85"/>
      <c r="BNI46" s="85"/>
      <c r="BNJ46" s="85"/>
      <c r="BNK46" s="85"/>
      <c r="BNL46" s="85"/>
      <c r="BNM46" s="85"/>
      <c r="BNN46" s="85"/>
      <c r="BNO46" s="85"/>
      <c r="BNP46" s="85"/>
      <c r="BNQ46" s="85"/>
      <c r="BNR46" s="85"/>
      <c r="BNS46" s="85"/>
      <c r="BNT46" s="85"/>
      <c r="BNU46" s="85"/>
      <c r="BNV46" s="85"/>
      <c r="BNW46" s="85"/>
      <c r="BNX46" s="85"/>
      <c r="BNY46" s="85"/>
      <c r="BNZ46" s="85"/>
      <c r="BOA46" s="85"/>
      <c r="BOB46" s="85"/>
      <c r="BOC46" s="85"/>
      <c r="BOD46" s="85"/>
      <c r="BOE46" s="85"/>
      <c r="BOF46" s="85"/>
      <c r="BOG46" s="85"/>
      <c r="BOH46" s="85"/>
      <c r="BOI46" s="85"/>
      <c r="BOJ46" s="85"/>
      <c r="BOK46" s="85"/>
      <c r="BOL46" s="85"/>
      <c r="BOM46" s="85"/>
      <c r="BON46" s="85"/>
      <c r="BOO46" s="85"/>
      <c r="BOP46" s="85"/>
      <c r="BOQ46" s="85"/>
      <c r="BOR46" s="85"/>
      <c r="BOS46" s="85"/>
      <c r="BOT46" s="85"/>
      <c r="BOU46" s="85"/>
      <c r="BOV46" s="85"/>
      <c r="BOW46" s="85"/>
      <c r="BOX46" s="85"/>
      <c r="BOY46" s="85"/>
      <c r="BOZ46" s="85"/>
      <c r="BPA46" s="85"/>
      <c r="BPB46" s="85"/>
      <c r="BPC46" s="85"/>
      <c r="BPD46" s="85"/>
      <c r="BPE46" s="85"/>
      <c r="BPF46" s="85"/>
      <c r="BPG46" s="85"/>
      <c r="BPH46" s="85"/>
      <c r="BPI46" s="85"/>
      <c r="BPJ46" s="85"/>
      <c r="BPK46" s="85"/>
      <c r="BPL46" s="85"/>
      <c r="BPM46" s="85"/>
      <c r="BPN46" s="85"/>
      <c r="BPO46" s="85"/>
      <c r="BPP46" s="85"/>
      <c r="BPQ46" s="85"/>
      <c r="BPR46" s="85"/>
      <c r="BPS46" s="85"/>
      <c r="BPT46" s="85"/>
      <c r="BPU46" s="85"/>
      <c r="BPV46" s="85"/>
      <c r="BPW46" s="85"/>
      <c r="BPX46" s="85"/>
      <c r="BPY46" s="85"/>
      <c r="BPZ46" s="85"/>
      <c r="BQA46" s="85"/>
      <c r="BQB46" s="85"/>
      <c r="BQC46" s="85"/>
      <c r="BQD46" s="85"/>
      <c r="BQE46" s="85"/>
      <c r="BQF46" s="85"/>
      <c r="BQG46" s="85"/>
      <c r="BQH46" s="85"/>
      <c r="BQI46" s="85"/>
      <c r="BQJ46" s="85"/>
      <c r="BQK46" s="85"/>
      <c r="BQL46" s="85"/>
      <c r="BQM46" s="85"/>
      <c r="BQN46" s="85"/>
      <c r="BQO46" s="85"/>
      <c r="BQP46" s="85"/>
      <c r="BQQ46" s="85"/>
      <c r="BQR46" s="85"/>
      <c r="BQS46" s="85"/>
      <c r="BQT46" s="85"/>
      <c r="BQU46" s="85"/>
      <c r="BQV46" s="85"/>
      <c r="BQW46" s="85"/>
      <c r="BQX46" s="85"/>
      <c r="BQY46" s="85"/>
      <c r="BQZ46" s="85"/>
      <c r="BRA46" s="85"/>
      <c r="BRB46" s="85"/>
      <c r="BRC46" s="85"/>
      <c r="BRD46" s="85"/>
      <c r="BRE46" s="85"/>
      <c r="BRF46" s="85"/>
      <c r="BRG46" s="85"/>
      <c r="BRH46" s="85"/>
      <c r="BRI46" s="85"/>
      <c r="BRJ46" s="85"/>
      <c r="BRK46" s="85"/>
      <c r="BRL46" s="85"/>
      <c r="BRM46" s="85"/>
      <c r="BRN46" s="85"/>
      <c r="BRO46" s="85"/>
      <c r="BRP46" s="85"/>
      <c r="BRQ46" s="85"/>
      <c r="BRR46" s="85"/>
      <c r="BRS46" s="85"/>
      <c r="BRT46" s="85"/>
      <c r="BRU46" s="85"/>
      <c r="BRV46" s="85"/>
      <c r="BRW46" s="85"/>
      <c r="BRX46" s="85"/>
      <c r="BRY46" s="85"/>
      <c r="BRZ46" s="85"/>
      <c r="BSA46" s="85"/>
      <c r="BSB46" s="85"/>
      <c r="BSC46" s="85"/>
      <c r="BSD46" s="85"/>
      <c r="BSE46" s="85"/>
      <c r="BSF46" s="85"/>
      <c r="BSG46" s="85"/>
      <c r="BSH46" s="85"/>
      <c r="BSI46" s="85"/>
      <c r="BSJ46" s="85"/>
      <c r="BSK46" s="85"/>
      <c r="BSL46" s="85"/>
      <c r="BSM46" s="85"/>
      <c r="BSN46" s="85"/>
      <c r="BSO46" s="85"/>
      <c r="BSP46" s="85"/>
      <c r="BSQ46" s="85"/>
      <c r="BSR46" s="85"/>
      <c r="BSS46" s="85"/>
      <c r="BST46" s="85"/>
      <c r="BSU46" s="85"/>
      <c r="BSV46" s="85"/>
      <c r="BSW46" s="85"/>
      <c r="BSX46" s="85"/>
      <c r="BSY46" s="85"/>
      <c r="BSZ46" s="85"/>
      <c r="BTA46" s="85"/>
      <c r="BTB46" s="85"/>
      <c r="BTC46" s="85"/>
      <c r="BTD46" s="85"/>
      <c r="BTE46" s="85"/>
      <c r="BTF46" s="85"/>
      <c r="BTG46" s="85"/>
      <c r="BTH46" s="85"/>
      <c r="BTI46" s="85"/>
      <c r="BTJ46" s="85"/>
      <c r="BTK46" s="85"/>
      <c r="BTL46" s="85"/>
      <c r="BTM46" s="85"/>
      <c r="BTN46" s="85"/>
      <c r="BTO46" s="85"/>
      <c r="BTP46" s="85"/>
      <c r="BTQ46" s="85"/>
      <c r="BTR46" s="85"/>
      <c r="BTS46" s="85"/>
      <c r="BTT46" s="85"/>
      <c r="BTU46" s="85"/>
      <c r="BTV46" s="85"/>
      <c r="BTW46" s="85"/>
      <c r="BTX46" s="85"/>
      <c r="BTY46" s="85"/>
      <c r="BTZ46" s="85"/>
      <c r="BUA46" s="85"/>
      <c r="BUB46" s="85"/>
      <c r="BUC46" s="85"/>
      <c r="BUD46" s="85"/>
      <c r="BUE46" s="85"/>
      <c r="BUF46" s="85"/>
      <c r="BUG46" s="85"/>
      <c r="BUH46" s="85"/>
      <c r="BUI46" s="85"/>
      <c r="BUJ46" s="85"/>
      <c r="BUK46" s="85"/>
      <c r="BUL46" s="85"/>
      <c r="BUM46" s="85"/>
      <c r="BUN46" s="85"/>
      <c r="BUO46" s="85"/>
      <c r="BUP46" s="85"/>
      <c r="BUQ46" s="85"/>
      <c r="BUR46" s="85"/>
      <c r="BUS46" s="85"/>
      <c r="BUT46" s="85"/>
      <c r="BUU46" s="85"/>
      <c r="BUV46" s="85"/>
      <c r="BUW46" s="85"/>
      <c r="BUX46" s="85"/>
      <c r="BUY46" s="85"/>
      <c r="BUZ46" s="85"/>
      <c r="BVA46" s="85"/>
      <c r="BVB46" s="85"/>
      <c r="BVC46" s="85"/>
      <c r="BVD46" s="85"/>
      <c r="BVE46" s="85"/>
      <c r="BVF46" s="85"/>
      <c r="BVG46" s="85"/>
      <c r="BVH46" s="85"/>
      <c r="BVI46" s="85"/>
      <c r="BVJ46" s="85"/>
      <c r="BVK46" s="85"/>
      <c r="BVL46" s="85"/>
      <c r="BVM46" s="85"/>
      <c r="BVN46" s="85"/>
      <c r="BVO46" s="85"/>
      <c r="BVP46" s="85"/>
      <c r="BVQ46" s="85"/>
      <c r="BVR46" s="85"/>
      <c r="BVS46" s="85"/>
      <c r="BVT46" s="85"/>
      <c r="BVU46" s="85"/>
      <c r="BVV46" s="85"/>
      <c r="BVW46" s="85"/>
      <c r="BVX46" s="85"/>
      <c r="BVY46" s="85"/>
      <c r="BVZ46" s="85"/>
      <c r="BWA46" s="85"/>
      <c r="BWB46" s="85"/>
      <c r="BWC46" s="85"/>
      <c r="BWD46" s="85"/>
      <c r="BWE46" s="85"/>
      <c r="BWF46" s="85"/>
      <c r="BWG46" s="85"/>
      <c r="BWH46" s="85"/>
      <c r="BWI46" s="85"/>
      <c r="BWJ46" s="85"/>
      <c r="BWK46" s="85"/>
      <c r="BWL46" s="85"/>
      <c r="BWM46" s="85"/>
      <c r="BWN46" s="85"/>
      <c r="BWO46" s="85"/>
      <c r="BWP46" s="85"/>
      <c r="BWQ46" s="85"/>
      <c r="BWR46" s="85"/>
      <c r="BWS46" s="85"/>
      <c r="BWT46" s="85"/>
      <c r="BWU46" s="85"/>
      <c r="BWV46" s="85"/>
      <c r="BWW46" s="85"/>
      <c r="BWX46" s="85"/>
      <c r="BWY46" s="85"/>
      <c r="BWZ46" s="85"/>
      <c r="BXA46" s="85"/>
      <c r="BXB46" s="85"/>
      <c r="BXC46" s="85"/>
      <c r="BXD46" s="85"/>
      <c r="BXE46" s="85"/>
      <c r="BXF46" s="85"/>
      <c r="BXG46" s="85"/>
      <c r="BXH46" s="85"/>
      <c r="BXI46" s="85"/>
      <c r="BXJ46" s="85"/>
      <c r="BXK46" s="85"/>
      <c r="BXL46" s="85"/>
      <c r="BXM46" s="85"/>
      <c r="BXN46" s="85"/>
      <c r="BXO46" s="85"/>
      <c r="BXP46" s="85"/>
      <c r="BXQ46" s="85"/>
      <c r="BXR46" s="85"/>
      <c r="BXS46" s="85"/>
      <c r="BXT46" s="85"/>
      <c r="BXU46" s="85"/>
      <c r="BXV46" s="85"/>
      <c r="BXW46" s="85"/>
      <c r="BXX46" s="85"/>
      <c r="BXY46" s="85"/>
      <c r="BXZ46" s="85"/>
      <c r="BYA46" s="85"/>
      <c r="BYB46" s="85"/>
      <c r="BYC46" s="85"/>
      <c r="BYD46" s="85"/>
      <c r="BYE46" s="85"/>
      <c r="BYF46" s="85"/>
      <c r="BYG46" s="85"/>
      <c r="BYH46" s="85"/>
      <c r="BYI46" s="85"/>
      <c r="BYJ46" s="85"/>
      <c r="BYK46" s="85"/>
      <c r="BYL46" s="85"/>
      <c r="BYM46" s="85"/>
      <c r="BYN46" s="85"/>
      <c r="BYO46" s="85"/>
      <c r="BYP46" s="85"/>
      <c r="BYQ46" s="85"/>
      <c r="BYR46" s="85"/>
      <c r="BYS46" s="85"/>
      <c r="BYT46" s="85"/>
      <c r="BYU46" s="85"/>
      <c r="BYV46" s="85"/>
      <c r="BYW46" s="85"/>
      <c r="BYX46" s="85"/>
      <c r="BYY46" s="85"/>
      <c r="BYZ46" s="85"/>
      <c r="BZA46" s="85"/>
      <c r="BZB46" s="85"/>
      <c r="BZC46" s="85"/>
      <c r="BZD46" s="85"/>
      <c r="BZE46" s="85"/>
      <c r="BZF46" s="85"/>
      <c r="BZG46" s="85"/>
      <c r="BZH46" s="85"/>
      <c r="BZI46" s="85"/>
      <c r="BZJ46" s="85"/>
      <c r="BZK46" s="85"/>
      <c r="BZL46" s="85"/>
      <c r="BZM46" s="85"/>
      <c r="BZN46" s="85"/>
      <c r="BZO46" s="85"/>
      <c r="BZP46" s="85"/>
      <c r="BZQ46" s="85"/>
      <c r="BZR46" s="85"/>
      <c r="BZS46" s="85"/>
      <c r="BZT46" s="85"/>
      <c r="BZU46" s="85"/>
      <c r="BZV46" s="85"/>
      <c r="BZW46" s="85"/>
      <c r="BZX46" s="85"/>
      <c r="BZY46" s="85"/>
      <c r="BZZ46" s="85"/>
      <c r="CAA46" s="85"/>
      <c r="CAB46" s="85"/>
      <c r="CAC46" s="85"/>
      <c r="CAD46" s="85"/>
      <c r="CAE46" s="85"/>
      <c r="CAF46" s="85"/>
      <c r="CAG46" s="85"/>
      <c r="CAH46" s="85"/>
      <c r="CAI46" s="85"/>
      <c r="CAJ46" s="85"/>
      <c r="CAK46" s="85"/>
      <c r="CAL46" s="85"/>
      <c r="CAM46" s="85"/>
      <c r="CAN46" s="85"/>
      <c r="CAO46" s="85"/>
      <c r="CAP46" s="85"/>
      <c r="CAQ46" s="85"/>
      <c r="CAR46" s="85"/>
      <c r="CAS46" s="85"/>
      <c r="CAT46" s="85"/>
      <c r="CAU46" s="85"/>
      <c r="CAV46" s="85"/>
      <c r="CAW46" s="85"/>
      <c r="CAX46" s="85"/>
      <c r="CAY46" s="85"/>
      <c r="CAZ46" s="85"/>
      <c r="CBA46" s="85"/>
      <c r="CBB46" s="85"/>
      <c r="CBC46" s="85"/>
      <c r="CBD46" s="85"/>
      <c r="CBE46" s="85"/>
      <c r="CBF46" s="85"/>
      <c r="CBG46" s="85"/>
      <c r="CBH46" s="85"/>
      <c r="CBI46" s="85"/>
      <c r="CBJ46" s="85"/>
      <c r="CBK46" s="85"/>
      <c r="CBL46" s="85"/>
      <c r="CBM46" s="85"/>
      <c r="CBN46" s="85"/>
      <c r="CBO46" s="85"/>
      <c r="CBP46" s="85"/>
      <c r="CBQ46" s="85"/>
      <c r="CBR46" s="85"/>
      <c r="CBS46" s="85"/>
      <c r="CBT46" s="85"/>
      <c r="CBU46" s="85"/>
      <c r="CBV46" s="85"/>
      <c r="CBW46" s="85"/>
      <c r="CBX46" s="85"/>
      <c r="CBY46" s="85"/>
      <c r="CBZ46" s="85"/>
      <c r="CCA46" s="85"/>
      <c r="CCB46" s="85"/>
      <c r="CCC46" s="85"/>
      <c r="CCD46" s="85"/>
      <c r="CCE46" s="85"/>
      <c r="CCF46" s="85"/>
      <c r="CCG46" s="85"/>
      <c r="CCH46" s="85"/>
      <c r="CCI46" s="85"/>
      <c r="CCJ46" s="85"/>
      <c r="CCK46" s="85"/>
      <c r="CCL46" s="85"/>
      <c r="CCM46" s="85"/>
      <c r="CCN46" s="85"/>
      <c r="CCO46" s="85"/>
      <c r="CCP46" s="85"/>
      <c r="CCQ46" s="85"/>
      <c r="CCR46" s="85"/>
      <c r="CCS46" s="85"/>
      <c r="CCT46" s="85"/>
      <c r="CCU46" s="85"/>
      <c r="CCV46" s="85"/>
      <c r="CCW46" s="85"/>
      <c r="CCX46" s="85"/>
      <c r="CCY46" s="85"/>
      <c r="CCZ46" s="85"/>
      <c r="CDA46" s="85"/>
      <c r="CDB46" s="85"/>
      <c r="CDC46" s="85"/>
      <c r="CDD46" s="85"/>
      <c r="CDE46" s="85"/>
      <c r="CDF46" s="85"/>
      <c r="CDG46" s="85"/>
      <c r="CDH46" s="85"/>
      <c r="CDI46" s="85"/>
      <c r="CDJ46" s="85"/>
      <c r="CDK46" s="85"/>
      <c r="CDL46" s="85"/>
      <c r="CDM46" s="85"/>
      <c r="CDN46" s="85"/>
      <c r="CDO46" s="85"/>
      <c r="CDP46" s="85"/>
      <c r="CDQ46" s="85"/>
      <c r="CDR46" s="85"/>
      <c r="CDS46" s="85"/>
      <c r="CDT46" s="85"/>
      <c r="CDU46" s="85"/>
      <c r="CDV46" s="85"/>
      <c r="CDW46" s="85"/>
      <c r="CDX46" s="85"/>
      <c r="CDY46" s="85"/>
      <c r="CDZ46" s="85"/>
      <c r="CEA46" s="85"/>
      <c r="CEB46" s="85"/>
      <c r="CEC46" s="85"/>
      <c r="CED46" s="85"/>
      <c r="CEE46" s="85"/>
      <c r="CEF46" s="85"/>
      <c r="CEG46" s="85"/>
      <c r="CEH46" s="85"/>
      <c r="CEI46" s="85"/>
      <c r="CEJ46" s="85"/>
      <c r="CEK46" s="85"/>
      <c r="CEL46" s="85"/>
      <c r="CEM46" s="85"/>
      <c r="CEN46" s="85"/>
      <c r="CEO46" s="85"/>
      <c r="CEP46" s="85"/>
      <c r="CEQ46" s="85"/>
      <c r="CER46" s="85"/>
      <c r="CES46" s="85"/>
      <c r="CET46" s="85"/>
      <c r="CEU46" s="85"/>
      <c r="CEV46" s="85"/>
      <c r="CEW46" s="85"/>
      <c r="CEX46" s="85"/>
      <c r="CEY46" s="85"/>
      <c r="CEZ46" s="85"/>
      <c r="CFA46" s="85"/>
      <c r="CFB46" s="85"/>
      <c r="CFC46" s="85"/>
      <c r="CFD46" s="85"/>
      <c r="CFE46" s="85"/>
      <c r="CFF46" s="85"/>
      <c r="CFG46" s="85"/>
      <c r="CFH46" s="85"/>
      <c r="CFI46" s="85"/>
      <c r="CFJ46" s="85"/>
      <c r="CFK46" s="85"/>
      <c r="CFL46" s="85"/>
      <c r="CFM46" s="85"/>
      <c r="CFN46" s="85"/>
      <c r="CFO46" s="85"/>
      <c r="CFP46" s="85"/>
      <c r="CFQ46" s="85"/>
      <c r="CFR46" s="85"/>
      <c r="CFS46" s="85"/>
      <c r="CFT46" s="85"/>
      <c r="CFU46" s="85"/>
      <c r="CFV46" s="85"/>
      <c r="CFW46" s="85"/>
      <c r="CFX46" s="85"/>
      <c r="CFY46" s="85"/>
      <c r="CFZ46" s="85"/>
      <c r="CGA46" s="85"/>
      <c r="CGB46" s="85"/>
      <c r="CGC46" s="85"/>
      <c r="CGD46" s="85"/>
      <c r="CGE46" s="85"/>
      <c r="CGF46" s="85"/>
      <c r="CGG46" s="85"/>
      <c r="CGH46" s="85"/>
      <c r="CGI46" s="85"/>
      <c r="CGJ46" s="85"/>
      <c r="CGK46" s="85"/>
      <c r="CGL46" s="85"/>
      <c r="CGM46" s="85"/>
      <c r="CGN46" s="85"/>
      <c r="CGO46" s="85"/>
      <c r="CGP46" s="85"/>
      <c r="CGQ46" s="85"/>
      <c r="CGR46" s="85"/>
      <c r="CGS46" s="85"/>
      <c r="CGT46" s="85"/>
      <c r="CGU46" s="85"/>
      <c r="CGV46" s="85"/>
      <c r="CGW46" s="85"/>
      <c r="CGX46" s="85"/>
      <c r="CGY46" s="85"/>
      <c r="CGZ46" s="85"/>
      <c r="CHA46" s="85"/>
      <c r="CHB46" s="85"/>
      <c r="CHC46" s="85"/>
      <c r="CHD46" s="85"/>
      <c r="CHE46" s="85"/>
      <c r="CHF46" s="85"/>
      <c r="CHG46" s="85"/>
      <c r="CHH46" s="85"/>
      <c r="CHI46" s="85"/>
      <c r="CHJ46" s="85"/>
      <c r="CHK46" s="85"/>
      <c r="CHL46" s="85"/>
      <c r="CHM46" s="85"/>
      <c r="CHN46" s="85"/>
      <c r="CHO46" s="85"/>
      <c r="CHP46" s="85"/>
      <c r="CHQ46" s="85"/>
      <c r="CHR46" s="85"/>
      <c r="CHS46" s="85"/>
      <c r="CHT46" s="85"/>
      <c r="CHU46" s="85"/>
      <c r="CHV46" s="85"/>
      <c r="CHW46" s="85"/>
      <c r="CHX46" s="85"/>
      <c r="CHY46" s="85"/>
      <c r="CHZ46" s="85"/>
      <c r="CIA46" s="85"/>
      <c r="CIB46" s="85"/>
      <c r="CIC46" s="85"/>
      <c r="CID46" s="85"/>
      <c r="CIE46" s="85"/>
      <c r="CIF46" s="85"/>
      <c r="CIG46" s="85"/>
      <c r="CIH46" s="85"/>
      <c r="CII46" s="85"/>
      <c r="CIJ46" s="85"/>
      <c r="CIK46" s="85"/>
      <c r="CIL46" s="85"/>
      <c r="CIM46" s="85"/>
      <c r="CIN46" s="85"/>
      <c r="CIO46" s="85"/>
      <c r="CIP46" s="85"/>
      <c r="CIQ46" s="85"/>
      <c r="CIR46" s="85"/>
      <c r="CIS46" s="85"/>
      <c r="CIT46" s="85"/>
      <c r="CIU46" s="85"/>
      <c r="CIV46" s="85"/>
      <c r="CIW46" s="85"/>
      <c r="CIX46" s="85"/>
      <c r="CIY46" s="85"/>
      <c r="CIZ46" s="85"/>
      <c r="CJA46" s="85"/>
      <c r="CJB46" s="85"/>
      <c r="CJC46" s="85"/>
      <c r="CJD46" s="85"/>
      <c r="CJE46" s="85"/>
      <c r="CJF46" s="85"/>
      <c r="CJG46" s="85"/>
      <c r="CJH46" s="85"/>
      <c r="CJI46" s="85"/>
      <c r="CJJ46" s="85"/>
      <c r="CJK46" s="85"/>
      <c r="CJL46" s="85"/>
      <c r="CJM46" s="85"/>
      <c r="CJN46" s="85"/>
      <c r="CJO46" s="85"/>
      <c r="CJP46" s="85"/>
      <c r="CJQ46" s="85"/>
      <c r="CJR46" s="85"/>
      <c r="CJS46" s="85"/>
      <c r="CJT46" s="85"/>
      <c r="CJU46" s="85"/>
      <c r="CJV46" s="85"/>
      <c r="CJW46" s="85"/>
      <c r="CJX46" s="85"/>
      <c r="CJY46" s="85"/>
      <c r="CJZ46" s="85"/>
      <c r="CKA46" s="85"/>
      <c r="CKB46" s="85"/>
      <c r="CKC46" s="85"/>
      <c r="CKD46" s="85"/>
      <c r="CKE46" s="85"/>
      <c r="CKF46" s="85"/>
      <c r="CKG46" s="85"/>
      <c r="CKH46" s="85"/>
      <c r="CKI46" s="85"/>
      <c r="CKJ46" s="85"/>
      <c r="CKK46" s="85"/>
      <c r="CKL46" s="85"/>
      <c r="CKM46" s="85"/>
      <c r="CKN46" s="85"/>
      <c r="CKO46" s="85"/>
      <c r="CKP46" s="85"/>
      <c r="CKQ46" s="85"/>
      <c r="CKR46" s="85"/>
      <c r="CKS46" s="85"/>
      <c r="CKT46" s="85"/>
      <c r="CKU46" s="85"/>
      <c r="CKV46" s="85"/>
      <c r="CKW46" s="85"/>
      <c r="CKX46" s="85"/>
      <c r="CKY46" s="85"/>
      <c r="CKZ46" s="85"/>
      <c r="CLA46" s="85"/>
      <c r="CLB46" s="85"/>
      <c r="CLC46" s="85"/>
      <c r="CLD46" s="85"/>
      <c r="CLE46" s="85"/>
      <c r="CLF46" s="85"/>
      <c r="CLG46" s="85"/>
      <c r="CLH46" s="85"/>
      <c r="CLI46" s="85"/>
      <c r="CLJ46" s="85"/>
      <c r="CLK46" s="85"/>
      <c r="CLL46" s="85"/>
      <c r="CLM46" s="85"/>
      <c r="CLN46" s="85"/>
      <c r="CLO46" s="85"/>
      <c r="CLP46" s="85"/>
      <c r="CLQ46" s="85"/>
      <c r="CLR46" s="85"/>
      <c r="CLS46" s="85"/>
      <c r="CLT46" s="85"/>
      <c r="CLU46" s="85"/>
      <c r="CLV46" s="85"/>
      <c r="CLW46" s="85"/>
      <c r="CLX46" s="85"/>
      <c r="CLY46" s="85"/>
      <c r="CLZ46" s="85"/>
      <c r="CMA46" s="85"/>
      <c r="CMB46" s="85"/>
      <c r="CMC46" s="85"/>
      <c r="CMD46" s="85"/>
      <c r="CME46" s="85"/>
      <c r="CMF46" s="85"/>
      <c r="CMG46" s="85"/>
      <c r="CMH46" s="85"/>
      <c r="CMI46" s="85"/>
      <c r="CMJ46" s="85"/>
      <c r="CMK46" s="85"/>
      <c r="CML46" s="85"/>
      <c r="CMM46" s="85"/>
      <c r="CMN46" s="85"/>
      <c r="CMO46" s="85"/>
      <c r="CMP46" s="85"/>
      <c r="CMQ46" s="85"/>
      <c r="CMR46" s="85"/>
      <c r="CMS46" s="85"/>
      <c r="CMT46" s="85"/>
      <c r="CMU46" s="85"/>
      <c r="CMV46" s="85"/>
      <c r="CMW46" s="85"/>
      <c r="CMX46" s="85"/>
      <c r="CMY46" s="85"/>
      <c r="CMZ46" s="85"/>
      <c r="CNA46" s="85"/>
      <c r="CNB46" s="85"/>
      <c r="CNC46" s="85"/>
      <c r="CND46" s="85"/>
      <c r="CNE46" s="85"/>
      <c r="CNF46" s="85"/>
      <c r="CNG46" s="85"/>
      <c r="CNH46" s="85"/>
      <c r="CNI46" s="85"/>
      <c r="CNJ46" s="85"/>
      <c r="CNK46" s="85"/>
      <c r="CNL46" s="85"/>
      <c r="CNM46" s="85"/>
      <c r="CNN46" s="85"/>
      <c r="CNO46" s="85"/>
      <c r="CNP46" s="85"/>
      <c r="CNQ46" s="85"/>
      <c r="CNR46" s="85"/>
      <c r="CNS46" s="85"/>
      <c r="CNT46" s="85"/>
      <c r="CNU46" s="85"/>
      <c r="CNV46" s="85"/>
      <c r="CNW46" s="85"/>
      <c r="CNX46" s="85"/>
      <c r="CNY46" s="85"/>
      <c r="CNZ46" s="85"/>
      <c r="COA46" s="85"/>
      <c r="COB46" s="85"/>
      <c r="COC46" s="85"/>
      <c r="COD46" s="85"/>
      <c r="COE46" s="85"/>
      <c r="COF46" s="85"/>
      <c r="COG46" s="85"/>
      <c r="COH46" s="85"/>
      <c r="COI46" s="85"/>
      <c r="COJ46" s="85"/>
      <c r="COK46" s="85"/>
      <c r="COL46" s="85"/>
      <c r="COM46" s="85"/>
      <c r="CON46" s="85"/>
      <c r="COO46" s="85"/>
      <c r="COP46" s="85"/>
      <c r="COQ46" s="85"/>
      <c r="COR46" s="85"/>
      <c r="COS46" s="85"/>
      <c r="COT46" s="85"/>
      <c r="COU46" s="85"/>
      <c r="COV46" s="85"/>
      <c r="COW46" s="85"/>
      <c r="COX46" s="85"/>
      <c r="COY46" s="85"/>
      <c r="COZ46" s="85"/>
      <c r="CPA46" s="85"/>
      <c r="CPB46" s="85"/>
      <c r="CPC46" s="85"/>
      <c r="CPD46" s="85"/>
      <c r="CPE46" s="85"/>
      <c r="CPF46" s="85"/>
      <c r="CPG46" s="85"/>
      <c r="CPH46" s="85"/>
      <c r="CPI46" s="85"/>
      <c r="CPJ46" s="85"/>
      <c r="CPK46" s="85"/>
      <c r="CPL46" s="85"/>
      <c r="CPM46" s="85"/>
      <c r="CPN46" s="85"/>
      <c r="CPO46" s="85"/>
      <c r="CPP46" s="85"/>
      <c r="CPQ46" s="85"/>
      <c r="CPR46" s="85"/>
      <c r="CPS46" s="85"/>
      <c r="CPT46" s="85"/>
      <c r="CPU46" s="85"/>
      <c r="CPV46" s="85"/>
      <c r="CPW46" s="85"/>
      <c r="CPX46" s="85"/>
      <c r="CPY46" s="85"/>
      <c r="CPZ46" s="85"/>
      <c r="CQA46" s="85"/>
      <c r="CQB46" s="85"/>
      <c r="CQC46" s="85"/>
      <c r="CQD46" s="85"/>
      <c r="CQE46" s="85"/>
      <c r="CQF46" s="85"/>
      <c r="CQG46" s="85"/>
      <c r="CQH46" s="85"/>
      <c r="CQI46" s="85"/>
      <c r="CQJ46" s="85"/>
      <c r="CQK46" s="85"/>
      <c r="CQL46" s="85"/>
      <c r="CQM46" s="85"/>
      <c r="CQN46" s="85"/>
      <c r="CQO46" s="85"/>
      <c r="CQP46" s="85"/>
      <c r="CQQ46" s="85"/>
      <c r="CQR46" s="85"/>
      <c r="CQS46" s="85"/>
      <c r="CQT46" s="85"/>
      <c r="CQU46" s="85"/>
      <c r="CQV46" s="85"/>
      <c r="CQW46" s="85"/>
      <c r="CQX46" s="85"/>
      <c r="CQY46" s="85"/>
      <c r="CQZ46" s="85"/>
      <c r="CRA46" s="85"/>
      <c r="CRB46" s="85"/>
      <c r="CRC46" s="85"/>
      <c r="CRD46" s="85"/>
      <c r="CRE46" s="85"/>
      <c r="CRF46" s="85"/>
      <c r="CRG46" s="85"/>
      <c r="CRH46" s="85"/>
      <c r="CRI46" s="85"/>
      <c r="CRJ46" s="85"/>
      <c r="CRK46" s="85"/>
      <c r="CRL46" s="85"/>
      <c r="CRM46" s="85"/>
      <c r="CRN46" s="85"/>
      <c r="CRO46" s="85"/>
      <c r="CRP46" s="85"/>
      <c r="CRQ46" s="85"/>
      <c r="CRR46" s="85"/>
      <c r="CRS46" s="85"/>
      <c r="CRT46" s="85"/>
      <c r="CRU46" s="85"/>
      <c r="CRV46" s="85"/>
      <c r="CRW46" s="85"/>
      <c r="CRX46" s="85"/>
      <c r="CRY46" s="85"/>
      <c r="CRZ46" s="85"/>
      <c r="CSA46" s="85"/>
      <c r="CSB46" s="85"/>
      <c r="CSC46" s="85"/>
      <c r="CSD46" s="85"/>
      <c r="CSE46" s="85"/>
      <c r="CSF46" s="85"/>
      <c r="CSG46" s="85"/>
      <c r="CSH46" s="85"/>
      <c r="CSI46" s="85"/>
      <c r="CSJ46" s="85"/>
      <c r="CSK46" s="85"/>
      <c r="CSL46" s="85"/>
      <c r="CSM46" s="85"/>
      <c r="CSN46" s="85"/>
      <c r="CSO46" s="85"/>
      <c r="CSP46" s="85"/>
      <c r="CSQ46" s="85"/>
      <c r="CSR46" s="85"/>
      <c r="CSS46" s="85"/>
      <c r="CST46" s="85"/>
      <c r="CSU46" s="85"/>
      <c r="CSV46" s="85"/>
      <c r="CSW46" s="85"/>
      <c r="CSX46" s="85"/>
      <c r="CSY46" s="85"/>
      <c r="CSZ46" s="85"/>
      <c r="CTA46" s="85"/>
      <c r="CTB46" s="85"/>
      <c r="CTC46" s="85"/>
      <c r="CTD46" s="85"/>
      <c r="CTE46" s="85"/>
      <c r="CTF46" s="85"/>
      <c r="CTG46" s="85"/>
      <c r="CTH46" s="85"/>
      <c r="CTI46" s="85"/>
      <c r="CTJ46" s="85"/>
      <c r="CTK46" s="85"/>
      <c r="CTL46" s="85"/>
      <c r="CTM46" s="85"/>
      <c r="CTN46" s="85"/>
      <c r="CTO46" s="85"/>
      <c r="CTP46" s="85"/>
      <c r="CTQ46" s="85"/>
      <c r="CTR46" s="85"/>
      <c r="CTS46" s="85"/>
      <c r="CTT46" s="85"/>
      <c r="CTU46" s="85"/>
      <c r="CTV46" s="85"/>
      <c r="CTW46" s="85"/>
      <c r="CTX46" s="85"/>
      <c r="CTY46" s="85"/>
      <c r="CTZ46" s="85"/>
      <c r="CUA46" s="85"/>
      <c r="CUB46" s="85"/>
      <c r="CUC46" s="85"/>
      <c r="CUD46" s="85"/>
      <c r="CUE46" s="85"/>
      <c r="CUF46" s="85"/>
      <c r="CUG46" s="85"/>
      <c r="CUH46" s="85"/>
      <c r="CUI46" s="85"/>
      <c r="CUJ46" s="85"/>
      <c r="CUK46" s="85"/>
      <c r="CUL46" s="85"/>
      <c r="CUM46" s="85"/>
      <c r="CUN46" s="85"/>
      <c r="CUO46" s="85"/>
      <c r="CUP46" s="85"/>
      <c r="CUQ46" s="85"/>
      <c r="CUR46" s="85"/>
      <c r="CUS46" s="85"/>
      <c r="CUT46" s="85"/>
      <c r="CUU46" s="85"/>
      <c r="CUV46" s="85"/>
      <c r="CUW46" s="85"/>
      <c r="CUX46" s="85"/>
      <c r="CUY46" s="85"/>
      <c r="CUZ46" s="85"/>
      <c r="CVA46" s="85"/>
      <c r="CVB46" s="85"/>
      <c r="CVC46" s="85"/>
      <c r="CVD46" s="85"/>
      <c r="CVE46" s="85"/>
      <c r="CVF46" s="85"/>
      <c r="CVG46" s="85"/>
      <c r="CVH46" s="85"/>
      <c r="CVI46" s="85"/>
      <c r="CVJ46" s="85"/>
      <c r="CVK46" s="85"/>
      <c r="CVL46" s="85"/>
      <c r="CVM46" s="85"/>
      <c r="CVN46" s="85"/>
      <c r="CVO46" s="85"/>
      <c r="CVP46" s="85"/>
      <c r="CVQ46" s="85"/>
      <c r="CVR46" s="85"/>
      <c r="CVS46" s="85"/>
      <c r="CVT46" s="85"/>
      <c r="CVU46" s="85"/>
      <c r="CVV46" s="85"/>
      <c r="CVW46" s="85"/>
      <c r="CVX46" s="85"/>
      <c r="CVY46" s="85"/>
      <c r="CVZ46" s="85"/>
      <c r="CWA46" s="85"/>
      <c r="CWB46" s="85"/>
      <c r="CWC46" s="85"/>
      <c r="CWD46" s="85"/>
      <c r="CWE46" s="85"/>
      <c r="CWF46" s="85"/>
      <c r="CWG46" s="85"/>
      <c r="CWH46" s="85"/>
      <c r="CWI46" s="85"/>
      <c r="CWJ46" s="85"/>
      <c r="CWK46" s="85"/>
      <c r="CWL46" s="85"/>
      <c r="CWM46" s="85"/>
      <c r="CWN46" s="85"/>
      <c r="CWO46" s="85"/>
      <c r="CWP46" s="85"/>
      <c r="CWQ46" s="85"/>
      <c r="CWR46" s="85"/>
      <c r="CWS46" s="85"/>
      <c r="CWT46" s="85"/>
      <c r="CWU46" s="85"/>
      <c r="CWV46" s="85"/>
      <c r="CWW46" s="85"/>
      <c r="CWX46" s="85"/>
      <c r="CWY46" s="85"/>
      <c r="CWZ46" s="85"/>
      <c r="CXA46" s="85"/>
      <c r="CXB46" s="85"/>
      <c r="CXC46" s="85"/>
      <c r="CXD46" s="85"/>
      <c r="CXE46" s="85"/>
      <c r="CXF46" s="85"/>
      <c r="CXG46" s="85"/>
      <c r="CXH46" s="85"/>
      <c r="CXI46" s="85"/>
      <c r="CXJ46" s="85"/>
      <c r="CXK46" s="85"/>
      <c r="CXL46" s="85"/>
      <c r="CXM46" s="85"/>
      <c r="CXN46" s="85"/>
      <c r="CXO46" s="85"/>
      <c r="CXP46" s="85"/>
      <c r="CXQ46" s="85"/>
      <c r="CXR46" s="85"/>
      <c r="CXS46" s="85"/>
      <c r="CXT46" s="85"/>
      <c r="CXU46" s="85"/>
      <c r="CXV46" s="85"/>
      <c r="CXW46" s="85"/>
      <c r="CXX46" s="85"/>
      <c r="CXY46" s="85"/>
      <c r="CXZ46" s="85"/>
      <c r="CYA46" s="85"/>
      <c r="CYB46" s="85"/>
      <c r="CYC46" s="85"/>
      <c r="CYD46" s="85"/>
      <c r="CYE46" s="85"/>
      <c r="CYF46" s="85"/>
      <c r="CYG46" s="85"/>
      <c r="CYH46" s="85"/>
      <c r="CYI46" s="85"/>
      <c r="CYJ46" s="85"/>
      <c r="CYK46" s="85"/>
      <c r="CYL46" s="85"/>
      <c r="CYM46" s="85"/>
      <c r="CYN46" s="85"/>
      <c r="CYO46" s="85"/>
      <c r="CYP46" s="85"/>
      <c r="CYQ46" s="85"/>
      <c r="CYR46" s="85"/>
      <c r="CYS46" s="85"/>
      <c r="CYT46" s="85"/>
      <c r="CYU46" s="85"/>
      <c r="CYV46" s="85"/>
      <c r="CYW46" s="85"/>
      <c r="CYX46" s="85"/>
      <c r="CYY46" s="85"/>
      <c r="CYZ46" s="85"/>
      <c r="CZA46" s="85"/>
      <c r="CZB46" s="85"/>
      <c r="CZC46" s="85"/>
      <c r="CZD46" s="85"/>
      <c r="CZE46" s="85"/>
      <c r="CZF46" s="85"/>
      <c r="CZG46" s="85"/>
      <c r="CZH46" s="85"/>
      <c r="CZI46" s="85"/>
      <c r="CZJ46" s="85"/>
      <c r="CZK46" s="85"/>
      <c r="CZL46" s="85"/>
      <c r="CZM46" s="85"/>
      <c r="CZN46" s="85"/>
      <c r="CZO46" s="85"/>
      <c r="CZP46" s="85"/>
      <c r="CZQ46" s="85"/>
      <c r="CZR46" s="85"/>
      <c r="CZS46" s="85"/>
      <c r="CZT46" s="85"/>
      <c r="CZU46" s="85"/>
      <c r="CZV46" s="85"/>
      <c r="CZW46" s="85"/>
      <c r="CZX46" s="85"/>
      <c r="CZY46" s="85"/>
      <c r="CZZ46" s="85"/>
      <c r="DAA46" s="85"/>
      <c r="DAB46" s="85"/>
      <c r="DAC46" s="85"/>
      <c r="DAD46" s="85"/>
      <c r="DAE46" s="85"/>
      <c r="DAF46" s="85"/>
      <c r="DAG46" s="85"/>
      <c r="DAH46" s="85"/>
      <c r="DAI46" s="85"/>
      <c r="DAJ46" s="85"/>
      <c r="DAK46" s="85"/>
      <c r="DAL46" s="85"/>
      <c r="DAM46" s="85"/>
      <c r="DAN46" s="85"/>
      <c r="DAO46" s="85"/>
      <c r="DAP46" s="85"/>
      <c r="DAQ46" s="85"/>
      <c r="DAR46" s="85"/>
      <c r="DAS46" s="85"/>
      <c r="DAT46" s="85"/>
      <c r="DAU46" s="85"/>
      <c r="DAV46" s="85"/>
      <c r="DAW46" s="85"/>
      <c r="DAX46" s="85"/>
      <c r="DAY46" s="85"/>
      <c r="DAZ46" s="85"/>
      <c r="DBA46" s="85"/>
      <c r="DBB46" s="85"/>
      <c r="DBC46" s="85"/>
      <c r="DBD46" s="85"/>
      <c r="DBE46" s="85"/>
      <c r="DBF46" s="85"/>
      <c r="DBG46" s="85"/>
      <c r="DBH46" s="85"/>
      <c r="DBI46" s="85"/>
      <c r="DBJ46" s="85"/>
      <c r="DBK46" s="85"/>
      <c r="DBL46" s="85"/>
      <c r="DBM46" s="85"/>
      <c r="DBN46" s="85"/>
      <c r="DBO46" s="85"/>
      <c r="DBP46" s="85"/>
      <c r="DBQ46" s="85"/>
      <c r="DBR46" s="85"/>
      <c r="DBS46" s="85"/>
      <c r="DBT46" s="85"/>
      <c r="DBU46" s="85"/>
      <c r="DBV46" s="85"/>
      <c r="DBW46" s="85"/>
      <c r="DBX46" s="85"/>
      <c r="DBY46" s="85"/>
      <c r="DBZ46" s="85"/>
      <c r="DCA46" s="85"/>
      <c r="DCB46" s="85"/>
      <c r="DCC46" s="85"/>
      <c r="DCD46" s="85"/>
      <c r="DCE46" s="85"/>
      <c r="DCF46" s="85"/>
      <c r="DCG46" s="85"/>
      <c r="DCH46" s="85"/>
      <c r="DCI46" s="85"/>
      <c r="DCJ46" s="85"/>
      <c r="DCK46" s="85"/>
      <c r="DCL46" s="85"/>
      <c r="DCM46" s="85"/>
      <c r="DCN46" s="85"/>
      <c r="DCO46" s="85"/>
      <c r="DCP46" s="85"/>
      <c r="DCQ46" s="85"/>
      <c r="DCR46" s="85"/>
      <c r="DCS46" s="85"/>
      <c r="DCT46" s="85"/>
      <c r="DCU46" s="85"/>
      <c r="DCV46" s="85"/>
      <c r="DCW46" s="85"/>
      <c r="DCX46" s="85"/>
      <c r="DCY46" s="85"/>
      <c r="DCZ46" s="85"/>
      <c r="DDA46" s="85"/>
      <c r="DDB46" s="85"/>
      <c r="DDC46" s="85"/>
      <c r="DDD46" s="85"/>
      <c r="DDE46" s="85"/>
      <c r="DDF46" s="85"/>
      <c r="DDG46" s="85"/>
      <c r="DDH46" s="85"/>
      <c r="DDI46" s="85"/>
      <c r="DDJ46" s="85"/>
      <c r="DDK46" s="85"/>
      <c r="DDL46" s="85"/>
      <c r="DDM46" s="85"/>
      <c r="DDN46" s="85"/>
      <c r="DDO46" s="85"/>
      <c r="DDP46" s="85"/>
      <c r="DDQ46" s="85"/>
      <c r="DDR46" s="85"/>
      <c r="DDS46" s="85"/>
      <c r="DDT46" s="85"/>
      <c r="DDU46" s="85"/>
      <c r="DDV46" s="85"/>
      <c r="DDW46" s="85"/>
      <c r="DDX46" s="85"/>
      <c r="DDY46" s="85"/>
      <c r="DDZ46" s="85"/>
      <c r="DEA46" s="85"/>
      <c r="DEB46" s="85"/>
      <c r="DEC46" s="85"/>
      <c r="DED46" s="85"/>
      <c r="DEE46" s="85"/>
      <c r="DEF46" s="85"/>
      <c r="DEG46" s="85"/>
      <c r="DEH46" s="85"/>
      <c r="DEI46" s="85"/>
      <c r="DEJ46" s="85"/>
      <c r="DEK46" s="85"/>
      <c r="DEL46" s="85"/>
      <c r="DEM46" s="85"/>
      <c r="DEN46" s="85"/>
      <c r="DEO46" s="85"/>
      <c r="DEP46" s="85"/>
      <c r="DEQ46" s="85"/>
      <c r="DER46" s="85"/>
      <c r="DES46" s="85"/>
      <c r="DET46" s="85"/>
      <c r="DEU46" s="85"/>
      <c r="DEV46" s="85"/>
      <c r="DEW46" s="85"/>
      <c r="DEX46" s="85"/>
      <c r="DEY46" s="85"/>
      <c r="DEZ46" s="85"/>
      <c r="DFA46" s="85"/>
      <c r="DFB46" s="85"/>
      <c r="DFC46" s="85"/>
      <c r="DFD46" s="85"/>
      <c r="DFE46" s="85"/>
      <c r="DFF46" s="85"/>
      <c r="DFG46" s="85"/>
      <c r="DFH46" s="85"/>
      <c r="DFI46" s="85"/>
      <c r="DFJ46" s="85"/>
      <c r="DFK46" s="85"/>
      <c r="DFL46" s="85"/>
      <c r="DFM46" s="85"/>
      <c r="DFN46" s="85"/>
      <c r="DFO46" s="85"/>
      <c r="DFP46" s="85"/>
      <c r="DFQ46" s="85"/>
      <c r="DFR46" s="85"/>
      <c r="DFS46" s="85"/>
      <c r="DFT46" s="85"/>
      <c r="DFU46" s="85"/>
      <c r="DFV46" s="85"/>
      <c r="DFW46" s="85"/>
      <c r="DFX46" s="85"/>
      <c r="DFY46" s="85"/>
      <c r="DFZ46" s="85"/>
      <c r="DGA46" s="85"/>
      <c r="DGB46" s="85"/>
      <c r="DGC46" s="85"/>
      <c r="DGD46" s="85"/>
      <c r="DGE46" s="85"/>
      <c r="DGF46" s="85"/>
      <c r="DGG46" s="85"/>
      <c r="DGH46" s="85"/>
      <c r="DGI46" s="85"/>
      <c r="DGJ46" s="85"/>
      <c r="DGK46" s="85"/>
      <c r="DGL46" s="85"/>
      <c r="DGM46" s="85"/>
      <c r="DGN46" s="85"/>
      <c r="DGO46" s="85"/>
      <c r="DGP46" s="85"/>
      <c r="DGQ46" s="85"/>
      <c r="DGR46" s="85"/>
      <c r="DGS46" s="85"/>
      <c r="DGT46" s="85"/>
      <c r="DGU46" s="85"/>
      <c r="DGV46" s="85"/>
      <c r="DGW46" s="85"/>
      <c r="DGX46" s="85"/>
      <c r="DGY46" s="85"/>
      <c r="DGZ46" s="85"/>
      <c r="DHA46" s="85"/>
      <c r="DHB46" s="85"/>
      <c r="DHC46" s="85"/>
      <c r="DHD46" s="85"/>
      <c r="DHE46" s="85"/>
      <c r="DHF46" s="85"/>
      <c r="DHG46" s="85"/>
      <c r="DHH46" s="85"/>
      <c r="DHI46" s="85"/>
      <c r="DHJ46" s="85"/>
      <c r="DHK46" s="85"/>
      <c r="DHL46" s="85"/>
      <c r="DHM46" s="85"/>
      <c r="DHN46" s="85"/>
      <c r="DHO46" s="85"/>
      <c r="DHP46" s="85"/>
      <c r="DHQ46" s="85"/>
      <c r="DHR46" s="85"/>
      <c r="DHS46" s="85"/>
      <c r="DHT46" s="85"/>
      <c r="DHU46" s="85"/>
      <c r="DHV46" s="85"/>
      <c r="DHW46" s="85"/>
      <c r="DHX46" s="85"/>
      <c r="DHY46" s="85"/>
      <c r="DHZ46" s="85"/>
      <c r="DIA46" s="85"/>
      <c r="DIB46" s="85"/>
      <c r="DIC46" s="85"/>
      <c r="DID46" s="85"/>
      <c r="DIE46" s="85"/>
      <c r="DIF46" s="85"/>
      <c r="DIG46" s="85"/>
      <c r="DIH46" s="85"/>
      <c r="DII46" s="85"/>
      <c r="DIJ46" s="85"/>
      <c r="DIK46" s="85"/>
      <c r="DIL46" s="85"/>
      <c r="DIM46" s="85"/>
      <c r="DIN46" s="85"/>
      <c r="DIO46" s="85"/>
      <c r="DIP46" s="85"/>
      <c r="DIQ46" s="85"/>
      <c r="DIR46" s="85"/>
      <c r="DIS46" s="85"/>
      <c r="DIT46" s="85"/>
      <c r="DIU46" s="85"/>
      <c r="DIV46" s="85"/>
      <c r="DIW46" s="85"/>
      <c r="DIX46" s="85"/>
      <c r="DIY46" s="85"/>
      <c r="DIZ46" s="85"/>
      <c r="DJA46" s="85"/>
      <c r="DJB46" s="85"/>
      <c r="DJC46" s="85"/>
      <c r="DJD46" s="85"/>
      <c r="DJE46" s="85"/>
      <c r="DJF46" s="85"/>
      <c r="DJG46" s="85"/>
      <c r="DJH46" s="85"/>
      <c r="DJI46" s="85"/>
      <c r="DJJ46" s="85"/>
      <c r="DJK46" s="85"/>
      <c r="DJL46" s="85"/>
      <c r="DJM46" s="85"/>
      <c r="DJN46" s="85"/>
      <c r="DJO46" s="85"/>
      <c r="DJP46" s="85"/>
      <c r="DJQ46" s="85"/>
      <c r="DJR46" s="85"/>
      <c r="DJS46" s="85"/>
      <c r="DJT46" s="85"/>
      <c r="DJU46" s="85"/>
      <c r="DJV46" s="85"/>
      <c r="DJW46" s="85"/>
      <c r="DJX46" s="85"/>
      <c r="DJY46" s="85"/>
      <c r="DJZ46" s="85"/>
      <c r="DKA46" s="85"/>
      <c r="DKB46" s="85"/>
      <c r="DKC46" s="85"/>
      <c r="DKD46" s="85"/>
      <c r="DKE46" s="85"/>
      <c r="DKF46" s="85"/>
      <c r="DKG46" s="85"/>
      <c r="DKH46" s="85"/>
      <c r="DKI46" s="85"/>
      <c r="DKJ46" s="85"/>
      <c r="DKK46" s="85"/>
      <c r="DKL46" s="85"/>
      <c r="DKM46" s="85"/>
      <c r="DKN46" s="85"/>
      <c r="DKO46" s="85"/>
      <c r="DKP46" s="85"/>
      <c r="DKQ46" s="85"/>
      <c r="DKR46" s="85"/>
      <c r="DKS46" s="85"/>
      <c r="DKT46" s="85"/>
      <c r="DKU46" s="85"/>
      <c r="DKV46" s="85"/>
      <c r="DKW46" s="85"/>
      <c r="DKX46" s="85"/>
      <c r="DKY46" s="85"/>
      <c r="DKZ46" s="85"/>
      <c r="DLA46" s="85"/>
      <c r="DLB46" s="85"/>
      <c r="DLC46" s="85"/>
      <c r="DLD46" s="85"/>
      <c r="DLE46" s="85"/>
      <c r="DLF46" s="85"/>
      <c r="DLG46" s="85"/>
      <c r="DLH46" s="85"/>
      <c r="DLI46" s="85"/>
      <c r="DLJ46" s="85"/>
      <c r="DLK46" s="85"/>
      <c r="DLL46" s="85"/>
      <c r="DLM46" s="85"/>
      <c r="DLN46" s="85"/>
      <c r="DLO46" s="85"/>
      <c r="DLP46" s="85"/>
      <c r="DLQ46" s="85"/>
      <c r="DLR46" s="85"/>
      <c r="DLS46" s="85"/>
      <c r="DLT46" s="85"/>
      <c r="DLU46" s="85"/>
      <c r="DLV46" s="85"/>
      <c r="DLW46" s="85"/>
      <c r="DLX46" s="85"/>
      <c r="DLY46" s="85"/>
      <c r="DLZ46" s="85"/>
      <c r="DMA46" s="85"/>
      <c r="DMB46" s="85"/>
      <c r="DMC46" s="85"/>
      <c r="DMD46" s="85"/>
      <c r="DME46" s="85"/>
      <c r="DMF46" s="85"/>
      <c r="DMG46" s="85"/>
      <c r="DMH46" s="85"/>
      <c r="DMI46" s="85"/>
      <c r="DMJ46" s="85"/>
      <c r="DMK46" s="85"/>
      <c r="DML46" s="85"/>
      <c r="DMM46" s="85"/>
      <c r="DMN46" s="85"/>
      <c r="DMO46" s="85"/>
      <c r="DMP46" s="85"/>
      <c r="DMQ46" s="85"/>
      <c r="DMR46" s="85"/>
      <c r="DMS46" s="85"/>
      <c r="DMT46" s="85"/>
      <c r="DMU46" s="85"/>
      <c r="DMV46" s="85"/>
      <c r="DMW46" s="85"/>
      <c r="DMX46" s="85"/>
      <c r="DMY46" s="85"/>
      <c r="DMZ46" s="85"/>
      <c r="DNA46" s="85"/>
      <c r="DNB46" s="85"/>
      <c r="DNC46" s="85"/>
      <c r="DND46" s="85"/>
      <c r="DNE46" s="85"/>
      <c r="DNF46" s="85"/>
      <c r="DNG46" s="85"/>
      <c r="DNH46" s="85"/>
      <c r="DNI46" s="85"/>
      <c r="DNJ46" s="85"/>
      <c r="DNK46" s="85"/>
      <c r="DNL46" s="85"/>
      <c r="DNM46" s="85"/>
      <c r="DNN46" s="85"/>
      <c r="DNO46" s="85"/>
      <c r="DNP46" s="85"/>
      <c r="DNQ46" s="85"/>
      <c r="DNR46" s="85"/>
      <c r="DNS46" s="85"/>
      <c r="DNT46" s="85"/>
      <c r="DNU46" s="85"/>
      <c r="DNV46" s="85"/>
      <c r="DNW46" s="85"/>
      <c r="DNX46" s="85"/>
      <c r="DNY46" s="85"/>
      <c r="DNZ46" s="85"/>
      <c r="DOA46" s="85"/>
      <c r="DOB46" s="85"/>
      <c r="DOC46" s="85"/>
      <c r="DOD46" s="85"/>
      <c r="DOE46" s="85"/>
      <c r="DOF46" s="85"/>
      <c r="DOG46" s="85"/>
      <c r="DOH46" s="85"/>
      <c r="DOI46" s="85"/>
      <c r="DOJ46" s="85"/>
      <c r="DOK46" s="85"/>
      <c r="DOL46" s="85"/>
      <c r="DOM46" s="85"/>
      <c r="DON46" s="85"/>
      <c r="DOO46" s="85"/>
      <c r="DOP46" s="85"/>
      <c r="DOQ46" s="85"/>
      <c r="DOR46" s="85"/>
      <c r="DOS46" s="85"/>
      <c r="DOT46" s="85"/>
      <c r="DOU46" s="85"/>
      <c r="DOV46" s="85"/>
      <c r="DOW46" s="85"/>
      <c r="DOX46" s="85"/>
      <c r="DOY46" s="85"/>
      <c r="DOZ46" s="85"/>
      <c r="DPA46" s="85"/>
      <c r="DPB46" s="85"/>
      <c r="DPC46" s="85"/>
      <c r="DPD46" s="85"/>
      <c r="DPE46" s="85"/>
      <c r="DPF46" s="85"/>
      <c r="DPG46" s="85"/>
      <c r="DPH46" s="85"/>
      <c r="DPI46" s="85"/>
      <c r="DPJ46" s="85"/>
      <c r="DPK46" s="85"/>
      <c r="DPL46" s="85"/>
      <c r="DPM46" s="85"/>
      <c r="DPN46" s="85"/>
      <c r="DPO46" s="85"/>
      <c r="DPP46" s="85"/>
      <c r="DPQ46" s="85"/>
      <c r="DPR46" s="85"/>
      <c r="DPS46" s="85"/>
      <c r="DPT46" s="85"/>
      <c r="DPU46" s="85"/>
      <c r="DPV46" s="85"/>
      <c r="DPW46" s="85"/>
      <c r="DPX46" s="85"/>
      <c r="DPY46" s="85"/>
      <c r="DPZ46" s="85"/>
      <c r="DQA46" s="85"/>
      <c r="DQB46" s="85"/>
      <c r="DQC46" s="85"/>
      <c r="DQD46" s="85"/>
      <c r="DQE46" s="85"/>
      <c r="DQF46" s="85"/>
      <c r="DQG46" s="85"/>
      <c r="DQH46" s="85"/>
      <c r="DQI46" s="85"/>
      <c r="DQJ46" s="85"/>
      <c r="DQK46" s="85"/>
      <c r="DQL46" s="85"/>
      <c r="DQM46" s="85"/>
      <c r="DQN46" s="85"/>
      <c r="DQO46" s="85"/>
      <c r="DQP46" s="85"/>
      <c r="DQQ46" s="85"/>
      <c r="DQR46" s="85"/>
      <c r="DQS46" s="85"/>
      <c r="DQT46" s="85"/>
      <c r="DQU46" s="85"/>
      <c r="DQV46" s="85"/>
      <c r="DQW46" s="85"/>
      <c r="DQX46" s="85"/>
      <c r="DQY46" s="85"/>
      <c r="DQZ46" s="85"/>
      <c r="DRA46" s="85"/>
      <c r="DRB46" s="85"/>
      <c r="DRC46" s="85"/>
      <c r="DRD46" s="85"/>
      <c r="DRE46" s="85"/>
      <c r="DRF46" s="85"/>
      <c r="DRG46" s="85"/>
      <c r="DRH46" s="85"/>
      <c r="DRI46" s="85"/>
      <c r="DRJ46" s="85"/>
      <c r="DRK46" s="85"/>
      <c r="DRL46" s="85"/>
      <c r="DRM46" s="85"/>
      <c r="DRN46" s="85"/>
      <c r="DRO46" s="85"/>
      <c r="DRP46" s="85"/>
      <c r="DRQ46" s="85"/>
      <c r="DRR46" s="85"/>
      <c r="DRS46" s="85"/>
      <c r="DRT46" s="85"/>
      <c r="DRU46" s="85"/>
      <c r="DRV46" s="85"/>
      <c r="DRW46" s="85"/>
      <c r="DRX46" s="85"/>
      <c r="DRY46" s="85"/>
      <c r="DRZ46" s="85"/>
      <c r="DSA46" s="85"/>
      <c r="DSB46" s="85"/>
      <c r="DSC46" s="85"/>
      <c r="DSD46" s="85"/>
      <c r="DSE46" s="85"/>
      <c r="DSF46" s="85"/>
      <c r="DSG46" s="85"/>
      <c r="DSH46" s="85"/>
      <c r="DSI46" s="85"/>
      <c r="DSJ46" s="85"/>
      <c r="DSK46" s="85"/>
      <c r="DSL46" s="85"/>
      <c r="DSM46" s="85"/>
      <c r="DSN46" s="85"/>
      <c r="DSO46" s="85"/>
      <c r="DSP46" s="85"/>
      <c r="DSQ46" s="85"/>
      <c r="DSR46" s="85"/>
      <c r="DSS46" s="85"/>
      <c r="DST46" s="85"/>
      <c r="DSU46" s="85"/>
      <c r="DSV46" s="85"/>
      <c r="DSW46" s="85"/>
      <c r="DSX46" s="85"/>
      <c r="DSY46" s="85"/>
      <c r="DSZ46" s="85"/>
      <c r="DTA46" s="85"/>
      <c r="DTB46" s="85"/>
      <c r="DTC46" s="85"/>
      <c r="DTD46" s="85"/>
      <c r="DTE46" s="85"/>
      <c r="DTF46" s="85"/>
      <c r="DTG46" s="85"/>
      <c r="DTH46" s="85"/>
      <c r="DTI46" s="85"/>
      <c r="DTJ46" s="85"/>
      <c r="DTK46" s="85"/>
      <c r="DTL46" s="85"/>
      <c r="DTM46" s="85"/>
      <c r="DTN46" s="85"/>
      <c r="DTO46" s="85"/>
      <c r="DTP46" s="85"/>
      <c r="DTQ46" s="85"/>
      <c r="DTR46" s="85"/>
      <c r="DTS46" s="85"/>
      <c r="DTT46" s="85"/>
      <c r="DTU46" s="85"/>
      <c r="DTV46" s="85"/>
      <c r="DTW46" s="85"/>
      <c r="DTX46" s="85"/>
      <c r="DTY46" s="85"/>
      <c r="DTZ46" s="85"/>
      <c r="DUA46" s="85"/>
      <c r="DUB46" s="85"/>
      <c r="DUC46" s="85"/>
      <c r="DUD46" s="85"/>
      <c r="DUE46" s="85"/>
      <c r="DUF46" s="85"/>
      <c r="DUG46" s="85"/>
      <c r="DUH46" s="85"/>
      <c r="DUI46" s="85"/>
      <c r="DUJ46" s="85"/>
      <c r="DUK46" s="85"/>
      <c r="DUL46" s="85"/>
      <c r="DUM46" s="85"/>
      <c r="DUN46" s="85"/>
      <c r="DUO46" s="85"/>
      <c r="DUP46" s="85"/>
      <c r="DUQ46" s="85"/>
      <c r="DUR46" s="85"/>
      <c r="DUS46" s="85"/>
      <c r="DUT46" s="85"/>
      <c r="DUU46" s="85"/>
      <c r="DUV46" s="85"/>
      <c r="DUW46" s="85"/>
      <c r="DUX46" s="85"/>
      <c r="DUY46" s="85"/>
      <c r="DUZ46" s="85"/>
      <c r="DVA46" s="85"/>
      <c r="DVB46" s="85"/>
      <c r="DVC46" s="85"/>
      <c r="DVD46" s="85"/>
      <c r="DVE46" s="85"/>
      <c r="DVF46" s="85"/>
      <c r="DVG46" s="85"/>
      <c r="DVH46" s="85"/>
      <c r="DVI46" s="85"/>
      <c r="DVJ46" s="85"/>
      <c r="DVK46" s="85"/>
      <c r="DVL46" s="85"/>
      <c r="DVM46" s="85"/>
      <c r="DVN46" s="85"/>
      <c r="DVO46" s="85"/>
      <c r="DVP46" s="85"/>
      <c r="DVQ46" s="85"/>
      <c r="DVR46" s="85"/>
      <c r="DVS46" s="85"/>
      <c r="DVT46" s="85"/>
      <c r="DVU46" s="85"/>
      <c r="DVV46" s="85"/>
      <c r="DVW46" s="85"/>
      <c r="DVX46" s="85"/>
      <c r="DVY46" s="85"/>
      <c r="DVZ46" s="85"/>
      <c r="DWA46" s="85"/>
      <c r="DWB46" s="85"/>
      <c r="DWC46" s="85"/>
      <c r="DWD46" s="85"/>
      <c r="DWE46" s="85"/>
      <c r="DWF46" s="85"/>
      <c r="DWG46" s="85"/>
      <c r="DWH46" s="85"/>
      <c r="DWI46" s="85"/>
      <c r="DWJ46" s="85"/>
      <c r="DWK46" s="85"/>
      <c r="DWL46" s="85"/>
      <c r="DWM46" s="85"/>
      <c r="DWN46" s="85"/>
      <c r="DWO46" s="85"/>
      <c r="DWP46" s="85"/>
      <c r="DWQ46" s="85"/>
      <c r="DWR46" s="85"/>
      <c r="DWS46" s="85"/>
      <c r="DWT46" s="85"/>
      <c r="DWU46" s="85"/>
      <c r="DWV46" s="85"/>
      <c r="DWW46" s="85"/>
      <c r="DWX46" s="85"/>
      <c r="DWY46" s="85"/>
      <c r="DWZ46" s="85"/>
      <c r="DXA46" s="85"/>
      <c r="DXB46" s="85"/>
      <c r="DXC46" s="85"/>
      <c r="DXD46" s="85"/>
      <c r="DXE46" s="85"/>
      <c r="DXF46" s="85"/>
      <c r="DXG46" s="85"/>
      <c r="DXH46" s="85"/>
      <c r="DXI46" s="85"/>
      <c r="DXJ46" s="85"/>
      <c r="DXK46" s="85"/>
      <c r="DXL46" s="85"/>
      <c r="DXM46" s="85"/>
      <c r="DXN46" s="85"/>
      <c r="DXO46" s="85"/>
      <c r="DXP46" s="85"/>
      <c r="DXQ46" s="85"/>
      <c r="DXR46" s="85"/>
      <c r="DXS46" s="85"/>
      <c r="DXT46" s="85"/>
      <c r="DXU46" s="85"/>
      <c r="DXV46" s="85"/>
      <c r="DXW46" s="85"/>
      <c r="DXX46" s="85"/>
      <c r="DXY46" s="85"/>
      <c r="DXZ46" s="85"/>
      <c r="DYA46" s="85"/>
      <c r="DYB46" s="85"/>
      <c r="DYC46" s="85"/>
      <c r="DYD46" s="85"/>
      <c r="DYE46" s="85"/>
      <c r="DYF46" s="85"/>
      <c r="DYG46" s="85"/>
      <c r="DYH46" s="85"/>
      <c r="DYI46" s="85"/>
      <c r="DYJ46" s="85"/>
      <c r="DYK46" s="85"/>
      <c r="DYL46" s="85"/>
      <c r="DYM46" s="85"/>
      <c r="DYN46" s="85"/>
      <c r="DYO46" s="85"/>
      <c r="DYP46" s="85"/>
      <c r="DYQ46" s="85"/>
      <c r="DYR46" s="85"/>
      <c r="DYS46" s="85"/>
      <c r="DYT46" s="85"/>
      <c r="DYU46" s="85"/>
      <c r="DYV46" s="85"/>
      <c r="DYW46" s="85"/>
      <c r="DYX46" s="85"/>
      <c r="DYY46" s="85"/>
      <c r="DYZ46" s="85"/>
      <c r="DZA46" s="85"/>
      <c r="DZB46" s="85"/>
      <c r="DZC46" s="85"/>
      <c r="DZD46" s="85"/>
      <c r="DZE46" s="85"/>
      <c r="DZF46" s="85"/>
      <c r="DZG46" s="85"/>
      <c r="DZH46" s="85"/>
      <c r="DZI46" s="85"/>
      <c r="DZJ46" s="85"/>
      <c r="DZK46" s="85"/>
      <c r="DZL46" s="85"/>
      <c r="DZM46" s="85"/>
      <c r="DZN46" s="85"/>
      <c r="DZO46" s="85"/>
      <c r="DZP46" s="85"/>
      <c r="DZQ46" s="85"/>
      <c r="DZR46" s="85"/>
      <c r="DZS46" s="85"/>
      <c r="DZT46" s="85"/>
      <c r="DZU46" s="85"/>
      <c r="DZV46" s="85"/>
      <c r="DZW46" s="85"/>
      <c r="DZX46" s="85"/>
      <c r="DZY46" s="85"/>
      <c r="DZZ46" s="85"/>
      <c r="EAA46" s="85"/>
      <c r="EAB46" s="85"/>
      <c r="EAC46" s="85"/>
      <c r="EAD46" s="85"/>
      <c r="EAE46" s="85"/>
      <c r="EAF46" s="85"/>
      <c r="EAG46" s="85"/>
      <c r="EAH46" s="85"/>
      <c r="EAI46" s="85"/>
      <c r="EAJ46" s="85"/>
      <c r="EAK46" s="85"/>
      <c r="EAL46" s="85"/>
      <c r="EAM46" s="85"/>
      <c r="EAN46" s="85"/>
      <c r="EAO46" s="85"/>
      <c r="EAP46" s="85"/>
      <c r="EAQ46" s="85"/>
      <c r="EAR46" s="85"/>
      <c r="EAS46" s="85"/>
      <c r="EAT46" s="85"/>
      <c r="EAU46" s="85"/>
      <c r="EAV46" s="85"/>
      <c r="EAW46" s="85"/>
      <c r="EAX46" s="85"/>
      <c r="EAY46" s="85"/>
      <c r="EAZ46" s="85"/>
      <c r="EBA46" s="85"/>
      <c r="EBB46" s="85"/>
      <c r="EBC46" s="85"/>
      <c r="EBD46" s="85"/>
      <c r="EBE46" s="85"/>
      <c r="EBF46" s="85"/>
      <c r="EBG46" s="85"/>
      <c r="EBH46" s="85"/>
      <c r="EBI46" s="85"/>
      <c r="EBJ46" s="85"/>
      <c r="EBK46" s="85"/>
      <c r="EBL46" s="85"/>
      <c r="EBM46" s="85"/>
      <c r="EBN46" s="85"/>
      <c r="EBO46" s="85"/>
      <c r="EBP46" s="85"/>
      <c r="EBQ46" s="85"/>
      <c r="EBR46" s="85"/>
      <c r="EBS46" s="85"/>
      <c r="EBT46" s="85"/>
      <c r="EBU46" s="85"/>
      <c r="EBV46" s="85"/>
      <c r="EBW46" s="85"/>
      <c r="EBX46" s="85"/>
      <c r="EBY46" s="85"/>
      <c r="EBZ46" s="85"/>
      <c r="ECA46" s="85"/>
      <c r="ECB46" s="85"/>
      <c r="ECC46" s="85"/>
      <c r="ECD46" s="85"/>
      <c r="ECE46" s="85"/>
      <c r="ECF46" s="85"/>
      <c r="ECG46" s="85"/>
      <c r="ECH46" s="85"/>
      <c r="ECI46" s="85"/>
      <c r="ECJ46" s="85"/>
      <c r="ECK46" s="85"/>
      <c r="ECL46" s="85"/>
      <c r="ECM46" s="85"/>
      <c r="ECN46" s="85"/>
      <c r="ECO46" s="85"/>
      <c r="ECP46" s="85"/>
      <c r="ECQ46" s="85"/>
      <c r="ECR46" s="85"/>
      <c r="ECS46" s="85"/>
      <c r="ECT46" s="85"/>
      <c r="ECU46" s="85"/>
      <c r="ECV46" s="85"/>
      <c r="ECW46" s="85"/>
      <c r="ECX46" s="85"/>
      <c r="ECY46" s="85"/>
      <c r="ECZ46" s="85"/>
      <c r="EDA46" s="85"/>
      <c r="EDB46" s="85"/>
      <c r="EDC46" s="85"/>
      <c r="EDD46" s="85"/>
      <c r="EDE46" s="85"/>
      <c r="EDF46" s="85"/>
      <c r="EDG46" s="85"/>
      <c r="EDH46" s="85"/>
      <c r="EDI46" s="85"/>
      <c r="EDJ46" s="85"/>
      <c r="EDK46" s="85"/>
      <c r="EDL46" s="85"/>
      <c r="EDM46" s="85"/>
      <c r="EDN46" s="85"/>
      <c r="EDO46" s="85"/>
      <c r="EDP46" s="85"/>
      <c r="EDQ46" s="85"/>
      <c r="EDR46" s="85"/>
      <c r="EDS46" s="85"/>
      <c r="EDT46" s="85"/>
      <c r="EDU46" s="85"/>
      <c r="EDV46" s="85"/>
      <c r="EDW46" s="85"/>
      <c r="EDX46" s="85"/>
      <c r="EDY46" s="85"/>
      <c r="EDZ46" s="85"/>
      <c r="EEA46" s="85"/>
      <c r="EEB46" s="85"/>
      <c r="EEC46" s="85"/>
      <c r="EED46" s="85"/>
      <c r="EEE46" s="85"/>
      <c r="EEF46" s="85"/>
      <c r="EEG46" s="85"/>
      <c r="EEH46" s="85"/>
      <c r="EEI46" s="85"/>
      <c r="EEJ46" s="85"/>
      <c r="EEK46" s="85"/>
      <c r="EEL46" s="85"/>
      <c r="EEM46" s="85"/>
      <c r="EEN46" s="85"/>
      <c r="EEO46" s="85"/>
      <c r="EEP46" s="85"/>
      <c r="EEQ46" s="85"/>
      <c r="EER46" s="85"/>
      <c r="EES46" s="85"/>
      <c r="EET46" s="85"/>
      <c r="EEU46" s="85"/>
      <c r="EEV46" s="85"/>
      <c r="EEW46" s="85"/>
      <c r="EEX46" s="85"/>
      <c r="EEY46" s="85"/>
      <c r="EEZ46" s="85"/>
      <c r="EFA46" s="85"/>
      <c r="EFB46" s="85"/>
      <c r="EFC46" s="85"/>
      <c r="EFD46" s="85"/>
      <c r="EFE46" s="85"/>
      <c r="EFF46" s="85"/>
      <c r="EFG46" s="85"/>
      <c r="EFH46" s="85"/>
      <c r="EFI46" s="85"/>
      <c r="EFJ46" s="85"/>
      <c r="EFK46" s="85"/>
      <c r="EFL46" s="85"/>
      <c r="EFM46" s="85"/>
      <c r="EFN46" s="85"/>
      <c r="EFO46" s="85"/>
      <c r="EFP46" s="85"/>
      <c r="EFQ46" s="85"/>
      <c r="EFR46" s="85"/>
      <c r="EFS46" s="85"/>
      <c r="EFT46" s="85"/>
      <c r="EFU46" s="85"/>
      <c r="EFV46" s="85"/>
      <c r="EFW46" s="85"/>
      <c r="EFX46" s="85"/>
      <c r="EFY46" s="85"/>
      <c r="EFZ46" s="85"/>
      <c r="EGA46" s="85"/>
      <c r="EGB46" s="85"/>
      <c r="EGC46" s="85"/>
      <c r="EGD46" s="85"/>
      <c r="EGE46" s="85"/>
      <c r="EGF46" s="85"/>
      <c r="EGG46" s="85"/>
      <c r="EGH46" s="85"/>
      <c r="EGI46" s="85"/>
      <c r="EGJ46" s="85"/>
      <c r="EGK46" s="85"/>
      <c r="EGL46" s="85"/>
      <c r="EGM46" s="85"/>
      <c r="EGN46" s="85"/>
      <c r="EGO46" s="85"/>
      <c r="EGP46" s="85"/>
      <c r="EGQ46" s="85"/>
      <c r="EGR46" s="85"/>
      <c r="EGS46" s="85"/>
      <c r="EGT46" s="85"/>
      <c r="EGU46" s="85"/>
      <c r="EGV46" s="85"/>
      <c r="EGW46" s="85"/>
      <c r="EGX46" s="85"/>
      <c r="EGY46" s="85"/>
      <c r="EGZ46" s="85"/>
      <c r="EHA46" s="85"/>
      <c r="EHB46" s="85"/>
      <c r="EHC46" s="85"/>
      <c r="EHD46" s="85"/>
      <c r="EHE46" s="85"/>
      <c r="EHF46" s="85"/>
      <c r="EHG46" s="85"/>
      <c r="EHH46" s="85"/>
      <c r="EHI46" s="85"/>
      <c r="EHJ46" s="85"/>
      <c r="EHK46" s="85"/>
      <c r="EHL46" s="85"/>
      <c r="EHM46" s="85"/>
      <c r="EHN46" s="85"/>
      <c r="EHO46" s="85"/>
      <c r="EHP46" s="85"/>
      <c r="EHQ46" s="85"/>
      <c r="EHR46" s="85"/>
      <c r="EHS46" s="85"/>
      <c r="EHT46" s="85"/>
      <c r="EHU46" s="85"/>
      <c r="EHV46" s="85"/>
      <c r="EHW46" s="85"/>
      <c r="EHX46" s="85"/>
      <c r="EHY46" s="85"/>
      <c r="EHZ46" s="85"/>
      <c r="EIA46" s="85"/>
      <c r="EIB46" s="85"/>
      <c r="EIC46" s="85"/>
      <c r="EID46" s="85"/>
      <c r="EIE46" s="85"/>
      <c r="EIF46" s="85"/>
      <c r="EIG46" s="85"/>
      <c r="EIH46" s="85"/>
      <c r="EII46" s="85"/>
      <c r="EIJ46" s="85"/>
      <c r="EIK46" s="85"/>
      <c r="EIL46" s="85"/>
      <c r="EIM46" s="85"/>
      <c r="EIN46" s="85"/>
      <c r="EIO46" s="85"/>
      <c r="EIP46" s="85"/>
      <c r="EIQ46" s="85"/>
      <c r="EIR46" s="85"/>
      <c r="EIS46" s="85"/>
      <c r="EIT46" s="85"/>
      <c r="EIU46" s="85"/>
      <c r="EIV46" s="85"/>
      <c r="EIW46" s="85"/>
      <c r="EIX46" s="85"/>
      <c r="EIY46" s="85"/>
      <c r="EIZ46" s="85"/>
      <c r="EJA46" s="85"/>
      <c r="EJB46" s="85"/>
      <c r="EJC46" s="85"/>
      <c r="EJD46" s="85"/>
      <c r="EJE46" s="85"/>
      <c r="EJF46" s="85"/>
      <c r="EJG46" s="85"/>
      <c r="EJH46" s="85"/>
      <c r="EJI46" s="85"/>
      <c r="EJJ46" s="85"/>
      <c r="EJK46" s="85"/>
      <c r="EJL46" s="85"/>
      <c r="EJM46" s="85"/>
      <c r="EJN46" s="85"/>
      <c r="EJO46" s="85"/>
      <c r="EJP46" s="85"/>
      <c r="EJQ46" s="85"/>
      <c r="EJR46" s="85"/>
      <c r="EJS46" s="85"/>
      <c r="EJT46" s="85"/>
      <c r="EJU46" s="85"/>
      <c r="EJV46" s="85"/>
      <c r="EJW46" s="85"/>
      <c r="EJX46" s="85"/>
      <c r="EJY46" s="85"/>
      <c r="EJZ46" s="85"/>
      <c r="EKA46" s="85"/>
      <c r="EKB46" s="85"/>
      <c r="EKC46" s="85"/>
      <c r="EKD46" s="85"/>
      <c r="EKE46" s="85"/>
      <c r="EKF46" s="85"/>
      <c r="EKG46" s="85"/>
      <c r="EKH46" s="85"/>
      <c r="EKI46" s="85"/>
      <c r="EKJ46" s="85"/>
      <c r="EKK46" s="85"/>
      <c r="EKL46" s="85"/>
      <c r="EKM46" s="85"/>
      <c r="EKN46" s="85"/>
      <c r="EKO46" s="85"/>
      <c r="EKP46" s="85"/>
      <c r="EKQ46" s="85"/>
      <c r="EKR46" s="85"/>
      <c r="EKS46" s="85"/>
      <c r="EKT46" s="85"/>
      <c r="EKU46" s="85"/>
      <c r="EKV46" s="85"/>
      <c r="EKW46" s="85"/>
      <c r="EKX46" s="85"/>
      <c r="EKY46" s="85"/>
      <c r="EKZ46" s="85"/>
      <c r="ELA46" s="85"/>
      <c r="ELB46" s="85"/>
      <c r="ELC46" s="85"/>
      <c r="ELD46" s="85"/>
      <c r="ELE46" s="85"/>
      <c r="ELF46" s="85"/>
      <c r="ELG46" s="85"/>
      <c r="ELH46" s="85"/>
      <c r="ELI46" s="85"/>
      <c r="ELJ46" s="85"/>
      <c r="ELK46" s="85"/>
      <c r="ELL46" s="85"/>
      <c r="ELM46" s="85"/>
      <c r="ELN46" s="85"/>
      <c r="ELO46" s="85"/>
      <c r="ELP46" s="85"/>
      <c r="ELQ46" s="85"/>
      <c r="ELR46" s="85"/>
      <c r="ELS46" s="85"/>
      <c r="ELT46" s="85"/>
      <c r="ELU46" s="85"/>
      <c r="ELV46" s="85"/>
      <c r="ELW46" s="85"/>
      <c r="ELX46" s="85"/>
      <c r="ELY46" s="85"/>
      <c r="ELZ46" s="85"/>
      <c r="EMA46" s="85"/>
      <c r="EMB46" s="85"/>
      <c r="EMC46" s="85"/>
      <c r="EMD46" s="85"/>
      <c r="EME46" s="85"/>
      <c r="EMF46" s="85"/>
      <c r="EMG46" s="85"/>
      <c r="EMH46" s="85"/>
      <c r="EMI46" s="85"/>
      <c r="EMJ46" s="85"/>
      <c r="EMK46" s="85"/>
      <c r="EML46" s="85"/>
      <c r="EMM46" s="85"/>
      <c r="EMN46" s="85"/>
      <c r="EMO46" s="85"/>
      <c r="EMP46" s="85"/>
      <c r="EMQ46" s="85"/>
      <c r="EMR46" s="85"/>
      <c r="EMS46" s="85"/>
      <c r="EMT46" s="85"/>
      <c r="EMU46" s="85"/>
      <c r="EMV46" s="85"/>
      <c r="EMW46" s="85"/>
      <c r="EMX46" s="85"/>
      <c r="EMY46" s="85"/>
      <c r="EMZ46" s="85"/>
      <c r="ENA46" s="85"/>
      <c r="ENB46" s="85"/>
      <c r="ENC46" s="85"/>
      <c r="END46" s="85"/>
      <c r="ENE46" s="85"/>
      <c r="ENF46" s="85"/>
      <c r="ENG46" s="85"/>
      <c r="ENH46" s="85"/>
      <c r="ENI46" s="85"/>
      <c r="ENJ46" s="85"/>
      <c r="ENK46" s="85"/>
      <c r="ENL46" s="85"/>
      <c r="ENM46" s="85"/>
      <c r="ENN46" s="85"/>
      <c r="ENO46" s="85"/>
      <c r="ENP46" s="85"/>
      <c r="ENQ46" s="85"/>
      <c r="ENR46" s="85"/>
      <c r="ENS46" s="85"/>
      <c r="ENT46" s="85"/>
      <c r="ENU46" s="85"/>
      <c r="ENV46" s="85"/>
      <c r="ENW46" s="85"/>
      <c r="ENX46" s="85"/>
      <c r="ENY46" s="85"/>
      <c r="ENZ46" s="85"/>
      <c r="EOA46" s="85"/>
      <c r="EOB46" s="85"/>
      <c r="EOC46" s="85"/>
      <c r="EOD46" s="85"/>
      <c r="EOE46" s="85"/>
      <c r="EOF46" s="85"/>
      <c r="EOG46" s="85"/>
      <c r="EOH46" s="85"/>
      <c r="EOI46" s="85"/>
      <c r="EOJ46" s="85"/>
      <c r="EOK46" s="85"/>
      <c r="EOL46" s="85"/>
      <c r="EOM46" s="85"/>
      <c r="EON46" s="85"/>
      <c r="EOO46" s="85"/>
      <c r="EOP46" s="85"/>
      <c r="EOQ46" s="85"/>
      <c r="EOR46" s="85"/>
      <c r="EOS46" s="85"/>
      <c r="EOT46" s="85"/>
      <c r="EOU46" s="85"/>
      <c r="EOV46" s="85"/>
      <c r="EOW46" s="85"/>
      <c r="EOX46" s="85"/>
      <c r="EOY46" s="85"/>
      <c r="EOZ46" s="85"/>
      <c r="EPA46" s="85"/>
      <c r="EPB46" s="85"/>
      <c r="EPC46" s="85"/>
      <c r="EPD46" s="85"/>
      <c r="EPE46" s="85"/>
      <c r="EPF46" s="85"/>
      <c r="EPG46" s="85"/>
      <c r="EPH46" s="85"/>
      <c r="EPI46" s="85"/>
      <c r="EPJ46" s="85"/>
      <c r="EPK46" s="85"/>
      <c r="EPL46" s="85"/>
      <c r="EPM46" s="85"/>
      <c r="EPN46" s="85"/>
      <c r="EPO46" s="85"/>
      <c r="EPP46" s="85"/>
      <c r="EPQ46" s="85"/>
      <c r="EPR46" s="85"/>
      <c r="EPS46" s="85"/>
      <c r="EPT46" s="85"/>
      <c r="EPU46" s="85"/>
      <c r="EPV46" s="85"/>
      <c r="EPW46" s="85"/>
      <c r="EPX46" s="85"/>
      <c r="EPY46" s="85"/>
      <c r="EPZ46" s="85"/>
      <c r="EQA46" s="85"/>
      <c r="EQB46" s="85"/>
      <c r="EQC46" s="85"/>
      <c r="EQD46" s="85"/>
      <c r="EQE46" s="85"/>
      <c r="EQF46" s="85"/>
      <c r="EQG46" s="85"/>
      <c r="EQH46" s="85"/>
      <c r="EQI46" s="85"/>
      <c r="EQJ46" s="85"/>
      <c r="EQK46" s="85"/>
      <c r="EQL46" s="85"/>
      <c r="EQM46" s="85"/>
      <c r="EQN46" s="85"/>
      <c r="EQO46" s="85"/>
      <c r="EQP46" s="85"/>
      <c r="EQQ46" s="85"/>
      <c r="EQR46" s="85"/>
      <c r="EQS46" s="85"/>
      <c r="EQT46" s="85"/>
      <c r="EQU46" s="85"/>
      <c r="EQV46" s="85"/>
      <c r="EQW46" s="85"/>
      <c r="EQX46" s="85"/>
      <c r="EQY46" s="85"/>
      <c r="EQZ46" s="85"/>
      <c r="ERA46" s="85"/>
      <c r="ERB46" s="85"/>
      <c r="ERC46" s="85"/>
      <c r="ERD46" s="85"/>
      <c r="ERE46" s="85"/>
      <c r="ERF46" s="85"/>
      <c r="ERG46" s="85"/>
      <c r="ERH46" s="85"/>
      <c r="ERI46" s="85"/>
      <c r="ERJ46" s="85"/>
      <c r="ERK46" s="85"/>
      <c r="ERL46" s="85"/>
      <c r="ERM46" s="85"/>
      <c r="ERN46" s="85"/>
      <c r="ERO46" s="85"/>
      <c r="ERP46" s="85"/>
      <c r="ERQ46" s="85"/>
      <c r="ERR46" s="85"/>
      <c r="ERS46" s="85"/>
      <c r="ERT46" s="85"/>
      <c r="ERU46" s="85"/>
      <c r="ERV46" s="85"/>
      <c r="ERW46" s="85"/>
      <c r="ERX46" s="85"/>
      <c r="ERY46" s="85"/>
      <c r="ERZ46" s="85"/>
      <c r="ESA46" s="85"/>
      <c r="ESB46" s="85"/>
      <c r="ESC46" s="85"/>
      <c r="ESD46" s="85"/>
      <c r="ESE46" s="85"/>
      <c r="ESF46" s="85"/>
      <c r="ESG46" s="85"/>
      <c r="ESH46" s="85"/>
      <c r="ESI46" s="85"/>
      <c r="ESJ46" s="85"/>
      <c r="ESK46" s="85"/>
      <c r="ESL46" s="85"/>
      <c r="ESM46" s="85"/>
      <c r="ESN46" s="85"/>
      <c r="ESO46" s="85"/>
      <c r="ESP46" s="85"/>
      <c r="ESQ46" s="85"/>
      <c r="ESR46" s="85"/>
      <c r="ESS46" s="85"/>
      <c r="EST46" s="85"/>
      <c r="ESU46" s="85"/>
      <c r="ESV46" s="85"/>
      <c r="ESW46" s="85"/>
      <c r="ESX46" s="85"/>
      <c r="ESY46" s="85"/>
      <c r="ESZ46" s="85"/>
      <c r="ETA46" s="85"/>
      <c r="ETB46" s="85"/>
      <c r="ETC46" s="85"/>
      <c r="ETD46" s="85"/>
      <c r="ETE46" s="85"/>
      <c r="ETF46" s="85"/>
      <c r="ETG46" s="85"/>
      <c r="ETH46" s="85"/>
      <c r="ETI46" s="85"/>
      <c r="ETJ46" s="85"/>
      <c r="ETK46" s="85"/>
      <c r="ETL46" s="85"/>
      <c r="ETM46" s="85"/>
      <c r="ETN46" s="85"/>
      <c r="ETO46" s="85"/>
      <c r="ETP46" s="85"/>
      <c r="ETQ46" s="85"/>
      <c r="ETR46" s="85"/>
      <c r="ETS46" s="85"/>
      <c r="ETT46" s="85"/>
      <c r="ETU46" s="85"/>
      <c r="ETV46" s="85"/>
      <c r="ETW46" s="85"/>
      <c r="ETX46" s="85"/>
      <c r="ETY46" s="85"/>
      <c r="ETZ46" s="85"/>
      <c r="EUA46" s="85"/>
      <c r="EUB46" s="85"/>
      <c r="EUC46" s="85"/>
      <c r="EUD46" s="85"/>
      <c r="EUE46" s="85"/>
      <c r="EUF46" s="85"/>
      <c r="EUG46" s="85"/>
      <c r="EUH46" s="85"/>
      <c r="EUI46" s="85"/>
      <c r="EUJ46" s="85"/>
      <c r="EUK46" s="85"/>
      <c r="EUL46" s="85"/>
      <c r="EUM46" s="85"/>
      <c r="EUN46" s="85"/>
      <c r="EUO46" s="85"/>
      <c r="EUP46" s="85"/>
      <c r="EUQ46" s="85"/>
      <c r="EUR46" s="85"/>
      <c r="EUS46" s="85"/>
      <c r="EUT46" s="85"/>
      <c r="EUU46" s="85"/>
      <c r="EUV46" s="85"/>
      <c r="EUW46" s="85"/>
      <c r="EUX46" s="85"/>
      <c r="EUY46" s="85"/>
      <c r="EUZ46" s="85"/>
      <c r="EVA46" s="85"/>
      <c r="EVB46" s="85"/>
      <c r="EVC46" s="85"/>
      <c r="EVD46" s="85"/>
      <c r="EVE46" s="85"/>
      <c r="EVF46" s="85"/>
      <c r="EVG46" s="85"/>
      <c r="EVH46" s="85"/>
      <c r="EVI46" s="85"/>
      <c r="EVJ46" s="85"/>
      <c r="EVK46" s="85"/>
      <c r="EVL46" s="85"/>
      <c r="EVM46" s="85"/>
      <c r="EVN46" s="85"/>
      <c r="EVO46" s="85"/>
      <c r="EVP46" s="85"/>
      <c r="EVQ46" s="85"/>
      <c r="EVR46" s="85"/>
      <c r="EVS46" s="85"/>
      <c r="EVT46" s="85"/>
      <c r="EVU46" s="85"/>
      <c r="EVV46" s="85"/>
      <c r="EVW46" s="85"/>
      <c r="EVX46" s="85"/>
      <c r="EVY46" s="85"/>
      <c r="EVZ46" s="85"/>
      <c r="EWA46" s="85"/>
      <c r="EWB46" s="85"/>
      <c r="EWC46" s="85"/>
      <c r="EWD46" s="85"/>
      <c r="EWE46" s="85"/>
      <c r="EWF46" s="85"/>
      <c r="EWG46" s="85"/>
      <c r="EWH46" s="85"/>
      <c r="EWI46" s="85"/>
      <c r="EWJ46" s="85"/>
      <c r="EWK46" s="85"/>
      <c r="EWL46" s="85"/>
      <c r="EWM46" s="85"/>
      <c r="EWN46" s="85"/>
      <c r="EWO46" s="85"/>
      <c r="EWP46" s="85"/>
      <c r="EWQ46" s="85"/>
      <c r="EWR46" s="85"/>
      <c r="EWS46" s="85"/>
      <c r="EWT46" s="85"/>
      <c r="EWU46" s="85"/>
      <c r="EWV46" s="85"/>
      <c r="EWW46" s="85"/>
      <c r="EWX46" s="85"/>
      <c r="EWY46" s="85"/>
      <c r="EWZ46" s="85"/>
      <c r="EXA46" s="85"/>
      <c r="EXB46" s="85"/>
      <c r="EXC46" s="85"/>
      <c r="EXD46" s="85"/>
      <c r="EXE46" s="85"/>
      <c r="EXF46" s="85"/>
      <c r="EXG46" s="85"/>
      <c r="EXH46" s="85"/>
      <c r="EXI46" s="85"/>
      <c r="EXJ46" s="85"/>
      <c r="EXK46" s="85"/>
      <c r="EXL46" s="85"/>
      <c r="EXM46" s="85"/>
      <c r="EXN46" s="85"/>
      <c r="EXO46" s="85"/>
      <c r="EXP46" s="85"/>
      <c r="EXQ46" s="85"/>
      <c r="EXR46" s="85"/>
      <c r="EXS46" s="85"/>
      <c r="EXT46" s="85"/>
      <c r="EXU46" s="85"/>
      <c r="EXV46" s="85"/>
      <c r="EXW46" s="85"/>
      <c r="EXX46" s="85"/>
      <c r="EXY46" s="85"/>
      <c r="EXZ46" s="85"/>
      <c r="EYA46" s="85"/>
      <c r="EYB46" s="85"/>
      <c r="EYC46" s="85"/>
      <c r="EYD46" s="85"/>
      <c r="EYE46" s="85"/>
      <c r="EYF46" s="85"/>
      <c r="EYG46" s="85"/>
      <c r="EYH46" s="85"/>
      <c r="EYI46" s="85"/>
      <c r="EYJ46" s="85"/>
      <c r="EYK46" s="85"/>
      <c r="EYL46" s="85"/>
      <c r="EYM46" s="85"/>
      <c r="EYN46" s="85"/>
      <c r="EYO46" s="85"/>
      <c r="EYP46" s="85"/>
      <c r="EYQ46" s="85"/>
      <c r="EYR46" s="85"/>
      <c r="EYS46" s="85"/>
      <c r="EYT46" s="85"/>
      <c r="EYU46" s="85"/>
      <c r="EYV46" s="85"/>
      <c r="EYW46" s="85"/>
      <c r="EYX46" s="85"/>
      <c r="EYY46" s="85"/>
      <c r="EYZ46" s="85"/>
      <c r="EZA46" s="85"/>
      <c r="EZB46" s="85"/>
      <c r="EZC46" s="85"/>
      <c r="EZD46" s="85"/>
      <c r="EZE46" s="85"/>
      <c r="EZF46" s="85"/>
      <c r="EZG46" s="85"/>
      <c r="EZH46" s="85"/>
      <c r="EZI46" s="85"/>
      <c r="EZJ46" s="85"/>
      <c r="EZK46" s="85"/>
      <c r="EZL46" s="85"/>
      <c r="EZM46" s="85"/>
      <c r="EZN46" s="85"/>
      <c r="EZO46" s="85"/>
      <c r="EZP46" s="85"/>
      <c r="EZQ46" s="85"/>
      <c r="EZR46" s="85"/>
      <c r="EZS46" s="85"/>
      <c r="EZT46" s="85"/>
      <c r="EZU46" s="85"/>
      <c r="EZV46" s="85"/>
      <c r="EZW46" s="85"/>
      <c r="EZX46" s="85"/>
      <c r="EZY46" s="85"/>
      <c r="EZZ46" s="85"/>
      <c r="FAA46" s="85"/>
      <c r="FAB46" s="85"/>
      <c r="FAC46" s="85"/>
      <c r="FAD46" s="85"/>
      <c r="FAE46" s="85"/>
      <c r="FAF46" s="85"/>
      <c r="FAG46" s="85"/>
      <c r="FAH46" s="85"/>
      <c r="FAI46" s="85"/>
      <c r="FAJ46" s="85"/>
      <c r="FAK46" s="85"/>
      <c r="FAL46" s="85"/>
      <c r="FAM46" s="85"/>
      <c r="FAN46" s="85"/>
      <c r="FAO46" s="85"/>
      <c r="FAP46" s="85"/>
      <c r="FAQ46" s="85"/>
      <c r="FAR46" s="85"/>
      <c r="FAS46" s="85"/>
      <c r="FAT46" s="85"/>
      <c r="FAU46" s="85"/>
      <c r="FAV46" s="85"/>
      <c r="FAW46" s="85"/>
      <c r="FAX46" s="85"/>
      <c r="FAY46" s="85"/>
      <c r="FAZ46" s="85"/>
      <c r="FBA46" s="85"/>
      <c r="FBB46" s="85"/>
      <c r="FBC46" s="85"/>
      <c r="FBD46" s="85"/>
      <c r="FBE46" s="85"/>
      <c r="FBF46" s="85"/>
      <c r="FBG46" s="85"/>
      <c r="FBH46" s="85"/>
      <c r="FBI46" s="85"/>
      <c r="FBJ46" s="85"/>
      <c r="FBK46" s="85"/>
      <c r="FBL46" s="85"/>
      <c r="FBM46" s="85"/>
      <c r="FBN46" s="85"/>
      <c r="FBO46" s="85"/>
      <c r="FBP46" s="85"/>
      <c r="FBQ46" s="85"/>
      <c r="FBR46" s="85"/>
      <c r="FBS46" s="85"/>
      <c r="FBT46" s="85"/>
      <c r="FBU46" s="85"/>
      <c r="FBV46" s="85"/>
      <c r="FBW46" s="85"/>
      <c r="FBX46" s="85"/>
      <c r="FBY46" s="85"/>
      <c r="FBZ46" s="85"/>
      <c r="FCA46" s="85"/>
      <c r="FCB46" s="85"/>
      <c r="FCC46" s="85"/>
      <c r="FCD46" s="85"/>
      <c r="FCE46" s="85"/>
      <c r="FCF46" s="85"/>
      <c r="FCG46" s="85"/>
      <c r="FCH46" s="85"/>
      <c r="FCI46" s="85"/>
      <c r="FCJ46" s="85"/>
      <c r="FCK46" s="85"/>
      <c r="FCL46" s="85"/>
      <c r="FCM46" s="85"/>
      <c r="FCN46" s="85"/>
      <c r="FCO46" s="85"/>
      <c r="FCP46" s="85"/>
      <c r="FCQ46" s="85"/>
      <c r="FCR46" s="85"/>
      <c r="FCS46" s="85"/>
      <c r="FCT46" s="85"/>
      <c r="FCU46" s="85"/>
      <c r="FCV46" s="85"/>
      <c r="FCW46" s="85"/>
      <c r="FCX46" s="85"/>
      <c r="FCY46" s="85"/>
      <c r="FCZ46" s="85"/>
      <c r="FDA46" s="85"/>
      <c r="FDB46" s="85"/>
      <c r="FDC46" s="85"/>
      <c r="FDD46" s="85"/>
      <c r="FDE46" s="85"/>
      <c r="FDF46" s="85"/>
      <c r="FDG46" s="85"/>
      <c r="FDH46" s="85"/>
      <c r="FDI46" s="85"/>
      <c r="FDJ46" s="85"/>
      <c r="FDK46" s="85"/>
      <c r="FDL46" s="85"/>
      <c r="FDM46" s="85"/>
      <c r="FDN46" s="85"/>
      <c r="FDO46" s="85"/>
      <c r="FDP46" s="85"/>
      <c r="FDQ46" s="85"/>
      <c r="FDR46" s="85"/>
      <c r="FDS46" s="85"/>
      <c r="FDT46" s="85"/>
      <c r="FDU46" s="85"/>
      <c r="FDV46" s="85"/>
      <c r="FDW46" s="85"/>
      <c r="FDX46" s="85"/>
      <c r="FDY46" s="85"/>
      <c r="FDZ46" s="85"/>
      <c r="FEA46" s="85"/>
      <c r="FEB46" s="85"/>
      <c r="FEC46" s="85"/>
      <c r="FED46" s="85"/>
      <c r="FEE46" s="85"/>
      <c r="FEF46" s="85"/>
      <c r="FEG46" s="85"/>
      <c r="FEH46" s="85"/>
      <c r="FEI46" s="85"/>
      <c r="FEJ46" s="85"/>
      <c r="FEK46" s="85"/>
      <c r="FEL46" s="85"/>
      <c r="FEM46" s="85"/>
      <c r="FEN46" s="85"/>
      <c r="FEO46" s="85"/>
      <c r="FEP46" s="85"/>
      <c r="FEQ46" s="85"/>
      <c r="FER46" s="85"/>
      <c r="FES46" s="85"/>
      <c r="FET46" s="85"/>
      <c r="FEU46" s="85"/>
      <c r="FEV46" s="85"/>
      <c r="FEW46" s="85"/>
      <c r="FEX46" s="85"/>
      <c r="FEY46" s="85"/>
      <c r="FEZ46" s="85"/>
      <c r="FFA46" s="85"/>
      <c r="FFB46" s="85"/>
      <c r="FFC46" s="85"/>
      <c r="FFD46" s="85"/>
      <c r="FFE46" s="85"/>
      <c r="FFF46" s="85"/>
      <c r="FFG46" s="85"/>
      <c r="FFH46" s="85"/>
      <c r="FFI46" s="85"/>
      <c r="FFJ46" s="85"/>
      <c r="FFK46" s="85"/>
      <c r="FFL46" s="85"/>
      <c r="FFM46" s="85"/>
      <c r="FFN46" s="85"/>
      <c r="FFO46" s="85"/>
      <c r="FFP46" s="85"/>
      <c r="FFQ46" s="85"/>
      <c r="FFR46" s="85"/>
      <c r="FFS46" s="85"/>
      <c r="FFT46" s="85"/>
      <c r="FFU46" s="85"/>
      <c r="FFV46" s="85"/>
      <c r="FFW46" s="85"/>
      <c r="FFX46" s="85"/>
      <c r="FFY46" s="85"/>
      <c r="FFZ46" s="85"/>
      <c r="FGA46" s="85"/>
      <c r="FGB46" s="85"/>
      <c r="FGC46" s="85"/>
      <c r="FGD46" s="85"/>
      <c r="FGE46" s="85"/>
      <c r="FGF46" s="85"/>
      <c r="FGG46" s="85"/>
      <c r="FGH46" s="85"/>
      <c r="FGI46" s="85"/>
      <c r="FGJ46" s="85"/>
      <c r="FGK46" s="85"/>
      <c r="FGL46" s="85"/>
      <c r="FGM46" s="85"/>
      <c r="FGN46" s="85"/>
      <c r="FGO46" s="85"/>
      <c r="FGP46" s="85"/>
      <c r="FGQ46" s="85"/>
      <c r="FGR46" s="85"/>
      <c r="FGS46" s="85"/>
      <c r="FGT46" s="85"/>
      <c r="FGU46" s="85"/>
      <c r="FGV46" s="85"/>
      <c r="FGW46" s="85"/>
      <c r="FGX46" s="85"/>
      <c r="FGY46" s="85"/>
      <c r="FGZ46" s="85"/>
      <c r="FHA46" s="85"/>
      <c r="FHB46" s="85"/>
      <c r="FHC46" s="85"/>
      <c r="FHD46" s="85"/>
      <c r="FHE46" s="85"/>
      <c r="FHF46" s="85"/>
      <c r="FHG46" s="85"/>
      <c r="FHH46" s="85"/>
      <c r="FHI46" s="85"/>
      <c r="FHJ46" s="85"/>
      <c r="FHK46" s="85"/>
      <c r="FHL46" s="85"/>
      <c r="FHM46" s="85"/>
      <c r="FHN46" s="85"/>
      <c r="FHO46" s="85"/>
      <c r="FHP46" s="85"/>
      <c r="FHQ46" s="85"/>
      <c r="FHR46" s="85"/>
      <c r="FHS46" s="85"/>
      <c r="FHT46" s="85"/>
      <c r="FHU46" s="85"/>
      <c r="FHV46" s="85"/>
      <c r="FHW46" s="85"/>
      <c r="FHX46" s="85"/>
      <c r="FHY46" s="85"/>
      <c r="FHZ46" s="85"/>
      <c r="FIA46" s="85"/>
      <c r="FIB46" s="85"/>
      <c r="FIC46" s="85"/>
      <c r="FID46" s="85"/>
      <c r="FIE46" s="85"/>
      <c r="FIF46" s="85"/>
      <c r="FIG46" s="85"/>
      <c r="FIH46" s="85"/>
      <c r="FII46" s="85"/>
      <c r="FIJ46" s="85"/>
      <c r="FIK46" s="85"/>
      <c r="FIL46" s="85"/>
      <c r="FIM46" s="85"/>
      <c r="FIN46" s="85"/>
      <c r="FIO46" s="85"/>
      <c r="FIP46" s="85"/>
      <c r="FIQ46" s="85"/>
      <c r="FIR46" s="85"/>
      <c r="FIS46" s="85"/>
      <c r="FIT46" s="85"/>
      <c r="FIU46" s="85"/>
      <c r="FIV46" s="85"/>
      <c r="FIW46" s="85"/>
      <c r="FIX46" s="85"/>
      <c r="FIY46" s="85"/>
      <c r="FIZ46" s="85"/>
      <c r="FJA46" s="85"/>
      <c r="FJB46" s="85"/>
      <c r="FJC46" s="85"/>
      <c r="FJD46" s="85"/>
      <c r="FJE46" s="85"/>
      <c r="FJF46" s="85"/>
      <c r="FJG46" s="85"/>
      <c r="FJH46" s="85"/>
      <c r="FJI46" s="85"/>
      <c r="FJJ46" s="85"/>
      <c r="FJK46" s="85"/>
      <c r="FJL46" s="85"/>
      <c r="FJM46" s="85"/>
      <c r="FJN46" s="85"/>
      <c r="FJO46" s="85"/>
      <c r="FJP46" s="85"/>
      <c r="FJQ46" s="85"/>
      <c r="FJR46" s="85"/>
      <c r="FJS46" s="85"/>
      <c r="FJT46" s="85"/>
      <c r="FJU46" s="85"/>
      <c r="FJV46" s="85"/>
      <c r="FJW46" s="85"/>
      <c r="FJX46" s="85"/>
      <c r="FJY46" s="85"/>
      <c r="FJZ46" s="85"/>
      <c r="FKA46" s="85"/>
      <c r="FKB46" s="85"/>
      <c r="FKC46" s="85"/>
      <c r="FKD46" s="85"/>
      <c r="FKE46" s="85"/>
      <c r="FKF46" s="85"/>
      <c r="FKG46" s="85"/>
      <c r="FKH46" s="85"/>
      <c r="FKI46" s="85"/>
      <c r="FKJ46" s="85"/>
      <c r="FKK46" s="85"/>
      <c r="FKL46" s="85"/>
      <c r="FKM46" s="85"/>
      <c r="FKN46" s="85"/>
      <c r="FKO46" s="85"/>
      <c r="FKP46" s="85"/>
      <c r="FKQ46" s="85"/>
      <c r="FKR46" s="85"/>
      <c r="FKS46" s="85"/>
      <c r="FKT46" s="85"/>
      <c r="FKU46" s="85"/>
      <c r="FKV46" s="85"/>
      <c r="FKW46" s="85"/>
      <c r="FKX46" s="85"/>
      <c r="FKY46" s="85"/>
      <c r="FKZ46" s="85"/>
      <c r="FLA46" s="85"/>
      <c r="FLB46" s="85"/>
      <c r="FLC46" s="85"/>
      <c r="FLD46" s="85"/>
      <c r="FLE46" s="85"/>
      <c r="FLF46" s="85"/>
      <c r="FLG46" s="85"/>
      <c r="FLH46" s="85"/>
      <c r="FLI46" s="85"/>
      <c r="FLJ46" s="85"/>
      <c r="FLK46" s="85"/>
      <c r="FLL46" s="85"/>
      <c r="FLM46" s="85"/>
      <c r="FLN46" s="85"/>
      <c r="FLO46" s="85"/>
      <c r="FLP46" s="85"/>
      <c r="FLQ46" s="85"/>
      <c r="FLR46" s="85"/>
      <c r="FLS46" s="85"/>
      <c r="FLT46" s="85"/>
      <c r="FLU46" s="85"/>
      <c r="FLV46" s="85"/>
      <c r="FLW46" s="85"/>
      <c r="FLX46" s="85"/>
      <c r="FLY46" s="85"/>
      <c r="FLZ46" s="85"/>
      <c r="FMA46" s="85"/>
      <c r="FMB46" s="85"/>
      <c r="FMC46" s="85"/>
      <c r="FMD46" s="85"/>
      <c r="FME46" s="85"/>
      <c r="FMF46" s="85"/>
      <c r="FMG46" s="85"/>
      <c r="FMH46" s="85"/>
      <c r="FMI46" s="85"/>
      <c r="FMJ46" s="85"/>
      <c r="FMK46" s="85"/>
      <c r="FML46" s="85"/>
      <c r="FMM46" s="85"/>
      <c r="FMN46" s="85"/>
      <c r="FMO46" s="85"/>
      <c r="FMP46" s="85"/>
      <c r="FMQ46" s="85"/>
      <c r="FMR46" s="85"/>
      <c r="FMS46" s="85"/>
      <c r="FMT46" s="85"/>
      <c r="FMU46" s="85"/>
      <c r="FMV46" s="85"/>
      <c r="FMW46" s="85"/>
      <c r="FMX46" s="85"/>
      <c r="FMY46" s="85"/>
      <c r="FMZ46" s="85"/>
      <c r="FNA46" s="85"/>
      <c r="FNB46" s="85"/>
      <c r="FNC46" s="85"/>
      <c r="FND46" s="85"/>
      <c r="FNE46" s="85"/>
      <c r="FNF46" s="85"/>
      <c r="FNG46" s="85"/>
      <c r="FNH46" s="85"/>
      <c r="FNI46" s="85"/>
      <c r="FNJ46" s="85"/>
      <c r="FNK46" s="85"/>
      <c r="FNL46" s="85"/>
      <c r="FNM46" s="85"/>
      <c r="FNN46" s="85"/>
      <c r="FNO46" s="85"/>
      <c r="FNP46" s="85"/>
      <c r="FNQ46" s="85"/>
      <c r="FNR46" s="85"/>
      <c r="FNS46" s="85"/>
      <c r="FNT46" s="85"/>
      <c r="FNU46" s="85"/>
      <c r="FNV46" s="85"/>
      <c r="FNW46" s="85"/>
      <c r="FNX46" s="85"/>
      <c r="FNY46" s="85"/>
      <c r="FNZ46" s="85"/>
      <c r="FOA46" s="85"/>
      <c r="FOB46" s="85"/>
      <c r="FOC46" s="85"/>
      <c r="FOD46" s="85"/>
      <c r="FOE46" s="85"/>
      <c r="FOF46" s="85"/>
      <c r="FOG46" s="85"/>
      <c r="FOH46" s="85"/>
      <c r="FOI46" s="85"/>
      <c r="FOJ46" s="85"/>
      <c r="FOK46" s="85"/>
      <c r="FOL46" s="85"/>
      <c r="FOM46" s="85"/>
      <c r="FON46" s="85"/>
      <c r="FOO46" s="85"/>
      <c r="FOP46" s="85"/>
      <c r="FOQ46" s="85"/>
      <c r="FOR46" s="85"/>
      <c r="FOS46" s="85"/>
      <c r="FOT46" s="85"/>
      <c r="FOU46" s="85"/>
      <c r="FOV46" s="85"/>
      <c r="FOW46" s="85"/>
      <c r="FOX46" s="85"/>
      <c r="FOY46" s="85"/>
      <c r="FOZ46" s="85"/>
      <c r="FPA46" s="85"/>
      <c r="FPB46" s="85"/>
      <c r="FPC46" s="85"/>
      <c r="FPD46" s="85"/>
      <c r="FPE46" s="85"/>
      <c r="FPF46" s="85"/>
      <c r="FPG46" s="85"/>
      <c r="FPH46" s="85"/>
      <c r="FPI46" s="85"/>
      <c r="FPJ46" s="85"/>
      <c r="FPK46" s="85"/>
      <c r="FPL46" s="85"/>
      <c r="FPM46" s="85"/>
      <c r="FPN46" s="85"/>
      <c r="FPO46" s="85"/>
      <c r="FPP46" s="85"/>
      <c r="FPQ46" s="85"/>
      <c r="FPR46" s="85"/>
      <c r="FPS46" s="85"/>
      <c r="FPT46" s="85"/>
      <c r="FPU46" s="85"/>
      <c r="FPV46" s="85"/>
      <c r="FPW46" s="85"/>
      <c r="FPX46" s="85"/>
      <c r="FPY46" s="85"/>
      <c r="FPZ46" s="85"/>
      <c r="FQA46" s="85"/>
      <c r="FQB46" s="85"/>
      <c r="FQC46" s="85"/>
      <c r="FQD46" s="85"/>
      <c r="FQE46" s="85"/>
      <c r="FQF46" s="85"/>
      <c r="FQG46" s="85"/>
      <c r="FQH46" s="85"/>
      <c r="FQI46" s="85"/>
      <c r="FQJ46" s="85"/>
      <c r="FQK46" s="85"/>
      <c r="FQL46" s="85"/>
      <c r="FQM46" s="85"/>
      <c r="FQN46" s="85"/>
      <c r="FQO46" s="85"/>
      <c r="FQP46" s="85"/>
      <c r="FQQ46" s="85"/>
      <c r="FQR46" s="85"/>
      <c r="FQS46" s="85"/>
      <c r="FQT46" s="85"/>
      <c r="FQU46" s="85"/>
      <c r="FQV46" s="85"/>
      <c r="FQW46" s="85"/>
      <c r="FQX46" s="85"/>
      <c r="FQY46" s="85"/>
      <c r="FQZ46" s="85"/>
      <c r="FRA46" s="85"/>
      <c r="FRB46" s="85"/>
      <c r="FRC46" s="85"/>
      <c r="FRD46" s="85"/>
      <c r="FRE46" s="85"/>
      <c r="FRF46" s="85"/>
      <c r="FRG46" s="85"/>
      <c r="FRH46" s="85"/>
      <c r="FRI46" s="85"/>
      <c r="FRJ46" s="85"/>
      <c r="FRK46" s="85"/>
      <c r="FRL46" s="85"/>
      <c r="FRM46" s="85"/>
      <c r="FRN46" s="85"/>
      <c r="FRO46" s="85"/>
      <c r="FRP46" s="85"/>
      <c r="FRQ46" s="85"/>
      <c r="FRR46" s="85"/>
      <c r="FRS46" s="85"/>
      <c r="FRT46" s="85"/>
      <c r="FRU46" s="85"/>
      <c r="FRV46" s="85"/>
      <c r="FRW46" s="85"/>
      <c r="FRX46" s="85"/>
      <c r="FRY46" s="85"/>
      <c r="FRZ46" s="85"/>
      <c r="FSA46" s="85"/>
      <c r="FSB46" s="85"/>
      <c r="FSC46" s="85"/>
      <c r="FSD46" s="85"/>
      <c r="FSE46" s="85"/>
      <c r="FSF46" s="85"/>
      <c r="FSG46" s="85"/>
      <c r="FSH46" s="85"/>
      <c r="FSI46" s="85"/>
      <c r="FSJ46" s="85"/>
      <c r="FSK46" s="85"/>
      <c r="FSL46" s="85"/>
      <c r="FSM46" s="85"/>
      <c r="FSN46" s="85"/>
      <c r="FSO46" s="85"/>
      <c r="FSP46" s="85"/>
      <c r="FSQ46" s="85"/>
      <c r="FSR46" s="85"/>
      <c r="FSS46" s="85"/>
      <c r="FST46" s="85"/>
      <c r="FSU46" s="85"/>
      <c r="FSV46" s="85"/>
      <c r="FSW46" s="85"/>
      <c r="FSX46" s="85"/>
      <c r="FSY46" s="85"/>
      <c r="FSZ46" s="85"/>
      <c r="FTA46" s="85"/>
      <c r="FTB46" s="85"/>
      <c r="FTC46" s="85"/>
      <c r="FTD46" s="85"/>
      <c r="FTE46" s="85"/>
      <c r="FTF46" s="85"/>
      <c r="FTG46" s="85"/>
      <c r="FTH46" s="85"/>
      <c r="FTI46" s="85"/>
      <c r="FTJ46" s="85"/>
      <c r="FTK46" s="85"/>
      <c r="FTL46" s="85"/>
      <c r="FTM46" s="85"/>
      <c r="FTN46" s="85"/>
      <c r="FTO46" s="85"/>
      <c r="FTP46" s="85"/>
      <c r="FTQ46" s="85"/>
      <c r="FTR46" s="85"/>
      <c r="FTS46" s="85"/>
      <c r="FTT46" s="85"/>
      <c r="FTU46" s="85"/>
      <c r="FTV46" s="85"/>
      <c r="FTW46" s="85"/>
      <c r="FTX46" s="85"/>
      <c r="FTY46" s="85"/>
      <c r="FTZ46" s="85"/>
      <c r="FUA46" s="85"/>
      <c r="FUB46" s="85"/>
      <c r="FUC46" s="85"/>
      <c r="FUD46" s="85"/>
      <c r="FUE46" s="85"/>
      <c r="FUF46" s="85"/>
      <c r="FUG46" s="85"/>
      <c r="FUH46" s="85"/>
      <c r="FUI46" s="85"/>
      <c r="FUJ46" s="85"/>
      <c r="FUK46" s="85"/>
      <c r="FUL46" s="85"/>
      <c r="FUM46" s="85"/>
      <c r="FUN46" s="85"/>
      <c r="FUO46" s="85"/>
      <c r="FUP46" s="85"/>
      <c r="FUQ46" s="85"/>
      <c r="FUR46" s="85"/>
      <c r="FUS46" s="85"/>
      <c r="FUT46" s="85"/>
      <c r="FUU46" s="85"/>
      <c r="FUV46" s="85"/>
      <c r="FUW46" s="85"/>
      <c r="FUX46" s="85"/>
      <c r="FUY46" s="85"/>
      <c r="FUZ46" s="85"/>
      <c r="FVA46" s="85"/>
      <c r="FVB46" s="85"/>
      <c r="FVC46" s="85"/>
      <c r="FVD46" s="85"/>
      <c r="FVE46" s="85"/>
      <c r="FVF46" s="85"/>
      <c r="FVG46" s="85"/>
      <c r="FVH46" s="85"/>
      <c r="FVI46" s="85"/>
      <c r="FVJ46" s="85"/>
      <c r="FVK46" s="85"/>
      <c r="FVL46" s="85"/>
      <c r="FVM46" s="85"/>
      <c r="FVN46" s="85"/>
      <c r="FVO46" s="85"/>
      <c r="FVP46" s="85"/>
      <c r="FVQ46" s="85"/>
      <c r="FVR46" s="85"/>
      <c r="FVS46" s="85"/>
      <c r="FVT46" s="85"/>
      <c r="FVU46" s="85"/>
      <c r="FVV46" s="85"/>
      <c r="FVW46" s="85"/>
      <c r="FVX46" s="85"/>
      <c r="FVY46" s="85"/>
      <c r="FVZ46" s="85"/>
      <c r="FWA46" s="85"/>
      <c r="FWB46" s="85"/>
      <c r="FWC46" s="85"/>
      <c r="FWD46" s="85"/>
      <c r="FWE46" s="85"/>
      <c r="FWF46" s="85"/>
      <c r="FWG46" s="85"/>
      <c r="FWH46" s="85"/>
      <c r="FWI46" s="85"/>
      <c r="FWJ46" s="85"/>
      <c r="FWK46" s="85"/>
      <c r="FWL46" s="85"/>
      <c r="FWM46" s="85"/>
      <c r="FWN46" s="85"/>
      <c r="FWO46" s="85"/>
      <c r="FWP46" s="85"/>
      <c r="FWQ46" s="85"/>
      <c r="FWR46" s="85"/>
      <c r="FWS46" s="85"/>
      <c r="FWT46" s="85"/>
      <c r="FWU46" s="85"/>
      <c r="FWV46" s="85"/>
      <c r="FWW46" s="85"/>
      <c r="FWX46" s="85"/>
      <c r="FWY46" s="85"/>
      <c r="FWZ46" s="85"/>
      <c r="FXA46" s="85"/>
      <c r="FXB46" s="85"/>
      <c r="FXC46" s="85"/>
      <c r="FXD46" s="85"/>
      <c r="FXE46" s="85"/>
      <c r="FXF46" s="85"/>
      <c r="FXG46" s="85"/>
      <c r="FXH46" s="85"/>
      <c r="FXI46" s="85"/>
      <c r="FXJ46" s="85"/>
      <c r="FXK46" s="85"/>
      <c r="FXL46" s="85"/>
      <c r="FXM46" s="85"/>
      <c r="FXN46" s="85"/>
      <c r="FXO46" s="85"/>
      <c r="FXP46" s="85"/>
      <c r="FXQ46" s="85"/>
      <c r="FXR46" s="85"/>
      <c r="FXS46" s="85"/>
      <c r="FXT46" s="85"/>
      <c r="FXU46" s="85"/>
      <c r="FXV46" s="85"/>
      <c r="FXW46" s="85"/>
      <c r="FXX46" s="85"/>
      <c r="FXY46" s="85"/>
      <c r="FXZ46" s="85"/>
      <c r="FYA46" s="85"/>
      <c r="FYB46" s="85"/>
      <c r="FYC46" s="85"/>
      <c r="FYD46" s="85"/>
      <c r="FYE46" s="85"/>
      <c r="FYF46" s="85"/>
      <c r="FYG46" s="85"/>
      <c r="FYH46" s="85"/>
      <c r="FYI46" s="85"/>
      <c r="FYJ46" s="85"/>
      <c r="FYK46" s="85"/>
      <c r="FYL46" s="85"/>
      <c r="FYM46" s="85"/>
      <c r="FYN46" s="85"/>
      <c r="FYO46" s="85"/>
      <c r="FYP46" s="85"/>
      <c r="FYQ46" s="85"/>
      <c r="FYR46" s="85"/>
      <c r="FYS46" s="85"/>
      <c r="FYT46" s="85"/>
      <c r="FYU46" s="85"/>
      <c r="FYV46" s="85"/>
      <c r="FYW46" s="85"/>
      <c r="FYX46" s="85"/>
      <c r="FYY46" s="85"/>
      <c r="FYZ46" s="85"/>
      <c r="FZA46" s="85"/>
      <c r="FZB46" s="85"/>
      <c r="FZC46" s="85"/>
      <c r="FZD46" s="85"/>
      <c r="FZE46" s="85"/>
      <c r="FZF46" s="85"/>
      <c r="FZG46" s="85"/>
      <c r="FZH46" s="85"/>
      <c r="FZI46" s="85"/>
      <c r="FZJ46" s="85"/>
      <c r="FZK46" s="85"/>
      <c r="FZL46" s="85"/>
      <c r="FZM46" s="85"/>
      <c r="FZN46" s="85"/>
      <c r="FZO46" s="85"/>
      <c r="FZP46" s="85"/>
      <c r="FZQ46" s="85"/>
      <c r="FZR46" s="85"/>
      <c r="FZS46" s="85"/>
      <c r="FZT46" s="85"/>
      <c r="FZU46" s="85"/>
      <c r="FZV46" s="85"/>
      <c r="FZW46" s="85"/>
      <c r="FZX46" s="85"/>
      <c r="FZY46" s="85"/>
      <c r="FZZ46" s="85"/>
      <c r="GAA46" s="85"/>
      <c r="GAB46" s="85"/>
      <c r="GAC46" s="85"/>
      <c r="GAD46" s="85"/>
      <c r="GAE46" s="85"/>
      <c r="GAF46" s="85"/>
      <c r="GAG46" s="85"/>
      <c r="GAH46" s="85"/>
      <c r="GAI46" s="85"/>
      <c r="GAJ46" s="85"/>
      <c r="GAK46" s="85"/>
      <c r="GAL46" s="85"/>
      <c r="GAM46" s="85"/>
      <c r="GAN46" s="85"/>
      <c r="GAO46" s="85"/>
      <c r="GAP46" s="85"/>
      <c r="GAQ46" s="85"/>
      <c r="GAR46" s="85"/>
      <c r="GAS46" s="85"/>
      <c r="GAT46" s="85"/>
      <c r="GAU46" s="85"/>
      <c r="GAV46" s="85"/>
      <c r="GAW46" s="85"/>
      <c r="GAX46" s="85"/>
      <c r="GAY46" s="85"/>
      <c r="GAZ46" s="85"/>
      <c r="GBA46" s="85"/>
      <c r="GBB46" s="85"/>
      <c r="GBC46" s="85"/>
      <c r="GBD46" s="85"/>
      <c r="GBE46" s="85"/>
      <c r="GBF46" s="85"/>
      <c r="GBG46" s="85"/>
      <c r="GBH46" s="85"/>
      <c r="GBI46" s="85"/>
      <c r="GBJ46" s="85"/>
      <c r="GBK46" s="85"/>
      <c r="GBL46" s="85"/>
      <c r="GBM46" s="85"/>
      <c r="GBN46" s="85"/>
      <c r="GBO46" s="85"/>
      <c r="GBP46" s="85"/>
      <c r="GBQ46" s="85"/>
      <c r="GBR46" s="85"/>
      <c r="GBS46" s="85"/>
      <c r="GBT46" s="85"/>
      <c r="GBU46" s="85"/>
      <c r="GBV46" s="85"/>
      <c r="GBW46" s="85"/>
      <c r="GBX46" s="85"/>
      <c r="GBY46" s="85"/>
      <c r="GBZ46" s="85"/>
      <c r="GCA46" s="85"/>
      <c r="GCB46" s="85"/>
      <c r="GCC46" s="85"/>
      <c r="GCD46" s="85"/>
      <c r="GCE46" s="85"/>
      <c r="GCF46" s="85"/>
      <c r="GCG46" s="85"/>
      <c r="GCH46" s="85"/>
      <c r="GCI46" s="85"/>
      <c r="GCJ46" s="85"/>
      <c r="GCK46" s="85"/>
      <c r="GCL46" s="85"/>
      <c r="GCM46" s="85"/>
      <c r="GCN46" s="85"/>
      <c r="GCO46" s="85"/>
      <c r="GCP46" s="85"/>
      <c r="GCQ46" s="85"/>
      <c r="GCR46" s="85"/>
      <c r="GCS46" s="85"/>
      <c r="GCT46" s="85"/>
      <c r="GCU46" s="85"/>
      <c r="GCV46" s="85"/>
      <c r="GCW46" s="85"/>
      <c r="GCX46" s="85"/>
      <c r="GCY46" s="85"/>
      <c r="GCZ46" s="85"/>
      <c r="GDA46" s="85"/>
      <c r="GDB46" s="85"/>
      <c r="GDC46" s="85"/>
      <c r="GDD46" s="85"/>
      <c r="GDE46" s="85"/>
      <c r="GDF46" s="85"/>
      <c r="GDG46" s="85"/>
      <c r="GDH46" s="85"/>
      <c r="GDI46" s="85"/>
      <c r="GDJ46" s="85"/>
      <c r="GDK46" s="85"/>
      <c r="GDL46" s="85"/>
      <c r="GDM46" s="85"/>
      <c r="GDN46" s="85"/>
      <c r="GDO46" s="85"/>
      <c r="GDP46" s="85"/>
      <c r="GDQ46" s="85"/>
      <c r="GDR46" s="85"/>
      <c r="GDS46" s="85"/>
      <c r="GDT46" s="85"/>
      <c r="GDU46" s="85"/>
      <c r="GDV46" s="85"/>
      <c r="GDW46" s="85"/>
      <c r="GDX46" s="85"/>
      <c r="GDY46" s="85"/>
      <c r="GDZ46" s="85"/>
      <c r="GEA46" s="85"/>
      <c r="GEB46" s="85"/>
      <c r="GEC46" s="85"/>
      <c r="GED46" s="85"/>
      <c r="GEE46" s="85"/>
      <c r="GEF46" s="85"/>
      <c r="GEG46" s="85"/>
      <c r="GEH46" s="85"/>
      <c r="GEI46" s="85"/>
      <c r="GEJ46" s="85"/>
      <c r="GEK46" s="85"/>
      <c r="GEL46" s="85"/>
      <c r="GEM46" s="85"/>
      <c r="GEN46" s="85"/>
      <c r="GEO46" s="85"/>
      <c r="GEP46" s="85"/>
      <c r="GEQ46" s="85"/>
      <c r="GER46" s="85"/>
      <c r="GES46" s="85"/>
      <c r="GET46" s="85"/>
      <c r="GEU46" s="85"/>
      <c r="GEV46" s="85"/>
      <c r="GEW46" s="85"/>
      <c r="GEX46" s="85"/>
      <c r="GEY46" s="85"/>
      <c r="GEZ46" s="85"/>
      <c r="GFA46" s="85"/>
      <c r="GFB46" s="85"/>
      <c r="GFC46" s="85"/>
      <c r="GFD46" s="85"/>
      <c r="GFE46" s="85"/>
      <c r="GFF46" s="85"/>
      <c r="GFG46" s="85"/>
      <c r="GFH46" s="85"/>
      <c r="GFI46" s="85"/>
      <c r="GFJ46" s="85"/>
      <c r="GFK46" s="85"/>
      <c r="GFL46" s="85"/>
      <c r="GFM46" s="85"/>
      <c r="GFN46" s="85"/>
      <c r="GFO46" s="85"/>
      <c r="GFP46" s="85"/>
      <c r="GFQ46" s="85"/>
      <c r="GFR46" s="85"/>
      <c r="GFS46" s="85"/>
      <c r="GFT46" s="85"/>
      <c r="GFU46" s="85"/>
      <c r="GFV46" s="85"/>
      <c r="GFW46" s="85"/>
      <c r="GFX46" s="85"/>
      <c r="GFY46" s="85"/>
      <c r="GFZ46" s="85"/>
      <c r="GGA46" s="85"/>
      <c r="GGB46" s="85"/>
      <c r="GGC46" s="85"/>
      <c r="GGD46" s="85"/>
      <c r="GGE46" s="85"/>
      <c r="GGF46" s="85"/>
      <c r="GGG46" s="85"/>
      <c r="GGH46" s="85"/>
      <c r="GGI46" s="85"/>
      <c r="GGJ46" s="85"/>
      <c r="GGK46" s="85"/>
      <c r="GGL46" s="85"/>
      <c r="GGM46" s="85"/>
      <c r="GGN46" s="85"/>
      <c r="GGO46" s="85"/>
      <c r="GGP46" s="85"/>
      <c r="GGQ46" s="85"/>
      <c r="GGR46" s="85"/>
      <c r="GGS46" s="85"/>
      <c r="GGT46" s="85"/>
      <c r="GGU46" s="85"/>
      <c r="GGV46" s="85"/>
      <c r="GGW46" s="85"/>
      <c r="GGX46" s="85"/>
      <c r="GGY46" s="85"/>
      <c r="GGZ46" s="85"/>
      <c r="GHA46" s="85"/>
      <c r="GHB46" s="85"/>
      <c r="GHC46" s="85"/>
      <c r="GHD46" s="85"/>
      <c r="GHE46" s="85"/>
      <c r="GHF46" s="85"/>
      <c r="GHG46" s="85"/>
      <c r="GHH46" s="85"/>
      <c r="GHI46" s="85"/>
      <c r="GHJ46" s="85"/>
      <c r="GHK46" s="85"/>
      <c r="GHL46" s="85"/>
      <c r="GHM46" s="85"/>
      <c r="GHN46" s="85"/>
      <c r="GHO46" s="85"/>
      <c r="GHP46" s="85"/>
      <c r="GHQ46" s="85"/>
      <c r="GHR46" s="85"/>
      <c r="GHS46" s="85"/>
      <c r="GHT46" s="85"/>
      <c r="GHU46" s="85"/>
      <c r="GHV46" s="85"/>
      <c r="GHW46" s="85"/>
      <c r="GHX46" s="85"/>
      <c r="GHY46" s="85"/>
      <c r="GHZ46" s="85"/>
      <c r="GIA46" s="85"/>
      <c r="GIB46" s="85"/>
      <c r="GIC46" s="85"/>
      <c r="GID46" s="85"/>
      <c r="GIE46" s="85"/>
      <c r="GIF46" s="85"/>
      <c r="GIG46" s="85"/>
      <c r="GIH46" s="85"/>
      <c r="GII46" s="85"/>
      <c r="GIJ46" s="85"/>
      <c r="GIK46" s="85"/>
      <c r="GIL46" s="85"/>
      <c r="GIM46" s="85"/>
      <c r="GIN46" s="85"/>
      <c r="GIO46" s="85"/>
      <c r="GIP46" s="85"/>
      <c r="GIQ46" s="85"/>
      <c r="GIR46" s="85"/>
      <c r="GIS46" s="85"/>
      <c r="GIT46" s="85"/>
      <c r="GIU46" s="85"/>
      <c r="GIV46" s="85"/>
      <c r="GIW46" s="85"/>
      <c r="GIX46" s="85"/>
      <c r="GIY46" s="85"/>
      <c r="GIZ46" s="85"/>
      <c r="GJA46" s="85"/>
      <c r="GJB46" s="85"/>
      <c r="GJC46" s="85"/>
      <c r="GJD46" s="85"/>
      <c r="GJE46" s="85"/>
      <c r="GJF46" s="85"/>
      <c r="GJG46" s="85"/>
      <c r="GJH46" s="85"/>
      <c r="GJI46" s="85"/>
      <c r="GJJ46" s="85"/>
      <c r="GJK46" s="85"/>
      <c r="GJL46" s="85"/>
      <c r="GJM46" s="85"/>
      <c r="GJN46" s="85"/>
      <c r="GJO46" s="85"/>
      <c r="GJP46" s="85"/>
      <c r="GJQ46" s="85"/>
      <c r="GJR46" s="85"/>
      <c r="GJS46" s="85"/>
      <c r="GJT46" s="85"/>
      <c r="GJU46" s="85"/>
      <c r="GJV46" s="85"/>
      <c r="GJW46" s="85"/>
      <c r="GJX46" s="85"/>
      <c r="GJY46" s="85"/>
      <c r="GJZ46" s="85"/>
      <c r="GKA46" s="85"/>
      <c r="GKB46" s="85"/>
      <c r="GKC46" s="85"/>
      <c r="GKD46" s="85"/>
      <c r="GKE46" s="85"/>
      <c r="GKF46" s="85"/>
      <c r="GKG46" s="85"/>
      <c r="GKH46" s="85"/>
      <c r="GKI46" s="85"/>
      <c r="GKJ46" s="85"/>
      <c r="GKK46" s="85"/>
      <c r="GKL46" s="85"/>
      <c r="GKM46" s="85"/>
      <c r="GKN46" s="85"/>
      <c r="GKO46" s="85"/>
      <c r="GKP46" s="85"/>
      <c r="GKQ46" s="85"/>
      <c r="GKR46" s="85"/>
      <c r="GKS46" s="85"/>
      <c r="GKT46" s="85"/>
      <c r="GKU46" s="85"/>
      <c r="GKV46" s="85"/>
      <c r="GKW46" s="85"/>
      <c r="GKX46" s="85"/>
      <c r="GKY46" s="85"/>
      <c r="GKZ46" s="85"/>
      <c r="GLA46" s="85"/>
      <c r="GLB46" s="85"/>
      <c r="GLC46" s="85"/>
      <c r="GLD46" s="85"/>
      <c r="GLE46" s="85"/>
      <c r="GLF46" s="85"/>
      <c r="GLG46" s="85"/>
      <c r="GLH46" s="85"/>
      <c r="GLI46" s="85"/>
      <c r="GLJ46" s="85"/>
      <c r="GLK46" s="85"/>
      <c r="GLL46" s="85"/>
      <c r="GLM46" s="85"/>
      <c r="GLN46" s="85"/>
      <c r="GLO46" s="85"/>
      <c r="GLP46" s="85"/>
      <c r="GLQ46" s="85"/>
      <c r="GLR46" s="85"/>
      <c r="GLS46" s="85"/>
      <c r="GLT46" s="85"/>
      <c r="GLU46" s="85"/>
      <c r="GLV46" s="85"/>
      <c r="GLW46" s="85"/>
      <c r="GLX46" s="85"/>
      <c r="GLY46" s="85"/>
      <c r="GLZ46" s="85"/>
      <c r="GMA46" s="85"/>
      <c r="GMB46" s="85"/>
      <c r="GMC46" s="85"/>
      <c r="GMD46" s="85"/>
      <c r="GME46" s="85"/>
      <c r="GMF46" s="85"/>
      <c r="GMG46" s="85"/>
      <c r="GMH46" s="85"/>
      <c r="GMI46" s="85"/>
      <c r="GMJ46" s="85"/>
      <c r="GMK46" s="85"/>
      <c r="GML46" s="85"/>
      <c r="GMM46" s="85"/>
      <c r="GMN46" s="85"/>
      <c r="GMO46" s="85"/>
      <c r="GMP46" s="85"/>
      <c r="GMQ46" s="85"/>
      <c r="GMR46" s="85"/>
      <c r="GMS46" s="85"/>
      <c r="GMT46" s="85"/>
      <c r="GMU46" s="85"/>
      <c r="GMV46" s="85"/>
      <c r="GMW46" s="85"/>
      <c r="GMX46" s="85"/>
      <c r="GMY46" s="85"/>
      <c r="GMZ46" s="85"/>
      <c r="GNA46" s="85"/>
      <c r="GNB46" s="85"/>
      <c r="GNC46" s="85"/>
      <c r="GND46" s="85"/>
      <c r="GNE46" s="85"/>
      <c r="GNF46" s="85"/>
      <c r="GNG46" s="85"/>
      <c r="GNH46" s="85"/>
      <c r="GNI46" s="85"/>
      <c r="GNJ46" s="85"/>
      <c r="GNK46" s="85"/>
      <c r="GNL46" s="85"/>
      <c r="GNM46" s="85"/>
      <c r="GNN46" s="85"/>
      <c r="GNO46" s="85"/>
      <c r="GNP46" s="85"/>
      <c r="GNQ46" s="85"/>
      <c r="GNR46" s="85"/>
      <c r="GNS46" s="85"/>
      <c r="GNT46" s="85"/>
      <c r="GNU46" s="85"/>
      <c r="GNV46" s="85"/>
      <c r="GNW46" s="85"/>
      <c r="GNX46" s="85"/>
      <c r="GNY46" s="85"/>
      <c r="GNZ46" s="85"/>
      <c r="GOA46" s="85"/>
      <c r="GOB46" s="85"/>
      <c r="GOC46" s="85"/>
      <c r="GOD46" s="85"/>
      <c r="GOE46" s="85"/>
      <c r="GOF46" s="85"/>
      <c r="GOG46" s="85"/>
      <c r="GOH46" s="85"/>
      <c r="GOI46" s="85"/>
      <c r="GOJ46" s="85"/>
      <c r="GOK46" s="85"/>
      <c r="GOL46" s="85"/>
      <c r="GOM46" s="85"/>
      <c r="GON46" s="85"/>
      <c r="GOO46" s="85"/>
      <c r="GOP46" s="85"/>
      <c r="GOQ46" s="85"/>
      <c r="GOR46" s="85"/>
      <c r="GOS46" s="85"/>
      <c r="GOT46" s="85"/>
      <c r="GOU46" s="85"/>
      <c r="GOV46" s="85"/>
      <c r="GOW46" s="85"/>
      <c r="GOX46" s="85"/>
      <c r="GOY46" s="85"/>
      <c r="GOZ46" s="85"/>
      <c r="GPA46" s="85"/>
      <c r="GPB46" s="85"/>
      <c r="GPC46" s="85"/>
      <c r="GPD46" s="85"/>
      <c r="GPE46" s="85"/>
      <c r="GPF46" s="85"/>
      <c r="GPG46" s="85"/>
      <c r="GPH46" s="85"/>
      <c r="GPI46" s="85"/>
      <c r="GPJ46" s="85"/>
      <c r="GPK46" s="85"/>
      <c r="GPL46" s="85"/>
      <c r="GPM46" s="85"/>
      <c r="GPN46" s="85"/>
      <c r="GPO46" s="85"/>
      <c r="GPP46" s="85"/>
      <c r="GPQ46" s="85"/>
      <c r="GPR46" s="85"/>
      <c r="GPS46" s="85"/>
      <c r="GPT46" s="85"/>
      <c r="GPU46" s="85"/>
      <c r="GPV46" s="85"/>
      <c r="GPW46" s="85"/>
      <c r="GPX46" s="85"/>
      <c r="GPY46" s="85"/>
      <c r="GPZ46" s="85"/>
      <c r="GQA46" s="85"/>
      <c r="GQB46" s="85"/>
      <c r="GQC46" s="85"/>
      <c r="GQD46" s="85"/>
      <c r="GQE46" s="85"/>
      <c r="GQF46" s="85"/>
      <c r="GQG46" s="85"/>
      <c r="GQH46" s="85"/>
      <c r="GQI46" s="85"/>
      <c r="GQJ46" s="85"/>
      <c r="GQK46" s="85"/>
      <c r="GQL46" s="85"/>
      <c r="GQM46" s="85"/>
      <c r="GQN46" s="85"/>
      <c r="GQO46" s="85"/>
      <c r="GQP46" s="85"/>
      <c r="GQQ46" s="85"/>
      <c r="GQR46" s="85"/>
      <c r="GQS46" s="85"/>
      <c r="GQT46" s="85"/>
      <c r="GQU46" s="85"/>
      <c r="GQV46" s="85"/>
      <c r="GQW46" s="85"/>
      <c r="GQX46" s="85"/>
      <c r="GQY46" s="85"/>
      <c r="GQZ46" s="85"/>
      <c r="GRA46" s="85"/>
      <c r="GRB46" s="85"/>
      <c r="GRC46" s="85"/>
      <c r="GRD46" s="85"/>
      <c r="GRE46" s="85"/>
      <c r="GRF46" s="85"/>
      <c r="GRG46" s="85"/>
      <c r="GRH46" s="85"/>
      <c r="GRI46" s="85"/>
      <c r="GRJ46" s="85"/>
      <c r="GRK46" s="85"/>
      <c r="GRL46" s="85"/>
      <c r="GRM46" s="85"/>
      <c r="GRN46" s="85"/>
      <c r="GRO46" s="85"/>
      <c r="GRP46" s="85"/>
      <c r="GRQ46" s="85"/>
      <c r="GRR46" s="85"/>
      <c r="GRS46" s="85"/>
      <c r="GRT46" s="85"/>
      <c r="GRU46" s="85"/>
      <c r="GRV46" s="85"/>
      <c r="GRW46" s="85"/>
      <c r="GRX46" s="85"/>
      <c r="GRY46" s="85"/>
      <c r="GRZ46" s="85"/>
      <c r="GSA46" s="85"/>
      <c r="GSB46" s="85"/>
      <c r="GSC46" s="85"/>
      <c r="GSD46" s="85"/>
      <c r="GSE46" s="85"/>
      <c r="GSF46" s="85"/>
      <c r="GSG46" s="85"/>
      <c r="GSH46" s="85"/>
      <c r="GSI46" s="85"/>
      <c r="GSJ46" s="85"/>
      <c r="GSK46" s="85"/>
      <c r="GSL46" s="85"/>
      <c r="GSM46" s="85"/>
      <c r="GSN46" s="85"/>
      <c r="GSO46" s="85"/>
      <c r="GSP46" s="85"/>
      <c r="GSQ46" s="85"/>
      <c r="GSR46" s="85"/>
      <c r="GSS46" s="85"/>
      <c r="GST46" s="85"/>
      <c r="GSU46" s="85"/>
      <c r="GSV46" s="85"/>
      <c r="GSW46" s="85"/>
      <c r="GSX46" s="85"/>
      <c r="GSY46" s="85"/>
      <c r="GSZ46" s="85"/>
      <c r="GTA46" s="85"/>
      <c r="GTB46" s="85"/>
      <c r="GTC46" s="85"/>
      <c r="GTD46" s="85"/>
      <c r="GTE46" s="85"/>
      <c r="GTF46" s="85"/>
      <c r="GTG46" s="85"/>
      <c r="GTH46" s="85"/>
      <c r="GTI46" s="85"/>
      <c r="GTJ46" s="85"/>
      <c r="GTK46" s="85"/>
      <c r="GTL46" s="85"/>
      <c r="GTM46" s="85"/>
      <c r="GTN46" s="85"/>
      <c r="GTO46" s="85"/>
      <c r="GTP46" s="85"/>
      <c r="GTQ46" s="85"/>
      <c r="GTR46" s="85"/>
      <c r="GTS46" s="85"/>
      <c r="GTT46" s="85"/>
      <c r="GTU46" s="85"/>
      <c r="GTV46" s="85"/>
      <c r="GTW46" s="85"/>
      <c r="GTX46" s="85"/>
      <c r="GTY46" s="85"/>
      <c r="GTZ46" s="85"/>
      <c r="GUA46" s="85"/>
      <c r="GUB46" s="85"/>
      <c r="GUC46" s="85"/>
      <c r="GUD46" s="85"/>
      <c r="GUE46" s="85"/>
      <c r="GUF46" s="85"/>
      <c r="GUG46" s="85"/>
      <c r="GUH46" s="85"/>
      <c r="GUI46" s="85"/>
      <c r="GUJ46" s="85"/>
      <c r="GUK46" s="85"/>
      <c r="GUL46" s="85"/>
      <c r="GUM46" s="85"/>
      <c r="GUN46" s="85"/>
      <c r="GUO46" s="85"/>
      <c r="GUP46" s="85"/>
      <c r="GUQ46" s="85"/>
      <c r="GUR46" s="85"/>
      <c r="GUS46" s="85"/>
      <c r="GUT46" s="85"/>
      <c r="GUU46" s="85"/>
      <c r="GUV46" s="85"/>
      <c r="GUW46" s="85"/>
      <c r="GUX46" s="85"/>
      <c r="GUY46" s="85"/>
      <c r="GUZ46" s="85"/>
      <c r="GVA46" s="85"/>
      <c r="GVB46" s="85"/>
      <c r="GVC46" s="85"/>
      <c r="GVD46" s="85"/>
      <c r="GVE46" s="85"/>
      <c r="GVF46" s="85"/>
      <c r="GVG46" s="85"/>
      <c r="GVH46" s="85"/>
      <c r="GVI46" s="85"/>
      <c r="GVJ46" s="85"/>
      <c r="GVK46" s="85"/>
      <c r="GVL46" s="85"/>
      <c r="GVM46" s="85"/>
      <c r="GVN46" s="85"/>
      <c r="GVO46" s="85"/>
      <c r="GVP46" s="85"/>
      <c r="GVQ46" s="85"/>
      <c r="GVR46" s="85"/>
      <c r="GVS46" s="85"/>
      <c r="GVT46" s="85"/>
      <c r="GVU46" s="85"/>
      <c r="GVV46" s="85"/>
      <c r="GVW46" s="85"/>
      <c r="GVX46" s="85"/>
      <c r="GVY46" s="85"/>
      <c r="GVZ46" s="85"/>
      <c r="GWA46" s="85"/>
      <c r="GWB46" s="85"/>
      <c r="GWC46" s="85"/>
      <c r="GWD46" s="85"/>
      <c r="GWE46" s="85"/>
      <c r="GWF46" s="85"/>
      <c r="GWG46" s="85"/>
      <c r="GWH46" s="85"/>
      <c r="GWI46" s="85"/>
      <c r="GWJ46" s="85"/>
      <c r="GWK46" s="85"/>
      <c r="GWL46" s="85"/>
      <c r="GWM46" s="85"/>
      <c r="GWN46" s="85"/>
      <c r="GWO46" s="85"/>
      <c r="GWP46" s="85"/>
      <c r="GWQ46" s="85"/>
      <c r="GWR46" s="85"/>
      <c r="GWS46" s="85"/>
      <c r="GWT46" s="85"/>
      <c r="GWU46" s="85"/>
      <c r="GWV46" s="85"/>
      <c r="GWW46" s="85"/>
      <c r="GWX46" s="85"/>
      <c r="GWY46" s="85"/>
      <c r="GWZ46" s="85"/>
      <c r="GXA46" s="85"/>
      <c r="GXB46" s="85"/>
      <c r="GXC46" s="85"/>
      <c r="GXD46" s="85"/>
      <c r="GXE46" s="85"/>
      <c r="GXF46" s="85"/>
      <c r="GXG46" s="85"/>
      <c r="GXH46" s="85"/>
      <c r="GXI46" s="85"/>
      <c r="GXJ46" s="85"/>
      <c r="GXK46" s="85"/>
      <c r="GXL46" s="85"/>
      <c r="GXM46" s="85"/>
      <c r="GXN46" s="85"/>
      <c r="GXO46" s="85"/>
      <c r="GXP46" s="85"/>
      <c r="GXQ46" s="85"/>
      <c r="GXR46" s="85"/>
      <c r="GXS46" s="85"/>
      <c r="GXT46" s="85"/>
      <c r="GXU46" s="85"/>
      <c r="GXV46" s="85"/>
      <c r="GXW46" s="85"/>
      <c r="GXX46" s="85"/>
      <c r="GXY46" s="85"/>
      <c r="GXZ46" s="85"/>
      <c r="GYA46" s="85"/>
      <c r="GYB46" s="85"/>
      <c r="GYC46" s="85"/>
      <c r="GYD46" s="85"/>
      <c r="GYE46" s="85"/>
      <c r="GYF46" s="85"/>
      <c r="GYG46" s="85"/>
      <c r="GYH46" s="85"/>
      <c r="GYI46" s="85"/>
      <c r="GYJ46" s="85"/>
      <c r="GYK46" s="85"/>
      <c r="GYL46" s="85"/>
      <c r="GYM46" s="85"/>
      <c r="GYN46" s="85"/>
      <c r="GYO46" s="85"/>
      <c r="GYP46" s="85"/>
      <c r="GYQ46" s="85"/>
      <c r="GYR46" s="85"/>
      <c r="GYS46" s="85"/>
      <c r="GYT46" s="85"/>
      <c r="GYU46" s="85"/>
      <c r="GYV46" s="85"/>
      <c r="GYW46" s="85"/>
      <c r="GYX46" s="85"/>
      <c r="GYY46" s="85"/>
      <c r="GYZ46" s="85"/>
      <c r="GZA46" s="85"/>
      <c r="GZB46" s="85"/>
      <c r="GZC46" s="85"/>
      <c r="GZD46" s="85"/>
      <c r="GZE46" s="85"/>
      <c r="GZF46" s="85"/>
      <c r="GZG46" s="85"/>
      <c r="GZH46" s="85"/>
      <c r="GZI46" s="85"/>
      <c r="GZJ46" s="85"/>
      <c r="GZK46" s="85"/>
      <c r="GZL46" s="85"/>
      <c r="GZM46" s="85"/>
      <c r="GZN46" s="85"/>
      <c r="GZO46" s="85"/>
      <c r="GZP46" s="85"/>
      <c r="GZQ46" s="85"/>
      <c r="GZR46" s="85"/>
      <c r="GZS46" s="85"/>
      <c r="GZT46" s="85"/>
      <c r="GZU46" s="85"/>
      <c r="GZV46" s="85"/>
      <c r="GZW46" s="85"/>
      <c r="GZX46" s="85"/>
      <c r="GZY46" s="85"/>
      <c r="GZZ46" s="85"/>
      <c r="HAA46" s="85"/>
      <c r="HAB46" s="85"/>
      <c r="HAC46" s="85"/>
      <c r="HAD46" s="85"/>
      <c r="HAE46" s="85"/>
      <c r="HAF46" s="85"/>
      <c r="HAG46" s="85"/>
      <c r="HAH46" s="85"/>
      <c r="HAI46" s="85"/>
      <c r="HAJ46" s="85"/>
      <c r="HAK46" s="85"/>
      <c r="HAL46" s="85"/>
      <c r="HAM46" s="85"/>
      <c r="HAN46" s="85"/>
      <c r="HAO46" s="85"/>
      <c r="HAP46" s="85"/>
      <c r="HAQ46" s="85"/>
      <c r="HAR46" s="85"/>
      <c r="HAS46" s="85"/>
      <c r="HAT46" s="85"/>
      <c r="HAU46" s="85"/>
      <c r="HAV46" s="85"/>
      <c r="HAW46" s="85"/>
      <c r="HAX46" s="85"/>
      <c r="HAY46" s="85"/>
      <c r="HAZ46" s="85"/>
      <c r="HBA46" s="85"/>
      <c r="HBB46" s="85"/>
      <c r="HBC46" s="85"/>
      <c r="HBD46" s="85"/>
      <c r="HBE46" s="85"/>
      <c r="HBF46" s="85"/>
      <c r="HBG46" s="85"/>
      <c r="HBH46" s="85"/>
      <c r="HBI46" s="85"/>
      <c r="HBJ46" s="85"/>
      <c r="HBK46" s="85"/>
      <c r="HBL46" s="85"/>
      <c r="HBM46" s="85"/>
      <c r="HBN46" s="85"/>
      <c r="HBO46" s="85"/>
      <c r="HBP46" s="85"/>
      <c r="HBQ46" s="85"/>
      <c r="HBR46" s="85"/>
      <c r="HBS46" s="85"/>
      <c r="HBT46" s="85"/>
      <c r="HBU46" s="85"/>
      <c r="HBV46" s="85"/>
      <c r="HBW46" s="85"/>
      <c r="HBX46" s="85"/>
      <c r="HBY46" s="85"/>
      <c r="HBZ46" s="85"/>
      <c r="HCA46" s="85"/>
      <c r="HCB46" s="85"/>
      <c r="HCC46" s="85"/>
      <c r="HCD46" s="85"/>
      <c r="HCE46" s="85"/>
      <c r="HCF46" s="85"/>
      <c r="HCG46" s="85"/>
      <c r="HCH46" s="85"/>
      <c r="HCI46" s="85"/>
      <c r="HCJ46" s="85"/>
      <c r="HCK46" s="85"/>
      <c r="HCL46" s="85"/>
      <c r="HCM46" s="85"/>
      <c r="HCN46" s="85"/>
      <c r="HCO46" s="85"/>
      <c r="HCP46" s="85"/>
      <c r="HCQ46" s="85"/>
      <c r="HCR46" s="85"/>
      <c r="HCS46" s="85"/>
      <c r="HCT46" s="85"/>
      <c r="HCU46" s="85"/>
      <c r="HCV46" s="85"/>
      <c r="HCW46" s="85"/>
      <c r="HCX46" s="85"/>
      <c r="HCY46" s="85"/>
      <c r="HCZ46" s="85"/>
      <c r="HDA46" s="85"/>
      <c r="HDB46" s="85"/>
      <c r="HDC46" s="85"/>
      <c r="HDD46" s="85"/>
      <c r="HDE46" s="85"/>
      <c r="HDF46" s="85"/>
      <c r="HDG46" s="85"/>
      <c r="HDH46" s="85"/>
      <c r="HDI46" s="85"/>
      <c r="HDJ46" s="85"/>
      <c r="HDK46" s="85"/>
      <c r="HDL46" s="85"/>
      <c r="HDM46" s="85"/>
      <c r="HDN46" s="85"/>
      <c r="HDO46" s="85"/>
      <c r="HDP46" s="85"/>
      <c r="HDQ46" s="85"/>
      <c r="HDR46" s="85"/>
      <c r="HDS46" s="85"/>
      <c r="HDT46" s="85"/>
      <c r="HDU46" s="85"/>
      <c r="HDV46" s="85"/>
      <c r="HDW46" s="85"/>
      <c r="HDX46" s="85"/>
      <c r="HDY46" s="85"/>
      <c r="HDZ46" s="85"/>
      <c r="HEA46" s="85"/>
      <c r="HEB46" s="85"/>
      <c r="HEC46" s="85"/>
      <c r="HED46" s="85"/>
      <c r="HEE46" s="85"/>
      <c r="HEF46" s="85"/>
      <c r="HEG46" s="85"/>
      <c r="HEH46" s="85"/>
      <c r="HEI46" s="85"/>
      <c r="HEJ46" s="85"/>
      <c r="HEK46" s="85"/>
      <c r="HEL46" s="85"/>
      <c r="HEM46" s="85"/>
      <c r="HEN46" s="85"/>
      <c r="HEO46" s="85"/>
      <c r="HEP46" s="85"/>
      <c r="HEQ46" s="85"/>
      <c r="HER46" s="85"/>
      <c r="HES46" s="85"/>
      <c r="HET46" s="85"/>
      <c r="HEU46" s="85"/>
      <c r="HEV46" s="85"/>
      <c r="HEW46" s="85"/>
      <c r="HEX46" s="85"/>
      <c r="HEY46" s="85"/>
      <c r="HEZ46" s="85"/>
      <c r="HFA46" s="85"/>
      <c r="HFB46" s="85"/>
      <c r="HFC46" s="85"/>
      <c r="HFD46" s="85"/>
      <c r="HFE46" s="85"/>
      <c r="HFF46" s="85"/>
      <c r="HFG46" s="85"/>
      <c r="HFH46" s="85"/>
      <c r="HFI46" s="85"/>
      <c r="HFJ46" s="85"/>
      <c r="HFK46" s="85"/>
      <c r="HFL46" s="85"/>
      <c r="HFM46" s="85"/>
      <c r="HFN46" s="85"/>
      <c r="HFO46" s="85"/>
      <c r="HFP46" s="85"/>
      <c r="HFQ46" s="85"/>
      <c r="HFR46" s="85"/>
      <c r="HFS46" s="85"/>
      <c r="HFT46" s="85"/>
      <c r="HFU46" s="85"/>
      <c r="HFV46" s="85"/>
      <c r="HFW46" s="85"/>
      <c r="HFX46" s="85"/>
      <c r="HFY46" s="85"/>
      <c r="HFZ46" s="85"/>
      <c r="HGA46" s="85"/>
      <c r="HGB46" s="85"/>
      <c r="HGC46" s="85"/>
      <c r="HGD46" s="85"/>
      <c r="HGE46" s="85"/>
      <c r="HGF46" s="85"/>
      <c r="HGG46" s="85"/>
      <c r="HGH46" s="85"/>
      <c r="HGI46" s="85"/>
      <c r="HGJ46" s="85"/>
      <c r="HGK46" s="85"/>
      <c r="HGL46" s="85"/>
      <c r="HGM46" s="85"/>
      <c r="HGN46" s="85"/>
      <c r="HGO46" s="85"/>
      <c r="HGP46" s="85"/>
      <c r="HGQ46" s="85"/>
      <c r="HGR46" s="85"/>
      <c r="HGS46" s="85"/>
      <c r="HGT46" s="85"/>
      <c r="HGU46" s="85"/>
      <c r="HGV46" s="85"/>
      <c r="HGW46" s="85"/>
      <c r="HGX46" s="85"/>
      <c r="HGY46" s="85"/>
      <c r="HGZ46" s="85"/>
      <c r="HHA46" s="85"/>
      <c r="HHB46" s="85"/>
      <c r="HHC46" s="85"/>
      <c r="HHD46" s="85"/>
      <c r="HHE46" s="85"/>
      <c r="HHF46" s="85"/>
      <c r="HHG46" s="85"/>
      <c r="HHH46" s="85"/>
      <c r="HHI46" s="85"/>
      <c r="HHJ46" s="85"/>
      <c r="HHK46" s="85"/>
      <c r="HHL46" s="85"/>
      <c r="HHM46" s="85"/>
      <c r="HHN46" s="85"/>
      <c r="HHO46" s="85"/>
      <c r="HHP46" s="85"/>
      <c r="HHQ46" s="85"/>
      <c r="HHR46" s="85"/>
      <c r="HHS46" s="85"/>
      <c r="HHT46" s="85"/>
      <c r="HHU46" s="85"/>
      <c r="HHV46" s="85"/>
      <c r="HHW46" s="85"/>
      <c r="HHX46" s="85"/>
      <c r="HHY46" s="85"/>
      <c r="HHZ46" s="85"/>
      <c r="HIA46" s="85"/>
      <c r="HIB46" s="85"/>
      <c r="HIC46" s="85"/>
      <c r="HID46" s="85"/>
      <c r="HIE46" s="85"/>
      <c r="HIF46" s="85"/>
      <c r="HIG46" s="85"/>
      <c r="HIH46" s="85"/>
      <c r="HII46" s="85"/>
      <c r="HIJ46" s="85"/>
      <c r="HIK46" s="85"/>
      <c r="HIL46" s="85"/>
      <c r="HIM46" s="85"/>
      <c r="HIN46" s="85"/>
      <c r="HIO46" s="85"/>
      <c r="HIP46" s="85"/>
      <c r="HIQ46" s="85"/>
      <c r="HIR46" s="85"/>
      <c r="HIS46" s="85"/>
      <c r="HIT46" s="85"/>
      <c r="HIU46" s="85"/>
      <c r="HIV46" s="85"/>
      <c r="HIW46" s="85"/>
      <c r="HIX46" s="85"/>
      <c r="HIY46" s="85"/>
      <c r="HIZ46" s="85"/>
      <c r="HJA46" s="85"/>
      <c r="HJB46" s="85"/>
      <c r="HJC46" s="85"/>
      <c r="HJD46" s="85"/>
      <c r="HJE46" s="85"/>
      <c r="HJF46" s="85"/>
      <c r="HJG46" s="85"/>
      <c r="HJH46" s="85"/>
      <c r="HJI46" s="85"/>
      <c r="HJJ46" s="85"/>
      <c r="HJK46" s="85"/>
      <c r="HJL46" s="85"/>
      <c r="HJM46" s="85"/>
      <c r="HJN46" s="85"/>
      <c r="HJO46" s="85"/>
      <c r="HJP46" s="85"/>
      <c r="HJQ46" s="85"/>
      <c r="HJR46" s="85"/>
      <c r="HJS46" s="85"/>
      <c r="HJT46" s="85"/>
      <c r="HJU46" s="85"/>
      <c r="HJV46" s="85"/>
      <c r="HJW46" s="85"/>
      <c r="HJX46" s="85"/>
      <c r="HJY46" s="85"/>
      <c r="HJZ46" s="85"/>
      <c r="HKA46" s="85"/>
      <c r="HKB46" s="85"/>
      <c r="HKC46" s="85"/>
      <c r="HKD46" s="85"/>
      <c r="HKE46" s="85"/>
      <c r="HKF46" s="85"/>
      <c r="HKG46" s="85"/>
      <c r="HKH46" s="85"/>
      <c r="HKI46" s="85"/>
      <c r="HKJ46" s="85"/>
      <c r="HKK46" s="85"/>
      <c r="HKL46" s="85"/>
      <c r="HKM46" s="85"/>
      <c r="HKN46" s="85"/>
      <c r="HKO46" s="85"/>
      <c r="HKP46" s="85"/>
      <c r="HKQ46" s="85"/>
      <c r="HKR46" s="85"/>
      <c r="HKS46" s="85"/>
      <c r="HKT46" s="85"/>
      <c r="HKU46" s="85"/>
      <c r="HKV46" s="85"/>
      <c r="HKW46" s="85"/>
      <c r="HKX46" s="85"/>
      <c r="HKY46" s="85"/>
      <c r="HKZ46" s="85"/>
      <c r="HLA46" s="85"/>
      <c r="HLB46" s="85"/>
      <c r="HLC46" s="85"/>
      <c r="HLD46" s="85"/>
      <c r="HLE46" s="85"/>
      <c r="HLF46" s="85"/>
      <c r="HLG46" s="85"/>
      <c r="HLH46" s="85"/>
      <c r="HLI46" s="85"/>
      <c r="HLJ46" s="85"/>
      <c r="HLK46" s="85"/>
      <c r="HLL46" s="85"/>
      <c r="HLM46" s="85"/>
      <c r="HLN46" s="85"/>
      <c r="HLO46" s="85"/>
      <c r="HLP46" s="85"/>
      <c r="HLQ46" s="85"/>
      <c r="HLR46" s="85"/>
      <c r="HLS46" s="85"/>
      <c r="HLT46" s="85"/>
      <c r="HLU46" s="85"/>
      <c r="HLV46" s="85"/>
      <c r="HLW46" s="85"/>
      <c r="HLX46" s="85"/>
      <c r="HLY46" s="85"/>
      <c r="HLZ46" s="85"/>
      <c r="HMA46" s="85"/>
      <c r="HMB46" s="85"/>
      <c r="HMC46" s="85"/>
      <c r="HMD46" s="85"/>
      <c r="HME46" s="85"/>
      <c r="HMF46" s="85"/>
      <c r="HMG46" s="85"/>
      <c r="HMH46" s="85"/>
      <c r="HMI46" s="85"/>
      <c r="HMJ46" s="85"/>
      <c r="HMK46" s="85"/>
      <c r="HML46" s="85"/>
      <c r="HMM46" s="85"/>
      <c r="HMN46" s="85"/>
      <c r="HMO46" s="85"/>
      <c r="HMP46" s="85"/>
      <c r="HMQ46" s="85"/>
      <c r="HMR46" s="85"/>
      <c r="HMS46" s="85"/>
      <c r="HMT46" s="85"/>
      <c r="HMU46" s="85"/>
      <c r="HMV46" s="85"/>
      <c r="HMW46" s="85"/>
      <c r="HMX46" s="85"/>
      <c r="HMY46" s="85"/>
      <c r="HMZ46" s="85"/>
      <c r="HNA46" s="85"/>
      <c r="HNB46" s="85"/>
      <c r="HNC46" s="85"/>
      <c r="HND46" s="85"/>
      <c r="HNE46" s="85"/>
      <c r="HNF46" s="85"/>
      <c r="HNG46" s="85"/>
      <c r="HNH46" s="85"/>
      <c r="HNI46" s="85"/>
      <c r="HNJ46" s="85"/>
      <c r="HNK46" s="85"/>
      <c r="HNL46" s="85"/>
      <c r="HNM46" s="85"/>
      <c r="HNN46" s="85"/>
      <c r="HNO46" s="85"/>
      <c r="HNP46" s="85"/>
      <c r="HNQ46" s="85"/>
      <c r="HNR46" s="85"/>
      <c r="HNS46" s="85"/>
      <c r="HNT46" s="85"/>
      <c r="HNU46" s="85"/>
      <c r="HNV46" s="85"/>
      <c r="HNW46" s="85"/>
      <c r="HNX46" s="85"/>
      <c r="HNY46" s="85"/>
      <c r="HNZ46" s="85"/>
      <c r="HOA46" s="85"/>
      <c r="HOB46" s="85"/>
      <c r="HOC46" s="85"/>
      <c r="HOD46" s="85"/>
      <c r="HOE46" s="85"/>
      <c r="HOF46" s="85"/>
      <c r="HOG46" s="85"/>
      <c r="HOH46" s="85"/>
      <c r="HOI46" s="85"/>
      <c r="HOJ46" s="85"/>
      <c r="HOK46" s="85"/>
      <c r="HOL46" s="85"/>
      <c r="HOM46" s="85"/>
      <c r="HON46" s="85"/>
      <c r="HOO46" s="85"/>
      <c r="HOP46" s="85"/>
      <c r="HOQ46" s="85"/>
      <c r="HOR46" s="85"/>
      <c r="HOS46" s="85"/>
      <c r="HOT46" s="85"/>
      <c r="HOU46" s="85"/>
      <c r="HOV46" s="85"/>
      <c r="HOW46" s="85"/>
      <c r="HOX46" s="85"/>
      <c r="HOY46" s="85"/>
      <c r="HOZ46" s="85"/>
      <c r="HPA46" s="85"/>
      <c r="HPB46" s="85"/>
      <c r="HPC46" s="85"/>
      <c r="HPD46" s="85"/>
      <c r="HPE46" s="85"/>
      <c r="HPF46" s="85"/>
      <c r="HPG46" s="85"/>
      <c r="HPH46" s="85"/>
      <c r="HPI46" s="85"/>
      <c r="HPJ46" s="85"/>
      <c r="HPK46" s="85"/>
      <c r="HPL46" s="85"/>
      <c r="HPM46" s="85"/>
      <c r="HPN46" s="85"/>
      <c r="HPO46" s="85"/>
      <c r="HPP46" s="85"/>
      <c r="HPQ46" s="85"/>
      <c r="HPR46" s="85"/>
      <c r="HPS46" s="85"/>
      <c r="HPT46" s="85"/>
      <c r="HPU46" s="85"/>
      <c r="HPV46" s="85"/>
      <c r="HPW46" s="85"/>
      <c r="HPX46" s="85"/>
      <c r="HPY46" s="85"/>
      <c r="HPZ46" s="85"/>
      <c r="HQA46" s="85"/>
      <c r="HQB46" s="85"/>
      <c r="HQC46" s="85"/>
      <c r="HQD46" s="85"/>
      <c r="HQE46" s="85"/>
      <c r="HQF46" s="85"/>
      <c r="HQG46" s="85"/>
      <c r="HQH46" s="85"/>
      <c r="HQI46" s="85"/>
      <c r="HQJ46" s="85"/>
      <c r="HQK46" s="85"/>
      <c r="HQL46" s="85"/>
      <c r="HQM46" s="85"/>
      <c r="HQN46" s="85"/>
      <c r="HQO46" s="85"/>
      <c r="HQP46" s="85"/>
      <c r="HQQ46" s="85"/>
      <c r="HQR46" s="85"/>
      <c r="HQS46" s="85"/>
      <c r="HQT46" s="85"/>
      <c r="HQU46" s="85"/>
      <c r="HQV46" s="85"/>
      <c r="HQW46" s="85"/>
      <c r="HQX46" s="85"/>
      <c r="HQY46" s="85"/>
      <c r="HQZ46" s="85"/>
      <c r="HRA46" s="85"/>
      <c r="HRB46" s="85"/>
      <c r="HRC46" s="85"/>
      <c r="HRD46" s="85"/>
      <c r="HRE46" s="85"/>
      <c r="HRF46" s="85"/>
      <c r="HRG46" s="85"/>
      <c r="HRH46" s="85"/>
      <c r="HRI46" s="85"/>
      <c r="HRJ46" s="85"/>
      <c r="HRK46" s="85"/>
      <c r="HRL46" s="85"/>
      <c r="HRM46" s="85"/>
      <c r="HRN46" s="85"/>
      <c r="HRO46" s="85"/>
      <c r="HRP46" s="85"/>
      <c r="HRQ46" s="85"/>
      <c r="HRR46" s="85"/>
      <c r="HRS46" s="85"/>
      <c r="HRT46" s="85"/>
      <c r="HRU46" s="85"/>
      <c r="HRV46" s="85"/>
      <c r="HRW46" s="85"/>
      <c r="HRX46" s="85"/>
      <c r="HRY46" s="85"/>
      <c r="HRZ46" s="85"/>
      <c r="HSA46" s="85"/>
      <c r="HSB46" s="85"/>
      <c r="HSC46" s="85"/>
      <c r="HSD46" s="85"/>
      <c r="HSE46" s="85"/>
      <c r="HSF46" s="85"/>
      <c r="HSG46" s="85"/>
      <c r="HSH46" s="85"/>
      <c r="HSI46" s="85"/>
      <c r="HSJ46" s="85"/>
      <c r="HSK46" s="85"/>
      <c r="HSL46" s="85"/>
      <c r="HSM46" s="85"/>
      <c r="HSN46" s="85"/>
      <c r="HSO46" s="85"/>
      <c r="HSP46" s="85"/>
      <c r="HSQ46" s="85"/>
      <c r="HSR46" s="85"/>
      <c r="HSS46" s="85"/>
      <c r="HST46" s="85"/>
      <c r="HSU46" s="85"/>
      <c r="HSV46" s="85"/>
      <c r="HSW46" s="85"/>
      <c r="HSX46" s="85"/>
      <c r="HSY46" s="85"/>
      <c r="HSZ46" s="85"/>
      <c r="HTA46" s="85"/>
      <c r="HTB46" s="85"/>
      <c r="HTC46" s="85"/>
      <c r="HTD46" s="85"/>
      <c r="HTE46" s="85"/>
      <c r="HTF46" s="85"/>
      <c r="HTG46" s="85"/>
      <c r="HTH46" s="85"/>
      <c r="HTI46" s="85"/>
      <c r="HTJ46" s="85"/>
      <c r="HTK46" s="85"/>
      <c r="HTL46" s="85"/>
      <c r="HTM46" s="85"/>
      <c r="HTN46" s="85"/>
      <c r="HTO46" s="85"/>
      <c r="HTP46" s="85"/>
      <c r="HTQ46" s="85"/>
      <c r="HTR46" s="85"/>
      <c r="HTS46" s="85"/>
      <c r="HTT46" s="85"/>
      <c r="HTU46" s="85"/>
      <c r="HTV46" s="85"/>
      <c r="HTW46" s="85"/>
      <c r="HTX46" s="85"/>
      <c r="HTY46" s="85"/>
      <c r="HTZ46" s="85"/>
      <c r="HUA46" s="85"/>
      <c r="HUB46" s="85"/>
      <c r="HUC46" s="85"/>
      <c r="HUD46" s="85"/>
      <c r="HUE46" s="85"/>
      <c r="HUF46" s="85"/>
      <c r="HUG46" s="85"/>
      <c r="HUH46" s="85"/>
      <c r="HUI46" s="85"/>
      <c r="HUJ46" s="85"/>
      <c r="HUK46" s="85"/>
      <c r="HUL46" s="85"/>
      <c r="HUM46" s="85"/>
      <c r="HUN46" s="85"/>
      <c r="HUO46" s="85"/>
      <c r="HUP46" s="85"/>
      <c r="HUQ46" s="85"/>
      <c r="HUR46" s="85"/>
      <c r="HUS46" s="85"/>
      <c r="HUT46" s="85"/>
      <c r="HUU46" s="85"/>
      <c r="HUV46" s="85"/>
      <c r="HUW46" s="85"/>
      <c r="HUX46" s="85"/>
      <c r="HUY46" s="85"/>
      <c r="HUZ46" s="85"/>
      <c r="HVA46" s="85"/>
      <c r="HVB46" s="85"/>
      <c r="HVC46" s="85"/>
      <c r="HVD46" s="85"/>
      <c r="HVE46" s="85"/>
      <c r="HVF46" s="85"/>
      <c r="HVG46" s="85"/>
      <c r="HVH46" s="85"/>
      <c r="HVI46" s="85"/>
      <c r="HVJ46" s="85"/>
      <c r="HVK46" s="85"/>
      <c r="HVL46" s="85"/>
      <c r="HVM46" s="85"/>
      <c r="HVN46" s="85"/>
      <c r="HVO46" s="85"/>
      <c r="HVP46" s="85"/>
      <c r="HVQ46" s="85"/>
      <c r="HVR46" s="85"/>
      <c r="HVS46" s="85"/>
      <c r="HVT46" s="85"/>
      <c r="HVU46" s="85"/>
      <c r="HVV46" s="85"/>
      <c r="HVW46" s="85"/>
      <c r="HVX46" s="85"/>
      <c r="HVY46" s="85"/>
      <c r="HVZ46" s="85"/>
      <c r="HWA46" s="85"/>
      <c r="HWB46" s="85"/>
      <c r="HWC46" s="85"/>
      <c r="HWD46" s="85"/>
      <c r="HWE46" s="85"/>
      <c r="HWF46" s="85"/>
      <c r="HWG46" s="85"/>
      <c r="HWH46" s="85"/>
      <c r="HWI46" s="85"/>
      <c r="HWJ46" s="85"/>
      <c r="HWK46" s="85"/>
      <c r="HWL46" s="85"/>
      <c r="HWM46" s="85"/>
      <c r="HWN46" s="85"/>
      <c r="HWO46" s="85"/>
      <c r="HWP46" s="85"/>
      <c r="HWQ46" s="85"/>
      <c r="HWR46" s="85"/>
      <c r="HWS46" s="85"/>
      <c r="HWT46" s="85"/>
      <c r="HWU46" s="85"/>
      <c r="HWV46" s="85"/>
      <c r="HWW46" s="85"/>
      <c r="HWX46" s="85"/>
      <c r="HWY46" s="85"/>
      <c r="HWZ46" s="85"/>
      <c r="HXA46" s="85"/>
      <c r="HXB46" s="85"/>
      <c r="HXC46" s="85"/>
      <c r="HXD46" s="85"/>
      <c r="HXE46" s="85"/>
      <c r="HXF46" s="85"/>
      <c r="HXG46" s="85"/>
      <c r="HXH46" s="85"/>
      <c r="HXI46" s="85"/>
      <c r="HXJ46" s="85"/>
      <c r="HXK46" s="85"/>
      <c r="HXL46" s="85"/>
      <c r="HXM46" s="85"/>
      <c r="HXN46" s="85"/>
      <c r="HXO46" s="85"/>
      <c r="HXP46" s="85"/>
      <c r="HXQ46" s="85"/>
      <c r="HXR46" s="85"/>
      <c r="HXS46" s="85"/>
      <c r="HXT46" s="85"/>
      <c r="HXU46" s="85"/>
      <c r="HXV46" s="85"/>
      <c r="HXW46" s="85"/>
      <c r="HXX46" s="85"/>
      <c r="HXY46" s="85"/>
      <c r="HXZ46" s="85"/>
      <c r="HYA46" s="85"/>
      <c r="HYB46" s="85"/>
      <c r="HYC46" s="85"/>
      <c r="HYD46" s="85"/>
      <c r="HYE46" s="85"/>
      <c r="HYF46" s="85"/>
      <c r="HYG46" s="85"/>
      <c r="HYH46" s="85"/>
      <c r="HYI46" s="85"/>
      <c r="HYJ46" s="85"/>
      <c r="HYK46" s="85"/>
      <c r="HYL46" s="85"/>
      <c r="HYM46" s="85"/>
      <c r="HYN46" s="85"/>
      <c r="HYO46" s="85"/>
      <c r="HYP46" s="85"/>
      <c r="HYQ46" s="85"/>
      <c r="HYR46" s="85"/>
      <c r="HYS46" s="85"/>
      <c r="HYT46" s="85"/>
      <c r="HYU46" s="85"/>
      <c r="HYV46" s="85"/>
      <c r="HYW46" s="85"/>
      <c r="HYX46" s="85"/>
      <c r="HYY46" s="85"/>
      <c r="HYZ46" s="85"/>
      <c r="HZA46" s="85"/>
      <c r="HZB46" s="85"/>
      <c r="HZC46" s="85"/>
      <c r="HZD46" s="85"/>
      <c r="HZE46" s="85"/>
      <c r="HZF46" s="85"/>
      <c r="HZG46" s="85"/>
      <c r="HZH46" s="85"/>
      <c r="HZI46" s="85"/>
      <c r="HZJ46" s="85"/>
      <c r="HZK46" s="85"/>
      <c r="HZL46" s="85"/>
      <c r="HZM46" s="85"/>
      <c r="HZN46" s="85"/>
      <c r="HZO46" s="85"/>
      <c r="HZP46" s="85"/>
      <c r="HZQ46" s="85"/>
      <c r="HZR46" s="85"/>
      <c r="HZS46" s="85"/>
      <c r="HZT46" s="85"/>
      <c r="HZU46" s="85"/>
      <c r="HZV46" s="85"/>
      <c r="HZW46" s="85"/>
      <c r="HZX46" s="85"/>
      <c r="HZY46" s="85"/>
      <c r="HZZ46" s="85"/>
      <c r="IAA46" s="85"/>
      <c r="IAB46" s="85"/>
      <c r="IAC46" s="85"/>
      <c r="IAD46" s="85"/>
      <c r="IAE46" s="85"/>
      <c r="IAF46" s="85"/>
      <c r="IAG46" s="85"/>
      <c r="IAH46" s="85"/>
      <c r="IAI46" s="85"/>
      <c r="IAJ46" s="85"/>
      <c r="IAK46" s="85"/>
      <c r="IAL46" s="85"/>
      <c r="IAM46" s="85"/>
      <c r="IAN46" s="85"/>
      <c r="IAO46" s="85"/>
      <c r="IAP46" s="85"/>
      <c r="IAQ46" s="85"/>
      <c r="IAR46" s="85"/>
      <c r="IAS46" s="85"/>
      <c r="IAT46" s="85"/>
      <c r="IAU46" s="85"/>
      <c r="IAV46" s="85"/>
      <c r="IAW46" s="85"/>
      <c r="IAX46" s="85"/>
      <c r="IAY46" s="85"/>
      <c r="IAZ46" s="85"/>
      <c r="IBA46" s="85"/>
      <c r="IBB46" s="85"/>
      <c r="IBC46" s="85"/>
      <c r="IBD46" s="85"/>
      <c r="IBE46" s="85"/>
      <c r="IBF46" s="85"/>
      <c r="IBG46" s="85"/>
      <c r="IBH46" s="85"/>
      <c r="IBI46" s="85"/>
      <c r="IBJ46" s="85"/>
      <c r="IBK46" s="85"/>
      <c r="IBL46" s="85"/>
      <c r="IBM46" s="85"/>
      <c r="IBN46" s="85"/>
      <c r="IBO46" s="85"/>
      <c r="IBP46" s="85"/>
      <c r="IBQ46" s="85"/>
      <c r="IBR46" s="85"/>
      <c r="IBS46" s="85"/>
      <c r="IBT46" s="85"/>
      <c r="IBU46" s="85"/>
      <c r="IBV46" s="85"/>
      <c r="IBW46" s="85"/>
      <c r="IBX46" s="85"/>
      <c r="IBY46" s="85"/>
      <c r="IBZ46" s="85"/>
      <c r="ICA46" s="85"/>
      <c r="ICB46" s="85"/>
      <c r="ICC46" s="85"/>
      <c r="ICD46" s="85"/>
      <c r="ICE46" s="85"/>
      <c r="ICF46" s="85"/>
      <c r="ICG46" s="85"/>
      <c r="ICH46" s="85"/>
      <c r="ICI46" s="85"/>
      <c r="ICJ46" s="85"/>
      <c r="ICK46" s="85"/>
      <c r="ICL46" s="85"/>
      <c r="ICM46" s="85"/>
      <c r="ICN46" s="85"/>
      <c r="ICO46" s="85"/>
      <c r="ICP46" s="85"/>
      <c r="ICQ46" s="85"/>
      <c r="ICR46" s="85"/>
      <c r="ICS46" s="85"/>
      <c r="ICT46" s="85"/>
      <c r="ICU46" s="85"/>
      <c r="ICV46" s="85"/>
      <c r="ICW46" s="85"/>
      <c r="ICX46" s="85"/>
      <c r="ICY46" s="85"/>
      <c r="ICZ46" s="85"/>
      <c r="IDA46" s="85"/>
      <c r="IDB46" s="85"/>
      <c r="IDC46" s="85"/>
      <c r="IDD46" s="85"/>
      <c r="IDE46" s="85"/>
      <c r="IDF46" s="85"/>
      <c r="IDG46" s="85"/>
      <c r="IDH46" s="85"/>
      <c r="IDI46" s="85"/>
      <c r="IDJ46" s="85"/>
      <c r="IDK46" s="85"/>
      <c r="IDL46" s="85"/>
      <c r="IDM46" s="85"/>
      <c r="IDN46" s="85"/>
      <c r="IDO46" s="85"/>
      <c r="IDP46" s="85"/>
      <c r="IDQ46" s="85"/>
      <c r="IDR46" s="85"/>
      <c r="IDS46" s="85"/>
      <c r="IDT46" s="85"/>
      <c r="IDU46" s="85"/>
      <c r="IDV46" s="85"/>
      <c r="IDW46" s="85"/>
      <c r="IDX46" s="85"/>
      <c r="IDY46" s="85"/>
      <c r="IDZ46" s="85"/>
      <c r="IEA46" s="85"/>
      <c r="IEB46" s="85"/>
      <c r="IEC46" s="85"/>
      <c r="IED46" s="85"/>
      <c r="IEE46" s="85"/>
      <c r="IEF46" s="85"/>
      <c r="IEG46" s="85"/>
      <c r="IEH46" s="85"/>
      <c r="IEI46" s="85"/>
      <c r="IEJ46" s="85"/>
      <c r="IEK46" s="85"/>
      <c r="IEL46" s="85"/>
      <c r="IEM46" s="85"/>
      <c r="IEN46" s="85"/>
      <c r="IEO46" s="85"/>
      <c r="IEP46" s="85"/>
      <c r="IEQ46" s="85"/>
      <c r="IER46" s="85"/>
      <c r="IES46" s="85"/>
      <c r="IET46" s="85"/>
      <c r="IEU46" s="85"/>
      <c r="IEV46" s="85"/>
      <c r="IEW46" s="85"/>
      <c r="IEX46" s="85"/>
      <c r="IEY46" s="85"/>
      <c r="IEZ46" s="85"/>
      <c r="IFA46" s="85"/>
      <c r="IFB46" s="85"/>
      <c r="IFC46" s="85"/>
      <c r="IFD46" s="85"/>
      <c r="IFE46" s="85"/>
      <c r="IFF46" s="85"/>
      <c r="IFG46" s="85"/>
      <c r="IFH46" s="85"/>
      <c r="IFI46" s="85"/>
      <c r="IFJ46" s="85"/>
      <c r="IFK46" s="85"/>
      <c r="IFL46" s="85"/>
      <c r="IFM46" s="85"/>
      <c r="IFN46" s="85"/>
      <c r="IFO46" s="85"/>
      <c r="IFP46" s="85"/>
      <c r="IFQ46" s="85"/>
      <c r="IFR46" s="85"/>
      <c r="IFS46" s="85"/>
      <c r="IFT46" s="85"/>
      <c r="IFU46" s="85"/>
      <c r="IFV46" s="85"/>
      <c r="IFW46" s="85"/>
      <c r="IFX46" s="85"/>
      <c r="IFY46" s="85"/>
      <c r="IFZ46" s="85"/>
      <c r="IGA46" s="85"/>
      <c r="IGB46" s="85"/>
      <c r="IGC46" s="85"/>
      <c r="IGD46" s="85"/>
      <c r="IGE46" s="85"/>
      <c r="IGF46" s="85"/>
      <c r="IGG46" s="85"/>
      <c r="IGH46" s="85"/>
      <c r="IGI46" s="85"/>
      <c r="IGJ46" s="85"/>
      <c r="IGK46" s="85"/>
      <c r="IGL46" s="85"/>
      <c r="IGM46" s="85"/>
      <c r="IGN46" s="85"/>
      <c r="IGO46" s="85"/>
      <c r="IGP46" s="85"/>
      <c r="IGQ46" s="85"/>
      <c r="IGR46" s="85"/>
      <c r="IGS46" s="85"/>
      <c r="IGT46" s="85"/>
      <c r="IGU46" s="85"/>
      <c r="IGV46" s="85"/>
      <c r="IGW46" s="85"/>
      <c r="IGX46" s="85"/>
      <c r="IGY46" s="85"/>
      <c r="IGZ46" s="85"/>
      <c r="IHA46" s="85"/>
      <c r="IHB46" s="85"/>
      <c r="IHC46" s="85"/>
      <c r="IHD46" s="85"/>
      <c r="IHE46" s="85"/>
      <c r="IHF46" s="85"/>
      <c r="IHG46" s="85"/>
      <c r="IHH46" s="85"/>
      <c r="IHI46" s="85"/>
      <c r="IHJ46" s="85"/>
      <c r="IHK46" s="85"/>
      <c r="IHL46" s="85"/>
      <c r="IHM46" s="85"/>
      <c r="IHN46" s="85"/>
      <c r="IHO46" s="85"/>
      <c r="IHP46" s="85"/>
      <c r="IHQ46" s="85"/>
      <c r="IHR46" s="85"/>
      <c r="IHS46" s="85"/>
      <c r="IHT46" s="85"/>
      <c r="IHU46" s="85"/>
      <c r="IHV46" s="85"/>
      <c r="IHW46" s="85"/>
      <c r="IHX46" s="85"/>
      <c r="IHY46" s="85"/>
      <c r="IHZ46" s="85"/>
      <c r="IIA46" s="85"/>
      <c r="IIB46" s="85"/>
      <c r="IIC46" s="85"/>
      <c r="IID46" s="85"/>
      <c r="IIE46" s="85"/>
      <c r="IIF46" s="85"/>
      <c r="IIG46" s="85"/>
      <c r="IIH46" s="85"/>
      <c r="III46" s="85"/>
      <c r="IIJ46" s="85"/>
      <c r="IIK46" s="85"/>
      <c r="IIL46" s="85"/>
      <c r="IIM46" s="85"/>
      <c r="IIN46" s="85"/>
      <c r="IIO46" s="85"/>
      <c r="IIP46" s="85"/>
      <c r="IIQ46" s="85"/>
      <c r="IIR46" s="85"/>
      <c r="IIS46" s="85"/>
      <c r="IIT46" s="85"/>
      <c r="IIU46" s="85"/>
      <c r="IIV46" s="85"/>
      <c r="IIW46" s="85"/>
      <c r="IIX46" s="85"/>
      <c r="IIY46" s="85"/>
      <c r="IIZ46" s="85"/>
      <c r="IJA46" s="85"/>
      <c r="IJB46" s="85"/>
      <c r="IJC46" s="85"/>
      <c r="IJD46" s="85"/>
      <c r="IJE46" s="85"/>
      <c r="IJF46" s="85"/>
      <c r="IJG46" s="85"/>
      <c r="IJH46" s="85"/>
      <c r="IJI46" s="85"/>
      <c r="IJJ46" s="85"/>
      <c r="IJK46" s="85"/>
      <c r="IJL46" s="85"/>
      <c r="IJM46" s="85"/>
      <c r="IJN46" s="85"/>
      <c r="IJO46" s="85"/>
      <c r="IJP46" s="85"/>
      <c r="IJQ46" s="85"/>
      <c r="IJR46" s="85"/>
      <c r="IJS46" s="85"/>
      <c r="IJT46" s="85"/>
      <c r="IJU46" s="85"/>
      <c r="IJV46" s="85"/>
      <c r="IJW46" s="85"/>
      <c r="IJX46" s="85"/>
      <c r="IJY46" s="85"/>
      <c r="IJZ46" s="85"/>
      <c r="IKA46" s="85"/>
      <c r="IKB46" s="85"/>
      <c r="IKC46" s="85"/>
      <c r="IKD46" s="85"/>
      <c r="IKE46" s="85"/>
      <c r="IKF46" s="85"/>
      <c r="IKG46" s="85"/>
      <c r="IKH46" s="85"/>
      <c r="IKI46" s="85"/>
      <c r="IKJ46" s="85"/>
      <c r="IKK46" s="85"/>
      <c r="IKL46" s="85"/>
      <c r="IKM46" s="85"/>
      <c r="IKN46" s="85"/>
      <c r="IKO46" s="85"/>
      <c r="IKP46" s="85"/>
      <c r="IKQ46" s="85"/>
      <c r="IKR46" s="85"/>
      <c r="IKS46" s="85"/>
      <c r="IKT46" s="85"/>
      <c r="IKU46" s="85"/>
      <c r="IKV46" s="85"/>
      <c r="IKW46" s="85"/>
      <c r="IKX46" s="85"/>
      <c r="IKY46" s="85"/>
      <c r="IKZ46" s="85"/>
      <c r="ILA46" s="85"/>
      <c r="ILB46" s="85"/>
      <c r="ILC46" s="85"/>
      <c r="ILD46" s="85"/>
      <c r="ILE46" s="85"/>
      <c r="ILF46" s="85"/>
      <c r="ILG46" s="85"/>
      <c r="ILH46" s="85"/>
      <c r="ILI46" s="85"/>
      <c r="ILJ46" s="85"/>
      <c r="ILK46" s="85"/>
      <c r="ILL46" s="85"/>
      <c r="ILM46" s="85"/>
      <c r="ILN46" s="85"/>
      <c r="ILO46" s="85"/>
      <c r="ILP46" s="85"/>
      <c r="ILQ46" s="85"/>
      <c r="ILR46" s="85"/>
      <c r="ILS46" s="85"/>
      <c r="ILT46" s="85"/>
      <c r="ILU46" s="85"/>
      <c r="ILV46" s="85"/>
      <c r="ILW46" s="85"/>
      <c r="ILX46" s="85"/>
      <c r="ILY46" s="85"/>
      <c r="ILZ46" s="85"/>
      <c r="IMA46" s="85"/>
      <c r="IMB46" s="85"/>
      <c r="IMC46" s="85"/>
      <c r="IMD46" s="85"/>
      <c r="IME46" s="85"/>
      <c r="IMF46" s="85"/>
      <c r="IMG46" s="85"/>
      <c r="IMH46" s="85"/>
      <c r="IMI46" s="85"/>
      <c r="IMJ46" s="85"/>
      <c r="IMK46" s="85"/>
      <c r="IML46" s="85"/>
      <c r="IMM46" s="85"/>
      <c r="IMN46" s="85"/>
      <c r="IMO46" s="85"/>
      <c r="IMP46" s="85"/>
      <c r="IMQ46" s="85"/>
      <c r="IMR46" s="85"/>
      <c r="IMS46" s="85"/>
      <c r="IMT46" s="85"/>
      <c r="IMU46" s="85"/>
      <c r="IMV46" s="85"/>
      <c r="IMW46" s="85"/>
      <c r="IMX46" s="85"/>
      <c r="IMY46" s="85"/>
      <c r="IMZ46" s="85"/>
      <c r="INA46" s="85"/>
      <c r="INB46" s="85"/>
      <c r="INC46" s="85"/>
      <c r="IND46" s="85"/>
      <c r="INE46" s="85"/>
      <c r="INF46" s="85"/>
      <c r="ING46" s="85"/>
      <c r="INH46" s="85"/>
      <c r="INI46" s="85"/>
      <c r="INJ46" s="85"/>
      <c r="INK46" s="85"/>
      <c r="INL46" s="85"/>
      <c r="INM46" s="85"/>
      <c r="INN46" s="85"/>
      <c r="INO46" s="85"/>
      <c r="INP46" s="85"/>
      <c r="INQ46" s="85"/>
      <c r="INR46" s="85"/>
      <c r="INS46" s="85"/>
      <c r="INT46" s="85"/>
      <c r="INU46" s="85"/>
      <c r="INV46" s="85"/>
      <c r="INW46" s="85"/>
      <c r="INX46" s="85"/>
      <c r="INY46" s="85"/>
      <c r="INZ46" s="85"/>
      <c r="IOA46" s="85"/>
      <c r="IOB46" s="85"/>
      <c r="IOC46" s="85"/>
      <c r="IOD46" s="85"/>
      <c r="IOE46" s="85"/>
      <c r="IOF46" s="85"/>
      <c r="IOG46" s="85"/>
      <c r="IOH46" s="85"/>
      <c r="IOI46" s="85"/>
      <c r="IOJ46" s="85"/>
      <c r="IOK46" s="85"/>
      <c r="IOL46" s="85"/>
      <c r="IOM46" s="85"/>
      <c r="ION46" s="85"/>
      <c r="IOO46" s="85"/>
      <c r="IOP46" s="85"/>
      <c r="IOQ46" s="85"/>
      <c r="IOR46" s="85"/>
      <c r="IOS46" s="85"/>
      <c r="IOT46" s="85"/>
      <c r="IOU46" s="85"/>
      <c r="IOV46" s="85"/>
      <c r="IOW46" s="85"/>
      <c r="IOX46" s="85"/>
      <c r="IOY46" s="85"/>
      <c r="IOZ46" s="85"/>
      <c r="IPA46" s="85"/>
      <c r="IPB46" s="85"/>
      <c r="IPC46" s="85"/>
      <c r="IPD46" s="85"/>
      <c r="IPE46" s="85"/>
      <c r="IPF46" s="85"/>
      <c r="IPG46" s="85"/>
      <c r="IPH46" s="85"/>
      <c r="IPI46" s="85"/>
      <c r="IPJ46" s="85"/>
      <c r="IPK46" s="85"/>
      <c r="IPL46" s="85"/>
      <c r="IPM46" s="85"/>
      <c r="IPN46" s="85"/>
      <c r="IPO46" s="85"/>
      <c r="IPP46" s="85"/>
      <c r="IPQ46" s="85"/>
      <c r="IPR46" s="85"/>
      <c r="IPS46" s="85"/>
      <c r="IPT46" s="85"/>
      <c r="IPU46" s="85"/>
      <c r="IPV46" s="85"/>
      <c r="IPW46" s="85"/>
      <c r="IPX46" s="85"/>
      <c r="IPY46" s="85"/>
      <c r="IPZ46" s="85"/>
      <c r="IQA46" s="85"/>
      <c r="IQB46" s="85"/>
      <c r="IQC46" s="85"/>
      <c r="IQD46" s="85"/>
      <c r="IQE46" s="85"/>
      <c r="IQF46" s="85"/>
      <c r="IQG46" s="85"/>
      <c r="IQH46" s="85"/>
      <c r="IQI46" s="85"/>
      <c r="IQJ46" s="85"/>
      <c r="IQK46" s="85"/>
      <c r="IQL46" s="85"/>
      <c r="IQM46" s="85"/>
      <c r="IQN46" s="85"/>
      <c r="IQO46" s="85"/>
      <c r="IQP46" s="85"/>
      <c r="IQQ46" s="85"/>
      <c r="IQR46" s="85"/>
      <c r="IQS46" s="85"/>
      <c r="IQT46" s="85"/>
      <c r="IQU46" s="85"/>
      <c r="IQV46" s="85"/>
      <c r="IQW46" s="85"/>
      <c r="IQX46" s="85"/>
      <c r="IQY46" s="85"/>
      <c r="IQZ46" s="85"/>
      <c r="IRA46" s="85"/>
      <c r="IRB46" s="85"/>
      <c r="IRC46" s="85"/>
      <c r="IRD46" s="85"/>
      <c r="IRE46" s="85"/>
      <c r="IRF46" s="85"/>
      <c r="IRG46" s="85"/>
      <c r="IRH46" s="85"/>
      <c r="IRI46" s="85"/>
      <c r="IRJ46" s="85"/>
      <c r="IRK46" s="85"/>
      <c r="IRL46" s="85"/>
      <c r="IRM46" s="85"/>
      <c r="IRN46" s="85"/>
      <c r="IRO46" s="85"/>
      <c r="IRP46" s="85"/>
      <c r="IRQ46" s="85"/>
      <c r="IRR46" s="85"/>
      <c r="IRS46" s="85"/>
      <c r="IRT46" s="85"/>
      <c r="IRU46" s="85"/>
      <c r="IRV46" s="85"/>
      <c r="IRW46" s="85"/>
      <c r="IRX46" s="85"/>
      <c r="IRY46" s="85"/>
      <c r="IRZ46" s="85"/>
      <c r="ISA46" s="85"/>
      <c r="ISB46" s="85"/>
      <c r="ISC46" s="85"/>
      <c r="ISD46" s="85"/>
      <c r="ISE46" s="85"/>
      <c r="ISF46" s="85"/>
      <c r="ISG46" s="85"/>
      <c r="ISH46" s="85"/>
      <c r="ISI46" s="85"/>
      <c r="ISJ46" s="85"/>
      <c r="ISK46" s="85"/>
      <c r="ISL46" s="85"/>
      <c r="ISM46" s="85"/>
      <c r="ISN46" s="85"/>
      <c r="ISO46" s="85"/>
      <c r="ISP46" s="85"/>
      <c r="ISQ46" s="85"/>
      <c r="ISR46" s="85"/>
      <c r="ISS46" s="85"/>
      <c r="IST46" s="85"/>
      <c r="ISU46" s="85"/>
      <c r="ISV46" s="85"/>
      <c r="ISW46" s="85"/>
      <c r="ISX46" s="85"/>
      <c r="ISY46" s="85"/>
      <c r="ISZ46" s="85"/>
      <c r="ITA46" s="85"/>
      <c r="ITB46" s="85"/>
      <c r="ITC46" s="85"/>
      <c r="ITD46" s="85"/>
      <c r="ITE46" s="85"/>
      <c r="ITF46" s="85"/>
      <c r="ITG46" s="85"/>
      <c r="ITH46" s="85"/>
      <c r="ITI46" s="85"/>
      <c r="ITJ46" s="85"/>
      <c r="ITK46" s="85"/>
      <c r="ITL46" s="85"/>
      <c r="ITM46" s="85"/>
      <c r="ITN46" s="85"/>
      <c r="ITO46" s="85"/>
      <c r="ITP46" s="85"/>
      <c r="ITQ46" s="85"/>
      <c r="ITR46" s="85"/>
      <c r="ITS46" s="85"/>
      <c r="ITT46" s="85"/>
      <c r="ITU46" s="85"/>
      <c r="ITV46" s="85"/>
      <c r="ITW46" s="85"/>
      <c r="ITX46" s="85"/>
      <c r="ITY46" s="85"/>
      <c r="ITZ46" s="85"/>
      <c r="IUA46" s="85"/>
      <c r="IUB46" s="85"/>
      <c r="IUC46" s="85"/>
      <c r="IUD46" s="85"/>
      <c r="IUE46" s="85"/>
      <c r="IUF46" s="85"/>
      <c r="IUG46" s="85"/>
      <c r="IUH46" s="85"/>
      <c r="IUI46" s="85"/>
      <c r="IUJ46" s="85"/>
      <c r="IUK46" s="85"/>
      <c r="IUL46" s="85"/>
      <c r="IUM46" s="85"/>
      <c r="IUN46" s="85"/>
      <c r="IUO46" s="85"/>
      <c r="IUP46" s="85"/>
      <c r="IUQ46" s="85"/>
      <c r="IUR46" s="85"/>
      <c r="IUS46" s="85"/>
      <c r="IUT46" s="85"/>
      <c r="IUU46" s="85"/>
      <c r="IUV46" s="85"/>
      <c r="IUW46" s="85"/>
      <c r="IUX46" s="85"/>
      <c r="IUY46" s="85"/>
      <c r="IUZ46" s="85"/>
      <c r="IVA46" s="85"/>
      <c r="IVB46" s="85"/>
      <c r="IVC46" s="85"/>
      <c r="IVD46" s="85"/>
      <c r="IVE46" s="85"/>
      <c r="IVF46" s="85"/>
      <c r="IVG46" s="85"/>
      <c r="IVH46" s="85"/>
      <c r="IVI46" s="85"/>
      <c r="IVJ46" s="85"/>
      <c r="IVK46" s="85"/>
      <c r="IVL46" s="85"/>
      <c r="IVM46" s="85"/>
      <c r="IVN46" s="85"/>
      <c r="IVO46" s="85"/>
      <c r="IVP46" s="85"/>
      <c r="IVQ46" s="85"/>
      <c r="IVR46" s="85"/>
      <c r="IVS46" s="85"/>
      <c r="IVT46" s="85"/>
      <c r="IVU46" s="85"/>
      <c r="IVV46" s="85"/>
      <c r="IVW46" s="85"/>
      <c r="IVX46" s="85"/>
      <c r="IVY46" s="85"/>
      <c r="IVZ46" s="85"/>
      <c r="IWA46" s="85"/>
      <c r="IWB46" s="85"/>
      <c r="IWC46" s="85"/>
      <c r="IWD46" s="85"/>
      <c r="IWE46" s="85"/>
      <c r="IWF46" s="85"/>
      <c r="IWG46" s="85"/>
      <c r="IWH46" s="85"/>
      <c r="IWI46" s="85"/>
      <c r="IWJ46" s="85"/>
      <c r="IWK46" s="85"/>
      <c r="IWL46" s="85"/>
      <c r="IWM46" s="85"/>
      <c r="IWN46" s="85"/>
      <c r="IWO46" s="85"/>
      <c r="IWP46" s="85"/>
      <c r="IWQ46" s="85"/>
      <c r="IWR46" s="85"/>
      <c r="IWS46" s="85"/>
      <c r="IWT46" s="85"/>
      <c r="IWU46" s="85"/>
      <c r="IWV46" s="85"/>
      <c r="IWW46" s="85"/>
      <c r="IWX46" s="85"/>
      <c r="IWY46" s="85"/>
      <c r="IWZ46" s="85"/>
      <c r="IXA46" s="85"/>
      <c r="IXB46" s="85"/>
      <c r="IXC46" s="85"/>
      <c r="IXD46" s="85"/>
      <c r="IXE46" s="85"/>
      <c r="IXF46" s="85"/>
      <c r="IXG46" s="85"/>
      <c r="IXH46" s="85"/>
      <c r="IXI46" s="85"/>
      <c r="IXJ46" s="85"/>
      <c r="IXK46" s="85"/>
      <c r="IXL46" s="85"/>
      <c r="IXM46" s="85"/>
      <c r="IXN46" s="85"/>
      <c r="IXO46" s="85"/>
      <c r="IXP46" s="85"/>
      <c r="IXQ46" s="85"/>
      <c r="IXR46" s="85"/>
      <c r="IXS46" s="85"/>
      <c r="IXT46" s="85"/>
      <c r="IXU46" s="85"/>
      <c r="IXV46" s="85"/>
      <c r="IXW46" s="85"/>
      <c r="IXX46" s="85"/>
      <c r="IXY46" s="85"/>
      <c r="IXZ46" s="85"/>
      <c r="IYA46" s="85"/>
      <c r="IYB46" s="85"/>
      <c r="IYC46" s="85"/>
      <c r="IYD46" s="85"/>
      <c r="IYE46" s="85"/>
      <c r="IYF46" s="85"/>
      <c r="IYG46" s="85"/>
      <c r="IYH46" s="85"/>
      <c r="IYI46" s="85"/>
      <c r="IYJ46" s="85"/>
      <c r="IYK46" s="85"/>
      <c r="IYL46" s="85"/>
      <c r="IYM46" s="85"/>
      <c r="IYN46" s="85"/>
      <c r="IYO46" s="85"/>
      <c r="IYP46" s="85"/>
      <c r="IYQ46" s="85"/>
      <c r="IYR46" s="85"/>
      <c r="IYS46" s="85"/>
      <c r="IYT46" s="85"/>
      <c r="IYU46" s="85"/>
      <c r="IYV46" s="85"/>
      <c r="IYW46" s="85"/>
      <c r="IYX46" s="85"/>
      <c r="IYY46" s="85"/>
      <c r="IYZ46" s="85"/>
      <c r="IZA46" s="85"/>
      <c r="IZB46" s="85"/>
      <c r="IZC46" s="85"/>
      <c r="IZD46" s="85"/>
      <c r="IZE46" s="85"/>
      <c r="IZF46" s="85"/>
      <c r="IZG46" s="85"/>
      <c r="IZH46" s="85"/>
      <c r="IZI46" s="85"/>
      <c r="IZJ46" s="85"/>
      <c r="IZK46" s="85"/>
      <c r="IZL46" s="85"/>
      <c r="IZM46" s="85"/>
      <c r="IZN46" s="85"/>
      <c r="IZO46" s="85"/>
      <c r="IZP46" s="85"/>
      <c r="IZQ46" s="85"/>
      <c r="IZR46" s="85"/>
      <c r="IZS46" s="85"/>
      <c r="IZT46" s="85"/>
      <c r="IZU46" s="85"/>
      <c r="IZV46" s="85"/>
      <c r="IZW46" s="85"/>
      <c r="IZX46" s="85"/>
      <c r="IZY46" s="85"/>
      <c r="IZZ46" s="85"/>
      <c r="JAA46" s="85"/>
      <c r="JAB46" s="85"/>
      <c r="JAC46" s="85"/>
      <c r="JAD46" s="85"/>
      <c r="JAE46" s="85"/>
      <c r="JAF46" s="85"/>
      <c r="JAG46" s="85"/>
      <c r="JAH46" s="85"/>
      <c r="JAI46" s="85"/>
      <c r="JAJ46" s="85"/>
      <c r="JAK46" s="85"/>
      <c r="JAL46" s="85"/>
      <c r="JAM46" s="85"/>
      <c r="JAN46" s="85"/>
      <c r="JAO46" s="85"/>
      <c r="JAP46" s="85"/>
      <c r="JAQ46" s="85"/>
      <c r="JAR46" s="85"/>
      <c r="JAS46" s="85"/>
      <c r="JAT46" s="85"/>
      <c r="JAU46" s="85"/>
      <c r="JAV46" s="85"/>
      <c r="JAW46" s="85"/>
      <c r="JAX46" s="85"/>
      <c r="JAY46" s="85"/>
      <c r="JAZ46" s="85"/>
      <c r="JBA46" s="85"/>
      <c r="JBB46" s="85"/>
      <c r="JBC46" s="85"/>
      <c r="JBD46" s="85"/>
      <c r="JBE46" s="85"/>
      <c r="JBF46" s="85"/>
      <c r="JBG46" s="85"/>
      <c r="JBH46" s="85"/>
      <c r="JBI46" s="85"/>
      <c r="JBJ46" s="85"/>
      <c r="JBK46" s="85"/>
      <c r="JBL46" s="85"/>
      <c r="JBM46" s="85"/>
      <c r="JBN46" s="85"/>
      <c r="JBO46" s="85"/>
      <c r="JBP46" s="85"/>
      <c r="JBQ46" s="85"/>
      <c r="JBR46" s="85"/>
      <c r="JBS46" s="85"/>
      <c r="JBT46" s="85"/>
      <c r="JBU46" s="85"/>
      <c r="JBV46" s="85"/>
      <c r="JBW46" s="85"/>
      <c r="JBX46" s="85"/>
      <c r="JBY46" s="85"/>
      <c r="JBZ46" s="85"/>
      <c r="JCA46" s="85"/>
      <c r="JCB46" s="85"/>
      <c r="JCC46" s="85"/>
      <c r="JCD46" s="85"/>
      <c r="JCE46" s="85"/>
      <c r="JCF46" s="85"/>
      <c r="JCG46" s="85"/>
      <c r="JCH46" s="85"/>
      <c r="JCI46" s="85"/>
      <c r="JCJ46" s="85"/>
      <c r="JCK46" s="85"/>
      <c r="JCL46" s="85"/>
      <c r="JCM46" s="85"/>
      <c r="JCN46" s="85"/>
      <c r="JCO46" s="85"/>
      <c r="JCP46" s="85"/>
      <c r="JCQ46" s="85"/>
      <c r="JCR46" s="85"/>
      <c r="JCS46" s="85"/>
      <c r="JCT46" s="85"/>
      <c r="JCU46" s="85"/>
      <c r="JCV46" s="85"/>
      <c r="JCW46" s="85"/>
      <c r="JCX46" s="85"/>
      <c r="JCY46" s="85"/>
      <c r="JCZ46" s="85"/>
      <c r="JDA46" s="85"/>
      <c r="JDB46" s="85"/>
      <c r="JDC46" s="85"/>
      <c r="JDD46" s="85"/>
      <c r="JDE46" s="85"/>
      <c r="JDF46" s="85"/>
      <c r="JDG46" s="85"/>
      <c r="JDH46" s="85"/>
      <c r="JDI46" s="85"/>
      <c r="JDJ46" s="85"/>
      <c r="JDK46" s="85"/>
      <c r="JDL46" s="85"/>
      <c r="JDM46" s="85"/>
      <c r="JDN46" s="85"/>
      <c r="JDO46" s="85"/>
      <c r="JDP46" s="85"/>
      <c r="JDQ46" s="85"/>
      <c r="JDR46" s="85"/>
      <c r="JDS46" s="85"/>
      <c r="JDT46" s="85"/>
      <c r="JDU46" s="85"/>
      <c r="JDV46" s="85"/>
      <c r="JDW46" s="85"/>
      <c r="JDX46" s="85"/>
      <c r="JDY46" s="85"/>
      <c r="JDZ46" s="85"/>
      <c r="JEA46" s="85"/>
      <c r="JEB46" s="85"/>
      <c r="JEC46" s="85"/>
      <c r="JED46" s="85"/>
      <c r="JEE46" s="85"/>
      <c r="JEF46" s="85"/>
      <c r="JEG46" s="85"/>
      <c r="JEH46" s="85"/>
      <c r="JEI46" s="85"/>
      <c r="JEJ46" s="85"/>
      <c r="JEK46" s="85"/>
      <c r="JEL46" s="85"/>
      <c r="JEM46" s="85"/>
      <c r="JEN46" s="85"/>
      <c r="JEO46" s="85"/>
      <c r="JEP46" s="85"/>
      <c r="JEQ46" s="85"/>
      <c r="JER46" s="85"/>
      <c r="JES46" s="85"/>
      <c r="JET46" s="85"/>
      <c r="JEU46" s="85"/>
      <c r="JEV46" s="85"/>
      <c r="JEW46" s="85"/>
      <c r="JEX46" s="85"/>
      <c r="JEY46" s="85"/>
      <c r="JEZ46" s="85"/>
      <c r="JFA46" s="85"/>
      <c r="JFB46" s="85"/>
      <c r="JFC46" s="85"/>
      <c r="JFD46" s="85"/>
      <c r="JFE46" s="85"/>
      <c r="JFF46" s="85"/>
      <c r="JFG46" s="85"/>
      <c r="JFH46" s="85"/>
      <c r="JFI46" s="85"/>
      <c r="JFJ46" s="85"/>
      <c r="JFK46" s="85"/>
      <c r="JFL46" s="85"/>
      <c r="JFM46" s="85"/>
      <c r="JFN46" s="85"/>
      <c r="JFO46" s="85"/>
      <c r="JFP46" s="85"/>
      <c r="JFQ46" s="85"/>
      <c r="JFR46" s="85"/>
      <c r="JFS46" s="85"/>
      <c r="JFT46" s="85"/>
      <c r="JFU46" s="85"/>
      <c r="JFV46" s="85"/>
      <c r="JFW46" s="85"/>
      <c r="JFX46" s="85"/>
      <c r="JFY46" s="85"/>
      <c r="JFZ46" s="85"/>
      <c r="JGA46" s="85"/>
      <c r="JGB46" s="85"/>
      <c r="JGC46" s="85"/>
      <c r="JGD46" s="85"/>
      <c r="JGE46" s="85"/>
      <c r="JGF46" s="85"/>
      <c r="JGG46" s="85"/>
      <c r="JGH46" s="85"/>
      <c r="JGI46" s="85"/>
      <c r="JGJ46" s="85"/>
      <c r="JGK46" s="85"/>
      <c r="JGL46" s="85"/>
      <c r="JGM46" s="85"/>
      <c r="JGN46" s="85"/>
      <c r="JGO46" s="85"/>
      <c r="JGP46" s="85"/>
      <c r="JGQ46" s="85"/>
      <c r="JGR46" s="85"/>
      <c r="JGS46" s="85"/>
      <c r="JGT46" s="85"/>
      <c r="JGU46" s="85"/>
      <c r="JGV46" s="85"/>
      <c r="JGW46" s="85"/>
      <c r="JGX46" s="85"/>
      <c r="JGY46" s="85"/>
      <c r="JGZ46" s="85"/>
      <c r="JHA46" s="85"/>
      <c r="JHB46" s="85"/>
      <c r="JHC46" s="85"/>
      <c r="JHD46" s="85"/>
      <c r="JHE46" s="85"/>
      <c r="JHF46" s="85"/>
      <c r="JHG46" s="85"/>
      <c r="JHH46" s="85"/>
      <c r="JHI46" s="85"/>
      <c r="JHJ46" s="85"/>
      <c r="JHK46" s="85"/>
      <c r="JHL46" s="85"/>
      <c r="JHM46" s="85"/>
      <c r="JHN46" s="85"/>
      <c r="JHO46" s="85"/>
      <c r="JHP46" s="85"/>
      <c r="JHQ46" s="85"/>
      <c r="JHR46" s="85"/>
      <c r="JHS46" s="85"/>
      <c r="JHT46" s="85"/>
      <c r="JHU46" s="85"/>
      <c r="JHV46" s="85"/>
      <c r="JHW46" s="85"/>
      <c r="JHX46" s="85"/>
      <c r="JHY46" s="85"/>
      <c r="JHZ46" s="85"/>
      <c r="JIA46" s="85"/>
      <c r="JIB46" s="85"/>
      <c r="JIC46" s="85"/>
      <c r="JID46" s="85"/>
      <c r="JIE46" s="85"/>
      <c r="JIF46" s="85"/>
      <c r="JIG46" s="85"/>
      <c r="JIH46" s="85"/>
      <c r="JII46" s="85"/>
      <c r="JIJ46" s="85"/>
      <c r="JIK46" s="85"/>
      <c r="JIL46" s="85"/>
      <c r="JIM46" s="85"/>
      <c r="JIN46" s="85"/>
      <c r="JIO46" s="85"/>
      <c r="JIP46" s="85"/>
      <c r="JIQ46" s="85"/>
      <c r="JIR46" s="85"/>
      <c r="JIS46" s="85"/>
      <c r="JIT46" s="85"/>
      <c r="JIU46" s="85"/>
      <c r="JIV46" s="85"/>
      <c r="JIW46" s="85"/>
      <c r="JIX46" s="85"/>
      <c r="JIY46" s="85"/>
      <c r="JIZ46" s="85"/>
      <c r="JJA46" s="85"/>
      <c r="JJB46" s="85"/>
      <c r="JJC46" s="85"/>
      <c r="JJD46" s="85"/>
      <c r="JJE46" s="85"/>
      <c r="JJF46" s="85"/>
      <c r="JJG46" s="85"/>
      <c r="JJH46" s="85"/>
      <c r="JJI46" s="85"/>
      <c r="JJJ46" s="85"/>
      <c r="JJK46" s="85"/>
      <c r="JJL46" s="85"/>
      <c r="JJM46" s="85"/>
      <c r="JJN46" s="85"/>
      <c r="JJO46" s="85"/>
      <c r="JJP46" s="85"/>
      <c r="JJQ46" s="85"/>
      <c r="JJR46" s="85"/>
      <c r="JJS46" s="85"/>
      <c r="JJT46" s="85"/>
      <c r="JJU46" s="85"/>
      <c r="JJV46" s="85"/>
      <c r="JJW46" s="85"/>
      <c r="JJX46" s="85"/>
      <c r="JJY46" s="85"/>
      <c r="JJZ46" s="85"/>
      <c r="JKA46" s="85"/>
      <c r="JKB46" s="85"/>
      <c r="JKC46" s="85"/>
      <c r="JKD46" s="85"/>
      <c r="JKE46" s="85"/>
      <c r="JKF46" s="85"/>
      <c r="JKG46" s="85"/>
      <c r="JKH46" s="85"/>
      <c r="JKI46" s="85"/>
      <c r="JKJ46" s="85"/>
      <c r="JKK46" s="85"/>
      <c r="JKL46" s="85"/>
      <c r="JKM46" s="85"/>
      <c r="JKN46" s="85"/>
      <c r="JKO46" s="85"/>
      <c r="JKP46" s="85"/>
      <c r="JKQ46" s="85"/>
      <c r="JKR46" s="85"/>
      <c r="JKS46" s="85"/>
      <c r="JKT46" s="85"/>
      <c r="JKU46" s="85"/>
      <c r="JKV46" s="85"/>
      <c r="JKW46" s="85"/>
      <c r="JKX46" s="85"/>
      <c r="JKY46" s="85"/>
      <c r="JKZ46" s="85"/>
      <c r="JLA46" s="85"/>
      <c r="JLB46" s="85"/>
      <c r="JLC46" s="85"/>
      <c r="JLD46" s="85"/>
      <c r="JLE46" s="85"/>
      <c r="JLF46" s="85"/>
      <c r="JLG46" s="85"/>
      <c r="JLH46" s="85"/>
      <c r="JLI46" s="85"/>
      <c r="JLJ46" s="85"/>
      <c r="JLK46" s="85"/>
      <c r="JLL46" s="85"/>
      <c r="JLM46" s="85"/>
      <c r="JLN46" s="85"/>
      <c r="JLO46" s="85"/>
      <c r="JLP46" s="85"/>
      <c r="JLQ46" s="85"/>
      <c r="JLR46" s="85"/>
      <c r="JLS46" s="85"/>
      <c r="JLT46" s="85"/>
      <c r="JLU46" s="85"/>
      <c r="JLV46" s="85"/>
      <c r="JLW46" s="85"/>
      <c r="JLX46" s="85"/>
      <c r="JLY46" s="85"/>
      <c r="JLZ46" s="85"/>
      <c r="JMA46" s="85"/>
      <c r="JMB46" s="85"/>
      <c r="JMC46" s="85"/>
      <c r="JMD46" s="85"/>
      <c r="JME46" s="85"/>
      <c r="JMF46" s="85"/>
      <c r="JMG46" s="85"/>
      <c r="JMH46" s="85"/>
      <c r="JMI46" s="85"/>
      <c r="JMJ46" s="85"/>
      <c r="JMK46" s="85"/>
      <c r="JML46" s="85"/>
      <c r="JMM46" s="85"/>
      <c r="JMN46" s="85"/>
      <c r="JMO46" s="85"/>
      <c r="JMP46" s="85"/>
      <c r="JMQ46" s="85"/>
      <c r="JMR46" s="85"/>
      <c r="JMS46" s="85"/>
      <c r="JMT46" s="85"/>
      <c r="JMU46" s="85"/>
      <c r="JMV46" s="85"/>
      <c r="JMW46" s="85"/>
      <c r="JMX46" s="85"/>
      <c r="JMY46" s="85"/>
      <c r="JMZ46" s="85"/>
      <c r="JNA46" s="85"/>
      <c r="JNB46" s="85"/>
      <c r="JNC46" s="85"/>
      <c r="JND46" s="85"/>
      <c r="JNE46" s="85"/>
      <c r="JNF46" s="85"/>
      <c r="JNG46" s="85"/>
      <c r="JNH46" s="85"/>
      <c r="JNI46" s="85"/>
      <c r="JNJ46" s="85"/>
      <c r="JNK46" s="85"/>
      <c r="JNL46" s="85"/>
      <c r="JNM46" s="85"/>
      <c r="JNN46" s="85"/>
      <c r="JNO46" s="85"/>
      <c r="JNP46" s="85"/>
      <c r="JNQ46" s="85"/>
      <c r="JNR46" s="85"/>
      <c r="JNS46" s="85"/>
      <c r="JNT46" s="85"/>
      <c r="JNU46" s="85"/>
      <c r="JNV46" s="85"/>
      <c r="JNW46" s="85"/>
      <c r="JNX46" s="85"/>
      <c r="JNY46" s="85"/>
      <c r="JNZ46" s="85"/>
      <c r="JOA46" s="85"/>
      <c r="JOB46" s="85"/>
      <c r="JOC46" s="85"/>
      <c r="JOD46" s="85"/>
      <c r="JOE46" s="85"/>
      <c r="JOF46" s="85"/>
      <c r="JOG46" s="85"/>
      <c r="JOH46" s="85"/>
      <c r="JOI46" s="85"/>
      <c r="JOJ46" s="85"/>
      <c r="JOK46" s="85"/>
      <c r="JOL46" s="85"/>
      <c r="JOM46" s="85"/>
      <c r="JON46" s="85"/>
      <c r="JOO46" s="85"/>
      <c r="JOP46" s="85"/>
      <c r="JOQ46" s="85"/>
      <c r="JOR46" s="85"/>
      <c r="JOS46" s="85"/>
      <c r="JOT46" s="85"/>
      <c r="JOU46" s="85"/>
      <c r="JOV46" s="85"/>
      <c r="JOW46" s="85"/>
      <c r="JOX46" s="85"/>
      <c r="JOY46" s="85"/>
      <c r="JOZ46" s="85"/>
      <c r="JPA46" s="85"/>
      <c r="JPB46" s="85"/>
      <c r="JPC46" s="85"/>
      <c r="JPD46" s="85"/>
      <c r="JPE46" s="85"/>
      <c r="JPF46" s="85"/>
      <c r="JPG46" s="85"/>
      <c r="JPH46" s="85"/>
      <c r="JPI46" s="85"/>
      <c r="JPJ46" s="85"/>
      <c r="JPK46" s="85"/>
      <c r="JPL46" s="85"/>
      <c r="JPM46" s="85"/>
      <c r="JPN46" s="85"/>
      <c r="JPO46" s="85"/>
      <c r="JPP46" s="85"/>
      <c r="JPQ46" s="85"/>
      <c r="JPR46" s="85"/>
      <c r="JPS46" s="85"/>
      <c r="JPT46" s="85"/>
      <c r="JPU46" s="85"/>
      <c r="JPV46" s="85"/>
      <c r="JPW46" s="85"/>
      <c r="JPX46" s="85"/>
      <c r="JPY46" s="85"/>
      <c r="JPZ46" s="85"/>
      <c r="JQA46" s="85"/>
      <c r="JQB46" s="85"/>
      <c r="JQC46" s="85"/>
      <c r="JQD46" s="85"/>
      <c r="JQE46" s="85"/>
      <c r="JQF46" s="85"/>
      <c r="JQG46" s="85"/>
      <c r="JQH46" s="85"/>
      <c r="JQI46" s="85"/>
      <c r="JQJ46" s="85"/>
      <c r="JQK46" s="85"/>
      <c r="JQL46" s="85"/>
      <c r="JQM46" s="85"/>
      <c r="JQN46" s="85"/>
      <c r="JQO46" s="85"/>
      <c r="JQP46" s="85"/>
      <c r="JQQ46" s="85"/>
      <c r="JQR46" s="85"/>
      <c r="JQS46" s="85"/>
      <c r="JQT46" s="85"/>
      <c r="JQU46" s="85"/>
      <c r="JQV46" s="85"/>
      <c r="JQW46" s="85"/>
      <c r="JQX46" s="85"/>
      <c r="JQY46" s="85"/>
      <c r="JQZ46" s="85"/>
      <c r="JRA46" s="85"/>
      <c r="JRB46" s="85"/>
      <c r="JRC46" s="85"/>
      <c r="JRD46" s="85"/>
      <c r="JRE46" s="85"/>
      <c r="JRF46" s="85"/>
      <c r="JRG46" s="85"/>
      <c r="JRH46" s="85"/>
      <c r="JRI46" s="85"/>
      <c r="JRJ46" s="85"/>
      <c r="JRK46" s="85"/>
      <c r="JRL46" s="85"/>
      <c r="JRM46" s="85"/>
      <c r="JRN46" s="85"/>
      <c r="JRO46" s="85"/>
      <c r="JRP46" s="85"/>
      <c r="JRQ46" s="85"/>
      <c r="JRR46" s="85"/>
      <c r="JRS46" s="85"/>
      <c r="JRT46" s="85"/>
      <c r="JRU46" s="85"/>
      <c r="JRV46" s="85"/>
      <c r="JRW46" s="85"/>
      <c r="JRX46" s="85"/>
      <c r="JRY46" s="85"/>
      <c r="JRZ46" s="85"/>
      <c r="JSA46" s="85"/>
      <c r="JSB46" s="85"/>
      <c r="JSC46" s="85"/>
      <c r="JSD46" s="85"/>
      <c r="JSE46" s="85"/>
      <c r="JSF46" s="85"/>
      <c r="JSG46" s="85"/>
      <c r="JSH46" s="85"/>
      <c r="JSI46" s="85"/>
      <c r="JSJ46" s="85"/>
      <c r="JSK46" s="85"/>
      <c r="JSL46" s="85"/>
      <c r="JSM46" s="85"/>
      <c r="JSN46" s="85"/>
      <c r="JSO46" s="85"/>
      <c r="JSP46" s="85"/>
      <c r="JSQ46" s="85"/>
      <c r="JSR46" s="85"/>
      <c r="JSS46" s="85"/>
      <c r="JST46" s="85"/>
      <c r="JSU46" s="85"/>
      <c r="JSV46" s="85"/>
      <c r="JSW46" s="85"/>
      <c r="JSX46" s="85"/>
      <c r="JSY46" s="85"/>
      <c r="JSZ46" s="85"/>
      <c r="JTA46" s="85"/>
      <c r="JTB46" s="85"/>
      <c r="JTC46" s="85"/>
      <c r="JTD46" s="85"/>
      <c r="JTE46" s="85"/>
      <c r="JTF46" s="85"/>
      <c r="JTG46" s="85"/>
      <c r="JTH46" s="85"/>
      <c r="JTI46" s="85"/>
      <c r="JTJ46" s="85"/>
      <c r="JTK46" s="85"/>
      <c r="JTL46" s="85"/>
      <c r="JTM46" s="85"/>
      <c r="JTN46" s="85"/>
      <c r="JTO46" s="85"/>
      <c r="JTP46" s="85"/>
      <c r="JTQ46" s="85"/>
      <c r="JTR46" s="85"/>
      <c r="JTS46" s="85"/>
      <c r="JTT46" s="85"/>
      <c r="JTU46" s="85"/>
      <c r="JTV46" s="85"/>
      <c r="JTW46" s="85"/>
      <c r="JTX46" s="85"/>
      <c r="JTY46" s="85"/>
      <c r="JTZ46" s="85"/>
      <c r="JUA46" s="85"/>
      <c r="JUB46" s="85"/>
      <c r="JUC46" s="85"/>
      <c r="JUD46" s="85"/>
      <c r="JUE46" s="85"/>
      <c r="JUF46" s="85"/>
      <c r="JUG46" s="85"/>
      <c r="JUH46" s="85"/>
      <c r="JUI46" s="85"/>
      <c r="JUJ46" s="85"/>
      <c r="JUK46" s="85"/>
      <c r="JUL46" s="85"/>
      <c r="JUM46" s="85"/>
      <c r="JUN46" s="85"/>
      <c r="JUO46" s="85"/>
      <c r="JUP46" s="85"/>
      <c r="JUQ46" s="85"/>
      <c r="JUR46" s="85"/>
      <c r="JUS46" s="85"/>
      <c r="JUT46" s="85"/>
      <c r="JUU46" s="85"/>
      <c r="JUV46" s="85"/>
      <c r="JUW46" s="85"/>
      <c r="JUX46" s="85"/>
      <c r="JUY46" s="85"/>
      <c r="JUZ46" s="85"/>
      <c r="JVA46" s="85"/>
      <c r="JVB46" s="85"/>
      <c r="JVC46" s="85"/>
      <c r="JVD46" s="85"/>
      <c r="JVE46" s="85"/>
      <c r="JVF46" s="85"/>
      <c r="JVG46" s="85"/>
      <c r="JVH46" s="85"/>
      <c r="JVI46" s="85"/>
      <c r="JVJ46" s="85"/>
      <c r="JVK46" s="85"/>
      <c r="JVL46" s="85"/>
      <c r="JVM46" s="85"/>
      <c r="JVN46" s="85"/>
      <c r="JVO46" s="85"/>
      <c r="JVP46" s="85"/>
      <c r="JVQ46" s="85"/>
      <c r="JVR46" s="85"/>
      <c r="JVS46" s="85"/>
      <c r="JVT46" s="85"/>
      <c r="JVU46" s="85"/>
      <c r="JVV46" s="85"/>
      <c r="JVW46" s="85"/>
      <c r="JVX46" s="85"/>
      <c r="JVY46" s="85"/>
      <c r="JVZ46" s="85"/>
      <c r="JWA46" s="85"/>
      <c r="JWB46" s="85"/>
      <c r="JWC46" s="85"/>
      <c r="JWD46" s="85"/>
      <c r="JWE46" s="85"/>
      <c r="JWF46" s="85"/>
      <c r="JWG46" s="85"/>
      <c r="JWH46" s="85"/>
      <c r="JWI46" s="85"/>
      <c r="JWJ46" s="85"/>
      <c r="JWK46" s="85"/>
      <c r="JWL46" s="85"/>
      <c r="JWM46" s="85"/>
      <c r="JWN46" s="85"/>
      <c r="JWO46" s="85"/>
      <c r="JWP46" s="85"/>
      <c r="JWQ46" s="85"/>
      <c r="JWR46" s="85"/>
      <c r="JWS46" s="85"/>
      <c r="JWT46" s="85"/>
      <c r="JWU46" s="85"/>
      <c r="JWV46" s="85"/>
      <c r="JWW46" s="85"/>
      <c r="JWX46" s="85"/>
      <c r="JWY46" s="85"/>
      <c r="JWZ46" s="85"/>
      <c r="JXA46" s="85"/>
      <c r="JXB46" s="85"/>
      <c r="JXC46" s="85"/>
      <c r="JXD46" s="85"/>
      <c r="JXE46" s="85"/>
      <c r="JXF46" s="85"/>
      <c r="JXG46" s="85"/>
      <c r="JXH46" s="85"/>
      <c r="JXI46" s="85"/>
      <c r="JXJ46" s="85"/>
      <c r="JXK46" s="85"/>
      <c r="JXL46" s="85"/>
      <c r="JXM46" s="85"/>
      <c r="JXN46" s="85"/>
      <c r="JXO46" s="85"/>
      <c r="JXP46" s="85"/>
      <c r="JXQ46" s="85"/>
      <c r="JXR46" s="85"/>
      <c r="JXS46" s="85"/>
      <c r="JXT46" s="85"/>
      <c r="JXU46" s="85"/>
      <c r="JXV46" s="85"/>
      <c r="JXW46" s="85"/>
      <c r="JXX46" s="85"/>
      <c r="JXY46" s="85"/>
      <c r="JXZ46" s="85"/>
      <c r="JYA46" s="85"/>
      <c r="JYB46" s="85"/>
      <c r="JYC46" s="85"/>
      <c r="JYD46" s="85"/>
      <c r="JYE46" s="85"/>
      <c r="JYF46" s="85"/>
      <c r="JYG46" s="85"/>
      <c r="JYH46" s="85"/>
      <c r="JYI46" s="85"/>
      <c r="JYJ46" s="85"/>
      <c r="JYK46" s="85"/>
      <c r="JYL46" s="85"/>
      <c r="JYM46" s="85"/>
      <c r="JYN46" s="85"/>
      <c r="JYO46" s="85"/>
      <c r="JYP46" s="85"/>
      <c r="JYQ46" s="85"/>
      <c r="JYR46" s="85"/>
      <c r="JYS46" s="85"/>
      <c r="JYT46" s="85"/>
      <c r="JYU46" s="85"/>
      <c r="JYV46" s="85"/>
      <c r="JYW46" s="85"/>
      <c r="JYX46" s="85"/>
      <c r="JYY46" s="85"/>
      <c r="JYZ46" s="85"/>
      <c r="JZA46" s="85"/>
      <c r="JZB46" s="85"/>
      <c r="JZC46" s="85"/>
      <c r="JZD46" s="85"/>
      <c r="JZE46" s="85"/>
      <c r="JZF46" s="85"/>
      <c r="JZG46" s="85"/>
      <c r="JZH46" s="85"/>
      <c r="JZI46" s="85"/>
      <c r="JZJ46" s="85"/>
      <c r="JZK46" s="85"/>
      <c r="JZL46" s="85"/>
      <c r="JZM46" s="85"/>
      <c r="JZN46" s="85"/>
      <c r="JZO46" s="85"/>
      <c r="JZP46" s="85"/>
      <c r="JZQ46" s="85"/>
      <c r="JZR46" s="85"/>
      <c r="JZS46" s="85"/>
      <c r="JZT46" s="85"/>
      <c r="JZU46" s="85"/>
      <c r="JZV46" s="85"/>
      <c r="JZW46" s="85"/>
      <c r="JZX46" s="85"/>
      <c r="JZY46" s="85"/>
      <c r="JZZ46" s="85"/>
      <c r="KAA46" s="85"/>
      <c r="KAB46" s="85"/>
      <c r="KAC46" s="85"/>
      <c r="KAD46" s="85"/>
      <c r="KAE46" s="85"/>
      <c r="KAF46" s="85"/>
      <c r="KAG46" s="85"/>
      <c r="KAH46" s="85"/>
      <c r="KAI46" s="85"/>
      <c r="KAJ46" s="85"/>
      <c r="KAK46" s="85"/>
      <c r="KAL46" s="85"/>
      <c r="KAM46" s="85"/>
      <c r="KAN46" s="85"/>
      <c r="KAO46" s="85"/>
      <c r="KAP46" s="85"/>
      <c r="KAQ46" s="85"/>
      <c r="KAR46" s="85"/>
      <c r="KAS46" s="85"/>
      <c r="KAT46" s="85"/>
      <c r="KAU46" s="85"/>
      <c r="KAV46" s="85"/>
      <c r="KAW46" s="85"/>
      <c r="KAX46" s="85"/>
      <c r="KAY46" s="85"/>
      <c r="KAZ46" s="85"/>
      <c r="KBA46" s="85"/>
      <c r="KBB46" s="85"/>
      <c r="KBC46" s="85"/>
      <c r="KBD46" s="85"/>
      <c r="KBE46" s="85"/>
      <c r="KBF46" s="85"/>
      <c r="KBG46" s="85"/>
      <c r="KBH46" s="85"/>
      <c r="KBI46" s="85"/>
      <c r="KBJ46" s="85"/>
      <c r="KBK46" s="85"/>
      <c r="KBL46" s="85"/>
      <c r="KBM46" s="85"/>
      <c r="KBN46" s="85"/>
      <c r="KBO46" s="85"/>
      <c r="KBP46" s="85"/>
      <c r="KBQ46" s="85"/>
      <c r="KBR46" s="85"/>
      <c r="KBS46" s="85"/>
      <c r="KBT46" s="85"/>
      <c r="KBU46" s="85"/>
      <c r="KBV46" s="85"/>
      <c r="KBW46" s="85"/>
      <c r="KBX46" s="85"/>
      <c r="KBY46" s="85"/>
      <c r="KBZ46" s="85"/>
      <c r="KCA46" s="85"/>
      <c r="KCB46" s="85"/>
      <c r="KCC46" s="85"/>
      <c r="KCD46" s="85"/>
      <c r="KCE46" s="85"/>
      <c r="KCF46" s="85"/>
      <c r="KCG46" s="85"/>
      <c r="KCH46" s="85"/>
      <c r="KCI46" s="85"/>
      <c r="KCJ46" s="85"/>
      <c r="KCK46" s="85"/>
      <c r="KCL46" s="85"/>
      <c r="KCM46" s="85"/>
      <c r="KCN46" s="85"/>
      <c r="KCO46" s="85"/>
      <c r="KCP46" s="85"/>
      <c r="KCQ46" s="85"/>
      <c r="KCR46" s="85"/>
      <c r="KCS46" s="85"/>
      <c r="KCT46" s="85"/>
      <c r="KCU46" s="85"/>
      <c r="KCV46" s="85"/>
      <c r="KCW46" s="85"/>
      <c r="KCX46" s="85"/>
      <c r="KCY46" s="85"/>
      <c r="KCZ46" s="85"/>
      <c r="KDA46" s="85"/>
      <c r="KDB46" s="85"/>
      <c r="KDC46" s="85"/>
      <c r="KDD46" s="85"/>
      <c r="KDE46" s="85"/>
      <c r="KDF46" s="85"/>
      <c r="KDG46" s="85"/>
      <c r="KDH46" s="85"/>
      <c r="KDI46" s="85"/>
      <c r="KDJ46" s="85"/>
      <c r="KDK46" s="85"/>
      <c r="KDL46" s="85"/>
      <c r="KDM46" s="85"/>
      <c r="KDN46" s="85"/>
      <c r="KDO46" s="85"/>
      <c r="KDP46" s="85"/>
      <c r="KDQ46" s="85"/>
      <c r="KDR46" s="85"/>
      <c r="KDS46" s="85"/>
      <c r="KDT46" s="85"/>
      <c r="KDU46" s="85"/>
      <c r="KDV46" s="85"/>
      <c r="KDW46" s="85"/>
      <c r="KDX46" s="85"/>
      <c r="KDY46" s="85"/>
      <c r="KDZ46" s="85"/>
      <c r="KEA46" s="85"/>
      <c r="KEB46" s="85"/>
      <c r="KEC46" s="85"/>
      <c r="KED46" s="85"/>
      <c r="KEE46" s="85"/>
      <c r="KEF46" s="85"/>
      <c r="KEG46" s="85"/>
      <c r="KEH46" s="85"/>
      <c r="KEI46" s="85"/>
      <c r="KEJ46" s="85"/>
      <c r="KEK46" s="85"/>
      <c r="KEL46" s="85"/>
      <c r="KEM46" s="85"/>
      <c r="KEN46" s="85"/>
      <c r="KEO46" s="85"/>
      <c r="KEP46" s="85"/>
      <c r="KEQ46" s="85"/>
      <c r="KER46" s="85"/>
      <c r="KES46" s="85"/>
      <c r="KET46" s="85"/>
      <c r="KEU46" s="85"/>
      <c r="KEV46" s="85"/>
      <c r="KEW46" s="85"/>
      <c r="KEX46" s="85"/>
      <c r="KEY46" s="85"/>
      <c r="KEZ46" s="85"/>
      <c r="KFA46" s="85"/>
      <c r="KFB46" s="85"/>
      <c r="KFC46" s="85"/>
      <c r="KFD46" s="85"/>
      <c r="KFE46" s="85"/>
      <c r="KFF46" s="85"/>
      <c r="KFG46" s="85"/>
      <c r="KFH46" s="85"/>
      <c r="KFI46" s="85"/>
      <c r="KFJ46" s="85"/>
      <c r="KFK46" s="85"/>
      <c r="KFL46" s="85"/>
      <c r="KFM46" s="85"/>
      <c r="KFN46" s="85"/>
      <c r="KFO46" s="85"/>
      <c r="KFP46" s="85"/>
      <c r="KFQ46" s="85"/>
      <c r="KFR46" s="85"/>
      <c r="KFS46" s="85"/>
      <c r="KFT46" s="85"/>
      <c r="KFU46" s="85"/>
      <c r="KFV46" s="85"/>
      <c r="KFW46" s="85"/>
      <c r="KFX46" s="85"/>
      <c r="KFY46" s="85"/>
      <c r="KFZ46" s="85"/>
      <c r="KGA46" s="85"/>
      <c r="KGB46" s="85"/>
      <c r="KGC46" s="85"/>
      <c r="KGD46" s="85"/>
      <c r="KGE46" s="85"/>
      <c r="KGF46" s="85"/>
      <c r="KGG46" s="85"/>
      <c r="KGH46" s="85"/>
      <c r="KGI46" s="85"/>
      <c r="KGJ46" s="85"/>
      <c r="KGK46" s="85"/>
      <c r="KGL46" s="85"/>
      <c r="KGM46" s="85"/>
      <c r="KGN46" s="85"/>
      <c r="KGO46" s="85"/>
      <c r="KGP46" s="85"/>
      <c r="KGQ46" s="85"/>
      <c r="KGR46" s="85"/>
      <c r="KGS46" s="85"/>
      <c r="KGT46" s="85"/>
      <c r="KGU46" s="85"/>
      <c r="KGV46" s="85"/>
      <c r="KGW46" s="85"/>
      <c r="KGX46" s="85"/>
      <c r="KGY46" s="85"/>
      <c r="KGZ46" s="85"/>
      <c r="KHA46" s="85"/>
      <c r="KHB46" s="85"/>
      <c r="KHC46" s="85"/>
      <c r="KHD46" s="85"/>
      <c r="KHE46" s="85"/>
      <c r="KHF46" s="85"/>
      <c r="KHG46" s="85"/>
      <c r="KHH46" s="85"/>
      <c r="KHI46" s="85"/>
      <c r="KHJ46" s="85"/>
      <c r="KHK46" s="85"/>
      <c r="KHL46" s="85"/>
      <c r="KHM46" s="85"/>
      <c r="KHN46" s="85"/>
      <c r="KHO46" s="85"/>
      <c r="KHP46" s="85"/>
      <c r="KHQ46" s="85"/>
      <c r="KHR46" s="85"/>
      <c r="KHS46" s="85"/>
      <c r="KHT46" s="85"/>
      <c r="KHU46" s="85"/>
      <c r="KHV46" s="85"/>
      <c r="KHW46" s="85"/>
      <c r="KHX46" s="85"/>
      <c r="KHY46" s="85"/>
      <c r="KHZ46" s="85"/>
      <c r="KIA46" s="85"/>
      <c r="KIB46" s="85"/>
      <c r="KIC46" s="85"/>
      <c r="KID46" s="85"/>
      <c r="KIE46" s="85"/>
      <c r="KIF46" s="85"/>
      <c r="KIG46" s="85"/>
      <c r="KIH46" s="85"/>
      <c r="KII46" s="85"/>
      <c r="KIJ46" s="85"/>
      <c r="KIK46" s="85"/>
      <c r="KIL46" s="85"/>
      <c r="KIM46" s="85"/>
      <c r="KIN46" s="85"/>
      <c r="KIO46" s="85"/>
      <c r="KIP46" s="85"/>
      <c r="KIQ46" s="85"/>
      <c r="KIR46" s="85"/>
      <c r="KIS46" s="85"/>
      <c r="KIT46" s="85"/>
      <c r="KIU46" s="85"/>
      <c r="KIV46" s="85"/>
      <c r="KIW46" s="85"/>
      <c r="KIX46" s="85"/>
      <c r="KIY46" s="85"/>
      <c r="KIZ46" s="85"/>
      <c r="KJA46" s="85"/>
      <c r="KJB46" s="85"/>
      <c r="KJC46" s="85"/>
      <c r="KJD46" s="85"/>
      <c r="KJE46" s="85"/>
      <c r="KJF46" s="85"/>
      <c r="KJG46" s="85"/>
      <c r="KJH46" s="85"/>
      <c r="KJI46" s="85"/>
      <c r="KJJ46" s="85"/>
      <c r="KJK46" s="85"/>
      <c r="KJL46" s="85"/>
      <c r="KJM46" s="85"/>
      <c r="KJN46" s="85"/>
      <c r="KJO46" s="85"/>
      <c r="KJP46" s="85"/>
      <c r="KJQ46" s="85"/>
      <c r="KJR46" s="85"/>
      <c r="KJS46" s="85"/>
      <c r="KJT46" s="85"/>
      <c r="KJU46" s="85"/>
      <c r="KJV46" s="85"/>
      <c r="KJW46" s="85"/>
      <c r="KJX46" s="85"/>
      <c r="KJY46" s="85"/>
      <c r="KJZ46" s="85"/>
      <c r="KKA46" s="85"/>
      <c r="KKB46" s="85"/>
      <c r="KKC46" s="85"/>
      <c r="KKD46" s="85"/>
      <c r="KKE46" s="85"/>
      <c r="KKF46" s="85"/>
      <c r="KKG46" s="85"/>
      <c r="KKH46" s="85"/>
      <c r="KKI46" s="85"/>
      <c r="KKJ46" s="85"/>
      <c r="KKK46" s="85"/>
      <c r="KKL46" s="85"/>
      <c r="KKM46" s="85"/>
      <c r="KKN46" s="85"/>
      <c r="KKO46" s="85"/>
      <c r="KKP46" s="85"/>
      <c r="KKQ46" s="85"/>
      <c r="KKR46" s="85"/>
      <c r="KKS46" s="85"/>
      <c r="KKT46" s="85"/>
      <c r="KKU46" s="85"/>
      <c r="KKV46" s="85"/>
      <c r="KKW46" s="85"/>
      <c r="KKX46" s="85"/>
      <c r="KKY46" s="85"/>
      <c r="KKZ46" s="85"/>
      <c r="KLA46" s="85"/>
      <c r="KLB46" s="85"/>
      <c r="KLC46" s="85"/>
      <c r="KLD46" s="85"/>
      <c r="KLE46" s="85"/>
      <c r="KLF46" s="85"/>
      <c r="KLG46" s="85"/>
      <c r="KLH46" s="85"/>
      <c r="KLI46" s="85"/>
      <c r="KLJ46" s="85"/>
      <c r="KLK46" s="85"/>
      <c r="KLL46" s="85"/>
      <c r="KLM46" s="85"/>
      <c r="KLN46" s="85"/>
      <c r="KLO46" s="85"/>
      <c r="KLP46" s="85"/>
      <c r="KLQ46" s="85"/>
      <c r="KLR46" s="85"/>
      <c r="KLS46" s="85"/>
      <c r="KLT46" s="85"/>
      <c r="KLU46" s="85"/>
      <c r="KLV46" s="85"/>
      <c r="KLW46" s="85"/>
      <c r="KLX46" s="85"/>
      <c r="KLY46" s="85"/>
      <c r="KLZ46" s="85"/>
      <c r="KMA46" s="85"/>
      <c r="KMB46" s="85"/>
      <c r="KMC46" s="85"/>
      <c r="KMD46" s="85"/>
      <c r="KME46" s="85"/>
      <c r="KMF46" s="85"/>
      <c r="KMG46" s="85"/>
      <c r="KMH46" s="85"/>
      <c r="KMI46" s="85"/>
      <c r="KMJ46" s="85"/>
      <c r="KMK46" s="85"/>
      <c r="KML46" s="85"/>
      <c r="KMM46" s="85"/>
      <c r="KMN46" s="85"/>
      <c r="KMO46" s="85"/>
      <c r="KMP46" s="85"/>
      <c r="KMQ46" s="85"/>
      <c r="KMR46" s="85"/>
      <c r="KMS46" s="85"/>
      <c r="KMT46" s="85"/>
      <c r="KMU46" s="85"/>
      <c r="KMV46" s="85"/>
      <c r="KMW46" s="85"/>
      <c r="KMX46" s="85"/>
      <c r="KMY46" s="85"/>
      <c r="KMZ46" s="85"/>
      <c r="KNA46" s="85"/>
      <c r="KNB46" s="85"/>
      <c r="KNC46" s="85"/>
      <c r="KND46" s="85"/>
      <c r="KNE46" s="85"/>
      <c r="KNF46" s="85"/>
      <c r="KNG46" s="85"/>
      <c r="KNH46" s="85"/>
      <c r="KNI46" s="85"/>
      <c r="KNJ46" s="85"/>
      <c r="KNK46" s="85"/>
      <c r="KNL46" s="85"/>
      <c r="KNM46" s="85"/>
      <c r="KNN46" s="85"/>
      <c r="KNO46" s="85"/>
      <c r="KNP46" s="85"/>
      <c r="KNQ46" s="85"/>
      <c r="KNR46" s="85"/>
      <c r="KNS46" s="85"/>
      <c r="KNT46" s="85"/>
      <c r="KNU46" s="85"/>
      <c r="KNV46" s="85"/>
      <c r="KNW46" s="85"/>
      <c r="KNX46" s="85"/>
      <c r="KNY46" s="85"/>
      <c r="KNZ46" s="85"/>
      <c r="KOA46" s="85"/>
      <c r="KOB46" s="85"/>
      <c r="KOC46" s="85"/>
      <c r="KOD46" s="85"/>
      <c r="KOE46" s="85"/>
      <c r="KOF46" s="85"/>
      <c r="KOG46" s="85"/>
      <c r="KOH46" s="85"/>
      <c r="KOI46" s="85"/>
      <c r="KOJ46" s="85"/>
      <c r="KOK46" s="85"/>
      <c r="KOL46" s="85"/>
      <c r="KOM46" s="85"/>
      <c r="KON46" s="85"/>
      <c r="KOO46" s="85"/>
      <c r="KOP46" s="85"/>
      <c r="KOQ46" s="85"/>
      <c r="KOR46" s="85"/>
      <c r="KOS46" s="85"/>
      <c r="KOT46" s="85"/>
      <c r="KOU46" s="85"/>
      <c r="KOV46" s="85"/>
      <c r="KOW46" s="85"/>
      <c r="KOX46" s="85"/>
      <c r="KOY46" s="85"/>
      <c r="KOZ46" s="85"/>
      <c r="KPA46" s="85"/>
      <c r="KPB46" s="85"/>
      <c r="KPC46" s="85"/>
      <c r="KPD46" s="85"/>
      <c r="KPE46" s="85"/>
      <c r="KPF46" s="85"/>
      <c r="KPG46" s="85"/>
      <c r="KPH46" s="85"/>
      <c r="KPI46" s="85"/>
      <c r="KPJ46" s="85"/>
      <c r="KPK46" s="85"/>
      <c r="KPL46" s="85"/>
      <c r="KPM46" s="85"/>
      <c r="KPN46" s="85"/>
      <c r="KPO46" s="85"/>
      <c r="KPP46" s="85"/>
      <c r="KPQ46" s="85"/>
      <c r="KPR46" s="85"/>
      <c r="KPS46" s="85"/>
      <c r="KPT46" s="85"/>
      <c r="KPU46" s="85"/>
      <c r="KPV46" s="85"/>
      <c r="KPW46" s="85"/>
      <c r="KPX46" s="85"/>
      <c r="KPY46" s="85"/>
      <c r="KPZ46" s="85"/>
      <c r="KQA46" s="85"/>
      <c r="KQB46" s="85"/>
      <c r="KQC46" s="85"/>
      <c r="KQD46" s="85"/>
      <c r="KQE46" s="85"/>
      <c r="KQF46" s="85"/>
      <c r="KQG46" s="85"/>
      <c r="KQH46" s="85"/>
      <c r="KQI46" s="85"/>
      <c r="KQJ46" s="85"/>
      <c r="KQK46" s="85"/>
      <c r="KQL46" s="85"/>
      <c r="KQM46" s="85"/>
      <c r="KQN46" s="85"/>
      <c r="KQO46" s="85"/>
      <c r="KQP46" s="85"/>
      <c r="KQQ46" s="85"/>
      <c r="KQR46" s="85"/>
      <c r="KQS46" s="85"/>
      <c r="KQT46" s="85"/>
      <c r="KQU46" s="85"/>
      <c r="KQV46" s="85"/>
      <c r="KQW46" s="85"/>
      <c r="KQX46" s="85"/>
      <c r="KQY46" s="85"/>
      <c r="KQZ46" s="85"/>
      <c r="KRA46" s="85"/>
      <c r="KRB46" s="85"/>
      <c r="KRC46" s="85"/>
      <c r="KRD46" s="85"/>
      <c r="KRE46" s="85"/>
      <c r="KRF46" s="85"/>
      <c r="KRG46" s="85"/>
      <c r="KRH46" s="85"/>
      <c r="KRI46" s="85"/>
      <c r="KRJ46" s="85"/>
      <c r="KRK46" s="85"/>
      <c r="KRL46" s="85"/>
      <c r="KRM46" s="85"/>
      <c r="KRN46" s="85"/>
      <c r="KRO46" s="85"/>
      <c r="KRP46" s="85"/>
      <c r="KRQ46" s="85"/>
      <c r="KRR46" s="85"/>
      <c r="KRS46" s="85"/>
      <c r="KRT46" s="85"/>
      <c r="KRU46" s="85"/>
      <c r="KRV46" s="85"/>
      <c r="KRW46" s="85"/>
      <c r="KRX46" s="85"/>
      <c r="KRY46" s="85"/>
      <c r="KRZ46" s="85"/>
      <c r="KSA46" s="85"/>
      <c r="KSB46" s="85"/>
      <c r="KSC46" s="85"/>
      <c r="KSD46" s="85"/>
      <c r="KSE46" s="85"/>
      <c r="KSF46" s="85"/>
      <c r="KSG46" s="85"/>
      <c r="KSH46" s="85"/>
      <c r="KSI46" s="85"/>
      <c r="KSJ46" s="85"/>
      <c r="KSK46" s="85"/>
      <c r="KSL46" s="85"/>
      <c r="KSM46" s="85"/>
      <c r="KSN46" s="85"/>
      <c r="KSO46" s="85"/>
      <c r="KSP46" s="85"/>
      <c r="KSQ46" s="85"/>
      <c r="KSR46" s="85"/>
      <c r="KSS46" s="85"/>
      <c r="KST46" s="85"/>
      <c r="KSU46" s="85"/>
      <c r="KSV46" s="85"/>
      <c r="KSW46" s="85"/>
      <c r="KSX46" s="85"/>
      <c r="KSY46" s="85"/>
      <c r="KSZ46" s="85"/>
      <c r="KTA46" s="85"/>
      <c r="KTB46" s="85"/>
      <c r="KTC46" s="85"/>
      <c r="KTD46" s="85"/>
      <c r="KTE46" s="85"/>
      <c r="KTF46" s="85"/>
      <c r="KTG46" s="85"/>
      <c r="KTH46" s="85"/>
      <c r="KTI46" s="85"/>
      <c r="KTJ46" s="85"/>
      <c r="KTK46" s="85"/>
      <c r="KTL46" s="85"/>
      <c r="KTM46" s="85"/>
      <c r="KTN46" s="85"/>
      <c r="KTO46" s="85"/>
      <c r="KTP46" s="85"/>
      <c r="KTQ46" s="85"/>
      <c r="KTR46" s="85"/>
      <c r="KTS46" s="85"/>
      <c r="KTT46" s="85"/>
      <c r="KTU46" s="85"/>
      <c r="KTV46" s="85"/>
      <c r="KTW46" s="85"/>
      <c r="KTX46" s="85"/>
      <c r="KTY46" s="85"/>
      <c r="KTZ46" s="85"/>
      <c r="KUA46" s="85"/>
      <c r="KUB46" s="85"/>
      <c r="KUC46" s="85"/>
      <c r="KUD46" s="85"/>
      <c r="KUE46" s="85"/>
      <c r="KUF46" s="85"/>
      <c r="KUG46" s="85"/>
      <c r="KUH46" s="85"/>
      <c r="KUI46" s="85"/>
      <c r="KUJ46" s="85"/>
      <c r="KUK46" s="85"/>
      <c r="KUL46" s="85"/>
      <c r="KUM46" s="85"/>
      <c r="KUN46" s="85"/>
      <c r="KUO46" s="85"/>
      <c r="KUP46" s="85"/>
      <c r="KUQ46" s="85"/>
      <c r="KUR46" s="85"/>
      <c r="KUS46" s="85"/>
      <c r="KUT46" s="85"/>
      <c r="KUU46" s="85"/>
      <c r="KUV46" s="85"/>
      <c r="KUW46" s="85"/>
      <c r="KUX46" s="85"/>
      <c r="KUY46" s="85"/>
      <c r="KUZ46" s="85"/>
      <c r="KVA46" s="85"/>
      <c r="KVB46" s="85"/>
      <c r="KVC46" s="85"/>
      <c r="KVD46" s="85"/>
      <c r="KVE46" s="85"/>
      <c r="KVF46" s="85"/>
      <c r="KVG46" s="85"/>
      <c r="KVH46" s="85"/>
      <c r="KVI46" s="85"/>
      <c r="KVJ46" s="85"/>
      <c r="KVK46" s="85"/>
      <c r="KVL46" s="85"/>
      <c r="KVM46" s="85"/>
      <c r="KVN46" s="85"/>
      <c r="KVO46" s="85"/>
      <c r="KVP46" s="85"/>
      <c r="KVQ46" s="85"/>
      <c r="KVR46" s="85"/>
      <c r="KVS46" s="85"/>
      <c r="KVT46" s="85"/>
      <c r="KVU46" s="85"/>
      <c r="KVV46" s="85"/>
      <c r="KVW46" s="85"/>
      <c r="KVX46" s="85"/>
      <c r="KVY46" s="85"/>
      <c r="KVZ46" s="85"/>
      <c r="KWA46" s="85"/>
      <c r="KWB46" s="85"/>
      <c r="KWC46" s="85"/>
      <c r="KWD46" s="85"/>
      <c r="KWE46" s="85"/>
      <c r="KWF46" s="85"/>
      <c r="KWG46" s="85"/>
      <c r="KWH46" s="85"/>
      <c r="KWI46" s="85"/>
      <c r="KWJ46" s="85"/>
      <c r="KWK46" s="85"/>
      <c r="KWL46" s="85"/>
      <c r="KWM46" s="85"/>
      <c r="KWN46" s="85"/>
      <c r="KWO46" s="85"/>
      <c r="KWP46" s="85"/>
      <c r="KWQ46" s="85"/>
      <c r="KWR46" s="85"/>
      <c r="KWS46" s="85"/>
      <c r="KWT46" s="85"/>
      <c r="KWU46" s="85"/>
      <c r="KWV46" s="85"/>
      <c r="KWW46" s="85"/>
      <c r="KWX46" s="85"/>
      <c r="KWY46" s="85"/>
      <c r="KWZ46" s="85"/>
      <c r="KXA46" s="85"/>
      <c r="KXB46" s="85"/>
      <c r="KXC46" s="85"/>
      <c r="KXD46" s="85"/>
      <c r="KXE46" s="85"/>
      <c r="KXF46" s="85"/>
      <c r="KXG46" s="85"/>
      <c r="KXH46" s="85"/>
      <c r="KXI46" s="85"/>
      <c r="KXJ46" s="85"/>
      <c r="KXK46" s="85"/>
      <c r="KXL46" s="85"/>
      <c r="KXM46" s="85"/>
      <c r="KXN46" s="85"/>
      <c r="KXO46" s="85"/>
      <c r="KXP46" s="85"/>
      <c r="KXQ46" s="85"/>
      <c r="KXR46" s="85"/>
      <c r="KXS46" s="85"/>
      <c r="KXT46" s="85"/>
      <c r="KXU46" s="85"/>
      <c r="KXV46" s="85"/>
      <c r="KXW46" s="85"/>
      <c r="KXX46" s="85"/>
      <c r="KXY46" s="85"/>
      <c r="KXZ46" s="85"/>
      <c r="KYA46" s="85"/>
      <c r="KYB46" s="85"/>
      <c r="KYC46" s="85"/>
      <c r="KYD46" s="85"/>
      <c r="KYE46" s="85"/>
      <c r="KYF46" s="85"/>
      <c r="KYG46" s="85"/>
      <c r="KYH46" s="85"/>
      <c r="KYI46" s="85"/>
      <c r="KYJ46" s="85"/>
      <c r="KYK46" s="85"/>
      <c r="KYL46" s="85"/>
      <c r="KYM46" s="85"/>
      <c r="KYN46" s="85"/>
      <c r="KYO46" s="85"/>
      <c r="KYP46" s="85"/>
      <c r="KYQ46" s="85"/>
      <c r="KYR46" s="85"/>
      <c r="KYS46" s="85"/>
      <c r="KYT46" s="85"/>
      <c r="KYU46" s="85"/>
      <c r="KYV46" s="85"/>
      <c r="KYW46" s="85"/>
      <c r="KYX46" s="85"/>
      <c r="KYY46" s="85"/>
      <c r="KYZ46" s="85"/>
      <c r="KZA46" s="85"/>
      <c r="KZB46" s="85"/>
      <c r="KZC46" s="85"/>
      <c r="KZD46" s="85"/>
      <c r="KZE46" s="85"/>
      <c r="KZF46" s="85"/>
      <c r="KZG46" s="85"/>
      <c r="KZH46" s="85"/>
      <c r="KZI46" s="85"/>
      <c r="KZJ46" s="85"/>
      <c r="KZK46" s="85"/>
      <c r="KZL46" s="85"/>
      <c r="KZM46" s="85"/>
      <c r="KZN46" s="85"/>
      <c r="KZO46" s="85"/>
      <c r="KZP46" s="85"/>
      <c r="KZQ46" s="85"/>
      <c r="KZR46" s="85"/>
      <c r="KZS46" s="85"/>
      <c r="KZT46" s="85"/>
      <c r="KZU46" s="85"/>
      <c r="KZV46" s="85"/>
      <c r="KZW46" s="85"/>
      <c r="KZX46" s="85"/>
      <c r="KZY46" s="85"/>
      <c r="KZZ46" s="85"/>
      <c r="LAA46" s="85"/>
      <c r="LAB46" s="85"/>
      <c r="LAC46" s="85"/>
      <c r="LAD46" s="85"/>
      <c r="LAE46" s="85"/>
      <c r="LAF46" s="85"/>
      <c r="LAG46" s="85"/>
      <c r="LAH46" s="85"/>
      <c r="LAI46" s="85"/>
      <c r="LAJ46" s="85"/>
      <c r="LAK46" s="85"/>
      <c r="LAL46" s="85"/>
      <c r="LAM46" s="85"/>
      <c r="LAN46" s="85"/>
      <c r="LAO46" s="85"/>
      <c r="LAP46" s="85"/>
      <c r="LAQ46" s="85"/>
      <c r="LAR46" s="85"/>
      <c r="LAS46" s="85"/>
      <c r="LAT46" s="85"/>
      <c r="LAU46" s="85"/>
      <c r="LAV46" s="85"/>
      <c r="LAW46" s="85"/>
      <c r="LAX46" s="85"/>
      <c r="LAY46" s="85"/>
      <c r="LAZ46" s="85"/>
      <c r="LBA46" s="85"/>
      <c r="LBB46" s="85"/>
      <c r="LBC46" s="85"/>
      <c r="LBD46" s="85"/>
      <c r="LBE46" s="85"/>
      <c r="LBF46" s="85"/>
      <c r="LBG46" s="85"/>
      <c r="LBH46" s="85"/>
      <c r="LBI46" s="85"/>
      <c r="LBJ46" s="85"/>
      <c r="LBK46" s="85"/>
      <c r="LBL46" s="85"/>
      <c r="LBM46" s="85"/>
      <c r="LBN46" s="85"/>
      <c r="LBO46" s="85"/>
      <c r="LBP46" s="85"/>
      <c r="LBQ46" s="85"/>
      <c r="LBR46" s="85"/>
      <c r="LBS46" s="85"/>
      <c r="LBT46" s="85"/>
      <c r="LBU46" s="85"/>
      <c r="LBV46" s="85"/>
      <c r="LBW46" s="85"/>
      <c r="LBX46" s="85"/>
      <c r="LBY46" s="85"/>
      <c r="LBZ46" s="85"/>
      <c r="LCA46" s="85"/>
      <c r="LCB46" s="85"/>
      <c r="LCC46" s="85"/>
      <c r="LCD46" s="85"/>
      <c r="LCE46" s="85"/>
      <c r="LCF46" s="85"/>
      <c r="LCG46" s="85"/>
      <c r="LCH46" s="85"/>
      <c r="LCI46" s="85"/>
      <c r="LCJ46" s="85"/>
      <c r="LCK46" s="85"/>
      <c r="LCL46" s="85"/>
      <c r="LCM46" s="85"/>
      <c r="LCN46" s="85"/>
      <c r="LCO46" s="85"/>
      <c r="LCP46" s="85"/>
      <c r="LCQ46" s="85"/>
      <c r="LCR46" s="85"/>
      <c r="LCS46" s="85"/>
      <c r="LCT46" s="85"/>
      <c r="LCU46" s="85"/>
      <c r="LCV46" s="85"/>
      <c r="LCW46" s="85"/>
      <c r="LCX46" s="85"/>
      <c r="LCY46" s="85"/>
      <c r="LCZ46" s="85"/>
      <c r="LDA46" s="85"/>
      <c r="LDB46" s="85"/>
      <c r="LDC46" s="85"/>
      <c r="LDD46" s="85"/>
      <c r="LDE46" s="85"/>
      <c r="LDF46" s="85"/>
      <c r="LDG46" s="85"/>
      <c r="LDH46" s="85"/>
      <c r="LDI46" s="85"/>
      <c r="LDJ46" s="85"/>
      <c r="LDK46" s="85"/>
      <c r="LDL46" s="85"/>
      <c r="LDM46" s="85"/>
      <c r="LDN46" s="85"/>
      <c r="LDO46" s="85"/>
      <c r="LDP46" s="85"/>
      <c r="LDQ46" s="85"/>
      <c r="LDR46" s="85"/>
      <c r="LDS46" s="85"/>
      <c r="LDT46" s="85"/>
      <c r="LDU46" s="85"/>
      <c r="LDV46" s="85"/>
      <c r="LDW46" s="85"/>
      <c r="LDX46" s="85"/>
      <c r="LDY46" s="85"/>
      <c r="LDZ46" s="85"/>
      <c r="LEA46" s="85"/>
      <c r="LEB46" s="85"/>
      <c r="LEC46" s="85"/>
      <c r="LED46" s="85"/>
      <c r="LEE46" s="85"/>
      <c r="LEF46" s="85"/>
      <c r="LEG46" s="85"/>
      <c r="LEH46" s="85"/>
      <c r="LEI46" s="85"/>
      <c r="LEJ46" s="85"/>
      <c r="LEK46" s="85"/>
      <c r="LEL46" s="85"/>
      <c r="LEM46" s="85"/>
      <c r="LEN46" s="85"/>
      <c r="LEO46" s="85"/>
      <c r="LEP46" s="85"/>
      <c r="LEQ46" s="85"/>
      <c r="LER46" s="85"/>
      <c r="LES46" s="85"/>
      <c r="LET46" s="85"/>
      <c r="LEU46" s="85"/>
      <c r="LEV46" s="85"/>
      <c r="LEW46" s="85"/>
      <c r="LEX46" s="85"/>
      <c r="LEY46" s="85"/>
      <c r="LEZ46" s="85"/>
      <c r="LFA46" s="85"/>
      <c r="LFB46" s="85"/>
      <c r="LFC46" s="85"/>
      <c r="LFD46" s="85"/>
      <c r="LFE46" s="85"/>
      <c r="LFF46" s="85"/>
      <c r="LFG46" s="85"/>
      <c r="LFH46" s="85"/>
      <c r="LFI46" s="85"/>
      <c r="LFJ46" s="85"/>
      <c r="LFK46" s="85"/>
      <c r="LFL46" s="85"/>
      <c r="LFM46" s="85"/>
      <c r="LFN46" s="85"/>
      <c r="LFO46" s="85"/>
      <c r="LFP46" s="85"/>
      <c r="LFQ46" s="85"/>
      <c r="LFR46" s="85"/>
      <c r="LFS46" s="85"/>
      <c r="LFT46" s="85"/>
      <c r="LFU46" s="85"/>
      <c r="LFV46" s="85"/>
      <c r="LFW46" s="85"/>
      <c r="LFX46" s="85"/>
      <c r="LFY46" s="85"/>
      <c r="LFZ46" s="85"/>
      <c r="LGA46" s="85"/>
      <c r="LGB46" s="85"/>
      <c r="LGC46" s="85"/>
      <c r="LGD46" s="85"/>
      <c r="LGE46" s="85"/>
      <c r="LGF46" s="85"/>
      <c r="LGG46" s="85"/>
      <c r="LGH46" s="85"/>
      <c r="LGI46" s="85"/>
      <c r="LGJ46" s="85"/>
      <c r="LGK46" s="85"/>
      <c r="LGL46" s="85"/>
      <c r="LGM46" s="85"/>
      <c r="LGN46" s="85"/>
      <c r="LGO46" s="85"/>
      <c r="LGP46" s="85"/>
      <c r="LGQ46" s="85"/>
      <c r="LGR46" s="85"/>
      <c r="LGS46" s="85"/>
      <c r="LGT46" s="85"/>
      <c r="LGU46" s="85"/>
      <c r="LGV46" s="85"/>
      <c r="LGW46" s="85"/>
      <c r="LGX46" s="85"/>
      <c r="LGY46" s="85"/>
      <c r="LGZ46" s="85"/>
      <c r="LHA46" s="85"/>
      <c r="LHB46" s="85"/>
      <c r="LHC46" s="85"/>
      <c r="LHD46" s="85"/>
      <c r="LHE46" s="85"/>
      <c r="LHF46" s="85"/>
      <c r="LHG46" s="85"/>
      <c r="LHH46" s="85"/>
      <c r="LHI46" s="85"/>
      <c r="LHJ46" s="85"/>
      <c r="LHK46" s="85"/>
      <c r="LHL46" s="85"/>
      <c r="LHM46" s="85"/>
      <c r="LHN46" s="85"/>
      <c r="LHO46" s="85"/>
      <c r="LHP46" s="85"/>
      <c r="LHQ46" s="85"/>
      <c r="LHR46" s="85"/>
      <c r="LHS46" s="85"/>
      <c r="LHT46" s="85"/>
      <c r="LHU46" s="85"/>
      <c r="LHV46" s="85"/>
      <c r="LHW46" s="85"/>
      <c r="LHX46" s="85"/>
      <c r="LHY46" s="85"/>
      <c r="LHZ46" s="85"/>
      <c r="LIA46" s="85"/>
      <c r="LIB46" s="85"/>
      <c r="LIC46" s="85"/>
      <c r="LID46" s="85"/>
      <c r="LIE46" s="85"/>
      <c r="LIF46" s="85"/>
      <c r="LIG46" s="85"/>
      <c r="LIH46" s="85"/>
      <c r="LII46" s="85"/>
      <c r="LIJ46" s="85"/>
      <c r="LIK46" s="85"/>
      <c r="LIL46" s="85"/>
      <c r="LIM46" s="85"/>
      <c r="LIN46" s="85"/>
      <c r="LIO46" s="85"/>
      <c r="LIP46" s="85"/>
      <c r="LIQ46" s="85"/>
      <c r="LIR46" s="85"/>
      <c r="LIS46" s="85"/>
      <c r="LIT46" s="85"/>
      <c r="LIU46" s="85"/>
      <c r="LIV46" s="85"/>
      <c r="LIW46" s="85"/>
      <c r="LIX46" s="85"/>
      <c r="LIY46" s="85"/>
      <c r="LIZ46" s="85"/>
      <c r="LJA46" s="85"/>
      <c r="LJB46" s="85"/>
      <c r="LJC46" s="85"/>
      <c r="LJD46" s="85"/>
      <c r="LJE46" s="85"/>
      <c r="LJF46" s="85"/>
      <c r="LJG46" s="85"/>
      <c r="LJH46" s="85"/>
      <c r="LJI46" s="85"/>
      <c r="LJJ46" s="85"/>
      <c r="LJK46" s="85"/>
      <c r="LJL46" s="85"/>
      <c r="LJM46" s="85"/>
      <c r="LJN46" s="85"/>
      <c r="LJO46" s="85"/>
      <c r="LJP46" s="85"/>
      <c r="LJQ46" s="85"/>
      <c r="LJR46" s="85"/>
      <c r="LJS46" s="85"/>
      <c r="LJT46" s="85"/>
      <c r="LJU46" s="85"/>
      <c r="LJV46" s="85"/>
      <c r="LJW46" s="85"/>
      <c r="LJX46" s="85"/>
      <c r="LJY46" s="85"/>
      <c r="LJZ46" s="85"/>
      <c r="LKA46" s="85"/>
      <c r="LKB46" s="85"/>
      <c r="LKC46" s="85"/>
      <c r="LKD46" s="85"/>
      <c r="LKE46" s="85"/>
      <c r="LKF46" s="85"/>
      <c r="LKG46" s="85"/>
      <c r="LKH46" s="85"/>
      <c r="LKI46" s="85"/>
      <c r="LKJ46" s="85"/>
      <c r="LKK46" s="85"/>
      <c r="LKL46" s="85"/>
      <c r="LKM46" s="85"/>
      <c r="LKN46" s="85"/>
      <c r="LKO46" s="85"/>
      <c r="LKP46" s="85"/>
      <c r="LKQ46" s="85"/>
      <c r="LKR46" s="85"/>
      <c r="LKS46" s="85"/>
      <c r="LKT46" s="85"/>
      <c r="LKU46" s="85"/>
      <c r="LKV46" s="85"/>
      <c r="LKW46" s="85"/>
      <c r="LKX46" s="85"/>
      <c r="LKY46" s="85"/>
      <c r="LKZ46" s="85"/>
      <c r="LLA46" s="85"/>
      <c r="LLB46" s="85"/>
      <c r="LLC46" s="85"/>
      <c r="LLD46" s="85"/>
      <c r="LLE46" s="85"/>
      <c r="LLF46" s="85"/>
      <c r="LLG46" s="85"/>
      <c r="LLH46" s="85"/>
      <c r="LLI46" s="85"/>
      <c r="LLJ46" s="85"/>
      <c r="LLK46" s="85"/>
      <c r="LLL46" s="85"/>
      <c r="LLM46" s="85"/>
      <c r="LLN46" s="85"/>
      <c r="LLO46" s="85"/>
      <c r="LLP46" s="85"/>
      <c r="LLQ46" s="85"/>
      <c r="LLR46" s="85"/>
      <c r="LLS46" s="85"/>
      <c r="LLT46" s="85"/>
      <c r="LLU46" s="85"/>
      <c r="LLV46" s="85"/>
      <c r="LLW46" s="85"/>
      <c r="LLX46" s="85"/>
      <c r="LLY46" s="85"/>
      <c r="LLZ46" s="85"/>
      <c r="LMA46" s="85"/>
      <c r="LMB46" s="85"/>
      <c r="LMC46" s="85"/>
      <c r="LMD46" s="85"/>
      <c r="LME46" s="85"/>
      <c r="LMF46" s="85"/>
      <c r="LMG46" s="85"/>
      <c r="LMH46" s="85"/>
      <c r="LMI46" s="85"/>
      <c r="LMJ46" s="85"/>
      <c r="LMK46" s="85"/>
      <c r="LML46" s="85"/>
      <c r="LMM46" s="85"/>
      <c r="LMN46" s="85"/>
      <c r="LMO46" s="85"/>
      <c r="LMP46" s="85"/>
      <c r="LMQ46" s="85"/>
      <c r="LMR46" s="85"/>
      <c r="LMS46" s="85"/>
      <c r="LMT46" s="85"/>
      <c r="LMU46" s="85"/>
      <c r="LMV46" s="85"/>
      <c r="LMW46" s="85"/>
      <c r="LMX46" s="85"/>
      <c r="LMY46" s="85"/>
      <c r="LMZ46" s="85"/>
      <c r="LNA46" s="85"/>
      <c r="LNB46" s="85"/>
      <c r="LNC46" s="85"/>
      <c r="LND46" s="85"/>
      <c r="LNE46" s="85"/>
      <c r="LNF46" s="85"/>
      <c r="LNG46" s="85"/>
      <c r="LNH46" s="85"/>
      <c r="LNI46" s="85"/>
      <c r="LNJ46" s="85"/>
      <c r="LNK46" s="85"/>
      <c r="LNL46" s="85"/>
      <c r="LNM46" s="85"/>
      <c r="LNN46" s="85"/>
      <c r="LNO46" s="85"/>
      <c r="LNP46" s="85"/>
      <c r="LNQ46" s="85"/>
      <c r="LNR46" s="85"/>
      <c r="LNS46" s="85"/>
      <c r="LNT46" s="85"/>
      <c r="LNU46" s="85"/>
      <c r="LNV46" s="85"/>
      <c r="LNW46" s="85"/>
      <c r="LNX46" s="85"/>
      <c r="LNY46" s="85"/>
      <c r="LNZ46" s="85"/>
      <c r="LOA46" s="85"/>
      <c r="LOB46" s="85"/>
      <c r="LOC46" s="85"/>
      <c r="LOD46" s="85"/>
      <c r="LOE46" s="85"/>
      <c r="LOF46" s="85"/>
      <c r="LOG46" s="85"/>
      <c r="LOH46" s="85"/>
      <c r="LOI46" s="85"/>
      <c r="LOJ46" s="85"/>
      <c r="LOK46" s="85"/>
      <c r="LOL46" s="85"/>
      <c r="LOM46" s="85"/>
      <c r="LON46" s="85"/>
      <c r="LOO46" s="85"/>
      <c r="LOP46" s="85"/>
      <c r="LOQ46" s="85"/>
      <c r="LOR46" s="85"/>
      <c r="LOS46" s="85"/>
      <c r="LOT46" s="85"/>
      <c r="LOU46" s="85"/>
      <c r="LOV46" s="85"/>
      <c r="LOW46" s="85"/>
      <c r="LOX46" s="85"/>
      <c r="LOY46" s="85"/>
      <c r="LOZ46" s="85"/>
      <c r="LPA46" s="85"/>
      <c r="LPB46" s="85"/>
      <c r="LPC46" s="85"/>
      <c r="LPD46" s="85"/>
      <c r="LPE46" s="85"/>
      <c r="LPF46" s="85"/>
      <c r="LPG46" s="85"/>
      <c r="LPH46" s="85"/>
      <c r="LPI46" s="85"/>
      <c r="LPJ46" s="85"/>
      <c r="LPK46" s="85"/>
      <c r="LPL46" s="85"/>
      <c r="LPM46" s="85"/>
      <c r="LPN46" s="85"/>
      <c r="LPO46" s="85"/>
      <c r="LPP46" s="85"/>
      <c r="LPQ46" s="85"/>
      <c r="LPR46" s="85"/>
      <c r="LPS46" s="85"/>
      <c r="LPT46" s="85"/>
      <c r="LPU46" s="85"/>
      <c r="LPV46" s="85"/>
      <c r="LPW46" s="85"/>
      <c r="LPX46" s="85"/>
      <c r="LPY46" s="85"/>
      <c r="LPZ46" s="85"/>
      <c r="LQA46" s="85"/>
      <c r="LQB46" s="85"/>
      <c r="LQC46" s="85"/>
      <c r="LQD46" s="85"/>
      <c r="LQE46" s="85"/>
      <c r="LQF46" s="85"/>
      <c r="LQG46" s="85"/>
      <c r="LQH46" s="85"/>
      <c r="LQI46" s="85"/>
      <c r="LQJ46" s="85"/>
      <c r="LQK46" s="85"/>
      <c r="LQL46" s="85"/>
      <c r="LQM46" s="85"/>
      <c r="LQN46" s="85"/>
      <c r="LQO46" s="85"/>
      <c r="LQP46" s="85"/>
      <c r="LQQ46" s="85"/>
      <c r="LQR46" s="85"/>
      <c r="LQS46" s="85"/>
      <c r="LQT46" s="85"/>
      <c r="LQU46" s="85"/>
      <c r="LQV46" s="85"/>
      <c r="LQW46" s="85"/>
      <c r="LQX46" s="85"/>
      <c r="LQY46" s="85"/>
      <c r="LQZ46" s="85"/>
      <c r="LRA46" s="85"/>
      <c r="LRB46" s="85"/>
      <c r="LRC46" s="85"/>
      <c r="LRD46" s="85"/>
      <c r="LRE46" s="85"/>
      <c r="LRF46" s="85"/>
      <c r="LRG46" s="85"/>
      <c r="LRH46" s="85"/>
      <c r="LRI46" s="85"/>
      <c r="LRJ46" s="85"/>
      <c r="LRK46" s="85"/>
      <c r="LRL46" s="85"/>
      <c r="LRM46" s="85"/>
      <c r="LRN46" s="85"/>
      <c r="LRO46" s="85"/>
      <c r="LRP46" s="85"/>
      <c r="LRQ46" s="85"/>
      <c r="LRR46" s="85"/>
      <c r="LRS46" s="85"/>
      <c r="LRT46" s="85"/>
      <c r="LRU46" s="85"/>
      <c r="LRV46" s="85"/>
      <c r="LRW46" s="85"/>
      <c r="LRX46" s="85"/>
      <c r="LRY46" s="85"/>
      <c r="LRZ46" s="85"/>
      <c r="LSA46" s="85"/>
      <c r="LSB46" s="85"/>
      <c r="LSC46" s="85"/>
      <c r="LSD46" s="85"/>
      <c r="LSE46" s="85"/>
      <c r="LSF46" s="85"/>
      <c r="LSG46" s="85"/>
      <c r="LSH46" s="85"/>
      <c r="LSI46" s="85"/>
      <c r="LSJ46" s="85"/>
      <c r="LSK46" s="85"/>
      <c r="LSL46" s="85"/>
      <c r="LSM46" s="85"/>
      <c r="LSN46" s="85"/>
      <c r="LSO46" s="85"/>
      <c r="LSP46" s="85"/>
      <c r="LSQ46" s="85"/>
      <c r="LSR46" s="85"/>
      <c r="LSS46" s="85"/>
      <c r="LST46" s="85"/>
      <c r="LSU46" s="85"/>
      <c r="LSV46" s="85"/>
      <c r="LSW46" s="85"/>
      <c r="LSX46" s="85"/>
      <c r="LSY46" s="85"/>
      <c r="LSZ46" s="85"/>
      <c r="LTA46" s="85"/>
      <c r="LTB46" s="85"/>
      <c r="LTC46" s="85"/>
      <c r="LTD46" s="85"/>
      <c r="LTE46" s="85"/>
      <c r="LTF46" s="85"/>
      <c r="LTG46" s="85"/>
      <c r="LTH46" s="85"/>
      <c r="LTI46" s="85"/>
      <c r="LTJ46" s="85"/>
      <c r="LTK46" s="85"/>
      <c r="LTL46" s="85"/>
      <c r="LTM46" s="85"/>
      <c r="LTN46" s="85"/>
      <c r="LTO46" s="85"/>
      <c r="LTP46" s="85"/>
      <c r="LTQ46" s="85"/>
      <c r="LTR46" s="85"/>
      <c r="LTS46" s="85"/>
      <c r="LTT46" s="85"/>
      <c r="LTU46" s="85"/>
      <c r="LTV46" s="85"/>
      <c r="LTW46" s="85"/>
      <c r="LTX46" s="85"/>
      <c r="LTY46" s="85"/>
      <c r="LTZ46" s="85"/>
      <c r="LUA46" s="85"/>
      <c r="LUB46" s="85"/>
      <c r="LUC46" s="85"/>
      <c r="LUD46" s="85"/>
      <c r="LUE46" s="85"/>
      <c r="LUF46" s="85"/>
      <c r="LUG46" s="85"/>
      <c r="LUH46" s="85"/>
      <c r="LUI46" s="85"/>
      <c r="LUJ46" s="85"/>
      <c r="LUK46" s="85"/>
      <c r="LUL46" s="85"/>
      <c r="LUM46" s="85"/>
      <c r="LUN46" s="85"/>
      <c r="LUO46" s="85"/>
      <c r="LUP46" s="85"/>
      <c r="LUQ46" s="85"/>
      <c r="LUR46" s="85"/>
      <c r="LUS46" s="85"/>
      <c r="LUT46" s="85"/>
      <c r="LUU46" s="85"/>
      <c r="LUV46" s="85"/>
      <c r="LUW46" s="85"/>
      <c r="LUX46" s="85"/>
      <c r="LUY46" s="85"/>
      <c r="LUZ46" s="85"/>
      <c r="LVA46" s="85"/>
      <c r="LVB46" s="85"/>
      <c r="LVC46" s="85"/>
      <c r="LVD46" s="85"/>
      <c r="LVE46" s="85"/>
      <c r="LVF46" s="85"/>
      <c r="LVG46" s="85"/>
      <c r="LVH46" s="85"/>
      <c r="LVI46" s="85"/>
      <c r="LVJ46" s="85"/>
      <c r="LVK46" s="85"/>
      <c r="LVL46" s="85"/>
      <c r="LVM46" s="85"/>
      <c r="LVN46" s="85"/>
      <c r="LVO46" s="85"/>
      <c r="LVP46" s="85"/>
      <c r="LVQ46" s="85"/>
      <c r="LVR46" s="85"/>
      <c r="LVS46" s="85"/>
      <c r="LVT46" s="85"/>
      <c r="LVU46" s="85"/>
      <c r="LVV46" s="85"/>
      <c r="LVW46" s="85"/>
      <c r="LVX46" s="85"/>
      <c r="LVY46" s="85"/>
      <c r="LVZ46" s="85"/>
      <c r="LWA46" s="85"/>
      <c r="LWB46" s="85"/>
      <c r="LWC46" s="85"/>
      <c r="LWD46" s="85"/>
      <c r="LWE46" s="85"/>
      <c r="LWF46" s="85"/>
      <c r="LWG46" s="85"/>
      <c r="LWH46" s="85"/>
      <c r="LWI46" s="85"/>
      <c r="LWJ46" s="85"/>
      <c r="LWK46" s="85"/>
      <c r="LWL46" s="85"/>
      <c r="LWM46" s="85"/>
      <c r="LWN46" s="85"/>
      <c r="LWO46" s="85"/>
      <c r="LWP46" s="85"/>
      <c r="LWQ46" s="85"/>
      <c r="LWR46" s="85"/>
      <c r="LWS46" s="85"/>
      <c r="LWT46" s="85"/>
      <c r="LWU46" s="85"/>
      <c r="LWV46" s="85"/>
      <c r="LWW46" s="85"/>
      <c r="LWX46" s="85"/>
      <c r="LWY46" s="85"/>
      <c r="LWZ46" s="85"/>
      <c r="LXA46" s="85"/>
      <c r="LXB46" s="85"/>
      <c r="LXC46" s="85"/>
      <c r="LXD46" s="85"/>
      <c r="LXE46" s="85"/>
      <c r="LXF46" s="85"/>
      <c r="LXG46" s="85"/>
      <c r="LXH46" s="85"/>
      <c r="LXI46" s="85"/>
      <c r="LXJ46" s="85"/>
      <c r="LXK46" s="85"/>
      <c r="LXL46" s="85"/>
      <c r="LXM46" s="85"/>
      <c r="LXN46" s="85"/>
      <c r="LXO46" s="85"/>
      <c r="LXP46" s="85"/>
      <c r="LXQ46" s="85"/>
      <c r="LXR46" s="85"/>
      <c r="LXS46" s="85"/>
      <c r="LXT46" s="85"/>
      <c r="LXU46" s="85"/>
      <c r="LXV46" s="85"/>
      <c r="LXW46" s="85"/>
      <c r="LXX46" s="85"/>
      <c r="LXY46" s="85"/>
      <c r="LXZ46" s="85"/>
      <c r="LYA46" s="85"/>
      <c r="LYB46" s="85"/>
      <c r="LYC46" s="85"/>
      <c r="LYD46" s="85"/>
      <c r="LYE46" s="85"/>
      <c r="LYF46" s="85"/>
      <c r="LYG46" s="85"/>
      <c r="LYH46" s="85"/>
      <c r="LYI46" s="85"/>
      <c r="LYJ46" s="85"/>
      <c r="LYK46" s="85"/>
      <c r="LYL46" s="85"/>
      <c r="LYM46" s="85"/>
      <c r="LYN46" s="85"/>
      <c r="LYO46" s="85"/>
      <c r="LYP46" s="85"/>
      <c r="LYQ46" s="85"/>
      <c r="LYR46" s="85"/>
      <c r="LYS46" s="85"/>
      <c r="LYT46" s="85"/>
      <c r="LYU46" s="85"/>
      <c r="LYV46" s="85"/>
      <c r="LYW46" s="85"/>
      <c r="LYX46" s="85"/>
      <c r="LYY46" s="85"/>
      <c r="LYZ46" s="85"/>
      <c r="LZA46" s="85"/>
      <c r="LZB46" s="85"/>
      <c r="LZC46" s="85"/>
      <c r="LZD46" s="85"/>
      <c r="LZE46" s="85"/>
      <c r="LZF46" s="85"/>
      <c r="LZG46" s="85"/>
      <c r="LZH46" s="85"/>
      <c r="LZI46" s="85"/>
      <c r="LZJ46" s="85"/>
      <c r="LZK46" s="85"/>
      <c r="LZL46" s="85"/>
      <c r="LZM46" s="85"/>
      <c r="LZN46" s="85"/>
      <c r="LZO46" s="85"/>
      <c r="LZP46" s="85"/>
      <c r="LZQ46" s="85"/>
      <c r="LZR46" s="85"/>
      <c r="LZS46" s="85"/>
      <c r="LZT46" s="85"/>
      <c r="LZU46" s="85"/>
      <c r="LZV46" s="85"/>
      <c r="LZW46" s="85"/>
      <c r="LZX46" s="85"/>
      <c r="LZY46" s="85"/>
      <c r="LZZ46" s="85"/>
      <c r="MAA46" s="85"/>
      <c r="MAB46" s="85"/>
      <c r="MAC46" s="85"/>
      <c r="MAD46" s="85"/>
      <c r="MAE46" s="85"/>
      <c r="MAF46" s="85"/>
      <c r="MAG46" s="85"/>
      <c r="MAH46" s="85"/>
      <c r="MAI46" s="85"/>
      <c r="MAJ46" s="85"/>
      <c r="MAK46" s="85"/>
      <c r="MAL46" s="85"/>
      <c r="MAM46" s="85"/>
      <c r="MAN46" s="85"/>
      <c r="MAO46" s="85"/>
      <c r="MAP46" s="85"/>
      <c r="MAQ46" s="85"/>
      <c r="MAR46" s="85"/>
      <c r="MAS46" s="85"/>
      <c r="MAT46" s="85"/>
      <c r="MAU46" s="85"/>
      <c r="MAV46" s="85"/>
      <c r="MAW46" s="85"/>
      <c r="MAX46" s="85"/>
      <c r="MAY46" s="85"/>
      <c r="MAZ46" s="85"/>
      <c r="MBA46" s="85"/>
      <c r="MBB46" s="85"/>
      <c r="MBC46" s="85"/>
      <c r="MBD46" s="85"/>
      <c r="MBE46" s="85"/>
      <c r="MBF46" s="85"/>
      <c r="MBG46" s="85"/>
      <c r="MBH46" s="85"/>
      <c r="MBI46" s="85"/>
      <c r="MBJ46" s="85"/>
      <c r="MBK46" s="85"/>
      <c r="MBL46" s="85"/>
      <c r="MBM46" s="85"/>
      <c r="MBN46" s="85"/>
      <c r="MBO46" s="85"/>
      <c r="MBP46" s="85"/>
      <c r="MBQ46" s="85"/>
      <c r="MBR46" s="85"/>
      <c r="MBS46" s="85"/>
      <c r="MBT46" s="85"/>
      <c r="MBU46" s="85"/>
      <c r="MBV46" s="85"/>
      <c r="MBW46" s="85"/>
      <c r="MBX46" s="85"/>
      <c r="MBY46" s="85"/>
      <c r="MBZ46" s="85"/>
      <c r="MCA46" s="85"/>
      <c r="MCB46" s="85"/>
      <c r="MCC46" s="85"/>
      <c r="MCD46" s="85"/>
      <c r="MCE46" s="85"/>
      <c r="MCF46" s="85"/>
      <c r="MCG46" s="85"/>
      <c r="MCH46" s="85"/>
      <c r="MCI46" s="85"/>
      <c r="MCJ46" s="85"/>
      <c r="MCK46" s="85"/>
      <c r="MCL46" s="85"/>
      <c r="MCM46" s="85"/>
      <c r="MCN46" s="85"/>
      <c r="MCO46" s="85"/>
      <c r="MCP46" s="85"/>
      <c r="MCQ46" s="85"/>
      <c r="MCR46" s="85"/>
      <c r="MCS46" s="85"/>
      <c r="MCT46" s="85"/>
      <c r="MCU46" s="85"/>
      <c r="MCV46" s="85"/>
      <c r="MCW46" s="85"/>
      <c r="MCX46" s="85"/>
      <c r="MCY46" s="85"/>
      <c r="MCZ46" s="85"/>
      <c r="MDA46" s="85"/>
      <c r="MDB46" s="85"/>
      <c r="MDC46" s="85"/>
      <c r="MDD46" s="85"/>
      <c r="MDE46" s="85"/>
      <c r="MDF46" s="85"/>
      <c r="MDG46" s="85"/>
      <c r="MDH46" s="85"/>
      <c r="MDI46" s="85"/>
      <c r="MDJ46" s="85"/>
      <c r="MDK46" s="85"/>
      <c r="MDL46" s="85"/>
      <c r="MDM46" s="85"/>
      <c r="MDN46" s="85"/>
      <c r="MDO46" s="85"/>
      <c r="MDP46" s="85"/>
      <c r="MDQ46" s="85"/>
      <c r="MDR46" s="85"/>
      <c r="MDS46" s="85"/>
      <c r="MDT46" s="85"/>
      <c r="MDU46" s="85"/>
      <c r="MDV46" s="85"/>
      <c r="MDW46" s="85"/>
      <c r="MDX46" s="85"/>
      <c r="MDY46" s="85"/>
      <c r="MDZ46" s="85"/>
      <c r="MEA46" s="85"/>
      <c r="MEB46" s="85"/>
      <c r="MEC46" s="85"/>
      <c r="MED46" s="85"/>
      <c r="MEE46" s="85"/>
      <c r="MEF46" s="85"/>
      <c r="MEG46" s="85"/>
      <c r="MEH46" s="85"/>
      <c r="MEI46" s="85"/>
      <c r="MEJ46" s="85"/>
      <c r="MEK46" s="85"/>
      <c r="MEL46" s="85"/>
      <c r="MEM46" s="85"/>
      <c r="MEN46" s="85"/>
      <c r="MEO46" s="85"/>
      <c r="MEP46" s="85"/>
      <c r="MEQ46" s="85"/>
      <c r="MER46" s="85"/>
      <c r="MES46" s="85"/>
      <c r="MET46" s="85"/>
      <c r="MEU46" s="85"/>
      <c r="MEV46" s="85"/>
      <c r="MEW46" s="85"/>
      <c r="MEX46" s="85"/>
      <c r="MEY46" s="85"/>
      <c r="MEZ46" s="85"/>
      <c r="MFA46" s="85"/>
      <c r="MFB46" s="85"/>
      <c r="MFC46" s="85"/>
      <c r="MFD46" s="85"/>
      <c r="MFE46" s="85"/>
      <c r="MFF46" s="85"/>
      <c r="MFG46" s="85"/>
      <c r="MFH46" s="85"/>
      <c r="MFI46" s="85"/>
      <c r="MFJ46" s="85"/>
      <c r="MFK46" s="85"/>
      <c r="MFL46" s="85"/>
      <c r="MFM46" s="85"/>
      <c r="MFN46" s="85"/>
      <c r="MFO46" s="85"/>
      <c r="MFP46" s="85"/>
      <c r="MFQ46" s="85"/>
      <c r="MFR46" s="85"/>
      <c r="MFS46" s="85"/>
      <c r="MFT46" s="85"/>
      <c r="MFU46" s="85"/>
      <c r="MFV46" s="85"/>
      <c r="MFW46" s="85"/>
      <c r="MFX46" s="85"/>
      <c r="MFY46" s="85"/>
      <c r="MFZ46" s="85"/>
      <c r="MGA46" s="85"/>
      <c r="MGB46" s="85"/>
      <c r="MGC46" s="85"/>
      <c r="MGD46" s="85"/>
      <c r="MGE46" s="85"/>
      <c r="MGF46" s="85"/>
      <c r="MGG46" s="85"/>
      <c r="MGH46" s="85"/>
      <c r="MGI46" s="85"/>
      <c r="MGJ46" s="85"/>
      <c r="MGK46" s="85"/>
      <c r="MGL46" s="85"/>
      <c r="MGM46" s="85"/>
      <c r="MGN46" s="85"/>
      <c r="MGO46" s="85"/>
      <c r="MGP46" s="85"/>
      <c r="MGQ46" s="85"/>
      <c r="MGR46" s="85"/>
      <c r="MGS46" s="85"/>
      <c r="MGT46" s="85"/>
      <c r="MGU46" s="85"/>
      <c r="MGV46" s="85"/>
      <c r="MGW46" s="85"/>
      <c r="MGX46" s="85"/>
      <c r="MGY46" s="85"/>
      <c r="MGZ46" s="85"/>
      <c r="MHA46" s="85"/>
      <c r="MHB46" s="85"/>
      <c r="MHC46" s="85"/>
      <c r="MHD46" s="85"/>
      <c r="MHE46" s="85"/>
      <c r="MHF46" s="85"/>
      <c r="MHG46" s="85"/>
      <c r="MHH46" s="85"/>
      <c r="MHI46" s="85"/>
      <c r="MHJ46" s="85"/>
      <c r="MHK46" s="85"/>
      <c r="MHL46" s="85"/>
      <c r="MHM46" s="85"/>
      <c r="MHN46" s="85"/>
      <c r="MHO46" s="85"/>
      <c r="MHP46" s="85"/>
      <c r="MHQ46" s="85"/>
      <c r="MHR46" s="85"/>
      <c r="MHS46" s="85"/>
      <c r="MHT46" s="85"/>
      <c r="MHU46" s="85"/>
      <c r="MHV46" s="85"/>
      <c r="MHW46" s="85"/>
      <c r="MHX46" s="85"/>
      <c r="MHY46" s="85"/>
      <c r="MHZ46" s="85"/>
      <c r="MIA46" s="85"/>
      <c r="MIB46" s="85"/>
      <c r="MIC46" s="85"/>
      <c r="MID46" s="85"/>
      <c r="MIE46" s="85"/>
      <c r="MIF46" s="85"/>
      <c r="MIG46" s="85"/>
      <c r="MIH46" s="85"/>
      <c r="MII46" s="85"/>
      <c r="MIJ46" s="85"/>
      <c r="MIK46" s="85"/>
      <c r="MIL46" s="85"/>
      <c r="MIM46" s="85"/>
      <c r="MIN46" s="85"/>
      <c r="MIO46" s="85"/>
      <c r="MIP46" s="85"/>
      <c r="MIQ46" s="85"/>
      <c r="MIR46" s="85"/>
      <c r="MIS46" s="85"/>
      <c r="MIT46" s="85"/>
      <c r="MIU46" s="85"/>
      <c r="MIV46" s="85"/>
      <c r="MIW46" s="85"/>
      <c r="MIX46" s="85"/>
      <c r="MIY46" s="85"/>
      <c r="MIZ46" s="85"/>
      <c r="MJA46" s="85"/>
      <c r="MJB46" s="85"/>
      <c r="MJC46" s="85"/>
      <c r="MJD46" s="85"/>
      <c r="MJE46" s="85"/>
      <c r="MJF46" s="85"/>
      <c r="MJG46" s="85"/>
      <c r="MJH46" s="85"/>
      <c r="MJI46" s="85"/>
      <c r="MJJ46" s="85"/>
      <c r="MJK46" s="85"/>
      <c r="MJL46" s="85"/>
      <c r="MJM46" s="85"/>
      <c r="MJN46" s="85"/>
      <c r="MJO46" s="85"/>
      <c r="MJP46" s="85"/>
      <c r="MJQ46" s="85"/>
      <c r="MJR46" s="85"/>
      <c r="MJS46" s="85"/>
      <c r="MJT46" s="85"/>
      <c r="MJU46" s="85"/>
      <c r="MJV46" s="85"/>
      <c r="MJW46" s="85"/>
      <c r="MJX46" s="85"/>
      <c r="MJY46" s="85"/>
      <c r="MJZ46" s="85"/>
      <c r="MKA46" s="85"/>
      <c r="MKB46" s="85"/>
      <c r="MKC46" s="85"/>
      <c r="MKD46" s="85"/>
      <c r="MKE46" s="85"/>
      <c r="MKF46" s="85"/>
      <c r="MKG46" s="85"/>
      <c r="MKH46" s="85"/>
      <c r="MKI46" s="85"/>
      <c r="MKJ46" s="85"/>
      <c r="MKK46" s="85"/>
      <c r="MKL46" s="85"/>
      <c r="MKM46" s="85"/>
      <c r="MKN46" s="85"/>
      <c r="MKO46" s="85"/>
      <c r="MKP46" s="85"/>
      <c r="MKQ46" s="85"/>
      <c r="MKR46" s="85"/>
      <c r="MKS46" s="85"/>
      <c r="MKT46" s="85"/>
      <c r="MKU46" s="85"/>
      <c r="MKV46" s="85"/>
      <c r="MKW46" s="85"/>
      <c r="MKX46" s="85"/>
      <c r="MKY46" s="85"/>
      <c r="MKZ46" s="85"/>
      <c r="MLA46" s="85"/>
      <c r="MLB46" s="85"/>
      <c r="MLC46" s="85"/>
      <c r="MLD46" s="85"/>
      <c r="MLE46" s="85"/>
      <c r="MLF46" s="85"/>
      <c r="MLG46" s="85"/>
      <c r="MLH46" s="85"/>
      <c r="MLI46" s="85"/>
      <c r="MLJ46" s="85"/>
      <c r="MLK46" s="85"/>
      <c r="MLL46" s="85"/>
      <c r="MLM46" s="85"/>
      <c r="MLN46" s="85"/>
      <c r="MLO46" s="85"/>
      <c r="MLP46" s="85"/>
      <c r="MLQ46" s="85"/>
      <c r="MLR46" s="85"/>
      <c r="MLS46" s="85"/>
      <c r="MLT46" s="85"/>
      <c r="MLU46" s="85"/>
      <c r="MLV46" s="85"/>
      <c r="MLW46" s="85"/>
      <c r="MLX46" s="85"/>
      <c r="MLY46" s="85"/>
      <c r="MLZ46" s="85"/>
      <c r="MMA46" s="85"/>
      <c r="MMB46" s="85"/>
      <c r="MMC46" s="85"/>
      <c r="MMD46" s="85"/>
      <c r="MME46" s="85"/>
      <c r="MMF46" s="85"/>
      <c r="MMG46" s="85"/>
      <c r="MMH46" s="85"/>
      <c r="MMI46" s="85"/>
      <c r="MMJ46" s="85"/>
      <c r="MMK46" s="85"/>
      <c r="MML46" s="85"/>
      <c r="MMM46" s="85"/>
      <c r="MMN46" s="85"/>
      <c r="MMO46" s="85"/>
      <c r="MMP46" s="85"/>
      <c r="MMQ46" s="85"/>
      <c r="MMR46" s="85"/>
      <c r="MMS46" s="85"/>
      <c r="MMT46" s="85"/>
      <c r="MMU46" s="85"/>
      <c r="MMV46" s="85"/>
      <c r="MMW46" s="85"/>
      <c r="MMX46" s="85"/>
      <c r="MMY46" s="85"/>
      <c r="MMZ46" s="85"/>
      <c r="MNA46" s="85"/>
      <c r="MNB46" s="85"/>
      <c r="MNC46" s="85"/>
      <c r="MND46" s="85"/>
      <c r="MNE46" s="85"/>
      <c r="MNF46" s="85"/>
      <c r="MNG46" s="85"/>
      <c r="MNH46" s="85"/>
      <c r="MNI46" s="85"/>
      <c r="MNJ46" s="85"/>
      <c r="MNK46" s="85"/>
      <c r="MNL46" s="85"/>
      <c r="MNM46" s="85"/>
      <c r="MNN46" s="85"/>
      <c r="MNO46" s="85"/>
      <c r="MNP46" s="85"/>
      <c r="MNQ46" s="85"/>
      <c r="MNR46" s="85"/>
      <c r="MNS46" s="85"/>
      <c r="MNT46" s="85"/>
      <c r="MNU46" s="85"/>
      <c r="MNV46" s="85"/>
      <c r="MNW46" s="85"/>
      <c r="MNX46" s="85"/>
      <c r="MNY46" s="85"/>
      <c r="MNZ46" s="85"/>
      <c r="MOA46" s="85"/>
      <c r="MOB46" s="85"/>
      <c r="MOC46" s="85"/>
      <c r="MOD46" s="85"/>
      <c r="MOE46" s="85"/>
      <c r="MOF46" s="85"/>
      <c r="MOG46" s="85"/>
      <c r="MOH46" s="85"/>
      <c r="MOI46" s="85"/>
      <c r="MOJ46" s="85"/>
      <c r="MOK46" s="85"/>
      <c r="MOL46" s="85"/>
      <c r="MOM46" s="85"/>
      <c r="MON46" s="85"/>
      <c r="MOO46" s="85"/>
      <c r="MOP46" s="85"/>
      <c r="MOQ46" s="85"/>
      <c r="MOR46" s="85"/>
      <c r="MOS46" s="85"/>
      <c r="MOT46" s="85"/>
      <c r="MOU46" s="85"/>
      <c r="MOV46" s="85"/>
      <c r="MOW46" s="85"/>
      <c r="MOX46" s="85"/>
      <c r="MOY46" s="85"/>
      <c r="MOZ46" s="85"/>
      <c r="MPA46" s="85"/>
      <c r="MPB46" s="85"/>
      <c r="MPC46" s="85"/>
      <c r="MPD46" s="85"/>
      <c r="MPE46" s="85"/>
      <c r="MPF46" s="85"/>
      <c r="MPG46" s="85"/>
      <c r="MPH46" s="85"/>
      <c r="MPI46" s="85"/>
      <c r="MPJ46" s="85"/>
      <c r="MPK46" s="85"/>
      <c r="MPL46" s="85"/>
      <c r="MPM46" s="85"/>
      <c r="MPN46" s="85"/>
      <c r="MPO46" s="85"/>
      <c r="MPP46" s="85"/>
      <c r="MPQ46" s="85"/>
      <c r="MPR46" s="85"/>
      <c r="MPS46" s="85"/>
      <c r="MPT46" s="85"/>
      <c r="MPU46" s="85"/>
      <c r="MPV46" s="85"/>
      <c r="MPW46" s="85"/>
      <c r="MPX46" s="85"/>
      <c r="MPY46" s="85"/>
      <c r="MPZ46" s="85"/>
      <c r="MQA46" s="85"/>
      <c r="MQB46" s="85"/>
      <c r="MQC46" s="85"/>
      <c r="MQD46" s="85"/>
      <c r="MQE46" s="85"/>
      <c r="MQF46" s="85"/>
      <c r="MQG46" s="85"/>
      <c r="MQH46" s="85"/>
      <c r="MQI46" s="85"/>
      <c r="MQJ46" s="85"/>
      <c r="MQK46" s="85"/>
      <c r="MQL46" s="85"/>
      <c r="MQM46" s="85"/>
      <c r="MQN46" s="85"/>
      <c r="MQO46" s="85"/>
      <c r="MQP46" s="85"/>
      <c r="MQQ46" s="85"/>
      <c r="MQR46" s="85"/>
      <c r="MQS46" s="85"/>
      <c r="MQT46" s="85"/>
      <c r="MQU46" s="85"/>
      <c r="MQV46" s="85"/>
      <c r="MQW46" s="85"/>
      <c r="MQX46" s="85"/>
      <c r="MQY46" s="85"/>
      <c r="MQZ46" s="85"/>
      <c r="MRA46" s="85"/>
      <c r="MRB46" s="85"/>
      <c r="MRC46" s="85"/>
      <c r="MRD46" s="85"/>
      <c r="MRE46" s="85"/>
      <c r="MRF46" s="85"/>
      <c r="MRG46" s="85"/>
      <c r="MRH46" s="85"/>
      <c r="MRI46" s="85"/>
      <c r="MRJ46" s="85"/>
      <c r="MRK46" s="85"/>
      <c r="MRL46" s="85"/>
      <c r="MRM46" s="85"/>
      <c r="MRN46" s="85"/>
      <c r="MRO46" s="85"/>
      <c r="MRP46" s="85"/>
      <c r="MRQ46" s="85"/>
      <c r="MRR46" s="85"/>
      <c r="MRS46" s="85"/>
      <c r="MRT46" s="85"/>
      <c r="MRU46" s="85"/>
      <c r="MRV46" s="85"/>
      <c r="MRW46" s="85"/>
      <c r="MRX46" s="85"/>
      <c r="MRY46" s="85"/>
      <c r="MRZ46" s="85"/>
      <c r="MSA46" s="85"/>
      <c r="MSB46" s="85"/>
      <c r="MSC46" s="85"/>
      <c r="MSD46" s="85"/>
      <c r="MSE46" s="85"/>
      <c r="MSF46" s="85"/>
      <c r="MSG46" s="85"/>
      <c r="MSH46" s="85"/>
      <c r="MSI46" s="85"/>
      <c r="MSJ46" s="85"/>
      <c r="MSK46" s="85"/>
      <c r="MSL46" s="85"/>
      <c r="MSM46" s="85"/>
      <c r="MSN46" s="85"/>
      <c r="MSO46" s="85"/>
      <c r="MSP46" s="85"/>
      <c r="MSQ46" s="85"/>
      <c r="MSR46" s="85"/>
      <c r="MSS46" s="85"/>
      <c r="MST46" s="85"/>
      <c r="MSU46" s="85"/>
      <c r="MSV46" s="85"/>
      <c r="MSW46" s="85"/>
      <c r="MSX46" s="85"/>
      <c r="MSY46" s="85"/>
      <c r="MSZ46" s="85"/>
      <c r="MTA46" s="85"/>
      <c r="MTB46" s="85"/>
      <c r="MTC46" s="85"/>
      <c r="MTD46" s="85"/>
      <c r="MTE46" s="85"/>
      <c r="MTF46" s="85"/>
      <c r="MTG46" s="85"/>
      <c r="MTH46" s="85"/>
      <c r="MTI46" s="85"/>
      <c r="MTJ46" s="85"/>
      <c r="MTK46" s="85"/>
      <c r="MTL46" s="85"/>
      <c r="MTM46" s="85"/>
      <c r="MTN46" s="85"/>
      <c r="MTO46" s="85"/>
      <c r="MTP46" s="85"/>
      <c r="MTQ46" s="85"/>
      <c r="MTR46" s="85"/>
      <c r="MTS46" s="85"/>
      <c r="MTT46" s="85"/>
      <c r="MTU46" s="85"/>
      <c r="MTV46" s="85"/>
      <c r="MTW46" s="85"/>
      <c r="MTX46" s="85"/>
      <c r="MTY46" s="85"/>
      <c r="MTZ46" s="85"/>
      <c r="MUA46" s="85"/>
      <c r="MUB46" s="85"/>
      <c r="MUC46" s="85"/>
      <c r="MUD46" s="85"/>
      <c r="MUE46" s="85"/>
      <c r="MUF46" s="85"/>
      <c r="MUG46" s="85"/>
      <c r="MUH46" s="85"/>
      <c r="MUI46" s="85"/>
      <c r="MUJ46" s="85"/>
      <c r="MUK46" s="85"/>
      <c r="MUL46" s="85"/>
      <c r="MUM46" s="85"/>
      <c r="MUN46" s="85"/>
      <c r="MUO46" s="85"/>
      <c r="MUP46" s="85"/>
      <c r="MUQ46" s="85"/>
      <c r="MUR46" s="85"/>
      <c r="MUS46" s="85"/>
      <c r="MUT46" s="85"/>
      <c r="MUU46" s="85"/>
      <c r="MUV46" s="85"/>
      <c r="MUW46" s="85"/>
      <c r="MUX46" s="85"/>
      <c r="MUY46" s="85"/>
      <c r="MUZ46" s="85"/>
      <c r="MVA46" s="85"/>
      <c r="MVB46" s="85"/>
      <c r="MVC46" s="85"/>
      <c r="MVD46" s="85"/>
      <c r="MVE46" s="85"/>
      <c r="MVF46" s="85"/>
      <c r="MVG46" s="85"/>
      <c r="MVH46" s="85"/>
      <c r="MVI46" s="85"/>
      <c r="MVJ46" s="85"/>
      <c r="MVK46" s="85"/>
      <c r="MVL46" s="85"/>
      <c r="MVM46" s="85"/>
      <c r="MVN46" s="85"/>
      <c r="MVO46" s="85"/>
      <c r="MVP46" s="85"/>
      <c r="MVQ46" s="85"/>
      <c r="MVR46" s="85"/>
      <c r="MVS46" s="85"/>
      <c r="MVT46" s="85"/>
      <c r="MVU46" s="85"/>
      <c r="MVV46" s="85"/>
      <c r="MVW46" s="85"/>
      <c r="MVX46" s="85"/>
      <c r="MVY46" s="85"/>
      <c r="MVZ46" s="85"/>
      <c r="MWA46" s="85"/>
      <c r="MWB46" s="85"/>
      <c r="MWC46" s="85"/>
      <c r="MWD46" s="85"/>
      <c r="MWE46" s="85"/>
      <c r="MWF46" s="85"/>
      <c r="MWG46" s="85"/>
      <c r="MWH46" s="85"/>
      <c r="MWI46" s="85"/>
      <c r="MWJ46" s="85"/>
      <c r="MWK46" s="85"/>
      <c r="MWL46" s="85"/>
      <c r="MWM46" s="85"/>
      <c r="MWN46" s="85"/>
      <c r="MWO46" s="85"/>
      <c r="MWP46" s="85"/>
      <c r="MWQ46" s="85"/>
      <c r="MWR46" s="85"/>
      <c r="MWS46" s="85"/>
      <c r="MWT46" s="85"/>
      <c r="MWU46" s="85"/>
      <c r="MWV46" s="85"/>
      <c r="MWW46" s="85"/>
      <c r="MWX46" s="85"/>
      <c r="MWY46" s="85"/>
      <c r="MWZ46" s="85"/>
      <c r="MXA46" s="85"/>
      <c r="MXB46" s="85"/>
      <c r="MXC46" s="85"/>
      <c r="MXD46" s="85"/>
      <c r="MXE46" s="85"/>
      <c r="MXF46" s="85"/>
      <c r="MXG46" s="85"/>
      <c r="MXH46" s="85"/>
      <c r="MXI46" s="85"/>
      <c r="MXJ46" s="85"/>
      <c r="MXK46" s="85"/>
      <c r="MXL46" s="85"/>
      <c r="MXM46" s="85"/>
      <c r="MXN46" s="85"/>
      <c r="MXO46" s="85"/>
      <c r="MXP46" s="85"/>
      <c r="MXQ46" s="85"/>
      <c r="MXR46" s="85"/>
      <c r="MXS46" s="85"/>
      <c r="MXT46" s="85"/>
      <c r="MXU46" s="85"/>
      <c r="MXV46" s="85"/>
      <c r="MXW46" s="85"/>
      <c r="MXX46" s="85"/>
      <c r="MXY46" s="85"/>
      <c r="MXZ46" s="85"/>
      <c r="MYA46" s="85"/>
      <c r="MYB46" s="85"/>
      <c r="MYC46" s="85"/>
      <c r="MYD46" s="85"/>
      <c r="MYE46" s="85"/>
      <c r="MYF46" s="85"/>
      <c r="MYG46" s="85"/>
      <c r="MYH46" s="85"/>
      <c r="MYI46" s="85"/>
      <c r="MYJ46" s="85"/>
      <c r="MYK46" s="85"/>
      <c r="MYL46" s="85"/>
      <c r="MYM46" s="85"/>
      <c r="MYN46" s="85"/>
      <c r="MYO46" s="85"/>
      <c r="MYP46" s="85"/>
      <c r="MYQ46" s="85"/>
      <c r="MYR46" s="85"/>
      <c r="MYS46" s="85"/>
      <c r="MYT46" s="85"/>
      <c r="MYU46" s="85"/>
      <c r="MYV46" s="85"/>
      <c r="MYW46" s="85"/>
      <c r="MYX46" s="85"/>
      <c r="MYY46" s="85"/>
      <c r="MYZ46" s="85"/>
      <c r="MZA46" s="85"/>
      <c r="MZB46" s="85"/>
      <c r="MZC46" s="85"/>
      <c r="MZD46" s="85"/>
      <c r="MZE46" s="85"/>
      <c r="MZF46" s="85"/>
      <c r="MZG46" s="85"/>
      <c r="MZH46" s="85"/>
      <c r="MZI46" s="85"/>
      <c r="MZJ46" s="85"/>
      <c r="MZK46" s="85"/>
      <c r="MZL46" s="85"/>
      <c r="MZM46" s="85"/>
      <c r="MZN46" s="85"/>
      <c r="MZO46" s="85"/>
      <c r="MZP46" s="85"/>
      <c r="MZQ46" s="85"/>
      <c r="MZR46" s="85"/>
      <c r="MZS46" s="85"/>
      <c r="MZT46" s="85"/>
      <c r="MZU46" s="85"/>
      <c r="MZV46" s="85"/>
      <c r="MZW46" s="85"/>
      <c r="MZX46" s="85"/>
      <c r="MZY46" s="85"/>
      <c r="MZZ46" s="85"/>
      <c r="NAA46" s="85"/>
      <c r="NAB46" s="85"/>
      <c r="NAC46" s="85"/>
      <c r="NAD46" s="85"/>
      <c r="NAE46" s="85"/>
      <c r="NAF46" s="85"/>
      <c r="NAG46" s="85"/>
      <c r="NAH46" s="85"/>
      <c r="NAI46" s="85"/>
      <c r="NAJ46" s="85"/>
      <c r="NAK46" s="85"/>
      <c r="NAL46" s="85"/>
      <c r="NAM46" s="85"/>
      <c r="NAN46" s="85"/>
      <c r="NAO46" s="85"/>
      <c r="NAP46" s="85"/>
      <c r="NAQ46" s="85"/>
      <c r="NAR46" s="85"/>
      <c r="NAS46" s="85"/>
      <c r="NAT46" s="85"/>
      <c r="NAU46" s="85"/>
      <c r="NAV46" s="85"/>
      <c r="NAW46" s="85"/>
      <c r="NAX46" s="85"/>
      <c r="NAY46" s="85"/>
      <c r="NAZ46" s="85"/>
      <c r="NBA46" s="85"/>
      <c r="NBB46" s="85"/>
      <c r="NBC46" s="85"/>
      <c r="NBD46" s="85"/>
      <c r="NBE46" s="85"/>
      <c r="NBF46" s="85"/>
      <c r="NBG46" s="85"/>
      <c r="NBH46" s="85"/>
      <c r="NBI46" s="85"/>
      <c r="NBJ46" s="85"/>
      <c r="NBK46" s="85"/>
      <c r="NBL46" s="85"/>
      <c r="NBM46" s="85"/>
      <c r="NBN46" s="85"/>
      <c r="NBO46" s="85"/>
      <c r="NBP46" s="85"/>
      <c r="NBQ46" s="85"/>
      <c r="NBR46" s="85"/>
      <c r="NBS46" s="85"/>
      <c r="NBT46" s="85"/>
      <c r="NBU46" s="85"/>
      <c r="NBV46" s="85"/>
      <c r="NBW46" s="85"/>
      <c r="NBX46" s="85"/>
      <c r="NBY46" s="85"/>
      <c r="NBZ46" s="85"/>
      <c r="NCA46" s="85"/>
      <c r="NCB46" s="85"/>
      <c r="NCC46" s="85"/>
      <c r="NCD46" s="85"/>
      <c r="NCE46" s="85"/>
      <c r="NCF46" s="85"/>
      <c r="NCG46" s="85"/>
      <c r="NCH46" s="85"/>
      <c r="NCI46" s="85"/>
      <c r="NCJ46" s="85"/>
      <c r="NCK46" s="85"/>
      <c r="NCL46" s="85"/>
      <c r="NCM46" s="85"/>
      <c r="NCN46" s="85"/>
      <c r="NCO46" s="85"/>
      <c r="NCP46" s="85"/>
      <c r="NCQ46" s="85"/>
      <c r="NCR46" s="85"/>
      <c r="NCS46" s="85"/>
      <c r="NCT46" s="85"/>
      <c r="NCU46" s="85"/>
      <c r="NCV46" s="85"/>
      <c r="NCW46" s="85"/>
      <c r="NCX46" s="85"/>
      <c r="NCY46" s="85"/>
      <c r="NCZ46" s="85"/>
      <c r="NDA46" s="85"/>
      <c r="NDB46" s="85"/>
      <c r="NDC46" s="85"/>
      <c r="NDD46" s="85"/>
      <c r="NDE46" s="85"/>
      <c r="NDF46" s="85"/>
      <c r="NDG46" s="85"/>
      <c r="NDH46" s="85"/>
      <c r="NDI46" s="85"/>
      <c r="NDJ46" s="85"/>
      <c r="NDK46" s="85"/>
      <c r="NDL46" s="85"/>
      <c r="NDM46" s="85"/>
      <c r="NDN46" s="85"/>
      <c r="NDO46" s="85"/>
      <c r="NDP46" s="85"/>
      <c r="NDQ46" s="85"/>
      <c r="NDR46" s="85"/>
      <c r="NDS46" s="85"/>
      <c r="NDT46" s="85"/>
      <c r="NDU46" s="85"/>
      <c r="NDV46" s="85"/>
      <c r="NDW46" s="85"/>
      <c r="NDX46" s="85"/>
      <c r="NDY46" s="85"/>
      <c r="NDZ46" s="85"/>
      <c r="NEA46" s="85"/>
      <c r="NEB46" s="85"/>
      <c r="NEC46" s="85"/>
      <c r="NED46" s="85"/>
      <c r="NEE46" s="85"/>
      <c r="NEF46" s="85"/>
      <c r="NEG46" s="85"/>
      <c r="NEH46" s="85"/>
      <c r="NEI46" s="85"/>
      <c r="NEJ46" s="85"/>
      <c r="NEK46" s="85"/>
      <c r="NEL46" s="85"/>
      <c r="NEM46" s="85"/>
      <c r="NEN46" s="85"/>
      <c r="NEO46" s="85"/>
      <c r="NEP46" s="85"/>
      <c r="NEQ46" s="85"/>
      <c r="NER46" s="85"/>
      <c r="NES46" s="85"/>
      <c r="NET46" s="85"/>
      <c r="NEU46" s="85"/>
      <c r="NEV46" s="85"/>
      <c r="NEW46" s="85"/>
      <c r="NEX46" s="85"/>
      <c r="NEY46" s="85"/>
      <c r="NEZ46" s="85"/>
      <c r="NFA46" s="85"/>
      <c r="NFB46" s="85"/>
      <c r="NFC46" s="85"/>
      <c r="NFD46" s="85"/>
      <c r="NFE46" s="85"/>
      <c r="NFF46" s="85"/>
      <c r="NFG46" s="85"/>
      <c r="NFH46" s="85"/>
      <c r="NFI46" s="85"/>
      <c r="NFJ46" s="85"/>
      <c r="NFK46" s="85"/>
      <c r="NFL46" s="85"/>
      <c r="NFM46" s="85"/>
      <c r="NFN46" s="85"/>
      <c r="NFO46" s="85"/>
      <c r="NFP46" s="85"/>
      <c r="NFQ46" s="85"/>
      <c r="NFR46" s="85"/>
      <c r="NFS46" s="85"/>
      <c r="NFT46" s="85"/>
      <c r="NFU46" s="85"/>
      <c r="NFV46" s="85"/>
      <c r="NFW46" s="85"/>
      <c r="NFX46" s="85"/>
      <c r="NFY46" s="85"/>
      <c r="NFZ46" s="85"/>
      <c r="NGA46" s="85"/>
      <c r="NGB46" s="85"/>
      <c r="NGC46" s="85"/>
      <c r="NGD46" s="85"/>
      <c r="NGE46" s="85"/>
      <c r="NGF46" s="85"/>
      <c r="NGG46" s="85"/>
      <c r="NGH46" s="85"/>
      <c r="NGI46" s="85"/>
      <c r="NGJ46" s="85"/>
      <c r="NGK46" s="85"/>
      <c r="NGL46" s="85"/>
      <c r="NGM46" s="85"/>
      <c r="NGN46" s="85"/>
      <c r="NGO46" s="85"/>
      <c r="NGP46" s="85"/>
      <c r="NGQ46" s="85"/>
      <c r="NGR46" s="85"/>
      <c r="NGS46" s="85"/>
      <c r="NGT46" s="85"/>
      <c r="NGU46" s="85"/>
      <c r="NGV46" s="85"/>
      <c r="NGW46" s="85"/>
      <c r="NGX46" s="85"/>
      <c r="NGY46" s="85"/>
      <c r="NGZ46" s="85"/>
      <c r="NHA46" s="85"/>
      <c r="NHB46" s="85"/>
      <c r="NHC46" s="85"/>
      <c r="NHD46" s="85"/>
      <c r="NHE46" s="85"/>
      <c r="NHF46" s="85"/>
      <c r="NHG46" s="85"/>
      <c r="NHH46" s="85"/>
      <c r="NHI46" s="85"/>
      <c r="NHJ46" s="85"/>
      <c r="NHK46" s="85"/>
      <c r="NHL46" s="85"/>
      <c r="NHM46" s="85"/>
      <c r="NHN46" s="85"/>
      <c r="NHO46" s="85"/>
      <c r="NHP46" s="85"/>
      <c r="NHQ46" s="85"/>
      <c r="NHR46" s="85"/>
      <c r="NHS46" s="85"/>
      <c r="NHT46" s="85"/>
      <c r="NHU46" s="85"/>
      <c r="NHV46" s="85"/>
      <c r="NHW46" s="85"/>
      <c r="NHX46" s="85"/>
      <c r="NHY46" s="85"/>
      <c r="NHZ46" s="85"/>
      <c r="NIA46" s="85"/>
      <c r="NIB46" s="85"/>
      <c r="NIC46" s="85"/>
      <c r="NID46" s="85"/>
      <c r="NIE46" s="85"/>
      <c r="NIF46" s="85"/>
      <c r="NIG46" s="85"/>
      <c r="NIH46" s="85"/>
      <c r="NII46" s="85"/>
      <c r="NIJ46" s="85"/>
      <c r="NIK46" s="85"/>
      <c r="NIL46" s="85"/>
      <c r="NIM46" s="85"/>
      <c r="NIN46" s="85"/>
      <c r="NIO46" s="85"/>
      <c r="NIP46" s="85"/>
      <c r="NIQ46" s="85"/>
      <c r="NIR46" s="85"/>
      <c r="NIS46" s="85"/>
      <c r="NIT46" s="85"/>
      <c r="NIU46" s="85"/>
      <c r="NIV46" s="85"/>
      <c r="NIW46" s="85"/>
      <c r="NIX46" s="85"/>
      <c r="NIY46" s="85"/>
      <c r="NIZ46" s="85"/>
      <c r="NJA46" s="85"/>
      <c r="NJB46" s="85"/>
      <c r="NJC46" s="85"/>
      <c r="NJD46" s="85"/>
      <c r="NJE46" s="85"/>
      <c r="NJF46" s="85"/>
      <c r="NJG46" s="85"/>
      <c r="NJH46" s="85"/>
      <c r="NJI46" s="85"/>
      <c r="NJJ46" s="85"/>
      <c r="NJK46" s="85"/>
      <c r="NJL46" s="85"/>
      <c r="NJM46" s="85"/>
      <c r="NJN46" s="85"/>
      <c r="NJO46" s="85"/>
      <c r="NJP46" s="85"/>
      <c r="NJQ46" s="85"/>
      <c r="NJR46" s="85"/>
      <c r="NJS46" s="85"/>
      <c r="NJT46" s="85"/>
      <c r="NJU46" s="85"/>
      <c r="NJV46" s="85"/>
      <c r="NJW46" s="85"/>
      <c r="NJX46" s="85"/>
      <c r="NJY46" s="85"/>
      <c r="NJZ46" s="85"/>
      <c r="NKA46" s="85"/>
      <c r="NKB46" s="85"/>
      <c r="NKC46" s="85"/>
      <c r="NKD46" s="85"/>
      <c r="NKE46" s="85"/>
      <c r="NKF46" s="85"/>
      <c r="NKG46" s="85"/>
      <c r="NKH46" s="85"/>
      <c r="NKI46" s="85"/>
      <c r="NKJ46" s="85"/>
      <c r="NKK46" s="85"/>
      <c r="NKL46" s="85"/>
      <c r="NKM46" s="85"/>
      <c r="NKN46" s="85"/>
      <c r="NKO46" s="85"/>
      <c r="NKP46" s="85"/>
      <c r="NKQ46" s="85"/>
      <c r="NKR46" s="85"/>
      <c r="NKS46" s="85"/>
      <c r="NKT46" s="85"/>
      <c r="NKU46" s="85"/>
      <c r="NKV46" s="85"/>
      <c r="NKW46" s="85"/>
      <c r="NKX46" s="85"/>
      <c r="NKY46" s="85"/>
      <c r="NKZ46" s="85"/>
      <c r="NLA46" s="85"/>
      <c r="NLB46" s="85"/>
      <c r="NLC46" s="85"/>
      <c r="NLD46" s="85"/>
      <c r="NLE46" s="85"/>
      <c r="NLF46" s="85"/>
      <c r="NLG46" s="85"/>
      <c r="NLH46" s="85"/>
      <c r="NLI46" s="85"/>
      <c r="NLJ46" s="85"/>
      <c r="NLK46" s="85"/>
      <c r="NLL46" s="85"/>
      <c r="NLM46" s="85"/>
      <c r="NLN46" s="85"/>
      <c r="NLO46" s="85"/>
      <c r="NLP46" s="85"/>
      <c r="NLQ46" s="85"/>
      <c r="NLR46" s="85"/>
      <c r="NLS46" s="85"/>
      <c r="NLT46" s="85"/>
      <c r="NLU46" s="85"/>
      <c r="NLV46" s="85"/>
      <c r="NLW46" s="85"/>
      <c r="NLX46" s="85"/>
      <c r="NLY46" s="85"/>
      <c r="NLZ46" s="85"/>
      <c r="NMA46" s="85"/>
      <c r="NMB46" s="85"/>
      <c r="NMC46" s="85"/>
      <c r="NMD46" s="85"/>
      <c r="NME46" s="85"/>
      <c r="NMF46" s="85"/>
      <c r="NMG46" s="85"/>
      <c r="NMH46" s="85"/>
      <c r="NMI46" s="85"/>
      <c r="NMJ46" s="85"/>
      <c r="NMK46" s="85"/>
      <c r="NML46" s="85"/>
      <c r="NMM46" s="85"/>
      <c r="NMN46" s="85"/>
      <c r="NMO46" s="85"/>
      <c r="NMP46" s="85"/>
      <c r="NMQ46" s="85"/>
      <c r="NMR46" s="85"/>
      <c r="NMS46" s="85"/>
      <c r="NMT46" s="85"/>
      <c r="NMU46" s="85"/>
      <c r="NMV46" s="85"/>
      <c r="NMW46" s="85"/>
      <c r="NMX46" s="85"/>
      <c r="NMY46" s="85"/>
      <c r="NMZ46" s="85"/>
      <c r="NNA46" s="85"/>
      <c r="NNB46" s="85"/>
      <c r="NNC46" s="85"/>
      <c r="NND46" s="85"/>
      <c r="NNE46" s="85"/>
      <c r="NNF46" s="85"/>
      <c r="NNG46" s="85"/>
      <c r="NNH46" s="85"/>
      <c r="NNI46" s="85"/>
      <c r="NNJ46" s="85"/>
      <c r="NNK46" s="85"/>
      <c r="NNL46" s="85"/>
      <c r="NNM46" s="85"/>
      <c r="NNN46" s="85"/>
      <c r="NNO46" s="85"/>
      <c r="NNP46" s="85"/>
      <c r="NNQ46" s="85"/>
      <c r="NNR46" s="85"/>
      <c r="NNS46" s="85"/>
      <c r="NNT46" s="85"/>
      <c r="NNU46" s="85"/>
      <c r="NNV46" s="85"/>
      <c r="NNW46" s="85"/>
      <c r="NNX46" s="85"/>
      <c r="NNY46" s="85"/>
      <c r="NNZ46" s="85"/>
      <c r="NOA46" s="85"/>
      <c r="NOB46" s="85"/>
      <c r="NOC46" s="85"/>
      <c r="NOD46" s="85"/>
      <c r="NOE46" s="85"/>
      <c r="NOF46" s="85"/>
      <c r="NOG46" s="85"/>
      <c r="NOH46" s="85"/>
      <c r="NOI46" s="85"/>
      <c r="NOJ46" s="85"/>
      <c r="NOK46" s="85"/>
      <c r="NOL46" s="85"/>
      <c r="NOM46" s="85"/>
      <c r="NON46" s="85"/>
      <c r="NOO46" s="85"/>
      <c r="NOP46" s="85"/>
      <c r="NOQ46" s="85"/>
      <c r="NOR46" s="85"/>
      <c r="NOS46" s="85"/>
      <c r="NOT46" s="85"/>
      <c r="NOU46" s="85"/>
      <c r="NOV46" s="85"/>
      <c r="NOW46" s="85"/>
      <c r="NOX46" s="85"/>
      <c r="NOY46" s="85"/>
      <c r="NOZ46" s="85"/>
      <c r="NPA46" s="85"/>
      <c r="NPB46" s="85"/>
      <c r="NPC46" s="85"/>
      <c r="NPD46" s="85"/>
      <c r="NPE46" s="85"/>
      <c r="NPF46" s="85"/>
      <c r="NPG46" s="85"/>
      <c r="NPH46" s="85"/>
      <c r="NPI46" s="85"/>
      <c r="NPJ46" s="85"/>
      <c r="NPK46" s="85"/>
      <c r="NPL46" s="85"/>
      <c r="NPM46" s="85"/>
      <c r="NPN46" s="85"/>
      <c r="NPO46" s="85"/>
      <c r="NPP46" s="85"/>
      <c r="NPQ46" s="85"/>
      <c r="NPR46" s="85"/>
      <c r="NPS46" s="85"/>
      <c r="NPT46" s="85"/>
      <c r="NPU46" s="85"/>
      <c r="NPV46" s="85"/>
      <c r="NPW46" s="85"/>
      <c r="NPX46" s="85"/>
      <c r="NPY46" s="85"/>
      <c r="NPZ46" s="85"/>
      <c r="NQA46" s="85"/>
      <c r="NQB46" s="85"/>
      <c r="NQC46" s="85"/>
      <c r="NQD46" s="85"/>
      <c r="NQE46" s="85"/>
      <c r="NQF46" s="85"/>
      <c r="NQG46" s="85"/>
      <c r="NQH46" s="85"/>
      <c r="NQI46" s="85"/>
      <c r="NQJ46" s="85"/>
      <c r="NQK46" s="85"/>
      <c r="NQL46" s="85"/>
      <c r="NQM46" s="85"/>
      <c r="NQN46" s="85"/>
      <c r="NQO46" s="85"/>
      <c r="NQP46" s="85"/>
      <c r="NQQ46" s="85"/>
      <c r="NQR46" s="85"/>
      <c r="NQS46" s="85"/>
      <c r="NQT46" s="85"/>
      <c r="NQU46" s="85"/>
      <c r="NQV46" s="85"/>
      <c r="NQW46" s="85"/>
      <c r="NQX46" s="85"/>
      <c r="NQY46" s="85"/>
      <c r="NQZ46" s="85"/>
      <c r="NRA46" s="85"/>
      <c r="NRB46" s="85"/>
      <c r="NRC46" s="85"/>
      <c r="NRD46" s="85"/>
      <c r="NRE46" s="85"/>
      <c r="NRF46" s="85"/>
      <c r="NRG46" s="85"/>
      <c r="NRH46" s="85"/>
      <c r="NRI46" s="85"/>
      <c r="NRJ46" s="85"/>
      <c r="NRK46" s="85"/>
      <c r="NRL46" s="85"/>
      <c r="NRM46" s="85"/>
      <c r="NRN46" s="85"/>
      <c r="NRO46" s="85"/>
      <c r="NRP46" s="85"/>
      <c r="NRQ46" s="85"/>
      <c r="NRR46" s="85"/>
      <c r="NRS46" s="85"/>
      <c r="NRT46" s="85"/>
      <c r="NRU46" s="85"/>
      <c r="NRV46" s="85"/>
      <c r="NRW46" s="85"/>
      <c r="NRX46" s="85"/>
      <c r="NRY46" s="85"/>
      <c r="NRZ46" s="85"/>
      <c r="NSA46" s="85"/>
      <c r="NSB46" s="85"/>
      <c r="NSC46" s="85"/>
      <c r="NSD46" s="85"/>
      <c r="NSE46" s="85"/>
      <c r="NSF46" s="85"/>
      <c r="NSG46" s="85"/>
      <c r="NSH46" s="85"/>
      <c r="NSI46" s="85"/>
      <c r="NSJ46" s="85"/>
      <c r="NSK46" s="85"/>
      <c r="NSL46" s="85"/>
      <c r="NSM46" s="85"/>
      <c r="NSN46" s="85"/>
      <c r="NSO46" s="85"/>
      <c r="NSP46" s="85"/>
      <c r="NSQ46" s="85"/>
      <c r="NSR46" s="85"/>
      <c r="NSS46" s="85"/>
      <c r="NST46" s="85"/>
      <c r="NSU46" s="85"/>
      <c r="NSV46" s="85"/>
      <c r="NSW46" s="85"/>
      <c r="NSX46" s="85"/>
      <c r="NSY46" s="85"/>
      <c r="NSZ46" s="85"/>
      <c r="NTA46" s="85"/>
      <c r="NTB46" s="85"/>
      <c r="NTC46" s="85"/>
      <c r="NTD46" s="85"/>
      <c r="NTE46" s="85"/>
      <c r="NTF46" s="85"/>
      <c r="NTG46" s="85"/>
      <c r="NTH46" s="85"/>
      <c r="NTI46" s="85"/>
      <c r="NTJ46" s="85"/>
      <c r="NTK46" s="85"/>
      <c r="NTL46" s="85"/>
      <c r="NTM46" s="85"/>
      <c r="NTN46" s="85"/>
      <c r="NTO46" s="85"/>
      <c r="NTP46" s="85"/>
      <c r="NTQ46" s="85"/>
      <c r="NTR46" s="85"/>
      <c r="NTS46" s="85"/>
      <c r="NTT46" s="85"/>
      <c r="NTU46" s="85"/>
      <c r="NTV46" s="85"/>
      <c r="NTW46" s="85"/>
      <c r="NTX46" s="85"/>
      <c r="NTY46" s="85"/>
      <c r="NTZ46" s="85"/>
      <c r="NUA46" s="85"/>
      <c r="NUB46" s="85"/>
      <c r="NUC46" s="85"/>
      <c r="NUD46" s="85"/>
      <c r="NUE46" s="85"/>
      <c r="NUF46" s="85"/>
      <c r="NUG46" s="85"/>
      <c r="NUH46" s="85"/>
      <c r="NUI46" s="85"/>
      <c r="NUJ46" s="85"/>
      <c r="NUK46" s="85"/>
      <c r="NUL46" s="85"/>
      <c r="NUM46" s="85"/>
      <c r="NUN46" s="85"/>
      <c r="NUO46" s="85"/>
      <c r="NUP46" s="85"/>
      <c r="NUQ46" s="85"/>
      <c r="NUR46" s="85"/>
      <c r="NUS46" s="85"/>
      <c r="NUT46" s="85"/>
      <c r="NUU46" s="85"/>
      <c r="NUV46" s="85"/>
      <c r="NUW46" s="85"/>
      <c r="NUX46" s="85"/>
      <c r="NUY46" s="85"/>
      <c r="NUZ46" s="85"/>
      <c r="NVA46" s="85"/>
      <c r="NVB46" s="85"/>
      <c r="NVC46" s="85"/>
      <c r="NVD46" s="85"/>
      <c r="NVE46" s="85"/>
      <c r="NVF46" s="85"/>
      <c r="NVG46" s="85"/>
      <c r="NVH46" s="85"/>
      <c r="NVI46" s="85"/>
      <c r="NVJ46" s="85"/>
      <c r="NVK46" s="85"/>
      <c r="NVL46" s="85"/>
      <c r="NVM46" s="85"/>
      <c r="NVN46" s="85"/>
      <c r="NVO46" s="85"/>
      <c r="NVP46" s="85"/>
      <c r="NVQ46" s="85"/>
      <c r="NVR46" s="85"/>
      <c r="NVS46" s="85"/>
      <c r="NVT46" s="85"/>
      <c r="NVU46" s="85"/>
      <c r="NVV46" s="85"/>
      <c r="NVW46" s="85"/>
      <c r="NVX46" s="85"/>
      <c r="NVY46" s="85"/>
      <c r="NVZ46" s="85"/>
      <c r="NWA46" s="85"/>
      <c r="NWB46" s="85"/>
      <c r="NWC46" s="85"/>
      <c r="NWD46" s="85"/>
      <c r="NWE46" s="85"/>
      <c r="NWF46" s="85"/>
      <c r="NWG46" s="85"/>
      <c r="NWH46" s="85"/>
      <c r="NWI46" s="85"/>
      <c r="NWJ46" s="85"/>
      <c r="NWK46" s="85"/>
      <c r="NWL46" s="85"/>
      <c r="NWM46" s="85"/>
      <c r="NWN46" s="85"/>
      <c r="NWO46" s="85"/>
      <c r="NWP46" s="85"/>
      <c r="NWQ46" s="85"/>
      <c r="NWR46" s="85"/>
      <c r="NWS46" s="85"/>
      <c r="NWT46" s="85"/>
      <c r="NWU46" s="85"/>
      <c r="NWV46" s="85"/>
      <c r="NWW46" s="85"/>
      <c r="NWX46" s="85"/>
      <c r="NWY46" s="85"/>
      <c r="NWZ46" s="85"/>
      <c r="NXA46" s="85"/>
      <c r="NXB46" s="85"/>
      <c r="NXC46" s="85"/>
      <c r="NXD46" s="85"/>
      <c r="NXE46" s="85"/>
      <c r="NXF46" s="85"/>
      <c r="NXG46" s="85"/>
      <c r="NXH46" s="85"/>
      <c r="NXI46" s="85"/>
      <c r="NXJ46" s="85"/>
      <c r="NXK46" s="85"/>
      <c r="NXL46" s="85"/>
      <c r="NXM46" s="85"/>
      <c r="NXN46" s="85"/>
      <c r="NXO46" s="85"/>
      <c r="NXP46" s="85"/>
      <c r="NXQ46" s="85"/>
      <c r="NXR46" s="85"/>
      <c r="NXS46" s="85"/>
      <c r="NXT46" s="85"/>
      <c r="NXU46" s="85"/>
      <c r="NXV46" s="85"/>
      <c r="NXW46" s="85"/>
      <c r="NXX46" s="85"/>
      <c r="NXY46" s="85"/>
      <c r="NXZ46" s="85"/>
      <c r="NYA46" s="85"/>
      <c r="NYB46" s="85"/>
      <c r="NYC46" s="85"/>
      <c r="NYD46" s="85"/>
      <c r="NYE46" s="85"/>
      <c r="NYF46" s="85"/>
      <c r="NYG46" s="85"/>
      <c r="NYH46" s="85"/>
      <c r="NYI46" s="85"/>
      <c r="NYJ46" s="85"/>
      <c r="NYK46" s="85"/>
      <c r="NYL46" s="85"/>
      <c r="NYM46" s="85"/>
      <c r="NYN46" s="85"/>
      <c r="NYO46" s="85"/>
      <c r="NYP46" s="85"/>
      <c r="NYQ46" s="85"/>
      <c r="NYR46" s="85"/>
      <c r="NYS46" s="85"/>
      <c r="NYT46" s="85"/>
      <c r="NYU46" s="85"/>
      <c r="NYV46" s="85"/>
      <c r="NYW46" s="85"/>
      <c r="NYX46" s="85"/>
      <c r="NYY46" s="85"/>
      <c r="NYZ46" s="85"/>
      <c r="NZA46" s="85"/>
      <c r="NZB46" s="85"/>
      <c r="NZC46" s="85"/>
      <c r="NZD46" s="85"/>
      <c r="NZE46" s="85"/>
      <c r="NZF46" s="85"/>
      <c r="NZG46" s="85"/>
      <c r="NZH46" s="85"/>
      <c r="NZI46" s="85"/>
      <c r="NZJ46" s="85"/>
      <c r="NZK46" s="85"/>
      <c r="NZL46" s="85"/>
      <c r="NZM46" s="85"/>
      <c r="NZN46" s="85"/>
      <c r="NZO46" s="85"/>
      <c r="NZP46" s="85"/>
      <c r="NZQ46" s="85"/>
      <c r="NZR46" s="85"/>
      <c r="NZS46" s="85"/>
      <c r="NZT46" s="85"/>
      <c r="NZU46" s="85"/>
      <c r="NZV46" s="85"/>
      <c r="NZW46" s="85"/>
      <c r="NZX46" s="85"/>
      <c r="NZY46" s="85"/>
      <c r="NZZ46" s="85"/>
      <c r="OAA46" s="85"/>
      <c r="OAB46" s="85"/>
      <c r="OAC46" s="85"/>
      <c r="OAD46" s="85"/>
      <c r="OAE46" s="85"/>
      <c r="OAF46" s="85"/>
      <c r="OAG46" s="85"/>
      <c r="OAH46" s="85"/>
      <c r="OAI46" s="85"/>
      <c r="OAJ46" s="85"/>
      <c r="OAK46" s="85"/>
      <c r="OAL46" s="85"/>
      <c r="OAM46" s="85"/>
      <c r="OAN46" s="85"/>
      <c r="OAO46" s="85"/>
      <c r="OAP46" s="85"/>
      <c r="OAQ46" s="85"/>
      <c r="OAR46" s="85"/>
      <c r="OAS46" s="85"/>
      <c r="OAT46" s="85"/>
      <c r="OAU46" s="85"/>
      <c r="OAV46" s="85"/>
      <c r="OAW46" s="85"/>
      <c r="OAX46" s="85"/>
      <c r="OAY46" s="85"/>
      <c r="OAZ46" s="85"/>
      <c r="OBA46" s="85"/>
      <c r="OBB46" s="85"/>
      <c r="OBC46" s="85"/>
      <c r="OBD46" s="85"/>
      <c r="OBE46" s="85"/>
      <c r="OBF46" s="85"/>
      <c r="OBG46" s="85"/>
      <c r="OBH46" s="85"/>
      <c r="OBI46" s="85"/>
      <c r="OBJ46" s="85"/>
      <c r="OBK46" s="85"/>
      <c r="OBL46" s="85"/>
      <c r="OBM46" s="85"/>
      <c r="OBN46" s="85"/>
      <c r="OBO46" s="85"/>
      <c r="OBP46" s="85"/>
      <c r="OBQ46" s="85"/>
      <c r="OBR46" s="85"/>
      <c r="OBS46" s="85"/>
      <c r="OBT46" s="85"/>
      <c r="OBU46" s="85"/>
      <c r="OBV46" s="85"/>
      <c r="OBW46" s="85"/>
      <c r="OBX46" s="85"/>
      <c r="OBY46" s="85"/>
      <c r="OBZ46" s="85"/>
      <c r="OCA46" s="85"/>
      <c r="OCB46" s="85"/>
      <c r="OCC46" s="85"/>
      <c r="OCD46" s="85"/>
      <c r="OCE46" s="85"/>
      <c r="OCF46" s="85"/>
      <c r="OCG46" s="85"/>
      <c r="OCH46" s="85"/>
      <c r="OCI46" s="85"/>
      <c r="OCJ46" s="85"/>
      <c r="OCK46" s="85"/>
      <c r="OCL46" s="85"/>
      <c r="OCM46" s="85"/>
      <c r="OCN46" s="85"/>
      <c r="OCO46" s="85"/>
      <c r="OCP46" s="85"/>
      <c r="OCQ46" s="85"/>
      <c r="OCR46" s="85"/>
      <c r="OCS46" s="85"/>
      <c r="OCT46" s="85"/>
      <c r="OCU46" s="85"/>
      <c r="OCV46" s="85"/>
      <c r="OCW46" s="85"/>
      <c r="OCX46" s="85"/>
      <c r="OCY46" s="85"/>
      <c r="OCZ46" s="85"/>
      <c r="ODA46" s="85"/>
      <c r="ODB46" s="85"/>
      <c r="ODC46" s="85"/>
      <c r="ODD46" s="85"/>
      <c r="ODE46" s="85"/>
      <c r="ODF46" s="85"/>
      <c r="ODG46" s="85"/>
      <c r="ODH46" s="85"/>
      <c r="ODI46" s="85"/>
      <c r="ODJ46" s="85"/>
      <c r="ODK46" s="85"/>
      <c r="ODL46" s="85"/>
      <c r="ODM46" s="85"/>
      <c r="ODN46" s="85"/>
      <c r="ODO46" s="85"/>
      <c r="ODP46" s="85"/>
      <c r="ODQ46" s="85"/>
      <c r="ODR46" s="85"/>
      <c r="ODS46" s="85"/>
      <c r="ODT46" s="85"/>
      <c r="ODU46" s="85"/>
      <c r="ODV46" s="85"/>
      <c r="ODW46" s="85"/>
      <c r="ODX46" s="85"/>
      <c r="ODY46" s="85"/>
      <c r="ODZ46" s="85"/>
      <c r="OEA46" s="85"/>
      <c r="OEB46" s="85"/>
      <c r="OEC46" s="85"/>
      <c r="OED46" s="85"/>
      <c r="OEE46" s="85"/>
      <c r="OEF46" s="85"/>
      <c r="OEG46" s="85"/>
      <c r="OEH46" s="85"/>
      <c r="OEI46" s="85"/>
      <c r="OEJ46" s="85"/>
      <c r="OEK46" s="85"/>
      <c r="OEL46" s="85"/>
      <c r="OEM46" s="85"/>
      <c r="OEN46" s="85"/>
      <c r="OEO46" s="85"/>
      <c r="OEP46" s="85"/>
      <c r="OEQ46" s="85"/>
      <c r="OER46" s="85"/>
      <c r="OES46" s="85"/>
      <c r="OET46" s="85"/>
      <c r="OEU46" s="85"/>
      <c r="OEV46" s="85"/>
      <c r="OEW46" s="85"/>
      <c r="OEX46" s="85"/>
      <c r="OEY46" s="85"/>
      <c r="OEZ46" s="85"/>
      <c r="OFA46" s="85"/>
      <c r="OFB46" s="85"/>
      <c r="OFC46" s="85"/>
      <c r="OFD46" s="85"/>
      <c r="OFE46" s="85"/>
      <c r="OFF46" s="85"/>
      <c r="OFG46" s="85"/>
      <c r="OFH46" s="85"/>
      <c r="OFI46" s="85"/>
      <c r="OFJ46" s="85"/>
      <c r="OFK46" s="85"/>
      <c r="OFL46" s="85"/>
      <c r="OFM46" s="85"/>
      <c r="OFN46" s="85"/>
      <c r="OFO46" s="85"/>
      <c r="OFP46" s="85"/>
      <c r="OFQ46" s="85"/>
      <c r="OFR46" s="85"/>
      <c r="OFS46" s="85"/>
      <c r="OFT46" s="85"/>
      <c r="OFU46" s="85"/>
      <c r="OFV46" s="85"/>
      <c r="OFW46" s="85"/>
      <c r="OFX46" s="85"/>
      <c r="OFY46" s="85"/>
      <c r="OFZ46" s="85"/>
      <c r="OGA46" s="85"/>
      <c r="OGB46" s="85"/>
      <c r="OGC46" s="85"/>
      <c r="OGD46" s="85"/>
      <c r="OGE46" s="85"/>
      <c r="OGF46" s="85"/>
      <c r="OGG46" s="85"/>
      <c r="OGH46" s="85"/>
      <c r="OGI46" s="85"/>
      <c r="OGJ46" s="85"/>
      <c r="OGK46" s="85"/>
      <c r="OGL46" s="85"/>
      <c r="OGM46" s="85"/>
      <c r="OGN46" s="85"/>
      <c r="OGO46" s="85"/>
      <c r="OGP46" s="85"/>
      <c r="OGQ46" s="85"/>
      <c r="OGR46" s="85"/>
      <c r="OGS46" s="85"/>
      <c r="OGT46" s="85"/>
      <c r="OGU46" s="85"/>
      <c r="OGV46" s="85"/>
      <c r="OGW46" s="85"/>
      <c r="OGX46" s="85"/>
      <c r="OGY46" s="85"/>
      <c r="OGZ46" s="85"/>
      <c r="OHA46" s="85"/>
      <c r="OHB46" s="85"/>
      <c r="OHC46" s="85"/>
      <c r="OHD46" s="85"/>
      <c r="OHE46" s="85"/>
      <c r="OHF46" s="85"/>
      <c r="OHG46" s="85"/>
      <c r="OHH46" s="85"/>
      <c r="OHI46" s="85"/>
      <c r="OHJ46" s="85"/>
      <c r="OHK46" s="85"/>
      <c r="OHL46" s="85"/>
      <c r="OHM46" s="85"/>
      <c r="OHN46" s="85"/>
      <c r="OHO46" s="85"/>
      <c r="OHP46" s="85"/>
      <c r="OHQ46" s="85"/>
      <c r="OHR46" s="85"/>
      <c r="OHS46" s="85"/>
      <c r="OHT46" s="85"/>
      <c r="OHU46" s="85"/>
      <c r="OHV46" s="85"/>
      <c r="OHW46" s="85"/>
      <c r="OHX46" s="85"/>
      <c r="OHY46" s="85"/>
      <c r="OHZ46" s="85"/>
      <c r="OIA46" s="85"/>
      <c r="OIB46" s="85"/>
      <c r="OIC46" s="85"/>
      <c r="OID46" s="85"/>
      <c r="OIE46" s="85"/>
      <c r="OIF46" s="85"/>
      <c r="OIG46" s="85"/>
      <c r="OIH46" s="85"/>
      <c r="OII46" s="85"/>
      <c r="OIJ46" s="85"/>
      <c r="OIK46" s="85"/>
      <c r="OIL46" s="85"/>
      <c r="OIM46" s="85"/>
      <c r="OIN46" s="85"/>
      <c r="OIO46" s="85"/>
      <c r="OIP46" s="85"/>
      <c r="OIQ46" s="85"/>
      <c r="OIR46" s="85"/>
      <c r="OIS46" s="85"/>
      <c r="OIT46" s="85"/>
      <c r="OIU46" s="85"/>
      <c r="OIV46" s="85"/>
      <c r="OIW46" s="85"/>
      <c r="OIX46" s="85"/>
      <c r="OIY46" s="85"/>
      <c r="OIZ46" s="85"/>
      <c r="OJA46" s="85"/>
      <c r="OJB46" s="85"/>
      <c r="OJC46" s="85"/>
      <c r="OJD46" s="85"/>
      <c r="OJE46" s="85"/>
      <c r="OJF46" s="85"/>
      <c r="OJG46" s="85"/>
      <c r="OJH46" s="85"/>
      <c r="OJI46" s="85"/>
      <c r="OJJ46" s="85"/>
      <c r="OJK46" s="85"/>
      <c r="OJL46" s="85"/>
      <c r="OJM46" s="85"/>
      <c r="OJN46" s="85"/>
      <c r="OJO46" s="85"/>
      <c r="OJP46" s="85"/>
      <c r="OJQ46" s="85"/>
      <c r="OJR46" s="85"/>
      <c r="OJS46" s="85"/>
      <c r="OJT46" s="85"/>
      <c r="OJU46" s="85"/>
      <c r="OJV46" s="85"/>
      <c r="OJW46" s="85"/>
      <c r="OJX46" s="85"/>
      <c r="OJY46" s="85"/>
      <c r="OJZ46" s="85"/>
      <c r="OKA46" s="85"/>
      <c r="OKB46" s="85"/>
      <c r="OKC46" s="85"/>
      <c r="OKD46" s="85"/>
      <c r="OKE46" s="85"/>
      <c r="OKF46" s="85"/>
      <c r="OKG46" s="85"/>
      <c r="OKH46" s="85"/>
      <c r="OKI46" s="85"/>
      <c r="OKJ46" s="85"/>
      <c r="OKK46" s="85"/>
      <c r="OKL46" s="85"/>
      <c r="OKM46" s="85"/>
      <c r="OKN46" s="85"/>
      <c r="OKO46" s="85"/>
      <c r="OKP46" s="85"/>
      <c r="OKQ46" s="85"/>
      <c r="OKR46" s="85"/>
      <c r="OKS46" s="85"/>
      <c r="OKT46" s="85"/>
      <c r="OKU46" s="85"/>
      <c r="OKV46" s="85"/>
      <c r="OKW46" s="85"/>
      <c r="OKX46" s="85"/>
      <c r="OKY46" s="85"/>
      <c r="OKZ46" s="85"/>
      <c r="OLA46" s="85"/>
      <c r="OLB46" s="85"/>
      <c r="OLC46" s="85"/>
      <c r="OLD46" s="85"/>
      <c r="OLE46" s="85"/>
      <c r="OLF46" s="85"/>
      <c r="OLG46" s="85"/>
      <c r="OLH46" s="85"/>
      <c r="OLI46" s="85"/>
      <c r="OLJ46" s="85"/>
      <c r="OLK46" s="85"/>
      <c r="OLL46" s="85"/>
      <c r="OLM46" s="85"/>
      <c r="OLN46" s="85"/>
      <c r="OLO46" s="85"/>
      <c r="OLP46" s="85"/>
      <c r="OLQ46" s="85"/>
      <c r="OLR46" s="85"/>
      <c r="OLS46" s="85"/>
      <c r="OLT46" s="85"/>
      <c r="OLU46" s="85"/>
      <c r="OLV46" s="85"/>
      <c r="OLW46" s="85"/>
      <c r="OLX46" s="85"/>
      <c r="OLY46" s="85"/>
      <c r="OLZ46" s="85"/>
      <c r="OMA46" s="85"/>
      <c r="OMB46" s="85"/>
      <c r="OMC46" s="85"/>
      <c r="OMD46" s="85"/>
      <c r="OME46" s="85"/>
      <c r="OMF46" s="85"/>
      <c r="OMG46" s="85"/>
      <c r="OMH46" s="85"/>
      <c r="OMI46" s="85"/>
      <c r="OMJ46" s="85"/>
      <c r="OMK46" s="85"/>
      <c r="OML46" s="85"/>
      <c r="OMM46" s="85"/>
      <c r="OMN46" s="85"/>
      <c r="OMO46" s="85"/>
      <c r="OMP46" s="85"/>
      <c r="OMQ46" s="85"/>
      <c r="OMR46" s="85"/>
      <c r="OMS46" s="85"/>
      <c r="OMT46" s="85"/>
      <c r="OMU46" s="85"/>
      <c r="OMV46" s="85"/>
      <c r="OMW46" s="85"/>
      <c r="OMX46" s="85"/>
      <c r="OMY46" s="85"/>
      <c r="OMZ46" s="85"/>
      <c r="ONA46" s="85"/>
      <c r="ONB46" s="85"/>
      <c r="ONC46" s="85"/>
      <c r="OND46" s="85"/>
      <c r="ONE46" s="85"/>
      <c r="ONF46" s="85"/>
      <c r="ONG46" s="85"/>
      <c r="ONH46" s="85"/>
      <c r="ONI46" s="85"/>
      <c r="ONJ46" s="85"/>
      <c r="ONK46" s="85"/>
      <c r="ONL46" s="85"/>
      <c r="ONM46" s="85"/>
      <c r="ONN46" s="85"/>
      <c r="ONO46" s="85"/>
      <c r="ONP46" s="85"/>
      <c r="ONQ46" s="85"/>
      <c r="ONR46" s="85"/>
      <c r="ONS46" s="85"/>
      <c r="ONT46" s="85"/>
      <c r="ONU46" s="85"/>
      <c r="ONV46" s="85"/>
      <c r="ONW46" s="85"/>
      <c r="ONX46" s="85"/>
      <c r="ONY46" s="85"/>
      <c r="ONZ46" s="85"/>
      <c r="OOA46" s="85"/>
      <c r="OOB46" s="85"/>
      <c r="OOC46" s="85"/>
      <c r="OOD46" s="85"/>
      <c r="OOE46" s="85"/>
      <c r="OOF46" s="85"/>
      <c r="OOG46" s="85"/>
      <c r="OOH46" s="85"/>
      <c r="OOI46" s="85"/>
      <c r="OOJ46" s="85"/>
      <c r="OOK46" s="85"/>
      <c r="OOL46" s="85"/>
      <c r="OOM46" s="85"/>
      <c r="OON46" s="85"/>
      <c r="OOO46" s="85"/>
      <c r="OOP46" s="85"/>
      <c r="OOQ46" s="85"/>
      <c r="OOR46" s="85"/>
      <c r="OOS46" s="85"/>
      <c r="OOT46" s="85"/>
      <c r="OOU46" s="85"/>
      <c r="OOV46" s="85"/>
      <c r="OOW46" s="85"/>
      <c r="OOX46" s="85"/>
      <c r="OOY46" s="85"/>
      <c r="OOZ46" s="85"/>
      <c r="OPA46" s="85"/>
      <c r="OPB46" s="85"/>
      <c r="OPC46" s="85"/>
      <c r="OPD46" s="85"/>
      <c r="OPE46" s="85"/>
      <c r="OPF46" s="85"/>
      <c r="OPG46" s="85"/>
      <c r="OPH46" s="85"/>
      <c r="OPI46" s="85"/>
      <c r="OPJ46" s="85"/>
      <c r="OPK46" s="85"/>
      <c r="OPL46" s="85"/>
      <c r="OPM46" s="85"/>
      <c r="OPN46" s="85"/>
      <c r="OPO46" s="85"/>
      <c r="OPP46" s="85"/>
      <c r="OPQ46" s="85"/>
      <c r="OPR46" s="85"/>
      <c r="OPS46" s="85"/>
      <c r="OPT46" s="85"/>
      <c r="OPU46" s="85"/>
      <c r="OPV46" s="85"/>
      <c r="OPW46" s="85"/>
      <c r="OPX46" s="85"/>
      <c r="OPY46" s="85"/>
      <c r="OPZ46" s="85"/>
      <c r="OQA46" s="85"/>
      <c r="OQB46" s="85"/>
      <c r="OQC46" s="85"/>
      <c r="OQD46" s="85"/>
      <c r="OQE46" s="85"/>
      <c r="OQF46" s="85"/>
      <c r="OQG46" s="85"/>
      <c r="OQH46" s="85"/>
      <c r="OQI46" s="85"/>
      <c r="OQJ46" s="85"/>
      <c r="OQK46" s="85"/>
      <c r="OQL46" s="85"/>
      <c r="OQM46" s="85"/>
      <c r="OQN46" s="85"/>
      <c r="OQO46" s="85"/>
      <c r="OQP46" s="85"/>
      <c r="OQQ46" s="85"/>
      <c r="OQR46" s="85"/>
      <c r="OQS46" s="85"/>
      <c r="OQT46" s="85"/>
      <c r="OQU46" s="85"/>
      <c r="OQV46" s="85"/>
      <c r="OQW46" s="85"/>
      <c r="OQX46" s="85"/>
      <c r="OQY46" s="85"/>
      <c r="OQZ46" s="85"/>
      <c r="ORA46" s="85"/>
      <c r="ORB46" s="85"/>
      <c r="ORC46" s="85"/>
      <c r="ORD46" s="85"/>
      <c r="ORE46" s="85"/>
      <c r="ORF46" s="85"/>
      <c r="ORG46" s="85"/>
      <c r="ORH46" s="85"/>
      <c r="ORI46" s="85"/>
      <c r="ORJ46" s="85"/>
      <c r="ORK46" s="85"/>
      <c r="ORL46" s="85"/>
      <c r="ORM46" s="85"/>
      <c r="ORN46" s="85"/>
      <c r="ORO46" s="85"/>
      <c r="ORP46" s="85"/>
      <c r="ORQ46" s="85"/>
      <c r="ORR46" s="85"/>
      <c r="ORS46" s="85"/>
      <c r="ORT46" s="85"/>
      <c r="ORU46" s="85"/>
      <c r="ORV46" s="85"/>
      <c r="ORW46" s="85"/>
      <c r="ORX46" s="85"/>
      <c r="ORY46" s="85"/>
      <c r="ORZ46" s="85"/>
      <c r="OSA46" s="85"/>
      <c r="OSB46" s="85"/>
      <c r="OSC46" s="85"/>
      <c r="OSD46" s="85"/>
      <c r="OSE46" s="85"/>
      <c r="OSF46" s="85"/>
      <c r="OSG46" s="85"/>
      <c r="OSH46" s="85"/>
      <c r="OSI46" s="85"/>
      <c r="OSJ46" s="85"/>
      <c r="OSK46" s="85"/>
      <c r="OSL46" s="85"/>
      <c r="OSM46" s="85"/>
      <c r="OSN46" s="85"/>
      <c r="OSO46" s="85"/>
      <c r="OSP46" s="85"/>
      <c r="OSQ46" s="85"/>
      <c r="OSR46" s="85"/>
      <c r="OSS46" s="85"/>
      <c r="OST46" s="85"/>
      <c r="OSU46" s="85"/>
      <c r="OSV46" s="85"/>
      <c r="OSW46" s="85"/>
      <c r="OSX46" s="85"/>
      <c r="OSY46" s="85"/>
      <c r="OSZ46" s="85"/>
      <c r="OTA46" s="85"/>
      <c r="OTB46" s="85"/>
      <c r="OTC46" s="85"/>
      <c r="OTD46" s="85"/>
      <c r="OTE46" s="85"/>
      <c r="OTF46" s="85"/>
      <c r="OTG46" s="85"/>
      <c r="OTH46" s="85"/>
      <c r="OTI46" s="85"/>
      <c r="OTJ46" s="85"/>
      <c r="OTK46" s="85"/>
      <c r="OTL46" s="85"/>
      <c r="OTM46" s="85"/>
      <c r="OTN46" s="85"/>
      <c r="OTO46" s="85"/>
      <c r="OTP46" s="85"/>
      <c r="OTQ46" s="85"/>
      <c r="OTR46" s="85"/>
      <c r="OTS46" s="85"/>
      <c r="OTT46" s="85"/>
      <c r="OTU46" s="85"/>
      <c r="OTV46" s="85"/>
      <c r="OTW46" s="85"/>
      <c r="OTX46" s="85"/>
      <c r="OTY46" s="85"/>
      <c r="OTZ46" s="85"/>
      <c r="OUA46" s="85"/>
      <c r="OUB46" s="85"/>
      <c r="OUC46" s="85"/>
      <c r="OUD46" s="85"/>
      <c r="OUE46" s="85"/>
      <c r="OUF46" s="85"/>
      <c r="OUG46" s="85"/>
      <c r="OUH46" s="85"/>
      <c r="OUI46" s="85"/>
      <c r="OUJ46" s="85"/>
      <c r="OUK46" s="85"/>
      <c r="OUL46" s="85"/>
      <c r="OUM46" s="85"/>
      <c r="OUN46" s="85"/>
      <c r="OUO46" s="85"/>
      <c r="OUP46" s="85"/>
      <c r="OUQ46" s="85"/>
      <c r="OUR46" s="85"/>
      <c r="OUS46" s="85"/>
      <c r="OUT46" s="85"/>
      <c r="OUU46" s="85"/>
      <c r="OUV46" s="85"/>
      <c r="OUW46" s="85"/>
      <c r="OUX46" s="85"/>
      <c r="OUY46" s="85"/>
      <c r="OUZ46" s="85"/>
      <c r="OVA46" s="85"/>
      <c r="OVB46" s="85"/>
      <c r="OVC46" s="85"/>
      <c r="OVD46" s="85"/>
      <c r="OVE46" s="85"/>
      <c r="OVF46" s="85"/>
      <c r="OVG46" s="85"/>
      <c r="OVH46" s="85"/>
      <c r="OVI46" s="85"/>
      <c r="OVJ46" s="85"/>
      <c r="OVK46" s="85"/>
      <c r="OVL46" s="85"/>
      <c r="OVM46" s="85"/>
      <c r="OVN46" s="85"/>
      <c r="OVO46" s="85"/>
      <c r="OVP46" s="85"/>
      <c r="OVQ46" s="85"/>
      <c r="OVR46" s="85"/>
      <c r="OVS46" s="85"/>
      <c r="OVT46" s="85"/>
      <c r="OVU46" s="85"/>
      <c r="OVV46" s="85"/>
      <c r="OVW46" s="85"/>
      <c r="OVX46" s="85"/>
      <c r="OVY46" s="85"/>
      <c r="OVZ46" s="85"/>
      <c r="OWA46" s="85"/>
      <c r="OWB46" s="85"/>
      <c r="OWC46" s="85"/>
      <c r="OWD46" s="85"/>
      <c r="OWE46" s="85"/>
      <c r="OWF46" s="85"/>
      <c r="OWG46" s="85"/>
      <c r="OWH46" s="85"/>
      <c r="OWI46" s="85"/>
      <c r="OWJ46" s="85"/>
      <c r="OWK46" s="85"/>
      <c r="OWL46" s="85"/>
      <c r="OWM46" s="85"/>
      <c r="OWN46" s="85"/>
      <c r="OWO46" s="85"/>
      <c r="OWP46" s="85"/>
      <c r="OWQ46" s="85"/>
      <c r="OWR46" s="85"/>
      <c r="OWS46" s="85"/>
      <c r="OWT46" s="85"/>
      <c r="OWU46" s="85"/>
      <c r="OWV46" s="85"/>
      <c r="OWW46" s="85"/>
      <c r="OWX46" s="85"/>
      <c r="OWY46" s="85"/>
      <c r="OWZ46" s="85"/>
      <c r="OXA46" s="85"/>
      <c r="OXB46" s="85"/>
      <c r="OXC46" s="85"/>
      <c r="OXD46" s="85"/>
      <c r="OXE46" s="85"/>
      <c r="OXF46" s="85"/>
      <c r="OXG46" s="85"/>
      <c r="OXH46" s="85"/>
      <c r="OXI46" s="85"/>
      <c r="OXJ46" s="85"/>
      <c r="OXK46" s="85"/>
      <c r="OXL46" s="85"/>
      <c r="OXM46" s="85"/>
      <c r="OXN46" s="85"/>
      <c r="OXO46" s="85"/>
      <c r="OXP46" s="85"/>
      <c r="OXQ46" s="85"/>
      <c r="OXR46" s="85"/>
      <c r="OXS46" s="85"/>
      <c r="OXT46" s="85"/>
      <c r="OXU46" s="85"/>
      <c r="OXV46" s="85"/>
      <c r="OXW46" s="85"/>
      <c r="OXX46" s="85"/>
      <c r="OXY46" s="85"/>
      <c r="OXZ46" s="85"/>
      <c r="OYA46" s="85"/>
      <c r="OYB46" s="85"/>
      <c r="OYC46" s="85"/>
      <c r="OYD46" s="85"/>
      <c r="OYE46" s="85"/>
      <c r="OYF46" s="85"/>
      <c r="OYG46" s="85"/>
      <c r="OYH46" s="85"/>
      <c r="OYI46" s="85"/>
      <c r="OYJ46" s="85"/>
      <c r="OYK46" s="85"/>
      <c r="OYL46" s="85"/>
      <c r="OYM46" s="85"/>
      <c r="OYN46" s="85"/>
      <c r="OYO46" s="85"/>
      <c r="OYP46" s="85"/>
      <c r="OYQ46" s="85"/>
      <c r="OYR46" s="85"/>
      <c r="OYS46" s="85"/>
      <c r="OYT46" s="85"/>
      <c r="OYU46" s="85"/>
      <c r="OYV46" s="85"/>
      <c r="OYW46" s="85"/>
      <c r="OYX46" s="85"/>
      <c r="OYY46" s="85"/>
      <c r="OYZ46" s="85"/>
      <c r="OZA46" s="85"/>
      <c r="OZB46" s="85"/>
      <c r="OZC46" s="85"/>
      <c r="OZD46" s="85"/>
      <c r="OZE46" s="85"/>
      <c r="OZF46" s="85"/>
      <c r="OZG46" s="85"/>
      <c r="OZH46" s="85"/>
      <c r="OZI46" s="85"/>
      <c r="OZJ46" s="85"/>
      <c r="OZK46" s="85"/>
      <c r="OZL46" s="85"/>
      <c r="OZM46" s="85"/>
      <c r="OZN46" s="85"/>
      <c r="OZO46" s="85"/>
      <c r="OZP46" s="85"/>
      <c r="OZQ46" s="85"/>
      <c r="OZR46" s="85"/>
      <c r="OZS46" s="85"/>
      <c r="OZT46" s="85"/>
      <c r="OZU46" s="85"/>
      <c r="OZV46" s="85"/>
      <c r="OZW46" s="85"/>
      <c r="OZX46" s="85"/>
      <c r="OZY46" s="85"/>
      <c r="OZZ46" s="85"/>
      <c r="PAA46" s="85"/>
      <c r="PAB46" s="85"/>
      <c r="PAC46" s="85"/>
      <c r="PAD46" s="85"/>
      <c r="PAE46" s="85"/>
      <c r="PAF46" s="85"/>
      <c r="PAG46" s="85"/>
      <c r="PAH46" s="85"/>
      <c r="PAI46" s="85"/>
      <c r="PAJ46" s="85"/>
      <c r="PAK46" s="85"/>
      <c r="PAL46" s="85"/>
      <c r="PAM46" s="85"/>
      <c r="PAN46" s="85"/>
      <c r="PAO46" s="85"/>
      <c r="PAP46" s="85"/>
      <c r="PAQ46" s="85"/>
      <c r="PAR46" s="85"/>
      <c r="PAS46" s="85"/>
      <c r="PAT46" s="85"/>
      <c r="PAU46" s="85"/>
      <c r="PAV46" s="85"/>
      <c r="PAW46" s="85"/>
      <c r="PAX46" s="85"/>
      <c r="PAY46" s="85"/>
      <c r="PAZ46" s="85"/>
      <c r="PBA46" s="85"/>
      <c r="PBB46" s="85"/>
      <c r="PBC46" s="85"/>
      <c r="PBD46" s="85"/>
      <c r="PBE46" s="85"/>
      <c r="PBF46" s="85"/>
      <c r="PBG46" s="85"/>
      <c r="PBH46" s="85"/>
      <c r="PBI46" s="85"/>
      <c r="PBJ46" s="85"/>
      <c r="PBK46" s="85"/>
      <c r="PBL46" s="85"/>
      <c r="PBM46" s="85"/>
      <c r="PBN46" s="85"/>
      <c r="PBO46" s="85"/>
      <c r="PBP46" s="85"/>
      <c r="PBQ46" s="85"/>
      <c r="PBR46" s="85"/>
      <c r="PBS46" s="85"/>
      <c r="PBT46" s="85"/>
      <c r="PBU46" s="85"/>
      <c r="PBV46" s="85"/>
      <c r="PBW46" s="85"/>
      <c r="PBX46" s="85"/>
      <c r="PBY46" s="85"/>
      <c r="PBZ46" s="85"/>
      <c r="PCA46" s="85"/>
      <c r="PCB46" s="85"/>
      <c r="PCC46" s="85"/>
      <c r="PCD46" s="85"/>
      <c r="PCE46" s="85"/>
      <c r="PCF46" s="85"/>
      <c r="PCG46" s="85"/>
      <c r="PCH46" s="85"/>
      <c r="PCI46" s="85"/>
      <c r="PCJ46" s="85"/>
      <c r="PCK46" s="85"/>
      <c r="PCL46" s="85"/>
      <c r="PCM46" s="85"/>
      <c r="PCN46" s="85"/>
      <c r="PCO46" s="85"/>
      <c r="PCP46" s="85"/>
      <c r="PCQ46" s="85"/>
      <c r="PCR46" s="85"/>
      <c r="PCS46" s="85"/>
      <c r="PCT46" s="85"/>
      <c r="PCU46" s="85"/>
      <c r="PCV46" s="85"/>
      <c r="PCW46" s="85"/>
      <c r="PCX46" s="85"/>
      <c r="PCY46" s="85"/>
      <c r="PCZ46" s="85"/>
      <c r="PDA46" s="85"/>
      <c r="PDB46" s="85"/>
      <c r="PDC46" s="85"/>
      <c r="PDD46" s="85"/>
      <c r="PDE46" s="85"/>
      <c r="PDF46" s="85"/>
      <c r="PDG46" s="85"/>
      <c r="PDH46" s="85"/>
      <c r="PDI46" s="85"/>
      <c r="PDJ46" s="85"/>
      <c r="PDK46" s="85"/>
      <c r="PDL46" s="85"/>
      <c r="PDM46" s="85"/>
      <c r="PDN46" s="85"/>
      <c r="PDO46" s="85"/>
      <c r="PDP46" s="85"/>
      <c r="PDQ46" s="85"/>
      <c r="PDR46" s="85"/>
      <c r="PDS46" s="85"/>
      <c r="PDT46" s="85"/>
      <c r="PDU46" s="85"/>
      <c r="PDV46" s="85"/>
      <c r="PDW46" s="85"/>
      <c r="PDX46" s="85"/>
      <c r="PDY46" s="85"/>
      <c r="PDZ46" s="85"/>
      <c r="PEA46" s="85"/>
      <c r="PEB46" s="85"/>
      <c r="PEC46" s="85"/>
      <c r="PED46" s="85"/>
      <c r="PEE46" s="85"/>
      <c r="PEF46" s="85"/>
      <c r="PEG46" s="85"/>
      <c r="PEH46" s="85"/>
      <c r="PEI46" s="85"/>
      <c r="PEJ46" s="85"/>
      <c r="PEK46" s="85"/>
      <c r="PEL46" s="85"/>
      <c r="PEM46" s="85"/>
      <c r="PEN46" s="85"/>
      <c r="PEO46" s="85"/>
      <c r="PEP46" s="85"/>
      <c r="PEQ46" s="85"/>
      <c r="PER46" s="85"/>
      <c r="PES46" s="85"/>
      <c r="PET46" s="85"/>
      <c r="PEU46" s="85"/>
      <c r="PEV46" s="85"/>
      <c r="PEW46" s="85"/>
      <c r="PEX46" s="85"/>
      <c r="PEY46" s="85"/>
      <c r="PEZ46" s="85"/>
      <c r="PFA46" s="85"/>
      <c r="PFB46" s="85"/>
      <c r="PFC46" s="85"/>
      <c r="PFD46" s="85"/>
      <c r="PFE46" s="85"/>
      <c r="PFF46" s="85"/>
      <c r="PFG46" s="85"/>
      <c r="PFH46" s="85"/>
      <c r="PFI46" s="85"/>
      <c r="PFJ46" s="85"/>
      <c r="PFK46" s="85"/>
      <c r="PFL46" s="85"/>
      <c r="PFM46" s="85"/>
      <c r="PFN46" s="85"/>
      <c r="PFO46" s="85"/>
      <c r="PFP46" s="85"/>
      <c r="PFQ46" s="85"/>
      <c r="PFR46" s="85"/>
      <c r="PFS46" s="85"/>
      <c r="PFT46" s="85"/>
      <c r="PFU46" s="85"/>
      <c r="PFV46" s="85"/>
      <c r="PFW46" s="85"/>
      <c r="PFX46" s="85"/>
      <c r="PFY46" s="85"/>
      <c r="PFZ46" s="85"/>
      <c r="PGA46" s="85"/>
      <c r="PGB46" s="85"/>
      <c r="PGC46" s="85"/>
      <c r="PGD46" s="85"/>
      <c r="PGE46" s="85"/>
      <c r="PGF46" s="85"/>
      <c r="PGG46" s="85"/>
      <c r="PGH46" s="85"/>
      <c r="PGI46" s="85"/>
      <c r="PGJ46" s="85"/>
      <c r="PGK46" s="85"/>
      <c r="PGL46" s="85"/>
      <c r="PGM46" s="85"/>
      <c r="PGN46" s="85"/>
      <c r="PGO46" s="85"/>
      <c r="PGP46" s="85"/>
      <c r="PGQ46" s="85"/>
      <c r="PGR46" s="85"/>
      <c r="PGS46" s="85"/>
      <c r="PGT46" s="85"/>
      <c r="PGU46" s="85"/>
      <c r="PGV46" s="85"/>
      <c r="PGW46" s="85"/>
      <c r="PGX46" s="85"/>
      <c r="PGY46" s="85"/>
      <c r="PGZ46" s="85"/>
      <c r="PHA46" s="85"/>
      <c r="PHB46" s="85"/>
      <c r="PHC46" s="85"/>
      <c r="PHD46" s="85"/>
      <c r="PHE46" s="85"/>
      <c r="PHF46" s="85"/>
      <c r="PHG46" s="85"/>
      <c r="PHH46" s="85"/>
      <c r="PHI46" s="85"/>
      <c r="PHJ46" s="85"/>
      <c r="PHK46" s="85"/>
      <c r="PHL46" s="85"/>
      <c r="PHM46" s="85"/>
      <c r="PHN46" s="85"/>
      <c r="PHO46" s="85"/>
      <c r="PHP46" s="85"/>
      <c r="PHQ46" s="85"/>
      <c r="PHR46" s="85"/>
      <c r="PHS46" s="85"/>
      <c r="PHT46" s="85"/>
      <c r="PHU46" s="85"/>
      <c r="PHV46" s="85"/>
      <c r="PHW46" s="85"/>
      <c r="PHX46" s="85"/>
      <c r="PHY46" s="85"/>
      <c r="PHZ46" s="85"/>
      <c r="PIA46" s="85"/>
      <c r="PIB46" s="85"/>
      <c r="PIC46" s="85"/>
      <c r="PID46" s="85"/>
      <c r="PIE46" s="85"/>
      <c r="PIF46" s="85"/>
      <c r="PIG46" s="85"/>
      <c r="PIH46" s="85"/>
      <c r="PII46" s="85"/>
      <c r="PIJ46" s="85"/>
      <c r="PIK46" s="85"/>
      <c r="PIL46" s="85"/>
      <c r="PIM46" s="85"/>
      <c r="PIN46" s="85"/>
      <c r="PIO46" s="85"/>
      <c r="PIP46" s="85"/>
      <c r="PIQ46" s="85"/>
      <c r="PIR46" s="85"/>
      <c r="PIS46" s="85"/>
      <c r="PIT46" s="85"/>
      <c r="PIU46" s="85"/>
      <c r="PIV46" s="85"/>
      <c r="PIW46" s="85"/>
      <c r="PIX46" s="85"/>
      <c r="PIY46" s="85"/>
      <c r="PIZ46" s="85"/>
      <c r="PJA46" s="85"/>
      <c r="PJB46" s="85"/>
      <c r="PJC46" s="85"/>
      <c r="PJD46" s="85"/>
      <c r="PJE46" s="85"/>
      <c r="PJF46" s="85"/>
      <c r="PJG46" s="85"/>
      <c r="PJH46" s="85"/>
      <c r="PJI46" s="85"/>
      <c r="PJJ46" s="85"/>
      <c r="PJK46" s="85"/>
      <c r="PJL46" s="85"/>
      <c r="PJM46" s="85"/>
      <c r="PJN46" s="85"/>
      <c r="PJO46" s="85"/>
      <c r="PJP46" s="85"/>
      <c r="PJQ46" s="85"/>
      <c r="PJR46" s="85"/>
      <c r="PJS46" s="85"/>
      <c r="PJT46" s="85"/>
      <c r="PJU46" s="85"/>
      <c r="PJV46" s="85"/>
      <c r="PJW46" s="85"/>
      <c r="PJX46" s="85"/>
      <c r="PJY46" s="85"/>
      <c r="PJZ46" s="85"/>
      <c r="PKA46" s="85"/>
      <c r="PKB46" s="85"/>
      <c r="PKC46" s="85"/>
      <c r="PKD46" s="85"/>
      <c r="PKE46" s="85"/>
      <c r="PKF46" s="85"/>
      <c r="PKG46" s="85"/>
      <c r="PKH46" s="85"/>
      <c r="PKI46" s="85"/>
      <c r="PKJ46" s="85"/>
      <c r="PKK46" s="85"/>
      <c r="PKL46" s="85"/>
      <c r="PKM46" s="85"/>
      <c r="PKN46" s="85"/>
      <c r="PKO46" s="85"/>
      <c r="PKP46" s="85"/>
      <c r="PKQ46" s="85"/>
      <c r="PKR46" s="85"/>
      <c r="PKS46" s="85"/>
      <c r="PKT46" s="85"/>
      <c r="PKU46" s="85"/>
      <c r="PKV46" s="85"/>
      <c r="PKW46" s="85"/>
      <c r="PKX46" s="85"/>
      <c r="PKY46" s="85"/>
      <c r="PKZ46" s="85"/>
      <c r="PLA46" s="85"/>
      <c r="PLB46" s="85"/>
      <c r="PLC46" s="85"/>
      <c r="PLD46" s="85"/>
      <c r="PLE46" s="85"/>
      <c r="PLF46" s="85"/>
      <c r="PLG46" s="85"/>
      <c r="PLH46" s="85"/>
      <c r="PLI46" s="85"/>
      <c r="PLJ46" s="85"/>
      <c r="PLK46" s="85"/>
      <c r="PLL46" s="85"/>
      <c r="PLM46" s="85"/>
      <c r="PLN46" s="85"/>
      <c r="PLO46" s="85"/>
      <c r="PLP46" s="85"/>
      <c r="PLQ46" s="85"/>
      <c r="PLR46" s="85"/>
      <c r="PLS46" s="85"/>
      <c r="PLT46" s="85"/>
      <c r="PLU46" s="85"/>
      <c r="PLV46" s="85"/>
      <c r="PLW46" s="85"/>
      <c r="PLX46" s="85"/>
      <c r="PLY46" s="85"/>
      <c r="PLZ46" s="85"/>
      <c r="PMA46" s="85"/>
      <c r="PMB46" s="85"/>
      <c r="PMC46" s="85"/>
      <c r="PMD46" s="85"/>
      <c r="PME46" s="85"/>
      <c r="PMF46" s="85"/>
      <c r="PMG46" s="85"/>
      <c r="PMH46" s="85"/>
      <c r="PMI46" s="85"/>
      <c r="PMJ46" s="85"/>
      <c r="PMK46" s="85"/>
      <c r="PML46" s="85"/>
      <c r="PMM46" s="85"/>
      <c r="PMN46" s="85"/>
      <c r="PMO46" s="85"/>
      <c r="PMP46" s="85"/>
      <c r="PMQ46" s="85"/>
      <c r="PMR46" s="85"/>
      <c r="PMS46" s="85"/>
      <c r="PMT46" s="85"/>
      <c r="PMU46" s="85"/>
      <c r="PMV46" s="85"/>
      <c r="PMW46" s="85"/>
      <c r="PMX46" s="85"/>
      <c r="PMY46" s="85"/>
      <c r="PMZ46" s="85"/>
      <c r="PNA46" s="85"/>
      <c r="PNB46" s="85"/>
      <c r="PNC46" s="85"/>
      <c r="PND46" s="85"/>
      <c r="PNE46" s="85"/>
      <c r="PNF46" s="85"/>
      <c r="PNG46" s="85"/>
      <c r="PNH46" s="85"/>
      <c r="PNI46" s="85"/>
      <c r="PNJ46" s="85"/>
      <c r="PNK46" s="85"/>
      <c r="PNL46" s="85"/>
      <c r="PNM46" s="85"/>
      <c r="PNN46" s="85"/>
      <c r="PNO46" s="85"/>
      <c r="PNP46" s="85"/>
      <c r="PNQ46" s="85"/>
      <c r="PNR46" s="85"/>
      <c r="PNS46" s="85"/>
      <c r="PNT46" s="85"/>
      <c r="PNU46" s="85"/>
      <c r="PNV46" s="85"/>
      <c r="PNW46" s="85"/>
      <c r="PNX46" s="85"/>
      <c r="PNY46" s="85"/>
      <c r="PNZ46" s="85"/>
      <c r="POA46" s="85"/>
      <c r="POB46" s="85"/>
      <c r="POC46" s="85"/>
      <c r="POD46" s="85"/>
      <c r="POE46" s="85"/>
      <c r="POF46" s="85"/>
      <c r="POG46" s="85"/>
      <c r="POH46" s="85"/>
      <c r="POI46" s="85"/>
      <c r="POJ46" s="85"/>
      <c r="POK46" s="85"/>
      <c r="POL46" s="85"/>
      <c r="POM46" s="85"/>
      <c r="PON46" s="85"/>
      <c r="POO46" s="85"/>
      <c r="POP46" s="85"/>
      <c r="POQ46" s="85"/>
      <c r="POR46" s="85"/>
      <c r="POS46" s="85"/>
      <c r="POT46" s="85"/>
      <c r="POU46" s="85"/>
      <c r="POV46" s="85"/>
      <c r="POW46" s="85"/>
      <c r="POX46" s="85"/>
      <c r="POY46" s="85"/>
      <c r="POZ46" s="85"/>
      <c r="PPA46" s="85"/>
      <c r="PPB46" s="85"/>
      <c r="PPC46" s="85"/>
      <c r="PPD46" s="85"/>
      <c r="PPE46" s="85"/>
      <c r="PPF46" s="85"/>
      <c r="PPG46" s="85"/>
      <c r="PPH46" s="85"/>
      <c r="PPI46" s="85"/>
      <c r="PPJ46" s="85"/>
      <c r="PPK46" s="85"/>
      <c r="PPL46" s="85"/>
      <c r="PPM46" s="85"/>
      <c r="PPN46" s="85"/>
      <c r="PPO46" s="85"/>
      <c r="PPP46" s="85"/>
      <c r="PPQ46" s="85"/>
      <c r="PPR46" s="85"/>
      <c r="PPS46" s="85"/>
      <c r="PPT46" s="85"/>
      <c r="PPU46" s="85"/>
      <c r="PPV46" s="85"/>
      <c r="PPW46" s="85"/>
      <c r="PPX46" s="85"/>
      <c r="PPY46" s="85"/>
      <c r="PPZ46" s="85"/>
      <c r="PQA46" s="85"/>
      <c r="PQB46" s="85"/>
      <c r="PQC46" s="85"/>
      <c r="PQD46" s="85"/>
      <c r="PQE46" s="85"/>
      <c r="PQF46" s="85"/>
      <c r="PQG46" s="85"/>
      <c r="PQH46" s="85"/>
      <c r="PQI46" s="85"/>
      <c r="PQJ46" s="85"/>
      <c r="PQK46" s="85"/>
      <c r="PQL46" s="85"/>
      <c r="PQM46" s="85"/>
      <c r="PQN46" s="85"/>
      <c r="PQO46" s="85"/>
      <c r="PQP46" s="85"/>
      <c r="PQQ46" s="85"/>
      <c r="PQR46" s="85"/>
      <c r="PQS46" s="85"/>
      <c r="PQT46" s="85"/>
      <c r="PQU46" s="85"/>
      <c r="PQV46" s="85"/>
      <c r="PQW46" s="85"/>
      <c r="PQX46" s="85"/>
      <c r="PQY46" s="85"/>
      <c r="PQZ46" s="85"/>
      <c r="PRA46" s="85"/>
      <c r="PRB46" s="85"/>
      <c r="PRC46" s="85"/>
      <c r="PRD46" s="85"/>
      <c r="PRE46" s="85"/>
      <c r="PRF46" s="85"/>
      <c r="PRG46" s="85"/>
      <c r="PRH46" s="85"/>
      <c r="PRI46" s="85"/>
      <c r="PRJ46" s="85"/>
      <c r="PRK46" s="85"/>
      <c r="PRL46" s="85"/>
      <c r="PRM46" s="85"/>
      <c r="PRN46" s="85"/>
      <c r="PRO46" s="85"/>
      <c r="PRP46" s="85"/>
      <c r="PRQ46" s="85"/>
      <c r="PRR46" s="85"/>
      <c r="PRS46" s="85"/>
      <c r="PRT46" s="85"/>
      <c r="PRU46" s="85"/>
      <c r="PRV46" s="85"/>
      <c r="PRW46" s="85"/>
      <c r="PRX46" s="85"/>
      <c r="PRY46" s="85"/>
      <c r="PRZ46" s="85"/>
      <c r="PSA46" s="85"/>
      <c r="PSB46" s="85"/>
      <c r="PSC46" s="85"/>
      <c r="PSD46" s="85"/>
      <c r="PSE46" s="85"/>
      <c r="PSF46" s="85"/>
      <c r="PSG46" s="85"/>
      <c r="PSH46" s="85"/>
      <c r="PSI46" s="85"/>
      <c r="PSJ46" s="85"/>
      <c r="PSK46" s="85"/>
      <c r="PSL46" s="85"/>
      <c r="PSM46" s="85"/>
      <c r="PSN46" s="85"/>
      <c r="PSO46" s="85"/>
      <c r="PSP46" s="85"/>
      <c r="PSQ46" s="85"/>
      <c r="PSR46" s="85"/>
      <c r="PSS46" s="85"/>
      <c r="PST46" s="85"/>
      <c r="PSU46" s="85"/>
      <c r="PSV46" s="85"/>
      <c r="PSW46" s="85"/>
      <c r="PSX46" s="85"/>
      <c r="PSY46" s="85"/>
      <c r="PSZ46" s="85"/>
      <c r="PTA46" s="85"/>
      <c r="PTB46" s="85"/>
      <c r="PTC46" s="85"/>
      <c r="PTD46" s="85"/>
      <c r="PTE46" s="85"/>
      <c r="PTF46" s="85"/>
      <c r="PTG46" s="85"/>
      <c r="PTH46" s="85"/>
      <c r="PTI46" s="85"/>
      <c r="PTJ46" s="85"/>
      <c r="PTK46" s="85"/>
      <c r="PTL46" s="85"/>
      <c r="PTM46" s="85"/>
      <c r="PTN46" s="85"/>
      <c r="PTO46" s="85"/>
      <c r="PTP46" s="85"/>
      <c r="PTQ46" s="85"/>
      <c r="PTR46" s="85"/>
      <c r="PTS46" s="85"/>
      <c r="PTT46" s="85"/>
      <c r="PTU46" s="85"/>
      <c r="PTV46" s="85"/>
      <c r="PTW46" s="85"/>
      <c r="PTX46" s="85"/>
      <c r="PTY46" s="85"/>
      <c r="PTZ46" s="85"/>
      <c r="PUA46" s="85"/>
      <c r="PUB46" s="85"/>
      <c r="PUC46" s="85"/>
      <c r="PUD46" s="85"/>
      <c r="PUE46" s="85"/>
      <c r="PUF46" s="85"/>
      <c r="PUG46" s="85"/>
      <c r="PUH46" s="85"/>
      <c r="PUI46" s="85"/>
      <c r="PUJ46" s="85"/>
      <c r="PUK46" s="85"/>
      <c r="PUL46" s="85"/>
      <c r="PUM46" s="85"/>
      <c r="PUN46" s="85"/>
      <c r="PUO46" s="85"/>
      <c r="PUP46" s="85"/>
      <c r="PUQ46" s="85"/>
      <c r="PUR46" s="85"/>
      <c r="PUS46" s="85"/>
      <c r="PUT46" s="85"/>
      <c r="PUU46" s="85"/>
      <c r="PUV46" s="85"/>
      <c r="PUW46" s="85"/>
      <c r="PUX46" s="85"/>
      <c r="PUY46" s="85"/>
      <c r="PUZ46" s="85"/>
      <c r="PVA46" s="85"/>
      <c r="PVB46" s="85"/>
      <c r="PVC46" s="85"/>
      <c r="PVD46" s="85"/>
      <c r="PVE46" s="85"/>
      <c r="PVF46" s="85"/>
      <c r="PVG46" s="85"/>
      <c r="PVH46" s="85"/>
      <c r="PVI46" s="85"/>
      <c r="PVJ46" s="85"/>
      <c r="PVK46" s="85"/>
      <c r="PVL46" s="85"/>
      <c r="PVM46" s="85"/>
      <c r="PVN46" s="85"/>
      <c r="PVO46" s="85"/>
      <c r="PVP46" s="85"/>
      <c r="PVQ46" s="85"/>
      <c r="PVR46" s="85"/>
      <c r="PVS46" s="85"/>
      <c r="PVT46" s="85"/>
      <c r="PVU46" s="85"/>
      <c r="PVV46" s="85"/>
      <c r="PVW46" s="85"/>
      <c r="PVX46" s="85"/>
      <c r="PVY46" s="85"/>
      <c r="PVZ46" s="85"/>
      <c r="PWA46" s="85"/>
      <c r="PWB46" s="85"/>
      <c r="PWC46" s="85"/>
      <c r="PWD46" s="85"/>
      <c r="PWE46" s="85"/>
      <c r="PWF46" s="85"/>
      <c r="PWG46" s="85"/>
      <c r="PWH46" s="85"/>
      <c r="PWI46" s="85"/>
      <c r="PWJ46" s="85"/>
      <c r="PWK46" s="85"/>
      <c r="PWL46" s="85"/>
      <c r="PWM46" s="85"/>
      <c r="PWN46" s="85"/>
      <c r="PWO46" s="85"/>
      <c r="PWP46" s="85"/>
      <c r="PWQ46" s="85"/>
      <c r="PWR46" s="85"/>
      <c r="PWS46" s="85"/>
      <c r="PWT46" s="85"/>
      <c r="PWU46" s="85"/>
      <c r="PWV46" s="85"/>
      <c r="PWW46" s="85"/>
      <c r="PWX46" s="85"/>
      <c r="PWY46" s="85"/>
      <c r="PWZ46" s="85"/>
      <c r="PXA46" s="85"/>
      <c r="PXB46" s="85"/>
      <c r="PXC46" s="85"/>
      <c r="PXD46" s="85"/>
      <c r="PXE46" s="85"/>
      <c r="PXF46" s="85"/>
      <c r="PXG46" s="85"/>
      <c r="PXH46" s="85"/>
      <c r="PXI46" s="85"/>
      <c r="PXJ46" s="85"/>
      <c r="PXK46" s="85"/>
      <c r="PXL46" s="85"/>
      <c r="PXM46" s="85"/>
      <c r="PXN46" s="85"/>
      <c r="PXO46" s="85"/>
      <c r="PXP46" s="85"/>
      <c r="PXQ46" s="85"/>
      <c r="PXR46" s="85"/>
      <c r="PXS46" s="85"/>
      <c r="PXT46" s="85"/>
      <c r="PXU46" s="85"/>
      <c r="PXV46" s="85"/>
      <c r="PXW46" s="85"/>
      <c r="PXX46" s="85"/>
      <c r="PXY46" s="85"/>
      <c r="PXZ46" s="85"/>
      <c r="PYA46" s="85"/>
      <c r="PYB46" s="85"/>
      <c r="PYC46" s="85"/>
      <c r="PYD46" s="85"/>
      <c r="PYE46" s="85"/>
      <c r="PYF46" s="85"/>
      <c r="PYG46" s="85"/>
      <c r="PYH46" s="85"/>
      <c r="PYI46" s="85"/>
      <c r="PYJ46" s="85"/>
      <c r="PYK46" s="85"/>
      <c r="PYL46" s="85"/>
      <c r="PYM46" s="85"/>
      <c r="PYN46" s="85"/>
      <c r="PYO46" s="85"/>
      <c r="PYP46" s="85"/>
      <c r="PYQ46" s="85"/>
      <c r="PYR46" s="85"/>
      <c r="PYS46" s="85"/>
      <c r="PYT46" s="85"/>
      <c r="PYU46" s="85"/>
      <c r="PYV46" s="85"/>
      <c r="PYW46" s="85"/>
      <c r="PYX46" s="85"/>
      <c r="PYY46" s="85"/>
      <c r="PYZ46" s="85"/>
      <c r="PZA46" s="85"/>
      <c r="PZB46" s="85"/>
      <c r="PZC46" s="85"/>
      <c r="PZD46" s="85"/>
      <c r="PZE46" s="85"/>
      <c r="PZF46" s="85"/>
      <c r="PZG46" s="85"/>
      <c r="PZH46" s="85"/>
      <c r="PZI46" s="85"/>
      <c r="PZJ46" s="85"/>
      <c r="PZK46" s="85"/>
      <c r="PZL46" s="85"/>
      <c r="PZM46" s="85"/>
      <c r="PZN46" s="85"/>
      <c r="PZO46" s="85"/>
      <c r="PZP46" s="85"/>
      <c r="PZQ46" s="85"/>
      <c r="PZR46" s="85"/>
      <c r="PZS46" s="85"/>
      <c r="PZT46" s="85"/>
      <c r="PZU46" s="85"/>
      <c r="PZV46" s="85"/>
      <c r="PZW46" s="85"/>
      <c r="PZX46" s="85"/>
      <c r="PZY46" s="85"/>
      <c r="PZZ46" s="85"/>
      <c r="QAA46" s="85"/>
      <c r="QAB46" s="85"/>
      <c r="QAC46" s="85"/>
      <c r="QAD46" s="85"/>
      <c r="QAE46" s="85"/>
      <c r="QAF46" s="85"/>
      <c r="QAG46" s="85"/>
      <c r="QAH46" s="85"/>
      <c r="QAI46" s="85"/>
      <c r="QAJ46" s="85"/>
      <c r="QAK46" s="85"/>
      <c r="QAL46" s="85"/>
      <c r="QAM46" s="85"/>
      <c r="QAN46" s="85"/>
      <c r="QAO46" s="85"/>
      <c r="QAP46" s="85"/>
      <c r="QAQ46" s="85"/>
      <c r="QAR46" s="85"/>
      <c r="QAS46" s="85"/>
      <c r="QAT46" s="85"/>
      <c r="QAU46" s="85"/>
      <c r="QAV46" s="85"/>
      <c r="QAW46" s="85"/>
      <c r="QAX46" s="85"/>
      <c r="QAY46" s="85"/>
      <c r="QAZ46" s="85"/>
      <c r="QBA46" s="85"/>
      <c r="QBB46" s="85"/>
      <c r="QBC46" s="85"/>
      <c r="QBD46" s="85"/>
      <c r="QBE46" s="85"/>
      <c r="QBF46" s="85"/>
      <c r="QBG46" s="85"/>
      <c r="QBH46" s="85"/>
      <c r="QBI46" s="85"/>
      <c r="QBJ46" s="85"/>
      <c r="QBK46" s="85"/>
      <c r="QBL46" s="85"/>
      <c r="QBM46" s="85"/>
      <c r="QBN46" s="85"/>
      <c r="QBO46" s="85"/>
      <c r="QBP46" s="85"/>
      <c r="QBQ46" s="85"/>
      <c r="QBR46" s="85"/>
      <c r="QBS46" s="85"/>
      <c r="QBT46" s="85"/>
      <c r="QBU46" s="85"/>
      <c r="QBV46" s="85"/>
      <c r="QBW46" s="85"/>
      <c r="QBX46" s="85"/>
      <c r="QBY46" s="85"/>
      <c r="QBZ46" s="85"/>
      <c r="QCA46" s="85"/>
      <c r="QCB46" s="85"/>
      <c r="QCC46" s="85"/>
      <c r="QCD46" s="85"/>
      <c r="QCE46" s="85"/>
      <c r="QCF46" s="85"/>
      <c r="QCG46" s="85"/>
      <c r="QCH46" s="85"/>
      <c r="QCI46" s="85"/>
      <c r="QCJ46" s="85"/>
      <c r="QCK46" s="85"/>
      <c r="QCL46" s="85"/>
      <c r="QCM46" s="85"/>
      <c r="QCN46" s="85"/>
      <c r="QCO46" s="85"/>
      <c r="QCP46" s="85"/>
      <c r="QCQ46" s="85"/>
      <c r="QCR46" s="85"/>
      <c r="QCS46" s="85"/>
      <c r="QCT46" s="85"/>
      <c r="QCU46" s="85"/>
      <c r="QCV46" s="85"/>
      <c r="QCW46" s="85"/>
      <c r="QCX46" s="85"/>
      <c r="QCY46" s="85"/>
      <c r="QCZ46" s="85"/>
      <c r="QDA46" s="85"/>
      <c r="QDB46" s="85"/>
      <c r="QDC46" s="85"/>
      <c r="QDD46" s="85"/>
      <c r="QDE46" s="85"/>
      <c r="QDF46" s="85"/>
      <c r="QDG46" s="85"/>
      <c r="QDH46" s="85"/>
      <c r="QDI46" s="85"/>
      <c r="QDJ46" s="85"/>
      <c r="QDK46" s="85"/>
      <c r="QDL46" s="85"/>
      <c r="QDM46" s="85"/>
      <c r="QDN46" s="85"/>
      <c r="QDO46" s="85"/>
      <c r="QDP46" s="85"/>
      <c r="QDQ46" s="85"/>
      <c r="QDR46" s="85"/>
      <c r="QDS46" s="85"/>
      <c r="QDT46" s="85"/>
      <c r="QDU46" s="85"/>
      <c r="QDV46" s="85"/>
      <c r="QDW46" s="85"/>
      <c r="QDX46" s="85"/>
      <c r="QDY46" s="85"/>
      <c r="QDZ46" s="85"/>
      <c r="QEA46" s="85"/>
      <c r="QEB46" s="85"/>
      <c r="QEC46" s="85"/>
      <c r="QED46" s="85"/>
      <c r="QEE46" s="85"/>
      <c r="QEF46" s="85"/>
      <c r="QEG46" s="85"/>
      <c r="QEH46" s="85"/>
      <c r="QEI46" s="85"/>
      <c r="QEJ46" s="85"/>
      <c r="QEK46" s="85"/>
      <c r="QEL46" s="85"/>
      <c r="QEM46" s="85"/>
      <c r="QEN46" s="85"/>
      <c r="QEO46" s="85"/>
      <c r="QEP46" s="85"/>
      <c r="QEQ46" s="85"/>
      <c r="QER46" s="85"/>
      <c r="QES46" s="85"/>
      <c r="QET46" s="85"/>
      <c r="QEU46" s="85"/>
      <c r="QEV46" s="85"/>
      <c r="QEW46" s="85"/>
      <c r="QEX46" s="85"/>
      <c r="QEY46" s="85"/>
      <c r="QEZ46" s="85"/>
      <c r="QFA46" s="85"/>
      <c r="QFB46" s="85"/>
      <c r="QFC46" s="85"/>
      <c r="QFD46" s="85"/>
      <c r="QFE46" s="85"/>
      <c r="QFF46" s="85"/>
      <c r="QFG46" s="85"/>
      <c r="QFH46" s="85"/>
      <c r="QFI46" s="85"/>
      <c r="QFJ46" s="85"/>
      <c r="QFK46" s="85"/>
      <c r="QFL46" s="85"/>
      <c r="QFM46" s="85"/>
      <c r="QFN46" s="85"/>
      <c r="QFO46" s="85"/>
      <c r="QFP46" s="85"/>
      <c r="QFQ46" s="85"/>
      <c r="QFR46" s="85"/>
      <c r="QFS46" s="85"/>
      <c r="QFT46" s="85"/>
      <c r="QFU46" s="85"/>
      <c r="QFV46" s="85"/>
      <c r="QFW46" s="85"/>
      <c r="QFX46" s="85"/>
      <c r="QFY46" s="85"/>
      <c r="QFZ46" s="85"/>
      <c r="QGA46" s="85"/>
      <c r="QGB46" s="85"/>
      <c r="QGC46" s="85"/>
      <c r="QGD46" s="85"/>
      <c r="QGE46" s="85"/>
      <c r="QGF46" s="85"/>
      <c r="QGG46" s="85"/>
      <c r="QGH46" s="85"/>
      <c r="QGI46" s="85"/>
      <c r="QGJ46" s="85"/>
      <c r="QGK46" s="85"/>
      <c r="QGL46" s="85"/>
      <c r="QGM46" s="85"/>
      <c r="QGN46" s="85"/>
      <c r="QGO46" s="85"/>
      <c r="QGP46" s="85"/>
      <c r="QGQ46" s="85"/>
      <c r="QGR46" s="85"/>
      <c r="QGS46" s="85"/>
      <c r="QGT46" s="85"/>
      <c r="QGU46" s="85"/>
      <c r="QGV46" s="85"/>
      <c r="QGW46" s="85"/>
      <c r="QGX46" s="85"/>
      <c r="QGY46" s="85"/>
      <c r="QGZ46" s="85"/>
      <c r="QHA46" s="85"/>
      <c r="QHB46" s="85"/>
      <c r="QHC46" s="85"/>
      <c r="QHD46" s="85"/>
      <c r="QHE46" s="85"/>
      <c r="QHF46" s="85"/>
      <c r="QHG46" s="85"/>
      <c r="QHH46" s="85"/>
      <c r="QHI46" s="85"/>
      <c r="QHJ46" s="85"/>
      <c r="QHK46" s="85"/>
      <c r="QHL46" s="85"/>
      <c r="QHM46" s="85"/>
      <c r="QHN46" s="85"/>
      <c r="QHO46" s="85"/>
      <c r="QHP46" s="85"/>
      <c r="QHQ46" s="85"/>
      <c r="QHR46" s="85"/>
      <c r="QHS46" s="85"/>
      <c r="QHT46" s="85"/>
      <c r="QHU46" s="85"/>
      <c r="QHV46" s="85"/>
      <c r="QHW46" s="85"/>
      <c r="QHX46" s="85"/>
      <c r="QHY46" s="85"/>
      <c r="QHZ46" s="85"/>
      <c r="QIA46" s="85"/>
      <c r="QIB46" s="85"/>
      <c r="QIC46" s="85"/>
      <c r="QID46" s="85"/>
      <c r="QIE46" s="85"/>
      <c r="QIF46" s="85"/>
      <c r="QIG46" s="85"/>
      <c r="QIH46" s="85"/>
      <c r="QII46" s="85"/>
      <c r="QIJ46" s="85"/>
      <c r="QIK46" s="85"/>
      <c r="QIL46" s="85"/>
      <c r="QIM46" s="85"/>
      <c r="QIN46" s="85"/>
      <c r="QIO46" s="85"/>
      <c r="QIP46" s="85"/>
      <c r="QIQ46" s="85"/>
      <c r="QIR46" s="85"/>
      <c r="QIS46" s="85"/>
      <c r="QIT46" s="85"/>
      <c r="QIU46" s="85"/>
      <c r="QIV46" s="85"/>
      <c r="QIW46" s="85"/>
      <c r="QIX46" s="85"/>
      <c r="QIY46" s="85"/>
      <c r="QIZ46" s="85"/>
      <c r="QJA46" s="85"/>
      <c r="QJB46" s="85"/>
      <c r="QJC46" s="85"/>
      <c r="QJD46" s="85"/>
      <c r="QJE46" s="85"/>
      <c r="QJF46" s="85"/>
      <c r="QJG46" s="85"/>
      <c r="QJH46" s="85"/>
      <c r="QJI46" s="85"/>
      <c r="QJJ46" s="85"/>
      <c r="QJK46" s="85"/>
      <c r="QJL46" s="85"/>
      <c r="QJM46" s="85"/>
      <c r="QJN46" s="85"/>
      <c r="QJO46" s="85"/>
      <c r="QJP46" s="85"/>
      <c r="QJQ46" s="85"/>
      <c r="QJR46" s="85"/>
      <c r="QJS46" s="85"/>
      <c r="QJT46" s="85"/>
      <c r="QJU46" s="85"/>
      <c r="QJV46" s="85"/>
      <c r="QJW46" s="85"/>
      <c r="QJX46" s="85"/>
      <c r="QJY46" s="85"/>
      <c r="QJZ46" s="85"/>
      <c r="QKA46" s="85"/>
      <c r="QKB46" s="85"/>
      <c r="QKC46" s="85"/>
      <c r="QKD46" s="85"/>
      <c r="QKE46" s="85"/>
      <c r="QKF46" s="85"/>
      <c r="QKG46" s="85"/>
      <c r="QKH46" s="85"/>
      <c r="QKI46" s="85"/>
      <c r="QKJ46" s="85"/>
      <c r="QKK46" s="85"/>
      <c r="QKL46" s="85"/>
      <c r="QKM46" s="85"/>
      <c r="QKN46" s="85"/>
      <c r="QKO46" s="85"/>
      <c r="QKP46" s="85"/>
      <c r="QKQ46" s="85"/>
      <c r="QKR46" s="85"/>
      <c r="QKS46" s="85"/>
      <c r="QKT46" s="85"/>
      <c r="QKU46" s="85"/>
      <c r="QKV46" s="85"/>
      <c r="QKW46" s="85"/>
      <c r="QKX46" s="85"/>
      <c r="QKY46" s="85"/>
      <c r="QKZ46" s="85"/>
      <c r="QLA46" s="85"/>
      <c r="QLB46" s="85"/>
      <c r="QLC46" s="85"/>
      <c r="QLD46" s="85"/>
      <c r="QLE46" s="85"/>
      <c r="QLF46" s="85"/>
      <c r="QLG46" s="85"/>
      <c r="QLH46" s="85"/>
      <c r="QLI46" s="85"/>
      <c r="QLJ46" s="85"/>
      <c r="QLK46" s="85"/>
      <c r="QLL46" s="85"/>
      <c r="QLM46" s="85"/>
      <c r="QLN46" s="85"/>
      <c r="QLO46" s="85"/>
      <c r="QLP46" s="85"/>
      <c r="QLQ46" s="85"/>
      <c r="QLR46" s="85"/>
      <c r="QLS46" s="85"/>
      <c r="QLT46" s="85"/>
      <c r="QLU46" s="85"/>
      <c r="QLV46" s="85"/>
      <c r="QLW46" s="85"/>
      <c r="QLX46" s="85"/>
      <c r="QLY46" s="85"/>
      <c r="QLZ46" s="85"/>
      <c r="QMA46" s="85"/>
      <c r="QMB46" s="85"/>
      <c r="QMC46" s="85"/>
      <c r="QMD46" s="85"/>
      <c r="QME46" s="85"/>
      <c r="QMF46" s="85"/>
      <c r="QMG46" s="85"/>
      <c r="QMH46" s="85"/>
      <c r="QMI46" s="85"/>
      <c r="QMJ46" s="85"/>
      <c r="QMK46" s="85"/>
      <c r="QML46" s="85"/>
      <c r="QMM46" s="85"/>
      <c r="QMN46" s="85"/>
      <c r="QMO46" s="85"/>
      <c r="QMP46" s="85"/>
      <c r="QMQ46" s="85"/>
      <c r="QMR46" s="85"/>
      <c r="QMS46" s="85"/>
      <c r="QMT46" s="85"/>
      <c r="QMU46" s="85"/>
      <c r="QMV46" s="85"/>
      <c r="QMW46" s="85"/>
      <c r="QMX46" s="85"/>
      <c r="QMY46" s="85"/>
      <c r="QMZ46" s="85"/>
      <c r="QNA46" s="85"/>
      <c r="QNB46" s="85"/>
      <c r="QNC46" s="85"/>
      <c r="QND46" s="85"/>
      <c r="QNE46" s="85"/>
      <c r="QNF46" s="85"/>
      <c r="QNG46" s="85"/>
      <c r="QNH46" s="85"/>
      <c r="QNI46" s="85"/>
      <c r="QNJ46" s="85"/>
      <c r="QNK46" s="85"/>
      <c r="QNL46" s="85"/>
      <c r="QNM46" s="85"/>
      <c r="QNN46" s="85"/>
      <c r="QNO46" s="85"/>
      <c r="QNP46" s="85"/>
      <c r="QNQ46" s="85"/>
      <c r="QNR46" s="85"/>
      <c r="QNS46" s="85"/>
      <c r="QNT46" s="85"/>
      <c r="QNU46" s="85"/>
      <c r="QNV46" s="85"/>
      <c r="QNW46" s="85"/>
      <c r="QNX46" s="85"/>
      <c r="QNY46" s="85"/>
      <c r="QNZ46" s="85"/>
      <c r="QOA46" s="85"/>
      <c r="QOB46" s="85"/>
      <c r="QOC46" s="85"/>
      <c r="QOD46" s="85"/>
      <c r="QOE46" s="85"/>
      <c r="QOF46" s="85"/>
      <c r="QOG46" s="85"/>
      <c r="QOH46" s="85"/>
      <c r="QOI46" s="85"/>
      <c r="QOJ46" s="85"/>
      <c r="QOK46" s="85"/>
      <c r="QOL46" s="85"/>
      <c r="QOM46" s="85"/>
      <c r="QON46" s="85"/>
      <c r="QOO46" s="85"/>
      <c r="QOP46" s="85"/>
      <c r="QOQ46" s="85"/>
      <c r="QOR46" s="85"/>
      <c r="QOS46" s="85"/>
      <c r="QOT46" s="85"/>
      <c r="QOU46" s="85"/>
      <c r="QOV46" s="85"/>
      <c r="QOW46" s="85"/>
      <c r="QOX46" s="85"/>
      <c r="QOY46" s="85"/>
      <c r="QOZ46" s="85"/>
      <c r="QPA46" s="85"/>
      <c r="QPB46" s="85"/>
      <c r="QPC46" s="85"/>
      <c r="QPD46" s="85"/>
      <c r="QPE46" s="85"/>
      <c r="QPF46" s="85"/>
      <c r="QPG46" s="85"/>
      <c r="QPH46" s="85"/>
      <c r="QPI46" s="85"/>
      <c r="QPJ46" s="85"/>
      <c r="QPK46" s="85"/>
      <c r="QPL46" s="85"/>
      <c r="QPM46" s="85"/>
      <c r="QPN46" s="85"/>
      <c r="QPO46" s="85"/>
      <c r="QPP46" s="85"/>
      <c r="QPQ46" s="85"/>
      <c r="QPR46" s="85"/>
      <c r="QPS46" s="85"/>
      <c r="QPT46" s="85"/>
      <c r="QPU46" s="85"/>
      <c r="QPV46" s="85"/>
      <c r="QPW46" s="85"/>
      <c r="QPX46" s="85"/>
      <c r="QPY46" s="85"/>
      <c r="QPZ46" s="85"/>
      <c r="QQA46" s="85"/>
      <c r="QQB46" s="85"/>
      <c r="QQC46" s="85"/>
      <c r="QQD46" s="85"/>
      <c r="QQE46" s="85"/>
      <c r="QQF46" s="85"/>
      <c r="QQG46" s="85"/>
      <c r="QQH46" s="85"/>
      <c r="QQI46" s="85"/>
      <c r="QQJ46" s="85"/>
      <c r="QQK46" s="85"/>
      <c r="QQL46" s="85"/>
      <c r="QQM46" s="85"/>
      <c r="QQN46" s="85"/>
      <c r="QQO46" s="85"/>
      <c r="QQP46" s="85"/>
      <c r="QQQ46" s="85"/>
      <c r="QQR46" s="85"/>
      <c r="QQS46" s="85"/>
      <c r="QQT46" s="85"/>
      <c r="QQU46" s="85"/>
      <c r="QQV46" s="85"/>
      <c r="QQW46" s="85"/>
      <c r="QQX46" s="85"/>
      <c r="QQY46" s="85"/>
      <c r="QQZ46" s="85"/>
      <c r="QRA46" s="85"/>
      <c r="QRB46" s="85"/>
      <c r="QRC46" s="85"/>
      <c r="QRD46" s="85"/>
      <c r="QRE46" s="85"/>
      <c r="QRF46" s="85"/>
      <c r="QRG46" s="85"/>
      <c r="QRH46" s="85"/>
      <c r="QRI46" s="85"/>
      <c r="QRJ46" s="85"/>
      <c r="QRK46" s="85"/>
      <c r="QRL46" s="85"/>
      <c r="QRM46" s="85"/>
      <c r="QRN46" s="85"/>
      <c r="QRO46" s="85"/>
      <c r="QRP46" s="85"/>
      <c r="QRQ46" s="85"/>
      <c r="QRR46" s="85"/>
      <c r="QRS46" s="85"/>
      <c r="QRT46" s="85"/>
      <c r="QRU46" s="85"/>
      <c r="QRV46" s="85"/>
      <c r="QRW46" s="85"/>
      <c r="QRX46" s="85"/>
      <c r="QRY46" s="85"/>
      <c r="QRZ46" s="85"/>
      <c r="QSA46" s="85"/>
      <c r="QSB46" s="85"/>
      <c r="QSC46" s="85"/>
      <c r="QSD46" s="85"/>
      <c r="QSE46" s="85"/>
      <c r="QSF46" s="85"/>
      <c r="QSG46" s="85"/>
      <c r="QSH46" s="85"/>
      <c r="QSI46" s="85"/>
      <c r="QSJ46" s="85"/>
      <c r="QSK46" s="85"/>
      <c r="QSL46" s="85"/>
      <c r="QSM46" s="85"/>
      <c r="QSN46" s="85"/>
      <c r="QSO46" s="85"/>
      <c r="QSP46" s="85"/>
      <c r="QSQ46" s="85"/>
      <c r="QSR46" s="85"/>
      <c r="QSS46" s="85"/>
      <c r="QST46" s="85"/>
      <c r="QSU46" s="85"/>
      <c r="QSV46" s="85"/>
      <c r="QSW46" s="85"/>
      <c r="QSX46" s="85"/>
      <c r="QSY46" s="85"/>
      <c r="QSZ46" s="85"/>
      <c r="QTA46" s="85"/>
      <c r="QTB46" s="85"/>
      <c r="QTC46" s="85"/>
      <c r="QTD46" s="85"/>
      <c r="QTE46" s="85"/>
      <c r="QTF46" s="85"/>
      <c r="QTG46" s="85"/>
      <c r="QTH46" s="85"/>
      <c r="QTI46" s="85"/>
      <c r="QTJ46" s="85"/>
      <c r="QTK46" s="85"/>
      <c r="QTL46" s="85"/>
      <c r="QTM46" s="85"/>
      <c r="QTN46" s="85"/>
      <c r="QTO46" s="85"/>
      <c r="QTP46" s="85"/>
      <c r="QTQ46" s="85"/>
      <c r="QTR46" s="85"/>
      <c r="QTS46" s="85"/>
      <c r="QTT46" s="85"/>
      <c r="QTU46" s="85"/>
      <c r="QTV46" s="85"/>
      <c r="QTW46" s="85"/>
      <c r="QTX46" s="85"/>
      <c r="QTY46" s="85"/>
      <c r="QTZ46" s="85"/>
      <c r="QUA46" s="85"/>
      <c r="QUB46" s="85"/>
      <c r="QUC46" s="85"/>
      <c r="QUD46" s="85"/>
      <c r="QUE46" s="85"/>
      <c r="QUF46" s="85"/>
      <c r="QUG46" s="85"/>
      <c r="QUH46" s="85"/>
      <c r="QUI46" s="85"/>
      <c r="QUJ46" s="85"/>
      <c r="QUK46" s="85"/>
      <c r="QUL46" s="85"/>
      <c r="QUM46" s="85"/>
      <c r="QUN46" s="85"/>
      <c r="QUO46" s="85"/>
      <c r="QUP46" s="85"/>
      <c r="QUQ46" s="85"/>
      <c r="QUR46" s="85"/>
      <c r="QUS46" s="85"/>
      <c r="QUT46" s="85"/>
      <c r="QUU46" s="85"/>
      <c r="QUV46" s="85"/>
      <c r="QUW46" s="85"/>
      <c r="QUX46" s="85"/>
      <c r="QUY46" s="85"/>
      <c r="QUZ46" s="85"/>
      <c r="QVA46" s="85"/>
      <c r="QVB46" s="85"/>
      <c r="QVC46" s="85"/>
      <c r="QVD46" s="85"/>
      <c r="QVE46" s="85"/>
      <c r="QVF46" s="85"/>
      <c r="QVG46" s="85"/>
      <c r="QVH46" s="85"/>
      <c r="QVI46" s="85"/>
      <c r="QVJ46" s="85"/>
      <c r="QVK46" s="85"/>
      <c r="QVL46" s="85"/>
      <c r="QVM46" s="85"/>
      <c r="QVN46" s="85"/>
      <c r="QVO46" s="85"/>
      <c r="QVP46" s="85"/>
      <c r="QVQ46" s="85"/>
      <c r="QVR46" s="85"/>
      <c r="QVS46" s="85"/>
      <c r="QVT46" s="85"/>
      <c r="QVU46" s="85"/>
      <c r="QVV46" s="85"/>
      <c r="QVW46" s="85"/>
      <c r="QVX46" s="85"/>
      <c r="QVY46" s="85"/>
      <c r="QVZ46" s="85"/>
      <c r="QWA46" s="85"/>
      <c r="QWB46" s="85"/>
      <c r="QWC46" s="85"/>
      <c r="QWD46" s="85"/>
      <c r="QWE46" s="85"/>
      <c r="QWF46" s="85"/>
      <c r="QWG46" s="85"/>
      <c r="QWH46" s="85"/>
      <c r="QWI46" s="85"/>
      <c r="QWJ46" s="85"/>
      <c r="QWK46" s="85"/>
      <c r="QWL46" s="85"/>
      <c r="QWM46" s="85"/>
      <c r="QWN46" s="85"/>
      <c r="QWO46" s="85"/>
      <c r="QWP46" s="85"/>
      <c r="QWQ46" s="85"/>
      <c r="QWR46" s="85"/>
      <c r="QWS46" s="85"/>
      <c r="QWT46" s="85"/>
      <c r="QWU46" s="85"/>
      <c r="QWV46" s="85"/>
      <c r="QWW46" s="85"/>
      <c r="QWX46" s="85"/>
      <c r="QWY46" s="85"/>
      <c r="QWZ46" s="85"/>
      <c r="QXA46" s="85"/>
      <c r="QXB46" s="85"/>
      <c r="QXC46" s="85"/>
      <c r="QXD46" s="85"/>
      <c r="QXE46" s="85"/>
      <c r="QXF46" s="85"/>
      <c r="QXG46" s="85"/>
      <c r="QXH46" s="85"/>
      <c r="QXI46" s="85"/>
      <c r="QXJ46" s="85"/>
      <c r="QXK46" s="85"/>
      <c r="QXL46" s="85"/>
      <c r="QXM46" s="85"/>
      <c r="QXN46" s="85"/>
      <c r="QXO46" s="85"/>
      <c r="QXP46" s="85"/>
      <c r="QXQ46" s="85"/>
      <c r="QXR46" s="85"/>
      <c r="QXS46" s="85"/>
      <c r="QXT46" s="85"/>
      <c r="QXU46" s="85"/>
      <c r="QXV46" s="85"/>
      <c r="QXW46" s="85"/>
      <c r="QXX46" s="85"/>
      <c r="QXY46" s="85"/>
      <c r="QXZ46" s="85"/>
      <c r="QYA46" s="85"/>
      <c r="QYB46" s="85"/>
      <c r="QYC46" s="85"/>
      <c r="QYD46" s="85"/>
      <c r="QYE46" s="85"/>
      <c r="QYF46" s="85"/>
      <c r="QYG46" s="85"/>
      <c r="QYH46" s="85"/>
      <c r="QYI46" s="85"/>
      <c r="QYJ46" s="85"/>
      <c r="QYK46" s="85"/>
      <c r="QYL46" s="85"/>
      <c r="QYM46" s="85"/>
      <c r="QYN46" s="85"/>
      <c r="QYO46" s="85"/>
      <c r="QYP46" s="85"/>
      <c r="QYQ46" s="85"/>
      <c r="QYR46" s="85"/>
      <c r="QYS46" s="85"/>
      <c r="QYT46" s="85"/>
      <c r="QYU46" s="85"/>
      <c r="QYV46" s="85"/>
      <c r="QYW46" s="85"/>
      <c r="QYX46" s="85"/>
      <c r="QYY46" s="85"/>
      <c r="QYZ46" s="85"/>
      <c r="QZA46" s="85"/>
      <c r="QZB46" s="85"/>
      <c r="QZC46" s="85"/>
      <c r="QZD46" s="85"/>
      <c r="QZE46" s="85"/>
      <c r="QZF46" s="85"/>
      <c r="QZG46" s="85"/>
      <c r="QZH46" s="85"/>
      <c r="QZI46" s="85"/>
      <c r="QZJ46" s="85"/>
      <c r="QZK46" s="85"/>
      <c r="QZL46" s="85"/>
      <c r="QZM46" s="85"/>
      <c r="QZN46" s="85"/>
      <c r="QZO46" s="85"/>
      <c r="QZP46" s="85"/>
      <c r="QZQ46" s="85"/>
      <c r="QZR46" s="85"/>
      <c r="QZS46" s="85"/>
      <c r="QZT46" s="85"/>
      <c r="QZU46" s="85"/>
      <c r="QZV46" s="85"/>
      <c r="QZW46" s="85"/>
      <c r="QZX46" s="85"/>
      <c r="QZY46" s="85"/>
      <c r="QZZ46" s="85"/>
      <c r="RAA46" s="85"/>
      <c r="RAB46" s="85"/>
      <c r="RAC46" s="85"/>
      <c r="RAD46" s="85"/>
      <c r="RAE46" s="85"/>
      <c r="RAF46" s="85"/>
      <c r="RAG46" s="85"/>
      <c r="RAH46" s="85"/>
      <c r="RAI46" s="85"/>
      <c r="RAJ46" s="85"/>
      <c r="RAK46" s="85"/>
      <c r="RAL46" s="85"/>
      <c r="RAM46" s="85"/>
      <c r="RAN46" s="85"/>
      <c r="RAO46" s="85"/>
      <c r="RAP46" s="85"/>
      <c r="RAQ46" s="85"/>
      <c r="RAR46" s="85"/>
      <c r="RAS46" s="85"/>
      <c r="RAT46" s="85"/>
      <c r="RAU46" s="85"/>
      <c r="RAV46" s="85"/>
      <c r="RAW46" s="85"/>
      <c r="RAX46" s="85"/>
      <c r="RAY46" s="85"/>
      <c r="RAZ46" s="85"/>
      <c r="RBA46" s="85"/>
      <c r="RBB46" s="85"/>
      <c r="RBC46" s="85"/>
      <c r="RBD46" s="85"/>
      <c r="RBE46" s="85"/>
      <c r="RBF46" s="85"/>
      <c r="RBG46" s="85"/>
      <c r="RBH46" s="85"/>
      <c r="RBI46" s="85"/>
      <c r="RBJ46" s="85"/>
      <c r="RBK46" s="85"/>
      <c r="RBL46" s="85"/>
      <c r="RBM46" s="85"/>
      <c r="RBN46" s="85"/>
      <c r="RBO46" s="85"/>
      <c r="RBP46" s="85"/>
      <c r="RBQ46" s="85"/>
      <c r="RBR46" s="85"/>
      <c r="RBS46" s="85"/>
      <c r="RBT46" s="85"/>
      <c r="RBU46" s="85"/>
      <c r="RBV46" s="85"/>
      <c r="RBW46" s="85"/>
      <c r="RBX46" s="85"/>
      <c r="RBY46" s="85"/>
      <c r="RBZ46" s="85"/>
      <c r="RCA46" s="85"/>
      <c r="RCB46" s="85"/>
      <c r="RCC46" s="85"/>
      <c r="RCD46" s="85"/>
      <c r="RCE46" s="85"/>
      <c r="RCF46" s="85"/>
      <c r="RCG46" s="85"/>
      <c r="RCH46" s="85"/>
      <c r="RCI46" s="85"/>
      <c r="RCJ46" s="85"/>
      <c r="RCK46" s="85"/>
      <c r="RCL46" s="85"/>
      <c r="RCM46" s="85"/>
      <c r="RCN46" s="85"/>
      <c r="RCO46" s="85"/>
      <c r="RCP46" s="85"/>
      <c r="RCQ46" s="85"/>
      <c r="RCR46" s="85"/>
      <c r="RCS46" s="85"/>
      <c r="RCT46" s="85"/>
      <c r="RCU46" s="85"/>
      <c r="RCV46" s="85"/>
      <c r="RCW46" s="85"/>
      <c r="RCX46" s="85"/>
      <c r="RCY46" s="85"/>
      <c r="RCZ46" s="85"/>
      <c r="RDA46" s="85"/>
      <c r="RDB46" s="85"/>
      <c r="RDC46" s="85"/>
      <c r="RDD46" s="85"/>
      <c r="RDE46" s="85"/>
      <c r="RDF46" s="85"/>
      <c r="RDG46" s="85"/>
      <c r="RDH46" s="85"/>
      <c r="RDI46" s="85"/>
      <c r="RDJ46" s="85"/>
      <c r="RDK46" s="85"/>
      <c r="RDL46" s="85"/>
      <c r="RDM46" s="85"/>
      <c r="RDN46" s="85"/>
      <c r="RDO46" s="85"/>
      <c r="RDP46" s="85"/>
      <c r="RDQ46" s="85"/>
      <c r="RDR46" s="85"/>
      <c r="RDS46" s="85"/>
      <c r="RDT46" s="85"/>
      <c r="RDU46" s="85"/>
      <c r="RDV46" s="85"/>
      <c r="RDW46" s="85"/>
      <c r="RDX46" s="85"/>
      <c r="RDY46" s="85"/>
      <c r="RDZ46" s="85"/>
      <c r="REA46" s="85"/>
      <c r="REB46" s="85"/>
      <c r="REC46" s="85"/>
      <c r="RED46" s="85"/>
      <c r="REE46" s="85"/>
      <c r="REF46" s="85"/>
      <c r="REG46" s="85"/>
      <c r="REH46" s="85"/>
      <c r="REI46" s="85"/>
      <c r="REJ46" s="85"/>
      <c r="REK46" s="85"/>
      <c r="REL46" s="85"/>
      <c r="REM46" s="85"/>
      <c r="REN46" s="85"/>
      <c r="REO46" s="85"/>
      <c r="REP46" s="85"/>
      <c r="REQ46" s="85"/>
      <c r="RER46" s="85"/>
      <c r="RES46" s="85"/>
      <c r="RET46" s="85"/>
      <c r="REU46" s="85"/>
      <c r="REV46" s="85"/>
      <c r="REW46" s="85"/>
      <c r="REX46" s="85"/>
      <c r="REY46" s="85"/>
      <c r="REZ46" s="85"/>
      <c r="RFA46" s="85"/>
      <c r="RFB46" s="85"/>
      <c r="RFC46" s="85"/>
      <c r="RFD46" s="85"/>
      <c r="RFE46" s="85"/>
      <c r="RFF46" s="85"/>
      <c r="RFG46" s="85"/>
      <c r="RFH46" s="85"/>
      <c r="RFI46" s="85"/>
      <c r="RFJ46" s="85"/>
      <c r="RFK46" s="85"/>
      <c r="RFL46" s="85"/>
      <c r="RFM46" s="85"/>
      <c r="RFN46" s="85"/>
      <c r="RFO46" s="85"/>
      <c r="RFP46" s="85"/>
      <c r="RFQ46" s="85"/>
      <c r="RFR46" s="85"/>
      <c r="RFS46" s="85"/>
      <c r="RFT46" s="85"/>
      <c r="RFU46" s="85"/>
      <c r="RFV46" s="85"/>
      <c r="RFW46" s="85"/>
      <c r="RFX46" s="85"/>
      <c r="RFY46" s="85"/>
      <c r="RFZ46" s="85"/>
      <c r="RGA46" s="85"/>
      <c r="RGB46" s="85"/>
      <c r="RGC46" s="85"/>
      <c r="RGD46" s="85"/>
      <c r="RGE46" s="85"/>
      <c r="RGF46" s="85"/>
      <c r="RGG46" s="85"/>
      <c r="RGH46" s="85"/>
      <c r="RGI46" s="85"/>
      <c r="RGJ46" s="85"/>
      <c r="RGK46" s="85"/>
      <c r="RGL46" s="85"/>
      <c r="RGM46" s="85"/>
      <c r="RGN46" s="85"/>
      <c r="RGO46" s="85"/>
      <c r="RGP46" s="85"/>
      <c r="RGQ46" s="85"/>
      <c r="RGR46" s="85"/>
      <c r="RGS46" s="85"/>
      <c r="RGT46" s="85"/>
      <c r="RGU46" s="85"/>
      <c r="RGV46" s="85"/>
      <c r="RGW46" s="85"/>
      <c r="RGX46" s="85"/>
      <c r="RGY46" s="85"/>
      <c r="RGZ46" s="85"/>
      <c r="RHA46" s="85"/>
      <c r="RHB46" s="85"/>
      <c r="RHC46" s="85"/>
      <c r="RHD46" s="85"/>
      <c r="RHE46" s="85"/>
      <c r="RHF46" s="85"/>
      <c r="RHG46" s="85"/>
      <c r="RHH46" s="85"/>
      <c r="RHI46" s="85"/>
      <c r="RHJ46" s="85"/>
      <c r="RHK46" s="85"/>
      <c r="RHL46" s="85"/>
      <c r="RHM46" s="85"/>
      <c r="RHN46" s="85"/>
      <c r="RHO46" s="85"/>
      <c r="RHP46" s="85"/>
      <c r="RHQ46" s="85"/>
      <c r="RHR46" s="85"/>
      <c r="RHS46" s="85"/>
      <c r="RHT46" s="85"/>
      <c r="RHU46" s="85"/>
      <c r="RHV46" s="85"/>
      <c r="RHW46" s="85"/>
      <c r="RHX46" s="85"/>
      <c r="RHY46" s="85"/>
      <c r="RHZ46" s="85"/>
      <c r="RIA46" s="85"/>
      <c r="RIB46" s="85"/>
      <c r="RIC46" s="85"/>
      <c r="RID46" s="85"/>
      <c r="RIE46" s="85"/>
      <c r="RIF46" s="85"/>
      <c r="RIG46" s="85"/>
      <c r="RIH46" s="85"/>
      <c r="RII46" s="85"/>
      <c r="RIJ46" s="85"/>
      <c r="RIK46" s="85"/>
      <c r="RIL46" s="85"/>
      <c r="RIM46" s="85"/>
      <c r="RIN46" s="85"/>
      <c r="RIO46" s="85"/>
      <c r="RIP46" s="85"/>
      <c r="RIQ46" s="85"/>
      <c r="RIR46" s="85"/>
      <c r="RIS46" s="85"/>
      <c r="RIT46" s="85"/>
      <c r="RIU46" s="85"/>
      <c r="RIV46" s="85"/>
      <c r="RIW46" s="85"/>
      <c r="RIX46" s="85"/>
      <c r="RIY46" s="85"/>
      <c r="RIZ46" s="85"/>
      <c r="RJA46" s="85"/>
      <c r="RJB46" s="85"/>
      <c r="RJC46" s="85"/>
      <c r="RJD46" s="85"/>
      <c r="RJE46" s="85"/>
      <c r="RJF46" s="85"/>
      <c r="RJG46" s="85"/>
      <c r="RJH46" s="85"/>
      <c r="RJI46" s="85"/>
      <c r="RJJ46" s="85"/>
      <c r="RJK46" s="85"/>
      <c r="RJL46" s="85"/>
      <c r="RJM46" s="85"/>
      <c r="RJN46" s="85"/>
      <c r="RJO46" s="85"/>
      <c r="RJP46" s="85"/>
      <c r="RJQ46" s="85"/>
      <c r="RJR46" s="85"/>
      <c r="RJS46" s="85"/>
      <c r="RJT46" s="85"/>
      <c r="RJU46" s="85"/>
      <c r="RJV46" s="85"/>
      <c r="RJW46" s="85"/>
      <c r="RJX46" s="85"/>
      <c r="RJY46" s="85"/>
      <c r="RJZ46" s="85"/>
      <c r="RKA46" s="85"/>
      <c r="RKB46" s="85"/>
      <c r="RKC46" s="85"/>
      <c r="RKD46" s="85"/>
      <c r="RKE46" s="85"/>
      <c r="RKF46" s="85"/>
      <c r="RKG46" s="85"/>
      <c r="RKH46" s="85"/>
      <c r="RKI46" s="85"/>
      <c r="RKJ46" s="85"/>
      <c r="RKK46" s="85"/>
      <c r="RKL46" s="85"/>
      <c r="RKM46" s="85"/>
      <c r="RKN46" s="85"/>
      <c r="RKO46" s="85"/>
      <c r="RKP46" s="85"/>
      <c r="RKQ46" s="85"/>
      <c r="RKR46" s="85"/>
      <c r="RKS46" s="85"/>
      <c r="RKT46" s="85"/>
      <c r="RKU46" s="85"/>
      <c r="RKV46" s="85"/>
      <c r="RKW46" s="85"/>
      <c r="RKX46" s="85"/>
      <c r="RKY46" s="85"/>
      <c r="RKZ46" s="85"/>
      <c r="RLA46" s="85"/>
      <c r="RLB46" s="85"/>
      <c r="RLC46" s="85"/>
      <c r="RLD46" s="85"/>
      <c r="RLE46" s="85"/>
      <c r="RLF46" s="85"/>
      <c r="RLG46" s="85"/>
      <c r="RLH46" s="85"/>
      <c r="RLI46" s="85"/>
      <c r="RLJ46" s="85"/>
      <c r="RLK46" s="85"/>
      <c r="RLL46" s="85"/>
      <c r="RLM46" s="85"/>
      <c r="RLN46" s="85"/>
      <c r="RLO46" s="85"/>
      <c r="RLP46" s="85"/>
      <c r="RLQ46" s="85"/>
      <c r="RLR46" s="85"/>
      <c r="RLS46" s="85"/>
      <c r="RLT46" s="85"/>
      <c r="RLU46" s="85"/>
      <c r="RLV46" s="85"/>
      <c r="RLW46" s="85"/>
      <c r="RLX46" s="85"/>
      <c r="RLY46" s="85"/>
      <c r="RLZ46" s="85"/>
      <c r="RMA46" s="85"/>
      <c r="RMB46" s="85"/>
      <c r="RMC46" s="85"/>
      <c r="RMD46" s="85"/>
      <c r="RME46" s="85"/>
      <c r="RMF46" s="85"/>
      <c r="RMG46" s="85"/>
      <c r="RMH46" s="85"/>
      <c r="RMI46" s="85"/>
      <c r="RMJ46" s="85"/>
      <c r="RMK46" s="85"/>
      <c r="RML46" s="85"/>
      <c r="RMM46" s="85"/>
      <c r="RMN46" s="85"/>
      <c r="RMO46" s="85"/>
      <c r="RMP46" s="85"/>
      <c r="RMQ46" s="85"/>
      <c r="RMR46" s="85"/>
      <c r="RMS46" s="85"/>
      <c r="RMT46" s="85"/>
      <c r="RMU46" s="85"/>
      <c r="RMV46" s="85"/>
      <c r="RMW46" s="85"/>
      <c r="RMX46" s="85"/>
      <c r="RMY46" s="85"/>
      <c r="RMZ46" s="85"/>
      <c r="RNA46" s="85"/>
      <c r="RNB46" s="85"/>
      <c r="RNC46" s="85"/>
      <c r="RND46" s="85"/>
      <c r="RNE46" s="85"/>
      <c r="RNF46" s="85"/>
      <c r="RNG46" s="85"/>
      <c r="RNH46" s="85"/>
      <c r="RNI46" s="85"/>
      <c r="RNJ46" s="85"/>
      <c r="RNK46" s="85"/>
      <c r="RNL46" s="85"/>
      <c r="RNM46" s="85"/>
      <c r="RNN46" s="85"/>
      <c r="RNO46" s="85"/>
      <c r="RNP46" s="85"/>
      <c r="RNQ46" s="85"/>
      <c r="RNR46" s="85"/>
      <c r="RNS46" s="85"/>
      <c r="RNT46" s="85"/>
      <c r="RNU46" s="85"/>
      <c r="RNV46" s="85"/>
      <c r="RNW46" s="85"/>
      <c r="RNX46" s="85"/>
      <c r="RNY46" s="85"/>
      <c r="RNZ46" s="85"/>
      <c r="ROA46" s="85"/>
      <c r="ROB46" s="85"/>
      <c r="ROC46" s="85"/>
      <c r="ROD46" s="85"/>
      <c r="ROE46" s="85"/>
      <c r="ROF46" s="85"/>
      <c r="ROG46" s="85"/>
      <c r="ROH46" s="85"/>
      <c r="ROI46" s="85"/>
      <c r="ROJ46" s="85"/>
      <c r="ROK46" s="85"/>
      <c r="ROL46" s="85"/>
      <c r="ROM46" s="85"/>
      <c r="RON46" s="85"/>
      <c r="ROO46" s="85"/>
      <c r="ROP46" s="85"/>
      <c r="ROQ46" s="85"/>
      <c r="ROR46" s="85"/>
      <c r="ROS46" s="85"/>
      <c r="ROT46" s="85"/>
      <c r="ROU46" s="85"/>
      <c r="ROV46" s="85"/>
      <c r="ROW46" s="85"/>
      <c r="ROX46" s="85"/>
      <c r="ROY46" s="85"/>
      <c r="ROZ46" s="85"/>
      <c r="RPA46" s="85"/>
      <c r="RPB46" s="85"/>
      <c r="RPC46" s="85"/>
      <c r="RPD46" s="85"/>
      <c r="RPE46" s="85"/>
      <c r="RPF46" s="85"/>
      <c r="RPG46" s="85"/>
      <c r="RPH46" s="85"/>
      <c r="RPI46" s="85"/>
      <c r="RPJ46" s="85"/>
      <c r="RPK46" s="85"/>
      <c r="RPL46" s="85"/>
      <c r="RPM46" s="85"/>
      <c r="RPN46" s="85"/>
      <c r="RPO46" s="85"/>
      <c r="RPP46" s="85"/>
      <c r="RPQ46" s="85"/>
      <c r="RPR46" s="85"/>
      <c r="RPS46" s="85"/>
      <c r="RPT46" s="85"/>
      <c r="RPU46" s="85"/>
      <c r="RPV46" s="85"/>
      <c r="RPW46" s="85"/>
      <c r="RPX46" s="85"/>
      <c r="RPY46" s="85"/>
      <c r="RPZ46" s="85"/>
      <c r="RQA46" s="85"/>
      <c r="RQB46" s="85"/>
      <c r="RQC46" s="85"/>
      <c r="RQD46" s="85"/>
      <c r="RQE46" s="85"/>
      <c r="RQF46" s="85"/>
      <c r="RQG46" s="85"/>
      <c r="RQH46" s="85"/>
      <c r="RQI46" s="85"/>
      <c r="RQJ46" s="85"/>
      <c r="RQK46" s="85"/>
      <c r="RQL46" s="85"/>
      <c r="RQM46" s="85"/>
      <c r="RQN46" s="85"/>
      <c r="RQO46" s="85"/>
      <c r="RQP46" s="85"/>
      <c r="RQQ46" s="85"/>
      <c r="RQR46" s="85"/>
      <c r="RQS46" s="85"/>
      <c r="RQT46" s="85"/>
      <c r="RQU46" s="85"/>
      <c r="RQV46" s="85"/>
      <c r="RQW46" s="85"/>
      <c r="RQX46" s="85"/>
      <c r="RQY46" s="85"/>
      <c r="RQZ46" s="85"/>
      <c r="RRA46" s="85"/>
      <c r="RRB46" s="85"/>
      <c r="RRC46" s="85"/>
      <c r="RRD46" s="85"/>
      <c r="RRE46" s="85"/>
      <c r="RRF46" s="85"/>
      <c r="RRG46" s="85"/>
      <c r="RRH46" s="85"/>
      <c r="RRI46" s="85"/>
      <c r="RRJ46" s="85"/>
      <c r="RRK46" s="85"/>
      <c r="RRL46" s="85"/>
      <c r="RRM46" s="85"/>
      <c r="RRN46" s="85"/>
      <c r="RRO46" s="85"/>
      <c r="RRP46" s="85"/>
      <c r="RRQ46" s="85"/>
      <c r="RRR46" s="85"/>
      <c r="RRS46" s="85"/>
      <c r="RRT46" s="85"/>
      <c r="RRU46" s="85"/>
      <c r="RRV46" s="85"/>
      <c r="RRW46" s="85"/>
      <c r="RRX46" s="85"/>
      <c r="RRY46" s="85"/>
      <c r="RRZ46" s="85"/>
      <c r="RSA46" s="85"/>
      <c r="RSB46" s="85"/>
      <c r="RSC46" s="85"/>
      <c r="RSD46" s="85"/>
      <c r="RSE46" s="85"/>
      <c r="RSF46" s="85"/>
      <c r="RSG46" s="85"/>
      <c r="RSH46" s="85"/>
      <c r="RSI46" s="85"/>
      <c r="RSJ46" s="85"/>
      <c r="RSK46" s="85"/>
      <c r="RSL46" s="85"/>
      <c r="RSM46" s="85"/>
      <c r="RSN46" s="85"/>
      <c r="RSO46" s="85"/>
      <c r="RSP46" s="85"/>
      <c r="RSQ46" s="85"/>
      <c r="RSR46" s="85"/>
      <c r="RSS46" s="85"/>
      <c r="RST46" s="85"/>
      <c r="RSU46" s="85"/>
      <c r="RSV46" s="85"/>
      <c r="RSW46" s="85"/>
      <c r="RSX46" s="85"/>
      <c r="RSY46" s="85"/>
      <c r="RSZ46" s="85"/>
      <c r="RTA46" s="85"/>
      <c r="RTB46" s="85"/>
      <c r="RTC46" s="85"/>
      <c r="RTD46" s="85"/>
      <c r="RTE46" s="85"/>
      <c r="RTF46" s="85"/>
      <c r="RTG46" s="85"/>
      <c r="RTH46" s="85"/>
      <c r="RTI46" s="85"/>
      <c r="RTJ46" s="85"/>
      <c r="RTK46" s="85"/>
      <c r="RTL46" s="85"/>
      <c r="RTM46" s="85"/>
      <c r="RTN46" s="85"/>
      <c r="RTO46" s="85"/>
      <c r="RTP46" s="85"/>
      <c r="RTQ46" s="85"/>
      <c r="RTR46" s="85"/>
      <c r="RTS46" s="85"/>
      <c r="RTT46" s="85"/>
      <c r="RTU46" s="85"/>
      <c r="RTV46" s="85"/>
      <c r="RTW46" s="85"/>
      <c r="RTX46" s="85"/>
      <c r="RTY46" s="85"/>
      <c r="RTZ46" s="85"/>
      <c r="RUA46" s="85"/>
      <c r="RUB46" s="85"/>
      <c r="RUC46" s="85"/>
      <c r="RUD46" s="85"/>
      <c r="RUE46" s="85"/>
      <c r="RUF46" s="85"/>
      <c r="RUG46" s="85"/>
      <c r="RUH46" s="85"/>
      <c r="RUI46" s="85"/>
      <c r="RUJ46" s="85"/>
      <c r="RUK46" s="85"/>
      <c r="RUL46" s="85"/>
      <c r="RUM46" s="85"/>
      <c r="RUN46" s="85"/>
      <c r="RUO46" s="85"/>
      <c r="RUP46" s="85"/>
      <c r="RUQ46" s="85"/>
      <c r="RUR46" s="85"/>
      <c r="RUS46" s="85"/>
      <c r="RUT46" s="85"/>
      <c r="RUU46" s="85"/>
      <c r="RUV46" s="85"/>
      <c r="RUW46" s="85"/>
      <c r="RUX46" s="85"/>
      <c r="RUY46" s="85"/>
      <c r="RUZ46" s="85"/>
      <c r="RVA46" s="85"/>
      <c r="RVB46" s="85"/>
      <c r="RVC46" s="85"/>
      <c r="RVD46" s="85"/>
      <c r="RVE46" s="85"/>
      <c r="RVF46" s="85"/>
      <c r="RVG46" s="85"/>
      <c r="RVH46" s="85"/>
      <c r="RVI46" s="85"/>
      <c r="RVJ46" s="85"/>
      <c r="RVK46" s="85"/>
      <c r="RVL46" s="85"/>
      <c r="RVM46" s="85"/>
      <c r="RVN46" s="85"/>
      <c r="RVO46" s="85"/>
      <c r="RVP46" s="85"/>
      <c r="RVQ46" s="85"/>
      <c r="RVR46" s="85"/>
      <c r="RVS46" s="85"/>
      <c r="RVT46" s="85"/>
      <c r="RVU46" s="85"/>
      <c r="RVV46" s="85"/>
      <c r="RVW46" s="85"/>
      <c r="RVX46" s="85"/>
      <c r="RVY46" s="85"/>
      <c r="RVZ46" s="85"/>
      <c r="RWA46" s="85"/>
      <c r="RWB46" s="85"/>
      <c r="RWC46" s="85"/>
      <c r="RWD46" s="85"/>
      <c r="RWE46" s="85"/>
      <c r="RWF46" s="85"/>
      <c r="RWG46" s="85"/>
      <c r="RWH46" s="85"/>
      <c r="RWI46" s="85"/>
      <c r="RWJ46" s="85"/>
      <c r="RWK46" s="85"/>
      <c r="RWL46" s="85"/>
      <c r="RWM46" s="85"/>
      <c r="RWN46" s="85"/>
      <c r="RWO46" s="85"/>
      <c r="RWP46" s="85"/>
      <c r="RWQ46" s="85"/>
      <c r="RWR46" s="85"/>
      <c r="RWS46" s="85"/>
      <c r="RWT46" s="85"/>
      <c r="RWU46" s="85"/>
      <c r="RWV46" s="85"/>
      <c r="RWW46" s="85"/>
      <c r="RWX46" s="85"/>
      <c r="RWY46" s="85"/>
      <c r="RWZ46" s="85"/>
      <c r="RXA46" s="85"/>
      <c r="RXB46" s="85"/>
      <c r="RXC46" s="85"/>
      <c r="RXD46" s="85"/>
      <c r="RXE46" s="85"/>
      <c r="RXF46" s="85"/>
      <c r="RXG46" s="85"/>
      <c r="RXH46" s="85"/>
      <c r="RXI46" s="85"/>
      <c r="RXJ46" s="85"/>
      <c r="RXK46" s="85"/>
      <c r="RXL46" s="85"/>
      <c r="RXM46" s="85"/>
      <c r="RXN46" s="85"/>
      <c r="RXO46" s="85"/>
      <c r="RXP46" s="85"/>
      <c r="RXQ46" s="85"/>
      <c r="RXR46" s="85"/>
      <c r="RXS46" s="85"/>
      <c r="RXT46" s="85"/>
      <c r="RXU46" s="85"/>
      <c r="RXV46" s="85"/>
      <c r="RXW46" s="85"/>
      <c r="RXX46" s="85"/>
      <c r="RXY46" s="85"/>
      <c r="RXZ46" s="85"/>
      <c r="RYA46" s="85"/>
      <c r="RYB46" s="85"/>
      <c r="RYC46" s="85"/>
      <c r="RYD46" s="85"/>
      <c r="RYE46" s="85"/>
      <c r="RYF46" s="85"/>
      <c r="RYG46" s="85"/>
      <c r="RYH46" s="85"/>
      <c r="RYI46" s="85"/>
      <c r="RYJ46" s="85"/>
      <c r="RYK46" s="85"/>
      <c r="RYL46" s="85"/>
      <c r="RYM46" s="85"/>
      <c r="RYN46" s="85"/>
      <c r="RYO46" s="85"/>
      <c r="RYP46" s="85"/>
      <c r="RYQ46" s="85"/>
      <c r="RYR46" s="85"/>
      <c r="RYS46" s="85"/>
      <c r="RYT46" s="85"/>
      <c r="RYU46" s="85"/>
      <c r="RYV46" s="85"/>
      <c r="RYW46" s="85"/>
      <c r="RYX46" s="85"/>
      <c r="RYY46" s="85"/>
      <c r="RYZ46" s="85"/>
      <c r="RZA46" s="85"/>
      <c r="RZB46" s="85"/>
      <c r="RZC46" s="85"/>
      <c r="RZD46" s="85"/>
      <c r="RZE46" s="85"/>
      <c r="RZF46" s="85"/>
      <c r="RZG46" s="85"/>
      <c r="RZH46" s="85"/>
      <c r="RZI46" s="85"/>
      <c r="RZJ46" s="85"/>
      <c r="RZK46" s="85"/>
      <c r="RZL46" s="85"/>
      <c r="RZM46" s="85"/>
      <c r="RZN46" s="85"/>
      <c r="RZO46" s="85"/>
      <c r="RZP46" s="85"/>
      <c r="RZQ46" s="85"/>
      <c r="RZR46" s="85"/>
      <c r="RZS46" s="85"/>
      <c r="RZT46" s="85"/>
      <c r="RZU46" s="85"/>
      <c r="RZV46" s="85"/>
      <c r="RZW46" s="85"/>
      <c r="RZX46" s="85"/>
      <c r="RZY46" s="85"/>
      <c r="RZZ46" s="85"/>
      <c r="SAA46" s="85"/>
      <c r="SAB46" s="85"/>
      <c r="SAC46" s="85"/>
      <c r="SAD46" s="85"/>
      <c r="SAE46" s="85"/>
      <c r="SAF46" s="85"/>
      <c r="SAG46" s="85"/>
      <c r="SAH46" s="85"/>
      <c r="SAI46" s="85"/>
      <c r="SAJ46" s="85"/>
      <c r="SAK46" s="85"/>
      <c r="SAL46" s="85"/>
      <c r="SAM46" s="85"/>
      <c r="SAN46" s="85"/>
      <c r="SAO46" s="85"/>
      <c r="SAP46" s="85"/>
      <c r="SAQ46" s="85"/>
      <c r="SAR46" s="85"/>
      <c r="SAS46" s="85"/>
      <c r="SAT46" s="85"/>
      <c r="SAU46" s="85"/>
      <c r="SAV46" s="85"/>
      <c r="SAW46" s="85"/>
      <c r="SAX46" s="85"/>
      <c r="SAY46" s="85"/>
      <c r="SAZ46" s="85"/>
      <c r="SBA46" s="85"/>
      <c r="SBB46" s="85"/>
      <c r="SBC46" s="85"/>
      <c r="SBD46" s="85"/>
      <c r="SBE46" s="85"/>
      <c r="SBF46" s="85"/>
      <c r="SBG46" s="85"/>
      <c r="SBH46" s="85"/>
      <c r="SBI46" s="85"/>
      <c r="SBJ46" s="85"/>
      <c r="SBK46" s="85"/>
      <c r="SBL46" s="85"/>
      <c r="SBM46" s="85"/>
      <c r="SBN46" s="85"/>
      <c r="SBO46" s="85"/>
      <c r="SBP46" s="85"/>
      <c r="SBQ46" s="85"/>
      <c r="SBR46" s="85"/>
      <c r="SBS46" s="85"/>
      <c r="SBT46" s="85"/>
      <c r="SBU46" s="85"/>
      <c r="SBV46" s="85"/>
      <c r="SBW46" s="85"/>
      <c r="SBX46" s="85"/>
      <c r="SBY46" s="85"/>
      <c r="SBZ46" s="85"/>
      <c r="SCA46" s="85"/>
      <c r="SCB46" s="85"/>
      <c r="SCC46" s="85"/>
      <c r="SCD46" s="85"/>
      <c r="SCE46" s="85"/>
      <c r="SCF46" s="85"/>
      <c r="SCG46" s="85"/>
      <c r="SCH46" s="85"/>
      <c r="SCI46" s="85"/>
      <c r="SCJ46" s="85"/>
      <c r="SCK46" s="85"/>
      <c r="SCL46" s="85"/>
      <c r="SCM46" s="85"/>
      <c r="SCN46" s="85"/>
      <c r="SCO46" s="85"/>
      <c r="SCP46" s="85"/>
      <c r="SCQ46" s="85"/>
      <c r="SCR46" s="85"/>
      <c r="SCS46" s="85"/>
      <c r="SCT46" s="85"/>
      <c r="SCU46" s="85"/>
      <c r="SCV46" s="85"/>
      <c r="SCW46" s="85"/>
      <c r="SCX46" s="85"/>
      <c r="SCY46" s="85"/>
      <c r="SCZ46" s="85"/>
      <c r="SDA46" s="85"/>
      <c r="SDB46" s="85"/>
      <c r="SDC46" s="85"/>
      <c r="SDD46" s="85"/>
      <c r="SDE46" s="85"/>
      <c r="SDF46" s="85"/>
      <c r="SDG46" s="85"/>
      <c r="SDH46" s="85"/>
      <c r="SDI46" s="85"/>
      <c r="SDJ46" s="85"/>
      <c r="SDK46" s="85"/>
      <c r="SDL46" s="85"/>
      <c r="SDM46" s="85"/>
      <c r="SDN46" s="85"/>
      <c r="SDO46" s="85"/>
      <c r="SDP46" s="85"/>
      <c r="SDQ46" s="85"/>
      <c r="SDR46" s="85"/>
      <c r="SDS46" s="85"/>
      <c r="SDT46" s="85"/>
      <c r="SDU46" s="85"/>
      <c r="SDV46" s="85"/>
      <c r="SDW46" s="85"/>
      <c r="SDX46" s="85"/>
      <c r="SDY46" s="85"/>
      <c r="SDZ46" s="85"/>
      <c r="SEA46" s="85"/>
      <c r="SEB46" s="85"/>
      <c r="SEC46" s="85"/>
      <c r="SED46" s="85"/>
      <c r="SEE46" s="85"/>
      <c r="SEF46" s="85"/>
      <c r="SEG46" s="85"/>
      <c r="SEH46" s="85"/>
      <c r="SEI46" s="85"/>
      <c r="SEJ46" s="85"/>
      <c r="SEK46" s="85"/>
      <c r="SEL46" s="85"/>
      <c r="SEM46" s="85"/>
      <c r="SEN46" s="85"/>
      <c r="SEO46" s="85"/>
      <c r="SEP46" s="85"/>
      <c r="SEQ46" s="85"/>
      <c r="SER46" s="85"/>
      <c r="SES46" s="85"/>
      <c r="SET46" s="85"/>
      <c r="SEU46" s="85"/>
      <c r="SEV46" s="85"/>
      <c r="SEW46" s="85"/>
      <c r="SEX46" s="85"/>
      <c r="SEY46" s="85"/>
      <c r="SEZ46" s="85"/>
      <c r="SFA46" s="85"/>
      <c r="SFB46" s="85"/>
      <c r="SFC46" s="85"/>
      <c r="SFD46" s="85"/>
      <c r="SFE46" s="85"/>
      <c r="SFF46" s="85"/>
      <c r="SFG46" s="85"/>
      <c r="SFH46" s="85"/>
      <c r="SFI46" s="85"/>
      <c r="SFJ46" s="85"/>
      <c r="SFK46" s="85"/>
      <c r="SFL46" s="85"/>
      <c r="SFM46" s="85"/>
      <c r="SFN46" s="85"/>
      <c r="SFO46" s="85"/>
      <c r="SFP46" s="85"/>
      <c r="SFQ46" s="85"/>
      <c r="SFR46" s="85"/>
      <c r="SFS46" s="85"/>
      <c r="SFT46" s="85"/>
      <c r="SFU46" s="85"/>
      <c r="SFV46" s="85"/>
      <c r="SFW46" s="85"/>
      <c r="SFX46" s="85"/>
      <c r="SFY46" s="85"/>
      <c r="SFZ46" s="85"/>
      <c r="SGA46" s="85"/>
      <c r="SGB46" s="85"/>
      <c r="SGC46" s="85"/>
      <c r="SGD46" s="85"/>
      <c r="SGE46" s="85"/>
      <c r="SGF46" s="85"/>
      <c r="SGG46" s="85"/>
      <c r="SGH46" s="85"/>
      <c r="SGI46" s="85"/>
      <c r="SGJ46" s="85"/>
      <c r="SGK46" s="85"/>
      <c r="SGL46" s="85"/>
      <c r="SGM46" s="85"/>
      <c r="SGN46" s="85"/>
      <c r="SGO46" s="85"/>
      <c r="SGP46" s="85"/>
      <c r="SGQ46" s="85"/>
      <c r="SGR46" s="85"/>
      <c r="SGS46" s="85"/>
      <c r="SGT46" s="85"/>
      <c r="SGU46" s="85"/>
      <c r="SGV46" s="85"/>
      <c r="SGW46" s="85"/>
      <c r="SGX46" s="85"/>
      <c r="SGY46" s="85"/>
      <c r="SGZ46" s="85"/>
      <c r="SHA46" s="85"/>
      <c r="SHB46" s="85"/>
      <c r="SHC46" s="85"/>
      <c r="SHD46" s="85"/>
      <c r="SHE46" s="85"/>
      <c r="SHF46" s="85"/>
      <c r="SHG46" s="85"/>
      <c r="SHH46" s="85"/>
      <c r="SHI46" s="85"/>
      <c r="SHJ46" s="85"/>
      <c r="SHK46" s="85"/>
      <c r="SHL46" s="85"/>
      <c r="SHM46" s="85"/>
      <c r="SHN46" s="85"/>
      <c r="SHO46" s="85"/>
      <c r="SHP46" s="85"/>
      <c r="SHQ46" s="85"/>
      <c r="SHR46" s="85"/>
      <c r="SHS46" s="85"/>
      <c r="SHT46" s="85"/>
      <c r="SHU46" s="85"/>
      <c r="SHV46" s="85"/>
      <c r="SHW46" s="85"/>
      <c r="SHX46" s="85"/>
      <c r="SHY46" s="85"/>
      <c r="SHZ46" s="85"/>
      <c r="SIA46" s="85"/>
      <c r="SIB46" s="85"/>
      <c r="SIC46" s="85"/>
      <c r="SID46" s="85"/>
      <c r="SIE46" s="85"/>
      <c r="SIF46" s="85"/>
      <c r="SIG46" s="85"/>
      <c r="SIH46" s="85"/>
      <c r="SII46" s="85"/>
      <c r="SIJ46" s="85"/>
      <c r="SIK46" s="85"/>
      <c r="SIL46" s="85"/>
      <c r="SIM46" s="85"/>
      <c r="SIN46" s="85"/>
      <c r="SIO46" s="85"/>
      <c r="SIP46" s="85"/>
      <c r="SIQ46" s="85"/>
      <c r="SIR46" s="85"/>
      <c r="SIS46" s="85"/>
      <c r="SIT46" s="85"/>
      <c r="SIU46" s="85"/>
      <c r="SIV46" s="85"/>
      <c r="SIW46" s="85"/>
      <c r="SIX46" s="85"/>
      <c r="SIY46" s="85"/>
      <c r="SIZ46" s="85"/>
      <c r="SJA46" s="85"/>
      <c r="SJB46" s="85"/>
      <c r="SJC46" s="85"/>
      <c r="SJD46" s="85"/>
      <c r="SJE46" s="85"/>
      <c r="SJF46" s="85"/>
      <c r="SJG46" s="85"/>
      <c r="SJH46" s="85"/>
      <c r="SJI46" s="85"/>
      <c r="SJJ46" s="85"/>
      <c r="SJK46" s="85"/>
      <c r="SJL46" s="85"/>
      <c r="SJM46" s="85"/>
      <c r="SJN46" s="85"/>
      <c r="SJO46" s="85"/>
      <c r="SJP46" s="85"/>
      <c r="SJQ46" s="85"/>
      <c r="SJR46" s="85"/>
      <c r="SJS46" s="85"/>
      <c r="SJT46" s="85"/>
      <c r="SJU46" s="85"/>
      <c r="SJV46" s="85"/>
      <c r="SJW46" s="85"/>
      <c r="SJX46" s="85"/>
      <c r="SJY46" s="85"/>
      <c r="SJZ46" s="85"/>
      <c r="SKA46" s="85"/>
      <c r="SKB46" s="85"/>
      <c r="SKC46" s="85"/>
      <c r="SKD46" s="85"/>
      <c r="SKE46" s="85"/>
      <c r="SKF46" s="85"/>
      <c r="SKG46" s="85"/>
      <c r="SKH46" s="85"/>
      <c r="SKI46" s="85"/>
      <c r="SKJ46" s="85"/>
      <c r="SKK46" s="85"/>
      <c r="SKL46" s="85"/>
      <c r="SKM46" s="85"/>
      <c r="SKN46" s="85"/>
      <c r="SKO46" s="85"/>
      <c r="SKP46" s="85"/>
      <c r="SKQ46" s="85"/>
      <c r="SKR46" s="85"/>
      <c r="SKS46" s="85"/>
      <c r="SKT46" s="85"/>
      <c r="SKU46" s="85"/>
      <c r="SKV46" s="85"/>
      <c r="SKW46" s="85"/>
      <c r="SKX46" s="85"/>
      <c r="SKY46" s="85"/>
      <c r="SKZ46" s="85"/>
      <c r="SLA46" s="85"/>
      <c r="SLB46" s="85"/>
      <c r="SLC46" s="85"/>
      <c r="SLD46" s="85"/>
      <c r="SLE46" s="85"/>
      <c r="SLF46" s="85"/>
      <c r="SLG46" s="85"/>
      <c r="SLH46" s="85"/>
      <c r="SLI46" s="85"/>
      <c r="SLJ46" s="85"/>
      <c r="SLK46" s="85"/>
      <c r="SLL46" s="85"/>
      <c r="SLM46" s="85"/>
      <c r="SLN46" s="85"/>
      <c r="SLO46" s="85"/>
      <c r="SLP46" s="85"/>
      <c r="SLQ46" s="85"/>
      <c r="SLR46" s="85"/>
      <c r="SLS46" s="85"/>
      <c r="SLT46" s="85"/>
      <c r="SLU46" s="85"/>
      <c r="SLV46" s="85"/>
      <c r="SLW46" s="85"/>
      <c r="SLX46" s="85"/>
      <c r="SLY46" s="85"/>
      <c r="SLZ46" s="85"/>
      <c r="SMA46" s="85"/>
      <c r="SMB46" s="85"/>
      <c r="SMC46" s="85"/>
      <c r="SMD46" s="85"/>
      <c r="SME46" s="85"/>
      <c r="SMF46" s="85"/>
      <c r="SMG46" s="85"/>
      <c r="SMH46" s="85"/>
      <c r="SMI46" s="85"/>
      <c r="SMJ46" s="85"/>
      <c r="SMK46" s="85"/>
      <c r="SML46" s="85"/>
      <c r="SMM46" s="85"/>
      <c r="SMN46" s="85"/>
      <c r="SMO46" s="85"/>
      <c r="SMP46" s="85"/>
      <c r="SMQ46" s="85"/>
      <c r="SMR46" s="85"/>
      <c r="SMS46" s="85"/>
      <c r="SMT46" s="85"/>
      <c r="SMU46" s="85"/>
      <c r="SMV46" s="85"/>
      <c r="SMW46" s="85"/>
      <c r="SMX46" s="85"/>
      <c r="SMY46" s="85"/>
      <c r="SMZ46" s="85"/>
      <c r="SNA46" s="85"/>
      <c r="SNB46" s="85"/>
      <c r="SNC46" s="85"/>
      <c r="SND46" s="85"/>
      <c r="SNE46" s="85"/>
      <c r="SNF46" s="85"/>
      <c r="SNG46" s="85"/>
      <c r="SNH46" s="85"/>
      <c r="SNI46" s="85"/>
      <c r="SNJ46" s="85"/>
      <c r="SNK46" s="85"/>
      <c r="SNL46" s="85"/>
      <c r="SNM46" s="85"/>
      <c r="SNN46" s="85"/>
      <c r="SNO46" s="85"/>
      <c r="SNP46" s="85"/>
      <c r="SNQ46" s="85"/>
      <c r="SNR46" s="85"/>
      <c r="SNS46" s="85"/>
      <c r="SNT46" s="85"/>
      <c r="SNU46" s="85"/>
      <c r="SNV46" s="85"/>
      <c r="SNW46" s="85"/>
      <c r="SNX46" s="85"/>
      <c r="SNY46" s="85"/>
      <c r="SNZ46" s="85"/>
      <c r="SOA46" s="85"/>
      <c r="SOB46" s="85"/>
      <c r="SOC46" s="85"/>
      <c r="SOD46" s="85"/>
      <c r="SOE46" s="85"/>
      <c r="SOF46" s="85"/>
      <c r="SOG46" s="85"/>
      <c r="SOH46" s="85"/>
      <c r="SOI46" s="85"/>
      <c r="SOJ46" s="85"/>
      <c r="SOK46" s="85"/>
      <c r="SOL46" s="85"/>
      <c r="SOM46" s="85"/>
      <c r="SON46" s="85"/>
      <c r="SOO46" s="85"/>
      <c r="SOP46" s="85"/>
      <c r="SOQ46" s="85"/>
      <c r="SOR46" s="85"/>
      <c r="SOS46" s="85"/>
      <c r="SOT46" s="85"/>
      <c r="SOU46" s="85"/>
      <c r="SOV46" s="85"/>
      <c r="SOW46" s="85"/>
      <c r="SOX46" s="85"/>
      <c r="SOY46" s="85"/>
      <c r="SOZ46" s="85"/>
      <c r="SPA46" s="85"/>
      <c r="SPB46" s="85"/>
      <c r="SPC46" s="85"/>
      <c r="SPD46" s="85"/>
      <c r="SPE46" s="85"/>
      <c r="SPF46" s="85"/>
      <c r="SPG46" s="85"/>
      <c r="SPH46" s="85"/>
      <c r="SPI46" s="85"/>
      <c r="SPJ46" s="85"/>
      <c r="SPK46" s="85"/>
      <c r="SPL46" s="85"/>
      <c r="SPM46" s="85"/>
      <c r="SPN46" s="85"/>
      <c r="SPO46" s="85"/>
      <c r="SPP46" s="85"/>
      <c r="SPQ46" s="85"/>
      <c r="SPR46" s="85"/>
      <c r="SPS46" s="85"/>
      <c r="SPT46" s="85"/>
      <c r="SPU46" s="85"/>
      <c r="SPV46" s="85"/>
      <c r="SPW46" s="85"/>
      <c r="SPX46" s="85"/>
      <c r="SPY46" s="85"/>
      <c r="SPZ46" s="85"/>
      <c r="SQA46" s="85"/>
      <c r="SQB46" s="85"/>
      <c r="SQC46" s="85"/>
      <c r="SQD46" s="85"/>
      <c r="SQE46" s="85"/>
      <c r="SQF46" s="85"/>
      <c r="SQG46" s="85"/>
      <c r="SQH46" s="85"/>
      <c r="SQI46" s="85"/>
      <c r="SQJ46" s="85"/>
      <c r="SQK46" s="85"/>
      <c r="SQL46" s="85"/>
      <c r="SQM46" s="85"/>
      <c r="SQN46" s="85"/>
      <c r="SQO46" s="85"/>
      <c r="SQP46" s="85"/>
      <c r="SQQ46" s="85"/>
      <c r="SQR46" s="85"/>
      <c r="SQS46" s="85"/>
      <c r="SQT46" s="85"/>
      <c r="SQU46" s="85"/>
      <c r="SQV46" s="85"/>
      <c r="SQW46" s="85"/>
      <c r="SQX46" s="85"/>
      <c r="SQY46" s="85"/>
      <c r="SQZ46" s="85"/>
      <c r="SRA46" s="85"/>
      <c r="SRB46" s="85"/>
      <c r="SRC46" s="85"/>
      <c r="SRD46" s="85"/>
      <c r="SRE46" s="85"/>
      <c r="SRF46" s="85"/>
      <c r="SRG46" s="85"/>
      <c r="SRH46" s="85"/>
      <c r="SRI46" s="85"/>
      <c r="SRJ46" s="85"/>
      <c r="SRK46" s="85"/>
      <c r="SRL46" s="85"/>
      <c r="SRM46" s="85"/>
      <c r="SRN46" s="85"/>
      <c r="SRO46" s="85"/>
      <c r="SRP46" s="85"/>
      <c r="SRQ46" s="85"/>
      <c r="SRR46" s="85"/>
      <c r="SRS46" s="85"/>
      <c r="SRT46" s="85"/>
      <c r="SRU46" s="85"/>
      <c r="SRV46" s="85"/>
      <c r="SRW46" s="85"/>
      <c r="SRX46" s="85"/>
      <c r="SRY46" s="85"/>
      <c r="SRZ46" s="85"/>
      <c r="SSA46" s="85"/>
      <c r="SSB46" s="85"/>
      <c r="SSC46" s="85"/>
      <c r="SSD46" s="85"/>
      <c r="SSE46" s="85"/>
      <c r="SSF46" s="85"/>
      <c r="SSG46" s="85"/>
      <c r="SSH46" s="85"/>
      <c r="SSI46" s="85"/>
      <c r="SSJ46" s="85"/>
      <c r="SSK46" s="85"/>
      <c r="SSL46" s="85"/>
      <c r="SSM46" s="85"/>
      <c r="SSN46" s="85"/>
      <c r="SSO46" s="85"/>
      <c r="SSP46" s="85"/>
      <c r="SSQ46" s="85"/>
      <c r="SSR46" s="85"/>
      <c r="SSS46" s="85"/>
      <c r="SST46" s="85"/>
      <c r="SSU46" s="85"/>
      <c r="SSV46" s="85"/>
      <c r="SSW46" s="85"/>
      <c r="SSX46" s="85"/>
      <c r="SSY46" s="85"/>
      <c r="SSZ46" s="85"/>
      <c r="STA46" s="85"/>
      <c r="STB46" s="85"/>
      <c r="STC46" s="85"/>
      <c r="STD46" s="85"/>
      <c r="STE46" s="85"/>
      <c r="STF46" s="85"/>
      <c r="STG46" s="85"/>
      <c r="STH46" s="85"/>
      <c r="STI46" s="85"/>
      <c r="STJ46" s="85"/>
      <c r="STK46" s="85"/>
      <c r="STL46" s="85"/>
      <c r="STM46" s="85"/>
      <c r="STN46" s="85"/>
      <c r="STO46" s="85"/>
      <c r="STP46" s="85"/>
      <c r="STQ46" s="85"/>
      <c r="STR46" s="85"/>
      <c r="STS46" s="85"/>
      <c r="STT46" s="85"/>
      <c r="STU46" s="85"/>
      <c r="STV46" s="85"/>
      <c r="STW46" s="85"/>
      <c r="STX46" s="85"/>
      <c r="STY46" s="85"/>
      <c r="STZ46" s="85"/>
      <c r="SUA46" s="85"/>
      <c r="SUB46" s="85"/>
      <c r="SUC46" s="85"/>
      <c r="SUD46" s="85"/>
      <c r="SUE46" s="85"/>
      <c r="SUF46" s="85"/>
      <c r="SUG46" s="85"/>
      <c r="SUH46" s="85"/>
      <c r="SUI46" s="85"/>
      <c r="SUJ46" s="85"/>
      <c r="SUK46" s="85"/>
      <c r="SUL46" s="85"/>
      <c r="SUM46" s="85"/>
      <c r="SUN46" s="85"/>
      <c r="SUO46" s="85"/>
      <c r="SUP46" s="85"/>
      <c r="SUQ46" s="85"/>
      <c r="SUR46" s="85"/>
      <c r="SUS46" s="85"/>
      <c r="SUT46" s="85"/>
      <c r="SUU46" s="85"/>
      <c r="SUV46" s="85"/>
      <c r="SUW46" s="85"/>
      <c r="SUX46" s="85"/>
      <c r="SUY46" s="85"/>
      <c r="SUZ46" s="85"/>
      <c r="SVA46" s="85"/>
      <c r="SVB46" s="85"/>
      <c r="SVC46" s="85"/>
      <c r="SVD46" s="85"/>
      <c r="SVE46" s="85"/>
      <c r="SVF46" s="85"/>
      <c r="SVG46" s="85"/>
      <c r="SVH46" s="85"/>
      <c r="SVI46" s="85"/>
      <c r="SVJ46" s="85"/>
      <c r="SVK46" s="85"/>
      <c r="SVL46" s="85"/>
      <c r="SVM46" s="85"/>
      <c r="SVN46" s="85"/>
      <c r="SVO46" s="85"/>
      <c r="SVP46" s="85"/>
      <c r="SVQ46" s="85"/>
      <c r="SVR46" s="85"/>
      <c r="SVS46" s="85"/>
      <c r="SVT46" s="85"/>
      <c r="SVU46" s="85"/>
      <c r="SVV46" s="85"/>
      <c r="SVW46" s="85"/>
      <c r="SVX46" s="85"/>
      <c r="SVY46" s="85"/>
      <c r="SVZ46" s="85"/>
      <c r="SWA46" s="85"/>
      <c r="SWB46" s="85"/>
      <c r="SWC46" s="85"/>
      <c r="SWD46" s="85"/>
      <c r="SWE46" s="85"/>
      <c r="SWF46" s="85"/>
      <c r="SWG46" s="85"/>
      <c r="SWH46" s="85"/>
      <c r="SWI46" s="85"/>
      <c r="SWJ46" s="85"/>
      <c r="SWK46" s="85"/>
      <c r="SWL46" s="85"/>
      <c r="SWM46" s="85"/>
      <c r="SWN46" s="85"/>
      <c r="SWO46" s="85"/>
      <c r="SWP46" s="85"/>
      <c r="SWQ46" s="85"/>
      <c r="SWR46" s="85"/>
      <c r="SWS46" s="85"/>
      <c r="SWT46" s="85"/>
      <c r="SWU46" s="85"/>
      <c r="SWV46" s="85"/>
      <c r="SWW46" s="85"/>
      <c r="SWX46" s="85"/>
      <c r="SWY46" s="85"/>
      <c r="SWZ46" s="85"/>
      <c r="SXA46" s="85"/>
      <c r="SXB46" s="85"/>
      <c r="SXC46" s="85"/>
      <c r="SXD46" s="85"/>
      <c r="SXE46" s="85"/>
      <c r="SXF46" s="85"/>
      <c r="SXG46" s="85"/>
      <c r="SXH46" s="85"/>
      <c r="SXI46" s="85"/>
      <c r="SXJ46" s="85"/>
      <c r="SXK46" s="85"/>
      <c r="SXL46" s="85"/>
      <c r="SXM46" s="85"/>
      <c r="SXN46" s="85"/>
      <c r="SXO46" s="85"/>
      <c r="SXP46" s="85"/>
      <c r="SXQ46" s="85"/>
      <c r="SXR46" s="85"/>
      <c r="SXS46" s="85"/>
      <c r="SXT46" s="85"/>
      <c r="SXU46" s="85"/>
      <c r="SXV46" s="85"/>
      <c r="SXW46" s="85"/>
      <c r="SXX46" s="85"/>
      <c r="SXY46" s="85"/>
      <c r="SXZ46" s="85"/>
      <c r="SYA46" s="85"/>
      <c r="SYB46" s="85"/>
      <c r="SYC46" s="85"/>
      <c r="SYD46" s="85"/>
      <c r="SYE46" s="85"/>
      <c r="SYF46" s="85"/>
      <c r="SYG46" s="85"/>
      <c r="SYH46" s="85"/>
      <c r="SYI46" s="85"/>
      <c r="SYJ46" s="85"/>
      <c r="SYK46" s="85"/>
      <c r="SYL46" s="85"/>
      <c r="SYM46" s="85"/>
      <c r="SYN46" s="85"/>
      <c r="SYO46" s="85"/>
      <c r="SYP46" s="85"/>
      <c r="SYQ46" s="85"/>
      <c r="SYR46" s="85"/>
      <c r="SYS46" s="85"/>
      <c r="SYT46" s="85"/>
      <c r="SYU46" s="85"/>
      <c r="SYV46" s="85"/>
      <c r="SYW46" s="85"/>
      <c r="SYX46" s="85"/>
      <c r="SYY46" s="85"/>
      <c r="SYZ46" s="85"/>
      <c r="SZA46" s="85"/>
      <c r="SZB46" s="85"/>
      <c r="SZC46" s="85"/>
      <c r="SZD46" s="85"/>
      <c r="SZE46" s="85"/>
      <c r="SZF46" s="85"/>
      <c r="SZG46" s="85"/>
      <c r="SZH46" s="85"/>
      <c r="SZI46" s="85"/>
      <c r="SZJ46" s="85"/>
      <c r="SZK46" s="85"/>
      <c r="SZL46" s="85"/>
      <c r="SZM46" s="85"/>
      <c r="SZN46" s="85"/>
      <c r="SZO46" s="85"/>
      <c r="SZP46" s="85"/>
      <c r="SZQ46" s="85"/>
      <c r="SZR46" s="85"/>
      <c r="SZS46" s="85"/>
      <c r="SZT46" s="85"/>
      <c r="SZU46" s="85"/>
      <c r="SZV46" s="85"/>
      <c r="SZW46" s="85"/>
      <c r="SZX46" s="85"/>
      <c r="SZY46" s="85"/>
      <c r="SZZ46" s="85"/>
      <c r="TAA46" s="85"/>
      <c r="TAB46" s="85"/>
      <c r="TAC46" s="85"/>
      <c r="TAD46" s="85"/>
      <c r="TAE46" s="85"/>
      <c r="TAF46" s="85"/>
      <c r="TAG46" s="85"/>
      <c r="TAH46" s="85"/>
      <c r="TAI46" s="85"/>
      <c r="TAJ46" s="85"/>
      <c r="TAK46" s="85"/>
      <c r="TAL46" s="85"/>
      <c r="TAM46" s="85"/>
      <c r="TAN46" s="85"/>
      <c r="TAO46" s="85"/>
      <c r="TAP46" s="85"/>
      <c r="TAQ46" s="85"/>
      <c r="TAR46" s="85"/>
      <c r="TAS46" s="85"/>
      <c r="TAT46" s="85"/>
      <c r="TAU46" s="85"/>
      <c r="TAV46" s="85"/>
      <c r="TAW46" s="85"/>
      <c r="TAX46" s="85"/>
      <c r="TAY46" s="85"/>
      <c r="TAZ46" s="85"/>
      <c r="TBA46" s="85"/>
      <c r="TBB46" s="85"/>
      <c r="TBC46" s="85"/>
      <c r="TBD46" s="85"/>
      <c r="TBE46" s="85"/>
      <c r="TBF46" s="85"/>
      <c r="TBG46" s="85"/>
      <c r="TBH46" s="85"/>
      <c r="TBI46" s="85"/>
      <c r="TBJ46" s="85"/>
      <c r="TBK46" s="85"/>
      <c r="TBL46" s="85"/>
      <c r="TBM46" s="85"/>
      <c r="TBN46" s="85"/>
      <c r="TBO46" s="85"/>
      <c r="TBP46" s="85"/>
      <c r="TBQ46" s="85"/>
      <c r="TBR46" s="85"/>
      <c r="TBS46" s="85"/>
      <c r="TBT46" s="85"/>
      <c r="TBU46" s="85"/>
      <c r="TBV46" s="85"/>
      <c r="TBW46" s="85"/>
      <c r="TBX46" s="85"/>
      <c r="TBY46" s="85"/>
      <c r="TBZ46" s="85"/>
      <c r="TCA46" s="85"/>
      <c r="TCB46" s="85"/>
      <c r="TCC46" s="85"/>
      <c r="TCD46" s="85"/>
      <c r="TCE46" s="85"/>
      <c r="TCF46" s="85"/>
      <c r="TCG46" s="85"/>
      <c r="TCH46" s="85"/>
      <c r="TCI46" s="85"/>
      <c r="TCJ46" s="85"/>
      <c r="TCK46" s="85"/>
      <c r="TCL46" s="85"/>
      <c r="TCM46" s="85"/>
      <c r="TCN46" s="85"/>
      <c r="TCO46" s="85"/>
      <c r="TCP46" s="85"/>
      <c r="TCQ46" s="85"/>
      <c r="TCR46" s="85"/>
      <c r="TCS46" s="85"/>
      <c r="TCT46" s="85"/>
      <c r="TCU46" s="85"/>
      <c r="TCV46" s="85"/>
      <c r="TCW46" s="85"/>
      <c r="TCX46" s="85"/>
      <c r="TCY46" s="85"/>
      <c r="TCZ46" s="85"/>
      <c r="TDA46" s="85"/>
      <c r="TDB46" s="85"/>
      <c r="TDC46" s="85"/>
      <c r="TDD46" s="85"/>
      <c r="TDE46" s="85"/>
      <c r="TDF46" s="85"/>
      <c r="TDG46" s="85"/>
      <c r="TDH46" s="85"/>
      <c r="TDI46" s="85"/>
      <c r="TDJ46" s="85"/>
      <c r="TDK46" s="85"/>
      <c r="TDL46" s="85"/>
      <c r="TDM46" s="85"/>
      <c r="TDN46" s="85"/>
      <c r="TDO46" s="85"/>
      <c r="TDP46" s="85"/>
      <c r="TDQ46" s="85"/>
      <c r="TDR46" s="85"/>
      <c r="TDS46" s="85"/>
      <c r="TDT46" s="85"/>
      <c r="TDU46" s="85"/>
      <c r="TDV46" s="85"/>
      <c r="TDW46" s="85"/>
      <c r="TDX46" s="85"/>
      <c r="TDY46" s="85"/>
      <c r="TDZ46" s="85"/>
      <c r="TEA46" s="85"/>
      <c r="TEB46" s="85"/>
      <c r="TEC46" s="85"/>
      <c r="TED46" s="85"/>
      <c r="TEE46" s="85"/>
      <c r="TEF46" s="85"/>
      <c r="TEG46" s="85"/>
      <c r="TEH46" s="85"/>
      <c r="TEI46" s="85"/>
      <c r="TEJ46" s="85"/>
      <c r="TEK46" s="85"/>
      <c r="TEL46" s="85"/>
      <c r="TEM46" s="85"/>
      <c r="TEN46" s="85"/>
      <c r="TEO46" s="85"/>
      <c r="TEP46" s="85"/>
      <c r="TEQ46" s="85"/>
      <c r="TER46" s="85"/>
      <c r="TES46" s="85"/>
      <c r="TET46" s="85"/>
      <c r="TEU46" s="85"/>
      <c r="TEV46" s="85"/>
      <c r="TEW46" s="85"/>
      <c r="TEX46" s="85"/>
      <c r="TEY46" s="85"/>
      <c r="TEZ46" s="85"/>
      <c r="TFA46" s="85"/>
      <c r="TFB46" s="85"/>
      <c r="TFC46" s="85"/>
      <c r="TFD46" s="85"/>
      <c r="TFE46" s="85"/>
      <c r="TFF46" s="85"/>
      <c r="TFG46" s="85"/>
      <c r="TFH46" s="85"/>
      <c r="TFI46" s="85"/>
      <c r="TFJ46" s="85"/>
      <c r="TFK46" s="85"/>
      <c r="TFL46" s="85"/>
      <c r="TFM46" s="85"/>
      <c r="TFN46" s="85"/>
      <c r="TFO46" s="85"/>
      <c r="TFP46" s="85"/>
      <c r="TFQ46" s="85"/>
      <c r="TFR46" s="85"/>
      <c r="TFS46" s="85"/>
      <c r="TFT46" s="85"/>
      <c r="TFU46" s="85"/>
      <c r="TFV46" s="85"/>
      <c r="TFW46" s="85"/>
      <c r="TFX46" s="85"/>
      <c r="TFY46" s="85"/>
      <c r="TFZ46" s="85"/>
      <c r="TGA46" s="85"/>
      <c r="TGB46" s="85"/>
      <c r="TGC46" s="85"/>
      <c r="TGD46" s="85"/>
      <c r="TGE46" s="85"/>
      <c r="TGF46" s="85"/>
      <c r="TGG46" s="85"/>
      <c r="TGH46" s="85"/>
      <c r="TGI46" s="85"/>
      <c r="TGJ46" s="85"/>
      <c r="TGK46" s="85"/>
      <c r="TGL46" s="85"/>
      <c r="TGM46" s="85"/>
      <c r="TGN46" s="85"/>
      <c r="TGO46" s="85"/>
      <c r="TGP46" s="85"/>
      <c r="TGQ46" s="85"/>
      <c r="TGR46" s="85"/>
      <c r="TGS46" s="85"/>
      <c r="TGT46" s="85"/>
      <c r="TGU46" s="85"/>
      <c r="TGV46" s="85"/>
      <c r="TGW46" s="85"/>
      <c r="TGX46" s="85"/>
      <c r="TGY46" s="85"/>
      <c r="TGZ46" s="85"/>
      <c r="THA46" s="85"/>
      <c r="THB46" s="85"/>
      <c r="THC46" s="85"/>
      <c r="THD46" s="85"/>
      <c r="THE46" s="85"/>
      <c r="THF46" s="85"/>
      <c r="THG46" s="85"/>
      <c r="THH46" s="85"/>
      <c r="THI46" s="85"/>
      <c r="THJ46" s="85"/>
      <c r="THK46" s="85"/>
      <c r="THL46" s="85"/>
      <c r="THM46" s="85"/>
      <c r="THN46" s="85"/>
      <c r="THO46" s="85"/>
      <c r="THP46" s="85"/>
      <c r="THQ46" s="85"/>
      <c r="THR46" s="85"/>
      <c r="THS46" s="85"/>
      <c r="THT46" s="85"/>
      <c r="THU46" s="85"/>
      <c r="THV46" s="85"/>
      <c r="THW46" s="85"/>
      <c r="THX46" s="85"/>
      <c r="THY46" s="85"/>
      <c r="THZ46" s="85"/>
      <c r="TIA46" s="85"/>
      <c r="TIB46" s="85"/>
      <c r="TIC46" s="85"/>
      <c r="TID46" s="85"/>
      <c r="TIE46" s="85"/>
      <c r="TIF46" s="85"/>
      <c r="TIG46" s="85"/>
      <c r="TIH46" s="85"/>
      <c r="TII46" s="85"/>
      <c r="TIJ46" s="85"/>
      <c r="TIK46" s="85"/>
      <c r="TIL46" s="85"/>
      <c r="TIM46" s="85"/>
      <c r="TIN46" s="85"/>
      <c r="TIO46" s="85"/>
      <c r="TIP46" s="85"/>
      <c r="TIQ46" s="85"/>
      <c r="TIR46" s="85"/>
      <c r="TIS46" s="85"/>
      <c r="TIT46" s="85"/>
      <c r="TIU46" s="85"/>
      <c r="TIV46" s="85"/>
      <c r="TIW46" s="85"/>
      <c r="TIX46" s="85"/>
      <c r="TIY46" s="85"/>
      <c r="TIZ46" s="85"/>
      <c r="TJA46" s="85"/>
      <c r="TJB46" s="85"/>
      <c r="TJC46" s="85"/>
      <c r="TJD46" s="85"/>
      <c r="TJE46" s="85"/>
      <c r="TJF46" s="85"/>
      <c r="TJG46" s="85"/>
      <c r="TJH46" s="85"/>
      <c r="TJI46" s="85"/>
      <c r="TJJ46" s="85"/>
      <c r="TJK46" s="85"/>
      <c r="TJL46" s="85"/>
      <c r="TJM46" s="85"/>
      <c r="TJN46" s="85"/>
      <c r="TJO46" s="85"/>
      <c r="TJP46" s="85"/>
      <c r="TJQ46" s="85"/>
      <c r="TJR46" s="85"/>
      <c r="TJS46" s="85"/>
      <c r="TJT46" s="85"/>
      <c r="TJU46" s="85"/>
      <c r="TJV46" s="85"/>
      <c r="TJW46" s="85"/>
      <c r="TJX46" s="85"/>
      <c r="TJY46" s="85"/>
      <c r="TJZ46" s="85"/>
      <c r="TKA46" s="85"/>
      <c r="TKB46" s="85"/>
      <c r="TKC46" s="85"/>
      <c r="TKD46" s="85"/>
      <c r="TKE46" s="85"/>
      <c r="TKF46" s="85"/>
      <c r="TKG46" s="85"/>
      <c r="TKH46" s="85"/>
      <c r="TKI46" s="85"/>
      <c r="TKJ46" s="85"/>
      <c r="TKK46" s="85"/>
      <c r="TKL46" s="85"/>
      <c r="TKM46" s="85"/>
      <c r="TKN46" s="85"/>
      <c r="TKO46" s="85"/>
      <c r="TKP46" s="85"/>
      <c r="TKQ46" s="85"/>
      <c r="TKR46" s="85"/>
      <c r="TKS46" s="85"/>
      <c r="TKT46" s="85"/>
      <c r="TKU46" s="85"/>
      <c r="TKV46" s="85"/>
      <c r="TKW46" s="85"/>
      <c r="TKX46" s="85"/>
      <c r="TKY46" s="85"/>
      <c r="TKZ46" s="85"/>
      <c r="TLA46" s="85"/>
      <c r="TLB46" s="85"/>
      <c r="TLC46" s="85"/>
      <c r="TLD46" s="85"/>
      <c r="TLE46" s="85"/>
      <c r="TLF46" s="85"/>
      <c r="TLG46" s="85"/>
      <c r="TLH46" s="85"/>
      <c r="TLI46" s="85"/>
      <c r="TLJ46" s="85"/>
      <c r="TLK46" s="85"/>
      <c r="TLL46" s="85"/>
      <c r="TLM46" s="85"/>
      <c r="TLN46" s="85"/>
      <c r="TLO46" s="85"/>
      <c r="TLP46" s="85"/>
      <c r="TLQ46" s="85"/>
      <c r="TLR46" s="85"/>
      <c r="TLS46" s="85"/>
      <c r="TLT46" s="85"/>
      <c r="TLU46" s="85"/>
      <c r="TLV46" s="85"/>
      <c r="TLW46" s="85"/>
      <c r="TLX46" s="85"/>
      <c r="TLY46" s="85"/>
      <c r="TLZ46" s="85"/>
      <c r="TMA46" s="85"/>
      <c r="TMB46" s="85"/>
      <c r="TMC46" s="85"/>
      <c r="TMD46" s="85"/>
      <c r="TME46" s="85"/>
      <c r="TMF46" s="85"/>
      <c r="TMG46" s="85"/>
      <c r="TMH46" s="85"/>
      <c r="TMI46" s="85"/>
      <c r="TMJ46" s="85"/>
      <c r="TMK46" s="85"/>
      <c r="TML46" s="85"/>
      <c r="TMM46" s="85"/>
      <c r="TMN46" s="85"/>
      <c r="TMO46" s="85"/>
      <c r="TMP46" s="85"/>
      <c r="TMQ46" s="85"/>
      <c r="TMR46" s="85"/>
      <c r="TMS46" s="85"/>
      <c r="TMT46" s="85"/>
      <c r="TMU46" s="85"/>
      <c r="TMV46" s="85"/>
      <c r="TMW46" s="85"/>
      <c r="TMX46" s="85"/>
      <c r="TMY46" s="85"/>
      <c r="TMZ46" s="85"/>
      <c r="TNA46" s="85"/>
      <c r="TNB46" s="85"/>
      <c r="TNC46" s="85"/>
      <c r="TND46" s="85"/>
      <c r="TNE46" s="85"/>
      <c r="TNF46" s="85"/>
      <c r="TNG46" s="85"/>
      <c r="TNH46" s="85"/>
      <c r="TNI46" s="85"/>
      <c r="TNJ46" s="85"/>
      <c r="TNK46" s="85"/>
      <c r="TNL46" s="85"/>
      <c r="TNM46" s="85"/>
      <c r="TNN46" s="85"/>
      <c r="TNO46" s="85"/>
      <c r="TNP46" s="85"/>
      <c r="TNQ46" s="85"/>
      <c r="TNR46" s="85"/>
      <c r="TNS46" s="85"/>
      <c r="TNT46" s="85"/>
      <c r="TNU46" s="85"/>
      <c r="TNV46" s="85"/>
      <c r="TNW46" s="85"/>
      <c r="TNX46" s="85"/>
      <c r="TNY46" s="85"/>
      <c r="TNZ46" s="85"/>
      <c r="TOA46" s="85"/>
      <c r="TOB46" s="85"/>
      <c r="TOC46" s="85"/>
      <c r="TOD46" s="85"/>
      <c r="TOE46" s="85"/>
      <c r="TOF46" s="85"/>
      <c r="TOG46" s="85"/>
      <c r="TOH46" s="85"/>
      <c r="TOI46" s="85"/>
      <c r="TOJ46" s="85"/>
      <c r="TOK46" s="85"/>
      <c r="TOL46" s="85"/>
      <c r="TOM46" s="85"/>
      <c r="TON46" s="85"/>
      <c r="TOO46" s="85"/>
      <c r="TOP46" s="85"/>
      <c r="TOQ46" s="85"/>
      <c r="TOR46" s="85"/>
      <c r="TOS46" s="85"/>
      <c r="TOT46" s="85"/>
      <c r="TOU46" s="85"/>
      <c r="TOV46" s="85"/>
      <c r="TOW46" s="85"/>
      <c r="TOX46" s="85"/>
      <c r="TOY46" s="85"/>
      <c r="TOZ46" s="85"/>
      <c r="TPA46" s="85"/>
      <c r="TPB46" s="85"/>
      <c r="TPC46" s="85"/>
      <c r="TPD46" s="85"/>
      <c r="TPE46" s="85"/>
      <c r="TPF46" s="85"/>
      <c r="TPG46" s="85"/>
      <c r="TPH46" s="85"/>
      <c r="TPI46" s="85"/>
      <c r="TPJ46" s="85"/>
      <c r="TPK46" s="85"/>
      <c r="TPL46" s="85"/>
      <c r="TPM46" s="85"/>
      <c r="TPN46" s="85"/>
      <c r="TPO46" s="85"/>
      <c r="TPP46" s="85"/>
      <c r="TPQ46" s="85"/>
      <c r="TPR46" s="85"/>
      <c r="TPS46" s="85"/>
      <c r="TPT46" s="85"/>
      <c r="TPU46" s="85"/>
      <c r="TPV46" s="85"/>
      <c r="TPW46" s="85"/>
      <c r="TPX46" s="85"/>
      <c r="TPY46" s="85"/>
      <c r="TPZ46" s="85"/>
      <c r="TQA46" s="85"/>
      <c r="TQB46" s="85"/>
      <c r="TQC46" s="85"/>
      <c r="TQD46" s="85"/>
      <c r="TQE46" s="85"/>
      <c r="TQF46" s="85"/>
      <c r="TQG46" s="85"/>
      <c r="TQH46" s="85"/>
      <c r="TQI46" s="85"/>
      <c r="TQJ46" s="85"/>
      <c r="TQK46" s="85"/>
      <c r="TQL46" s="85"/>
      <c r="TQM46" s="85"/>
      <c r="TQN46" s="85"/>
      <c r="TQO46" s="85"/>
      <c r="TQP46" s="85"/>
      <c r="TQQ46" s="85"/>
      <c r="TQR46" s="85"/>
      <c r="TQS46" s="85"/>
      <c r="TQT46" s="85"/>
      <c r="TQU46" s="85"/>
      <c r="TQV46" s="85"/>
      <c r="TQW46" s="85"/>
      <c r="TQX46" s="85"/>
      <c r="TQY46" s="85"/>
      <c r="TQZ46" s="85"/>
      <c r="TRA46" s="85"/>
      <c r="TRB46" s="85"/>
      <c r="TRC46" s="85"/>
      <c r="TRD46" s="85"/>
      <c r="TRE46" s="85"/>
      <c r="TRF46" s="85"/>
      <c r="TRG46" s="85"/>
      <c r="TRH46" s="85"/>
      <c r="TRI46" s="85"/>
      <c r="TRJ46" s="85"/>
      <c r="TRK46" s="85"/>
      <c r="TRL46" s="85"/>
      <c r="TRM46" s="85"/>
      <c r="TRN46" s="85"/>
      <c r="TRO46" s="85"/>
      <c r="TRP46" s="85"/>
      <c r="TRQ46" s="85"/>
      <c r="TRR46" s="85"/>
      <c r="TRS46" s="85"/>
      <c r="TRT46" s="85"/>
      <c r="TRU46" s="85"/>
      <c r="TRV46" s="85"/>
      <c r="TRW46" s="85"/>
      <c r="TRX46" s="85"/>
      <c r="TRY46" s="85"/>
      <c r="TRZ46" s="85"/>
      <c r="TSA46" s="85"/>
      <c r="TSB46" s="85"/>
      <c r="TSC46" s="85"/>
      <c r="TSD46" s="85"/>
      <c r="TSE46" s="85"/>
      <c r="TSF46" s="85"/>
      <c r="TSG46" s="85"/>
      <c r="TSH46" s="85"/>
      <c r="TSI46" s="85"/>
      <c r="TSJ46" s="85"/>
      <c r="TSK46" s="85"/>
      <c r="TSL46" s="85"/>
      <c r="TSM46" s="85"/>
      <c r="TSN46" s="85"/>
      <c r="TSO46" s="85"/>
      <c r="TSP46" s="85"/>
      <c r="TSQ46" s="85"/>
      <c r="TSR46" s="85"/>
      <c r="TSS46" s="85"/>
      <c r="TST46" s="85"/>
      <c r="TSU46" s="85"/>
      <c r="TSV46" s="85"/>
      <c r="TSW46" s="85"/>
      <c r="TSX46" s="85"/>
      <c r="TSY46" s="85"/>
      <c r="TSZ46" s="85"/>
      <c r="TTA46" s="85"/>
      <c r="TTB46" s="85"/>
      <c r="TTC46" s="85"/>
      <c r="TTD46" s="85"/>
      <c r="TTE46" s="85"/>
      <c r="TTF46" s="85"/>
      <c r="TTG46" s="85"/>
      <c r="TTH46" s="85"/>
      <c r="TTI46" s="85"/>
      <c r="TTJ46" s="85"/>
      <c r="TTK46" s="85"/>
      <c r="TTL46" s="85"/>
      <c r="TTM46" s="85"/>
      <c r="TTN46" s="85"/>
      <c r="TTO46" s="85"/>
      <c r="TTP46" s="85"/>
      <c r="TTQ46" s="85"/>
      <c r="TTR46" s="85"/>
      <c r="TTS46" s="85"/>
      <c r="TTT46" s="85"/>
      <c r="TTU46" s="85"/>
      <c r="TTV46" s="85"/>
      <c r="TTW46" s="85"/>
      <c r="TTX46" s="85"/>
      <c r="TTY46" s="85"/>
      <c r="TTZ46" s="85"/>
      <c r="TUA46" s="85"/>
      <c r="TUB46" s="85"/>
      <c r="TUC46" s="85"/>
      <c r="TUD46" s="85"/>
      <c r="TUE46" s="85"/>
      <c r="TUF46" s="85"/>
      <c r="TUG46" s="85"/>
      <c r="TUH46" s="85"/>
      <c r="TUI46" s="85"/>
      <c r="TUJ46" s="85"/>
      <c r="TUK46" s="85"/>
      <c r="TUL46" s="85"/>
      <c r="TUM46" s="85"/>
      <c r="TUN46" s="85"/>
      <c r="TUO46" s="85"/>
      <c r="TUP46" s="85"/>
      <c r="TUQ46" s="85"/>
      <c r="TUR46" s="85"/>
      <c r="TUS46" s="85"/>
      <c r="TUT46" s="85"/>
      <c r="TUU46" s="85"/>
      <c r="TUV46" s="85"/>
      <c r="TUW46" s="85"/>
      <c r="TUX46" s="85"/>
      <c r="TUY46" s="85"/>
      <c r="TUZ46" s="85"/>
      <c r="TVA46" s="85"/>
      <c r="TVB46" s="85"/>
      <c r="TVC46" s="85"/>
      <c r="TVD46" s="85"/>
      <c r="TVE46" s="85"/>
      <c r="TVF46" s="85"/>
      <c r="TVG46" s="85"/>
      <c r="TVH46" s="85"/>
      <c r="TVI46" s="85"/>
      <c r="TVJ46" s="85"/>
      <c r="TVK46" s="85"/>
      <c r="TVL46" s="85"/>
      <c r="TVM46" s="85"/>
      <c r="TVN46" s="85"/>
      <c r="TVO46" s="85"/>
      <c r="TVP46" s="85"/>
      <c r="TVQ46" s="85"/>
      <c r="TVR46" s="85"/>
      <c r="TVS46" s="85"/>
      <c r="TVT46" s="85"/>
      <c r="TVU46" s="85"/>
      <c r="TVV46" s="85"/>
      <c r="TVW46" s="85"/>
      <c r="TVX46" s="85"/>
      <c r="TVY46" s="85"/>
      <c r="TVZ46" s="85"/>
      <c r="TWA46" s="85"/>
      <c r="TWB46" s="85"/>
      <c r="TWC46" s="85"/>
      <c r="TWD46" s="85"/>
      <c r="TWE46" s="85"/>
      <c r="TWF46" s="85"/>
      <c r="TWG46" s="85"/>
      <c r="TWH46" s="85"/>
      <c r="TWI46" s="85"/>
      <c r="TWJ46" s="85"/>
      <c r="TWK46" s="85"/>
      <c r="TWL46" s="85"/>
      <c r="TWM46" s="85"/>
      <c r="TWN46" s="85"/>
      <c r="TWO46" s="85"/>
      <c r="TWP46" s="85"/>
      <c r="TWQ46" s="85"/>
      <c r="TWR46" s="85"/>
      <c r="TWS46" s="85"/>
      <c r="TWT46" s="85"/>
      <c r="TWU46" s="85"/>
      <c r="TWV46" s="85"/>
      <c r="TWW46" s="85"/>
      <c r="TWX46" s="85"/>
      <c r="TWY46" s="85"/>
      <c r="TWZ46" s="85"/>
      <c r="TXA46" s="85"/>
      <c r="TXB46" s="85"/>
      <c r="TXC46" s="85"/>
      <c r="TXD46" s="85"/>
      <c r="TXE46" s="85"/>
      <c r="TXF46" s="85"/>
      <c r="TXG46" s="85"/>
      <c r="TXH46" s="85"/>
      <c r="TXI46" s="85"/>
      <c r="TXJ46" s="85"/>
      <c r="TXK46" s="85"/>
      <c r="TXL46" s="85"/>
      <c r="TXM46" s="85"/>
      <c r="TXN46" s="85"/>
      <c r="TXO46" s="85"/>
      <c r="TXP46" s="85"/>
      <c r="TXQ46" s="85"/>
      <c r="TXR46" s="85"/>
      <c r="TXS46" s="85"/>
      <c r="TXT46" s="85"/>
      <c r="TXU46" s="85"/>
      <c r="TXV46" s="85"/>
      <c r="TXW46" s="85"/>
      <c r="TXX46" s="85"/>
      <c r="TXY46" s="85"/>
      <c r="TXZ46" s="85"/>
      <c r="TYA46" s="85"/>
      <c r="TYB46" s="85"/>
      <c r="TYC46" s="85"/>
      <c r="TYD46" s="85"/>
      <c r="TYE46" s="85"/>
      <c r="TYF46" s="85"/>
      <c r="TYG46" s="85"/>
      <c r="TYH46" s="85"/>
      <c r="TYI46" s="85"/>
      <c r="TYJ46" s="85"/>
      <c r="TYK46" s="85"/>
      <c r="TYL46" s="85"/>
      <c r="TYM46" s="85"/>
      <c r="TYN46" s="85"/>
      <c r="TYO46" s="85"/>
      <c r="TYP46" s="85"/>
      <c r="TYQ46" s="85"/>
      <c r="TYR46" s="85"/>
      <c r="TYS46" s="85"/>
      <c r="TYT46" s="85"/>
      <c r="TYU46" s="85"/>
      <c r="TYV46" s="85"/>
      <c r="TYW46" s="85"/>
      <c r="TYX46" s="85"/>
      <c r="TYY46" s="85"/>
      <c r="TYZ46" s="85"/>
      <c r="TZA46" s="85"/>
      <c r="TZB46" s="85"/>
      <c r="TZC46" s="85"/>
      <c r="TZD46" s="85"/>
      <c r="TZE46" s="85"/>
      <c r="TZF46" s="85"/>
      <c r="TZG46" s="85"/>
      <c r="TZH46" s="85"/>
      <c r="TZI46" s="85"/>
      <c r="TZJ46" s="85"/>
      <c r="TZK46" s="85"/>
      <c r="TZL46" s="85"/>
      <c r="TZM46" s="85"/>
      <c r="TZN46" s="85"/>
      <c r="TZO46" s="85"/>
      <c r="TZP46" s="85"/>
      <c r="TZQ46" s="85"/>
      <c r="TZR46" s="85"/>
      <c r="TZS46" s="85"/>
      <c r="TZT46" s="85"/>
      <c r="TZU46" s="85"/>
      <c r="TZV46" s="85"/>
      <c r="TZW46" s="85"/>
      <c r="TZX46" s="85"/>
      <c r="TZY46" s="85"/>
      <c r="TZZ46" s="85"/>
      <c r="UAA46" s="85"/>
      <c r="UAB46" s="85"/>
      <c r="UAC46" s="85"/>
      <c r="UAD46" s="85"/>
      <c r="UAE46" s="85"/>
      <c r="UAF46" s="85"/>
      <c r="UAG46" s="85"/>
      <c r="UAH46" s="85"/>
      <c r="UAI46" s="85"/>
      <c r="UAJ46" s="85"/>
      <c r="UAK46" s="85"/>
      <c r="UAL46" s="85"/>
      <c r="UAM46" s="85"/>
      <c r="UAN46" s="85"/>
      <c r="UAO46" s="85"/>
      <c r="UAP46" s="85"/>
      <c r="UAQ46" s="85"/>
      <c r="UAR46" s="85"/>
      <c r="UAS46" s="85"/>
      <c r="UAT46" s="85"/>
      <c r="UAU46" s="85"/>
      <c r="UAV46" s="85"/>
      <c r="UAW46" s="85"/>
      <c r="UAX46" s="85"/>
      <c r="UAY46" s="85"/>
      <c r="UAZ46" s="85"/>
      <c r="UBA46" s="85"/>
      <c r="UBB46" s="85"/>
      <c r="UBC46" s="85"/>
      <c r="UBD46" s="85"/>
      <c r="UBE46" s="85"/>
      <c r="UBF46" s="85"/>
      <c r="UBG46" s="85"/>
      <c r="UBH46" s="85"/>
      <c r="UBI46" s="85"/>
      <c r="UBJ46" s="85"/>
      <c r="UBK46" s="85"/>
      <c r="UBL46" s="85"/>
      <c r="UBM46" s="85"/>
      <c r="UBN46" s="85"/>
      <c r="UBO46" s="85"/>
      <c r="UBP46" s="85"/>
      <c r="UBQ46" s="85"/>
      <c r="UBR46" s="85"/>
      <c r="UBS46" s="85"/>
      <c r="UBT46" s="85"/>
      <c r="UBU46" s="85"/>
      <c r="UBV46" s="85"/>
      <c r="UBW46" s="85"/>
      <c r="UBX46" s="85"/>
      <c r="UBY46" s="85"/>
      <c r="UBZ46" s="85"/>
      <c r="UCA46" s="85"/>
      <c r="UCB46" s="85"/>
      <c r="UCC46" s="85"/>
      <c r="UCD46" s="85"/>
      <c r="UCE46" s="85"/>
      <c r="UCF46" s="85"/>
      <c r="UCG46" s="85"/>
      <c r="UCH46" s="85"/>
      <c r="UCI46" s="85"/>
      <c r="UCJ46" s="85"/>
      <c r="UCK46" s="85"/>
      <c r="UCL46" s="85"/>
      <c r="UCM46" s="85"/>
      <c r="UCN46" s="85"/>
      <c r="UCO46" s="85"/>
      <c r="UCP46" s="85"/>
      <c r="UCQ46" s="85"/>
      <c r="UCR46" s="85"/>
      <c r="UCS46" s="85"/>
      <c r="UCT46" s="85"/>
      <c r="UCU46" s="85"/>
      <c r="UCV46" s="85"/>
      <c r="UCW46" s="85"/>
      <c r="UCX46" s="85"/>
      <c r="UCY46" s="85"/>
      <c r="UCZ46" s="85"/>
      <c r="UDA46" s="85"/>
      <c r="UDB46" s="85"/>
      <c r="UDC46" s="85"/>
      <c r="UDD46" s="85"/>
      <c r="UDE46" s="85"/>
      <c r="UDF46" s="85"/>
      <c r="UDG46" s="85"/>
      <c r="UDH46" s="85"/>
      <c r="UDI46" s="85"/>
      <c r="UDJ46" s="85"/>
      <c r="UDK46" s="85"/>
      <c r="UDL46" s="85"/>
      <c r="UDM46" s="85"/>
      <c r="UDN46" s="85"/>
      <c r="UDO46" s="85"/>
      <c r="UDP46" s="85"/>
      <c r="UDQ46" s="85"/>
      <c r="UDR46" s="85"/>
      <c r="UDS46" s="85"/>
      <c r="UDT46" s="85"/>
      <c r="UDU46" s="85"/>
      <c r="UDV46" s="85"/>
      <c r="UDW46" s="85"/>
      <c r="UDX46" s="85"/>
      <c r="UDY46" s="85"/>
      <c r="UDZ46" s="85"/>
      <c r="UEA46" s="85"/>
      <c r="UEB46" s="85"/>
      <c r="UEC46" s="85"/>
      <c r="UED46" s="85"/>
      <c r="UEE46" s="85"/>
      <c r="UEF46" s="85"/>
      <c r="UEG46" s="85"/>
      <c r="UEH46" s="85"/>
      <c r="UEI46" s="85"/>
      <c r="UEJ46" s="85"/>
      <c r="UEK46" s="85"/>
      <c r="UEL46" s="85"/>
      <c r="UEM46" s="85"/>
      <c r="UEN46" s="85"/>
      <c r="UEO46" s="85"/>
      <c r="UEP46" s="85"/>
      <c r="UEQ46" s="85"/>
      <c r="UER46" s="85"/>
      <c r="UES46" s="85"/>
      <c r="UET46" s="85"/>
      <c r="UEU46" s="85"/>
      <c r="UEV46" s="85"/>
      <c r="UEW46" s="85"/>
      <c r="UEX46" s="85"/>
      <c r="UEY46" s="85"/>
      <c r="UEZ46" s="85"/>
      <c r="UFA46" s="85"/>
      <c r="UFB46" s="85"/>
      <c r="UFC46" s="85"/>
      <c r="UFD46" s="85"/>
      <c r="UFE46" s="85"/>
      <c r="UFF46" s="85"/>
      <c r="UFG46" s="85"/>
      <c r="UFH46" s="85"/>
      <c r="UFI46" s="85"/>
      <c r="UFJ46" s="85"/>
      <c r="UFK46" s="85"/>
      <c r="UFL46" s="85"/>
      <c r="UFM46" s="85"/>
      <c r="UFN46" s="85"/>
      <c r="UFO46" s="85"/>
      <c r="UFP46" s="85"/>
      <c r="UFQ46" s="85"/>
      <c r="UFR46" s="85"/>
      <c r="UFS46" s="85"/>
      <c r="UFT46" s="85"/>
      <c r="UFU46" s="85"/>
      <c r="UFV46" s="85"/>
      <c r="UFW46" s="85"/>
      <c r="UFX46" s="85"/>
      <c r="UFY46" s="85"/>
      <c r="UFZ46" s="85"/>
      <c r="UGA46" s="85"/>
      <c r="UGB46" s="85"/>
      <c r="UGC46" s="85"/>
      <c r="UGD46" s="85"/>
      <c r="UGE46" s="85"/>
      <c r="UGF46" s="85"/>
      <c r="UGG46" s="85"/>
      <c r="UGH46" s="85"/>
      <c r="UGI46" s="85"/>
      <c r="UGJ46" s="85"/>
      <c r="UGK46" s="85"/>
      <c r="UGL46" s="85"/>
      <c r="UGM46" s="85"/>
      <c r="UGN46" s="85"/>
      <c r="UGO46" s="85"/>
      <c r="UGP46" s="85"/>
      <c r="UGQ46" s="85"/>
      <c r="UGR46" s="85"/>
      <c r="UGS46" s="85"/>
      <c r="UGT46" s="85"/>
      <c r="UGU46" s="85"/>
      <c r="UGV46" s="85"/>
      <c r="UGW46" s="85"/>
      <c r="UGX46" s="85"/>
      <c r="UGY46" s="85"/>
      <c r="UGZ46" s="85"/>
      <c r="UHA46" s="85"/>
      <c r="UHB46" s="85"/>
      <c r="UHC46" s="85"/>
      <c r="UHD46" s="85"/>
      <c r="UHE46" s="85"/>
      <c r="UHF46" s="85"/>
      <c r="UHG46" s="85"/>
      <c r="UHH46" s="85"/>
      <c r="UHI46" s="85"/>
      <c r="UHJ46" s="85"/>
      <c r="UHK46" s="85"/>
      <c r="UHL46" s="85"/>
      <c r="UHM46" s="85"/>
      <c r="UHN46" s="85"/>
      <c r="UHO46" s="85"/>
      <c r="UHP46" s="85"/>
      <c r="UHQ46" s="85"/>
      <c r="UHR46" s="85"/>
      <c r="UHS46" s="85"/>
      <c r="UHT46" s="85"/>
      <c r="UHU46" s="85"/>
      <c r="UHV46" s="85"/>
      <c r="UHW46" s="85"/>
      <c r="UHX46" s="85"/>
      <c r="UHY46" s="85"/>
      <c r="UHZ46" s="85"/>
      <c r="UIA46" s="85"/>
      <c r="UIB46" s="85"/>
      <c r="UIC46" s="85"/>
      <c r="UID46" s="85"/>
      <c r="UIE46" s="85"/>
      <c r="UIF46" s="85"/>
      <c r="UIG46" s="85"/>
      <c r="UIH46" s="85"/>
      <c r="UII46" s="85"/>
      <c r="UIJ46" s="85"/>
      <c r="UIK46" s="85"/>
      <c r="UIL46" s="85"/>
      <c r="UIM46" s="85"/>
      <c r="UIN46" s="85"/>
      <c r="UIO46" s="85"/>
      <c r="UIP46" s="85"/>
      <c r="UIQ46" s="85"/>
      <c r="UIR46" s="85"/>
      <c r="UIS46" s="85"/>
      <c r="UIT46" s="85"/>
      <c r="UIU46" s="85"/>
      <c r="UIV46" s="85"/>
      <c r="UIW46" s="85"/>
      <c r="UIX46" s="85"/>
      <c r="UIY46" s="85"/>
      <c r="UIZ46" s="85"/>
      <c r="UJA46" s="85"/>
      <c r="UJB46" s="85"/>
      <c r="UJC46" s="85"/>
      <c r="UJD46" s="85"/>
      <c r="UJE46" s="85"/>
      <c r="UJF46" s="85"/>
      <c r="UJG46" s="85"/>
      <c r="UJH46" s="85"/>
      <c r="UJI46" s="85"/>
      <c r="UJJ46" s="85"/>
      <c r="UJK46" s="85"/>
      <c r="UJL46" s="85"/>
      <c r="UJM46" s="85"/>
      <c r="UJN46" s="85"/>
      <c r="UJO46" s="85"/>
      <c r="UJP46" s="85"/>
      <c r="UJQ46" s="85"/>
      <c r="UJR46" s="85"/>
      <c r="UJS46" s="85"/>
      <c r="UJT46" s="85"/>
      <c r="UJU46" s="85"/>
      <c r="UJV46" s="85"/>
      <c r="UJW46" s="85"/>
      <c r="UJX46" s="85"/>
      <c r="UJY46" s="85"/>
      <c r="UJZ46" s="85"/>
      <c r="UKA46" s="85"/>
      <c r="UKB46" s="85"/>
      <c r="UKC46" s="85"/>
      <c r="UKD46" s="85"/>
      <c r="UKE46" s="85"/>
      <c r="UKF46" s="85"/>
      <c r="UKG46" s="85"/>
      <c r="UKH46" s="85"/>
      <c r="UKI46" s="85"/>
      <c r="UKJ46" s="85"/>
      <c r="UKK46" s="85"/>
      <c r="UKL46" s="85"/>
      <c r="UKM46" s="85"/>
      <c r="UKN46" s="85"/>
      <c r="UKO46" s="85"/>
      <c r="UKP46" s="85"/>
      <c r="UKQ46" s="85"/>
      <c r="UKR46" s="85"/>
      <c r="UKS46" s="85"/>
      <c r="UKT46" s="85"/>
      <c r="UKU46" s="85"/>
      <c r="UKV46" s="85"/>
      <c r="UKW46" s="85"/>
      <c r="UKX46" s="85"/>
      <c r="UKY46" s="85"/>
      <c r="UKZ46" s="85"/>
      <c r="ULA46" s="85"/>
      <c r="ULB46" s="85"/>
      <c r="ULC46" s="85"/>
      <c r="ULD46" s="85"/>
      <c r="ULE46" s="85"/>
      <c r="ULF46" s="85"/>
      <c r="ULG46" s="85"/>
      <c r="ULH46" s="85"/>
      <c r="ULI46" s="85"/>
      <c r="ULJ46" s="85"/>
      <c r="ULK46" s="85"/>
      <c r="ULL46" s="85"/>
      <c r="ULM46" s="85"/>
      <c r="ULN46" s="85"/>
      <c r="ULO46" s="85"/>
      <c r="ULP46" s="85"/>
      <c r="ULQ46" s="85"/>
      <c r="ULR46" s="85"/>
      <c r="ULS46" s="85"/>
      <c r="ULT46" s="85"/>
      <c r="ULU46" s="85"/>
      <c r="ULV46" s="85"/>
      <c r="ULW46" s="85"/>
      <c r="ULX46" s="85"/>
      <c r="ULY46" s="85"/>
      <c r="ULZ46" s="85"/>
      <c r="UMA46" s="85"/>
      <c r="UMB46" s="85"/>
      <c r="UMC46" s="85"/>
      <c r="UMD46" s="85"/>
      <c r="UME46" s="85"/>
      <c r="UMF46" s="85"/>
      <c r="UMG46" s="85"/>
      <c r="UMH46" s="85"/>
      <c r="UMI46" s="85"/>
      <c r="UMJ46" s="85"/>
      <c r="UMK46" s="85"/>
      <c r="UML46" s="85"/>
      <c r="UMM46" s="85"/>
      <c r="UMN46" s="85"/>
      <c r="UMO46" s="85"/>
      <c r="UMP46" s="85"/>
      <c r="UMQ46" s="85"/>
      <c r="UMR46" s="85"/>
      <c r="UMS46" s="85"/>
      <c r="UMT46" s="85"/>
      <c r="UMU46" s="85"/>
      <c r="UMV46" s="85"/>
      <c r="UMW46" s="85"/>
      <c r="UMX46" s="85"/>
      <c r="UMY46" s="85"/>
      <c r="UMZ46" s="85"/>
      <c r="UNA46" s="85"/>
      <c r="UNB46" s="85"/>
      <c r="UNC46" s="85"/>
      <c r="UND46" s="85"/>
      <c r="UNE46" s="85"/>
      <c r="UNF46" s="85"/>
      <c r="UNG46" s="85"/>
      <c r="UNH46" s="85"/>
      <c r="UNI46" s="85"/>
      <c r="UNJ46" s="85"/>
      <c r="UNK46" s="85"/>
      <c r="UNL46" s="85"/>
      <c r="UNM46" s="85"/>
      <c r="UNN46" s="85"/>
      <c r="UNO46" s="85"/>
      <c r="UNP46" s="85"/>
      <c r="UNQ46" s="85"/>
      <c r="UNR46" s="85"/>
      <c r="UNS46" s="85"/>
      <c r="UNT46" s="85"/>
      <c r="UNU46" s="85"/>
      <c r="UNV46" s="85"/>
      <c r="UNW46" s="85"/>
      <c r="UNX46" s="85"/>
      <c r="UNY46" s="85"/>
      <c r="UNZ46" s="85"/>
      <c r="UOA46" s="85"/>
      <c r="UOB46" s="85"/>
      <c r="UOC46" s="85"/>
      <c r="UOD46" s="85"/>
      <c r="UOE46" s="85"/>
      <c r="UOF46" s="85"/>
      <c r="UOG46" s="85"/>
      <c r="UOH46" s="85"/>
      <c r="UOI46" s="85"/>
      <c r="UOJ46" s="85"/>
      <c r="UOK46" s="85"/>
      <c r="UOL46" s="85"/>
      <c r="UOM46" s="85"/>
      <c r="UON46" s="85"/>
      <c r="UOO46" s="85"/>
      <c r="UOP46" s="85"/>
      <c r="UOQ46" s="85"/>
      <c r="UOR46" s="85"/>
      <c r="UOS46" s="85"/>
      <c r="UOT46" s="85"/>
      <c r="UOU46" s="85"/>
      <c r="UOV46" s="85"/>
      <c r="UOW46" s="85"/>
      <c r="UOX46" s="85"/>
      <c r="UOY46" s="85"/>
      <c r="UOZ46" s="85"/>
      <c r="UPA46" s="85"/>
      <c r="UPB46" s="85"/>
      <c r="UPC46" s="85"/>
      <c r="UPD46" s="85"/>
      <c r="UPE46" s="85"/>
      <c r="UPF46" s="85"/>
      <c r="UPG46" s="85"/>
      <c r="UPH46" s="85"/>
      <c r="UPI46" s="85"/>
      <c r="UPJ46" s="85"/>
      <c r="UPK46" s="85"/>
      <c r="UPL46" s="85"/>
      <c r="UPM46" s="85"/>
      <c r="UPN46" s="85"/>
      <c r="UPO46" s="85"/>
      <c r="UPP46" s="85"/>
      <c r="UPQ46" s="85"/>
      <c r="UPR46" s="85"/>
      <c r="UPS46" s="85"/>
      <c r="UPT46" s="85"/>
      <c r="UPU46" s="85"/>
      <c r="UPV46" s="85"/>
      <c r="UPW46" s="85"/>
      <c r="UPX46" s="85"/>
      <c r="UPY46" s="85"/>
      <c r="UPZ46" s="85"/>
      <c r="UQA46" s="85"/>
      <c r="UQB46" s="85"/>
      <c r="UQC46" s="85"/>
      <c r="UQD46" s="85"/>
      <c r="UQE46" s="85"/>
      <c r="UQF46" s="85"/>
      <c r="UQG46" s="85"/>
      <c r="UQH46" s="85"/>
      <c r="UQI46" s="85"/>
      <c r="UQJ46" s="85"/>
      <c r="UQK46" s="85"/>
      <c r="UQL46" s="85"/>
      <c r="UQM46" s="85"/>
      <c r="UQN46" s="85"/>
      <c r="UQO46" s="85"/>
      <c r="UQP46" s="85"/>
      <c r="UQQ46" s="85"/>
      <c r="UQR46" s="85"/>
      <c r="UQS46" s="85"/>
      <c r="UQT46" s="85"/>
      <c r="UQU46" s="85"/>
      <c r="UQV46" s="85"/>
      <c r="UQW46" s="85"/>
      <c r="UQX46" s="85"/>
      <c r="UQY46" s="85"/>
      <c r="UQZ46" s="85"/>
      <c r="URA46" s="85"/>
      <c r="URB46" s="85"/>
      <c r="URC46" s="85"/>
      <c r="URD46" s="85"/>
      <c r="URE46" s="85"/>
      <c r="URF46" s="85"/>
      <c r="URG46" s="85"/>
      <c r="URH46" s="85"/>
      <c r="URI46" s="85"/>
      <c r="URJ46" s="85"/>
      <c r="URK46" s="85"/>
      <c r="URL46" s="85"/>
      <c r="URM46" s="85"/>
      <c r="URN46" s="85"/>
      <c r="URO46" s="85"/>
      <c r="URP46" s="85"/>
      <c r="URQ46" s="85"/>
      <c r="URR46" s="85"/>
      <c r="URS46" s="85"/>
      <c r="URT46" s="85"/>
      <c r="URU46" s="85"/>
      <c r="URV46" s="85"/>
      <c r="URW46" s="85"/>
      <c r="URX46" s="85"/>
      <c r="URY46" s="85"/>
      <c r="URZ46" s="85"/>
      <c r="USA46" s="85"/>
      <c r="USB46" s="85"/>
      <c r="USC46" s="85"/>
      <c r="USD46" s="85"/>
      <c r="USE46" s="85"/>
      <c r="USF46" s="85"/>
      <c r="USG46" s="85"/>
      <c r="USH46" s="85"/>
      <c r="USI46" s="85"/>
      <c r="USJ46" s="85"/>
      <c r="USK46" s="85"/>
      <c r="USL46" s="85"/>
      <c r="USM46" s="85"/>
      <c r="USN46" s="85"/>
      <c r="USO46" s="85"/>
      <c r="USP46" s="85"/>
      <c r="USQ46" s="85"/>
      <c r="USR46" s="85"/>
      <c r="USS46" s="85"/>
      <c r="UST46" s="85"/>
      <c r="USU46" s="85"/>
      <c r="USV46" s="85"/>
      <c r="USW46" s="85"/>
      <c r="USX46" s="85"/>
      <c r="USY46" s="85"/>
      <c r="USZ46" s="85"/>
      <c r="UTA46" s="85"/>
      <c r="UTB46" s="85"/>
      <c r="UTC46" s="85"/>
      <c r="UTD46" s="85"/>
      <c r="UTE46" s="85"/>
      <c r="UTF46" s="85"/>
      <c r="UTG46" s="85"/>
      <c r="UTH46" s="85"/>
      <c r="UTI46" s="85"/>
      <c r="UTJ46" s="85"/>
      <c r="UTK46" s="85"/>
      <c r="UTL46" s="85"/>
      <c r="UTM46" s="85"/>
      <c r="UTN46" s="85"/>
      <c r="UTO46" s="85"/>
      <c r="UTP46" s="85"/>
      <c r="UTQ46" s="85"/>
      <c r="UTR46" s="85"/>
      <c r="UTS46" s="85"/>
      <c r="UTT46" s="85"/>
      <c r="UTU46" s="85"/>
      <c r="UTV46" s="85"/>
      <c r="UTW46" s="85"/>
      <c r="UTX46" s="85"/>
      <c r="UTY46" s="85"/>
      <c r="UTZ46" s="85"/>
      <c r="UUA46" s="85"/>
      <c r="UUB46" s="85"/>
      <c r="UUC46" s="85"/>
      <c r="UUD46" s="85"/>
      <c r="UUE46" s="85"/>
      <c r="UUF46" s="85"/>
      <c r="UUG46" s="85"/>
      <c r="UUH46" s="85"/>
      <c r="UUI46" s="85"/>
      <c r="UUJ46" s="85"/>
      <c r="UUK46" s="85"/>
      <c r="UUL46" s="85"/>
      <c r="UUM46" s="85"/>
      <c r="UUN46" s="85"/>
      <c r="UUO46" s="85"/>
      <c r="UUP46" s="85"/>
      <c r="UUQ46" s="85"/>
      <c r="UUR46" s="85"/>
      <c r="UUS46" s="85"/>
      <c r="UUT46" s="85"/>
      <c r="UUU46" s="85"/>
      <c r="UUV46" s="85"/>
      <c r="UUW46" s="85"/>
      <c r="UUX46" s="85"/>
      <c r="UUY46" s="85"/>
      <c r="UUZ46" s="85"/>
      <c r="UVA46" s="85"/>
      <c r="UVB46" s="85"/>
      <c r="UVC46" s="85"/>
      <c r="UVD46" s="85"/>
      <c r="UVE46" s="85"/>
      <c r="UVF46" s="85"/>
      <c r="UVG46" s="85"/>
      <c r="UVH46" s="85"/>
      <c r="UVI46" s="85"/>
      <c r="UVJ46" s="85"/>
      <c r="UVK46" s="85"/>
      <c r="UVL46" s="85"/>
      <c r="UVM46" s="85"/>
      <c r="UVN46" s="85"/>
      <c r="UVO46" s="85"/>
      <c r="UVP46" s="85"/>
      <c r="UVQ46" s="85"/>
      <c r="UVR46" s="85"/>
      <c r="UVS46" s="85"/>
      <c r="UVT46" s="85"/>
      <c r="UVU46" s="85"/>
      <c r="UVV46" s="85"/>
      <c r="UVW46" s="85"/>
      <c r="UVX46" s="85"/>
      <c r="UVY46" s="85"/>
      <c r="UVZ46" s="85"/>
      <c r="UWA46" s="85"/>
      <c r="UWB46" s="85"/>
      <c r="UWC46" s="85"/>
      <c r="UWD46" s="85"/>
      <c r="UWE46" s="85"/>
      <c r="UWF46" s="85"/>
      <c r="UWG46" s="85"/>
      <c r="UWH46" s="85"/>
      <c r="UWI46" s="85"/>
      <c r="UWJ46" s="85"/>
      <c r="UWK46" s="85"/>
      <c r="UWL46" s="85"/>
      <c r="UWM46" s="85"/>
      <c r="UWN46" s="85"/>
      <c r="UWO46" s="85"/>
      <c r="UWP46" s="85"/>
      <c r="UWQ46" s="85"/>
      <c r="UWR46" s="85"/>
      <c r="UWS46" s="85"/>
      <c r="UWT46" s="85"/>
      <c r="UWU46" s="85"/>
      <c r="UWV46" s="85"/>
      <c r="UWW46" s="85"/>
      <c r="UWX46" s="85"/>
      <c r="UWY46" s="85"/>
      <c r="UWZ46" s="85"/>
      <c r="UXA46" s="85"/>
      <c r="UXB46" s="85"/>
      <c r="UXC46" s="85"/>
      <c r="UXD46" s="85"/>
      <c r="UXE46" s="85"/>
      <c r="UXF46" s="85"/>
      <c r="UXG46" s="85"/>
      <c r="UXH46" s="85"/>
      <c r="UXI46" s="85"/>
      <c r="UXJ46" s="85"/>
      <c r="UXK46" s="85"/>
      <c r="UXL46" s="85"/>
      <c r="UXM46" s="85"/>
      <c r="UXN46" s="85"/>
      <c r="UXO46" s="85"/>
      <c r="UXP46" s="85"/>
      <c r="UXQ46" s="85"/>
      <c r="UXR46" s="85"/>
      <c r="UXS46" s="85"/>
      <c r="UXT46" s="85"/>
      <c r="UXU46" s="85"/>
      <c r="UXV46" s="85"/>
      <c r="UXW46" s="85"/>
      <c r="UXX46" s="85"/>
      <c r="UXY46" s="85"/>
      <c r="UXZ46" s="85"/>
      <c r="UYA46" s="85"/>
      <c r="UYB46" s="85"/>
      <c r="UYC46" s="85"/>
      <c r="UYD46" s="85"/>
      <c r="UYE46" s="85"/>
      <c r="UYF46" s="85"/>
      <c r="UYG46" s="85"/>
      <c r="UYH46" s="85"/>
      <c r="UYI46" s="85"/>
      <c r="UYJ46" s="85"/>
      <c r="UYK46" s="85"/>
      <c r="UYL46" s="85"/>
      <c r="UYM46" s="85"/>
      <c r="UYN46" s="85"/>
      <c r="UYO46" s="85"/>
      <c r="UYP46" s="85"/>
      <c r="UYQ46" s="85"/>
      <c r="UYR46" s="85"/>
      <c r="UYS46" s="85"/>
      <c r="UYT46" s="85"/>
      <c r="UYU46" s="85"/>
      <c r="UYV46" s="85"/>
      <c r="UYW46" s="85"/>
      <c r="UYX46" s="85"/>
      <c r="UYY46" s="85"/>
      <c r="UYZ46" s="85"/>
      <c r="UZA46" s="85"/>
      <c r="UZB46" s="85"/>
      <c r="UZC46" s="85"/>
      <c r="UZD46" s="85"/>
      <c r="UZE46" s="85"/>
      <c r="UZF46" s="85"/>
      <c r="UZG46" s="85"/>
      <c r="UZH46" s="85"/>
      <c r="UZI46" s="85"/>
      <c r="UZJ46" s="85"/>
      <c r="UZK46" s="85"/>
      <c r="UZL46" s="85"/>
      <c r="UZM46" s="85"/>
      <c r="UZN46" s="85"/>
      <c r="UZO46" s="85"/>
      <c r="UZP46" s="85"/>
      <c r="UZQ46" s="85"/>
      <c r="UZR46" s="85"/>
      <c r="UZS46" s="85"/>
      <c r="UZT46" s="85"/>
      <c r="UZU46" s="85"/>
      <c r="UZV46" s="85"/>
      <c r="UZW46" s="85"/>
      <c r="UZX46" s="85"/>
      <c r="UZY46" s="85"/>
      <c r="UZZ46" s="85"/>
      <c r="VAA46" s="85"/>
      <c r="VAB46" s="85"/>
      <c r="VAC46" s="85"/>
      <c r="VAD46" s="85"/>
      <c r="VAE46" s="85"/>
      <c r="VAF46" s="85"/>
      <c r="VAG46" s="85"/>
      <c r="VAH46" s="85"/>
      <c r="VAI46" s="85"/>
      <c r="VAJ46" s="85"/>
      <c r="VAK46" s="85"/>
      <c r="VAL46" s="85"/>
      <c r="VAM46" s="85"/>
      <c r="VAN46" s="85"/>
      <c r="VAO46" s="85"/>
      <c r="VAP46" s="85"/>
      <c r="VAQ46" s="85"/>
      <c r="VAR46" s="85"/>
      <c r="VAS46" s="85"/>
      <c r="VAT46" s="85"/>
      <c r="VAU46" s="85"/>
      <c r="VAV46" s="85"/>
      <c r="VAW46" s="85"/>
      <c r="VAX46" s="85"/>
      <c r="VAY46" s="85"/>
      <c r="VAZ46" s="85"/>
      <c r="VBA46" s="85"/>
      <c r="VBB46" s="85"/>
      <c r="VBC46" s="85"/>
      <c r="VBD46" s="85"/>
      <c r="VBE46" s="85"/>
      <c r="VBF46" s="85"/>
      <c r="VBG46" s="85"/>
      <c r="VBH46" s="85"/>
      <c r="VBI46" s="85"/>
      <c r="VBJ46" s="85"/>
      <c r="VBK46" s="85"/>
      <c r="VBL46" s="85"/>
      <c r="VBM46" s="85"/>
      <c r="VBN46" s="85"/>
      <c r="VBO46" s="85"/>
      <c r="VBP46" s="85"/>
      <c r="VBQ46" s="85"/>
      <c r="VBR46" s="85"/>
      <c r="VBS46" s="85"/>
      <c r="VBT46" s="85"/>
      <c r="VBU46" s="85"/>
      <c r="VBV46" s="85"/>
      <c r="VBW46" s="85"/>
      <c r="VBX46" s="85"/>
      <c r="VBY46" s="85"/>
      <c r="VBZ46" s="85"/>
      <c r="VCA46" s="85"/>
      <c r="VCB46" s="85"/>
      <c r="VCC46" s="85"/>
      <c r="VCD46" s="85"/>
      <c r="VCE46" s="85"/>
      <c r="VCF46" s="85"/>
      <c r="VCG46" s="85"/>
      <c r="VCH46" s="85"/>
      <c r="VCI46" s="85"/>
      <c r="VCJ46" s="85"/>
      <c r="VCK46" s="85"/>
      <c r="VCL46" s="85"/>
      <c r="VCM46" s="85"/>
      <c r="VCN46" s="85"/>
      <c r="VCO46" s="85"/>
      <c r="VCP46" s="85"/>
      <c r="VCQ46" s="85"/>
      <c r="VCR46" s="85"/>
      <c r="VCS46" s="85"/>
      <c r="VCT46" s="85"/>
      <c r="VCU46" s="85"/>
      <c r="VCV46" s="85"/>
      <c r="VCW46" s="85"/>
      <c r="VCX46" s="85"/>
      <c r="VCY46" s="85"/>
      <c r="VCZ46" s="85"/>
      <c r="VDA46" s="85"/>
      <c r="VDB46" s="85"/>
      <c r="VDC46" s="85"/>
      <c r="VDD46" s="85"/>
      <c r="VDE46" s="85"/>
      <c r="VDF46" s="85"/>
      <c r="VDG46" s="85"/>
      <c r="VDH46" s="85"/>
      <c r="VDI46" s="85"/>
      <c r="VDJ46" s="85"/>
      <c r="VDK46" s="85"/>
      <c r="VDL46" s="85"/>
      <c r="VDM46" s="85"/>
      <c r="VDN46" s="85"/>
      <c r="VDO46" s="85"/>
      <c r="VDP46" s="85"/>
      <c r="VDQ46" s="85"/>
      <c r="VDR46" s="85"/>
      <c r="VDS46" s="85"/>
      <c r="VDT46" s="85"/>
      <c r="VDU46" s="85"/>
      <c r="VDV46" s="85"/>
      <c r="VDW46" s="85"/>
      <c r="VDX46" s="85"/>
      <c r="VDY46" s="85"/>
      <c r="VDZ46" s="85"/>
      <c r="VEA46" s="85"/>
      <c r="VEB46" s="85"/>
      <c r="VEC46" s="85"/>
      <c r="VED46" s="85"/>
      <c r="VEE46" s="85"/>
      <c r="VEF46" s="85"/>
      <c r="VEG46" s="85"/>
      <c r="VEH46" s="85"/>
      <c r="VEI46" s="85"/>
      <c r="VEJ46" s="85"/>
      <c r="VEK46" s="85"/>
      <c r="VEL46" s="85"/>
      <c r="VEM46" s="85"/>
      <c r="VEN46" s="85"/>
      <c r="VEO46" s="85"/>
      <c r="VEP46" s="85"/>
      <c r="VEQ46" s="85"/>
      <c r="VER46" s="85"/>
      <c r="VES46" s="85"/>
      <c r="VET46" s="85"/>
      <c r="VEU46" s="85"/>
      <c r="VEV46" s="85"/>
      <c r="VEW46" s="85"/>
      <c r="VEX46" s="85"/>
      <c r="VEY46" s="85"/>
      <c r="VEZ46" s="85"/>
      <c r="VFA46" s="85"/>
      <c r="VFB46" s="85"/>
      <c r="VFC46" s="85"/>
      <c r="VFD46" s="85"/>
      <c r="VFE46" s="85"/>
      <c r="VFF46" s="85"/>
      <c r="VFG46" s="85"/>
      <c r="VFH46" s="85"/>
      <c r="VFI46" s="85"/>
      <c r="VFJ46" s="85"/>
      <c r="VFK46" s="85"/>
      <c r="VFL46" s="85"/>
      <c r="VFM46" s="85"/>
      <c r="VFN46" s="85"/>
      <c r="VFO46" s="85"/>
      <c r="VFP46" s="85"/>
      <c r="VFQ46" s="85"/>
      <c r="VFR46" s="85"/>
      <c r="VFS46" s="85"/>
      <c r="VFT46" s="85"/>
      <c r="VFU46" s="85"/>
      <c r="VFV46" s="85"/>
      <c r="VFW46" s="85"/>
      <c r="VFX46" s="85"/>
      <c r="VFY46" s="85"/>
      <c r="VFZ46" s="85"/>
      <c r="VGA46" s="85"/>
      <c r="VGB46" s="85"/>
      <c r="VGC46" s="85"/>
      <c r="VGD46" s="85"/>
      <c r="VGE46" s="85"/>
      <c r="VGF46" s="85"/>
      <c r="VGG46" s="85"/>
      <c r="VGH46" s="85"/>
      <c r="VGI46" s="85"/>
      <c r="VGJ46" s="85"/>
      <c r="VGK46" s="85"/>
      <c r="VGL46" s="85"/>
      <c r="VGM46" s="85"/>
      <c r="VGN46" s="85"/>
      <c r="VGO46" s="85"/>
      <c r="VGP46" s="85"/>
      <c r="VGQ46" s="85"/>
      <c r="VGR46" s="85"/>
      <c r="VGS46" s="85"/>
      <c r="VGT46" s="85"/>
      <c r="VGU46" s="85"/>
      <c r="VGV46" s="85"/>
      <c r="VGW46" s="85"/>
      <c r="VGX46" s="85"/>
      <c r="VGY46" s="85"/>
      <c r="VGZ46" s="85"/>
      <c r="VHA46" s="85"/>
      <c r="VHB46" s="85"/>
      <c r="VHC46" s="85"/>
      <c r="VHD46" s="85"/>
      <c r="VHE46" s="85"/>
      <c r="VHF46" s="85"/>
      <c r="VHG46" s="85"/>
      <c r="VHH46" s="85"/>
      <c r="VHI46" s="85"/>
      <c r="VHJ46" s="85"/>
      <c r="VHK46" s="85"/>
      <c r="VHL46" s="85"/>
      <c r="VHM46" s="85"/>
      <c r="VHN46" s="85"/>
      <c r="VHO46" s="85"/>
      <c r="VHP46" s="85"/>
      <c r="VHQ46" s="85"/>
      <c r="VHR46" s="85"/>
      <c r="VHS46" s="85"/>
      <c r="VHT46" s="85"/>
      <c r="VHU46" s="85"/>
      <c r="VHV46" s="85"/>
      <c r="VHW46" s="85"/>
      <c r="VHX46" s="85"/>
      <c r="VHY46" s="85"/>
      <c r="VHZ46" s="85"/>
      <c r="VIA46" s="85"/>
      <c r="VIB46" s="85"/>
      <c r="VIC46" s="85"/>
      <c r="VID46" s="85"/>
      <c r="VIE46" s="85"/>
      <c r="VIF46" s="85"/>
      <c r="VIG46" s="85"/>
      <c r="VIH46" s="85"/>
      <c r="VII46" s="85"/>
      <c r="VIJ46" s="85"/>
      <c r="VIK46" s="85"/>
      <c r="VIL46" s="85"/>
      <c r="VIM46" s="85"/>
      <c r="VIN46" s="85"/>
      <c r="VIO46" s="85"/>
      <c r="VIP46" s="85"/>
      <c r="VIQ46" s="85"/>
      <c r="VIR46" s="85"/>
      <c r="VIS46" s="85"/>
      <c r="VIT46" s="85"/>
      <c r="VIU46" s="85"/>
      <c r="VIV46" s="85"/>
      <c r="VIW46" s="85"/>
      <c r="VIX46" s="85"/>
      <c r="VIY46" s="85"/>
      <c r="VIZ46" s="85"/>
      <c r="VJA46" s="85"/>
      <c r="VJB46" s="85"/>
      <c r="VJC46" s="85"/>
      <c r="VJD46" s="85"/>
      <c r="VJE46" s="85"/>
      <c r="VJF46" s="85"/>
      <c r="VJG46" s="85"/>
      <c r="VJH46" s="85"/>
      <c r="VJI46" s="85"/>
      <c r="VJJ46" s="85"/>
      <c r="VJK46" s="85"/>
      <c r="VJL46" s="85"/>
      <c r="VJM46" s="85"/>
      <c r="VJN46" s="85"/>
      <c r="VJO46" s="85"/>
      <c r="VJP46" s="85"/>
      <c r="VJQ46" s="85"/>
      <c r="VJR46" s="85"/>
      <c r="VJS46" s="85"/>
      <c r="VJT46" s="85"/>
      <c r="VJU46" s="85"/>
      <c r="VJV46" s="85"/>
      <c r="VJW46" s="85"/>
      <c r="VJX46" s="85"/>
      <c r="VJY46" s="85"/>
      <c r="VJZ46" s="85"/>
      <c r="VKA46" s="85"/>
      <c r="VKB46" s="85"/>
      <c r="VKC46" s="85"/>
      <c r="VKD46" s="85"/>
      <c r="VKE46" s="85"/>
      <c r="VKF46" s="85"/>
      <c r="VKG46" s="85"/>
      <c r="VKH46" s="85"/>
      <c r="VKI46" s="85"/>
      <c r="VKJ46" s="85"/>
      <c r="VKK46" s="85"/>
      <c r="VKL46" s="85"/>
      <c r="VKM46" s="85"/>
      <c r="VKN46" s="85"/>
      <c r="VKO46" s="85"/>
      <c r="VKP46" s="85"/>
      <c r="VKQ46" s="85"/>
      <c r="VKR46" s="85"/>
      <c r="VKS46" s="85"/>
      <c r="VKT46" s="85"/>
      <c r="VKU46" s="85"/>
      <c r="VKV46" s="85"/>
      <c r="VKW46" s="85"/>
      <c r="VKX46" s="85"/>
      <c r="VKY46" s="85"/>
      <c r="VKZ46" s="85"/>
      <c r="VLA46" s="85"/>
      <c r="VLB46" s="85"/>
      <c r="VLC46" s="85"/>
      <c r="VLD46" s="85"/>
      <c r="VLE46" s="85"/>
      <c r="VLF46" s="85"/>
      <c r="VLG46" s="85"/>
      <c r="VLH46" s="85"/>
      <c r="VLI46" s="85"/>
      <c r="VLJ46" s="85"/>
      <c r="VLK46" s="85"/>
      <c r="VLL46" s="85"/>
      <c r="VLM46" s="85"/>
      <c r="VLN46" s="85"/>
      <c r="VLO46" s="85"/>
      <c r="VLP46" s="85"/>
      <c r="VLQ46" s="85"/>
      <c r="VLR46" s="85"/>
      <c r="VLS46" s="85"/>
      <c r="VLT46" s="85"/>
      <c r="VLU46" s="85"/>
      <c r="VLV46" s="85"/>
      <c r="VLW46" s="85"/>
      <c r="VLX46" s="85"/>
      <c r="VLY46" s="85"/>
      <c r="VLZ46" s="85"/>
      <c r="VMA46" s="85"/>
      <c r="VMB46" s="85"/>
      <c r="VMC46" s="85"/>
      <c r="VMD46" s="85"/>
      <c r="VME46" s="85"/>
      <c r="VMF46" s="85"/>
      <c r="VMG46" s="85"/>
      <c r="VMH46" s="85"/>
      <c r="VMI46" s="85"/>
      <c r="VMJ46" s="85"/>
      <c r="VMK46" s="85"/>
      <c r="VML46" s="85"/>
      <c r="VMM46" s="85"/>
      <c r="VMN46" s="85"/>
      <c r="VMO46" s="85"/>
      <c r="VMP46" s="85"/>
      <c r="VMQ46" s="85"/>
      <c r="VMR46" s="85"/>
      <c r="VMS46" s="85"/>
      <c r="VMT46" s="85"/>
      <c r="VMU46" s="85"/>
      <c r="VMV46" s="85"/>
      <c r="VMW46" s="85"/>
      <c r="VMX46" s="85"/>
      <c r="VMY46" s="85"/>
      <c r="VMZ46" s="85"/>
      <c r="VNA46" s="85"/>
      <c r="VNB46" s="85"/>
      <c r="VNC46" s="85"/>
      <c r="VND46" s="85"/>
      <c r="VNE46" s="85"/>
      <c r="VNF46" s="85"/>
      <c r="VNG46" s="85"/>
      <c r="VNH46" s="85"/>
      <c r="VNI46" s="85"/>
      <c r="VNJ46" s="85"/>
      <c r="VNK46" s="85"/>
      <c r="VNL46" s="85"/>
      <c r="VNM46" s="85"/>
      <c r="VNN46" s="85"/>
      <c r="VNO46" s="85"/>
      <c r="VNP46" s="85"/>
      <c r="VNQ46" s="85"/>
      <c r="VNR46" s="85"/>
      <c r="VNS46" s="85"/>
      <c r="VNT46" s="85"/>
      <c r="VNU46" s="85"/>
      <c r="VNV46" s="85"/>
      <c r="VNW46" s="85"/>
      <c r="VNX46" s="85"/>
      <c r="VNY46" s="85"/>
      <c r="VNZ46" s="85"/>
      <c r="VOA46" s="85"/>
      <c r="VOB46" s="85"/>
      <c r="VOC46" s="85"/>
      <c r="VOD46" s="85"/>
      <c r="VOE46" s="85"/>
      <c r="VOF46" s="85"/>
      <c r="VOG46" s="85"/>
      <c r="VOH46" s="85"/>
      <c r="VOI46" s="85"/>
      <c r="VOJ46" s="85"/>
      <c r="VOK46" s="85"/>
      <c r="VOL46" s="85"/>
      <c r="VOM46" s="85"/>
      <c r="VON46" s="85"/>
      <c r="VOO46" s="85"/>
      <c r="VOP46" s="85"/>
      <c r="VOQ46" s="85"/>
      <c r="VOR46" s="85"/>
      <c r="VOS46" s="85"/>
      <c r="VOT46" s="85"/>
      <c r="VOU46" s="85"/>
      <c r="VOV46" s="85"/>
      <c r="VOW46" s="85"/>
      <c r="VOX46" s="85"/>
      <c r="VOY46" s="85"/>
      <c r="VOZ46" s="85"/>
      <c r="VPA46" s="85"/>
      <c r="VPB46" s="85"/>
      <c r="VPC46" s="85"/>
      <c r="VPD46" s="85"/>
      <c r="VPE46" s="85"/>
      <c r="VPF46" s="85"/>
      <c r="VPG46" s="85"/>
      <c r="VPH46" s="85"/>
      <c r="VPI46" s="85"/>
      <c r="VPJ46" s="85"/>
      <c r="VPK46" s="85"/>
      <c r="VPL46" s="85"/>
      <c r="VPM46" s="85"/>
      <c r="VPN46" s="85"/>
      <c r="VPO46" s="85"/>
      <c r="VPP46" s="85"/>
      <c r="VPQ46" s="85"/>
      <c r="VPR46" s="85"/>
      <c r="VPS46" s="85"/>
      <c r="VPT46" s="85"/>
      <c r="VPU46" s="85"/>
      <c r="VPV46" s="85"/>
      <c r="VPW46" s="85"/>
      <c r="VPX46" s="85"/>
      <c r="VPY46" s="85"/>
      <c r="VPZ46" s="85"/>
      <c r="VQA46" s="85"/>
      <c r="VQB46" s="85"/>
      <c r="VQC46" s="85"/>
      <c r="VQD46" s="85"/>
      <c r="VQE46" s="85"/>
      <c r="VQF46" s="85"/>
      <c r="VQG46" s="85"/>
      <c r="VQH46" s="85"/>
      <c r="VQI46" s="85"/>
      <c r="VQJ46" s="85"/>
      <c r="VQK46" s="85"/>
      <c r="VQL46" s="85"/>
      <c r="VQM46" s="85"/>
      <c r="VQN46" s="85"/>
      <c r="VQO46" s="85"/>
      <c r="VQP46" s="85"/>
      <c r="VQQ46" s="85"/>
      <c r="VQR46" s="85"/>
      <c r="VQS46" s="85"/>
      <c r="VQT46" s="85"/>
      <c r="VQU46" s="85"/>
      <c r="VQV46" s="85"/>
      <c r="VQW46" s="85"/>
      <c r="VQX46" s="85"/>
      <c r="VQY46" s="85"/>
      <c r="VQZ46" s="85"/>
      <c r="VRA46" s="85"/>
      <c r="VRB46" s="85"/>
      <c r="VRC46" s="85"/>
      <c r="VRD46" s="85"/>
      <c r="VRE46" s="85"/>
      <c r="VRF46" s="85"/>
      <c r="VRG46" s="85"/>
      <c r="VRH46" s="85"/>
      <c r="VRI46" s="85"/>
      <c r="VRJ46" s="85"/>
      <c r="VRK46" s="85"/>
      <c r="VRL46" s="85"/>
      <c r="VRM46" s="85"/>
      <c r="VRN46" s="85"/>
      <c r="VRO46" s="85"/>
      <c r="VRP46" s="85"/>
      <c r="VRQ46" s="85"/>
      <c r="VRR46" s="85"/>
      <c r="VRS46" s="85"/>
      <c r="VRT46" s="85"/>
      <c r="VRU46" s="85"/>
      <c r="VRV46" s="85"/>
      <c r="VRW46" s="85"/>
      <c r="VRX46" s="85"/>
      <c r="VRY46" s="85"/>
      <c r="VRZ46" s="85"/>
      <c r="VSA46" s="85"/>
      <c r="VSB46" s="85"/>
      <c r="VSC46" s="85"/>
      <c r="VSD46" s="85"/>
      <c r="VSE46" s="85"/>
      <c r="VSF46" s="85"/>
      <c r="VSG46" s="85"/>
      <c r="VSH46" s="85"/>
      <c r="VSI46" s="85"/>
      <c r="VSJ46" s="85"/>
      <c r="VSK46" s="85"/>
      <c r="VSL46" s="85"/>
      <c r="VSM46" s="85"/>
      <c r="VSN46" s="85"/>
      <c r="VSO46" s="85"/>
      <c r="VSP46" s="85"/>
      <c r="VSQ46" s="85"/>
      <c r="VSR46" s="85"/>
      <c r="VSS46" s="85"/>
      <c r="VST46" s="85"/>
      <c r="VSU46" s="85"/>
      <c r="VSV46" s="85"/>
      <c r="VSW46" s="85"/>
      <c r="VSX46" s="85"/>
      <c r="VSY46" s="85"/>
      <c r="VSZ46" s="85"/>
      <c r="VTA46" s="85"/>
      <c r="VTB46" s="85"/>
      <c r="VTC46" s="85"/>
      <c r="VTD46" s="85"/>
      <c r="VTE46" s="85"/>
      <c r="VTF46" s="85"/>
      <c r="VTG46" s="85"/>
      <c r="VTH46" s="85"/>
      <c r="VTI46" s="85"/>
      <c r="VTJ46" s="85"/>
      <c r="VTK46" s="85"/>
      <c r="VTL46" s="85"/>
      <c r="VTM46" s="85"/>
      <c r="VTN46" s="85"/>
      <c r="VTO46" s="85"/>
      <c r="VTP46" s="85"/>
      <c r="VTQ46" s="85"/>
      <c r="VTR46" s="85"/>
      <c r="VTS46" s="85"/>
      <c r="VTT46" s="85"/>
      <c r="VTU46" s="85"/>
      <c r="VTV46" s="85"/>
      <c r="VTW46" s="85"/>
      <c r="VTX46" s="85"/>
      <c r="VTY46" s="85"/>
      <c r="VTZ46" s="85"/>
      <c r="VUA46" s="85"/>
      <c r="VUB46" s="85"/>
      <c r="VUC46" s="85"/>
      <c r="VUD46" s="85"/>
      <c r="VUE46" s="85"/>
      <c r="VUF46" s="85"/>
      <c r="VUG46" s="85"/>
      <c r="VUH46" s="85"/>
      <c r="VUI46" s="85"/>
      <c r="VUJ46" s="85"/>
      <c r="VUK46" s="85"/>
      <c r="VUL46" s="85"/>
      <c r="VUM46" s="85"/>
      <c r="VUN46" s="85"/>
      <c r="VUO46" s="85"/>
      <c r="VUP46" s="85"/>
      <c r="VUQ46" s="85"/>
      <c r="VUR46" s="85"/>
      <c r="VUS46" s="85"/>
      <c r="VUT46" s="85"/>
      <c r="VUU46" s="85"/>
      <c r="VUV46" s="85"/>
      <c r="VUW46" s="85"/>
      <c r="VUX46" s="85"/>
      <c r="VUY46" s="85"/>
      <c r="VUZ46" s="85"/>
      <c r="VVA46" s="85"/>
      <c r="VVB46" s="85"/>
      <c r="VVC46" s="85"/>
      <c r="VVD46" s="85"/>
      <c r="VVE46" s="85"/>
      <c r="VVF46" s="85"/>
      <c r="VVG46" s="85"/>
      <c r="VVH46" s="85"/>
      <c r="VVI46" s="85"/>
      <c r="VVJ46" s="85"/>
      <c r="VVK46" s="85"/>
      <c r="VVL46" s="85"/>
      <c r="VVM46" s="85"/>
      <c r="VVN46" s="85"/>
      <c r="VVO46" s="85"/>
      <c r="VVP46" s="85"/>
      <c r="VVQ46" s="85"/>
      <c r="VVR46" s="85"/>
      <c r="VVS46" s="85"/>
      <c r="VVT46" s="85"/>
      <c r="VVU46" s="85"/>
      <c r="VVV46" s="85"/>
      <c r="VVW46" s="85"/>
      <c r="VVX46" s="85"/>
      <c r="VVY46" s="85"/>
      <c r="VVZ46" s="85"/>
      <c r="VWA46" s="85"/>
      <c r="VWB46" s="85"/>
      <c r="VWC46" s="85"/>
      <c r="VWD46" s="85"/>
      <c r="VWE46" s="85"/>
      <c r="VWF46" s="85"/>
      <c r="VWG46" s="85"/>
      <c r="VWH46" s="85"/>
      <c r="VWI46" s="85"/>
      <c r="VWJ46" s="85"/>
      <c r="VWK46" s="85"/>
      <c r="VWL46" s="85"/>
      <c r="VWM46" s="85"/>
      <c r="VWN46" s="85"/>
      <c r="VWO46" s="85"/>
      <c r="VWP46" s="85"/>
      <c r="VWQ46" s="85"/>
      <c r="VWR46" s="85"/>
      <c r="VWS46" s="85"/>
      <c r="VWT46" s="85"/>
      <c r="VWU46" s="85"/>
      <c r="VWV46" s="85"/>
      <c r="VWW46" s="85"/>
      <c r="VWX46" s="85"/>
      <c r="VWY46" s="85"/>
      <c r="VWZ46" s="85"/>
      <c r="VXA46" s="85"/>
      <c r="VXB46" s="85"/>
      <c r="VXC46" s="85"/>
      <c r="VXD46" s="85"/>
      <c r="VXE46" s="85"/>
      <c r="VXF46" s="85"/>
      <c r="VXG46" s="85"/>
      <c r="VXH46" s="85"/>
      <c r="VXI46" s="85"/>
      <c r="VXJ46" s="85"/>
      <c r="VXK46" s="85"/>
      <c r="VXL46" s="85"/>
      <c r="VXM46" s="85"/>
      <c r="VXN46" s="85"/>
      <c r="VXO46" s="85"/>
      <c r="VXP46" s="85"/>
      <c r="VXQ46" s="85"/>
      <c r="VXR46" s="85"/>
      <c r="VXS46" s="85"/>
      <c r="VXT46" s="85"/>
      <c r="VXU46" s="85"/>
      <c r="VXV46" s="85"/>
      <c r="VXW46" s="85"/>
      <c r="VXX46" s="85"/>
      <c r="VXY46" s="85"/>
      <c r="VXZ46" s="85"/>
      <c r="VYA46" s="85"/>
      <c r="VYB46" s="85"/>
      <c r="VYC46" s="85"/>
      <c r="VYD46" s="85"/>
      <c r="VYE46" s="85"/>
      <c r="VYF46" s="85"/>
      <c r="VYG46" s="85"/>
      <c r="VYH46" s="85"/>
      <c r="VYI46" s="85"/>
      <c r="VYJ46" s="85"/>
      <c r="VYK46" s="85"/>
      <c r="VYL46" s="85"/>
      <c r="VYM46" s="85"/>
      <c r="VYN46" s="85"/>
      <c r="VYO46" s="85"/>
      <c r="VYP46" s="85"/>
      <c r="VYQ46" s="85"/>
      <c r="VYR46" s="85"/>
      <c r="VYS46" s="85"/>
      <c r="VYT46" s="85"/>
      <c r="VYU46" s="85"/>
      <c r="VYV46" s="85"/>
      <c r="VYW46" s="85"/>
      <c r="VYX46" s="85"/>
      <c r="VYY46" s="85"/>
      <c r="VYZ46" s="85"/>
      <c r="VZA46" s="85"/>
      <c r="VZB46" s="85"/>
      <c r="VZC46" s="85"/>
      <c r="VZD46" s="85"/>
      <c r="VZE46" s="85"/>
      <c r="VZF46" s="85"/>
      <c r="VZG46" s="85"/>
      <c r="VZH46" s="85"/>
      <c r="VZI46" s="85"/>
      <c r="VZJ46" s="85"/>
      <c r="VZK46" s="85"/>
      <c r="VZL46" s="85"/>
      <c r="VZM46" s="85"/>
      <c r="VZN46" s="85"/>
      <c r="VZO46" s="85"/>
      <c r="VZP46" s="85"/>
      <c r="VZQ46" s="85"/>
      <c r="VZR46" s="85"/>
      <c r="VZS46" s="85"/>
      <c r="VZT46" s="85"/>
      <c r="VZU46" s="85"/>
      <c r="VZV46" s="85"/>
      <c r="VZW46" s="85"/>
      <c r="VZX46" s="85"/>
      <c r="VZY46" s="85"/>
      <c r="VZZ46" s="85"/>
      <c r="WAA46" s="85"/>
      <c r="WAB46" s="85"/>
      <c r="WAC46" s="85"/>
      <c r="WAD46" s="85"/>
      <c r="WAE46" s="85"/>
      <c r="WAF46" s="85"/>
      <c r="WAG46" s="85"/>
      <c r="WAH46" s="85"/>
      <c r="WAI46" s="85"/>
      <c r="WAJ46" s="85"/>
      <c r="WAK46" s="85"/>
      <c r="WAL46" s="85"/>
      <c r="WAM46" s="85"/>
      <c r="WAN46" s="85"/>
      <c r="WAO46" s="85"/>
      <c r="WAP46" s="85"/>
      <c r="WAQ46" s="85"/>
      <c r="WAR46" s="85"/>
      <c r="WAS46" s="85"/>
      <c r="WAT46" s="85"/>
      <c r="WAU46" s="85"/>
      <c r="WAV46" s="85"/>
      <c r="WAW46" s="85"/>
      <c r="WAX46" s="85"/>
      <c r="WAY46" s="85"/>
      <c r="WAZ46" s="85"/>
      <c r="WBA46" s="85"/>
      <c r="WBB46" s="85"/>
      <c r="WBC46" s="85"/>
      <c r="WBD46" s="85"/>
      <c r="WBE46" s="85"/>
      <c r="WBF46" s="85"/>
      <c r="WBG46" s="85"/>
      <c r="WBH46" s="85"/>
      <c r="WBI46" s="85"/>
      <c r="WBJ46" s="85"/>
      <c r="WBK46" s="85"/>
      <c r="WBL46" s="85"/>
      <c r="WBM46" s="85"/>
      <c r="WBN46" s="85"/>
      <c r="WBO46" s="85"/>
      <c r="WBP46" s="85"/>
      <c r="WBQ46" s="85"/>
      <c r="WBR46" s="85"/>
      <c r="WBS46" s="85"/>
      <c r="WBT46" s="85"/>
      <c r="WBU46" s="85"/>
      <c r="WBV46" s="85"/>
      <c r="WBW46" s="85"/>
      <c r="WBX46" s="85"/>
      <c r="WBY46" s="85"/>
      <c r="WBZ46" s="85"/>
      <c r="WCA46" s="85"/>
      <c r="WCB46" s="85"/>
      <c r="WCC46" s="85"/>
      <c r="WCD46" s="85"/>
      <c r="WCE46" s="85"/>
      <c r="WCF46" s="85"/>
      <c r="WCG46" s="85"/>
      <c r="WCH46" s="85"/>
      <c r="WCI46" s="85"/>
      <c r="WCJ46" s="85"/>
      <c r="WCK46" s="85"/>
      <c r="WCL46" s="85"/>
      <c r="WCM46" s="85"/>
      <c r="WCN46" s="85"/>
      <c r="WCO46" s="85"/>
      <c r="WCP46" s="85"/>
      <c r="WCQ46" s="85"/>
      <c r="WCR46" s="85"/>
      <c r="WCS46" s="85"/>
      <c r="WCT46" s="85"/>
      <c r="WCU46" s="85"/>
      <c r="WCV46" s="85"/>
      <c r="WCW46" s="85"/>
      <c r="WCX46" s="85"/>
      <c r="WCY46" s="85"/>
      <c r="WCZ46" s="85"/>
      <c r="WDA46" s="85"/>
      <c r="WDB46" s="85"/>
      <c r="WDC46" s="85"/>
      <c r="WDD46" s="85"/>
      <c r="WDE46" s="85"/>
      <c r="WDF46" s="85"/>
      <c r="WDG46" s="85"/>
      <c r="WDH46" s="85"/>
      <c r="WDI46" s="85"/>
      <c r="WDJ46" s="85"/>
      <c r="WDK46" s="85"/>
      <c r="WDL46" s="85"/>
      <c r="WDM46" s="85"/>
      <c r="WDN46" s="85"/>
      <c r="WDO46" s="85"/>
      <c r="WDP46" s="85"/>
      <c r="WDQ46" s="85"/>
      <c r="WDR46" s="85"/>
      <c r="WDS46" s="85"/>
      <c r="WDT46" s="85"/>
      <c r="WDU46" s="85"/>
      <c r="WDV46" s="85"/>
      <c r="WDW46" s="85"/>
      <c r="WDX46" s="85"/>
      <c r="WDY46" s="85"/>
      <c r="WDZ46" s="85"/>
      <c r="WEA46" s="85"/>
      <c r="WEB46" s="85"/>
      <c r="WEC46" s="85"/>
      <c r="WED46" s="85"/>
      <c r="WEE46" s="85"/>
      <c r="WEF46" s="85"/>
      <c r="WEG46" s="85"/>
      <c r="WEH46" s="85"/>
      <c r="WEI46" s="85"/>
      <c r="WEJ46" s="85"/>
      <c r="WEK46" s="85"/>
      <c r="WEL46" s="85"/>
      <c r="WEM46" s="85"/>
      <c r="WEN46" s="85"/>
      <c r="WEO46" s="85"/>
      <c r="WEP46" s="85"/>
      <c r="WEQ46" s="85"/>
      <c r="WER46" s="85"/>
      <c r="WES46" s="85"/>
      <c r="WET46" s="85"/>
      <c r="WEU46" s="85"/>
      <c r="WEV46" s="85"/>
      <c r="WEW46" s="85"/>
      <c r="WEX46" s="85"/>
      <c r="WEY46" s="85"/>
      <c r="WEZ46" s="85"/>
      <c r="WFA46" s="85"/>
      <c r="WFB46" s="85"/>
      <c r="WFC46" s="85"/>
      <c r="WFD46" s="85"/>
      <c r="WFE46" s="85"/>
      <c r="WFF46" s="85"/>
      <c r="WFG46" s="85"/>
      <c r="WFH46" s="85"/>
      <c r="WFI46" s="85"/>
      <c r="WFJ46" s="85"/>
      <c r="WFK46" s="85"/>
      <c r="WFL46" s="85"/>
      <c r="WFM46" s="85"/>
      <c r="WFN46" s="85"/>
      <c r="WFO46" s="85"/>
      <c r="WFP46" s="85"/>
      <c r="WFQ46" s="85"/>
      <c r="WFR46" s="85"/>
      <c r="WFS46" s="85"/>
      <c r="WFT46" s="85"/>
      <c r="WFU46" s="85"/>
      <c r="WFV46" s="85"/>
      <c r="WFW46" s="85"/>
      <c r="WFX46" s="85"/>
      <c r="WFY46" s="85"/>
      <c r="WFZ46" s="85"/>
      <c r="WGA46" s="85"/>
      <c r="WGB46" s="85"/>
      <c r="WGC46" s="85"/>
      <c r="WGD46" s="85"/>
      <c r="WGE46" s="85"/>
      <c r="WGF46" s="85"/>
      <c r="WGG46" s="85"/>
      <c r="WGH46" s="85"/>
      <c r="WGI46" s="85"/>
      <c r="WGJ46" s="85"/>
      <c r="WGK46" s="85"/>
      <c r="WGL46" s="85"/>
      <c r="WGM46" s="85"/>
      <c r="WGN46" s="85"/>
      <c r="WGO46" s="85"/>
      <c r="WGP46" s="85"/>
      <c r="WGQ46" s="85"/>
      <c r="WGR46" s="85"/>
      <c r="WGS46" s="85"/>
      <c r="WGT46" s="85"/>
      <c r="WGU46" s="85"/>
      <c r="WGV46" s="85"/>
      <c r="WGW46" s="85"/>
      <c r="WGX46" s="85"/>
      <c r="WGY46" s="85"/>
      <c r="WGZ46" s="85"/>
      <c r="WHA46" s="85"/>
      <c r="WHB46" s="85"/>
      <c r="WHC46" s="85"/>
      <c r="WHD46" s="85"/>
      <c r="WHE46" s="85"/>
      <c r="WHF46" s="85"/>
      <c r="WHG46" s="85"/>
      <c r="WHH46" s="85"/>
      <c r="WHI46" s="85"/>
      <c r="WHJ46" s="85"/>
      <c r="WHK46" s="85"/>
      <c r="WHL46" s="85"/>
      <c r="WHM46" s="85"/>
      <c r="WHN46" s="85"/>
      <c r="WHO46" s="85"/>
      <c r="WHP46" s="85"/>
      <c r="WHQ46" s="85"/>
      <c r="WHR46" s="85"/>
      <c r="WHS46" s="85"/>
      <c r="WHT46" s="85"/>
      <c r="WHU46" s="85"/>
      <c r="WHV46" s="85"/>
      <c r="WHW46" s="85"/>
      <c r="WHX46" s="85"/>
      <c r="WHY46" s="85"/>
      <c r="WHZ46" s="85"/>
      <c r="WIA46" s="85"/>
      <c r="WIB46" s="85"/>
      <c r="WIC46" s="85"/>
      <c r="WID46" s="85"/>
      <c r="WIE46" s="85"/>
      <c r="WIF46" s="85"/>
      <c r="WIG46" s="85"/>
      <c r="WIH46" s="85"/>
      <c r="WII46" s="85"/>
      <c r="WIJ46" s="85"/>
      <c r="WIK46" s="85"/>
      <c r="WIL46" s="85"/>
      <c r="WIM46" s="85"/>
      <c r="WIN46" s="85"/>
      <c r="WIO46" s="85"/>
      <c r="WIP46" s="85"/>
      <c r="WIQ46" s="85"/>
      <c r="WIR46" s="85"/>
      <c r="WIS46" s="85"/>
      <c r="WIT46" s="85"/>
      <c r="WIU46" s="85"/>
      <c r="WIV46" s="85"/>
      <c r="WIW46" s="85"/>
      <c r="WIX46" s="85"/>
      <c r="WIY46" s="85"/>
      <c r="WIZ46" s="85"/>
      <c r="WJA46" s="85"/>
      <c r="WJB46" s="85"/>
      <c r="WJC46" s="85"/>
      <c r="WJD46" s="85"/>
      <c r="WJE46" s="85"/>
      <c r="WJF46" s="85"/>
      <c r="WJG46" s="85"/>
      <c r="WJH46" s="85"/>
      <c r="WJI46" s="85"/>
      <c r="WJJ46" s="85"/>
      <c r="WJK46" s="85"/>
      <c r="WJL46" s="85"/>
      <c r="WJM46" s="85"/>
      <c r="WJN46" s="85"/>
      <c r="WJO46" s="85"/>
      <c r="WJP46" s="85"/>
      <c r="WJQ46" s="85"/>
      <c r="WJR46" s="85"/>
      <c r="WJS46" s="85"/>
      <c r="WJT46" s="85"/>
      <c r="WJU46" s="85"/>
      <c r="WJV46" s="85"/>
      <c r="WJW46" s="85"/>
      <c r="WJX46" s="85"/>
      <c r="WJY46" s="85"/>
      <c r="WJZ46" s="85"/>
      <c r="WKA46" s="85"/>
      <c r="WKB46" s="85"/>
      <c r="WKC46" s="85"/>
      <c r="WKD46" s="85"/>
      <c r="WKE46" s="85"/>
      <c r="WKF46" s="85"/>
      <c r="WKG46" s="85"/>
      <c r="WKH46" s="85"/>
      <c r="WKI46" s="85"/>
      <c r="WKJ46" s="85"/>
      <c r="WKK46" s="85"/>
      <c r="WKL46" s="85"/>
      <c r="WKM46" s="85"/>
      <c r="WKN46" s="85"/>
      <c r="WKO46" s="85"/>
      <c r="WKP46" s="85"/>
      <c r="WKQ46" s="85"/>
      <c r="WKR46" s="85"/>
      <c r="WKS46" s="85"/>
      <c r="WKT46" s="85"/>
      <c r="WKU46" s="85"/>
      <c r="WKV46" s="85"/>
      <c r="WKW46" s="85"/>
      <c r="WKX46" s="85"/>
      <c r="WKY46" s="85"/>
      <c r="WKZ46" s="85"/>
      <c r="WLA46" s="85"/>
      <c r="WLB46" s="85"/>
      <c r="WLC46" s="85"/>
      <c r="WLD46" s="85"/>
      <c r="WLE46" s="85"/>
      <c r="WLF46" s="85"/>
      <c r="WLG46" s="85"/>
      <c r="WLH46" s="85"/>
      <c r="WLI46" s="85"/>
      <c r="WLJ46" s="85"/>
      <c r="WLK46" s="85"/>
      <c r="WLL46" s="85"/>
      <c r="WLM46" s="85"/>
      <c r="WLN46" s="85"/>
      <c r="WLO46" s="85"/>
      <c r="WLP46" s="85"/>
      <c r="WLQ46" s="85"/>
      <c r="WLR46" s="85"/>
      <c r="WLS46" s="85"/>
      <c r="WLT46" s="85"/>
      <c r="WLU46" s="85"/>
      <c r="WLV46" s="85"/>
      <c r="WLW46" s="85"/>
      <c r="WLX46" s="85"/>
      <c r="WLY46" s="85"/>
      <c r="WLZ46" s="85"/>
      <c r="WMA46" s="85"/>
      <c r="WMB46" s="85"/>
      <c r="WMC46" s="85"/>
      <c r="WMD46" s="85"/>
      <c r="WME46" s="85"/>
      <c r="WMF46" s="85"/>
      <c r="WMG46" s="85"/>
      <c r="WMH46" s="85"/>
      <c r="WMI46" s="85"/>
      <c r="WMJ46" s="85"/>
      <c r="WMK46" s="85"/>
      <c r="WML46" s="85"/>
      <c r="WMM46" s="85"/>
      <c r="WMN46" s="85"/>
      <c r="WMO46" s="85"/>
      <c r="WMP46" s="85"/>
      <c r="WMQ46" s="85"/>
      <c r="WMR46" s="85"/>
      <c r="WMS46" s="85"/>
      <c r="WMT46" s="85"/>
      <c r="WMU46" s="85"/>
      <c r="WMV46" s="85"/>
      <c r="WMW46" s="85"/>
      <c r="WMX46" s="85"/>
      <c r="WMY46" s="85"/>
      <c r="WMZ46" s="85"/>
      <c r="WNA46" s="85"/>
      <c r="WNB46" s="85"/>
      <c r="WNC46" s="85"/>
      <c r="WND46" s="85"/>
      <c r="WNE46" s="85"/>
      <c r="WNF46" s="85"/>
      <c r="WNG46" s="85"/>
      <c r="WNH46" s="85"/>
      <c r="WNI46" s="85"/>
      <c r="WNJ46" s="85"/>
      <c r="WNK46" s="85"/>
      <c r="WNL46" s="85"/>
      <c r="WNM46" s="85"/>
      <c r="WNN46" s="85"/>
      <c r="WNO46" s="85"/>
      <c r="WNP46" s="85"/>
      <c r="WNQ46" s="85"/>
      <c r="WNR46" s="85"/>
      <c r="WNS46" s="85"/>
      <c r="WNT46" s="85"/>
      <c r="WNU46" s="85"/>
      <c r="WNV46" s="85"/>
      <c r="WNW46" s="85"/>
      <c r="WNX46" s="85"/>
      <c r="WNY46" s="85"/>
      <c r="WNZ46" s="85"/>
      <c r="WOA46" s="85"/>
      <c r="WOB46" s="85"/>
      <c r="WOC46" s="85"/>
      <c r="WOD46" s="85"/>
      <c r="WOE46" s="85"/>
      <c r="WOF46" s="85"/>
      <c r="WOG46" s="85"/>
      <c r="WOH46" s="85"/>
      <c r="WOI46" s="85"/>
      <c r="WOJ46" s="85"/>
      <c r="WOK46" s="85"/>
      <c r="WOL46" s="85"/>
      <c r="WOM46" s="85"/>
      <c r="WON46" s="85"/>
      <c r="WOO46" s="85"/>
      <c r="WOP46" s="85"/>
      <c r="WOQ46" s="85"/>
      <c r="WOR46" s="85"/>
      <c r="WOS46" s="85"/>
      <c r="WOT46" s="85"/>
      <c r="WOU46" s="85"/>
      <c r="WOV46" s="85"/>
      <c r="WOW46" s="85"/>
      <c r="WOX46" s="85"/>
      <c r="WOY46" s="85"/>
      <c r="WOZ46" s="85"/>
      <c r="WPA46" s="85"/>
      <c r="WPB46" s="85"/>
      <c r="WPC46" s="85"/>
      <c r="WPD46" s="85"/>
      <c r="WPE46" s="85"/>
      <c r="WPF46" s="85"/>
      <c r="WPG46" s="85"/>
      <c r="WPH46" s="85"/>
      <c r="WPI46" s="85"/>
      <c r="WPJ46" s="85"/>
      <c r="WPK46" s="85"/>
      <c r="WPL46" s="85"/>
      <c r="WPM46" s="85"/>
      <c r="WPN46" s="85"/>
      <c r="WPO46" s="85"/>
      <c r="WPP46" s="85"/>
      <c r="WPQ46" s="85"/>
      <c r="WPR46" s="85"/>
      <c r="WPS46" s="85"/>
      <c r="WPT46" s="85"/>
      <c r="WPU46" s="85"/>
      <c r="WPV46" s="85"/>
      <c r="WPW46" s="85"/>
      <c r="WPX46" s="85"/>
      <c r="WPY46" s="85"/>
      <c r="WPZ46" s="85"/>
      <c r="WQA46" s="85"/>
      <c r="WQB46" s="85"/>
      <c r="WQC46" s="85"/>
      <c r="WQD46" s="85"/>
      <c r="WQE46" s="85"/>
      <c r="WQF46" s="85"/>
      <c r="WQG46" s="85"/>
      <c r="WQH46" s="85"/>
      <c r="WQI46" s="85"/>
      <c r="WQJ46" s="85"/>
      <c r="WQK46" s="85"/>
      <c r="WQL46" s="85"/>
      <c r="WQM46" s="85"/>
      <c r="WQN46" s="85"/>
      <c r="WQO46" s="85"/>
      <c r="WQP46" s="85"/>
      <c r="WQQ46" s="85"/>
      <c r="WQR46" s="85"/>
      <c r="WQS46" s="85"/>
      <c r="WQT46" s="85"/>
      <c r="WQU46" s="85"/>
      <c r="WQV46" s="85"/>
      <c r="WQW46" s="85"/>
      <c r="WQX46" s="85"/>
      <c r="WQY46" s="85"/>
      <c r="WQZ46" s="85"/>
      <c r="WRA46" s="85"/>
      <c r="WRB46" s="85"/>
      <c r="WRC46" s="85"/>
      <c r="WRD46" s="85"/>
      <c r="WRE46" s="85"/>
      <c r="WRF46" s="85"/>
      <c r="WRG46" s="85"/>
      <c r="WRH46" s="85"/>
      <c r="WRI46" s="85"/>
      <c r="WRJ46" s="85"/>
      <c r="WRK46" s="85"/>
      <c r="WRL46" s="85"/>
      <c r="WRM46" s="85"/>
      <c r="WRN46" s="85"/>
      <c r="WRO46" s="85"/>
      <c r="WRP46" s="85"/>
      <c r="WRQ46" s="85"/>
      <c r="WRR46" s="85"/>
      <c r="WRS46" s="85"/>
      <c r="WRT46" s="85"/>
      <c r="WRU46" s="85"/>
      <c r="WRV46" s="85"/>
      <c r="WRW46" s="85"/>
      <c r="WRX46" s="85"/>
      <c r="WRY46" s="85"/>
      <c r="WRZ46" s="85"/>
      <c r="WSA46" s="85"/>
      <c r="WSB46" s="85"/>
      <c r="WSC46" s="85"/>
      <c r="WSD46" s="85"/>
      <c r="WSE46" s="85"/>
      <c r="WSF46" s="85"/>
      <c r="WSG46" s="85"/>
      <c r="WSH46" s="85"/>
      <c r="WSI46" s="85"/>
      <c r="WSJ46" s="85"/>
      <c r="WSK46" s="85"/>
      <c r="WSL46" s="85"/>
      <c r="WSM46" s="85"/>
      <c r="WSN46" s="85"/>
      <c r="WSO46" s="85"/>
      <c r="WSP46" s="85"/>
      <c r="WSQ46" s="85"/>
      <c r="WSR46" s="85"/>
      <c r="WSS46" s="85"/>
      <c r="WST46" s="85"/>
      <c r="WSU46" s="85"/>
      <c r="WSV46" s="85"/>
      <c r="WSW46" s="85"/>
      <c r="WSX46" s="85"/>
      <c r="WSY46" s="85"/>
      <c r="WSZ46" s="85"/>
      <c r="WTA46" s="85"/>
      <c r="WTB46" s="85"/>
      <c r="WTC46" s="85"/>
      <c r="WTD46" s="85"/>
      <c r="WTE46" s="85"/>
      <c r="WTF46" s="85"/>
      <c r="WTG46" s="85"/>
      <c r="WTH46" s="85"/>
      <c r="WTI46" s="85"/>
      <c r="WTJ46" s="85"/>
      <c r="WTK46" s="85"/>
      <c r="WTL46" s="85"/>
      <c r="WTM46" s="85"/>
      <c r="WTN46" s="85"/>
      <c r="WTO46" s="85"/>
      <c r="WTP46" s="85"/>
      <c r="WTQ46" s="85"/>
      <c r="WTR46" s="85"/>
      <c r="WTS46" s="85"/>
      <c r="WTT46" s="85"/>
      <c r="WTU46" s="85"/>
      <c r="WTV46" s="85"/>
      <c r="WTW46" s="85"/>
      <c r="WTX46" s="85"/>
      <c r="WTY46" s="85"/>
      <c r="WTZ46" s="85"/>
      <c r="WUA46" s="85"/>
      <c r="WUB46" s="85"/>
      <c r="WUC46" s="85"/>
      <c r="WUD46" s="85"/>
      <c r="WUE46" s="85"/>
      <c r="WUF46" s="85"/>
      <c r="WUG46" s="85"/>
      <c r="WUH46" s="85"/>
      <c r="WUI46" s="85"/>
      <c r="WUJ46" s="85"/>
      <c r="WUK46" s="85"/>
      <c r="WUL46" s="85"/>
      <c r="WUM46" s="85"/>
      <c r="WUN46" s="85"/>
      <c r="WUO46" s="85"/>
      <c r="WUP46" s="85"/>
      <c r="WUQ46" s="85"/>
      <c r="WUR46" s="85"/>
      <c r="WUS46" s="85"/>
      <c r="WUT46" s="85"/>
      <c r="WUU46" s="85"/>
      <c r="WUV46" s="85"/>
      <c r="WUW46" s="85"/>
      <c r="WUX46" s="85"/>
      <c r="WUY46" s="85"/>
      <c r="WUZ46" s="85"/>
      <c r="WVA46" s="85"/>
      <c r="WVB46" s="85"/>
      <c r="WVC46" s="85"/>
      <c r="WVD46" s="85"/>
      <c r="WVE46" s="85"/>
      <c r="WVF46" s="85"/>
      <c r="WVG46" s="85"/>
      <c r="WVH46" s="85"/>
      <c r="WVI46" s="85"/>
      <c r="WVJ46" s="85"/>
      <c r="WVK46" s="85"/>
      <c r="WVL46" s="85"/>
      <c r="WVM46" s="85"/>
      <c r="WVN46" s="85"/>
      <c r="WVO46" s="85"/>
      <c r="WVP46" s="85"/>
      <c r="WVQ46" s="85"/>
      <c r="WVR46" s="85"/>
      <c r="WVS46" s="85"/>
      <c r="WVT46" s="85"/>
      <c r="WVU46" s="85"/>
      <c r="WVV46" s="85"/>
      <c r="WVW46" s="85"/>
      <c r="WVX46" s="85"/>
      <c r="WVY46" s="85"/>
      <c r="WVZ46" s="85"/>
      <c r="WWA46" s="85"/>
      <c r="WWB46" s="85"/>
      <c r="WWC46" s="85"/>
      <c r="WWD46" s="85"/>
      <c r="WWE46" s="85"/>
      <c r="WWF46" s="85"/>
      <c r="WWG46" s="85"/>
      <c r="WWH46" s="85"/>
      <c r="WWI46" s="85"/>
      <c r="WWJ46" s="85"/>
      <c r="WWK46" s="85"/>
      <c r="WWL46" s="85"/>
      <c r="WWM46" s="85"/>
      <c r="WWN46" s="85"/>
      <c r="WWO46" s="85"/>
      <c r="WWP46" s="85"/>
      <c r="WWQ46" s="85"/>
      <c r="WWR46" s="85"/>
      <c r="WWS46" s="85"/>
      <c r="WWT46" s="85"/>
      <c r="WWU46" s="85"/>
      <c r="WWV46" s="85"/>
      <c r="WWW46" s="85"/>
      <c r="WWX46" s="85"/>
      <c r="WWY46" s="85"/>
      <c r="WWZ46" s="85"/>
      <c r="WXA46" s="85"/>
      <c r="WXB46" s="85"/>
      <c r="WXC46" s="85"/>
      <c r="WXD46" s="85"/>
      <c r="WXE46" s="85"/>
      <c r="WXF46" s="85"/>
      <c r="WXG46" s="85"/>
      <c r="WXH46" s="85"/>
      <c r="WXI46" s="85"/>
      <c r="WXJ46" s="85"/>
      <c r="WXK46" s="85"/>
      <c r="WXL46" s="85"/>
      <c r="WXM46" s="85"/>
      <c r="WXN46" s="85"/>
      <c r="WXO46" s="85"/>
      <c r="WXP46" s="85"/>
      <c r="WXQ46" s="85"/>
      <c r="WXR46" s="85"/>
      <c r="WXS46" s="85"/>
      <c r="WXT46" s="85"/>
      <c r="WXU46" s="85"/>
      <c r="WXV46" s="85"/>
      <c r="WXW46" s="85"/>
      <c r="WXX46" s="85"/>
      <c r="WXY46" s="85"/>
      <c r="WXZ46" s="85"/>
      <c r="WYA46" s="85"/>
      <c r="WYB46" s="85"/>
      <c r="WYC46" s="85"/>
      <c r="WYD46" s="85"/>
      <c r="WYE46" s="85"/>
      <c r="WYF46" s="85"/>
      <c r="WYG46" s="85"/>
      <c r="WYH46" s="85"/>
      <c r="WYI46" s="85"/>
      <c r="WYJ46" s="85"/>
      <c r="WYK46" s="85"/>
      <c r="WYL46" s="85"/>
      <c r="WYM46" s="85"/>
      <c r="WYN46" s="85"/>
      <c r="WYO46" s="85"/>
      <c r="WYP46" s="85"/>
      <c r="WYQ46" s="85"/>
      <c r="WYR46" s="85"/>
      <c r="WYS46" s="85"/>
      <c r="WYT46" s="85"/>
      <c r="WYU46" s="85"/>
      <c r="WYV46" s="85"/>
      <c r="WYW46" s="85"/>
      <c r="WYX46" s="85"/>
      <c r="WYY46" s="85"/>
      <c r="WYZ46" s="85"/>
      <c r="WZA46" s="85"/>
      <c r="WZB46" s="85"/>
      <c r="WZC46" s="85"/>
      <c r="WZD46" s="85"/>
      <c r="WZE46" s="85"/>
      <c r="WZF46" s="85"/>
      <c r="WZG46" s="85"/>
      <c r="WZH46" s="85"/>
      <c r="WZI46" s="85"/>
      <c r="WZJ46" s="85"/>
      <c r="WZK46" s="85"/>
      <c r="WZL46" s="85"/>
      <c r="WZM46" s="85"/>
      <c r="WZN46" s="85"/>
      <c r="WZO46" s="85"/>
      <c r="WZP46" s="85"/>
      <c r="WZQ46" s="85"/>
      <c r="WZR46" s="85"/>
      <c r="WZS46" s="85"/>
      <c r="WZT46" s="85"/>
      <c r="WZU46" s="85"/>
      <c r="WZV46" s="85"/>
      <c r="WZW46" s="85"/>
      <c r="WZX46" s="85"/>
      <c r="WZY46" s="85"/>
      <c r="WZZ46" s="85"/>
      <c r="XAA46" s="85"/>
      <c r="XAB46" s="85"/>
      <c r="XAC46" s="85"/>
      <c r="XAD46" s="85"/>
      <c r="XAE46" s="85"/>
      <c r="XAF46" s="85"/>
      <c r="XAG46" s="85"/>
      <c r="XAH46" s="85"/>
      <c r="XAI46" s="85"/>
      <c r="XAJ46" s="85"/>
      <c r="XAK46" s="85"/>
      <c r="XAL46" s="85"/>
      <c r="XAM46" s="85"/>
      <c r="XAN46" s="85"/>
      <c r="XAO46" s="85"/>
      <c r="XAP46" s="85"/>
      <c r="XAQ46" s="85"/>
      <c r="XAR46" s="85"/>
      <c r="XAS46" s="85"/>
      <c r="XAT46" s="85"/>
      <c r="XAU46" s="85"/>
      <c r="XAV46" s="85"/>
      <c r="XAW46" s="85"/>
      <c r="XAX46" s="85"/>
      <c r="XAY46" s="85"/>
      <c r="XAZ46" s="85"/>
      <c r="XBA46" s="85"/>
      <c r="XBB46" s="85"/>
      <c r="XBC46" s="85"/>
      <c r="XBD46" s="85"/>
      <c r="XBE46" s="85"/>
      <c r="XBF46" s="85"/>
      <c r="XBG46" s="85"/>
      <c r="XBH46" s="85"/>
      <c r="XBI46" s="85"/>
      <c r="XBJ46" s="85"/>
      <c r="XBK46" s="85"/>
      <c r="XBL46" s="85"/>
      <c r="XBM46" s="85"/>
      <c r="XBN46" s="85"/>
      <c r="XBO46" s="85"/>
      <c r="XBP46" s="85"/>
      <c r="XBQ46" s="85"/>
      <c r="XBR46" s="85"/>
      <c r="XBS46" s="85"/>
      <c r="XBT46" s="85"/>
      <c r="XBU46" s="85"/>
      <c r="XBV46" s="85"/>
      <c r="XBW46" s="85"/>
      <c r="XBX46" s="85"/>
      <c r="XBY46" s="85"/>
      <c r="XBZ46" s="85"/>
      <c r="XCA46" s="85"/>
      <c r="XCB46" s="85"/>
      <c r="XCC46" s="85"/>
      <c r="XCD46" s="85"/>
      <c r="XCE46" s="85"/>
      <c r="XCF46" s="85"/>
      <c r="XCG46" s="85"/>
      <c r="XCH46" s="85"/>
      <c r="XCI46" s="85"/>
      <c r="XCJ46" s="85"/>
      <c r="XCK46" s="85"/>
      <c r="XCL46" s="85"/>
      <c r="XCM46" s="85"/>
      <c r="XCN46" s="85"/>
      <c r="XCO46" s="85"/>
      <c r="XCP46" s="85"/>
      <c r="XCQ46" s="85"/>
      <c r="XCR46" s="85"/>
      <c r="XCS46" s="85"/>
      <c r="XCT46" s="85"/>
      <c r="XCU46" s="85"/>
      <c r="XCV46" s="85"/>
      <c r="XCW46" s="85"/>
      <c r="XCX46" s="85"/>
      <c r="XCY46" s="85"/>
      <c r="XCZ46" s="85"/>
      <c r="XDA46" s="85"/>
      <c r="XDB46" s="85"/>
      <c r="XDC46" s="85"/>
      <c r="XDD46" s="85"/>
      <c r="XDE46" s="85"/>
      <c r="XDF46" s="85"/>
      <c r="XDG46" s="85"/>
      <c r="XDH46" s="85"/>
      <c r="XDI46" s="85"/>
      <c r="XDJ46" s="85"/>
      <c r="XDK46" s="85"/>
      <c r="XDL46" s="85"/>
      <c r="XDM46" s="85"/>
      <c r="XDN46" s="85"/>
      <c r="XDO46" s="85"/>
      <c r="XDP46" s="85"/>
      <c r="XDQ46" s="85"/>
      <c r="XDR46" s="85"/>
      <c r="XDS46" s="85"/>
      <c r="XDT46" s="85"/>
      <c r="XDU46" s="85"/>
      <c r="XDV46" s="85"/>
      <c r="XDW46" s="85"/>
      <c r="XDX46" s="85"/>
      <c r="XDY46" s="85"/>
      <c r="XDZ46" s="85"/>
      <c r="XEA46" s="85"/>
      <c r="XEB46" s="85"/>
      <c r="XEC46" s="85"/>
      <c r="XED46" s="85"/>
      <c r="XEE46" s="85"/>
      <c r="XEF46" s="85"/>
      <c r="XEG46" s="85"/>
      <c r="XEH46" s="85"/>
      <c r="XEI46" s="85"/>
      <c r="XEJ46" s="85"/>
      <c r="XEK46" s="85"/>
      <c r="XEL46" s="85"/>
      <c r="XEM46" s="85"/>
      <c r="XEN46" s="85"/>
      <c r="XEO46" s="85"/>
      <c r="XEP46" s="85"/>
      <c r="XEQ46" s="85"/>
      <c r="XER46" s="85"/>
      <c r="XES46" s="85"/>
      <c r="XET46" s="85"/>
      <c r="XEU46" s="85"/>
      <c r="XEV46" s="85"/>
      <c r="XEW46" s="85"/>
      <c r="XEX46" s="85"/>
      <c r="XEY46" s="85"/>
      <c r="XEZ46" s="85"/>
      <c r="XFA46" s="85"/>
      <c r="XFB46" s="85"/>
      <c r="XFC46" s="85"/>
      <c r="XFD46" s="86"/>
    </row>
    <row r="47" spans="1:16384" s="65" customFormat="1" ht="28.5" customHeight="1">
      <c r="A47" s="646"/>
      <c r="B47" s="88"/>
      <c r="C47" s="166"/>
      <c r="D47" s="88"/>
      <c r="E47" s="89"/>
      <c r="F47" s="89"/>
      <c r="G47" s="84"/>
      <c r="H47" s="84"/>
      <c r="I47" s="84"/>
      <c r="J47" s="84"/>
      <c r="K47" s="84"/>
      <c r="L47" s="84"/>
      <c r="M47" s="89"/>
      <c r="N47" s="89"/>
      <c r="O47" s="335"/>
      <c r="P47" s="84"/>
      <c r="Q47" s="166"/>
      <c r="R47" s="167"/>
      <c r="S47" s="84"/>
      <c r="T47" s="84"/>
      <c r="U47" s="84"/>
      <c r="V47" s="647"/>
      <c r="W47" s="84"/>
      <c r="X47" s="84"/>
      <c r="Y47" s="87"/>
      <c r="Z47" s="90"/>
      <c r="AA47" s="90"/>
      <c r="AB47" s="64"/>
      <c r="AC47" s="64"/>
      <c r="AD47" s="64"/>
      <c r="AE47" s="64"/>
      <c r="AF47" s="64"/>
      <c r="AG47" s="64"/>
      <c r="AH47" s="64"/>
      <c r="AI47" s="64"/>
      <c r="AJ47" s="64"/>
      <c r="AK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c r="CY47" s="85"/>
      <c r="CZ47" s="85"/>
      <c r="DA47" s="85"/>
      <c r="DB47" s="85"/>
      <c r="DC47" s="85"/>
      <c r="DD47" s="85"/>
      <c r="DE47" s="85"/>
      <c r="DF47" s="85"/>
      <c r="DG47" s="85"/>
      <c r="DH47" s="85"/>
      <c r="DI47" s="85"/>
      <c r="DJ47" s="85"/>
      <c r="DK47" s="85"/>
      <c r="DL47" s="85"/>
      <c r="DM47" s="85"/>
      <c r="DN47" s="85"/>
      <c r="DO47" s="85"/>
      <c r="DP47" s="85"/>
      <c r="DQ47" s="85"/>
      <c r="DR47" s="85"/>
      <c r="DS47" s="85"/>
      <c r="DT47" s="85"/>
      <c r="DU47" s="85"/>
      <c r="DV47" s="85"/>
      <c r="DW47" s="85"/>
      <c r="DX47" s="85"/>
      <c r="DY47" s="85"/>
      <c r="DZ47" s="85"/>
      <c r="EA47" s="85"/>
      <c r="EB47" s="85"/>
      <c r="EC47" s="85"/>
      <c r="ED47" s="85"/>
      <c r="EE47" s="85"/>
      <c r="EF47" s="85"/>
      <c r="EG47" s="85"/>
      <c r="EH47" s="85"/>
      <c r="EI47" s="85"/>
      <c r="EJ47" s="85"/>
      <c r="EK47" s="85"/>
      <c r="EL47" s="85"/>
      <c r="EM47" s="85"/>
      <c r="EN47" s="85"/>
      <c r="EO47" s="85"/>
      <c r="EP47" s="85"/>
      <c r="EQ47" s="85"/>
      <c r="ER47" s="85"/>
      <c r="ES47" s="85"/>
      <c r="ET47" s="85"/>
      <c r="EU47" s="85"/>
      <c r="EV47" s="85"/>
      <c r="EW47" s="85"/>
      <c r="EX47" s="85"/>
      <c r="EY47" s="85"/>
      <c r="EZ47" s="85"/>
      <c r="FA47" s="85"/>
      <c r="FB47" s="85"/>
      <c r="FC47" s="85"/>
      <c r="FD47" s="85"/>
      <c r="FE47" s="85"/>
      <c r="FF47" s="85"/>
      <c r="FG47" s="85"/>
      <c r="FH47" s="85"/>
      <c r="FI47" s="85"/>
      <c r="FJ47" s="85"/>
      <c r="FK47" s="85"/>
      <c r="FL47" s="85"/>
      <c r="FM47" s="85"/>
      <c r="FN47" s="85"/>
      <c r="FO47" s="85"/>
      <c r="FP47" s="85"/>
      <c r="FQ47" s="85"/>
      <c r="FR47" s="85"/>
      <c r="FS47" s="85"/>
      <c r="FT47" s="85"/>
      <c r="FU47" s="85"/>
      <c r="FV47" s="85"/>
      <c r="FW47" s="85"/>
      <c r="FX47" s="85"/>
      <c r="FY47" s="85"/>
      <c r="FZ47" s="85"/>
      <c r="GA47" s="85"/>
      <c r="GB47" s="85"/>
      <c r="GC47" s="85"/>
      <c r="GD47" s="85"/>
      <c r="GE47" s="85"/>
      <c r="GF47" s="85"/>
      <c r="GG47" s="85"/>
      <c r="GH47" s="85"/>
      <c r="GI47" s="85"/>
      <c r="GJ47" s="85"/>
      <c r="GK47" s="85"/>
      <c r="GL47" s="85"/>
      <c r="GM47" s="85"/>
      <c r="GN47" s="85"/>
      <c r="GO47" s="85"/>
      <c r="GP47" s="85"/>
      <c r="GQ47" s="85"/>
      <c r="GR47" s="85"/>
      <c r="GS47" s="85"/>
      <c r="GT47" s="85"/>
      <c r="GU47" s="85"/>
      <c r="GV47" s="85"/>
      <c r="GW47" s="85"/>
      <c r="GX47" s="85"/>
      <c r="GY47" s="85"/>
      <c r="GZ47" s="85"/>
      <c r="HA47" s="85"/>
      <c r="HB47" s="85"/>
      <c r="HC47" s="85"/>
      <c r="HD47" s="85"/>
      <c r="HE47" s="85"/>
      <c r="HF47" s="85"/>
      <c r="HG47" s="85"/>
      <c r="HH47" s="85"/>
      <c r="HI47" s="85"/>
      <c r="HJ47" s="85"/>
      <c r="HK47" s="85"/>
      <c r="HL47" s="85"/>
      <c r="HM47" s="85"/>
      <c r="HN47" s="85"/>
      <c r="HO47" s="85"/>
      <c r="HP47" s="85"/>
      <c r="HQ47" s="85"/>
      <c r="HR47" s="85"/>
      <c r="HS47" s="85"/>
      <c r="HT47" s="85"/>
      <c r="HU47" s="85"/>
      <c r="HV47" s="85"/>
      <c r="HW47" s="85"/>
      <c r="HX47" s="85"/>
      <c r="HY47" s="85"/>
      <c r="HZ47" s="85"/>
      <c r="IA47" s="85"/>
      <c r="IB47" s="85"/>
      <c r="IC47" s="85"/>
      <c r="ID47" s="85"/>
      <c r="IE47" s="85"/>
      <c r="IF47" s="85"/>
      <c r="IG47" s="85"/>
      <c r="IH47" s="85"/>
      <c r="II47" s="85"/>
      <c r="IJ47" s="85"/>
      <c r="IK47" s="85"/>
      <c r="IL47" s="85"/>
      <c r="IM47" s="85"/>
      <c r="IN47" s="85"/>
      <c r="IO47" s="85"/>
      <c r="IP47" s="85"/>
      <c r="IQ47" s="85"/>
      <c r="IR47" s="85"/>
      <c r="IS47" s="85"/>
      <c r="IT47" s="85"/>
      <c r="IU47" s="85"/>
      <c r="IV47" s="85"/>
      <c r="IW47" s="85"/>
      <c r="IX47" s="85"/>
      <c r="IY47" s="85"/>
      <c r="IZ47" s="85"/>
      <c r="JA47" s="85"/>
      <c r="JB47" s="85"/>
      <c r="JC47" s="85"/>
      <c r="JD47" s="85"/>
      <c r="JE47" s="85"/>
      <c r="JF47" s="85"/>
      <c r="JG47" s="85"/>
      <c r="JH47" s="85"/>
      <c r="JI47" s="85"/>
      <c r="JJ47" s="85"/>
      <c r="JK47" s="85"/>
      <c r="JL47" s="85"/>
      <c r="JM47" s="85"/>
      <c r="JN47" s="85"/>
      <c r="JO47" s="85"/>
      <c r="JP47" s="85"/>
      <c r="JQ47" s="85"/>
      <c r="JR47" s="85"/>
      <c r="JS47" s="85"/>
      <c r="JT47" s="85"/>
      <c r="JU47" s="85"/>
      <c r="JV47" s="85"/>
      <c r="JW47" s="85"/>
      <c r="JX47" s="85"/>
      <c r="JY47" s="85"/>
      <c r="JZ47" s="85"/>
      <c r="KA47" s="85"/>
      <c r="KB47" s="85"/>
      <c r="KC47" s="85"/>
      <c r="KD47" s="85"/>
      <c r="KE47" s="85"/>
      <c r="KF47" s="85"/>
      <c r="KG47" s="85"/>
      <c r="KH47" s="85"/>
      <c r="KI47" s="85"/>
      <c r="KJ47" s="85"/>
      <c r="KK47" s="85"/>
      <c r="KL47" s="85"/>
      <c r="KM47" s="85"/>
      <c r="KN47" s="85"/>
      <c r="KO47" s="85"/>
      <c r="KP47" s="85"/>
      <c r="KQ47" s="85"/>
      <c r="KR47" s="85"/>
      <c r="KS47" s="85"/>
      <c r="KT47" s="85"/>
      <c r="KU47" s="85"/>
      <c r="KV47" s="85"/>
      <c r="KW47" s="85"/>
      <c r="KX47" s="85"/>
      <c r="KY47" s="85"/>
      <c r="KZ47" s="85"/>
      <c r="LA47" s="85"/>
      <c r="LB47" s="85"/>
      <c r="LC47" s="85"/>
      <c r="LD47" s="85"/>
      <c r="LE47" s="85"/>
      <c r="LF47" s="85"/>
      <c r="LG47" s="85"/>
      <c r="LH47" s="85"/>
      <c r="LI47" s="85"/>
      <c r="LJ47" s="85"/>
      <c r="LK47" s="85"/>
      <c r="LL47" s="85"/>
      <c r="LM47" s="85"/>
      <c r="LN47" s="85"/>
      <c r="LO47" s="85"/>
      <c r="LP47" s="85"/>
      <c r="LQ47" s="85"/>
      <c r="LR47" s="85"/>
      <c r="LS47" s="85"/>
      <c r="LT47" s="85"/>
      <c r="LU47" s="85"/>
      <c r="LV47" s="85"/>
      <c r="LW47" s="85"/>
      <c r="LX47" s="85"/>
      <c r="LY47" s="85"/>
      <c r="LZ47" s="85"/>
      <c r="MA47" s="85"/>
      <c r="MB47" s="85"/>
      <c r="MC47" s="85"/>
      <c r="MD47" s="85"/>
      <c r="ME47" s="85"/>
      <c r="MF47" s="85"/>
      <c r="MG47" s="85"/>
      <c r="MH47" s="85"/>
      <c r="MI47" s="85"/>
      <c r="MJ47" s="85"/>
      <c r="MK47" s="85"/>
      <c r="ML47" s="85"/>
      <c r="MM47" s="85"/>
      <c r="MN47" s="85"/>
      <c r="MO47" s="85"/>
      <c r="MP47" s="85"/>
      <c r="MQ47" s="85"/>
      <c r="MR47" s="85"/>
      <c r="MS47" s="85"/>
      <c r="MT47" s="85"/>
      <c r="MU47" s="85"/>
      <c r="MV47" s="85"/>
      <c r="MW47" s="85"/>
      <c r="MX47" s="85"/>
      <c r="MY47" s="85"/>
      <c r="MZ47" s="85"/>
      <c r="NA47" s="85"/>
      <c r="NB47" s="85"/>
      <c r="NC47" s="85"/>
      <c r="ND47" s="85"/>
      <c r="NE47" s="85"/>
      <c r="NF47" s="85"/>
      <c r="NG47" s="85"/>
      <c r="NH47" s="85"/>
      <c r="NI47" s="85"/>
      <c r="NJ47" s="85"/>
      <c r="NK47" s="85"/>
      <c r="NL47" s="85"/>
      <c r="NM47" s="85"/>
      <c r="NN47" s="85"/>
      <c r="NO47" s="85"/>
      <c r="NP47" s="85"/>
      <c r="NQ47" s="85"/>
      <c r="NR47" s="85"/>
      <c r="NS47" s="85"/>
      <c r="NT47" s="85"/>
      <c r="NU47" s="85"/>
      <c r="NV47" s="85"/>
      <c r="NW47" s="85"/>
      <c r="NX47" s="85"/>
      <c r="NY47" s="85"/>
      <c r="NZ47" s="85"/>
      <c r="OA47" s="85"/>
      <c r="OB47" s="85"/>
      <c r="OC47" s="85"/>
      <c r="OD47" s="85"/>
      <c r="OE47" s="85"/>
      <c r="OF47" s="85"/>
      <c r="OG47" s="85"/>
      <c r="OH47" s="85"/>
      <c r="OI47" s="85"/>
      <c r="OJ47" s="85"/>
      <c r="OK47" s="85"/>
      <c r="OL47" s="85"/>
      <c r="OM47" s="85"/>
      <c r="ON47" s="85"/>
      <c r="OO47" s="85"/>
      <c r="OP47" s="85"/>
      <c r="OQ47" s="85"/>
      <c r="OR47" s="85"/>
      <c r="OS47" s="85"/>
      <c r="OT47" s="85"/>
      <c r="OU47" s="85"/>
      <c r="OV47" s="85"/>
      <c r="OW47" s="85"/>
      <c r="OX47" s="85"/>
      <c r="OY47" s="85"/>
      <c r="OZ47" s="85"/>
      <c r="PA47" s="85"/>
      <c r="PB47" s="85"/>
      <c r="PC47" s="85"/>
      <c r="PD47" s="85"/>
      <c r="PE47" s="85"/>
      <c r="PF47" s="85"/>
      <c r="PG47" s="85"/>
      <c r="PH47" s="85"/>
      <c r="PI47" s="85"/>
      <c r="PJ47" s="85"/>
      <c r="PK47" s="85"/>
      <c r="PL47" s="85"/>
      <c r="PM47" s="85"/>
      <c r="PN47" s="85"/>
      <c r="PO47" s="85"/>
      <c r="PP47" s="85"/>
      <c r="PQ47" s="85"/>
      <c r="PR47" s="85"/>
      <c r="PS47" s="85"/>
      <c r="PT47" s="85"/>
      <c r="PU47" s="85"/>
      <c r="PV47" s="85"/>
      <c r="PW47" s="85"/>
      <c r="PX47" s="85"/>
      <c r="PY47" s="85"/>
      <c r="PZ47" s="85"/>
      <c r="QA47" s="85"/>
      <c r="QB47" s="85"/>
      <c r="QC47" s="85"/>
      <c r="QD47" s="85"/>
      <c r="QE47" s="85"/>
      <c r="QF47" s="85"/>
      <c r="QG47" s="85"/>
      <c r="QH47" s="85"/>
      <c r="QI47" s="85"/>
      <c r="QJ47" s="85"/>
      <c r="QK47" s="85"/>
      <c r="QL47" s="85"/>
      <c r="QM47" s="85"/>
      <c r="QN47" s="85"/>
      <c r="QO47" s="85"/>
      <c r="QP47" s="85"/>
      <c r="QQ47" s="85"/>
      <c r="QR47" s="85"/>
      <c r="QS47" s="85"/>
      <c r="QT47" s="85"/>
      <c r="QU47" s="85"/>
      <c r="QV47" s="85"/>
      <c r="QW47" s="85"/>
      <c r="QX47" s="85"/>
      <c r="QY47" s="85"/>
      <c r="QZ47" s="85"/>
      <c r="RA47" s="85"/>
      <c r="RB47" s="85"/>
      <c r="RC47" s="85"/>
      <c r="RD47" s="85"/>
      <c r="RE47" s="85"/>
      <c r="RF47" s="85"/>
      <c r="RG47" s="85"/>
      <c r="RH47" s="85"/>
      <c r="RI47" s="85"/>
      <c r="RJ47" s="85"/>
      <c r="RK47" s="85"/>
      <c r="RL47" s="85"/>
      <c r="RM47" s="85"/>
      <c r="RN47" s="85"/>
      <c r="RO47" s="85"/>
      <c r="RP47" s="85"/>
      <c r="RQ47" s="85"/>
      <c r="RR47" s="85"/>
      <c r="RS47" s="85"/>
      <c r="RT47" s="85"/>
      <c r="RU47" s="85"/>
      <c r="RV47" s="85"/>
      <c r="RW47" s="85"/>
      <c r="RX47" s="85"/>
      <c r="RY47" s="85"/>
      <c r="RZ47" s="85"/>
      <c r="SA47" s="85"/>
      <c r="SB47" s="85"/>
      <c r="SC47" s="85"/>
      <c r="SD47" s="85"/>
      <c r="SE47" s="85"/>
      <c r="SF47" s="85"/>
      <c r="SG47" s="85"/>
      <c r="SH47" s="85"/>
      <c r="SI47" s="85"/>
      <c r="SJ47" s="85"/>
      <c r="SK47" s="85"/>
      <c r="SL47" s="85"/>
      <c r="SM47" s="85"/>
      <c r="SN47" s="85"/>
      <c r="SO47" s="85"/>
      <c r="SP47" s="85"/>
      <c r="SQ47" s="85"/>
      <c r="SR47" s="85"/>
      <c r="SS47" s="85"/>
      <c r="ST47" s="85"/>
      <c r="SU47" s="85"/>
      <c r="SV47" s="85"/>
      <c r="SW47" s="85"/>
      <c r="SX47" s="85"/>
      <c r="SY47" s="85"/>
      <c r="SZ47" s="85"/>
      <c r="TA47" s="85"/>
      <c r="TB47" s="85"/>
      <c r="TC47" s="85"/>
      <c r="TD47" s="85"/>
      <c r="TE47" s="85"/>
      <c r="TF47" s="85"/>
      <c r="TG47" s="85"/>
      <c r="TH47" s="85"/>
      <c r="TI47" s="85"/>
      <c r="TJ47" s="85"/>
      <c r="TK47" s="85"/>
      <c r="TL47" s="85"/>
      <c r="TM47" s="85"/>
      <c r="TN47" s="85"/>
      <c r="TO47" s="85"/>
      <c r="TP47" s="85"/>
      <c r="TQ47" s="85"/>
      <c r="TR47" s="85"/>
      <c r="TS47" s="85"/>
      <c r="TT47" s="85"/>
      <c r="TU47" s="85"/>
      <c r="TV47" s="85"/>
      <c r="TW47" s="85"/>
      <c r="TX47" s="85"/>
      <c r="TY47" s="85"/>
      <c r="TZ47" s="85"/>
      <c r="UA47" s="85"/>
      <c r="UB47" s="85"/>
      <c r="UC47" s="85"/>
      <c r="UD47" s="85"/>
      <c r="UE47" s="85"/>
      <c r="UF47" s="85"/>
      <c r="UG47" s="85"/>
      <c r="UH47" s="85"/>
      <c r="UI47" s="85"/>
      <c r="UJ47" s="85"/>
      <c r="UK47" s="85"/>
      <c r="UL47" s="85"/>
      <c r="UM47" s="85"/>
      <c r="UN47" s="85"/>
      <c r="UO47" s="85"/>
      <c r="UP47" s="85"/>
      <c r="UQ47" s="85"/>
      <c r="UR47" s="85"/>
      <c r="US47" s="85"/>
      <c r="UT47" s="85"/>
      <c r="UU47" s="85"/>
      <c r="UV47" s="85"/>
      <c r="UW47" s="85"/>
      <c r="UX47" s="85"/>
      <c r="UY47" s="85"/>
      <c r="UZ47" s="85"/>
      <c r="VA47" s="85"/>
      <c r="VB47" s="85"/>
      <c r="VC47" s="85"/>
      <c r="VD47" s="85"/>
      <c r="VE47" s="85"/>
      <c r="VF47" s="85"/>
      <c r="VG47" s="85"/>
      <c r="VH47" s="85"/>
      <c r="VI47" s="85"/>
      <c r="VJ47" s="85"/>
      <c r="VK47" s="85"/>
      <c r="VL47" s="85"/>
      <c r="VM47" s="85"/>
      <c r="VN47" s="85"/>
      <c r="VO47" s="85"/>
      <c r="VP47" s="85"/>
      <c r="VQ47" s="85"/>
      <c r="VR47" s="85"/>
      <c r="VS47" s="85"/>
      <c r="VT47" s="85"/>
      <c r="VU47" s="85"/>
      <c r="VV47" s="85"/>
      <c r="VW47" s="85"/>
      <c r="VX47" s="85"/>
      <c r="VY47" s="85"/>
      <c r="VZ47" s="85"/>
      <c r="WA47" s="85"/>
      <c r="WB47" s="85"/>
      <c r="WC47" s="85"/>
      <c r="WD47" s="85"/>
      <c r="WE47" s="85"/>
      <c r="WF47" s="85"/>
      <c r="WG47" s="85"/>
      <c r="WH47" s="85"/>
      <c r="WI47" s="85"/>
      <c r="WJ47" s="85"/>
      <c r="WK47" s="85"/>
      <c r="WL47" s="85"/>
      <c r="WM47" s="85"/>
      <c r="WN47" s="85"/>
      <c r="WO47" s="85"/>
      <c r="WP47" s="85"/>
      <c r="WQ47" s="85"/>
      <c r="WR47" s="85"/>
      <c r="WS47" s="85"/>
      <c r="WT47" s="85"/>
      <c r="WU47" s="85"/>
      <c r="WV47" s="85"/>
      <c r="WW47" s="85"/>
      <c r="WX47" s="85"/>
      <c r="WY47" s="85"/>
      <c r="WZ47" s="85"/>
      <c r="XA47" s="85"/>
      <c r="XB47" s="85"/>
      <c r="XC47" s="85"/>
      <c r="XD47" s="85"/>
      <c r="XE47" s="85"/>
      <c r="XF47" s="85"/>
      <c r="XG47" s="85"/>
      <c r="XH47" s="85"/>
      <c r="XI47" s="85"/>
      <c r="XJ47" s="85"/>
      <c r="XK47" s="85"/>
      <c r="XL47" s="85"/>
      <c r="XM47" s="85"/>
      <c r="XN47" s="85"/>
      <c r="XO47" s="85"/>
      <c r="XP47" s="85"/>
      <c r="XQ47" s="85"/>
      <c r="XR47" s="85"/>
      <c r="XS47" s="85"/>
      <c r="XT47" s="85"/>
      <c r="XU47" s="85"/>
      <c r="XV47" s="85"/>
      <c r="XW47" s="85"/>
      <c r="XX47" s="85"/>
      <c r="XY47" s="85"/>
      <c r="XZ47" s="85"/>
      <c r="YA47" s="85"/>
      <c r="YB47" s="85"/>
      <c r="YC47" s="85"/>
      <c r="YD47" s="85"/>
      <c r="YE47" s="85"/>
      <c r="YF47" s="85"/>
      <c r="YG47" s="85"/>
      <c r="YH47" s="85"/>
      <c r="YI47" s="85"/>
      <c r="YJ47" s="85"/>
      <c r="YK47" s="85"/>
      <c r="YL47" s="85"/>
      <c r="YM47" s="85"/>
      <c r="YN47" s="85"/>
      <c r="YO47" s="85"/>
      <c r="YP47" s="85"/>
      <c r="YQ47" s="85"/>
      <c r="YR47" s="85"/>
      <c r="YS47" s="85"/>
      <c r="YT47" s="85"/>
      <c r="YU47" s="85"/>
      <c r="YV47" s="85"/>
      <c r="YW47" s="85"/>
      <c r="YX47" s="85"/>
      <c r="YY47" s="85"/>
      <c r="YZ47" s="85"/>
      <c r="ZA47" s="85"/>
      <c r="ZB47" s="85"/>
      <c r="ZC47" s="85"/>
      <c r="ZD47" s="85"/>
      <c r="ZE47" s="85"/>
      <c r="ZF47" s="85"/>
      <c r="ZG47" s="85"/>
      <c r="ZH47" s="85"/>
      <c r="ZI47" s="85"/>
      <c r="ZJ47" s="85"/>
      <c r="ZK47" s="85"/>
      <c r="ZL47" s="85"/>
      <c r="ZM47" s="85"/>
      <c r="ZN47" s="85"/>
      <c r="ZO47" s="85"/>
      <c r="ZP47" s="85"/>
      <c r="ZQ47" s="85"/>
      <c r="ZR47" s="85"/>
      <c r="ZS47" s="85"/>
      <c r="ZT47" s="85"/>
      <c r="ZU47" s="85"/>
      <c r="ZV47" s="85"/>
      <c r="ZW47" s="85"/>
      <c r="ZX47" s="85"/>
      <c r="ZY47" s="85"/>
      <c r="ZZ47" s="85"/>
      <c r="AAA47" s="85"/>
      <c r="AAB47" s="85"/>
      <c r="AAC47" s="85"/>
      <c r="AAD47" s="85"/>
      <c r="AAE47" s="85"/>
      <c r="AAF47" s="85"/>
      <c r="AAG47" s="85"/>
      <c r="AAH47" s="85"/>
      <c r="AAI47" s="85"/>
      <c r="AAJ47" s="85"/>
      <c r="AAK47" s="85"/>
      <c r="AAL47" s="85"/>
      <c r="AAM47" s="85"/>
      <c r="AAN47" s="85"/>
      <c r="AAO47" s="85"/>
      <c r="AAP47" s="85"/>
      <c r="AAQ47" s="85"/>
      <c r="AAR47" s="85"/>
      <c r="AAS47" s="85"/>
      <c r="AAT47" s="85"/>
      <c r="AAU47" s="85"/>
      <c r="AAV47" s="85"/>
      <c r="AAW47" s="85"/>
      <c r="AAX47" s="85"/>
      <c r="AAY47" s="85"/>
      <c r="AAZ47" s="85"/>
      <c r="ABA47" s="85"/>
      <c r="ABB47" s="85"/>
      <c r="ABC47" s="85"/>
      <c r="ABD47" s="85"/>
      <c r="ABE47" s="85"/>
      <c r="ABF47" s="85"/>
      <c r="ABG47" s="85"/>
      <c r="ABH47" s="85"/>
      <c r="ABI47" s="85"/>
      <c r="ABJ47" s="85"/>
      <c r="ABK47" s="85"/>
      <c r="ABL47" s="85"/>
      <c r="ABM47" s="85"/>
      <c r="ABN47" s="85"/>
      <c r="ABO47" s="85"/>
      <c r="ABP47" s="85"/>
      <c r="ABQ47" s="85"/>
      <c r="ABR47" s="85"/>
      <c r="ABS47" s="85"/>
      <c r="ABT47" s="85"/>
      <c r="ABU47" s="85"/>
      <c r="ABV47" s="85"/>
      <c r="ABW47" s="85"/>
      <c r="ABX47" s="85"/>
      <c r="ABY47" s="85"/>
      <c r="ABZ47" s="85"/>
      <c r="ACA47" s="85"/>
      <c r="ACB47" s="85"/>
      <c r="ACC47" s="85"/>
      <c r="ACD47" s="85"/>
      <c r="ACE47" s="85"/>
      <c r="ACF47" s="85"/>
      <c r="ACG47" s="85"/>
      <c r="ACH47" s="85"/>
      <c r="ACI47" s="85"/>
      <c r="ACJ47" s="85"/>
      <c r="ACK47" s="85"/>
      <c r="ACL47" s="85"/>
      <c r="ACM47" s="85"/>
      <c r="ACN47" s="85"/>
      <c r="ACO47" s="85"/>
      <c r="ACP47" s="85"/>
      <c r="ACQ47" s="85"/>
      <c r="ACR47" s="85"/>
      <c r="ACS47" s="85"/>
      <c r="ACT47" s="85"/>
      <c r="ACU47" s="85"/>
      <c r="ACV47" s="85"/>
      <c r="ACW47" s="85"/>
      <c r="ACX47" s="85"/>
      <c r="ACY47" s="85"/>
      <c r="ACZ47" s="85"/>
      <c r="ADA47" s="85"/>
      <c r="ADB47" s="85"/>
      <c r="ADC47" s="85"/>
      <c r="ADD47" s="85"/>
      <c r="ADE47" s="85"/>
      <c r="ADF47" s="85"/>
      <c r="ADG47" s="85"/>
      <c r="ADH47" s="85"/>
      <c r="ADI47" s="85"/>
      <c r="ADJ47" s="85"/>
      <c r="ADK47" s="85"/>
      <c r="ADL47" s="85"/>
      <c r="ADM47" s="85"/>
      <c r="ADN47" s="85"/>
      <c r="ADO47" s="85"/>
      <c r="ADP47" s="85"/>
      <c r="ADQ47" s="85"/>
      <c r="ADR47" s="85"/>
      <c r="ADS47" s="85"/>
      <c r="ADT47" s="85"/>
      <c r="ADU47" s="85"/>
      <c r="ADV47" s="85"/>
      <c r="ADW47" s="85"/>
      <c r="ADX47" s="85"/>
      <c r="ADY47" s="85"/>
      <c r="ADZ47" s="85"/>
      <c r="AEA47" s="85"/>
      <c r="AEB47" s="85"/>
      <c r="AEC47" s="85"/>
      <c r="AED47" s="85"/>
      <c r="AEE47" s="85"/>
      <c r="AEF47" s="85"/>
      <c r="AEG47" s="85"/>
      <c r="AEH47" s="85"/>
      <c r="AEI47" s="85"/>
      <c r="AEJ47" s="85"/>
      <c r="AEK47" s="85"/>
      <c r="AEL47" s="85"/>
      <c r="AEM47" s="85"/>
      <c r="AEN47" s="85"/>
      <c r="AEO47" s="85"/>
      <c r="AEP47" s="85"/>
      <c r="AEQ47" s="85"/>
      <c r="AER47" s="85"/>
      <c r="AES47" s="85"/>
      <c r="AET47" s="85"/>
      <c r="AEU47" s="85"/>
      <c r="AEV47" s="85"/>
      <c r="AEW47" s="85"/>
      <c r="AEX47" s="85"/>
      <c r="AEY47" s="85"/>
      <c r="AEZ47" s="85"/>
      <c r="AFA47" s="85"/>
      <c r="AFB47" s="85"/>
      <c r="AFC47" s="85"/>
      <c r="AFD47" s="85"/>
      <c r="AFE47" s="85"/>
      <c r="AFF47" s="85"/>
      <c r="AFG47" s="85"/>
      <c r="AFH47" s="85"/>
      <c r="AFI47" s="85"/>
      <c r="AFJ47" s="85"/>
      <c r="AFK47" s="85"/>
      <c r="AFL47" s="85"/>
      <c r="AFM47" s="85"/>
      <c r="AFN47" s="85"/>
      <c r="AFO47" s="85"/>
      <c r="AFP47" s="85"/>
      <c r="AFQ47" s="85"/>
      <c r="AFR47" s="85"/>
      <c r="AFS47" s="85"/>
      <c r="AFT47" s="85"/>
      <c r="AFU47" s="85"/>
      <c r="AFV47" s="85"/>
      <c r="AFW47" s="85"/>
      <c r="AFX47" s="85"/>
      <c r="AFY47" s="85"/>
      <c r="AFZ47" s="85"/>
      <c r="AGA47" s="85"/>
      <c r="AGB47" s="85"/>
      <c r="AGC47" s="85"/>
      <c r="AGD47" s="85"/>
      <c r="AGE47" s="85"/>
      <c r="AGF47" s="85"/>
      <c r="AGG47" s="85"/>
      <c r="AGH47" s="85"/>
      <c r="AGI47" s="85"/>
      <c r="AGJ47" s="85"/>
      <c r="AGK47" s="85"/>
      <c r="AGL47" s="85"/>
      <c r="AGM47" s="85"/>
      <c r="AGN47" s="85"/>
      <c r="AGO47" s="85"/>
      <c r="AGP47" s="85"/>
      <c r="AGQ47" s="85"/>
      <c r="AGR47" s="85"/>
      <c r="AGS47" s="85"/>
      <c r="AGT47" s="85"/>
      <c r="AGU47" s="85"/>
      <c r="AGV47" s="85"/>
      <c r="AGW47" s="85"/>
      <c r="AGX47" s="85"/>
      <c r="AGY47" s="85"/>
      <c r="AGZ47" s="85"/>
      <c r="AHA47" s="85"/>
      <c r="AHB47" s="85"/>
      <c r="AHC47" s="85"/>
      <c r="AHD47" s="85"/>
      <c r="AHE47" s="85"/>
      <c r="AHF47" s="85"/>
      <c r="AHG47" s="85"/>
      <c r="AHH47" s="85"/>
      <c r="AHI47" s="85"/>
      <c r="AHJ47" s="85"/>
      <c r="AHK47" s="85"/>
      <c r="AHL47" s="85"/>
      <c r="AHM47" s="85"/>
      <c r="AHN47" s="85"/>
      <c r="AHO47" s="85"/>
      <c r="AHP47" s="85"/>
      <c r="AHQ47" s="85"/>
      <c r="AHR47" s="85"/>
      <c r="AHS47" s="85"/>
      <c r="AHT47" s="85"/>
      <c r="AHU47" s="85"/>
      <c r="AHV47" s="85"/>
      <c r="AHW47" s="85"/>
      <c r="AHX47" s="85"/>
      <c r="AHY47" s="85"/>
      <c r="AHZ47" s="85"/>
      <c r="AIA47" s="85"/>
      <c r="AIB47" s="85"/>
      <c r="AIC47" s="85"/>
      <c r="AID47" s="85"/>
      <c r="AIE47" s="85"/>
      <c r="AIF47" s="85"/>
      <c r="AIG47" s="85"/>
      <c r="AIH47" s="85"/>
      <c r="AII47" s="85"/>
      <c r="AIJ47" s="85"/>
      <c r="AIK47" s="85"/>
      <c r="AIL47" s="85"/>
      <c r="AIM47" s="85"/>
      <c r="AIN47" s="85"/>
      <c r="AIO47" s="85"/>
      <c r="AIP47" s="85"/>
      <c r="AIQ47" s="85"/>
      <c r="AIR47" s="85"/>
      <c r="AIS47" s="85"/>
      <c r="AIT47" s="85"/>
      <c r="AIU47" s="85"/>
      <c r="AIV47" s="85"/>
      <c r="AIW47" s="85"/>
      <c r="AIX47" s="85"/>
      <c r="AIY47" s="85"/>
      <c r="AIZ47" s="85"/>
      <c r="AJA47" s="85"/>
      <c r="AJB47" s="85"/>
      <c r="AJC47" s="85"/>
      <c r="AJD47" s="85"/>
      <c r="AJE47" s="85"/>
      <c r="AJF47" s="85"/>
      <c r="AJG47" s="85"/>
      <c r="AJH47" s="85"/>
      <c r="AJI47" s="85"/>
      <c r="AJJ47" s="85"/>
      <c r="AJK47" s="85"/>
      <c r="AJL47" s="85"/>
      <c r="AJM47" s="85"/>
      <c r="AJN47" s="85"/>
      <c r="AJO47" s="85"/>
      <c r="AJP47" s="85"/>
      <c r="AJQ47" s="85"/>
      <c r="AJR47" s="85"/>
      <c r="AJS47" s="85"/>
      <c r="AJT47" s="85"/>
      <c r="AJU47" s="85"/>
      <c r="AJV47" s="85"/>
      <c r="AJW47" s="85"/>
      <c r="AJX47" s="85"/>
      <c r="AJY47" s="85"/>
      <c r="AJZ47" s="85"/>
      <c r="AKA47" s="85"/>
      <c r="AKB47" s="85"/>
      <c r="AKC47" s="85"/>
      <c r="AKD47" s="85"/>
      <c r="AKE47" s="85"/>
      <c r="AKF47" s="85"/>
      <c r="AKG47" s="85"/>
      <c r="AKH47" s="85"/>
      <c r="AKI47" s="85"/>
      <c r="AKJ47" s="85"/>
      <c r="AKK47" s="85"/>
      <c r="AKL47" s="85"/>
      <c r="AKM47" s="85"/>
      <c r="AKN47" s="85"/>
      <c r="AKO47" s="85"/>
      <c r="AKP47" s="85"/>
      <c r="AKQ47" s="85"/>
      <c r="AKR47" s="85"/>
      <c r="AKS47" s="85"/>
      <c r="AKT47" s="85"/>
      <c r="AKU47" s="85"/>
      <c r="AKV47" s="85"/>
      <c r="AKW47" s="85"/>
      <c r="AKX47" s="85"/>
      <c r="AKY47" s="85"/>
      <c r="AKZ47" s="85"/>
      <c r="ALA47" s="85"/>
      <c r="ALB47" s="85"/>
      <c r="ALC47" s="85"/>
      <c r="ALD47" s="85"/>
      <c r="ALE47" s="85"/>
      <c r="ALF47" s="85"/>
      <c r="ALG47" s="85"/>
      <c r="ALH47" s="85"/>
      <c r="ALI47" s="85"/>
      <c r="ALJ47" s="85"/>
      <c r="ALK47" s="85"/>
      <c r="ALL47" s="85"/>
      <c r="ALM47" s="85"/>
      <c r="ALN47" s="85"/>
      <c r="ALO47" s="85"/>
      <c r="ALP47" s="85"/>
      <c r="ALQ47" s="85"/>
      <c r="ALR47" s="85"/>
      <c r="ALS47" s="85"/>
      <c r="ALT47" s="85"/>
      <c r="ALU47" s="85"/>
      <c r="ALV47" s="85"/>
      <c r="ALW47" s="85"/>
      <c r="ALX47" s="85"/>
      <c r="ALY47" s="85"/>
      <c r="ALZ47" s="85"/>
      <c r="AMA47" s="85"/>
      <c r="AMB47" s="85"/>
      <c r="AMC47" s="85"/>
      <c r="AMD47" s="85"/>
      <c r="AME47" s="85"/>
      <c r="AMF47" s="85"/>
      <c r="AMG47" s="85"/>
      <c r="AMH47" s="85"/>
      <c r="AMI47" s="85"/>
      <c r="AMJ47" s="85"/>
      <c r="AMK47" s="85"/>
      <c r="AML47" s="85"/>
      <c r="AMM47" s="85"/>
      <c r="AMN47" s="85"/>
      <c r="AMO47" s="85"/>
      <c r="AMP47" s="85"/>
      <c r="AMQ47" s="85"/>
      <c r="AMR47" s="85"/>
      <c r="AMS47" s="85"/>
      <c r="AMT47" s="85"/>
      <c r="AMU47" s="85"/>
      <c r="AMV47" s="85"/>
      <c r="AMW47" s="85"/>
      <c r="AMX47" s="85"/>
      <c r="AMY47" s="85"/>
      <c r="AMZ47" s="85"/>
      <c r="ANA47" s="85"/>
      <c r="ANB47" s="85"/>
      <c r="ANC47" s="85"/>
      <c r="AND47" s="85"/>
      <c r="ANE47" s="85"/>
      <c r="ANF47" s="85"/>
      <c r="ANG47" s="85"/>
      <c r="ANH47" s="85"/>
      <c r="ANI47" s="85"/>
      <c r="ANJ47" s="85"/>
      <c r="ANK47" s="85"/>
      <c r="ANL47" s="85"/>
      <c r="ANM47" s="85"/>
      <c r="ANN47" s="85"/>
      <c r="ANO47" s="85"/>
      <c r="ANP47" s="85"/>
      <c r="ANQ47" s="85"/>
      <c r="ANR47" s="85"/>
      <c r="ANS47" s="85"/>
      <c r="ANT47" s="85"/>
      <c r="ANU47" s="85"/>
      <c r="ANV47" s="85"/>
      <c r="ANW47" s="85"/>
      <c r="ANX47" s="85"/>
      <c r="ANY47" s="85"/>
      <c r="ANZ47" s="85"/>
      <c r="AOA47" s="85"/>
      <c r="AOB47" s="85"/>
      <c r="AOC47" s="85"/>
      <c r="AOD47" s="85"/>
      <c r="AOE47" s="85"/>
      <c r="AOF47" s="85"/>
      <c r="AOG47" s="85"/>
      <c r="AOH47" s="85"/>
      <c r="AOI47" s="85"/>
      <c r="AOJ47" s="85"/>
      <c r="AOK47" s="85"/>
      <c r="AOL47" s="85"/>
      <c r="AOM47" s="85"/>
      <c r="AON47" s="85"/>
      <c r="AOO47" s="85"/>
      <c r="AOP47" s="85"/>
      <c r="AOQ47" s="85"/>
      <c r="AOR47" s="85"/>
      <c r="AOS47" s="85"/>
      <c r="AOT47" s="85"/>
      <c r="AOU47" s="85"/>
      <c r="AOV47" s="85"/>
      <c r="AOW47" s="85"/>
      <c r="AOX47" s="85"/>
      <c r="AOY47" s="85"/>
      <c r="AOZ47" s="85"/>
      <c r="APA47" s="85"/>
      <c r="APB47" s="85"/>
      <c r="APC47" s="85"/>
      <c r="APD47" s="85"/>
      <c r="APE47" s="85"/>
      <c r="APF47" s="85"/>
      <c r="APG47" s="85"/>
      <c r="APH47" s="85"/>
      <c r="API47" s="85"/>
      <c r="APJ47" s="85"/>
      <c r="APK47" s="85"/>
      <c r="APL47" s="85"/>
      <c r="APM47" s="85"/>
      <c r="APN47" s="85"/>
      <c r="APO47" s="85"/>
      <c r="APP47" s="85"/>
      <c r="APQ47" s="85"/>
      <c r="APR47" s="85"/>
      <c r="APS47" s="85"/>
      <c r="APT47" s="85"/>
      <c r="APU47" s="85"/>
      <c r="APV47" s="85"/>
      <c r="APW47" s="85"/>
      <c r="APX47" s="85"/>
      <c r="APY47" s="85"/>
      <c r="APZ47" s="85"/>
      <c r="AQA47" s="85"/>
      <c r="AQB47" s="85"/>
      <c r="AQC47" s="85"/>
      <c r="AQD47" s="85"/>
      <c r="AQE47" s="85"/>
      <c r="AQF47" s="85"/>
      <c r="AQG47" s="85"/>
      <c r="AQH47" s="85"/>
      <c r="AQI47" s="85"/>
      <c r="AQJ47" s="85"/>
      <c r="AQK47" s="85"/>
      <c r="AQL47" s="85"/>
      <c r="AQM47" s="85"/>
      <c r="AQN47" s="85"/>
      <c r="AQO47" s="85"/>
      <c r="AQP47" s="85"/>
      <c r="AQQ47" s="85"/>
      <c r="AQR47" s="85"/>
      <c r="AQS47" s="85"/>
      <c r="AQT47" s="85"/>
      <c r="AQU47" s="85"/>
      <c r="AQV47" s="85"/>
      <c r="AQW47" s="85"/>
      <c r="AQX47" s="85"/>
      <c r="AQY47" s="85"/>
      <c r="AQZ47" s="85"/>
      <c r="ARA47" s="85"/>
      <c r="ARB47" s="85"/>
      <c r="ARC47" s="85"/>
      <c r="ARD47" s="85"/>
      <c r="ARE47" s="85"/>
      <c r="ARF47" s="85"/>
      <c r="ARG47" s="85"/>
      <c r="ARH47" s="85"/>
      <c r="ARI47" s="85"/>
      <c r="ARJ47" s="85"/>
      <c r="ARK47" s="85"/>
      <c r="ARL47" s="85"/>
      <c r="ARM47" s="85"/>
      <c r="ARN47" s="85"/>
      <c r="ARO47" s="85"/>
      <c r="ARP47" s="85"/>
      <c r="ARQ47" s="85"/>
      <c r="ARR47" s="85"/>
      <c r="ARS47" s="85"/>
      <c r="ART47" s="85"/>
      <c r="ARU47" s="85"/>
      <c r="ARV47" s="85"/>
      <c r="ARW47" s="85"/>
      <c r="ARX47" s="85"/>
      <c r="ARY47" s="85"/>
      <c r="ARZ47" s="85"/>
      <c r="ASA47" s="85"/>
      <c r="ASB47" s="85"/>
      <c r="ASC47" s="85"/>
      <c r="ASD47" s="85"/>
      <c r="ASE47" s="85"/>
      <c r="ASF47" s="85"/>
      <c r="ASG47" s="85"/>
      <c r="ASH47" s="85"/>
      <c r="ASI47" s="85"/>
      <c r="ASJ47" s="85"/>
      <c r="ASK47" s="85"/>
      <c r="ASL47" s="85"/>
      <c r="ASM47" s="85"/>
      <c r="ASN47" s="85"/>
      <c r="ASO47" s="85"/>
      <c r="ASP47" s="85"/>
      <c r="ASQ47" s="85"/>
      <c r="ASR47" s="85"/>
      <c r="ASS47" s="85"/>
      <c r="AST47" s="85"/>
      <c r="ASU47" s="85"/>
      <c r="ASV47" s="85"/>
      <c r="ASW47" s="85"/>
      <c r="ASX47" s="85"/>
      <c r="ASY47" s="85"/>
      <c r="ASZ47" s="85"/>
      <c r="ATA47" s="85"/>
      <c r="ATB47" s="85"/>
      <c r="ATC47" s="85"/>
      <c r="ATD47" s="85"/>
      <c r="ATE47" s="85"/>
      <c r="ATF47" s="85"/>
      <c r="ATG47" s="85"/>
      <c r="ATH47" s="85"/>
      <c r="ATI47" s="85"/>
      <c r="ATJ47" s="85"/>
      <c r="ATK47" s="85"/>
      <c r="ATL47" s="85"/>
      <c r="ATM47" s="85"/>
      <c r="ATN47" s="85"/>
      <c r="ATO47" s="85"/>
      <c r="ATP47" s="85"/>
      <c r="ATQ47" s="85"/>
      <c r="ATR47" s="85"/>
      <c r="ATS47" s="85"/>
      <c r="ATT47" s="85"/>
      <c r="ATU47" s="85"/>
      <c r="ATV47" s="85"/>
      <c r="ATW47" s="85"/>
      <c r="ATX47" s="85"/>
      <c r="ATY47" s="85"/>
      <c r="ATZ47" s="85"/>
      <c r="AUA47" s="85"/>
      <c r="AUB47" s="85"/>
      <c r="AUC47" s="85"/>
      <c r="AUD47" s="85"/>
      <c r="AUE47" s="85"/>
      <c r="AUF47" s="85"/>
      <c r="AUG47" s="85"/>
      <c r="AUH47" s="85"/>
      <c r="AUI47" s="85"/>
      <c r="AUJ47" s="85"/>
      <c r="AUK47" s="85"/>
      <c r="AUL47" s="85"/>
      <c r="AUM47" s="85"/>
      <c r="AUN47" s="85"/>
      <c r="AUO47" s="85"/>
      <c r="AUP47" s="85"/>
      <c r="AUQ47" s="85"/>
      <c r="AUR47" s="85"/>
      <c r="AUS47" s="85"/>
      <c r="AUT47" s="85"/>
      <c r="AUU47" s="85"/>
      <c r="AUV47" s="85"/>
      <c r="AUW47" s="85"/>
      <c r="AUX47" s="85"/>
      <c r="AUY47" s="85"/>
      <c r="AUZ47" s="85"/>
      <c r="AVA47" s="85"/>
      <c r="AVB47" s="85"/>
      <c r="AVC47" s="85"/>
      <c r="AVD47" s="85"/>
      <c r="AVE47" s="85"/>
      <c r="AVF47" s="85"/>
      <c r="AVG47" s="85"/>
      <c r="AVH47" s="85"/>
      <c r="AVI47" s="85"/>
      <c r="AVJ47" s="85"/>
      <c r="AVK47" s="85"/>
      <c r="AVL47" s="85"/>
      <c r="AVM47" s="85"/>
      <c r="AVN47" s="85"/>
      <c r="AVO47" s="85"/>
      <c r="AVP47" s="85"/>
      <c r="AVQ47" s="85"/>
      <c r="AVR47" s="85"/>
      <c r="AVS47" s="85"/>
      <c r="AVT47" s="85"/>
      <c r="AVU47" s="85"/>
      <c r="AVV47" s="85"/>
      <c r="AVW47" s="85"/>
      <c r="AVX47" s="85"/>
      <c r="AVY47" s="85"/>
      <c r="AVZ47" s="85"/>
      <c r="AWA47" s="85"/>
      <c r="AWB47" s="85"/>
      <c r="AWC47" s="85"/>
      <c r="AWD47" s="85"/>
      <c r="AWE47" s="85"/>
      <c r="AWF47" s="85"/>
      <c r="AWG47" s="85"/>
      <c r="AWH47" s="85"/>
      <c r="AWI47" s="85"/>
      <c r="AWJ47" s="85"/>
      <c r="AWK47" s="85"/>
      <c r="AWL47" s="85"/>
      <c r="AWM47" s="85"/>
      <c r="AWN47" s="85"/>
      <c r="AWO47" s="85"/>
      <c r="AWP47" s="85"/>
      <c r="AWQ47" s="85"/>
      <c r="AWR47" s="85"/>
      <c r="AWS47" s="85"/>
      <c r="AWT47" s="85"/>
      <c r="AWU47" s="85"/>
      <c r="AWV47" s="85"/>
      <c r="AWW47" s="85"/>
      <c r="AWX47" s="85"/>
      <c r="AWY47" s="85"/>
      <c r="AWZ47" s="85"/>
      <c r="AXA47" s="85"/>
      <c r="AXB47" s="85"/>
      <c r="AXC47" s="85"/>
      <c r="AXD47" s="85"/>
      <c r="AXE47" s="85"/>
      <c r="AXF47" s="85"/>
      <c r="AXG47" s="85"/>
      <c r="AXH47" s="85"/>
      <c r="AXI47" s="85"/>
      <c r="AXJ47" s="85"/>
      <c r="AXK47" s="85"/>
      <c r="AXL47" s="85"/>
      <c r="AXM47" s="85"/>
      <c r="AXN47" s="85"/>
      <c r="AXO47" s="85"/>
      <c r="AXP47" s="85"/>
      <c r="AXQ47" s="85"/>
      <c r="AXR47" s="85"/>
      <c r="AXS47" s="85"/>
      <c r="AXT47" s="85"/>
      <c r="AXU47" s="85"/>
      <c r="AXV47" s="85"/>
      <c r="AXW47" s="85"/>
      <c r="AXX47" s="85"/>
      <c r="AXY47" s="85"/>
      <c r="AXZ47" s="85"/>
      <c r="AYA47" s="85"/>
      <c r="AYB47" s="85"/>
      <c r="AYC47" s="85"/>
      <c r="AYD47" s="85"/>
      <c r="AYE47" s="85"/>
      <c r="AYF47" s="85"/>
      <c r="AYG47" s="85"/>
      <c r="AYH47" s="85"/>
      <c r="AYI47" s="85"/>
      <c r="AYJ47" s="85"/>
      <c r="AYK47" s="85"/>
      <c r="AYL47" s="85"/>
      <c r="AYM47" s="85"/>
      <c r="AYN47" s="85"/>
      <c r="AYO47" s="85"/>
      <c r="AYP47" s="85"/>
      <c r="AYQ47" s="85"/>
      <c r="AYR47" s="85"/>
      <c r="AYS47" s="85"/>
      <c r="AYT47" s="85"/>
      <c r="AYU47" s="85"/>
      <c r="AYV47" s="85"/>
      <c r="AYW47" s="85"/>
      <c r="AYX47" s="85"/>
      <c r="AYY47" s="85"/>
      <c r="AYZ47" s="85"/>
      <c r="AZA47" s="85"/>
      <c r="AZB47" s="85"/>
      <c r="AZC47" s="85"/>
      <c r="AZD47" s="85"/>
      <c r="AZE47" s="85"/>
      <c r="AZF47" s="85"/>
      <c r="AZG47" s="85"/>
      <c r="AZH47" s="85"/>
      <c r="AZI47" s="85"/>
      <c r="AZJ47" s="85"/>
      <c r="AZK47" s="85"/>
      <c r="AZL47" s="85"/>
      <c r="AZM47" s="85"/>
      <c r="AZN47" s="85"/>
      <c r="AZO47" s="85"/>
      <c r="AZP47" s="85"/>
      <c r="AZQ47" s="85"/>
      <c r="AZR47" s="85"/>
      <c r="AZS47" s="85"/>
      <c r="AZT47" s="85"/>
      <c r="AZU47" s="85"/>
      <c r="AZV47" s="85"/>
      <c r="AZW47" s="85"/>
      <c r="AZX47" s="85"/>
      <c r="AZY47" s="85"/>
      <c r="AZZ47" s="85"/>
      <c r="BAA47" s="85"/>
      <c r="BAB47" s="85"/>
      <c r="BAC47" s="85"/>
      <c r="BAD47" s="85"/>
      <c r="BAE47" s="85"/>
      <c r="BAF47" s="85"/>
      <c r="BAG47" s="85"/>
      <c r="BAH47" s="85"/>
      <c r="BAI47" s="85"/>
      <c r="BAJ47" s="85"/>
      <c r="BAK47" s="85"/>
      <c r="BAL47" s="85"/>
      <c r="BAM47" s="85"/>
      <c r="BAN47" s="85"/>
      <c r="BAO47" s="85"/>
      <c r="BAP47" s="85"/>
      <c r="BAQ47" s="85"/>
      <c r="BAR47" s="85"/>
      <c r="BAS47" s="85"/>
      <c r="BAT47" s="85"/>
      <c r="BAU47" s="85"/>
      <c r="BAV47" s="85"/>
      <c r="BAW47" s="85"/>
      <c r="BAX47" s="85"/>
      <c r="BAY47" s="85"/>
      <c r="BAZ47" s="85"/>
      <c r="BBA47" s="85"/>
      <c r="BBB47" s="85"/>
      <c r="BBC47" s="85"/>
      <c r="BBD47" s="85"/>
      <c r="BBE47" s="85"/>
      <c r="BBF47" s="85"/>
      <c r="BBG47" s="85"/>
      <c r="BBH47" s="85"/>
      <c r="BBI47" s="85"/>
      <c r="BBJ47" s="85"/>
      <c r="BBK47" s="85"/>
      <c r="BBL47" s="85"/>
      <c r="BBM47" s="85"/>
      <c r="BBN47" s="85"/>
      <c r="BBO47" s="85"/>
      <c r="BBP47" s="85"/>
      <c r="BBQ47" s="85"/>
      <c r="BBR47" s="85"/>
      <c r="BBS47" s="85"/>
      <c r="BBT47" s="85"/>
      <c r="BBU47" s="85"/>
      <c r="BBV47" s="85"/>
      <c r="BBW47" s="85"/>
      <c r="BBX47" s="85"/>
      <c r="BBY47" s="85"/>
      <c r="BBZ47" s="85"/>
      <c r="BCA47" s="85"/>
      <c r="BCB47" s="85"/>
      <c r="BCC47" s="85"/>
      <c r="BCD47" s="85"/>
      <c r="BCE47" s="85"/>
      <c r="BCF47" s="85"/>
      <c r="BCG47" s="85"/>
      <c r="BCH47" s="85"/>
      <c r="BCI47" s="85"/>
      <c r="BCJ47" s="85"/>
      <c r="BCK47" s="85"/>
      <c r="BCL47" s="85"/>
      <c r="BCM47" s="85"/>
      <c r="BCN47" s="85"/>
      <c r="BCO47" s="85"/>
      <c r="BCP47" s="85"/>
      <c r="BCQ47" s="85"/>
      <c r="BCR47" s="85"/>
      <c r="BCS47" s="85"/>
      <c r="BCT47" s="85"/>
      <c r="BCU47" s="85"/>
      <c r="BCV47" s="85"/>
      <c r="BCW47" s="85"/>
      <c r="BCX47" s="85"/>
      <c r="BCY47" s="85"/>
      <c r="BCZ47" s="85"/>
      <c r="BDA47" s="85"/>
      <c r="BDB47" s="85"/>
      <c r="BDC47" s="85"/>
      <c r="BDD47" s="85"/>
      <c r="BDE47" s="85"/>
      <c r="BDF47" s="85"/>
      <c r="BDG47" s="85"/>
      <c r="BDH47" s="85"/>
      <c r="BDI47" s="85"/>
      <c r="BDJ47" s="85"/>
      <c r="BDK47" s="85"/>
      <c r="BDL47" s="85"/>
      <c r="BDM47" s="85"/>
      <c r="BDN47" s="85"/>
      <c r="BDO47" s="85"/>
      <c r="BDP47" s="85"/>
      <c r="BDQ47" s="85"/>
      <c r="BDR47" s="85"/>
      <c r="BDS47" s="85"/>
      <c r="BDT47" s="85"/>
      <c r="BDU47" s="85"/>
      <c r="BDV47" s="85"/>
      <c r="BDW47" s="85"/>
      <c r="BDX47" s="85"/>
      <c r="BDY47" s="85"/>
      <c r="BDZ47" s="85"/>
      <c r="BEA47" s="85"/>
      <c r="BEB47" s="85"/>
      <c r="BEC47" s="85"/>
      <c r="BED47" s="85"/>
      <c r="BEE47" s="85"/>
      <c r="BEF47" s="85"/>
      <c r="BEG47" s="85"/>
      <c r="BEH47" s="85"/>
      <c r="BEI47" s="85"/>
      <c r="BEJ47" s="85"/>
      <c r="BEK47" s="85"/>
      <c r="BEL47" s="85"/>
      <c r="BEM47" s="85"/>
      <c r="BEN47" s="85"/>
      <c r="BEO47" s="85"/>
      <c r="BEP47" s="85"/>
      <c r="BEQ47" s="85"/>
      <c r="BER47" s="85"/>
      <c r="BES47" s="85"/>
      <c r="BET47" s="85"/>
      <c r="BEU47" s="85"/>
      <c r="BEV47" s="85"/>
      <c r="BEW47" s="85"/>
      <c r="BEX47" s="85"/>
      <c r="BEY47" s="85"/>
      <c r="BEZ47" s="85"/>
      <c r="BFA47" s="85"/>
      <c r="BFB47" s="85"/>
      <c r="BFC47" s="85"/>
      <c r="BFD47" s="85"/>
      <c r="BFE47" s="85"/>
      <c r="BFF47" s="85"/>
      <c r="BFG47" s="85"/>
      <c r="BFH47" s="85"/>
      <c r="BFI47" s="85"/>
      <c r="BFJ47" s="85"/>
      <c r="BFK47" s="85"/>
      <c r="BFL47" s="85"/>
      <c r="BFM47" s="85"/>
      <c r="BFN47" s="85"/>
      <c r="BFO47" s="85"/>
      <c r="BFP47" s="85"/>
      <c r="BFQ47" s="85"/>
      <c r="BFR47" s="85"/>
      <c r="BFS47" s="85"/>
      <c r="BFT47" s="85"/>
      <c r="BFU47" s="85"/>
      <c r="BFV47" s="85"/>
      <c r="BFW47" s="85"/>
      <c r="BFX47" s="85"/>
      <c r="BFY47" s="85"/>
      <c r="BFZ47" s="85"/>
      <c r="BGA47" s="85"/>
      <c r="BGB47" s="85"/>
      <c r="BGC47" s="85"/>
      <c r="BGD47" s="85"/>
      <c r="BGE47" s="85"/>
      <c r="BGF47" s="85"/>
      <c r="BGG47" s="85"/>
      <c r="BGH47" s="85"/>
      <c r="BGI47" s="85"/>
      <c r="BGJ47" s="85"/>
      <c r="BGK47" s="85"/>
      <c r="BGL47" s="85"/>
      <c r="BGM47" s="85"/>
      <c r="BGN47" s="85"/>
      <c r="BGO47" s="85"/>
      <c r="BGP47" s="85"/>
      <c r="BGQ47" s="85"/>
      <c r="BGR47" s="85"/>
      <c r="BGS47" s="85"/>
      <c r="BGT47" s="85"/>
      <c r="BGU47" s="85"/>
      <c r="BGV47" s="85"/>
      <c r="BGW47" s="85"/>
      <c r="BGX47" s="85"/>
      <c r="BGY47" s="85"/>
      <c r="BGZ47" s="85"/>
      <c r="BHA47" s="85"/>
      <c r="BHB47" s="85"/>
      <c r="BHC47" s="85"/>
      <c r="BHD47" s="85"/>
      <c r="BHE47" s="85"/>
      <c r="BHF47" s="85"/>
      <c r="BHG47" s="85"/>
      <c r="BHH47" s="85"/>
      <c r="BHI47" s="85"/>
      <c r="BHJ47" s="85"/>
      <c r="BHK47" s="85"/>
      <c r="BHL47" s="85"/>
      <c r="BHM47" s="85"/>
      <c r="BHN47" s="85"/>
      <c r="BHO47" s="85"/>
      <c r="BHP47" s="85"/>
      <c r="BHQ47" s="85"/>
      <c r="BHR47" s="85"/>
      <c r="BHS47" s="85"/>
      <c r="BHT47" s="85"/>
      <c r="BHU47" s="85"/>
      <c r="BHV47" s="85"/>
      <c r="BHW47" s="85"/>
      <c r="BHX47" s="85"/>
      <c r="BHY47" s="85"/>
      <c r="BHZ47" s="85"/>
      <c r="BIA47" s="85"/>
      <c r="BIB47" s="85"/>
      <c r="BIC47" s="85"/>
      <c r="BID47" s="85"/>
      <c r="BIE47" s="85"/>
      <c r="BIF47" s="85"/>
      <c r="BIG47" s="85"/>
      <c r="BIH47" s="85"/>
      <c r="BII47" s="85"/>
      <c r="BIJ47" s="85"/>
      <c r="BIK47" s="85"/>
      <c r="BIL47" s="85"/>
      <c r="BIM47" s="85"/>
      <c r="BIN47" s="85"/>
      <c r="BIO47" s="85"/>
      <c r="BIP47" s="85"/>
      <c r="BIQ47" s="85"/>
      <c r="BIR47" s="85"/>
      <c r="BIS47" s="85"/>
      <c r="BIT47" s="85"/>
      <c r="BIU47" s="85"/>
      <c r="BIV47" s="85"/>
      <c r="BIW47" s="85"/>
      <c r="BIX47" s="85"/>
      <c r="BIY47" s="85"/>
      <c r="BIZ47" s="85"/>
      <c r="BJA47" s="85"/>
      <c r="BJB47" s="85"/>
      <c r="BJC47" s="85"/>
      <c r="BJD47" s="85"/>
      <c r="BJE47" s="85"/>
      <c r="BJF47" s="85"/>
      <c r="BJG47" s="85"/>
      <c r="BJH47" s="85"/>
      <c r="BJI47" s="85"/>
      <c r="BJJ47" s="85"/>
      <c r="BJK47" s="85"/>
      <c r="BJL47" s="85"/>
      <c r="BJM47" s="85"/>
      <c r="BJN47" s="85"/>
      <c r="BJO47" s="85"/>
      <c r="BJP47" s="85"/>
      <c r="BJQ47" s="85"/>
      <c r="BJR47" s="85"/>
      <c r="BJS47" s="85"/>
      <c r="BJT47" s="85"/>
      <c r="BJU47" s="85"/>
      <c r="BJV47" s="85"/>
      <c r="BJW47" s="85"/>
      <c r="BJX47" s="85"/>
      <c r="BJY47" s="85"/>
      <c r="BJZ47" s="85"/>
      <c r="BKA47" s="85"/>
      <c r="BKB47" s="85"/>
      <c r="BKC47" s="85"/>
      <c r="BKD47" s="85"/>
      <c r="BKE47" s="85"/>
      <c r="BKF47" s="85"/>
      <c r="BKG47" s="85"/>
      <c r="BKH47" s="85"/>
      <c r="BKI47" s="85"/>
      <c r="BKJ47" s="85"/>
      <c r="BKK47" s="85"/>
      <c r="BKL47" s="85"/>
      <c r="BKM47" s="85"/>
      <c r="BKN47" s="85"/>
      <c r="BKO47" s="85"/>
      <c r="BKP47" s="85"/>
      <c r="BKQ47" s="85"/>
      <c r="BKR47" s="85"/>
      <c r="BKS47" s="85"/>
      <c r="BKT47" s="85"/>
      <c r="BKU47" s="85"/>
      <c r="BKV47" s="85"/>
      <c r="BKW47" s="85"/>
      <c r="BKX47" s="85"/>
      <c r="BKY47" s="85"/>
      <c r="BKZ47" s="85"/>
      <c r="BLA47" s="85"/>
      <c r="BLB47" s="85"/>
      <c r="BLC47" s="85"/>
      <c r="BLD47" s="85"/>
      <c r="BLE47" s="85"/>
      <c r="BLF47" s="85"/>
      <c r="BLG47" s="85"/>
      <c r="BLH47" s="85"/>
      <c r="BLI47" s="85"/>
      <c r="BLJ47" s="85"/>
      <c r="BLK47" s="85"/>
      <c r="BLL47" s="85"/>
      <c r="BLM47" s="85"/>
      <c r="BLN47" s="85"/>
      <c r="BLO47" s="85"/>
      <c r="BLP47" s="85"/>
      <c r="BLQ47" s="85"/>
      <c r="BLR47" s="85"/>
      <c r="BLS47" s="85"/>
      <c r="BLT47" s="85"/>
      <c r="BLU47" s="85"/>
      <c r="BLV47" s="85"/>
      <c r="BLW47" s="85"/>
      <c r="BLX47" s="85"/>
      <c r="BLY47" s="85"/>
      <c r="BLZ47" s="85"/>
      <c r="BMA47" s="85"/>
      <c r="BMB47" s="85"/>
      <c r="BMC47" s="85"/>
      <c r="BMD47" s="85"/>
      <c r="BME47" s="85"/>
      <c r="BMF47" s="85"/>
      <c r="BMG47" s="85"/>
      <c r="BMH47" s="85"/>
      <c r="BMI47" s="85"/>
      <c r="BMJ47" s="85"/>
      <c r="BMK47" s="85"/>
      <c r="BML47" s="85"/>
      <c r="BMM47" s="85"/>
      <c r="BMN47" s="85"/>
      <c r="BMO47" s="85"/>
      <c r="BMP47" s="85"/>
      <c r="BMQ47" s="85"/>
      <c r="BMR47" s="85"/>
      <c r="BMS47" s="85"/>
      <c r="BMT47" s="85"/>
      <c r="BMU47" s="85"/>
      <c r="BMV47" s="85"/>
      <c r="BMW47" s="85"/>
      <c r="BMX47" s="85"/>
      <c r="BMY47" s="85"/>
      <c r="BMZ47" s="85"/>
      <c r="BNA47" s="85"/>
      <c r="BNB47" s="85"/>
      <c r="BNC47" s="85"/>
      <c r="BND47" s="85"/>
      <c r="BNE47" s="85"/>
      <c r="BNF47" s="85"/>
      <c r="BNG47" s="85"/>
      <c r="BNH47" s="85"/>
      <c r="BNI47" s="85"/>
      <c r="BNJ47" s="85"/>
      <c r="BNK47" s="85"/>
      <c r="BNL47" s="85"/>
      <c r="BNM47" s="85"/>
      <c r="BNN47" s="85"/>
      <c r="BNO47" s="85"/>
      <c r="BNP47" s="85"/>
      <c r="BNQ47" s="85"/>
      <c r="BNR47" s="85"/>
      <c r="BNS47" s="85"/>
      <c r="BNT47" s="85"/>
      <c r="BNU47" s="85"/>
      <c r="BNV47" s="85"/>
      <c r="BNW47" s="85"/>
      <c r="BNX47" s="85"/>
      <c r="BNY47" s="85"/>
      <c r="BNZ47" s="85"/>
      <c r="BOA47" s="85"/>
      <c r="BOB47" s="85"/>
      <c r="BOC47" s="85"/>
      <c r="BOD47" s="85"/>
      <c r="BOE47" s="85"/>
      <c r="BOF47" s="85"/>
      <c r="BOG47" s="85"/>
      <c r="BOH47" s="85"/>
      <c r="BOI47" s="85"/>
      <c r="BOJ47" s="85"/>
      <c r="BOK47" s="85"/>
      <c r="BOL47" s="85"/>
      <c r="BOM47" s="85"/>
      <c r="BON47" s="85"/>
      <c r="BOO47" s="85"/>
      <c r="BOP47" s="85"/>
      <c r="BOQ47" s="85"/>
      <c r="BOR47" s="85"/>
      <c r="BOS47" s="85"/>
      <c r="BOT47" s="85"/>
      <c r="BOU47" s="85"/>
      <c r="BOV47" s="85"/>
      <c r="BOW47" s="85"/>
      <c r="BOX47" s="85"/>
      <c r="BOY47" s="85"/>
      <c r="BOZ47" s="85"/>
      <c r="BPA47" s="85"/>
      <c r="BPB47" s="85"/>
      <c r="BPC47" s="85"/>
      <c r="BPD47" s="85"/>
      <c r="BPE47" s="85"/>
      <c r="BPF47" s="85"/>
      <c r="BPG47" s="85"/>
      <c r="BPH47" s="85"/>
      <c r="BPI47" s="85"/>
      <c r="BPJ47" s="85"/>
      <c r="BPK47" s="85"/>
      <c r="BPL47" s="85"/>
      <c r="BPM47" s="85"/>
      <c r="BPN47" s="85"/>
      <c r="BPO47" s="85"/>
      <c r="BPP47" s="85"/>
      <c r="BPQ47" s="85"/>
      <c r="BPR47" s="85"/>
      <c r="BPS47" s="85"/>
      <c r="BPT47" s="85"/>
      <c r="BPU47" s="85"/>
      <c r="BPV47" s="85"/>
      <c r="BPW47" s="85"/>
      <c r="BPX47" s="85"/>
      <c r="BPY47" s="85"/>
      <c r="BPZ47" s="85"/>
      <c r="BQA47" s="85"/>
      <c r="BQB47" s="85"/>
      <c r="BQC47" s="85"/>
      <c r="BQD47" s="85"/>
      <c r="BQE47" s="85"/>
      <c r="BQF47" s="85"/>
      <c r="BQG47" s="85"/>
      <c r="BQH47" s="85"/>
      <c r="BQI47" s="85"/>
      <c r="BQJ47" s="85"/>
      <c r="BQK47" s="85"/>
      <c r="BQL47" s="85"/>
      <c r="BQM47" s="85"/>
      <c r="BQN47" s="85"/>
      <c r="BQO47" s="85"/>
      <c r="BQP47" s="85"/>
      <c r="BQQ47" s="85"/>
      <c r="BQR47" s="85"/>
      <c r="BQS47" s="85"/>
      <c r="BQT47" s="85"/>
      <c r="BQU47" s="85"/>
      <c r="BQV47" s="85"/>
      <c r="BQW47" s="85"/>
      <c r="BQX47" s="85"/>
      <c r="BQY47" s="85"/>
      <c r="BQZ47" s="85"/>
      <c r="BRA47" s="85"/>
      <c r="BRB47" s="85"/>
      <c r="BRC47" s="85"/>
      <c r="BRD47" s="85"/>
      <c r="BRE47" s="85"/>
      <c r="BRF47" s="85"/>
      <c r="BRG47" s="85"/>
      <c r="BRH47" s="85"/>
      <c r="BRI47" s="85"/>
      <c r="BRJ47" s="85"/>
      <c r="BRK47" s="85"/>
      <c r="BRL47" s="85"/>
      <c r="BRM47" s="85"/>
      <c r="BRN47" s="85"/>
      <c r="BRO47" s="85"/>
      <c r="BRP47" s="85"/>
      <c r="BRQ47" s="85"/>
      <c r="BRR47" s="85"/>
      <c r="BRS47" s="85"/>
      <c r="BRT47" s="85"/>
      <c r="BRU47" s="85"/>
      <c r="BRV47" s="85"/>
      <c r="BRW47" s="85"/>
      <c r="BRX47" s="85"/>
      <c r="BRY47" s="85"/>
      <c r="BRZ47" s="85"/>
      <c r="BSA47" s="85"/>
      <c r="BSB47" s="85"/>
      <c r="BSC47" s="85"/>
      <c r="BSD47" s="85"/>
      <c r="BSE47" s="85"/>
      <c r="BSF47" s="85"/>
      <c r="BSG47" s="85"/>
      <c r="BSH47" s="85"/>
      <c r="BSI47" s="85"/>
      <c r="BSJ47" s="85"/>
      <c r="BSK47" s="85"/>
      <c r="BSL47" s="85"/>
      <c r="BSM47" s="85"/>
      <c r="BSN47" s="85"/>
      <c r="BSO47" s="85"/>
      <c r="BSP47" s="85"/>
      <c r="BSQ47" s="85"/>
      <c r="BSR47" s="85"/>
      <c r="BSS47" s="85"/>
      <c r="BST47" s="85"/>
      <c r="BSU47" s="85"/>
      <c r="BSV47" s="85"/>
      <c r="BSW47" s="85"/>
      <c r="BSX47" s="85"/>
      <c r="BSY47" s="85"/>
      <c r="BSZ47" s="85"/>
      <c r="BTA47" s="85"/>
      <c r="BTB47" s="85"/>
      <c r="BTC47" s="85"/>
      <c r="BTD47" s="85"/>
      <c r="BTE47" s="85"/>
      <c r="BTF47" s="85"/>
      <c r="BTG47" s="85"/>
      <c r="BTH47" s="85"/>
      <c r="BTI47" s="85"/>
      <c r="BTJ47" s="85"/>
      <c r="BTK47" s="85"/>
      <c r="BTL47" s="85"/>
      <c r="BTM47" s="85"/>
      <c r="BTN47" s="85"/>
      <c r="BTO47" s="85"/>
      <c r="BTP47" s="85"/>
      <c r="BTQ47" s="85"/>
      <c r="BTR47" s="85"/>
      <c r="BTS47" s="85"/>
      <c r="BTT47" s="85"/>
      <c r="BTU47" s="85"/>
      <c r="BTV47" s="85"/>
      <c r="BTW47" s="85"/>
      <c r="BTX47" s="85"/>
      <c r="BTY47" s="85"/>
      <c r="BTZ47" s="85"/>
      <c r="BUA47" s="85"/>
      <c r="BUB47" s="85"/>
      <c r="BUC47" s="85"/>
      <c r="BUD47" s="85"/>
      <c r="BUE47" s="85"/>
      <c r="BUF47" s="85"/>
      <c r="BUG47" s="85"/>
      <c r="BUH47" s="85"/>
      <c r="BUI47" s="85"/>
      <c r="BUJ47" s="85"/>
      <c r="BUK47" s="85"/>
      <c r="BUL47" s="85"/>
      <c r="BUM47" s="85"/>
      <c r="BUN47" s="85"/>
      <c r="BUO47" s="85"/>
      <c r="BUP47" s="85"/>
      <c r="BUQ47" s="85"/>
      <c r="BUR47" s="85"/>
      <c r="BUS47" s="85"/>
      <c r="BUT47" s="85"/>
      <c r="BUU47" s="85"/>
      <c r="BUV47" s="85"/>
      <c r="BUW47" s="85"/>
      <c r="BUX47" s="85"/>
      <c r="BUY47" s="85"/>
      <c r="BUZ47" s="85"/>
      <c r="BVA47" s="85"/>
      <c r="BVB47" s="85"/>
      <c r="BVC47" s="85"/>
      <c r="BVD47" s="85"/>
      <c r="BVE47" s="85"/>
      <c r="BVF47" s="85"/>
      <c r="BVG47" s="85"/>
      <c r="BVH47" s="85"/>
      <c r="BVI47" s="85"/>
      <c r="BVJ47" s="85"/>
      <c r="BVK47" s="85"/>
      <c r="BVL47" s="85"/>
      <c r="BVM47" s="85"/>
      <c r="BVN47" s="85"/>
      <c r="BVO47" s="85"/>
      <c r="BVP47" s="85"/>
      <c r="BVQ47" s="85"/>
      <c r="BVR47" s="85"/>
      <c r="BVS47" s="85"/>
      <c r="BVT47" s="85"/>
      <c r="BVU47" s="85"/>
      <c r="BVV47" s="85"/>
      <c r="BVW47" s="85"/>
      <c r="BVX47" s="85"/>
      <c r="BVY47" s="85"/>
      <c r="BVZ47" s="85"/>
      <c r="BWA47" s="85"/>
      <c r="BWB47" s="85"/>
      <c r="BWC47" s="85"/>
      <c r="BWD47" s="85"/>
      <c r="BWE47" s="85"/>
      <c r="BWF47" s="85"/>
      <c r="BWG47" s="85"/>
      <c r="BWH47" s="85"/>
      <c r="BWI47" s="85"/>
      <c r="BWJ47" s="85"/>
      <c r="BWK47" s="85"/>
      <c r="BWL47" s="85"/>
      <c r="BWM47" s="85"/>
      <c r="BWN47" s="85"/>
      <c r="BWO47" s="85"/>
      <c r="BWP47" s="85"/>
      <c r="BWQ47" s="85"/>
      <c r="BWR47" s="85"/>
      <c r="BWS47" s="85"/>
      <c r="BWT47" s="85"/>
      <c r="BWU47" s="85"/>
      <c r="BWV47" s="85"/>
      <c r="BWW47" s="85"/>
      <c r="BWX47" s="85"/>
      <c r="BWY47" s="85"/>
      <c r="BWZ47" s="85"/>
      <c r="BXA47" s="85"/>
      <c r="BXB47" s="85"/>
      <c r="BXC47" s="85"/>
      <c r="BXD47" s="85"/>
      <c r="BXE47" s="85"/>
      <c r="BXF47" s="85"/>
      <c r="BXG47" s="85"/>
      <c r="BXH47" s="85"/>
      <c r="BXI47" s="85"/>
      <c r="BXJ47" s="85"/>
      <c r="BXK47" s="85"/>
      <c r="BXL47" s="85"/>
      <c r="BXM47" s="85"/>
      <c r="BXN47" s="85"/>
      <c r="BXO47" s="85"/>
      <c r="BXP47" s="85"/>
      <c r="BXQ47" s="85"/>
      <c r="BXR47" s="85"/>
      <c r="BXS47" s="85"/>
      <c r="BXT47" s="85"/>
      <c r="BXU47" s="85"/>
      <c r="BXV47" s="85"/>
      <c r="BXW47" s="85"/>
      <c r="BXX47" s="85"/>
      <c r="BXY47" s="85"/>
      <c r="BXZ47" s="85"/>
      <c r="BYA47" s="85"/>
      <c r="BYB47" s="85"/>
      <c r="BYC47" s="85"/>
      <c r="BYD47" s="85"/>
      <c r="BYE47" s="85"/>
      <c r="BYF47" s="85"/>
      <c r="BYG47" s="85"/>
      <c r="BYH47" s="85"/>
      <c r="BYI47" s="85"/>
      <c r="BYJ47" s="85"/>
      <c r="BYK47" s="85"/>
      <c r="BYL47" s="85"/>
      <c r="BYM47" s="85"/>
      <c r="BYN47" s="85"/>
      <c r="BYO47" s="85"/>
      <c r="BYP47" s="85"/>
      <c r="BYQ47" s="85"/>
      <c r="BYR47" s="85"/>
      <c r="BYS47" s="85"/>
      <c r="BYT47" s="85"/>
      <c r="BYU47" s="85"/>
      <c r="BYV47" s="85"/>
      <c r="BYW47" s="85"/>
      <c r="BYX47" s="85"/>
      <c r="BYY47" s="85"/>
      <c r="BYZ47" s="85"/>
      <c r="BZA47" s="85"/>
      <c r="BZB47" s="85"/>
      <c r="BZC47" s="85"/>
      <c r="BZD47" s="85"/>
      <c r="BZE47" s="85"/>
      <c r="BZF47" s="85"/>
      <c r="BZG47" s="85"/>
      <c r="BZH47" s="85"/>
      <c r="BZI47" s="85"/>
      <c r="BZJ47" s="85"/>
      <c r="BZK47" s="85"/>
      <c r="BZL47" s="85"/>
      <c r="BZM47" s="85"/>
      <c r="BZN47" s="85"/>
      <c r="BZO47" s="85"/>
      <c r="BZP47" s="85"/>
      <c r="BZQ47" s="85"/>
      <c r="BZR47" s="85"/>
      <c r="BZS47" s="85"/>
      <c r="BZT47" s="85"/>
      <c r="BZU47" s="85"/>
      <c r="BZV47" s="85"/>
      <c r="BZW47" s="85"/>
      <c r="BZX47" s="85"/>
      <c r="BZY47" s="85"/>
      <c r="BZZ47" s="85"/>
      <c r="CAA47" s="85"/>
      <c r="CAB47" s="85"/>
      <c r="CAC47" s="85"/>
      <c r="CAD47" s="85"/>
      <c r="CAE47" s="85"/>
      <c r="CAF47" s="85"/>
      <c r="CAG47" s="85"/>
      <c r="CAH47" s="85"/>
      <c r="CAI47" s="85"/>
      <c r="CAJ47" s="85"/>
      <c r="CAK47" s="85"/>
      <c r="CAL47" s="85"/>
      <c r="CAM47" s="85"/>
      <c r="CAN47" s="85"/>
      <c r="CAO47" s="85"/>
      <c r="CAP47" s="85"/>
      <c r="CAQ47" s="85"/>
      <c r="CAR47" s="85"/>
      <c r="CAS47" s="85"/>
      <c r="CAT47" s="85"/>
      <c r="CAU47" s="85"/>
      <c r="CAV47" s="85"/>
      <c r="CAW47" s="85"/>
      <c r="CAX47" s="85"/>
      <c r="CAY47" s="85"/>
      <c r="CAZ47" s="85"/>
      <c r="CBA47" s="85"/>
      <c r="CBB47" s="85"/>
      <c r="CBC47" s="85"/>
      <c r="CBD47" s="85"/>
      <c r="CBE47" s="85"/>
      <c r="CBF47" s="85"/>
      <c r="CBG47" s="85"/>
      <c r="CBH47" s="85"/>
      <c r="CBI47" s="85"/>
      <c r="CBJ47" s="85"/>
      <c r="CBK47" s="85"/>
      <c r="CBL47" s="85"/>
      <c r="CBM47" s="85"/>
      <c r="CBN47" s="85"/>
      <c r="CBO47" s="85"/>
      <c r="CBP47" s="85"/>
      <c r="CBQ47" s="85"/>
      <c r="CBR47" s="85"/>
      <c r="CBS47" s="85"/>
      <c r="CBT47" s="85"/>
      <c r="CBU47" s="85"/>
      <c r="CBV47" s="85"/>
      <c r="CBW47" s="85"/>
      <c r="CBX47" s="85"/>
      <c r="CBY47" s="85"/>
      <c r="CBZ47" s="85"/>
      <c r="CCA47" s="85"/>
      <c r="CCB47" s="85"/>
      <c r="CCC47" s="85"/>
      <c r="CCD47" s="85"/>
      <c r="CCE47" s="85"/>
      <c r="CCF47" s="85"/>
      <c r="CCG47" s="85"/>
      <c r="CCH47" s="85"/>
      <c r="CCI47" s="85"/>
      <c r="CCJ47" s="85"/>
      <c r="CCK47" s="85"/>
      <c r="CCL47" s="85"/>
      <c r="CCM47" s="85"/>
      <c r="CCN47" s="85"/>
      <c r="CCO47" s="85"/>
      <c r="CCP47" s="85"/>
      <c r="CCQ47" s="85"/>
      <c r="CCR47" s="85"/>
      <c r="CCS47" s="85"/>
      <c r="CCT47" s="85"/>
      <c r="CCU47" s="85"/>
      <c r="CCV47" s="85"/>
      <c r="CCW47" s="85"/>
      <c r="CCX47" s="85"/>
      <c r="CCY47" s="85"/>
      <c r="CCZ47" s="85"/>
      <c r="CDA47" s="85"/>
      <c r="CDB47" s="85"/>
      <c r="CDC47" s="85"/>
      <c r="CDD47" s="85"/>
      <c r="CDE47" s="85"/>
      <c r="CDF47" s="85"/>
      <c r="CDG47" s="85"/>
      <c r="CDH47" s="85"/>
      <c r="CDI47" s="85"/>
      <c r="CDJ47" s="85"/>
      <c r="CDK47" s="85"/>
      <c r="CDL47" s="85"/>
      <c r="CDM47" s="85"/>
      <c r="CDN47" s="85"/>
      <c r="CDO47" s="85"/>
      <c r="CDP47" s="85"/>
      <c r="CDQ47" s="85"/>
      <c r="CDR47" s="85"/>
      <c r="CDS47" s="85"/>
      <c r="CDT47" s="85"/>
      <c r="CDU47" s="85"/>
      <c r="CDV47" s="85"/>
      <c r="CDW47" s="85"/>
      <c r="CDX47" s="85"/>
      <c r="CDY47" s="85"/>
      <c r="CDZ47" s="85"/>
      <c r="CEA47" s="85"/>
      <c r="CEB47" s="85"/>
      <c r="CEC47" s="85"/>
      <c r="CED47" s="85"/>
      <c r="CEE47" s="85"/>
      <c r="CEF47" s="85"/>
      <c r="CEG47" s="85"/>
      <c r="CEH47" s="85"/>
      <c r="CEI47" s="85"/>
      <c r="CEJ47" s="85"/>
      <c r="CEK47" s="85"/>
      <c r="CEL47" s="85"/>
      <c r="CEM47" s="85"/>
      <c r="CEN47" s="85"/>
      <c r="CEO47" s="85"/>
      <c r="CEP47" s="85"/>
      <c r="CEQ47" s="85"/>
      <c r="CER47" s="85"/>
      <c r="CES47" s="85"/>
      <c r="CET47" s="85"/>
      <c r="CEU47" s="85"/>
      <c r="CEV47" s="85"/>
      <c r="CEW47" s="85"/>
      <c r="CEX47" s="85"/>
      <c r="CEY47" s="85"/>
      <c r="CEZ47" s="85"/>
      <c r="CFA47" s="85"/>
      <c r="CFB47" s="85"/>
      <c r="CFC47" s="85"/>
      <c r="CFD47" s="85"/>
      <c r="CFE47" s="85"/>
      <c r="CFF47" s="85"/>
      <c r="CFG47" s="85"/>
      <c r="CFH47" s="85"/>
      <c r="CFI47" s="85"/>
      <c r="CFJ47" s="85"/>
      <c r="CFK47" s="85"/>
      <c r="CFL47" s="85"/>
      <c r="CFM47" s="85"/>
      <c r="CFN47" s="85"/>
      <c r="CFO47" s="85"/>
      <c r="CFP47" s="85"/>
      <c r="CFQ47" s="85"/>
      <c r="CFR47" s="85"/>
      <c r="CFS47" s="85"/>
      <c r="CFT47" s="85"/>
      <c r="CFU47" s="85"/>
      <c r="CFV47" s="85"/>
      <c r="CFW47" s="85"/>
      <c r="CFX47" s="85"/>
      <c r="CFY47" s="85"/>
      <c r="CFZ47" s="85"/>
      <c r="CGA47" s="85"/>
      <c r="CGB47" s="85"/>
      <c r="CGC47" s="85"/>
      <c r="CGD47" s="85"/>
      <c r="CGE47" s="85"/>
      <c r="CGF47" s="85"/>
      <c r="CGG47" s="85"/>
      <c r="CGH47" s="85"/>
      <c r="CGI47" s="85"/>
      <c r="CGJ47" s="85"/>
      <c r="CGK47" s="85"/>
      <c r="CGL47" s="85"/>
      <c r="CGM47" s="85"/>
      <c r="CGN47" s="85"/>
      <c r="CGO47" s="85"/>
      <c r="CGP47" s="85"/>
      <c r="CGQ47" s="85"/>
      <c r="CGR47" s="85"/>
      <c r="CGS47" s="85"/>
      <c r="CGT47" s="85"/>
      <c r="CGU47" s="85"/>
      <c r="CGV47" s="85"/>
      <c r="CGW47" s="85"/>
      <c r="CGX47" s="85"/>
      <c r="CGY47" s="85"/>
      <c r="CGZ47" s="85"/>
      <c r="CHA47" s="85"/>
      <c r="CHB47" s="85"/>
      <c r="CHC47" s="85"/>
      <c r="CHD47" s="85"/>
      <c r="CHE47" s="85"/>
      <c r="CHF47" s="85"/>
      <c r="CHG47" s="85"/>
      <c r="CHH47" s="85"/>
      <c r="CHI47" s="85"/>
      <c r="CHJ47" s="85"/>
      <c r="CHK47" s="85"/>
      <c r="CHL47" s="85"/>
      <c r="CHM47" s="85"/>
      <c r="CHN47" s="85"/>
      <c r="CHO47" s="85"/>
      <c r="CHP47" s="85"/>
      <c r="CHQ47" s="85"/>
      <c r="CHR47" s="85"/>
      <c r="CHS47" s="85"/>
      <c r="CHT47" s="85"/>
      <c r="CHU47" s="85"/>
      <c r="CHV47" s="85"/>
      <c r="CHW47" s="85"/>
      <c r="CHX47" s="85"/>
      <c r="CHY47" s="85"/>
      <c r="CHZ47" s="85"/>
      <c r="CIA47" s="85"/>
      <c r="CIB47" s="85"/>
      <c r="CIC47" s="85"/>
      <c r="CID47" s="85"/>
      <c r="CIE47" s="85"/>
      <c r="CIF47" s="85"/>
      <c r="CIG47" s="85"/>
      <c r="CIH47" s="85"/>
      <c r="CII47" s="85"/>
      <c r="CIJ47" s="85"/>
      <c r="CIK47" s="85"/>
      <c r="CIL47" s="85"/>
      <c r="CIM47" s="85"/>
      <c r="CIN47" s="85"/>
      <c r="CIO47" s="85"/>
      <c r="CIP47" s="85"/>
      <c r="CIQ47" s="85"/>
      <c r="CIR47" s="85"/>
      <c r="CIS47" s="85"/>
      <c r="CIT47" s="85"/>
      <c r="CIU47" s="85"/>
      <c r="CIV47" s="85"/>
      <c r="CIW47" s="85"/>
      <c r="CIX47" s="85"/>
      <c r="CIY47" s="85"/>
      <c r="CIZ47" s="85"/>
      <c r="CJA47" s="85"/>
      <c r="CJB47" s="85"/>
      <c r="CJC47" s="85"/>
      <c r="CJD47" s="85"/>
      <c r="CJE47" s="85"/>
      <c r="CJF47" s="85"/>
      <c r="CJG47" s="85"/>
      <c r="CJH47" s="85"/>
      <c r="CJI47" s="85"/>
      <c r="CJJ47" s="85"/>
      <c r="CJK47" s="85"/>
      <c r="CJL47" s="85"/>
      <c r="CJM47" s="85"/>
      <c r="CJN47" s="85"/>
      <c r="CJO47" s="85"/>
      <c r="CJP47" s="85"/>
      <c r="CJQ47" s="85"/>
      <c r="CJR47" s="85"/>
      <c r="CJS47" s="85"/>
      <c r="CJT47" s="85"/>
      <c r="CJU47" s="85"/>
      <c r="CJV47" s="85"/>
      <c r="CJW47" s="85"/>
      <c r="CJX47" s="85"/>
      <c r="CJY47" s="85"/>
      <c r="CJZ47" s="85"/>
      <c r="CKA47" s="85"/>
      <c r="CKB47" s="85"/>
      <c r="CKC47" s="85"/>
      <c r="CKD47" s="85"/>
      <c r="CKE47" s="85"/>
      <c r="CKF47" s="85"/>
      <c r="CKG47" s="85"/>
      <c r="CKH47" s="85"/>
      <c r="CKI47" s="85"/>
      <c r="CKJ47" s="85"/>
      <c r="CKK47" s="85"/>
      <c r="CKL47" s="85"/>
      <c r="CKM47" s="85"/>
      <c r="CKN47" s="85"/>
      <c r="CKO47" s="85"/>
      <c r="CKP47" s="85"/>
      <c r="CKQ47" s="85"/>
      <c r="CKR47" s="85"/>
      <c r="CKS47" s="85"/>
      <c r="CKT47" s="85"/>
      <c r="CKU47" s="85"/>
      <c r="CKV47" s="85"/>
      <c r="CKW47" s="85"/>
      <c r="CKX47" s="85"/>
      <c r="CKY47" s="85"/>
      <c r="CKZ47" s="85"/>
      <c r="CLA47" s="85"/>
      <c r="CLB47" s="85"/>
      <c r="CLC47" s="85"/>
      <c r="CLD47" s="85"/>
      <c r="CLE47" s="85"/>
      <c r="CLF47" s="85"/>
      <c r="CLG47" s="85"/>
      <c r="CLH47" s="85"/>
      <c r="CLI47" s="85"/>
      <c r="CLJ47" s="85"/>
      <c r="CLK47" s="85"/>
      <c r="CLL47" s="85"/>
      <c r="CLM47" s="85"/>
      <c r="CLN47" s="85"/>
      <c r="CLO47" s="85"/>
      <c r="CLP47" s="85"/>
      <c r="CLQ47" s="85"/>
      <c r="CLR47" s="85"/>
      <c r="CLS47" s="85"/>
      <c r="CLT47" s="85"/>
      <c r="CLU47" s="85"/>
      <c r="CLV47" s="85"/>
      <c r="CLW47" s="85"/>
      <c r="CLX47" s="85"/>
      <c r="CLY47" s="85"/>
      <c r="CLZ47" s="85"/>
      <c r="CMA47" s="85"/>
      <c r="CMB47" s="85"/>
      <c r="CMC47" s="85"/>
      <c r="CMD47" s="85"/>
      <c r="CME47" s="85"/>
      <c r="CMF47" s="85"/>
      <c r="CMG47" s="85"/>
      <c r="CMH47" s="85"/>
      <c r="CMI47" s="85"/>
      <c r="CMJ47" s="85"/>
      <c r="CMK47" s="85"/>
      <c r="CML47" s="85"/>
      <c r="CMM47" s="85"/>
      <c r="CMN47" s="85"/>
      <c r="CMO47" s="85"/>
      <c r="CMP47" s="85"/>
      <c r="CMQ47" s="85"/>
      <c r="CMR47" s="85"/>
      <c r="CMS47" s="85"/>
      <c r="CMT47" s="85"/>
      <c r="CMU47" s="85"/>
      <c r="CMV47" s="85"/>
      <c r="CMW47" s="85"/>
      <c r="CMX47" s="85"/>
      <c r="CMY47" s="85"/>
      <c r="CMZ47" s="85"/>
      <c r="CNA47" s="85"/>
      <c r="CNB47" s="85"/>
      <c r="CNC47" s="85"/>
      <c r="CND47" s="85"/>
      <c r="CNE47" s="85"/>
      <c r="CNF47" s="85"/>
      <c r="CNG47" s="85"/>
      <c r="CNH47" s="85"/>
      <c r="CNI47" s="85"/>
      <c r="CNJ47" s="85"/>
      <c r="CNK47" s="85"/>
      <c r="CNL47" s="85"/>
      <c r="CNM47" s="85"/>
      <c r="CNN47" s="85"/>
      <c r="CNO47" s="85"/>
      <c r="CNP47" s="85"/>
      <c r="CNQ47" s="85"/>
      <c r="CNR47" s="85"/>
      <c r="CNS47" s="85"/>
      <c r="CNT47" s="85"/>
      <c r="CNU47" s="85"/>
      <c r="CNV47" s="85"/>
      <c r="CNW47" s="85"/>
      <c r="CNX47" s="85"/>
      <c r="CNY47" s="85"/>
      <c r="CNZ47" s="85"/>
      <c r="COA47" s="85"/>
      <c r="COB47" s="85"/>
      <c r="COC47" s="85"/>
      <c r="COD47" s="85"/>
      <c r="COE47" s="85"/>
      <c r="COF47" s="85"/>
      <c r="COG47" s="85"/>
      <c r="COH47" s="85"/>
      <c r="COI47" s="85"/>
      <c r="COJ47" s="85"/>
      <c r="COK47" s="85"/>
      <c r="COL47" s="85"/>
      <c r="COM47" s="85"/>
      <c r="CON47" s="85"/>
      <c r="COO47" s="85"/>
      <c r="COP47" s="85"/>
      <c r="COQ47" s="85"/>
      <c r="COR47" s="85"/>
      <c r="COS47" s="85"/>
      <c r="COT47" s="85"/>
      <c r="COU47" s="85"/>
      <c r="COV47" s="85"/>
      <c r="COW47" s="85"/>
      <c r="COX47" s="85"/>
      <c r="COY47" s="85"/>
      <c r="COZ47" s="85"/>
      <c r="CPA47" s="85"/>
      <c r="CPB47" s="85"/>
      <c r="CPC47" s="85"/>
      <c r="CPD47" s="85"/>
      <c r="CPE47" s="85"/>
      <c r="CPF47" s="85"/>
      <c r="CPG47" s="85"/>
      <c r="CPH47" s="85"/>
      <c r="CPI47" s="85"/>
      <c r="CPJ47" s="85"/>
      <c r="CPK47" s="85"/>
      <c r="CPL47" s="85"/>
      <c r="CPM47" s="85"/>
      <c r="CPN47" s="85"/>
      <c r="CPO47" s="85"/>
      <c r="CPP47" s="85"/>
      <c r="CPQ47" s="85"/>
      <c r="CPR47" s="85"/>
      <c r="CPS47" s="85"/>
      <c r="CPT47" s="85"/>
      <c r="CPU47" s="85"/>
      <c r="CPV47" s="85"/>
      <c r="CPW47" s="85"/>
      <c r="CPX47" s="85"/>
      <c r="CPY47" s="85"/>
      <c r="CPZ47" s="85"/>
      <c r="CQA47" s="85"/>
      <c r="CQB47" s="85"/>
      <c r="CQC47" s="85"/>
      <c r="CQD47" s="85"/>
      <c r="CQE47" s="85"/>
      <c r="CQF47" s="85"/>
      <c r="CQG47" s="85"/>
      <c r="CQH47" s="85"/>
      <c r="CQI47" s="85"/>
      <c r="CQJ47" s="85"/>
      <c r="CQK47" s="85"/>
      <c r="CQL47" s="85"/>
      <c r="CQM47" s="85"/>
      <c r="CQN47" s="85"/>
      <c r="CQO47" s="85"/>
      <c r="CQP47" s="85"/>
      <c r="CQQ47" s="85"/>
      <c r="CQR47" s="85"/>
      <c r="CQS47" s="85"/>
      <c r="CQT47" s="85"/>
      <c r="CQU47" s="85"/>
      <c r="CQV47" s="85"/>
      <c r="CQW47" s="85"/>
      <c r="CQX47" s="85"/>
      <c r="CQY47" s="85"/>
      <c r="CQZ47" s="85"/>
      <c r="CRA47" s="85"/>
      <c r="CRB47" s="85"/>
      <c r="CRC47" s="85"/>
      <c r="CRD47" s="85"/>
      <c r="CRE47" s="85"/>
      <c r="CRF47" s="85"/>
      <c r="CRG47" s="85"/>
      <c r="CRH47" s="85"/>
      <c r="CRI47" s="85"/>
      <c r="CRJ47" s="85"/>
      <c r="CRK47" s="85"/>
      <c r="CRL47" s="85"/>
      <c r="CRM47" s="85"/>
      <c r="CRN47" s="85"/>
      <c r="CRO47" s="85"/>
      <c r="CRP47" s="85"/>
      <c r="CRQ47" s="85"/>
      <c r="CRR47" s="85"/>
      <c r="CRS47" s="85"/>
      <c r="CRT47" s="85"/>
      <c r="CRU47" s="85"/>
      <c r="CRV47" s="85"/>
      <c r="CRW47" s="85"/>
      <c r="CRX47" s="85"/>
      <c r="CRY47" s="85"/>
      <c r="CRZ47" s="85"/>
      <c r="CSA47" s="85"/>
      <c r="CSB47" s="85"/>
      <c r="CSC47" s="85"/>
      <c r="CSD47" s="85"/>
      <c r="CSE47" s="85"/>
      <c r="CSF47" s="85"/>
      <c r="CSG47" s="85"/>
      <c r="CSH47" s="85"/>
      <c r="CSI47" s="85"/>
      <c r="CSJ47" s="85"/>
      <c r="CSK47" s="85"/>
      <c r="CSL47" s="85"/>
      <c r="CSM47" s="85"/>
      <c r="CSN47" s="85"/>
      <c r="CSO47" s="85"/>
      <c r="CSP47" s="85"/>
      <c r="CSQ47" s="85"/>
      <c r="CSR47" s="85"/>
      <c r="CSS47" s="85"/>
      <c r="CST47" s="85"/>
      <c r="CSU47" s="85"/>
      <c r="CSV47" s="85"/>
      <c r="CSW47" s="85"/>
      <c r="CSX47" s="85"/>
      <c r="CSY47" s="85"/>
      <c r="CSZ47" s="85"/>
      <c r="CTA47" s="85"/>
      <c r="CTB47" s="85"/>
      <c r="CTC47" s="85"/>
      <c r="CTD47" s="85"/>
      <c r="CTE47" s="85"/>
      <c r="CTF47" s="85"/>
      <c r="CTG47" s="85"/>
      <c r="CTH47" s="85"/>
      <c r="CTI47" s="85"/>
      <c r="CTJ47" s="85"/>
      <c r="CTK47" s="85"/>
      <c r="CTL47" s="85"/>
      <c r="CTM47" s="85"/>
      <c r="CTN47" s="85"/>
      <c r="CTO47" s="85"/>
      <c r="CTP47" s="85"/>
      <c r="CTQ47" s="85"/>
      <c r="CTR47" s="85"/>
      <c r="CTS47" s="85"/>
      <c r="CTT47" s="85"/>
      <c r="CTU47" s="85"/>
      <c r="CTV47" s="85"/>
      <c r="CTW47" s="85"/>
      <c r="CTX47" s="85"/>
      <c r="CTY47" s="85"/>
      <c r="CTZ47" s="85"/>
      <c r="CUA47" s="85"/>
      <c r="CUB47" s="85"/>
      <c r="CUC47" s="85"/>
      <c r="CUD47" s="85"/>
      <c r="CUE47" s="85"/>
      <c r="CUF47" s="85"/>
      <c r="CUG47" s="85"/>
      <c r="CUH47" s="85"/>
      <c r="CUI47" s="85"/>
      <c r="CUJ47" s="85"/>
      <c r="CUK47" s="85"/>
      <c r="CUL47" s="85"/>
      <c r="CUM47" s="85"/>
      <c r="CUN47" s="85"/>
      <c r="CUO47" s="85"/>
      <c r="CUP47" s="85"/>
      <c r="CUQ47" s="85"/>
      <c r="CUR47" s="85"/>
      <c r="CUS47" s="85"/>
      <c r="CUT47" s="85"/>
      <c r="CUU47" s="85"/>
      <c r="CUV47" s="85"/>
      <c r="CUW47" s="85"/>
      <c r="CUX47" s="85"/>
      <c r="CUY47" s="85"/>
      <c r="CUZ47" s="85"/>
      <c r="CVA47" s="85"/>
      <c r="CVB47" s="85"/>
      <c r="CVC47" s="85"/>
      <c r="CVD47" s="85"/>
      <c r="CVE47" s="85"/>
      <c r="CVF47" s="85"/>
      <c r="CVG47" s="85"/>
      <c r="CVH47" s="85"/>
      <c r="CVI47" s="85"/>
      <c r="CVJ47" s="85"/>
      <c r="CVK47" s="85"/>
      <c r="CVL47" s="85"/>
      <c r="CVM47" s="85"/>
      <c r="CVN47" s="85"/>
      <c r="CVO47" s="85"/>
      <c r="CVP47" s="85"/>
      <c r="CVQ47" s="85"/>
      <c r="CVR47" s="85"/>
      <c r="CVS47" s="85"/>
      <c r="CVT47" s="85"/>
      <c r="CVU47" s="85"/>
      <c r="CVV47" s="85"/>
      <c r="CVW47" s="85"/>
      <c r="CVX47" s="85"/>
      <c r="CVY47" s="85"/>
      <c r="CVZ47" s="85"/>
      <c r="CWA47" s="85"/>
      <c r="CWB47" s="85"/>
      <c r="CWC47" s="85"/>
      <c r="CWD47" s="85"/>
      <c r="CWE47" s="85"/>
      <c r="CWF47" s="85"/>
      <c r="CWG47" s="85"/>
      <c r="CWH47" s="85"/>
      <c r="CWI47" s="85"/>
      <c r="CWJ47" s="85"/>
      <c r="CWK47" s="85"/>
      <c r="CWL47" s="85"/>
      <c r="CWM47" s="85"/>
      <c r="CWN47" s="85"/>
      <c r="CWO47" s="85"/>
      <c r="CWP47" s="85"/>
      <c r="CWQ47" s="85"/>
      <c r="CWR47" s="85"/>
      <c r="CWS47" s="85"/>
      <c r="CWT47" s="85"/>
      <c r="CWU47" s="85"/>
      <c r="CWV47" s="85"/>
      <c r="CWW47" s="85"/>
      <c r="CWX47" s="85"/>
      <c r="CWY47" s="85"/>
      <c r="CWZ47" s="85"/>
      <c r="CXA47" s="85"/>
      <c r="CXB47" s="85"/>
      <c r="CXC47" s="85"/>
      <c r="CXD47" s="85"/>
      <c r="CXE47" s="85"/>
      <c r="CXF47" s="85"/>
      <c r="CXG47" s="85"/>
      <c r="CXH47" s="85"/>
      <c r="CXI47" s="85"/>
      <c r="CXJ47" s="85"/>
      <c r="CXK47" s="85"/>
      <c r="CXL47" s="85"/>
      <c r="CXM47" s="85"/>
      <c r="CXN47" s="85"/>
      <c r="CXO47" s="85"/>
      <c r="CXP47" s="85"/>
      <c r="CXQ47" s="85"/>
      <c r="CXR47" s="85"/>
      <c r="CXS47" s="85"/>
      <c r="CXT47" s="85"/>
      <c r="CXU47" s="85"/>
      <c r="CXV47" s="85"/>
      <c r="CXW47" s="85"/>
      <c r="CXX47" s="85"/>
      <c r="CXY47" s="85"/>
      <c r="CXZ47" s="85"/>
      <c r="CYA47" s="85"/>
      <c r="CYB47" s="85"/>
      <c r="CYC47" s="85"/>
      <c r="CYD47" s="85"/>
      <c r="CYE47" s="85"/>
      <c r="CYF47" s="85"/>
      <c r="CYG47" s="85"/>
      <c r="CYH47" s="85"/>
      <c r="CYI47" s="85"/>
      <c r="CYJ47" s="85"/>
      <c r="CYK47" s="85"/>
      <c r="CYL47" s="85"/>
      <c r="CYM47" s="85"/>
      <c r="CYN47" s="85"/>
      <c r="CYO47" s="85"/>
      <c r="CYP47" s="85"/>
      <c r="CYQ47" s="85"/>
      <c r="CYR47" s="85"/>
      <c r="CYS47" s="85"/>
      <c r="CYT47" s="85"/>
      <c r="CYU47" s="85"/>
      <c r="CYV47" s="85"/>
      <c r="CYW47" s="85"/>
      <c r="CYX47" s="85"/>
      <c r="CYY47" s="85"/>
      <c r="CYZ47" s="85"/>
      <c r="CZA47" s="85"/>
      <c r="CZB47" s="85"/>
      <c r="CZC47" s="85"/>
      <c r="CZD47" s="85"/>
      <c r="CZE47" s="85"/>
      <c r="CZF47" s="85"/>
      <c r="CZG47" s="85"/>
      <c r="CZH47" s="85"/>
      <c r="CZI47" s="85"/>
      <c r="CZJ47" s="85"/>
      <c r="CZK47" s="85"/>
      <c r="CZL47" s="85"/>
      <c r="CZM47" s="85"/>
      <c r="CZN47" s="85"/>
      <c r="CZO47" s="85"/>
      <c r="CZP47" s="85"/>
      <c r="CZQ47" s="85"/>
      <c r="CZR47" s="85"/>
      <c r="CZS47" s="85"/>
      <c r="CZT47" s="85"/>
      <c r="CZU47" s="85"/>
      <c r="CZV47" s="85"/>
      <c r="CZW47" s="85"/>
      <c r="CZX47" s="85"/>
      <c r="CZY47" s="85"/>
      <c r="CZZ47" s="85"/>
      <c r="DAA47" s="85"/>
      <c r="DAB47" s="85"/>
      <c r="DAC47" s="85"/>
      <c r="DAD47" s="85"/>
      <c r="DAE47" s="85"/>
      <c r="DAF47" s="85"/>
      <c r="DAG47" s="85"/>
      <c r="DAH47" s="85"/>
      <c r="DAI47" s="85"/>
      <c r="DAJ47" s="85"/>
      <c r="DAK47" s="85"/>
      <c r="DAL47" s="85"/>
      <c r="DAM47" s="85"/>
      <c r="DAN47" s="85"/>
      <c r="DAO47" s="85"/>
      <c r="DAP47" s="85"/>
      <c r="DAQ47" s="85"/>
      <c r="DAR47" s="85"/>
      <c r="DAS47" s="85"/>
      <c r="DAT47" s="85"/>
      <c r="DAU47" s="85"/>
      <c r="DAV47" s="85"/>
      <c r="DAW47" s="85"/>
      <c r="DAX47" s="85"/>
      <c r="DAY47" s="85"/>
      <c r="DAZ47" s="85"/>
      <c r="DBA47" s="85"/>
      <c r="DBB47" s="85"/>
      <c r="DBC47" s="85"/>
      <c r="DBD47" s="85"/>
      <c r="DBE47" s="85"/>
      <c r="DBF47" s="85"/>
      <c r="DBG47" s="85"/>
      <c r="DBH47" s="85"/>
      <c r="DBI47" s="85"/>
      <c r="DBJ47" s="85"/>
      <c r="DBK47" s="85"/>
      <c r="DBL47" s="85"/>
      <c r="DBM47" s="85"/>
      <c r="DBN47" s="85"/>
      <c r="DBO47" s="85"/>
      <c r="DBP47" s="85"/>
      <c r="DBQ47" s="85"/>
      <c r="DBR47" s="85"/>
      <c r="DBS47" s="85"/>
      <c r="DBT47" s="85"/>
      <c r="DBU47" s="85"/>
      <c r="DBV47" s="85"/>
      <c r="DBW47" s="85"/>
      <c r="DBX47" s="85"/>
      <c r="DBY47" s="85"/>
      <c r="DBZ47" s="85"/>
      <c r="DCA47" s="85"/>
      <c r="DCB47" s="85"/>
      <c r="DCC47" s="85"/>
      <c r="DCD47" s="85"/>
      <c r="DCE47" s="85"/>
      <c r="DCF47" s="85"/>
      <c r="DCG47" s="85"/>
      <c r="DCH47" s="85"/>
      <c r="DCI47" s="85"/>
      <c r="DCJ47" s="85"/>
      <c r="DCK47" s="85"/>
      <c r="DCL47" s="85"/>
      <c r="DCM47" s="85"/>
      <c r="DCN47" s="85"/>
      <c r="DCO47" s="85"/>
      <c r="DCP47" s="85"/>
      <c r="DCQ47" s="85"/>
      <c r="DCR47" s="85"/>
      <c r="DCS47" s="85"/>
      <c r="DCT47" s="85"/>
      <c r="DCU47" s="85"/>
      <c r="DCV47" s="85"/>
      <c r="DCW47" s="85"/>
      <c r="DCX47" s="85"/>
      <c r="DCY47" s="85"/>
      <c r="DCZ47" s="85"/>
      <c r="DDA47" s="85"/>
      <c r="DDB47" s="85"/>
      <c r="DDC47" s="85"/>
      <c r="DDD47" s="85"/>
      <c r="DDE47" s="85"/>
      <c r="DDF47" s="85"/>
      <c r="DDG47" s="85"/>
      <c r="DDH47" s="85"/>
      <c r="DDI47" s="85"/>
      <c r="DDJ47" s="85"/>
      <c r="DDK47" s="85"/>
      <c r="DDL47" s="85"/>
      <c r="DDM47" s="85"/>
      <c r="DDN47" s="85"/>
      <c r="DDO47" s="85"/>
      <c r="DDP47" s="85"/>
      <c r="DDQ47" s="85"/>
      <c r="DDR47" s="85"/>
      <c r="DDS47" s="85"/>
      <c r="DDT47" s="85"/>
      <c r="DDU47" s="85"/>
      <c r="DDV47" s="85"/>
      <c r="DDW47" s="85"/>
      <c r="DDX47" s="85"/>
      <c r="DDY47" s="85"/>
      <c r="DDZ47" s="85"/>
      <c r="DEA47" s="85"/>
      <c r="DEB47" s="85"/>
      <c r="DEC47" s="85"/>
      <c r="DED47" s="85"/>
      <c r="DEE47" s="85"/>
      <c r="DEF47" s="85"/>
      <c r="DEG47" s="85"/>
      <c r="DEH47" s="85"/>
      <c r="DEI47" s="85"/>
      <c r="DEJ47" s="85"/>
      <c r="DEK47" s="85"/>
      <c r="DEL47" s="85"/>
      <c r="DEM47" s="85"/>
      <c r="DEN47" s="85"/>
      <c r="DEO47" s="85"/>
      <c r="DEP47" s="85"/>
      <c r="DEQ47" s="85"/>
      <c r="DER47" s="85"/>
      <c r="DES47" s="85"/>
      <c r="DET47" s="85"/>
      <c r="DEU47" s="85"/>
      <c r="DEV47" s="85"/>
      <c r="DEW47" s="85"/>
      <c r="DEX47" s="85"/>
      <c r="DEY47" s="85"/>
      <c r="DEZ47" s="85"/>
      <c r="DFA47" s="85"/>
      <c r="DFB47" s="85"/>
      <c r="DFC47" s="85"/>
      <c r="DFD47" s="85"/>
      <c r="DFE47" s="85"/>
      <c r="DFF47" s="85"/>
      <c r="DFG47" s="85"/>
      <c r="DFH47" s="85"/>
      <c r="DFI47" s="85"/>
      <c r="DFJ47" s="85"/>
      <c r="DFK47" s="85"/>
      <c r="DFL47" s="85"/>
      <c r="DFM47" s="85"/>
      <c r="DFN47" s="85"/>
      <c r="DFO47" s="85"/>
      <c r="DFP47" s="85"/>
      <c r="DFQ47" s="85"/>
      <c r="DFR47" s="85"/>
      <c r="DFS47" s="85"/>
      <c r="DFT47" s="85"/>
      <c r="DFU47" s="85"/>
      <c r="DFV47" s="85"/>
      <c r="DFW47" s="85"/>
      <c r="DFX47" s="85"/>
      <c r="DFY47" s="85"/>
      <c r="DFZ47" s="85"/>
      <c r="DGA47" s="85"/>
      <c r="DGB47" s="85"/>
      <c r="DGC47" s="85"/>
      <c r="DGD47" s="85"/>
      <c r="DGE47" s="85"/>
      <c r="DGF47" s="85"/>
      <c r="DGG47" s="85"/>
      <c r="DGH47" s="85"/>
      <c r="DGI47" s="85"/>
      <c r="DGJ47" s="85"/>
      <c r="DGK47" s="85"/>
      <c r="DGL47" s="85"/>
      <c r="DGM47" s="85"/>
      <c r="DGN47" s="85"/>
      <c r="DGO47" s="85"/>
      <c r="DGP47" s="85"/>
      <c r="DGQ47" s="85"/>
      <c r="DGR47" s="85"/>
      <c r="DGS47" s="85"/>
      <c r="DGT47" s="85"/>
      <c r="DGU47" s="85"/>
      <c r="DGV47" s="85"/>
      <c r="DGW47" s="85"/>
      <c r="DGX47" s="85"/>
      <c r="DGY47" s="85"/>
      <c r="DGZ47" s="85"/>
      <c r="DHA47" s="85"/>
      <c r="DHB47" s="85"/>
      <c r="DHC47" s="85"/>
      <c r="DHD47" s="85"/>
      <c r="DHE47" s="85"/>
      <c r="DHF47" s="85"/>
      <c r="DHG47" s="85"/>
      <c r="DHH47" s="85"/>
      <c r="DHI47" s="85"/>
      <c r="DHJ47" s="85"/>
      <c r="DHK47" s="85"/>
      <c r="DHL47" s="85"/>
      <c r="DHM47" s="85"/>
      <c r="DHN47" s="85"/>
      <c r="DHO47" s="85"/>
      <c r="DHP47" s="85"/>
      <c r="DHQ47" s="85"/>
      <c r="DHR47" s="85"/>
      <c r="DHS47" s="85"/>
      <c r="DHT47" s="85"/>
      <c r="DHU47" s="85"/>
      <c r="DHV47" s="85"/>
      <c r="DHW47" s="85"/>
      <c r="DHX47" s="85"/>
      <c r="DHY47" s="85"/>
      <c r="DHZ47" s="85"/>
      <c r="DIA47" s="85"/>
      <c r="DIB47" s="85"/>
      <c r="DIC47" s="85"/>
      <c r="DID47" s="85"/>
      <c r="DIE47" s="85"/>
      <c r="DIF47" s="85"/>
      <c r="DIG47" s="85"/>
      <c r="DIH47" s="85"/>
      <c r="DII47" s="85"/>
      <c r="DIJ47" s="85"/>
      <c r="DIK47" s="85"/>
      <c r="DIL47" s="85"/>
      <c r="DIM47" s="85"/>
      <c r="DIN47" s="85"/>
      <c r="DIO47" s="85"/>
      <c r="DIP47" s="85"/>
      <c r="DIQ47" s="85"/>
      <c r="DIR47" s="85"/>
      <c r="DIS47" s="85"/>
      <c r="DIT47" s="85"/>
      <c r="DIU47" s="85"/>
      <c r="DIV47" s="85"/>
      <c r="DIW47" s="85"/>
      <c r="DIX47" s="85"/>
      <c r="DIY47" s="85"/>
      <c r="DIZ47" s="85"/>
      <c r="DJA47" s="85"/>
      <c r="DJB47" s="85"/>
      <c r="DJC47" s="85"/>
      <c r="DJD47" s="85"/>
      <c r="DJE47" s="85"/>
      <c r="DJF47" s="85"/>
      <c r="DJG47" s="85"/>
      <c r="DJH47" s="85"/>
      <c r="DJI47" s="85"/>
      <c r="DJJ47" s="85"/>
      <c r="DJK47" s="85"/>
      <c r="DJL47" s="85"/>
      <c r="DJM47" s="85"/>
      <c r="DJN47" s="85"/>
      <c r="DJO47" s="85"/>
      <c r="DJP47" s="85"/>
      <c r="DJQ47" s="85"/>
      <c r="DJR47" s="85"/>
      <c r="DJS47" s="85"/>
      <c r="DJT47" s="85"/>
      <c r="DJU47" s="85"/>
      <c r="DJV47" s="85"/>
      <c r="DJW47" s="85"/>
      <c r="DJX47" s="85"/>
      <c r="DJY47" s="85"/>
      <c r="DJZ47" s="85"/>
      <c r="DKA47" s="85"/>
      <c r="DKB47" s="85"/>
      <c r="DKC47" s="85"/>
      <c r="DKD47" s="85"/>
      <c r="DKE47" s="85"/>
      <c r="DKF47" s="85"/>
      <c r="DKG47" s="85"/>
      <c r="DKH47" s="85"/>
      <c r="DKI47" s="85"/>
      <c r="DKJ47" s="85"/>
      <c r="DKK47" s="85"/>
      <c r="DKL47" s="85"/>
      <c r="DKM47" s="85"/>
      <c r="DKN47" s="85"/>
      <c r="DKO47" s="85"/>
      <c r="DKP47" s="85"/>
      <c r="DKQ47" s="85"/>
      <c r="DKR47" s="85"/>
      <c r="DKS47" s="85"/>
      <c r="DKT47" s="85"/>
      <c r="DKU47" s="85"/>
      <c r="DKV47" s="85"/>
      <c r="DKW47" s="85"/>
      <c r="DKX47" s="85"/>
      <c r="DKY47" s="85"/>
      <c r="DKZ47" s="85"/>
      <c r="DLA47" s="85"/>
      <c r="DLB47" s="85"/>
      <c r="DLC47" s="85"/>
      <c r="DLD47" s="85"/>
      <c r="DLE47" s="85"/>
      <c r="DLF47" s="85"/>
      <c r="DLG47" s="85"/>
      <c r="DLH47" s="85"/>
      <c r="DLI47" s="85"/>
      <c r="DLJ47" s="85"/>
      <c r="DLK47" s="85"/>
      <c r="DLL47" s="85"/>
      <c r="DLM47" s="85"/>
      <c r="DLN47" s="85"/>
      <c r="DLO47" s="85"/>
      <c r="DLP47" s="85"/>
      <c r="DLQ47" s="85"/>
      <c r="DLR47" s="85"/>
      <c r="DLS47" s="85"/>
      <c r="DLT47" s="85"/>
      <c r="DLU47" s="85"/>
      <c r="DLV47" s="85"/>
      <c r="DLW47" s="85"/>
      <c r="DLX47" s="85"/>
      <c r="DLY47" s="85"/>
      <c r="DLZ47" s="85"/>
      <c r="DMA47" s="85"/>
      <c r="DMB47" s="85"/>
      <c r="DMC47" s="85"/>
      <c r="DMD47" s="85"/>
      <c r="DME47" s="85"/>
      <c r="DMF47" s="85"/>
      <c r="DMG47" s="85"/>
      <c r="DMH47" s="85"/>
      <c r="DMI47" s="85"/>
      <c r="DMJ47" s="85"/>
      <c r="DMK47" s="85"/>
      <c r="DML47" s="85"/>
      <c r="DMM47" s="85"/>
      <c r="DMN47" s="85"/>
      <c r="DMO47" s="85"/>
      <c r="DMP47" s="85"/>
      <c r="DMQ47" s="85"/>
      <c r="DMR47" s="85"/>
      <c r="DMS47" s="85"/>
      <c r="DMT47" s="85"/>
      <c r="DMU47" s="85"/>
      <c r="DMV47" s="85"/>
      <c r="DMW47" s="85"/>
      <c r="DMX47" s="85"/>
      <c r="DMY47" s="85"/>
      <c r="DMZ47" s="85"/>
      <c r="DNA47" s="85"/>
      <c r="DNB47" s="85"/>
      <c r="DNC47" s="85"/>
      <c r="DND47" s="85"/>
      <c r="DNE47" s="85"/>
      <c r="DNF47" s="85"/>
      <c r="DNG47" s="85"/>
      <c r="DNH47" s="85"/>
      <c r="DNI47" s="85"/>
      <c r="DNJ47" s="85"/>
      <c r="DNK47" s="85"/>
      <c r="DNL47" s="85"/>
      <c r="DNM47" s="85"/>
      <c r="DNN47" s="85"/>
      <c r="DNO47" s="85"/>
      <c r="DNP47" s="85"/>
      <c r="DNQ47" s="85"/>
      <c r="DNR47" s="85"/>
      <c r="DNS47" s="85"/>
      <c r="DNT47" s="85"/>
      <c r="DNU47" s="85"/>
      <c r="DNV47" s="85"/>
      <c r="DNW47" s="85"/>
      <c r="DNX47" s="85"/>
      <c r="DNY47" s="85"/>
      <c r="DNZ47" s="85"/>
      <c r="DOA47" s="85"/>
      <c r="DOB47" s="85"/>
      <c r="DOC47" s="85"/>
      <c r="DOD47" s="85"/>
      <c r="DOE47" s="85"/>
      <c r="DOF47" s="85"/>
      <c r="DOG47" s="85"/>
      <c r="DOH47" s="85"/>
      <c r="DOI47" s="85"/>
      <c r="DOJ47" s="85"/>
      <c r="DOK47" s="85"/>
      <c r="DOL47" s="85"/>
      <c r="DOM47" s="85"/>
      <c r="DON47" s="85"/>
      <c r="DOO47" s="85"/>
      <c r="DOP47" s="85"/>
      <c r="DOQ47" s="85"/>
      <c r="DOR47" s="85"/>
      <c r="DOS47" s="85"/>
      <c r="DOT47" s="85"/>
      <c r="DOU47" s="85"/>
      <c r="DOV47" s="85"/>
      <c r="DOW47" s="85"/>
      <c r="DOX47" s="85"/>
      <c r="DOY47" s="85"/>
      <c r="DOZ47" s="85"/>
      <c r="DPA47" s="85"/>
      <c r="DPB47" s="85"/>
      <c r="DPC47" s="85"/>
      <c r="DPD47" s="85"/>
      <c r="DPE47" s="85"/>
      <c r="DPF47" s="85"/>
      <c r="DPG47" s="85"/>
      <c r="DPH47" s="85"/>
      <c r="DPI47" s="85"/>
      <c r="DPJ47" s="85"/>
      <c r="DPK47" s="85"/>
      <c r="DPL47" s="85"/>
      <c r="DPM47" s="85"/>
      <c r="DPN47" s="85"/>
      <c r="DPO47" s="85"/>
      <c r="DPP47" s="85"/>
      <c r="DPQ47" s="85"/>
      <c r="DPR47" s="85"/>
      <c r="DPS47" s="85"/>
      <c r="DPT47" s="85"/>
      <c r="DPU47" s="85"/>
      <c r="DPV47" s="85"/>
      <c r="DPW47" s="85"/>
      <c r="DPX47" s="85"/>
      <c r="DPY47" s="85"/>
      <c r="DPZ47" s="85"/>
      <c r="DQA47" s="85"/>
      <c r="DQB47" s="85"/>
      <c r="DQC47" s="85"/>
      <c r="DQD47" s="85"/>
      <c r="DQE47" s="85"/>
      <c r="DQF47" s="85"/>
      <c r="DQG47" s="85"/>
      <c r="DQH47" s="85"/>
      <c r="DQI47" s="85"/>
      <c r="DQJ47" s="85"/>
      <c r="DQK47" s="85"/>
      <c r="DQL47" s="85"/>
      <c r="DQM47" s="85"/>
      <c r="DQN47" s="85"/>
      <c r="DQO47" s="85"/>
      <c r="DQP47" s="85"/>
      <c r="DQQ47" s="85"/>
      <c r="DQR47" s="85"/>
      <c r="DQS47" s="85"/>
      <c r="DQT47" s="85"/>
      <c r="DQU47" s="85"/>
      <c r="DQV47" s="85"/>
      <c r="DQW47" s="85"/>
      <c r="DQX47" s="85"/>
      <c r="DQY47" s="85"/>
      <c r="DQZ47" s="85"/>
      <c r="DRA47" s="85"/>
      <c r="DRB47" s="85"/>
      <c r="DRC47" s="85"/>
      <c r="DRD47" s="85"/>
      <c r="DRE47" s="85"/>
      <c r="DRF47" s="85"/>
      <c r="DRG47" s="85"/>
      <c r="DRH47" s="85"/>
      <c r="DRI47" s="85"/>
      <c r="DRJ47" s="85"/>
      <c r="DRK47" s="85"/>
      <c r="DRL47" s="85"/>
      <c r="DRM47" s="85"/>
      <c r="DRN47" s="85"/>
      <c r="DRO47" s="85"/>
      <c r="DRP47" s="85"/>
      <c r="DRQ47" s="85"/>
      <c r="DRR47" s="85"/>
      <c r="DRS47" s="85"/>
      <c r="DRT47" s="85"/>
      <c r="DRU47" s="85"/>
      <c r="DRV47" s="85"/>
      <c r="DRW47" s="85"/>
      <c r="DRX47" s="85"/>
      <c r="DRY47" s="85"/>
      <c r="DRZ47" s="85"/>
      <c r="DSA47" s="85"/>
      <c r="DSB47" s="85"/>
      <c r="DSC47" s="85"/>
      <c r="DSD47" s="85"/>
      <c r="DSE47" s="85"/>
      <c r="DSF47" s="85"/>
      <c r="DSG47" s="85"/>
      <c r="DSH47" s="85"/>
      <c r="DSI47" s="85"/>
      <c r="DSJ47" s="85"/>
      <c r="DSK47" s="85"/>
      <c r="DSL47" s="85"/>
      <c r="DSM47" s="85"/>
      <c r="DSN47" s="85"/>
      <c r="DSO47" s="85"/>
      <c r="DSP47" s="85"/>
      <c r="DSQ47" s="85"/>
      <c r="DSR47" s="85"/>
      <c r="DSS47" s="85"/>
      <c r="DST47" s="85"/>
      <c r="DSU47" s="85"/>
      <c r="DSV47" s="85"/>
      <c r="DSW47" s="85"/>
      <c r="DSX47" s="85"/>
      <c r="DSY47" s="85"/>
      <c r="DSZ47" s="85"/>
      <c r="DTA47" s="85"/>
      <c r="DTB47" s="85"/>
      <c r="DTC47" s="85"/>
      <c r="DTD47" s="85"/>
      <c r="DTE47" s="85"/>
      <c r="DTF47" s="85"/>
      <c r="DTG47" s="85"/>
      <c r="DTH47" s="85"/>
      <c r="DTI47" s="85"/>
      <c r="DTJ47" s="85"/>
      <c r="DTK47" s="85"/>
      <c r="DTL47" s="85"/>
      <c r="DTM47" s="85"/>
      <c r="DTN47" s="85"/>
      <c r="DTO47" s="85"/>
      <c r="DTP47" s="85"/>
      <c r="DTQ47" s="85"/>
      <c r="DTR47" s="85"/>
      <c r="DTS47" s="85"/>
      <c r="DTT47" s="85"/>
      <c r="DTU47" s="85"/>
      <c r="DTV47" s="85"/>
      <c r="DTW47" s="85"/>
      <c r="DTX47" s="85"/>
      <c r="DTY47" s="85"/>
      <c r="DTZ47" s="85"/>
      <c r="DUA47" s="85"/>
      <c r="DUB47" s="85"/>
      <c r="DUC47" s="85"/>
      <c r="DUD47" s="85"/>
      <c r="DUE47" s="85"/>
      <c r="DUF47" s="85"/>
      <c r="DUG47" s="85"/>
      <c r="DUH47" s="85"/>
      <c r="DUI47" s="85"/>
      <c r="DUJ47" s="85"/>
      <c r="DUK47" s="85"/>
      <c r="DUL47" s="85"/>
      <c r="DUM47" s="85"/>
      <c r="DUN47" s="85"/>
      <c r="DUO47" s="85"/>
      <c r="DUP47" s="85"/>
      <c r="DUQ47" s="85"/>
      <c r="DUR47" s="85"/>
      <c r="DUS47" s="85"/>
      <c r="DUT47" s="85"/>
      <c r="DUU47" s="85"/>
      <c r="DUV47" s="85"/>
      <c r="DUW47" s="85"/>
      <c r="DUX47" s="85"/>
      <c r="DUY47" s="85"/>
      <c r="DUZ47" s="85"/>
      <c r="DVA47" s="85"/>
      <c r="DVB47" s="85"/>
      <c r="DVC47" s="85"/>
      <c r="DVD47" s="85"/>
      <c r="DVE47" s="85"/>
      <c r="DVF47" s="85"/>
      <c r="DVG47" s="85"/>
      <c r="DVH47" s="85"/>
      <c r="DVI47" s="85"/>
      <c r="DVJ47" s="85"/>
      <c r="DVK47" s="85"/>
      <c r="DVL47" s="85"/>
      <c r="DVM47" s="85"/>
      <c r="DVN47" s="85"/>
      <c r="DVO47" s="85"/>
      <c r="DVP47" s="85"/>
      <c r="DVQ47" s="85"/>
      <c r="DVR47" s="85"/>
      <c r="DVS47" s="85"/>
      <c r="DVT47" s="85"/>
      <c r="DVU47" s="85"/>
      <c r="DVV47" s="85"/>
      <c r="DVW47" s="85"/>
      <c r="DVX47" s="85"/>
      <c r="DVY47" s="85"/>
      <c r="DVZ47" s="85"/>
      <c r="DWA47" s="85"/>
      <c r="DWB47" s="85"/>
      <c r="DWC47" s="85"/>
      <c r="DWD47" s="85"/>
      <c r="DWE47" s="85"/>
      <c r="DWF47" s="85"/>
      <c r="DWG47" s="85"/>
      <c r="DWH47" s="85"/>
      <c r="DWI47" s="85"/>
      <c r="DWJ47" s="85"/>
      <c r="DWK47" s="85"/>
      <c r="DWL47" s="85"/>
      <c r="DWM47" s="85"/>
      <c r="DWN47" s="85"/>
      <c r="DWO47" s="85"/>
      <c r="DWP47" s="85"/>
      <c r="DWQ47" s="85"/>
      <c r="DWR47" s="85"/>
      <c r="DWS47" s="85"/>
      <c r="DWT47" s="85"/>
      <c r="DWU47" s="85"/>
      <c r="DWV47" s="85"/>
      <c r="DWW47" s="85"/>
      <c r="DWX47" s="85"/>
      <c r="DWY47" s="85"/>
      <c r="DWZ47" s="85"/>
      <c r="DXA47" s="85"/>
      <c r="DXB47" s="85"/>
      <c r="DXC47" s="85"/>
      <c r="DXD47" s="85"/>
      <c r="DXE47" s="85"/>
      <c r="DXF47" s="85"/>
      <c r="DXG47" s="85"/>
      <c r="DXH47" s="85"/>
      <c r="DXI47" s="85"/>
      <c r="DXJ47" s="85"/>
      <c r="DXK47" s="85"/>
      <c r="DXL47" s="85"/>
      <c r="DXM47" s="85"/>
      <c r="DXN47" s="85"/>
      <c r="DXO47" s="85"/>
      <c r="DXP47" s="85"/>
      <c r="DXQ47" s="85"/>
      <c r="DXR47" s="85"/>
      <c r="DXS47" s="85"/>
      <c r="DXT47" s="85"/>
      <c r="DXU47" s="85"/>
      <c r="DXV47" s="85"/>
      <c r="DXW47" s="85"/>
      <c r="DXX47" s="85"/>
      <c r="DXY47" s="85"/>
      <c r="DXZ47" s="85"/>
      <c r="DYA47" s="85"/>
      <c r="DYB47" s="85"/>
      <c r="DYC47" s="85"/>
      <c r="DYD47" s="85"/>
      <c r="DYE47" s="85"/>
      <c r="DYF47" s="85"/>
      <c r="DYG47" s="85"/>
      <c r="DYH47" s="85"/>
      <c r="DYI47" s="85"/>
      <c r="DYJ47" s="85"/>
      <c r="DYK47" s="85"/>
      <c r="DYL47" s="85"/>
      <c r="DYM47" s="85"/>
      <c r="DYN47" s="85"/>
      <c r="DYO47" s="85"/>
      <c r="DYP47" s="85"/>
      <c r="DYQ47" s="85"/>
      <c r="DYR47" s="85"/>
      <c r="DYS47" s="85"/>
      <c r="DYT47" s="85"/>
      <c r="DYU47" s="85"/>
      <c r="DYV47" s="85"/>
      <c r="DYW47" s="85"/>
      <c r="DYX47" s="85"/>
      <c r="DYY47" s="85"/>
      <c r="DYZ47" s="85"/>
      <c r="DZA47" s="85"/>
      <c r="DZB47" s="85"/>
      <c r="DZC47" s="85"/>
      <c r="DZD47" s="85"/>
      <c r="DZE47" s="85"/>
      <c r="DZF47" s="85"/>
      <c r="DZG47" s="85"/>
      <c r="DZH47" s="85"/>
      <c r="DZI47" s="85"/>
      <c r="DZJ47" s="85"/>
      <c r="DZK47" s="85"/>
      <c r="DZL47" s="85"/>
      <c r="DZM47" s="85"/>
      <c r="DZN47" s="85"/>
      <c r="DZO47" s="85"/>
      <c r="DZP47" s="85"/>
      <c r="DZQ47" s="85"/>
      <c r="DZR47" s="85"/>
      <c r="DZS47" s="85"/>
      <c r="DZT47" s="85"/>
      <c r="DZU47" s="85"/>
      <c r="DZV47" s="85"/>
      <c r="DZW47" s="85"/>
      <c r="DZX47" s="85"/>
      <c r="DZY47" s="85"/>
      <c r="DZZ47" s="85"/>
      <c r="EAA47" s="85"/>
      <c r="EAB47" s="85"/>
      <c r="EAC47" s="85"/>
      <c r="EAD47" s="85"/>
      <c r="EAE47" s="85"/>
      <c r="EAF47" s="85"/>
      <c r="EAG47" s="85"/>
      <c r="EAH47" s="85"/>
      <c r="EAI47" s="85"/>
      <c r="EAJ47" s="85"/>
      <c r="EAK47" s="85"/>
      <c r="EAL47" s="85"/>
      <c r="EAM47" s="85"/>
      <c r="EAN47" s="85"/>
      <c r="EAO47" s="85"/>
      <c r="EAP47" s="85"/>
      <c r="EAQ47" s="85"/>
      <c r="EAR47" s="85"/>
      <c r="EAS47" s="85"/>
      <c r="EAT47" s="85"/>
      <c r="EAU47" s="85"/>
      <c r="EAV47" s="85"/>
      <c r="EAW47" s="85"/>
      <c r="EAX47" s="85"/>
      <c r="EAY47" s="85"/>
      <c r="EAZ47" s="85"/>
      <c r="EBA47" s="85"/>
      <c r="EBB47" s="85"/>
      <c r="EBC47" s="85"/>
      <c r="EBD47" s="85"/>
      <c r="EBE47" s="85"/>
      <c r="EBF47" s="85"/>
      <c r="EBG47" s="85"/>
      <c r="EBH47" s="85"/>
      <c r="EBI47" s="85"/>
      <c r="EBJ47" s="85"/>
      <c r="EBK47" s="85"/>
      <c r="EBL47" s="85"/>
      <c r="EBM47" s="85"/>
      <c r="EBN47" s="85"/>
      <c r="EBO47" s="85"/>
      <c r="EBP47" s="85"/>
      <c r="EBQ47" s="85"/>
      <c r="EBR47" s="85"/>
      <c r="EBS47" s="85"/>
      <c r="EBT47" s="85"/>
      <c r="EBU47" s="85"/>
      <c r="EBV47" s="85"/>
      <c r="EBW47" s="85"/>
      <c r="EBX47" s="85"/>
      <c r="EBY47" s="85"/>
      <c r="EBZ47" s="85"/>
      <c r="ECA47" s="85"/>
      <c r="ECB47" s="85"/>
      <c r="ECC47" s="85"/>
      <c r="ECD47" s="85"/>
      <c r="ECE47" s="85"/>
      <c r="ECF47" s="85"/>
      <c r="ECG47" s="85"/>
      <c r="ECH47" s="85"/>
      <c r="ECI47" s="85"/>
      <c r="ECJ47" s="85"/>
      <c r="ECK47" s="85"/>
      <c r="ECL47" s="85"/>
      <c r="ECM47" s="85"/>
      <c r="ECN47" s="85"/>
      <c r="ECO47" s="85"/>
      <c r="ECP47" s="85"/>
      <c r="ECQ47" s="85"/>
      <c r="ECR47" s="85"/>
      <c r="ECS47" s="85"/>
      <c r="ECT47" s="85"/>
      <c r="ECU47" s="85"/>
      <c r="ECV47" s="85"/>
      <c r="ECW47" s="85"/>
      <c r="ECX47" s="85"/>
      <c r="ECY47" s="85"/>
      <c r="ECZ47" s="85"/>
      <c r="EDA47" s="85"/>
      <c r="EDB47" s="85"/>
      <c r="EDC47" s="85"/>
      <c r="EDD47" s="85"/>
      <c r="EDE47" s="85"/>
      <c r="EDF47" s="85"/>
      <c r="EDG47" s="85"/>
      <c r="EDH47" s="85"/>
      <c r="EDI47" s="85"/>
      <c r="EDJ47" s="85"/>
      <c r="EDK47" s="85"/>
      <c r="EDL47" s="85"/>
      <c r="EDM47" s="85"/>
      <c r="EDN47" s="85"/>
      <c r="EDO47" s="85"/>
      <c r="EDP47" s="85"/>
      <c r="EDQ47" s="85"/>
      <c r="EDR47" s="85"/>
      <c r="EDS47" s="85"/>
      <c r="EDT47" s="85"/>
      <c r="EDU47" s="85"/>
      <c r="EDV47" s="85"/>
      <c r="EDW47" s="85"/>
      <c r="EDX47" s="85"/>
      <c r="EDY47" s="85"/>
      <c r="EDZ47" s="85"/>
      <c r="EEA47" s="85"/>
      <c r="EEB47" s="85"/>
      <c r="EEC47" s="85"/>
      <c r="EED47" s="85"/>
      <c r="EEE47" s="85"/>
      <c r="EEF47" s="85"/>
      <c r="EEG47" s="85"/>
      <c r="EEH47" s="85"/>
      <c r="EEI47" s="85"/>
      <c r="EEJ47" s="85"/>
      <c r="EEK47" s="85"/>
      <c r="EEL47" s="85"/>
      <c r="EEM47" s="85"/>
      <c r="EEN47" s="85"/>
      <c r="EEO47" s="85"/>
      <c r="EEP47" s="85"/>
      <c r="EEQ47" s="85"/>
      <c r="EER47" s="85"/>
      <c r="EES47" s="85"/>
      <c r="EET47" s="85"/>
      <c r="EEU47" s="85"/>
      <c r="EEV47" s="85"/>
      <c r="EEW47" s="85"/>
      <c r="EEX47" s="85"/>
      <c r="EEY47" s="85"/>
      <c r="EEZ47" s="85"/>
      <c r="EFA47" s="85"/>
      <c r="EFB47" s="85"/>
      <c r="EFC47" s="85"/>
      <c r="EFD47" s="85"/>
      <c r="EFE47" s="85"/>
      <c r="EFF47" s="85"/>
      <c r="EFG47" s="85"/>
      <c r="EFH47" s="85"/>
      <c r="EFI47" s="85"/>
      <c r="EFJ47" s="85"/>
      <c r="EFK47" s="85"/>
      <c r="EFL47" s="85"/>
      <c r="EFM47" s="85"/>
      <c r="EFN47" s="85"/>
      <c r="EFO47" s="85"/>
      <c r="EFP47" s="85"/>
      <c r="EFQ47" s="85"/>
      <c r="EFR47" s="85"/>
      <c r="EFS47" s="85"/>
      <c r="EFT47" s="85"/>
      <c r="EFU47" s="85"/>
      <c r="EFV47" s="85"/>
      <c r="EFW47" s="85"/>
      <c r="EFX47" s="85"/>
      <c r="EFY47" s="85"/>
      <c r="EFZ47" s="85"/>
      <c r="EGA47" s="85"/>
      <c r="EGB47" s="85"/>
      <c r="EGC47" s="85"/>
      <c r="EGD47" s="85"/>
      <c r="EGE47" s="85"/>
      <c r="EGF47" s="85"/>
      <c r="EGG47" s="85"/>
      <c r="EGH47" s="85"/>
      <c r="EGI47" s="85"/>
      <c r="EGJ47" s="85"/>
      <c r="EGK47" s="85"/>
      <c r="EGL47" s="85"/>
      <c r="EGM47" s="85"/>
      <c r="EGN47" s="85"/>
      <c r="EGO47" s="85"/>
      <c r="EGP47" s="85"/>
      <c r="EGQ47" s="85"/>
      <c r="EGR47" s="85"/>
      <c r="EGS47" s="85"/>
      <c r="EGT47" s="85"/>
      <c r="EGU47" s="85"/>
      <c r="EGV47" s="85"/>
      <c r="EGW47" s="85"/>
      <c r="EGX47" s="85"/>
      <c r="EGY47" s="85"/>
      <c r="EGZ47" s="85"/>
      <c r="EHA47" s="85"/>
      <c r="EHB47" s="85"/>
      <c r="EHC47" s="85"/>
      <c r="EHD47" s="85"/>
      <c r="EHE47" s="85"/>
      <c r="EHF47" s="85"/>
      <c r="EHG47" s="85"/>
      <c r="EHH47" s="85"/>
      <c r="EHI47" s="85"/>
      <c r="EHJ47" s="85"/>
      <c r="EHK47" s="85"/>
      <c r="EHL47" s="85"/>
      <c r="EHM47" s="85"/>
      <c r="EHN47" s="85"/>
      <c r="EHO47" s="85"/>
      <c r="EHP47" s="85"/>
      <c r="EHQ47" s="85"/>
      <c r="EHR47" s="85"/>
      <c r="EHS47" s="85"/>
      <c r="EHT47" s="85"/>
      <c r="EHU47" s="85"/>
      <c r="EHV47" s="85"/>
      <c r="EHW47" s="85"/>
      <c r="EHX47" s="85"/>
      <c r="EHY47" s="85"/>
      <c r="EHZ47" s="85"/>
      <c r="EIA47" s="85"/>
      <c r="EIB47" s="85"/>
      <c r="EIC47" s="85"/>
      <c r="EID47" s="85"/>
      <c r="EIE47" s="85"/>
      <c r="EIF47" s="85"/>
      <c r="EIG47" s="85"/>
      <c r="EIH47" s="85"/>
      <c r="EII47" s="85"/>
      <c r="EIJ47" s="85"/>
      <c r="EIK47" s="85"/>
      <c r="EIL47" s="85"/>
      <c r="EIM47" s="85"/>
      <c r="EIN47" s="85"/>
      <c r="EIO47" s="85"/>
      <c r="EIP47" s="85"/>
      <c r="EIQ47" s="85"/>
      <c r="EIR47" s="85"/>
      <c r="EIS47" s="85"/>
      <c r="EIT47" s="85"/>
      <c r="EIU47" s="85"/>
      <c r="EIV47" s="85"/>
      <c r="EIW47" s="85"/>
      <c r="EIX47" s="85"/>
      <c r="EIY47" s="85"/>
      <c r="EIZ47" s="85"/>
      <c r="EJA47" s="85"/>
      <c r="EJB47" s="85"/>
      <c r="EJC47" s="85"/>
      <c r="EJD47" s="85"/>
      <c r="EJE47" s="85"/>
      <c r="EJF47" s="85"/>
      <c r="EJG47" s="85"/>
      <c r="EJH47" s="85"/>
      <c r="EJI47" s="85"/>
      <c r="EJJ47" s="85"/>
      <c r="EJK47" s="85"/>
      <c r="EJL47" s="85"/>
      <c r="EJM47" s="85"/>
      <c r="EJN47" s="85"/>
      <c r="EJO47" s="85"/>
      <c r="EJP47" s="85"/>
      <c r="EJQ47" s="85"/>
      <c r="EJR47" s="85"/>
      <c r="EJS47" s="85"/>
      <c r="EJT47" s="85"/>
      <c r="EJU47" s="85"/>
      <c r="EJV47" s="85"/>
      <c r="EJW47" s="85"/>
      <c r="EJX47" s="85"/>
      <c r="EJY47" s="85"/>
      <c r="EJZ47" s="85"/>
      <c r="EKA47" s="85"/>
      <c r="EKB47" s="85"/>
      <c r="EKC47" s="85"/>
      <c r="EKD47" s="85"/>
      <c r="EKE47" s="85"/>
      <c r="EKF47" s="85"/>
      <c r="EKG47" s="85"/>
      <c r="EKH47" s="85"/>
      <c r="EKI47" s="85"/>
      <c r="EKJ47" s="85"/>
      <c r="EKK47" s="85"/>
      <c r="EKL47" s="85"/>
      <c r="EKM47" s="85"/>
      <c r="EKN47" s="85"/>
      <c r="EKO47" s="85"/>
      <c r="EKP47" s="85"/>
      <c r="EKQ47" s="85"/>
      <c r="EKR47" s="85"/>
      <c r="EKS47" s="85"/>
      <c r="EKT47" s="85"/>
      <c r="EKU47" s="85"/>
      <c r="EKV47" s="85"/>
      <c r="EKW47" s="85"/>
      <c r="EKX47" s="85"/>
      <c r="EKY47" s="85"/>
      <c r="EKZ47" s="85"/>
      <c r="ELA47" s="85"/>
      <c r="ELB47" s="85"/>
      <c r="ELC47" s="85"/>
      <c r="ELD47" s="85"/>
      <c r="ELE47" s="85"/>
      <c r="ELF47" s="85"/>
      <c r="ELG47" s="85"/>
      <c r="ELH47" s="85"/>
      <c r="ELI47" s="85"/>
      <c r="ELJ47" s="85"/>
      <c r="ELK47" s="85"/>
      <c r="ELL47" s="85"/>
      <c r="ELM47" s="85"/>
      <c r="ELN47" s="85"/>
      <c r="ELO47" s="85"/>
      <c r="ELP47" s="85"/>
      <c r="ELQ47" s="85"/>
      <c r="ELR47" s="85"/>
      <c r="ELS47" s="85"/>
      <c r="ELT47" s="85"/>
      <c r="ELU47" s="85"/>
      <c r="ELV47" s="85"/>
      <c r="ELW47" s="85"/>
      <c r="ELX47" s="85"/>
      <c r="ELY47" s="85"/>
      <c r="ELZ47" s="85"/>
      <c r="EMA47" s="85"/>
      <c r="EMB47" s="85"/>
      <c r="EMC47" s="85"/>
      <c r="EMD47" s="85"/>
      <c r="EME47" s="85"/>
      <c r="EMF47" s="85"/>
      <c r="EMG47" s="85"/>
      <c r="EMH47" s="85"/>
      <c r="EMI47" s="85"/>
      <c r="EMJ47" s="85"/>
      <c r="EMK47" s="85"/>
      <c r="EML47" s="85"/>
      <c r="EMM47" s="85"/>
      <c r="EMN47" s="85"/>
      <c r="EMO47" s="85"/>
      <c r="EMP47" s="85"/>
      <c r="EMQ47" s="85"/>
      <c r="EMR47" s="85"/>
      <c r="EMS47" s="85"/>
      <c r="EMT47" s="85"/>
      <c r="EMU47" s="85"/>
      <c r="EMV47" s="85"/>
      <c r="EMW47" s="85"/>
      <c r="EMX47" s="85"/>
      <c r="EMY47" s="85"/>
      <c r="EMZ47" s="85"/>
      <c r="ENA47" s="85"/>
      <c r="ENB47" s="85"/>
      <c r="ENC47" s="85"/>
      <c r="END47" s="85"/>
      <c r="ENE47" s="85"/>
      <c r="ENF47" s="85"/>
      <c r="ENG47" s="85"/>
      <c r="ENH47" s="85"/>
      <c r="ENI47" s="85"/>
      <c r="ENJ47" s="85"/>
      <c r="ENK47" s="85"/>
      <c r="ENL47" s="85"/>
      <c r="ENM47" s="85"/>
      <c r="ENN47" s="85"/>
      <c r="ENO47" s="85"/>
      <c r="ENP47" s="85"/>
      <c r="ENQ47" s="85"/>
      <c r="ENR47" s="85"/>
      <c r="ENS47" s="85"/>
      <c r="ENT47" s="85"/>
      <c r="ENU47" s="85"/>
      <c r="ENV47" s="85"/>
      <c r="ENW47" s="85"/>
      <c r="ENX47" s="85"/>
      <c r="ENY47" s="85"/>
      <c r="ENZ47" s="85"/>
      <c r="EOA47" s="85"/>
      <c r="EOB47" s="85"/>
      <c r="EOC47" s="85"/>
      <c r="EOD47" s="85"/>
      <c r="EOE47" s="85"/>
      <c r="EOF47" s="85"/>
      <c r="EOG47" s="85"/>
      <c r="EOH47" s="85"/>
      <c r="EOI47" s="85"/>
      <c r="EOJ47" s="85"/>
      <c r="EOK47" s="85"/>
      <c r="EOL47" s="85"/>
      <c r="EOM47" s="85"/>
      <c r="EON47" s="85"/>
      <c r="EOO47" s="85"/>
      <c r="EOP47" s="85"/>
      <c r="EOQ47" s="85"/>
      <c r="EOR47" s="85"/>
      <c r="EOS47" s="85"/>
      <c r="EOT47" s="85"/>
      <c r="EOU47" s="85"/>
      <c r="EOV47" s="85"/>
      <c r="EOW47" s="85"/>
      <c r="EOX47" s="85"/>
      <c r="EOY47" s="85"/>
      <c r="EOZ47" s="85"/>
      <c r="EPA47" s="85"/>
      <c r="EPB47" s="85"/>
      <c r="EPC47" s="85"/>
      <c r="EPD47" s="85"/>
      <c r="EPE47" s="85"/>
      <c r="EPF47" s="85"/>
      <c r="EPG47" s="85"/>
      <c r="EPH47" s="85"/>
      <c r="EPI47" s="85"/>
      <c r="EPJ47" s="85"/>
      <c r="EPK47" s="85"/>
      <c r="EPL47" s="85"/>
      <c r="EPM47" s="85"/>
      <c r="EPN47" s="85"/>
      <c r="EPO47" s="85"/>
      <c r="EPP47" s="85"/>
      <c r="EPQ47" s="85"/>
      <c r="EPR47" s="85"/>
      <c r="EPS47" s="85"/>
      <c r="EPT47" s="85"/>
      <c r="EPU47" s="85"/>
      <c r="EPV47" s="85"/>
      <c r="EPW47" s="85"/>
      <c r="EPX47" s="85"/>
      <c r="EPY47" s="85"/>
      <c r="EPZ47" s="85"/>
      <c r="EQA47" s="85"/>
      <c r="EQB47" s="85"/>
      <c r="EQC47" s="85"/>
      <c r="EQD47" s="85"/>
      <c r="EQE47" s="85"/>
      <c r="EQF47" s="85"/>
      <c r="EQG47" s="85"/>
      <c r="EQH47" s="85"/>
      <c r="EQI47" s="85"/>
      <c r="EQJ47" s="85"/>
      <c r="EQK47" s="85"/>
      <c r="EQL47" s="85"/>
      <c r="EQM47" s="85"/>
      <c r="EQN47" s="85"/>
      <c r="EQO47" s="85"/>
      <c r="EQP47" s="85"/>
      <c r="EQQ47" s="85"/>
      <c r="EQR47" s="85"/>
      <c r="EQS47" s="85"/>
      <c r="EQT47" s="85"/>
      <c r="EQU47" s="85"/>
      <c r="EQV47" s="85"/>
      <c r="EQW47" s="85"/>
      <c r="EQX47" s="85"/>
      <c r="EQY47" s="85"/>
      <c r="EQZ47" s="85"/>
      <c r="ERA47" s="85"/>
      <c r="ERB47" s="85"/>
      <c r="ERC47" s="85"/>
      <c r="ERD47" s="85"/>
      <c r="ERE47" s="85"/>
      <c r="ERF47" s="85"/>
      <c r="ERG47" s="85"/>
      <c r="ERH47" s="85"/>
      <c r="ERI47" s="85"/>
      <c r="ERJ47" s="85"/>
      <c r="ERK47" s="85"/>
      <c r="ERL47" s="85"/>
      <c r="ERM47" s="85"/>
      <c r="ERN47" s="85"/>
      <c r="ERO47" s="85"/>
      <c r="ERP47" s="85"/>
      <c r="ERQ47" s="85"/>
      <c r="ERR47" s="85"/>
      <c r="ERS47" s="85"/>
      <c r="ERT47" s="85"/>
      <c r="ERU47" s="85"/>
      <c r="ERV47" s="85"/>
      <c r="ERW47" s="85"/>
      <c r="ERX47" s="85"/>
      <c r="ERY47" s="85"/>
      <c r="ERZ47" s="85"/>
      <c r="ESA47" s="85"/>
      <c r="ESB47" s="85"/>
      <c r="ESC47" s="85"/>
      <c r="ESD47" s="85"/>
      <c r="ESE47" s="85"/>
      <c r="ESF47" s="85"/>
      <c r="ESG47" s="85"/>
      <c r="ESH47" s="85"/>
      <c r="ESI47" s="85"/>
      <c r="ESJ47" s="85"/>
      <c r="ESK47" s="85"/>
      <c r="ESL47" s="85"/>
      <c r="ESM47" s="85"/>
      <c r="ESN47" s="85"/>
      <c r="ESO47" s="85"/>
      <c r="ESP47" s="85"/>
      <c r="ESQ47" s="85"/>
      <c r="ESR47" s="85"/>
      <c r="ESS47" s="85"/>
      <c r="EST47" s="85"/>
      <c r="ESU47" s="85"/>
      <c r="ESV47" s="85"/>
      <c r="ESW47" s="85"/>
      <c r="ESX47" s="85"/>
      <c r="ESY47" s="85"/>
      <c r="ESZ47" s="85"/>
      <c r="ETA47" s="85"/>
      <c r="ETB47" s="85"/>
      <c r="ETC47" s="85"/>
      <c r="ETD47" s="85"/>
      <c r="ETE47" s="85"/>
      <c r="ETF47" s="85"/>
      <c r="ETG47" s="85"/>
      <c r="ETH47" s="85"/>
      <c r="ETI47" s="85"/>
      <c r="ETJ47" s="85"/>
      <c r="ETK47" s="85"/>
      <c r="ETL47" s="85"/>
      <c r="ETM47" s="85"/>
      <c r="ETN47" s="85"/>
      <c r="ETO47" s="85"/>
      <c r="ETP47" s="85"/>
      <c r="ETQ47" s="85"/>
      <c r="ETR47" s="85"/>
      <c r="ETS47" s="85"/>
      <c r="ETT47" s="85"/>
      <c r="ETU47" s="85"/>
      <c r="ETV47" s="85"/>
      <c r="ETW47" s="85"/>
      <c r="ETX47" s="85"/>
      <c r="ETY47" s="85"/>
      <c r="ETZ47" s="85"/>
      <c r="EUA47" s="85"/>
      <c r="EUB47" s="85"/>
      <c r="EUC47" s="85"/>
      <c r="EUD47" s="85"/>
      <c r="EUE47" s="85"/>
      <c r="EUF47" s="85"/>
      <c r="EUG47" s="85"/>
      <c r="EUH47" s="85"/>
      <c r="EUI47" s="85"/>
      <c r="EUJ47" s="85"/>
      <c r="EUK47" s="85"/>
      <c r="EUL47" s="85"/>
      <c r="EUM47" s="85"/>
      <c r="EUN47" s="85"/>
      <c r="EUO47" s="85"/>
      <c r="EUP47" s="85"/>
      <c r="EUQ47" s="85"/>
      <c r="EUR47" s="85"/>
      <c r="EUS47" s="85"/>
      <c r="EUT47" s="85"/>
      <c r="EUU47" s="85"/>
      <c r="EUV47" s="85"/>
      <c r="EUW47" s="85"/>
      <c r="EUX47" s="85"/>
      <c r="EUY47" s="85"/>
      <c r="EUZ47" s="85"/>
      <c r="EVA47" s="85"/>
      <c r="EVB47" s="85"/>
      <c r="EVC47" s="85"/>
      <c r="EVD47" s="85"/>
      <c r="EVE47" s="85"/>
      <c r="EVF47" s="85"/>
      <c r="EVG47" s="85"/>
      <c r="EVH47" s="85"/>
      <c r="EVI47" s="85"/>
      <c r="EVJ47" s="85"/>
      <c r="EVK47" s="85"/>
      <c r="EVL47" s="85"/>
      <c r="EVM47" s="85"/>
      <c r="EVN47" s="85"/>
      <c r="EVO47" s="85"/>
      <c r="EVP47" s="85"/>
      <c r="EVQ47" s="85"/>
      <c r="EVR47" s="85"/>
      <c r="EVS47" s="85"/>
      <c r="EVT47" s="85"/>
      <c r="EVU47" s="85"/>
      <c r="EVV47" s="85"/>
      <c r="EVW47" s="85"/>
      <c r="EVX47" s="85"/>
      <c r="EVY47" s="85"/>
      <c r="EVZ47" s="85"/>
      <c r="EWA47" s="85"/>
      <c r="EWB47" s="85"/>
      <c r="EWC47" s="85"/>
      <c r="EWD47" s="85"/>
      <c r="EWE47" s="85"/>
      <c r="EWF47" s="85"/>
      <c r="EWG47" s="85"/>
      <c r="EWH47" s="85"/>
      <c r="EWI47" s="85"/>
      <c r="EWJ47" s="85"/>
      <c r="EWK47" s="85"/>
      <c r="EWL47" s="85"/>
      <c r="EWM47" s="85"/>
      <c r="EWN47" s="85"/>
      <c r="EWO47" s="85"/>
      <c r="EWP47" s="85"/>
      <c r="EWQ47" s="85"/>
      <c r="EWR47" s="85"/>
      <c r="EWS47" s="85"/>
      <c r="EWT47" s="85"/>
      <c r="EWU47" s="85"/>
      <c r="EWV47" s="85"/>
      <c r="EWW47" s="85"/>
      <c r="EWX47" s="85"/>
      <c r="EWY47" s="85"/>
      <c r="EWZ47" s="85"/>
      <c r="EXA47" s="85"/>
      <c r="EXB47" s="85"/>
      <c r="EXC47" s="85"/>
      <c r="EXD47" s="85"/>
      <c r="EXE47" s="85"/>
      <c r="EXF47" s="85"/>
      <c r="EXG47" s="85"/>
      <c r="EXH47" s="85"/>
      <c r="EXI47" s="85"/>
      <c r="EXJ47" s="85"/>
      <c r="EXK47" s="85"/>
      <c r="EXL47" s="85"/>
      <c r="EXM47" s="85"/>
      <c r="EXN47" s="85"/>
      <c r="EXO47" s="85"/>
      <c r="EXP47" s="85"/>
      <c r="EXQ47" s="85"/>
      <c r="EXR47" s="85"/>
      <c r="EXS47" s="85"/>
      <c r="EXT47" s="85"/>
      <c r="EXU47" s="85"/>
      <c r="EXV47" s="85"/>
      <c r="EXW47" s="85"/>
      <c r="EXX47" s="85"/>
      <c r="EXY47" s="85"/>
      <c r="EXZ47" s="85"/>
      <c r="EYA47" s="85"/>
      <c r="EYB47" s="85"/>
      <c r="EYC47" s="85"/>
      <c r="EYD47" s="85"/>
      <c r="EYE47" s="85"/>
      <c r="EYF47" s="85"/>
      <c r="EYG47" s="85"/>
      <c r="EYH47" s="85"/>
      <c r="EYI47" s="85"/>
      <c r="EYJ47" s="85"/>
      <c r="EYK47" s="85"/>
      <c r="EYL47" s="85"/>
      <c r="EYM47" s="85"/>
      <c r="EYN47" s="85"/>
      <c r="EYO47" s="85"/>
      <c r="EYP47" s="85"/>
      <c r="EYQ47" s="85"/>
      <c r="EYR47" s="85"/>
      <c r="EYS47" s="85"/>
      <c r="EYT47" s="85"/>
      <c r="EYU47" s="85"/>
      <c r="EYV47" s="85"/>
      <c r="EYW47" s="85"/>
      <c r="EYX47" s="85"/>
      <c r="EYY47" s="85"/>
      <c r="EYZ47" s="85"/>
      <c r="EZA47" s="85"/>
      <c r="EZB47" s="85"/>
      <c r="EZC47" s="85"/>
      <c r="EZD47" s="85"/>
      <c r="EZE47" s="85"/>
      <c r="EZF47" s="85"/>
      <c r="EZG47" s="85"/>
      <c r="EZH47" s="85"/>
      <c r="EZI47" s="85"/>
      <c r="EZJ47" s="85"/>
      <c r="EZK47" s="85"/>
      <c r="EZL47" s="85"/>
      <c r="EZM47" s="85"/>
      <c r="EZN47" s="85"/>
      <c r="EZO47" s="85"/>
      <c r="EZP47" s="85"/>
      <c r="EZQ47" s="85"/>
      <c r="EZR47" s="85"/>
      <c r="EZS47" s="85"/>
      <c r="EZT47" s="85"/>
      <c r="EZU47" s="85"/>
      <c r="EZV47" s="85"/>
      <c r="EZW47" s="85"/>
      <c r="EZX47" s="85"/>
      <c r="EZY47" s="85"/>
      <c r="EZZ47" s="85"/>
      <c r="FAA47" s="85"/>
      <c r="FAB47" s="85"/>
      <c r="FAC47" s="85"/>
      <c r="FAD47" s="85"/>
      <c r="FAE47" s="85"/>
      <c r="FAF47" s="85"/>
      <c r="FAG47" s="85"/>
      <c r="FAH47" s="85"/>
      <c r="FAI47" s="85"/>
      <c r="FAJ47" s="85"/>
      <c r="FAK47" s="85"/>
      <c r="FAL47" s="85"/>
      <c r="FAM47" s="85"/>
      <c r="FAN47" s="85"/>
      <c r="FAO47" s="85"/>
      <c r="FAP47" s="85"/>
      <c r="FAQ47" s="85"/>
      <c r="FAR47" s="85"/>
      <c r="FAS47" s="85"/>
      <c r="FAT47" s="85"/>
      <c r="FAU47" s="85"/>
      <c r="FAV47" s="85"/>
      <c r="FAW47" s="85"/>
      <c r="FAX47" s="85"/>
      <c r="FAY47" s="85"/>
      <c r="FAZ47" s="85"/>
      <c r="FBA47" s="85"/>
      <c r="FBB47" s="85"/>
      <c r="FBC47" s="85"/>
      <c r="FBD47" s="85"/>
      <c r="FBE47" s="85"/>
      <c r="FBF47" s="85"/>
      <c r="FBG47" s="85"/>
      <c r="FBH47" s="85"/>
      <c r="FBI47" s="85"/>
      <c r="FBJ47" s="85"/>
      <c r="FBK47" s="85"/>
      <c r="FBL47" s="85"/>
      <c r="FBM47" s="85"/>
      <c r="FBN47" s="85"/>
      <c r="FBO47" s="85"/>
      <c r="FBP47" s="85"/>
      <c r="FBQ47" s="85"/>
      <c r="FBR47" s="85"/>
      <c r="FBS47" s="85"/>
      <c r="FBT47" s="85"/>
      <c r="FBU47" s="85"/>
      <c r="FBV47" s="85"/>
      <c r="FBW47" s="85"/>
      <c r="FBX47" s="85"/>
      <c r="FBY47" s="85"/>
      <c r="FBZ47" s="85"/>
      <c r="FCA47" s="85"/>
      <c r="FCB47" s="85"/>
      <c r="FCC47" s="85"/>
      <c r="FCD47" s="85"/>
      <c r="FCE47" s="85"/>
      <c r="FCF47" s="85"/>
      <c r="FCG47" s="85"/>
      <c r="FCH47" s="85"/>
      <c r="FCI47" s="85"/>
      <c r="FCJ47" s="85"/>
      <c r="FCK47" s="85"/>
      <c r="FCL47" s="85"/>
      <c r="FCM47" s="85"/>
      <c r="FCN47" s="85"/>
      <c r="FCO47" s="85"/>
      <c r="FCP47" s="85"/>
      <c r="FCQ47" s="85"/>
      <c r="FCR47" s="85"/>
      <c r="FCS47" s="85"/>
      <c r="FCT47" s="85"/>
      <c r="FCU47" s="85"/>
      <c r="FCV47" s="85"/>
      <c r="FCW47" s="85"/>
      <c r="FCX47" s="85"/>
      <c r="FCY47" s="85"/>
      <c r="FCZ47" s="85"/>
      <c r="FDA47" s="85"/>
      <c r="FDB47" s="85"/>
      <c r="FDC47" s="85"/>
      <c r="FDD47" s="85"/>
      <c r="FDE47" s="85"/>
      <c r="FDF47" s="85"/>
      <c r="FDG47" s="85"/>
      <c r="FDH47" s="85"/>
      <c r="FDI47" s="85"/>
      <c r="FDJ47" s="85"/>
      <c r="FDK47" s="85"/>
      <c r="FDL47" s="85"/>
      <c r="FDM47" s="85"/>
      <c r="FDN47" s="85"/>
      <c r="FDO47" s="85"/>
      <c r="FDP47" s="85"/>
      <c r="FDQ47" s="85"/>
      <c r="FDR47" s="85"/>
      <c r="FDS47" s="85"/>
      <c r="FDT47" s="85"/>
      <c r="FDU47" s="85"/>
      <c r="FDV47" s="85"/>
      <c r="FDW47" s="85"/>
      <c r="FDX47" s="85"/>
      <c r="FDY47" s="85"/>
      <c r="FDZ47" s="85"/>
      <c r="FEA47" s="85"/>
      <c r="FEB47" s="85"/>
      <c r="FEC47" s="85"/>
      <c r="FED47" s="85"/>
      <c r="FEE47" s="85"/>
      <c r="FEF47" s="85"/>
      <c r="FEG47" s="85"/>
      <c r="FEH47" s="85"/>
      <c r="FEI47" s="85"/>
      <c r="FEJ47" s="85"/>
      <c r="FEK47" s="85"/>
      <c r="FEL47" s="85"/>
      <c r="FEM47" s="85"/>
      <c r="FEN47" s="85"/>
      <c r="FEO47" s="85"/>
      <c r="FEP47" s="85"/>
      <c r="FEQ47" s="85"/>
      <c r="FER47" s="85"/>
      <c r="FES47" s="85"/>
      <c r="FET47" s="85"/>
      <c r="FEU47" s="85"/>
      <c r="FEV47" s="85"/>
      <c r="FEW47" s="85"/>
      <c r="FEX47" s="85"/>
      <c r="FEY47" s="85"/>
      <c r="FEZ47" s="85"/>
      <c r="FFA47" s="85"/>
      <c r="FFB47" s="85"/>
      <c r="FFC47" s="85"/>
      <c r="FFD47" s="85"/>
      <c r="FFE47" s="85"/>
      <c r="FFF47" s="85"/>
      <c r="FFG47" s="85"/>
      <c r="FFH47" s="85"/>
      <c r="FFI47" s="85"/>
      <c r="FFJ47" s="85"/>
      <c r="FFK47" s="85"/>
      <c r="FFL47" s="85"/>
      <c r="FFM47" s="85"/>
      <c r="FFN47" s="85"/>
      <c r="FFO47" s="85"/>
      <c r="FFP47" s="85"/>
      <c r="FFQ47" s="85"/>
      <c r="FFR47" s="85"/>
      <c r="FFS47" s="85"/>
      <c r="FFT47" s="85"/>
      <c r="FFU47" s="85"/>
      <c r="FFV47" s="85"/>
      <c r="FFW47" s="85"/>
      <c r="FFX47" s="85"/>
      <c r="FFY47" s="85"/>
      <c r="FFZ47" s="85"/>
      <c r="FGA47" s="85"/>
      <c r="FGB47" s="85"/>
      <c r="FGC47" s="85"/>
      <c r="FGD47" s="85"/>
      <c r="FGE47" s="85"/>
      <c r="FGF47" s="85"/>
      <c r="FGG47" s="85"/>
      <c r="FGH47" s="85"/>
      <c r="FGI47" s="85"/>
      <c r="FGJ47" s="85"/>
      <c r="FGK47" s="85"/>
      <c r="FGL47" s="85"/>
      <c r="FGM47" s="85"/>
      <c r="FGN47" s="85"/>
      <c r="FGO47" s="85"/>
      <c r="FGP47" s="85"/>
      <c r="FGQ47" s="85"/>
      <c r="FGR47" s="85"/>
      <c r="FGS47" s="85"/>
      <c r="FGT47" s="85"/>
      <c r="FGU47" s="85"/>
      <c r="FGV47" s="85"/>
      <c r="FGW47" s="85"/>
      <c r="FGX47" s="85"/>
      <c r="FGY47" s="85"/>
      <c r="FGZ47" s="85"/>
      <c r="FHA47" s="85"/>
      <c r="FHB47" s="85"/>
      <c r="FHC47" s="85"/>
      <c r="FHD47" s="85"/>
      <c r="FHE47" s="85"/>
      <c r="FHF47" s="85"/>
      <c r="FHG47" s="85"/>
      <c r="FHH47" s="85"/>
      <c r="FHI47" s="85"/>
      <c r="FHJ47" s="85"/>
      <c r="FHK47" s="85"/>
      <c r="FHL47" s="85"/>
      <c r="FHM47" s="85"/>
      <c r="FHN47" s="85"/>
      <c r="FHO47" s="85"/>
      <c r="FHP47" s="85"/>
      <c r="FHQ47" s="85"/>
      <c r="FHR47" s="85"/>
      <c r="FHS47" s="85"/>
      <c r="FHT47" s="85"/>
      <c r="FHU47" s="85"/>
      <c r="FHV47" s="85"/>
      <c r="FHW47" s="85"/>
      <c r="FHX47" s="85"/>
      <c r="FHY47" s="85"/>
      <c r="FHZ47" s="85"/>
      <c r="FIA47" s="85"/>
      <c r="FIB47" s="85"/>
      <c r="FIC47" s="85"/>
      <c r="FID47" s="85"/>
      <c r="FIE47" s="85"/>
      <c r="FIF47" s="85"/>
      <c r="FIG47" s="85"/>
      <c r="FIH47" s="85"/>
      <c r="FII47" s="85"/>
      <c r="FIJ47" s="85"/>
      <c r="FIK47" s="85"/>
      <c r="FIL47" s="85"/>
      <c r="FIM47" s="85"/>
      <c r="FIN47" s="85"/>
      <c r="FIO47" s="85"/>
      <c r="FIP47" s="85"/>
      <c r="FIQ47" s="85"/>
      <c r="FIR47" s="85"/>
      <c r="FIS47" s="85"/>
      <c r="FIT47" s="85"/>
      <c r="FIU47" s="85"/>
      <c r="FIV47" s="85"/>
      <c r="FIW47" s="85"/>
      <c r="FIX47" s="85"/>
      <c r="FIY47" s="85"/>
      <c r="FIZ47" s="85"/>
      <c r="FJA47" s="85"/>
      <c r="FJB47" s="85"/>
      <c r="FJC47" s="85"/>
      <c r="FJD47" s="85"/>
      <c r="FJE47" s="85"/>
      <c r="FJF47" s="85"/>
      <c r="FJG47" s="85"/>
      <c r="FJH47" s="85"/>
      <c r="FJI47" s="85"/>
      <c r="FJJ47" s="85"/>
      <c r="FJK47" s="85"/>
      <c r="FJL47" s="85"/>
      <c r="FJM47" s="85"/>
      <c r="FJN47" s="85"/>
      <c r="FJO47" s="85"/>
      <c r="FJP47" s="85"/>
      <c r="FJQ47" s="85"/>
      <c r="FJR47" s="85"/>
      <c r="FJS47" s="85"/>
      <c r="FJT47" s="85"/>
      <c r="FJU47" s="85"/>
      <c r="FJV47" s="85"/>
      <c r="FJW47" s="85"/>
      <c r="FJX47" s="85"/>
      <c r="FJY47" s="85"/>
      <c r="FJZ47" s="85"/>
      <c r="FKA47" s="85"/>
      <c r="FKB47" s="85"/>
      <c r="FKC47" s="85"/>
      <c r="FKD47" s="85"/>
      <c r="FKE47" s="85"/>
      <c r="FKF47" s="85"/>
      <c r="FKG47" s="85"/>
      <c r="FKH47" s="85"/>
      <c r="FKI47" s="85"/>
      <c r="FKJ47" s="85"/>
      <c r="FKK47" s="85"/>
      <c r="FKL47" s="85"/>
      <c r="FKM47" s="85"/>
      <c r="FKN47" s="85"/>
      <c r="FKO47" s="85"/>
      <c r="FKP47" s="85"/>
      <c r="FKQ47" s="85"/>
      <c r="FKR47" s="85"/>
      <c r="FKS47" s="85"/>
      <c r="FKT47" s="85"/>
      <c r="FKU47" s="85"/>
      <c r="FKV47" s="85"/>
      <c r="FKW47" s="85"/>
      <c r="FKX47" s="85"/>
      <c r="FKY47" s="85"/>
      <c r="FKZ47" s="85"/>
      <c r="FLA47" s="85"/>
      <c r="FLB47" s="85"/>
      <c r="FLC47" s="85"/>
      <c r="FLD47" s="85"/>
      <c r="FLE47" s="85"/>
      <c r="FLF47" s="85"/>
      <c r="FLG47" s="85"/>
      <c r="FLH47" s="85"/>
      <c r="FLI47" s="85"/>
      <c r="FLJ47" s="85"/>
      <c r="FLK47" s="85"/>
      <c r="FLL47" s="85"/>
      <c r="FLM47" s="85"/>
      <c r="FLN47" s="85"/>
      <c r="FLO47" s="85"/>
      <c r="FLP47" s="85"/>
      <c r="FLQ47" s="85"/>
      <c r="FLR47" s="85"/>
      <c r="FLS47" s="85"/>
      <c r="FLT47" s="85"/>
      <c r="FLU47" s="85"/>
      <c r="FLV47" s="85"/>
      <c r="FLW47" s="85"/>
      <c r="FLX47" s="85"/>
      <c r="FLY47" s="85"/>
      <c r="FLZ47" s="85"/>
      <c r="FMA47" s="85"/>
      <c r="FMB47" s="85"/>
      <c r="FMC47" s="85"/>
      <c r="FMD47" s="85"/>
      <c r="FME47" s="85"/>
      <c r="FMF47" s="85"/>
      <c r="FMG47" s="85"/>
      <c r="FMH47" s="85"/>
      <c r="FMI47" s="85"/>
      <c r="FMJ47" s="85"/>
      <c r="FMK47" s="85"/>
      <c r="FML47" s="85"/>
      <c r="FMM47" s="85"/>
      <c r="FMN47" s="85"/>
      <c r="FMO47" s="85"/>
      <c r="FMP47" s="85"/>
      <c r="FMQ47" s="85"/>
      <c r="FMR47" s="85"/>
      <c r="FMS47" s="85"/>
      <c r="FMT47" s="85"/>
      <c r="FMU47" s="85"/>
      <c r="FMV47" s="85"/>
      <c r="FMW47" s="85"/>
      <c r="FMX47" s="85"/>
      <c r="FMY47" s="85"/>
      <c r="FMZ47" s="85"/>
      <c r="FNA47" s="85"/>
      <c r="FNB47" s="85"/>
      <c r="FNC47" s="85"/>
      <c r="FND47" s="85"/>
      <c r="FNE47" s="85"/>
      <c r="FNF47" s="85"/>
      <c r="FNG47" s="85"/>
      <c r="FNH47" s="85"/>
      <c r="FNI47" s="85"/>
      <c r="FNJ47" s="85"/>
      <c r="FNK47" s="85"/>
      <c r="FNL47" s="85"/>
      <c r="FNM47" s="85"/>
      <c r="FNN47" s="85"/>
      <c r="FNO47" s="85"/>
      <c r="FNP47" s="85"/>
      <c r="FNQ47" s="85"/>
      <c r="FNR47" s="85"/>
      <c r="FNS47" s="85"/>
      <c r="FNT47" s="85"/>
      <c r="FNU47" s="85"/>
      <c r="FNV47" s="85"/>
      <c r="FNW47" s="85"/>
      <c r="FNX47" s="85"/>
      <c r="FNY47" s="85"/>
      <c r="FNZ47" s="85"/>
      <c r="FOA47" s="85"/>
      <c r="FOB47" s="85"/>
      <c r="FOC47" s="85"/>
      <c r="FOD47" s="85"/>
      <c r="FOE47" s="85"/>
      <c r="FOF47" s="85"/>
      <c r="FOG47" s="85"/>
      <c r="FOH47" s="85"/>
      <c r="FOI47" s="85"/>
      <c r="FOJ47" s="85"/>
      <c r="FOK47" s="85"/>
      <c r="FOL47" s="85"/>
      <c r="FOM47" s="85"/>
      <c r="FON47" s="85"/>
      <c r="FOO47" s="85"/>
      <c r="FOP47" s="85"/>
      <c r="FOQ47" s="85"/>
      <c r="FOR47" s="85"/>
      <c r="FOS47" s="85"/>
      <c r="FOT47" s="85"/>
      <c r="FOU47" s="85"/>
      <c r="FOV47" s="85"/>
      <c r="FOW47" s="85"/>
      <c r="FOX47" s="85"/>
      <c r="FOY47" s="85"/>
      <c r="FOZ47" s="85"/>
      <c r="FPA47" s="85"/>
      <c r="FPB47" s="85"/>
      <c r="FPC47" s="85"/>
      <c r="FPD47" s="85"/>
      <c r="FPE47" s="85"/>
      <c r="FPF47" s="85"/>
      <c r="FPG47" s="85"/>
      <c r="FPH47" s="85"/>
      <c r="FPI47" s="85"/>
      <c r="FPJ47" s="85"/>
      <c r="FPK47" s="85"/>
      <c r="FPL47" s="85"/>
      <c r="FPM47" s="85"/>
      <c r="FPN47" s="85"/>
      <c r="FPO47" s="85"/>
      <c r="FPP47" s="85"/>
      <c r="FPQ47" s="85"/>
      <c r="FPR47" s="85"/>
      <c r="FPS47" s="85"/>
      <c r="FPT47" s="85"/>
      <c r="FPU47" s="85"/>
      <c r="FPV47" s="85"/>
      <c r="FPW47" s="85"/>
      <c r="FPX47" s="85"/>
      <c r="FPY47" s="85"/>
      <c r="FPZ47" s="85"/>
      <c r="FQA47" s="85"/>
      <c r="FQB47" s="85"/>
      <c r="FQC47" s="85"/>
      <c r="FQD47" s="85"/>
      <c r="FQE47" s="85"/>
      <c r="FQF47" s="85"/>
      <c r="FQG47" s="85"/>
      <c r="FQH47" s="85"/>
      <c r="FQI47" s="85"/>
      <c r="FQJ47" s="85"/>
      <c r="FQK47" s="85"/>
      <c r="FQL47" s="85"/>
      <c r="FQM47" s="85"/>
      <c r="FQN47" s="85"/>
      <c r="FQO47" s="85"/>
      <c r="FQP47" s="85"/>
      <c r="FQQ47" s="85"/>
      <c r="FQR47" s="85"/>
      <c r="FQS47" s="85"/>
      <c r="FQT47" s="85"/>
      <c r="FQU47" s="85"/>
      <c r="FQV47" s="85"/>
      <c r="FQW47" s="85"/>
      <c r="FQX47" s="85"/>
      <c r="FQY47" s="85"/>
      <c r="FQZ47" s="85"/>
      <c r="FRA47" s="85"/>
      <c r="FRB47" s="85"/>
      <c r="FRC47" s="85"/>
      <c r="FRD47" s="85"/>
      <c r="FRE47" s="85"/>
      <c r="FRF47" s="85"/>
      <c r="FRG47" s="85"/>
      <c r="FRH47" s="85"/>
      <c r="FRI47" s="85"/>
      <c r="FRJ47" s="85"/>
      <c r="FRK47" s="85"/>
      <c r="FRL47" s="85"/>
      <c r="FRM47" s="85"/>
      <c r="FRN47" s="85"/>
      <c r="FRO47" s="85"/>
      <c r="FRP47" s="85"/>
      <c r="FRQ47" s="85"/>
      <c r="FRR47" s="85"/>
      <c r="FRS47" s="85"/>
      <c r="FRT47" s="85"/>
      <c r="FRU47" s="85"/>
      <c r="FRV47" s="85"/>
      <c r="FRW47" s="85"/>
      <c r="FRX47" s="85"/>
      <c r="FRY47" s="85"/>
      <c r="FRZ47" s="85"/>
      <c r="FSA47" s="85"/>
      <c r="FSB47" s="85"/>
      <c r="FSC47" s="85"/>
      <c r="FSD47" s="85"/>
      <c r="FSE47" s="85"/>
      <c r="FSF47" s="85"/>
      <c r="FSG47" s="85"/>
      <c r="FSH47" s="85"/>
      <c r="FSI47" s="85"/>
      <c r="FSJ47" s="85"/>
      <c r="FSK47" s="85"/>
      <c r="FSL47" s="85"/>
      <c r="FSM47" s="85"/>
      <c r="FSN47" s="85"/>
      <c r="FSO47" s="85"/>
      <c r="FSP47" s="85"/>
      <c r="FSQ47" s="85"/>
      <c r="FSR47" s="85"/>
      <c r="FSS47" s="85"/>
      <c r="FST47" s="85"/>
      <c r="FSU47" s="85"/>
      <c r="FSV47" s="85"/>
      <c r="FSW47" s="85"/>
      <c r="FSX47" s="85"/>
      <c r="FSY47" s="85"/>
      <c r="FSZ47" s="85"/>
      <c r="FTA47" s="85"/>
      <c r="FTB47" s="85"/>
      <c r="FTC47" s="85"/>
      <c r="FTD47" s="85"/>
      <c r="FTE47" s="85"/>
      <c r="FTF47" s="85"/>
      <c r="FTG47" s="85"/>
      <c r="FTH47" s="85"/>
      <c r="FTI47" s="85"/>
      <c r="FTJ47" s="85"/>
      <c r="FTK47" s="85"/>
      <c r="FTL47" s="85"/>
      <c r="FTM47" s="85"/>
      <c r="FTN47" s="85"/>
      <c r="FTO47" s="85"/>
      <c r="FTP47" s="85"/>
      <c r="FTQ47" s="85"/>
      <c r="FTR47" s="85"/>
      <c r="FTS47" s="85"/>
      <c r="FTT47" s="85"/>
      <c r="FTU47" s="85"/>
      <c r="FTV47" s="85"/>
      <c r="FTW47" s="85"/>
      <c r="FTX47" s="85"/>
      <c r="FTY47" s="85"/>
      <c r="FTZ47" s="85"/>
      <c r="FUA47" s="85"/>
      <c r="FUB47" s="85"/>
      <c r="FUC47" s="85"/>
      <c r="FUD47" s="85"/>
      <c r="FUE47" s="85"/>
      <c r="FUF47" s="85"/>
      <c r="FUG47" s="85"/>
      <c r="FUH47" s="85"/>
      <c r="FUI47" s="85"/>
      <c r="FUJ47" s="85"/>
      <c r="FUK47" s="85"/>
      <c r="FUL47" s="85"/>
      <c r="FUM47" s="85"/>
      <c r="FUN47" s="85"/>
      <c r="FUO47" s="85"/>
      <c r="FUP47" s="85"/>
      <c r="FUQ47" s="85"/>
      <c r="FUR47" s="85"/>
      <c r="FUS47" s="85"/>
      <c r="FUT47" s="85"/>
      <c r="FUU47" s="85"/>
      <c r="FUV47" s="85"/>
      <c r="FUW47" s="85"/>
      <c r="FUX47" s="85"/>
      <c r="FUY47" s="85"/>
      <c r="FUZ47" s="85"/>
      <c r="FVA47" s="85"/>
      <c r="FVB47" s="85"/>
      <c r="FVC47" s="85"/>
      <c r="FVD47" s="85"/>
      <c r="FVE47" s="85"/>
      <c r="FVF47" s="85"/>
      <c r="FVG47" s="85"/>
      <c r="FVH47" s="85"/>
      <c r="FVI47" s="85"/>
      <c r="FVJ47" s="85"/>
      <c r="FVK47" s="85"/>
      <c r="FVL47" s="85"/>
      <c r="FVM47" s="85"/>
      <c r="FVN47" s="85"/>
      <c r="FVO47" s="85"/>
      <c r="FVP47" s="85"/>
      <c r="FVQ47" s="85"/>
      <c r="FVR47" s="85"/>
      <c r="FVS47" s="85"/>
      <c r="FVT47" s="85"/>
      <c r="FVU47" s="85"/>
      <c r="FVV47" s="85"/>
      <c r="FVW47" s="85"/>
      <c r="FVX47" s="85"/>
      <c r="FVY47" s="85"/>
      <c r="FVZ47" s="85"/>
      <c r="FWA47" s="85"/>
      <c r="FWB47" s="85"/>
      <c r="FWC47" s="85"/>
      <c r="FWD47" s="85"/>
      <c r="FWE47" s="85"/>
      <c r="FWF47" s="85"/>
      <c r="FWG47" s="85"/>
      <c r="FWH47" s="85"/>
      <c r="FWI47" s="85"/>
      <c r="FWJ47" s="85"/>
      <c r="FWK47" s="85"/>
      <c r="FWL47" s="85"/>
      <c r="FWM47" s="85"/>
      <c r="FWN47" s="85"/>
      <c r="FWO47" s="85"/>
      <c r="FWP47" s="85"/>
      <c r="FWQ47" s="85"/>
      <c r="FWR47" s="85"/>
      <c r="FWS47" s="85"/>
      <c r="FWT47" s="85"/>
      <c r="FWU47" s="85"/>
      <c r="FWV47" s="85"/>
      <c r="FWW47" s="85"/>
      <c r="FWX47" s="85"/>
      <c r="FWY47" s="85"/>
      <c r="FWZ47" s="85"/>
      <c r="FXA47" s="85"/>
      <c r="FXB47" s="85"/>
      <c r="FXC47" s="85"/>
      <c r="FXD47" s="85"/>
      <c r="FXE47" s="85"/>
      <c r="FXF47" s="85"/>
      <c r="FXG47" s="85"/>
      <c r="FXH47" s="85"/>
      <c r="FXI47" s="85"/>
      <c r="FXJ47" s="85"/>
      <c r="FXK47" s="85"/>
      <c r="FXL47" s="85"/>
      <c r="FXM47" s="85"/>
      <c r="FXN47" s="85"/>
      <c r="FXO47" s="85"/>
      <c r="FXP47" s="85"/>
      <c r="FXQ47" s="85"/>
      <c r="FXR47" s="85"/>
      <c r="FXS47" s="85"/>
      <c r="FXT47" s="85"/>
      <c r="FXU47" s="85"/>
      <c r="FXV47" s="85"/>
      <c r="FXW47" s="85"/>
      <c r="FXX47" s="85"/>
      <c r="FXY47" s="85"/>
      <c r="FXZ47" s="85"/>
      <c r="FYA47" s="85"/>
      <c r="FYB47" s="85"/>
      <c r="FYC47" s="85"/>
      <c r="FYD47" s="85"/>
      <c r="FYE47" s="85"/>
      <c r="FYF47" s="85"/>
      <c r="FYG47" s="85"/>
      <c r="FYH47" s="85"/>
      <c r="FYI47" s="85"/>
      <c r="FYJ47" s="85"/>
      <c r="FYK47" s="85"/>
      <c r="FYL47" s="85"/>
      <c r="FYM47" s="85"/>
      <c r="FYN47" s="85"/>
      <c r="FYO47" s="85"/>
      <c r="FYP47" s="85"/>
      <c r="FYQ47" s="85"/>
      <c r="FYR47" s="85"/>
      <c r="FYS47" s="85"/>
      <c r="FYT47" s="85"/>
      <c r="FYU47" s="85"/>
      <c r="FYV47" s="85"/>
      <c r="FYW47" s="85"/>
      <c r="FYX47" s="85"/>
      <c r="FYY47" s="85"/>
      <c r="FYZ47" s="85"/>
      <c r="FZA47" s="85"/>
      <c r="FZB47" s="85"/>
      <c r="FZC47" s="85"/>
      <c r="FZD47" s="85"/>
      <c r="FZE47" s="85"/>
      <c r="FZF47" s="85"/>
      <c r="FZG47" s="85"/>
      <c r="FZH47" s="85"/>
      <c r="FZI47" s="85"/>
      <c r="FZJ47" s="85"/>
      <c r="FZK47" s="85"/>
      <c r="FZL47" s="85"/>
      <c r="FZM47" s="85"/>
      <c r="FZN47" s="85"/>
      <c r="FZO47" s="85"/>
      <c r="FZP47" s="85"/>
      <c r="FZQ47" s="85"/>
      <c r="FZR47" s="85"/>
      <c r="FZS47" s="85"/>
      <c r="FZT47" s="85"/>
      <c r="FZU47" s="85"/>
      <c r="FZV47" s="85"/>
      <c r="FZW47" s="85"/>
      <c r="FZX47" s="85"/>
      <c r="FZY47" s="85"/>
      <c r="FZZ47" s="85"/>
      <c r="GAA47" s="85"/>
      <c r="GAB47" s="85"/>
      <c r="GAC47" s="85"/>
      <c r="GAD47" s="85"/>
      <c r="GAE47" s="85"/>
      <c r="GAF47" s="85"/>
      <c r="GAG47" s="85"/>
      <c r="GAH47" s="85"/>
      <c r="GAI47" s="85"/>
      <c r="GAJ47" s="85"/>
      <c r="GAK47" s="85"/>
      <c r="GAL47" s="85"/>
      <c r="GAM47" s="85"/>
      <c r="GAN47" s="85"/>
      <c r="GAO47" s="85"/>
      <c r="GAP47" s="85"/>
      <c r="GAQ47" s="85"/>
      <c r="GAR47" s="85"/>
      <c r="GAS47" s="85"/>
      <c r="GAT47" s="85"/>
      <c r="GAU47" s="85"/>
      <c r="GAV47" s="85"/>
      <c r="GAW47" s="85"/>
      <c r="GAX47" s="85"/>
      <c r="GAY47" s="85"/>
      <c r="GAZ47" s="85"/>
      <c r="GBA47" s="85"/>
      <c r="GBB47" s="85"/>
      <c r="GBC47" s="85"/>
      <c r="GBD47" s="85"/>
      <c r="GBE47" s="85"/>
      <c r="GBF47" s="85"/>
      <c r="GBG47" s="85"/>
      <c r="GBH47" s="85"/>
      <c r="GBI47" s="85"/>
      <c r="GBJ47" s="85"/>
      <c r="GBK47" s="85"/>
      <c r="GBL47" s="85"/>
      <c r="GBM47" s="85"/>
      <c r="GBN47" s="85"/>
      <c r="GBO47" s="85"/>
      <c r="GBP47" s="85"/>
      <c r="GBQ47" s="85"/>
      <c r="GBR47" s="85"/>
      <c r="GBS47" s="85"/>
      <c r="GBT47" s="85"/>
      <c r="GBU47" s="85"/>
      <c r="GBV47" s="85"/>
      <c r="GBW47" s="85"/>
      <c r="GBX47" s="85"/>
      <c r="GBY47" s="85"/>
      <c r="GBZ47" s="85"/>
      <c r="GCA47" s="85"/>
      <c r="GCB47" s="85"/>
      <c r="GCC47" s="85"/>
      <c r="GCD47" s="85"/>
      <c r="GCE47" s="85"/>
      <c r="GCF47" s="85"/>
      <c r="GCG47" s="85"/>
      <c r="GCH47" s="85"/>
      <c r="GCI47" s="85"/>
      <c r="GCJ47" s="85"/>
      <c r="GCK47" s="85"/>
      <c r="GCL47" s="85"/>
      <c r="GCM47" s="85"/>
      <c r="GCN47" s="85"/>
      <c r="GCO47" s="85"/>
      <c r="GCP47" s="85"/>
      <c r="GCQ47" s="85"/>
      <c r="GCR47" s="85"/>
      <c r="GCS47" s="85"/>
      <c r="GCT47" s="85"/>
      <c r="GCU47" s="85"/>
      <c r="GCV47" s="85"/>
      <c r="GCW47" s="85"/>
      <c r="GCX47" s="85"/>
      <c r="GCY47" s="85"/>
      <c r="GCZ47" s="85"/>
      <c r="GDA47" s="85"/>
      <c r="GDB47" s="85"/>
      <c r="GDC47" s="85"/>
      <c r="GDD47" s="85"/>
      <c r="GDE47" s="85"/>
      <c r="GDF47" s="85"/>
      <c r="GDG47" s="85"/>
      <c r="GDH47" s="85"/>
      <c r="GDI47" s="85"/>
      <c r="GDJ47" s="85"/>
      <c r="GDK47" s="85"/>
      <c r="GDL47" s="85"/>
      <c r="GDM47" s="85"/>
      <c r="GDN47" s="85"/>
      <c r="GDO47" s="85"/>
      <c r="GDP47" s="85"/>
      <c r="GDQ47" s="85"/>
      <c r="GDR47" s="85"/>
      <c r="GDS47" s="85"/>
      <c r="GDT47" s="85"/>
      <c r="GDU47" s="85"/>
      <c r="GDV47" s="85"/>
      <c r="GDW47" s="85"/>
      <c r="GDX47" s="85"/>
      <c r="GDY47" s="85"/>
      <c r="GDZ47" s="85"/>
      <c r="GEA47" s="85"/>
      <c r="GEB47" s="85"/>
      <c r="GEC47" s="85"/>
      <c r="GED47" s="85"/>
      <c r="GEE47" s="85"/>
      <c r="GEF47" s="85"/>
      <c r="GEG47" s="85"/>
      <c r="GEH47" s="85"/>
      <c r="GEI47" s="85"/>
      <c r="GEJ47" s="85"/>
      <c r="GEK47" s="85"/>
      <c r="GEL47" s="85"/>
      <c r="GEM47" s="85"/>
      <c r="GEN47" s="85"/>
      <c r="GEO47" s="85"/>
      <c r="GEP47" s="85"/>
      <c r="GEQ47" s="85"/>
      <c r="GER47" s="85"/>
      <c r="GES47" s="85"/>
      <c r="GET47" s="85"/>
      <c r="GEU47" s="85"/>
      <c r="GEV47" s="85"/>
      <c r="GEW47" s="85"/>
      <c r="GEX47" s="85"/>
      <c r="GEY47" s="85"/>
      <c r="GEZ47" s="85"/>
      <c r="GFA47" s="85"/>
      <c r="GFB47" s="85"/>
      <c r="GFC47" s="85"/>
      <c r="GFD47" s="85"/>
      <c r="GFE47" s="85"/>
      <c r="GFF47" s="85"/>
      <c r="GFG47" s="85"/>
      <c r="GFH47" s="85"/>
      <c r="GFI47" s="85"/>
      <c r="GFJ47" s="85"/>
      <c r="GFK47" s="85"/>
      <c r="GFL47" s="85"/>
      <c r="GFM47" s="85"/>
      <c r="GFN47" s="85"/>
      <c r="GFO47" s="85"/>
      <c r="GFP47" s="85"/>
      <c r="GFQ47" s="85"/>
      <c r="GFR47" s="85"/>
      <c r="GFS47" s="85"/>
      <c r="GFT47" s="85"/>
      <c r="GFU47" s="85"/>
      <c r="GFV47" s="85"/>
      <c r="GFW47" s="85"/>
      <c r="GFX47" s="85"/>
      <c r="GFY47" s="85"/>
      <c r="GFZ47" s="85"/>
      <c r="GGA47" s="85"/>
      <c r="GGB47" s="85"/>
      <c r="GGC47" s="85"/>
      <c r="GGD47" s="85"/>
      <c r="GGE47" s="85"/>
      <c r="GGF47" s="85"/>
      <c r="GGG47" s="85"/>
      <c r="GGH47" s="85"/>
      <c r="GGI47" s="85"/>
      <c r="GGJ47" s="85"/>
      <c r="GGK47" s="85"/>
      <c r="GGL47" s="85"/>
      <c r="GGM47" s="85"/>
      <c r="GGN47" s="85"/>
      <c r="GGO47" s="85"/>
      <c r="GGP47" s="85"/>
      <c r="GGQ47" s="85"/>
      <c r="GGR47" s="85"/>
      <c r="GGS47" s="85"/>
      <c r="GGT47" s="85"/>
      <c r="GGU47" s="85"/>
      <c r="GGV47" s="85"/>
      <c r="GGW47" s="85"/>
      <c r="GGX47" s="85"/>
      <c r="GGY47" s="85"/>
      <c r="GGZ47" s="85"/>
      <c r="GHA47" s="85"/>
      <c r="GHB47" s="85"/>
      <c r="GHC47" s="85"/>
      <c r="GHD47" s="85"/>
      <c r="GHE47" s="85"/>
      <c r="GHF47" s="85"/>
      <c r="GHG47" s="85"/>
      <c r="GHH47" s="85"/>
      <c r="GHI47" s="85"/>
      <c r="GHJ47" s="85"/>
      <c r="GHK47" s="85"/>
      <c r="GHL47" s="85"/>
      <c r="GHM47" s="85"/>
      <c r="GHN47" s="85"/>
      <c r="GHO47" s="85"/>
      <c r="GHP47" s="85"/>
      <c r="GHQ47" s="85"/>
      <c r="GHR47" s="85"/>
      <c r="GHS47" s="85"/>
      <c r="GHT47" s="85"/>
      <c r="GHU47" s="85"/>
      <c r="GHV47" s="85"/>
      <c r="GHW47" s="85"/>
      <c r="GHX47" s="85"/>
      <c r="GHY47" s="85"/>
      <c r="GHZ47" s="85"/>
      <c r="GIA47" s="85"/>
      <c r="GIB47" s="85"/>
      <c r="GIC47" s="85"/>
      <c r="GID47" s="85"/>
      <c r="GIE47" s="85"/>
      <c r="GIF47" s="85"/>
      <c r="GIG47" s="85"/>
      <c r="GIH47" s="85"/>
      <c r="GII47" s="85"/>
      <c r="GIJ47" s="85"/>
      <c r="GIK47" s="85"/>
      <c r="GIL47" s="85"/>
      <c r="GIM47" s="85"/>
      <c r="GIN47" s="85"/>
      <c r="GIO47" s="85"/>
      <c r="GIP47" s="85"/>
      <c r="GIQ47" s="85"/>
      <c r="GIR47" s="85"/>
      <c r="GIS47" s="85"/>
      <c r="GIT47" s="85"/>
      <c r="GIU47" s="85"/>
      <c r="GIV47" s="85"/>
      <c r="GIW47" s="85"/>
      <c r="GIX47" s="85"/>
      <c r="GIY47" s="85"/>
      <c r="GIZ47" s="85"/>
      <c r="GJA47" s="85"/>
      <c r="GJB47" s="85"/>
      <c r="GJC47" s="85"/>
      <c r="GJD47" s="85"/>
      <c r="GJE47" s="85"/>
      <c r="GJF47" s="85"/>
      <c r="GJG47" s="85"/>
      <c r="GJH47" s="85"/>
      <c r="GJI47" s="85"/>
      <c r="GJJ47" s="85"/>
      <c r="GJK47" s="85"/>
      <c r="GJL47" s="85"/>
      <c r="GJM47" s="85"/>
      <c r="GJN47" s="85"/>
      <c r="GJO47" s="85"/>
      <c r="GJP47" s="85"/>
      <c r="GJQ47" s="85"/>
      <c r="GJR47" s="85"/>
      <c r="GJS47" s="85"/>
      <c r="GJT47" s="85"/>
      <c r="GJU47" s="85"/>
      <c r="GJV47" s="85"/>
      <c r="GJW47" s="85"/>
      <c r="GJX47" s="85"/>
      <c r="GJY47" s="85"/>
      <c r="GJZ47" s="85"/>
      <c r="GKA47" s="85"/>
      <c r="GKB47" s="85"/>
      <c r="GKC47" s="85"/>
      <c r="GKD47" s="85"/>
      <c r="GKE47" s="85"/>
      <c r="GKF47" s="85"/>
      <c r="GKG47" s="85"/>
      <c r="GKH47" s="85"/>
      <c r="GKI47" s="85"/>
      <c r="GKJ47" s="85"/>
      <c r="GKK47" s="85"/>
      <c r="GKL47" s="85"/>
      <c r="GKM47" s="85"/>
      <c r="GKN47" s="85"/>
      <c r="GKO47" s="85"/>
      <c r="GKP47" s="85"/>
      <c r="GKQ47" s="85"/>
      <c r="GKR47" s="85"/>
      <c r="GKS47" s="85"/>
      <c r="GKT47" s="85"/>
      <c r="GKU47" s="85"/>
      <c r="GKV47" s="85"/>
      <c r="GKW47" s="85"/>
      <c r="GKX47" s="85"/>
      <c r="GKY47" s="85"/>
      <c r="GKZ47" s="85"/>
      <c r="GLA47" s="85"/>
      <c r="GLB47" s="85"/>
      <c r="GLC47" s="85"/>
      <c r="GLD47" s="85"/>
      <c r="GLE47" s="85"/>
      <c r="GLF47" s="85"/>
      <c r="GLG47" s="85"/>
      <c r="GLH47" s="85"/>
      <c r="GLI47" s="85"/>
      <c r="GLJ47" s="85"/>
      <c r="GLK47" s="85"/>
      <c r="GLL47" s="85"/>
      <c r="GLM47" s="85"/>
      <c r="GLN47" s="85"/>
      <c r="GLO47" s="85"/>
      <c r="GLP47" s="85"/>
      <c r="GLQ47" s="85"/>
      <c r="GLR47" s="85"/>
      <c r="GLS47" s="85"/>
      <c r="GLT47" s="85"/>
      <c r="GLU47" s="85"/>
      <c r="GLV47" s="85"/>
      <c r="GLW47" s="85"/>
      <c r="GLX47" s="85"/>
      <c r="GLY47" s="85"/>
      <c r="GLZ47" s="85"/>
      <c r="GMA47" s="85"/>
      <c r="GMB47" s="85"/>
      <c r="GMC47" s="85"/>
      <c r="GMD47" s="85"/>
      <c r="GME47" s="85"/>
      <c r="GMF47" s="85"/>
      <c r="GMG47" s="85"/>
      <c r="GMH47" s="85"/>
      <c r="GMI47" s="85"/>
      <c r="GMJ47" s="85"/>
      <c r="GMK47" s="85"/>
      <c r="GML47" s="85"/>
      <c r="GMM47" s="85"/>
      <c r="GMN47" s="85"/>
      <c r="GMO47" s="85"/>
      <c r="GMP47" s="85"/>
      <c r="GMQ47" s="85"/>
      <c r="GMR47" s="85"/>
      <c r="GMS47" s="85"/>
      <c r="GMT47" s="85"/>
      <c r="GMU47" s="85"/>
      <c r="GMV47" s="85"/>
      <c r="GMW47" s="85"/>
      <c r="GMX47" s="85"/>
      <c r="GMY47" s="85"/>
      <c r="GMZ47" s="85"/>
      <c r="GNA47" s="85"/>
      <c r="GNB47" s="85"/>
      <c r="GNC47" s="85"/>
      <c r="GND47" s="85"/>
      <c r="GNE47" s="85"/>
      <c r="GNF47" s="85"/>
      <c r="GNG47" s="85"/>
      <c r="GNH47" s="85"/>
      <c r="GNI47" s="85"/>
      <c r="GNJ47" s="85"/>
      <c r="GNK47" s="85"/>
      <c r="GNL47" s="85"/>
      <c r="GNM47" s="85"/>
      <c r="GNN47" s="85"/>
      <c r="GNO47" s="85"/>
      <c r="GNP47" s="85"/>
      <c r="GNQ47" s="85"/>
      <c r="GNR47" s="85"/>
      <c r="GNS47" s="85"/>
      <c r="GNT47" s="85"/>
      <c r="GNU47" s="85"/>
      <c r="GNV47" s="85"/>
      <c r="GNW47" s="85"/>
      <c r="GNX47" s="85"/>
      <c r="GNY47" s="85"/>
      <c r="GNZ47" s="85"/>
      <c r="GOA47" s="85"/>
      <c r="GOB47" s="85"/>
      <c r="GOC47" s="85"/>
      <c r="GOD47" s="85"/>
      <c r="GOE47" s="85"/>
      <c r="GOF47" s="85"/>
      <c r="GOG47" s="85"/>
      <c r="GOH47" s="85"/>
      <c r="GOI47" s="85"/>
      <c r="GOJ47" s="85"/>
      <c r="GOK47" s="85"/>
      <c r="GOL47" s="85"/>
      <c r="GOM47" s="85"/>
      <c r="GON47" s="85"/>
      <c r="GOO47" s="85"/>
      <c r="GOP47" s="85"/>
      <c r="GOQ47" s="85"/>
      <c r="GOR47" s="85"/>
      <c r="GOS47" s="85"/>
      <c r="GOT47" s="85"/>
      <c r="GOU47" s="85"/>
      <c r="GOV47" s="85"/>
      <c r="GOW47" s="85"/>
      <c r="GOX47" s="85"/>
      <c r="GOY47" s="85"/>
      <c r="GOZ47" s="85"/>
      <c r="GPA47" s="85"/>
      <c r="GPB47" s="85"/>
      <c r="GPC47" s="85"/>
      <c r="GPD47" s="85"/>
      <c r="GPE47" s="85"/>
      <c r="GPF47" s="85"/>
      <c r="GPG47" s="85"/>
      <c r="GPH47" s="85"/>
      <c r="GPI47" s="85"/>
      <c r="GPJ47" s="85"/>
      <c r="GPK47" s="85"/>
      <c r="GPL47" s="85"/>
      <c r="GPM47" s="85"/>
      <c r="GPN47" s="85"/>
      <c r="GPO47" s="85"/>
      <c r="GPP47" s="85"/>
      <c r="GPQ47" s="85"/>
      <c r="GPR47" s="85"/>
      <c r="GPS47" s="85"/>
      <c r="GPT47" s="85"/>
      <c r="GPU47" s="85"/>
      <c r="GPV47" s="85"/>
      <c r="GPW47" s="85"/>
      <c r="GPX47" s="85"/>
      <c r="GPY47" s="85"/>
      <c r="GPZ47" s="85"/>
      <c r="GQA47" s="85"/>
      <c r="GQB47" s="85"/>
      <c r="GQC47" s="85"/>
      <c r="GQD47" s="85"/>
      <c r="GQE47" s="85"/>
      <c r="GQF47" s="85"/>
      <c r="GQG47" s="85"/>
      <c r="GQH47" s="85"/>
      <c r="GQI47" s="85"/>
      <c r="GQJ47" s="85"/>
      <c r="GQK47" s="85"/>
      <c r="GQL47" s="85"/>
      <c r="GQM47" s="85"/>
      <c r="GQN47" s="85"/>
      <c r="GQO47" s="85"/>
      <c r="GQP47" s="85"/>
      <c r="GQQ47" s="85"/>
      <c r="GQR47" s="85"/>
      <c r="GQS47" s="85"/>
      <c r="GQT47" s="85"/>
      <c r="GQU47" s="85"/>
      <c r="GQV47" s="85"/>
      <c r="GQW47" s="85"/>
      <c r="GQX47" s="85"/>
      <c r="GQY47" s="85"/>
      <c r="GQZ47" s="85"/>
      <c r="GRA47" s="85"/>
      <c r="GRB47" s="85"/>
      <c r="GRC47" s="85"/>
      <c r="GRD47" s="85"/>
      <c r="GRE47" s="85"/>
      <c r="GRF47" s="85"/>
      <c r="GRG47" s="85"/>
      <c r="GRH47" s="85"/>
      <c r="GRI47" s="85"/>
      <c r="GRJ47" s="85"/>
      <c r="GRK47" s="85"/>
      <c r="GRL47" s="85"/>
      <c r="GRM47" s="85"/>
      <c r="GRN47" s="85"/>
      <c r="GRO47" s="85"/>
      <c r="GRP47" s="85"/>
      <c r="GRQ47" s="85"/>
      <c r="GRR47" s="85"/>
      <c r="GRS47" s="85"/>
      <c r="GRT47" s="85"/>
      <c r="GRU47" s="85"/>
      <c r="GRV47" s="85"/>
      <c r="GRW47" s="85"/>
      <c r="GRX47" s="85"/>
      <c r="GRY47" s="85"/>
      <c r="GRZ47" s="85"/>
      <c r="GSA47" s="85"/>
      <c r="GSB47" s="85"/>
      <c r="GSC47" s="85"/>
      <c r="GSD47" s="85"/>
      <c r="GSE47" s="85"/>
      <c r="GSF47" s="85"/>
      <c r="GSG47" s="85"/>
      <c r="GSH47" s="85"/>
      <c r="GSI47" s="85"/>
      <c r="GSJ47" s="85"/>
      <c r="GSK47" s="85"/>
      <c r="GSL47" s="85"/>
      <c r="GSM47" s="85"/>
      <c r="GSN47" s="85"/>
      <c r="GSO47" s="85"/>
      <c r="GSP47" s="85"/>
      <c r="GSQ47" s="85"/>
      <c r="GSR47" s="85"/>
      <c r="GSS47" s="85"/>
      <c r="GST47" s="85"/>
      <c r="GSU47" s="85"/>
      <c r="GSV47" s="85"/>
      <c r="GSW47" s="85"/>
      <c r="GSX47" s="85"/>
      <c r="GSY47" s="85"/>
      <c r="GSZ47" s="85"/>
      <c r="GTA47" s="85"/>
      <c r="GTB47" s="85"/>
      <c r="GTC47" s="85"/>
      <c r="GTD47" s="85"/>
      <c r="GTE47" s="85"/>
      <c r="GTF47" s="85"/>
      <c r="GTG47" s="85"/>
      <c r="GTH47" s="85"/>
      <c r="GTI47" s="85"/>
      <c r="GTJ47" s="85"/>
      <c r="GTK47" s="85"/>
      <c r="GTL47" s="85"/>
      <c r="GTM47" s="85"/>
      <c r="GTN47" s="85"/>
      <c r="GTO47" s="85"/>
      <c r="GTP47" s="85"/>
      <c r="GTQ47" s="85"/>
      <c r="GTR47" s="85"/>
      <c r="GTS47" s="85"/>
      <c r="GTT47" s="85"/>
      <c r="GTU47" s="85"/>
      <c r="GTV47" s="85"/>
      <c r="GTW47" s="85"/>
      <c r="GTX47" s="85"/>
      <c r="GTY47" s="85"/>
      <c r="GTZ47" s="85"/>
      <c r="GUA47" s="85"/>
      <c r="GUB47" s="85"/>
      <c r="GUC47" s="85"/>
      <c r="GUD47" s="85"/>
      <c r="GUE47" s="85"/>
      <c r="GUF47" s="85"/>
      <c r="GUG47" s="85"/>
      <c r="GUH47" s="85"/>
      <c r="GUI47" s="85"/>
      <c r="GUJ47" s="85"/>
      <c r="GUK47" s="85"/>
      <c r="GUL47" s="85"/>
      <c r="GUM47" s="85"/>
      <c r="GUN47" s="85"/>
      <c r="GUO47" s="85"/>
      <c r="GUP47" s="85"/>
      <c r="GUQ47" s="85"/>
      <c r="GUR47" s="85"/>
      <c r="GUS47" s="85"/>
      <c r="GUT47" s="85"/>
      <c r="GUU47" s="85"/>
      <c r="GUV47" s="85"/>
      <c r="GUW47" s="85"/>
      <c r="GUX47" s="85"/>
      <c r="GUY47" s="85"/>
      <c r="GUZ47" s="85"/>
      <c r="GVA47" s="85"/>
      <c r="GVB47" s="85"/>
      <c r="GVC47" s="85"/>
      <c r="GVD47" s="85"/>
      <c r="GVE47" s="85"/>
      <c r="GVF47" s="85"/>
      <c r="GVG47" s="85"/>
      <c r="GVH47" s="85"/>
      <c r="GVI47" s="85"/>
      <c r="GVJ47" s="85"/>
      <c r="GVK47" s="85"/>
      <c r="GVL47" s="85"/>
      <c r="GVM47" s="85"/>
      <c r="GVN47" s="85"/>
      <c r="GVO47" s="85"/>
      <c r="GVP47" s="85"/>
      <c r="GVQ47" s="85"/>
      <c r="GVR47" s="85"/>
      <c r="GVS47" s="85"/>
      <c r="GVT47" s="85"/>
      <c r="GVU47" s="85"/>
      <c r="GVV47" s="85"/>
      <c r="GVW47" s="85"/>
      <c r="GVX47" s="85"/>
      <c r="GVY47" s="85"/>
      <c r="GVZ47" s="85"/>
      <c r="GWA47" s="85"/>
      <c r="GWB47" s="85"/>
      <c r="GWC47" s="85"/>
      <c r="GWD47" s="85"/>
      <c r="GWE47" s="85"/>
      <c r="GWF47" s="85"/>
      <c r="GWG47" s="85"/>
      <c r="GWH47" s="85"/>
      <c r="GWI47" s="85"/>
      <c r="GWJ47" s="85"/>
      <c r="GWK47" s="85"/>
      <c r="GWL47" s="85"/>
      <c r="GWM47" s="85"/>
      <c r="GWN47" s="85"/>
      <c r="GWO47" s="85"/>
      <c r="GWP47" s="85"/>
      <c r="GWQ47" s="85"/>
      <c r="GWR47" s="85"/>
      <c r="GWS47" s="85"/>
      <c r="GWT47" s="85"/>
      <c r="GWU47" s="85"/>
      <c r="GWV47" s="85"/>
      <c r="GWW47" s="85"/>
      <c r="GWX47" s="85"/>
      <c r="GWY47" s="85"/>
      <c r="GWZ47" s="85"/>
      <c r="GXA47" s="85"/>
      <c r="GXB47" s="85"/>
      <c r="GXC47" s="85"/>
      <c r="GXD47" s="85"/>
      <c r="GXE47" s="85"/>
      <c r="GXF47" s="85"/>
      <c r="GXG47" s="85"/>
      <c r="GXH47" s="85"/>
      <c r="GXI47" s="85"/>
      <c r="GXJ47" s="85"/>
      <c r="GXK47" s="85"/>
      <c r="GXL47" s="85"/>
      <c r="GXM47" s="85"/>
      <c r="GXN47" s="85"/>
      <c r="GXO47" s="85"/>
      <c r="GXP47" s="85"/>
      <c r="GXQ47" s="85"/>
      <c r="GXR47" s="85"/>
      <c r="GXS47" s="85"/>
      <c r="GXT47" s="85"/>
      <c r="GXU47" s="85"/>
      <c r="GXV47" s="85"/>
      <c r="GXW47" s="85"/>
      <c r="GXX47" s="85"/>
      <c r="GXY47" s="85"/>
      <c r="GXZ47" s="85"/>
      <c r="GYA47" s="85"/>
      <c r="GYB47" s="85"/>
      <c r="GYC47" s="85"/>
      <c r="GYD47" s="85"/>
      <c r="GYE47" s="85"/>
      <c r="GYF47" s="85"/>
      <c r="GYG47" s="85"/>
      <c r="GYH47" s="85"/>
      <c r="GYI47" s="85"/>
      <c r="GYJ47" s="85"/>
      <c r="GYK47" s="85"/>
      <c r="GYL47" s="85"/>
      <c r="GYM47" s="85"/>
      <c r="GYN47" s="85"/>
      <c r="GYO47" s="85"/>
      <c r="GYP47" s="85"/>
      <c r="GYQ47" s="85"/>
      <c r="GYR47" s="85"/>
      <c r="GYS47" s="85"/>
      <c r="GYT47" s="85"/>
      <c r="GYU47" s="85"/>
      <c r="GYV47" s="85"/>
      <c r="GYW47" s="85"/>
      <c r="GYX47" s="85"/>
      <c r="GYY47" s="85"/>
      <c r="GYZ47" s="85"/>
      <c r="GZA47" s="85"/>
      <c r="GZB47" s="85"/>
      <c r="GZC47" s="85"/>
      <c r="GZD47" s="85"/>
      <c r="GZE47" s="85"/>
      <c r="GZF47" s="85"/>
      <c r="GZG47" s="85"/>
      <c r="GZH47" s="85"/>
      <c r="GZI47" s="85"/>
      <c r="GZJ47" s="85"/>
      <c r="GZK47" s="85"/>
      <c r="GZL47" s="85"/>
      <c r="GZM47" s="85"/>
      <c r="GZN47" s="85"/>
      <c r="GZO47" s="85"/>
      <c r="GZP47" s="85"/>
      <c r="GZQ47" s="85"/>
      <c r="GZR47" s="85"/>
      <c r="GZS47" s="85"/>
      <c r="GZT47" s="85"/>
      <c r="GZU47" s="85"/>
      <c r="GZV47" s="85"/>
      <c r="GZW47" s="85"/>
      <c r="GZX47" s="85"/>
      <c r="GZY47" s="85"/>
      <c r="GZZ47" s="85"/>
      <c r="HAA47" s="85"/>
      <c r="HAB47" s="85"/>
      <c r="HAC47" s="85"/>
      <c r="HAD47" s="85"/>
      <c r="HAE47" s="85"/>
      <c r="HAF47" s="85"/>
      <c r="HAG47" s="85"/>
      <c r="HAH47" s="85"/>
      <c r="HAI47" s="85"/>
      <c r="HAJ47" s="85"/>
      <c r="HAK47" s="85"/>
      <c r="HAL47" s="85"/>
      <c r="HAM47" s="85"/>
      <c r="HAN47" s="85"/>
      <c r="HAO47" s="85"/>
      <c r="HAP47" s="85"/>
      <c r="HAQ47" s="85"/>
      <c r="HAR47" s="85"/>
      <c r="HAS47" s="85"/>
      <c r="HAT47" s="85"/>
      <c r="HAU47" s="85"/>
      <c r="HAV47" s="85"/>
      <c r="HAW47" s="85"/>
      <c r="HAX47" s="85"/>
      <c r="HAY47" s="85"/>
      <c r="HAZ47" s="85"/>
      <c r="HBA47" s="85"/>
      <c r="HBB47" s="85"/>
      <c r="HBC47" s="85"/>
      <c r="HBD47" s="85"/>
      <c r="HBE47" s="85"/>
      <c r="HBF47" s="85"/>
      <c r="HBG47" s="85"/>
      <c r="HBH47" s="85"/>
      <c r="HBI47" s="85"/>
      <c r="HBJ47" s="85"/>
      <c r="HBK47" s="85"/>
      <c r="HBL47" s="85"/>
      <c r="HBM47" s="85"/>
      <c r="HBN47" s="85"/>
      <c r="HBO47" s="85"/>
      <c r="HBP47" s="85"/>
      <c r="HBQ47" s="85"/>
      <c r="HBR47" s="85"/>
      <c r="HBS47" s="85"/>
      <c r="HBT47" s="85"/>
      <c r="HBU47" s="85"/>
      <c r="HBV47" s="85"/>
      <c r="HBW47" s="85"/>
      <c r="HBX47" s="85"/>
      <c r="HBY47" s="85"/>
      <c r="HBZ47" s="85"/>
      <c r="HCA47" s="85"/>
      <c r="HCB47" s="85"/>
      <c r="HCC47" s="85"/>
      <c r="HCD47" s="85"/>
      <c r="HCE47" s="85"/>
      <c r="HCF47" s="85"/>
      <c r="HCG47" s="85"/>
      <c r="HCH47" s="85"/>
      <c r="HCI47" s="85"/>
      <c r="HCJ47" s="85"/>
      <c r="HCK47" s="85"/>
      <c r="HCL47" s="85"/>
      <c r="HCM47" s="85"/>
      <c r="HCN47" s="85"/>
      <c r="HCO47" s="85"/>
      <c r="HCP47" s="85"/>
      <c r="HCQ47" s="85"/>
      <c r="HCR47" s="85"/>
      <c r="HCS47" s="85"/>
      <c r="HCT47" s="85"/>
      <c r="HCU47" s="85"/>
      <c r="HCV47" s="85"/>
      <c r="HCW47" s="85"/>
      <c r="HCX47" s="85"/>
      <c r="HCY47" s="85"/>
      <c r="HCZ47" s="85"/>
      <c r="HDA47" s="85"/>
      <c r="HDB47" s="85"/>
      <c r="HDC47" s="85"/>
      <c r="HDD47" s="85"/>
      <c r="HDE47" s="85"/>
      <c r="HDF47" s="85"/>
      <c r="HDG47" s="85"/>
      <c r="HDH47" s="85"/>
      <c r="HDI47" s="85"/>
      <c r="HDJ47" s="85"/>
      <c r="HDK47" s="85"/>
      <c r="HDL47" s="85"/>
      <c r="HDM47" s="85"/>
      <c r="HDN47" s="85"/>
      <c r="HDO47" s="85"/>
      <c r="HDP47" s="85"/>
      <c r="HDQ47" s="85"/>
      <c r="HDR47" s="85"/>
      <c r="HDS47" s="85"/>
      <c r="HDT47" s="85"/>
      <c r="HDU47" s="85"/>
      <c r="HDV47" s="85"/>
      <c r="HDW47" s="85"/>
      <c r="HDX47" s="85"/>
      <c r="HDY47" s="85"/>
      <c r="HDZ47" s="85"/>
      <c r="HEA47" s="85"/>
      <c r="HEB47" s="85"/>
      <c r="HEC47" s="85"/>
      <c r="HED47" s="85"/>
      <c r="HEE47" s="85"/>
      <c r="HEF47" s="85"/>
      <c r="HEG47" s="85"/>
      <c r="HEH47" s="85"/>
      <c r="HEI47" s="85"/>
      <c r="HEJ47" s="85"/>
      <c r="HEK47" s="85"/>
      <c r="HEL47" s="85"/>
      <c r="HEM47" s="85"/>
      <c r="HEN47" s="85"/>
      <c r="HEO47" s="85"/>
      <c r="HEP47" s="85"/>
      <c r="HEQ47" s="85"/>
      <c r="HER47" s="85"/>
      <c r="HES47" s="85"/>
      <c r="HET47" s="85"/>
      <c r="HEU47" s="85"/>
      <c r="HEV47" s="85"/>
      <c r="HEW47" s="85"/>
      <c r="HEX47" s="85"/>
      <c r="HEY47" s="85"/>
      <c r="HEZ47" s="85"/>
      <c r="HFA47" s="85"/>
      <c r="HFB47" s="85"/>
      <c r="HFC47" s="85"/>
      <c r="HFD47" s="85"/>
      <c r="HFE47" s="85"/>
      <c r="HFF47" s="85"/>
      <c r="HFG47" s="85"/>
      <c r="HFH47" s="85"/>
      <c r="HFI47" s="85"/>
      <c r="HFJ47" s="85"/>
      <c r="HFK47" s="85"/>
      <c r="HFL47" s="85"/>
      <c r="HFM47" s="85"/>
      <c r="HFN47" s="85"/>
      <c r="HFO47" s="85"/>
      <c r="HFP47" s="85"/>
      <c r="HFQ47" s="85"/>
      <c r="HFR47" s="85"/>
      <c r="HFS47" s="85"/>
      <c r="HFT47" s="85"/>
      <c r="HFU47" s="85"/>
      <c r="HFV47" s="85"/>
      <c r="HFW47" s="85"/>
      <c r="HFX47" s="85"/>
      <c r="HFY47" s="85"/>
      <c r="HFZ47" s="85"/>
      <c r="HGA47" s="85"/>
      <c r="HGB47" s="85"/>
      <c r="HGC47" s="85"/>
      <c r="HGD47" s="85"/>
      <c r="HGE47" s="85"/>
      <c r="HGF47" s="85"/>
      <c r="HGG47" s="85"/>
      <c r="HGH47" s="85"/>
      <c r="HGI47" s="85"/>
      <c r="HGJ47" s="85"/>
      <c r="HGK47" s="85"/>
      <c r="HGL47" s="85"/>
      <c r="HGM47" s="85"/>
      <c r="HGN47" s="85"/>
      <c r="HGO47" s="85"/>
      <c r="HGP47" s="85"/>
      <c r="HGQ47" s="85"/>
      <c r="HGR47" s="85"/>
      <c r="HGS47" s="85"/>
      <c r="HGT47" s="85"/>
      <c r="HGU47" s="85"/>
      <c r="HGV47" s="85"/>
      <c r="HGW47" s="85"/>
      <c r="HGX47" s="85"/>
      <c r="HGY47" s="85"/>
      <c r="HGZ47" s="85"/>
      <c r="HHA47" s="85"/>
      <c r="HHB47" s="85"/>
      <c r="HHC47" s="85"/>
      <c r="HHD47" s="85"/>
      <c r="HHE47" s="85"/>
      <c r="HHF47" s="85"/>
      <c r="HHG47" s="85"/>
      <c r="HHH47" s="85"/>
      <c r="HHI47" s="85"/>
      <c r="HHJ47" s="85"/>
      <c r="HHK47" s="85"/>
      <c r="HHL47" s="85"/>
      <c r="HHM47" s="85"/>
      <c r="HHN47" s="85"/>
      <c r="HHO47" s="85"/>
      <c r="HHP47" s="85"/>
      <c r="HHQ47" s="85"/>
      <c r="HHR47" s="85"/>
      <c r="HHS47" s="85"/>
      <c r="HHT47" s="85"/>
      <c r="HHU47" s="85"/>
      <c r="HHV47" s="85"/>
      <c r="HHW47" s="85"/>
      <c r="HHX47" s="85"/>
      <c r="HHY47" s="85"/>
      <c r="HHZ47" s="85"/>
      <c r="HIA47" s="85"/>
      <c r="HIB47" s="85"/>
      <c r="HIC47" s="85"/>
      <c r="HID47" s="85"/>
      <c r="HIE47" s="85"/>
      <c r="HIF47" s="85"/>
      <c r="HIG47" s="85"/>
      <c r="HIH47" s="85"/>
      <c r="HII47" s="85"/>
      <c r="HIJ47" s="85"/>
      <c r="HIK47" s="85"/>
      <c r="HIL47" s="85"/>
      <c r="HIM47" s="85"/>
      <c r="HIN47" s="85"/>
      <c r="HIO47" s="85"/>
      <c r="HIP47" s="85"/>
      <c r="HIQ47" s="85"/>
      <c r="HIR47" s="85"/>
      <c r="HIS47" s="85"/>
      <c r="HIT47" s="85"/>
      <c r="HIU47" s="85"/>
      <c r="HIV47" s="85"/>
      <c r="HIW47" s="85"/>
      <c r="HIX47" s="85"/>
      <c r="HIY47" s="85"/>
      <c r="HIZ47" s="85"/>
      <c r="HJA47" s="85"/>
      <c r="HJB47" s="85"/>
      <c r="HJC47" s="85"/>
      <c r="HJD47" s="85"/>
      <c r="HJE47" s="85"/>
      <c r="HJF47" s="85"/>
      <c r="HJG47" s="85"/>
      <c r="HJH47" s="85"/>
      <c r="HJI47" s="85"/>
      <c r="HJJ47" s="85"/>
      <c r="HJK47" s="85"/>
      <c r="HJL47" s="85"/>
      <c r="HJM47" s="85"/>
      <c r="HJN47" s="85"/>
      <c r="HJO47" s="85"/>
      <c r="HJP47" s="85"/>
      <c r="HJQ47" s="85"/>
      <c r="HJR47" s="85"/>
      <c r="HJS47" s="85"/>
      <c r="HJT47" s="85"/>
      <c r="HJU47" s="85"/>
      <c r="HJV47" s="85"/>
      <c r="HJW47" s="85"/>
      <c r="HJX47" s="85"/>
      <c r="HJY47" s="85"/>
      <c r="HJZ47" s="85"/>
      <c r="HKA47" s="85"/>
      <c r="HKB47" s="85"/>
      <c r="HKC47" s="85"/>
      <c r="HKD47" s="85"/>
      <c r="HKE47" s="85"/>
      <c r="HKF47" s="85"/>
      <c r="HKG47" s="85"/>
      <c r="HKH47" s="85"/>
      <c r="HKI47" s="85"/>
      <c r="HKJ47" s="85"/>
      <c r="HKK47" s="85"/>
      <c r="HKL47" s="85"/>
      <c r="HKM47" s="85"/>
      <c r="HKN47" s="85"/>
      <c r="HKO47" s="85"/>
      <c r="HKP47" s="85"/>
      <c r="HKQ47" s="85"/>
      <c r="HKR47" s="85"/>
      <c r="HKS47" s="85"/>
      <c r="HKT47" s="85"/>
      <c r="HKU47" s="85"/>
      <c r="HKV47" s="85"/>
      <c r="HKW47" s="85"/>
      <c r="HKX47" s="85"/>
      <c r="HKY47" s="85"/>
      <c r="HKZ47" s="85"/>
      <c r="HLA47" s="85"/>
      <c r="HLB47" s="85"/>
      <c r="HLC47" s="85"/>
      <c r="HLD47" s="85"/>
      <c r="HLE47" s="85"/>
      <c r="HLF47" s="85"/>
      <c r="HLG47" s="85"/>
      <c r="HLH47" s="85"/>
      <c r="HLI47" s="85"/>
      <c r="HLJ47" s="85"/>
      <c r="HLK47" s="85"/>
      <c r="HLL47" s="85"/>
      <c r="HLM47" s="85"/>
      <c r="HLN47" s="85"/>
      <c r="HLO47" s="85"/>
      <c r="HLP47" s="85"/>
      <c r="HLQ47" s="85"/>
      <c r="HLR47" s="85"/>
      <c r="HLS47" s="85"/>
      <c r="HLT47" s="85"/>
      <c r="HLU47" s="85"/>
      <c r="HLV47" s="85"/>
      <c r="HLW47" s="85"/>
      <c r="HLX47" s="85"/>
      <c r="HLY47" s="85"/>
      <c r="HLZ47" s="85"/>
      <c r="HMA47" s="85"/>
      <c r="HMB47" s="85"/>
      <c r="HMC47" s="85"/>
      <c r="HMD47" s="85"/>
      <c r="HME47" s="85"/>
      <c r="HMF47" s="85"/>
      <c r="HMG47" s="85"/>
      <c r="HMH47" s="85"/>
      <c r="HMI47" s="85"/>
      <c r="HMJ47" s="85"/>
      <c r="HMK47" s="85"/>
      <c r="HML47" s="85"/>
      <c r="HMM47" s="85"/>
      <c r="HMN47" s="85"/>
      <c r="HMO47" s="85"/>
      <c r="HMP47" s="85"/>
      <c r="HMQ47" s="85"/>
      <c r="HMR47" s="85"/>
      <c r="HMS47" s="85"/>
      <c r="HMT47" s="85"/>
      <c r="HMU47" s="85"/>
      <c r="HMV47" s="85"/>
      <c r="HMW47" s="85"/>
      <c r="HMX47" s="85"/>
      <c r="HMY47" s="85"/>
      <c r="HMZ47" s="85"/>
      <c r="HNA47" s="85"/>
      <c r="HNB47" s="85"/>
      <c r="HNC47" s="85"/>
      <c r="HND47" s="85"/>
      <c r="HNE47" s="85"/>
      <c r="HNF47" s="85"/>
      <c r="HNG47" s="85"/>
      <c r="HNH47" s="85"/>
      <c r="HNI47" s="85"/>
      <c r="HNJ47" s="85"/>
      <c r="HNK47" s="85"/>
      <c r="HNL47" s="85"/>
      <c r="HNM47" s="85"/>
      <c r="HNN47" s="85"/>
      <c r="HNO47" s="85"/>
      <c r="HNP47" s="85"/>
      <c r="HNQ47" s="85"/>
      <c r="HNR47" s="85"/>
      <c r="HNS47" s="85"/>
      <c r="HNT47" s="85"/>
      <c r="HNU47" s="85"/>
      <c r="HNV47" s="85"/>
      <c r="HNW47" s="85"/>
      <c r="HNX47" s="85"/>
      <c r="HNY47" s="85"/>
      <c r="HNZ47" s="85"/>
      <c r="HOA47" s="85"/>
      <c r="HOB47" s="85"/>
      <c r="HOC47" s="85"/>
      <c r="HOD47" s="85"/>
      <c r="HOE47" s="85"/>
      <c r="HOF47" s="85"/>
      <c r="HOG47" s="85"/>
      <c r="HOH47" s="85"/>
      <c r="HOI47" s="85"/>
      <c r="HOJ47" s="85"/>
      <c r="HOK47" s="85"/>
      <c r="HOL47" s="85"/>
      <c r="HOM47" s="85"/>
      <c r="HON47" s="85"/>
      <c r="HOO47" s="85"/>
      <c r="HOP47" s="85"/>
      <c r="HOQ47" s="85"/>
      <c r="HOR47" s="85"/>
      <c r="HOS47" s="85"/>
      <c r="HOT47" s="85"/>
      <c r="HOU47" s="85"/>
      <c r="HOV47" s="85"/>
      <c r="HOW47" s="85"/>
      <c r="HOX47" s="85"/>
      <c r="HOY47" s="85"/>
      <c r="HOZ47" s="85"/>
      <c r="HPA47" s="85"/>
      <c r="HPB47" s="85"/>
      <c r="HPC47" s="85"/>
      <c r="HPD47" s="85"/>
      <c r="HPE47" s="85"/>
      <c r="HPF47" s="85"/>
      <c r="HPG47" s="85"/>
      <c r="HPH47" s="85"/>
      <c r="HPI47" s="85"/>
      <c r="HPJ47" s="85"/>
      <c r="HPK47" s="85"/>
      <c r="HPL47" s="85"/>
      <c r="HPM47" s="85"/>
      <c r="HPN47" s="85"/>
      <c r="HPO47" s="85"/>
      <c r="HPP47" s="85"/>
      <c r="HPQ47" s="85"/>
      <c r="HPR47" s="85"/>
      <c r="HPS47" s="85"/>
      <c r="HPT47" s="85"/>
      <c r="HPU47" s="85"/>
      <c r="HPV47" s="85"/>
      <c r="HPW47" s="85"/>
      <c r="HPX47" s="85"/>
      <c r="HPY47" s="85"/>
      <c r="HPZ47" s="85"/>
      <c r="HQA47" s="85"/>
      <c r="HQB47" s="85"/>
      <c r="HQC47" s="85"/>
      <c r="HQD47" s="85"/>
      <c r="HQE47" s="85"/>
      <c r="HQF47" s="85"/>
      <c r="HQG47" s="85"/>
      <c r="HQH47" s="85"/>
      <c r="HQI47" s="85"/>
      <c r="HQJ47" s="85"/>
      <c r="HQK47" s="85"/>
      <c r="HQL47" s="85"/>
      <c r="HQM47" s="85"/>
      <c r="HQN47" s="85"/>
      <c r="HQO47" s="85"/>
      <c r="HQP47" s="85"/>
      <c r="HQQ47" s="85"/>
      <c r="HQR47" s="85"/>
      <c r="HQS47" s="85"/>
      <c r="HQT47" s="85"/>
      <c r="HQU47" s="85"/>
      <c r="HQV47" s="85"/>
      <c r="HQW47" s="85"/>
      <c r="HQX47" s="85"/>
      <c r="HQY47" s="85"/>
      <c r="HQZ47" s="85"/>
      <c r="HRA47" s="85"/>
      <c r="HRB47" s="85"/>
      <c r="HRC47" s="85"/>
      <c r="HRD47" s="85"/>
      <c r="HRE47" s="85"/>
      <c r="HRF47" s="85"/>
      <c r="HRG47" s="85"/>
      <c r="HRH47" s="85"/>
      <c r="HRI47" s="85"/>
      <c r="HRJ47" s="85"/>
      <c r="HRK47" s="85"/>
      <c r="HRL47" s="85"/>
      <c r="HRM47" s="85"/>
      <c r="HRN47" s="85"/>
      <c r="HRO47" s="85"/>
      <c r="HRP47" s="85"/>
      <c r="HRQ47" s="85"/>
      <c r="HRR47" s="85"/>
      <c r="HRS47" s="85"/>
      <c r="HRT47" s="85"/>
      <c r="HRU47" s="85"/>
      <c r="HRV47" s="85"/>
      <c r="HRW47" s="85"/>
      <c r="HRX47" s="85"/>
      <c r="HRY47" s="85"/>
      <c r="HRZ47" s="85"/>
      <c r="HSA47" s="85"/>
      <c r="HSB47" s="85"/>
      <c r="HSC47" s="85"/>
      <c r="HSD47" s="85"/>
      <c r="HSE47" s="85"/>
      <c r="HSF47" s="85"/>
      <c r="HSG47" s="85"/>
      <c r="HSH47" s="85"/>
      <c r="HSI47" s="85"/>
      <c r="HSJ47" s="85"/>
      <c r="HSK47" s="85"/>
      <c r="HSL47" s="85"/>
      <c r="HSM47" s="85"/>
      <c r="HSN47" s="85"/>
      <c r="HSO47" s="85"/>
      <c r="HSP47" s="85"/>
      <c r="HSQ47" s="85"/>
      <c r="HSR47" s="85"/>
      <c r="HSS47" s="85"/>
      <c r="HST47" s="85"/>
      <c r="HSU47" s="85"/>
      <c r="HSV47" s="85"/>
      <c r="HSW47" s="85"/>
      <c r="HSX47" s="85"/>
      <c r="HSY47" s="85"/>
      <c r="HSZ47" s="85"/>
      <c r="HTA47" s="85"/>
      <c r="HTB47" s="85"/>
      <c r="HTC47" s="85"/>
      <c r="HTD47" s="85"/>
      <c r="HTE47" s="85"/>
      <c r="HTF47" s="85"/>
      <c r="HTG47" s="85"/>
      <c r="HTH47" s="85"/>
      <c r="HTI47" s="85"/>
      <c r="HTJ47" s="85"/>
      <c r="HTK47" s="85"/>
      <c r="HTL47" s="85"/>
      <c r="HTM47" s="85"/>
      <c r="HTN47" s="85"/>
      <c r="HTO47" s="85"/>
      <c r="HTP47" s="85"/>
      <c r="HTQ47" s="85"/>
      <c r="HTR47" s="85"/>
      <c r="HTS47" s="85"/>
      <c r="HTT47" s="85"/>
      <c r="HTU47" s="85"/>
      <c r="HTV47" s="85"/>
      <c r="HTW47" s="85"/>
      <c r="HTX47" s="85"/>
      <c r="HTY47" s="85"/>
      <c r="HTZ47" s="85"/>
      <c r="HUA47" s="85"/>
      <c r="HUB47" s="85"/>
      <c r="HUC47" s="85"/>
      <c r="HUD47" s="85"/>
      <c r="HUE47" s="85"/>
      <c r="HUF47" s="85"/>
      <c r="HUG47" s="85"/>
      <c r="HUH47" s="85"/>
      <c r="HUI47" s="85"/>
      <c r="HUJ47" s="85"/>
      <c r="HUK47" s="85"/>
      <c r="HUL47" s="85"/>
      <c r="HUM47" s="85"/>
      <c r="HUN47" s="85"/>
      <c r="HUO47" s="85"/>
      <c r="HUP47" s="85"/>
      <c r="HUQ47" s="85"/>
      <c r="HUR47" s="85"/>
      <c r="HUS47" s="85"/>
      <c r="HUT47" s="85"/>
      <c r="HUU47" s="85"/>
      <c r="HUV47" s="85"/>
      <c r="HUW47" s="85"/>
      <c r="HUX47" s="85"/>
      <c r="HUY47" s="85"/>
      <c r="HUZ47" s="85"/>
      <c r="HVA47" s="85"/>
      <c r="HVB47" s="85"/>
      <c r="HVC47" s="85"/>
      <c r="HVD47" s="85"/>
      <c r="HVE47" s="85"/>
      <c r="HVF47" s="85"/>
      <c r="HVG47" s="85"/>
      <c r="HVH47" s="85"/>
      <c r="HVI47" s="85"/>
      <c r="HVJ47" s="85"/>
      <c r="HVK47" s="85"/>
      <c r="HVL47" s="85"/>
      <c r="HVM47" s="85"/>
      <c r="HVN47" s="85"/>
      <c r="HVO47" s="85"/>
      <c r="HVP47" s="85"/>
      <c r="HVQ47" s="85"/>
      <c r="HVR47" s="85"/>
      <c r="HVS47" s="85"/>
      <c r="HVT47" s="85"/>
      <c r="HVU47" s="85"/>
      <c r="HVV47" s="85"/>
      <c r="HVW47" s="85"/>
      <c r="HVX47" s="85"/>
      <c r="HVY47" s="85"/>
      <c r="HVZ47" s="85"/>
      <c r="HWA47" s="85"/>
      <c r="HWB47" s="85"/>
      <c r="HWC47" s="85"/>
      <c r="HWD47" s="85"/>
      <c r="HWE47" s="85"/>
      <c r="HWF47" s="85"/>
      <c r="HWG47" s="85"/>
      <c r="HWH47" s="85"/>
      <c r="HWI47" s="85"/>
      <c r="HWJ47" s="85"/>
      <c r="HWK47" s="85"/>
      <c r="HWL47" s="85"/>
      <c r="HWM47" s="85"/>
      <c r="HWN47" s="85"/>
      <c r="HWO47" s="85"/>
      <c r="HWP47" s="85"/>
      <c r="HWQ47" s="85"/>
      <c r="HWR47" s="85"/>
      <c r="HWS47" s="85"/>
      <c r="HWT47" s="85"/>
      <c r="HWU47" s="85"/>
      <c r="HWV47" s="85"/>
      <c r="HWW47" s="85"/>
      <c r="HWX47" s="85"/>
      <c r="HWY47" s="85"/>
      <c r="HWZ47" s="85"/>
      <c r="HXA47" s="85"/>
      <c r="HXB47" s="85"/>
      <c r="HXC47" s="85"/>
      <c r="HXD47" s="85"/>
      <c r="HXE47" s="85"/>
      <c r="HXF47" s="85"/>
      <c r="HXG47" s="85"/>
      <c r="HXH47" s="85"/>
      <c r="HXI47" s="85"/>
      <c r="HXJ47" s="85"/>
      <c r="HXK47" s="85"/>
      <c r="HXL47" s="85"/>
      <c r="HXM47" s="85"/>
      <c r="HXN47" s="85"/>
      <c r="HXO47" s="85"/>
      <c r="HXP47" s="85"/>
      <c r="HXQ47" s="85"/>
      <c r="HXR47" s="85"/>
      <c r="HXS47" s="85"/>
      <c r="HXT47" s="85"/>
      <c r="HXU47" s="85"/>
      <c r="HXV47" s="85"/>
      <c r="HXW47" s="85"/>
      <c r="HXX47" s="85"/>
      <c r="HXY47" s="85"/>
      <c r="HXZ47" s="85"/>
      <c r="HYA47" s="85"/>
      <c r="HYB47" s="85"/>
      <c r="HYC47" s="85"/>
      <c r="HYD47" s="85"/>
      <c r="HYE47" s="85"/>
      <c r="HYF47" s="85"/>
      <c r="HYG47" s="85"/>
      <c r="HYH47" s="85"/>
      <c r="HYI47" s="85"/>
      <c r="HYJ47" s="85"/>
      <c r="HYK47" s="85"/>
      <c r="HYL47" s="85"/>
      <c r="HYM47" s="85"/>
      <c r="HYN47" s="85"/>
      <c r="HYO47" s="85"/>
      <c r="HYP47" s="85"/>
      <c r="HYQ47" s="85"/>
      <c r="HYR47" s="85"/>
      <c r="HYS47" s="85"/>
      <c r="HYT47" s="85"/>
      <c r="HYU47" s="85"/>
      <c r="HYV47" s="85"/>
      <c r="HYW47" s="85"/>
      <c r="HYX47" s="85"/>
      <c r="HYY47" s="85"/>
      <c r="HYZ47" s="85"/>
      <c r="HZA47" s="85"/>
      <c r="HZB47" s="85"/>
      <c r="HZC47" s="85"/>
      <c r="HZD47" s="85"/>
      <c r="HZE47" s="85"/>
      <c r="HZF47" s="85"/>
      <c r="HZG47" s="85"/>
      <c r="HZH47" s="85"/>
      <c r="HZI47" s="85"/>
      <c r="HZJ47" s="85"/>
      <c r="HZK47" s="85"/>
      <c r="HZL47" s="85"/>
      <c r="HZM47" s="85"/>
      <c r="HZN47" s="85"/>
      <c r="HZO47" s="85"/>
      <c r="HZP47" s="85"/>
      <c r="HZQ47" s="85"/>
      <c r="HZR47" s="85"/>
      <c r="HZS47" s="85"/>
      <c r="HZT47" s="85"/>
      <c r="HZU47" s="85"/>
      <c r="HZV47" s="85"/>
      <c r="HZW47" s="85"/>
      <c r="HZX47" s="85"/>
      <c r="HZY47" s="85"/>
      <c r="HZZ47" s="85"/>
      <c r="IAA47" s="85"/>
      <c r="IAB47" s="85"/>
      <c r="IAC47" s="85"/>
      <c r="IAD47" s="85"/>
      <c r="IAE47" s="85"/>
      <c r="IAF47" s="85"/>
      <c r="IAG47" s="85"/>
      <c r="IAH47" s="85"/>
      <c r="IAI47" s="85"/>
      <c r="IAJ47" s="85"/>
      <c r="IAK47" s="85"/>
      <c r="IAL47" s="85"/>
      <c r="IAM47" s="85"/>
      <c r="IAN47" s="85"/>
      <c r="IAO47" s="85"/>
      <c r="IAP47" s="85"/>
      <c r="IAQ47" s="85"/>
      <c r="IAR47" s="85"/>
      <c r="IAS47" s="85"/>
      <c r="IAT47" s="85"/>
      <c r="IAU47" s="85"/>
      <c r="IAV47" s="85"/>
      <c r="IAW47" s="85"/>
      <c r="IAX47" s="85"/>
      <c r="IAY47" s="85"/>
      <c r="IAZ47" s="85"/>
      <c r="IBA47" s="85"/>
      <c r="IBB47" s="85"/>
      <c r="IBC47" s="85"/>
      <c r="IBD47" s="85"/>
      <c r="IBE47" s="85"/>
      <c r="IBF47" s="85"/>
      <c r="IBG47" s="85"/>
      <c r="IBH47" s="85"/>
      <c r="IBI47" s="85"/>
      <c r="IBJ47" s="85"/>
      <c r="IBK47" s="85"/>
      <c r="IBL47" s="85"/>
      <c r="IBM47" s="85"/>
      <c r="IBN47" s="85"/>
      <c r="IBO47" s="85"/>
      <c r="IBP47" s="85"/>
      <c r="IBQ47" s="85"/>
      <c r="IBR47" s="85"/>
      <c r="IBS47" s="85"/>
      <c r="IBT47" s="85"/>
      <c r="IBU47" s="85"/>
      <c r="IBV47" s="85"/>
      <c r="IBW47" s="85"/>
      <c r="IBX47" s="85"/>
      <c r="IBY47" s="85"/>
      <c r="IBZ47" s="85"/>
      <c r="ICA47" s="85"/>
      <c r="ICB47" s="85"/>
      <c r="ICC47" s="85"/>
      <c r="ICD47" s="85"/>
      <c r="ICE47" s="85"/>
      <c r="ICF47" s="85"/>
      <c r="ICG47" s="85"/>
      <c r="ICH47" s="85"/>
      <c r="ICI47" s="85"/>
      <c r="ICJ47" s="85"/>
      <c r="ICK47" s="85"/>
      <c r="ICL47" s="85"/>
      <c r="ICM47" s="85"/>
      <c r="ICN47" s="85"/>
      <c r="ICO47" s="85"/>
      <c r="ICP47" s="85"/>
      <c r="ICQ47" s="85"/>
      <c r="ICR47" s="85"/>
      <c r="ICS47" s="85"/>
      <c r="ICT47" s="85"/>
      <c r="ICU47" s="85"/>
      <c r="ICV47" s="85"/>
      <c r="ICW47" s="85"/>
      <c r="ICX47" s="85"/>
      <c r="ICY47" s="85"/>
      <c r="ICZ47" s="85"/>
      <c r="IDA47" s="85"/>
      <c r="IDB47" s="85"/>
      <c r="IDC47" s="85"/>
      <c r="IDD47" s="85"/>
      <c r="IDE47" s="85"/>
      <c r="IDF47" s="85"/>
      <c r="IDG47" s="85"/>
      <c r="IDH47" s="85"/>
      <c r="IDI47" s="85"/>
      <c r="IDJ47" s="85"/>
      <c r="IDK47" s="85"/>
      <c r="IDL47" s="85"/>
      <c r="IDM47" s="85"/>
      <c r="IDN47" s="85"/>
      <c r="IDO47" s="85"/>
      <c r="IDP47" s="85"/>
      <c r="IDQ47" s="85"/>
      <c r="IDR47" s="85"/>
      <c r="IDS47" s="85"/>
      <c r="IDT47" s="85"/>
      <c r="IDU47" s="85"/>
      <c r="IDV47" s="85"/>
      <c r="IDW47" s="85"/>
      <c r="IDX47" s="85"/>
      <c r="IDY47" s="85"/>
      <c r="IDZ47" s="85"/>
      <c r="IEA47" s="85"/>
      <c r="IEB47" s="85"/>
      <c r="IEC47" s="85"/>
      <c r="IED47" s="85"/>
      <c r="IEE47" s="85"/>
      <c r="IEF47" s="85"/>
      <c r="IEG47" s="85"/>
      <c r="IEH47" s="85"/>
      <c r="IEI47" s="85"/>
      <c r="IEJ47" s="85"/>
      <c r="IEK47" s="85"/>
      <c r="IEL47" s="85"/>
      <c r="IEM47" s="85"/>
      <c r="IEN47" s="85"/>
      <c r="IEO47" s="85"/>
      <c r="IEP47" s="85"/>
      <c r="IEQ47" s="85"/>
      <c r="IER47" s="85"/>
      <c r="IES47" s="85"/>
      <c r="IET47" s="85"/>
      <c r="IEU47" s="85"/>
      <c r="IEV47" s="85"/>
      <c r="IEW47" s="85"/>
      <c r="IEX47" s="85"/>
      <c r="IEY47" s="85"/>
      <c r="IEZ47" s="85"/>
      <c r="IFA47" s="85"/>
      <c r="IFB47" s="85"/>
      <c r="IFC47" s="85"/>
      <c r="IFD47" s="85"/>
      <c r="IFE47" s="85"/>
      <c r="IFF47" s="85"/>
      <c r="IFG47" s="85"/>
      <c r="IFH47" s="85"/>
      <c r="IFI47" s="85"/>
      <c r="IFJ47" s="85"/>
      <c r="IFK47" s="85"/>
      <c r="IFL47" s="85"/>
      <c r="IFM47" s="85"/>
      <c r="IFN47" s="85"/>
      <c r="IFO47" s="85"/>
      <c r="IFP47" s="85"/>
      <c r="IFQ47" s="85"/>
      <c r="IFR47" s="85"/>
      <c r="IFS47" s="85"/>
      <c r="IFT47" s="85"/>
      <c r="IFU47" s="85"/>
      <c r="IFV47" s="85"/>
      <c r="IFW47" s="85"/>
      <c r="IFX47" s="85"/>
      <c r="IFY47" s="85"/>
      <c r="IFZ47" s="85"/>
      <c r="IGA47" s="85"/>
      <c r="IGB47" s="85"/>
      <c r="IGC47" s="85"/>
      <c r="IGD47" s="85"/>
      <c r="IGE47" s="85"/>
      <c r="IGF47" s="85"/>
      <c r="IGG47" s="85"/>
      <c r="IGH47" s="85"/>
      <c r="IGI47" s="85"/>
      <c r="IGJ47" s="85"/>
      <c r="IGK47" s="85"/>
      <c r="IGL47" s="85"/>
      <c r="IGM47" s="85"/>
      <c r="IGN47" s="85"/>
      <c r="IGO47" s="85"/>
      <c r="IGP47" s="85"/>
      <c r="IGQ47" s="85"/>
      <c r="IGR47" s="85"/>
      <c r="IGS47" s="85"/>
      <c r="IGT47" s="85"/>
      <c r="IGU47" s="85"/>
      <c r="IGV47" s="85"/>
      <c r="IGW47" s="85"/>
      <c r="IGX47" s="85"/>
      <c r="IGY47" s="85"/>
      <c r="IGZ47" s="85"/>
      <c r="IHA47" s="85"/>
      <c r="IHB47" s="85"/>
      <c r="IHC47" s="85"/>
      <c r="IHD47" s="85"/>
      <c r="IHE47" s="85"/>
      <c r="IHF47" s="85"/>
      <c r="IHG47" s="85"/>
      <c r="IHH47" s="85"/>
      <c r="IHI47" s="85"/>
      <c r="IHJ47" s="85"/>
      <c r="IHK47" s="85"/>
      <c r="IHL47" s="85"/>
      <c r="IHM47" s="85"/>
      <c r="IHN47" s="85"/>
      <c r="IHO47" s="85"/>
      <c r="IHP47" s="85"/>
      <c r="IHQ47" s="85"/>
      <c r="IHR47" s="85"/>
      <c r="IHS47" s="85"/>
      <c r="IHT47" s="85"/>
      <c r="IHU47" s="85"/>
      <c r="IHV47" s="85"/>
      <c r="IHW47" s="85"/>
      <c r="IHX47" s="85"/>
      <c r="IHY47" s="85"/>
      <c r="IHZ47" s="85"/>
      <c r="IIA47" s="85"/>
      <c r="IIB47" s="85"/>
      <c r="IIC47" s="85"/>
      <c r="IID47" s="85"/>
      <c r="IIE47" s="85"/>
      <c r="IIF47" s="85"/>
      <c r="IIG47" s="85"/>
      <c r="IIH47" s="85"/>
      <c r="III47" s="85"/>
      <c r="IIJ47" s="85"/>
      <c r="IIK47" s="85"/>
      <c r="IIL47" s="85"/>
      <c r="IIM47" s="85"/>
      <c r="IIN47" s="85"/>
      <c r="IIO47" s="85"/>
      <c r="IIP47" s="85"/>
      <c r="IIQ47" s="85"/>
      <c r="IIR47" s="85"/>
      <c r="IIS47" s="85"/>
      <c r="IIT47" s="85"/>
      <c r="IIU47" s="85"/>
      <c r="IIV47" s="85"/>
      <c r="IIW47" s="85"/>
      <c r="IIX47" s="85"/>
      <c r="IIY47" s="85"/>
      <c r="IIZ47" s="85"/>
      <c r="IJA47" s="85"/>
      <c r="IJB47" s="85"/>
      <c r="IJC47" s="85"/>
      <c r="IJD47" s="85"/>
      <c r="IJE47" s="85"/>
      <c r="IJF47" s="85"/>
      <c r="IJG47" s="85"/>
      <c r="IJH47" s="85"/>
      <c r="IJI47" s="85"/>
      <c r="IJJ47" s="85"/>
      <c r="IJK47" s="85"/>
      <c r="IJL47" s="85"/>
      <c r="IJM47" s="85"/>
      <c r="IJN47" s="85"/>
      <c r="IJO47" s="85"/>
      <c r="IJP47" s="85"/>
      <c r="IJQ47" s="85"/>
      <c r="IJR47" s="85"/>
      <c r="IJS47" s="85"/>
      <c r="IJT47" s="85"/>
      <c r="IJU47" s="85"/>
      <c r="IJV47" s="85"/>
      <c r="IJW47" s="85"/>
      <c r="IJX47" s="85"/>
      <c r="IJY47" s="85"/>
      <c r="IJZ47" s="85"/>
      <c r="IKA47" s="85"/>
      <c r="IKB47" s="85"/>
      <c r="IKC47" s="85"/>
      <c r="IKD47" s="85"/>
      <c r="IKE47" s="85"/>
      <c r="IKF47" s="85"/>
      <c r="IKG47" s="85"/>
      <c r="IKH47" s="85"/>
      <c r="IKI47" s="85"/>
      <c r="IKJ47" s="85"/>
      <c r="IKK47" s="85"/>
      <c r="IKL47" s="85"/>
      <c r="IKM47" s="85"/>
      <c r="IKN47" s="85"/>
      <c r="IKO47" s="85"/>
      <c r="IKP47" s="85"/>
      <c r="IKQ47" s="85"/>
      <c r="IKR47" s="85"/>
      <c r="IKS47" s="85"/>
      <c r="IKT47" s="85"/>
      <c r="IKU47" s="85"/>
      <c r="IKV47" s="85"/>
      <c r="IKW47" s="85"/>
      <c r="IKX47" s="85"/>
      <c r="IKY47" s="85"/>
      <c r="IKZ47" s="85"/>
      <c r="ILA47" s="85"/>
      <c r="ILB47" s="85"/>
      <c r="ILC47" s="85"/>
      <c r="ILD47" s="85"/>
      <c r="ILE47" s="85"/>
      <c r="ILF47" s="85"/>
      <c r="ILG47" s="85"/>
      <c r="ILH47" s="85"/>
      <c r="ILI47" s="85"/>
      <c r="ILJ47" s="85"/>
      <c r="ILK47" s="85"/>
      <c r="ILL47" s="85"/>
      <c r="ILM47" s="85"/>
      <c r="ILN47" s="85"/>
      <c r="ILO47" s="85"/>
      <c r="ILP47" s="85"/>
      <c r="ILQ47" s="85"/>
      <c r="ILR47" s="85"/>
      <c r="ILS47" s="85"/>
      <c r="ILT47" s="85"/>
      <c r="ILU47" s="85"/>
      <c r="ILV47" s="85"/>
      <c r="ILW47" s="85"/>
      <c r="ILX47" s="85"/>
      <c r="ILY47" s="85"/>
      <c r="ILZ47" s="85"/>
      <c r="IMA47" s="85"/>
      <c r="IMB47" s="85"/>
      <c r="IMC47" s="85"/>
      <c r="IMD47" s="85"/>
      <c r="IME47" s="85"/>
      <c r="IMF47" s="85"/>
      <c r="IMG47" s="85"/>
      <c r="IMH47" s="85"/>
      <c r="IMI47" s="85"/>
      <c r="IMJ47" s="85"/>
      <c r="IMK47" s="85"/>
      <c r="IML47" s="85"/>
      <c r="IMM47" s="85"/>
      <c r="IMN47" s="85"/>
      <c r="IMO47" s="85"/>
      <c r="IMP47" s="85"/>
      <c r="IMQ47" s="85"/>
      <c r="IMR47" s="85"/>
      <c r="IMS47" s="85"/>
      <c r="IMT47" s="85"/>
      <c r="IMU47" s="85"/>
      <c r="IMV47" s="85"/>
      <c r="IMW47" s="85"/>
      <c r="IMX47" s="85"/>
      <c r="IMY47" s="85"/>
      <c r="IMZ47" s="85"/>
      <c r="INA47" s="85"/>
      <c r="INB47" s="85"/>
      <c r="INC47" s="85"/>
      <c r="IND47" s="85"/>
      <c r="INE47" s="85"/>
      <c r="INF47" s="85"/>
      <c r="ING47" s="85"/>
      <c r="INH47" s="85"/>
      <c r="INI47" s="85"/>
      <c r="INJ47" s="85"/>
      <c r="INK47" s="85"/>
      <c r="INL47" s="85"/>
      <c r="INM47" s="85"/>
      <c r="INN47" s="85"/>
      <c r="INO47" s="85"/>
      <c r="INP47" s="85"/>
      <c r="INQ47" s="85"/>
      <c r="INR47" s="85"/>
      <c r="INS47" s="85"/>
      <c r="INT47" s="85"/>
      <c r="INU47" s="85"/>
      <c r="INV47" s="85"/>
      <c r="INW47" s="85"/>
      <c r="INX47" s="85"/>
      <c r="INY47" s="85"/>
      <c r="INZ47" s="85"/>
      <c r="IOA47" s="85"/>
      <c r="IOB47" s="85"/>
      <c r="IOC47" s="85"/>
      <c r="IOD47" s="85"/>
      <c r="IOE47" s="85"/>
      <c r="IOF47" s="85"/>
      <c r="IOG47" s="85"/>
      <c r="IOH47" s="85"/>
      <c r="IOI47" s="85"/>
      <c r="IOJ47" s="85"/>
      <c r="IOK47" s="85"/>
      <c r="IOL47" s="85"/>
      <c r="IOM47" s="85"/>
      <c r="ION47" s="85"/>
      <c r="IOO47" s="85"/>
      <c r="IOP47" s="85"/>
      <c r="IOQ47" s="85"/>
      <c r="IOR47" s="85"/>
      <c r="IOS47" s="85"/>
      <c r="IOT47" s="85"/>
      <c r="IOU47" s="85"/>
      <c r="IOV47" s="85"/>
      <c r="IOW47" s="85"/>
      <c r="IOX47" s="85"/>
      <c r="IOY47" s="85"/>
      <c r="IOZ47" s="85"/>
      <c r="IPA47" s="85"/>
      <c r="IPB47" s="85"/>
      <c r="IPC47" s="85"/>
      <c r="IPD47" s="85"/>
      <c r="IPE47" s="85"/>
      <c r="IPF47" s="85"/>
      <c r="IPG47" s="85"/>
      <c r="IPH47" s="85"/>
      <c r="IPI47" s="85"/>
      <c r="IPJ47" s="85"/>
      <c r="IPK47" s="85"/>
      <c r="IPL47" s="85"/>
      <c r="IPM47" s="85"/>
      <c r="IPN47" s="85"/>
      <c r="IPO47" s="85"/>
      <c r="IPP47" s="85"/>
      <c r="IPQ47" s="85"/>
      <c r="IPR47" s="85"/>
      <c r="IPS47" s="85"/>
      <c r="IPT47" s="85"/>
      <c r="IPU47" s="85"/>
      <c r="IPV47" s="85"/>
      <c r="IPW47" s="85"/>
      <c r="IPX47" s="85"/>
      <c r="IPY47" s="85"/>
      <c r="IPZ47" s="85"/>
      <c r="IQA47" s="85"/>
      <c r="IQB47" s="85"/>
      <c r="IQC47" s="85"/>
      <c r="IQD47" s="85"/>
      <c r="IQE47" s="85"/>
      <c r="IQF47" s="85"/>
      <c r="IQG47" s="85"/>
      <c r="IQH47" s="85"/>
      <c r="IQI47" s="85"/>
      <c r="IQJ47" s="85"/>
      <c r="IQK47" s="85"/>
      <c r="IQL47" s="85"/>
      <c r="IQM47" s="85"/>
      <c r="IQN47" s="85"/>
      <c r="IQO47" s="85"/>
      <c r="IQP47" s="85"/>
      <c r="IQQ47" s="85"/>
      <c r="IQR47" s="85"/>
      <c r="IQS47" s="85"/>
      <c r="IQT47" s="85"/>
      <c r="IQU47" s="85"/>
      <c r="IQV47" s="85"/>
      <c r="IQW47" s="85"/>
      <c r="IQX47" s="85"/>
      <c r="IQY47" s="85"/>
      <c r="IQZ47" s="85"/>
      <c r="IRA47" s="85"/>
      <c r="IRB47" s="85"/>
      <c r="IRC47" s="85"/>
      <c r="IRD47" s="85"/>
      <c r="IRE47" s="85"/>
      <c r="IRF47" s="85"/>
      <c r="IRG47" s="85"/>
      <c r="IRH47" s="85"/>
      <c r="IRI47" s="85"/>
      <c r="IRJ47" s="85"/>
      <c r="IRK47" s="85"/>
      <c r="IRL47" s="85"/>
      <c r="IRM47" s="85"/>
      <c r="IRN47" s="85"/>
      <c r="IRO47" s="85"/>
      <c r="IRP47" s="85"/>
      <c r="IRQ47" s="85"/>
      <c r="IRR47" s="85"/>
      <c r="IRS47" s="85"/>
      <c r="IRT47" s="85"/>
      <c r="IRU47" s="85"/>
      <c r="IRV47" s="85"/>
      <c r="IRW47" s="85"/>
      <c r="IRX47" s="85"/>
      <c r="IRY47" s="85"/>
      <c r="IRZ47" s="85"/>
      <c r="ISA47" s="85"/>
      <c r="ISB47" s="85"/>
      <c r="ISC47" s="85"/>
      <c r="ISD47" s="85"/>
      <c r="ISE47" s="85"/>
      <c r="ISF47" s="85"/>
      <c r="ISG47" s="85"/>
      <c r="ISH47" s="85"/>
      <c r="ISI47" s="85"/>
      <c r="ISJ47" s="85"/>
      <c r="ISK47" s="85"/>
      <c r="ISL47" s="85"/>
      <c r="ISM47" s="85"/>
      <c r="ISN47" s="85"/>
      <c r="ISO47" s="85"/>
      <c r="ISP47" s="85"/>
      <c r="ISQ47" s="85"/>
      <c r="ISR47" s="85"/>
      <c r="ISS47" s="85"/>
      <c r="IST47" s="85"/>
      <c r="ISU47" s="85"/>
      <c r="ISV47" s="85"/>
      <c r="ISW47" s="85"/>
      <c r="ISX47" s="85"/>
      <c r="ISY47" s="85"/>
      <c r="ISZ47" s="85"/>
      <c r="ITA47" s="85"/>
      <c r="ITB47" s="85"/>
      <c r="ITC47" s="85"/>
      <c r="ITD47" s="85"/>
      <c r="ITE47" s="85"/>
      <c r="ITF47" s="85"/>
      <c r="ITG47" s="85"/>
      <c r="ITH47" s="85"/>
      <c r="ITI47" s="85"/>
      <c r="ITJ47" s="85"/>
      <c r="ITK47" s="85"/>
      <c r="ITL47" s="85"/>
      <c r="ITM47" s="85"/>
      <c r="ITN47" s="85"/>
      <c r="ITO47" s="85"/>
      <c r="ITP47" s="85"/>
      <c r="ITQ47" s="85"/>
      <c r="ITR47" s="85"/>
      <c r="ITS47" s="85"/>
      <c r="ITT47" s="85"/>
      <c r="ITU47" s="85"/>
      <c r="ITV47" s="85"/>
      <c r="ITW47" s="85"/>
      <c r="ITX47" s="85"/>
      <c r="ITY47" s="85"/>
      <c r="ITZ47" s="85"/>
      <c r="IUA47" s="85"/>
      <c r="IUB47" s="85"/>
      <c r="IUC47" s="85"/>
      <c r="IUD47" s="85"/>
      <c r="IUE47" s="85"/>
      <c r="IUF47" s="85"/>
      <c r="IUG47" s="85"/>
      <c r="IUH47" s="85"/>
      <c r="IUI47" s="85"/>
      <c r="IUJ47" s="85"/>
      <c r="IUK47" s="85"/>
      <c r="IUL47" s="85"/>
      <c r="IUM47" s="85"/>
      <c r="IUN47" s="85"/>
      <c r="IUO47" s="85"/>
      <c r="IUP47" s="85"/>
      <c r="IUQ47" s="85"/>
      <c r="IUR47" s="85"/>
      <c r="IUS47" s="85"/>
      <c r="IUT47" s="85"/>
      <c r="IUU47" s="85"/>
      <c r="IUV47" s="85"/>
      <c r="IUW47" s="85"/>
      <c r="IUX47" s="85"/>
      <c r="IUY47" s="85"/>
      <c r="IUZ47" s="85"/>
      <c r="IVA47" s="85"/>
      <c r="IVB47" s="85"/>
      <c r="IVC47" s="85"/>
      <c r="IVD47" s="85"/>
      <c r="IVE47" s="85"/>
      <c r="IVF47" s="85"/>
      <c r="IVG47" s="85"/>
      <c r="IVH47" s="85"/>
      <c r="IVI47" s="85"/>
      <c r="IVJ47" s="85"/>
      <c r="IVK47" s="85"/>
      <c r="IVL47" s="85"/>
      <c r="IVM47" s="85"/>
      <c r="IVN47" s="85"/>
      <c r="IVO47" s="85"/>
      <c r="IVP47" s="85"/>
      <c r="IVQ47" s="85"/>
      <c r="IVR47" s="85"/>
      <c r="IVS47" s="85"/>
      <c r="IVT47" s="85"/>
      <c r="IVU47" s="85"/>
      <c r="IVV47" s="85"/>
      <c r="IVW47" s="85"/>
      <c r="IVX47" s="85"/>
      <c r="IVY47" s="85"/>
      <c r="IVZ47" s="85"/>
      <c r="IWA47" s="85"/>
      <c r="IWB47" s="85"/>
      <c r="IWC47" s="85"/>
      <c r="IWD47" s="85"/>
      <c r="IWE47" s="85"/>
      <c r="IWF47" s="85"/>
      <c r="IWG47" s="85"/>
      <c r="IWH47" s="85"/>
      <c r="IWI47" s="85"/>
      <c r="IWJ47" s="85"/>
      <c r="IWK47" s="85"/>
      <c r="IWL47" s="85"/>
      <c r="IWM47" s="85"/>
      <c r="IWN47" s="85"/>
      <c r="IWO47" s="85"/>
      <c r="IWP47" s="85"/>
      <c r="IWQ47" s="85"/>
      <c r="IWR47" s="85"/>
      <c r="IWS47" s="85"/>
      <c r="IWT47" s="85"/>
      <c r="IWU47" s="85"/>
      <c r="IWV47" s="85"/>
      <c r="IWW47" s="85"/>
      <c r="IWX47" s="85"/>
      <c r="IWY47" s="85"/>
      <c r="IWZ47" s="85"/>
      <c r="IXA47" s="85"/>
      <c r="IXB47" s="85"/>
      <c r="IXC47" s="85"/>
      <c r="IXD47" s="85"/>
      <c r="IXE47" s="85"/>
      <c r="IXF47" s="85"/>
      <c r="IXG47" s="85"/>
      <c r="IXH47" s="85"/>
      <c r="IXI47" s="85"/>
      <c r="IXJ47" s="85"/>
      <c r="IXK47" s="85"/>
      <c r="IXL47" s="85"/>
      <c r="IXM47" s="85"/>
      <c r="IXN47" s="85"/>
      <c r="IXO47" s="85"/>
      <c r="IXP47" s="85"/>
      <c r="IXQ47" s="85"/>
      <c r="IXR47" s="85"/>
      <c r="IXS47" s="85"/>
      <c r="IXT47" s="85"/>
      <c r="IXU47" s="85"/>
      <c r="IXV47" s="85"/>
      <c r="IXW47" s="85"/>
      <c r="IXX47" s="85"/>
      <c r="IXY47" s="85"/>
      <c r="IXZ47" s="85"/>
      <c r="IYA47" s="85"/>
      <c r="IYB47" s="85"/>
      <c r="IYC47" s="85"/>
      <c r="IYD47" s="85"/>
      <c r="IYE47" s="85"/>
      <c r="IYF47" s="85"/>
      <c r="IYG47" s="85"/>
      <c r="IYH47" s="85"/>
      <c r="IYI47" s="85"/>
      <c r="IYJ47" s="85"/>
      <c r="IYK47" s="85"/>
      <c r="IYL47" s="85"/>
      <c r="IYM47" s="85"/>
      <c r="IYN47" s="85"/>
      <c r="IYO47" s="85"/>
      <c r="IYP47" s="85"/>
      <c r="IYQ47" s="85"/>
      <c r="IYR47" s="85"/>
      <c r="IYS47" s="85"/>
      <c r="IYT47" s="85"/>
      <c r="IYU47" s="85"/>
      <c r="IYV47" s="85"/>
      <c r="IYW47" s="85"/>
      <c r="IYX47" s="85"/>
      <c r="IYY47" s="85"/>
      <c r="IYZ47" s="85"/>
      <c r="IZA47" s="85"/>
      <c r="IZB47" s="85"/>
      <c r="IZC47" s="85"/>
      <c r="IZD47" s="85"/>
      <c r="IZE47" s="85"/>
      <c r="IZF47" s="85"/>
      <c r="IZG47" s="85"/>
      <c r="IZH47" s="85"/>
      <c r="IZI47" s="85"/>
      <c r="IZJ47" s="85"/>
      <c r="IZK47" s="85"/>
      <c r="IZL47" s="85"/>
      <c r="IZM47" s="85"/>
      <c r="IZN47" s="85"/>
      <c r="IZO47" s="85"/>
      <c r="IZP47" s="85"/>
      <c r="IZQ47" s="85"/>
      <c r="IZR47" s="85"/>
      <c r="IZS47" s="85"/>
      <c r="IZT47" s="85"/>
      <c r="IZU47" s="85"/>
      <c r="IZV47" s="85"/>
      <c r="IZW47" s="85"/>
      <c r="IZX47" s="85"/>
      <c r="IZY47" s="85"/>
      <c r="IZZ47" s="85"/>
      <c r="JAA47" s="85"/>
      <c r="JAB47" s="85"/>
      <c r="JAC47" s="85"/>
      <c r="JAD47" s="85"/>
      <c r="JAE47" s="85"/>
      <c r="JAF47" s="85"/>
      <c r="JAG47" s="85"/>
      <c r="JAH47" s="85"/>
      <c r="JAI47" s="85"/>
      <c r="JAJ47" s="85"/>
      <c r="JAK47" s="85"/>
      <c r="JAL47" s="85"/>
      <c r="JAM47" s="85"/>
      <c r="JAN47" s="85"/>
      <c r="JAO47" s="85"/>
      <c r="JAP47" s="85"/>
      <c r="JAQ47" s="85"/>
      <c r="JAR47" s="85"/>
      <c r="JAS47" s="85"/>
      <c r="JAT47" s="85"/>
      <c r="JAU47" s="85"/>
      <c r="JAV47" s="85"/>
      <c r="JAW47" s="85"/>
      <c r="JAX47" s="85"/>
      <c r="JAY47" s="85"/>
      <c r="JAZ47" s="85"/>
      <c r="JBA47" s="85"/>
      <c r="JBB47" s="85"/>
      <c r="JBC47" s="85"/>
      <c r="JBD47" s="85"/>
      <c r="JBE47" s="85"/>
      <c r="JBF47" s="85"/>
      <c r="JBG47" s="85"/>
      <c r="JBH47" s="85"/>
      <c r="JBI47" s="85"/>
      <c r="JBJ47" s="85"/>
      <c r="JBK47" s="85"/>
      <c r="JBL47" s="85"/>
      <c r="JBM47" s="85"/>
      <c r="JBN47" s="85"/>
      <c r="JBO47" s="85"/>
      <c r="JBP47" s="85"/>
      <c r="JBQ47" s="85"/>
      <c r="JBR47" s="85"/>
      <c r="JBS47" s="85"/>
      <c r="JBT47" s="85"/>
      <c r="JBU47" s="85"/>
      <c r="JBV47" s="85"/>
      <c r="JBW47" s="85"/>
      <c r="JBX47" s="85"/>
      <c r="JBY47" s="85"/>
      <c r="JBZ47" s="85"/>
      <c r="JCA47" s="85"/>
      <c r="JCB47" s="85"/>
      <c r="JCC47" s="85"/>
      <c r="JCD47" s="85"/>
      <c r="JCE47" s="85"/>
      <c r="JCF47" s="85"/>
      <c r="JCG47" s="85"/>
      <c r="JCH47" s="85"/>
      <c r="JCI47" s="85"/>
      <c r="JCJ47" s="85"/>
      <c r="JCK47" s="85"/>
      <c r="JCL47" s="85"/>
      <c r="JCM47" s="85"/>
      <c r="JCN47" s="85"/>
      <c r="JCO47" s="85"/>
      <c r="JCP47" s="85"/>
      <c r="JCQ47" s="85"/>
      <c r="JCR47" s="85"/>
      <c r="JCS47" s="85"/>
      <c r="JCT47" s="85"/>
      <c r="JCU47" s="85"/>
      <c r="JCV47" s="85"/>
      <c r="JCW47" s="85"/>
      <c r="JCX47" s="85"/>
      <c r="JCY47" s="85"/>
      <c r="JCZ47" s="85"/>
      <c r="JDA47" s="85"/>
      <c r="JDB47" s="85"/>
      <c r="JDC47" s="85"/>
      <c r="JDD47" s="85"/>
      <c r="JDE47" s="85"/>
      <c r="JDF47" s="85"/>
      <c r="JDG47" s="85"/>
      <c r="JDH47" s="85"/>
      <c r="JDI47" s="85"/>
      <c r="JDJ47" s="85"/>
      <c r="JDK47" s="85"/>
      <c r="JDL47" s="85"/>
      <c r="JDM47" s="85"/>
      <c r="JDN47" s="85"/>
      <c r="JDO47" s="85"/>
      <c r="JDP47" s="85"/>
      <c r="JDQ47" s="85"/>
      <c r="JDR47" s="85"/>
      <c r="JDS47" s="85"/>
      <c r="JDT47" s="85"/>
      <c r="JDU47" s="85"/>
      <c r="JDV47" s="85"/>
      <c r="JDW47" s="85"/>
      <c r="JDX47" s="85"/>
      <c r="JDY47" s="85"/>
      <c r="JDZ47" s="85"/>
      <c r="JEA47" s="85"/>
      <c r="JEB47" s="85"/>
      <c r="JEC47" s="85"/>
      <c r="JED47" s="85"/>
      <c r="JEE47" s="85"/>
      <c r="JEF47" s="85"/>
      <c r="JEG47" s="85"/>
      <c r="JEH47" s="85"/>
      <c r="JEI47" s="85"/>
      <c r="JEJ47" s="85"/>
      <c r="JEK47" s="85"/>
      <c r="JEL47" s="85"/>
      <c r="JEM47" s="85"/>
      <c r="JEN47" s="85"/>
      <c r="JEO47" s="85"/>
      <c r="JEP47" s="85"/>
      <c r="JEQ47" s="85"/>
      <c r="JER47" s="85"/>
      <c r="JES47" s="85"/>
      <c r="JET47" s="85"/>
      <c r="JEU47" s="85"/>
      <c r="JEV47" s="85"/>
      <c r="JEW47" s="85"/>
      <c r="JEX47" s="85"/>
      <c r="JEY47" s="85"/>
      <c r="JEZ47" s="85"/>
      <c r="JFA47" s="85"/>
      <c r="JFB47" s="85"/>
      <c r="JFC47" s="85"/>
      <c r="JFD47" s="85"/>
      <c r="JFE47" s="85"/>
      <c r="JFF47" s="85"/>
      <c r="JFG47" s="85"/>
      <c r="JFH47" s="85"/>
      <c r="JFI47" s="85"/>
      <c r="JFJ47" s="85"/>
      <c r="JFK47" s="85"/>
      <c r="JFL47" s="85"/>
      <c r="JFM47" s="85"/>
      <c r="JFN47" s="85"/>
      <c r="JFO47" s="85"/>
      <c r="JFP47" s="85"/>
      <c r="JFQ47" s="85"/>
      <c r="JFR47" s="85"/>
      <c r="JFS47" s="85"/>
      <c r="JFT47" s="85"/>
      <c r="JFU47" s="85"/>
      <c r="JFV47" s="85"/>
      <c r="JFW47" s="85"/>
      <c r="JFX47" s="85"/>
      <c r="JFY47" s="85"/>
      <c r="JFZ47" s="85"/>
      <c r="JGA47" s="85"/>
      <c r="JGB47" s="85"/>
      <c r="JGC47" s="85"/>
      <c r="JGD47" s="85"/>
      <c r="JGE47" s="85"/>
      <c r="JGF47" s="85"/>
      <c r="JGG47" s="85"/>
      <c r="JGH47" s="85"/>
      <c r="JGI47" s="85"/>
      <c r="JGJ47" s="85"/>
      <c r="JGK47" s="85"/>
      <c r="JGL47" s="85"/>
      <c r="JGM47" s="85"/>
      <c r="JGN47" s="85"/>
      <c r="JGO47" s="85"/>
      <c r="JGP47" s="85"/>
      <c r="JGQ47" s="85"/>
      <c r="JGR47" s="85"/>
      <c r="JGS47" s="85"/>
      <c r="JGT47" s="85"/>
      <c r="JGU47" s="85"/>
      <c r="JGV47" s="85"/>
      <c r="JGW47" s="85"/>
      <c r="JGX47" s="85"/>
      <c r="JGY47" s="85"/>
      <c r="JGZ47" s="85"/>
      <c r="JHA47" s="85"/>
      <c r="JHB47" s="85"/>
      <c r="JHC47" s="85"/>
      <c r="JHD47" s="85"/>
      <c r="JHE47" s="85"/>
      <c r="JHF47" s="85"/>
      <c r="JHG47" s="85"/>
      <c r="JHH47" s="85"/>
      <c r="JHI47" s="85"/>
      <c r="JHJ47" s="85"/>
      <c r="JHK47" s="85"/>
      <c r="JHL47" s="85"/>
      <c r="JHM47" s="85"/>
      <c r="JHN47" s="85"/>
      <c r="JHO47" s="85"/>
      <c r="JHP47" s="85"/>
      <c r="JHQ47" s="85"/>
      <c r="JHR47" s="85"/>
      <c r="JHS47" s="85"/>
      <c r="JHT47" s="85"/>
      <c r="JHU47" s="85"/>
      <c r="JHV47" s="85"/>
      <c r="JHW47" s="85"/>
      <c r="JHX47" s="85"/>
      <c r="JHY47" s="85"/>
      <c r="JHZ47" s="85"/>
      <c r="JIA47" s="85"/>
      <c r="JIB47" s="85"/>
      <c r="JIC47" s="85"/>
      <c r="JID47" s="85"/>
      <c r="JIE47" s="85"/>
      <c r="JIF47" s="85"/>
      <c r="JIG47" s="85"/>
      <c r="JIH47" s="85"/>
      <c r="JII47" s="85"/>
      <c r="JIJ47" s="85"/>
      <c r="JIK47" s="85"/>
      <c r="JIL47" s="85"/>
      <c r="JIM47" s="85"/>
      <c r="JIN47" s="85"/>
      <c r="JIO47" s="85"/>
      <c r="JIP47" s="85"/>
      <c r="JIQ47" s="85"/>
      <c r="JIR47" s="85"/>
      <c r="JIS47" s="85"/>
      <c r="JIT47" s="85"/>
      <c r="JIU47" s="85"/>
      <c r="JIV47" s="85"/>
      <c r="JIW47" s="85"/>
      <c r="JIX47" s="85"/>
      <c r="JIY47" s="85"/>
      <c r="JIZ47" s="85"/>
      <c r="JJA47" s="85"/>
      <c r="JJB47" s="85"/>
      <c r="JJC47" s="85"/>
      <c r="JJD47" s="85"/>
      <c r="JJE47" s="85"/>
      <c r="JJF47" s="85"/>
      <c r="JJG47" s="85"/>
      <c r="JJH47" s="85"/>
      <c r="JJI47" s="85"/>
      <c r="JJJ47" s="85"/>
      <c r="JJK47" s="85"/>
      <c r="JJL47" s="85"/>
      <c r="JJM47" s="85"/>
      <c r="JJN47" s="85"/>
      <c r="JJO47" s="85"/>
      <c r="JJP47" s="85"/>
      <c r="JJQ47" s="85"/>
      <c r="JJR47" s="85"/>
      <c r="JJS47" s="85"/>
      <c r="JJT47" s="85"/>
      <c r="JJU47" s="85"/>
      <c r="JJV47" s="85"/>
      <c r="JJW47" s="85"/>
      <c r="JJX47" s="85"/>
      <c r="JJY47" s="85"/>
      <c r="JJZ47" s="85"/>
      <c r="JKA47" s="85"/>
      <c r="JKB47" s="85"/>
      <c r="JKC47" s="85"/>
      <c r="JKD47" s="85"/>
      <c r="JKE47" s="85"/>
      <c r="JKF47" s="85"/>
      <c r="JKG47" s="85"/>
      <c r="JKH47" s="85"/>
      <c r="JKI47" s="85"/>
      <c r="JKJ47" s="85"/>
      <c r="JKK47" s="85"/>
      <c r="JKL47" s="85"/>
      <c r="JKM47" s="85"/>
      <c r="JKN47" s="85"/>
      <c r="JKO47" s="85"/>
      <c r="JKP47" s="85"/>
      <c r="JKQ47" s="85"/>
      <c r="JKR47" s="85"/>
      <c r="JKS47" s="85"/>
      <c r="JKT47" s="85"/>
      <c r="JKU47" s="85"/>
      <c r="JKV47" s="85"/>
      <c r="JKW47" s="85"/>
      <c r="JKX47" s="85"/>
      <c r="JKY47" s="85"/>
      <c r="JKZ47" s="85"/>
      <c r="JLA47" s="85"/>
      <c r="JLB47" s="85"/>
      <c r="JLC47" s="85"/>
      <c r="JLD47" s="85"/>
      <c r="JLE47" s="85"/>
      <c r="JLF47" s="85"/>
      <c r="JLG47" s="85"/>
      <c r="JLH47" s="85"/>
      <c r="JLI47" s="85"/>
      <c r="JLJ47" s="85"/>
      <c r="JLK47" s="85"/>
      <c r="JLL47" s="85"/>
      <c r="JLM47" s="85"/>
      <c r="JLN47" s="85"/>
      <c r="JLO47" s="85"/>
      <c r="JLP47" s="85"/>
      <c r="JLQ47" s="85"/>
      <c r="JLR47" s="85"/>
      <c r="JLS47" s="85"/>
      <c r="JLT47" s="85"/>
      <c r="JLU47" s="85"/>
      <c r="JLV47" s="85"/>
      <c r="JLW47" s="85"/>
      <c r="JLX47" s="85"/>
      <c r="JLY47" s="85"/>
      <c r="JLZ47" s="85"/>
      <c r="JMA47" s="85"/>
      <c r="JMB47" s="85"/>
      <c r="JMC47" s="85"/>
      <c r="JMD47" s="85"/>
      <c r="JME47" s="85"/>
      <c r="JMF47" s="85"/>
      <c r="JMG47" s="85"/>
      <c r="JMH47" s="85"/>
      <c r="JMI47" s="85"/>
      <c r="JMJ47" s="85"/>
      <c r="JMK47" s="85"/>
      <c r="JML47" s="85"/>
      <c r="JMM47" s="85"/>
      <c r="JMN47" s="85"/>
      <c r="JMO47" s="85"/>
      <c r="JMP47" s="85"/>
      <c r="JMQ47" s="85"/>
      <c r="JMR47" s="85"/>
      <c r="JMS47" s="85"/>
      <c r="JMT47" s="85"/>
      <c r="JMU47" s="85"/>
      <c r="JMV47" s="85"/>
      <c r="JMW47" s="85"/>
      <c r="JMX47" s="85"/>
      <c r="JMY47" s="85"/>
      <c r="JMZ47" s="85"/>
      <c r="JNA47" s="85"/>
      <c r="JNB47" s="85"/>
      <c r="JNC47" s="85"/>
      <c r="JND47" s="85"/>
      <c r="JNE47" s="85"/>
      <c r="JNF47" s="85"/>
      <c r="JNG47" s="85"/>
      <c r="JNH47" s="85"/>
      <c r="JNI47" s="85"/>
      <c r="JNJ47" s="85"/>
      <c r="JNK47" s="85"/>
      <c r="JNL47" s="85"/>
      <c r="JNM47" s="85"/>
      <c r="JNN47" s="85"/>
      <c r="JNO47" s="85"/>
      <c r="JNP47" s="85"/>
      <c r="JNQ47" s="85"/>
      <c r="JNR47" s="85"/>
      <c r="JNS47" s="85"/>
      <c r="JNT47" s="85"/>
      <c r="JNU47" s="85"/>
      <c r="JNV47" s="85"/>
      <c r="JNW47" s="85"/>
      <c r="JNX47" s="85"/>
      <c r="JNY47" s="85"/>
      <c r="JNZ47" s="85"/>
      <c r="JOA47" s="85"/>
      <c r="JOB47" s="85"/>
      <c r="JOC47" s="85"/>
      <c r="JOD47" s="85"/>
      <c r="JOE47" s="85"/>
      <c r="JOF47" s="85"/>
      <c r="JOG47" s="85"/>
      <c r="JOH47" s="85"/>
      <c r="JOI47" s="85"/>
      <c r="JOJ47" s="85"/>
      <c r="JOK47" s="85"/>
      <c r="JOL47" s="85"/>
      <c r="JOM47" s="85"/>
      <c r="JON47" s="85"/>
      <c r="JOO47" s="85"/>
      <c r="JOP47" s="85"/>
      <c r="JOQ47" s="85"/>
      <c r="JOR47" s="85"/>
      <c r="JOS47" s="85"/>
      <c r="JOT47" s="85"/>
      <c r="JOU47" s="85"/>
      <c r="JOV47" s="85"/>
      <c r="JOW47" s="85"/>
      <c r="JOX47" s="85"/>
      <c r="JOY47" s="85"/>
      <c r="JOZ47" s="85"/>
      <c r="JPA47" s="85"/>
      <c r="JPB47" s="85"/>
      <c r="JPC47" s="85"/>
      <c r="JPD47" s="85"/>
      <c r="JPE47" s="85"/>
      <c r="JPF47" s="85"/>
      <c r="JPG47" s="85"/>
      <c r="JPH47" s="85"/>
      <c r="JPI47" s="85"/>
      <c r="JPJ47" s="85"/>
      <c r="JPK47" s="85"/>
      <c r="JPL47" s="85"/>
      <c r="JPM47" s="85"/>
      <c r="JPN47" s="85"/>
      <c r="JPO47" s="85"/>
      <c r="JPP47" s="85"/>
      <c r="JPQ47" s="85"/>
      <c r="JPR47" s="85"/>
      <c r="JPS47" s="85"/>
      <c r="JPT47" s="85"/>
      <c r="JPU47" s="85"/>
      <c r="JPV47" s="85"/>
      <c r="JPW47" s="85"/>
      <c r="JPX47" s="85"/>
      <c r="JPY47" s="85"/>
      <c r="JPZ47" s="85"/>
      <c r="JQA47" s="85"/>
      <c r="JQB47" s="85"/>
      <c r="JQC47" s="85"/>
      <c r="JQD47" s="85"/>
      <c r="JQE47" s="85"/>
      <c r="JQF47" s="85"/>
      <c r="JQG47" s="85"/>
      <c r="JQH47" s="85"/>
      <c r="JQI47" s="85"/>
      <c r="JQJ47" s="85"/>
      <c r="JQK47" s="85"/>
      <c r="JQL47" s="85"/>
      <c r="JQM47" s="85"/>
      <c r="JQN47" s="85"/>
      <c r="JQO47" s="85"/>
      <c r="JQP47" s="85"/>
      <c r="JQQ47" s="85"/>
      <c r="JQR47" s="85"/>
      <c r="JQS47" s="85"/>
      <c r="JQT47" s="85"/>
      <c r="JQU47" s="85"/>
      <c r="JQV47" s="85"/>
      <c r="JQW47" s="85"/>
      <c r="JQX47" s="85"/>
      <c r="JQY47" s="85"/>
      <c r="JQZ47" s="85"/>
      <c r="JRA47" s="85"/>
      <c r="JRB47" s="85"/>
      <c r="JRC47" s="85"/>
      <c r="JRD47" s="85"/>
      <c r="JRE47" s="85"/>
      <c r="JRF47" s="85"/>
      <c r="JRG47" s="85"/>
      <c r="JRH47" s="85"/>
      <c r="JRI47" s="85"/>
      <c r="JRJ47" s="85"/>
      <c r="JRK47" s="85"/>
      <c r="JRL47" s="85"/>
      <c r="JRM47" s="85"/>
      <c r="JRN47" s="85"/>
      <c r="JRO47" s="85"/>
      <c r="JRP47" s="85"/>
      <c r="JRQ47" s="85"/>
      <c r="JRR47" s="85"/>
      <c r="JRS47" s="85"/>
      <c r="JRT47" s="85"/>
      <c r="JRU47" s="85"/>
      <c r="JRV47" s="85"/>
      <c r="JRW47" s="85"/>
      <c r="JRX47" s="85"/>
      <c r="JRY47" s="85"/>
      <c r="JRZ47" s="85"/>
      <c r="JSA47" s="85"/>
      <c r="JSB47" s="85"/>
      <c r="JSC47" s="85"/>
      <c r="JSD47" s="85"/>
      <c r="JSE47" s="85"/>
      <c r="JSF47" s="85"/>
      <c r="JSG47" s="85"/>
      <c r="JSH47" s="85"/>
      <c r="JSI47" s="85"/>
      <c r="JSJ47" s="85"/>
      <c r="JSK47" s="85"/>
      <c r="JSL47" s="85"/>
      <c r="JSM47" s="85"/>
      <c r="JSN47" s="85"/>
      <c r="JSO47" s="85"/>
      <c r="JSP47" s="85"/>
      <c r="JSQ47" s="85"/>
      <c r="JSR47" s="85"/>
      <c r="JSS47" s="85"/>
      <c r="JST47" s="85"/>
      <c r="JSU47" s="85"/>
      <c r="JSV47" s="85"/>
      <c r="JSW47" s="85"/>
      <c r="JSX47" s="85"/>
      <c r="JSY47" s="85"/>
      <c r="JSZ47" s="85"/>
      <c r="JTA47" s="85"/>
      <c r="JTB47" s="85"/>
      <c r="JTC47" s="85"/>
      <c r="JTD47" s="85"/>
      <c r="JTE47" s="85"/>
      <c r="JTF47" s="85"/>
      <c r="JTG47" s="85"/>
      <c r="JTH47" s="85"/>
      <c r="JTI47" s="85"/>
      <c r="JTJ47" s="85"/>
      <c r="JTK47" s="85"/>
      <c r="JTL47" s="85"/>
      <c r="JTM47" s="85"/>
      <c r="JTN47" s="85"/>
      <c r="JTO47" s="85"/>
      <c r="JTP47" s="85"/>
      <c r="JTQ47" s="85"/>
      <c r="JTR47" s="85"/>
      <c r="JTS47" s="85"/>
      <c r="JTT47" s="85"/>
      <c r="JTU47" s="85"/>
      <c r="JTV47" s="85"/>
      <c r="JTW47" s="85"/>
      <c r="JTX47" s="85"/>
      <c r="JTY47" s="85"/>
      <c r="JTZ47" s="85"/>
      <c r="JUA47" s="85"/>
      <c r="JUB47" s="85"/>
      <c r="JUC47" s="85"/>
      <c r="JUD47" s="85"/>
      <c r="JUE47" s="85"/>
      <c r="JUF47" s="85"/>
      <c r="JUG47" s="85"/>
      <c r="JUH47" s="85"/>
      <c r="JUI47" s="85"/>
      <c r="JUJ47" s="85"/>
      <c r="JUK47" s="85"/>
      <c r="JUL47" s="85"/>
      <c r="JUM47" s="85"/>
      <c r="JUN47" s="85"/>
      <c r="JUO47" s="85"/>
      <c r="JUP47" s="85"/>
      <c r="JUQ47" s="85"/>
      <c r="JUR47" s="85"/>
      <c r="JUS47" s="85"/>
      <c r="JUT47" s="85"/>
      <c r="JUU47" s="85"/>
      <c r="JUV47" s="85"/>
      <c r="JUW47" s="85"/>
      <c r="JUX47" s="85"/>
      <c r="JUY47" s="85"/>
      <c r="JUZ47" s="85"/>
      <c r="JVA47" s="85"/>
      <c r="JVB47" s="85"/>
      <c r="JVC47" s="85"/>
      <c r="JVD47" s="85"/>
      <c r="JVE47" s="85"/>
      <c r="JVF47" s="85"/>
      <c r="JVG47" s="85"/>
      <c r="JVH47" s="85"/>
      <c r="JVI47" s="85"/>
      <c r="JVJ47" s="85"/>
      <c r="JVK47" s="85"/>
      <c r="JVL47" s="85"/>
      <c r="JVM47" s="85"/>
      <c r="JVN47" s="85"/>
      <c r="JVO47" s="85"/>
      <c r="JVP47" s="85"/>
      <c r="JVQ47" s="85"/>
      <c r="JVR47" s="85"/>
      <c r="JVS47" s="85"/>
      <c r="JVT47" s="85"/>
      <c r="JVU47" s="85"/>
      <c r="JVV47" s="85"/>
      <c r="JVW47" s="85"/>
      <c r="JVX47" s="85"/>
      <c r="JVY47" s="85"/>
      <c r="JVZ47" s="85"/>
      <c r="JWA47" s="85"/>
      <c r="JWB47" s="85"/>
      <c r="JWC47" s="85"/>
      <c r="JWD47" s="85"/>
      <c r="JWE47" s="85"/>
      <c r="JWF47" s="85"/>
      <c r="JWG47" s="85"/>
      <c r="JWH47" s="85"/>
      <c r="JWI47" s="85"/>
      <c r="JWJ47" s="85"/>
      <c r="JWK47" s="85"/>
      <c r="JWL47" s="85"/>
      <c r="JWM47" s="85"/>
      <c r="JWN47" s="85"/>
      <c r="JWO47" s="85"/>
      <c r="JWP47" s="85"/>
      <c r="JWQ47" s="85"/>
      <c r="JWR47" s="85"/>
      <c r="JWS47" s="85"/>
      <c r="JWT47" s="85"/>
      <c r="JWU47" s="85"/>
      <c r="JWV47" s="85"/>
      <c r="JWW47" s="85"/>
      <c r="JWX47" s="85"/>
      <c r="JWY47" s="85"/>
      <c r="JWZ47" s="85"/>
      <c r="JXA47" s="85"/>
      <c r="JXB47" s="85"/>
      <c r="JXC47" s="85"/>
      <c r="JXD47" s="85"/>
      <c r="JXE47" s="85"/>
      <c r="JXF47" s="85"/>
      <c r="JXG47" s="85"/>
      <c r="JXH47" s="85"/>
      <c r="JXI47" s="85"/>
      <c r="JXJ47" s="85"/>
      <c r="JXK47" s="85"/>
      <c r="JXL47" s="85"/>
      <c r="JXM47" s="85"/>
      <c r="JXN47" s="85"/>
      <c r="JXO47" s="85"/>
      <c r="JXP47" s="85"/>
      <c r="JXQ47" s="85"/>
      <c r="JXR47" s="85"/>
      <c r="JXS47" s="85"/>
      <c r="JXT47" s="85"/>
      <c r="JXU47" s="85"/>
      <c r="JXV47" s="85"/>
      <c r="JXW47" s="85"/>
      <c r="JXX47" s="85"/>
      <c r="JXY47" s="85"/>
      <c r="JXZ47" s="85"/>
      <c r="JYA47" s="85"/>
      <c r="JYB47" s="85"/>
      <c r="JYC47" s="85"/>
      <c r="JYD47" s="85"/>
      <c r="JYE47" s="85"/>
      <c r="JYF47" s="85"/>
      <c r="JYG47" s="85"/>
      <c r="JYH47" s="85"/>
      <c r="JYI47" s="85"/>
      <c r="JYJ47" s="85"/>
      <c r="JYK47" s="85"/>
      <c r="JYL47" s="85"/>
      <c r="JYM47" s="85"/>
      <c r="JYN47" s="85"/>
      <c r="JYO47" s="85"/>
      <c r="JYP47" s="85"/>
      <c r="JYQ47" s="85"/>
      <c r="JYR47" s="85"/>
      <c r="JYS47" s="85"/>
      <c r="JYT47" s="85"/>
      <c r="JYU47" s="85"/>
      <c r="JYV47" s="85"/>
      <c r="JYW47" s="85"/>
      <c r="JYX47" s="85"/>
      <c r="JYY47" s="85"/>
      <c r="JYZ47" s="85"/>
      <c r="JZA47" s="85"/>
      <c r="JZB47" s="85"/>
      <c r="JZC47" s="85"/>
      <c r="JZD47" s="85"/>
      <c r="JZE47" s="85"/>
      <c r="JZF47" s="85"/>
      <c r="JZG47" s="85"/>
      <c r="JZH47" s="85"/>
      <c r="JZI47" s="85"/>
      <c r="JZJ47" s="85"/>
      <c r="JZK47" s="85"/>
      <c r="JZL47" s="85"/>
      <c r="JZM47" s="85"/>
      <c r="JZN47" s="85"/>
      <c r="JZO47" s="85"/>
      <c r="JZP47" s="85"/>
      <c r="JZQ47" s="85"/>
      <c r="JZR47" s="85"/>
      <c r="JZS47" s="85"/>
      <c r="JZT47" s="85"/>
      <c r="JZU47" s="85"/>
      <c r="JZV47" s="85"/>
      <c r="JZW47" s="85"/>
      <c r="JZX47" s="85"/>
      <c r="JZY47" s="85"/>
      <c r="JZZ47" s="85"/>
      <c r="KAA47" s="85"/>
      <c r="KAB47" s="85"/>
      <c r="KAC47" s="85"/>
      <c r="KAD47" s="85"/>
      <c r="KAE47" s="85"/>
      <c r="KAF47" s="85"/>
      <c r="KAG47" s="85"/>
      <c r="KAH47" s="85"/>
      <c r="KAI47" s="85"/>
      <c r="KAJ47" s="85"/>
      <c r="KAK47" s="85"/>
      <c r="KAL47" s="85"/>
      <c r="KAM47" s="85"/>
      <c r="KAN47" s="85"/>
      <c r="KAO47" s="85"/>
      <c r="KAP47" s="85"/>
      <c r="KAQ47" s="85"/>
      <c r="KAR47" s="85"/>
      <c r="KAS47" s="85"/>
      <c r="KAT47" s="85"/>
      <c r="KAU47" s="85"/>
      <c r="KAV47" s="85"/>
      <c r="KAW47" s="85"/>
      <c r="KAX47" s="85"/>
      <c r="KAY47" s="85"/>
      <c r="KAZ47" s="85"/>
      <c r="KBA47" s="85"/>
      <c r="KBB47" s="85"/>
      <c r="KBC47" s="85"/>
      <c r="KBD47" s="85"/>
      <c r="KBE47" s="85"/>
      <c r="KBF47" s="85"/>
      <c r="KBG47" s="85"/>
      <c r="KBH47" s="85"/>
      <c r="KBI47" s="85"/>
      <c r="KBJ47" s="85"/>
      <c r="KBK47" s="85"/>
      <c r="KBL47" s="85"/>
      <c r="KBM47" s="85"/>
      <c r="KBN47" s="85"/>
      <c r="KBO47" s="85"/>
      <c r="KBP47" s="85"/>
      <c r="KBQ47" s="85"/>
      <c r="KBR47" s="85"/>
      <c r="KBS47" s="85"/>
      <c r="KBT47" s="85"/>
      <c r="KBU47" s="85"/>
      <c r="KBV47" s="85"/>
      <c r="KBW47" s="85"/>
      <c r="KBX47" s="85"/>
      <c r="KBY47" s="85"/>
      <c r="KBZ47" s="85"/>
      <c r="KCA47" s="85"/>
      <c r="KCB47" s="85"/>
      <c r="KCC47" s="85"/>
      <c r="KCD47" s="85"/>
      <c r="KCE47" s="85"/>
      <c r="KCF47" s="85"/>
      <c r="KCG47" s="85"/>
      <c r="KCH47" s="85"/>
      <c r="KCI47" s="85"/>
      <c r="KCJ47" s="85"/>
      <c r="KCK47" s="85"/>
      <c r="KCL47" s="85"/>
      <c r="KCM47" s="85"/>
      <c r="KCN47" s="85"/>
      <c r="KCO47" s="85"/>
      <c r="KCP47" s="85"/>
      <c r="KCQ47" s="85"/>
      <c r="KCR47" s="85"/>
      <c r="KCS47" s="85"/>
      <c r="KCT47" s="85"/>
      <c r="KCU47" s="85"/>
      <c r="KCV47" s="85"/>
      <c r="KCW47" s="85"/>
      <c r="KCX47" s="85"/>
      <c r="KCY47" s="85"/>
      <c r="KCZ47" s="85"/>
      <c r="KDA47" s="85"/>
      <c r="KDB47" s="85"/>
      <c r="KDC47" s="85"/>
      <c r="KDD47" s="85"/>
      <c r="KDE47" s="85"/>
      <c r="KDF47" s="85"/>
      <c r="KDG47" s="85"/>
      <c r="KDH47" s="85"/>
      <c r="KDI47" s="85"/>
      <c r="KDJ47" s="85"/>
      <c r="KDK47" s="85"/>
      <c r="KDL47" s="85"/>
      <c r="KDM47" s="85"/>
      <c r="KDN47" s="85"/>
      <c r="KDO47" s="85"/>
      <c r="KDP47" s="85"/>
      <c r="KDQ47" s="85"/>
      <c r="KDR47" s="85"/>
      <c r="KDS47" s="85"/>
      <c r="KDT47" s="85"/>
      <c r="KDU47" s="85"/>
      <c r="KDV47" s="85"/>
      <c r="KDW47" s="85"/>
      <c r="KDX47" s="85"/>
      <c r="KDY47" s="85"/>
      <c r="KDZ47" s="85"/>
      <c r="KEA47" s="85"/>
      <c r="KEB47" s="85"/>
      <c r="KEC47" s="85"/>
      <c r="KED47" s="85"/>
      <c r="KEE47" s="85"/>
      <c r="KEF47" s="85"/>
      <c r="KEG47" s="85"/>
      <c r="KEH47" s="85"/>
      <c r="KEI47" s="85"/>
      <c r="KEJ47" s="85"/>
      <c r="KEK47" s="85"/>
      <c r="KEL47" s="85"/>
      <c r="KEM47" s="85"/>
      <c r="KEN47" s="85"/>
      <c r="KEO47" s="85"/>
      <c r="KEP47" s="85"/>
      <c r="KEQ47" s="85"/>
      <c r="KER47" s="85"/>
      <c r="KES47" s="85"/>
      <c r="KET47" s="85"/>
      <c r="KEU47" s="85"/>
      <c r="KEV47" s="85"/>
      <c r="KEW47" s="85"/>
      <c r="KEX47" s="85"/>
      <c r="KEY47" s="85"/>
      <c r="KEZ47" s="85"/>
      <c r="KFA47" s="85"/>
      <c r="KFB47" s="85"/>
      <c r="KFC47" s="85"/>
      <c r="KFD47" s="85"/>
      <c r="KFE47" s="85"/>
      <c r="KFF47" s="85"/>
      <c r="KFG47" s="85"/>
      <c r="KFH47" s="85"/>
      <c r="KFI47" s="85"/>
      <c r="KFJ47" s="85"/>
      <c r="KFK47" s="85"/>
      <c r="KFL47" s="85"/>
      <c r="KFM47" s="85"/>
      <c r="KFN47" s="85"/>
      <c r="KFO47" s="85"/>
      <c r="KFP47" s="85"/>
      <c r="KFQ47" s="85"/>
      <c r="KFR47" s="85"/>
      <c r="KFS47" s="85"/>
      <c r="KFT47" s="85"/>
      <c r="KFU47" s="85"/>
      <c r="KFV47" s="85"/>
      <c r="KFW47" s="85"/>
      <c r="KFX47" s="85"/>
      <c r="KFY47" s="85"/>
      <c r="KFZ47" s="85"/>
      <c r="KGA47" s="85"/>
      <c r="KGB47" s="85"/>
      <c r="KGC47" s="85"/>
      <c r="KGD47" s="85"/>
      <c r="KGE47" s="85"/>
      <c r="KGF47" s="85"/>
      <c r="KGG47" s="85"/>
      <c r="KGH47" s="85"/>
      <c r="KGI47" s="85"/>
      <c r="KGJ47" s="85"/>
      <c r="KGK47" s="85"/>
      <c r="KGL47" s="85"/>
      <c r="KGM47" s="85"/>
      <c r="KGN47" s="85"/>
      <c r="KGO47" s="85"/>
      <c r="KGP47" s="85"/>
      <c r="KGQ47" s="85"/>
      <c r="KGR47" s="85"/>
      <c r="KGS47" s="85"/>
      <c r="KGT47" s="85"/>
      <c r="KGU47" s="85"/>
      <c r="KGV47" s="85"/>
      <c r="KGW47" s="85"/>
      <c r="KGX47" s="85"/>
      <c r="KGY47" s="85"/>
      <c r="KGZ47" s="85"/>
      <c r="KHA47" s="85"/>
      <c r="KHB47" s="85"/>
      <c r="KHC47" s="85"/>
      <c r="KHD47" s="85"/>
      <c r="KHE47" s="85"/>
      <c r="KHF47" s="85"/>
      <c r="KHG47" s="85"/>
      <c r="KHH47" s="85"/>
      <c r="KHI47" s="85"/>
      <c r="KHJ47" s="85"/>
      <c r="KHK47" s="85"/>
      <c r="KHL47" s="85"/>
      <c r="KHM47" s="85"/>
      <c r="KHN47" s="85"/>
      <c r="KHO47" s="85"/>
      <c r="KHP47" s="85"/>
      <c r="KHQ47" s="85"/>
      <c r="KHR47" s="85"/>
      <c r="KHS47" s="85"/>
      <c r="KHT47" s="85"/>
      <c r="KHU47" s="85"/>
      <c r="KHV47" s="85"/>
      <c r="KHW47" s="85"/>
      <c r="KHX47" s="85"/>
      <c r="KHY47" s="85"/>
      <c r="KHZ47" s="85"/>
      <c r="KIA47" s="85"/>
      <c r="KIB47" s="85"/>
      <c r="KIC47" s="85"/>
      <c r="KID47" s="85"/>
      <c r="KIE47" s="85"/>
      <c r="KIF47" s="85"/>
      <c r="KIG47" s="85"/>
      <c r="KIH47" s="85"/>
      <c r="KII47" s="85"/>
      <c r="KIJ47" s="85"/>
      <c r="KIK47" s="85"/>
      <c r="KIL47" s="85"/>
      <c r="KIM47" s="85"/>
      <c r="KIN47" s="85"/>
      <c r="KIO47" s="85"/>
      <c r="KIP47" s="85"/>
      <c r="KIQ47" s="85"/>
      <c r="KIR47" s="85"/>
      <c r="KIS47" s="85"/>
      <c r="KIT47" s="85"/>
      <c r="KIU47" s="85"/>
      <c r="KIV47" s="85"/>
      <c r="KIW47" s="85"/>
      <c r="KIX47" s="85"/>
      <c r="KIY47" s="85"/>
      <c r="KIZ47" s="85"/>
      <c r="KJA47" s="85"/>
      <c r="KJB47" s="85"/>
      <c r="KJC47" s="85"/>
      <c r="KJD47" s="85"/>
      <c r="KJE47" s="85"/>
      <c r="KJF47" s="85"/>
      <c r="KJG47" s="85"/>
      <c r="KJH47" s="85"/>
      <c r="KJI47" s="85"/>
      <c r="KJJ47" s="85"/>
      <c r="KJK47" s="85"/>
      <c r="KJL47" s="85"/>
      <c r="KJM47" s="85"/>
      <c r="KJN47" s="85"/>
      <c r="KJO47" s="85"/>
      <c r="KJP47" s="85"/>
      <c r="KJQ47" s="85"/>
      <c r="KJR47" s="85"/>
      <c r="KJS47" s="85"/>
      <c r="KJT47" s="85"/>
      <c r="KJU47" s="85"/>
      <c r="KJV47" s="85"/>
      <c r="KJW47" s="85"/>
      <c r="KJX47" s="85"/>
      <c r="KJY47" s="85"/>
      <c r="KJZ47" s="85"/>
      <c r="KKA47" s="85"/>
      <c r="KKB47" s="85"/>
      <c r="KKC47" s="85"/>
      <c r="KKD47" s="85"/>
      <c r="KKE47" s="85"/>
      <c r="KKF47" s="85"/>
      <c r="KKG47" s="85"/>
      <c r="KKH47" s="85"/>
      <c r="KKI47" s="85"/>
      <c r="KKJ47" s="85"/>
      <c r="KKK47" s="85"/>
      <c r="KKL47" s="85"/>
      <c r="KKM47" s="85"/>
      <c r="KKN47" s="85"/>
      <c r="KKO47" s="85"/>
      <c r="KKP47" s="85"/>
      <c r="KKQ47" s="85"/>
      <c r="KKR47" s="85"/>
      <c r="KKS47" s="85"/>
      <c r="KKT47" s="85"/>
      <c r="KKU47" s="85"/>
      <c r="KKV47" s="85"/>
      <c r="KKW47" s="85"/>
      <c r="KKX47" s="85"/>
      <c r="KKY47" s="85"/>
      <c r="KKZ47" s="85"/>
      <c r="KLA47" s="85"/>
      <c r="KLB47" s="85"/>
      <c r="KLC47" s="85"/>
      <c r="KLD47" s="85"/>
      <c r="KLE47" s="85"/>
      <c r="KLF47" s="85"/>
      <c r="KLG47" s="85"/>
      <c r="KLH47" s="85"/>
      <c r="KLI47" s="85"/>
      <c r="KLJ47" s="85"/>
      <c r="KLK47" s="85"/>
      <c r="KLL47" s="85"/>
      <c r="KLM47" s="85"/>
      <c r="KLN47" s="85"/>
      <c r="KLO47" s="85"/>
      <c r="KLP47" s="85"/>
      <c r="KLQ47" s="85"/>
      <c r="KLR47" s="85"/>
      <c r="KLS47" s="85"/>
      <c r="KLT47" s="85"/>
      <c r="KLU47" s="85"/>
      <c r="KLV47" s="85"/>
      <c r="KLW47" s="85"/>
      <c r="KLX47" s="85"/>
      <c r="KLY47" s="85"/>
      <c r="KLZ47" s="85"/>
      <c r="KMA47" s="85"/>
      <c r="KMB47" s="85"/>
      <c r="KMC47" s="85"/>
      <c r="KMD47" s="85"/>
      <c r="KME47" s="85"/>
      <c r="KMF47" s="85"/>
      <c r="KMG47" s="85"/>
      <c r="KMH47" s="85"/>
      <c r="KMI47" s="85"/>
      <c r="KMJ47" s="85"/>
      <c r="KMK47" s="85"/>
      <c r="KML47" s="85"/>
      <c r="KMM47" s="85"/>
      <c r="KMN47" s="85"/>
      <c r="KMO47" s="85"/>
      <c r="KMP47" s="85"/>
      <c r="KMQ47" s="85"/>
      <c r="KMR47" s="85"/>
      <c r="KMS47" s="85"/>
      <c r="KMT47" s="85"/>
      <c r="KMU47" s="85"/>
      <c r="KMV47" s="85"/>
      <c r="KMW47" s="85"/>
      <c r="KMX47" s="85"/>
      <c r="KMY47" s="85"/>
      <c r="KMZ47" s="85"/>
      <c r="KNA47" s="85"/>
      <c r="KNB47" s="85"/>
      <c r="KNC47" s="85"/>
      <c r="KND47" s="85"/>
      <c r="KNE47" s="85"/>
      <c r="KNF47" s="85"/>
      <c r="KNG47" s="85"/>
      <c r="KNH47" s="85"/>
      <c r="KNI47" s="85"/>
      <c r="KNJ47" s="85"/>
      <c r="KNK47" s="85"/>
      <c r="KNL47" s="85"/>
      <c r="KNM47" s="85"/>
      <c r="KNN47" s="85"/>
      <c r="KNO47" s="85"/>
      <c r="KNP47" s="85"/>
      <c r="KNQ47" s="85"/>
      <c r="KNR47" s="85"/>
      <c r="KNS47" s="85"/>
      <c r="KNT47" s="85"/>
      <c r="KNU47" s="85"/>
      <c r="KNV47" s="85"/>
      <c r="KNW47" s="85"/>
      <c r="KNX47" s="85"/>
      <c r="KNY47" s="85"/>
      <c r="KNZ47" s="85"/>
      <c r="KOA47" s="85"/>
      <c r="KOB47" s="85"/>
      <c r="KOC47" s="85"/>
      <c r="KOD47" s="85"/>
      <c r="KOE47" s="85"/>
      <c r="KOF47" s="85"/>
      <c r="KOG47" s="85"/>
      <c r="KOH47" s="85"/>
      <c r="KOI47" s="85"/>
      <c r="KOJ47" s="85"/>
      <c r="KOK47" s="85"/>
      <c r="KOL47" s="85"/>
      <c r="KOM47" s="85"/>
      <c r="KON47" s="85"/>
      <c r="KOO47" s="85"/>
      <c r="KOP47" s="85"/>
      <c r="KOQ47" s="85"/>
      <c r="KOR47" s="85"/>
      <c r="KOS47" s="85"/>
      <c r="KOT47" s="85"/>
      <c r="KOU47" s="85"/>
      <c r="KOV47" s="85"/>
      <c r="KOW47" s="85"/>
      <c r="KOX47" s="85"/>
      <c r="KOY47" s="85"/>
      <c r="KOZ47" s="85"/>
      <c r="KPA47" s="85"/>
      <c r="KPB47" s="85"/>
      <c r="KPC47" s="85"/>
      <c r="KPD47" s="85"/>
      <c r="KPE47" s="85"/>
      <c r="KPF47" s="85"/>
      <c r="KPG47" s="85"/>
      <c r="KPH47" s="85"/>
      <c r="KPI47" s="85"/>
      <c r="KPJ47" s="85"/>
      <c r="KPK47" s="85"/>
      <c r="KPL47" s="85"/>
      <c r="KPM47" s="85"/>
      <c r="KPN47" s="85"/>
      <c r="KPO47" s="85"/>
      <c r="KPP47" s="85"/>
      <c r="KPQ47" s="85"/>
      <c r="KPR47" s="85"/>
      <c r="KPS47" s="85"/>
      <c r="KPT47" s="85"/>
      <c r="KPU47" s="85"/>
      <c r="KPV47" s="85"/>
      <c r="KPW47" s="85"/>
      <c r="KPX47" s="85"/>
      <c r="KPY47" s="85"/>
      <c r="KPZ47" s="85"/>
      <c r="KQA47" s="85"/>
      <c r="KQB47" s="85"/>
      <c r="KQC47" s="85"/>
      <c r="KQD47" s="85"/>
      <c r="KQE47" s="85"/>
      <c r="KQF47" s="85"/>
      <c r="KQG47" s="85"/>
      <c r="KQH47" s="85"/>
      <c r="KQI47" s="85"/>
      <c r="KQJ47" s="85"/>
      <c r="KQK47" s="85"/>
      <c r="KQL47" s="85"/>
      <c r="KQM47" s="85"/>
      <c r="KQN47" s="85"/>
      <c r="KQO47" s="85"/>
      <c r="KQP47" s="85"/>
      <c r="KQQ47" s="85"/>
      <c r="KQR47" s="85"/>
      <c r="KQS47" s="85"/>
      <c r="KQT47" s="85"/>
      <c r="KQU47" s="85"/>
      <c r="KQV47" s="85"/>
      <c r="KQW47" s="85"/>
      <c r="KQX47" s="85"/>
      <c r="KQY47" s="85"/>
      <c r="KQZ47" s="85"/>
      <c r="KRA47" s="85"/>
      <c r="KRB47" s="85"/>
      <c r="KRC47" s="85"/>
      <c r="KRD47" s="85"/>
      <c r="KRE47" s="85"/>
      <c r="KRF47" s="85"/>
      <c r="KRG47" s="85"/>
      <c r="KRH47" s="85"/>
      <c r="KRI47" s="85"/>
      <c r="KRJ47" s="85"/>
      <c r="KRK47" s="85"/>
      <c r="KRL47" s="85"/>
      <c r="KRM47" s="85"/>
      <c r="KRN47" s="85"/>
      <c r="KRO47" s="85"/>
      <c r="KRP47" s="85"/>
      <c r="KRQ47" s="85"/>
      <c r="KRR47" s="85"/>
      <c r="KRS47" s="85"/>
      <c r="KRT47" s="85"/>
      <c r="KRU47" s="85"/>
      <c r="KRV47" s="85"/>
      <c r="KRW47" s="85"/>
      <c r="KRX47" s="85"/>
      <c r="KRY47" s="85"/>
      <c r="KRZ47" s="85"/>
      <c r="KSA47" s="85"/>
      <c r="KSB47" s="85"/>
      <c r="KSC47" s="85"/>
      <c r="KSD47" s="85"/>
      <c r="KSE47" s="85"/>
      <c r="KSF47" s="85"/>
      <c r="KSG47" s="85"/>
      <c r="KSH47" s="85"/>
      <c r="KSI47" s="85"/>
      <c r="KSJ47" s="85"/>
      <c r="KSK47" s="85"/>
      <c r="KSL47" s="85"/>
      <c r="KSM47" s="85"/>
      <c r="KSN47" s="85"/>
      <c r="KSO47" s="85"/>
      <c r="KSP47" s="85"/>
      <c r="KSQ47" s="85"/>
      <c r="KSR47" s="85"/>
      <c r="KSS47" s="85"/>
      <c r="KST47" s="85"/>
      <c r="KSU47" s="85"/>
      <c r="KSV47" s="85"/>
      <c r="KSW47" s="85"/>
      <c r="KSX47" s="85"/>
      <c r="KSY47" s="85"/>
      <c r="KSZ47" s="85"/>
      <c r="KTA47" s="85"/>
      <c r="KTB47" s="85"/>
      <c r="KTC47" s="85"/>
      <c r="KTD47" s="85"/>
      <c r="KTE47" s="85"/>
      <c r="KTF47" s="85"/>
      <c r="KTG47" s="85"/>
      <c r="KTH47" s="85"/>
      <c r="KTI47" s="85"/>
      <c r="KTJ47" s="85"/>
      <c r="KTK47" s="85"/>
      <c r="KTL47" s="85"/>
      <c r="KTM47" s="85"/>
      <c r="KTN47" s="85"/>
      <c r="KTO47" s="85"/>
      <c r="KTP47" s="85"/>
      <c r="KTQ47" s="85"/>
      <c r="KTR47" s="85"/>
      <c r="KTS47" s="85"/>
      <c r="KTT47" s="85"/>
      <c r="KTU47" s="85"/>
      <c r="KTV47" s="85"/>
      <c r="KTW47" s="85"/>
      <c r="KTX47" s="85"/>
      <c r="KTY47" s="85"/>
      <c r="KTZ47" s="85"/>
      <c r="KUA47" s="85"/>
      <c r="KUB47" s="85"/>
      <c r="KUC47" s="85"/>
      <c r="KUD47" s="85"/>
      <c r="KUE47" s="85"/>
      <c r="KUF47" s="85"/>
      <c r="KUG47" s="85"/>
      <c r="KUH47" s="85"/>
      <c r="KUI47" s="85"/>
      <c r="KUJ47" s="85"/>
      <c r="KUK47" s="85"/>
      <c r="KUL47" s="85"/>
      <c r="KUM47" s="85"/>
      <c r="KUN47" s="85"/>
      <c r="KUO47" s="85"/>
      <c r="KUP47" s="85"/>
      <c r="KUQ47" s="85"/>
      <c r="KUR47" s="85"/>
      <c r="KUS47" s="85"/>
      <c r="KUT47" s="85"/>
      <c r="KUU47" s="85"/>
      <c r="KUV47" s="85"/>
      <c r="KUW47" s="85"/>
      <c r="KUX47" s="85"/>
      <c r="KUY47" s="85"/>
      <c r="KUZ47" s="85"/>
      <c r="KVA47" s="85"/>
      <c r="KVB47" s="85"/>
      <c r="KVC47" s="85"/>
      <c r="KVD47" s="85"/>
      <c r="KVE47" s="85"/>
      <c r="KVF47" s="85"/>
      <c r="KVG47" s="85"/>
      <c r="KVH47" s="85"/>
      <c r="KVI47" s="85"/>
      <c r="KVJ47" s="85"/>
      <c r="KVK47" s="85"/>
      <c r="KVL47" s="85"/>
      <c r="KVM47" s="85"/>
      <c r="KVN47" s="85"/>
      <c r="KVO47" s="85"/>
      <c r="KVP47" s="85"/>
      <c r="KVQ47" s="85"/>
      <c r="KVR47" s="85"/>
      <c r="KVS47" s="85"/>
      <c r="KVT47" s="85"/>
      <c r="KVU47" s="85"/>
      <c r="KVV47" s="85"/>
      <c r="KVW47" s="85"/>
      <c r="KVX47" s="85"/>
      <c r="KVY47" s="85"/>
      <c r="KVZ47" s="85"/>
      <c r="KWA47" s="85"/>
      <c r="KWB47" s="85"/>
      <c r="KWC47" s="85"/>
      <c r="KWD47" s="85"/>
      <c r="KWE47" s="85"/>
      <c r="KWF47" s="85"/>
      <c r="KWG47" s="85"/>
      <c r="KWH47" s="85"/>
      <c r="KWI47" s="85"/>
      <c r="KWJ47" s="85"/>
      <c r="KWK47" s="85"/>
      <c r="KWL47" s="85"/>
      <c r="KWM47" s="85"/>
      <c r="KWN47" s="85"/>
      <c r="KWO47" s="85"/>
      <c r="KWP47" s="85"/>
      <c r="KWQ47" s="85"/>
      <c r="KWR47" s="85"/>
      <c r="KWS47" s="85"/>
      <c r="KWT47" s="85"/>
      <c r="KWU47" s="85"/>
      <c r="KWV47" s="85"/>
      <c r="KWW47" s="85"/>
      <c r="KWX47" s="85"/>
      <c r="KWY47" s="85"/>
      <c r="KWZ47" s="85"/>
      <c r="KXA47" s="85"/>
      <c r="KXB47" s="85"/>
      <c r="KXC47" s="85"/>
      <c r="KXD47" s="85"/>
      <c r="KXE47" s="85"/>
      <c r="KXF47" s="85"/>
      <c r="KXG47" s="85"/>
      <c r="KXH47" s="85"/>
      <c r="KXI47" s="85"/>
      <c r="KXJ47" s="85"/>
      <c r="KXK47" s="85"/>
      <c r="KXL47" s="85"/>
      <c r="KXM47" s="85"/>
      <c r="KXN47" s="85"/>
      <c r="KXO47" s="85"/>
      <c r="KXP47" s="85"/>
      <c r="KXQ47" s="85"/>
      <c r="KXR47" s="85"/>
      <c r="KXS47" s="85"/>
      <c r="KXT47" s="85"/>
      <c r="KXU47" s="85"/>
      <c r="KXV47" s="85"/>
      <c r="KXW47" s="85"/>
      <c r="KXX47" s="85"/>
      <c r="KXY47" s="85"/>
      <c r="KXZ47" s="85"/>
      <c r="KYA47" s="85"/>
      <c r="KYB47" s="85"/>
      <c r="KYC47" s="85"/>
      <c r="KYD47" s="85"/>
      <c r="KYE47" s="85"/>
      <c r="KYF47" s="85"/>
      <c r="KYG47" s="85"/>
      <c r="KYH47" s="85"/>
      <c r="KYI47" s="85"/>
      <c r="KYJ47" s="85"/>
      <c r="KYK47" s="85"/>
      <c r="KYL47" s="85"/>
      <c r="KYM47" s="85"/>
      <c r="KYN47" s="85"/>
      <c r="KYO47" s="85"/>
      <c r="KYP47" s="85"/>
      <c r="KYQ47" s="85"/>
      <c r="KYR47" s="85"/>
      <c r="KYS47" s="85"/>
      <c r="KYT47" s="85"/>
      <c r="KYU47" s="85"/>
      <c r="KYV47" s="85"/>
      <c r="KYW47" s="85"/>
      <c r="KYX47" s="85"/>
      <c r="KYY47" s="85"/>
      <c r="KYZ47" s="85"/>
      <c r="KZA47" s="85"/>
      <c r="KZB47" s="85"/>
      <c r="KZC47" s="85"/>
      <c r="KZD47" s="85"/>
      <c r="KZE47" s="85"/>
      <c r="KZF47" s="85"/>
      <c r="KZG47" s="85"/>
      <c r="KZH47" s="85"/>
      <c r="KZI47" s="85"/>
      <c r="KZJ47" s="85"/>
      <c r="KZK47" s="85"/>
      <c r="KZL47" s="85"/>
      <c r="KZM47" s="85"/>
      <c r="KZN47" s="85"/>
      <c r="KZO47" s="85"/>
      <c r="KZP47" s="85"/>
      <c r="KZQ47" s="85"/>
      <c r="KZR47" s="85"/>
      <c r="KZS47" s="85"/>
      <c r="KZT47" s="85"/>
      <c r="KZU47" s="85"/>
      <c r="KZV47" s="85"/>
      <c r="KZW47" s="85"/>
      <c r="KZX47" s="85"/>
      <c r="KZY47" s="85"/>
      <c r="KZZ47" s="85"/>
      <c r="LAA47" s="85"/>
      <c r="LAB47" s="85"/>
      <c r="LAC47" s="85"/>
      <c r="LAD47" s="85"/>
      <c r="LAE47" s="85"/>
      <c r="LAF47" s="85"/>
      <c r="LAG47" s="85"/>
      <c r="LAH47" s="85"/>
      <c r="LAI47" s="85"/>
      <c r="LAJ47" s="85"/>
      <c r="LAK47" s="85"/>
      <c r="LAL47" s="85"/>
      <c r="LAM47" s="85"/>
      <c r="LAN47" s="85"/>
      <c r="LAO47" s="85"/>
      <c r="LAP47" s="85"/>
      <c r="LAQ47" s="85"/>
      <c r="LAR47" s="85"/>
      <c r="LAS47" s="85"/>
      <c r="LAT47" s="85"/>
      <c r="LAU47" s="85"/>
      <c r="LAV47" s="85"/>
      <c r="LAW47" s="85"/>
      <c r="LAX47" s="85"/>
      <c r="LAY47" s="85"/>
      <c r="LAZ47" s="85"/>
      <c r="LBA47" s="85"/>
      <c r="LBB47" s="85"/>
      <c r="LBC47" s="85"/>
      <c r="LBD47" s="85"/>
      <c r="LBE47" s="85"/>
      <c r="LBF47" s="85"/>
      <c r="LBG47" s="85"/>
      <c r="LBH47" s="85"/>
      <c r="LBI47" s="85"/>
      <c r="LBJ47" s="85"/>
      <c r="LBK47" s="85"/>
      <c r="LBL47" s="85"/>
      <c r="LBM47" s="85"/>
      <c r="LBN47" s="85"/>
      <c r="LBO47" s="85"/>
      <c r="LBP47" s="85"/>
      <c r="LBQ47" s="85"/>
      <c r="LBR47" s="85"/>
      <c r="LBS47" s="85"/>
      <c r="LBT47" s="85"/>
      <c r="LBU47" s="85"/>
      <c r="LBV47" s="85"/>
      <c r="LBW47" s="85"/>
      <c r="LBX47" s="85"/>
      <c r="LBY47" s="85"/>
      <c r="LBZ47" s="85"/>
      <c r="LCA47" s="85"/>
      <c r="LCB47" s="85"/>
      <c r="LCC47" s="85"/>
      <c r="LCD47" s="85"/>
      <c r="LCE47" s="85"/>
      <c r="LCF47" s="85"/>
      <c r="LCG47" s="85"/>
      <c r="LCH47" s="85"/>
      <c r="LCI47" s="85"/>
      <c r="LCJ47" s="85"/>
      <c r="LCK47" s="85"/>
      <c r="LCL47" s="85"/>
      <c r="LCM47" s="85"/>
      <c r="LCN47" s="85"/>
      <c r="LCO47" s="85"/>
      <c r="LCP47" s="85"/>
      <c r="LCQ47" s="85"/>
      <c r="LCR47" s="85"/>
      <c r="LCS47" s="85"/>
      <c r="LCT47" s="85"/>
      <c r="LCU47" s="85"/>
      <c r="LCV47" s="85"/>
      <c r="LCW47" s="85"/>
      <c r="LCX47" s="85"/>
      <c r="LCY47" s="85"/>
      <c r="LCZ47" s="85"/>
      <c r="LDA47" s="85"/>
      <c r="LDB47" s="85"/>
      <c r="LDC47" s="85"/>
      <c r="LDD47" s="85"/>
      <c r="LDE47" s="85"/>
      <c r="LDF47" s="85"/>
      <c r="LDG47" s="85"/>
      <c r="LDH47" s="85"/>
      <c r="LDI47" s="85"/>
      <c r="LDJ47" s="85"/>
      <c r="LDK47" s="85"/>
      <c r="LDL47" s="85"/>
      <c r="LDM47" s="85"/>
      <c r="LDN47" s="85"/>
      <c r="LDO47" s="85"/>
      <c r="LDP47" s="85"/>
      <c r="LDQ47" s="85"/>
      <c r="LDR47" s="85"/>
      <c r="LDS47" s="85"/>
      <c r="LDT47" s="85"/>
      <c r="LDU47" s="85"/>
      <c r="LDV47" s="85"/>
      <c r="LDW47" s="85"/>
      <c r="LDX47" s="85"/>
      <c r="LDY47" s="85"/>
      <c r="LDZ47" s="85"/>
      <c r="LEA47" s="85"/>
      <c r="LEB47" s="85"/>
      <c r="LEC47" s="85"/>
      <c r="LED47" s="85"/>
      <c r="LEE47" s="85"/>
      <c r="LEF47" s="85"/>
      <c r="LEG47" s="85"/>
      <c r="LEH47" s="85"/>
      <c r="LEI47" s="85"/>
      <c r="LEJ47" s="85"/>
      <c r="LEK47" s="85"/>
      <c r="LEL47" s="85"/>
      <c r="LEM47" s="85"/>
      <c r="LEN47" s="85"/>
      <c r="LEO47" s="85"/>
      <c r="LEP47" s="85"/>
      <c r="LEQ47" s="85"/>
      <c r="LER47" s="85"/>
      <c r="LES47" s="85"/>
      <c r="LET47" s="85"/>
      <c r="LEU47" s="85"/>
      <c r="LEV47" s="85"/>
      <c r="LEW47" s="85"/>
      <c r="LEX47" s="85"/>
      <c r="LEY47" s="85"/>
      <c r="LEZ47" s="85"/>
      <c r="LFA47" s="85"/>
      <c r="LFB47" s="85"/>
      <c r="LFC47" s="85"/>
      <c r="LFD47" s="85"/>
      <c r="LFE47" s="85"/>
      <c r="LFF47" s="85"/>
      <c r="LFG47" s="85"/>
      <c r="LFH47" s="85"/>
      <c r="LFI47" s="85"/>
      <c r="LFJ47" s="85"/>
      <c r="LFK47" s="85"/>
      <c r="LFL47" s="85"/>
      <c r="LFM47" s="85"/>
      <c r="LFN47" s="85"/>
      <c r="LFO47" s="85"/>
      <c r="LFP47" s="85"/>
      <c r="LFQ47" s="85"/>
      <c r="LFR47" s="85"/>
      <c r="LFS47" s="85"/>
      <c r="LFT47" s="85"/>
      <c r="LFU47" s="85"/>
      <c r="LFV47" s="85"/>
      <c r="LFW47" s="85"/>
      <c r="LFX47" s="85"/>
      <c r="LFY47" s="85"/>
      <c r="LFZ47" s="85"/>
      <c r="LGA47" s="85"/>
      <c r="LGB47" s="85"/>
      <c r="LGC47" s="85"/>
      <c r="LGD47" s="85"/>
      <c r="LGE47" s="85"/>
      <c r="LGF47" s="85"/>
      <c r="LGG47" s="85"/>
      <c r="LGH47" s="85"/>
      <c r="LGI47" s="85"/>
      <c r="LGJ47" s="85"/>
      <c r="LGK47" s="85"/>
      <c r="LGL47" s="85"/>
      <c r="LGM47" s="85"/>
      <c r="LGN47" s="85"/>
      <c r="LGO47" s="85"/>
      <c r="LGP47" s="85"/>
      <c r="LGQ47" s="85"/>
      <c r="LGR47" s="85"/>
      <c r="LGS47" s="85"/>
      <c r="LGT47" s="85"/>
      <c r="LGU47" s="85"/>
      <c r="LGV47" s="85"/>
      <c r="LGW47" s="85"/>
      <c r="LGX47" s="85"/>
      <c r="LGY47" s="85"/>
      <c r="LGZ47" s="85"/>
      <c r="LHA47" s="85"/>
      <c r="LHB47" s="85"/>
      <c r="LHC47" s="85"/>
      <c r="LHD47" s="85"/>
      <c r="LHE47" s="85"/>
      <c r="LHF47" s="85"/>
      <c r="LHG47" s="85"/>
      <c r="LHH47" s="85"/>
      <c r="LHI47" s="85"/>
      <c r="LHJ47" s="85"/>
      <c r="LHK47" s="85"/>
      <c r="LHL47" s="85"/>
      <c r="LHM47" s="85"/>
      <c r="LHN47" s="85"/>
      <c r="LHO47" s="85"/>
      <c r="LHP47" s="85"/>
      <c r="LHQ47" s="85"/>
      <c r="LHR47" s="85"/>
      <c r="LHS47" s="85"/>
      <c r="LHT47" s="85"/>
      <c r="LHU47" s="85"/>
      <c r="LHV47" s="85"/>
      <c r="LHW47" s="85"/>
      <c r="LHX47" s="85"/>
      <c r="LHY47" s="85"/>
      <c r="LHZ47" s="85"/>
      <c r="LIA47" s="85"/>
      <c r="LIB47" s="85"/>
      <c r="LIC47" s="85"/>
      <c r="LID47" s="85"/>
      <c r="LIE47" s="85"/>
      <c r="LIF47" s="85"/>
      <c r="LIG47" s="85"/>
      <c r="LIH47" s="85"/>
      <c r="LII47" s="85"/>
      <c r="LIJ47" s="85"/>
      <c r="LIK47" s="85"/>
      <c r="LIL47" s="85"/>
      <c r="LIM47" s="85"/>
      <c r="LIN47" s="85"/>
      <c r="LIO47" s="85"/>
      <c r="LIP47" s="85"/>
      <c r="LIQ47" s="85"/>
      <c r="LIR47" s="85"/>
      <c r="LIS47" s="85"/>
      <c r="LIT47" s="85"/>
      <c r="LIU47" s="85"/>
      <c r="LIV47" s="85"/>
      <c r="LIW47" s="85"/>
      <c r="LIX47" s="85"/>
      <c r="LIY47" s="85"/>
      <c r="LIZ47" s="85"/>
      <c r="LJA47" s="85"/>
      <c r="LJB47" s="85"/>
      <c r="LJC47" s="85"/>
      <c r="LJD47" s="85"/>
      <c r="LJE47" s="85"/>
      <c r="LJF47" s="85"/>
      <c r="LJG47" s="85"/>
      <c r="LJH47" s="85"/>
      <c r="LJI47" s="85"/>
      <c r="LJJ47" s="85"/>
      <c r="LJK47" s="85"/>
      <c r="LJL47" s="85"/>
      <c r="LJM47" s="85"/>
      <c r="LJN47" s="85"/>
      <c r="LJO47" s="85"/>
      <c r="LJP47" s="85"/>
      <c r="LJQ47" s="85"/>
      <c r="LJR47" s="85"/>
      <c r="LJS47" s="85"/>
      <c r="LJT47" s="85"/>
      <c r="LJU47" s="85"/>
      <c r="LJV47" s="85"/>
      <c r="LJW47" s="85"/>
      <c r="LJX47" s="85"/>
      <c r="LJY47" s="85"/>
      <c r="LJZ47" s="85"/>
      <c r="LKA47" s="85"/>
      <c r="LKB47" s="85"/>
      <c r="LKC47" s="85"/>
      <c r="LKD47" s="85"/>
      <c r="LKE47" s="85"/>
      <c r="LKF47" s="85"/>
      <c r="LKG47" s="85"/>
      <c r="LKH47" s="85"/>
      <c r="LKI47" s="85"/>
      <c r="LKJ47" s="85"/>
      <c r="LKK47" s="85"/>
      <c r="LKL47" s="85"/>
      <c r="LKM47" s="85"/>
      <c r="LKN47" s="85"/>
      <c r="LKO47" s="85"/>
      <c r="LKP47" s="85"/>
      <c r="LKQ47" s="85"/>
      <c r="LKR47" s="85"/>
      <c r="LKS47" s="85"/>
      <c r="LKT47" s="85"/>
      <c r="LKU47" s="85"/>
      <c r="LKV47" s="85"/>
      <c r="LKW47" s="85"/>
      <c r="LKX47" s="85"/>
      <c r="LKY47" s="85"/>
      <c r="LKZ47" s="85"/>
      <c r="LLA47" s="85"/>
      <c r="LLB47" s="85"/>
      <c r="LLC47" s="85"/>
      <c r="LLD47" s="85"/>
      <c r="LLE47" s="85"/>
      <c r="LLF47" s="85"/>
      <c r="LLG47" s="85"/>
      <c r="LLH47" s="85"/>
      <c r="LLI47" s="85"/>
      <c r="LLJ47" s="85"/>
      <c r="LLK47" s="85"/>
      <c r="LLL47" s="85"/>
      <c r="LLM47" s="85"/>
      <c r="LLN47" s="85"/>
      <c r="LLO47" s="85"/>
      <c r="LLP47" s="85"/>
      <c r="LLQ47" s="85"/>
      <c r="LLR47" s="85"/>
      <c r="LLS47" s="85"/>
      <c r="LLT47" s="85"/>
      <c r="LLU47" s="85"/>
      <c r="LLV47" s="85"/>
      <c r="LLW47" s="85"/>
      <c r="LLX47" s="85"/>
      <c r="LLY47" s="85"/>
      <c r="LLZ47" s="85"/>
      <c r="LMA47" s="85"/>
      <c r="LMB47" s="85"/>
      <c r="LMC47" s="85"/>
      <c r="LMD47" s="85"/>
      <c r="LME47" s="85"/>
      <c r="LMF47" s="85"/>
      <c r="LMG47" s="85"/>
      <c r="LMH47" s="85"/>
      <c r="LMI47" s="85"/>
      <c r="LMJ47" s="85"/>
      <c r="LMK47" s="85"/>
      <c r="LML47" s="85"/>
      <c r="LMM47" s="85"/>
      <c r="LMN47" s="85"/>
      <c r="LMO47" s="85"/>
      <c r="LMP47" s="85"/>
      <c r="LMQ47" s="85"/>
      <c r="LMR47" s="85"/>
      <c r="LMS47" s="85"/>
      <c r="LMT47" s="85"/>
      <c r="LMU47" s="85"/>
      <c r="LMV47" s="85"/>
      <c r="LMW47" s="85"/>
      <c r="LMX47" s="85"/>
      <c r="LMY47" s="85"/>
      <c r="LMZ47" s="85"/>
      <c r="LNA47" s="85"/>
      <c r="LNB47" s="85"/>
      <c r="LNC47" s="85"/>
      <c r="LND47" s="85"/>
      <c r="LNE47" s="85"/>
      <c r="LNF47" s="85"/>
      <c r="LNG47" s="85"/>
      <c r="LNH47" s="85"/>
      <c r="LNI47" s="85"/>
      <c r="LNJ47" s="85"/>
      <c r="LNK47" s="85"/>
      <c r="LNL47" s="85"/>
      <c r="LNM47" s="85"/>
      <c r="LNN47" s="85"/>
      <c r="LNO47" s="85"/>
      <c r="LNP47" s="85"/>
      <c r="LNQ47" s="85"/>
      <c r="LNR47" s="85"/>
      <c r="LNS47" s="85"/>
      <c r="LNT47" s="85"/>
      <c r="LNU47" s="85"/>
      <c r="LNV47" s="85"/>
      <c r="LNW47" s="85"/>
      <c r="LNX47" s="85"/>
      <c r="LNY47" s="85"/>
      <c r="LNZ47" s="85"/>
      <c r="LOA47" s="85"/>
      <c r="LOB47" s="85"/>
      <c r="LOC47" s="85"/>
      <c r="LOD47" s="85"/>
      <c r="LOE47" s="85"/>
      <c r="LOF47" s="85"/>
      <c r="LOG47" s="85"/>
      <c r="LOH47" s="85"/>
      <c r="LOI47" s="85"/>
      <c r="LOJ47" s="85"/>
      <c r="LOK47" s="85"/>
      <c r="LOL47" s="85"/>
      <c r="LOM47" s="85"/>
      <c r="LON47" s="85"/>
      <c r="LOO47" s="85"/>
      <c r="LOP47" s="85"/>
      <c r="LOQ47" s="85"/>
      <c r="LOR47" s="85"/>
      <c r="LOS47" s="85"/>
      <c r="LOT47" s="85"/>
      <c r="LOU47" s="85"/>
      <c r="LOV47" s="85"/>
      <c r="LOW47" s="85"/>
      <c r="LOX47" s="85"/>
      <c r="LOY47" s="85"/>
      <c r="LOZ47" s="85"/>
      <c r="LPA47" s="85"/>
      <c r="LPB47" s="85"/>
      <c r="LPC47" s="85"/>
      <c r="LPD47" s="85"/>
      <c r="LPE47" s="85"/>
      <c r="LPF47" s="85"/>
      <c r="LPG47" s="85"/>
      <c r="LPH47" s="85"/>
      <c r="LPI47" s="85"/>
      <c r="LPJ47" s="85"/>
      <c r="LPK47" s="85"/>
      <c r="LPL47" s="85"/>
      <c r="LPM47" s="85"/>
      <c r="LPN47" s="85"/>
      <c r="LPO47" s="85"/>
      <c r="LPP47" s="85"/>
      <c r="LPQ47" s="85"/>
      <c r="LPR47" s="85"/>
      <c r="LPS47" s="85"/>
      <c r="LPT47" s="85"/>
      <c r="LPU47" s="85"/>
      <c r="LPV47" s="85"/>
      <c r="LPW47" s="85"/>
      <c r="LPX47" s="85"/>
      <c r="LPY47" s="85"/>
      <c r="LPZ47" s="85"/>
      <c r="LQA47" s="85"/>
      <c r="LQB47" s="85"/>
      <c r="LQC47" s="85"/>
      <c r="LQD47" s="85"/>
      <c r="LQE47" s="85"/>
      <c r="LQF47" s="85"/>
      <c r="LQG47" s="85"/>
      <c r="LQH47" s="85"/>
      <c r="LQI47" s="85"/>
      <c r="LQJ47" s="85"/>
      <c r="LQK47" s="85"/>
      <c r="LQL47" s="85"/>
      <c r="LQM47" s="85"/>
      <c r="LQN47" s="85"/>
      <c r="LQO47" s="85"/>
      <c r="LQP47" s="85"/>
      <c r="LQQ47" s="85"/>
      <c r="LQR47" s="85"/>
      <c r="LQS47" s="85"/>
      <c r="LQT47" s="85"/>
      <c r="LQU47" s="85"/>
      <c r="LQV47" s="85"/>
      <c r="LQW47" s="85"/>
      <c r="LQX47" s="85"/>
      <c r="LQY47" s="85"/>
      <c r="LQZ47" s="85"/>
      <c r="LRA47" s="85"/>
      <c r="LRB47" s="85"/>
      <c r="LRC47" s="85"/>
      <c r="LRD47" s="85"/>
      <c r="LRE47" s="85"/>
      <c r="LRF47" s="85"/>
      <c r="LRG47" s="85"/>
      <c r="LRH47" s="85"/>
      <c r="LRI47" s="85"/>
      <c r="LRJ47" s="85"/>
      <c r="LRK47" s="85"/>
      <c r="LRL47" s="85"/>
      <c r="LRM47" s="85"/>
      <c r="LRN47" s="85"/>
      <c r="LRO47" s="85"/>
      <c r="LRP47" s="85"/>
      <c r="LRQ47" s="85"/>
      <c r="LRR47" s="85"/>
      <c r="LRS47" s="85"/>
      <c r="LRT47" s="85"/>
      <c r="LRU47" s="85"/>
      <c r="LRV47" s="85"/>
      <c r="LRW47" s="85"/>
      <c r="LRX47" s="85"/>
      <c r="LRY47" s="85"/>
      <c r="LRZ47" s="85"/>
      <c r="LSA47" s="85"/>
      <c r="LSB47" s="85"/>
      <c r="LSC47" s="85"/>
      <c r="LSD47" s="85"/>
      <c r="LSE47" s="85"/>
      <c r="LSF47" s="85"/>
      <c r="LSG47" s="85"/>
      <c r="LSH47" s="85"/>
      <c r="LSI47" s="85"/>
      <c r="LSJ47" s="85"/>
      <c r="LSK47" s="85"/>
      <c r="LSL47" s="85"/>
      <c r="LSM47" s="85"/>
      <c r="LSN47" s="85"/>
      <c r="LSO47" s="85"/>
      <c r="LSP47" s="85"/>
      <c r="LSQ47" s="85"/>
      <c r="LSR47" s="85"/>
      <c r="LSS47" s="85"/>
      <c r="LST47" s="85"/>
      <c r="LSU47" s="85"/>
      <c r="LSV47" s="85"/>
      <c r="LSW47" s="85"/>
      <c r="LSX47" s="85"/>
      <c r="LSY47" s="85"/>
      <c r="LSZ47" s="85"/>
      <c r="LTA47" s="85"/>
      <c r="LTB47" s="85"/>
      <c r="LTC47" s="85"/>
      <c r="LTD47" s="85"/>
      <c r="LTE47" s="85"/>
      <c r="LTF47" s="85"/>
      <c r="LTG47" s="85"/>
      <c r="LTH47" s="85"/>
      <c r="LTI47" s="85"/>
      <c r="LTJ47" s="85"/>
      <c r="LTK47" s="85"/>
      <c r="LTL47" s="85"/>
      <c r="LTM47" s="85"/>
      <c r="LTN47" s="85"/>
      <c r="LTO47" s="85"/>
      <c r="LTP47" s="85"/>
      <c r="LTQ47" s="85"/>
      <c r="LTR47" s="85"/>
      <c r="LTS47" s="85"/>
      <c r="LTT47" s="85"/>
      <c r="LTU47" s="85"/>
      <c r="LTV47" s="85"/>
      <c r="LTW47" s="85"/>
      <c r="LTX47" s="85"/>
      <c r="LTY47" s="85"/>
      <c r="LTZ47" s="85"/>
      <c r="LUA47" s="85"/>
      <c r="LUB47" s="85"/>
      <c r="LUC47" s="85"/>
      <c r="LUD47" s="85"/>
      <c r="LUE47" s="85"/>
      <c r="LUF47" s="85"/>
      <c r="LUG47" s="85"/>
      <c r="LUH47" s="85"/>
      <c r="LUI47" s="85"/>
      <c r="LUJ47" s="85"/>
      <c r="LUK47" s="85"/>
      <c r="LUL47" s="85"/>
      <c r="LUM47" s="85"/>
      <c r="LUN47" s="85"/>
      <c r="LUO47" s="85"/>
      <c r="LUP47" s="85"/>
      <c r="LUQ47" s="85"/>
      <c r="LUR47" s="85"/>
      <c r="LUS47" s="85"/>
      <c r="LUT47" s="85"/>
      <c r="LUU47" s="85"/>
      <c r="LUV47" s="85"/>
      <c r="LUW47" s="85"/>
      <c r="LUX47" s="85"/>
      <c r="LUY47" s="85"/>
      <c r="LUZ47" s="85"/>
      <c r="LVA47" s="85"/>
      <c r="LVB47" s="85"/>
      <c r="LVC47" s="85"/>
      <c r="LVD47" s="85"/>
      <c r="LVE47" s="85"/>
      <c r="LVF47" s="85"/>
      <c r="LVG47" s="85"/>
      <c r="LVH47" s="85"/>
      <c r="LVI47" s="85"/>
      <c r="LVJ47" s="85"/>
      <c r="LVK47" s="85"/>
      <c r="LVL47" s="85"/>
      <c r="LVM47" s="85"/>
      <c r="LVN47" s="85"/>
      <c r="LVO47" s="85"/>
      <c r="LVP47" s="85"/>
      <c r="LVQ47" s="85"/>
      <c r="LVR47" s="85"/>
      <c r="LVS47" s="85"/>
      <c r="LVT47" s="85"/>
      <c r="LVU47" s="85"/>
      <c r="LVV47" s="85"/>
      <c r="LVW47" s="85"/>
      <c r="LVX47" s="85"/>
      <c r="LVY47" s="85"/>
      <c r="LVZ47" s="85"/>
      <c r="LWA47" s="85"/>
      <c r="LWB47" s="85"/>
      <c r="LWC47" s="85"/>
      <c r="LWD47" s="85"/>
      <c r="LWE47" s="85"/>
      <c r="LWF47" s="85"/>
      <c r="LWG47" s="85"/>
      <c r="LWH47" s="85"/>
      <c r="LWI47" s="85"/>
      <c r="LWJ47" s="85"/>
      <c r="LWK47" s="85"/>
      <c r="LWL47" s="85"/>
      <c r="LWM47" s="85"/>
      <c r="LWN47" s="85"/>
      <c r="LWO47" s="85"/>
      <c r="LWP47" s="85"/>
      <c r="LWQ47" s="85"/>
      <c r="LWR47" s="85"/>
      <c r="LWS47" s="85"/>
      <c r="LWT47" s="85"/>
      <c r="LWU47" s="85"/>
      <c r="LWV47" s="85"/>
      <c r="LWW47" s="85"/>
      <c r="LWX47" s="85"/>
      <c r="LWY47" s="85"/>
      <c r="LWZ47" s="85"/>
      <c r="LXA47" s="85"/>
      <c r="LXB47" s="85"/>
      <c r="LXC47" s="85"/>
      <c r="LXD47" s="85"/>
      <c r="LXE47" s="85"/>
      <c r="LXF47" s="85"/>
      <c r="LXG47" s="85"/>
      <c r="LXH47" s="85"/>
      <c r="LXI47" s="85"/>
      <c r="LXJ47" s="85"/>
      <c r="LXK47" s="85"/>
      <c r="LXL47" s="85"/>
      <c r="LXM47" s="85"/>
      <c r="LXN47" s="85"/>
      <c r="LXO47" s="85"/>
      <c r="LXP47" s="85"/>
      <c r="LXQ47" s="85"/>
      <c r="LXR47" s="85"/>
      <c r="LXS47" s="85"/>
      <c r="LXT47" s="85"/>
      <c r="LXU47" s="85"/>
      <c r="LXV47" s="85"/>
      <c r="LXW47" s="85"/>
      <c r="LXX47" s="85"/>
      <c r="LXY47" s="85"/>
      <c r="LXZ47" s="85"/>
      <c r="LYA47" s="85"/>
      <c r="LYB47" s="85"/>
      <c r="LYC47" s="85"/>
      <c r="LYD47" s="85"/>
      <c r="LYE47" s="85"/>
      <c r="LYF47" s="85"/>
      <c r="LYG47" s="85"/>
      <c r="LYH47" s="85"/>
      <c r="LYI47" s="85"/>
      <c r="LYJ47" s="85"/>
      <c r="LYK47" s="85"/>
      <c r="LYL47" s="85"/>
      <c r="LYM47" s="85"/>
      <c r="LYN47" s="85"/>
      <c r="LYO47" s="85"/>
      <c r="LYP47" s="85"/>
      <c r="LYQ47" s="85"/>
      <c r="LYR47" s="85"/>
      <c r="LYS47" s="85"/>
      <c r="LYT47" s="85"/>
      <c r="LYU47" s="85"/>
      <c r="LYV47" s="85"/>
      <c r="LYW47" s="85"/>
      <c r="LYX47" s="85"/>
      <c r="LYY47" s="85"/>
      <c r="LYZ47" s="85"/>
      <c r="LZA47" s="85"/>
      <c r="LZB47" s="85"/>
      <c r="LZC47" s="85"/>
      <c r="LZD47" s="85"/>
      <c r="LZE47" s="85"/>
      <c r="LZF47" s="85"/>
      <c r="LZG47" s="85"/>
      <c r="LZH47" s="85"/>
      <c r="LZI47" s="85"/>
      <c r="LZJ47" s="85"/>
      <c r="LZK47" s="85"/>
      <c r="LZL47" s="85"/>
      <c r="LZM47" s="85"/>
      <c r="LZN47" s="85"/>
      <c r="LZO47" s="85"/>
      <c r="LZP47" s="85"/>
      <c r="LZQ47" s="85"/>
      <c r="LZR47" s="85"/>
      <c r="LZS47" s="85"/>
      <c r="LZT47" s="85"/>
      <c r="LZU47" s="85"/>
      <c r="LZV47" s="85"/>
      <c r="LZW47" s="85"/>
      <c r="LZX47" s="85"/>
      <c r="LZY47" s="85"/>
      <c r="LZZ47" s="85"/>
      <c r="MAA47" s="85"/>
      <c r="MAB47" s="85"/>
      <c r="MAC47" s="85"/>
      <c r="MAD47" s="85"/>
      <c r="MAE47" s="85"/>
      <c r="MAF47" s="85"/>
      <c r="MAG47" s="85"/>
      <c r="MAH47" s="85"/>
      <c r="MAI47" s="85"/>
      <c r="MAJ47" s="85"/>
      <c r="MAK47" s="85"/>
      <c r="MAL47" s="85"/>
      <c r="MAM47" s="85"/>
      <c r="MAN47" s="85"/>
      <c r="MAO47" s="85"/>
      <c r="MAP47" s="85"/>
      <c r="MAQ47" s="85"/>
      <c r="MAR47" s="85"/>
      <c r="MAS47" s="85"/>
      <c r="MAT47" s="85"/>
      <c r="MAU47" s="85"/>
      <c r="MAV47" s="85"/>
      <c r="MAW47" s="85"/>
      <c r="MAX47" s="85"/>
      <c r="MAY47" s="85"/>
      <c r="MAZ47" s="85"/>
      <c r="MBA47" s="85"/>
      <c r="MBB47" s="85"/>
      <c r="MBC47" s="85"/>
      <c r="MBD47" s="85"/>
      <c r="MBE47" s="85"/>
      <c r="MBF47" s="85"/>
      <c r="MBG47" s="85"/>
      <c r="MBH47" s="85"/>
      <c r="MBI47" s="85"/>
      <c r="MBJ47" s="85"/>
      <c r="MBK47" s="85"/>
      <c r="MBL47" s="85"/>
      <c r="MBM47" s="85"/>
      <c r="MBN47" s="85"/>
      <c r="MBO47" s="85"/>
      <c r="MBP47" s="85"/>
      <c r="MBQ47" s="85"/>
      <c r="MBR47" s="85"/>
      <c r="MBS47" s="85"/>
      <c r="MBT47" s="85"/>
      <c r="MBU47" s="85"/>
      <c r="MBV47" s="85"/>
      <c r="MBW47" s="85"/>
      <c r="MBX47" s="85"/>
      <c r="MBY47" s="85"/>
      <c r="MBZ47" s="85"/>
      <c r="MCA47" s="85"/>
      <c r="MCB47" s="85"/>
      <c r="MCC47" s="85"/>
      <c r="MCD47" s="85"/>
      <c r="MCE47" s="85"/>
      <c r="MCF47" s="85"/>
      <c r="MCG47" s="85"/>
      <c r="MCH47" s="85"/>
      <c r="MCI47" s="85"/>
      <c r="MCJ47" s="85"/>
      <c r="MCK47" s="85"/>
      <c r="MCL47" s="85"/>
      <c r="MCM47" s="85"/>
      <c r="MCN47" s="85"/>
      <c r="MCO47" s="85"/>
      <c r="MCP47" s="85"/>
      <c r="MCQ47" s="85"/>
      <c r="MCR47" s="85"/>
      <c r="MCS47" s="85"/>
      <c r="MCT47" s="85"/>
      <c r="MCU47" s="85"/>
      <c r="MCV47" s="85"/>
      <c r="MCW47" s="85"/>
      <c r="MCX47" s="85"/>
      <c r="MCY47" s="85"/>
      <c r="MCZ47" s="85"/>
      <c r="MDA47" s="85"/>
      <c r="MDB47" s="85"/>
      <c r="MDC47" s="85"/>
      <c r="MDD47" s="85"/>
      <c r="MDE47" s="85"/>
      <c r="MDF47" s="85"/>
      <c r="MDG47" s="85"/>
      <c r="MDH47" s="85"/>
      <c r="MDI47" s="85"/>
      <c r="MDJ47" s="85"/>
      <c r="MDK47" s="85"/>
      <c r="MDL47" s="85"/>
      <c r="MDM47" s="85"/>
      <c r="MDN47" s="85"/>
      <c r="MDO47" s="85"/>
      <c r="MDP47" s="85"/>
      <c r="MDQ47" s="85"/>
      <c r="MDR47" s="85"/>
      <c r="MDS47" s="85"/>
      <c r="MDT47" s="85"/>
      <c r="MDU47" s="85"/>
      <c r="MDV47" s="85"/>
      <c r="MDW47" s="85"/>
      <c r="MDX47" s="85"/>
      <c r="MDY47" s="85"/>
      <c r="MDZ47" s="85"/>
      <c r="MEA47" s="85"/>
      <c r="MEB47" s="85"/>
      <c r="MEC47" s="85"/>
      <c r="MED47" s="85"/>
      <c r="MEE47" s="85"/>
      <c r="MEF47" s="85"/>
      <c r="MEG47" s="85"/>
      <c r="MEH47" s="85"/>
      <c r="MEI47" s="85"/>
      <c r="MEJ47" s="85"/>
      <c r="MEK47" s="85"/>
      <c r="MEL47" s="85"/>
      <c r="MEM47" s="85"/>
      <c r="MEN47" s="85"/>
      <c r="MEO47" s="85"/>
      <c r="MEP47" s="85"/>
      <c r="MEQ47" s="85"/>
      <c r="MER47" s="85"/>
      <c r="MES47" s="85"/>
      <c r="MET47" s="85"/>
      <c r="MEU47" s="85"/>
      <c r="MEV47" s="85"/>
      <c r="MEW47" s="85"/>
      <c r="MEX47" s="85"/>
      <c r="MEY47" s="85"/>
      <c r="MEZ47" s="85"/>
      <c r="MFA47" s="85"/>
      <c r="MFB47" s="85"/>
      <c r="MFC47" s="85"/>
      <c r="MFD47" s="85"/>
      <c r="MFE47" s="85"/>
      <c r="MFF47" s="85"/>
      <c r="MFG47" s="85"/>
      <c r="MFH47" s="85"/>
      <c r="MFI47" s="85"/>
      <c r="MFJ47" s="85"/>
      <c r="MFK47" s="85"/>
      <c r="MFL47" s="85"/>
      <c r="MFM47" s="85"/>
      <c r="MFN47" s="85"/>
      <c r="MFO47" s="85"/>
      <c r="MFP47" s="85"/>
      <c r="MFQ47" s="85"/>
      <c r="MFR47" s="85"/>
      <c r="MFS47" s="85"/>
      <c r="MFT47" s="85"/>
      <c r="MFU47" s="85"/>
      <c r="MFV47" s="85"/>
      <c r="MFW47" s="85"/>
      <c r="MFX47" s="85"/>
      <c r="MFY47" s="85"/>
      <c r="MFZ47" s="85"/>
      <c r="MGA47" s="85"/>
      <c r="MGB47" s="85"/>
      <c r="MGC47" s="85"/>
      <c r="MGD47" s="85"/>
      <c r="MGE47" s="85"/>
      <c r="MGF47" s="85"/>
      <c r="MGG47" s="85"/>
      <c r="MGH47" s="85"/>
      <c r="MGI47" s="85"/>
      <c r="MGJ47" s="85"/>
      <c r="MGK47" s="85"/>
      <c r="MGL47" s="85"/>
      <c r="MGM47" s="85"/>
      <c r="MGN47" s="85"/>
      <c r="MGO47" s="85"/>
      <c r="MGP47" s="85"/>
      <c r="MGQ47" s="85"/>
      <c r="MGR47" s="85"/>
      <c r="MGS47" s="85"/>
      <c r="MGT47" s="85"/>
      <c r="MGU47" s="85"/>
      <c r="MGV47" s="85"/>
      <c r="MGW47" s="85"/>
      <c r="MGX47" s="85"/>
      <c r="MGY47" s="85"/>
      <c r="MGZ47" s="85"/>
      <c r="MHA47" s="85"/>
      <c r="MHB47" s="85"/>
      <c r="MHC47" s="85"/>
      <c r="MHD47" s="85"/>
      <c r="MHE47" s="85"/>
      <c r="MHF47" s="85"/>
      <c r="MHG47" s="85"/>
      <c r="MHH47" s="85"/>
      <c r="MHI47" s="85"/>
      <c r="MHJ47" s="85"/>
      <c r="MHK47" s="85"/>
      <c r="MHL47" s="85"/>
      <c r="MHM47" s="85"/>
      <c r="MHN47" s="85"/>
      <c r="MHO47" s="85"/>
      <c r="MHP47" s="85"/>
      <c r="MHQ47" s="85"/>
      <c r="MHR47" s="85"/>
      <c r="MHS47" s="85"/>
      <c r="MHT47" s="85"/>
      <c r="MHU47" s="85"/>
      <c r="MHV47" s="85"/>
      <c r="MHW47" s="85"/>
      <c r="MHX47" s="85"/>
      <c r="MHY47" s="85"/>
      <c r="MHZ47" s="85"/>
      <c r="MIA47" s="85"/>
      <c r="MIB47" s="85"/>
      <c r="MIC47" s="85"/>
      <c r="MID47" s="85"/>
      <c r="MIE47" s="85"/>
      <c r="MIF47" s="85"/>
      <c r="MIG47" s="85"/>
      <c r="MIH47" s="85"/>
      <c r="MII47" s="85"/>
      <c r="MIJ47" s="85"/>
      <c r="MIK47" s="85"/>
      <c r="MIL47" s="85"/>
      <c r="MIM47" s="85"/>
      <c r="MIN47" s="85"/>
      <c r="MIO47" s="85"/>
      <c r="MIP47" s="85"/>
      <c r="MIQ47" s="85"/>
      <c r="MIR47" s="85"/>
      <c r="MIS47" s="85"/>
      <c r="MIT47" s="85"/>
      <c r="MIU47" s="85"/>
      <c r="MIV47" s="85"/>
      <c r="MIW47" s="85"/>
      <c r="MIX47" s="85"/>
      <c r="MIY47" s="85"/>
      <c r="MIZ47" s="85"/>
      <c r="MJA47" s="85"/>
      <c r="MJB47" s="85"/>
      <c r="MJC47" s="85"/>
      <c r="MJD47" s="85"/>
      <c r="MJE47" s="85"/>
      <c r="MJF47" s="85"/>
      <c r="MJG47" s="85"/>
      <c r="MJH47" s="85"/>
      <c r="MJI47" s="85"/>
      <c r="MJJ47" s="85"/>
      <c r="MJK47" s="85"/>
      <c r="MJL47" s="85"/>
      <c r="MJM47" s="85"/>
      <c r="MJN47" s="85"/>
      <c r="MJO47" s="85"/>
      <c r="MJP47" s="85"/>
      <c r="MJQ47" s="85"/>
      <c r="MJR47" s="85"/>
      <c r="MJS47" s="85"/>
      <c r="MJT47" s="85"/>
      <c r="MJU47" s="85"/>
      <c r="MJV47" s="85"/>
      <c r="MJW47" s="85"/>
      <c r="MJX47" s="85"/>
      <c r="MJY47" s="85"/>
      <c r="MJZ47" s="85"/>
      <c r="MKA47" s="85"/>
      <c r="MKB47" s="85"/>
      <c r="MKC47" s="85"/>
      <c r="MKD47" s="85"/>
      <c r="MKE47" s="85"/>
      <c r="MKF47" s="85"/>
      <c r="MKG47" s="85"/>
      <c r="MKH47" s="85"/>
      <c r="MKI47" s="85"/>
      <c r="MKJ47" s="85"/>
      <c r="MKK47" s="85"/>
      <c r="MKL47" s="85"/>
      <c r="MKM47" s="85"/>
      <c r="MKN47" s="85"/>
      <c r="MKO47" s="85"/>
      <c r="MKP47" s="85"/>
      <c r="MKQ47" s="85"/>
      <c r="MKR47" s="85"/>
      <c r="MKS47" s="85"/>
      <c r="MKT47" s="85"/>
      <c r="MKU47" s="85"/>
      <c r="MKV47" s="85"/>
      <c r="MKW47" s="85"/>
      <c r="MKX47" s="85"/>
      <c r="MKY47" s="85"/>
      <c r="MKZ47" s="85"/>
      <c r="MLA47" s="85"/>
      <c r="MLB47" s="85"/>
      <c r="MLC47" s="85"/>
      <c r="MLD47" s="85"/>
      <c r="MLE47" s="85"/>
      <c r="MLF47" s="85"/>
      <c r="MLG47" s="85"/>
      <c r="MLH47" s="85"/>
      <c r="MLI47" s="85"/>
      <c r="MLJ47" s="85"/>
      <c r="MLK47" s="85"/>
      <c r="MLL47" s="85"/>
      <c r="MLM47" s="85"/>
      <c r="MLN47" s="85"/>
      <c r="MLO47" s="85"/>
      <c r="MLP47" s="85"/>
      <c r="MLQ47" s="85"/>
      <c r="MLR47" s="85"/>
      <c r="MLS47" s="85"/>
      <c r="MLT47" s="85"/>
      <c r="MLU47" s="85"/>
      <c r="MLV47" s="85"/>
      <c r="MLW47" s="85"/>
      <c r="MLX47" s="85"/>
      <c r="MLY47" s="85"/>
      <c r="MLZ47" s="85"/>
      <c r="MMA47" s="85"/>
      <c r="MMB47" s="85"/>
      <c r="MMC47" s="85"/>
      <c r="MMD47" s="85"/>
      <c r="MME47" s="85"/>
      <c r="MMF47" s="85"/>
      <c r="MMG47" s="85"/>
      <c r="MMH47" s="85"/>
      <c r="MMI47" s="85"/>
      <c r="MMJ47" s="85"/>
      <c r="MMK47" s="85"/>
      <c r="MML47" s="85"/>
      <c r="MMM47" s="85"/>
      <c r="MMN47" s="85"/>
      <c r="MMO47" s="85"/>
      <c r="MMP47" s="85"/>
      <c r="MMQ47" s="85"/>
      <c r="MMR47" s="85"/>
      <c r="MMS47" s="85"/>
      <c r="MMT47" s="85"/>
      <c r="MMU47" s="85"/>
      <c r="MMV47" s="85"/>
      <c r="MMW47" s="85"/>
      <c r="MMX47" s="85"/>
      <c r="MMY47" s="85"/>
      <c r="MMZ47" s="85"/>
      <c r="MNA47" s="85"/>
      <c r="MNB47" s="85"/>
      <c r="MNC47" s="85"/>
      <c r="MND47" s="85"/>
      <c r="MNE47" s="85"/>
      <c r="MNF47" s="85"/>
      <c r="MNG47" s="85"/>
      <c r="MNH47" s="85"/>
      <c r="MNI47" s="85"/>
      <c r="MNJ47" s="85"/>
      <c r="MNK47" s="85"/>
      <c r="MNL47" s="85"/>
      <c r="MNM47" s="85"/>
      <c r="MNN47" s="85"/>
      <c r="MNO47" s="85"/>
      <c r="MNP47" s="85"/>
      <c r="MNQ47" s="85"/>
      <c r="MNR47" s="85"/>
      <c r="MNS47" s="85"/>
      <c r="MNT47" s="85"/>
      <c r="MNU47" s="85"/>
      <c r="MNV47" s="85"/>
      <c r="MNW47" s="85"/>
      <c r="MNX47" s="85"/>
      <c r="MNY47" s="85"/>
      <c r="MNZ47" s="85"/>
      <c r="MOA47" s="85"/>
      <c r="MOB47" s="85"/>
      <c r="MOC47" s="85"/>
      <c r="MOD47" s="85"/>
      <c r="MOE47" s="85"/>
      <c r="MOF47" s="85"/>
      <c r="MOG47" s="85"/>
      <c r="MOH47" s="85"/>
      <c r="MOI47" s="85"/>
      <c r="MOJ47" s="85"/>
      <c r="MOK47" s="85"/>
      <c r="MOL47" s="85"/>
      <c r="MOM47" s="85"/>
      <c r="MON47" s="85"/>
      <c r="MOO47" s="85"/>
      <c r="MOP47" s="85"/>
      <c r="MOQ47" s="85"/>
      <c r="MOR47" s="85"/>
      <c r="MOS47" s="85"/>
      <c r="MOT47" s="85"/>
      <c r="MOU47" s="85"/>
      <c r="MOV47" s="85"/>
      <c r="MOW47" s="85"/>
      <c r="MOX47" s="85"/>
      <c r="MOY47" s="85"/>
      <c r="MOZ47" s="85"/>
      <c r="MPA47" s="85"/>
      <c r="MPB47" s="85"/>
      <c r="MPC47" s="85"/>
      <c r="MPD47" s="85"/>
      <c r="MPE47" s="85"/>
      <c r="MPF47" s="85"/>
      <c r="MPG47" s="85"/>
      <c r="MPH47" s="85"/>
      <c r="MPI47" s="85"/>
      <c r="MPJ47" s="85"/>
      <c r="MPK47" s="85"/>
      <c r="MPL47" s="85"/>
      <c r="MPM47" s="85"/>
      <c r="MPN47" s="85"/>
      <c r="MPO47" s="85"/>
      <c r="MPP47" s="85"/>
      <c r="MPQ47" s="85"/>
      <c r="MPR47" s="85"/>
      <c r="MPS47" s="85"/>
      <c r="MPT47" s="85"/>
      <c r="MPU47" s="85"/>
      <c r="MPV47" s="85"/>
      <c r="MPW47" s="85"/>
      <c r="MPX47" s="85"/>
      <c r="MPY47" s="85"/>
      <c r="MPZ47" s="85"/>
      <c r="MQA47" s="85"/>
      <c r="MQB47" s="85"/>
      <c r="MQC47" s="85"/>
      <c r="MQD47" s="85"/>
      <c r="MQE47" s="85"/>
      <c r="MQF47" s="85"/>
      <c r="MQG47" s="85"/>
      <c r="MQH47" s="85"/>
      <c r="MQI47" s="85"/>
      <c r="MQJ47" s="85"/>
      <c r="MQK47" s="85"/>
      <c r="MQL47" s="85"/>
      <c r="MQM47" s="85"/>
      <c r="MQN47" s="85"/>
      <c r="MQO47" s="85"/>
      <c r="MQP47" s="85"/>
      <c r="MQQ47" s="85"/>
      <c r="MQR47" s="85"/>
      <c r="MQS47" s="85"/>
      <c r="MQT47" s="85"/>
      <c r="MQU47" s="85"/>
      <c r="MQV47" s="85"/>
      <c r="MQW47" s="85"/>
      <c r="MQX47" s="85"/>
      <c r="MQY47" s="85"/>
      <c r="MQZ47" s="85"/>
      <c r="MRA47" s="85"/>
      <c r="MRB47" s="85"/>
      <c r="MRC47" s="85"/>
      <c r="MRD47" s="85"/>
      <c r="MRE47" s="85"/>
      <c r="MRF47" s="85"/>
      <c r="MRG47" s="85"/>
      <c r="MRH47" s="85"/>
      <c r="MRI47" s="85"/>
      <c r="MRJ47" s="85"/>
      <c r="MRK47" s="85"/>
      <c r="MRL47" s="85"/>
      <c r="MRM47" s="85"/>
      <c r="MRN47" s="85"/>
      <c r="MRO47" s="85"/>
      <c r="MRP47" s="85"/>
      <c r="MRQ47" s="85"/>
      <c r="MRR47" s="85"/>
      <c r="MRS47" s="85"/>
      <c r="MRT47" s="85"/>
      <c r="MRU47" s="85"/>
      <c r="MRV47" s="85"/>
      <c r="MRW47" s="85"/>
      <c r="MRX47" s="85"/>
      <c r="MRY47" s="85"/>
      <c r="MRZ47" s="85"/>
      <c r="MSA47" s="85"/>
      <c r="MSB47" s="85"/>
      <c r="MSC47" s="85"/>
      <c r="MSD47" s="85"/>
      <c r="MSE47" s="85"/>
      <c r="MSF47" s="85"/>
      <c r="MSG47" s="85"/>
      <c r="MSH47" s="85"/>
      <c r="MSI47" s="85"/>
      <c r="MSJ47" s="85"/>
      <c r="MSK47" s="85"/>
      <c r="MSL47" s="85"/>
      <c r="MSM47" s="85"/>
      <c r="MSN47" s="85"/>
      <c r="MSO47" s="85"/>
      <c r="MSP47" s="85"/>
      <c r="MSQ47" s="85"/>
      <c r="MSR47" s="85"/>
      <c r="MSS47" s="85"/>
      <c r="MST47" s="85"/>
      <c r="MSU47" s="85"/>
      <c r="MSV47" s="85"/>
      <c r="MSW47" s="85"/>
      <c r="MSX47" s="85"/>
      <c r="MSY47" s="85"/>
      <c r="MSZ47" s="85"/>
      <c r="MTA47" s="85"/>
      <c r="MTB47" s="85"/>
      <c r="MTC47" s="85"/>
      <c r="MTD47" s="85"/>
      <c r="MTE47" s="85"/>
      <c r="MTF47" s="85"/>
      <c r="MTG47" s="85"/>
      <c r="MTH47" s="85"/>
      <c r="MTI47" s="85"/>
      <c r="MTJ47" s="85"/>
      <c r="MTK47" s="85"/>
      <c r="MTL47" s="85"/>
      <c r="MTM47" s="85"/>
      <c r="MTN47" s="85"/>
      <c r="MTO47" s="85"/>
      <c r="MTP47" s="85"/>
      <c r="MTQ47" s="85"/>
      <c r="MTR47" s="85"/>
      <c r="MTS47" s="85"/>
      <c r="MTT47" s="85"/>
      <c r="MTU47" s="85"/>
      <c r="MTV47" s="85"/>
      <c r="MTW47" s="85"/>
      <c r="MTX47" s="85"/>
      <c r="MTY47" s="85"/>
      <c r="MTZ47" s="85"/>
      <c r="MUA47" s="85"/>
      <c r="MUB47" s="85"/>
      <c r="MUC47" s="85"/>
      <c r="MUD47" s="85"/>
      <c r="MUE47" s="85"/>
      <c r="MUF47" s="85"/>
      <c r="MUG47" s="85"/>
      <c r="MUH47" s="85"/>
      <c r="MUI47" s="85"/>
      <c r="MUJ47" s="85"/>
      <c r="MUK47" s="85"/>
      <c r="MUL47" s="85"/>
      <c r="MUM47" s="85"/>
      <c r="MUN47" s="85"/>
      <c r="MUO47" s="85"/>
      <c r="MUP47" s="85"/>
      <c r="MUQ47" s="85"/>
      <c r="MUR47" s="85"/>
      <c r="MUS47" s="85"/>
      <c r="MUT47" s="85"/>
      <c r="MUU47" s="85"/>
      <c r="MUV47" s="85"/>
      <c r="MUW47" s="85"/>
      <c r="MUX47" s="85"/>
      <c r="MUY47" s="85"/>
      <c r="MUZ47" s="85"/>
      <c r="MVA47" s="85"/>
      <c r="MVB47" s="85"/>
      <c r="MVC47" s="85"/>
      <c r="MVD47" s="85"/>
      <c r="MVE47" s="85"/>
      <c r="MVF47" s="85"/>
      <c r="MVG47" s="85"/>
      <c r="MVH47" s="85"/>
      <c r="MVI47" s="85"/>
      <c r="MVJ47" s="85"/>
      <c r="MVK47" s="85"/>
      <c r="MVL47" s="85"/>
      <c r="MVM47" s="85"/>
      <c r="MVN47" s="85"/>
      <c r="MVO47" s="85"/>
      <c r="MVP47" s="85"/>
      <c r="MVQ47" s="85"/>
      <c r="MVR47" s="85"/>
      <c r="MVS47" s="85"/>
      <c r="MVT47" s="85"/>
      <c r="MVU47" s="85"/>
      <c r="MVV47" s="85"/>
      <c r="MVW47" s="85"/>
      <c r="MVX47" s="85"/>
      <c r="MVY47" s="85"/>
      <c r="MVZ47" s="85"/>
      <c r="MWA47" s="85"/>
      <c r="MWB47" s="85"/>
      <c r="MWC47" s="85"/>
      <c r="MWD47" s="85"/>
      <c r="MWE47" s="85"/>
      <c r="MWF47" s="85"/>
      <c r="MWG47" s="85"/>
      <c r="MWH47" s="85"/>
      <c r="MWI47" s="85"/>
      <c r="MWJ47" s="85"/>
      <c r="MWK47" s="85"/>
      <c r="MWL47" s="85"/>
      <c r="MWM47" s="85"/>
      <c r="MWN47" s="85"/>
      <c r="MWO47" s="85"/>
      <c r="MWP47" s="85"/>
      <c r="MWQ47" s="85"/>
      <c r="MWR47" s="85"/>
      <c r="MWS47" s="85"/>
      <c r="MWT47" s="85"/>
      <c r="MWU47" s="85"/>
      <c r="MWV47" s="85"/>
      <c r="MWW47" s="85"/>
      <c r="MWX47" s="85"/>
      <c r="MWY47" s="85"/>
      <c r="MWZ47" s="85"/>
      <c r="MXA47" s="85"/>
      <c r="MXB47" s="85"/>
      <c r="MXC47" s="85"/>
      <c r="MXD47" s="85"/>
      <c r="MXE47" s="85"/>
      <c r="MXF47" s="85"/>
      <c r="MXG47" s="85"/>
      <c r="MXH47" s="85"/>
      <c r="MXI47" s="85"/>
      <c r="MXJ47" s="85"/>
      <c r="MXK47" s="85"/>
      <c r="MXL47" s="85"/>
      <c r="MXM47" s="85"/>
      <c r="MXN47" s="85"/>
      <c r="MXO47" s="85"/>
      <c r="MXP47" s="85"/>
      <c r="MXQ47" s="85"/>
      <c r="MXR47" s="85"/>
      <c r="MXS47" s="85"/>
      <c r="MXT47" s="85"/>
      <c r="MXU47" s="85"/>
      <c r="MXV47" s="85"/>
      <c r="MXW47" s="85"/>
      <c r="MXX47" s="85"/>
      <c r="MXY47" s="85"/>
      <c r="MXZ47" s="85"/>
      <c r="MYA47" s="85"/>
      <c r="MYB47" s="85"/>
      <c r="MYC47" s="85"/>
      <c r="MYD47" s="85"/>
      <c r="MYE47" s="85"/>
      <c r="MYF47" s="85"/>
      <c r="MYG47" s="85"/>
      <c r="MYH47" s="85"/>
      <c r="MYI47" s="85"/>
      <c r="MYJ47" s="85"/>
      <c r="MYK47" s="85"/>
      <c r="MYL47" s="85"/>
      <c r="MYM47" s="85"/>
      <c r="MYN47" s="85"/>
      <c r="MYO47" s="85"/>
      <c r="MYP47" s="85"/>
      <c r="MYQ47" s="85"/>
      <c r="MYR47" s="85"/>
      <c r="MYS47" s="85"/>
      <c r="MYT47" s="85"/>
      <c r="MYU47" s="85"/>
      <c r="MYV47" s="85"/>
      <c r="MYW47" s="85"/>
      <c r="MYX47" s="85"/>
      <c r="MYY47" s="85"/>
      <c r="MYZ47" s="85"/>
      <c r="MZA47" s="85"/>
      <c r="MZB47" s="85"/>
      <c r="MZC47" s="85"/>
      <c r="MZD47" s="85"/>
      <c r="MZE47" s="85"/>
      <c r="MZF47" s="85"/>
      <c r="MZG47" s="85"/>
      <c r="MZH47" s="85"/>
      <c r="MZI47" s="85"/>
      <c r="MZJ47" s="85"/>
      <c r="MZK47" s="85"/>
      <c r="MZL47" s="85"/>
      <c r="MZM47" s="85"/>
      <c r="MZN47" s="85"/>
      <c r="MZO47" s="85"/>
      <c r="MZP47" s="85"/>
      <c r="MZQ47" s="85"/>
      <c r="MZR47" s="85"/>
      <c r="MZS47" s="85"/>
      <c r="MZT47" s="85"/>
      <c r="MZU47" s="85"/>
      <c r="MZV47" s="85"/>
      <c r="MZW47" s="85"/>
      <c r="MZX47" s="85"/>
      <c r="MZY47" s="85"/>
      <c r="MZZ47" s="85"/>
      <c r="NAA47" s="85"/>
      <c r="NAB47" s="85"/>
      <c r="NAC47" s="85"/>
      <c r="NAD47" s="85"/>
      <c r="NAE47" s="85"/>
      <c r="NAF47" s="85"/>
      <c r="NAG47" s="85"/>
      <c r="NAH47" s="85"/>
      <c r="NAI47" s="85"/>
      <c r="NAJ47" s="85"/>
      <c r="NAK47" s="85"/>
      <c r="NAL47" s="85"/>
      <c r="NAM47" s="85"/>
      <c r="NAN47" s="85"/>
      <c r="NAO47" s="85"/>
      <c r="NAP47" s="85"/>
      <c r="NAQ47" s="85"/>
      <c r="NAR47" s="85"/>
      <c r="NAS47" s="85"/>
      <c r="NAT47" s="85"/>
      <c r="NAU47" s="85"/>
      <c r="NAV47" s="85"/>
      <c r="NAW47" s="85"/>
      <c r="NAX47" s="85"/>
      <c r="NAY47" s="85"/>
      <c r="NAZ47" s="85"/>
      <c r="NBA47" s="85"/>
      <c r="NBB47" s="85"/>
      <c r="NBC47" s="85"/>
      <c r="NBD47" s="85"/>
      <c r="NBE47" s="85"/>
      <c r="NBF47" s="85"/>
      <c r="NBG47" s="85"/>
      <c r="NBH47" s="85"/>
      <c r="NBI47" s="85"/>
      <c r="NBJ47" s="85"/>
      <c r="NBK47" s="85"/>
      <c r="NBL47" s="85"/>
      <c r="NBM47" s="85"/>
      <c r="NBN47" s="85"/>
      <c r="NBO47" s="85"/>
      <c r="NBP47" s="85"/>
      <c r="NBQ47" s="85"/>
      <c r="NBR47" s="85"/>
      <c r="NBS47" s="85"/>
      <c r="NBT47" s="85"/>
      <c r="NBU47" s="85"/>
      <c r="NBV47" s="85"/>
      <c r="NBW47" s="85"/>
      <c r="NBX47" s="85"/>
      <c r="NBY47" s="85"/>
      <c r="NBZ47" s="85"/>
      <c r="NCA47" s="85"/>
      <c r="NCB47" s="85"/>
      <c r="NCC47" s="85"/>
      <c r="NCD47" s="85"/>
      <c r="NCE47" s="85"/>
      <c r="NCF47" s="85"/>
      <c r="NCG47" s="85"/>
      <c r="NCH47" s="85"/>
      <c r="NCI47" s="85"/>
      <c r="NCJ47" s="85"/>
      <c r="NCK47" s="85"/>
      <c r="NCL47" s="85"/>
      <c r="NCM47" s="85"/>
      <c r="NCN47" s="85"/>
      <c r="NCO47" s="85"/>
      <c r="NCP47" s="85"/>
      <c r="NCQ47" s="85"/>
      <c r="NCR47" s="85"/>
      <c r="NCS47" s="85"/>
      <c r="NCT47" s="85"/>
      <c r="NCU47" s="85"/>
      <c r="NCV47" s="85"/>
      <c r="NCW47" s="85"/>
      <c r="NCX47" s="85"/>
      <c r="NCY47" s="85"/>
      <c r="NCZ47" s="85"/>
      <c r="NDA47" s="85"/>
      <c r="NDB47" s="85"/>
      <c r="NDC47" s="85"/>
      <c r="NDD47" s="85"/>
      <c r="NDE47" s="85"/>
      <c r="NDF47" s="85"/>
      <c r="NDG47" s="85"/>
      <c r="NDH47" s="85"/>
      <c r="NDI47" s="85"/>
      <c r="NDJ47" s="85"/>
      <c r="NDK47" s="85"/>
      <c r="NDL47" s="85"/>
      <c r="NDM47" s="85"/>
      <c r="NDN47" s="85"/>
      <c r="NDO47" s="85"/>
      <c r="NDP47" s="85"/>
      <c r="NDQ47" s="85"/>
      <c r="NDR47" s="85"/>
      <c r="NDS47" s="85"/>
      <c r="NDT47" s="85"/>
      <c r="NDU47" s="85"/>
      <c r="NDV47" s="85"/>
      <c r="NDW47" s="85"/>
      <c r="NDX47" s="85"/>
      <c r="NDY47" s="85"/>
      <c r="NDZ47" s="85"/>
      <c r="NEA47" s="85"/>
      <c r="NEB47" s="85"/>
      <c r="NEC47" s="85"/>
      <c r="NED47" s="85"/>
      <c r="NEE47" s="85"/>
      <c r="NEF47" s="85"/>
      <c r="NEG47" s="85"/>
      <c r="NEH47" s="85"/>
      <c r="NEI47" s="85"/>
      <c r="NEJ47" s="85"/>
      <c r="NEK47" s="85"/>
      <c r="NEL47" s="85"/>
      <c r="NEM47" s="85"/>
      <c r="NEN47" s="85"/>
      <c r="NEO47" s="85"/>
      <c r="NEP47" s="85"/>
      <c r="NEQ47" s="85"/>
      <c r="NER47" s="85"/>
      <c r="NES47" s="85"/>
      <c r="NET47" s="85"/>
      <c r="NEU47" s="85"/>
      <c r="NEV47" s="85"/>
      <c r="NEW47" s="85"/>
      <c r="NEX47" s="85"/>
      <c r="NEY47" s="85"/>
      <c r="NEZ47" s="85"/>
      <c r="NFA47" s="85"/>
      <c r="NFB47" s="85"/>
      <c r="NFC47" s="85"/>
      <c r="NFD47" s="85"/>
      <c r="NFE47" s="85"/>
      <c r="NFF47" s="85"/>
      <c r="NFG47" s="85"/>
      <c r="NFH47" s="85"/>
      <c r="NFI47" s="85"/>
      <c r="NFJ47" s="85"/>
      <c r="NFK47" s="85"/>
      <c r="NFL47" s="85"/>
      <c r="NFM47" s="85"/>
      <c r="NFN47" s="85"/>
      <c r="NFO47" s="85"/>
      <c r="NFP47" s="85"/>
      <c r="NFQ47" s="85"/>
      <c r="NFR47" s="85"/>
      <c r="NFS47" s="85"/>
      <c r="NFT47" s="85"/>
      <c r="NFU47" s="85"/>
      <c r="NFV47" s="85"/>
      <c r="NFW47" s="85"/>
      <c r="NFX47" s="85"/>
      <c r="NFY47" s="85"/>
      <c r="NFZ47" s="85"/>
      <c r="NGA47" s="85"/>
      <c r="NGB47" s="85"/>
      <c r="NGC47" s="85"/>
      <c r="NGD47" s="85"/>
      <c r="NGE47" s="85"/>
      <c r="NGF47" s="85"/>
      <c r="NGG47" s="85"/>
      <c r="NGH47" s="85"/>
      <c r="NGI47" s="85"/>
      <c r="NGJ47" s="85"/>
      <c r="NGK47" s="85"/>
      <c r="NGL47" s="85"/>
      <c r="NGM47" s="85"/>
      <c r="NGN47" s="85"/>
      <c r="NGO47" s="85"/>
      <c r="NGP47" s="85"/>
      <c r="NGQ47" s="85"/>
      <c r="NGR47" s="85"/>
      <c r="NGS47" s="85"/>
      <c r="NGT47" s="85"/>
      <c r="NGU47" s="85"/>
      <c r="NGV47" s="85"/>
      <c r="NGW47" s="85"/>
      <c r="NGX47" s="85"/>
      <c r="NGY47" s="85"/>
      <c r="NGZ47" s="85"/>
      <c r="NHA47" s="85"/>
      <c r="NHB47" s="85"/>
      <c r="NHC47" s="85"/>
      <c r="NHD47" s="85"/>
      <c r="NHE47" s="85"/>
      <c r="NHF47" s="85"/>
      <c r="NHG47" s="85"/>
      <c r="NHH47" s="85"/>
      <c r="NHI47" s="85"/>
      <c r="NHJ47" s="85"/>
      <c r="NHK47" s="85"/>
      <c r="NHL47" s="85"/>
      <c r="NHM47" s="85"/>
      <c r="NHN47" s="85"/>
      <c r="NHO47" s="85"/>
      <c r="NHP47" s="85"/>
      <c r="NHQ47" s="85"/>
      <c r="NHR47" s="85"/>
      <c r="NHS47" s="85"/>
      <c r="NHT47" s="85"/>
      <c r="NHU47" s="85"/>
      <c r="NHV47" s="85"/>
      <c r="NHW47" s="85"/>
      <c r="NHX47" s="85"/>
      <c r="NHY47" s="85"/>
      <c r="NHZ47" s="85"/>
      <c r="NIA47" s="85"/>
      <c r="NIB47" s="85"/>
      <c r="NIC47" s="85"/>
      <c r="NID47" s="85"/>
      <c r="NIE47" s="85"/>
      <c r="NIF47" s="85"/>
      <c r="NIG47" s="85"/>
      <c r="NIH47" s="85"/>
      <c r="NII47" s="85"/>
      <c r="NIJ47" s="85"/>
      <c r="NIK47" s="85"/>
      <c r="NIL47" s="85"/>
      <c r="NIM47" s="85"/>
      <c r="NIN47" s="85"/>
      <c r="NIO47" s="85"/>
      <c r="NIP47" s="85"/>
      <c r="NIQ47" s="85"/>
      <c r="NIR47" s="85"/>
      <c r="NIS47" s="85"/>
      <c r="NIT47" s="85"/>
      <c r="NIU47" s="85"/>
      <c r="NIV47" s="85"/>
      <c r="NIW47" s="85"/>
      <c r="NIX47" s="85"/>
      <c r="NIY47" s="85"/>
      <c r="NIZ47" s="85"/>
      <c r="NJA47" s="85"/>
      <c r="NJB47" s="85"/>
      <c r="NJC47" s="85"/>
      <c r="NJD47" s="85"/>
      <c r="NJE47" s="85"/>
      <c r="NJF47" s="85"/>
      <c r="NJG47" s="85"/>
      <c r="NJH47" s="85"/>
      <c r="NJI47" s="85"/>
      <c r="NJJ47" s="85"/>
      <c r="NJK47" s="85"/>
      <c r="NJL47" s="85"/>
      <c r="NJM47" s="85"/>
      <c r="NJN47" s="85"/>
      <c r="NJO47" s="85"/>
      <c r="NJP47" s="85"/>
      <c r="NJQ47" s="85"/>
      <c r="NJR47" s="85"/>
      <c r="NJS47" s="85"/>
      <c r="NJT47" s="85"/>
      <c r="NJU47" s="85"/>
      <c r="NJV47" s="85"/>
      <c r="NJW47" s="85"/>
      <c r="NJX47" s="85"/>
      <c r="NJY47" s="85"/>
      <c r="NJZ47" s="85"/>
      <c r="NKA47" s="85"/>
      <c r="NKB47" s="85"/>
      <c r="NKC47" s="85"/>
      <c r="NKD47" s="85"/>
      <c r="NKE47" s="85"/>
      <c r="NKF47" s="85"/>
      <c r="NKG47" s="85"/>
      <c r="NKH47" s="85"/>
      <c r="NKI47" s="85"/>
      <c r="NKJ47" s="85"/>
      <c r="NKK47" s="85"/>
      <c r="NKL47" s="85"/>
      <c r="NKM47" s="85"/>
      <c r="NKN47" s="85"/>
      <c r="NKO47" s="85"/>
      <c r="NKP47" s="85"/>
      <c r="NKQ47" s="85"/>
      <c r="NKR47" s="85"/>
      <c r="NKS47" s="85"/>
      <c r="NKT47" s="85"/>
      <c r="NKU47" s="85"/>
      <c r="NKV47" s="85"/>
      <c r="NKW47" s="85"/>
      <c r="NKX47" s="85"/>
      <c r="NKY47" s="85"/>
      <c r="NKZ47" s="85"/>
      <c r="NLA47" s="85"/>
      <c r="NLB47" s="85"/>
      <c r="NLC47" s="85"/>
      <c r="NLD47" s="85"/>
      <c r="NLE47" s="85"/>
      <c r="NLF47" s="85"/>
      <c r="NLG47" s="85"/>
      <c r="NLH47" s="85"/>
      <c r="NLI47" s="85"/>
      <c r="NLJ47" s="85"/>
      <c r="NLK47" s="85"/>
      <c r="NLL47" s="85"/>
      <c r="NLM47" s="85"/>
      <c r="NLN47" s="85"/>
      <c r="NLO47" s="85"/>
      <c r="NLP47" s="85"/>
      <c r="NLQ47" s="85"/>
      <c r="NLR47" s="85"/>
      <c r="NLS47" s="85"/>
      <c r="NLT47" s="85"/>
      <c r="NLU47" s="85"/>
      <c r="NLV47" s="85"/>
      <c r="NLW47" s="85"/>
      <c r="NLX47" s="85"/>
      <c r="NLY47" s="85"/>
      <c r="NLZ47" s="85"/>
      <c r="NMA47" s="85"/>
      <c r="NMB47" s="85"/>
      <c r="NMC47" s="85"/>
      <c r="NMD47" s="85"/>
      <c r="NME47" s="85"/>
      <c r="NMF47" s="85"/>
      <c r="NMG47" s="85"/>
      <c r="NMH47" s="85"/>
      <c r="NMI47" s="85"/>
      <c r="NMJ47" s="85"/>
      <c r="NMK47" s="85"/>
      <c r="NML47" s="85"/>
      <c r="NMM47" s="85"/>
      <c r="NMN47" s="85"/>
      <c r="NMO47" s="85"/>
      <c r="NMP47" s="85"/>
      <c r="NMQ47" s="85"/>
      <c r="NMR47" s="85"/>
      <c r="NMS47" s="85"/>
      <c r="NMT47" s="85"/>
      <c r="NMU47" s="85"/>
      <c r="NMV47" s="85"/>
      <c r="NMW47" s="85"/>
      <c r="NMX47" s="85"/>
      <c r="NMY47" s="85"/>
      <c r="NMZ47" s="85"/>
      <c r="NNA47" s="85"/>
      <c r="NNB47" s="85"/>
      <c r="NNC47" s="85"/>
      <c r="NND47" s="85"/>
      <c r="NNE47" s="85"/>
      <c r="NNF47" s="85"/>
      <c r="NNG47" s="85"/>
      <c r="NNH47" s="85"/>
      <c r="NNI47" s="85"/>
      <c r="NNJ47" s="85"/>
      <c r="NNK47" s="85"/>
      <c r="NNL47" s="85"/>
      <c r="NNM47" s="85"/>
      <c r="NNN47" s="85"/>
      <c r="NNO47" s="85"/>
      <c r="NNP47" s="85"/>
      <c r="NNQ47" s="85"/>
      <c r="NNR47" s="85"/>
      <c r="NNS47" s="85"/>
      <c r="NNT47" s="85"/>
      <c r="NNU47" s="85"/>
      <c r="NNV47" s="85"/>
      <c r="NNW47" s="85"/>
      <c r="NNX47" s="85"/>
      <c r="NNY47" s="85"/>
      <c r="NNZ47" s="85"/>
      <c r="NOA47" s="85"/>
      <c r="NOB47" s="85"/>
      <c r="NOC47" s="85"/>
      <c r="NOD47" s="85"/>
      <c r="NOE47" s="85"/>
      <c r="NOF47" s="85"/>
      <c r="NOG47" s="85"/>
      <c r="NOH47" s="85"/>
      <c r="NOI47" s="85"/>
      <c r="NOJ47" s="85"/>
      <c r="NOK47" s="85"/>
      <c r="NOL47" s="85"/>
      <c r="NOM47" s="85"/>
      <c r="NON47" s="85"/>
      <c r="NOO47" s="85"/>
      <c r="NOP47" s="85"/>
      <c r="NOQ47" s="85"/>
      <c r="NOR47" s="85"/>
      <c r="NOS47" s="85"/>
      <c r="NOT47" s="85"/>
      <c r="NOU47" s="85"/>
      <c r="NOV47" s="85"/>
      <c r="NOW47" s="85"/>
      <c r="NOX47" s="85"/>
      <c r="NOY47" s="85"/>
      <c r="NOZ47" s="85"/>
      <c r="NPA47" s="85"/>
      <c r="NPB47" s="85"/>
      <c r="NPC47" s="85"/>
      <c r="NPD47" s="85"/>
      <c r="NPE47" s="85"/>
      <c r="NPF47" s="85"/>
      <c r="NPG47" s="85"/>
      <c r="NPH47" s="85"/>
      <c r="NPI47" s="85"/>
      <c r="NPJ47" s="85"/>
      <c r="NPK47" s="85"/>
      <c r="NPL47" s="85"/>
      <c r="NPM47" s="85"/>
      <c r="NPN47" s="85"/>
      <c r="NPO47" s="85"/>
      <c r="NPP47" s="85"/>
      <c r="NPQ47" s="85"/>
      <c r="NPR47" s="85"/>
      <c r="NPS47" s="85"/>
      <c r="NPT47" s="85"/>
      <c r="NPU47" s="85"/>
      <c r="NPV47" s="85"/>
      <c r="NPW47" s="85"/>
      <c r="NPX47" s="85"/>
      <c r="NPY47" s="85"/>
      <c r="NPZ47" s="85"/>
      <c r="NQA47" s="85"/>
      <c r="NQB47" s="85"/>
      <c r="NQC47" s="85"/>
      <c r="NQD47" s="85"/>
      <c r="NQE47" s="85"/>
      <c r="NQF47" s="85"/>
      <c r="NQG47" s="85"/>
      <c r="NQH47" s="85"/>
      <c r="NQI47" s="85"/>
      <c r="NQJ47" s="85"/>
      <c r="NQK47" s="85"/>
      <c r="NQL47" s="85"/>
      <c r="NQM47" s="85"/>
      <c r="NQN47" s="85"/>
      <c r="NQO47" s="85"/>
      <c r="NQP47" s="85"/>
      <c r="NQQ47" s="85"/>
      <c r="NQR47" s="85"/>
      <c r="NQS47" s="85"/>
      <c r="NQT47" s="85"/>
      <c r="NQU47" s="85"/>
      <c r="NQV47" s="85"/>
      <c r="NQW47" s="85"/>
      <c r="NQX47" s="85"/>
      <c r="NQY47" s="85"/>
      <c r="NQZ47" s="85"/>
      <c r="NRA47" s="85"/>
      <c r="NRB47" s="85"/>
      <c r="NRC47" s="85"/>
      <c r="NRD47" s="85"/>
      <c r="NRE47" s="85"/>
      <c r="NRF47" s="85"/>
      <c r="NRG47" s="85"/>
      <c r="NRH47" s="85"/>
      <c r="NRI47" s="85"/>
      <c r="NRJ47" s="85"/>
      <c r="NRK47" s="85"/>
      <c r="NRL47" s="85"/>
      <c r="NRM47" s="85"/>
      <c r="NRN47" s="85"/>
      <c r="NRO47" s="85"/>
      <c r="NRP47" s="85"/>
      <c r="NRQ47" s="85"/>
      <c r="NRR47" s="85"/>
      <c r="NRS47" s="85"/>
      <c r="NRT47" s="85"/>
      <c r="NRU47" s="85"/>
      <c r="NRV47" s="85"/>
      <c r="NRW47" s="85"/>
      <c r="NRX47" s="85"/>
      <c r="NRY47" s="85"/>
      <c r="NRZ47" s="85"/>
      <c r="NSA47" s="85"/>
      <c r="NSB47" s="85"/>
      <c r="NSC47" s="85"/>
      <c r="NSD47" s="85"/>
      <c r="NSE47" s="85"/>
      <c r="NSF47" s="85"/>
      <c r="NSG47" s="85"/>
      <c r="NSH47" s="85"/>
      <c r="NSI47" s="85"/>
      <c r="NSJ47" s="85"/>
      <c r="NSK47" s="85"/>
      <c r="NSL47" s="85"/>
      <c r="NSM47" s="85"/>
      <c r="NSN47" s="85"/>
      <c r="NSO47" s="85"/>
      <c r="NSP47" s="85"/>
      <c r="NSQ47" s="85"/>
      <c r="NSR47" s="85"/>
      <c r="NSS47" s="85"/>
      <c r="NST47" s="85"/>
      <c r="NSU47" s="85"/>
      <c r="NSV47" s="85"/>
      <c r="NSW47" s="85"/>
      <c r="NSX47" s="85"/>
      <c r="NSY47" s="85"/>
      <c r="NSZ47" s="85"/>
      <c r="NTA47" s="85"/>
      <c r="NTB47" s="85"/>
      <c r="NTC47" s="85"/>
      <c r="NTD47" s="85"/>
      <c r="NTE47" s="85"/>
      <c r="NTF47" s="85"/>
      <c r="NTG47" s="85"/>
      <c r="NTH47" s="85"/>
      <c r="NTI47" s="85"/>
      <c r="NTJ47" s="85"/>
      <c r="NTK47" s="85"/>
      <c r="NTL47" s="85"/>
      <c r="NTM47" s="85"/>
      <c r="NTN47" s="85"/>
      <c r="NTO47" s="85"/>
      <c r="NTP47" s="85"/>
      <c r="NTQ47" s="85"/>
      <c r="NTR47" s="85"/>
      <c r="NTS47" s="85"/>
      <c r="NTT47" s="85"/>
      <c r="NTU47" s="85"/>
      <c r="NTV47" s="85"/>
      <c r="NTW47" s="85"/>
      <c r="NTX47" s="85"/>
      <c r="NTY47" s="85"/>
      <c r="NTZ47" s="85"/>
      <c r="NUA47" s="85"/>
      <c r="NUB47" s="85"/>
      <c r="NUC47" s="85"/>
      <c r="NUD47" s="85"/>
      <c r="NUE47" s="85"/>
      <c r="NUF47" s="85"/>
      <c r="NUG47" s="85"/>
      <c r="NUH47" s="85"/>
      <c r="NUI47" s="85"/>
      <c r="NUJ47" s="85"/>
      <c r="NUK47" s="85"/>
      <c r="NUL47" s="85"/>
      <c r="NUM47" s="85"/>
      <c r="NUN47" s="85"/>
      <c r="NUO47" s="85"/>
      <c r="NUP47" s="85"/>
      <c r="NUQ47" s="85"/>
      <c r="NUR47" s="85"/>
      <c r="NUS47" s="85"/>
      <c r="NUT47" s="85"/>
      <c r="NUU47" s="85"/>
      <c r="NUV47" s="85"/>
      <c r="NUW47" s="85"/>
      <c r="NUX47" s="85"/>
      <c r="NUY47" s="85"/>
      <c r="NUZ47" s="85"/>
      <c r="NVA47" s="85"/>
      <c r="NVB47" s="85"/>
      <c r="NVC47" s="85"/>
      <c r="NVD47" s="85"/>
      <c r="NVE47" s="85"/>
      <c r="NVF47" s="85"/>
      <c r="NVG47" s="85"/>
      <c r="NVH47" s="85"/>
      <c r="NVI47" s="85"/>
      <c r="NVJ47" s="85"/>
      <c r="NVK47" s="85"/>
      <c r="NVL47" s="85"/>
      <c r="NVM47" s="85"/>
      <c r="NVN47" s="85"/>
      <c r="NVO47" s="85"/>
      <c r="NVP47" s="85"/>
      <c r="NVQ47" s="85"/>
      <c r="NVR47" s="85"/>
      <c r="NVS47" s="85"/>
      <c r="NVT47" s="85"/>
      <c r="NVU47" s="85"/>
      <c r="NVV47" s="85"/>
      <c r="NVW47" s="85"/>
      <c r="NVX47" s="85"/>
      <c r="NVY47" s="85"/>
      <c r="NVZ47" s="85"/>
      <c r="NWA47" s="85"/>
      <c r="NWB47" s="85"/>
      <c r="NWC47" s="85"/>
      <c r="NWD47" s="85"/>
      <c r="NWE47" s="85"/>
      <c r="NWF47" s="85"/>
      <c r="NWG47" s="85"/>
      <c r="NWH47" s="85"/>
      <c r="NWI47" s="85"/>
      <c r="NWJ47" s="85"/>
      <c r="NWK47" s="85"/>
      <c r="NWL47" s="85"/>
      <c r="NWM47" s="85"/>
      <c r="NWN47" s="85"/>
      <c r="NWO47" s="85"/>
      <c r="NWP47" s="85"/>
      <c r="NWQ47" s="85"/>
      <c r="NWR47" s="85"/>
      <c r="NWS47" s="85"/>
      <c r="NWT47" s="85"/>
      <c r="NWU47" s="85"/>
      <c r="NWV47" s="85"/>
      <c r="NWW47" s="85"/>
      <c r="NWX47" s="85"/>
      <c r="NWY47" s="85"/>
      <c r="NWZ47" s="85"/>
      <c r="NXA47" s="85"/>
      <c r="NXB47" s="85"/>
      <c r="NXC47" s="85"/>
      <c r="NXD47" s="85"/>
      <c r="NXE47" s="85"/>
      <c r="NXF47" s="85"/>
      <c r="NXG47" s="85"/>
      <c r="NXH47" s="85"/>
      <c r="NXI47" s="85"/>
      <c r="NXJ47" s="85"/>
      <c r="NXK47" s="85"/>
      <c r="NXL47" s="85"/>
      <c r="NXM47" s="85"/>
      <c r="NXN47" s="85"/>
      <c r="NXO47" s="85"/>
      <c r="NXP47" s="85"/>
      <c r="NXQ47" s="85"/>
      <c r="NXR47" s="85"/>
      <c r="NXS47" s="85"/>
      <c r="NXT47" s="85"/>
      <c r="NXU47" s="85"/>
      <c r="NXV47" s="85"/>
      <c r="NXW47" s="85"/>
      <c r="NXX47" s="85"/>
      <c r="NXY47" s="85"/>
      <c r="NXZ47" s="85"/>
      <c r="NYA47" s="85"/>
      <c r="NYB47" s="85"/>
      <c r="NYC47" s="85"/>
      <c r="NYD47" s="85"/>
      <c r="NYE47" s="85"/>
      <c r="NYF47" s="85"/>
      <c r="NYG47" s="85"/>
      <c r="NYH47" s="85"/>
      <c r="NYI47" s="85"/>
      <c r="NYJ47" s="85"/>
      <c r="NYK47" s="85"/>
      <c r="NYL47" s="85"/>
      <c r="NYM47" s="85"/>
      <c r="NYN47" s="85"/>
      <c r="NYO47" s="85"/>
      <c r="NYP47" s="85"/>
      <c r="NYQ47" s="85"/>
      <c r="NYR47" s="85"/>
      <c r="NYS47" s="85"/>
      <c r="NYT47" s="85"/>
      <c r="NYU47" s="85"/>
      <c r="NYV47" s="85"/>
      <c r="NYW47" s="85"/>
      <c r="NYX47" s="85"/>
      <c r="NYY47" s="85"/>
      <c r="NYZ47" s="85"/>
      <c r="NZA47" s="85"/>
      <c r="NZB47" s="85"/>
      <c r="NZC47" s="85"/>
      <c r="NZD47" s="85"/>
      <c r="NZE47" s="85"/>
      <c r="NZF47" s="85"/>
      <c r="NZG47" s="85"/>
      <c r="NZH47" s="85"/>
      <c r="NZI47" s="85"/>
      <c r="NZJ47" s="85"/>
      <c r="NZK47" s="85"/>
      <c r="NZL47" s="85"/>
      <c r="NZM47" s="85"/>
      <c r="NZN47" s="85"/>
      <c r="NZO47" s="85"/>
      <c r="NZP47" s="85"/>
      <c r="NZQ47" s="85"/>
      <c r="NZR47" s="85"/>
      <c r="NZS47" s="85"/>
      <c r="NZT47" s="85"/>
      <c r="NZU47" s="85"/>
      <c r="NZV47" s="85"/>
      <c r="NZW47" s="85"/>
      <c r="NZX47" s="85"/>
      <c r="NZY47" s="85"/>
      <c r="NZZ47" s="85"/>
      <c r="OAA47" s="85"/>
      <c r="OAB47" s="85"/>
      <c r="OAC47" s="85"/>
      <c r="OAD47" s="85"/>
      <c r="OAE47" s="85"/>
      <c r="OAF47" s="85"/>
      <c r="OAG47" s="85"/>
      <c r="OAH47" s="85"/>
      <c r="OAI47" s="85"/>
      <c r="OAJ47" s="85"/>
      <c r="OAK47" s="85"/>
      <c r="OAL47" s="85"/>
      <c r="OAM47" s="85"/>
      <c r="OAN47" s="85"/>
      <c r="OAO47" s="85"/>
      <c r="OAP47" s="85"/>
      <c r="OAQ47" s="85"/>
      <c r="OAR47" s="85"/>
      <c r="OAS47" s="85"/>
      <c r="OAT47" s="85"/>
      <c r="OAU47" s="85"/>
      <c r="OAV47" s="85"/>
      <c r="OAW47" s="85"/>
      <c r="OAX47" s="85"/>
      <c r="OAY47" s="85"/>
      <c r="OAZ47" s="85"/>
      <c r="OBA47" s="85"/>
      <c r="OBB47" s="85"/>
      <c r="OBC47" s="85"/>
      <c r="OBD47" s="85"/>
      <c r="OBE47" s="85"/>
      <c r="OBF47" s="85"/>
      <c r="OBG47" s="85"/>
      <c r="OBH47" s="85"/>
      <c r="OBI47" s="85"/>
      <c r="OBJ47" s="85"/>
      <c r="OBK47" s="85"/>
      <c r="OBL47" s="85"/>
      <c r="OBM47" s="85"/>
      <c r="OBN47" s="85"/>
      <c r="OBO47" s="85"/>
      <c r="OBP47" s="85"/>
      <c r="OBQ47" s="85"/>
      <c r="OBR47" s="85"/>
      <c r="OBS47" s="85"/>
      <c r="OBT47" s="85"/>
      <c r="OBU47" s="85"/>
      <c r="OBV47" s="85"/>
      <c r="OBW47" s="85"/>
      <c r="OBX47" s="85"/>
      <c r="OBY47" s="85"/>
      <c r="OBZ47" s="85"/>
      <c r="OCA47" s="85"/>
      <c r="OCB47" s="85"/>
      <c r="OCC47" s="85"/>
      <c r="OCD47" s="85"/>
      <c r="OCE47" s="85"/>
      <c r="OCF47" s="85"/>
      <c r="OCG47" s="85"/>
      <c r="OCH47" s="85"/>
      <c r="OCI47" s="85"/>
      <c r="OCJ47" s="85"/>
      <c r="OCK47" s="85"/>
      <c r="OCL47" s="85"/>
      <c r="OCM47" s="85"/>
      <c r="OCN47" s="85"/>
      <c r="OCO47" s="85"/>
      <c r="OCP47" s="85"/>
      <c r="OCQ47" s="85"/>
      <c r="OCR47" s="85"/>
      <c r="OCS47" s="85"/>
      <c r="OCT47" s="85"/>
      <c r="OCU47" s="85"/>
      <c r="OCV47" s="85"/>
      <c r="OCW47" s="85"/>
      <c r="OCX47" s="85"/>
      <c r="OCY47" s="85"/>
      <c r="OCZ47" s="85"/>
      <c r="ODA47" s="85"/>
      <c r="ODB47" s="85"/>
      <c r="ODC47" s="85"/>
      <c r="ODD47" s="85"/>
      <c r="ODE47" s="85"/>
      <c r="ODF47" s="85"/>
      <c r="ODG47" s="85"/>
      <c r="ODH47" s="85"/>
      <c r="ODI47" s="85"/>
      <c r="ODJ47" s="85"/>
      <c r="ODK47" s="85"/>
      <c r="ODL47" s="85"/>
      <c r="ODM47" s="85"/>
      <c r="ODN47" s="85"/>
      <c r="ODO47" s="85"/>
      <c r="ODP47" s="85"/>
      <c r="ODQ47" s="85"/>
      <c r="ODR47" s="85"/>
      <c r="ODS47" s="85"/>
      <c r="ODT47" s="85"/>
      <c r="ODU47" s="85"/>
      <c r="ODV47" s="85"/>
      <c r="ODW47" s="85"/>
      <c r="ODX47" s="85"/>
      <c r="ODY47" s="85"/>
      <c r="ODZ47" s="85"/>
      <c r="OEA47" s="85"/>
      <c r="OEB47" s="85"/>
      <c r="OEC47" s="85"/>
      <c r="OED47" s="85"/>
      <c r="OEE47" s="85"/>
      <c r="OEF47" s="85"/>
      <c r="OEG47" s="85"/>
      <c r="OEH47" s="85"/>
      <c r="OEI47" s="85"/>
      <c r="OEJ47" s="85"/>
      <c r="OEK47" s="85"/>
      <c r="OEL47" s="85"/>
      <c r="OEM47" s="85"/>
      <c r="OEN47" s="85"/>
      <c r="OEO47" s="85"/>
      <c r="OEP47" s="85"/>
      <c r="OEQ47" s="85"/>
      <c r="OER47" s="85"/>
      <c r="OES47" s="85"/>
      <c r="OET47" s="85"/>
      <c r="OEU47" s="85"/>
      <c r="OEV47" s="85"/>
      <c r="OEW47" s="85"/>
      <c r="OEX47" s="85"/>
      <c r="OEY47" s="85"/>
      <c r="OEZ47" s="85"/>
      <c r="OFA47" s="85"/>
      <c r="OFB47" s="85"/>
      <c r="OFC47" s="85"/>
      <c r="OFD47" s="85"/>
      <c r="OFE47" s="85"/>
      <c r="OFF47" s="85"/>
      <c r="OFG47" s="85"/>
      <c r="OFH47" s="85"/>
      <c r="OFI47" s="85"/>
      <c r="OFJ47" s="85"/>
      <c r="OFK47" s="85"/>
      <c r="OFL47" s="85"/>
      <c r="OFM47" s="85"/>
      <c r="OFN47" s="85"/>
      <c r="OFO47" s="85"/>
      <c r="OFP47" s="85"/>
      <c r="OFQ47" s="85"/>
      <c r="OFR47" s="85"/>
      <c r="OFS47" s="85"/>
      <c r="OFT47" s="85"/>
      <c r="OFU47" s="85"/>
      <c r="OFV47" s="85"/>
      <c r="OFW47" s="85"/>
      <c r="OFX47" s="85"/>
      <c r="OFY47" s="85"/>
      <c r="OFZ47" s="85"/>
      <c r="OGA47" s="85"/>
      <c r="OGB47" s="85"/>
      <c r="OGC47" s="85"/>
      <c r="OGD47" s="85"/>
      <c r="OGE47" s="85"/>
      <c r="OGF47" s="85"/>
      <c r="OGG47" s="85"/>
      <c r="OGH47" s="85"/>
      <c r="OGI47" s="85"/>
      <c r="OGJ47" s="85"/>
      <c r="OGK47" s="85"/>
      <c r="OGL47" s="85"/>
      <c r="OGM47" s="85"/>
      <c r="OGN47" s="85"/>
      <c r="OGO47" s="85"/>
      <c r="OGP47" s="85"/>
      <c r="OGQ47" s="85"/>
      <c r="OGR47" s="85"/>
      <c r="OGS47" s="85"/>
      <c r="OGT47" s="85"/>
      <c r="OGU47" s="85"/>
      <c r="OGV47" s="85"/>
      <c r="OGW47" s="85"/>
      <c r="OGX47" s="85"/>
      <c r="OGY47" s="85"/>
      <c r="OGZ47" s="85"/>
      <c r="OHA47" s="85"/>
      <c r="OHB47" s="85"/>
      <c r="OHC47" s="85"/>
      <c r="OHD47" s="85"/>
      <c r="OHE47" s="85"/>
      <c r="OHF47" s="85"/>
      <c r="OHG47" s="85"/>
      <c r="OHH47" s="85"/>
      <c r="OHI47" s="85"/>
      <c r="OHJ47" s="85"/>
      <c r="OHK47" s="85"/>
      <c r="OHL47" s="85"/>
      <c r="OHM47" s="85"/>
      <c r="OHN47" s="85"/>
      <c r="OHO47" s="85"/>
      <c r="OHP47" s="85"/>
      <c r="OHQ47" s="85"/>
      <c r="OHR47" s="85"/>
      <c r="OHS47" s="85"/>
      <c r="OHT47" s="85"/>
      <c r="OHU47" s="85"/>
      <c r="OHV47" s="85"/>
      <c r="OHW47" s="85"/>
      <c r="OHX47" s="85"/>
      <c r="OHY47" s="85"/>
      <c r="OHZ47" s="85"/>
      <c r="OIA47" s="85"/>
      <c r="OIB47" s="85"/>
      <c r="OIC47" s="85"/>
      <c r="OID47" s="85"/>
      <c r="OIE47" s="85"/>
      <c r="OIF47" s="85"/>
      <c r="OIG47" s="85"/>
      <c r="OIH47" s="85"/>
      <c r="OII47" s="85"/>
      <c r="OIJ47" s="85"/>
      <c r="OIK47" s="85"/>
      <c r="OIL47" s="85"/>
      <c r="OIM47" s="85"/>
      <c r="OIN47" s="85"/>
      <c r="OIO47" s="85"/>
      <c r="OIP47" s="85"/>
      <c r="OIQ47" s="85"/>
      <c r="OIR47" s="85"/>
      <c r="OIS47" s="85"/>
      <c r="OIT47" s="85"/>
      <c r="OIU47" s="85"/>
      <c r="OIV47" s="85"/>
      <c r="OIW47" s="85"/>
      <c r="OIX47" s="85"/>
      <c r="OIY47" s="85"/>
      <c r="OIZ47" s="85"/>
      <c r="OJA47" s="85"/>
      <c r="OJB47" s="85"/>
      <c r="OJC47" s="85"/>
      <c r="OJD47" s="85"/>
      <c r="OJE47" s="85"/>
      <c r="OJF47" s="85"/>
      <c r="OJG47" s="85"/>
      <c r="OJH47" s="85"/>
      <c r="OJI47" s="85"/>
      <c r="OJJ47" s="85"/>
      <c r="OJK47" s="85"/>
      <c r="OJL47" s="85"/>
      <c r="OJM47" s="85"/>
      <c r="OJN47" s="85"/>
      <c r="OJO47" s="85"/>
      <c r="OJP47" s="85"/>
      <c r="OJQ47" s="85"/>
      <c r="OJR47" s="85"/>
      <c r="OJS47" s="85"/>
      <c r="OJT47" s="85"/>
      <c r="OJU47" s="85"/>
      <c r="OJV47" s="85"/>
      <c r="OJW47" s="85"/>
      <c r="OJX47" s="85"/>
      <c r="OJY47" s="85"/>
      <c r="OJZ47" s="85"/>
      <c r="OKA47" s="85"/>
      <c r="OKB47" s="85"/>
      <c r="OKC47" s="85"/>
      <c r="OKD47" s="85"/>
      <c r="OKE47" s="85"/>
      <c r="OKF47" s="85"/>
      <c r="OKG47" s="85"/>
      <c r="OKH47" s="85"/>
      <c r="OKI47" s="85"/>
      <c r="OKJ47" s="85"/>
      <c r="OKK47" s="85"/>
      <c r="OKL47" s="85"/>
      <c r="OKM47" s="85"/>
      <c r="OKN47" s="85"/>
      <c r="OKO47" s="85"/>
      <c r="OKP47" s="85"/>
      <c r="OKQ47" s="85"/>
      <c r="OKR47" s="85"/>
      <c r="OKS47" s="85"/>
      <c r="OKT47" s="85"/>
      <c r="OKU47" s="85"/>
      <c r="OKV47" s="85"/>
      <c r="OKW47" s="85"/>
      <c r="OKX47" s="85"/>
      <c r="OKY47" s="85"/>
      <c r="OKZ47" s="85"/>
      <c r="OLA47" s="85"/>
      <c r="OLB47" s="85"/>
      <c r="OLC47" s="85"/>
      <c r="OLD47" s="85"/>
      <c r="OLE47" s="85"/>
      <c r="OLF47" s="85"/>
      <c r="OLG47" s="85"/>
      <c r="OLH47" s="85"/>
      <c r="OLI47" s="85"/>
      <c r="OLJ47" s="85"/>
      <c r="OLK47" s="85"/>
      <c r="OLL47" s="85"/>
      <c r="OLM47" s="85"/>
      <c r="OLN47" s="85"/>
      <c r="OLO47" s="85"/>
      <c r="OLP47" s="85"/>
      <c r="OLQ47" s="85"/>
      <c r="OLR47" s="85"/>
      <c r="OLS47" s="85"/>
      <c r="OLT47" s="85"/>
      <c r="OLU47" s="85"/>
      <c r="OLV47" s="85"/>
      <c r="OLW47" s="85"/>
      <c r="OLX47" s="85"/>
      <c r="OLY47" s="85"/>
      <c r="OLZ47" s="85"/>
      <c r="OMA47" s="85"/>
      <c r="OMB47" s="85"/>
      <c r="OMC47" s="85"/>
      <c r="OMD47" s="85"/>
      <c r="OME47" s="85"/>
      <c r="OMF47" s="85"/>
      <c r="OMG47" s="85"/>
      <c r="OMH47" s="85"/>
      <c r="OMI47" s="85"/>
      <c r="OMJ47" s="85"/>
      <c r="OMK47" s="85"/>
      <c r="OML47" s="85"/>
      <c r="OMM47" s="85"/>
      <c r="OMN47" s="85"/>
      <c r="OMO47" s="85"/>
      <c r="OMP47" s="85"/>
      <c r="OMQ47" s="85"/>
      <c r="OMR47" s="85"/>
      <c r="OMS47" s="85"/>
      <c r="OMT47" s="85"/>
      <c r="OMU47" s="85"/>
      <c r="OMV47" s="85"/>
      <c r="OMW47" s="85"/>
      <c r="OMX47" s="85"/>
      <c r="OMY47" s="85"/>
      <c r="OMZ47" s="85"/>
      <c r="ONA47" s="85"/>
      <c r="ONB47" s="85"/>
      <c r="ONC47" s="85"/>
      <c r="OND47" s="85"/>
      <c r="ONE47" s="85"/>
      <c r="ONF47" s="85"/>
      <c r="ONG47" s="85"/>
      <c r="ONH47" s="85"/>
      <c r="ONI47" s="85"/>
      <c r="ONJ47" s="85"/>
      <c r="ONK47" s="85"/>
      <c r="ONL47" s="85"/>
      <c r="ONM47" s="85"/>
      <c r="ONN47" s="85"/>
      <c r="ONO47" s="85"/>
      <c r="ONP47" s="85"/>
      <c r="ONQ47" s="85"/>
      <c r="ONR47" s="85"/>
      <c r="ONS47" s="85"/>
      <c r="ONT47" s="85"/>
      <c r="ONU47" s="85"/>
      <c r="ONV47" s="85"/>
      <c r="ONW47" s="85"/>
      <c r="ONX47" s="85"/>
      <c r="ONY47" s="85"/>
      <c r="ONZ47" s="85"/>
      <c r="OOA47" s="85"/>
      <c r="OOB47" s="85"/>
      <c r="OOC47" s="85"/>
      <c r="OOD47" s="85"/>
      <c r="OOE47" s="85"/>
      <c r="OOF47" s="85"/>
      <c r="OOG47" s="85"/>
      <c r="OOH47" s="85"/>
      <c r="OOI47" s="85"/>
      <c r="OOJ47" s="85"/>
      <c r="OOK47" s="85"/>
      <c r="OOL47" s="85"/>
      <c r="OOM47" s="85"/>
      <c r="OON47" s="85"/>
      <c r="OOO47" s="85"/>
      <c r="OOP47" s="85"/>
      <c r="OOQ47" s="85"/>
      <c r="OOR47" s="85"/>
      <c r="OOS47" s="85"/>
      <c r="OOT47" s="85"/>
      <c r="OOU47" s="85"/>
      <c r="OOV47" s="85"/>
      <c r="OOW47" s="85"/>
      <c r="OOX47" s="85"/>
      <c r="OOY47" s="85"/>
      <c r="OOZ47" s="85"/>
      <c r="OPA47" s="85"/>
      <c r="OPB47" s="85"/>
      <c r="OPC47" s="85"/>
      <c r="OPD47" s="85"/>
      <c r="OPE47" s="85"/>
      <c r="OPF47" s="85"/>
      <c r="OPG47" s="85"/>
      <c r="OPH47" s="85"/>
      <c r="OPI47" s="85"/>
      <c r="OPJ47" s="85"/>
      <c r="OPK47" s="85"/>
      <c r="OPL47" s="85"/>
      <c r="OPM47" s="85"/>
      <c r="OPN47" s="85"/>
      <c r="OPO47" s="85"/>
      <c r="OPP47" s="85"/>
      <c r="OPQ47" s="85"/>
      <c r="OPR47" s="85"/>
      <c r="OPS47" s="85"/>
      <c r="OPT47" s="85"/>
      <c r="OPU47" s="85"/>
      <c r="OPV47" s="85"/>
      <c r="OPW47" s="85"/>
      <c r="OPX47" s="85"/>
      <c r="OPY47" s="85"/>
      <c r="OPZ47" s="85"/>
      <c r="OQA47" s="85"/>
      <c r="OQB47" s="85"/>
      <c r="OQC47" s="85"/>
      <c r="OQD47" s="85"/>
      <c r="OQE47" s="85"/>
      <c r="OQF47" s="85"/>
      <c r="OQG47" s="85"/>
      <c r="OQH47" s="85"/>
      <c r="OQI47" s="85"/>
      <c r="OQJ47" s="85"/>
      <c r="OQK47" s="85"/>
      <c r="OQL47" s="85"/>
      <c r="OQM47" s="85"/>
      <c r="OQN47" s="85"/>
      <c r="OQO47" s="85"/>
      <c r="OQP47" s="85"/>
      <c r="OQQ47" s="85"/>
      <c r="OQR47" s="85"/>
      <c r="OQS47" s="85"/>
      <c r="OQT47" s="85"/>
      <c r="OQU47" s="85"/>
      <c r="OQV47" s="85"/>
      <c r="OQW47" s="85"/>
      <c r="OQX47" s="85"/>
      <c r="OQY47" s="85"/>
      <c r="OQZ47" s="85"/>
      <c r="ORA47" s="85"/>
      <c r="ORB47" s="85"/>
      <c r="ORC47" s="85"/>
      <c r="ORD47" s="85"/>
      <c r="ORE47" s="85"/>
      <c r="ORF47" s="85"/>
      <c r="ORG47" s="85"/>
      <c r="ORH47" s="85"/>
      <c r="ORI47" s="85"/>
      <c r="ORJ47" s="85"/>
      <c r="ORK47" s="85"/>
      <c r="ORL47" s="85"/>
      <c r="ORM47" s="85"/>
      <c r="ORN47" s="85"/>
      <c r="ORO47" s="85"/>
      <c r="ORP47" s="85"/>
      <c r="ORQ47" s="85"/>
      <c r="ORR47" s="85"/>
      <c r="ORS47" s="85"/>
      <c r="ORT47" s="85"/>
      <c r="ORU47" s="85"/>
      <c r="ORV47" s="85"/>
      <c r="ORW47" s="85"/>
      <c r="ORX47" s="85"/>
      <c r="ORY47" s="85"/>
      <c r="ORZ47" s="85"/>
      <c r="OSA47" s="85"/>
      <c r="OSB47" s="85"/>
      <c r="OSC47" s="85"/>
      <c r="OSD47" s="85"/>
      <c r="OSE47" s="85"/>
      <c r="OSF47" s="85"/>
      <c r="OSG47" s="85"/>
      <c r="OSH47" s="85"/>
      <c r="OSI47" s="85"/>
      <c r="OSJ47" s="85"/>
      <c r="OSK47" s="85"/>
      <c r="OSL47" s="85"/>
      <c r="OSM47" s="85"/>
      <c r="OSN47" s="85"/>
      <c r="OSO47" s="85"/>
      <c r="OSP47" s="85"/>
      <c r="OSQ47" s="85"/>
      <c r="OSR47" s="85"/>
      <c r="OSS47" s="85"/>
      <c r="OST47" s="85"/>
      <c r="OSU47" s="85"/>
      <c r="OSV47" s="85"/>
      <c r="OSW47" s="85"/>
      <c r="OSX47" s="85"/>
      <c r="OSY47" s="85"/>
      <c r="OSZ47" s="85"/>
      <c r="OTA47" s="85"/>
      <c r="OTB47" s="85"/>
      <c r="OTC47" s="85"/>
      <c r="OTD47" s="85"/>
      <c r="OTE47" s="85"/>
      <c r="OTF47" s="85"/>
      <c r="OTG47" s="85"/>
      <c r="OTH47" s="85"/>
      <c r="OTI47" s="85"/>
      <c r="OTJ47" s="85"/>
      <c r="OTK47" s="85"/>
      <c r="OTL47" s="85"/>
      <c r="OTM47" s="85"/>
      <c r="OTN47" s="85"/>
      <c r="OTO47" s="85"/>
      <c r="OTP47" s="85"/>
      <c r="OTQ47" s="85"/>
      <c r="OTR47" s="85"/>
      <c r="OTS47" s="85"/>
      <c r="OTT47" s="85"/>
      <c r="OTU47" s="85"/>
      <c r="OTV47" s="85"/>
      <c r="OTW47" s="85"/>
      <c r="OTX47" s="85"/>
      <c r="OTY47" s="85"/>
      <c r="OTZ47" s="85"/>
      <c r="OUA47" s="85"/>
      <c r="OUB47" s="85"/>
      <c r="OUC47" s="85"/>
      <c r="OUD47" s="85"/>
      <c r="OUE47" s="85"/>
      <c r="OUF47" s="85"/>
      <c r="OUG47" s="85"/>
      <c r="OUH47" s="85"/>
      <c r="OUI47" s="85"/>
      <c r="OUJ47" s="85"/>
      <c r="OUK47" s="85"/>
      <c r="OUL47" s="85"/>
      <c r="OUM47" s="85"/>
      <c r="OUN47" s="85"/>
      <c r="OUO47" s="85"/>
      <c r="OUP47" s="85"/>
      <c r="OUQ47" s="85"/>
      <c r="OUR47" s="85"/>
      <c r="OUS47" s="85"/>
      <c r="OUT47" s="85"/>
      <c r="OUU47" s="85"/>
      <c r="OUV47" s="85"/>
      <c r="OUW47" s="85"/>
      <c r="OUX47" s="85"/>
      <c r="OUY47" s="85"/>
      <c r="OUZ47" s="85"/>
      <c r="OVA47" s="85"/>
      <c r="OVB47" s="85"/>
      <c r="OVC47" s="85"/>
      <c r="OVD47" s="85"/>
      <c r="OVE47" s="85"/>
      <c r="OVF47" s="85"/>
      <c r="OVG47" s="85"/>
      <c r="OVH47" s="85"/>
      <c r="OVI47" s="85"/>
      <c r="OVJ47" s="85"/>
      <c r="OVK47" s="85"/>
      <c r="OVL47" s="85"/>
      <c r="OVM47" s="85"/>
      <c r="OVN47" s="85"/>
      <c r="OVO47" s="85"/>
      <c r="OVP47" s="85"/>
      <c r="OVQ47" s="85"/>
      <c r="OVR47" s="85"/>
      <c r="OVS47" s="85"/>
      <c r="OVT47" s="85"/>
      <c r="OVU47" s="85"/>
      <c r="OVV47" s="85"/>
      <c r="OVW47" s="85"/>
      <c r="OVX47" s="85"/>
      <c r="OVY47" s="85"/>
      <c r="OVZ47" s="85"/>
      <c r="OWA47" s="85"/>
      <c r="OWB47" s="85"/>
      <c r="OWC47" s="85"/>
      <c r="OWD47" s="85"/>
      <c r="OWE47" s="85"/>
      <c r="OWF47" s="85"/>
      <c r="OWG47" s="85"/>
      <c r="OWH47" s="85"/>
      <c r="OWI47" s="85"/>
      <c r="OWJ47" s="85"/>
      <c r="OWK47" s="85"/>
      <c r="OWL47" s="85"/>
      <c r="OWM47" s="85"/>
      <c r="OWN47" s="85"/>
      <c r="OWO47" s="85"/>
      <c r="OWP47" s="85"/>
      <c r="OWQ47" s="85"/>
      <c r="OWR47" s="85"/>
      <c r="OWS47" s="85"/>
      <c r="OWT47" s="85"/>
      <c r="OWU47" s="85"/>
      <c r="OWV47" s="85"/>
      <c r="OWW47" s="85"/>
      <c r="OWX47" s="85"/>
      <c r="OWY47" s="85"/>
      <c r="OWZ47" s="85"/>
      <c r="OXA47" s="85"/>
      <c r="OXB47" s="85"/>
      <c r="OXC47" s="85"/>
      <c r="OXD47" s="85"/>
      <c r="OXE47" s="85"/>
      <c r="OXF47" s="85"/>
      <c r="OXG47" s="85"/>
      <c r="OXH47" s="85"/>
      <c r="OXI47" s="85"/>
      <c r="OXJ47" s="85"/>
      <c r="OXK47" s="85"/>
      <c r="OXL47" s="85"/>
      <c r="OXM47" s="85"/>
      <c r="OXN47" s="85"/>
      <c r="OXO47" s="85"/>
      <c r="OXP47" s="85"/>
      <c r="OXQ47" s="85"/>
      <c r="OXR47" s="85"/>
      <c r="OXS47" s="85"/>
      <c r="OXT47" s="85"/>
      <c r="OXU47" s="85"/>
      <c r="OXV47" s="85"/>
      <c r="OXW47" s="85"/>
      <c r="OXX47" s="85"/>
      <c r="OXY47" s="85"/>
      <c r="OXZ47" s="85"/>
      <c r="OYA47" s="85"/>
      <c r="OYB47" s="85"/>
      <c r="OYC47" s="85"/>
      <c r="OYD47" s="85"/>
      <c r="OYE47" s="85"/>
      <c r="OYF47" s="85"/>
      <c r="OYG47" s="85"/>
      <c r="OYH47" s="85"/>
      <c r="OYI47" s="85"/>
      <c r="OYJ47" s="85"/>
      <c r="OYK47" s="85"/>
      <c r="OYL47" s="85"/>
      <c r="OYM47" s="85"/>
      <c r="OYN47" s="85"/>
      <c r="OYO47" s="85"/>
      <c r="OYP47" s="85"/>
      <c r="OYQ47" s="85"/>
      <c r="OYR47" s="85"/>
      <c r="OYS47" s="85"/>
      <c r="OYT47" s="85"/>
      <c r="OYU47" s="85"/>
      <c r="OYV47" s="85"/>
      <c r="OYW47" s="85"/>
      <c r="OYX47" s="85"/>
      <c r="OYY47" s="85"/>
      <c r="OYZ47" s="85"/>
      <c r="OZA47" s="85"/>
      <c r="OZB47" s="85"/>
      <c r="OZC47" s="85"/>
      <c r="OZD47" s="85"/>
      <c r="OZE47" s="85"/>
      <c r="OZF47" s="85"/>
      <c r="OZG47" s="85"/>
      <c r="OZH47" s="85"/>
      <c r="OZI47" s="85"/>
      <c r="OZJ47" s="85"/>
      <c r="OZK47" s="85"/>
      <c r="OZL47" s="85"/>
      <c r="OZM47" s="85"/>
      <c r="OZN47" s="85"/>
      <c r="OZO47" s="85"/>
      <c r="OZP47" s="85"/>
      <c r="OZQ47" s="85"/>
      <c r="OZR47" s="85"/>
      <c r="OZS47" s="85"/>
      <c r="OZT47" s="85"/>
      <c r="OZU47" s="85"/>
      <c r="OZV47" s="85"/>
      <c r="OZW47" s="85"/>
      <c r="OZX47" s="85"/>
      <c r="OZY47" s="85"/>
      <c r="OZZ47" s="85"/>
      <c r="PAA47" s="85"/>
      <c r="PAB47" s="85"/>
      <c r="PAC47" s="85"/>
      <c r="PAD47" s="85"/>
      <c r="PAE47" s="85"/>
      <c r="PAF47" s="85"/>
      <c r="PAG47" s="85"/>
      <c r="PAH47" s="85"/>
      <c r="PAI47" s="85"/>
      <c r="PAJ47" s="85"/>
      <c r="PAK47" s="85"/>
      <c r="PAL47" s="85"/>
      <c r="PAM47" s="85"/>
      <c r="PAN47" s="85"/>
      <c r="PAO47" s="85"/>
      <c r="PAP47" s="85"/>
      <c r="PAQ47" s="85"/>
      <c r="PAR47" s="85"/>
      <c r="PAS47" s="85"/>
      <c r="PAT47" s="85"/>
      <c r="PAU47" s="85"/>
      <c r="PAV47" s="85"/>
      <c r="PAW47" s="85"/>
      <c r="PAX47" s="85"/>
      <c r="PAY47" s="85"/>
      <c r="PAZ47" s="85"/>
      <c r="PBA47" s="85"/>
      <c r="PBB47" s="85"/>
      <c r="PBC47" s="85"/>
      <c r="PBD47" s="85"/>
      <c r="PBE47" s="85"/>
      <c r="PBF47" s="85"/>
      <c r="PBG47" s="85"/>
      <c r="PBH47" s="85"/>
      <c r="PBI47" s="85"/>
      <c r="PBJ47" s="85"/>
      <c r="PBK47" s="85"/>
      <c r="PBL47" s="85"/>
      <c r="PBM47" s="85"/>
      <c r="PBN47" s="85"/>
      <c r="PBO47" s="85"/>
      <c r="PBP47" s="85"/>
      <c r="PBQ47" s="85"/>
      <c r="PBR47" s="85"/>
      <c r="PBS47" s="85"/>
      <c r="PBT47" s="85"/>
      <c r="PBU47" s="85"/>
      <c r="PBV47" s="85"/>
      <c r="PBW47" s="85"/>
      <c r="PBX47" s="85"/>
      <c r="PBY47" s="85"/>
      <c r="PBZ47" s="85"/>
      <c r="PCA47" s="85"/>
      <c r="PCB47" s="85"/>
      <c r="PCC47" s="85"/>
      <c r="PCD47" s="85"/>
      <c r="PCE47" s="85"/>
      <c r="PCF47" s="85"/>
      <c r="PCG47" s="85"/>
      <c r="PCH47" s="85"/>
      <c r="PCI47" s="85"/>
      <c r="PCJ47" s="85"/>
      <c r="PCK47" s="85"/>
      <c r="PCL47" s="85"/>
      <c r="PCM47" s="85"/>
      <c r="PCN47" s="85"/>
      <c r="PCO47" s="85"/>
      <c r="PCP47" s="85"/>
      <c r="PCQ47" s="85"/>
      <c r="PCR47" s="85"/>
      <c r="PCS47" s="85"/>
      <c r="PCT47" s="85"/>
      <c r="PCU47" s="85"/>
      <c r="PCV47" s="85"/>
      <c r="PCW47" s="85"/>
      <c r="PCX47" s="85"/>
      <c r="PCY47" s="85"/>
      <c r="PCZ47" s="85"/>
      <c r="PDA47" s="85"/>
      <c r="PDB47" s="85"/>
      <c r="PDC47" s="85"/>
      <c r="PDD47" s="85"/>
      <c r="PDE47" s="85"/>
      <c r="PDF47" s="85"/>
      <c r="PDG47" s="85"/>
      <c r="PDH47" s="85"/>
      <c r="PDI47" s="85"/>
      <c r="PDJ47" s="85"/>
      <c r="PDK47" s="85"/>
      <c r="PDL47" s="85"/>
      <c r="PDM47" s="85"/>
      <c r="PDN47" s="85"/>
      <c r="PDO47" s="85"/>
      <c r="PDP47" s="85"/>
      <c r="PDQ47" s="85"/>
      <c r="PDR47" s="85"/>
      <c r="PDS47" s="85"/>
      <c r="PDT47" s="85"/>
      <c r="PDU47" s="85"/>
      <c r="PDV47" s="85"/>
      <c r="PDW47" s="85"/>
      <c r="PDX47" s="85"/>
      <c r="PDY47" s="85"/>
      <c r="PDZ47" s="85"/>
      <c r="PEA47" s="85"/>
      <c r="PEB47" s="85"/>
      <c r="PEC47" s="85"/>
      <c r="PED47" s="85"/>
      <c r="PEE47" s="85"/>
      <c r="PEF47" s="85"/>
      <c r="PEG47" s="85"/>
      <c r="PEH47" s="85"/>
      <c r="PEI47" s="85"/>
      <c r="PEJ47" s="85"/>
      <c r="PEK47" s="85"/>
      <c r="PEL47" s="85"/>
      <c r="PEM47" s="85"/>
      <c r="PEN47" s="85"/>
      <c r="PEO47" s="85"/>
      <c r="PEP47" s="85"/>
      <c r="PEQ47" s="85"/>
      <c r="PER47" s="85"/>
      <c r="PES47" s="85"/>
      <c r="PET47" s="85"/>
      <c r="PEU47" s="85"/>
      <c r="PEV47" s="85"/>
      <c r="PEW47" s="85"/>
      <c r="PEX47" s="85"/>
      <c r="PEY47" s="85"/>
      <c r="PEZ47" s="85"/>
      <c r="PFA47" s="85"/>
      <c r="PFB47" s="85"/>
      <c r="PFC47" s="85"/>
      <c r="PFD47" s="85"/>
      <c r="PFE47" s="85"/>
      <c r="PFF47" s="85"/>
      <c r="PFG47" s="85"/>
      <c r="PFH47" s="85"/>
      <c r="PFI47" s="85"/>
      <c r="PFJ47" s="85"/>
      <c r="PFK47" s="85"/>
      <c r="PFL47" s="85"/>
      <c r="PFM47" s="85"/>
      <c r="PFN47" s="85"/>
      <c r="PFO47" s="85"/>
      <c r="PFP47" s="85"/>
      <c r="PFQ47" s="85"/>
      <c r="PFR47" s="85"/>
      <c r="PFS47" s="85"/>
      <c r="PFT47" s="85"/>
      <c r="PFU47" s="85"/>
      <c r="PFV47" s="85"/>
      <c r="PFW47" s="85"/>
      <c r="PFX47" s="85"/>
      <c r="PFY47" s="85"/>
      <c r="PFZ47" s="85"/>
      <c r="PGA47" s="85"/>
      <c r="PGB47" s="85"/>
      <c r="PGC47" s="85"/>
      <c r="PGD47" s="85"/>
      <c r="PGE47" s="85"/>
      <c r="PGF47" s="85"/>
      <c r="PGG47" s="85"/>
      <c r="PGH47" s="85"/>
      <c r="PGI47" s="85"/>
      <c r="PGJ47" s="85"/>
      <c r="PGK47" s="85"/>
      <c r="PGL47" s="85"/>
      <c r="PGM47" s="85"/>
      <c r="PGN47" s="85"/>
      <c r="PGO47" s="85"/>
      <c r="PGP47" s="85"/>
      <c r="PGQ47" s="85"/>
      <c r="PGR47" s="85"/>
      <c r="PGS47" s="85"/>
      <c r="PGT47" s="85"/>
      <c r="PGU47" s="85"/>
      <c r="PGV47" s="85"/>
      <c r="PGW47" s="85"/>
      <c r="PGX47" s="85"/>
      <c r="PGY47" s="85"/>
      <c r="PGZ47" s="85"/>
      <c r="PHA47" s="85"/>
      <c r="PHB47" s="85"/>
      <c r="PHC47" s="85"/>
      <c r="PHD47" s="85"/>
      <c r="PHE47" s="85"/>
      <c r="PHF47" s="85"/>
      <c r="PHG47" s="85"/>
      <c r="PHH47" s="85"/>
      <c r="PHI47" s="85"/>
      <c r="PHJ47" s="85"/>
      <c r="PHK47" s="85"/>
      <c r="PHL47" s="85"/>
      <c r="PHM47" s="85"/>
      <c r="PHN47" s="85"/>
      <c r="PHO47" s="85"/>
      <c r="PHP47" s="85"/>
      <c r="PHQ47" s="85"/>
      <c r="PHR47" s="85"/>
      <c r="PHS47" s="85"/>
      <c r="PHT47" s="85"/>
      <c r="PHU47" s="85"/>
      <c r="PHV47" s="85"/>
      <c r="PHW47" s="85"/>
      <c r="PHX47" s="85"/>
      <c r="PHY47" s="85"/>
      <c r="PHZ47" s="85"/>
      <c r="PIA47" s="85"/>
      <c r="PIB47" s="85"/>
      <c r="PIC47" s="85"/>
      <c r="PID47" s="85"/>
      <c r="PIE47" s="85"/>
      <c r="PIF47" s="85"/>
      <c r="PIG47" s="85"/>
      <c r="PIH47" s="85"/>
      <c r="PII47" s="85"/>
      <c r="PIJ47" s="85"/>
      <c r="PIK47" s="85"/>
      <c r="PIL47" s="85"/>
      <c r="PIM47" s="85"/>
      <c r="PIN47" s="85"/>
      <c r="PIO47" s="85"/>
      <c r="PIP47" s="85"/>
      <c r="PIQ47" s="85"/>
      <c r="PIR47" s="85"/>
      <c r="PIS47" s="85"/>
      <c r="PIT47" s="85"/>
      <c r="PIU47" s="85"/>
      <c r="PIV47" s="85"/>
      <c r="PIW47" s="85"/>
      <c r="PIX47" s="85"/>
      <c r="PIY47" s="85"/>
      <c r="PIZ47" s="85"/>
      <c r="PJA47" s="85"/>
      <c r="PJB47" s="85"/>
      <c r="PJC47" s="85"/>
      <c r="PJD47" s="85"/>
      <c r="PJE47" s="85"/>
      <c r="PJF47" s="85"/>
      <c r="PJG47" s="85"/>
      <c r="PJH47" s="85"/>
      <c r="PJI47" s="85"/>
      <c r="PJJ47" s="85"/>
      <c r="PJK47" s="85"/>
      <c r="PJL47" s="85"/>
      <c r="PJM47" s="85"/>
      <c r="PJN47" s="85"/>
      <c r="PJO47" s="85"/>
      <c r="PJP47" s="85"/>
      <c r="PJQ47" s="85"/>
      <c r="PJR47" s="85"/>
      <c r="PJS47" s="85"/>
      <c r="PJT47" s="85"/>
      <c r="PJU47" s="85"/>
      <c r="PJV47" s="85"/>
      <c r="PJW47" s="85"/>
      <c r="PJX47" s="85"/>
      <c r="PJY47" s="85"/>
      <c r="PJZ47" s="85"/>
      <c r="PKA47" s="85"/>
      <c r="PKB47" s="85"/>
      <c r="PKC47" s="85"/>
      <c r="PKD47" s="85"/>
      <c r="PKE47" s="85"/>
      <c r="PKF47" s="85"/>
      <c r="PKG47" s="85"/>
      <c r="PKH47" s="85"/>
      <c r="PKI47" s="85"/>
      <c r="PKJ47" s="85"/>
      <c r="PKK47" s="85"/>
      <c r="PKL47" s="85"/>
      <c r="PKM47" s="85"/>
      <c r="PKN47" s="85"/>
      <c r="PKO47" s="85"/>
      <c r="PKP47" s="85"/>
      <c r="PKQ47" s="85"/>
      <c r="PKR47" s="85"/>
      <c r="PKS47" s="85"/>
      <c r="PKT47" s="85"/>
      <c r="PKU47" s="85"/>
      <c r="PKV47" s="85"/>
      <c r="PKW47" s="85"/>
      <c r="PKX47" s="85"/>
      <c r="PKY47" s="85"/>
      <c r="PKZ47" s="85"/>
      <c r="PLA47" s="85"/>
      <c r="PLB47" s="85"/>
      <c r="PLC47" s="85"/>
      <c r="PLD47" s="85"/>
      <c r="PLE47" s="85"/>
      <c r="PLF47" s="85"/>
      <c r="PLG47" s="85"/>
      <c r="PLH47" s="85"/>
      <c r="PLI47" s="85"/>
      <c r="PLJ47" s="85"/>
      <c r="PLK47" s="85"/>
      <c r="PLL47" s="85"/>
      <c r="PLM47" s="85"/>
      <c r="PLN47" s="85"/>
      <c r="PLO47" s="85"/>
      <c r="PLP47" s="85"/>
      <c r="PLQ47" s="85"/>
      <c r="PLR47" s="85"/>
      <c r="PLS47" s="85"/>
      <c r="PLT47" s="85"/>
      <c r="PLU47" s="85"/>
      <c r="PLV47" s="85"/>
      <c r="PLW47" s="85"/>
      <c r="PLX47" s="85"/>
      <c r="PLY47" s="85"/>
      <c r="PLZ47" s="85"/>
      <c r="PMA47" s="85"/>
      <c r="PMB47" s="85"/>
      <c r="PMC47" s="85"/>
      <c r="PMD47" s="85"/>
      <c r="PME47" s="85"/>
      <c r="PMF47" s="85"/>
      <c r="PMG47" s="85"/>
      <c r="PMH47" s="85"/>
      <c r="PMI47" s="85"/>
      <c r="PMJ47" s="85"/>
      <c r="PMK47" s="85"/>
      <c r="PML47" s="85"/>
      <c r="PMM47" s="85"/>
      <c r="PMN47" s="85"/>
      <c r="PMO47" s="85"/>
      <c r="PMP47" s="85"/>
      <c r="PMQ47" s="85"/>
      <c r="PMR47" s="85"/>
      <c r="PMS47" s="85"/>
      <c r="PMT47" s="85"/>
      <c r="PMU47" s="85"/>
      <c r="PMV47" s="85"/>
      <c r="PMW47" s="85"/>
      <c r="PMX47" s="85"/>
      <c r="PMY47" s="85"/>
      <c r="PMZ47" s="85"/>
      <c r="PNA47" s="85"/>
      <c r="PNB47" s="85"/>
      <c r="PNC47" s="85"/>
      <c r="PND47" s="85"/>
      <c r="PNE47" s="85"/>
      <c r="PNF47" s="85"/>
      <c r="PNG47" s="85"/>
      <c r="PNH47" s="85"/>
      <c r="PNI47" s="85"/>
      <c r="PNJ47" s="85"/>
      <c r="PNK47" s="85"/>
      <c r="PNL47" s="85"/>
      <c r="PNM47" s="85"/>
      <c r="PNN47" s="85"/>
      <c r="PNO47" s="85"/>
      <c r="PNP47" s="85"/>
      <c r="PNQ47" s="85"/>
      <c r="PNR47" s="85"/>
      <c r="PNS47" s="85"/>
      <c r="PNT47" s="85"/>
      <c r="PNU47" s="85"/>
      <c r="PNV47" s="85"/>
      <c r="PNW47" s="85"/>
      <c r="PNX47" s="85"/>
      <c r="PNY47" s="85"/>
      <c r="PNZ47" s="85"/>
      <c r="POA47" s="85"/>
      <c r="POB47" s="85"/>
      <c r="POC47" s="85"/>
      <c r="POD47" s="85"/>
      <c r="POE47" s="85"/>
      <c r="POF47" s="85"/>
      <c r="POG47" s="85"/>
      <c r="POH47" s="85"/>
      <c r="POI47" s="85"/>
      <c r="POJ47" s="85"/>
      <c r="POK47" s="85"/>
      <c r="POL47" s="85"/>
      <c r="POM47" s="85"/>
      <c r="PON47" s="85"/>
      <c r="POO47" s="85"/>
      <c r="POP47" s="85"/>
      <c r="POQ47" s="85"/>
      <c r="POR47" s="85"/>
      <c r="POS47" s="85"/>
      <c r="POT47" s="85"/>
      <c r="POU47" s="85"/>
      <c r="POV47" s="85"/>
      <c r="POW47" s="85"/>
      <c r="POX47" s="85"/>
      <c r="POY47" s="85"/>
      <c r="POZ47" s="85"/>
      <c r="PPA47" s="85"/>
      <c r="PPB47" s="85"/>
      <c r="PPC47" s="85"/>
      <c r="PPD47" s="85"/>
      <c r="PPE47" s="85"/>
      <c r="PPF47" s="85"/>
      <c r="PPG47" s="85"/>
      <c r="PPH47" s="85"/>
      <c r="PPI47" s="85"/>
      <c r="PPJ47" s="85"/>
      <c r="PPK47" s="85"/>
      <c r="PPL47" s="85"/>
      <c r="PPM47" s="85"/>
      <c r="PPN47" s="85"/>
      <c r="PPO47" s="85"/>
      <c r="PPP47" s="85"/>
      <c r="PPQ47" s="85"/>
      <c r="PPR47" s="85"/>
      <c r="PPS47" s="85"/>
      <c r="PPT47" s="85"/>
      <c r="PPU47" s="85"/>
      <c r="PPV47" s="85"/>
      <c r="PPW47" s="85"/>
      <c r="PPX47" s="85"/>
      <c r="PPY47" s="85"/>
      <c r="PPZ47" s="85"/>
      <c r="PQA47" s="85"/>
      <c r="PQB47" s="85"/>
      <c r="PQC47" s="85"/>
      <c r="PQD47" s="85"/>
      <c r="PQE47" s="85"/>
      <c r="PQF47" s="85"/>
      <c r="PQG47" s="85"/>
      <c r="PQH47" s="85"/>
      <c r="PQI47" s="85"/>
      <c r="PQJ47" s="85"/>
      <c r="PQK47" s="85"/>
      <c r="PQL47" s="85"/>
      <c r="PQM47" s="85"/>
      <c r="PQN47" s="85"/>
      <c r="PQO47" s="85"/>
      <c r="PQP47" s="85"/>
      <c r="PQQ47" s="85"/>
      <c r="PQR47" s="85"/>
      <c r="PQS47" s="85"/>
      <c r="PQT47" s="85"/>
      <c r="PQU47" s="85"/>
      <c r="PQV47" s="85"/>
      <c r="PQW47" s="85"/>
      <c r="PQX47" s="85"/>
      <c r="PQY47" s="85"/>
      <c r="PQZ47" s="85"/>
      <c r="PRA47" s="85"/>
      <c r="PRB47" s="85"/>
      <c r="PRC47" s="85"/>
      <c r="PRD47" s="85"/>
      <c r="PRE47" s="85"/>
      <c r="PRF47" s="85"/>
      <c r="PRG47" s="85"/>
      <c r="PRH47" s="85"/>
      <c r="PRI47" s="85"/>
      <c r="PRJ47" s="85"/>
      <c r="PRK47" s="85"/>
      <c r="PRL47" s="85"/>
      <c r="PRM47" s="85"/>
      <c r="PRN47" s="85"/>
      <c r="PRO47" s="85"/>
      <c r="PRP47" s="85"/>
      <c r="PRQ47" s="85"/>
      <c r="PRR47" s="85"/>
      <c r="PRS47" s="85"/>
      <c r="PRT47" s="85"/>
      <c r="PRU47" s="85"/>
      <c r="PRV47" s="85"/>
      <c r="PRW47" s="85"/>
      <c r="PRX47" s="85"/>
      <c r="PRY47" s="85"/>
      <c r="PRZ47" s="85"/>
      <c r="PSA47" s="85"/>
      <c r="PSB47" s="85"/>
      <c r="PSC47" s="85"/>
      <c r="PSD47" s="85"/>
      <c r="PSE47" s="85"/>
      <c r="PSF47" s="85"/>
      <c r="PSG47" s="85"/>
      <c r="PSH47" s="85"/>
      <c r="PSI47" s="85"/>
      <c r="PSJ47" s="85"/>
      <c r="PSK47" s="85"/>
      <c r="PSL47" s="85"/>
      <c r="PSM47" s="85"/>
      <c r="PSN47" s="85"/>
      <c r="PSO47" s="85"/>
      <c r="PSP47" s="85"/>
      <c r="PSQ47" s="85"/>
      <c r="PSR47" s="85"/>
      <c r="PSS47" s="85"/>
      <c r="PST47" s="85"/>
      <c r="PSU47" s="85"/>
      <c r="PSV47" s="85"/>
      <c r="PSW47" s="85"/>
      <c r="PSX47" s="85"/>
      <c r="PSY47" s="85"/>
      <c r="PSZ47" s="85"/>
      <c r="PTA47" s="85"/>
      <c r="PTB47" s="85"/>
      <c r="PTC47" s="85"/>
      <c r="PTD47" s="85"/>
      <c r="PTE47" s="85"/>
      <c r="PTF47" s="85"/>
      <c r="PTG47" s="85"/>
      <c r="PTH47" s="85"/>
      <c r="PTI47" s="85"/>
      <c r="PTJ47" s="85"/>
      <c r="PTK47" s="85"/>
      <c r="PTL47" s="85"/>
      <c r="PTM47" s="85"/>
      <c r="PTN47" s="85"/>
      <c r="PTO47" s="85"/>
      <c r="PTP47" s="85"/>
      <c r="PTQ47" s="85"/>
      <c r="PTR47" s="85"/>
      <c r="PTS47" s="85"/>
      <c r="PTT47" s="85"/>
      <c r="PTU47" s="85"/>
      <c r="PTV47" s="85"/>
      <c r="PTW47" s="85"/>
      <c r="PTX47" s="85"/>
      <c r="PTY47" s="85"/>
      <c r="PTZ47" s="85"/>
      <c r="PUA47" s="85"/>
      <c r="PUB47" s="85"/>
      <c r="PUC47" s="85"/>
      <c r="PUD47" s="85"/>
      <c r="PUE47" s="85"/>
      <c r="PUF47" s="85"/>
      <c r="PUG47" s="85"/>
      <c r="PUH47" s="85"/>
      <c r="PUI47" s="85"/>
      <c r="PUJ47" s="85"/>
      <c r="PUK47" s="85"/>
      <c r="PUL47" s="85"/>
      <c r="PUM47" s="85"/>
      <c r="PUN47" s="85"/>
      <c r="PUO47" s="85"/>
      <c r="PUP47" s="85"/>
      <c r="PUQ47" s="85"/>
      <c r="PUR47" s="85"/>
      <c r="PUS47" s="85"/>
      <c r="PUT47" s="85"/>
      <c r="PUU47" s="85"/>
      <c r="PUV47" s="85"/>
      <c r="PUW47" s="85"/>
      <c r="PUX47" s="85"/>
      <c r="PUY47" s="85"/>
      <c r="PUZ47" s="85"/>
      <c r="PVA47" s="85"/>
      <c r="PVB47" s="85"/>
      <c r="PVC47" s="85"/>
      <c r="PVD47" s="85"/>
      <c r="PVE47" s="85"/>
      <c r="PVF47" s="85"/>
      <c r="PVG47" s="85"/>
      <c r="PVH47" s="85"/>
      <c r="PVI47" s="85"/>
      <c r="PVJ47" s="85"/>
      <c r="PVK47" s="85"/>
      <c r="PVL47" s="85"/>
      <c r="PVM47" s="85"/>
      <c r="PVN47" s="85"/>
      <c r="PVO47" s="85"/>
      <c r="PVP47" s="85"/>
      <c r="PVQ47" s="85"/>
      <c r="PVR47" s="85"/>
      <c r="PVS47" s="85"/>
      <c r="PVT47" s="85"/>
      <c r="PVU47" s="85"/>
      <c r="PVV47" s="85"/>
      <c r="PVW47" s="85"/>
      <c r="PVX47" s="85"/>
      <c r="PVY47" s="85"/>
      <c r="PVZ47" s="85"/>
      <c r="PWA47" s="85"/>
      <c r="PWB47" s="85"/>
      <c r="PWC47" s="85"/>
      <c r="PWD47" s="85"/>
      <c r="PWE47" s="85"/>
      <c r="PWF47" s="85"/>
      <c r="PWG47" s="85"/>
      <c r="PWH47" s="85"/>
      <c r="PWI47" s="85"/>
      <c r="PWJ47" s="85"/>
      <c r="PWK47" s="85"/>
      <c r="PWL47" s="85"/>
      <c r="PWM47" s="85"/>
      <c r="PWN47" s="85"/>
      <c r="PWO47" s="85"/>
      <c r="PWP47" s="85"/>
      <c r="PWQ47" s="85"/>
      <c r="PWR47" s="85"/>
      <c r="PWS47" s="85"/>
      <c r="PWT47" s="85"/>
      <c r="PWU47" s="85"/>
      <c r="PWV47" s="85"/>
      <c r="PWW47" s="85"/>
      <c r="PWX47" s="85"/>
      <c r="PWY47" s="85"/>
      <c r="PWZ47" s="85"/>
      <c r="PXA47" s="85"/>
      <c r="PXB47" s="85"/>
      <c r="PXC47" s="85"/>
      <c r="PXD47" s="85"/>
      <c r="PXE47" s="85"/>
      <c r="PXF47" s="85"/>
      <c r="PXG47" s="85"/>
      <c r="PXH47" s="85"/>
      <c r="PXI47" s="85"/>
      <c r="PXJ47" s="85"/>
      <c r="PXK47" s="85"/>
      <c r="PXL47" s="85"/>
      <c r="PXM47" s="85"/>
      <c r="PXN47" s="85"/>
      <c r="PXO47" s="85"/>
      <c r="PXP47" s="85"/>
      <c r="PXQ47" s="85"/>
      <c r="PXR47" s="85"/>
      <c r="PXS47" s="85"/>
      <c r="PXT47" s="85"/>
      <c r="PXU47" s="85"/>
      <c r="PXV47" s="85"/>
      <c r="PXW47" s="85"/>
      <c r="PXX47" s="85"/>
      <c r="PXY47" s="85"/>
      <c r="PXZ47" s="85"/>
      <c r="PYA47" s="85"/>
      <c r="PYB47" s="85"/>
      <c r="PYC47" s="85"/>
      <c r="PYD47" s="85"/>
      <c r="PYE47" s="85"/>
      <c r="PYF47" s="85"/>
      <c r="PYG47" s="85"/>
      <c r="PYH47" s="85"/>
      <c r="PYI47" s="85"/>
      <c r="PYJ47" s="85"/>
      <c r="PYK47" s="85"/>
      <c r="PYL47" s="85"/>
      <c r="PYM47" s="85"/>
      <c r="PYN47" s="85"/>
      <c r="PYO47" s="85"/>
      <c r="PYP47" s="85"/>
      <c r="PYQ47" s="85"/>
      <c r="PYR47" s="85"/>
      <c r="PYS47" s="85"/>
      <c r="PYT47" s="85"/>
      <c r="PYU47" s="85"/>
      <c r="PYV47" s="85"/>
      <c r="PYW47" s="85"/>
      <c r="PYX47" s="85"/>
      <c r="PYY47" s="85"/>
      <c r="PYZ47" s="85"/>
      <c r="PZA47" s="85"/>
      <c r="PZB47" s="85"/>
      <c r="PZC47" s="85"/>
      <c r="PZD47" s="85"/>
      <c r="PZE47" s="85"/>
      <c r="PZF47" s="85"/>
      <c r="PZG47" s="85"/>
      <c r="PZH47" s="85"/>
      <c r="PZI47" s="85"/>
      <c r="PZJ47" s="85"/>
      <c r="PZK47" s="85"/>
      <c r="PZL47" s="85"/>
      <c r="PZM47" s="85"/>
      <c r="PZN47" s="85"/>
      <c r="PZO47" s="85"/>
      <c r="PZP47" s="85"/>
      <c r="PZQ47" s="85"/>
      <c r="PZR47" s="85"/>
      <c r="PZS47" s="85"/>
      <c r="PZT47" s="85"/>
      <c r="PZU47" s="85"/>
      <c r="PZV47" s="85"/>
      <c r="PZW47" s="85"/>
      <c r="PZX47" s="85"/>
      <c r="PZY47" s="85"/>
      <c r="PZZ47" s="85"/>
      <c r="QAA47" s="85"/>
      <c r="QAB47" s="85"/>
      <c r="QAC47" s="85"/>
      <c r="QAD47" s="85"/>
      <c r="QAE47" s="85"/>
      <c r="QAF47" s="85"/>
      <c r="QAG47" s="85"/>
      <c r="QAH47" s="85"/>
      <c r="QAI47" s="85"/>
      <c r="QAJ47" s="85"/>
      <c r="QAK47" s="85"/>
      <c r="QAL47" s="85"/>
      <c r="QAM47" s="85"/>
      <c r="QAN47" s="85"/>
      <c r="QAO47" s="85"/>
      <c r="QAP47" s="85"/>
      <c r="QAQ47" s="85"/>
      <c r="QAR47" s="85"/>
      <c r="QAS47" s="85"/>
      <c r="QAT47" s="85"/>
      <c r="QAU47" s="85"/>
      <c r="QAV47" s="85"/>
      <c r="QAW47" s="85"/>
      <c r="QAX47" s="85"/>
      <c r="QAY47" s="85"/>
      <c r="QAZ47" s="85"/>
      <c r="QBA47" s="85"/>
      <c r="QBB47" s="85"/>
      <c r="QBC47" s="85"/>
      <c r="QBD47" s="85"/>
      <c r="QBE47" s="85"/>
      <c r="QBF47" s="85"/>
      <c r="QBG47" s="85"/>
      <c r="QBH47" s="85"/>
      <c r="QBI47" s="85"/>
      <c r="QBJ47" s="85"/>
      <c r="QBK47" s="85"/>
      <c r="QBL47" s="85"/>
      <c r="QBM47" s="85"/>
      <c r="QBN47" s="85"/>
      <c r="QBO47" s="85"/>
      <c r="QBP47" s="85"/>
      <c r="QBQ47" s="85"/>
      <c r="QBR47" s="85"/>
      <c r="QBS47" s="85"/>
      <c r="QBT47" s="85"/>
      <c r="QBU47" s="85"/>
      <c r="QBV47" s="85"/>
      <c r="QBW47" s="85"/>
      <c r="QBX47" s="85"/>
      <c r="QBY47" s="85"/>
      <c r="QBZ47" s="85"/>
      <c r="QCA47" s="85"/>
      <c r="QCB47" s="85"/>
      <c r="QCC47" s="85"/>
      <c r="QCD47" s="85"/>
      <c r="QCE47" s="85"/>
      <c r="QCF47" s="85"/>
      <c r="QCG47" s="85"/>
      <c r="QCH47" s="85"/>
      <c r="QCI47" s="85"/>
      <c r="QCJ47" s="85"/>
      <c r="QCK47" s="85"/>
      <c r="QCL47" s="85"/>
      <c r="QCM47" s="85"/>
      <c r="QCN47" s="85"/>
      <c r="QCO47" s="85"/>
      <c r="QCP47" s="85"/>
      <c r="QCQ47" s="85"/>
      <c r="QCR47" s="85"/>
      <c r="QCS47" s="85"/>
      <c r="QCT47" s="85"/>
      <c r="QCU47" s="85"/>
      <c r="QCV47" s="85"/>
      <c r="QCW47" s="85"/>
      <c r="QCX47" s="85"/>
      <c r="QCY47" s="85"/>
      <c r="QCZ47" s="85"/>
      <c r="QDA47" s="85"/>
      <c r="QDB47" s="85"/>
      <c r="QDC47" s="85"/>
      <c r="QDD47" s="85"/>
      <c r="QDE47" s="85"/>
      <c r="QDF47" s="85"/>
      <c r="QDG47" s="85"/>
      <c r="QDH47" s="85"/>
      <c r="QDI47" s="85"/>
      <c r="QDJ47" s="85"/>
      <c r="QDK47" s="85"/>
      <c r="QDL47" s="85"/>
      <c r="QDM47" s="85"/>
      <c r="QDN47" s="85"/>
      <c r="QDO47" s="85"/>
      <c r="QDP47" s="85"/>
      <c r="QDQ47" s="85"/>
      <c r="QDR47" s="85"/>
      <c r="QDS47" s="85"/>
      <c r="QDT47" s="85"/>
      <c r="QDU47" s="85"/>
      <c r="QDV47" s="85"/>
      <c r="QDW47" s="85"/>
      <c r="QDX47" s="85"/>
      <c r="QDY47" s="85"/>
      <c r="QDZ47" s="85"/>
      <c r="QEA47" s="85"/>
      <c r="QEB47" s="85"/>
      <c r="QEC47" s="85"/>
      <c r="QED47" s="85"/>
      <c r="QEE47" s="85"/>
      <c r="QEF47" s="85"/>
      <c r="QEG47" s="85"/>
      <c r="QEH47" s="85"/>
      <c r="QEI47" s="85"/>
      <c r="QEJ47" s="85"/>
      <c r="QEK47" s="85"/>
      <c r="QEL47" s="85"/>
      <c r="QEM47" s="85"/>
      <c r="QEN47" s="85"/>
      <c r="QEO47" s="85"/>
      <c r="QEP47" s="85"/>
      <c r="QEQ47" s="85"/>
      <c r="QER47" s="85"/>
      <c r="QES47" s="85"/>
      <c r="QET47" s="85"/>
      <c r="QEU47" s="85"/>
      <c r="QEV47" s="85"/>
      <c r="QEW47" s="85"/>
      <c r="QEX47" s="85"/>
      <c r="QEY47" s="85"/>
      <c r="QEZ47" s="85"/>
      <c r="QFA47" s="85"/>
      <c r="QFB47" s="85"/>
      <c r="QFC47" s="85"/>
      <c r="QFD47" s="85"/>
      <c r="QFE47" s="85"/>
      <c r="QFF47" s="85"/>
      <c r="QFG47" s="85"/>
      <c r="QFH47" s="85"/>
      <c r="QFI47" s="85"/>
      <c r="QFJ47" s="85"/>
      <c r="QFK47" s="85"/>
      <c r="QFL47" s="85"/>
      <c r="QFM47" s="85"/>
      <c r="QFN47" s="85"/>
      <c r="QFO47" s="85"/>
      <c r="QFP47" s="85"/>
      <c r="QFQ47" s="85"/>
      <c r="QFR47" s="85"/>
      <c r="QFS47" s="85"/>
      <c r="QFT47" s="85"/>
      <c r="QFU47" s="85"/>
      <c r="QFV47" s="85"/>
      <c r="QFW47" s="85"/>
      <c r="QFX47" s="85"/>
      <c r="QFY47" s="85"/>
      <c r="QFZ47" s="85"/>
      <c r="QGA47" s="85"/>
      <c r="QGB47" s="85"/>
      <c r="QGC47" s="85"/>
      <c r="QGD47" s="85"/>
      <c r="QGE47" s="85"/>
      <c r="QGF47" s="85"/>
      <c r="QGG47" s="85"/>
      <c r="QGH47" s="85"/>
      <c r="QGI47" s="85"/>
      <c r="QGJ47" s="85"/>
      <c r="QGK47" s="85"/>
      <c r="QGL47" s="85"/>
      <c r="QGM47" s="85"/>
      <c r="QGN47" s="85"/>
      <c r="QGO47" s="85"/>
      <c r="QGP47" s="85"/>
      <c r="QGQ47" s="85"/>
      <c r="QGR47" s="85"/>
      <c r="QGS47" s="85"/>
      <c r="QGT47" s="85"/>
      <c r="QGU47" s="85"/>
      <c r="QGV47" s="85"/>
      <c r="QGW47" s="85"/>
      <c r="QGX47" s="85"/>
      <c r="QGY47" s="85"/>
      <c r="QGZ47" s="85"/>
      <c r="QHA47" s="85"/>
      <c r="QHB47" s="85"/>
      <c r="QHC47" s="85"/>
      <c r="QHD47" s="85"/>
      <c r="QHE47" s="85"/>
      <c r="QHF47" s="85"/>
      <c r="QHG47" s="85"/>
      <c r="QHH47" s="85"/>
      <c r="QHI47" s="85"/>
      <c r="QHJ47" s="85"/>
      <c r="QHK47" s="85"/>
      <c r="QHL47" s="85"/>
      <c r="QHM47" s="85"/>
      <c r="QHN47" s="85"/>
      <c r="QHO47" s="85"/>
      <c r="QHP47" s="85"/>
      <c r="QHQ47" s="85"/>
      <c r="QHR47" s="85"/>
      <c r="QHS47" s="85"/>
      <c r="QHT47" s="85"/>
      <c r="QHU47" s="85"/>
      <c r="QHV47" s="85"/>
      <c r="QHW47" s="85"/>
      <c r="QHX47" s="85"/>
      <c r="QHY47" s="85"/>
      <c r="QHZ47" s="85"/>
      <c r="QIA47" s="85"/>
      <c r="QIB47" s="85"/>
      <c r="QIC47" s="85"/>
      <c r="QID47" s="85"/>
      <c r="QIE47" s="85"/>
      <c r="QIF47" s="85"/>
      <c r="QIG47" s="85"/>
      <c r="QIH47" s="85"/>
      <c r="QII47" s="85"/>
      <c r="QIJ47" s="85"/>
      <c r="QIK47" s="85"/>
      <c r="QIL47" s="85"/>
      <c r="QIM47" s="85"/>
      <c r="QIN47" s="85"/>
      <c r="QIO47" s="85"/>
      <c r="QIP47" s="85"/>
      <c r="QIQ47" s="85"/>
      <c r="QIR47" s="85"/>
      <c r="QIS47" s="85"/>
      <c r="QIT47" s="85"/>
      <c r="QIU47" s="85"/>
      <c r="QIV47" s="85"/>
      <c r="QIW47" s="85"/>
      <c r="QIX47" s="85"/>
      <c r="QIY47" s="85"/>
      <c r="QIZ47" s="85"/>
      <c r="QJA47" s="85"/>
      <c r="QJB47" s="85"/>
      <c r="QJC47" s="85"/>
      <c r="QJD47" s="85"/>
      <c r="QJE47" s="85"/>
      <c r="QJF47" s="85"/>
      <c r="QJG47" s="85"/>
      <c r="QJH47" s="85"/>
      <c r="QJI47" s="85"/>
      <c r="QJJ47" s="85"/>
      <c r="QJK47" s="85"/>
      <c r="QJL47" s="85"/>
      <c r="QJM47" s="85"/>
      <c r="QJN47" s="85"/>
      <c r="QJO47" s="85"/>
      <c r="QJP47" s="85"/>
      <c r="QJQ47" s="85"/>
      <c r="QJR47" s="85"/>
      <c r="QJS47" s="85"/>
      <c r="QJT47" s="85"/>
      <c r="QJU47" s="85"/>
      <c r="QJV47" s="85"/>
      <c r="QJW47" s="85"/>
      <c r="QJX47" s="85"/>
      <c r="QJY47" s="85"/>
      <c r="QJZ47" s="85"/>
      <c r="QKA47" s="85"/>
      <c r="QKB47" s="85"/>
      <c r="QKC47" s="85"/>
      <c r="QKD47" s="85"/>
      <c r="QKE47" s="85"/>
      <c r="QKF47" s="85"/>
      <c r="QKG47" s="85"/>
      <c r="QKH47" s="85"/>
      <c r="QKI47" s="85"/>
      <c r="QKJ47" s="85"/>
      <c r="QKK47" s="85"/>
      <c r="QKL47" s="85"/>
      <c r="QKM47" s="85"/>
      <c r="QKN47" s="85"/>
      <c r="QKO47" s="85"/>
      <c r="QKP47" s="85"/>
      <c r="QKQ47" s="85"/>
      <c r="QKR47" s="85"/>
      <c r="QKS47" s="85"/>
      <c r="QKT47" s="85"/>
      <c r="QKU47" s="85"/>
      <c r="QKV47" s="85"/>
      <c r="QKW47" s="85"/>
      <c r="QKX47" s="85"/>
      <c r="QKY47" s="85"/>
      <c r="QKZ47" s="85"/>
      <c r="QLA47" s="85"/>
      <c r="QLB47" s="85"/>
      <c r="QLC47" s="85"/>
      <c r="QLD47" s="85"/>
      <c r="QLE47" s="85"/>
      <c r="QLF47" s="85"/>
      <c r="QLG47" s="85"/>
      <c r="QLH47" s="85"/>
      <c r="QLI47" s="85"/>
      <c r="QLJ47" s="85"/>
      <c r="QLK47" s="85"/>
      <c r="QLL47" s="85"/>
      <c r="QLM47" s="85"/>
      <c r="QLN47" s="85"/>
      <c r="QLO47" s="85"/>
      <c r="QLP47" s="85"/>
      <c r="QLQ47" s="85"/>
      <c r="QLR47" s="85"/>
      <c r="QLS47" s="85"/>
      <c r="QLT47" s="85"/>
      <c r="QLU47" s="85"/>
      <c r="QLV47" s="85"/>
      <c r="QLW47" s="85"/>
      <c r="QLX47" s="85"/>
      <c r="QLY47" s="85"/>
      <c r="QLZ47" s="85"/>
      <c r="QMA47" s="85"/>
      <c r="QMB47" s="85"/>
      <c r="QMC47" s="85"/>
      <c r="QMD47" s="85"/>
      <c r="QME47" s="85"/>
      <c r="QMF47" s="85"/>
      <c r="QMG47" s="85"/>
      <c r="QMH47" s="85"/>
      <c r="QMI47" s="85"/>
      <c r="QMJ47" s="85"/>
      <c r="QMK47" s="85"/>
      <c r="QML47" s="85"/>
      <c r="QMM47" s="85"/>
      <c r="QMN47" s="85"/>
      <c r="QMO47" s="85"/>
      <c r="QMP47" s="85"/>
      <c r="QMQ47" s="85"/>
      <c r="QMR47" s="85"/>
      <c r="QMS47" s="85"/>
      <c r="QMT47" s="85"/>
      <c r="QMU47" s="85"/>
      <c r="QMV47" s="85"/>
      <c r="QMW47" s="85"/>
      <c r="QMX47" s="85"/>
      <c r="QMY47" s="85"/>
      <c r="QMZ47" s="85"/>
      <c r="QNA47" s="85"/>
      <c r="QNB47" s="85"/>
      <c r="QNC47" s="85"/>
      <c r="QND47" s="85"/>
      <c r="QNE47" s="85"/>
      <c r="QNF47" s="85"/>
      <c r="QNG47" s="85"/>
      <c r="QNH47" s="85"/>
      <c r="QNI47" s="85"/>
      <c r="QNJ47" s="85"/>
      <c r="QNK47" s="85"/>
      <c r="QNL47" s="85"/>
      <c r="QNM47" s="85"/>
      <c r="QNN47" s="85"/>
      <c r="QNO47" s="85"/>
      <c r="QNP47" s="85"/>
      <c r="QNQ47" s="85"/>
      <c r="QNR47" s="85"/>
      <c r="QNS47" s="85"/>
      <c r="QNT47" s="85"/>
      <c r="QNU47" s="85"/>
      <c r="QNV47" s="85"/>
      <c r="QNW47" s="85"/>
      <c r="QNX47" s="85"/>
      <c r="QNY47" s="85"/>
      <c r="QNZ47" s="85"/>
      <c r="QOA47" s="85"/>
      <c r="QOB47" s="85"/>
      <c r="QOC47" s="85"/>
      <c r="QOD47" s="85"/>
      <c r="QOE47" s="85"/>
      <c r="QOF47" s="85"/>
      <c r="QOG47" s="85"/>
      <c r="QOH47" s="85"/>
      <c r="QOI47" s="85"/>
      <c r="QOJ47" s="85"/>
      <c r="QOK47" s="85"/>
      <c r="QOL47" s="85"/>
      <c r="QOM47" s="85"/>
      <c r="QON47" s="85"/>
      <c r="QOO47" s="85"/>
      <c r="QOP47" s="85"/>
      <c r="QOQ47" s="85"/>
      <c r="QOR47" s="85"/>
      <c r="QOS47" s="85"/>
      <c r="QOT47" s="85"/>
      <c r="QOU47" s="85"/>
      <c r="QOV47" s="85"/>
      <c r="QOW47" s="85"/>
      <c r="QOX47" s="85"/>
      <c r="QOY47" s="85"/>
      <c r="QOZ47" s="85"/>
      <c r="QPA47" s="85"/>
      <c r="QPB47" s="85"/>
      <c r="QPC47" s="85"/>
      <c r="QPD47" s="85"/>
      <c r="QPE47" s="85"/>
      <c r="QPF47" s="85"/>
      <c r="QPG47" s="85"/>
      <c r="QPH47" s="85"/>
      <c r="QPI47" s="85"/>
      <c r="QPJ47" s="85"/>
      <c r="QPK47" s="85"/>
      <c r="QPL47" s="85"/>
      <c r="QPM47" s="85"/>
      <c r="QPN47" s="85"/>
      <c r="QPO47" s="85"/>
      <c r="QPP47" s="85"/>
      <c r="QPQ47" s="85"/>
      <c r="QPR47" s="85"/>
      <c r="QPS47" s="85"/>
      <c r="QPT47" s="85"/>
      <c r="QPU47" s="85"/>
      <c r="QPV47" s="85"/>
      <c r="QPW47" s="85"/>
      <c r="QPX47" s="85"/>
      <c r="QPY47" s="85"/>
      <c r="QPZ47" s="85"/>
      <c r="QQA47" s="85"/>
      <c r="QQB47" s="85"/>
      <c r="QQC47" s="85"/>
      <c r="QQD47" s="85"/>
      <c r="QQE47" s="85"/>
      <c r="QQF47" s="85"/>
      <c r="QQG47" s="85"/>
      <c r="QQH47" s="85"/>
      <c r="QQI47" s="85"/>
      <c r="QQJ47" s="85"/>
      <c r="QQK47" s="85"/>
      <c r="QQL47" s="85"/>
      <c r="QQM47" s="85"/>
      <c r="QQN47" s="85"/>
      <c r="QQO47" s="85"/>
      <c r="QQP47" s="85"/>
      <c r="QQQ47" s="85"/>
      <c r="QQR47" s="85"/>
      <c r="QQS47" s="85"/>
      <c r="QQT47" s="85"/>
      <c r="QQU47" s="85"/>
      <c r="QQV47" s="85"/>
      <c r="QQW47" s="85"/>
      <c r="QQX47" s="85"/>
      <c r="QQY47" s="85"/>
      <c r="QQZ47" s="85"/>
      <c r="QRA47" s="85"/>
      <c r="QRB47" s="85"/>
      <c r="QRC47" s="85"/>
      <c r="QRD47" s="85"/>
      <c r="QRE47" s="85"/>
      <c r="QRF47" s="85"/>
      <c r="QRG47" s="85"/>
      <c r="QRH47" s="85"/>
      <c r="QRI47" s="85"/>
      <c r="QRJ47" s="85"/>
      <c r="QRK47" s="85"/>
      <c r="QRL47" s="85"/>
      <c r="QRM47" s="85"/>
      <c r="QRN47" s="85"/>
      <c r="QRO47" s="85"/>
      <c r="QRP47" s="85"/>
      <c r="QRQ47" s="85"/>
      <c r="QRR47" s="85"/>
      <c r="QRS47" s="85"/>
      <c r="QRT47" s="85"/>
      <c r="QRU47" s="85"/>
      <c r="QRV47" s="85"/>
      <c r="QRW47" s="85"/>
      <c r="QRX47" s="85"/>
      <c r="QRY47" s="85"/>
      <c r="QRZ47" s="85"/>
      <c r="QSA47" s="85"/>
      <c r="QSB47" s="85"/>
      <c r="QSC47" s="85"/>
      <c r="QSD47" s="85"/>
      <c r="QSE47" s="85"/>
      <c r="QSF47" s="85"/>
      <c r="QSG47" s="85"/>
      <c r="QSH47" s="85"/>
      <c r="QSI47" s="85"/>
      <c r="QSJ47" s="85"/>
      <c r="QSK47" s="85"/>
      <c r="QSL47" s="85"/>
      <c r="QSM47" s="85"/>
      <c r="QSN47" s="85"/>
      <c r="QSO47" s="85"/>
      <c r="QSP47" s="85"/>
      <c r="QSQ47" s="85"/>
      <c r="QSR47" s="85"/>
      <c r="QSS47" s="85"/>
      <c r="QST47" s="85"/>
      <c r="QSU47" s="85"/>
      <c r="QSV47" s="85"/>
      <c r="QSW47" s="85"/>
      <c r="QSX47" s="85"/>
      <c r="QSY47" s="85"/>
      <c r="QSZ47" s="85"/>
      <c r="QTA47" s="85"/>
      <c r="QTB47" s="85"/>
      <c r="QTC47" s="85"/>
      <c r="QTD47" s="85"/>
      <c r="QTE47" s="85"/>
      <c r="QTF47" s="85"/>
      <c r="QTG47" s="85"/>
      <c r="QTH47" s="85"/>
      <c r="QTI47" s="85"/>
      <c r="QTJ47" s="85"/>
      <c r="QTK47" s="85"/>
      <c r="QTL47" s="85"/>
      <c r="QTM47" s="85"/>
      <c r="QTN47" s="85"/>
      <c r="QTO47" s="85"/>
      <c r="QTP47" s="85"/>
      <c r="QTQ47" s="85"/>
      <c r="QTR47" s="85"/>
      <c r="QTS47" s="85"/>
      <c r="QTT47" s="85"/>
      <c r="QTU47" s="85"/>
      <c r="QTV47" s="85"/>
      <c r="QTW47" s="85"/>
      <c r="QTX47" s="85"/>
      <c r="QTY47" s="85"/>
      <c r="QTZ47" s="85"/>
      <c r="QUA47" s="85"/>
      <c r="QUB47" s="85"/>
      <c r="QUC47" s="85"/>
      <c r="QUD47" s="85"/>
      <c r="QUE47" s="85"/>
      <c r="QUF47" s="85"/>
      <c r="QUG47" s="85"/>
      <c r="QUH47" s="85"/>
      <c r="QUI47" s="85"/>
      <c r="QUJ47" s="85"/>
      <c r="QUK47" s="85"/>
      <c r="QUL47" s="85"/>
      <c r="QUM47" s="85"/>
      <c r="QUN47" s="85"/>
      <c r="QUO47" s="85"/>
      <c r="QUP47" s="85"/>
      <c r="QUQ47" s="85"/>
      <c r="QUR47" s="85"/>
      <c r="QUS47" s="85"/>
      <c r="QUT47" s="85"/>
      <c r="QUU47" s="85"/>
      <c r="QUV47" s="85"/>
      <c r="QUW47" s="85"/>
      <c r="QUX47" s="85"/>
      <c r="QUY47" s="85"/>
      <c r="QUZ47" s="85"/>
      <c r="QVA47" s="85"/>
      <c r="QVB47" s="85"/>
      <c r="QVC47" s="85"/>
      <c r="QVD47" s="85"/>
      <c r="QVE47" s="85"/>
      <c r="QVF47" s="85"/>
      <c r="QVG47" s="85"/>
      <c r="QVH47" s="85"/>
      <c r="QVI47" s="85"/>
      <c r="QVJ47" s="85"/>
      <c r="QVK47" s="85"/>
      <c r="QVL47" s="85"/>
      <c r="QVM47" s="85"/>
      <c r="QVN47" s="85"/>
      <c r="QVO47" s="85"/>
      <c r="QVP47" s="85"/>
      <c r="QVQ47" s="85"/>
      <c r="QVR47" s="85"/>
      <c r="QVS47" s="85"/>
      <c r="QVT47" s="85"/>
      <c r="QVU47" s="85"/>
      <c r="QVV47" s="85"/>
      <c r="QVW47" s="85"/>
      <c r="QVX47" s="85"/>
      <c r="QVY47" s="85"/>
      <c r="QVZ47" s="85"/>
      <c r="QWA47" s="85"/>
      <c r="QWB47" s="85"/>
      <c r="QWC47" s="85"/>
      <c r="QWD47" s="85"/>
      <c r="QWE47" s="85"/>
      <c r="QWF47" s="85"/>
      <c r="QWG47" s="85"/>
      <c r="QWH47" s="85"/>
      <c r="QWI47" s="85"/>
      <c r="QWJ47" s="85"/>
      <c r="QWK47" s="85"/>
      <c r="QWL47" s="85"/>
      <c r="QWM47" s="85"/>
      <c r="QWN47" s="85"/>
      <c r="QWO47" s="85"/>
      <c r="QWP47" s="85"/>
      <c r="QWQ47" s="85"/>
      <c r="QWR47" s="85"/>
      <c r="QWS47" s="85"/>
      <c r="QWT47" s="85"/>
      <c r="QWU47" s="85"/>
      <c r="QWV47" s="85"/>
      <c r="QWW47" s="85"/>
      <c r="QWX47" s="85"/>
      <c r="QWY47" s="85"/>
      <c r="QWZ47" s="85"/>
      <c r="QXA47" s="85"/>
      <c r="QXB47" s="85"/>
      <c r="QXC47" s="85"/>
      <c r="QXD47" s="85"/>
      <c r="QXE47" s="85"/>
      <c r="QXF47" s="85"/>
      <c r="QXG47" s="85"/>
      <c r="QXH47" s="85"/>
      <c r="QXI47" s="85"/>
      <c r="QXJ47" s="85"/>
      <c r="QXK47" s="85"/>
      <c r="QXL47" s="85"/>
      <c r="QXM47" s="85"/>
      <c r="QXN47" s="85"/>
      <c r="QXO47" s="85"/>
      <c r="QXP47" s="85"/>
      <c r="QXQ47" s="85"/>
      <c r="QXR47" s="85"/>
      <c r="QXS47" s="85"/>
      <c r="QXT47" s="85"/>
      <c r="QXU47" s="85"/>
      <c r="QXV47" s="85"/>
      <c r="QXW47" s="85"/>
      <c r="QXX47" s="85"/>
      <c r="QXY47" s="85"/>
      <c r="QXZ47" s="85"/>
      <c r="QYA47" s="85"/>
      <c r="QYB47" s="85"/>
      <c r="QYC47" s="85"/>
      <c r="QYD47" s="85"/>
      <c r="QYE47" s="85"/>
      <c r="QYF47" s="85"/>
      <c r="QYG47" s="85"/>
      <c r="QYH47" s="85"/>
      <c r="QYI47" s="85"/>
      <c r="QYJ47" s="85"/>
      <c r="QYK47" s="85"/>
      <c r="QYL47" s="85"/>
      <c r="QYM47" s="85"/>
      <c r="QYN47" s="85"/>
      <c r="QYO47" s="85"/>
      <c r="QYP47" s="85"/>
      <c r="QYQ47" s="85"/>
      <c r="QYR47" s="85"/>
      <c r="QYS47" s="85"/>
      <c r="QYT47" s="85"/>
      <c r="QYU47" s="85"/>
      <c r="QYV47" s="85"/>
      <c r="QYW47" s="85"/>
      <c r="QYX47" s="85"/>
      <c r="QYY47" s="85"/>
      <c r="QYZ47" s="85"/>
      <c r="QZA47" s="85"/>
      <c r="QZB47" s="85"/>
      <c r="QZC47" s="85"/>
      <c r="QZD47" s="85"/>
      <c r="QZE47" s="85"/>
      <c r="QZF47" s="85"/>
      <c r="QZG47" s="85"/>
      <c r="QZH47" s="85"/>
      <c r="QZI47" s="85"/>
      <c r="QZJ47" s="85"/>
      <c r="QZK47" s="85"/>
      <c r="QZL47" s="85"/>
      <c r="QZM47" s="85"/>
      <c r="QZN47" s="85"/>
      <c r="QZO47" s="85"/>
      <c r="QZP47" s="85"/>
      <c r="QZQ47" s="85"/>
      <c r="QZR47" s="85"/>
      <c r="QZS47" s="85"/>
      <c r="QZT47" s="85"/>
      <c r="QZU47" s="85"/>
      <c r="QZV47" s="85"/>
      <c r="QZW47" s="85"/>
      <c r="QZX47" s="85"/>
      <c r="QZY47" s="85"/>
      <c r="QZZ47" s="85"/>
      <c r="RAA47" s="85"/>
      <c r="RAB47" s="85"/>
      <c r="RAC47" s="85"/>
      <c r="RAD47" s="85"/>
      <c r="RAE47" s="85"/>
      <c r="RAF47" s="85"/>
      <c r="RAG47" s="85"/>
      <c r="RAH47" s="85"/>
      <c r="RAI47" s="85"/>
      <c r="RAJ47" s="85"/>
      <c r="RAK47" s="85"/>
      <c r="RAL47" s="85"/>
      <c r="RAM47" s="85"/>
      <c r="RAN47" s="85"/>
      <c r="RAO47" s="85"/>
      <c r="RAP47" s="85"/>
      <c r="RAQ47" s="85"/>
      <c r="RAR47" s="85"/>
      <c r="RAS47" s="85"/>
      <c r="RAT47" s="85"/>
      <c r="RAU47" s="85"/>
      <c r="RAV47" s="85"/>
      <c r="RAW47" s="85"/>
      <c r="RAX47" s="85"/>
      <c r="RAY47" s="85"/>
      <c r="RAZ47" s="85"/>
      <c r="RBA47" s="85"/>
      <c r="RBB47" s="85"/>
      <c r="RBC47" s="85"/>
      <c r="RBD47" s="85"/>
      <c r="RBE47" s="85"/>
      <c r="RBF47" s="85"/>
      <c r="RBG47" s="85"/>
      <c r="RBH47" s="85"/>
      <c r="RBI47" s="85"/>
      <c r="RBJ47" s="85"/>
      <c r="RBK47" s="85"/>
      <c r="RBL47" s="85"/>
      <c r="RBM47" s="85"/>
      <c r="RBN47" s="85"/>
      <c r="RBO47" s="85"/>
      <c r="RBP47" s="85"/>
      <c r="RBQ47" s="85"/>
      <c r="RBR47" s="85"/>
      <c r="RBS47" s="85"/>
      <c r="RBT47" s="85"/>
      <c r="RBU47" s="85"/>
      <c r="RBV47" s="85"/>
      <c r="RBW47" s="85"/>
      <c r="RBX47" s="85"/>
      <c r="RBY47" s="85"/>
      <c r="RBZ47" s="85"/>
      <c r="RCA47" s="85"/>
      <c r="RCB47" s="85"/>
      <c r="RCC47" s="85"/>
      <c r="RCD47" s="85"/>
      <c r="RCE47" s="85"/>
      <c r="RCF47" s="85"/>
      <c r="RCG47" s="85"/>
      <c r="RCH47" s="85"/>
      <c r="RCI47" s="85"/>
      <c r="RCJ47" s="85"/>
      <c r="RCK47" s="85"/>
      <c r="RCL47" s="85"/>
      <c r="RCM47" s="85"/>
      <c r="RCN47" s="85"/>
      <c r="RCO47" s="85"/>
      <c r="RCP47" s="85"/>
      <c r="RCQ47" s="85"/>
      <c r="RCR47" s="85"/>
      <c r="RCS47" s="85"/>
      <c r="RCT47" s="85"/>
      <c r="RCU47" s="85"/>
      <c r="RCV47" s="85"/>
      <c r="RCW47" s="85"/>
      <c r="RCX47" s="85"/>
      <c r="RCY47" s="85"/>
      <c r="RCZ47" s="85"/>
      <c r="RDA47" s="85"/>
      <c r="RDB47" s="85"/>
      <c r="RDC47" s="85"/>
      <c r="RDD47" s="85"/>
      <c r="RDE47" s="85"/>
      <c r="RDF47" s="85"/>
      <c r="RDG47" s="85"/>
      <c r="RDH47" s="85"/>
      <c r="RDI47" s="85"/>
      <c r="RDJ47" s="85"/>
      <c r="RDK47" s="85"/>
      <c r="RDL47" s="85"/>
      <c r="RDM47" s="85"/>
      <c r="RDN47" s="85"/>
      <c r="RDO47" s="85"/>
      <c r="RDP47" s="85"/>
      <c r="RDQ47" s="85"/>
      <c r="RDR47" s="85"/>
      <c r="RDS47" s="85"/>
      <c r="RDT47" s="85"/>
      <c r="RDU47" s="85"/>
      <c r="RDV47" s="85"/>
      <c r="RDW47" s="85"/>
      <c r="RDX47" s="85"/>
      <c r="RDY47" s="85"/>
      <c r="RDZ47" s="85"/>
      <c r="REA47" s="85"/>
      <c r="REB47" s="85"/>
      <c r="REC47" s="85"/>
      <c r="RED47" s="85"/>
      <c r="REE47" s="85"/>
      <c r="REF47" s="85"/>
      <c r="REG47" s="85"/>
      <c r="REH47" s="85"/>
      <c r="REI47" s="85"/>
      <c r="REJ47" s="85"/>
      <c r="REK47" s="85"/>
      <c r="REL47" s="85"/>
      <c r="REM47" s="85"/>
      <c r="REN47" s="85"/>
      <c r="REO47" s="85"/>
      <c r="REP47" s="85"/>
      <c r="REQ47" s="85"/>
      <c r="RER47" s="85"/>
      <c r="RES47" s="85"/>
      <c r="RET47" s="85"/>
      <c r="REU47" s="85"/>
      <c r="REV47" s="85"/>
      <c r="REW47" s="85"/>
      <c r="REX47" s="85"/>
      <c r="REY47" s="85"/>
      <c r="REZ47" s="85"/>
      <c r="RFA47" s="85"/>
      <c r="RFB47" s="85"/>
      <c r="RFC47" s="85"/>
      <c r="RFD47" s="85"/>
      <c r="RFE47" s="85"/>
      <c r="RFF47" s="85"/>
      <c r="RFG47" s="85"/>
      <c r="RFH47" s="85"/>
      <c r="RFI47" s="85"/>
      <c r="RFJ47" s="85"/>
      <c r="RFK47" s="85"/>
      <c r="RFL47" s="85"/>
      <c r="RFM47" s="85"/>
      <c r="RFN47" s="85"/>
      <c r="RFO47" s="85"/>
      <c r="RFP47" s="85"/>
      <c r="RFQ47" s="85"/>
      <c r="RFR47" s="85"/>
      <c r="RFS47" s="85"/>
      <c r="RFT47" s="85"/>
      <c r="RFU47" s="85"/>
      <c r="RFV47" s="85"/>
      <c r="RFW47" s="85"/>
      <c r="RFX47" s="85"/>
      <c r="RFY47" s="85"/>
      <c r="RFZ47" s="85"/>
      <c r="RGA47" s="85"/>
      <c r="RGB47" s="85"/>
      <c r="RGC47" s="85"/>
      <c r="RGD47" s="85"/>
      <c r="RGE47" s="85"/>
      <c r="RGF47" s="85"/>
      <c r="RGG47" s="85"/>
      <c r="RGH47" s="85"/>
      <c r="RGI47" s="85"/>
      <c r="RGJ47" s="85"/>
      <c r="RGK47" s="85"/>
      <c r="RGL47" s="85"/>
      <c r="RGM47" s="85"/>
      <c r="RGN47" s="85"/>
      <c r="RGO47" s="85"/>
      <c r="RGP47" s="85"/>
      <c r="RGQ47" s="85"/>
      <c r="RGR47" s="85"/>
      <c r="RGS47" s="85"/>
      <c r="RGT47" s="85"/>
      <c r="RGU47" s="85"/>
      <c r="RGV47" s="85"/>
      <c r="RGW47" s="85"/>
      <c r="RGX47" s="85"/>
      <c r="RGY47" s="85"/>
      <c r="RGZ47" s="85"/>
      <c r="RHA47" s="85"/>
      <c r="RHB47" s="85"/>
      <c r="RHC47" s="85"/>
      <c r="RHD47" s="85"/>
      <c r="RHE47" s="85"/>
      <c r="RHF47" s="85"/>
      <c r="RHG47" s="85"/>
      <c r="RHH47" s="85"/>
      <c r="RHI47" s="85"/>
      <c r="RHJ47" s="85"/>
      <c r="RHK47" s="85"/>
      <c r="RHL47" s="85"/>
      <c r="RHM47" s="85"/>
      <c r="RHN47" s="85"/>
      <c r="RHO47" s="85"/>
      <c r="RHP47" s="85"/>
      <c r="RHQ47" s="85"/>
      <c r="RHR47" s="85"/>
      <c r="RHS47" s="85"/>
      <c r="RHT47" s="85"/>
      <c r="RHU47" s="85"/>
      <c r="RHV47" s="85"/>
      <c r="RHW47" s="85"/>
      <c r="RHX47" s="85"/>
      <c r="RHY47" s="85"/>
      <c r="RHZ47" s="85"/>
      <c r="RIA47" s="85"/>
      <c r="RIB47" s="85"/>
      <c r="RIC47" s="85"/>
      <c r="RID47" s="85"/>
      <c r="RIE47" s="85"/>
      <c r="RIF47" s="85"/>
      <c r="RIG47" s="85"/>
      <c r="RIH47" s="85"/>
      <c r="RII47" s="85"/>
      <c r="RIJ47" s="85"/>
      <c r="RIK47" s="85"/>
      <c r="RIL47" s="85"/>
      <c r="RIM47" s="85"/>
      <c r="RIN47" s="85"/>
      <c r="RIO47" s="85"/>
      <c r="RIP47" s="85"/>
      <c r="RIQ47" s="85"/>
      <c r="RIR47" s="85"/>
      <c r="RIS47" s="85"/>
      <c r="RIT47" s="85"/>
      <c r="RIU47" s="85"/>
      <c r="RIV47" s="85"/>
      <c r="RIW47" s="85"/>
      <c r="RIX47" s="85"/>
      <c r="RIY47" s="85"/>
      <c r="RIZ47" s="85"/>
      <c r="RJA47" s="85"/>
      <c r="RJB47" s="85"/>
      <c r="RJC47" s="85"/>
      <c r="RJD47" s="85"/>
      <c r="RJE47" s="85"/>
      <c r="RJF47" s="85"/>
      <c r="RJG47" s="85"/>
      <c r="RJH47" s="85"/>
      <c r="RJI47" s="85"/>
      <c r="RJJ47" s="85"/>
      <c r="RJK47" s="85"/>
      <c r="RJL47" s="85"/>
      <c r="RJM47" s="85"/>
      <c r="RJN47" s="85"/>
      <c r="RJO47" s="85"/>
      <c r="RJP47" s="85"/>
      <c r="RJQ47" s="85"/>
      <c r="RJR47" s="85"/>
      <c r="RJS47" s="85"/>
      <c r="RJT47" s="85"/>
      <c r="RJU47" s="85"/>
      <c r="RJV47" s="85"/>
      <c r="RJW47" s="85"/>
      <c r="RJX47" s="85"/>
      <c r="RJY47" s="85"/>
      <c r="RJZ47" s="85"/>
      <c r="RKA47" s="85"/>
      <c r="RKB47" s="85"/>
      <c r="RKC47" s="85"/>
      <c r="RKD47" s="85"/>
      <c r="RKE47" s="85"/>
      <c r="RKF47" s="85"/>
      <c r="RKG47" s="85"/>
      <c r="RKH47" s="85"/>
      <c r="RKI47" s="85"/>
      <c r="RKJ47" s="85"/>
      <c r="RKK47" s="85"/>
      <c r="RKL47" s="85"/>
      <c r="RKM47" s="85"/>
      <c r="RKN47" s="85"/>
      <c r="RKO47" s="85"/>
      <c r="RKP47" s="85"/>
      <c r="RKQ47" s="85"/>
      <c r="RKR47" s="85"/>
      <c r="RKS47" s="85"/>
      <c r="RKT47" s="85"/>
      <c r="RKU47" s="85"/>
      <c r="RKV47" s="85"/>
      <c r="RKW47" s="85"/>
      <c r="RKX47" s="85"/>
      <c r="RKY47" s="85"/>
      <c r="RKZ47" s="85"/>
      <c r="RLA47" s="85"/>
      <c r="RLB47" s="85"/>
      <c r="RLC47" s="85"/>
      <c r="RLD47" s="85"/>
      <c r="RLE47" s="85"/>
      <c r="RLF47" s="85"/>
      <c r="RLG47" s="85"/>
      <c r="RLH47" s="85"/>
      <c r="RLI47" s="85"/>
      <c r="RLJ47" s="85"/>
      <c r="RLK47" s="85"/>
      <c r="RLL47" s="85"/>
      <c r="RLM47" s="85"/>
      <c r="RLN47" s="85"/>
      <c r="RLO47" s="85"/>
      <c r="RLP47" s="85"/>
      <c r="RLQ47" s="85"/>
      <c r="RLR47" s="85"/>
      <c r="RLS47" s="85"/>
      <c r="RLT47" s="85"/>
      <c r="RLU47" s="85"/>
      <c r="RLV47" s="85"/>
      <c r="RLW47" s="85"/>
      <c r="RLX47" s="85"/>
      <c r="RLY47" s="85"/>
      <c r="RLZ47" s="85"/>
      <c r="RMA47" s="85"/>
      <c r="RMB47" s="85"/>
      <c r="RMC47" s="85"/>
      <c r="RMD47" s="85"/>
      <c r="RME47" s="85"/>
      <c r="RMF47" s="85"/>
      <c r="RMG47" s="85"/>
      <c r="RMH47" s="85"/>
      <c r="RMI47" s="85"/>
      <c r="RMJ47" s="85"/>
      <c r="RMK47" s="85"/>
      <c r="RML47" s="85"/>
      <c r="RMM47" s="85"/>
      <c r="RMN47" s="85"/>
      <c r="RMO47" s="85"/>
      <c r="RMP47" s="85"/>
      <c r="RMQ47" s="85"/>
      <c r="RMR47" s="85"/>
      <c r="RMS47" s="85"/>
      <c r="RMT47" s="85"/>
      <c r="RMU47" s="85"/>
      <c r="RMV47" s="85"/>
      <c r="RMW47" s="85"/>
      <c r="RMX47" s="85"/>
      <c r="RMY47" s="85"/>
      <c r="RMZ47" s="85"/>
      <c r="RNA47" s="85"/>
      <c r="RNB47" s="85"/>
      <c r="RNC47" s="85"/>
      <c r="RND47" s="85"/>
      <c r="RNE47" s="85"/>
      <c r="RNF47" s="85"/>
      <c r="RNG47" s="85"/>
      <c r="RNH47" s="85"/>
      <c r="RNI47" s="85"/>
      <c r="RNJ47" s="85"/>
      <c r="RNK47" s="85"/>
      <c r="RNL47" s="85"/>
      <c r="RNM47" s="85"/>
      <c r="RNN47" s="85"/>
      <c r="RNO47" s="85"/>
      <c r="RNP47" s="85"/>
      <c r="RNQ47" s="85"/>
      <c r="RNR47" s="85"/>
      <c r="RNS47" s="85"/>
      <c r="RNT47" s="85"/>
      <c r="RNU47" s="85"/>
      <c r="RNV47" s="85"/>
      <c r="RNW47" s="85"/>
      <c r="RNX47" s="85"/>
      <c r="RNY47" s="85"/>
      <c r="RNZ47" s="85"/>
      <c r="ROA47" s="85"/>
      <c r="ROB47" s="85"/>
      <c r="ROC47" s="85"/>
      <c r="ROD47" s="85"/>
      <c r="ROE47" s="85"/>
      <c r="ROF47" s="85"/>
      <c r="ROG47" s="85"/>
      <c r="ROH47" s="85"/>
      <c r="ROI47" s="85"/>
      <c r="ROJ47" s="85"/>
      <c r="ROK47" s="85"/>
      <c r="ROL47" s="85"/>
      <c r="ROM47" s="85"/>
      <c r="RON47" s="85"/>
      <c r="ROO47" s="85"/>
      <c r="ROP47" s="85"/>
      <c r="ROQ47" s="85"/>
      <c r="ROR47" s="85"/>
      <c r="ROS47" s="85"/>
      <c r="ROT47" s="85"/>
      <c r="ROU47" s="85"/>
      <c r="ROV47" s="85"/>
      <c r="ROW47" s="85"/>
      <c r="ROX47" s="85"/>
      <c r="ROY47" s="85"/>
      <c r="ROZ47" s="85"/>
      <c r="RPA47" s="85"/>
      <c r="RPB47" s="85"/>
      <c r="RPC47" s="85"/>
      <c r="RPD47" s="85"/>
      <c r="RPE47" s="85"/>
      <c r="RPF47" s="85"/>
      <c r="RPG47" s="85"/>
      <c r="RPH47" s="85"/>
      <c r="RPI47" s="85"/>
      <c r="RPJ47" s="85"/>
      <c r="RPK47" s="85"/>
      <c r="RPL47" s="85"/>
      <c r="RPM47" s="85"/>
      <c r="RPN47" s="85"/>
      <c r="RPO47" s="85"/>
      <c r="RPP47" s="85"/>
      <c r="RPQ47" s="85"/>
      <c r="RPR47" s="85"/>
      <c r="RPS47" s="85"/>
      <c r="RPT47" s="85"/>
      <c r="RPU47" s="85"/>
      <c r="RPV47" s="85"/>
      <c r="RPW47" s="85"/>
      <c r="RPX47" s="85"/>
      <c r="RPY47" s="85"/>
      <c r="RPZ47" s="85"/>
      <c r="RQA47" s="85"/>
      <c r="RQB47" s="85"/>
      <c r="RQC47" s="85"/>
      <c r="RQD47" s="85"/>
      <c r="RQE47" s="85"/>
      <c r="RQF47" s="85"/>
      <c r="RQG47" s="85"/>
      <c r="RQH47" s="85"/>
      <c r="RQI47" s="85"/>
      <c r="RQJ47" s="85"/>
      <c r="RQK47" s="85"/>
      <c r="RQL47" s="85"/>
      <c r="RQM47" s="85"/>
      <c r="RQN47" s="85"/>
      <c r="RQO47" s="85"/>
      <c r="RQP47" s="85"/>
      <c r="RQQ47" s="85"/>
      <c r="RQR47" s="85"/>
      <c r="RQS47" s="85"/>
      <c r="RQT47" s="85"/>
      <c r="RQU47" s="85"/>
      <c r="RQV47" s="85"/>
      <c r="RQW47" s="85"/>
      <c r="RQX47" s="85"/>
      <c r="RQY47" s="85"/>
      <c r="RQZ47" s="85"/>
      <c r="RRA47" s="85"/>
      <c r="RRB47" s="85"/>
      <c r="RRC47" s="85"/>
      <c r="RRD47" s="85"/>
      <c r="RRE47" s="85"/>
      <c r="RRF47" s="85"/>
      <c r="RRG47" s="85"/>
      <c r="RRH47" s="85"/>
      <c r="RRI47" s="85"/>
      <c r="RRJ47" s="85"/>
      <c r="RRK47" s="85"/>
      <c r="RRL47" s="85"/>
      <c r="RRM47" s="85"/>
      <c r="RRN47" s="85"/>
      <c r="RRO47" s="85"/>
      <c r="RRP47" s="85"/>
      <c r="RRQ47" s="85"/>
      <c r="RRR47" s="85"/>
      <c r="RRS47" s="85"/>
      <c r="RRT47" s="85"/>
      <c r="RRU47" s="85"/>
      <c r="RRV47" s="85"/>
      <c r="RRW47" s="85"/>
      <c r="RRX47" s="85"/>
      <c r="RRY47" s="85"/>
      <c r="RRZ47" s="85"/>
      <c r="RSA47" s="85"/>
      <c r="RSB47" s="85"/>
      <c r="RSC47" s="85"/>
      <c r="RSD47" s="85"/>
      <c r="RSE47" s="85"/>
      <c r="RSF47" s="85"/>
      <c r="RSG47" s="85"/>
      <c r="RSH47" s="85"/>
      <c r="RSI47" s="85"/>
      <c r="RSJ47" s="85"/>
      <c r="RSK47" s="85"/>
      <c r="RSL47" s="85"/>
      <c r="RSM47" s="85"/>
      <c r="RSN47" s="85"/>
      <c r="RSO47" s="85"/>
      <c r="RSP47" s="85"/>
      <c r="RSQ47" s="85"/>
      <c r="RSR47" s="85"/>
      <c r="RSS47" s="85"/>
      <c r="RST47" s="85"/>
      <c r="RSU47" s="85"/>
      <c r="RSV47" s="85"/>
      <c r="RSW47" s="85"/>
      <c r="RSX47" s="85"/>
      <c r="RSY47" s="85"/>
      <c r="RSZ47" s="85"/>
      <c r="RTA47" s="85"/>
      <c r="RTB47" s="85"/>
      <c r="RTC47" s="85"/>
      <c r="RTD47" s="85"/>
      <c r="RTE47" s="85"/>
      <c r="RTF47" s="85"/>
      <c r="RTG47" s="85"/>
      <c r="RTH47" s="85"/>
      <c r="RTI47" s="85"/>
      <c r="RTJ47" s="85"/>
      <c r="RTK47" s="85"/>
      <c r="RTL47" s="85"/>
      <c r="RTM47" s="85"/>
      <c r="RTN47" s="85"/>
      <c r="RTO47" s="85"/>
      <c r="RTP47" s="85"/>
      <c r="RTQ47" s="85"/>
      <c r="RTR47" s="85"/>
      <c r="RTS47" s="85"/>
      <c r="RTT47" s="85"/>
      <c r="RTU47" s="85"/>
      <c r="RTV47" s="85"/>
      <c r="RTW47" s="85"/>
      <c r="RTX47" s="85"/>
      <c r="RTY47" s="85"/>
      <c r="RTZ47" s="85"/>
      <c r="RUA47" s="85"/>
      <c r="RUB47" s="85"/>
      <c r="RUC47" s="85"/>
      <c r="RUD47" s="85"/>
      <c r="RUE47" s="85"/>
      <c r="RUF47" s="85"/>
      <c r="RUG47" s="85"/>
      <c r="RUH47" s="85"/>
      <c r="RUI47" s="85"/>
      <c r="RUJ47" s="85"/>
      <c r="RUK47" s="85"/>
      <c r="RUL47" s="85"/>
      <c r="RUM47" s="85"/>
      <c r="RUN47" s="85"/>
      <c r="RUO47" s="85"/>
      <c r="RUP47" s="85"/>
      <c r="RUQ47" s="85"/>
      <c r="RUR47" s="85"/>
      <c r="RUS47" s="85"/>
      <c r="RUT47" s="85"/>
      <c r="RUU47" s="85"/>
      <c r="RUV47" s="85"/>
      <c r="RUW47" s="85"/>
      <c r="RUX47" s="85"/>
      <c r="RUY47" s="85"/>
      <c r="RUZ47" s="85"/>
      <c r="RVA47" s="85"/>
      <c r="RVB47" s="85"/>
      <c r="RVC47" s="85"/>
      <c r="RVD47" s="85"/>
      <c r="RVE47" s="85"/>
      <c r="RVF47" s="85"/>
      <c r="RVG47" s="85"/>
      <c r="RVH47" s="85"/>
      <c r="RVI47" s="85"/>
      <c r="RVJ47" s="85"/>
      <c r="RVK47" s="85"/>
      <c r="RVL47" s="85"/>
      <c r="RVM47" s="85"/>
      <c r="RVN47" s="85"/>
      <c r="RVO47" s="85"/>
      <c r="RVP47" s="85"/>
      <c r="RVQ47" s="85"/>
      <c r="RVR47" s="85"/>
      <c r="RVS47" s="85"/>
      <c r="RVT47" s="85"/>
      <c r="RVU47" s="85"/>
      <c r="RVV47" s="85"/>
      <c r="RVW47" s="85"/>
      <c r="RVX47" s="85"/>
      <c r="RVY47" s="85"/>
      <c r="RVZ47" s="85"/>
      <c r="RWA47" s="85"/>
      <c r="RWB47" s="85"/>
      <c r="RWC47" s="85"/>
      <c r="RWD47" s="85"/>
      <c r="RWE47" s="85"/>
      <c r="RWF47" s="85"/>
      <c r="RWG47" s="85"/>
      <c r="RWH47" s="85"/>
      <c r="RWI47" s="85"/>
      <c r="RWJ47" s="85"/>
      <c r="RWK47" s="85"/>
      <c r="RWL47" s="85"/>
      <c r="RWM47" s="85"/>
      <c r="RWN47" s="85"/>
      <c r="RWO47" s="85"/>
      <c r="RWP47" s="85"/>
      <c r="RWQ47" s="85"/>
      <c r="RWR47" s="85"/>
      <c r="RWS47" s="85"/>
      <c r="RWT47" s="85"/>
      <c r="RWU47" s="85"/>
      <c r="RWV47" s="85"/>
      <c r="RWW47" s="85"/>
      <c r="RWX47" s="85"/>
      <c r="RWY47" s="85"/>
      <c r="RWZ47" s="85"/>
      <c r="RXA47" s="85"/>
      <c r="RXB47" s="85"/>
      <c r="RXC47" s="85"/>
      <c r="RXD47" s="85"/>
      <c r="RXE47" s="85"/>
      <c r="RXF47" s="85"/>
      <c r="RXG47" s="85"/>
      <c r="RXH47" s="85"/>
      <c r="RXI47" s="85"/>
      <c r="RXJ47" s="85"/>
      <c r="RXK47" s="85"/>
      <c r="RXL47" s="85"/>
      <c r="RXM47" s="85"/>
      <c r="RXN47" s="85"/>
      <c r="RXO47" s="85"/>
      <c r="RXP47" s="85"/>
      <c r="RXQ47" s="85"/>
      <c r="RXR47" s="85"/>
      <c r="RXS47" s="85"/>
      <c r="RXT47" s="85"/>
      <c r="RXU47" s="85"/>
      <c r="RXV47" s="85"/>
      <c r="RXW47" s="85"/>
      <c r="RXX47" s="85"/>
      <c r="RXY47" s="85"/>
      <c r="RXZ47" s="85"/>
      <c r="RYA47" s="85"/>
      <c r="RYB47" s="85"/>
      <c r="RYC47" s="85"/>
      <c r="RYD47" s="85"/>
      <c r="RYE47" s="85"/>
      <c r="RYF47" s="85"/>
      <c r="RYG47" s="85"/>
      <c r="RYH47" s="85"/>
      <c r="RYI47" s="85"/>
      <c r="RYJ47" s="85"/>
      <c r="RYK47" s="85"/>
      <c r="RYL47" s="85"/>
      <c r="RYM47" s="85"/>
      <c r="RYN47" s="85"/>
      <c r="RYO47" s="85"/>
      <c r="RYP47" s="85"/>
      <c r="RYQ47" s="85"/>
      <c r="RYR47" s="85"/>
      <c r="RYS47" s="85"/>
      <c r="RYT47" s="85"/>
      <c r="RYU47" s="85"/>
      <c r="RYV47" s="85"/>
      <c r="RYW47" s="85"/>
      <c r="RYX47" s="85"/>
      <c r="RYY47" s="85"/>
      <c r="RYZ47" s="85"/>
      <c r="RZA47" s="85"/>
      <c r="RZB47" s="85"/>
      <c r="RZC47" s="85"/>
      <c r="RZD47" s="85"/>
      <c r="RZE47" s="85"/>
      <c r="RZF47" s="85"/>
      <c r="RZG47" s="85"/>
      <c r="RZH47" s="85"/>
      <c r="RZI47" s="85"/>
      <c r="RZJ47" s="85"/>
      <c r="RZK47" s="85"/>
      <c r="RZL47" s="85"/>
      <c r="RZM47" s="85"/>
      <c r="RZN47" s="85"/>
      <c r="RZO47" s="85"/>
      <c r="RZP47" s="85"/>
      <c r="RZQ47" s="85"/>
      <c r="RZR47" s="85"/>
      <c r="RZS47" s="85"/>
      <c r="RZT47" s="85"/>
      <c r="RZU47" s="85"/>
      <c r="RZV47" s="85"/>
      <c r="RZW47" s="85"/>
      <c r="RZX47" s="85"/>
      <c r="RZY47" s="85"/>
      <c r="RZZ47" s="85"/>
      <c r="SAA47" s="85"/>
      <c r="SAB47" s="85"/>
      <c r="SAC47" s="85"/>
      <c r="SAD47" s="85"/>
      <c r="SAE47" s="85"/>
      <c r="SAF47" s="85"/>
      <c r="SAG47" s="85"/>
      <c r="SAH47" s="85"/>
      <c r="SAI47" s="85"/>
      <c r="SAJ47" s="85"/>
      <c r="SAK47" s="85"/>
      <c r="SAL47" s="85"/>
      <c r="SAM47" s="85"/>
      <c r="SAN47" s="85"/>
      <c r="SAO47" s="85"/>
      <c r="SAP47" s="85"/>
      <c r="SAQ47" s="85"/>
      <c r="SAR47" s="85"/>
      <c r="SAS47" s="85"/>
      <c r="SAT47" s="85"/>
      <c r="SAU47" s="85"/>
      <c r="SAV47" s="85"/>
      <c r="SAW47" s="85"/>
      <c r="SAX47" s="85"/>
      <c r="SAY47" s="85"/>
      <c r="SAZ47" s="85"/>
      <c r="SBA47" s="85"/>
      <c r="SBB47" s="85"/>
      <c r="SBC47" s="85"/>
      <c r="SBD47" s="85"/>
      <c r="SBE47" s="85"/>
      <c r="SBF47" s="85"/>
      <c r="SBG47" s="85"/>
      <c r="SBH47" s="85"/>
      <c r="SBI47" s="85"/>
      <c r="SBJ47" s="85"/>
      <c r="SBK47" s="85"/>
      <c r="SBL47" s="85"/>
      <c r="SBM47" s="85"/>
      <c r="SBN47" s="85"/>
      <c r="SBO47" s="85"/>
      <c r="SBP47" s="85"/>
      <c r="SBQ47" s="85"/>
      <c r="SBR47" s="85"/>
      <c r="SBS47" s="85"/>
      <c r="SBT47" s="85"/>
      <c r="SBU47" s="85"/>
      <c r="SBV47" s="85"/>
      <c r="SBW47" s="85"/>
      <c r="SBX47" s="85"/>
      <c r="SBY47" s="85"/>
      <c r="SBZ47" s="85"/>
      <c r="SCA47" s="85"/>
      <c r="SCB47" s="85"/>
      <c r="SCC47" s="85"/>
      <c r="SCD47" s="85"/>
      <c r="SCE47" s="85"/>
      <c r="SCF47" s="85"/>
      <c r="SCG47" s="85"/>
      <c r="SCH47" s="85"/>
      <c r="SCI47" s="85"/>
      <c r="SCJ47" s="85"/>
      <c r="SCK47" s="85"/>
      <c r="SCL47" s="85"/>
      <c r="SCM47" s="85"/>
      <c r="SCN47" s="85"/>
      <c r="SCO47" s="85"/>
      <c r="SCP47" s="85"/>
      <c r="SCQ47" s="85"/>
      <c r="SCR47" s="85"/>
      <c r="SCS47" s="85"/>
      <c r="SCT47" s="85"/>
      <c r="SCU47" s="85"/>
      <c r="SCV47" s="85"/>
      <c r="SCW47" s="85"/>
      <c r="SCX47" s="85"/>
      <c r="SCY47" s="85"/>
      <c r="SCZ47" s="85"/>
      <c r="SDA47" s="85"/>
      <c r="SDB47" s="85"/>
      <c r="SDC47" s="85"/>
      <c r="SDD47" s="85"/>
      <c r="SDE47" s="85"/>
      <c r="SDF47" s="85"/>
      <c r="SDG47" s="85"/>
      <c r="SDH47" s="85"/>
      <c r="SDI47" s="85"/>
      <c r="SDJ47" s="85"/>
      <c r="SDK47" s="85"/>
      <c r="SDL47" s="85"/>
      <c r="SDM47" s="85"/>
      <c r="SDN47" s="85"/>
      <c r="SDO47" s="85"/>
      <c r="SDP47" s="85"/>
      <c r="SDQ47" s="85"/>
      <c r="SDR47" s="85"/>
      <c r="SDS47" s="85"/>
      <c r="SDT47" s="85"/>
      <c r="SDU47" s="85"/>
      <c r="SDV47" s="85"/>
      <c r="SDW47" s="85"/>
      <c r="SDX47" s="85"/>
      <c r="SDY47" s="85"/>
      <c r="SDZ47" s="85"/>
      <c r="SEA47" s="85"/>
      <c r="SEB47" s="85"/>
      <c r="SEC47" s="85"/>
      <c r="SED47" s="85"/>
      <c r="SEE47" s="85"/>
      <c r="SEF47" s="85"/>
      <c r="SEG47" s="85"/>
      <c r="SEH47" s="85"/>
      <c r="SEI47" s="85"/>
      <c r="SEJ47" s="85"/>
      <c r="SEK47" s="85"/>
      <c r="SEL47" s="85"/>
      <c r="SEM47" s="85"/>
      <c r="SEN47" s="85"/>
      <c r="SEO47" s="85"/>
      <c r="SEP47" s="85"/>
      <c r="SEQ47" s="85"/>
      <c r="SER47" s="85"/>
      <c r="SES47" s="85"/>
      <c r="SET47" s="85"/>
      <c r="SEU47" s="85"/>
      <c r="SEV47" s="85"/>
      <c r="SEW47" s="85"/>
      <c r="SEX47" s="85"/>
      <c r="SEY47" s="85"/>
      <c r="SEZ47" s="85"/>
      <c r="SFA47" s="85"/>
      <c r="SFB47" s="85"/>
      <c r="SFC47" s="85"/>
      <c r="SFD47" s="85"/>
      <c r="SFE47" s="85"/>
      <c r="SFF47" s="85"/>
      <c r="SFG47" s="85"/>
      <c r="SFH47" s="85"/>
      <c r="SFI47" s="85"/>
      <c r="SFJ47" s="85"/>
      <c r="SFK47" s="85"/>
      <c r="SFL47" s="85"/>
      <c r="SFM47" s="85"/>
      <c r="SFN47" s="85"/>
      <c r="SFO47" s="85"/>
      <c r="SFP47" s="85"/>
      <c r="SFQ47" s="85"/>
      <c r="SFR47" s="85"/>
      <c r="SFS47" s="85"/>
      <c r="SFT47" s="85"/>
      <c r="SFU47" s="85"/>
      <c r="SFV47" s="85"/>
      <c r="SFW47" s="85"/>
      <c r="SFX47" s="85"/>
      <c r="SFY47" s="85"/>
      <c r="SFZ47" s="85"/>
      <c r="SGA47" s="85"/>
      <c r="SGB47" s="85"/>
      <c r="SGC47" s="85"/>
      <c r="SGD47" s="85"/>
      <c r="SGE47" s="85"/>
      <c r="SGF47" s="85"/>
      <c r="SGG47" s="85"/>
      <c r="SGH47" s="85"/>
      <c r="SGI47" s="85"/>
      <c r="SGJ47" s="85"/>
      <c r="SGK47" s="85"/>
      <c r="SGL47" s="85"/>
      <c r="SGM47" s="85"/>
      <c r="SGN47" s="85"/>
      <c r="SGO47" s="85"/>
      <c r="SGP47" s="85"/>
      <c r="SGQ47" s="85"/>
      <c r="SGR47" s="85"/>
      <c r="SGS47" s="85"/>
      <c r="SGT47" s="85"/>
      <c r="SGU47" s="85"/>
      <c r="SGV47" s="85"/>
      <c r="SGW47" s="85"/>
      <c r="SGX47" s="85"/>
      <c r="SGY47" s="85"/>
      <c r="SGZ47" s="85"/>
      <c r="SHA47" s="85"/>
      <c r="SHB47" s="85"/>
      <c r="SHC47" s="85"/>
      <c r="SHD47" s="85"/>
      <c r="SHE47" s="85"/>
      <c r="SHF47" s="85"/>
      <c r="SHG47" s="85"/>
      <c r="SHH47" s="85"/>
      <c r="SHI47" s="85"/>
      <c r="SHJ47" s="85"/>
      <c r="SHK47" s="85"/>
      <c r="SHL47" s="85"/>
      <c r="SHM47" s="85"/>
      <c r="SHN47" s="85"/>
      <c r="SHO47" s="85"/>
      <c r="SHP47" s="85"/>
      <c r="SHQ47" s="85"/>
      <c r="SHR47" s="85"/>
      <c r="SHS47" s="85"/>
      <c r="SHT47" s="85"/>
      <c r="SHU47" s="85"/>
      <c r="SHV47" s="85"/>
      <c r="SHW47" s="85"/>
      <c r="SHX47" s="85"/>
      <c r="SHY47" s="85"/>
      <c r="SHZ47" s="85"/>
      <c r="SIA47" s="85"/>
      <c r="SIB47" s="85"/>
      <c r="SIC47" s="85"/>
      <c r="SID47" s="85"/>
      <c r="SIE47" s="85"/>
      <c r="SIF47" s="85"/>
      <c r="SIG47" s="85"/>
      <c r="SIH47" s="85"/>
      <c r="SII47" s="85"/>
      <c r="SIJ47" s="85"/>
      <c r="SIK47" s="85"/>
      <c r="SIL47" s="85"/>
      <c r="SIM47" s="85"/>
      <c r="SIN47" s="85"/>
      <c r="SIO47" s="85"/>
      <c r="SIP47" s="85"/>
      <c r="SIQ47" s="85"/>
      <c r="SIR47" s="85"/>
      <c r="SIS47" s="85"/>
      <c r="SIT47" s="85"/>
      <c r="SIU47" s="85"/>
      <c r="SIV47" s="85"/>
      <c r="SIW47" s="85"/>
      <c r="SIX47" s="85"/>
      <c r="SIY47" s="85"/>
      <c r="SIZ47" s="85"/>
      <c r="SJA47" s="85"/>
      <c r="SJB47" s="85"/>
      <c r="SJC47" s="85"/>
      <c r="SJD47" s="85"/>
      <c r="SJE47" s="85"/>
      <c r="SJF47" s="85"/>
      <c r="SJG47" s="85"/>
      <c r="SJH47" s="85"/>
      <c r="SJI47" s="85"/>
      <c r="SJJ47" s="85"/>
      <c r="SJK47" s="85"/>
      <c r="SJL47" s="85"/>
      <c r="SJM47" s="85"/>
      <c r="SJN47" s="85"/>
      <c r="SJO47" s="85"/>
      <c r="SJP47" s="85"/>
      <c r="SJQ47" s="85"/>
      <c r="SJR47" s="85"/>
      <c r="SJS47" s="85"/>
      <c r="SJT47" s="85"/>
      <c r="SJU47" s="85"/>
      <c r="SJV47" s="85"/>
      <c r="SJW47" s="85"/>
      <c r="SJX47" s="85"/>
      <c r="SJY47" s="85"/>
      <c r="SJZ47" s="85"/>
      <c r="SKA47" s="85"/>
      <c r="SKB47" s="85"/>
      <c r="SKC47" s="85"/>
      <c r="SKD47" s="85"/>
      <c r="SKE47" s="85"/>
      <c r="SKF47" s="85"/>
      <c r="SKG47" s="85"/>
      <c r="SKH47" s="85"/>
      <c r="SKI47" s="85"/>
      <c r="SKJ47" s="85"/>
      <c r="SKK47" s="85"/>
      <c r="SKL47" s="85"/>
      <c r="SKM47" s="85"/>
      <c r="SKN47" s="85"/>
      <c r="SKO47" s="85"/>
      <c r="SKP47" s="85"/>
      <c r="SKQ47" s="85"/>
      <c r="SKR47" s="85"/>
      <c r="SKS47" s="85"/>
      <c r="SKT47" s="85"/>
      <c r="SKU47" s="85"/>
      <c r="SKV47" s="85"/>
      <c r="SKW47" s="85"/>
      <c r="SKX47" s="85"/>
      <c r="SKY47" s="85"/>
      <c r="SKZ47" s="85"/>
      <c r="SLA47" s="85"/>
      <c r="SLB47" s="85"/>
      <c r="SLC47" s="85"/>
      <c r="SLD47" s="85"/>
      <c r="SLE47" s="85"/>
      <c r="SLF47" s="85"/>
      <c r="SLG47" s="85"/>
      <c r="SLH47" s="85"/>
      <c r="SLI47" s="85"/>
      <c r="SLJ47" s="85"/>
      <c r="SLK47" s="85"/>
      <c r="SLL47" s="85"/>
      <c r="SLM47" s="85"/>
      <c r="SLN47" s="85"/>
      <c r="SLO47" s="85"/>
      <c r="SLP47" s="85"/>
      <c r="SLQ47" s="85"/>
      <c r="SLR47" s="85"/>
      <c r="SLS47" s="85"/>
      <c r="SLT47" s="85"/>
      <c r="SLU47" s="85"/>
      <c r="SLV47" s="85"/>
      <c r="SLW47" s="85"/>
      <c r="SLX47" s="85"/>
      <c r="SLY47" s="85"/>
      <c r="SLZ47" s="85"/>
      <c r="SMA47" s="85"/>
      <c r="SMB47" s="85"/>
      <c r="SMC47" s="85"/>
      <c r="SMD47" s="85"/>
      <c r="SME47" s="85"/>
      <c r="SMF47" s="85"/>
      <c r="SMG47" s="85"/>
      <c r="SMH47" s="85"/>
      <c r="SMI47" s="85"/>
      <c r="SMJ47" s="85"/>
      <c r="SMK47" s="85"/>
      <c r="SML47" s="85"/>
      <c r="SMM47" s="85"/>
      <c r="SMN47" s="85"/>
      <c r="SMO47" s="85"/>
      <c r="SMP47" s="85"/>
      <c r="SMQ47" s="85"/>
      <c r="SMR47" s="85"/>
      <c r="SMS47" s="85"/>
      <c r="SMT47" s="85"/>
      <c r="SMU47" s="85"/>
      <c r="SMV47" s="85"/>
      <c r="SMW47" s="85"/>
      <c r="SMX47" s="85"/>
      <c r="SMY47" s="85"/>
      <c r="SMZ47" s="85"/>
      <c r="SNA47" s="85"/>
      <c r="SNB47" s="85"/>
      <c r="SNC47" s="85"/>
      <c r="SND47" s="85"/>
      <c r="SNE47" s="85"/>
      <c r="SNF47" s="85"/>
      <c r="SNG47" s="85"/>
      <c r="SNH47" s="85"/>
      <c r="SNI47" s="85"/>
      <c r="SNJ47" s="85"/>
      <c r="SNK47" s="85"/>
      <c r="SNL47" s="85"/>
      <c r="SNM47" s="85"/>
      <c r="SNN47" s="85"/>
      <c r="SNO47" s="85"/>
      <c r="SNP47" s="85"/>
      <c r="SNQ47" s="85"/>
      <c r="SNR47" s="85"/>
      <c r="SNS47" s="85"/>
      <c r="SNT47" s="85"/>
      <c r="SNU47" s="85"/>
      <c r="SNV47" s="85"/>
      <c r="SNW47" s="85"/>
      <c r="SNX47" s="85"/>
      <c r="SNY47" s="85"/>
      <c r="SNZ47" s="85"/>
      <c r="SOA47" s="85"/>
      <c r="SOB47" s="85"/>
      <c r="SOC47" s="85"/>
      <c r="SOD47" s="85"/>
      <c r="SOE47" s="85"/>
      <c r="SOF47" s="85"/>
      <c r="SOG47" s="85"/>
      <c r="SOH47" s="85"/>
      <c r="SOI47" s="85"/>
      <c r="SOJ47" s="85"/>
      <c r="SOK47" s="85"/>
      <c r="SOL47" s="85"/>
      <c r="SOM47" s="85"/>
      <c r="SON47" s="85"/>
      <c r="SOO47" s="85"/>
      <c r="SOP47" s="85"/>
      <c r="SOQ47" s="85"/>
      <c r="SOR47" s="85"/>
      <c r="SOS47" s="85"/>
      <c r="SOT47" s="85"/>
      <c r="SOU47" s="85"/>
      <c r="SOV47" s="85"/>
      <c r="SOW47" s="85"/>
      <c r="SOX47" s="85"/>
      <c r="SOY47" s="85"/>
      <c r="SOZ47" s="85"/>
      <c r="SPA47" s="85"/>
      <c r="SPB47" s="85"/>
      <c r="SPC47" s="85"/>
      <c r="SPD47" s="85"/>
      <c r="SPE47" s="85"/>
      <c r="SPF47" s="85"/>
      <c r="SPG47" s="85"/>
      <c r="SPH47" s="85"/>
      <c r="SPI47" s="85"/>
      <c r="SPJ47" s="85"/>
      <c r="SPK47" s="85"/>
      <c r="SPL47" s="85"/>
      <c r="SPM47" s="85"/>
      <c r="SPN47" s="85"/>
      <c r="SPO47" s="85"/>
      <c r="SPP47" s="85"/>
      <c r="SPQ47" s="85"/>
      <c r="SPR47" s="85"/>
      <c r="SPS47" s="85"/>
      <c r="SPT47" s="85"/>
      <c r="SPU47" s="85"/>
      <c r="SPV47" s="85"/>
      <c r="SPW47" s="85"/>
      <c r="SPX47" s="85"/>
      <c r="SPY47" s="85"/>
      <c r="SPZ47" s="85"/>
      <c r="SQA47" s="85"/>
      <c r="SQB47" s="85"/>
      <c r="SQC47" s="85"/>
      <c r="SQD47" s="85"/>
      <c r="SQE47" s="85"/>
      <c r="SQF47" s="85"/>
      <c r="SQG47" s="85"/>
      <c r="SQH47" s="85"/>
      <c r="SQI47" s="85"/>
      <c r="SQJ47" s="85"/>
      <c r="SQK47" s="85"/>
      <c r="SQL47" s="85"/>
      <c r="SQM47" s="85"/>
      <c r="SQN47" s="85"/>
      <c r="SQO47" s="85"/>
      <c r="SQP47" s="85"/>
      <c r="SQQ47" s="85"/>
      <c r="SQR47" s="85"/>
      <c r="SQS47" s="85"/>
      <c r="SQT47" s="85"/>
      <c r="SQU47" s="85"/>
      <c r="SQV47" s="85"/>
      <c r="SQW47" s="85"/>
      <c r="SQX47" s="85"/>
      <c r="SQY47" s="85"/>
      <c r="SQZ47" s="85"/>
      <c r="SRA47" s="85"/>
      <c r="SRB47" s="85"/>
      <c r="SRC47" s="85"/>
      <c r="SRD47" s="85"/>
      <c r="SRE47" s="85"/>
      <c r="SRF47" s="85"/>
      <c r="SRG47" s="85"/>
      <c r="SRH47" s="85"/>
      <c r="SRI47" s="85"/>
      <c r="SRJ47" s="85"/>
      <c r="SRK47" s="85"/>
      <c r="SRL47" s="85"/>
      <c r="SRM47" s="85"/>
      <c r="SRN47" s="85"/>
      <c r="SRO47" s="85"/>
      <c r="SRP47" s="85"/>
      <c r="SRQ47" s="85"/>
      <c r="SRR47" s="85"/>
      <c r="SRS47" s="85"/>
      <c r="SRT47" s="85"/>
      <c r="SRU47" s="85"/>
      <c r="SRV47" s="85"/>
      <c r="SRW47" s="85"/>
      <c r="SRX47" s="85"/>
      <c r="SRY47" s="85"/>
      <c r="SRZ47" s="85"/>
      <c r="SSA47" s="85"/>
      <c r="SSB47" s="85"/>
      <c r="SSC47" s="85"/>
      <c r="SSD47" s="85"/>
      <c r="SSE47" s="85"/>
      <c r="SSF47" s="85"/>
      <c r="SSG47" s="85"/>
      <c r="SSH47" s="85"/>
      <c r="SSI47" s="85"/>
      <c r="SSJ47" s="85"/>
      <c r="SSK47" s="85"/>
      <c r="SSL47" s="85"/>
      <c r="SSM47" s="85"/>
      <c r="SSN47" s="85"/>
      <c r="SSO47" s="85"/>
      <c r="SSP47" s="85"/>
      <c r="SSQ47" s="85"/>
      <c r="SSR47" s="85"/>
      <c r="SSS47" s="85"/>
      <c r="SST47" s="85"/>
      <c r="SSU47" s="85"/>
      <c r="SSV47" s="85"/>
      <c r="SSW47" s="85"/>
      <c r="SSX47" s="85"/>
      <c r="SSY47" s="85"/>
      <c r="SSZ47" s="85"/>
      <c r="STA47" s="85"/>
      <c r="STB47" s="85"/>
      <c r="STC47" s="85"/>
      <c r="STD47" s="85"/>
      <c r="STE47" s="85"/>
      <c r="STF47" s="85"/>
      <c r="STG47" s="85"/>
      <c r="STH47" s="85"/>
      <c r="STI47" s="85"/>
      <c r="STJ47" s="85"/>
      <c r="STK47" s="85"/>
      <c r="STL47" s="85"/>
      <c r="STM47" s="85"/>
      <c r="STN47" s="85"/>
      <c r="STO47" s="85"/>
      <c r="STP47" s="85"/>
      <c r="STQ47" s="85"/>
      <c r="STR47" s="85"/>
      <c r="STS47" s="85"/>
      <c r="STT47" s="85"/>
      <c r="STU47" s="85"/>
      <c r="STV47" s="85"/>
      <c r="STW47" s="85"/>
      <c r="STX47" s="85"/>
      <c r="STY47" s="85"/>
      <c r="STZ47" s="85"/>
      <c r="SUA47" s="85"/>
      <c r="SUB47" s="85"/>
      <c r="SUC47" s="85"/>
      <c r="SUD47" s="85"/>
      <c r="SUE47" s="85"/>
      <c r="SUF47" s="85"/>
      <c r="SUG47" s="85"/>
      <c r="SUH47" s="85"/>
      <c r="SUI47" s="85"/>
      <c r="SUJ47" s="85"/>
      <c r="SUK47" s="85"/>
      <c r="SUL47" s="85"/>
      <c r="SUM47" s="85"/>
      <c r="SUN47" s="85"/>
      <c r="SUO47" s="85"/>
      <c r="SUP47" s="85"/>
      <c r="SUQ47" s="85"/>
      <c r="SUR47" s="85"/>
      <c r="SUS47" s="85"/>
      <c r="SUT47" s="85"/>
      <c r="SUU47" s="85"/>
      <c r="SUV47" s="85"/>
      <c r="SUW47" s="85"/>
      <c r="SUX47" s="85"/>
      <c r="SUY47" s="85"/>
      <c r="SUZ47" s="85"/>
      <c r="SVA47" s="85"/>
      <c r="SVB47" s="85"/>
      <c r="SVC47" s="85"/>
      <c r="SVD47" s="85"/>
      <c r="SVE47" s="85"/>
      <c r="SVF47" s="85"/>
      <c r="SVG47" s="85"/>
      <c r="SVH47" s="85"/>
      <c r="SVI47" s="85"/>
      <c r="SVJ47" s="85"/>
      <c r="SVK47" s="85"/>
      <c r="SVL47" s="85"/>
      <c r="SVM47" s="85"/>
      <c r="SVN47" s="85"/>
      <c r="SVO47" s="85"/>
      <c r="SVP47" s="85"/>
      <c r="SVQ47" s="85"/>
      <c r="SVR47" s="85"/>
      <c r="SVS47" s="85"/>
      <c r="SVT47" s="85"/>
      <c r="SVU47" s="85"/>
      <c r="SVV47" s="85"/>
      <c r="SVW47" s="85"/>
      <c r="SVX47" s="85"/>
      <c r="SVY47" s="85"/>
      <c r="SVZ47" s="85"/>
      <c r="SWA47" s="85"/>
      <c r="SWB47" s="85"/>
      <c r="SWC47" s="85"/>
      <c r="SWD47" s="85"/>
      <c r="SWE47" s="85"/>
      <c r="SWF47" s="85"/>
      <c r="SWG47" s="85"/>
      <c r="SWH47" s="85"/>
      <c r="SWI47" s="85"/>
      <c r="SWJ47" s="85"/>
      <c r="SWK47" s="85"/>
      <c r="SWL47" s="85"/>
      <c r="SWM47" s="85"/>
      <c r="SWN47" s="85"/>
      <c r="SWO47" s="85"/>
      <c r="SWP47" s="85"/>
      <c r="SWQ47" s="85"/>
      <c r="SWR47" s="85"/>
      <c r="SWS47" s="85"/>
      <c r="SWT47" s="85"/>
      <c r="SWU47" s="85"/>
      <c r="SWV47" s="85"/>
      <c r="SWW47" s="85"/>
      <c r="SWX47" s="85"/>
      <c r="SWY47" s="85"/>
      <c r="SWZ47" s="85"/>
      <c r="SXA47" s="85"/>
      <c r="SXB47" s="85"/>
      <c r="SXC47" s="85"/>
      <c r="SXD47" s="85"/>
      <c r="SXE47" s="85"/>
      <c r="SXF47" s="85"/>
      <c r="SXG47" s="85"/>
      <c r="SXH47" s="85"/>
      <c r="SXI47" s="85"/>
      <c r="SXJ47" s="85"/>
      <c r="SXK47" s="85"/>
      <c r="SXL47" s="85"/>
      <c r="SXM47" s="85"/>
      <c r="SXN47" s="85"/>
      <c r="SXO47" s="85"/>
      <c r="SXP47" s="85"/>
      <c r="SXQ47" s="85"/>
      <c r="SXR47" s="85"/>
      <c r="SXS47" s="85"/>
      <c r="SXT47" s="85"/>
      <c r="SXU47" s="85"/>
      <c r="SXV47" s="85"/>
      <c r="SXW47" s="85"/>
      <c r="SXX47" s="85"/>
      <c r="SXY47" s="85"/>
      <c r="SXZ47" s="85"/>
      <c r="SYA47" s="85"/>
      <c r="SYB47" s="85"/>
      <c r="SYC47" s="85"/>
      <c r="SYD47" s="85"/>
      <c r="SYE47" s="85"/>
      <c r="SYF47" s="85"/>
      <c r="SYG47" s="85"/>
      <c r="SYH47" s="85"/>
      <c r="SYI47" s="85"/>
      <c r="SYJ47" s="85"/>
      <c r="SYK47" s="85"/>
      <c r="SYL47" s="85"/>
      <c r="SYM47" s="85"/>
      <c r="SYN47" s="85"/>
      <c r="SYO47" s="85"/>
      <c r="SYP47" s="85"/>
      <c r="SYQ47" s="85"/>
      <c r="SYR47" s="85"/>
      <c r="SYS47" s="85"/>
      <c r="SYT47" s="85"/>
      <c r="SYU47" s="85"/>
      <c r="SYV47" s="85"/>
      <c r="SYW47" s="85"/>
      <c r="SYX47" s="85"/>
      <c r="SYY47" s="85"/>
      <c r="SYZ47" s="85"/>
      <c r="SZA47" s="85"/>
      <c r="SZB47" s="85"/>
      <c r="SZC47" s="85"/>
      <c r="SZD47" s="85"/>
      <c r="SZE47" s="85"/>
      <c r="SZF47" s="85"/>
      <c r="SZG47" s="85"/>
      <c r="SZH47" s="85"/>
      <c r="SZI47" s="85"/>
      <c r="SZJ47" s="85"/>
      <c r="SZK47" s="85"/>
      <c r="SZL47" s="85"/>
      <c r="SZM47" s="85"/>
      <c r="SZN47" s="85"/>
      <c r="SZO47" s="85"/>
      <c r="SZP47" s="85"/>
      <c r="SZQ47" s="85"/>
      <c r="SZR47" s="85"/>
      <c r="SZS47" s="85"/>
      <c r="SZT47" s="85"/>
      <c r="SZU47" s="85"/>
      <c r="SZV47" s="85"/>
      <c r="SZW47" s="85"/>
      <c r="SZX47" s="85"/>
      <c r="SZY47" s="85"/>
      <c r="SZZ47" s="85"/>
      <c r="TAA47" s="85"/>
      <c r="TAB47" s="85"/>
      <c r="TAC47" s="85"/>
      <c r="TAD47" s="85"/>
      <c r="TAE47" s="85"/>
      <c r="TAF47" s="85"/>
      <c r="TAG47" s="85"/>
      <c r="TAH47" s="85"/>
      <c r="TAI47" s="85"/>
      <c r="TAJ47" s="85"/>
      <c r="TAK47" s="85"/>
      <c r="TAL47" s="85"/>
      <c r="TAM47" s="85"/>
      <c r="TAN47" s="85"/>
      <c r="TAO47" s="85"/>
      <c r="TAP47" s="85"/>
      <c r="TAQ47" s="85"/>
      <c r="TAR47" s="85"/>
      <c r="TAS47" s="85"/>
      <c r="TAT47" s="85"/>
      <c r="TAU47" s="85"/>
      <c r="TAV47" s="85"/>
      <c r="TAW47" s="85"/>
      <c r="TAX47" s="85"/>
      <c r="TAY47" s="85"/>
      <c r="TAZ47" s="85"/>
      <c r="TBA47" s="85"/>
      <c r="TBB47" s="85"/>
      <c r="TBC47" s="85"/>
      <c r="TBD47" s="85"/>
      <c r="TBE47" s="85"/>
      <c r="TBF47" s="85"/>
      <c r="TBG47" s="85"/>
      <c r="TBH47" s="85"/>
      <c r="TBI47" s="85"/>
      <c r="TBJ47" s="85"/>
      <c r="TBK47" s="85"/>
      <c r="TBL47" s="85"/>
      <c r="TBM47" s="85"/>
      <c r="TBN47" s="85"/>
      <c r="TBO47" s="85"/>
      <c r="TBP47" s="85"/>
      <c r="TBQ47" s="85"/>
      <c r="TBR47" s="85"/>
      <c r="TBS47" s="85"/>
      <c r="TBT47" s="85"/>
      <c r="TBU47" s="85"/>
      <c r="TBV47" s="85"/>
      <c r="TBW47" s="85"/>
      <c r="TBX47" s="85"/>
      <c r="TBY47" s="85"/>
      <c r="TBZ47" s="85"/>
      <c r="TCA47" s="85"/>
      <c r="TCB47" s="85"/>
      <c r="TCC47" s="85"/>
      <c r="TCD47" s="85"/>
      <c r="TCE47" s="85"/>
      <c r="TCF47" s="85"/>
      <c r="TCG47" s="85"/>
      <c r="TCH47" s="85"/>
      <c r="TCI47" s="85"/>
      <c r="TCJ47" s="85"/>
      <c r="TCK47" s="85"/>
      <c r="TCL47" s="85"/>
      <c r="TCM47" s="85"/>
      <c r="TCN47" s="85"/>
      <c r="TCO47" s="85"/>
      <c r="TCP47" s="85"/>
      <c r="TCQ47" s="85"/>
      <c r="TCR47" s="85"/>
      <c r="TCS47" s="85"/>
      <c r="TCT47" s="85"/>
      <c r="TCU47" s="85"/>
      <c r="TCV47" s="85"/>
      <c r="TCW47" s="85"/>
      <c r="TCX47" s="85"/>
      <c r="TCY47" s="85"/>
      <c r="TCZ47" s="85"/>
      <c r="TDA47" s="85"/>
      <c r="TDB47" s="85"/>
      <c r="TDC47" s="85"/>
      <c r="TDD47" s="85"/>
      <c r="TDE47" s="85"/>
      <c r="TDF47" s="85"/>
      <c r="TDG47" s="85"/>
      <c r="TDH47" s="85"/>
      <c r="TDI47" s="85"/>
      <c r="TDJ47" s="85"/>
      <c r="TDK47" s="85"/>
      <c r="TDL47" s="85"/>
      <c r="TDM47" s="85"/>
      <c r="TDN47" s="85"/>
      <c r="TDO47" s="85"/>
      <c r="TDP47" s="85"/>
      <c r="TDQ47" s="85"/>
      <c r="TDR47" s="85"/>
      <c r="TDS47" s="85"/>
      <c r="TDT47" s="85"/>
      <c r="TDU47" s="85"/>
      <c r="TDV47" s="85"/>
      <c r="TDW47" s="85"/>
      <c r="TDX47" s="85"/>
      <c r="TDY47" s="85"/>
      <c r="TDZ47" s="85"/>
      <c r="TEA47" s="85"/>
      <c r="TEB47" s="85"/>
      <c r="TEC47" s="85"/>
      <c r="TED47" s="85"/>
      <c r="TEE47" s="85"/>
      <c r="TEF47" s="85"/>
      <c r="TEG47" s="85"/>
      <c r="TEH47" s="85"/>
      <c r="TEI47" s="85"/>
      <c r="TEJ47" s="85"/>
      <c r="TEK47" s="85"/>
      <c r="TEL47" s="85"/>
      <c r="TEM47" s="85"/>
      <c r="TEN47" s="85"/>
      <c r="TEO47" s="85"/>
      <c r="TEP47" s="85"/>
      <c r="TEQ47" s="85"/>
      <c r="TER47" s="85"/>
      <c r="TES47" s="85"/>
      <c r="TET47" s="85"/>
      <c r="TEU47" s="85"/>
      <c r="TEV47" s="85"/>
      <c r="TEW47" s="85"/>
      <c r="TEX47" s="85"/>
      <c r="TEY47" s="85"/>
      <c r="TEZ47" s="85"/>
      <c r="TFA47" s="85"/>
      <c r="TFB47" s="85"/>
      <c r="TFC47" s="85"/>
      <c r="TFD47" s="85"/>
      <c r="TFE47" s="85"/>
      <c r="TFF47" s="85"/>
      <c r="TFG47" s="85"/>
      <c r="TFH47" s="85"/>
      <c r="TFI47" s="85"/>
      <c r="TFJ47" s="85"/>
      <c r="TFK47" s="85"/>
      <c r="TFL47" s="85"/>
      <c r="TFM47" s="85"/>
      <c r="TFN47" s="85"/>
      <c r="TFO47" s="85"/>
      <c r="TFP47" s="85"/>
      <c r="TFQ47" s="85"/>
      <c r="TFR47" s="85"/>
      <c r="TFS47" s="85"/>
      <c r="TFT47" s="85"/>
      <c r="TFU47" s="85"/>
      <c r="TFV47" s="85"/>
      <c r="TFW47" s="85"/>
      <c r="TFX47" s="85"/>
      <c r="TFY47" s="85"/>
      <c r="TFZ47" s="85"/>
      <c r="TGA47" s="85"/>
      <c r="TGB47" s="85"/>
      <c r="TGC47" s="85"/>
      <c r="TGD47" s="85"/>
      <c r="TGE47" s="85"/>
      <c r="TGF47" s="85"/>
      <c r="TGG47" s="85"/>
      <c r="TGH47" s="85"/>
      <c r="TGI47" s="85"/>
      <c r="TGJ47" s="85"/>
      <c r="TGK47" s="85"/>
      <c r="TGL47" s="85"/>
      <c r="TGM47" s="85"/>
      <c r="TGN47" s="85"/>
      <c r="TGO47" s="85"/>
      <c r="TGP47" s="85"/>
      <c r="TGQ47" s="85"/>
      <c r="TGR47" s="85"/>
      <c r="TGS47" s="85"/>
      <c r="TGT47" s="85"/>
      <c r="TGU47" s="85"/>
      <c r="TGV47" s="85"/>
      <c r="TGW47" s="85"/>
      <c r="TGX47" s="85"/>
      <c r="TGY47" s="85"/>
      <c r="TGZ47" s="85"/>
      <c r="THA47" s="85"/>
      <c r="THB47" s="85"/>
      <c r="THC47" s="85"/>
      <c r="THD47" s="85"/>
      <c r="THE47" s="85"/>
      <c r="THF47" s="85"/>
      <c r="THG47" s="85"/>
      <c r="THH47" s="85"/>
      <c r="THI47" s="85"/>
      <c r="THJ47" s="85"/>
      <c r="THK47" s="85"/>
      <c r="THL47" s="85"/>
      <c r="THM47" s="85"/>
      <c r="THN47" s="85"/>
      <c r="THO47" s="85"/>
      <c r="THP47" s="85"/>
      <c r="THQ47" s="85"/>
      <c r="THR47" s="85"/>
      <c r="THS47" s="85"/>
      <c r="THT47" s="85"/>
      <c r="THU47" s="85"/>
      <c r="THV47" s="85"/>
      <c r="THW47" s="85"/>
      <c r="THX47" s="85"/>
      <c r="THY47" s="85"/>
      <c r="THZ47" s="85"/>
      <c r="TIA47" s="85"/>
      <c r="TIB47" s="85"/>
      <c r="TIC47" s="85"/>
      <c r="TID47" s="85"/>
      <c r="TIE47" s="85"/>
      <c r="TIF47" s="85"/>
      <c r="TIG47" s="85"/>
      <c r="TIH47" s="85"/>
      <c r="TII47" s="85"/>
      <c r="TIJ47" s="85"/>
      <c r="TIK47" s="85"/>
      <c r="TIL47" s="85"/>
      <c r="TIM47" s="85"/>
      <c r="TIN47" s="85"/>
      <c r="TIO47" s="85"/>
      <c r="TIP47" s="85"/>
      <c r="TIQ47" s="85"/>
      <c r="TIR47" s="85"/>
      <c r="TIS47" s="85"/>
      <c r="TIT47" s="85"/>
      <c r="TIU47" s="85"/>
      <c r="TIV47" s="85"/>
      <c r="TIW47" s="85"/>
      <c r="TIX47" s="85"/>
      <c r="TIY47" s="85"/>
      <c r="TIZ47" s="85"/>
      <c r="TJA47" s="85"/>
      <c r="TJB47" s="85"/>
      <c r="TJC47" s="85"/>
      <c r="TJD47" s="85"/>
      <c r="TJE47" s="85"/>
      <c r="TJF47" s="85"/>
      <c r="TJG47" s="85"/>
      <c r="TJH47" s="85"/>
      <c r="TJI47" s="85"/>
      <c r="TJJ47" s="85"/>
      <c r="TJK47" s="85"/>
      <c r="TJL47" s="85"/>
      <c r="TJM47" s="85"/>
      <c r="TJN47" s="85"/>
      <c r="TJO47" s="85"/>
      <c r="TJP47" s="85"/>
      <c r="TJQ47" s="85"/>
      <c r="TJR47" s="85"/>
      <c r="TJS47" s="85"/>
      <c r="TJT47" s="85"/>
      <c r="TJU47" s="85"/>
      <c r="TJV47" s="85"/>
      <c r="TJW47" s="85"/>
      <c r="TJX47" s="85"/>
      <c r="TJY47" s="85"/>
      <c r="TJZ47" s="85"/>
      <c r="TKA47" s="85"/>
      <c r="TKB47" s="85"/>
      <c r="TKC47" s="85"/>
      <c r="TKD47" s="85"/>
      <c r="TKE47" s="85"/>
      <c r="TKF47" s="85"/>
      <c r="TKG47" s="85"/>
      <c r="TKH47" s="85"/>
      <c r="TKI47" s="85"/>
      <c r="TKJ47" s="85"/>
      <c r="TKK47" s="85"/>
      <c r="TKL47" s="85"/>
      <c r="TKM47" s="85"/>
      <c r="TKN47" s="85"/>
      <c r="TKO47" s="85"/>
      <c r="TKP47" s="85"/>
      <c r="TKQ47" s="85"/>
      <c r="TKR47" s="85"/>
      <c r="TKS47" s="85"/>
      <c r="TKT47" s="85"/>
      <c r="TKU47" s="85"/>
      <c r="TKV47" s="85"/>
      <c r="TKW47" s="85"/>
      <c r="TKX47" s="85"/>
      <c r="TKY47" s="85"/>
      <c r="TKZ47" s="85"/>
      <c r="TLA47" s="85"/>
      <c r="TLB47" s="85"/>
      <c r="TLC47" s="85"/>
      <c r="TLD47" s="85"/>
      <c r="TLE47" s="85"/>
      <c r="TLF47" s="85"/>
      <c r="TLG47" s="85"/>
      <c r="TLH47" s="85"/>
      <c r="TLI47" s="85"/>
      <c r="TLJ47" s="85"/>
      <c r="TLK47" s="85"/>
      <c r="TLL47" s="85"/>
      <c r="TLM47" s="85"/>
      <c r="TLN47" s="85"/>
      <c r="TLO47" s="85"/>
      <c r="TLP47" s="85"/>
      <c r="TLQ47" s="85"/>
      <c r="TLR47" s="85"/>
      <c r="TLS47" s="85"/>
      <c r="TLT47" s="85"/>
      <c r="TLU47" s="85"/>
      <c r="TLV47" s="85"/>
      <c r="TLW47" s="85"/>
      <c r="TLX47" s="85"/>
      <c r="TLY47" s="85"/>
      <c r="TLZ47" s="85"/>
      <c r="TMA47" s="85"/>
      <c r="TMB47" s="85"/>
      <c r="TMC47" s="85"/>
      <c r="TMD47" s="85"/>
      <c r="TME47" s="85"/>
      <c r="TMF47" s="85"/>
      <c r="TMG47" s="85"/>
      <c r="TMH47" s="85"/>
      <c r="TMI47" s="85"/>
      <c r="TMJ47" s="85"/>
      <c r="TMK47" s="85"/>
      <c r="TML47" s="85"/>
      <c r="TMM47" s="85"/>
      <c r="TMN47" s="85"/>
      <c r="TMO47" s="85"/>
      <c r="TMP47" s="85"/>
      <c r="TMQ47" s="85"/>
      <c r="TMR47" s="85"/>
      <c r="TMS47" s="85"/>
      <c r="TMT47" s="85"/>
      <c r="TMU47" s="85"/>
      <c r="TMV47" s="85"/>
      <c r="TMW47" s="85"/>
      <c r="TMX47" s="85"/>
      <c r="TMY47" s="85"/>
      <c r="TMZ47" s="85"/>
      <c r="TNA47" s="85"/>
      <c r="TNB47" s="85"/>
      <c r="TNC47" s="85"/>
      <c r="TND47" s="85"/>
      <c r="TNE47" s="85"/>
      <c r="TNF47" s="85"/>
      <c r="TNG47" s="85"/>
      <c r="TNH47" s="85"/>
      <c r="TNI47" s="85"/>
      <c r="TNJ47" s="85"/>
      <c r="TNK47" s="85"/>
      <c r="TNL47" s="85"/>
      <c r="TNM47" s="85"/>
      <c r="TNN47" s="85"/>
      <c r="TNO47" s="85"/>
      <c r="TNP47" s="85"/>
      <c r="TNQ47" s="85"/>
      <c r="TNR47" s="85"/>
      <c r="TNS47" s="85"/>
      <c r="TNT47" s="85"/>
      <c r="TNU47" s="85"/>
      <c r="TNV47" s="85"/>
      <c r="TNW47" s="85"/>
      <c r="TNX47" s="85"/>
      <c r="TNY47" s="85"/>
      <c r="TNZ47" s="85"/>
      <c r="TOA47" s="85"/>
      <c r="TOB47" s="85"/>
      <c r="TOC47" s="85"/>
      <c r="TOD47" s="85"/>
      <c r="TOE47" s="85"/>
      <c r="TOF47" s="85"/>
      <c r="TOG47" s="85"/>
      <c r="TOH47" s="85"/>
      <c r="TOI47" s="85"/>
      <c r="TOJ47" s="85"/>
      <c r="TOK47" s="85"/>
      <c r="TOL47" s="85"/>
      <c r="TOM47" s="85"/>
      <c r="TON47" s="85"/>
      <c r="TOO47" s="85"/>
      <c r="TOP47" s="85"/>
      <c r="TOQ47" s="85"/>
      <c r="TOR47" s="85"/>
      <c r="TOS47" s="85"/>
      <c r="TOT47" s="85"/>
      <c r="TOU47" s="85"/>
      <c r="TOV47" s="85"/>
      <c r="TOW47" s="85"/>
      <c r="TOX47" s="85"/>
      <c r="TOY47" s="85"/>
      <c r="TOZ47" s="85"/>
      <c r="TPA47" s="85"/>
      <c r="TPB47" s="85"/>
      <c r="TPC47" s="85"/>
      <c r="TPD47" s="85"/>
      <c r="TPE47" s="85"/>
      <c r="TPF47" s="85"/>
      <c r="TPG47" s="85"/>
      <c r="TPH47" s="85"/>
      <c r="TPI47" s="85"/>
      <c r="TPJ47" s="85"/>
      <c r="TPK47" s="85"/>
      <c r="TPL47" s="85"/>
      <c r="TPM47" s="85"/>
      <c r="TPN47" s="85"/>
      <c r="TPO47" s="85"/>
      <c r="TPP47" s="85"/>
      <c r="TPQ47" s="85"/>
      <c r="TPR47" s="85"/>
      <c r="TPS47" s="85"/>
      <c r="TPT47" s="85"/>
      <c r="TPU47" s="85"/>
      <c r="TPV47" s="85"/>
      <c r="TPW47" s="85"/>
      <c r="TPX47" s="85"/>
      <c r="TPY47" s="85"/>
      <c r="TPZ47" s="85"/>
      <c r="TQA47" s="85"/>
      <c r="TQB47" s="85"/>
      <c r="TQC47" s="85"/>
      <c r="TQD47" s="85"/>
      <c r="TQE47" s="85"/>
      <c r="TQF47" s="85"/>
      <c r="TQG47" s="85"/>
      <c r="TQH47" s="85"/>
      <c r="TQI47" s="85"/>
      <c r="TQJ47" s="85"/>
      <c r="TQK47" s="85"/>
      <c r="TQL47" s="85"/>
      <c r="TQM47" s="85"/>
      <c r="TQN47" s="85"/>
      <c r="TQO47" s="85"/>
      <c r="TQP47" s="85"/>
      <c r="TQQ47" s="85"/>
      <c r="TQR47" s="85"/>
      <c r="TQS47" s="85"/>
      <c r="TQT47" s="85"/>
      <c r="TQU47" s="85"/>
      <c r="TQV47" s="85"/>
      <c r="TQW47" s="85"/>
      <c r="TQX47" s="85"/>
      <c r="TQY47" s="85"/>
      <c r="TQZ47" s="85"/>
      <c r="TRA47" s="85"/>
      <c r="TRB47" s="85"/>
      <c r="TRC47" s="85"/>
      <c r="TRD47" s="85"/>
      <c r="TRE47" s="85"/>
      <c r="TRF47" s="85"/>
      <c r="TRG47" s="85"/>
      <c r="TRH47" s="85"/>
      <c r="TRI47" s="85"/>
      <c r="TRJ47" s="85"/>
      <c r="TRK47" s="85"/>
      <c r="TRL47" s="85"/>
      <c r="TRM47" s="85"/>
      <c r="TRN47" s="85"/>
      <c r="TRO47" s="85"/>
      <c r="TRP47" s="85"/>
      <c r="TRQ47" s="85"/>
      <c r="TRR47" s="85"/>
      <c r="TRS47" s="85"/>
      <c r="TRT47" s="85"/>
      <c r="TRU47" s="85"/>
      <c r="TRV47" s="85"/>
      <c r="TRW47" s="85"/>
      <c r="TRX47" s="85"/>
      <c r="TRY47" s="85"/>
      <c r="TRZ47" s="85"/>
      <c r="TSA47" s="85"/>
      <c r="TSB47" s="85"/>
      <c r="TSC47" s="85"/>
      <c r="TSD47" s="85"/>
      <c r="TSE47" s="85"/>
      <c r="TSF47" s="85"/>
      <c r="TSG47" s="85"/>
      <c r="TSH47" s="85"/>
      <c r="TSI47" s="85"/>
      <c r="TSJ47" s="85"/>
      <c r="TSK47" s="85"/>
      <c r="TSL47" s="85"/>
      <c r="TSM47" s="85"/>
      <c r="TSN47" s="85"/>
      <c r="TSO47" s="85"/>
      <c r="TSP47" s="85"/>
      <c r="TSQ47" s="85"/>
      <c r="TSR47" s="85"/>
      <c r="TSS47" s="85"/>
      <c r="TST47" s="85"/>
      <c r="TSU47" s="85"/>
      <c r="TSV47" s="85"/>
      <c r="TSW47" s="85"/>
      <c r="TSX47" s="85"/>
      <c r="TSY47" s="85"/>
      <c r="TSZ47" s="85"/>
      <c r="TTA47" s="85"/>
      <c r="TTB47" s="85"/>
      <c r="TTC47" s="85"/>
      <c r="TTD47" s="85"/>
      <c r="TTE47" s="85"/>
      <c r="TTF47" s="85"/>
      <c r="TTG47" s="85"/>
      <c r="TTH47" s="85"/>
      <c r="TTI47" s="85"/>
      <c r="TTJ47" s="85"/>
      <c r="TTK47" s="85"/>
      <c r="TTL47" s="85"/>
      <c r="TTM47" s="85"/>
      <c r="TTN47" s="85"/>
      <c r="TTO47" s="85"/>
      <c r="TTP47" s="85"/>
      <c r="TTQ47" s="85"/>
      <c r="TTR47" s="85"/>
      <c r="TTS47" s="85"/>
      <c r="TTT47" s="85"/>
      <c r="TTU47" s="85"/>
      <c r="TTV47" s="85"/>
      <c r="TTW47" s="85"/>
      <c r="TTX47" s="85"/>
      <c r="TTY47" s="85"/>
      <c r="TTZ47" s="85"/>
      <c r="TUA47" s="85"/>
      <c r="TUB47" s="85"/>
      <c r="TUC47" s="85"/>
      <c r="TUD47" s="85"/>
      <c r="TUE47" s="85"/>
      <c r="TUF47" s="85"/>
      <c r="TUG47" s="85"/>
      <c r="TUH47" s="85"/>
      <c r="TUI47" s="85"/>
      <c r="TUJ47" s="85"/>
      <c r="TUK47" s="85"/>
      <c r="TUL47" s="85"/>
      <c r="TUM47" s="85"/>
      <c r="TUN47" s="85"/>
      <c r="TUO47" s="85"/>
      <c r="TUP47" s="85"/>
      <c r="TUQ47" s="85"/>
      <c r="TUR47" s="85"/>
      <c r="TUS47" s="85"/>
      <c r="TUT47" s="85"/>
      <c r="TUU47" s="85"/>
      <c r="TUV47" s="85"/>
      <c r="TUW47" s="85"/>
      <c r="TUX47" s="85"/>
      <c r="TUY47" s="85"/>
      <c r="TUZ47" s="85"/>
      <c r="TVA47" s="85"/>
      <c r="TVB47" s="85"/>
      <c r="TVC47" s="85"/>
      <c r="TVD47" s="85"/>
      <c r="TVE47" s="85"/>
      <c r="TVF47" s="85"/>
      <c r="TVG47" s="85"/>
      <c r="TVH47" s="85"/>
      <c r="TVI47" s="85"/>
      <c r="TVJ47" s="85"/>
      <c r="TVK47" s="85"/>
      <c r="TVL47" s="85"/>
      <c r="TVM47" s="85"/>
      <c r="TVN47" s="85"/>
      <c r="TVO47" s="85"/>
      <c r="TVP47" s="85"/>
      <c r="TVQ47" s="85"/>
      <c r="TVR47" s="85"/>
      <c r="TVS47" s="85"/>
      <c r="TVT47" s="85"/>
      <c r="TVU47" s="85"/>
      <c r="TVV47" s="85"/>
      <c r="TVW47" s="85"/>
      <c r="TVX47" s="85"/>
      <c r="TVY47" s="85"/>
      <c r="TVZ47" s="85"/>
      <c r="TWA47" s="85"/>
      <c r="TWB47" s="85"/>
      <c r="TWC47" s="85"/>
      <c r="TWD47" s="85"/>
      <c r="TWE47" s="85"/>
      <c r="TWF47" s="85"/>
      <c r="TWG47" s="85"/>
      <c r="TWH47" s="85"/>
      <c r="TWI47" s="85"/>
      <c r="TWJ47" s="85"/>
      <c r="TWK47" s="85"/>
      <c r="TWL47" s="85"/>
      <c r="TWM47" s="85"/>
      <c r="TWN47" s="85"/>
      <c r="TWO47" s="85"/>
      <c r="TWP47" s="85"/>
      <c r="TWQ47" s="85"/>
      <c r="TWR47" s="85"/>
      <c r="TWS47" s="85"/>
      <c r="TWT47" s="85"/>
      <c r="TWU47" s="85"/>
      <c r="TWV47" s="85"/>
      <c r="TWW47" s="85"/>
      <c r="TWX47" s="85"/>
      <c r="TWY47" s="85"/>
      <c r="TWZ47" s="85"/>
      <c r="TXA47" s="85"/>
      <c r="TXB47" s="85"/>
      <c r="TXC47" s="85"/>
      <c r="TXD47" s="85"/>
      <c r="TXE47" s="85"/>
      <c r="TXF47" s="85"/>
      <c r="TXG47" s="85"/>
      <c r="TXH47" s="85"/>
      <c r="TXI47" s="85"/>
      <c r="TXJ47" s="85"/>
      <c r="TXK47" s="85"/>
      <c r="TXL47" s="85"/>
      <c r="TXM47" s="85"/>
      <c r="TXN47" s="85"/>
      <c r="TXO47" s="85"/>
      <c r="TXP47" s="85"/>
      <c r="TXQ47" s="85"/>
      <c r="TXR47" s="85"/>
      <c r="TXS47" s="85"/>
      <c r="TXT47" s="85"/>
      <c r="TXU47" s="85"/>
      <c r="TXV47" s="85"/>
      <c r="TXW47" s="85"/>
      <c r="TXX47" s="85"/>
      <c r="TXY47" s="85"/>
      <c r="TXZ47" s="85"/>
      <c r="TYA47" s="85"/>
      <c r="TYB47" s="85"/>
      <c r="TYC47" s="85"/>
      <c r="TYD47" s="85"/>
      <c r="TYE47" s="85"/>
      <c r="TYF47" s="85"/>
      <c r="TYG47" s="85"/>
      <c r="TYH47" s="85"/>
      <c r="TYI47" s="85"/>
      <c r="TYJ47" s="85"/>
      <c r="TYK47" s="85"/>
      <c r="TYL47" s="85"/>
      <c r="TYM47" s="85"/>
      <c r="TYN47" s="85"/>
      <c r="TYO47" s="85"/>
      <c r="TYP47" s="85"/>
      <c r="TYQ47" s="85"/>
      <c r="TYR47" s="85"/>
      <c r="TYS47" s="85"/>
      <c r="TYT47" s="85"/>
      <c r="TYU47" s="85"/>
      <c r="TYV47" s="85"/>
      <c r="TYW47" s="85"/>
      <c r="TYX47" s="85"/>
      <c r="TYY47" s="85"/>
      <c r="TYZ47" s="85"/>
      <c r="TZA47" s="85"/>
      <c r="TZB47" s="85"/>
      <c r="TZC47" s="85"/>
      <c r="TZD47" s="85"/>
      <c r="TZE47" s="85"/>
      <c r="TZF47" s="85"/>
      <c r="TZG47" s="85"/>
      <c r="TZH47" s="85"/>
      <c r="TZI47" s="85"/>
      <c r="TZJ47" s="85"/>
      <c r="TZK47" s="85"/>
      <c r="TZL47" s="85"/>
      <c r="TZM47" s="85"/>
      <c r="TZN47" s="85"/>
      <c r="TZO47" s="85"/>
      <c r="TZP47" s="85"/>
      <c r="TZQ47" s="85"/>
      <c r="TZR47" s="85"/>
      <c r="TZS47" s="85"/>
      <c r="TZT47" s="85"/>
      <c r="TZU47" s="85"/>
      <c r="TZV47" s="85"/>
      <c r="TZW47" s="85"/>
      <c r="TZX47" s="85"/>
      <c r="TZY47" s="85"/>
      <c r="TZZ47" s="85"/>
      <c r="UAA47" s="85"/>
      <c r="UAB47" s="85"/>
      <c r="UAC47" s="85"/>
      <c r="UAD47" s="85"/>
      <c r="UAE47" s="85"/>
      <c r="UAF47" s="85"/>
      <c r="UAG47" s="85"/>
      <c r="UAH47" s="85"/>
      <c r="UAI47" s="85"/>
      <c r="UAJ47" s="85"/>
      <c r="UAK47" s="85"/>
      <c r="UAL47" s="85"/>
      <c r="UAM47" s="85"/>
      <c r="UAN47" s="85"/>
      <c r="UAO47" s="85"/>
      <c r="UAP47" s="85"/>
      <c r="UAQ47" s="85"/>
      <c r="UAR47" s="85"/>
      <c r="UAS47" s="85"/>
      <c r="UAT47" s="85"/>
      <c r="UAU47" s="85"/>
      <c r="UAV47" s="85"/>
      <c r="UAW47" s="85"/>
      <c r="UAX47" s="85"/>
      <c r="UAY47" s="85"/>
      <c r="UAZ47" s="85"/>
      <c r="UBA47" s="85"/>
      <c r="UBB47" s="85"/>
      <c r="UBC47" s="85"/>
      <c r="UBD47" s="85"/>
      <c r="UBE47" s="85"/>
      <c r="UBF47" s="85"/>
      <c r="UBG47" s="85"/>
      <c r="UBH47" s="85"/>
      <c r="UBI47" s="85"/>
      <c r="UBJ47" s="85"/>
      <c r="UBK47" s="85"/>
      <c r="UBL47" s="85"/>
      <c r="UBM47" s="85"/>
      <c r="UBN47" s="85"/>
      <c r="UBO47" s="85"/>
      <c r="UBP47" s="85"/>
      <c r="UBQ47" s="85"/>
      <c r="UBR47" s="85"/>
      <c r="UBS47" s="85"/>
      <c r="UBT47" s="85"/>
      <c r="UBU47" s="85"/>
      <c r="UBV47" s="85"/>
      <c r="UBW47" s="85"/>
      <c r="UBX47" s="85"/>
      <c r="UBY47" s="85"/>
      <c r="UBZ47" s="85"/>
      <c r="UCA47" s="85"/>
      <c r="UCB47" s="85"/>
      <c r="UCC47" s="85"/>
      <c r="UCD47" s="85"/>
      <c r="UCE47" s="85"/>
      <c r="UCF47" s="85"/>
      <c r="UCG47" s="85"/>
      <c r="UCH47" s="85"/>
      <c r="UCI47" s="85"/>
      <c r="UCJ47" s="85"/>
      <c r="UCK47" s="85"/>
      <c r="UCL47" s="85"/>
      <c r="UCM47" s="85"/>
      <c r="UCN47" s="85"/>
      <c r="UCO47" s="85"/>
      <c r="UCP47" s="85"/>
      <c r="UCQ47" s="85"/>
      <c r="UCR47" s="85"/>
      <c r="UCS47" s="85"/>
      <c r="UCT47" s="85"/>
      <c r="UCU47" s="85"/>
      <c r="UCV47" s="85"/>
      <c r="UCW47" s="85"/>
      <c r="UCX47" s="85"/>
      <c r="UCY47" s="85"/>
      <c r="UCZ47" s="85"/>
      <c r="UDA47" s="85"/>
      <c r="UDB47" s="85"/>
      <c r="UDC47" s="85"/>
      <c r="UDD47" s="85"/>
      <c r="UDE47" s="85"/>
      <c r="UDF47" s="85"/>
      <c r="UDG47" s="85"/>
      <c r="UDH47" s="85"/>
      <c r="UDI47" s="85"/>
      <c r="UDJ47" s="85"/>
      <c r="UDK47" s="85"/>
      <c r="UDL47" s="85"/>
      <c r="UDM47" s="85"/>
      <c r="UDN47" s="85"/>
      <c r="UDO47" s="85"/>
      <c r="UDP47" s="85"/>
      <c r="UDQ47" s="85"/>
      <c r="UDR47" s="85"/>
      <c r="UDS47" s="85"/>
      <c r="UDT47" s="85"/>
      <c r="UDU47" s="85"/>
      <c r="UDV47" s="85"/>
      <c r="UDW47" s="85"/>
      <c r="UDX47" s="85"/>
      <c r="UDY47" s="85"/>
      <c r="UDZ47" s="85"/>
      <c r="UEA47" s="85"/>
      <c r="UEB47" s="85"/>
      <c r="UEC47" s="85"/>
      <c r="UED47" s="85"/>
      <c r="UEE47" s="85"/>
      <c r="UEF47" s="85"/>
      <c r="UEG47" s="85"/>
      <c r="UEH47" s="85"/>
      <c r="UEI47" s="85"/>
      <c r="UEJ47" s="85"/>
      <c r="UEK47" s="85"/>
      <c r="UEL47" s="85"/>
      <c r="UEM47" s="85"/>
      <c r="UEN47" s="85"/>
      <c r="UEO47" s="85"/>
      <c r="UEP47" s="85"/>
      <c r="UEQ47" s="85"/>
      <c r="UER47" s="85"/>
      <c r="UES47" s="85"/>
      <c r="UET47" s="85"/>
      <c r="UEU47" s="85"/>
      <c r="UEV47" s="85"/>
      <c r="UEW47" s="85"/>
      <c r="UEX47" s="85"/>
      <c r="UEY47" s="85"/>
      <c r="UEZ47" s="85"/>
      <c r="UFA47" s="85"/>
      <c r="UFB47" s="85"/>
      <c r="UFC47" s="85"/>
      <c r="UFD47" s="85"/>
      <c r="UFE47" s="85"/>
      <c r="UFF47" s="85"/>
      <c r="UFG47" s="85"/>
      <c r="UFH47" s="85"/>
      <c r="UFI47" s="85"/>
      <c r="UFJ47" s="85"/>
      <c r="UFK47" s="85"/>
      <c r="UFL47" s="85"/>
      <c r="UFM47" s="85"/>
      <c r="UFN47" s="85"/>
      <c r="UFO47" s="85"/>
      <c r="UFP47" s="85"/>
      <c r="UFQ47" s="85"/>
      <c r="UFR47" s="85"/>
      <c r="UFS47" s="85"/>
      <c r="UFT47" s="85"/>
      <c r="UFU47" s="85"/>
      <c r="UFV47" s="85"/>
      <c r="UFW47" s="85"/>
      <c r="UFX47" s="85"/>
      <c r="UFY47" s="85"/>
      <c r="UFZ47" s="85"/>
      <c r="UGA47" s="85"/>
      <c r="UGB47" s="85"/>
      <c r="UGC47" s="85"/>
      <c r="UGD47" s="85"/>
      <c r="UGE47" s="85"/>
      <c r="UGF47" s="85"/>
      <c r="UGG47" s="85"/>
      <c r="UGH47" s="85"/>
      <c r="UGI47" s="85"/>
      <c r="UGJ47" s="85"/>
      <c r="UGK47" s="85"/>
      <c r="UGL47" s="85"/>
      <c r="UGM47" s="85"/>
      <c r="UGN47" s="85"/>
      <c r="UGO47" s="85"/>
      <c r="UGP47" s="85"/>
      <c r="UGQ47" s="85"/>
      <c r="UGR47" s="85"/>
      <c r="UGS47" s="85"/>
      <c r="UGT47" s="85"/>
      <c r="UGU47" s="85"/>
      <c r="UGV47" s="85"/>
      <c r="UGW47" s="85"/>
      <c r="UGX47" s="85"/>
      <c r="UGY47" s="85"/>
      <c r="UGZ47" s="85"/>
      <c r="UHA47" s="85"/>
      <c r="UHB47" s="85"/>
      <c r="UHC47" s="85"/>
      <c r="UHD47" s="85"/>
      <c r="UHE47" s="85"/>
      <c r="UHF47" s="85"/>
      <c r="UHG47" s="85"/>
      <c r="UHH47" s="85"/>
      <c r="UHI47" s="85"/>
      <c r="UHJ47" s="85"/>
      <c r="UHK47" s="85"/>
      <c r="UHL47" s="85"/>
      <c r="UHM47" s="85"/>
      <c r="UHN47" s="85"/>
      <c r="UHO47" s="85"/>
      <c r="UHP47" s="85"/>
      <c r="UHQ47" s="85"/>
      <c r="UHR47" s="85"/>
      <c r="UHS47" s="85"/>
      <c r="UHT47" s="85"/>
      <c r="UHU47" s="85"/>
      <c r="UHV47" s="85"/>
      <c r="UHW47" s="85"/>
      <c r="UHX47" s="85"/>
      <c r="UHY47" s="85"/>
      <c r="UHZ47" s="85"/>
      <c r="UIA47" s="85"/>
      <c r="UIB47" s="85"/>
      <c r="UIC47" s="85"/>
      <c r="UID47" s="85"/>
      <c r="UIE47" s="85"/>
      <c r="UIF47" s="85"/>
      <c r="UIG47" s="85"/>
      <c r="UIH47" s="85"/>
      <c r="UII47" s="85"/>
      <c r="UIJ47" s="85"/>
      <c r="UIK47" s="85"/>
      <c r="UIL47" s="85"/>
      <c r="UIM47" s="85"/>
      <c r="UIN47" s="85"/>
      <c r="UIO47" s="85"/>
      <c r="UIP47" s="85"/>
      <c r="UIQ47" s="85"/>
      <c r="UIR47" s="85"/>
      <c r="UIS47" s="85"/>
      <c r="UIT47" s="85"/>
      <c r="UIU47" s="85"/>
      <c r="UIV47" s="85"/>
      <c r="UIW47" s="85"/>
      <c r="UIX47" s="85"/>
      <c r="UIY47" s="85"/>
      <c r="UIZ47" s="85"/>
      <c r="UJA47" s="85"/>
      <c r="UJB47" s="85"/>
      <c r="UJC47" s="85"/>
      <c r="UJD47" s="85"/>
      <c r="UJE47" s="85"/>
      <c r="UJF47" s="85"/>
      <c r="UJG47" s="85"/>
      <c r="UJH47" s="85"/>
      <c r="UJI47" s="85"/>
      <c r="UJJ47" s="85"/>
      <c r="UJK47" s="85"/>
      <c r="UJL47" s="85"/>
      <c r="UJM47" s="85"/>
      <c r="UJN47" s="85"/>
      <c r="UJO47" s="85"/>
      <c r="UJP47" s="85"/>
      <c r="UJQ47" s="85"/>
      <c r="UJR47" s="85"/>
      <c r="UJS47" s="85"/>
      <c r="UJT47" s="85"/>
      <c r="UJU47" s="85"/>
      <c r="UJV47" s="85"/>
      <c r="UJW47" s="85"/>
      <c r="UJX47" s="85"/>
      <c r="UJY47" s="85"/>
      <c r="UJZ47" s="85"/>
      <c r="UKA47" s="85"/>
      <c r="UKB47" s="85"/>
      <c r="UKC47" s="85"/>
      <c r="UKD47" s="85"/>
      <c r="UKE47" s="85"/>
      <c r="UKF47" s="85"/>
      <c r="UKG47" s="85"/>
      <c r="UKH47" s="85"/>
      <c r="UKI47" s="85"/>
      <c r="UKJ47" s="85"/>
      <c r="UKK47" s="85"/>
      <c r="UKL47" s="85"/>
      <c r="UKM47" s="85"/>
      <c r="UKN47" s="85"/>
      <c r="UKO47" s="85"/>
      <c r="UKP47" s="85"/>
      <c r="UKQ47" s="85"/>
      <c r="UKR47" s="85"/>
      <c r="UKS47" s="85"/>
      <c r="UKT47" s="85"/>
      <c r="UKU47" s="85"/>
      <c r="UKV47" s="85"/>
      <c r="UKW47" s="85"/>
      <c r="UKX47" s="85"/>
      <c r="UKY47" s="85"/>
      <c r="UKZ47" s="85"/>
      <c r="ULA47" s="85"/>
      <c r="ULB47" s="85"/>
      <c r="ULC47" s="85"/>
      <c r="ULD47" s="85"/>
      <c r="ULE47" s="85"/>
      <c r="ULF47" s="85"/>
      <c r="ULG47" s="85"/>
      <c r="ULH47" s="85"/>
      <c r="ULI47" s="85"/>
      <c r="ULJ47" s="85"/>
      <c r="ULK47" s="85"/>
      <c r="ULL47" s="85"/>
      <c r="ULM47" s="85"/>
      <c r="ULN47" s="85"/>
      <c r="ULO47" s="85"/>
      <c r="ULP47" s="85"/>
      <c r="ULQ47" s="85"/>
      <c r="ULR47" s="85"/>
      <c r="ULS47" s="85"/>
      <c r="ULT47" s="85"/>
      <c r="ULU47" s="85"/>
      <c r="ULV47" s="85"/>
      <c r="ULW47" s="85"/>
      <c r="ULX47" s="85"/>
      <c r="ULY47" s="85"/>
      <c r="ULZ47" s="85"/>
      <c r="UMA47" s="85"/>
      <c r="UMB47" s="85"/>
      <c r="UMC47" s="85"/>
      <c r="UMD47" s="85"/>
      <c r="UME47" s="85"/>
      <c r="UMF47" s="85"/>
      <c r="UMG47" s="85"/>
      <c r="UMH47" s="85"/>
      <c r="UMI47" s="85"/>
      <c r="UMJ47" s="85"/>
      <c r="UMK47" s="85"/>
      <c r="UML47" s="85"/>
      <c r="UMM47" s="85"/>
      <c r="UMN47" s="85"/>
      <c r="UMO47" s="85"/>
      <c r="UMP47" s="85"/>
      <c r="UMQ47" s="85"/>
      <c r="UMR47" s="85"/>
      <c r="UMS47" s="85"/>
      <c r="UMT47" s="85"/>
      <c r="UMU47" s="85"/>
      <c r="UMV47" s="85"/>
      <c r="UMW47" s="85"/>
      <c r="UMX47" s="85"/>
      <c r="UMY47" s="85"/>
      <c r="UMZ47" s="85"/>
      <c r="UNA47" s="85"/>
      <c r="UNB47" s="85"/>
      <c r="UNC47" s="85"/>
      <c r="UND47" s="85"/>
      <c r="UNE47" s="85"/>
      <c r="UNF47" s="85"/>
      <c r="UNG47" s="85"/>
      <c r="UNH47" s="85"/>
      <c r="UNI47" s="85"/>
      <c r="UNJ47" s="85"/>
      <c r="UNK47" s="85"/>
      <c r="UNL47" s="85"/>
      <c r="UNM47" s="85"/>
      <c r="UNN47" s="85"/>
      <c r="UNO47" s="85"/>
      <c r="UNP47" s="85"/>
      <c r="UNQ47" s="85"/>
      <c r="UNR47" s="85"/>
      <c r="UNS47" s="85"/>
      <c r="UNT47" s="85"/>
      <c r="UNU47" s="85"/>
      <c r="UNV47" s="85"/>
      <c r="UNW47" s="85"/>
      <c r="UNX47" s="85"/>
      <c r="UNY47" s="85"/>
      <c r="UNZ47" s="85"/>
      <c r="UOA47" s="85"/>
      <c r="UOB47" s="85"/>
      <c r="UOC47" s="85"/>
      <c r="UOD47" s="85"/>
      <c r="UOE47" s="85"/>
      <c r="UOF47" s="85"/>
      <c r="UOG47" s="85"/>
      <c r="UOH47" s="85"/>
      <c r="UOI47" s="85"/>
      <c r="UOJ47" s="85"/>
      <c r="UOK47" s="85"/>
      <c r="UOL47" s="85"/>
      <c r="UOM47" s="85"/>
      <c r="UON47" s="85"/>
      <c r="UOO47" s="85"/>
      <c r="UOP47" s="85"/>
      <c r="UOQ47" s="85"/>
      <c r="UOR47" s="85"/>
      <c r="UOS47" s="85"/>
      <c r="UOT47" s="85"/>
      <c r="UOU47" s="85"/>
      <c r="UOV47" s="85"/>
      <c r="UOW47" s="85"/>
      <c r="UOX47" s="85"/>
      <c r="UOY47" s="85"/>
      <c r="UOZ47" s="85"/>
      <c r="UPA47" s="85"/>
      <c r="UPB47" s="85"/>
      <c r="UPC47" s="85"/>
      <c r="UPD47" s="85"/>
      <c r="UPE47" s="85"/>
      <c r="UPF47" s="85"/>
      <c r="UPG47" s="85"/>
      <c r="UPH47" s="85"/>
      <c r="UPI47" s="85"/>
      <c r="UPJ47" s="85"/>
      <c r="UPK47" s="85"/>
      <c r="UPL47" s="85"/>
      <c r="UPM47" s="85"/>
      <c r="UPN47" s="85"/>
      <c r="UPO47" s="85"/>
      <c r="UPP47" s="85"/>
      <c r="UPQ47" s="85"/>
      <c r="UPR47" s="85"/>
      <c r="UPS47" s="85"/>
      <c r="UPT47" s="85"/>
      <c r="UPU47" s="85"/>
      <c r="UPV47" s="85"/>
      <c r="UPW47" s="85"/>
      <c r="UPX47" s="85"/>
      <c r="UPY47" s="85"/>
      <c r="UPZ47" s="85"/>
      <c r="UQA47" s="85"/>
      <c r="UQB47" s="85"/>
      <c r="UQC47" s="85"/>
      <c r="UQD47" s="85"/>
      <c r="UQE47" s="85"/>
      <c r="UQF47" s="85"/>
      <c r="UQG47" s="85"/>
      <c r="UQH47" s="85"/>
      <c r="UQI47" s="85"/>
      <c r="UQJ47" s="85"/>
      <c r="UQK47" s="85"/>
      <c r="UQL47" s="85"/>
      <c r="UQM47" s="85"/>
      <c r="UQN47" s="85"/>
      <c r="UQO47" s="85"/>
      <c r="UQP47" s="85"/>
      <c r="UQQ47" s="85"/>
      <c r="UQR47" s="85"/>
      <c r="UQS47" s="85"/>
      <c r="UQT47" s="85"/>
      <c r="UQU47" s="85"/>
      <c r="UQV47" s="85"/>
      <c r="UQW47" s="85"/>
      <c r="UQX47" s="85"/>
      <c r="UQY47" s="85"/>
      <c r="UQZ47" s="85"/>
      <c r="URA47" s="85"/>
      <c r="URB47" s="85"/>
      <c r="URC47" s="85"/>
      <c r="URD47" s="85"/>
      <c r="URE47" s="85"/>
      <c r="URF47" s="85"/>
      <c r="URG47" s="85"/>
      <c r="URH47" s="85"/>
      <c r="URI47" s="85"/>
      <c r="URJ47" s="85"/>
      <c r="URK47" s="85"/>
      <c r="URL47" s="85"/>
      <c r="URM47" s="85"/>
      <c r="URN47" s="85"/>
      <c r="URO47" s="85"/>
      <c r="URP47" s="85"/>
      <c r="URQ47" s="85"/>
      <c r="URR47" s="85"/>
      <c r="URS47" s="85"/>
      <c r="URT47" s="85"/>
      <c r="URU47" s="85"/>
      <c r="URV47" s="85"/>
      <c r="URW47" s="85"/>
      <c r="URX47" s="85"/>
      <c r="URY47" s="85"/>
      <c r="URZ47" s="85"/>
      <c r="USA47" s="85"/>
      <c r="USB47" s="85"/>
      <c r="USC47" s="85"/>
      <c r="USD47" s="85"/>
      <c r="USE47" s="85"/>
      <c r="USF47" s="85"/>
      <c r="USG47" s="85"/>
      <c r="USH47" s="85"/>
      <c r="USI47" s="85"/>
      <c r="USJ47" s="85"/>
      <c r="USK47" s="85"/>
      <c r="USL47" s="85"/>
      <c r="USM47" s="85"/>
      <c r="USN47" s="85"/>
      <c r="USO47" s="85"/>
      <c r="USP47" s="85"/>
      <c r="USQ47" s="85"/>
      <c r="USR47" s="85"/>
      <c r="USS47" s="85"/>
      <c r="UST47" s="85"/>
      <c r="USU47" s="85"/>
      <c r="USV47" s="85"/>
      <c r="USW47" s="85"/>
      <c r="USX47" s="85"/>
      <c r="USY47" s="85"/>
      <c r="USZ47" s="85"/>
      <c r="UTA47" s="85"/>
      <c r="UTB47" s="85"/>
      <c r="UTC47" s="85"/>
      <c r="UTD47" s="85"/>
      <c r="UTE47" s="85"/>
      <c r="UTF47" s="85"/>
      <c r="UTG47" s="85"/>
      <c r="UTH47" s="85"/>
      <c r="UTI47" s="85"/>
      <c r="UTJ47" s="85"/>
      <c r="UTK47" s="85"/>
      <c r="UTL47" s="85"/>
      <c r="UTM47" s="85"/>
      <c r="UTN47" s="85"/>
      <c r="UTO47" s="85"/>
      <c r="UTP47" s="85"/>
      <c r="UTQ47" s="85"/>
      <c r="UTR47" s="85"/>
      <c r="UTS47" s="85"/>
      <c r="UTT47" s="85"/>
      <c r="UTU47" s="85"/>
      <c r="UTV47" s="85"/>
      <c r="UTW47" s="85"/>
      <c r="UTX47" s="85"/>
      <c r="UTY47" s="85"/>
      <c r="UTZ47" s="85"/>
      <c r="UUA47" s="85"/>
      <c r="UUB47" s="85"/>
      <c r="UUC47" s="85"/>
      <c r="UUD47" s="85"/>
      <c r="UUE47" s="85"/>
      <c r="UUF47" s="85"/>
      <c r="UUG47" s="85"/>
      <c r="UUH47" s="85"/>
      <c r="UUI47" s="85"/>
      <c r="UUJ47" s="85"/>
      <c r="UUK47" s="85"/>
      <c r="UUL47" s="85"/>
      <c r="UUM47" s="85"/>
      <c r="UUN47" s="85"/>
      <c r="UUO47" s="85"/>
      <c r="UUP47" s="85"/>
      <c r="UUQ47" s="85"/>
      <c r="UUR47" s="85"/>
      <c r="UUS47" s="85"/>
      <c r="UUT47" s="85"/>
      <c r="UUU47" s="85"/>
      <c r="UUV47" s="85"/>
      <c r="UUW47" s="85"/>
      <c r="UUX47" s="85"/>
      <c r="UUY47" s="85"/>
      <c r="UUZ47" s="85"/>
      <c r="UVA47" s="85"/>
      <c r="UVB47" s="85"/>
      <c r="UVC47" s="85"/>
      <c r="UVD47" s="85"/>
      <c r="UVE47" s="85"/>
      <c r="UVF47" s="85"/>
      <c r="UVG47" s="85"/>
      <c r="UVH47" s="85"/>
      <c r="UVI47" s="85"/>
      <c r="UVJ47" s="85"/>
      <c r="UVK47" s="85"/>
      <c r="UVL47" s="85"/>
      <c r="UVM47" s="85"/>
      <c r="UVN47" s="85"/>
      <c r="UVO47" s="85"/>
      <c r="UVP47" s="85"/>
      <c r="UVQ47" s="85"/>
      <c r="UVR47" s="85"/>
      <c r="UVS47" s="85"/>
      <c r="UVT47" s="85"/>
      <c r="UVU47" s="85"/>
      <c r="UVV47" s="85"/>
      <c r="UVW47" s="85"/>
      <c r="UVX47" s="85"/>
      <c r="UVY47" s="85"/>
      <c r="UVZ47" s="85"/>
      <c r="UWA47" s="85"/>
      <c r="UWB47" s="85"/>
      <c r="UWC47" s="85"/>
      <c r="UWD47" s="85"/>
      <c r="UWE47" s="85"/>
      <c r="UWF47" s="85"/>
      <c r="UWG47" s="85"/>
      <c r="UWH47" s="85"/>
      <c r="UWI47" s="85"/>
      <c r="UWJ47" s="85"/>
      <c r="UWK47" s="85"/>
      <c r="UWL47" s="85"/>
      <c r="UWM47" s="85"/>
      <c r="UWN47" s="85"/>
      <c r="UWO47" s="85"/>
      <c r="UWP47" s="85"/>
      <c r="UWQ47" s="85"/>
      <c r="UWR47" s="85"/>
      <c r="UWS47" s="85"/>
      <c r="UWT47" s="85"/>
      <c r="UWU47" s="85"/>
      <c r="UWV47" s="85"/>
      <c r="UWW47" s="85"/>
      <c r="UWX47" s="85"/>
      <c r="UWY47" s="85"/>
      <c r="UWZ47" s="85"/>
      <c r="UXA47" s="85"/>
      <c r="UXB47" s="85"/>
      <c r="UXC47" s="85"/>
      <c r="UXD47" s="85"/>
      <c r="UXE47" s="85"/>
      <c r="UXF47" s="85"/>
      <c r="UXG47" s="85"/>
      <c r="UXH47" s="85"/>
      <c r="UXI47" s="85"/>
      <c r="UXJ47" s="85"/>
      <c r="UXK47" s="85"/>
      <c r="UXL47" s="85"/>
      <c r="UXM47" s="85"/>
      <c r="UXN47" s="85"/>
      <c r="UXO47" s="85"/>
      <c r="UXP47" s="85"/>
      <c r="UXQ47" s="85"/>
      <c r="UXR47" s="85"/>
      <c r="UXS47" s="85"/>
      <c r="UXT47" s="85"/>
      <c r="UXU47" s="85"/>
      <c r="UXV47" s="85"/>
      <c r="UXW47" s="85"/>
      <c r="UXX47" s="85"/>
      <c r="UXY47" s="85"/>
      <c r="UXZ47" s="85"/>
      <c r="UYA47" s="85"/>
      <c r="UYB47" s="85"/>
      <c r="UYC47" s="85"/>
      <c r="UYD47" s="85"/>
      <c r="UYE47" s="85"/>
      <c r="UYF47" s="85"/>
      <c r="UYG47" s="85"/>
      <c r="UYH47" s="85"/>
      <c r="UYI47" s="85"/>
      <c r="UYJ47" s="85"/>
      <c r="UYK47" s="85"/>
      <c r="UYL47" s="85"/>
      <c r="UYM47" s="85"/>
      <c r="UYN47" s="85"/>
      <c r="UYO47" s="85"/>
      <c r="UYP47" s="85"/>
      <c r="UYQ47" s="85"/>
      <c r="UYR47" s="85"/>
      <c r="UYS47" s="85"/>
      <c r="UYT47" s="85"/>
      <c r="UYU47" s="85"/>
      <c r="UYV47" s="85"/>
      <c r="UYW47" s="85"/>
      <c r="UYX47" s="85"/>
      <c r="UYY47" s="85"/>
      <c r="UYZ47" s="85"/>
      <c r="UZA47" s="85"/>
      <c r="UZB47" s="85"/>
      <c r="UZC47" s="85"/>
      <c r="UZD47" s="85"/>
      <c r="UZE47" s="85"/>
      <c r="UZF47" s="85"/>
      <c r="UZG47" s="85"/>
      <c r="UZH47" s="85"/>
      <c r="UZI47" s="85"/>
      <c r="UZJ47" s="85"/>
      <c r="UZK47" s="85"/>
      <c r="UZL47" s="85"/>
      <c r="UZM47" s="85"/>
      <c r="UZN47" s="85"/>
      <c r="UZO47" s="85"/>
      <c r="UZP47" s="85"/>
      <c r="UZQ47" s="85"/>
      <c r="UZR47" s="85"/>
      <c r="UZS47" s="85"/>
      <c r="UZT47" s="85"/>
      <c r="UZU47" s="85"/>
      <c r="UZV47" s="85"/>
      <c r="UZW47" s="85"/>
      <c r="UZX47" s="85"/>
      <c r="UZY47" s="85"/>
      <c r="UZZ47" s="85"/>
      <c r="VAA47" s="85"/>
      <c r="VAB47" s="85"/>
      <c r="VAC47" s="85"/>
      <c r="VAD47" s="85"/>
      <c r="VAE47" s="85"/>
      <c r="VAF47" s="85"/>
      <c r="VAG47" s="85"/>
      <c r="VAH47" s="85"/>
      <c r="VAI47" s="85"/>
      <c r="VAJ47" s="85"/>
      <c r="VAK47" s="85"/>
      <c r="VAL47" s="85"/>
      <c r="VAM47" s="85"/>
      <c r="VAN47" s="85"/>
      <c r="VAO47" s="85"/>
      <c r="VAP47" s="85"/>
      <c r="VAQ47" s="85"/>
      <c r="VAR47" s="85"/>
      <c r="VAS47" s="85"/>
      <c r="VAT47" s="85"/>
      <c r="VAU47" s="85"/>
      <c r="VAV47" s="85"/>
      <c r="VAW47" s="85"/>
      <c r="VAX47" s="85"/>
      <c r="VAY47" s="85"/>
      <c r="VAZ47" s="85"/>
      <c r="VBA47" s="85"/>
      <c r="VBB47" s="85"/>
      <c r="VBC47" s="85"/>
      <c r="VBD47" s="85"/>
      <c r="VBE47" s="85"/>
      <c r="VBF47" s="85"/>
      <c r="VBG47" s="85"/>
      <c r="VBH47" s="85"/>
      <c r="VBI47" s="85"/>
      <c r="VBJ47" s="85"/>
      <c r="VBK47" s="85"/>
      <c r="VBL47" s="85"/>
      <c r="VBM47" s="85"/>
      <c r="VBN47" s="85"/>
      <c r="VBO47" s="85"/>
      <c r="VBP47" s="85"/>
      <c r="VBQ47" s="85"/>
      <c r="VBR47" s="85"/>
      <c r="VBS47" s="85"/>
      <c r="VBT47" s="85"/>
      <c r="VBU47" s="85"/>
      <c r="VBV47" s="85"/>
      <c r="VBW47" s="85"/>
      <c r="VBX47" s="85"/>
      <c r="VBY47" s="85"/>
      <c r="VBZ47" s="85"/>
      <c r="VCA47" s="85"/>
      <c r="VCB47" s="85"/>
      <c r="VCC47" s="85"/>
      <c r="VCD47" s="85"/>
      <c r="VCE47" s="85"/>
      <c r="VCF47" s="85"/>
      <c r="VCG47" s="85"/>
      <c r="VCH47" s="85"/>
      <c r="VCI47" s="85"/>
      <c r="VCJ47" s="85"/>
      <c r="VCK47" s="85"/>
      <c r="VCL47" s="85"/>
      <c r="VCM47" s="85"/>
      <c r="VCN47" s="85"/>
      <c r="VCO47" s="85"/>
      <c r="VCP47" s="85"/>
      <c r="VCQ47" s="85"/>
      <c r="VCR47" s="85"/>
      <c r="VCS47" s="85"/>
      <c r="VCT47" s="85"/>
      <c r="VCU47" s="85"/>
      <c r="VCV47" s="85"/>
      <c r="VCW47" s="85"/>
      <c r="VCX47" s="85"/>
      <c r="VCY47" s="85"/>
      <c r="VCZ47" s="85"/>
      <c r="VDA47" s="85"/>
      <c r="VDB47" s="85"/>
      <c r="VDC47" s="85"/>
      <c r="VDD47" s="85"/>
      <c r="VDE47" s="85"/>
      <c r="VDF47" s="85"/>
      <c r="VDG47" s="85"/>
      <c r="VDH47" s="85"/>
      <c r="VDI47" s="85"/>
      <c r="VDJ47" s="85"/>
      <c r="VDK47" s="85"/>
      <c r="VDL47" s="85"/>
      <c r="VDM47" s="85"/>
      <c r="VDN47" s="85"/>
      <c r="VDO47" s="85"/>
      <c r="VDP47" s="85"/>
      <c r="VDQ47" s="85"/>
      <c r="VDR47" s="85"/>
      <c r="VDS47" s="85"/>
      <c r="VDT47" s="85"/>
      <c r="VDU47" s="85"/>
      <c r="VDV47" s="85"/>
      <c r="VDW47" s="85"/>
      <c r="VDX47" s="85"/>
      <c r="VDY47" s="85"/>
      <c r="VDZ47" s="85"/>
      <c r="VEA47" s="85"/>
      <c r="VEB47" s="85"/>
      <c r="VEC47" s="85"/>
      <c r="VED47" s="85"/>
      <c r="VEE47" s="85"/>
      <c r="VEF47" s="85"/>
      <c r="VEG47" s="85"/>
      <c r="VEH47" s="85"/>
      <c r="VEI47" s="85"/>
      <c r="VEJ47" s="85"/>
      <c r="VEK47" s="85"/>
      <c r="VEL47" s="85"/>
      <c r="VEM47" s="85"/>
      <c r="VEN47" s="85"/>
      <c r="VEO47" s="85"/>
      <c r="VEP47" s="85"/>
      <c r="VEQ47" s="85"/>
      <c r="VER47" s="85"/>
      <c r="VES47" s="85"/>
      <c r="VET47" s="85"/>
      <c r="VEU47" s="85"/>
      <c r="VEV47" s="85"/>
      <c r="VEW47" s="85"/>
      <c r="VEX47" s="85"/>
      <c r="VEY47" s="85"/>
      <c r="VEZ47" s="85"/>
      <c r="VFA47" s="85"/>
      <c r="VFB47" s="85"/>
      <c r="VFC47" s="85"/>
      <c r="VFD47" s="85"/>
      <c r="VFE47" s="85"/>
      <c r="VFF47" s="85"/>
      <c r="VFG47" s="85"/>
      <c r="VFH47" s="85"/>
      <c r="VFI47" s="85"/>
      <c r="VFJ47" s="85"/>
      <c r="VFK47" s="85"/>
      <c r="VFL47" s="85"/>
      <c r="VFM47" s="85"/>
      <c r="VFN47" s="85"/>
      <c r="VFO47" s="85"/>
      <c r="VFP47" s="85"/>
      <c r="VFQ47" s="85"/>
      <c r="VFR47" s="85"/>
      <c r="VFS47" s="85"/>
      <c r="VFT47" s="85"/>
      <c r="VFU47" s="85"/>
      <c r="VFV47" s="85"/>
      <c r="VFW47" s="85"/>
      <c r="VFX47" s="85"/>
      <c r="VFY47" s="85"/>
      <c r="VFZ47" s="85"/>
      <c r="VGA47" s="85"/>
      <c r="VGB47" s="85"/>
      <c r="VGC47" s="85"/>
      <c r="VGD47" s="85"/>
      <c r="VGE47" s="85"/>
      <c r="VGF47" s="85"/>
      <c r="VGG47" s="85"/>
      <c r="VGH47" s="85"/>
      <c r="VGI47" s="85"/>
      <c r="VGJ47" s="85"/>
      <c r="VGK47" s="85"/>
      <c r="VGL47" s="85"/>
      <c r="VGM47" s="85"/>
      <c r="VGN47" s="85"/>
      <c r="VGO47" s="85"/>
      <c r="VGP47" s="85"/>
      <c r="VGQ47" s="85"/>
      <c r="VGR47" s="85"/>
      <c r="VGS47" s="85"/>
      <c r="VGT47" s="85"/>
      <c r="VGU47" s="85"/>
      <c r="VGV47" s="85"/>
      <c r="VGW47" s="85"/>
      <c r="VGX47" s="85"/>
      <c r="VGY47" s="85"/>
      <c r="VGZ47" s="85"/>
      <c r="VHA47" s="85"/>
      <c r="VHB47" s="85"/>
      <c r="VHC47" s="85"/>
      <c r="VHD47" s="85"/>
      <c r="VHE47" s="85"/>
      <c r="VHF47" s="85"/>
      <c r="VHG47" s="85"/>
      <c r="VHH47" s="85"/>
      <c r="VHI47" s="85"/>
      <c r="VHJ47" s="85"/>
      <c r="VHK47" s="85"/>
      <c r="VHL47" s="85"/>
      <c r="VHM47" s="85"/>
      <c r="VHN47" s="85"/>
      <c r="VHO47" s="85"/>
      <c r="VHP47" s="85"/>
      <c r="VHQ47" s="85"/>
      <c r="VHR47" s="85"/>
      <c r="VHS47" s="85"/>
      <c r="VHT47" s="85"/>
      <c r="VHU47" s="85"/>
      <c r="VHV47" s="85"/>
      <c r="VHW47" s="85"/>
      <c r="VHX47" s="85"/>
      <c r="VHY47" s="85"/>
      <c r="VHZ47" s="85"/>
      <c r="VIA47" s="85"/>
      <c r="VIB47" s="85"/>
      <c r="VIC47" s="85"/>
      <c r="VID47" s="85"/>
      <c r="VIE47" s="85"/>
      <c r="VIF47" s="85"/>
      <c r="VIG47" s="85"/>
      <c r="VIH47" s="85"/>
      <c r="VII47" s="85"/>
      <c r="VIJ47" s="85"/>
      <c r="VIK47" s="85"/>
      <c r="VIL47" s="85"/>
      <c r="VIM47" s="85"/>
      <c r="VIN47" s="85"/>
      <c r="VIO47" s="85"/>
      <c r="VIP47" s="85"/>
      <c r="VIQ47" s="85"/>
      <c r="VIR47" s="85"/>
      <c r="VIS47" s="85"/>
      <c r="VIT47" s="85"/>
      <c r="VIU47" s="85"/>
      <c r="VIV47" s="85"/>
      <c r="VIW47" s="85"/>
      <c r="VIX47" s="85"/>
      <c r="VIY47" s="85"/>
      <c r="VIZ47" s="85"/>
      <c r="VJA47" s="85"/>
      <c r="VJB47" s="85"/>
      <c r="VJC47" s="85"/>
      <c r="VJD47" s="85"/>
      <c r="VJE47" s="85"/>
      <c r="VJF47" s="85"/>
      <c r="VJG47" s="85"/>
      <c r="VJH47" s="85"/>
      <c r="VJI47" s="85"/>
      <c r="VJJ47" s="85"/>
      <c r="VJK47" s="85"/>
      <c r="VJL47" s="85"/>
      <c r="VJM47" s="85"/>
      <c r="VJN47" s="85"/>
      <c r="VJO47" s="85"/>
      <c r="VJP47" s="85"/>
      <c r="VJQ47" s="85"/>
      <c r="VJR47" s="85"/>
      <c r="VJS47" s="85"/>
      <c r="VJT47" s="85"/>
      <c r="VJU47" s="85"/>
      <c r="VJV47" s="85"/>
      <c r="VJW47" s="85"/>
      <c r="VJX47" s="85"/>
      <c r="VJY47" s="85"/>
      <c r="VJZ47" s="85"/>
      <c r="VKA47" s="85"/>
      <c r="VKB47" s="85"/>
      <c r="VKC47" s="85"/>
      <c r="VKD47" s="85"/>
      <c r="VKE47" s="85"/>
      <c r="VKF47" s="85"/>
      <c r="VKG47" s="85"/>
      <c r="VKH47" s="85"/>
      <c r="VKI47" s="85"/>
      <c r="VKJ47" s="85"/>
      <c r="VKK47" s="85"/>
      <c r="VKL47" s="85"/>
      <c r="VKM47" s="85"/>
      <c r="VKN47" s="85"/>
      <c r="VKO47" s="85"/>
      <c r="VKP47" s="85"/>
      <c r="VKQ47" s="85"/>
      <c r="VKR47" s="85"/>
      <c r="VKS47" s="85"/>
      <c r="VKT47" s="85"/>
      <c r="VKU47" s="85"/>
      <c r="VKV47" s="85"/>
      <c r="VKW47" s="85"/>
      <c r="VKX47" s="85"/>
      <c r="VKY47" s="85"/>
      <c r="VKZ47" s="85"/>
      <c r="VLA47" s="85"/>
      <c r="VLB47" s="85"/>
      <c r="VLC47" s="85"/>
      <c r="VLD47" s="85"/>
      <c r="VLE47" s="85"/>
      <c r="VLF47" s="85"/>
      <c r="VLG47" s="85"/>
      <c r="VLH47" s="85"/>
      <c r="VLI47" s="85"/>
      <c r="VLJ47" s="85"/>
      <c r="VLK47" s="85"/>
      <c r="VLL47" s="85"/>
      <c r="VLM47" s="85"/>
      <c r="VLN47" s="85"/>
      <c r="VLO47" s="85"/>
      <c r="VLP47" s="85"/>
      <c r="VLQ47" s="85"/>
      <c r="VLR47" s="85"/>
      <c r="VLS47" s="85"/>
      <c r="VLT47" s="85"/>
      <c r="VLU47" s="85"/>
      <c r="VLV47" s="85"/>
      <c r="VLW47" s="85"/>
      <c r="VLX47" s="85"/>
      <c r="VLY47" s="85"/>
      <c r="VLZ47" s="85"/>
      <c r="VMA47" s="85"/>
      <c r="VMB47" s="85"/>
      <c r="VMC47" s="85"/>
      <c r="VMD47" s="85"/>
      <c r="VME47" s="85"/>
      <c r="VMF47" s="85"/>
      <c r="VMG47" s="85"/>
      <c r="VMH47" s="85"/>
      <c r="VMI47" s="85"/>
      <c r="VMJ47" s="85"/>
      <c r="VMK47" s="85"/>
      <c r="VML47" s="85"/>
      <c r="VMM47" s="85"/>
      <c r="VMN47" s="85"/>
      <c r="VMO47" s="85"/>
      <c r="VMP47" s="85"/>
      <c r="VMQ47" s="85"/>
      <c r="VMR47" s="85"/>
      <c r="VMS47" s="85"/>
      <c r="VMT47" s="85"/>
      <c r="VMU47" s="85"/>
      <c r="VMV47" s="85"/>
      <c r="VMW47" s="85"/>
      <c r="VMX47" s="85"/>
      <c r="VMY47" s="85"/>
      <c r="VMZ47" s="85"/>
      <c r="VNA47" s="85"/>
      <c r="VNB47" s="85"/>
      <c r="VNC47" s="85"/>
      <c r="VND47" s="85"/>
      <c r="VNE47" s="85"/>
      <c r="VNF47" s="85"/>
      <c r="VNG47" s="85"/>
      <c r="VNH47" s="85"/>
      <c r="VNI47" s="85"/>
      <c r="VNJ47" s="85"/>
      <c r="VNK47" s="85"/>
      <c r="VNL47" s="85"/>
      <c r="VNM47" s="85"/>
      <c r="VNN47" s="85"/>
      <c r="VNO47" s="85"/>
      <c r="VNP47" s="85"/>
      <c r="VNQ47" s="85"/>
      <c r="VNR47" s="85"/>
      <c r="VNS47" s="85"/>
      <c r="VNT47" s="85"/>
      <c r="VNU47" s="85"/>
      <c r="VNV47" s="85"/>
      <c r="VNW47" s="85"/>
      <c r="VNX47" s="85"/>
      <c r="VNY47" s="85"/>
      <c r="VNZ47" s="85"/>
      <c r="VOA47" s="85"/>
      <c r="VOB47" s="85"/>
      <c r="VOC47" s="85"/>
      <c r="VOD47" s="85"/>
      <c r="VOE47" s="85"/>
      <c r="VOF47" s="85"/>
      <c r="VOG47" s="85"/>
      <c r="VOH47" s="85"/>
      <c r="VOI47" s="85"/>
      <c r="VOJ47" s="85"/>
      <c r="VOK47" s="85"/>
      <c r="VOL47" s="85"/>
      <c r="VOM47" s="85"/>
      <c r="VON47" s="85"/>
      <c r="VOO47" s="85"/>
      <c r="VOP47" s="85"/>
      <c r="VOQ47" s="85"/>
      <c r="VOR47" s="85"/>
      <c r="VOS47" s="85"/>
      <c r="VOT47" s="85"/>
      <c r="VOU47" s="85"/>
      <c r="VOV47" s="85"/>
      <c r="VOW47" s="85"/>
      <c r="VOX47" s="85"/>
      <c r="VOY47" s="85"/>
      <c r="VOZ47" s="85"/>
      <c r="VPA47" s="85"/>
      <c r="VPB47" s="85"/>
      <c r="VPC47" s="85"/>
      <c r="VPD47" s="85"/>
      <c r="VPE47" s="85"/>
      <c r="VPF47" s="85"/>
      <c r="VPG47" s="85"/>
      <c r="VPH47" s="85"/>
      <c r="VPI47" s="85"/>
      <c r="VPJ47" s="85"/>
      <c r="VPK47" s="85"/>
      <c r="VPL47" s="85"/>
      <c r="VPM47" s="85"/>
      <c r="VPN47" s="85"/>
      <c r="VPO47" s="85"/>
      <c r="VPP47" s="85"/>
      <c r="VPQ47" s="85"/>
      <c r="VPR47" s="85"/>
      <c r="VPS47" s="85"/>
      <c r="VPT47" s="85"/>
      <c r="VPU47" s="85"/>
      <c r="VPV47" s="85"/>
      <c r="VPW47" s="85"/>
      <c r="VPX47" s="85"/>
      <c r="VPY47" s="85"/>
      <c r="VPZ47" s="85"/>
      <c r="VQA47" s="85"/>
      <c r="VQB47" s="85"/>
      <c r="VQC47" s="85"/>
      <c r="VQD47" s="85"/>
      <c r="VQE47" s="85"/>
      <c r="VQF47" s="85"/>
      <c r="VQG47" s="85"/>
      <c r="VQH47" s="85"/>
      <c r="VQI47" s="85"/>
      <c r="VQJ47" s="85"/>
      <c r="VQK47" s="85"/>
      <c r="VQL47" s="85"/>
      <c r="VQM47" s="85"/>
      <c r="VQN47" s="85"/>
      <c r="VQO47" s="85"/>
      <c r="VQP47" s="85"/>
      <c r="VQQ47" s="85"/>
      <c r="VQR47" s="85"/>
      <c r="VQS47" s="85"/>
      <c r="VQT47" s="85"/>
      <c r="VQU47" s="85"/>
      <c r="VQV47" s="85"/>
      <c r="VQW47" s="85"/>
      <c r="VQX47" s="85"/>
      <c r="VQY47" s="85"/>
      <c r="VQZ47" s="85"/>
      <c r="VRA47" s="85"/>
      <c r="VRB47" s="85"/>
      <c r="VRC47" s="85"/>
      <c r="VRD47" s="85"/>
      <c r="VRE47" s="85"/>
      <c r="VRF47" s="85"/>
      <c r="VRG47" s="85"/>
      <c r="VRH47" s="85"/>
      <c r="VRI47" s="85"/>
      <c r="VRJ47" s="85"/>
      <c r="VRK47" s="85"/>
      <c r="VRL47" s="85"/>
      <c r="VRM47" s="85"/>
      <c r="VRN47" s="85"/>
      <c r="VRO47" s="85"/>
      <c r="VRP47" s="85"/>
      <c r="VRQ47" s="85"/>
      <c r="VRR47" s="85"/>
      <c r="VRS47" s="85"/>
      <c r="VRT47" s="85"/>
      <c r="VRU47" s="85"/>
      <c r="VRV47" s="85"/>
      <c r="VRW47" s="85"/>
      <c r="VRX47" s="85"/>
      <c r="VRY47" s="85"/>
      <c r="VRZ47" s="85"/>
      <c r="VSA47" s="85"/>
      <c r="VSB47" s="85"/>
      <c r="VSC47" s="85"/>
      <c r="VSD47" s="85"/>
      <c r="VSE47" s="85"/>
      <c r="VSF47" s="85"/>
      <c r="VSG47" s="85"/>
      <c r="VSH47" s="85"/>
      <c r="VSI47" s="85"/>
      <c r="VSJ47" s="85"/>
      <c r="VSK47" s="85"/>
      <c r="VSL47" s="85"/>
      <c r="VSM47" s="85"/>
      <c r="VSN47" s="85"/>
      <c r="VSO47" s="85"/>
      <c r="VSP47" s="85"/>
      <c r="VSQ47" s="85"/>
      <c r="VSR47" s="85"/>
      <c r="VSS47" s="85"/>
      <c r="VST47" s="85"/>
      <c r="VSU47" s="85"/>
      <c r="VSV47" s="85"/>
      <c r="VSW47" s="85"/>
      <c r="VSX47" s="85"/>
      <c r="VSY47" s="85"/>
      <c r="VSZ47" s="85"/>
      <c r="VTA47" s="85"/>
      <c r="VTB47" s="85"/>
      <c r="VTC47" s="85"/>
      <c r="VTD47" s="85"/>
      <c r="VTE47" s="85"/>
      <c r="VTF47" s="85"/>
      <c r="VTG47" s="85"/>
      <c r="VTH47" s="85"/>
      <c r="VTI47" s="85"/>
      <c r="VTJ47" s="85"/>
      <c r="VTK47" s="85"/>
      <c r="VTL47" s="85"/>
      <c r="VTM47" s="85"/>
      <c r="VTN47" s="85"/>
      <c r="VTO47" s="85"/>
      <c r="VTP47" s="85"/>
      <c r="VTQ47" s="85"/>
      <c r="VTR47" s="85"/>
      <c r="VTS47" s="85"/>
      <c r="VTT47" s="85"/>
      <c r="VTU47" s="85"/>
      <c r="VTV47" s="85"/>
      <c r="VTW47" s="85"/>
      <c r="VTX47" s="85"/>
      <c r="VTY47" s="85"/>
      <c r="VTZ47" s="85"/>
      <c r="VUA47" s="85"/>
      <c r="VUB47" s="85"/>
      <c r="VUC47" s="85"/>
      <c r="VUD47" s="85"/>
      <c r="VUE47" s="85"/>
      <c r="VUF47" s="85"/>
      <c r="VUG47" s="85"/>
      <c r="VUH47" s="85"/>
      <c r="VUI47" s="85"/>
      <c r="VUJ47" s="85"/>
      <c r="VUK47" s="85"/>
      <c r="VUL47" s="85"/>
      <c r="VUM47" s="85"/>
      <c r="VUN47" s="85"/>
      <c r="VUO47" s="85"/>
      <c r="VUP47" s="85"/>
      <c r="VUQ47" s="85"/>
      <c r="VUR47" s="85"/>
      <c r="VUS47" s="85"/>
      <c r="VUT47" s="85"/>
      <c r="VUU47" s="85"/>
      <c r="VUV47" s="85"/>
      <c r="VUW47" s="85"/>
      <c r="VUX47" s="85"/>
      <c r="VUY47" s="85"/>
      <c r="VUZ47" s="85"/>
      <c r="VVA47" s="85"/>
      <c r="VVB47" s="85"/>
      <c r="VVC47" s="85"/>
      <c r="VVD47" s="85"/>
      <c r="VVE47" s="85"/>
      <c r="VVF47" s="85"/>
      <c r="VVG47" s="85"/>
      <c r="VVH47" s="85"/>
      <c r="VVI47" s="85"/>
      <c r="VVJ47" s="85"/>
      <c r="VVK47" s="85"/>
      <c r="VVL47" s="85"/>
      <c r="VVM47" s="85"/>
      <c r="VVN47" s="85"/>
      <c r="VVO47" s="85"/>
      <c r="VVP47" s="85"/>
      <c r="VVQ47" s="85"/>
      <c r="VVR47" s="85"/>
      <c r="VVS47" s="85"/>
      <c r="VVT47" s="85"/>
      <c r="VVU47" s="85"/>
      <c r="VVV47" s="85"/>
      <c r="VVW47" s="85"/>
      <c r="VVX47" s="85"/>
      <c r="VVY47" s="85"/>
      <c r="VVZ47" s="85"/>
      <c r="VWA47" s="85"/>
      <c r="VWB47" s="85"/>
      <c r="VWC47" s="85"/>
      <c r="VWD47" s="85"/>
      <c r="VWE47" s="85"/>
      <c r="VWF47" s="85"/>
      <c r="VWG47" s="85"/>
      <c r="VWH47" s="85"/>
      <c r="VWI47" s="85"/>
      <c r="VWJ47" s="85"/>
      <c r="VWK47" s="85"/>
      <c r="VWL47" s="85"/>
      <c r="VWM47" s="85"/>
      <c r="VWN47" s="85"/>
      <c r="VWO47" s="85"/>
      <c r="VWP47" s="85"/>
      <c r="VWQ47" s="85"/>
      <c r="VWR47" s="85"/>
      <c r="VWS47" s="85"/>
      <c r="VWT47" s="85"/>
      <c r="VWU47" s="85"/>
      <c r="VWV47" s="85"/>
      <c r="VWW47" s="85"/>
      <c r="VWX47" s="85"/>
      <c r="VWY47" s="85"/>
      <c r="VWZ47" s="85"/>
      <c r="VXA47" s="85"/>
      <c r="VXB47" s="85"/>
      <c r="VXC47" s="85"/>
      <c r="VXD47" s="85"/>
      <c r="VXE47" s="85"/>
      <c r="VXF47" s="85"/>
      <c r="VXG47" s="85"/>
      <c r="VXH47" s="85"/>
      <c r="VXI47" s="85"/>
      <c r="VXJ47" s="85"/>
      <c r="VXK47" s="85"/>
      <c r="VXL47" s="85"/>
      <c r="VXM47" s="85"/>
      <c r="VXN47" s="85"/>
      <c r="VXO47" s="85"/>
      <c r="VXP47" s="85"/>
      <c r="VXQ47" s="85"/>
      <c r="VXR47" s="85"/>
      <c r="VXS47" s="85"/>
      <c r="VXT47" s="85"/>
      <c r="VXU47" s="85"/>
      <c r="VXV47" s="85"/>
      <c r="VXW47" s="85"/>
      <c r="VXX47" s="85"/>
      <c r="VXY47" s="85"/>
      <c r="VXZ47" s="85"/>
      <c r="VYA47" s="85"/>
      <c r="VYB47" s="85"/>
      <c r="VYC47" s="85"/>
      <c r="VYD47" s="85"/>
      <c r="VYE47" s="85"/>
      <c r="VYF47" s="85"/>
      <c r="VYG47" s="85"/>
      <c r="VYH47" s="85"/>
      <c r="VYI47" s="85"/>
      <c r="VYJ47" s="85"/>
      <c r="VYK47" s="85"/>
      <c r="VYL47" s="85"/>
      <c r="VYM47" s="85"/>
      <c r="VYN47" s="85"/>
      <c r="VYO47" s="85"/>
      <c r="VYP47" s="85"/>
      <c r="VYQ47" s="85"/>
      <c r="VYR47" s="85"/>
      <c r="VYS47" s="85"/>
      <c r="VYT47" s="85"/>
      <c r="VYU47" s="85"/>
      <c r="VYV47" s="85"/>
      <c r="VYW47" s="85"/>
      <c r="VYX47" s="85"/>
      <c r="VYY47" s="85"/>
      <c r="VYZ47" s="85"/>
      <c r="VZA47" s="85"/>
      <c r="VZB47" s="85"/>
      <c r="VZC47" s="85"/>
      <c r="VZD47" s="85"/>
      <c r="VZE47" s="85"/>
      <c r="VZF47" s="85"/>
      <c r="VZG47" s="85"/>
      <c r="VZH47" s="85"/>
      <c r="VZI47" s="85"/>
      <c r="VZJ47" s="85"/>
      <c r="VZK47" s="85"/>
      <c r="VZL47" s="85"/>
      <c r="VZM47" s="85"/>
      <c r="VZN47" s="85"/>
      <c r="VZO47" s="85"/>
      <c r="VZP47" s="85"/>
      <c r="VZQ47" s="85"/>
      <c r="VZR47" s="85"/>
      <c r="VZS47" s="85"/>
      <c r="VZT47" s="85"/>
      <c r="VZU47" s="85"/>
      <c r="VZV47" s="85"/>
      <c r="VZW47" s="85"/>
      <c r="VZX47" s="85"/>
      <c r="VZY47" s="85"/>
      <c r="VZZ47" s="85"/>
      <c r="WAA47" s="85"/>
      <c r="WAB47" s="85"/>
      <c r="WAC47" s="85"/>
      <c r="WAD47" s="85"/>
      <c r="WAE47" s="85"/>
      <c r="WAF47" s="85"/>
      <c r="WAG47" s="85"/>
      <c r="WAH47" s="85"/>
      <c r="WAI47" s="85"/>
      <c r="WAJ47" s="85"/>
      <c r="WAK47" s="85"/>
      <c r="WAL47" s="85"/>
      <c r="WAM47" s="85"/>
      <c r="WAN47" s="85"/>
      <c r="WAO47" s="85"/>
      <c r="WAP47" s="85"/>
      <c r="WAQ47" s="85"/>
      <c r="WAR47" s="85"/>
      <c r="WAS47" s="85"/>
      <c r="WAT47" s="85"/>
      <c r="WAU47" s="85"/>
      <c r="WAV47" s="85"/>
      <c r="WAW47" s="85"/>
      <c r="WAX47" s="85"/>
      <c r="WAY47" s="85"/>
      <c r="WAZ47" s="85"/>
      <c r="WBA47" s="85"/>
      <c r="WBB47" s="85"/>
      <c r="WBC47" s="85"/>
      <c r="WBD47" s="85"/>
      <c r="WBE47" s="85"/>
      <c r="WBF47" s="85"/>
      <c r="WBG47" s="85"/>
      <c r="WBH47" s="85"/>
      <c r="WBI47" s="85"/>
      <c r="WBJ47" s="85"/>
      <c r="WBK47" s="85"/>
      <c r="WBL47" s="85"/>
      <c r="WBM47" s="85"/>
      <c r="WBN47" s="85"/>
      <c r="WBO47" s="85"/>
      <c r="WBP47" s="85"/>
      <c r="WBQ47" s="85"/>
      <c r="WBR47" s="85"/>
      <c r="WBS47" s="85"/>
      <c r="WBT47" s="85"/>
      <c r="WBU47" s="85"/>
      <c r="WBV47" s="85"/>
      <c r="WBW47" s="85"/>
      <c r="WBX47" s="85"/>
      <c r="WBY47" s="85"/>
      <c r="WBZ47" s="85"/>
      <c r="WCA47" s="85"/>
      <c r="WCB47" s="85"/>
      <c r="WCC47" s="85"/>
      <c r="WCD47" s="85"/>
      <c r="WCE47" s="85"/>
      <c r="WCF47" s="85"/>
      <c r="WCG47" s="85"/>
      <c r="WCH47" s="85"/>
      <c r="WCI47" s="85"/>
      <c r="WCJ47" s="85"/>
      <c r="WCK47" s="85"/>
      <c r="WCL47" s="85"/>
      <c r="WCM47" s="85"/>
      <c r="WCN47" s="85"/>
      <c r="WCO47" s="85"/>
      <c r="WCP47" s="85"/>
      <c r="WCQ47" s="85"/>
      <c r="WCR47" s="85"/>
      <c r="WCS47" s="85"/>
      <c r="WCT47" s="85"/>
      <c r="WCU47" s="85"/>
      <c r="WCV47" s="85"/>
      <c r="WCW47" s="85"/>
      <c r="WCX47" s="85"/>
      <c r="WCY47" s="85"/>
      <c r="WCZ47" s="85"/>
      <c r="WDA47" s="85"/>
      <c r="WDB47" s="85"/>
      <c r="WDC47" s="85"/>
      <c r="WDD47" s="85"/>
      <c r="WDE47" s="85"/>
      <c r="WDF47" s="85"/>
      <c r="WDG47" s="85"/>
      <c r="WDH47" s="85"/>
      <c r="WDI47" s="85"/>
      <c r="WDJ47" s="85"/>
      <c r="WDK47" s="85"/>
      <c r="WDL47" s="85"/>
      <c r="WDM47" s="85"/>
      <c r="WDN47" s="85"/>
      <c r="WDO47" s="85"/>
      <c r="WDP47" s="85"/>
      <c r="WDQ47" s="85"/>
      <c r="WDR47" s="85"/>
      <c r="WDS47" s="85"/>
      <c r="WDT47" s="85"/>
      <c r="WDU47" s="85"/>
      <c r="WDV47" s="85"/>
      <c r="WDW47" s="85"/>
      <c r="WDX47" s="85"/>
      <c r="WDY47" s="85"/>
      <c r="WDZ47" s="85"/>
      <c r="WEA47" s="85"/>
      <c r="WEB47" s="85"/>
      <c r="WEC47" s="85"/>
      <c r="WED47" s="85"/>
      <c r="WEE47" s="85"/>
      <c r="WEF47" s="85"/>
      <c r="WEG47" s="85"/>
      <c r="WEH47" s="85"/>
      <c r="WEI47" s="85"/>
      <c r="WEJ47" s="85"/>
      <c r="WEK47" s="85"/>
      <c r="WEL47" s="85"/>
      <c r="WEM47" s="85"/>
      <c r="WEN47" s="85"/>
      <c r="WEO47" s="85"/>
      <c r="WEP47" s="85"/>
      <c r="WEQ47" s="85"/>
      <c r="WER47" s="85"/>
      <c r="WES47" s="85"/>
      <c r="WET47" s="85"/>
      <c r="WEU47" s="85"/>
      <c r="WEV47" s="85"/>
      <c r="WEW47" s="85"/>
      <c r="WEX47" s="85"/>
      <c r="WEY47" s="85"/>
      <c r="WEZ47" s="85"/>
      <c r="WFA47" s="85"/>
      <c r="WFB47" s="85"/>
      <c r="WFC47" s="85"/>
      <c r="WFD47" s="85"/>
      <c r="WFE47" s="85"/>
      <c r="WFF47" s="85"/>
      <c r="WFG47" s="85"/>
      <c r="WFH47" s="85"/>
      <c r="WFI47" s="85"/>
      <c r="WFJ47" s="85"/>
      <c r="WFK47" s="85"/>
      <c r="WFL47" s="85"/>
      <c r="WFM47" s="85"/>
      <c r="WFN47" s="85"/>
      <c r="WFO47" s="85"/>
      <c r="WFP47" s="85"/>
      <c r="WFQ47" s="85"/>
      <c r="WFR47" s="85"/>
      <c r="WFS47" s="85"/>
      <c r="WFT47" s="85"/>
      <c r="WFU47" s="85"/>
      <c r="WFV47" s="85"/>
      <c r="WFW47" s="85"/>
      <c r="WFX47" s="85"/>
      <c r="WFY47" s="85"/>
      <c r="WFZ47" s="85"/>
      <c r="WGA47" s="85"/>
      <c r="WGB47" s="85"/>
      <c r="WGC47" s="85"/>
      <c r="WGD47" s="85"/>
      <c r="WGE47" s="85"/>
      <c r="WGF47" s="85"/>
      <c r="WGG47" s="85"/>
      <c r="WGH47" s="85"/>
      <c r="WGI47" s="85"/>
      <c r="WGJ47" s="85"/>
      <c r="WGK47" s="85"/>
      <c r="WGL47" s="85"/>
      <c r="WGM47" s="85"/>
      <c r="WGN47" s="85"/>
      <c r="WGO47" s="85"/>
      <c r="WGP47" s="85"/>
      <c r="WGQ47" s="85"/>
      <c r="WGR47" s="85"/>
      <c r="WGS47" s="85"/>
      <c r="WGT47" s="85"/>
      <c r="WGU47" s="85"/>
      <c r="WGV47" s="85"/>
      <c r="WGW47" s="85"/>
      <c r="WGX47" s="85"/>
      <c r="WGY47" s="85"/>
      <c r="WGZ47" s="85"/>
      <c r="WHA47" s="85"/>
      <c r="WHB47" s="85"/>
      <c r="WHC47" s="85"/>
      <c r="WHD47" s="85"/>
      <c r="WHE47" s="85"/>
      <c r="WHF47" s="85"/>
      <c r="WHG47" s="85"/>
      <c r="WHH47" s="85"/>
      <c r="WHI47" s="85"/>
      <c r="WHJ47" s="85"/>
      <c r="WHK47" s="85"/>
      <c r="WHL47" s="85"/>
      <c r="WHM47" s="85"/>
      <c r="WHN47" s="85"/>
      <c r="WHO47" s="85"/>
      <c r="WHP47" s="85"/>
      <c r="WHQ47" s="85"/>
      <c r="WHR47" s="85"/>
      <c r="WHS47" s="85"/>
      <c r="WHT47" s="85"/>
      <c r="WHU47" s="85"/>
      <c r="WHV47" s="85"/>
      <c r="WHW47" s="85"/>
      <c r="WHX47" s="85"/>
      <c r="WHY47" s="85"/>
      <c r="WHZ47" s="85"/>
      <c r="WIA47" s="85"/>
      <c r="WIB47" s="85"/>
      <c r="WIC47" s="85"/>
      <c r="WID47" s="85"/>
      <c r="WIE47" s="85"/>
      <c r="WIF47" s="85"/>
      <c r="WIG47" s="85"/>
      <c r="WIH47" s="85"/>
      <c r="WII47" s="85"/>
      <c r="WIJ47" s="85"/>
      <c r="WIK47" s="85"/>
      <c r="WIL47" s="85"/>
      <c r="WIM47" s="85"/>
      <c r="WIN47" s="85"/>
      <c r="WIO47" s="85"/>
      <c r="WIP47" s="85"/>
      <c r="WIQ47" s="85"/>
      <c r="WIR47" s="85"/>
      <c r="WIS47" s="85"/>
      <c r="WIT47" s="85"/>
      <c r="WIU47" s="85"/>
      <c r="WIV47" s="85"/>
      <c r="WIW47" s="85"/>
      <c r="WIX47" s="85"/>
      <c r="WIY47" s="85"/>
      <c r="WIZ47" s="85"/>
      <c r="WJA47" s="85"/>
      <c r="WJB47" s="85"/>
      <c r="WJC47" s="85"/>
      <c r="WJD47" s="85"/>
      <c r="WJE47" s="85"/>
      <c r="WJF47" s="85"/>
      <c r="WJG47" s="85"/>
      <c r="WJH47" s="85"/>
      <c r="WJI47" s="85"/>
      <c r="WJJ47" s="85"/>
      <c r="WJK47" s="85"/>
      <c r="WJL47" s="85"/>
      <c r="WJM47" s="85"/>
      <c r="WJN47" s="85"/>
      <c r="WJO47" s="85"/>
      <c r="WJP47" s="85"/>
      <c r="WJQ47" s="85"/>
      <c r="WJR47" s="85"/>
      <c r="WJS47" s="85"/>
      <c r="WJT47" s="85"/>
      <c r="WJU47" s="85"/>
      <c r="WJV47" s="85"/>
      <c r="WJW47" s="85"/>
      <c r="WJX47" s="85"/>
      <c r="WJY47" s="85"/>
      <c r="WJZ47" s="85"/>
      <c r="WKA47" s="85"/>
      <c r="WKB47" s="85"/>
      <c r="WKC47" s="85"/>
      <c r="WKD47" s="85"/>
      <c r="WKE47" s="85"/>
      <c r="WKF47" s="85"/>
      <c r="WKG47" s="85"/>
      <c r="WKH47" s="85"/>
      <c r="WKI47" s="85"/>
      <c r="WKJ47" s="85"/>
      <c r="WKK47" s="85"/>
      <c r="WKL47" s="85"/>
      <c r="WKM47" s="85"/>
      <c r="WKN47" s="85"/>
      <c r="WKO47" s="85"/>
      <c r="WKP47" s="85"/>
      <c r="WKQ47" s="85"/>
      <c r="WKR47" s="85"/>
      <c r="WKS47" s="85"/>
      <c r="WKT47" s="85"/>
      <c r="WKU47" s="85"/>
      <c r="WKV47" s="85"/>
      <c r="WKW47" s="85"/>
      <c r="WKX47" s="85"/>
      <c r="WKY47" s="85"/>
      <c r="WKZ47" s="85"/>
      <c r="WLA47" s="85"/>
      <c r="WLB47" s="85"/>
      <c r="WLC47" s="85"/>
      <c r="WLD47" s="85"/>
      <c r="WLE47" s="85"/>
      <c r="WLF47" s="85"/>
      <c r="WLG47" s="85"/>
      <c r="WLH47" s="85"/>
      <c r="WLI47" s="85"/>
      <c r="WLJ47" s="85"/>
      <c r="WLK47" s="85"/>
      <c r="WLL47" s="85"/>
      <c r="WLM47" s="85"/>
      <c r="WLN47" s="85"/>
      <c r="WLO47" s="85"/>
      <c r="WLP47" s="85"/>
      <c r="WLQ47" s="85"/>
      <c r="WLR47" s="85"/>
      <c r="WLS47" s="85"/>
      <c r="WLT47" s="85"/>
      <c r="WLU47" s="85"/>
      <c r="WLV47" s="85"/>
      <c r="WLW47" s="85"/>
      <c r="WLX47" s="85"/>
      <c r="WLY47" s="85"/>
      <c r="WLZ47" s="85"/>
      <c r="WMA47" s="85"/>
      <c r="WMB47" s="85"/>
      <c r="WMC47" s="85"/>
      <c r="WMD47" s="85"/>
      <c r="WME47" s="85"/>
      <c r="WMF47" s="85"/>
      <c r="WMG47" s="85"/>
      <c r="WMH47" s="85"/>
      <c r="WMI47" s="85"/>
      <c r="WMJ47" s="85"/>
      <c r="WMK47" s="85"/>
      <c r="WML47" s="85"/>
      <c r="WMM47" s="85"/>
      <c r="WMN47" s="85"/>
      <c r="WMO47" s="85"/>
      <c r="WMP47" s="85"/>
      <c r="WMQ47" s="85"/>
      <c r="WMR47" s="85"/>
      <c r="WMS47" s="85"/>
      <c r="WMT47" s="85"/>
      <c r="WMU47" s="85"/>
      <c r="WMV47" s="85"/>
      <c r="WMW47" s="85"/>
      <c r="WMX47" s="85"/>
      <c r="WMY47" s="85"/>
      <c r="WMZ47" s="85"/>
      <c r="WNA47" s="85"/>
      <c r="WNB47" s="85"/>
      <c r="WNC47" s="85"/>
      <c r="WND47" s="85"/>
      <c r="WNE47" s="85"/>
      <c r="WNF47" s="85"/>
      <c r="WNG47" s="85"/>
      <c r="WNH47" s="85"/>
      <c r="WNI47" s="85"/>
      <c r="WNJ47" s="85"/>
      <c r="WNK47" s="85"/>
      <c r="WNL47" s="85"/>
      <c r="WNM47" s="85"/>
      <c r="WNN47" s="85"/>
      <c r="WNO47" s="85"/>
      <c r="WNP47" s="85"/>
      <c r="WNQ47" s="85"/>
      <c r="WNR47" s="85"/>
      <c r="WNS47" s="85"/>
      <c r="WNT47" s="85"/>
      <c r="WNU47" s="85"/>
      <c r="WNV47" s="85"/>
      <c r="WNW47" s="85"/>
      <c r="WNX47" s="85"/>
      <c r="WNY47" s="85"/>
      <c r="WNZ47" s="85"/>
      <c r="WOA47" s="85"/>
      <c r="WOB47" s="85"/>
      <c r="WOC47" s="85"/>
      <c r="WOD47" s="85"/>
      <c r="WOE47" s="85"/>
      <c r="WOF47" s="85"/>
      <c r="WOG47" s="85"/>
      <c r="WOH47" s="85"/>
      <c r="WOI47" s="85"/>
      <c r="WOJ47" s="85"/>
      <c r="WOK47" s="85"/>
      <c r="WOL47" s="85"/>
      <c r="WOM47" s="85"/>
      <c r="WON47" s="85"/>
      <c r="WOO47" s="85"/>
      <c r="WOP47" s="85"/>
      <c r="WOQ47" s="85"/>
      <c r="WOR47" s="85"/>
      <c r="WOS47" s="85"/>
      <c r="WOT47" s="85"/>
      <c r="WOU47" s="85"/>
      <c r="WOV47" s="85"/>
      <c r="WOW47" s="85"/>
      <c r="WOX47" s="85"/>
      <c r="WOY47" s="85"/>
      <c r="WOZ47" s="85"/>
      <c r="WPA47" s="85"/>
      <c r="WPB47" s="85"/>
      <c r="WPC47" s="85"/>
      <c r="WPD47" s="85"/>
      <c r="WPE47" s="85"/>
      <c r="WPF47" s="85"/>
      <c r="WPG47" s="85"/>
      <c r="WPH47" s="85"/>
      <c r="WPI47" s="85"/>
      <c r="WPJ47" s="85"/>
      <c r="WPK47" s="85"/>
      <c r="WPL47" s="85"/>
      <c r="WPM47" s="85"/>
      <c r="WPN47" s="85"/>
      <c r="WPO47" s="85"/>
      <c r="WPP47" s="85"/>
      <c r="WPQ47" s="85"/>
      <c r="WPR47" s="85"/>
      <c r="WPS47" s="85"/>
      <c r="WPT47" s="85"/>
      <c r="WPU47" s="85"/>
      <c r="WPV47" s="85"/>
      <c r="WPW47" s="85"/>
      <c r="WPX47" s="85"/>
      <c r="WPY47" s="85"/>
      <c r="WPZ47" s="85"/>
      <c r="WQA47" s="85"/>
      <c r="WQB47" s="85"/>
      <c r="WQC47" s="85"/>
      <c r="WQD47" s="85"/>
      <c r="WQE47" s="85"/>
      <c r="WQF47" s="85"/>
      <c r="WQG47" s="85"/>
      <c r="WQH47" s="85"/>
      <c r="WQI47" s="85"/>
      <c r="WQJ47" s="85"/>
      <c r="WQK47" s="85"/>
      <c r="WQL47" s="85"/>
      <c r="WQM47" s="85"/>
      <c r="WQN47" s="85"/>
      <c r="WQO47" s="85"/>
      <c r="WQP47" s="85"/>
      <c r="WQQ47" s="85"/>
      <c r="WQR47" s="85"/>
      <c r="WQS47" s="85"/>
      <c r="WQT47" s="85"/>
      <c r="WQU47" s="85"/>
      <c r="WQV47" s="85"/>
      <c r="WQW47" s="85"/>
      <c r="WQX47" s="85"/>
      <c r="WQY47" s="85"/>
      <c r="WQZ47" s="85"/>
      <c r="WRA47" s="85"/>
      <c r="WRB47" s="85"/>
      <c r="WRC47" s="85"/>
      <c r="WRD47" s="85"/>
      <c r="WRE47" s="85"/>
      <c r="WRF47" s="85"/>
      <c r="WRG47" s="85"/>
      <c r="WRH47" s="85"/>
      <c r="WRI47" s="85"/>
      <c r="WRJ47" s="85"/>
      <c r="WRK47" s="85"/>
      <c r="WRL47" s="85"/>
      <c r="WRM47" s="85"/>
      <c r="WRN47" s="85"/>
      <c r="WRO47" s="85"/>
      <c r="WRP47" s="85"/>
      <c r="WRQ47" s="85"/>
      <c r="WRR47" s="85"/>
      <c r="WRS47" s="85"/>
      <c r="WRT47" s="85"/>
      <c r="WRU47" s="85"/>
      <c r="WRV47" s="85"/>
      <c r="WRW47" s="85"/>
      <c r="WRX47" s="85"/>
      <c r="WRY47" s="85"/>
      <c r="WRZ47" s="85"/>
      <c r="WSA47" s="85"/>
      <c r="WSB47" s="85"/>
      <c r="WSC47" s="85"/>
      <c r="WSD47" s="85"/>
      <c r="WSE47" s="85"/>
      <c r="WSF47" s="85"/>
      <c r="WSG47" s="85"/>
      <c r="WSH47" s="85"/>
      <c r="WSI47" s="85"/>
      <c r="WSJ47" s="85"/>
      <c r="WSK47" s="85"/>
      <c r="WSL47" s="85"/>
      <c r="WSM47" s="85"/>
      <c r="WSN47" s="85"/>
      <c r="WSO47" s="85"/>
      <c r="WSP47" s="85"/>
      <c r="WSQ47" s="85"/>
      <c r="WSR47" s="85"/>
      <c r="WSS47" s="85"/>
      <c r="WST47" s="85"/>
      <c r="WSU47" s="85"/>
      <c r="WSV47" s="85"/>
      <c r="WSW47" s="85"/>
      <c r="WSX47" s="85"/>
      <c r="WSY47" s="85"/>
      <c r="WSZ47" s="85"/>
      <c r="WTA47" s="85"/>
      <c r="WTB47" s="85"/>
      <c r="WTC47" s="85"/>
      <c r="WTD47" s="85"/>
      <c r="WTE47" s="85"/>
      <c r="WTF47" s="85"/>
      <c r="WTG47" s="85"/>
      <c r="WTH47" s="85"/>
      <c r="WTI47" s="85"/>
      <c r="WTJ47" s="85"/>
      <c r="WTK47" s="85"/>
      <c r="WTL47" s="85"/>
      <c r="WTM47" s="85"/>
      <c r="WTN47" s="85"/>
      <c r="WTO47" s="85"/>
      <c r="WTP47" s="85"/>
      <c r="WTQ47" s="85"/>
      <c r="WTR47" s="85"/>
      <c r="WTS47" s="85"/>
      <c r="WTT47" s="85"/>
      <c r="WTU47" s="85"/>
      <c r="WTV47" s="85"/>
      <c r="WTW47" s="85"/>
      <c r="WTX47" s="85"/>
      <c r="WTY47" s="85"/>
      <c r="WTZ47" s="85"/>
      <c r="WUA47" s="85"/>
      <c r="WUB47" s="85"/>
      <c r="WUC47" s="85"/>
      <c r="WUD47" s="85"/>
      <c r="WUE47" s="85"/>
      <c r="WUF47" s="85"/>
      <c r="WUG47" s="85"/>
      <c r="WUH47" s="85"/>
      <c r="WUI47" s="85"/>
      <c r="WUJ47" s="85"/>
      <c r="WUK47" s="85"/>
      <c r="WUL47" s="85"/>
      <c r="WUM47" s="85"/>
      <c r="WUN47" s="85"/>
      <c r="WUO47" s="85"/>
      <c r="WUP47" s="85"/>
      <c r="WUQ47" s="85"/>
      <c r="WUR47" s="85"/>
      <c r="WUS47" s="85"/>
      <c r="WUT47" s="85"/>
      <c r="WUU47" s="85"/>
      <c r="WUV47" s="85"/>
      <c r="WUW47" s="85"/>
      <c r="WUX47" s="85"/>
      <c r="WUY47" s="85"/>
      <c r="WUZ47" s="85"/>
      <c r="WVA47" s="85"/>
      <c r="WVB47" s="85"/>
      <c r="WVC47" s="85"/>
      <c r="WVD47" s="85"/>
      <c r="WVE47" s="85"/>
      <c r="WVF47" s="85"/>
      <c r="WVG47" s="85"/>
      <c r="WVH47" s="85"/>
      <c r="WVI47" s="85"/>
      <c r="WVJ47" s="85"/>
      <c r="WVK47" s="85"/>
      <c r="WVL47" s="85"/>
      <c r="WVM47" s="85"/>
      <c r="WVN47" s="85"/>
      <c r="WVO47" s="85"/>
      <c r="WVP47" s="85"/>
      <c r="WVQ47" s="85"/>
      <c r="WVR47" s="85"/>
      <c r="WVS47" s="85"/>
      <c r="WVT47" s="85"/>
      <c r="WVU47" s="85"/>
      <c r="WVV47" s="85"/>
      <c r="WVW47" s="85"/>
      <c r="WVX47" s="85"/>
      <c r="WVY47" s="85"/>
      <c r="WVZ47" s="85"/>
      <c r="WWA47" s="85"/>
      <c r="WWB47" s="85"/>
      <c r="WWC47" s="85"/>
      <c r="WWD47" s="85"/>
      <c r="WWE47" s="85"/>
      <c r="WWF47" s="85"/>
      <c r="WWG47" s="85"/>
      <c r="WWH47" s="85"/>
      <c r="WWI47" s="85"/>
      <c r="WWJ47" s="85"/>
      <c r="WWK47" s="85"/>
      <c r="WWL47" s="85"/>
      <c r="WWM47" s="85"/>
      <c r="WWN47" s="85"/>
      <c r="WWO47" s="85"/>
      <c r="WWP47" s="85"/>
      <c r="WWQ47" s="85"/>
      <c r="WWR47" s="85"/>
      <c r="WWS47" s="85"/>
      <c r="WWT47" s="85"/>
      <c r="WWU47" s="85"/>
      <c r="WWV47" s="85"/>
      <c r="WWW47" s="85"/>
      <c r="WWX47" s="85"/>
      <c r="WWY47" s="85"/>
      <c r="WWZ47" s="85"/>
      <c r="WXA47" s="85"/>
      <c r="WXB47" s="85"/>
      <c r="WXC47" s="85"/>
      <c r="WXD47" s="85"/>
      <c r="WXE47" s="85"/>
      <c r="WXF47" s="85"/>
      <c r="WXG47" s="85"/>
      <c r="WXH47" s="85"/>
      <c r="WXI47" s="85"/>
      <c r="WXJ47" s="85"/>
      <c r="WXK47" s="85"/>
      <c r="WXL47" s="85"/>
      <c r="WXM47" s="85"/>
      <c r="WXN47" s="85"/>
      <c r="WXO47" s="85"/>
      <c r="WXP47" s="85"/>
      <c r="WXQ47" s="85"/>
      <c r="WXR47" s="85"/>
      <c r="WXS47" s="85"/>
      <c r="WXT47" s="85"/>
      <c r="WXU47" s="85"/>
      <c r="WXV47" s="85"/>
      <c r="WXW47" s="85"/>
      <c r="WXX47" s="85"/>
      <c r="WXY47" s="85"/>
      <c r="WXZ47" s="85"/>
      <c r="WYA47" s="85"/>
      <c r="WYB47" s="85"/>
      <c r="WYC47" s="85"/>
      <c r="WYD47" s="85"/>
      <c r="WYE47" s="85"/>
      <c r="WYF47" s="85"/>
      <c r="WYG47" s="85"/>
      <c r="WYH47" s="85"/>
      <c r="WYI47" s="85"/>
      <c r="WYJ47" s="85"/>
      <c r="WYK47" s="85"/>
      <c r="WYL47" s="85"/>
      <c r="WYM47" s="85"/>
      <c r="WYN47" s="85"/>
      <c r="WYO47" s="85"/>
      <c r="WYP47" s="85"/>
      <c r="WYQ47" s="85"/>
      <c r="WYR47" s="85"/>
      <c r="WYS47" s="85"/>
      <c r="WYT47" s="85"/>
      <c r="WYU47" s="85"/>
      <c r="WYV47" s="85"/>
      <c r="WYW47" s="85"/>
      <c r="WYX47" s="85"/>
      <c r="WYY47" s="85"/>
      <c r="WYZ47" s="85"/>
      <c r="WZA47" s="85"/>
      <c r="WZB47" s="85"/>
      <c r="WZC47" s="85"/>
      <c r="WZD47" s="85"/>
      <c r="WZE47" s="85"/>
      <c r="WZF47" s="85"/>
      <c r="WZG47" s="85"/>
      <c r="WZH47" s="85"/>
      <c r="WZI47" s="85"/>
      <c r="WZJ47" s="85"/>
      <c r="WZK47" s="85"/>
      <c r="WZL47" s="85"/>
      <c r="WZM47" s="85"/>
      <c r="WZN47" s="85"/>
      <c r="WZO47" s="85"/>
      <c r="WZP47" s="85"/>
      <c r="WZQ47" s="85"/>
      <c r="WZR47" s="85"/>
      <c r="WZS47" s="85"/>
      <c r="WZT47" s="85"/>
      <c r="WZU47" s="85"/>
      <c r="WZV47" s="85"/>
      <c r="WZW47" s="85"/>
      <c r="WZX47" s="85"/>
      <c r="WZY47" s="85"/>
      <c r="WZZ47" s="85"/>
      <c r="XAA47" s="85"/>
      <c r="XAB47" s="85"/>
      <c r="XAC47" s="85"/>
      <c r="XAD47" s="85"/>
      <c r="XAE47" s="85"/>
      <c r="XAF47" s="85"/>
      <c r="XAG47" s="85"/>
      <c r="XAH47" s="85"/>
      <c r="XAI47" s="85"/>
      <c r="XAJ47" s="85"/>
      <c r="XAK47" s="85"/>
      <c r="XAL47" s="85"/>
      <c r="XAM47" s="85"/>
      <c r="XAN47" s="85"/>
      <c r="XAO47" s="85"/>
      <c r="XAP47" s="85"/>
      <c r="XAQ47" s="85"/>
      <c r="XAR47" s="85"/>
      <c r="XAS47" s="85"/>
      <c r="XAT47" s="85"/>
      <c r="XAU47" s="85"/>
      <c r="XAV47" s="85"/>
      <c r="XAW47" s="85"/>
      <c r="XAX47" s="85"/>
      <c r="XAY47" s="85"/>
      <c r="XAZ47" s="85"/>
      <c r="XBA47" s="85"/>
      <c r="XBB47" s="85"/>
      <c r="XBC47" s="85"/>
      <c r="XBD47" s="85"/>
      <c r="XBE47" s="85"/>
      <c r="XBF47" s="85"/>
      <c r="XBG47" s="85"/>
      <c r="XBH47" s="85"/>
      <c r="XBI47" s="85"/>
      <c r="XBJ47" s="85"/>
      <c r="XBK47" s="85"/>
      <c r="XBL47" s="85"/>
      <c r="XBM47" s="85"/>
      <c r="XBN47" s="85"/>
      <c r="XBO47" s="85"/>
      <c r="XBP47" s="85"/>
      <c r="XBQ47" s="85"/>
      <c r="XBR47" s="85"/>
      <c r="XBS47" s="85"/>
      <c r="XBT47" s="85"/>
      <c r="XBU47" s="85"/>
      <c r="XBV47" s="85"/>
      <c r="XBW47" s="85"/>
      <c r="XBX47" s="85"/>
      <c r="XBY47" s="85"/>
      <c r="XBZ47" s="85"/>
      <c r="XCA47" s="85"/>
      <c r="XCB47" s="85"/>
      <c r="XCC47" s="85"/>
      <c r="XCD47" s="85"/>
      <c r="XCE47" s="85"/>
      <c r="XCF47" s="85"/>
      <c r="XCG47" s="85"/>
      <c r="XCH47" s="85"/>
      <c r="XCI47" s="85"/>
      <c r="XCJ47" s="85"/>
      <c r="XCK47" s="85"/>
      <c r="XCL47" s="85"/>
      <c r="XCM47" s="85"/>
      <c r="XCN47" s="85"/>
      <c r="XCO47" s="85"/>
      <c r="XCP47" s="85"/>
      <c r="XCQ47" s="85"/>
      <c r="XCR47" s="85"/>
      <c r="XCS47" s="85"/>
      <c r="XCT47" s="85"/>
      <c r="XCU47" s="85"/>
      <c r="XCV47" s="85"/>
      <c r="XCW47" s="85"/>
      <c r="XCX47" s="85"/>
      <c r="XCY47" s="85"/>
      <c r="XCZ47" s="85"/>
      <c r="XDA47" s="85"/>
      <c r="XDB47" s="85"/>
      <c r="XDC47" s="85"/>
      <c r="XDD47" s="85"/>
      <c r="XDE47" s="85"/>
      <c r="XDF47" s="85"/>
      <c r="XDG47" s="85"/>
      <c r="XDH47" s="85"/>
      <c r="XDI47" s="85"/>
      <c r="XDJ47" s="85"/>
      <c r="XDK47" s="85"/>
      <c r="XDL47" s="85"/>
      <c r="XDM47" s="85"/>
      <c r="XDN47" s="85"/>
      <c r="XDO47" s="85"/>
      <c r="XDP47" s="85"/>
      <c r="XDQ47" s="85"/>
      <c r="XDR47" s="85"/>
      <c r="XDS47" s="85"/>
      <c r="XDT47" s="85"/>
      <c r="XDU47" s="85"/>
      <c r="XDV47" s="85"/>
      <c r="XDW47" s="85"/>
      <c r="XDX47" s="85"/>
      <c r="XDY47" s="85"/>
      <c r="XDZ47" s="85"/>
      <c r="XEA47" s="85"/>
      <c r="XEB47" s="85"/>
      <c r="XEC47" s="85"/>
      <c r="XED47" s="85"/>
      <c r="XEE47" s="85"/>
      <c r="XEF47" s="85"/>
      <c r="XEG47" s="85"/>
      <c r="XEH47" s="85"/>
      <c r="XEI47" s="85"/>
      <c r="XEJ47" s="85"/>
      <c r="XEK47" s="85"/>
      <c r="XEL47" s="85"/>
      <c r="XEM47" s="85"/>
      <c r="XEN47" s="85"/>
      <c r="XEO47" s="85"/>
      <c r="XEP47" s="85"/>
      <c r="XEQ47" s="85"/>
      <c r="XER47" s="85"/>
      <c r="XES47" s="85"/>
      <c r="XET47" s="85"/>
      <c r="XEU47" s="85"/>
      <c r="XEV47" s="85"/>
      <c r="XEW47" s="85"/>
      <c r="XEX47" s="85"/>
      <c r="XEY47" s="85"/>
      <c r="XEZ47" s="85"/>
      <c r="XFA47" s="85"/>
      <c r="XFB47" s="85"/>
      <c r="XFC47" s="85"/>
      <c r="XFD47" s="86"/>
    </row>
    <row r="48" spans="1:16384" s="65" customFormat="1" ht="28.5" customHeight="1">
      <c r="A48" s="646"/>
      <c r="B48" s="88"/>
      <c r="C48" s="166"/>
      <c r="D48" s="88"/>
      <c r="E48" s="89"/>
      <c r="F48" s="89"/>
      <c r="G48" s="84"/>
      <c r="H48" s="84"/>
      <c r="I48" s="84"/>
      <c r="J48" s="84"/>
      <c r="K48" s="84"/>
      <c r="L48" s="84"/>
      <c r="M48" s="89"/>
      <c r="N48" s="89"/>
      <c r="O48" s="335"/>
      <c r="P48" s="84"/>
      <c r="Q48" s="166"/>
      <c r="R48" s="167"/>
      <c r="S48" s="84"/>
      <c r="T48" s="84"/>
      <c r="U48" s="84"/>
      <c r="V48" s="647"/>
      <c r="W48" s="84"/>
      <c r="X48" s="84"/>
      <c r="Y48" s="87"/>
      <c r="Z48" s="90"/>
      <c r="AA48" s="90"/>
      <c r="AB48" s="64"/>
      <c r="AC48" s="64"/>
      <c r="AD48" s="64"/>
      <c r="AE48" s="64"/>
      <c r="AF48" s="64"/>
      <c r="AG48" s="64"/>
      <c r="AH48" s="64"/>
      <c r="AI48" s="64"/>
      <c r="AJ48" s="64"/>
      <c r="AK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c r="CY48" s="85"/>
      <c r="CZ48" s="85"/>
      <c r="DA48" s="85"/>
      <c r="DB48" s="85"/>
      <c r="DC48" s="85"/>
      <c r="DD48" s="85"/>
      <c r="DE48" s="85"/>
      <c r="DF48" s="85"/>
      <c r="DG48" s="85"/>
      <c r="DH48" s="85"/>
      <c r="DI48" s="85"/>
      <c r="DJ48" s="85"/>
      <c r="DK48" s="85"/>
      <c r="DL48" s="85"/>
      <c r="DM48" s="85"/>
      <c r="DN48" s="85"/>
      <c r="DO48" s="85"/>
      <c r="DP48" s="85"/>
      <c r="DQ48" s="85"/>
      <c r="DR48" s="85"/>
      <c r="DS48" s="85"/>
      <c r="DT48" s="85"/>
      <c r="DU48" s="85"/>
      <c r="DV48" s="85"/>
      <c r="DW48" s="85"/>
      <c r="DX48" s="85"/>
      <c r="DY48" s="85"/>
      <c r="DZ48" s="85"/>
      <c r="EA48" s="85"/>
      <c r="EB48" s="85"/>
      <c r="EC48" s="85"/>
      <c r="ED48" s="85"/>
      <c r="EE48" s="85"/>
      <c r="EF48" s="85"/>
      <c r="EG48" s="85"/>
      <c r="EH48" s="85"/>
      <c r="EI48" s="85"/>
      <c r="EJ48" s="85"/>
      <c r="EK48" s="85"/>
      <c r="EL48" s="85"/>
      <c r="EM48" s="85"/>
      <c r="EN48" s="85"/>
      <c r="EO48" s="85"/>
      <c r="EP48" s="85"/>
      <c r="EQ48" s="85"/>
      <c r="ER48" s="85"/>
      <c r="ES48" s="85"/>
      <c r="ET48" s="85"/>
      <c r="EU48" s="85"/>
      <c r="EV48" s="85"/>
      <c r="EW48" s="85"/>
      <c r="EX48" s="85"/>
      <c r="EY48" s="85"/>
      <c r="EZ48" s="85"/>
      <c r="FA48" s="85"/>
      <c r="FB48" s="85"/>
      <c r="FC48" s="85"/>
      <c r="FD48" s="85"/>
      <c r="FE48" s="85"/>
      <c r="FF48" s="85"/>
      <c r="FG48" s="85"/>
      <c r="FH48" s="85"/>
      <c r="FI48" s="85"/>
      <c r="FJ48" s="85"/>
      <c r="FK48" s="85"/>
      <c r="FL48" s="85"/>
      <c r="FM48" s="85"/>
      <c r="FN48" s="85"/>
      <c r="FO48" s="85"/>
      <c r="FP48" s="85"/>
      <c r="FQ48" s="85"/>
      <c r="FR48" s="85"/>
      <c r="FS48" s="85"/>
      <c r="FT48" s="85"/>
      <c r="FU48" s="85"/>
      <c r="FV48" s="85"/>
      <c r="FW48" s="85"/>
      <c r="FX48" s="85"/>
      <c r="FY48" s="85"/>
      <c r="FZ48" s="85"/>
      <c r="GA48" s="85"/>
      <c r="GB48" s="85"/>
      <c r="GC48" s="85"/>
      <c r="GD48" s="85"/>
      <c r="GE48" s="85"/>
      <c r="GF48" s="85"/>
      <c r="GG48" s="85"/>
      <c r="GH48" s="85"/>
      <c r="GI48" s="85"/>
      <c r="GJ48" s="85"/>
      <c r="GK48" s="85"/>
      <c r="GL48" s="85"/>
      <c r="GM48" s="85"/>
      <c r="GN48" s="85"/>
      <c r="GO48" s="85"/>
      <c r="GP48" s="85"/>
      <c r="GQ48" s="85"/>
      <c r="GR48" s="85"/>
      <c r="GS48" s="85"/>
      <c r="GT48" s="85"/>
      <c r="GU48" s="85"/>
      <c r="GV48" s="85"/>
      <c r="GW48" s="85"/>
      <c r="GX48" s="85"/>
      <c r="GY48" s="85"/>
      <c r="GZ48" s="85"/>
      <c r="HA48" s="85"/>
      <c r="HB48" s="85"/>
      <c r="HC48" s="85"/>
      <c r="HD48" s="85"/>
      <c r="HE48" s="85"/>
      <c r="HF48" s="85"/>
      <c r="HG48" s="85"/>
      <c r="HH48" s="85"/>
      <c r="HI48" s="85"/>
      <c r="HJ48" s="85"/>
      <c r="HK48" s="85"/>
      <c r="HL48" s="85"/>
      <c r="HM48" s="85"/>
      <c r="HN48" s="85"/>
      <c r="HO48" s="85"/>
      <c r="HP48" s="85"/>
      <c r="HQ48" s="85"/>
      <c r="HR48" s="85"/>
      <c r="HS48" s="85"/>
      <c r="HT48" s="85"/>
      <c r="HU48" s="85"/>
      <c r="HV48" s="85"/>
      <c r="HW48" s="85"/>
      <c r="HX48" s="85"/>
      <c r="HY48" s="85"/>
      <c r="HZ48" s="85"/>
      <c r="IA48" s="85"/>
      <c r="IB48" s="85"/>
      <c r="IC48" s="85"/>
      <c r="ID48" s="85"/>
      <c r="IE48" s="85"/>
      <c r="IF48" s="85"/>
      <c r="IG48" s="85"/>
      <c r="IH48" s="85"/>
      <c r="II48" s="85"/>
      <c r="IJ48" s="85"/>
      <c r="IK48" s="85"/>
      <c r="IL48" s="85"/>
      <c r="IM48" s="85"/>
      <c r="IN48" s="85"/>
      <c r="IO48" s="85"/>
      <c r="IP48" s="85"/>
      <c r="IQ48" s="85"/>
      <c r="IR48" s="85"/>
      <c r="IS48" s="85"/>
      <c r="IT48" s="85"/>
      <c r="IU48" s="85"/>
      <c r="IV48" s="85"/>
      <c r="IW48" s="85"/>
      <c r="IX48" s="85"/>
      <c r="IY48" s="85"/>
      <c r="IZ48" s="85"/>
      <c r="JA48" s="85"/>
      <c r="JB48" s="85"/>
      <c r="JC48" s="85"/>
      <c r="JD48" s="85"/>
      <c r="JE48" s="85"/>
      <c r="JF48" s="85"/>
      <c r="JG48" s="85"/>
      <c r="JH48" s="85"/>
      <c r="JI48" s="85"/>
      <c r="JJ48" s="85"/>
      <c r="JK48" s="85"/>
      <c r="JL48" s="85"/>
      <c r="JM48" s="85"/>
      <c r="JN48" s="85"/>
      <c r="JO48" s="85"/>
      <c r="JP48" s="85"/>
      <c r="JQ48" s="85"/>
      <c r="JR48" s="85"/>
      <c r="JS48" s="85"/>
      <c r="JT48" s="85"/>
      <c r="JU48" s="85"/>
      <c r="JV48" s="85"/>
      <c r="JW48" s="85"/>
      <c r="JX48" s="85"/>
      <c r="JY48" s="85"/>
      <c r="JZ48" s="85"/>
      <c r="KA48" s="85"/>
      <c r="KB48" s="85"/>
      <c r="KC48" s="85"/>
      <c r="KD48" s="85"/>
      <c r="KE48" s="85"/>
      <c r="KF48" s="85"/>
      <c r="KG48" s="85"/>
      <c r="KH48" s="85"/>
      <c r="KI48" s="85"/>
      <c r="KJ48" s="85"/>
      <c r="KK48" s="85"/>
      <c r="KL48" s="85"/>
      <c r="KM48" s="85"/>
      <c r="KN48" s="85"/>
      <c r="KO48" s="85"/>
      <c r="KP48" s="85"/>
      <c r="KQ48" s="85"/>
      <c r="KR48" s="85"/>
      <c r="KS48" s="85"/>
      <c r="KT48" s="85"/>
      <c r="KU48" s="85"/>
      <c r="KV48" s="85"/>
      <c r="KW48" s="85"/>
      <c r="KX48" s="85"/>
      <c r="KY48" s="85"/>
      <c r="KZ48" s="85"/>
      <c r="LA48" s="85"/>
      <c r="LB48" s="85"/>
      <c r="LC48" s="85"/>
      <c r="LD48" s="85"/>
      <c r="LE48" s="85"/>
      <c r="LF48" s="85"/>
      <c r="LG48" s="85"/>
      <c r="LH48" s="85"/>
      <c r="LI48" s="85"/>
      <c r="LJ48" s="85"/>
      <c r="LK48" s="85"/>
      <c r="LL48" s="85"/>
      <c r="LM48" s="85"/>
      <c r="LN48" s="85"/>
      <c r="LO48" s="85"/>
      <c r="LP48" s="85"/>
      <c r="LQ48" s="85"/>
      <c r="LR48" s="85"/>
      <c r="LS48" s="85"/>
      <c r="LT48" s="85"/>
      <c r="LU48" s="85"/>
      <c r="LV48" s="85"/>
      <c r="LW48" s="85"/>
      <c r="LX48" s="85"/>
      <c r="LY48" s="85"/>
      <c r="LZ48" s="85"/>
      <c r="MA48" s="85"/>
      <c r="MB48" s="85"/>
      <c r="MC48" s="85"/>
      <c r="MD48" s="85"/>
      <c r="ME48" s="85"/>
      <c r="MF48" s="85"/>
      <c r="MG48" s="85"/>
      <c r="MH48" s="85"/>
      <c r="MI48" s="85"/>
      <c r="MJ48" s="85"/>
      <c r="MK48" s="85"/>
      <c r="ML48" s="85"/>
      <c r="MM48" s="85"/>
      <c r="MN48" s="85"/>
      <c r="MO48" s="85"/>
      <c r="MP48" s="85"/>
      <c r="MQ48" s="85"/>
      <c r="MR48" s="85"/>
      <c r="MS48" s="85"/>
      <c r="MT48" s="85"/>
      <c r="MU48" s="85"/>
      <c r="MV48" s="85"/>
      <c r="MW48" s="85"/>
      <c r="MX48" s="85"/>
      <c r="MY48" s="85"/>
      <c r="MZ48" s="85"/>
      <c r="NA48" s="85"/>
      <c r="NB48" s="85"/>
      <c r="NC48" s="85"/>
      <c r="ND48" s="85"/>
      <c r="NE48" s="85"/>
      <c r="NF48" s="85"/>
      <c r="NG48" s="85"/>
      <c r="NH48" s="85"/>
      <c r="NI48" s="85"/>
      <c r="NJ48" s="85"/>
      <c r="NK48" s="85"/>
      <c r="NL48" s="85"/>
      <c r="NM48" s="85"/>
      <c r="NN48" s="85"/>
      <c r="NO48" s="85"/>
      <c r="NP48" s="85"/>
      <c r="NQ48" s="85"/>
      <c r="NR48" s="85"/>
      <c r="NS48" s="85"/>
      <c r="NT48" s="85"/>
      <c r="NU48" s="85"/>
      <c r="NV48" s="85"/>
      <c r="NW48" s="85"/>
      <c r="NX48" s="85"/>
      <c r="NY48" s="85"/>
      <c r="NZ48" s="85"/>
      <c r="OA48" s="85"/>
      <c r="OB48" s="85"/>
      <c r="OC48" s="85"/>
      <c r="OD48" s="85"/>
      <c r="OE48" s="85"/>
      <c r="OF48" s="85"/>
      <c r="OG48" s="85"/>
      <c r="OH48" s="85"/>
      <c r="OI48" s="85"/>
      <c r="OJ48" s="85"/>
      <c r="OK48" s="85"/>
      <c r="OL48" s="85"/>
      <c r="OM48" s="85"/>
      <c r="ON48" s="85"/>
      <c r="OO48" s="85"/>
      <c r="OP48" s="85"/>
      <c r="OQ48" s="85"/>
      <c r="OR48" s="85"/>
      <c r="OS48" s="85"/>
      <c r="OT48" s="85"/>
      <c r="OU48" s="85"/>
      <c r="OV48" s="85"/>
      <c r="OW48" s="85"/>
      <c r="OX48" s="85"/>
      <c r="OY48" s="85"/>
      <c r="OZ48" s="85"/>
      <c r="PA48" s="85"/>
      <c r="PB48" s="85"/>
      <c r="PC48" s="85"/>
      <c r="PD48" s="85"/>
      <c r="PE48" s="85"/>
      <c r="PF48" s="85"/>
      <c r="PG48" s="85"/>
      <c r="PH48" s="85"/>
      <c r="PI48" s="85"/>
      <c r="PJ48" s="85"/>
      <c r="PK48" s="85"/>
      <c r="PL48" s="85"/>
      <c r="PM48" s="85"/>
      <c r="PN48" s="85"/>
      <c r="PO48" s="85"/>
      <c r="PP48" s="85"/>
      <c r="PQ48" s="85"/>
      <c r="PR48" s="85"/>
      <c r="PS48" s="85"/>
      <c r="PT48" s="85"/>
      <c r="PU48" s="85"/>
      <c r="PV48" s="85"/>
      <c r="PW48" s="85"/>
      <c r="PX48" s="85"/>
      <c r="PY48" s="85"/>
      <c r="PZ48" s="85"/>
      <c r="QA48" s="85"/>
      <c r="QB48" s="85"/>
      <c r="QC48" s="85"/>
      <c r="QD48" s="85"/>
      <c r="QE48" s="85"/>
      <c r="QF48" s="85"/>
      <c r="QG48" s="85"/>
      <c r="QH48" s="85"/>
      <c r="QI48" s="85"/>
      <c r="QJ48" s="85"/>
      <c r="QK48" s="85"/>
      <c r="QL48" s="85"/>
      <c r="QM48" s="85"/>
      <c r="QN48" s="85"/>
      <c r="QO48" s="85"/>
      <c r="QP48" s="85"/>
      <c r="QQ48" s="85"/>
      <c r="QR48" s="85"/>
      <c r="QS48" s="85"/>
      <c r="QT48" s="85"/>
      <c r="QU48" s="85"/>
      <c r="QV48" s="85"/>
      <c r="QW48" s="85"/>
      <c r="QX48" s="85"/>
      <c r="QY48" s="85"/>
      <c r="QZ48" s="85"/>
      <c r="RA48" s="85"/>
      <c r="RB48" s="85"/>
      <c r="RC48" s="85"/>
      <c r="RD48" s="85"/>
      <c r="RE48" s="85"/>
      <c r="RF48" s="85"/>
      <c r="RG48" s="85"/>
      <c r="RH48" s="85"/>
      <c r="RI48" s="85"/>
      <c r="RJ48" s="85"/>
      <c r="RK48" s="85"/>
      <c r="RL48" s="85"/>
      <c r="RM48" s="85"/>
      <c r="RN48" s="85"/>
      <c r="RO48" s="85"/>
      <c r="RP48" s="85"/>
      <c r="RQ48" s="85"/>
      <c r="RR48" s="85"/>
      <c r="RS48" s="85"/>
      <c r="RT48" s="85"/>
      <c r="RU48" s="85"/>
      <c r="RV48" s="85"/>
      <c r="RW48" s="85"/>
      <c r="RX48" s="85"/>
      <c r="RY48" s="85"/>
      <c r="RZ48" s="85"/>
      <c r="SA48" s="85"/>
      <c r="SB48" s="85"/>
      <c r="SC48" s="85"/>
      <c r="SD48" s="85"/>
      <c r="SE48" s="85"/>
      <c r="SF48" s="85"/>
      <c r="SG48" s="85"/>
      <c r="SH48" s="85"/>
      <c r="SI48" s="85"/>
      <c r="SJ48" s="85"/>
      <c r="SK48" s="85"/>
      <c r="SL48" s="85"/>
      <c r="SM48" s="85"/>
      <c r="SN48" s="85"/>
      <c r="SO48" s="85"/>
      <c r="SP48" s="85"/>
      <c r="SQ48" s="85"/>
      <c r="SR48" s="85"/>
      <c r="SS48" s="85"/>
      <c r="ST48" s="85"/>
      <c r="SU48" s="85"/>
      <c r="SV48" s="85"/>
      <c r="SW48" s="85"/>
      <c r="SX48" s="85"/>
      <c r="SY48" s="85"/>
      <c r="SZ48" s="85"/>
      <c r="TA48" s="85"/>
      <c r="TB48" s="85"/>
      <c r="TC48" s="85"/>
      <c r="TD48" s="85"/>
      <c r="TE48" s="85"/>
      <c r="TF48" s="85"/>
      <c r="TG48" s="85"/>
      <c r="TH48" s="85"/>
      <c r="TI48" s="85"/>
      <c r="TJ48" s="85"/>
      <c r="TK48" s="85"/>
      <c r="TL48" s="85"/>
      <c r="TM48" s="85"/>
      <c r="TN48" s="85"/>
      <c r="TO48" s="85"/>
      <c r="TP48" s="85"/>
      <c r="TQ48" s="85"/>
      <c r="TR48" s="85"/>
      <c r="TS48" s="85"/>
      <c r="TT48" s="85"/>
      <c r="TU48" s="85"/>
      <c r="TV48" s="85"/>
      <c r="TW48" s="85"/>
      <c r="TX48" s="85"/>
      <c r="TY48" s="85"/>
      <c r="TZ48" s="85"/>
      <c r="UA48" s="85"/>
      <c r="UB48" s="85"/>
      <c r="UC48" s="85"/>
      <c r="UD48" s="85"/>
      <c r="UE48" s="85"/>
      <c r="UF48" s="85"/>
      <c r="UG48" s="85"/>
      <c r="UH48" s="85"/>
      <c r="UI48" s="85"/>
      <c r="UJ48" s="85"/>
      <c r="UK48" s="85"/>
      <c r="UL48" s="85"/>
      <c r="UM48" s="85"/>
      <c r="UN48" s="85"/>
      <c r="UO48" s="85"/>
      <c r="UP48" s="85"/>
      <c r="UQ48" s="85"/>
      <c r="UR48" s="85"/>
      <c r="US48" s="85"/>
      <c r="UT48" s="85"/>
      <c r="UU48" s="85"/>
      <c r="UV48" s="85"/>
      <c r="UW48" s="85"/>
      <c r="UX48" s="85"/>
      <c r="UY48" s="85"/>
      <c r="UZ48" s="85"/>
      <c r="VA48" s="85"/>
      <c r="VB48" s="85"/>
      <c r="VC48" s="85"/>
      <c r="VD48" s="85"/>
      <c r="VE48" s="85"/>
      <c r="VF48" s="85"/>
      <c r="VG48" s="85"/>
      <c r="VH48" s="85"/>
      <c r="VI48" s="85"/>
      <c r="VJ48" s="85"/>
      <c r="VK48" s="85"/>
      <c r="VL48" s="85"/>
      <c r="VM48" s="85"/>
      <c r="VN48" s="85"/>
      <c r="VO48" s="85"/>
      <c r="VP48" s="85"/>
      <c r="VQ48" s="85"/>
      <c r="VR48" s="85"/>
      <c r="VS48" s="85"/>
      <c r="VT48" s="85"/>
      <c r="VU48" s="85"/>
      <c r="VV48" s="85"/>
      <c r="VW48" s="85"/>
      <c r="VX48" s="85"/>
      <c r="VY48" s="85"/>
      <c r="VZ48" s="85"/>
      <c r="WA48" s="85"/>
      <c r="WB48" s="85"/>
      <c r="WC48" s="85"/>
      <c r="WD48" s="85"/>
      <c r="WE48" s="85"/>
      <c r="WF48" s="85"/>
      <c r="WG48" s="85"/>
      <c r="WH48" s="85"/>
      <c r="WI48" s="85"/>
      <c r="WJ48" s="85"/>
      <c r="WK48" s="85"/>
      <c r="WL48" s="85"/>
      <c r="WM48" s="85"/>
      <c r="WN48" s="85"/>
      <c r="WO48" s="85"/>
      <c r="WP48" s="85"/>
      <c r="WQ48" s="85"/>
      <c r="WR48" s="85"/>
      <c r="WS48" s="85"/>
      <c r="WT48" s="85"/>
      <c r="WU48" s="85"/>
      <c r="WV48" s="85"/>
      <c r="WW48" s="85"/>
      <c r="WX48" s="85"/>
      <c r="WY48" s="85"/>
      <c r="WZ48" s="85"/>
      <c r="XA48" s="85"/>
      <c r="XB48" s="85"/>
      <c r="XC48" s="85"/>
      <c r="XD48" s="85"/>
      <c r="XE48" s="85"/>
      <c r="XF48" s="85"/>
      <c r="XG48" s="85"/>
      <c r="XH48" s="85"/>
      <c r="XI48" s="85"/>
      <c r="XJ48" s="85"/>
      <c r="XK48" s="85"/>
      <c r="XL48" s="85"/>
      <c r="XM48" s="85"/>
      <c r="XN48" s="85"/>
      <c r="XO48" s="85"/>
      <c r="XP48" s="85"/>
      <c r="XQ48" s="85"/>
      <c r="XR48" s="85"/>
      <c r="XS48" s="85"/>
      <c r="XT48" s="85"/>
      <c r="XU48" s="85"/>
      <c r="XV48" s="85"/>
      <c r="XW48" s="85"/>
      <c r="XX48" s="85"/>
      <c r="XY48" s="85"/>
      <c r="XZ48" s="85"/>
      <c r="YA48" s="85"/>
      <c r="YB48" s="85"/>
      <c r="YC48" s="85"/>
      <c r="YD48" s="85"/>
      <c r="YE48" s="85"/>
      <c r="YF48" s="85"/>
      <c r="YG48" s="85"/>
      <c r="YH48" s="85"/>
      <c r="YI48" s="85"/>
      <c r="YJ48" s="85"/>
      <c r="YK48" s="85"/>
      <c r="YL48" s="85"/>
      <c r="YM48" s="85"/>
      <c r="YN48" s="85"/>
      <c r="YO48" s="85"/>
      <c r="YP48" s="85"/>
      <c r="YQ48" s="85"/>
      <c r="YR48" s="85"/>
      <c r="YS48" s="85"/>
      <c r="YT48" s="85"/>
      <c r="YU48" s="85"/>
      <c r="YV48" s="85"/>
      <c r="YW48" s="85"/>
      <c r="YX48" s="85"/>
      <c r="YY48" s="85"/>
      <c r="YZ48" s="85"/>
      <c r="ZA48" s="85"/>
      <c r="ZB48" s="85"/>
      <c r="ZC48" s="85"/>
      <c r="ZD48" s="85"/>
      <c r="ZE48" s="85"/>
      <c r="ZF48" s="85"/>
      <c r="ZG48" s="85"/>
      <c r="ZH48" s="85"/>
      <c r="ZI48" s="85"/>
      <c r="ZJ48" s="85"/>
      <c r="ZK48" s="85"/>
      <c r="ZL48" s="85"/>
      <c r="ZM48" s="85"/>
      <c r="ZN48" s="85"/>
      <c r="ZO48" s="85"/>
      <c r="ZP48" s="85"/>
      <c r="ZQ48" s="85"/>
      <c r="ZR48" s="85"/>
      <c r="ZS48" s="85"/>
      <c r="ZT48" s="85"/>
      <c r="ZU48" s="85"/>
      <c r="ZV48" s="85"/>
      <c r="ZW48" s="85"/>
      <c r="ZX48" s="85"/>
      <c r="ZY48" s="85"/>
      <c r="ZZ48" s="85"/>
      <c r="AAA48" s="85"/>
      <c r="AAB48" s="85"/>
      <c r="AAC48" s="85"/>
      <c r="AAD48" s="85"/>
      <c r="AAE48" s="85"/>
      <c r="AAF48" s="85"/>
      <c r="AAG48" s="85"/>
      <c r="AAH48" s="85"/>
      <c r="AAI48" s="85"/>
      <c r="AAJ48" s="85"/>
      <c r="AAK48" s="85"/>
      <c r="AAL48" s="85"/>
      <c r="AAM48" s="85"/>
      <c r="AAN48" s="85"/>
      <c r="AAO48" s="85"/>
      <c r="AAP48" s="85"/>
      <c r="AAQ48" s="85"/>
      <c r="AAR48" s="85"/>
      <c r="AAS48" s="85"/>
      <c r="AAT48" s="85"/>
      <c r="AAU48" s="85"/>
      <c r="AAV48" s="85"/>
      <c r="AAW48" s="85"/>
      <c r="AAX48" s="85"/>
      <c r="AAY48" s="85"/>
      <c r="AAZ48" s="85"/>
      <c r="ABA48" s="85"/>
      <c r="ABB48" s="85"/>
      <c r="ABC48" s="85"/>
      <c r="ABD48" s="85"/>
      <c r="ABE48" s="85"/>
      <c r="ABF48" s="85"/>
      <c r="ABG48" s="85"/>
      <c r="ABH48" s="85"/>
      <c r="ABI48" s="85"/>
      <c r="ABJ48" s="85"/>
      <c r="ABK48" s="85"/>
      <c r="ABL48" s="85"/>
      <c r="ABM48" s="85"/>
      <c r="ABN48" s="85"/>
      <c r="ABO48" s="85"/>
      <c r="ABP48" s="85"/>
      <c r="ABQ48" s="85"/>
      <c r="ABR48" s="85"/>
      <c r="ABS48" s="85"/>
      <c r="ABT48" s="85"/>
      <c r="ABU48" s="85"/>
      <c r="ABV48" s="85"/>
      <c r="ABW48" s="85"/>
      <c r="ABX48" s="85"/>
      <c r="ABY48" s="85"/>
      <c r="ABZ48" s="85"/>
      <c r="ACA48" s="85"/>
      <c r="ACB48" s="85"/>
      <c r="ACC48" s="85"/>
      <c r="ACD48" s="85"/>
      <c r="ACE48" s="85"/>
      <c r="ACF48" s="85"/>
      <c r="ACG48" s="85"/>
      <c r="ACH48" s="85"/>
      <c r="ACI48" s="85"/>
      <c r="ACJ48" s="85"/>
      <c r="ACK48" s="85"/>
      <c r="ACL48" s="85"/>
      <c r="ACM48" s="85"/>
      <c r="ACN48" s="85"/>
      <c r="ACO48" s="85"/>
      <c r="ACP48" s="85"/>
      <c r="ACQ48" s="85"/>
      <c r="ACR48" s="85"/>
      <c r="ACS48" s="85"/>
      <c r="ACT48" s="85"/>
      <c r="ACU48" s="85"/>
      <c r="ACV48" s="85"/>
      <c r="ACW48" s="85"/>
      <c r="ACX48" s="85"/>
      <c r="ACY48" s="85"/>
      <c r="ACZ48" s="85"/>
      <c r="ADA48" s="85"/>
      <c r="ADB48" s="85"/>
      <c r="ADC48" s="85"/>
      <c r="ADD48" s="85"/>
      <c r="ADE48" s="85"/>
      <c r="ADF48" s="85"/>
      <c r="ADG48" s="85"/>
      <c r="ADH48" s="85"/>
      <c r="ADI48" s="85"/>
      <c r="ADJ48" s="85"/>
      <c r="ADK48" s="85"/>
      <c r="ADL48" s="85"/>
      <c r="ADM48" s="85"/>
      <c r="ADN48" s="85"/>
      <c r="ADO48" s="85"/>
      <c r="ADP48" s="85"/>
      <c r="ADQ48" s="85"/>
      <c r="ADR48" s="85"/>
      <c r="ADS48" s="85"/>
      <c r="ADT48" s="85"/>
      <c r="ADU48" s="85"/>
      <c r="ADV48" s="85"/>
      <c r="ADW48" s="85"/>
      <c r="ADX48" s="85"/>
      <c r="ADY48" s="85"/>
      <c r="ADZ48" s="85"/>
      <c r="AEA48" s="85"/>
      <c r="AEB48" s="85"/>
      <c r="AEC48" s="85"/>
      <c r="AED48" s="85"/>
      <c r="AEE48" s="85"/>
      <c r="AEF48" s="85"/>
      <c r="AEG48" s="85"/>
      <c r="AEH48" s="85"/>
      <c r="AEI48" s="85"/>
      <c r="AEJ48" s="85"/>
      <c r="AEK48" s="85"/>
      <c r="AEL48" s="85"/>
      <c r="AEM48" s="85"/>
      <c r="AEN48" s="85"/>
      <c r="AEO48" s="85"/>
      <c r="AEP48" s="85"/>
      <c r="AEQ48" s="85"/>
      <c r="AER48" s="85"/>
      <c r="AES48" s="85"/>
      <c r="AET48" s="85"/>
      <c r="AEU48" s="85"/>
      <c r="AEV48" s="85"/>
      <c r="AEW48" s="85"/>
      <c r="AEX48" s="85"/>
      <c r="AEY48" s="85"/>
      <c r="AEZ48" s="85"/>
      <c r="AFA48" s="85"/>
      <c r="AFB48" s="85"/>
      <c r="AFC48" s="85"/>
      <c r="AFD48" s="85"/>
      <c r="AFE48" s="85"/>
      <c r="AFF48" s="85"/>
      <c r="AFG48" s="85"/>
      <c r="AFH48" s="85"/>
      <c r="AFI48" s="85"/>
      <c r="AFJ48" s="85"/>
      <c r="AFK48" s="85"/>
      <c r="AFL48" s="85"/>
      <c r="AFM48" s="85"/>
      <c r="AFN48" s="85"/>
      <c r="AFO48" s="85"/>
      <c r="AFP48" s="85"/>
      <c r="AFQ48" s="85"/>
      <c r="AFR48" s="85"/>
      <c r="AFS48" s="85"/>
      <c r="AFT48" s="85"/>
      <c r="AFU48" s="85"/>
      <c r="AFV48" s="85"/>
      <c r="AFW48" s="85"/>
      <c r="AFX48" s="85"/>
      <c r="AFY48" s="85"/>
      <c r="AFZ48" s="85"/>
      <c r="AGA48" s="85"/>
      <c r="AGB48" s="85"/>
      <c r="AGC48" s="85"/>
      <c r="AGD48" s="85"/>
      <c r="AGE48" s="85"/>
      <c r="AGF48" s="85"/>
      <c r="AGG48" s="85"/>
      <c r="AGH48" s="85"/>
      <c r="AGI48" s="85"/>
      <c r="AGJ48" s="85"/>
      <c r="AGK48" s="85"/>
      <c r="AGL48" s="85"/>
      <c r="AGM48" s="85"/>
      <c r="AGN48" s="85"/>
      <c r="AGO48" s="85"/>
      <c r="AGP48" s="85"/>
      <c r="AGQ48" s="85"/>
      <c r="AGR48" s="85"/>
      <c r="AGS48" s="85"/>
      <c r="AGT48" s="85"/>
      <c r="AGU48" s="85"/>
      <c r="AGV48" s="85"/>
      <c r="AGW48" s="85"/>
      <c r="AGX48" s="85"/>
      <c r="AGY48" s="85"/>
      <c r="AGZ48" s="85"/>
      <c r="AHA48" s="85"/>
      <c r="AHB48" s="85"/>
      <c r="AHC48" s="85"/>
      <c r="AHD48" s="85"/>
      <c r="AHE48" s="85"/>
      <c r="AHF48" s="85"/>
      <c r="AHG48" s="85"/>
      <c r="AHH48" s="85"/>
      <c r="AHI48" s="85"/>
      <c r="AHJ48" s="85"/>
      <c r="AHK48" s="85"/>
      <c r="AHL48" s="85"/>
      <c r="AHM48" s="85"/>
      <c r="AHN48" s="85"/>
      <c r="AHO48" s="85"/>
      <c r="AHP48" s="85"/>
      <c r="AHQ48" s="85"/>
      <c r="AHR48" s="85"/>
      <c r="AHS48" s="85"/>
      <c r="AHT48" s="85"/>
      <c r="AHU48" s="85"/>
      <c r="AHV48" s="85"/>
      <c r="AHW48" s="85"/>
      <c r="AHX48" s="85"/>
      <c r="AHY48" s="85"/>
      <c r="AHZ48" s="85"/>
      <c r="AIA48" s="85"/>
      <c r="AIB48" s="85"/>
      <c r="AIC48" s="85"/>
      <c r="AID48" s="85"/>
      <c r="AIE48" s="85"/>
      <c r="AIF48" s="85"/>
      <c r="AIG48" s="85"/>
      <c r="AIH48" s="85"/>
      <c r="AII48" s="85"/>
      <c r="AIJ48" s="85"/>
      <c r="AIK48" s="85"/>
      <c r="AIL48" s="85"/>
      <c r="AIM48" s="85"/>
      <c r="AIN48" s="85"/>
      <c r="AIO48" s="85"/>
      <c r="AIP48" s="85"/>
      <c r="AIQ48" s="85"/>
      <c r="AIR48" s="85"/>
      <c r="AIS48" s="85"/>
      <c r="AIT48" s="85"/>
      <c r="AIU48" s="85"/>
      <c r="AIV48" s="85"/>
      <c r="AIW48" s="85"/>
      <c r="AIX48" s="85"/>
      <c r="AIY48" s="85"/>
      <c r="AIZ48" s="85"/>
      <c r="AJA48" s="85"/>
      <c r="AJB48" s="85"/>
      <c r="AJC48" s="85"/>
      <c r="AJD48" s="85"/>
      <c r="AJE48" s="85"/>
      <c r="AJF48" s="85"/>
      <c r="AJG48" s="85"/>
      <c r="AJH48" s="85"/>
      <c r="AJI48" s="85"/>
      <c r="AJJ48" s="85"/>
      <c r="AJK48" s="85"/>
      <c r="AJL48" s="85"/>
      <c r="AJM48" s="85"/>
      <c r="AJN48" s="85"/>
      <c r="AJO48" s="85"/>
      <c r="AJP48" s="85"/>
      <c r="AJQ48" s="85"/>
      <c r="AJR48" s="85"/>
      <c r="AJS48" s="85"/>
      <c r="AJT48" s="85"/>
      <c r="AJU48" s="85"/>
      <c r="AJV48" s="85"/>
      <c r="AJW48" s="85"/>
      <c r="AJX48" s="85"/>
      <c r="AJY48" s="85"/>
      <c r="AJZ48" s="85"/>
      <c r="AKA48" s="85"/>
      <c r="AKB48" s="85"/>
      <c r="AKC48" s="85"/>
      <c r="AKD48" s="85"/>
      <c r="AKE48" s="85"/>
      <c r="AKF48" s="85"/>
      <c r="AKG48" s="85"/>
      <c r="AKH48" s="85"/>
      <c r="AKI48" s="85"/>
      <c r="AKJ48" s="85"/>
      <c r="AKK48" s="85"/>
      <c r="AKL48" s="85"/>
      <c r="AKM48" s="85"/>
      <c r="AKN48" s="85"/>
      <c r="AKO48" s="85"/>
      <c r="AKP48" s="85"/>
      <c r="AKQ48" s="85"/>
      <c r="AKR48" s="85"/>
      <c r="AKS48" s="85"/>
      <c r="AKT48" s="85"/>
      <c r="AKU48" s="85"/>
      <c r="AKV48" s="85"/>
      <c r="AKW48" s="85"/>
      <c r="AKX48" s="85"/>
      <c r="AKY48" s="85"/>
      <c r="AKZ48" s="85"/>
      <c r="ALA48" s="85"/>
      <c r="ALB48" s="85"/>
      <c r="ALC48" s="85"/>
      <c r="ALD48" s="85"/>
      <c r="ALE48" s="85"/>
      <c r="ALF48" s="85"/>
      <c r="ALG48" s="85"/>
      <c r="ALH48" s="85"/>
      <c r="ALI48" s="85"/>
      <c r="ALJ48" s="85"/>
      <c r="ALK48" s="85"/>
      <c r="ALL48" s="85"/>
      <c r="ALM48" s="85"/>
      <c r="ALN48" s="85"/>
      <c r="ALO48" s="85"/>
      <c r="ALP48" s="85"/>
      <c r="ALQ48" s="85"/>
      <c r="ALR48" s="85"/>
      <c r="ALS48" s="85"/>
      <c r="ALT48" s="85"/>
      <c r="ALU48" s="85"/>
      <c r="ALV48" s="85"/>
      <c r="ALW48" s="85"/>
      <c r="ALX48" s="85"/>
      <c r="ALY48" s="85"/>
      <c r="ALZ48" s="85"/>
      <c r="AMA48" s="85"/>
      <c r="AMB48" s="85"/>
      <c r="AMC48" s="85"/>
      <c r="AMD48" s="85"/>
      <c r="AME48" s="85"/>
      <c r="AMF48" s="85"/>
      <c r="AMG48" s="85"/>
      <c r="AMH48" s="85"/>
      <c r="AMI48" s="85"/>
      <c r="AMJ48" s="85"/>
      <c r="AMK48" s="85"/>
      <c r="AML48" s="85"/>
      <c r="AMM48" s="85"/>
      <c r="AMN48" s="85"/>
      <c r="AMO48" s="85"/>
      <c r="AMP48" s="85"/>
      <c r="AMQ48" s="85"/>
      <c r="AMR48" s="85"/>
      <c r="AMS48" s="85"/>
      <c r="AMT48" s="85"/>
      <c r="AMU48" s="85"/>
      <c r="AMV48" s="85"/>
      <c r="AMW48" s="85"/>
      <c r="AMX48" s="85"/>
      <c r="AMY48" s="85"/>
      <c r="AMZ48" s="85"/>
      <c r="ANA48" s="85"/>
      <c r="ANB48" s="85"/>
      <c r="ANC48" s="85"/>
      <c r="AND48" s="85"/>
      <c r="ANE48" s="85"/>
      <c r="ANF48" s="85"/>
      <c r="ANG48" s="85"/>
      <c r="ANH48" s="85"/>
      <c r="ANI48" s="85"/>
      <c r="ANJ48" s="85"/>
      <c r="ANK48" s="85"/>
      <c r="ANL48" s="85"/>
      <c r="ANM48" s="85"/>
      <c r="ANN48" s="85"/>
      <c r="ANO48" s="85"/>
      <c r="ANP48" s="85"/>
      <c r="ANQ48" s="85"/>
      <c r="ANR48" s="85"/>
      <c r="ANS48" s="85"/>
      <c r="ANT48" s="85"/>
      <c r="ANU48" s="85"/>
      <c r="ANV48" s="85"/>
      <c r="ANW48" s="85"/>
      <c r="ANX48" s="85"/>
      <c r="ANY48" s="85"/>
      <c r="ANZ48" s="85"/>
      <c r="AOA48" s="85"/>
      <c r="AOB48" s="85"/>
      <c r="AOC48" s="85"/>
      <c r="AOD48" s="85"/>
      <c r="AOE48" s="85"/>
      <c r="AOF48" s="85"/>
      <c r="AOG48" s="85"/>
      <c r="AOH48" s="85"/>
      <c r="AOI48" s="85"/>
      <c r="AOJ48" s="85"/>
      <c r="AOK48" s="85"/>
      <c r="AOL48" s="85"/>
      <c r="AOM48" s="85"/>
      <c r="AON48" s="85"/>
      <c r="AOO48" s="85"/>
      <c r="AOP48" s="85"/>
      <c r="AOQ48" s="85"/>
      <c r="AOR48" s="85"/>
      <c r="AOS48" s="85"/>
      <c r="AOT48" s="85"/>
      <c r="AOU48" s="85"/>
      <c r="AOV48" s="85"/>
      <c r="AOW48" s="85"/>
      <c r="AOX48" s="85"/>
      <c r="AOY48" s="85"/>
      <c r="AOZ48" s="85"/>
      <c r="APA48" s="85"/>
      <c r="APB48" s="85"/>
      <c r="APC48" s="85"/>
      <c r="APD48" s="85"/>
      <c r="APE48" s="85"/>
      <c r="APF48" s="85"/>
      <c r="APG48" s="85"/>
      <c r="APH48" s="85"/>
      <c r="API48" s="85"/>
      <c r="APJ48" s="85"/>
      <c r="APK48" s="85"/>
      <c r="APL48" s="85"/>
      <c r="APM48" s="85"/>
      <c r="APN48" s="85"/>
      <c r="APO48" s="85"/>
      <c r="APP48" s="85"/>
      <c r="APQ48" s="85"/>
      <c r="APR48" s="85"/>
      <c r="APS48" s="85"/>
      <c r="APT48" s="85"/>
      <c r="APU48" s="85"/>
      <c r="APV48" s="85"/>
      <c r="APW48" s="85"/>
      <c r="APX48" s="85"/>
      <c r="APY48" s="85"/>
      <c r="APZ48" s="85"/>
      <c r="AQA48" s="85"/>
      <c r="AQB48" s="85"/>
      <c r="AQC48" s="85"/>
      <c r="AQD48" s="85"/>
      <c r="AQE48" s="85"/>
      <c r="AQF48" s="85"/>
      <c r="AQG48" s="85"/>
      <c r="AQH48" s="85"/>
      <c r="AQI48" s="85"/>
      <c r="AQJ48" s="85"/>
      <c r="AQK48" s="85"/>
      <c r="AQL48" s="85"/>
      <c r="AQM48" s="85"/>
      <c r="AQN48" s="85"/>
      <c r="AQO48" s="85"/>
      <c r="AQP48" s="85"/>
      <c r="AQQ48" s="85"/>
      <c r="AQR48" s="85"/>
      <c r="AQS48" s="85"/>
      <c r="AQT48" s="85"/>
      <c r="AQU48" s="85"/>
      <c r="AQV48" s="85"/>
      <c r="AQW48" s="85"/>
      <c r="AQX48" s="85"/>
      <c r="AQY48" s="85"/>
      <c r="AQZ48" s="85"/>
      <c r="ARA48" s="85"/>
      <c r="ARB48" s="85"/>
      <c r="ARC48" s="85"/>
      <c r="ARD48" s="85"/>
      <c r="ARE48" s="85"/>
      <c r="ARF48" s="85"/>
      <c r="ARG48" s="85"/>
      <c r="ARH48" s="85"/>
      <c r="ARI48" s="85"/>
      <c r="ARJ48" s="85"/>
      <c r="ARK48" s="85"/>
      <c r="ARL48" s="85"/>
      <c r="ARM48" s="85"/>
      <c r="ARN48" s="85"/>
      <c r="ARO48" s="85"/>
      <c r="ARP48" s="85"/>
      <c r="ARQ48" s="85"/>
      <c r="ARR48" s="85"/>
      <c r="ARS48" s="85"/>
      <c r="ART48" s="85"/>
      <c r="ARU48" s="85"/>
      <c r="ARV48" s="85"/>
      <c r="ARW48" s="85"/>
      <c r="ARX48" s="85"/>
      <c r="ARY48" s="85"/>
      <c r="ARZ48" s="85"/>
      <c r="ASA48" s="85"/>
      <c r="ASB48" s="85"/>
      <c r="ASC48" s="85"/>
      <c r="ASD48" s="85"/>
      <c r="ASE48" s="85"/>
      <c r="ASF48" s="85"/>
      <c r="ASG48" s="85"/>
      <c r="ASH48" s="85"/>
      <c r="ASI48" s="85"/>
      <c r="ASJ48" s="85"/>
      <c r="ASK48" s="85"/>
      <c r="ASL48" s="85"/>
      <c r="ASM48" s="85"/>
      <c r="ASN48" s="85"/>
      <c r="ASO48" s="85"/>
      <c r="ASP48" s="85"/>
      <c r="ASQ48" s="85"/>
      <c r="ASR48" s="85"/>
      <c r="ASS48" s="85"/>
      <c r="AST48" s="85"/>
      <c r="ASU48" s="85"/>
      <c r="ASV48" s="85"/>
      <c r="ASW48" s="85"/>
      <c r="ASX48" s="85"/>
      <c r="ASY48" s="85"/>
      <c r="ASZ48" s="85"/>
      <c r="ATA48" s="85"/>
      <c r="ATB48" s="85"/>
      <c r="ATC48" s="85"/>
      <c r="ATD48" s="85"/>
      <c r="ATE48" s="85"/>
      <c r="ATF48" s="85"/>
      <c r="ATG48" s="85"/>
      <c r="ATH48" s="85"/>
      <c r="ATI48" s="85"/>
      <c r="ATJ48" s="85"/>
      <c r="ATK48" s="85"/>
      <c r="ATL48" s="85"/>
      <c r="ATM48" s="85"/>
      <c r="ATN48" s="85"/>
      <c r="ATO48" s="85"/>
      <c r="ATP48" s="85"/>
      <c r="ATQ48" s="85"/>
      <c r="ATR48" s="85"/>
      <c r="ATS48" s="85"/>
      <c r="ATT48" s="85"/>
      <c r="ATU48" s="85"/>
      <c r="ATV48" s="85"/>
      <c r="ATW48" s="85"/>
      <c r="ATX48" s="85"/>
      <c r="ATY48" s="85"/>
      <c r="ATZ48" s="85"/>
      <c r="AUA48" s="85"/>
      <c r="AUB48" s="85"/>
      <c r="AUC48" s="85"/>
      <c r="AUD48" s="85"/>
      <c r="AUE48" s="85"/>
      <c r="AUF48" s="85"/>
      <c r="AUG48" s="85"/>
      <c r="AUH48" s="85"/>
      <c r="AUI48" s="85"/>
      <c r="AUJ48" s="85"/>
      <c r="AUK48" s="85"/>
      <c r="AUL48" s="85"/>
      <c r="AUM48" s="85"/>
      <c r="AUN48" s="85"/>
      <c r="AUO48" s="85"/>
      <c r="AUP48" s="85"/>
      <c r="AUQ48" s="85"/>
      <c r="AUR48" s="85"/>
      <c r="AUS48" s="85"/>
      <c r="AUT48" s="85"/>
      <c r="AUU48" s="85"/>
      <c r="AUV48" s="85"/>
      <c r="AUW48" s="85"/>
      <c r="AUX48" s="85"/>
      <c r="AUY48" s="85"/>
      <c r="AUZ48" s="85"/>
      <c r="AVA48" s="85"/>
      <c r="AVB48" s="85"/>
      <c r="AVC48" s="85"/>
      <c r="AVD48" s="85"/>
      <c r="AVE48" s="85"/>
      <c r="AVF48" s="85"/>
      <c r="AVG48" s="85"/>
      <c r="AVH48" s="85"/>
      <c r="AVI48" s="85"/>
      <c r="AVJ48" s="85"/>
      <c r="AVK48" s="85"/>
      <c r="AVL48" s="85"/>
      <c r="AVM48" s="85"/>
      <c r="AVN48" s="85"/>
      <c r="AVO48" s="85"/>
      <c r="AVP48" s="85"/>
      <c r="AVQ48" s="85"/>
      <c r="AVR48" s="85"/>
      <c r="AVS48" s="85"/>
      <c r="AVT48" s="85"/>
      <c r="AVU48" s="85"/>
      <c r="AVV48" s="85"/>
      <c r="AVW48" s="85"/>
      <c r="AVX48" s="85"/>
      <c r="AVY48" s="85"/>
      <c r="AVZ48" s="85"/>
      <c r="AWA48" s="85"/>
      <c r="AWB48" s="85"/>
      <c r="AWC48" s="85"/>
      <c r="AWD48" s="85"/>
      <c r="AWE48" s="85"/>
      <c r="AWF48" s="85"/>
      <c r="AWG48" s="85"/>
      <c r="AWH48" s="85"/>
      <c r="AWI48" s="85"/>
      <c r="AWJ48" s="85"/>
      <c r="AWK48" s="85"/>
      <c r="AWL48" s="85"/>
      <c r="AWM48" s="85"/>
      <c r="AWN48" s="85"/>
      <c r="AWO48" s="85"/>
      <c r="AWP48" s="85"/>
      <c r="AWQ48" s="85"/>
      <c r="AWR48" s="85"/>
      <c r="AWS48" s="85"/>
      <c r="AWT48" s="85"/>
      <c r="AWU48" s="85"/>
      <c r="AWV48" s="85"/>
      <c r="AWW48" s="85"/>
      <c r="AWX48" s="85"/>
      <c r="AWY48" s="85"/>
      <c r="AWZ48" s="85"/>
      <c r="AXA48" s="85"/>
      <c r="AXB48" s="85"/>
      <c r="AXC48" s="85"/>
      <c r="AXD48" s="85"/>
      <c r="AXE48" s="85"/>
      <c r="AXF48" s="85"/>
      <c r="AXG48" s="85"/>
      <c r="AXH48" s="85"/>
      <c r="AXI48" s="85"/>
      <c r="AXJ48" s="85"/>
      <c r="AXK48" s="85"/>
      <c r="AXL48" s="85"/>
      <c r="AXM48" s="85"/>
      <c r="AXN48" s="85"/>
      <c r="AXO48" s="85"/>
      <c r="AXP48" s="85"/>
      <c r="AXQ48" s="85"/>
      <c r="AXR48" s="85"/>
      <c r="AXS48" s="85"/>
      <c r="AXT48" s="85"/>
      <c r="AXU48" s="85"/>
      <c r="AXV48" s="85"/>
      <c r="AXW48" s="85"/>
      <c r="AXX48" s="85"/>
      <c r="AXY48" s="85"/>
      <c r="AXZ48" s="85"/>
      <c r="AYA48" s="85"/>
      <c r="AYB48" s="85"/>
      <c r="AYC48" s="85"/>
      <c r="AYD48" s="85"/>
      <c r="AYE48" s="85"/>
      <c r="AYF48" s="85"/>
      <c r="AYG48" s="85"/>
      <c r="AYH48" s="85"/>
      <c r="AYI48" s="85"/>
      <c r="AYJ48" s="85"/>
      <c r="AYK48" s="85"/>
      <c r="AYL48" s="85"/>
      <c r="AYM48" s="85"/>
      <c r="AYN48" s="85"/>
      <c r="AYO48" s="85"/>
      <c r="AYP48" s="85"/>
      <c r="AYQ48" s="85"/>
      <c r="AYR48" s="85"/>
      <c r="AYS48" s="85"/>
      <c r="AYT48" s="85"/>
      <c r="AYU48" s="85"/>
      <c r="AYV48" s="85"/>
      <c r="AYW48" s="85"/>
      <c r="AYX48" s="85"/>
      <c r="AYY48" s="85"/>
      <c r="AYZ48" s="85"/>
      <c r="AZA48" s="85"/>
      <c r="AZB48" s="85"/>
      <c r="AZC48" s="85"/>
      <c r="AZD48" s="85"/>
      <c r="AZE48" s="85"/>
      <c r="AZF48" s="85"/>
      <c r="AZG48" s="85"/>
      <c r="AZH48" s="85"/>
      <c r="AZI48" s="85"/>
      <c r="AZJ48" s="85"/>
      <c r="AZK48" s="85"/>
      <c r="AZL48" s="85"/>
      <c r="AZM48" s="85"/>
      <c r="AZN48" s="85"/>
      <c r="AZO48" s="85"/>
      <c r="AZP48" s="85"/>
      <c r="AZQ48" s="85"/>
      <c r="AZR48" s="85"/>
      <c r="AZS48" s="85"/>
      <c r="AZT48" s="85"/>
      <c r="AZU48" s="85"/>
      <c r="AZV48" s="85"/>
      <c r="AZW48" s="85"/>
      <c r="AZX48" s="85"/>
      <c r="AZY48" s="85"/>
      <c r="AZZ48" s="85"/>
      <c r="BAA48" s="85"/>
      <c r="BAB48" s="85"/>
      <c r="BAC48" s="85"/>
      <c r="BAD48" s="85"/>
      <c r="BAE48" s="85"/>
      <c r="BAF48" s="85"/>
      <c r="BAG48" s="85"/>
      <c r="BAH48" s="85"/>
      <c r="BAI48" s="85"/>
      <c r="BAJ48" s="85"/>
      <c r="BAK48" s="85"/>
      <c r="BAL48" s="85"/>
      <c r="BAM48" s="85"/>
      <c r="BAN48" s="85"/>
      <c r="BAO48" s="85"/>
      <c r="BAP48" s="85"/>
      <c r="BAQ48" s="85"/>
      <c r="BAR48" s="85"/>
      <c r="BAS48" s="85"/>
      <c r="BAT48" s="85"/>
      <c r="BAU48" s="85"/>
      <c r="BAV48" s="85"/>
      <c r="BAW48" s="85"/>
      <c r="BAX48" s="85"/>
      <c r="BAY48" s="85"/>
      <c r="BAZ48" s="85"/>
      <c r="BBA48" s="85"/>
      <c r="BBB48" s="85"/>
      <c r="BBC48" s="85"/>
      <c r="BBD48" s="85"/>
      <c r="BBE48" s="85"/>
      <c r="BBF48" s="85"/>
      <c r="BBG48" s="85"/>
      <c r="BBH48" s="85"/>
      <c r="BBI48" s="85"/>
      <c r="BBJ48" s="85"/>
      <c r="BBK48" s="85"/>
      <c r="BBL48" s="85"/>
      <c r="BBM48" s="85"/>
      <c r="BBN48" s="85"/>
      <c r="BBO48" s="85"/>
      <c r="BBP48" s="85"/>
      <c r="BBQ48" s="85"/>
      <c r="BBR48" s="85"/>
      <c r="BBS48" s="85"/>
      <c r="BBT48" s="85"/>
      <c r="BBU48" s="85"/>
      <c r="BBV48" s="85"/>
      <c r="BBW48" s="85"/>
      <c r="BBX48" s="85"/>
      <c r="BBY48" s="85"/>
      <c r="BBZ48" s="85"/>
      <c r="BCA48" s="85"/>
      <c r="BCB48" s="85"/>
      <c r="BCC48" s="85"/>
      <c r="BCD48" s="85"/>
      <c r="BCE48" s="85"/>
      <c r="BCF48" s="85"/>
      <c r="BCG48" s="85"/>
      <c r="BCH48" s="85"/>
      <c r="BCI48" s="85"/>
      <c r="BCJ48" s="85"/>
      <c r="BCK48" s="85"/>
      <c r="BCL48" s="85"/>
      <c r="BCM48" s="85"/>
      <c r="BCN48" s="85"/>
      <c r="BCO48" s="85"/>
      <c r="BCP48" s="85"/>
      <c r="BCQ48" s="85"/>
      <c r="BCR48" s="85"/>
      <c r="BCS48" s="85"/>
      <c r="BCT48" s="85"/>
      <c r="BCU48" s="85"/>
      <c r="BCV48" s="85"/>
      <c r="BCW48" s="85"/>
      <c r="BCX48" s="85"/>
      <c r="BCY48" s="85"/>
      <c r="BCZ48" s="85"/>
      <c r="BDA48" s="85"/>
      <c r="BDB48" s="85"/>
      <c r="BDC48" s="85"/>
      <c r="BDD48" s="85"/>
      <c r="BDE48" s="85"/>
      <c r="BDF48" s="85"/>
      <c r="BDG48" s="85"/>
      <c r="BDH48" s="85"/>
      <c r="BDI48" s="85"/>
      <c r="BDJ48" s="85"/>
      <c r="BDK48" s="85"/>
      <c r="BDL48" s="85"/>
      <c r="BDM48" s="85"/>
      <c r="BDN48" s="85"/>
      <c r="BDO48" s="85"/>
      <c r="BDP48" s="85"/>
      <c r="BDQ48" s="85"/>
      <c r="BDR48" s="85"/>
      <c r="BDS48" s="85"/>
      <c r="BDT48" s="85"/>
      <c r="BDU48" s="85"/>
      <c r="BDV48" s="85"/>
      <c r="BDW48" s="85"/>
      <c r="BDX48" s="85"/>
      <c r="BDY48" s="85"/>
      <c r="BDZ48" s="85"/>
      <c r="BEA48" s="85"/>
      <c r="BEB48" s="85"/>
      <c r="BEC48" s="85"/>
      <c r="BED48" s="85"/>
      <c r="BEE48" s="85"/>
      <c r="BEF48" s="85"/>
      <c r="BEG48" s="85"/>
      <c r="BEH48" s="85"/>
      <c r="BEI48" s="85"/>
      <c r="BEJ48" s="85"/>
      <c r="BEK48" s="85"/>
      <c r="BEL48" s="85"/>
      <c r="BEM48" s="85"/>
      <c r="BEN48" s="85"/>
      <c r="BEO48" s="85"/>
      <c r="BEP48" s="85"/>
      <c r="BEQ48" s="85"/>
      <c r="BER48" s="85"/>
      <c r="BES48" s="85"/>
      <c r="BET48" s="85"/>
      <c r="BEU48" s="85"/>
      <c r="BEV48" s="85"/>
      <c r="BEW48" s="85"/>
      <c r="BEX48" s="85"/>
      <c r="BEY48" s="85"/>
      <c r="BEZ48" s="85"/>
      <c r="BFA48" s="85"/>
      <c r="BFB48" s="85"/>
      <c r="BFC48" s="85"/>
      <c r="BFD48" s="85"/>
      <c r="BFE48" s="85"/>
      <c r="BFF48" s="85"/>
      <c r="BFG48" s="85"/>
      <c r="BFH48" s="85"/>
      <c r="BFI48" s="85"/>
      <c r="BFJ48" s="85"/>
      <c r="BFK48" s="85"/>
      <c r="BFL48" s="85"/>
      <c r="BFM48" s="85"/>
      <c r="BFN48" s="85"/>
      <c r="BFO48" s="85"/>
      <c r="BFP48" s="85"/>
      <c r="BFQ48" s="85"/>
      <c r="BFR48" s="85"/>
      <c r="BFS48" s="85"/>
      <c r="BFT48" s="85"/>
      <c r="BFU48" s="85"/>
      <c r="BFV48" s="85"/>
      <c r="BFW48" s="85"/>
      <c r="BFX48" s="85"/>
      <c r="BFY48" s="85"/>
      <c r="BFZ48" s="85"/>
      <c r="BGA48" s="85"/>
      <c r="BGB48" s="85"/>
      <c r="BGC48" s="85"/>
      <c r="BGD48" s="85"/>
      <c r="BGE48" s="85"/>
      <c r="BGF48" s="85"/>
      <c r="BGG48" s="85"/>
      <c r="BGH48" s="85"/>
      <c r="BGI48" s="85"/>
      <c r="BGJ48" s="85"/>
      <c r="BGK48" s="85"/>
      <c r="BGL48" s="85"/>
      <c r="BGM48" s="85"/>
      <c r="BGN48" s="85"/>
      <c r="BGO48" s="85"/>
      <c r="BGP48" s="85"/>
      <c r="BGQ48" s="85"/>
      <c r="BGR48" s="85"/>
      <c r="BGS48" s="85"/>
      <c r="BGT48" s="85"/>
      <c r="BGU48" s="85"/>
      <c r="BGV48" s="85"/>
      <c r="BGW48" s="85"/>
      <c r="BGX48" s="85"/>
      <c r="BGY48" s="85"/>
      <c r="BGZ48" s="85"/>
      <c r="BHA48" s="85"/>
      <c r="BHB48" s="85"/>
      <c r="BHC48" s="85"/>
      <c r="BHD48" s="85"/>
      <c r="BHE48" s="85"/>
      <c r="BHF48" s="85"/>
      <c r="BHG48" s="85"/>
      <c r="BHH48" s="85"/>
      <c r="BHI48" s="85"/>
      <c r="BHJ48" s="85"/>
      <c r="BHK48" s="85"/>
      <c r="BHL48" s="85"/>
      <c r="BHM48" s="85"/>
      <c r="BHN48" s="85"/>
      <c r="BHO48" s="85"/>
      <c r="BHP48" s="85"/>
      <c r="BHQ48" s="85"/>
      <c r="BHR48" s="85"/>
      <c r="BHS48" s="85"/>
      <c r="BHT48" s="85"/>
      <c r="BHU48" s="85"/>
      <c r="BHV48" s="85"/>
      <c r="BHW48" s="85"/>
      <c r="BHX48" s="85"/>
      <c r="BHY48" s="85"/>
      <c r="BHZ48" s="85"/>
      <c r="BIA48" s="85"/>
      <c r="BIB48" s="85"/>
      <c r="BIC48" s="85"/>
      <c r="BID48" s="85"/>
      <c r="BIE48" s="85"/>
      <c r="BIF48" s="85"/>
      <c r="BIG48" s="85"/>
      <c r="BIH48" s="85"/>
      <c r="BII48" s="85"/>
      <c r="BIJ48" s="85"/>
      <c r="BIK48" s="85"/>
      <c r="BIL48" s="85"/>
      <c r="BIM48" s="85"/>
      <c r="BIN48" s="85"/>
      <c r="BIO48" s="85"/>
      <c r="BIP48" s="85"/>
      <c r="BIQ48" s="85"/>
      <c r="BIR48" s="85"/>
      <c r="BIS48" s="85"/>
      <c r="BIT48" s="85"/>
      <c r="BIU48" s="85"/>
      <c r="BIV48" s="85"/>
      <c r="BIW48" s="85"/>
      <c r="BIX48" s="85"/>
      <c r="BIY48" s="85"/>
      <c r="BIZ48" s="85"/>
      <c r="BJA48" s="85"/>
      <c r="BJB48" s="85"/>
      <c r="BJC48" s="85"/>
      <c r="BJD48" s="85"/>
      <c r="BJE48" s="85"/>
      <c r="BJF48" s="85"/>
      <c r="BJG48" s="85"/>
      <c r="BJH48" s="85"/>
      <c r="BJI48" s="85"/>
      <c r="BJJ48" s="85"/>
      <c r="BJK48" s="85"/>
      <c r="BJL48" s="85"/>
      <c r="BJM48" s="85"/>
      <c r="BJN48" s="85"/>
      <c r="BJO48" s="85"/>
      <c r="BJP48" s="85"/>
      <c r="BJQ48" s="85"/>
      <c r="BJR48" s="85"/>
      <c r="BJS48" s="85"/>
      <c r="BJT48" s="85"/>
      <c r="BJU48" s="85"/>
      <c r="BJV48" s="85"/>
      <c r="BJW48" s="85"/>
      <c r="BJX48" s="85"/>
      <c r="BJY48" s="85"/>
      <c r="BJZ48" s="85"/>
      <c r="BKA48" s="85"/>
      <c r="BKB48" s="85"/>
      <c r="BKC48" s="85"/>
      <c r="BKD48" s="85"/>
      <c r="BKE48" s="85"/>
      <c r="BKF48" s="85"/>
      <c r="BKG48" s="85"/>
      <c r="BKH48" s="85"/>
      <c r="BKI48" s="85"/>
      <c r="BKJ48" s="85"/>
      <c r="BKK48" s="85"/>
      <c r="BKL48" s="85"/>
      <c r="BKM48" s="85"/>
      <c r="BKN48" s="85"/>
      <c r="BKO48" s="85"/>
      <c r="BKP48" s="85"/>
      <c r="BKQ48" s="85"/>
      <c r="BKR48" s="85"/>
      <c r="BKS48" s="85"/>
      <c r="BKT48" s="85"/>
      <c r="BKU48" s="85"/>
      <c r="BKV48" s="85"/>
      <c r="BKW48" s="85"/>
      <c r="BKX48" s="85"/>
      <c r="BKY48" s="85"/>
      <c r="BKZ48" s="85"/>
      <c r="BLA48" s="85"/>
      <c r="BLB48" s="85"/>
      <c r="BLC48" s="85"/>
      <c r="BLD48" s="85"/>
      <c r="BLE48" s="85"/>
      <c r="BLF48" s="85"/>
      <c r="BLG48" s="85"/>
      <c r="BLH48" s="85"/>
      <c r="BLI48" s="85"/>
      <c r="BLJ48" s="85"/>
      <c r="BLK48" s="85"/>
      <c r="BLL48" s="85"/>
      <c r="BLM48" s="85"/>
      <c r="BLN48" s="85"/>
      <c r="BLO48" s="85"/>
      <c r="BLP48" s="85"/>
      <c r="BLQ48" s="85"/>
      <c r="BLR48" s="85"/>
      <c r="BLS48" s="85"/>
      <c r="BLT48" s="85"/>
      <c r="BLU48" s="85"/>
      <c r="BLV48" s="85"/>
      <c r="BLW48" s="85"/>
      <c r="BLX48" s="85"/>
      <c r="BLY48" s="85"/>
      <c r="BLZ48" s="85"/>
      <c r="BMA48" s="85"/>
      <c r="BMB48" s="85"/>
      <c r="BMC48" s="85"/>
      <c r="BMD48" s="85"/>
      <c r="BME48" s="85"/>
      <c r="BMF48" s="85"/>
      <c r="BMG48" s="85"/>
      <c r="BMH48" s="85"/>
      <c r="BMI48" s="85"/>
      <c r="BMJ48" s="85"/>
      <c r="BMK48" s="85"/>
      <c r="BML48" s="85"/>
      <c r="BMM48" s="85"/>
      <c r="BMN48" s="85"/>
      <c r="BMO48" s="85"/>
      <c r="BMP48" s="85"/>
      <c r="BMQ48" s="85"/>
      <c r="BMR48" s="85"/>
      <c r="BMS48" s="85"/>
      <c r="BMT48" s="85"/>
      <c r="BMU48" s="85"/>
      <c r="BMV48" s="85"/>
      <c r="BMW48" s="85"/>
      <c r="BMX48" s="85"/>
      <c r="BMY48" s="85"/>
      <c r="BMZ48" s="85"/>
      <c r="BNA48" s="85"/>
      <c r="BNB48" s="85"/>
      <c r="BNC48" s="85"/>
      <c r="BND48" s="85"/>
      <c r="BNE48" s="85"/>
      <c r="BNF48" s="85"/>
      <c r="BNG48" s="85"/>
      <c r="BNH48" s="85"/>
      <c r="BNI48" s="85"/>
      <c r="BNJ48" s="85"/>
      <c r="BNK48" s="85"/>
      <c r="BNL48" s="85"/>
      <c r="BNM48" s="85"/>
      <c r="BNN48" s="85"/>
      <c r="BNO48" s="85"/>
      <c r="BNP48" s="85"/>
      <c r="BNQ48" s="85"/>
      <c r="BNR48" s="85"/>
      <c r="BNS48" s="85"/>
      <c r="BNT48" s="85"/>
      <c r="BNU48" s="85"/>
      <c r="BNV48" s="85"/>
      <c r="BNW48" s="85"/>
      <c r="BNX48" s="85"/>
      <c r="BNY48" s="85"/>
      <c r="BNZ48" s="85"/>
      <c r="BOA48" s="85"/>
      <c r="BOB48" s="85"/>
      <c r="BOC48" s="85"/>
      <c r="BOD48" s="85"/>
      <c r="BOE48" s="85"/>
      <c r="BOF48" s="85"/>
      <c r="BOG48" s="85"/>
      <c r="BOH48" s="85"/>
      <c r="BOI48" s="85"/>
      <c r="BOJ48" s="85"/>
      <c r="BOK48" s="85"/>
      <c r="BOL48" s="85"/>
      <c r="BOM48" s="85"/>
      <c r="BON48" s="85"/>
      <c r="BOO48" s="85"/>
      <c r="BOP48" s="85"/>
      <c r="BOQ48" s="85"/>
      <c r="BOR48" s="85"/>
      <c r="BOS48" s="85"/>
      <c r="BOT48" s="85"/>
      <c r="BOU48" s="85"/>
      <c r="BOV48" s="85"/>
      <c r="BOW48" s="85"/>
      <c r="BOX48" s="85"/>
      <c r="BOY48" s="85"/>
      <c r="BOZ48" s="85"/>
      <c r="BPA48" s="85"/>
      <c r="BPB48" s="85"/>
      <c r="BPC48" s="85"/>
      <c r="BPD48" s="85"/>
      <c r="BPE48" s="85"/>
      <c r="BPF48" s="85"/>
      <c r="BPG48" s="85"/>
      <c r="BPH48" s="85"/>
      <c r="BPI48" s="85"/>
      <c r="BPJ48" s="85"/>
      <c r="BPK48" s="85"/>
      <c r="BPL48" s="85"/>
      <c r="BPM48" s="85"/>
      <c r="BPN48" s="85"/>
      <c r="BPO48" s="85"/>
      <c r="BPP48" s="85"/>
      <c r="BPQ48" s="85"/>
      <c r="BPR48" s="85"/>
      <c r="BPS48" s="85"/>
      <c r="BPT48" s="85"/>
      <c r="BPU48" s="85"/>
      <c r="BPV48" s="85"/>
      <c r="BPW48" s="85"/>
      <c r="BPX48" s="85"/>
      <c r="BPY48" s="85"/>
      <c r="BPZ48" s="85"/>
      <c r="BQA48" s="85"/>
      <c r="BQB48" s="85"/>
      <c r="BQC48" s="85"/>
      <c r="BQD48" s="85"/>
      <c r="BQE48" s="85"/>
      <c r="BQF48" s="85"/>
      <c r="BQG48" s="85"/>
      <c r="BQH48" s="85"/>
      <c r="BQI48" s="85"/>
      <c r="BQJ48" s="85"/>
      <c r="BQK48" s="85"/>
      <c r="BQL48" s="85"/>
      <c r="BQM48" s="85"/>
      <c r="BQN48" s="85"/>
      <c r="BQO48" s="85"/>
      <c r="BQP48" s="85"/>
      <c r="BQQ48" s="85"/>
      <c r="BQR48" s="85"/>
      <c r="BQS48" s="85"/>
      <c r="BQT48" s="85"/>
      <c r="BQU48" s="85"/>
      <c r="BQV48" s="85"/>
      <c r="BQW48" s="85"/>
      <c r="BQX48" s="85"/>
      <c r="BQY48" s="85"/>
      <c r="BQZ48" s="85"/>
      <c r="BRA48" s="85"/>
      <c r="BRB48" s="85"/>
      <c r="BRC48" s="85"/>
      <c r="BRD48" s="85"/>
      <c r="BRE48" s="85"/>
      <c r="BRF48" s="85"/>
      <c r="BRG48" s="85"/>
      <c r="BRH48" s="85"/>
      <c r="BRI48" s="85"/>
      <c r="BRJ48" s="85"/>
      <c r="BRK48" s="85"/>
      <c r="BRL48" s="85"/>
      <c r="BRM48" s="85"/>
      <c r="BRN48" s="85"/>
      <c r="BRO48" s="85"/>
      <c r="BRP48" s="85"/>
      <c r="BRQ48" s="85"/>
      <c r="BRR48" s="85"/>
      <c r="BRS48" s="85"/>
      <c r="BRT48" s="85"/>
      <c r="BRU48" s="85"/>
      <c r="BRV48" s="85"/>
      <c r="BRW48" s="85"/>
      <c r="BRX48" s="85"/>
      <c r="BRY48" s="85"/>
      <c r="BRZ48" s="85"/>
      <c r="BSA48" s="85"/>
      <c r="BSB48" s="85"/>
      <c r="BSC48" s="85"/>
      <c r="BSD48" s="85"/>
      <c r="BSE48" s="85"/>
      <c r="BSF48" s="85"/>
      <c r="BSG48" s="85"/>
      <c r="BSH48" s="85"/>
      <c r="BSI48" s="85"/>
      <c r="BSJ48" s="85"/>
      <c r="BSK48" s="85"/>
      <c r="BSL48" s="85"/>
      <c r="BSM48" s="85"/>
      <c r="BSN48" s="85"/>
      <c r="BSO48" s="85"/>
      <c r="BSP48" s="85"/>
      <c r="BSQ48" s="85"/>
      <c r="BSR48" s="85"/>
      <c r="BSS48" s="85"/>
      <c r="BST48" s="85"/>
      <c r="BSU48" s="85"/>
      <c r="BSV48" s="85"/>
      <c r="BSW48" s="85"/>
      <c r="BSX48" s="85"/>
      <c r="BSY48" s="85"/>
      <c r="BSZ48" s="85"/>
      <c r="BTA48" s="85"/>
      <c r="BTB48" s="85"/>
      <c r="BTC48" s="85"/>
      <c r="BTD48" s="85"/>
      <c r="BTE48" s="85"/>
      <c r="BTF48" s="85"/>
      <c r="BTG48" s="85"/>
      <c r="BTH48" s="85"/>
      <c r="BTI48" s="85"/>
      <c r="BTJ48" s="85"/>
      <c r="BTK48" s="85"/>
      <c r="BTL48" s="85"/>
      <c r="BTM48" s="85"/>
      <c r="BTN48" s="85"/>
      <c r="BTO48" s="85"/>
      <c r="BTP48" s="85"/>
      <c r="BTQ48" s="85"/>
      <c r="BTR48" s="85"/>
      <c r="BTS48" s="85"/>
      <c r="BTT48" s="85"/>
      <c r="BTU48" s="85"/>
      <c r="BTV48" s="85"/>
      <c r="BTW48" s="85"/>
      <c r="BTX48" s="85"/>
      <c r="BTY48" s="85"/>
      <c r="BTZ48" s="85"/>
      <c r="BUA48" s="85"/>
      <c r="BUB48" s="85"/>
      <c r="BUC48" s="85"/>
      <c r="BUD48" s="85"/>
      <c r="BUE48" s="85"/>
      <c r="BUF48" s="85"/>
      <c r="BUG48" s="85"/>
      <c r="BUH48" s="85"/>
      <c r="BUI48" s="85"/>
      <c r="BUJ48" s="85"/>
      <c r="BUK48" s="85"/>
      <c r="BUL48" s="85"/>
      <c r="BUM48" s="85"/>
      <c r="BUN48" s="85"/>
      <c r="BUO48" s="85"/>
      <c r="BUP48" s="85"/>
      <c r="BUQ48" s="85"/>
      <c r="BUR48" s="85"/>
      <c r="BUS48" s="85"/>
      <c r="BUT48" s="85"/>
      <c r="BUU48" s="85"/>
      <c r="BUV48" s="85"/>
      <c r="BUW48" s="85"/>
      <c r="BUX48" s="85"/>
      <c r="BUY48" s="85"/>
      <c r="BUZ48" s="85"/>
      <c r="BVA48" s="85"/>
      <c r="BVB48" s="85"/>
      <c r="BVC48" s="85"/>
      <c r="BVD48" s="85"/>
      <c r="BVE48" s="85"/>
      <c r="BVF48" s="85"/>
      <c r="BVG48" s="85"/>
      <c r="BVH48" s="85"/>
      <c r="BVI48" s="85"/>
      <c r="BVJ48" s="85"/>
      <c r="BVK48" s="85"/>
      <c r="BVL48" s="85"/>
      <c r="BVM48" s="85"/>
      <c r="BVN48" s="85"/>
      <c r="BVO48" s="85"/>
      <c r="BVP48" s="85"/>
      <c r="BVQ48" s="85"/>
      <c r="BVR48" s="85"/>
      <c r="BVS48" s="85"/>
      <c r="BVT48" s="85"/>
      <c r="BVU48" s="85"/>
      <c r="BVV48" s="85"/>
      <c r="BVW48" s="85"/>
      <c r="BVX48" s="85"/>
      <c r="BVY48" s="85"/>
      <c r="BVZ48" s="85"/>
      <c r="BWA48" s="85"/>
      <c r="BWB48" s="85"/>
      <c r="BWC48" s="85"/>
      <c r="BWD48" s="85"/>
      <c r="BWE48" s="85"/>
      <c r="BWF48" s="85"/>
      <c r="BWG48" s="85"/>
      <c r="BWH48" s="85"/>
      <c r="BWI48" s="85"/>
      <c r="BWJ48" s="85"/>
      <c r="BWK48" s="85"/>
      <c r="BWL48" s="85"/>
      <c r="BWM48" s="85"/>
      <c r="BWN48" s="85"/>
      <c r="BWO48" s="85"/>
      <c r="BWP48" s="85"/>
      <c r="BWQ48" s="85"/>
      <c r="BWR48" s="85"/>
      <c r="BWS48" s="85"/>
      <c r="BWT48" s="85"/>
      <c r="BWU48" s="85"/>
      <c r="BWV48" s="85"/>
      <c r="BWW48" s="85"/>
      <c r="BWX48" s="85"/>
      <c r="BWY48" s="85"/>
      <c r="BWZ48" s="85"/>
      <c r="BXA48" s="85"/>
      <c r="BXB48" s="85"/>
      <c r="BXC48" s="85"/>
      <c r="BXD48" s="85"/>
      <c r="BXE48" s="85"/>
      <c r="BXF48" s="85"/>
      <c r="BXG48" s="85"/>
      <c r="BXH48" s="85"/>
      <c r="BXI48" s="85"/>
      <c r="BXJ48" s="85"/>
      <c r="BXK48" s="85"/>
      <c r="BXL48" s="85"/>
      <c r="BXM48" s="85"/>
      <c r="BXN48" s="85"/>
      <c r="BXO48" s="85"/>
      <c r="BXP48" s="85"/>
      <c r="BXQ48" s="85"/>
      <c r="BXR48" s="85"/>
      <c r="BXS48" s="85"/>
      <c r="BXT48" s="85"/>
      <c r="BXU48" s="85"/>
      <c r="BXV48" s="85"/>
      <c r="BXW48" s="85"/>
      <c r="BXX48" s="85"/>
      <c r="BXY48" s="85"/>
      <c r="BXZ48" s="85"/>
      <c r="BYA48" s="85"/>
      <c r="BYB48" s="85"/>
      <c r="BYC48" s="85"/>
      <c r="BYD48" s="85"/>
      <c r="BYE48" s="85"/>
      <c r="BYF48" s="85"/>
      <c r="BYG48" s="85"/>
      <c r="BYH48" s="85"/>
      <c r="BYI48" s="85"/>
      <c r="BYJ48" s="85"/>
      <c r="BYK48" s="85"/>
      <c r="BYL48" s="85"/>
      <c r="BYM48" s="85"/>
      <c r="BYN48" s="85"/>
      <c r="BYO48" s="85"/>
      <c r="BYP48" s="85"/>
      <c r="BYQ48" s="85"/>
      <c r="BYR48" s="85"/>
      <c r="BYS48" s="85"/>
      <c r="BYT48" s="85"/>
      <c r="BYU48" s="85"/>
      <c r="BYV48" s="85"/>
      <c r="BYW48" s="85"/>
      <c r="BYX48" s="85"/>
      <c r="BYY48" s="85"/>
      <c r="BYZ48" s="85"/>
      <c r="BZA48" s="85"/>
      <c r="BZB48" s="85"/>
      <c r="BZC48" s="85"/>
      <c r="BZD48" s="85"/>
      <c r="BZE48" s="85"/>
      <c r="BZF48" s="85"/>
      <c r="BZG48" s="85"/>
      <c r="BZH48" s="85"/>
      <c r="BZI48" s="85"/>
      <c r="BZJ48" s="85"/>
      <c r="BZK48" s="85"/>
      <c r="BZL48" s="85"/>
      <c r="BZM48" s="85"/>
      <c r="BZN48" s="85"/>
      <c r="BZO48" s="85"/>
      <c r="BZP48" s="85"/>
      <c r="BZQ48" s="85"/>
      <c r="BZR48" s="85"/>
      <c r="BZS48" s="85"/>
      <c r="BZT48" s="85"/>
      <c r="BZU48" s="85"/>
      <c r="BZV48" s="85"/>
      <c r="BZW48" s="85"/>
      <c r="BZX48" s="85"/>
      <c r="BZY48" s="85"/>
      <c r="BZZ48" s="85"/>
      <c r="CAA48" s="85"/>
      <c r="CAB48" s="85"/>
      <c r="CAC48" s="85"/>
      <c r="CAD48" s="85"/>
      <c r="CAE48" s="85"/>
      <c r="CAF48" s="85"/>
      <c r="CAG48" s="85"/>
      <c r="CAH48" s="85"/>
      <c r="CAI48" s="85"/>
      <c r="CAJ48" s="85"/>
      <c r="CAK48" s="85"/>
      <c r="CAL48" s="85"/>
      <c r="CAM48" s="85"/>
      <c r="CAN48" s="85"/>
      <c r="CAO48" s="85"/>
      <c r="CAP48" s="85"/>
      <c r="CAQ48" s="85"/>
      <c r="CAR48" s="85"/>
      <c r="CAS48" s="85"/>
      <c r="CAT48" s="85"/>
      <c r="CAU48" s="85"/>
      <c r="CAV48" s="85"/>
      <c r="CAW48" s="85"/>
      <c r="CAX48" s="85"/>
      <c r="CAY48" s="85"/>
      <c r="CAZ48" s="85"/>
      <c r="CBA48" s="85"/>
      <c r="CBB48" s="85"/>
      <c r="CBC48" s="85"/>
      <c r="CBD48" s="85"/>
      <c r="CBE48" s="85"/>
      <c r="CBF48" s="85"/>
      <c r="CBG48" s="85"/>
      <c r="CBH48" s="85"/>
      <c r="CBI48" s="85"/>
      <c r="CBJ48" s="85"/>
      <c r="CBK48" s="85"/>
      <c r="CBL48" s="85"/>
      <c r="CBM48" s="85"/>
      <c r="CBN48" s="85"/>
      <c r="CBO48" s="85"/>
      <c r="CBP48" s="85"/>
      <c r="CBQ48" s="85"/>
      <c r="CBR48" s="85"/>
      <c r="CBS48" s="85"/>
      <c r="CBT48" s="85"/>
      <c r="CBU48" s="85"/>
      <c r="CBV48" s="85"/>
      <c r="CBW48" s="85"/>
      <c r="CBX48" s="85"/>
      <c r="CBY48" s="85"/>
      <c r="CBZ48" s="85"/>
      <c r="CCA48" s="85"/>
      <c r="CCB48" s="85"/>
      <c r="CCC48" s="85"/>
      <c r="CCD48" s="85"/>
      <c r="CCE48" s="85"/>
      <c r="CCF48" s="85"/>
      <c r="CCG48" s="85"/>
      <c r="CCH48" s="85"/>
      <c r="CCI48" s="85"/>
      <c r="CCJ48" s="85"/>
      <c r="CCK48" s="85"/>
      <c r="CCL48" s="85"/>
      <c r="CCM48" s="85"/>
      <c r="CCN48" s="85"/>
      <c r="CCO48" s="85"/>
      <c r="CCP48" s="85"/>
      <c r="CCQ48" s="85"/>
      <c r="CCR48" s="85"/>
      <c r="CCS48" s="85"/>
      <c r="CCT48" s="85"/>
      <c r="CCU48" s="85"/>
      <c r="CCV48" s="85"/>
      <c r="CCW48" s="85"/>
      <c r="CCX48" s="85"/>
      <c r="CCY48" s="85"/>
      <c r="CCZ48" s="85"/>
      <c r="CDA48" s="85"/>
      <c r="CDB48" s="85"/>
      <c r="CDC48" s="85"/>
      <c r="CDD48" s="85"/>
      <c r="CDE48" s="85"/>
      <c r="CDF48" s="85"/>
      <c r="CDG48" s="85"/>
      <c r="CDH48" s="85"/>
      <c r="CDI48" s="85"/>
      <c r="CDJ48" s="85"/>
      <c r="CDK48" s="85"/>
      <c r="CDL48" s="85"/>
      <c r="CDM48" s="85"/>
      <c r="CDN48" s="85"/>
      <c r="CDO48" s="85"/>
      <c r="CDP48" s="85"/>
      <c r="CDQ48" s="85"/>
      <c r="CDR48" s="85"/>
      <c r="CDS48" s="85"/>
      <c r="CDT48" s="85"/>
      <c r="CDU48" s="85"/>
      <c r="CDV48" s="85"/>
      <c r="CDW48" s="85"/>
      <c r="CDX48" s="85"/>
      <c r="CDY48" s="85"/>
      <c r="CDZ48" s="85"/>
      <c r="CEA48" s="85"/>
      <c r="CEB48" s="85"/>
      <c r="CEC48" s="85"/>
      <c r="CED48" s="85"/>
      <c r="CEE48" s="85"/>
      <c r="CEF48" s="85"/>
      <c r="CEG48" s="85"/>
      <c r="CEH48" s="85"/>
      <c r="CEI48" s="85"/>
      <c r="CEJ48" s="85"/>
      <c r="CEK48" s="85"/>
      <c r="CEL48" s="85"/>
      <c r="CEM48" s="85"/>
      <c r="CEN48" s="85"/>
      <c r="CEO48" s="85"/>
      <c r="CEP48" s="85"/>
      <c r="CEQ48" s="85"/>
      <c r="CER48" s="85"/>
      <c r="CES48" s="85"/>
      <c r="CET48" s="85"/>
      <c r="CEU48" s="85"/>
      <c r="CEV48" s="85"/>
      <c r="CEW48" s="85"/>
      <c r="CEX48" s="85"/>
      <c r="CEY48" s="85"/>
      <c r="CEZ48" s="85"/>
      <c r="CFA48" s="85"/>
      <c r="CFB48" s="85"/>
      <c r="CFC48" s="85"/>
      <c r="CFD48" s="85"/>
      <c r="CFE48" s="85"/>
      <c r="CFF48" s="85"/>
      <c r="CFG48" s="85"/>
      <c r="CFH48" s="85"/>
      <c r="CFI48" s="85"/>
      <c r="CFJ48" s="85"/>
      <c r="CFK48" s="85"/>
      <c r="CFL48" s="85"/>
      <c r="CFM48" s="85"/>
      <c r="CFN48" s="85"/>
      <c r="CFO48" s="85"/>
      <c r="CFP48" s="85"/>
      <c r="CFQ48" s="85"/>
      <c r="CFR48" s="85"/>
      <c r="CFS48" s="85"/>
      <c r="CFT48" s="85"/>
      <c r="CFU48" s="85"/>
      <c r="CFV48" s="85"/>
      <c r="CFW48" s="85"/>
      <c r="CFX48" s="85"/>
      <c r="CFY48" s="85"/>
      <c r="CFZ48" s="85"/>
      <c r="CGA48" s="85"/>
      <c r="CGB48" s="85"/>
      <c r="CGC48" s="85"/>
      <c r="CGD48" s="85"/>
      <c r="CGE48" s="85"/>
      <c r="CGF48" s="85"/>
      <c r="CGG48" s="85"/>
      <c r="CGH48" s="85"/>
      <c r="CGI48" s="85"/>
      <c r="CGJ48" s="85"/>
      <c r="CGK48" s="85"/>
      <c r="CGL48" s="85"/>
      <c r="CGM48" s="85"/>
      <c r="CGN48" s="85"/>
      <c r="CGO48" s="85"/>
      <c r="CGP48" s="85"/>
      <c r="CGQ48" s="85"/>
      <c r="CGR48" s="85"/>
      <c r="CGS48" s="85"/>
      <c r="CGT48" s="85"/>
      <c r="CGU48" s="85"/>
      <c r="CGV48" s="85"/>
      <c r="CGW48" s="85"/>
      <c r="CGX48" s="85"/>
      <c r="CGY48" s="85"/>
      <c r="CGZ48" s="85"/>
      <c r="CHA48" s="85"/>
      <c r="CHB48" s="85"/>
      <c r="CHC48" s="85"/>
      <c r="CHD48" s="85"/>
      <c r="CHE48" s="85"/>
      <c r="CHF48" s="85"/>
      <c r="CHG48" s="85"/>
      <c r="CHH48" s="85"/>
      <c r="CHI48" s="85"/>
      <c r="CHJ48" s="85"/>
      <c r="CHK48" s="85"/>
      <c r="CHL48" s="85"/>
      <c r="CHM48" s="85"/>
      <c r="CHN48" s="85"/>
      <c r="CHO48" s="85"/>
      <c r="CHP48" s="85"/>
      <c r="CHQ48" s="85"/>
      <c r="CHR48" s="85"/>
      <c r="CHS48" s="85"/>
      <c r="CHT48" s="85"/>
      <c r="CHU48" s="85"/>
      <c r="CHV48" s="85"/>
      <c r="CHW48" s="85"/>
      <c r="CHX48" s="85"/>
      <c r="CHY48" s="85"/>
      <c r="CHZ48" s="85"/>
      <c r="CIA48" s="85"/>
      <c r="CIB48" s="85"/>
      <c r="CIC48" s="85"/>
      <c r="CID48" s="85"/>
      <c r="CIE48" s="85"/>
      <c r="CIF48" s="85"/>
      <c r="CIG48" s="85"/>
      <c r="CIH48" s="85"/>
      <c r="CII48" s="85"/>
      <c r="CIJ48" s="85"/>
      <c r="CIK48" s="85"/>
      <c r="CIL48" s="85"/>
      <c r="CIM48" s="85"/>
      <c r="CIN48" s="85"/>
      <c r="CIO48" s="85"/>
      <c r="CIP48" s="85"/>
      <c r="CIQ48" s="85"/>
      <c r="CIR48" s="85"/>
      <c r="CIS48" s="85"/>
      <c r="CIT48" s="85"/>
      <c r="CIU48" s="85"/>
      <c r="CIV48" s="85"/>
      <c r="CIW48" s="85"/>
      <c r="CIX48" s="85"/>
      <c r="CIY48" s="85"/>
      <c r="CIZ48" s="85"/>
      <c r="CJA48" s="85"/>
      <c r="CJB48" s="85"/>
      <c r="CJC48" s="85"/>
      <c r="CJD48" s="85"/>
      <c r="CJE48" s="85"/>
      <c r="CJF48" s="85"/>
      <c r="CJG48" s="85"/>
      <c r="CJH48" s="85"/>
      <c r="CJI48" s="85"/>
      <c r="CJJ48" s="85"/>
      <c r="CJK48" s="85"/>
      <c r="CJL48" s="85"/>
      <c r="CJM48" s="85"/>
      <c r="CJN48" s="85"/>
      <c r="CJO48" s="85"/>
      <c r="CJP48" s="85"/>
      <c r="CJQ48" s="85"/>
      <c r="CJR48" s="85"/>
      <c r="CJS48" s="85"/>
      <c r="CJT48" s="85"/>
      <c r="CJU48" s="85"/>
      <c r="CJV48" s="85"/>
      <c r="CJW48" s="85"/>
      <c r="CJX48" s="85"/>
      <c r="CJY48" s="85"/>
      <c r="CJZ48" s="85"/>
      <c r="CKA48" s="85"/>
      <c r="CKB48" s="85"/>
      <c r="CKC48" s="85"/>
      <c r="CKD48" s="85"/>
      <c r="CKE48" s="85"/>
      <c r="CKF48" s="85"/>
      <c r="CKG48" s="85"/>
      <c r="CKH48" s="85"/>
      <c r="CKI48" s="85"/>
      <c r="CKJ48" s="85"/>
      <c r="CKK48" s="85"/>
      <c r="CKL48" s="85"/>
      <c r="CKM48" s="85"/>
      <c r="CKN48" s="85"/>
      <c r="CKO48" s="85"/>
      <c r="CKP48" s="85"/>
      <c r="CKQ48" s="85"/>
      <c r="CKR48" s="85"/>
      <c r="CKS48" s="85"/>
      <c r="CKT48" s="85"/>
      <c r="CKU48" s="85"/>
      <c r="CKV48" s="85"/>
      <c r="CKW48" s="85"/>
      <c r="CKX48" s="85"/>
      <c r="CKY48" s="85"/>
      <c r="CKZ48" s="85"/>
      <c r="CLA48" s="85"/>
      <c r="CLB48" s="85"/>
      <c r="CLC48" s="85"/>
      <c r="CLD48" s="85"/>
      <c r="CLE48" s="85"/>
      <c r="CLF48" s="85"/>
      <c r="CLG48" s="85"/>
      <c r="CLH48" s="85"/>
      <c r="CLI48" s="85"/>
      <c r="CLJ48" s="85"/>
      <c r="CLK48" s="85"/>
      <c r="CLL48" s="85"/>
      <c r="CLM48" s="85"/>
      <c r="CLN48" s="85"/>
      <c r="CLO48" s="85"/>
      <c r="CLP48" s="85"/>
      <c r="CLQ48" s="85"/>
      <c r="CLR48" s="85"/>
      <c r="CLS48" s="85"/>
      <c r="CLT48" s="85"/>
      <c r="CLU48" s="85"/>
      <c r="CLV48" s="85"/>
      <c r="CLW48" s="85"/>
      <c r="CLX48" s="85"/>
      <c r="CLY48" s="85"/>
      <c r="CLZ48" s="85"/>
      <c r="CMA48" s="85"/>
      <c r="CMB48" s="85"/>
      <c r="CMC48" s="85"/>
      <c r="CMD48" s="85"/>
      <c r="CME48" s="85"/>
      <c r="CMF48" s="85"/>
      <c r="CMG48" s="85"/>
      <c r="CMH48" s="85"/>
      <c r="CMI48" s="85"/>
      <c r="CMJ48" s="85"/>
      <c r="CMK48" s="85"/>
      <c r="CML48" s="85"/>
      <c r="CMM48" s="85"/>
      <c r="CMN48" s="85"/>
      <c r="CMO48" s="85"/>
      <c r="CMP48" s="85"/>
      <c r="CMQ48" s="85"/>
      <c r="CMR48" s="85"/>
      <c r="CMS48" s="85"/>
      <c r="CMT48" s="85"/>
      <c r="CMU48" s="85"/>
      <c r="CMV48" s="85"/>
      <c r="CMW48" s="85"/>
      <c r="CMX48" s="85"/>
      <c r="CMY48" s="85"/>
      <c r="CMZ48" s="85"/>
      <c r="CNA48" s="85"/>
      <c r="CNB48" s="85"/>
      <c r="CNC48" s="85"/>
      <c r="CND48" s="85"/>
      <c r="CNE48" s="85"/>
      <c r="CNF48" s="85"/>
      <c r="CNG48" s="85"/>
      <c r="CNH48" s="85"/>
      <c r="CNI48" s="85"/>
      <c r="CNJ48" s="85"/>
      <c r="CNK48" s="85"/>
      <c r="CNL48" s="85"/>
      <c r="CNM48" s="85"/>
      <c r="CNN48" s="85"/>
      <c r="CNO48" s="85"/>
      <c r="CNP48" s="85"/>
      <c r="CNQ48" s="85"/>
      <c r="CNR48" s="85"/>
      <c r="CNS48" s="85"/>
      <c r="CNT48" s="85"/>
      <c r="CNU48" s="85"/>
      <c r="CNV48" s="85"/>
      <c r="CNW48" s="85"/>
      <c r="CNX48" s="85"/>
      <c r="CNY48" s="85"/>
      <c r="CNZ48" s="85"/>
      <c r="COA48" s="85"/>
      <c r="COB48" s="85"/>
      <c r="COC48" s="85"/>
      <c r="COD48" s="85"/>
      <c r="COE48" s="85"/>
      <c r="COF48" s="85"/>
      <c r="COG48" s="85"/>
      <c r="COH48" s="85"/>
      <c r="COI48" s="85"/>
      <c r="COJ48" s="85"/>
      <c r="COK48" s="85"/>
      <c r="COL48" s="85"/>
      <c r="COM48" s="85"/>
      <c r="CON48" s="85"/>
      <c r="COO48" s="85"/>
      <c r="COP48" s="85"/>
      <c r="COQ48" s="85"/>
      <c r="COR48" s="85"/>
      <c r="COS48" s="85"/>
      <c r="COT48" s="85"/>
      <c r="COU48" s="85"/>
      <c r="COV48" s="85"/>
      <c r="COW48" s="85"/>
      <c r="COX48" s="85"/>
      <c r="COY48" s="85"/>
      <c r="COZ48" s="85"/>
      <c r="CPA48" s="85"/>
      <c r="CPB48" s="85"/>
      <c r="CPC48" s="85"/>
      <c r="CPD48" s="85"/>
      <c r="CPE48" s="85"/>
      <c r="CPF48" s="85"/>
      <c r="CPG48" s="85"/>
      <c r="CPH48" s="85"/>
      <c r="CPI48" s="85"/>
      <c r="CPJ48" s="85"/>
      <c r="CPK48" s="85"/>
      <c r="CPL48" s="85"/>
      <c r="CPM48" s="85"/>
      <c r="CPN48" s="85"/>
      <c r="CPO48" s="85"/>
      <c r="CPP48" s="85"/>
      <c r="CPQ48" s="85"/>
      <c r="CPR48" s="85"/>
      <c r="CPS48" s="85"/>
      <c r="CPT48" s="85"/>
      <c r="CPU48" s="85"/>
      <c r="CPV48" s="85"/>
      <c r="CPW48" s="85"/>
      <c r="CPX48" s="85"/>
      <c r="CPY48" s="85"/>
      <c r="CPZ48" s="85"/>
      <c r="CQA48" s="85"/>
      <c r="CQB48" s="85"/>
      <c r="CQC48" s="85"/>
      <c r="CQD48" s="85"/>
      <c r="CQE48" s="85"/>
      <c r="CQF48" s="85"/>
      <c r="CQG48" s="85"/>
      <c r="CQH48" s="85"/>
      <c r="CQI48" s="85"/>
      <c r="CQJ48" s="85"/>
      <c r="CQK48" s="85"/>
      <c r="CQL48" s="85"/>
      <c r="CQM48" s="85"/>
      <c r="CQN48" s="85"/>
      <c r="CQO48" s="85"/>
      <c r="CQP48" s="85"/>
      <c r="CQQ48" s="85"/>
      <c r="CQR48" s="85"/>
      <c r="CQS48" s="85"/>
      <c r="CQT48" s="85"/>
      <c r="CQU48" s="85"/>
      <c r="CQV48" s="85"/>
      <c r="CQW48" s="85"/>
      <c r="CQX48" s="85"/>
      <c r="CQY48" s="85"/>
      <c r="CQZ48" s="85"/>
      <c r="CRA48" s="85"/>
      <c r="CRB48" s="85"/>
      <c r="CRC48" s="85"/>
      <c r="CRD48" s="85"/>
      <c r="CRE48" s="85"/>
      <c r="CRF48" s="85"/>
      <c r="CRG48" s="85"/>
      <c r="CRH48" s="85"/>
      <c r="CRI48" s="85"/>
      <c r="CRJ48" s="85"/>
      <c r="CRK48" s="85"/>
      <c r="CRL48" s="85"/>
      <c r="CRM48" s="85"/>
      <c r="CRN48" s="85"/>
      <c r="CRO48" s="85"/>
      <c r="CRP48" s="85"/>
      <c r="CRQ48" s="85"/>
      <c r="CRR48" s="85"/>
      <c r="CRS48" s="85"/>
      <c r="CRT48" s="85"/>
      <c r="CRU48" s="85"/>
      <c r="CRV48" s="85"/>
      <c r="CRW48" s="85"/>
      <c r="CRX48" s="85"/>
      <c r="CRY48" s="85"/>
      <c r="CRZ48" s="85"/>
      <c r="CSA48" s="85"/>
      <c r="CSB48" s="85"/>
      <c r="CSC48" s="85"/>
      <c r="CSD48" s="85"/>
      <c r="CSE48" s="85"/>
      <c r="CSF48" s="85"/>
      <c r="CSG48" s="85"/>
      <c r="CSH48" s="85"/>
      <c r="CSI48" s="85"/>
      <c r="CSJ48" s="85"/>
      <c r="CSK48" s="85"/>
      <c r="CSL48" s="85"/>
      <c r="CSM48" s="85"/>
      <c r="CSN48" s="85"/>
      <c r="CSO48" s="85"/>
      <c r="CSP48" s="85"/>
      <c r="CSQ48" s="85"/>
      <c r="CSR48" s="85"/>
      <c r="CSS48" s="85"/>
      <c r="CST48" s="85"/>
      <c r="CSU48" s="85"/>
      <c r="CSV48" s="85"/>
      <c r="CSW48" s="85"/>
      <c r="CSX48" s="85"/>
      <c r="CSY48" s="85"/>
      <c r="CSZ48" s="85"/>
      <c r="CTA48" s="85"/>
      <c r="CTB48" s="85"/>
      <c r="CTC48" s="85"/>
      <c r="CTD48" s="85"/>
      <c r="CTE48" s="85"/>
      <c r="CTF48" s="85"/>
      <c r="CTG48" s="85"/>
      <c r="CTH48" s="85"/>
      <c r="CTI48" s="85"/>
      <c r="CTJ48" s="85"/>
      <c r="CTK48" s="85"/>
      <c r="CTL48" s="85"/>
      <c r="CTM48" s="85"/>
      <c r="CTN48" s="85"/>
      <c r="CTO48" s="85"/>
      <c r="CTP48" s="85"/>
      <c r="CTQ48" s="85"/>
      <c r="CTR48" s="85"/>
      <c r="CTS48" s="85"/>
      <c r="CTT48" s="85"/>
      <c r="CTU48" s="85"/>
      <c r="CTV48" s="85"/>
      <c r="CTW48" s="85"/>
      <c r="CTX48" s="85"/>
      <c r="CTY48" s="85"/>
      <c r="CTZ48" s="85"/>
      <c r="CUA48" s="85"/>
      <c r="CUB48" s="85"/>
      <c r="CUC48" s="85"/>
      <c r="CUD48" s="85"/>
      <c r="CUE48" s="85"/>
      <c r="CUF48" s="85"/>
      <c r="CUG48" s="85"/>
      <c r="CUH48" s="85"/>
      <c r="CUI48" s="85"/>
      <c r="CUJ48" s="85"/>
      <c r="CUK48" s="85"/>
      <c r="CUL48" s="85"/>
      <c r="CUM48" s="85"/>
      <c r="CUN48" s="85"/>
      <c r="CUO48" s="85"/>
      <c r="CUP48" s="85"/>
      <c r="CUQ48" s="85"/>
      <c r="CUR48" s="85"/>
      <c r="CUS48" s="85"/>
      <c r="CUT48" s="85"/>
      <c r="CUU48" s="85"/>
      <c r="CUV48" s="85"/>
      <c r="CUW48" s="85"/>
      <c r="CUX48" s="85"/>
      <c r="CUY48" s="85"/>
      <c r="CUZ48" s="85"/>
      <c r="CVA48" s="85"/>
      <c r="CVB48" s="85"/>
      <c r="CVC48" s="85"/>
      <c r="CVD48" s="85"/>
      <c r="CVE48" s="85"/>
      <c r="CVF48" s="85"/>
      <c r="CVG48" s="85"/>
      <c r="CVH48" s="85"/>
      <c r="CVI48" s="85"/>
      <c r="CVJ48" s="85"/>
      <c r="CVK48" s="85"/>
      <c r="CVL48" s="85"/>
      <c r="CVM48" s="85"/>
      <c r="CVN48" s="85"/>
      <c r="CVO48" s="85"/>
      <c r="CVP48" s="85"/>
      <c r="CVQ48" s="85"/>
      <c r="CVR48" s="85"/>
      <c r="CVS48" s="85"/>
      <c r="CVT48" s="85"/>
      <c r="CVU48" s="85"/>
      <c r="CVV48" s="85"/>
      <c r="CVW48" s="85"/>
      <c r="CVX48" s="85"/>
      <c r="CVY48" s="85"/>
      <c r="CVZ48" s="85"/>
      <c r="CWA48" s="85"/>
      <c r="CWB48" s="85"/>
      <c r="CWC48" s="85"/>
      <c r="CWD48" s="85"/>
      <c r="CWE48" s="85"/>
      <c r="CWF48" s="85"/>
      <c r="CWG48" s="85"/>
      <c r="CWH48" s="85"/>
      <c r="CWI48" s="85"/>
      <c r="CWJ48" s="85"/>
      <c r="CWK48" s="85"/>
      <c r="CWL48" s="85"/>
      <c r="CWM48" s="85"/>
      <c r="CWN48" s="85"/>
      <c r="CWO48" s="85"/>
      <c r="CWP48" s="85"/>
      <c r="CWQ48" s="85"/>
      <c r="CWR48" s="85"/>
      <c r="CWS48" s="85"/>
      <c r="CWT48" s="85"/>
      <c r="CWU48" s="85"/>
      <c r="CWV48" s="85"/>
      <c r="CWW48" s="85"/>
      <c r="CWX48" s="85"/>
      <c r="CWY48" s="85"/>
      <c r="CWZ48" s="85"/>
      <c r="CXA48" s="85"/>
      <c r="CXB48" s="85"/>
      <c r="CXC48" s="85"/>
      <c r="CXD48" s="85"/>
      <c r="CXE48" s="85"/>
      <c r="CXF48" s="85"/>
      <c r="CXG48" s="85"/>
      <c r="CXH48" s="85"/>
      <c r="CXI48" s="85"/>
      <c r="CXJ48" s="85"/>
      <c r="CXK48" s="85"/>
      <c r="CXL48" s="85"/>
      <c r="CXM48" s="85"/>
      <c r="CXN48" s="85"/>
      <c r="CXO48" s="85"/>
      <c r="CXP48" s="85"/>
      <c r="CXQ48" s="85"/>
      <c r="CXR48" s="85"/>
      <c r="CXS48" s="85"/>
      <c r="CXT48" s="85"/>
      <c r="CXU48" s="85"/>
      <c r="CXV48" s="85"/>
      <c r="CXW48" s="85"/>
      <c r="CXX48" s="85"/>
      <c r="CXY48" s="85"/>
      <c r="CXZ48" s="85"/>
      <c r="CYA48" s="85"/>
      <c r="CYB48" s="85"/>
      <c r="CYC48" s="85"/>
      <c r="CYD48" s="85"/>
      <c r="CYE48" s="85"/>
      <c r="CYF48" s="85"/>
      <c r="CYG48" s="85"/>
      <c r="CYH48" s="85"/>
      <c r="CYI48" s="85"/>
      <c r="CYJ48" s="85"/>
      <c r="CYK48" s="85"/>
      <c r="CYL48" s="85"/>
      <c r="CYM48" s="85"/>
      <c r="CYN48" s="85"/>
      <c r="CYO48" s="85"/>
      <c r="CYP48" s="85"/>
      <c r="CYQ48" s="85"/>
      <c r="CYR48" s="85"/>
      <c r="CYS48" s="85"/>
      <c r="CYT48" s="85"/>
      <c r="CYU48" s="85"/>
      <c r="CYV48" s="85"/>
      <c r="CYW48" s="85"/>
      <c r="CYX48" s="85"/>
      <c r="CYY48" s="85"/>
      <c r="CYZ48" s="85"/>
      <c r="CZA48" s="85"/>
      <c r="CZB48" s="85"/>
      <c r="CZC48" s="85"/>
      <c r="CZD48" s="85"/>
      <c r="CZE48" s="85"/>
      <c r="CZF48" s="85"/>
      <c r="CZG48" s="85"/>
      <c r="CZH48" s="85"/>
      <c r="CZI48" s="85"/>
      <c r="CZJ48" s="85"/>
      <c r="CZK48" s="85"/>
      <c r="CZL48" s="85"/>
      <c r="CZM48" s="85"/>
      <c r="CZN48" s="85"/>
      <c r="CZO48" s="85"/>
      <c r="CZP48" s="85"/>
      <c r="CZQ48" s="85"/>
      <c r="CZR48" s="85"/>
      <c r="CZS48" s="85"/>
      <c r="CZT48" s="85"/>
      <c r="CZU48" s="85"/>
      <c r="CZV48" s="85"/>
      <c r="CZW48" s="85"/>
      <c r="CZX48" s="85"/>
      <c r="CZY48" s="85"/>
      <c r="CZZ48" s="85"/>
      <c r="DAA48" s="85"/>
      <c r="DAB48" s="85"/>
      <c r="DAC48" s="85"/>
      <c r="DAD48" s="85"/>
      <c r="DAE48" s="85"/>
      <c r="DAF48" s="85"/>
      <c r="DAG48" s="85"/>
      <c r="DAH48" s="85"/>
      <c r="DAI48" s="85"/>
      <c r="DAJ48" s="85"/>
      <c r="DAK48" s="85"/>
      <c r="DAL48" s="85"/>
      <c r="DAM48" s="85"/>
      <c r="DAN48" s="85"/>
      <c r="DAO48" s="85"/>
      <c r="DAP48" s="85"/>
      <c r="DAQ48" s="85"/>
      <c r="DAR48" s="85"/>
      <c r="DAS48" s="85"/>
      <c r="DAT48" s="85"/>
      <c r="DAU48" s="85"/>
      <c r="DAV48" s="85"/>
      <c r="DAW48" s="85"/>
      <c r="DAX48" s="85"/>
      <c r="DAY48" s="85"/>
      <c r="DAZ48" s="85"/>
      <c r="DBA48" s="85"/>
      <c r="DBB48" s="85"/>
      <c r="DBC48" s="85"/>
      <c r="DBD48" s="85"/>
      <c r="DBE48" s="85"/>
      <c r="DBF48" s="85"/>
      <c r="DBG48" s="85"/>
      <c r="DBH48" s="85"/>
      <c r="DBI48" s="85"/>
      <c r="DBJ48" s="85"/>
      <c r="DBK48" s="85"/>
      <c r="DBL48" s="85"/>
      <c r="DBM48" s="85"/>
      <c r="DBN48" s="85"/>
      <c r="DBO48" s="85"/>
      <c r="DBP48" s="85"/>
      <c r="DBQ48" s="85"/>
      <c r="DBR48" s="85"/>
      <c r="DBS48" s="85"/>
      <c r="DBT48" s="85"/>
      <c r="DBU48" s="85"/>
      <c r="DBV48" s="85"/>
      <c r="DBW48" s="85"/>
      <c r="DBX48" s="85"/>
      <c r="DBY48" s="85"/>
      <c r="DBZ48" s="85"/>
      <c r="DCA48" s="85"/>
      <c r="DCB48" s="85"/>
      <c r="DCC48" s="85"/>
      <c r="DCD48" s="85"/>
      <c r="DCE48" s="85"/>
      <c r="DCF48" s="85"/>
      <c r="DCG48" s="85"/>
      <c r="DCH48" s="85"/>
      <c r="DCI48" s="85"/>
      <c r="DCJ48" s="85"/>
      <c r="DCK48" s="85"/>
      <c r="DCL48" s="85"/>
      <c r="DCM48" s="85"/>
      <c r="DCN48" s="85"/>
      <c r="DCO48" s="85"/>
      <c r="DCP48" s="85"/>
      <c r="DCQ48" s="85"/>
      <c r="DCR48" s="85"/>
      <c r="DCS48" s="85"/>
      <c r="DCT48" s="85"/>
      <c r="DCU48" s="85"/>
      <c r="DCV48" s="85"/>
      <c r="DCW48" s="85"/>
      <c r="DCX48" s="85"/>
      <c r="DCY48" s="85"/>
      <c r="DCZ48" s="85"/>
      <c r="DDA48" s="85"/>
      <c r="DDB48" s="85"/>
      <c r="DDC48" s="85"/>
      <c r="DDD48" s="85"/>
      <c r="DDE48" s="85"/>
      <c r="DDF48" s="85"/>
      <c r="DDG48" s="85"/>
      <c r="DDH48" s="85"/>
      <c r="DDI48" s="85"/>
      <c r="DDJ48" s="85"/>
      <c r="DDK48" s="85"/>
      <c r="DDL48" s="85"/>
      <c r="DDM48" s="85"/>
      <c r="DDN48" s="85"/>
      <c r="DDO48" s="85"/>
      <c r="DDP48" s="85"/>
      <c r="DDQ48" s="85"/>
      <c r="DDR48" s="85"/>
      <c r="DDS48" s="85"/>
      <c r="DDT48" s="85"/>
      <c r="DDU48" s="85"/>
      <c r="DDV48" s="85"/>
      <c r="DDW48" s="85"/>
      <c r="DDX48" s="85"/>
      <c r="DDY48" s="85"/>
      <c r="DDZ48" s="85"/>
      <c r="DEA48" s="85"/>
      <c r="DEB48" s="85"/>
      <c r="DEC48" s="85"/>
      <c r="DED48" s="85"/>
      <c r="DEE48" s="85"/>
      <c r="DEF48" s="85"/>
      <c r="DEG48" s="85"/>
      <c r="DEH48" s="85"/>
      <c r="DEI48" s="85"/>
      <c r="DEJ48" s="85"/>
      <c r="DEK48" s="85"/>
      <c r="DEL48" s="85"/>
      <c r="DEM48" s="85"/>
      <c r="DEN48" s="85"/>
      <c r="DEO48" s="85"/>
      <c r="DEP48" s="85"/>
      <c r="DEQ48" s="85"/>
      <c r="DER48" s="85"/>
      <c r="DES48" s="85"/>
      <c r="DET48" s="85"/>
      <c r="DEU48" s="85"/>
      <c r="DEV48" s="85"/>
      <c r="DEW48" s="85"/>
      <c r="DEX48" s="85"/>
      <c r="DEY48" s="85"/>
      <c r="DEZ48" s="85"/>
      <c r="DFA48" s="85"/>
      <c r="DFB48" s="85"/>
      <c r="DFC48" s="85"/>
      <c r="DFD48" s="85"/>
      <c r="DFE48" s="85"/>
      <c r="DFF48" s="85"/>
      <c r="DFG48" s="85"/>
      <c r="DFH48" s="85"/>
      <c r="DFI48" s="85"/>
      <c r="DFJ48" s="85"/>
      <c r="DFK48" s="85"/>
      <c r="DFL48" s="85"/>
      <c r="DFM48" s="85"/>
      <c r="DFN48" s="85"/>
      <c r="DFO48" s="85"/>
      <c r="DFP48" s="85"/>
      <c r="DFQ48" s="85"/>
      <c r="DFR48" s="85"/>
      <c r="DFS48" s="85"/>
      <c r="DFT48" s="85"/>
      <c r="DFU48" s="85"/>
      <c r="DFV48" s="85"/>
      <c r="DFW48" s="85"/>
      <c r="DFX48" s="85"/>
      <c r="DFY48" s="85"/>
      <c r="DFZ48" s="85"/>
      <c r="DGA48" s="85"/>
      <c r="DGB48" s="85"/>
      <c r="DGC48" s="85"/>
      <c r="DGD48" s="85"/>
      <c r="DGE48" s="85"/>
      <c r="DGF48" s="85"/>
      <c r="DGG48" s="85"/>
      <c r="DGH48" s="85"/>
      <c r="DGI48" s="85"/>
      <c r="DGJ48" s="85"/>
      <c r="DGK48" s="85"/>
      <c r="DGL48" s="85"/>
      <c r="DGM48" s="85"/>
      <c r="DGN48" s="85"/>
      <c r="DGO48" s="85"/>
      <c r="DGP48" s="85"/>
      <c r="DGQ48" s="85"/>
      <c r="DGR48" s="85"/>
      <c r="DGS48" s="85"/>
      <c r="DGT48" s="85"/>
      <c r="DGU48" s="85"/>
      <c r="DGV48" s="85"/>
      <c r="DGW48" s="85"/>
      <c r="DGX48" s="85"/>
      <c r="DGY48" s="85"/>
      <c r="DGZ48" s="85"/>
      <c r="DHA48" s="85"/>
      <c r="DHB48" s="85"/>
      <c r="DHC48" s="85"/>
      <c r="DHD48" s="85"/>
      <c r="DHE48" s="85"/>
      <c r="DHF48" s="85"/>
      <c r="DHG48" s="85"/>
      <c r="DHH48" s="85"/>
      <c r="DHI48" s="85"/>
      <c r="DHJ48" s="85"/>
      <c r="DHK48" s="85"/>
      <c r="DHL48" s="85"/>
      <c r="DHM48" s="85"/>
      <c r="DHN48" s="85"/>
      <c r="DHO48" s="85"/>
      <c r="DHP48" s="85"/>
      <c r="DHQ48" s="85"/>
      <c r="DHR48" s="85"/>
      <c r="DHS48" s="85"/>
      <c r="DHT48" s="85"/>
      <c r="DHU48" s="85"/>
      <c r="DHV48" s="85"/>
      <c r="DHW48" s="85"/>
      <c r="DHX48" s="85"/>
      <c r="DHY48" s="85"/>
      <c r="DHZ48" s="85"/>
      <c r="DIA48" s="85"/>
      <c r="DIB48" s="85"/>
      <c r="DIC48" s="85"/>
      <c r="DID48" s="85"/>
      <c r="DIE48" s="85"/>
      <c r="DIF48" s="85"/>
      <c r="DIG48" s="85"/>
      <c r="DIH48" s="85"/>
      <c r="DII48" s="85"/>
      <c r="DIJ48" s="85"/>
      <c r="DIK48" s="85"/>
      <c r="DIL48" s="85"/>
      <c r="DIM48" s="85"/>
      <c r="DIN48" s="85"/>
      <c r="DIO48" s="85"/>
      <c r="DIP48" s="85"/>
      <c r="DIQ48" s="85"/>
      <c r="DIR48" s="85"/>
      <c r="DIS48" s="85"/>
      <c r="DIT48" s="85"/>
      <c r="DIU48" s="85"/>
      <c r="DIV48" s="85"/>
      <c r="DIW48" s="85"/>
      <c r="DIX48" s="85"/>
      <c r="DIY48" s="85"/>
      <c r="DIZ48" s="85"/>
      <c r="DJA48" s="85"/>
      <c r="DJB48" s="85"/>
      <c r="DJC48" s="85"/>
      <c r="DJD48" s="85"/>
      <c r="DJE48" s="85"/>
      <c r="DJF48" s="85"/>
      <c r="DJG48" s="85"/>
      <c r="DJH48" s="85"/>
      <c r="DJI48" s="85"/>
      <c r="DJJ48" s="85"/>
      <c r="DJK48" s="85"/>
      <c r="DJL48" s="85"/>
      <c r="DJM48" s="85"/>
      <c r="DJN48" s="85"/>
      <c r="DJO48" s="85"/>
      <c r="DJP48" s="85"/>
      <c r="DJQ48" s="85"/>
      <c r="DJR48" s="85"/>
      <c r="DJS48" s="85"/>
      <c r="DJT48" s="85"/>
      <c r="DJU48" s="85"/>
      <c r="DJV48" s="85"/>
      <c r="DJW48" s="85"/>
      <c r="DJX48" s="85"/>
      <c r="DJY48" s="85"/>
      <c r="DJZ48" s="85"/>
      <c r="DKA48" s="85"/>
      <c r="DKB48" s="85"/>
      <c r="DKC48" s="85"/>
      <c r="DKD48" s="85"/>
      <c r="DKE48" s="85"/>
      <c r="DKF48" s="85"/>
      <c r="DKG48" s="85"/>
      <c r="DKH48" s="85"/>
      <c r="DKI48" s="85"/>
      <c r="DKJ48" s="85"/>
      <c r="DKK48" s="85"/>
      <c r="DKL48" s="85"/>
      <c r="DKM48" s="85"/>
      <c r="DKN48" s="85"/>
      <c r="DKO48" s="85"/>
      <c r="DKP48" s="85"/>
      <c r="DKQ48" s="85"/>
      <c r="DKR48" s="85"/>
      <c r="DKS48" s="85"/>
      <c r="DKT48" s="85"/>
      <c r="DKU48" s="85"/>
      <c r="DKV48" s="85"/>
      <c r="DKW48" s="85"/>
      <c r="DKX48" s="85"/>
      <c r="DKY48" s="85"/>
      <c r="DKZ48" s="85"/>
      <c r="DLA48" s="85"/>
      <c r="DLB48" s="85"/>
      <c r="DLC48" s="85"/>
      <c r="DLD48" s="85"/>
      <c r="DLE48" s="85"/>
      <c r="DLF48" s="85"/>
      <c r="DLG48" s="85"/>
      <c r="DLH48" s="85"/>
      <c r="DLI48" s="85"/>
      <c r="DLJ48" s="85"/>
      <c r="DLK48" s="85"/>
      <c r="DLL48" s="85"/>
      <c r="DLM48" s="85"/>
      <c r="DLN48" s="85"/>
      <c r="DLO48" s="85"/>
      <c r="DLP48" s="85"/>
      <c r="DLQ48" s="85"/>
      <c r="DLR48" s="85"/>
      <c r="DLS48" s="85"/>
      <c r="DLT48" s="85"/>
      <c r="DLU48" s="85"/>
      <c r="DLV48" s="85"/>
      <c r="DLW48" s="85"/>
      <c r="DLX48" s="85"/>
      <c r="DLY48" s="85"/>
      <c r="DLZ48" s="85"/>
      <c r="DMA48" s="85"/>
      <c r="DMB48" s="85"/>
      <c r="DMC48" s="85"/>
      <c r="DMD48" s="85"/>
      <c r="DME48" s="85"/>
      <c r="DMF48" s="85"/>
      <c r="DMG48" s="85"/>
      <c r="DMH48" s="85"/>
      <c r="DMI48" s="85"/>
      <c r="DMJ48" s="85"/>
      <c r="DMK48" s="85"/>
      <c r="DML48" s="85"/>
      <c r="DMM48" s="85"/>
      <c r="DMN48" s="85"/>
      <c r="DMO48" s="85"/>
      <c r="DMP48" s="85"/>
      <c r="DMQ48" s="85"/>
      <c r="DMR48" s="85"/>
      <c r="DMS48" s="85"/>
      <c r="DMT48" s="85"/>
      <c r="DMU48" s="85"/>
      <c r="DMV48" s="85"/>
      <c r="DMW48" s="85"/>
      <c r="DMX48" s="85"/>
      <c r="DMY48" s="85"/>
      <c r="DMZ48" s="85"/>
      <c r="DNA48" s="85"/>
      <c r="DNB48" s="85"/>
      <c r="DNC48" s="85"/>
      <c r="DND48" s="85"/>
      <c r="DNE48" s="85"/>
      <c r="DNF48" s="85"/>
      <c r="DNG48" s="85"/>
      <c r="DNH48" s="85"/>
      <c r="DNI48" s="85"/>
      <c r="DNJ48" s="85"/>
      <c r="DNK48" s="85"/>
      <c r="DNL48" s="85"/>
      <c r="DNM48" s="85"/>
      <c r="DNN48" s="85"/>
      <c r="DNO48" s="85"/>
      <c r="DNP48" s="85"/>
      <c r="DNQ48" s="85"/>
      <c r="DNR48" s="85"/>
      <c r="DNS48" s="85"/>
      <c r="DNT48" s="85"/>
      <c r="DNU48" s="85"/>
      <c r="DNV48" s="85"/>
      <c r="DNW48" s="85"/>
      <c r="DNX48" s="85"/>
      <c r="DNY48" s="85"/>
      <c r="DNZ48" s="85"/>
      <c r="DOA48" s="85"/>
      <c r="DOB48" s="85"/>
      <c r="DOC48" s="85"/>
      <c r="DOD48" s="85"/>
      <c r="DOE48" s="85"/>
      <c r="DOF48" s="85"/>
      <c r="DOG48" s="85"/>
      <c r="DOH48" s="85"/>
      <c r="DOI48" s="85"/>
      <c r="DOJ48" s="85"/>
      <c r="DOK48" s="85"/>
      <c r="DOL48" s="85"/>
      <c r="DOM48" s="85"/>
      <c r="DON48" s="85"/>
      <c r="DOO48" s="85"/>
      <c r="DOP48" s="85"/>
      <c r="DOQ48" s="85"/>
      <c r="DOR48" s="85"/>
      <c r="DOS48" s="85"/>
      <c r="DOT48" s="85"/>
      <c r="DOU48" s="85"/>
      <c r="DOV48" s="85"/>
      <c r="DOW48" s="85"/>
      <c r="DOX48" s="85"/>
      <c r="DOY48" s="85"/>
      <c r="DOZ48" s="85"/>
      <c r="DPA48" s="85"/>
      <c r="DPB48" s="85"/>
      <c r="DPC48" s="85"/>
      <c r="DPD48" s="85"/>
      <c r="DPE48" s="85"/>
      <c r="DPF48" s="85"/>
      <c r="DPG48" s="85"/>
      <c r="DPH48" s="85"/>
      <c r="DPI48" s="85"/>
      <c r="DPJ48" s="85"/>
      <c r="DPK48" s="85"/>
      <c r="DPL48" s="85"/>
      <c r="DPM48" s="85"/>
      <c r="DPN48" s="85"/>
      <c r="DPO48" s="85"/>
      <c r="DPP48" s="85"/>
      <c r="DPQ48" s="85"/>
      <c r="DPR48" s="85"/>
      <c r="DPS48" s="85"/>
      <c r="DPT48" s="85"/>
      <c r="DPU48" s="85"/>
      <c r="DPV48" s="85"/>
      <c r="DPW48" s="85"/>
      <c r="DPX48" s="85"/>
      <c r="DPY48" s="85"/>
      <c r="DPZ48" s="85"/>
      <c r="DQA48" s="85"/>
      <c r="DQB48" s="85"/>
      <c r="DQC48" s="85"/>
      <c r="DQD48" s="85"/>
      <c r="DQE48" s="85"/>
      <c r="DQF48" s="85"/>
      <c r="DQG48" s="85"/>
      <c r="DQH48" s="85"/>
      <c r="DQI48" s="85"/>
      <c r="DQJ48" s="85"/>
      <c r="DQK48" s="85"/>
      <c r="DQL48" s="85"/>
      <c r="DQM48" s="85"/>
      <c r="DQN48" s="85"/>
      <c r="DQO48" s="85"/>
      <c r="DQP48" s="85"/>
      <c r="DQQ48" s="85"/>
      <c r="DQR48" s="85"/>
      <c r="DQS48" s="85"/>
      <c r="DQT48" s="85"/>
      <c r="DQU48" s="85"/>
      <c r="DQV48" s="85"/>
      <c r="DQW48" s="85"/>
      <c r="DQX48" s="85"/>
      <c r="DQY48" s="85"/>
      <c r="DQZ48" s="85"/>
      <c r="DRA48" s="85"/>
      <c r="DRB48" s="85"/>
      <c r="DRC48" s="85"/>
      <c r="DRD48" s="85"/>
      <c r="DRE48" s="85"/>
      <c r="DRF48" s="85"/>
      <c r="DRG48" s="85"/>
      <c r="DRH48" s="85"/>
      <c r="DRI48" s="85"/>
      <c r="DRJ48" s="85"/>
      <c r="DRK48" s="85"/>
      <c r="DRL48" s="85"/>
      <c r="DRM48" s="85"/>
      <c r="DRN48" s="85"/>
      <c r="DRO48" s="85"/>
      <c r="DRP48" s="85"/>
      <c r="DRQ48" s="85"/>
      <c r="DRR48" s="85"/>
      <c r="DRS48" s="85"/>
      <c r="DRT48" s="85"/>
      <c r="DRU48" s="85"/>
      <c r="DRV48" s="85"/>
      <c r="DRW48" s="85"/>
      <c r="DRX48" s="85"/>
      <c r="DRY48" s="85"/>
      <c r="DRZ48" s="85"/>
      <c r="DSA48" s="85"/>
      <c r="DSB48" s="85"/>
      <c r="DSC48" s="85"/>
      <c r="DSD48" s="85"/>
      <c r="DSE48" s="85"/>
      <c r="DSF48" s="85"/>
      <c r="DSG48" s="85"/>
      <c r="DSH48" s="85"/>
      <c r="DSI48" s="85"/>
      <c r="DSJ48" s="85"/>
      <c r="DSK48" s="85"/>
      <c r="DSL48" s="85"/>
      <c r="DSM48" s="85"/>
      <c r="DSN48" s="85"/>
      <c r="DSO48" s="85"/>
      <c r="DSP48" s="85"/>
      <c r="DSQ48" s="85"/>
      <c r="DSR48" s="85"/>
      <c r="DSS48" s="85"/>
      <c r="DST48" s="85"/>
      <c r="DSU48" s="85"/>
      <c r="DSV48" s="85"/>
      <c r="DSW48" s="85"/>
      <c r="DSX48" s="85"/>
      <c r="DSY48" s="85"/>
      <c r="DSZ48" s="85"/>
      <c r="DTA48" s="85"/>
      <c r="DTB48" s="85"/>
      <c r="DTC48" s="85"/>
      <c r="DTD48" s="85"/>
      <c r="DTE48" s="85"/>
      <c r="DTF48" s="85"/>
      <c r="DTG48" s="85"/>
      <c r="DTH48" s="85"/>
      <c r="DTI48" s="85"/>
      <c r="DTJ48" s="85"/>
      <c r="DTK48" s="85"/>
      <c r="DTL48" s="85"/>
      <c r="DTM48" s="85"/>
      <c r="DTN48" s="85"/>
      <c r="DTO48" s="85"/>
      <c r="DTP48" s="85"/>
      <c r="DTQ48" s="85"/>
      <c r="DTR48" s="85"/>
      <c r="DTS48" s="85"/>
      <c r="DTT48" s="85"/>
      <c r="DTU48" s="85"/>
      <c r="DTV48" s="85"/>
      <c r="DTW48" s="85"/>
      <c r="DTX48" s="85"/>
      <c r="DTY48" s="85"/>
      <c r="DTZ48" s="85"/>
      <c r="DUA48" s="85"/>
      <c r="DUB48" s="85"/>
      <c r="DUC48" s="85"/>
      <c r="DUD48" s="85"/>
      <c r="DUE48" s="85"/>
      <c r="DUF48" s="85"/>
      <c r="DUG48" s="85"/>
      <c r="DUH48" s="85"/>
      <c r="DUI48" s="85"/>
      <c r="DUJ48" s="85"/>
      <c r="DUK48" s="85"/>
      <c r="DUL48" s="85"/>
      <c r="DUM48" s="85"/>
      <c r="DUN48" s="85"/>
      <c r="DUO48" s="85"/>
      <c r="DUP48" s="85"/>
      <c r="DUQ48" s="85"/>
      <c r="DUR48" s="85"/>
      <c r="DUS48" s="85"/>
      <c r="DUT48" s="85"/>
      <c r="DUU48" s="85"/>
      <c r="DUV48" s="85"/>
      <c r="DUW48" s="85"/>
      <c r="DUX48" s="85"/>
      <c r="DUY48" s="85"/>
      <c r="DUZ48" s="85"/>
      <c r="DVA48" s="85"/>
      <c r="DVB48" s="85"/>
      <c r="DVC48" s="85"/>
      <c r="DVD48" s="85"/>
      <c r="DVE48" s="85"/>
      <c r="DVF48" s="85"/>
      <c r="DVG48" s="85"/>
      <c r="DVH48" s="85"/>
      <c r="DVI48" s="85"/>
      <c r="DVJ48" s="85"/>
      <c r="DVK48" s="85"/>
      <c r="DVL48" s="85"/>
      <c r="DVM48" s="85"/>
      <c r="DVN48" s="85"/>
      <c r="DVO48" s="85"/>
      <c r="DVP48" s="85"/>
      <c r="DVQ48" s="85"/>
      <c r="DVR48" s="85"/>
      <c r="DVS48" s="85"/>
      <c r="DVT48" s="85"/>
      <c r="DVU48" s="85"/>
      <c r="DVV48" s="85"/>
      <c r="DVW48" s="85"/>
      <c r="DVX48" s="85"/>
      <c r="DVY48" s="85"/>
      <c r="DVZ48" s="85"/>
      <c r="DWA48" s="85"/>
      <c r="DWB48" s="85"/>
      <c r="DWC48" s="85"/>
      <c r="DWD48" s="85"/>
      <c r="DWE48" s="85"/>
      <c r="DWF48" s="85"/>
      <c r="DWG48" s="85"/>
      <c r="DWH48" s="85"/>
      <c r="DWI48" s="85"/>
      <c r="DWJ48" s="85"/>
      <c r="DWK48" s="85"/>
      <c r="DWL48" s="85"/>
      <c r="DWM48" s="85"/>
      <c r="DWN48" s="85"/>
      <c r="DWO48" s="85"/>
      <c r="DWP48" s="85"/>
      <c r="DWQ48" s="85"/>
      <c r="DWR48" s="85"/>
      <c r="DWS48" s="85"/>
      <c r="DWT48" s="85"/>
      <c r="DWU48" s="85"/>
      <c r="DWV48" s="85"/>
      <c r="DWW48" s="85"/>
      <c r="DWX48" s="85"/>
      <c r="DWY48" s="85"/>
      <c r="DWZ48" s="85"/>
      <c r="DXA48" s="85"/>
      <c r="DXB48" s="85"/>
      <c r="DXC48" s="85"/>
      <c r="DXD48" s="85"/>
      <c r="DXE48" s="85"/>
      <c r="DXF48" s="85"/>
      <c r="DXG48" s="85"/>
      <c r="DXH48" s="85"/>
      <c r="DXI48" s="85"/>
      <c r="DXJ48" s="85"/>
      <c r="DXK48" s="85"/>
      <c r="DXL48" s="85"/>
      <c r="DXM48" s="85"/>
      <c r="DXN48" s="85"/>
      <c r="DXO48" s="85"/>
      <c r="DXP48" s="85"/>
      <c r="DXQ48" s="85"/>
      <c r="DXR48" s="85"/>
      <c r="DXS48" s="85"/>
      <c r="DXT48" s="85"/>
      <c r="DXU48" s="85"/>
      <c r="DXV48" s="85"/>
      <c r="DXW48" s="85"/>
      <c r="DXX48" s="85"/>
      <c r="DXY48" s="85"/>
      <c r="DXZ48" s="85"/>
      <c r="DYA48" s="85"/>
      <c r="DYB48" s="85"/>
      <c r="DYC48" s="85"/>
      <c r="DYD48" s="85"/>
      <c r="DYE48" s="85"/>
      <c r="DYF48" s="85"/>
      <c r="DYG48" s="85"/>
      <c r="DYH48" s="85"/>
      <c r="DYI48" s="85"/>
      <c r="DYJ48" s="85"/>
      <c r="DYK48" s="85"/>
      <c r="DYL48" s="85"/>
      <c r="DYM48" s="85"/>
      <c r="DYN48" s="85"/>
      <c r="DYO48" s="85"/>
      <c r="DYP48" s="85"/>
      <c r="DYQ48" s="85"/>
      <c r="DYR48" s="85"/>
      <c r="DYS48" s="85"/>
      <c r="DYT48" s="85"/>
      <c r="DYU48" s="85"/>
      <c r="DYV48" s="85"/>
      <c r="DYW48" s="85"/>
      <c r="DYX48" s="85"/>
      <c r="DYY48" s="85"/>
      <c r="DYZ48" s="85"/>
      <c r="DZA48" s="85"/>
      <c r="DZB48" s="85"/>
      <c r="DZC48" s="85"/>
      <c r="DZD48" s="85"/>
      <c r="DZE48" s="85"/>
      <c r="DZF48" s="85"/>
      <c r="DZG48" s="85"/>
      <c r="DZH48" s="85"/>
      <c r="DZI48" s="85"/>
      <c r="DZJ48" s="85"/>
      <c r="DZK48" s="85"/>
      <c r="DZL48" s="85"/>
      <c r="DZM48" s="85"/>
      <c r="DZN48" s="85"/>
      <c r="DZO48" s="85"/>
      <c r="DZP48" s="85"/>
      <c r="DZQ48" s="85"/>
      <c r="DZR48" s="85"/>
      <c r="DZS48" s="85"/>
      <c r="DZT48" s="85"/>
      <c r="DZU48" s="85"/>
      <c r="DZV48" s="85"/>
      <c r="DZW48" s="85"/>
      <c r="DZX48" s="85"/>
      <c r="DZY48" s="85"/>
      <c r="DZZ48" s="85"/>
      <c r="EAA48" s="85"/>
      <c r="EAB48" s="85"/>
      <c r="EAC48" s="85"/>
      <c r="EAD48" s="85"/>
      <c r="EAE48" s="85"/>
      <c r="EAF48" s="85"/>
      <c r="EAG48" s="85"/>
      <c r="EAH48" s="85"/>
      <c r="EAI48" s="85"/>
      <c r="EAJ48" s="85"/>
      <c r="EAK48" s="85"/>
      <c r="EAL48" s="85"/>
      <c r="EAM48" s="85"/>
      <c r="EAN48" s="85"/>
      <c r="EAO48" s="85"/>
      <c r="EAP48" s="85"/>
      <c r="EAQ48" s="85"/>
      <c r="EAR48" s="85"/>
      <c r="EAS48" s="85"/>
      <c r="EAT48" s="85"/>
      <c r="EAU48" s="85"/>
      <c r="EAV48" s="85"/>
      <c r="EAW48" s="85"/>
      <c r="EAX48" s="85"/>
      <c r="EAY48" s="85"/>
      <c r="EAZ48" s="85"/>
      <c r="EBA48" s="85"/>
      <c r="EBB48" s="85"/>
      <c r="EBC48" s="85"/>
      <c r="EBD48" s="85"/>
      <c r="EBE48" s="85"/>
      <c r="EBF48" s="85"/>
      <c r="EBG48" s="85"/>
      <c r="EBH48" s="85"/>
      <c r="EBI48" s="85"/>
      <c r="EBJ48" s="85"/>
      <c r="EBK48" s="85"/>
      <c r="EBL48" s="85"/>
      <c r="EBM48" s="85"/>
      <c r="EBN48" s="85"/>
      <c r="EBO48" s="85"/>
      <c r="EBP48" s="85"/>
      <c r="EBQ48" s="85"/>
      <c r="EBR48" s="85"/>
      <c r="EBS48" s="85"/>
      <c r="EBT48" s="85"/>
      <c r="EBU48" s="85"/>
      <c r="EBV48" s="85"/>
      <c r="EBW48" s="85"/>
      <c r="EBX48" s="85"/>
      <c r="EBY48" s="85"/>
      <c r="EBZ48" s="85"/>
      <c r="ECA48" s="85"/>
      <c r="ECB48" s="85"/>
      <c r="ECC48" s="85"/>
      <c r="ECD48" s="85"/>
      <c r="ECE48" s="85"/>
      <c r="ECF48" s="85"/>
      <c r="ECG48" s="85"/>
      <c r="ECH48" s="85"/>
      <c r="ECI48" s="85"/>
      <c r="ECJ48" s="85"/>
      <c r="ECK48" s="85"/>
      <c r="ECL48" s="85"/>
      <c r="ECM48" s="85"/>
      <c r="ECN48" s="85"/>
      <c r="ECO48" s="85"/>
      <c r="ECP48" s="85"/>
      <c r="ECQ48" s="85"/>
      <c r="ECR48" s="85"/>
      <c r="ECS48" s="85"/>
      <c r="ECT48" s="85"/>
      <c r="ECU48" s="85"/>
      <c r="ECV48" s="85"/>
      <c r="ECW48" s="85"/>
      <c r="ECX48" s="85"/>
      <c r="ECY48" s="85"/>
      <c r="ECZ48" s="85"/>
      <c r="EDA48" s="85"/>
      <c r="EDB48" s="85"/>
      <c r="EDC48" s="85"/>
      <c r="EDD48" s="85"/>
      <c r="EDE48" s="85"/>
      <c r="EDF48" s="85"/>
      <c r="EDG48" s="85"/>
      <c r="EDH48" s="85"/>
      <c r="EDI48" s="85"/>
      <c r="EDJ48" s="85"/>
      <c r="EDK48" s="85"/>
      <c r="EDL48" s="85"/>
      <c r="EDM48" s="85"/>
      <c r="EDN48" s="85"/>
      <c r="EDO48" s="85"/>
      <c r="EDP48" s="85"/>
      <c r="EDQ48" s="85"/>
      <c r="EDR48" s="85"/>
      <c r="EDS48" s="85"/>
      <c r="EDT48" s="85"/>
      <c r="EDU48" s="85"/>
      <c r="EDV48" s="85"/>
      <c r="EDW48" s="85"/>
      <c r="EDX48" s="85"/>
      <c r="EDY48" s="85"/>
      <c r="EDZ48" s="85"/>
      <c r="EEA48" s="85"/>
      <c r="EEB48" s="85"/>
      <c r="EEC48" s="85"/>
      <c r="EED48" s="85"/>
      <c r="EEE48" s="85"/>
      <c r="EEF48" s="85"/>
      <c r="EEG48" s="85"/>
      <c r="EEH48" s="85"/>
      <c r="EEI48" s="85"/>
      <c r="EEJ48" s="85"/>
      <c r="EEK48" s="85"/>
      <c r="EEL48" s="85"/>
      <c r="EEM48" s="85"/>
      <c r="EEN48" s="85"/>
      <c r="EEO48" s="85"/>
      <c r="EEP48" s="85"/>
      <c r="EEQ48" s="85"/>
      <c r="EER48" s="85"/>
      <c r="EES48" s="85"/>
      <c r="EET48" s="85"/>
      <c r="EEU48" s="85"/>
      <c r="EEV48" s="85"/>
      <c r="EEW48" s="85"/>
      <c r="EEX48" s="85"/>
      <c r="EEY48" s="85"/>
      <c r="EEZ48" s="85"/>
      <c r="EFA48" s="85"/>
      <c r="EFB48" s="85"/>
      <c r="EFC48" s="85"/>
      <c r="EFD48" s="85"/>
      <c r="EFE48" s="85"/>
      <c r="EFF48" s="85"/>
      <c r="EFG48" s="85"/>
      <c r="EFH48" s="85"/>
      <c r="EFI48" s="85"/>
      <c r="EFJ48" s="85"/>
      <c r="EFK48" s="85"/>
      <c r="EFL48" s="85"/>
      <c r="EFM48" s="85"/>
      <c r="EFN48" s="85"/>
      <c r="EFO48" s="85"/>
      <c r="EFP48" s="85"/>
      <c r="EFQ48" s="85"/>
      <c r="EFR48" s="85"/>
      <c r="EFS48" s="85"/>
      <c r="EFT48" s="85"/>
      <c r="EFU48" s="85"/>
      <c r="EFV48" s="85"/>
      <c r="EFW48" s="85"/>
      <c r="EFX48" s="85"/>
      <c r="EFY48" s="85"/>
      <c r="EFZ48" s="85"/>
      <c r="EGA48" s="85"/>
      <c r="EGB48" s="85"/>
      <c r="EGC48" s="85"/>
      <c r="EGD48" s="85"/>
      <c r="EGE48" s="85"/>
      <c r="EGF48" s="85"/>
      <c r="EGG48" s="85"/>
      <c r="EGH48" s="85"/>
      <c r="EGI48" s="85"/>
      <c r="EGJ48" s="85"/>
      <c r="EGK48" s="85"/>
      <c r="EGL48" s="85"/>
      <c r="EGM48" s="85"/>
      <c r="EGN48" s="85"/>
      <c r="EGO48" s="85"/>
      <c r="EGP48" s="85"/>
      <c r="EGQ48" s="85"/>
      <c r="EGR48" s="85"/>
      <c r="EGS48" s="85"/>
      <c r="EGT48" s="85"/>
      <c r="EGU48" s="85"/>
      <c r="EGV48" s="85"/>
      <c r="EGW48" s="85"/>
      <c r="EGX48" s="85"/>
      <c r="EGY48" s="85"/>
      <c r="EGZ48" s="85"/>
      <c r="EHA48" s="85"/>
      <c r="EHB48" s="85"/>
      <c r="EHC48" s="85"/>
      <c r="EHD48" s="85"/>
      <c r="EHE48" s="85"/>
      <c r="EHF48" s="85"/>
      <c r="EHG48" s="85"/>
      <c r="EHH48" s="85"/>
      <c r="EHI48" s="85"/>
      <c r="EHJ48" s="85"/>
      <c r="EHK48" s="85"/>
      <c r="EHL48" s="85"/>
      <c r="EHM48" s="85"/>
      <c r="EHN48" s="85"/>
      <c r="EHO48" s="85"/>
      <c r="EHP48" s="85"/>
      <c r="EHQ48" s="85"/>
      <c r="EHR48" s="85"/>
      <c r="EHS48" s="85"/>
      <c r="EHT48" s="85"/>
      <c r="EHU48" s="85"/>
      <c r="EHV48" s="85"/>
      <c r="EHW48" s="85"/>
      <c r="EHX48" s="85"/>
      <c r="EHY48" s="85"/>
      <c r="EHZ48" s="85"/>
      <c r="EIA48" s="85"/>
      <c r="EIB48" s="85"/>
      <c r="EIC48" s="85"/>
      <c r="EID48" s="85"/>
      <c r="EIE48" s="85"/>
      <c r="EIF48" s="85"/>
      <c r="EIG48" s="85"/>
      <c r="EIH48" s="85"/>
      <c r="EII48" s="85"/>
      <c r="EIJ48" s="85"/>
      <c r="EIK48" s="85"/>
      <c r="EIL48" s="85"/>
      <c r="EIM48" s="85"/>
      <c r="EIN48" s="85"/>
      <c r="EIO48" s="85"/>
      <c r="EIP48" s="85"/>
      <c r="EIQ48" s="85"/>
      <c r="EIR48" s="85"/>
      <c r="EIS48" s="85"/>
      <c r="EIT48" s="85"/>
      <c r="EIU48" s="85"/>
      <c r="EIV48" s="85"/>
      <c r="EIW48" s="85"/>
      <c r="EIX48" s="85"/>
      <c r="EIY48" s="85"/>
      <c r="EIZ48" s="85"/>
      <c r="EJA48" s="85"/>
      <c r="EJB48" s="85"/>
      <c r="EJC48" s="85"/>
      <c r="EJD48" s="85"/>
      <c r="EJE48" s="85"/>
      <c r="EJF48" s="85"/>
      <c r="EJG48" s="85"/>
      <c r="EJH48" s="85"/>
      <c r="EJI48" s="85"/>
      <c r="EJJ48" s="85"/>
      <c r="EJK48" s="85"/>
      <c r="EJL48" s="85"/>
      <c r="EJM48" s="85"/>
      <c r="EJN48" s="85"/>
      <c r="EJO48" s="85"/>
      <c r="EJP48" s="85"/>
      <c r="EJQ48" s="85"/>
      <c r="EJR48" s="85"/>
      <c r="EJS48" s="85"/>
      <c r="EJT48" s="85"/>
      <c r="EJU48" s="85"/>
      <c r="EJV48" s="85"/>
      <c r="EJW48" s="85"/>
      <c r="EJX48" s="85"/>
      <c r="EJY48" s="85"/>
      <c r="EJZ48" s="85"/>
      <c r="EKA48" s="85"/>
      <c r="EKB48" s="85"/>
      <c r="EKC48" s="85"/>
      <c r="EKD48" s="85"/>
      <c r="EKE48" s="85"/>
      <c r="EKF48" s="85"/>
      <c r="EKG48" s="85"/>
      <c r="EKH48" s="85"/>
      <c r="EKI48" s="85"/>
      <c r="EKJ48" s="85"/>
      <c r="EKK48" s="85"/>
      <c r="EKL48" s="85"/>
      <c r="EKM48" s="85"/>
      <c r="EKN48" s="85"/>
      <c r="EKO48" s="85"/>
      <c r="EKP48" s="85"/>
      <c r="EKQ48" s="85"/>
      <c r="EKR48" s="85"/>
      <c r="EKS48" s="85"/>
      <c r="EKT48" s="85"/>
      <c r="EKU48" s="85"/>
      <c r="EKV48" s="85"/>
      <c r="EKW48" s="85"/>
      <c r="EKX48" s="85"/>
      <c r="EKY48" s="85"/>
      <c r="EKZ48" s="85"/>
      <c r="ELA48" s="85"/>
      <c r="ELB48" s="85"/>
      <c r="ELC48" s="85"/>
      <c r="ELD48" s="85"/>
      <c r="ELE48" s="85"/>
      <c r="ELF48" s="85"/>
      <c r="ELG48" s="85"/>
      <c r="ELH48" s="85"/>
      <c r="ELI48" s="85"/>
      <c r="ELJ48" s="85"/>
      <c r="ELK48" s="85"/>
      <c r="ELL48" s="85"/>
      <c r="ELM48" s="85"/>
      <c r="ELN48" s="85"/>
      <c r="ELO48" s="85"/>
      <c r="ELP48" s="85"/>
      <c r="ELQ48" s="85"/>
      <c r="ELR48" s="85"/>
      <c r="ELS48" s="85"/>
      <c r="ELT48" s="85"/>
      <c r="ELU48" s="85"/>
      <c r="ELV48" s="85"/>
      <c r="ELW48" s="85"/>
      <c r="ELX48" s="85"/>
      <c r="ELY48" s="85"/>
      <c r="ELZ48" s="85"/>
      <c r="EMA48" s="85"/>
      <c r="EMB48" s="85"/>
      <c r="EMC48" s="85"/>
      <c r="EMD48" s="85"/>
      <c r="EME48" s="85"/>
      <c r="EMF48" s="85"/>
      <c r="EMG48" s="85"/>
      <c r="EMH48" s="85"/>
      <c r="EMI48" s="85"/>
      <c r="EMJ48" s="85"/>
      <c r="EMK48" s="85"/>
      <c r="EML48" s="85"/>
      <c r="EMM48" s="85"/>
      <c r="EMN48" s="85"/>
      <c r="EMO48" s="85"/>
      <c r="EMP48" s="85"/>
      <c r="EMQ48" s="85"/>
      <c r="EMR48" s="85"/>
      <c r="EMS48" s="85"/>
      <c r="EMT48" s="85"/>
      <c r="EMU48" s="85"/>
      <c r="EMV48" s="85"/>
      <c r="EMW48" s="85"/>
      <c r="EMX48" s="85"/>
      <c r="EMY48" s="85"/>
      <c r="EMZ48" s="85"/>
      <c r="ENA48" s="85"/>
      <c r="ENB48" s="85"/>
      <c r="ENC48" s="85"/>
      <c r="END48" s="85"/>
      <c r="ENE48" s="85"/>
      <c r="ENF48" s="85"/>
      <c r="ENG48" s="85"/>
      <c r="ENH48" s="85"/>
      <c r="ENI48" s="85"/>
      <c r="ENJ48" s="85"/>
      <c r="ENK48" s="85"/>
      <c r="ENL48" s="85"/>
      <c r="ENM48" s="85"/>
      <c r="ENN48" s="85"/>
      <c r="ENO48" s="85"/>
      <c r="ENP48" s="85"/>
      <c r="ENQ48" s="85"/>
      <c r="ENR48" s="85"/>
      <c r="ENS48" s="85"/>
      <c r="ENT48" s="85"/>
      <c r="ENU48" s="85"/>
      <c r="ENV48" s="85"/>
      <c r="ENW48" s="85"/>
      <c r="ENX48" s="85"/>
      <c r="ENY48" s="85"/>
      <c r="ENZ48" s="85"/>
      <c r="EOA48" s="85"/>
      <c r="EOB48" s="85"/>
      <c r="EOC48" s="85"/>
      <c r="EOD48" s="85"/>
      <c r="EOE48" s="85"/>
      <c r="EOF48" s="85"/>
      <c r="EOG48" s="85"/>
      <c r="EOH48" s="85"/>
      <c r="EOI48" s="85"/>
      <c r="EOJ48" s="85"/>
      <c r="EOK48" s="85"/>
      <c r="EOL48" s="85"/>
      <c r="EOM48" s="85"/>
      <c r="EON48" s="85"/>
      <c r="EOO48" s="85"/>
      <c r="EOP48" s="85"/>
      <c r="EOQ48" s="85"/>
      <c r="EOR48" s="85"/>
      <c r="EOS48" s="85"/>
      <c r="EOT48" s="85"/>
      <c r="EOU48" s="85"/>
      <c r="EOV48" s="85"/>
      <c r="EOW48" s="85"/>
      <c r="EOX48" s="85"/>
      <c r="EOY48" s="85"/>
      <c r="EOZ48" s="85"/>
      <c r="EPA48" s="85"/>
      <c r="EPB48" s="85"/>
      <c r="EPC48" s="85"/>
      <c r="EPD48" s="85"/>
      <c r="EPE48" s="85"/>
      <c r="EPF48" s="85"/>
      <c r="EPG48" s="85"/>
      <c r="EPH48" s="85"/>
      <c r="EPI48" s="85"/>
      <c r="EPJ48" s="85"/>
      <c r="EPK48" s="85"/>
      <c r="EPL48" s="85"/>
      <c r="EPM48" s="85"/>
      <c r="EPN48" s="85"/>
      <c r="EPO48" s="85"/>
      <c r="EPP48" s="85"/>
      <c r="EPQ48" s="85"/>
      <c r="EPR48" s="85"/>
      <c r="EPS48" s="85"/>
      <c r="EPT48" s="85"/>
      <c r="EPU48" s="85"/>
      <c r="EPV48" s="85"/>
      <c r="EPW48" s="85"/>
      <c r="EPX48" s="85"/>
      <c r="EPY48" s="85"/>
      <c r="EPZ48" s="85"/>
      <c r="EQA48" s="85"/>
      <c r="EQB48" s="85"/>
      <c r="EQC48" s="85"/>
      <c r="EQD48" s="85"/>
      <c r="EQE48" s="85"/>
      <c r="EQF48" s="85"/>
      <c r="EQG48" s="85"/>
      <c r="EQH48" s="85"/>
      <c r="EQI48" s="85"/>
      <c r="EQJ48" s="85"/>
      <c r="EQK48" s="85"/>
      <c r="EQL48" s="85"/>
      <c r="EQM48" s="85"/>
      <c r="EQN48" s="85"/>
      <c r="EQO48" s="85"/>
      <c r="EQP48" s="85"/>
      <c r="EQQ48" s="85"/>
      <c r="EQR48" s="85"/>
      <c r="EQS48" s="85"/>
      <c r="EQT48" s="85"/>
      <c r="EQU48" s="85"/>
      <c r="EQV48" s="85"/>
      <c r="EQW48" s="85"/>
      <c r="EQX48" s="85"/>
      <c r="EQY48" s="85"/>
      <c r="EQZ48" s="85"/>
      <c r="ERA48" s="85"/>
      <c r="ERB48" s="85"/>
      <c r="ERC48" s="85"/>
      <c r="ERD48" s="85"/>
      <c r="ERE48" s="85"/>
      <c r="ERF48" s="85"/>
      <c r="ERG48" s="85"/>
      <c r="ERH48" s="85"/>
      <c r="ERI48" s="85"/>
      <c r="ERJ48" s="85"/>
      <c r="ERK48" s="85"/>
      <c r="ERL48" s="85"/>
      <c r="ERM48" s="85"/>
      <c r="ERN48" s="85"/>
      <c r="ERO48" s="85"/>
      <c r="ERP48" s="85"/>
      <c r="ERQ48" s="85"/>
      <c r="ERR48" s="85"/>
      <c r="ERS48" s="85"/>
      <c r="ERT48" s="85"/>
      <c r="ERU48" s="85"/>
      <c r="ERV48" s="85"/>
      <c r="ERW48" s="85"/>
      <c r="ERX48" s="85"/>
      <c r="ERY48" s="85"/>
      <c r="ERZ48" s="85"/>
      <c r="ESA48" s="85"/>
      <c r="ESB48" s="85"/>
      <c r="ESC48" s="85"/>
      <c r="ESD48" s="85"/>
      <c r="ESE48" s="85"/>
      <c r="ESF48" s="85"/>
      <c r="ESG48" s="85"/>
      <c r="ESH48" s="85"/>
      <c r="ESI48" s="85"/>
      <c r="ESJ48" s="85"/>
      <c r="ESK48" s="85"/>
      <c r="ESL48" s="85"/>
      <c r="ESM48" s="85"/>
      <c r="ESN48" s="85"/>
      <c r="ESO48" s="85"/>
      <c r="ESP48" s="85"/>
      <c r="ESQ48" s="85"/>
      <c r="ESR48" s="85"/>
      <c r="ESS48" s="85"/>
      <c r="EST48" s="85"/>
      <c r="ESU48" s="85"/>
      <c r="ESV48" s="85"/>
      <c r="ESW48" s="85"/>
      <c r="ESX48" s="85"/>
      <c r="ESY48" s="85"/>
      <c r="ESZ48" s="85"/>
      <c r="ETA48" s="85"/>
      <c r="ETB48" s="85"/>
      <c r="ETC48" s="85"/>
      <c r="ETD48" s="85"/>
      <c r="ETE48" s="85"/>
      <c r="ETF48" s="85"/>
      <c r="ETG48" s="85"/>
      <c r="ETH48" s="85"/>
      <c r="ETI48" s="85"/>
      <c r="ETJ48" s="85"/>
      <c r="ETK48" s="85"/>
      <c r="ETL48" s="85"/>
      <c r="ETM48" s="85"/>
      <c r="ETN48" s="85"/>
      <c r="ETO48" s="85"/>
      <c r="ETP48" s="85"/>
      <c r="ETQ48" s="85"/>
      <c r="ETR48" s="85"/>
      <c r="ETS48" s="85"/>
      <c r="ETT48" s="85"/>
      <c r="ETU48" s="85"/>
      <c r="ETV48" s="85"/>
      <c r="ETW48" s="85"/>
      <c r="ETX48" s="85"/>
      <c r="ETY48" s="85"/>
      <c r="ETZ48" s="85"/>
      <c r="EUA48" s="85"/>
      <c r="EUB48" s="85"/>
      <c r="EUC48" s="85"/>
      <c r="EUD48" s="85"/>
      <c r="EUE48" s="85"/>
      <c r="EUF48" s="85"/>
      <c r="EUG48" s="85"/>
      <c r="EUH48" s="85"/>
      <c r="EUI48" s="85"/>
      <c r="EUJ48" s="85"/>
      <c r="EUK48" s="85"/>
      <c r="EUL48" s="85"/>
      <c r="EUM48" s="85"/>
      <c r="EUN48" s="85"/>
      <c r="EUO48" s="85"/>
      <c r="EUP48" s="85"/>
      <c r="EUQ48" s="85"/>
      <c r="EUR48" s="85"/>
      <c r="EUS48" s="85"/>
      <c r="EUT48" s="85"/>
      <c r="EUU48" s="85"/>
      <c r="EUV48" s="85"/>
      <c r="EUW48" s="85"/>
      <c r="EUX48" s="85"/>
      <c r="EUY48" s="85"/>
      <c r="EUZ48" s="85"/>
      <c r="EVA48" s="85"/>
      <c r="EVB48" s="85"/>
      <c r="EVC48" s="85"/>
      <c r="EVD48" s="85"/>
      <c r="EVE48" s="85"/>
      <c r="EVF48" s="85"/>
      <c r="EVG48" s="85"/>
      <c r="EVH48" s="85"/>
      <c r="EVI48" s="85"/>
      <c r="EVJ48" s="85"/>
      <c r="EVK48" s="85"/>
      <c r="EVL48" s="85"/>
      <c r="EVM48" s="85"/>
      <c r="EVN48" s="85"/>
      <c r="EVO48" s="85"/>
      <c r="EVP48" s="85"/>
      <c r="EVQ48" s="85"/>
      <c r="EVR48" s="85"/>
      <c r="EVS48" s="85"/>
      <c r="EVT48" s="85"/>
      <c r="EVU48" s="85"/>
      <c r="EVV48" s="85"/>
      <c r="EVW48" s="85"/>
      <c r="EVX48" s="85"/>
      <c r="EVY48" s="85"/>
      <c r="EVZ48" s="85"/>
      <c r="EWA48" s="85"/>
      <c r="EWB48" s="85"/>
      <c r="EWC48" s="85"/>
      <c r="EWD48" s="85"/>
      <c r="EWE48" s="85"/>
      <c r="EWF48" s="85"/>
      <c r="EWG48" s="85"/>
      <c r="EWH48" s="85"/>
      <c r="EWI48" s="85"/>
      <c r="EWJ48" s="85"/>
      <c r="EWK48" s="85"/>
      <c r="EWL48" s="85"/>
      <c r="EWM48" s="85"/>
      <c r="EWN48" s="85"/>
      <c r="EWO48" s="85"/>
      <c r="EWP48" s="85"/>
      <c r="EWQ48" s="85"/>
      <c r="EWR48" s="85"/>
      <c r="EWS48" s="85"/>
      <c r="EWT48" s="85"/>
      <c r="EWU48" s="85"/>
      <c r="EWV48" s="85"/>
      <c r="EWW48" s="85"/>
      <c r="EWX48" s="85"/>
      <c r="EWY48" s="85"/>
      <c r="EWZ48" s="85"/>
      <c r="EXA48" s="85"/>
      <c r="EXB48" s="85"/>
      <c r="EXC48" s="85"/>
      <c r="EXD48" s="85"/>
      <c r="EXE48" s="85"/>
      <c r="EXF48" s="85"/>
      <c r="EXG48" s="85"/>
      <c r="EXH48" s="85"/>
      <c r="EXI48" s="85"/>
      <c r="EXJ48" s="85"/>
      <c r="EXK48" s="85"/>
      <c r="EXL48" s="85"/>
      <c r="EXM48" s="85"/>
      <c r="EXN48" s="85"/>
      <c r="EXO48" s="85"/>
      <c r="EXP48" s="85"/>
      <c r="EXQ48" s="85"/>
      <c r="EXR48" s="85"/>
      <c r="EXS48" s="85"/>
      <c r="EXT48" s="85"/>
      <c r="EXU48" s="85"/>
      <c r="EXV48" s="85"/>
      <c r="EXW48" s="85"/>
      <c r="EXX48" s="85"/>
      <c r="EXY48" s="85"/>
      <c r="EXZ48" s="85"/>
      <c r="EYA48" s="85"/>
      <c r="EYB48" s="85"/>
      <c r="EYC48" s="85"/>
      <c r="EYD48" s="85"/>
      <c r="EYE48" s="85"/>
      <c r="EYF48" s="85"/>
      <c r="EYG48" s="85"/>
      <c r="EYH48" s="85"/>
      <c r="EYI48" s="85"/>
      <c r="EYJ48" s="85"/>
      <c r="EYK48" s="85"/>
      <c r="EYL48" s="85"/>
      <c r="EYM48" s="85"/>
      <c r="EYN48" s="85"/>
      <c r="EYO48" s="85"/>
      <c r="EYP48" s="85"/>
      <c r="EYQ48" s="85"/>
      <c r="EYR48" s="85"/>
      <c r="EYS48" s="85"/>
      <c r="EYT48" s="85"/>
      <c r="EYU48" s="85"/>
      <c r="EYV48" s="85"/>
      <c r="EYW48" s="85"/>
      <c r="EYX48" s="85"/>
      <c r="EYY48" s="85"/>
      <c r="EYZ48" s="85"/>
      <c r="EZA48" s="85"/>
      <c r="EZB48" s="85"/>
      <c r="EZC48" s="85"/>
      <c r="EZD48" s="85"/>
      <c r="EZE48" s="85"/>
      <c r="EZF48" s="85"/>
      <c r="EZG48" s="85"/>
      <c r="EZH48" s="85"/>
      <c r="EZI48" s="85"/>
      <c r="EZJ48" s="85"/>
      <c r="EZK48" s="85"/>
      <c r="EZL48" s="85"/>
      <c r="EZM48" s="85"/>
      <c r="EZN48" s="85"/>
      <c r="EZO48" s="85"/>
      <c r="EZP48" s="85"/>
      <c r="EZQ48" s="85"/>
      <c r="EZR48" s="85"/>
      <c r="EZS48" s="85"/>
      <c r="EZT48" s="85"/>
      <c r="EZU48" s="85"/>
      <c r="EZV48" s="85"/>
      <c r="EZW48" s="85"/>
      <c r="EZX48" s="85"/>
      <c r="EZY48" s="85"/>
      <c r="EZZ48" s="85"/>
      <c r="FAA48" s="85"/>
      <c r="FAB48" s="85"/>
      <c r="FAC48" s="85"/>
      <c r="FAD48" s="85"/>
      <c r="FAE48" s="85"/>
      <c r="FAF48" s="85"/>
      <c r="FAG48" s="85"/>
      <c r="FAH48" s="85"/>
      <c r="FAI48" s="85"/>
      <c r="FAJ48" s="85"/>
      <c r="FAK48" s="85"/>
      <c r="FAL48" s="85"/>
      <c r="FAM48" s="85"/>
      <c r="FAN48" s="85"/>
      <c r="FAO48" s="85"/>
      <c r="FAP48" s="85"/>
      <c r="FAQ48" s="85"/>
      <c r="FAR48" s="85"/>
      <c r="FAS48" s="85"/>
      <c r="FAT48" s="85"/>
      <c r="FAU48" s="85"/>
      <c r="FAV48" s="85"/>
      <c r="FAW48" s="85"/>
      <c r="FAX48" s="85"/>
      <c r="FAY48" s="85"/>
      <c r="FAZ48" s="85"/>
      <c r="FBA48" s="85"/>
      <c r="FBB48" s="85"/>
      <c r="FBC48" s="85"/>
      <c r="FBD48" s="85"/>
      <c r="FBE48" s="85"/>
      <c r="FBF48" s="85"/>
      <c r="FBG48" s="85"/>
      <c r="FBH48" s="85"/>
      <c r="FBI48" s="85"/>
      <c r="FBJ48" s="85"/>
      <c r="FBK48" s="85"/>
      <c r="FBL48" s="85"/>
      <c r="FBM48" s="85"/>
      <c r="FBN48" s="85"/>
      <c r="FBO48" s="85"/>
      <c r="FBP48" s="85"/>
      <c r="FBQ48" s="85"/>
      <c r="FBR48" s="85"/>
      <c r="FBS48" s="85"/>
      <c r="FBT48" s="85"/>
      <c r="FBU48" s="85"/>
      <c r="FBV48" s="85"/>
      <c r="FBW48" s="85"/>
      <c r="FBX48" s="85"/>
      <c r="FBY48" s="85"/>
      <c r="FBZ48" s="85"/>
      <c r="FCA48" s="85"/>
      <c r="FCB48" s="85"/>
      <c r="FCC48" s="85"/>
      <c r="FCD48" s="85"/>
      <c r="FCE48" s="85"/>
      <c r="FCF48" s="85"/>
      <c r="FCG48" s="85"/>
      <c r="FCH48" s="85"/>
      <c r="FCI48" s="85"/>
      <c r="FCJ48" s="85"/>
      <c r="FCK48" s="85"/>
      <c r="FCL48" s="85"/>
      <c r="FCM48" s="85"/>
      <c r="FCN48" s="85"/>
      <c r="FCO48" s="85"/>
      <c r="FCP48" s="85"/>
      <c r="FCQ48" s="85"/>
      <c r="FCR48" s="85"/>
      <c r="FCS48" s="85"/>
      <c r="FCT48" s="85"/>
      <c r="FCU48" s="85"/>
      <c r="FCV48" s="85"/>
      <c r="FCW48" s="85"/>
      <c r="FCX48" s="85"/>
      <c r="FCY48" s="85"/>
      <c r="FCZ48" s="85"/>
      <c r="FDA48" s="85"/>
      <c r="FDB48" s="85"/>
      <c r="FDC48" s="85"/>
      <c r="FDD48" s="85"/>
      <c r="FDE48" s="85"/>
      <c r="FDF48" s="85"/>
      <c r="FDG48" s="85"/>
      <c r="FDH48" s="85"/>
      <c r="FDI48" s="85"/>
      <c r="FDJ48" s="85"/>
      <c r="FDK48" s="85"/>
      <c r="FDL48" s="85"/>
      <c r="FDM48" s="85"/>
      <c r="FDN48" s="85"/>
      <c r="FDO48" s="85"/>
      <c r="FDP48" s="85"/>
      <c r="FDQ48" s="85"/>
      <c r="FDR48" s="85"/>
      <c r="FDS48" s="85"/>
      <c r="FDT48" s="85"/>
      <c r="FDU48" s="85"/>
      <c r="FDV48" s="85"/>
      <c r="FDW48" s="85"/>
      <c r="FDX48" s="85"/>
      <c r="FDY48" s="85"/>
      <c r="FDZ48" s="85"/>
      <c r="FEA48" s="85"/>
      <c r="FEB48" s="85"/>
      <c r="FEC48" s="85"/>
      <c r="FED48" s="85"/>
      <c r="FEE48" s="85"/>
      <c r="FEF48" s="85"/>
      <c r="FEG48" s="85"/>
      <c r="FEH48" s="85"/>
      <c r="FEI48" s="85"/>
      <c r="FEJ48" s="85"/>
      <c r="FEK48" s="85"/>
      <c r="FEL48" s="85"/>
      <c r="FEM48" s="85"/>
      <c r="FEN48" s="85"/>
      <c r="FEO48" s="85"/>
      <c r="FEP48" s="85"/>
      <c r="FEQ48" s="85"/>
      <c r="FER48" s="85"/>
      <c r="FES48" s="85"/>
      <c r="FET48" s="85"/>
      <c r="FEU48" s="85"/>
      <c r="FEV48" s="85"/>
      <c r="FEW48" s="85"/>
      <c r="FEX48" s="85"/>
      <c r="FEY48" s="85"/>
      <c r="FEZ48" s="85"/>
      <c r="FFA48" s="85"/>
      <c r="FFB48" s="85"/>
      <c r="FFC48" s="85"/>
      <c r="FFD48" s="85"/>
      <c r="FFE48" s="85"/>
      <c r="FFF48" s="85"/>
      <c r="FFG48" s="85"/>
      <c r="FFH48" s="85"/>
      <c r="FFI48" s="85"/>
      <c r="FFJ48" s="85"/>
      <c r="FFK48" s="85"/>
      <c r="FFL48" s="85"/>
      <c r="FFM48" s="85"/>
      <c r="FFN48" s="85"/>
      <c r="FFO48" s="85"/>
      <c r="FFP48" s="85"/>
      <c r="FFQ48" s="85"/>
      <c r="FFR48" s="85"/>
      <c r="FFS48" s="85"/>
      <c r="FFT48" s="85"/>
      <c r="FFU48" s="85"/>
      <c r="FFV48" s="85"/>
      <c r="FFW48" s="85"/>
      <c r="FFX48" s="85"/>
      <c r="FFY48" s="85"/>
      <c r="FFZ48" s="85"/>
      <c r="FGA48" s="85"/>
      <c r="FGB48" s="85"/>
      <c r="FGC48" s="85"/>
      <c r="FGD48" s="85"/>
      <c r="FGE48" s="85"/>
      <c r="FGF48" s="85"/>
      <c r="FGG48" s="85"/>
      <c r="FGH48" s="85"/>
      <c r="FGI48" s="85"/>
      <c r="FGJ48" s="85"/>
      <c r="FGK48" s="85"/>
      <c r="FGL48" s="85"/>
      <c r="FGM48" s="85"/>
      <c r="FGN48" s="85"/>
      <c r="FGO48" s="85"/>
      <c r="FGP48" s="85"/>
      <c r="FGQ48" s="85"/>
      <c r="FGR48" s="85"/>
      <c r="FGS48" s="85"/>
      <c r="FGT48" s="85"/>
      <c r="FGU48" s="85"/>
      <c r="FGV48" s="85"/>
      <c r="FGW48" s="85"/>
      <c r="FGX48" s="85"/>
      <c r="FGY48" s="85"/>
      <c r="FGZ48" s="85"/>
      <c r="FHA48" s="85"/>
      <c r="FHB48" s="85"/>
      <c r="FHC48" s="85"/>
      <c r="FHD48" s="85"/>
      <c r="FHE48" s="85"/>
      <c r="FHF48" s="85"/>
      <c r="FHG48" s="85"/>
      <c r="FHH48" s="85"/>
      <c r="FHI48" s="85"/>
      <c r="FHJ48" s="85"/>
      <c r="FHK48" s="85"/>
      <c r="FHL48" s="85"/>
      <c r="FHM48" s="85"/>
      <c r="FHN48" s="85"/>
      <c r="FHO48" s="85"/>
      <c r="FHP48" s="85"/>
      <c r="FHQ48" s="85"/>
      <c r="FHR48" s="85"/>
      <c r="FHS48" s="85"/>
      <c r="FHT48" s="85"/>
      <c r="FHU48" s="85"/>
      <c r="FHV48" s="85"/>
      <c r="FHW48" s="85"/>
      <c r="FHX48" s="85"/>
      <c r="FHY48" s="85"/>
      <c r="FHZ48" s="85"/>
      <c r="FIA48" s="85"/>
      <c r="FIB48" s="85"/>
      <c r="FIC48" s="85"/>
      <c r="FID48" s="85"/>
      <c r="FIE48" s="85"/>
      <c r="FIF48" s="85"/>
      <c r="FIG48" s="85"/>
      <c r="FIH48" s="85"/>
      <c r="FII48" s="85"/>
      <c r="FIJ48" s="85"/>
      <c r="FIK48" s="85"/>
      <c r="FIL48" s="85"/>
      <c r="FIM48" s="85"/>
      <c r="FIN48" s="85"/>
      <c r="FIO48" s="85"/>
      <c r="FIP48" s="85"/>
      <c r="FIQ48" s="85"/>
      <c r="FIR48" s="85"/>
      <c r="FIS48" s="85"/>
      <c r="FIT48" s="85"/>
      <c r="FIU48" s="85"/>
      <c r="FIV48" s="85"/>
      <c r="FIW48" s="85"/>
      <c r="FIX48" s="85"/>
      <c r="FIY48" s="85"/>
      <c r="FIZ48" s="85"/>
      <c r="FJA48" s="85"/>
      <c r="FJB48" s="85"/>
      <c r="FJC48" s="85"/>
      <c r="FJD48" s="85"/>
      <c r="FJE48" s="85"/>
      <c r="FJF48" s="85"/>
      <c r="FJG48" s="85"/>
      <c r="FJH48" s="85"/>
      <c r="FJI48" s="85"/>
      <c r="FJJ48" s="85"/>
      <c r="FJK48" s="85"/>
      <c r="FJL48" s="85"/>
      <c r="FJM48" s="85"/>
      <c r="FJN48" s="85"/>
      <c r="FJO48" s="85"/>
      <c r="FJP48" s="85"/>
      <c r="FJQ48" s="85"/>
      <c r="FJR48" s="85"/>
      <c r="FJS48" s="85"/>
      <c r="FJT48" s="85"/>
      <c r="FJU48" s="85"/>
      <c r="FJV48" s="85"/>
      <c r="FJW48" s="85"/>
      <c r="FJX48" s="85"/>
      <c r="FJY48" s="85"/>
      <c r="FJZ48" s="85"/>
      <c r="FKA48" s="85"/>
      <c r="FKB48" s="85"/>
      <c r="FKC48" s="85"/>
      <c r="FKD48" s="85"/>
      <c r="FKE48" s="85"/>
      <c r="FKF48" s="85"/>
      <c r="FKG48" s="85"/>
      <c r="FKH48" s="85"/>
      <c r="FKI48" s="85"/>
      <c r="FKJ48" s="85"/>
      <c r="FKK48" s="85"/>
      <c r="FKL48" s="85"/>
      <c r="FKM48" s="85"/>
      <c r="FKN48" s="85"/>
      <c r="FKO48" s="85"/>
      <c r="FKP48" s="85"/>
      <c r="FKQ48" s="85"/>
      <c r="FKR48" s="85"/>
      <c r="FKS48" s="85"/>
      <c r="FKT48" s="85"/>
      <c r="FKU48" s="85"/>
      <c r="FKV48" s="85"/>
      <c r="FKW48" s="85"/>
      <c r="FKX48" s="85"/>
      <c r="FKY48" s="85"/>
      <c r="FKZ48" s="85"/>
      <c r="FLA48" s="85"/>
      <c r="FLB48" s="85"/>
      <c r="FLC48" s="85"/>
      <c r="FLD48" s="85"/>
      <c r="FLE48" s="85"/>
      <c r="FLF48" s="85"/>
      <c r="FLG48" s="85"/>
      <c r="FLH48" s="85"/>
      <c r="FLI48" s="85"/>
      <c r="FLJ48" s="85"/>
      <c r="FLK48" s="85"/>
      <c r="FLL48" s="85"/>
      <c r="FLM48" s="85"/>
      <c r="FLN48" s="85"/>
      <c r="FLO48" s="85"/>
      <c r="FLP48" s="85"/>
      <c r="FLQ48" s="85"/>
      <c r="FLR48" s="85"/>
      <c r="FLS48" s="85"/>
      <c r="FLT48" s="85"/>
      <c r="FLU48" s="85"/>
      <c r="FLV48" s="85"/>
      <c r="FLW48" s="85"/>
      <c r="FLX48" s="85"/>
      <c r="FLY48" s="85"/>
      <c r="FLZ48" s="85"/>
      <c r="FMA48" s="85"/>
      <c r="FMB48" s="85"/>
      <c r="FMC48" s="85"/>
      <c r="FMD48" s="85"/>
      <c r="FME48" s="85"/>
      <c r="FMF48" s="85"/>
      <c r="FMG48" s="85"/>
      <c r="FMH48" s="85"/>
      <c r="FMI48" s="85"/>
      <c r="FMJ48" s="85"/>
      <c r="FMK48" s="85"/>
      <c r="FML48" s="85"/>
      <c r="FMM48" s="85"/>
      <c r="FMN48" s="85"/>
      <c r="FMO48" s="85"/>
      <c r="FMP48" s="85"/>
      <c r="FMQ48" s="85"/>
      <c r="FMR48" s="85"/>
      <c r="FMS48" s="85"/>
      <c r="FMT48" s="85"/>
      <c r="FMU48" s="85"/>
      <c r="FMV48" s="85"/>
      <c r="FMW48" s="85"/>
      <c r="FMX48" s="85"/>
      <c r="FMY48" s="85"/>
      <c r="FMZ48" s="85"/>
      <c r="FNA48" s="85"/>
      <c r="FNB48" s="85"/>
      <c r="FNC48" s="85"/>
      <c r="FND48" s="85"/>
      <c r="FNE48" s="85"/>
      <c r="FNF48" s="85"/>
      <c r="FNG48" s="85"/>
      <c r="FNH48" s="85"/>
      <c r="FNI48" s="85"/>
      <c r="FNJ48" s="85"/>
      <c r="FNK48" s="85"/>
      <c r="FNL48" s="85"/>
      <c r="FNM48" s="85"/>
      <c r="FNN48" s="85"/>
      <c r="FNO48" s="85"/>
      <c r="FNP48" s="85"/>
      <c r="FNQ48" s="85"/>
      <c r="FNR48" s="85"/>
      <c r="FNS48" s="85"/>
      <c r="FNT48" s="85"/>
      <c r="FNU48" s="85"/>
      <c r="FNV48" s="85"/>
      <c r="FNW48" s="85"/>
      <c r="FNX48" s="85"/>
      <c r="FNY48" s="85"/>
      <c r="FNZ48" s="85"/>
      <c r="FOA48" s="85"/>
      <c r="FOB48" s="85"/>
      <c r="FOC48" s="85"/>
      <c r="FOD48" s="85"/>
      <c r="FOE48" s="85"/>
      <c r="FOF48" s="85"/>
      <c r="FOG48" s="85"/>
      <c r="FOH48" s="85"/>
      <c r="FOI48" s="85"/>
      <c r="FOJ48" s="85"/>
      <c r="FOK48" s="85"/>
      <c r="FOL48" s="85"/>
      <c r="FOM48" s="85"/>
      <c r="FON48" s="85"/>
      <c r="FOO48" s="85"/>
      <c r="FOP48" s="85"/>
      <c r="FOQ48" s="85"/>
      <c r="FOR48" s="85"/>
      <c r="FOS48" s="85"/>
      <c r="FOT48" s="85"/>
      <c r="FOU48" s="85"/>
      <c r="FOV48" s="85"/>
      <c r="FOW48" s="85"/>
      <c r="FOX48" s="85"/>
      <c r="FOY48" s="85"/>
      <c r="FOZ48" s="85"/>
      <c r="FPA48" s="85"/>
      <c r="FPB48" s="85"/>
      <c r="FPC48" s="85"/>
      <c r="FPD48" s="85"/>
      <c r="FPE48" s="85"/>
      <c r="FPF48" s="85"/>
      <c r="FPG48" s="85"/>
      <c r="FPH48" s="85"/>
      <c r="FPI48" s="85"/>
      <c r="FPJ48" s="85"/>
      <c r="FPK48" s="85"/>
      <c r="FPL48" s="85"/>
      <c r="FPM48" s="85"/>
      <c r="FPN48" s="85"/>
      <c r="FPO48" s="85"/>
      <c r="FPP48" s="85"/>
      <c r="FPQ48" s="85"/>
      <c r="FPR48" s="85"/>
      <c r="FPS48" s="85"/>
      <c r="FPT48" s="85"/>
      <c r="FPU48" s="85"/>
      <c r="FPV48" s="85"/>
      <c r="FPW48" s="85"/>
      <c r="FPX48" s="85"/>
      <c r="FPY48" s="85"/>
      <c r="FPZ48" s="85"/>
      <c r="FQA48" s="85"/>
      <c r="FQB48" s="85"/>
      <c r="FQC48" s="85"/>
      <c r="FQD48" s="85"/>
      <c r="FQE48" s="85"/>
      <c r="FQF48" s="85"/>
      <c r="FQG48" s="85"/>
      <c r="FQH48" s="85"/>
      <c r="FQI48" s="85"/>
      <c r="FQJ48" s="85"/>
      <c r="FQK48" s="85"/>
      <c r="FQL48" s="85"/>
      <c r="FQM48" s="85"/>
      <c r="FQN48" s="85"/>
      <c r="FQO48" s="85"/>
      <c r="FQP48" s="85"/>
      <c r="FQQ48" s="85"/>
      <c r="FQR48" s="85"/>
      <c r="FQS48" s="85"/>
      <c r="FQT48" s="85"/>
      <c r="FQU48" s="85"/>
      <c r="FQV48" s="85"/>
      <c r="FQW48" s="85"/>
      <c r="FQX48" s="85"/>
      <c r="FQY48" s="85"/>
      <c r="FQZ48" s="85"/>
      <c r="FRA48" s="85"/>
      <c r="FRB48" s="85"/>
      <c r="FRC48" s="85"/>
      <c r="FRD48" s="85"/>
      <c r="FRE48" s="85"/>
      <c r="FRF48" s="85"/>
      <c r="FRG48" s="85"/>
      <c r="FRH48" s="85"/>
      <c r="FRI48" s="85"/>
      <c r="FRJ48" s="85"/>
      <c r="FRK48" s="85"/>
      <c r="FRL48" s="85"/>
      <c r="FRM48" s="85"/>
      <c r="FRN48" s="85"/>
      <c r="FRO48" s="85"/>
      <c r="FRP48" s="85"/>
      <c r="FRQ48" s="85"/>
      <c r="FRR48" s="85"/>
      <c r="FRS48" s="85"/>
      <c r="FRT48" s="85"/>
      <c r="FRU48" s="85"/>
      <c r="FRV48" s="85"/>
      <c r="FRW48" s="85"/>
      <c r="FRX48" s="85"/>
      <c r="FRY48" s="85"/>
      <c r="FRZ48" s="85"/>
      <c r="FSA48" s="85"/>
      <c r="FSB48" s="85"/>
      <c r="FSC48" s="85"/>
      <c r="FSD48" s="85"/>
      <c r="FSE48" s="85"/>
      <c r="FSF48" s="85"/>
      <c r="FSG48" s="85"/>
      <c r="FSH48" s="85"/>
      <c r="FSI48" s="85"/>
      <c r="FSJ48" s="85"/>
      <c r="FSK48" s="85"/>
      <c r="FSL48" s="85"/>
      <c r="FSM48" s="85"/>
      <c r="FSN48" s="85"/>
      <c r="FSO48" s="85"/>
      <c r="FSP48" s="85"/>
      <c r="FSQ48" s="85"/>
      <c r="FSR48" s="85"/>
      <c r="FSS48" s="85"/>
      <c r="FST48" s="85"/>
      <c r="FSU48" s="85"/>
      <c r="FSV48" s="85"/>
      <c r="FSW48" s="85"/>
      <c r="FSX48" s="85"/>
      <c r="FSY48" s="85"/>
      <c r="FSZ48" s="85"/>
      <c r="FTA48" s="85"/>
      <c r="FTB48" s="85"/>
      <c r="FTC48" s="85"/>
      <c r="FTD48" s="85"/>
      <c r="FTE48" s="85"/>
      <c r="FTF48" s="85"/>
      <c r="FTG48" s="85"/>
      <c r="FTH48" s="85"/>
      <c r="FTI48" s="85"/>
      <c r="FTJ48" s="85"/>
      <c r="FTK48" s="85"/>
      <c r="FTL48" s="85"/>
      <c r="FTM48" s="85"/>
      <c r="FTN48" s="85"/>
      <c r="FTO48" s="85"/>
      <c r="FTP48" s="85"/>
      <c r="FTQ48" s="85"/>
      <c r="FTR48" s="85"/>
      <c r="FTS48" s="85"/>
      <c r="FTT48" s="85"/>
      <c r="FTU48" s="85"/>
      <c r="FTV48" s="85"/>
      <c r="FTW48" s="85"/>
      <c r="FTX48" s="85"/>
      <c r="FTY48" s="85"/>
      <c r="FTZ48" s="85"/>
      <c r="FUA48" s="85"/>
      <c r="FUB48" s="85"/>
      <c r="FUC48" s="85"/>
      <c r="FUD48" s="85"/>
      <c r="FUE48" s="85"/>
      <c r="FUF48" s="85"/>
      <c r="FUG48" s="85"/>
      <c r="FUH48" s="85"/>
      <c r="FUI48" s="85"/>
      <c r="FUJ48" s="85"/>
      <c r="FUK48" s="85"/>
      <c r="FUL48" s="85"/>
      <c r="FUM48" s="85"/>
      <c r="FUN48" s="85"/>
      <c r="FUO48" s="85"/>
      <c r="FUP48" s="85"/>
      <c r="FUQ48" s="85"/>
      <c r="FUR48" s="85"/>
      <c r="FUS48" s="85"/>
      <c r="FUT48" s="85"/>
      <c r="FUU48" s="85"/>
      <c r="FUV48" s="85"/>
      <c r="FUW48" s="85"/>
      <c r="FUX48" s="85"/>
      <c r="FUY48" s="85"/>
      <c r="FUZ48" s="85"/>
      <c r="FVA48" s="85"/>
      <c r="FVB48" s="85"/>
      <c r="FVC48" s="85"/>
      <c r="FVD48" s="85"/>
      <c r="FVE48" s="85"/>
      <c r="FVF48" s="85"/>
      <c r="FVG48" s="85"/>
      <c r="FVH48" s="85"/>
      <c r="FVI48" s="85"/>
      <c r="FVJ48" s="85"/>
      <c r="FVK48" s="85"/>
      <c r="FVL48" s="85"/>
      <c r="FVM48" s="85"/>
      <c r="FVN48" s="85"/>
      <c r="FVO48" s="85"/>
      <c r="FVP48" s="85"/>
      <c r="FVQ48" s="85"/>
      <c r="FVR48" s="85"/>
      <c r="FVS48" s="85"/>
      <c r="FVT48" s="85"/>
      <c r="FVU48" s="85"/>
      <c r="FVV48" s="85"/>
      <c r="FVW48" s="85"/>
      <c r="FVX48" s="85"/>
      <c r="FVY48" s="85"/>
      <c r="FVZ48" s="85"/>
      <c r="FWA48" s="85"/>
      <c r="FWB48" s="85"/>
      <c r="FWC48" s="85"/>
      <c r="FWD48" s="85"/>
      <c r="FWE48" s="85"/>
      <c r="FWF48" s="85"/>
      <c r="FWG48" s="85"/>
      <c r="FWH48" s="85"/>
      <c r="FWI48" s="85"/>
      <c r="FWJ48" s="85"/>
      <c r="FWK48" s="85"/>
      <c r="FWL48" s="85"/>
      <c r="FWM48" s="85"/>
      <c r="FWN48" s="85"/>
      <c r="FWO48" s="85"/>
      <c r="FWP48" s="85"/>
      <c r="FWQ48" s="85"/>
      <c r="FWR48" s="85"/>
      <c r="FWS48" s="85"/>
      <c r="FWT48" s="85"/>
      <c r="FWU48" s="85"/>
      <c r="FWV48" s="85"/>
      <c r="FWW48" s="85"/>
      <c r="FWX48" s="85"/>
      <c r="FWY48" s="85"/>
      <c r="FWZ48" s="85"/>
      <c r="FXA48" s="85"/>
      <c r="FXB48" s="85"/>
      <c r="FXC48" s="85"/>
      <c r="FXD48" s="85"/>
      <c r="FXE48" s="85"/>
      <c r="FXF48" s="85"/>
      <c r="FXG48" s="85"/>
      <c r="FXH48" s="85"/>
      <c r="FXI48" s="85"/>
      <c r="FXJ48" s="85"/>
      <c r="FXK48" s="85"/>
      <c r="FXL48" s="85"/>
      <c r="FXM48" s="85"/>
      <c r="FXN48" s="85"/>
      <c r="FXO48" s="85"/>
      <c r="FXP48" s="85"/>
      <c r="FXQ48" s="85"/>
      <c r="FXR48" s="85"/>
      <c r="FXS48" s="85"/>
      <c r="FXT48" s="85"/>
      <c r="FXU48" s="85"/>
      <c r="FXV48" s="85"/>
      <c r="FXW48" s="85"/>
      <c r="FXX48" s="85"/>
      <c r="FXY48" s="85"/>
      <c r="FXZ48" s="85"/>
      <c r="FYA48" s="85"/>
      <c r="FYB48" s="85"/>
      <c r="FYC48" s="85"/>
      <c r="FYD48" s="85"/>
      <c r="FYE48" s="85"/>
      <c r="FYF48" s="85"/>
      <c r="FYG48" s="85"/>
      <c r="FYH48" s="85"/>
      <c r="FYI48" s="85"/>
      <c r="FYJ48" s="85"/>
      <c r="FYK48" s="85"/>
      <c r="FYL48" s="85"/>
      <c r="FYM48" s="85"/>
      <c r="FYN48" s="85"/>
      <c r="FYO48" s="85"/>
      <c r="FYP48" s="85"/>
      <c r="FYQ48" s="85"/>
      <c r="FYR48" s="85"/>
      <c r="FYS48" s="85"/>
      <c r="FYT48" s="85"/>
      <c r="FYU48" s="85"/>
      <c r="FYV48" s="85"/>
      <c r="FYW48" s="85"/>
      <c r="FYX48" s="85"/>
      <c r="FYY48" s="85"/>
      <c r="FYZ48" s="85"/>
      <c r="FZA48" s="85"/>
      <c r="FZB48" s="85"/>
      <c r="FZC48" s="85"/>
      <c r="FZD48" s="85"/>
      <c r="FZE48" s="85"/>
      <c r="FZF48" s="85"/>
      <c r="FZG48" s="85"/>
      <c r="FZH48" s="85"/>
      <c r="FZI48" s="85"/>
      <c r="FZJ48" s="85"/>
      <c r="FZK48" s="85"/>
      <c r="FZL48" s="85"/>
      <c r="FZM48" s="85"/>
      <c r="FZN48" s="85"/>
      <c r="FZO48" s="85"/>
      <c r="FZP48" s="85"/>
      <c r="FZQ48" s="85"/>
      <c r="FZR48" s="85"/>
      <c r="FZS48" s="85"/>
      <c r="FZT48" s="85"/>
      <c r="FZU48" s="85"/>
      <c r="FZV48" s="85"/>
      <c r="FZW48" s="85"/>
      <c r="FZX48" s="85"/>
      <c r="FZY48" s="85"/>
      <c r="FZZ48" s="85"/>
      <c r="GAA48" s="85"/>
      <c r="GAB48" s="85"/>
      <c r="GAC48" s="85"/>
      <c r="GAD48" s="85"/>
      <c r="GAE48" s="85"/>
      <c r="GAF48" s="85"/>
      <c r="GAG48" s="85"/>
      <c r="GAH48" s="85"/>
      <c r="GAI48" s="85"/>
      <c r="GAJ48" s="85"/>
      <c r="GAK48" s="85"/>
      <c r="GAL48" s="85"/>
      <c r="GAM48" s="85"/>
      <c r="GAN48" s="85"/>
      <c r="GAO48" s="85"/>
      <c r="GAP48" s="85"/>
      <c r="GAQ48" s="85"/>
      <c r="GAR48" s="85"/>
      <c r="GAS48" s="85"/>
      <c r="GAT48" s="85"/>
      <c r="GAU48" s="85"/>
      <c r="GAV48" s="85"/>
      <c r="GAW48" s="85"/>
      <c r="GAX48" s="85"/>
      <c r="GAY48" s="85"/>
      <c r="GAZ48" s="85"/>
      <c r="GBA48" s="85"/>
      <c r="GBB48" s="85"/>
      <c r="GBC48" s="85"/>
      <c r="GBD48" s="85"/>
      <c r="GBE48" s="85"/>
      <c r="GBF48" s="85"/>
      <c r="GBG48" s="85"/>
      <c r="GBH48" s="85"/>
      <c r="GBI48" s="85"/>
      <c r="GBJ48" s="85"/>
      <c r="GBK48" s="85"/>
      <c r="GBL48" s="85"/>
      <c r="GBM48" s="85"/>
      <c r="GBN48" s="85"/>
      <c r="GBO48" s="85"/>
      <c r="GBP48" s="85"/>
      <c r="GBQ48" s="85"/>
      <c r="GBR48" s="85"/>
      <c r="GBS48" s="85"/>
      <c r="GBT48" s="85"/>
      <c r="GBU48" s="85"/>
      <c r="GBV48" s="85"/>
      <c r="GBW48" s="85"/>
      <c r="GBX48" s="85"/>
      <c r="GBY48" s="85"/>
      <c r="GBZ48" s="85"/>
      <c r="GCA48" s="85"/>
      <c r="GCB48" s="85"/>
      <c r="GCC48" s="85"/>
      <c r="GCD48" s="85"/>
      <c r="GCE48" s="85"/>
      <c r="GCF48" s="85"/>
      <c r="GCG48" s="85"/>
      <c r="GCH48" s="85"/>
      <c r="GCI48" s="85"/>
      <c r="GCJ48" s="85"/>
      <c r="GCK48" s="85"/>
      <c r="GCL48" s="85"/>
      <c r="GCM48" s="85"/>
      <c r="GCN48" s="85"/>
      <c r="GCO48" s="85"/>
      <c r="GCP48" s="85"/>
      <c r="GCQ48" s="85"/>
      <c r="GCR48" s="85"/>
      <c r="GCS48" s="85"/>
      <c r="GCT48" s="85"/>
      <c r="GCU48" s="85"/>
      <c r="GCV48" s="85"/>
      <c r="GCW48" s="85"/>
      <c r="GCX48" s="85"/>
      <c r="GCY48" s="85"/>
      <c r="GCZ48" s="85"/>
      <c r="GDA48" s="85"/>
      <c r="GDB48" s="85"/>
      <c r="GDC48" s="85"/>
      <c r="GDD48" s="85"/>
      <c r="GDE48" s="85"/>
      <c r="GDF48" s="85"/>
      <c r="GDG48" s="85"/>
      <c r="GDH48" s="85"/>
      <c r="GDI48" s="85"/>
      <c r="GDJ48" s="85"/>
      <c r="GDK48" s="85"/>
      <c r="GDL48" s="85"/>
      <c r="GDM48" s="85"/>
      <c r="GDN48" s="85"/>
      <c r="GDO48" s="85"/>
      <c r="GDP48" s="85"/>
      <c r="GDQ48" s="85"/>
      <c r="GDR48" s="85"/>
      <c r="GDS48" s="85"/>
      <c r="GDT48" s="85"/>
      <c r="GDU48" s="85"/>
      <c r="GDV48" s="85"/>
      <c r="GDW48" s="85"/>
      <c r="GDX48" s="85"/>
      <c r="GDY48" s="85"/>
      <c r="GDZ48" s="85"/>
      <c r="GEA48" s="85"/>
      <c r="GEB48" s="85"/>
      <c r="GEC48" s="85"/>
      <c r="GED48" s="85"/>
      <c r="GEE48" s="85"/>
      <c r="GEF48" s="85"/>
      <c r="GEG48" s="85"/>
      <c r="GEH48" s="85"/>
      <c r="GEI48" s="85"/>
      <c r="GEJ48" s="85"/>
      <c r="GEK48" s="85"/>
      <c r="GEL48" s="85"/>
      <c r="GEM48" s="85"/>
      <c r="GEN48" s="85"/>
      <c r="GEO48" s="85"/>
      <c r="GEP48" s="85"/>
      <c r="GEQ48" s="85"/>
      <c r="GER48" s="85"/>
      <c r="GES48" s="85"/>
      <c r="GET48" s="85"/>
      <c r="GEU48" s="85"/>
      <c r="GEV48" s="85"/>
      <c r="GEW48" s="85"/>
      <c r="GEX48" s="85"/>
      <c r="GEY48" s="85"/>
      <c r="GEZ48" s="85"/>
      <c r="GFA48" s="85"/>
      <c r="GFB48" s="85"/>
      <c r="GFC48" s="85"/>
      <c r="GFD48" s="85"/>
      <c r="GFE48" s="85"/>
      <c r="GFF48" s="85"/>
      <c r="GFG48" s="85"/>
      <c r="GFH48" s="85"/>
      <c r="GFI48" s="85"/>
      <c r="GFJ48" s="85"/>
      <c r="GFK48" s="85"/>
      <c r="GFL48" s="85"/>
      <c r="GFM48" s="85"/>
      <c r="GFN48" s="85"/>
      <c r="GFO48" s="85"/>
      <c r="GFP48" s="85"/>
      <c r="GFQ48" s="85"/>
      <c r="GFR48" s="85"/>
      <c r="GFS48" s="85"/>
      <c r="GFT48" s="85"/>
      <c r="GFU48" s="85"/>
      <c r="GFV48" s="85"/>
      <c r="GFW48" s="85"/>
      <c r="GFX48" s="85"/>
      <c r="GFY48" s="85"/>
      <c r="GFZ48" s="85"/>
      <c r="GGA48" s="85"/>
      <c r="GGB48" s="85"/>
      <c r="GGC48" s="85"/>
      <c r="GGD48" s="85"/>
      <c r="GGE48" s="85"/>
      <c r="GGF48" s="85"/>
      <c r="GGG48" s="85"/>
      <c r="GGH48" s="85"/>
      <c r="GGI48" s="85"/>
      <c r="GGJ48" s="85"/>
      <c r="GGK48" s="85"/>
      <c r="GGL48" s="85"/>
      <c r="GGM48" s="85"/>
      <c r="GGN48" s="85"/>
      <c r="GGO48" s="85"/>
      <c r="GGP48" s="85"/>
      <c r="GGQ48" s="85"/>
      <c r="GGR48" s="85"/>
      <c r="GGS48" s="85"/>
      <c r="GGT48" s="85"/>
      <c r="GGU48" s="85"/>
      <c r="GGV48" s="85"/>
      <c r="GGW48" s="85"/>
      <c r="GGX48" s="85"/>
      <c r="GGY48" s="85"/>
      <c r="GGZ48" s="85"/>
      <c r="GHA48" s="85"/>
      <c r="GHB48" s="85"/>
      <c r="GHC48" s="85"/>
      <c r="GHD48" s="85"/>
      <c r="GHE48" s="85"/>
      <c r="GHF48" s="85"/>
      <c r="GHG48" s="85"/>
      <c r="GHH48" s="85"/>
      <c r="GHI48" s="85"/>
      <c r="GHJ48" s="85"/>
      <c r="GHK48" s="85"/>
      <c r="GHL48" s="85"/>
      <c r="GHM48" s="85"/>
      <c r="GHN48" s="85"/>
      <c r="GHO48" s="85"/>
      <c r="GHP48" s="85"/>
      <c r="GHQ48" s="85"/>
      <c r="GHR48" s="85"/>
      <c r="GHS48" s="85"/>
      <c r="GHT48" s="85"/>
      <c r="GHU48" s="85"/>
      <c r="GHV48" s="85"/>
      <c r="GHW48" s="85"/>
      <c r="GHX48" s="85"/>
      <c r="GHY48" s="85"/>
      <c r="GHZ48" s="85"/>
      <c r="GIA48" s="85"/>
      <c r="GIB48" s="85"/>
      <c r="GIC48" s="85"/>
      <c r="GID48" s="85"/>
      <c r="GIE48" s="85"/>
      <c r="GIF48" s="85"/>
      <c r="GIG48" s="85"/>
      <c r="GIH48" s="85"/>
      <c r="GII48" s="85"/>
      <c r="GIJ48" s="85"/>
      <c r="GIK48" s="85"/>
      <c r="GIL48" s="85"/>
      <c r="GIM48" s="85"/>
      <c r="GIN48" s="85"/>
      <c r="GIO48" s="85"/>
      <c r="GIP48" s="85"/>
      <c r="GIQ48" s="85"/>
      <c r="GIR48" s="85"/>
      <c r="GIS48" s="85"/>
      <c r="GIT48" s="85"/>
      <c r="GIU48" s="85"/>
      <c r="GIV48" s="85"/>
      <c r="GIW48" s="85"/>
      <c r="GIX48" s="85"/>
      <c r="GIY48" s="85"/>
      <c r="GIZ48" s="85"/>
      <c r="GJA48" s="85"/>
      <c r="GJB48" s="85"/>
      <c r="GJC48" s="85"/>
      <c r="GJD48" s="85"/>
      <c r="GJE48" s="85"/>
      <c r="GJF48" s="85"/>
      <c r="GJG48" s="85"/>
      <c r="GJH48" s="85"/>
      <c r="GJI48" s="85"/>
      <c r="GJJ48" s="85"/>
      <c r="GJK48" s="85"/>
      <c r="GJL48" s="85"/>
      <c r="GJM48" s="85"/>
      <c r="GJN48" s="85"/>
      <c r="GJO48" s="85"/>
      <c r="GJP48" s="85"/>
      <c r="GJQ48" s="85"/>
      <c r="GJR48" s="85"/>
      <c r="GJS48" s="85"/>
      <c r="GJT48" s="85"/>
      <c r="GJU48" s="85"/>
      <c r="GJV48" s="85"/>
      <c r="GJW48" s="85"/>
      <c r="GJX48" s="85"/>
      <c r="GJY48" s="85"/>
      <c r="GJZ48" s="85"/>
      <c r="GKA48" s="85"/>
      <c r="GKB48" s="85"/>
      <c r="GKC48" s="85"/>
      <c r="GKD48" s="85"/>
      <c r="GKE48" s="85"/>
      <c r="GKF48" s="85"/>
      <c r="GKG48" s="85"/>
      <c r="GKH48" s="85"/>
      <c r="GKI48" s="85"/>
      <c r="GKJ48" s="85"/>
      <c r="GKK48" s="85"/>
      <c r="GKL48" s="85"/>
      <c r="GKM48" s="85"/>
      <c r="GKN48" s="85"/>
      <c r="GKO48" s="85"/>
      <c r="GKP48" s="85"/>
      <c r="GKQ48" s="85"/>
      <c r="GKR48" s="85"/>
      <c r="GKS48" s="85"/>
      <c r="GKT48" s="85"/>
      <c r="GKU48" s="85"/>
      <c r="GKV48" s="85"/>
      <c r="GKW48" s="85"/>
      <c r="GKX48" s="85"/>
      <c r="GKY48" s="85"/>
      <c r="GKZ48" s="85"/>
      <c r="GLA48" s="85"/>
      <c r="GLB48" s="85"/>
      <c r="GLC48" s="85"/>
      <c r="GLD48" s="85"/>
      <c r="GLE48" s="85"/>
      <c r="GLF48" s="85"/>
      <c r="GLG48" s="85"/>
      <c r="GLH48" s="85"/>
      <c r="GLI48" s="85"/>
      <c r="GLJ48" s="85"/>
      <c r="GLK48" s="85"/>
      <c r="GLL48" s="85"/>
      <c r="GLM48" s="85"/>
      <c r="GLN48" s="85"/>
      <c r="GLO48" s="85"/>
      <c r="GLP48" s="85"/>
      <c r="GLQ48" s="85"/>
      <c r="GLR48" s="85"/>
      <c r="GLS48" s="85"/>
      <c r="GLT48" s="85"/>
      <c r="GLU48" s="85"/>
      <c r="GLV48" s="85"/>
      <c r="GLW48" s="85"/>
      <c r="GLX48" s="85"/>
      <c r="GLY48" s="85"/>
      <c r="GLZ48" s="85"/>
      <c r="GMA48" s="85"/>
      <c r="GMB48" s="85"/>
      <c r="GMC48" s="85"/>
      <c r="GMD48" s="85"/>
      <c r="GME48" s="85"/>
      <c r="GMF48" s="85"/>
      <c r="GMG48" s="85"/>
      <c r="GMH48" s="85"/>
      <c r="GMI48" s="85"/>
      <c r="GMJ48" s="85"/>
      <c r="GMK48" s="85"/>
      <c r="GML48" s="85"/>
      <c r="GMM48" s="85"/>
      <c r="GMN48" s="85"/>
      <c r="GMO48" s="85"/>
      <c r="GMP48" s="85"/>
      <c r="GMQ48" s="85"/>
      <c r="GMR48" s="85"/>
      <c r="GMS48" s="85"/>
      <c r="GMT48" s="85"/>
      <c r="GMU48" s="85"/>
      <c r="GMV48" s="85"/>
      <c r="GMW48" s="85"/>
      <c r="GMX48" s="85"/>
      <c r="GMY48" s="85"/>
      <c r="GMZ48" s="85"/>
      <c r="GNA48" s="85"/>
      <c r="GNB48" s="85"/>
      <c r="GNC48" s="85"/>
      <c r="GND48" s="85"/>
      <c r="GNE48" s="85"/>
      <c r="GNF48" s="85"/>
      <c r="GNG48" s="85"/>
      <c r="GNH48" s="85"/>
      <c r="GNI48" s="85"/>
      <c r="GNJ48" s="85"/>
      <c r="GNK48" s="85"/>
      <c r="GNL48" s="85"/>
      <c r="GNM48" s="85"/>
      <c r="GNN48" s="85"/>
      <c r="GNO48" s="85"/>
      <c r="GNP48" s="85"/>
      <c r="GNQ48" s="85"/>
      <c r="GNR48" s="85"/>
      <c r="GNS48" s="85"/>
      <c r="GNT48" s="85"/>
      <c r="GNU48" s="85"/>
      <c r="GNV48" s="85"/>
      <c r="GNW48" s="85"/>
      <c r="GNX48" s="85"/>
      <c r="GNY48" s="85"/>
      <c r="GNZ48" s="85"/>
      <c r="GOA48" s="85"/>
      <c r="GOB48" s="85"/>
      <c r="GOC48" s="85"/>
      <c r="GOD48" s="85"/>
      <c r="GOE48" s="85"/>
      <c r="GOF48" s="85"/>
      <c r="GOG48" s="85"/>
      <c r="GOH48" s="85"/>
      <c r="GOI48" s="85"/>
      <c r="GOJ48" s="85"/>
      <c r="GOK48" s="85"/>
      <c r="GOL48" s="85"/>
      <c r="GOM48" s="85"/>
      <c r="GON48" s="85"/>
      <c r="GOO48" s="85"/>
      <c r="GOP48" s="85"/>
      <c r="GOQ48" s="85"/>
      <c r="GOR48" s="85"/>
      <c r="GOS48" s="85"/>
      <c r="GOT48" s="85"/>
      <c r="GOU48" s="85"/>
      <c r="GOV48" s="85"/>
      <c r="GOW48" s="85"/>
      <c r="GOX48" s="85"/>
      <c r="GOY48" s="85"/>
      <c r="GOZ48" s="85"/>
      <c r="GPA48" s="85"/>
      <c r="GPB48" s="85"/>
      <c r="GPC48" s="85"/>
      <c r="GPD48" s="85"/>
      <c r="GPE48" s="85"/>
      <c r="GPF48" s="85"/>
      <c r="GPG48" s="85"/>
      <c r="GPH48" s="85"/>
      <c r="GPI48" s="85"/>
      <c r="GPJ48" s="85"/>
      <c r="GPK48" s="85"/>
      <c r="GPL48" s="85"/>
      <c r="GPM48" s="85"/>
      <c r="GPN48" s="85"/>
      <c r="GPO48" s="85"/>
      <c r="GPP48" s="85"/>
      <c r="GPQ48" s="85"/>
      <c r="GPR48" s="85"/>
      <c r="GPS48" s="85"/>
      <c r="GPT48" s="85"/>
      <c r="GPU48" s="85"/>
      <c r="GPV48" s="85"/>
      <c r="GPW48" s="85"/>
      <c r="GPX48" s="85"/>
      <c r="GPY48" s="85"/>
      <c r="GPZ48" s="85"/>
      <c r="GQA48" s="85"/>
      <c r="GQB48" s="85"/>
      <c r="GQC48" s="85"/>
      <c r="GQD48" s="85"/>
      <c r="GQE48" s="85"/>
      <c r="GQF48" s="85"/>
      <c r="GQG48" s="85"/>
      <c r="GQH48" s="85"/>
      <c r="GQI48" s="85"/>
      <c r="GQJ48" s="85"/>
      <c r="GQK48" s="85"/>
      <c r="GQL48" s="85"/>
      <c r="GQM48" s="85"/>
      <c r="GQN48" s="85"/>
      <c r="GQO48" s="85"/>
      <c r="GQP48" s="85"/>
      <c r="GQQ48" s="85"/>
      <c r="GQR48" s="85"/>
      <c r="GQS48" s="85"/>
      <c r="GQT48" s="85"/>
      <c r="GQU48" s="85"/>
      <c r="GQV48" s="85"/>
      <c r="GQW48" s="85"/>
      <c r="GQX48" s="85"/>
      <c r="GQY48" s="85"/>
      <c r="GQZ48" s="85"/>
      <c r="GRA48" s="85"/>
      <c r="GRB48" s="85"/>
      <c r="GRC48" s="85"/>
      <c r="GRD48" s="85"/>
      <c r="GRE48" s="85"/>
      <c r="GRF48" s="85"/>
      <c r="GRG48" s="85"/>
      <c r="GRH48" s="85"/>
      <c r="GRI48" s="85"/>
      <c r="GRJ48" s="85"/>
      <c r="GRK48" s="85"/>
      <c r="GRL48" s="85"/>
      <c r="GRM48" s="85"/>
      <c r="GRN48" s="85"/>
      <c r="GRO48" s="85"/>
      <c r="GRP48" s="85"/>
      <c r="GRQ48" s="85"/>
      <c r="GRR48" s="85"/>
      <c r="GRS48" s="85"/>
      <c r="GRT48" s="85"/>
      <c r="GRU48" s="85"/>
      <c r="GRV48" s="85"/>
      <c r="GRW48" s="85"/>
      <c r="GRX48" s="85"/>
      <c r="GRY48" s="85"/>
      <c r="GRZ48" s="85"/>
      <c r="GSA48" s="85"/>
      <c r="GSB48" s="85"/>
      <c r="GSC48" s="85"/>
      <c r="GSD48" s="85"/>
      <c r="GSE48" s="85"/>
      <c r="GSF48" s="85"/>
      <c r="GSG48" s="85"/>
      <c r="GSH48" s="85"/>
      <c r="GSI48" s="85"/>
      <c r="GSJ48" s="85"/>
      <c r="GSK48" s="85"/>
      <c r="GSL48" s="85"/>
      <c r="GSM48" s="85"/>
      <c r="GSN48" s="85"/>
      <c r="GSO48" s="85"/>
      <c r="GSP48" s="85"/>
      <c r="GSQ48" s="85"/>
      <c r="GSR48" s="85"/>
      <c r="GSS48" s="85"/>
      <c r="GST48" s="85"/>
      <c r="GSU48" s="85"/>
      <c r="GSV48" s="85"/>
      <c r="GSW48" s="85"/>
      <c r="GSX48" s="85"/>
      <c r="GSY48" s="85"/>
      <c r="GSZ48" s="85"/>
      <c r="GTA48" s="85"/>
      <c r="GTB48" s="85"/>
      <c r="GTC48" s="85"/>
      <c r="GTD48" s="85"/>
      <c r="GTE48" s="85"/>
      <c r="GTF48" s="85"/>
      <c r="GTG48" s="85"/>
      <c r="GTH48" s="85"/>
      <c r="GTI48" s="85"/>
      <c r="GTJ48" s="85"/>
      <c r="GTK48" s="85"/>
      <c r="GTL48" s="85"/>
      <c r="GTM48" s="85"/>
      <c r="GTN48" s="85"/>
      <c r="GTO48" s="85"/>
      <c r="GTP48" s="85"/>
      <c r="GTQ48" s="85"/>
      <c r="GTR48" s="85"/>
      <c r="GTS48" s="85"/>
      <c r="GTT48" s="85"/>
      <c r="GTU48" s="85"/>
      <c r="GTV48" s="85"/>
      <c r="GTW48" s="85"/>
      <c r="GTX48" s="85"/>
      <c r="GTY48" s="85"/>
      <c r="GTZ48" s="85"/>
      <c r="GUA48" s="85"/>
      <c r="GUB48" s="85"/>
      <c r="GUC48" s="85"/>
      <c r="GUD48" s="85"/>
      <c r="GUE48" s="85"/>
      <c r="GUF48" s="85"/>
      <c r="GUG48" s="85"/>
      <c r="GUH48" s="85"/>
      <c r="GUI48" s="85"/>
      <c r="GUJ48" s="85"/>
      <c r="GUK48" s="85"/>
      <c r="GUL48" s="85"/>
      <c r="GUM48" s="85"/>
      <c r="GUN48" s="85"/>
      <c r="GUO48" s="85"/>
      <c r="GUP48" s="85"/>
      <c r="GUQ48" s="85"/>
      <c r="GUR48" s="85"/>
      <c r="GUS48" s="85"/>
      <c r="GUT48" s="85"/>
      <c r="GUU48" s="85"/>
      <c r="GUV48" s="85"/>
      <c r="GUW48" s="85"/>
      <c r="GUX48" s="85"/>
      <c r="GUY48" s="85"/>
      <c r="GUZ48" s="85"/>
      <c r="GVA48" s="85"/>
      <c r="GVB48" s="85"/>
      <c r="GVC48" s="85"/>
      <c r="GVD48" s="85"/>
      <c r="GVE48" s="85"/>
      <c r="GVF48" s="85"/>
      <c r="GVG48" s="85"/>
      <c r="GVH48" s="85"/>
      <c r="GVI48" s="85"/>
      <c r="GVJ48" s="85"/>
      <c r="GVK48" s="85"/>
      <c r="GVL48" s="85"/>
      <c r="GVM48" s="85"/>
      <c r="GVN48" s="85"/>
      <c r="GVO48" s="85"/>
      <c r="GVP48" s="85"/>
      <c r="GVQ48" s="85"/>
      <c r="GVR48" s="85"/>
      <c r="GVS48" s="85"/>
      <c r="GVT48" s="85"/>
      <c r="GVU48" s="85"/>
      <c r="GVV48" s="85"/>
      <c r="GVW48" s="85"/>
      <c r="GVX48" s="85"/>
      <c r="GVY48" s="85"/>
      <c r="GVZ48" s="85"/>
      <c r="GWA48" s="85"/>
      <c r="GWB48" s="85"/>
      <c r="GWC48" s="85"/>
      <c r="GWD48" s="85"/>
      <c r="GWE48" s="85"/>
      <c r="GWF48" s="85"/>
      <c r="GWG48" s="85"/>
      <c r="GWH48" s="85"/>
      <c r="GWI48" s="85"/>
      <c r="GWJ48" s="85"/>
      <c r="GWK48" s="85"/>
      <c r="GWL48" s="85"/>
      <c r="GWM48" s="85"/>
      <c r="GWN48" s="85"/>
      <c r="GWO48" s="85"/>
      <c r="GWP48" s="85"/>
      <c r="GWQ48" s="85"/>
      <c r="GWR48" s="85"/>
      <c r="GWS48" s="85"/>
      <c r="GWT48" s="85"/>
      <c r="GWU48" s="85"/>
      <c r="GWV48" s="85"/>
      <c r="GWW48" s="85"/>
      <c r="GWX48" s="85"/>
      <c r="GWY48" s="85"/>
      <c r="GWZ48" s="85"/>
      <c r="GXA48" s="85"/>
      <c r="GXB48" s="85"/>
      <c r="GXC48" s="85"/>
      <c r="GXD48" s="85"/>
      <c r="GXE48" s="85"/>
      <c r="GXF48" s="85"/>
      <c r="GXG48" s="85"/>
      <c r="GXH48" s="85"/>
      <c r="GXI48" s="85"/>
      <c r="GXJ48" s="85"/>
      <c r="GXK48" s="85"/>
      <c r="GXL48" s="85"/>
      <c r="GXM48" s="85"/>
      <c r="GXN48" s="85"/>
      <c r="GXO48" s="85"/>
      <c r="GXP48" s="85"/>
      <c r="GXQ48" s="85"/>
      <c r="GXR48" s="85"/>
      <c r="GXS48" s="85"/>
      <c r="GXT48" s="85"/>
      <c r="GXU48" s="85"/>
      <c r="GXV48" s="85"/>
      <c r="GXW48" s="85"/>
      <c r="GXX48" s="85"/>
      <c r="GXY48" s="85"/>
      <c r="GXZ48" s="85"/>
      <c r="GYA48" s="85"/>
      <c r="GYB48" s="85"/>
      <c r="GYC48" s="85"/>
      <c r="GYD48" s="85"/>
      <c r="GYE48" s="85"/>
      <c r="GYF48" s="85"/>
      <c r="GYG48" s="85"/>
      <c r="GYH48" s="85"/>
      <c r="GYI48" s="85"/>
      <c r="GYJ48" s="85"/>
      <c r="GYK48" s="85"/>
      <c r="GYL48" s="85"/>
      <c r="GYM48" s="85"/>
      <c r="GYN48" s="85"/>
      <c r="GYO48" s="85"/>
      <c r="GYP48" s="85"/>
      <c r="GYQ48" s="85"/>
      <c r="GYR48" s="85"/>
      <c r="GYS48" s="85"/>
      <c r="GYT48" s="85"/>
      <c r="GYU48" s="85"/>
      <c r="GYV48" s="85"/>
      <c r="GYW48" s="85"/>
      <c r="GYX48" s="85"/>
      <c r="GYY48" s="85"/>
      <c r="GYZ48" s="85"/>
      <c r="GZA48" s="85"/>
      <c r="GZB48" s="85"/>
      <c r="GZC48" s="85"/>
      <c r="GZD48" s="85"/>
      <c r="GZE48" s="85"/>
      <c r="GZF48" s="85"/>
      <c r="GZG48" s="85"/>
      <c r="GZH48" s="85"/>
      <c r="GZI48" s="85"/>
      <c r="GZJ48" s="85"/>
      <c r="GZK48" s="85"/>
      <c r="GZL48" s="85"/>
      <c r="GZM48" s="85"/>
      <c r="GZN48" s="85"/>
      <c r="GZO48" s="85"/>
      <c r="GZP48" s="85"/>
      <c r="GZQ48" s="85"/>
      <c r="GZR48" s="85"/>
      <c r="GZS48" s="85"/>
      <c r="GZT48" s="85"/>
      <c r="GZU48" s="85"/>
      <c r="GZV48" s="85"/>
      <c r="GZW48" s="85"/>
      <c r="GZX48" s="85"/>
      <c r="GZY48" s="85"/>
      <c r="GZZ48" s="85"/>
      <c r="HAA48" s="85"/>
      <c r="HAB48" s="85"/>
      <c r="HAC48" s="85"/>
      <c r="HAD48" s="85"/>
      <c r="HAE48" s="85"/>
      <c r="HAF48" s="85"/>
      <c r="HAG48" s="85"/>
      <c r="HAH48" s="85"/>
      <c r="HAI48" s="85"/>
      <c r="HAJ48" s="85"/>
      <c r="HAK48" s="85"/>
      <c r="HAL48" s="85"/>
      <c r="HAM48" s="85"/>
      <c r="HAN48" s="85"/>
      <c r="HAO48" s="85"/>
      <c r="HAP48" s="85"/>
      <c r="HAQ48" s="85"/>
      <c r="HAR48" s="85"/>
      <c r="HAS48" s="85"/>
      <c r="HAT48" s="85"/>
      <c r="HAU48" s="85"/>
      <c r="HAV48" s="85"/>
      <c r="HAW48" s="85"/>
      <c r="HAX48" s="85"/>
      <c r="HAY48" s="85"/>
      <c r="HAZ48" s="85"/>
      <c r="HBA48" s="85"/>
      <c r="HBB48" s="85"/>
      <c r="HBC48" s="85"/>
      <c r="HBD48" s="85"/>
      <c r="HBE48" s="85"/>
      <c r="HBF48" s="85"/>
      <c r="HBG48" s="85"/>
      <c r="HBH48" s="85"/>
      <c r="HBI48" s="85"/>
      <c r="HBJ48" s="85"/>
      <c r="HBK48" s="85"/>
      <c r="HBL48" s="85"/>
      <c r="HBM48" s="85"/>
      <c r="HBN48" s="85"/>
      <c r="HBO48" s="85"/>
      <c r="HBP48" s="85"/>
      <c r="HBQ48" s="85"/>
      <c r="HBR48" s="85"/>
      <c r="HBS48" s="85"/>
      <c r="HBT48" s="85"/>
      <c r="HBU48" s="85"/>
      <c r="HBV48" s="85"/>
      <c r="HBW48" s="85"/>
      <c r="HBX48" s="85"/>
      <c r="HBY48" s="85"/>
      <c r="HBZ48" s="85"/>
      <c r="HCA48" s="85"/>
      <c r="HCB48" s="85"/>
      <c r="HCC48" s="85"/>
      <c r="HCD48" s="85"/>
      <c r="HCE48" s="85"/>
      <c r="HCF48" s="85"/>
      <c r="HCG48" s="85"/>
      <c r="HCH48" s="85"/>
      <c r="HCI48" s="85"/>
      <c r="HCJ48" s="85"/>
      <c r="HCK48" s="85"/>
      <c r="HCL48" s="85"/>
      <c r="HCM48" s="85"/>
      <c r="HCN48" s="85"/>
      <c r="HCO48" s="85"/>
      <c r="HCP48" s="85"/>
      <c r="HCQ48" s="85"/>
      <c r="HCR48" s="85"/>
      <c r="HCS48" s="85"/>
      <c r="HCT48" s="85"/>
      <c r="HCU48" s="85"/>
      <c r="HCV48" s="85"/>
      <c r="HCW48" s="85"/>
      <c r="HCX48" s="85"/>
      <c r="HCY48" s="85"/>
      <c r="HCZ48" s="85"/>
      <c r="HDA48" s="85"/>
      <c r="HDB48" s="85"/>
      <c r="HDC48" s="85"/>
      <c r="HDD48" s="85"/>
      <c r="HDE48" s="85"/>
      <c r="HDF48" s="85"/>
      <c r="HDG48" s="85"/>
      <c r="HDH48" s="85"/>
      <c r="HDI48" s="85"/>
      <c r="HDJ48" s="85"/>
      <c r="HDK48" s="85"/>
      <c r="HDL48" s="85"/>
      <c r="HDM48" s="85"/>
      <c r="HDN48" s="85"/>
      <c r="HDO48" s="85"/>
      <c r="HDP48" s="85"/>
      <c r="HDQ48" s="85"/>
      <c r="HDR48" s="85"/>
      <c r="HDS48" s="85"/>
      <c r="HDT48" s="85"/>
      <c r="HDU48" s="85"/>
      <c r="HDV48" s="85"/>
      <c r="HDW48" s="85"/>
      <c r="HDX48" s="85"/>
      <c r="HDY48" s="85"/>
      <c r="HDZ48" s="85"/>
      <c r="HEA48" s="85"/>
      <c r="HEB48" s="85"/>
      <c r="HEC48" s="85"/>
      <c r="HED48" s="85"/>
      <c r="HEE48" s="85"/>
      <c r="HEF48" s="85"/>
      <c r="HEG48" s="85"/>
      <c r="HEH48" s="85"/>
      <c r="HEI48" s="85"/>
      <c r="HEJ48" s="85"/>
      <c r="HEK48" s="85"/>
      <c r="HEL48" s="85"/>
      <c r="HEM48" s="85"/>
      <c r="HEN48" s="85"/>
      <c r="HEO48" s="85"/>
      <c r="HEP48" s="85"/>
      <c r="HEQ48" s="85"/>
      <c r="HER48" s="85"/>
      <c r="HES48" s="85"/>
      <c r="HET48" s="85"/>
      <c r="HEU48" s="85"/>
      <c r="HEV48" s="85"/>
      <c r="HEW48" s="85"/>
      <c r="HEX48" s="85"/>
      <c r="HEY48" s="85"/>
      <c r="HEZ48" s="85"/>
      <c r="HFA48" s="85"/>
      <c r="HFB48" s="85"/>
      <c r="HFC48" s="85"/>
      <c r="HFD48" s="85"/>
      <c r="HFE48" s="85"/>
      <c r="HFF48" s="85"/>
      <c r="HFG48" s="85"/>
      <c r="HFH48" s="85"/>
      <c r="HFI48" s="85"/>
      <c r="HFJ48" s="85"/>
      <c r="HFK48" s="85"/>
      <c r="HFL48" s="85"/>
      <c r="HFM48" s="85"/>
      <c r="HFN48" s="85"/>
      <c r="HFO48" s="85"/>
      <c r="HFP48" s="85"/>
      <c r="HFQ48" s="85"/>
      <c r="HFR48" s="85"/>
      <c r="HFS48" s="85"/>
      <c r="HFT48" s="85"/>
      <c r="HFU48" s="85"/>
      <c r="HFV48" s="85"/>
      <c r="HFW48" s="85"/>
      <c r="HFX48" s="85"/>
      <c r="HFY48" s="85"/>
      <c r="HFZ48" s="85"/>
      <c r="HGA48" s="85"/>
      <c r="HGB48" s="85"/>
      <c r="HGC48" s="85"/>
      <c r="HGD48" s="85"/>
      <c r="HGE48" s="85"/>
      <c r="HGF48" s="85"/>
      <c r="HGG48" s="85"/>
      <c r="HGH48" s="85"/>
      <c r="HGI48" s="85"/>
      <c r="HGJ48" s="85"/>
      <c r="HGK48" s="85"/>
      <c r="HGL48" s="85"/>
      <c r="HGM48" s="85"/>
      <c r="HGN48" s="85"/>
      <c r="HGO48" s="85"/>
      <c r="HGP48" s="85"/>
      <c r="HGQ48" s="85"/>
      <c r="HGR48" s="85"/>
      <c r="HGS48" s="85"/>
      <c r="HGT48" s="85"/>
      <c r="HGU48" s="85"/>
      <c r="HGV48" s="85"/>
      <c r="HGW48" s="85"/>
      <c r="HGX48" s="85"/>
      <c r="HGY48" s="85"/>
      <c r="HGZ48" s="85"/>
      <c r="HHA48" s="85"/>
      <c r="HHB48" s="85"/>
      <c r="HHC48" s="85"/>
      <c r="HHD48" s="85"/>
      <c r="HHE48" s="85"/>
      <c r="HHF48" s="85"/>
      <c r="HHG48" s="85"/>
      <c r="HHH48" s="85"/>
      <c r="HHI48" s="85"/>
      <c r="HHJ48" s="85"/>
      <c r="HHK48" s="85"/>
      <c r="HHL48" s="85"/>
      <c r="HHM48" s="85"/>
      <c r="HHN48" s="85"/>
      <c r="HHO48" s="85"/>
      <c r="HHP48" s="85"/>
      <c r="HHQ48" s="85"/>
      <c r="HHR48" s="85"/>
      <c r="HHS48" s="85"/>
      <c r="HHT48" s="85"/>
      <c r="HHU48" s="85"/>
      <c r="HHV48" s="85"/>
      <c r="HHW48" s="85"/>
      <c r="HHX48" s="85"/>
      <c r="HHY48" s="85"/>
      <c r="HHZ48" s="85"/>
      <c r="HIA48" s="85"/>
      <c r="HIB48" s="85"/>
      <c r="HIC48" s="85"/>
      <c r="HID48" s="85"/>
      <c r="HIE48" s="85"/>
      <c r="HIF48" s="85"/>
      <c r="HIG48" s="85"/>
      <c r="HIH48" s="85"/>
      <c r="HII48" s="85"/>
      <c r="HIJ48" s="85"/>
      <c r="HIK48" s="85"/>
      <c r="HIL48" s="85"/>
      <c r="HIM48" s="85"/>
      <c r="HIN48" s="85"/>
      <c r="HIO48" s="85"/>
      <c r="HIP48" s="85"/>
      <c r="HIQ48" s="85"/>
      <c r="HIR48" s="85"/>
      <c r="HIS48" s="85"/>
      <c r="HIT48" s="85"/>
      <c r="HIU48" s="85"/>
      <c r="HIV48" s="85"/>
      <c r="HIW48" s="85"/>
      <c r="HIX48" s="85"/>
      <c r="HIY48" s="85"/>
      <c r="HIZ48" s="85"/>
      <c r="HJA48" s="85"/>
      <c r="HJB48" s="85"/>
      <c r="HJC48" s="85"/>
      <c r="HJD48" s="85"/>
      <c r="HJE48" s="85"/>
      <c r="HJF48" s="85"/>
      <c r="HJG48" s="85"/>
      <c r="HJH48" s="85"/>
      <c r="HJI48" s="85"/>
      <c r="HJJ48" s="85"/>
      <c r="HJK48" s="85"/>
      <c r="HJL48" s="85"/>
      <c r="HJM48" s="85"/>
      <c r="HJN48" s="85"/>
      <c r="HJO48" s="85"/>
      <c r="HJP48" s="85"/>
      <c r="HJQ48" s="85"/>
      <c r="HJR48" s="85"/>
      <c r="HJS48" s="85"/>
      <c r="HJT48" s="85"/>
      <c r="HJU48" s="85"/>
      <c r="HJV48" s="85"/>
      <c r="HJW48" s="85"/>
      <c r="HJX48" s="85"/>
      <c r="HJY48" s="85"/>
      <c r="HJZ48" s="85"/>
      <c r="HKA48" s="85"/>
      <c r="HKB48" s="85"/>
      <c r="HKC48" s="85"/>
      <c r="HKD48" s="85"/>
      <c r="HKE48" s="85"/>
      <c r="HKF48" s="85"/>
      <c r="HKG48" s="85"/>
      <c r="HKH48" s="85"/>
      <c r="HKI48" s="85"/>
      <c r="HKJ48" s="85"/>
      <c r="HKK48" s="85"/>
      <c r="HKL48" s="85"/>
      <c r="HKM48" s="85"/>
      <c r="HKN48" s="85"/>
      <c r="HKO48" s="85"/>
      <c r="HKP48" s="85"/>
      <c r="HKQ48" s="85"/>
      <c r="HKR48" s="85"/>
      <c r="HKS48" s="85"/>
      <c r="HKT48" s="85"/>
      <c r="HKU48" s="85"/>
      <c r="HKV48" s="85"/>
      <c r="HKW48" s="85"/>
      <c r="HKX48" s="85"/>
      <c r="HKY48" s="85"/>
      <c r="HKZ48" s="85"/>
      <c r="HLA48" s="85"/>
      <c r="HLB48" s="85"/>
      <c r="HLC48" s="85"/>
      <c r="HLD48" s="85"/>
      <c r="HLE48" s="85"/>
      <c r="HLF48" s="85"/>
      <c r="HLG48" s="85"/>
      <c r="HLH48" s="85"/>
      <c r="HLI48" s="85"/>
      <c r="HLJ48" s="85"/>
      <c r="HLK48" s="85"/>
      <c r="HLL48" s="85"/>
      <c r="HLM48" s="85"/>
      <c r="HLN48" s="85"/>
      <c r="HLO48" s="85"/>
      <c r="HLP48" s="85"/>
      <c r="HLQ48" s="85"/>
      <c r="HLR48" s="85"/>
      <c r="HLS48" s="85"/>
      <c r="HLT48" s="85"/>
      <c r="HLU48" s="85"/>
      <c r="HLV48" s="85"/>
      <c r="HLW48" s="85"/>
      <c r="HLX48" s="85"/>
      <c r="HLY48" s="85"/>
      <c r="HLZ48" s="85"/>
      <c r="HMA48" s="85"/>
      <c r="HMB48" s="85"/>
      <c r="HMC48" s="85"/>
      <c r="HMD48" s="85"/>
      <c r="HME48" s="85"/>
      <c r="HMF48" s="85"/>
      <c r="HMG48" s="85"/>
      <c r="HMH48" s="85"/>
      <c r="HMI48" s="85"/>
      <c r="HMJ48" s="85"/>
      <c r="HMK48" s="85"/>
      <c r="HML48" s="85"/>
      <c r="HMM48" s="85"/>
      <c r="HMN48" s="85"/>
      <c r="HMO48" s="85"/>
      <c r="HMP48" s="85"/>
      <c r="HMQ48" s="85"/>
      <c r="HMR48" s="85"/>
      <c r="HMS48" s="85"/>
      <c r="HMT48" s="85"/>
      <c r="HMU48" s="85"/>
      <c r="HMV48" s="85"/>
      <c r="HMW48" s="85"/>
      <c r="HMX48" s="85"/>
      <c r="HMY48" s="85"/>
      <c r="HMZ48" s="85"/>
      <c r="HNA48" s="85"/>
      <c r="HNB48" s="85"/>
      <c r="HNC48" s="85"/>
      <c r="HND48" s="85"/>
      <c r="HNE48" s="85"/>
      <c r="HNF48" s="85"/>
      <c r="HNG48" s="85"/>
      <c r="HNH48" s="85"/>
      <c r="HNI48" s="85"/>
      <c r="HNJ48" s="85"/>
      <c r="HNK48" s="85"/>
      <c r="HNL48" s="85"/>
      <c r="HNM48" s="85"/>
      <c r="HNN48" s="85"/>
      <c r="HNO48" s="85"/>
      <c r="HNP48" s="85"/>
      <c r="HNQ48" s="85"/>
      <c r="HNR48" s="85"/>
      <c r="HNS48" s="85"/>
      <c r="HNT48" s="85"/>
      <c r="HNU48" s="85"/>
      <c r="HNV48" s="85"/>
      <c r="HNW48" s="85"/>
      <c r="HNX48" s="85"/>
      <c r="HNY48" s="85"/>
      <c r="HNZ48" s="85"/>
      <c r="HOA48" s="85"/>
      <c r="HOB48" s="85"/>
      <c r="HOC48" s="85"/>
      <c r="HOD48" s="85"/>
      <c r="HOE48" s="85"/>
      <c r="HOF48" s="85"/>
      <c r="HOG48" s="85"/>
      <c r="HOH48" s="85"/>
      <c r="HOI48" s="85"/>
      <c r="HOJ48" s="85"/>
      <c r="HOK48" s="85"/>
      <c r="HOL48" s="85"/>
      <c r="HOM48" s="85"/>
      <c r="HON48" s="85"/>
      <c r="HOO48" s="85"/>
      <c r="HOP48" s="85"/>
      <c r="HOQ48" s="85"/>
      <c r="HOR48" s="85"/>
      <c r="HOS48" s="85"/>
      <c r="HOT48" s="85"/>
      <c r="HOU48" s="85"/>
      <c r="HOV48" s="85"/>
      <c r="HOW48" s="85"/>
      <c r="HOX48" s="85"/>
      <c r="HOY48" s="85"/>
      <c r="HOZ48" s="85"/>
      <c r="HPA48" s="85"/>
      <c r="HPB48" s="85"/>
      <c r="HPC48" s="85"/>
      <c r="HPD48" s="85"/>
      <c r="HPE48" s="85"/>
      <c r="HPF48" s="85"/>
      <c r="HPG48" s="85"/>
      <c r="HPH48" s="85"/>
      <c r="HPI48" s="85"/>
      <c r="HPJ48" s="85"/>
      <c r="HPK48" s="85"/>
      <c r="HPL48" s="85"/>
      <c r="HPM48" s="85"/>
      <c r="HPN48" s="85"/>
      <c r="HPO48" s="85"/>
      <c r="HPP48" s="85"/>
      <c r="HPQ48" s="85"/>
      <c r="HPR48" s="85"/>
      <c r="HPS48" s="85"/>
      <c r="HPT48" s="85"/>
      <c r="HPU48" s="85"/>
      <c r="HPV48" s="85"/>
      <c r="HPW48" s="85"/>
      <c r="HPX48" s="85"/>
      <c r="HPY48" s="85"/>
      <c r="HPZ48" s="85"/>
      <c r="HQA48" s="85"/>
      <c r="HQB48" s="85"/>
      <c r="HQC48" s="85"/>
      <c r="HQD48" s="85"/>
      <c r="HQE48" s="85"/>
      <c r="HQF48" s="85"/>
      <c r="HQG48" s="85"/>
      <c r="HQH48" s="85"/>
      <c r="HQI48" s="85"/>
      <c r="HQJ48" s="85"/>
      <c r="HQK48" s="85"/>
      <c r="HQL48" s="85"/>
      <c r="HQM48" s="85"/>
      <c r="HQN48" s="85"/>
      <c r="HQO48" s="85"/>
      <c r="HQP48" s="85"/>
      <c r="HQQ48" s="85"/>
      <c r="HQR48" s="85"/>
      <c r="HQS48" s="85"/>
      <c r="HQT48" s="85"/>
      <c r="HQU48" s="85"/>
      <c r="HQV48" s="85"/>
      <c r="HQW48" s="85"/>
      <c r="HQX48" s="85"/>
      <c r="HQY48" s="85"/>
      <c r="HQZ48" s="85"/>
      <c r="HRA48" s="85"/>
      <c r="HRB48" s="85"/>
      <c r="HRC48" s="85"/>
      <c r="HRD48" s="85"/>
      <c r="HRE48" s="85"/>
      <c r="HRF48" s="85"/>
      <c r="HRG48" s="85"/>
      <c r="HRH48" s="85"/>
      <c r="HRI48" s="85"/>
      <c r="HRJ48" s="85"/>
      <c r="HRK48" s="85"/>
      <c r="HRL48" s="85"/>
      <c r="HRM48" s="85"/>
      <c r="HRN48" s="85"/>
      <c r="HRO48" s="85"/>
      <c r="HRP48" s="85"/>
      <c r="HRQ48" s="85"/>
      <c r="HRR48" s="85"/>
      <c r="HRS48" s="85"/>
      <c r="HRT48" s="85"/>
      <c r="HRU48" s="85"/>
      <c r="HRV48" s="85"/>
      <c r="HRW48" s="85"/>
      <c r="HRX48" s="85"/>
      <c r="HRY48" s="85"/>
      <c r="HRZ48" s="85"/>
      <c r="HSA48" s="85"/>
      <c r="HSB48" s="85"/>
      <c r="HSC48" s="85"/>
      <c r="HSD48" s="85"/>
      <c r="HSE48" s="85"/>
      <c r="HSF48" s="85"/>
      <c r="HSG48" s="85"/>
      <c r="HSH48" s="85"/>
      <c r="HSI48" s="85"/>
      <c r="HSJ48" s="85"/>
      <c r="HSK48" s="85"/>
      <c r="HSL48" s="85"/>
      <c r="HSM48" s="85"/>
      <c r="HSN48" s="85"/>
      <c r="HSO48" s="85"/>
      <c r="HSP48" s="85"/>
      <c r="HSQ48" s="85"/>
      <c r="HSR48" s="85"/>
      <c r="HSS48" s="85"/>
      <c r="HST48" s="85"/>
      <c r="HSU48" s="85"/>
      <c r="HSV48" s="85"/>
      <c r="HSW48" s="85"/>
      <c r="HSX48" s="85"/>
      <c r="HSY48" s="85"/>
      <c r="HSZ48" s="85"/>
      <c r="HTA48" s="85"/>
      <c r="HTB48" s="85"/>
      <c r="HTC48" s="85"/>
      <c r="HTD48" s="85"/>
      <c r="HTE48" s="85"/>
      <c r="HTF48" s="85"/>
      <c r="HTG48" s="85"/>
      <c r="HTH48" s="85"/>
      <c r="HTI48" s="85"/>
      <c r="HTJ48" s="85"/>
      <c r="HTK48" s="85"/>
      <c r="HTL48" s="85"/>
      <c r="HTM48" s="85"/>
      <c r="HTN48" s="85"/>
      <c r="HTO48" s="85"/>
      <c r="HTP48" s="85"/>
      <c r="HTQ48" s="85"/>
      <c r="HTR48" s="85"/>
      <c r="HTS48" s="85"/>
      <c r="HTT48" s="85"/>
      <c r="HTU48" s="85"/>
      <c r="HTV48" s="85"/>
      <c r="HTW48" s="85"/>
      <c r="HTX48" s="85"/>
      <c r="HTY48" s="85"/>
      <c r="HTZ48" s="85"/>
      <c r="HUA48" s="85"/>
      <c r="HUB48" s="85"/>
      <c r="HUC48" s="85"/>
      <c r="HUD48" s="85"/>
      <c r="HUE48" s="85"/>
      <c r="HUF48" s="85"/>
      <c r="HUG48" s="85"/>
      <c r="HUH48" s="85"/>
      <c r="HUI48" s="85"/>
      <c r="HUJ48" s="85"/>
      <c r="HUK48" s="85"/>
      <c r="HUL48" s="85"/>
      <c r="HUM48" s="85"/>
      <c r="HUN48" s="85"/>
      <c r="HUO48" s="85"/>
      <c r="HUP48" s="85"/>
      <c r="HUQ48" s="85"/>
      <c r="HUR48" s="85"/>
      <c r="HUS48" s="85"/>
      <c r="HUT48" s="85"/>
      <c r="HUU48" s="85"/>
      <c r="HUV48" s="85"/>
      <c r="HUW48" s="85"/>
      <c r="HUX48" s="85"/>
      <c r="HUY48" s="85"/>
      <c r="HUZ48" s="85"/>
      <c r="HVA48" s="85"/>
      <c r="HVB48" s="85"/>
      <c r="HVC48" s="85"/>
      <c r="HVD48" s="85"/>
      <c r="HVE48" s="85"/>
      <c r="HVF48" s="85"/>
      <c r="HVG48" s="85"/>
      <c r="HVH48" s="85"/>
      <c r="HVI48" s="85"/>
      <c r="HVJ48" s="85"/>
      <c r="HVK48" s="85"/>
      <c r="HVL48" s="85"/>
      <c r="HVM48" s="85"/>
      <c r="HVN48" s="85"/>
      <c r="HVO48" s="85"/>
      <c r="HVP48" s="85"/>
      <c r="HVQ48" s="85"/>
      <c r="HVR48" s="85"/>
      <c r="HVS48" s="85"/>
      <c r="HVT48" s="85"/>
      <c r="HVU48" s="85"/>
      <c r="HVV48" s="85"/>
      <c r="HVW48" s="85"/>
      <c r="HVX48" s="85"/>
      <c r="HVY48" s="85"/>
      <c r="HVZ48" s="85"/>
      <c r="HWA48" s="85"/>
      <c r="HWB48" s="85"/>
      <c r="HWC48" s="85"/>
      <c r="HWD48" s="85"/>
      <c r="HWE48" s="85"/>
      <c r="HWF48" s="85"/>
      <c r="HWG48" s="85"/>
      <c r="HWH48" s="85"/>
      <c r="HWI48" s="85"/>
      <c r="HWJ48" s="85"/>
      <c r="HWK48" s="85"/>
      <c r="HWL48" s="85"/>
      <c r="HWM48" s="85"/>
      <c r="HWN48" s="85"/>
      <c r="HWO48" s="85"/>
      <c r="HWP48" s="85"/>
      <c r="HWQ48" s="85"/>
      <c r="HWR48" s="85"/>
      <c r="HWS48" s="85"/>
      <c r="HWT48" s="85"/>
      <c r="HWU48" s="85"/>
      <c r="HWV48" s="85"/>
      <c r="HWW48" s="85"/>
      <c r="HWX48" s="85"/>
      <c r="HWY48" s="85"/>
      <c r="HWZ48" s="85"/>
      <c r="HXA48" s="85"/>
      <c r="HXB48" s="85"/>
      <c r="HXC48" s="85"/>
      <c r="HXD48" s="85"/>
      <c r="HXE48" s="85"/>
      <c r="HXF48" s="85"/>
      <c r="HXG48" s="85"/>
      <c r="HXH48" s="85"/>
      <c r="HXI48" s="85"/>
      <c r="HXJ48" s="85"/>
      <c r="HXK48" s="85"/>
      <c r="HXL48" s="85"/>
      <c r="HXM48" s="85"/>
      <c r="HXN48" s="85"/>
      <c r="HXO48" s="85"/>
      <c r="HXP48" s="85"/>
      <c r="HXQ48" s="85"/>
      <c r="HXR48" s="85"/>
      <c r="HXS48" s="85"/>
      <c r="HXT48" s="85"/>
      <c r="HXU48" s="85"/>
      <c r="HXV48" s="85"/>
      <c r="HXW48" s="85"/>
      <c r="HXX48" s="85"/>
      <c r="HXY48" s="85"/>
      <c r="HXZ48" s="85"/>
      <c r="HYA48" s="85"/>
      <c r="HYB48" s="85"/>
      <c r="HYC48" s="85"/>
      <c r="HYD48" s="85"/>
      <c r="HYE48" s="85"/>
      <c r="HYF48" s="85"/>
      <c r="HYG48" s="85"/>
      <c r="HYH48" s="85"/>
      <c r="HYI48" s="85"/>
      <c r="HYJ48" s="85"/>
      <c r="HYK48" s="85"/>
      <c r="HYL48" s="85"/>
      <c r="HYM48" s="85"/>
      <c r="HYN48" s="85"/>
      <c r="HYO48" s="85"/>
      <c r="HYP48" s="85"/>
      <c r="HYQ48" s="85"/>
      <c r="HYR48" s="85"/>
      <c r="HYS48" s="85"/>
      <c r="HYT48" s="85"/>
      <c r="HYU48" s="85"/>
      <c r="HYV48" s="85"/>
      <c r="HYW48" s="85"/>
      <c r="HYX48" s="85"/>
      <c r="HYY48" s="85"/>
      <c r="HYZ48" s="85"/>
      <c r="HZA48" s="85"/>
      <c r="HZB48" s="85"/>
      <c r="HZC48" s="85"/>
      <c r="HZD48" s="85"/>
      <c r="HZE48" s="85"/>
      <c r="HZF48" s="85"/>
      <c r="HZG48" s="85"/>
      <c r="HZH48" s="85"/>
      <c r="HZI48" s="85"/>
      <c r="HZJ48" s="85"/>
      <c r="HZK48" s="85"/>
      <c r="HZL48" s="85"/>
      <c r="HZM48" s="85"/>
      <c r="HZN48" s="85"/>
      <c r="HZO48" s="85"/>
      <c r="HZP48" s="85"/>
      <c r="HZQ48" s="85"/>
      <c r="HZR48" s="85"/>
      <c r="HZS48" s="85"/>
      <c r="HZT48" s="85"/>
      <c r="HZU48" s="85"/>
      <c r="HZV48" s="85"/>
      <c r="HZW48" s="85"/>
      <c r="HZX48" s="85"/>
      <c r="HZY48" s="85"/>
      <c r="HZZ48" s="85"/>
      <c r="IAA48" s="85"/>
      <c r="IAB48" s="85"/>
      <c r="IAC48" s="85"/>
      <c r="IAD48" s="85"/>
      <c r="IAE48" s="85"/>
      <c r="IAF48" s="85"/>
      <c r="IAG48" s="85"/>
      <c r="IAH48" s="85"/>
      <c r="IAI48" s="85"/>
      <c r="IAJ48" s="85"/>
      <c r="IAK48" s="85"/>
      <c r="IAL48" s="85"/>
      <c r="IAM48" s="85"/>
      <c r="IAN48" s="85"/>
      <c r="IAO48" s="85"/>
      <c r="IAP48" s="85"/>
      <c r="IAQ48" s="85"/>
      <c r="IAR48" s="85"/>
      <c r="IAS48" s="85"/>
      <c r="IAT48" s="85"/>
      <c r="IAU48" s="85"/>
      <c r="IAV48" s="85"/>
      <c r="IAW48" s="85"/>
      <c r="IAX48" s="85"/>
      <c r="IAY48" s="85"/>
      <c r="IAZ48" s="85"/>
      <c r="IBA48" s="85"/>
      <c r="IBB48" s="85"/>
      <c r="IBC48" s="85"/>
      <c r="IBD48" s="85"/>
      <c r="IBE48" s="85"/>
      <c r="IBF48" s="85"/>
      <c r="IBG48" s="85"/>
      <c r="IBH48" s="85"/>
      <c r="IBI48" s="85"/>
      <c r="IBJ48" s="85"/>
      <c r="IBK48" s="85"/>
      <c r="IBL48" s="85"/>
      <c r="IBM48" s="85"/>
      <c r="IBN48" s="85"/>
      <c r="IBO48" s="85"/>
      <c r="IBP48" s="85"/>
      <c r="IBQ48" s="85"/>
      <c r="IBR48" s="85"/>
      <c r="IBS48" s="85"/>
      <c r="IBT48" s="85"/>
      <c r="IBU48" s="85"/>
      <c r="IBV48" s="85"/>
      <c r="IBW48" s="85"/>
      <c r="IBX48" s="85"/>
      <c r="IBY48" s="85"/>
      <c r="IBZ48" s="85"/>
      <c r="ICA48" s="85"/>
      <c r="ICB48" s="85"/>
      <c r="ICC48" s="85"/>
      <c r="ICD48" s="85"/>
      <c r="ICE48" s="85"/>
      <c r="ICF48" s="85"/>
      <c r="ICG48" s="85"/>
      <c r="ICH48" s="85"/>
      <c r="ICI48" s="85"/>
      <c r="ICJ48" s="85"/>
      <c r="ICK48" s="85"/>
      <c r="ICL48" s="85"/>
      <c r="ICM48" s="85"/>
      <c r="ICN48" s="85"/>
      <c r="ICO48" s="85"/>
      <c r="ICP48" s="85"/>
      <c r="ICQ48" s="85"/>
      <c r="ICR48" s="85"/>
      <c r="ICS48" s="85"/>
      <c r="ICT48" s="85"/>
      <c r="ICU48" s="85"/>
      <c r="ICV48" s="85"/>
      <c r="ICW48" s="85"/>
      <c r="ICX48" s="85"/>
      <c r="ICY48" s="85"/>
      <c r="ICZ48" s="85"/>
      <c r="IDA48" s="85"/>
      <c r="IDB48" s="85"/>
      <c r="IDC48" s="85"/>
      <c r="IDD48" s="85"/>
      <c r="IDE48" s="85"/>
      <c r="IDF48" s="85"/>
      <c r="IDG48" s="85"/>
      <c r="IDH48" s="85"/>
      <c r="IDI48" s="85"/>
      <c r="IDJ48" s="85"/>
      <c r="IDK48" s="85"/>
      <c r="IDL48" s="85"/>
      <c r="IDM48" s="85"/>
      <c r="IDN48" s="85"/>
      <c r="IDO48" s="85"/>
      <c r="IDP48" s="85"/>
      <c r="IDQ48" s="85"/>
      <c r="IDR48" s="85"/>
      <c r="IDS48" s="85"/>
      <c r="IDT48" s="85"/>
      <c r="IDU48" s="85"/>
      <c r="IDV48" s="85"/>
      <c r="IDW48" s="85"/>
      <c r="IDX48" s="85"/>
      <c r="IDY48" s="85"/>
      <c r="IDZ48" s="85"/>
      <c r="IEA48" s="85"/>
      <c r="IEB48" s="85"/>
      <c r="IEC48" s="85"/>
      <c r="IED48" s="85"/>
      <c r="IEE48" s="85"/>
      <c r="IEF48" s="85"/>
      <c r="IEG48" s="85"/>
      <c r="IEH48" s="85"/>
      <c r="IEI48" s="85"/>
      <c r="IEJ48" s="85"/>
      <c r="IEK48" s="85"/>
      <c r="IEL48" s="85"/>
      <c r="IEM48" s="85"/>
      <c r="IEN48" s="85"/>
      <c r="IEO48" s="85"/>
      <c r="IEP48" s="85"/>
      <c r="IEQ48" s="85"/>
      <c r="IER48" s="85"/>
      <c r="IES48" s="85"/>
      <c r="IET48" s="85"/>
      <c r="IEU48" s="85"/>
      <c r="IEV48" s="85"/>
      <c r="IEW48" s="85"/>
      <c r="IEX48" s="85"/>
      <c r="IEY48" s="85"/>
      <c r="IEZ48" s="85"/>
      <c r="IFA48" s="85"/>
      <c r="IFB48" s="85"/>
      <c r="IFC48" s="85"/>
      <c r="IFD48" s="85"/>
      <c r="IFE48" s="85"/>
      <c r="IFF48" s="85"/>
      <c r="IFG48" s="85"/>
      <c r="IFH48" s="85"/>
      <c r="IFI48" s="85"/>
      <c r="IFJ48" s="85"/>
      <c r="IFK48" s="85"/>
      <c r="IFL48" s="85"/>
      <c r="IFM48" s="85"/>
      <c r="IFN48" s="85"/>
      <c r="IFO48" s="85"/>
      <c r="IFP48" s="85"/>
      <c r="IFQ48" s="85"/>
      <c r="IFR48" s="85"/>
      <c r="IFS48" s="85"/>
      <c r="IFT48" s="85"/>
      <c r="IFU48" s="85"/>
      <c r="IFV48" s="85"/>
      <c r="IFW48" s="85"/>
      <c r="IFX48" s="85"/>
      <c r="IFY48" s="85"/>
      <c r="IFZ48" s="85"/>
      <c r="IGA48" s="85"/>
      <c r="IGB48" s="85"/>
      <c r="IGC48" s="85"/>
      <c r="IGD48" s="85"/>
      <c r="IGE48" s="85"/>
      <c r="IGF48" s="85"/>
      <c r="IGG48" s="85"/>
      <c r="IGH48" s="85"/>
      <c r="IGI48" s="85"/>
      <c r="IGJ48" s="85"/>
      <c r="IGK48" s="85"/>
      <c r="IGL48" s="85"/>
      <c r="IGM48" s="85"/>
      <c r="IGN48" s="85"/>
      <c r="IGO48" s="85"/>
      <c r="IGP48" s="85"/>
      <c r="IGQ48" s="85"/>
      <c r="IGR48" s="85"/>
      <c r="IGS48" s="85"/>
      <c r="IGT48" s="85"/>
      <c r="IGU48" s="85"/>
      <c r="IGV48" s="85"/>
      <c r="IGW48" s="85"/>
      <c r="IGX48" s="85"/>
      <c r="IGY48" s="85"/>
      <c r="IGZ48" s="85"/>
      <c r="IHA48" s="85"/>
      <c r="IHB48" s="85"/>
      <c r="IHC48" s="85"/>
      <c r="IHD48" s="85"/>
      <c r="IHE48" s="85"/>
      <c r="IHF48" s="85"/>
      <c r="IHG48" s="85"/>
      <c r="IHH48" s="85"/>
      <c r="IHI48" s="85"/>
      <c r="IHJ48" s="85"/>
      <c r="IHK48" s="85"/>
      <c r="IHL48" s="85"/>
      <c r="IHM48" s="85"/>
      <c r="IHN48" s="85"/>
      <c r="IHO48" s="85"/>
      <c r="IHP48" s="85"/>
      <c r="IHQ48" s="85"/>
      <c r="IHR48" s="85"/>
      <c r="IHS48" s="85"/>
      <c r="IHT48" s="85"/>
      <c r="IHU48" s="85"/>
      <c r="IHV48" s="85"/>
      <c r="IHW48" s="85"/>
      <c r="IHX48" s="85"/>
      <c r="IHY48" s="85"/>
      <c r="IHZ48" s="85"/>
      <c r="IIA48" s="85"/>
      <c r="IIB48" s="85"/>
      <c r="IIC48" s="85"/>
      <c r="IID48" s="85"/>
      <c r="IIE48" s="85"/>
      <c r="IIF48" s="85"/>
      <c r="IIG48" s="85"/>
      <c r="IIH48" s="85"/>
      <c r="III48" s="85"/>
      <c r="IIJ48" s="85"/>
      <c r="IIK48" s="85"/>
      <c r="IIL48" s="85"/>
      <c r="IIM48" s="85"/>
      <c r="IIN48" s="85"/>
      <c r="IIO48" s="85"/>
      <c r="IIP48" s="85"/>
      <c r="IIQ48" s="85"/>
      <c r="IIR48" s="85"/>
      <c r="IIS48" s="85"/>
      <c r="IIT48" s="85"/>
      <c r="IIU48" s="85"/>
      <c r="IIV48" s="85"/>
      <c r="IIW48" s="85"/>
      <c r="IIX48" s="85"/>
      <c r="IIY48" s="85"/>
      <c r="IIZ48" s="85"/>
      <c r="IJA48" s="85"/>
      <c r="IJB48" s="85"/>
      <c r="IJC48" s="85"/>
      <c r="IJD48" s="85"/>
      <c r="IJE48" s="85"/>
      <c r="IJF48" s="85"/>
      <c r="IJG48" s="85"/>
      <c r="IJH48" s="85"/>
      <c r="IJI48" s="85"/>
      <c r="IJJ48" s="85"/>
      <c r="IJK48" s="85"/>
      <c r="IJL48" s="85"/>
      <c r="IJM48" s="85"/>
      <c r="IJN48" s="85"/>
      <c r="IJO48" s="85"/>
      <c r="IJP48" s="85"/>
      <c r="IJQ48" s="85"/>
      <c r="IJR48" s="85"/>
      <c r="IJS48" s="85"/>
      <c r="IJT48" s="85"/>
      <c r="IJU48" s="85"/>
      <c r="IJV48" s="85"/>
      <c r="IJW48" s="85"/>
      <c r="IJX48" s="85"/>
      <c r="IJY48" s="85"/>
      <c r="IJZ48" s="85"/>
      <c r="IKA48" s="85"/>
      <c r="IKB48" s="85"/>
      <c r="IKC48" s="85"/>
      <c r="IKD48" s="85"/>
      <c r="IKE48" s="85"/>
      <c r="IKF48" s="85"/>
      <c r="IKG48" s="85"/>
      <c r="IKH48" s="85"/>
      <c r="IKI48" s="85"/>
      <c r="IKJ48" s="85"/>
      <c r="IKK48" s="85"/>
      <c r="IKL48" s="85"/>
      <c r="IKM48" s="85"/>
      <c r="IKN48" s="85"/>
      <c r="IKO48" s="85"/>
      <c r="IKP48" s="85"/>
      <c r="IKQ48" s="85"/>
      <c r="IKR48" s="85"/>
      <c r="IKS48" s="85"/>
      <c r="IKT48" s="85"/>
      <c r="IKU48" s="85"/>
      <c r="IKV48" s="85"/>
      <c r="IKW48" s="85"/>
      <c r="IKX48" s="85"/>
      <c r="IKY48" s="85"/>
      <c r="IKZ48" s="85"/>
      <c r="ILA48" s="85"/>
      <c r="ILB48" s="85"/>
      <c r="ILC48" s="85"/>
      <c r="ILD48" s="85"/>
      <c r="ILE48" s="85"/>
      <c r="ILF48" s="85"/>
      <c r="ILG48" s="85"/>
      <c r="ILH48" s="85"/>
      <c r="ILI48" s="85"/>
      <c r="ILJ48" s="85"/>
      <c r="ILK48" s="85"/>
      <c r="ILL48" s="85"/>
      <c r="ILM48" s="85"/>
      <c r="ILN48" s="85"/>
      <c r="ILO48" s="85"/>
      <c r="ILP48" s="85"/>
      <c r="ILQ48" s="85"/>
      <c r="ILR48" s="85"/>
      <c r="ILS48" s="85"/>
      <c r="ILT48" s="85"/>
      <c r="ILU48" s="85"/>
      <c r="ILV48" s="85"/>
      <c r="ILW48" s="85"/>
      <c r="ILX48" s="85"/>
      <c r="ILY48" s="85"/>
      <c r="ILZ48" s="85"/>
      <c r="IMA48" s="85"/>
      <c r="IMB48" s="85"/>
      <c r="IMC48" s="85"/>
      <c r="IMD48" s="85"/>
      <c r="IME48" s="85"/>
      <c r="IMF48" s="85"/>
      <c r="IMG48" s="85"/>
      <c r="IMH48" s="85"/>
      <c r="IMI48" s="85"/>
      <c r="IMJ48" s="85"/>
      <c r="IMK48" s="85"/>
      <c r="IML48" s="85"/>
      <c r="IMM48" s="85"/>
      <c r="IMN48" s="85"/>
      <c r="IMO48" s="85"/>
      <c r="IMP48" s="85"/>
      <c r="IMQ48" s="85"/>
      <c r="IMR48" s="85"/>
      <c r="IMS48" s="85"/>
      <c r="IMT48" s="85"/>
      <c r="IMU48" s="85"/>
      <c r="IMV48" s="85"/>
      <c r="IMW48" s="85"/>
      <c r="IMX48" s="85"/>
      <c r="IMY48" s="85"/>
      <c r="IMZ48" s="85"/>
      <c r="INA48" s="85"/>
      <c r="INB48" s="85"/>
      <c r="INC48" s="85"/>
      <c r="IND48" s="85"/>
      <c r="INE48" s="85"/>
      <c r="INF48" s="85"/>
      <c r="ING48" s="85"/>
      <c r="INH48" s="85"/>
      <c r="INI48" s="85"/>
      <c r="INJ48" s="85"/>
      <c r="INK48" s="85"/>
      <c r="INL48" s="85"/>
      <c r="INM48" s="85"/>
      <c r="INN48" s="85"/>
      <c r="INO48" s="85"/>
      <c r="INP48" s="85"/>
      <c r="INQ48" s="85"/>
      <c r="INR48" s="85"/>
      <c r="INS48" s="85"/>
      <c r="INT48" s="85"/>
      <c r="INU48" s="85"/>
      <c r="INV48" s="85"/>
      <c r="INW48" s="85"/>
      <c r="INX48" s="85"/>
      <c r="INY48" s="85"/>
      <c r="INZ48" s="85"/>
      <c r="IOA48" s="85"/>
      <c r="IOB48" s="85"/>
      <c r="IOC48" s="85"/>
      <c r="IOD48" s="85"/>
      <c r="IOE48" s="85"/>
      <c r="IOF48" s="85"/>
      <c r="IOG48" s="85"/>
      <c r="IOH48" s="85"/>
      <c r="IOI48" s="85"/>
      <c r="IOJ48" s="85"/>
      <c r="IOK48" s="85"/>
      <c r="IOL48" s="85"/>
      <c r="IOM48" s="85"/>
      <c r="ION48" s="85"/>
      <c r="IOO48" s="85"/>
      <c r="IOP48" s="85"/>
      <c r="IOQ48" s="85"/>
      <c r="IOR48" s="85"/>
      <c r="IOS48" s="85"/>
      <c r="IOT48" s="85"/>
      <c r="IOU48" s="85"/>
      <c r="IOV48" s="85"/>
      <c r="IOW48" s="85"/>
      <c r="IOX48" s="85"/>
      <c r="IOY48" s="85"/>
      <c r="IOZ48" s="85"/>
      <c r="IPA48" s="85"/>
      <c r="IPB48" s="85"/>
      <c r="IPC48" s="85"/>
      <c r="IPD48" s="85"/>
      <c r="IPE48" s="85"/>
      <c r="IPF48" s="85"/>
      <c r="IPG48" s="85"/>
      <c r="IPH48" s="85"/>
      <c r="IPI48" s="85"/>
      <c r="IPJ48" s="85"/>
      <c r="IPK48" s="85"/>
      <c r="IPL48" s="85"/>
      <c r="IPM48" s="85"/>
      <c r="IPN48" s="85"/>
      <c r="IPO48" s="85"/>
      <c r="IPP48" s="85"/>
      <c r="IPQ48" s="85"/>
      <c r="IPR48" s="85"/>
      <c r="IPS48" s="85"/>
      <c r="IPT48" s="85"/>
      <c r="IPU48" s="85"/>
      <c r="IPV48" s="85"/>
      <c r="IPW48" s="85"/>
      <c r="IPX48" s="85"/>
      <c r="IPY48" s="85"/>
      <c r="IPZ48" s="85"/>
      <c r="IQA48" s="85"/>
      <c r="IQB48" s="85"/>
      <c r="IQC48" s="85"/>
      <c r="IQD48" s="85"/>
      <c r="IQE48" s="85"/>
      <c r="IQF48" s="85"/>
      <c r="IQG48" s="85"/>
      <c r="IQH48" s="85"/>
      <c r="IQI48" s="85"/>
      <c r="IQJ48" s="85"/>
      <c r="IQK48" s="85"/>
      <c r="IQL48" s="85"/>
      <c r="IQM48" s="85"/>
      <c r="IQN48" s="85"/>
      <c r="IQO48" s="85"/>
      <c r="IQP48" s="85"/>
      <c r="IQQ48" s="85"/>
      <c r="IQR48" s="85"/>
      <c r="IQS48" s="85"/>
      <c r="IQT48" s="85"/>
      <c r="IQU48" s="85"/>
      <c r="IQV48" s="85"/>
      <c r="IQW48" s="85"/>
      <c r="IQX48" s="85"/>
      <c r="IQY48" s="85"/>
      <c r="IQZ48" s="85"/>
      <c r="IRA48" s="85"/>
      <c r="IRB48" s="85"/>
      <c r="IRC48" s="85"/>
      <c r="IRD48" s="85"/>
      <c r="IRE48" s="85"/>
      <c r="IRF48" s="85"/>
      <c r="IRG48" s="85"/>
      <c r="IRH48" s="85"/>
      <c r="IRI48" s="85"/>
      <c r="IRJ48" s="85"/>
      <c r="IRK48" s="85"/>
      <c r="IRL48" s="85"/>
      <c r="IRM48" s="85"/>
      <c r="IRN48" s="85"/>
      <c r="IRO48" s="85"/>
      <c r="IRP48" s="85"/>
      <c r="IRQ48" s="85"/>
      <c r="IRR48" s="85"/>
      <c r="IRS48" s="85"/>
      <c r="IRT48" s="85"/>
      <c r="IRU48" s="85"/>
      <c r="IRV48" s="85"/>
      <c r="IRW48" s="85"/>
      <c r="IRX48" s="85"/>
      <c r="IRY48" s="85"/>
      <c r="IRZ48" s="85"/>
      <c r="ISA48" s="85"/>
      <c r="ISB48" s="85"/>
      <c r="ISC48" s="85"/>
      <c r="ISD48" s="85"/>
      <c r="ISE48" s="85"/>
      <c r="ISF48" s="85"/>
      <c r="ISG48" s="85"/>
      <c r="ISH48" s="85"/>
      <c r="ISI48" s="85"/>
      <c r="ISJ48" s="85"/>
      <c r="ISK48" s="85"/>
      <c r="ISL48" s="85"/>
      <c r="ISM48" s="85"/>
      <c r="ISN48" s="85"/>
      <c r="ISO48" s="85"/>
      <c r="ISP48" s="85"/>
      <c r="ISQ48" s="85"/>
      <c r="ISR48" s="85"/>
      <c r="ISS48" s="85"/>
      <c r="IST48" s="85"/>
      <c r="ISU48" s="85"/>
      <c r="ISV48" s="85"/>
      <c r="ISW48" s="85"/>
      <c r="ISX48" s="85"/>
      <c r="ISY48" s="85"/>
      <c r="ISZ48" s="85"/>
      <c r="ITA48" s="85"/>
      <c r="ITB48" s="85"/>
      <c r="ITC48" s="85"/>
      <c r="ITD48" s="85"/>
      <c r="ITE48" s="85"/>
      <c r="ITF48" s="85"/>
      <c r="ITG48" s="85"/>
      <c r="ITH48" s="85"/>
      <c r="ITI48" s="85"/>
      <c r="ITJ48" s="85"/>
      <c r="ITK48" s="85"/>
      <c r="ITL48" s="85"/>
      <c r="ITM48" s="85"/>
      <c r="ITN48" s="85"/>
      <c r="ITO48" s="85"/>
      <c r="ITP48" s="85"/>
      <c r="ITQ48" s="85"/>
      <c r="ITR48" s="85"/>
      <c r="ITS48" s="85"/>
      <c r="ITT48" s="85"/>
      <c r="ITU48" s="85"/>
      <c r="ITV48" s="85"/>
      <c r="ITW48" s="85"/>
      <c r="ITX48" s="85"/>
      <c r="ITY48" s="85"/>
      <c r="ITZ48" s="85"/>
      <c r="IUA48" s="85"/>
      <c r="IUB48" s="85"/>
      <c r="IUC48" s="85"/>
      <c r="IUD48" s="85"/>
      <c r="IUE48" s="85"/>
      <c r="IUF48" s="85"/>
      <c r="IUG48" s="85"/>
      <c r="IUH48" s="85"/>
      <c r="IUI48" s="85"/>
      <c r="IUJ48" s="85"/>
      <c r="IUK48" s="85"/>
      <c r="IUL48" s="85"/>
      <c r="IUM48" s="85"/>
      <c r="IUN48" s="85"/>
      <c r="IUO48" s="85"/>
      <c r="IUP48" s="85"/>
      <c r="IUQ48" s="85"/>
      <c r="IUR48" s="85"/>
      <c r="IUS48" s="85"/>
      <c r="IUT48" s="85"/>
      <c r="IUU48" s="85"/>
      <c r="IUV48" s="85"/>
      <c r="IUW48" s="85"/>
      <c r="IUX48" s="85"/>
      <c r="IUY48" s="85"/>
      <c r="IUZ48" s="85"/>
      <c r="IVA48" s="85"/>
      <c r="IVB48" s="85"/>
      <c r="IVC48" s="85"/>
      <c r="IVD48" s="85"/>
      <c r="IVE48" s="85"/>
      <c r="IVF48" s="85"/>
      <c r="IVG48" s="85"/>
      <c r="IVH48" s="85"/>
      <c r="IVI48" s="85"/>
      <c r="IVJ48" s="85"/>
      <c r="IVK48" s="85"/>
      <c r="IVL48" s="85"/>
      <c r="IVM48" s="85"/>
      <c r="IVN48" s="85"/>
      <c r="IVO48" s="85"/>
      <c r="IVP48" s="85"/>
      <c r="IVQ48" s="85"/>
      <c r="IVR48" s="85"/>
      <c r="IVS48" s="85"/>
      <c r="IVT48" s="85"/>
      <c r="IVU48" s="85"/>
      <c r="IVV48" s="85"/>
      <c r="IVW48" s="85"/>
      <c r="IVX48" s="85"/>
      <c r="IVY48" s="85"/>
      <c r="IVZ48" s="85"/>
      <c r="IWA48" s="85"/>
      <c r="IWB48" s="85"/>
      <c r="IWC48" s="85"/>
      <c r="IWD48" s="85"/>
      <c r="IWE48" s="85"/>
      <c r="IWF48" s="85"/>
      <c r="IWG48" s="85"/>
      <c r="IWH48" s="85"/>
      <c r="IWI48" s="85"/>
      <c r="IWJ48" s="85"/>
      <c r="IWK48" s="85"/>
      <c r="IWL48" s="85"/>
      <c r="IWM48" s="85"/>
      <c r="IWN48" s="85"/>
      <c r="IWO48" s="85"/>
      <c r="IWP48" s="85"/>
      <c r="IWQ48" s="85"/>
      <c r="IWR48" s="85"/>
      <c r="IWS48" s="85"/>
      <c r="IWT48" s="85"/>
      <c r="IWU48" s="85"/>
      <c r="IWV48" s="85"/>
      <c r="IWW48" s="85"/>
      <c r="IWX48" s="85"/>
      <c r="IWY48" s="85"/>
      <c r="IWZ48" s="85"/>
      <c r="IXA48" s="85"/>
      <c r="IXB48" s="85"/>
      <c r="IXC48" s="85"/>
      <c r="IXD48" s="85"/>
      <c r="IXE48" s="85"/>
      <c r="IXF48" s="85"/>
      <c r="IXG48" s="85"/>
      <c r="IXH48" s="85"/>
      <c r="IXI48" s="85"/>
      <c r="IXJ48" s="85"/>
      <c r="IXK48" s="85"/>
      <c r="IXL48" s="85"/>
      <c r="IXM48" s="85"/>
      <c r="IXN48" s="85"/>
      <c r="IXO48" s="85"/>
      <c r="IXP48" s="85"/>
      <c r="IXQ48" s="85"/>
      <c r="IXR48" s="85"/>
      <c r="IXS48" s="85"/>
      <c r="IXT48" s="85"/>
      <c r="IXU48" s="85"/>
      <c r="IXV48" s="85"/>
      <c r="IXW48" s="85"/>
      <c r="IXX48" s="85"/>
      <c r="IXY48" s="85"/>
      <c r="IXZ48" s="85"/>
      <c r="IYA48" s="85"/>
      <c r="IYB48" s="85"/>
      <c r="IYC48" s="85"/>
      <c r="IYD48" s="85"/>
      <c r="IYE48" s="85"/>
      <c r="IYF48" s="85"/>
      <c r="IYG48" s="85"/>
      <c r="IYH48" s="85"/>
      <c r="IYI48" s="85"/>
      <c r="IYJ48" s="85"/>
      <c r="IYK48" s="85"/>
      <c r="IYL48" s="85"/>
      <c r="IYM48" s="85"/>
      <c r="IYN48" s="85"/>
      <c r="IYO48" s="85"/>
      <c r="IYP48" s="85"/>
      <c r="IYQ48" s="85"/>
      <c r="IYR48" s="85"/>
      <c r="IYS48" s="85"/>
      <c r="IYT48" s="85"/>
      <c r="IYU48" s="85"/>
      <c r="IYV48" s="85"/>
      <c r="IYW48" s="85"/>
      <c r="IYX48" s="85"/>
      <c r="IYY48" s="85"/>
      <c r="IYZ48" s="85"/>
      <c r="IZA48" s="85"/>
      <c r="IZB48" s="85"/>
      <c r="IZC48" s="85"/>
      <c r="IZD48" s="85"/>
      <c r="IZE48" s="85"/>
      <c r="IZF48" s="85"/>
      <c r="IZG48" s="85"/>
      <c r="IZH48" s="85"/>
      <c r="IZI48" s="85"/>
      <c r="IZJ48" s="85"/>
      <c r="IZK48" s="85"/>
      <c r="IZL48" s="85"/>
      <c r="IZM48" s="85"/>
      <c r="IZN48" s="85"/>
      <c r="IZO48" s="85"/>
      <c r="IZP48" s="85"/>
      <c r="IZQ48" s="85"/>
      <c r="IZR48" s="85"/>
      <c r="IZS48" s="85"/>
      <c r="IZT48" s="85"/>
      <c r="IZU48" s="85"/>
      <c r="IZV48" s="85"/>
      <c r="IZW48" s="85"/>
      <c r="IZX48" s="85"/>
      <c r="IZY48" s="85"/>
      <c r="IZZ48" s="85"/>
      <c r="JAA48" s="85"/>
      <c r="JAB48" s="85"/>
      <c r="JAC48" s="85"/>
      <c r="JAD48" s="85"/>
      <c r="JAE48" s="85"/>
      <c r="JAF48" s="85"/>
      <c r="JAG48" s="85"/>
      <c r="JAH48" s="85"/>
      <c r="JAI48" s="85"/>
      <c r="JAJ48" s="85"/>
      <c r="JAK48" s="85"/>
      <c r="JAL48" s="85"/>
      <c r="JAM48" s="85"/>
      <c r="JAN48" s="85"/>
      <c r="JAO48" s="85"/>
      <c r="JAP48" s="85"/>
      <c r="JAQ48" s="85"/>
      <c r="JAR48" s="85"/>
      <c r="JAS48" s="85"/>
      <c r="JAT48" s="85"/>
      <c r="JAU48" s="85"/>
      <c r="JAV48" s="85"/>
      <c r="JAW48" s="85"/>
      <c r="JAX48" s="85"/>
      <c r="JAY48" s="85"/>
      <c r="JAZ48" s="85"/>
      <c r="JBA48" s="85"/>
      <c r="JBB48" s="85"/>
      <c r="JBC48" s="85"/>
      <c r="JBD48" s="85"/>
      <c r="JBE48" s="85"/>
      <c r="JBF48" s="85"/>
      <c r="JBG48" s="85"/>
      <c r="JBH48" s="85"/>
      <c r="JBI48" s="85"/>
      <c r="JBJ48" s="85"/>
      <c r="JBK48" s="85"/>
      <c r="JBL48" s="85"/>
      <c r="JBM48" s="85"/>
      <c r="JBN48" s="85"/>
      <c r="JBO48" s="85"/>
      <c r="JBP48" s="85"/>
      <c r="JBQ48" s="85"/>
      <c r="JBR48" s="85"/>
      <c r="JBS48" s="85"/>
      <c r="JBT48" s="85"/>
      <c r="JBU48" s="85"/>
      <c r="JBV48" s="85"/>
      <c r="JBW48" s="85"/>
      <c r="JBX48" s="85"/>
      <c r="JBY48" s="85"/>
      <c r="JBZ48" s="85"/>
      <c r="JCA48" s="85"/>
      <c r="JCB48" s="85"/>
      <c r="JCC48" s="85"/>
      <c r="JCD48" s="85"/>
      <c r="JCE48" s="85"/>
      <c r="JCF48" s="85"/>
      <c r="JCG48" s="85"/>
      <c r="JCH48" s="85"/>
      <c r="JCI48" s="85"/>
      <c r="JCJ48" s="85"/>
      <c r="JCK48" s="85"/>
      <c r="JCL48" s="85"/>
      <c r="JCM48" s="85"/>
      <c r="JCN48" s="85"/>
      <c r="JCO48" s="85"/>
      <c r="JCP48" s="85"/>
      <c r="JCQ48" s="85"/>
      <c r="JCR48" s="85"/>
      <c r="JCS48" s="85"/>
      <c r="JCT48" s="85"/>
      <c r="JCU48" s="85"/>
      <c r="JCV48" s="85"/>
      <c r="JCW48" s="85"/>
      <c r="JCX48" s="85"/>
      <c r="JCY48" s="85"/>
      <c r="JCZ48" s="85"/>
      <c r="JDA48" s="85"/>
      <c r="JDB48" s="85"/>
      <c r="JDC48" s="85"/>
      <c r="JDD48" s="85"/>
      <c r="JDE48" s="85"/>
      <c r="JDF48" s="85"/>
      <c r="JDG48" s="85"/>
      <c r="JDH48" s="85"/>
      <c r="JDI48" s="85"/>
      <c r="JDJ48" s="85"/>
      <c r="JDK48" s="85"/>
      <c r="JDL48" s="85"/>
      <c r="JDM48" s="85"/>
      <c r="JDN48" s="85"/>
      <c r="JDO48" s="85"/>
      <c r="JDP48" s="85"/>
      <c r="JDQ48" s="85"/>
      <c r="JDR48" s="85"/>
      <c r="JDS48" s="85"/>
      <c r="JDT48" s="85"/>
      <c r="JDU48" s="85"/>
      <c r="JDV48" s="85"/>
      <c r="JDW48" s="85"/>
      <c r="JDX48" s="85"/>
      <c r="JDY48" s="85"/>
      <c r="JDZ48" s="85"/>
      <c r="JEA48" s="85"/>
      <c r="JEB48" s="85"/>
      <c r="JEC48" s="85"/>
      <c r="JED48" s="85"/>
      <c r="JEE48" s="85"/>
      <c r="JEF48" s="85"/>
      <c r="JEG48" s="85"/>
      <c r="JEH48" s="85"/>
      <c r="JEI48" s="85"/>
      <c r="JEJ48" s="85"/>
      <c r="JEK48" s="85"/>
      <c r="JEL48" s="85"/>
      <c r="JEM48" s="85"/>
      <c r="JEN48" s="85"/>
      <c r="JEO48" s="85"/>
      <c r="JEP48" s="85"/>
      <c r="JEQ48" s="85"/>
      <c r="JER48" s="85"/>
      <c r="JES48" s="85"/>
      <c r="JET48" s="85"/>
      <c r="JEU48" s="85"/>
      <c r="JEV48" s="85"/>
      <c r="JEW48" s="85"/>
      <c r="JEX48" s="85"/>
      <c r="JEY48" s="85"/>
      <c r="JEZ48" s="85"/>
      <c r="JFA48" s="85"/>
      <c r="JFB48" s="85"/>
      <c r="JFC48" s="85"/>
      <c r="JFD48" s="85"/>
      <c r="JFE48" s="85"/>
      <c r="JFF48" s="85"/>
      <c r="JFG48" s="85"/>
      <c r="JFH48" s="85"/>
      <c r="JFI48" s="85"/>
      <c r="JFJ48" s="85"/>
      <c r="JFK48" s="85"/>
      <c r="JFL48" s="85"/>
      <c r="JFM48" s="85"/>
      <c r="JFN48" s="85"/>
      <c r="JFO48" s="85"/>
      <c r="JFP48" s="85"/>
      <c r="JFQ48" s="85"/>
      <c r="JFR48" s="85"/>
      <c r="JFS48" s="85"/>
      <c r="JFT48" s="85"/>
      <c r="JFU48" s="85"/>
      <c r="JFV48" s="85"/>
      <c r="JFW48" s="85"/>
      <c r="JFX48" s="85"/>
      <c r="JFY48" s="85"/>
      <c r="JFZ48" s="85"/>
      <c r="JGA48" s="85"/>
      <c r="JGB48" s="85"/>
      <c r="JGC48" s="85"/>
      <c r="JGD48" s="85"/>
      <c r="JGE48" s="85"/>
      <c r="JGF48" s="85"/>
      <c r="JGG48" s="85"/>
      <c r="JGH48" s="85"/>
      <c r="JGI48" s="85"/>
      <c r="JGJ48" s="85"/>
      <c r="JGK48" s="85"/>
      <c r="JGL48" s="85"/>
      <c r="JGM48" s="85"/>
      <c r="JGN48" s="85"/>
      <c r="JGO48" s="85"/>
      <c r="JGP48" s="85"/>
      <c r="JGQ48" s="85"/>
      <c r="JGR48" s="85"/>
      <c r="JGS48" s="85"/>
      <c r="JGT48" s="85"/>
      <c r="JGU48" s="85"/>
      <c r="JGV48" s="85"/>
      <c r="JGW48" s="85"/>
      <c r="JGX48" s="85"/>
      <c r="JGY48" s="85"/>
      <c r="JGZ48" s="85"/>
      <c r="JHA48" s="85"/>
      <c r="JHB48" s="85"/>
      <c r="JHC48" s="85"/>
      <c r="JHD48" s="85"/>
      <c r="JHE48" s="85"/>
      <c r="JHF48" s="85"/>
      <c r="JHG48" s="85"/>
      <c r="JHH48" s="85"/>
      <c r="JHI48" s="85"/>
      <c r="JHJ48" s="85"/>
      <c r="JHK48" s="85"/>
      <c r="JHL48" s="85"/>
      <c r="JHM48" s="85"/>
      <c r="JHN48" s="85"/>
      <c r="JHO48" s="85"/>
      <c r="JHP48" s="85"/>
      <c r="JHQ48" s="85"/>
      <c r="JHR48" s="85"/>
      <c r="JHS48" s="85"/>
      <c r="JHT48" s="85"/>
      <c r="JHU48" s="85"/>
      <c r="JHV48" s="85"/>
      <c r="JHW48" s="85"/>
      <c r="JHX48" s="85"/>
      <c r="JHY48" s="85"/>
      <c r="JHZ48" s="85"/>
      <c r="JIA48" s="85"/>
      <c r="JIB48" s="85"/>
      <c r="JIC48" s="85"/>
      <c r="JID48" s="85"/>
      <c r="JIE48" s="85"/>
      <c r="JIF48" s="85"/>
      <c r="JIG48" s="85"/>
      <c r="JIH48" s="85"/>
      <c r="JII48" s="85"/>
      <c r="JIJ48" s="85"/>
      <c r="JIK48" s="85"/>
      <c r="JIL48" s="85"/>
      <c r="JIM48" s="85"/>
      <c r="JIN48" s="85"/>
      <c r="JIO48" s="85"/>
      <c r="JIP48" s="85"/>
      <c r="JIQ48" s="85"/>
      <c r="JIR48" s="85"/>
      <c r="JIS48" s="85"/>
      <c r="JIT48" s="85"/>
      <c r="JIU48" s="85"/>
      <c r="JIV48" s="85"/>
      <c r="JIW48" s="85"/>
      <c r="JIX48" s="85"/>
      <c r="JIY48" s="85"/>
      <c r="JIZ48" s="85"/>
      <c r="JJA48" s="85"/>
      <c r="JJB48" s="85"/>
      <c r="JJC48" s="85"/>
      <c r="JJD48" s="85"/>
      <c r="JJE48" s="85"/>
      <c r="JJF48" s="85"/>
      <c r="JJG48" s="85"/>
      <c r="JJH48" s="85"/>
      <c r="JJI48" s="85"/>
      <c r="JJJ48" s="85"/>
      <c r="JJK48" s="85"/>
      <c r="JJL48" s="85"/>
      <c r="JJM48" s="85"/>
      <c r="JJN48" s="85"/>
      <c r="JJO48" s="85"/>
      <c r="JJP48" s="85"/>
      <c r="JJQ48" s="85"/>
      <c r="JJR48" s="85"/>
      <c r="JJS48" s="85"/>
      <c r="JJT48" s="85"/>
      <c r="JJU48" s="85"/>
      <c r="JJV48" s="85"/>
      <c r="JJW48" s="85"/>
      <c r="JJX48" s="85"/>
      <c r="JJY48" s="85"/>
      <c r="JJZ48" s="85"/>
      <c r="JKA48" s="85"/>
      <c r="JKB48" s="85"/>
      <c r="JKC48" s="85"/>
      <c r="JKD48" s="85"/>
      <c r="JKE48" s="85"/>
      <c r="JKF48" s="85"/>
      <c r="JKG48" s="85"/>
      <c r="JKH48" s="85"/>
      <c r="JKI48" s="85"/>
      <c r="JKJ48" s="85"/>
      <c r="JKK48" s="85"/>
      <c r="JKL48" s="85"/>
      <c r="JKM48" s="85"/>
      <c r="JKN48" s="85"/>
      <c r="JKO48" s="85"/>
      <c r="JKP48" s="85"/>
      <c r="JKQ48" s="85"/>
      <c r="JKR48" s="85"/>
      <c r="JKS48" s="85"/>
      <c r="JKT48" s="85"/>
      <c r="JKU48" s="85"/>
      <c r="JKV48" s="85"/>
      <c r="JKW48" s="85"/>
      <c r="JKX48" s="85"/>
      <c r="JKY48" s="85"/>
      <c r="JKZ48" s="85"/>
      <c r="JLA48" s="85"/>
      <c r="JLB48" s="85"/>
      <c r="JLC48" s="85"/>
      <c r="JLD48" s="85"/>
      <c r="JLE48" s="85"/>
      <c r="JLF48" s="85"/>
      <c r="JLG48" s="85"/>
      <c r="JLH48" s="85"/>
      <c r="JLI48" s="85"/>
      <c r="JLJ48" s="85"/>
      <c r="JLK48" s="85"/>
      <c r="JLL48" s="85"/>
      <c r="JLM48" s="85"/>
      <c r="JLN48" s="85"/>
      <c r="JLO48" s="85"/>
      <c r="JLP48" s="85"/>
      <c r="JLQ48" s="85"/>
      <c r="JLR48" s="85"/>
      <c r="JLS48" s="85"/>
      <c r="JLT48" s="85"/>
      <c r="JLU48" s="85"/>
      <c r="JLV48" s="85"/>
      <c r="JLW48" s="85"/>
      <c r="JLX48" s="85"/>
      <c r="JLY48" s="85"/>
      <c r="JLZ48" s="85"/>
      <c r="JMA48" s="85"/>
      <c r="JMB48" s="85"/>
      <c r="JMC48" s="85"/>
      <c r="JMD48" s="85"/>
      <c r="JME48" s="85"/>
      <c r="JMF48" s="85"/>
      <c r="JMG48" s="85"/>
      <c r="JMH48" s="85"/>
      <c r="JMI48" s="85"/>
      <c r="JMJ48" s="85"/>
      <c r="JMK48" s="85"/>
      <c r="JML48" s="85"/>
      <c r="JMM48" s="85"/>
      <c r="JMN48" s="85"/>
      <c r="JMO48" s="85"/>
      <c r="JMP48" s="85"/>
      <c r="JMQ48" s="85"/>
      <c r="JMR48" s="85"/>
      <c r="JMS48" s="85"/>
      <c r="JMT48" s="85"/>
      <c r="JMU48" s="85"/>
      <c r="JMV48" s="85"/>
      <c r="JMW48" s="85"/>
      <c r="JMX48" s="85"/>
      <c r="JMY48" s="85"/>
      <c r="JMZ48" s="85"/>
      <c r="JNA48" s="85"/>
      <c r="JNB48" s="85"/>
      <c r="JNC48" s="85"/>
      <c r="JND48" s="85"/>
      <c r="JNE48" s="85"/>
      <c r="JNF48" s="85"/>
      <c r="JNG48" s="85"/>
      <c r="JNH48" s="85"/>
      <c r="JNI48" s="85"/>
      <c r="JNJ48" s="85"/>
      <c r="JNK48" s="85"/>
      <c r="JNL48" s="85"/>
      <c r="JNM48" s="85"/>
      <c r="JNN48" s="85"/>
      <c r="JNO48" s="85"/>
      <c r="JNP48" s="85"/>
      <c r="JNQ48" s="85"/>
      <c r="JNR48" s="85"/>
      <c r="JNS48" s="85"/>
      <c r="JNT48" s="85"/>
      <c r="JNU48" s="85"/>
      <c r="JNV48" s="85"/>
      <c r="JNW48" s="85"/>
      <c r="JNX48" s="85"/>
      <c r="JNY48" s="85"/>
      <c r="JNZ48" s="85"/>
      <c r="JOA48" s="85"/>
      <c r="JOB48" s="85"/>
      <c r="JOC48" s="85"/>
      <c r="JOD48" s="85"/>
      <c r="JOE48" s="85"/>
      <c r="JOF48" s="85"/>
      <c r="JOG48" s="85"/>
      <c r="JOH48" s="85"/>
      <c r="JOI48" s="85"/>
      <c r="JOJ48" s="85"/>
      <c r="JOK48" s="85"/>
      <c r="JOL48" s="85"/>
      <c r="JOM48" s="85"/>
      <c r="JON48" s="85"/>
      <c r="JOO48" s="85"/>
      <c r="JOP48" s="85"/>
      <c r="JOQ48" s="85"/>
      <c r="JOR48" s="85"/>
      <c r="JOS48" s="85"/>
      <c r="JOT48" s="85"/>
      <c r="JOU48" s="85"/>
      <c r="JOV48" s="85"/>
      <c r="JOW48" s="85"/>
      <c r="JOX48" s="85"/>
      <c r="JOY48" s="85"/>
      <c r="JOZ48" s="85"/>
      <c r="JPA48" s="85"/>
      <c r="JPB48" s="85"/>
      <c r="JPC48" s="85"/>
      <c r="JPD48" s="85"/>
      <c r="JPE48" s="85"/>
      <c r="JPF48" s="85"/>
      <c r="JPG48" s="85"/>
      <c r="JPH48" s="85"/>
      <c r="JPI48" s="85"/>
      <c r="JPJ48" s="85"/>
      <c r="JPK48" s="85"/>
      <c r="JPL48" s="85"/>
      <c r="JPM48" s="85"/>
      <c r="JPN48" s="85"/>
      <c r="JPO48" s="85"/>
      <c r="JPP48" s="85"/>
      <c r="JPQ48" s="85"/>
      <c r="JPR48" s="85"/>
      <c r="JPS48" s="85"/>
      <c r="JPT48" s="85"/>
      <c r="JPU48" s="85"/>
      <c r="JPV48" s="85"/>
      <c r="JPW48" s="85"/>
      <c r="JPX48" s="85"/>
      <c r="JPY48" s="85"/>
      <c r="JPZ48" s="85"/>
      <c r="JQA48" s="85"/>
      <c r="JQB48" s="85"/>
      <c r="JQC48" s="85"/>
      <c r="JQD48" s="85"/>
      <c r="JQE48" s="85"/>
      <c r="JQF48" s="85"/>
      <c r="JQG48" s="85"/>
      <c r="JQH48" s="85"/>
      <c r="JQI48" s="85"/>
      <c r="JQJ48" s="85"/>
      <c r="JQK48" s="85"/>
      <c r="JQL48" s="85"/>
      <c r="JQM48" s="85"/>
      <c r="JQN48" s="85"/>
      <c r="JQO48" s="85"/>
      <c r="JQP48" s="85"/>
      <c r="JQQ48" s="85"/>
      <c r="JQR48" s="85"/>
      <c r="JQS48" s="85"/>
      <c r="JQT48" s="85"/>
      <c r="JQU48" s="85"/>
      <c r="JQV48" s="85"/>
      <c r="JQW48" s="85"/>
      <c r="JQX48" s="85"/>
      <c r="JQY48" s="85"/>
      <c r="JQZ48" s="85"/>
      <c r="JRA48" s="85"/>
      <c r="JRB48" s="85"/>
      <c r="JRC48" s="85"/>
      <c r="JRD48" s="85"/>
      <c r="JRE48" s="85"/>
      <c r="JRF48" s="85"/>
      <c r="JRG48" s="85"/>
      <c r="JRH48" s="85"/>
      <c r="JRI48" s="85"/>
      <c r="JRJ48" s="85"/>
      <c r="JRK48" s="85"/>
      <c r="JRL48" s="85"/>
      <c r="JRM48" s="85"/>
      <c r="JRN48" s="85"/>
      <c r="JRO48" s="85"/>
      <c r="JRP48" s="85"/>
      <c r="JRQ48" s="85"/>
      <c r="JRR48" s="85"/>
      <c r="JRS48" s="85"/>
      <c r="JRT48" s="85"/>
      <c r="JRU48" s="85"/>
      <c r="JRV48" s="85"/>
      <c r="JRW48" s="85"/>
      <c r="JRX48" s="85"/>
      <c r="JRY48" s="85"/>
      <c r="JRZ48" s="85"/>
      <c r="JSA48" s="85"/>
      <c r="JSB48" s="85"/>
      <c r="JSC48" s="85"/>
      <c r="JSD48" s="85"/>
      <c r="JSE48" s="85"/>
      <c r="JSF48" s="85"/>
      <c r="JSG48" s="85"/>
      <c r="JSH48" s="85"/>
      <c r="JSI48" s="85"/>
      <c r="JSJ48" s="85"/>
      <c r="JSK48" s="85"/>
      <c r="JSL48" s="85"/>
      <c r="JSM48" s="85"/>
      <c r="JSN48" s="85"/>
      <c r="JSO48" s="85"/>
      <c r="JSP48" s="85"/>
      <c r="JSQ48" s="85"/>
      <c r="JSR48" s="85"/>
      <c r="JSS48" s="85"/>
      <c r="JST48" s="85"/>
      <c r="JSU48" s="85"/>
      <c r="JSV48" s="85"/>
      <c r="JSW48" s="85"/>
      <c r="JSX48" s="85"/>
      <c r="JSY48" s="85"/>
      <c r="JSZ48" s="85"/>
      <c r="JTA48" s="85"/>
      <c r="JTB48" s="85"/>
      <c r="JTC48" s="85"/>
      <c r="JTD48" s="85"/>
      <c r="JTE48" s="85"/>
      <c r="JTF48" s="85"/>
      <c r="JTG48" s="85"/>
      <c r="JTH48" s="85"/>
      <c r="JTI48" s="85"/>
      <c r="JTJ48" s="85"/>
      <c r="JTK48" s="85"/>
      <c r="JTL48" s="85"/>
      <c r="JTM48" s="85"/>
      <c r="JTN48" s="85"/>
      <c r="JTO48" s="85"/>
      <c r="JTP48" s="85"/>
      <c r="JTQ48" s="85"/>
      <c r="JTR48" s="85"/>
      <c r="JTS48" s="85"/>
      <c r="JTT48" s="85"/>
      <c r="JTU48" s="85"/>
      <c r="JTV48" s="85"/>
      <c r="JTW48" s="85"/>
      <c r="JTX48" s="85"/>
      <c r="JTY48" s="85"/>
      <c r="JTZ48" s="85"/>
      <c r="JUA48" s="85"/>
      <c r="JUB48" s="85"/>
      <c r="JUC48" s="85"/>
      <c r="JUD48" s="85"/>
      <c r="JUE48" s="85"/>
      <c r="JUF48" s="85"/>
      <c r="JUG48" s="85"/>
      <c r="JUH48" s="85"/>
      <c r="JUI48" s="85"/>
      <c r="JUJ48" s="85"/>
      <c r="JUK48" s="85"/>
      <c r="JUL48" s="85"/>
      <c r="JUM48" s="85"/>
      <c r="JUN48" s="85"/>
      <c r="JUO48" s="85"/>
      <c r="JUP48" s="85"/>
      <c r="JUQ48" s="85"/>
      <c r="JUR48" s="85"/>
      <c r="JUS48" s="85"/>
      <c r="JUT48" s="85"/>
      <c r="JUU48" s="85"/>
      <c r="JUV48" s="85"/>
      <c r="JUW48" s="85"/>
      <c r="JUX48" s="85"/>
      <c r="JUY48" s="85"/>
      <c r="JUZ48" s="85"/>
      <c r="JVA48" s="85"/>
      <c r="JVB48" s="85"/>
      <c r="JVC48" s="85"/>
      <c r="JVD48" s="85"/>
      <c r="JVE48" s="85"/>
      <c r="JVF48" s="85"/>
      <c r="JVG48" s="85"/>
      <c r="JVH48" s="85"/>
      <c r="JVI48" s="85"/>
      <c r="JVJ48" s="85"/>
      <c r="JVK48" s="85"/>
      <c r="JVL48" s="85"/>
      <c r="JVM48" s="85"/>
      <c r="JVN48" s="85"/>
      <c r="JVO48" s="85"/>
      <c r="JVP48" s="85"/>
      <c r="JVQ48" s="85"/>
      <c r="JVR48" s="85"/>
      <c r="JVS48" s="85"/>
      <c r="JVT48" s="85"/>
      <c r="JVU48" s="85"/>
      <c r="JVV48" s="85"/>
      <c r="JVW48" s="85"/>
      <c r="JVX48" s="85"/>
      <c r="JVY48" s="85"/>
      <c r="JVZ48" s="85"/>
      <c r="JWA48" s="85"/>
      <c r="JWB48" s="85"/>
      <c r="JWC48" s="85"/>
      <c r="JWD48" s="85"/>
      <c r="JWE48" s="85"/>
      <c r="JWF48" s="85"/>
      <c r="JWG48" s="85"/>
      <c r="JWH48" s="85"/>
      <c r="JWI48" s="85"/>
      <c r="JWJ48" s="85"/>
      <c r="JWK48" s="85"/>
      <c r="JWL48" s="85"/>
      <c r="JWM48" s="85"/>
      <c r="JWN48" s="85"/>
      <c r="JWO48" s="85"/>
      <c r="JWP48" s="85"/>
      <c r="JWQ48" s="85"/>
      <c r="JWR48" s="85"/>
      <c r="JWS48" s="85"/>
      <c r="JWT48" s="85"/>
      <c r="JWU48" s="85"/>
      <c r="JWV48" s="85"/>
      <c r="JWW48" s="85"/>
      <c r="JWX48" s="85"/>
      <c r="JWY48" s="85"/>
      <c r="JWZ48" s="85"/>
      <c r="JXA48" s="85"/>
      <c r="JXB48" s="85"/>
      <c r="JXC48" s="85"/>
      <c r="JXD48" s="85"/>
      <c r="JXE48" s="85"/>
      <c r="JXF48" s="85"/>
      <c r="JXG48" s="85"/>
      <c r="JXH48" s="85"/>
      <c r="JXI48" s="85"/>
      <c r="JXJ48" s="85"/>
      <c r="JXK48" s="85"/>
      <c r="JXL48" s="85"/>
      <c r="JXM48" s="85"/>
      <c r="JXN48" s="85"/>
      <c r="JXO48" s="85"/>
      <c r="JXP48" s="85"/>
      <c r="JXQ48" s="85"/>
      <c r="JXR48" s="85"/>
      <c r="JXS48" s="85"/>
      <c r="JXT48" s="85"/>
      <c r="JXU48" s="85"/>
      <c r="JXV48" s="85"/>
      <c r="JXW48" s="85"/>
      <c r="JXX48" s="85"/>
      <c r="JXY48" s="85"/>
      <c r="JXZ48" s="85"/>
      <c r="JYA48" s="85"/>
      <c r="JYB48" s="85"/>
      <c r="JYC48" s="85"/>
      <c r="JYD48" s="85"/>
      <c r="JYE48" s="85"/>
      <c r="JYF48" s="85"/>
      <c r="JYG48" s="85"/>
      <c r="JYH48" s="85"/>
      <c r="JYI48" s="85"/>
      <c r="JYJ48" s="85"/>
      <c r="JYK48" s="85"/>
      <c r="JYL48" s="85"/>
      <c r="JYM48" s="85"/>
      <c r="JYN48" s="85"/>
      <c r="JYO48" s="85"/>
      <c r="JYP48" s="85"/>
      <c r="JYQ48" s="85"/>
      <c r="JYR48" s="85"/>
      <c r="JYS48" s="85"/>
      <c r="JYT48" s="85"/>
      <c r="JYU48" s="85"/>
      <c r="JYV48" s="85"/>
      <c r="JYW48" s="85"/>
      <c r="JYX48" s="85"/>
      <c r="JYY48" s="85"/>
      <c r="JYZ48" s="85"/>
      <c r="JZA48" s="85"/>
      <c r="JZB48" s="85"/>
      <c r="JZC48" s="85"/>
      <c r="JZD48" s="85"/>
      <c r="JZE48" s="85"/>
      <c r="JZF48" s="85"/>
      <c r="JZG48" s="85"/>
      <c r="JZH48" s="85"/>
      <c r="JZI48" s="85"/>
      <c r="JZJ48" s="85"/>
      <c r="JZK48" s="85"/>
      <c r="JZL48" s="85"/>
      <c r="JZM48" s="85"/>
      <c r="JZN48" s="85"/>
      <c r="JZO48" s="85"/>
      <c r="JZP48" s="85"/>
      <c r="JZQ48" s="85"/>
      <c r="JZR48" s="85"/>
      <c r="JZS48" s="85"/>
      <c r="JZT48" s="85"/>
      <c r="JZU48" s="85"/>
      <c r="JZV48" s="85"/>
      <c r="JZW48" s="85"/>
      <c r="JZX48" s="85"/>
      <c r="JZY48" s="85"/>
      <c r="JZZ48" s="85"/>
      <c r="KAA48" s="85"/>
      <c r="KAB48" s="85"/>
      <c r="KAC48" s="85"/>
      <c r="KAD48" s="85"/>
      <c r="KAE48" s="85"/>
      <c r="KAF48" s="85"/>
      <c r="KAG48" s="85"/>
      <c r="KAH48" s="85"/>
      <c r="KAI48" s="85"/>
      <c r="KAJ48" s="85"/>
      <c r="KAK48" s="85"/>
      <c r="KAL48" s="85"/>
      <c r="KAM48" s="85"/>
      <c r="KAN48" s="85"/>
      <c r="KAO48" s="85"/>
      <c r="KAP48" s="85"/>
      <c r="KAQ48" s="85"/>
      <c r="KAR48" s="85"/>
      <c r="KAS48" s="85"/>
      <c r="KAT48" s="85"/>
      <c r="KAU48" s="85"/>
      <c r="KAV48" s="85"/>
      <c r="KAW48" s="85"/>
      <c r="KAX48" s="85"/>
      <c r="KAY48" s="85"/>
      <c r="KAZ48" s="85"/>
      <c r="KBA48" s="85"/>
      <c r="KBB48" s="85"/>
      <c r="KBC48" s="85"/>
      <c r="KBD48" s="85"/>
      <c r="KBE48" s="85"/>
      <c r="KBF48" s="85"/>
      <c r="KBG48" s="85"/>
      <c r="KBH48" s="85"/>
      <c r="KBI48" s="85"/>
      <c r="KBJ48" s="85"/>
      <c r="KBK48" s="85"/>
      <c r="KBL48" s="85"/>
      <c r="KBM48" s="85"/>
      <c r="KBN48" s="85"/>
      <c r="KBO48" s="85"/>
      <c r="KBP48" s="85"/>
      <c r="KBQ48" s="85"/>
      <c r="KBR48" s="85"/>
      <c r="KBS48" s="85"/>
      <c r="KBT48" s="85"/>
      <c r="KBU48" s="85"/>
      <c r="KBV48" s="85"/>
      <c r="KBW48" s="85"/>
      <c r="KBX48" s="85"/>
      <c r="KBY48" s="85"/>
      <c r="KBZ48" s="85"/>
      <c r="KCA48" s="85"/>
      <c r="KCB48" s="85"/>
      <c r="KCC48" s="85"/>
      <c r="KCD48" s="85"/>
      <c r="KCE48" s="85"/>
      <c r="KCF48" s="85"/>
      <c r="KCG48" s="85"/>
      <c r="KCH48" s="85"/>
      <c r="KCI48" s="85"/>
      <c r="KCJ48" s="85"/>
      <c r="KCK48" s="85"/>
      <c r="KCL48" s="85"/>
      <c r="KCM48" s="85"/>
      <c r="KCN48" s="85"/>
      <c r="KCO48" s="85"/>
      <c r="KCP48" s="85"/>
      <c r="KCQ48" s="85"/>
      <c r="KCR48" s="85"/>
      <c r="KCS48" s="85"/>
      <c r="KCT48" s="85"/>
      <c r="KCU48" s="85"/>
      <c r="KCV48" s="85"/>
      <c r="KCW48" s="85"/>
      <c r="KCX48" s="85"/>
      <c r="KCY48" s="85"/>
      <c r="KCZ48" s="85"/>
      <c r="KDA48" s="85"/>
      <c r="KDB48" s="85"/>
      <c r="KDC48" s="85"/>
      <c r="KDD48" s="85"/>
      <c r="KDE48" s="85"/>
      <c r="KDF48" s="85"/>
      <c r="KDG48" s="85"/>
      <c r="KDH48" s="85"/>
      <c r="KDI48" s="85"/>
      <c r="KDJ48" s="85"/>
      <c r="KDK48" s="85"/>
      <c r="KDL48" s="85"/>
      <c r="KDM48" s="85"/>
      <c r="KDN48" s="85"/>
      <c r="KDO48" s="85"/>
      <c r="KDP48" s="85"/>
      <c r="KDQ48" s="85"/>
      <c r="KDR48" s="85"/>
      <c r="KDS48" s="85"/>
      <c r="KDT48" s="85"/>
      <c r="KDU48" s="85"/>
      <c r="KDV48" s="85"/>
      <c r="KDW48" s="85"/>
      <c r="KDX48" s="85"/>
      <c r="KDY48" s="85"/>
      <c r="KDZ48" s="85"/>
      <c r="KEA48" s="85"/>
      <c r="KEB48" s="85"/>
      <c r="KEC48" s="85"/>
      <c r="KED48" s="85"/>
      <c r="KEE48" s="85"/>
      <c r="KEF48" s="85"/>
      <c r="KEG48" s="85"/>
      <c r="KEH48" s="85"/>
      <c r="KEI48" s="85"/>
      <c r="KEJ48" s="85"/>
      <c r="KEK48" s="85"/>
      <c r="KEL48" s="85"/>
      <c r="KEM48" s="85"/>
      <c r="KEN48" s="85"/>
      <c r="KEO48" s="85"/>
      <c r="KEP48" s="85"/>
      <c r="KEQ48" s="85"/>
      <c r="KER48" s="85"/>
      <c r="KES48" s="85"/>
      <c r="KET48" s="85"/>
      <c r="KEU48" s="85"/>
      <c r="KEV48" s="85"/>
      <c r="KEW48" s="85"/>
      <c r="KEX48" s="85"/>
      <c r="KEY48" s="85"/>
      <c r="KEZ48" s="85"/>
      <c r="KFA48" s="85"/>
      <c r="KFB48" s="85"/>
      <c r="KFC48" s="85"/>
      <c r="KFD48" s="85"/>
      <c r="KFE48" s="85"/>
      <c r="KFF48" s="85"/>
      <c r="KFG48" s="85"/>
      <c r="KFH48" s="85"/>
      <c r="KFI48" s="85"/>
      <c r="KFJ48" s="85"/>
      <c r="KFK48" s="85"/>
      <c r="KFL48" s="85"/>
      <c r="KFM48" s="85"/>
      <c r="KFN48" s="85"/>
      <c r="KFO48" s="85"/>
      <c r="KFP48" s="85"/>
      <c r="KFQ48" s="85"/>
      <c r="KFR48" s="85"/>
      <c r="KFS48" s="85"/>
      <c r="KFT48" s="85"/>
      <c r="KFU48" s="85"/>
      <c r="KFV48" s="85"/>
      <c r="KFW48" s="85"/>
      <c r="KFX48" s="85"/>
      <c r="KFY48" s="85"/>
      <c r="KFZ48" s="85"/>
      <c r="KGA48" s="85"/>
      <c r="KGB48" s="85"/>
      <c r="KGC48" s="85"/>
      <c r="KGD48" s="85"/>
      <c r="KGE48" s="85"/>
      <c r="KGF48" s="85"/>
      <c r="KGG48" s="85"/>
      <c r="KGH48" s="85"/>
      <c r="KGI48" s="85"/>
      <c r="KGJ48" s="85"/>
      <c r="KGK48" s="85"/>
      <c r="KGL48" s="85"/>
      <c r="KGM48" s="85"/>
      <c r="KGN48" s="85"/>
      <c r="KGO48" s="85"/>
      <c r="KGP48" s="85"/>
      <c r="KGQ48" s="85"/>
      <c r="KGR48" s="85"/>
      <c r="KGS48" s="85"/>
      <c r="KGT48" s="85"/>
      <c r="KGU48" s="85"/>
      <c r="KGV48" s="85"/>
      <c r="KGW48" s="85"/>
      <c r="KGX48" s="85"/>
      <c r="KGY48" s="85"/>
      <c r="KGZ48" s="85"/>
      <c r="KHA48" s="85"/>
      <c r="KHB48" s="85"/>
      <c r="KHC48" s="85"/>
      <c r="KHD48" s="85"/>
      <c r="KHE48" s="85"/>
      <c r="KHF48" s="85"/>
      <c r="KHG48" s="85"/>
      <c r="KHH48" s="85"/>
      <c r="KHI48" s="85"/>
      <c r="KHJ48" s="85"/>
      <c r="KHK48" s="85"/>
      <c r="KHL48" s="85"/>
      <c r="KHM48" s="85"/>
      <c r="KHN48" s="85"/>
      <c r="KHO48" s="85"/>
      <c r="KHP48" s="85"/>
      <c r="KHQ48" s="85"/>
      <c r="KHR48" s="85"/>
      <c r="KHS48" s="85"/>
      <c r="KHT48" s="85"/>
      <c r="KHU48" s="85"/>
      <c r="KHV48" s="85"/>
      <c r="KHW48" s="85"/>
      <c r="KHX48" s="85"/>
      <c r="KHY48" s="85"/>
      <c r="KHZ48" s="85"/>
      <c r="KIA48" s="85"/>
      <c r="KIB48" s="85"/>
      <c r="KIC48" s="85"/>
      <c r="KID48" s="85"/>
      <c r="KIE48" s="85"/>
      <c r="KIF48" s="85"/>
      <c r="KIG48" s="85"/>
      <c r="KIH48" s="85"/>
      <c r="KII48" s="85"/>
      <c r="KIJ48" s="85"/>
      <c r="KIK48" s="85"/>
      <c r="KIL48" s="85"/>
      <c r="KIM48" s="85"/>
      <c r="KIN48" s="85"/>
      <c r="KIO48" s="85"/>
      <c r="KIP48" s="85"/>
      <c r="KIQ48" s="85"/>
      <c r="KIR48" s="85"/>
      <c r="KIS48" s="85"/>
      <c r="KIT48" s="85"/>
      <c r="KIU48" s="85"/>
      <c r="KIV48" s="85"/>
      <c r="KIW48" s="85"/>
      <c r="KIX48" s="85"/>
      <c r="KIY48" s="85"/>
      <c r="KIZ48" s="85"/>
      <c r="KJA48" s="85"/>
      <c r="KJB48" s="85"/>
      <c r="KJC48" s="85"/>
      <c r="KJD48" s="85"/>
      <c r="KJE48" s="85"/>
      <c r="KJF48" s="85"/>
      <c r="KJG48" s="85"/>
      <c r="KJH48" s="85"/>
      <c r="KJI48" s="85"/>
      <c r="KJJ48" s="85"/>
      <c r="KJK48" s="85"/>
      <c r="KJL48" s="85"/>
      <c r="KJM48" s="85"/>
      <c r="KJN48" s="85"/>
      <c r="KJO48" s="85"/>
      <c r="KJP48" s="85"/>
      <c r="KJQ48" s="85"/>
      <c r="KJR48" s="85"/>
      <c r="KJS48" s="85"/>
      <c r="KJT48" s="85"/>
      <c r="KJU48" s="85"/>
      <c r="KJV48" s="85"/>
      <c r="KJW48" s="85"/>
      <c r="KJX48" s="85"/>
      <c r="KJY48" s="85"/>
      <c r="KJZ48" s="85"/>
      <c r="KKA48" s="85"/>
      <c r="KKB48" s="85"/>
      <c r="KKC48" s="85"/>
      <c r="KKD48" s="85"/>
      <c r="KKE48" s="85"/>
      <c r="KKF48" s="85"/>
      <c r="KKG48" s="85"/>
      <c r="KKH48" s="85"/>
      <c r="KKI48" s="85"/>
      <c r="KKJ48" s="85"/>
      <c r="KKK48" s="85"/>
      <c r="KKL48" s="85"/>
      <c r="KKM48" s="85"/>
      <c r="KKN48" s="85"/>
      <c r="KKO48" s="85"/>
      <c r="KKP48" s="85"/>
      <c r="KKQ48" s="85"/>
      <c r="KKR48" s="85"/>
      <c r="KKS48" s="85"/>
      <c r="KKT48" s="85"/>
      <c r="KKU48" s="85"/>
      <c r="KKV48" s="85"/>
      <c r="KKW48" s="85"/>
      <c r="KKX48" s="85"/>
      <c r="KKY48" s="85"/>
      <c r="KKZ48" s="85"/>
      <c r="KLA48" s="85"/>
      <c r="KLB48" s="85"/>
      <c r="KLC48" s="85"/>
      <c r="KLD48" s="85"/>
      <c r="KLE48" s="85"/>
      <c r="KLF48" s="85"/>
      <c r="KLG48" s="85"/>
      <c r="KLH48" s="85"/>
      <c r="KLI48" s="85"/>
      <c r="KLJ48" s="85"/>
      <c r="KLK48" s="85"/>
      <c r="KLL48" s="85"/>
      <c r="KLM48" s="85"/>
      <c r="KLN48" s="85"/>
      <c r="KLO48" s="85"/>
      <c r="KLP48" s="85"/>
      <c r="KLQ48" s="85"/>
      <c r="KLR48" s="85"/>
      <c r="KLS48" s="85"/>
      <c r="KLT48" s="85"/>
      <c r="KLU48" s="85"/>
      <c r="KLV48" s="85"/>
      <c r="KLW48" s="85"/>
      <c r="KLX48" s="85"/>
      <c r="KLY48" s="85"/>
      <c r="KLZ48" s="85"/>
      <c r="KMA48" s="85"/>
      <c r="KMB48" s="85"/>
      <c r="KMC48" s="85"/>
      <c r="KMD48" s="85"/>
      <c r="KME48" s="85"/>
      <c r="KMF48" s="85"/>
      <c r="KMG48" s="85"/>
      <c r="KMH48" s="85"/>
      <c r="KMI48" s="85"/>
      <c r="KMJ48" s="85"/>
      <c r="KMK48" s="85"/>
      <c r="KML48" s="85"/>
      <c r="KMM48" s="85"/>
      <c r="KMN48" s="85"/>
      <c r="KMO48" s="85"/>
      <c r="KMP48" s="85"/>
      <c r="KMQ48" s="85"/>
      <c r="KMR48" s="85"/>
      <c r="KMS48" s="85"/>
      <c r="KMT48" s="85"/>
      <c r="KMU48" s="85"/>
      <c r="KMV48" s="85"/>
      <c r="KMW48" s="85"/>
      <c r="KMX48" s="85"/>
      <c r="KMY48" s="85"/>
      <c r="KMZ48" s="85"/>
      <c r="KNA48" s="85"/>
      <c r="KNB48" s="85"/>
      <c r="KNC48" s="85"/>
      <c r="KND48" s="85"/>
      <c r="KNE48" s="85"/>
      <c r="KNF48" s="85"/>
      <c r="KNG48" s="85"/>
      <c r="KNH48" s="85"/>
      <c r="KNI48" s="85"/>
      <c r="KNJ48" s="85"/>
      <c r="KNK48" s="85"/>
      <c r="KNL48" s="85"/>
      <c r="KNM48" s="85"/>
      <c r="KNN48" s="85"/>
      <c r="KNO48" s="85"/>
      <c r="KNP48" s="85"/>
      <c r="KNQ48" s="85"/>
      <c r="KNR48" s="85"/>
      <c r="KNS48" s="85"/>
      <c r="KNT48" s="85"/>
      <c r="KNU48" s="85"/>
      <c r="KNV48" s="85"/>
      <c r="KNW48" s="85"/>
      <c r="KNX48" s="85"/>
      <c r="KNY48" s="85"/>
      <c r="KNZ48" s="85"/>
      <c r="KOA48" s="85"/>
      <c r="KOB48" s="85"/>
      <c r="KOC48" s="85"/>
      <c r="KOD48" s="85"/>
      <c r="KOE48" s="85"/>
      <c r="KOF48" s="85"/>
      <c r="KOG48" s="85"/>
      <c r="KOH48" s="85"/>
      <c r="KOI48" s="85"/>
      <c r="KOJ48" s="85"/>
      <c r="KOK48" s="85"/>
      <c r="KOL48" s="85"/>
      <c r="KOM48" s="85"/>
      <c r="KON48" s="85"/>
      <c r="KOO48" s="85"/>
      <c r="KOP48" s="85"/>
      <c r="KOQ48" s="85"/>
      <c r="KOR48" s="85"/>
      <c r="KOS48" s="85"/>
      <c r="KOT48" s="85"/>
      <c r="KOU48" s="85"/>
      <c r="KOV48" s="85"/>
      <c r="KOW48" s="85"/>
      <c r="KOX48" s="85"/>
      <c r="KOY48" s="85"/>
      <c r="KOZ48" s="85"/>
      <c r="KPA48" s="85"/>
      <c r="KPB48" s="85"/>
      <c r="KPC48" s="85"/>
      <c r="KPD48" s="85"/>
      <c r="KPE48" s="85"/>
      <c r="KPF48" s="85"/>
      <c r="KPG48" s="85"/>
      <c r="KPH48" s="85"/>
      <c r="KPI48" s="85"/>
      <c r="KPJ48" s="85"/>
      <c r="KPK48" s="85"/>
      <c r="KPL48" s="85"/>
      <c r="KPM48" s="85"/>
      <c r="KPN48" s="85"/>
      <c r="KPO48" s="85"/>
      <c r="KPP48" s="85"/>
      <c r="KPQ48" s="85"/>
      <c r="KPR48" s="85"/>
      <c r="KPS48" s="85"/>
      <c r="KPT48" s="85"/>
      <c r="KPU48" s="85"/>
      <c r="KPV48" s="85"/>
      <c r="KPW48" s="85"/>
      <c r="KPX48" s="85"/>
      <c r="KPY48" s="85"/>
      <c r="KPZ48" s="85"/>
      <c r="KQA48" s="85"/>
      <c r="KQB48" s="85"/>
      <c r="KQC48" s="85"/>
      <c r="KQD48" s="85"/>
      <c r="KQE48" s="85"/>
      <c r="KQF48" s="85"/>
      <c r="KQG48" s="85"/>
      <c r="KQH48" s="85"/>
      <c r="KQI48" s="85"/>
      <c r="KQJ48" s="85"/>
      <c r="KQK48" s="85"/>
      <c r="KQL48" s="85"/>
      <c r="KQM48" s="85"/>
      <c r="KQN48" s="85"/>
      <c r="KQO48" s="85"/>
      <c r="KQP48" s="85"/>
      <c r="KQQ48" s="85"/>
      <c r="KQR48" s="85"/>
      <c r="KQS48" s="85"/>
      <c r="KQT48" s="85"/>
      <c r="KQU48" s="85"/>
      <c r="KQV48" s="85"/>
      <c r="KQW48" s="85"/>
      <c r="KQX48" s="85"/>
      <c r="KQY48" s="85"/>
      <c r="KQZ48" s="85"/>
      <c r="KRA48" s="85"/>
      <c r="KRB48" s="85"/>
      <c r="KRC48" s="85"/>
      <c r="KRD48" s="85"/>
      <c r="KRE48" s="85"/>
      <c r="KRF48" s="85"/>
      <c r="KRG48" s="85"/>
      <c r="KRH48" s="85"/>
      <c r="KRI48" s="85"/>
      <c r="KRJ48" s="85"/>
      <c r="KRK48" s="85"/>
      <c r="KRL48" s="85"/>
      <c r="KRM48" s="85"/>
      <c r="KRN48" s="85"/>
      <c r="KRO48" s="85"/>
      <c r="KRP48" s="85"/>
      <c r="KRQ48" s="85"/>
      <c r="KRR48" s="85"/>
      <c r="KRS48" s="85"/>
      <c r="KRT48" s="85"/>
      <c r="KRU48" s="85"/>
      <c r="KRV48" s="85"/>
      <c r="KRW48" s="85"/>
      <c r="KRX48" s="85"/>
      <c r="KRY48" s="85"/>
      <c r="KRZ48" s="85"/>
      <c r="KSA48" s="85"/>
      <c r="KSB48" s="85"/>
      <c r="KSC48" s="85"/>
      <c r="KSD48" s="85"/>
      <c r="KSE48" s="85"/>
      <c r="KSF48" s="85"/>
      <c r="KSG48" s="85"/>
      <c r="KSH48" s="85"/>
      <c r="KSI48" s="85"/>
      <c r="KSJ48" s="85"/>
      <c r="KSK48" s="85"/>
      <c r="KSL48" s="85"/>
      <c r="KSM48" s="85"/>
      <c r="KSN48" s="85"/>
      <c r="KSO48" s="85"/>
      <c r="KSP48" s="85"/>
      <c r="KSQ48" s="85"/>
      <c r="KSR48" s="85"/>
      <c r="KSS48" s="85"/>
      <c r="KST48" s="85"/>
      <c r="KSU48" s="85"/>
      <c r="KSV48" s="85"/>
      <c r="KSW48" s="85"/>
      <c r="KSX48" s="85"/>
      <c r="KSY48" s="85"/>
      <c r="KSZ48" s="85"/>
      <c r="KTA48" s="85"/>
      <c r="KTB48" s="85"/>
      <c r="KTC48" s="85"/>
      <c r="KTD48" s="85"/>
      <c r="KTE48" s="85"/>
      <c r="KTF48" s="85"/>
      <c r="KTG48" s="85"/>
      <c r="KTH48" s="85"/>
      <c r="KTI48" s="85"/>
      <c r="KTJ48" s="85"/>
      <c r="KTK48" s="85"/>
      <c r="KTL48" s="85"/>
      <c r="KTM48" s="85"/>
      <c r="KTN48" s="85"/>
      <c r="KTO48" s="85"/>
      <c r="KTP48" s="85"/>
      <c r="KTQ48" s="85"/>
      <c r="KTR48" s="85"/>
      <c r="KTS48" s="85"/>
      <c r="KTT48" s="85"/>
      <c r="KTU48" s="85"/>
      <c r="KTV48" s="85"/>
      <c r="KTW48" s="85"/>
      <c r="KTX48" s="85"/>
      <c r="KTY48" s="85"/>
      <c r="KTZ48" s="85"/>
      <c r="KUA48" s="85"/>
      <c r="KUB48" s="85"/>
      <c r="KUC48" s="85"/>
      <c r="KUD48" s="85"/>
      <c r="KUE48" s="85"/>
      <c r="KUF48" s="85"/>
      <c r="KUG48" s="85"/>
      <c r="KUH48" s="85"/>
      <c r="KUI48" s="85"/>
      <c r="KUJ48" s="85"/>
      <c r="KUK48" s="85"/>
      <c r="KUL48" s="85"/>
      <c r="KUM48" s="85"/>
      <c r="KUN48" s="85"/>
      <c r="KUO48" s="85"/>
      <c r="KUP48" s="85"/>
      <c r="KUQ48" s="85"/>
      <c r="KUR48" s="85"/>
      <c r="KUS48" s="85"/>
      <c r="KUT48" s="85"/>
      <c r="KUU48" s="85"/>
      <c r="KUV48" s="85"/>
      <c r="KUW48" s="85"/>
      <c r="KUX48" s="85"/>
      <c r="KUY48" s="85"/>
      <c r="KUZ48" s="85"/>
      <c r="KVA48" s="85"/>
      <c r="KVB48" s="85"/>
      <c r="KVC48" s="85"/>
      <c r="KVD48" s="85"/>
      <c r="KVE48" s="85"/>
      <c r="KVF48" s="85"/>
      <c r="KVG48" s="85"/>
      <c r="KVH48" s="85"/>
      <c r="KVI48" s="85"/>
      <c r="KVJ48" s="85"/>
      <c r="KVK48" s="85"/>
      <c r="KVL48" s="85"/>
      <c r="KVM48" s="85"/>
      <c r="KVN48" s="85"/>
      <c r="KVO48" s="85"/>
      <c r="KVP48" s="85"/>
      <c r="KVQ48" s="85"/>
      <c r="KVR48" s="85"/>
      <c r="KVS48" s="85"/>
      <c r="KVT48" s="85"/>
      <c r="KVU48" s="85"/>
      <c r="KVV48" s="85"/>
      <c r="KVW48" s="85"/>
      <c r="KVX48" s="85"/>
      <c r="KVY48" s="85"/>
      <c r="KVZ48" s="85"/>
      <c r="KWA48" s="85"/>
      <c r="KWB48" s="85"/>
      <c r="KWC48" s="85"/>
      <c r="KWD48" s="85"/>
      <c r="KWE48" s="85"/>
      <c r="KWF48" s="85"/>
      <c r="KWG48" s="85"/>
      <c r="KWH48" s="85"/>
      <c r="KWI48" s="85"/>
      <c r="KWJ48" s="85"/>
      <c r="KWK48" s="85"/>
      <c r="KWL48" s="85"/>
      <c r="KWM48" s="85"/>
      <c r="KWN48" s="85"/>
      <c r="KWO48" s="85"/>
      <c r="KWP48" s="85"/>
      <c r="KWQ48" s="85"/>
      <c r="KWR48" s="85"/>
      <c r="KWS48" s="85"/>
      <c r="KWT48" s="85"/>
      <c r="KWU48" s="85"/>
      <c r="KWV48" s="85"/>
      <c r="KWW48" s="85"/>
      <c r="KWX48" s="85"/>
      <c r="KWY48" s="85"/>
      <c r="KWZ48" s="85"/>
      <c r="KXA48" s="85"/>
      <c r="KXB48" s="85"/>
      <c r="KXC48" s="85"/>
      <c r="KXD48" s="85"/>
      <c r="KXE48" s="85"/>
      <c r="KXF48" s="85"/>
      <c r="KXG48" s="85"/>
      <c r="KXH48" s="85"/>
      <c r="KXI48" s="85"/>
      <c r="KXJ48" s="85"/>
      <c r="KXK48" s="85"/>
      <c r="KXL48" s="85"/>
      <c r="KXM48" s="85"/>
      <c r="KXN48" s="85"/>
      <c r="KXO48" s="85"/>
      <c r="KXP48" s="85"/>
      <c r="KXQ48" s="85"/>
      <c r="KXR48" s="85"/>
      <c r="KXS48" s="85"/>
      <c r="KXT48" s="85"/>
      <c r="KXU48" s="85"/>
      <c r="KXV48" s="85"/>
      <c r="KXW48" s="85"/>
      <c r="KXX48" s="85"/>
      <c r="KXY48" s="85"/>
      <c r="KXZ48" s="85"/>
      <c r="KYA48" s="85"/>
      <c r="KYB48" s="85"/>
      <c r="KYC48" s="85"/>
      <c r="KYD48" s="85"/>
      <c r="KYE48" s="85"/>
      <c r="KYF48" s="85"/>
      <c r="KYG48" s="85"/>
      <c r="KYH48" s="85"/>
      <c r="KYI48" s="85"/>
      <c r="KYJ48" s="85"/>
      <c r="KYK48" s="85"/>
      <c r="KYL48" s="85"/>
      <c r="KYM48" s="85"/>
      <c r="KYN48" s="85"/>
      <c r="KYO48" s="85"/>
      <c r="KYP48" s="85"/>
      <c r="KYQ48" s="85"/>
      <c r="KYR48" s="85"/>
      <c r="KYS48" s="85"/>
      <c r="KYT48" s="85"/>
      <c r="KYU48" s="85"/>
      <c r="KYV48" s="85"/>
      <c r="KYW48" s="85"/>
      <c r="KYX48" s="85"/>
      <c r="KYY48" s="85"/>
      <c r="KYZ48" s="85"/>
      <c r="KZA48" s="85"/>
      <c r="KZB48" s="85"/>
      <c r="KZC48" s="85"/>
      <c r="KZD48" s="85"/>
      <c r="KZE48" s="85"/>
      <c r="KZF48" s="85"/>
      <c r="KZG48" s="85"/>
      <c r="KZH48" s="85"/>
      <c r="KZI48" s="85"/>
      <c r="KZJ48" s="85"/>
      <c r="KZK48" s="85"/>
      <c r="KZL48" s="85"/>
      <c r="KZM48" s="85"/>
      <c r="KZN48" s="85"/>
      <c r="KZO48" s="85"/>
      <c r="KZP48" s="85"/>
      <c r="KZQ48" s="85"/>
      <c r="KZR48" s="85"/>
      <c r="KZS48" s="85"/>
      <c r="KZT48" s="85"/>
      <c r="KZU48" s="85"/>
      <c r="KZV48" s="85"/>
      <c r="KZW48" s="85"/>
      <c r="KZX48" s="85"/>
      <c r="KZY48" s="85"/>
      <c r="KZZ48" s="85"/>
      <c r="LAA48" s="85"/>
      <c r="LAB48" s="85"/>
      <c r="LAC48" s="85"/>
      <c r="LAD48" s="85"/>
      <c r="LAE48" s="85"/>
      <c r="LAF48" s="85"/>
      <c r="LAG48" s="85"/>
      <c r="LAH48" s="85"/>
      <c r="LAI48" s="85"/>
      <c r="LAJ48" s="85"/>
      <c r="LAK48" s="85"/>
      <c r="LAL48" s="85"/>
      <c r="LAM48" s="85"/>
      <c r="LAN48" s="85"/>
      <c r="LAO48" s="85"/>
      <c r="LAP48" s="85"/>
      <c r="LAQ48" s="85"/>
      <c r="LAR48" s="85"/>
      <c r="LAS48" s="85"/>
      <c r="LAT48" s="85"/>
      <c r="LAU48" s="85"/>
      <c r="LAV48" s="85"/>
      <c r="LAW48" s="85"/>
      <c r="LAX48" s="85"/>
      <c r="LAY48" s="85"/>
      <c r="LAZ48" s="85"/>
      <c r="LBA48" s="85"/>
      <c r="LBB48" s="85"/>
      <c r="LBC48" s="85"/>
      <c r="LBD48" s="85"/>
      <c r="LBE48" s="85"/>
      <c r="LBF48" s="85"/>
      <c r="LBG48" s="85"/>
      <c r="LBH48" s="85"/>
      <c r="LBI48" s="85"/>
      <c r="LBJ48" s="85"/>
      <c r="LBK48" s="85"/>
      <c r="LBL48" s="85"/>
      <c r="LBM48" s="85"/>
      <c r="LBN48" s="85"/>
      <c r="LBO48" s="85"/>
      <c r="LBP48" s="85"/>
      <c r="LBQ48" s="85"/>
      <c r="LBR48" s="85"/>
      <c r="LBS48" s="85"/>
      <c r="LBT48" s="85"/>
      <c r="LBU48" s="85"/>
      <c r="LBV48" s="85"/>
      <c r="LBW48" s="85"/>
      <c r="LBX48" s="85"/>
      <c r="LBY48" s="85"/>
      <c r="LBZ48" s="85"/>
      <c r="LCA48" s="85"/>
      <c r="LCB48" s="85"/>
      <c r="LCC48" s="85"/>
      <c r="LCD48" s="85"/>
      <c r="LCE48" s="85"/>
      <c r="LCF48" s="85"/>
      <c r="LCG48" s="85"/>
      <c r="LCH48" s="85"/>
      <c r="LCI48" s="85"/>
      <c r="LCJ48" s="85"/>
      <c r="LCK48" s="85"/>
      <c r="LCL48" s="85"/>
      <c r="LCM48" s="85"/>
      <c r="LCN48" s="85"/>
      <c r="LCO48" s="85"/>
      <c r="LCP48" s="85"/>
      <c r="LCQ48" s="85"/>
      <c r="LCR48" s="85"/>
      <c r="LCS48" s="85"/>
      <c r="LCT48" s="85"/>
      <c r="LCU48" s="85"/>
      <c r="LCV48" s="85"/>
      <c r="LCW48" s="85"/>
      <c r="LCX48" s="85"/>
      <c r="LCY48" s="85"/>
      <c r="LCZ48" s="85"/>
      <c r="LDA48" s="85"/>
      <c r="LDB48" s="85"/>
      <c r="LDC48" s="85"/>
      <c r="LDD48" s="85"/>
      <c r="LDE48" s="85"/>
      <c r="LDF48" s="85"/>
      <c r="LDG48" s="85"/>
      <c r="LDH48" s="85"/>
      <c r="LDI48" s="85"/>
      <c r="LDJ48" s="85"/>
      <c r="LDK48" s="85"/>
      <c r="LDL48" s="85"/>
      <c r="LDM48" s="85"/>
      <c r="LDN48" s="85"/>
      <c r="LDO48" s="85"/>
      <c r="LDP48" s="85"/>
      <c r="LDQ48" s="85"/>
      <c r="LDR48" s="85"/>
      <c r="LDS48" s="85"/>
      <c r="LDT48" s="85"/>
      <c r="LDU48" s="85"/>
      <c r="LDV48" s="85"/>
      <c r="LDW48" s="85"/>
      <c r="LDX48" s="85"/>
      <c r="LDY48" s="85"/>
      <c r="LDZ48" s="85"/>
      <c r="LEA48" s="85"/>
      <c r="LEB48" s="85"/>
      <c r="LEC48" s="85"/>
      <c r="LED48" s="85"/>
      <c r="LEE48" s="85"/>
      <c r="LEF48" s="85"/>
      <c r="LEG48" s="85"/>
      <c r="LEH48" s="85"/>
      <c r="LEI48" s="85"/>
      <c r="LEJ48" s="85"/>
      <c r="LEK48" s="85"/>
      <c r="LEL48" s="85"/>
      <c r="LEM48" s="85"/>
      <c r="LEN48" s="85"/>
      <c r="LEO48" s="85"/>
      <c r="LEP48" s="85"/>
      <c r="LEQ48" s="85"/>
      <c r="LER48" s="85"/>
      <c r="LES48" s="85"/>
      <c r="LET48" s="85"/>
      <c r="LEU48" s="85"/>
      <c r="LEV48" s="85"/>
      <c r="LEW48" s="85"/>
      <c r="LEX48" s="85"/>
      <c r="LEY48" s="85"/>
      <c r="LEZ48" s="85"/>
      <c r="LFA48" s="85"/>
      <c r="LFB48" s="85"/>
      <c r="LFC48" s="85"/>
      <c r="LFD48" s="85"/>
      <c r="LFE48" s="85"/>
      <c r="LFF48" s="85"/>
      <c r="LFG48" s="85"/>
      <c r="LFH48" s="85"/>
      <c r="LFI48" s="85"/>
      <c r="LFJ48" s="85"/>
      <c r="LFK48" s="85"/>
      <c r="LFL48" s="85"/>
      <c r="LFM48" s="85"/>
      <c r="LFN48" s="85"/>
      <c r="LFO48" s="85"/>
      <c r="LFP48" s="85"/>
      <c r="LFQ48" s="85"/>
      <c r="LFR48" s="85"/>
      <c r="LFS48" s="85"/>
      <c r="LFT48" s="85"/>
      <c r="LFU48" s="85"/>
      <c r="LFV48" s="85"/>
      <c r="LFW48" s="85"/>
      <c r="LFX48" s="85"/>
      <c r="LFY48" s="85"/>
      <c r="LFZ48" s="85"/>
      <c r="LGA48" s="85"/>
      <c r="LGB48" s="85"/>
      <c r="LGC48" s="85"/>
      <c r="LGD48" s="85"/>
      <c r="LGE48" s="85"/>
      <c r="LGF48" s="85"/>
      <c r="LGG48" s="85"/>
      <c r="LGH48" s="85"/>
      <c r="LGI48" s="85"/>
      <c r="LGJ48" s="85"/>
      <c r="LGK48" s="85"/>
      <c r="LGL48" s="85"/>
      <c r="LGM48" s="85"/>
      <c r="LGN48" s="85"/>
      <c r="LGO48" s="85"/>
      <c r="LGP48" s="85"/>
      <c r="LGQ48" s="85"/>
      <c r="LGR48" s="85"/>
      <c r="LGS48" s="85"/>
      <c r="LGT48" s="85"/>
      <c r="LGU48" s="85"/>
      <c r="LGV48" s="85"/>
      <c r="LGW48" s="85"/>
      <c r="LGX48" s="85"/>
      <c r="LGY48" s="85"/>
      <c r="LGZ48" s="85"/>
      <c r="LHA48" s="85"/>
      <c r="LHB48" s="85"/>
      <c r="LHC48" s="85"/>
      <c r="LHD48" s="85"/>
      <c r="LHE48" s="85"/>
      <c r="LHF48" s="85"/>
      <c r="LHG48" s="85"/>
      <c r="LHH48" s="85"/>
      <c r="LHI48" s="85"/>
      <c r="LHJ48" s="85"/>
      <c r="LHK48" s="85"/>
      <c r="LHL48" s="85"/>
      <c r="LHM48" s="85"/>
      <c r="LHN48" s="85"/>
      <c r="LHO48" s="85"/>
      <c r="LHP48" s="85"/>
      <c r="LHQ48" s="85"/>
      <c r="LHR48" s="85"/>
      <c r="LHS48" s="85"/>
      <c r="LHT48" s="85"/>
      <c r="LHU48" s="85"/>
      <c r="LHV48" s="85"/>
      <c r="LHW48" s="85"/>
      <c r="LHX48" s="85"/>
      <c r="LHY48" s="85"/>
      <c r="LHZ48" s="85"/>
      <c r="LIA48" s="85"/>
      <c r="LIB48" s="85"/>
      <c r="LIC48" s="85"/>
      <c r="LID48" s="85"/>
      <c r="LIE48" s="85"/>
      <c r="LIF48" s="85"/>
      <c r="LIG48" s="85"/>
      <c r="LIH48" s="85"/>
      <c r="LII48" s="85"/>
      <c r="LIJ48" s="85"/>
      <c r="LIK48" s="85"/>
      <c r="LIL48" s="85"/>
      <c r="LIM48" s="85"/>
      <c r="LIN48" s="85"/>
      <c r="LIO48" s="85"/>
      <c r="LIP48" s="85"/>
      <c r="LIQ48" s="85"/>
      <c r="LIR48" s="85"/>
      <c r="LIS48" s="85"/>
      <c r="LIT48" s="85"/>
      <c r="LIU48" s="85"/>
      <c r="LIV48" s="85"/>
      <c r="LIW48" s="85"/>
      <c r="LIX48" s="85"/>
      <c r="LIY48" s="85"/>
      <c r="LIZ48" s="85"/>
      <c r="LJA48" s="85"/>
      <c r="LJB48" s="85"/>
      <c r="LJC48" s="85"/>
      <c r="LJD48" s="85"/>
      <c r="LJE48" s="85"/>
      <c r="LJF48" s="85"/>
      <c r="LJG48" s="85"/>
      <c r="LJH48" s="85"/>
      <c r="LJI48" s="85"/>
      <c r="LJJ48" s="85"/>
      <c r="LJK48" s="85"/>
      <c r="LJL48" s="85"/>
      <c r="LJM48" s="85"/>
      <c r="LJN48" s="85"/>
      <c r="LJO48" s="85"/>
      <c r="LJP48" s="85"/>
      <c r="LJQ48" s="85"/>
      <c r="LJR48" s="85"/>
      <c r="LJS48" s="85"/>
      <c r="LJT48" s="85"/>
      <c r="LJU48" s="85"/>
      <c r="LJV48" s="85"/>
      <c r="LJW48" s="85"/>
      <c r="LJX48" s="85"/>
      <c r="LJY48" s="85"/>
      <c r="LJZ48" s="85"/>
      <c r="LKA48" s="85"/>
      <c r="LKB48" s="85"/>
      <c r="LKC48" s="85"/>
      <c r="LKD48" s="85"/>
      <c r="LKE48" s="85"/>
      <c r="LKF48" s="85"/>
      <c r="LKG48" s="85"/>
      <c r="LKH48" s="85"/>
      <c r="LKI48" s="85"/>
      <c r="LKJ48" s="85"/>
      <c r="LKK48" s="85"/>
      <c r="LKL48" s="85"/>
      <c r="LKM48" s="85"/>
      <c r="LKN48" s="85"/>
      <c r="LKO48" s="85"/>
      <c r="LKP48" s="85"/>
      <c r="LKQ48" s="85"/>
      <c r="LKR48" s="85"/>
      <c r="LKS48" s="85"/>
      <c r="LKT48" s="85"/>
      <c r="LKU48" s="85"/>
      <c r="LKV48" s="85"/>
      <c r="LKW48" s="85"/>
      <c r="LKX48" s="85"/>
      <c r="LKY48" s="85"/>
      <c r="LKZ48" s="85"/>
      <c r="LLA48" s="85"/>
      <c r="LLB48" s="85"/>
      <c r="LLC48" s="85"/>
      <c r="LLD48" s="85"/>
      <c r="LLE48" s="85"/>
      <c r="LLF48" s="85"/>
      <c r="LLG48" s="85"/>
      <c r="LLH48" s="85"/>
      <c r="LLI48" s="85"/>
      <c r="LLJ48" s="85"/>
      <c r="LLK48" s="85"/>
      <c r="LLL48" s="85"/>
      <c r="LLM48" s="85"/>
      <c r="LLN48" s="85"/>
      <c r="LLO48" s="85"/>
      <c r="LLP48" s="85"/>
      <c r="LLQ48" s="85"/>
      <c r="LLR48" s="85"/>
      <c r="LLS48" s="85"/>
      <c r="LLT48" s="85"/>
      <c r="LLU48" s="85"/>
      <c r="LLV48" s="85"/>
      <c r="LLW48" s="85"/>
      <c r="LLX48" s="85"/>
      <c r="LLY48" s="85"/>
      <c r="LLZ48" s="85"/>
      <c r="LMA48" s="85"/>
      <c r="LMB48" s="85"/>
      <c r="LMC48" s="85"/>
      <c r="LMD48" s="85"/>
      <c r="LME48" s="85"/>
      <c r="LMF48" s="85"/>
      <c r="LMG48" s="85"/>
      <c r="LMH48" s="85"/>
      <c r="LMI48" s="85"/>
      <c r="LMJ48" s="85"/>
      <c r="LMK48" s="85"/>
      <c r="LML48" s="85"/>
      <c r="LMM48" s="85"/>
      <c r="LMN48" s="85"/>
      <c r="LMO48" s="85"/>
      <c r="LMP48" s="85"/>
      <c r="LMQ48" s="85"/>
      <c r="LMR48" s="85"/>
      <c r="LMS48" s="85"/>
      <c r="LMT48" s="85"/>
      <c r="LMU48" s="85"/>
      <c r="LMV48" s="85"/>
      <c r="LMW48" s="85"/>
      <c r="LMX48" s="85"/>
      <c r="LMY48" s="85"/>
      <c r="LMZ48" s="85"/>
      <c r="LNA48" s="85"/>
      <c r="LNB48" s="85"/>
      <c r="LNC48" s="85"/>
      <c r="LND48" s="85"/>
      <c r="LNE48" s="85"/>
      <c r="LNF48" s="85"/>
      <c r="LNG48" s="85"/>
      <c r="LNH48" s="85"/>
      <c r="LNI48" s="85"/>
      <c r="LNJ48" s="85"/>
      <c r="LNK48" s="85"/>
      <c r="LNL48" s="85"/>
      <c r="LNM48" s="85"/>
      <c r="LNN48" s="85"/>
      <c r="LNO48" s="85"/>
      <c r="LNP48" s="85"/>
      <c r="LNQ48" s="85"/>
      <c r="LNR48" s="85"/>
      <c r="LNS48" s="85"/>
      <c r="LNT48" s="85"/>
      <c r="LNU48" s="85"/>
      <c r="LNV48" s="85"/>
      <c r="LNW48" s="85"/>
      <c r="LNX48" s="85"/>
      <c r="LNY48" s="85"/>
      <c r="LNZ48" s="85"/>
      <c r="LOA48" s="85"/>
      <c r="LOB48" s="85"/>
      <c r="LOC48" s="85"/>
      <c r="LOD48" s="85"/>
      <c r="LOE48" s="85"/>
      <c r="LOF48" s="85"/>
      <c r="LOG48" s="85"/>
      <c r="LOH48" s="85"/>
      <c r="LOI48" s="85"/>
      <c r="LOJ48" s="85"/>
      <c r="LOK48" s="85"/>
      <c r="LOL48" s="85"/>
      <c r="LOM48" s="85"/>
      <c r="LON48" s="85"/>
      <c r="LOO48" s="85"/>
      <c r="LOP48" s="85"/>
      <c r="LOQ48" s="85"/>
      <c r="LOR48" s="85"/>
      <c r="LOS48" s="85"/>
      <c r="LOT48" s="85"/>
      <c r="LOU48" s="85"/>
      <c r="LOV48" s="85"/>
      <c r="LOW48" s="85"/>
      <c r="LOX48" s="85"/>
      <c r="LOY48" s="85"/>
      <c r="LOZ48" s="85"/>
      <c r="LPA48" s="85"/>
      <c r="LPB48" s="85"/>
      <c r="LPC48" s="85"/>
      <c r="LPD48" s="85"/>
      <c r="LPE48" s="85"/>
      <c r="LPF48" s="85"/>
      <c r="LPG48" s="85"/>
      <c r="LPH48" s="85"/>
      <c r="LPI48" s="85"/>
      <c r="LPJ48" s="85"/>
      <c r="LPK48" s="85"/>
      <c r="LPL48" s="85"/>
      <c r="LPM48" s="85"/>
      <c r="LPN48" s="85"/>
      <c r="LPO48" s="85"/>
      <c r="LPP48" s="85"/>
      <c r="LPQ48" s="85"/>
      <c r="LPR48" s="85"/>
      <c r="LPS48" s="85"/>
      <c r="LPT48" s="85"/>
      <c r="LPU48" s="85"/>
      <c r="LPV48" s="85"/>
      <c r="LPW48" s="85"/>
      <c r="LPX48" s="85"/>
      <c r="LPY48" s="85"/>
      <c r="LPZ48" s="85"/>
      <c r="LQA48" s="85"/>
      <c r="LQB48" s="85"/>
      <c r="LQC48" s="85"/>
      <c r="LQD48" s="85"/>
      <c r="LQE48" s="85"/>
      <c r="LQF48" s="85"/>
      <c r="LQG48" s="85"/>
      <c r="LQH48" s="85"/>
      <c r="LQI48" s="85"/>
      <c r="LQJ48" s="85"/>
      <c r="LQK48" s="85"/>
      <c r="LQL48" s="85"/>
      <c r="LQM48" s="85"/>
      <c r="LQN48" s="85"/>
      <c r="LQO48" s="85"/>
      <c r="LQP48" s="85"/>
      <c r="LQQ48" s="85"/>
      <c r="LQR48" s="85"/>
      <c r="LQS48" s="85"/>
      <c r="LQT48" s="85"/>
      <c r="LQU48" s="85"/>
      <c r="LQV48" s="85"/>
      <c r="LQW48" s="85"/>
      <c r="LQX48" s="85"/>
      <c r="LQY48" s="85"/>
      <c r="LQZ48" s="85"/>
      <c r="LRA48" s="85"/>
      <c r="LRB48" s="85"/>
      <c r="LRC48" s="85"/>
      <c r="LRD48" s="85"/>
      <c r="LRE48" s="85"/>
      <c r="LRF48" s="85"/>
      <c r="LRG48" s="85"/>
      <c r="LRH48" s="85"/>
      <c r="LRI48" s="85"/>
      <c r="LRJ48" s="85"/>
      <c r="LRK48" s="85"/>
      <c r="LRL48" s="85"/>
      <c r="LRM48" s="85"/>
      <c r="LRN48" s="85"/>
      <c r="LRO48" s="85"/>
      <c r="LRP48" s="85"/>
      <c r="LRQ48" s="85"/>
      <c r="LRR48" s="85"/>
      <c r="LRS48" s="85"/>
      <c r="LRT48" s="85"/>
      <c r="LRU48" s="85"/>
      <c r="LRV48" s="85"/>
      <c r="LRW48" s="85"/>
      <c r="LRX48" s="85"/>
      <c r="LRY48" s="85"/>
      <c r="LRZ48" s="85"/>
      <c r="LSA48" s="85"/>
      <c r="LSB48" s="85"/>
      <c r="LSC48" s="85"/>
      <c r="LSD48" s="85"/>
      <c r="LSE48" s="85"/>
      <c r="LSF48" s="85"/>
      <c r="LSG48" s="85"/>
      <c r="LSH48" s="85"/>
      <c r="LSI48" s="85"/>
      <c r="LSJ48" s="85"/>
      <c r="LSK48" s="85"/>
      <c r="LSL48" s="85"/>
      <c r="LSM48" s="85"/>
      <c r="LSN48" s="85"/>
      <c r="LSO48" s="85"/>
      <c r="LSP48" s="85"/>
      <c r="LSQ48" s="85"/>
      <c r="LSR48" s="85"/>
      <c r="LSS48" s="85"/>
      <c r="LST48" s="85"/>
      <c r="LSU48" s="85"/>
      <c r="LSV48" s="85"/>
      <c r="LSW48" s="85"/>
      <c r="LSX48" s="85"/>
      <c r="LSY48" s="85"/>
      <c r="LSZ48" s="85"/>
      <c r="LTA48" s="85"/>
      <c r="LTB48" s="85"/>
      <c r="LTC48" s="85"/>
      <c r="LTD48" s="85"/>
      <c r="LTE48" s="85"/>
      <c r="LTF48" s="85"/>
      <c r="LTG48" s="85"/>
      <c r="LTH48" s="85"/>
      <c r="LTI48" s="85"/>
      <c r="LTJ48" s="85"/>
      <c r="LTK48" s="85"/>
      <c r="LTL48" s="85"/>
      <c r="LTM48" s="85"/>
      <c r="LTN48" s="85"/>
      <c r="LTO48" s="85"/>
      <c r="LTP48" s="85"/>
      <c r="LTQ48" s="85"/>
      <c r="LTR48" s="85"/>
      <c r="LTS48" s="85"/>
      <c r="LTT48" s="85"/>
      <c r="LTU48" s="85"/>
      <c r="LTV48" s="85"/>
      <c r="LTW48" s="85"/>
      <c r="LTX48" s="85"/>
      <c r="LTY48" s="85"/>
      <c r="LTZ48" s="85"/>
      <c r="LUA48" s="85"/>
      <c r="LUB48" s="85"/>
      <c r="LUC48" s="85"/>
      <c r="LUD48" s="85"/>
      <c r="LUE48" s="85"/>
      <c r="LUF48" s="85"/>
      <c r="LUG48" s="85"/>
      <c r="LUH48" s="85"/>
      <c r="LUI48" s="85"/>
      <c r="LUJ48" s="85"/>
      <c r="LUK48" s="85"/>
      <c r="LUL48" s="85"/>
      <c r="LUM48" s="85"/>
      <c r="LUN48" s="85"/>
      <c r="LUO48" s="85"/>
      <c r="LUP48" s="85"/>
      <c r="LUQ48" s="85"/>
      <c r="LUR48" s="85"/>
      <c r="LUS48" s="85"/>
      <c r="LUT48" s="85"/>
      <c r="LUU48" s="85"/>
      <c r="LUV48" s="85"/>
      <c r="LUW48" s="85"/>
      <c r="LUX48" s="85"/>
      <c r="LUY48" s="85"/>
      <c r="LUZ48" s="85"/>
      <c r="LVA48" s="85"/>
      <c r="LVB48" s="85"/>
      <c r="LVC48" s="85"/>
      <c r="LVD48" s="85"/>
      <c r="LVE48" s="85"/>
      <c r="LVF48" s="85"/>
      <c r="LVG48" s="85"/>
      <c r="LVH48" s="85"/>
      <c r="LVI48" s="85"/>
      <c r="LVJ48" s="85"/>
      <c r="LVK48" s="85"/>
      <c r="LVL48" s="85"/>
      <c r="LVM48" s="85"/>
      <c r="LVN48" s="85"/>
      <c r="LVO48" s="85"/>
      <c r="LVP48" s="85"/>
      <c r="LVQ48" s="85"/>
      <c r="LVR48" s="85"/>
      <c r="LVS48" s="85"/>
      <c r="LVT48" s="85"/>
      <c r="LVU48" s="85"/>
      <c r="LVV48" s="85"/>
      <c r="LVW48" s="85"/>
      <c r="LVX48" s="85"/>
      <c r="LVY48" s="85"/>
      <c r="LVZ48" s="85"/>
      <c r="LWA48" s="85"/>
      <c r="LWB48" s="85"/>
      <c r="LWC48" s="85"/>
      <c r="LWD48" s="85"/>
      <c r="LWE48" s="85"/>
      <c r="LWF48" s="85"/>
      <c r="LWG48" s="85"/>
      <c r="LWH48" s="85"/>
      <c r="LWI48" s="85"/>
      <c r="LWJ48" s="85"/>
      <c r="LWK48" s="85"/>
      <c r="LWL48" s="85"/>
      <c r="LWM48" s="85"/>
      <c r="LWN48" s="85"/>
      <c r="LWO48" s="85"/>
      <c r="LWP48" s="85"/>
      <c r="LWQ48" s="85"/>
      <c r="LWR48" s="85"/>
      <c r="LWS48" s="85"/>
      <c r="LWT48" s="85"/>
      <c r="LWU48" s="85"/>
      <c r="LWV48" s="85"/>
      <c r="LWW48" s="85"/>
      <c r="LWX48" s="85"/>
      <c r="LWY48" s="85"/>
      <c r="LWZ48" s="85"/>
      <c r="LXA48" s="85"/>
      <c r="LXB48" s="85"/>
      <c r="LXC48" s="85"/>
      <c r="LXD48" s="85"/>
      <c r="LXE48" s="85"/>
      <c r="LXF48" s="85"/>
      <c r="LXG48" s="85"/>
      <c r="LXH48" s="85"/>
      <c r="LXI48" s="85"/>
      <c r="LXJ48" s="85"/>
      <c r="LXK48" s="85"/>
      <c r="LXL48" s="85"/>
      <c r="LXM48" s="85"/>
      <c r="LXN48" s="85"/>
      <c r="LXO48" s="85"/>
      <c r="LXP48" s="85"/>
      <c r="LXQ48" s="85"/>
      <c r="LXR48" s="85"/>
      <c r="LXS48" s="85"/>
      <c r="LXT48" s="85"/>
      <c r="LXU48" s="85"/>
      <c r="LXV48" s="85"/>
      <c r="LXW48" s="85"/>
      <c r="LXX48" s="85"/>
      <c r="LXY48" s="85"/>
      <c r="LXZ48" s="85"/>
      <c r="LYA48" s="85"/>
      <c r="LYB48" s="85"/>
      <c r="LYC48" s="85"/>
      <c r="LYD48" s="85"/>
      <c r="LYE48" s="85"/>
      <c r="LYF48" s="85"/>
      <c r="LYG48" s="85"/>
      <c r="LYH48" s="85"/>
      <c r="LYI48" s="85"/>
      <c r="LYJ48" s="85"/>
      <c r="LYK48" s="85"/>
      <c r="LYL48" s="85"/>
      <c r="LYM48" s="85"/>
      <c r="LYN48" s="85"/>
      <c r="LYO48" s="85"/>
      <c r="LYP48" s="85"/>
      <c r="LYQ48" s="85"/>
      <c r="LYR48" s="85"/>
      <c r="LYS48" s="85"/>
      <c r="LYT48" s="85"/>
      <c r="LYU48" s="85"/>
      <c r="LYV48" s="85"/>
      <c r="LYW48" s="85"/>
      <c r="LYX48" s="85"/>
      <c r="LYY48" s="85"/>
      <c r="LYZ48" s="85"/>
      <c r="LZA48" s="85"/>
      <c r="LZB48" s="85"/>
      <c r="LZC48" s="85"/>
      <c r="LZD48" s="85"/>
      <c r="LZE48" s="85"/>
      <c r="LZF48" s="85"/>
      <c r="LZG48" s="85"/>
      <c r="LZH48" s="85"/>
      <c r="LZI48" s="85"/>
      <c r="LZJ48" s="85"/>
      <c r="LZK48" s="85"/>
      <c r="LZL48" s="85"/>
      <c r="LZM48" s="85"/>
      <c r="LZN48" s="85"/>
      <c r="LZO48" s="85"/>
      <c r="LZP48" s="85"/>
      <c r="LZQ48" s="85"/>
      <c r="LZR48" s="85"/>
      <c r="LZS48" s="85"/>
      <c r="LZT48" s="85"/>
      <c r="LZU48" s="85"/>
      <c r="LZV48" s="85"/>
      <c r="LZW48" s="85"/>
      <c r="LZX48" s="85"/>
      <c r="LZY48" s="85"/>
      <c r="LZZ48" s="85"/>
      <c r="MAA48" s="85"/>
      <c r="MAB48" s="85"/>
      <c r="MAC48" s="85"/>
      <c r="MAD48" s="85"/>
      <c r="MAE48" s="85"/>
      <c r="MAF48" s="85"/>
      <c r="MAG48" s="85"/>
      <c r="MAH48" s="85"/>
      <c r="MAI48" s="85"/>
      <c r="MAJ48" s="85"/>
      <c r="MAK48" s="85"/>
      <c r="MAL48" s="85"/>
      <c r="MAM48" s="85"/>
      <c r="MAN48" s="85"/>
      <c r="MAO48" s="85"/>
      <c r="MAP48" s="85"/>
      <c r="MAQ48" s="85"/>
      <c r="MAR48" s="85"/>
      <c r="MAS48" s="85"/>
      <c r="MAT48" s="85"/>
      <c r="MAU48" s="85"/>
      <c r="MAV48" s="85"/>
      <c r="MAW48" s="85"/>
      <c r="MAX48" s="85"/>
      <c r="MAY48" s="85"/>
      <c r="MAZ48" s="85"/>
      <c r="MBA48" s="85"/>
      <c r="MBB48" s="85"/>
      <c r="MBC48" s="85"/>
      <c r="MBD48" s="85"/>
      <c r="MBE48" s="85"/>
      <c r="MBF48" s="85"/>
      <c r="MBG48" s="85"/>
      <c r="MBH48" s="85"/>
      <c r="MBI48" s="85"/>
      <c r="MBJ48" s="85"/>
      <c r="MBK48" s="85"/>
      <c r="MBL48" s="85"/>
      <c r="MBM48" s="85"/>
      <c r="MBN48" s="85"/>
      <c r="MBO48" s="85"/>
      <c r="MBP48" s="85"/>
      <c r="MBQ48" s="85"/>
      <c r="MBR48" s="85"/>
      <c r="MBS48" s="85"/>
      <c r="MBT48" s="85"/>
      <c r="MBU48" s="85"/>
      <c r="MBV48" s="85"/>
      <c r="MBW48" s="85"/>
      <c r="MBX48" s="85"/>
      <c r="MBY48" s="85"/>
      <c r="MBZ48" s="85"/>
      <c r="MCA48" s="85"/>
      <c r="MCB48" s="85"/>
      <c r="MCC48" s="85"/>
      <c r="MCD48" s="85"/>
      <c r="MCE48" s="85"/>
      <c r="MCF48" s="85"/>
      <c r="MCG48" s="85"/>
      <c r="MCH48" s="85"/>
      <c r="MCI48" s="85"/>
      <c r="MCJ48" s="85"/>
      <c r="MCK48" s="85"/>
      <c r="MCL48" s="85"/>
      <c r="MCM48" s="85"/>
      <c r="MCN48" s="85"/>
      <c r="MCO48" s="85"/>
      <c r="MCP48" s="85"/>
      <c r="MCQ48" s="85"/>
      <c r="MCR48" s="85"/>
      <c r="MCS48" s="85"/>
      <c r="MCT48" s="85"/>
      <c r="MCU48" s="85"/>
      <c r="MCV48" s="85"/>
      <c r="MCW48" s="85"/>
      <c r="MCX48" s="85"/>
      <c r="MCY48" s="85"/>
      <c r="MCZ48" s="85"/>
      <c r="MDA48" s="85"/>
      <c r="MDB48" s="85"/>
      <c r="MDC48" s="85"/>
      <c r="MDD48" s="85"/>
      <c r="MDE48" s="85"/>
      <c r="MDF48" s="85"/>
      <c r="MDG48" s="85"/>
      <c r="MDH48" s="85"/>
      <c r="MDI48" s="85"/>
      <c r="MDJ48" s="85"/>
      <c r="MDK48" s="85"/>
      <c r="MDL48" s="85"/>
      <c r="MDM48" s="85"/>
      <c r="MDN48" s="85"/>
      <c r="MDO48" s="85"/>
      <c r="MDP48" s="85"/>
      <c r="MDQ48" s="85"/>
      <c r="MDR48" s="85"/>
      <c r="MDS48" s="85"/>
      <c r="MDT48" s="85"/>
      <c r="MDU48" s="85"/>
      <c r="MDV48" s="85"/>
      <c r="MDW48" s="85"/>
      <c r="MDX48" s="85"/>
      <c r="MDY48" s="85"/>
      <c r="MDZ48" s="85"/>
      <c r="MEA48" s="85"/>
      <c r="MEB48" s="85"/>
      <c r="MEC48" s="85"/>
      <c r="MED48" s="85"/>
      <c r="MEE48" s="85"/>
      <c r="MEF48" s="85"/>
      <c r="MEG48" s="85"/>
      <c r="MEH48" s="85"/>
      <c r="MEI48" s="85"/>
      <c r="MEJ48" s="85"/>
      <c r="MEK48" s="85"/>
      <c r="MEL48" s="85"/>
      <c r="MEM48" s="85"/>
      <c r="MEN48" s="85"/>
      <c r="MEO48" s="85"/>
      <c r="MEP48" s="85"/>
      <c r="MEQ48" s="85"/>
      <c r="MER48" s="85"/>
      <c r="MES48" s="85"/>
      <c r="MET48" s="85"/>
      <c r="MEU48" s="85"/>
      <c r="MEV48" s="85"/>
      <c r="MEW48" s="85"/>
      <c r="MEX48" s="85"/>
      <c r="MEY48" s="85"/>
      <c r="MEZ48" s="85"/>
      <c r="MFA48" s="85"/>
      <c r="MFB48" s="85"/>
      <c r="MFC48" s="85"/>
      <c r="MFD48" s="85"/>
      <c r="MFE48" s="85"/>
      <c r="MFF48" s="85"/>
      <c r="MFG48" s="85"/>
      <c r="MFH48" s="85"/>
      <c r="MFI48" s="85"/>
      <c r="MFJ48" s="85"/>
      <c r="MFK48" s="85"/>
      <c r="MFL48" s="85"/>
      <c r="MFM48" s="85"/>
      <c r="MFN48" s="85"/>
      <c r="MFO48" s="85"/>
      <c r="MFP48" s="85"/>
      <c r="MFQ48" s="85"/>
      <c r="MFR48" s="85"/>
      <c r="MFS48" s="85"/>
      <c r="MFT48" s="85"/>
      <c r="MFU48" s="85"/>
      <c r="MFV48" s="85"/>
      <c r="MFW48" s="85"/>
      <c r="MFX48" s="85"/>
      <c r="MFY48" s="85"/>
      <c r="MFZ48" s="85"/>
      <c r="MGA48" s="85"/>
      <c r="MGB48" s="85"/>
      <c r="MGC48" s="85"/>
      <c r="MGD48" s="85"/>
      <c r="MGE48" s="85"/>
      <c r="MGF48" s="85"/>
      <c r="MGG48" s="85"/>
      <c r="MGH48" s="85"/>
      <c r="MGI48" s="85"/>
      <c r="MGJ48" s="85"/>
      <c r="MGK48" s="85"/>
      <c r="MGL48" s="85"/>
      <c r="MGM48" s="85"/>
      <c r="MGN48" s="85"/>
      <c r="MGO48" s="85"/>
      <c r="MGP48" s="85"/>
      <c r="MGQ48" s="85"/>
      <c r="MGR48" s="85"/>
      <c r="MGS48" s="85"/>
      <c r="MGT48" s="85"/>
      <c r="MGU48" s="85"/>
      <c r="MGV48" s="85"/>
      <c r="MGW48" s="85"/>
      <c r="MGX48" s="85"/>
      <c r="MGY48" s="85"/>
      <c r="MGZ48" s="85"/>
      <c r="MHA48" s="85"/>
      <c r="MHB48" s="85"/>
      <c r="MHC48" s="85"/>
      <c r="MHD48" s="85"/>
      <c r="MHE48" s="85"/>
      <c r="MHF48" s="85"/>
      <c r="MHG48" s="85"/>
      <c r="MHH48" s="85"/>
      <c r="MHI48" s="85"/>
      <c r="MHJ48" s="85"/>
      <c r="MHK48" s="85"/>
      <c r="MHL48" s="85"/>
      <c r="MHM48" s="85"/>
      <c r="MHN48" s="85"/>
      <c r="MHO48" s="85"/>
      <c r="MHP48" s="85"/>
      <c r="MHQ48" s="85"/>
      <c r="MHR48" s="85"/>
      <c r="MHS48" s="85"/>
      <c r="MHT48" s="85"/>
      <c r="MHU48" s="85"/>
      <c r="MHV48" s="85"/>
      <c r="MHW48" s="85"/>
      <c r="MHX48" s="85"/>
      <c r="MHY48" s="85"/>
      <c r="MHZ48" s="85"/>
      <c r="MIA48" s="85"/>
      <c r="MIB48" s="85"/>
      <c r="MIC48" s="85"/>
      <c r="MID48" s="85"/>
      <c r="MIE48" s="85"/>
      <c r="MIF48" s="85"/>
      <c r="MIG48" s="85"/>
      <c r="MIH48" s="85"/>
      <c r="MII48" s="85"/>
      <c r="MIJ48" s="85"/>
      <c r="MIK48" s="85"/>
      <c r="MIL48" s="85"/>
      <c r="MIM48" s="85"/>
      <c r="MIN48" s="85"/>
      <c r="MIO48" s="85"/>
      <c r="MIP48" s="85"/>
      <c r="MIQ48" s="85"/>
      <c r="MIR48" s="85"/>
      <c r="MIS48" s="85"/>
      <c r="MIT48" s="85"/>
      <c r="MIU48" s="85"/>
      <c r="MIV48" s="85"/>
      <c r="MIW48" s="85"/>
      <c r="MIX48" s="85"/>
      <c r="MIY48" s="85"/>
      <c r="MIZ48" s="85"/>
      <c r="MJA48" s="85"/>
      <c r="MJB48" s="85"/>
      <c r="MJC48" s="85"/>
      <c r="MJD48" s="85"/>
      <c r="MJE48" s="85"/>
      <c r="MJF48" s="85"/>
      <c r="MJG48" s="85"/>
      <c r="MJH48" s="85"/>
      <c r="MJI48" s="85"/>
      <c r="MJJ48" s="85"/>
      <c r="MJK48" s="85"/>
      <c r="MJL48" s="85"/>
      <c r="MJM48" s="85"/>
      <c r="MJN48" s="85"/>
      <c r="MJO48" s="85"/>
      <c r="MJP48" s="85"/>
      <c r="MJQ48" s="85"/>
      <c r="MJR48" s="85"/>
      <c r="MJS48" s="85"/>
      <c r="MJT48" s="85"/>
      <c r="MJU48" s="85"/>
      <c r="MJV48" s="85"/>
      <c r="MJW48" s="85"/>
      <c r="MJX48" s="85"/>
      <c r="MJY48" s="85"/>
      <c r="MJZ48" s="85"/>
      <c r="MKA48" s="85"/>
      <c r="MKB48" s="85"/>
      <c r="MKC48" s="85"/>
      <c r="MKD48" s="85"/>
      <c r="MKE48" s="85"/>
      <c r="MKF48" s="85"/>
      <c r="MKG48" s="85"/>
      <c r="MKH48" s="85"/>
      <c r="MKI48" s="85"/>
      <c r="MKJ48" s="85"/>
      <c r="MKK48" s="85"/>
      <c r="MKL48" s="85"/>
      <c r="MKM48" s="85"/>
      <c r="MKN48" s="85"/>
      <c r="MKO48" s="85"/>
      <c r="MKP48" s="85"/>
      <c r="MKQ48" s="85"/>
      <c r="MKR48" s="85"/>
      <c r="MKS48" s="85"/>
      <c r="MKT48" s="85"/>
      <c r="MKU48" s="85"/>
      <c r="MKV48" s="85"/>
      <c r="MKW48" s="85"/>
      <c r="MKX48" s="85"/>
      <c r="MKY48" s="85"/>
      <c r="MKZ48" s="85"/>
      <c r="MLA48" s="85"/>
      <c r="MLB48" s="85"/>
      <c r="MLC48" s="85"/>
      <c r="MLD48" s="85"/>
      <c r="MLE48" s="85"/>
      <c r="MLF48" s="85"/>
      <c r="MLG48" s="85"/>
      <c r="MLH48" s="85"/>
      <c r="MLI48" s="85"/>
      <c r="MLJ48" s="85"/>
      <c r="MLK48" s="85"/>
      <c r="MLL48" s="85"/>
      <c r="MLM48" s="85"/>
      <c r="MLN48" s="85"/>
      <c r="MLO48" s="85"/>
      <c r="MLP48" s="85"/>
      <c r="MLQ48" s="85"/>
      <c r="MLR48" s="85"/>
      <c r="MLS48" s="85"/>
      <c r="MLT48" s="85"/>
      <c r="MLU48" s="85"/>
      <c r="MLV48" s="85"/>
      <c r="MLW48" s="85"/>
      <c r="MLX48" s="85"/>
      <c r="MLY48" s="85"/>
      <c r="MLZ48" s="85"/>
      <c r="MMA48" s="85"/>
      <c r="MMB48" s="85"/>
      <c r="MMC48" s="85"/>
      <c r="MMD48" s="85"/>
      <c r="MME48" s="85"/>
      <c r="MMF48" s="85"/>
      <c r="MMG48" s="85"/>
      <c r="MMH48" s="85"/>
      <c r="MMI48" s="85"/>
      <c r="MMJ48" s="85"/>
      <c r="MMK48" s="85"/>
      <c r="MML48" s="85"/>
      <c r="MMM48" s="85"/>
      <c r="MMN48" s="85"/>
      <c r="MMO48" s="85"/>
      <c r="MMP48" s="85"/>
      <c r="MMQ48" s="85"/>
      <c r="MMR48" s="85"/>
      <c r="MMS48" s="85"/>
      <c r="MMT48" s="85"/>
      <c r="MMU48" s="85"/>
      <c r="MMV48" s="85"/>
      <c r="MMW48" s="85"/>
      <c r="MMX48" s="85"/>
      <c r="MMY48" s="85"/>
      <c r="MMZ48" s="85"/>
      <c r="MNA48" s="85"/>
      <c r="MNB48" s="85"/>
      <c r="MNC48" s="85"/>
      <c r="MND48" s="85"/>
      <c r="MNE48" s="85"/>
      <c r="MNF48" s="85"/>
      <c r="MNG48" s="85"/>
      <c r="MNH48" s="85"/>
      <c r="MNI48" s="85"/>
      <c r="MNJ48" s="85"/>
      <c r="MNK48" s="85"/>
      <c r="MNL48" s="85"/>
      <c r="MNM48" s="85"/>
      <c r="MNN48" s="85"/>
      <c r="MNO48" s="85"/>
      <c r="MNP48" s="85"/>
      <c r="MNQ48" s="85"/>
      <c r="MNR48" s="85"/>
      <c r="MNS48" s="85"/>
      <c r="MNT48" s="85"/>
      <c r="MNU48" s="85"/>
      <c r="MNV48" s="85"/>
      <c r="MNW48" s="85"/>
      <c r="MNX48" s="85"/>
      <c r="MNY48" s="85"/>
      <c r="MNZ48" s="85"/>
      <c r="MOA48" s="85"/>
      <c r="MOB48" s="85"/>
      <c r="MOC48" s="85"/>
      <c r="MOD48" s="85"/>
      <c r="MOE48" s="85"/>
      <c r="MOF48" s="85"/>
      <c r="MOG48" s="85"/>
      <c r="MOH48" s="85"/>
      <c r="MOI48" s="85"/>
      <c r="MOJ48" s="85"/>
      <c r="MOK48" s="85"/>
      <c r="MOL48" s="85"/>
      <c r="MOM48" s="85"/>
      <c r="MON48" s="85"/>
      <c r="MOO48" s="85"/>
      <c r="MOP48" s="85"/>
      <c r="MOQ48" s="85"/>
      <c r="MOR48" s="85"/>
      <c r="MOS48" s="85"/>
      <c r="MOT48" s="85"/>
      <c r="MOU48" s="85"/>
      <c r="MOV48" s="85"/>
      <c r="MOW48" s="85"/>
      <c r="MOX48" s="85"/>
      <c r="MOY48" s="85"/>
      <c r="MOZ48" s="85"/>
      <c r="MPA48" s="85"/>
      <c r="MPB48" s="85"/>
      <c r="MPC48" s="85"/>
      <c r="MPD48" s="85"/>
      <c r="MPE48" s="85"/>
      <c r="MPF48" s="85"/>
      <c r="MPG48" s="85"/>
      <c r="MPH48" s="85"/>
      <c r="MPI48" s="85"/>
      <c r="MPJ48" s="85"/>
      <c r="MPK48" s="85"/>
      <c r="MPL48" s="85"/>
      <c r="MPM48" s="85"/>
      <c r="MPN48" s="85"/>
      <c r="MPO48" s="85"/>
      <c r="MPP48" s="85"/>
      <c r="MPQ48" s="85"/>
      <c r="MPR48" s="85"/>
      <c r="MPS48" s="85"/>
      <c r="MPT48" s="85"/>
      <c r="MPU48" s="85"/>
      <c r="MPV48" s="85"/>
      <c r="MPW48" s="85"/>
      <c r="MPX48" s="85"/>
      <c r="MPY48" s="85"/>
      <c r="MPZ48" s="85"/>
      <c r="MQA48" s="85"/>
      <c r="MQB48" s="85"/>
      <c r="MQC48" s="85"/>
      <c r="MQD48" s="85"/>
      <c r="MQE48" s="85"/>
      <c r="MQF48" s="85"/>
      <c r="MQG48" s="85"/>
      <c r="MQH48" s="85"/>
      <c r="MQI48" s="85"/>
      <c r="MQJ48" s="85"/>
      <c r="MQK48" s="85"/>
      <c r="MQL48" s="85"/>
      <c r="MQM48" s="85"/>
      <c r="MQN48" s="85"/>
      <c r="MQO48" s="85"/>
      <c r="MQP48" s="85"/>
      <c r="MQQ48" s="85"/>
      <c r="MQR48" s="85"/>
      <c r="MQS48" s="85"/>
      <c r="MQT48" s="85"/>
      <c r="MQU48" s="85"/>
      <c r="MQV48" s="85"/>
      <c r="MQW48" s="85"/>
      <c r="MQX48" s="85"/>
      <c r="MQY48" s="85"/>
      <c r="MQZ48" s="85"/>
      <c r="MRA48" s="85"/>
      <c r="MRB48" s="85"/>
      <c r="MRC48" s="85"/>
      <c r="MRD48" s="85"/>
      <c r="MRE48" s="85"/>
      <c r="MRF48" s="85"/>
      <c r="MRG48" s="85"/>
      <c r="MRH48" s="85"/>
      <c r="MRI48" s="85"/>
      <c r="MRJ48" s="85"/>
      <c r="MRK48" s="85"/>
      <c r="MRL48" s="85"/>
      <c r="MRM48" s="85"/>
      <c r="MRN48" s="85"/>
      <c r="MRO48" s="85"/>
      <c r="MRP48" s="85"/>
      <c r="MRQ48" s="85"/>
      <c r="MRR48" s="85"/>
      <c r="MRS48" s="85"/>
      <c r="MRT48" s="85"/>
      <c r="MRU48" s="85"/>
      <c r="MRV48" s="85"/>
      <c r="MRW48" s="85"/>
      <c r="MRX48" s="85"/>
      <c r="MRY48" s="85"/>
      <c r="MRZ48" s="85"/>
      <c r="MSA48" s="85"/>
      <c r="MSB48" s="85"/>
      <c r="MSC48" s="85"/>
      <c r="MSD48" s="85"/>
      <c r="MSE48" s="85"/>
      <c r="MSF48" s="85"/>
      <c r="MSG48" s="85"/>
      <c r="MSH48" s="85"/>
      <c r="MSI48" s="85"/>
      <c r="MSJ48" s="85"/>
      <c r="MSK48" s="85"/>
      <c r="MSL48" s="85"/>
      <c r="MSM48" s="85"/>
      <c r="MSN48" s="85"/>
      <c r="MSO48" s="85"/>
      <c r="MSP48" s="85"/>
      <c r="MSQ48" s="85"/>
      <c r="MSR48" s="85"/>
      <c r="MSS48" s="85"/>
      <c r="MST48" s="85"/>
      <c r="MSU48" s="85"/>
      <c r="MSV48" s="85"/>
      <c r="MSW48" s="85"/>
      <c r="MSX48" s="85"/>
      <c r="MSY48" s="85"/>
      <c r="MSZ48" s="85"/>
      <c r="MTA48" s="85"/>
      <c r="MTB48" s="85"/>
      <c r="MTC48" s="85"/>
      <c r="MTD48" s="85"/>
      <c r="MTE48" s="85"/>
      <c r="MTF48" s="85"/>
      <c r="MTG48" s="85"/>
      <c r="MTH48" s="85"/>
      <c r="MTI48" s="85"/>
      <c r="MTJ48" s="85"/>
      <c r="MTK48" s="85"/>
      <c r="MTL48" s="85"/>
      <c r="MTM48" s="85"/>
      <c r="MTN48" s="85"/>
      <c r="MTO48" s="85"/>
      <c r="MTP48" s="85"/>
      <c r="MTQ48" s="85"/>
      <c r="MTR48" s="85"/>
      <c r="MTS48" s="85"/>
      <c r="MTT48" s="85"/>
      <c r="MTU48" s="85"/>
      <c r="MTV48" s="85"/>
      <c r="MTW48" s="85"/>
      <c r="MTX48" s="85"/>
      <c r="MTY48" s="85"/>
      <c r="MTZ48" s="85"/>
      <c r="MUA48" s="85"/>
      <c r="MUB48" s="85"/>
      <c r="MUC48" s="85"/>
      <c r="MUD48" s="85"/>
      <c r="MUE48" s="85"/>
      <c r="MUF48" s="85"/>
      <c r="MUG48" s="85"/>
      <c r="MUH48" s="85"/>
      <c r="MUI48" s="85"/>
      <c r="MUJ48" s="85"/>
      <c r="MUK48" s="85"/>
      <c r="MUL48" s="85"/>
      <c r="MUM48" s="85"/>
      <c r="MUN48" s="85"/>
      <c r="MUO48" s="85"/>
      <c r="MUP48" s="85"/>
      <c r="MUQ48" s="85"/>
      <c r="MUR48" s="85"/>
      <c r="MUS48" s="85"/>
      <c r="MUT48" s="85"/>
      <c r="MUU48" s="85"/>
      <c r="MUV48" s="85"/>
      <c r="MUW48" s="85"/>
      <c r="MUX48" s="85"/>
      <c r="MUY48" s="85"/>
      <c r="MUZ48" s="85"/>
      <c r="MVA48" s="85"/>
      <c r="MVB48" s="85"/>
      <c r="MVC48" s="85"/>
      <c r="MVD48" s="85"/>
      <c r="MVE48" s="85"/>
      <c r="MVF48" s="85"/>
      <c r="MVG48" s="85"/>
      <c r="MVH48" s="85"/>
      <c r="MVI48" s="85"/>
      <c r="MVJ48" s="85"/>
      <c r="MVK48" s="85"/>
      <c r="MVL48" s="85"/>
      <c r="MVM48" s="85"/>
      <c r="MVN48" s="85"/>
      <c r="MVO48" s="85"/>
      <c r="MVP48" s="85"/>
      <c r="MVQ48" s="85"/>
      <c r="MVR48" s="85"/>
      <c r="MVS48" s="85"/>
      <c r="MVT48" s="85"/>
      <c r="MVU48" s="85"/>
      <c r="MVV48" s="85"/>
      <c r="MVW48" s="85"/>
      <c r="MVX48" s="85"/>
      <c r="MVY48" s="85"/>
      <c r="MVZ48" s="85"/>
      <c r="MWA48" s="85"/>
      <c r="MWB48" s="85"/>
      <c r="MWC48" s="85"/>
      <c r="MWD48" s="85"/>
      <c r="MWE48" s="85"/>
      <c r="MWF48" s="85"/>
      <c r="MWG48" s="85"/>
      <c r="MWH48" s="85"/>
      <c r="MWI48" s="85"/>
      <c r="MWJ48" s="85"/>
      <c r="MWK48" s="85"/>
      <c r="MWL48" s="85"/>
      <c r="MWM48" s="85"/>
      <c r="MWN48" s="85"/>
      <c r="MWO48" s="85"/>
      <c r="MWP48" s="85"/>
      <c r="MWQ48" s="85"/>
      <c r="MWR48" s="85"/>
      <c r="MWS48" s="85"/>
      <c r="MWT48" s="85"/>
      <c r="MWU48" s="85"/>
      <c r="MWV48" s="85"/>
      <c r="MWW48" s="85"/>
      <c r="MWX48" s="85"/>
      <c r="MWY48" s="85"/>
      <c r="MWZ48" s="85"/>
      <c r="MXA48" s="85"/>
      <c r="MXB48" s="85"/>
      <c r="MXC48" s="85"/>
      <c r="MXD48" s="85"/>
      <c r="MXE48" s="85"/>
      <c r="MXF48" s="85"/>
      <c r="MXG48" s="85"/>
      <c r="MXH48" s="85"/>
      <c r="MXI48" s="85"/>
      <c r="MXJ48" s="85"/>
      <c r="MXK48" s="85"/>
      <c r="MXL48" s="85"/>
      <c r="MXM48" s="85"/>
      <c r="MXN48" s="85"/>
      <c r="MXO48" s="85"/>
      <c r="MXP48" s="85"/>
      <c r="MXQ48" s="85"/>
      <c r="MXR48" s="85"/>
      <c r="MXS48" s="85"/>
      <c r="MXT48" s="85"/>
      <c r="MXU48" s="85"/>
      <c r="MXV48" s="85"/>
      <c r="MXW48" s="85"/>
      <c r="MXX48" s="85"/>
      <c r="MXY48" s="85"/>
      <c r="MXZ48" s="85"/>
      <c r="MYA48" s="85"/>
      <c r="MYB48" s="85"/>
      <c r="MYC48" s="85"/>
      <c r="MYD48" s="85"/>
      <c r="MYE48" s="85"/>
      <c r="MYF48" s="85"/>
      <c r="MYG48" s="85"/>
      <c r="MYH48" s="85"/>
      <c r="MYI48" s="85"/>
      <c r="MYJ48" s="85"/>
      <c r="MYK48" s="85"/>
      <c r="MYL48" s="85"/>
      <c r="MYM48" s="85"/>
      <c r="MYN48" s="85"/>
      <c r="MYO48" s="85"/>
      <c r="MYP48" s="85"/>
      <c r="MYQ48" s="85"/>
      <c r="MYR48" s="85"/>
      <c r="MYS48" s="85"/>
      <c r="MYT48" s="85"/>
      <c r="MYU48" s="85"/>
      <c r="MYV48" s="85"/>
      <c r="MYW48" s="85"/>
      <c r="MYX48" s="85"/>
      <c r="MYY48" s="85"/>
      <c r="MYZ48" s="85"/>
      <c r="MZA48" s="85"/>
      <c r="MZB48" s="85"/>
      <c r="MZC48" s="85"/>
      <c r="MZD48" s="85"/>
      <c r="MZE48" s="85"/>
      <c r="MZF48" s="85"/>
      <c r="MZG48" s="85"/>
      <c r="MZH48" s="85"/>
      <c r="MZI48" s="85"/>
      <c r="MZJ48" s="85"/>
      <c r="MZK48" s="85"/>
      <c r="MZL48" s="85"/>
      <c r="MZM48" s="85"/>
      <c r="MZN48" s="85"/>
      <c r="MZO48" s="85"/>
      <c r="MZP48" s="85"/>
      <c r="MZQ48" s="85"/>
      <c r="MZR48" s="85"/>
      <c r="MZS48" s="85"/>
      <c r="MZT48" s="85"/>
      <c r="MZU48" s="85"/>
      <c r="MZV48" s="85"/>
      <c r="MZW48" s="85"/>
      <c r="MZX48" s="85"/>
      <c r="MZY48" s="85"/>
      <c r="MZZ48" s="85"/>
      <c r="NAA48" s="85"/>
      <c r="NAB48" s="85"/>
      <c r="NAC48" s="85"/>
      <c r="NAD48" s="85"/>
      <c r="NAE48" s="85"/>
      <c r="NAF48" s="85"/>
      <c r="NAG48" s="85"/>
      <c r="NAH48" s="85"/>
      <c r="NAI48" s="85"/>
      <c r="NAJ48" s="85"/>
      <c r="NAK48" s="85"/>
      <c r="NAL48" s="85"/>
      <c r="NAM48" s="85"/>
      <c r="NAN48" s="85"/>
      <c r="NAO48" s="85"/>
      <c r="NAP48" s="85"/>
      <c r="NAQ48" s="85"/>
      <c r="NAR48" s="85"/>
      <c r="NAS48" s="85"/>
      <c r="NAT48" s="85"/>
      <c r="NAU48" s="85"/>
      <c r="NAV48" s="85"/>
      <c r="NAW48" s="85"/>
      <c r="NAX48" s="85"/>
      <c r="NAY48" s="85"/>
      <c r="NAZ48" s="85"/>
      <c r="NBA48" s="85"/>
      <c r="NBB48" s="85"/>
      <c r="NBC48" s="85"/>
      <c r="NBD48" s="85"/>
      <c r="NBE48" s="85"/>
      <c r="NBF48" s="85"/>
      <c r="NBG48" s="85"/>
      <c r="NBH48" s="85"/>
      <c r="NBI48" s="85"/>
      <c r="NBJ48" s="85"/>
      <c r="NBK48" s="85"/>
      <c r="NBL48" s="85"/>
      <c r="NBM48" s="85"/>
      <c r="NBN48" s="85"/>
      <c r="NBO48" s="85"/>
      <c r="NBP48" s="85"/>
      <c r="NBQ48" s="85"/>
      <c r="NBR48" s="85"/>
      <c r="NBS48" s="85"/>
      <c r="NBT48" s="85"/>
      <c r="NBU48" s="85"/>
      <c r="NBV48" s="85"/>
      <c r="NBW48" s="85"/>
      <c r="NBX48" s="85"/>
      <c r="NBY48" s="85"/>
      <c r="NBZ48" s="85"/>
      <c r="NCA48" s="85"/>
      <c r="NCB48" s="85"/>
      <c r="NCC48" s="85"/>
      <c r="NCD48" s="85"/>
      <c r="NCE48" s="85"/>
      <c r="NCF48" s="85"/>
      <c r="NCG48" s="85"/>
      <c r="NCH48" s="85"/>
      <c r="NCI48" s="85"/>
      <c r="NCJ48" s="85"/>
      <c r="NCK48" s="85"/>
      <c r="NCL48" s="85"/>
      <c r="NCM48" s="85"/>
      <c r="NCN48" s="85"/>
      <c r="NCO48" s="85"/>
      <c r="NCP48" s="85"/>
      <c r="NCQ48" s="85"/>
      <c r="NCR48" s="85"/>
      <c r="NCS48" s="85"/>
      <c r="NCT48" s="85"/>
      <c r="NCU48" s="85"/>
      <c r="NCV48" s="85"/>
      <c r="NCW48" s="85"/>
      <c r="NCX48" s="85"/>
      <c r="NCY48" s="85"/>
      <c r="NCZ48" s="85"/>
      <c r="NDA48" s="85"/>
      <c r="NDB48" s="85"/>
      <c r="NDC48" s="85"/>
      <c r="NDD48" s="85"/>
      <c r="NDE48" s="85"/>
      <c r="NDF48" s="85"/>
      <c r="NDG48" s="85"/>
      <c r="NDH48" s="85"/>
      <c r="NDI48" s="85"/>
      <c r="NDJ48" s="85"/>
      <c r="NDK48" s="85"/>
      <c r="NDL48" s="85"/>
      <c r="NDM48" s="85"/>
      <c r="NDN48" s="85"/>
      <c r="NDO48" s="85"/>
      <c r="NDP48" s="85"/>
      <c r="NDQ48" s="85"/>
      <c r="NDR48" s="85"/>
      <c r="NDS48" s="85"/>
      <c r="NDT48" s="85"/>
      <c r="NDU48" s="85"/>
      <c r="NDV48" s="85"/>
      <c r="NDW48" s="85"/>
      <c r="NDX48" s="85"/>
      <c r="NDY48" s="85"/>
      <c r="NDZ48" s="85"/>
      <c r="NEA48" s="85"/>
      <c r="NEB48" s="85"/>
      <c r="NEC48" s="85"/>
      <c r="NED48" s="85"/>
      <c r="NEE48" s="85"/>
      <c r="NEF48" s="85"/>
      <c r="NEG48" s="85"/>
      <c r="NEH48" s="85"/>
      <c r="NEI48" s="85"/>
      <c r="NEJ48" s="85"/>
      <c r="NEK48" s="85"/>
      <c r="NEL48" s="85"/>
      <c r="NEM48" s="85"/>
      <c r="NEN48" s="85"/>
      <c r="NEO48" s="85"/>
      <c r="NEP48" s="85"/>
      <c r="NEQ48" s="85"/>
      <c r="NER48" s="85"/>
      <c r="NES48" s="85"/>
      <c r="NET48" s="85"/>
      <c r="NEU48" s="85"/>
      <c r="NEV48" s="85"/>
      <c r="NEW48" s="85"/>
      <c r="NEX48" s="85"/>
      <c r="NEY48" s="85"/>
      <c r="NEZ48" s="85"/>
      <c r="NFA48" s="85"/>
      <c r="NFB48" s="85"/>
      <c r="NFC48" s="85"/>
      <c r="NFD48" s="85"/>
      <c r="NFE48" s="85"/>
      <c r="NFF48" s="85"/>
      <c r="NFG48" s="85"/>
      <c r="NFH48" s="85"/>
      <c r="NFI48" s="85"/>
      <c r="NFJ48" s="85"/>
      <c r="NFK48" s="85"/>
      <c r="NFL48" s="85"/>
      <c r="NFM48" s="85"/>
      <c r="NFN48" s="85"/>
      <c r="NFO48" s="85"/>
      <c r="NFP48" s="85"/>
      <c r="NFQ48" s="85"/>
      <c r="NFR48" s="85"/>
      <c r="NFS48" s="85"/>
      <c r="NFT48" s="85"/>
      <c r="NFU48" s="85"/>
      <c r="NFV48" s="85"/>
      <c r="NFW48" s="85"/>
      <c r="NFX48" s="85"/>
      <c r="NFY48" s="85"/>
      <c r="NFZ48" s="85"/>
      <c r="NGA48" s="85"/>
      <c r="NGB48" s="85"/>
      <c r="NGC48" s="85"/>
      <c r="NGD48" s="85"/>
      <c r="NGE48" s="85"/>
      <c r="NGF48" s="85"/>
      <c r="NGG48" s="85"/>
      <c r="NGH48" s="85"/>
      <c r="NGI48" s="85"/>
      <c r="NGJ48" s="85"/>
      <c r="NGK48" s="85"/>
      <c r="NGL48" s="85"/>
      <c r="NGM48" s="85"/>
      <c r="NGN48" s="85"/>
      <c r="NGO48" s="85"/>
      <c r="NGP48" s="85"/>
      <c r="NGQ48" s="85"/>
      <c r="NGR48" s="85"/>
      <c r="NGS48" s="85"/>
      <c r="NGT48" s="85"/>
      <c r="NGU48" s="85"/>
      <c r="NGV48" s="85"/>
      <c r="NGW48" s="85"/>
      <c r="NGX48" s="85"/>
      <c r="NGY48" s="85"/>
      <c r="NGZ48" s="85"/>
      <c r="NHA48" s="85"/>
      <c r="NHB48" s="85"/>
      <c r="NHC48" s="85"/>
      <c r="NHD48" s="85"/>
      <c r="NHE48" s="85"/>
      <c r="NHF48" s="85"/>
      <c r="NHG48" s="85"/>
      <c r="NHH48" s="85"/>
      <c r="NHI48" s="85"/>
      <c r="NHJ48" s="85"/>
      <c r="NHK48" s="85"/>
      <c r="NHL48" s="85"/>
      <c r="NHM48" s="85"/>
      <c r="NHN48" s="85"/>
      <c r="NHO48" s="85"/>
      <c r="NHP48" s="85"/>
      <c r="NHQ48" s="85"/>
      <c r="NHR48" s="85"/>
      <c r="NHS48" s="85"/>
      <c r="NHT48" s="85"/>
      <c r="NHU48" s="85"/>
      <c r="NHV48" s="85"/>
      <c r="NHW48" s="85"/>
      <c r="NHX48" s="85"/>
      <c r="NHY48" s="85"/>
      <c r="NHZ48" s="85"/>
      <c r="NIA48" s="85"/>
      <c r="NIB48" s="85"/>
      <c r="NIC48" s="85"/>
      <c r="NID48" s="85"/>
      <c r="NIE48" s="85"/>
      <c r="NIF48" s="85"/>
      <c r="NIG48" s="85"/>
      <c r="NIH48" s="85"/>
      <c r="NII48" s="85"/>
      <c r="NIJ48" s="85"/>
      <c r="NIK48" s="85"/>
      <c r="NIL48" s="85"/>
      <c r="NIM48" s="85"/>
      <c r="NIN48" s="85"/>
      <c r="NIO48" s="85"/>
      <c r="NIP48" s="85"/>
      <c r="NIQ48" s="85"/>
      <c r="NIR48" s="85"/>
      <c r="NIS48" s="85"/>
      <c r="NIT48" s="85"/>
      <c r="NIU48" s="85"/>
      <c r="NIV48" s="85"/>
      <c r="NIW48" s="85"/>
      <c r="NIX48" s="85"/>
      <c r="NIY48" s="85"/>
      <c r="NIZ48" s="85"/>
      <c r="NJA48" s="85"/>
      <c r="NJB48" s="85"/>
      <c r="NJC48" s="85"/>
      <c r="NJD48" s="85"/>
      <c r="NJE48" s="85"/>
      <c r="NJF48" s="85"/>
      <c r="NJG48" s="85"/>
      <c r="NJH48" s="85"/>
      <c r="NJI48" s="85"/>
      <c r="NJJ48" s="85"/>
      <c r="NJK48" s="85"/>
      <c r="NJL48" s="85"/>
      <c r="NJM48" s="85"/>
      <c r="NJN48" s="85"/>
      <c r="NJO48" s="85"/>
      <c r="NJP48" s="85"/>
      <c r="NJQ48" s="85"/>
      <c r="NJR48" s="85"/>
      <c r="NJS48" s="85"/>
      <c r="NJT48" s="85"/>
      <c r="NJU48" s="85"/>
      <c r="NJV48" s="85"/>
      <c r="NJW48" s="85"/>
      <c r="NJX48" s="85"/>
      <c r="NJY48" s="85"/>
      <c r="NJZ48" s="85"/>
      <c r="NKA48" s="85"/>
      <c r="NKB48" s="85"/>
      <c r="NKC48" s="85"/>
      <c r="NKD48" s="85"/>
      <c r="NKE48" s="85"/>
      <c r="NKF48" s="85"/>
      <c r="NKG48" s="85"/>
      <c r="NKH48" s="85"/>
      <c r="NKI48" s="85"/>
      <c r="NKJ48" s="85"/>
      <c r="NKK48" s="85"/>
      <c r="NKL48" s="85"/>
      <c r="NKM48" s="85"/>
      <c r="NKN48" s="85"/>
      <c r="NKO48" s="85"/>
      <c r="NKP48" s="85"/>
      <c r="NKQ48" s="85"/>
      <c r="NKR48" s="85"/>
      <c r="NKS48" s="85"/>
      <c r="NKT48" s="85"/>
      <c r="NKU48" s="85"/>
      <c r="NKV48" s="85"/>
      <c r="NKW48" s="85"/>
      <c r="NKX48" s="85"/>
      <c r="NKY48" s="85"/>
      <c r="NKZ48" s="85"/>
      <c r="NLA48" s="85"/>
      <c r="NLB48" s="85"/>
      <c r="NLC48" s="85"/>
      <c r="NLD48" s="85"/>
      <c r="NLE48" s="85"/>
      <c r="NLF48" s="85"/>
      <c r="NLG48" s="85"/>
      <c r="NLH48" s="85"/>
      <c r="NLI48" s="85"/>
      <c r="NLJ48" s="85"/>
      <c r="NLK48" s="85"/>
      <c r="NLL48" s="85"/>
      <c r="NLM48" s="85"/>
      <c r="NLN48" s="85"/>
      <c r="NLO48" s="85"/>
      <c r="NLP48" s="85"/>
      <c r="NLQ48" s="85"/>
      <c r="NLR48" s="85"/>
      <c r="NLS48" s="85"/>
      <c r="NLT48" s="85"/>
      <c r="NLU48" s="85"/>
      <c r="NLV48" s="85"/>
      <c r="NLW48" s="85"/>
      <c r="NLX48" s="85"/>
      <c r="NLY48" s="85"/>
      <c r="NLZ48" s="85"/>
      <c r="NMA48" s="85"/>
      <c r="NMB48" s="85"/>
      <c r="NMC48" s="85"/>
      <c r="NMD48" s="85"/>
      <c r="NME48" s="85"/>
      <c r="NMF48" s="85"/>
      <c r="NMG48" s="85"/>
      <c r="NMH48" s="85"/>
      <c r="NMI48" s="85"/>
      <c r="NMJ48" s="85"/>
      <c r="NMK48" s="85"/>
      <c r="NML48" s="85"/>
      <c r="NMM48" s="85"/>
      <c r="NMN48" s="85"/>
      <c r="NMO48" s="85"/>
      <c r="NMP48" s="85"/>
      <c r="NMQ48" s="85"/>
      <c r="NMR48" s="85"/>
      <c r="NMS48" s="85"/>
      <c r="NMT48" s="85"/>
      <c r="NMU48" s="85"/>
      <c r="NMV48" s="85"/>
      <c r="NMW48" s="85"/>
      <c r="NMX48" s="85"/>
      <c r="NMY48" s="85"/>
      <c r="NMZ48" s="85"/>
      <c r="NNA48" s="85"/>
      <c r="NNB48" s="85"/>
      <c r="NNC48" s="85"/>
      <c r="NND48" s="85"/>
      <c r="NNE48" s="85"/>
      <c r="NNF48" s="85"/>
      <c r="NNG48" s="85"/>
      <c r="NNH48" s="85"/>
      <c r="NNI48" s="85"/>
      <c r="NNJ48" s="85"/>
      <c r="NNK48" s="85"/>
      <c r="NNL48" s="85"/>
      <c r="NNM48" s="85"/>
      <c r="NNN48" s="85"/>
      <c r="NNO48" s="85"/>
      <c r="NNP48" s="85"/>
      <c r="NNQ48" s="85"/>
      <c r="NNR48" s="85"/>
      <c r="NNS48" s="85"/>
      <c r="NNT48" s="85"/>
      <c r="NNU48" s="85"/>
      <c r="NNV48" s="85"/>
      <c r="NNW48" s="85"/>
      <c r="NNX48" s="85"/>
      <c r="NNY48" s="85"/>
      <c r="NNZ48" s="85"/>
      <c r="NOA48" s="85"/>
      <c r="NOB48" s="85"/>
      <c r="NOC48" s="85"/>
      <c r="NOD48" s="85"/>
      <c r="NOE48" s="85"/>
      <c r="NOF48" s="85"/>
      <c r="NOG48" s="85"/>
      <c r="NOH48" s="85"/>
      <c r="NOI48" s="85"/>
      <c r="NOJ48" s="85"/>
      <c r="NOK48" s="85"/>
      <c r="NOL48" s="85"/>
      <c r="NOM48" s="85"/>
      <c r="NON48" s="85"/>
      <c r="NOO48" s="85"/>
      <c r="NOP48" s="85"/>
      <c r="NOQ48" s="85"/>
      <c r="NOR48" s="85"/>
      <c r="NOS48" s="85"/>
      <c r="NOT48" s="85"/>
      <c r="NOU48" s="85"/>
      <c r="NOV48" s="85"/>
      <c r="NOW48" s="85"/>
      <c r="NOX48" s="85"/>
      <c r="NOY48" s="85"/>
      <c r="NOZ48" s="85"/>
      <c r="NPA48" s="85"/>
      <c r="NPB48" s="85"/>
      <c r="NPC48" s="85"/>
      <c r="NPD48" s="85"/>
      <c r="NPE48" s="85"/>
      <c r="NPF48" s="85"/>
      <c r="NPG48" s="85"/>
      <c r="NPH48" s="85"/>
      <c r="NPI48" s="85"/>
      <c r="NPJ48" s="85"/>
      <c r="NPK48" s="85"/>
      <c r="NPL48" s="85"/>
      <c r="NPM48" s="85"/>
      <c r="NPN48" s="85"/>
      <c r="NPO48" s="85"/>
      <c r="NPP48" s="85"/>
      <c r="NPQ48" s="85"/>
      <c r="NPR48" s="85"/>
      <c r="NPS48" s="85"/>
      <c r="NPT48" s="85"/>
      <c r="NPU48" s="85"/>
      <c r="NPV48" s="85"/>
      <c r="NPW48" s="85"/>
      <c r="NPX48" s="85"/>
      <c r="NPY48" s="85"/>
      <c r="NPZ48" s="85"/>
      <c r="NQA48" s="85"/>
      <c r="NQB48" s="85"/>
      <c r="NQC48" s="85"/>
      <c r="NQD48" s="85"/>
      <c r="NQE48" s="85"/>
      <c r="NQF48" s="85"/>
      <c r="NQG48" s="85"/>
      <c r="NQH48" s="85"/>
      <c r="NQI48" s="85"/>
      <c r="NQJ48" s="85"/>
      <c r="NQK48" s="85"/>
      <c r="NQL48" s="85"/>
      <c r="NQM48" s="85"/>
      <c r="NQN48" s="85"/>
      <c r="NQO48" s="85"/>
      <c r="NQP48" s="85"/>
      <c r="NQQ48" s="85"/>
      <c r="NQR48" s="85"/>
      <c r="NQS48" s="85"/>
      <c r="NQT48" s="85"/>
      <c r="NQU48" s="85"/>
      <c r="NQV48" s="85"/>
      <c r="NQW48" s="85"/>
      <c r="NQX48" s="85"/>
      <c r="NQY48" s="85"/>
      <c r="NQZ48" s="85"/>
      <c r="NRA48" s="85"/>
      <c r="NRB48" s="85"/>
      <c r="NRC48" s="85"/>
      <c r="NRD48" s="85"/>
      <c r="NRE48" s="85"/>
      <c r="NRF48" s="85"/>
      <c r="NRG48" s="85"/>
      <c r="NRH48" s="85"/>
      <c r="NRI48" s="85"/>
      <c r="NRJ48" s="85"/>
      <c r="NRK48" s="85"/>
      <c r="NRL48" s="85"/>
      <c r="NRM48" s="85"/>
      <c r="NRN48" s="85"/>
      <c r="NRO48" s="85"/>
      <c r="NRP48" s="85"/>
      <c r="NRQ48" s="85"/>
      <c r="NRR48" s="85"/>
      <c r="NRS48" s="85"/>
      <c r="NRT48" s="85"/>
      <c r="NRU48" s="85"/>
      <c r="NRV48" s="85"/>
      <c r="NRW48" s="85"/>
      <c r="NRX48" s="85"/>
      <c r="NRY48" s="85"/>
      <c r="NRZ48" s="85"/>
      <c r="NSA48" s="85"/>
      <c r="NSB48" s="85"/>
      <c r="NSC48" s="85"/>
      <c r="NSD48" s="85"/>
      <c r="NSE48" s="85"/>
      <c r="NSF48" s="85"/>
      <c r="NSG48" s="85"/>
      <c r="NSH48" s="85"/>
      <c r="NSI48" s="85"/>
      <c r="NSJ48" s="85"/>
      <c r="NSK48" s="85"/>
      <c r="NSL48" s="85"/>
      <c r="NSM48" s="85"/>
      <c r="NSN48" s="85"/>
      <c r="NSO48" s="85"/>
      <c r="NSP48" s="85"/>
      <c r="NSQ48" s="85"/>
      <c r="NSR48" s="85"/>
      <c r="NSS48" s="85"/>
      <c r="NST48" s="85"/>
      <c r="NSU48" s="85"/>
      <c r="NSV48" s="85"/>
      <c r="NSW48" s="85"/>
      <c r="NSX48" s="85"/>
      <c r="NSY48" s="85"/>
      <c r="NSZ48" s="85"/>
      <c r="NTA48" s="85"/>
      <c r="NTB48" s="85"/>
      <c r="NTC48" s="85"/>
      <c r="NTD48" s="85"/>
      <c r="NTE48" s="85"/>
      <c r="NTF48" s="85"/>
      <c r="NTG48" s="85"/>
      <c r="NTH48" s="85"/>
      <c r="NTI48" s="85"/>
      <c r="NTJ48" s="85"/>
      <c r="NTK48" s="85"/>
      <c r="NTL48" s="85"/>
      <c r="NTM48" s="85"/>
      <c r="NTN48" s="85"/>
      <c r="NTO48" s="85"/>
      <c r="NTP48" s="85"/>
      <c r="NTQ48" s="85"/>
      <c r="NTR48" s="85"/>
      <c r="NTS48" s="85"/>
      <c r="NTT48" s="85"/>
      <c r="NTU48" s="85"/>
      <c r="NTV48" s="85"/>
      <c r="NTW48" s="85"/>
      <c r="NTX48" s="85"/>
      <c r="NTY48" s="85"/>
      <c r="NTZ48" s="85"/>
      <c r="NUA48" s="85"/>
      <c r="NUB48" s="85"/>
      <c r="NUC48" s="85"/>
      <c r="NUD48" s="85"/>
      <c r="NUE48" s="85"/>
      <c r="NUF48" s="85"/>
      <c r="NUG48" s="85"/>
      <c r="NUH48" s="85"/>
      <c r="NUI48" s="85"/>
      <c r="NUJ48" s="85"/>
      <c r="NUK48" s="85"/>
      <c r="NUL48" s="85"/>
      <c r="NUM48" s="85"/>
      <c r="NUN48" s="85"/>
      <c r="NUO48" s="85"/>
      <c r="NUP48" s="85"/>
      <c r="NUQ48" s="85"/>
      <c r="NUR48" s="85"/>
      <c r="NUS48" s="85"/>
      <c r="NUT48" s="85"/>
      <c r="NUU48" s="85"/>
      <c r="NUV48" s="85"/>
      <c r="NUW48" s="85"/>
      <c r="NUX48" s="85"/>
      <c r="NUY48" s="85"/>
      <c r="NUZ48" s="85"/>
      <c r="NVA48" s="85"/>
      <c r="NVB48" s="85"/>
      <c r="NVC48" s="85"/>
      <c r="NVD48" s="85"/>
      <c r="NVE48" s="85"/>
      <c r="NVF48" s="85"/>
      <c r="NVG48" s="85"/>
      <c r="NVH48" s="85"/>
      <c r="NVI48" s="85"/>
      <c r="NVJ48" s="85"/>
      <c r="NVK48" s="85"/>
      <c r="NVL48" s="85"/>
      <c r="NVM48" s="85"/>
      <c r="NVN48" s="85"/>
      <c r="NVO48" s="85"/>
      <c r="NVP48" s="85"/>
      <c r="NVQ48" s="85"/>
      <c r="NVR48" s="85"/>
      <c r="NVS48" s="85"/>
      <c r="NVT48" s="85"/>
      <c r="NVU48" s="85"/>
      <c r="NVV48" s="85"/>
      <c r="NVW48" s="85"/>
      <c r="NVX48" s="85"/>
      <c r="NVY48" s="85"/>
      <c r="NVZ48" s="85"/>
      <c r="NWA48" s="85"/>
      <c r="NWB48" s="85"/>
      <c r="NWC48" s="85"/>
      <c r="NWD48" s="85"/>
      <c r="NWE48" s="85"/>
      <c r="NWF48" s="85"/>
      <c r="NWG48" s="85"/>
      <c r="NWH48" s="85"/>
      <c r="NWI48" s="85"/>
      <c r="NWJ48" s="85"/>
      <c r="NWK48" s="85"/>
      <c r="NWL48" s="85"/>
      <c r="NWM48" s="85"/>
      <c r="NWN48" s="85"/>
      <c r="NWO48" s="85"/>
      <c r="NWP48" s="85"/>
      <c r="NWQ48" s="85"/>
      <c r="NWR48" s="85"/>
      <c r="NWS48" s="85"/>
      <c r="NWT48" s="85"/>
      <c r="NWU48" s="85"/>
      <c r="NWV48" s="85"/>
      <c r="NWW48" s="85"/>
      <c r="NWX48" s="85"/>
      <c r="NWY48" s="85"/>
      <c r="NWZ48" s="85"/>
      <c r="NXA48" s="85"/>
      <c r="NXB48" s="85"/>
      <c r="NXC48" s="85"/>
      <c r="NXD48" s="85"/>
      <c r="NXE48" s="85"/>
      <c r="NXF48" s="85"/>
      <c r="NXG48" s="85"/>
      <c r="NXH48" s="85"/>
      <c r="NXI48" s="85"/>
      <c r="NXJ48" s="85"/>
      <c r="NXK48" s="85"/>
      <c r="NXL48" s="85"/>
      <c r="NXM48" s="85"/>
      <c r="NXN48" s="85"/>
      <c r="NXO48" s="85"/>
      <c r="NXP48" s="85"/>
      <c r="NXQ48" s="85"/>
      <c r="NXR48" s="85"/>
      <c r="NXS48" s="85"/>
      <c r="NXT48" s="85"/>
      <c r="NXU48" s="85"/>
      <c r="NXV48" s="85"/>
      <c r="NXW48" s="85"/>
      <c r="NXX48" s="85"/>
      <c r="NXY48" s="85"/>
      <c r="NXZ48" s="85"/>
      <c r="NYA48" s="85"/>
      <c r="NYB48" s="85"/>
      <c r="NYC48" s="85"/>
      <c r="NYD48" s="85"/>
      <c r="NYE48" s="85"/>
      <c r="NYF48" s="85"/>
      <c r="NYG48" s="85"/>
      <c r="NYH48" s="85"/>
      <c r="NYI48" s="85"/>
      <c r="NYJ48" s="85"/>
      <c r="NYK48" s="85"/>
      <c r="NYL48" s="85"/>
      <c r="NYM48" s="85"/>
      <c r="NYN48" s="85"/>
      <c r="NYO48" s="85"/>
      <c r="NYP48" s="85"/>
      <c r="NYQ48" s="85"/>
      <c r="NYR48" s="85"/>
      <c r="NYS48" s="85"/>
      <c r="NYT48" s="85"/>
      <c r="NYU48" s="85"/>
      <c r="NYV48" s="85"/>
      <c r="NYW48" s="85"/>
      <c r="NYX48" s="85"/>
      <c r="NYY48" s="85"/>
      <c r="NYZ48" s="85"/>
      <c r="NZA48" s="85"/>
      <c r="NZB48" s="85"/>
      <c r="NZC48" s="85"/>
      <c r="NZD48" s="85"/>
      <c r="NZE48" s="85"/>
      <c r="NZF48" s="85"/>
      <c r="NZG48" s="85"/>
      <c r="NZH48" s="85"/>
      <c r="NZI48" s="85"/>
      <c r="NZJ48" s="85"/>
      <c r="NZK48" s="85"/>
      <c r="NZL48" s="85"/>
      <c r="NZM48" s="85"/>
      <c r="NZN48" s="85"/>
      <c r="NZO48" s="85"/>
      <c r="NZP48" s="85"/>
      <c r="NZQ48" s="85"/>
      <c r="NZR48" s="85"/>
      <c r="NZS48" s="85"/>
      <c r="NZT48" s="85"/>
      <c r="NZU48" s="85"/>
      <c r="NZV48" s="85"/>
      <c r="NZW48" s="85"/>
      <c r="NZX48" s="85"/>
      <c r="NZY48" s="85"/>
      <c r="NZZ48" s="85"/>
      <c r="OAA48" s="85"/>
      <c r="OAB48" s="85"/>
      <c r="OAC48" s="85"/>
      <c r="OAD48" s="85"/>
      <c r="OAE48" s="85"/>
      <c r="OAF48" s="85"/>
      <c r="OAG48" s="85"/>
      <c r="OAH48" s="85"/>
      <c r="OAI48" s="85"/>
      <c r="OAJ48" s="85"/>
      <c r="OAK48" s="85"/>
      <c r="OAL48" s="85"/>
      <c r="OAM48" s="85"/>
      <c r="OAN48" s="85"/>
      <c r="OAO48" s="85"/>
      <c r="OAP48" s="85"/>
      <c r="OAQ48" s="85"/>
      <c r="OAR48" s="85"/>
      <c r="OAS48" s="85"/>
      <c r="OAT48" s="85"/>
      <c r="OAU48" s="85"/>
      <c r="OAV48" s="85"/>
      <c r="OAW48" s="85"/>
      <c r="OAX48" s="85"/>
      <c r="OAY48" s="85"/>
      <c r="OAZ48" s="85"/>
      <c r="OBA48" s="85"/>
      <c r="OBB48" s="85"/>
      <c r="OBC48" s="85"/>
      <c r="OBD48" s="85"/>
      <c r="OBE48" s="85"/>
      <c r="OBF48" s="85"/>
      <c r="OBG48" s="85"/>
      <c r="OBH48" s="85"/>
      <c r="OBI48" s="85"/>
      <c r="OBJ48" s="85"/>
      <c r="OBK48" s="85"/>
      <c r="OBL48" s="85"/>
      <c r="OBM48" s="85"/>
      <c r="OBN48" s="85"/>
      <c r="OBO48" s="85"/>
      <c r="OBP48" s="85"/>
      <c r="OBQ48" s="85"/>
      <c r="OBR48" s="85"/>
      <c r="OBS48" s="85"/>
      <c r="OBT48" s="85"/>
      <c r="OBU48" s="85"/>
      <c r="OBV48" s="85"/>
      <c r="OBW48" s="85"/>
      <c r="OBX48" s="85"/>
      <c r="OBY48" s="85"/>
      <c r="OBZ48" s="85"/>
      <c r="OCA48" s="85"/>
      <c r="OCB48" s="85"/>
      <c r="OCC48" s="85"/>
      <c r="OCD48" s="85"/>
      <c r="OCE48" s="85"/>
      <c r="OCF48" s="85"/>
      <c r="OCG48" s="85"/>
      <c r="OCH48" s="85"/>
      <c r="OCI48" s="85"/>
      <c r="OCJ48" s="85"/>
      <c r="OCK48" s="85"/>
      <c r="OCL48" s="85"/>
      <c r="OCM48" s="85"/>
      <c r="OCN48" s="85"/>
      <c r="OCO48" s="85"/>
      <c r="OCP48" s="85"/>
      <c r="OCQ48" s="85"/>
      <c r="OCR48" s="85"/>
      <c r="OCS48" s="85"/>
      <c r="OCT48" s="85"/>
      <c r="OCU48" s="85"/>
      <c r="OCV48" s="85"/>
      <c r="OCW48" s="85"/>
      <c r="OCX48" s="85"/>
      <c r="OCY48" s="85"/>
      <c r="OCZ48" s="85"/>
      <c r="ODA48" s="85"/>
      <c r="ODB48" s="85"/>
      <c r="ODC48" s="85"/>
      <c r="ODD48" s="85"/>
      <c r="ODE48" s="85"/>
      <c r="ODF48" s="85"/>
      <c r="ODG48" s="85"/>
      <c r="ODH48" s="85"/>
      <c r="ODI48" s="85"/>
      <c r="ODJ48" s="85"/>
      <c r="ODK48" s="85"/>
      <c r="ODL48" s="85"/>
      <c r="ODM48" s="85"/>
      <c r="ODN48" s="85"/>
      <c r="ODO48" s="85"/>
      <c r="ODP48" s="85"/>
      <c r="ODQ48" s="85"/>
      <c r="ODR48" s="85"/>
      <c r="ODS48" s="85"/>
      <c r="ODT48" s="85"/>
      <c r="ODU48" s="85"/>
      <c r="ODV48" s="85"/>
      <c r="ODW48" s="85"/>
      <c r="ODX48" s="85"/>
      <c r="ODY48" s="85"/>
      <c r="ODZ48" s="85"/>
      <c r="OEA48" s="85"/>
      <c r="OEB48" s="85"/>
      <c r="OEC48" s="85"/>
      <c r="OED48" s="85"/>
      <c r="OEE48" s="85"/>
      <c r="OEF48" s="85"/>
      <c r="OEG48" s="85"/>
      <c r="OEH48" s="85"/>
      <c r="OEI48" s="85"/>
      <c r="OEJ48" s="85"/>
      <c r="OEK48" s="85"/>
      <c r="OEL48" s="85"/>
      <c r="OEM48" s="85"/>
      <c r="OEN48" s="85"/>
      <c r="OEO48" s="85"/>
      <c r="OEP48" s="85"/>
      <c r="OEQ48" s="85"/>
      <c r="OER48" s="85"/>
      <c r="OES48" s="85"/>
      <c r="OET48" s="85"/>
      <c r="OEU48" s="85"/>
      <c r="OEV48" s="85"/>
      <c r="OEW48" s="85"/>
      <c r="OEX48" s="85"/>
      <c r="OEY48" s="85"/>
      <c r="OEZ48" s="85"/>
      <c r="OFA48" s="85"/>
      <c r="OFB48" s="85"/>
      <c r="OFC48" s="85"/>
      <c r="OFD48" s="85"/>
      <c r="OFE48" s="85"/>
      <c r="OFF48" s="85"/>
      <c r="OFG48" s="85"/>
      <c r="OFH48" s="85"/>
      <c r="OFI48" s="85"/>
      <c r="OFJ48" s="85"/>
      <c r="OFK48" s="85"/>
      <c r="OFL48" s="85"/>
      <c r="OFM48" s="85"/>
      <c r="OFN48" s="85"/>
      <c r="OFO48" s="85"/>
      <c r="OFP48" s="85"/>
      <c r="OFQ48" s="85"/>
      <c r="OFR48" s="85"/>
      <c r="OFS48" s="85"/>
      <c r="OFT48" s="85"/>
      <c r="OFU48" s="85"/>
      <c r="OFV48" s="85"/>
      <c r="OFW48" s="85"/>
      <c r="OFX48" s="85"/>
      <c r="OFY48" s="85"/>
      <c r="OFZ48" s="85"/>
      <c r="OGA48" s="85"/>
      <c r="OGB48" s="85"/>
      <c r="OGC48" s="85"/>
      <c r="OGD48" s="85"/>
      <c r="OGE48" s="85"/>
      <c r="OGF48" s="85"/>
      <c r="OGG48" s="85"/>
      <c r="OGH48" s="85"/>
      <c r="OGI48" s="85"/>
      <c r="OGJ48" s="85"/>
      <c r="OGK48" s="85"/>
      <c r="OGL48" s="85"/>
      <c r="OGM48" s="85"/>
      <c r="OGN48" s="85"/>
      <c r="OGO48" s="85"/>
      <c r="OGP48" s="85"/>
      <c r="OGQ48" s="85"/>
      <c r="OGR48" s="85"/>
      <c r="OGS48" s="85"/>
      <c r="OGT48" s="85"/>
      <c r="OGU48" s="85"/>
      <c r="OGV48" s="85"/>
      <c r="OGW48" s="85"/>
      <c r="OGX48" s="85"/>
      <c r="OGY48" s="85"/>
      <c r="OGZ48" s="85"/>
      <c r="OHA48" s="85"/>
      <c r="OHB48" s="85"/>
      <c r="OHC48" s="85"/>
      <c r="OHD48" s="85"/>
      <c r="OHE48" s="85"/>
      <c r="OHF48" s="85"/>
      <c r="OHG48" s="85"/>
      <c r="OHH48" s="85"/>
      <c r="OHI48" s="85"/>
      <c r="OHJ48" s="85"/>
      <c r="OHK48" s="85"/>
      <c r="OHL48" s="85"/>
      <c r="OHM48" s="85"/>
      <c r="OHN48" s="85"/>
      <c r="OHO48" s="85"/>
      <c r="OHP48" s="85"/>
      <c r="OHQ48" s="85"/>
      <c r="OHR48" s="85"/>
      <c r="OHS48" s="85"/>
      <c r="OHT48" s="85"/>
      <c r="OHU48" s="85"/>
      <c r="OHV48" s="85"/>
      <c r="OHW48" s="85"/>
      <c r="OHX48" s="85"/>
      <c r="OHY48" s="85"/>
      <c r="OHZ48" s="85"/>
      <c r="OIA48" s="85"/>
      <c r="OIB48" s="85"/>
      <c r="OIC48" s="85"/>
      <c r="OID48" s="85"/>
      <c r="OIE48" s="85"/>
      <c r="OIF48" s="85"/>
      <c r="OIG48" s="85"/>
      <c r="OIH48" s="85"/>
      <c r="OII48" s="85"/>
      <c r="OIJ48" s="85"/>
      <c r="OIK48" s="85"/>
      <c r="OIL48" s="85"/>
      <c r="OIM48" s="85"/>
      <c r="OIN48" s="85"/>
      <c r="OIO48" s="85"/>
      <c r="OIP48" s="85"/>
      <c r="OIQ48" s="85"/>
      <c r="OIR48" s="85"/>
      <c r="OIS48" s="85"/>
      <c r="OIT48" s="85"/>
      <c r="OIU48" s="85"/>
      <c r="OIV48" s="85"/>
      <c r="OIW48" s="85"/>
      <c r="OIX48" s="85"/>
      <c r="OIY48" s="85"/>
      <c r="OIZ48" s="85"/>
      <c r="OJA48" s="85"/>
      <c r="OJB48" s="85"/>
      <c r="OJC48" s="85"/>
      <c r="OJD48" s="85"/>
      <c r="OJE48" s="85"/>
      <c r="OJF48" s="85"/>
      <c r="OJG48" s="85"/>
      <c r="OJH48" s="85"/>
      <c r="OJI48" s="85"/>
      <c r="OJJ48" s="85"/>
      <c r="OJK48" s="85"/>
      <c r="OJL48" s="85"/>
      <c r="OJM48" s="85"/>
      <c r="OJN48" s="85"/>
      <c r="OJO48" s="85"/>
      <c r="OJP48" s="85"/>
      <c r="OJQ48" s="85"/>
      <c r="OJR48" s="85"/>
      <c r="OJS48" s="85"/>
      <c r="OJT48" s="85"/>
      <c r="OJU48" s="85"/>
      <c r="OJV48" s="85"/>
      <c r="OJW48" s="85"/>
      <c r="OJX48" s="85"/>
      <c r="OJY48" s="85"/>
      <c r="OJZ48" s="85"/>
      <c r="OKA48" s="85"/>
      <c r="OKB48" s="85"/>
      <c r="OKC48" s="85"/>
      <c r="OKD48" s="85"/>
      <c r="OKE48" s="85"/>
      <c r="OKF48" s="85"/>
      <c r="OKG48" s="85"/>
      <c r="OKH48" s="85"/>
      <c r="OKI48" s="85"/>
      <c r="OKJ48" s="85"/>
      <c r="OKK48" s="85"/>
      <c r="OKL48" s="85"/>
      <c r="OKM48" s="85"/>
      <c r="OKN48" s="85"/>
      <c r="OKO48" s="85"/>
      <c r="OKP48" s="85"/>
      <c r="OKQ48" s="85"/>
      <c r="OKR48" s="85"/>
      <c r="OKS48" s="85"/>
      <c r="OKT48" s="85"/>
      <c r="OKU48" s="85"/>
      <c r="OKV48" s="85"/>
      <c r="OKW48" s="85"/>
      <c r="OKX48" s="85"/>
      <c r="OKY48" s="85"/>
      <c r="OKZ48" s="85"/>
      <c r="OLA48" s="85"/>
      <c r="OLB48" s="85"/>
      <c r="OLC48" s="85"/>
      <c r="OLD48" s="85"/>
      <c r="OLE48" s="85"/>
      <c r="OLF48" s="85"/>
      <c r="OLG48" s="85"/>
      <c r="OLH48" s="85"/>
      <c r="OLI48" s="85"/>
      <c r="OLJ48" s="85"/>
      <c r="OLK48" s="85"/>
      <c r="OLL48" s="85"/>
      <c r="OLM48" s="85"/>
      <c r="OLN48" s="85"/>
      <c r="OLO48" s="85"/>
      <c r="OLP48" s="85"/>
      <c r="OLQ48" s="85"/>
      <c r="OLR48" s="85"/>
      <c r="OLS48" s="85"/>
      <c r="OLT48" s="85"/>
      <c r="OLU48" s="85"/>
      <c r="OLV48" s="85"/>
      <c r="OLW48" s="85"/>
      <c r="OLX48" s="85"/>
      <c r="OLY48" s="85"/>
      <c r="OLZ48" s="85"/>
      <c r="OMA48" s="85"/>
      <c r="OMB48" s="85"/>
      <c r="OMC48" s="85"/>
      <c r="OMD48" s="85"/>
      <c r="OME48" s="85"/>
      <c r="OMF48" s="85"/>
      <c r="OMG48" s="85"/>
      <c r="OMH48" s="85"/>
      <c r="OMI48" s="85"/>
      <c r="OMJ48" s="85"/>
      <c r="OMK48" s="85"/>
      <c r="OML48" s="85"/>
      <c r="OMM48" s="85"/>
      <c r="OMN48" s="85"/>
      <c r="OMO48" s="85"/>
      <c r="OMP48" s="85"/>
      <c r="OMQ48" s="85"/>
      <c r="OMR48" s="85"/>
      <c r="OMS48" s="85"/>
      <c r="OMT48" s="85"/>
      <c r="OMU48" s="85"/>
      <c r="OMV48" s="85"/>
      <c r="OMW48" s="85"/>
      <c r="OMX48" s="85"/>
      <c r="OMY48" s="85"/>
      <c r="OMZ48" s="85"/>
      <c r="ONA48" s="85"/>
      <c r="ONB48" s="85"/>
      <c r="ONC48" s="85"/>
      <c r="OND48" s="85"/>
      <c r="ONE48" s="85"/>
      <c r="ONF48" s="85"/>
      <c r="ONG48" s="85"/>
      <c r="ONH48" s="85"/>
      <c r="ONI48" s="85"/>
      <c r="ONJ48" s="85"/>
      <c r="ONK48" s="85"/>
      <c r="ONL48" s="85"/>
      <c r="ONM48" s="85"/>
      <c r="ONN48" s="85"/>
      <c r="ONO48" s="85"/>
      <c r="ONP48" s="85"/>
      <c r="ONQ48" s="85"/>
      <c r="ONR48" s="85"/>
      <c r="ONS48" s="85"/>
      <c r="ONT48" s="85"/>
      <c r="ONU48" s="85"/>
      <c r="ONV48" s="85"/>
      <c r="ONW48" s="85"/>
      <c r="ONX48" s="85"/>
      <c r="ONY48" s="85"/>
      <c r="ONZ48" s="85"/>
      <c r="OOA48" s="85"/>
      <c r="OOB48" s="85"/>
      <c r="OOC48" s="85"/>
      <c r="OOD48" s="85"/>
      <c r="OOE48" s="85"/>
      <c r="OOF48" s="85"/>
      <c r="OOG48" s="85"/>
      <c r="OOH48" s="85"/>
      <c r="OOI48" s="85"/>
      <c r="OOJ48" s="85"/>
      <c r="OOK48" s="85"/>
      <c r="OOL48" s="85"/>
      <c r="OOM48" s="85"/>
      <c r="OON48" s="85"/>
      <c r="OOO48" s="85"/>
      <c r="OOP48" s="85"/>
      <c r="OOQ48" s="85"/>
      <c r="OOR48" s="85"/>
      <c r="OOS48" s="85"/>
      <c r="OOT48" s="85"/>
      <c r="OOU48" s="85"/>
      <c r="OOV48" s="85"/>
      <c r="OOW48" s="85"/>
      <c r="OOX48" s="85"/>
      <c r="OOY48" s="85"/>
      <c r="OOZ48" s="85"/>
      <c r="OPA48" s="85"/>
      <c r="OPB48" s="85"/>
      <c r="OPC48" s="85"/>
      <c r="OPD48" s="85"/>
      <c r="OPE48" s="85"/>
      <c r="OPF48" s="85"/>
      <c r="OPG48" s="85"/>
      <c r="OPH48" s="85"/>
      <c r="OPI48" s="85"/>
      <c r="OPJ48" s="85"/>
      <c r="OPK48" s="85"/>
      <c r="OPL48" s="85"/>
      <c r="OPM48" s="85"/>
      <c r="OPN48" s="85"/>
      <c r="OPO48" s="85"/>
      <c r="OPP48" s="85"/>
      <c r="OPQ48" s="85"/>
      <c r="OPR48" s="85"/>
      <c r="OPS48" s="85"/>
      <c r="OPT48" s="85"/>
      <c r="OPU48" s="85"/>
      <c r="OPV48" s="85"/>
      <c r="OPW48" s="85"/>
      <c r="OPX48" s="85"/>
      <c r="OPY48" s="85"/>
      <c r="OPZ48" s="85"/>
      <c r="OQA48" s="85"/>
      <c r="OQB48" s="85"/>
      <c r="OQC48" s="85"/>
      <c r="OQD48" s="85"/>
      <c r="OQE48" s="85"/>
      <c r="OQF48" s="85"/>
      <c r="OQG48" s="85"/>
      <c r="OQH48" s="85"/>
      <c r="OQI48" s="85"/>
      <c r="OQJ48" s="85"/>
      <c r="OQK48" s="85"/>
      <c r="OQL48" s="85"/>
      <c r="OQM48" s="85"/>
      <c r="OQN48" s="85"/>
      <c r="OQO48" s="85"/>
      <c r="OQP48" s="85"/>
      <c r="OQQ48" s="85"/>
      <c r="OQR48" s="85"/>
      <c r="OQS48" s="85"/>
      <c r="OQT48" s="85"/>
      <c r="OQU48" s="85"/>
      <c r="OQV48" s="85"/>
      <c r="OQW48" s="85"/>
      <c r="OQX48" s="85"/>
      <c r="OQY48" s="85"/>
      <c r="OQZ48" s="85"/>
      <c r="ORA48" s="85"/>
      <c r="ORB48" s="85"/>
      <c r="ORC48" s="85"/>
      <c r="ORD48" s="85"/>
      <c r="ORE48" s="85"/>
      <c r="ORF48" s="85"/>
      <c r="ORG48" s="85"/>
      <c r="ORH48" s="85"/>
      <c r="ORI48" s="85"/>
      <c r="ORJ48" s="85"/>
      <c r="ORK48" s="85"/>
      <c r="ORL48" s="85"/>
      <c r="ORM48" s="85"/>
      <c r="ORN48" s="85"/>
      <c r="ORO48" s="85"/>
      <c r="ORP48" s="85"/>
      <c r="ORQ48" s="85"/>
      <c r="ORR48" s="85"/>
      <c r="ORS48" s="85"/>
      <c r="ORT48" s="85"/>
      <c r="ORU48" s="85"/>
      <c r="ORV48" s="85"/>
      <c r="ORW48" s="85"/>
      <c r="ORX48" s="85"/>
      <c r="ORY48" s="85"/>
      <c r="ORZ48" s="85"/>
      <c r="OSA48" s="85"/>
      <c r="OSB48" s="85"/>
      <c r="OSC48" s="85"/>
      <c r="OSD48" s="85"/>
      <c r="OSE48" s="85"/>
      <c r="OSF48" s="85"/>
      <c r="OSG48" s="85"/>
      <c r="OSH48" s="85"/>
      <c r="OSI48" s="85"/>
      <c r="OSJ48" s="85"/>
      <c r="OSK48" s="85"/>
      <c r="OSL48" s="85"/>
      <c r="OSM48" s="85"/>
      <c r="OSN48" s="85"/>
      <c r="OSO48" s="85"/>
      <c r="OSP48" s="85"/>
      <c r="OSQ48" s="85"/>
      <c r="OSR48" s="85"/>
      <c r="OSS48" s="85"/>
      <c r="OST48" s="85"/>
      <c r="OSU48" s="85"/>
      <c r="OSV48" s="85"/>
      <c r="OSW48" s="85"/>
      <c r="OSX48" s="85"/>
      <c r="OSY48" s="85"/>
      <c r="OSZ48" s="85"/>
      <c r="OTA48" s="85"/>
      <c r="OTB48" s="85"/>
      <c r="OTC48" s="85"/>
      <c r="OTD48" s="85"/>
      <c r="OTE48" s="85"/>
      <c r="OTF48" s="85"/>
      <c r="OTG48" s="85"/>
      <c r="OTH48" s="85"/>
      <c r="OTI48" s="85"/>
      <c r="OTJ48" s="85"/>
      <c r="OTK48" s="85"/>
      <c r="OTL48" s="85"/>
      <c r="OTM48" s="85"/>
      <c r="OTN48" s="85"/>
      <c r="OTO48" s="85"/>
      <c r="OTP48" s="85"/>
      <c r="OTQ48" s="85"/>
      <c r="OTR48" s="85"/>
      <c r="OTS48" s="85"/>
      <c r="OTT48" s="85"/>
      <c r="OTU48" s="85"/>
      <c r="OTV48" s="85"/>
      <c r="OTW48" s="85"/>
      <c r="OTX48" s="85"/>
      <c r="OTY48" s="85"/>
      <c r="OTZ48" s="85"/>
      <c r="OUA48" s="85"/>
      <c r="OUB48" s="85"/>
      <c r="OUC48" s="85"/>
      <c r="OUD48" s="85"/>
      <c r="OUE48" s="85"/>
      <c r="OUF48" s="85"/>
      <c r="OUG48" s="85"/>
      <c r="OUH48" s="85"/>
      <c r="OUI48" s="85"/>
      <c r="OUJ48" s="85"/>
      <c r="OUK48" s="85"/>
      <c r="OUL48" s="85"/>
      <c r="OUM48" s="85"/>
      <c r="OUN48" s="85"/>
      <c r="OUO48" s="85"/>
      <c r="OUP48" s="85"/>
      <c r="OUQ48" s="85"/>
      <c r="OUR48" s="85"/>
      <c r="OUS48" s="85"/>
      <c r="OUT48" s="85"/>
      <c r="OUU48" s="85"/>
      <c r="OUV48" s="85"/>
      <c r="OUW48" s="85"/>
      <c r="OUX48" s="85"/>
      <c r="OUY48" s="85"/>
      <c r="OUZ48" s="85"/>
      <c r="OVA48" s="85"/>
      <c r="OVB48" s="85"/>
      <c r="OVC48" s="85"/>
      <c r="OVD48" s="85"/>
      <c r="OVE48" s="85"/>
      <c r="OVF48" s="85"/>
      <c r="OVG48" s="85"/>
      <c r="OVH48" s="85"/>
      <c r="OVI48" s="85"/>
      <c r="OVJ48" s="85"/>
      <c r="OVK48" s="85"/>
      <c r="OVL48" s="85"/>
      <c r="OVM48" s="85"/>
      <c r="OVN48" s="85"/>
      <c r="OVO48" s="85"/>
      <c r="OVP48" s="85"/>
      <c r="OVQ48" s="85"/>
      <c r="OVR48" s="85"/>
      <c r="OVS48" s="85"/>
      <c r="OVT48" s="85"/>
      <c r="OVU48" s="85"/>
      <c r="OVV48" s="85"/>
      <c r="OVW48" s="85"/>
      <c r="OVX48" s="85"/>
      <c r="OVY48" s="85"/>
      <c r="OVZ48" s="85"/>
      <c r="OWA48" s="85"/>
      <c r="OWB48" s="85"/>
      <c r="OWC48" s="85"/>
      <c r="OWD48" s="85"/>
      <c r="OWE48" s="85"/>
      <c r="OWF48" s="85"/>
      <c r="OWG48" s="85"/>
      <c r="OWH48" s="85"/>
      <c r="OWI48" s="85"/>
      <c r="OWJ48" s="85"/>
      <c r="OWK48" s="85"/>
      <c r="OWL48" s="85"/>
      <c r="OWM48" s="85"/>
      <c r="OWN48" s="85"/>
      <c r="OWO48" s="85"/>
      <c r="OWP48" s="85"/>
      <c r="OWQ48" s="85"/>
      <c r="OWR48" s="85"/>
      <c r="OWS48" s="85"/>
      <c r="OWT48" s="85"/>
      <c r="OWU48" s="85"/>
      <c r="OWV48" s="85"/>
      <c r="OWW48" s="85"/>
      <c r="OWX48" s="85"/>
      <c r="OWY48" s="85"/>
      <c r="OWZ48" s="85"/>
      <c r="OXA48" s="85"/>
      <c r="OXB48" s="85"/>
      <c r="OXC48" s="85"/>
      <c r="OXD48" s="85"/>
      <c r="OXE48" s="85"/>
      <c r="OXF48" s="85"/>
      <c r="OXG48" s="85"/>
      <c r="OXH48" s="85"/>
      <c r="OXI48" s="85"/>
      <c r="OXJ48" s="85"/>
      <c r="OXK48" s="85"/>
      <c r="OXL48" s="85"/>
      <c r="OXM48" s="85"/>
      <c r="OXN48" s="85"/>
      <c r="OXO48" s="85"/>
      <c r="OXP48" s="85"/>
      <c r="OXQ48" s="85"/>
      <c r="OXR48" s="85"/>
      <c r="OXS48" s="85"/>
      <c r="OXT48" s="85"/>
      <c r="OXU48" s="85"/>
      <c r="OXV48" s="85"/>
      <c r="OXW48" s="85"/>
      <c r="OXX48" s="85"/>
      <c r="OXY48" s="85"/>
      <c r="OXZ48" s="85"/>
      <c r="OYA48" s="85"/>
      <c r="OYB48" s="85"/>
      <c r="OYC48" s="85"/>
      <c r="OYD48" s="85"/>
      <c r="OYE48" s="85"/>
      <c r="OYF48" s="85"/>
      <c r="OYG48" s="85"/>
      <c r="OYH48" s="85"/>
      <c r="OYI48" s="85"/>
      <c r="OYJ48" s="85"/>
      <c r="OYK48" s="85"/>
      <c r="OYL48" s="85"/>
      <c r="OYM48" s="85"/>
      <c r="OYN48" s="85"/>
      <c r="OYO48" s="85"/>
      <c r="OYP48" s="85"/>
      <c r="OYQ48" s="85"/>
      <c r="OYR48" s="85"/>
      <c r="OYS48" s="85"/>
      <c r="OYT48" s="85"/>
      <c r="OYU48" s="85"/>
      <c r="OYV48" s="85"/>
      <c r="OYW48" s="85"/>
      <c r="OYX48" s="85"/>
      <c r="OYY48" s="85"/>
      <c r="OYZ48" s="85"/>
      <c r="OZA48" s="85"/>
      <c r="OZB48" s="85"/>
      <c r="OZC48" s="85"/>
      <c r="OZD48" s="85"/>
      <c r="OZE48" s="85"/>
      <c r="OZF48" s="85"/>
      <c r="OZG48" s="85"/>
      <c r="OZH48" s="85"/>
      <c r="OZI48" s="85"/>
      <c r="OZJ48" s="85"/>
      <c r="OZK48" s="85"/>
      <c r="OZL48" s="85"/>
      <c r="OZM48" s="85"/>
      <c r="OZN48" s="85"/>
      <c r="OZO48" s="85"/>
      <c r="OZP48" s="85"/>
      <c r="OZQ48" s="85"/>
      <c r="OZR48" s="85"/>
      <c r="OZS48" s="85"/>
      <c r="OZT48" s="85"/>
      <c r="OZU48" s="85"/>
      <c r="OZV48" s="85"/>
      <c r="OZW48" s="85"/>
      <c r="OZX48" s="85"/>
      <c r="OZY48" s="85"/>
      <c r="OZZ48" s="85"/>
      <c r="PAA48" s="85"/>
      <c r="PAB48" s="85"/>
      <c r="PAC48" s="85"/>
      <c r="PAD48" s="85"/>
      <c r="PAE48" s="85"/>
      <c r="PAF48" s="85"/>
      <c r="PAG48" s="85"/>
      <c r="PAH48" s="85"/>
      <c r="PAI48" s="85"/>
      <c r="PAJ48" s="85"/>
      <c r="PAK48" s="85"/>
      <c r="PAL48" s="85"/>
      <c r="PAM48" s="85"/>
      <c r="PAN48" s="85"/>
      <c r="PAO48" s="85"/>
      <c r="PAP48" s="85"/>
      <c r="PAQ48" s="85"/>
      <c r="PAR48" s="85"/>
      <c r="PAS48" s="85"/>
      <c r="PAT48" s="85"/>
      <c r="PAU48" s="85"/>
      <c r="PAV48" s="85"/>
      <c r="PAW48" s="85"/>
      <c r="PAX48" s="85"/>
      <c r="PAY48" s="85"/>
      <c r="PAZ48" s="85"/>
      <c r="PBA48" s="85"/>
      <c r="PBB48" s="85"/>
      <c r="PBC48" s="85"/>
      <c r="PBD48" s="85"/>
      <c r="PBE48" s="85"/>
      <c r="PBF48" s="85"/>
      <c r="PBG48" s="85"/>
      <c r="PBH48" s="85"/>
      <c r="PBI48" s="85"/>
      <c r="PBJ48" s="85"/>
      <c r="PBK48" s="85"/>
      <c r="PBL48" s="85"/>
      <c r="PBM48" s="85"/>
      <c r="PBN48" s="85"/>
      <c r="PBO48" s="85"/>
      <c r="PBP48" s="85"/>
      <c r="PBQ48" s="85"/>
      <c r="PBR48" s="85"/>
      <c r="PBS48" s="85"/>
      <c r="PBT48" s="85"/>
      <c r="PBU48" s="85"/>
      <c r="PBV48" s="85"/>
      <c r="PBW48" s="85"/>
      <c r="PBX48" s="85"/>
      <c r="PBY48" s="85"/>
      <c r="PBZ48" s="85"/>
      <c r="PCA48" s="85"/>
      <c r="PCB48" s="85"/>
      <c r="PCC48" s="85"/>
      <c r="PCD48" s="85"/>
      <c r="PCE48" s="85"/>
      <c r="PCF48" s="85"/>
      <c r="PCG48" s="85"/>
      <c r="PCH48" s="85"/>
      <c r="PCI48" s="85"/>
      <c r="PCJ48" s="85"/>
      <c r="PCK48" s="85"/>
      <c r="PCL48" s="85"/>
      <c r="PCM48" s="85"/>
      <c r="PCN48" s="85"/>
      <c r="PCO48" s="85"/>
      <c r="PCP48" s="85"/>
      <c r="PCQ48" s="85"/>
      <c r="PCR48" s="85"/>
      <c r="PCS48" s="85"/>
      <c r="PCT48" s="85"/>
      <c r="PCU48" s="85"/>
      <c r="PCV48" s="85"/>
      <c r="PCW48" s="85"/>
      <c r="PCX48" s="85"/>
      <c r="PCY48" s="85"/>
      <c r="PCZ48" s="85"/>
      <c r="PDA48" s="85"/>
      <c r="PDB48" s="85"/>
      <c r="PDC48" s="85"/>
      <c r="PDD48" s="85"/>
      <c r="PDE48" s="85"/>
      <c r="PDF48" s="85"/>
      <c r="PDG48" s="85"/>
      <c r="PDH48" s="85"/>
      <c r="PDI48" s="85"/>
      <c r="PDJ48" s="85"/>
      <c r="PDK48" s="85"/>
      <c r="PDL48" s="85"/>
      <c r="PDM48" s="85"/>
      <c r="PDN48" s="85"/>
      <c r="PDO48" s="85"/>
      <c r="PDP48" s="85"/>
      <c r="PDQ48" s="85"/>
      <c r="PDR48" s="85"/>
      <c r="PDS48" s="85"/>
      <c r="PDT48" s="85"/>
      <c r="PDU48" s="85"/>
      <c r="PDV48" s="85"/>
      <c r="PDW48" s="85"/>
      <c r="PDX48" s="85"/>
      <c r="PDY48" s="85"/>
      <c r="PDZ48" s="85"/>
      <c r="PEA48" s="85"/>
      <c r="PEB48" s="85"/>
      <c r="PEC48" s="85"/>
      <c r="PED48" s="85"/>
      <c r="PEE48" s="85"/>
      <c r="PEF48" s="85"/>
      <c r="PEG48" s="85"/>
      <c r="PEH48" s="85"/>
      <c r="PEI48" s="85"/>
      <c r="PEJ48" s="85"/>
      <c r="PEK48" s="85"/>
      <c r="PEL48" s="85"/>
      <c r="PEM48" s="85"/>
      <c r="PEN48" s="85"/>
      <c r="PEO48" s="85"/>
      <c r="PEP48" s="85"/>
      <c r="PEQ48" s="85"/>
      <c r="PER48" s="85"/>
      <c r="PES48" s="85"/>
      <c r="PET48" s="85"/>
      <c r="PEU48" s="85"/>
      <c r="PEV48" s="85"/>
      <c r="PEW48" s="85"/>
      <c r="PEX48" s="85"/>
      <c r="PEY48" s="85"/>
      <c r="PEZ48" s="85"/>
      <c r="PFA48" s="85"/>
      <c r="PFB48" s="85"/>
      <c r="PFC48" s="85"/>
      <c r="PFD48" s="85"/>
      <c r="PFE48" s="85"/>
      <c r="PFF48" s="85"/>
      <c r="PFG48" s="85"/>
      <c r="PFH48" s="85"/>
      <c r="PFI48" s="85"/>
      <c r="PFJ48" s="85"/>
      <c r="PFK48" s="85"/>
      <c r="PFL48" s="85"/>
      <c r="PFM48" s="85"/>
      <c r="PFN48" s="85"/>
      <c r="PFO48" s="85"/>
      <c r="PFP48" s="85"/>
      <c r="PFQ48" s="85"/>
      <c r="PFR48" s="85"/>
      <c r="PFS48" s="85"/>
      <c r="PFT48" s="85"/>
      <c r="PFU48" s="85"/>
      <c r="PFV48" s="85"/>
      <c r="PFW48" s="85"/>
      <c r="PFX48" s="85"/>
      <c r="PFY48" s="85"/>
      <c r="PFZ48" s="85"/>
      <c r="PGA48" s="85"/>
      <c r="PGB48" s="85"/>
      <c r="PGC48" s="85"/>
      <c r="PGD48" s="85"/>
      <c r="PGE48" s="85"/>
      <c r="PGF48" s="85"/>
      <c r="PGG48" s="85"/>
      <c r="PGH48" s="85"/>
      <c r="PGI48" s="85"/>
      <c r="PGJ48" s="85"/>
      <c r="PGK48" s="85"/>
      <c r="PGL48" s="85"/>
      <c r="PGM48" s="85"/>
      <c r="PGN48" s="85"/>
      <c r="PGO48" s="85"/>
      <c r="PGP48" s="85"/>
      <c r="PGQ48" s="85"/>
      <c r="PGR48" s="85"/>
      <c r="PGS48" s="85"/>
      <c r="PGT48" s="85"/>
      <c r="PGU48" s="85"/>
      <c r="PGV48" s="85"/>
      <c r="PGW48" s="85"/>
      <c r="PGX48" s="85"/>
      <c r="PGY48" s="85"/>
      <c r="PGZ48" s="85"/>
      <c r="PHA48" s="85"/>
      <c r="PHB48" s="85"/>
      <c r="PHC48" s="85"/>
      <c r="PHD48" s="85"/>
      <c r="PHE48" s="85"/>
      <c r="PHF48" s="85"/>
      <c r="PHG48" s="85"/>
      <c r="PHH48" s="85"/>
      <c r="PHI48" s="85"/>
      <c r="PHJ48" s="85"/>
      <c r="PHK48" s="85"/>
      <c r="PHL48" s="85"/>
      <c r="PHM48" s="85"/>
      <c r="PHN48" s="85"/>
      <c r="PHO48" s="85"/>
      <c r="PHP48" s="85"/>
      <c r="PHQ48" s="85"/>
      <c r="PHR48" s="85"/>
      <c r="PHS48" s="85"/>
      <c r="PHT48" s="85"/>
      <c r="PHU48" s="85"/>
      <c r="PHV48" s="85"/>
      <c r="PHW48" s="85"/>
      <c r="PHX48" s="85"/>
      <c r="PHY48" s="85"/>
      <c r="PHZ48" s="85"/>
      <c r="PIA48" s="85"/>
      <c r="PIB48" s="85"/>
      <c r="PIC48" s="85"/>
      <c r="PID48" s="85"/>
      <c r="PIE48" s="85"/>
      <c r="PIF48" s="85"/>
      <c r="PIG48" s="85"/>
      <c r="PIH48" s="85"/>
      <c r="PII48" s="85"/>
      <c r="PIJ48" s="85"/>
      <c r="PIK48" s="85"/>
      <c r="PIL48" s="85"/>
      <c r="PIM48" s="85"/>
      <c r="PIN48" s="85"/>
      <c r="PIO48" s="85"/>
      <c r="PIP48" s="85"/>
      <c r="PIQ48" s="85"/>
      <c r="PIR48" s="85"/>
      <c r="PIS48" s="85"/>
      <c r="PIT48" s="85"/>
      <c r="PIU48" s="85"/>
      <c r="PIV48" s="85"/>
      <c r="PIW48" s="85"/>
      <c r="PIX48" s="85"/>
      <c r="PIY48" s="85"/>
      <c r="PIZ48" s="85"/>
      <c r="PJA48" s="85"/>
      <c r="PJB48" s="85"/>
      <c r="PJC48" s="85"/>
      <c r="PJD48" s="85"/>
      <c r="PJE48" s="85"/>
      <c r="PJF48" s="85"/>
      <c r="PJG48" s="85"/>
      <c r="PJH48" s="85"/>
      <c r="PJI48" s="85"/>
      <c r="PJJ48" s="85"/>
      <c r="PJK48" s="85"/>
      <c r="PJL48" s="85"/>
      <c r="PJM48" s="85"/>
      <c r="PJN48" s="85"/>
      <c r="PJO48" s="85"/>
      <c r="PJP48" s="85"/>
      <c r="PJQ48" s="85"/>
      <c r="PJR48" s="85"/>
      <c r="PJS48" s="85"/>
      <c r="PJT48" s="85"/>
      <c r="PJU48" s="85"/>
      <c r="PJV48" s="85"/>
      <c r="PJW48" s="85"/>
      <c r="PJX48" s="85"/>
      <c r="PJY48" s="85"/>
      <c r="PJZ48" s="85"/>
      <c r="PKA48" s="85"/>
      <c r="PKB48" s="85"/>
      <c r="PKC48" s="85"/>
      <c r="PKD48" s="85"/>
      <c r="PKE48" s="85"/>
      <c r="PKF48" s="85"/>
      <c r="PKG48" s="85"/>
      <c r="PKH48" s="85"/>
      <c r="PKI48" s="85"/>
      <c r="PKJ48" s="85"/>
      <c r="PKK48" s="85"/>
      <c r="PKL48" s="85"/>
      <c r="PKM48" s="85"/>
      <c r="PKN48" s="85"/>
      <c r="PKO48" s="85"/>
      <c r="PKP48" s="85"/>
      <c r="PKQ48" s="85"/>
      <c r="PKR48" s="85"/>
      <c r="PKS48" s="85"/>
      <c r="PKT48" s="85"/>
      <c r="PKU48" s="85"/>
      <c r="PKV48" s="85"/>
      <c r="PKW48" s="85"/>
      <c r="PKX48" s="85"/>
      <c r="PKY48" s="85"/>
      <c r="PKZ48" s="85"/>
      <c r="PLA48" s="85"/>
      <c r="PLB48" s="85"/>
      <c r="PLC48" s="85"/>
      <c r="PLD48" s="85"/>
      <c r="PLE48" s="85"/>
      <c r="PLF48" s="85"/>
      <c r="PLG48" s="85"/>
      <c r="PLH48" s="85"/>
      <c r="PLI48" s="85"/>
      <c r="PLJ48" s="85"/>
      <c r="PLK48" s="85"/>
      <c r="PLL48" s="85"/>
      <c r="PLM48" s="85"/>
      <c r="PLN48" s="85"/>
      <c r="PLO48" s="85"/>
      <c r="PLP48" s="85"/>
      <c r="PLQ48" s="85"/>
      <c r="PLR48" s="85"/>
      <c r="PLS48" s="85"/>
      <c r="PLT48" s="85"/>
      <c r="PLU48" s="85"/>
      <c r="PLV48" s="85"/>
      <c r="PLW48" s="85"/>
      <c r="PLX48" s="85"/>
      <c r="PLY48" s="85"/>
      <c r="PLZ48" s="85"/>
      <c r="PMA48" s="85"/>
      <c r="PMB48" s="85"/>
      <c r="PMC48" s="85"/>
      <c r="PMD48" s="85"/>
      <c r="PME48" s="85"/>
      <c r="PMF48" s="85"/>
      <c r="PMG48" s="85"/>
      <c r="PMH48" s="85"/>
      <c r="PMI48" s="85"/>
      <c r="PMJ48" s="85"/>
      <c r="PMK48" s="85"/>
      <c r="PML48" s="85"/>
      <c r="PMM48" s="85"/>
      <c r="PMN48" s="85"/>
      <c r="PMO48" s="85"/>
      <c r="PMP48" s="85"/>
      <c r="PMQ48" s="85"/>
      <c r="PMR48" s="85"/>
      <c r="PMS48" s="85"/>
      <c r="PMT48" s="85"/>
      <c r="PMU48" s="85"/>
      <c r="PMV48" s="85"/>
      <c r="PMW48" s="85"/>
      <c r="PMX48" s="85"/>
      <c r="PMY48" s="85"/>
      <c r="PMZ48" s="85"/>
      <c r="PNA48" s="85"/>
      <c r="PNB48" s="85"/>
      <c r="PNC48" s="85"/>
      <c r="PND48" s="85"/>
      <c r="PNE48" s="85"/>
      <c r="PNF48" s="85"/>
      <c r="PNG48" s="85"/>
      <c r="PNH48" s="85"/>
      <c r="PNI48" s="85"/>
      <c r="PNJ48" s="85"/>
      <c r="PNK48" s="85"/>
      <c r="PNL48" s="85"/>
      <c r="PNM48" s="85"/>
      <c r="PNN48" s="85"/>
      <c r="PNO48" s="85"/>
      <c r="PNP48" s="85"/>
      <c r="PNQ48" s="85"/>
      <c r="PNR48" s="85"/>
      <c r="PNS48" s="85"/>
      <c r="PNT48" s="85"/>
      <c r="PNU48" s="85"/>
      <c r="PNV48" s="85"/>
      <c r="PNW48" s="85"/>
      <c r="PNX48" s="85"/>
      <c r="PNY48" s="85"/>
      <c r="PNZ48" s="85"/>
      <c r="POA48" s="85"/>
      <c r="POB48" s="85"/>
      <c r="POC48" s="85"/>
      <c r="POD48" s="85"/>
      <c r="POE48" s="85"/>
      <c r="POF48" s="85"/>
      <c r="POG48" s="85"/>
      <c r="POH48" s="85"/>
      <c r="POI48" s="85"/>
      <c r="POJ48" s="85"/>
      <c r="POK48" s="85"/>
      <c r="POL48" s="85"/>
      <c r="POM48" s="85"/>
      <c r="PON48" s="85"/>
      <c r="POO48" s="85"/>
      <c r="POP48" s="85"/>
      <c r="POQ48" s="85"/>
      <c r="POR48" s="85"/>
      <c r="POS48" s="85"/>
      <c r="POT48" s="85"/>
      <c r="POU48" s="85"/>
      <c r="POV48" s="85"/>
      <c r="POW48" s="85"/>
      <c r="POX48" s="85"/>
      <c r="POY48" s="85"/>
      <c r="POZ48" s="85"/>
      <c r="PPA48" s="85"/>
      <c r="PPB48" s="85"/>
      <c r="PPC48" s="85"/>
      <c r="PPD48" s="85"/>
      <c r="PPE48" s="85"/>
      <c r="PPF48" s="85"/>
      <c r="PPG48" s="85"/>
      <c r="PPH48" s="85"/>
      <c r="PPI48" s="85"/>
      <c r="PPJ48" s="85"/>
      <c r="PPK48" s="85"/>
      <c r="PPL48" s="85"/>
      <c r="PPM48" s="85"/>
      <c r="PPN48" s="85"/>
      <c r="PPO48" s="85"/>
      <c r="PPP48" s="85"/>
      <c r="PPQ48" s="85"/>
      <c r="PPR48" s="85"/>
      <c r="PPS48" s="85"/>
      <c r="PPT48" s="85"/>
      <c r="PPU48" s="85"/>
      <c r="PPV48" s="85"/>
      <c r="PPW48" s="85"/>
      <c r="PPX48" s="85"/>
      <c r="PPY48" s="85"/>
      <c r="PPZ48" s="85"/>
      <c r="PQA48" s="85"/>
      <c r="PQB48" s="85"/>
      <c r="PQC48" s="85"/>
      <c r="PQD48" s="85"/>
      <c r="PQE48" s="85"/>
      <c r="PQF48" s="85"/>
      <c r="PQG48" s="85"/>
      <c r="PQH48" s="85"/>
      <c r="PQI48" s="85"/>
      <c r="PQJ48" s="85"/>
      <c r="PQK48" s="85"/>
      <c r="PQL48" s="85"/>
      <c r="PQM48" s="85"/>
      <c r="PQN48" s="85"/>
      <c r="PQO48" s="85"/>
      <c r="PQP48" s="85"/>
      <c r="PQQ48" s="85"/>
      <c r="PQR48" s="85"/>
      <c r="PQS48" s="85"/>
      <c r="PQT48" s="85"/>
      <c r="PQU48" s="85"/>
      <c r="PQV48" s="85"/>
      <c r="PQW48" s="85"/>
      <c r="PQX48" s="85"/>
      <c r="PQY48" s="85"/>
      <c r="PQZ48" s="85"/>
      <c r="PRA48" s="85"/>
      <c r="PRB48" s="85"/>
      <c r="PRC48" s="85"/>
      <c r="PRD48" s="85"/>
      <c r="PRE48" s="85"/>
      <c r="PRF48" s="85"/>
      <c r="PRG48" s="85"/>
      <c r="PRH48" s="85"/>
      <c r="PRI48" s="85"/>
      <c r="PRJ48" s="85"/>
      <c r="PRK48" s="85"/>
      <c r="PRL48" s="85"/>
      <c r="PRM48" s="85"/>
      <c r="PRN48" s="85"/>
      <c r="PRO48" s="85"/>
      <c r="PRP48" s="85"/>
      <c r="PRQ48" s="85"/>
      <c r="PRR48" s="85"/>
      <c r="PRS48" s="85"/>
      <c r="PRT48" s="85"/>
      <c r="PRU48" s="85"/>
      <c r="PRV48" s="85"/>
      <c r="PRW48" s="85"/>
      <c r="PRX48" s="85"/>
      <c r="PRY48" s="85"/>
      <c r="PRZ48" s="85"/>
      <c r="PSA48" s="85"/>
      <c r="PSB48" s="85"/>
      <c r="PSC48" s="85"/>
      <c r="PSD48" s="85"/>
      <c r="PSE48" s="85"/>
      <c r="PSF48" s="85"/>
      <c r="PSG48" s="85"/>
      <c r="PSH48" s="85"/>
      <c r="PSI48" s="85"/>
      <c r="PSJ48" s="85"/>
      <c r="PSK48" s="85"/>
      <c r="PSL48" s="85"/>
      <c r="PSM48" s="85"/>
      <c r="PSN48" s="85"/>
      <c r="PSO48" s="85"/>
      <c r="PSP48" s="85"/>
      <c r="PSQ48" s="85"/>
      <c r="PSR48" s="85"/>
      <c r="PSS48" s="85"/>
      <c r="PST48" s="85"/>
      <c r="PSU48" s="85"/>
      <c r="PSV48" s="85"/>
      <c r="PSW48" s="85"/>
      <c r="PSX48" s="85"/>
      <c r="PSY48" s="85"/>
      <c r="PSZ48" s="85"/>
      <c r="PTA48" s="85"/>
      <c r="PTB48" s="85"/>
      <c r="PTC48" s="85"/>
      <c r="PTD48" s="85"/>
      <c r="PTE48" s="85"/>
      <c r="PTF48" s="85"/>
      <c r="PTG48" s="85"/>
      <c r="PTH48" s="85"/>
      <c r="PTI48" s="85"/>
      <c r="PTJ48" s="85"/>
      <c r="PTK48" s="85"/>
      <c r="PTL48" s="85"/>
      <c r="PTM48" s="85"/>
      <c r="PTN48" s="85"/>
      <c r="PTO48" s="85"/>
      <c r="PTP48" s="85"/>
      <c r="PTQ48" s="85"/>
      <c r="PTR48" s="85"/>
      <c r="PTS48" s="85"/>
      <c r="PTT48" s="85"/>
      <c r="PTU48" s="85"/>
      <c r="PTV48" s="85"/>
      <c r="PTW48" s="85"/>
      <c r="PTX48" s="85"/>
      <c r="PTY48" s="85"/>
      <c r="PTZ48" s="85"/>
      <c r="PUA48" s="85"/>
      <c r="PUB48" s="85"/>
      <c r="PUC48" s="85"/>
      <c r="PUD48" s="85"/>
      <c r="PUE48" s="85"/>
      <c r="PUF48" s="85"/>
      <c r="PUG48" s="85"/>
      <c r="PUH48" s="85"/>
      <c r="PUI48" s="85"/>
      <c r="PUJ48" s="85"/>
      <c r="PUK48" s="85"/>
      <c r="PUL48" s="85"/>
      <c r="PUM48" s="85"/>
      <c r="PUN48" s="85"/>
      <c r="PUO48" s="85"/>
      <c r="PUP48" s="85"/>
      <c r="PUQ48" s="85"/>
      <c r="PUR48" s="85"/>
      <c r="PUS48" s="85"/>
      <c r="PUT48" s="85"/>
      <c r="PUU48" s="85"/>
      <c r="PUV48" s="85"/>
      <c r="PUW48" s="85"/>
      <c r="PUX48" s="85"/>
      <c r="PUY48" s="85"/>
      <c r="PUZ48" s="85"/>
      <c r="PVA48" s="85"/>
      <c r="PVB48" s="85"/>
      <c r="PVC48" s="85"/>
      <c r="PVD48" s="85"/>
      <c r="PVE48" s="85"/>
      <c r="PVF48" s="85"/>
      <c r="PVG48" s="85"/>
      <c r="PVH48" s="85"/>
      <c r="PVI48" s="85"/>
      <c r="PVJ48" s="85"/>
      <c r="PVK48" s="85"/>
      <c r="PVL48" s="85"/>
      <c r="PVM48" s="85"/>
      <c r="PVN48" s="85"/>
      <c r="PVO48" s="85"/>
      <c r="PVP48" s="85"/>
      <c r="PVQ48" s="85"/>
      <c r="PVR48" s="85"/>
      <c r="PVS48" s="85"/>
      <c r="PVT48" s="85"/>
      <c r="PVU48" s="85"/>
      <c r="PVV48" s="85"/>
      <c r="PVW48" s="85"/>
      <c r="PVX48" s="85"/>
      <c r="PVY48" s="85"/>
      <c r="PVZ48" s="85"/>
      <c r="PWA48" s="85"/>
      <c r="PWB48" s="85"/>
      <c r="PWC48" s="85"/>
      <c r="PWD48" s="85"/>
      <c r="PWE48" s="85"/>
      <c r="PWF48" s="85"/>
      <c r="PWG48" s="85"/>
      <c r="PWH48" s="85"/>
      <c r="PWI48" s="85"/>
      <c r="PWJ48" s="85"/>
      <c r="PWK48" s="85"/>
      <c r="PWL48" s="85"/>
      <c r="PWM48" s="85"/>
      <c r="PWN48" s="85"/>
      <c r="PWO48" s="85"/>
      <c r="PWP48" s="85"/>
      <c r="PWQ48" s="85"/>
      <c r="PWR48" s="85"/>
      <c r="PWS48" s="85"/>
      <c r="PWT48" s="85"/>
      <c r="PWU48" s="85"/>
      <c r="PWV48" s="85"/>
      <c r="PWW48" s="85"/>
      <c r="PWX48" s="85"/>
      <c r="PWY48" s="85"/>
      <c r="PWZ48" s="85"/>
      <c r="PXA48" s="85"/>
      <c r="PXB48" s="85"/>
      <c r="PXC48" s="85"/>
      <c r="PXD48" s="85"/>
      <c r="PXE48" s="85"/>
      <c r="PXF48" s="85"/>
      <c r="PXG48" s="85"/>
      <c r="PXH48" s="85"/>
      <c r="PXI48" s="85"/>
      <c r="PXJ48" s="85"/>
      <c r="PXK48" s="85"/>
      <c r="PXL48" s="85"/>
      <c r="PXM48" s="85"/>
      <c r="PXN48" s="85"/>
      <c r="PXO48" s="85"/>
      <c r="PXP48" s="85"/>
      <c r="PXQ48" s="85"/>
      <c r="PXR48" s="85"/>
      <c r="PXS48" s="85"/>
      <c r="PXT48" s="85"/>
      <c r="PXU48" s="85"/>
      <c r="PXV48" s="85"/>
      <c r="PXW48" s="85"/>
      <c r="PXX48" s="85"/>
      <c r="PXY48" s="85"/>
      <c r="PXZ48" s="85"/>
      <c r="PYA48" s="85"/>
      <c r="PYB48" s="85"/>
      <c r="PYC48" s="85"/>
      <c r="PYD48" s="85"/>
      <c r="PYE48" s="85"/>
      <c r="PYF48" s="85"/>
      <c r="PYG48" s="85"/>
      <c r="PYH48" s="85"/>
      <c r="PYI48" s="85"/>
      <c r="PYJ48" s="85"/>
      <c r="PYK48" s="85"/>
      <c r="PYL48" s="85"/>
      <c r="PYM48" s="85"/>
      <c r="PYN48" s="85"/>
      <c r="PYO48" s="85"/>
      <c r="PYP48" s="85"/>
      <c r="PYQ48" s="85"/>
      <c r="PYR48" s="85"/>
      <c r="PYS48" s="85"/>
      <c r="PYT48" s="85"/>
      <c r="PYU48" s="85"/>
      <c r="PYV48" s="85"/>
      <c r="PYW48" s="85"/>
      <c r="PYX48" s="85"/>
      <c r="PYY48" s="85"/>
      <c r="PYZ48" s="85"/>
      <c r="PZA48" s="85"/>
      <c r="PZB48" s="85"/>
      <c r="PZC48" s="85"/>
      <c r="PZD48" s="85"/>
      <c r="PZE48" s="85"/>
      <c r="PZF48" s="85"/>
      <c r="PZG48" s="85"/>
      <c r="PZH48" s="85"/>
      <c r="PZI48" s="85"/>
      <c r="PZJ48" s="85"/>
      <c r="PZK48" s="85"/>
      <c r="PZL48" s="85"/>
      <c r="PZM48" s="85"/>
      <c r="PZN48" s="85"/>
      <c r="PZO48" s="85"/>
      <c r="PZP48" s="85"/>
      <c r="PZQ48" s="85"/>
      <c r="PZR48" s="85"/>
      <c r="PZS48" s="85"/>
      <c r="PZT48" s="85"/>
      <c r="PZU48" s="85"/>
      <c r="PZV48" s="85"/>
      <c r="PZW48" s="85"/>
      <c r="PZX48" s="85"/>
      <c r="PZY48" s="85"/>
      <c r="PZZ48" s="85"/>
      <c r="QAA48" s="85"/>
      <c r="QAB48" s="85"/>
      <c r="QAC48" s="85"/>
      <c r="QAD48" s="85"/>
      <c r="QAE48" s="85"/>
      <c r="QAF48" s="85"/>
      <c r="QAG48" s="85"/>
      <c r="QAH48" s="85"/>
      <c r="QAI48" s="85"/>
      <c r="QAJ48" s="85"/>
      <c r="QAK48" s="85"/>
      <c r="QAL48" s="85"/>
      <c r="QAM48" s="85"/>
      <c r="QAN48" s="85"/>
      <c r="QAO48" s="85"/>
      <c r="QAP48" s="85"/>
      <c r="QAQ48" s="85"/>
      <c r="QAR48" s="85"/>
      <c r="QAS48" s="85"/>
      <c r="QAT48" s="85"/>
      <c r="QAU48" s="85"/>
      <c r="QAV48" s="85"/>
      <c r="QAW48" s="85"/>
      <c r="QAX48" s="85"/>
      <c r="QAY48" s="85"/>
      <c r="QAZ48" s="85"/>
      <c r="QBA48" s="85"/>
      <c r="QBB48" s="85"/>
      <c r="QBC48" s="85"/>
      <c r="QBD48" s="85"/>
      <c r="QBE48" s="85"/>
      <c r="QBF48" s="85"/>
      <c r="QBG48" s="85"/>
      <c r="QBH48" s="85"/>
      <c r="QBI48" s="85"/>
      <c r="QBJ48" s="85"/>
      <c r="QBK48" s="85"/>
      <c r="QBL48" s="85"/>
      <c r="QBM48" s="85"/>
      <c r="QBN48" s="85"/>
      <c r="QBO48" s="85"/>
      <c r="QBP48" s="85"/>
      <c r="QBQ48" s="85"/>
      <c r="QBR48" s="85"/>
      <c r="QBS48" s="85"/>
      <c r="QBT48" s="85"/>
      <c r="QBU48" s="85"/>
      <c r="QBV48" s="85"/>
      <c r="QBW48" s="85"/>
      <c r="QBX48" s="85"/>
      <c r="QBY48" s="85"/>
      <c r="QBZ48" s="85"/>
      <c r="QCA48" s="85"/>
      <c r="QCB48" s="85"/>
      <c r="QCC48" s="85"/>
      <c r="QCD48" s="85"/>
      <c r="QCE48" s="85"/>
      <c r="QCF48" s="85"/>
      <c r="QCG48" s="85"/>
      <c r="QCH48" s="85"/>
      <c r="QCI48" s="85"/>
      <c r="QCJ48" s="85"/>
      <c r="QCK48" s="85"/>
      <c r="QCL48" s="85"/>
      <c r="QCM48" s="85"/>
      <c r="QCN48" s="85"/>
      <c r="QCO48" s="85"/>
      <c r="QCP48" s="85"/>
      <c r="QCQ48" s="85"/>
      <c r="QCR48" s="85"/>
      <c r="QCS48" s="85"/>
      <c r="QCT48" s="85"/>
      <c r="QCU48" s="85"/>
      <c r="QCV48" s="85"/>
      <c r="QCW48" s="85"/>
      <c r="QCX48" s="85"/>
      <c r="QCY48" s="85"/>
      <c r="QCZ48" s="85"/>
      <c r="QDA48" s="85"/>
      <c r="QDB48" s="85"/>
      <c r="QDC48" s="85"/>
      <c r="QDD48" s="85"/>
      <c r="QDE48" s="85"/>
      <c r="QDF48" s="85"/>
      <c r="QDG48" s="85"/>
      <c r="QDH48" s="85"/>
      <c r="QDI48" s="85"/>
      <c r="QDJ48" s="85"/>
      <c r="QDK48" s="85"/>
      <c r="QDL48" s="85"/>
      <c r="QDM48" s="85"/>
      <c r="QDN48" s="85"/>
      <c r="QDO48" s="85"/>
      <c r="QDP48" s="85"/>
      <c r="QDQ48" s="85"/>
      <c r="QDR48" s="85"/>
      <c r="QDS48" s="85"/>
      <c r="QDT48" s="85"/>
      <c r="QDU48" s="85"/>
      <c r="QDV48" s="85"/>
      <c r="QDW48" s="85"/>
      <c r="QDX48" s="85"/>
      <c r="QDY48" s="85"/>
      <c r="QDZ48" s="85"/>
      <c r="QEA48" s="85"/>
      <c r="QEB48" s="85"/>
      <c r="QEC48" s="85"/>
      <c r="QED48" s="85"/>
      <c r="QEE48" s="85"/>
      <c r="QEF48" s="85"/>
      <c r="QEG48" s="85"/>
      <c r="QEH48" s="85"/>
      <c r="QEI48" s="85"/>
      <c r="QEJ48" s="85"/>
      <c r="QEK48" s="85"/>
      <c r="QEL48" s="85"/>
      <c r="QEM48" s="85"/>
      <c r="QEN48" s="85"/>
      <c r="QEO48" s="85"/>
      <c r="QEP48" s="85"/>
      <c r="QEQ48" s="85"/>
      <c r="QER48" s="85"/>
      <c r="QES48" s="85"/>
      <c r="QET48" s="85"/>
      <c r="QEU48" s="85"/>
      <c r="QEV48" s="85"/>
      <c r="QEW48" s="85"/>
      <c r="QEX48" s="85"/>
      <c r="QEY48" s="85"/>
      <c r="QEZ48" s="85"/>
      <c r="QFA48" s="85"/>
      <c r="QFB48" s="85"/>
      <c r="QFC48" s="85"/>
      <c r="QFD48" s="85"/>
      <c r="QFE48" s="85"/>
      <c r="QFF48" s="85"/>
      <c r="QFG48" s="85"/>
      <c r="QFH48" s="85"/>
      <c r="QFI48" s="85"/>
      <c r="QFJ48" s="85"/>
      <c r="QFK48" s="85"/>
      <c r="QFL48" s="85"/>
      <c r="QFM48" s="85"/>
      <c r="QFN48" s="85"/>
      <c r="QFO48" s="85"/>
      <c r="QFP48" s="85"/>
      <c r="QFQ48" s="85"/>
      <c r="QFR48" s="85"/>
      <c r="QFS48" s="85"/>
      <c r="QFT48" s="85"/>
      <c r="QFU48" s="85"/>
      <c r="QFV48" s="85"/>
      <c r="QFW48" s="85"/>
      <c r="QFX48" s="85"/>
      <c r="QFY48" s="85"/>
      <c r="QFZ48" s="85"/>
      <c r="QGA48" s="85"/>
      <c r="QGB48" s="85"/>
      <c r="QGC48" s="85"/>
      <c r="QGD48" s="85"/>
      <c r="QGE48" s="85"/>
      <c r="QGF48" s="85"/>
      <c r="QGG48" s="85"/>
      <c r="QGH48" s="85"/>
      <c r="QGI48" s="85"/>
      <c r="QGJ48" s="85"/>
      <c r="QGK48" s="85"/>
      <c r="QGL48" s="85"/>
      <c r="QGM48" s="85"/>
      <c r="QGN48" s="85"/>
      <c r="QGO48" s="85"/>
      <c r="QGP48" s="85"/>
      <c r="QGQ48" s="85"/>
      <c r="QGR48" s="85"/>
      <c r="QGS48" s="85"/>
      <c r="QGT48" s="85"/>
      <c r="QGU48" s="85"/>
      <c r="QGV48" s="85"/>
      <c r="QGW48" s="85"/>
      <c r="QGX48" s="85"/>
      <c r="QGY48" s="85"/>
      <c r="QGZ48" s="85"/>
      <c r="QHA48" s="85"/>
      <c r="QHB48" s="85"/>
      <c r="QHC48" s="85"/>
      <c r="QHD48" s="85"/>
      <c r="QHE48" s="85"/>
      <c r="QHF48" s="85"/>
      <c r="QHG48" s="85"/>
      <c r="QHH48" s="85"/>
      <c r="QHI48" s="85"/>
      <c r="QHJ48" s="85"/>
      <c r="QHK48" s="85"/>
      <c r="QHL48" s="85"/>
      <c r="QHM48" s="85"/>
      <c r="QHN48" s="85"/>
      <c r="QHO48" s="85"/>
      <c r="QHP48" s="85"/>
      <c r="QHQ48" s="85"/>
      <c r="QHR48" s="85"/>
      <c r="QHS48" s="85"/>
      <c r="QHT48" s="85"/>
      <c r="QHU48" s="85"/>
      <c r="QHV48" s="85"/>
      <c r="QHW48" s="85"/>
      <c r="QHX48" s="85"/>
      <c r="QHY48" s="85"/>
      <c r="QHZ48" s="85"/>
      <c r="QIA48" s="85"/>
      <c r="QIB48" s="85"/>
      <c r="QIC48" s="85"/>
      <c r="QID48" s="85"/>
      <c r="QIE48" s="85"/>
      <c r="QIF48" s="85"/>
      <c r="QIG48" s="85"/>
      <c r="QIH48" s="85"/>
      <c r="QII48" s="85"/>
      <c r="QIJ48" s="85"/>
      <c r="QIK48" s="85"/>
      <c r="QIL48" s="85"/>
      <c r="QIM48" s="85"/>
      <c r="QIN48" s="85"/>
      <c r="QIO48" s="85"/>
      <c r="QIP48" s="85"/>
      <c r="QIQ48" s="85"/>
      <c r="QIR48" s="85"/>
      <c r="QIS48" s="85"/>
      <c r="QIT48" s="85"/>
      <c r="QIU48" s="85"/>
      <c r="QIV48" s="85"/>
      <c r="QIW48" s="85"/>
      <c r="QIX48" s="85"/>
      <c r="QIY48" s="85"/>
      <c r="QIZ48" s="85"/>
      <c r="QJA48" s="85"/>
      <c r="QJB48" s="85"/>
      <c r="QJC48" s="85"/>
      <c r="QJD48" s="85"/>
      <c r="QJE48" s="85"/>
      <c r="QJF48" s="85"/>
      <c r="QJG48" s="85"/>
      <c r="QJH48" s="85"/>
      <c r="QJI48" s="85"/>
      <c r="QJJ48" s="85"/>
      <c r="QJK48" s="85"/>
      <c r="QJL48" s="85"/>
      <c r="QJM48" s="85"/>
      <c r="QJN48" s="85"/>
      <c r="QJO48" s="85"/>
      <c r="QJP48" s="85"/>
      <c r="QJQ48" s="85"/>
      <c r="QJR48" s="85"/>
      <c r="QJS48" s="85"/>
      <c r="QJT48" s="85"/>
      <c r="QJU48" s="85"/>
      <c r="QJV48" s="85"/>
      <c r="QJW48" s="85"/>
      <c r="QJX48" s="85"/>
      <c r="QJY48" s="85"/>
      <c r="QJZ48" s="85"/>
      <c r="QKA48" s="85"/>
      <c r="QKB48" s="85"/>
      <c r="QKC48" s="85"/>
      <c r="QKD48" s="85"/>
      <c r="QKE48" s="85"/>
      <c r="QKF48" s="85"/>
      <c r="QKG48" s="85"/>
      <c r="QKH48" s="85"/>
      <c r="QKI48" s="85"/>
      <c r="QKJ48" s="85"/>
      <c r="QKK48" s="85"/>
      <c r="QKL48" s="85"/>
      <c r="QKM48" s="85"/>
      <c r="QKN48" s="85"/>
      <c r="QKO48" s="85"/>
      <c r="QKP48" s="85"/>
      <c r="QKQ48" s="85"/>
      <c r="QKR48" s="85"/>
      <c r="QKS48" s="85"/>
      <c r="QKT48" s="85"/>
      <c r="QKU48" s="85"/>
      <c r="QKV48" s="85"/>
      <c r="QKW48" s="85"/>
      <c r="QKX48" s="85"/>
      <c r="QKY48" s="85"/>
      <c r="QKZ48" s="85"/>
      <c r="QLA48" s="85"/>
      <c r="QLB48" s="85"/>
      <c r="QLC48" s="85"/>
      <c r="QLD48" s="85"/>
      <c r="QLE48" s="85"/>
      <c r="QLF48" s="85"/>
      <c r="QLG48" s="85"/>
      <c r="QLH48" s="85"/>
      <c r="QLI48" s="85"/>
      <c r="QLJ48" s="85"/>
      <c r="QLK48" s="85"/>
      <c r="QLL48" s="85"/>
      <c r="QLM48" s="85"/>
      <c r="QLN48" s="85"/>
      <c r="QLO48" s="85"/>
      <c r="QLP48" s="85"/>
      <c r="QLQ48" s="85"/>
      <c r="QLR48" s="85"/>
      <c r="QLS48" s="85"/>
      <c r="QLT48" s="85"/>
      <c r="QLU48" s="85"/>
      <c r="QLV48" s="85"/>
      <c r="QLW48" s="85"/>
      <c r="QLX48" s="85"/>
      <c r="QLY48" s="85"/>
      <c r="QLZ48" s="85"/>
      <c r="QMA48" s="85"/>
      <c r="QMB48" s="85"/>
      <c r="QMC48" s="85"/>
      <c r="QMD48" s="85"/>
      <c r="QME48" s="85"/>
      <c r="QMF48" s="85"/>
      <c r="QMG48" s="85"/>
      <c r="QMH48" s="85"/>
      <c r="QMI48" s="85"/>
      <c r="QMJ48" s="85"/>
      <c r="QMK48" s="85"/>
      <c r="QML48" s="85"/>
      <c r="QMM48" s="85"/>
      <c r="QMN48" s="85"/>
      <c r="QMO48" s="85"/>
      <c r="QMP48" s="85"/>
      <c r="QMQ48" s="85"/>
      <c r="QMR48" s="85"/>
      <c r="QMS48" s="85"/>
      <c r="QMT48" s="85"/>
      <c r="QMU48" s="85"/>
      <c r="QMV48" s="85"/>
      <c r="QMW48" s="85"/>
      <c r="QMX48" s="85"/>
      <c r="QMY48" s="85"/>
      <c r="QMZ48" s="85"/>
      <c r="QNA48" s="85"/>
      <c r="QNB48" s="85"/>
      <c r="QNC48" s="85"/>
      <c r="QND48" s="85"/>
      <c r="QNE48" s="85"/>
      <c r="QNF48" s="85"/>
      <c r="QNG48" s="85"/>
      <c r="QNH48" s="85"/>
      <c r="QNI48" s="85"/>
      <c r="QNJ48" s="85"/>
      <c r="QNK48" s="85"/>
      <c r="QNL48" s="85"/>
      <c r="QNM48" s="85"/>
      <c r="QNN48" s="85"/>
      <c r="QNO48" s="85"/>
      <c r="QNP48" s="85"/>
      <c r="QNQ48" s="85"/>
      <c r="QNR48" s="85"/>
      <c r="QNS48" s="85"/>
      <c r="QNT48" s="85"/>
      <c r="QNU48" s="85"/>
      <c r="QNV48" s="85"/>
      <c r="QNW48" s="85"/>
      <c r="QNX48" s="85"/>
      <c r="QNY48" s="85"/>
      <c r="QNZ48" s="85"/>
      <c r="QOA48" s="85"/>
      <c r="QOB48" s="85"/>
      <c r="QOC48" s="85"/>
      <c r="QOD48" s="85"/>
      <c r="QOE48" s="85"/>
      <c r="QOF48" s="85"/>
      <c r="QOG48" s="85"/>
      <c r="QOH48" s="85"/>
      <c r="QOI48" s="85"/>
      <c r="QOJ48" s="85"/>
      <c r="QOK48" s="85"/>
      <c r="QOL48" s="85"/>
      <c r="QOM48" s="85"/>
      <c r="QON48" s="85"/>
      <c r="QOO48" s="85"/>
      <c r="QOP48" s="85"/>
      <c r="QOQ48" s="85"/>
      <c r="QOR48" s="85"/>
      <c r="QOS48" s="85"/>
      <c r="QOT48" s="85"/>
      <c r="QOU48" s="85"/>
      <c r="QOV48" s="85"/>
      <c r="QOW48" s="85"/>
      <c r="QOX48" s="85"/>
      <c r="QOY48" s="85"/>
      <c r="QOZ48" s="85"/>
      <c r="QPA48" s="85"/>
      <c r="QPB48" s="85"/>
      <c r="QPC48" s="85"/>
      <c r="QPD48" s="85"/>
      <c r="QPE48" s="85"/>
      <c r="QPF48" s="85"/>
      <c r="QPG48" s="85"/>
      <c r="QPH48" s="85"/>
      <c r="QPI48" s="85"/>
      <c r="QPJ48" s="85"/>
      <c r="QPK48" s="85"/>
      <c r="QPL48" s="85"/>
      <c r="QPM48" s="85"/>
      <c r="QPN48" s="85"/>
      <c r="QPO48" s="85"/>
      <c r="QPP48" s="85"/>
      <c r="QPQ48" s="85"/>
      <c r="QPR48" s="85"/>
      <c r="QPS48" s="85"/>
      <c r="QPT48" s="85"/>
      <c r="QPU48" s="85"/>
      <c r="QPV48" s="85"/>
      <c r="QPW48" s="85"/>
      <c r="QPX48" s="85"/>
      <c r="QPY48" s="85"/>
      <c r="QPZ48" s="85"/>
      <c r="QQA48" s="85"/>
      <c r="QQB48" s="85"/>
      <c r="QQC48" s="85"/>
      <c r="QQD48" s="85"/>
      <c r="QQE48" s="85"/>
      <c r="QQF48" s="85"/>
      <c r="QQG48" s="85"/>
      <c r="QQH48" s="85"/>
      <c r="QQI48" s="85"/>
      <c r="QQJ48" s="85"/>
      <c r="QQK48" s="85"/>
      <c r="QQL48" s="85"/>
      <c r="QQM48" s="85"/>
      <c r="QQN48" s="85"/>
      <c r="QQO48" s="85"/>
      <c r="QQP48" s="85"/>
      <c r="QQQ48" s="85"/>
      <c r="QQR48" s="85"/>
      <c r="QQS48" s="85"/>
      <c r="QQT48" s="85"/>
      <c r="QQU48" s="85"/>
      <c r="QQV48" s="85"/>
      <c r="QQW48" s="85"/>
      <c r="QQX48" s="85"/>
      <c r="QQY48" s="85"/>
      <c r="QQZ48" s="85"/>
      <c r="QRA48" s="85"/>
      <c r="QRB48" s="85"/>
      <c r="QRC48" s="85"/>
      <c r="QRD48" s="85"/>
      <c r="QRE48" s="85"/>
      <c r="QRF48" s="85"/>
      <c r="QRG48" s="85"/>
      <c r="QRH48" s="85"/>
      <c r="QRI48" s="85"/>
      <c r="QRJ48" s="85"/>
      <c r="QRK48" s="85"/>
      <c r="QRL48" s="85"/>
      <c r="QRM48" s="85"/>
      <c r="QRN48" s="85"/>
      <c r="QRO48" s="85"/>
      <c r="QRP48" s="85"/>
      <c r="QRQ48" s="85"/>
      <c r="QRR48" s="85"/>
      <c r="QRS48" s="85"/>
      <c r="QRT48" s="85"/>
      <c r="QRU48" s="85"/>
      <c r="QRV48" s="85"/>
      <c r="QRW48" s="85"/>
      <c r="QRX48" s="85"/>
      <c r="QRY48" s="85"/>
      <c r="QRZ48" s="85"/>
      <c r="QSA48" s="85"/>
      <c r="QSB48" s="85"/>
      <c r="QSC48" s="85"/>
      <c r="QSD48" s="85"/>
      <c r="QSE48" s="85"/>
      <c r="QSF48" s="85"/>
      <c r="QSG48" s="85"/>
      <c r="QSH48" s="85"/>
      <c r="QSI48" s="85"/>
      <c r="QSJ48" s="85"/>
      <c r="QSK48" s="85"/>
      <c r="QSL48" s="85"/>
      <c r="QSM48" s="85"/>
      <c r="QSN48" s="85"/>
      <c r="QSO48" s="85"/>
      <c r="QSP48" s="85"/>
      <c r="QSQ48" s="85"/>
      <c r="QSR48" s="85"/>
      <c r="QSS48" s="85"/>
      <c r="QST48" s="85"/>
      <c r="QSU48" s="85"/>
      <c r="QSV48" s="85"/>
      <c r="QSW48" s="85"/>
      <c r="QSX48" s="85"/>
      <c r="QSY48" s="85"/>
      <c r="QSZ48" s="85"/>
      <c r="QTA48" s="85"/>
      <c r="QTB48" s="85"/>
      <c r="QTC48" s="85"/>
      <c r="QTD48" s="85"/>
      <c r="QTE48" s="85"/>
      <c r="QTF48" s="85"/>
      <c r="QTG48" s="85"/>
      <c r="QTH48" s="85"/>
      <c r="QTI48" s="85"/>
      <c r="QTJ48" s="85"/>
      <c r="QTK48" s="85"/>
      <c r="QTL48" s="85"/>
      <c r="QTM48" s="85"/>
      <c r="QTN48" s="85"/>
      <c r="QTO48" s="85"/>
      <c r="QTP48" s="85"/>
      <c r="QTQ48" s="85"/>
      <c r="QTR48" s="85"/>
      <c r="QTS48" s="85"/>
      <c r="QTT48" s="85"/>
      <c r="QTU48" s="85"/>
      <c r="QTV48" s="85"/>
      <c r="QTW48" s="85"/>
      <c r="QTX48" s="85"/>
      <c r="QTY48" s="85"/>
      <c r="QTZ48" s="85"/>
      <c r="QUA48" s="85"/>
      <c r="QUB48" s="85"/>
      <c r="QUC48" s="85"/>
      <c r="QUD48" s="85"/>
      <c r="QUE48" s="85"/>
      <c r="QUF48" s="85"/>
      <c r="QUG48" s="85"/>
      <c r="QUH48" s="85"/>
      <c r="QUI48" s="85"/>
      <c r="QUJ48" s="85"/>
      <c r="QUK48" s="85"/>
      <c r="QUL48" s="85"/>
      <c r="QUM48" s="85"/>
      <c r="QUN48" s="85"/>
      <c r="QUO48" s="85"/>
      <c r="QUP48" s="85"/>
      <c r="QUQ48" s="85"/>
      <c r="QUR48" s="85"/>
      <c r="QUS48" s="85"/>
      <c r="QUT48" s="85"/>
      <c r="QUU48" s="85"/>
      <c r="QUV48" s="85"/>
      <c r="QUW48" s="85"/>
      <c r="QUX48" s="85"/>
      <c r="QUY48" s="85"/>
      <c r="QUZ48" s="85"/>
      <c r="QVA48" s="85"/>
      <c r="QVB48" s="85"/>
      <c r="QVC48" s="85"/>
      <c r="QVD48" s="85"/>
      <c r="QVE48" s="85"/>
      <c r="QVF48" s="85"/>
      <c r="QVG48" s="85"/>
      <c r="QVH48" s="85"/>
      <c r="QVI48" s="85"/>
      <c r="QVJ48" s="85"/>
      <c r="QVK48" s="85"/>
      <c r="QVL48" s="85"/>
      <c r="QVM48" s="85"/>
      <c r="QVN48" s="85"/>
      <c r="QVO48" s="85"/>
      <c r="QVP48" s="85"/>
      <c r="QVQ48" s="85"/>
      <c r="QVR48" s="85"/>
      <c r="QVS48" s="85"/>
      <c r="QVT48" s="85"/>
      <c r="QVU48" s="85"/>
      <c r="QVV48" s="85"/>
      <c r="QVW48" s="85"/>
      <c r="QVX48" s="85"/>
      <c r="QVY48" s="85"/>
      <c r="QVZ48" s="85"/>
      <c r="QWA48" s="85"/>
      <c r="QWB48" s="85"/>
      <c r="QWC48" s="85"/>
      <c r="QWD48" s="85"/>
      <c r="QWE48" s="85"/>
      <c r="QWF48" s="85"/>
      <c r="QWG48" s="85"/>
      <c r="QWH48" s="85"/>
      <c r="QWI48" s="85"/>
      <c r="QWJ48" s="85"/>
      <c r="QWK48" s="85"/>
      <c r="QWL48" s="85"/>
      <c r="QWM48" s="85"/>
      <c r="QWN48" s="85"/>
      <c r="QWO48" s="85"/>
      <c r="QWP48" s="85"/>
      <c r="QWQ48" s="85"/>
      <c r="QWR48" s="85"/>
      <c r="QWS48" s="85"/>
      <c r="QWT48" s="85"/>
      <c r="QWU48" s="85"/>
      <c r="QWV48" s="85"/>
      <c r="QWW48" s="85"/>
      <c r="QWX48" s="85"/>
      <c r="QWY48" s="85"/>
      <c r="QWZ48" s="85"/>
      <c r="QXA48" s="85"/>
      <c r="QXB48" s="85"/>
      <c r="QXC48" s="85"/>
      <c r="QXD48" s="85"/>
      <c r="QXE48" s="85"/>
      <c r="QXF48" s="85"/>
      <c r="QXG48" s="85"/>
      <c r="QXH48" s="85"/>
      <c r="QXI48" s="85"/>
      <c r="QXJ48" s="85"/>
      <c r="QXK48" s="85"/>
      <c r="QXL48" s="85"/>
      <c r="QXM48" s="85"/>
      <c r="QXN48" s="85"/>
      <c r="QXO48" s="85"/>
      <c r="QXP48" s="85"/>
      <c r="QXQ48" s="85"/>
      <c r="QXR48" s="85"/>
      <c r="QXS48" s="85"/>
      <c r="QXT48" s="85"/>
      <c r="QXU48" s="85"/>
      <c r="QXV48" s="85"/>
      <c r="QXW48" s="85"/>
      <c r="QXX48" s="85"/>
      <c r="QXY48" s="85"/>
      <c r="QXZ48" s="85"/>
      <c r="QYA48" s="85"/>
      <c r="QYB48" s="85"/>
      <c r="QYC48" s="85"/>
      <c r="QYD48" s="85"/>
      <c r="QYE48" s="85"/>
      <c r="QYF48" s="85"/>
      <c r="QYG48" s="85"/>
      <c r="QYH48" s="85"/>
      <c r="QYI48" s="85"/>
      <c r="QYJ48" s="85"/>
      <c r="QYK48" s="85"/>
      <c r="QYL48" s="85"/>
      <c r="QYM48" s="85"/>
      <c r="QYN48" s="85"/>
      <c r="QYO48" s="85"/>
      <c r="QYP48" s="85"/>
      <c r="QYQ48" s="85"/>
      <c r="QYR48" s="85"/>
      <c r="QYS48" s="85"/>
      <c r="QYT48" s="85"/>
      <c r="QYU48" s="85"/>
      <c r="QYV48" s="85"/>
      <c r="QYW48" s="85"/>
      <c r="QYX48" s="85"/>
      <c r="QYY48" s="85"/>
      <c r="QYZ48" s="85"/>
      <c r="QZA48" s="85"/>
      <c r="QZB48" s="85"/>
      <c r="QZC48" s="85"/>
      <c r="QZD48" s="85"/>
      <c r="QZE48" s="85"/>
      <c r="QZF48" s="85"/>
      <c r="QZG48" s="85"/>
      <c r="QZH48" s="85"/>
      <c r="QZI48" s="85"/>
      <c r="QZJ48" s="85"/>
      <c r="QZK48" s="85"/>
      <c r="QZL48" s="85"/>
      <c r="QZM48" s="85"/>
      <c r="QZN48" s="85"/>
      <c r="QZO48" s="85"/>
      <c r="QZP48" s="85"/>
      <c r="QZQ48" s="85"/>
      <c r="QZR48" s="85"/>
      <c r="QZS48" s="85"/>
      <c r="QZT48" s="85"/>
      <c r="QZU48" s="85"/>
      <c r="QZV48" s="85"/>
      <c r="QZW48" s="85"/>
      <c r="QZX48" s="85"/>
      <c r="QZY48" s="85"/>
      <c r="QZZ48" s="85"/>
      <c r="RAA48" s="85"/>
      <c r="RAB48" s="85"/>
      <c r="RAC48" s="85"/>
      <c r="RAD48" s="85"/>
      <c r="RAE48" s="85"/>
      <c r="RAF48" s="85"/>
      <c r="RAG48" s="85"/>
      <c r="RAH48" s="85"/>
      <c r="RAI48" s="85"/>
      <c r="RAJ48" s="85"/>
      <c r="RAK48" s="85"/>
      <c r="RAL48" s="85"/>
      <c r="RAM48" s="85"/>
      <c r="RAN48" s="85"/>
      <c r="RAO48" s="85"/>
      <c r="RAP48" s="85"/>
      <c r="RAQ48" s="85"/>
      <c r="RAR48" s="85"/>
      <c r="RAS48" s="85"/>
      <c r="RAT48" s="85"/>
      <c r="RAU48" s="85"/>
      <c r="RAV48" s="85"/>
      <c r="RAW48" s="85"/>
      <c r="RAX48" s="85"/>
      <c r="RAY48" s="85"/>
      <c r="RAZ48" s="85"/>
      <c r="RBA48" s="85"/>
      <c r="RBB48" s="85"/>
      <c r="RBC48" s="85"/>
      <c r="RBD48" s="85"/>
      <c r="RBE48" s="85"/>
      <c r="RBF48" s="85"/>
      <c r="RBG48" s="85"/>
      <c r="RBH48" s="85"/>
      <c r="RBI48" s="85"/>
      <c r="RBJ48" s="85"/>
      <c r="RBK48" s="85"/>
      <c r="RBL48" s="85"/>
      <c r="RBM48" s="85"/>
      <c r="RBN48" s="85"/>
      <c r="RBO48" s="85"/>
      <c r="RBP48" s="85"/>
      <c r="RBQ48" s="85"/>
      <c r="RBR48" s="85"/>
      <c r="RBS48" s="85"/>
      <c r="RBT48" s="85"/>
      <c r="RBU48" s="85"/>
      <c r="RBV48" s="85"/>
      <c r="RBW48" s="85"/>
      <c r="RBX48" s="85"/>
      <c r="RBY48" s="85"/>
      <c r="RBZ48" s="85"/>
      <c r="RCA48" s="85"/>
      <c r="RCB48" s="85"/>
      <c r="RCC48" s="85"/>
      <c r="RCD48" s="85"/>
      <c r="RCE48" s="85"/>
      <c r="RCF48" s="85"/>
      <c r="RCG48" s="85"/>
      <c r="RCH48" s="85"/>
      <c r="RCI48" s="85"/>
      <c r="RCJ48" s="85"/>
      <c r="RCK48" s="85"/>
      <c r="RCL48" s="85"/>
      <c r="RCM48" s="85"/>
      <c r="RCN48" s="85"/>
      <c r="RCO48" s="85"/>
      <c r="RCP48" s="85"/>
      <c r="RCQ48" s="85"/>
      <c r="RCR48" s="85"/>
      <c r="RCS48" s="85"/>
      <c r="RCT48" s="85"/>
      <c r="RCU48" s="85"/>
      <c r="RCV48" s="85"/>
      <c r="RCW48" s="85"/>
      <c r="RCX48" s="85"/>
      <c r="RCY48" s="85"/>
      <c r="RCZ48" s="85"/>
      <c r="RDA48" s="85"/>
      <c r="RDB48" s="85"/>
      <c r="RDC48" s="85"/>
      <c r="RDD48" s="85"/>
      <c r="RDE48" s="85"/>
      <c r="RDF48" s="85"/>
      <c r="RDG48" s="85"/>
      <c r="RDH48" s="85"/>
      <c r="RDI48" s="85"/>
      <c r="RDJ48" s="85"/>
      <c r="RDK48" s="85"/>
      <c r="RDL48" s="85"/>
      <c r="RDM48" s="85"/>
      <c r="RDN48" s="85"/>
      <c r="RDO48" s="85"/>
      <c r="RDP48" s="85"/>
      <c r="RDQ48" s="85"/>
      <c r="RDR48" s="85"/>
      <c r="RDS48" s="85"/>
      <c r="RDT48" s="85"/>
      <c r="RDU48" s="85"/>
      <c r="RDV48" s="85"/>
      <c r="RDW48" s="85"/>
      <c r="RDX48" s="85"/>
      <c r="RDY48" s="85"/>
      <c r="RDZ48" s="85"/>
      <c r="REA48" s="85"/>
      <c r="REB48" s="85"/>
      <c r="REC48" s="85"/>
      <c r="RED48" s="85"/>
      <c r="REE48" s="85"/>
      <c r="REF48" s="85"/>
      <c r="REG48" s="85"/>
      <c r="REH48" s="85"/>
      <c r="REI48" s="85"/>
      <c r="REJ48" s="85"/>
      <c r="REK48" s="85"/>
      <c r="REL48" s="85"/>
      <c r="REM48" s="85"/>
      <c r="REN48" s="85"/>
      <c r="REO48" s="85"/>
      <c r="REP48" s="85"/>
      <c r="REQ48" s="85"/>
      <c r="RER48" s="85"/>
      <c r="RES48" s="85"/>
      <c r="RET48" s="85"/>
      <c r="REU48" s="85"/>
      <c r="REV48" s="85"/>
      <c r="REW48" s="85"/>
      <c r="REX48" s="85"/>
      <c r="REY48" s="85"/>
      <c r="REZ48" s="85"/>
      <c r="RFA48" s="85"/>
      <c r="RFB48" s="85"/>
      <c r="RFC48" s="85"/>
      <c r="RFD48" s="85"/>
      <c r="RFE48" s="85"/>
      <c r="RFF48" s="85"/>
      <c r="RFG48" s="85"/>
      <c r="RFH48" s="85"/>
      <c r="RFI48" s="85"/>
      <c r="RFJ48" s="85"/>
      <c r="RFK48" s="85"/>
      <c r="RFL48" s="85"/>
      <c r="RFM48" s="85"/>
      <c r="RFN48" s="85"/>
      <c r="RFO48" s="85"/>
      <c r="RFP48" s="85"/>
      <c r="RFQ48" s="85"/>
      <c r="RFR48" s="85"/>
      <c r="RFS48" s="85"/>
      <c r="RFT48" s="85"/>
      <c r="RFU48" s="85"/>
      <c r="RFV48" s="85"/>
      <c r="RFW48" s="85"/>
      <c r="RFX48" s="85"/>
      <c r="RFY48" s="85"/>
      <c r="RFZ48" s="85"/>
      <c r="RGA48" s="85"/>
      <c r="RGB48" s="85"/>
      <c r="RGC48" s="85"/>
      <c r="RGD48" s="85"/>
      <c r="RGE48" s="85"/>
      <c r="RGF48" s="85"/>
      <c r="RGG48" s="85"/>
      <c r="RGH48" s="85"/>
      <c r="RGI48" s="85"/>
      <c r="RGJ48" s="85"/>
      <c r="RGK48" s="85"/>
      <c r="RGL48" s="85"/>
      <c r="RGM48" s="85"/>
      <c r="RGN48" s="85"/>
      <c r="RGO48" s="85"/>
      <c r="RGP48" s="85"/>
      <c r="RGQ48" s="85"/>
      <c r="RGR48" s="85"/>
      <c r="RGS48" s="85"/>
      <c r="RGT48" s="85"/>
      <c r="RGU48" s="85"/>
      <c r="RGV48" s="85"/>
      <c r="RGW48" s="85"/>
      <c r="RGX48" s="85"/>
      <c r="RGY48" s="85"/>
      <c r="RGZ48" s="85"/>
      <c r="RHA48" s="85"/>
      <c r="RHB48" s="85"/>
      <c r="RHC48" s="85"/>
      <c r="RHD48" s="85"/>
      <c r="RHE48" s="85"/>
      <c r="RHF48" s="85"/>
      <c r="RHG48" s="85"/>
      <c r="RHH48" s="85"/>
      <c r="RHI48" s="85"/>
      <c r="RHJ48" s="85"/>
      <c r="RHK48" s="85"/>
      <c r="RHL48" s="85"/>
      <c r="RHM48" s="85"/>
      <c r="RHN48" s="85"/>
      <c r="RHO48" s="85"/>
      <c r="RHP48" s="85"/>
      <c r="RHQ48" s="85"/>
      <c r="RHR48" s="85"/>
      <c r="RHS48" s="85"/>
      <c r="RHT48" s="85"/>
      <c r="RHU48" s="85"/>
      <c r="RHV48" s="85"/>
      <c r="RHW48" s="85"/>
      <c r="RHX48" s="85"/>
      <c r="RHY48" s="85"/>
      <c r="RHZ48" s="85"/>
      <c r="RIA48" s="85"/>
      <c r="RIB48" s="85"/>
      <c r="RIC48" s="85"/>
      <c r="RID48" s="85"/>
      <c r="RIE48" s="85"/>
      <c r="RIF48" s="85"/>
      <c r="RIG48" s="85"/>
      <c r="RIH48" s="85"/>
      <c r="RII48" s="85"/>
      <c r="RIJ48" s="85"/>
      <c r="RIK48" s="85"/>
      <c r="RIL48" s="85"/>
      <c r="RIM48" s="85"/>
      <c r="RIN48" s="85"/>
      <c r="RIO48" s="85"/>
      <c r="RIP48" s="85"/>
      <c r="RIQ48" s="85"/>
      <c r="RIR48" s="85"/>
      <c r="RIS48" s="85"/>
      <c r="RIT48" s="85"/>
      <c r="RIU48" s="85"/>
      <c r="RIV48" s="85"/>
      <c r="RIW48" s="85"/>
      <c r="RIX48" s="85"/>
      <c r="RIY48" s="85"/>
      <c r="RIZ48" s="85"/>
      <c r="RJA48" s="85"/>
      <c r="RJB48" s="85"/>
      <c r="RJC48" s="85"/>
      <c r="RJD48" s="85"/>
      <c r="RJE48" s="85"/>
      <c r="RJF48" s="85"/>
      <c r="RJG48" s="85"/>
      <c r="RJH48" s="85"/>
      <c r="RJI48" s="85"/>
      <c r="RJJ48" s="85"/>
      <c r="RJK48" s="85"/>
      <c r="RJL48" s="85"/>
      <c r="RJM48" s="85"/>
      <c r="RJN48" s="85"/>
      <c r="RJO48" s="85"/>
      <c r="RJP48" s="85"/>
      <c r="RJQ48" s="85"/>
      <c r="RJR48" s="85"/>
      <c r="RJS48" s="85"/>
      <c r="RJT48" s="85"/>
      <c r="RJU48" s="85"/>
      <c r="RJV48" s="85"/>
      <c r="RJW48" s="85"/>
      <c r="RJX48" s="85"/>
      <c r="RJY48" s="85"/>
      <c r="RJZ48" s="85"/>
      <c r="RKA48" s="85"/>
      <c r="RKB48" s="85"/>
      <c r="RKC48" s="85"/>
      <c r="RKD48" s="85"/>
      <c r="RKE48" s="85"/>
      <c r="RKF48" s="85"/>
      <c r="RKG48" s="85"/>
      <c r="RKH48" s="85"/>
      <c r="RKI48" s="85"/>
      <c r="RKJ48" s="85"/>
      <c r="RKK48" s="85"/>
      <c r="RKL48" s="85"/>
      <c r="RKM48" s="85"/>
      <c r="RKN48" s="85"/>
      <c r="RKO48" s="85"/>
      <c r="RKP48" s="85"/>
      <c r="RKQ48" s="85"/>
      <c r="RKR48" s="85"/>
      <c r="RKS48" s="85"/>
      <c r="RKT48" s="85"/>
      <c r="RKU48" s="85"/>
      <c r="RKV48" s="85"/>
      <c r="RKW48" s="85"/>
      <c r="RKX48" s="85"/>
      <c r="RKY48" s="85"/>
      <c r="RKZ48" s="85"/>
      <c r="RLA48" s="85"/>
      <c r="RLB48" s="85"/>
      <c r="RLC48" s="85"/>
      <c r="RLD48" s="85"/>
      <c r="RLE48" s="85"/>
      <c r="RLF48" s="85"/>
      <c r="RLG48" s="85"/>
      <c r="RLH48" s="85"/>
      <c r="RLI48" s="85"/>
      <c r="RLJ48" s="85"/>
      <c r="RLK48" s="85"/>
      <c r="RLL48" s="85"/>
      <c r="RLM48" s="85"/>
      <c r="RLN48" s="85"/>
      <c r="RLO48" s="85"/>
      <c r="RLP48" s="85"/>
      <c r="RLQ48" s="85"/>
      <c r="RLR48" s="85"/>
      <c r="RLS48" s="85"/>
      <c r="RLT48" s="85"/>
      <c r="RLU48" s="85"/>
      <c r="RLV48" s="85"/>
      <c r="RLW48" s="85"/>
      <c r="RLX48" s="85"/>
      <c r="RLY48" s="85"/>
      <c r="RLZ48" s="85"/>
      <c r="RMA48" s="85"/>
      <c r="RMB48" s="85"/>
      <c r="RMC48" s="85"/>
      <c r="RMD48" s="85"/>
      <c r="RME48" s="85"/>
      <c r="RMF48" s="85"/>
      <c r="RMG48" s="85"/>
      <c r="RMH48" s="85"/>
      <c r="RMI48" s="85"/>
      <c r="RMJ48" s="85"/>
      <c r="RMK48" s="85"/>
      <c r="RML48" s="85"/>
      <c r="RMM48" s="85"/>
      <c r="RMN48" s="85"/>
      <c r="RMO48" s="85"/>
      <c r="RMP48" s="85"/>
      <c r="RMQ48" s="85"/>
      <c r="RMR48" s="85"/>
      <c r="RMS48" s="85"/>
      <c r="RMT48" s="85"/>
      <c r="RMU48" s="85"/>
      <c r="RMV48" s="85"/>
      <c r="RMW48" s="85"/>
      <c r="RMX48" s="85"/>
      <c r="RMY48" s="85"/>
      <c r="RMZ48" s="85"/>
      <c r="RNA48" s="85"/>
      <c r="RNB48" s="85"/>
      <c r="RNC48" s="85"/>
      <c r="RND48" s="85"/>
      <c r="RNE48" s="85"/>
      <c r="RNF48" s="85"/>
      <c r="RNG48" s="85"/>
      <c r="RNH48" s="85"/>
      <c r="RNI48" s="85"/>
      <c r="RNJ48" s="85"/>
      <c r="RNK48" s="85"/>
      <c r="RNL48" s="85"/>
      <c r="RNM48" s="85"/>
      <c r="RNN48" s="85"/>
      <c r="RNO48" s="85"/>
      <c r="RNP48" s="85"/>
      <c r="RNQ48" s="85"/>
      <c r="RNR48" s="85"/>
      <c r="RNS48" s="85"/>
      <c r="RNT48" s="85"/>
      <c r="RNU48" s="85"/>
      <c r="RNV48" s="85"/>
      <c r="RNW48" s="85"/>
      <c r="RNX48" s="85"/>
      <c r="RNY48" s="85"/>
      <c r="RNZ48" s="85"/>
      <c r="ROA48" s="85"/>
      <c r="ROB48" s="85"/>
      <c r="ROC48" s="85"/>
      <c r="ROD48" s="85"/>
      <c r="ROE48" s="85"/>
      <c r="ROF48" s="85"/>
      <c r="ROG48" s="85"/>
      <c r="ROH48" s="85"/>
      <c r="ROI48" s="85"/>
      <c r="ROJ48" s="85"/>
      <c r="ROK48" s="85"/>
      <c r="ROL48" s="85"/>
      <c r="ROM48" s="85"/>
      <c r="RON48" s="85"/>
      <c r="ROO48" s="85"/>
      <c r="ROP48" s="85"/>
      <c r="ROQ48" s="85"/>
      <c r="ROR48" s="85"/>
      <c r="ROS48" s="85"/>
      <c r="ROT48" s="85"/>
      <c r="ROU48" s="85"/>
      <c r="ROV48" s="85"/>
      <c r="ROW48" s="85"/>
      <c r="ROX48" s="85"/>
      <c r="ROY48" s="85"/>
      <c r="ROZ48" s="85"/>
      <c r="RPA48" s="85"/>
      <c r="RPB48" s="85"/>
      <c r="RPC48" s="85"/>
      <c r="RPD48" s="85"/>
      <c r="RPE48" s="85"/>
      <c r="RPF48" s="85"/>
      <c r="RPG48" s="85"/>
      <c r="RPH48" s="85"/>
      <c r="RPI48" s="85"/>
      <c r="RPJ48" s="85"/>
      <c r="RPK48" s="85"/>
      <c r="RPL48" s="85"/>
      <c r="RPM48" s="85"/>
      <c r="RPN48" s="85"/>
      <c r="RPO48" s="85"/>
      <c r="RPP48" s="85"/>
      <c r="RPQ48" s="85"/>
      <c r="RPR48" s="85"/>
      <c r="RPS48" s="85"/>
      <c r="RPT48" s="85"/>
      <c r="RPU48" s="85"/>
      <c r="RPV48" s="85"/>
      <c r="RPW48" s="85"/>
      <c r="RPX48" s="85"/>
      <c r="RPY48" s="85"/>
      <c r="RPZ48" s="85"/>
      <c r="RQA48" s="85"/>
      <c r="RQB48" s="85"/>
      <c r="RQC48" s="85"/>
      <c r="RQD48" s="85"/>
      <c r="RQE48" s="85"/>
      <c r="RQF48" s="85"/>
      <c r="RQG48" s="85"/>
      <c r="RQH48" s="85"/>
      <c r="RQI48" s="85"/>
      <c r="RQJ48" s="85"/>
      <c r="RQK48" s="85"/>
      <c r="RQL48" s="85"/>
      <c r="RQM48" s="85"/>
      <c r="RQN48" s="85"/>
      <c r="RQO48" s="85"/>
      <c r="RQP48" s="85"/>
      <c r="RQQ48" s="85"/>
      <c r="RQR48" s="85"/>
      <c r="RQS48" s="85"/>
      <c r="RQT48" s="85"/>
      <c r="RQU48" s="85"/>
      <c r="RQV48" s="85"/>
      <c r="RQW48" s="85"/>
      <c r="RQX48" s="85"/>
      <c r="RQY48" s="85"/>
      <c r="RQZ48" s="85"/>
      <c r="RRA48" s="85"/>
      <c r="RRB48" s="85"/>
      <c r="RRC48" s="85"/>
      <c r="RRD48" s="85"/>
      <c r="RRE48" s="85"/>
      <c r="RRF48" s="85"/>
      <c r="RRG48" s="85"/>
      <c r="RRH48" s="85"/>
      <c r="RRI48" s="85"/>
      <c r="RRJ48" s="85"/>
      <c r="RRK48" s="85"/>
      <c r="RRL48" s="85"/>
      <c r="RRM48" s="85"/>
      <c r="RRN48" s="85"/>
      <c r="RRO48" s="85"/>
      <c r="RRP48" s="85"/>
      <c r="RRQ48" s="85"/>
      <c r="RRR48" s="85"/>
      <c r="RRS48" s="85"/>
      <c r="RRT48" s="85"/>
      <c r="RRU48" s="85"/>
      <c r="RRV48" s="85"/>
      <c r="RRW48" s="85"/>
      <c r="RRX48" s="85"/>
      <c r="RRY48" s="85"/>
      <c r="RRZ48" s="85"/>
      <c r="RSA48" s="85"/>
      <c r="RSB48" s="85"/>
      <c r="RSC48" s="85"/>
      <c r="RSD48" s="85"/>
      <c r="RSE48" s="85"/>
      <c r="RSF48" s="85"/>
      <c r="RSG48" s="85"/>
      <c r="RSH48" s="85"/>
      <c r="RSI48" s="85"/>
      <c r="RSJ48" s="85"/>
      <c r="RSK48" s="85"/>
      <c r="RSL48" s="85"/>
      <c r="RSM48" s="85"/>
      <c r="RSN48" s="85"/>
      <c r="RSO48" s="85"/>
      <c r="RSP48" s="85"/>
      <c r="RSQ48" s="85"/>
      <c r="RSR48" s="85"/>
      <c r="RSS48" s="85"/>
      <c r="RST48" s="85"/>
      <c r="RSU48" s="85"/>
      <c r="RSV48" s="85"/>
      <c r="RSW48" s="85"/>
      <c r="RSX48" s="85"/>
      <c r="RSY48" s="85"/>
      <c r="RSZ48" s="85"/>
      <c r="RTA48" s="85"/>
      <c r="RTB48" s="85"/>
      <c r="RTC48" s="85"/>
      <c r="RTD48" s="85"/>
      <c r="RTE48" s="85"/>
      <c r="RTF48" s="85"/>
      <c r="RTG48" s="85"/>
      <c r="RTH48" s="85"/>
      <c r="RTI48" s="85"/>
      <c r="RTJ48" s="85"/>
      <c r="RTK48" s="85"/>
      <c r="RTL48" s="85"/>
      <c r="RTM48" s="85"/>
      <c r="RTN48" s="85"/>
      <c r="RTO48" s="85"/>
      <c r="RTP48" s="85"/>
      <c r="RTQ48" s="85"/>
      <c r="RTR48" s="85"/>
      <c r="RTS48" s="85"/>
      <c r="RTT48" s="85"/>
      <c r="RTU48" s="85"/>
      <c r="RTV48" s="85"/>
      <c r="RTW48" s="85"/>
      <c r="RTX48" s="85"/>
      <c r="RTY48" s="85"/>
      <c r="RTZ48" s="85"/>
      <c r="RUA48" s="85"/>
      <c r="RUB48" s="85"/>
      <c r="RUC48" s="85"/>
      <c r="RUD48" s="85"/>
      <c r="RUE48" s="85"/>
      <c r="RUF48" s="85"/>
      <c r="RUG48" s="85"/>
      <c r="RUH48" s="85"/>
      <c r="RUI48" s="85"/>
      <c r="RUJ48" s="85"/>
      <c r="RUK48" s="85"/>
      <c r="RUL48" s="85"/>
      <c r="RUM48" s="85"/>
      <c r="RUN48" s="85"/>
      <c r="RUO48" s="85"/>
      <c r="RUP48" s="85"/>
      <c r="RUQ48" s="85"/>
      <c r="RUR48" s="85"/>
      <c r="RUS48" s="85"/>
      <c r="RUT48" s="85"/>
      <c r="RUU48" s="85"/>
      <c r="RUV48" s="85"/>
      <c r="RUW48" s="85"/>
      <c r="RUX48" s="85"/>
      <c r="RUY48" s="85"/>
      <c r="RUZ48" s="85"/>
      <c r="RVA48" s="85"/>
      <c r="RVB48" s="85"/>
      <c r="RVC48" s="85"/>
      <c r="RVD48" s="85"/>
      <c r="RVE48" s="85"/>
      <c r="RVF48" s="85"/>
      <c r="RVG48" s="85"/>
      <c r="RVH48" s="85"/>
      <c r="RVI48" s="85"/>
      <c r="RVJ48" s="85"/>
      <c r="RVK48" s="85"/>
      <c r="RVL48" s="85"/>
      <c r="RVM48" s="85"/>
      <c r="RVN48" s="85"/>
      <c r="RVO48" s="85"/>
      <c r="RVP48" s="85"/>
      <c r="RVQ48" s="85"/>
      <c r="RVR48" s="85"/>
      <c r="RVS48" s="85"/>
      <c r="RVT48" s="85"/>
      <c r="RVU48" s="85"/>
      <c r="RVV48" s="85"/>
      <c r="RVW48" s="85"/>
      <c r="RVX48" s="85"/>
      <c r="RVY48" s="85"/>
      <c r="RVZ48" s="85"/>
      <c r="RWA48" s="85"/>
      <c r="RWB48" s="85"/>
      <c r="RWC48" s="85"/>
      <c r="RWD48" s="85"/>
      <c r="RWE48" s="85"/>
      <c r="RWF48" s="85"/>
      <c r="RWG48" s="85"/>
      <c r="RWH48" s="85"/>
      <c r="RWI48" s="85"/>
      <c r="RWJ48" s="85"/>
      <c r="RWK48" s="85"/>
      <c r="RWL48" s="85"/>
      <c r="RWM48" s="85"/>
      <c r="RWN48" s="85"/>
      <c r="RWO48" s="85"/>
      <c r="RWP48" s="85"/>
      <c r="RWQ48" s="85"/>
      <c r="RWR48" s="85"/>
      <c r="RWS48" s="85"/>
      <c r="RWT48" s="85"/>
      <c r="RWU48" s="85"/>
      <c r="RWV48" s="85"/>
      <c r="RWW48" s="85"/>
      <c r="RWX48" s="85"/>
      <c r="RWY48" s="85"/>
      <c r="RWZ48" s="85"/>
      <c r="RXA48" s="85"/>
      <c r="RXB48" s="85"/>
      <c r="RXC48" s="85"/>
      <c r="RXD48" s="85"/>
      <c r="RXE48" s="85"/>
      <c r="RXF48" s="85"/>
      <c r="RXG48" s="85"/>
      <c r="RXH48" s="85"/>
      <c r="RXI48" s="85"/>
      <c r="RXJ48" s="85"/>
      <c r="RXK48" s="85"/>
      <c r="RXL48" s="85"/>
      <c r="RXM48" s="85"/>
      <c r="RXN48" s="85"/>
      <c r="RXO48" s="85"/>
      <c r="RXP48" s="85"/>
      <c r="RXQ48" s="85"/>
      <c r="RXR48" s="85"/>
      <c r="RXS48" s="85"/>
      <c r="RXT48" s="85"/>
      <c r="RXU48" s="85"/>
      <c r="RXV48" s="85"/>
      <c r="RXW48" s="85"/>
      <c r="RXX48" s="85"/>
      <c r="RXY48" s="85"/>
      <c r="RXZ48" s="85"/>
      <c r="RYA48" s="85"/>
      <c r="RYB48" s="85"/>
      <c r="RYC48" s="85"/>
      <c r="RYD48" s="85"/>
      <c r="RYE48" s="85"/>
      <c r="RYF48" s="85"/>
      <c r="RYG48" s="85"/>
      <c r="RYH48" s="85"/>
      <c r="RYI48" s="85"/>
      <c r="RYJ48" s="85"/>
      <c r="RYK48" s="85"/>
      <c r="RYL48" s="85"/>
      <c r="RYM48" s="85"/>
      <c r="RYN48" s="85"/>
      <c r="RYO48" s="85"/>
      <c r="RYP48" s="85"/>
      <c r="RYQ48" s="85"/>
      <c r="RYR48" s="85"/>
      <c r="RYS48" s="85"/>
      <c r="RYT48" s="85"/>
      <c r="RYU48" s="85"/>
      <c r="RYV48" s="85"/>
      <c r="RYW48" s="85"/>
      <c r="RYX48" s="85"/>
      <c r="RYY48" s="85"/>
      <c r="RYZ48" s="85"/>
      <c r="RZA48" s="85"/>
      <c r="RZB48" s="85"/>
      <c r="RZC48" s="85"/>
      <c r="RZD48" s="85"/>
      <c r="RZE48" s="85"/>
      <c r="RZF48" s="85"/>
      <c r="RZG48" s="85"/>
      <c r="RZH48" s="85"/>
      <c r="RZI48" s="85"/>
      <c r="RZJ48" s="85"/>
      <c r="RZK48" s="85"/>
      <c r="RZL48" s="85"/>
      <c r="RZM48" s="85"/>
      <c r="RZN48" s="85"/>
      <c r="RZO48" s="85"/>
      <c r="RZP48" s="85"/>
      <c r="RZQ48" s="85"/>
      <c r="RZR48" s="85"/>
      <c r="RZS48" s="85"/>
      <c r="RZT48" s="85"/>
      <c r="RZU48" s="85"/>
      <c r="RZV48" s="85"/>
      <c r="RZW48" s="85"/>
      <c r="RZX48" s="85"/>
      <c r="RZY48" s="85"/>
      <c r="RZZ48" s="85"/>
      <c r="SAA48" s="85"/>
      <c r="SAB48" s="85"/>
      <c r="SAC48" s="85"/>
      <c r="SAD48" s="85"/>
      <c r="SAE48" s="85"/>
      <c r="SAF48" s="85"/>
      <c r="SAG48" s="85"/>
      <c r="SAH48" s="85"/>
      <c r="SAI48" s="85"/>
      <c r="SAJ48" s="85"/>
      <c r="SAK48" s="85"/>
      <c r="SAL48" s="85"/>
      <c r="SAM48" s="85"/>
      <c r="SAN48" s="85"/>
      <c r="SAO48" s="85"/>
      <c r="SAP48" s="85"/>
      <c r="SAQ48" s="85"/>
      <c r="SAR48" s="85"/>
      <c r="SAS48" s="85"/>
      <c r="SAT48" s="85"/>
      <c r="SAU48" s="85"/>
      <c r="SAV48" s="85"/>
      <c r="SAW48" s="85"/>
      <c r="SAX48" s="85"/>
      <c r="SAY48" s="85"/>
      <c r="SAZ48" s="85"/>
      <c r="SBA48" s="85"/>
      <c r="SBB48" s="85"/>
      <c r="SBC48" s="85"/>
      <c r="SBD48" s="85"/>
      <c r="SBE48" s="85"/>
      <c r="SBF48" s="85"/>
      <c r="SBG48" s="85"/>
      <c r="SBH48" s="85"/>
      <c r="SBI48" s="85"/>
      <c r="SBJ48" s="85"/>
      <c r="SBK48" s="85"/>
      <c r="SBL48" s="85"/>
      <c r="SBM48" s="85"/>
      <c r="SBN48" s="85"/>
      <c r="SBO48" s="85"/>
      <c r="SBP48" s="85"/>
      <c r="SBQ48" s="85"/>
      <c r="SBR48" s="85"/>
      <c r="SBS48" s="85"/>
      <c r="SBT48" s="85"/>
      <c r="SBU48" s="85"/>
      <c r="SBV48" s="85"/>
      <c r="SBW48" s="85"/>
      <c r="SBX48" s="85"/>
      <c r="SBY48" s="85"/>
      <c r="SBZ48" s="85"/>
      <c r="SCA48" s="85"/>
      <c r="SCB48" s="85"/>
      <c r="SCC48" s="85"/>
      <c r="SCD48" s="85"/>
      <c r="SCE48" s="85"/>
      <c r="SCF48" s="85"/>
      <c r="SCG48" s="85"/>
      <c r="SCH48" s="85"/>
      <c r="SCI48" s="85"/>
      <c r="SCJ48" s="85"/>
      <c r="SCK48" s="85"/>
      <c r="SCL48" s="85"/>
      <c r="SCM48" s="85"/>
      <c r="SCN48" s="85"/>
      <c r="SCO48" s="85"/>
      <c r="SCP48" s="85"/>
      <c r="SCQ48" s="85"/>
      <c r="SCR48" s="85"/>
      <c r="SCS48" s="85"/>
      <c r="SCT48" s="85"/>
      <c r="SCU48" s="85"/>
      <c r="SCV48" s="85"/>
      <c r="SCW48" s="85"/>
      <c r="SCX48" s="85"/>
      <c r="SCY48" s="85"/>
      <c r="SCZ48" s="85"/>
      <c r="SDA48" s="85"/>
      <c r="SDB48" s="85"/>
      <c r="SDC48" s="85"/>
      <c r="SDD48" s="85"/>
      <c r="SDE48" s="85"/>
      <c r="SDF48" s="85"/>
      <c r="SDG48" s="85"/>
      <c r="SDH48" s="85"/>
      <c r="SDI48" s="85"/>
      <c r="SDJ48" s="85"/>
      <c r="SDK48" s="85"/>
      <c r="SDL48" s="85"/>
      <c r="SDM48" s="85"/>
      <c r="SDN48" s="85"/>
      <c r="SDO48" s="85"/>
      <c r="SDP48" s="85"/>
      <c r="SDQ48" s="85"/>
      <c r="SDR48" s="85"/>
      <c r="SDS48" s="85"/>
      <c r="SDT48" s="85"/>
      <c r="SDU48" s="85"/>
      <c r="SDV48" s="85"/>
      <c r="SDW48" s="85"/>
      <c r="SDX48" s="85"/>
      <c r="SDY48" s="85"/>
      <c r="SDZ48" s="85"/>
      <c r="SEA48" s="85"/>
      <c r="SEB48" s="85"/>
      <c r="SEC48" s="85"/>
      <c r="SED48" s="85"/>
      <c r="SEE48" s="85"/>
      <c r="SEF48" s="85"/>
      <c r="SEG48" s="85"/>
      <c r="SEH48" s="85"/>
      <c r="SEI48" s="85"/>
      <c r="SEJ48" s="85"/>
      <c r="SEK48" s="85"/>
      <c r="SEL48" s="85"/>
      <c r="SEM48" s="85"/>
      <c r="SEN48" s="85"/>
      <c r="SEO48" s="85"/>
      <c r="SEP48" s="85"/>
      <c r="SEQ48" s="85"/>
      <c r="SER48" s="85"/>
      <c r="SES48" s="85"/>
      <c r="SET48" s="85"/>
      <c r="SEU48" s="85"/>
      <c r="SEV48" s="85"/>
      <c r="SEW48" s="85"/>
      <c r="SEX48" s="85"/>
      <c r="SEY48" s="85"/>
      <c r="SEZ48" s="85"/>
      <c r="SFA48" s="85"/>
      <c r="SFB48" s="85"/>
      <c r="SFC48" s="85"/>
      <c r="SFD48" s="85"/>
      <c r="SFE48" s="85"/>
      <c r="SFF48" s="85"/>
      <c r="SFG48" s="85"/>
      <c r="SFH48" s="85"/>
      <c r="SFI48" s="85"/>
      <c r="SFJ48" s="85"/>
      <c r="SFK48" s="85"/>
      <c r="SFL48" s="85"/>
      <c r="SFM48" s="85"/>
      <c r="SFN48" s="85"/>
      <c r="SFO48" s="85"/>
      <c r="SFP48" s="85"/>
      <c r="SFQ48" s="85"/>
      <c r="SFR48" s="85"/>
      <c r="SFS48" s="85"/>
      <c r="SFT48" s="85"/>
      <c r="SFU48" s="85"/>
      <c r="SFV48" s="85"/>
      <c r="SFW48" s="85"/>
      <c r="SFX48" s="85"/>
      <c r="SFY48" s="85"/>
      <c r="SFZ48" s="85"/>
      <c r="SGA48" s="85"/>
      <c r="SGB48" s="85"/>
      <c r="SGC48" s="85"/>
      <c r="SGD48" s="85"/>
      <c r="SGE48" s="85"/>
      <c r="SGF48" s="85"/>
      <c r="SGG48" s="85"/>
      <c r="SGH48" s="85"/>
      <c r="SGI48" s="85"/>
      <c r="SGJ48" s="85"/>
      <c r="SGK48" s="85"/>
      <c r="SGL48" s="85"/>
      <c r="SGM48" s="85"/>
      <c r="SGN48" s="85"/>
      <c r="SGO48" s="85"/>
      <c r="SGP48" s="85"/>
      <c r="SGQ48" s="85"/>
      <c r="SGR48" s="85"/>
      <c r="SGS48" s="85"/>
      <c r="SGT48" s="85"/>
      <c r="SGU48" s="85"/>
      <c r="SGV48" s="85"/>
      <c r="SGW48" s="85"/>
      <c r="SGX48" s="85"/>
      <c r="SGY48" s="85"/>
      <c r="SGZ48" s="85"/>
      <c r="SHA48" s="85"/>
      <c r="SHB48" s="85"/>
      <c r="SHC48" s="85"/>
      <c r="SHD48" s="85"/>
      <c r="SHE48" s="85"/>
      <c r="SHF48" s="85"/>
      <c r="SHG48" s="85"/>
      <c r="SHH48" s="85"/>
      <c r="SHI48" s="85"/>
      <c r="SHJ48" s="85"/>
      <c r="SHK48" s="85"/>
      <c r="SHL48" s="85"/>
      <c r="SHM48" s="85"/>
      <c r="SHN48" s="85"/>
      <c r="SHO48" s="85"/>
      <c r="SHP48" s="85"/>
      <c r="SHQ48" s="85"/>
      <c r="SHR48" s="85"/>
      <c r="SHS48" s="85"/>
      <c r="SHT48" s="85"/>
      <c r="SHU48" s="85"/>
      <c r="SHV48" s="85"/>
      <c r="SHW48" s="85"/>
      <c r="SHX48" s="85"/>
      <c r="SHY48" s="85"/>
      <c r="SHZ48" s="85"/>
      <c r="SIA48" s="85"/>
      <c r="SIB48" s="85"/>
      <c r="SIC48" s="85"/>
      <c r="SID48" s="85"/>
      <c r="SIE48" s="85"/>
      <c r="SIF48" s="85"/>
      <c r="SIG48" s="85"/>
      <c r="SIH48" s="85"/>
      <c r="SII48" s="85"/>
      <c r="SIJ48" s="85"/>
      <c r="SIK48" s="85"/>
      <c r="SIL48" s="85"/>
      <c r="SIM48" s="85"/>
      <c r="SIN48" s="85"/>
      <c r="SIO48" s="85"/>
      <c r="SIP48" s="85"/>
      <c r="SIQ48" s="85"/>
      <c r="SIR48" s="85"/>
      <c r="SIS48" s="85"/>
      <c r="SIT48" s="85"/>
      <c r="SIU48" s="85"/>
      <c r="SIV48" s="85"/>
      <c r="SIW48" s="85"/>
      <c r="SIX48" s="85"/>
      <c r="SIY48" s="85"/>
      <c r="SIZ48" s="85"/>
      <c r="SJA48" s="85"/>
      <c r="SJB48" s="85"/>
      <c r="SJC48" s="85"/>
      <c r="SJD48" s="85"/>
      <c r="SJE48" s="85"/>
      <c r="SJF48" s="85"/>
      <c r="SJG48" s="85"/>
      <c r="SJH48" s="85"/>
      <c r="SJI48" s="85"/>
      <c r="SJJ48" s="85"/>
      <c r="SJK48" s="85"/>
      <c r="SJL48" s="85"/>
      <c r="SJM48" s="85"/>
      <c r="SJN48" s="85"/>
      <c r="SJO48" s="85"/>
      <c r="SJP48" s="85"/>
      <c r="SJQ48" s="85"/>
      <c r="SJR48" s="85"/>
      <c r="SJS48" s="85"/>
      <c r="SJT48" s="85"/>
      <c r="SJU48" s="85"/>
      <c r="SJV48" s="85"/>
      <c r="SJW48" s="85"/>
      <c r="SJX48" s="85"/>
      <c r="SJY48" s="85"/>
      <c r="SJZ48" s="85"/>
      <c r="SKA48" s="85"/>
      <c r="SKB48" s="85"/>
      <c r="SKC48" s="85"/>
      <c r="SKD48" s="85"/>
      <c r="SKE48" s="85"/>
      <c r="SKF48" s="85"/>
      <c r="SKG48" s="85"/>
      <c r="SKH48" s="85"/>
      <c r="SKI48" s="85"/>
      <c r="SKJ48" s="85"/>
      <c r="SKK48" s="85"/>
      <c r="SKL48" s="85"/>
      <c r="SKM48" s="85"/>
      <c r="SKN48" s="85"/>
      <c r="SKO48" s="85"/>
      <c r="SKP48" s="85"/>
      <c r="SKQ48" s="85"/>
      <c r="SKR48" s="85"/>
      <c r="SKS48" s="85"/>
      <c r="SKT48" s="85"/>
      <c r="SKU48" s="85"/>
      <c r="SKV48" s="85"/>
      <c r="SKW48" s="85"/>
      <c r="SKX48" s="85"/>
      <c r="SKY48" s="85"/>
      <c r="SKZ48" s="85"/>
      <c r="SLA48" s="85"/>
      <c r="SLB48" s="85"/>
      <c r="SLC48" s="85"/>
      <c r="SLD48" s="85"/>
      <c r="SLE48" s="85"/>
      <c r="SLF48" s="85"/>
      <c r="SLG48" s="85"/>
      <c r="SLH48" s="85"/>
      <c r="SLI48" s="85"/>
      <c r="SLJ48" s="85"/>
      <c r="SLK48" s="85"/>
      <c r="SLL48" s="85"/>
      <c r="SLM48" s="85"/>
      <c r="SLN48" s="85"/>
      <c r="SLO48" s="85"/>
      <c r="SLP48" s="85"/>
      <c r="SLQ48" s="85"/>
      <c r="SLR48" s="85"/>
      <c r="SLS48" s="85"/>
      <c r="SLT48" s="85"/>
      <c r="SLU48" s="85"/>
      <c r="SLV48" s="85"/>
      <c r="SLW48" s="85"/>
      <c r="SLX48" s="85"/>
      <c r="SLY48" s="85"/>
      <c r="SLZ48" s="85"/>
      <c r="SMA48" s="85"/>
      <c r="SMB48" s="85"/>
      <c r="SMC48" s="85"/>
      <c r="SMD48" s="85"/>
      <c r="SME48" s="85"/>
      <c r="SMF48" s="85"/>
      <c r="SMG48" s="85"/>
      <c r="SMH48" s="85"/>
      <c r="SMI48" s="85"/>
      <c r="SMJ48" s="85"/>
      <c r="SMK48" s="85"/>
      <c r="SML48" s="85"/>
      <c r="SMM48" s="85"/>
      <c r="SMN48" s="85"/>
      <c r="SMO48" s="85"/>
      <c r="SMP48" s="85"/>
      <c r="SMQ48" s="85"/>
      <c r="SMR48" s="85"/>
      <c r="SMS48" s="85"/>
      <c r="SMT48" s="85"/>
      <c r="SMU48" s="85"/>
      <c r="SMV48" s="85"/>
      <c r="SMW48" s="85"/>
      <c r="SMX48" s="85"/>
      <c r="SMY48" s="85"/>
      <c r="SMZ48" s="85"/>
      <c r="SNA48" s="85"/>
      <c r="SNB48" s="85"/>
      <c r="SNC48" s="85"/>
      <c r="SND48" s="85"/>
      <c r="SNE48" s="85"/>
      <c r="SNF48" s="85"/>
      <c r="SNG48" s="85"/>
      <c r="SNH48" s="85"/>
      <c r="SNI48" s="85"/>
      <c r="SNJ48" s="85"/>
      <c r="SNK48" s="85"/>
      <c r="SNL48" s="85"/>
      <c r="SNM48" s="85"/>
      <c r="SNN48" s="85"/>
      <c r="SNO48" s="85"/>
      <c r="SNP48" s="85"/>
      <c r="SNQ48" s="85"/>
      <c r="SNR48" s="85"/>
      <c r="SNS48" s="85"/>
      <c r="SNT48" s="85"/>
      <c r="SNU48" s="85"/>
      <c r="SNV48" s="85"/>
      <c r="SNW48" s="85"/>
      <c r="SNX48" s="85"/>
      <c r="SNY48" s="85"/>
      <c r="SNZ48" s="85"/>
      <c r="SOA48" s="85"/>
      <c r="SOB48" s="85"/>
      <c r="SOC48" s="85"/>
      <c r="SOD48" s="85"/>
      <c r="SOE48" s="85"/>
      <c r="SOF48" s="85"/>
      <c r="SOG48" s="85"/>
      <c r="SOH48" s="85"/>
      <c r="SOI48" s="85"/>
      <c r="SOJ48" s="85"/>
      <c r="SOK48" s="85"/>
      <c r="SOL48" s="85"/>
      <c r="SOM48" s="85"/>
      <c r="SON48" s="85"/>
      <c r="SOO48" s="85"/>
      <c r="SOP48" s="85"/>
      <c r="SOQ48" s="85"/>
      <c r="SOR48" s="85"/>
      <c r="SOS48" s="85"/>
      <c r="SOT48" s="85"/>
      <c r="SOU48" s="85"/>
      <c r="SOV48" s="85"/>
      <c r="SOW48" s="85"/>
      <c r="SOX48" s="85"/>
      <c r="SOY48" s="85"/>
      <c r="SOZ48" s="85"/>
      <c r="SPA48" s="85"/>
      <c r="SPB48" s="85"/>
      <c r="SPC48" s="85"/>
      <c r="SPD48" s="85"/>
      <c r="SPE48" s="85"/>
      <c r="SPF48" s="85"/>
      <c r="SPG48" s="85"/>
      <c r="SPH48" s="85"/>
      <c r="SPI48" s="85"/>
      <c r="SPJ48" s="85"/>
      <c r="SPK48" s="85"/>
      <c r="SPL48" s="85"/>
      <c r="SPM48" s="85"/>
      <c r="SPN48" s="85"/>
      <c r="SPO48" s="85"/>
      <c r="SPP48" s="85"/>
      <c r="SPQ48" s="85"/>
      <c r="SPR48" s="85"/>
      <c r="SPS48" s="85"/>
      <c r="SPT48" s="85"/>
      <c r="SPU48" s="85"/>
      <c r="SPV48" s="85"/>
      <c r="SPW48" s="85"/>
      <c r="SPX48" s="85"/>
      <c r="SPY48" s="85"/>
      <c r="SPZ48" s="85"/>
      <c r="SQA48" s="85"/>
      <c r="SQB48" s="85"/>
      <c r="SQC48" s="85"/>
      <c r="SQD48" s="85"/>
      <c r="SQE48" s="85"/>
      <c r="SQF48" s="85"/>
      <c r="SQG48" s="85"/>
      <c r="SQH48" s="85"/>
      <c r="SQI48" s="85"/>
      <c r="SQJ48" s="85"/>
      <c r="SQK48" s="85"/>
      <c r="SQL48" s="85"/>
      <c r="SQM48" s="85"/>
      <c r="SQN48" s="85"/>
      <c r="SQO48" s="85"/>
      <c r="SQP48" s="85"/>
      <c r="SQQ48" s="85"/>
      <c r="SQR48" s="85"/>
      <c r="SQS48" s="85"/>
      <c r="SQT48" s="85"/>
      <c r="SQU48" s="85"/>
      <c r="SQV48" s="85"/>
      <c r="SQW48" s="85"/>
      <c r="SQX48" s="85"/>
      <c r="SQY48" s="85"/>
      <c r="SQZ48" s="85"/>
      <c r="SRA48" s="85"/>
      <c r="SRB48" s="85"/>
      <c r="SRC48" s="85"/>
      <c r="SRD48" s="85"/>
      <c r="SRE48" s="85"/>
      <c r="SRF48" s="85"/>
      <c r="SRG48" s="85"/>
      <c r="SRH48" s="85"/>
      <c r="SRI48" s="85"/>
      <c r="SRJ48" s="85"/>
      <c r="SRK48" s="85"/>
      <c r="SRL48" s="85"/>
      <c r="SRM48" s="85"/>
      <c r="SRN48" s="85"/>
      <c r="SRO48" s="85"/>
      <c r="SRP48" s="85"/>
      <c r="SRQ48" s="85"/>
      <c r="SRR48" s="85"/>
      <c r="SRS48" s="85"/>
      <c r="SRT48" s="85"/>
      <c r="SRU48" s="85"/>
      <c r="SRV48" s="85"/>
      <c r="SRW48" s="85"/>
      <c r="SRX48" s="85"/>
      <c r="SRY48" s="85"/>
      <c r="SRZ48" s="85"/>
      <c r="SSA48" s="85"/>
      <c r="SSB48" s="85"/>
      <c r="SSC48" s="85"/>
      <c r="SSD48" s="85"/>
      <c r="SSE48" s="85"/>
      <c r="SSF48" s="85"/>
      <c r="SSG48" s="85"/>
      <c r="SSH48" s="85"/>
      <c r="SSI48" s="85"/>
      <c r="SSJ48" s="85"/>
      <c r="SSK48" s="85"/>
      <c r="SSL48" s="85"/>
      <c r="SSM48" s="85"/>
      <c r="SSN48" s="85"/>
      <c r="SSO48" s="85"/>
      <c r="SSP48" s="85"/>
      <c r="SSQ48" s="85"/>
      <c r="SSR48" s="85"/>
      <c r="SSS48" s="85"/>
      <c r="SST48" s="85"/>
      <c r="SSU48" s="85"/>
      <c r="SSV48" s="85"/>
      <c r="SSW48" s="85"/>
      <c r="SSX48" s="85"/>
      <c r="SSY48" s="85"/>
      <c r="SSZ48" s="85"/>
      <c r="STA48" s="85"/>
      <c r="STB48" s="85"/>
      <c r="STC48" s="85"/>
      <c r="STD48" s="85"/>
      <c r="STE48" s="85"/>
      <c r="STF48" s="85"/>
      <c r="STG48" s="85"/>
      <c r="STH48" s="85"/>
      <c r="STI48" s="85"/>
      <c r="STJ48" s="85"/>
      <c r="STK48" s="85"/>
      <c r="STL48" s="85"/>
      <c r="STM48" s="85"/>
      <c r="STN48" s="85"/>
      <c r="STO48" s="85"/>
      <c r="STP48" s="85"/>
      <c r="STQ48" s="85"/>
      <c r="STR48" s="85"/>
      <c r="STS48" s="85"/>
      <c r="STT48" s="85"/>
      <c r="STU48" s="85"/>
      <c r="STV48" s="85"/>
      <c r="STW48" s="85"/>
      <c r="STX48" s="85"/>
      <c r="STY48" s="85"/>
      <c r="STZ48" s="85"/>
      <c r="SUA48" s="85"/>
      <c r="SUB48" s="85"/>
      <c r="SUC48" s="85"/>
      <c r="SUD48" s="85"/>
      <c r="SUE48" s="85"/>
      <c r="SUF48" s="85"/>
      <c r="SUG48" s="85"/>
      <c r="SUH48" s="85"/>
      <c r="SUI48" s="85"/>
      <c r="SUJ48" s="85"/>
      <c r="SUK48" s="85"/>
      <c r="SUL48" s="85"/>
      <c r="SUM48" s="85"/>
      <c r="SUN48" s="85"/>
      <c r="SUO48" s="85"/>
      <c r="SUP48" s="85"/>
      <c r="SUQ48" s="85"/>
      <c r="SUR48" s="85"/>
      <c r="SUS48" s="85"/>
      <c r="SUT48" s="85"/>
      <c r="SUU48" s="85"/>
      <c r="SUV48" s="85"/>
      <c r="SUW48" s="85"/>
      <c r="SUX48" s="85"/>
      <c r="SUY48" s="85"/>
      <c r="SUZ48" s="85"/>
      <c r="SVA48" s="85"/>
      <c r="SVB48" s="85"/>
      <c r="SVC48" s="85"/>
      <c r="SVD48" s="85"/>
      <c r="SVE48" s="85"/>
      <c r="SVF48" s="85"/>
      <c r="SVG48" s="85"/>
      <c r="SVH48" s="85"/>
      <c r="SVI48" s="85"/>
      <c r="SVJ48" s="85"/>
      <c r="SVK48" s="85"/>
      <c r="SVL48" s="85"/>
      <c r="SVM48" s="85"/>
      <c r="SVN48" s="85"/>
      <c r="SVO48" s="85"/>
      <c r="SVP48" s="85"/>
      <c r="SVQ48" s="85"/>
      <c r="SVR48" s="85"/>
      <c r="SVS48" s="85"/>
      <c r="SVT48" s="85"/>
      <c r="SVU48" s="85"/>
      <c r="SVV48" s="85"/>
      <c r="SVW48" s="85"/>
      <c r="SVX48" s="85"/>
      <c r="SVY48" s="85"/>
      <c r="SVZ48" s="85"/>
      <c r="SWA48" s="85"/>
      <c r="SWB48" s="85"/>
      <c r="SWC48" s="85"/>
      <c r="SWD48" s="85"/>
      <c r="SWE48" s="85"/>
      <c r="SWF48" s="85"/>
      <c r="SWG48" s="85"/>
      <c r="SWH48" s="85"/>
      <c r="SWI48" s="85"/>
      <c r="SWJ48" s="85"/>
      <c r="SWK48" s="85"/>
      <c r="SWL48" s="85"/>
      <c r="SWM48" s="85"/>
      <c r="SWN48" s="85"/>
      <c r="SWO48" s="85"/>
      <c r="SWP48" s="85"/>
      <c r="SWQ48" s="85"/>
      <c r="SWR48" s="85"/>
      <c r="SWS48" s="85"/>
      <c r="SWT48" s="85"/>
      <c r="SWU48" s="85"/>
      <c r="SWV48" s="85"/>
      <c r="SWW48" s="85"/>
      <c r="SWX48" s="85"/>
      <c r="SWY48" s="85"/>
      <c r="SWZ48" s="85"/>
      <c r="SXA48" s="85"/>
      <c r="SXB48" s="85"/>
      <c r="SXC48" s="85"/>
      <c r="SXD48" s="85"/>
      <c r="SXE48" s="85"/>
      <c r="SXF48" s="85"/>
      <c r="SXG48" s="85"/>
      <c r="SXH48" s="85"/>
      <c r="SXI48" s="85"/>
      <c r="SXJ48" s="85"/>
      <c r="SXK48" s="85"/>
      <c r="SXL48" s="85"/>
      <c r="SXM48" s="85"/>
      <c r="SXN48" s="85"/>
      <c r="SXO48" s="85"/>
      <c r="SXP48" s="85"/>
      <c r="SXQ48" s="85"/>
      <c r="SXR48" s="85"/>
      <c r="SXS48" s="85"/>
      <c r="SXT48" s="85"/>
      <c r="SXU48" s="85"/>
      <c r="SXV48" s="85"/>
      <c r="SXW48" s="85"/>
      <c r="SXX48" s="85"/>
      <c r="SXY48" s="85"/>
      <c r="SXZ48" s="85"/>
      <c r="SYA48" s="85"/>
      <c r="SYB48" s="85"/>
      <c r="SYC48" s="85"/>
      <c r="SYD48" s="85"/>
      <c r="SYE48" s="85"/>
      <c r="SYF48" s="85"/>
      <c r="SYG48" s="85"/>
      <c r="SYH48" s="85"/>
      <c r="SYI48" s="85"/>
      <c r="SYJ48" s="85"/>
      <c r="SYK48" s="85"/>
      <c r="SYL48" s="85"/>
      <c r="SYM48" s="85"/>
      <c r="SYN48" s="85"/>
      <c r="SYO48" s="85"/>
      <c r="SYP48" s="85"/>
      <c r="SYQ48" s="85"/>
      <c r="SYR48" s="85"/>
      <c r="SYS48" s="85"/>
      <c r="SYT48" s="85"/>
      <c r="SYU48" s="85"/>
      <c r="SYV48" s="85"/>
      <c r="SYW48" s="85"/>
      <c r="SYX48" s="85"/>
      <c r="SYY48" s="85"/>
      <c r="SYZ48" s="85"/>
      <c r="SZA48" s="85"/>
      <c r="SZB48" s="85"/>
      <c r="SZC48" s="85"/>
      <c r="SZD48" s="85"/>
      <c r="SZE48" s="85"/>
      <c r="SZF48" s="85"/>
      <c r="SZG48" s="85"/>
      <c r="SZH48" s="85"/>
      <c r="SZI48" s="85"/>
      <c r="SZJ48" s="85"/>
      <c r="SZK48" s="85"/>
      <c r="SZL48" s="85"/>
      <c r="SZM48" s="85"/>
      <c r="SZN48" s="85"/>
      <c r="SZO48" s="85"/>
      <c r="SZP48" s="85"/>
      <c r="SZQ48" s="85"/>
      <c r="SZR48" s="85"/>
      <c r="SZS48" s="85"/>
      <c r="SZT48" s="85"/>
      <c r="SZU48" s="85"/>
      <c r="SZV48" s="85"/>
      <c r="SZW48" s="85"/>
      <c r="SZX48" s="85"/>
      <c r="SZY48" s="85"/>
      <c r="SZZ48" s="85"/>
      <c r="TAA48" s="85"/>
      <c r="TAB48" s="85"/>
      <c r="TAC48" s="85"/>
      <c r="TAD48" s="85"/>
      <c r="TAE48" s="85"/>
      <c r="TAF48" s="85"/>
      <c r="TAG48" s="85"/>
      <c r="TAH48" s="85"/>
      <c r="TAI48" s="85"/>
      <c r="TAJ48" s="85"/>
      <c r="TAK48" s="85"/>
      <c r="TAL48" s="85"/>
      <c r="TAM48" s="85"/>
      <c r="TAN48" s="85"/>
      <c r="TAO48" s="85"/>
      <c r="TAP48" s="85"/>
      <c r="TAQ48" s="85"/>
      <c r="TAR48" s="85"/>
      <c r="TAS48" s="85"/>
      <c r="TAT48" s="85"/>
      <c r="TAU48" s="85"/>
      <c r="TAV48" s="85"/>
      <c r="TAW48" s="85"/>
      <c r="TAX48" s="85"/>
      <c r="TAY48" s="85"/>
      <c r="TAZ48" s="85"/>
      <c r="TBA48" s="85"/>
      <c r="TBB48" s="85"/>
      <c r="TBC48" s="85"/>
      <c r="TBD48" s="85"/>
      <c r="TBE48" s="85"/>
      <c r="TBF48" s="85"/>
      <c r="TBG48" s="85"/>
      <c r="TBH48" s="85"/>
      <c r="TBI48" s="85"/>
      <c r="TBJ48" s="85"/>
      <c r="TBK48" s="85"/>
      <c r="TBL48" s="85"/>
      <c r="TBM48" s="85"/>
      <c r="TBN48" s="85"/>
      <c r="TBO48" s="85"/>
      <c r="TBP48" s="85"/>
      <c r="TBQ48" s="85"/>
      <c r="TBR48" s="85"/>
      <c r="TBS48" s="85"/>
      <c r="TBT48" s="85"/>
      <c r="TBU48" s="85"/>
      <c r="TBV48" s="85"/>
      <c r="TBW48" s="85"/>
      <c r="TBX48" s="85"/>
      <c r="TBY48" s="85"/>
      <c r="TBZ48" s="85"/>
      <c r="TCA48" s="85"/>
      <c r="TCB48" s="85"/>
      <c r="TCC48" s="85"/>
      <c r="TCD48" s="85"/>
      <c r="TCE48" s="85"/>
      <c r="TCF48" s="85"/>
      <c r="TCG48" s="85"/>
      <c r="TCH48" s="85"/>
      <c r="TCI48" s="85"/>
      <c r="TCJ48" s="85"/>
      <c r="TCK48" s="85"/>
      <c r="TCL48" s="85"/>
      <c r="TCM48" s="85"/>
      <c r="TCN48" s="85"/>
      <c r="TCO48" s="85"/>
      <c r="TCP48" s="85"/>
      <c r="TCQ48" s="85"/>
      <c r="TCR48" s="85"/>
      <c r="TCS48" s="85"/>
      <c r="TCT48" s="85"/>
      <c r="TCU48" s="85"/>
      <c r="TCV48" s="85"/>
      <c r="TCW48" s="85"/>
      <c r="TCX48" s="85"/>
      <c r="TCY48" s="85"/>
      <c r="TCZ48" s="85"/>
      <c r="TDA48" s="85"/>
      <c r="TDB48" s="85"/>
      <c r="TDC48" s="85"/>
      <c r="TDD48" s="85"/>
      <c r="TDE48" s="85"/>
      <c r="TDF48" s="85"/>
      <c r="TDG48" s="85"/>
      <c r="TDH48" s="85"/>
      <c r="TDI48" s="85"/>
      <c r="TDJ48" s="85"/>
      <c r="TDK48" s="85"/>
      <c r="TDL48" s="85"/>
      <c r="TDM48" s="85"/>
      <c r="TDN48" s="85"/>
      <c r="TDO48" s="85"/>
      <c r="TDP48" s="85"/>
      <c r="TDQ48" s="85"/>
      <c r="TDR48" s="85"/>
      <c r="TDS48" s="85"/>
      <c r="TDT48" s="85"/>
      <c r="TDU48" s="85"/>
      <c r="TDV48" s="85"/>
      <c r="TDW48" s="85"/>
      <c r="TDX48" s="85"/>
      <c r="TDY48" s="85"/>
      <c r="TDZ48" s="85"/>
      <c r="TEA48" s="85"/>
      <c r="TEB48" s="85"/>
      <c r="TEC48" s="85"/>
      <c r="TED48" s="85"/>
      <c r="TEE48" s="85"/>
      <c r="TEF48" s="85"/>
      <c r="TEG48" s="85"/>
      <c r="TEH48" s="85"/>
      <c r="TEI48" s="85"/>
      <c r="TEJ48" s="85"/>
      <c r="TEK48" s="85"/>
      <c r="TEL48" s="85"/>
      <c r="TEM48" s="85"/>
      <c r="TEN48" s="85"/>
      <c r="TEO48" s="85"/>
      <c r="TEP48" s="85"/>
      <c r="TEQ48" s="85"/>
      <c r="TER48" s="85"/>
      <c r="TES48" s="85"/>
      <c r="TET48" s="85"/>
      <c r="TEU48" s="85"/>
      <c r="TEV48" s="85"/>
      <c r="TEW48" s="85"/>
      <c r="TEX48" s="85"/>
      <c r="TEY48" s="85"/>
      <c r="TEZ48" s="85"/>
      <c r="TFA48" s="85"/>
      <c r="TFB48" s="85"/>
      <c r="TFC48" s="85"/>
      <c r="TFD48" s="85"/>
      <c r="TFE48" s="85"/>
      <c r="TFF48" s="85"/>
      <c r="TFG48" s="85"/>
      <c r="TFH48" s="85"/>
      <c r="TFI48" s="85"/>
      <c r="TFJ48" s="85"/>
      <c r="TFK48" s="85"/>
      <c r="TFL48" s="85"/>
      <c r="TFM48" s="85"/>
      <c r="TFN48" s="85"/>
      <c r="TFO48" s="85"/>
      <c r="TFP48" s="85"/>
      <c r="TFQ48" s="85"/>
      <c r="TFR48" s="85"/>
      <c r="TFS48" s="85"/>
      <c r="TFT48" s="85"/>
      <c r="TFU48" s="85"/>
      <c r="TFV48" s="85"/>
      <c r="TFW48" s="85"/>
      <c r="TFX48" s="85"/>
      <c r="TFY48" s="85"/>
      <c r="TFZ48" s="85"/>
      <c r="TGA48" s="85"/>
      <c r="TGB48" s="85"/>
      <c r="TGC48" s="85"/>
      <c r="TGD48" s="85"/>
      <c r="TGE48" s="85"/>
      <c r="TGF48" s="85"/>
      <c r="TGG48" s="85"/>
      <c r="TGH48" s="85"/>
      <c r="TGI48" s="85"/>
      <c r="TGJ48" s="85"/>
      <c r="TGK48" s="85"/>
      <c r="TGL48" s="85"/>
      <c r="TGM48" s="85"/>
      <c r="TGN48" s="85"/>
      <c r="TGO48" s="85"/>
      <c r="TGP48" s="85"/>
      <c r="TGQ48" s="85"/>
      <c r="TGR48" s="85"/>
      <c r="TGS48" s="85"/>
      <c r="TGT48" s="85"/>
      <c r="TGU48" s="85"/>
      <c r="TGV48" s="85"/>
      <c r="TGW48" s="85"/>
      <c r="TGX48" s="85"/>
      <c r="TGY48" s="85"/>
      <c r="TGZ48" s="85"/>
      <c r="THA48" s="85"/>
      <c r="THB48" s="85"/>
      <c r="THC48" s="85"/>
      <c r="THD48" s="85"/>
      <c r="THE48" s="85"/>
      <c r="THF48" s="85"/>
      <c r="THG48" s="85"/>
      <c r="THH48" s="85"/>
      <c r="THI48" s="85"/>
      <c r="THJ48" s="85"/>
      <c r="THK48" s="85"/>
      <c r="THL48" s="85"/>
      <c r="THM48" s="85"/>
      <c r="THN48" s="85"/>
      <c r="THO48" s="85"/>
      <c r="THP48" s="85"/>
      <c r="THQ48" s="85"/>
      <c r="THR48" s="85"/>
      <c r="THS48" s="85"/>
      <c r="THT48" s="85"/>
      <c r="THU48" s="85"/>
      <c r="THV48" s="85"/>
      <c r="THW48" s="85"/>
      <c r="THX48" s="85"/>
      <c r="THY48" s="85"/>
      <c r="THZ48" s="85"/>
      <c r="TIA48" s="85"/>
      <c r="TIB48" s="85"/>
      <c r="TIC48" s="85"/>
      <c r="TID48" s="85"/>
      <c r="TIE48" s="85"/>
      <c r="TIF48" s="85"/>
      <c r="TIG48" s="85"/>
      <c r="TIH48" s="85"/>
      <c r="TII48" s="85"/>
      <c r="TIJ48" s="85"/>
      <c r="TIK48" s="85"/>
      <c r="TIL48" s="85"/>
      <c r="TIM48" s="85"/>
      <c r="TIN48" s="85"/>
      <c r="TIO48" s="85"/>
      <c r="TIP48" s="85"/>
      <c r="TIQ48" s="85"/>
      <c r="TIR48" s="85"/>
      <c r="TIS48" s="85"/>
      <c r="TIT48" s="85"/>
      <c r="TIU48" s="85"/>
      <c r="TIV48" s="85"/>
      <c r="TIW48" s="85"/>
      <c r="TIX48" s="85"/>
      <c r="TIY48" s="85"/>
      <c r="TIZ48" s="85"/>
      <c r="TJA48" s="85"/>
      <c r="TJB48" s="85"/>
      <c r="TJC48" s="85"/>
      <c r="TJD48" s="85"/>
      <c r="TJE48" s="85"/>
      <c r="TJF48" s="85"/>
      <c r="TJG48" s="85"/>
      <c r="TJH48" s="85"/>
      <c r="TJI48" s="85"/>
      <c r="TJJ48" s="85"/>
      <c r="TJK48" s="85"/>
      <c r="TJL48" s="85"/>
      <c r="TJM48" s="85"/>
      <c r="TJN48" s="85"/>
      <c r="TJO48" s="85"/>
      <c r="TJP48" s="85"/>
      <c r="TJQ48" s="85"/>
      <c r="TJR48" s="85"/>
      <c r="TJS48" s="85"/>
      <c r="TJT48" s="85"/>
      <c r="TJU48" s="85"/>
      <c r="TJV48" s="85"/>
      <c r="TJW48" s="85"/>
      <c r="TJX48" s="85"/>
      <c r="TJY48" s="85"/>
      <c r="TJZ48" s="85"/>
      <c r="TKA48" s="85"/>
      <c r="TKB48" s="85"/>
      <c r="TKC48" s="85"/>
      <c r="TKD48" s="85"/>
      <c r="TKE48" s="85"/>
      <c r="TKF48" s="85"/>
      <c r="TKG48" s="85"/>
      <c r="TKH48" s="85"/>
      <c r="TKI48" s="85"/>
      <c r="TKJ48" s="85"/>
      <c r="TKK48" s="85"/>
      <c r="TKL48" s="85"/>
      <c r="TKM48" s="85"/>
      <c r="TKN48" s="85"/>
      <c r="TKO48" s="85"/>
      <c r="TKP48" s="85"/>
      <c r="TKQ48" s="85"/>
      <c r="TKR48" s="85"/>
      <c r="TKS48" s="85"/>
      <c r="TKT48" s="85"/>
      <c r="TKU48" s="85"/>
      <c r="TKV48" s="85"/>
      <c r="TKW48" s="85"/>
      <c r="TKX48" s="85"/>
      <c r="TKY48" s="85"/>
      <c r="TKZ48" s="85"/>
      <c r="TLA48" s="85"/>
      <c r="TLB48" s="85"/>
      <c r="TLC48" s="85"/>
      <c r="TLD48" s="85"/>
      <c r="TLE48" s="85"/>
      <c r="TLF48" s="85"/>
      <c r="TLG48" s="85"/>
      <c r="TLH48" s="85"/>
      <c r="TLI48" s="85"/>
      <c r="TLJ48" s="85"/>
      <c r="TLK48" s="85"/>
      <c r="TLL48" s="85"/>
      <c r="TLM48" s="85"/>
      <c r="TLN48" s="85"/>
      <c r="TLO48" s="85"/>
      <c r="TLP48" s="85"/>
      <c r="TLQ48" s="85"/>
      <c r="TLR48" s="85"/>
      <c r="TLS48" s="85"/>
      <c r="TLT48" s="85"/>
      <c r="TLU48" s="85"/>
      <c r="TLV48" s="85"/>
      <c r="TLW48" s="85"/>
      <c r="TLX48" s="85"/>
      <c r="TLY48" s="85"/>
      <c r="TLZ48" s="85"/>
      <c r="TMA48" s="85"/>
      <c r="TMB48" s="85"/>
      <c r="TMC48" s="85"/>
      <c r="TMD48" s="85"/>
      <c r="TME48" s="85"/>
      <c r="TMF48" s="85"/>
      <c r="TMG48" s="85"/>
      <c r="TMH48" s="85"/>
      <c r="TMI48" s="85"/>
      <c r="TMJ48" s="85"/>
      <c r="TMK48" s="85"/>
      <c r="TML48" s="85"/>
      <c r="TMM48" s="85"/>
      <c r="TMN48" s="85"/>
      <c r="TMO48" s="85"/>
      <c r="TMP48" s="85"/>
      <c r="TMQ48" s="85"/>
      <c r="TMR48" s="85"/>
      <c r="TMS48" s="85"/>
      <c r="TMT48" s="85"/>
      <c r="TMU48" s="85"/>
      <c r="TMV48" s="85"/>
      <c r="TMW48" s="85"/>
      <c r="TMX48" s="85"/>
      <c r="TMY48" s="85"/>
      <c r="TMZ48" s="85"/>
      <c r="TNA48" s="85"/>
      <c r="TNB48" s="85"/>
      <c r="TNC48" s="85"/>
      <c r="TND48" s="85"/>
      <c r="TNE48" s="85"/>
      <c r="TNF48" s="85"/>
      <c r="TNG48" s="85"/>
      <c r="TNH48" s="85"/>
      <c r="TNI48" s="85"/>
      <c r="TNJ48" s="85"/>
      <c r="TNK48" s="85"/>
      <c r="TNL48" s="85"/>
      <c r="TNM48" s="85"/>
      <c r="TNN48" s="85"/>
      <c r="TNO48" s="85"/>
      <c r="TNP48" s="85"/>
      <c r="TNQ48" s="85"/>
      <c r="TNR48" s="85"/>
      <c r="TNS48" s="85"/>
      <c r="TNT48" s="85"/>
      <c r="TNU48" s="85"/>
      <c r="TNV48" s="85"/>
      <c r="TNW48" s="85"/>
      <c r="TNX48" s="85"/>
      <c r="TNY48" s="85"/>
      <c r="TNZ48" s="85"/>
      <c r="TOA48" s="85"/>
      <c r="TOB48" s="85"/>
      <c r="TOC48" s="85"/>
      <c r="TOD48" s="85"/>
      <c r="TOE48" s="85"/>
      <c r="TOF48" s="85"/>
      <c r="TOG48" s="85"/>
      <c r="TOH48" s="85"/>
      <c r="TOI48" s="85"/>
      <c r="TOJ48" s="85"/>
      <c r="TOK48" s="85"/>
      <c r="TOL48" s="85"/>
      <c r="TOM48" s="85"/>
      <c r="TON48" s="85"/>
      <c r="TOO48" s="85"/>
      <c r="TOP48" s="85"/>
      <c r="TOQ48" s="85"/>
      <c r="TOR48" s="85"/>
      <c r="TOS48" s="85"/>
      <c r="TOT48" s="85"/>
      <c r="TOU48" s="85"/>
      <c r="TOV48" s="85"/>
      <c r="TOW48" s="85"/>
      <c r="TOX48" s="85"/>
      <c r="TOY48" s="85"/>
      <c r="TOZ48" s="85"/>
      <c r="TPA48" s="85"/>
      <c r="TPB48" s="85"/>
      <c r="TPC48" s="85"/>
      <c r="TPD48" s="85"/>
      <c r="TPE48" s="85"/>
      <c r="TPF48" s="85"/>
      <c r="TPG48" s="85"/>
      <c r="TPH48" s="85"/>
      <c r="TPI48" s="85"/>
      <c r="TPJ48" s="85"/>
      <c r="TPK48" s="85"/>
      <c r="TPL48" s="85"/>
      <c r="TPM48" s="85"/>
      <c r="TPN48" s="85"/>
      <c r="TPO48" s="85"/>
      <c r="TPP48" s="85"/>
      <c r="TPQ48" s="85"/>
      <c r="TPR48" s="85"/>
      <c r="TPS48" s="85"/>
      <c r="TPT48" s="85"/>
      <c r="TPU48" s="85"/>
      <c r="TPV48" s="85"/>
      <c r="TPW48" s="85"/>
      <c r="TPX48" s="85"/>
      <c r="TPY48" s="85"/>
      <c r="TPZ48" s="85"/>
      <c r="TQA48" s="85"/>
      <c r="TQB48" s="85"/>
      <c r="TQC48" s="85"/>
      <c r="TQD48" s="85"/>
      <c r="TQE48" s="85"/>
      <c r="TQF48" s="85"/>
      <c r="TQG48" s="85"/>
      <c r="TQH48" s="85"/>
      <c r="TQI48" s="85"/>
      <c r="TQJ48" s="85"/>
      <c r="TQK48" s="85"/>
      <c r="TQL48" s="85"/>
      <c r="TQM48" s="85"/>
      <c r="TQN48" s="85"/>
      <c r="TQO48" s="85"/>
      <c r="TQP48" s="85"/>
      <c r="TQQ48" s="85"/>
      <c r="TQR48" s="85"/>
      <c r="TQS48" s="85"/>
      <c r="TQT48" s="85"/>
      <c r="TQU48" s="85"/>
      <c r="TQV48" s="85"/>
      <c r="TQW48" s="85"/>
      <c r="TQX48" s="85"/>
      <c r="TQY48" s="85"/>
      <c r="TQZ48" s="85"/>
      <c r="TRA48" s="85"/>
      <c r="TRB48" s="85"/>
      <c r="TRC48" s="85"/>
      <c r="TRD48" s="85"/>
      <c r="TRE48" s="85"/>
      <c r="TRF48" s="85"/>
      <c r="TRG48" s="85"/>
      <c r="TRH48" s="85"/>
      <c r="TRI48" s="85"/>
      <c r="TRJ48" s="85"/>
      <c r="TRK48" s="85"/>
      <c r="TRL48" s="85"/>
      <c r="TRM48" s="85"/>
      <c r="TRN48" s="85"/>
      <c r="TRO48" s="85"/>
      <c r="TRP48" s="85"/>
      <c r="TRQ48" s="85"/>
      <c r="TRR48" s="85"/>
      <c r="TRS48" s="85"/>
      <c r="TRT48" s="85"/>
      <c r="TRU48" s="85"/>
      <c r="TRV48" s="85"/>
      <c r="TRW48" s="85"/>
      <c r="TRX48" s="85"/>
      <c r="TRY48" s="85"/>
      <c r="TRZ48" s="85"/>
      <c r="TSA48" s="85"/>
      <c r="TSB48" s="85"/>
      <c r="TSC48" s="85"/>
      <c r="TSD48" s="85"/>
      <c r="TSE48" s="85"/>
      <c r="TSF48" s="85"/>
      <c r="TSG48" s="85"/>
      <c r="TSH48" s="85"/>
      <c r="TSI48" s="85"/>
      <c r="TSJ48" s="85"/>
      <c r="TSK48" s="85"/>
      <c r="TSL48" s="85"/>
      <c r="TSM48" s="85"/>
      <c r="TSN48" s="85"/>
      <c r="TSO48" s="85"/>
      <c r="TSP48" s="85"/>
      <c r="TSQ48" s="85"/>
      <c r="TSR48" s="85"/>
      <c r="TSS48" s="85"/>
      <c r="TST48" s="85"/>
      <c r="TSU48" s="85"/>
      <c r="TSV48" s="85"/>
      <c r="TSW48" s="85"/>
      <c r="TSX48" s="85"/>
      <c r="TSY48" s="85"/>
      <c r="TSZ48" s="85"/>
      <c r="TTA48" s="85"/>
      <c r="TTB48" s="85"/>
      <c r="TTC48" s="85"/>
      <c r="TTD48" s="85"/>
      <c r="TTE48" s="85"/>
      <c r="TTF48" s="85"/>
      <c r="TTG48" s="85"/>
      <c r="TTH48" s="85"/>
      <c r="TTI48" s="85"/>
      <c r="TTJ48" s="85"/>
      <c r="TTK48" s="85"/>
      <c r="TTL48" s="85"/>
      <c r="TTM48" s="85"/>
      <c r="TTN48" s="85"/>
      <c r="TTO48" s="85"/>
      <c r="TTP48" s="85"/>
      <c r="TTQ48" s="85"/>
      <c r="TTR48" s="85"/>
      <c r="TTS48" s="85"/>
      <c r="TTT48" s="85"/>
      <c r="TTU48" s="85"/>
      <c r="TTV48" s="85"/>
      <c r="TTW48" s="85"/>
      <c r="TTX48" s="85"/>
      <c r="TTY48" s="85"/>
      <c r="TTZ48" s="85"/>
      <c r="TUA48" s="85"/>
      <c r="TUB48" s="85"/>
      <c r="TUC48" s="85"/>
      <c r="TUD48" s="85"/>
      <c r="TUE48" s="85"/>
      <c r="TUF48" s="85"/>
      <c r="TUG48" s="85"/>
      <c r="TUH48" s="85"/>
      <c r="TUI48" s="85"/>
      <c r="TUJ48" s="85"/>
      <c r="TUK48" s="85"/>
      <c r="TUL48" s="85"/>
      <c r="TUM48" s="85"/>
      <c r="TUN48" s="85"/>
      <c r="TUO48" s="85"/>
      <c r="TUP48" s="85"/>
      <c r="TUQ48" s="85"/>
      <c r="TUR48" s="85"/>
      <c r="TUS48" s="85"/>
      <c r="TUT48" s="85"/>
      <c r="TUU48" s="85"/>
      <c r="TUV48" s="85"/>
      <c r="TUW48" s="85"/>
      <c r="TUX48" s="85"/>
      <c r="TUY48" s="85"/>
      <c r="TUZ48" s="85"/>
      <c r="TVA48" s="85"/>
      <c r="TVB48" s="85"/>
      <c r="TVC48" s="85"/>
      <c r="TVD48" s="85"/>
      <c r="TVE48" s="85"/>
      <c r="TVF48" s="85"/>
      <c r="TVG48" s="85"/>
      <c r="TVH48" s="85"/>
      <c r="TVI48" s="85"/>
      <c r="TVJ48" s="85"/>
      <c r="TVK48" s="85"/>
      <c r="TVL48" s="85"/>
      <c r="TVM48" s="85"/>
      <c r="TVN48" s="85"/>
      <c r="TVO48" s="85"/>
      <c r="TVP48" s="85"/>
      <c r="TVQ48" s="85"/>
      <c r="TVR48" s="85"/>
      <c r="TVS48" s="85"/>
      <c r="TVT48" s="85"/>
      <c r="TVU48" s="85"/>
      <c r="TVV48" s="85"/>
      <c r="TVW48" s="85"/>
      <c r="TVX48" s="85"/>
      <c r="TVY48" s="85"/>
      <c r="TVZ48" s="85"/>
      <c r="TWA48" s="85"/>
      <c r="TWB48" s="85"/>
      <c r="TWC48" s="85"/>
      <c r="TWD48" s="85"/>
      <c r="TWE48" s="85"/>
      <c r="TWF48" s="85"/>
      <c r="TWG48" s="85"/>
      <c r="TWH48" s="85"/>
      <c r="TWI48" s="85"/>
      <c r="TWJ48" s="85"/>
      <c r="TWK48" s="85"/>
      <c r="TWL48" s="85"/>
      <c r="TWM48" s="85"/>
      <c r="TWN48" s="85"/>
      <c r="TWO48" s="85"/>
      <c r="TWP48" s="85"/>
      <c r="TWQ48" s="85"/>
      <c r="TWR48" s="85"/>
      <c r="TWS48" s="85"/>
      <c r="TWT48" s="85"/>
      <c r="TWU48" s="85"/>
      <c r="TWV48" s="85"/>
      <c r="TWW48" s="85"/>
      <c r="TWX48" s="85"/>
      <c r="TWY48" s="85"/>
      <c r="TWZ48" s="85"/>
      <c r="TXA48" s="85"/>
      <c r="TXB48" s="85"/>
      <c r="TXC48" s="85"/>
      <c r="TXD48" s="85"/>
      <c r="TXE48" s="85"/>
      <c r="TXF48" s="85"/>
      <c r="TXG48" s="85"/>
      <c r="TXH48" s="85"/>
      <c r="TXI48" s="85"/>
      <c r="TXJ48" s="85"/>
      <c r="TXK48" s="85"/>
      <c r="TXL48" s="85"/>
      <c r="TXM48" s="85"/>
      <c r="TXN48" s="85"/>
      <c r="TXO48" s="85"/>
      <c r="TXP48" s="85"/>
      <c r="TXQ48" s="85"/>
      <c r="TXR48" s="85"/>
      <c r="TXS48" s="85"/>
      <c r="TXT48" s="85"/>
      <c r="TXU48" s="85"/>
      <c r="TXV48" s="85"/>
      <c r="TXW48" s="85"/>
      <c r="TXX48" s="85"/>
      <c r="TXY48" s="85"/>
      <c r="TXZ48" s="85"/>
      <c r="TYA48" s="85"/>
      <c r="TYB48" s="85"/>
      <c r="TYC48" s="85"/>
      <c r="TYD48" s="85"/>
      <c r="TYE48" s="85"/>
      <c r="TYF48" s="85"/>
      <c r="TYG48" s="85"/>
      <c r="TYH48" s="85"/>
      <c r="TYI48" s="85"/>
      <c r="TYJ48" s="85"/>
      <c r="TYK48" s="85"/>
      <c r="TYL48" s="85"/>
      <c r="TYM48" s="85"/>
      <c r="TYN48" s="85"/>
      <c r="TYO48" s="85"/>
      <c r="TYP48" s="85"/>
      <c r="TYQ48" s="85"/>
      <c r="TYR48" s="85"/>
      <c r="TYS48" s="85"/>
      <c r="TYT48" s="85"/>
      <c r="TYU48" s="85"/>
      <c r="TYV48" s="85"/>
      <c r="TYW48" s="85"/>
      <c r="TYX48" s="85"/>
      <c r="TYY48" s="85"/>
      <c r="TYZ48" s="85"/>
      <c r="TZA48" s="85"/>
      <c r="TZB48" s="85"/>
      <c r="TZC48" s="85"/>
      <c r="TZD48" s="85"/>
      <c r="TZE48" s="85"/>
      <c r="TZF48" s="85"/>
      <c r="TZG48" s="85"/>
      <c r="TZH48" s="85"/>
      <c r="TZI48" s="85"/>
      <c r="TZJ48" s="85"/>
      <c r="TZK48" s="85"/>
      <c r="TZL48" s="85"/>
      <c r="TZM48" s="85"/>
      <c r="TZN48" s="85"/>
      <c r="TZO48" s="85"/>
      <c r="TZP48" s="85"/>
      <c r="TZQ48" s="85"/>
      <c r="TZR48" s="85"/>
      <c r="TZS48" s="85"/>
      <c r="TZT48" s="85"/>
      <c r="TZU48" s="85"/>
      <c r="TZV48" s="85"/>
      <c r="TZW48" s="85"/>
      <c r="TZX48" s="85"/>
      <c r="TZY48" s="85"/>
      <c r="TZZ48" s="85"/>
      <c r="UAA48" s="85"/>
      <c r="UAB48" s="85"/>
      <c r="UAC48" s="85"/>
      <c r="UAD48" s="85"/>
      <c r="UAE48" s="85"/>
      <c r="UAF48" s="85"/>
      <c r="UAG48" s="85"/>
      <c r="UAH48" s="85"/>
      <c r="UAI48" s="85"/>
      <c r="UAJ48" s="85"/>
      <c r="UAK48" s="85"/>
      <c r="UAL48" s="85"/>
      <c r="UAM48" s="85"/>
      <c r="UAN48" s="85"/>
      <c r="UAO48" s="85"/>
      <c r="UAP48" s="85"/>
      <c r="UAQ48" s="85"/>
      <c r="UAR48" s="85"/>
      <c r="UAS48" s="85"/>
      <c r="UAT48" s="85"/>
      <c r="UAU48" s="85"/>
      <c r="UAV48" s="85"/>
      <c r="UAW48" s="85"/>
      <c r="UAX48" s="85"/>
      <c r="UAY48" s="85"/>
      <c r="UAZ48" s="85"/>
      <c r="UBA48" s="85"/>
      <c r="UBB48" s="85"/>
      <c r="UBC48" s="85"/>
      <c r="UBD48" s="85"/>
      <c r="UBE48" s="85"/>
      <c r="UBF48" s="85"/>
      <c r="UBG48" s="85"/>
      <c r="UBH48" s="85"/>
      <c r="UBI48" s="85"/>
      <c r="UBJ48" s="85"/>
      <c r="UBK48" s="85"/>
      <c r="UBL48" s="85"/>
      <c r="UBM48" s="85"/>
      <c r="UBN48" s="85"/>
      <c r="UBO48" s="85"/>
      <c r="UBP48" s="85"/>
      <c r="UBQ48" s="85"/>
      <c r="UBR48" s="85"/>
      <c r="UBS48" s="85"/>
      <c r="UBT48" s="85"/>
      <c r="UBU48" s="85"/>
      <c r="UBV48" s="85"/>
      <c r="UBW48" s="85"/>
      <c r="UBX48" s="85"/>
      <c r="UBY48" s="85"/>
      <c r="UBZ48" s="85"/>
      <c r="UCA48" s="85"/>
      <c r="UCB48" s="85"/>
      <c r="UCC48" s="85"/>
      <c r="UCD48" s="85"/>
      <c r="UCE48" s="85"/>
      <c r="UCF48" s="85"/>
      <c r="UCG48" s="85"/>
      <c r="UCH48" s="85"/>
      <c r="UCI48" s="85"/>
      <c r="UCJ48" s="85"/>
      <c r="UCK48" s="85"/>
      <c r="UCL48" s="85"/>
      <c r="UCM48" s="85"/>
      <c r="UCN48" s="85"/>
      <c r="UCO48" s="85"/>
      <c r="UCP48" s="85"/>
      <c r="UCQ48" s="85"/>
      <c r="UCR48" s="85"/>
      <c r="UCS48" s="85"/>
      <c r="UCT48" s="85"/>
      <c r="UCU48" s="85"/>
      <c r="UCV48" s="85"/>
      <c r="UCW48" s="85"/>
      <c r="UCX48" s="85"/>
      <c r="UCY48" s="85"/>
      <c r="UCZ48" s="85"/>
      <c r="UDA48" s="85"/>
      <c r="UDB48" s="85"/>
      <c r="UDC48" s="85"/>
      <c r="UDD48" s="85"/>
      <c r="UDE48" s="85"/>
      <c r="UDF48" s="85"/>
      <c r="UDG48" s="85"/>
      <c r="UDH48" s="85"/>
      <c r="UDI48" s="85"/>
      <c r="UDJ48" s="85"/>
      <c r="UDK48" s="85"/>
      <c r="UDL48" s="85"/>
      <c r="UDM48" s="85"/>
      <c r="UDN48" s="85"/>
      <c r="UDO48" s="85"/>
      <c r="UDP48" s="85"/>
      <c r="UDQ48" s="85"/>
      <c r="UDR48" s="85"/>
      <c r="UDS48" s="85"/>
      <c r="UDT48" s="85"/>
      <c r="UDU48" s="85"/>
      <c r="UDV48" s="85"/>
      <c r="UDW48" s="85"/>
      <c r="UDX48" s="85"/>
      <c r="UDY48" s="85"/>
      <c r="UDZ48" s="85"/>
      <c r="UEA48" s="85"/>
      <c r="UEB48" s="85"/>
      <c r="UEC48" s="85"/>
      <c r="UED48" s="85"/>
      <c r="UEE48" s="85"/>
      <c r="UEF48" s="85"/>
      <c r="UEG48" s="85"/>
      <c r="UEH48" s="85"/>
      <c r="UEI48" s="85"/>
      <c r="UEJ48" s="85"/>
      <c r="UEK48" s="85"/>
      <c r="UEL48" s="85"/>
      <c r="UEM48" s="85"/>
      <c r="UEN48" s="85"/>
      <c r="UEO48" s="85"/>
      <c r="UEP48" s="85"/>
      <c r="UEQ48" s="85"/>
      <c r="UER48" s="85"/>
      <c r="UES48" s="85"/>
      <c r="UET48" s="85"/>
      <c r="UEU48" s="85"/>
      <c r="UEV48" s="85"/>
      <c r="UEW48" s="85"/>
      <c r="UEX48" s="85"/>
      <c r="UEY48" s="85"/>
      <c r="UEZ48" s="85"/>
      <c r="UFA48" s="85"/>
      <c r="UFB48" s="85"/>
      <c r="UFC48" s="85"/>
      <c r="UFD48" s="85"/>
      <c r="UFE48" s="85"/>
      <c r="UFF48" s="85"/>
      <c r="UFG48" s="85"/>
      <c r="UFH48" s="85"/>
      <c r="UFI48" s="85"/>
      <c r="UFJ48" s="85"/>
      <c r="UFK48" s="85"/>
      <c r="UFL48" s="85"/>
      <c r="UFM48" s="85"/>
      <c r="UFN48" s="85"/>
      <c r="UFO48" s="85"/>
      <c r="UFP48" s="85"/>
      <c r="UFQ48" s="85"/>
      <c r="UFR48" s="85"/>
      <c r="UFS48" s="85"/>
      <c r="UFT48" s="85"/>
      <c r="UFU48" s="85"/>
      <c r="UFV48" s="85"/>
      <c r="UFW48" s="85"/>
      <c r="UFX48" s="85"/>
      <c r="UFY48" s="85"/>
      <c r="UFZ48" s="85"/>
      <c r="UGA48" s="85"/>
      <c r="UGB48" s="85"/>
      <c r="UGC48" s="85"/>
      <c r="UGD48" s="85"/>
      <c r="UGE48" s="85"/>
      <c r="UGF48" s="85"/>
      <c r="UGG48" s="85"/>
      <c r="UGH48" s="85"/>
      <c r="UGI48" s="85"/>
      <c r="UGJ48" s="85"/>
      <c r="UGK48" s="85"/>
      <c r="UGL48" s="85"/>
      <c r="UGM48" s="85"/>
      <c r="UGN48" s="85"/>
      <c r="UGO48" s="85"/>
      <c r="UGP48" s="85"/>
      <c r="UGQ48" s="85"/>
      <c r="UGR48" s="85"/>
      <c r="UGS48" s="85"/>
      <c r="UGT48" s="85"/>
      <c r="UGU48" s="85"/>
      <c r="UGV48" s="85"/>
      <c r="UGW48" s="85"/>
      <c r="UGX48" s="85"/>
      <c r="UGY48" s="85"/>
      <c r="UGZ48" s="85"/>
      <c r="UHA48" s="85"/>
      <c r="UHB48" s="85"/>
      <c r="UHC48" s="85"/>
      <c r="UHD48" s="85"/>
      <c r="UHE48" s="85"/>
      <c r="UHF48" s="85"/>
      <c r="UHG48" s="85"/>
      <c r="UHH48" s="85"/>
      <c r="UHI48" s="85"/>
      <c r="UHJ48" s="85"/>
      <c r="UHK48" s="85"/>
      <c r="UHL48" s="85"/>
      <c r="UHM48" s="85"/>
      <c r="UHN48" s="85"/>
      <c r="UHO48" s="85"/>
      <c r="UHP48" s="85"/>
      <c r="UHQ48" s="85"/>
      <c r="UHR48" s="85"/>
      <c r="UHS48" s="85"/>
      <c r="UHT48" s="85"/>
      <c r="UHU48" s="85"/>
      <c r="UHV48" s="85"/>
      <c r="UHW48" s="85"/>
      <c r="UHX48" s="85"/>
      <c r="UHY48" s="85"/>
      <c r="UHZ48" s="85"/>
      <c r="UIA48" s="85"/>
      <c r="UIB48" s="85"/>
      <c r="UIC48" s="85"/>
      <c r="UID48" s="85"/>
      <c r="UIE48" s="85"/>
      <c r="UIF48" s="85"/>
      <c r="UIG48" s="85"/>
      <c r="UIH48" s="85"/>
      <c r="UII48" s="85"/>
      <c r="UIJ48" s="85"/>
      <c r="UIK48" s="85"/>
      <c r="UIL48" s="85"/>
      <c r="UIM48" s="85"/>
      <c r="UIN48" s="85"/>
      <c r="UIO48" s="85"/>
      <c r="UIP48" s="85"/>
      <c r="UIQ48" s="85"/>
      <c r="UIR48" s="85"/>
      <c r="UIS48" s="85"/>
      <c r="UIT48" s="85"/>
      <c r="UIU48" s="85"/>
      <c r="UIV48" s="85"/>
      <c r="UIW48" s="85"/>
      <c r="UIX48" s="85"/>
      <c r="UIY48" s="85"/>
      <c r="UIZ48" s="85"/>
      <c r="UJA48" s="85"/>
      <c r="UJB48" s="85"/>
      <c r="UJC48" s="85"/>
      <c r="UJD48" s="85"/>
      <c r="UJE48" s="85"/>
      <c r="UJF48" s="85"/>
      <c r="UJG48" s="85"/>
      <c r="UJH48" s="85"/>
      <c r="UJI48" s="85"/>
      <c r="UJJ48" s="85"/>
      <c r="UJK48" s="85"/>
      <c r="UJL48" s="85"/>
      <c r="UJM48" s="85"/>
      <c r="UJN48" s="85"/>
      <c r="UJO48" s="85"/>
      <c r="UJP48" s="85"/>
      <c r="UJQ48" s="85"/>
      <c r="UJR48" s="85"/>
      <c r="UJS48" s="85"/>
      <c r="UJT48" s="85"/>
      <c r="UJU48" s="85"/>
      <c r="UJV48" s="85"/>
      <c r="UJW48" s="85"/>
      <c r="UJX48" s="85"/>
      <c r="UJY48" s="85"/>
      <c r="UJZ48" s="85"/>
      <c r="UKA48" s="85"/>
      <c r="UKB48" s="85"/>
      <c r="UKC48" s="85"/>
      <c r="UKD48" s="85"/>
      <c r="UKE48" s="85"/>
      <c r="UKF48" s="85"/>
      <c r="UKG48" s="85"/>
      <c r="UKH48" s="85"/>
      <c r="UKI48" s="85"/>
      <c r="UKJ48" s="85"/>
      <c r="UKK48" s="85"/>
      <c r="UKL48" s="85"/>
      <c r="UKM48" s="85"/>
      <c r="UKN48" s="85"/>
      <c r="UKO48" s="85"/>
      <c r="UKP48" s="85"/>
      <c r="UKQ48" s="85"/>
      <c r="UKR48" s="85"/>
      <c r="UKS48" s="85"/>
      <c r="UKT48" s="85"/>
      <c r="UKU48" s="85"/>
      <c r="UKV48" s="85"/>
      <c r="UKW48" s="85"/>
      <c r="UKX48" s="85"/>
      <c r="UKY48" s="85"/>
      <c r="UKZ48" s="85"/>
      <c r="ULA48" s="85"/>
      <c r="ULB48" s="85"/>
      <c r="ULC48" s="85"/>
      <c r="ULD48" s="85"/>
      <c r="ULE48" s="85"/>
      <c r="ULF48" s="85"/>
      <c r="ULG48" s="85"/>
      <c r="ULH48" s="85"/>
      <c r="ULI48" s="85"/>
      <c r="ULJ48" s="85"/>
      <c r="ULK48" s="85"/>
      <c r="ULL48" s="85"/>
      <c r="ULM48" s="85"/>
      <c r="ULN48" s="85"/>
      <c r="ULO48" s="85"/>
      <c r="ULP48" s="85"/>
      <c r="ULQ48" s="85"/>
      <c r="ULR48" s="85"/>
      <c r="ULS48" s="85"/>
      <c r="ULT48" s="85"/>
      <c r="ULU48" s="85"/>
      <c r="ULV48" s="85"/>
      <c r="ULW48" s="85"/>
      <c r="ULX48" s="85"/>
      <c r="ULY48" s="85"/>
      <c r="ULZ48" s="85"/>
      <c r="UMA48" s="85"/>
      <c r="UMB48" s="85"/>
      <c r="UMC48" s="85"/>
      <c r="UMD48" s="85"/>
      <c r="UME48" s="85"/>
      <c r="UMF48" s="85"/>
      <c r="UMG48" s="85"/>
      <c r="UMH48" s="85"/>
      <c r="UMI48" s="85"/>
      <c r="UMJ48" s="85"/>
      <c r="UMK48" s="85"/>
      <c r="UML48" s="85"/>
      <c r="UMM48" s="85"/>
      <c r="UMN48" s="85"/>
      <c r="UMO48" s="85"/>
      <c r="UMP48" s="85"/>
      <c r="UMQ48" s="85"/>
      <c r="UMR48" s="85"/>
      <c r="UMS48" s="85"/>
      <c r="UMT48" s="85"/>
      <c r="UMU48" s="85"/>
      <c r="UMV48" s="85"/>
      <c r="UMW48" s="85"/>
      <c r="UMX48" s="85"/>
      <c r="UMY48" s="85"/>
      <c r="UMZ48" s="85"/>
      <c r="UNA48" s="85"/>
      <c r="UNB48" s="85"/>
      <c r="UNC48" s="85"/>
      <c r="UND48" s="85"/>
      <c r="UNE48" s="85"/>
      <c r="UNF48" s="85"/>
      <c r="UNG48" s="85"/>
      <c r="UNH48" s="85"/>
      <c r="UNI48" s="85"/>
      <c r="UNJ48" s="85"/>
      <c r="UNK48" s="85"/>
      <c r="UNL48" s="85"/>
      <c r="UNM48" s="85"/>
      <c r="UNN48" s="85"/>
      <c r="UNO48" s="85"/>
      <c r="UNP48" s="85"/>
      <c r="UNQ48" s="85"/>
      <c r="UNR48" s="85"/>
      <c r="UNS48" s="85"/>
      <c r="UNT48" s="85"/>
      <c r="UNU48" s="85"/>
      <c r="UNV48" s="85"/>
      <c r="UNW48" s="85"/>
      <c r="UNX48" s="85"/>
      <c r="UNY48" s="85"/>
      <c r="UNZ48" s="85"/>
      <c r="UOA48" s="85"/>
      <c r="UOB48" s="85"/>
      <c r="UOC48" s="85"/>
      <c r="UOD48" s="85"/>
      <c r="UOE48" s="85"/>
      <c r="UOF48" s="85"/>
      <c r="UOG48" s="85"/>
      <c r="UOH48" s="85"/>
      <c r="UOI48" s="85"/>
      <c r="UOJ48" s="85"/>
      <c r="UOK48" s="85"/>
      <c r="UOL48" s="85"/>
      <c r="UOM48" s="85"/>
      <c r="UON48" s="85"/>
      <c r="UOO48" s="85"/>
      <c r="UOP48" s="85"/>
      <c r="UOQ48" s="85"/>
      <c r="UOR48" s="85"/>
      <c r="UOS48" s="85"/>
      <c r="UOT48" s="85"/>
      <c r="UOU48" s="85"/>
      <c r="UOV48" s="85"/>
      <c r="UOW48" s="85"/>
      <c r="UOX48" s="85"/>
      <c r="UOY48" s="85"/>
      <c r="UOZ48" s="85"/>
      <c r="UPA48" s="85"/>
      <c r="UPB48" s="85"/>
      <c r="UPC48" s="85"/>
      <c r="UPD48" s="85"/>
      <c r="UPE48" s="85"/>
      <c r="UPF48" s="85"/>
      <c r="UPG48" s="85"/>
      <c r="UPH48" s="85"/>
      <c r="UPI48" s="85"/>
      <c r="UPJ48" s="85"/>
      <c r="UPK48" s="85"/>
      <c r="UPL48" s="85"/>
      <c r="UPM48" s="85"/>
      <c r="UPN48" s="85"/>
      <c r="UPO48" s="85"/>
      <c r="UPP48" s="85"/>
      <c r="UPQ48" s="85"/>
      <c r="UPR48" s="85"/>
      <c r="UPS48" s="85"/>
      <c r="UPT48" s="85"/>
      <c r="UPU48" s="85"/>
      <c r="UPV48" s="85"/>
      <c r="UPW48" s="85"/>
      <c r="UPX48" s="85"/>
      <c r="UPY48" s="85"/>
      <c r="UPZ48" s="85"/>
      <c r="UQA48" s="85"/>
      <c r="UQB48" s="85"/>
      <c r="UQC48" s="85"/>
      <c r="UQD48" s="85"/>
      <c r="UQE48" s="85"/>
      <c r="UQF48" s="85"/>
      <c r="UQG48" s="85"/>
      <c r="UQH48" s="85"/>
      <c r="UQI48" s="85"/>
      <c r="UQJ48" s="85"/>
      <c r="UQK48" s="85"/>
      <c r="UQL48" s="85"/>
      <c r="UQM48" s="85"/>
      <c r="UQN48" s="85"/>
      <c r="UQO48" s="85"/>
      <c r="UQP48" s="85"/>
      <c r="UQQ48" s="85"/>
      <c r="UQR48" s="85"/>
      <c r="UQS48" s="85"/>
      <c r="UQT48" s="85"/>
      <c r="UQU48" s="85"/>
      <c r="UQV48" s="85"/>
      <c r="UQW48" s="85"/>
      <c r="UQX48" s="85"/>
      <c r="UQY48" s="85"/>
      <c r="UQZ48" s="85"/>
      <c r="URA48" s="85"/>
      <c r="URB48" s="85"/>
      <c r="URC48" s="85"/>
      <c r="URD48" s="85"/>
      <c r="URE48" s="85"/>
      <c r="URF48" s="85"/>
      <c r="URG48" s="85"/>
      <c r="URH48" s="85"/>
      <c r="URI48" s="85"/>
      <c r="URJ48" s="85"/>
      <c r="URK48" s="85"/>
      <c r="URL48" s="85"/>
      <c r="URM48" s="85"/>
      <c r="URN48" s="85"/>
      <c r="URO48" s="85"/>
      <c r="URP48" s="85"/>
      <c r="URQ48" s="85"/>
      <c r="URR48" s="85"/>
      <c r="URS48" s="85"/>
      <c r="URT48" s="85"/>
      <c r="URU48" s="85"/>
      <c r="URV48" s="85"/>
      <c r="URW48" s="85"/>
      <c r="URX48" s="85"/>
      <c r="URY48" s="85"/>
      <c r="URZ48" s="85"/>
      <c r="USA48" s="85"/>
      <c r="USB48" s="85"/>
      <c r="USC48" s="85"/>
      <c r="USD48" s="85"/>
      <c r="USE48" s="85"/>
      <c r="USF48" s="85"/>
      <c r="USG48" s="85"/>
      <c r="USH48" s="85"/>
      <c r="USI48" s="85"/>
      <c r="USJ48" s="85"/>
      <c r="USK48" s="85"/>
      <c r="USL48" s="85"/>
      <c r="USM48" s="85"/>
      <c r="USN48" s="85"/>
      <c r="USO48" s="85"/>
      <c r="USP48" s="85"/>
      <c r="USQ48" s="85"/>
      <c r="USR48" s="85"/>
      <c r="USS48" s="85"/>
      <c r="UST48" s="85"/>
      <c r="USU48" s="85"/>
      <c r="USV48" s="85"/>
      <c r="USW48" s="85"/>
      <c r="USX48" s="85"/>
      <c r="USY48" s="85"/>
      <c r="USZ48" s="85"/>
      <c r="UTA48" s="85"/>
      <c r="UTB48" s="85"/>
      <c r="UTC48" s="85"/>
      <c r="UTD48" s="85"/>
      <c r="UTE48" s="85"/>
      <c r="UTF48" s="85"/>
      <c r="UTG48" s="85"/>
      <c r="UTH48" s="85"/>
      <c r="UTI48" s="85"/>
      <c r="UTJ48" s="85"/>
      <c r="UTK48" s="85"/>
      <c r="UTL48" s="85"/>
      <c r="UTM48" s="85"/>
      <c r="UTN48" s="85"/>
      <c r="UTO48" s="85"/>
      <c r="UTP48" s="85"/>
      <c r="UTQ48" s="85"/>
      <c r="UTR48" s="85"/>
      <c r="UTS48" s="85"/>
      <c r="UTT48" s="85"/>
      <c r="UTU48" s="85"/>
      <c r="UTV48" s="85"/>
      <c r="UTW48" s="85"/>
      <c r="UTX48" s="85"/>
      <c r="UTY48" s="85"/>
      <c r="UTZ48" s="85"/>
      <c r="UUA48" s="85"/>
      <c r="UUB48" s="85"/>
      <c r="UUC48" s="85"/>
      <c r="UUD48" s="85"/>
      <c r="UUE48" s="85"/>
      <c r="UUF48" s="85"/>
      <c r="UUG48" s="85"/>
      <c r="UUH48" s="85"/>
      <c r="UUI48" s="85"/>
      <c r="UUJ48" s="85"/>
      <c r="UUK48" s="85"/>
      <c r="UUL48" s="85"/>
      <c r="UUM48" s="85"/>
      <c r="UUN48" s="85"/>
      <c r="UUO48" s="85"/>
      <c r="UUP48" s="85"/>
      <c r="UUQ48" s="85"/>
      <c r="UUR48" s="85"/>
      <c r="UUS48" s="85"/>
      <c r="UUT48" s="85"/>
      <c r="UUU48" s="85"/>
      <c r="UUV48" s="85"/>
      <c r="UUW48" s="85"/>
      <c r="UUX48" s="85"/>
      <c r="UUY48" s="85"/>
      <c r="UUZ48" s="85"/>
      <c r="UVA48" s="85"/>
      <c r="UVB48" s="85"/>
      <c r="UVC48" s="85"/>
      <c r="UVD48" s="85"/>
      <c r="UVE48" s="85"/>
      <c r="UVF48" s="85"/>
      <c r="UVG48" s="85"/>
      <c r="UVH48" s="85"/>
      <c r="UVI48" s="85"/>
      <c r="UVJ48" s="85"/>
      <c r="UVK48" s="85"/>
      <c r="UVL48" s="85"/>
      <c r="UVM48" s="85"/>
      <c r="UVN48" s="85"/>
      <c r="UVO48" s="85"/>
      <c r="UVP48" s="85"/>
      <c r="UVQ48" s="85"/>
      <c r="UVR48" s="85"/>
      <c r="UVS48" s="85"/>
      <c r="UVT48" s="85"/>
      <c r="UVU48" s="85"/>
      <c r="UVV48" s="85"/>
      <c r="UVW48" s="85"/>
      <c r="UVX48" s="85"/>
      <c r="UVY48" s="85"/>
      <c r="UVZ48" s="85"/>
      <c r="UWA48" s="85"/>
      <c r="UWB48" s="85"/>
      <c r="UWC48" s="85"/>
      <c r="UWD48" s="85"/>
      <c r="UWE48" s="85"/>
      <c r="UWF48" s="85"/>
      <c r="UWG48" s="85"/>
      <c r="UWH48" s="85"/>
      <c r="UWI48" s="85"/>
      <c r="UWJ48" s="85"/>
      <c r="UWK48" s="85"/>
      <c r="UWL48" s="85"/>
      <c r="UWM48" s="85"/>
      <c r="UWN48" s="85"/>
      <c r="UWO48" s="85"/>
      <c r="UWP48" s="85"/>
      <c r="UWQ48" s="85"/>
      <c r="UWR48" s="85"/>
      <c r="UWS48" s="85"/>
      <c r="UWT48" s="85"/>
      <c r="UWU48" s="85"/>
      <c r="UWV48" s="85"/>
      <c r="UWW48" s="85"/>
      <c r="UWX48" s="85"/>
      <c r="UWY48" s="85"/>
      <c r="UWZ48" s="85"/>
      <c r="UXA48" s="85"/>
      <c r="UXB48" s="85"/>
      <c r="UXC48" s="85"/>
      <c r="UXD48" s="85"/>
      <c r="UXE48" s="85"/>
      <c r="UXF48" s="85"/>
      <c r="UXG48" s="85"/>
      <c r="UXH48" s="85"/>
      <c r="UXI48" s="85"/>
      <c r="UXJ48" s="85"/>
      <c r="UXK48" s="85"/>
      <c r="UXL48" s="85"/>
      <c r="UXM48" s="85"/>
      <c r="UXN48" s="85"/>
      <c r="UXO48" s="85"/>
      <c r="UXP48" s="85"/>
      <c r="UXQ48" s="85"/>
      <c r="UXR48" s="85"/>
      <c r="UXS48" s="85"/>
      <c r="UXT48" s="85"/>
      <c r="UXU48" s="85"/>
      <c r="UXV48" s="85"/>
      <c r="UXW48" s="85"/>
      <c r="UXX48" s="85"/>
      <c r="UXY48" s="85"/>
      <c r="UXZ48" s="85"/>
      <c r="UYA48" s="85"/>
      <c r="UYB48" s="85"/>
      <c r="UYC48" s="85"/>
      <c r="UYD48" s="85"/>
      <c r="UYE48" s="85"/>
      <c r="UYF48" s="85"/>
      <c r="UYG48" s="85"/>
      <c r="UYH48" s="85"/>
      <c r="UYI48" s="85"/>
      <c r="UYJ48" s="85"/>
      <c r="UYK48" s="85"/>
      <c r="UYL48" s="85"/>
      <c r="UYM48" s="85"/>
      <c r="UYN48" s="85"/>
      <c r="UYO48" s="85"/>
      <c r="UYP48" s="85"/>
      <c r="UYQ48" s="85"/>
      <c r="UYR48" s="85"/>
      <c r="UYS48" s="85"/>
      <c r="UYT48" s="85"/>
      <c r="UYU48" s="85"/>
      <c r="UYV48" s="85"/>
      <c r="UYW48" s="85"/>
      <c r="UYX48" s="85"/>
      <c r="UYY48" s="85"/>
      <c r="UYZ48" s="85"/>
      <c r="UZA48" s="85"/>
      <c r="UZB48" s="85"/>
      <c r="UZC48" s="85"/>
      <c r="UZD48" s="85"/>
      <c r="UZE48" s="85"/>
      <c r="UZF48" s="85"/>
      <c r="UZG48" s="85"/>
      <c r="UZH48" s="85"/>
      <c r="UZI48" s="85"/>
      <c r="UZJ48" s="85"/>
      <c r="UZK48" s="85"/>
      <c r="UZL48" s="85"/>
      <c r="UZM48" s="85"/>
      <c r="UZN48" s="85"/>
      <c r="UZO48" s="85"/>
      <c r="UZP48" s="85"/>
      <c r="UZQ48" s="85"/>
      <c r="UZR48" s="85"/>
      <c r="UZS48" s="85"/>
      <c r="UZT48" s="85"/>
      <c r="UZU48" s="85"/>
      <c r="UZV48" s="85"/>
      <c r="UZW48" s="85"/>
      <c r="UZX48" s="85"/>
      <c r="UZY48" s="85"/>
      <c r="UZZ48" s="85"/>
      <c r="VAA48" s="85"/>
      <c r="VAB48" s="85"/>
      <c r="VAC48" s="85"/>
      <c r="VAD48" s="85"/>
      <c r="VAE48" s="85"/>
      <c r="VAF48" s="85"/>
      <c r="VAG48" s="85"/>
      <c r="VAH48" s="85"/>
      <c r="VAI48" s="85"/>
      <c r="VAJ48" s="85"/>
      <c r="VAK48" s="85"/>
      <c r="VAL48" s="85"/>
      <c r="VAM48" s="85"/>
      <c r="VAN48" s="85"/>
      <c r="VAO48" s="85"/>
      <c r="VAP48" s="85"/>
      <c r="VAQ48" s="85"/>
      <c r="VAR48" s="85"/>
      <c r="VAS48" s="85"/>
      <c r="VAT48" s="85"/>
      <c r="VAU48" s="85"/>
      <c r="VAV48" s="85"/>
      <c r="VAW48" s="85"/>
      <c r="VAX48" s="85"/>
      <c r="VAY48" s="85"/>
      <c r="VAZ48" s="85"/>
      <c r="VBA48" s="85"/>
      <c r="VBB48" s="85"/>
      <c r="VBC48" s="85"/>
      <c r="VBD48" s="85"/>
      <c r="VBE48" s="85"/>
      <c r="VBF48" s="85"/>
      <c r="VBG48" s="85"/>
      <c r="VBH48" s="85"/>
      <c r="VBI48" s="85"/>
      <c r="VBJ48" s="85"/>
      <c r="VBK48" s="85"/>
      <c r="VBL48" s="85"/>
      <c r="VBM48" s="85"/>
      <c r="VBN48" s="85"/>
      <c r="VBO48" s="85"/>
      <c r="VBP48" s="85"/>
      <c r="VBQ48" s="85"/>
      <c r="VBR48" s="85"/>
      <c r="VBS48" s="85"/>
      <c r="VBT48" s="85"/>
      <c r="VBU48" s="85"/>
      <c r="VBV48" s="85"/>
      <c r="VBW48" s="85"/>
      <c r="VBX48" s="85"/>
      <c r="VBY48" s="85"/>
      <c r="VBZ48" s="85"/>
      <c r="VCA48" s="85"/>
      <c r="VCB48" s="85"/>
      <c r="VCC48" s="85"/>
      <c r="VCD48" s="85"/>
      <c r="VCE48" s="85"/>
      <c r="VCF48" s="85"/>
      <c r="VCG48" s="85"/>
      <c r="VCH48" s="85"/>
      <c r="VCI48" s="85"/>
      <c r="VCJ48" s="85"/>
      <c r="VCK48" s="85"/>
      <c r="VCL48" s="85"/>
      <c r="VCM48" s="85"/>
      <c r="VCN48" s="85"/>
      <c r="VCO48" s="85"/>
      <c r="VCP48" s="85"/>
      <c r="VCQ48" s="85"/>
      <c r="VCR48" s="85"/>
      <c r="VCS48" s="85"/>
      <c r="VCT48" s="85"/>
      <c r="VCU48" s="85"/>
      <c r="VCV48" s="85"/>
      <c r="VCW48" s="85"/>
      <c r="VCX48" s="85"/>
      <c r="VCY48" s="85"/>
      <c r="VCZ48" s="85"/>
      <c r="VDA48" s="85"/>
      <c r="VDB48" s="85"/>
      <c r="VDC48" s="85"/>
      <c r="VDD48" s="85"/>
      <c r="VDE48" s="85"/>
      <c r="VDF48" s="85"/>
      <c r="VDG48" s="85"/>
      <c r="VDH48" s="85"/>
      <c r="VDI48" s="85"/>
      <c r="VDJ48" s="85"/>
      <c r="VDK48" s="85"/>
      <c r="VDL48" s="85"/>
      <c r="VDM48" s="85"/>
      <c r="VDN48" s="85"/>
      <c r="VDO48" s="85"/>
      <c r="VDP48" s="85"/>
      <c r="VDQ48" s="85"/>
      <c r="VDR48" s="85"/>
      <c r="VDS48" s="85"/>
      <c r="VDT48" s="85"/>
      <c r="VDU48" s="85"/>
      <c r="VDV48" s="85"/>
      <c r="VDW48" s="85"/>
      <c r="VDX48" s="85"/>
      <c r="VDY48" s="85"/>
      <c r="VDZ48" s="85"/>
      <c r="VEA48" s="85"/>
      <c r="VEB48" s="85"/>
      <c r="VEC48" s="85"/>
      <c r="VED48" s="85"/>
      <c r="VEE48" s="85"/>
      <c r="VEF48" s="85"/>
      <c r="VEG48" s="85"/>
      <c r="VEH48" s="85"/>
      <c r="VEI48" s="85"/>
      <c r="VEJ48" s="85"/>
      <c r="VEK48" s="85"/>
      <c r="VEL48" s="85"/>
      <c r="VEM48" s="85"/>
      <c r="VEN48" s="85"/>
      <c r="VEO48" s="85"/>
      <c r="VEP48" s="85"/>
      <c r="VEQ48" s="85"/>
      <c r="VER48" s="85"/>
      <c r="VES48" s="85"/>
      <c r="VET48" s="85"/>
      <c r="VEU48" s="85"/>
      <c r="VEV48" s="85"/>
      <c r="VEW48" s="85"/>
      <c r="VEX48" s="85"/>
      <c r="VEY48" s="85"/>
      <c r="VEZ48" s="85"/>
      <c r="VFA48" s="85"/>
      <c r="VFB48" s="85"/>
      <c r="VFC48" s="85"/>
      <c r="VFD48" s="85"/>
      <c r="VFE48" s="85"/>
      <c r="VFF48" s="85"/>
      <c r="VFG48" s="85"/>
      <c r="VFH48" s="85"/>
      <c r="VFI48" s="85"/>
      <c r="VFJ48" s="85"/>
      <c r="VFK48" s="85"/>
      <c r="VFL48" s="85"/>
      <c r="VFM48" s="85"/>
      <c r="VFN48" s="85"/>
      <c r="VFO48" s="85"/>
      <c r="VFP48" s="85"/>
      <c r="VFQ48" s="85"/>
      <c r="VFR48" s="85"/>
      <c r="VFS48" s="85"/>
      <c r="VFT48" s="85"/>
      <c r="VFU48" s="85"/>
      <c r="VFV48" s="85"/>
      <c r="VFW48" s="85"/>
      <c r="VFX48" s="85"/>
      <c r="VFY48" s="85"/>
      <c r="VFZ48" s="85"/>
      <c r="VGA48" s="85"/>
      <c r="VGB48" s="85"/>
      <c r="VGC48" s="85"/>
      <c r="VGD48" s="85"/>
      <c r="VGE48" s="85"/>
      <c r="VGF48" s="85"/>
      <c r="VGG48" s="85"/>
      <c r="VGH48" s="85"/>
      <c r="VGI48" s="85"/>
      <c r="VGJ48" s="85"/>
      <c r="VGK48" s="85"/>
      <c r="VGL48" s="85"/>
      <c r="VGM48" s="85"/>
      <c r="VGN48" s="85"/>
      <c r="VGO48" s="85"/>
      <c r="VGP48" s="85"/>
      <c r="VGQ48" s="85"/>
      <c r="VGR48" s="85"/>
      <c r="VGS48" s="85"/>
      <c r="VGT48" s="85"/>
      <c r="VGU48" s="85"/>
      <c r="VGV48" s="85"/>
      <c r="VGW48" s="85"/>
      <c r="VGX48" s="85"/>
      <c r="VGY48" s="85"/>
      <c r="VGZ48" s="85"/>
      <c r="VHA48" s="85"/>
      <c r="VHB48" s="85"/>
      <c r="VHC48" s="85"/>
      <c r="VHD48" s="85"/>
      <c r="VHE48" s="85"/>
      <c r="VHF48" s="85"/>
      <c r="VHG48" s="85"/>
      <c r="VHH48" s="85"/>
      <c r="VHI48" s="85"/>
      <c r="VHJ48" s="85"/>
      <c r="VHK48" s="85"/>
      <c r="VHL48" s="85"/>
      <c r="VHM48" s="85"/>
      <c r="VHN48" s="85"/>
      <c r="VHO48" s="85"/>
      <c r="VHP48" s="85"/>
      <c r="VHQ48" s="85"/>
      <c r="VHR48" s="85"/>
      <c r="VHS48" s="85"/>
      <c r="VHT48" s="85"/>
      <c r="VHU48" s="85"/>
      <c r="VHV48" s="85"/>
      <c r="VHW48" s="85"/>
      <c r="VHX48" s="85"/>
      <c r="VHY48" s="85"/>
      <c r="VHZ48" s="85"/>
      <c r="VIA48" s="85"/>
      <c r="VIB48" s="85"/>
      <c r="VIC48" s="85"/>
      <c r="VID48" s="85"/>
      <c r="VIE48" s="85"/>
      <c r="VIF48" s="85"/>
      <c r="VIG48" s="85"/>
      <c r="VIH48" s="85"/>
      <c r="VII48" s="85"/>
      <c r="VIJ48" s="85"/>
      <c r="VIK48" s="85"/>
      <c r="VIL48" s="85"/>
      <c r="VIM48" s="85"/>
      <c r="VIN48" s="85"/>
      <c r="VIO48" s="85"/>
      <c r="VIP48" s="85"/>
      <c r="VIQ48" s="85"/>
      <c r="VIR48" s="85"/>
      <c r="VIS48" s="85"/>
      <c r="VIT48" s="85"/>
      <c r="VIU48" s="85"/>
      <c r="VIV48" s="85"/>
      <c r="VIW48" s="85"/>
      <c r="VIX48" s="85"/>
      <c r="VIY48" s="85"/>
      <c r="VIZ48" s="85"/>
      <c r="VJA48" s="85"/>
      <c r="VJB48" s="85"/>
      <c r="VJC48" s="85"/>
      <c r="VJD48" s="85"/>
      <c r="VJE48" s="85"/>
      <c r="VJF48" s="85"/>
      <c r="VJG48" s="85"/>
      <c r="VJH48" s="85"/>
      <c r="VJI48" s="85"/>
      <c r="VJJ48" s="85"/>
      <c r="VJK48" s="85"/>
      <c r="VJL48" s="85"/>
      <c r="VJM48" s="85"/>
      <c r="VJN48" s="85"/>
      <c r="VJO48" s="85"/>
      <c r="VJP48" s="85"/>
      <c r="VJQ48" s="85"/>
      <c r="VJR48" s="85"/>
      <c r="VJS48" s="85"/>
      <c r="VJT48" s="85"/>
      <c r="VJU48" s="85"/>
      <c r="VJV48" s="85"/>
      <c r="VJW48" s="85"/>
      <c r="VJX48" s="85"/>
      <c r="VJY48" s="85"/>
      <c r="VJZ48" s="85"/>
      <c r="VKA48" s="85"/>
      <c r="VKB48" s="85"/>
      <c r="VKC48" s="85"/>
      <c r="VKD48" s="85"/>
      <c r="VKE48" s="85"/>
      <c r="VKF48" s="85"/>
      <c r="VKG48" s="85"/>
      <c r="VKH48" s="85"/>
      <c r="VKI48" s="85"/>
      <c r="VKJ48" s="85"/>
      <c r="VKK48" s="85"/>
      <c r="VKL48" s="85"/>
      <c r="VKM48" s="85"/>
      <c r="VKN48" s="85"/>
      <c r="VKO48" s="85"/>
      <c r="VKP48" s="85"/>
      <c r="VKQ48" s="85"/>
      <c r="VKR48" s="85"/>
      <c r="VKS48" s="85"/>
      <c r="VKT48" s="85"/>
      <c r="VKU48" s="85"/>
      <c r="VKV48" s="85"/>
      <c r="VKW48" s="85"/>
      <c r="VKX48" s="85"/>
      <c r="VKY48" s="85"/>
      <c r="VKZ48" s="85"/>
      <c r="VLA48" s="85"/>
      <c r="VLB48" s="85"/>
      <c r="VLC48" s="85"/>
      <c r="VLD48" s="85"/>
      <c r="VLE48" s="85"/>
      <c r="VLF48" s="85"/>
      <c r="VLG48" s="85"/>
      <c r="VLH48" s="85"/>
      <c r="VLI48" s="85"/>
      <c r="VLJ48" s="85"/>
      <c r="VLK48" s="85"/>
      <c r="VLL48" s="85"/>
      <c r="VLM48" s="85"/>
      <c r="VLN48" s="85"/>
      <c r="VLO48" s="85"/>
      <c r="VLP48" s="85"/>
      <c r="VLQ48" s="85"/>
      <c r="VLR48" s="85"/>
      <c r="VLS48" s="85"/>
      <c r="VLT48" s="85"/>
      <c r="VLU48" s="85"/>
      <c r="VLV48" s="85"/>
      <c r="VLW48" s="85"/>
      <c r="VLX48" s="85"/>
      <c r="VLY48" s="85"/>
      <c r="VLZ48" s="85"/>
      <c r="VMA48" s="85"/>
      <c r="VMB48" s="85"/>
      <c r="VMC48" s="85"/>
      <c r="VMD48" s="85"/>
      <c r="VME48" s="85"/>
      <c r="VMF48" s="85"/>
      <c r="VMG48" s="85"/>
      <c r="VMH48" s="85"/>
      <c r="VMI48" s="85"/>
      <c r="VMJ48" s="85"/>
      <c r="VMK48" s="85"/>
      <c r="VML48" s="85"/>
      <c r="VMM48" s="85"/>
      <c r="VMN48" s="85"/>
      <c r="VMO48" s="85"/>
      <c r="VMP48" s="85"/>
      <c r="VMQ48" s="85"/>
      <c r="VMR48" s="85"/>
      <c r="VMS48" s="85"/>
      <c r="VMT48" s="85"/>
      <c r="VMU48" s="85"/>
      <c r="VMV48" s="85"/>
      <c r="VMW48" s="85"/>
      <c r="VMX48" s="85"/>
      <c r="VMY48" s="85"/>
      <c r="VMZ48" s="85"/>
      <c r="VNA48" s="85"/>
      <c r="VNB48" s="85"/>
      <c r="VNC48" s="85"/>
      <c r="VND48" s="85"/>
      <c r="VNE48" s="85"/>
      <c r="VNF48" s="85"/>
      <c r="VNG48" s="85"/>
      <c r="VNH48" s="85"/>
      <c r="VNI48" s="85"/>
      <c r="VNJ48" s="85"/>
      <c r="VNK48" s="85"/>
      <c r="VNL48" s="85"/>
      <c r="VNM48" s="85"/>
      <c r="VNN48" s="85"/>
      <c r="VNO48" s="85"/>
      <c r="VNP48" s="85"/>
      <c r="VNQ48" s="85"/>
      <c r="VNR48" s="85"/>
      <c r="VNS48" s="85"/>
      <c r="VNT48" s="85"/>
      <c r="VNU48" s="85"/>
      <c r="VNV48" s="85"/>
      <c r="VNW48" s="85"/>
      <c r="VNX48" s="85"/>
      <c r="VNY48" s="85"/>
      <c r="VNZ48" s="85"/>
      <c r="VOA48" s="85"/>
      <c r="VOB48" s="85"/>
      <c r="VOC48" s="85"/>
      <c r="VOD48" s="85"/>
      <c r="VOE48" s="85"/>
      <c r="VOF48" s="85"/>
      <c r="VOG48" s="85"/>
      <c r="VOH48" s="85"/>
      <c r="VOI48" s="85"/>
      <c r="VOJ48" s="85"/>
      <c r="VOK48" s="85"/>
      <c r="VOL48" s="85"/>
      <c r="VOM48" s="85"/>
      <c r="VON48" s="85"/>
      <c r="VOO48" s="85"/>
      <c r="VOP48" s="85"/>
      <c r="VOQ48" s="85"/>
      <c r="VOR48" s="85"/>
      <c r="VOS48" s="85"/>
      <c r="VOT48" s="85"/>
      <c r="VOU48" s="85"/>
      <c r="VOV48" s="85"/>
      <c r="VOW48" s="85"/>
      <c r="VOX48" s="85"/>
      <c r="VOY48" s="85"/>
      <c r="VOZ48" s="85"/>
      <c r="VPA48" s="85"/>
      <c r="VPB48" s="85"/>
      <c r="VPC48" s="85"/>
      <c r="VPD48" s="85"/>
      <c r="VPE48" s="85"/>
      <c r="VPF48" s="85"/>
      <c r="VPG48" s="85"/>
      <c r="VPH48" s="85"/>
      <c r="VPI48" s="85"/>
      <c r="VPJ48" s="85"/>
      <c r="VPK48" s="85"/>
      <c r="VPL48" s="85"/>
      <c r="VPM48" s="85"/>
      <c r="VPN48" s="85"/>
      <c r="VPO48" s="85"/>
      <c r="VPP48" s="85"/>
      <c r="VPQ48" s="85"/>
      <c r="VPR48" s="85"/>
      <c r="VPS48" s="85"/>
      <c r="VPT48" s="85"/>
      <c r="VPU48" s="85"/>
      <c r="VPV48" s="85"/>
      <c r="VPW48" s="85"/>
      <c r="VPX48" s="85"/>
      <c r="VPY48" s="85"/>
      <c r="VPZ48" s="85"/>
      <c r="VQA48" s="85"/>
      <c r="VQB48" s="85"/>
      <c r="VQC48" s="85"/>
      <c r="VQD48" s="85"/>
      <c r="VQE48" s="85"/>
      <c r="VQF48" s="85"/>
      <c r="VQG48" s="85"/>
      <c r="VQH48" s="85"/>
      <c r="VQI48" s="85"/>
      <c r="VQJ48" s="85"/>
      <c r="VQK48" s="85"/>
      <c r="VQL48" s="85"/>
      <c r="VQM48" s="85"/>
      <c r="VQN48" s="85"/>
      <c r="VQO48" s="85"/>
      <c r="VQP48" s="85"/>
      <c r="VQQ48" s="85"/>
      <c r="VQR48" s="85"/>
      <c r="VQS48" s="85"/>
      <c r="VQT48" s="85"/>
      <c r="VQU48" s="85"/>
      <c r="VQV48" s="85"/>
      <c r="VQW48" s="85"/>
      <c r="VQX48" s="85"/>
      <c r="VQY48" s="85"/>
      <c r="VQZ48" s="85"/>
      <c r="VRA48" s="85"/>
      <c r="VRB48" s="85"/>
      <c r="VRC48" s="85"/>
      <c r="VRD48" s="85"/>
      <c r="VRE48" s="85"/>
      <c r="VRF48" s="85"/>
      <c r="VRG48" s="85"/>
      <c r="VRH48" s="85"/>
      <c r="VRI48" s="85"/>
      <c r="VRJ48" s="85"/>
      <c r="VRK48" s="85"/>
      <c r="VRL48" s="85"/>
      <c r="VRM48" s="85"/>
      <c r="VRN48" s="85"/>
      <c r="VRO48" s="85"/>
      <c r="VRP48" s="85"/>
      <c r="VRQ48" s="85"/>
      <c r="VRR48" s="85"/>
      <c r="VRS48" s="85"/>
      <c r="VRT48" s="85"/>
      <c r="VRU48" s="85"/>
      <c r="VRV48" s="85"/>
      <c r="VRW48" s="85"/>
      <c r="VRX48" s="85"/>
      <c r="VRY48" s="85"/>
      <c r="VRZ48" s="85"/>
      <c r="VSA48" s="85"/>
      <c r="VSB48" s="85"/>
      <c r="VSC48" s="85"/>
      <c r="VSD48" s="85"/>
      <c r="VSE48" s="85"/>
      <c r="VSF48" s="85"/>
      <c r="VSG48" s="85"/>
      <c r="VSH48" s="85"/>
      <c r="VSI48" s="85"/>
      <c r="VSJ48" s="85"/>
      <c r="VSK48" s="85"/>
      <c r="VSL48" s="85"/>
      <c r="VSM48" s="85"/>
      <c r="VSN48" s="85"/>
      <c r="VSO48" s="85"/>
      <c r="VSP48" s="85"/>
      <c r="VSQ48" s="85"/>
      <c r="VSR48" s="85"/>
      <c r="VSS48" s="85"/>
      <c r="VST48" s="85"/>
      <c r="VSU48" s="85"/>
      <c r="VSV48" s="85"/>
      <c r="VSW48" s="85"/>
      <c r="VSX48" s="85"/>
      <c r="VSY48" s="85"/>
      <c r="VSZ48" s="85"/>
      <c r="VTA48" s="85"/>
      <c r="VTB48" s="85"/>
      <c r="VTC48" s="85"/>
      <c r="VTD48" s="85"/>
      <c r="VTE48" s="85"/>
      <c r="VTF48" s="85"/>
      <c r="VTG48" s="85"/>
      <c r="VTH48" s="85"/>
      <c r="VTI48" s="85"/>
      <c r="VTJ48" s="85"/>
      <c r="VTK48" s="85"/>
      <c r="VTL48" s="85"/>
      <c r="VTM48" s="85"/>
      <c r="VTN48" s="85"/>
      <c r="VTO48" s="85"/>
      <c r="VTP48" s="85"/>
      <c r="VTQ48" s="85"/>
      <c r="VTR48" s="85"/>
      <c r="VTS48" s="85"/>
      <c r="VTT48" s="85"/>
      <c r="VTU48" s="85"/>
      <c r="VTV48" s="85"/>
      <c r="VTW48" s="85"/>
      <c r="VTX48" s="85"/>
      <c r="VTY48" s="85"/>
      <c r="VTZ48" s="85"/>
      <c r="VUA48" s="85"/>
      <c r="VUB48" s="85"/>
      <c r="VUC48" s="85"/>
      <c r="VUD48" s="85"/>
      <c r="VUE48" s="85"/>
      <c r="VUF48" s="85"/>
      <c r="VUG48" s="85"/>
      <c r="VUH48" s="85"/>
      <c r="VUI48" s="85"/>
      <c r="VUJ48" s="85"/>
      <c r="VUK48" s="85"/>
      <c r="VUL48" s="85"/>
      <c r="VUM48" s="85"/>
      <c r="VUN48" s="85"/>
      <c r="VUO48" s="85"/>
      <c r="VUP48" s="85"/>
      <c r="VUQ48" s="85"/>
      <c r="VUR48" s="85"/>
      <c r="VUS48" s="85"/>
      <c r="VUT48" s="85"/>
      <c r="VUU48" s="85"/>
      <c r="VUV48" s="85"/>
      <c r="VUW48" s="85"/>
      <c r="VUX48" s="85"/>
      <c r="VUY48" s="85"/>
      <c r="VUZ48" s="85"/>
      <c r="VVA48" s="85"/>
      <c r="VVB48" s="85"/>
      <c r="VVC48" s="85"/>
      <c r="VVD48" s="85"/>
      <c r="VVE48" s="85"/>
      <c r="VVF48" s="85"/>
      <c r="VVG48" s="85"/>
      <c r="VVH48" s="85"/>
      <c r="VVI48" s="85"/>
      <c r="VVJ48" s="85"/>
      <c r="VVK48" s="85"/>
      <c r="VVL48" s="85"/>
      <c r="VVM48" s="85"/>
      <c r="VVN48" s="85"/>
      <c r="VVO48" s="85"/>
      <c r="VVP48" s="85"/>
      <c r="VVQ48" s="85"/>
      <c r="VVR48" s="85"/>
      <c r="VVS48" s="85"/>
      <c r="VVT48" s="85"/>
      <c r="VVU48" s="85"/>
      <c r="VVV48" s="85"/>
      <c r="VVW48" s="85"/>
      <c r="VVX48" s="85"/>
      <c r="VVY48" s="85"/>
      <c r="VVZ48" s="85"/>
      <c r="VWA48" s="85"/>
      <c r="VWB48" s="85"/>
      <c r="VWC48" s="85"/>
      <c r="VWD48" s="85"/>
      <c r="VWE48" s="85"/>
      <c r="VWF48" s="85"/>
      <c r="VWG48" s="85"/>
      <c r="VWH48" s="85"/>
      <c r="VWI48" s="85"/>
      <c r="VWJ48" s="85"/>
      <c r="VWK48" s="85"/>
      <c r="VWL48" s="85"/>
      <c r="VWM48" s="85"/>
      <c r="VWN48" s="85"/>
      <c r="VWO48" s="85"/>
      <c r="VWP48" s="85"/>
      <c r="VWQ48" s="85"/>
      <c r="VWR48" s="85"/>
      <c r="VWS48" s="85"/>
      <c r="VWT48" s="85"/>
      <c r="VWU48" s="85"/>
      <c r="VWV48" s="85"/>
      <c r="VWW48" s="85"/>
      <c r="VWX48" s="85"/>
      <c r="VWY48" s="85"/>
      <c r="VWZ48" s="85"/>
      <c r="VXA48" s="85"/>
      <c r="VXB48" s="85"/>
      <c r="VXC48" s="85"/>
      <c r="VXD48" s="85"/>
      <c r="VXE48" s="85"/>
      <c r="VXF48" s="85"/>
      <c r="VXG48" s="85"/>
      <c r="VXH48" s="85"/>
      <c r="VXI48" s="85"/>
      <c r="VXJ48" s="85"/>
      <c r="VXK48" s="85"/>
      <c r="VXL48" s="85"/>
      <c r="VXM48" s="85"/>
      <c r="VXN48" s="85"/>
      <c r="VXO48" s="85"/>
      <c r="VXP48" s="85"/>
      <c r="VXQ48" s="85"/>
      <c r="VXR48" s="85"/>
      <c r="VXS48" s="85"/>
      <c r="VXT48" s="85"/>
      <c r="VXU48" s="85"/>
      <c r="VXV48" s="85"/>
      <c r="VXW48" s="85"/>
      <c r="VXX48" s="85"/>
      <c r="VXY48" s="85"/>
      <c r="VXZ48" s="85"/>
      <c r="VYA48" s="85"/>
      <c r="VYB48" s="85"/>
      <c r="VYC48" s="85"/>
      <c r="VYD48" s="85"/>
      <c r="VYE48" s="85"/>
      <c r="VYF48" s="85"/>
      <c r="VYG48" s="85"/>
      <c r="VYH48" s="85"/>
      <c r="VYI48" s="85"/>
      <c r="VYJ48" s="85"/>
      <c r="VYK48" s="85"/>
      <c r="VYL48" s="85"/>
      <c r="VYM48" s="85"/>
      <c r="VYN48" s="85"/>
      <c r="VYO48" s="85"/>
      <c r="VYP48" s="85"/>
      <c r="VYQ48" s="85"/>
      <c r="VYR48" s="85"/>
      <c r="VYS48" s="85"/>
      <c r="VYT48" s="85"/>
      <c r="VYU48" s="85"/>
      <c r="VYV48" s="85"/>
      <c r="VYW48" s="85"/>
      <c r="VYX48" s="85"/>
      <c r="VYY48" s="85"/>
      <c r="VYZ48" s="85"/>
      <c r="VZA48" s="85"/>
      <c r="VZB48" s="85"/>
      <c r="VZC48" s="85"/>
      <c r="VZD48" s="85"/>
      <c r="VZE48" s="85"/>
      <c r="VZF48" s="85"/>
      <c r="VZG48" s="85"/>
      <c r="VZH48" s="85"/>
      <c r="VZI48" s="85"/>
      <c r="VZJ48" s="85"/>
      <c r="VZK48" s="85"/>
      <c r="VZL48" s="85"/>
      <c r="VZM48" s="85"/>
      <c r="VZN48" s="85"/>
      <c r="VZO48" s="85"/>
      <c r="VZP48" s="85"/>
      <c r="VZQ48" s="85"/>
      <c r="VZR48" s="85"/>
      <c r="VZS48" s="85"/>
      <c r="VZT48" s="85"/>
      <c r="VZU48" s="85"/>
      <c r="VZV48" s="85"/>
      <c r="VZW48" s="85"/>
      <c r="VZX48" s="85"/>
      <c r="VZY48" s="85"/>
      <c r="VZZ48" s="85"/>
      <c r="WAA48" s="85"/>
      <c r="WAB48" s="85"/>
      <c r="WAC48" s="85"/>
      <c r="WAD48" s="85"/>
      <c r="WAE48" s="85"/>
      <c r="WAF48" s="85"/>
      <c r="WAG48" s="85"/>
      <c r="WAH48" s="85"/>
      <c r="WAI48" s="85"/>
      <c r="WAJ48" s="85"/>
      <c r="WAK48" s="85"/>
      <c r="WAL48" s="85"/>
      <c r="WAM48" s="85"/>
      <c r="WAN48" s="85"/>
      <c r="WAO48" s="85"/>
      <c r="WAP48" s="85"/>
      <c r="WAQ48" s="85"/>
      <c r="WAR48" s="85"/>
      <c r="WAS48" s="85"/>
      <c r="WAT48" s="85"/>
      <c r="WAU48" s="85"/>
      <c r="WAV48" s="85"/>
      <c r="WAW48" s="85"/>
      <c r="WAX48" s="85"/>
      <c r="WAY48" s="85"/>
      <c r="WAZ48" s="85"/>
      <c r="WBA48" s="85"/>
      <c r="WBB48" s="85"/>
      <c r="WBC48" s="85"/>
      <c r="WBD48" s="85"/>
      <c r="WBE48" s="85"/>
      <c r="WBF48" s="85"/>
      <c r="WBG48" s="85"/>
      <c r="WBH48" s="85"/>
      <c r="WBI48" s="85"/>
      <c r="WBJ48" s="85"/>
      <c r="WBK48" s="85"/>
      <c r="WBL48" s="85"/>
      <c r="WBM48" s="85"/>
      <c r="WBN48" s="85"/>
      <c r="WBO48" s="85"/>
      <c r="WBP48" s="85"/>
      <c r="WBQ48" s="85"/>
      <c r="WBR48" s="85"/>
      <c r="WBS48" s="85"/>
      <c r="WBT48" s="85"/>
      <c r="WBU48" s="85"/>
      <c r="WBV48" s="85"/>
      <c r="WBW48" s="85"/>
      <c r="WBX48" s="85"/>
      <c r="WBY48" s="85"/>
      <c r="WBZ48" s="85"/>
      <c r="WCA48" s="85"/>
      <c r="WCB48" s="85"/>
      <c r="WCC48" s="85"/>
      <c r="WCD48" s="85"/>
      <c r="WCE48" s="85"/>
      <c r="WCF48" s="85"/>
      <c r="WCG48" s="85"/>
      <c r="WCH48" s="85"/>
      <c r="WCI48" s="85"/>
      <c r="WCJ48" s="85"/>
      <c r="WCK48" s="85"/>
      <c r="WCL48" s="85"/>
      <c r="WCM48" s="85"/>
      <c r="WCN48" s="85"/>
      <c r="WCO48" s="85"/>
      <c r="WCP48" s="85"/>
      <c r="WCQ48" s="85"/>
      <c r="WCR48" s="85"/>
      <c r="WCS48" s="85"/>
      <c r="WCT48" s="85"/>
      <c r="WCU48" s="85"/>
      <c r="WCV48" s="85"/>
      <c r="WCW48" s="85"/>
      <c r="WCX48" s="85"/>
      <c r="WCY48" s="85"/>
      <c r="WCZ48" s="85"/>
      <c r="WDA48" s="85"/>
      <c r="WDB48" s="85"/>
      <c r="WDC48" s="85"/>
      <c r="WDD48" s="85"/>
      <c r="WDE48" s="85"/>
      <c r="WDF48" s="85"/>
      <c r="WDG48" s="85"/>
      <c r="WDH48" s="85"/>
      <c r="WDI48" s="85"/>
      <c r="WDJ48" s="85"/>
      <c r="WDK48" s="85"/>
      <c r="WDL48" s="85"/>
      <c r="WDM48" s="85"/>
      <c r="WDN48" s="85"/>
      <c r="WDO48" s="85"/>
      <c r="WDP48" s="85"/>
      <c r="WDQ48" s="85"/>
      <c r="WDR48" s="85"/>
      <c r="WDS48" s="85"/>
      <c r="WDT48" s="85"/>
      <c r="WDU48" s="85"/>
      <c r="WDV48" s="85"/>
      <c r="WDW48" s="85"/>
      <c r="WDX48" s="85"/>
      <c r="WDY48" s="85"/>
      <c r="WDZ48" s="85"/>
      <c r="WEA48" s="85"/>
      <c r="WEB48" s="85"/>
      <c r="WEC48" s="85"/>
      <c r="WED48" s="85"/>
      <c r="WEE48" s="85"/>
      <c r="WEF48" s="85"/>
      <c r="WEG48" s="85"/>
      <c r="WEH48" s="85"/>
      <c r="WEI48" s="85"/>
      <c r="WEJ48" s="85"/>
      <c r="WEK48" s="85"/>
      <c r="WEL48" s="85"/>
      <c r="WEM48" s="85"/>
      <c r="WEN48" s="85"/>
      <c r="WEO48" s="85"/>
      <c r="WEP48" s="85"/>
      <c r="WEQ48" s="85"/>
      <c r="WER48" s="85"/>
      <c r="WES48" s="85"/>
      <c r="WET48" s="85"/>
      <c r="WEU48" s="85"/>
      <c r="WEV48" s="85"/>
      <c r="WEW48" s="85"/>
      <c r="WEX48" s="85"/>
      <c r="WEY48" s="85"/>
      <c r="WEZ48" s="85"/>
      <c r="WFA48" s="85"/>
      <c r="WFB48" s="85"/>
      <c r="WFC48" s="85"/>
      <c r="WFD48" s="85"/>
      <c r="WFE48" s="85"/>
      <c r="WFF48" s="85"/>
      <c r="WFG48" s="85"/>
      <c r="WFH48" s="85"/>
      <c r="WFI48" s="85"/>
      <c r="WFJ48" s="85"/>
      <c r="WFK48" s="85"/>
      <c r="WFL48" s="85"/>
      <c r="WFM48" s="85"/>
      <c r="WFN48" s="85"/>
      <c r="WFO48" s="85"/>
      <c r="WFP48" s="85"/>
      <c r="WFQ48" s="85"/>
      <c r="WFR48" s="85"/>
      <c r="WFS48" s="85"/>
      <c r="WFT48" s="85"/>
      <c r="WFU48" s="85"/>
      <c r="WFV48" s="85"/>
      <c r="WFW48" s="85"/>
      <c r="WFX48" s="85"/>
      <c r="WFY48" s="85"/>
      <c r="WFZ48" s="85"/>
      <c r="WGA48" s="85"/>
      <c r="WGB48" s="85"/>
      <c r="WGC48" s="85"/>
      <c r="WGD48" s="85"/>
      <c r="WGE48" s="85"/>
      <c r="WGF48" s="85"/>
      <c r="WGG48" s="85"/>
      <c r="WGH48" s="85"/>
      <c r="WGI48" s="85"/>
      <c r="WGJ48" s="85"/>
      <c r="WGK48" s="85"/>
      <c r="WGL48" s="85"/>
      <c r="WGM48" s="85"/>
      <c r="WGN48" s="85"/>
      <c r="WGO48" s="85"/>
      <c r="WGP48" s="85"/>
      <c r="WGQ48" s="85"/>
      <c r="WGR48" s="85"/>
      <c r="WGS48" s="85"/>
      <c r="WGT48" s="85"/>
      <c r="WGU48" s="85"/>
      <c r="WGV48" s="85"/>
      <c r="WGW48" s="85"/>
      <c r="WGX48" s="85"/>
      <c r="WGY48" s="85"/>
      <c r="WGZ48" s="85"/>
      <c r="WHA48" s="85"/>
      <c r="WHB48" s="85"/>
      <c r="WHC48" s="85"/>
      <c r="WHD48" s="85"/>
      <c r="WHE48" s="85"/>
      <c r="WHF48" s="85"/>
      <c r="WHG48" s="85"/>
      <c r="WHH48" s="85"/>
      <c r="WHI48" s="85"/>
      <c r="WHJ48" s="85"/>
      <c r="WHK48" s="85"/>
      <c r="WHL48" s="85"/>
      <c r="WHM48" s="85"/>
      <c r="WHN48" s="85"/>
      <c r="WHO48" s="85"/>
      <c r="WHP48" s="85"/>
      <c r="WHQ48" s="85"/>
      <c r="WHR48" s="85"/>
      <c r="WHS48" s="85"/>
      <c r="WHT48" s="85"/>
      <c r="WHU48" s="85"/>
      <c r="WHV48" s="85"/>
      <c r="WHW48" s="85"/>
      <c r="WHX48" s="85"/>
      <c r="WHY48" s="85"/>
      <c r="WHZ48" s="85"/>
      <c r="WIA48" s="85"/>
      <c r="WIB48" s="85"/>
      <c r="WIC48" s="85"/>
      <c r="WID48" s="85"/>
      <c r="WIE48" s="85"/>
      <c r="WIF48" s="85"/>
      <c r="WIG48" s="85"/>
      <c r="WIH48" s="85"/>
      <c r="WII48" s="85"/>
      <c r="WIJ48" s="85"/>
      <c r="WIK48" s="85"/>
      <c r="WIL48" s="85"/>
      <c r="WIM48" s="85"/>
      <c r="WIN48" s="85"/>
      <c r="WIO48" s="85"/>
      <c r="WIP48" s="85"/>
      <c r="WIQ48" s="85"/>
      <c r="WIR48" s="85"/>
      <c r="WIS48" s="85"/>
      <c r="WIT48" s="85"/>
      <c r="WIU48" s="85"/>
      <c r="WIV48" s="85"/>
      <c r="WIW48" s="85"/>
      <c r="WIX48" s="85"/>
      <c r="WIY48" s="85"/>
      <c r="WIZ48" s="85"/>
      <c r="WJA48" s="85"/>
      <c r="WJB48" s="85"/>
      <c r="WJC48" s="85"/>
      <c r="WJD48" s="85"/>
      <c r="WJE48" s="85"/>
      <c r="WJF48" s="85"/>
      <c r="WJG48" s="85"/>
      <c r="WJH48" s="85"/>
      <c r="WJI48" s="85"/>
      <c r="WJJ48" s="85"/>
      <c r="WJK48" s="85"/>
      <c r="WJL48" s="85"/>
      <c r="WJM48" s="85"/>
      <c r="WJN48" s="85"/>
      <c r="WJO48" s="85"/>
      <c r="WJP48" s="85"/>
      <c r="WJQ48" s="85"/>
      <c r="WJR48" s="85"/>
      <c r="WJS48" s="85"/>
      <c r="WJT48" s="85"/>
      <c r="WJU48" s="85"/>
      <c r="WJV48" s="85"/>
      <c r="WJW48" s="85"/>
      <c r="WJX48" s="85"/>
      <c r="WJY48" s="85"/>
      <c r="WJZ48" s="85"/>
      <c r="WKA48" s="85"/>
      <c r="WKB48" s="85"/>
      <c r="WKC48" s="85"/>
      <c r="WKD48" s="85"/>
      <c r="WKE48" s="85"/>
      <c r="WKF48" s="85"/>
      <c r="WKG48" s="85"/>
      <c r="WKH48" s="85"/>
      <c r="WKI48" s="85"/>
      <c r="WKJ48" s="85"/>
      <c r="WKK48" s="85"/>
      <c r="WKL48" s="85"/>
      <c r="WKM48" s="85"/>
      <c r="WKN48" s="85"/>
      <c r="WKO48" s="85"/>
      <c r="WKP48" s="85"/>
      <c r="WKQ48" s="85"/>
      <c r="WKR48" s="85"/>
      <c r="WKS48" s="85"/>
      <c r="WKT48" s="85"/>
      <c r="WKU48" s="85"/>
      <c r="WKV48" s="85"/>
      <c r="WKW48" s="85"/>
      <c r="WKX48" s="85"/>
      <c r="WKY48" s="85"/>
      <c r="WKZ48" s="85"/>
      <c r="WLA48" s="85"/>
      <c r="WLB48" s="85"/>
      <c r="WLC48" s="85"/>
      <c r="WLD48" s="85"/>
      <c r="WLE48" s="85"/>
      <c r="WLF48" s="85"/>
      <c r="WLG48" s="85"/>
      <c r="WLH48" s="85"/>
      <c r="WLI48" s="85"/>
      <c r="WLJ48" s="85"/>
      <c r="WLK48" s="85"/>
      <c r="WLL48" s="85"/>
      <c r="WLM48" s="85"/>
      <c r="WLN48" s="85"/>
      <c r="WLO48" s="85"/>
      <c r="WLP48" s="85"/>
      <c r="WLQ48" s="85"/>
      <c r="WLR48" s="85"/>
      <c r="WLS48" s="85"/>
      <c r="WLT48" s="85"/>
      <c r="WLU48" s="85"/>
      <c r="WLV48" s="85"/>
      <c r="WLW48" s="85"/>
      <c r="WLX48" s="85"/>
      <c r="WLY48" s="85"/>
      <c r="WLZ48" s="85"/>
      <c r="WMA48" s="85"/>
      <c r="WMB48" s="85"/>
      <c r="WMC48" s="85"/>
      <c r="WMD48" s="85"/>
      <c r="WME48" s="85"/>
      <c r="WMF48" s="85"/>
      <c r="WMG48" s="85"/>
      <c r="WMH48" s="85"/>
      <c r="WMI48" s="85"/>
      <c r="WMJ48" s="85"/>
      <c r="WMK48" s="85"/>
      <c r="WML48" s="85"/>
      <c r="WMM48" s="85"/>
      <c r="WMN48" s="85"/>
      <c r="WMO48" s="85"/>
      <c r="WMP48" s="85"/>
      <c r="WMQ48" s="85"/>
      <c r="WMR48" s="85"/>
      <c r="WMS48" s="85"/>
      <c r="WMT48" s="85"/>
      <c r="WMU48" s="85"/>
      <c r="WMV48" s="85"/>
      <c r="WMW48" s="85"/>
      <c r="WMX48" s="85"/>
      <c r="WMY48" s="85"/>
      <c r="WMZ48" s="85"/>
      <c r="WNA48" s="85"/>
      <c r="WNB48" s="85"/>
      <c r="WNC48" s="85"/>
      <c r="WND48" s="85"/>
      <c r="WNE48" s="85"/>
      <c r="WNF48" s="85"/>
      <c r="WNG48" s="85"/>
      <c r="WNH48" s="85"/>
      <c r="WNI48" s="85"/>
      <c r="WNJ48" s="85"/>
      <c r="WNK48" s="85"/>
      <c r="WNL48" s="85"/>
      <c r="WNM48" s="85"/>
      <c r="WNN48" s="85"/>
      <c r="WNO48" s="85"/>
      <c r="WNP48" s="85"/>
      <c r="WNQ48" s="85"/>
      <c r="WNR48" s="85"/>
      <c r="WNS48" s="85"/>
      <c r="WNT48" s="85"/>
      <c r="WNU48" s="85"/>
      <c r="WNV48" s="85"/>
      <c r="WNW48" s="85"/>
      <c r="WNX48" s="85"/>
      <c r="WNY48" s="85"/>
      <c r="WNZ48" s="85"/>
      <c r="WOA48" s="85"/>
      <c r="WOB48" s="85"/>
      <c r="WOC48" s="85"/>
      <c r="WOD48" s="85"/>
      <c r="WOE48" s="85"/>
      <c r="WOF48" s="85"/>
      <c r="WOG48" s="85"/>
      <c r="WOH48" s="85"/>
      <c r="WOI48" s="85"/>
      <c r="WOJ48" s="85"/>
      <c r="WOK48" s="85"/>
      <c r="WOL48" s="85"/>
      <c r="WOM48" s="85"/>
      <c r="WON48" s="85"/>
      <c r="WOO48" s="85"/>
      <c r="WOP48" s="85"/>
      <c r="WOQ48" s="85"/>
      <c r="WOR48" s="85"/>
      <c r="WOS48" s="85"/>
      <c r="WOT48" s="85"/>
      <c r="WOU48" s="85"/>
      <c r="WOV48" s="85"/>
      <c r="WOW48" s="85"/>
      <c r="WOX48" s="85"/>
      <c r="WOY48" s="85"/>
      <c r="WOZ48" s="85"/>
      <c r="WPA48" s="85"/>
      <c r="WPB48" s="85"/>
      <c r="WPC48" s="85"/>
      <c r="WPD48" s="85"/>
      <c r="WPE48" s="85"/>
      <c r="WPF48" s="85"/>
      <c r="WPG48" s="85"/>
      <c r="WPH48" s="85"/>
      <c r="WPI48" s="85"/>
      <c r="WPJ48" s="85"/>
      <c r="WPK48" s="85"/>
      <c r="WPL48" s="85"/>
      <c r="WPM48" s="85"/>
      <c r="WPN48" s="85"/>
      <c r="WPO48" s="85"/>
      <c r="WPP48" s="85"/>
      <c r="WPQ48" s="85"/>
      <c r="WPR48" s="85"/>
      <c r="WPS48" s="85"/>
      <c r="WPT48" s="85"/>
      <c r="WPU48" s="85"/>
      <c r="WPV48" s="85"/>
      <c r="WPW48" s="85"/>
      <c r="WPX48" s="85"/>
      <c r="WPY48" s="85"/>
      <c r="WPZ48" s="85"/>
      <c r="WQA48" s="85"/>
      <c r="WQB48" s="85"/>
      <c r="WQC48" s="85"/>
      <c r="WQD48" s="85"/>
      <c r="WQE48" s="85"/>
      <c r="WQF48" s="85"/>
      <c r="WQG48" s="85"/>
      <c r="WQH48" s="85"/>
      <c r="WQI48" s="85"/>
      <c r="WQJ48" s="85"/>
      <c r="WQK48" s="85"/>
      <c r="WQL48" s="85"/>
      <c r="WQM48" s="85"/>
      <c r="WQN48" s="85"/>
      <c r="WQO48" s="85"/>
      <c r="WQP48" s="85"/>
      <c r="WQQ48" s="85"/>
      <c r="WQR48" s="85"/>
      <c r="WQS48" s="85"/>
      <c r="WQT48" s="85"/>
      <c r="WQU48" s="85"/>
      <c r="WQV48" s="85"/>
      <c r="WQW48" s="85"/>
      <c r="WQX48" s="85"/>
      <c r="WQY48" s="85"/>
      <c r="WQZ48" s="85"/>
      <c r="WRA48" s="85"/>
      <c r="WRB48" s="85"/>
      <c r="WRC48" s="85"/>
      <c r="WRD48" s="85"/>
      <c r="WRE48" s="85"/>
      <c r="WRF48" s="85"/>
      <c r="WRG48" s="85"/>
      <c r="WRH48" s="85"/>
      <c r="WRI48" s="85"/>
      <c r="WRJ48" s="85"/>
      <c r="WRK48" s="85"/>
      <c r="WRL48" s="85"/>
      <c r="WRM48" s="85"/>
      <c r="WRN48" s="85"/>
      <c r="WRO48" s="85"/>
      <c r="WRP48" s="85"/>
      <c r="WRQ48" s="85"/>
      <c r="WRR48" s="85"/>
      <c r="WRS48" s="85"/>
      <c r="WRT48" s="85"/>
      <c r="WRU48" s="85"/>
      <c r="WRV48" s="85"/>
      <c r="WRW48" s="85"/>
      <c r="WRX48" s="85"/>
      <c r="WRY48" s="85"/>
      <c r="WRZ48" s="85"/>
      <c r="WSA48" s="85"/>
      <c r="WSB48" s="85"/>
      <c r="WSC48" s="85"/>
      <c r="WSD48" s="85"/>
      <c r="WSE48" s="85"/>
      <c r="WSF48" s="85"/>
      <c r="WSG48" s="85"/>
      <c r="WSH48" s="85"/>
      <c r="WSI48" s="85"/>
      <c r="WSJ48" s="85"/>
      <c r="WSK48" s="85"/>
      <c r="WSL48" s="85"/>
      <c r="WSM48" s="85"/>
      <c r="WSN48" s="85"/>
      <c r="WSO48" s="85"/>
      <c r="WSP48" s="85"/>
      <c r="WSQ48" s="85"/>
      <c r="WSR48" s="85"/>
      <c r="WSS48" s="85"/>
      <c r="WST48" s="85"/>
      <c r="WSU48" s="85"/>
      <c r="WSV48" s="85"/>
      <c r="WSW48" s="85"/>
      <c r="WSX48" s="85"/>
      <c r="WSY48" s="85"/>
      <c r="WSZ48" s="85"/>
      <c r="WTA48" s="85"/>
      <c r="WTB48" s="85"/>
      <c r="WTC48" s="85"/>
      <c r="WTD48" s="85"/>
      <c r="WTE48" s="85"/>
      <c r="WTF48" s="85"/>
      <c r="WTG48" s="85"/>
      <c r="WTH48" s="85"/>
      <c r="WTI48" s="85"/>
      <c r="WTJ48" s="85"/>
      <c r="WTK48" s="85"/>
      <c r="WTL48" s="85"/>
      <c r="WTM48" s="85"/>
      <c r="WTN48" s="85"/>
      <c r="WTO48" s="85"/>
      <c r="WTP48" s="85"/>
      <c r="WTQ48" s="85"/>
      <c r="WTR48" s="85"/>
      <c r="WTS48" s="85"/>
      <c r="WTT48" s="85"/>
      <c r="WTU48" s="85"/>
      <c r="WTV48" s="85"/>
      <c r="WTW48" s="85"/>
      <c r="WTX48" s="85"/>
      <c r="WTY48" s="85"/>
      <c r="WTZ48" s="85"/>
      <c r="WUA48" s="85"/>
      <c r="WUB48" s="85"/>
      <c r="WUC48" s="85"/>
      <c r="WUD48" s="85"/>
      <c r="WUE48" s="85"/>
      <c r="WUF48" s="85"/>
      <c r="WUG48" s="85"/>
      <c r="WUH48" s="85"/>
      <c r="WUI48" s="85"/>
      <c r="WUJ48" s="85"/>
      <c r="WUK48" s="85"/>
      <c r="WUL48" s="85"/>
      <c r="WUM48" s="85"/>
      <c r="WUN48" s="85"/>
      <c r="WUO48" s="85"/>
      <c r="WUP48" s="85"/>
      <c r="WUQ48" s="85"/>
      <c r="WUR48" s="85"/>
      <c r="WUS48" s="85"/>
      <c r="WUT48" s="85"/>
      <c r="WUU48" s="85"/>
      <c r="WUV48" s="85"/>
      <c r="WUW48" s="85"/>
      <c r="WUX48" s="85"/>
      <c r="WUY48" s="85"/>
      <c r="WUZ48" s="85"/>
      <c r="WVA48" s="85"/>
      <c r="WVB48" s="85"/>
      <c r="WVC48" s="85"/>
      <c r="WVD48" s="85"/>
      <c r="WVE48" s="85"/>
      <c r="WVF48" s="85"/>
      <c r="WVG48" s="85"/>
      <c r="WVH48" s="85"/>
      <c r="WVI48" s="85"/>
      <c r="WVJ48" s="85"/>
      <c r="WVK48" s="85"/>
      <c r="WVL48" s="85"/>
      <c r="WVM48" s="85"/>
      <c r="WVN48" s="85"/>
      <c r="WVO48" s="85"/>
      <c r="WVP48" s="85"/>
      <c r="WVQ48" s="85"/>
      <c r="WVR48" s="85"/>
      <c r="WVS48" s="85"/>
      <c r="WVT48" s="85"/>
      <c r="WVU48" s="85"/>
      <c r="WVV48" s="85"/>
      <c r="WVW48" s="85"/>
      <c r="WVX48" s="85"/>
      <c r="WVY48" s="85"/>
      <c r="WVZ48" s="85"/>
      <c r="WWA48" s="85"/>
      <c r="WWB48" s="85"/>
      <c r="WWC48" s="85"/>
      <c r="WWD48" s="85"/>
      <c r="WWE48" s="85"/>
      <c r="WWF48" s="85"/>
      <c r="WWG48" s="85"/>
      <c r="WWH48" s="85"/>
      <c r="WWI48" s="85"/>
      <c r="WWJ48" s="85"/>
      <c r="WWK48" s="85"/>
      <c r="WWL48" s="85"/>
      <c r="WWM48" s="85"/>
      <c r="WWN48" s="85"/>
      <c r="WWO48" s="85"/>
      <c r="WWP48" s="85"/>
      <c r="WWQ48" s="85"/>
      <c r="WWR48" s="85"/>
      <c r="WWS48" s="85"/>
      <c r="WWT48" s="85"/>
      <c r="WWU48" s="85"/>
      <c r="WWV48" s="85"/>
      <c r="WWW48" s="85"/>
      <c r="WWX48" s="85"/>
      <c r="WWY48" s="85"/>
      <c r="WWZ48" s="85"/>
      <c r="WXA48" s="85"/>
      <c r="WXB48" s="85"/>
      <c r="WXC48" s="85"/>
      <c r="WXD48" s="85"/>
      <c r="WXE48" s="85"/>
      <c r="WXF48" s="85"/>
      <c r="WXG48" s="85"/>
      <c r="WXH48" s="85"/>
      <c r="WXI48" s="85"/>
      <c r="WXJ48" s="85"/>
      <c r="WXK48" s="85"/>
      <c r="WXL48" s="85"/>
      <c r="WXM48" s="85"/>
      <c r="WXN48" s="85"/>
      <c r="WXO48" s="85"/>
      <c r="WXP48" s="85"/>
      <c r="WXQ48" s="85"/>
      <c r="WXR48" s="85"/>
      <c r="WXS48" s="85"/>
      <c r="WXT48" s="85"/>
      <c r="WXU48" s="85"/>
      <c r="WXV48" s="85"/>
      <c r="WXW48" s="85"/>
      <c r="WXX48" s="85"/>
      <c r="WXY48" s="85"/>
      <c r="WXZ48" s="85"/>
      <c r="WYA48" s="85"/>
      <c r="WYB48" s="85"/>
      <c r="WYC48" s="85"/>
      <c r="WYD48" s="85"/>
      <c r="WYE48" s="85"/>
      <c r="WYF48" s="85"/>
      <c r="WYG48" s="85"/>
      <c r="WYH48" s="85"/>
      <c r="WYI48" s="85"/>
      <c r="WYJ48" s="85"/>
      <c r="WYK48" s="85"/>
      <c r="WYL48" s="85"/>
      <c r="WYM48" s="85"/>
      <c r="WYN48" s="85"/>
      <c r="WYO48" s="85"/>
      <c r="WYP48" s="85"/>
      <c r="WYQ48" s="85"/>
      <c r="WYR48" s="85"/>
      <c r="WYS48" s="85"/>
      <c r="WYT48" s="85"/>
      <c r="WYU48" s="85"/>
      <c r="WYV48" s="85"/>
      <c r="WYW48" s="85"/>
      <c r="WYX48" s="85"/>
      <c r="WYY48" s="85"/>
      <c r="WYZ48" s="85"/>
      <c r="WZA48" s="85"/>
      <c r="WZB48" s="85"/>
      <c r="WZC48" s="85"/>
      <c r="WZD48" s="85"/>
      <c r="WZE48" s="85"/>
      <c r="WZF48" s="85"/>
      <c r="WZG48" s="85"/>
      <c r="WZH48" s="85"/>
      <c r="WZI48" s="85"/>
      <c r="WZJ48" s="85"/>
      <c r="WZK48" s="85"/>
      <c r="WZL48" s="85"/>
      <c r="WZM48" s="85"/>
      <c r="WZN48" s="85"/>
      <c r="WZO48" s="85"/>
      <c r="WZP48" s="85"/>
      <c r="WZQ48" s="85"/>
      <c r="WZR48" s="85"/>
      <c r="WZS48" s="85"/>
      <c r="WZT48" s="85"/>
      <c r="WZU48" s="85"/>
      <c r="WZV48" s="85"/>
      <c r="WZW48" s="85"/>
      <c r="WZX48" s="85"/>
      <c r="WZY48" s="85"/>
      <c r="WZZ48" s="85"/>
      <c r="XAA48" s="85"/>
      <c r="XAB48" s="85"/>
      <c r="XAC48" s="85"/>
      <c r="XAD48" s="85"/>
      <c r="XAE48" s="85"/>
      <c r="XAF48" s="85"/>
      <c r="XAG48" s="85"/>
      <c r="XAH48" s="85"/>
      <c r="XAI48" s="85"/>
      <c r="XAJ48" s="85"/>
      <c r="XAK48" s="85"/>
      <c r="XAL48" s="85"/>
      <c r="XAM48" s="85"/>
      <c r="XAN48" s="85"/>
      <c r="XAO48" s="85"/>
      <c r="XAP48" s="85"/>
      <c r="XAQ48" s="85"/>
      <c r="XAR48" s="85"/>
      <c r="XAS48" s="85"/>
      <c r="XAT48" s="85"/>
      <c r="XAU48" s="85"/>
      <c r="XAV48" s="85"/>
      <c r="XAW48" s="85"/>
      <c r="XAX48" s="85"/>
      <c r="XAY48" s="85"/>
      <c r="XAZ48" s="85"/>
      <c r="XBA48" s="85"/>
      <c r="XBB48" s="85"/>
      <c r="XBC48" s="85"/>
      <c r="XBD48" s="85"/>
      <c r="XBE48" s="85"/>
      <c r="XBF48" s="85"/>
      <c r="XBG48" s="85"/>
      <c r="XBH48" s="85"/>
      <c r="XBI48" s="85"/>
      <c r="XBJ48" s="85"/>
      <c r="XBK48" s="85"/>
      <c r="XBL48" s="85"/>
      <c r="XBM48" s="85"/>
      <c r="XBN48" s="85"/>
      <c r="XBO48" s="85"/>
      <c r="XBP48" s="85"/>
      <c r="XBQ48" s="85"/>
      <c r="XBR48" s="85"/>
      <c r="XBS48" s="85"/>
      <c r="XBT48" s="85"/>
      <c r="XBU48" s="85"/>
      <c r="XBV48" s="85"/>
      <c r="XBW48" s="85"/>
      <c r="XBX48" s="85"/>
      <c r="XBY48" s="85"/>
      <c r="XBZ48" s="85"/>
      <c r="XCA48" s="85"/>
      <c r="XCB48" s="85"/>
      <c r="XCC48" s="85"/>
      <c r="XCD48" s="85"/>
      <c r="XCE48" s="85"/>
      <c r="XCF48" s="85"/>
      <c r="XCG48" s="85"/>
      <c r="XCH48" s="85"/>
      <c r="XCI48" s="85"/>
      <c r="XCJ48" s="85"/>
      <c r="XCK48" s="85"/>
      <c r="XCL48" s="85"/>
      <c r="XCM48" s="85"/>
      <c r="XCN48" s="85"/>
      <c r="XCO48" s="85"/>
      <c r="XCP48" s="85"/>
      <c r="XCQ48" s="85"/>
      <c r="XCR48" s="85"/>
      <c r="XCS48" s="85"/>
      <c r="XCT48" s="85"/>
      <c r="XCU48" s="85"/>
      <c r="XCV48" s="85"/>
      <c r="XCW48" s="85"/>
      <c r="XCX48" s="85"/>
      <c r="XCY48" s="85"/>
      <c r="XCZ48" s="85"/>
      <c r="XDA48" s="85"/>
      <c r="XDB48" s="85"/>
      <c r="XDC48" s="85"/>
      <c r="XDD48" s="85"/>
      <c r="XDE48" s="85"/>
      <c r="XDF48" s="85"/>
      <c r="XDG48" s="85"/>
      <c r="XDH48" s="85"/>
      <c r="XDI48" s="85"/>
      <c r="XDJ48" s="85"/>
      <c r="XDK48" s="85"/>
      <c r="XDL48" s="85"/>
      <c r="XDM48" s="85"/>
      <c r="XDN48" s="85"/>
      <c r="XDO48" s="85"/>
      <c r="XDP48" s="85"/>
      <c r="XDQ48" s="85"/>
      <c r="XDR48" s="85"/>
      <c r="XDS48" s="85"/>
      <c r="XDT48" s="85"/>
      <c r="XDU48" s="85"/>
      <c r="XDV48" s="85"/>
      <c r="XDW48" s="85"/>
      <c r="XDX48" s="85"/>
      <c r="XDY48" s="85"/>
      <c r="XDZ48" s="85"/>
      <c r="XEA48" s="85"/>
      <c r="XEB48" s="85"/>
      <c r="XEC48" s="85"/>
      <c r="XED48" s="85"/>
      <c r="XEE48" s="85"/>
      <c r="XEF48" s="85"/>
      <c r="XEG48" s="85"/>
      <c r="XEH48" s="85"/>
      <c r="XEI48" s="85"/>
      <c r="XEJ48" s="85"/>
      <c r="XEK48" s="85"/>
      <c r="XEL48" s="85"/>
      <c r="XEM48" s="85"/>
      <c r="XEN48" s="85"/>
      <c r="XEO48" s="85"/>
      <c r="XEP48" s="85"/>
      <c r="XEQ48" s="85"/>
      <c r="XER48" s="85"/>
      <c r="XES48" s="85"/>
      <c r="XET48" s="85"/>
      <c r="XEU48" s="85"/>
      <c r="XEV48" s="85"/>
      <c r="XEW48" s="85"/>
      <c r="XEX48" s="85"/>
      <c r="XEY48" s="85"/>
      <c r="XEZ48" s="85"/>
      <c r="XFA48" s="85"/>
      <c r="XFB48" s="85"/>
      <c r="XFC48" s="85"/>
      <c r="XFD48" s="86"/>
    </row>
    <row r="49" spans="1:16384" s="65" customFormat="1" ht="28.5" customHeight="1">
      <c r="A49" s="88"/>
      <c r="B49" s="88"/>
      <c r="C49" s="166"/>
      <c r="D49" s="88"/>
      <c r="E49" s="89"/>
      <c r="F49" s="89"/>
      <c r="G49" s="84"/>
      <c r="H49" s="84"/>
      <c r="I49" s="84"/>
      <c r="J49" s="84"/>
      <c r="K49" s="84"/>
      <c r="L49" s="84"/>
      <c r="M49" s="89"/>
      <c r="N49" s="89"/>
      <c r="O49" s="335"/>
      <c r="P49" s="84"/>
      <c r="Q49" s="166"/>
      <c r="R49" s="167"/>
      <c r="S49" s="84"/>
      <c r="T49" s="84"/>
      <c r="U49" s="84"/>
      <c r="V49" s="84"/>
      <c r="W49" s="84"/>
      <c r="X49" s="84"/>
      <c r="Y49" s="87"/>
      <c r="Z49" s="90"/>
      <c r="AA49" s="90"/>
      <c r="AB49" s="64"/>
      <c r="AC49" s="64"/>
      <c r="AD49" s="64"/>
      <c r="AE49" s="64"/>
      <c r="AF49" s="64"/>
      <c r="AG49" s="64"/>
      <c r="AH49" s="64"/>
      <c r="AI49" s="64"/>
      <c r="AJ49" s="64"/>
      <c r="AK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c r="CY49" s="85"/>
      <c r="CZ49" s="85"/>
      <c r="DA49" s="85"/>
      <c r="DB49" s="85"/>
      <c r="DC49" s="85"/>
      <c r="DD49" s="85"/>
      <c r="DE49" s="85"/>
      <c r="DF49" s="85"/>
      <c r="DG49" s="85"/>
      <c r="DH49" s="85"/>
      <c r="DI49" s="85"/>
      <c r="DJ49" s="85"/>
      <c r="DK49" s="85"/>
      <c r="DL49" s="85"/>
      <c r="DM49" s="85"/>
      <c r="DN49" s="85"/>
      <c r="DO49" s="85"/>
      <c r="DP49" s="85"/>
      <c r="DQ49" s="85"/>
      <c r="DR49" s="85"/>
      <c r="DS49" s="85"/>
      <c r="DT49" s="85"/>
      <c r="DU49" s="85"/>
      <c r="DV49" s="85"/>
      <c r="DW49" s="85"/>
      <c r="DX49" s="85"/>
      <c r="DY49" s="85"/>
      <c r="DZ49" s="85"/>
      <c r="EA49" s="85"/>
      <c r="EB49" s="85"/>
      <c r="EC49" s="85"/>
      <c r="ED49" s="85"/>
      <c r="EE49" s="85"/>
      <c r="EF49" s="85"/>
      <c r="EG49" s="85"/>
      <c r="EH49" s="85"/>
      <c r="EI49" s="85"/>
      <c r="EJ49" s="85"/>
      <c r="EK49" s="85"/>
      <c r="EL49" s="85"/>
      <c r="EM49" s="85"/>
      <c r="EN49" s="85"/>
      <c r="EO49" s="85"/>
      <c r="EP49" s="85"/>
      <c r="EQ49" s="85"/>
      <c r="ER49" s="85"/>
      <c r="ES49" s="85"/>
      <c r="ET49" s="85"/>
      <c r="EU49" s="85"/>
      <c r="EV49" s="85"/>
      <c r="EW49" s="85"/>
      <c r="EX49" s="85"/>
      <c r="EY49" s="85"/>
      <c r="EZ49" s="85"/>
      <c r="FA49" s="85"/>
      <c r="FB49" s="85"/>
      <c r="FC49" s="85"/>
      <c r="FD49" s="85"/>
      <c r="FE49" s="85"/>
      <c r="FF49" s="85"/>
      <c r="FG49" s="85"/>
      <c r="FH49" s="85"/>
      <c r="FI49" s="85"/>
      <c r="FJ49" s="85"/>
      <c r="FK49" s="85"/>
      <c r="FL49" s="85"/>
      <c r="FM49" s="85"/>
      <c r="FN49" s="85"/>
      <c r="FO49" s="85"/>
      <c r="FP49" s="85"/>
      <c r="FQ49" s="85"/>
      <c r="FR49" s="85"/>
      <c r="FS49" s="85"/>
      <c r="FT49" s="85"/>
      <c r="FU49" s="85"/>
      <c r="FV49" s="85"/>
      <c r="FW49" s="85"/>
      <c r="FX49" s="85"/>
      <c r="FY49" s="85"/>
      <c r="FZ49" s="85"/>
      <c r="GA49" s="85"/>
      <c r="GB49" s="85"/>
      <c r="GC49" s="85"/>
      <c r="GD49" s="85"/>
      <c r="GE49" s="85"/>
      <c r="GF49" s="85"/>
      <c r="GG49" s="85"/>
      <c r="GH49" s="85"/>
      <c r="GI49" s="85"/>
      <c r="GJ49" s="85"/>
      <c r="GK49" s="85"/>
      <c r="GL49" s="85"/>
      <c r="GM49" s="85"/>
      <c r="GN49" s="85"/>
      <c r="GO49" s="85"/>
      <c r="GP49" s="85"/>
      <c r="GQ49" s="85"/>
      <c r="GR49" s="85"/>
      <c r="GS49" s="85"/>
      <c r="GT49" s="85"/>
      <c r="GU49" s="85"/>
      <c r="GV49" s="85"/>
      <c r="GW49" s="85"/>
      <c r="GX49" s="85"/>
      <c r="GY49" s="85"/>
      <c r="GZ49" s="85"/>
      <c r="HA49" s="85"/>
      <c r="HB49" s="85"/>
      <c r="HC49" s="85"/>
      <c r="HD49" s="85"/>
      <c r="HE49" s="85"/>
      <c r="HF49" s="85"/>
      <c r="HG49" s="85"/>
      <c r="HH49" s="85"/>
      <c r="HI49" s="85"/>
      <c r="HJ49" s="85"/>
      <c r="HK49" s="85"/>
      <c r="HL49" s="85"/>
      <c r="HM49" s="85"/>
      <c r="HN49" s="85"/>
      <c r="HO49" s="85"/>
      <c r="HP49" s="85"/>
      <c r="HQ49" s="85"/>
      <c r="HR49" s="85"/>
      <c r="HS49" s="85"/>
      <c r="HT49" s="85"/>
      <c r="HU49" s="85"/>
      <c r="HV49" s="85"/>
      <c r="HW49" s="85"/>
      <c r="HX49" s="85"/>
      <c r="HY49" s="85"/>
      <c r="HZ49" s="85"/>
      <c r="IA49" s="85"/>
      <c r="IB49" s="85"/>
      <c r="IC49" s="85"/>
      <c r="ID49" s="85"/>
      <c r="IE49" s="85"/>
      <c r="IF49" s="85"/>
      <c r="IG49" s="85"/>
      <c r="IH49" s="85"/>
      <c r="II49" s="85"/>
      <c r="IJ49" s="85"/>
      <c r="IK49" s="85"/>
      <c r="IL49" s="85"/>
      <c r="IM49" s="85"/>
      <c r="IN49" s="85"/>
      <c r="IO49" s="85"/>
      <c r="IP49" s="85"/>
      <c r="IQ49" s="85"/>
      <c r="IR49" s="85"/>
      <c r="IS49" s="85"/>
      <c r="IT49" s="85"/>
      <c r="IU49" s="85"/>
      <c r="IV49" s="85"/>
      <c r="IW49" s="85"/>
      <c r="IX49" s="85"/>
      <c r="IY49" s="85"/>
      <c r="IZ49" s="85"/>
      <c r="JA49" s="85"/>
      <c r="JB49" s="85"/>
      <c r="JC49" s="85"/>
      <c r="JD49" s="85"/>
      <c r="JE49" s="85"/>
      <c r="JF49" s="85"/>
      <c r="JG49" s="85"/>
      <c r="JH49" s="85"/>
      <c r="JI49" s="85"/>
      <c r="JJ49" s="85"/>
      <c r="JK49" s="85"/>
      <c r="JL49" s="85"/>
      <c r="JM49" s="85"/>
      <c r="JN49" s="85"/>
      <c r="JO49" s="85"/>
      <c r="JP49" s="85"/>
      <c r="JQ49" s="85"/>
      <c r="JR49" s="85"/>
      <c r="JS49" s="85"/>
      <c r="JT49" s="85"/>
      <c r="JU49" s="85"/>
      <c r="JV49" s="85"/>
      <c r="JW49" s="85"/>
      <c r="JX49" s="85"/>
      <c r="JY49" s="85"/>
      <c r="JZ49" s="85"/>
      <c r="KA49" s="85"/>
      <c r="KB49" s="85"/>
      <c r="KC49" s="85"/>
      <c r="KD49" s="85"/>
      <c r="KE49" s="85"/>
      <c r="KF49" s="85"/>
      <c r="KG49" s="85"/>
      <c r="KH49" s="85"/>
      <c r="KI49" s="85"/>
      <c r="KJ49" s="85"/>
      <c r="KK49" s="85"/>
      <c r="KL49" s="85"/>
      <c r="KM49" s="85"/>
      <c r="KN49" s="85"/>
      <c r="KO49" s="85"/>
      <c r="KP49" s="85"/>
      <c r="KQ49" s="85"/>
      <c r="KR49" s="85"/>
      <c r="KS49" s="85"/>
      <c r="KT49" s="85"/>
      <c r="KU49" s="85"/>
      <c r="KV49" s="85"/>
      <c r="KW49" s="85"/>
      <c r="KX49" s="85"/>
      <c r="KY49" s="85"/>
      <c r="KZ49" s="85"/>
      <c r="LA49" s="85"/>
      <c r="LB49" s="85"/>
      <c r="LC49" s="85"/>
      <c r="LD49" s="85"/>
      <c r="LE49" s="85"/>
      <c r="LF49" s="85"/>
      <c r="LG49" s="85"/>
      <c r="LH49" s="85"/>
      <c r="LI49" s="85"/>
      <c r="LJ49" s="85"/>
      <c r="LK49" s="85"/>
      <c r="LL49" s="85"/>
      <c r="LM49" s="85"/>
      <c r="LN49" s="85"/>
      <c r="LO49" s="85"/>
      <c r="LP49" s="85"/>
      <c r="LQ49" s="85"/>
      <c r="LR49" s="85"/>
      <c r="LS49" s="85"/>
      <c r="LT49" s="85"/>
      <c r="LU49" s="85"/>
      <c r="LV49" s="85"/>
      <c r="LW49" s="85"/>
      <c r="LX49" s="85"/>
      <c r="LY49" s="85"/>
      <c r="LZ49" s="85"/>
      <c r="MA49" s="85"/>
      <c r="MB49" s="85"/>
      <c r="MC49" s="85"/>
      <c r="MD49" s="85"/>
      <c r="ME49" s="85"/>
      <c r="MF49" s="85"/>
      <c r="MG49" s="85"/>
      <c r="MH49" s="85"/>
      <c r="MI49" s="85"/>
      <c r="MJ49" s="85"/>
      <c r="MK49" s="85"/>
      <c r="ML49" s="85"/>
      <c r="MM49" s="85"/>
      <c r="MN49" s="85"/>
      <c r="MO49" s="85"/>
      <c r="MP49" s="85"/>
      <c r="MQ49" s="85"/>
      <c r="MR49" s="85"/>
      <c r="MS49" s="85"/>
      <c r="MT49" s="85"/>
      <c r="MU49" s="85"/>
      <c r="MV49" s="85"/>
      <c r="MW49" s="85"/>
      <c r="MX49" s="85"/>
      <c r="MY49" s="85"/>
      <c r="MZ49" s="85"/>
      <c r="NA49" s="85"/>
      <c r="NB49" s="85"/>
      <c r="NC49" s="85"/>
      <c r="ND49" s="85"/>
      <c r="NE49" s="85"/>
      <c r="NF49" s="85"/>
      <c r="NG49" s="85"/>
      <c r="NH49" s="85"/>
      <c r="NI49" s="85"/>
      <c r="NJ49" s="85"/>
      <c r="NK49" s="85"/>
      <c r="NL49" s="85"/>
      <c r="NM49" s="85"/>
      <c r="NN49" s="85"/>
      <c r="NO49" s="85"/>
      <c r="NP49" s="85"/>
      <c r="NQ49" s="85"/>
      <c r="NR49" s="85"/>
      <c r="NS49" s="85"/>
      <c r="NT49" s="85"/>
      <c r="NU49" s="85"/>
      <c r="NV49" s="85"/>
      <c r="NW49" s="85"/>
      <c r="NX49" s="85"/>
      <c r="NY49" s="85"/>
      <c r="NZ49" s="85"/>
      <c r="OA49" s="85"/>
      <c r="OB49" s="85"/>
      <c r="OC49" s="85"/>
      <c r="OD49" s="85"/>
      <c r="OE49" s="85"/>
      <c r="OF49" s="85"/>
      <c r="OG49" s="85"/>
      <c r="OH49" s="85"/>
      <c r="OI49" s="85"/>
      <c r="OJ49" s="85"/>
      <c r="OK49" s="85"/>
      <c r="OL49" s="85"/>
      <c r="OM49" s="85"/>
      <c r="ON49" s="85"/>
      <c r="OO49" s="85"/>
      <c r="OP49" s="85"/>
      <c r="OQ49" s="85"/>
      <c r="OR49" s="85"/>
      <c r="OS49" s="85"/>
      <c r="OT49" s="85"/>
      <c r="OU49" s="85"/>
      <c r="OV49" s="85"/>
      <c r="OW49" s="85"/>
      <c r="OX49" s="85"/>
      <c r="OY49" s="85"/>
      <c r="OZ49" s="85"/>
      <c r="PA49" s="85"/>
      <c r="PB49" s="85"/>
      <c r="PC49" s="85"/>
      <c r="PD49" s="85"/>
      <c r="PE49" s="85"/>
      <c r="PF49" s="85"/>
      <c r="PG49" s="85"/>
      <c r="PH49" s="85"/>
      <c r="PI49" s="85"/>
      <c r="PJ49" s="85"/>
      <c r="PK49" s="85"/>
      <c r="PL49" s="85"/>
      <c r="PM49" s="85"/>
      <c r="PN49" s="85"/>
      <c r="PO49" s="85"/>
      <c r="PP49" s="85"/>
      <c r="PQ49" s="85"/>
      <c r="PR49" s="85"/>
      <c r="PS49" s="85"/>
      <c r="PT49" s="85"/>
      <c r="PU49" s="85"/>
      <c r="PV49" s="85"/>
      <c r="PW49" s="85"/>
      <c r="PX49" s="85"/>
      <c r="PY49" s="85"/>
      <c r="PZ49" s="85"/>
      <c r="QA49" s="85"/>
      <c r="QB49" s="85"/>
      <c r="QC49" s="85"/>
      <c r="QD49" s="85"/>
      <c r="QE49" s="85"/>
      <c r="QF49" s="85"/>
      <c r="QG49" s="85"/>
      <c r="QH49" s="85"/>
      <c r="QI49" s="85"/>
      <c r="QJ49" s="85"/>
      <c r="QK49" s="85"/>
      <c r="QL49" s="85"/>
      <c r="QM49" s="85"/>
      <c r="QN49" s="85"/>
      <c r="QO49" s="85"/>
      <c r="QP49" s="85"/>
      <c r="QQ49" s="85"/>
      <c r="QR49" s="85"/>
      <c r="QS49" s="85"/>
      <c r="QT49" s="85"/>
      <c r="QU49" s="85"/>
      <c r="QV49" s="85"/>
      <c r="QW49" s="85"/>
      <c r="QX49" s="85"/>
      <c r="QY49" s="85"/>
      <c r="QZ49" s="85"/>
      <c r="RA49" s="85"/>
      <c r="RB49" s="85"/>
      <c r="RC49" s="85"/>
      <c r="RD49" s="85"/>
      <c r="RE49" s="85"/>
      <c r="RF49" s="85"/>
      <c r="RG49" s="85"/>
      <c r="RH49" s="85"/>
      <c r="RI49" s="85"/>
      <c r="RJ49" s="85"/>
      <c r="RK49" s="85"/>
      <c r="RL49" s="85"/>
      <c r="RM49" s="85"/>
      <c r="RN49" s="85"/>
      <c r="RO49" s="85"/>
      <c r="RP49" s="85"/>
      <c r="RQ49" s="85"/>
      <c r="RR49" s="85"/>
      <c r="RS49" s="85"/>
      <c r="RT49" s="85"/>
      <c r="RU49" s="85"/>
      <c r="RV49" s="85"/>
      <c r="RW49" s="85"/>
      <c r="RX49" s="85"/>
      <c r="RY49" s="85"/>
      <c r="RZ49" s="85"/>
      <c r="SA49" s="85"/>
      <c r="SB49" s="85"/>
      <c r="SC49" s="85"/>
      <c r="SD49" s="85"/>
      <c r="SE49" s="85"/>
      <c r="SF49" s="85"/>
      <c r="SG49" s="85"/>
      <c r="SH49" s="85"/>
      <c r="SI49" s="85"/>
      <c r="SJ49" s="85"/>
      <c r="SK49" s="85"/>
      <c r="SL49" s="85"/>
      <c r="SM49" s="85"/>
      <c r="SN49" s="85"/>
      <c r="SO49" s="85"/>
      <c r="SP49" s="85"/>
      <c r="SQ49" s="85"/>
      <c r="SR49" s="85"/>
      <c r="SS49" s="85"/>
      <c r="ST49" s="85"/>
      <c r="SU49" s="85"/>
      <c r="SV49" s="85"/>
      <c r="SW49" s="85"/>
      <c r="SX49" s="85"/>
      <c r="SY49" s="85"/>
      <c r="SZ49" s="85"/>
      <c r="TA49" s="85"/>
      <c r="TB49" s="85"/>
      <c r="TC49" s="85"/>
      <c r="TD49" s="85"/>
      <c r="TE49" s="85"/>
      <c r="TF49" s="85"/>
      <c r="TG49" s="85"/>
      <c r="TH49" s="85"/>
      <c r="TI49" s="85"/>
      <c r="TJ49" s="85"/>
      <c r="TK49" s="85"/>
      <c r="TL49" s="85"/>
      <c r="TM49" s="85"/>
      <c r="TN49" s="85"/>
      <c r="TO49" s="85"/>
      <c r="TP49" s="85"/>
      <c r="TQ49" s="85"/>
      <c r="TR49" s="85"/>
      <c r="TS49" s="85"/>
      <c r="TT49" s="85"/>
      <c r="TU49" s="85"/>
      <c r="TV49" s="85"/>
      <c r="TW49" s="85"/>
      <c r="TX49" s="85"/>
      <c r="TY49" s="85"/>
      <c r="TZ49" s="85"/>
      <c r="UA49" s="85"/>
      <c r="UB49" s="85"/>
      <c r="UC49" s="85"/>
      <c r="UD49" s="85"/>
      <c r="UE49" s="85"/>
      <c r="UF49" s="85"/>
      <c r="UG49" s="85"/>
      <c r="UH49" s="85"/>
      <c r="UI49" s="85"/>
      <c r="UJ49" s="85"/>
      <c r="UK49" s="85"/>
      <c r="UL49" s="85"/>
      <c r="UM49" s="85"/>
      <c r="UN49" s="85"/>
      <c r="UO49" s="85"/>
      <c r="UP49" s="85"/>
      <c r="UQ49" s="85"/>
      <c r="UR49" s="85"/>
      <c r="US49" s="85"/>
      <c r="UT49" s="85"/>
      <c r="UU49" s="85"/>
      <c r="UV49" s="85"/>
      <c r="UW49" s="85"/>
      <c r="UX49" s="85"/>
      <c r="UY49" s="85"/>
      <c r="UZ49" s="85"/>
      <c r="VA49" s="85"/>
      <c r="VB49" s="85"/>
      <c r="VC49" s="85"/>
      <c r="VD49" s="85"/>
      <c r="VE49" s="85"/>
      <c r="VF49" s="85"/>
      <c r="VG49" s="85"/>
      <c r="VH49" s="85"/>
      <c r="VI49" s="85"/>
      <c r="VJ49" s="85"/>
      <c r="VK49" s="85"/>
      <c r="VL49" s="85"/>
      <c r="VM49" s="85"/>
      <c r="VN49" s="85"/>
      <c r="VO49" s="85"/>
      <c r="VP49" s="85"/>
      <c r="VQ49" s="85"/>
      <c r="VR49" s="85"/>
      <c r="VS49" s="85"/>
      <c r="VT49" s="85"/>
      <c r="VU49" s="85"/>
      <c r="VV49" s="85"/>
      <c r="VW49" s="85"/>
      <c r="VX49" s="85"/>
      <c r="VY49" s="85"/>
      <c r="VZ49" s="85"/>
      <c r="WA49" s="85"/>
      <c r="WB49" s="85"/>
      <c r="WC49" s="85"/>
      <c r="WD49" s="85"/>
      <c r="WE49" s="85"/>
      <c r="WF49" s="85"/>
      <c r="WG49" s="85"/>
      <c r="WH49" s="85"/>
      <c r="WI49" s="85"/>
      <c r="WJ49" s="85"/>
      <c r="WK49" s="85"/>
      <c r="WL49" s="85"/>
      <c r="WM49" s="85"/>
      <c r="WN49" s="85"/>
      <c r="WO49" s="85"/>
      <c r="WP49" s="85"/>
      <c r="WQ49" s="85"/>
      <c r="WR49" s="85"/>
      <c r="WS49" s="85"/>
      <c r="WT49" s="85"/>
      <c r="WU49" s="85"/>
      <c r="WV49" s="85"/>
      <c r="WW49" s="85"/>
      <c r="WX49" s="85"/>
      <c r="WY49" s="85"/>
      <c r="WZ49" s="85"/>
      <c r="XA49" s="85"/>
      <c r="XB49" s="85"/>
      <c r="XC49" s="85"/>
      <c r="XD49" s="85"/>
      <c r="XE49" s="85"/>
      <c r="XF49" s="85"/>
      <c r="XG49" s="85"/>
      <c r="XH49" s="85"/>
      <c r="XI49" s="85"/>
      <c r="XJ49" s="85"/>
      <c r="XK49" s="85"/>
      <c r="XL49" s="85"/>
      <c r="XM49" s="85"/>
      <c r="XN49" s="85"/>
      <c r="XO49" s="85"/>
      <c r="XP49" s="85"/>
      <c r="XQ49" s="85"/>
      <c r="XR49" s="85"/>
      <c r="XS49" s="85"/>
      <c r="XT49" s="85"/>
      <c r="XU49" s="85"/>
      <c r="XV49" s="85"/>
      <c r="XW49" s="85"/>
      <c r="XX49" s="85"/>
      <c r="XY49" s="85"/>
      <c r="XZ49" s="85"/>
      <c r="YA49" s="85"/>
      <c r="YB49" s="85"/>
      <c r="YC49" s="85"/>
      <c r="YD49" s="85"/>
      <c r="YE49" s="85"/>
      <c r="YF49" s="85"/>
      <c r="YG49" s="85"/>
      <c r="YH49" s="85"/>
      <c r="YI49" s="85"/>
      <c r="YJ49" s="85"/>
      <c r="YK49" s="85"/>
      <c r="YL49" s="85"/>
      <c r="YM49" s="85"/>
      <c r="YN49" s="85"/>
      <c r="YO49" s="85"/>
      <c r="YP49" s="85"/>
      <c r="YQ49" s="85"/>
      <c r="YR49" s="85"/>
      <c r="YS49" s="85"/>
      <c r="YT49" s="85"/>
      <c r="YU49" s="85"/>
      <c r="YV49" s="85"/>
      <c r="YW49" s="85"/>
      <c r="YX49" s="85"/>
      <c r="YY49" s="85"/>
      <c r="YZ49" s="85"/>
      <c r="ZA49" s="85"/>
      <c r="ZB49" s="85"/>
      <c r="ZC49" s="85"/>
      <c r="ZD49" s="85"/>
      <c r="ZE49" s="85"/>
      <c r="ZF49" s="85"/>
      <c r="ZG49" s="85"/>
      <c r="ZH49" s="85"/>
      <c r="ZI49" s="85"/>
      <c r="ZJ49" s="85"/>
      <c r="ZK49" s="85"/>
      <c r="ZL49" s="85"/>
      <c r="ZM49" s="85"/>
      <c r="ZN49" s="85"/>
      <c r="ZO49" s="85"/>
      <c r="ZP49" s="85"/>
      <c r="ZQ49" s="85"/>
      <c r="ZR49" s="85"/>
      <c r="ZS49" s="85"/>
      <c r="ZT49" s="85"/>
      <c r="ZU49" s="85"/>
      <c r="ZV49" s="85"/>
      <c r="ZW49" s="85"/>
      <c r="ZX49" s="85"/>
      <c r="ZY49" s="85"/>
      <c r="ZZ49" s="85"/>
      <c r="AAA49" s="85"/>
      <c r="AAB49" s="85"/>
      <c r="AAC49" s="85"/>
      <c r="AAD49" s="85"/>
      <c r="AAE49" s="85"/>
      <c r="AAF49" s="85"/>
      <c r="AAG49" s="85"/>
      <c r="AAH49" s="85"/>
      <c r="AAI49" s="85"/>
      <c r="AAJ49" s="85"/>
      <c r="AAK49" s="85"/>
      <c r="AAL49" s="85"/>
      <c r="AAM49" s="85"/>
      <c r="AAN49" s="85"/>
      <c r="AAO49" s="85"/>
      <c r="AAP49" s="85"/>
      <c r="AAQ49" s="85"/>
      <c r="AAR49" s="85"/>
      <c r="AAS49" s="85"/>
      <c r="AAT49" s="85"/>
      <c r="AAU49" s="85"/>
      <c r="AAV49" s="85"/>
      <c r="AAW49" s="85"/>
      <c r="AAX49" s="85"/>
      <c r="AAY49" s="85"/>
      <c r="AAZ49" s="85"/>
      <c r="ABA49" s="85"/>
      <c r="ABB49" s="85"/>
      <c r="ABC49" s="85"/>
      <c r="ABD49" s="85"/>
      <c r="ABE49" s="85"/>
      <c r="ABF49" s="85"/>
      <c r="ABG49" s="85"/>
      <c r="ABH49" s="85"/>
      <c r="ABI49" s="85"/>
      <c r="ABJ49" s="85"/>
      <c r="ABK49" s="85"/>
      <c r="ABL49" s="85"/>
      <c r="ABM49" s="85"/>
      <c r="ABN49" s="85"/>
      <c r="ABO49" s="85"/>
      <c r="ABP49" s="85"/>
      <c r="ABQ49" s="85"/>
      <c r="ABR49" s="85"/>
      <c r="ABS49" s="85"/>
      <c r="ABT49" s="85"/>
      <c r="ABU49" s="85"/>
      <c r="ABV49" s="85"/>
      <c r="ABW49" s="85"/>
      <c r="ABX49" s="85"/>
      <c r="ABY49" s="85"/>
      <c r="ABZ49" s="85"/>
      <c r="ACA49" s="85"/>
      <c r="ACB49" s="85"/>
      <c r="ACC49" s="85"/>
      <c r="ACD49" s="85"/>
      <c r="ACE49" s="85"/>
      <c r="ACF49" s="85"/>
      <c r="ACG49" s="85"/>
      <c r="ACH49" s="85"/>
      <c r="ACI49" s="85"/>
      <c r="ACJ49" s="85"/>
      <c r="ACK49" s="85"/>
      <c r="ACL49" s="85"/>
      <c r="ACM49" s="85"/>
      <c r="ACN49" s="85"/>
      <c r="ACO49" s="85"/>
      <c r="ACP49" s="85"/>
      <c r="ACQ49" s="85"/>
      <c r="ACR49" s="85"/>
      <c r="ACS49" s="85"/>
      <c r="ACT49" s="85"/>
      <c r="ACU49" s="85"/>
      <c r="ACV49" s="85"/>
      <c r="ACW49" s="85"/>
      <c r="ACX49" s="85"/>
      <c r="ACY49" s="85"/>
      <c r="ACZ49" s="85"/>
      <c r="ADA49" s="85"/>
      <c r="ADB49" s="85"/>
      <c r="ADC49" s="85"/>
      <c r="ADD49" s="85"/>
      <c r="ADE49" s="85"/>
      <c r="ADF49" s="85"/>
      <c r="ADG49" s="85"/>
      <c r="ADH49" s="85"/>
      <c r="ADI49" s="85"/>
      <c r="ADJ49" s="85"/>
      <c r="ADK49" s="85"/>
      <c r="ADL49" s="85"/>
      <c r="ADM49" s="85"/>
      <c r="ADN49" s="85"/>
      <c r="ADO49" s="85"/>
      <c r="ADP49" s="85"/>
      <c r="ADQ49" s="85"/>
      <c r="ADR49" s="85"/>
      <c r="ADS49" s="85"/>
      <c r="ADT49" s="85"/>
      <c r="ADU49" s="85"/>
      <c r="ADV49" s="85"/>
      <c r="ADW49" s="85"/>
      <c r="ADX49" s="85"/>
      <c r="ADY49" s="85"/>
      <c r="ADZ49" s="85"/>
      <c r="AEA49" s="85"/>
      <c r="AEB49" s="85"/>
      <c r="AEC49" s="85"/>
      <c r="AED49" s="85"/>
      <c r="AEE49" s="85"/>
      <c r="AEF49" s="85"/>
      <c r="AEG49" s="85"/>
      <c r="AEH49" s="85"/>
      <c r="AEI49" s="85"/>
      <c r="AEJ49" s="85"/>
      <c r="AEK49" s="85"/>
      <c r="AEL49" s="85"/>
      <c r="AEM49" s="85"/>
      <c r="AEN49" s="85"/>
      <c r="AEO49" s="85"/>
      <c r="AEP49" s="85"/>
      <c r="AEQ49" s="85"/>
      <c r="AER49" s="85"/>
      <c r="AES49" s="85"/>
      <c r="AET49" s="85"/>
      <c r="AEU49" s="85"/>
      <c r="AEV49" s="85"/>
      <c r="AEW49" s="85"/>
      <c r="AEX49" s="85"/>
      <c r="AEY49" s="85"/>
      <c r="AEZ49" s="85"/>
      <c r="AFA49" s="85"/>
      <c r="AFB49" s="85"/>
      <c r="AFC49" s="85"/>
      <c r="AFD49" s="85"/>
      <c r="AFE49" s="85"/>
      <c r="AFF49" s="85"/>
      <c r="AFG49" s="85"/>
      <c r="AFH49" s="85"/>
      <c r="AFI49" s="85"/>
      <c r="AFJ49" s="85"/>
      <c r="AFK49" s="85"/>
      <c r="AFL49" s="85"/>
      <c r="AFM49" s="85"/>
      <c r="AFN49" s="85"/>
      <c r="AFO49" s="85"/>
      <c r="AFP49" s="85"/>
      <c r="AFQ49" s="85"/>
      <c r="AFR49" s="85"/>
      <c r="AFS49" s="85"/>
      <c r="AFT49" s="85"/>
      <c r="AFU49" s="85"/>
      <c r="AFV49" s="85"/>
      <c r="AFW49" s="85"/>
      <c r="AFX49" s="85"/>
      <c r="AFY49" s="85"/>
      <c r="AFZ49" s="85"/>
      <c r="AGA49" s="85"/>
      <c r="AGB49" s="85"/>
      <c r="AGC49" s="85"/>
      <c r="AGD49" s="85"/>
      <c r="AGE49" s="85"/>
      <c r="AGF49" s="85"/>
      <c r="AGG49" s="85"/>
      <c r="AGH49" s="85"/>
      <c r="AGI49" s="85"/>
      <c r="AGJ49" s="85"/>
      <c r="AGK49" s="85"/>
      <c r="AGL49" s="85"/>
      <c r="AGM49" s="85"/>
      <c r="AGN49" s="85"/>
      <c r="AGO49" s="85"/>
      <c r="AGP49" s="85"/>
      <c r="AGQ49" s="85"/>
      <c r="AGR49" s="85"/>
      <c r="AGS49" s="85"/>
      <c r="AGT49" s="85"/>
      <c r="AGU49" s="85"/>
      <c r="AGV49" s="85"/>
      <c r="AGW49" s="85"/>
      <c r="AGX49" s="85"/>
      <c r="AGY49" s="85"/>
      <c r="AGZ49" s="85"/>
      <c r="AHA49" s="85"/>
      <c r="AHB49" s="85"/>
      <c r="AHC49" s="85"/>
      <c r="AHD49" s="85"/>
      <c r="AHE49" s="85"/>
      <c r="AHF49" s="85"/>
      <c r="AHG49" s="85"/>
      <c r="AHH49" s="85"/>
      <c r="AHI49" s="85"/>
      <c r="AHJ49" s="85"/>
      <c r="AHK49" s="85"/>
      <c r="AHL49" s="85"/>
      <c r="AHM49" s="85"/>
      <c r="AHN49" s="85"/>
      <c r="AHO49" s="85"/>
      <c r="AHP49" s="85"/>
      <c r="AHQ49" s="85"/>
      <c r="AHR49" s="85"/>
      <c r="AHS49" s="85"/>
      <c r="AHT49" s="85"/>
      <c r="AHU49" s="85"/>
      <c r="AHV49" s="85"/>
      <c r="AHW49" s="85"/>
      <c r="AHX49" s="85"/>
      <c r="AHY49" s="85"/>
      <c r="AHZ49" s="85"/>
      <c r="AIA49" s="85"/>
      <c r="AIB49" s="85"/>
      <c r="AIC49" s="85"/>
      <c r="AID49" s="85"/>
      <c r="AIE49" s="85"/>
      <c r="AIF49" s="85"/>
      <c r="AIG49" s="85"/>
      <c r="AIH49" s="85"/>
      <c r="AII49" s="85"/>
      <c r="AIJ49" s="85"/>
      <c r="AIK49" s="85"/>
      <c r="AIL49" s="85"/>
      <c r="AIM49" s="85"/>
      <c r="AIN49" s="85"/>
      <c r="AIO49" s="85"/>
      <c r="AIP49" s="85"/>
      <c r="AIQ49" s="85"/>
      <c r="AIR49" s="85"/>
      <c r="AIS49" s="85"/>
      <c r="AIT49" s="85"/>
      <c r="AIU49" s="85"/>
      <c r="AIV49" s="85"/>
      <c r="AIW49" s="85"/>
      <c r="AIX49" s="85"/>
      <c r="AIY49" s="85"/>
      <c r="AIZ49" s="85"/>
      <c r="AJA49" s="85"/>
      <c r="AJB49" s="85"/>
      <c r="AJC49" s="85"/>
      <c r="AJD49" s="85"/>
      <c r="AJE49" s="85"/>
      <c r="AJF49" s="85"/>
      <c r="AJG49" s="85"/>
      <c r="AJH49" s="85"/>
      <c r="AJI49" s="85"/>
      <c r="AJJ49" s="85"/>
      <c r="AJK49" s="85"/>
      <c r="AJL49" s="85"/>
      <c r="AJM49" s="85"/>
      <c r="AJN49" s="85"/>
      <c r="AJO49" s="85"/>
      <c r="AJP49" s="85"/>
      <c r="AJQ49" s="85"/>
      <c r="AJR49" s="85"/>
      <c r="AJS49" s="85"/>
      <c r="AJT49" s="85"/>
      <c r="AJU49" s="85"/>
      <c r="AJV49" s="85"/>
      <c r="AJW49" s="85"/>
      <c r="AJX49" s="85"/>
      <c r="AJY49" s="85"/>
      <c r="AJZ49" s="85"/>
      <c r="AKA49" s="85"/>
      <c r="AKB49" s="85"/>
      <c r="AKC49" s="85"/>
      <c r="AKD49" s="85"/>
      <c r="AKE49" s="85"/>
      <c r="AKF49" s="85"/>
      <c r="AKG49" s="85"/>
      <c r="AKH49" s="85"/>
      <c r="AKI49" s="85"/>
      <c r="AKJ49" s="85"/>
      <c r="AKK49" s="85"/>
      <c r="AKL49" s="85"/>
      <c r="AKM49" s="85"/>
      <c r="AKN49" s="85"/>
      <c r="AKO49" s="85"/>
      <c r="AKP49" s="85"/>
      <c r="AKQ49" s="85"/>
      <c r="AKR49" s="85"/>
      <c r="AKS49" s="85"/>
      <c r="AKT49" s="85"/>
      <c r="AKU49" s="85"/>
      <c r="AKV49" s="85"/>
      <c r="AKW49" s="85"/>
      <c r="AKX49" s="85"/>
      <c r="AKY49" s="85"/>
      <c r="AKZ49" s="85"/>
      <c r="ALA49" s="85"/>
      <c r="ALB49" s="85"/>
      <c r="ALC49" s="85"/>
      <c r="ALD49" s="85"/>
      <c r="ALE49" s="85"/>
      <c r="ALF49" s="85"/>
      <c r="ALG49" s="85"/>
      <c r="ALH49" s="85"/>
      <c r="ALI49" s="85"/>
      <c r="ALJ49" s="85"/>
      <c r="ALK49" s="85"/>
      <c r="ALL49" s="85"/>
      <c r="ALM49" s="85"/>
      <c r="ALN49" s="85"/>
      <c r="ALO49" s="85"/>
      <c r="ALP49" s="85"/>
      <c r="ALQ49" s="85"/>
      <c r="ALR49" s="85"/>
      <c r="ALS49" s="85"/>
      <c r="ALT49" s="85"/>
      <c r="ALU49" s="85"/>
      <c r="ALV49" s="85"/>
      <c r="ALW49" s="85"/>
      <c r="ALX49" s="85"/>
      <c r="ALY49" s="85"/>
      <c r="ALZ49" s="85"/>
      <c r="AMA49" s="85"/>
      <c r="AMB49" s="85"/>
      <c r="AMC49" s="85"/>
      <c r="AMD49" s="85"/>
      <c r="AME49" s="85"/>
      <c r="AMF49" s="85"/>
      <c r="AMG49" s="85"/>
      <c r="AMH49" s="85"/>
      <c r="AMI49" s="85"/>
      <c r="AMJ49" s="85"/>
      <c r="AMK49" s="85"/>
      <c r="AML49" s="85"/>
      <c r="AMM49" s="85"/>
      <c r="AMN49" s="85"/>
      <c r="AMO49" s="85"/>
      <c r="AMP49" s="85"/>
      <c r="AMQ49" s="85"/>
      <c r="AMR49" s="85"/>
      <c r="AMS49" s="85"/>
      <c r="AMT49" s="85"/>
      <c r="AMU49" s="85"/>
      <c r="AMV49" s="85"/>
      <c r="AMW49" s="85"/>
      <c r="AMX49" s="85"/>
      <c r="AMY49" s="85"/>
      <c r="AMZ49" s="85"/>
      <c r="ANA49" s="85"/>
      <c r="ANB49" s="85"/>
      <c r="ANC49" s="85"/>
      <c r="AND49" s="85"/>
      <c r="ANE49" s="85"/>
      <c r="ANF49" s="85"/>
      <c r="ANG49" s="85"/>
      <c r="ANH49" s="85"/>
      <c r="ANI49" s="85"/>
      <c r="ANJ49" s="85"/>
      <c r="ANK49" s="85"/>
      <c r="ANL49" s="85"/>
      <c r="ANM49" s="85"/>
      <c r="ANN49" s="85"/>
      <c r="ANO49" s="85"/>
      <c r="ANP49" s="85"/>
      <c r="ANQ49" s="85"/>
      <c r="ANR49" s="85"/>
      <c r="ANS49" s="85"/>
      <c r="ANT49" s="85"/>
      <c r="ANU49" s="85"/>
      <c r="ANV49" s="85"/>
      <c r="ANW49" s="85"/>
      <c r="ANX49" s="85"/>
      <c r="ANY49" s="85"/>
      <c r="ANZ49" s="85"/>
      <c r="AOA49" s="85"/>
      <c r="AOB49" s="85"/>
      <c r="AOC49" s="85"/>
      <c r="AOD49" s="85"/>
      <c r="AOE49" s="85"/>
      <c r="AOF49" s="85"/>
      <c r="AOG49" s="85"/>
      <c r="AOH49" s="85"/>
      <c r="AOI49" s="85"/>
      <c r="AOJ49" s="85"/>
      <c r="AOK49" s="85"/>
      <c r="AOL49" s="85"/>
      <c r="AOM49" s="85"/>
      <c r="AON49" s="85"/>
      <c r="AOO49" s="85"/>
      <c r="AOP49" s="85"/>
      <c r="AOQ49" s="85"/>
      <c r="AOR49" s="85"/>
      <c r="AOS49" s="85"/>
      <c r="AOT49" s="85"/>
      <c r="AOU49" s="85"/>
      <c r="AOV49" s="85"/>
      <c r="AOW49" s="85"/>
      <c r="AOX49" s="85"/>
      <c r="AOY49" s="85"/>
      <c r="AOZ49" s="85"/>
      <c r="APA49" s="85"/>
      <c r="APB49" s="85"/>
      <c r="APC49" s="85"/>
      <c r="APD49" s="85"/>
      <c r="APE49" s="85"/>
      <c r="APF49" s="85"/>
      <c r="APG49" s="85"/>
      <c r="APH49" s="85"/>
      <c r="API49" s="85"/>
      <c r="APJ49" s="85"/>
      <c r="APK49" s="85"/>
      <c r="APL49" s="85"/>
      <c r="APM49" s="85"/>
      <c r="APN49" s="85"/>
      <c r="APO49" s="85"/>
      <c r="APP49" s="85"/>
      <c r="APQ49" s="85"/>
      <c r="APR49" s="85"/>
      <c r="APS49" s="85"/>
      <c r="APT49" s="85"/>
      <c r="APU49" s="85"/>
      <c r="APV49" s="85"/>
      <c r="APW49" s="85"/>
      <c r="APX49" s="85"/>
      <c r="APY49" s="85"/>
      <c r="APZ49" s="85"/>
      <c r="AQA49" s="85"/>
      <c r="AQB49" s="85"/>
      <c r="AQC49" s="85"/>
      <c r="AQD49" s="85"/>
      <c r="AQE49" s="85"/>
      <c r="AQF49" s="85"/>
      <c r="AQG49" s="85"/>
      <c r="AQH49" s="85"/>
      <c r="AQI49" s="85"/>
      <c r="AQJ49" s="85"/>
      <c r="AQK49" s="85"/>
      <c r="AQL49" s="85"/>
      <c r="AQM49" s="85"/>
      <c r="AQN49" s="85"/>
      <c r="AQO49" s="85"/>
      <c r="AQP49" s="85"/>
      <c r="AQQ49" s="85"/>
      <c r="AQR49" s="85"/>
      <c r="AQS49" s="85"/>
      <c r="AQT49" s="85"/>
      <c r="AQU49" s="85"/>
      <c r="AQV49" s="85"/>
      <c r="AQW49" s="85"/>
      <c r="AQX49" s="85"/>
      <c r="AQY49" s="85"/>
      <c r="AQZ49" s="85"/>
      <c r="ARA49" s="85"/>
      <c r="ARB49" s="85"/>
      <c r="ARC49" s="85"/>
      <c r="ARD49" s="85"/>
      <c r="ARE49" s="85"/>
      <c r="ARF49" s="85"/>
      <c r="ARG49" s="85"/>
      <c r="ARH49" s="85"/>
      <c r="ARI49" s="85"/>
      <c r="ARJ49" s="85"/>
      <c r="ARK49" s="85"/>
      <c r="ARL49" s="85"/>
      <c r="ARM49" s="85"/>
      <c r="ARN49" s="85"/>
      <c r="ARO49" s="85"/>
      <c r="ARP49" s="85"/>
      <c r="ARQ49" s="85"/>
      <c r="ARR49" s="85"/>
      <c r="ARS49" s="85"/>
      <c r="ART49" s="85"/>
      <c r="ARU49" s="85"/>
      <c r="ARV49" s="85"/>
      <c r="ARW49" s="85"/>
      <c r="ARX49" s="85"/>
      <c r="ARY49" s="85"/>
      <c r="ARZ49" s="85"/>
      <c r="ASA49" s="85"/>
      <c r="ASB49" s="85"/>
      <c r="ASC49" s="85"/>
      <c r="ASD49" s="85"/>
      <c r="ASE49" s="85"/>
      <c r="ASF49" s="85"/>
      <c r="ASG49" s="85"/>
      <c r="ASH49" s="85"/>
      <c r="ASI49" s="85"/>
      <c r="ASJ49" s="85"/>
      <c r="ASK49" s="85"/>
      <c r="ASL49" s="85"/>
      <c r="ASM49" s="85"/>
      <c r="ASN49" s="85"/>
      <c r="ASO49" s="85"/>
      <c r="ASP49" s="85"/>
      <c r="ASQ49" s="85"/>
      <c r="ASR49" s="85"/>
      <c r="ASS49" s="85"/>
      <c r="AST49" s="85"/>
      <c r="ASU49" s="85"/>
      <c r="ASV49" s="85"/>
      <c r="ASW49" s="85"/>
      <c r="ASX49" s="85"/>
      <c r="ASY49" s="85"/>
      <c r="ASZ49" s="85"/>
      <c r="ATA49" s="85"/>
      <c r="ATB49" s="85"/>
      <c r="ATC49" s="85"/>
      <c r="ATD49" s="85"/>
      <c r="ATE49" s="85"/>
      <c r="ATF49" s="85"/>
      <c r="ATG49" s="85"/>
      <c r="ATH49" s="85"/>
      <c r="ATI49" s="85"/>
      <c r="ATJ49" s="85"/>
      <c r="ATK49" s="85"/>
      <c r="ATL49" s="85"/>
      <c r="ATM49" s="85"/>
      <c r="ATN49" s="85"/>
      <c r="ATO49" s="85"/>
      <c r="ATP49" s="85"/>
      <c r="ATQ49" s="85"/>
      <c r="ATR49" s="85"/>
      <c r="ATS49" s="85"/>
      <c r="ATT49" s="85"/>
      <c r="ATU49" s="85"/>
      <c r="ATV49" s="85"/>
      <c r="ATW49" s="85"/>
      <c r="ATX49" s="85"/>
      <c r="ATY49" s="85"/>
      <c r="ATZ49" s="85"/>
      <c r="AUA49" s="85"/>
      <c r="AUB49" s="85"/>
      <c r="AUC49" s="85"/>
      <c r="AUD49" s="85"/>
      <c r="AUE49" s="85"/>
      <c r="AUF49" s="85"/>
      <c r="AUG49" s="85"/>
      <c r="AUH49" s="85"/>
      <c r="AUI49" s="85"/>
      <c r="AUJ49" s="85"/>
      <c r="AUK49" s="85"/>
      <c r="AUL49" s="85"/>
      <c r="AUM49" s="85"/>
      <c r="AUN49" s="85"/>
      <c r="AUO49" s="85"/>
      <c r="AUP49" s="85"/>
      <c r="AUQ49" s="85"/>
      <c r="AUR49" s="85"/>
      <c r="AUS49" s="85"/>
      <c r="AUT49" s="85"/>
      <c r="AUU49" s="85"/>
      <c r="AUV49" s="85"/>
      <c r="AUW49" s="85"/>
      <c r="AUX49" s="85"/>
      <c r="AUY49" s="85"/>
      <c r="AUZ49" s="85"/>
      <c r="AVA49" s="85"/>
      <c r="AVB49" s="85"/>
      <c r="AVC49" s="85"/>
      <c r="AVD49" s="85"/>
      <c r="AVE49" s="85"/>
      <c r="AVF49" s="85"/>
      <c r="AVG49" s="85"/>
      <c r="AVH49" s="85"/>
      <c r="AVI49" s="85"/>
      <c r="AVJ49" s="85"/>
      <c r="AVK49" s="85"/>
      <c r="AVL49" s="85"/>
      <c r="AVM49" s="85"/>
      <c r="AVN49" s="85"/>
      <c r="AVO49" s="85"/>
      <c r="AVP49" s="85"/>
      <c r="AVQ49" s="85"/>
      <c r="AVR49" s="85"/>
      <c r="AVS49" s="85"/>
      <c r="AVT49" s="85"/>
      <c r="AVU49" s="85"/>
      <c r="AVV49" s="85"/>
      <c r="AVW49" s="85"/>
      <c r="AVX49" s="85"/>
      <c r="AVY49" s="85"/>
      <c r="AVZ49" s="85"/>
      <c r="AWA49" s="85"/>
      <c r="AWB49" s="85"/>
      <c r="AWC49" s="85"/>
      <c r="AWD49" s="85"/>
      <c r="AWE49" s="85"/>
      <c r="AWF49" s="85"/>
      <c r="AWG49" s="85"/>
      <c r="AWH49" s="85"/>
      <c r="AWI49" s="85"/>
      <c r="AWJ49" s="85"/>
      <c r="AWK49" s="85"/>
      <c r="AWL49" s="85"/>
      <c r="AWM49" s="85"/>
      <c r="AWN49" s="85"/>
      <c r="AWO49" s="85"/>
      <c r="AWP49" s="85"/>
      <c r="AWQ49" s="85"/>
      <c r="AWR49" s="85"/>
      <c r="AWS49" s="85"/>
      <c r="AWT49" s="85"/>
      <c r="AWU49" s="85"/>
      <c r="AWV49" s="85"/>
      <c r="AWW49" s="85"/>
      <c r="AWX49" s="85"/>
      <c r="AWY49" s="85"/>
      <c r="AWZ49" s="85"/>
      <c r="AXA49" s="85"/>
      <c r="AXB49" s="85"/>
      <c r="AXC49" s="85"/>
      <c r="AXD49" s="85"/>
      <c r="AXE49" s="85"/>
      <c r="AXF49" s="85"/>
      <c r="AXG49" s="85"/>
      <c r="AXH49" s="85"/>
      <c r="AXI49" s="85"/>
      <c r="AXJ49" s="85"/>
      <c r="AXK49" s="85"/>
      <c r="AXL49" s="85"/>
      <c r="AXM49" s="85"/>
      <c r="AXN49" s="85"/>
      <c r="AXO49" s="85"/>
      <c r="AXP49" s="85"/>
      <c r="AXQ49" s="85"/>
      <c r="AXR49" s="85"/>
      <c r="AXS49" s="85"/>
      <c r="AXT49" s="85"/>
      <c r="AXU49" s="85"/>
      <c r="AXV49" s="85"/>
      <c r="AXW49" s="85"/>
      <c r="AXX49" s="85"/>
      <c r="AXY49" s="85"/>
      <c r="AXZ49" s="85"/>
      <c r="AYA49" s="85"/>
      <c r="AYB49" s="85"/>
      <c r="AYC49" s="85"/>
      <c r="AYD49" s="85"/>
      <c r="AYE49" s="85"/>
      <c r="AYF49" s="85"/>
      <c r="AYG49" s="85"/>
      <c r="AYH49" s="85"/>
      <c r="AYI49" s="85"/>
      <c r="AYJ49" s="85"/>
      <c r="AYK49" s="85"/>
      <c r="AYL49" s="85"/>
      <c r="AYM49" s="85"/>
      <c r="AYN49" s="85"/>
      <c r="AYO49" s="85"/>
      <c r="AYP49" s="85"/>
      <c r="AYQ49" s="85"/>
      <c r="AYR49" s="85"/>
      <c r="AYS49" s="85"/>
      <c r="AYT49" s="85"/>
      <c r="AYU49" s="85"/>
      <c r="AYV49" s="85"/>
      <c r="AYW49" s="85"/>
      <c r="AYX49" s="85"/>
      <c r="AYY49" s="85"/>
      <c r="AYZ49" s="85"/>
      <c r="AZA49" s="85"/>
      <c r="AZB49" s="85"/>
      <c r="AZC49" s="85"/>
      <c r="AZD49" s="85"/>
      <c r="AZE49" s="85"/>
      <c r="AZF49" s="85"/>
      <c r="AZG49" s="85"/>
      <c r="AZH49" s="85"/>
      <c r="AZI49" s="85"/>
      <c r="AZJ49" s="85"/>
      <c r="AZK49" s="85"/>
      <c r="AZL49" s="85"/>
      <c r="AZM49" s="85"/>
      <c r="AZN49" s="85"/>
      <c r="AZO49" s="85"/>
      <c r="AZP49" s="85"/>
      <c r="AZQ49" s="85"/>
      <c r="AZR49" s="85"/>
      <c r="AZS49" s="85"/>
      <c r="AZT49" s="85"/>
      <c r="AZU49" s="85"/>
      <c r="AZV49" s="85"/>
      <c r="AZW49" s="85"/>
      <c r="AZX49" s="85"/>
      <c r="AZY49" s="85"/>
      <c r="AZZ49" s="85"/>
      <c r="BAA49" s="85"/>
      <c r="BAB49" s="85"/>
      <c r="BAC49" s="85"/>
      <c r="BAD49" s="85"/>
      <c r="BAE49" s="85"/>
      <c r="BAF49" s="85"/>
      <c r="BAG49" s="85"/>
      <c r="BAH49" s="85"/>
      <c r="BAI49" s="85"/>
      <c r="BAJ49" s="85"/>
      <c r="BAK49" s="85"/>
      <c r="BAL49" s="85"/>
      <c r="BAM49" s="85"/>
      <c r="BAN49" s="85"/>
      <c r="BAO49" s="85"/>
      <c r="BAP49" s="85"/>
      <c r="BAQ49" s="85"/>
      <c r="BAR49" s="85"/>
      <c r="BAS49" s="85"/>
      <c r="BAT49" s="85"/>
      <c r="BAU49" s="85"/>
      <c r="BAV49" s="85"/>
      <c r="BAW49" s="85"/>
      <c r="BAX49" s="85"/>
      <c r="BAY49" s="85"/>
      <c r="BAZ49" s="85"/>
      <c r="BBA49" s="85"/>
      <c r="BBB49" s="85"/>
      <c r="BBC49" s="85"/>
      <c r="BBD49" s="85"/>
      <c r="BBE49" s="85"/>
      <c r="BBF49" s="85"/>
      <c r="BBG49" s="85"/>
      <c r="BBH49" s="85"/>
      <c r="BBI49" s="85"/>
      <c r="BBJ49" s="85"/>
      <c r="BBK49" s="85"/>
      <c r="BBL49" s="85"/>
      <c r="BBM49" s="85"/>
      <c r="BBN49" s="85"/>
      <c r="BBO49" s="85"/>
      <c r="BBP49" s="85"/>
      <c r="BBQ49" s="85"/>
      <c r="BBR49" s="85"/>
      <c r="BBS49" s="85"/>
      <c r="BBT49" s="85"/>
      <c r="BBU49" s="85"/>
      <c r="BBV49" s="85"/>
      <c r="BBW49" s="85"/>
      <c r="BBX49" s="85"/>
      <c r="BBY49" s="85"/>
      <c r="BBZ49" s="85"/>
      <c r="BCA49" s="85"/>
      <c r="BCB49" s="85"/>
      <c r="BCC49" s="85"/>
      <c r="BCD49" s="85"/>
      <c r="BCE49" s="85"/>
      <c r="BCF49" s="85"/>
      <c r="BCG49" s="85"/>
      <c r="BCH49" s="85"/>
      <c r="BCI49" s="85"/>
      <c r="BCJ49" s="85"/>
      <c r="BCK49" s="85"/>
      <c r="BCL49" s="85"/>
      <c r="BCM49" s="85"/>
      <c r="BCN49" s="85"/>
      <c r="BCO49" s="85"/>
      <c r="BCP49" s="85"/>
      <c r="BCQ49" s="85"/>
      <c r="BCR49" s="85"/>
      <c r="BCS49" s="85"/>
      <c r="BCT49" s="85"/>
      <c r="BCU49" s="85"/>
      <c r="BCV49" s="85"/>
      <c r="BCW49" s="85"/>
      <c r="BCX49" s="85"/>
      <c r="BCY49" s="85"/>
      <c r="BCZ49" s="85"/>
      <c r="BDA49" s="85"/>
      <c r="BDB49" s="85"/>
      <c r="BDC49" s="85"/>
      <c r="BDD49" s="85"/>
      <c r="BDE49" s="85"/>
      <c r="BDF49" s="85"/>
      <c r="BDG49" s="85"/>
      <c r="BDH49" s="85"/>
      <c r="BDI49" s="85"/>
      <c r="BDJ49" s="85"/>
      <c r="BDK49" s="85"/>
      <c r="BDL49" s="85"/>
      <c r="BDM49" s="85"/>
      <c r="BDN49" s="85"/>
      <c r="BDO49" s="85"/>
      <c r="BDP49" s="85"/>
      <c r="BDQ49" s="85"/>
      <c r="BDR49" s="85"/>
      <c r="BDS49" s="85"/>
      <c r="BDT49" s="85"/>
      <c r="BDU49" s="85"/>
      <c r="BDV49" s="85"/>
      <c r="BDW49" s="85"/>
      <c r="BDX49" s="85"/>
      <c r="BDY49" s="85"/>
      <c r="BDZ49" s="85"/>
      <c r="BEA49" s="85"/>
      <c r="BEB49" s="85"/>
      <c r="BEC49" s="85"/>
      <c r="BED49" s="85"/>
      <c r="BEE49" s="85"/>
      <c r="BEF49" s="85"/>
      <c r="BEG49" s="85"/>
      <c r="BEH49" s="85"/>
      <c r="BEI49" s="85"/>
      <c r="BEJ49" s="85"/>
      <c r="BEK49" s="85"/>
      <c r="BEL49" s="85"/>
      <c r="BEM49" s="85"/>
      <c r="BEN49" s="85"/>
      <c r="BEO49" s="85"/>
      <c r="BEP49" s="85"/>
      <c r="BEQ49" s="85"/>
      <c r="BER49" s="85"/>
      <c r="BES49" s="85"/>
      <c r="BET49" s="85"/>
      <c r="BEU49" s="85"/>
      <c r="BEV49" s="85"/>
      <c r="BEW49" s="85"/>
      <c r="BEX49" s="85"/>
      <c r="BEY49" s="85"/>
      <c r="BEZ49" s="85"/>
      <c r="BFA49" s="85"/>
      <c r="BFB49" s="85"/>
      <c r="BFC49" s="85"/>
      <c r="BFD49" s="85"/>
      <c r="BFE49" s="85"/>
      <c r="BFF49" s="85"/>
      <c r="BFG49" s="85"/>
      <c r="BFH49" s="85"/>
      <c r="BFI49" s="85"/>
      <c r="BFJ49" s="85"/>
      <c r="BFK49" s="85"/>
      <c r="BFL49" s="85"/>
      <c r="BFM49" s="85"/>
      <c r="BFN49" s="85"/>
      <c r="BFO49" s="85"/>
      <c r="BFP49" s="85"/>
      <c r="BFQ49" s="85"/>
      <c r="BFR49" s="85"/>
      <c r="BFS49" s="85"/>
      <c r="BFT49" s="85"/>
      <c r="BFU49" s="85"/>
      <c r="BFV49" s="85"/>
      <c r="BFW49" s="85"/>
      <c r="BFX49" s="85"/>
      <c r="BFY49" s="85"/>
      <c r="BFZ49" s="85"/>
      <c r="BGA49" s="85"/>
      <c r="BGB49" s="85"/>
      <c r="BGC49" s="85"/>
      <c r="BGD49" s="85"/>
      <c r="BGE49" s="85"/>
      <c r="BGF49" s="85"/>
      <c r="BGG49" s="85"/>
      <c r="BGH49" s="85"/>
      <c r="BGI49" s="85"/>
      <c r="BGJ49" s="85"/>
      <c r="BGK49" s="85"/>
      <c r="BGL49" s="85"/>
      <c r="BGM49" s="85"/>
      <c r="BGN49" s="85"/>
      <c r="BGO49" s="85"/>
      <c r="BGP49" s="85"/>
      <c r="BGQ49" s="85"/>
      <c r="BGR49" s="85"/>
      <c r="BGS49" s="85"/>
      <c r="BGT49" s="85"/>
      <c r="BGU49" s="85"/>
      <c r="BGV49" s="85"/>
      <c r="BGW49" s="85"/>
      <c r="BGX49" s="85"/>
      <c r="BGY49" s="85"/>
      <c r="BGZ49" s="85"/>
      <c r="BHA49" s="85"/>
      <c r="BHB49" s="85"/>
      <c r="BHC49" s="85"/>
      <c r="BHD49" s="85"/>
      <c r="BHE49" s="85"/>
      <c r="BHF49" s="85"/>
      <c r="BHG49" s="85"/>
      <c r="BHH49" s="85"/>
      <c r="BHI49" s="85"/>
      <c r="BHJ49" s="85"/>
      <c r="BHK49" s="85"/>
      <c r="BHL49" s="85"/>
      <c r="BHM49" s="85"/>
      <c r="BHN49" s="85"/>
      <c r="BHO49" s="85"/>
      <c r="BHP49" s="85"/>
      <c r="BHQ49" s="85"/>
      <c r="BHR49" s="85"/>
      <c r="BHS49" s="85"/>
      <c r="BHT49" s="85"/>
      <c r="BHU49" s="85"/>
      <c r="BHV49" s="85"/>
      <c r="BHW49" s="85"/>
      <c r="BHX49" s="85"/>
      <c r="BHY49" s="85"/>
      <c r="BHZ49" s="85"/>
      <c r="BIA49" s="85"/>
      <c r="BIB49" s="85"/>
      <c r="BIC49" s="85"/>
      <c r="BID49" s="85"/>
      <c r="BIE49" s="85"/>
      <c r="BIF49" s="85"/>
      <c r="BIG49" s="85"/>
      <c r="BIH49" s="85"/>
      <c r="BII49" s="85"/>
      <c r="BIJ49" s="85"/>
      <c r="BIK49" s="85"/>
      <c r="BIL49" s="85"/>
      <c r="BIM49" s="85"/>
      <c r="BIN49" s="85"/>
      <c r="BIO49" s="85"/>
      <c r="BIP49" s="85"/>
      <c r="BIQ49" s="85"/>
      <c r="BIR49" s="85"/>
      <c r="BIS49" s="85"/>
      <c r="BIT49" s="85"/>
      <c r="BIU49" s="85"/>
      <c r="BIV49" s="85"/>
      <c r="BIW49" s="85"/>
      <c r="BIX49" s="85"/>
      <c r="BIY49" s="85"/>
      <c r="BIZ49" s="85"/>
      <c r="BJA49" s="85"/>
      <c r="BJB49" s="85"/>
      <c r="BJC49" s="85"/>
      <c r="BJD49" s="85"/>
      <c r="BJE49" s="85"/>
      <c r="BJF49" s="85"/>
      <c r="BJG49" s="85"/>
      <c r="BJH49" s="85"/>
      <c r="BJI49" s="85"/>
      <c r="BJJ49" s="85"/>
      <c r="BJK49" s="85"/>
      <c r="BJL49" s="85"/>
      <c r="BJM49" s="85"/>
      <c r="BJN49" s="85"/>
      <c r="BJO49" s="85"/>
      <c r="BJP49" s="85"/>
      <c r="BJQ49" s="85"/>
      <c r="BJR49" s="85"/>
      <c r="BJS49" s="85"/>
      <c r="BJT49" s="85"/>
      <c r="BJU49" s="85"/>
      <c r="BJV49" s="85"/>
      <c r="BJW49" s="85"/>
      <c r="BJX49" s="85"/>
      <c r="BJY49" s="85"/>
      <c r="BJZ49" s="85"/>
      <c r="BKA49" s="85"/>
      <c r="BKB49" s="85"/>
      <c r="BKC49" s="85"/>
      <c r="BKD49" s="85"/>
      <c r="BKE49" s="85"/>
      <c r="BKF49" s="85"/>
      <c r="BKG49" s="85"/>
      <c r="BKH49" s="85"/>
      <c r="BKI49" s="85"/>
      <c r="BKJ49" s="85"/>
      <c r="BKK49" s="85"/>
      <c r="BKL49" s="85"/>
      <c r="BKM49" s="85"/>
      <c r="BKN49" s="85"/>
      <c r="BKO49" s="85"/>
      <c r="BKP49" s="85"/>
      <c r="BKQ49" s="85"/>
      <c r="BKR49" s="85"/>
      <c r="BKS49" s="85"/>
      <c r="BKT49" s="85"/>
      <c r="BKU49" s="85"/>
      <c r="BKV49" s="85"/>
      <c r="BKW49" s="85"/>
      <c r="BKX49" s="85"/>
      <c r="BKY49" s="85"/>
      <c r="BKZ49" s="85"/>
      <c r="BLA49" s="85"/>
      <c r="BLB49" s="85"/>
      <c r="BLC49" s="85"/>
      <c r="BLD49" s="85"/>
      <c r="BLE49" s="85"/>
      <c r="BLF49" s="85"/>
      <c r="BLG49" s="85"/>
      <c r="BLH49" s="85"/>
      <c r="BLI49" s="85"/>
      <c r="BLJ49" s="85"/>
      <c r="BLK49" s="85"/>
      <c r="BLL49" s="85"/>
      <c r="BLM49" s="85"/>
      <c r="BLN49" s="85"/>
      <c r="BLO49" s="85"/>
      <c r="BLP49" s="85"/>
      <c r="BLQ49" s="85"/>
      <c r="BLR49" s="85"/>
      <c r="BLS49" s="85"/>
      <c r="BLT49" s="85"/>
      <c r="BLU49" s="85"/>
      <c r="BLV49" s="85"/>
      <c r="BLW49" s="85"/>
      <c r="BLX49" s="85"/>
      <c r="BLY49" s="85"/>
      <c r="BLZ49" s="85"/>
      <c r="BMA49" s="85"/>
      <c r="BMB49" s="85"/>
      <c r="BMC49" s="85"/>
      <c r="BMD49" s="85"/>
      <c r="BME49" s="85"/>
      <c r="BMF49" s="85"/>
      <c r="BMG49" s="85"/>
      <c r="BMH49" s="85"/>
      <c r="BMI49" s="85"/>
      <c r="BMJ49" s="85"/>
      <c r="BMK49" s="85"/>
      <c r="BML49" s="85"/>
      <c r="BMM49" s="85"/>
      <c r="BMN49" s="85"/>
      <c r="BMO49" s="85"/>
      <c r="BMP49" s="85"/>
      <c r="BMQ49" s="85"/>
      <c r="BMR49" s="85"/>
      <c r="BMS49" s="85"/>
      <c r="BMT49" s="85"/>
      <c r="BMU49" s="85"/>
      <c r="BMV49" s="85"/>
      <c r="BMW49" s="85"/>
      <c r="BMX49" s="85"/>
      <c r="BMY49" s="85"/>
      <c r="BMZ49" s="85"/>
      <c r="BNA49" s="85"/>
      <c r="BNB49" s="85"/>
      <c r="BNC49" s="85"/>
      <c r="BND49" s="85"/>
      <c r="BNE49" s="85"/>
      <c r="BNF49" s="85"/>
      <c r="BNG49" s="85"/>
      <c r="BNH49" s="85"/>
      <c r="BNI49" s="85"/>
      <c r="BNJ49" s="85"/>
      <c r="BNK49" s="85"/>
      <c r="BNL49" s="85"/>
      <c r="BNM49" s="85"/>
      <c r="BNN49" s="85"/>
      <c r="BNO49" s="85"/>
      <c r="BNP49" s="85"/>
      <c r="BNQ49" s="85"/>
      <c r="BNR49" s="85"/>
      <c r="BNS49" s="85"/>
      <c r="BNT49" s="85"/>
      <c r="BNU49" s="85"/>
      <c r="BNV49" s="85"/>
      <c r="BNW49" s="85"/>
      <c r="BNX49" s="85"/>
      <c r="BNY49" s="85"/>
      <c r="BNZ49" s="85"/>
      <c r="BOA49" s="85"/>
      <c r="BOB49" s="85"/>
      <c r="BOC49" s="85"/>
      <c r="BOD49" s="85"/>
      <c r="BOE49" s="85"/>
      <c r="BOF49" s="85"/>
      <c r="BOG49" s="85"/>
      <c r="BOH49" s="85"/>
      <c r="BOI49" s="85"/>
      <c r="BOJ49" s="85"/>
      <c r="BOK49" s="85"/>
      <c r="BOL49" s="85"/>
      <c r="BOM49" s="85"/>
      <c r="BON49" s="85"/>
      <c r="BOO49" s="85"/>
      <c r="BOP49" s="85"/>
      <c r="BOQ49" s="85"/>
      <c r="BOR49" s="85"/>
      <c r="BOS49" s="85"/>
      <c r="BOT49" s="85"/>
      <c r="BOU49" s="85"/>
      <c r="BOV49" s="85"/>
      <c r="BOW49" s="85"/>
      <c r="BOX49" s="85"/>
      <c r="BOY49" s="85"/>
      <c r="BOZ49" s="85"/>
      <c r="BPA49" s="85"/>
      <c r="BPB49" s="85"/>
      <c r="BPC49" s="85"/>
      <c r="BPD49" s="85"/>
      <c r="BPE49" s="85"/>
      <c r="BPF49" s="85"/>
      <c r="BPG49" s="85"/>
      <c r="BPH49" s="85"/>
      <c r="BPI49" s="85"/>
      <c r="BPJ49" s="85"/>
      <c r="BPK49" s="85"/>
      <c r="BPL49" s="85"/>
      <c r="BPM49" s="85"/>
      <c r="BPN49" s="85"/>
      <c r="BPO49" s="85"/>
      <c r="BPP49" s="85"/>
      <c r="BPQ49" s="85"/>
      <c r="BPR49" s="85"/>
      <c r="BPS49" s="85"/>
      <c r="BPT49" s="85"/>
      <c r="BPU49" s="85"/>
      <c r="BPV49" s="85"/>
      <c r="BPW49" s="85"/>
      <c r="BPX49" s="85"/>
      <c r="BPY49" s="85"/>
      <c r="BPZ49" s="85"/>
      <c r="BQA49" s="85"/>
      <c r="BQB49" s="85"/>
      <c r="BQC49" s="85"/>
      <c r="BQD49" s="85"/>
      <c r="BQE49" s="85"/>
      <c r="BQF49" s="85"/>
      <c r="BQG49" s="85"/>
      <c r="BQH49" s="85"/>
      <c r="BQI49" s="85"/>
      <c r="BQJ49" s="85"/>
      <c r="BQK49" s="85"/>
      <c r="BQL49" s="85"/>
      <c r="BQM49" s="85"/>
      <c r="BQN49" s="85"/>
      <c r="BQO49" s="85"/>
      <c r="BQP49" s="85"/>
      <c r="BQQ49" s="85"/>
      <c r="BQR49" s="85"/>
      <c r="BQS49" s="85"/>
      <c r="BQT49" s="85"/>
      <c r="BQU49" s="85"/>
      <c r="BQV49" s="85"/>
      <c r="BQW49" s="85"/>
      <c r="BQX49" s="85"/>
      <c r="BQY49" s="85"/>
      <c r="BQZ49" s="85"/>
      <c r="BRA49" s="85"/>
      <c r="BRB49" s="85"/>
      <c r="BRC49" s="85"/>
      <c r="BRD49" s="85"/>
      <c r="BRE49" s="85"/>
      <c r="BRF49" s="85"/>
      <c r="BRG49" s="85"/>
      <c r="BRH49" s="85"/>
      <c r="BRI49" s="85"/>
      <c r="BRJ49" s="85"/>
      <c r="BRK49" s="85"/>
      <c r="BRL49" s="85"/>
      <c r="BRM49" s="85"/>
      <c r="BRN49" s="85"/>
      <c r="BRO49" s="85"/>
      <c r="BRP49" s="85"/>
      <c r="BRQ49" s="85"/>
      <c r="BRR49" s="85"/>
      <c r="BRS49" s="85"/>
      <c r="BRT49" s="85"/>
      <c r="BRU49" s="85"/>
      <c r="BRV49" s="85"/>
      <c r="BRW49" s="85"/>
      <c r="BRX49" s="85"/>
      <c r="BRY49" s="85"/>
      <c r="BRZ49" s="85"/>
      <c r="BSA49" s="85"/>
      <c r="BSB49" s="85"/>
      <c r="BSC49" s="85"/>
      <c r="BSD49" s="85"/>
      <c r="BSE49" s="85"/>
      <c r="BSF49" s="85"/>
      <c r="BSG49" s="85"/>
      <c r="BSH49" s="85"/>
      <c r="BSI49" s="85"/>
      <c r="BSJ49" s="85"/>
      <c r="BSK49" s="85"/>
      <c r="BSL49" s="85"/>
      <c r="BSM49" s="85"/>
      <c r="BSN49" s="85"/>
      <c r="BSO49" s="85"/>
      <c r="BSP49" s="85"/>
      <c r="BSQ49" s="85"/>
      <c r="BSR49" s="85"/>
      <c r="BSS49" s="85"/>
      <c r="BST49" s="85"/>
      <c r="BSU49" s="85"/>
      <c r="BSV49" s="85"/>
      <c r="BSW49" s="85"/>
      <c r="BSX49" s="85"/>
      <c r="BSY49" s="85"/>
      <c r="BSZ49" s="85"/>
      <c r="BTA49" s="85"/>
      <c r="BTB49" s="85"/>
      <c r="BTC49" s="85"/>
      <c r="BTD49" s="85"/>
      <c r="BTE49" s="85"/>
      <c r="BTF49" s="85"/>
      <c r="BTG49" s="85"/>
      <c r="BTH49" s="85"/>
      <c r="BTI49" s="85"/>
      <c r="BTJ49" s="85"/>
      <c r="BTK49" s="85"/>
      <c r="BTL49" s="85"/>
      <c r="BTM49" s="85"/>
      <c r="BTN49" s="85"/>
      <c r="BTO49" s="85"/>
      <c r="BTP49" s="85"/>
      <c r="BTQ49" s="85"/>
      <c r="BTR49" s="85"/>
      <c r="BTS49" s="85"/>
      <c r="BTT49" s="85"/>
      <c r="BTU49" s="85"/>
      <c r="BTV49" s="85"/>
      <c r="BTW49" s="85"/>
      <c r="BTX49" s="85"/>
      <c r="BTY49" s="85"/>
      <c r="BTZ49" s="85"/>
      <c r="BUA49" s="85"/>
      <c r="BUB49" s="85"/>
      <c r="BUC49" s="85"/>
      <c r="BUD49" s="85"/>
      <c r="BUE49" s="85"/>
      <c r="BUF49" s="85"/>
      <c r="BUG49" s="85"/>
      <c r="BUH49" s="85"/>
      <c r="BUI49" s="85"/>
      <c r="BUJ49" s="85"/>
      <c r="BUK49" s="85"/>
      <c r="BUL49" s="85"/>
      <c r="BUM49" s="85"/>
      <c r="BUN49" s="85"/>
      <c r="BUO49" s="85"/>
      <c r="BUP49" s="85"/>
      <c r="BUQ49" s="85"/>
      <c r="BUR49" s="85"/>
      <c r="BUS49" s="85"/>
      <c r="BUT49" s="85"/>
      <c r="BUU49" s="85"/>
      <c r="BUV49" s="85"/>
      <c r="BUW49" s="85"/>
      <c r="BUX49" s="85"/>
      <c r="BUY49" s="85"/>
      <c r="BUZ49" s="85"/>
      <c r="BVA49" s="85"/>
      <c r="BVB49" s="85"/>
      <c r="BVC49" s="85"/>
      <c r="BVD49" s="85"/>
      <c r="BVE49" s="85"/>
      <c r="BVF49" s="85"/>
      <c r="BVG49" s="85"/>
      <c r="BVH49" s="85"/>
      <c r="BVI49" s="85"/>
      <c r="BVJ49" s="85"/>
      <c r="BVK49" s="85"/>
      <c r="BVL49" s="85"/>
      <c r="BVM49" s="85"/>
      <c r="BVN49" s="85"/>
      <c r="BVO49" s="85"/>
      <c r="BVP49" s="85"/>
      <c r="BVQ49" s="85"/>
      <c r="BVR49" s="85"/>
      <c r="BVS49" s="85"/>
      <c r="BVT49" s="85"/>
      <c r="BVU49" s="85"/>
      <c r="BVV49" s="85"/>
      <c r="BVW49" s="85"/>
      <c r="BVX49" s="85"/>
      <c r="BVY49" s="85"/>
      <c r="BVZ49" s="85"/>
      <c r="BWA49" s="85"/>
      <c r="BWB49" s="85"/>
      <c r="BWC49" s="85"/>
      <c r="BWD49" s="85"/>
      <c r="BWE49" s="85"/>
      <c r="BWF49" s="85"/>
      <c r="BWG49" s="85"/>
      <c r="BWH49" s="85"/>
      <c r="BWI49" s="85"/>
      <c r="BWJ49" s="85"/>
      <c r="BWK49" s="85"/>
      <c r="BWL49" s="85"/>
      <c r="BWM49" s="85"/>
      <c r="BWN49" s="85"/>
      <c r="BWO49" s="85"/>
      <c r="BWP49" s="85"/>
      <c r="BWQ49" s="85"/>
      <c r="BWR49" s="85"/>
      <c r="BWS49" s="85"/>
      <c r="BWT49" s="85"/>
      <c r="BWU49" s="85"/>
      <c r="BWV49" s="85"/>
      <c r="BWW49" s="85"/>
      <c r="BWX49" s="85"/>
      <c r="BWY49" s="85"/>
      <c r="BWZ49" s="85"/>
      <c r="BXA49" s="85"/>
      <c r="BXB49" s="85"/>
      <c r="BXC49" s="85"/>
      <c r="BXD49" s="85"/>
      <c r="BXE49" s="85"/>
      <c r="BXF49" s="85"/>
      <c r="BXG49" s="85"/>
      <c r="BXH49" s="85"/>
      <c r="BXI49" s="85"/>
      <c r="BXJ49" s="85"/>
      <c r="BXK49" s="85"/>
      <c r="BXL49" s="85"/>
      <c r="BXM49" s="85"/>
      <c r="BXN49" s="85"/>
      <c r="BXO49" s="85"/>
      <c r="BXP49" s="85"/>
      <c r="BXQ49" s="85"/>
      <c r="BXR49" s="85"/>
      <c r="BXS49" s="85"/>
      <c r="BXT49" s="85"/>
      <c r="BXU49" s="85"/>
      <c r="BXV49" s="85"/>
      <c r="BXW49" s="85"/>
      <c r="BXX49" s="85"/>
      <c r="BXY49" s="85"/>
      <c r="BXZ49" s="85"/>
      <c r="BYA49" s="85"/>
      <c r="BYB49" s="85"/>
      <c r="BYC49" s="85"/>
      <c r="BYD49" s="85"/>
      <c r="BYE49" s="85"/>
      <c r="BYF49" s="85"/>
      <c r="BYG49" s="85"/>
      <c r="BYH49" s="85"/>
      <c r="BYI49" s="85"/>
      <c r="BYJ49" s="85"/>
      <c r="BYK49" s="85"/>
      <c r="BYL49" s="85"/>
      <c r="BYM49" s="85"/>
      <c r="BYN49" s="85"/>
      <c r="BYO49" s="85"/>
      <c r="BYP49" s="85"/>
      <c r="BYQ49" s="85"/>
      <c r="BYR49" s="85"/>
      <c r="BYS49" s="85"/>
      <c r="BYT49" s="85"/>
      <c r="BYU49" s="85"/>
      <c r="BYV49" s="85"/>
      <c r="BYW49" s="85"/>
      <c r="BYX49" s="85"/>
      <c r="BYY49" s="85"/>
      <c r="BYZ49" s="85"/>
      <c r="BZA49" s="85"/>
      <c r="BZB49" s="85"/>
      <c r="BZC49" s="85"/>
      <c r="BZD49" s="85"/>
      <c r="BZE49" s="85"/>
      <c r="BZF49" s="85"/>
      <c r="BZG49" s="85"/>
      <c r="BZH49" s="85"/>
      <c r="BZI49" s="85"/>
      <c r="BZJ49" s="85"/>
      <c r="BZK49" s="85"/>
      <c r="BZL49" s="85"/>
      <c r="BZM49" s="85"/>
      <c r="BZN49" s="85"/>
      <c r="BZO49" s="85"/>
      <c r="BZP49" s="85"/>
      <c r="BZQ49" s="85"/>
      <c r="BZR49" s="85"/>
      <c r="BZS49" s="85"/>
      <c r="BZT49" s="85"/>
      <c r="BZU49" s="85"/>
      <c r="BZV49" s="85"/>
      <c r="BZW49" s="85"/>
      <c r="BZX49" s="85"/>
      <c r="BZY49" s="85"/>
      <c r="BZZ49" s="85"/>
      <c r="CAA49" s="85"/>
      <c r="CAB49" s="85"/>
      <c r="CAC49" s="85"/>
      <c r="CAD49" s="85"/>
      <c r="CAE49" s="85"/>
      <c r="CAF49" s="85"/>
      <c r="CAG49" s="85"/>
      <c r="CAH49" s="85"/>
      <c r="CAI49" s="85"/>
      <c r="CAJ49" s="85"/>
      <c r="CAK49" s="85"/>
      <c r="CAL49" s="85"/>
      <c r="CAM49" s="85"/>
      <c r="CAN49" s="85"/>
      <c r="CAO49" s="85"/>
      <c r="CAP49" s="85"/>
      <c r="CAQ49" s="85"/>
      <c r="CAR49" s="85"/>
      <c r="CAS49" s="85"/>
      <c r="CAT49" s="85"/>
      <c r="CAU49" s="85"/>
      <c r="CAV49" s="85"/>
      <c r="CAW49" s="85"/>
      <c r="CAX49" s="85"/>
      <c r="CAY49" s="85"/>
      <c r="CAZ49" s="85"/>
      <c r="CBA49" s="85"/>
      <c r="CBB49" s="85"/>
      <c r="CBC49" s="85"/>
      <c r="CBD49" s="85"/>
      <c r="CBE49" s="85"/>
      <c r="CBF49" s="85"/>
      <c r="CBG49" s="85"/>
      <c r="CBH49" s="85"/>
      <c r="CBI49" s="85"/>
      <c r="CBJ49" s="85"/>
      <c r="CBK49" s="85"/>
      <c r="CBL49" s="85"/>
      <c r="CBM49" s="85"/>
      <c r="CBN49" s="85"/>
      <c r="CBO49" s="85"/>
      <c r="CBP49" s="85"/>
      <c r="CBQ49" s="85"/>
      <c r="CBR49" s="85"/>
      <c r="CBS49" s="85"/>
      <c r="CBT49" s="85"/>
      <c r="CBU49" s="85"/>
      <c r="CBV49" s="85"/>
      <c r="CBW49" s="85"/>
      <c r="CBX49" s="85"/>
      <c r="CBY49" s="85"/>
      <c r="CBZ49" s="85"/>
      <c r="CCA49" s="85"/>
      <c r="CCB49" s="85"/>
      <c r="CCC49" s="85"/>
      <c r="CCD49" s="85"/>
      <c r="CCE49" s="85"/>
      <c r="CCF49" s="85"/>
      <c r="CCG49" s="85"/>
      <c r="CCH49" s="85"/>
      <c r="CCI49" s="85"/>
      <c r="CCJ49" s="85"/>
      <c r="CCK49" s="85"/>
      <c r="CCL49" s="85"/>
      <c r="CCM49" s="85"/>
      <c r="CCN49" s="85"/>
      <c r="CCO49" s="85"/>
      <c r="CCP49" s="85"/>
      <c r="CCQ49" s="85"/>
      <c r="CCR49" s="85"/>
      <c r="CCS49" s="85"/>
      <c r="CCT49" s="85"/>
      <c r="CCU49" s="85"/>
      <c r="CCV49" s="85"/>
      <c r="CCW49" s="85"/>
      <c r="CCX49" s="85"/>
      <c r="CCY49" s="85"/>
      <c r="CCZ49" s="85"/>
      <c r="CDA49" s="85"/>
      <c r="CDB49" s="85"/>
      <c r="CDC49" s="85"/>
      <c r="CDD49" s="85"/>
      <c r="CDE49" s="85"/>
      <c r="CDF49" s="85"/>
      <c r="CDG49" s="85"/>
      <c r="CDH49" s="85"/>
      <c r="CDI49" s="85"/>
      <c r="CDJ49" s="85"/>
      <c r="CDK49" s="85"/>
      <c r="CDL49" s="85"/>
      <c r="CDM49" s="85"/>
      <c r="CDN49" s="85"/>
      <c r="CDO49" s="85"/>
      <c r="CDP49" s="85"/>
      <c r="CDQ49" s="85"/>
      <c r="CDR49" s="85"/>
      <c r="CDS49" s="85"/>
      <c r="CDT49" s="85"/>
      <c r="CDU49" s="85"/>
      <c r="CDV49" s="85"/>
      <c r="CDW49" s="85"/>
      <c r="CDX49" s="85"/>
      <c r="CDY49" s="85"/>
      <c r="CDZ49" s="85"/>
      <c r="CEA49" s="85"/>
      <c r="CEB49" s="85"/>
      <c r="CEC49" s="85"/>
      <c r="CED49" s="85"/>
      <c r="CEE49" s="85"/>
      <c r="CEF49" s="85"/>
      <c r="CEG49" s="85"/>
      <c r="CEH49" s="85"/>
      <c r="CEI49" s="85"/>
      <c r="CEJ49" s="85"/>
      <c r="CEK49" s="85"/>
      <c r="CEL49" s="85"/>
      <c r="CEM49" s="85"/>
      <c r="CEN49" s="85"/>
      <c r="CEO49" s="85"/>
      <c r="CEP49" s="85"/>
      <c r="CEQ49" s="85"/>
      <c r="CER49" s="85"/>
      <c r="CES49" s="85"/>
      <c r="CET49" s="85"/>
      <c r="CEU49" s="85"/>
      <c r="CEV49" s="85"/>
      <c r="CEW49" s="85"/>
      <c r="CEX49" s="85"/>
      <c r="CEY49" s="85"/>
      <c r="CEZ49" s="85"/>
      <c r="CFA49" s="85"/>
      <c r="CFB49" s="85"/>
      <c r="CFC49" s="85"/>
      <c r="CFD49" s="85"/>
      <c r="CFE49" s="85"/>
      <c r="CFF49" s="85"/>
      <c r="CFG49" s="85"/>
      <c r="CFH49" s="85"/>
      <c r="CFI49" s="85"/>
      <c r="CFJ49" s="85"/>
      <c r="CFK49" s="85"/>
      <c r="CFL49" s="85"/>
      <c r="CFM49" s="85"/>
      <c r="CFN49" s="85"/>
      <c r="CFO49" s="85"/>
      <c r="CFP49" s="85"/>
      <c r="CFQ49" s="85"/>
      <c r="CFR49" s="85"/>
      <c r="CFS49" s="85"/>
      <c r="CFT49" s="85"/>
      <c r="CFU49" s="85"/>
      <c r="CFV49" s="85"/>
      <c r="CFW49" s="85"/>
      <c r="CFX49" s="85"/>
      <c r="CFY49" s="85"/>
      <c r="CFZ49" s="85"/>
      <c r="CGA49" s="85"/>
      <c r="CGB49" s="85"/>
      <c r="CGC49" s="85"/>
      <c r="CGD49" s="85"/>
      <c r="CGE49" s="85"/>
      <c r="CGF49" s="85"/>
      <c r="CGG49" s="85"/>
      <c r="CGH49" s="85"/>
      <c r="CGI49" s="85"/>
      <c r="CGJ49" s="85"/>
      <c r="CGK49" s="85"/>
      <c r="CGL49" s="85"/>
      <c r="CGM49" s="85"/>
      <c r="CGN49" s="85"/>
      <c r="CGO49" s="85"/>
      <c r="CGP49" s="85"/>
      <c r="CGQ49" s="85"/>
      <c r="CGR49" s="85"/>
      <c r="CGS49" s="85"/>
      <c r="CGT49" s="85"/>
      <c r="CGU49" s="85"/>
      <c r="CGV49" s="85"/>
      <c r="CGW49" s="85"/>
      <c r="CGX49" s="85"/>
      <c r="CGY49" s="85"/>
      <c r="CGZ49" s="85"/>
      <c r="CHA49" s="85"/>
      <c r="CHB49" s="85"/>
      <c r="CHC49" s="85"/>
      <c r="CHD49" s="85"/>
      <c r="CHE49" s="85"/>
      <c r="CHF49" s="85"/>
      <c r="CHG49" s="85"/>
      <c r="CHH49" s="85"/>
      <c r="CHI49" s="85"/>
      <c r="CHJ49" s="85"/>
      <c r="CHK49" s="85"/>
      <c r="CHL49" s="85"/>
      <c r="CHM49" s="85"/>
      <c r="CHN49" s="85"/>
      <c r="CHO49" s="85"/>
      <c r="CHP49" s="85"/>
      <c r="CHQ49" s="85"/>
      <c r="CHR49" s="85"/>
      <c r="CHS49" s="85"/>
      <c r="CHT49" s="85"/>
      <c r="CHU49" s="85"/>
      <c r="CHV49" s="85"/>
      <c r="CHW49" s="85"/>
      <c r="CHX49" s="85"/>
      <c r="CHY49" s="85"/>
      <c r="CHZ49" s="85"/>
      <c r="CIA49" s="85"/>
      <c r="CIB49" s="85"/>
      <c r="CIC49" s="85"/>
      <c r="CID49" s="85"/>
      <c r="CIE49" s="85"/>
      <c r="CIF49" s="85"/>
      <c r="CIG49" s="85"/>
      <c r="CIH49" s="85"/>
      <c r="CII49" s="85"/>
      <c r="CIJ49" s="85"/>
      <c r="CIK49" s="85"/>
      <c r="CIL49" s="85"/>
      <c r="CIM49" s="85"/>
      <c r="CIN49" s="85"/>
      <c r="CIO49" s="85"/>
      <c r="CIP49" s="85"/>
      <c r="CIQ49" s="85"/>
      <c r="CIR49" s="85"/>
      <c r="CIS49" s="85"/>
      <c r="CIT49" s="85"/>
      <c r="CIU49" s="85"/>
      <c r="CIV49" s="85"/>
      <c r="CIW49" s="85"/>
      <c r="CIX49" s="85"/>
      <c r="CIY49" s="85"/>
      <c r="CIZ49" s="85"/>
      <c r="CJA49" s="85"/>
      <c r="CJB49" s="85"/>
      <c r="CJC49" s="85"/>
      <c r="CJD49" s="85"/>
      <c r="CJE49" s="85"/>
      <c r="CJF49" s="85"/>
      <c r="CJG49" s="85"/>
      <c r="CJH49" s="85"/>
      <c r="CJI49" s="85"/>
      <c r="CJJ49" s="85"/>
      <c r="CJK49" s="85"/>
      <c r="CJL49" s="85"/>
      <c r="CJM49" s="85"/>
      <c r="CJN49" s="85"/>
      <c r="CJO49" s="85"/>
      <c r="CJP49" s="85"/>
      <c r="CJQ49" s="85"/>
      <c r="CJR49" s="85"/>
      <c r="CJS49" s="85"/>
      <c r="CJT49" s="85"/>
      <c r="CJU49" s="85"/>
      <c r="CJV49" s="85"/>
      <c r="CJW49" s="85"/>
      <c r="CJX49" s="85"/>
      <c r="CJY49" s="85"/>
      <c r="CJZ49" s="85"/>
      <c r="CKA49" s="85"/>
      <c r="CKB49" s="85"/>
      <c r="CKC49" s="85"/>
      <c r="CKD49" s="85"/>
      <c r="CKE49" s="85"/>
      <c r="CKF49" s="85"/>
      <c r="CKG49" s="85"/>
      <c r="CKH49" s="85"/>
      <c r="CKI49" s="85"/>
      <c r="CKJ49" s="85"/>
      <c r="CKK49" s="85"/>
      <c r="CKL49" s="85"/>
      <c r="CKM49" s="85"/>
      <c r="CKN49" s="85"/>
      <c r="CKO49" s="85"/>
      <c r="CKP49" s="85"/>
      <c r="CKQ49" s="85"/>
      <c r="CKR49" s="85"/>
      <c r="CKS49" s="85"/>
      <c r="CKT49" s="85"/>
      <c r="CKU49" s="85"/>
      <c r="CKV49" s="85"/>
      <c r="CKW49" s="85"/>
      <c r="CKX49" s="85"/>
      <c r="CKY49" s="85"/>
      <c r="CKZ49" s="85"/>
      <c r="CLA49" s="85"/>
      <c r="CLB49" s="85"/>
      <c r="CLC49" s="85"/>
      <c r="CLD49" s="85"/>
      <c r="CLE49" s="85"/>
      <c r="CLF49" s="85"/>
      <c r="CLG49" s="85"/>
      <c r="CLH49" s="85"/>
      <c r="CLI49" s="85"/>
      <c r="CLJ49" s="85"/>
      <c r="CLK49" s="85"/>
      <c r="CLL49" s="85"/>
      <c r="CLM49" s="85"/>
      <c r="CLN49" s="85"/>
      <c r="CLO49" s="85"/>
      <c r="CLP49" s="85"/>
      <c r="CLQ49" s="85"/>
      <c r="CLR49" s="85"/>
      <c r="CLS49" s="85"/>
      <c r="CLT49" s="85"/>
      <c r="CLU49" s="85"/>
      <c r="CLV49" s="85"/>
      <c r="CLW49" s="85"/>
      <c r="CLX49" s="85"/>
      <c r="CLY49" s="85"/>
      <c r="CLZ49" s="85"/>
      <c r="CMA49" s="85"/>
      <c r="CMB49" s="85"/>
      <c r="CMC49" s="85"/>
      <c r="CMD49" s="85"/>
      <c r="CME49" s="85"/>
      <c r="CMF49" s="85"/>
      <c r="CMG49" s="85"/>
      <c r="CMH49" s="85"/>
      <c r="CMI49" s="85"/>
      <c r="CMJ49" s="85"/>
      <c r="CMK49" s="85"/>
      <c r="CML49" s="85"/>
      <c r="CMM49" s="85"/>
      <c r="CMN49" s="85"/>
      <c r="CMO49" s="85"/>
      <c r="CMP49" s="85"/>
      <c r="CMQ49" s="85"/>
      <c r="CMR49" s="85"/>
      <c r="CMS49" s="85"/>
      <c r="CMT49" s="85"/>
      <c r="CMU49" s="85"/>
      <c r="CMV49" s="85"/>
      <c r="CMW49" s="85"/>
      <c r="CMX49" s="85"/>
      <c r="CMY49" s="85"/>
      <c r="CMZ49" s="85"/>
      <c r="CNA49" s="85"/>
      <c r="CNB49" s="85"/>
      <c r="CNC49" s="85"/>
      <c r="CND49" s="85"/>
      <c r="CNE49" s="85"/>
      <c r="CNF49" s="85"/>
      <c r="CNG49" s="85"/>
      <c r="CNH49" s="85"/>
      <c r="CNI49" s="85"/>
      <c r="CNJ49" s="85"/>
      <c r="CNK49" s="85"/>
      <c r="CNL49" s="85"/>
      <c r="CNM49" s="85"/>
      <c r="CNN49" s="85"/>
      <c r="CNO49" s="85"/>
      <c r="CNP49" s="85"/>
      <c r="CNQ49" s="85"/>
      <c r="CNR49" s="85"/>
      <c r="CNS49" s="85"/>
      <c r="CNT49" s="85"/>
      <c r="CNU49" s="85"/>
      <c r="CNV49" s="85"/>
      <c r="CNW49" s="85"/>
      <c r="CNX49" s="85"/>
      <c r="CNY49" s="85"/>
      <c r="CNZ49" s="85"/>
      <c r="COA49" s="85"/>
      <c r="COB49" s="85"/>
      <c r="COC49" s="85"/>
      <c r="COD49" s="85"/>
      <c r="COE49" s="85"/>
      <c r="COF49" s="85"/>
      <c r="COG49" s="85"/>
      <c r="COH49" s="85"/>
      <c r="COI49" s="85"/>
      <c r="COJ49" s="85"/>
      <c r="COK49" s="85"/>
      <c r="COL49" s="85"/>
      <c r="COM49" s="85"/>
      <c r="CON49" s="85"/>
      <c r="COO49" s="85"/>
      <c r="COP49" s="85"/>
      <c r="COQ49" s="85"/>
      <c r="COR49" s="85"/>
      <c r="COS49" s="85"/>
      <c r="COT49" s="85"/>
      <c r="COU49" s="85"/>
      <c r="COV49" s="85"/>
      <c r="COW49" s="85"/>
      <c r="COX49" s="85"/>
      <c r="COY49" s="85"/>
      <c r="COZ49" s="85"/>
      <c r="CPA49" s="85"/>
      <c r="CPB49" s="85"/>
      <c r="CPC49" s="85"/>
      <c r="CPD49" s="85"/>
      <c r="CPE49" s="85"/>
      <c r="CPF49" s="85"/>
      <c r="CPG49" s="85"/>
      <c r="CPH49" s="85"/>
      <c r="CPI49" s="85"/>
      <c r="CPJ49" s="85"/>
      <c r="CPK49" s="85"/>
      <c r="CPL49" s="85"/>
      <c r="CPM49" s="85"/>
      <c r="CPN49" s="85"/>
      <c r="CPO49" s="85"/>
      <c r="CPP49" s="85"/>
      <c r="CPQ49" s="85"/>
      <c r="CPR49" s="85"/>
      <c r="CPS49" s="85"/>
      <c r="CPT49" s="85"/>
      <c r="CPU49" s="85"/>
      <c r="CPV49" s="85"/>
      <c r="CPW49" s="85"/>
      <c r="CPX49" s="85"/>
      <c r="CPY49" s="85"/>
      <c r="CPZ49" s="85"/>
      <c r="CQA49" s="85"/>
      <c r="CQB49" s="85"/>
      <c r="CQC49" s="85"/>
      <c r="CQD49" s="85"/>
      <c r="CQE49" s="85"/>
      <c r="CQF49" s="85"/>
      <c r="CQG49" s="85"/>
      <c r="CQH49" s="85"/>
      <c r="CQI49" s="85"/>
      <c r="CQJ49" s="85"/>
      <c r="CQK49" s="85"/>
      <c r="CQL49" s="85"/>
      <c r="CQM49" s="85"/>
      <c r="CQN49" s="85"/>
      <c r="CQO49" s="85"/>
      <c r="CQP49" s="85"/>
      <c r="CQQ49" s="85"/>
      <c r="CQR49" s="85"/>
      <c r="CQS49" s="85"/>
      <c r="CQT49" s="85"/>
      <c r="CQU49" s="85"/>
      <c r="CQV49" s="85"/>
      <c r="CQW49" s="85"/>
      <c r="CQX49" s="85"/>
      <c r="CQY49" s="85"/>
      <c r="CQZ49" s="85"/>
      <c r="CRA49" s="85"/>
      <c r="CRB49" s="85"/>
      <c r="CRC49" s="85"/>
      <c r="CRD49" s="85"/>
      <c r="CRE49" s="85"/>
      <c r="CRF49" s="85"/>
      <c r="CRG49" s="85"/>
      <c r="CRH49" s="85"/>
      <c r="CRI49" s="85"/>
      <c r="CRJ49" s="85"/>
      <c r="CRK49" s="85"/>
      <c r="CRL49" s="85"/>
      <c r="CRM49" s="85"/>
      <c r="CRN49" s="85"/>
      <c r="CRO49" s="85"/>
      <c r="CRP49" s="85"/>
      <c r="CRQ49" s="85"/>
      <c r="CRR49" s="85"/>
      <c r="CRS49" s="85"/>
      <c r="CRT49" s="85"/>
      <c r="CRU49" s="85"/>
      <c r="CRV49" s="85"/>
      <c r="CRW49" s="85"/>
      <c r="CRX49" s="85"/>
      <c r="CRY49" s="85"/>
      <c r="CRZ49" s="85"/>
      <c r="CSA49" s="85"/>
      <c r="CSB49" s="85"/>
      <c r="CSC49" s="85"/>
      <c r="CSD49" s="85"/>
      <c r="CSE49" s="85"/>
      <c r="CSF49" s="85"/>
      <c r="CSG49" s="85"/>
      <c r="CSH49" s="85"/>
      <c r="CSI49" s="85"/>
      <c r="CSJ49" s="85"/>
      <c r="CSK49" s="85"/>
      <c r="CSL49" s="85"/>
      <c r="CSM49" s="85"/>
      <c r="CSN49" s="85"/>
      <c r="CSO49" s="85"/>
      <c r="CSP49" s="85"/>
      <c r="CSQ49" s="85"/>
      <c r="CSR49" s="85"/>
      <c r="CSS49" s="85"/>
      <c r="CST49" s="85"/>
      <c r="CSU49" s="85"/>
      <c r="CSV49" s="85"/>
      <c r="CSW49" s="85"/>
      <c r="CSX49" s="85"/>
      <c r="CSY49" s="85"/>
      <c r="CSZ49" s="85"/>
      <c r="CTA49" s="85"/>
      <c r="CTB49" s="85"/>
      <c r="CTC49" s="85"/>
      <c r="CTD49" s="85"/>
      <c r="CTE49" s="85"/>
      <c r="CTF49" s="85"/>
      <c r="CTG49" s="85"/>
      <c r="CTH49" s="85"/>
      <c r="CTI49" s="85"/>
      <c r="CTJ49" s="85"/>
      <c r="CTK49" s="85"/>
      <c r="CTL49" s="85"/>
      <c r="CTM49" s="85"/>
      <c r="CTN49" s="85"/>
      <c r="CTO49" s="85"/>
      <c r="CTP49" s="85"/>
      <c r="CTQ49" s="85"/>
      <c r="CTR49" s="85"/>
      <c r="CTS49" s="85"/>
      <c r="CTT49" s="85"/>
      <c r="CTU49" s="85"/>
      <c r="CTV49" s="85"/>
      <c r="CTW49" s="85"/>
      <c r="CTX49" s="85"/>
      <c r="CTY49" s="85"/>
      <c r="CTZ49" s="85"/>
      <c r="CUA49" s="85"/>
      <c r="CUB49" s="85"/>
      <c r="CUC49" s="85"/>
      <c r="CUD49" s="85"/>
      <c r="CUE49" s="85"/>
      <c r="CUF49" s="85"/>
      <c r="CUG49" s="85"/>
      <c r="CUH49" s="85"/>
      <c r="CUI49" s="85"/>
      <c r="CUJ49" s="85"/>
      <c r="CUK49" s="85"/>
      <c r="CUL49" s="85"/>
      <c r="CUM49" s="85"/>
      <c r="CUN49" s="85"/>
      <c r="CUO49" s="85"/>
      <c r="CUP49" s="85"/>
      <c r="CUQ49" s="85"/>
      <c r="CUR49" s="85"/>
      <c r="CUS49" s="85"/>
      <c r="CUT49" s="85"/>
      <c r="CUU49" s="85"/>
      <c r="CUV49" s="85"/>
      <c r="CUW49" s="85"/>
      <c r="CUX49" s="85"/>
      <c r="CUY49" s="85"/>
      <c r="CUZ49" s="85"/>
      <c r="CVA49" s="85"/>
      <c r="CVB49" s="85"/>
      <c r="CVC49" s="85"/>
      <c r="CVD49" s="85"/>
      <c r="CVE49" s="85"/>
      <c r="CVF49" s="85"/>
      <c r="CVG49" s="85"/>
      <c r="CVH49" s="85"/>
      <c r="CVI49" s="85"/>
      <c r="CVJ49" s="85"/>
      <c r="CVK49" s="85"/>
      <c r="CVL49" s="85"/>
      <c r="CVM49" s="85"/>
      <c r="CVN49" s="85"/>
      <c r="CVO49" s="85"/>
      <c r="CVP49" s="85"/>
      <c r="CVQ49" s="85"/>
      <c r="CVR49" s="85"/>
      <c r="CVS49" s="85"/>
      <c r="CVT49" s="85"/>
      <c r="CVU49" s="85"/>
      <c r="CVV49" s="85"/>
      <c r="CVW49" s="85"/>
      <c r="CVX49" s="85"/>
      <c r="CVY49" s="85"/>
      <c r="CVZ49" s="85"/>
      <c r="CWA49" s="85"/>
      <c r="CWB49" s="85"/>
      <c r="CWC49" s="85"/>
      <c r="CWD49" s="85"/>
      <c r="CWE49" s="85"/>
      <c r="CWF49" s="85"/>
      <c r="CWG49" s="85"/>
      <c r="CWH49" s="85"/>
      <c r="CWI49" s="85"/>
      <c r="CWJ49" s="85"/>
      <c r="CWK49" s="85"/>
      <c r="CWL49" s="85"/>
      <c r="CWM49" s="85"/>
      <c r="CWN49" s="85"/>
      <c r="CWO49" s="85"/>
      <c r="CWP49" s="85"/>
      <c r="CWQ49" s="85"/>
      <c r="CWR49" s="85"/>
      <c r="CWS49" s="85"/>
      <c r="CWT49" s="85"/>
      <c r="CWU49" s="85"/>
      <c r="CWV49" s="85"/>
      <c r="CWW49" s="85"/>
      <c r="CWX49" s="85"/>
      <c r="CWY49" s="85"/>
      <c r="CWZ49" s="85"/>
      <c r="CXA49" s="85"/>
      <c r="CXB49" s="85"/>
      <c r="CXC49" s="85"/>
      <c r="CXD49" s="85"/>
      <c r="CXE49" s="85"/>
      <c r="CXF49" s="85"/>
      <c r="CXG49" s="85"/>
      <c r="CXH49" s="85"/>
      <c r="CXI49" s="85"/>
      <c r="CXJ49" s="85"/>
      <c r="CXK49" s="85"/>
      <c r="CXL49" s="85"/>
      <c r="CXM49" s="85"/>
      <c r="CXN49" s="85"/>
      <c r="CXO49" s="85"/>
      <c r="CXP49" s="85"/>
      <c r="CXQ49" s="85"/>
      <c r="CXR49" s="85"/>
      <c r="CXS49" s="85"/>
      <c r="CXT49" s="85"/>
      <c r="CXU49" s="85"/>
      <c r="CXV49" s="85"/>
      <c r="CXW49" s="85"/>
      <c r="CXX49" s="85"/>
      <c r="CXY49" s="85"/>
      <c r="CXZ49" s="85"/>
      <c r="CYA49" s="85"/>
      <c r="CYB49" s="85"/>
      <c r="CYC49" s="85"/>
      <c r="CYD49" s="85"/>
      <c r="CYE49" s="85"/>
      <c r="CYF49" s="85"/>
      <c r="CYG49" s="85"/>
      <c r="CYH49" s="85"/>
      <c r="CYI49" s="85"/>
      <c r="CYJ49" s="85"/>
      <c r="CYK49" s="85"/>
      <c r="CYL49" s="85"/>
      <c r="CYM49" s="85"/>
      <c r="CYN49" s="85"/>
      <c r="CYO49" s="85"/>
      <c r="CYP49" s="85"/>
      <c r="CYQ49" s="85"/>
      <c r="CYR49" s="85"/>
      <c r="CYS49" s="85"/>
      <c r="CYT49" s="85"/>
      <c r="CYU49" s="85"/>
      <c r="CYV49" s="85"/>
      <c r="CYW49" s="85"/>
      <c r="CYX49" s="85"/>
      <c r="CYY49" s="85"/>
      <c r="CYZ49" s="85"/>
      <c r="CZA49" s="85"/>
      <c r="CZB49" s="85"/>
      <c r="CZC49" s="85"/>
      <c r="CZD49" s="85"/>
      <c r="CZE49" s="85"/>
      <c r="CZF49" s="85"/>
      <c r="CZG49" s="85"/>
      <c r="CZH49" s="85"/>
      <c r="CZI49" s="85"/>
      <c r="CZJ49" s="85"/>
      <c r="CZK49" s="85"/>
      <c r="CZL49" s="85"/>
      <c r="CZM49" s="85"/>
      <c r="CZN49" s="85"/>
      <c r="CZO49" s="85"/>
      <c r="CZP49" s="85"/>
      <c r="CZQ49" s="85"/>
      <c r="CZR49" s="85"/>
      <c r="CZS49" s="85"/>
      <c r="CZT49" s="85"/>
      <c r="CZU49" s="85"/>
      <c r="CZV49" s="85"/>
      <c r="CZW49" s="85"/>
      <c r="CZX49" s="85"/>
      <c r="CZY49" s="85"/>
      <c r="CZZ49" s="85"/>
      <c r="DAA49" s="85"/>
      <c r="DAB49" s="85"/>
      <c r="DAC49" s="85"/>
      <c r="DAD49" s="85"/>
      <c r="DAE49" s="85"/>
      <c r="DAF49" s="85"/>
      <c r="DAG49" s="85"/>
      <c r="DAH49" s="85"/>
      <c r="DAI49" s="85"/>
      <c r="DAJ49" s="85"/>
      <c r="DAK49" s="85"/>
      <c r="DAL49" s="85"/>
      <c r="DAM49" s="85"/>
      <c r="DAN49" s="85"/>
      <c r="DAO49" s="85"/>
      <c r="DAP49" s="85"/>
      <c r="DAQ49" s="85"/>
      <c r="DAR49" s="85"/>
      <c r="DAS49" s="85"/>
      <c r="DAT49" s="85"/>
      <c r="DAU49" s="85"/>
      <c r="DAV49" s="85"/>
      <c r="DAW49" s="85"/>
      <c r="DAX49" s="85"/>
      <c r="DAY49" s="85"/>
      <c r="DAZ49" s="85"/>
      <c r="DBA49" s="85"/>
      <c r="DBB49" s="85"/>
      <c r="DBC49" s="85"/>
      <c r="DBD49" s="85"/>
      <c r="DBE49" s="85"/>
      <c r="DBF49" s="85"/>
      <c r="DBG49" s="85"/>
      <c r="DBH49" s="85"/>
      <c r="DBI49" s="85"/>
      <c r="DBJ49" s="85"/>
      <c r="DBK49" s="85"/>
      <c r="DBL49" s="85"/>
      <c r="DBM49" s="85"/>
      <c r="DBN49" s="85"/>
      <c r="DBO49" s="85"/>
      <c r="DBP49" s="85"/>
      <c r="DBQ49" s="85"/>
      <c r="DBR49" s="85"/>
      <c r="DBS49" s="85"/>
      <c r="DBT49" s="85"/>
      <c r="DBU49" s="85"/>
      <c r="DBV49" s="85"/>
      <c r="DBW49" s="85"/>
      <c r="DBX49" s="85"/>
      <c r="DBY49" s="85"/>
      <c r="DBZ49" s="85"/>
      <c r="DCA49" s="85"/>
      <c r="DCB49" s="85"/>
      <c r="DCC49" s="85"/>
      <c r="DCD49" s="85"/>
      <c r="DCE49" s="85"/>
      <c r="DCF49" s="85"/>
      <c r="DCG49" s="85"/>
      <c r="DCH49" s="85"/>
      <c r="DCI49" s="85"/>
      <c r="DCJ49" s="85"/>
      <c r="DCK49" s="85"/>
      <c r="DCL49" s="85"/>
      <c r="DCM49" s="85"/>
      <c r="DCN49" s="85"/>
      <c r="DCO49" s="85"/>
      <c r="DCP49" s="85"/>
      <c r="DCQ49" s="85"/>
      <c r="DCR49" s="85"/>
      <c r="DCS49" s="85"/>
      <c r="DCT49" s="85"/>
      <c r="DCU49" s="85"/>
      <c r="DCV49" s="85"/>
      <c r="DCW49" s="85"/>
      <c r="DCX49" s="85"/>
      <c r="DCY49" s="85"/>
      <c r="DCZ49" s="85"/>
      <c r="DDA49" s="85"/>
      <c r="DDB49" s="85"/>
      <c r="DDC49" s="85"/>
      <c r="DDD49" s="85"/>
      <c r="DDE49" s="85"/>
      <c r="DDF49" s="85"/>
      <c r="DDG49" s="85"/>
      <c r="DDH49" s="85"/>
      <c r="DDI49" s="85"/>
      <c r="DDJ49" s="85"/>
      <c r="DDK49" s="85"/>
      <c r="DDL49" s="85"/>
      <c r="DDM49" s="85"/>
      <c r="DDN49" s="85"/>
      <c r="DDO49" s="85"/>
      <c r="DDP49" s="85"/>
      <c r="DDQ49" s="85"/>
      <c r="DDR49" s="85"/>
      <c r="DDS49" s="85"/>
      <c r="DDT49" s="85"/>
      <c r="DDU49" s="85"/>
      <c r="DDV49" s="85"/>
      <c r="DDW49" s="85"/>
      <c r="DDX49" s="85"/>
      <c r="DDY49" s="85"/>
      <c r="DDZ49" s="85"/>
      <c r="DEA49" s="85"/>
      <c r="DEB49" s="85"/>
      <c r="DEC49" s="85"/>
      <c r="DED49" s="85"/>
      <c r="DEE49" s="85"/>
      <c r="DEF49" s="85"/>
      <c r="DEG49" s="85"/>
      <c r="DEH49" s="85"/>
      <c r="DEI49" s="85"/>
      <c r="DEJ49" s="85"/>
      <c r="DEK49" s="85"/>
      <c r="DEL49" s="85"/>
      <c r="DEM49" s="85"/>
      <c r="DEN49" s="85"/>
      <c r="DEO49" s="85"/>
      <c r="DEP49" s="85"/>
      <c r="DEQ49" s="85"/>
      <c r="DER49" s="85"/>
      <c r="DES49" s="85"/>
      <c r="DET49" s="85"/>
      <c r="DEU49" s="85"/>
      <c r="DEV49" s="85"/>
      <c r="DEW49" s="85"/>
      <c r="DEX49" s="85"/>
      <c r="DEY49" s="85"/>
      <c r="DEZ49" s="85"/>
      <c r="DFA49" s="85"/>
      <c r="DFB49" s="85"/>
      <c r="DFC49" s="85"/>
      <c r="DFD49" s="85"/>
      <c r="DFE49" s="85"/>
      <c r="DFF49" s="85"/>
      <c r="DFG49" s="85"/>
      <c r="DFH49" s="85"/>
      <c r="DFI49" s="85"/>
      <c r="DFJ49" s="85"/>
      <c r="DFK49" s="85"/>
      <c r="DFL49" s="85"/>
      <c r="DFM49" s="85"/>
      <c r="DFN49" s="85"/>
      <c r="DFO49" s="85"/>
      <c r="DFP49" s="85"/>
      <c r="DFQ49" s="85"/>
      <c r="DFR49" s="85"/>
      <c r="DFS49" s="85"/>
      <c r="DFT49" s="85"/>
      <c r="DFU49" s="85"/>
      <c r="DFV49" s="85"/>
      <c r="DFW49" s="85"/>
      <c r="DFX49" s="85"/>
      <c r="DFY49" s="85"/>
      <c r="DFZ49" s="85"/>
      <c r="DGA49" s="85"/>
      <c r="DGB49" s="85"/>
      <c r="DGC49" s="85"/>
      <c r="DGD49" s="85"/>
      <c r="DGE49" s="85"/>
      <c r="DGF49" s="85"/>
      <c r="DGG49" s="85"/>
      <c r="DGH49" s="85"/>
      <c r="DGI49" s="85"/>
      <c r="DGJ49" s="85"/>
      <c r="DGK49" s="85"/>
      <c r="DGL49" s="85"/>
      <c r="DGM49" s="85"/>
      <c r="DGN49" s="85"/>
      <c r="DGO49" s="85"/>
      <c r="DGP49" s="85"/>
      <c r="DGQ49" s="85"/>
      <c r="DGR49" s="85"/>
      <c r="DGS49" s="85"/>
      <c r="DGT49" s="85"/>
      <c r="DGU49" s="85"/>
      <c r="DGV49" s="85"/>
      <c r="DGW49" s="85"/>
      <c r="DGX49" s="85"/>
      <c r="DGY49" s="85"/>
      <c r="DGZ49" s="85"/>
      <c r="DHA49" s="85"/>
      <c r="DHB49" s="85"/>
      <c r="DHC49" s="85"/>
      <c r="DHD49" s="85"/>
      <c r="DHE49" s="85"/>
      <c r="DHF49" s="85"/>
      <c r="DHG49" s="85"/>
      <c r="DHH49" s="85"/>
      <c r="DHI49" s="85"/>
      <c r="DHJ49" s="85"/>
      <c r="DHK49" s="85"/>
      <c r="DHL49" s="85"/>
      <c r="DHM49" s="85"/>
      <c r="DHN49" s="85"/>
      <c r="DHO49" s="85"/>
      <c r="DHP49" s="85"/>
      <c r="DHQ49" s="85"/>
      <c r="DHR49" s="85"/>
      <c r="DHS49" s="85"/>
      <c r="DHT49" s="85"/>
      <c r="DHU49" s="85"/>
      <c r="DHV49" s="85"/>
      <c r="DHW49" s="85"/>
      <c r="DHX49" s="85"/>
      <c r="DHY49" s="85"/>
      <c r="DHZ49" s="85"/>
      <c r="DIA49" s="85"/>
      <c r="DIB49" s="85"/>
      <c r="DIC49" s="85"/>
      <c r="DID49" s="85"/>
      <c r="DIE49" s="85"/>
      <c r="DIF49" s="85"/>
      <c r="DIG49" s="85"/>
      <c r="DIH49" s="85"/>
      <c r="DII49" s="85"/>
      <c r="DIJ49" s="85"/>
      <c r="DIK49" s="85"/>
      <c r="DIL49" s="85"/>
      <c r="DIM49" s="85"/>
      <c r="DIN49" s="85"/>
      <c r="DIO49" s="85"/>
      <c r="DIP49" s="85"/>
      <c r="DIQ49" s="85"/>
      <c r="DIR49" s="85"/>
      <c r="DIS49" s="85"/>
      <c r="DIT49" s="85"/>
      <c r="DIU49" s="85"/>
      <c r="DIV49" s="85"/>
      <c r="DIW49" s="85"/>
      <c r="DIX49" s="85"/>
      <c r="DIY49" s="85"/>
      <c r="DIZ49" s="85"/>
      <c r="DJA49" s="85"/>
      <c r="DJB49" s="85"/>
      <c r="DJC49" s="85"/>
      <c r="DJD49" s="85"/>
      <c r="DJE49" s="85"/>
      <c r="DJF49" s="85"/>
      <c r="DJG49" s="85"/>
      <c r="DJH49" s="85"/>
      <c r="DJI49" s="85"/>
      <c r="DJJ49" s="85"/>
      <c r="DJK49" s="85"/>
      <c r="DJL49" s="85"/>
      <c r="DJM49" s="85"/>
      <c r="DJN49" s="85"/>
      <c r="DJO49" s="85"/>
      <c r="DJP49" s="85"/>
      <c r="DJQ49" s="85"/>
      <c r="DJR49" s="85"/>
      <c r="DJS49" s="85"/>
      <c r="DJT49" s="85"/>
      <c r="DJU49" s="85"/>
      <c r="DJV49" s="85"/>
      <c r="DJW49" s="85"/>
      <c r="DJX49" s="85"/>
      <c r="DJY49" s="85"/>
      <c r="DJZ49" s="85"/>
      <c r="DKA49" s="85"/>
      <c r="DKB49" s="85"/>
      <c r="DKC49" s="85"/>
      <c r="DKD49" s="85"/>
      <c r="DKE49" s="85"/>
      <c r="DKF49" s="85"/>
      <c r="DKG49" s="85"/>
      <c r="DKH49" s="85"/>
      <c r="DKI49" s="85"/>
      <c r="DKJ49" s="85"/>
      <c r="DKK49" s="85"/>
      <c r="DKL49" s="85"/>
      <c r="DKM49" s="85"/>
      <c r="DKN49" s="85"/>
      <c r="DKO49" s="85"/>
      <c r="DKP49" s="85"/>
      <c r="DKQ49" s="85"/>
      <c r="DKR49" s="85"/>
      <c r="DKS49" s="85"/>
      <c r="DKT49" s="85"/>
      <c r="DKU49" s="85"/>
      <c r="DKV49" s="85"/>
      <c r="DKW49" s="85"/>
      <c r="DKX49" s="85"/>
      <c r="DKY49" s="85"/>
      <c r="DKZ49" s="85"/>
      <c r="DLA49" s="85"/>
      <c r="DLB49" s="85"/>
      <c r="DLC49" s="85"/>
      <c r="DLD49" s="85"/>
      <c r="DLE49" s="85"/>
      <c r="DLF49" s="85"/>
      <c r="DLG49" s="85"/>
      <c r="DLH49" s="85"/>
      <c r="DLI49" s="85"/>
      <c r="DLJ49" s="85"/>
      <c r="DLK49" s="85"/>
      <c r="DLL49" s="85"/>
      <c r="DLM49" s="85"/>
      <c r="DLN49" s="85"/>
      <c r="DLO49" s="85"/>
      <c r="DLP49" s="85"/>
      <c r="DLQ49" s="85"/>
      <c r="DLR49" s="85"/>
      <c r="DLS49" s="85"/>
      <c r="DLT49" s="85"/>
      <c r="DLU49" s="85"/>
      <c r="DLV49" s="85"/>
      <c r="DLW49" s="85"/>
      <c r="DLX49" s="85"/>
      <c r="DLY49" s="85"/>
      <c r="DLZ49" s="85"/>
      <c r="DMA49" s="85"/>
      <c r="DMB49" s="85"/>
      <c r="DMC49" s="85"/>
      <c r="DMD49" s="85"/>
      <c r="DME49" s="85"/>
      <c r="DMF49" s="85"/>
      <c r="DMG49" s="85"/>
      <c r="DMH49" s="85"/>
      <c r="DMI49" s="85"/>
      <c r="DMJ49" s="85"/>
      <c r="DMK49" s="85"/>
      <c r="DML49" s="85"/>
      <c r="DMM49" s="85"/>
      <c r="DMN49" s="85"/>
      <c r="DMO49" s="85"/>
      <c r="DMP49" s="85"/>
      <c r="DMQ49" s="85"/>
      <c r="DMR49" s="85"/>
      <c r="DMS49" s="85"/>
      <c r="DMT49" s="85"/>
      <c r="DMU49" s="85"/>
      <c r="DMV49" s="85"/>
      <c r="DMW49" s="85"/>
      <c r="DMX49" s="85"/>
      <c r="DMY49" s="85"/>
      <c r="DMZ49" s="85"/>
      <c r="DNA49" s="85"/>
      <c r="DNB49" s="85"/>
      <c r="DNC49" s="85"/>
      <c r="DND49" s="85"/>
      <c r="DNE49" s="85"/>
      <c r="DNF49" s="85"/>
      <c r="DNG49" s="85"/>
      <c r="DNH49" s="85"/>
      <c r="DNI49" s="85"/>
      <c r="DNJ49" s="85"/>
      <c r="DNK49" s="85"/>
      <c r="DNL49" s="85"/>
      <c r="DNM49" s="85"/>
      <c r="DNN49" s="85"/>
      <c r="DNO49" s="85"/>
      <c r="DNP49" s="85"/>
      <c r="DNQ49" s="85"/>
      <c r="DNR49" s="85"/>
      <c r="DNS49" s="85"/>
      <c r="DNT49" s="85"/>
      <c r="DNU49" s="85"/>
      <c r="DNV49" s="85"/>
      <c r="DNW49" s="85"/>
      <c r="DNX49" s="85"/>
      <c r="DNY49" s="85"/>
      <c r="DNZ49" s="85"/>
      <c r="DOA49" s="85"/>
      <c r="DOB49" s="85"/>
      <c r="DOC49" s="85"/>
      <c r="DOD49" s="85"/>
      <c r="DOE49" s="85"/>
      <c r="DOF49" s="85"/>
      <c r="DOG49" s="85"/>
      <c r="DOH49" s="85"/>
      <c r="DOI49" s="85"/>
      <c r="DOJ49" s="85"/>
      <c r="DOK49" s="85"/>
      <c r="DOL49" s="85"/>
      <c r="DOM49" s="85"/>
      <c r="DON49" s="85"/>
      <c r="DOO49" s="85"/>
      <c r="DOP49" s="85"/>
      <c r="DOQ49" s="85"/>
      <c r="DOR49" s="85"/>
      <c r="DOS49" s="85"/>
      <c r="DOT49" s="85"/>
      <c r="DOU49" s="85"/>
      <c r="DOV49" s="85"/>
      <c r="DOW49" s="85"/>
      <c r="DOX49" s="85"/>
      <c r="DOY49" s="85"/>
      <c r="DOZ49" s="85"/>
      <c r="DPA49" s="85"/>
      <c r="DPB49" s="85"/>
      <c r="DPC49" s="85"/>
      <c r="DPD49" s="85"/>
      <c r="DPE49" s="85"/>
      <c r="DPF49" s="85"/>
      <c r="DPG49" s="85"/>
      <c r="DPH49" s="85"/>
      <c r="DPI49" s="85"/>
      <c r="DPJ49" s="85"/>
      <c r="DPK49" s="85"/>
      <c r="DPL49" s="85"/>
      <c r="DPM49" s="85"/>
      <c r="DPN49" s="85"/>
      <c r="DPO49" s="85"/>
      <c r="DPP49" s="85"/>
      <c r="DPQ49" s="85"/>
      <c r="DPR49" s="85"/>
      <c r="DPS49" s="85"/>
      <c r="DPT49" s="85"/>
      <c r="DPU49" s="85"/>
      <c r="DPV49" s="85"/>
      <c r="DPW49" s="85"/>
      <c r="DPX49" s="85"/>
      <c r="DPY49" s="85"/>
      <c r="DPZ49" s="85"/>
      <c r="DQA49" s="85"/>
      <c r="DQB49" s="85"/>
      <c r="DQC49" s="85"/>
      <c r="DQD49" s="85"/>
      <c r="DQE49" s="85"/>
      <c r="DQF49" s="85"/>
      <c r="DQG49" s="85"/>
      <c r="DQH49" s="85"/>
      <c r="DQI49" s="85"/>
      <c r="DQJ49" s="85"/>
      <c r="DQK49" s="85"/>
      <c r="DQL49" s="85"/>
      <c r="DQM49" s="85"/>
      <c r="DQN49" s="85"/>
      <c r="DQO49" s="85"/>
      <c r="DQP49" s="85"/>
      <c r="DQQ49" s="85"/>
      <c r="DQR49" s="85"/>
      <c r="DQS49" s="85"/>
      <c r="DQT49" s="85"/>
      <c r="DQU49" s="85"/>
      <c r="DQV49" s="85"/>
      <c r="DQW49" s="85"/>
      <c r="DQX49" s="85"/>
      <c r="DQY49" s="85"/>
      <c r="DQZ49" s="85"/>
      <c r="DRA49" s="85"/>
      <c r="DRB49" s="85"/>
      <c r="DRC49" s="85"/>
      <c r="DRD49" s="85"/>
      <c r="DRE49" s="85"/>
      <c r="DRF49" s="85"/>
      <c r="DRG49" s="85"/>
      <c r="DRH49" s="85"/>
      <c r="DRI49" s="85"/>
      <c r="DRJ49" s="85"/>
      <c r="DRK49" s="85"/>
      <c r="DRL49" s="85"/>
      <c r="DRM49" s="85"/>
      <c r="DRN49" s="85"/>
      <c r="DRO49" s="85"/>
      <c r="DRP49" s="85"/>
      <c r="DRQ49" s="85"/>
      <c r="DRR49" s="85"/>
      <c r="DRS49" s="85"/>
      <c r="DRT49" s="85"/>
      <c r="DRU49" s="85"/>
      <c r="DRV49" s="85"/>
      <c r="DRW49" s="85"/>
      <c r="DRX49" s="85"/>
      <c r="DRY49" s="85"/>
      <c r="DRZ49" s="85"/>
      <c r="DSA49" s="85"/>
      <c r="DSB49" s="85"/>
      <c r="DSC49" s="85"/>
      <c r="DSD49" s="85"/>
      <c r="DSE49" s="85"/>
      <c r="DSF49" s="85"/>
      <c r="DSG49" s="85"/>
      <c r="DSH49" s="85"/>
      <c r="DSI49" s="85"/>
      <c r="DSJ49" s="85"/>
      <c r="DSK49" s="85"/>
      <c r="DSL49" s="85"/>
      <c r="DSM49" s="85"/>
      <c r="DSN49" s="85"/>
      <c r="DSO49" s="85"/>
      <c r="DSP49" s="85"/>
      <c r="DSQ49" s="85"/>
      <c r="DSR49" s="85"/>
      <c r="DSS49" s="85"/>
      <c r="DST49" s="85"/>
      <c r="DSU49" s="85"/>
      <c r="DSV49" s="85"/>
      <c r="DSW49" s="85"/>
      <c r="DSX49" s="85"/>
      <c r="DSY49" s="85"/>
      <c r="DSZ49" s="85"/>
      <c r="DTA49" s="85"/>
      <c r="DTB49" s="85"/>
      <c r="DTC49" s="85"/>
      <c r="DTD49" s="85"/>
      <c r="DTE49" s="85"/>
      <c r="DTF49" s="85"/>
      <c r="DTG49" s="85"/>
      <c r="DTH49" s="85"/>
      <c r="DTI49" s="85"/>
      <c r="DTJ49" s="85"/>
      <c r="DTK49" s="85"/>
      <c r="DTL49" s="85"/>
      <c r="DTM49" s="85"/>
      <c r="DTN49" s="85"/>
      <c r="DTO49" s="85"/>
      <c r="DTP49" s="85"/>
      <c r="DTQ49" s="85"/>
      <c r="DTR49" s="85"/>
      <c r="DTS49" s="85"/>
      <c r="DTT49" s="85"/>
      <c r="DTU49" s="85"/>
      <c r="DTV49" s="85"/>
      <c r="DTW49" s="85"/>
      <c r="DTX49" s="85"/>
      <c r="DTY49" s="85"/>
      <c r="DTZ49" s="85"/>
      <c r="DUA49" s="85"/>
      <c r="DUB49" s="85"/>
      <c r="DUC49" s="85"/>
      <c r="DUD49" s="85"/>
      <c r="DUE49" s="85"/>
      <c r="DUF49" s="85"/>
      <c r="DUG49" s="85"/>
      <c r="DUH49" s="85"/>
      <c r="DUI49" s="85"/>
      <c r="DUJ49" s="85"/>
      <c r="DUK49" s="85"/>
      <c r="DUL49" s="85"/>
      <c r="DUM49" s="85"/>
      <c r="DUN49" s="85"/>
      <c r="DUO49" s="85"/>
      <c r="DUP49" s="85"/>
      <c r="DUQ49" s="85"/>
      <c r="DUR49" s="85"/>
      <c r="DUS49" s="85"/>
      <c r="DUT49" s="85"/>
      <c r="DUU49" s="85"/>
      <c r="DUV49" s="85"/>
      <c r="DUW49" s="85"/>
      <c r="DUX49" s="85"/>
      <c r="DUY49" s="85"/>
      <c r="DUZ49" s="85"/>
      <c r="DVA49" s="85"/>
      <c r="DVB49" s="85"/>
      <c r="DVC49" s="85"/>
      <c r="DVD49" s="85"/>
      <c r="DVE49" s="85"/>
      <c r="DVF49" s="85"/>
      <c r="DVG49" s="85"/>
      <c r="DVH49" s="85"/>
      <c r="DVI49" s="85"/>
      <c r="DVJ49" s="85"/>
      <c r="DVK49" s="85"/>
      <c r="DVL49" s="85"/>
      <c r="DVM49" s="85"/>
      <c r="DVN49" s="85"/>
      <c r="DVO49" s="85"/>
      <c r="DVP49" s="85"/>
      <c r="DVQ49" s="85"/>
      <c r="DVR49" s="85"/>
      <c r="DVS49" s="85"/>
      <c r="DVT49" s="85"/>
      <c r="DVU49" s="85"/>
      <c r="DVV49" s="85"/>
      <c r="DVW49" s="85"/>
      <c r="DVX49" s="85"/>
      <c r="DVY49" s="85"/>
      <c r="DVZ49" s="85"/>
      <c r="DWA49" s="85"/>
      <c r="DWB49" s="85"/>
      <c r="DWC49" s="85"/>
      <c r="DWD49" s="85"/>
      <c r="DWE49" s="85"/>
      <c r="DWF49" s="85"/>
      <c r="DWG49" s="85"/>
      <c r="DWH49" s="85"/>
      <c r="DWI49" s="85"/>
      <c r="DWJ49" s="85"/>
      <c r="DWK49" s="85"/>
      <c r="DWL49" s="85"/>
      <c r="DWM49" s="85"/>
      <c r="DWN49" s="85"/>
      <c r="DWO49" s="85"/>
      <c r="DWP49" s="85"/>
      <c r="DWQ49" s="85"/>
      <c r="DWR49" s="85"/>
      <c r="DWS49" s="85"/>
      <c r="DWT49" s="85"/>
      <c r="DWU49" s="85"/>
      <c r="DWV49" s="85"/>
      <c r="DWW49" s="85"/>
      <c r="DWX49" s="85"/>
      <c r="DWY49" s="85"/>
      <c r="DWZ49" s="85"/>
      <c r="DXA49" s="85"/>
      <c r="DXB49" s="85"/>
      <c r="DXC49" s="85"/>
      <c r="DXD49" s="85"/>
      <c r="DXE49" s="85"/>
      <c r="DXF49" s="85"/>
      <c r="DXG49" s="85"/>
      <c r="DXH49" s="85"/>
      <c r="DXI49" s="85"/>
      <c r="DXJ49" s="85"/>
      <c r="DXK49" s="85"/>
      <c r="DXL49" s="85"/>
      <c r="DXM49" s="85"/>
      <c r="DXN49" s="85"/>
      <c r="DXO49" s="85"/>
      <c r="DXP49" s="85"/>
      <c r="DXQ49" s="85"/>
      <c r="DXR49" s="85"/>
      <c r="DXS49" s="85"/>
      <c r="DXT49" s="85"/>
      <c r="DXU49" s="85"/>
      <c r="DXV49" s="85"/>
      <c r="DXW49" s="85"/>
      <c r="DXX49" s="85"/>
      <c r="DXY49" s="85"/>
      <c r="DXZ49" s="85"/>
      <c r="DYA49" s="85"/>
      <c r="DYB49" s="85"/>
      <c r="DYC49" s="85"/>
      <c r="DYD49" s="85"/>
      <c r="DYE49" s="85"/>
      <c r="DYF49" s="85"/>
      <c r="DYG49" s="85"/>
      <c r="DYH49" s="85"/>
      <c r="DYI49" s="85"/>
      <c r="DYJ49" s="85"/>
      <c r="DYK49" s="85"/>
      <c r="DYL49" s="85"/>
      <c r="DYM49" s="85"/>
      <c r="DYN49" s="85"/>
      <c r="DYO49" s="85"/>
      <c r="DYP49" s="85"/>
      <c r="DYQ49" s="85"/>
      <c r="DYR49" s="85"/>
      <c r="DYS49" s="85"/>
      <c r="DYT49" s="85"/>
      <c r="DYU49" s="85"/>
      <c r="DYV49" s="85"/>
      <c r="DYW49" s="85"/>
      <c r="DYX49" s="85"/>
      <c r="DYY49" s="85"/>
      <c r="DYZ49" s="85"/>
      <c r="DZA49" s="85"/>
      <c r="DZB49" s="85"/>
      <c r="DZC49" s="85"/>
      <c r="DZD49" s="85"/>
      <c r="DZE49" s="85"/>
      <c r="DZF49" s="85"/>
      <c r="DZG49" s="85"/>
      <c r="DZH49" s="85"/>
      <c r="DZI49" s="85"/>
      <c r="DZJ49" s="85"/>
      <c r="DZK49" s="85"/>
      <c r="DZL49" s="85"/>
      <c r="DZM49" s="85"/>
      <c r="DZN49" s="85"/>
      <c r="DZO49" s="85"/>
      <c r="DZP49" s="85"/>
      <c r="DZQ49" s="85"/>
      <c r="DZR49" s="85"/>
      <c r="DZS49" s="85"/>
      <c r="DZT49" s="85"/>
      <c r="DZU49" s="85"/>
      <c r="DZV49" s="85"/>
      <c r="DZW49" s="85"/>
      <c r="DZX49" s="85"/>
      <c r="DZY49" s="85"/>
      <c r="DZZ49" s="85"/>
      <c r="EAA49" s="85"/>
      <c r="EAB49" s="85"/>
      <c r="EAC49" s="85"/>
      <c r="EAD49" s="85"/>
      <c r="EAE49" s="85"/>
      <c r="EAF49" s="85"/>
      <c r="EAG49" s="85"/>
      <c r="EAH49" s="85"/>
      <c r="EAI49" s="85"/>
      <c r="EAJ49" s="85"/>
      <c r="EAK49" s="85"/>
      <c r="EAL49" s="85"/>
      <c r="EAM49" s="85"/>
      <c r="EAN49" s="85"/>
      <c r="EAO49" s="85"/>
      <c r="EAP49" s="85"/>
      <c r="EAQ49" s="85"/>
      <c r="EAR49" s="85"/>
      <c r="EAS49" s="85"/>
      <c r="EAT49" s="85"/>
      <c r="EAU49" s="85"/>
      <c r="EAV49" s="85"/>
      <c r="EAW49" s="85"/>
      <c r="EAX49" s="85"/>
      <c r="EAY49" s="85"/>
      <c r="EAZ49" s="85"/>
      <c r="EBA49" s="85"/>
      <c r="EBB49" s="85"/>
      <c r="EBC49" s="85"/>
      <c r="EBD49" s="85"/>
      <c r="EBE49" s="85"/>
      <c r="EBF49" s="85"/>
      <c r="EBG49" s="85"/>
      <c r="EBH49" s="85"/>
      <c r="EBI49" s="85"/>
      <c r="EBJ49" s="85"/>
      <c r="EBK49" s="85"/>
      <c r="EBL49" s="85"/>
      <c r="EBM49" s="85"/>
      <c r="EBN49" s="85"/>
      <c r="EBO49" s="85"/>
      <c r="EBP49" s="85"/>
      <c r="EBQ49" s="85"/>
      <c r="EBR49" s="85"/>
      <c r="EBS49" s="85"/>
      <c r="EBT49" s="85"/>
      <c r="EBU49" s="85"/>
      <c r="EBV49" s="85"/>
      <c r="EBW49" s="85"/>
      <c r="EBX49" s="85"/>
      <c r="EBY49" s="85"/>
      <c r="EBZ49" s="85"/>
      <c r="ECA49" s="85"/>
      <c r="ECB49" s="85"/>
      <c r="ECC49" s="85"/>
      <c r="ECD49" s="85"/>
      <c r="ECE49" s="85"/>
      <c r="ECF49" s="85"/>
      <c r="ECG49" s="85"/>
      <c r="ECH49" s="85"/>
      <c r="ECI49" s="85"/>
      <c r="ECJ49" s="85"/>
      <c r="ECK49" s="85"/>
      <c r="ECL49" s="85"/>
      <c r="ECM49" s="85"/>
      <c r="ECN49" s="85"/>
      <c r="ECO49" s="85"/>
      <c r="ECP49" s="85"/>
      <c r="ECQ49" s="85"/>
      <c r="ECR49" s="85"/>
      <c r="ECS49" s="85"/>
      <c r="ECT49" s="85"/>
      <c r="ECU49" s="85"/>
      <c r="ECV49" s="85"/>
      <c r="ECW49" s="85"/>
      <c r="ECX49" s="85"/>
      <c r="ECY49" s="85"/>
      <c r="ECZ49" s="85"/>
      <c r="EDA49" s="85"/>
      <c r="EDB49" s="85"/>
      <c r="EDC49" s="85"/>
      <c r="EDD49" s="85"/>
      <c r="EDE49" s="85"/>
      <c r="EDF49" s="85"/>
      <c r="EDG49" s="85"/>
      <c r="EDH49" s="85"/>
      <c r="EDI49" s="85"/>
      <c r="EDJ49" s="85"/>
      <c r="EDK49" s="85"/>
      <c r="EDL49" s="85"/>
      <c r="EDM49" s="85"/>
      <c r="EDN49" s="85"/>
      <c r="EDO49" s="85"/>
      <c r="EDP49" s="85"/>
      <c r="EDQ49" s="85"/>
      <c r="EDR49" s="85"/>
      <c r="EDS49" s="85"/>
      <c r="EDT49" s="85"/>
      <c r="EDU49" s="85"/>
      <c r="EDV49" s="85"/>
      <c r="EDW49" s="85"/>
      <c r="EDX49" s="85"/>
      <c r="EDY49" s="85"/>
      <c r="EDZ49" s="85"/>
      <c r="EEA49" s="85"/>
      <c r="EEB49" s="85"/>
      <c r="EEC49" s="85"/>
      <c r="EED49" s="85"/>
      <c r="EEE49" s="85"/>
      <c r="EEF49" s="85"/>
      <c r="EEG49" s="85"/>
      <c r="EEH49" s="85"/>
      <c r="EEI49" s="85"/>
      <c r="EEJ49" s="85"/>
      <c r="EEK49" s="85"/>
      <c r="EEL49" s="85"/>
      <c r="EEM49" s="85"/>
      <c r="EEN49" s="85"/>
      <c r="EEO49" s="85"/>
      <c r="EEP49" s="85"/>
      <c r="EEQ49" s="85"/>
      <c r="EER49" s="85"/>
      <c r="EES49" s="85"/>
      <c r="EET49" s="85"/>
      <c r="EEU49" s="85"/>
      <c r="EEV49" s="85"/>
      <c r="EEW49" s="85"/>
      <c r="EEX49" s="85"/>
      <c r="EEY49" s="85"/>
      <c r="EEZ49" s="85"/>
      <c r="EFA49" s="85"/>
      <c r="EFB49" s="85"/>
      <c r="EFC49" s="85"/>
      <c r="EFD49" s="85"/>
      <c r="EFE49" s="85"/>
      <c r="EFF49" s="85"/>
      <c r="EFG49" s="85"/>
      <c r="EFH49" s="85"/>
      <c r="EFI49" s="85"/>
      <c r="EFJ49" s="85"/>
      <c r="EFK49" s="85"/>
      <c r="EFL49" s="85"/>
      <c r="EFM49" s="85"/>
      <c r="EFN49" s="85"/>
      <c r="EFO49" s="85"/>
      <c r="EFP49" s="85"/>
      <c r="EFQ49" s="85"/>
      <c r="EFR49" s="85"/>
      <c r="EFS49" s="85"/>
      <c r="EFT49" s="85"/>
      <c r="EFU49" s="85"/>
      <c r="EFV49" s="85"/>
      <c r="EFW49" s="85"/>
      <c r="EFX49" s="85"/>
      <c r="EFY49" s="85"/>
      <c r="EFZ49" s="85"/>
      <c r="EGA49" s="85"/>
      <c r="EGB49" s="85"/>
      <c r="EGC49" s="85"/>
      <c r="EGD49" s="85"/>
      <c r="EGE49" s="85"/>
      <c r="EGF49" s="85"/>
      <c r="EGG49" s="85"/>
      <c r="EGH49" s="85"/>
      <c r="EGI49" s="85"/>
      <c r="EGJ49" s="85"/>
      <c r="EGK49" s="85"/>
      <c r="EGL49" s="85"/>
      <c r="EGM49" s="85"/>
      <c r="EGN49" s="85"/>
      <c r="EGO49" s="85"/>
      <c r="EGP49" s="85"/>
      <c r="EGQ49" s="85"/>
      <c r="EGR49" s="85"/>
      <c r="EGS49" s="85"/>
      <c r="EGT49" s="85"/>
      <c r="EGU49" s="85"/>
      <c r="EGV49" s="85"/>
      <c r="EGW49" s="85"/>
      <c r="EGX49" s="85"/>
      <c r="EGY49" s="85"/>
      <c r="EGZ49" s="85"/>
      <c r="EHA49" s="85"/>
      <c r="EHB49" s="85"/>
      <c r="EHC49" s="85"/>
      <c r="EHD49" s="85"/>
      <c r="EHE49" s="85"/>
      <c r="EHF49" s="85"/>
      <c r="EHG49" s="85"/>
      <c r="EHH49" s="85"/>
      <c r="EHI49" s="85"/>
      <c r="EHJ49" s="85"/>
      <c r="EHK49" s="85"/>
      <c r="EHL49" s="85"/>
      <c r="EHM49" s="85"/>
      <c r="EHN49" s="85"/>
      <c r="EHO49" s="85"/>
      <c r="EHP49" s="85"/>
      <c r="EHQ49" s="85"/>
      <c r="EHR49" s="85"/>
      <c r="EHS49" s="85"/>
      <c r="EHT49" s="85"/>
      <c r="EHU49" s="85"/>
      <c r="EHV49" s="85"/>
      <c r="EHW49" s="85"/>
      <c r="EHX49" s="85"/>
      <c r="EHY49" s="85"/>
      <c r="EHZ49" s="85"/>
      <c r="EIA49" s="85"/>
      <c r="EIB49" s="85"/>
      <c r="EIC49" s="85"/>
      <c r="EID49" s="85"/>
      <c r="EIE49" s="85"/>
      <c r="EIF49" s="85"/>
      <c r="EIG49" s="85"/>
      <c r="EIH49" s="85"/>
      <c r="EII49" s="85"/>
      <c r="EIJ49" s="85"/>
      <c r="EIK49" s="85"/>
      <c r="EIL49" s="85"/>
      <c r="EIM49" s="85"/>
      <c r="EIN49" s="85"/>
      <c r="EIO49" s="85"/>
      <c r="EIP49" s="85"/>
      <c r="EIQ49" s="85"/>
      <c r="EIR49" s="85"/>
      <c r="EIS49" s="85"/>
      <c r="EIT49" s="85"/>
      <c r="EIU49" s="85"/>
      <c r="EIV49" s="85"/>
      <c r="EIW49" s="85"/>
      <c r="EIX49" s="85"/>
      <c r="EIY49" s="85"/>
      <c r="EIZ49" s="85"/>
      <c r="EJA49" s="85"/>
      <c r="EJB49" s="85"/>
      <c r="EJC49" s="85"/>
      <c r="EJD49" s="85"/>
      <c r="EJE49" s="85"/>
      <c r="EJF49" s="85"/>
      <c r="EJG49" s="85"/>
      <c r="EJH49" s="85"/>
      <c r="EJI49" s="85"/>
      <c r="EJJ49" s="85"/>
      <c r="EJK49" s="85"/>
      <c r="EJL49" s="85"/>
      <c r="EJM49" s="85"/>
      <c r="EJN49" s="85"/>
      <c r="EJO49" s="85"/>
      <c r="EJP49" s="85"/>
      <c r="EJQ49" s="85"/>
      <c r="EJR49" s="85"/>
      <c r="EJS49" s="85"/>
      <c r="EJT49" s="85"/>
      <c r="EJU49" s="85"/>
      <c r="EJV49" s="85"/>
      <c r="EJW49" s="85"/>
      <c r="EJX49" s="85"/>
      <c r="EJY49" s="85"/>
      <c r="EJZ49" s="85"/>
      <c r="EKA49" s="85"/>
      <c r="EKB49" s="85"/>
      <c r="EKC49" s="85"/>
      <c r="EKD49" s="85"/>
      <c r="EKE49" s="85"/>
      <c r="EKF49" s="85"/>
      <c r="EKG49" s="85"/>
      <c r="EKH49" s="85"/>
      <c r="EKI49" s="85"/>
      <c r="EKJ49" s="85"/>
      <c r="EKK49" s="85"/>
      <c r="EKL49" s="85"/>
      <c r="EKM49" s="85"/>
      <c r="EKN49" s="85"/>
      <c r="EKO49" s="85"/>
      <c r="EKP49" s="85"/>
      <c r="EKQ49" s="85"/>
      <c r="EKR49" s="85"/>
      <c r="EKS49" s="85"/>
      <c r="EKT49" s="85"/>
      <c r="EKU49" s="85"/>
      <c r="EKV49" s="85"/>
      <c r="EKW49" s="85"/>
      <c r="EKX49" s="85"/>
      <c r="EKY49" s="85"/>
      <c r="EKZ49" s="85"/>
      <c r="ELA49" s="85"/>
      <c r="ELB49" s="85"/>
      <c r="ELC49" s="85"/>
      <c r="ELD49" s="85"/>
      <c r="ELE49" s="85"/>
      <c r="ELF49" s="85"/>
      <c r="ELG49" s="85"/>
      <c r="ELH49" s="85"/>
      <c r="ELI49" s="85"/>
      <c r="ELJ49" s="85"/>
      <c r="ELK49" s="85"/>
      <c r="ELL49" s="85"/>
      <c r="ELM49" s="85"/>
      <c r="ELN49" s="85"/>
      <c r="ELO49" s="85"/>
      <c r="ELP49" s="85"/>
      <c r="ELQ49" s="85"/>
      <c r="ELR49" s="85"/>
      <c r="ELS49" s="85"/>
      <c r="ELT49" s="85"/>
      <c r="ELU49" s="85"/>
      <c r="ELV49" s="85"/>
      <c r="ELW49" s="85"/>
      <c r="ELX49" s="85"/>
      <c r="ELY49" s="85"/>
      <c r="ELZ49" s="85"/>
      <c r="EMA49" s="85"/>
      <c r="EMB49" s="85"/>
      <c r="EMC49" s="85"/>
      <c r="EMD49" s="85"/>
      <c r="EME49" s="85"/>
      <c r="EMF49" s="85"/>
      <c r="EMG49" s="85"/>
      <c r="EMH49" s="85"/>
      <c r="EMI49" s="85"/>
      <c r="EMJ49" s="85"/>
      <c r="EMK49" s="85"/>
      <c r="EML49" s="85"/>
      <c r="EMM49" s="85"/>
      <c r="EMN49" s="85"/>
      <c r="EMO49" s="85"/>
      <c r="EMP49" s="85"/>
      <c r="EMQ49" s="85"/>
      <c r="EMR49" s="85"/>
      <c r="EMS49" s="85"/>
      <c r="EMT49" s="85"/>
      <c r="EMU49" s="85"/>
      <c r="EMV49" s="85"/>
      <c r="EMW49" s="85"/>
      <c r="EMX49" s="85"/>
      <c r="EMY49" s="85"/>
      <c r="EMZ49" s="85"/>
      <c r="ENA49" s="85"/>
      <c r="ENB49" s="85"/>
      <c r="ENC49" s="85"/>
      <c r="END49" s="85"/>
      <c r="ENE49" s="85"/>
      <c r="ENF49" s="85"/>
      <c r="ENG49" s="85"/>
      <c r="ENH49" s="85"/>
      <c r="ENI49" s="85"/>
      <c r="ENJ49" s="85"/>
      <c r="ENK49" s="85"/>
      <c r="ENL49" s="85"/>
      <c r="ENM49" s="85"/>
      <c r="ENN49" s="85"/>
      <c r="ENO49" s="85"/>
      <c r="ENP49" s="85"/>
      <c r="ENQ49" s="85"/>
      <c r="ENR49" s="85"/>
      <c r="ENS49" s="85"/>
      <c r="ENT49" s="85"/>
      <c r="ENU49" s="85"/>
      <c r="ENV49" s="85"/>
      <c r="ENW49" s="85"/>
      <c r="ENX49" s="85"/>
      <c r="ENY49" s="85"/>
      <c r="ENZ49" s="85"/>
      <c r="EOA49" s="85"/>
      <c r="EOB49" s="85"/>
      <c r="EOC49" s="85"/>
      <c r="EOD49" s="85"/>
      <c r="EOE49" s="85"/>
      <c r="EOF49" s="85"/>
      <c r="EOG49" s="85"/>
      <c r="EOH49" s="85"/>
      <c r="EOI49" s="85"/>
      <c r="EOJ49" s="85"/>
      <c r="EOK49" s="85"/>
      <c r="EOL49" s="85"/>
      <c r="EOM49" s="85"/>
      <c r="EON49" s="85"/>
      <c r="EOO49" s="85"/>
      <c r="EOP49" s="85"/>
      <c r="EOQ49" s="85"/>
      <c r="EOR49" s="85"/>
      <c r="EOS49" s="85"/>
      <c r="EOT49" s="85"/>
      <c r="EOU49" s="85"/>
      <c r="EOV49" s="85"/>
      <c r="EOW49" s="85"/>
      <c r="EOX49" s="85"/>
      <c r="EOY49" s="85"/>
      <c r="EOZ49" s="85"/>
      <c r="EPA49" s="85"/>
      <c r="EPB49" s="85"/>
      <c r="EPC49" s="85"/>
      <c r="EPD49" s="85"/>
      <c r="EPE49" s="85"/>
      <c r="EPF49" s="85"/>
      <c r="EPG49" s="85"/>
      <c r="EPH49" s="85"/>
      <c r="EPI49" s="85"/>
      <c r="EPJ49" s="85"/>
      <c r="EPK49" s="85"/>
      <c r="EPL49" s="85"/>
      <c r="EPM49" s="85"/>
      <c r="EPN49" s="85"/>
      <c r="EPO49" s="85"/>
      <c r="EPP49" s="85"/>
      <c r="EPQ49" s="85"/>
      <c r="EPR49" s="85"/>
      <c r="EPS49" s="85"/>
      <c r="EPT49" s="85"/>
      <c r="EPU49" s="85"/>
      <c r="EPV49" s="85"/>
      <c r="EPW49" s="85"/>
      <c r="EPX49" s="85"/>
      <c r="EPY49" s="85"/>
      <c r="EPZ49" s="85"/>
      <c r="EQA49" s="85"/>
      <c r="EQB49" s="85"/>
      <c r="EQC49" s="85"/>
      <c r="EQD49" s="85"/>
      <c r="EQE49" s="85"/>
      <c r="EQF49" s="85"/>
      <c r="EQG49" s="85"/>
      <c r="EQH49" s="85"/>
      <c r="EQI49" s="85"/>
      <c r="EQJ49" s="85"/>
      <c r="EQK49" s="85"/>
      <c r="EQL49" s="85"/>
      <c r="EQM49" s="85"/>
      <c r="EQN49" s="85"/>
      <c r="EQO49" s="85"/>
      <c r="EQP49" s="85"/>
      <c r="EQQ49" s="85"/>
      <c r="EQR49" s="85"/>
      <c r="EQS49" s="85"/>
      <c r="EQT49" s="85"/>
      <c r="EQU49" s="85"/>
      <c r="EQV49" s="85"/>
      <c r="EQW49" s="85"/>
      <c r="EQX49" s="85"/>
      <c r="EQY49" s="85"/>
      <c r="EQZ49" s="85"/>
      <c r="ERA49" s="85"/>
      <c r="ERB49" s="85"/>
      <c r="ERC49" s="85"/>
      <c r="ERD49" s="85"/>
      <c r="ERE49" s="85"/>
      <c r="ERF49" s="85"/>
      <c r="ERG49" s="85"/>
      <c r="ERH49" s="85"/>
      <c r="ERI49" s="85"/>
      <c r="ERJ49" s="85"/>
      <c r="ERK49" s="85"/>
      <c r="ERL49" s="85"/>
      <c r="ERM49" s="85"/>
      <c r="ERN49" s="85"/>
      <c r="ERO49" s="85"/>
      <c r="ERP49" s="85"/>
      <c r="ERQ49" s="85"/>
      <c r="ERR49" s="85"/>
      <c r="ERS49" s="85"/>
      <c r="ERT49" s="85"/>
      <c r="ERU49" s="85"/>
      <c r="ERV49" s="85"/>
      <c r="ERW49" s="85"/>
      <c r="ERX49" s="85"/>
      <c r="ERY49" s="85"/>
      <c r="ERZ49" s="85"/>
      <c r="ESA49" s="85"/>
      <c r="ESB49" s="85"/>
      <c r="ESC49" s="85"/>
      <c r="ESD49" s="85"/>
      <c r="ESE49" s="85"/>
      <c r="ESF49" s="85"/>
      <c r="ESG49" s="85"/>
      <c r="ESH49" s="85"/>
      <c r="ESI49" s="85"/>
      <c r="ESJ49" s="85"/>
      <c r="ESK49" s="85"/>
      <c r="ESL49" s="85"/>
      <c r="ESM49" s="85"/>
      <c r="ESN49" s="85"/>
      <c r="ESO49" s="85"/>
      <c r="ESP49" s="85"/>
      <c r="ESQ49" s="85"/>
      <c r="ESR49" s="85"/>
      <c r="ESS49" s="85"/>
      <c r="EST49" s="85"/>
      <c r="ESU49" s="85"/>
      <c r="ESV49" s="85"/>
      <c r="ESW49" s="85"/>
      <c r="ESX49" s="85"/>
      <c r="ESY49" s="85"/>
      <c r="ESZ49" s="85"/>
      <c r="ETA49" s="85"/>
      <c r="ETB49" s="85"/>
      <c r="ETC49" s="85"/>
      <c r="ETD49" s="85"/>
      <c r="ETE49" s="85"/>
      <c r="ETF49" s="85"/>
      <c r="ETG49" s="85"/>
      <c r="ETH49" s="85"/>
      <c r="ETI49" s="85"/>
      <c r="ETJ49" s="85"/>
      <c r="ETK49" s="85"/>
      <c r="ETL49" s="85"/>
      <c r="ETM49" s="85"/>
      <c r="ETN49" s="85"/>
      <c r="ETO49" s="85"/>
      <c r="ETP49" s="85"/>
      <c r="ETQ49" s="85"/>
      <c r="ETR49" s="85"/>
      <c r="ETS49" s="85"/>
      <c r="ETT49" s="85"/>
      <c r="ETU49" s="85"/>
      <c r="ETV49" s="85"/>
      <c r="ETW49" s="85"/>
      <c r="ETX49" s="85"/>
      <c r="ETY49" s="85"/>
      <c r="ETZ49" s="85"/>
      <c r="EUA49" s="85"/>
      <c r="EUB49" s="85"/>
      <c r="EUC49" s="85"/>
      <c r="EUD49" s="85"/>
      <c r="EUE49" s="85"/>
      <c r="EUF49" s="85"/>
      <c r="EUG49" s="85"/>
      <c r="EUH49" s="85"/>
      <c r="EUI49" s="85"/>
      <c r="EUJ49" s="85"/>
      <c r="EUK49" s="85"/>
      <c r="EUL49" s="85"/>
      <c r="EUM49" s="85"/>
      <c r="EUN49" s="85"/>
      <c r="EUO49" s="85"/>
      <c r="EUP49" s="85"/>
      <c r="EUQ49" s="85"/>
      <c r="EUR49" s="85"/>
      <c r="EUS49" s="85"/>
      <c r="EUT49" s="85"/>
      <c r="EUU49" s="85"/>
      <c r="EUV49" s="85"/>
      <c r="EUW49" s="85"/>
      <c r="EUX49" s="85"/>
      <c r="EUY49" s="85"/>
      <c r="EUZ49" s="85"/>
      <c r="EVA49" s="85"/>
      <c r="EVB49" s="85"/>
      <c r="EVC49" s="85"/>
      <c r="EVD49" s="85"/>
      <c r="EVE49" s="85"/>
      <c r="EVF49" s="85"/>
      <c r="EVG49" s="85"/>
      <c r="EVH49" s="85"/>
      <c r="EVI49" s="85"/>
      <c r="EVJ49" s="85"/>
      <c r="EVK49" s="85"/>
      <c r="EVL49" s="85"/>
      <c r="EVM49" s="85"/>
      <c r="EVN49" s="85"/>
      <c r="EVO49" s="85"/>
      <c r="EVP49" s="85"/>
      <c r="EVQ49" s="85"/>
      <c r="EVR49" s="85"/>
      <c r="EVS49" s="85"/>
      <c r="EVT49" s="85"/>
      <c r="EVU49" s="85"/>
      <c r="EVV49" s="85"/>
      <c r="EVW49" s="85"/>
      <c r="EVX49" s="85"/>
      <c r="EVY49" s="85"/>
      <c r="EVZ49" s="85"/>
      <c r="EWA49" s="85"/>
      <c r="EWB49" s="85"/>
      <c r="EWC49" s="85"/>
      <c r="EWD49" s="85"/>
      <c r="EWE49" s="85"/>
      <c r="EWF49" s="85"/>
      <c r="EWG49" s="85"/>
      <c r="EWH49" s="85"/>
      <c r="EWI49" s="85"/>
      <c r="EWJ49" s="85"/>
      <c r="EWK49" s="85"/>
      <c r="EWL49" s="85"/>
      <c r="EWM49" s="85"/>
      <c r="EWN49" s="85"/>
      <c r="EWO49" s="85"/>
      <c r="EWP49" s="85"/>
      <c r="EWQ49" s="85"/>
      <c r="EWR49" s="85"/>
      <c r="EWS49" s="85"/>
      <c r="EWT49" s="85"/>
      <c r="EWU49" s="85"/>
      <c r="EWV49" s="85"/>
      <c r="EWW49" s="85"/>
      <c r="EWX49" s="85"/>
      <c r="EWY49" s="85"/>
      <c r="EWZ49" s="85"/>
      <c r="EXA49" s="85"/>
      <c r="EXB49" s="85"/>
      <c r="EXC49" s="85"/>
      <c r="EXD49" s="85"/>
      <c r="EXE49" s="85"/>
      <c r="EXF49" s="85"/>
      <c r="EXG49" s="85"/>
      <c r="EXH49" s="85"/>
      <c r="EXI49" s="85"/>
      <c r="EXJ49" s="85"/>
      <c r="EXK49" s="85"/>
      <c r="EXL49" s="85"/>
      <c r="EXM49" s="85"/>
      <c r="EXN49" s="85"/>
      <c r="EXO49" s="85"/>
      <c r="EXP49" s="85"/>
      <c r="EXQ49" s="85"/>
      <c r="EXR49" s="85"/>
      <c r="EXS49" s="85"/>
      <c r="EXT49" s="85"/>
      <c r="EXU49" s="85"/>
      <c r="EXV49" s="85"/>
      <c r="EXW49" s="85"/>
      <c r="EXX49" s="85"/>
      <c r="EXY49" s="85"/>
      <c r="EXZ49" s="85"/>
      <c r="EYA49" s="85"/>
      <c r="EYB49" s="85"/>
      <c r="EYC49" s="85"/>
      <c r="EYD49" s="85"/>
      <c r="EYE49" s="85"/>
      <c r="EYF49" s="85"/>
      <c r="EYG49" s="85"/>
      <c r="EYH49" s="85"/>
      <c r="EYI49" s="85"/>
      <c r="EYJ49" s="85"/>
      <c r="EYK49" s="85"/>
      <c r="EYL49" s="85"/>
      <c r="EYM49" s="85"/>
      <c r="EYN49" s="85"/>
      <c r="EYO49" s="85"/>
      <c r="EYP49" s="85"/>
      <c r="EYQ49" s="85"/>
      <c r="EYR49" s="85"/>
      <c r="EYS49" s="85"/>
      <c r="EYT49" s="85"/>
      <c r="EYU49" s="85"/>
      <c r="EYV49" s="85"/>
      <c r="EYW49" s="85"/>
      <c r="EYX49" s="85"/>
      <c r="EYY49" s="85"/>
      <c r="EYZ49" s="85"/>
      <c r="EZA49" s="85"/>
      <c r="EZB49" s="85"/>
      <c r="EZC49" s="85"/>
      <c r="EZD49" s="85"/>
      <c r="EZE49" s="85"/>
      <c r="EZF49" s="85"/>
      <c r="EZG49" s="85"/>
      <c r="EZH49" s="85"/>
      <c r="EZI49" s="85"/>
      <c r="EZJ49" s="85"/>
      <c r="EZK49" s="85"/>
      <c r="EZL49" s="85"/>
      <c r="EZM49" s="85"/>
      <c r="EZN49" s="85"/>
      <c r="EZO49" s="85"/>
      <c r="EZP49" s="85"/>
      <c r="EZQ49" s="85"/>
      <c r="EZR49" s="85"/>
      <c r="EZS49" s="85"/>
      <c r="EZT49" s="85"/>
      <c r="EZU49" s="85"/>
      <c r="EZV49" s="85"/>
      <c r="EZW49" s="85"/>
      <c r="EZX49" s="85"/>
      <c r="EZY49" s="85"/>
      <c r="EZZ49" s="85"/>
      <c r="FAA49" s="85"/>
      <c r="FAB49" s="85"/>
      <c r="FAC49" s="85"/>
      <c r="FAD49" s="85"/>
      <c r="FAE49" s="85"/>
      <c r="FAF49" s="85"/>
      <c r="FAG49" s="85"/>
      <c r="FAH49" s="85"/>
      <c r="FAI49" s="85"/>
      <c r="FAJ49" s="85"/>
      <c r="FAK49" s="85"/>
      <c r="FAL49" s="85"/>
      <c r="FAM49" s="85"/>
      <c r="FAN49" s="85"/>
      <c r="FAO49" s="85"/>
      <c r="FAP49" s="85"/>
      <c r="FAQ49" s="85"/>
      <c r="FAR49" s="85"/>
      <c r="FAS49" s="85"/>
      <c r="FAT49" s="85"/>
      <c r="FAU49" s="85"/>
      <c r="FAV49" s="85"/>
      <c r="FAW49" s="85"/>
      <c r="FAX49" s="85"/>
      <c r="FAY49" s="85"/>
      <c r="FAZ49" s="85"/>
      <c r="FBA49" s="85"/>
      <c r="FBB49" s="85"/>
      <c r="FBC49" s="85"/>
      <c r="FBD49" s="85"/>
      <c r="FBE49" s="85"/>
      <c r="FBF49" s="85"/>
      <c r="FBG49" s="85"/>
      <c r="FBH49" s="85"/>
      <c r="FBI49" s="85"/>
      <c r="FBJ49" s="85"/>
      <c r="FBK49" s="85"/>
      <c r="FBL49" s="85"/>
      <c r="FBM49" s="85"/>
      <c r="FBN49" s="85"/>
      <c r="FBO49" s="85"/>
      <c r="FBP49" s="85"/>
      <c r="FBQ49" s="85"/>
      <c r="FBR49" s="85"/>
      <c r="FBS49" s="85"/>
      <c r="FBT49" s="85"/>
      <c r="FBU49" s="85"/>
      <c r="FBV49" s="85"/>
      <c r="FBW49" s="85"/>
      <c r="FBX49" s="85"/>
      <c r="FBY49" s="85"/>
      <c r="FBZ49" s="85"/>
      <c r="FCA49" s="85"/>
      <c r="FCB49" s="85"/>
      <c r="FCC49" s="85"/>
      <c r="FCD49" s="85"/>
      <c r="FCE49" s="85"/>
      <c r="FCF49" s="85"/>
      <c r="FCG49" s="85"/>
      <c r="FCH49" s="85"/>
      <c r="FCI49" s="85"/>
      <c r="FCJ49" s="85"/>
      <c r="FCK49" s="85"/>
      <c r="FCL49" s="85"/>
      <c r="FCM49" s="85"/>
      <c r="FCN49" s="85"/>
      <c r="FCO49" s="85"/>
      <c r="FCP49" s="85"/>
      <c r="FCQ49" s="85"/>
      <c r="FCR49" s="85"/>
      <c r="FCS49" s="85"/>
      <c r="FCT49" s="85"/>
      <c r="FCU49" s="85"/>
      <c r="FCV49" s="85"/>
      <c r="FCW49" s="85"/>
      <c r="FCX49" s="85"/>
      <c r="FCY49" s="85"/>
      <c r="FCZ49" s="85"/>
      <c r="FDA49" s="85"/>
      <c r="FDB49" s="85"/>
      <c r="FDC49" s="85"/>
      <c r="FDD49" s="85"/>
      <c r="FDE49" s="85"/>
      <c r="FDF49" s="85"/>
      <c r="FDG49" s="85"/>
      <c r="FDH49" s="85"/>
      <c r="FDI49" s="85"/>
      <c r="FDJ49" s="85"/>
      <c r="FDK49" s="85"/>
      <c r="FDL49" s="85"/>
      <c r="FDM49" s="85"/>
      <c r="FDN49" s="85"/>
      <c r="FDO49" s="85"/>
      <c r="FDP49" s="85"/>
      <c r="FDQ49" s="85"/>
      <c r="FDR49" s="85"/>
      <c r="FDS49" s="85"/>
      <c r="FDT49" s="85"/>
      <c r="FDU49" s="85"/>
      <c r="FDV49" s="85"/>
      <c r="FDW49" s="85"/>
      <c r="FDX49" s="85"/>
      <c r="FDY49" s="85"/>
      <c r="FDZ49" s="85"/>
      <c r="FEA49" s="85"/>
      <c r="FEB49" s="85"/>
      <c r="FEC49" s="85"/>
      <c r="FED49" s="85"/>
      <c r="FEE49" s="85"/>
      <c r="FEF49" s="85"/>
      <c r="FEG49" s="85"/>
      <c r="FEH49" s="85"/>
      <c r="FEI49" s="85"/>
      <c r="FEJ49" s="85"/>
      <c r="FEK49" s="85"/>
      <c r="FEL49" s="85"/>
      <c r="FEM49" s="85"/>
      <c r="FEN49" s="85"/>
      <c r="FEO49" s="85"/>
      <c r="FEP49" s="85"/>
      <c r="FEQ49" s="85"/>
      <c r="FER49" s="85"/>
      <c r="FES49" s="85"/>
      <c r="FET49" s="85"/>
      <c r="FEU49" s="85"/>
      <c r="FEV49" s="85"/>
      <c r="FEW49" s="85"/>
      <c r="FEX49" s="85"/>
      <c r="FEY49" s="85"/>
      <c r="FEZ49" s="85"/>
      <c r="FFA49" s="85"/>
      <c r="FFB49" s="85"/>
      <c r="FFC49" s="85"/>
      <c r="FFD49" s="85"/>
      <c r="FFE49" s="85"/>
      <c r="FFF49" s="85"/>
      <c r="FFG49" s="85"/>
      <c r="FFH49" s="85"/>
      <c r="FFI49" s="85"/>
      <c r="FFJ49" s="85"/>
      <c r="FFK49" s="85"/>
      <c r="FFL49" s="85"/>
      <c r="FFM49" s="85"/>
      <c r="FFN49" s="85"/>
      <c r="FFO49" s="85"/>
      <c r="FFP49" s="85"/>
      <c r="FFQ49" s="85"/>
      <c r="FFR49" s="85"/>
      <c r="FFS49" s="85"/>
      <c r="FFT49" s="85"/>
      <c r="FFU49" s="85"/>
      <c r="FFV49" s="85"/>
      <c r="FFW49" s="85"/>
      <c r="FFX49" s="85"/>
      <c r="FFY49" s="85"/>
      <c r="FFZ49" s="85"/>
      <c r="FGA49" s="85"/>
      <c r="FGB49" s="85"/>
      <c r="FGC49" s="85"/>
      <c r="FGD49" s="85"/>
      <c r="FGE49" s="85"/>
      <c r="FGF49" s="85"/>
      <c r="FGG49" s="85"/>
      <c r="FGH49" s="85"/>
      <c r="FGI49" s="85"/>
      <c r="FGJ49" s="85"/>
      <c r="FGK49" s="85"/>
      <c r="FGL49" s="85"/>
      <c r="FGM49" s="85"/>
      <c r="FGN49" s="85"/>
      <c r="FGO49" s="85"/>
      <c r="FGP49" s="85"/>
      <c r="FGQ49" s="85"/>
      <c r="FGR49" s="85"/>
      <c r="FGS49" s="85"/>
      <c r="FGT49" s="85"/>
      <c r="FGU49" s="85"/>
      <c r="FGV49" s="85"/>
      <c r="FGW49" s="85"/>
      <c r="FGX49" s="85"/>
      <c r="FGY49" s="85"/>
      <c r="FGZ49" s="85"/>
      <c r="FHA49" s="85"/>
      <c r="FHB49" s="85"/>
      <c r="FHC49" s="85"/>
      <c r="FHD49" s="85"/>
      <c r="FHE49" s="85"/>
      <c r="FHF49" s="85"/>
      <c r="FHG49" s="85"/>
      <c r="FHH49" s="85"/>
      <c r="FHI49" s="85"/>
      <c r="FHJ49" s="85"/>
      <c r="FHK49" s="85"/>
      <c r="FHL49" s="85"/>
      <c r="FHM49" s="85"/>
      <c r="FHN49" s="85"/>
      <c r="FHO49" s="85"/>
      <c r="FHP49" s="85"/>
      <c r="FHQ49" s="85"/>
      <c r="FHR49" s="85"/>
      <c r="FHS49" s="85"/>
      <c r="FHT49" s="85"/>
      <c r="FHU49" s="85"/>
      <c r="FHV49" s="85"/>
      <c r="FHW49" s="85"/>
      <c r="FHX49" s="85"/>
      <c r="FHY49" s="85"/>
      <c r="FHZ49" s="85"/>
      <c r="FIA49" s="85"/>
      <c r="FIB49" s="85"/>
      <c r="FIC49" s="85"/>
      <c r="FID49" s="85"/>
      <c r="FIE49" s="85"/>
      <c r="FIF49" s="85"/>
      <c r="FIG49" s="85"/>
      <c r="FIH49" s="85"/>
      <c r="FII49" s="85"/>
      <c r="FIJ49" s="85"/>
      <c r="FIK49" s="85"/>
      <c r="FIL49" s="85"/>
      <c r="FIM49" s="85"/>
      <c r="FIN49" s="85"/>
      <c r="FIO49" s="85"/>
      <c r="FIP49" s="85"/>
      <c r="FIQ49" s="85"/>
      <c r="FIR49" s="85"/>
      <c r="FIS49" s="85"/>
      <c r="FIT49" s="85"/>
      <c r="FIU49" s="85"/>
      <c r="FIV49" s="85"/>
      <c r="FIW49" s="85"/>
      <c r="FIX49" s="85"/>
      <c r="FIY49" s="85"/>
      <c r="FIZ49" s="85"/>
      <c r="FJA49" s="85"/>
      <c r="FJB49" s="85"/>
      <c r="FJC49" s="85"/>
      <c r="FJD49" s="85"/>
      <c r="FJE49" s="85"/>
      <c r="FJF49" s="85"/>
      <c r="FJG49" s="85"/>
      <c r="FJH49" s="85"/>
      <c r="FJI49" s="85"/>
      <c r="FJJ49" s="85"/>
      <c r="FJK49" s="85"/>
      <c r="FJL49" s="85"/>
      <c r="FJM49" s="85"/>
      <c r="FJN49" s="85"/>
      <c r="FJO49" s="85"/>
      <c r="FJP49" s="85"/>
      <c r="FJQ49" s="85"/>
      <c r="FJR49" s="85"/>
      <c r="FJS49" s="85"/>
      <c r="FJT49" s="85"/>
      <c r="FJU49" s="85"/>
      <c r="FJV49" s="85"/>
      <c r="FJW49" s="85"/>
      <c r="FJX49" s="85"/>
      <c r="FJY49" s="85"/>
      <c r="FJZ49" s="85"/>
      <c r="FKA49" s="85"/>
      <c r="FKB49" s="85"/>
      <c r="FKC49" s="85"/>
      <c r="FKD49" s="85"/>
      <c r="FKE49" s="85"/>
      <c r="FKF49" s="85"/>
      <c r="FKG49" s="85"/>
      <c r="FKH49" s="85"/>
      <c r="FKI49" s="85"/>
      <c r="FKJ49" s="85"/>
      <c r="FKK49" s="85"/>
      <c r="FKL49" s="85"/>
      <c r="FKM49" s="85"/>
      <c r="FKN49" s="85"/>
      <c r="FKO49" s="85"/>
      <c r="FKP49" s="85"/>
      <c r="FKQ49" s="85"/>
      <c r="FKR49" s="85"/>
      <c r="FKS49" s="85"/>
      <c r="FKT49" s="85"/>
      <c r="FKU49" s="85"/>
      <c r="FKV49" s="85"/>
      <c r="FKW49" s="85"/>
      <c r="FKX49" s="85"/>
      <c r="FKY49" s="85"/>
      <c r="FKZ49" s="85"/>
      <c r="FLA49" s="85"/>
      <c r="FLB49" s="85"/>
      <c r="FLC49" s="85"/>
      <c r="FLD49" s="85"/>
      <c r="FLE49" s="85"/>
      <c r="FLF49" s="85"/>
      <c r="FLG49" s="85"/>
      <c r="FLH49" s="85"/>
      <c r="FLI49" s="85"/>
      <c r="FLJ49" s="85"/>
      <c r="FLK49" s="85"/>
      <c r="FLL49" s="85"/>
      <c r="FLM49" s="85"/>
      <c r="FLN49" s="85"/>
      <c r="FLO49" s="85"/>
      <c r="FLP49" s="85"/>
      <c r="FLQ49" s="85"/>
      <c r="FLR49" s="85"/>
      <c r="FLS49" s="85"/>
      <c r="FLT49" s="85"/>
      <c r="FLU49" s="85"/>
      <c r="FLV49" s="85"/>
      <c r="FLW49" s="85"/>
      <c r="FLX49" s="85"/>
      <c r="FLY49" s="85"/>
      <c r="FLZ49" s="85"/>
      <c r="FMA49" s="85"/>
      <c r="FMB49" s="85"/>
      <c r="FMC49" s="85"/>
      <c r="FMD49" s="85"/>
      <c r="FME49" s="85"/>
      <c r="FMF49" s="85"/>
      <c r="FMG49" s="85"/>
      <c r="FMH49" s="85"/>
      <c r="FMI49" s="85"/>
      <c r="FMJ49" s="85"/>
      <c r="FMK49" s="85"/>
      <c r="FML49" s="85"/>
      <c r="FMM49" s="85"/>
      <c r="FMN49" s="85"/>
      <c r="FMO49" s="85"/>
      <c r="FMP49" s="85"/>
      <c r="FMQ49" s="85"/>
      <c r="FMR49" s="85"/>
      <c r="FMS49" s="85"/>
      <c r="FMT49" s="85"/>
      <c r="FMU49" s="85"/>
      <c r="FMV49" s="85"/>
      <c r="FMW49" s="85"/>
      <c r="FMX49" s="85"/>
      <c r="FMY49" s="85"/>
      <c r="FMZ49" s="85"/>
      <c r="FNA49" s="85"/>
      <c r="FNB49" s="85"/>
      <c r="FNC49" s="85"/>
      <c r="FND49" s="85"/>
      <c r="FNE49" s="85"/>
      <c r="FNF49" s="85"/>
      <c r="FNG49" s="85"/>
      <c r="FNH49" s="85"/>
      <c r="FNI49" s="85"/>
      <c r="FNJ49" s="85"/>
      <c r="FNK49" s="85"/>
      <c r="FNL49" s="85"/>
      <c r="FNM49" s="85"/>
      <c r="FNN49" s="85"/>
      <c r="FNO49" s="85"/>
      <c r="FNP49" s="85"/>
      <c r="FNQ49" s="85"/>
      <c r="FNR49" s="85"/>
      <c r="FNS49" s="85"/>
      <c r="FNT49" s="85"/>
      <c r="FNU49" s="85"/>
      <c r="FNV49" s="85"/>
      <c r="FNW49" s="85"/>
      <c r="FNX49" s="85"/>
      <c r="FNY49" s="85"/>
      <c r="FNZ49" s="85"/>
      <c r="FOA49" s="85"/>
      <c r="FOB49" s="85"/>
      <c r="FOC49" s="85"/>
      <c r="FOD49" s="85"/>
      <c r="FOE49" s="85"/>
      <c r="FOF49" s="85"/>
      <c r="FOG49" s="85"/>
      <c r="FOH49" s="85"/>
      <c r="FOI49" s="85"/>
      <c r="FOJ49" s="85"/>
      <c r="FOK49" s="85"/>
      <c r="FOL49" s="85"/>
      <c r="FOM49" s="85"/>
      <c r="FON49" s="85"/>
      <c r="FOO49" s="85"/>
      <c r="FOP49" s="85"/>
      <c r="FOQ49" s="85"/>
      <c r="FOR49" s="85"/>
      <c r="FOS49" s="85"/>
      <c r="FOT49" s="85"/>
      <c r="FOU49" s="85"/>
      <c r="FOV49" s="85"/>
      <c r="FOW49" s="85"/>
      <c r="FOX49" s="85"/>
      <c r="FOY49" s="85"/>
      <c r="FOZ49" s="85"/>
      <c r="FPA49" s="85"/>
      <c r="FPB49" s="85"/>
      <c r="FPC49" s="85"/>
      <c r="FPD49" s="85"/>
      <c r="FPE49" s="85"/>
      <c r="FPF49" s="85"/>
      <c r="FPG49" s="85"/>
      <c r="FPH49" s="85"/>
      <c r="FPI49" s="85"/>
      <c r="FPJ49" s="85"/>
      <c r="FPK49" s="85"/>
      <c r="FPL49" s="85"/>
      <c r="FPM49" s="85"/>
      <c r="FPN49" s="85"/>
      <c r="FPO49" s="85"/>
      <c r="FPP49" s="85"/>
      <c r="FPQ49" s="85"/>
      <c r="FPR49" s="85"/>
      <c r="FPS49" s="85"/>
      <c r="FPT49" s="85"/>
      <c r="FPU49" s="85"/>
      <c r="FPV49" s="85"/>
      <c r="FPW49" s="85"/>
      <c r="FPX49" s="85"/>
      <c r="FPY49" s="85"/>
      <c r="FPZ49" s="85"/>
      <c r="FQA49" s="85"/>
      <c r="FQB49" s="85"/>
      <c r="FQC49" s="85"/>
      <c r="FQD49" s="85"/>
      <c r="FQE49" s="85"/>
      <c r="FQF49" s="85"/>
      <c r="FQG49" s="85"/>
      <c r="FQH49" s="85"/>
      <c r="FQI49" s="85"/>
      <c r="FQJ49" s="85"/>
      <c r="FQK49" s="85"/>
      <c r="FQL49" s="85"/>
      <c r="FQM49" s="85"/>
      <c r="FQN49" s="85"/>
      <c r="FQO49" s="85"/>
      <c r="FQP49" s="85"/>
      <c r="FQQ49" s="85"/>
      <c r="FQR49" s="85"/>
      <c r="FQS49" s="85"/>
      <c r="FQT49" s="85"/>
      <c r="FQU49" s="85"/>
      <c r="FQV49" s="85"/>
      <c r="FQW49" s="85"/>
      <c r="FQX49" s="85"/>
      <c r="FQY49" s="85"/>
      <c r="FQZ49" s="85"/>
      <c r="FRA49" s="85"/>
      <c r="FRB49" s="85"/>
      <c r="FRC49" s="85"/>
      <c r="FRD49" s="85"/>
      <c r="FRE49" s="85"/>
      <c r="FRF49" s="85"/>
      <c r="FRG49" s="85"/>
      <c r="FRH49" s="85"/>
      <c r="FRI49" s="85"/>
      <c r="FRJ49" s="85"/>
      <c r="FRK49" s="85"/>
      <c r="FRL49" s="85"/>
      <c r="FRM49" s="85"/>
      <c r="FRN49" s="85"/>
      <c r="FRO49" s="85"/>
      <c r="FRP49" s="85"/>
      <c r="FRQ49" s="85"/>
      <c r="FRR49" s="85"/>
      <c r="FRS49" s="85"/>
      <c r="FRT49" s="85"/>
      <c r="FRU49" s="85"/>
      <c r="FRV49" s="85"/>
      <c r="FRW49" s="85"/>
      <c r="FRX49" s="85"/>
      <c r="FRY49" s="85"/>
      <c r="FRZ49" s="85"/>
      <c r="FSA49" s="85"/>
      <c r="FSB49" s="85"/>
      <c r="FSC49" s="85"/>
      <c r="FSD49" s="85"/>
      <c r="FSE49" s="85"/>
      <c r="FSF49" s="85"/>
      <c r="FSG49" s="85"/>
      <c r="FSH49" s="85"/>
      <c r="FSI49" s="85"/>
      <c r="FSJ49" s="85"/>
      <c r="FSK49" s="85"/>
      <c r="FSL49" s="85"/>
      <c r="FSM49" s="85"/>
      <c r="FSN49" s="85"/>
      <c r="FSO49" s="85"/>
      <c r="FSP49" s="85"/>
      <c r="FSQ49" s="85"/>
      <c r="FSR49" s="85"/>
      <c r="FSS49" s="85"/>
      <c r="FST49" s="85"/>
      <c r="FSU49" s="85"/>
      <c r="FSV49" s="85"/>
      <c r="FSW49" s="85"/>
      <c r="FSX49" s="85"/>
      <c r="FSY49" s="85"/>
      <c r="FSZ49" s="85"/>
      <c r="FTA49" s="85"/>
      <c r="FTB49" s="85"/>
      <c r="FTC49" s="85"/>
      <c r="FTD49" s="85"/>
      <c r="FTE49" s="85"/>
      <c r="FTF49" s="85"/>
      <c r="FTG49" s="85"/>
      <c r="FTH49" s="85"/>
      <c r="FTI49" s="85"/>
      <c r="FTJ49" s="85"/>
      <c r="FTK49" s="85"/>
      <c r="FTL49" s="85"/>
      <c r="FTM49" s="85"/>
      <c r="FTN49" s="85"/>
      <c r="FTO49" s="85"/>
      <c r="FTP49" s="85"/>
      <c r="FTQ49" s="85"/>
      <c r="FTR49" s="85"/>
      <c r="FTS49" s="85"/>
      <c r="FTT49" s="85"/>
      <c r="FTU49" s="85"/>
      <c r="FTV49" s="85"/>
      <c r="FTW49" s="85"/>
      <c r="FTX49" s="85"/>
      <c r="FTY49" s="85"/>
      <c r="FTZ49" s="85"/>
      <c r="FUA49" s="85"/>
      <c r="FUB49" s="85"/>
      <c r="FUC49" s="85"/>
      <c r="FUD49" s="85"/>
      <c r="FUE49" s="85"/>
      <c r="FUF49" s="85"/>
      <c r="FUG49" s="85"/>
      <c r="FUH49" s="85"/>
      <c r="FUI49" s="85"/>
      <c r="FUJ49" s="85"/>
      <c r="FUK49" s="85"/>
      <c r="FUL49" s="85"/>
      <c r="FUM49" s="85"/>
      <c r="FUN49" s="85"/>
      <c r="FUO49" s="85"/>
      <c r="FUP49" s="85"/>
      <c r="FUQ49" s="85"/>
      <c r="FUR49" s="85"/>
      <c r="FUS49" s="85"/>
      <c r="FUT49" s="85"/>
      <c r="FUU49" s="85"/>
      <c r="FUV49" s="85"/>
      <c r="FUW49" s="85"/>
      <c r="FUX49" s="85"/>
      <c r="FUY49" s="85"/>
      <c r="FUZ49" s="85"/>
      <c r="FVA49" s="85"/>
      <c r="FVB49" s="85"/>
      <c r="FVC49" s="85"/>
      <c r="FVD49" s="85"/>
      <c r="FVE49" s="85"/>
      <c r="FVF49" s="85"/>
      <c r="FVG49" s="85"/>
      <c r="FVH49" s="85"/>
      <c r="FVI49" s="85"/>
      <c r="FVJ49" s="85"/>
      <c r="FVK49" s="85"/>
      <c r="FVL49" s="85"/>
      <c r="FVM49" s="85"/>
      <c r="FVN49" s="85"/>
      <c r="FVO49" s="85"/>
      <c r="FVP49" s="85"/>
      <c r="FVQ49" s="85"/>
      <c r="FVR49" s="85"/>
      <c r="FVS49" s="85"/>
      <c r="FVT49" s="85"/>
      <c r="FVU49" s="85"/>
      <c r="FVV49" s="85"/>
      <c r="FVW49" s="85"/>
      <c r="FVX49" s="85"/>
      <c r="FVY49" s="85"/>
      <c r="FVZ49" s="85"/>
      <c r="FWA49" s="85"/>
      <c r="FWB49" s="85"/>
      <c r="FWC49" s="85"/>
      <c r="FWD49" s="85"/>
      <c r="FWE49" s="85"/>
      <c r="FWF49" s="85"/>
      <c r="FWG49" s="85"/>
      <c r="FWH49" s="85"/>
      <c r="FWI49" s="85"/>
      <c r="FWJ49" s="85"/>
      <c r="FWK49" s="85"/>
      <c r="FWL49" s="85"/>
      <c r="FWM49" s="85"/>
      <c r="FWN49" s="85"/>
      <c r="FWO49" s="85"/>
      <c r="FWP49" s="85"/>
      <c r="FWQ49" s="85"/>
      <c r="FWR49" s="85"/>
      <c r="FWS49" s="85"/>
      <c r="FWT49" s="85"/>
      <c r="FWU49" s="85"/>
      <c r="FWV49" s="85"/>
      <c r="FWW49" s="85"/>
      <c r="FWX49" s="85"/>
      <c r="FWY49" s="85"/>
      <c r="FWZ49" s="85"/>
      <c r="FXA49" s="85"/>
      <c r="FXB49" s="85"/>
      <c r="FXC49" s="85"/>
      <c r="FXD49" s="85"/>
      <c r="FXE49" s="85"/>
      <c r="FXF49" s="85"/>
      <c r="FXG49" s="85"/>
      <c r="FXH49" s="85"/>
      <c r="FXI49" s="85"/>
      <c r="FXJ49" s="85"/>
      <c r="FXK49" s="85"/>
      <c r="FXL49" s="85"/>
      <c r="FXM49" s="85"/>
      <c r="FXN49" s="85"/>
      <c r="FXO49" s="85"/>
      <c r="FXP49" s="85"/>
      <c r="FXQ49" s="85"/>
      <c r="FXR49" s="85"/>
      <c r="FXS49" s="85"/>
      <c r="FXT49" s="85"/>
      <c r="FXU49" s="85"/>
      <c r="FXV49" s="85"/>
      <c r="FXW49" s="85"/>
      <c r="FXX49" s="85"/>
      <c r="FXY49" s="85"/>
      <c r="FXZ49" s="85"/>
      <c r="FYA49" s="85"/>
      <c r="FYB49" s="85"/>
      <c r="FYC49" s="85"/>
      <c r="FYD49" s="85"/>
      <c r="FYE49" s="85"/>
      <c r="FYF49" s="85"/>
      <c r="FYG49" s="85"/>
      <c r="FYH49" s="85"/>
      <c r="FYI49" s="85"/>
      <c r="FYJ49" s="85"/>
      <c r="FYK49" s="85"/>
      <c r="FYL49" s="85"/>
      <c r="FYM49" s="85"/>
      <c r="FYN49" s="85"/>
      <c r="FYO49" s="85"/>
      <c r="FYP49" s="85"/>
      <c r="FYQ49" s="85"/>
      <c r="FYR49" s="85"/>
      <c r="FYS49" s="85"/>
      <c r="FYT49" s="85"/>
      <c r="FYU49" s="85"/>
      <c r="FYV49" s="85"/>
      <c r="FYW49" s="85"/>
      <c r="FYX49" s="85"/>
      <c r="FYY49" s="85"/>
      <c r="FYZ49" s="85"/>
      <c r="FZA49" s="85"/>
      <c r="FZB49" s="85"/>
      <c r="FZC49" s="85"/>
      <c r="FZD49" s="85"/>
      <c r="FZE49" s="85"/>
      <c r="FZF49" s="85"/>
      <c r="FZG49" s="85"/>
      <c r="FZH49" s="85"/>
      <c r="FZI49" s="85"/>
      <c r="FZJ49" s="85"/>
      <c r="FZK49" s="85"/>
      <c r="FZL49" s="85"/>
      <c r="FZM49" s="85"/>
      <c r="FZN49" s="85"/>
      <c r="FZO49" s="85"/>
      <c r="FZP49" s="85"/>
      <c r="FZQ49" s="85"/>
      <c r="FZR49" s="85"/>
      <c r="FZS49" s="85"/>
      <c r="FZT49" s="85"/>
      <c r="FZU49" s="85"/>
      <c r="FZV49" s="85"/>
      <c r="FZW49" s="85"/>
      <c r="FZX49" s="85"/>
      <c r="FZY49" s="85"/>
      <c r="FZZ49" s="85"/>
      <c r="GAA49" s="85"/>
      <c r="GAB49" s="85"/>
      <c r="GAC49" s="85"/>
      <c r="GAD49" s="85"/>
      <c r="GAE49" s="85"/>
      <c r="GAF49" s="85"/>
      <c r="GAG49" s="85"/>
      <c r="GAH49" s="85"/>
      <c r="GAI49" s="85"/>
      <c r="GAJ49" s="85"/>
      <c r="GAK49" s="85"/>
      <c r="GAL49" s="85"/>
      <c r="GAM49" s="85"/>
      <c r="GAN49" s="85"/>
      <c r="GAO49" s="85"/>
      <c r="GAP49" s="85"/>
      <c r="GAQ49" s="85"/>
      <c r="GAR49" s="85"/>
      <c r="GAS49" s="85"/>
      <c r="GAT49" s="85"/>
      <c r="GAU49" s="85"/>
      <c r="GAV49" s="85"/>
      <c r="GAW49" s="85"/>
      <c r="GAX49" s="85"/>
      <c r="GAY49" s="85"/>
      <c r="GAZ49" s="85"/>
      <c r="GBA49" s="85"/>
      <c r="GBB49" s="85"/>
      <c r="GBC49" s="85"/>
      <c r="GBD49" s="85"/>
      <c r="GBE49" s="85"/>
      <c r="GBF49" s="85"/>
      <c r="GBG49" s="85"/>
      <c r="GBH49" s="85"/>
      <c r="GBI49" s="85"/>
      <c r="GBJ49" s="85"/>
      <c r="GBK49" s="85"/>
      <c r="GBL49" s="85"/>
      <c r="GBM49" s="85"/>
      <c r="GBN49" s="85"/>
      <c r="GBO49" s="85"/>
      <c r="GBP49" s="85"/>
      <c r="GBQ49" s="85"/>
      <c r="GBR49" s="85"/>
      <c r="GBS49" s="85"/>
      <c r="GBT49" s="85"/>
      <c r="GBU49" s="85"/>
      <c r="GBV49" s="85"/>
      <c r="GBW49" s="85"/>
      <c r="GBX49" s="85"/>
      <c r="GBY49" s="85"/>
      <c r="GBZ49" s="85"/>
      <c r="GCA49" s="85"/>
      <c r="GCB49" s="85"/>
      <c r="GCC49" s="85"/>
      <c r="GCD49" s="85"/>
      <c r="GCE49" s="85"/>
      <c r="GCF49" s="85"/>
      <c r="GCG49" s="85"/>
      <c r="GCH49" s="85"/>
      <c r="GCI49" s="85"/>
      <c r="GCJ49" s="85"/>
      <c r="GCK49" s="85"/>
      <c r="GCL49" s="85"/>
      <c r="GCM49" s="85"/>
      <c r="GCN49" s="85"/>
      <c r="GCO49" s="85"/>
      <c r="GCP49" s="85"/>
      <c r="GCQ49" s="85"/>
      <c r="GCR49" s="85"/>
      <c r="GCS49" s="85"/>
      <c r="GCT49" s="85"/>
      <c r="GCU49" s="85"/>
      <c r="GCV49" s="85"/>
      <c r="GCW49" s="85"/>
      <c r="GCX49" s="85"/>
      <c r="GCY49" s="85"/>
      <c r="GCZ49" s="85"/>
      <c r="GDA49" s="85"/>
      <c r="GDB49" s="85"/>
      <c r="GDC49" s="85"/>
      <c r="GDD49" s="85"/>
      <c r="GDE49" s="85"/>
      <c r="GDF49" s="85"/>
      <c r="GDG49" s="85"/>
      <c r="GDH49" s="85"/>
      <c r="GDI49" s="85"/>
      <c r="GDJ49" s="85"/>
      <c r="GDK49" s="85"/>
      <c r="GDL49" s="85"/>
      <c r="GDM49" s="85"/>
      <c r="GDN49" s="85"/>
      <c r="GDO49" s="85"/>
      <c r="GDP49" s="85"/>
      <c r="GDQ49" s="85"/>
      <c r="GDR49" s="85"/>
      <c r="GDS49" s="85"/>
      <c r="GDT49" s="85"/>
      <c r="GDU49" s="85"/>
      <c r="GDV49" s="85"/>
      <c r="GDW49" s="85"/>
      <c r="GDX49" s="85"/>
      <c r="GDY49" s="85"/>
      <c r="GDZ49" s="85"/>
      <c r="GEA49" s="85"/>
      <c r="GEB49" s="85"/>
      <c r="GEC49" s="85"/>
      <c r="GED49" s="85"/>
      <c r="GEE49" s="85"/>
      <c r="GEF49" s="85"/>
      <c r="GEG49" s="85"/>
      <c r="GEH49" s="85"/>
      <c r="GEI49" s="85"/>
      <c r="GEJ49" s="85"/>
      <c r="GEK49" s="85"/>
      <c r="GEL49" s="85"/>
      <c r="GEM49" s="85"/>
      <c r="GEN49" s="85"/>
      <c r="GEO49" s="85"/>
      <c r="GEP49" s="85"/>
      <c r="GEQ49" s="85"/>
      <c r="GER49" s="85"/>
      <c r="GES49" s="85"/>
      <c r="GET49" s="85"/>
      <c r="GEU49" s="85"/>
      <c r="GEV49" s="85"/>
      <c r="GEW49" s="85"/>
      <c r="GEX49" s="85"/>
      <c r="GEY49" s="85"/>
      <c r="GEZ49" s="85"/>
      <c r="GFA49" s="85"/>
      <c r="GFB49" s="85"/>
      <c r="GFC49" s="85"/>
      <c r="GFD49" s="85"/>
      <c r="GFE49" s="85"/>
      <c r="GFF49" s="85"/>
      <c r="GFG49" s="85"/>
      <c r="GFH49" s="85"/>
      <c r="GFI49" s="85"/>
      <c r="GFJ49" s="85"/>
      <c r="GFK49" s="85"/>
      <c r="GFL49" s="85"/>
      <c r="GFM49" s="85"/>
      <c r="GFN49" s="85"/>
      <c r="GFO49" s="85"/>
      <c r="GFP49" s="85"/>
      <c r="GFQ49" s="85"/>
      <c r="GFR49" s="85"/>
      <c r="GFS49" s="85"/>
      <c r="GFT49" s="85"/>
      <c r="GFU49" s="85"/>
      <c r="GFV49" s="85"/>
      <c r="GFW49" s="85"/>
      <c r="GFX49" s="85"/>
      <c r="GFY49" s="85"/>
      <c r="GFZ49" s="85"/>
      <c r="GGA49" s="85"/>
      <c r="GGB49" s="85"/>
      <c r="GGC49" s="85"/>
      <c r="GGD49" s="85"/>
      <c r="GGE49" s="85"/>
      <c r="GGF49" s="85"/>
      <c r="GGG49" s="85"/>
      <c r="GGH49" s="85"/>
      <c r="GGI49" s="85"/>
      <c r="GGJ49" s="85"/>
      <c r="GGK49" s="85"/>
      <c r="GGL49" s="85"/>
      <c r="GGM49" s="85"/>
      <c r="GGN49" s="85"/>
      <c r="GGO49" s="85"/>
      <c r="GGP49" s="85"/>
      <c r="GGQ49" s="85"/>
      <c r="GGR49" s="85"/>
      <c r="GGS49" s="85"/>
      <c r="GGT49" s="85"/>
      <c r="GGU49" s="85"/>
      <c r="GGV49" s="85"/>
      <c r="GGW49" s="85"/>
      <c r="GGX49" s="85"/>
      <c r="GGY49" s="85"/>
      <c r="GGZ49" s="85"/>
      <c r="GHA49" s="85"/>
      <c r="GHB49" s="85"/>
      <c r="GHC49" s="85"/>
      <c r="GHD49" s="85"/>
      <c r="GHE49" s="85"/>
      <c r="GHF49" s="85"/>
      <c r="GHG49" s="85"/>
      <c r="GHH49" s="85"/>
      <c r="GHI49" s="85"/>
      <c r="GHJ49" s="85"/>
      <c r="GHK49" s="85"/>
      <c r="GHL49" s="85"/>
      <c r="GHM49" s="85"/>
      <c r="GHN49" s="85"/>
      <c r="GHO49" s="85"/>
      <c r="GHP49" s="85"/>
      <c r="GHQ49" s="85"/>
      <c r="GHR49" s="85"/>
      <c r="GHS49" s="85"/>
      <c r="GHT49" s="85"/>
      <c r="GHU49" s="85"/>
      <c r="GHV49" s="85"/>
      <c r="GHW49" s="85"/>
      <c r="GHX49" s="85"/>
      <c r="GHY49" s="85"/>
      <c r="GHZ49" s="85"/>
      <c r="GIA49" s="85"/>
      <c r="GIB49" s="85"/>
      <c r="GIC49" s="85"/>
      <c r="GID49" s="85"/>
      <c r="GIE49" s="85"/>
      <c r="GIF49" s="85"/>
      <c r="GIG49" s="85"/>
      <c r="GIH49" s="85"/>
      <c r="GII49" s="85"/>
      <c r="GIJ49" s="85"/>
      <c r="GIK49" s="85"/>
      <c r="GIL49" s="85"/>
      <c r="GIM49" s="85"/>
      <c r="GIN49" s="85"/>
      <c r="GIO49" s="85"/>
      <c r="GIP49" s="85"/>
      <c r="GIQ49" s="85"/>
      <c r="GIR49" s="85"/>
      <c r="GIS49" s="85"/>
      <c r="GIT49" s="85"/>
      <c r="GIU49" s="85"/>
      <c r="GIV49" s="85"/>
      <c r="GIW49" s="85"/>
      <c r="GIX49" s="85"/>
      <c r="GIY49" s="85"/>
      <c r="GIZ49" s="85"/>
      <c r="GJA49" s="85"/>
      <c r="GJB49" s="85"/>
      <c r="GJC49" s="85"/>
      <c r="GJD49" s="85"/>
      <c r="GJE49" s="85"/>
      <c r="GJF49" s="85"/>
      <c r="GJG49" s="85"/>
      <c r="GJH49" s="85"/>
      <c r="GJI49" s="85"/>
      <c r="GJJ49" s="85"/>
      <c r="GJK49" s="85"/>
      <c r="GJL49" s="85"/>
      <c r="GJM49" s="85"/>
      <c r="GJN49" s="85"/>
      <c r="GJO49" s="85"/>
      <c r="GJP49" s="85"/>
      <c r="GJQ49" s="85"/>
      <c r="GJR49" s="85"/>
      <c r="GJS49" s="85"/>
      <c r="GJT49" s="85"/>
      <c r="GJU49" s="85"/>
      <c r="GJV49" s="85"/>
      <c r="GJW49" s="85"/>
      <c r="GJX49" s="85"/>
      <c r="GJY49" s="85"/>
      <c r="GJZ49" s="85"/>
      <c r="GKA49" s="85"/>
      <c r="GKB49" s="85"/>
      <c r="GKC49" s="85"/>
      <c r="GKD49" s="85"/>
      <c r="GKE49" s="85"/>
      <c r="GKF49" s="85"/>
      <c r="GKG49" s="85"/>
      <c r="GKH49" s="85"/>
      <c r="GKI49" s="85"/>
      <c r="GKJ49" s="85"/>
      <c r="GKK49" s="85"/>
      <c r="GKL49" s="85"/>
      <c r="GKM49" s="85"/>
      <c r="GKN49" s="85"/>
      <c r="GKO49" s="85"/>
      <c r="GKP49" s="85"/>
      <c r="GKQ49" s="85"/>
      <c r="GKR49" s="85"/>
      <c r="GKS49" s="85"/>
      <c r="GKT49" s="85"/>
      <c r="GKU49" s="85"/>
      <c r="GKV49" s="85"/>
      <c r="GKW49" s="85"/>
      <c r="GKX49" s="85"/>
      <c r="GKY49" s="85"/>
      <c r="GKZ49" s="85"/>
      <c r="GLA49" s="85"/>
      <c r="GLB49" s="85"/>
      <c r="GLC49" s="85"/>
      <c r="GLD49" s="85"/>
      <c r="GLE49" s="85"/>
      <c r="GLF49" s="85"/>
      <c r="GLG49" s="85"/>
      <c r="GLH49" s="85"/>
      <c r="GLI49" s="85"/>
      <c r="GLJ49" s="85"/>
      <c r="GLK49" s="85"/>
      <c r="GLL49" s="85"/>
      <c r="GLM49" s="85"/>
      <c r="GLN49" s="85"/>
      <c r="GLO49" s="85"/>
      <c r="GLP49" s="85"/>
      <c r="GLQ49" s="85"/>
      <c r="GLR49" s="85"/>
      <c r="GLS49" s="85"/>
      <c r="GLT49" s="85"/>
      <c r="GLU49" s="85"/>
      <c r="GLV49" s="85"/>
      <c r="GLW49" s="85"/>
      <c r="GLX49" s="85"/>
      <c r="GLY49" s="85"/>
      <c r="GLZ49" s="85"/>
      <c r="GMA49" s="85"/>
      <c r="GMB49" s="85"/>
      <c r="GMC49" s="85"/>
      <c r="GMD49" s="85"/>
      <c r="GME49" s="85"/>
      <c r="GMF49" s="85"/>
      <c r="GMG49" s="85"/>
      <c r="GMH49" s="85"/>
      <c r="GMI49" s="85"/>
      <c r="GMJ49" s="85"/>
      <c r="GMK49" s="85"/>
      <c r="GML49" s="85"/>
      <c r="GMM49" s="85"/>
      <c r="GMN49" s="85"/>
      <c r="GMO49" s="85"/>
      <c r="GMP49" s="85"/>
      <c r="GMQ49" s="85"/>
      <c r="GMR49" s="85"/>
      <c r="GMS49" s="85"/>
      <c r="GMT49" s="85"/>
      <c r="GMU49" s="85"/>
      <c r="GMV49" s="85"/>
      <c r="GMW49" s="85"/>
      <c r="GMX49" s="85"/>
      <c r="GMY49" s="85"/>
      <c r="GMZ49" s="85"/>
      <c r="GNA49" s="85"/>
      <c r="GNB49" s="85"/>
      <c r="GNC49" s="85"/>
      <c r="GND49" s="85"/>
      <c r="GNE49" s="85"/>
      <c r="GNF49" s="85"/>
      <c r="GNG49" s="85"/>
      <c r="GNH49" s="85"/>
      <c r="GNI49" s="85"/>
      <c r="GNJ49" s="85"/>
      <c r="GNK49" s="85"/>
      <c r="GNL49" s="85"/>
      <c r="GNM49" s="85"/>
      <c r="GNN49" s="85"/>
      <c r="GNO49" s="85"/>
      <c r="GNP49" s="85"/>
      <c r="GNQ49" s="85"/>
      <c r="GNR49" s="85"/>
      <c r="GNS49" s="85"/>
      <c r="GNT49" s="85"/>
      <c r="GNU49" s="85"/>
      <c r="GNV49" s="85"/>
      <c r="GNW49" s="85"/>
      <c r="GNX49" s="85"/>
      <c r="GNY49" s="85"/>
      <c r="GNZ49" s="85"/>
      <c r="GOA49" s="85"/>
      <c r="GOB49" s="85"/>
      <c r="GOC49" s="85"/>
      <c r="GOD49" s="85"/>
      <c r="GOE49" s="85"/>
      <c r="GOF49" s="85"/>
      <c r="GOG49" s="85"/>
      <c r="GOH49" s="85"/>
      <c r="GOI49" s="85"/>
      <c r="GOJ49" s="85"/>
      <c r="GOK49" s="85"/>
      <c r="GOL49" s="85"/>
      <c r="GOM49" s="85"/>
      <c r="GON49" s="85"/>
      <c r="GOO49" s="85"/>
      <c r="GOP49" s="85"/>
      <c r="GOQ49" s="85"/>
      <c r="GOR49" s="85"/>
      <c r="GOS49" s="85"/>
      <c r="GOT49" s="85"/>
      <c r="GOU49" s="85"/>
      <c r="GOV49" s="85"/>
      <c r="GOW49" s="85"/>
      <c r="GOX49" s="85"/>
      <c r="GOY49" s="85"/>
      <c r="GOZ49" s="85"/>
      <c r="GPA49" s="85"/>
      <c r="GPB49" s="85"/>
      <c r="GPC49" s="85"/>
      <c r="GPD49" s="85"/>
      <c r="GPE49" s="85"/>
      <c r="GPF49" s="85"/>
      <c r="GPG49" s="85"/>
      <c r="GPH49" s="85"/>
      <c r="GPI49" s="85"/>
      <c r="GPJ49" s="85"/>
      <c r="GPK49" s="85"/>
      <c r="GPL49" s="85"/>
      <c r="GPM49" s="85"/>
      <c r="GPN49" s="85"/>
      <c r="GPO49" s="85"/>
      <c r="GPP49" s="85"/>
      <c r="GPQ49" s="85"/>
      <c r="GPR49" s="85"/>
      <c r="GPS49" s="85"/>
      <c r="GPT49" s="85"/>
      <c r="GPU49" s="85"/>
      <c r="GPV49" s="85"/>
      <c r="GPW49" s="85"/>
      <c r="GPX49" s="85"/>
      <c r="GPY49" s="85"/>
      <c r="GPZ49" s="85"/>
      <c r="GQA49" s="85"/>
      <c r="GQB49" s="85"/>
      <c r="GQC49" s="85"/>
      <c r="GQD49" s="85"/>
      <c r="GQE49" s="85"/>
      <c r="GQF49" s="85"/>
      <c r="GQG49" s="85"/>
      <c r="GQH49" s="85"/>
      <c r="GQI49" s="85"/>
      <c r="GQJ49" s="85"/>
      <c r="GQK49" s="85"/>
      <c r="GQL49" s="85"/>
      <c r="GQM49" s="85"/>
      <c r="GQN49" s="85"/>
      <c r="GQO49" s="85"/>
      <c r="GQP49" s="85"/>
      <c r="GQQ49" s="85"/>
      <c r="GQR49" s="85"/>
      <c r="GQS49" s="85"/>
      <c r="GQT49" s="85"/>
      <c r="GQU49" s="85"/>
      <c r="GQV49" s="85"/>
      <c r="GQW49" s="85"/>
      <c r="GQX49" s="85"/>
      <c r="GQY49" s="85"/>
      <c r="GQZ49" s="85"/>
      <c r="GRA49" s="85"/>
      <c r="GRB49" s="85"/>
      <c r="GRC49" s="85"/>
      <c r="GRD49" s="85"/>
      <c r="GRE49" s="85"/>
      <c r="GRF49" s="85"/>
      <c r="GRG49" s="85"/>
      <c r="GRH49" s="85"/>
      <c r="GRI49" s="85"/>
      <c r="GRJ49" s="85"/>
      <c r="GRK49" s="85"/>
      <c r="GRL49" s="85"/>
      <c r="GRM49" s="85"/>
      <c r="GRN49" s="85"/>
      <c r="GRO49" s="85"/>
      <c r="GRP49" s="85"/>
      <c r="GRQ49" s="85"/>
      <c r="GRR49" s="85"/>
      <c r="GRS49" s="85"/>
      <c r="GRT49" s="85"/>
      <c r="GRU49" s="85"/>
      <c r="GRV49" s="85"/>
      <c r="GRW49" s="85"/>
      <c r="GRX49" s="85"/>
      <c r="GRY49" s="85"/>
      <c r="GRZ49" s="85"/>
      <c r="GSA49" s="85"/>
      <c r="GSB49" s="85"/>
      <c r="GSC49" s="85"/>
      <c r="GSD49" s="85"/>
      <c r="GSE49" s="85"/>
      <c r="GSF49" s="85"/>
      <c r="GSG49" s="85"/>
      <c r="GSH49" s="85"/>
      <c r="GSI49" s="85"/>
      <c r="GSJ49" s="85"/>
      <c r="GSK49" s="85"/>
      <c r="GSL49" s="85"/>
      <c r="GSM49" s="85"/>
      <c r="GSN49" s="85"/>
      <c r="GSO49" s="85"/>
      <c r="GSP49" s="85"/>
      <c r="GSQ49" s="85"/>
      <c r="GSR49" s="85"/>
      <c r="GSS49" s="85"/>
      <c r="GST49" s="85"/>
      <c r="GSU49" s="85"/>
      <c r="GSV49" s="85"/>
      <c r="GSW49" s="85"/>
      <c r="GSX49" s="85"/>
      <c r="GSY49" s="85"/>
      <c r="GSZ49" s="85"/>
      <c r="GTA49" s="85"/>
      <c r="GTB49" s="85"/>
      <c r="GTC49" s="85"/>
      <c r="GTD49" s="85"/>
      <c r="GTE49" s="85"/>
      <c r="GTF49" s="85"/>
      <c r="GTG49" s="85"/>
      <c r="GTH49" s="85"/>
      <c r="GTI49" s="85"/>
      <c r="GTJ49" s="85"/>
      <c r="GTK49" s="85"/>
      <c r="GTL49" s="85"/>
      <c r="GTM49" s="85"/>
      <c r="GTN49" s="85"/>
      <c r="GTO49" s="85"/>
      <c r="GTP49" s="85"/>
      <c r="GTQ49" s="85"/>
      <c r="GTR49" s="85"/>
      <c r="GTS49" s="85"/>
      <c r="GTT49" s="85"/>
      <c r="GTU49" s="85"/>
      <c r="GTV49" s="85"/>
      <c r="GTW49" s="85"/>
      <c r="GTX49" s="85"/>
      <c r="GTY49" s="85"/>
      <c r="GTZ49" s="85"/>
      <c r="GUA49" s="85"/>
      <c r="GUB49" s="85"/>
      <c r="GUC49" s="85"/>
      <c r="GUD49" s="85"/>
      <c r="GUE49" s="85"/>
      <c r="GUF49" s="85"/>
      <c r="GUG49" s="85"/>
      <c r="GUH49" s="85"/>
      <c r="GUI49" s="85"/>
      <c r="GUJ49" s="85"/>
      <c r="GUK49" s="85"/>
      <c r="GUL49" s="85"/>
      <c r="GUM49" s="85"/>
      <c r="GUN49" s="85"/>
      <c r="GUO49" s="85"/>
      <c r="GUP49" s="85"/>
      <c r="GUQ49" s="85"/>
      <c r="GUR49" s="85"/>
      <c r="GUS49" s="85"/>
      <c r="GUT49" s="85"/>
      <c r="GUU49" s="85"/>
      <c r="GUV49" s="85"/>
      <c r="GUW49" s="85"/>
      <c r="GUX49" s="85"/>
      <c r="GUY49" s="85"/>
      <c r="GUZ49" s="85"/>
      <c r="GVA49" s="85"/>
      <c r="GVB49" s="85"/>
      <c r="GVC49" s="85"/>
      <c r="GVD49" s="85"/>
      <c r="GVE49" s="85"/>
      <c r="GVF49" s="85"/>
      <c r="GVG49" s="85"/>
      <c r="GVH49" s="85"/>
      <c r="GVI49" s="85"/>
      <c r="GVJ49" s="85"/>
      <c r="GVK49" s="85"/>
      <c r="GVL49" s="85"/>
      <c r="GVM49" s="85"/>
      <c r="GVN49" s="85"/>
      <c r="GVO49" s="85"/>
      <c r="GVP49" s="85"/>
      <c r="GVQ49" s="85"/>
      <c r="GVR49" s="85"/>
      <c r="GVS49" s="85"/>
      <c r="GVT49" s="85"/>
      <c r="GVU49" s="85"/>
      <c r="GVV49" s="85"/>
      <c r="GVW49" s="85"/>
      <c r="GVX49" s="85"/>
      <c r="GVY49" s="85"/>
      <c r="GVZ49" s="85"/>
      <c r="GWA49" s="85"/>
      <c r="GWB49" s="85"/>
      <c r="GWC49" s="85"/>
      <c r="GWD49" s="85"/>
      <c r="GWE49" s="85"/>
      <c r="GWF49" s="85"/>
      <c r="GWG49" s="85"/>
      <c r="GWH49" s="85"/>
      <c r="GWI49" s="85"/>
      <c r="GWJ49" s="85"/>
      <c r="GWK49" s="85"/>
      <c r="GWL49" s="85"/>
      <c r="GWM49" s="85"/>
      <c r="GWN49" s="85"/>
      <c r="GWO49" s="85"/>
      <c r="GWP49" s="85"/>
      <c r="GWQ49" s="85"/>
      <c r="GWR49" s="85"/>
      <c r="GWS49" s="85"/>
      <c r="GWT49" s="85"/>
      <c r="GWU49" s="85"/>
      <c r="GWV49" s="85"/>
      <c r="GWW49" s="85"/>
      <c r="GWX49" s="85"/>
      <c r="GWY49" s="85"/>
      <c r="GWZ49" s="85"/>
      <c r="GXA49" s="85"/>
      <c r="GXB49" s="85"/>
      <c r="GXC49" s="85"/>
      <c r="GXD49" s="85"/>
      <c r="GXE49" s="85"/>
      <c r="GXF49" s="85"/>
      <c r="GXG49" s="85"/>
      <c r="GXH49" s="85"/>
      <c r="GXI49" s="85"/>
      <c r="GXJ49" s="85"/>
      <c r="GXK49" s="85"/>
      <c r="GXL49" s="85"/>
      <c r="GXM49" s="85"/>
      <c r="GXN49" s="85"/>
      <c r="GXO49" s="85"/>
      <c r="GXP49" s="85"/>
      <c r="GXQ49" s="85"/>
      <c r="GXR49" s="85"/>
      <c r="GXS49" s="85"/>
      <c r="GXT49" s="85"/>
      <c r="GXU49" s="85"/>
      <c r="GXV49" s="85"/>
      <c r="GXW49" s="85"/>
      <c r="GXX49" s="85"/>
      <c r="GXY49" s="85"/>
      <c r="GXZ49" s="85"/>
      <c r="GYA49" s="85"/>
      <c r="GYB49" s="85"/>
      <c r="GYC49" s="85"/>
      <c r="GYD49" s="85"/>
      <c r="GYE49" s="85"/>
      <c r="GYF49" s="85"/>
      <c r="GYG49" s="85"/>
      <c r="GYH49" s="85"/>
      <c r="GYI49" s="85"/>
      <c r="GYJ49" s="85"/>
      <c r="GYK49" s="85"/>
      <c r="GYL49" s="85"/>
      <c r="GYM49" s="85"/>
      <c r="GYN49" s="85"/>
      <c r="GYO49" s="85"/>
      <c r="GYP49" s="85"/>
      <c r="GYQ49" s="85"/>
      <c r="GYR49" s="85"/>
      <c r="GYS49" s="85"/>
      <c r="GYT49" s="85"/>
      <c r="GYU49" s="85"/>
      <c r="GYV49" s="85"/>
      <c r="GYW49" s="85"/>
      <c r="GYX49" s="85"/>
      <c r="GYY49" s="85"/>
      <c r="GYZ49" s="85"/>
      <c r="GZA49" s="85"/>
      <c r="GZB49" s="85"/>
      <c r="GZC49" s="85"/>
      <c r="GZD49" s="85"/>
      <c r="GZE49" s="85"/>
      <c r="GZF49" s="85"/>
      <c r="GZG49" s="85"/>
      <c r="GZH49" s="85"/>
      <c r="GZI49" s="85"/>
      <c r="GZJ49" s="85"/>
      <c r="GZK49" s="85"/>
      <c r="GZL49" s="85"/>
      <c r="GZM49" s="85"/>
      <c r="GZN49" s="85"/>
      <c r="GZO49" s="85"/>
      <c r="GZP49" s="85"/>
      <c r="GZQ49" s="85"/>
      <c r="GZR49" s="85"/>
      <c r="GZS49" s="85"/>
      <c r="GZT49" s="85"/>
      <c r="GZU49" s="85"/>
      <c r="GZV49" s="85"/>
      <c r="GZW49" s="85"/>
      <c r="GZX49" s="85"/>
      <c r="GZY49" s="85"/>
      <c r="GZZ49" s="85"/>
      <c r="HAA49" s="85"/>
      <c r="HAB49" s="85"/>
      <c r="HAC49" s="85"/>
      <c r="HAD49" s="85"/>
      <c r="HAE49" s="85"/>
      <c r="HAF49" s="85"/>
      <c r="HAG49" s="85"/>
      <c r="HAH49" s="85"/>
      <c r="HAI49" s="85"/>
      <c r="HAJ49" s="85"/>
      <c r="HAK49" s="85"/>
      <c r="HAL49" s="85"/>
      <c r="HAM49" s="85"/>
      <c r="HAN49" s="85"/>
      <c r="HAO49" s="85"/>
      <c r="HAP49" s="85"/>
      <c r="HAQ49" s="85"/>
      <c r="HAR49" s="85"/>
      <c r="HAS49" s="85"/>
      <c r="HAT49" s="85"/>
      <c r="HAU49" s="85"/>
      <c r="HAV49" s="85"/>
      <c r="HAW49" s="85"/>
      <c r="HAX49" s="85"/>
      <c r="HAY49" s="85"/>
      <c r="HAZ49" s="85"/>
      <c r="HBA49" s="85"/>
      <c r="HBB49" s="85"/>
      <c r="HBC49" s="85"/>
      <c r="HBD49" s="85"/>
      <c r="HBE49" s="85"/>
      <c r="HBF49" s="85"/>
      <c r="HBG49" s="85"/>
      <c r="HBH49" s="85"/>
      <c r="HBI49" s="85"/>
      <c r="HBJ49" s="85"/>
      <c r="HBK49" s="85"/>
      <c r="HBL49" s="85"/>
      <c r="HBM49" s="85"/>
      <c r="HBN49" s="85"/>
      <c r="HBO49" s="85"/>
      <c r="HBP49" s="85"/>
      <c r="HBQ49" s="85"/>
      <c r="HBR49" s="85"/>
      <c r="HBS49" s="85"/>
      <c r="HBT49" s="85"/>
      <c r="HBU49" s="85"/>
      <c r="HBV49" s="85"/>
      <c r="HBW49" s="85"/>
      <c r="HBX49" s="85"/>
      <c r="HBY49" s="85"/>
      <c r="HBZ49" s="85"/>
      <c r="HCA49" s="85"/>
      <c r="HCB49" s="85"/>
      <c r="HCC49" s="85"/>
      <c r="HCD49" s="85"/>
      <c r="HCE49" s="85"/>
      <c r="HCF49" s="85"/>
      <c r="HCG49" s="85"/>
      <c r="HCH49" s="85"/>
      <c r="HCI49" s="85"/>
      <c r="HCJ49" s="85"/>
      <c r="HCK49" s="85"/>
      <c r="HCL49" s="85"/>
      <c r="HCM49" s="85"/>
      <c r="HCN49" s="85"/>
      <c r="HCO49" s="85"/>
      <c r="HCP49" s="85"/>
      <c r="HCQ49" s="85"/>
      <c r="HCR49" s="85"/>
      <c r="HCS49" s="85"/>
      <c r="HCT49" s="85"/>
      <c r="HCU49" s="85"/>
      <c r="HCV49" s="85"/>
      <c r="HCW49" s="85"/>
      <c r="HCX49" s="85"/>
      <c r="HCY49" s="85"/>
      <c r="HCZ49" s="85"/>
      <c r="HDA49" s="85"/>
      <c r="HDB49" s="85"/>
      <c r="HDC49" s="85"/>
      <c r="HDD49" s="85"/>
      <c r="HDE49" s="85"/>
      <c r="HDF49" s="85"/>
      <c r="HDG49" s="85"/>
      <c r="HDH49" s="85"/>
      <c r="HDI49" s="85"/>
      <c r="HDJ49" s="85"/>
      <c r="HDK49" s="85"/>
      <c r="HDL49" s="85"/>
      <c r="HDM49" s="85"/>
      <c r="HDN49" s="85"/>
      <c r="HDO49" s="85"/>
      <c r="HDP49" s="85"/>
      <c r="HDQ49" s="85"/>
      <c r="HDR49" s="85"/>
      <c r="HDS49" s="85"/>
      <c r="HDT49" s="85"/>
      <c r="HDU49" s="85"/>
      <c r="HDV49" s="85"/>
      <c r="HDW49" s="85"/>
      <c r="HDX49" s="85"/>
      <c r="HDY49" s="85"/>
      <c r="HDZ49" s="85"/>
      <c r="HEA49" s="85"/>
      <c r="HEB49" s="85"/>
      <c r="HEC49" s="85"/>
      <c r="HED49" s="85"/>
      <c r="HEE49" s="85"/>
      <c r="HEF49" s="85"/>
      <c r="HEG49" s="85"/>
      <c r="HEH49" s="85"/>
      <c r="HEI49" s="85"/>
      <c r="HEJ49" s="85"/>
      <c r="HEK49" s="85"/>
      <c r="HEL49" s="85"/>
      <c r="HEM49" s="85"/>
      <c r="HEN49" s="85"/>
      <c r="HEO49" s="85"/>
      <c r="HEP49" s="85"/>
      <c r="HEQ49" s="85"/>
      <c r="HER49" s="85"/>
      <c r="HES49" s="85"/>
      <c r="HET49" s="85"/>
      <c r="HEU49" s="85"/>
      <c r="HEV49" s="85"/>
      <c r="HEW49" s="85"/>
      <c r="HEX49" s="85"/>
      <c r="HEY49" s="85"/>
      <c r="HEZ49" s="85"/>
      <c r="HFA49" s="85"/>
      <c r="HFB49" s="85"/>
      <c r="HFC49" s="85"/>
      <c r="HFD49" s="85"/>
      <c r="HFE49" s="85"/>
      <c r="HFF49" s="85"/>
      <c r="HFG49" s="85"/>
      <c r="HFH49" s="85"/>
      <c r="HFI49" s="85"/>
      <c r="HFJ49" s="85"/>
      <c r="HFK49" s="85"/>
      <c r="HFL49" s="85"/>
      <c r="HFM49" s="85"/>
      <c r="HFN49" s="85"/>
      <c r="HFO49" s="85"/>
      <c r="HFP49" s="85"/>
      <c r="HFQ49" s="85"/>
      <c r="HFR49" s="85"/>
      <c r="HFS49" s="85"/>
      <c r="HFT49" s="85"/>
      <c r="HFU49" s="85"/>
      <c r="HFV49" s="85"/>
      <c r="HFW49" s="85"/>
      <c r="HFX49" s="85"/>
      <c r="HFY49" s="85"/>
      <c r="HFZ49" s="85"/>
      <c r="HGA49" s="85"/>
      <c r="HGB49" s="85"/>
      <c r="HGC49" s="85"/>
      <c r="HGD49" s="85"/>
      <c r="HGE49" s="85"/>
      <c r="HGF49" s="85"/>
      <c r="HGG49" s="85"/>
      <c r="HGH49" s="85"/>
      <c r="HGI49" s="85"/>
      <c r="HGJ49" s="85"/>
      <c r="HGK49" s="85"/>
      <c r="HGL49" s="85"/>
      <c r="HGM49" s="85"/>
      <c r="HGN49" s="85"/>
      <c r="HGO49" s="85"/>
      <c r="HGP49" s="85"/>
      <c r="HGQ49" s="85"/>
      <c r="HGR49" s="85"/>
      <c r="HGS49" s="85"/>
      <c r="HGT49" s="85"/>
      <c r="HGU49" s="85"/>
      <c r="HGV49" s="85"/>
      <c r="HGW49" s="85"/>
      <c r="HGX49" s="85"/>
      <c r="HGY49" s="85"/>
      <c r="HGZ49" s="85"/>
      <c r="HHA49" s="85"/>
      <c r="HHB49" s="85"/>
      <c r="HHC49" s="85"/>
      <c r="HHD49" s="85"/>
      <c r="HHE49" s="85"/>
      <c r="HHF49" s="85"/>
      <c r="HHG49" s="85"/>
      <c r="HHH49" s="85"/>
      <c r="HHI49" s="85"/>
      <c r="HHJ49" s="85"/>
      <c r="HHK49" s="85"/>
      <c r="HHL49" s="85"/>
      <c r="HHM49" s="85"/>
      <c r="HHN49" s="85"/>
      <c r="HHO49" s="85"/>
      <c r="HHP49" s="85"/>
      <c r="HHQ49" s="85"/>
      <c r="HHR49" s="85"/>
      <c r="HHS49" s="85"/>
      <c r="HHT49" s="85"/>
      <c r="HHU49" s="85"/>
      <c r="HHV49" s="85"/>
      <c r="HHW49" s="85"/>
      <c r="HHX49" s="85"/>
      <c r="HHY49" s="85"/>
      <c r="HHZ49" s="85"/>
      <c r="HIA49" s="85"/>
      <c r="HIB49" s="85"/>
      <c r="HIC49" s="85"/>
      <c r="HID49" s="85"/>
      <c r="HIE49" s="85"/>
      <c r="HIF49" s="85"/>
      <c r="HIG49" s="85"/>
      <c r="HIH49" s="85"/>
      <c r="HII49" s="85"/>
      <c r="HIJ49" s="85"/>
      <c r="HIK49" s="85"/>
      <c r="HIL49" s="85"/>
      <c r="HIM49" s="85"/>
      <c r="HIN49" s="85"/>
      <c r="HIO49" s="85"/>
      <c r="HIP49" s="85"/>
      <c r="HIQ49" s="85"/>
      <c r="HIR49" s="85"/>
      <c r="HIS49" s="85"/>
      <c r="HIT49" s="85"/>
      <c r="HIU49" s="85"/>
      <c r="HIV49" s="85"/>
      <c r="HIW49" s="85"/>
      <c r="HIX49" s="85"/>
      <c r="HIY49" s="85"/>
      <c r="HIZ49" s="85"/>
      <c r="HJA49" s="85"/>
      <c r="HJB49" s="85"/>
      <c r="HJC49" s="85"/>
      <c r="HJD49" s="85"/>
      <c r="HJE49" s="85"/>
      <c r="HJF49" s="85"/>
      <c r="HJG49" s="85"/>
      <c r="HJH49" s="85"/>
      <c r="HJI49" s="85"/>
      <c r="HJJ49" s="85"/>
      <c r="HJK49" s="85"/>
      <c r="HJL49" s="85"/>
      <c r="HJM49" s="85"/>
      <c r="HJN49" s="85"/>
      <c r="HJO49" s="85"/>
      <c r="HJP49" s="85"/>
      <c r="HJQ49" s="85"/>
      <c r="HJR49" s="85"/>
      <c r="HJS49" s="85"/>
      <c r="HJT49" s="85"/>
      <c r="HJU49" s="85"/>
      <c r="HJV49" s="85"/>
      <c r="HJW49" s="85"/>
      <c r="HJX49" s="85"/>
      <c r="HJY49" s="85"/>
      <c r="HJZ49" s="85"/>
      <c r="HKA49" s="85"/>
      <c r="HKB49" s="85"/>
      <c r="HKC49" s="85"/>
      <c r="HKD49" s="85"/>
      <c r="HKE49" s="85"/>
      <c r="HKF49" s="85"/>
      <c r="HKG49" s="85"/>
      <c r="HKH49" s="85"/>
      <c r="HKI49" s="85"/>
      <c r="HKJ49" s="85"/>
      <c r="HKK49" s="85"/>
      <c r="HKL49" s="85"/>
      <c r="HKM49" s="85"/>
      <c r="HKN49" s="85"/>
      <c r="HKO49" s="85"/>
      <c r="HKP49" s="85"/>
      <c r="HKQ49" s="85"/>
      <c r="HKR49" s="85"/>
      <c r="HKS49" s="85"/>
      <c r="HKT49" s="85"/>
      <c r="HKU49" s="85"/>
      <c r="HKV49" s="85"/>
      <c r="HKW49" s="85"/>
      <c r="HKX49" s="85"/>
      <c r="HKY49" s="85"/>
      <c r="HKZ49" s="85"/>
      <c r="HLA49" s="85"/>
      <c r="HLB49" s="85"/>
      <c r="HLC49" s="85"/>
      <c r="HLD49" s="85"/>
      <c r="HLE49" s="85"/>
      <c r="HLF49" s="85"/>
      <c r="HLG49" s="85"/>
      <c r="HLH49" s="85"/>
      <c r="HLI49" s="85"/>
      <c r="HLJ49" s="85"/>
      <c r="HLK49" s="85"/>
      <c r="HLL49" s="85"/>
      <c r="HLM49" s="85"/>
      <c r="HLN49" s="85"/>
      <c r="HLO49" s="85"/>
      <c r="HLP49" s="85"/>
      <c r="HLQ49" s="85"/>
      <c r="HLR49" s="85"/>
      <c r="HLS49" s="85"/>
      <c r="HLT49" s="85"/>
      <c r="HLU49" s="85"/>
      <c r="HLV49" s="85"/>
      <c r="HLW49" s="85"/>
      <c r="HLX49" s="85"/>
      <c r="HLY49" s="85"/>
      <c r="HLZ49" s="85"/>
      <c r="HMA49" s="85"/>
      <c r="HMB49" s="85"/>
      <c r="HMC49" s="85"/>
      <c r="HMD49" s="85"/>
      <c r="HME49" s="85"/>
      <c r="HMF49" s="85"/>
      <c r="HMG49" s="85"/>
      <c r="HMH49" s="85"/>
      <c r="HMI49" s="85"/>
      <c r="HMJ49" s="85"/>
      <c r="HMK49" s="85"/>
      <c r="HML49" s="85"/>
      <c r="HMM49" s="85"/>
      <c r="HMN49" s="85"/>
      <c r="HMO49" s="85"/>
      <c r="HMP49" s="85"/>
      <c r="HMQ49" s="85"/>
      <c r="HMR49" s="85"/>
      <c r="HMS49" s="85"/>
      <c r="HMT49" s="85"/>
      <c r="HMU49" s="85"/>
      <c r="HMV49" s="85"/>
      <c r="HMW49" s="85"/>
      <c r="HMX49" s="85"/>
      <c r="HMY49" s="85"/>
      <c r="HMZ49" s="85"/>
      <c r="HNA49" s="85"/>
      <c r="HNB49" s="85"/>
      <c r="HNC49" s="85"/>
      <c r="HND49" s="85"/>
      <c r="HNE49" s="85"/>
      <c r="HNF49" s="85"/>
      <c r="HNG49" s="85"/>
      <c r="HNH49" s="85"/>
      <c r="HNI49" s="85"/>
      <c r="HNJ49" s="85"/>
      <c r="HNK49" s="85"/>
      <c r="HNL49" s="85"/>
      <c r="HNM49" s="85"/>
      <c r="HNN49" s="85"/>
      <c r="HNO49" s="85"/>
      <c r="HNP49" s="85"/>
      <c r="HNQ49" s="85"/>
      <c r="HNR49" s="85"/>
      <c r="HNS49" s="85"/>
      <c r="HNT49" s="85"/>
      <c r="HNU49" s="85"/>
      <c r="HNV49" s="85"/>
      <c r="HNW49" s="85"/>
      <c r="HNX49" s="85"/>
      <c r="HNY49" s="85"/>
      <c r="HNZ49" s="85"/>
      <c r="HOA49" s="85"/>
      <c r="HOB49" s="85"/>
      <c r="HOC49" s="85"/>
      <c r="HOD49" s="85"/>
      <c r="HOE49" s="85"/>
      <c r="HOF49" s="85"/>
      <c r="HOG49" s="85"/>
      <c r="HOH49" s="85"/>
      <c r="HOI49" s="85"/>
      <c r="HOJ49" s="85"/>
      <c r="HOK49" s="85"/>
      <c r="HOL49" s="85"/>
      <c r="HOM49" s="85"/>
      <c r="HON49" s="85"/>
      <c r="HOO49" s="85"/>
      <c r="HOP49" s="85"/>
      <c r="HOQ49" s="85"/>
      <c r="HOR49" s="85"/>
      <c r="HOS49" s="85"/>
      <c r="HOT49" s="85"/>
      <c r="HOU49" s="85"/>
      <c r="HOV49" s="85"/>
      <c r="HOW49" s="85"/>
      <c r="HOX49" s="85"/>
      <c r="HOY49" s="85"/>
      <c r="HOZ49" s="85"/>
      <c r="HPA49" s="85"/>
      <c r="HPB49" s="85"/>
      <c r="HPC49" s="85"/>
      <c r="HPD49" s="85"/>
      <c r="HPE49" s="85"/>
      <c r="HPF49" s="85"/>
      <c r="HPG49" s="85"/>
      <c r="HPH49" s="85"/>
      <c r="HPI49" s="85"/>
      <c r="HPJ49" s="85"/>
      <c r="HPK49" s="85"/>
      <c r="HPL49" s="85"/>
      <c r="HPM49" s="85"/>
      <c r="HPN49" s="85"/>
      <c r="HPO49" s="85"/>
      <c r="HPP49" s="85"/>
      <c r="HPQ49" s="85"/>
      <c r="HPR49" s="85"/>
      <c r="HPS49" s="85"/>
      <c r="HPT49" s="85"/>
      <c r="HPU49" s="85"/>
      <c r="HPV49" s="85"/>
      <c r="HPW49" s="85"/>
      <c r="HPX49" s="85"/>
      <c r="HPY49" s="85"/>
      <c r="HPZ49" s="85"/>
      <c r="HQA49" s="85"/>
      <c r="HQB49" s="85"/>
      <c r="HQC49" s="85"/>
      <c r="HQD49" s="85"/>
      <c r="HQE49" s="85"/>
      <c r="HQF49" s="85"/>
      <c r="HQG49" s="85"/>
      <c r="HQH49" s="85"/>
      <c r="HQI49" s="85"/>
      <c r="HQJ49" s="85"/>
      <c r="HQK49" s="85"/>
      <c r="HQL49" s="85"/>
      <c r="HQM49" s="85"/>
      <c r="HQN49" s="85"/>
      <c r="HQO49" s="85"/>
      <c r="HQP49" s="85"/>
      <c r="HQQ49" s="85"/>
      <c r="HQR49" s="85"/>
      <c r="HQS49" s="85"/>
      <c r="HQT49" s="85"/>
      <c r="HQU49" s="85"/>
      <c r="HQV49" s="85"/>
      <c r="HQW49" s="85"/>
      <c r="HQX49" s="85"/>
      <c r="HQY49" s="85"/>
      <c r="HQZ49" s="85"/>
      <c r="HRA49" s="85"/>
      <c r="HRB49" s="85"/>
      <c r="HRC49" s="85"/>
      <c r="HRD49" s="85"/>
      <c r="HRE49" s="85"/>
      <c r="HRF49" s="85"/>
      <c r="HRG49" s="85"/>
      <c r="HRH49" s="85"/>
      <c r="HRI49" s="85"/>
      <c r="HRJ49" s="85"/>
      <c r="HRK49" s="85"/>
      <c r="HRL49" s="85"/>
      <c r="HRM49" s="85"/>
      <c r="HRN49" s="85"/>
      <c r="HRO49" s="85"/>
      <c r="HRP49" s="85"/>
      <c r="HRQ49" s="85"/>
      <c r="HRR49" s="85"/>
      <c r="HRS49" s="85"/>
      <c r="HRT49" s="85"/>
      <c r="HRU49" s="85"/>
      <c r="HRV49" s="85"/>
      <c r="HRW49" s="85"/>
      <c r="HRX49" s="85"/>
      <c r="HRY49" s="85"/>
      <c r="HRZ49" s="85"/>
      <c r="HSA49" s="85"/>
      <c r="HSB49" s="85"/>
      <c r="HSC49" s="85"/>
      <c r="HSD49" s="85"/>
      <c r="HSE49" s="85"/>
      <c r="HSF49" s="85"/>
      <c r="HSG49" s="85"/>
      <c r="HSH49" s="85"/>
      <c r="HSI49" s="85"/>
      <c r="HSJ49" s="85"/>
      <c r="HSK49" s="85"/>
      <c r="HSL49" s="85"/>
      <c r="HSM49" s="85"/>
      <c r="HSN49" s="85"/>
      <c r="HSO49" s="85"/>
      <c r="HSP49" s="85"/>
      <c r="HSQ49" s="85"/>
      <c r="HSR49" s="85"/>
      <c r="HSS49" s="85"/>
      <c r="HST49" s="85"/>
      <c r="HSU49" s="85"/>
      <c r="HSV49" s="85"/>
      <c r="HSW49" s="85"/>
      <c r="HSX49" s="85"/>
      <c r="HSY49" s="85"/>
      <c r="HSZ49" s="85"/>
      <c r="HTA49" s="85"/>
      <c r="HTB49" s="85"/>
      <c r="HTC49" s="85"/>
      <c r="HTD49" s="85"/>
      <c r="HTE49" s="85"/>
      <c r="HTF49" s="85"/>
      <c r="HTG49" s="85"/>
      <c r="HTH49" s="85"/>
      <c r="HTI49" s="85"/>
      <c r="HTJ49" s="85"/>
      <c r="HTK49" s="85"/>
      <c r="HTL49" s="85"/>
      <c r="HTM49" s="85"/>
      <c r="HTN49" s="85"/>
      <c r="HTO49" s="85"/>
      <c r="HTP49" s="85"/>
      <c r="HTQ49" s="85"/>
      <c r="HTR49" s="85"/>
      <c r="HTS49" s="85"/>
      <c r="HTT49" s="85"/>
      <c r="HTU49" s="85"/>
      <c r="HTV49" s="85"/>
      <c r="HTW49" s="85"/>
      <c r="HTX49" s="85"/>
      <c r="HTY49" s="85"/>
      <c r="HTZ49" s="85"/>
      <c r="HUA49" s="85"/>
      <c r="HUB49" s="85"/>
      <c r="HUC49" s="85"/>
      <c r="HUD49" s="85"/>
      <c r="HUE49" s="85"/>
      <c r="HUF49" s="85"/>
      <c r="HUG49" s="85"/>
      <c r="HUH49" s="85"/>
      <c r="HUI49" s="85"/>
      <c r="HUJ49" s="85"/>
      <c r="HUK49" s="85"/>
      <c r="HUL49" s="85"/>
      <c r="HUM49" s="85"/>
      <c r="HUN49" s="85"/>
      <c r="HUO49" s="85"/>
      <c r="HUP49" s="85"/>
      <c r="HUQ49" s="85"/>
      <c r="HUR49" s="85"/>
      <c r="HUS49" s="85"/>
      <c r="HUT49" s="85"/>
      <c r="HUU49" s="85"/>
      <c r="HUV49" s="85"/>
      <c r="HUW49" s="85"/>
      <c r="HUX49" s="85"/>
      <c r="HUY49" s="85"/>
      <c r="HUZ49" s="85"/>
      <c r="HVA49" s="85"/>
      <c r="HVB49" s="85"/>
      <c r="HVC49" s="85"/>
      <c r="HVD49" s="85"/>
      <c r="HVE49" s="85"/>
      <c r="HVF49" s="85"/>
      <c r="HVG49" s="85"/>
      <c r="HVH49" s="85"/>
      <c r="HVI49" s="85"/>
      <c r="HVJ49" s="85"/>
      <c r="HVK49" s="85"/>
      <c r="HVL49" s="85"/>
      <c r="HVM49" s="85"/>
      <c r="HVN49" s="85"/>
      <c r="HVO49" s="85"/>
      <c r="HVP49" s="85"/>
      <c r="HVQ49" s="85"/>
      <c r="HVR49" s="85"/>
      <c r="HVS49" s="85"/>
      <c r="HVT49" s="85"/>
      <c r="HVU49" s="85"/>
      <c r="HVV49" s="85"/>
      <c r="HVW49" s="85"/>
      <c r="HVX49" s="85"/>
      <c r="HVY49" s="85"/>
      <c r="HVZ49" s="85"/>
      <c r="HWA49" s="85"/>
      <c r="HWB49" s="85"/>
      <c r="HWC49" s="85"/>
      <c r="HWD49" s="85"/>
      <c r="HWE49" s="85"/>
      <c r="HWF49" s="85"/>
      <c r="HWG49" s="85"/>
      <c r="HWH49" s="85"/>
      <c r="HWI49" s="85"/>
      <c r="HWJ49" s="85"/>
      <c r="HWK49" s="85"/>
      <c r="HWL49" s="85"/>
      <c r="HWM49" s="85"/>
      <c r="HWN49" s="85"/>
      <c r="HWO49" s="85"/>
      <c r="HWP49" s="85"/>
      <c r="HWQ49" s="85"/>
      <c r="HWR49" s="85"/>
      <c r="HWS49" s="85"/>
      <c r="HWT49" s="85"/>
      <c r="HWU49" s="85"/>
      <c r="HWV49" s="85"/>
      <c r="HWW49" s="85"/>
      <c r="HWX49" s="85"/>
      <c r="HWY49" s="85"/>
      <c r="HWZ49" s="85"/>
      <c r="HXA49" s="85"/>
      <c r="HXB49" s="85"/>
      <c r="HXC49" s="85"/>
      <c r="HXD49" s="85"/>
      <c r="HXE49" s="85"/>
      <c r="HXF49" s="85"/>
      <c r="HXG49" s="85"/>
      <c r="HXH49" s="85"/>
      <c r="HXI49" s="85"/>
      <c r="HXJ49" s="85"/>
      <c r="HXK49" s="85"/>
      <c r="HXL49" s="85"/>
      <c r="HXM49" s="85"/>
      <c r="HXN49" s="85"/>
      <c r="HXO49" s="85"/>
      <c r="HXP49" s="85"/>
      <c r="HXQ49" s="85"/>
      <c r="HXR49" s="85"/>
      <c r="HXS49" s="85"/>
      <c r="HXT49" s="85"/>
      <c r="HXU49" s="85"/>
      <c r="HXV49" s="85"/>
      <c r="HXW49" s="85"/>
      <c r="HXX49" s="85"/>
      <c r="HXY49" s="85"/>
      <c r="HXZ49" s="85"/>
      <c r="HYA49" s="85"/>
      <c r="HYB49" s="85"/>
      <c r="HYC49" s="85"/>
      <c r="HYD49" s="85"/>
      <c r="HYE49" s="85"/>
      <c r="HYF49" s="85"/>
      <c r="HYG49" s="85"/>
      <c r="HYH49" s="85"/>
      <c r="HYI49" s="85"/>
      <c r="HYJ49" s="85"/>
      <c r="HYK49" s="85"/>
      <c r="HYL49" s="85"/>
      <c r="HYM49" s="85"/>
      <c r="HYN49" s="85"/>
      <c r="HYO49" s="85"/>
      <c r="HYP49" s="85"/>
      <c r="HYQ49" s="85"/>
      <c r="HYR49" s="85"/>
      <c r="HYS49" s="85"/>
      <c r="HYT49" s="85"/>
      <c r="HYU49" s="85"/>
      <c r="HYV49" s="85"/>
      <c r="HYW49" s="85"/>
      <c r="HYX49" s="85"/>
      <c r="HYY49" s="85"/>
      <c r="HYZ49" s="85"/>
      <c r="HZA49" s="85"/>
      <c r="HZB49" s="85"/>
      <c r="HZC49" s="85"/>
      <c r="HZD49" s="85"/>
      <c r="HZE49" s="85"/>
      <c r="HZF49" s="85"/>
      <c r="HZG49" s="85"/>
      <c r="HZH49" s="85"/>
      <c r="HZI49" s="85"/>
      <c r="HZJ49" s="85"/>
      <c r="HZK49" s="85"/>
      <c r="HZL49" s="85"/>
      <c r="HZM49" s="85"/>
      <c r="HZN49" s="85"/>
      <c r="HZO49" s="85"/>
      <c r="HZP49" s="85"/>
      <c r="HZQ49" s="85"/>
      <c r="HZR49" s="85"/>
      <c r="HZS49" s="85"/>
      <c r="HZT49" s="85"/>
      <c r="HZU49" s="85"/>
      <c r="HZV49" s="85"/>
      <c r="HZW49" s="85"/>
      <c r="HZX49" s="85"/>
      <c r="HZY49" s="85"/>
      <c r="HZZ49" s="85"/>
      <c r="IAA49" s="85"/>
      <c r="IAB49" s="85"/>
      <c r="IAC49" s="85"/>
      <c r="IAD49" s="85"/>
      <c r="IAE49" s="85"/>
      <c r="IAF49" s="85"/>
      <c r="IAG49" s="85"/>
      <c r="IAH49" s="85"/>
      <c r="IAI49" s="85"/>
      <c r="IAJ49" s="85"/>
      <c r="IAK49" s="85"/>
      <c r="IAL49" s="85"/>
      <c r="IAM49" s="85"/>
      <c r="IAN49" s="85"/>
      <c r="IAO49" s="85"/>
      <c r="IAP49" s="85"/>
      <c r="IAQ49" s="85"/>
      <c r="IAR49" s="85"/>
      <c r="IAS49" s="85"/>
      <c r="IAT49" s="85"/>
      <c r="IAU49" s="85"/>
      <c r="IAV49" s="85"/>
      <c r="IAW49" s="85"/>
      <c r="IAX49" s="85"/>
      <c r="IAY49" s="85"/>
      <c r="IAZ49" s="85"/>
      <c r="IBA49" s="85"/>
      <c r="IBB49" s="85"/>
      <c r="IBC49" s="85"/>
      <c r="IBD49" s="85"/>
      <c r="IBE49" s="85"/>
      <c r="IBF49" s="85"/>
      <c r="IBG49" s="85"/>
      <c r="IBH49" s="85"/>
      <c r="IBI49" s="85"/>
      <c r="IBJ49" s="85"/>
      <c r="IBK49" s="85"/>
      <c r="IBL49" s="85"/>
      <c r="IBM49" s="85"/>
      <c r="IBN49" s="85"/>
      <c r="IBO49" s="85"/>
      <c r="IBP49" s="85"/>
      <c r="IBQ49" s="85"/>
      <c r="IBR49" s="85"/>
      <c r="IBS49" s="85"/>
      <c r="IBT49" s="85"/>
      <c r="IBU49" s="85"/>
      <c r="IBV49" s="85"/>
      <c r="IBW49" s="85"/>
      <c r="IBX49" s="85"/>
      <c r="IBY49" s="85"/>
      <c r="IBZ49" s="85"/>
      <c r="ICA49" s="85"/>
      <c r="ICB49" s="85"/>
      <c r="ICC49" s="85"/>
      <c r="ICD49" s="85"/>
      <c r="ICE49" s="85"/>
      <c r="ICF49" s="85"/>
      <c r="ICG49" s="85"/>
      <c r="ICH49" s="85"/>
      <c r="ICI49" s="85"/>
      <c r="ICJ49" s="85"/>
      <c r="ICK49" s="85"/>
      <c r="ICL49" s="85"/>
      <c r="ICM49" s="85"/>
      <c r="ICN49" s="85"/>
      <c r="ICO49" s="85"/>
      <c r="ICP49" s="85"/>
      <c r="ICQ49" s="85"/>
      <c r="ICR49" s="85"/>
      <c r="ICS49" s="85"/>
      <c r="ICT49" s="85"/>
      <c r="ICU49" s="85"/>
      <c r="ICV49" s="85"/>
      <c r="ICW49" s="85"/>
      <c r="ICX49" s="85"/>
      <c r="ICY49" s="85"/>
      <c r="ICZ49" s="85"/>
      <c r="IDA49" s="85"/>
      <c r="IDB49" s="85"/>
      <c r="IDC49" s="85"/>
      <c r="IDD49" s="85"/>
      <c r="IDE49" s="85"/>
      <c r="IDF49" s="85"/>
      <c r="IDG49" s="85"/>
      <c r="IDH49" s="85"/>
      <c r="IDI49" s="85"/>
      <c r="IDJ49" s="85"/>
      <c r="IDK49" s="85"/>
      <c r="IDL49" s="85"/>
      <c r="IDM49" s="85"/>
      <c r="IDN49" s="85"/>
      <c r="IDO49" s="85"/>
      <c r="IDP49" s="85"/>
      <c r="IDQ49" s="85"/>
      <c r="IDR49" s="85"/>
      <c r="IDS49" s="85"/>
      <c r="IDT49" s="85"/>
      <c r="IDU49" s="85"/>
      <c r="IDV49" s="85"/>
      <c r="IDW49" s="85"/>
      <c r="IDX49" s="85"/>
      <c r="IDY49" s="85"/>
      <c r="IDZ49" s="85"/>
      <c r="IEA49" s="85"/>
      <c r="IEB49" s="85"/>
      <c r="IEC49" s="85"/>
      <c r="IED49" s="85"/>
      <c r="IEE49" s="85"/>
      <c r="IEF49" s="85"/>
      <c r="IEG49" s="85"/>
      <c r="IEH49" s="85"/>
      <c r="IEI49" s="85"/>
      <c r="IEJ49" s="85"/>
      <c r="IEK49" s="85"/>
      <c r="IEL49" s="85"/>
      <c r="IEM49" s="85"/>
      <c r="IEN49" s="85"/>
      <c r="IEO49" s="85"/>
      <c r="IEP49" s="85"/>
      <c r="IEQ49" s="85"/>
      <c r="IER49" s="85"/>
      <c r="IES49" s="85"/>
      <c r="IET49" s="85"/>
      <c r="IEU49" s="85"/>
      <c r="IEV49" s="85"/>
      <c r="IEW49" s="85"/>
      <c r="IEX49" s="85"/>
      <c r="IEY49" s="85"/>
      <c r="IEZ49" s="85"/>
      <c r="IFA49" s="85"/>
      <c r="IFB49" s="85"/>
      <c r="IFC49" s="85"/>
      <c r="IFD49" s="85"/>
      <c r="IFE49" s="85"/>
      <c r="IFF49" s="85"/>
      <c r="IFG49" s="85"/>
      <c r="IFH49" s="85"/>
      <c r="IFI49" s="85"/>
      <c r="IFJ49" s="85"/>
      <c r="IFK49" s="85"/>
      <c r="IFL49" s="85"/>
      <c r="IFM49" s="85"/>
      <c r="IFN49" s="85"/>
      <c r="IFO49" s="85"/>
      <c r="IFP49" s="85"/>
      <c r="IFQ49" s="85"/>
      <c r="IFR49" s="85"/>
      <c r="IFS49" s="85"/>
      <c r="IFT49" s="85"/>
      <c r="IFU49" s="85"/>
      <c r="IFV49" s="85"/>
      <c r="IFW49" s="85"/>
      <c r="IFX49" s="85"/>
      <c r="IFY49" s="85"/>
      <c r="IFZ49" s="85"/>
      <c r="IGA49" s="85"/>
      <c r="IGB49" s="85"/>
      <c r="IGC49" s="85"/>
      <c r="IGD49" s="85"/>
      <c r="IGE49" s="85"/>
      <c r="IGF49" s="85"/>
      <c r="IGG49" s="85"/>
      <c r="IGH49" s="85"/>
      <c r="IGI49" s="85"/>
      <c r="IGJ49" s="85"/>
      <c r="IGK49" s="85"/>
      <c r="IGL49" s="85"/>
      <c r="IGM49" s="85"/>
      <c r="IGN49" s="85"/>
      <c r="IGO49" s="85"/>
      <c r="IGP49" s="85"/>
      <c r="IGQ49" s="85"/>
      <c r="IGR49" s="85"/>
      <c r="IGS49" s="85"/>
      <c r="IGT49" s="85"/>
      <c r="IGU49" s="85"/>
      <c r="IGV49" s="85"/>
      <c r="IGW49" s="85"/>
      <c r="IGX49" s="85"/>
      <c r="IGY49" s="85"/>
      <c r="IGZ49" s="85"/>
      <c r="IHA49" s="85"/>
      <c r="IHB49" s="85"/>
      <c r="IHC49" s="85"/>
      <c r="IHD49" s="85"/>
      <c r="IHE49" s="85"/>
      <c r="IHF49" s="85"/>
      <c r="IHG49" s="85"/>
      <c r="IHH49" s="85"/>
      <c r="IHI49" s="85"/>
      <c r="IHJ49" s="85"/>
      <c r="IHK49" s="85"/>
      <c r="IHL49" s="85"/>
      <c r="IHM49" s="85"/>
      <c r="IHN49" s="85"/>
      <c r="IHO49" s="85"/>
      <c r="IHP49" s="85"/>
      <c r="IHQ49" s="85"/>
      <c r="IHR49" s="85"/>
      <c r="IHS49" s="85"/>
      <c r="IHT49" s="85"/>
      <c r="IHU49" s="85"/>
      <c r="IHV49" s="85"/>
      <c r="IHW49" s="85"/>
      <c r="IHX49" s="85"/>
      <c r="IHY49" s="85"/>
      <c r="IHZ49" s="85"/>
      <c r="IIA49" s="85"/>
      <c r="IIB49" s="85"/>
      <c r="IIC49" s="85"/>
      <c r="IID49" s="85"/>
      <c r="IIE49" s="85"/>
      <c r="IIF49" s="85"/>
      <c r="IIG49" s="85"/>
      <c r="IIH49" s="85"/>
      <c r="III49" s="85"/>
      <c r="IIJ49" s="85"/>
      <c r="IIK49" s="85"/>
      <c r="IIL49" s="85"/>
      <c r="IIM49" s="85"/>
      <c r="IIN49" s="85"/>
      <c r="IIO49" s="85"/>
      <c r="IIP49" s="85"/>
      <c r="IIQ49" s="85"/>
      <c r="IIR49" s="85"/>
      <c r="IIS49" s="85"/>
      <c r="IIT49" s="85"/>
      <c r="IIU49" s="85"/>
      <c r="IIV49" s="85"/>
      <c r="IIW49" s="85"/>
      <c r="IIX49" s="85"/>
      <c r="IIY49" s="85"/>
      <c r="IIZ49" s="85"/>
      <c r="IJA49" s="85"/>
      <c r="IJB49" s="85"/>
      <c r="IJC49" s="85"/>
      <c r="IJD49" s="85"/>
      <c r="IJE49" s="85"/>
      <c r="IJF49" s="85"/>
      <c r="IJG49" s="85"/>
      <c r="IJH49" s="85"/>
      <c r="IJI49" s="85"/>
      <c r="IJJ49" s="85"/>
      <c r="IJK49" s="85"/>
      <c r="IJL49" s="85"/>
      <c r="IJM49" s="85"/>
      <c r="IJN49" s="85"/>
      <c r="IJO49" s="85"/>
      <c r="IJP49" s="85"/>
      <c r="IJQ49" s="85"/>
      <c r="IJR49" s="85"/>
      <c r="IJS49" s="85"/>
      <c r="IJT49" s="85"/>
      <c r="IJU49" s="85"/>
      <c r="IJV49" s="85"/>
      <c r="IJW49" s="85"/>
      <c r="IJX49" s="85"/>
      <c r="IJY49" s="85"/>
      <c r="IJZ49" s="85"/>
      <c r="IKA49" s="85"/>
      <c r="IKB49" s="85"/>
      <c r="IKC49" s="85"/>
      <c r="IKD49" s="85"/>
      <c r="IKE49" s="85"/>
      <c r="IKF49" s="85"/>
      <c r="IKG49" s="85"/>
      <c r="IKH49" s="85"/>
      <c r="IKI49" s="85"/>
      <c r="IKJ49" s="85"/>
      <c r="IKK49" s="85"/>
      <c r="IKL49" s="85"/>
      <c r="IKM49" s="85"/>
      <c r="IKN49" s="85"/>
      <c r="IKO49" s="85"/>
      <c r="IKP49" s="85"/>
      <c r="IKQ49" s="85"/>
      <c r="IKR49" s="85"/>
      <c r="IKS49" s="85"/>
      <c r="IKT49" s="85"/>
      <c r="IKU49" s="85"/>
      <c r="IKV49" s="85"/>
      <c r="IKW49" s="85"/>
      <c r="IKX49" s="85"/>
      <c r="IKY49" s="85"/>
      <c r="IKZ49" s="85"/>
      <c r="ILA49" s="85"/>
      <c r="ILB49" s="85"/>
      <c r="ILC49" s="85"/>
      <c r="ILD49" s="85"/>
      <c r="ILE49" s="85"/>
      <c r="ILF49" s="85"/>
      <c r="ILG49" s="85"/>
      <c r="ILH49" s="85"/>
      <c r="ILI49" s="85"/>
      <c r="ILJ49" s="85"/>
      <c r="ILK49" s="85"/>
      <c r="ILL49" s="85"/>
      <c r="ILM49" s="85"/>
      <c r="ILN49" s="85"/>
      <c r="ILO49" s="85"/>
      <c r="ILP49" s="85"/>
      <c r="ILQ49" s="85"/>
      <c r="ILR49" s="85"/>
      <c r="ILS49" s="85"/>
      <c r="ILT49" s="85"/>
      <c r="ILU49" s="85"/>
      <c r="ILV49" s="85"/>
      <c r="ILW49" s="85"/>
      <c r="ILX49" s="85"/>
      <c r="ILY49" s="85"/>
      <c r="ILZ49" s="85"/>
      <c r="IMA49" s="85"/>
      <c r="IMB49" s="85"/>
      <c r="IMC49" s="85"/>
      <c r="IMD49" s="85"/>
      <c r="IME49" s="85"/>
      <c r="IMF49" s="85"/>
      <c r="IMG49" s="85"/>
      <c r="IMH49" s="85"/>
      <c r="IMI49" s="85"/>
      <c r="IMJ49" s="85"/>
      <c r="IMK49" s="85"/>
      <c r="IML49" s="85"/>
      <c r="IMM49" s="85"/>
      <c r="IMN49" s="85"/>
      <c r="IMO49" s="85"/>
      <c r="IMP49" s="85"/>
      <c r="IMQ49" s="85"/>
      <c r="IMR49" s="85"/>
      <c r="IMS49" s="85"/>
      <c r="IMT49" s="85"/>
      <c r="IMU49" s="85"/>
      <c r="IMV49" s="85"/>
      <c r="IMW49" s="85"/>
      <c r="IMX49" s="85"/>
      <c r="IMY49" s="85"/>
      <c r="IMZ49" s="85"/>
      <c r="INA49" s="85"/>
      <c r="INB49" s="85"/>
      <c r="INC49" s="85"/>
      <c r="IND49" s="85"/>
      <c r="INE49" s="85"/>
      <c r="INF49" s="85"/>
      <c r="ING49" s="85"/>
      <c r="INH49" s="85"/>
      <c r="INI49" s="85"/>
      <c r="INJ49" s="85"/>
      <c r="INK49" s="85"/>
      <c r="INL49" s="85"/>
      <c r="INM49" s="85"/>
      <c r="INN49" s="85"/>
      <c r="INO49" s="85"/>
      <c r="INP49" s="85"/>
      <c r="INQ49" s="85"/>
      <c r="INR49" s="85"/>
      <c r="INS49" s="85"/>
      <c r="INT49" s="85"/>
      <c r="INU49" s="85"/>
      <c r="INV49" s="85"/>
      <c r="INW49" s="85"/>
      <c r="INX49" s="85"/>
      <c r="INY49" s="85"/>
      <c r="INZ49" s="85"/>
      <c r="IOA49" s="85"/>
      <c r="IOB49" s="85"/>
      <c r="IOC49" s="85"/>
      <c r="IOD49" s="85"/>
      <c r="IOE49" s="85"/>
      <c r="IOF49" s="85"/>
      <c r="IOG49" s="85"/>
      <c r="IOH49" s="85"/>
      <c r="IOI49" s="85"/>
      <c r="IOJ49" s="85"/>
      <c r="IOK49" s="85"/>
      <c r="IOL49" s="85"/>
      <c r="IOM49" s="85"/>
      <c r="ION49" s="85"/>
      <c r="IOO49" s="85"/>
      <c r="IOP49" s="85"/>
      <c r="IOQ49" s="85"/>
      <c r="IOR49" s="85"/>
      <c r="IOS49" s="85"/>
      <c r="IOT49" s="85"/>
      <c r="IOU49" s="85"/>
      <c r="IOV49" s="85"/>
      <c r="IOW49" s="85"/>
      <c r="IOX49" s="85"/>
      <c r="IOY49" s="85"/>
      <c r="IOZ49" s="85"/>
      <c r="IPA49" s="85"/>
      <c r="IPB49" s="85"/>
      <c r="IPC49" s="85"/>
      <c r="IPD49" s="85"/>
      <c r="IPE49" s="85"/>
      <c r="IPF49" s="85"/>
      <c r="IPG49" s="85"/>
      <c r="IPH49" s="85"/>
      <c r="IPI49" s="85"/>
      <c r="IPJ49" s="85"/>
      <c r="IPK49" s="85"/>
      <c r="IPL49" s="85"/>
      <c r="IPM49" s="85"/>
      <c r="IPN49" s="85"/>
      <c r="IPO49" s="85"/>
      <c r="IPP49" s="85"/>
      <c r="IPQ49" s="85"/>
      <c r="IPR49" s="85"/>
      <c r="IPS49" s="85"/>
      <c r="IPT49" s="85"/>
      <c r="IPU49" s="85"/>
      <c r="IPV49" s="85"/>
      <c r="IPW49" s="85"/>
      <c r="IPX49" s="85"/>
      <c r="IPY49" s="85"/>
      <c r="IPZ49" s="85"/>
      <c r="IQA49" s="85"/>
      <c r="IQB49" s="85"/>
      <c r="IQC49" s="85"/>
      <c r="IQD49" s="85"/>
      <c r="IQE49" s="85"/>
      <c r="IQF49" s="85"/>
      <c r="IQG49" s="85"/>
      <c r="IQH49" s="85"/>
      <c r="IQI49" s="85"/>
      <c r="IQJ49" s="85"/>
      <c r="IQK49" s="85"/>
      <c r="IQL49" s="85"/>
      <c r="IQM49" s="85"/>
      <c r="IQN49" s="85"/>
      <c r="IQO49" s="85"/>
      <c r="IQP49" s="85"/>
      <c r="IQQ49" s="85"/>
      <c r="IQR49" s="85"/>
      <c r="IQS49" s="85"/>
      <c r="IQT49" s="85"/>
      <c r="IQU49" s="85"/>
      <c r="IQV49" s="85"/>
      <c r="IQW49" s="85"/>
      <c r="IQX49" s="85"/>
      <c r="IQY49" s="85"/>
      <c r="IQZ49" s="85"/>
      <c r="IRA49" s="85"/>
      <c r="IRB49" s="85"/>
      <c r="IRC49" s="85"/>
      <c r="IRD49" s="85"/>
      <c r="IRE49" s="85"/>
      <c r="IRF49" s="85"/>
      <c r="IRG49" s="85"/>
      <c r="IRH49" s="85"/>
      <c r="IRI49" s="85"/>
      <c r="IRJ49" s="85"/>
      <c r="IRK49" s="85"/>
      <c r="IRL49" s="85"/>
      <c r="IRM49" s="85"/>
      <c r="IRN49" s="85"/>
      <c r="IRO49" s="85"/>
      <c r="IRP49" s="85"/>
      <c r="IRQ49" s="85"/>
      <c r="IRR49" s="85"/>
      <c r="IRS49" s="85"/>
      <c r="IRT49" s="85"/>
      <c r="IRU49" s="85"/>
      <c r="IRV49" s="85"/>
      <c r="IRW49" s="85"/>
      <c r="IRX49" s="85"/>
      <c r="IRY49" s="85"/>
      <c r="IRZ49" s="85"/>
      <c r="ISA49" s="85"/>
      <c r="ISB49" s="85"/>
      <c r="ISC49" s="85"/>
      <c r="ISD49" s="85"/>
      <c r="ISE49" s="85"/>
      <c r="ISF49" s="85"/>
      <c r="ISG49" s="85"/>
      <c r="ISH49" s="85"/>
      <c r="ISI49" s="85"/>
      <c r="ISJ49" s="85"/>
      <c r="ISK49" s="85"/>
      <c r="ISL49" s="85"/>
      <c r="ISM49" s="85"/>
      <c r="ISN49" s="85"/>
      <c r="ISO49" s="85"/>
      <c r="ISP49" s="85"/>
      <c r="ISQ49" s="85"/>
      <c r="ISR49" s="85"/>
      <c r="ISS49" s="85"/>
      <c r="IST49" s="85"/>
      <c r="ISU49" s="85"/>
      <c r="ISV49" s="85"/>
      <c r="ISW49" s="85"/>
      <c r="ISX49" s="85"/>
      <c r="ISY49" s="85"/>
      <c r="ISZ49" s="85"/>
      <c r="ITA49" s="85"/>
      <c r="ITB49" s="85"/>
      <c r="ITC49" s="85"/>
      <c r="ITD49" s="85"/>
      <c r="ITE49" s="85"/>
      <c r="ITF49" s="85"/>
      <c r="ITG49" s="85"/>
      <c r="ITH49" s="85"/>
      <c r="ITI49" s="85"/>
      <c r="ITJ49" s="85"/>
      <c r="ITK49" s="85"/>
      <c r="ITL49" s="85"/>
      <c r="ITM49" s="85"/>
      <c r="ITN49" s="85"/>
      <c r="ITO49" s="85"/>
      <c r="ITP49" s="85"/>
      <c r="ITQ49" s="85"/>
      <c r="ITR49" s="85"/>
      <c r="ITS49" s="85"/>
      <c r="ITT49" s="85"/>
      <c r="ITU49" s="85"/>
      <c r="ITV49" s="85"/>
      <c r="ITW49" s="85"/>
      <c r="ITX49" s="85"/>
      <c r="ITY49" s="85"/>
      <c r="ITZ49" s="85"/>
      <c r="IUA49" s="85"/>
      <c r="IUB49" s="85"/>
      <c r="IUC49" s="85"/>
      <c r="IUD49" s="85"/>
      <c r="IUE49" s="85"/>
      <c r="IUF49" s="85"/>
      <c r="IUG49" s="85"/>
      <c r="IUH49" s="85"/>
      <c r="IUI49" s="85"/>
      <c r="IUJ49" s="85"/>
      <c r="IUK49" s="85"/>
      <c r="IUL49" s="85"/>
      <c r="IUM49" s="85"/>
      <c r="IUN49" s="85"/>
      <c r="IUO49" s="85"/>
      <c r="IUP49" s="85"/>
      <c r="IUQ49" s="85"/>
      <c r="IUR49" s="85"/>
      <c r="IUS49" s="85"/>
      <c r="IUT49" s="85"/>
      <c r="IUU49" s="85"/>
      <c r="IUV49" s="85"/>
      <c r="IUW49" s="85"/>
      <c r="IUX49" s="85"/>
      <c r="IUY49" s="85"/>
      <c r="IUZ49" s="85"/>
      <c r="IVA49" s="85"/>
      <c r="IVB49" s="85"/>
      <c r="IVC49" s="85"/>
      <c r="IVD49" s="85"/>
      <c r="IVE49" s="85"/>
      <c r="IVF49" s="85"/>
      <c r="IVG49" s="85"/>
      <c r="IVH49" s="85"/>
      <c r="IVI49" s="85"/>
      <c r="IVJ49" s="85"/>
      <c r="IVK49" s="85"/>
      <c r="IVL49" s="85"/>
      <c r="IVM49" s="85"/>
      <c r="IVN49" s="85"/>
      <c r="IVO49" s="85"/>
      <c r="IVP49" s="85"/>
      <c r="IVQ49" s="85"/>
      <c r="IVR49" s="85"/>
      <c r="IVS49" s="85"/>
      <c r="IVT49" s="85"/>
      <c r="IVU49" s="85"/>
      <c r="IVV49" s="85"/>
      <c r="IVW49" s="85"/>
      <c r="IVX49" s="85"/>
      <c r="IVY49" s="85"/>
      <c r="IVZ49" s="85"/>
      <c r="IWA49" s="85"/>
      <c r="IWB49" s="85"/>
      <c r="IWC49" s="85"/>
      <c r="IWD49" s="85"/>
      <c r="IWE49" s="85"/>
      <c r="IWF49" s="85"/>
      <c r="IWG49" s="85"/>
      <c r="IWH49" s="85"/>
      <c r="IWI49" s="85"/>
      <c r="IWJ49" s="85"/>
      <c r="IWK49" s="85"/>
      <c r="IWL49" s="85"/>
      <c r="IWM49" s="85"/>
      <c r="IWN49" s="85"/>
      <c r="IWO49" s="85"/>
      <c r="IWP49" s="85"/>
      <c r="IWQ49" s="85"/>
      <c r="IWR49" s="85"/>
      <c r="IWS49" s="85"/>
      <c r="IWT49" s="85"/>
      <c r="IWU49" s="85"/>
      <c r="IWV49" s="85"/>
      <c r="IWW49" s="85"/>
      <c r="IWX49" s="85"/>
      <c r="IWY49" s="85"/>
      <c r="IWZ49" s="85"/>
      <c r="IXA49" s="85"/>
      <c r="IXB49" s="85"/>
      <c r="IXC49" s="85"/>
      <c r="IXD49" s="85"/>
      <c r="IXE49" s="85"/>
      <c r="IXF49" s="85"/>
      <c r="IXG49" s="85"/>
      <c r="IXH49" s="85"/>
      <c r="IXI49" s="85"/>
      <c r="IXJ49" s="85"/>
      <c r="IXK49" s="85"/>
      <c r="IXL49" s="85"/>
      <c r="IXM49" s="85"/>
      <c r="IXN49" s="85"/>
      <c r="IXO49" s="85"/>
      <c r="IXP49" s="85"/>
      <c r="IXQ49" s="85"/>
      <c r="IXR49" s="85"/>
      <c r="IXS49" s="85"/>
      <c r="IXT49" s="85"/>
      <c r="IXU49" s="85"/>
      <c r="IXV49" s="85"/>
      <c r="IXW49" s="85"/>
      <c r="IXX49" s="85"/>
      <c r="IXY49" s="85"/>
      <c r="IXZ49" s="85"/>
      <c r="IYA49" s="85"/>
      <c r="IYB49" s="85"/>
      <c r="IYC49" s="85"/>
      <c r="IYD49" s="85"/>
      <c r="IYE49" s="85"/>
      <c r="IYF49" s="85"/>
      <c r="IYG49" s="85"/>
      <c r="IYH49" s="85"/>
      <c r="IYI49" s="85"/>
      <c r="IYJ49" s="85"/>
      <c r="IYK49" s="85"/>
      <c r="IYL49" s="85"/>
      <c r="IYM49" s="85"/>
      <c r="IYN49" s="85"/>
      <c r="IYO49" s="85"/>
      <c r="IYP49" s="85"/>
      <c r="IYQ49" s="85"/>
      <c r="IYR49" s="85"/>
      <c r="IYS49" s="85"/>
      <c r="IYT49" s="85"/>
      <c r="IYU49" s="85"/>
      <c r="IYV49" s="85"/>
      <c r="IYW49" s="85"/>
      <c r="IYX49" s="85"/>
      <c r="IYY49" s="85"/>
      <c r="IYZ49" s="85"/>
      <c r="IZA49" s="85"/>
      <c r="IZB49" s="85"/>
      <c r="IZC49" s="85"/>
      <c r="IZD49" s="85"/>
      <c r="IZE49" s="85"/>
      <c r="IZF49" s="85"/>
      <c r="IZG49" s="85"/>
      <c r="IZH49" s="85"/>
      <c r="IZI49" s="85"/>
      <c r="IZJ49" s="85"/>
      <c r="IZK49" s="85"/>
      <c r="IZL49" s="85"/>
      <c r="IZM49" s="85"/>
      <c r="IZN49" s="85"/>
      <c r="IZO49" s="85"/>
      <c r="IZP49" s="85"/>
      <c r="IZQ49" s="85"/>
      <c r="IZR49" s="85"/>
      <c r="IZS49" s="85"/>
      <c r="IZT49" s="85"/>
      <c r="IZU49" s="85"/>
      <c r="IZV49" s="85"/>
      <c r="IZW49" s="85"/>
      <c r="IZX49" s="85"/>
      <c r="IZY49" s="85"/>
      <c r="IZZ49" s="85"/>
      <c r="JAA49" s="85"/>
      <c r="JAB49" s="85"/>
      <c r="JAC49" s="85"/>
      <c r="JAD49" s="85"/>
      <c r="JAE49" s="85"/>
      <c r="JAF49" s="85"/>
      <c r="JAG49" s="85"/>
      <c r="JAH49" s="85"/>
      <c r="JAI49" s="85"/>
      <c r="JAJ49" s="85"/>
      <c r="JAK49" s="85"/>
      <c r="JAL49" s="85"/>
      <c r="JAM49" s="85"/>
      <c r="JAN49" s="85"/>
      <c r="JAO49" s="85"/>
      <c r="JAP49" s="85"/>
      <c r="JAQ49" s="85"/>
      <c r="JAR49" s="85"/>
      <c r="JAS49" s="85"/>
      <c r="JAT49" s="85"/>
      <c r="JAU49" s="85"/>
      <c r="JAV49" s="85"/>
      <c r="JAW49" s="85"/>
      <c r="JAX49" s="85"/>
      <c r="JAY49" s="85"/>
      <c r="JAZ49" s="85"/>
      <c r="JBA49" s="85"/>
      <c r="JBB49" s="85"/>
      <c r="JBC49" s="85"/>
      <c r="JBD49" s="85"/>
      <c r="JBE49" s="85"/>
      <c r="JBF49" s="85"/>
      <c r="JBG49" s="85"/>
      <c r="JBH49" s="85"/>
      <c r="JBI49" s="85"/>
      <c r="JBJ49" s="85"/>
      <c r="JBK49" s="85"/>
      <c r="JBL49" s="85"/>
      <c r="JBM49" s="85"/>
      <c r="JBN49" s="85"/>
      <c r="JBO49" s="85"/>
      <c r="JBP49" s="85"/>
      <c r="JBQ49" s="85"/>
      <c r="JBR49" s="85"/>
      <c r="JBS49" s="85"/>
      <c r="JBT49" s="85"/>
      <c r="JBU49" s="85"/>
      <c r="JBV49" s="85"/>
      <c r="JBW49" s="85"/>
      <c r="JBX49" s="85"/>
      <c r="JBY49" s="85"/>
      <c r="JBZ49" s="85"/>
      <c r="JCA49" s="85"/>
      <c r="JCB49" s="85"/>
      <c r="JCC49" s="85"/>
      <c r="JCD49" s="85"/>
      <c r="JCE49" s="85"/>
      <c r="JCF49" s="85"/>
      <c r="JCG49" s="85"/>
      <c r="JCH49" s="85"/>
      <c r="JCI49" s="85"/>
      <c r="JCJ49" s="85"/>
      <c r="JCK49" s="85"/>
      <c r="JCL49" s="85"/>
      <c r="JCM49" s="85"/>
      <c r="JCN49" s="85"/>
      <c r="JCO49" s="85"/>
      <c r="JCP49" s="85"/>
      <c r="JCQ49" s="85"/>
      <c r="JCR49" s="85"/>
      <c r="JCS49" s="85"/>
      <c r="JCT49" s="85"/>
      <c r="JCU49" s="85"/>
      <c r="JCV49" s="85"/>
      <c r="JCW49" s="85"/>
      <c r="JCX49" s="85"/>
      <c r="JCY49" s="85"/>
      <c r="JCZ49" s="85"/>
      <c r="JDA49" s="85"/>
      <c r="JDB49" s="85"/>
      <c r="JDC49" s="85"/>
      <c r="JDD49" s="85"/>
      <c r="JDE49" s="85"/>
      <c r="JDF49" s="85"/>
      <c r="JDG49" s="85"/>
      <c r="JDH49" s="85"/>
      <c r="JDI49" s="85"/>
      <c r="JDJ49" s="85"/>
      <c r="JDK49" s="85"/>
      <c r="JDL49" s="85"/>
      <c r="JDM49" s="85"/>
      <c r="JDN49" s="85"/>
      <c r="JDO49" s="85"/>
      <c r="JDP49" s="85"/>
      <c r="JDQ49" s="85"/>
      <c r="JDR49" s="85"/>
      <c r="JDS49" s="85"/>
      <c r="JDT49" s="85"/>
      <c r="JDU49" s="85"/>
      <c r="JDV49" s="85"/>
      <c r="JDW49" s="85"/>
      <c r="JDX49" s="85"/>
      <c r="JDY49" s="85"/>
      <c r="JDZ49" s="85"/>
      <c r="JEA49" s="85"/>
      <c r="JEB49" s="85"/>
      <c r="JEC49" s="85"/>
      <c r="JED49" s="85"/>
      <c r="JEE49" s="85"/>
      <c r="JEF49" s="85"/>
      <c r="JEG49" s="85"/>
      <c r="JEH49" s="85"/>
      <c r="JEI49" s="85"/>
      <c r="JEJ49" s="85"/>
      <c r="JEK49" s="85"/>
      <c r="JEL49" s="85"/>
      <c r="JEM49" s="85"/>
      <c r="JEN49" s="85"/>
      <c r="JEO49" s="85"/>
      <c r="JEP49" s="85"/>
      <c r="JEQ49" s="85"/>
      <c r="JER49" s="85"/>
      <c r="JES49" s="85"/>
      <c r="JET49" s="85"/>
      <c r="JEU49" s="85"/>
      <c r="JEV49" s="85"/>
      <c r="JEW49" s="85"/>
      <c r="JEX49" s="85"/>
      <c r="JEY49" s="85"/>
      <c r="JEZ49" s="85"/>
      <c r="JFA49" s="85"/>
      <c r="JFB49" s="85"/>
      <c r="JFC49" s="85"/>
      <c r="JFD49" s="85"/>
      <c r="JFE49" s="85"/>
      <c r="JFF49" s="85"/>
      <c r="JFG49" s="85"/>
      <c r="JFH49" s="85"/>
      <c r="JFI49" s="85"/>
      <c r="JFJ49" s="85"/>
      <c r="JFK49" s="85"/>
      <c r="JFL49" s="85"/>
      <c r="JFM49" s="85"/>
      <c r="JFN49" s="85"/>
      <c r="JFO49" s="85"/>
      <c r="JFP49" s="85"/>
      <c r="JFQ49" s="85"/>
      <c r="JFR49" s="85"/>
      <c r="JFS49" s="85"/>
      <c r="JFT49" s="85"/>
      <c r="JFU49" s="85"/>
      <c r="JFV49" s="85"/>
      <c r="JFW49" s="85"/>
      <c r="JFX49" s="85"/>
      <c r="JFY49" s="85"/>
      <c r="JFZ49" s="85"/>
      <c r="JGA49" s="85"/>
      <c r="JGB49" s="85"/>
      <c r="JGC49" s="85"/>
      <c r="JGD49" s="85"/>
      <c r="JGE49" s="85"/>
      <c r="JGF49" s="85"/>
      <c r="JGG49" s="85"/>
      <c r="JGH49" s="85"/>
      <c r="JGI49" s="85"/>
      <c r="JGJ49" s="85"/>
      <c r="JGK49" s="85"/>
      <c r="JGL49" s="85"/>
      <c r="JGM49" s="85"/>
      <c r="JGN49" s="85"/>
      <c r="JGO49" s="85"/>
      <c r="JGP49" s="85"/>
      <c r="JGQ49" s="85"/>
      <c r="JGR49" s="85"/>
      <c r="JGS49" s="85"/>
      <c r="JGT49" s="85"/>
      <c r="JGU49" s="85"/>
      <c r="JGV49" s="85"/>
      <c r="JGW49" s="85"/>
      <c r="JGX49" s="85"/>
      <c r="JGY49" s="85"/>
      <c r="JGZ49" s="85"/>
      <c r="JHA49" s="85"/>
      <c r="JHB49" s="85"/>
      <c r="JHC49" s="85"/>
      <c r="JHD49" s="85"/>
      <c r="JHE49" s="85"/>
      <c r="JHF49" s="85"/>
      <c r="JHG49" s="85"/>
      <c r="JHH49" s="85"/>
      <c r="JHI49" s="85"/>
      <c r="JHJ49" s="85"/>
      <c r="JHK49" s="85"/>
      <c r="JHL49" s="85"/>
      <c r="JHM49" s="85"/>
      <c r="JHN49" s="85"/>
      <c r="JHO49" s="85"/>
      <c r="JHP49" s="85"/>
      <c r="JHQ49" s="85"/>
      <c r="JHR49" s="85"/>
      <c r="JHS49" s="85"/>
      <c r="JHT49" s="85"/>
      <c r="JHU49" s="85"/>
      <c r="JHV49" s="85"/>
      <c r="JHW49" s="85"/>
      <c r="JHX49" s="85"/>
      <c r="JHY49" s="85"/>
      <c r="JHZ49" s="85"/>
      <c r="JIA49" s="85"/>
      <c r="JIB49" s="85"/>
      <c r="JIC49" s="85"/>
      <c r="JID49" s="85"/>
      <c r="JIE49" s="85"/>
      <c r="JIF49" s="85"/>
      <c r="JIG49" s="85"/>
      <c r="JIH49" s="85"/>
      <c r="JII49" s="85"/>
      <c r="JIJ49" s="85"/>
      <c r="JIK49" s="85"/>
      <c r="JIL49" s="85"/>
      <c r="JIM49" s="85"/>
      <c r="JIN49" s="85"/>
      <c r="JIO49" s="85"/>
      <c r="JIP49" s="85"/>
      <c r="JIQ49" s="85"/>
      <c r="JIR49" s="85"/>
      <c r="JIS49" s="85"/>
      <c r="JIT49" s="85"/>
      <c r="JIU49" s="85"/>
      <c r="JIV49" s="85"/>
      <c r="JIW49" s="85"/>
      <c r="JIX49" s="85"/>
      <c r="JIY49" s="85"/>
      <c r="JIZ49" s="85"/>
      <c r="JJA49" s="85"/>
      <c r="JJB49" s="85"/>
      <c r="JJC49" s="85"/>
      <c r="JJD49" s="85"/>
      <c r="JJE49" s="85"/>
      <c r="JJF49" s="85"/>
      <c r="JJG49" s="85"/>
      <c r="JJH49" s="85"/>
      <c r="JJI49" s="85"/>
      <c r="JJJ49" s="85"/>
      <c r="JJK49" s="85"/>
      <c r="JJL49" s="85"/>
      <c r="JJM49" s="85"/>
      <c r="JJN49" s="85"/>
      <c r="JJO49" s="85"/>
      <c r="JJP49" s="85"/>
      <c r="JJQ49" s="85"/>
      <c r="JJR49" s="85"/>
      <c r="JJS49" s="85"/>
      <c r="JJT49" s="85"/>
      <c r="JJU49" s="85"/>
      <c r="JJV49" s="85"/>
      <c r="JJW49" s="85"/>
      <c r="JJX49" s="85"/>
      <c r="JJY49" s="85"/>
      <c r="JJZ49" s="85"/>
      <c r="JKA49" s="85"/>
      <c r="JKB49" s="85"/>
      <c r="JKC49" s="85"/>
      <c r="JKD49" s="85"/>
      <c r="JKE49" s="85"/>
      <c r="JKF49" s="85"/>
      <c r="JKG49" s="85"/>
      <c r="JKH49" s="85"/>
      <c r="JKI49" s="85"/>
      <c r="JKJ49" s="85"/>
      <c r="JKK49" s="85"/>
      <c r="JKL49" s="85"/>
      <c r="JKM49" s="85"/>
      <c r="JKN49" s="85"/>
      <c r="JKO49" s="85"/>
      <c r="JKP49" s="85"/>
      <c r="JKQ49" s="85"/>
      <c r="JKR49" s="85"/>
      <c r="JKS49" s="85"/>
      <c r="JKT49" s="85"/>
      <c r="JKU49" s="85"/>
      <c r="JKV49" s="85"/>
      <c r="JKW49" s="85"/>
      <c r="JKX49" s="85"/>
      <c r="JKY49" s="85"/>
      <c r="JKZ49" s="85"/>
      <c r="JLA49" s="85"/>
      <c r="JLB49" s="85"/>
      <c r="JLC49" s="85"/>
      <c r="JLD49" s="85"/>
      <c r="JLE49" s="85"/>
      <c r="JLF49" s="85"/>
      <c r="JLG49" s="85"/>
      <c r="JLH49" s="85"/>
      <c r="JLI49" s="85"/>
      <c r="JLJ49" s="85"/>
      <c r="JLK49" s="85"/>
      <c r="JLL49" s="85"/>
      <c r="JLM49" s="85"/>
      <c r="JLN49" s="85"/>
      <c r="JLO49" s="85"/>
      <c r="JLP49" s="85"/>
      <c r="JLQ49" s="85"/>
      <c r="JLR49" s="85"/>
      <c r="JLS49" s="85"/>
      <c r="JLT49" s="85"/>
      <c r="JLU49" s="85"/>
      <c r="JLV49" s="85"/>
      <c r="JLW49" s="85"/>
      <c r="JLX49" s="85"/>
      <c r="JLY49" s="85"/>
      <c r="JLZ49" s="85"/>
      <c r="JMA49" s="85"/>
      <c r="JMB49" s="85"/>
      <c r="JMC49" s="85"/>
      <c r="JMD49" s="85"/>
      <c r="JME49" s="85"/>
      <c r="JMF49" s="85"/>
      <c r="JMG49" s="85"/>
      <c r="JMH49" s="85"/>
      <c r="JMI49" s="85"/>
      <c r="JMJ49" s="85"/>
      <c r="JMK49" s="85"/>
      <c r="JML49" s="85"/>
      <c r="JMM49" s="85"/>
      <c r="JMN49" s="85"/>
      <c r="JMO49" s="85"/>
      <c r="JMP49" s="85"/>
      <c r="JMQ49" s="85"/>
      <c r="JMR49" s="85"/>
      <c r="JMS49" s="85"/>
      <c r="JMT49" s="85"/>
      <c r="JMU49" s="85"/>
      <c r="JMV49" s="85"/>
      <c r="JMW49" s="85"/>
      <c r="JMX49" s="85"/>
      <c r="JMY49" s="85"/>
      <c r="JMZ49" s="85"/>
      <c r="JNA49" s="85"/>
      <c r="JNB49" s="85"/>
      <c r="JNC49" s="85"/>
      <c r="JND49" s="85"/>
      <c r="JNE49" s="85"/>
      <c r="JNF49" s="85"/>
      <c r="JNG49" s="85"/>
      <c r="JNH49" s="85"/>
      <c r="JNI49" s="85"/>
      <c r="JNJ49" s="85"/>
      <c r="JNK49" s="85"/>
      <c r="JNL49" s="85"/>
      <c r="JNM49" s="85"/>
      <c r="JNN49" s="85"/>
      <c r="JNO49" s="85"/>
      <c r="JNP49" s="85"/>
      <c r="JNQ49" s="85"/>
      <c r="JNR49" s="85"/>
      <c r="JNS49" s="85"/>
      <c r="JNT49" s="85"/>
      <c r="JNU49" s="85"/>
      <c r="JNV49" s="85"/>
      <c r="JNW49" s="85"/>
      <c r="JNX49" s="85"/>
      <c r="JNY49" s="85"/>
      <c r="JNZ49" s="85"/>
      <c r="JOA49" s="85"/>
      <c r="JOB49" s="85"/>
      <c r="JOC49" s="85"/>
      <c r="JOD49" s="85"/>
      <c r="JOE49" s="85"/>
      <c r="JOF49" s="85"/>
      <c r="JOG49" s="85"/>
      <c r="JOH49" s="85"/>
      <c r="JOI49" s="85"/>
      <c r="JOJ49" s="85"/>
      <c r="JOK49" s="85"/>
      <c r="JOL49" s="85"/>
      <c r="JOM49" s="85"/>
      <c r="JON49" s="85"/>
      <c r="JOO49" s="85"/>
      <c r="JOP49" s="85"/>
      <c r="JOQ49" s="85"/>
      <c r="JOR49" s="85"/>
      <c r="JOS49" s="85"/>
      <c r="JOT49" s="85"/>
      <c r="JOU49" s="85"/>
      <c r="JOV49" s="85"/>
      <c r="JOW49" s="85"/>
      <c r="JOX49" s="85"/>
      <c r="JOY49" s="85"/>
      <c r="JOZ49" s="85"/>
      <c r="JPA49" s="85"/>
      <c r="JPB49" s="85"/>
      <c r="JPC49" s="85"/>
      <c r="JPD49" s="85"/>
      <c r="JPE49" s="85"/>
      <c r="JPF49" s="85"/>
      <c r="JPG49" s="85"/>
      <c r="JPH49" s="85"/>
      <c r="JPI49" s="85"/>
      <c r="JPJ49" s="85"/>
      <c r="JPK49" s="85"/>
      <c r="JPL49" s="85"/>
      <c r="JPM49" s="85"/>
      <c r="JPN49" s="85"/>
      <c r="JPO49" s="85"/>
      <c r="JPP49" s="85"/>
      <c r="JPQ49" s="85"/>
      <c r="JPR49" s="85"/>
      <c r="JPS49" s="85"/>
      <c r="JPT49" s="85"/>
      <c r="JPU49" s="85"/>
      <c r="JPV49" s="85"/>
      <c r="JPW49" s="85"/>
      <c r="JPX49" s="85"/>
      <c r="JPY49" s="85"/>
      <c r="JPZ49" s="85"/>
      <c r="JQA49" s="85"/>
      <c r="JQB49" s="85"/>
      <c r="JQC49" s="85"/>
      <c r="JQD49" s="85"/>
      <c r="JQE49" s="85"/>
      <c r="JQF49" s="85"/>
      <c r="JQG49" s="85"/>
      <c r="JQH49" s="85"/>
      <c r="JQI49" s="85"/>
      <c r="JQJ49" s="85"/>
      <c r="JQK49" s="85"/>
      <c r="JQL49" s="85"/>
      <c r="JQM49" s="85"/>
      <c r="JQN49" s="85"/>
      <c r="JQO49" s="85"/>
      <c r="JQP49" s="85"/>
      <c r="JQQ49" s="85"/>
      <c r="JQR49" s="85"/>
      <c r="JQS49" s="85"/>
      <c r="JQT49" s="85"/>
      <c r="JQU49" s="85"/>
      <c r="JQV49" s="85"/>
      <c r="JQW49" s="85"/>
      <c r="JQX49" s="85"/>
      <c r="JQY49" s="85"/>
      <c r="JQZ49" s="85"/>
      <c r="JRA49" s="85"/>
      <c r="JRB49" s="85"/>
      <c r="JRC49" s="85"/>
      <c r="JRD49" s="85"/>
      <c r="JRE49" s="85"/>
      <c r="JRF49" s="85"/>
      <c r="JRG49" s="85"/>
      <c r="JRH49" s="85"/>
      <c r="JRI49" s="85"/>
      <c r="JRJ49" s="85"/>
      <c r="JRK49" s="85"/>
      <c r="JRL49" s="85"/>
      <c r="JRM49" s="85"/>
      <c r="JRN49" s="85"/>
      <c r="JRO49" s="85"/>
      <c r="JRP49" s="85"/>
      <c r="JRQ49" s="85"/>
      <c r="JRR49" s="85"/>
      <c r="JRS49" s="85"/>
      <c r="JRT49" s="85"/>
      <c r="JRU49" s="85"/>
      <c r="JRV49" s="85"/>
      <c r="JRW49" s="85"/>
      <c r="JRX49" s="85"/>
      <c r="JRY49" s="85"/>
      <c r="JRZ49" s="85"/>
      <c r="JSA49" s="85"/>
      <c r="JSB49" s="85"/>
      <c r="JSC49" s="85"/>
      <c r="JSD49" s="85"/>
      <c r="JSE49" s="85"/>
      <c r="JSF49" s="85"/>
      <c r="JSG49" s="85"/>
      <c r="JSH49" s="85"/>
      <c r="JSI49" s="85"/>
      <c r="JSJ49" s="85"/>
      <c r="JSK49" s="85"/>
      <c r="JSL49" s="85"/>
      <c r="JSM49" s="85"/>
      <c r="JSN49" s="85"/>
      <c r="JSO49" s="85"/>
      <c r="JSP49" s="85"/>
      <c r="JSQ49" s="85"/>
      <c r="JSR49" s="85"/>
      <c r="JSS49" s="85"/>
      <c r="JST49" s="85"/>
      <c r="JSU49" s="85"/>
      <c r="JSV49" s="85"/>
      <c r="JSW49" s="85"/>
      <c r="JSX49" s="85"/>
      <c r="JSY49" s="85"/>
      <c r="JSZ49" s="85"/>
      <c r="JTA49" s="85"/>
      <c r="JTB49" s="85"/>
      <c r="JTC49" s="85"/>
      <c r="JTD49" s="85"/>
      <c r="JTE49" s="85"/>
      <c r="JTF49" s="85"/>
      <c r="JTG49" s="85"/>
      <c r="JTH49" s="85"/>
      <c r="JTI49" s="85"/>
      <c r="JTJ49" s="85"/>
      <c r="JTK49" s="85"/>
      <c r="JTL49" s="85"/>
      <c r="JTM49" s="85"/>
      <c r="JTN49" s="85"/>
      <c r="JTO49" s="85"/>
      <c r="JTP49" s="85"/>
      <c r="JTQ49" s="85"/>
      <c r="JTR49" s="85"/>
      <c r="JTS49" s="85"/>
      <c r="JTT49" s="85"/>
      <c r="JTU49" s="85"/>
      <c r="JTV49" s="85"/>
      <c r="JTW49" s="85"/>
      <c r="JTX49" s="85"/>
      <c r="JTY49" s="85"/>
      <c r="JTZ49" s="85"/>
      <c r="JUA49" s="85"/>
      <c r="JUB49" s="85"/>
      <c r="JUC49" s="85"/>
      <c r="JUD49" s="85"/>
      <c r="JUE49" s="85"/>
      <c r="JUF49" s="85"/>
      <c r="JUG49" s="85"/>
      <c r="JUH49" s="85"/>
      <c r="JUI49" s="85"/>
      <c r="JUJ49" s="85"/>
      <c r="JUK49" s="85"/>
      <c r="JUL49" s="85"/>
      <c r="JUM49" s="85"/>
      <c r="JUN49" s="85"/>
      <c r="JUO49" s="85"/>
      <c r="JUP49" s="85"/>
      <c r="JUQ49" s="85"/>
      <c r="JUR49" s="85"/>
      <c r="JUS49" s="85"/>
      <c r="JUT49" s="85"/>
      <c r="JUU49" s="85"/>
      <c r="JUV49" s="85"/>
      <c r="JUW49" s="85"/>
      <c r="JUX49" s="85"/>
      <c r="JUY49" s="85"/>
      <c r="JUZ49" s="85"/>
      <c r="JVA49" s="85"/>
      <c r="JVB49" s="85"/>
      <c r="JVC49" s="85"/>
      <c r="JVD49" s="85"/>
      <c r="JVE49" s="85"/>
      <c r="JVF49" s="85"/>
      <c r="JVG49" s="85"/>
      <c r="JVH49" s="85"/>
      <c r="JVI49" s="85"/>
      <c r="JVJ49" s="85"/>
      <c r="JVK49" s="85"/>
      <c r="JVL49" s="85"/>
      <c r="JVM49" s="85"/>
      <c r="JVN49" s="85"/>
      <c r="JVO49" s="85"/>
      <c r="JVP49" s="85"/>
      <c r="JVQ49" s="85"/>
      <c r="JVR49" s="85"/>
      <c r="JVS49" s="85"/>
      <c r="JVT49" s="85"/>
      <c r="JVU49" s="85"/>
      <c r="JVV49" s="85"/>
      <c r="JVW49" s="85"/>
      <c r="JVX49" s="85"/>
      <c r="JVY49" s="85"/>
      <c r="JVZ49" s="85"/>
      <c r="JWA49" s="85"/>
      <c r="JWB49" s="85"/>
      <c r="JWC49" s="85"/>
      <c r="JWD49" s="85"/>
      <c r="JWE49" s="85"/>
      <c r="JWF49" s="85"/>
      <c r="JWG49" s="85"/>
      <c r="JWH49" s="85"/>
      <c r="JWI49" s="85"/>
      <c r="JWJ49" s="85"/>
      <c r="JWK49" s="85"/>
      <c r="JWL49" s="85"/>
      <c r="JWM49" s="85"/>
      <c r="JWN49" s="85"/>
      <c r="JWO49" s="85"/>
      <c r="JWP49" s="85"/>
      <c r="JWQ49" s="85"/>
      <c r="JWR49" s="85"/>
      <c r="JWS49" s="85"/>
      <c r="JWT49" s="85"/>
      <c r="JWU49" s="85"/>
      <c r="JWV49" s="85"/>
      <c r="JWW49" s="85"/>
      <c r="JWX49" s="85"/>
      <c r="JWY49" s="85"/>
      <c r="JWZ49" s="85"/>
      <c r="JXA49" s="85"/>
      <c r="JXB49" s="85"/>
      <c r="JXC49" s="85"/>
      <c r="JXD49" s="85"/>
      <c r="JXE49" s="85"/>
      <c r="JXF49" s="85"/>
      <c r="JXG49" s="85"/>
      <c r="JXH49" s="85"/>
      <c r="JXI49" s="85"/>
      <c r="JXJ49" s="85"/>
      <c r="JXK49" s="85"/>
      <c r="JXL49" s="85"/>
      <c r="JXM49" s="85"/>
      <c r="JXN49" s="85"/>
      <c r="JXO49" s="85"/>
      <c r="JXP49" s="85"/>
      <c r="JXQ49" s="85"/>
      <c r="JXR49" s="85"/>
      <c r="JXS49" s="85"/>
      <c r="JXT49" s="85"/>
      <c r="JXU49" s="85"/>
      <c r="JXV49" s="85"/>
      <c r="JXW49" s="85"/>
      <c r="JXX49" s="85"/>
      <c r="JXY49" s="85"/>
      <c r="JXZ49" s="85"/>
      <c r="JYA49" s="85"/>
      <c r="JYB49" s="85"/>
      <c r="JYC49" s="85"/>
      <c r="JYD49" s="85"/>
      <c r="JYE49" s="85"/>
      <c r="JYF49" s="85"/>
      <c r="JYG49" s="85"/>
      <c r="JYH49" s="85"/>
      <c r="JYI49" s="85"/>
      <c r="JYJ49" s="85"/>
      <c r="JYK49" s="85"/>
      <c r="JYL49" s="85"/>
      <c r="JYM49" s="85"/>
      <c r="JYN49" s="85"/>
      <c r="JYO49" s="85"/>
      <c r="JYP49" s="85"/>
      <c r="JYQ49" s="85"/>
      <c r="JYR49" s="85"/>
      <c r="JYS49" s="85"/>
      <c r="JYT49" s="85"/>
      <c r="JYU49" s="85"/>
      <c r="JYV49" s="85"/>
      <c r="JYW49" s="85"/>
      <c r="JYX49" s="85"/>
      <c r="JYY49" s="85"/>
      <c r="JYZ49" s="85"/>
      <c r="JZA49" s="85"/>
      <c r="JZB49" s="85"/>
      <c r="JZC49" s="85"/>
      <c r="JZD49" s="85"/>
      <c r="JZE49" s="85"/>
      <c r="JZF49" s="85"/>
      <c r="JZG49" s="85"/>
      <c r="JZH49" s="85"/>
      <c r="JZI49" s="85"/>
      <c r="JZJ49" s="85"/>
      <c r="JZK49" s="85"/>
      <c r="JZL49" s="85"/>
      <c r="JZM49" s="85"/>
      <c r="JZN49" s="85"/>
      <c r="JZO49" s="85"/>
      <c r="JZP49" s="85"/>
      <c r="JZQ49" s="85"/>
      <c r="JZR49" s="85"/>
      <c r="JZS49" s="85"/>
      <c r="JZT49" s="85"/>
      <c r="JZU49" s="85"/>
      <c r="JZV49" s="85"/>
      <c r="JZW49" s="85"/>
      <c r="JZX49" s="85"/>
      <c r="JZY49" s="85"/>
      <c r="JZZ49" s="85"/>
      <c r="KAA49" s="85"/>
      <c r="KAB49" s="85"/>
      <c r="KAC49" s="85"/>
      <c r="KAD49" s="85"/>
      <c r="KAE49" s="85"/>
      <c r="KAF49" s="85"/>
      <c r="KAG49" s="85"/>
      <c r="KAH49" s="85"/>
      <c r="KAI49" s="85"/>
      <c r="KAJ49" s="85"/>
      <c r="KAK49" s="85"/>
      <c r="KAL49" s="85"/>
      <c r="KAM49" s="85"/>
      <c r="KAN49" s="85"/>
      <c r="KAO49" s="85"/>
      <c r="KAP49" s="85"/>
      <c r="KAQ49" s="85"/>
      <c r="KAR49" s="85"/>
      <c r="KAS49" s="85"/>
      <c r="KAT49" s="85"/>
      <c r="KAU49" s="85"/>
      <c r="KAV49" s="85"/>
      <c r="KAW49" s="85"/>
      <c r="KAX49" s="85"/>
      <c r="KAY49" s="85"/>
      <c r="KAZ49" s="85"/>
      <c r="KBA49" s="85"/>
      <c r="KBB49" s="85"/>
      <c r="KBC49" s="85"/>
      <c r="KBD49" s="85"/>
      <c r="KBE49" s="85"/>
      <c r="KBF49" s="85"/>
      <c r="KBG49" s="85"/>
      <c r="KBH49" s="85"/>
      <c r="KBI49" s="85"/>
      <c r="KBJ49" s="85"/>
      <c r="KBK49" s="85"/>
      <c r="KBL49" s="85"/>
      <c r="KBM49" s="85"/>
      <c r="KBN49" s="85"/>
      <c r="KBO49" s="85"/>
      <c r="KBP49" s="85"/>
      <c r="KBQ49" s="85"/>
      <c r="KBR49" s="85"/>
      <c r="KBS49" s="85"/>
      <c r="KBT49" s="85"/>
      <c r="KBU49" s="85"/>
      <c r="KBV49" s="85"/>
      <c r="KBW49" s="85"/>
      <c r="KBX49" s="85"/>
      <c r="KBY49" s="85"/>
      <c r="KBZ49" s="85"/>
      <c r="KCA49" s="85"/>
      <c r="KCB49" s="85"/>
      <c r="KCC49" s="85"/>
      <c r="KCD49" s="85"/>
      <c r="KCE49" s="85"/>
      <c r="KCF49" s="85"/>
      <c r="KCG49" s="85"/>
      <c r="KCH49" s="85"/>
      <c r="KCI49" s="85"/>
      <c r="KCJ49" s="85"/>
      <c r="KCK49" s="85"/>
      <c r="KCL49" s="85"/>
      <c r="KCM49" s="85"/>
      <c r="KCN49" s="85"/>
      <c r="KCO49" s="85"/>
      <c r="KCP49" s="85"/>
      <c r="KCQ49" s="85"/>
      <c r="KCR49" s="85"/>
      <c r="KCS49" s="85"/>
      <c r="KCT49" s="85"/>
      <c r="KCU49" s="85"/>
      <c r="KCV49" s="85"/>
      <c r="KCW49" s="85"/>
      <c r="KCX49" s="85"/>
      <c r="KCY49" s="85"/>
      <c r="KCZ49" s="85"/>
      <c r="KDA49" s="85"/>
      <c r="KDB49" s="85"/>
      <c r="KDC49" s="85"/>
      <c r="KDD49" s="85"/>
      <c r="KDE49" s="85"/>
      <c r="KDF49" s="85"/>
      <c r="KDG49" s="85"/>
      <c r="KDH49" s="85"/>
      <c r="KDI49" s="85"/>
      <c r="KDJ49" s="85"/>
      <c r="KDK49" s="85"/>
      <c r="KDL49" s="85"/>
      <c r="KDM49" s="85"/>
      <c r="KDN49" s="85"/>
      <c r="KDO49" s="85"/>
      <c r="KDP49" s="85"/>
      <c r="KDQ49" s="85"/>
      <c r="KDR49" s="85"/>
      <c r="KDS49" s="85"/>
      <c r="KDT49" s="85"/>
      <c r="KDU49" s="85"/>
      <c r="KDV49" s="85"/>
      <c r="KDW49" s="85"/>
      <c r="KDX49" s="85"/>
      <c r="KDY49" s="85"/>
      <c r="KDZ49" s="85"/>
      <c r="KEA49" s="85"/>
      <c r="KEB49" s="85"/>
      <c r="KEC49" s="85"/>
      <c r="KED49" s="85"/>
      <c r="KEE49" s="85"/>
      <c r="KEF49" s="85"/>
      <c r="KEG49" s="85"/>
      <c r="KEH49" s="85"/>
      <c r="KEI49" s="85"/>
      <c r="KEJ49" s="85"/>
      <c r="KEK49" s="85"/>
      <c r="KEL49" s="85"/>
      <c r="KEM49" s="85"/>
      <c r="KEN49" s="85"/>
      <c r="KEO49" s="85"/>
      <c r="KEP49" s="85"/>
      <c r="KEQ49" s="85"/>
      <c r="KER49" s="85"/>
      <c r="KES49" s="85"/>
      <c r="KET49" s="85"/>
      <c r="KEU49" s="85"/>
      <c r="KEV49" s="85"/>
      <c r="KEW49" s="85"/>
      <c r="KEX49" s="85"/>
      <c r="KEY49" s="85"/>
      <c r="KEZ49" s="85"/>
      <c r="KFA49" s="85"/>
      <c r="KFB49" s="85"/>
      <c r="KFC49" s="85"/>
      <c r="KFD49" s="85"/>
      <c r="KFE49" s="85"/>
      <c r="KFF49" s="85"/>
      <c r="KFG49" s="85"/>
      <c r="KFH49" s="85"/>
      <c r="KFI49" s="85"/>
      <c r="KFJ49" s="85"/>
      <c r="KFK49" s="85"/>
      <c r="KFL49" s="85"/>
      <c r="KFM49" s="85"/>
      <c r="KFN49" s="85"/>
      <c r="KFO49" s="85"/>
      <c r="KFP49" s="85"/>
      <c r="KFQ49" s="85"/>
      <c r="KFR49" s="85"/>
      <c r="KFS49" s="85"/>
      <c r="KFT49" s="85"/>
      <c r="KFU49" s="85"/>
      <c r="KFV49" s="85"/>
      <c r="KFW49" s="85"/>
      <c r="KFX49" s="85"/>
      <c r="KFY49" s="85"/>
      <c r="KFZ49" s="85"/>
      <c r="KGA49" s="85"/>
      <c r="KGB49" s="85"/>
      <c r="KGC49" s="85"/>
      <c r="KGD49" s="85"/>
      <c r="KGE49" s="85"/>
      <c r="KGF49" s="85"/>
      <c r="KGG49" s="85"/>
      <c r="KGH49" s="85"/>
      <c r="KGI49" s="85"/>
      <c r="KGJ49" s="85"/>
      <c r="KGK49" s="85"/>
      <c r="KGL49" s="85"/>
      <c r="KGM49" s="85"/>
      <c r="KGN49" s="85"/>
      <c r="KGO49" s="85"/>
      <c r="KGP49" s="85"/>
      <c r="KGQ49" s="85"/>
      <c r="KGR49" s="85"/>
      <c r="KGS49" s="85"/>
      <c r="KGT49" s="85"/>
      <c r="KGU49" s="85"/>
      <c r="KGV49" s="85"/>
      <c r="KGW49" s="85"/>
      <c r="KGX49" s="85"/>
      <c r="KGY49" s="85"/>
      <c r="KGZ49" s="85"/>
      <c r="KHA49" s="85"/>
      <c r="KHB49" s="85"/>
      <c r="KHC49" s="85"/>
      <c r="KHD49" s="85"/>
      <c r="KHE49" s="85"/>
      <c r="KHF49" s="85"/>
      <c r="KHG49" s="85"/>
      <c r="KHH49" s="85"/>
      <c r="KHI49" s="85"/>
      <c r="KHJ49" s="85"/>
      <c r="KHK49" s="85"/>
      <c r="KHL49" s="85"/>
      <c r="KHM49" s="85"/>
      <c r="KHN49" s="85"/>
      <c r="KHO49" s="85"/>
      <c r="KHP49" s="85"/>
      <c r="KHQ49" s="85"/>
      <c r="KHR49" s="85"/>
      <c r="KHS49" s="85"/>
      <c r="KHT49" s="85"/>
      <c r="KHU49" s="85"/>
      <c r="KHV49" s="85"/>
      <c r="KHW49" s="85"/>
      <c r="KHX49" s="85"/>
      <c r="KHY49" s="85"/>
      <c r="KHZ49" s="85"/>
      <c r="KIA49" s="85"/>
      <c r="KIB49" s="85"/>
      <c r="KIC49" s="85"/>
      <c r="KID49" s="85"/>
      <c r="KIE49" s="85"/>
      <c r="KIF49" s="85"/>
      <c r="KIG49" s="85"/>
      <c r="KIH49" s="85"/>
      <c r="KII49" s="85"/>
      <c r="KIJ49" s="85"/>
      <c r="KIK49" s="85"/>
      <c r="KIL49" s="85"/>
      <c r="KIM49" s="85"/>
      <c r="KIN49" s="85"/>
      <c r="KIO49" s="85"/>
      <c r="KIP49" s="85"/>
      <c r="KIQ49" s="85"/>
      <c r="KIR49" s="85"/>
      <c r="KIS49" s="85"/>
      <c r="KIT49" s="85"/>
      <c r="KIU49" s="85"/>
      <c r="KIV49" s="85"/>
      <c r="KIW49" s="85"/>
      <c r="KIX49" s="85"/>
      <c r="KIY49" s="85"/>
      <c r="KIZ49" s="85"/>
      <c r="KJA49" s="85"/>
      <c r="KJB49" s="85"/>
      <c r="KJC49" s="85"/>
      <c r="KJD49" s="85"/>
      <c r="KJE49" s="85"/>
      <c r="KJF49" s="85"/>
      <c r="KJG49" s="85"/>
      <c r="KJH49" s="85"/>
      <c r="KJI49" s="85"/>
      <c r="KJJ49" s="85"/>
      <c r="KJK49" s="85"/>
      <c r="KJL49" s="85"/>
      <c r="KJM49" s="85"/>
      <c r="KJN49" s="85"/>
      <c r="KJO49" s="85"/>
      <c r="KJP49" s="85"/>
      <c r="KJQ49" s="85"/>
      <c r="KJR49" s="85"/>
      <c r="KJS49" s="85"/>
      <c r="KJT49" s="85"/>
      <c r="KJU49" s="85"/>
      <c r="KJV49" s="85"/>
      <c r="KJW49" s="85"/>
      <c r="KJX49" s="85"/>
      <c r="KJY49" s="85"/>
      <c r="KJZ49" s="85"/>
      <c r="KKA49" s="85"/>
      <c r="KKB49" s="85"/>
      <c r="KKC49" s="85"/>
      <c r="KKD49" s="85"/>
      <c r="KKE49" s="85"/>
      <c r="KKF49" s="85"/>
      <c r="KKG49" s="85"/>
      <c r="KKH49" s="85"/>
      <c r="KKI49" s="85"/>
      <c r="KKJ49" s="85"/>
      <c r="KKK49" s="85"/>
      <c r="KKL49" s="85"/>
      <c r="KKM49" s="85"/>
      <c r="KKN49" s="85"/>
      <c r="KKO49" s="85"/>
      <c r="KKP49" s="85"/>
      <c r="KKQ49" s="85"/>
      <c r="KKR49" s="85"/>
      <c r="KKS49" s="85"/>
      <c r="KKT49" s="85"/>
      <c r="KKU49" s="85"/>
      <c r="KKV49" s="85"/>
      <c r="KKW49" s="85"/>
      <c r="KKX49" s="85"/>
      <c r="KKY49" s="85"/>
      <c r="KKZ49" s="85"/>
      <c r="KLA49" s="85"/>
      <c r="KLB49" s="85"/>
      <c r="KLC49" s="85"/>
      <c r="KLD49" s="85"/>
      <c r="KLE49" s="85"/>
      <c r="KLF49" s="85"/>
      <c r="KLG49" s="85"/>
      <c r="KLH49" s="85"/>
      <c r="KLI49" s="85"/>
      <c r="KLJ49" s="85"/>
      <c r="KLK49" s="85"/>
      <c r="KLL49" s="85"/>
      <c r="KLM49" s="85"/>
      <c r="KLN49" s="85"/>
      <c r="KLO49" s="85"/>
      <c r="KLP49" s="85"/>
      <c r="KLQ49" s="85"/>
      <c r="KLR49" s="85"/>
      <c r="KLS49" s="85"/>
      <c r="KLT49" s="85"/>
      <c r="KLU49" s="85"/>
      <c r="KLV49" s="85"/>
      <c r="KLW49" s="85"/>
      <c r="KLX49" s="85"/>
      <c r="KLY49" s="85"/>
      <c r="KLZ49" s="85"/>
      <c r="KMA49" s="85"/>
      <c r="KMB49" s="85"/>
      <c r="KMC49" s="85"/>
      <c r="KMD49" s="85"/>
      <c r="KME49" s="85"/>
      <c r="KMF49" s="85"/>
      <c r="KMG49" s="85"/>
      <c r="KMH49" s="85"/>
      <c r="KMI49" s="85"/>
      <c r="KMJ49" s="85"/>
      <c r="KMK49" s="85"/>
      <c r="KML49" s="85"/>
      <c r="KMM49" s="85"/>
      <c r="KMN49" s="85"/>
      <c r="KMO49" s="85"/>
      <c r="KMP49" s="85"/>
      <c r="KMQ49" s="85"/>
      <c r="KMR49" s="85"/>
      <c r="KMS49" s="85"/>
      <c r="KMT49" s="85"/>
      <c r="KMU49" s="85"/>
      <c r="KMV49" s="85"/>
      <c r="KMW49" s="85"/>
      <c r="KMX49" s="85"/>
      <c r="KMY49" s="85"/>
      <c r="KMZ49" s="85"/>
      <c r="KNA49" s="85"/>
      <c r="KNB49" s="85"/>
      <c r="KNC49" s="85"/>
      <c r="KND49" s="85"/>
      <c r="KNE49" s="85"/>
      <c r="KNF49" s="85"/>
      <c r="KNG49" s="85"/>
      <c r="KNH49" s="85"/>
      <c r="KNI49" s="85"/>
      <c r="KNJ49" s="85"/>
      <c r="KNK49" s="85"/>
      <c r="KNL49" s="85"/>
      <c r="KNM49" s="85"/>
      <c r="KNN49" s="85"/>
      <c r="KNO49" s="85"/>
      <c r="KNP49" s="85"/>
      <c r="KNQ49" s="85"/>
      <c r="KNR49" s="85"/>
      <c r="KNS49" s="85"/>
      <c r="KNT49" s="85"/>
      <c r="KNU49" s="85"/>
      <c r="KNV49" s="85"/>
      <c r="KNW49" s="85"/>
      <c r="KNX49" s="85"/>
      <c r="KNY49" s="85"/>
      <c r="KNZ49" s="85"/>
      <c r="KOA49" s="85"/>
      <c r="KOB49" s="85"/>
      <c r="KOC49" s="85"/>
      <c r="KOD49" s="85"/>
      <c r="KOE49" s="85"/>
      <c r="KOF49" s="85"/>
      <c r="KOG49" s="85"/>
      <c r="KOH49" s="85"/>
      <c r="KOI49" s="85"/>
      <c r="KOJ49" s="85"/>
      <c r="KOK49" s="85"/>
      <c r="KOL49" s="85"/>
      <c r="KOM49" s="85"/>
      <c r="KON49" s="85"/>
      <c r="KOO49" s="85"/>
      <c r="KOP49" s="85"/>
      <c r="KOQ49" s="85"/>
      <c r="KOR49" s="85"/>
      <c r="KOS49" s="85"/>
      <c r="KOT49" s="85"/>
      <c r="KOU49" s="85"/>
      <c r="KOV49" s="85"/>
      <c r="KOW49" s="85"/>
      <c r="KOX49" s="85"/>
      <c r="KOY49" s="85"/>
      <c r="KOZ49" s="85"/>
      <c r="KPA49" s="85"/>
      <c r="KPB49" s="85"/>
      <c r="KPC49" s="85"/>
      <c r="KPD49" s="85"/>
      <c r="KPE49" s="85"/>
      <c r="KPF49" s="85"/>
      <c r="KPG49" s="85"/>
      <c r="KPH49" s="85"/>
      <c r="KPI49" s="85"/>
      <c r="KPJ49" s="85"/>
      <c r="KPK49" s="85"/>
      <c r="KPL49" s="85"/>
      <c r="KPM49" s="85"/>
      <c r="KPN49" s="85"/>
      <c r="KPO49" s="85"/>
      <c r="KPP49" s="85"/>
      <c r="KPQ49" s="85"/>
      <c r="KPR49" s="85"/>
      <c r="KPS49" s="85"/>
      <c r="KPT49" s="85"/>
      <c r="KPU49" s="85"/>
      <c r="KPV49" s="85"/>
      <c r="KPW49" s="85"/>
      <c r="KPX49" s="85"/>
      <c r="KPY49" s="85"/>
      <c r="KPZ49" s="85"/>
      <c r="KQA49" s="85"/>
      <c r="KQB49" s="85"/>
      <c r="KQC49" s="85"/>
      <c r="KQD49" s="85"/>
      <c r="KQE49" s="85"/>
      <c r="KQF49" s="85"/>
      <c r="KQG49" s="85"/>
      <c r="KQH49" s="85"/>
      <c r="KQI49" s="85"/>
      <c r="KQJ49" s="85"/>
      <c r="KQK49" s="85"/>
      <c r="KQL49" s="85"/>
      <c r="KQM49" s="85"/>
      <c r="KQN49" s="85"/>
      <c r="KQO49" s="85"/>
      <c r="KQP49" s="85"/>
      <c r="KQQ49" s="85"/>
      <c r="KQR49" s="85"/>
      <c r="KQS49" s="85"/>
      <c r="KQT49" s="85"/>
      <c r="KQU49" s="85"/>
      <c r="KQV49" s="85"/>
      <c r="KQW49" s="85"/>
      <c r="KQX49" s="85"/>
      <c r="KQY49" s="85"/>
      <c r="KQZ49" s="85"/>
      <c r="KRA49" s="85"/>
      <c r="KRB49" s="85"/>
      <c r="KRC49" s="85"/>
      <c r="KRD49" s="85"/>
      <c r="KRE49" s="85"/>
      <c r="KRF49" s="85"/>
      <c r="KRG49" s="85"/>
      <c r="KRH49" s="85"/>
      <c r="KRI49" s="85"/>
      <c r="KRJ49" s="85"/>
      <c r="KRK49" s="85"/>
      <c r="KRL49" s="85"/>
      <c r="KRM49" s="85"/>
      <c r="KRN49" s="85"/>
      <c r="KRO49" s="85"/>
      <c r="KRP49" s="85"/>
      <c r="KRQ49" s="85"/>
      <c r="KRR49" s="85"/>
      <c r="KRS49" s="85"/>
      <c r="KRT49" s="85"/>
      <c r="KRU49" s="85"/>
      <c r="KRV49" s="85"/>
      <c r="KRW49" s="85"/>
      <c r="KRX49" s="85"/>
      <c r="KRY49" s="85"/>
      <c r="KRZ49" s="85"/>
      <c r="KSA49" s="85"/>
      <c r="KSB49" s="85"/>
      <c r="KSC49" s="85"/>
      <c r="KSD49" s="85"/>
      <c r="KSE49" s="85"/>
      <c r="KSF49" s="85"/>
      <c r="KSG49" s="85"/>
      <c r="KSH49" s="85"/>
      <c r="KSI49" s="85"/>
      <c r="KSJ49" s="85"/>
      <c r="KSK49" s="85"/>
      <c r="KSL49" s="85"/>
      <c r="KSM49" s="85"/>
      <c r="KSN49" s="85"/>
      <c r="KSO49" s="85"/>
      <c r="KSP49" s="85"/>
      <c r="KSQ49" s="85"/>
      <c r="KSR49" s="85"/>
      <c r="KSS49" s="85"/>
      <c r="KST49" s="85"/>
      <c r="KSU49" s="85"/>
      <c r="KSV49" s="85"/>
      <c r="KSW49" s="85"/>
      <c r="KSX49" s="85"/>
      <c r="KSY49" s="85"/>
      <c r="KSZ49" s="85"/>
      <c r="KTA49" s="85"/>
      <c r="KTB49" s="85"/>
      <c r="KTC49" s="85"/>
      <c r="KTD49" s="85"/>
      <c r="KTE49" s="85"/>
      <c r="KTF49" s="85"/>
      <c r="KTG49" s="85"/>
      <c r="KTH49" s="85"/>
      <c r="KTI49" s="85"/>
      <c r="KTJ49" s="85"/>
      <c r="KTK49" s="85"/>
      <c r="KTL49" s="85"/>
      <c r="KTM49" s="85"/>
      <c r="KTN49" s="85"/>
      <c r="KTO49" s="85"/>
      <c r="KTP49" s="85"/>
      <c r="KTQ49" s="85"/>
      <c r="KTR49" s="85"/>
      <c r="KTS49" s="85"/>
      <c r="KTT49" s="85"/>
      <c r="KTU49" s="85"/>
      <c r="KTV49" s="85"/>
      <c r="KTW49" s="85"/>
      <c r="KTX49" s="85"/>
      <c r="KTY49" s="85"/>
      <c r="KTZ49" s="85"/>
      <c r="KUA49" s="85"/>
      <c r="KUB49" s="85"/>
      <c r="KUC49" s="85"/>
      <c r="KUD49" s="85"/>
      <c r="KUE49" s="85"/>
      <c r="KUF49" s="85"/>
      <c r="KUG49" s="85"/>
      <c r="KUH49" s="85"/>
      <c r="KUI49" s="85"/>
      <c r="KUJ49" s="85"/>
      <c r="KUK49" s="85"/>
      <c r="KUL49" s="85"/>
      <c r="KUM49" s="85"/>
      <c r="KUN49" s="85"/>
      <c r="KUO49" s="85"/>
      <c r="KUP49" s="85"/>
      <c r="KUQ49" s="85"/>
      <c r="KUR49" s="85"/>
      <c r="KUS49" s="85"/>
      <c r="KUT49" s="85"/>
      <c r="KUU49" s="85"/>
      <c r="KUV49" s="85"/>
      <c r="KUW49" s="85"/>
      <c r="KUX49" s="85"/>
      <c r="KUY49" s="85"/>
      <c r="KUZ49" s="85"/>
      <c r="KVA49" s="85"/>
      <c r="KVB49" s="85"/>
      <c r="KVC49" s="85"/>
      <c r="KVD49" s="85"/>
      <c r="KVE49" s="85"/>
      <c r="KVF49" s="85"/>
      <c r="KVG49" s="85"/>
      <c r="KVH49" s="85"/>
      <c r="KVI49" s="85"/>
      <c r="KVJ49" s="85"/>
      <c r="KVK49" s="85"/>
      <c r="KVL49" s="85"/>
      <c r="KVM49" s="85"/>
      <c r="KVN49" s="85"/>
      <c r="KVO49" s="85"/>
      <c r="KVP49" s="85"/>
      <c r="KVQ49" s="85"/>
      <c r="KVR49" s="85"/>
      <c r="KVS49" s="85"/>
      <c r="KVT49" s="85"/>
      <c r="KVU49" s="85"/>
      <c r="KVV49" s="85"/>
      <c r="KVW49" s="85"/>
      <c r="KVX49" s="85"/>
      <c r="KVY49" s="85"/>
      <c r="KVZ49" s="85"/>
      <c r="KWA49" s="85"/>
      <c r="KWB49" s="85"/>
      <c r="KWC49" s="85"/>
      <c r="KWD49" s="85"/>
      <c r="KWE49" s="85"/>
      <c r="KWF49" s="85"/>
      <c r="KWG49" s="85"/>
      <c r="KWH49" s="85"/>
      <c r="KWI49" s="85"/>
      <c r="KWJ49" s="85"/>
      <c r="KWK49" s="85"/>
      <c r="KWL49" s="85"/>
      <c r="KWM49" s="85"/>
      <c r="KWN49" s="85"/>
      <c r="KWO49" s="85"/>
      <c r="KWP49" s="85"/>
      <c r="KWQ49" s="85"/>
      <c r="KWR49" s="85"/>
      <c r="KWS49" s="85"/>
      <c r="KWT49" s="85"/>
      <c r="KWU49" s="85"/>
      <c r="KWV49" s="85"/>
      <c r="KWW49" s="85"/>
      <c r="KWX49" s="85"/>
      <c r="KWY49" s="85"/>
      <c r="KWZ49" s="85"/>
      <c r="KXA49" s="85"/>
      <c r="KXB49" s="85"/>
      <c r="KXC49" s="85"/>
      <c r="KXD49" s="85"/>
      <c r="KXE49" s="85"/>
      <c r="KXF49" s="85"/>
      <c r="KXG49" s="85"/>
      <c r="KXH49" s="85"/>
      <c r="KXI49" s="85"/>
      <c r="KXJ49" s="85"/>
      <c r="KXK49" s="85"/>
      <c r="KXL49" s="85"/>
      <c r="KXM49" s="85"/>
      <c r="KXN49" s="85"/>
      <c r="KXO49" s="85"/>
      <c r="KXP49" s="85"/>
      <c r="KXQ49" s="85"/>
      <c r="KXR49" s="85"/>
      <c r="KXS49" s="85"/>
      <c r="KXT49" s="85"/>
      <c r="KXU49" s="85"/>
      <c r="KXV49" s="85"/>
      <c r="KXW49" s="85"/>
      <c r="KXX49" s="85"/>
      <c r="KXY49" s="85"/>
      <c r="KXZ49" s="85"/>
      <c r="KYA49" s="85"/>
      <c r="KYB49" s="85"/>
      <c r="KYC49" s="85"/>
      <c r="KYD49" s="85"/>
      <c r="KYE49" s="85"/>
      <c r="KYF49" s="85"/>
      <c r="KYG49" s="85"/>
      <c r="KYH49" s="85"/>
      <c r="KYI49" s="85"/>
      <c r="KYJ49" s="85"/>
      <c r="KYK49" s="85"/>
      <c r="KYL49" s="85"/>
      <c r="KYM49" s="85"/>
      <c r="KYN49" s="85"/>
      <c r="KYO49" s="85"/>
      <c r="KYP49" s="85"/>
      <c r="KYQ49" s="85"/>
      <c r="KYR49" s="85"/>
      <c r="KYS49" s="85"/>
      <c r="KYT49" s="85"/>
      <c r="KYU49" s="85"/>
      <c r="KYV49" s="85"/>
      <c r="KYW49" s="85"/>
      <c r="KYX49" s="85"/>
      <c r="KYY49" s="85"/>
      <c r="KYZ49" s="85"/>
      <c r="KZA49" s="85"/>
      <c r="KZB49" s="85"/>
      <c r="KZC49" s="85"/>
      <c r="KZD49" s="85"/>
      <c r="KZE49" s="85"/>
      <c r="KZF49" s="85"/>
      <c r="KZG49" s="85"/>
      <c r="KZH49" s="85"/>
      <c r="KZI49" s="85"/>
      <c r="KZJ49" s="85"/>
      <c r="KZK49" s="85"/>
      <c r="KZL49" s="85"/>
      <c r="KZM49" s="85"/>
      <c r="KZN49" s="85"/>
      <c r="KZO49" s="85"/>
      <c r="KZP49" s="85"/>
      <c r="KZQ49" s="85"/>
      <c r="KZR49" s="85"/>
      <c r="KZS49" s="85"/>
      <c r="KZT49" s="85"/>
      <c r="KZU49" s="85"/>
      <c r="KZV49" s="85"/>
      <c r="KZW49" s="85"/>
      <c r="KZX49" s="85"/>
      <c r="KZY49" s="85"/>
      <c r="KZZ49" s="85"/>
      <c r="LAA49" s="85"/>
      <c r="LAB49" s="85"/>
      <c r="LAC49" s="85"/>
      <c r="LAD49" s="85"/>
      <c r="LAE49" s="85"/>
      <c r="LAF49" s="85"/>
      <c r="LAG49" s="85"/>
      <c r="LAH49" s="85"/>
      <c r="LAI49" s="85"/>
      <c r="LAJ49" s="85"/>
      <c r="LAK49" s="85"/>
      <c r="LAL49" s="85"/>
      <c r="LAM49" s="85"/>
      <c r="LAN49" s="85"/>
      <c r="LAO49" s="85"/>
      <c r="LAP49" s="85"/>
      <c r="LAQ49" s="85"/>
      <c r="LAR49" s="85"/>
      <c r="LAS49" s="85"/>
      <c r="LAT49" s="85"/>
      <c r="LAU49" s="85"/>
      <c r="LAV49" s="85"/>
      <c r="LAW49" s="85"/>
      <c r="LAX49" s="85"/>
      <c r="LAY49" s="85"/>
      <c r="LAZ49" s="85"/>
      <c r="LBA49" s="85"/>
      <c r="LBB49" s="85"/>
      <c r="LBC49" s="85"/>
      <c r="LBD49" s="85"/>
      <c r="LBE49" s="85"/>
      <c r="LBF49" s="85"/>
      <c r="LBG49" s="85"/>
      <c r="LBH49" s="85"/>
      <c r="LBI49" s="85"/>
      <c r="LBJ49" s="85"/>
      <c r="LBK49" s="85"/>
      <c r="LBL49" s="85"/>
      <c r="LBM49" s="85"/>
      <c r="LBN49" s="85"/>
      <c r="LBO49" s="85"/>
      <c r="LBP49" s="85"/>
      <c r="LBQ49" s="85"/>
      <c r="LBR49" s="85"/>
      <c r="LBS49" s="85"/>
      <c r="LBT49" s="85"/>
      <c r="LBU49" s="85"/>
      <c r="LBV49" s="85"/>
      <c r="LBW49" s="85"/>
      <c r="LBX49" s="85"/>
      <c r="LBY49" s="85"/>
      <c r="LBZ49" s="85"/>
      <c r="LCA49" s="85"/>
      <c r="LCB49" s="85"/>
      <c r="LCC49" s="85"/>
      <c r="LCD49" s="85"/>
      <c r="LCE49" s="85"/>
      <c r="LCF49" s="85"/>
      <c r="LCG49" s="85"/>
      <c r="LCH49" s="85"/>
      <c r="LCI49" s="85"/>
      <c r="LCJ49" s="85"/>
      <c r="LCK49" s="85"/>
      <c r="LCL49" s="85"/>
      <c r="LCM49" s="85"/>
      <c r="LCN49" s="85"/>
      <c r="LCO49" s="85"/>
      <c r="LCP49" s="85"/>
      <c r="LCQ49" s="85"/>
      <c r="LCR49" s="85"/>
      <c r="LCS49" s="85"/>
      <c r="LCT49" s="85"/>
      <c r="LCU49" s="85"/>
      <c r="LCV49" s="85"/>
      <c r="LCW49" s="85"/>
      <c r="LCX49" s="85"/>
      <c r="LCY49" s="85"/>
      <c r="LCZ49" s="85"/>
      <c r="LDA49" s="85"/>
      <c r="LDB49" s="85"/>
      <c r="LDC49" s="85"/>
      <c r="LDD49" s="85"/>
      <c r="LDE49" s="85"/>
      <c r="LDF49" s="85"/>
      <c r="LDG49" s="85"/>
      <c r="LDH49" s="85"/>
      <c r="LDI49" s="85"/>
      <c r="LDJ49" s="85"/>
      <c r="LDK49" s="85"/>
      <c r="LDL49" s="85"/>
      <c r="LDM49" s="85"/>
      <c r="LDN49" s="85"/>
      <c r="LDO49" s="85"/>
      <c r="LDP49" s="85"/>
      <c r="LDQ49" s="85"/>
      <c r="LDR49" s="85"/>
      <c r="LDS49" s="85"/>
      <c r="LDT49" s="85"/>
      <c r="LDU49" s="85"/>
      <c r="LDV49" s="85"/>
      <c r="LDW49" s="85"/>
      <c r="LDX49" s="85"/>
      <c r="LDY49" s="85"/>
      <c r="LDZ49" s="85"/>
      <c r="LEA49" s="85"/>
      <c r="LEB49" s="85"/>
      <c r="LEC49" s="85"/>
      <c r="LED49" s="85"/>
      <c r="LEE49" s="85"/>
      <c r="LEF49" s="85"/>
      <c r="LEG49" s="85"/>
      <c r="LEH49" s="85"/>
      <c r="LEI49" s="85"/>
      <c r="LEJ49" s="85"/>
      <c r="LEK49" s="85"/>
      <c r="LEL49" s="85"/>
      <c r="LEM49" s="85"/>
      <c r="LEN49" s="85"/>
      <c r="LEO49" s="85"/>
      <c r="LEP49" s="85"/>
      <c r="LEQ49" s="85"/>
      <c r="LER49" s="85"/>
      <c r="LES49" s="85"/>
      <c r="LET49" s="85"/>
      <c r="LEU49" s="85"/>
      <c r="LEV49" s="85"/>
      <c r="LEW49" s="85"/>
      <c r="LEX49" s="85"/>
      <c r="LEY49" s="85"/>
      <c r="LEZ49" s="85"/>
      <c r="LFA49" s="85"/>
      <c r="LFB49" s="85"/>
      <c r="LFC49" s="85"/>
      <c r="LFD49" s="85"/>
      <c r="LFE49" s="85"/>
      <c r="LFF49" s="85"/>
      <c r="LFG49" s="85"/>
      <c r="LFH49" s="85"/>
      <c r="LFI49" s="85"/>
      <c r="LFJ49" s="85"/>
      <c r="LFK49" s="85"/>
      <c r="LFL49" s="85"/>
      <c r="LFM49" s="85"/>
      <c r="LFN49" s="85"/>
      <c r="LFO49" s="85"/>
      <c r="LFP49" s="85"/>
      <c r="LFQ49" s="85"/>
      <c r="LFR49" s="85"/>
      <c r="LFS49" s="85"/>
      <c r="LFT49" s="85"/>
      <c r="LFU49" s="85"/>
      <c r="LFV49" s="85"/>
      <c r="LFW49" s="85"/>
      <c r="LFX49" s="85"/>
      <c r="LFY49" s="85"/>
      <c r="LFZ49" s="85"/>
      <c r="LGA49" s="85"/>
      <c r="LGB49" s="85"/>
      <c r="LGC49" s="85"/>
      <c r="LGD49" s="85"/>
      <c r="LGE49" s="85"/>
      <c r="LGF49" s="85"/>
      <c r="LGG49" s="85"/>
      <c r="LGH49" s="85"/>
      <c r="LGI49" s="85"/>
      <c r="LGJ49" s="85"/>
      <c r="LGK49" s="85"/>
      <c r="LGL49" s="85"/>
      <c r="LGM49" s="85"/>
      <c r="LGN49" s="85"/>
      <c r="LGO49" s="85"/>
      <c r="LGP49" s="85"/>
      <c r="LGQ49" s="85"/>
      <c r="LGR49" s="85"/>
      <c r="LGS49" s="85"/>
      <c r="LGT49" s="85"/>
      <c r="LGU49" s="85"/>
      <c r="LGV49" s="85"/>
      <c r="LGW49" s="85"/>
      <c r="LGX49" s="85"/>
      <c r="LGY49" s="85"/>
      <c r="LGZ49" s="85"/>
      <c r="LHA49" s="85"/>
      <c r="LHB49" s="85"/>
      <c r="LHC49" s="85"/>
      <c r="LHD49" s="85"/>
      <c r="LHE49" s="85"/>
      <c r="LHF49" s="85"/>
      <c r="LHG49" s="85"/>
      <c r="LHH49" s="85"/>
      <c r="LHI49" s="85"/>
      <c r="LHJ49" s="85"/>
      <c r="LHK49" s="85"/>
      <c r="LHL49" s="85"/>
      <c r="LHM49" s="85"/>
      <c r="LHN49" s="85"/>
      <c r="LHO49" s="85"/>
      <c r="LHP49" s="85"/>
      <c r="LHQ49" s="85"/>
      <c r="LHR49" s="85"/>
      <c r="LHS49" s="85"/>
      <c r="LHT49" s="85"/>
      <c r="LHU49" s="85"/>
      <c r="LHV49" s="85"/>
      <c r="LHW49" s="85"/>
      <c r="LHX49" s="85"/>
      <c r="LHY49" s="85"/>
      <c r="LHZ49" s="85"/>
      <c r="LIA49" s="85"/>
      <c r="LIB49" s="85"/>
      <c r="LIC49" s="85"/>
      <c r="LID49" s="85"/>
      <c r="LIE49" s="85"/>
      <c r="LIF49" s="85"/>
      <c r="LIG49" s="85"/>
      <c r="LIH49" s="85"/>
      <c r="LII49" s="85"/>
      <c r="LIJ49" s="85"/>
      <c r="LIK49" s="85"/>
      <c r="LIL49" s="85"/>
      <c r="LIM49" s="85"/>
      <c r="LIN49" s="85"/>
      <c r="LIO49" s="85"/>
      <c r="LIP49" s="85"/>
      <c r="LIQ49" s="85"/>
      <c r="LIR49" s="85"/>
      <c r="LIS49" s="85"/>
      <c r="LIT49" s="85"/>
      <c r="LIU49" s="85"/>
      <c r="LIV49" s="85"/>
      <c r="LIW49" s="85"/>
      <c r="LIX49" s="85"/>
      <c r="LIY49" s="85"/>
      <c r="LIZ49" s="85"/>
      <c r="LJA49" s="85"/>
      <c r="LJB49" s="85"/>
      <c r="LJC49" s="85"/>
      <c r="LJD49" s="85"/>
      <c r="LJE49" s="85"/>
      <c r="LJF49" s="85"/>
      <c r="LJG49" s="85"/>
      <c r="LJH49" s="85"/>
      <c r="LJI49" s="85"/>
      <c r="LJJ49" s="85"/>
      <c r="LJK49" s="85"/>
      <c r="LJL49" s="85"/>
      <c r="LJM49" s="85"/>
      <c r="LJN49" s="85"/>
      <c r="LJO49" s="85"/>
      <c r="LJP49" s="85"/>
      <c r="LJQ49" s="85"/>
      <c r="LJR49" s="85"/>
      <c r="LJS49" s="85"/>
      <c r="LJT49" s="85"/>
      <c r="LJU49" s="85"/>
      <c r="LJV49" s="85"/>
      <c r="LJW49" s="85"/>
      <c r="LJX49" s="85"/>
      <c r="LJY49" s="85"/>
      <c r="LJZ49" s="85"/>
      <c r="LKA49" s="85"/>
      <c r="LKB49" s="85"/>
      <c r="LKC49" s="85"/>
      <c r="LKD49" s="85"/>
      <c r="LKE49" s="85"/>
      <c r="LKF49" s="85"/>
      <c r="LKG49" s="85"/>
      <c r="LKH49" s="85"/>
      <c r="LKI49" s="85"/>
      <c r="LKJ49" s="85"/>
      <c r="LKK49" s="85"/>
      <c r="LKL49" s="85"/>
      <c r="LKM49" s="85"/>
      <c r="LKN49" s="85"/>
      <c r="LKO49" s="85"/>
      <c r="LKP49" s="85"/>
      <c r="LKQ49" s="85"/>
      <c r="LKR49" s="85"/>
      <c r="LKS49" s="85"/>
      <c r="LKT49" s="85"/>
      <c r="LKU49" s="85"/>
      <c r="LKV49" s="85"/>
      <c r="LKW49" s="85"/>
      <c r="LKX49" s="85"/>
      <c r="LKY49" s="85"/>
      <c r="LKZ49" s="85"/>
      <c r="LLA49" s="85"/>
      <c r="LLB49" s="85"/>
      <c r="LLC49" s="85"/>
      <c r="LLD49" s="85"/>
      <c r="LLE49" s="85"/>
      <c r="LLF49" s="85"/>
      <c r="LLG49" s="85"/>
      <c r="LLH49" s="85"/>
      <c r="LLI49" s="85"/>
      <c r="LLJ49" s="85"/>
      <c r="LLK49" s="85"/>
      <c r="LLL49" s="85"/>
      <c r="LLM49" s="85"/>
      <c r="LLN49" s="85"/>
      <c r="LLO49" s="85"/>
      <c r="LLP49" s="85"/>
      <c r="LLQ49" s="85"/>
      <c r="LLR49" s="85"/>
      <c r="LLS49" s="85"/>
      <c r="LLT49" s="85"/>
      <c r="LLU49" s="85"/>
      <c r="LLV49" s="85"/>
      <c r="LLW49" s="85"/>
      <c r="LLX49" s="85"/>
      <c r="LLY49" s="85"/>
      <c r="LLZ49" s="85"/>
      <c r="LMA49" s="85"/>
      <c r="LMB49" s="85"/>
      <c r="LMC49" s="85"/>
      <c r="LMD49" s="85"/>
      <c r="LME49" s="85"/>
      <c r="LMF49" s="85"/>
      <c r="LMG49" s="85"/>
      <c r="LMH49" s="85"/>
      <c r="LMI49" s="85"/>
      <c r="LMJ49" s="85"/>
      <c r="LMK49" s="85"/>
      <c r="LML49" s="85"/>
      <c r="LMM49" s="85"/>
      <c r="LMN49" s="85"/>
      <c r="LMO49" s="85"/>
      <c r="LMP49" s="85"/>
      <c r="LMQ49" s="85"/>
      <c r="LMR49" s="85"/>
      <c r="LMS49" s="85"/>
      <c r="LMT49" s="85"/>
      <c r="LMU49" s="85"/>
      <c r="LMV49" s="85"/>
      <c r="LMW49" s="85"/>
      <c r="LMX49" s="85"/>
      <c r="LMY49" s="85"/>
      <c r="LMZ49" s="85"/>
      <c r="LNA49" s="85"/>
      <c r="LNB49" s="85"/>
      <c r="LNC49" s="85"/>
      <c r="LND49" s="85"/>
      <c r="LNE49" s="85"/>
      <c r="LNF49" s="85"/>
      <c r="LNG49" s="85"/>
      <c r="LNH49" s="85"/>
      <c r="LNI49" s="85"/>
      <c r="LNJ49" s="85"/>
      <c r="LNK49" s="85"/>
      <c r="LNL49" s="85"/>
      <c r="LNM49" s="85"/>
      <c r="LNN49" s="85"/>
      <c r="LNO49" s="85"/>
      <c r="LNP49" s="85"/>
      <c r="LNQ49" s="85"/>
      <c r="LNR49" s="85"/>
      <c r="LNS49" s="85"/>
      <c r="LNT49" s="85"/>
      <c r="LNU49" s="85"/>
      <c r="LNV49" s="85"/>
      <c r="LNW49" s="85"/>
      <c r="LNX49" s="85"/>
      <c r="LNY49" s="85"/>
      <c r="LNZ49" s="85"/>
      <c r="LOA49" s="85"/>
      <c r="LOB49" s="85"/>
      <c r="LOC49" s="85"/>
      <c r="LOD49" s="85"/>
      <c r="LOE49" s="85"/>
      <c r="LOF49" s="85"/>
      <c r="LOG49" s="85"/>
      <c r="LOH49" s="85"/>
      <c r="LOI49" s="85"/>
      <c r="LOJ49" s="85"/>
      <c r="LOK49" s="85"/>
      <c r="LOL49" s="85"/>
      <c r="LOM49" s="85"/>
      <c r="LON49" s="85"/>
      <c r="LOO49" s="85"/>
      <c r="LOP49" s="85"/>
      <c r="LOQ49" s="85"/>
      <c r="LOR49" s="85"/>
      <c r="LOS49" s="85"/>
      <c r="LOT49" s="85"/>
      <c r="LOU49" s="85"/>
      <c r="LOV49" s="85"/>
      <c r="LOW49" s="85"/>
      <c r="LOX49" s="85"/>
      <c r="LOY49" s="85"/>
      <c r="LOZ49" s="85"/>
      <c r="LPA49" s="85"/>
      <c r="LPB49" s="85"/>
      <c r="LPC49" s="85"/>
      <c r="LPD49" s="85"/>
      <c r="LPE49" s="85"/>
      <c r="LPF49" s="85"/>
      <c r="LPG49" s="85"/>
      <c r="LPH49" s="85"/>
      <c r="LPI49" s="85"/>
      <c r="LPJ49" s="85"/>
      <c r="LPK49" s="85"/>
      <c r="LPL49" s="85"/>
      <c r="LPM49" s="85"/>
      <c r="LPN49" s="85"/>
      <c r="LPO49" s="85"/>
      <c r="LPP49" s="85"/>
      <c r="LPQ49" s="85"/>
      <c r="LPR49" s="85"/>
      <c r="LPS49" s="85"/>
      <c r="LPT49" s="85"/>
      <c r="LPU49" s="85"/>
      <c r="LPV49" s="85"/>
      <c r="LPW49" s="85"/>
      <c r="LPX49" s="85"/>
      <c r="LPY49" s="85"/>
      <c r="LPZ49" s="85"/>
      <c r="LQA49" s="85"/>
      <c r="LQB49" s="85"/>
      <c r="LQC49" s="85"/>
      <c r="LQD49" s="85"/>
      <c r="LQE49" s="85"/>
      <c r="LQF49" s="85"/>
      <c r="LQG49" s="85"/>
      <c r="LQH49" s="85"/>
      <c r="LQI49" s="85"/>
      <c r="LQJ49" s="85"/>
      <c r="LQK49" s="85"/>
      <c r="LQL49" s="85"/>
      <c r="LQM49" s="85"/>
      <c r="LQN49" s="85"/>
      <c r="LQO49" s="85"/>
      <c r="LQP49" s="85"/>
      <c r="LQQ49" s="85"/>
      <c r="LQR49" s="85"/>
      <c r="LQS49" s="85"/>
      <c r="LQT49" s="85"/>
      <c r="LQU49" s="85"/>
      <c r="LQV49" s="85"/>
      <c r="LQW49" s="85"/>
      <c r="LQX49" s="85"/>
      <c r="LQY49" s="85"/>
      <c r="LQZ49" s="85"/>
      <c r="LRA49" s="85"/>
      <c r="LRB49" s="85"/>
      <c r="LRC49" s="85"/>
      <c r="LRD49" s="85"/>
      <c r="LRE49" s="85"/>
      <c r="LRF49" s="85"/>
      <c r="LRG49" s="85"/>
      <c r="LRH49" s="85"/>
      <c r="LRI49" s="85"/>
      <c r="LRJ49" s="85"/>
      <c r="LRK49" s="85"/>
      <c r="LRL49" s="85"/>
      <c r="LRM49" s="85"/>
      <c r="LRN49" s="85"/>
      <c r="LRO49" s="85"/>
      <c r="LRP49" s="85"/>
      <c r="LRQ49" s="85"/>
      <c r="LRR49" s="85"/>
      <c r="LRS49" s="85"/>
      <c r="LRT49" s="85"/>
      <c r="LRU49" s="85"/>
      <c r="LRV49" s="85"/>
      <c r="LRW49" s="85"/>
      <c r="LRX49" s="85"/>
      <c r="LRY49" s="85"/>
      <c r="LRZ49" s="85"/>
      <c r="LSA49" s="85"/>
      <c r="LSB49" s="85"/>
      <c r="LSC49" s="85"/>
      <c r="LSD49" s="85"/>
      <c r="LSE49" s="85"/>
      <c r="LSF49" s="85"/>
      <c r="LSG49" s="85"/>
      <c r="LSH49" s="85"/>
      <c r="LSI49" s="85"/>
      <c r="LSJ49" s="85"/>
      <c r="LSK49" s="85"/>
      <c r="LSL49" s="85"/>
      <c r="LSM49" s="85"/>
      <c r="LSN49" s="85"/>
      <c r="LSO49" s="85"/>
      <c r="LSP49" s="85"/>
      <c r="LSQ49" s="85"/>
      <c r="LSR49" s="85"/>
      <c r="LSS49" s="85"/>
      <c r="LST49" s="85"/>
      <c r="LSU49" s="85"/>
      <c r="LSV49" s="85"/>
      <c r="LSW49" s="85"/>
      <c r="LSX49" s="85"/>
      <c r="LSY49" s="85"/>
      <c r="LSZ49" s="85"/>
      <c r="LTA49" s="85"/>
      <c r="LTB49" s="85"/>
      <c r="LTC49" s="85"/>
      <c r="LTD49" s="85"/>
      <c r="LTE49" s="85"/>
      <c r="LTF49" s="85"/>
      <c r="LTG49" s="85"/>
      <c r="LTH49" s="85"/>
      <c r="LTI49" s="85"/>
      <c r="LTJ49" s="85"/>
      <c r="LTK49" s="85"/>
      <c r="LTL49" s="85"/>
      <c r="LTM49" s="85"/>
      <c r="LTN49" s="85"/>
      <c r="LTO49" s="85"/>
      <c r="LTP49" s="85"/>
      <c r="LTQ49" s="85"/>
      <c r="LTR49" s="85"/>
      <c r="LTS49" s="85"/>
      <c r="LTT49" s="85"/>
      <c r="LTU49" s="85"/>
      <c r="LTV49" s="85"/>
      <c r="LTW49" s="85"/>
      <c r="LTX49" s="85"/>
      <c r="LTY49" s="85"/>
      <c r="LTZ49" s="85"/>
      <c r="LUA49" s="85"/>
      <c r="LUB49" s="85"/>
      <c r="LUC49" s="85"/>
      <c r="LUD49" s="85"/>
      <c r="LUE49" s="85"/>
      <c r="LUF49" s="85"/>
      <c r="LUG49" s="85"/>
      <c r="LUH49" s="85"/>
      <c r="LUI49" s="85"/>
      <c r="LUJ49" s="85"/>
      <c r="LUK49" s="85"/>
      <c r="LUL49" s="85"/>
      <c r="LUM49" s="85"/>
      <c r="LUN49" s="85"/>
      <c r="LUO49" s="85"/>
      <c r="LUP49" s="85"/>
      <c r="LUQ49" s="85"/>
      <c r="LUR49" s="85"/>
      <c r="LUS49" s="85"/>
      <c r="LUT49" s="85"/>
      <c r="LUU49" s="85"/>
      <c r="LUV49" s="85"/>
      <c r="LUW49" s="85"/>
      <c r="LUX49" s="85"/>
      <c r="LUY49" s="85"/>
      <c r="LUZ49" s="85"/>
      <c r="LVA49" s="85"/>
      <c r="LVB49" s="85"/>
      <c r="LVC49" s="85"/>
      <c r="LVD49" s="85"/>
      <c r="LVE49" s="85"/>
      <c r="LVF49" s="85"/>
      <c r="LVG49" s="85"/>
      <c r="LVH49" s="85"/>
      <c r="LVI49" s="85"/>
      <c r="LVJ49" s="85"/>
      <c r="LVK49" s="85"/>
      <c r="LVL49" s="85"/>
      <c r="LVM49" s="85"/>
      <c r="LVN49" s="85"/>
      <c r="LVO49" s="85"/>
      <c r="LVP49" s="85"/>
      <c r="LVQ49" s="85"/>
      <c r="LVR49" s="85"/>
      <c r="LVS49" s="85"/>
      <c r="LVT49" s="85"/>
      <c r="LVU49" s="85"/>
      <c r="LVV49" s="85"/>
      <c r="LVW49" s="85"/>
      <c r="LVX49" s="85"/>
      <c r="LVY49" s="85"/>
      <c r="LVZ49" s="85"/>
      <c r="LWA49" s="85"/>
      <c r="LWB49" s="85"/>
      <c r="LWC49" s="85"/>
      <c r="LWD49" s="85"/>
      <c r="LWE49" s="85"/>
      <c r="LWF49" s="85"/>
      <c r="LWG49" s="85"/>
      <c r="LWH49" s="85"/>
      <c r="LWI49" s="85"/>
      <c r="LWJ49" s="85"/>
      <c r="LWK49" s="85"/>
      <c r="LWL49" s="85"/>
      <c r="LWM49" s="85"/>
      <c r="LWN49" s="85"/>
      <c r="LWO49" s="85"/>
      <c r="LWP49" s="85"/>
      <c r="LWQ49" s="85"/>
      <c r="LWR49" s="85"/>
      <c r="LWS49" s="85"/>
      <c r="LWT49" s="85"/>
      <c r="LWU49" s="85"/>
      <c r="LWV49" s="85"/>
      <c r="LWW49" s="85"/>
      <c r="LWX49" s="85"/>
      <c r="LWY49" s="85"/>
      <c r="LWZ49" s="85"/>
      <c r="LXA49" s="85"/>
      <c r="LXB49" s="85"/>
      <c r="LXC49" s="85"/>
      <c r="LXD49" s="85"/>
      <c r="LXE49" s="85"/>
      <c r="LXF49" s="85"/>
      <c r="LXG49" s="85"/>
      <c r="LXH49" s="85"/>
      <c r="LXI49" s="85"/>
      <c r="LXJ49" s="85"/>
      <c r="LXK49" s="85"/>
      <c r="LXL49" s="85"/>
      <c r="LXM49" s="85"/>
      <c r="LXN49" s="85"/>
      <c r="LXO49" s="85"/>
      <c r="LXP49" s="85"/>
      <c r="LXQ49" s="85"/>
      <c r="LXR49" s="85"/>
      <c r="LXS49" s="85"/>
      <c r="LXT49" s="85"/>
      <c r="LXU49" s="85"/>
      <c r="LXV49" s="85"/>
      <c r="LXW49" s="85"/>
      <c r="LXX49" s="85"/>
      <c r="LXY49" s="85"/>
      <c r="LXZ49" s="85"/>
      <c r="LYA49" s="85"/>
      <c r="LYB49" s="85"/>
      <c r="LYC49" s="85"/>
      <c r="LYD49" s="85"/>
      <c r="LYE49" s="85"/>
      <c r="LYF49" s="85"/>
      <c r="LYG49" s="85"/>
      <c r="LYH49" s="85"/>
      <c r="LYI49" s="85"/>
      <c r="LYJ49" s="85"/>
      <c r="LYK49" s="85"/>
      <c r="LYL49" s="85"/>
      <c r="LYM49" s="85"/>
      <c r="LYN49" s="85"/>
      <c r="LYO49" s="85"/>
      <c r="LYP49" s="85"/>
      <c r="LYQ49" s="85"/>
      <c r="LYR49" s="85"/>
      <c r="LYS49" s="85"/>
      <c r="LYT49" s="85"/>
      <c r="LYU49" s="85"/>
      <c r="LYV49" s="85"/>
      <c r="LYW49" s="85"/>
      <c r="LYX49" s="85"/>
      <c r="LYY49" s="85"/>
      <c r="LYZ49" s="85"/>
      <c r="LZA49" s="85"/>
      <c r="LZB49" s="85"/>
      <c r="LZC49" s="85"/>
      <c r="LZD49" s="85"/>
      <c r="LZE49" s="85"/>
      <c r="LZF49" s="85"/>
      <c r="LZG49" s="85"/>
      <c r="LZH49" s="85"/>
      <c r="LZI49" s="85"/>
      <c r="LZJ49" s="85"/>
      <c r="LZK49" s="85"/>
      <c r="LZL49" s="85"/>
      <c r="LZM49" s="85"/>
      <c r="LZN49" s="85"/>
      <c r="LZO49" s="85"/>
      <c r="LZP49" s="85"/>
      <c r="LZQ49" s="85"/>
      <c r="LZR49" s="85"/>
      <c r="LZS49" s="85"/>
      <c r="LZT49" s="85"/>
      <c r="LZU49" s="85"/>
      <c r="LZV49" s="85"/>
      <c r="LZW49" s="85"/>
      <c r="LZX49" s="85"/>
      <c r="LZY49" s="85"/>
      <c r="LZZ49" s="85"/>
      <c r="MAA49" s="85"/>
      <c r="MAB49" s="85"/>
      <c r="MAC49" s="85"/>
      <c r="MAD49" s="85"/>
      <c r="MAE49" s="85"/>
      <c r="MAF49" s="85"/>
      <c r="MAG49" s="85"/>
      <c r="MAH49" s="85"/>
      <c r="MAI49" s="85"/>
      <c r="MAJ49" s="85"/>
      <c r="MAK49" s="85"/>
      <c r="MAL49" s="85"/>
      <c r="MAM49" s="85"/>
      <c r="MAN49" s="85"/>
      <c r="MAO49" s="85"/>
      <c r="MAP49" s="85"/>
      <c r="MAQ49" s="85"/>
      <c r="MAR49" s="85"/>
      <c r="MAS49" s="85"/>
      <c r="MAT49" s="85"/>
      <c r="MAU49" s="85"/>
      <c r="MAV49" s="85"/>
      <c r="MAW49" s="85"/>
      <c r="MAX49" s="85"/>
      <c r="MAY49" s="85"/>
      <c r="MAZ49" s="85"/>
      <c r="MBA49" s="85"/>
      <c r="MBB49" s="85"/>
      <c r="MBC49" s="85"/>
      <c r="MBD49" s="85"/>
      <c r="MBE49" s="85"/>
      <c r="MBF49" s="85"/>
      <c r="MBG49" s="85"/>
      <c r="MBH49" s="85"/>
      <c r="MBI49" s="85"/>
      <c r="MBJ49" s="85"/>
      <c r="MBK49" s="85"/>
      <c r="MBL49" s="85"/>
      <c r="MBM49" s="85"/>
      <c r="MBN49" s="85"/>
      <c r="MBO49" s="85"/>
      <c r="MBP49" s="85"/>
      <c r="MBQ49" s="85"/>
      <c r="MBR49" s="85"/>
      <c r="MBS49" s="85"/>
      <c r="MBT49" s="85"/>
      <c r="MBU49" s="85"/>
      <c r="MBV49" s="85"/>
      <c r="MBW49" s="85"/>
      <c r="MBX49" s="85"/>
      <c r="MBY49" s="85"/>
      <c r="MBZ49" s="85"/>
      <c r="MCA49" s="85"/>
      <c r="MCB49" s="85"/>
      <c r="MCC49" s="85"/>
      <c r="MCD49" s="85"/>
      <c r="MCE49" s="85"/>
      <c r="MCF49" s="85"/>
      <c r="MCG49" s="85"/>
      <c r="MCH49" s="85"/>
      <c r="MCI49" s="85"/>
      <c r="MCJ49" s="85"/>
      <c r="MCK49" s="85"/>
      <c r="MCL49" s="85"/>
      <c r="MCM49" s="85"/>
      <c r="MCN49" s="85"/>
      <c r="MCO49" s="85"/>
      <c r="MCP49" s="85"/>
      <c r="MCQ49" s="85"/>
      <c r="MCR49" s="85"/>
      <c r="MCS49" s="85"/>
      <c r="MCT49" s="85"/>
      <c r="MCU49" s="85"/>
      <c r="MCV49" s="85"/>
      <c r="MCW49" s="85"/>
      <c r="MCX49" s="85"/>
      <c r="MCY49" s="85"/>
      <c r="MCZ49" s="85"/>
      <c r="MDA49" s="85"/>
      <c r="MDB49" s="85"/>
      <c r="MDC49" s="85"/>
      <c r="MDD49" s="85"/>
      <c r="MDE49" s="85"/>
      <c r="MDF49" s="85"/>
      <c r="MDG49" s="85"/>
      <c r="MDH49" s="85"/>
      <c r="MDI49" s="85"/>
      <c r="MDJ49" s="85"/>
      <c r="MDK49" s="85"/>
      <c r="MDL49" s="85"/>
      <c r="MDM49" s="85"/>
      <c r="MDN49" s="85"/>
      <c r="MDO49" s="85"/>
      <c r="MDP49" s="85"/>
      <c r="MDQ49" s="85"/>
      <c r="MDR49" s="85"/>
      <c r="MDS49" s="85"/>
      <c r="MDT49" s="85"/>
      <c r="MDU49" s="85"/>
      <c r="MDV49" s="85"/>
      <c r="MDW49" s="85"/>
      <c r="MDX49" s="85"/>
      <c r="MDY49" s="85"/>
      <c r="MDZ49" s="85"/>
      <c r="MEA49" s="85"/>
      <c r="MEB49" s="85"/>
      <c r="MEC49" s="85"/>
      <c r="MED49" s="85"/>
      <c r="MEE49" s="85"/>
      <c r="MEF49" s="85"/>
      <c r="MEG49" s="85"/>
      <c r="MEH49" s="85"/>
      <c r="MEI49" s="85"/>
      <c r="MEJ49" s="85"/>
      <c r="MEK49" s="85"/>
      <c r="MEL49" s="85"/>
      <c r="MEM49" s="85"/>
      <c r="MEN49" s="85"/>
      <c r="MEO49" s="85"/>
      <c r="MEP49" s="85"/>
      <c r="MEQ49" s="85"/>
      <c r="MER49" s="85"/>
      <c r="MES49" s="85"/>
      <c r="MET49" s="85"/>
      <c r="MEU49" s="85"/>
      <c r="MEV49" s="85"/>
      <c r="MEW49" s="85"/>
      <c r="MEX49" s="85"/>
      <c r="MEY49" s="85"/>
      <c r="MEZ49" s="85"/>
      <c r="MFA49" s="85"/>
      <c r="MFB49" s="85"/>
      <c r="MFC49" s="85"/>
      <c r="MFD49" s="85"/>
      <c r="MFE49" s="85"/>
      <c r="MFF49" s="85"/>
      <c r="MFG49" s="85"/>
      <c r="MFH49" s="85"/>
      <c r="MFI49" s="85"/>
      <c r="MFJ49" s="85"/>
      <c r="MFK49" s="85"/>
      <c r="MFL49" s="85"/>
      <c r="MFM49" s="85"/>
      <c r="MFN49" s="85"/>
      <c r="MFO49" s="85"/>
      <c r="MFP49" s="85"/>
      <c r="MFQ49" s="85"/>
      <c r="MFR49" s="85"/>
      <c r="MFS49" s="85"/>
      <c r="MFT49" s="85"/>
      <c r="MFU49" s="85"/>
      <c r="MFV49" s="85"/>
      <c r="MFW49" s="85"/>
      <c r="MFX49" s="85"/>
      <c r="MFY49" s="85"/>
      <c r="MFZ49" s="85"/>
      <c r="MGA49" s="85"/>
      <c r="MGB49" s="85"/>
      <c r="MGC49" s="85"/>
      <c r="MGD49" s="85"/>
      <c r="MGE49" s="85"/>
      <c r="MGF49" s="85"/>
      <c r="MGG49" s="85"/>
      <c r="MGH49" s="85"/>
      <c r="MGI49" s="85"/>
      <c r="MGJ49" s="85"/>
      <c r="MGK49" s="85"/>
      <c r="MGL49" s="85"/>
      <c r="MGM49" s="85"/>
      <c r="MGN49" s="85"/>
      <c r="MGO49" s="85"/>
      <c r="MGP49" s="85"/>
      <c r="MGQ49" s="85"/>
      <c r="MGR49" s="85"/>
      <c r="MGS49" s="85"/>
      <c r="MGT49" s="85"/>
      <c r="MGU49" s="85"/>
      <c r="MGV49" s="85"/>
      <c r="MGW49" s="85"/>
      <c r="MGX49" s="85"/>
      <c r="MGY49" s="85"/>
      <c r="MGZ49" s="85"/>
      <c r="MHA49" s="85"/>
      <c r="MHB49" s="85"/>
      <c r="MHC49" s="85"/>
      <c r="MHD49" s="85"/>
      <c r="MHE49" s="85"/>
      <c r="MHF49" s="85"/>
      <c r="MHG49" s="85"/>
      <c r="MHH49" s="85"/>
      <c r="MHI49" s="85"/>
      <c r="MHJ49" s="85"/>
      <c r="MHK49" s="85"/>
      <c r="MHL49" s="85"/>
      <c r="MHM49" s="85"/>
      <c r="MHN49" s="85"/>
      <c r="MHO49" s="85"/>
      <c r="MHP49" s="85"/>
      <c r="MHQ49" s="85"/>
      <c r="MHR49" s="85"/>
      <c r="MHS49" s="85"/>
      <c r="MHT49" s="85"/>
      <c r="MHU49" s="85"/>
      <c r="MHV49" s="85"/>
      <c r="MHW49" s="85"/>
      <c r="MHX49" s="85"/>
      <c r="MHY49" s="85"/>
      <c r="MHZ49" s="85"/>
      <c r="MIA49" s="85"/>
      <c r="MIB49" s="85"/>
      <c r="MIC49" s="85"/>
      <c r="MID49" s="85"/>
      <c r="MIE49" s="85"/>
      <c r="MIF49" s="85"/>
      <c r="MIG49" s="85"/>
      <c r="MIH49" s="85"/>
      <c r="MII49" s="85"/>
      <c r="MIJ49" s="85"/>
      <c r="MIK49" s="85"/>
      <c r="MIL49" s="85"/>
      <c r="MIM49" s="85"/>
      <c r="MIN49" s="85"/>
      <c r="MIO49" s="85"/>
      <c r="MIP49" s="85"/>
      <c r="MIQ49" s="85"/>
      <c r="MIR49" s="85"/>
      <c r="MIS49" s="85"/>
      <c r="MIT49" s="85"/>
      <c r="MIU49" s="85"/>
      <c r="MIV49" s="85"/>
      <c r="MIW49" s="85"/>
      <c r="MIX49" s="85"/>
      <c r="MIY49" s="85"/>
      <c r="MIZ49" s="85"/>
      <c r="MJA49" s="85"/>
      <c r="MJB49" s="85"/>
      <c r="MJC49" s="85"/>
      <c r="MJD49" s="85"/>
      <c r="MJE49" s="85"/>
      <c r="MJF49" s="85"/>
      <c r="MJG49" s="85"/>
      <c r="MJH49" s="85"/>
      <c r="MJI49" s="85"/>
      <c r="MJJ49" s="85"/>
      <c r="MJK49" s="85"/>
      <c r="MJL49" s="85"/>
      <c r="MJM49" s="85"/>
      <c r="MJN49" s="85"/>
      <c r="MJO49" s="85"/>
      <c r="MJP49" s="85"/>
      <c r="MJQ49" s="85"/>
      <c r="MJR49" s="85"/>
      <c r="MJS49" s="85"/>
      <c r="MJT49" s="85"/>
      <c r="MJU49" s="85"/>
      <c r="MJV49" s="85"/>
      <c r="MJW49" s="85"/>
      <c r="MJX49" s="85"/>
      <c r="MJY49" s="85"/>
      <c r="MJZ49" s="85"/>
      <c r="MKA49" s="85"/>
      <c r="MKB49" s="85"/>
      <c r="MKC49" s="85"/>
      <c r="MKD49" s="85"/>
      <c r="MKE49" s="85"/>
      <c r="MKF49" s="85"/>
      <c r="MKG49" s="85"/>
      <c r="MKH49" s="85"/>
      <c r="MKI49" s="85"/>
      <c r="MKJ49" s="85"/>
      <c r="MKK49" s="85"/>
      <c r="MKL49" s="85"/>
      <c r="MKM49" s="85"/>
      <c r="MKN49" s="85"/>
      <c r="MKO49" s="85"/>
      <c r="MKP49" s="85"/>
      <c r="MKQ49" s="85"/>
      <c r="MKR49" s="85"/>
      <c r="MKS49" s="85"/>
      <c r="MKT49" s="85"/>
      <c r="MKU49" s="85"/>
      <c r="MKV49" s="85"/>
      <c r="MKW49" s="85"/>
      <c r="MKX49" s="85"/>
      <c r="MKY49" s="85"/>
      <c r="MKZ49" s="85"/>
      <c r="MLA49" s="85"/>
      <c r="MLB49" s="85"/>
      <c r="MLC49" s="85"/>
      <c r="MLD49" s="85"/>
      <c r="MLE49" s="85"/>
      <c r="MLF49" s="85"/>
      <c r="MLG49" s="85"/>
      <c r="MLH49" s="85"/>
      <c r="MLI49" s="85"/>
      <c r="MLJ49" s="85"/>
      <c r="MLK49" s="85"/>
      <c r="MLL49" s="85"/>
      <c r="MLM49" s="85"/>
      <c r="MLN49" s="85"/>
      <c r="MLO49" s="85"/>
      <c r="MLP49" s="85"/>
      <c r="MLQ49" s="85"/>
      <c r="MLR49" s="85"/>
      <c r="MLS49" s="85"/>
      <c r="MLT49" s="85"/>
      <c r="MLU49" s="85"/>
      <c r="MLV49" s="85"/>
      <c r="MLW49" s="85"/>
      <c r="MLX49" s="85"/>
      <c r="MLY49" s="85"/>
      <c r="MLZ49" s="85"/>
      <c r="MMA49" s="85"/>
      <c r="MMB49" s="85"/>
      <c r="MMC49" s="85"/>
      <c r="MMD49" s="85"/>
      <c r="MME49" s="85"/>
      <c r="MMF49" s="85"/>
      <c r="MMG49" s="85"/>
      <c r="MMH49" s="85"/>
      <c r="MMI49" s="85"/>
      <c r="MMJ49" s="85"/>
      <c r="MMK49" s="85"/>
      <c r="MML49" s="85"/>
      <c r="MMM49" s="85"/>
      <c r="MMN49" s="85"/>
      <c r="MMO49" s="85"/>
      <c r="MMP49" s="85"/>
      <c r="MMQ49" s="85"/>
      <c r="MMR49" s="85"/>
      <c r="MMS49" s="85"/>
      <c r="MMT49" s="85"/>
      <c r="MMU49" s="85"/>
      <c r="MMV49" s="85"/>
      <c r="MMW49" s="85"/>
      <c r="MMX49" s="85"/>
      <c r="MMY49" s="85"/>
      <c r="MMZ49" s="85"/>
      <c r="MNA49" s="85"/>
      <c r="MNB49" s="85"/>
      <c r="MNC49" s="85"/>
      <c r="MND49" s="85"/>
      <c r="MNE49" s="85"/>
      <c r="MNF49" s="85"/>
      <c r="MNG49" s="85"/>
      <c r="MNH49" s="85"/>
      <c r="MNI49" s="85"/>
      <c r="MNJ49" s="85"/>
      <c r="MNK49" s="85"/>
      <c r="MNL49" s="85"/>
      <c r="MNM49" s="85"/>
      <c r="MNN49" s="85"/>
      <c r="MNO49" s="85"/>
      <c r="MNP49" s="85"/>
      <c r="MNQ49" s="85"/>
      <c r="MNR49" s="85"/>
      <c r="MNS49" s="85"/>
      <c r="MNT49" s="85"/>
      <c r="MNU49" s="85"/>
      <c r="MNV49" s="85"/>
      <c r="MNW49" s="85"/>
      <c r="MNX49" s="85"/>
      <c r="MNY49" s="85"/>
      <c r="MNZ49" s="85"/>
      <c r="MOA49" s="85"/>
      <c r="MOB49" s="85"/>
      <c r="MOC49" s="85"/>
      <c r="MOD49" s="85"/>
      <c r="MOE49" s="85"/>
      <c r="MOF49" s="85"/>
      <c r="MOG49" s="85"/>
      <c r="MOH49" s="85"/>
      <c r="MOI49" s="85"/>
      <c r="MOJ49" s="85"/>
      <c r="MOK49" s="85"/>
      <c r="MOL49" s="85"/>
      <c r="MOM49" s="85"/>
      <c r="MON49" s="85"/>
      <c r="MOO49" s="85"/>
      <c r="MOP49" s="85"/>
      <c r="MOQ49" s="85"/>
      <c r="MOR49" s="85"/>
      <c r="MOS49" s="85"/>
      <c r="MOT49" s="85"/>
      <c r="MOU49" s="85"/>
      <c r="MOV49" s="85"/>
      <c r="MOW49" s="85"/>
      <c r="MOX49" s="85"/>
      <c r="MOY49" s="85"/>
      <c r="MOZ49" s="85"/>
      <c r="MPA49" s="85"/>
      <c r="MPB49" s="85"/>
      <c r="MPC49" s="85"/>
      <c r="MPD49" s="85"/>
      <c r="MPE49" s="85"/>
      <c r="MPF49" s="85"/>
      <c r="MPG49" s="85"/>
      <c r="MPH49" s="85"/>
      <c r="MPI49" s="85"/>
      <c r="MPJ49" s="85"/>
      <c r="MPK49" s="85"/>
      <c r="MPL49" s="85"/>
      <c r="MPM49" s="85"/>
      <c r="MPN49" s="85"/>
      <c r="MPO49" s="85"/>
      <c r="MPP49" s="85"/>
      <c r="MPQ49" s="85"/>
      <c r="MPR49" s="85"/>
      <c r="MPS49" s="85"/>
      <c r="MPT49" s="85"/>
      <c r="MPU49" s="85"/>
      <c r="MPV49" s="85"/>
      <c r="MPW49" s="85"/>
      <c r="MPX49" s="85"/>
      <c r="MPY49" s="85"/>
      <c r="MPZ49" s="85"/>
      <c r="MQA49" s="85"/>
      <c r="MQB49" s="85"/>
      <c r="MQC49" s="85"/>
      <c r="MQD49" s="85"/>
      <c r="MQE49" s="85"/>
      <c r="MQF49" s="85"/>
      <c r="MQG49" s="85"/>
      <c r="MQH49" s="85"/>
      <c r="MQI49" s="85"/>
      <c r="MQJ49" s="85"/>
      <c r="MQK49" s="85"/>
      <c r="MQL49" s="85"/>
      <c r="MQM49" s="85"/>
      <c r="MQN49" s="85"/>
      <c r="MQO49" s="85"/>
      <c r="MQP49" s="85"/>
      <c r="MQQ49" s="85"/>
      <c r="MQR49" s="85"/>
      <c r="MQS49" s="85"/>
      <c r="MQT49" s="85"/>
      <c r="MQU49" s="85"/>
      <c r="MQV49" s="85"/>
      <c r="MQW49" s="85"/>
      <c r="MQX49" s="85"/>
      <c r="MQY49" s="85"/>
      <c r="MQZ49" s="85"/>
      <c r="MRA49" s="85"/>
      <c r="MRB49" s="85"/>
      <c r="MRC49" s="85"/>
      <c r="MRD49" s="85"/>
      <c r="MRE49" s="85"/>
      <c r="MRF49" s="85"/>
      <c r="MRG49" s="85"/>
      <c r="MRH49" s="85"/>
      <c r="MRI49" s="85"/>
      <c r="MRJ49" s="85"/>
      <c r="MRK49" s="85"/>
      <c r="MRL49" s="85"/>
      <c r="MRM49" s="85"/>
      <c r="MRN49" s="85"/>
      <c r="MRO49" s="85"/>
      <c r="MRP49" s="85"/>
      <c r="MRQ49" s="85"/>
      <c r="MRR49" s="85"/>
      <c r="MRS49" s="85"/>
      <c r="MRT49" s="85"/>
      <c r="MRU49" s="85"/>
      <c r="MRV49" s="85"/>
      <c r="MRW49" s="85"/>
      <c r="MRX49" s="85"/>
      <c r="MRY49" s="85"/>
      <c r="MRZ49" s="85"/>
      <c r="MSA49" s="85"/>
      <c r="MSB49" s="85"/>
      <c r="MSC49" s="85"/>
      <c r="MSD49" s="85"/>
      <c r="MSE49" s="85"/>
      <c r="MSF49" s="85"/>
      <c r="MSG49" s="85"/>
      <c r="MSH49" s="85"/>
      <c r="MSI49" s="85"/>
      <c r="MSJ49" s="85"/>
      <c r="MSK49" s="85"/>
      <c r="MSL49" s="85"/>
      <c r="MSM49" s="85"/>
      <c r="MSN49" s="85"/>
      <c r="MSO49" s="85"/>
      <c r="MSP49" s="85"/>
      <c r="MSQ49" s="85"/>
      <c r="MSR49" s="85"/>
      <c r="MSS49" s="85"/>
      <c r="MST49" s="85"/>
      <c r="MSU49" s="85"/>
      <c r="MSV49" s="85"/>
      <c r="MSW49" s="85"/>
      <c r="MSX49" s="85"/>
      <c r="MSY49" s="85"/>
      <c r="MSZ49" s="85"/>
      <c r="MTA49" s="85"/>
      <c r="MTB49" s="85"/>
      <c r="MTC49" s="85"/>
      <c r="MTD49" s="85"/>
      <c r="MTE49" s="85"/>
      <c r="MTF49" s="85"/>
      <c r="MTG49" s="85"/>
      <c r="MTH49" s="85"/>
      <c r="MTI49" s="85"/>
      <c r="MTJ49" s="85"/>
      <c r="MTK49" s="85"/>
      <c r="MTL49" s="85"/>
      <c r="MTM49" s="85"/>
      <c r="MTN49" s="85"/>
      <c r="MTO49" s="85"/>
      <c r="MTP49" s="85"/>
      <c r="MTQ49" s="85"/>
      <c r="MTR49" s="85"/>
      <c r="MTS49" s="85"/>
      <c r="MTT49" s="85"/>
      <c r="MTU49" s="85"/>
      <c r="MTV49" s="85"/>
      <c r="MTW49" s="85"/>
      <c r="MTX49" s="85"/>
      <c r="MTY49" s="85"/>
      <c r="MTZ49" s="85"/>
      <c r="MUA49" s="85"/>
      <c r="MUB49" s="85"/>
      <c r="MUC49" s="85"/>
      <c r="MUD49" s="85"/>
      <c r="MUE49" s="85"/>
      <c r="MUF49" s="85"/>
      <c r="MUG49" s="85"/>
      <c r="MUH49" s="85"/>
      <c r="MUI49" s="85"/>
      <c r="MUJ49" s="85"/>
      <c r="MUK49" s="85"/>
      <c r="MUL49" s="85"/>
      <c r="MUM49" s="85"/>
      <c r="MUN49" s="85"/>
      <c r="MUO49" s="85"/>
      <c r="MUP49" s="85"/>
      <c r="MUQ49" s="85"/>
      <c r="MUR49" s="85"/>
      <c r="MUS49" s="85"/>
      <c r="MUT49" s="85"/>
      <c r="MUU49" s="85"/>
      <c r="MUV49" s="85"/>
      <c r="MUW49" s="85"/>
      <c r="MUX49" s="85"/>
      <c r="MUY49" s="85"/>
      <c r="MUZ49" s="85"/>
      <c r="MVA49" s="85"/>
      <c r="MVB49" s="85"/>
      <c r="MVC49" s="85"/>
      <c r="MVD49" s="85"/>
      <c r="MVE49" s="85"/>
      <c r="MVF49" s="85"/>
      <c r="MVG49" s="85"/>
      <c r="MVH49" s="85"/>
      <c r="MVI49" s="85"/>
      <c r="MVJ49" s="85"/>
      <c r="MVK49" s="85"/>
      <c r="MVL49" s="85"/>
      <c r="MVM49" s="85"/>
      <c r="MVN49" s="85"/>
      <c r="MVO49" s="85"/>
      <c r="MVP49" s="85"/>
      <c r="MVQ49" s="85"/>
      <c r="MVR49" s="85"/>
      <c r="MVS49" s="85"/>
      <c r="MVT49" s="85"/>
      <c r="MVU49" s="85"/>
      <c r="MVV49" s="85"/>
      <c r="MVW49" s="85"/>
      <c r="MVX49" s="85"/>
      <c r="MVY49" s="85"/>
      <c r="MVZ49" s="85"/>
      <c r="MWA49" s="85"/>
      <c r="MWB49" s="85"/>
      <c r="MWC49" s="85"/>
      <c r="MWD49" s="85"/>
      <c r="MWE49" s="85"/>
      <c r="MWF49" s="85"/>
      <c r="MWG49" s="85"/>
      <c r="MWH49" s="85"/>
      <c r="MWI49" s="85"/>
      <c r="MWJ49" s="85"/>
      <c r="MWK49" s="85"/>
      <c r="MWL49" s="85"/>
      <c r="MWM49" s="85"/>
      <c r="MWN49" s="85"/>
      <c r="MWO49" s="85"/>
      <c r="MWP49" s="85"/>
      <c r="MWQ49" s="85"/>
      <c r="MWR49" s="85"/>
      <c r="MWS49" s="85"/>
      <c r="MWT49" s="85"/>
      <c r="MWU49" s="85"/>
      <c r="MWV49" s="85"/>
      <c r="MWW49" s="85"/>
      <c r="MWX49" s="85"/>
      <c r="MWY49" s="85"/>
      <c r="MWZ49" s="85"/>
      <c r="MXA49" s="85"/>
      <c r="MXB49" s="85"/>
      <c r="MXC49" s="85"/>
      <c r="MXD49" s="85"/>
      <c r="MXE49" s="85"/>
      <c r="MXF49" s="85"/>
      <c r="MXG49" s="85"/>
      <c r="MXH49" s="85"/>
      <c r="MXI49" s="85"/>
      <c r="MXJ49" s="85"/>
      <c r="MXK49" s="85"/>
      <c r="MXL49" s="85"/>
      <c r="MXM49" s="85"/>
      <c r="MXN49" s="85"/>
      <c r="MXO49" s="85"/>
      <c r="MXP49" s="85"/>
      <c r="MXQ49" s="85"/>
      <c r="MXR49" s="85"/>
      <c r="MXS49" s="85"/>
      <c r="MXT49" s="85"/>
      <c r="MXU49" s="85"/>
      <c r="MXV49" s="85"/>
      <c r="MXW49" s="85"/>
      <c r="MXX49" s="85"/>
      <c r="MXY49" s="85"/>
      <c r="MXZ49" s="85"/>
      <c r="MYA49" s="85"/>
      <c r="MYB49" s="85"/>
      <c r="MYC49" s="85"/>
      <c r="MYD49" s="85"/>
      <c r="MYE49" s="85"/>
      <c r="MYF49" s="85"/>
      <c r="MYG49" s="85"/>
      <c r="MYH49" s="85"/>
      <c r="MYI49" s="85"/>
      <c r="MYJ49" s="85"/>
      <c r="MYK49" s="85"/>
      <c r="MYL49" s="85"/>
      <c r="MYM49" s="85"/>
      <c r="MYN49" s="85"/>
      <c r="MYO49" s="85"/>
      <c r="MYP49" s="85"/>
      <c r="MYQ49" s="85"/>
      <c r="MYR49" s="85"/>
      <c r="MYS49" s="85"/>
      <c r="MYT49" s="85"/>
      <c r="MYU49" s="85"/>
      <c r="MYV49" s="85"/>
      <c r="MYW49" s="85"/>
      <c r="MYX49" s="85"/>
      <c r="MYY49" s="85"/>
      <c r="MYZ49" s="85"/>
      <c r="MZA49" s="85"/>
      <c r="MZB49" s="85"/>
      <c r="MZC49" s="85"/>
      <c r="MZD49" s="85"/>
      <c r="MZE49" s="85"/>
      <c r="MZF49" s="85"/>
      <c r="MZG49" s="85"/>
      <c r="MZH49" s="85"/>
      <c r="MZI49" s="85"/>
      <c r="MZJ49" s="85"/>
      <c r="MZK49" s="85"/>
      <c r="MZL49" s="85"/>
      <c r="MZM49" s="85"/>
      <c r="MZN49" s="85"/>
      <c r="MZO49" s="85"/>
      <c r="MZP49" s="85"/>
      <c r="MZQ49" s="85"/>
      <c r="MZR49" s="85"/>
      <c r="MZS49" s="85"/>
      <c r="MZT49" s="85"/>
      <c r="MZU49" s="85"/>
      <c r="MZV49" s="85"/>
      <c r="MZW49" s="85"/>
      <c r="MZX49" s="85"/>
      <c r="MZY49" s="85"/>
      <c r="MZZ49" s="85"/>
      <c r="NAA49" s="85"/>
      <c r="NAB49" s="85"/>
      <c r="NAC49" s="85"/>
      <c r="NAD49" s="85"/>
      <c r="NAE49" s="85"/>
      <c r="NAF49" s="85"/>
      <c r="NAG49" s="85"/>
      <c r="NAH49" s="85"/>
      <c r="NAI49" s="85"/>
      <c r="NAJ49" s="85"/>
      <c r="NAK49" s="85"/>
      <c r="NAL49" s="85"/>
      <c r="NAM49" s="85"/>
      <c r="NAN49" s="85"/>
      <c r="NAO49" s="85"/>
      <c r="NAP49" s="85"/>
      <c r="NAQ49" s="85"/>
      <c r="NAR49" s="85"/>
      <c r="NAS49" s="85"/>
      <c r="NAT49" s="85"/>
      <c r="NAU49" s="85"/>
      <c r="NAV49" s="85"/>
      <c r="NAW49" s="85"/>
      <c r="NAX49" s="85"/>
      <c r="NAY49" s="85"/>
      <c r="NAZ49" s="85"/>
      <c r="NBA49" s="85"/>
      <c r="NBB49" s="85"/>
      <c r="NBC49" s="85"/>
      <c r="NBD49" s="85"/>
      <c r="NBE49" s="85"/>
      <c r="NBF49" s="85"/>
      <c r="NBG49" s="85"/>
      <c r="NBH49" s="85"/>
      <c r="NBI49" s="85"/>
      <c r="NBJ49" s="85"/>
      <c r="NBK49" s="85"/>
      <c r="NBL49" s="85"/>
      <c r="NBM49" s="85"/>
      <c r="NBN49" s="85"/>
      <c r="NBO49" s="85"/>
      <c r="NBP49" s="85"/>
      <c r="NBQ49" s="85"/>
      <c r="NBR49" s="85"/>
      <c r="NBS49" s="85"/>
      <c r="NBT49" s="85"/>
      <c r="NBU49" s="85"/>
      <c r="NBV49" s="85"/>
      <c r="NBW49" s="85"/>
      <c r="NBX49" s="85"/>
      <c r="NBY49" s="85"/>
      <c r="NBZ49" s="85"/>
      <c r="NCA49" s="85"/>
      <c r="NCB49" s="85"/>
      <c r="NCC49" s="85"/>
      <c r="NCD49" s="85"/>
      <c r="NCE49" s="85"/>
      <c r="NCF49" s="85"/>
      <c r="NCG49" s="85"/>
      <c r="NCH49" s="85"/>
      <c r="NCI49" s="85"/>
      <c r="NCJ49" s="85"/>
      <c r="NCK49" s="85"/>
      <c r="NCL49" s="85"/>
      <c r="NCM49" s="85"/>
      <c r="NCN49" s="85"/>
      <c r="NCO49" s="85"/>
      <c r="NCP49" s="85"/>
      <c r="NCQ49" s="85"/>
      <c r="NCR49" s="85"/>
      <c r="NCS49" s="85"/>
      <c r="NCT49" s="85"/>
      <c r="NCU49" s="85"/>
      <c r="NCV49" s="85"/>
      <c r="NCW49" s="85"/>
      <c r="NCX49" s="85"/>
      <c r="NCY49" s="85"/>
      <c r="NCZ49" s="85"/>
      <c r="NDA49" s="85"/>
      <c r="NDB49" s="85"/>
      <c r="NDC49" s="85"/>
      <c r="NDD49" s="85"/>
      <c r="NDE49" s="85"/>
      <c r="NDF49" s="85"/>
      <c r="NDG49" s="85"/>
      <c r="NDH49" s="85"/>
      <c r="NDI49" s="85"/>
      <c r="NDJ49" s="85"/>
      <c r="NDK49" s="85"/>
      <c r="NDL49" s="85"/>
      <c r="NDM49" s="85"/>
      <c r="NDN49" s="85"/>
      <c r="NDO49" s="85"/>
      <c r="NDP49" s="85"/>
      <c r="NDQ49" s="85"/>
      <c r="NDR49" s="85"/>
      <c r="NDS49" s="85"/>
      <c r="NDT49" s="85"/>
      <c r="NDU49" s="85"/>
      <c r="NDV49" s="85"/>
      <c r="NDW49" s="85"/>
      <c r="NDX49" s="85"/>
      <c r="NDY49" s="85"/>
      <c r="NDZ49" s="85"/>
      <c r="NEA49" s="85"/>
      <c r="NEB49" s="85"/>
      <c r="NEC49" s="85"/>
      <c r="NED49" s="85"/>
      <c r="NEE49" s="85"/>
      <c r="NEF49" s="85"/>
      <c r="NEG49" s="85"/>
      <c r="NEH49" s="85"/>
      <c r="NEI49" s="85"/>
      <c r="NEJ49" s="85"/>
      <c r="NEK49" s="85"/>
      <c r="NEL49" s="85"/>
      <c r="NEM49" s="85"/>
      <c r="NEN49" s="85"/>
      <c r="NEO49" s="85"/>
      <c r="NEP49" s="85"/>
      <c r="NEQ49" s="85"/>
      <c r="NER49" s="85"/>
      <c r="NES49" s="85"/>
      <c r="NET49" s="85"/>
      <c r="NEU49" s="85"/>
      <c r="NEV49" s="85"/>
      <c r="NEW49" s="85"/>
      <c r="NEX49" s="85"/>
      <c r="NEY49" s="85"/>
      <c r="NEZ49" s="85"/>
      <c r="NFA49" s="85"/>
      <c r="NFB49" s="85"/>
      <c r="NFC49" s="85"/>
      <c r="NFD49" s="85"/>
      <c r="NFE49" s="85"/>
      <c r="NFF49" s="85"/>
      <c r="NFG49" s="85"/>
      <c r="NFH49" s="85"/>
      <c r="NFI49" s="85"/>
      <c r="NFJ49" s="85"/>
      <c r="NFK49" s="85"/>
      <c r="NFL49" s="85"/>
      <c r="NFM49" s="85"/>
      <c r="NFN49" s="85"/>
      <c r="NFO49" s="85"/>
      <c r="NFP49" s="85"/>
      <c r="NFQ49" s="85"/>
      <c r="NFR49" s="85"/>
      <c r="NFS49" s="85"/>
      <c r="NFT49" s="85"/>
      <c r="NFU49" s="85"/>
      <c r="NFV49" s="85"/>
      <c r="NFW49" s="85"/>
      <c r="NFX49" s="85"/>
      <c r="NFY49" s="85"/>
      <c r="NFZ49" s="85"/>
      <c r="NGA49" s="85"/>
      <c r="NGB49" s="85"/>
      <c r="NGC49" s="85"/>
      <c r="NGD49" s="85"/>
      <c r="NGE49" s="85"/>
      <c r="NGF49" s="85"/>
      <c r="NGG49" s="85"/>
      <c r="NGH49" s="85"/>
      <c r="NGI49" s="85"/>
      <c r="NGJ49" s="85"/>
      <c r="NGK49" s="85"/>
      <c r="NGL49" s="85"/>
      <c r="NGM49" s="85"/>
      <c r="NGN49" s="85"/>
      <c r="NGO49" s="85"/>
      <c r="NGP49" s="85"/>
      <c r="NGQ49" s="85"/>
      <c r="NGR49" s="85"/>
      <c r="NGS49" s="85"/>
      <c r="NGT49" s="85"/>
      <c r="NGU49" s="85"/>
      <c r="NGV49" s="85"/>
      <c r="NGW49" s="85"/>
      <c r="NGX49" s="85"/>
      <c r="NGY49" s="85"/>
      <c r="NGZ49" s="85"/>
      <c r="NHA49" s="85"/>
      <c r="NHB49" s="85"/>
      <c r="NHC49" s="85"/>
      <c r="NHD49" s="85"/>
      <c r="NHE49" s="85"/>
      <c r="NHF49" s="85"/>
      <c r="NHG49" s="85"/>
      <c r="NHH49" s="85"/>
      <c r="NHI49" s="85"/>
      <c r="NHJ49" s="85"/>
      <c r="NHK49" s="85"/>
      <c r="NHL49" s="85"/>
      <c r="NHM49" s="85"/>
      <c r="NHN49" s="85"/>
      <c r="NHO49" s="85"/>
      <c r="NHP49" s="85"/>
      <c r="NHQ49" s="85"/>
      <c r="NHR49" s="85"/>
      <c r="NHS49" s="85"/>
      <c r="NHT49" s="85"/>
      <c r="NHU49" s="85"/>
      <c r="NHV49" s="85"/>
      <c r="NHW49" s="85"/>
      <c r="NHX49" s="85"/>
      <c r="NHY49" s="85"/>
      <c r="NHZ49" s="85"/>
      <c r="NIA49" s="85"/>
      <c r="NIB49" s="85"/>
      <c r="NIC49" s="85"/>
      <c r="NID49" s="85"/>
      <c r="NIE49" s="85"/>
      <c r="NIF49" s="85"/>
      <c r="NIG49" s="85"/>
      <c r="NIH49" s="85"/>
      <c r="NII49" s="85"/>
      <c r="NIJ49" s="85"/>
      <c r="NIK49" s="85"/>
      <c r="NIL49" s="85"/>
      <c r="NIM49" s="85"/>
      <c r="NIN49" s="85"/>
      <c r="NIO49" s="85"/>
      <c r="NIP49" s="85"/>
      <c r="NIQ49" s="85"/>
      <c r="NIR49" s="85"/>
      <c r="NIS49" s="85"/>
      <c r="NIT49" s="85"/>
      <c r="NIU49" s="85"/>
      <c r="NIV49" s="85"/>
      <c r="NIW49" s="85"/>
      <c r="NIX49" s="85"/>
      <c r="NIY49" s="85"/>
      <c r="NIZ49" s="85"/>
      <c r="NJA49" s="85"/>
      <c r="NJB49" s="85"/>
      <c r="NJC49" s="85"/>
      <c r="NJD49" s="85"/>
      <c r="NJE49" s="85"/>
      <c r="NJF49" s="85"/>
      <c r="NJG49" s="85"/>
      <c r="NJH49" s="85"/>
      <c r="NJI49" s="85"/>
      <c r="NJJ49" s="85"/>
      <c r="NJK49" s="85"/>
      <c r="NJL49" s="85"/>
      <c r="NJM49" s="85"/>
      <c r="NJN49" s="85"/>
      <c r="NJO49" s="85"/>
      <c r="NJP49" s="85"/>
      <c r="NJQ49" s="85"/>
      <c r="NJR49" s="85"/>
      <c r="NJS49" s="85"/>
      <c r="NJT49" s="85"/>
      <c r="NJU49" s="85"/>
      <c r="NJV49" s="85"/>
      <c r="NJW49" s="85"/>
      <c r="NJX49" s="85"/>
      <c r="NJY49" s="85"/>
      <c r="NJZ49" s="85"/>
      <c r="NKA49" s="85"/>
      <c r="NKB49" s="85"/>
      <c r="NKC49" s="85"/>
      <c r="NKD49" s="85"/>
      <c r="NKE49" s="85"/>
      <c r="NKF49" s="85"/>
      <c r="NKG49" s="85"/>
      <c r="NKH49" s="85"/>
      <c r="NKI49" s="85"/>
      <c r="NKJ49" s="85"/>
      <c r="NKK49" s="85"/>
      <c r="NKL49" s="85"/>
      <c r="NKM49" s="85"/>
      <c r="NKN49" s="85"/>
      <c r="NKO49" s="85"/>
      <c r="NKP49" s="85"/>
      <c r="NKQ49" s="85"/>
      <c r="NKR49" s="85"/>
      <c r="NKS49" s="85"/>
      <c r="NKT49" s="85"/>
      <c r="NKU49" s="85"/>
      <c r="NKV49" s="85"/>
      <c r="NKW49" s="85"/>
      <c r="NKX49" s="85"/>
      <c r="NKY49" s="85"/>
      <c r="NKZ49" s="85"/>
      <c r="NLA49" s="85"/>
      <c r="NLB49" s="85"/>
      <c r="NLC49" s="85"/>
      <c r="NLD49" s="85"/>
      <c r="NLE49" s="85"/>
      <c r="NLF49" s="85"/>
      <c r="NLG49" s="85"/>
      <c r="NLH49" s="85"/>
      <c r="NLI49" s="85"/>
      <c r="NLJ49" s="85"/>
      <c r="NLK49" s="85"/>
      <c r="NLL49" s="85"/>
      <c r="NLM49" s="85"/>
      <c r="NLN49" s="85"/>
      <c r="NLO49" s="85"/>
      <c r="NLP49" s="85"/>
      <c r="NLQ49" s="85"/>
      <c r="NLR49" s="85"/>
      <c r="NLS49" s="85"/>
      <c r="NLT49" s="85"/>
      <c r="NLU49" s="85"/>
      <c r="NLV49" s="85"/>
      <c r="NLW49" s="85"/>
      <c r="NLX49" s="85"/>
      <c r="NLY49" s="85"/>
      <c r="NLZ49" s="85"/>
      <c r="NMA49" s="85"/>
      <c r="NMB49" s="85"/>
      <c r="NMC49" s="85"/>
      <c r="NMD49" s="85"/>
      <c r="NME49" s="85"/>
      <c r="NMF49" s="85"/>
      <c r="NMG49" s="85"/>
      <c r="NMH49" s="85"/>
      <c r="NMI49" s="85"/>
      <c r="NMJ49" s="85"/>
      <c r="NMK49" s="85"/>
      <c r="NML49" s="85"/>
      <c r="NMM49" s="85"/>
      <c r="NMN49" s="85"/>
      <c r="NMO49" s="85"/>
      <c r="NMP49" s="85"/>
      <c r="NMQ49" s="85"/>
      <c r="NMR49" s="85"/>
      <c r="NMS49" s="85"/>
      <c r="NMT49" s="85"/>
      <c r="NMU49" s="85"/>
      <c r="NMV49" s="85"/>
      <c r="NMW49" s="85"/>
      <c r="NMX49" s="85"/>
      <c r="NMY49" s="85"/>
      <c r="NMZ49" s="85"/>
      <c r="NNA49" s="85"/>
      <c r="NNB49" s="85"/>
      <c r="NNC49" s="85"/>
      <c r="NND49" s="85"/>
      <c r="NNE49" s="85"/>
      <c r="NNF49" s="85"/>
      <c r="NNG49" s="85"/>
      <c r="NNH49" s="85"/>
      <c r="NNI49" s="85"/>
      <c r="NNJ49" s="85"/>
      <c r="NNK49" s="85"/>
      <c r="NNL49" s="85"/>
      <c r="NNM49" s="85"/>
      <c r="NNN49" s="85"/>
      <c r="NNO49" s="85"/>
      <c r="NNP49" s="85"/>
      <c r="NNQ49" s="85"/>
      <c r="NNR49" s="85"/>
      <c r="NNS49" s="85"/>
      <c r="NNT49" s="85"/>
      <c r="NNU49" s="85"/>
      <c r="NNV49" s="85"/>
      <c r="NNW49" s="85"/>
      <c r="NNX49" s="85"/>
      <c r="NNY49" s="85"/>
      <c r="NNZ49" s="85"/>
      <c r="NOA49" s="85"/>
      <c r="NOB49" s="85"/>
      <c r="NOC49" s="85"/>
      <c r="NOD49" s="85"/>
      <c r="NOE49" s="85"/>
      <c r="NOF49" s="85"/>
      <c r="NOG49" s="85"/>
      <c r="NOH49" s="85"/>
      <c r="NOI49" s="85"/>
      <c r="NOJ49" s="85"/>
      <c r="NOK49" s="85"/>
      <c r="NOL49" s="85"/>
      <c r="NOM49" s="85"/>
      <c r="NON49" s="85"/>
      <c r="NOO49" s="85"/>
      <c r="NOP49" s="85"/>
      <c r="NOQ49" s="85"/>
      <c r="NOR49" s="85"/>
      <c r="NOS49" s="85"/>
      <c r="NOT49" s="85"/>
      <c r="NOU49" s="85"/>
      <c r="NOV49" s="85"/>
      <c r="NOW49" s="85"/>
      <c r="NOX49" s="85"/>
      <c r="NOY49" s="85"/>
      <c r="NOZ49" s="85"/>
      <c r="NPA49" s="85"/>
      <c r="NPB49" s="85"/>
      <c r="NPC49" s="85"/>
      <c r="NPD49" s="85"/>
      <c r="NPE49" s="85"/>
      <c r="NPF49" s="85"/>
      <c r="NPG49" s="85"/>
      <c r="NPH49" s="85"/>
      <c r="NPI49" s="85"/>
      <c r="NPJ49" s="85"/>
      <c r="NPK49" s="85"/>
      <c r="NPL49" s="85"/>
      <c r="NPM49" s="85"/>
      <c r="NPN49" s="85"/>
      <c r="NPO49" s="85"/>
      <c r="NPP49" s="85"/>
      <c r="NPQ49" s="85"/>
      <c r="NPR49" s="85"/>
      <c r="NPS49" s="85"/>
      <c r="NPT49" s="85"/>
      <c r="NPU49" s="85"/>
      <c r="NPV49" s="85"/>
      <c r="NPW49" s="85"/>
      <c r="NPX49" s="85"/>
      <c r="NPY49" s="85"/>
      <c r="NPZ49" s="85"/>
      <c r="NQA49" s="85"/>
      <c r="NQB49" s="85"/>
      <c r="NQC49" s="85"/>
      <c r="NQD49" s="85"/>
      <c r="NQE49" s="85"/>
      <c r="NQF49" s="85"/>
      <c r="NQG49" s="85"/>
      <c r="NQH49" s="85"/>
      <c r="NQI49" s="85"/>
      <c r="NQJ49" s="85"/>
      <c r="NQK49" s="85"/>
      <c r="NQL49" s="85"/>
      <c r="NQM49" s="85"/>
      <c r="NQN49" s="85"/>
      <c r="NQO49" s="85"/>
      <c r="NQP49" s="85"/>
      <c r="NQQ49" s="85"/>
      <c r="NQR49" s="85"/>
      <c r="NQS49" s="85"/>
      <c r="NQT49" s="85"/>
      <c r="NQU49" s="85"/>
      <c r="NQV49" s="85"/>
      <c r="NQW49" s="85"/>
      <c r="NQX49" s="85"/>
      <c r="NQY49" s="85"/>
      <c r="NQZ49" s="85"/>
      <c r="NRA49" s="85"/>
      <c r="NRB49" s="85"/>
      <c r="NRC49" s="85"/>
      <c r="NRD49" s="85"/>
      <c r="NRE49" s="85"/>
      <c r="NRF49" s="85"/>
      <c r="NRG49" s="85"/>
      <c r="NRH49" s="85"/>
      <c r="NRI49" s="85"/>
      <c r="NRJ49" s="85"/>
      <c r="NRK49" s="85"/>
      <c r="NRL49" s="85"/>
      <c r="NRM49" s="85"/>
      <c r="NRN49" s="85"/>
      <c r="NRO49" s="85"/>
      <c r="NRP49" s="85"/>
      <c r="NRQ49" s="85"/>
      <c r="NRR49" s="85"/>
      <c r="NRS49" s="85"/>
      <c r="NRT49" s="85"/>
      <c r="NRU49" s="85"/>
      <c r="NRV49" s="85"/>
      <c r="NRW49" s="85"/>
      <c r="NRX49" s="85"/>
      <c r="NRY49" s="85"/>
      <c r="NRZ49" s="85"/>
      <c r="NSA49" s="85"/>
      <c r="NSB49" s="85"/>
      <c r="NSC49" s="85"/>
      <c r="NSD49" s="85"/>
      <c r="NSE49" s="85"/>
      <c r="NSF49" s="85"/>
      <c r="NSG49" s="85"/>
      <c r="NSH49" s="85"/>
      <c r="NSI49" s="85"/>
      <c r="NSJ49" s="85"/>
      <c r="NSK49" s="85"/>
      <c r="NSL49" s="85"/>
      <c r="NSM49" s="85"/>
      <c r="NSN49" s="85"/>
      <c r="NSO49" s="85"/>
      <c r="NSP49" s="85"/>
      <c r="NSQ49" s="85"/>
      <c r="NSR49" s="85"/>
      <c r="NSS49" s="85"/>
      <c r="NST49" s="85"/>
      <c r="NSU49" s="85"/>
      <c r="NSV49" s="85"/>
      <c r="NSW49" s="85"/>
      <c r="NSX49" s="85"/>
      <c r="NSY49" s="85"/>
      <c r="NSZ49" s="85"/>
      <c r="NTA49" s="85"/>
      <c r="NTB49" s="85"/>
      <c r="NTC49" s="85"/>
      <c r="NTD49" s="85"/>
      <c r="NTE49" s="85"/>
      <c r="NTF49" s="85"/>
      <c r="NTG49" s="85"/>
      <c r="NTH49" s="85"/>
      <c r="NTI49" s="85"/>
      <c r="NTJ49" s="85"/>
      <c r="NTK49" s="85"/>
      <c r="NTL49" s="85"/>
      <c r="NTM49" s="85"/>
      <c r="NTN49" s="85"/>
      <c r="NTO49" s="85"/>
      <c r="NTP49" s="85"/>
      <c r="NTQ49" s="85"/>
      <c r="NTR49" s="85"/>
      <c r="NTS49" s="85"/>
      <c r="NTT49" s="85"/>
      <c r="NTU49" s="85"/>
      <c r="NTV49" s="85"/>
      <c r="NTW49" s="85"/>
      <c r="NTX49" s="85"/>
      <c r="NTY49" s="85"/>
      <c r="NTZ49" s="85"/>
      <c r="NUA49" s="85"/>
      <c r="NUB49" s="85"/>
      <c r="NUC49" s="85"/>
      <c r="NUD49" s="85"/>
      <c r="NUE49" s="85"/>
      <c r="NUF49" s="85"/>
      <c r="NUG49" s="85"/>
      <c r="NUH49" s="85"/>
      <c r="NUI49" s="85"/>
      <c r="NUJ49" s="85"/>
      <c r="NUK49" s="85"/>
      <c r="NUL49" s="85"/>
      <c r="NUM49" s="85"/>
      <c r="NUN49" s="85"/>
      <c r="NUO49" s="85"/>
      <c r="NUP49" s="85"/>
      <c r="NUQ49" s="85"/>
      <c r="NUR49" s="85"/>
      <c r="NUS49" s="85"/>
      <c r="NUT49" s="85"/>
      <c r="NUU49" s="85"/>
      <c r="NUV49" s="85"/>
      <c r="NUW49" s="85"/>
      <c r="NUX49" s="85"/>
      <c r="NUY49" s="85"/>
      <c r="NUZ49" s="85"/>
      <c r="NVA49" s="85"/>
      <c r="NVB49" s="85"/>
      <c r="NVC49" s="85"/>
      <c r="NVD49" s="85"/>
      <c r="NVE49" s="85"/>
      <c r="NVF49" s="85"/>
      <c r="NVG49" s="85"/>
      <c r="NVH49" s="85"/>
      <c r="NVI49" s="85"/>
      <c r="NVJ49" s="85"/>
      <c r="NVK49" s="85"/>
      <c r="NVL49" s="85"/>
      <c r="NVM49" s="85"/>
      <c r="NVN49" s="85"/>
      <c r="NVO49" s="85"/>
      <c r="NVP49" s="85"/>
      <c r="NVQ49" s="85"/>
      <c r="NVR49" s="85"/>
      <c r="NVS49" s="85"/>
      <c r="NVT49" s="85"/>
      <c r="NVU49" s="85"/>
      <c r="NVV49" s="85"/>
      <c r="NVW49" s="85"/>
      <c r="NVX49" s="85"/>
      <c r="NVY49" s="85"/>
      <c r="NVZ49" s="85"/>
      <c r="NWA49" s="85"/>
      <c r="NWB49" s="85"/>
      <c r="NWC49" s="85"/>
      <c r="NWD49" s="85"/>
      <c r="NWE49" s="85"/>
      <c r="NWF49" s="85"/>
      <c r="NWG49" s="85"/>
      <c r="NWH49" s="85"/>
      <c r="NWI49" s="85"/>
      <c r="NWJ49" s="85"/>
      <c r="NWK49" s="85"/>
      <c r="NWL49" s="85"/>
      <c r="NWM49" s="85"/>
      <c r="NWN49" s="85"/>
      <c r="NWO49" s="85"/>
      <c r="NWP49" s="85"/>
      <c r="NWQ49" s="85"/>
      <c r="NWR49" s="85"/>
      <c r="NWS49" s="85"/>
      <c r="NWT49" s="85"/>
      <c r="NWU49" s="85"/>
      <c r="NWV49" s="85"/>
      <c r="NWW49" s="85"/>
      <c r="NWX49" s="85"/>
      <c r="NWY49" s="85"/>
      <c r="NWZ49" s="85"/>
      <c r="NXA49" s="85"/>
      <c r="NXB49" s="85"/>
      <c r="NXC49" s="85"/>
      <c r="NXD49" s="85"/>
      <c r="NXE49" s="85"/>
      <c r="NXF49" s="85"/>
      <c r="NXG49" s="85"/>
      <c r="NXH49" s="85"/>
      <c r="NXI49" s="85"/>
      <c r="NXJ49" s="85"/>
      <c r="NXK49" s="85"/>
      <c r="NXL49" s="85"/>
      <c r="NXM49" s="85"/>
      <c r="NXN49" s="85"/>
      <c r="NXO49" s="85"/>
      <c r="NXP49" s="85"/>
      <c r="NXQ49" s="85"/>
      <c r="NXR49" s="85"/>
      <c r="NXS49" s="85"/>
      <c r="NXT49" s="85"/>
      <c r="NXU49" s="85"/>
      <c r="NXV49" s="85"/>
      <c r="NXW49" s="85"/>
      <c r="NXX49" s="85"/>
      <c r="NXY49" s="85"/>
      <c r="NXZ49" s="85"/>
      <c r="NYA49" s="85"/>
      <c r="NYB49" s="85"/>
      <c r="NYC49" s="85"/>
      <c r="NYD49" s="85"/>
      <c r="NYE49" s="85"/>
      <c r="NYF49" s="85"/>
      <c r="NYG49" s="85"/>
      <c r="NYH49" s="85"/>
      <c r="NYI49" s="85"/>
      <c r="NYJ49" s="85"/>
      <c r="NYK49" s="85"/>
      <c r="NYL49" s="85"/>
      <c r="NYM49" s="85"/>
      <c r="NYN49" s="85"/>
      <c r="NYO49" s="85"/>
      <c r="NYP49" s="85"/>
      <c r="NYQ49" s="85"/>
      <c r="NYR49" s="85"/>
      <c r="NYS49" s="85"/>
      <c r="NYT49" s="85"/>
      <c r="NYU49" s="85"/>
      <c r="NYV49" s="85"/>
      <c r="NYW49" s="85"/>
      <c r="NYX49" s="85"/>
      <c r="NYY49" s="85"/>
      <c r="NYZ49" s="85"/>
      <c r="NZA49" s="85"/>
      <c r="NZB49" s="85"/>
      <c r="NZC49" s="85"/>
      <c r="NZD49" s="85"/>
      <c r="NZE49" s="85"/>
      <c r="NZF49" s="85"/>
      <c r="NZG49" s="85"/>
      <c r="NZH49" s="85"/>
      <c r="NZI49" s="85"/>
      <c r="NZJ49" s="85"/>
      <c r="NZK49" s="85"/>
      <c r="NZL49" s="85"/>
      <c r="NZM49" s="85"/>
      <c r="NZN49" s="85"/>
      <c r="NZO49" s="85"/>
      <c r="NZP49" s="85"/>
      <c r="NZQ49" s="85"/>
      <c r="NZR49" s="85"/>
      <c r="NZS49" s="85"/>
      <c r="NZT49" s="85"/>
      <c r="NZU49" s="85"/>
      <c r="NZV49" s="85"/>
      <c r="NZW49" s="85"/>
      <c r="NZX49" s="85"/>
      <c r="NZY49" s="85"/>
      <c r="NZZ49" s="85"/>
      <c r="OAA49" s="85"/>
      <c r="OAB49" s="85"/>
      <c r="OAC49" s="85"/>
      <c r="OAD49" s="85"/>
      <c r="OAE49" s="85"/>
      <c r="OAF49" s="85"/>
      <c r="OAG49" s="85"/>
      <c r="OAH49" s="85"/>
      <c r="OAI49" s="85"/>
      <c r="OAJ49" s="85"/>
      <c r="OAK49" s="85"/>
      <c r="OAL49" s="85"/>
      <c r="OAM49" s="85"/>
      <c r="OAN49" s="85"/>
      <c r="OAO49" s="85"/>
      <c r="OAP49" s="85"/>
      <c r="OAQ49" s="85"/>
      <c r="OAR49" s="85"/>
      <c r="OAS49" s="85"/>
      <c r="OAT49" s="85"/>
      <c r="OAU49" s="85"/>
      <c r="OAV49" s="85"/>
      <c r="OAW49" s="85"/>
      <c r="OAX49" s="85"/>
      <c r="OAY49" s="85"/>
      <c r="OAZ49" s="85"/>
      <c r="OBA49" s="85"/>
      <c r="OBB49" s="85"/>
      <c r="OBC49" s="85"/>
      <c r="OBD49" s="85"/>
      <c r="OBE49" s="85"/>
      <c r="OBF49" s="85"/>
      <c r="OBG49" s="85"/>
      <c r="OBH49" s="85"/>
      <c r="OBI49" s="85"/>
      <c r="OBJ49" s="85"/>
      <c r="OBK49" s="85"/>
      <c r="OBL49" s="85"/>
      <c r="OBM49" s="85"/>
      <c r="OBN49" s="85"/>
      <c r="OBO49" s="85"/>
      <c r="OBP49" s="85"/>
      <c r="OBQ49" s="85"/>
      <c r="OBR49" s="85"/>
      <c r="OBS49" s="85"/>
      <c r="OBT49" s="85"/>
      <c r="OBU49" s="85"/>
      <c r="OBV49" s="85"/>
      <c r="OBW49" s="85"/>
      <c r="OBX49" s="85"/>
      <c r="OBY49" s="85"/>
      <c r="OBZ49" s="85"/>
      <c r="OCA49" s="85"/>
      <c r="OCB49" s="85"/>
      <c r="OCC49" s="85"/>
      <c r="OCD49" s="85"/>
      <c r="OCE49" s="85"/>
      <c r="OCF49" s="85"/>
      <c r="OCG49" s="85"/>
      <c r="OCH49" s="85"/>
      <c r="OCI49" s="85"/>
      <c r="OCJ49" s="85"/>
      <c r="OCK49" s="85"/>
      <c r="OCL49" s="85"/>
      <c r="OCM49" s="85"/>
      <c r="OCN49" s="85"/>
      <c r="OCO49" s="85"/>
      <c r="OCP49" s="85"/>
      <c r="OCQ49" s="85"/>
      <c r="OCR49" s="85"/>
      <c r="OCS49" s="85"/>
      <c r="OCT49" s="85"/>
      <c r="OCU49" s="85"/>
      <c r="OCV49" s="85"/>
      <c r="OCW49" s="85"/>
      <c r="OCX49" s="85"/>
      <c r="OCY49" s="85"/>
      <c r="OCZ49" s="85"/>
      <c r="ODA49" s="85"/>
      <c r="ODB49" s="85"/>
      <c r="ODC49" s="85"/>
      <c r="ODD49" s="85"/>
      <c r="ODE49" s="85"/>
      <c r="ODF49" s="85"/>
      <c r="ODG49" s="85"/>
      <c r="ODH49" s="85"/>
      <c r="ODI49" s="85"/>
      <c r="ODJ49" s="85"/>
      <c r="ODK49" s="85"/>
      <c r="ODL49" s="85"/>
      <c r="ODM49" s="85"/>
      <c r="ODN49" s="85"/>
      <c r="ODO49" s="85"/>
      <c r="ODP49" s="85"/>
      <c r="ODQ49" s="85"/>
      <c r="ODR49" s="85"/>
      <c r="ODS49" s="85"/>
      <c r="ODT49" s="85"/>
      <c r="ODU49" s="85"/>
      <c r="ODV49" s="85"/>
      <c r="ODW49" s="85"/>
      <c r="ODX49" s="85"/>
      <c r="ODY49" s="85"/>
      <c r="ODZ49" s="85"/>
      <c r="OEA49" s="85"/>
      <c r="OEB49" s="85"/>
      <c r="OEC49" s="85"/>
      <c r="OED49" s="85"/>
      <c r="OEE49" s="85"/>
      <c r="OEF49" s="85"/>
      <c r="OEG49" s="85"/>
      <c r="OEH49" s="85"/>
      <c r="OEI49" s="85"/>
      <c r="OEJ49" s="85"/>
      <c r="OEK49" s="85"/>
      <c r="OEL49" s="85"/>
      <c r="OEM49" s="85"/>
      <c r="OEN49" s="85"/>
      <c r="OEO49" s="85"/>
      <c r="OEP49" s="85"/>
      <c r="OEQ49" s="85"/>
      <c r="OER49" s="85"/>
      <c r="OES49" s="85"/>
      <c r="OET49" s="85"/>
      <c r="OEU49" s="85"/>
      <c r="OEV49" s="85"/>
      <c r="OEW49" s="85"/>
      <c r="OEX49" s="85"/>
      <c r="OEY49" s="85"/>
      <c r="OEZ49" s="85"/>
      <c r="OFA49" s="85"/>
      <c r="OFB49" s="85"/>
      <c r="OFC49" s="85"/>
      <c r="OFD49" s="85"/>
      <c r="OFE49" s="85"/>
      <c r="OFF49" s="85"/>
      <c r="OFG49" s="85"/>
      <c r="OFH49" s="85"/>
      <c r="OFI49" s="85"/>
      <c r="OFJ49" s="85"/>
      <c r="OFK49" s="85"/>
      <c r="OFL49" s="85"/>
      <c r="OFM49" s="85"/>
      <c r="OFN49" s="85"/>
      <c r="OFO49" s="85"/>
      <c r="OFP49" s="85"/>
      <c r="OFQ49" s="85"/>
      <c r="OFR49" s="85"/>
      <c r="OFS49" s="85"/>
      <c r="OFT49" s="85"/>
      <c r="OFU49" s="85"/>
      <c r="OFV49" s="85"/>
      <c r="OFW49" s="85"/>
      <c r="OFX49" s="85"/>
      <c r="OFY49" s="85"/>
      <c r="OFZ49" s="85"/>
      <c r="OGA49" s="85"/>
      <c r="OGB49" s="85"/>
      <c r="OGC49" s="85"/>
      <c r="OGD49" s="85"/>
      <c r="OGE49" s="85"/>
      <c r="OGF49" s="85"/>
      <c r="OGG49" s="85"/>
      <c r="OGH49" s="85"/>
      <c r="OGI49" s="85"/>
      <c r="OGJ49" s="85"/>
      <c r="OGK49" s="85"/>
      <c r="OGL49" s="85"/>
      <c r="OGM49" s="85"/>
      <c r="OGN49" s="85"/>
      <c r="OGO49" s="85"/>
      <c r="OGP49" s="85"/>
      <c r="OGQ49" s="85"/>
      <c r="OGR49" s="85"/>
      <c r="OGS49" s="85"/>
      <c r="OGT49" s="85"/>
      <c r="OGU49" s="85"/>
      <c r="OGV49" s="85"/>
      <c r="OGW49" s="85"/>
      <c r="OGX49" s="85"/>
      <c r="OGY49" s="85"/>
      <c r="OGZ49" s="85"/>
      <c r="OHA49" s="85"/>
      <c r="OHB49" s="85"/>
      <c r="OHC49" s="85"/>
      <c r="OHD49" s="85"/>
      <c r="OHE49" s="85"/>
      <c r="OHF49" s="85"/>
      <c r="OHG49" s="85"/>
      <c r="OHH49" s="85"/>
      <c r="OHI49" s="85"/>
      <c r="OHJ49" s="85"/>
      <c r="OHK49" s="85"/>
      <c r="OHL49" s="85"/>
      <c r="OHM49" s="85"/>
      <c r="OHN49" s="85"/>
      <c r="OHO49" s="85"/>
      <c r="OHP49" s="85"/>
      <c r="OHQ49" s="85"/>
      <c r="OHR49" s="85"/>
      <c r="OHS49" s="85"/>
      <c r="OHT49" s="85"/>
      <c r="OHU49" s="85"/>
      <c r="OHV49" s="85"/>
      <c r="OHW49" s="85"/>
      <c r="OHX49" s="85"/>
      <c r="OHY49" s="85"/>
      <c r="OHZ49" s="85"/>
      <c r="OIA49" s="85"/>
      <c r="OIB49" s="85"/>
      <c r="OIC49" s="85"/>
      <c r="OID49" s="85"/>
      <c r="OIE49" s="85"/>
      <c r="OIF49" s="85"/>
      <c r="OIG49" s="85"/>
      <c r="OIH49" s="85"/>
      <c r="OII49" s="85"/>
      <c r="OIJ49" s="85"/>
      <c r="OIK49" s="85"/>
      <c r="OIL49" s="85"/>
      <c r="OIM49" s="85"/>
      <c r="OIN49" s="85"/>
      <c r="OIO49" s="85"/>
      <c r="OIP49" s="85"/>
      <c r="OIQ49" s="85"/>
      <c r="OIR49" s="85"/>
      <c r="OIS49" s="85"/>
      <c r="OIT49" s="85"/>
      <c r="OIU49" s="85"/>
      <c r="OIV49" s="85"/>
      <c r="OIW49" s="85"/>
      <c r="OIX49" s="85"/>
      <c r="OIY49" s="85"/>
      <c r="OIZ49" s="85"/>
      <c r="OJA49" s="85"/>
      <c r="OJB49" s="85"/>
      <c r="OJC49" s="85"/>
      <c r="OJD49" s="85"/>
      <c r="OJE49" s="85"/>
      <c r="OJF49" s="85"/>
      <c r="OJG49" s="85"/>
      <c r="OJH49" s="85"/>
      <c r="OJI49" s="85"/>
      <c r="OJJ49" s="85"/>
      <c r="OJK49" s="85"/>
      <c r="OJL49" s="85"/>
      <c r="OJM49" s="85"/>
      <c r="OJN49" s="85"/>
      <c r="OJO49" s="85"/>
      <c r="OJP49" s="85"/>
      <c r="OJQ49" s="85"/>
      <c r="OJR49" s="85"/>
      <c r="OJS49" s="85"/>
      <c r="OJT49" s="85"/>
      <c r="OJU49" s="85"/>
      <c r="OJV49" s="85"/>
      <c r="OJW49" s="85"/>
      <c r="OJX49" s="85"/>
      <c r="OJY49" s="85"/>
      <c r="OJZ49" s="85"/>
      <c r="OKA49" s="85"/>
      <c r="OKB49" s="85"/>
      <c r="OKC49" s="85"/>
      <c r="OKD49" s="85"/>
      <c r="OKE49" s="85"/>
      <c r="OKF49" s="85"/>
      <c r="OKG49" s="85"/>
      <c r="OKH49" s="85"/>
      <c r="OKI49" s="85"/>
      <c r="OKJ49" s="85"/>
      <c r="OKK49" s="85"/>
      <c r="OKL49" s="85"/>
      <c r="OKM49" s="85"/>
      <c r="OKN49" s="85"/>
      <c r="OKO49" s="85"/>
      <c r="OKP49" s="85"/>
      <c r="OKQ49" s="85"/>
      <c r="OKR49" s="85"/>
      <c r="OKS49" s="85"/>
      <c r="OKT49" s="85"/>
      <c r="OKU49" s="85"/>
      <c r="OKV49" s="85"/>
      <c r="OKW49" s="85"/>
      <c r="OKX49" s="85"/>
      <c r="OKY49" s="85"/>
      <c r="OKZ49" s="85"/>
      <c r="OLA49" s="85"/>
      <c r="OLB49" s="85"/>
      <c r="OLC49" s="85"/>
      <c r="OLD49" s="85"/>
      <c r="OLE49" s="85"/>
      <c r="OLF49" s="85"/>
      <c r="OLG49" s="85"/>
      <c r="OLH49" s="85"/>
      <c r="OLI49" s="85"/>
      <c r="OLJ49" s="85"/>
      <c r="OLK49" s="85"/>
      <c r="OLL49" s="85"/>
      <c r="OLM49" s="85"/>
      <c r="OLN49" s="85"/>
      <c r="OLO49" s="85"/>
      <c r="OLP49" s="85"/>
      <c r="OLQ49" s="85"/>
      <c r="OLR49" s="85"/>
      <c r="OLS49" s="85"/>
      <c r="OLT49" s="85"/>
      <c r="OLU49" s="85"/>
      <c r="OLV49" s="85"/>
      <c r="OLW49" s="85"/>
      <c r="OLX49" s="85"/>
      <c r="OLY49" s="85"/>
      <c r="OLZ49" s="85"/>
      <c r="OMA49" s="85"/>
      <c r="OMB49" s="85"/>
      <c r="OMC49" s="85"/>
      <c r="OMD49" s="85"/>
      <c r="OME49" s="85"/>
      <c r="OMF49" s="85"/>
      <c r="OMG49" s="85"/>
      <c r="OMH49" s="85"/>
      <c r="OMI49" s="85"/>
      <c r="OMJ49" s="85"/>
      <c r="OMK49" s="85"/>
      <c r="OML49" s="85"/>
      <c r="OMM49" s="85"/>
      <c r="OMN49" s="85"/>
      <c r="OMO49" s="85"/>
      <c r="OMP49" s="85"/>
      <c r="OMQ49" s="85"/>
      <c r="OMR49" s="85"/>
      <c r="OMS49" s="85"/>
      <c r="OMT49" s="85"/>
      <c r="OMU49" s="85"/>
      <c r="OMV49" s="85"/>
      <c r="OMW49" s="85"/>
      <c r="OMX49" s="85"/>
      <c r="OMY49" s="85"/>
      <c r="OMZ49" s="85"/>
      <c r="ONA49" s="85"/>
      <c r="ONB49" s="85"/>
      <c r="ONC49" s="85"/>
      <c r="OND49" s="85"/>
      <c r="ONE49" s="85"/>
      <c r="ONF49" s="85"/>
      <c r="ONG49" s="85"/>
      <c r="ONH49" s="85"/>
      <c r="ONI49" s="85"/>
      <c r="ONJ49" s="85"/>
      <c r="ONK49" s="85"/>
      <c r="ONL49" s="85"/>
      <c r="ONM49" s="85"/>
      <c r="ONN49" s="85"/>
      <c r="ONO49" s="85"/>
      <c r="ONP49" s="85"/>
      <c r="ONQ49" s="85"/>
      <c r="ONR49" s="85"/>
      <c r="ONS49" s="85"/>
      <c r="ONT49" s="85"/>
      <c r="ONU49" s="85"/>
      <c r="ONV49" s="85"/>
      <c r="ONW49" s="85"/>
      <c r="ONX49" s="85"/>
      <c r="ONY49" s="85"/>
      <c r="ONZ49" s="85"/>
      <c r="OOA49" s="85"/>
      <c r="OOB49" s="85"/>
      <c r="OOC49" s="85"/>
      <c r="OOD49" s="85"/>
      <c r="OOE49" s="85"/>
      <c r="OOF49" s="85"/>
      <c r="OOG49" s="85"/>
      <c r="OOH49" s="85"/>
      <c r="OOI49" s="85"/>
      <c r="OOJ49" s="85"/>
      <c r="OOK49" s="85"/>
      <c r="OOL49" s="85"/>
      <c r="OOM49" s="85"/>
      <c r="OON49" s="85"/>
      <c r="OOO49" s="85"/>
      <c r="OOP49" s="85"/>
      <c r="OOQ49" s="85"/>
      <c r="OOR49" s="85"/>
      <c r="OOS49" s="85"/>
      <c r="OOT49" s="85"/>
      <c r="OOU49" s="85"/>
      <c r="OOV49" s="85"/>
      <c r="OOW49" s="85"/>
      <c r="OOX49" s="85"/>
      <c r="OOY49" s="85"/>
      <c r="OOZ49" s="85"/>
      <c r="OPA49" s="85"/>
      <c r="OPB49" s="85"/>
      <c r="OPC49" s="85"/>
      <c r="OPD49" s="85"/>
      <c r="OPE49" s="85"/>
      <c r="OPF49" s="85"/>
      <c r="OPG49" s="85"/>
      <c r="OPH49" s="85"/>
      <c r="OPI49" s="85"/>
      <c r="OPJ49" s="85"/>
      <c r="OPK49" s="85"/>
      <c r="OPL49" s="85"/>
      <c r="OPM49" s="85"/>
      <c r="OPN49" s="85"/>
      <c r="OPO49" s="85"/>
      <c r="OPP49" s="85"/>
      <c r="OPQ49" s="85"/>
      <c r="OPR49" s="85"/>
      <c r="OPS49" s="85"/>
      <c r="OPT49" s="85"/>
      <c r="OPU49" s="85"/>
      <c r="OPV49" s="85"/>
      <c r="OPW49" s="85"/>
      <c r="OPX49" s="85"/>
      <c r="OPY49" s="85"/>
      <c r="OPZ49" s="85"/>
      <c r="OQA49" s="85"/>
      <c r="OQB49" s="85"/>
      <c r="OQC49" s="85"/>
      <c r="OQD49" s="85"/>
      <c r="OQE49" s="85"/>
      <c r="OQF49" s="85"/>
      <c r="OQG49" s="85"/>
      <c r="OQH49" s="85"/>
      <c r="OQI49" s="85"/>
      <c r="OQJ49" s="85"/>
      <c r="OQK49" s="85"/>
      <c r="OQL49" s="85"/>
      <c r="OQM49" s="85"/>
      <c r="OQN49" s="85"/>
      <c r="OQO49" s="85"/>
      <c r="OQP49" s="85"/>
      <c r="OQQ49" s="85"/>
      <c r="OQR49" s="85"/>
      <c r="OQS49" s="85"/>
      <c r="OQT49" s="85"/>
      <c r="OQU49" s="85"/>
      <c r="OQV49" s="85"/>
      <c r="OQW49" s="85"/>
      <c r="OQX49" s="85"/>
      <c r="OQY49" s="85"/>
      <c r="OQZ49" s="85"/>
      <c r="ORA49" s="85"/>
      <c r="ORB49" s="85"/>
      <c r="ORC49" s="85"/>
      <c r="ORD49" s="85"/>
      <c r="ORE49" s="85"/>
      <c r="ORF49" s="85"/>
      <c r="ORG49" s="85"/>
      <c r="ORH49" s="85"/>
      <c r="ORI49" s="85"/>
      <c r="ORJ49" s="85"/>
      <c r="ORK49" s="85"/>
      <c r="ORL49" s="85"/>
      <c r="ORM49" s="85"/>
      <c r="ORN49" s="85"/>
      <c r="ORO49" s="85"/>
      <c r="ORP49" s="85"/>
      <c r="ORQ49" s="85"/>
      <c r="ORR49" s="85"/>
      <c r="ORS49" s="85"/>
      <c r="ORT49" s="85"/>
      <c r="ORU49" s="85"/>
      <c r="ORV49" s="85"/>
      <c r="ORW49" s="85"/>
      <c r="ORX49" s="85"/>
      <c r="ORY49" s="85"/>
      <c r="ORZ49" s="85"/>
      <c r="OSA49" s="85"/>
      <c r="OSB49" s="85"/>
      <c r="OSC49" s="85"/>
      <c r="OSD49" s="85"/>
      <c r="OSE49" s="85"/>
      <c r="OSF49" s="85"/>
      <c r="OSG49" s="85"/>
      <c r="OSH49" s="85"/>
      <c r="OSI49" s="85"/>
      <c r="OSJ49" s="85"/>
      <c r="OSK49" s="85"/>
      <c r="OSL49" s="85"/>
      <c r="OSM49" s="85"/>
      <c r="OSN49" s="85"/>
      <c r="OSO49" s="85"/>
      <c r="OSP49" s="85"/>
      <c r="OSQ49" s="85"/>
      <c r="OSR49" s="85"/>
      <c r="OSS49" s="85"/>
      <c r="OST49" s="85"/>
      <c r="OSU49" s="85"/>
      <c r="OSV49" s="85"/>
      <c r="OSW49" s="85"/>
      <c r="OSX49" s="85"/>
      <c r="OSY49" s="85"/>
      <c r="OSZ49" s="85"/>
      <c r="OTA49" s="85"/>
      <c r="OTB49" s="85"/>
      <c r="OTC49" s="85"/>
      <c r="OTD49" s="85"/>
      <c r="OTE49" s="85"/>
      <c r="OTF49" s="85"/>
      <c r="OTG49" s="85"/>
      <c r="OTH49" s="85"/>
      <c r="OTI49" s="85"/>
      <c r="OTJ49" s="85"/>
      <c r="OTK49" s="85"/>
      <c r="OTL49" s="85"/>
      <c r="OTM49" s="85"/>
      <c r="OTN49" s="85"/>
      <c r="OTO49" s="85"/>
      <c r="OTP49" s="85"/>
      <c r="OTQ49" s="85"/>
      <c r="OTR49" s="85"/>
      <c r="OTS49" s="85"/>
      <c r="OTT49" s="85"/>
      <c r="OTU49" s="85"/>
      <c r="OTV49" s="85"/>
      <c r="OTW49" s="85"/>
      <c r="OTX49" s="85"/>
      <c r="OTY49" s="85"/>
      <c r="OTZ49" s="85"/>
      <c r="OUA49" s="85"/>
      <c r="OUB49" s="85"/>
      <c r="OUC49" s="85"/>
      <c r="OUD49" s="85"/>
      <c r="OUE49" s="85"/>
      <c r="OUF49" s="85"/>
      <c r="OUG49" s="85"/>
      <c r="OUH49" s="85"/>
      <c r="OUI49" s="85"/>
      <c r="OUJ49" s="85"/>
      <c r="OUK49" s="85"/>
      <c r="OUL49" s="85"/>
      <c r="OUM49" s="85"/>
      <c r="OUN49" s="85"/>
      <c r="OUO49" s="85"/>
      <c r="OUP49" s="85"/>
      <c r="OUQ49" s="85"/>
      <c r="OUR49" s="85"/>
      <c r="OUS49" s="85"/>
      <c r="OUT49" s="85"/>
      <c r="OUU49" s="85"/>
      <c r="OUV49" s="85"/>
      <c r="OUW49" s="85"/>
      <c r="OUX49" s="85"/>
      <c r="OUY49" s="85"/>
      <c r="OUZ49" s="85"/>
      <c r="OVA49" s="85"/>
      <c r="OVB49" s="85"/>
      <c r="OVC49" s="85"/>
      <c r="OVD49" s="85"/>
      <c r="OVE49" s="85"/>
      <c r="OVF49" s="85"/>
      <c r="OVG49" s="85"/>
      <c r="OVH49" s="85"/>
      <c r="OVI49" s="85"/>
      <c r="OVJ49" s="85"/>
      <c r="OVK49" s="85"/>
      <c r="OVL49" s="85"/>
      <c r="OVM49" s="85"/>
      <c r="OVN49" s="85"/>
      <c r="OVO49" s="85"/>
      <c r="OVP49" s="85"/>
      <c r="OVQ49" s="85"/>
      <c r="OVR49" s="85"/>
      <c r="OVS49" s="85"/>
      <c r="OVT49" s="85"/>
      <c r="OVU49" s="85"/>
      <c r="OVV49" s="85"/>
      <c r="OVW49" s="85"/>
      <c r="OVX49" s="85"/>
      <c r="OVY49" s="85"/>
      <c r="OVZ49" s="85"/>
      <c r="OWA49" s="85"/>
      <c r="OWB49" s="85"/>
      <c r="OWC49" s="85"/>
      <c r="OWD49" s="85"/>
      <c r="OWE49" s="85"/>
      <c r="OWF49" s="85"/>
      <c r="OWG49" s="85"/>
      <c r="OWH49" s="85"/>
      <c r="OWI49" s="85"/>
      <c r="OWJ49" s="85"/>
      <c r="OWK49" s="85"/>
      <c r="OWL49" s="85"/>
      <c r="OWM49" s="85"/>
      <c r="OWN49" s="85"/>
      <c r="OWO49" s="85"/>
      <c r="OWP49" s="85"/>
      <c r="OWQ49" s="85"/>
      <c r="OWR49" s="85"/>
      <c r="OWS49" s="85"/>
      <c r="OWT49" s="85"/>
      <c r="OWU49" s="85"/>
      <c r="OWV49" s="85"/>
      <c r="OWW49" s="85"/>
      <c r="OWX49" s="85"/>
      <c r="OWY49" s="85"/>
      <c r="OWZ49" s="85"/>
      <c r="OXA49" s="85"/>
      <c r="OXB49" s="85"/>
      <c r="OXC49" s="85"/>
      <c r="OXD49" s="85"/>
      <c r="OXE49" s="85"/>
      <c r="OXF49" s="85"/>
      <c r="OXG49" s="85"/>
      <c r="OXH49" s="85"/>
      <c r="OXI49" s="85"/>
      <c r="OXJ49" s="85"/>
      <c r="OXK49" s="85"/>
      <c r="OXL49" s="85"/>
      <c r="OXM49" s="85"/>
      <c r="OXN49" s="85"/>
      <c r="OXO49" s="85"/>
      <c r="OXP49" s="85"/>
      <c r="OXQ49" s="85"/>
      <c r="OXR49" s="85"/>
      <c r="OXS49" s="85"/>
      <c r="OXT49" s="85"/>
      <c r="OXU49" s="85"/>
      <c r="OXV49" s="85"/>
      <c r="OXW49" s="85"/>
      <c r="OXX49" s="85"/>
      <c r="OXY49" s="85"/>
      <c r="OXZ49" s="85"/>
      <c r="OYA49" s="85"/>
      <c r="OYB49" s="85"/>
      <c r="OYC49" s="85"/>
      <c r="OYD49" s="85"/>
      <c r="OYE49" s="85"/>
      <c r="OYF49" s="85"/>
      <c r="OYG49" s="85"/>
      <c r="OYH49" s="85"/>
      <c r="OYI49" s="85"/>
      <c r="OYJ49" s="85"/>
      <c r="OYK49" s="85"/>
      <c r="OYL49" s="85"/>
      <c r="OYM49" s="85"/>
      <c r="OYN49" s="85"/>
      <c r="OYO49" s="85"/>
      <c r="OYP49" s="85"/>
      <c r="OYQ49" s="85"/>
      <c r="OYR49" s="85"/>
      <c r="OYS49" s="85"/>
      <c r="OYT49" s="85"/>
      <c r="OYU49" s="85"/>
      <c r="OYV49" s="85"/>
      <c r="OYW49" s="85"/>
      <c r="OYX49" s="85"/>
      <c r="OYY49" s="85"/>
      <c r="OYZ49" s="85"/>
      <c r="OZA49" s="85"/>
      <c r="OZB49" s="85"/>
      <c r="OZC49" s="85"/>
      <c r="OZD49" s="85"/>
      <c r="OZE49" s="85"/>
      <c r="OZF49" s="85"/>
      <c r="OZG49" s="85"/>
      <c r="OZH49" s="85"/>
      <c r="OZI49" s="85"/>
      <c r="OZJ49" s="85"/>
      <c r="OZK49" s="85"/>
      <c r="OZL49" s="85"/>
      <c r="OZM49" s="85"/>
      <c r="OZN49" s="85"/>
      <c r="OZO49" s="85"/>
      <c r="OZP49" s="85"/>
      <c r="OZQ49" s="85"/>
      <c r="OZR49" s="85"/>
      <c r="OZS49" s="85"/>
      <c r="OZT49" s="85"/>
      <c r="OZU49" s="85"/>
      <c r="OZV49" s="85"/>
      <c r="OZW49" s="85"/>
      <c r="OZX49" s="85"/>
      <c r="OZY49" s="85"/>
      <c r="OZZ49" s="85"/>
      <c r="PAA49" s="85"/>
      <c r="PAB49" s="85"/>
      <c r="PAC49" s="85"/>
      <c r="PAD49" s="85"/>
      <c r="PAE49" s="85"/>
      <c r="PAF49" s="85"/>
      <c r="PAG49" s="85"/>
      <c r="PAH49" s="85"/>
      <c r="PAI49" s="85"/>
      <c r="PAJ49" s="85"/>
      <c r="PAK49" s="85"/>
      <c r="PAL49" s="85"/>
      <c r="PAM49" s="85"/>
      <c r="PAN49" s="85"/>
      <c r="PAO49" s="85"/>
      <c r="PAP49" s="85"/>
      <c r="PAQ49" s="85"/>
      <c r="PAR49" s="85"/>
      <c r="PAS49" s="85"/>
      <c r="PAT49" s="85"/>
      <c r="PAU49" s="85"/>
      <c r="PAV49" s="85"/>
      <c r="PAW49" s="85"/>
      <c r="PAX49" s="85"/>
      <c r="PAY49" s="85"/>
      <c r="PAZ49" s="85"/>
      <c r="PBA49" s="85"/>
      <c r="PBB49" s="85"/>
      <c r="PBC49" s="85"/>
      <c r="PBD49" s="85"/>
      <c r="PBE49" s="85"/>
      <c r="PBF49" s="85"/>
      <c r="PBG49" s="85"/>
      <c r="PBH49" s="85"/>
      <c r="PBI49" s="85"/>
      <c r="PBJ49" s="85"/>
      <c r="PBK49" s="85"/>
      <c r="PBL49" s="85"/>
      <c r="PBM49" s="85"/>
      <c r="PBN49" s="85"/>
      <c r="PBO49" s="85"/>
      <c r="PBP49" s="85"/>
      <c r="PBQ49" s="85"/>
      <c r="PBR49" s="85"/>
      <c r="PBS49" s="85"/>
      <c r="PBT49" s="85"/>
      <c r="PBU49" s="85"/>
      <c r="PBV49" s="85"/>
      <c r="PBW49" s="85"/>
      <c r="PBX49" s="85"/>
      <c r="PBY49" s="85"/>
      <c r="PBZ49" s="85"/>
      <c r="PCA49" s="85"/>
      <c r="PCB49" s="85"/>
      <c r="PCC49" s="85"/>
      <c r="PCD49" s="85"/>
      <c r="PCE49" s="85"/>
      <c r="PCF49" s="85"/>
      <c r="PCG49" s="85"/>
      <c r="PCH49" s="85"/>
      <c r="PCI49" s="85"/>
      <c r="PCJ49" s="85"/>
      <c r="PCK49" s="85"/>
      <c r="PCL49" s="85"/>
      <c r="PCM49" s="85"/>
      <c r="PCN49" s="85"/>
      <c r="PCO49" s="85"/>
      <c r="PCP49" s="85"/>
      <c r="PCQ49" s="85"/>
      <c r="PCR49" s="85"/>
      <c r="PCS49" s="85"/>
      <c r="PCT49" s="85"/>
      <c r="PCU49" s="85"/>
      <c r="PCV49" s="85"/>
      <c r="PCW49" s="85"/>
      <c r="PCX49" s="85"/>
      <c r="PCY49" s="85"/>
      <c r="PCZ49" s="85"/>
      <c r="PDA49" s="85"/>
      <c r="PDB49" s="85"/>
      <c r="PDC49" s="85"/>
      <c r="PDD49" s="85"/>
      <c r="PDE49" s="85"/>
      <c r="PDF49" s="85"/>
      <c r="PDG49" s="85"/>
      <c r="PDH49" s="85"/>
      <c r="PDI49" s="85"/>
      <c r="PDJ49" s="85"/>
      <c r="PDK49" s="85"/>
      <c r="PDL49" s="85"/>
      <c r="PDM49" s="85"/>
      <c r="PDN49" s="85"/>
      <c r="PDO49" s="85"/>
      <c r="PDP49" s="85"/>
      <c r="PDQ49" s="85"/>
      <c r="PDR49" s="85"/>
      <c r="PDS49" s="85"/>
      <c r="PDT49" s="85"/>
      <c r="PDU49" s="85"/>
      <c r="PDV49" s="85"/>
      <c r="PDW49" s="85"/>
      <c r="PDX49" s="85"/>
      <c r="PDY49" s="85"/>
      <c r="PDZ49" s="85"/>
      <c r="PEA49" s="85"/>
      <c r="PEB49" s="85"/>
      <c r="PEC49" s="85"/>
      <c r="PED49" s="85"/>
      <c r="PEE49" s="85"/>
      <c r="PEF49" s="85"/>
      <c r="PEG49" s="85"/>
      <c r="PEH49" s="85"/>
      <c r="PEI49" s="85"/>
      <c r="PEJ49" s="85"/>
      <c r="PEK49" s="85"/>
      <c r="PEL49" s="85"/>
      <c r="PEM49" s="85"/>
      <c r="PEN49" s="85"/>
      <c r="PEO49" s="85"/>
      <c r="PEP49" s="85"/>
      <c r="PEQ49" s="85"/>
      <c r="PER49" s="85"/>
      <c r="PES49" s="85"/>
      <c r="PET49" s="85"/>
      <c r="PEU49" s="85"/>
      <c r="PEV49" s="85"/>
      <c r="PEW49" s="85"/>
      <c r="PEX49" s="85"/>
      <c r="PEY49" s="85"/>
      <c r="PEZ49" s="85"/>
      <c r="PFA49" s="85"/>
      <c r="PFB49" s="85"/>
      <c r="PFC49" s="85"/>
      <c r="PFD49" s="85"/>
      <c r="PFE49" s="85"/>
      <c r="PFF49" s="85"/>
      <c r="PFG49" s="85"/>
      <c r="PFH49" s="85"/>
      <c r="PFI49" s="85"/>
      <c r="PFJ49" s="85"/>
      <c r="PFK49" s="85"/>
      <c r="PFL49" s="85"/>
      <c r="PFM49" s="85"/>
      <c r="PFN49" s="85"/>
      <c r="PFO49" s="85"/>
      <c r="PFP49" s="85"/>
      <c r="PFQ49" s="85"/>
      <c r="PFR49" s="85"/>
      <c r="PFS49" s="85"/>
      <c r="PFT49" s="85"/>
      <c r="PFU49" s="85"/>
      <c r="PFV49" s="85"/>
      <c r="PFW49" s="85"/>
      <c r="PFX49" s="85"/>
      <c r="PFY49" s="85"/>
      <c r="PFZ49" s="85"/>
      <c r="PGA49" s="85"/>
      <c r="PGB49" s="85"/>
      <c r="PGC49" s="85"/>
      <c r="PGD49" s="85"/>
      <c r="PGE49" s="85"/>
      <c r="PGF49" s="85"/>
      <c r="PGG49" s="85"/>
      <c r="PGH49" s="85"/>
      <c r="PGI49" s="85"/>
      <c r="PGJ49" s="85"/>
      <c r="PGK49" s="85"/>
      <c r="PGL49" s="85"/>
      <c r="PGM49" s="85"/>
      <c r="PGN49" s="85"/>
      <c r="PGO49" s="85"/>
      <c r="PGP49" s="85"/>
      <c r="PGQ49" s="85"/>
      <c r="PGR49" s="85"/>
      <c r="PGS49" s="85"/>
      <c r="PGT49" s="85"/>
      <c r="PGU49" s="85"/>
      <c r="PGV49" s="85"/>
      <c r="PGW49" s="85"/>
      <c r="PGX49" s="85"/>
      <c r="PGY49" s="85"/>
      <c r="PGZ49" s="85"/>
      <c r="PHA49" s="85"/>
      <c r="PHB49" s="85"/>
      <c r="PHC49" s="85"/>
      <c r="PHD49" s="85"/>
      <c r="PHE49" s="85"/>
      <c r="PHF49" s="85"/>
      <c r="PHG49" s="85"/>
      <c r="PHH49" s="85"/>
      <c r="PHI49" s="85"/>
      <c r="PHJ49" s="85"/>
      <c r="PHK49" s="85"/>
      <c r="PHL49" s="85"/>
      <c r="PHM49" s="85"/>
      <c r="PHN49" s="85"/>
      <c r="PHO49" s="85"/>
      <c r="PHP49" s="85"/>
      <c r="PHQ49" s="85"/>
      <c r="PHR49" s="85"/>
      <c r="PHS49" s="85"/>
      <c r="PHT49" s="85"/>
      <c r="PHU49" s="85"/>
      <c r="PHV49" s="85"/>
      <c r="PHW49" s="85"/>
      <c r="PHX49" s="85"/>
      <c r="PHY49" s="85"/>
      <c r="PHZ49" s="85"/>
      <c r="PIA49" s="85"/>
      <c r="PIB49" s="85"/>
      <c r="PIC49" s="85"/>
      <c r="PID49" s="85"/>
      <c r="PIE49" s="85"/>
      <c r="PIF49" s="85"/>
      <c r="PIG49" s="85"/>
      <c r="PIH49" s="85"/>
      <c r="PII49" s="85"/>
      <c r="PIJ49" s="85"/>
      <c r="PIK49" s="85"/>
      <c r="PIL49" s="85"/>
      <c r="PIM49" s="85"/>
      <c r="PIN49" s="85"/>
      <c r="PIO49" s="85"/>
      <c r="PIP49" s="85"/>
      <c r="PIQ49" s="85"/>
      <c r="PIR49" s="85"/>
      <c r="PIS49" s="85"/>
      <c r="PIT49" s="85"/>
      <c r="PIU49" s="85"/>
      <c r="PIV49" s="85"/>
      <c r="PIW49" s="85"/>
      <c r="PIX49" s="85"/>
      <c r="PIY49" s="85"/>
      <c r="PIZ49" s="85"/>
      <c r="PJA49" s="85"/>
      <c r="PJB49" s="85"/>
      <c r="PJC49" s="85"/>
      <c r="PJD49" s="85"/>
      <c r="PJE49" s="85"/>
      <c r="PJF49" s="85"/>
      <c r="PJG49" s="85"/>
      <c r="PJH49" s="85"/>
      <c r="PJI49" s="85"/>
      <c r="PJJ49" s="85"/>
      <c r="PJK49" s="85"/>
      <c r="PJL49" s="85"/>
      <c r="PJM49" s="85"/>
      <c r="PJN49" s="85"/>
      <c r="PJO49" s="85"/>
      <c r="PJP49" s="85"/>
      <c r="PJQ49" s="85"/>
      <c r="PJR49" s="85"/>
      <c r="PJS49" s="85"/>
      <c r="PJT49" s="85"/>
      <c r="PJU49" s="85"/>
      <c r="PJV49" s="85"/>
      <c r="PJW49" s="85"/>
      <c r="PJX49" s="85"/>
      <c r="PJY49" s="85"/>
      <c r="PJZ49" s="85"/>
      <c r="PKA49" s="85"/>
      <c r="PKB49" s="85"/>
      <c r="PKC49" s="85"/>
      <c r="PKD49" s="85"/>
      <c r="PKE49" s="85"/>
      <c r="PKF49" s="85"/>
      <c r="PKG49" s="85"/>
      <c r="PKH49" s="85"/>
      <c r="PKI49" s="85"/>
      <c r="PKJ49" s="85"/>
      <c r="PKK49" s="85"/>
      <c r="PKL49" s="85"/>
      <c r="PKM49" s="85"/>
      <c r="PKN49" s="85"/>
      <c r="PKO49" s="85"/>
      <c r="PKP49" s="85"/>
      <c r="PKQ49" s="85"/>
      <c r="PKR49" s="85"/>
      <c r="PKS49" s="85"/>
      <c r="PKT49" s="85"/>
      <c r="PKU49" s="85"/>
      <c r="PKV49" s="85"/>
      <c r="PKW49" s="85"/>
      <c r="PKX49" s="85"/>
      <c r="PKY49" s="85"/>
      <c r="PKZ49" s="85"/>
      <c r="PLA49" s="85"/>
      <c r="PLB49" s="85"/>
      <c r="PLC49" s="85"/>
      <c r="PLD49" s="85"/>
      <c r="PLE49" s="85"/>
      <c r="PLF49" s="85"/>
      <c r="PLG49" s="85"/>
      <c r="PLH49" s="85"/>
      <c r="PLI49" s="85"/>
      <c r="PLJ49" s="85"/>
      <c r="PLK49" s="85"/>
      <c r="PLL49" s="85"/>
      <c r="PLM49" s="85"/>
      <c r="PLN49" s="85"/>
      <c r="PLO49" s="85"/>
      <c r="PLP49" s="85"/>
      <c r="PLQ49" s="85"/>
      <c r="PLR49" s="85"/>
      <c r="PLS49" s="85"/>
      <c r="PLT49" s="85"/>
      <c r="PLU49" s="85"/>
      <c r="PLV49" s="85"/>
      <c r="PLW49" s="85"/>
      <c r="PLX49" s="85"/>
      <c r="PLY49" s="85"/>
      <c r="PLZ49" s="85"/>
      <c r="PMA49" s="85"/>
      <c r="PMB49" s="85"/>
      <c r="PMC49" s="85"/>
      <c r="PMD49" s="85"/>
      <c r="PME49" s="85"/>
      <c r="PMF49" s="85"/>
      <c r="PMG49" s="85"/>
      <c r="PMH49" s="85"/>
      <c r="PMI49" s="85"/>
      <c r="PMJ49" s="85"/>
      <c r="PMK49" s="85"/>
      <c r="PML49" s="85"/>
      <c r="PMM49" s="85"/>
      <c r="PMN49" s="85"/>
      <c r="PMO49" s="85"/>
      <c r="PMP49" s="85"/>
      <c r="PMQ49" s="85"/>
      <c r="PMR49" s="85"/>
      <c r="PMS49" s="85"/>
      <c r="PMT49" s="85"/>
      <c r="PMU49" s="85"/>
      <c r="PMV49" s="85"/>
      <c r="PMW49" s="85"/>
      <c r="PMX49" s="85"/>
      <c r="PMY49" s="85"/>
      <c r="PMZ49" s="85"/>
      <c r="PNA49" s="85"/>
      <c r="PNB49" s="85"/>
      <c r="PNC49" s="85"/>
      <c r="PND49" s="85"/>
      <c r="PNE49" s="85"/>
      <c r="PNF49" s="85"/>
      <c r="PNG49" s="85"/>
      <c r="PNH49" s="85"/>
      <c r="PNI49" s="85"/>
      <c r="PNJ49" s="85"/>
      <c r="PNK49" s="85"/>
      <c r="PNL49" s="85"/>
      <c r="PNM49" s="85"/>
      <c r="PNN49" s="85"/>
      <c r="PNO49" s="85"/>
      <c r="PNP49" s="85"/>
      <c r="PNQ49" s="85"/>
      <c r="PNR49" s="85"/>
      <c r="PNS49" s="85"/>
      <c r="PNT49" s="85"/>
      <c r="PNU49" s="85"/>
      <c r="PNV49" s="85"/>
      <c r="PNW49" s="85"/>
      <c r="PNX49" s="85"/>
      <c r="PNY49" s="85"/>
      <c r="PNZ49" s="85"/>
      <c r="POA49" s="85"/>
      <c r="POB49" s="85"/>
      <c r="POC49" s="85"/>
      <c r="POD49" s="85"/>
      <c r="POE49" s="85"/>
      <c r="POF49" s="85"/>
      <c r="POG49" s="85"/>
      <c r="POH49" s="85"/>
      <c r="POI49" s="85"/>
      <c r="POJ49" s="85"/>
      <c r="POK49" s="85"/>
      <c r="POL49" s="85"/>
      <c r="POM49" s="85"/>
      <c r="PON49" s="85"/>
      <c r="POO49" s="85"/>
      <c r="POP49" s="85"/>
      <c r="POQ49" s="85"/>
      <c r="POR49" s="85"/>
      <c r="POS49" s="85"/>
      <c r="POT49" s="85"/>
      <c r="POU49" s="85"/>
      <c r="POV49" s="85"/>
      <c r="POW49" s="85"/>
      <c r="POX49" s="85"/>
      <c r="POY49" s="85"/>
      <c r="POZ49" s="85"/>
      <c r="PPA49" s="85"/>
      <c r="PPB49" s="85"/>
      <c r="PPC49" s="85"/>
      <c r="PPD49" s="85"/>
      <c r="PPE49" s="85"/>
      <c r="PPF49" s="85"/>
      <c r="PPG49" s="85"/>
      <c r="PPH49" s="85"/>
      <c r="PPI49" s="85"/>
      <c r="PPJ49" s="85"/>
      <c r="PPK49" s="85"/>
      <c r="PPL49" s="85"/>
      <c r="PPM49" s="85"/>
      <c r="PPN49" s="85"/>
      <c r="PPO49" s="85"/>
      <c r="PPP49" s="85"/>
      <c r="PPQ49" s="85"/>
      <c r="PPR49" s="85"/>
      <c r="PPS49" s="85"/>
      <c r="PPT49" s="85"/>
      <c r="PPU49" s="85"/>
      <c r="PPV49" s="85"/>
      <c r="PPW49" s="85"/>
      <c r="PPX49" s="85"/>
      <c r="PPY49" s="85"/>
      <c r="PPZ49" s="85"/>
      <c r="PQA49" s="85"/>
      <c r="PQB49" s="85"/>
      <c r="PQC49" s="85"/>
      <c r="PQD49" s="85"/>
      <c r="PQE49" s="85"/>
      <c r="PQF49" s="85"/>
      <c r="PQG49" s="85"/>
      <c r="PQH49" s="85"/>
      <c r="PQI49" s="85"/>
      <c r="PQJ49" s="85"/>
      <c r="PQK49" s="85"/>
      <c r="PQL49" s="85"/>
      <c r="PQM49" s="85"/>
      <c r="PQN49" s="85"/>
      <c r="PQO49" s="85"/>
      <c r="PQP49" s="85"/>
      <c r="PQQ49" s="85"/>
      <c r="PQR49" s="85"/>
      <c r="PQS49" s="85"/>
      <c r="PQT49" s="85"/>
      <c r="PQU49" s="85"/>
      <c r="PQV49" s="85"/>
      <c r="PQW49" s="85"/>
      <c r="PQX49" s="85"/>
      <c r="PQY49" s="85"/>
      <c r="PQZ49" s="85"/>
      <c r="PRA49" s="85"/>
      <c r="PRB49" s="85"/>
      <c r="PRC49" s="85"/>
      <c r="PRD49" s="85"/>
      <c r="PRE49" s="85"/>
      <c r="PRF49" s="85"/>
      <c r="PRG49" s="85"/>
      <c r="PRH49" s="85"/>
      <c r="PRI49" s="85"/>
      <c r="PRJ49" s="85"/>
      <c r="PRK49" s="85"/>
      <c r="PRL49" s="85"/>
      <c r="PRM49" s="85"/>
      <c r="PRN49" s="85"/>
      <c r="PRO49" s="85"/>
      <c r="PRP49" s="85"/>
      <c r="PRQ49" s="85"/>
      <c r="PRR49" s="85"/>
      <c r="PRS49" s="85"/>
      <c r="PRT49" s="85"/>
      <c r="PRU49" s="85"/>
      <c r="PRV49" s="85"/>
      <c r="PRW49" s="85"/>
      <c r="PRX49" s="85"/>
      <c r="PRY49" s="85"/>
      <c r="PRZ49" s="85"/>
      <c r="PSA49" s="85"/>
      <c r="PSB49" s="85"/>
      <c r="PSC49" s="85"/>
      <c r="PSD49" s="85"/>
      <c r="PSE49" s="85"/>
      <c r="PSF49" s="85"/>
      <c r="PSG49" s="85"/>
      <c r="PSH49" s="85"/>
      <c r="PSI49" s="85"/>
      <c r="PSJ49" s="85"/>
      <c r="PSK49" s="85"/>
      <c r="PSL49" s="85"/>
      <c r="PSM49" s="85"/>
      <c r="PSN49" s="85"/>
      <c r="PSO49" s="85"/>
      <c r="PSP49" s="85"/>
      <c r="PSQ49" s="85"/>
      <c r="PSR49" s="85"/>
      <c r="PSS49" s="85"/>
      <c r="PST49" s="85"/>
      <c r="PSU49" s="85"/>
      <c r="PSV49" s="85"/>
      <c r="PSW49" s="85"/>
      <c r="PSX49" s="85"/>
      <c r="PSY49" s="85"/>
      <c r="PSZ49" s="85"/>
      <c r="PTA49" s="85"/>
      <c r="PTB49" s="85"/>
      <c r="PTC49" s="85"/>
      <c r="PTD49" s="85"/>
      <c r="PTE49" s="85"/>
      <c r="PTF49" s="85"/>
      <c r="PTG49" s="85"/>
      <c r="PTH49" s="85"/>
      <c r="PTI49" s="85"/>
      <c r="PTJ49" s="85"/>
      <c r="PTK49" s="85"/>
      <c r="PTL49" s="85"/>
      <c r="PTM49" s="85"/>
      <c r="PTN49" s="85"/>
      <c r="PTO49" s="85"/>
      <c r="PTP49" s="85"/>
      <c r="PTQ49" s="85"/>
      <c r="PTR49" s="85"/>
      <c r="PTS49" s="85"/>
      <c r="PTT49" s="85"/>
      <c r="PTU49" s="85"/>
      <c r="PTV49" s="85"/>
      <c r="PTW49" s="85"/>
      <c r="PTX49" s="85"/>
      <c r="PTY49" s="85"/>
      <c r="PTZ49" s="85"/>
      <c r="PUA49" s="85"/>
      <c r="PUB49" s="85"/>
      <c r="PUC49" s="85"/>
      <c r="PUD49" s="85"/>
      <c r="PUE49" s="85"/>
      <c r="PUF49" s="85"/>
      <c r="PUG49" s="85"/>
      <c r="PUH49" s="85"/>
      <c r="PUI49" s="85"/>
      <c r="PUJ49" s="85"/>
      <c r="PUK49" s="85"/>
      <c r="PUL49" s="85"/>
      <c r="PUM49" s="85"/>
      <c r="PUN49" s="85"/>
      <c r="PUO49" s="85"/>
      <c r="PUP49" s="85"/>
      <c r="PUQ49" s="85"/>
      <c r="PUR49" s="85"/>
      <c r="PUS49" s="85"/>
      <c r="PUT49" s="85"/>
      <c r="PUU49" s="85"/>
      <c r="PUV49" s="85"/>
      <c r="PUW49" s="85"/>
      <c r="PUX49" s="85"/>
      <c r="PUY49" s="85"/>
      <c r="PUZ49" s="85"/>
      <c r="PVA49" s="85"/>
      <c r="PVB49" s="85"/>
      <c r="PVC49" s="85"/>
      <c r="PVD49" s="85"/>
      <c r="PVE49" s="85"/>
      <c r="PVF49" s="85"/>
      <c r="PVG49" s="85"/>
      <c r="PVH49" s="85"/>
      <c r="PVI49" s="85"/>
      <c r="PVJ49" s="85"/>
      <c r="PVK49" s="85"/>
      <c r="PVL49" s="85"/>
      <c r="PVM49" s="85"/>
      <c r="PVN49" s="85"/>
      <c r="PVO49" s="85"/>
      <c r="PVP49" s="85"/>
      <c r="PVQ49" s="85"/>
      <c r="PVR49" s="85"/>
      <c r="PVS49" s="85"/>
      <c r="PVT49" s="85"/>
      <c r="PVU49" s="85"/>
      <c r="PVV49" s="85"/>
      <c r="PVW49" s="85"/>
      <c r="PVX49" s="85"/>
      <c r="PVY49" s="85"/>
      <c r="PVZ49" s="85"/>
      <c r="PWA49" s="85"/>
      <c r="PWB49" s="85"/>
      <c r="PWC49" s="85"/>
      <c r="PWD49" s="85"/>
      <c r="PWE49" s="85"/>
      <c r="PWF49" s="85"/>
      <c r="PWG49" s="85"/>
      <c r="PWH49" s="85"/>
      <c r="PWI49" s="85"/>
      <c r="PWJ49" s="85"/>
      <c r="PWK49" s="85"/>
      <c r="PWL49" s="85"/>
      <c r="PWM49" s="85"/>
      <c r="PWN49" s="85"/>
      <c r="PWO49" s="85"/>
      <c r="PWP49" s="85"/>
      <c r="PWQ49" s="85"/>
      <c r="PWR49" s="85"/>
      <c r="PWS49" s="85"/>
      <c r="PWT49" s="85"/>
      <c r="PWU49" s="85"/>
      <c r="PWV49" s="85"/>
      <c r="PWW49" s="85"/>
      <c r="PWX49" s="85"/>
      <c r="PWY49" s="85"/>
      <c r="PWZ49" s="85"/>
      <c r="PXA49" s="85"/>
      <c r="PXB49" s="85"/>
      <c r="PXC49" s="85"/>
      <c r="PXD49" s="85"/>
      <c r="PXE49" s="85"/>
      <c r="PXF49" s="85"/>
      <c r="PXG49" s="85"/>
      <c r="PXH49" s="85"/>
      <c r="PXI49" s="85"/>
      <c r="PXJ49" s="85"/>
      <c r="PXK49" s="85"/>
      <c r="PXL49" s="85"/>
      <c r="PXM49" s="85"/>
      <c r="PXN49" s="85"/>
      <c r="PXO49" s="85"/>
      <c r="PXP49" s="85"/>
      <c r="PXQ49" s="85"/>
      <c r="PXR49" s="85"/>
      <c r="PXS49" s="85"/>
      <c r="PXT49" s="85"/>
      <c r="PXU49" s="85"/>
      <c r="PXV49" s="85"/>
      <c r="PXW49" s="85"/>
      <c r="PXX49" s="85"/>
      <c r="PXY49" s="85"/>
      <c r="PXZ49" s="85"/>
      <c r="PYA49" s="85"/>
      <c r="PYB49" s="85"/>
      <c r="PYC49" s="85"/>
      <c r="PYD49" s="85"/>
      <c r="PYE49" s="85"/>
      <c r="PYF49" s="85"/>
      <c r="PYG49" s="85"/>
      <c r="PYH49" s="85"/>
      <c r="PYI49" s="85"/>
      <c r="PYJ49" s="85"/>
      <c r="PYK49" s="85"/>
      <c r="PYL49" s="85"/>
      <c r="PYM49" s="85"/>
      <c r="PYN49" s="85"/>
      <c r="PYO49" s="85"/>
      <c r="PYP49" s="85"/>
      <c r="PYQ49" s="85"/>
      <c r="PYR49" s="85"/>
      <c r="PYS49" s="85"/>
      <c r="PYT49" s="85"/>
      <c r="PYU49" s="85"/>
      <c r="PYV49" s="85"/>
      <c r="PYW49" s="85"/>
      <c r="PYX49" s="85"/>
      <c r="PYY49" s="85"/>
      <c r="PYZ49" s="85"/>
      <c r="PZA49" s="85"/>
      <c r="PZB49" s="85"/>
      <c r="PZC49" s="85"/>
      <c r="PZD49" s="85"/>
      <c r="PZE49" s="85"/>
      <c r="PZF49" s="85"/>
      <c r="PZG49" s="85"/>
      <c r="PZH49" s="85"/>
      <c r="PZI49" s="85"/>
      <c r="PZJ49" s="85"/>
      <c r="PZK49" s="85"/>
      <c r="PZL49" s="85"/>
      <c r="PZM49" s="85"/>
      <c r="PZN49" s="85"/>
      <c r="PZO49" s="85"/>
      <c r="PZP49" s="85"/>
      <c r="PZQ49" s="85"/>
      <c r="PZR49" s="85"/>
      <c r="PZS49" s="85"/>
      <c r="PZT49" s="85"/>
      <c r="PZU49" s="85"/>
      <c r="PZV49" s="85"/>
      <c r="PZW49" s="85"/>
      <c r="PZX49" s="85"/>
      <c r="PZY49" s="85"/>
      <c r="PZZ49" s="85"/>
      <c r="QAA49" s="85"/>
      <c r="QAB49" s="85"/>
      <c r="QAC49" s="85"/>
      <c r="QAD49" s="85"/>
      <c r="QAE49" s="85"/>
      <c r="QAF49" s="85"/>
      <c r="QAG49" s="85"/>
      <c r="QAH49" s="85"/>
      <c r="QAI49" s="85"/>
      <c r="QAJ49" s="85"/>
      <c r="QAK49" s="85"/>
      <c r="QAL49" s="85"/>
      <c r="QAM49" s="85"/>
      <c r="QAN49" s="85"/>
      <c r="QAO49" s="85"/>
      <c r="QAP49" s="85"/>
      <c r="QAQ49" s="85"/>
      <c r="QAR49" s="85"/>
      <c r="QAS49" s="85"/>
      <c r="QAT49" s="85"/>
      <c r="QAU49" s="85"/>
      <c r="QAV49" s="85"/>
      <c r="QAW49" s="85"/>
      <c r="QAX49" s="85"/>
      <c r="QAY49" s="85"/>
      <c r="QAZ49" s="85"/>
      <c r="QBA49" s="85"/>
      <c r="QBB49" s="85"/>
      <c r="QBC49" s="85"/>
      <c r="QBD49" s="85"/>
      <c r="QBE49" s="85"/>
      <c r="QBF49" s="85"/>
      <c r="QBG49" s="85"/>
      <c r="QBH49" s="85"/>
      <c r="QBI49" s="85"/>
      <c r="QBJ49" s="85"/>
      <c r="QBK49" s="85"/>
      <c r="QBL49" s="85"/>
      <c r="QBM49" s="85"/>
      <c r="QBN49" s="85"/>
      <c r="QBO49" s="85"/>
      <c r="QBP49" s="85"/>
      <c r="QBQ49" s="85"/>
      <c r="QBR49" s="85"/>
      <c r="QBS49" s="85"/>
      <c r="QBT49" s="85"/>
      <c r="QBU49" s="85"/>
      <c r="QBV49" s="85"/>
      <c r="QBW49" s="85"/>
      <c r="QBX49" s="85"/>
      <c r="QBY49" s="85"/>
      <c r="QBZ49" s="85"/>
      <c r="QCA49" s="85"/>
      <c r="QCB49" s="85"/>
      <c r="QCC49" s="85"/>
      <c r="QCD49" s="85"/>
      <c r="QCE49" s="85"/>
      <c r="QCF49" s="85"/>
      <c r="QCG49" s="85"/>
      <c r="QCH49" s="85"/>
      <c r="QCI49" s="85"/>
      <c r="QCJ49" s="85"/>
      <c r="QCK49" s="85"/>
      <c r="QCL49" s="85"/>
      <c r="QCM49" s="85"/>
      <c r="QCN49" s="85"/>
      <c r="QCO49" s="85"/>
      <c r="QCP49" s="85"/>
      <c r="QCQ49" s="85"/>
      <c r="QCR49" s="85"/>
      <c r="QCS49" s="85"/>
      <c r="QCT49" s="85"/>
      <c r="QCU49" s="85"/>
      <c r="QCV49" s="85"/>
      <c r="QCW49" s="85"/>
      <c r="QCX49" s="85"/>
      <c r="QCY49" s="85"/>
      <c r="QCZ49" s="85"/>
      <c r="QDA49" s="85"/>
      <c r="QDB49" s="85"/>
      <c r="QDC49" s="85"/>
      <c r="QDD49" s="85"/>
      <c r="QDE49" s="85"/>
      <c r="QDF49" s="85"/>
      <c r="QDG49" s="85"/>
      <c r="QDH49" s="85"/>
      <c r="QDI49" s="85"/>
      <c r="QDJ49" s="85"/>
      <c r="QDK49" s="85"/>
      <c r="QDL49" s="85"/>
      <c r="QDM49" s="85"/>
      <c r="QDN49" s="85"/>
      <c r="QDO49" s="85"/>
      <c r="QDP49" s="85"/>
      <c r="QDQ49" s="85"/>
      <c r="QDR49" s="85"/>
      <c r="QDS49" s="85"/>
      <c r="QDT49" s="85"/>
      <c r="QDU49" s="85"/>
      <c r="QDV49" s="85"/>
      <c r="QDW49" s="85"/>
      <c r="QDX49" s="85"/>
      <c r="QDY49" s="85"/>
      <c r="QDZ49" s="85"/>
      <c r="QEA49" s="85"/>
      <c r="QEB49" s="85"/>
      <c r="QEC49" s="85"/>
      <c r="QED49" s="85"/>
      <c r="QEE49" s="85"/>
      <c r="QEF49" s="85"/>
      <c r="QEG49" s="85"/>
      <c r="QEH49" s="85"/>
      <c r="QEI49" s="85"/>
      <c r="QEJ49" s="85"/>
      <c r="QEK49" s="85"/>
      <c r="QEL49" s="85"/>
      <c r="QEM49" s="85"/>
      <c r="QEN49" s="85"/>
      <c r="QEO49" s="85"/>
      <c r="QEP49" s="85"/>
      <c r="QEQ49" s="85"/>
      <c r="QER49" s="85"/>
      <c r="QES49" s="85"/>
      <c r="QET49" s="85"/>
      <c r="QEU49" s="85"/>
      <c r="QEV49" s="85"/>
      <c r="QEW49" s="85"/>
      <c r="QEX49" s="85"/>
      <c r="QEY49" s="85"/>
      <c r="QEZ49" s="85"/>
      <c r="QFA49" s="85"/>
      <c r="QFB49" s="85"/>
      <c r="QFC49" s="85"/>
      <c r="QFD49" s="85"/>
      <c r="QFE49" s="85"/>
      <c r="QFF49" s="85"/>
      <c r="QFG49" s="85"/>
      <c r="QFH49" s="85"/>
      <c r="QFI49" s="85"/>
      <c r="QFJ49" s="85"/>
      <c r="QFK49" s="85"/>
      <c r="QFL49" s="85"/>
      <c r="QFM49" s="85"/>
      <c r="QFN49" s="85"/>
      <c r="QFO49" s="85"/>
      <c r="QFP49" s="85"/>
      <c r="QFQ49" s="85"/>
      <c r="QFR49" s="85"/>
      <c r="QFS49" s="85"/>
      <c r="QFT49" s="85"/>
      <c r="QFU49" s="85"/>
      <c r="QFV49" s="85"/>
      <c r="QFW49" s="85"/>
      <c r="QFX49" s="85"/>
      <c r="QFY49" s="85"/>
      <c r="QFZ49" s="85"/>
      <c r="QGA49" s="85"/>
      <c r="QGB49" s="85"/>
      <c r="QGC49" s="85"/>
      <c r="QGD49" s="85"/>
      <c r="QGE49" s="85"/>
      <c r="QGF49" s="85"/>
      <c r="QGG49" s="85"/>
      <c r="QGH49" s="85"/>
      <c r="QGI49" s="85"/>
      <c r="QGJ49" s="85"/>
      <c r="QGK49" s="85"/>
      <c r="QGL49" s="85"/>
      <c r="QGM49" s="85"/>
      <c r="QGN49" s="85"/>
      <c r="QGO49" s="85"/>
      <c r="QGP49" s="85"/>
      <c r="QGQ49" s="85"/>
      <c r="QGR49" s="85"/>
      <c r="QGS49" s="85"/>
      <c r="QGT49" s="85"/>
      <c r="QGU49" s="85"/>
      <c r="QGV49" s="85"/>
      <c r="QGW49" s="85"/>
      <c r="QGX49" s="85"/>
      <c r="QGY49" s="85"/>
      <c r="QGZ49" s="85"/>
      <c r="QHA49" s="85"/>
      <c r="QHB49" s="85"/>
      <c r="QHC49" s="85"/>
      <c r="QHD49" s="85"/>
      <c r="QHE49" s="85"/>
      <c r="QHF49" s="85"/>
      <c r="QHG49" s="85"/>
      <c r="QHH49" s="85"/>
      <c r="QHI49" s="85"/>
      <c r="QHJ49" s="85"/>
      <c r="QHK49" s="85"/>
      <c r="QHL49" s="85"/>
      <c r="QHM49" s="85"/>
      <c r="QHN49" s="85"/>
      <c r="QHO49" s="85"/>
      <c r="QHP49" s="85"/>
      <c r="QHQ49" s="85"/>
      <c r="QHR49" s="85"/>
      <c r="QHS49" s="85"/>
      <c r="QHT49" s="85"/>
      <c r="QHU49" s="85"/>
      <c r="QHV49" s="85"/>
      <c r="QHW49" s="85"/>
      <c r="QHX49" s="85"/>
      <c r="QHY49" s="85"/>
      <c r="QHZ49" s="85"/>
      <c r="QIA49" s="85"/>
      <c r="QIB49" s="85"/>
      <c r="QIC49" s="85"/>
      <c r="QID49" s="85"/>
      <c r="QIE49" s="85"/>
      <c r="QIF49" s="85"/>
      <c r="QIG49" s="85"/>
      <c r="QIH49" s="85"/>
      <c r="QII49" s="85"/>
      <c r="QIJ49" s="85"/>
      <c r="QIK49" s="85"/>
      <c r="QIL49" s="85"/>
      <c r="QIM49" s="85"/>
      <c r="QIN49" s="85"/>
      <c r="QIO49" s="85"/>
      <c r="QIP49" s="85"/>
      <c r="QIQ49" s="85"/>
      <c r="QIR49" s="85"/>
      <c r="QIS49" s="85"/>
      <c r="QIT49" s="85"/>
      <c r="QIU49" s="85"/>
      <c r="QIV49" s="85"/>
      <c r="QIW49" s="85"/>
      <c r="QIX49" s="85"/>
      <c r="QIY49" s="85"/>
      <c r="QIZ49" s="85"/>
      <c r="QJA49" s="85"/>
      <c r="QJB49" s="85"/>
      <c r="QJC49" s="85"/>
      <c r="QJD49" s="85"/>
      <c r="QJE49" s="85"/>
      <c r="QJF49" s="85"/>
      <c r="QJG49" s="85"/>
      <c r="QJH49" s="85"/>
      <c r="QJI49" s="85"/>
      <c r="QJJ49" s="85"/>
      <c r="QJK49" s="85"/>
      <c r="QJL49" s="85"/>
      <c r="QJM49" s="85"/>
      <c r="QJN49" s="85"/>
      <c r="QJO49" s="85"/>
      <c r="QJP49" s="85"/>
      <c r="QJQ49" s="85"/>
      <c r="QJR49" s="85"/>
      <c r="QJS49" s="85"/>
      <c r="QJT49" s="85"/>
      <c r="QJU49" s="85"/>
      <c r="QJV49" s="85"/>
      <c r="QJW49" s="85"/>
      <c r="QJX49" s="85"/>
      <c r="QJY49" s="85"/>
      <c r="QJZ49" s="85"/>
      <c r="QKA49" s="85"/>
      <c r="QKB49" s="85"/>
      <c r="QKC49" s="85"/>
      <c r="QKD49" s="85"/>
      <c r="QKE49" s="85"/>
      <c r="QKF49" s="85"/>
      <c r="QKG49" s="85"/>
      <c r="QKH49" s="85"/>
      <c r="QKI49" s="85"/>
      <c r="QKJ49" s="85"/>
      <c r="QKK49" s="85"/>
      <c r="QKL49" s="85"/>
      <c r="QKM49" s="85"/>
      <c r="QKN49" s="85"/>
      <c r="QKO49" s="85"/>
      <c r="QKP49" s="85"/>
      <c r="QKQ49" s="85"/>
      <c r="QKR49" s="85"/>
      <c r="QKS49" s="85"/>
      <c r="QKT49" s="85"/>
      <c r="QKU49" s="85"/>
      <c r="QKV49" s="85"/>
      <c r="QKW49" s="85"/>
      <c r="QKX49" s="85"/>
      <c r="QKY49" s="85"/>
      <c r="QKZ49" s="85"/>
      <c r="QLA49" s="85"/>
      <c r="QLB49" s="85"/>
      <c r="QLC49" s="85"/>
      <c r="QLD49" s="85"/>
      <c r="QLE49" s="85"/>
      <c r="QLF49" s="85"/>
      <c r="QLG49" s="85"/>
      <c r="QLH49" s="85"/>
      <c r="QLI49" s="85"/>
      <c r="QLJ49" s="85"/>
      <c r="QLK49" s="85"/>
      <c r="QLL49" s="85"/>
      <c r="QLM49" s="85"/>
      <c r="QLN49" s="85"/>
      <c r="QLO49" s="85"/>
      <c r="QLP49" s="85"/>
      <c r="QLQ49" s="85"/>
      <c r="QLR49" s="85"/>
      <c r="QLS49" s="85"/>
      <c r="QLT49" s="85"/>
      <c r="QLU49" s="85"/>
      <c r="QLV49" s="85"/>
      <c r="QLW49" s="85"/>
      <c r="QLX49" s="85"/>
      <c r="QLY49" s="85"/>
      <c r="QLZ49" s="85"/>
      <c r="QMA49" s="85"/>
      <c r="QMB49" s="85"/>
      <c r="QMC49" s="85"/>
      <c r="QMD49" s="85"/>
      <c r="QME49" s="85"/>
      <c r="QMF49" s="85"/>
      <c r="QMG49" s="85"/>
      <c r="QMH49" s="85"/>
      <c r="QMI49" s="85"/>
      <c r="QMJ49" s="85"/>
      <c r="QMK49" s="85"/>
      <c r="QML49" s="85"/>
      <c r="QMM49" s="85"/>
      <c r="QMN49" s="85"/>
      <c r="QMO49" s="85"/>
      <c r="QMP49" s="85"/>
      <c r="QMQ49" s="85"/>
      <c r="QMR49" s="85"/>
      <c r="QMS49" s="85"/>
      <c r="QMT49" s="85"/>
      <c r="QMU49" s="85"/>
      <c r="QMV49" s="85"/>
      <c r="QMW49" s="85"/>
      <c r="QMX49" s="85"/>
      <c r="QMY49" s="85"/>
      <c r="QMZ49" s="85"/>
      <c r="QNA49" s="85"/>
      <c r="QNB49" s="85"/>
      <c r="QNC49" s="85"/>
      <c r="QND49" s="85"/>
      <c r="QNE49" s="85"/>
      <c r="QNF49" s="85"/>
      <c r="QNG49" s="85"/>
      <c r="QNH49" s="85"/>
      <c r="QNI49" s="85"/>
      <c r="QNJ49" s="85"/>
      <c r="QNK49" s="85"/>
      <c r="QNL49" s="85"/>
      <c r="QNM49" s="85"/>
      <c r="QNN49" s="85"/>
      <c r="QNO49" s="85"/>
      <c r="QNP49" s="85"/>
      <c r="QNQ49" s="85"/>
      <c r="QNR49" s="85"/>
      <c r="QNS49" s="85"/>
      <c r="QNT49" s="85"/>
      <c r="QNU49" s="85"/>
      <c r="QNV49" s="85"/>
      <c r="QNW49" s="85"/>
      <c r="QNX49" s="85"/>
      <c r="QNY49" s="85"/>
      <c r="QNZ49" s="85"/>
      <c r="QOA49" s="85"/>
      <c r="QOB49" s="85"/>
      <c r="QOC49" s="85"/>
      <c r="QOD49" s="85"/>
      <c r="QOE49" s="85"/>
      <c r="QOF49" s="85"/>
      <c r="QOG49" s="85"/>
      <c r="QOH49" s="85"/>
      <c r="QOI49" s="85"/>
      <c r="QOJ49" s="85"/>
      <c r="QOK49" s="85"/>
      <c r="QOL49" s="85"/>
      <c r="QOM49" s="85"/>
      <c r="QON49" s="85"/>
      <c r="QOO49" s="85"/>
      <c r="QOP49" s="85"/>
      <c r="QOQ49" s="85"/>
      <c r="QOR49" s="85"/>
      <c r="QOS49" s="85"/>
      <c r="QOT49" s="85"/>
      <c r="QOU49" s="85"/>
      <c r="QOV49" s="85"/>
      <c r="QOW49" s="85"/>
      <c r="QOX49" s="85"/>
      <c r="QOY49" s="85"/>
      <c r="QOZ49" s="85"/>
      <c r="QPA49" s="85"/>
      <c r="QPB49" s="85"/>
      <c r="QPC49" s="85"/>
      <c r="QPD49" s="85"/>
      <c r="QPE49" s="85"/>
      <c r="QPF49" s="85"/>
      <c r="QPG49" s="85"/>
      <c r="QPH49" s="85"/>
      <c r="QPI49" s="85"/>
      <c r="QPJ49" s="85"/>
      <c r="QPK49" s="85"/>
      <c r="QPL49" s="85"/>
      <c r="QPM49" s="85"/>
      <c r="QPN49" s="85"/>
      <c r="QPO49" s="85"/>
      <c r="QPP49" s="85"/>
      <c r="QPQ49" s="85"/>
      <c r="QPR49" s="85"/>
      <c r="QPS49" s="85"/>
      <c r="QPT49" s="85"/>
      <c r="QPU49" s="85"/>
      <c r="QPV49" s="85"/>
      <c r="QPW49" s="85"/>
      <c r="QPX49" s="85"/>
      <c r="QPY49" s="85"/>
      <c r="QPZ49" s="85"/>
      <c r="QQA49" s="85"/>
      <c r="QQB49" s="85"/>
      <c r="QQC49" s="85"/>
      <c r="QQD49" s="85"/>
      <c r="QQE49" s="85"/>
      <c r="QQF49" s="85"/>
      <c r="QQG49" s="85"/>
      <c r="QQH49" s="85"/>
      <c r="QQI49" s="85"/>
      <c r="QQJ49" s="85"/>
      <c r="QQK49" s="85"/>
      <c r="QQL49" s="85"/>
      <c r="QQM49" s="85"/>
      <c r="QQN49" s="85"/>
      <c r="QQO49" s="85"/>
      <c r="QQP49" s="85"/>
      <c r="QQQ49" s="85"/>
      <c r="QQR49" s="85"/>
      <c r="QQS49" s="85"/>
      <c r="QQT49" s="85"/>
      <c r="QQU49" s="85"/>
      <c r="QQV49" s="85"/>
      <c r="QQW49" s="85"/>
      <c r="QQX49" s="85"/>
      <c r="QQY49" s="85"/>
      <c r="QQZ49" s="85"/>
      <c r="QRA49" s="85"/>
      <c r="QRB49" s="85"/>
      <c r="QRC49" s="85"/>
      <c r="QRD49" s="85"/>
      <c r="QRE49" s="85"/>
      <c r="QRF49" s="85"/>
      <c r="QRG49" s="85"/>
      <c r="QRH49" s="85"/>
      <c r="QRI49" s="85"/>
      <c r="QRJ49" s="85"/>
      <c r="QRK49" s="85"/>
      <c r="QRL49" s="85"/>
      <c r="QRM49" s="85"/>
      <c r="QRN49" s="85"/>
      <c r="QRO49" s="85"/>
      <c r="QRP49" s="85"/>
      <c r="QRQ49" s="85"/>
      <c r="QRR49" s="85"/>
      <c r="QRS49" s="85"/>
      <c r="QRT49" s="85"/>
      <c r="QRU49" s="85"/>
      <c r="QRV49" s="85"/>
      <c r="QRW49" s="85"/>
      <c r="QRX49" s="85"/>
      <c r="QRY49" s="85"/>
      <c r="QRZ49" s="85"/>
      <c r="QSA49" s="85"/>
      <c r="QSB49" s="85"/>
      <c r="QSC49" s="85"/>
      <c r="QSD49" s="85"/>
      <c r="QSE49" s="85"/>
      <c r="QSF49" s="85"/>
      <c r="QSG49" s="85"/>
      <c r="QSH49" s="85"/>
      <c r="QSI49" s="85"/>
      <c r="QSJ49" s="85"/>
      <c r="QSK49" s="85"/>
      <c r="QSL49" s="85"/>
      <c r="QSM49" s="85"/>
      <c r="QSN49" s="85"/>
      <c r="QSO49" s="85"/>
      <c r="QSP49" s="85"/>
      <c r="QSQ49" s="85"/>
      <c r="QSR49" s="85"/>
      <c r="QSS49" s="85"/>
      <c r="QST49" s="85"/>
      <c r="QSU49" s="85"/>
      <c r="QSV49" s="85"/>
      <c r="QSW49" s="85"/>
      <c r="QSX49" s="85"/>
      <c r="QSY49" s="85"/>
      <c r="QSZ49" s="85"/>
      <c r="QTA49" s="85"/>
      <c r="QTB49" s="85"/>
      <c r="QTC49" s="85"/>
      <c r="QTD49" s="85"/>
      <c r="QTE49" s="85"/>
      <c r="QTF49" s="85"/>
      <c r="QTG49" s="85"/>
      <c r="QTH49" s="85"/>
      <c r="QTI49" s="85"/>
      <c r="QTJ49" s="85"/>
      <c r="QTK49" s="85"/>
      <c r="QTL49" s="85"/>
      <c r="QTM49" s="85"/>
      <c r="QTN49" s="85"/>
      <c r="QTO49" s="85"/>
      <c r="QTP49" s="85"/>
      <c r="QTQ49" s="85"/>
      <c r="QTR49" s="85"/>
      <c r="QTS49" s="85"/>
      <c r="QTT49" s="85"/>
      <c r="QTU49" s="85"/>
      <c r="QTV49" s="85"/>
      <c r="QTW49" s="85"/>
      <c r="QTX49" s="85"/>
      <c r="QTY49" s="85"/>
      <c r="QTZ49" s="85"/>
      <c r="QUA49" s="85"/>
      <c r="QUB49" s="85"/>
      <c r="QUC49" s="85"/>
      <c r="QUD49" s="85"/>
      <c r="QUE49" s="85"/>
      <c r="QUF49" s="85"/>
      <c r="QUG49" s="85"/>
      <c r="QUH49" s="85"/>
      <c r="QUI49" s="85"/>
      <c r="QUJ49" s="85"/>
      <c r="QUK49" s="85"/>
      <c r="QUL49" s="85"/>
      <c r="QUM49" s="85"/>
      <c r="QUN49" s="85"/>
      <c r="QUO49" s="85"/>
      <c r="QUP49" s="85"/>
      <c r="QUQ49" s="85"/>
      <c r="QUR49" s="85"/>
      <c r="QUS49" s="85"/>
      <c r="QUT49" s="85"/>
      <c r="QUU49" s="85"/>
      <c r="QUV49" s="85"/>
      <c r="QUW49" s="85"/>
      <c r="QUX49" s="85"/>
      <c r="QUY49" s="85"/>
      <c r="QUZ49" s="85"/>
      <c r="QVA49" s="85"/>
      <c r="QVB49" s="85"/>
      <c r="QVC49" s="85"/>
      <c r="QVD49" s="85"/>
      <c r="QVE49" s="85"/>
      <c r="QVF49" s="85"/>
      <c r="QVG49" s="85"/>
      <c r="QVH49" s="85"/>
      <c r="QVI49" s="85"/>
      <c r="QVJ49" s="85"/>
      <c r="QVK49" s="85"/>
      <c r="QVL49" s="85"/>
      <c r="QVM49" s="85"/>
      <c r="QVN49" s="85"/>
      <c r="QVO49" s="85"/>
      <c r="QVP49" s="85"/>
      <c r="QVQ49" s="85"/>
      <c r="QVR49" s="85"/>
      <c r="QVS49" s="85"/>
      <c r="QVT49" s="85"/>
      <c r="QVU49" s="85"/>
      <c r="QVV49" s="85"/>
      <c r="QVW49" s="85"/>
      <c r="QVX49" s="85"/>
      <c r="QVY49" s="85"/>
      <c r="QVZ49" s="85"/>
      <c r="QWA49" s="85"/>
      <c r="QWB49" s="85"/>
      <c r="QWC49" s="85"/>
      <c r="QWD49" s="85"/>
      <c r="QWE49" s="85"/>
      <c r="QWF49" s="85"/>
      <c r="QWG49" s="85"/>
      <c r="QWH49" s="85"/>
      <c r="QWI49" s="85"/>
      <c r="QWJ49" s="85"/>
      <c r="QWK49" s="85"/>
      <c r="QWL49" s="85"/>
      <c r="QWM49" s="85"/>
      <c r="QWN49" s="85"/>
      <c r="QWO49" s="85"/>
      <c r="QWP49" s="85"/>
      <c r="QWQ49" s="85"/>
      <c r="QWR49" s="85"/>
      <c r="QWS49" s="85"/>
      <c r="QWT49" s="85"/>
      <c r="QWU49" s="85"/>
      <c r="QWV49" s="85"/>
      <c r="QWW49" s="85"/>
      <c r="QWX49" s="85"/>
      <c r="QWY49" s="85"/>
      <c r="QWZ49" s="85"/>
      <c r="QXA49" s="85"/>
      <c r="QXB49" s="85"/>
      <c r="QXC49" s="85"/>
      <c r="QXD49" s="85"/>
      <c r="QXE49" s="85"/>
      <c r="QXF49" s="85"/>
      <c r="QXG49" s="85"/>
      <c r="QXH49" s="85"/>
      <c r="QXI49" s="85"/>
      <c r="QXJ49" s="85"/>
      <c r="QXK49" s="85"/>
      <c r="QXL49" s="85"/>
      <c r="QXM49" s="85"/>
      <c r="QXN49" s="85"/>
      <c r="QXO49" s="85"/>
      <c r="QXP49" s="85"/>
      <c r="QXQ49" s="85"/>
      <c r="QXR49" s="85"/>
      <c r="QXS49" s="85"/>
      <c r="QXT49" s="85"/>
      <c r="QXU49" s="85"/>
      <c r="QXV49" s="85"/>
      <c r="QXW49" s="85"/>
      <c r="QXX49" s="85"/>
      <c r="QXY49" s="85"/>
      <c r="QXZ49" s="85"/>
      <c r="QYA49" s="85"/>
      <c r="QYB49" s="85"/>
      <c r="QYC49" s="85"/>
      <c r="QYD49" s="85"/>
      <c r="QYE49" s="85"/>
      <c r="QYF49" s="85"/>
      <c r="QYG49" s="85"/>
      <c r="QYH49" s="85"/>
      <c r="QYI49" s="85"/>
      <c r="QYJ49" s="85"/>
      <c r="QYK49" s="85"/>
      <c r="QYL49" s="85"/>
      <c r="QYM49" s="85"/>
      <c r="QYN49" s="85"/>
      <c r="QYO49" s="85"/>
      <c r="QYP49" s="85"/>
      <c r="QYQ49" s="85"/>
      <c r="QYR49" s="85"/>
      <c r="QYS49" s="85"/>
      <c r="QYT49" s="85"/>
      <c r="QYU49" s="85"/>
      <c r="QYV49" s="85"/>
      <c r="QYW49" s="85"/>
      <c r="QYX49" s="85"/>
      <c r="QYY49" s="85"/>
      <c r="QYZ49" s="85"/>
      <c r="QZA49" s="85"/>
      <c r="QZB49" s="85"/>
      <c r="QZC49" s="85"/>
      <c r="QZD49" s="85"/>
      <c r="QZE49" s="85"/>
      <c r="QZF49" s="85"/>
      <c r="QZG49" s="85"/>
      <c r="QZH49" s="85"/>
      <c r="QZI49" s="85"/>
      <c r="QZJ49" s="85"/>
      <c r="QZK49" s="85"/>
      <c r="QZL49" s="85"/>
      <c r="QZM49" s="85"/>
      <c r="QZN49" s="85"/>
      <c r="QZO49" s="85"/>
      <c r="QZP49" s="85"/>
      <c r="QZQ49" s="85"/>
      <c r="QZR49" s="85"/>
      <c r="QZS49" s="85"/>
      <c r="QZT49" s="85"/>
      <c r="QZU49" s="85"/>
      <c r="QZV49" s="85"/>
      <c r="QZW49" s="85"/>
      <c r="QZX49" s="85"/>
      <c r="QZY49" s="85"/>
      <c r="QZZ49" s="85"/>
      <c r="RAA49" s="85"/>
      <c r="RAB49" s="85"/>
      <c r="RAC49" s="85"/>
      <c r="RAD49" s="85"/>
      <c r="RAE49" s="85"/>
      <c r="RAF49" s="85"/>
      <c r="RAG49" s="85"/>
      <c r="RAH49" s="85"/>
      <c r="RAI49" s="85"/>
      <c r="RAJ49" s="85"/>
      <c r="RAK49" s="85"/>
      <c r="RAL49" s="85"/>
      <c r="RAM49" s="85"/>
      <c r="RAN49" s="85"/>
      <c r="RAO49" s="85"/>
      <c r="RAP49" s="85"/>
      <c r="RAQ49" s="85"/>
      <c r="RAR49" s="85"/>
      <c r="RAS49" s="85"/>
      <c r="RAT49" s="85"/>
      <c r="RAU49" s="85"/>
      <c r="RAV49" s="85"/>
      <c r="RAW49" s="85"/>
      <c r="RAX49" s="85"/>
      <c r="RAY49" s="85"/>
      <c r="RAZ49" s="85"/>
      <c r="RBA49" s="85"/>
      <c r="RBB49" s="85"/>
      <c r="RBC49" s="85"/>
      <c r="RBD49" s="85"/>
      <c r="RBE49" s="85"/>
      <c r="RBF49" s="85"/>
      <c r="RBG49" s="85"/>
      <c r="RBH49" s="85"/>
      <c r="RBI49" s="85"/>
      <c r="RBJ49" s="85"/>
      <c r="RBK49" s="85"/>
      <c r="RBL49" s="85"/>
      <c r="RBM49" s="85"/>
      <c r="RBN49" s="85"/>
      <c r="RBO49" s="85"/>
      <c r="RBP49" s="85"/>
      <c r="RBQ49" s="85"/>
      <c r="RBR49" s="85"/>
      <c r="RBS49" s="85"/>
      <c r="RBT49" s="85"/>
      <c r="RBU49" s="85"/>
      <c r="RBV49" s="85"/>
      <c r="RBW49" s="85"/>
      <c r="RBX49" s="85"/>
      <c r="RBY49" s="85"/>
      <c r="RBZ49" s="85"/>
      <c r="RCA49" s="85"/>
      <c r="RCB49" s="85"/>
      <c r="RCC49" s="85"/>
      <c r="RCD49" s="85"/>
      <c r="RCE49" s="85"/>
      <c r="RCF49" s="85"/>
      <c r="RCG49" s="85"/>
      <c r="RCH49" s="85"/>
      <c r="RCI49" s="85"/>
      <c r="RCJ49" s="85"/>
      <c r="RCK49" s="85"/>
      <c r="RCL49" s="85"/>
      <c r="RCM49" s="85"/>
      <c r="RCN49" s="85"/>
      <c r="RCO49" s="85"/>
      <c r="RCP49" s="85"/>
      <c r="RCQ49" s="85"/>
      <c r="RCR49" s="85"/>
      <c r="RCS49" s="85"/>
      <c r="RCT49" s="85"/>
      <c r="RCU49" s="85"/>
      <c r="RCV49" s="85"/>
      <c r="RCW49" s="85"/>
      <c r="RCX49" s="85"/>
      <c r="RCY49" s="85"/>
      <c r="RCZ49" s="85"/>
      <c r="RDA49" s="85"/>
      <c r="RDB49" s="85"/>
      <c r="RDC49" s="85"/>
      <c r="RDD49" s="85"/>
      <c r="RDE49" s="85"/>
      <c r="RDF49" s="85"/>
      <c r="RDG49" s="85"/>
      <c r="RDH49" s="85"/>
      <c r="RDI49" s="85"/>
      <c r="RDJ49" s="85"/>
      <c r="RDK49" s="85"/>
      <c r="RDL49" s="85"/>
      <c r="RDM49" s="85"/>
      <c r="RDN49" s="85"/>
      <c r="RDO49" s="85"/>
      <c r="RDP49" s="85"/>
      <c r="RDQ49" s="85"/>
      <c r="RDR49" s="85"/>
      <c r="RDS49" s="85"/>
      <c r="RDT49" s="85"/>
      <c r="RDU49" s="85"/>
      <c r="RDV49" s="85"/>
      <c r="RDW49" s="85"/>
      <c r="RDX49" s="85"/>
      <c r="RDY49" s="85"/>
      <c r="RDZ49" s="85"/>
      <c r="REA49" s="85"/>
      <c r="REB49" s="85"/>
      <c r="REC49" s="85"/>
      <c r="RED49" s="85"/>
      <c r="REE49" s="85"/>
      <c r="REF49" s="85"/>
      <c r="REG49" s="85"/>
      <c r="REH49" s="85"/>
      <c r="REI49" s="85"/>
      <c r="REJ49" s="85"/>
      <c r="REK49" s="85"/>
      <c r="REL49" s="85"/>
      <c r="REM49" s="85"/>
      <c r="REN49" s="85"/>
      <c r="REO49" s="85"/>
      <c r="REP49" s="85"/>
      <c r="REQ49" s="85"/>
      <c r="RER49" s="85"/>
      <c r="RES49" s="85"/>
      <c r="RET49" s="85"/>
      <c r="REU49" s="85"/>
      <c r="REV49" s="85"/>
      <c r="REW49" s="85"/>
      <c r="REX49" s="85"/>
      <c r="REY49" s="85"/>
      <c r="REZ49" s="85"/>
      <c r="RFA49" s="85"/>
      <c r="RFB49" s="85"/>
      <c r="RFC49" s="85"/>
      <c r="RFD49" s="85"/>
      <c r="RFE49" s="85"/>
      <c r="RFF49" s="85"/>
      <c r="RFG49" s="85"/>
      <c r="RFH49" s="85"/>
      <c r="RFI49" s="85"/>
      <c r="RFJ49" s="85"/>
      <c r="RFK49" s="85"/>
      <c r="RFL49" s="85"/>
      <c r="RFM49" s="85"/>
      <c r="RFN49" s="85"/>
      <c r="RFO49" s="85"/>
      <c r="RFP49" s="85"/>
      <c r="RFQ49" s="85"/>
      <c r="RFR49" s="85"/>
      <c r="RFS49" s="85"/>
      <c r="RFT49" s="85"/>
      <c r="RFU49" s="85"/>
      <c r="RFV49" s="85"/>
      <c r="RFW49" s="85"/>
      <c r="RFX49" s="85"/>
      <c r="RFY49" s="85"/>
      <c r="RFZ49" s="85"/>
      <c r="RGA49" s="85"/>
      <c r="RGB49" s="85"/>
      <c r="RGC49" s="85"/>
      <c r="RGD49" s="85"/>
      <c r="RGE49" s="85"/>
      <c r="RGF49" s="85"/>
      <c r="RGG49" s="85"/>
      <c r="RGH49" s="85"/>
      <c r="RGI49" s="85"/>
      <c r="RGJ49" s="85"/>
      <c r="RGK49" s="85"/>
      <c r="RGL49" s="85"/>
      <c r="RGM49" s="85"/>
      <c r="RGN49" s="85"/>
      <c r="RGO49" s="85"/>
      <c r="RGP49" s="85"/>
      <c r="RGQ49" s="85"/>
      <c r="RGR49" s="85"/>
      <c r="RGS49" s="85"/>
      <c r="RGT49" s="85"/>
      <c r="RGU49" s="85"/>
      <c r="RGV49" s="85"/>
      <c r="RGW49" s="85"/>
      <c r="RGX49" s="85"/>
      <c r="RGY49" s="85"/>
      <c r="RGZ49" s="85"/>
      <c r="RHA49" s="85"/>
      <c r="RHB49" s="85"/>
      <c r="RHC49" s="85"/>
      <c r="RHD49" s="85"/>
      <c r="RHE49" s="85"/>
      <c r="RHF49" s="85"/>
      <c r="RHG49" s="85"/>
      <c r="RHH49" s="85"/>
      <c r="RHI49" s="85"/>
      <c r="RHJ49" s="85"/>
      <c r="RHK49" s="85"/>
      <c r="RHL49" s="85"/>
      <c r="RHM49" s="85"/>
      <c r="RHN49" s="85"/>
      <c r="RHO49" s="85"/>
      <c r="RHP49" s="85"/>
      <c r="RHQ49" s="85"/>
      <c r="RHR49" s="85"/>
      <c r="RHS49" s="85"/>
      <c r="RHT49" s="85"/>
      <c r="RHU49" s="85"/>
      <c r="RHV49" s="85"/>
      <c r="RHW49" s="85"/>
      <c r="RHX49" s="85"/>
      <c r="RHY49" s="85"/>
      <c r="RHZ49" s="85"/>
      <c r="RIA49" s="85"/>
      <c r="RIB49" s="85"/>
      <c r="RIC49" s="85"/>
      <c r="RID49" s="85"/>
      <c r="RIE49" s="85"/>
      <c r="RIF49" s="85"/>
      <c r="RIG49" s="85"/>
      <c r="RIH49" s="85"/>
      <c r="RII49" s="85"/>
      <c r="RIJ49" s="85"/>
      <c r="RIK49" s="85"/>
      <c r="RIL49" s="85"/>
      <c r="RIM49" s="85"/>
      <c r="RIN49" s="85"/>
      <c r="RIO49" s="85"/>
      <c r="RIP49" s="85"/>
      <c r="RIQ49" s="85"/>
      <c r="RIR49" s="85"/>
      <c r="RIS49" s="85"/>
      <c r="RIT49" s="85"/>
      <c r="RIU49" s="85"/>
      <c r="RIV49" s="85"/>
      <c r="RIW49" s="85"/>
      <c r="RIX49" s="85"/>
      <c r="RIY49" s="85"/>
      <c r="RIZ49" s="85"/>
      <c r="RJA49" s="85"/>
      <c r="RJB49" s="85"/>
      <c r="RJC49" s="85"/>
      <c r="RJD49" s="85"/>
      <c r="RJE49" s="85"/>
      <c r="RJF49" s="85"/>
      <c r="RJG49" s="85"/>
      <c r="RJH49" s="85"/>
      <c r="RJI49" s="85"/>
      <c r="RJJ49" s="85"/>
      <c r="RJK49" s="85"/>
      <c r="RJL49" s="85"/>
      <c r="RJM49" s="85"/>
      <c r="RJN49" s="85"/>
      <c r="RJO49" s="85"/>
      <c r="RJP49" s="85"/>
      <c r="RJQ49" s="85"/>
      <c r="RJR49" s="85"/>
      <c r="RJS49" s="85"/>
      <c r="RJT49" s="85"/>
      <c r="RJU49" s="85"/>
      <c r="RJV49" s="85"/>
      <c r="RJW49" s="85"/>
      <c r="RJX49" s="85"/>
      <c r="RJY49" s="85"/>
      <c r="RJZ49" s="85"/>
      <c r="RKA49" s="85"/>
      <c r="RKB49" s="85"/>
      <c r="RKC49" s="85"/>
      <c r="RKD49" s="85"/>
      <c r="RKE49" s="85"/>
      <c r="RKF49" s="85"/>
      <c r="RKG49" s="85"/>
      <c r="RKH49" s="85"/>
      <c r="RKI49" s="85"/>
      <c r="RKJ49" s="85"/>
      <c r="RKK49" s="85"/>
      <c r="RKL49" s="85"/>
      <c r="RKM49" s="85"/>
      <c r="RKN49" s="85"/>
      <c r="RKO49" s="85"/>
      <c r="RKP49" s="85"/>
      <c r="RKQ49" s="85"/>
      <c r="RKR49" s="85"/>
      <c r="RKS49" s="85"/>
      <c r="RKT49" s="85"/>
      <c r="RKU49" s="85"/>
      <c r="RKV49" s="85"/>
      <c r="RKW49" s="85"/>
      <c r="RKX49" s="85"/>
      <c r="RKY49" s="85"/>
      <c r="RKZ49" s="85"/>
      <c r="RLA49" s="85"/>
      <c r="RLB49" s="85"/>
      <c r="RLC49" s="85"/>
      <c r="RLD49" s="85"/>
      <c r="RLE49" s="85"/>
      <c r="RLF49" s="85"/>
      <c r="RLG49" s="85"/>
      <c r="RLH49" s="85"/>
      <c r="RLI49" s="85"/>
      <c r="RLJ49" s="85"/>
      <c r="RLK49" s="85"/>
      <c r="RLL49" s="85"/>
      <c r="RLM49" s="85"/>
      <c r="RLN49" s="85"/>
      <c r="RLO49" s="85"/>
      <c r="RLP49" s="85"/>
      <c r="RLQ49" s="85"/>
      <c r="RLR49" s="85"/>
      <c r="RLS49" s="85"/>
      <c r="RLT49" s="85"/>
      <c r="RLU49" s="85"/>
      <c r="RLV49" s="85"/>
      <c r="RLW49" s="85"/>
      <c r="RLX49" s="85"/>
      <c r="RLY49" s="85"/>
      <c r="RLZ49" s="85"/>
      <c r="RMA49" s="85"/>
      <c r="RMB49" s="85"/>
      <c r="RMC49" s="85"/>
      <c r="RMD49" s="85"/>
      <c r="RME49" s="85"/>
      <c r="RMF49" s="85"/>
      <c r="RMG49" s="85"/>
      <c r="RMH49" s="85"/>
      <c r="RMI49" s="85"/>
      <c r="RMJ49" s="85"/>
      <c r="RMK49" s="85"/>
      <c r="RML49" s="85"/>
      <c r="RMM49" s="85"/>
      <c r="RMN49" s="85"/>
      <c r="RMO49" s="85"/>
      <c r="RMP49" s="85"/>
      <c r="RMQ49" s="85"/>
      <c r="RMR49" s="85"/>
      <c r="RMS49" s="85"/>
      <c r="RMT49" s="85"/>
      <c r="RMU49" s="85"/>
      <c r="RMV49" s="85"/>
      <c r="RMW49" s="85"/>
      <c r="RMX49" s="85"/>
      <c r="RMY49" s="85"/>
      <c r="RMZ49" s="85"/>
      <c r="RNA49" s="85"/>
      <c r="RNB49" s="85"/>
      <c r="RNC49" s="85"/>
      <c r="RND49" s="85"/>
      <c r="RNE49" s="85"/>
      <c r="RNF49" s="85"/>
      <c r="RNG49" s="85"/>
      <c r="RNH49" s="85"/>
      <c r="RNI49" s="85"/>
      <c r="RNJ49" s="85"/>
      <c r="RNK49" s="85"/>
      <c r="RNL49" s="85"/>
      <c r="RNM49" s="85"/>
      <c r="RNN49" s="85"/>
      <c r="RNO49" s="85"/>
      <c r="RNP49" s="85"/>
      <c r="RNQ49" s="85"/>
      <c r="RNR49" s="85"/>
      <c r="RNS49" s="85"/>
      <c r="RNT49" s="85"/>
      <c r="RNU49" s="85"/>
      <c r="RNV49" s="85"/>
      <c r="RNW49" s="85"/>
      <c r="RNX49" s="85"/>
      <c r="RNY49" s="85"/>
      <c r="RNZ49" s="85"/>
      <c r="ROA49" s="85"/>
      <c r="ROB49" s="85"/>
      <c r="ROC49" s="85"/>
      <c r="ROD49" s="85"/>
      <c r="ROE49" s="85"/>
      <c r="ROF49" s="85"/>
      <c r="ROG49" s="85"/>
      <c r="ROH49" s="85"/>
      <c r="ROI49" s="85"/>
      <c r="ROJ49" s="85"/>
      <c r="ROK49" s="85"/>
      <c r="ROL49" s="85"/>
      <c r="ROM49" s="85"/>
      <c r="RON49" s="85"/>
      <c r="ROO49" s="85"/>
      <c r="ROP49" s="85"/>
      <c r="ROQ49" s="85"/>
      <c r="ROR49" s="85"/>
      <c r="ROS49" s="85"/>
      <c r="ROT49" s="85"/>
      <c r="ROU49" s="85"/>
      <c r="ROV49" s="85"/>
      <c r="ROW49" s="85"/>
      <c r="ROX49" s="85"/>
      <c r="ROY49" s="85"/>
      <c r="ROZ49" s="85"/>
      <c r="RPA49" s="85"/>
      <c r="RPB49" s="85"/>
      <c r="RPC49" s="85"/>
      <c r="RPD49" s="85"/>
      <c r="RPE49" s="85"/>
      <c r="RPF49" s="85"/>
      <c r="RPG49" s="85"/>
      <c r="RPH49" s="85"/>
      <c r="RPI49" s="85"/>
      <c r="RPJ49" s="85"/>
      <c r="RPK49" s="85"/>
      <c r="RPL49" s="85"/>
      <c r="RPM49" s="85"/>
      <c r="RPN49" s="85"/>
      <c r="RPO49" s="85"/>
      <c r="RPP49" s="85"/>
      <c r="RPQ49" s="85"/>
      <c r="RPR49" s="85"/>
      <c r="RPS49" s="85"/>
      <c r="RPT49" s="85"/>
      <c r="RPU49" s="85"/>
      <c r="RPV49" s="85"/>
      <c r="RPW49" s="85"/>
      <c r="RPX49" s="85"/>
      <c r="RPY49" s="85"/>
      <c r="RPZ49" s="85"/>
      <c r="RQA49" s="85"/>
      <c r="RQB49" s="85"/>
      <c r="RQC49" s="85"/>
      <c r="RQD49" s="85"/>
      <c r="RQE49" s="85"/>
      <c r="RQF49" s="85"/>
      <c r="RQG49" s="85"/>
      <c r="RQH49" s="85"/>
      <c r="RQI49" s="85"/>
      <c r="RQJ49" s="85"/>
      <c r="RQK49" s="85"/>
      <c r="RQL49" s="85"/>
      <c r="RQM49" s="85"/>
      <c r="RQN49" s="85"/>
      <c r="RQO49" s="85"/>
      <c r="RQP49" s="85"/>
      <c r="RQQ49" s="85"/>
      <c r="RQR49" s="85"/>
      <c r="RQS49" s="85"/>
      <c r="RQT49" s="85"/>
      <c r="RQU49" s="85"/>
      <c r="RQV49" s="85"/>
      <c r="RQW49" s="85"/>
      <c r="RQX49" s="85"/>
      <c r="RQY49" s="85"/>
      <c r="RQZ49" s="85"/>
      <c r="RRA49" s="85"/>
      <c r="RRB49" s="85"/>
      <c r="RRC49" s="85"/>
      <c r="RRD49" s="85"/>
      <c r="RRE49" s="85"/>
      <c r="RRF49" s="85"/>
      <c r="RRG49" s="85"/>
      <c r="RRH49" s="85"/>
      <c r="RRI49" s="85"/>
      <c r="RRJ49" s="85"/>
      <c r="RRK49" s="85"/>
      <c r="RRL49" s="85"/>
      <c r="RRM49" s="85"/>
      <c r="RRN49" s="85"/>
      <c r="RRO49" s="85"/>
      <c r="RRP49" s="85"/>
      <c r="RRQ49" s="85"/>
      <c r="RRR49" s="85"/>
      <c r="RRS49" s="85"/>
      <c r="RRT49" s="85"/>
      <c r="RRU49" s="85"/>
      <c r="RRV49" s="85"/>
      <c r="RRW49" s="85"/>
      <c r="RRX49" s="85"/>
      <c r="RRY49" s="85"/>
      <c r="RRZ49" s="85"/>
      <c r="RSA49" s="85"/>
      <c r="RSB49" s="85"/>
      <c r="RSC49" s="85"/>
      <c r="RSD49" s="85"/>
      <c r="RSE49" s="85"/>
      <c r="RSF49" s="85"/>
      <c r="RSG49" s="85"/>
      <c r="RSH49" s="85"/>
      <c r="RSI49" s="85"/>
      <c r="RSJ49" s="85"/>
      <c r="RSK49" s="85"/>
      <c r="RSL49" s="85"/>
      <c r="RSM49" s="85"/>
      <c r="RSN49" s="85"/>
      <c r="RSO49" s="85"/>
      <c r="RSP49" s="85"/>
      <c r="RSQ49" s="85"/>
      <c r="RSR49" s="85"/>
      <c r="RSS49" s="85"/>
      <c r="RST49" s="85"/>
      <c r="RSU49" s="85"/>
      <c r="RSV49" s="85"/>
      <c r="RSW49" s="85"/>
      <c r="RSX49" s="85"/>
      <c r="RSY49" s="85"/>
      <c r="RSZ49" s="85"/>
      <c r="RTA49" s="85"/>
      <c r="RTB49" s="85"/>
      <c r="RTC49" s="85"/>
      <c r="RTD49" s="85"/>
      <c r="RTE49" s="85"/>
      <c r="RTF49" s="85"/>
      <c r="RTG49" s="85"/>
      <c r="RTH49" s="85"/>
      <c r="RTI49" s="85"/>
      <c r="RTJ49" s="85"/>
      <c r="RTK49" s="85"/>
      <c r="RTL49" s="85"/>
      <c r="RTM49" s="85"/>
      <c r="RTN49" s="85"/>
      <c r="RTO49" s="85"/>
      <c r="RTP49" s="85"/>
      <c r="RTQ49" s="85"/>
      <c r="RTR49" s="85"/>
      <c r="RTS49" s="85"/>
      <c r="RTT49" s="85"/>
      <c r="RTU49" s="85"/>
      <c r="RTV49" s="85"/>
      <c r="RTW49" s="85"/>
      <c r="RTX49" s="85"/>
      <c r="RTY49" s="85"/>
      <c r="RTZ49" s="85"/>
      <c r="RUA49" s="85"/>
      <c r="RUB49" s="85"/>
      <c r="RUC49" s="85"/>
      <c r="RUD49" s="85"/>
      <c r="RUE49" s="85"/>
      <c r="RUF49" s="85"/>
      <c r="RUG49" s="85"/>
      <c r="RUH49" s="85"/>
      <c r="RUI49" s="85"/>
      <c r="RUJ49" s="85"/>
      <c r="RUK49" s="85"/>
      <c r="RUL49" s="85"/>
      <c r="RUM49" s="85"/>
      <c r="RUN49" s="85"/>
      <c r="RUO49" s="85"/>
      <c r="RUP49" s="85"/>
      <c r="RUQ49" s="85"/>
      <c r="RUR49" s="85"/>
      <c r="RUS49" s="85"/>
      <c r="RUT49" s="85"/>
      <c r="RUU49" s="85"/>
      <c r="RUV49" s="85"/>
      <c r="RUW49" s="85"/>
      <c r="RUX49" s="85"/>
      <c r="RUY49" s="85"/>
      <c r="RUZ49" s="85"/>
      <c r="RVA49" s="85"/>
      <c r="RVB49" s="85"/>
      <c r="RVC49" s="85"/>
      <c r="RVD49" s="85"/>
      <c r="RVE49" s="85"/>
      <c r="RVF49" s="85"/>
      <c r="RVG49" s="85"/>
      <c r="RVH49" s="85"/>
      <c r="RVI49" s="85"/>
      <c r="RVJ49" s="85"/>
      <c r="RVK49" s="85"/>
      <c r="RVL49" s="85"/>
      <c r="RVM49" s="85"/>
      <c r="RVN49" s="85"/>
      <c r="RVO49" s="85"/>
      <c r="RVP49" s="85"/>
      <c r="RVQ49" s="85"/>
      <c r="RVR49" s="85"/>
      <c r="RVS49" s="85"/>
      <c r="RVT49" s="85"/>
      <c r="RVU49" s="85"/>
      <c r="RVV49" s="85"/>
      <c r="RVW49" s="85"/>
      <c r="RVX49" s="85"/>
      <c r="RVY49" s="85"/>
      <c r="RVZ49" s="85"/>
      <c r="RWA49" s="85"/>
      <c r="RWB49" s="85"/>
      <c r="RWC49" s="85"/>
      <c r="RWD49" s="85"/>
      <c r="RWE49" s="85"/>
      <c r="RWF49" s="85"/>
      <c r="RWG49" s="85"/>
      <c r="RWH49" s="85"/>
      <c r="RWI49" s="85"/>
      <c r="RWJ49" s="85"/>
      <c r="RWK49" s="85"/>
      <c r="RWL49" s="85"/>
      <c r="RWM49" s="85"/>
      <c r="RWN49" s="85"/>
      <c r="RWO49" s="85"/>
      <c r="RWP49" s="85"/>
      <c r="RWQ49" s="85"/>
      <c r="RWR49" s="85"/>
      <c r="RWS49" s="85"/>
      <c r="RWT49" s="85"/>
      <c r="RWU49" s="85"/>
      <c r="RWV49" s="85"/>
      <c r="RWW49" s="85"/>
      <c r="RWX49" s="85"/>
      <c r="RWY49" s="85"/>
      <c r="RWZ49" s="85"/>
      <c r="RXA49" s="85"/>
      <c r="RXB49" s="85"/>
      <c r="RXC49" s="85"/>
      <c r="RXD49" s="85"/>
      <c r="RXE49" s="85"/>
      <c r="RXF49" s="85"/>
      <c r="RXG49" s="85"/>
      <c r="RXH49" s="85"/>
      <c r="RXI49" s="85"/>
      <c r="RXJ49" s="85"/>
      <c r="RXK49" s="85"/>
      <c r="RXL49" s="85"/>
      <c r="RXM49" s="85"/>
      <c r="RXN49" s="85"/>
      <c r="RXO49" s="85"/>
      <c r="RXP49" s="85"/>
      <c r="RXQ49" s="85"/>
      <c r="RXR49" s="85"/>
      <c r="RXS49" s="85"/>
      <c r="RXT49" s="85"/>
      <c r="RXU49" s="85"/>
      <c r="RXV49" s="85"/>
      <c r="RXW49" s="85"/>
      <c r="RXX49" s="85"/>
      <c r="RXY49" s="85"/>
      <c r="RXZ49" s="85"/>
      <c r="RYA49" s="85"/>
      <c r="RYB49" s="85"/>
      <c r="RYC49" s="85"/>
      <c r="RYD49" s="85"/>
      <c r="RYE49" s="85"/>
      <c r="RYF49" s="85"/>
      <c r="RYG49" s="85"/>
      <c r="RYH49" s="85"/>
      <c r="RYI49" s="85"/>
      <c r="RYJ49" s="85"/>
      <c r="RYK49" s="85"/>
      <c r="RYL49" s="85"/>
      <c r="RYM49" s="85"/>
      <c r="RYN49" s="85"/>
      <c r="RYO49" s="85"/>
      <c r="RYP49" s="85"/>
      <c r="RYQ49" s="85"/>
      <c r="RYR49" s="85"/>
      <c r="RYS49" s="85"/>
      <c r="RYT49" s="85"/>
      <c r="RYU49" s="85"/>
      <c r="RYV49" s="85"/>
      <c r="RYW49" s="85"/>
      <c r="RYX49" s="85"/>
      <c r="RYY49" s="85"/>
      <c r="RYZ49" s="85"/>
      <c r="RZA49" s="85"/>
      <c r="RZB49" s="85"/>
      <c r="RZC49" s="85"/>
      <c r="RZD49" s="85"/>
      <c r="RZE49" s="85"/>
      <c r="RZF49" s="85"/>
      <c r="RZG49" s="85"/>
      <c r="RZH49" s="85"/>
      <c r="RZI49" s="85"/>
      <c r="RZJ49" s="85"/>
      <c r="RZK49" s="85"/>
      <c r="RZL49" s="85"/>
      <c r="RZM49" s="85"/>
      <c r="RZN49" s="85"/>
      <c r="RZO49" s="85"/>
      <c r="RZP49" s="85"/>
      <c r="RZQ49" s="85"/>
      <c r="RZR49" s="85"/>
      <c r="RZS49" s="85"/>
      <c r="RZT49" s="85"/>
      <c r="RZU49" s="85"/>
      <c r="RZV49" s="85"/>
      <c r="RZW49" s="85"/>
      <c r="RZX49" s="85"/>
      <c r="RZY49" s="85"/>
      <c r="RZZ49" s="85"/>
      <c r="SAA49" s="85"/>
      <c r="SAB49" s="85"/>
      <c r="SAC49" s="85"/>
      <c r="SAD49" s="85"/>
      <c r="SAE49" s="85"/>
      <c r="SAF49" s="85"/>
      <c r="SAG49" s="85"/>
      <c r="SAH49" s="85"/>
      <c r="SAI49" s="85"/>
      <c r="SAJ49" s="85"/>
      <c r="SAK49" s="85"/>
      <c r="SAL49" s="85"/>
      <c r="SAM49" s="85"/>
      <c r="SAN49" s="85"/>
      <c r="SAO49" s="85"/>
      <c r="SAP49" s="85"/>
      <c r="SAQ49" s="85"/>
      <c r="SAR49" s="85"/>
      <c r="SAS49" s="85"/>
      <c r="SAT49" s="85"/>
      <c r="SAU49" s="85"/>
      <c r="SAV49" s="85"/>
      <c r="SAW49" s="85"/>
      <c r="SAX49" s="85"/>
      <c r="SAY49" s="85"/>
      <c r="SAZ49" s="85"/>
      <c r="SBA49" s="85"/>
      <c r="SBB49" s="85"/>
      <c r="SBC49" s="85"/>
      <c r="SBD49" s="85"/>
      <c r="SBE49" s="85"/>
      <c r="SBF49" s="85"/>
      <c r="SBG49" s="85"/>
      <c r="SBH49" s="85"/>
      <c r="SBI49" s="85"/>
      <c r="SBJ49" s="85"/>
      <c r="SBK49" s="85"/>
      <c r="SBL49" s="85"/>
      <c r="SBM49" s="85"/>
      <c r="SBN49" s="85"/>
      <c r="SBO49" s="85"/>
      <c r="SBP49" s="85"/>
      <c r="SBQ49" s="85"/>
      <c r="SBR49" s="85"/>
      <c r="SBS49" s="85"/>
      <c r="SBT49" s="85"/>
      <c r="SBU49" s="85"/>
      <c r="SBV49" s="85"/>
      <c r="SBW49" s="85"/>
      <c r="SBX49" s="85"/>
      <c r="SBY49" s="85"/>
      <c r="SBZ49" s="85"/>
      <c r="SCA49" s="85"/>
      <c r="SCB49" s="85"/>
      <c r="SCC49" s="85"/>
      <c r="SCD49" s="85"/>
      <c r="SCE49" s="85"/>
      <c r="SCF49" s="85"/>
      <c r="SCG49" s="85"/>
      <c r="SCH49" s="85"/>
      <c r="SCI49" s="85"/>
      <c r="SCJ49" s="85"/>
      <c r="SCK49" s="85"/>
      <c r="SCL49" s="85"/>
      <c r="SCM49" s="85"/>
      <c r="SCN49" s="85"/>
      <c r="SCO49" s="85"/>
      <c r="SCP49" s="85"/>
      <c r="SCQ49" s="85"/>
      <c r="SCR49" s="85"/>
      <c r="SCS49" s="85"/>
      <c r="SCT49" s="85"/>
      <c r="SCU49" s="85"/>
      <c r="SCV49" s="85"/>
      <c r="SCW49" s="85"/>
      <c r="SCX49" s="85"/>
      <c r="SCY49" s="85"/>
      <c r="SCZ49" s="85"/>
      <c r="SDA49" s="85"/>
      <c r="SDB49" s="85"/>
      <c r="SDC49" s="85"/>
      <c r="SDD49" s="85"/>
      <c r="SDE49" s="85"/>
      <c r="SDF49" s="85"/>
      <c r="SDG49" s="85"/>
      <c r="SDH49" s="85"/>
      <c r="SDI49" s="85"/>
      <c r="SDJ49" s="85"/>
      <c r="SDK49" s="85"/>
      <c r="SDL49" s="85"/>
      <c r="SDM49" s="85"/>
      <c r="SDN49" s="85"/>
      <c r="SDO49" s="85"/>
      <c r="SDP49" s="85"/>
      <c r="SDQ49" s="85"/>
      <c r="SDR49" s="85"/>
      <c r="SDS49" s="85"/>
      <c r="SDT49" s="85"/>
      <c r="SDU49" s="85"/>
      <c r="SDV49" s="85"/>
      <c r="SDW49" s="85"/>
      <c r="SDX49" s="85"/>
      <c r="SDY49" s="85"/>
      <c r="SDZ49" s="85"/>
      <c r="SEA49" s="85"/>
      <c r="SEB49" s="85"/>
      <c r="SEC49" s="85"/>
      <c r="SED49" s="85"/>
      <c r="SEE49" s="85"/>
      <c r="SEF49" s="85"/>
      <c r="SEG49" s="85"/>
      <c r="SEH49" s="85"/>
      <c r="SEI49" s="85"/>
      <c r="SEJ49" s="85"/>
      <c r="SEK49" s="85"/>
      <c r="SEL49" s="85"/>
      <c r="SEM49" s="85"/>
      <c r="SEN49" s="85"/>
      <c r="SEO49" s="85"/>
      <c r="SEP49" s="85"/>
      <c r="SEQ49" s="85"/>
      <c r="SER49" s="85"/>
      <c r="SES49" s="85"/>
      <c r="SET49" s="85"/>
      <c r="SEU49" s="85"/>
      <c r="SEV49" s="85"/>
      <c r="SEW49" s="85"/>
      <c r="SEX49" s="85"/>
      <c r="SEY49" s="85"/>
      <c r="SEZ49" s="85"/>
      <c r="SFA49" s="85"/>
      <c r="SFB49" s="85"/>
      <c r="SFC49" s="85"/>
      <c r="SFD49" s="85"/>
      <c r="SFE49" s="85"/>
      <c r="SFF49" s="85"/>
      <c r="SFG49" s="85"/>
      <c r="SFH49" s="85"/>
      <c r="SFI49" s="85"/>
      <c r="SFJ49" s="85"/>
      <c r="SFK49" s="85"/>
      <c r="SFL49" s="85"/>
      <c r="SFM49" s="85"/>
      <c r="SFN49" s="85"/>
      <c r="SFO49" s="85"/>
      <c r="SFP49" s="85"/>
      <c r="SFQ49" s="85"/>
      <c r="SFR49" s="85"/>
      <c r="SFS49" s="85"/>
      <c r="SFT49" s="85"/>
      <c r="SFU49" s="85"/>
      <c r="SFV49" s="85"/>
      <c r="SFW49" s="85"/>
      <c r="SFX49" s="85"/>
      <c r="SFY49" s="85"/>
      <c r="SFZ49" s="85"/>
      <c r="SGA49" s="85"/>
      <c r="SGB49" s="85"/>
      <c r="SGC49" s="85"/>
      <c r="SGD49" s="85"/>
      <c r="SGE49" s="85"/>
      <c r="SGF49" s="85"/>
      <c r="SGG49" s="85"/>
      <c r="SGH49" s="85"/>
      <c r="SGI49" s="85"/>
      <c r="SGJ49" s="85"/>
      <c r="SGK49" s="85"/>
      <c r="SGL49" s="85"/>
      <c r="SGM49" s="85"/>
      <c r="SGN49" s="85"/>
      <c r="SGO49" s="85"/>
      <c r="SGP49" s="85"/>
      <c r="SGQ49" s="85"/>
      <c r="SGR49" s="85"/>
      <c r="SGS49" s="85"/>
      <c r="SGT49" s="85"/>
      <c r="SGU49" s="85"/>
      <c r="SGV49" s="85"/>
      <c r="SGW49" s="85"/>
      <c r="SGX49" s="85"/>
      <c r="SGY49" s="85"/>
      <c r="SGZ49" s="85"/>
      <c r="SHA49" s="85"/>
      <c r="SHB49" s="85"/>
      <c r="SHC49" s="85"/>
      <c r="SHD49" s="85"/>
      <c r="SHE49" s="85"/>
      <c r="SHF49" s="85"/>
      <c r="SHG49" s="85"/>
      <c r="SHH49" s="85"/>
      <c r="SHI49" s="85"/>
      <c r="SHJ49" s="85"/>
      <c r="SHK49" s="85"/>
      <c r="SHL49" s="85"/>
      <c r="SHM49" s="85"/>
      <c r="SHN49" s="85"/>
      <c r="SHO49" s="85"/>
      <c r="SHP49" s="85"/>
      <c r="SHQ49" s="85"/>
      <c r="SHR49" s="85"/>
      <c r="SHS49" s="85"/>
      <c r="SHT49" s="85"/>
      <c r="SHU49" s="85"/>
      <c r="SHV49" s="85"/>
      <c r="SHW49" s="85"/>
      <c r="SHX49" s="85"/>
      <c r="SHY49" s="85"/>
      <c r="SHZ49" s="85"/>
      <c r="SIA49" s="85"/>
      <c r="SIB49" s="85"/>
      <c r="SIC49" s="85"/>
      <c r="SID49" s="85"/>
      <c r="SIE49" s="85"/>
      <c r="SIF49" s="85"/>
      <c r="SIG49" s="85"/>
      <c r="SIH49" s="85"/>
      <c r="SII49" s="85"/>
      <c r="SIJ49" s="85"/>
      <c r="SIK49" s="85"/>
      <c r="SIL49" s="85"/>
      <c r="SIM49" s="85"/>
      <c r="SIN49" s="85"/>
      <c r="SIO49" s="85"/>
      <c r="SIP49" s="85"/>
      <c r="SIQ49" s="85"/>
      <c r="SIR49" s="85"/>
      <c r="SIS49" s="85"/>
      <c r="SIT49" s="85"/>
      <c r="SIU49" s="85"/>
      <c r="SIV49" s="85"/>
      <c r="SIW49" s="85"/>
      <c r="SIX49" s="85"/>
      <c r="SIY49" s="85"/>
      <c r="SIZ49" s="85"/>
      <c r="SJA49" s="85"/>
      <c r="SJB49" s="85"/>
      <c r="SJC49" s="85"/>
      <c r="SJD49" s="85"/>
      <c r="SJE49" s="85"/>
      <c r="SJF49" s="85"/>
      <c r="SJG49" s="85"/>
      <c r="SJH49" s="85"/>
      <c r="SJI49" s="85"/>
      <c r="SJJ49" s="85"/>
      <c r="SJK49" s="85"/>
      <c r="SJL49" s="85"/>
      <c r="SJM49" s="85"/>
      <c r="SJN49" s="85"/>
      <c r="SJO49" s="85"/>
      <c r="SJP49" s="85"/>
      <c r="SJQ49" s="85"/>
      <c r="SJR49" s="85"/>
      <c r="SJS49" s="85"/>
      <c r="SJT49" s="85"/>
      <c r="SJU49" s="85"/>
      <c r="SJV49" s="85"/>
      <c r="SJW49" s="85"/>
      <c r="SJX49" s="85"/>
      <c r="SJY49" s="85"/>
      <c r="SJZ49" s="85"/>
      <c r="SKA49" s="85"/>
      <c r="SKB49" s="85"/>
      <c r="SKC49" s="85"/>
      <c r="SKD49" s="85"/>
      <c r="SKE49" s="85"/>
      <c r="SKF49" s="85"/>
      <c r="SKG49" s="85"/>
      <c r="SKH49" s="85"/>
      <c r="SKI49" s="85"/>
      <c r="SKJ49" s="85"/>
      <c r="SKK49" s="85"/>
      <c r="SKL49" s="85"/>
      <c r="SKM49" s="85"/>
      <c r="SKN49" s="85"/>
      <c r="SKO49" s="85"/>
      <c r="SKP49" s="85"/>
      <c r="SKQ49" s="85"/>
      <c r="SKR49" s="85"/>
      <c r="SKS49" s="85"/>
      <c r="SKT49" s="85"/>
      <c r="SKU49" s="85"/>
      <c r="SKV49" s="85"/>
      <c r="SKW49" s="85"/>
      <c r="SKX49" s="85"/>
      <c r="SKY49" s="85"/>
      <c r="SKZ49" s="85"/>
      <c r="SLA49" s="85"/>
      <c r="SLB49" s="85"/>
      <c r="SLC49" s="85"/>
      <c r="SLD49" s="85"/>
      <c r="SLE49" s="85"/>
      <c r="SLF49" s="85"/>
      <c r="SLG49" s="85"/>
      <c r="SLH49" s="85"/>
      <c r="SLI49" s="85"/>
      <c r="SLJ49" s="85"/>
      <c r="SLK49" s="85"/>
      <c r="SLL49" s="85"/>
      <c r="SLM49" s="85"/>
      <c r="SLN49" s="85"/>
      <c r="SLO49" s="85"/>
      <c r="SLP49" s="85"/>
      <c r="SLQ49" s="85"/>
      <c r="SLR49" s="85"/>
      <c r="SLS49" s="85"/>
      <c r="SLT49" s="85"/>
      <c r="SLU49" s="85"/>
      <c r="SLV49" s="85"/>
      <c r="SLW49" s="85"/>
      <c r="SLX49" s="85"/>
      <c r="SLY49" s="85"/>
      <c r="SLZ49" s="85"/>
      <c r="SMA49" s="85"/>
      <c r="SMB49" s="85"/>
      <c r="SMC49" s="85"/>
      <c r="SMD49" s="85"/>
      <c r="SME49" s="85"/>
      <c r="SMF49" s="85"/>
      <c r="SMG49" s="85"/>
      <c r="SMH49" s="85"/>
      <c r="SMI49" s="85"/>
      <c r="SMJ49" s="85"/>
      <c r="SMK49" s="85"/>
      <c r="SML49" s="85"/>
      <c r="SMM49" s="85"/>
      <c r="SMN49" s="85"/>
      <c r="SMO49" s="85"/>
      <c r="SMP49" s="85"/>
      <c r="SMQ49" s="85"/>
      <c r="SMR49" s="85"/>
      <c r="SMS49" s="85"/>
      <c r="SMT49" s="85"/>
      <c r="SMU49" s="85"/>
      <c r="SMV49" s="85"/>
      <c r="SMW49" s="85"/>
      <c r="SMX49" s="85"/>
      <c r="SMY49" s="85"/>
      <c r="SMZ49" s="85"/>
      <c r="SNA49" s="85"/>
      <c r="SNB49" s="85"/>
      <c r="SNC49" s="85"/>
      <c r="SND49" s="85"/>
      <c r="SNE49" s="85"/>
      <c r="SNF49" s="85"/>
      <c r="SNG49" s="85"/>
      <c r="SNH49" s="85"/>
      <c r="SNI49" s="85"/>
      <c r="SNJ49" s="85"/>
      <c r="SNK49" s="85"/>
      <c r="SNL49" s="85"/>
      <c r="SNM49" s="85"/>
      <c r="SNN49" s="85"/>
      <c r="SNO49" s="85"/>
      <c r="SNP49" s="85"/>
      <c r="SNQ49" s="85"/>
      <c r="SNR49" s="85"/>
      <c r="SNS49" s="85"/>
      <c r="SNT49" s="85"/>
      <c r="SNU49" s="85"/>
      <c r="SNV49" s="85"/>
      <c r="SNW49" s="85"/>
      <c r="SNX49" s="85"/>
      <c r="SNY49" s="85"/>
      <c r="SNZ49" s="85"/>
      <c r="SOA49" s="85"/>
      <c r="SOB49" s="85"/>
      <c r="SOC49" s="85"/>
      <c r="SOD49" s="85"/>
      <c r="SOE49" s="85"/>
      <c r="SOF49" s="85"/>
      <c r="SOG49" s="85"/>
      <c r="SOH49" s="85"/>
      <c r="SOI49" s="85"/>
      <c r="SOJ49" s="85"/>
      <c r="SOK49" s="85"/>
      <c r="SOL49" s="85"/>
      <c r="SOM49" s="85"/>
      <c r="SON49" s="85"/>
      <c r="SOO49" s="85"/>
      <c r="SOP49" s="85"/>
      <c r="SOQ49" s="85"/>
      <c r="SOR49" s="85"/>
      <c r="SOS49" s="85"/>
      <c r="SOT49" s="85"/>
      <c r="SOU49" s="85"/>
      <c r="SOV49" s="85"/>
      <c r="SOW49" s="85"/>
      <c r="SOX49" s="85"/>
      <c r="SOY49" s="85"/>
      <c r="SOZ49" s="85"/>
      <c r="SPA49" s="85"/>
      <c r="SPB49" s="85"/>
      <c r="SPC49" s="85"/>
      <c r="SPD49" s="85"/>
      <c r="SPE49" s="85"/>
      <c r="SPF49" s="85"/>
      <c r="SPG49" s="85"/>
      <c r="SPH49" s="85"/>
      <c r="SPI49" s="85"/>
      <c r="SPJ49" s="85"/>
      <c r="SPK49" s="85"/>
      <c r="SPL49" s="85"/>
      <c r="SPM49" s="85"/>
      <c r="SPN49" s="85"/>
      <c r="SPO49" s="85"/>
      <c r="SPP49" s="85"/>
      <c r="SPQ49" s="85"/>
      <c r="SPR49" s="85"/>
      <c r="SPS49" s="85"/>
      <c r="SPT49" s="85"/>
      <c r="SPU49" s="85"/>
      <c r="SPV49" s="85"/>
      <c r="SPW49" s="85"/>
      <c r="SPX49" s="85"/>
      <c r="SPY49" s="85"/>
      <c r="SPZ49" s="85"/>
      <c r="SQA49" s="85"/>
      <c r="SQB49" s="85"/>
      <c r="SQC49" s="85"/>
      <c r="SQD49" s="85"/>
      <c r="SQE49" s="85"/>
      <c r="SQF49" s="85"/>
      <c r="SQG49" s="85"/>
      <c r="SQH49" s="85"/>
      <c r="SQI49" s="85"/>
      <c r="SQJ49" s="85"/>
      <c r="SQK49" s="85"/>
      <c r="SQL49" s="85"/>
      <c r="SQM49" s="85"/>
      <c r="SQN49" s="85"/>
      <c r="SQO49" s="85"/>
      <c r="SQP49" s="85"/>
      <c r="SQQ49" s="85"/>
      <c r="SQR49" s="85"/>
      <c r="SQS49" s="85"/>
      <c r="SQT49" s="85"/>
      <c r="SQU49" s="85"/>
      <c r="SQV49" s="85"/>
      <c r="SQW49" s="85"/>
      <c r="SQX49" s="85"/>
      <c r="SQY49" s="85"/>
      <c r="SQZ49" s="85"/>
      <c r="SRA49" s="85"/>
      <c r="SRB49" s="85"/>
      <c r="SRC49" s="85"/>
      <c r="SRD49" s="85"/>
      <c r="SRE49" s="85"/>
      <c r="SRF49" s="85"/>
      <c r="SRG49" s="85"/>
      <c r="SRH49" s="85"/>
      <c r="SRI49" s="85"/>
      <c r="SRJ49" s="85"/>
      <c r="SRK49" s="85"/>
      <c r="SRL49" s="85"/>
      <c r="SRM49" s="85"/>
      <c r="SRN49" s="85"/>
      <c r="SRO49" s="85"/>
      <c r="SRP49" s="85"/>
      <c r="SRQ49" s="85"/>
      <c r="SRR49" s="85"/>
      <c r="SRS49" s="85"/>
      <c r="SRT49" s="85"/>
      <c r="SRU49" s="85"/>
      <c r="SRV49" s="85"/>
      <c r="SRW49" s="85"/>
      <c r="SRX49" s="85"/>
      <c r="SRY49" s="85"/>
      <c r="SRZ49" s="85"/>
      <c r="SSA49" s="85"/>
      <c r="SSB49" s="85"/>
      <c r="SSC49" s="85"/>
      <c r="SSD49" s="85"/>
      <c r="SSE49" s="85"/>
      <c r="SSF49" s="85"/>
      <c r="SSG49" s="85"/>
      <c r="SSH49" s="85"/>
      <c r="SSI49" s="85"/>
      <c r="SSJ49" s="85"/>
      <c r="SSK49" s="85"/>
      <c r="SSL49" s="85"/>
      <c r="SSM49" s="85"/>
      <c r="SSN49" s="85"/>
      <c r="SSO49" s="85"/>
      <c r="SSP49" s="85"/>
      <c r="SSQ49" s="85"/>
      <c r="SSR49" s="85"/>
      <c r="SSS49" s="85"/>
      <c r="SST49" s="85"/>
      <c r="SSU49" s="85"/>
      <c r="SSV49" s="85"/>
      <c r="SSW49" s="85"/>
      <c r="SSX49" s="85"/>
      <c r="SSY49" s="85"/>
      <c r="SSZ49" s="85"/>
      <c r="STA49" s="85"/>
      <c r="STB49" s="85"/>
      <c r="STC49" s="85"/>
      <c r="STD49" s="85"/>
      <c r="STE49" s="85"/>
      <c r="STF49" s="85"/>
      <c r="STG49" s="85"/>
      <c r="STH49" s="85"/>
      <c r="STI49" s="85"/>
      <c r="STJ49" s="85"/>
      <c r="STK49" s="85"/>
      <c r="STL49" s="85"/>
      <c r="STM49" s="85"/>
      <c r="STN49" s="85"/>
      <c r="STO49" s="85"/>
      <c r="STP49" s="85"/>
      <c r="STQ49" s="85"/>
      <c r="STR49" s="85"/>
      <c r="STS49" s="85"/>
      <c r="STT49" s="85"/>
      <c r="STU49" s="85"/>
      <c r="STV49" s="85"/>
      <c r="STW49" s="85"/>
      <c r="STX49" s="85"/>
      <c r="STY49" s="85"/>
      <c r="STZ49" s="85"/>
      <c r="SUA49" s="85"/>
      <c r="SUB49" s="85"/>
      <c r="SUC49" s="85"/>
      <c r="SUD49" s="85"/>
      <c r="SUE49" s="85"/>
      <c r="SUF49" s="85"/>
      <c r="SUG49" s="85"/>
      <c r="SUH49" s="85"/>
      <c r="SUI49" s="85"/>
      <c r="SUJ49" s="85"/>
      <c r="SUK49" s="85"/>
      <c r="SUL49" s="85"/>
      <c r="SUM49" s="85"/>
      <c r="SUN49" s="85"/>
      <c r="SUO49" s="85"/>
      <c r="SUP49" s="85"/>
      <c r="SUQ49" s="85"/>
      <c r="SUR49" s="85"/>
      <c r="SUS49" s="85"/>
      <c r="SUT49" s="85"/>
      <c r="SUU49" s="85"/>
      <c r="SUV49" s="85"/>
      <c r="SUW49" s="85"/>
      <c r="SUX49" s="85"/>
      <c r="SUY49" s="85"/>
      <c r="SUZ49" s="85"/>
      <c r="SVA49" s="85"/>
      <c r="SVB49" s="85"/>
      <c r="SVC49" s="85"/>
      <c r="SVD49" s="85"/>
      <c r="SVE49" s="85"/>
      <c r="SVF49" s="85"/>
      <c r="SVG49" s="85"/>
      <c r="SVH49" s="85"/>
      <c r="SVI49" s="85"/>
      <c r="SVJ49" s="85"/>
      <c r="SVK49" s="85"/>
      <c r="SVL49" s="85"/>
      <c r="SVM49" s="85"/>
      <c r="SVN49" s="85"/>
      <c r="SVO49" s="85"/>
      <c r="SVP49" s="85"/>
      <c r="SVQ49" s="85"/>
      <c r="SVR49" s="85"/>
      <c r="SVS49" s="85"/>
      <c r="SVT49" s="85"/>
      <c r="SVU49" s="85"/>
      <c r="SVV49" s="85"/>
      <c r="SVW49" s="85"/>
      <c r="SVX49" s="85"/>
      <c r="SVY49" s="85"/>
      <c r="SVZ49" s="85"/>
      <c r="SWA49" s="85"/>
      <c r="SWB49" s="85"/>
      <c r="SWC49" s="85"/>
      <c r="SWD49" s="85"/>
      <c r="SWE49" s="85"/>
      <c r="SWF49" s="85"/>
      <c r="SWG49" s="85"/>
      <c r="SWH49" s="85"/>
      <c r="SWI49" s="85"/>
      <c r="SWJ49" s="85"/>
      <c r="SWK49" s="85"/>
      <c r="SWL49" s="85"/>
      <c r="SWM49" s="85"/>
      <c r="SWN49" s="85"/>
      <c r="SWO49" s="85"/>
      <c r="SWP49" s="85"/>
      <c r="SWQ49" s="85"/>
      <c r="SWR49" s="85"/>
      <c r="SWS49" s="85"/>
      <c r="SWT49" s="85"/>
      <c r="SWU49" s="85"/>
      <c r="SWV49" s="85"/>
      <c r="SWW49" s="85"/>
      <c r="SWX49" s="85"/>
      <c r="SWY49" s="85"/>
      <c r="SWZ49" s="85"/>
      <c r="SXA49" s="85"/>
      <c r="SXB49" s="85"/>
      <c r="SXC49" s="85"/>
      <c r="SXD49" s="85"/>
      <c r="SXE49" s="85"/>
      <c r="SXF49" s="85"/>
      <c r="SXG49" s="85"/>
      <c r="SXH49" s="85"/>
      <c r="SXI49" s="85"/>
      <c r="SXJ49" s="85"/>
      <c r="SXK49" s="85"/>
      <c r="SXL49" s="85"/>
      <c r="SXM49" s="85"/>
      <c r="SXN49" s="85"/>
      <c r="SXO49" s="85"/>
      <c r="SXP49" s="85"/>
      <c r="SXQ49" s="85"/>
      <c r="SXR49" s="85"/>
      <c r="SXS49" s="85"/>
      <c r="SXT49" s="85"/>
      <c r="SXU49" s="85"/>
      <c r="SXV49" s="85"/>
      <c r="SXW49" s="85"/>
      <c r="SXX49" s="85"/>
      <c r="SXY49" s="85"/>
      <c r="SXZ49" s="85"/>
      <c r="SYA49" s="85"/>
      <c r="SYB49" s="85"/>
      <c r="SYC49" s="85"/>
      <c r="SYD49" s="85"/>
      <c r="SYE49" s="85"/>
      <c r="SYF49" s="85"/>
      <c r="SYG49" s="85"/>
      <c r="SYH49" s="85"/>
      <c r="SYI49" s="85"/>
      <c r="SYJ49" s="85"/>
      <c r="SYK49" s="85"/>
      <c r="SYL49" s="85"/>
      <c r="SYM49" s="85"/>
      <c r="SYN49" s="85"/>
      <c r="SYO49" s="85"/>
      <c r="SYP49" s="85"/>
      <c r="SYQ49" s="85"/>
      <c r="SYR49" s="85"/>
      <c r="SYS49" s="85"/>
      <c r="SYT49" s="85"/>
      <c r="SYU49" s="85"/>
      <c r="SYV49" s="85"/>
      <c r="SYW49" s="85"/>
      <c r="SYX49" s="85"/>
      <c r="SYY49" s="85"/>
      <c r="SYZ49" s="85"/>
      <c r="SZA49" s="85"/>
      <c r="SZB49" s="85"/>
      <c r="SZC49" s="85"/>
      <c r="SZD49" s="85"/>
      <c r="SZE49" s="85"/>
      <c r="SZF49" s="85"/>
      <c r="SZG49" s="85"/>
      <c r="SZH49" s="85"/>
      <c r="SZI49" s="85"/>
      <c r="SZJ49" s="85"/>
      <c r="SZK49" s="85"/>
      <c r="SZL49" s="85"/>
      <c r="SZM49" s="85"/>
      <c r="SZN49" s="85"/>
      <c r="SZO49" s="85"/>
      <c r="SZP49" s="85"/>
      <c r="SZQ49" s="85"/>
      <c r="SZR49" s="85"/>
      <c r="SZS49" s="85"/>
      <c r="SZT49" s="85"/>
      <c r="SZU49" s="85"/>
      <c r="SZV49" s="85"/>
      <c r="SZW49" s="85"/>
      <c r="SZX49" s="85"/>
      <c r="SZY49" s="85"/>
      <c r="SZZ49" s="85"/>
      <c r="TAA49" s="85"/>
      <c r="TAB49" s="85"/>
      <c r="TAC49" s="85"/>
      <c r="TAD49" s="85"/>
      <c r="TAE49" s="85"/>
      <c r="TAF49" s="85"/>
      <c r="TAG49" s="85"/>
      <c r="TAH49" s="85"/>
      <c r="TAI49" s="85"/>
      <c r="TAJ49" s="85"/>
      <c r="TAK49" s="85"/>
      <c r="TAL49" s="85"/>
      <c r="TAM49" s="85"/>
      <c r="TAN49" s="85"/>
      <c r="TAO49" s="85"/>
      <c r="TAP49" s="85"/>
      <c r="TAQ49" s="85"/>
      <c r="TAR49" s="85"/>
      <c r="TAS49" s="85"/>
      <c r="TAT49" s="85"/>
      <c r="TAU49" s="85"/>
      <c r="TAV49" s="85"/>
      <c r="TAW49" s="85"/>
      <c r="TAX49" s="85"/>
      <c r="TAY49" s="85"/>
      <c r="TAZ49" s="85"/>
      <c r="TBA49" s="85"/>
      <c r="TBB49" s="85"/>
      <c r="TBC49" s="85"/>
      <c r="TBD49" s="85"/>
      <c r="TBE49" s="85"/>
      <c r="TBF49" s="85"/>
      <c r="TBG49" s="85"/>
      <c r="TBH49" s="85"/>
      <c r="TBI49" s="85"/>
      <c r="TBJ49" s="85"/>
      <c r="TBK49" s="85"/>
      <c r="TBL49" s="85"/>
      <c r="TBM49" s="85"/>
      <c r="TBN49" s="85"/>
      <c r="TBO49" s="85"/>
      <c r="TBP49" s="85"/>
      <c r="TBQ49" s="85"/>
      <c r="TBR49" s="85"/>
      <c r="TBS49" s="85"/>
      <c r="TBT49" s="85"/>
      <c r="TBU49" s="85"/>
      <c r="TBV49" s="85"/>
      <c r="TBW49" s="85"/>
      <c r="TBX49" s="85"/>
      <c r="TBY49" s="85"/>
      <c r="TBZ49" s="85"/>
      <c r="TCA49" s="85"/>
      <c r="TCB49" s="85"/>
      <c r="TCC49" s="85"/>
      <c r="TCD49" s="85"/>
      <c r="TCE49" s="85"/>
      <c r="TCF49" s="85"/>
      <c r="TCG49" s="85"/>
      <c r="TCH49" s="85"/>
      <c r="TCI49" s="85"/>
      <c r="TCJ49" s="85"/>
      <c r="TCK49" s="85"/>
      <c r="TCL49" s="85"/>
      <c r="TCM49" s="85"/>
      <c r="TCN49" s="85"/>
      <c r="TCO49" s="85"/>
      <c r="TCP49" s="85"/>
      <c r="TCQ49" s="85"/>
      <c r="TCR49" s="85"/>
      <c r="TCS49" s="85"/>
      <c r="TCT49" s="85"/>
      <c r="TCU49" s="85"/>
      <c r="TCV49" s="85"/>
      <c r="TCW49" s="85"/>
      <c r="TCX49" s="85"/>
      <c r="TCY49" s="85"/>
      <c r="TCZ49" s="85"/>
      <c r="TDA49" s="85"/>
      <c r="TDB49" s="85"/>
      <c r="TDC49" s="85"/>
      <c r="TDD49" s="85"/>
      <c r="TDE49" s="85"/>
      <c r="TDF49" s="85"/>
      <c r="TDG49" s="85"/>
      <c r="TDH49" s="85"/>
      <c r="TDI49" s="85"/>
      <c r="TDJ49" s="85"/>
      <c r="TDK49" s="85"/>
      <c r="TDL49" s="85"/>
      <c r="TDM49" s="85"/>
      <c r="TDN49" s="85"/>
      <c r="TDO49" s="85"/>
      <c r="TDP49" s="85"/>
      <c r="TDQ49" s="85"/>
      <c r="TDR49" s="85"/>
      <c r="TDS49" s="85"/>
      <c r="TDT49" s="85"/>
      <c r="TDU49" s="85"/>
      <c r="TDV49" s="85"/>
      <c r="TDW49" s="85"/>
      <c r="TDX49" s="85"/>
      <c r="TDY49" s="85"/>
      <c r="TDZ49" s="85"/>
      <c r="TEA49" s="85"/>
      <c r="TEB49" s="85"/>
      <c r="TEC49" s="85"/>
      <c r="TED49" s="85"/>
      <c r="TEE49" s="85"/>
      <c r="TEF49" s="85"/>
      <c r="TEG49" s="85"/>
      <c r="TEH49" s="85"/>
      <c r="TEI49" s="85"/>
      <c r="TEJ49" s="85"/>
      <c r="TEK49" s="85"/>
      <c r="TEL49" s="85"/>
      <c r="TEM49" s="85"/>
      <c r="TEN49" s="85"/>
      <c r="TEO49" s="85"/>
      <c r="TEP49" s="85"/>
      <c r="TEQ49" s="85"/>
      <c r="TER49" s="85"/>
      <c r="TES49" s="85"/>
      <c r="TET49" s="85"/>
      <c r="TEU49" s="85"/>
      <c r="TEV49" s="85"/>
      <c r="TEW49" s="85"/>
      <c r="TEX49" s="85"/>
      <c r="TEY49" s="85"/>
      <c r="TEZ49" s="85"/>
      <c r="TFA49" s="85"/>
      <c r="TFB49" s="85"/>
      <c r="TFC49" s="85"/>
      <c r="TFD49" s="85"/>
      <c r="TFE49" s="85"/>
      <c r="TFF49" s="85"/>
      <c r="TFG49" s="85"/>
      <c r="TFH49" s="85"/>
      <c r="TFI49" s="85"/>
      <c r="TFJ49" s="85"/>
      <c r="TFK49" s="85"/>
      <c r="TFL49" s="85"/>
      <c r="TFM49" s="85"/>
      <c r="TFN49" s="85"/>
      <c r="TFO49" s="85"/>
      <c r="TFP49" s="85"/>
      <c r="TFQ49" s="85"/>
      <c r="TFR49" s="85"/>
      <c r="TFS49" s="85"/>
      <c r="TFT49" s="85"/>
      <c r="TFU49" s="85"/>
      <c r="TFV49" s="85"/>
      <c r="TFW49" s="85"/>
      <c r="TFX49" s="85"/>
      <c r="TFY49" s="85"/>
      <c r="TFZ49" s="85"/>
      <c r="TGA49" s="85"/>
      <c r="TGB49" s="85"/>
      <c r="TGC49" s="85"/>
      <c r="TGD49" s="85"/>
      <c r="TGE49" s="85"/>
      <c r="TGF49" s="85"/>
      <c r="TGG49" s="85"/>
      <c r="TGH49" s="85"/>
      <c r="TGI49" s="85"/>
      <c r="TGJ49" s="85"/>
      <c r="TGK49" s="85"/>
      <c r="TGL49" s="85"/>
      <c r="TGM49" s="85"/>
      <c r="TGN49" s="85"/>
      <c r="TGO49" s="85"/>
      <c r="TGP49" s="85"/>
      <c r="TGQ49" s="85"/>
      <c r="TGR49" s="85"/>
      <c r="TGS49" s="85"/>
      <c r="TGT49" s="85"/>
      <c r="TGU49" s="85"/>
      <c r="TGV49" s="85"/>
      <c r="TGW49" s="85"/>
      <c r="TGX49" s="85"/>
      <c r="TGY49" s="85"/>
      <c r="TGZ49" s="85"/>
      <c r="THA49" s="85"/>
      <c r="THB49" s="85"/>
      <c r="THC49" s="85"/>
      <c r="THD49" s="85"/>
      <c r="THE49" s="85"/>
      <c r="THF49" s="85"/>
      <c r="THG49" s="85"/>
      <c r="THH49" s="85"/>
      <c r="THI49" s="85"/>
      <c r="THJ49" s="85"/>
      <c r="THK49" s="85"/>
      <c r="THL49" s="85"/>
      <c r="THM49" s="85"/>
      <c r="THN49" s="85"/>
      <c r="THO49" s="85"/>
      <c r="THP49" s="85"/>
      <c r="THQ49" s="85"/>
      <c r="THR49" s="85"/>
      <c r="THS49" s="85"/>
      <c r="THT49" s="85"/>
      <c r="THU49" s="85"/>
      <c r="THV49" s="85"/>
      <c r="THW49" s="85"/>
      <c r="THX49" s="85"/>
      <c r="THY49" s="85"/>
      <c r="THZ49" s="85"/>
      <c r="TIA49" s="85"/>
      <c r="TIB49" s="85"/>
      <c r="TIC49" s="85"/>
      <c r="TID49" s="85"/>
      <c r="TIE49" s="85"/>
      <c r="TIF49" s="85"/>
      <c r="TIG49" s="85"/>
      <c r="TIH49" s="85"/>
      <c r="TII49" s="85"/>
      <c r="TIJ49" s="85"/>
      <c r="TIK49" s="85"/>
      <c r="TIL49" s="85"/>
      <c r="TIM49" s="85"/>
      <c r="TIN49" s="85"/>
      <c r="TIO49" s="85"/>
      <c r="TIP49" s="85"/>
      <c r="TIQ49" s="85"/>
      <c r="TIR49" s="85"/>
      <c r="TIS49" s="85"/>
      <c r="TIT49" s="85"/>
      <c r="TIU49" s="85"/>
      <c r="TIV49" s="85"/>
      <c r="TIW49" s="85"/>
      <c r="TIX49" s="85"/>
      <c r="TIY49" s="85"/>
      <c r="TIZ49" s="85"/>
      <c r="TJA49" s="85"/>
      <c r="TJB49" s="85"/>
      <c r="TJC49" s="85"/>
      <c r="TJD49" s="85"/>
      <c r="TJE49" s="85"/>
      <c r="TJF49" s="85"/>
      <c r="TJG49" s="85"/>
      <c r="TJH49" s="85"/>
      <c r="TJI49" s="85"/>
      <c r="TJJ49" s="85"/>
      <c r="TJK49" s="85"/>
      <c r="TJL49" s="85"/>
      <c r="TJM49" s="85"/>
      <c r="TJN49" s="85"/>
      <c r="TJO49" s="85"/>
      <c r="TJP49" s="85"/>
      <c r="TJQ49" s="85"/>
      <c r="TJR49" s="85"/>
      <c r="TJS49" s="85"/>
      <c r="TJT49" s="85"/>
      <c r="TJU49" s="85"/>
      <c r="TJV49" s="85"/>
      <c r="TJW49" s="85"/>
      <c r="TJX49" s="85"/>
      <c r="TJY49" s="85"/>
      <c r="TJZ49" s="85"/>
      <c r="TKA49" s="85"/>
      <c r="TKB49" s="85"/>
      <c r="TKC49" s="85"/>
      <c r="TKD49" s="85"/>
      <c r="TKE49" s="85"/>
      <c r="TKF49" s="85"/>
      <c r="TKG49" s="85"/>
      <c r="TKH49" s="85"/>
      <c r="TKI49" s="85"/>
      <c r="TKJ49" s="85"/>
      <c r="TKK49" s="85"/>
      <c r="TKL49" s="85"/>
      <c r="TKM49" s="85"/>
      <c r="TKN49" s="85"/>
      <c r="TKO49" s="85"/>
      <c r="TKP49" s="85"/>
      <c r="TKQ49" s="85"/>
      <c r="TKR49" s="85"/>
      <c r="TKS49" s="85"/>
      <c r="TKT49" s="85"/>
      <c r="TKU49" s="85"/>
      <c r="TKV49" s="85"/>
      <c r="TKW49" s="85"/>
      <c r="TKX49" s="85"/>
      <c r="TKY49" s="85"/>
      <c r="TKZ49" s="85"/>
      <c r="TLA49" s="85"/>
      <c r="TLB49" s="85"/>
      <c r="TLC49" s="85"/>
      <c r="TLD49" s="85"/>
      <c r="TLE49" s="85"/>
      <c r="TLF49" s="85"/>
      <c r="TLG49" s="85"/>
      <c r="TLH49" s="85"/>
      <c r="TLI49" s="85"/>
      <c r="TLJ49" s="85"/>
      <c r="TLK49" s="85"/>
      <c r="TLL49" s="85"/>
      <c r="TLM49" s="85"/>
      <c r="TLN49" s="85"/>
      <c r="TLO49" s="85"/>
      <c r="TLP49" s="85"/>
      <c r="TLQ49" s="85"/>
      <c r="TLR49" s="85"/>
      <c r="TLS49" s="85"/>
      <c r="TLT49" s="85"/>
      <c r="TLU49" s="85"/>
      <c r="TLV49" s="85"/>
      <c r="TLW49" s="85"/>
      <c r="TLX49" s="85"/>
      <c r="TLY49" s="85"/>
      <c r="TLZ49" s="85"/>
      <c r="TMA49" s="85"/>
      <c r="TMB49" s="85"/>
      <c r="TMC49" s="85"/>
      <c r="TMD49" s="85"/>
      <c r="TME49" s="85"/>
      <c r="TMF49" s="85"/>
      <c r="TMG49" s="85"/>
      <c r="TMH49" s="85"/>
      <c r="TMI49" s="85"/>
      <c r="TMJ49" s="85"/>
      <c r="TMK49" s="85"/>
      <c r="TML49" s="85"/>
      <c r="TMM49" s="85"/>
      <c r="TMN49" s="85"/>
      <c r="TMO49" s="85"/>
      <c r="TMP49" s="85"/>
      <c r="TMQ49" s="85"/>
      <c r="TMR49" s="85"/>
      <c r="TMS49" s="85"/>
      <c r="TMT49" s="85"/>
      <c r="TMU49" s="85"/>
      <c r="TMV49" s="85"/>
      <c r="TMW49" s="85"/>
      <c r="TMX49" s="85"/>
      <c r="TMY49" s="85"/>
      <c r="TMZ49" s="85"/>
      <c r="TNA49" s="85"/>
      <c r="TNB49" s="85"/>
      <c r="TNC49" s="85"/>
      <c r="TND49" s="85"/>
      <c r="TNE49" s="85"/>
      <c r="TNF49" s="85"/>
      <c r="TNG49" s="85"/>
      <c r="TNH49" s="85"/>
      <c r="TNI49" s="85"/>
      <c r="TNJ49" s="85"/>
      <c r="TNK49" s="85"/>
      <c r="TNL49" s="85"/>
      <c r="TNM49" s="85"/>
      <c r="TNN49" s="85"/>
      <c r="TNO49" s="85"/>
      <c r="TNP49" s="85"/>
      <c r="TNQ49" s="85"/>
      <c r="TNR49" s="85"/>
      <c r="TNS49" s="85"/>
      <c r="TNT49" s="85"/>
      <c r="TNU49" s="85"/>
      <c r="TNV49" s="85"/>
      <c r="TNW49" s="85"/>
      <c r="TNX49" s="85"/>
      <c r="TNY49" s="85"/>
      <c r="TNZ49" s="85"/>
      <c r="TOA49" s="85"/>
      <c r="TOB49" s="85"/>
      <c r="TOC49" s="85"/>
      <c r="TOD49" s="85"/>
      <c r="TOE49" s="85"/>
      <c r="TOF49" s="85"/>
      <c r="TOG49" s="85"/>
      <c r="TOH49" s="85"/>
      <c r="TOI49" s="85"/>
      <c r="TOJ49" s="85"/>
      <c r="TOK49" s="85"/>
      <c r="TOL49" s="85"/>
      <c r="TOM49" s="85"/>
      <c r="TON49" s="85"/>
      <c r="TOO49" s="85"/>
      <c r="TOP49" s="85"/>
      <c r="TOQ49" s="85"/>
      <c r="TOR49" s="85"/>
      <c r="TOS49" s="85"/>
      <c r="TOT49" s="85"/>
      <c r="TOU49" s="85"/>
      <c r="TOV49" s="85"/>
      <c r="TOW49" s="85"/>
      <c r="TOX49" s="85"/>
      <c r="TOY49" s="85"/>
      <c r="TOZ49" s="85"/>
      <c r="TPA49" s="85"/>
      <c r="TPB49" s="85"/>
      <c r="TPC49" s="85"/>
      <c r="TPD49" s="85"/>
      <c r="TPE49" s="85"/>
      <c r="TPF49" s="85"/>
      <c r="TPG49" s="85"/>
      <c r="TPH49" s="85"/>
      <c r="TPI49" s="85"/>
      <c r="TPJ49" s="85"/>
      <c r="TPK49" s="85"/>
      <c r="TPL49" s="85"/>
      <c r="TPM49" s="85"/>
      <c r="TPN49" s="85"/>
      <c r="TPO49" s="85"/>
      <c r="TPP49" s="85"/>
      <c r="TPQ49" s="85"/>
      <c r="TPR49" s="85"/>
      <c r="TPS49" s="85"/>
      <c r="TPT49" s="85"/>
      <c r="TPU49" s="85"/>
      <c r="TPV49" s="85"/>
      <c r="TPW49" s="85"/>
      <c r="TPX49" s="85"/>
      <c r="TPY49" s="85"/>
      <c r="TPZ49" s="85"/>
      <c r="TQA49" s="85"/>
      <c r="TQB49" s="85"/>
      <c r="TQC49" s="85"/>
      <c r="TQD49" s="85"/>
      <c r="TQE49" s="85"/>
      <c r="TQF49" s="85"/>
      <c r="TQG49" s="85"/>
      <c r="TQH49" s="85"/>
      <c r="TQI49" s="85"/>
      <c r="TQJ49" s="85"/>
      <c r="TQK49" s="85"/>
      <c r="TQL49" s="85"/>
      <c r="TQM49" s="85"/>
      <c r="TQN49" s="85"/>
      <c r="TQO49" s="85"/>
      <c r="TQP49" s="85"/>
      <c r="TQQ49" s="85"/>
      <c r="TQR49" s="85"/>
      <c r="TQS49" s="85"/>
      <c r="TQT49" s="85"/>
      <c r="TQU49" s="85"/>
      <c r="TQV49" s="85"/>
      <c r="TQW49" s="85"/>
      <c r="TQX49" s="85"/>
      <c r="TQY49" s="85"/>
      <c r="TQZ49" s="85"/>
      <c r="TRA49" s="85"/>
      <c r="TRB49" s="85"/>
      <c r="TRC49" s="85"/>
      <c r="TRD49" s="85"/>
      <c r="TRE49" s="85"/>
      <c r="TRF49" s="85"/>
      <c r="TRG49" s="85"/>
      <c r="TRH49" s="85"/>
      <c r="TRI49" s="85"/>
      <c r="TRJ49" s="85"/>
      <c r="TRK49" s="85"/>
      <c r="TRL49" s="85"/>
      <c r="TRM49" s="85"/>
      <c r="TRN49" s="85"/>
      <c r="TRO49" s="85"/>
      <c r="TRP49" s="85"/>
      <c r="TRQ49" s="85"/>
      <c r="TRR49" s="85"/>
      <c r="TRS49" s="85"/>
      <c r="TRT49" s="85"/>
      <c r="TRU49" s="85"/>
      <c r="TRV49" s="85"/>
      <c r="TRW49" s="85"/>
      <c r="TRX49" s="85"/>
      <c r="TRY49" s="85"/>
      <c r="TRZ49" s="85"/>
      <c r="TSA49" s="85"/>
      <c r="TSB49" s="85"/>
      <c r="TSC49" s="85"/>
      <c r="TSD49" s="85"/>
      <c r="TSE49" s="85"/>
      <c r="TSF49" s="85"/>
      <c r="TSG49" s="85"/>
      <c r="TSH49" s="85"/>
      <c r="TSI49" s="85"/>
      <c r="TSJ49" s="85"/>
      <c r="TSK49" s="85"/>
      <c r="TSL49" s="85"/>
      <c r="TSM49" s="85"/>
      <c r="TSN49" s="85"/>
      <c r="TSO49" s="85"/>
      <c r="TSP49" s="85"/>
      <c r="TSQ49" s="85"/>
      <c r="TSR49" s="85"/>
      <c r="TSS49" s="85"/>
      <c r="TST49" s="85"/>
      <c r="TSU49" s="85"/>
      <c r="TSV49" s="85"/>
      <c r="TSW49" s="85"/>
      <c r="TSX49" s="85"/>
      <c r="TSY49" s="85"/>
      <c r="TSZ49" s="85"/>
      <c r="TTA49" s="85"/>
      <c r="TTB49" s="85"/>
      <c r="TTC49" s="85"/>
      <c r="TTD49" s="85"/>
      <c r="TTE49" s="85"/>
      <c r="TTF49" s="85"/>
      <c r="TTG49" s="85"/>
      <c r="TTH49" s="85"/>
      <c r="TTI49" s="85"/>
      <c r="TTJ49" s="85"/>
      <c r="TTK49" s="85"/>
      <c r="TTL49" s="85"/>
      <c r="TTM49" s="85"/>
      <c r="TTN49" s="85"/>
      <c r="TTO49" s="85"/>
      <c r="TTP49" s="85"/>
      <c r="TTQ49" s="85"/>
      <c r="TTR49" s="85"/>
      <c r="TTS49" s="85"/>
      <c r="TTT49" s="85"/>
      <c r="TTU49" s="85"/>
      <c r="TTV49" s="85"/>
      <c r="TTW49" s="85"/>
      <c r="TTX49" s="85"/>
      <c r="TTY49" s="85"/>
      <c r="TTZ49" s="85"/>
      <c r="TUA49" s="85"/>
      <c r="TUB49" s="85"/>
      <c r="TUC49" s="85"/>
      <c r="TUD49" s="85"/>
      <c r="TUE49" s="85"/>
      <c r="TUF49" s="85"/>
      <c r="TUG49" s="85"/>
      <c r="TUH49" s="85"/>
      <c r="TUI49" s="85"/>
      <c r="TUJ49" s="85"/>
      <c r="TUK49" s="85"/>
      <c r="TUL49" s="85"/>
      <c r="TUM49" s="85"/>
      <c r="TUN49" s="85"/>
      <c r="TUO49" s="85"/>
      <c r="TUP49" s="85"/>
      <c r="TUQ49" s="85"/>
      <c r="TUR49" s="85"/>
      <c r="TUS49" s="85"/>
      <c r="TUT49" s="85"/>
      <c r="TUU49" s="85"/>
      <c r="TUV49" s="85"/>
      <c r="TUW49" s="85"/>
      <c r="TUX49" s="85"/>
      <c r="TUY49" s="85"/>
      <c r="TUZ49" s="85"/>
      <c r="TVA49" s="85"/>
      <c r="TVB49" s="85"/>
      <c r="TVC49" s="85"/>
      <c r="TVD49" s="85"/>
      <c r="TVE49" s="85"/>
      <c r="TVF49" s="85"/>
      <c r="TVG49" s="85"/>
      <c r="TVH49" s="85"/>
      <c r="TVI49" s="85"/>
      <c r="TVJ49" s="85"/>
      <c r="TVK49" s="85"/>
      <c r="TVL49" s="85"/>
      <c r="TVM49" s="85"/>
      <c r="TVN49" s="85"/>
      <c r="TVO49" s="85"/>
      <c r="TVP49" s="85"/>
      <c r="TVQ49" s="85"/>
      <c r="TVR49" s="85"/>
      <c r="TVS49" s="85"/>
      <c r="TVT49" s="85"/>
      <c r="TVU49" s="85"/>
      <c r="TVV49" s="85"/>
      <c r="TVW49" s="85"/>
      <c r="TVX49" s="85"/>
      <c r="TVY49" s="85"/>
      <c r="TVZ49" s="85"/>
      <c r="TWA49" s="85"/>
      <c r="TWB49" s="85"/>
      <c r="TWC49" s="85"/>
      <c r="TWD49" s="85"/>
      <c r="TWE49" s="85"/>
      <c r="TWF49" s="85"/>
      <c r="TWG49" s="85"/>
      <c r="TWH49" s="85"/>
      <c r="TWI49" s="85"/>
      <c r="TWJ49" s="85"/>
      <c r="TWK49" s="85"/>
      <c r="TWL49" s="85"/>
      <c r="TWM49" s="85"/>
      <c r="TWN49" s="85"/>
      <c r="TWO49" s="85"/>
      <c r="TWP49" s="85"/>
      <c r="TWQ49" s="85"/>
      <c r="TWR49" s="85"/>
      <c r="TWS49" s="85"/>
      <c r="TWT49" s="85"/>
      <c r="TWU49" s="85"/>
      <c r="TWV49" s="85"/>
      <c r="TWW49" s="85"/>
      <c r="TWX49" s="85"/>
      <c r="TWY49" s="85"/>
      <c r="TWZ49" s="85"/>
      <c r="TXA49" s="85"/>
      <c r="TXB49" s="85"/>
      <c r="TXC49" s="85"/>
      <c r="TXD49" s="85"/>
      <c r="TXE49" s="85"/>
      <c r="TXF49" s="85"/>
      <c r="TXG49" s="85"/>
      <c r="TXH49" s="85"/>
      <c r="TXI49" s="85"/>
      <c r="TXJ49" s="85"/>
      <c r="TXK49" s="85"/>
      <c r="TXL49" s="85"/>
      <c r="TXM49" s="85"/>
      <c r="TXN49" s="85"/>
      <c r="TXO49" s="85"/>
      <c r="TXP49" s="85"/>
      <c r="TXQ49" s="85"/>
      <c r="TXR49" s="85"/>
      <c r="TXS49" s="85"/>
      <c r="TXT49" s="85"/>
      <c r="TXU49" s="85"/>
      <c r="TXV49" s="85"/>
      <c r="TXW49" s="85"/>
      <c r="TXX49" s="85"/>
      <c r="TXY49" s="85"/>
      <c r="TXZ49" s="85"/>
      <c r="TYA49" s="85"/>
      <c r="TYB49" s="85"/>
      <c r="TYC49" s="85"/>
      <c r="TYD49" s="85"/>
      <c r="TYE49" s="85"/>
      <c r="TYF49" s="85"/>
      <c r="TYG49" s="85"/>
      <c r="TYH49" s="85"/>
      <c r="TYI49" s="85"/>
      <c r="TYJ49" s="85"/>
      <c r="TYK49" s="85"/>
      <c r="TYL49" s="85"/>
      <c r="TYM49" s="85"/>
      <c r="TYN49" s="85"/>
      <c r="TYO49" s="85"/>
      <c r="TYP49" s="85"/>
      <c r="TYQ49" s="85"/>
      <c r="TYR49" s="85"/>
      <c r="TYS49" s="85"/>
      <c r="TYT49" s="85"/>
      <c r="TYU49" s="85"/>
      <c r="TYV49" s="85"/>
      <c r="TYW49" s="85"/>
      <c r="TYX49" s="85"/>
      <c r="TYY49" s="85"/>
      <c r="TYZ49" s="85"/>
      <c r="TZA49" s="85"/>
      <c r="TZB49" s="85"/>
      <c r="TZC49" s="85"/>
      <c r="TZD49" s="85"/>
      <c r="TZE49" s="85"/>
      <c r="TZF49" s="85"/>
      <c r="TZG49" s="85"/>
      <c r="TZH49" s="85"/>
      <c r="TZI49" s="85"/>
      <c r="TZJ49" s="85"/>
      <c r="TZK49" s="85"/>
      <c r="TZL49" s="85"/>
      <c r="TZM49" s="85"/>
      <c r="TZN49" s="85"/>
      <c r="TZO49" s="85"/>
      <c r="TZP49" s="85"/>
      <c r="TZQ49" s="85"/>
      <c r="TZR49" s="85"/>
      <c r="TZS49" s="85"/>
      <c r="TZT49" s="85"/>
      <c r="TZU49" s="85"/>
      <c r="TZV49" s="85"/>
      <c r="TZW49" s="85"/>
      <c r="TZX49" s="85"/>
      <c r="TZY49" s="85"/>
      <c r="TZZ49" s="85"/>
      <c r="UAA49" s="85"/>
      <c r="UAB49" s="85"/>
      <c r="UAC49" s="85"/>
      <c r="UAD49" s="85"/>
      <c r="UAE49" s="85"/>
      <c r="UAF49" s="85"/>
      <c r="UAG49" s="85"/>
      <c r="UAH49" s="85"/>
      <c r="UAI49" s="85"/>
      <c r="UAJ49" s="85"/>
      <c r="UAK49" s="85"/>
      <c r="UAL49" s="85"/>
      <c r="UAM49" s="85"/>
      <c r="UAN49" s="85"/>
      <c r="UAO49" s="85"/>
      <c r="UAP49" s="85"/>
      <c r="UAQ49" s="85"/>
      <c r="UAR49" s="85"/>
      <c r="UAS49" s="85"/>
      <c r="UAT49" s="85"/>
      <c r="UAU49" s="85"/>
      <c r="UAV49" s="85"/>
      <c r="UAW49" s="85"/>
      <c r="UAX49" s="85"/>
      <c r="UAY49" s="85"/>
      <c r="UAZ49" s="85"/>
      <c r="UBA49" s="85"/>
      <c r="UBB49" s="85"/>
      <c r="UBC49" s="85"/>
      <c r="UBD49" s="85"/>
      <c r="UBE49" s="85"/>
      <c r="UBF49" s="85"/>
      <c r="UBG49" s="85"/>
      <c r="UBH49" s="85"/>
      <c r="UBI49" s="85"/>
      <c r="UBJ49" s="85"/>
      <c r="UBK49" s="85"/>
      <c r="UBL49" s="85"/>
      <c r="UBM49" s="85"/>
      <c r="UBN49" s="85"/>
      <c r="UBO49" s="85"/>
      <c r="UBP49" s="85"/>
      <c r="UBQ49" s="85"/>
      <c r="UBR49" s="85"/>
      <c r="UBS49" s="85"/>
      <c r="UBT49" s="85"/>
      <c r="UBU49" s="85"/>
      <c r="UBV49" s="85"/>
      <c r="UBW49" s="85"/>
      <c r="UBX49" s="85"/>
      <c r="UBY49" s="85"/>
      <c r="UBZ49" s="85"/>
      <c r="UCA49" s="85"/>
      <c r="UCB49" s="85"/>
      <c r="UCC49" s="85"/>
      <c r="UCD49" s="85"/>
      <c r="UCE49" s="85"/>
      <c r="UCF49" s="85"/>
      <c r="UCG49" s="85"/>
      <c r="UCH49" s="85"/>
      <c r="UCI49" s="85"/>
      <c r="UCJ49" s="85"/>
      <c r="UCK49" s="85"/>
      <c r="UCL49" s="85"/>
      <c r="UCM49" s="85"/>
      <c r="UCN49" s="85"/>
      <c r="UCO49" s="85"/>
      <c r="UCP49" s="85"/>
      <c r="UCQ49" s="85"/>
      <c r="UCR49" s="85"/>
      <c r="UCS49" s="85"/>
      <c r="UCT49" s="85"/>
      <c r="UCU49" s="85"/>
      <c r="UCV49" s="85"/>
      <c r="UCW49" s="85"/>
      <c r="UCX49" s="85"/>
      <c r="UCY49" s="85"/>
      <c r="UCZ49" s="85"/>
      <c r="UDA49" s="85"/>
      <c r="UDB49" s="85"/>
      <c r="UDC49" s="85"/>
      <c r="UDD49" s="85"/>
      <c r="UDE49" s="85"/>
      <c r="UDF49" s="85"/>
      <c r="UDG49" s="85"/>
      <c r="UDH49" s="85"/>
      <c r="UDI49" s="85"/>
      <c r="UDJ49" s="85"/>
      <c r="UDK49" s="85"/>
      <c r="UDL49" s="85"/>
      <c r="UDM49" s="85"/>
      <c r="UDN49" s="85"/>
      <c r="UDO49" s="85"/>
      <c r="UDP49" s="85"/>
      <c r="UDQ49" s="85"/>
      <c r="UDR49" s="85"/>
      <c r="UDS49" s="85"/>
      <c r="UDT49" s="85"/>
      <c r="UDU49" s="85"/>
      <c r="UDV49" s="85"/>
      <c r="UDW49" s="85"/>
      <c r="UDX49" s="85"/>
      <c r="UDY49" s="85"/>
      <c r="UDZ49" s="85"/>
      <c r="UEA49" s="85"/>
      <c r="UEB49" s="85"/>
      <c r="UEC49" s="85"/>
      <c r="UED49" s="85"/>
      <c r="UEE49" s="85"/>
      <c r="UEF49" s="85"/>
      <c r="UEG49" s="85"/>
      <c r="UEH49" s="85"/>
      <c r="UEI49" s="85"/>
      <c r="UEJ49" s="85"/>
      <c r="UEK49" s="85"/>
      <c r="UEL49" s="85"/>
      <c r="UEM49" s="85"/>
      <c r="UEN49" s="85"/>
      <c r="UEO49" s="85"/>
      <c r="UEP49" s="85"/>
      <c r="UEQ49" s="85"/>
      <c r="UER49" s="85"/>
      <c r="UES49" s="85"/>
      <c r="UET49" s="85"/>
      <c r="UEU49" s="85"/>
      <c r="UEV49" s="85"/>
      <c r="UEW49" s="85"/>
      <c r="UEX49" s="85"/>
      <c r="UEY49" s="85"/>
      <c r="UEZ49" s="85"/>
      <c r="UFA49" s="85"/>
      <c r="UFB49" s="85"/>
      <c r="UFC49" s="85"/>
      <c r="UFD49" s="85"/>
      <c r="UFE49" s="85"/>
      <c r="UFF49" s="85"/>
      <c r="UFG49" s="85"/>
      <c r="UFH49" s="85"/>
      <c r="UFI49" s="85"/>
      <c r="UFJ49" s="85"/>
      <c r="UFK49" s="85"/>
      <c r="UFL49" s="85"/>
      <c r="UFM49" s="85"/>
      <c r="UFN49" s="85"/>
      <c r="UFO49" s="85"/>
      <c r="UFP49" s="85"/>
      <c r="UFQ49" s="85"/>
      <c r="UFR49" s="85"/>
      <c r="UFS49" s="85"/>
      <c r="UFT49" s="85"/>
      <c r="UFU49" s="85"/>
      <c r="UFV49" s="85"/>
      <c r="UFW49" s="85"/>
      <c r="UFX49" s="85"/>
      <c r="UFY49" s="85"/>
      <c r="UFZ49" s="85"/>
      <c r="UGA49" s="85"/>
      <c r="UGB49" s="85"/>
      <c r="UGC49" s="85"/>
      <c r="UGD49" s="85"/>
      <c r="UGE49" s="85"/>
      <c r="UGF49" s="85"/>
      <c r="UGG49" s="85"/>
      <c r="UGH49" s="85"/>
      <c r="UGI49" s="85"/>
      <c r="UGJ49" s="85"/>
      <c r="UGK49" s="85"/>
      <c r="UGL49" s="85"/>
      <c r="UGM49" s="85"/>
      <c r="UGN49" s="85"/>
      <c r="UGO49" s="85"/>
      <c r="UGP49" s="85"/>
      <c r="UGQ49" s="85"/>
      <c r="UGR49" s="85"/>
      <c r="UGS49" s="85"/>
      <c r="UGT49" s="85"/>
      <c r="UGU49" s="85"/>
      <c r="UGV49" s="85"/>
      <c r="UGW49" s="85"/>
      <c r="UGX49" s="85"/>
      <c r="UGY49" s="85"/>
      <c r="UGZ49" s="85"/>
      <c r="UHA49" s="85"/>
      <c r="UHB49" s="85"/>
      <c r="UHC49" s="85"/>
      <c r="UHD49" s="85"/>
      <c r="UHE49" s="85"/>
      <c r="UHF49" s="85"/>
      <c r="UHG49" s="85"/>
      <c r="UHH49" s="85"/>
      <c r="UHI49" s="85"/>
      <c r="UHJ49" s="85"/>
      <c r="UHK49" s="85"/>
      <c r="UHL49" s="85"/>
      <c r="UHM49" s="85"/>
      <c r="UHN49" s="85"/>
      <c r="UHO49" s="85"/>
      <c r="UHP49" s="85"/>
      <c r="UHQ49" s="85"/>
      <c r="UHR49" s="85"/>
      <c r="UHS49" s="85"/>
      <c r="UHT49" s="85"/>
      <c r="UHU49" s="85"/>
      <c r="UHV49" s="85"/>
      <c r="UHW49" s="85"/>
      <c r="UHX49" s="85"/>
      <c r="UHY49" s="85"/>
      <c r="UHZ49" s="85"/>
      <c r="UIA49" s="85"/>
      <c r="UIB49" s="85"/>
      <c r="UIC49" s="85"/>
      <c r="UID49" s="85"/>
      <c r="UIE49" s="85"/>
      <c r="UIF49" s="85"/>
      <c r="UIG49" s="85"/>
      <c r="UIH49" s="85"/>
      <c r="UII49" s="85"/>
      <c r="UIJ49" s="85"/>
      <c r="UIK49" s="85"/>
      <c r="UIL49" s="85"/>
      <c r="UIM49" s="85"/>
      <c r="UIN49" s="85"/>
      <c r="UIO49" s="85"/>
      <c r="UIP49" s="85"/>
      <c r="UIQ49" s="85"/>
      <c r="UIR49" s="85"/>
      <c r="UIS49" s="85"/>
      <c r="UIT49" s="85"/>
      <c r="UIU49" s="85"/>
      <c r="UIV49" s="85"/>
      <c r="UIW49" s="85"/>
      <c r="UIX49" s="85"/>
      <c r="UIY49" s="85"/>
      <c r="UIZ49" s="85"/>
      <c r="UJA49" s="85"/>
      <c r="UJB49" s="85"/>
      <c r="UJC49" s="85"/>
      <c r="UJD49" s="85"/>
      <c r="UJE49" s="85"/>
      <c r="UJF49" s="85"/>
      <c r="UJG49" s="85"/>
      <c r="UJH49" s="85"/>
      <c r="UJI49" s="85"/>
      <c r="UJJ49" s="85"/>
      <c r="UJK49" s="85"/>
      <c r="UJL49" s="85"/>
      <c r="UJM49" s="85"/>
      <c r="UJN49" s="85"/>
      <c r="UJO49" s="85"/>
      <c r="UJP49" s="85"/>
      <c r="UJQ49" s="85"/>
      <c r="UJR49" s="85"/>
      <c r="UJS49" s="85"/>
      <c r="UJT49" s="85"/>
      <c r="UJU49" s="85"/>
      <c r="UJV49" s="85"/>
      <c r="UJW49" s="85"/>
      <c r="UJX49" s="85"/>
      <c r="UJY49" s="85"/>
      <c r="UJZ49" s="85"/>
      <c r="UKA49" s="85"/>
      <c r="UKB49" s="85"/>
      <c r="UKC49" s="85"/>
      <c r="UKD49" s="85"/>
      <c r="UKE49" s="85"/>
      <c r="UKF49" s="85"/>
      <c r="UKG49" s="85"/>
      <c r="UKH49" s="85"/>
      <c r="UKI49" s="85"/>
      <c r="UKJ49" s="85"/>
      <c r="UKK49" s="85"/>
      <c r="UKL49" s="85"/>
      <c r="UKM49" s="85"/>
      <c r="UKN49" s="85"/>
      <c r="UKO49" s="85"/>
      <c r="UKP49" s="85"/>
      <c r="UKQ49" s="85"/>
      <c r="UKR49" s="85"/>
      <c r="UKS49" s="85"/>
      <c r="UKT49" s="85"/>
      <c r="UKU49" s="85"/>
      <c r="UKV49" s="85"/>
      <c r="UKW49" s="85"/>
      <c r="UKX49" s="85"/>
      <c r="UKY49" s="85"/>
      <c r="UKZ49" s="85"/>
      <c r="ULA49" s="85"/>
      <c r="ULB49" s="85"/>
      <c r="ULC49" s="85"/>
      <c r="ULD49" s="85"/>
      <c r="ULE49" s="85"/>
      <c r="ULF49" s="85"/>
      <c r="ULG49" s="85"/>
      <c r="ULH49" s="85"/>
      <c r="ULI49" s="85"/>
      <c r="ULJ49" s="85"/>
      <c r="ULK49" s="85"/>
      <c r="ULL49" s="85"/>
      <c r="ULM49" s="85"/>
      <c r="ULN49" s="85"/>
      <c r="ULO49" s="85"/>
      <c r="ULP49" s="85"/>
      <c r="ULQ49" s="85"/>
      <c r="ULR49" s="85"/>
      <c r="ULS49" s="85"/>
      <c r="ULT49" s="85"/>
      <c r="ULU49" s="85"/>
      <c r="ULV49" s="85"/>
      <c r="ULW49" s="85"/>
      <c r="ULX49" s="85"/>
      <c r="ULY49" s="85"/>
      <c r="ULZ49" s="85"/>
      <c r="UMA49" s="85"/>
      <c r="UMB49" s="85"/>
      <c r="UMC49" s="85"/>
      <c r="UMD49" s="85"/>
      <c r="UME49" s="85"/>
      <c r="UMF49" s="85"/>
      <c r="UMG49" s="85"/>
      <c r="UMH49" s="85"/>
      <c r="UMI49" s="85"/>
      <c r="UMJ49" s="85"/>
      <c r="UMK49" s="85"/>
      <c r="UML49" s="85"/>
      <c r="UMM49" s="85"/>
      <c r="UMN49" s="85"/>
      <c r="UMO49" s="85"/>
      <c r="UMP49" s="85"/>
      <c r="UMQ49" s="85"/>
      <c r="UMR49" s="85"/>
      <c r="UMS49" s="85"/>
      <c r="UMT49" s="85"/>
      <c r="UMU49" s="85"/>
      <c r="UMV49" s="85"/>
      <c r="UMW49" s="85"/>
      <c r="UMX49" s="85"/>
      <c r="UMY49" s="85"/>
      <c r="UMZ49" s="85"/>
      <c r="UNA49" s="85"/>
      <c r="UNB49" s="85"/>
      <c r="UNC49" s="85"/>
      <c r="UND49" s="85"/>
      <c r="UNE49" s="85"/>
      <c r="UNF49" s="85"/>
      <c r="UNG49" s="85"/>
      <c r="UNH49" s="85"/>
      <c r="UNI49" s="85"/>
      <c r="UNJ49" s="85"/>
      <c r="UNK49" s="85"/>
      <c r="UNL49" s="85"/>
      <c r="UNM49" s="85"/>
      <c r="UNN49" s="85"/>
      <c r="UNO49" s="85"/>
      <c r="UNP49" s="85"/>
      <c r="UNQ49" s="85"/>
      <c r="UNR49" s="85"/>
      <c r="UNS49" s="85"/>
      <c r="UNT49" s="85"/>
      <c r="UNU49" s="85"/>
      <c r="UNV49" s="85"/>
      <c r="UNW49" s="85"/>
      <c r="UNX49" s="85"/>
      <c r="UNY49" s="85"/>
      <c r="UNZ49" s="85"/>
      <c r="UOA49" s="85"/>
      <c r="UOB49" s="85"/>
      <c r="UOC49" s="85"/>
      <c r="UOD49" s="85"/>
      <c r="UOE49" s="85"/>
      <c r="UOF49" s="85"/>
      <c r="UOG49" s="85"/>
      <c r="UOH49" s="85"/>
      <c r="UOI49" s="85"/>
      <c r="UOJ49" s="85"/>
      <c r="UOK49" s="85"/>
      <c r="UOL49" s="85"/>
      <c r="UOM49" s="85"/>
      <c r="UON49" s="85"/>
      <c r="UOO49" s="85"/>
      <c r="UOP49" s="85"/>
      <c r="UOQ49" s="85"/>
      <c r="UOR49" s="85"/>
      <c r="UOS49" s="85"/>
      <c r="UOT49" s="85"/>
      <c r="UOU49" s="85"/>
      <c r="UOV49" s="85"/>
      <c r="UOW49" s="85"/>
      <c r="UOX49" s="85"/>
      <c r="UOY49" s="85"/>
      <c r="UOZ49" s="85"/>
      <c r="UPA49" s="85"/>
      <c r="UPB49" s="85"/>
      <c r="UPC49" s="85"/>
      <c r="UPD49" s="85"/>
      <c r="UPE49" s="85"/>
      <c r="UPF49" s="85"/>
      <c r="UPG49" s="85"/>
      <c r="UPH49" s="85"/>
      <c r="UPI49" s="85"/>
      <c r="UPJ49" s="85"/>
      <c r="UPK49" s="85"/>
      <c r="UPL49" s="85"/>
      <c r="UPM49" s="85"/>
      <c r="UPN49" s="85"/>
      <c r="UPO49" s="85"/>
      <c r="UPP49" s="85"/>
      <c r="UPQ49" s="85"/>
      <c r="UPR49" s="85"/>
      <c r="UPS49" s="85"/>
      <c r="UPT49" s="85"/>
      <c r="UPU49" s="85"/>
      <c r="UPV49" s="85"/>
      <c r="UPW49" s="85"/>
      <c r="UPX49" s="85"/>
      <c r="UPY49" s="85"/>
      <c r="UPZ49" s="85"/>
      <c r="UQA49" s="85"/>
      <c r="UQB49" s="85"/>
      <c r="UQC49" s="85"/>
      <c r="UQD49" s="85"/>
      <c r="UQE49" s="85"/>
      <c r="UQF49" s="85"/>
      <c r="UQG49" s="85"/>
      <c r="UQH49" s="85"/>
      <c r="UQI49" s="85"/>
      <c r="UQJ49" s="85"/>
      <c r="UQK49" s="85"/>
      <c r="UQL49" s="85"/>
      <c r="UQM49" s="85"/>
      <c r="UQN49" s="85"/>
      <c r="UQO49" s="85"/>
      <c r="UQP49" s="85"/>
      <c r="UQQ49" s="85"/>
      <c r="UQR49" s="85"/>
      <c r="UQS49" s="85"/>
      <c r="UQT49" s="85"/>
      <c r="UQU49" s="85"/>
      <c r="UQV49" s="85"/>
      <c r="UQW49" s="85"/>
      <c r="UQX49" s="85"/>
      <c r="UQY49" s="85"/>
      <c r="UQZ49" s="85"/>
      <c r="URA49" s="85"/>
      <c r="URB49" s="85"/>
      <c r="URC49" s="85"/>
      <c r="URD49" s="85"/>
      <c r="URE49" s="85"/>
      <c r="URF49" s="85"/>
      <c r="URG49" s="85"/>
      <c r="URH49" s="85"/>
      <c r="URI49" s="85"/>
      <c r="URJ49" s="85"/>
      <c r="URK49" s="85"/>
      <c r="URL49" s="85"/>
      <c r="URM49" s="85"/>
      <c r="URN49" s="85"/>
      <c r="URO49" s="85"/>
      <c r="URP49" s="85"/>
      <c r="URQ49" s="85"/>
      <c r="URR49" s="85"/>
      <c r="URS49" s="85"/>
      <c r="URT49" s="85"/>
      <c r="URU49" s="85"/>
      <c r="URV49" s="85"/>
      <c r="URW49" s="85"/>
      <c r="URX49" s="85"/>
      <c r="URY49" s="85"/>
      <c r="URZ49" s="85"/>
      <c r="USA49" s="85"/>
      <c r="USB49" s="85"/>
      <c r="USC49" s="85"/>
      <c r="USD49" s="85"/>
      <c r="USE49" s="85"/>
      <c r="USF49" s="85"/>
      <c r="USG49" s="85"/>
      <c r="USH49" s="85"/>
      <c r="USI49" s="85"/>
      <c r="USJ49" s="85"/>
      <c r="USK49" s="85"/>
      <c r="USL49" s="85"/>
      <c r="USM49" s="85"/>
      <c r="USN49" s="85"/>
      <c r="USO49" s="85"/>
      <c r="USP49" s="85"/>
      <c r="USQ49" s="85"/>
      <c r="USR49" s="85"/>
      <c r="USS49" s="85"/>
      <c r="UST49" s="85"/>
      <c r="USU49" s="85"/>
      <c r="USV49" s="85"/>
      <c r="USW49" s="85"/>
      <c r="USX49" s="85"/>
      <c r="USY49" s="85"/>
      <c r="USZ49" s="85"/>
      <c r="UTA49" s="85"/>
      <c r="UTB49" s="85"/>
      <c r="UTC49" s="85"/>
      <c r="UTD49" s="85"/>
      <c r="UTE49" s="85"/>
      <c r="UTF49" s="85"/>
      <c r="UTG49" s="85"/>
      <c r="UTH49" s="85"/>
      <c r="UTI49" s="85"/>
      <c r="UTJ49" s="85"/>
      <c r="UTK49" s="85"/>
      <c r="UTL49" s="85"/>
      <c r="UTM49" s="85"/>
      <c r="UTN49" s="85"/>
      <c r="UTO49" s="85"/>
      <c r="UTP49" s="85"/>
      <c r="UTQ49" s="85"/>
      <c r="UTR49" s="85"/>
      <c r="UTS49" s="85"/>
      <c r="UTT49" s="85"/>
      <c r="UTU49" s="85"/>
      <c r="UTV49" s="85"/>
      <c r="UTW49" s="85"/>
      <c r="UTX49" s="85"/>
      <c r="UTY49" s="85"/>
      <c r="UTZ49" s="85"/>
      <c r="UUA49" s="85"/>
      <c r="UUB49" s="85"/>
      <c r="UUC49" s="85"/>
      <c r="UUD49" s="85"/>
      <c r="UUE49" s="85"/>
      <c r="UUF49" s="85"/>
      <c r="UUG49" s="85"/>
      <c r="UUH49" s="85"/>
      <c r="UUI49" s="85"/>
      <c r="UUJ49" s="85"/>
      <c r="UUK49" s="85"/>
      <c r="UUL49" s="85"/>
      <c r="UUM49" s="85"/>
      <c r="UUN49" s="85"/>
      <c r="UUO49" s="85"/>
      <c r="UUP49" s="85"/>
      <c r="UUQ49" s="85"/>
      <c r="UUR49" s="85"/>
      <c r="UUS49" s="85"/>
      <c r="UUT49" s="85"/>
      <c r="UUU49" s="85"/>
      <c r="UUV49" s="85"/>
      <c r="UUW49" s="85"/>
      <c r="UUX49" s="85"/>
      <c r="UUY49" s="85"/>
      <c r="UUZ49" s="85"/>
      <c r="UVA49" s="85"/>
      <c r="UVB49" s="85"/>
      <c r="UVC49" s="85"/>
      <c r="UVD49" s="85"/>
      <c r="UVE49" s="85"/>
      <c r="UVF49" s="85"/>
      <c r="UVG49" s="85"/>
      <c r="UVH49" s="85"/>
      <c r="UVI49" s="85"/>
      <c r="UVJ49" s="85"/>
      <c r="UVK49" s="85"/>
      <c r="UVL49" s="85"/>
      <c r="UVM49" s="85"/>
      <c r="UVN49" s="85"/>
      <c r="UVO49" s="85"/>
      <c r="UVP49" s="85"/>
      <c r="UVQ49" s="85"/>
      <c r="UVR49" s="85"/>
      <c r="UVS49" s="85"/>
      <c r="UVT49" s="85"/>
      <c r="UVU49" s="85"/>
      <c r="UVV49" s="85"/>
      <c r="UVW49" s="85"/>
      <c r="UVX49" s="85"/>
      <c r="UVY49" s="85"/>
      <c r="UVZ49" s="85"/>
      <c r="UWA49" s="85"/>
      <c r="UWB49" s="85"/>
      <c r="UWC49" s="85"/>
      <c r="UWD49" s="85"/>
      <c r="UWE49" s="85"/>
      <c r="UWF49" s="85"/>
      <c r="UWG49" s="85"/>
      <c r="UWH49" s="85"/>
      <c r="UWI49" s="85"/>
      <c r="UWJ49" s="85"/>
      <c r="UWK49" s="85"/>
      <c r="UWL49" s="85"/>
      <c r="UWM49" s="85"/>
      <c r="UWN49" s="85"/>
      <c r="UWO49" s="85"/>
      <c r="UWP49" s="85"/>
      <c r="UWQ49" s="85"/>
      <c r="UWR49" s="85"/>
      <c r="UWS49" s="85"/>
      <c r="UWT49" s="85"/>
      <c r="UWU49" s="85"/>
      <c r="UWV49" s="85"/>
      <c r="UWW49" s="85"/>
      <c r="UWX49" s="85"/>
      <c r="UWY49" s="85"/>
      <c r="UWZ49" s="85"/>
      <c r="UXA49" s="85"/>
      <c r="UXB49" s="85"/>
      <c r="UXC49" s="85"/>
      <c r="UXD49" s="85"/>
      <c r="UXE49" s="85"/>
      <c r="UXF49" s="85"/>
      <c r="UXG49" s="85"/>
      <c r="UXH49" s="85"/>
      <c r="UXI49" s="85"/>
      <c r="UXJ49" s="85"/>
      <c r="UXK49" s="85"/>
      <c r="UXL49" s="85"/>
      <c r="UXM49" s="85"/>
      <c r="UXN49" s="85"/>
      <c r="UXO49" s="85"/>
      <c r="UXP49" s="85"/>
      <c r="UXQ49" s="85"/>
      <c r="UXR49" s="85"/>
      <c r="UXS49" s="85"/>
      <c r="UXT49" s="85"/>
      <c r="UXU49" s="85"/>
      <c r="UXV49" s="85"/>
      <c r="UXW49" s="85"/>
      <c r="UXX49" s="85"/>
      <c r="UXY49" s="85"/>
      <c r="UXZ49" s="85"/>
      <c r="UYA49" s="85"/>
      <c r="UYB49" s="85"/>
      <c r="UYC49" s="85"/>
      <c r="UYD49" s="85"/>
      <c r="UYE49" s="85"/>
      <c r="UYF49" s="85"/>
      <c r="UYG49" s="85"/>
      <c r="UYH49" s="85"/>
      <c r="UYI49" s="85"/>
      <c r="UYJ49" s="85"/>
      <c r="UYK49" s="85"/>
      <c r="UYL49" s="85"/>
      <c r="UYM49" s="85"/>
      <c r="UYN49" s="85"/>
      <c r="UYO49" s="85"/>
      <c r="UYP49" s="85"/>
      <c r="UYQ49" s="85"/>
      <c r="UYR49" s="85"/>
      <c r="UYS49" s="85"/>
      <c r="UYT49" s="85"/>
      <c r="UYU49" s="85"/>
      <c r="UYV49" s="85"/>
      <c r="UYW49" s="85"/>
      <c r="UYX49" s="85"/>
      <c r="UYY49" s="85"/>
      <c r="UYZ49" s="85"/>
      <c r="UZA49" s="85"/>
      <c r="UZB49" s="85"/>
      <c r="UZC49" s="85"/>
      <c r="UZD49" s="85"/>
      <c r="UZE49" s="85"/>
      <c r="UZF49" s="85"/>
      <c r="UZG49" s="85"/>
      <c r="UZH49" s="85"/>
      <c r="UZI49" s="85"/>
      <c r="UZJ49" s="85"/>
      <c r="UZK49" s="85"/>
      <c r="UZL49" s="85"/>
      <c r="UZM49" s="85"/>
      <c r="UZN49" s="85"/>
      <c r="UZO49" s="85"/>
      <c r="UZP49" s="85"/>
      <c r="UZQ49" s="85"/>
      <c r="UZR49" s="85"/>
      <c r="UZS49" s="85"/>
      <c r="UZT49" s="85"/>
      <c r="UZU49" s="85"/>
      <c r="UZV49" s="85"/>
      <c r="UZW49" s="85"/>
      <c r="UZX49" s="85"/>
      <c r="UZY49" s="85"/>
      <c r="UZZ49" s="85"/>
      <c r="VAA49" s="85"/>
      <c r="VAB49" s="85"/>
      <c r="VAC49" s="85"/>
      <c r="VAD49" s="85"/>
      <c r="VAE49" s="85"/>
      <c r="VAF49" s="85"/>
      <c r="VAG49" s="85"/>
      <c r="VAH49" s="85"/>
      <c r="VAI49" s="85"/>
      <c r="VAJ49" s="85"/>
      <c r="VAK49" s="85"/>
      <c r="VAL49" s="85"/>
      <c r="VAM49" s="85"/>
      <c r="VAN49" s="85"/>
      <c r="VAO49" s="85"/>
      <c r="VAP49" s="85"/>
      <c r="VAQ49" s="85"/>
      <c r="VAR49" s="85"/>
      <c r="VAS49" s="85"/>
      <c r="VAT49" s="85"/>
      <c r="VAU49" s="85"/>
      <c r="VAV49" s="85"/>
      <c r="VAW49" s="85"/>
      <c r="VAX49" s="85"/>
      <c r="VAY49" s="85"/>
      <c r="VAZ49" s="85"/>
      <c r="VBA49" s="85"/>
      <c r="VBB49" s="85"/>
      <c r="VBC49" s="85"/>
      <c r="VBD49" s="85"/>
      <c r="VBE49" s="85"/>
      <c r="VBF49" s="85"/>
      <c r="VBG49" s="85"/>
      <c r="VBH49" s="85"/>
      <c r="VBI49" s="85"/>
      <c r="VBJ49" s="85"/>
      <c r="VBK49" s="85"/>
      <c r="VBL49" s="85"/>
      <c r="VBM49" s="85"/>
      <c r="VBN49" s="85"/>
      <c r="VBO49" s="85"/>
      <c r="VBP49" s="85"/>
      <c r="VBQ49" s="85"/>
      <c r="VBR49" s="85"/>
      <c r="VBS49" s="85"/>
      <c r="VBT49" s="85"/>
      <c r="VBU49" s="85"/>
      <c r="VBV49" s="85"/>
      <c r="VBW49" s="85"/>
      <c r="VBX49" s="85"/>
      <c r="VBY49" s="85"/>
      <c r="VBZ49" s="85"/>
      <c r="VCA49" s="85"/>
      <c r="VCB49" s="85"/>
      <c r="VCC49" s="85"/>
      <c r="VCD49" s="85"/>
      <c r="VCE49" s="85"/>
      <c r="VCF49" s="85"/>
      <c r="VCG49" s="85"/>
      <c r="VCH49" s="85"/>
      <c r="VCI49" s="85"/>
      <c r="VCJ49" s="85"/>
      <c r="VCK49" s="85"/>
      <c r="VCL49" s="85"/>
      <c r="VCM49" s="85"/>
      <c r="VCN49" s="85"/>
      <c r="VCO49" s="85"/>
      <c r="VCP49" s="85"/>
      <c r="VCQ49" s="85"/>
      <c r="VCR49" s="85"/>
      <c r="VCS49" s="85"/>
      <c r="VCT49" s="85"/>
      <c r="VCU49" s="85"/>
      <c r="VCV49" s="85"/>
      <c r="VCW49" s="85"/>
      <c r="VCX49" s="85"/>
      <c r="VCY49" s="85"/>
      <c r="VCZ49" s="85"/>
      <c r="VDA49" s="85"/>
      <c r="VDB49" s="85"/>
      <c r="VDC49" s="85"/>
      <c r="VDD49" s="85"/>
      <c r="VDE49" s="85"/>
      <c r="VDF49" s="85"/>
      <c r="VDG49" s="85"/>
      <c r="VDH49" s="85"/>
      <c r="VDI49" s="85"/>
      <c r="VDJ49" s="85"/>
      <c r="VDK49" s="85"/>
      <c r="VDL49" s="85"/>
      <c r="VDM49" s="85"/>
      <c r="VDN49" s="85"/>
      <c r="VDO49" s="85"/>
      <c r="VDP49" s="85"/>
      <c r="VDQ49" s="85"/>
      <c r="VDR49" s="85"/>
      <c r="VDS49" s="85"/>
      <c r="VDT49" s="85"/>
      <c r="VDU49" s="85"/>
      <c r="VDV49" s="85"/>
      <c r="VDW49" s="85"/>
      <c r="VDX49" s="85"/>
      <c r="VDY49" s="85"/>
      <c r="VDZ49" s="85"/>
      <c r="VEA49" s="85"/>
      <c r="VEB49" s="85"/>
      <c r="VEC49" s="85"/>
      <c r="VED49" s="85"/>
      <c r="VEE49" s="85"/>
      <c r="VEF49" s="85"/>
      <c r="VEG49" s="85"/>
      <c r="VEH49" s="85"/>
      <c r="VEI49" s="85"/>
      <c r="VEJ49" s="85"/>
      <c r="VEK49" s="85"/>
      <c r="VEL49" s="85"/>
      <c r="VEM49" s="85"/>
      <c r="VEN49" s="85"/>
      <c r="VEO49" s="85"/>
      <c r="VEP49" s="85"/>
      <c r="VEQ49" s="85"/>
      <c r="VER49" s="85"/>
      <c r="VES49" s="85"/>
      <c r="VET49" s="85"/>
      <c r="VEU49" s="85"/>
      <c r="VEV49" s="85"/>
      <c r="VEW49" s="85"/>
      <c r="VEX49" s="85"/>
      <c r="VEY49" s="85"/>
      <c r="VEZ49" s="85"/>
      <c r="VFA49" s="85"/>
      <c r="VFB49" s="85"/>
      <c r="VFC49" s="85"/>
      <c r="VFD49" s="85"/>
      <c r="VFE49" s="85"/>
      <c r="VFF49" s="85"/>
      <c r="VFG49" s="85"/>
      <c r="VFH49" s="85"/>
      <c r="VFI49" s="85"/>
      <c r="VFJ49" s="85"/>
      <c r="VFK49" s="85"/>
      <c r="VFL49" s="85"/>
      <c r="VFM49" s="85"/>
      <c r="VFN49" s="85"/>
      <c r="VFO49" s="85"/>
      <c r="VFP49" s="85"/>
      <c r="VFQ49" s="85"/>
      <c r="VFR49" s="85"/>
      <c r="VFS49" s="85"/>
      <c r="VFT49" s="85"/>
      <c r="VFU49" s="85"/>
      <c r="VFV49" s="85"/>
      <c r="VFW49" s="85"/>
      <c r="VFX49" s="85"/>
      <c r="VFY49" s="85"/>
      <c r="VFZ49" s="85"/>
      <c r="VGA49" s="85"/>
      <c r="VGB49" s="85"/>
      <c r="VGC49" s="85"/>
      <c r="VGD49" s="85"/>
      <c r="VGE49" s="85"/>
      <c r="VGF49" s="85"/>
      <c r="VGG49" s="85"/>
      <c r="VGH49" s="85"/>
      <c r="VGI49" s="85"/>
      <c r="VGJ49" s="85"/>
      <c r="VGK49" s="85"/>
      <c r="VGL49" s="85"/>
      <c r="VGM49" s="85"/>
      <c r="VGN49" s="85"/>
      <c r="VGO49" s="85"/>
      <c r="VGP49" s="85"/>
      <c r="VGQ49" s="85"/>
      <c r="VGR49" s="85"/>
      <c r="VGS49" s="85"/>
      <c r="VGT49" s="85"/>
      <c r="VGU49" s="85"/>
      <c r="VGV49" s="85"/>
      <c r="VGW49" s="85"/>
      <c r="VGX49" s="85"/>
      <c r="VGY49" s="85"/>
      <c r="VGZ49" s="85"/>
      <c r="VHA49" s="85"/>
      <c r="VHB49" s="85"/>
      <c r="VHC49" s="85"/>
      <c r="VHD49" s="85"/>
      <c r="VHE49" s="85"/>
      <c r="VHF49" s="85"/>
      <c r="VHG49" s="85"/>
      <c r="VHH49" s="85"/>
      <c r="VHI49" s="85"/>
      <c r="VHJ49" s="85"/>
      <c r="VHK49" s="85"/>
      <c r="VHL49" s="85"/>
      <c r="VHM49" s="85"/>
      <c r="VHN49" s="85"/>
      <c r="VHO49" s="85"/>
      <c r="VHP49" s="85"/>
      <c r="VHQ49" s="85"/>
      <c r="VHR49" s="85"/>
      <c r="VHS49" s="85"/>
      <c r="VHT49" s="85"/>
      <c r="VHU49" s="85"/>
      <c r="VHV49" s="85"/>
      <c r="VHW49" s="85"/>
      <c r="VHX49" s="85"/>
      <c r="VHY49" s="85"/>
      <c r="VHZ49" s="85"/>
      <c r="VIA49" s="85"/>
      <c r="VIB49" s="85"/>
      <c r="VIC49" s="85"/>
      <c r="VID49" s="85"/>
      <c r="VIE49" s="85"/>
      <c r="VIF49" s="85"/>
      <c r="VIG49" s="85"/>
      <c r="VIH49" s="85"/>
      <c r="VII49" s="85"/>
      <c r="VIJ49" s="85"/>
      <c r="VIK49" s="85"/>
      <c r="VIL49" s="85"/>
      <c r="VIM49" s="85"/>
      <c r="VIN49" s="85"/>
      <c r="VIO49" s="85"/>
      <c r="VIP49" s="85"/>
      <c r="VIQ49" s="85"/>
      <c r="VIR49" s="85"/>
      <c r="VIS49" s="85"/>
      <c r="VIT49" s="85"/>
      <c r="VIU49" s="85"/>
      <c r="VIV49" s="85"/>
      <c r="VIW49" s="85"/>
      <c r="VIX49" s="85"/>
      <c r="VIY49" s="85"/>
      <c r="VIZ49" s="85"/>
      <c r="VJA49" s="85"/>
      <c r="VJB49" s="85"/>
      <c r="VJC49" s="85"/>
      <c r="VJD49" s="85"/>
      <c r="VJE49" s="85"/>
      <c r="VJF49" s="85"/>
      <c r="VJG49" s="85"/>
      <c r="VJH49" s="85"/>
      <c r="VJI49" s="85"/>
      <c r="VJJ49" s="85"/>
      <c r="VJK49" s="85"/>
      <c r="VJL49" s="85"/>
      <c r="VJM49" s="85"/>
      <c r="VJN49" s="85"/>
      <c r="VJO49" s="85"/>
      <c r="VJP49" s="85"/>
      <c r="VJQ49" s="85"/>
      <c r="VJR49" s="85"/>
      <c r="VJS49" s="85"/>
      <c r="VJT49" s="85"/>
      <c r="VJU49" s="85"/>
      <c r="VJV49" s="85"/>
      <c r="VJW49" s="85"/>
      <c r="VJX49" s="85"/>
      <c r="VJY49" s="85"/>
      <c r="VJZ49" s="85"/>
      <c r="VKA49" s="85"/>
      <c r="VKB49" s="85"/>
      <c r="VKC49" s="85"/>
      <c r="VKD49" s="85"/>
      <c r="VKE49" s="85"/>
      <c r="VKF49" s="85"/>
      <c r="VKG49" s="85"/>
      <c r="VKH49" s="85"/>
      <c r="VKI49" s="85"/>
      <c r="VKJ49" s="85"/>
      <c r="VKK49" s="85"/>
      <c r="VKL49" s="85"/>
      <c r="VKM49" s="85"/>
      <c r="VKN49" s="85"/>
      <c r="VKO49" s="85"/>
      <c r="VKP49" s="85"/>
      <c r="VKQ49" s="85"/>
      <c r="VKR49" s="85"/>
      <c r="VKS49" s="85"/>
      <c r="VKT49" s="85"/>
      <c r="VKU49" s="85"/>
      <c r="VKV49" s="85"/>
      <c r="VKW49" s="85"/>
      <c r="VKX49" s="85"/>
      <c r="VKY49" s="85"/>
      <c r="VKZ49" s="85"/>
      <c r="VLA49" s="85"/>
      <c r="VLB49" s="85"/>
      <c r="VLC49" s="85"/>
      <c r="VLD49" s="85"/>
      <c r="VLE49" s="85"/>
      <c r="VLF49" s="85"/>
      <c r="VLG49" s="85"/>
      <c r="VLH49" s="85"/>
      <c r="VLI49" s="85"/>
      <c r="VLJ49" s="85"/>
      <c r="VLK49" s="85"/>
      <c r="VLL49" s="85"/>
      <c r="VLM49" s="85"/>
      <c r="VLN49" s="85"/>
      <c r="VLO49" s="85"/>
      <c r="VLP49" s="85"/>
      <c r="VLQ49" s="85"/>
      <c r="VLR49" s="85"/>
      <c r="VLS49" s="85"/>
      <c r="VLT49" s="85"/>
      <c r="VLU49" s="85"/>
      <c r="VLV49" s="85"/>
      <c r="VLW49" s="85"/>
      <c r="VLX49" s="85"/>
      <c r="VLY49" s="85"/>
      <c r="VLZ49" s="85"/>
      <c r="VMA49" s="85"/>
      <c r="VMB49" s="85"/>
      <c r="VMC49" s="85"/>
      <c r="VMD49" s="85"/>
      <c r="VME49" s="85"/>
      <c r="VMF49" s="85"/>
      <c r="VMG49" s="85"/>
      <c r="VMH49" s="85"/>
      <c r="VMI49" s="85"/>
      <c r="VMJ49" s="85"/>
      <c r="VMK49" s="85"/>
      <c r="VML49" s="85"/>
      <c r="VMM49" s="85"/>
      <c r="VMN49" s="85"/>
      <c r="VMO49" s="85"/>
      <c r="VMP49" s="85"/>
      <c r="VMQ49" s="85"/>
      <c r="VMR49" s="85"/>
      <c r="VMS49" s="85"/>
      <c r="VMT49" s="85"/>
      <c r="VMU49" s="85"/>
      <c r="VMV49" s="85"/>
      <c r="VMW49" s="85"/>
      <c r="VMX49" s="85"/>
      <c r="VMY49" s="85"/>
      <c r="VMZ49" s="85"/>
      <c r="VNA49" s="85"/>
      <c r="VNB49" s="85"/>
      <c r="VNC49" s="85"/>
      <c r="VND49" s="85"/>
      <c r="VNE49" s="85"/>
      <c r="VNF49" s="85"/>
      <c r="VNG49" s="85"/>
      <c r="VNH49" s="85"/>
      <c r="VNI49" s="85"/>
      <c r="VNJ49" s="85"/>
      <c r="VNK49" s="85"/>
      <c r="VNL49" s="85"/>
      <c r="VNM49" s="85"/>
      <c r="VNN49" s="85"/>
      <c r="VNO49" s="85"/>
      <c r="VNP49" s="85"/>
      <c r="VNQ49" s="85"/>
      <c r="VNR49" s="85"/>
      <c r="VNS49" s="85"/>
      <c r="VNT49" s="85"/>
      <c r="VNU49" s="85"/>
      <c r="VNV49" s="85"/>
      <c r="VNW49" s="85"/>
      <c r="VNX49" s="85"/>
      <c r="VNY49" s="85"/>
      <c r="VNZ49" s="85"/>
      <c r="VOA49" s="85"/>
      <c r="VOB49" s="85"/>
      <c r="VOC49" s="85"/>
      <c r="VOD49" s="85"/>
      <c r="VOE49" s="85"/>
      <c r="VOF49" s="85"/>
      <c r="VOG49" s="85"/>
      <c r="VOH49" s="85"/>
      <c r="VOI49" s="85"/>
      <c r="VOJ49" s="85"/>
      <c r="VOK49" s="85"/>
      <c r="VOL49" s="85"/>
      <c r="VOM49" s="85"/>
      <c r="VON49" s="85"/>
      <c r="VOO49" s="85"/>
      <c r="VOP49" s="85"/>
      <c r="VOQ49" s="85"/>
      <c r="VOR49" s="85"/>
      <c r="VOS49" s="85"/>
      <c r="VOT49" s="85"/>
      <c r="VOU49" s="85"/>
      <c r="VOV49" s="85"/>
      <c r="VOW49" s="85"/>
      <c r="VOX49" s="85"/>
      <c r="VOY49" s="85"/>
      <c r="VOZ49" s="85"/>
      <c r="VPA49" s="85"/>
      <c r="VPB49" s="85"/>
      <c r="VPC49" s="85"/>
      <c r="VPD49" s="85"/>
      <c r="VPE49" s="85"/>
      <c r="VPF49" s="85"/>
      <c r="VPG49" s="85"/>
      <c r="VPH49" s="85"/>
      <c r="VPI49" s="85"/>
      <c r="VPJ49" s="85"/>
      <c r="VPK49" s="85"/>
      <c r="VPL49" s="85"/>
      <c r="VPM49" s="85"/>
      <c r="VPN49" s="85"/>
      <c r="VPO49" s="85"/>
      <c r="VPP49" s="85"/>
      <c r="VPQ49" s="85"/>
      <c r="VPR49" s="85"/>
      <c r="VPS49" s="85"/>
      <c r="VPT49" s="85"/>
      <c r="VPU49" s="85"/>
      <c r="VPV49" s="85"/>
      <c r="VPW49" s="85"/>
      <c r="VPX49" s="85"/>
      <c r="VPY49" s="85"/>
      <c r="VPZ49" s="85"/>
      <c r="VQA49" s="85"/>
      <c r="VQB49" s="85"/>
      <c r="VQC49" s="85"/>
      <c r="VQD49" s="85"/>
      <c r="VQE49" s="85"/>
      <c r="VQF49" s="85"/>
      <c r="VQG49" s="85"/>
      <c r="VQH49" s="85"/>
      <c r="VQI49" s="85"/>
      <c r="VQJ49" s="85"/>
      <c r="VQK49" s="85"/>
      <c r="VQL49" s="85"/>
      <c r="VQM49" s="85"/>
      <c r="VQN49" s="85"/>
      <c r="VQO49" s="85"/>
      <c r="VQP49" s="85"/>
      <c r="VQQ49" s="85"/>
      <c r="VQR49" s="85"/>
      <c r="VQS49" s="85"/>
      <c r="VQT49" s="85"/>
      <c r="VQU49" s="85"/>
      <c r="VQV49" s="85"/>
      <c r="VQW49" s="85"/>
      <c r="VQX49" s="85"/>
      <c r="VQY49" s="85"/>
      <c r="VQZ49" s="85"/>
      <c r="VRA49" s="85"/>
      <c r="VRB49" s="85"/>
      <c r="VRC49" s="85"/>
      <c r="VRD49" s="85"/>
      <c r="VRE49" s="85"/>
      <c r="VRF49" s="85"/>
      <c r="VRG49" s="85"/>
      <c r="VRH49" s="85"/>
      <c r="VRI49" s="85"/>
      <c r="VRJ49" s="85"/>
      <c r="VRK49" s="85"/>
      <c r="VRL49" s="85"/>
      <c r="VRM49" s="85"/>
      <c r="VRN49" s="85"/>
      <c r="VRO49" s="85"/>
      <c r="VRP49" s="85"/>
      <c r="VRQ49" s="85"/>
      <c r="VRR49" s="85"/>
      <c r="VRS49" s="85"/>
      <c r="VRT49" s="85"/>
      <c r="VRU49" s="85"/>
      <c r="VRV49" s="85"/>
      <c r="VRW49" s="85"/>
      <c r="VRX49" s="85"/>
      <c r="VRY49" s="85"/>
      <c r="VRZ49" s="85"/>
      <c r="VSA49" s="85"/>
      <c r="VSB49" s="85"/>
      <c r="VSC49" s="85"/>
      <c r="VSD49" s="85"/>
      <c r="VSE49" s="85"/>
      <c r="VSF49" s="85"/>
      <c r="VSG49" s="85"/>
      <c r="VSH49" s="85"/>
      <c r="VSI49" s="85"/>
      <c r="VSJ49" s="85"/>
      <c r="VSK49" s="85"/>
      <c r="VSL49" s="85"/>
      <c r="VSM49" s="85"/>
      <c r="VSN49" s="85"/>
      <c r="VSO49" s="85"/>
      <c r="VSP49" s="85"/>
      <c r="VSQ49" s="85"/>
      <c r="VSR49" s="85"/>
      <c r="VSS49" s="85"/>
      <c r="VST49" s="85"/>
      <c r="VSU49" s="85"/>
      <c r="VSV49" s="85"/>
      <c r="VSW49" s="85"/>
      <c r="VSX49" s="85"/>
      <c r="VSY49" s="85"/>
      <c r="VSZ49" s="85"/>
      <c r="VTA49" s="85"/>
      <c r="VTB49" s="85"/>
      <c r="VTC49" s="85"/>
      <c r="VTD49" s="85"/>
      <c r="VTE49" s="85"/>
      <c r="VTF49" s="85"/>
      <c r="VTG49" s="85"/>
      <c r="VTH49" s="85"/>
      <c r="VTI49" s="85"/>
      <c r="VTJ49" s="85"/>
      <c r="VTK49" s="85"/>
      <c r="VTL49" s="85"/>
      <c r="VTM49" s="85"/>
      <c r="VTN49" s="85"/>
      <c r="VTO49" s="85"/>
      <c r="VTP49" s="85"/>
      <c r="VTQ49" s="85"/>
      <c r="VTR49" s="85"/>
      <c r="VTS49" s="85"/>
      <c r="VTT49" s="85"/>
      <c r="VTU49" s="85"/>
      <c r="VTV49" s="85"/>
      <c r="VTW49" s="85"/>
      <c r="VTX49" s="85"/>
      <c r="VTY49" s="85"/>
      <c r="VTZ49" s="85"/>
      <c r="VUA49" s="85"/>
      <c r="VUB49" s="85"/>
      <c r="VUC49" s="85"/>
      <c r="VUD49" s="85"/>
      <c r="VUE49" s="85"/>
      <c r="VUF49" s="85"/>
      <c r="VUG49" s="85"/>
      <c r="VUH49" s="85"/>
      <c r="VUI49" s="85"/>
      <c r="VUJ49" s="85"/>
      <c r="VUK49" s="85"/>
      <c r="VUL49" s="85"/>
      <c r="VUM49" s="85"/>
      <c r="VUN49" s="85"/>
      <c r="VUO49" s="85"/>
      <c r="VUP49" s="85"/>
      <c r="VUQ49" s="85"/>
      <c r="VUR49" s="85"/>
      <c r="VUS49" s="85"/>
      <c r="VUT49" s="85"/>
      <c r="VUU49" s="85"/>
      <c r="VUV49" s="85"/>
      <c r="VUW49" s="85"/>
      <c r="VUX49" s="85"/>
      <c r="VUY49" s="85"/>
      <c r="VUZ49" s="85"/>
      <c r="VVA49" s="85"/>
      <c r="VVB49" s="85"/>
      <c r="VVC49" s="85"/>
      <c r="VVD49" s="85"/>
      <c r="VVE49" s="85"/>
      <c r="VVF49" s="85"/>
      <c r="VVG49" s="85"/>
      <c r="VVH49" s="85"/>
      <c r="VVI49" s="85"/>
      <c r="VVJ49" s="85"/>
      <c r="VVK49" s="85"/>
      <c r="VVL49" s="85"/>
      <c r="VVM49" s="85"/>
      <c r="VVN49" s="85"/>
      <c r="VVO49" s="85"/>
      <c r="VVP49" s="85"/>
      <c r="VVQ49" s="85"/>
      <c r="VVR49" s="85"/>
      <c r="VVS49" s="85"/>
      <c r="VVT49" s="85"/>
      <c r="VVU49" s="85"/>
      <c r="VVV49" s="85"/>
      <c r="VVW49" s="85"/>
      <c r="VVX49" s="85"/>
      <c r="VVY49" s="85"/>
      <c r="VVZ49" s="85"/>
      <c r="VWA49" s="85"/>
      <c r="VWB49" s="85"/>
      <c r="VWC49" s="85"/>
      <c r="VWD49" s="85"/>
      <c r="VWE49" s="85"/>
      <c r="VWF49" s="85"/>
      <c r="VWG49" s="85"/>
      <c r="VWH49" s="85"/>
      <c r="VWI49" s="85"/>
      <c r="VWJ49" s="85"/>
      <c r="VWK49" s="85"/>
      <c r="VWL49" s="85"/>
      <c r="VWM49" s="85"/>
      <c r="VWN49" s="85"/>
      <c r="VWO49" s="85"/>
      <c r="VWP49" s="85"/>
      <c r="VWQ49" s="85"/>
      <c r="VWR49" s="85"/>
      <c r="VWS49" s="85"/>
      <c r="VWT49" s="85"/>
      <c r="VWU49" s="85"/>
      <c r="VWV49" s="85"/>
      <c r="VWW49" s="85"/>
      <c r="VWX49" s="85"/>
      <c r="VWY49" s="85"/>
      <c r="VWZ49" s="85"/>
      <c r="VXA49" s="85"/>
      <c r="VXB49" s="85"/>
      <c r="VXC49" s="85"/>
      <c r="VXD49" s="85"/>
      <c r="VXE49" s="85"/>
      <c r="VXF49" s="85"/>
      <c r="VXG49" s="85"/>
      <c r="VXH49" s="85"/>
      <c r="VXI49" s="85"/>
      <c r="VXJ49" s="85"/>
      <c r="VXK49" s="85"/>
      <c r="VXL49" s="85"/>
      <c r="VXM49" s="85"/>
      <c r="VXN49" s="85"/>
      <c r="VXO49" s="85"/>
      <c r="VXP49" s="85"/>
      <c r="VXQ49" s="85"/>
      <c r="VXR49" s="85"/>
      <c r="VXS49" s="85"/>
      <c r="VXT49" s="85"/>
      <c r="VXU49" s="85"/>
      <c r="VXV49" s="85"/>
      <c r="VXW49" s="85"/>
      <c r="VXX49" s="85"/>
      <c r="VXY49" s="85"/>
      <c r="VXZ49" s="85"/>
      <c r="VYA49" s="85"/>
      <c r="VYB49" s="85"/>
      <c r="VYC49" s="85"/>
      <c r="VYD49" s="85"/>
      <c r="VYE49" s="85"/>
      <c r="VYF49" s="85"/>
      <c r="VYG49" s="85"/>
      <c r="VYH49" s="85"/>
      <c r="VYI49" s="85"/>
      <c r="VYJ49" s="85"/>
      <c r="VYK49" s="85"/>
      <c r="VYL49" s="85"/>
      <c r="VYM49" s="85"/>
      <c r="VYN49" s="85"/>
      <c r="VYO49" s="85"/>
      <c r="VYP49" s="85"/>
      <c r="VYQ49" s="85"/>
      <c r="VYR49" s="85"/>
      <c r="VYS49" s="85"/>
      <c r="VYT49" s="85"/>
      <c r="VYU49" s="85"/>
      <c r="VYV49" s="85"/>
      <c r="VYW49" s="85"/>
      <c r="VYX49" s="85"/>
      <c r="VYY49" s="85"/>
      <c r="VYZ49" s="85"/>
      <c r="VZA49" s="85"/>
      <c r="VZB49" s="85"/>
      <c r="VZC49" s="85"/>
      <c r="VZD49" s="85"/>
      <c r="VZE49" s="85"/>
      <c r="VZF49" s="85"/>
      <c r="VZG49" s="85"/>
      <c r="VZH49" s="85"/>
      <c r="VZI49" s="85"/>
      <c r="VZJ49" s="85"/>
      <c r="VZK49" s="85"/>
      <c r="VZL49" s="85"/>
      <c r="VZM49" s="85"/>
      <c r="VZN49" s="85"/>
      <c r="VZO49" s="85"/>
      <c r="VZP49" s="85"/>
      <c r="VZQ49" s="85"/>
      <c r="VZR49" s="85"/>
      <c r="VZS49" s="85"/>
      <c r="VZT49" s="85"/>
      <c r="VZU49" s="85"/>
      <c r="VZV49" s="85"/>
      <c r="VZW49" s="85"/>
      <c r="VZX49" s="85"/>
      <c r="VZY49" s="85"/>
      <c r="VZZ49" s="85"/>
      <c r="WAA49" s="85"/>
      <c r="WAB49" s="85"/>
      <c r="WAC49" s="85"/>
      <c r="WAD49" s="85"/>
      <c r="WAE49" s="85"/>
      <c r="WAF49" s="85"/>
      <c r="WAG49" s="85"/>
      <c r="WAH49" s="85"/>
      <c r="WAI49" s="85"/>
      <c r="WAJ49" s="85"/>
      <c r="WAK49" s="85"/>
      <c r="WAL49" s="85"/>
      <c r="WAM49" s="85"/>
      <c r="WAN49" s="85"/>
      <c r="WAO49" s="85"/>
      <c r="WAP49" s="85"/>
      <c r="WAQ49" s="85"/>
      <c r="WAR49" s="85"/>
      <c r="WAS49" s="85"/>
      <c r="WAT49" s="85"/>
      <c r="WAU49" s="85"/>
      <c r="WAV49" s="85"/>
      <c r="WAW49" s="85"/>
      <c r="WAX49" s="85"/>
      <c r="WAY49" s="85"/>
      <c r="WAZ49" s="85"/>
      <c r="WBA49" s="85"/>
      <c r="WBB49" s="85"/>
      <c r="WBC49" s="85"/>
      <c r="WBD49" s="85"/>
      <c r="WBE49" s="85"/>
      <c r="WBF49" s="85"/>
      <c r="WBG49" s="85"/>
      <c r="WBH49" s="85"/>
      <c r="WBI49" s="85"/>
      <c r="WBJ49" s="85"/>
      <c r="WBK49" s="85"/>
      <c r="WBL49" s="85"/>
      <c r="WBM49" s="85"/>
      <c r="WBN49" s="85"/>
      <c r="WBO49" s="85"/>
      <c r="WBP49" s="85"/>
      <c r="WBQ49" s="85"/>
      <c r="WBR49" s="85"/>
      <c r="WBS49" s="85"/>
      <c r="WBT49" s="85"/>
      <c r="WBU49" s="85"/>
      <c r="WBV49" s="85"/>
      <c r="WBW49" s="85"/>
      <c r="WBX49" s="85"/>
      <c r="WBY49" s="85"/>
      <c r="WBZ49" s="85"/>
      <c r="WCA49" s="85"/>
      <c r="WCB49" s="85"/>
      <c r="WCC49" s="85"/>
      <c r="WCD49" s="85"/>
      <c r="WCE49" s="85"/>
      <c r="WCF49" s="85"/>
      <c r="WCG49" s="85"/>
      <c r="WCH49" s="85"/>
      <c r="WCI49" s="85"/>
      <c r="WCJ49" s="85"/>
      <c r="WCK49" s="85"/>
      <c r="WCL49" s="85"/>
      <c r="WCM49" s="85"/>
      <c r="WCN49" s="85"/>
      <c r="WCO49" s="85"/>
      <c r="WCP49" s="85"/>
      <c r="WCQ49" s="85"/>
      <c r="WCR49" s="85"/>
      <c r="WCS49" s="85"/>
      <c r="WCT49" s="85"/>
      <c r="WCU49" s="85"/>
      <c r="WCV49" s="85"/>
      <c r="WCW49" s="85"/>
      <c r="WCX49" s="85"/>
      <c r="WCY49" s="85"/>
      <c r="WCZ49" s="85"/>
      <c r="WDA49" s="85"/>
      <c r="WDB49" s="85"/>
      <c r="WDC49" s="85"/>
      <c r="WDD49" s="85"/>
      <c r="WDE49" s="85"/>
      <c r="WDF49" s="85"/>
      <c r="WDG49" s="85"/>
      <c r="WDH49" s="85"/>
      <c r="WDI49" s="85"/>
      <c r="WDJ49" s="85"/>
      <c r="WDK49" s="85"/>
      <c r="WDL49" s="85"/>
      <c r="WDM49" s="85"/>
      <c r="WDN49" s="85"/>
      <c r="WDO49" s="85"/>
      <c r="WDP49" s="85"/>
      <c r="WDQ49" s="85"/>
      <c r="WDR49" s="85"/>
      <c r="WDS49" s="85"/>
      <c r="WDT49" s="85"/>
      <c r="WDU49" s="85"/>
      <c r="WDV49" s="85"/>
      <c r="WDW49" s="85"/>
      <c r="WDX49" s="85"/>
      <c r="WDY49" s="85"/>
      <c r="WDZ49" s="85"/>
      <c r="WEA49" s="85"/>
      <c r="WEB49" s="85"/>
      <c r="WEC49" s="85"/>
      <c r="WED49" s="85"/>
      <c r="WEE49" s="85"/>
      <c r="WEF49" s="85"/>
      <c r="WEG49" s="85"/>
      <c r="WEH49" s="85"/>
      <c r="WEI49" s="85"/>
      <c r="WEJ49" s="85"/>
      <c r="WEK49" s="85"/>
      <c r="WEL49" s="85"/>
      <c r="WEM49" s="85"/>
      <c r="WEN49" s="85"/>
      <c r="WEO49" s="85"/>
      <c r="WEP49" s="85"/>
      <c r="WEQ49" s="85"/>
      <c r="WER49" s="85"/>
      <c r="WES49" s="85"/>
      <c r="WET49" s="85"/>
      <c r="WEU49" s="85"/>
      <c r="WEV49" s="85"/>
      <c r="WEW49" s="85"/>
      <c r="WEX49" s="85"/>
      <c r="WEY49" s="85"/>
      <c r="WEZ49" s="85"/>
      <c r="WFA49" s="85"/>
      <c r="WFB49" s="85"/>
      <c r="WFC49" s="85"/>
      <c r="WFD49" s="85"/>
      <c r="WFE49" s="85"/>
      <c r="WFF49" s="85"/>
      <c r="WFG49" s="85"/>
      <c r="WFH49" s="85"/>
      <c r="WFI49" s="85"/>
      <c r="WFJ49" s="85"/>
      <c r="WFK49" s="85"/>
      <c r="WFL49" s="85"/>
      <c r="WFM49" s="85"/>
      <c r="WFN49" s="85"/>
      <c r="WFO49" s="85"/>
      <c r="WFP49" s="85"/>
      <c r="WFQ49" s="85"/>
      <c r="WFR49" s="85"/>
      <c r="WFS49" s="85"/>
      <c r="WFT49" s="85"/>
      <c r="WFU49" s="85"/>
      <c r="WFV49" s="85"/>
      <c r="WFW49" s="85"/>
      <c r="WFX49" s="85"/>
      <c r="WFY49" s="85"/>
      <c r="WFZ49" s="85"/>
      <c r="WGA49" s="85"/>
      <c r="WGB49" s="85"/>
      <c r="WGC49" s="85"/>
      <c r="WGD49" s="85"/>
      <c r="WGE49" s="85"/>
      <c r="WGF49" s="85"/>
      <c r="WGG49" s="85"/>
      <c r="WGH49" s="85"/>
      <c r="WGI49" s="85"/>
      <c r="WGJ49" s="85"/>
      <c r="WGK49" s="85"/>
      <c r="WGL49" s="85"/>
      <c r="WGM49" s="85"/>
      <c r="WGN49" s="85"/>
      <c r="WGO49" s="85"/>
      <c r="WGP49" s="85"/>
      <c r="WGQ49" s="85"/>
      <c r="WGR49" s="85"/>
      <c r="WGS49" s="85"/>
      <c r="WGT49" s="85"/>
      <c r="WGU49" s="85"/>
      <c r="WGV49" s="85"/>
      <c r="WGW49" s="85"/>
      <c r="WGX49" s="85"/>
      <c r="WGY49" s="85"/>
      <c r="WGZ49" s="85"/>
      <c r="WHA49" s="85"/>
      <c r="WHB49" s="85"/>
      <c r="WHC49" s="85"/>
      <c r="WHD49" s="85"/>
      <c r="WHE49" s="85"/>
      <c r="WHF49" s="85"/>
      <c r="WHG49" s="85"/>
      <c r="WHH49" s="85"/>
      <c r="WHI49" s="85"/>
      <c r="WHJ49" s="85"/>
      <c r="WHK49" s="85"/>
      <c r="WHL49" s="85"/>
      <c r="WHM49" s="85"/>
      <c r="WHN49" s="85"/>
      <c r="WHO49" s="85"/>
      <c r="WHP49" s="85"/>
      <c r="WHQ49" s="85"/>
      <c r="WHR49" s="85"/>
      <c r="WHS49" s="85"/>
      <c r="WHT49" s="85"/>
      <c r="WHU49" s="85"/>
      <c r="WHV49" s="85"/>
      <c r="WHW49" s="85"/>
      <c r="WHX49" s="85"/>
      <c r="WHY49" s="85"/>
      <c r="WHZ49" s="85"/>
      <c r="WIA49" s="85"/>
      <c r="WIB49" s="85"/>
      <c r="WIC49" s="85"/>
      <c r="WID49" s="85"/>
      <c r="WIE49" s="85"/>
      <c r="WIF49" s="85"/>
      <c r="WIG49" s="85"/>
      <c r="WIH49" s="85"/>
      <c r="WII49" s="85"/>
      <c r="WIJ49" s="85"/>
      <c r="WIK49" s="85"/>
      <c r="WIL49" s="85"/>
      <c r="WIM49" s="85"/>
      <c r="WIN49" s="85"/>
      <c r="WIO49" s="85"/>
      <c r="WIP49" s="85"/>
      <c r="WIQ49" s="85"/>
      <c r="WIR49" s="85"/>
      <c r="WIS49" s="85"/>
      <c r="WIT49" s="85"/>
      <c r="WIU49" s="85"/>
      <c r="WIV49" s="85"/>
      <c r="WIW49" s="85"/>
      <c r="WIX49" s="85"/>
      <c r="WIY49" s="85"/>
      <c r="WIZ49" s="85"/>
      <c r="WJA49" s="85"/>
      <c r="WJB49" s="85"/>
      <c r="WJC49" s="85"/>
      <c r="WJD49" s="85"/>
      <c r="WJE49" s="85"/>
      <c r="WJF49" s="85"/>
      <c r="WJG49" s="85"/>
      <c r="WJH49" s="85"/>
      <c r="WJI49" s="85"/>
      <c r="WJJ49" s="85"/>
      <c r="WJK49" s="85"/>
      <c r="WJL49" s="85"/>
      <c r="WJM49" s="85"/>
      <c r="WJN49" s="85"/>
      <c r="WJO49" s="85"/>
      <c r="WJP49" s="85"/>
      <c r="WJQ49" s="85"/>
      <c r="WJR49" s="85"/>
      <c r="WJS49" s="85"/>
      <c r="WJT49" s="85"/>
      <c r="WJU49" s="85"/>
      <c r="WJV49" s="85"/>
      <c r="WJW49" s="85"/>
      <c r="WJX49" s="85"/>
      <c r="WJY49" s="85"/>
      <c r="WJZ49" s="85"/>
      <c r="WKA49" s="85"/>
      <c r="WKB49" s="85"/>
      <c r="WKC49" s="85"/>
      <c r="WKD49" s="85"/>
      <c r="WKE49" s="85"/>
      <c r="WKF49" s="85"/>
      <c r="WKG49" s="85"/>
      <c r="WKH49" s="85"/>
      <c r="WKI49" s="85"/>
      <c r="WKJ49" s="85"/>
      <c r="WKK49" s="85"/>
      <c r="WKL49" s="85"/>
      <c r="WKM49" s="85"/>
      <c r="WKN49" s="85"/>
      <c r="WKO49" s="85"/>
      <c r="WKP49" s="85"/>
      <c r="WKQ49" s="85"/>
      <c r="WKR49" s="85"/>
      <c r="WKS49" s="85"/>
      <c r="WKT49" s="85"/>
      <c r="WKU49" s="85"/>
      <c r="WKV49" s="85"/>
      <c r="WKW49" s="85"/>
      <c r="WKX49" s="85"/>
      <c r="WKY49" s="85"/>
      <c r="WKZ49" s="85"/>
      <c r="WLA49" s="85"/>
      <c r="WLB49" s="85"/>
      <c r="WLC49" s="85"/>
      <c r="WLD49" s="85"/>
      <c r="WLE49" s="85"/>
      <c r="WLF49" s="85"/>
      <c r="WLG49" s="85"/>
      <c r="WLH49" s="85"/>
      <c r="WLI49" s="85"/>
      <c r="WLJ49" s="85"/>
      <c r="WLK49" s="85"/>
      <c r="WLL49" s="85"/>
      <c r="WLM49" s="85"/>
      <c r="WLN49" s="85"/>
      <c r="WLO49" s="85"/>
      <c r="WLP49" s="85"/>
      <c r="WLQ49" s="85"/>
      <c r="WLR49" s="85"/>
      <c r="WLS49" s="85"/>
      <c r="WLT49" s="85"/>
      <c r="WLU49" s="85"/>
      <c r="WLV49" s="85"/>
      <c r="WLW49" s="85"/>
      <c r="WLX49" s="85"/>
      <c r="WLY49" s="85"/>
      <c r="WLZ49" s="85"/>
      <c r="WMA49" s="85"/>
      <c r="WMB49" s="85"/>
      <c r="WMC49" s="85"/>
      <c r="WMD49" s="85"/>
      <c r="WME49" s="85"/>
      <c r="WMF49" s="85"/>
      <c r="WMG49" s="85"/>
      <c r="WMH49" s="85"/>
      <c r="WMI49" s="85"/>
      <c r="WMJ49" s="85"/>
      <c r="WMK49" s="85"/>
      <c r="WML49" s="85"/>
      <c r="WMM49" s="85"/>
      <c r="WMN49" s="85"/>
      <c r="WMO49" s="85"/>
      <c r="WMP49" s="85"/>
      <c r="WMQ49" s="85"/>
      <c r="WMR49" s="85"/>
      <c r="WMS49" s="85"/>
      <c r="WMT49" s="85"/>
      <c r="WMU49" s="85"/>
      <c r="WMV49" s="85"/>
      <c r="WMW49" s="85"/>
      <c r="WMX49" s="85"/>
      <c r="WMY49" s="85"/>
      <c r="WMZ49" s="85"/>
      <c r="WNA49" s="85"/>
      <c r="WNB49" s="85"/>
      <c r="WNC49" s="85"/>
      <c r="WND49" s="85"/>
      <c r="WNE49" s="85"/>
      <c r="WNF49" s="85"/>
      <c r="WNG49" s="85"/>
      <c r="WNH49" s="85"/>
      <c r="WNI49" s="85"/>
      <c r="WNJ49" s="85"/>
      <c r="WNK49" s="85"/>
      <c r="WNL49" s="85"/>
      <c r="WNM49" s="85"/>
      <c r="WNN49" s="85"/>
      <c r="WNO49" s="85"/>
      <c r="WNP49" s="85"/>
      <c r="WNQ49" s="85"/>
      <c r="WNR49" s="85"/>
      <c r="WNS49" s="85"/>
      <c r="WNT49" s="85"/>
      <c r="WNU49" s="85"/>
      <c r="WNV49" s="85"/>
      <c r="WNW49" s="85"/>
      <c r="WNX49" s="85"/>
      <c r="WNY49" s="85"/>
      <c r="WNZ49" s="85"/>
      <c r="WOA49" s="85"/>
      <c r="WOB49" s="85"/>
      <c r="WOC49" s="85"/>
      <c r="WOD49" s="85"/>
      <c r="WOE49" s="85"/>
      <c r="WOF49" s="85"/>
      <c r="WOG49" s="85"/>
      <c r="WOH49" s="85"/>
      <c r="WOI49" s="85"/>
      <c r="WOJ49" s="85"/>
      <c r="WOK49" s="85"/>
      <c r="WOL49" s="85"/>
      <c r="WOM49" s="85"/>
      <c r="WON49" s="85"/>
      <c r="WOO49" s="85"/>
      <c r="WOP49" s="85"/>
      <c r="WOQ49" s="85"/>
      <c r="WOR49" s="85"/>
      <c r="WOS49" s="85"/>
      <c r="WOT49" s="85"/>
      <c r="WOU49" s="85"/>
      <c r="WOV49" s="85"/>
      <c r="WOW49" s="85"/>
      <c r="WOX49" s="85"/>
      <c r="WOY49" s="85"/>
      <c r="WOZ49" s="85"/>
      <c r="WPA49" s="85"/>
      <c r="WPB49" s="85"/>
      <c r="WPC49" s="85"/>
      <c r="WPD49" s="85"/>
      <c r="WPE49" s="85"/>
      <c r="WPF49" s="85"/>
      <c r="WPG49" s="85"/>
      <c r="WPH49" s="85"/>
      <c r="WPI49" s="85"/>
      <c r="WPJ49" s="85"/>
      <c r="WPK49" s="85"/>
      <c r="WPL49" s="85"/>
      <c r="WPM49" s="85"/>
      <c r="WPN49" s="85"/>
      <c r="WPO49" s="85"/>
      <c r="WPP49" s="85"/>
      <c r="WPQ49" s="85"/>
      <c r="WPR49" s="85"/>
      <c r="WPS49" s="85"/>
      <c r="WPT49" s="85"/>
      <c r="WPU49" s="85"/>
      <c r="WPV49" s="85"/>
      <c r="WPW49" s="85"/>
      <c r="WPX49" s="85"/>
      <c r="WPY49" s="85"/>
      <c r="WPZ49" s="85"/>
      <c r="WQA49" s="85"/>
      <c r="WQB49" s="85"/>
      <c r="WQC49" s="85"/>
      <c r="WQD49" s="85"/>
      <c r="WQE49" s="85"/>
      <c r="WQF49" s="85"/>
      <c r="WQG49" s="85"/>
      <c r="WQH49" s="85"/>
      <c r="WQI49" s="85"/>
      <c r="WQJ49" s="85"/>
      <c r="WQK49" s="85"/>
      <c r="WQL49" s="85"/>
      <c r="WQM49" s="85"/>
      <c r="WQN49" s="85"/>
      <c r="WQO49" s="85"/>
      <c r="WQP49" s="85"/>
      <c r="WQQ49" s="85"/>
      <c r="WQR49" s="85"/>
      <c r="WQS49" s="85"/>
      <c r="WQT49" s="85"/>
      <c r="WQU49" s="85"/>
      <c r="WQV49" s="85"/>
      <c r="WQW49" s="85"/>
      <c r="WQX49" s="85"/>
      <c r="WQY49" s="85"/>
      <c r="WQZ49" s="85"/>
      <c r="WRA49" s="85"/>
      <c r="WRB49" s="85"/>
      <c r="WRC49" s="85"/>
      <c r="WRD49" s="85"/>
      <c r="WRE49" s="85"/>
      <c r="WRF49" s="85"/>
      <c r="WRG49" s="85"/>
      <c r="WRH49" s="85"/>
      <c r="WRI49" s="85"/>
      <c r="WRJ49" s="85"/>
      <c r="WRK49" s="85"/>
      <c r="WRL49" s="85"/>
      <c r="WRM49" s="85"/>
      <c r="WRN49" s="85"/>
      <c r="WRO49" s="85"/>
      <c r="WRP49" s="85"/>
      <c r="WRQ49" s="85"/>
      <c r="WRR49" s="85"/>
      <c r="WRS49" s="85"/>
      <c r="WRT49" s="85"/>
      <c r="WRU49" s="85"/>
      <c r="WRV49" s="85"/>
      <c r="WRW49" s="85"/>
      <c r="WRX49" s="85"/>
      <c r="WRY49" s="85"/>
      <c r="WRZ49" s="85"/>
      <c r="WSA49" s="85"/>
      <c r="WSB49" s="85"/>
      <c r="WSC49" s="85"/>
      <c r="WSD49" s="85"/>
      <c r="WSE49" s="85"/>
      <c r="WSF49" s="85"/>
      <c r="WSG49" s="85"/>
      <c r="WSH49" s="85"/>
      <c r="WSI49" s="85"/>
      <c r="WSJ49" s="85"/>
      <c r="WSK49" s="85"/>
      <c r="WSL49" s="85"/>
      <c r="WSM49" s="85"/>
      <c r="WSN49" s="85"/>
      <c r="WSO49" s="85"/>
      <c r="WSP49" s="85"/>
      <c r="WSQ49" s="85"/>
      <c r="WSR49" s="85"/>
      <c r="WSS49" s="85"/>
      <c r="WST49" s="85"/>
      <c r="WSU49" s="85"/>
      <c r="WSV49" s="85"/>
      <c r="WSW49" s="85"/>
      <c r="WSX49" s="85"/>
      <c r="WSY49" s="85"/>
      <c r="WSZ49" s="85"/>
      <c r="WTA49" s="85"/>
      <c r="WTB49" s="85"/>
      <c r="WTC49" s="85"/>
      <c r="WTD49" s="85"/>
      <c r="WTE49" s="85"/>
      <c r="WTF49" s="85"/>
      <c r="WTG49" s="85"/>
      <c r="WTH49" s="85"/>
      <c r="WTI49" s="85"/>
      <c r="WTJ49" s="85"/>
      <c r="WTK49" s="85"/>
      <c r="WTL49" s="85"/>
      <c r="WTM49" s="85"/>
      <c r="WTN49" s="85"/>
      <c r="WTO49" s="85"/>
      <c r="WTP49" s="85"/>
      <c r="WTQ49" s="85"/>
      <c r="WTR49" s="85"/>
      <c r="WTS49" s="85"/>
      <c r="WTT49" s="85"/>
      <c r="WTU49" s="85"/>
      <c r="WTV49" s="85"/>
      <c r="WTW49" s="85"/>
      <c r="WTX49" s="85"/>
      <c r="WTY49" s="85"/>
      <c r="WTZ49" s="85"/>
      <c r="WUA49" s="85"/>
      <c r="WUB49" s="85"/>
      <c r="WUC49" s="85"/>
      <c r="WUD49" s="85"/>
      <c r="WUE49" s="85"/>
      <c r="WUF49" s="85"/>
      <c r="WUG49" s="85"/>
      <c r="WUH49" s="85"/>
      <c r="WUI49" s="85"/>
      <c r="WUJ49" s="85"/>
      <c r="WUK49" s="85"/>
      <c r="WUL49" s="85"/>
      <c r="WUM49" s="85"/>
      <c r="WUN49" s="85"/>
      <c r="WUO49" s="85"/>
      <c r="WUP49" s="85"/>
      <c r="WUQ49" s="85"/>
      <c r="WUR49" s="85"/>
      <c r="WUS49" s="85"/>
      <c r="WUT49" s="85"/>
      <c r="WUU49" s="85"/>
      <c r="WUV49" s="85"/>
      <c r="WUW49" s="85"/>
      <c r="WUX49" s="85"/>
      <c r="WUY49" s="85"/>
      <c r="WUZ49" s="85"/>
      <c r="WVA49" s="85"/>
      <c r="WVB49" s="85"/>
      <c r="WVC49" s="85"/>
      <c r="WVD49" s="85"/>
      <c r="WVE49" s="85"/>
      <c r="WVF49" s="85"/>
      <c r="WVG49" s="85"/>
      <c r="WVH49" s="85"/>
      <c r="WVI49" s="85"/>
      <c r="WVJ49" s="85"/>
      <c r="WVK49" s="85"/>
      <c r="WVL49" s="85"/>
      <c r="WVM49" s="85"/>
      <c r="WVN49" s="85"/>
      <c r="WVO49" s="85"/>
      <c r="WVP49" s="85"/>
      <c r="WVQ49" s="85"/>
      <c r="WVR49" s="85"/>
      <c r="WVS49" s="85"/>
      <c r="WVT49" s="85"/>
      <c r="WVU49" s="85"/>
      <c r="WVV49" s="85"/>
      <c r="WVW49" s="85"/>
      <c r="WVX49" s="85"/>
      <c r="WVY49" s="85"/>
      <c r="WVZ49" s="85"/>
      <c r="WWA49" s="85"/>
      <c r="WWB49" s="85"/>
      <c r="WWC49" s="85"/>
      <c r="WWD49" s="85"/>
      <c r="WWE49" s="85"/>
      <c r="WWF49" s="85"/>
      <c r="WWG49" s="85"/>
      <c r="WWH49" s="85"/>
      <c r="WWI49" s="85"/>
      <c r="WWJ49" s="85"/>
      <c r="WWK49" s="85"/>
      <c r="WWL49" s="85"/>
      <c r="WWM49" s="85"/>
      <c r="WWN49" s="85"/>
      <c r="WWO49" s="85"/>
      <c r="WWP49" s="85"/>
      <c r="WWQ49" s="85"/>
      <c r="WWR49" s="85"/>
      <c r="WWS49" s="85"/>
      <c r="WWT49" s="85"/>
      <c r="WWU49" s="85"/>
      <c r="WWV49" s="85"/>
      <c r="WWW49" s="85"/>
      <c r="WWX49" s="85"/>
      <c r="WWY49" s="85"/>
      <c r="WWZ49" s="85"/>
      <c r="WXA49" s="85"/>
      <c r="WXB49" s="85"/>
      <c r="WXC49" s="85"/>
      <c r="WXD49" s="85"/>
      <c r="WXE49" s="85"/>
      <c r="WXF49" s="85"/>
      <c r="WXG49" s="85"/>
      <c r="WXH49" s="85"/>
      <c r="WXI49" s="85"/>
      <c r="WXJ49" s="85"/>
      <c r="WXK49" s="85"/>
      <c r="WXL49" s="85"/>
      <c r="WXM49" s="85"/>
      <c r="WXN49" s="85"/>
      <c r="WXO49" s="85"/>
      <c r="WXP49" s="85"/>
      <c r="WXQ49" s="85"/>
      <c r="WXR49" s="85"/>
      <c r="WXS49" s="85"/>
      <c r="WXT49" s="85"/>
      <c r="WXU49" s="85"/>
      <c r="WXV49" s="85"/>
      <c r="WXW49" s="85"/>
      <c r="WXX49" s="85"/>
      <c r="WXY49" s="85"/>
      <c r="WXZ49" s="85"/>
      <c r="WYA49" s="85"/>
      <c r="WYB49" s="85"/>
      <c r="WYC49" s="85"/>
      <c r="WYD49" s="85"/>
      <c r="WYE49" s="85"/>
      <c r="WYF49" s="85"/>
      <c r="WYG49" s="85"/>
      <c r="WYH49" s="85"/>
      <c r="WYI49" s="85"/>
      <c r="WYJ49" s="85"/>
      <c r="WYK49" s="85"/>
      <c r="WYL49" s="85"/>
      <c r="WYM49" s="85"/>
      <c r="WYN49" s="85"/>
      <c r="WYO49" s="85"/>
      <c r="WYP49" s="85"/>
      <c r="WYQ49" s="85"/>
      <c r="WYR49" s="85"/>
      <c r="WYS49" s="85"/>
      <c r="WYT49" s="85"/>
      <c r="WYU49" s="85"/>
      <c r="WYV49" s="85"/>
      <c r="WYW49" s="85"/>
      <c r="WYX49" s="85"/>
      <c r="WYY49" s="85"/>
      <c r="WYZ49" s="85"/>
      <c r="WZA49" s="85"/>
      <c r="WZB49" s="85"/>
      <c r="WZC49" s="85"/>
      <c r="WZD49" s="85"/>
      <c r="WZE49" s="85"/>
      <c r="WZF49" s="85"/>
      <c r="WZG49" s="85"/>
      <c r="WZH49" s="85"/>
      <c r="WZI49" s="85"/>
      <c r="WZJ49" s="85"/>
      <c r="WZK49" s="85"/>
      <c r="WZL49" s="85"/>
      <c r="WZM49" s="85"/>
      <c r="WZN49" s="85"/>
      <c r="WZO49" s="85"/>
      <c r="WZP49" s="85"/>
      <c r="WZQ49" s="85"/>
      <c r="WZR49" s="85"/>
      <c r="WZS49" s="85"/>
      <c r="WZT49" s="85"/>
      <c r="WZU49" s="85"/>
      <c r="WZV49" s="85"/>
      <c r="WZW49" s="85"/>
      <c r="WZX49" s="85"/>
      <c r="WZY49" s="85"/>
      <c r="WZZ49" s="85"/>
      <c r="XAA49" s="85"/>
      <c r="XAB49" s="85"/>
      <c r="XAC49" s="85"/>
      <c r="XAD49" s="85"/>
      <c r="XAE49" s="85"/>
      <c r="XAF49" s="85"/>
      <c r="XAG49" s="85"/>
      <c r="XAH49" s="85"/>
      <c r="XAI49" s="85"/>
      <c r="XAJ49" s="85"/>
      <c r="XAK49" s="85"/>
      <c r="XAL49" s="85"/>
      <c r="XAM49" s="85"/>
      <c r="XAN49" s="85"/>
      <c r="XAO49" s="85"/>
      <c r="XAP49" s="85"/>
      <c r="XAQ49" s="85"/>
      <c r="XAR49" s="85"/>
      <c r="XAS49" s="85"/>
      <c r="XAT49" s="85"/>
      <c r="XAU49" s="85"/>
      <c r="XAV49" s="85"/>
      <c r="XAW49" s="85"/>
      <c r="XAX49" s="85"/>
      <c r="XAY49" s="85"/>
      <c r="XAZ49" s="85"/>
      <c r="XBA49" s="85"/>
      <c r="XBB49" s="85"/>
      <c r="XBC49" s="85"/>
      <c r="XBD49" s="85"/>
      <c r="XBE49" s="85"/>
      <c r="XBF49" s="85"/>
      <c r="XBG49" s="85"/>
      <c r="XBH49" s="85"/>
      <c r="XBI49" s="85"/>
      <c r="XBJ49" s="85"/>
      <c r="XBK49" s="85"/>
      <c r="XBL49" s="85"/>
      <c r="XBM49" s="85"/>
      <c r="XBN49" s="85"/>
      <c r="XBO49" s="85"/>
      <c r="XBP49" s="85"/>
      <c r="XBQ49" s="85"/>
      <c r="XBR49" s="85"/>
      <c r="XBS49" s="85"/>
      <c r="XBT49" s="85"/>
      <c r="XBU49" s="85"/>
      <c r="XBV49" s="85"/>
      <c r="XBW49" s="85"/>
      <c r="XBX49" s="85"/>
      <c r="XBY49" s="85"/>
      <c r="XBZ49" s="85"/>
      <c r="XCA49" s="85"/>
      <c r="XCB49" s="85"/>
      <c r="XCC49" s="85"/>
      <c r="XCD49" s="85"/>
      <c r="XCE49" s="85"/>
      <c r="XCF49" s="85"/>
      <c r="XCG49" s="85"/>
      <c r="XCH49" s="85"/>
      <c r="XCI49" s="85"/>
      <c r="XCJ49" s="85"/>
      <c r="XCK49" s="85"/>
      <c r="XCL49" s="85"/>
      <c r="XCM49" s="85"/>
      <c r="XCN49" s="85"/>
      <c r="XCO49" s="85"/>
      <c r="XCP49" s="85"/>
      <c r="XCQ49" s="85"/>
      <c r="XCR49" s="85"/>
      <c r="XCS49" s="85"/>
      <c r="XCT49" s="85"/>
      <c r="XCU49" s="85"/>
      <c r="XCV49" s="85"/>
      <c r="XCW49" s="85"/>
      <c r="XCX49" s="85"/>
      <c r="XCY49" s="85"/>
      <c r="XCZ49" s="85"/>
      <c r="XDA49" s="85"/>
      <c r="XDB49" s="85"/>
      <c r="XDC49" s="85"/>
      <c r="XDD49" s="85"/>
      <c r="XDE49" s="85"/>
      <c r="XDF49" s="85"/>
      <c r="XDG49" s="85"/>
      <c r="XDH49" s="85"/>
      <c r="XDI49" s="85"/>
      <c r="XDJ49" s="85"/>
      <c r="XDK49" s="85"/>
      <c r="XDL49" s="85"/>
      <c r="XDM49" s="85"/>
      <c r="XDN49" s="85"/>
      <c r="XDO49" s="85"/>
      <c r="XDP49" s="85"/>
      <c r="XDQ49" s="85"/>
      <c r="XDR49" s="85"/>
      <c r="XDS49" s="85"/>
      <c r="XDT49" s="85"/>
      <c r="XDU49" s="85"/>
      <c r="XDV49" s="85"/>
      <c r="XDW49" s="85"/>
      <c r="XDX49" s="85"/>
      <c r="XDY49" s="85"/>
      <c r="XDZ49" s="85"/>
      <c r="XEA49" s="85"/>
      <c r="XEB49" s="85"/>
      <c r="XEC49" s="85"/>
      <c r="XED49" s="85"/>
      <c r="XEE49" s="85"/>
      <c r="XEF49" s="85"/>
      <c r="XEG49" s="85"/>
      <c r="XEH49" s="85"/>
      <c r="XEI49" s="85"/>
      <c r="XEJ49" s="85"/>
      <c r="XEK49" s="85"/>
      <c r="XEL49" s="85"/>
      <c r="XEM49" s="85"/>
      <c r="XEN49" s="85"/>
      <c r="XEO49" s="85"/>
      <c r="XEP49" s="85"/>
      <c r="XEQ49" s="85"/>
      <c r="XER49" s="85"/>
      <c r="XES49" s="85"/>
      <c r="XET49" s="85"/>
      <c r="XEU49" s="85"/>
      <c r="XEV49" s="85"/>
      <c r="XEW49" s="85"/>
      <c r="XEX49" s="85"/>
      <c r="XEY49" s="85"/>
      <c r="XEZ49" s="85"/>
      <c r="XFA49" s="85"/>
      <c r="XFB49" s="85"/>
      <c r="XFC49" s="85"/>
      <c r="XFD49" s="86"/>
    </row>
    <row r="50" spans="1:16384" s="65" customFormat="1" ht="28.5" customHeight="1">
      <c r="A50" s="88"/>
      <c r="B50" s="88"/>
      <c r="C50" s="166"/>
      <c r="D50" s="88"/>
      <c r="E50" s="89"/>
      <c r="F50" s="89"/>
      <c r="G50" s="84"/>
      <c r="H50" s="84"/>
      <c r="I50" s="84"/>
      <c r="J50" s="84"/>
      <c r="K50" s="84"/>
      <c r="L50" s="84"/>
      <c r="M50" s="89"/>
      <c r="N50" s="89"/>
      <c r="O50" s="335"/>
      <c r="P50" s="84"/>
      <c r="Q50" s="166"/>
      <c r="R50" s="167"/>
      <c r="S50" s="84"/>
      <c r="T50" s="84"/>
      <c r="U50" s="84"/>
      <c r="V50" s="84"/>
      <c r="W50" s="84"/>
      <c r="X50" s="84"/>
      <c r="Y50" s="87"/>
      <c r="Z50" s="90"/>
      <c r="AA50" s="90"/>
      <c r="AB50" s="64"/>
      <c r="AC50" s="64"/>
      <c r="AD50" s="64"/>
      <c r="AE50" s="64"/>
      <c r="AF50" s="64"/>
      <c r="AG50" s="64"/>
      <c r="AH50" s="64"/>
      <c r="AI50" s="64"/>
      <c r="AJ50" s="64"/>
      <c r="AK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c r="CY50" s="85"/>
      <c r="CZ50" s="85"/>
      <c r="DA50" s="85"/>
      <c r="DB50" s="85"/>
      <c r="DC50" s="85"/>
      <c r="DD50" s="85"/>
      <c r="DE50" s="85"/>
      <c r="DF50" s="85"/>
      <c r="DG50" s="85"/>
      <c r="DH50" s="85"/>
      <c r="DI50" s="85"/>
      <c r="DJ50" s="85"/>
      <c r="DK50" s="85"/>
      <c r="DL50" s="85"/>
      <c r="DM50" s="85"/>
      <c r="DN50" s="85"/>
      <c r="DO50" s="85"/>
      <c r="DP50" s="85"/>
      <c r="DQ50" s="85"/>
      <c r="DR50" s="85"/>
      <c r="DS50" s="85"/>
      <c r="DT50" s="85"/>
      <c r="DU50" s="85"/>
      <c r="DV50" s="85"/>
      <c r="DW50" s="85"/>
      <c r="DX50" s="85"/>
      <c r="DY50" s="85"/>
      <c r="DZ50" s="85"/>
      <c r="EA50" s="85"/>
      <c r="EB50" s="85"/>
      <c r="EC50" s="85"/>
      <c r="ED50" s="85"/>
      <c r="EE50" s="85"/>
      <c r="EF50" s="85"/>
      <c r="EG50" s="85"/>
      <c r="EH50" s="85"/>
      <c r="EI50" s="85"/>
      <c r="EJ50" s="85"/>
      <c r="EK50" s="85"/>
      <c r="EL50" s="85"/>
      <c r="EM50" s="85"/>
      <c r="EN50" s="85"/>
      <c r="EO50" s="85"/>
      <c r="EP50" s="85"/>
      <c r="EQ50" s="85"/>
      <c r="ER50" s="85"/>
      <c r="ES50" s="85"/>
      <c r="ET50" s="85"/>
      <c r="EU50" s="85"/>
      <c r="EV50" s="85"/>
      <c r="EW50" s="85"/>
      <c r="EX50" s="85"/>
      <c r="EY50" s="85"/>
      <c r="EZ50" s="85"/>
      <c r="FA50" s="85"/>
      <c r="FB50" s="85"/>
      <c r="FC50" s="85"/>
      <c r="FD50" s="85"/>
      <c r="FE50" s="85"/>
      <c r="FF50" s="85"/>
      <c r="FG50" s="85"/>
      <c r="FH50" s="85"/>
      <c r="FI50" s="85"/>
      <c r="FJ50" s="85"/>
      <c r="FK50" s="85"/>
      <c r="FL50" s="85"/>
      <c r="FM50" s="85"/>
      <c r="FN50" s="85"/>
      <c r="FO50" s="85"/>
      <c r="FP50" s="85"/>
      <c r="FQ50" s="85"/>
      <c r="FR50" s="85"/>
      <c r="FS50" s="85"/>
      <c r="FT50" s="85"/>
      <c r="FU50" s="85"/>
      <c r="FV50" s="85"/>
      <c r="FW50" s="85"/>
      <c r="FX50" s="85"/>
      <c r="FY50" s="85"/>
      <c r="FZ50" s="85"/>
      <c r="GA50" s="85"/>
      <c r="GB50" s="85"/>
      <c r="GC50" s="85"/>
      <c r="GD50" s="85"/>
      <c r="GE50" s="85"/>
      <c r="GF50" s="85"/>
      <c r="GG50" s="85"/>
      <c r="GH50" s="85"/>
      <c r="GI50" s="85"/>
      <c r="GJ50" s="85"/>
      <c r="GK50" s="85"/>
      <c r="GL50" s="85"/>
      <c r="GM50" s="85"/>
      <c r="GN50" s="85"/>
      <c r="GO50" s="85"/>
      <c r="GP50" s="85"/>
      <c r="GQ50" s="85"/>
      <c r="GR50" s="85"/>
      <c r="GS50" s="85"/>
      <c r="GT50" s="85"/>
      <c r="GU50" s="85"/>
      <c r="GV50" s="85"/>
      <c r="GW50" s="85"/>
      <c r="GX50" s="85"/>
      <c r="GY50" s="85"/>
      <c r="GZ50" s="85"/>
      <c r="HA50" s="85"/>
      <c r="HB50" s="85"/>
      <c r="HC50" s="85"/>
      <c r="HD50" s="85"/>
      <c r="HE50" s="85"/>
      <c r="HF50" s="85"/>
      <c r="HG50" s="85"/>
      <c r="HH50" s="85"/>
      <c r="HI50" s="85"/>
      <c r="HJ50" s="85"/>
      <c r="HK50" s="85"/>
      <c r="HL50" s="85"/>
      <c r="HM50" s="85"/>
      <c r="HN50" s="85"/>
      <c r="HO50" s="85"/>
      <c r="HP50" s="85"/>
      <c r="HQ50" s="85"/>
      <c r="HR50" s="85"/>
      <c r="HS50" s="85"/>
      <c r="HT50" s="85"/>
      <c r="HU50" s="85"/>
      <c r="HV50" s="85"/>
      <c r="HW50" s="85"/>
      <c r="HX50" s="85"/>
      <c r="HY50" s="85"/>
      <c r="HZ50" s="85"/>
      <c r="IA50" s="85"/>
      <c r="IB50" s="85"/>
      <c r="IC50" s="85"/>
      <c r="ID50" s="85"/>
      <c r="IE50" s="85"/>
      <c r="IF50" s="85"/>
      <c r="IG50" s="85"/>
      <c r="IH50" s="85"/>
      <c r="II50" s="85"/>
      <c r="IJ50" s="85"/>
      <c r="IK50" s="85"/>
      <c r="IL50" s="85"/>
      <c r="IM50" s="85"/>
      <c r="IN50" s="85"/>
      <c r="IO50" s="85"/>
      <c r="IP50" s="85"/>
      <c r="IQ50" s="85"/>
      <c r="IR50" s="85"/>
      <c r="IS50" s="85"/>
      <c r="IT50" s="85"/>
      <c r="IU50" s="85"/>
      <c r="IV50" s="85"/>
      <c r="IW50" s="85"/>
      <c r="IX50" s="85"/>
      <c r="IY50" s="85"/>
      <c r="IZ50" s="85"/>
      <c r="JA50" s="85"/>
      <c r="JB50" s="85"/>
      <c r="JC50" s="85"/>
      <c r="JD50" s="85"/>
      <c r="JE50" s="85"/>
      <c r="JF50" s="85"/>
      <c r="JG50" s="85"/>
      <c r="JH50" s="85"/>
      <c r="JI50" s="85"/>
      <c r="JJ50" s="85"/>
      <c r="JK50" s="85"/>
      <c r="JL50" s="85"/>
      <c r="JM50" s="85"/>
      <c r="JN50" s="85"/>
      <c r="JO50" s="85"/>
      <c r="JP50" s="85"/>
      <c r="JQ50" s="85"/>
      <c r="JR50" s="85"/>
      <c r="JS50" s="85"/>
      <c r="JT50" s="85"/>
      <c r="JU50" s="85"/>
      <c r="JV50" s="85"/>
      <c r="JW50" s="85"/>
      <c r="JX50" s="85"/>
      <c r="JY50" s="85"/>
      <c r="JZ50" s="85"/>
      <c r="KA50" s="85"/>
      <c r="KB50" s="85"/>
      <c r="KC50" s="85"/>
      <c r="KD50" s="85"/>
      <c r="KE50" s="85"/>
      <c r="KF50" s="85"/>
      <c r="KG50" s="85"/>
      <c r="KH50" s="85"/>
      <c r="KI50" s="85"/>
      <c r="KJ50" s="85"/>
      <c r="KK50" s="85"/>
      <c r="KL50" s="85"/>
      <c r="KM50" s="85"/>
      <c r="KN50" s="85"/>
      <c r="KO50" s="85"/>
      <c r="KP50" s="85"/>
      <c r="KQ50" s="85"/>
      <c r="KR50" s="85"/>
      <c r="KS50" s="85"/>
      <c r="KT50" s="85"/>
      <c r="KU50" s="85"/>
      <c r="KV50" s="85"/>
      <c r="KW50" s="85"/>
      <c r="KX50" s="85"/>
      <c r="KY50" s="85"/>
      <c r="KZ50" s="85"/>
      <c r="LA50" s="85"/>
      <c r="LB50" s="85"/>
      <c r="LC50" s="85"/>
      <c r="LD50" s="85"/>
      <c r="LE50" s="85"/>
      <c r="LF50" s="85"/>
      <c r="LG50" s="85"/>
      <c r="LH50" s="85"/>
      <c r="LI50" s="85"/>
      <c r="LJ50" s="85"/>
      <c r="LK50" s="85"/>
      <c r="LL50" s="85"/>
      <c r="LM50" s="85"/>
      <c r="LN50" s="85"/>
      <c r="LO50" s="85"/>
      <c r="LP50" s="85"/>
      <c r="LQ50" s="85"/>
      <c r="LR50" s="85"/>
      <c r="LS50" s="85"/>
      <c r="LT50" s="85"/>
      <c r="LU50" s="85"/>
      <c r="LV50" s="85"/>
      <c r="LW50" s="85"/>
      <c r="LX50" s="85"/>
      <c r="LY50" s="85"/>
      <c r="LZ50" s="85"/>
      <c r="MA50" s="85"/>
      <c r="MB50" s="85"/>
      <c r="MC50" s="85"/>
      <c r="MD50" s="85"/>
      <c r="ME50" s="85"/>
      <c r="MF50" s="85"/>
      <c r="MG50" s="85"/>
      <c r="MH50" s="85"/>
      <c r="MI50" s="85"/>
      <c r="MJ50" s="85"/>
      <c r="MK50" s="85"/>
      <c r="ML50" s="85"/>
      <c r="MM50" s="85"/>
      <c r="MN50" s="85"/>
      <c r="MO50" s="85"/>
      <c r="MP50" s="85"/>
      <c r="MQ50" s="85"/>
      <c r="MR50" s="85"/>
      <c r="MS50" s="85"/>
      <c r="MT50" s="85"/>
      <c r="MU50" s="85"/>
      <c r="MV50" s="85"/>
      <c r="MW50" s="85"/>
      <c r="MX50" s="85"/>
      <c r="MY50" s="85"/>
      <c r="MZ50" s="85"/>
      <c r="NA50" s="85"/>
      <c r="NB50" s="85"/>
      <c r="NC50" s="85"/>
      <c r="ND50" s="85"/>
      <c r="NE50" s="85"/>
      <c r="NF50" s="85"/>
      <c r="NG50" s="85"/>
      <c r="NH50" s="85"/>
      <c r="NI50" s="85"/>
      <c r="NJ50" s="85"/>
      <c r="NK50" s="85"/>
      <c r="NL50" s="85"/>
      <c r="NM50" s="85"/>
      <c r="NN50" s="85"/>
      <c r="NO50" s="85"/>
      <c r="NP50" s="85"/>
      <c r="NQ50" s="85"/>
      <c r="NR50" s="85"/>
      <c r="NS50" s="85"/>
      <c r="NT50" s="85"/>
      <c r="NU50" s="85"/>
      <c r="NV50" s="85"/>
      <c r="NW50" s="85"/>
      <c r="NX50" s="85"/>
      <c r="NY50" s="85"/>
      <c r="NZ50" s="85"/>
      <c r="OA50" s="85"/>
      <c r="OB50" s="85"/>
      <c r="OC50" s="85"/>
      <c r="OD50" s="85"/>
      <c r="OE50" s="85"/>
      <c r="OF50" s="85"/>
      <c r="OG50" s="85"/>
      <c r="OH50" s="85"/>
      <c r="OI50" s="85"/>
      <c r="OJ50" s="85"/>
      <c r="OK50" s="85"/>
      <c r="OL50" s="85"/>
      <c r="OM50" s="85"/>
      <c r="ON50" s="85"/>
      <c r="OO50" s="85"/>
      <c r="OP50" s="85"/>
      <c r="OQ50" s="85"/>
      <c r="OR50" s="85"/>
      <c r="OS50" s="85"/>
      <c r="OT50" s="85"/>
      <c r="OU50" s="85"/>
      <c r="OV50" s="85"/>
      <c r="OW50" s="85"/>
      <c r="OX50" s="85"/>
      <c r="OY50" s="85"/>
      <c r="OZ50" s="85"/>
      <c r="PA50" s="85"/>
      <c r="PB50" s="85"/>
      <c r="PC50" s="85"/>
      <c r="PD50" s="85"/>
      <c r="PE50" s="85"/>
      <c r="PF50" s="85"/>
      <c r="PG50" s="85"/>
      <c r="PH50" s="85"/>
      <c r="PI50" s="85"/>
      <c r="PJ50" s="85"/>
      <c r="PK50" s="85"/>
      <c r="PL50" s="85"/>
      <c r="PM50" s="85"/>
      <c r="PN50" s="85"/>
      <c r="PO50" s="85"/>
      <c r="PP50" s="85"/>
      <c r="PQ50" s="85"/>
      <c r="PR50" s="85"/>
      <c r="PS50" s="85"/>
      <c r="PT50" s="85"/>
      <c r="PU50" s="85"/>
      <c r="PV50" s="85"/>
      <c r="PW50" s="85"/>
      <c r="PX50" s="85"/>
      <c r="PY50" s="85"/>
      <c r="PZ50" s="85"/>
      <c r="QA50" s="85"/>
      <c r="QB50" s="85"/>
      <c r="QC50" s="85"/>
      <c r="QD50" s="85"/>
      <c r="QE50" s="85"/>
      <c r="QF50" s="85"/>
      <c r="QG50" s="85"/>
      <c r="QH50" s="85"/>
      <c r="QI50" s="85"/>
      <c r="QJ50" s="85"/>
      <c r="QK50" s="85"/>
      <c r="QL50" s="85"/>
      <c r="QM50" s="85"/>
      <c r="QN50" s="85"/>
      <c r="QO50" s="85"/>
      <c r="QP50" s="85"/>
      <c r="QQ50" s="85"/>
      <c r="QR50" s="85"/>
      <c r="QS50" s="85"/>
      <c r="QT50" s="85"/>
      <c r="QU50" s="85"/>
      <c r="QV50" s="85"/>
      <c r="QW50" s="85"/>
      <c r="QX50" s="85"/>
      <c r="QY50" s="85"/>
      <c r="QZ50" s="85"/>
      <c r="RA50" s="85"/>
      <c r="RB50" s="85"/>
      <c r="RC50" s="85"/>
      <c r="RD50" s="85"/>
      <c r="RE50" s="85"/>
      <c r="RF50" s="85"/>
      <c r="RG50" s="85"/>
      <c r="RH50" s="85"/>
      <c r="RI50" s="85"/>
      <c r="RJ50" s="85"/>
      <c r="RK50" s="85"/>
      <c r="RL50" s="85"/>
      <c r="RM50" s="85"/>
      <c r="RN50" s="85"/>
      <c r="RO50" s="85"/>
      <c r="RP50" s="85"/>
      <c r="RQ50" s="85"/>
      <c r="RR50" s="85"/>
      <c r="RS50" s="85"/>
      <c r="RT50" s="85"/>
      <c r="RU50" s="85"/>
      <c r="RV50" s="85"/>
      <c r="RW50" s="85"/>
      <c r="RX50" s="85"/>
      <c r="RY50" s="85"/>
      <c r="RZ50" s="85"/>
      <c r="SA50" s="85"/>
      <c r="SB50" s="85"/>
      <c r="SC50" s="85"/>
      <c r="SD50" s="85"/>
      <c r="SE50" s="85"/>
      <c r="SF50" s="85"/>
      <c r="SG50" s="85"/>
      <c r="SH50" s="85"/>
      <c r="SI50" s="85"/>
      <c r="SJ50" s="85"/>
      <c r="SK50" s="85"/>
      <c r="SL50" s="85"/>
      <c r="SM50" s="85"/>
      <c r="SN50" s="85"/>
      <c r="SO50" s="85"/>
      <c r="SP50" s="85"/>
      <c r="SQ50" s="85"/>
      <c r="SR50" s="85"/>
      <c r="SS50" s="85"/>
      <c r="ST50" s="85"/>
      <c r="SU50" s="85"/>
      <c r="SV50" s="85"/>
      <c r="SW50" s="85"/>
      <c r="SX50" s="85"/>
      <c r="SY50" s="85"/>
      <c r="SZ50" s="85"/>
      <c r="TA50" s="85"/>
      <c r="TB50" s="85"/>
      <c r="TC50" s="85"/>
      <c r="TD50" s="85"/>
      <c r="TE50" s="85"/>
      <c r="TF50" s="85"/>
      <c r="TG50" s="85"/>
      <c r="TH50" s="85"/>
      <c r="TI50" s="85"/>
      <c r="TJ50" s="85"/>
      <c r="TK50" s="85"/>
      <c r="TL50" s="85"/>
      <c r="TM50" s="85"/>
      <c r="TN50" s="85"/>
      <c r="TO50" s="85"/>
      <c r="TP50" s="85"/>
      <c r="TQ50" s="85"/>
      <c r="TR50" s="85"/>
      <c r="TS50" s="85"/>
      <c r="TT50" s="85"/>
      <c r="TU50" s="85"/>
      <c r="TV50" s="85"/>
      <c r="TW50" s="85"/>
      <c r="TX50" s="85"/>
      <c r="TY50" s="85"/>
      <c r="TZ50" s="85"/>
      <c r="UA50" s="85"/>
      <c r="UB50" s="85"/>
      <c r="UC50" s="85"/>
      <c r="UD50" s="85"/>
      <c r="UE50" s="85"/>
      <c r="UF50" s="85"/>
      <c r="UG50" s="85"/>
      <c r="UH50" s="85"/>
      <c r="UI50" s="85"/>
      <c r="UJ50" s="85"/>
      <c r="UK50" s="85"/>
      <c r="UL50" s="85"/>
      <c r="UM50" s="85"/>
      <c r="UN50" s="85"/>
      <c r="UO50" s="85"/>
      <c r="UP50" s="85"/>
      <c r="UQ50" s="85"/>
      <c r="UR50" s="85"/>
      <c r="US50" s="85"/>
      <c r="UT50" s="85"/>
      <c r="UU50" s="85"/>
      <c r="UV50" s="85"/>
      <c r="UW50" s="85"/>
      <c r="UX50" s="85"/>
      <c r="UY50" s="85"/>
      <c r="UZ50" s="85"/>
      <c r="VA50" s="85"/>
      <c r="VB50" s="85"/>
      <c r="VC50" s="85"/>
      <c r="VD50" s="85"/>
      <c r="VE50" s="85"/>
      <c r="VF50" s="85"/>
      <c r="VG50" s="85"/>
      <c r="VH50" s="85"/>
      <c r="VI50" s="85"/>
      <c r="VJ50" s="85"/>
      <c r="VK50" s="85"/>
      <c r="VL50" s="85"/>
      <c r="VM50" s="85"/>
      <c r="VN50" s="85"/>
      <c r="VO50" s="85"/>
      <c r="VP50" s="85"/>
      <c r="VQ50" s="85"/>
      <c r="VR50" s="85"/>
      <c r="VS50" s="85"/>
      <c r="VT50" s="85"/>
      <c r="VU50" s="85"/>
      <c r="VV50" s="85"/>
      <c r="VW50" s="85"/>
      <c r="VX50" s="85"/>
      <c r="VY50" s="85"/>
      <c r="VZ50" s="85"/>
      <c r="WA50" s="85"/>
      <c r="WB50" s="85"/>
      <c r="WC50" s="85"/>
      <c r="WD50" s="85"/>
      <c r="WE50" s="85"/>
      <c r="WF50" s="85"/>
      <c r="WG50" s="85"/>
      <c r="WH50" s="85"/>
      <c r="WI50" s="85"/>
      <c r="WJ50" s="85"/>
      <c r="WK50" s="85"/>
      <c r="WL50" s="85"/>
      <c r="WM50" s="85"/>
      <c r="WN50" s="85"/>
      <c r="WO50" s="85"/>
      <c r="WP50" s="85"/>
      <c r="WQ50" s="85"/>
      <c r="WR50" s="85"/>
      <c r="WS50" s="85"/>
      <c r="WT50" s="85"/>
      <c r="WU50" s="85"/>
      <c r="WV50" s="85"/>
      <c r="WW50" s="85"/>
      <c r="WX50" s="85"/>
      <c r="WY50" s="85"/>
      <c r="WZ50" s="85"/>
      <c r="XA50" s="85"/>
      <c r="XB50" s="85"/>
      <c r="XC50" s="85"/>
      <c r="XD50" s="85"/>
      <c r="XE50" s="85"/>
      <c r="XF50" s="85"/>
      <c r="XG50" s="85"/>
      <c r="XH50" s="85"/>
      <c r="XI50" s="85"/>
      <c r="XJ50" s="85"/>
      <c r="XK50" s="85"/>
      <c r="XL50" s="85"/>
      <c r="XM50" s="85"/>
      <c r="XN50" s="85"/>
      <c r="XO50" s="85"/>
      <c r="XP50" s="85"/>
      <c r="XQ50" s="85"/>
      <c r="XR50" s="85"/>
      <c r="XS50" s="85"/>
      <c r="XT50" s="85"/>
      <c r="XU50" s="85"/>
      <c r="XV50" s="85"/>
      <c r="XW50" s="85"/>
      <c r="XX50" s="85"/>
      <c r="XY50" s="85"/>
      <c r="XZ50" s="85"/>
      <c r="YA50" s="85"/>
      <c r="YB50" s="85"/>
      <c r="YC50" s="85"/>
      <c r="YD50" s="85"/>
      <c r="YE50" s="85"/>
      <c r="YF50" s="85"/>
      <c r="YG50" s="85"/>
      <c r="YH50" s="85"/>
      <c r="YI50" s="85"/>
      <c r="YJ50" s="85"/>
      <c r="YK50" s="85"/>
      <c r="YL50" s="85"/>
      <c r="YM50" s="85"/>
      <c r="YN50" s="85"/>
      <c r="YO50" s="85"/>
      <c r="YP50" s="85"/>
      <c r="YQ50" s="85"/>
      <c r="YR50" s="85"/>
      <c r="YS50" s="85"/>
      <c r="YT50" s="85"/>
      <c r="YU50" s="85"/>
      <c r="YV50" s="85"/>
      <c r="YW50" s="85"/>
      <c r="YX50" s="85"/>
      <c r="YY50" s="85"/>
      <c r="YZ50" s="85"/>
      <c r="ZA50" s="85"/>
      <c r="ZB50" s="85"/>
      <c r="ZC50" s="85"/>
      <c r="ZD50" s="85"/>
      <c r="ZE50" s="85"/>
      <c r="ZF50" s="85"/>
      <c r="ZG50" s="85"/>
      <c r="ZH50" s="85"/>
      <c r="ZI50" s="85"/>
      <c r="ZJ50" s="85"/>
      <c r="ZK50" s="85"/>
      <c r="ZL50" s="85"/>
      <c r="ZM50" s="85"/>
      <c r="ZN50" s="85"/>
      <c r="ZO50" s="85"/>
      <c r="ZP50" s="85"/>
      <c r="ZQ50" s="85"/>
      <c r="ZR50" s="85"/>
      <c r="ZS50" s="85"/>
      <c r="ZT50" s="85"/>
      <c r="ZU50" s="85"/>
      <c r="ZV50" s="85"/>
      <c r="ZW50" s="85"/>
      <c r="ZX50" s="85"/>
      <c r="ZY50" s="85"/>
      <c r="ZZ50" s="85"/>
      <c r="AAA50" s="85"/>
      <c r="AAB50" s="85"/>
      <c r="AAC50" s="85"/>
      <c r="AAD50" s="85"/>
      <c r="AAE50" s="85"/>
      <c r="AAF50" s="85"/>
      <c r="AAG50" s="85"/>
      <c r="AAH50" s="85"/>
      <c r="AAI50" s="85"/>
      <c r="AAJ50" s="85"/>
      <c r="AAK50" s="85"/>
      <c r="AAL50" s="85"/>
      <c r="AAM50" s="85"/>
      <c r="AAN50" s="85"/>
      <c r="AAO50" s="85"/>
      <c r="AAP50" s="85"/>
      <c r="AAQ50" s="85"/>
      <c r="AAR50" s="85"/>
      <c r="AAS50" s="85"/>
      <c r="AAT50" s="85"/>
      <c r="AAU50" s="85"/>
      <c r="AAV50" s="85"/>
      <c r="AAW50" s="85"/>
      <c r="AAX50" s="85"/>
      <c r="AAY50" s="85"/>
      <c r="AAZ50" s="85"/>
      <c r="ABA50" s="85"/>
      <c r="ABB50" s="85"/>
      <c r="ABC50" s="85"/>
      <c r="ABD50" s="85"/>
      <c r="ABE50" s="85"/>
      <c r="ABF50" s="85"/>
      <c r="ABG50" s="85"/>
      <c r="ABH50" s="85"/>
      <c r="ABI50" s="85"/>
      <c r="ABJ50" s="85"/>
      <c r="ABK50" s="85"/>
      <c r="ABL50" s="85"/>
      <c r="ABM50" s="85"/>
      <c r="ABN50" s="85"/>
      <c r="ABO50" s="85"/>
      <c r="ABP50" s="85"/>
      <c r="ABQ50" s="85"/>
      <c r="ABR50" s="85"/>
      <c r="ABS50" s="85"/>
      <c r="ABT50" s="85"/>
      <c r="ABU50" s="85"/>
      <c r="ABV50" s="85"/>
      <c r="ABW50" s="85"/>
      <c r="ABX50" s="85"/>
      <c r="ABY50" s="85"/>
      <c r="ABZ50" s="85"/>
      <c r="ACA50" s="85"/>
      <c r="ACB50" s="85"/>
      <c r="ACC50" s="85"/>
      <c r="ACD50" s="85"/>
      <c r="ACE50" s="85"/>
      <c r="ACF50" s="85"/>
      <c r="ACG50" s="85"/>
      <c r="ACH50" s="85"/>
      <c r="ACI50" s="85"/>
      <c r="ACJ50" s="85"/>
      <c r="ACK50" s="85"/>
      <c r="ACL50" s="85"/>
      <c r="ACM50" s="85"/>
      <c r="ACN50" s="85"/>
      <c r="ACO50" s="85"/>
      <c r="ACP50" s="85"/>
      <c r="ACQ50" s="85"/>
      <c r="ACR50" s="85"/>
      <c r="ACS50" s="85"/>
      <c r="ACT50" s="85"/>
      <c r="ACU50" s="85"/>
      <c r="ACV50" s="85"/>
      <c r="ACW50" s="85"/>
      <c r="ACX50" s="85"/>
      <c r="ACY50" s="85"/>
      <c r="ACZ50" s="85"/>
      <c r="ADA50" s="85"/>
      <c r="ADB50" s="85"/>
      <c r="ADC50" s="85"/>
      <c r="ADD50" s="85"/>
      <c r="ADE50" s="85"/>
      <c r="ADF50" s="85"/>
      <c r="ADG50" s="85"/>
      <c r="ADH50" s="85"/>
      <c r="ADI50" s="85"/>
      <c r="ADJ50" s="85"/>
      <c r="ADK50" s="85"/>
      <c r="ADL50" s="85"/>
      <c r="ADM50" s="85"/>
      <c r="ADN50" s="85"/>
      <c r="ADO50" s="85"/>
      <c r="ADP50" s="85"/>
      <c r="ADQ50" s="85"/>
      <c r="ADR50" s="85"/>
      <c r="ADS50" s="85"/>
      <c r="ADT50" s="85"/>
      <c r="ADU50" s="85"/>
      <c r="ADV50" s="85"/>
      <c r="ADW50" s="85"/>
      <c r="ADX50" s="85"/>
      <c r="ADY50" s="85"/>
      <c r="ADZ50" s="85"/>
      <c r="AEA50" s="85"/>
      <c r="AEB50" s="85"/>
      <c r="AEC50" s="85"/>
      <c r="AED50" s="85"/>
      <c r="AEE50" s="85"/>
      <c r="AEF50" s="85"/>
      <c r="AEG50" s="85"/>
      <c r="AEH50" s="85"/>
      <c r="AEI50" s="85"/>
      <c r="AEJ50" s="85"/>
      <c r="AEK50" s="85"/>
      <c r="AEL50" s="85"/>
      <c r="AEM50" s="85"/>
      <c r="AEN50" s="85"/>
      <c r="AEO50" s="85"/>
      <c r="AEP50" s="85"/>
      <c r="AEQ50" s="85"/>
      <c r="AER50" s="85"/>
      <c r="AES50" s="85"/>
      <c r="AET50" s="85"/>
      <c r="AEU50" s="85"/>
      <c r="AEV50" s="85"/>
      <c r="AEW50" s="85"/>
      <c r="AEX50" s="85"/>
      <c r="AEY50" s="85"/>
      <c r="AEZ50" s="85"/>
      <c r="AFA50" s="85"/>
      <c r="AFB50" s="85"/>
      <c r="AFC50" s="85"/>
      <c r="AFD50" s="85"/>
      <c r="AFE50" s="85"/>
      <c r="AFF50" s="85"/>
      <c r="AFG50" s="85"/>
      <c r="AFH50" s="85"/>
      <c r="AFI50" s="85"/>
      <c r="AFJ50" s="85"/>
      <c r="AFK50" s="85"/>
      <c r="AFL50" s="85"/>
      <c r="AFM50" s="85"/>
      <c r="AFN50" s="85"/>
      <c r="AFO50" s="85"/>
      <c r="AFP50" s="85"/>
      <c r="AFQ50" s="85"/>
      <c r="AFR50" s="85"/>
      <c r="AFS50" s="85"/>
      <c r="AFT50" s="85"/>
      <c r="AFU50" s="85"/>
      <c r="AFV50" s="85"/>
      <c r="AFW50" s="85"/>
      <c r="AFX50" s="85"/>
      <c r="AFY50" s="85"/>
      <c r="AFZ50" s="85"/>
      <c r="AGA50" s="85"/>
      <c r="AGB50" s="85"/>
      <c r="AGC50" s="85"/>
      <c r="AGD50" s="85"/>
      <c r="AGE50" s="85"/>
      <c r="AGF50" s="85"/>
      <c r="AGG50" s="85"/>
      <c r="AGH50" s="85"/>
      <c r="AGI50" s="85"/>
      <c r="AGJ50" s="85"/>
      <c r="AGK50" s="85"/>
      <c r="AGL50" s="85"/>
      <c r="AGM50" s="85"/>
      <c r="AGN50" s="85"/>
      <c r="AGO50" s="85"/>
      <c r="AGP50" s="85"/>
      <c r="AGQ50" s="85"/>
      <c r="AGR50" s="85"/>
      <c r="AGS50" s="85"/>
      <c r="AGT50" s="85"/>
      <c r="AGU50" s="85"/>
      <c r="AGV50" s="85"/>
      <c r="AGW50" s="85"/>
      <c r="AGX50" s="85"/>
      <c r="AGY50" s="85"/>
      <c r="AGZ50" s="85"/>
      <c r="AHA50" s="85"/>
      <c r="AHB50" s="85"/>
      <c r="AHC50" s="85"/>
      <c r="AHD50" s="85"/>
      <c r="AHE50" s="85"/>
      <c r="AHF50" s="85"/>
      <c r="AHG50" s="85"/>
      <c r="AHH50" s="85"/>
      <c r="AHI50" s="85"/>
      <c r="AHJ50" s="85"/>
      <c r="AHK50" s="85"/>
      <c r="AHL50" s="85"/>
      <c r="AHM50" s="85"/>
      <c r="AHN50" s="85"/>
      <c r="AHO50" s="85"/>
      <c r="AHP50" s="85"/>
      <c r="AHQ50" s="85"/>
      <c r="AHR50" s="85"/>
      <c r="AHS50" s="85"/>
      <c r="AHT50" s="85"/>
      <c r="AHU50" s="85"/>
      <c r="AHV50" s="85"/>
      <c r="AHW50" s="85"/>
      <c r="AHX50" s="85"/>
      <c r="AHY50" s="85"/>
      <c r="AHZ50" s="85"/>
      <c r="AIA50" s="85"/>
      <c r="AIB50" s="85"/>
      <c r="AIC50" s="85"/>
      <c r="AID50" s="85"/>
      <c r="AIE50" s="85"/>
      <c r="AIF50" s="85"/>
      <c r="AIG50" s="85"/>
      <c r="AIH50" s="85"/>
      <c r="AII50" s="85"/>
      <c r="AIJ50" s="85"/>
      <c r="AIK50" s="85"/>
      <c r="AIL50" s="85"/>
      <c r="AIM50" s="85"/>
      <c r="AIN50" s="85"/>
      <c r="AIO50" s="85"/>
      <c r="AIP50" s="85"/>
      <c r="AIQ50" s="85"/>
      <c r="AIR50" s="85"/>
      <c r="AIS50" s="85"/>
      <c r="AIT50" s="85"/>
      <c r="AIU50" s="85"/>
      <c r="AIV50" s="85"/>
      <c r="AIW50" s="85"/>
      <c r="AIX50" s="85"/>
      <c r="AIY50" s="85"/>
      <c r="AIZ50" s="85"/>
      <c r="AJA50" s="85"/>
      <c r="AJB50" s="85"/>
      <c r="AJC50" s="85"/>
      <c r="AJD50" s="85"/>
      <c r="AJE50" s="85"/>
      <c r="AJF50" s="85"/>
      <c r="AJG50" s="85"/>
      <c r="AJH50" s="85"/>
      <c r="AJI50" s="85"/>
      <c r="AJJ50" s="85"/>
      <c r="AJK50" s="85"/>
      <c r="AJL50" s="85"/>
      <c r="AJM50" s="85"/>
      <c r="AJN50" s="85"/>
      <c r="AJO50" s="85"/>
      <c r="AJP50" s="85"/>
      <c r="AJQ50" s="85"/>
      <c r="AJR50" s="85"/>
      <c r="AJS50" s="85"/>
      <c r="AJT50" s="85"/>
      <c r="AJU50" s="85"/>
      <c r="AJV50" s="85"/>
      <c r="AJW50" s="85"/>
      <c r="AJX50" s="85"/>
      <c r="AJY50" s="85"/>
      <c r="AJZ50" s="85"/>
      <c r="AKA50" s="85"/>
      <c r="AKB50" s="85"/>
      <c r="AKC50" s="85"/>
      <c r="AKD50" s="85"/>
      <c r="AKE50" s="85"/>
      <c r="AKF50" s="85"/>
      <c r="AKG50" s="85"/>
      <c r="AKH50" s="85"/>
      <c r="AKI50" s="85"/>
      <c r="AKJ50" s="85"/>
      <c r="AKK50" s="85"/>
      <c r="AKL50" s="85"/>
      <c r="AKM50" s="85"/>
      <c r="AKN50" s="85"/>
      <c r="AKO50" s="85"/>
      <c r="AKP50" s="85"/>
      <c r="AKQ50" s="85"/>
      <c r="AKR50" s="85"/>
      <c r="AKS50" s="85"/>
      <c r="AKT50" s="85"/>
      <c r="AKU50" s="85"/>
      <c r="AKV50" s="85"/>
      <c r="AKW50" s="85"/>
      <c r="AKX50" s="85"/>
      <c r="AKY50" s="85"/>
      <c r="AKZ50" s="85"/>
      <c r="ALA50" s="85"/>
      <c r="ALB50" s="85"/>
      <c r="ALC50" s="85"/>
      <c r="ALD50" s="85"/>
      <c r="ALE50" s="85"/>
      <c r="ALF50" s="85"/>
      <c r="ALG50" s="85"/>
      <c r="ALH50" s="85"/>
      <c r="ALI50" s="85"/>
      <c r="ALJ50" s="85"/>
      <c r="ALK50" s="85"/>
      <c r="ALL50" s="85"/>
      <c r="ALM50" s="85"/>
      <c r="ALN50" s="85"/>
      <c r="ALO50" s="85"/>
      <c r="ALP50" s="85"/>
      <c r="ALQ50" s="85"/>
      <c r="ALR50" s="85"/>
      <c r="ALS50" s="85"/>
      <c r="ALT50" s="85"/>
      <c r="ALU50" s="85"/>
      <c r="ALV50" s="85"/>
      <c r="ALW50" s="85"/>
      <c r="ALX50" s="85"/>
      <c r="ALY50" s="85"/>
      <c r="ALZ50" s="85"/>
      <c r="AMA50" s="85"/>
      <c r="AMB50" s="85"/>
      <c r="AMC50" s="85"/>
      <c r="AMD50" s="85"/>
      <c r="AME50" s="85"/>
      <c r="AMF50" s="85"/>
      <c r="AMG50" s="85"/>
      <c r="AMH50" s="85"/>
      <c r="AMI50" s="85"/>
      <c r="AMJ50" s="85"/>
      <c r="AMK50" s="85"/>
      <c r="AML50" s="85"/>
      <c r="AMM50" s="85"/>
      <c r="AMN50" s="85"/>
      <c r="AMO50" s="85"/>
      <c r="AMP50" s="85"/>
      <c r="AMQ50" s="85"/>
      <c r="AMR50" s="85"/>
      <c r="AMS50" s="85"/>
      <c r="AMT50" s="85"/>
      <c r="AMU50" s="85"/>
      <c r="AMV50" s="85"/>
      <c r="AMW50" s="85"/>
      <c r="AMX50" s="85"/>
      <c r="AMY50" s="85"/>
      <c r="AMZ50" s="85"/>
      <c r="ANA50" s="85"/>
      <c r="ANB50" s="85"/>
      <c r="ANC50" s="85"/>
      <c r="AND50" s="85"/>
      <c r="ANE50" s="85"/>
      <c r="ANF50" s="85"/>
      <c r="ANG50" s="85"/>
      <c r="ANH50" s="85"/>
      <c r="ANI50" s="85"/>
      <c r="ANJ50" s="85"/>
      <c r="ANK50" s="85"/>
      <c r="ANL50" s="85"/>
      <c r="ANM50" s="85"/>
      <c r="ANN50" s="85"/>
      <c r="ANO50" s="85"/>
      <c r="ANP50" s="85"/>
      <c r="ANQ50" s="85"/>
      <c r="ANR50" s="85"/>
      <c r="ANS50" s="85"/>
      <c r="ANT50" s="85"/>
      <c r="ANU50" s="85"/>
      <c r="ANV50" s="85"/>
      <c r="ANW50" s="85"/>
      <c r="ANX50" s="85"/>
      <c r="ANY50" s="85"/>
      <c r="ANZ50" s="85"/>
      <c r="AOA50" s="85"/>
      <c r="AOB50" s="85"/>
      <c r="AOC50" s="85"/>
      <c r="AOD50" s="85"/>
      <c r="AOE50" s="85"/>
      <c r="AOF50" s="85"/>
      <c r="AOG50" s="85"/>
      <c r="AOH50" s="85"/>
      <c r="AOI50" s="85"/>
      <c r="AOJ50" s="85"/>
      <c r="AOK50" s="85"/>
      <c r="AOL50" s="85"/>
      <c r="AOM50" s="85"/>
      <c r="AON50" s="85"/>
      <c r="AOO50" s="85"/>
      <c r="AOP50" s="85"/>
      <c r="AOQ50" s="85"/>
      <c r="AOR50" s="85"/>
      <c r="AOS50" s="85"/>
      <c r="AOT50" s="85"/>
      <c r="AOU50" s="85"/>
      <c r="AOV50" s="85"/>
      <c r="AOW50" s="85"/>
      <c r="AOX50" s="85"/>
      <c r="AOY50" s="85"/>
      <c r="AOZ50" s="85"/>
      <c r="APA50" s="85"/>
      <c r="APB50" s="85"/>
      <c r="APC50" s="85"/>
      <c r="APD50" s="85"/>
      <c r="APE50" s="85"/>
      <c r="APF50" s="85"/>
      <c r="APG50" s="85"/>
      <c r="APH50" s="85"/>
      <c r="API50" s="85"/>
      <c r="APJ50" s="85"/>
      <c r="APK50" s="85"/>
      <c r="APL50" s="85"/>
      <c r="APM50" s="85"/>
      <c r="APN50" s="85"/>
      <c r="APO50" s="85"/>
      <c r="APP50" s="85"/>
      <c r="APQ50" s="85"/>
      <c r="APR50" s="85"/>
      <c r="APS50" s="85"/>
      <c r="APT50" s="85"/>
      <c r="APU50" s="85"/>
      <c r="APV50" s="85"/>
      <c r="APW50" s="85"/>
      <c r="APX50" s="85"/>
      <c r="APY50" s="85"/>
      <c r="APZ50" s="85"/>
      <c r="AQA50" s="85"/>
      <c r="AQB50" s="85"/>
      <c r="AQC50" s="85"/>
      <c r="AQD50" s="85"/>
      <c r="AQE50" s="85"/>
      <c r="AQF50" s="85"/>
      <c r="AQG50" s="85"/>
      <c r="AQH50" s="85"/>
      <c r="AQI50" s="85"/>
      <c r="AQJ50" s="85"/>
      <c r="AQK50" s="85"/>
      <c r="AQL50" s="85"/>
      <c r="AQM50" s="85"/>
      <c r="AQN50" s="85"/>
      <c r="AQO50" s="85"/>
      <c r="AQP50" s="85"/>
      <c r="AQQ50" s="85"/>
      <c r="AQR50" s="85"/>
      <c r="AQS50" s="85"/>
      <c r="AQT50" s="85"/>
      <c r="AQU50" s="85"/>
      <c r="AQV50" s="85"/>
      <c r="AQW50" s="85"/>
      <c r="AQX50" s="85"/>
      <c r="AQY50" s="85"/>
      <c r="AQZ50" s="85"/>
      <c r="ARA50" s="85"/>
      <c r="ARB50" s="85"/>
      <c r="ARC50" s="85"/>
      <c r="ARD50" s="85"/>
      <c r="ARE50" s="85"/>
      <c r="ARF50" s="85"/>
      <c r="ARG50" s="85"/>
      <c r="ARH50" s="85"/>
      <c r="ARI50" s="85"/>
      <c r="ARJ50" s="85"/>
      <c r="ARK50" s="85"/>
      <c r="ARL50" s="85"/>
      <c r="ARM50" s="85"/>
      <c r="ARN50" s="85"/>
      <c r="ARO50" s="85"/>
      <c r="ARP50" s="85"/>
      <c r="ARQ50" s="85"/>
      <c r="ARR50" s="85"/>
      <c r="ARS50" s="85"/>
      <c r="ART50" s="85"/>
      <c r="ARU50" s="85"/>
      <c r="ARV50" s="85"/>
      <c r="ARW50" s="85"/>
      <c r="ARX50" s="85"/>
      <c r="ARY50" s="85"/>
      <c r="ARZ50" s="85"/>
      <c r="ASA50" s="85"/>
      <c r="ASB50" s="85"/>
      <c r="ASC50" s="85"/>
      <c r="ASD50" s="85"/>
      <c r="ASE50" s="85"/>
      <c r="ASF50" s="85"/>
      <c r="ASG50" s="85"/>
      <c r="ASH50" s="85"/>
      <c r="ASI50" s="85"/>
      <c r="ASJ50" s="85"/>
      <c r="ASK50" s="85"/>
      <c r="ASL50" s="85"/>
      <c r="ASM50" s="85"/>
      <c r="ASN50" s="85"/>
      <c r="ASO50" s="85"/>
      <c r="ASP50" s="85"/>
      <c r="ASQ50" s="85"/>
      <c r="ASR50" s="85"/>
      <c r="ASS50" s="85"/>
      <c r="AST50" s="85"/>
      <c r="ASU50" s="85"/>
      <c r="ASV50" s="85"/>
      <c r="ASW50" s="85"/>
      <c r="ASX50" s="85"/>
      <c r="ASY50" s="85"/>
      <c r="ASZ50" s="85"/>
      <c r="ATA50" s="85"/>
      <c r="ATB50" s="85"/>
      <c r="ATC50" s="85"/>
      <c r="ATD50" s="85"/>
      <c r="ATE50" s="85"/>
      <c r="ATF50" s="85"/>
      <c r="ATG50" s="85"/>
      <c r="ATH50" s="85"/>
      <c r="ATI50" s="85"/>
      <c r="ATJ50" s="85"/>
      <c r="ATK50" s="85"/>
      <c r="ATL50" s="85"/>
      <c r="ATM50" s="85"/>
      <c r="ATN50" s="85"/>
      <c r="ATO50" s="85"/>
      <c r="ATP50" s="85"/>
      <c r="ATQ50" s="85"/>
      <c r="ATR50" s="85"/>
      <c r="ATS50" s="85"/>
      <c r="ATT50" s="85"/>
      <c r="ATU50" s="85"/>
      <c r="ATV50" s="85"/>
      <c r="ATW50" s="85"/>
      <c r="ATX50" s="85"/>
      <c r="ATY50" s="85"/>
      <c r="ATZ50" s="85"/>
      <c r="AUA50" s="85"/>
      <c r="AUB50" s="85"/>
      <c r="AUC50" s="85"/>
      <c r="AUD50" s="85"/>
      <c r="AUE50" s="85"/>
      <c r="AUF50" s="85"/>
      <c r="AUG50" s="85"/>
      <c r="AUH50" s="85"/>
      <c r="AUI50" s="85"/>
      <c r="AUJ50" s="85"/>
      <c r="AUK50" s="85"/>
      <c r="AUL50" s="85"/>
      <c r="AUM50" s="85"/>
      <c r="AUN50" s="85"/>
      <c r="AUO50" s="85"/>
      <c r="AUP50" s="85"/>
      <c r="AUQ50" s="85"/>
      <c r="AUR50" s="85"/>
      <c r="AUS50" s="85"/>
      <c r="AUT50" s="85"/>
      <c r="AUU50" s="85"/>
      <c r="AUV50" s="85"/>
      <c r="AUW50" s="85"/>
      <c r="AUX50" s="85"/>
      <c r="AUY50" s="85"/>
      <c r="AUZ50" s="85"/>
      <c r="AVA50" s="85"/>
      <c r="AVB50" s="85"/>
      <c r="AVC50" s="85"/>
      <c r="AVD50" s="85"/>
      <c r="AVE50" s="85"/>
      <c r="AVF50" s="85"/>
      <c r="AVG50" s="85"/>
      <c r="AVH50" s="85"/>
      <c r="AVI50" s="85"/>
      <c r="AVJ50" s="85"/>
      <c r="AVK50" s="85"/>
      <c r="AVL50" s="85"/>
      <c r="AVM50" s="85"/>
      <c r="AVN50" s="85"/>
      <c r="AVO50" s="85"/>
      <c r="AVP50" s="85"/>
      <c r="AVQ50" s="85"/>
      <c r="AVR50" s="85"/>
      <c r="AVS50" s="85"/>
      <c r="AVT50" s="85"/>
      <c r="AVU50" s="85"/>
      <c r="AVV50" s="85"/>
      <c r="AVW50" s="85"/>
      <c r="AVX50" s="85"/>
      <c r="AVY50" s="85"/>
      <c r="AVZ50" s="85"/>
      <c r="AWA50" s="85"/>
      <c r="AWB50" s="85"/>
      <c r="AWC50" s="85"/>
      <c r="AWD50" s="85"/>
      <c r="AWE50" s="85"/>
      <c r="AWF50" s="85"/>
      <c r="AWG50" s="85"/>
      <c r="AWH50" s="85"/>
      <c r="AWI50" s="85"/>
      <c r="AWJ50" s="85"/>
      <c r="AWK50" s="85"/>
      <c r="AWL50" s="85"/>
      <c r="AWM50" s="85"/>
      <c r="AWN50" s="85"/>
      <c r="AWO50" s="85"/>
      <c r="AWP50" s="85"/>
      <c r="AWQ50" s="85"/>
      <c r="AWR50" s="85"/>
      <c r="AWS50" s="85"/>
      <c r="AWT50" s="85"/>
      <c r="AWU50" s="85"/>
      <c r="AWV50" s="85"/>
      <c r="AWW50" s="85"/>
      <c r="AWX50" s="85"/>
      <c r="AWY50" s="85"/>
      <c r="AWZ50" s="85"/>
      <c r="AXA50" s="85"/>
      <c r="AXB50" s="85"/>
      <c r="AXC50" s="85"/>
      <c r="AXD50" s="85"/>
      <c r="AXE50" s="85"/>
      <c r="AXF50" s="85"/>
      <c r="AXG50" s="85"/>
      <c r="AXH50" s="85"/>
      <c r="AXI50" s="85"/>
      <c r="AXJ50" s="85"/>
      <c r="AXK50" s="85"/>
      <c r="AXL50" s="85"/>
      <c r="AXM50" s="85"/>
      <c r="AXN50" s="85"/>
      <c r="AXO50" s="85"/>
      <c r="AXP50" s="85"/>
      <c r="AXQ50" s="85"/>
      <c r="AXR50" s="85"/>
      <c r="AXS50" s="85"/>
      <c r="AXT50" s="85"/>
      <c r="AXU50" s="85"/>
      <c r="AXV50" s="85"/>
      <c r="AXW50" s="85"/>
      <c r="AXX50" s="85"/>
      <c r="AXY50" s="85"/>
      <c r="AXZ50" s="85"/>
      <c r="AYA50" s="85"/>
      <c r="AYB50" s="85"/>
      <c r="AYC50" s="85"/>
      <c r="AYD50" s="85"/>
      <c r="AYE50" s="85"/>
      <c r="AYF50" s="85"/>
      <c r="AYG50" s="85"/>
      <c r="AYH50" s="85"/>
      <c r="AYI50" s="85"/>
      <c r="AYJ50" s="85"/>
      <c r="AYK50" s="85"/>
      <c r="AYL50" s="85"/>
      <c r="AYM50" s="85"/>
      <c r="AYN50" s="85"/>
      <c r="AYO50" s="85"/>
      <c r="AYP50" s="85"/>
      <c r="AYQ50" s="85"/>
      <c r="AYR50" s="85"/>
      <c r="AYS50" s="85"/>
      <c r="AYT50" s="85"/>
      <c r="AYU50" s="85"/>
      <c r="AYV50" s="85"/>
      <c r="AYW50" s="85"/>
      <c r="AYX50" s="85"/>
      <c r="AYY50" s="85"/>
      <c r="AYZ50" s="85"/>
      <c r="AZA50" s="85"/>
      <c r="AZB50" s="85"/>
      <c r="AZC50" s="85"/>
      <c r="AZD50" s="85"/>
      <c r="AZE50" s="85"/>
      <c r="AZF50" s="85"/>
      <c r="AZG50" s="85"/>
      <c r="AZH50" s="85"/>
      <c r="AZI50" s="85"/>
      <c r="AZJ50" s="85"/>
      <c r="AZK50" s="85"/>
      <c r="AZL50" s="85"/>
      <c r="AZM50" s="85"/>
      <c r="AZN50" s="85"/>
      <c r="AZO50" s="85"/>
      <c r="AZP50" s="85"/>
      <c r="AZQ50" s="85"/>
      <c r="AZR50" s="85"/>
      <c r="AZS50" s="85"/>
      <c r="AZT50" s="85"/>
      <c r="AZU50" s="85"/>
      <c r="AZV50" s="85"/>
      <c r="AZW50" s="85"/>
      <c r="AZX50" s="85"/>
      <c r="AZY50" s="85"/>
      <c r="AZZ50" s="85"/>
      <c r="BAA50" s="85"/>
      <c r="BAB50" s="85"/>
      <c r="BAC50" s="85"/>
      <c r="BAD50" s="85"/>
      <c r="BAE50" s="85"/>
      <c r="BAF50" s="85"/>
      <c r="BAG50" s="85"/>
      <c r="BAH50" s="85"/>
      <c r="BAI50" s="85"/>
      <c r="BAJ50" s="85"/>
      <c r="BAK50" s="85"/>
      <c r="BAL50" s="85"/>
      <c r="BAM50" s="85"/>
      <c r="BAN50" s="85"/>
      <c r="BAO50" s="85"/>
      <c r="BAP50" s="85"/>
      <c r="BAQ50" s="85"/>
      <c r="BAR50" s="85"/>
      <c r="BAS50" s="85"/>
      <c r="BAT50" s="85"/>
      <c r="BAU50" s="85"/>
      <c r="BAV50" s="85"/>
      <c r="BAW50" s="85"/>
      <c r="BAX50" s="85"/>
      <c r="BAY50" s="85"/>
      <c r="BAZ50" s="85"/>
      <c r="BBA50" s="85"/>
      <c r="BBB50" s="85"/>
      <c r="BBC50" s="85"/>
      <c r="BBD50" s="85"/>
      <c r="BBE50" s="85"/>
      <c r="BBF50" s="85"/>
      <c r="BBG50" s="85"/>
      <c r="BBH50" s="85"/>
      <c r="BBI50" s="85"/>
      <c r="BBJ50" s="85"/>
      <c r="BBK50" s="85"/>
      <c r="BBL50" s="85"/>
      <c r="BBM50" s="85"/>
      <c r="BBN50" s="85"/>
      <c r="BBO50" s="85"/>
      <c r="BBP50" s="85"/>
      <c r="BBQ50" s="85"/>
      <c r="BBR50" s="85"/>
      <c r="BBS50" s="85"/>
      <c r="BBT50" s="85"/>
      <c r="BBU50" s="85"/>
      <c r="BBV50" s="85"/>
      <c r="BBW50" s="85"/>
      <c r="BBX50" s="85"/>
      <c r="BBY50" s="85"/>
      <c r="BBZ50" s="85"/>
      <c r="BCA50" s="85"/>
      <c r="BCB50" s="85"/>
      <c r="BCC50" s="85"/>
      <c r="BCD50" s="85"/>
      <c r="BCE50" s="85"/>
      <c r="BCF50" s="85"/>
      <c r="BCG50" s="85"/>
      <c r="BCH50" s="85"/>
      <c r="BCI50" s="85"/>
      <c r="BCJ50" s="85"/>
      <c r="BCK50" s="85"/>
      <c r="BCL50" s="85"/>
      <c r="BCM50" s="85"/>
      <c r="BCN50" s="85"/>
      <c r="BCO50" s="85"/>
      <c r="BCP50" s="85"/>
      <c r="BCQ50" s="85"/>
      <c r="BCR50" s="85"/>
      <c r="BCS50" s="85"/>
      <c r="BCT50" s="85"/>
      <c r="BCU50" s="85"/>
      <c r="BCV50" s="85"/>
      <c r="BCW50" s="85"/>
      <c r="BCX50" s="85"/>
      <c r="BCY50" s="85"/>
      <c r="BCZ50" s="85"/>
      <c r="BDA50" s="85"/>
      <c r="BDB50" s="85"/>
      <c r="BDC50" s="85"/>
      <c r="BDD50" s="85"/>
      <c r="BDE50" s="85"/>
      <c r="BDF50" s="85"/>
      <c r="BDG50" s="85"/>
      <c r="BDH50" s="85"/>
      <c r="BDI50" s="85"/>
      <c r="BDJ50" s="85"/>
      <c r="BDK50" s="85"/>
      <c r="BDL50" s="85"/>
      <c r="BDM50" s="85"/>
      <c r="BDN50" s="85"/>
      <c r="BDO50" s="85"/>
      <c r="BDP50" s="85"/>
      <c r="BDQ50" s="85"/>
      <c r="BDR50" s="85"/>
      <c r="BDS50" s="85"/>
      <c r="BDT50" s="85"/>
      <c r="BDU50" s="85"/>
      <c r="BDV50" s="85"/>
      <c r="BDW50" s="85"/>
      <c r="BDX50" s="85"/>
      <c r="BDY50" s="85"/>
      <c r="BDZ50" s="85"/>
      <c r="BEA50" s="85"/>
      <c r="BEB50" s="85"/>
      <c r="BEC50" s="85"/>
      <c r="BED50" s="85"/>
      <c r="BEE50" s="85"/>
      <c r="BEF50" s="85"/>
      <c r="BEG50" s="85"/>
      <c r="BEH50" s="85"/>
      <c r="BEI50" s="85"/>
      <c r="BEJ50" s="85"/>
      <c r="BEK50" s="85"/>
      <c r="BEL50" s="85"/>
      <c r="BEM50" s="85"/>
      <c r="BEN50" s="85"/>
      <c r="BEO50" s="85"/>
      <c r="BEP50" s="85"/>
      <c r="BEQ50" s="85"/>
      <c r="BER50" s="85"/>
      <c r="BES50" s="85"/>
      <c r="BET50" s="85"/>
      <c r="BEU50" s="85"/>
      <c r="BEV50" s="85"/>
      <c r="BEW50" s="85"/>
      <c r="BEX50" s="85"/>
      <c r="BEY50" s="85"/>
      <c r="BEZ50" s="85"/>
      <c r="BFA50" s="85"/>
      <c r="BFB50" s="85"/>
      <c r="BFC50" s="85"/>
      <c r="BFD50" s="85"/>
      <c r="BFE50" s="85"/>
      <c r="BFF50" s="85"/>
      <c r="BFG50" s="85"/>
      <c r="BFH50" s="85"/>
      <c r="BFI50" s="85"/>
      <c r="BFJ50" s="85"/>
      <c r="BFK50" s="85"/>
      <c r="BFL50" s="85"/>
      <c r="BFM50" s="85"/>
      <c r="BFN50" s="85"/>
      <c r="BFO50" s="85"/>
      <c r="BFP50" s="85"/>
      <c r="BFQ50" s="85"/>
      <c r="BFR50" s="85"/>
      <c r="BFS50" s="85"/>
      <c r="BFT50" s="85"/>
      <c r="BFU50" s="85"/>
      <c r="BFV50" s="85"/>
      <c r="BFW50" s="85"/>
      <c r="BFX50" s="85"/>
      <c r="BFY50" s="85"/>
      <c r="BFZ50" s="85"/>
      <c r="BGA50" s="85"/>
      <c r="BGB50" s="85"/>
      <c r="BGC50" s="85"/>
      <c r="BGD50" s="85"/>
      <c r="BGE50" s="85"/>
      <c r="BGF50" s="85"/>
      <c r="BGG50" s="85"/>
      <c r="BGH50" s="85"/>
      <c r="BGI50" s="85"/>
      <c r="BGJ50" s="85"/>
      <c r="BGK50" s="85"/>
      <c r="BGL50" s="85"/>
      <c r="BGM50" s="85"/>
      <c r="BGN50" s="85"/>
      <c r="BGO50" s="85"/>
      <c r="BGP50" s="85"/>
      <c r="BGQ50" s="85"/>
      <c r="BGR50" s="85"/>
      <c r="BGS50" s="85"/>
      <c r="BGT50" s="85"/>
      <c r="BGU50" s="85"/>
      <c r="BGV50" s="85"/>
      <c r="BGW50" s="85"/>
      <c r="BGX50" s="85"/>
      <c r="BGY50" s="85"/>
      <c r="BGZ50" s="85"/>
      <c r="BHA50" s="85"/>
      <c r="BHB50" s="85"/>
      <c r="BHC50" s="85"/>
      <c r="BHD50" s="85"/>
      <c r="BHE50" s="85"/>
      <c r="BHF50" s="85"/>
      <c r="BHG50" s="85"/>
      <c r="BHH50" s="85"/>
      <c r="BHI50" s="85"/>
      <c r="BHJ50" s="85"/>
      <c r="BHK50" s="85"/>
      <c r="BHL50" s="85"/>
      <c r="BHM50" s="85"/>
      <c r="BHN50" s="85"/>
      <c r="BHO50" s="85"/>
      <c r="BHP50" s="85"/>
      <c r="BHQ50" s="85"/>
      <c r="BHR50" s="85"/>
      <c r="BHS50" s="85"/>
      <c r="BHT50" s="85"/>
      <c r="BHU50" s="85"/>
      <c r="BHV50" s="85"/>
      <c r="BHW50" s="85"/>
      <c r="BHX50" s="85"/>
      <c r="BHY50" s="85"/>
      <c r="BHZ50" s="85"/>
      <c r="BIA50" s="85"/>
      <c r="BIB50" s="85"/>
      <c r="BIC50" s="85"/>
      <c r="BID50" s="85"/>
      <c r="BIE50" s="85"/>
      <c r="BIF50" s="85"/>
      <c r="BIG50" s="85"/>
      <c r="BIH50" s="85"/>
      <c r="BII50" s="85"/>
      <c r="BIJ50" s="85"/>
      <c r="BIK50" s="85"/>
      <c r="BIL50" s="85"/>
      <c r="BIM50" s="85"/>
      <c r="BIN50" s="85"/>
      <c r="BIO50" s="85"/>
      <c r="BIP50" s="85"/>
      <c r="BIQ50" s="85"/>
      <c r="BIR50" s="85"/>
      <c r="BIS50" s="85"/>
      <c r="BIT50" s="85"/>
      <c r="BIU50" s="85"/>
      <c r="BIV50" s="85"/>
      <c r="BIW50" s="85"/>
      <c r="BIX50" s="85"/>
      <c r="BIY50" s="85"/>
      <c r="BIZ50" s="85"/>
      <c r="BJA50" s="85"/>
      <c r="BJB50" s="85"/>
      <c r="BJC50" s="85"/>
      <c r="BJD50" s="85"/>
      <c r="BJE50" s="85"/>
      <c r="BJF50" s="85"/>
      <c r="BJG50" s="85"/>
      <c r="BJH50" s="85"/>
      <c r="BJI50" s="85"/>
      <c r="BJJ50" s="85"/>
      <c r="BJK50" s="85"/>
      <c r="BJL50" s="85"/>
      <c r="BJM50" s="85"/>
      <c r="BJN50" s="85"/>
      <c r="BJO50" s="85"/>
      <c r="BJP50" s="85"/>
      <c r="BJQ50" s="85"/>
      <c r="BJR50" s="85"/>
      <c r="BJS50" s="85"/>
      <c r="BJT50" s="85"/>
      <c r="BJU50" s="85"/>
      <c r="BJV50" s="85"/>
      <c r="BJW50" s="85"/>
      <c r="BJX50" s="85"/>
      <c r="BJY50" s="85"/>
      <c r="BJZ50" s="85"/>
      <c r="BKA50" s="85"/>
      <c r="BKB50" s="85"/>
      <c r="BKC50" s="85"/>
      <c r="BKD50" s="85"/>
      <c r="BKE50" s="85"/>
      <c r="BKF50" s="85"/>
      <c r="BKG50" s="85"/>
      <c r="BKH50" s="85"/>
      <c r="BKI50" s="85"/>
      <c r="BKJ50" s="85"/>
      <c r="BKK50" s="85"/>
      <c r="BKL50" s="85"/>
      <c r="BKM50" s="85"/>
      <c r="BKN50" s="85"/>
      <c r="BKO50" s="85"/>
      <c r="BKP50" s="85"/>
      <c r="BKQ50" s="85"/>
      <c r="BKR50" s="85"/>
      <c r="BKS50" s="85"/>
      <c r="BKT50" s="85"/>
      <c r="BKU50" s="85"/>
      <c r="BKV50" s="85"/>
      <c r="BKW50" s="85"/>
      <c r="BKX50" s="85"/>
      <c r="BKY50" s="85"/>
      <c r="BKZ50" s="85"/>
      <c r="BLA50" s="85"/>
      <c r="BLB50" s="85"/>
      <c r="BLC50" s="85"/>
      <c r="BLD50" s="85"/>
      <c r="BLE50" s="85"/>
      <c r="BLF50" s="85"/>
      <c r="BLG50" s="85"/>
      <c r="BLH50" s="85"/>
      <c r="BLI50" s="85"/>
      <c r="BLJ50" s="85"/>
      <c r="BLK50" s="85"/>
      <c r="BLL50" s="85"/>
      <c r="BLM50" s="85"/>
      <c r="BLN50" s="85"/>
      <c r="BLO50" s="85"/>
      <c r="BLP50" s="85"/>
      <c r="BLQ50" s="85"/>
      <c r="BLR50" s="85"/>
      <c r="BLS50" s="85"/>
      <c r="BLT50" s="85"/>
      <c r="BLU50" s="85"/>
      <c r="BLV50" s="85"/>
      <c r="BLW50" s="85"/>
      <c r="BLX50" s="85"/>
      <c r="BLY50" s="85"/>
      <c r="BLZ50" s="85"/>
      <c r="BMA50" s="85"/>
      <c r="BMB50" s="85"/>
      <c r="BMC50" s="85"/>
      <c r="BMD50" s="85"/>
      <c r="BME50" s="85"/>
      <c r="BMF50" s="85"/>
      <c r="BMG50" s="85"/>
      <c r="BMH50" s="85"/>
      <c r="BMI50" s="85"/>
      <c r="BMJ50" s="85"/>
      <c r="BMK50" s="85"/>
      <c r="BML50" s="85"/>
      <c r="BMM50" s="85"/>
      <c r="BMN50" s="85"/>
      <c r="BMO50" s="85"/>
      <c r="BMP50" s="85"/>
      <c r="BMQ50" s="85"/>
      <c r="BMR50" s="85"/>
      <c r="BMS50" s="85"/>
      <c r="BMT50" s="85"/>
      <c r="BMU50" s="85"/>
      <c r="BMV50" s="85"/>
      <c r="BMW50" s="85"/>
      <c r="BMX50" s="85"/>
      <c r="BMY50" s="85"/>
      <c r="BMZ50" s="85"/>
      <c r="BNA50" s="85"/>
      <c r="BNB50" s="85"/>
      <c r="BNC50" s="85"/>
      <c r="BND50" s="85"/>
      <c r="BNE50" s="85"/>
      <c r="BNF50" s="85"/>
      <c r="BNG50" s="85"/>
      <c r="BNH50" s="85"/>
      <c r="BNI50" s="85"/>
      <c r="BNJ50" s="85"/>
      <c r="BNK50" s="85"/>
      <c r="BNL50" s="85"/>
      <c r="BNM50" s="85"/>
      <c r="BNN50" s="85"/>
      <c r="BNO50" s="85"/>
      <c r="BNP50" s="85"/>
      <c r="BNQ50" s="85"/>
      <c r="BNR50" s="85"/>
      <c r="BNS50" s="85"/>
      <c r="BNT50" s="85"/>
      <c r="BNU50" s="85"/>
      <c r="BNV50" s="85"/>
      <c r="BNW50" s="85"/>
      <c r="BNX50" s="85"/>
      <c r="BNY50" s="85"/>
      <c r="BNZ50" s="85"/>
      <c r="BOA50" s="85"/>
      <c r="BOB50" s="85"/>
      <c r="BOC50" s="85"/>
      <c r="BOD50" s="85"/>
      <c r="BOE50" s="85"/>
      <c r="BOF50" s="85"/>
      <c r="BOG50" s="85"/>
      <c r="BOH50" s="85"/>
      <c r="BOI50" s="85"/>
      <c r="BOJ50" s="85"/>
      <c r="BOK50" s="85"/>
      <c r="BOL50" s="85"/>
      <c r="BOM50" s="85"/>
      <c r="BON50" s="85"/>
      <c r="BOO50" s="85"/>
      <c r="BOP50" s="85"/>
      <c r="BOQ50" s="85"/>
      <c r="BOR50" s="85"/>
      <c r="BOS50" s="85"/>
      <c r="BOT50" s="85"/>
      <c r="BOU50" s="85"/>
      <c r="BOV50" s="85"/>
      <c r="BOW50" s="85"/>
      <c r="BOX50" s="85"/>
      <c r="BOY50" s="85"/>
      <c r="BOZ50" s="85"/>
      <c r="BPA50" s="85"/>
      <c r="BPB50" s="85"/>
      <c r="BPC50" s="85"/>
      <c r="BPD50" s="85"/>
      <c r="BPE50" s="85"/>
      <c r="BPF50" s="85"/>
      <c r="BPG50" s="85"/>
      <c r="BPH50" s="85"/>
      <c r="BPI50" s="85"/>
      <c r="BPJ50" s="85"/>
      <c r="BPK50" s="85"/>
      <c r="BPL50" s="85"/>
      <c r="BPM50" s="85"/>
      <c r="BPN50" s="85"/>
      <c r="BPO50" s="85"/>
      <c r="BPP50" s="85"/>
      <c r="BPQ50" s="85"/>
      <c r="BPR50" s="85"/>
      <c r="BPS50" s="85"/>
      <c r="BPT50" s="85"/>
      <c r="BPU50" s="85"/>
      <c r="BPV50" s="85"/>
      <c r="BPW50" s="85"/>
      <c r="BPX50" s="85"/>
      <c r="BPY50" s="85"/>
      <c r="BPZ50" s="85"/>
      <c r="BQA50" s="85"/>
      <c r="BQB50" s="85"/>
      <c r="BQC50" s="85"/>
      <c r="BQD50" s="85"/>
      <c r="BQE50" s="85"/>
      <c r="BQF50" s="85"/>
      <c r="BQG50" s="85"/>
      <c r="BQH50" s="85"/>
      <c r="BQI50" s="85"/>
      <c r="BQJ50" s="85"/>
      <c r="BQK50" s="85"/>
      <c r="BQL50" s="85"/>
      <c r="BQM50" s="85"/>
      <c r="BQN50" s="85"/>
      <c r="BQO50" s="85"/>
      <c r="BQP50" s="85"/>
      <c r="BQQ50" s="85"/>
      <c r="BQR50" s="85"/>
      <c r="BQS50" s="85"/>
      <c r="BQT50" s="85"/>
      <c r="BQU50" s="85"/>
      <c r="BQV50" s="85"/>
      <c r="BQW50" s="85"/>
      <c r="BQX50" s="85"/>
      <c r="BQY50" s="85"/>
      <c r="BQZ50" s="85"/>
      <c r="BRA50" s="85"/>
      <c r="BRB50" s="85"/>
      <c r="BRC50" s="85"/>
      <c r="BRD50" s="85"/>
      <c r="BRE50" s="85"/>
      <c r="BRF50" s="85"/>
      <c r="BRG50" s="85"/>
      <c r="BRH50" s="85"/>
      <c r="BRI50" s="85"/>
      <c r="BRJ50" s="85"/>
      <c r="BRK50" s="85"/>
      <c r="BRL50" s="85"/>
      <c r="BRM50" s="85"/>
      <c r="BRN50" s="85"/>
      <c r="BRO50" s="85"/>
      <c r="BRP50" s="85"/>
      <c r="BRQ50" s="85"/>
      <c r="BRR50" s="85"/>
      <c r="BRS50" s="85"/>
      <c r="BRT50" s="85"/>
      <c r="BRU50" s="85"/>
      <c r="BRV50" s="85"/>
      <c r="BRW50" s="85"/>
      <c r="BRX50" s="85"/>
      <c r="BRY50" s="85"/>
      <c r="BRZ50" s="85"/>
      <c r="BSA50" s="85"/>
      <c r="BSB50" s="85"/>
      <c r="BSC50" s="85"/>
      <c r="BSD50" s="85"/>
      <c r="BSE50" s="85"/>
      <c r="BSF50" s="85"/>
      <c r="BSG50" s="85"/>
      <c r="BSH50" s="85"/>
      <c r="BSI50" s="85"/>
      <c r="BSJ50" s="85"/>
      <c r="BSK50" s="85"/>
      <c r="BSL50" s="85"/>
      <c r="BSM50" s="85"/>
      <c r="BSN50" s="85"/>
      <c r="BSO50" s="85"/>
      <c r="BSP50" s="85"/>
      <c r="BSQ50" s="85"/>
      <c r="BSR50" s="85"/>
      <c r="BSS50" s="85"/>
      <c r="BST50" s="85"/>
      <c r="BSU50" s="85"/>
      <c r="BSV50" s="85"/>
      <c r="BSW50" s="85"/>
      <c r="BSX50" s="85"/>
      <c r="BSY50" s="85"/>
      <c r="BSZ50" s="85"/>
      <c r="BTA50" s="85"/>
      <c r="BTB50" s="85"/>
      <c r="BTC50" s="85"/>
      <c r="BTD50" s="85"/>
      <c r="BTE50" s="85"/>
      <c r="BTF50" s="85"/>
      <c r="BTG50" s="85"/>
      <c r="BTH50" s="85"/>
      <c r="BTI50" s="85"/>
      <c r="BTJ50" s="85"/>
      <c r="BTK50" s="85"/>
      <c r="BTL50" s="85"/>
      <c r="BTM50" s="85"/>
      <c r="BTN50" s="85"/>
      <c r="BTO50" s="85"/>
      <c r="BTP50" s="85"/>
      <c r="BTQ50" s="85"/>
      <c r="BTR50" s="85"/>
      <c r="BTS50" s="85"/>
      <c r="BTT50" s="85"/>
      <c r="BTU50" s="85"/>
      <c r="BTV50" s="85"/>
      <c r="BTW50" s="85"/>
      <c r="BTX50" s="85"/>
      <c r="BTY50" s="85"/>
      <c r="BTZ50" s="85"/>
      <c r="BUA50" s="85"/>
      <c r="BUB50" s="85"/>
      <c r="BUC50" s="85"/>
      <c r="BUD50" s="85"/>
      <c r="BUE50" s="85"/>
      <c r="BUF50" s="85"/>
      <c r="BUG50" s="85"/>
      <c r="BUH50" s="85"/>
      <c r="BUI50" s="85"/>
      <c r="BUJ50" s="85"/>
      <c r="BUK50" s="85"/>
      <c r="BUL50" s="85"/>
      <c r="BUM50" s="85"/>
      <c r="BUN50" s="85"/>
      <c r="BUO50" s="85"/>
      <c r="BUP50" s="85"/>
      <c r="BUQ50" s="85"/>
      <c r="BUR50" s="85"/>
      <c r="BUS50" s="85"/>
      <c r="BUT50" s="85"/>
      <c r="BUU50" s="85"/>
      <c r="BUV50" s="85"/>
      <c r="BUW50" s="85"/>
      <c r="BUX50" s="85"/>
      <c r="BUY50" s="85"/>
      <c r="BUZ50" s="85"/>
      <c r="BVA50" s="85"/>
      <c r="BVB50" s="85"/>
      <c r="BVC50" s="85"/>
      <c r="BVD50" s="85"/>
      <c r="BVE50" s="85"/>
      <c r="BVF50" s="85"/>
      <c r="BVG50" s="85"/>
      <c r="BVH50" s="85"/>
      <c r="BVI50" s="85"/>
      <c r="BVJ50" s="85"/>
      <c r="BVK50" s="85"/>
      <c r="BVL50" s="85"/>
      <c r="BVM50" s="85"/>
      <c r="BVN50" s="85"/>
      <c r="BVO50" s="85"/>
      <c r="BVP50" s="85"/>
      <c r="BVQ50" s="85"/>
      <c r="BVR50" s="85"/>
      <c r="BVS50" s="85"/>
      <c r="BVT50" s="85"/>
      <c r="BVU50" s="85"/>
      <c r="BVV50" s="85"/>
      <c r="BVW50" s="85"/>
      <c r="BVX50" s="85"/>
      <c r="BVY50" s="85"/>
      <c r="BVZ50" s="85"/>
      <c r="BWA50" s="85"/>
      <c r="BWB50" s="85"/>
      <c r="BWC50" s="85"/>
      <c r="BWD50" s="85"/>
      <c r="BWE50" s="85"/>
      <c r="BWF50" s="85"/>
      <c r="BWG50" s="85"/>
      <c r="BWH50" s="85"/>
      <c r="BWI50" s="85"/>
      <c r="BWJ50" s="85"/>
      <c r="BWK50" s="85"/>
      <c r="BWL50" s="85"/>
      <c r="BWM50" s="85"/>
      <c r="BWN50" s="85"/>
      <c r="BWO50" s="85"/>
      <c r="BWP50" s="85"/>
      <c r="BWQ50" s="85"/>
      <c r="BWR50" s="85"/>
      <c r="BWS50" s="85"/>
      <c r="BWT50" s="85"/>
      <c r="BWU50" s="85"/>
      <c r="BWV50" s="85"/>
      <c r="BWW50" s="85"/>
      <c r="BWX50" s="85"/>
      <c r="BWY50" s="85"/>
      <c r="BWZ50" s="85"/>
      <c r="BXA50" s="85"/>
      <c r="BXB50" s="85"/>
      <c r="BXC50" s="85"/>
      <c r="BXD50" s="85"/>
      <c r="BXE50" s="85"/>
      <c r="BXF50" s="85"/>
      <c r="BXG50" s="85"/>
      <c r="BXH50" s="85"/>
      <c r="BXI50" s="85"/>
      <c r="BXJ50" s="85"/>
      <c r="BXK50" s="85"/>
      <c r="BXL50" s="85"/>
      <c r="BXM50" s="85"/>
      <c r="BXN50" s="85"/>
      <c r="BXO50" s="85"/>
      <c r="BXP50" s="85"/>
      <c r="BXQ50" s="85"/>
      <c r="BXR50" s="85"/>
      <c r="BXS50" s="85"/>
      <c r="BXT50" s="85"/>
      <c r="BXU50" s="85"/>
      <c r="BXV50" s="85"/>
      <c r="BXW50" s="85"/>
      <c r="BXX50" s="85"/>
      <c r="BXY50" s="85"/>
      <c r="BXZ50" s="85"/>
      <c r="BYA50" s="85"/>
      <c r="BYB50" s="85"/>
      <c r="BYC50" s="85"/>
      <c r="BYD50" s="85"/>
      <c r="BYE50" s="85"/>
      <c r="BYF50" s="85"/>
      <c r="BYG50" s="85"/>
      <c r="BYH50" s="85"/>
      <c r="BYI50" s="85"/>
      <c r="BYJ50" s="85"/>
      <c r="BYK50" s="85"/>
      <c r="BYL50" s="85"/>
      <c r="BYM50" s="85"/>
      <c r="BYN50" s="85"/>
      <c r="BYO50" s="85"/>
      <c r="BYP50" s="85"/>
      <c r="BYQ50" s="85"/>
      <c r="BYR50" s="85"/>
      <c r="BYS50" s="85"/>
      <c r="BYT50" s="85"/>
      <c r="BYU50" s="85"/>
      <c r="BYV50" s="85"/>
      <c r="BYW50" s="85"/>
      <c r="BYX50" s="85"/>
      <c r="BYY50" s="85"/>
      <c r="BYZ50" s="85"/>
      <c r="BZA50" s="85"/>
      <c r="BZB50" s="85"/>
      <c r="BZC50" s="85"/>
      <c r="BZD50" s="85"/>
      <c r="BZE50" s="85"/>
      <c r="BZF50" s="85"/>
      <c r="BZG50" s="85"/>
      <c r="BZH50" s="85"/>
      <c r="BZI50" s="85"/>
      <c r="BZJ50" s="85"/>
      <c r="BZK50" s="85"/>
      <c r="BZL50" s="85"/>
      <c r="BZM50" s="85"/>
      <c r="BZN50" s="85"/>
      <c r="BZO50" s="85"/>
      <c r="BZP50" s="85"/>
      <c r="BZQ50" s="85"/>
      <c r="BZR50" s="85"/>
      <c r="BZS50" s="85"/>
      <c r="BZT50" s="85"/>
      <c r="BZU50" s="85"/>
      <c r="BZV50" s="85"/>
      <c r="BZW50" s="85"/>
      <c r="BZX50" s="85"/>
      <c r="BZY50" s="85"/>
      <c r="BZZ50" s="85"/>
      <c r="CAA50" s="85"/>
      <c r="CAB50" s="85"/>
      <c r="CAC50" s="85"/>
      <c r="CAD50" s="85"/>
      <c r="CAE50" s="85"/>
      <c r="CAF50" s="85"/>
      <c r="CAG50" s="85"/>
      <c r="CAH50" s="85"/>
      <c r="CAI50" s="85"/>
      <c r="CAJ50" s="85"/>
      <c r="CAK50" s="85"/>
      <c r="CAL50" s="85"/>
      <c r="CAM50" s="85"/>
      <c r="CAN50" s="85"/>
      <c r="CAO50" s="85"/>
      <c r="CAP50" s="85"/>
      <c r="CAQ50" s="85"/>
      <c r="CAR50" s="85"/>
      <c r="CAS50" s="85"/>
      <c r="CAT50" s="85"/>
      <c r="CAU50" s="85"/>
      <c r="CAV50" s="85"/>
      <c r="CAW50" s="85"/>
      <c r="CAX50" s="85"/>
      <c r="CAY50" s="85"/>
      <c r="CAZ50" s="85"/>
      <c r="CBA50" s="85"/>
      <c r="CBB50" s="85"/>
      <c r="CBC50" s="85"/>
      <c r="CBD50" s="85"/>
      <c r="CBE50" s="85"/>
      <c r="CBF50" s="85"/>
      <c r="CBG50" s="85"/>
      <c r="CBH50" s="85"/>
      <c r="CBI50" s="85"/>
      <c r="CBJ50" s="85"/>
      <c r="CBK50" s="85"/>
      <c r="CBL50" s="85"/>
      <c r="CBM50" s="85"/>
      <c r="CBN50" s="85"/>
      <c r="CBO50" s="85"/>
      <c r="CBP50" s="85"/>
      <c r="CBQ50" s="85"/>
      <c r="CBR50" s="85"/>
      <c r="CBS50" s="85"/>
      <c r="CBT50" s="85"/>
      <c r="CBU50" s="85"/>
      <c r="CBV50" s="85"/>
      <c r="CBW50" s="85"/>
      <c r="CBX50" s="85"/>
      <c r="CBY50" s="85"/>
      <c r="CBZ50" s="85"/>
      <c r="CCA50" s="85"/>
      <c r="CCB50" s="85"/>
      <c r="CCC50" s="85"/>
      <c r="CCD50" s="85"/>
      <c r="CCE50" s="85"/>
      <c r="CCF50" s="85"/>
      <c r="CCG50" s="85"/>
      <c r="CCH50" s="85"/>
      <c r="CCI50" s="85"/>
      <c r="CCJ50" s="85"/>
      <c r="CCK50" s="85"/>
      <c r="CCL50" s="85"/>
      <c r="CCM50" s="85"/>
      <c r="CCN50" s="85"/>
      <c r="CCO50" s="85"/>
      <c r="CCP50" s="85"/>
      <c r="CCQ50" s="85"/>
      <c r="CCR50" s="85"/>
      <c r="CCS50" s="85"/>
      <c r="CCT50" s="85"/>
      <c r="CCU50" s="85"/>
      <c r="CCV50" s="85"/>
      <c r="CCW50" s="85"/>
      <c r="CCX50" s="85"/>
      <c r="CCY50" s="85"/>
      <c r="CCZ50" s="85"/>
      <c r="CDA50" s="85"/>
      <c r="CDB50" s="85"/>
      <c r="CDC50" s="85"/>
      <c r="CDD50" s="85"/>
      <c r="CDE50" s="85"/>
      <c r="CDF50" s="85"/>
      <c r="CDG50" s="85"/>
      <c r="CDH50" s="85"/>
      <c r="CDI50" s="85"/>
      <c r="CDJ50" s="85"/>
      <c r="CDK50" s="85"/>
      <c r="CDL50" s="85"/>
      <c r="CDM50" s="85"/>
      <c r="CDN50" s="85"/>
      <c r="CDO50" s="85"/>
      <c r="CDP50" s="85"/>
      <c r="CDQ50" s="85"/>
      <c r="CDR50" s="85"/>
      <c r="CDS50" s="85"/>
      <c r="CDT50" s="85"/>
      <c r="CDU50" s="85"/>
      <c r="CDV50" s="85"/>
      <c r="CDW50" s="85"/>
      <c r="CDX50" s="85"/>
      <c r="CDY50" s="85"/>
      <c r="CDZ50" s="85"/>
      <c r="CEA50" s="85"/>
      <c r="CEB50" s="85"/>
      <c r="CEC50" s="85"/>
      <c r="CED50" s="85"/>
      <c r="CEE50" s="85"/>
      <c r="CEF50" s="85"/>
      <c r="CEG50" s="85"/>
      <c r="CEH50" s="85"/>
      <c r="CEI50" s="85"/>
      <c r="CEJ50" s="85"/>
      <c r="CEK50" s="85"/>
      <c r="CEL50" s="85"/>
      <c r="CEM50" s="85"/>
      <c r="CEN50" s="85"/>
      <c r="CEO50" s="85"/>
      <c r="CEP50" s="85"/>
      <c r="CEQ50" s="85"/>
      <c r="CER50" s="85"/>
      <c r="CES50" s="85"/>
      <c r="CET50" s="85"/>
      <c r="CEU50" s="85"/>
      <c r="CEV50" s="85"/>
      <c r="CEW50" s="85"/>
      <c r="CEX50" s="85"/>
      <c r="CEY50" s="85"/>
      <c r="CEZ50" s="85"/>
      <c r="CFA50" s="85"/>
      <c r="CFB50" s="85"/>
      <c r="CFC50" s="85"/>
      <c r="CFD50" s="85"/>
      <c r="CFE50" s="85"/>
      <c r="CFF50" s="85"/>
      <c r="CFG50" s="85"/>
      <c r="CFH50" s="85"/>
      <c r="CFI50" s="85"/>
      <c r="CFJ50" s="85"/>
      <c r="CFK50" s="85"/>
      <c r="CFL50" s="85"/>
      <c r="CFM50" s="85"/>
      <c r="CFN50" s="85"/>
      <c r="CFO50" s="85"/>
      <c r="CFP50" s="85"/>
      <c r="CFQ50" s="85"/>
      <c r="CFR50" s="85"/>
      <c r="CFS50" s="85"/>
      <c r="CFT50" s="85"/>
      <c r="CFU50" s="85"/>
      <c r="CFV50" s="85"/>
      <c r="CFW50" s="85"/>
      <c r="CFX50" s="85"/>
      <c r="CFY50" s="85"/>
      <c r="CFZ50" s="85"/>
      <c r="CGA50" s="85"/>
      <c r="CGB50" s="85"/>
      <c r="CGC50" s="85"/>
      <c r="CGD50" s="85"/>
      <c r="CGE50" s="85"/>
      <c r="CGF50" s="85"/>
      <c r="CGG50" s="85"/>
      <c r="CGH50" s="85"/>
      <c r="CGI50" s="85"/>
      <c r="CGJ50" s="85"/>
      <c r="CGK50" s="85"/>
      <c r="CGL50" s="85"/>
      <c r="CGM50" s="85"/>
      <c r="CGN50" s="85"/>
      <c r="CGO50" s="85"/>
      <c r="CGP50" s="85"/>
      <c r="CGQ50" s="85"/>
      <c r="CGR50" s="85"/>
      <c r="CGS50" s="85"/>
      <c r="CGT50" s="85"/>
      <c r="CGU50" s="85"/>
      <c r="CGV50" s="85"/>
      <c r="CGW50" s="85"/>
      <c r="CGX50" s="85"/>
      <c r="CGY50" s="85"/>
      <c r="CGZ50" s="85"/>
      <c r="CHA50" s="85"/>
      <c r="CHB50" s="85"/>
      <c r="CHC50" s="85"/>
      <c r="CHD50" s="85"/>
      <c r="CHE50" s="85"/>
      <c r="CHF50" s="85"/>
      <c r="CHG50" s="85"/>
      <c r="CHH50" s="85"/>
      <c r="CHI50" s="85"/>
      <c r="CHJ50" s="85"/>
      <c r="CHK50" s="85"/>
      <c r="CHL50" s="85"/>
      <c r="CHM50" s="85"/>
      <c r="CHN50" s="85"/>
      <c r="CHO50" s="85"/>
      <c r="CHP50" s="85"/>
      <c r="CHQ50" s="85"/>
      <c r="CHR50" s="85"/>
      <c r="CHS50" s="85"/>
      <c r="CHT50" s="85"/>
      <c r="CHU50" s="85"/>
      <c r="CHV50" s="85"/>
      <c r="CHW50" s="85"/>
      <c r="CHX50" s="85"/>
      <c r="CHY50" s="85"/>
      <c r="CHZ50" s="85"/>
      <c r="CIA50" s="85"/>
      <c r="CIB50" s="85"/>
      <c r="CIC50" s="85"/>
      <c r="CID50" s="85"/>
      <c r="CIE50" s="85"/>
      <c r="CIF50" s="85"/>
      <c r="CIG50" s="85"/>
      <c r="CIH50" s="85"/>
      <c r="CII50" s="85"/>
      <c r="CIJ50" s="85"/>
      <c r="CIK50" s="85"/>
      <c r="CIL50" s="85"/>
      <c r="CIM50" s="85"/>
      <c r="CIN50" s="85"/>
      <c r="CIO50" s="85"/>
      <c r="CIP50" s="85"/>
      <c r="CIQ50" s="85"/>
      <c r="CIR50" s="85"/>
      <c r="CIS50" s="85"/>
      <c r="CIT50" s="85"/>
      <c r="CIU50" s="85"/>
      <c r="CIV50" s="85"/>
      <c r="CIW50" s="85"/>
      <c r="CIX50" s="85"/>
      <c r="CIY50" s="85"/>
      <c r="CIZ50" s="85"/>
      <c r="CJA50" s="85"/>
      <c r="CJB50" s="85"/>
      <c r="CJC50" s="85"/>
      <c r="CJD50" s="85"/>
      <c r="CJE50" s="85"/>
      <c r="CJF50" s="85"/>
      <c r="CJG50" s="85"/>
      <c r="CJH50" s="85"/>
      <c r="CJI50" s="85"/>
      <c r="CJJ50" s="85"/>
      <c r="CJK50" s="85"/>
      <c r="CJL50" s="85"/>
      <c r="CJM50" s="85"/>
      <c r="CJN50" s="85"/>
      <c r="CJO50" s="85"/>
      <c r="CJP50" s="85"/>
      <c r="CJQ50" s="85"/>
      <c r="CJR50" s="85"/>
      <c r="CJS50" s="85"/>
      <c r="CJT50" s="85"/>
      <c r="CJU50" s="85"/>
      <c r="CJV50" s="85"/>
      <c r="CJW50" s="85"/>
      <c r="CJX50" s="85"/>
      <c r="CJY50" s="85"/>
      <c r="CJZ50" s="85"/>
      <c r="CKA50" s="85"/>
      <c r="CKB50" s="85"/>
      <c r="CKC50" s="85"/>
      <c r="CKD50" s="85"/>
      <c r="CKE50" s="85"/>
      <c r="CKF50" s="85"/>
      <c r="CKG50" s="85"/>
      <c r="CKH50" s="85"/>
      <c r="CKI50" s="85"/>
      <c r="CKJ50" s="85"/>
      <c r="CKK50" s="85"/>
      <c r="CKL50" s="85"/>
      <c r="CKM50" s="85"/>
      <c r="CKN50" s="85"/>
      <c r="CKO50" s="85"/>
      <c r="CKP50" s="85"/>
      <c r="CKQ50" s="85"/>
      <c r="CKR50" s="85"/>
      <c r="CKS50" s="85"/>
      <c r="CKT50" s="85"/>
      <c r="CKU50" s="85"/>
      <c r="CKV50" s="85"/>
      <c r="CKW50" s="85"/>
      <c r="CKX50" s="85"/>
      <c r="CKY50" s="85"/>
      <c r="CKZ50" s="85"/>
      <c r="CLA50" s="85"/>
      <c r="CLB50" s="85"/>
      <c r="CLC50" s="85"/>
      <c r="CLD50" s="85"/>
      <c r="CLE50" s="85"/>
      <c r="CLF50" s="85"/>
      <c r="CLG50" s="85"/>
      <c r="CLH50" s="85"/>
      <c r="CLI50" s="85"/>
      <c r="CLJ50" s="85"/>
      <c r="CLK50" s="85"/>
      <c r="CLL50" s="85"/>
      <c r="CLM50" s="85"/>
      <c r="CLN50" s="85"/>
      <c r="CLO50" s="85"/>
      <c r="CLP50" s="85"/>
      <c r="CLQ50" s="85"/>
      <c r="CLR50" s="85"/>
      <c r="CLS50" s="85"/>
      <c r="CLT50" s="85"/>
      <c r="CLU50" s="85"/>
      <c r="CLV50" s="85"/>
      <c r="CLW50" s="85"/>
      <c r="CLX50" s="85"/>
      <c r="CLY50" s="85"/>
      <c r="CLZ50" s="85"/>
      <c r="CMA50" s="85"/>
      <c r="CMB50" s="85"/>
      <c r="CMC50" s="85"/>
      <c r="CMD50" s="85"/>
      <c r="CME50" s="85"/>
      <c r="CMF50" s="85"/>
      <c r="CMG50" s="85"/>
      <c r="CMH50" s="85"/>
      <c r="CMI50" s="85"/>
      <c r="CMJ50" s="85"/>
      <c r="CMK50" s="85"/>
      <c r="CML50" s="85"/>
      <c r="CMM50" s="85"/>
      <c r="CMN50" s="85"/>
      <c r="CMO50" s="85"/>
      <c r="CMP50" s="85"/>
      <c r="CMQ50" s="85"/>
      <c r="CMR50" s="85"/>
      <c r="CMS50" s="85"/>
      <c r="CMT50" s="85"/>
      <c r="CMU50" s="85"/>
      <c r="CMV50" s="85"/>
      <c r="CMW50" s="85"/>
      <c r="CMX50" s="85"/>
      <c r="CMY50" s="85"/>
      <c r="CMZ50" s="85"/>
      <c r="CNA50" s="85"/>
      <c r="CNB50" s="85"/>
      <c r="CNC50" s="85"/>
      <c r="CND50" s="85"/>
      <c r="CNE50" s="85"/>
      <c r="CNF50" s="85"/>
      <c r="CNG50" s="85"/>
      <c r="CNH50" s="85"/>
      <c r="CNI50" s="85"/>
      <c r="CNJ50" s="85"/>
      <c r="CNK50" s="85"/>
      <c r="CNL50" s="85"/>
      <c r="CNM50" s="85"/>
      <c r="CNN50" s="85"/>
      <c r="CNO50" s="85"/>
      <c r="CNP50" s="85"/>
      <c r="CNQ50" s="85"/>
      <c r="CNR50" s="85"/>
      <c r="CNS50" s="85"/>
      <c r="CNT50" s="85"/>
      <c r="CNU50" s="85"/>
      <c r="CNV50" s="85"/>
      <c r="CNW50" s="85"/>
      <c r="CNX50" s="85"/>
      <c r="CNY50" s="85"/>
      <c r="CNZ50" s="85"/>
      <c r="COA50" s="85"/>
      <c r="COB50" s="85"/>
      <c r="COC50" s="85"/>
      <c r="COD50" s="85"/>
      <c r="COE50" s="85"/>
      <c r="COF50" s="85"/>
      <c r="COG50" s="85"/>
      <c r="COH50" s="85"/>
      <c r="COI50" s="85"/>
      <c r="COJ50" s="85"/>
      <c r="COK50" s="85"/>
      <c r="COL50" s="85"/>
      <c r="COM50" s="85"/>
      <c r="CON50" s="85"/>
      <c r="COO50" s="85"/>
      <c r="COP50" s="85"/>
      <c r="COQ50" s="85"/>
      <c r="COR50" s="85"/>
      <c r="COS50" s="85"/>
      <c r="COT50" s="85"/>
      <c r="COU50" s="85"/>
      <c r="COV50" s="85"/>
      <c r="COW50" s="85"/>
      <c r="COX50" s="85"/>
      <c r="COY50" s="85"/>
      <c r="COZ50" s="85"/>
      <c r="CPA50" s="85"/>
      <c r="CPB50" s="85"/>
      <c r="CPC50" s="85"/>
      <c r="CPD50" s="85"/>
      <c r="CPE50" s="85"/>
      <c r="CPF50" s="85"/>
      <c r="CPG50" s="85"/>
      <c r="CPH50" s="85"/>
      <c r="CPI50" s="85"/>
      <c r="CPJ50" s="85"/>
      <c r="CPK50" s="85"/>
      <c r="CPL50" s="85"/>
      <c r="CPM50" s="85"/>
      <c r="CPN50" s="85"/>
      <c r="CPO50" s="85"/>
      <c r="CPP50" s="85"/>
      <c r="CPQ50" s="85"/>
      <c r="CPR50" s="85"/>
      <c r="CPS50" s="85"/>
      <c r="CPT50" s="85"/>
      <c r="CPU50" s="85"/>
      <c r="CPV50" s="85"/>
      <c r="CPW50" s="85"/>
      <c r="CPX50" s="85"/>
      <c r="CPY50" s="85"/>
      <c r="CPZ50" s="85"/>
      <c r="CQA50" s="85"/>
      <c r="CQB50" s="85"/>
      <c r="CQC50" s="85"/>
      <c r="CQD50" s="85"/>
      <c r="CQE50" s="85"/>
      <c r="CQF50" s="85"/>
      <c r="CQG50" s="85"/>
      <c r="CQH50" s="85"/>
      <c r="CQI50" s="85"/>
      <c r="CQJ50" s="85"/>
      <c r="CQK50" s="85"/>
      <c r="CQL50" s="85"/>
      <c r="CQM50" s="85"/>
      <c r="CQN50" s="85"/>
      <c r="CQO50" s="85"/>
      <c r="CQP50" s="85"/>
      <c r="CQQ50" s="85"/>
      <c r="CQR50" s="85"/>
      <c r="CQS50" s="85"/>
      <c r="CQT50" s="85"/>
      <c r="CQU50" s="85"/>
      <c r="CQV50" s="85"/>
      <c r="CQW50" s="85"/>
      <c r="CQX50" s="85"/>
      <c r="CQY50" s="85"/>
      <c r="CQZ50" s="85"/>
      <c r="CRA50" s="85"/>
      <c r="CRB50" s="85"/>
      <c r="CRC50" s="85"/>
      <c r="CRD50" s="85"/>
      <c r="CRE50" s="85"/>
      <c r="CRF50" s="85"/>
      <c r="CRG50" s="85"/>
      <c r="CRH50" s="85"/>
      <c r="CRI50" s="85"/>
      <c r="CRJ50" s="85"/>
      <c r="CRK50" s="85"/>
      <c r="CRL50" s="85"/>
      <c r="CRM50" s="85"/>
      <c r="CRN50" s="85"/>
      <c r="CRO50" s="85"/>
      <c r="CRP50" s="85"/>
      <c r="CRQ50" s="85"/>
      <c r="CRR50" s="85"/>
      <c r="CRS50" s="85"/>
      <c r="CRT50" s="85"/>
      <c r="CRU50" s="85"/>
      <c r="CRV50" s="85"/>
      <c r="CRW50" s="85"/>
      <c r="CRX50" s="85"/>
      <c r="CRY50" s="85"/>
      <c r="CRZ50" s="85"/>
      <c r="CSA50" s="85"/>
      <c r="CSB50" s="85"/>
      <c r="CSC50" s="85"/>
      <c r="CSD50" s="85"/>
      <c r="CSE50" s="85"/>
      <c r="CSF50" s="85"/>
      <c r="CSG50" s="85"/>
      <c r="CSH50" s="85"/>
      <c r="CSI50" s="85"/>
      <c r="CSJ50" s="85"/>
      <c r="CSK50" s="85"/>
      <c r="CSL50" s="85"/>
      <c r="CSM50" s="85"/>
      <c r="CSN50" s="85"/>
      <c r="CSO50" s="85"/>
      <c r="CSP50" s="85"/>
      <c r="CSQ50" s="85"/>
      <c r="CSR50" s="85"/>
      <c r="CSS50" s="85"/>
      <c r="CST50" s="85"/>
      <c r="CSU50" s="85"/>
      <c r="CSV50" s="85"/>
      <c r="CSW50" s="85"/>
      <c r="CSX50" s="85"/>
      <c r="CSY50" s="85"/>
      <c r="CSZ50" s="85"/>
      <c r="CTA50" s="85"/>
      <c r="CTB50" s="85"/>
      <c r="CTC50" s="85"/>
      <c r="CTD50" s="85"/>
      <c r="CTE50" s="85"/>
      <c r="CTF50" s="85"/>
      <c r="CTG50" s="85"/>
      <c r="CTH50" s="85"/>
      <c r="CTI50" s="85"/>
      <c r="CTJ50" s="85"/>
      <c r="CTK50" s="85"/>
      <c r="CTL50" s="85"/>
      <c r="CTM50" s="85"/>
      <c r="CTN50" s="85"/>
      <c r="CTO50" s="85"/>
      <c r="CTP50" s="85"/>
      <c r="CTQ50" s="85"/>
      <c r="CTR50" s="85"/>
      <c r="CTS50" s="85"/>
      <c r="CTT50" s="85"/>
      <c r="CTU50" s="85"/>
      <c r="CTV50" s="85"/>
      <c r="CTW50" s="85"/>
      <c r="CTX50" s="85"/>
      <c r="CTY50" s="85"/>
      <c r="CTZ50" s="85"/>
      <c r="CUA50" s="85"/>
      <c r="CUB50" s="85"/>
      <c r="CUC50" s="85"/>
      <c r="CUD50" s="85"/>
      <c r="CUE50" s="85"/>
      <c r="CUF50" s="85"/>
      <c r="CUG50" s="85"/>
      <c r="CUH50" s="85"/>
      <c r="CUI50" s="85"/>
      <c r="CUJ50" s="85"/>
      <c r="CUK50" s="85"/>
      <c r="CUL50" s="85"/>
      <c r="CUM50" s="85"/>
      <c r="CUN50" s="85"/>
      <c r="CUO50" s="85"/>
      <c r="CUP50" s="85"/>
      <c r="CUQ50" s="85"/>
      <c r="CUR50" s="85"/>
      <c r="CUS50" s="85"/>
      <c r="CUT50" s="85"/>
      <c r="CUU50" s="85"/>
      <c r="CUV50" s="85"/>
      <c r="CUW50" s="85"/>
      <c r="CUX50" s="85"/>
      <c r="CUY50" s="85"/>
      <c r="CUZ50" s="85"/>
      <c r="CVA50" s="85"/>
      <c r="CVB50" s="85"/>
      <c r="CVC50" s="85"/>
      <c r="CVD50" s="85"/>
      <c r="CVE50" s="85"/>
      <c r="CVF50" s="85"/>
      <c r="CVG50" s="85"/>
      <c r="CVH50" s="85"/>
      <c r="CVI50" s="85"/>
      <c r="CVJ50" s="85"/>
      <c r="CVK50" s="85"/>
      <c r="CVL50" s="85"/>
      <c r="CVM50" s="85"/>
      <c r="CVN50" s="85"/>
      <c r="CVO50" s="85"/>
      <c r="CVP50" s="85"/>
      <c r="CVQ50" s="85"/>
      <c r="CVR50" s="85"/>
      <c r="CVS50" s="85"/>
      <c r="CVT50" s="85"/>
      <c r="CVU50" s="85"/>
      <c r="CVV50" s="85"/>
      <c r="CVW50" s="85"/>
      <c r="CVX50" s="85"/>
      <c r="CVY50" s="85"/>
      <c r="CVZ50" s="85"/>
      <c r="CWA50" s="85"/>
      <c r="CWB50" s="85"/>
      <c r="CWC50" s="85"/>
      <c r="CWD50" s="85"/>
      <c r="CWE50" s="85"/>
      <c r="CWF50" s="85"/>
      <c r="CWG50" s="85"/>
      <c r="CWH50" s="85"/>
      <c r="CWI50" s="85"/>
      <c r="CWJ50" s="85"/>
      <c r="CWK50" s="85"/>
      <c r="CWL50" s="85"/>
      <c r="CWM50" s="85"/>
      <c r="CWN50" s="85"/>
      <c r="CWO50" s="85"/>
      <c r="CWP50" s="85"/>
      <c r="CWQ50" s="85"/>
      <c r="CWR50" s="85"/>
      <c r="CWS50" s="85"/>
      <c r="CWT50" s="85"/>
      <c r="CWU50" s="85"/>
      <c r="CWV50" s="85"/>
      <c r="CWW50" s="85"/>
      <c r="CWX50" s="85"/>
      <c r="CWY50" s="85"/>
      <c r="CWZ50" s="85"/>
      <c r="CXA50" s="85"/>
      <c r="CXB50" s="85"/>
      <c r="CXC50" s="85"/>
      <c r="CXD50" s="85"/>
      <c r="CXE50" s="85"/>
      <c r="CXF50" s="85"/>
      <c r="CXG50" s="85"/>
      <c r="CXH50" s="85"/>
      <c r="CXI50" s="85"/>
      <c r="CXJ50" s="85"/>
      <c r="CXK50" s="85"/>
      <c r="CXL50" s="85"/>
      <c r="CXM50" s="85"/>
      <c r="CXN50" s="85"/>
      <c r="CXO50" s="85"/>
      <c r="CXP50" s="85"/>
      <c r="CXQ50" s="85"/>
      <c r="CXR50" s="85"/>
      <c r="CXS50" s="85"/>
      <c r="CXT50" s="85"/>
      <c r="CXU50" s="85"/>
      <c r="CXV50" s="85"/>
      <c r="CXW50" s="85"/>
      <c r="CXX50" s="85"/>
      <c r="CXY50" s="85"/>
      <c r="CXZ50" s="85"/>
      <c r="CYA50" s="85"/>
      <c r="CYB50" s="85"/>
      <c r="CYC50" s="85"/>
      <c r="CYD50" s="85"/>
      <c r="CYE50" s="85"/>
      <c r="CYF50" s="85"/>
      <c r="CYG50" s="85"/>
      <c r="CYH50" s="85"/>
      <c r="CYI50" s="85"/>
      <c r="CYJ50" s="85"/>
      <c r="CYK50" s="85"/>
      <c r="CYL50" s="85"/>
      <c r="CYM50" s="85"/>
      <c r="CYN50" s="85"/>
      <c r="CYO50" s="85"/>
      <c r="CYP50" s="85"/>
      <c r="CYQ50" s="85"/>
      <c r="CYR50" s="85"/>
      <c r="CYS50" s="85"/>
      <c r="CYT50" s="85"/>
      <c r="CYU50" s="85"/>
      <c r="CYV50" s="85"/>
      <c r="CYW50" s="85"/>
      <c r="CYX50" s="85"/>
      <c r="CYY50" s="85"/>
      <c r="CYZ50" s="85"/>
      <c r="CZA50" s="85"/>
      <c r="CZB50" s="85"/>
      <c r="CZC50" s="85"/>
      <c r="CZD50" s="85"/>
      <c r="CZE50" s="85"/>
      <c r="CZF50" s="85"/>
      <c r="CZG50" s="85"/>
      <c r="CZH50" s="85"/>
      <c r="CZI50" s="85"/>
      <c r="CZJ50" s="85"/>
      <c r="CZK50" s="85"/>
      <c r="CZL50" s="85"/>
      <c r="CZM50" s="85"/>
      <c r="CZN50" s="85"/>
      <c r="CZO50" s="85"/>
      <c r="CZP50" s="85"/>
      <c r="CZQ50" s="85"/>
      <c r="CZR50" s="85"/>
      <c r="CZS50" s="85"/>
      <c r="CZT50" s="85"/>
      <c r="CZU50" s="85"/>
      <c r="CZV50" s="85"/>
      <c r="CZW50" s="85"/>
      <c r="CZX50" s="85"/>
      <c r="CZY50" s="85"/>
      <c r="CZZ50" s="85"/>
      <c r="DAA50" s="85"/>
      <c r="DAB50" s="85"/>
      <c r="DAC50" s="85"/>
      <c r="DAD50" s="85"/>
      <c r="DAE50" s="85"/>
      <c r="DAF50" s="85"/>
      <c r="DAG50" s="85"/>
      <c r="DAH50" s="85"/>
      <c r="DAI50" s="85"/>
      <c r="DAJ50" s="85"/>
      <c r="DAK50" s="85"/>
      <c r="DAL50" s="85"/>
      <c r="DAM50" s="85"/>
      <c r="DAN50" s="85"/>
      <c r="DAO50" s="85"/>
      <c r="DAP50" s="85"/>
      <c r="DAQ50" s="85"/>
      <c r="DAR50" s="85"/>
      <c r="DAS50" s="85"/>
      <c r="DAT50" s="85"/>
      <c r="DAU50" s="85"/>
      <c r="DAV50" s="85"/>
      <c r="DAW50" s="85"/>
      <c r="DAX50" s="85"/>
      <c r="DAY50" s="85"/>
      <c r="DAZ50" s="85"/>
      <c r="DBA50" s="85"/>
      <c r="DBB50" s="85"/>
      <c r="DBC50" s="85"/>
      <c r="DBD50" s="85"/>
      <c r="DBE50" s="85"/>
      <c r="DBF50" s="85"/>
      <c r="DBG50" s="85"/>
      <c r="DBH50" s="85"/>
      <c r="DBI50" s="85"/>
      <c r="DBJ50" s="85"/>
      <c r="DBK50" s="85"/>
      <c r="DBL50" s="85"/>
      <c r="DBM50" s="85"/>
      <c r="DBN50" s="85"/>
      <c r="DBO50" s="85"/>
      <c r="DBP50" s="85"/>
      <c r="DBQ50" s="85"/>
      <c r="DBR50" s="85"/>
      <c r="DBS50" s="85"/>
      <c r="DBT50" s="85"/>
      <c r="DBU50" s="85"/>
      <c r="DBV50" s="85"/>
      <c r="DBW50" s="85"/>
      <c r="DBX50" s="85"/>
      <c r="DBY50" s="85"/>
      <c r="DBZ50" s="85"/>
      <c r="DCA50" s="85"/>
      <c r="DCB50" s="85"/>
      <c r="DCC50" s="85"/>
      <c r="DCD50" s="85"/>
      <c r="DCE50" s="85"/>
      <c r="DCF50" s="85"/>
      <c r="DCG50" s="85"/>
      <c r="DCH50" s="85"/>
      <c r="DCI50" s="85"/>
      <c r="DCJ50" s="85"/>
      <c r="DCK50" s="85"/>
      <c r="DCL50" s="85"/>
      <c r="DCM50" s="85"/>
      <c r="DCN50" s="85"/>
      <c r="DCO50" s="85"/>
      <c r="DCP50" s="85"/>
      <c r="DCQ50" s="85"/>
      <c r="DCR50" s="85"/>
      <c r="DCS50" s="85"/>
      <c r="DCT50" s="85"/>
      <c r="DCU50" s="85"/>
      <c r="DCV50" s="85"/>
      <c r="DCW50" s="85"/>
      <c r="DCX50" s="85"/>
      <c r="DCY50" s="85"/>
      <c r="DCZ50" s="85"/>
      <c r="DDA50" s="85"/>
      <c r="DDB50" s="85"/>
      <c r="DDC50" s="85"/>
      <c r="DDD50" s="85"/>
      <c r="DDE50" s="85"/>
      <c r="DDF50" s="85"/>
      <c r="DDG50" s="85"/>
      <c r="DDH50" s="85"/>
      <c r="DDI50" s="85"/>
      <c r="DDJ50" s="85"/>
      <c r="DDK50" s="85"/>
      <c r="DDL50" s="85"/>
      <c r="DDM50" s="85"/>
      <c r="DDN50" s="85"/>
      <c r="DDO50" s="85"/>
      <c r="DDP50" s="85"/>
      <c r="DDQ50" s="85"/>
      <c r="DDR50" s="85"/>
      <c r="DDS50" s="85"/>
      <c r="DDT50" s="85"/>
      <c r="DDU50" s="85"/>
      <c r="DDV50" s="85"/>
      <c r="DDW50" s="85"/>
      <c r="DDX50" s="85"/>
      <c r="DDY50" s="85"/>
      <c r="DDZ50" s="85"/>
      <c r="DEA50" s="85"/>
      <c r="DEB50" s="85"/>
      <c r="DEC50" s="85"/>
      <c r="DED50" s="85"/>
      <c r="DEE50" s="85"/>
      <c r="DEF50" s="85"/>
      <c r="DEG50" s="85"/>
      <c r="DEH50" s="85"/>
      <c r="DEI50" s="85"/>
      <c r="DEJ50" s="85"/>
      <c r="DEK50" s="85"/>
      <c r="DEL50" s="85"/>
      <c r="DEM50" s="85"/>
      <c r="DEN50" s="85"/>
      <c r="DEO50" s="85"/>
      <c r="DEP50" s="85"/>
      <c r="DEQ50" s="85"/>
      <c r="DER50" s="85"/>
      <c r="DES50" s="85"/>
      <c r="DET50" s="85"/>
      <c r="DEU50" s="85"/>
      <c r="DEV50" s="85"/>
      <c r="DEW50" s="85"/>
      <c r="DEX50" s="85"/>
      <c r="DEY50" s="85"/>
      <c r="DEZ50" s="85"/>
      <c r="DFA50" s="85"/>
      <c r="DFB50" s="85"/>
      <c r="DFC50" s="85"/>
      <c r="DFD50" s="85"/>
      <c r="DFE50" s="85"/>
      <c r="DFF50" s="85"/>
      <c r="DFG50" s="85"/>
      <c r="DFH50" s="85"/>
      <c r="DFI50" s="85"/>
      <c r="DFJ50" s="85"/>
      <c r="DFK50" s="85"/>
      <c r="DFL50" s="85"/>
      <c r="DFM50" s="85"/>
      <c r="DFN50" s="85"/>
      <c r="DFO50" s="85"/>
      <c r="DFP50" s="85"/>
      <c r="DFQ50" s="85"/>
      <c r="DFR50" s="85"/>
      <c r="DFS50" s="85"/>
      <c r="DFT50" s="85"/>
      <c r="DFU50" s="85"/>
      <c r="DFV50" s="85"/>
      <c r="DFW50" s="85"/>
      <c r="DFX50" s="85"/>
      <c r="DFY50" s="85"/>
      <c r="DFZ50" s="85"/>
      <c r="DGA50" s="85"/>
      <c r="DGB50" s="85"/>
      <c r="DGC50" s="85"/>
      <c r="DGD50" s="85"/>
      <c r="DGE50" s="85"/>
      <c r="DGF50" s="85"/>
      <c r="DGG50" s="85"/>
      <c r="DGH50" s="85"/>
      <c r="DGI50" s="85"/>
      <c r="DGJ50" s="85"/>
      <c r="DGK50" s="85"/>
      <c r="DGL50" s="85"/>
      <c r="DGM50" s="85"/>
      <c r="DGN50" s="85"/>
      <c r="DGO50" s="85"/>
      <c r="DGP50" s="85"/>
      <c r="DGQ50" s="85"/>
      <c r="DGR50" s="85"/>
      <c r="DGS50" s="85"/>
      <c r="DGT50" s="85"/>
      <c r="DGU50" s="85"/>
      <c r="DGV50" s="85"/>
      <c r="DGW50" s="85"/>
      <c r="DGX50" s="85"/>
      <c r="DGY50" s="85"/>
      <c r="DGZ50" s="85"/>
      <c r="DHA50" s="85"/>
      <c r="DHB50" s="85"/>
      <c r="DHC50" s="85"/>
      <c r="DHD50" s="85"/>
      <c r="DHE50" s="85"/>
      <c r="DHF50" s="85"/>
      <c r="DHG50" s="85"/>
      <c r="DHH50" s="85"/>
      <c r="DHI50" s="85"/>
      <c r="DHJ50" s="85"/>
      <c r="DHK50" s="85"/>
      <c r="DHL50" s="85"/>
      <c r="DHM50" s="85"/>
      <c r="DHN50" s="85"/>
      <c r="DHO50" s="85"/>
      <c r="DHP50" s="85"/>
      <c r="DHQ50" s="85"/>
      <c r="DHR50" s="85"/>
      <c r="DHS50" s="85"/>
      <c r="DHT50" s="85"/>
      <c r="DHU50" s="85"/>
      <c r="DHV50" s="85"/>
      <c r="DHW50" s="85"/>
      <c r="DHX50" s="85"/>
      <c r="DHY50" s="85"/>
      <c r="DHZ50" s="85"/>
      <c r="DIA50" s="85"/>
      <c r="DIB50" s="85"/>
      <c r="DIC50" s="85"/>
      <c r="DID50" s="85"/>
      <c r="DIE50" s="85"/>
      <c r="DIF50" s="85"/>
      <c r="DIG50" s="85"/>
      <c r="DIH50" s="85"/>
      <c r="DII50" s="85"/>
      <c r="DIJ50" s="85"/>
      <c r="DIK50" s="85"/>
      <c r="DIL50" s="85"/>
      <c r="DIM50" s="85"/>
      <c r="DIN50" s="85"/>
      <c r="DIO50" s="85"/>
      <c r="DIP50" s="85"/>
      <c r="DIQ50" s="85"/>
      <c r="DIR50" s="85"/>
      <c r="DIS50" s="85"/>
      <c r="DIT50" s="85"/>
      <c r="DIU50" s="85"/>
      <c r="DIV50" s="85"/>
      <c r="DIW50" s="85"/>
      <c r="DIX50" s="85"/>
      <c r="DIY50" s="85"/>
      <c r="DIZ50" s="85"/>
      <c r="DJA50" s="85"/>
      <c r="DJB50" s="85"/>
      <c r="DJC50" s="85"/>
      <c r="DJD50" s="85"/>
      <c r="DJE50" s="85"/>
      <c r="DJF50" s="85"/>
      <c r="DJG50" s="85"/>
      <c r="DJH50" s="85"/>
      <c r="DJI50" s="85"/>
      <c r="DJJ50" s="85"/>
      <c r="DJK50" s="85"/>
      <c r="DJL50" s="85"/>
      <c r="DJM50" s="85"/>
      <c r="DJN50" s="85"/>
      <c r="DJO50" s="85"/>
      <c r="DJP50" s="85"/>
      <c r="DJQ50" s="85"/>
      <c r="DJR50" s="85"/>
      <c r="DJS50" s="85"/>
      <c r="DJT50" s="85"/>
      <c r="DJU50" s="85"/>
      <c r="DJV50" s="85"/>
      <c r="DJW50" s="85"/>
      <c r="DJX50" s="85"/>
      <c r="DJY50" s="85"/>
      <c r="DJZ50" s="85"/>
      <c r="DKA50" s="85"/>
      <c r="DKB50" s="85"/>
      <c r="DKC50" s="85"/>
      <c r="DKD50" s="85"/>
      <c r="DKE50" s="85"/>
      <c r="DKF50" s="85"/>
      <c r="DKG50" s="85"/>
      <c r="DKH50" s="85"/>
      <c r="DKI50" s="85"/>
      <c r="DKJ50" s="85"/>
      <c r="DKK50" s="85"/>
      <c r="DKL50" s="85"/>
      <c r="DKM50" s="85"/>
      <c r="DKN50" s="85"/>
      <c r="DKO50" s="85"/>
      <c r="DKP50" s="85"/>
      <c r="DKQ50" s="85"/>
      <c r="DKR50" s="85"/>
      <c r="DKS50" s="85"/>
      <c r="DKT50" s="85"/>
      <c r="DKU50" s="85"/>
      <c r="DKV50" s="85"/>
      <c r="DKW50" s="85"/>
      <c r="DKX50" s="85"/>
      <c r="DKY50" s="85"/>
      <c r="DKZ50" s="85"/>
      <c r="DLA50" s="85"/>
      <c r="DLB50" s="85"/>
      <c r="DLC50" s="85"/>
      <c r="DLD50" s="85"/>
      <c r="DLE50" s="85"/>
      <c r="DLF50" s="85"/>
      <c r="DLG50" s="85"/>
      <c r="DLH50" s="85"/>
      <c r="DLI50" s="85"/>
      <c r="DLJ50" s="85"/>
      <c r="DLK50" s="85"/>
      <c r="DLL50" s="85"/>
      <c r="DLM50" s="85"/>
      <c r="DLN50" s="85"/>
      <c r="DLO50" s="85"/>
      <c r="DLP50" s="85"/>
      <c r="DLQ50" s="85"/>
      <c r="DLR50" s="85"/>
      <c r="DLS50" s="85"/>
      <c r="DLT50" s="85"/>
      <c r="DLU50" s="85"/>
      <c r="DLV50" s="85"/>
      <c r="DLW50" s="85"/>
      <c r="DLX50" s="85"/>
      <c r="DLY50" s="85"/>
      <c r="DLZ50" s="85"/>
      <c r="DMA50" s="85"/>
      <c r="DMB50" s="85"/>
      <c r="DMC50" s="85"/>
      <c r="DMD50" s="85"/>
      <c r="DME50" s="85"/>
      <c r="DMF50" s="85"/>
      <c r="DMG50" s="85"/>
      <c r="DMH50" s="85"/>
      <c r="DMI50" s="85"/>
      <c r="DMJ50" s="85"/>
      <c r="DMK50" s="85"/>
      <c r="DML50" s="85"/>
      <c r="DMM50" s="85"/>
      <c r="DMN50" s="85"/>
      <c r="DMO50" s="85"/>
      <c r="DMP50" s="85"/>
      <c r="DMQ50" s="85"/>
      <c r="DMR50" s="85"/>
      <c r="DMS50" s="85"/>
      <c r="DMT50" s="85"/>
      <c r="DMU50" s="85"/>
      <c r="DMV50" s="85"/>
      <c r="DMW50" s="85"/>
      <c r="DMX50" s="85"/>
      <c r="DMY50" s="85"/>
      <c r="DMZ50" s="85"/>
      <c r="DNA50" s="85"/>
      <c r="DNB50" s="85"/>
      <c r="DNC50" s="85"/>
      <c r="DND50" s="85"/>
      <c r="DNE50" s="85"/>
      <c r="DNF50" s="85"/>
      <c r="DNG50" s="85"/>
      <c r="DNH50" s="85"/>
      <c r="DNI50" s="85"/>
      <c r="DNJ50" s="85"/>
      <c r="DNK50" s="85"/>
      <c r="DNL50" s="85"/>
      <c r="DNM50" s="85"/>
      <c r="DNN50" s="85"/>
      <c r="DNO50" s="85"/>
      <c r="DNP50" s="85"/>
      <c r="DNQ50" s="85"/>
      <c r="DNR50" s="85"/>
      <c r="DNS50" s="85"/>
      <c r="DNT50" s="85"/>
      <c r="DNU50" s="85"/>
      <c r="DNV50" s="85"/>
      <c r="DNW50" s="85"/>
      <c r="DNX50" s="85"/>
      <c r="DNY50" s="85"/>
      <c r="DNZ50" s="85"/>
      <c r="DOA50" s="85"/>
      <c r="DOB50" s="85"/>
      <c r="DOC50" s="85"/>
      <c r="DOD50" s="85"/>
      <c r="DOE50" s="85"/>
      <c r="DOF50" s="85"/>
      <c r="DOG50" s="85"/>
      <c r="DOH50" s="85"/>
      <c r="DOI50" s="85"/>
      <c r="DOJ50" s="85"/>
      <c r="DOK50" s="85"/>
      <c r="DOL50" s="85"/>
      <c r="DOM50" s="85"/>
      <c r="DON50" s="85"/>
      <c r="DOO50" s="85"/>
      <c r="DOP50" s="85"/>
      <c r="DOQ50" s="85"/>
      <c r="DOR50" s="85"/>
      <c r="DOS50" s="85"/>
      <c r="DOT50" s="85"/>
      <c r="DOU50" s="85"/>
      <c r="DOV50" s="85"/>
      <c r="DOW50" s="85"/>
      <c r="DOX50" s="85"/>
      <c r="DOY50" s="85"/>
      <c r="DOZ50" s="85"/>
      <c r="DPA50" s="85"/>
      <c r="DPB50" s="85"/>
      <c r="DPC50" s="85"/>
      <c r="DPD50" s="85"/>
      <c r="DPE50" s="85"/>
      <c r="DPF50" s="85"/>
      <c r="DPG50" s="85"/>
      <c r="DPH50" s="85"/>
      <c r="DPI50" s="85"/>
      <c r="DPJ50" s="85"/>
      <c r="DPK50" s="85"/>
      <c r="DPL50" s="85"/>
      <c r="DPM50" s="85"/>
      <c r="DPN50" s="85"/>
      <c r="DPO50" s="85"/>
      <c r="DPP50" s="85"/>
      <c r="DPQ50" s="85"/>
      <c r="DPR50" s="85"/>
      <c r="DPS50" s="85"/>
      <c r="DPT50" s="85"/>
      <c r="DPU50" s="85"/>
      <c r="DPV50" s="85"/>
      <c r="DPW50" s="85"/>
      <c r="DPX50" s="85"/>
      <c r="DPY50" s="85"/>
      <c r="DPZ50" s="85"/>
      <c r="DQA50" s="85"/>
      <c r="DQB50" s="85"/>
      <c r="DQC50" s="85"/>
      <c r="DQD50" s="85"/>
      <c r="DQE50" s="85"/>
      <c r="DQF50" s="85"/>
      <c r="DQG50" s="85"/>
      <c r="DQH50" s="85"/>
      <c r="DQI50" s="85"/>
      <c r="DQJ50" s="85"/>
      <c r="DQK50" s="85"/>
      <c r="DQL50" s="85"/>
      <c r="DQM50" s="85"/>
      <c r="DQN50" s="85"/>
      <c r="DQO50" s="85"/>
      <c r="DQP50" s="85"/>
      <c r="DQQ50" s="85"/>
      <c r="DQR50" s="85"/>
      <c r="DQS50" s="85"/>
      <c r="DQT50" s="85"/>
      <c r="DQU50" s="85"/>
      <c r="DQV50" s="85"/>
      <c r="DQW50" s="85"/>
      <c r="DQX50" s="85"/>
      <c r="DQY50" s="85"/>
      <c r="DQZ50" s="85"/>
      <c r="DRA50" s="85"/>
      <c r="DRB50" s="85"/>
      <c r="DRC50" s="85"/>
      <c r="DRD50" s="85"/>
      <c r="DRE50" s="85"/>
      <c r="DRF50" s="85"/>
      <c r="DRG50" s="85"/>
      <c r="DRH50" s="85"/>
      <c r="DRI50" s="85"/>
      <c r="DRJ50" s="85"/>
      <c r="DRK50" s="85"/>
      <c r="DRL50" s="85"/>
      <c r="DRM50" s="85"/>
      <c r="DRN50" s="85"/>
      <c r="DRO50" s="85"/>
      <c r="DRP50" s="85"/>
      <c r="DRQ50" s="85"/>
      <c r="DRR50" s="85"/>
      <c r="DRS50" s="85"/>
      <c r="DRT50" s="85"/>
      <c r="DRU50" s="85"/>
      <c r="DRV50" s="85"/>
      <c r="DRW50" s="85"/>
      <c r="DRX50" s="85"/>
      <c r="DRY50" s="85"/>
      <c r="DRZ50" s="85"/>
      <c r="DSA50" s="85"/>
      <c r="DSB50" s="85"/>
      <c r="DSC50" s="85"/>
      <c r="DSD50" s="85"/>
      <c r="DSE50" s="85"/>
      <c r="DSF50" s="85"/>
      <c r="DSG50" s="85"/>
      <c r="DSH50" s="85"/>
      <c r="DSI50" s="85"/>
      <c r="DSJ50" s="85"/>
      <c r="DSK50" s="85"/>
      <c r="DSL50" s="85"/>
      <c r="DSM50" s="85"/>
      <c r="DSN50" s="85"/>
      <c r="DSO50" s="85"/>
      <c r="DSP50" s="85"/>
      <c r="DSQ50" s="85"/>
      <c r="DSR50" s="85"/>
      <c r="DSS50" s="85"/>
      <c r="DST50" s="85"/>
      <c r="DSU50" s="85"/>
      <c r="DSV50" s="85"/>
      <c r="DSW50" s="85"/>
      <c r="DSX50" s="85"/>
      <c r="DSY50" s="85"/>
      <c r="DSZ50" s="85"/>
      <c r="DTA50" s="85"/>
      <c r="DTB50" s="85"/>
      <c r="DTC50" s="85"/>
      <c r="DTD50" s="85"/>
      <c r="DTE50" s="85"/>
      <c r="DTF50" s="85"/>
      <c r="DTG50" s="85"/>
      <c r="DTH50" s="85"/>
      <c r="DTI50" s="85"/>
      <c r="DTJ50" s="85"/>
      <c r="DTK50" s="85"/>
      <c r="DTL50" s="85"/>
      <c r="DTM50" s="85"/>
      <c r="DTN50" s="85"/>
      <c r="DTO50" s="85"/>
      <c r="DTP50" s="85"/>
      <c r="DTQ50" s="85"/>
      <c r="DTR50" s="85"/>
      <c r="DTS50" s="85"/>
      <c r="DTT50" s="85"/>
      <c r="DTU50" s="85"/>
      <c r="DTV50" s="85"/>
      <c r="DTW50" s="85"/>
      <c r="DTX50" s="85"/>
      <c r="DTY50" s="85"/>
      <c r="DTZ50" s="85"/>
      <c r="DUA50" s="85"/>
      <c r="DUB50" s="85"/>
      <c r="DUC50" s="85"/>
      <c r="DUD50" s="85"/>
      <c r="DUE50" s="85"/>
      <c r="DUF50" s="85"/>
      <c r="DUG50" s="85"/>
      <c r="DUH50" s="85"/>
      <c r="DUI50" s="85"/>
      <c r="DUJ50" s="85"/>
      <c r="DUK50" s="85"/>
      <c r="DUL50" s="85"/>
      <c r="DUM50" s="85"/>
      <c r="DUN50" s="85"/>
      <c r="DUO50" s="85"/>
      <c r="DUP50" s="85"/>
      <c r="DUQ50" s="85"/>
      <c r="DUR50" s="85"/>
      <c r="DUS50" s="85"/>
      <c r="DUT50" s="85"/>
      <c r="DUU50" s="85"/>
      <c r="DUV50" s="85"/>
      <c r="DUW50" s="85"/>
      <c r="DUX50" s="85"/>
      <c r="DUY50" s="85"/>
      <c r="DUZ50" s="85"/>
      <c r="DVA50" s="85"/>
      <c r="DVB50" s="85"/>
      <c r="DVC50" s="85"/>
      <c r="DVD50" s="85"/>
      <c r="DVE50" s="85"/>
      <c r="DVF50" s="85"/>
      <c r="DVG50" s="85"/>
      <c r="DVH50" s="85"/>
      <c r="DVI50" s="85"/>
      <c r="DVJ50" s="85"/>
      <c r="DVK50" s="85"/>
      <c r="DVL50" s="85"/>
      <c r="DVM50" s="85"/>
      <c r="DVN50" s="85"/>
      <c r="DVO50" s="85"/>
      <c r="DVP50" s="85"/>
      <c r="DVQ50" s="85"/>
      <c r="DVR50" s="85"/>
      <c r="DVS50" s="85"/>
      <c r="DVT50" s="85"/>
      <c r="DVU50" s="85"/>
      <c r="DVV50" s="85"/>
      <c r="DVW50" s="85"/>
      <c r="DVX50" s="85"/>
      <c r="DVY50" s="85"/>
      <c r="DVZ50" s="85"/>
      <c r="DWA50" s="85"/>
      <c r="DWB50" s="85"/>
      <c r="DWC50" s="85"/>
      <c r="DWD50" s="85"/>
      <c r="DWE50" s="85"/>
      <c r="DWF50" s="85"/>
      <c r="DWG50" s="85"/>
      <c r="DWH50" s="85"/>
      <c r="DWI50" s="85"/>
      <c r="DWJ50" s="85"/>
      <c r="DWK50" s="85"/>
      <c r="DWL50" s="85"/>
      <c r="DWM50" s="85"/>
      <c r="DWN50" s="85"/>
      <c r="DWO50" s="85"/>
      <c r="DWP50" s="85"/>
      <c r="DWQ50" s="85"/>
      <c r="DWR50" s="85"/>
      <c r="DWS50" s="85"/>
      <c r="DWT50" s="85"/>
      <c r="DWU50" s="85"/>
      <c r="DWV50" s="85"/>
      <c r="DWW50" s="85"/>
      <c r="DWX50" s="85"/>
      <c r="DWY50" s="85"/>
      <c r="DWZ50" s="85"/>
      <c r="DXA50" s="85"/>
      <c r="DXB50" s="85"/>
      <c r="DXC50" s="85"/>
      <c r="DXD50" s="85"/>
      <c r="DXE50" s="85"/>
      <c r="DXF50" s="85"/>
      <c r="DXG50" s="85"/>
      <c r="DXH50" s="85"/>
      <c r="DXI50" s="85"/>
      <c r="DXJ50" s="85"/>
      <c r="DXK50" s="85"/>
      <c r="DXL50" s="85"/>
      <c r="DXM50" s="85"/>
      <c r="DXN50" s="85"/>
      <c r="DXO50" s="85"/>
      <c r="DXP50" s="85"/>
      <c r="DXQ50" s="85"/>
      <c r="DXR50" s="85"/>
      <c r="DXS50" s="85"/>
      <c r="DXT50" s="85"/>
      <c r="DXU50" s="85"/>
      <c r="DXV50" s="85"/>
      <c r="DXW50" s="85"/>
      <c r="DXX50" s="85"/>
      <c r="DXY50" s="85"/>
      <c r="DXZ50" s="85"/>
      <c r="DYA50" s="85"/>
      <c r="DYB50" s="85"/>
      <c r="DYC50" s="85"/>
      <c r="DYD50" s="85"/>
      <c r="DYE50" s="85"/>
      <c r="DYF50" s="85"/>
      <c r="DYG50" s="85"/>
      <c r="DYH50" s="85"/>
      <c r="DYI50" s="85"/>
      <c r="DYJ50" s="85"/>
      <c r="DYK50" s="85"/>
      <c r="DYL50" s="85"/>
      <c r="DYM50" s="85"/>
      <c r="DYN50" s="85"/>
      <c r="DYO50" s="85"/>
      <c r="DYP50" s="85"/>
      <c r="DYQ50" s="85"/>
      <c r="DYR50" s="85"/>
      <c r="DYS50" s="85"/>
      <c r="DYT50" s="85"/>
      <c r="DYU50" s="85"/>
      <c r="DYV50" s="85"/>
      <c r="DYW50" s="85"/>
      <c r="DYX50" s="85"/>
      <c r="DYY50" s="85"/>
      <c r="DYZ50" s="85"/>
      <c r="DZA50" s="85"/>
      <c r="DZB50" s="85"/>
      <c r="DZC50" s="85"/>
      <c r="DZD50" s="85"/>
      <c r="DZE50" s="85"/>
      <c r="DZF50" s="85"/>
      <c r="DZG50" s="85"/>
      <c r="DZH50" s="85"/>
      <c r="DZI50" s="85"/>
      <c r="DZJ50" s="85"/>
      <c r="DZK50" s="85"/>
      <c r="DZL50" s="85"/>
      <c r="DZM50" s="85"/>
      <c r="DZN50" s="85"/>
      <c r="DZO50" s="85"/>
      <c r="DZP50" s="85"/>
      <c r="DZQ50" s="85"/>
      <c r="DZR50" s="85"/>
      <c r="DZS50" s="85"/>
      <c r="DZT50" s="85"/>
      <c r="DZU50" s="85"/>
      <c r="DZV50" s="85"/>
      <c r="DZW50" s="85"/>
      <c r="DZX50" s="85"/>
      <c r="DZY50" s="85"/>
      <c r="DZZ50" s="85"/>
      <c r="EAA50" s="85"/>
      <c r="EAB50" s="85"/>
      <c r="EAC50" s="85"/>
      <c r="EAD50" s="85"/>
      <c r="EAE50" s="85"/>
      <c r="EAF50" s="85"/>
      <c r="EAG50" s="85"/>
      <c r="EAH50" s="85"/>
      <c r="EAI50" s="85"/>
      <c r="EAJ50" s="85"/>
      <c r="EAK50" s="85"/>
      <c r="EAL50" s="85"/>
      <c r="EAM50" s="85"/>
      <c r="EAN50" s="85"/>
      <c r="EAO50" s="85"/>
      <c r="EAP50" s="85"/>
      <c r="EAQ50" s="85"/>
      <c r="EAR50" s="85"/>
      <c r="EAS50" s="85"/>
      <c r="EAT50" s="85"/>
      <c r="EAU50" s="85"/>
      <c r="EAV50" s="85"/>
      <c r="EAW50" s="85"/>
      <c r="EAX50" s="85"/>
      <c r="EAY50" s="85"/>
      <c r="EAZ50" s="85"/>
      <c r="EBA50" s="85"/>
      <c r="EBB50" s="85"/>
      <c r="EBC50" s="85"/>
      <c r="EBD50" s="85"/>
      <c r="EBE50" s="85"/>
      <c r="EBF50" s="85"/>
      <c r="EBG50" s="85"/>
      <c r="EBH50" s="85"/>
      <c r="EBI50" s="85"/>
      <c r="EBJ50" s="85"/>
      <c r="EBK50" s="85"/>
      <c r="EBL50" s="85"/>
      <c r="EBM50" s="85"/>
      <c r="EBN50" s="85"/>
      <c r="EBO50" s="85"/>
      <c r="EBP50" s="85"/>
      <c r="EBQ50" s="85"/>
      <c r="EBR50" s="85"/>
      <c r="EBS50" s="85"/>
      <c r="EBT50" s="85"/>
      <c r="EBU50" s="85"/>
      <c r="EBV50" s="85"/>
      <c r="EBW50" s="85"/>
      <c r="EBX50" s="85"/>
      <c r="EBY50" s="85"/>
      <c r="EBZ50" s="85"/>
      <c r="ECA50" s="85"/>
      <c r="ECB50" s="85"/>
      <c r="ECC50" s="85"/>
      <c r="ECD50" s="85"/>
      <c r="ECE50" s="85"/>
      <c r="ECF50" s="85"/>
      <c r="ECG50" s="85"/>
      <c r="ECH50" s="85"/>
      <c r="ECI50" s="85"/>
      <c r="ECJ50" s="85"/>
      <c r="ECK50" s="85"/>
      <c r="ECL50" s="85"/>
      <c r="ECM50" s="85"/>
      <c r="ECN50" s="85"/>
      <c r="ECO50" s="85"/>
      <c r="ECP50" s="85"/>
      <c r="ECQ50" s="85"/>
      <c r="ECR50" s="85"/>
      <c r="ECS50" s="85"/>
      <c r="ECT50" s="85"/>
      <c r="ECU50" s="85"/>
      <c r="ECV50" s="85"/>
      <c r="ECW50" s="85"/>
      <c r="ECX50" s="85"/>
      <c r="ECY50" s="85"/>
      <c r="ECZ50" s="85"/>
      <c r="EDA50" s="85"/>
      <c r="EDB50" s="85"/>
      <c r="EDC50" s="85"/>
      <c r="EDD50" s="85"/>
      <c r="EDE50" s="85"/>
      <c r="EDF50" s="85"/>
      <c r="EDG50" s="85"/>
      <c r="EDH50" s="85"/>
      <c r="EDI50" s="85"/>
      <c r="EDJ50" s="85"/>
      <c r="EDK50" s="85"/>
      <c r="EDL50" s="85"/>
      <c r="EDM50" s="85"/>
      <c r="EDN50" s="85"/>
      <c r="EDO50" s="85"/>
      <c r="EDP50" s="85"/>
      <c r="EDQ50" s="85"/>
      <c r="EDR50" s="85"/>
      <c r="EDS50" s="85"/>
      <c r="EDT50" s="85"/>
      <c r="EDU50" s="85"/>
      <c r="EDV50" s="85"/>
      <c r="EDW50" s="85"/>
      <c r="EDX50" s="85"/>
      <c r="EDY50" s="85"/>
      <c r="EDZ50" s="85"/>
      <c r="EEA50" s="85"/>
      <c r="EEB50" s="85"/>
      <c r="EEC50" s="85"/>
      <c r="EED50" s="85"/>
      <c r="EEE50" s="85"/>
      <c r="EEF50" s="85"/>
      <c r="EEG50" s="85"/>
      <c r="EEH50" s="85"/>
      <c r="EEI50" s="85"/>
      <c r="EEJ50" s="85"/>
      <c r="EEK50" s="85"/>
      <c r="EEL50" s="85"/>
      <c r="EEM50" s="85"/>
      <c r="EEN50" s="85"/>
      <c r="EEO50" s="85"/>
      <c r="EEP50" s="85"/>
      <c r="EEQ50" s="85"/>
      <c r="EER50" s="85"/>
      <c r="EES50" s="85"/>
      <c r="EET50" s="85"/>
      <c r="EEU50" s="85"/>
      <c r="EEV50" s="85"/>
      <c r="EEW50" s="85"/>
      <c r="EEX50" s="85"/>
      <c r="EEY50" s="85"/>
      <c r="EEZ50" s="85"/>
      <c r="EFA50" s="85"/>
      <c r="EFB50" s="85"/>
      <c r="EFC50" s="85"/>
      <c r="EFD50" s="85"/>
      <c r="EFE50" s="85"/>
      <c r="EFF50" s="85"/>
      <c r="EFG50" s="85"/>
      <c r="EFH50" s="85"/>
      <c r="EFI50" s="85"/>
      <c r="EFJ50" s="85"/>
      <c r="EFK50" s="85"/>
      <c r="EFL50" s="85"/>
      <c r="EFM50" s="85"/>
      <c r="EFN50" s="85"/>
      <c r="EFO50" s="85"/>
      <c r="EFP50" s="85"/>
      <c r="EFQ50" s="85"/>
      <c r="EFR50" s="85"/>
      <c r="EFS50" s="85"/>
      <c r="EFT50" s="85"/>
      <c r="EFU50" s="85"/>
      <c r="EFV50" s="85"/>
      <c r="EFW50" s="85"/>
      <c r="EFX50" s="85"/>
      <c r="EFY50" s="85"/>
      <c r="EFZ50" s="85"/>
      <c r="EGA50" s="85"/>
      <c r="EGB50" s="85"/>
      <c r="EGC50" s="85"/>
      <c r="EGD50" s="85"/>
      <c r="EGE50" s="85"/>
      <c r="EGF50" s="85"/>
      <c r="EGG50" s="85"/>
      <c r="EGH50" s="85"/>
      <c r="EGI50" s="85"/>
      <c r="EGJ50" s="85"/>
      <c r="EGK50" s="85"/>
      <c r="EGL50" s="85"/>
      <c r="EGM50" s="85"/>
      <c r="EGN50" s="85"/>
      <c r="EGO50" s="85"/>
      <c r="EGP50" s="85"/>
      <c r="EGQ50" s="85"/>
      <c r="EGR50" s="85"/>
      <c r="EGS50" s="85"/>
      <c r="EGT50" s="85"/>
      <c r="EGU50" s="85"/>
      <c r="EGV50" s="85"/>
      <c r="EGW50" s="85"/>
      <c r="EGX50" s="85"/>
      <c r="EGY50" s="85"/>
      <c r="EGZ50" s="85"/>
      <c r="EHA50" s="85"/>
      <c r="EHB50" s="85"/>
      <c r="EHC50" s="85"/>
      <c r="EHD50" s="85"/>
      <c r="EHE50" s="85"/>
      <c r="EHF50" s="85"/>
      <c r="EHG50" s="85"/>
      <c r="EHH50" s="85"/>
      <c r="EHI50" s="85"/>
      <c r="EHJ50" s="85"/>
      <c r="EHK50" s="85"/>
      <c r="EHL50" s="85"/>
      <c r="EHM50" s="85"/>
      <c r="EHN50" s="85"/>
      <c r="EHO50" s="85"/>
      <c r="EHP50" s="85"/>
      <c r="EHQ50" s="85"/>
      <c r="EHR50" s="85"/>
      <c r="EHS50" s="85"/>
      <c r="EHT50" s="85"/>
      <c r="EHU50" s="85"/>
      <c r="EHV50" s="85"/>
      <c r="EHW50" s="85"/>
      <c r="EHX50" s="85"/>
      <c r="EHY50" s="85"/>
      <c r="EHZ50" s="85"/>
      <c r="EIA50" s="85"/>
      <c r="EIB50" s="85"/>
      <c r="EIC50" s="85"/>
      <c r="EID50" s="85"/>
      <c r="EIE50" s="85"/>
      <c r="EIF50" s="85"/>
      <c r="EIG50" s="85"/>
      <c r="EIH50" s="85"/>
      <c r="EII50" s="85"/>
      <c r="EIJ50" s="85"/>
      <c r="EIK50" s="85"/>
      <c r="EIL50" s="85"/>
      <c r="EIM50" s="85"/>
      <c r="EIN50" s="85"/>
      <c r="EIO50" s="85"/>
      <c r="EIP50" s="85"/>
      <c r="EIQ50" s="85"/>
      <c r="EIR50" s="85"/>
      <c r="EIS50" s="85"/>
      <c r="EIT50" s="85"/>
      <c r="EIU50" s="85"/>
      <c r="EIV50" s="85"/>
      <c r="EIW50" s="85"/>
      <c r="EIX50" s="85"/>
      <c r="EIY50" s="85"/>
      <c r="EIZ50" s="85"/>
      <c r="EJA50" s="85"/>
      <c r="EJB50" s="85"/>
      <c r="EJC50" s="85"/>
      <c r="EJD50" s="85"/>
      <c r="EJE50" s="85"/>
      <c r="EJF50" s="85"/>
      <c r="EJG50" s="85"/>
      <c r="EJH50" s="85"/>
      <c r="EJI50" s="85"/>
      <c r="EJJ50" s="85"/>
      <c r="EJK50" s="85"/>
      <c r="EJL50" s="85"/>
      <c r="EJM50" s="85"/>
      <c r="EJN50" s="85"/>
      <c r="EJO50" s="85"/>
      <c r="EJP50" s="85"/>
      <c r="EJQ50" s="85"/>
      <c r="EJR50" s="85"/>
      <c r="EJS50" s="85"/>
      <c r="EJT50" s="85"/>
      <c r="EJU50" s="85"/>
      <c r="EJV50" s="85"/>
      <c r="EJW50" s="85"/>
      <c r="EJX50" s="85"/>
      <c r="EJY50" s="85"/>
      <c r="EJZ50" s="85"/>
      <c r="EKA50" s="85"/>
      <c r="EKB50" s="85"/>
      <c r="EKC50" s="85"/>
      <c r="EKD50" s="85"/>
      <c r="EKE50" s="85"/>
      <c r="EKF50" s="85"/>
      <c r="EKG50" s="85"/>
      <c r="EKH50" s="85"/>
      <c r="EKI50" s="85"/>
      <c r="EKJ50" s="85"/>
      <c r="EKK50" s="85"/>
      <c r="EKL50" s="85"/>
      <c r="EKM50" s="85"/>
      <c r="EKN50" s="85"/>
      <c r="EKO50" s="85"/>
      <c r="EKP50" s="85"/>
      <c r="EKQ50" s="85"/>
      <c r="EKR50" s="85"/>
      <c r="EKS50" s="85"/>
      <c r="EKT50" s="85"/>
      <c r="EKU50" s="85"/>
      <c r="EKV50" s="85"/>
      <c r="EKW50" s="85"/>
      <c r="EKX50" s="85"/>
      <c r="EKY50" s="85"/>
      <c r="EKZ50" s="85"/>
      <c r="ELA50" s="85"/>
      <c r="ELB50" s="85"/>
      <c r="ELC50" s="85"/>
      <c r="ELD50" s="85"/>
      <c r="ELE50" s="85"/>
      <c r="ELF50" s="85"/>
      <c r="ELG50" s="85"/>
      <c r="ELH50" s="85"/>
      <c r="ELI50" s="85"/>
      <c r="ELJ50" s="85"/>
      <c r="ELK50" s="85"/>
      <c r="ELL50" s="85"/>
      <c r="ELM50" s="85"/>
      <c r="ELN50" s="85"/>
      <c r="ELO50" s="85"/>
      <c r="ELP50" s="85"/>
      <c r="ELQ50" s="85"/>
      <c r="ELR50" s="85"/>
      <c r="ELS50" s="85"/>
      <c r="ELT50" s="85"/>
      <c r="ELU50" s="85"/>
      <c r="ELV50" s="85"/>
      <c r="ELW50" s="85"/>
      <c r="ELX50" s="85"/>
      <c r="ELY50" s="85"/>
      <c r="ELZ50" s="85"/>
      <c r="EMA50" s="85"/>
      <c r="EMB50" s="85"/>
      <c r="EMC50" s="85"/>
      <c r="EMD50" s="85"/>
      <c r="EME50" s="85"/>
      <c r="EMF50" s="85"/>
      <c r="EMG50" s="85"/>
      <c r="EMH50" s="85"/>
      <c r="EMI50" s="85"/>
      <c r="EMJ50" s="85"/>
      <c r="EMK50" s="85"/>
      <c r="EML50" s="85"/>
      <c r="EMM50" s="85"/>
      <c r="EMN50" s="85"/>
      <c r="EMO50" s="85"/>
      <c r="EMP50" s="85"/>
      <c r="EMQ50" s="85"/>
      <c r="EMR50" s="85"/>
      <c r="EMS50" s="85"/>
      <c r="EMT50" s="85"/>
      <c r="EMU50" s="85"/>
      <c r="EMV50" s="85"/>
      <c r="EMW50" s="85"/>
      <c r="EMX50" s="85"/>
      <c r="EMY50" s="85"/>
      <c r="EMZ50" s="85"/>
      <c r="ENA50" s="85"/>
      <c r="ENB50" s="85"/>
      <c r="ENC50" s="85"/>
      <c r="END50" s="85"/>
      <c r="ENE50" s="85"/>
      <c r="ENF50" s="85"/>
      <c r="ENG50" s="85"/>
      <c r="ENH50" s="85"/>
      <c r="ENI50" s="85"/>
      <c r="ENJ50" s="85"/>
      <c r="ENK50" s="85"/>
      <c r="ENL50" s="85"/>
      <c r="ENM50" s="85"/>
      <c r="ENN50" s="85"/>
      <c r="ENO50" s="85"/>
      <c r="ENP50" s="85"/>
      <c r="ENQ50" s="85"/>
      <c r="ENR50" s="85"/>
      <c r="ENS50" s="85"/>
      <c r="ENT50" s="85"/>
      <c r="ENU50" s="85"/>
      <c r="ENV50" s="85"/>
      <c r="ENW50" s="85"/>
      <c r="ENX50" s="85"/>
      <c r="ENY50" s="85"/>
      <c r="ENZ50" s="85"/>
      <c r="EOA50" s="85"/>
      <c r="EOB50" s="85"/>
      <c r="EOC50" s="85"/>
      <c r="EOD50" s="85"/>
      <c r="EOE50" s="85"/>
      <c r="EOF50" s="85"/>
      <c r="EOG50" s="85"/>
      <c r="EOH50" s="85"/>
      <c r="EOI50" s="85"/>
      <c r="EOJ50" s="85"/>
      <c r="EOK50" s="85"/>
      <c r="EOL50" s="85"/>
      <c r="EOM50" s="85"/>
      <c r="EON50" s="85"/>
      <c r="EOO50" s="85"/>
      <c r="EOP50" s="85"/>
      <c r="EOQ50" s="85"/>
      <c r="EOR50" s="85"/>
      <c r="EOS50" s="85"/>
      <c r="EOT50" s="85"/>
      <c r="EOU50" s="85"/>
      <c r="EOV50" s="85"/>
      <c r="EOW50" s="85"/>
      <c r="EOX50" s="85"/>
      <c r="EOY50" s="85"/>
      <c r="EOZ50" s="85"/>
      <c r="EPA50" s="85"/>
      <c r="EPB50" s="85"/>
      <c r="EPC50" s="85"/>
      <c r="EPD50" s="85"/>
      <c r="EPE50" s="85"/>
      <c r="EPF50" s="85"/>
      <c r="EPG50" s="85"/>
      <c r="EPH50" s="85"/>
      <c r="EPI50" s="85"/>
      <c r="EPJ50" s="85"/>
      <c r="EPK50" s="85"/>
      <c r="EPL50" s="85"/>
      <c r="EPM50" s="85"/>
      <c r="EPN50" s="85"/>
      <c r="EPO50" s="85"/>
      <c r="EPP50" s="85"/>
      <c r="EPQ50" s="85"/>
      <c r="EPR50" s="85"/>
      <c r="EPS50" s="85"/>
      <c r="EPT50" s="85"/>
      <c r="EPU50" s="85"/>
      <c r="EPV50" s="85"/>
      <c r="EPW50" s="85"/>
      <c r="EPX50" s="85"/>
      <c r="EPY50" s="85"/>
      <c r="EPZ50" s="85"/>
      <c r="EQA50" s="85"/>
      <c r="EQB50" s="85"/>
      <c r="EQC50" s="85"/>
      <c r="EQD50" s="85"/>
      <c r="EQE50" s="85"/>
      <c r="EQF50" s="85"/>
      <c r="EQG50" s="85"/>
      <c r="EQH50" s="85"/>
      <c r="EQI50" s="85"/>
      <c r="EQJ50" s="85"/>
      <c r="EQK50" s="85"/>
      <c r="EQL50" s="85"/>
      <c r="EQM50" s="85"/>
      <c r="EQN50" s="85"/>
      <c r="EQO50" s="85"/>
      <c r="EQP50" s="85"/>
      <c r="EQQ50" s="85"/>
      <c r="EQR50" s="85"/>
      <c r="EQS50" s="85"/>
      <c r="EQT50" s="85"/>
      <c r="EQU50" s="85"/>
      <c r="EQV50" s="85"/>
      <c r="EQW50" s="85"/>
      <c r="EQX50" s="85"/>
      <c r="EQY50" s="85"/>
      <c r="EQZ50" s="85"/>
      <c r="ERA50" s="85"/>
      <c r="ERB50" s="85"/>
      <c r="ERC50" s="85"/>
      <c r="ERD50" s="85"/>
      <c r="ERE50" s="85"/>
      <c r="ERF50" s="85"/>
      <c r="ERG50" s="85"/>
      <c r="ERH50" s="85"/>
      <c r="ERI50" s="85"/>
      <c r="ERJ50" s="85"/>
      <c r="ERK50" s="85"/>
      <c r="ERL50" s="85"/>
      <c r="ERM50" s="85"/>
      <c r="ERN50" s="85"/>
      <c r="ERO50" s="85"/>
      <c r="ERP50" s="85"/>
      <c r="ERQ50" s="85"/>
      <c r="ERR50" s="85"/>
      <c r="ERS50" s="85"/>
      <c r="ERT50" s="85"/>
      <c r="ERU50" s="85"/>
      <c r="ERV50" s="85"/>
      <c r="ERW50" s="85"/>
      <c r="ERX50" s="85"/>
      <c r="ERY50" s="85"/>
      <c r="ERZ50" s="85"/>
      <c r="ESA50" s="85"/>
      <c r="ESB50" s="85"/>
      <c r="ESC50" s="85"/>
      <c r="ESD50" s="85"/>
      <c r="ESE50" s="85"/>
      <c r="ESF50" s="85"/>
      <c r="ESG50" s="85"/>
      <c r="ESH50" s="85"/>
      <c r="ESI50" s="85"/>
      <c r="ESJ50" s="85"/>
      <c r="ESK50" s="85"/>
      <c r="ESL50" s="85"/>
      <c r="ESM50" s="85"/>
      <c r="ESN50" s="85"/>
      <c r="ESO50" s="85"/>
      <c r="ESP50" s="85"/>
      <c r="ESQ50" s="85"/>
      <c r="ESR50" s="85"/>
      <c r="ESS50" s="85"/>
      <c r="EST50" s="85"/>
      <c r="ESU50" s="85"/>
      <c r="ESV50" s="85"/>
      <c r="ESW50" s="85"/>
      <c r="ESX50" s="85"/>
      <c r="ESY50" s="85"/>
      <c r="ESZ50" s="85"/>
      <c r="ETA50" s="85"/>
      <c r="ETB50" s="85"/>
      <c r="ETC50" s="85"/>
      <c r="ETD50" s="85"/>
      <c r="ETE50" s="85"/>
      <c r="ETF50" s="85"/>
      <c r="ETG50" s="85"/>
      <c r="ETH50" s="85"/>
      <c r="ETI50" s="85"/>
      <c r="ETJ50" s="85"/>
      <c r="ETK50" s="85"/>
      <c r="ETL50" s="85"/>
      <c r="ETM50" s="85"/>
      <c r="ETN50" s="85"/>
      <c r="ETO50" s="85"/>
      <c r="ETP50" s="85"/>
      <c r="ETQ50" s="85"/>
      <c r="ETR50" s="85"/>
      <c r="ETS50" s="85"/>
      <c r="ETT50" s="85"/>
      <c r="ETU50" s="85"/>
      <c r="ETV50" s="85"/>
      <c r="ETW50" s="85"/>
      <c r="ETX50" s="85"/>
      <c r="ETY50" s="85"/>
      <c r="ETZ50" s="85"/>
      <c r="EUA50" s="85"/>
      <c r="EUB50" s="85"/>
      <c r="EUC50" s="85"/>
      <c r="EUD50" s="85"/>
      <c r="EUE50" s="85"/>
      <c r="EUF50" s="85"/>
      <c r="EUG50" s="85"/>
      <c r="EUH50" s="85"/>
      <c r="EUI50" s="85"/>
      <c r="EUJ50" s="85"/>
      <c r="EUK50" s="85"/>
      <c r="EUL50" s="85"/>
      <c r="EUM50" s="85"/>
      <c r="EUN50" s="85"/>
      <c r="EUO50" s="85"/>
      <c r="EUP50" s="85"/>
      <c r="EUQ50" s="85"/>
      <c r="EUR50" s="85"/>
      <c r="EUS50" s="85"/>
      <c r="EUT50" s="85"/>
      <c r="EUU50" s="85"/>
      <c r="EUV50" s="85"/>
      <c r="EUW50" s="85"/>
      <c r="EUX50" s="85"/>
      <c r="EUY50" s="85"/>
      <c r="EUZ50" s="85"/>
      <c r="EVA50" s="85"/>
      <c r="EVB50" s="85"/>
      <c r="EVC50" s="85"/>
      <c r="EVD50" s="85"/>
      <c r="EVE50" s="85"/>
      <c r="EVF50" s="85"/>
      <c r="EVG50" s="85"/>
      <c r="EVH50" s="85"/>
      <c r="EVI50" s="85"/>
      <c r="EVJ50" s="85"/>
      <c r="EVK50" s="85"/>
      <c r="EVL50" s="85"/>
      <c r="EVM50" s="85"/>
      <c r="EVN50" s="85"/>
      <c r="EVO50" s="85"/>
      <c r="EVP50" s="85"/>
      <c r="EVQ50" s="85"/>
      <c r="EVR50" s="85"/>
      <c r="EVS50" s="85"/>
      <c r="EVT50" s="85"/>
      <c r="EVU50" s="85"/>
      <c r="EVV50" s="85"/>
      <c r="EVW50" s="85"/>
      <c r="EVX50" s="85"/>
      <c r="EVY50" s="85"/>
      <c r="EVZ50" s="85"/>
      <c r="EWA50" s="85"/>
      <c r="EWB50" s="85"/>
      <c r="EWC50" s="85"/>
      <c r="EWD50" s="85"/>
      <c r="EWE50" s="85"/>
      <c r="EWF50" s="85"/>
      <c r="EWG50" s="85"/>
      <c r="EWH50" s="85"/>
      <c r="EWI50" s="85"/>
      <c r="EWJ50" s="85"/>
      <c r="EWK50" s="85"/>
      <c r="EWL50" s="85"/>
      <c r="EWM50" s="85"/>
      <c r="EWN50" s="85"/>
      <c r="EWO50" s="85"/>
      <c r="EWP50" s="85"/>
      <c r="EWQ50" s="85"/>
      <c r="EWR50" s="85"/>
      <c r="EWS50" s="85"/>
      <c r="EWT50" s="85"/>
      <c r="EWU50" s="85"/>
      <c r="EWV50" s="85"/>
      <c r="EWW50" s="85"/>
      <c r="EWX50" s="85"/>
      <c r="EWY50" s="85"/>
      <c r="EWZ50" s="85"/>
      <c r="EXA50" s="85"/>
      <c r="EXB50" s="85"/>
      <c r="EXC50" s="85"/>
      <c r="EXD50" s="85"/>
      <c r="EXE50" s="85"/>
      <c r="EXF50" s="85"/>
      <c r="EXG50" s="85"/>
      <c r="EXH50" s="85"/>
      <c r="EXI50" s="85"/>
      <c r="EXJ50" s="85"/>
      <c r="EXK50" s="85"/>
      <c r="EXL50" s="85"/>
      <c r="EXM50" s="85"/>
      <c r="EXN50" s="85"/>
      <c r="EXO50" s="85"/>
      <c r="EXP50" s="85"/>
      <c r="EXQ50" s="85"/>
      <c r="EXR50" s="85"/>
      <c r="EXS50" s="85"/>
      <c r="EXT50" s="85"/>
      <c r="EXU50" s="85"/>
      <c r="EXV50" s="85"/>
      <c r="EXW50" s="85"/>
      <c r="EXX50" s="85"/>
      <c r="EXY50" s="85"/>
      <c r="EXZ50" s="85"/>
      <c r="EYA50" s="85"/>
      <c r="EYB50" s="85"/>
      <c r="EYC50" s="85"/>
      <c r="EYD50" s="85"/>
      <c r="EYE50" s="85"/>
      <c r="EYF50" s="85"/>
      <c r="EYG50" s="85"/>
      <c r="EYH50" s="85"/>
      <c r="EYI50" s="85"/>
      <c r="EYJ50" s="85"/>
      <c r="EYK50" s="85"/>
      <c r="EYL50" s="85"/>
      <c r="EYM50" s="85"/>
      <c r="EYN50" s="85"/>
      <c r="EYO50" s="85"/>
      <c r="EYP50" s="85"/>
      <c r="EYQ50" s="85"/>
      <c r="EYR50" s="85"/>
      <c r="EYS50" s="85"/>
      <c r="EYT50" s="85"/>
      <c r="EYU50" s="85"/>
      <c r="EYV50" s="85"/>
      <c r="EYW50" s="85"/>
      <c r="EYX50" s="85"/>
      <c r="EYY50" s="85"/>
      <c r="EYZ50" s="85"/>
      <c r="EZA50" s="85"/>
      <c r="EZB50" s="85"/>
      <c r="EZC50" s="85"/>
      <c r="EZD50" s="85"/>
      <c r="EZE50" s="85"/>
      <c r="EZF50" s="85"/>
      <c r="EZG50" s="85"/>
      <c r="EZH50" s="85"/>
      <c r="EZI50" s="85"/>
      <c r="EZJ50" s="85"/>
      <c r="EZK50" s="85"/>
      <c r="EZL50" s="85"/>
      <c r="EZM50" s="85"/>
      <c r="EZN50" s="85"/>
      <c r="EZO50" s="85"/>
      <c r="EZP50" s="85"/>
      <c r="EZQ50" s="85"/>
      <c r="EZR50" s="85"/>
      <c r="EZS50" s="85"/>
      <c r="EZT50" s="85"/>
      <c r="EZU50" s="85"/>
      <c r="EZV50" s="85"/>
      <c r="EZW50" s="85"/>
      <c r="EZX50" s="85"/>
      <c r="EZY50" s="85"/>
      <c r="EZZ50" s="85"/>
      <c r="FAA50" s="85"/>
      <c r="FAB50" s="85"/>
      <c r="FAC50" s="85"/>
      <c r="FAD50" s="85"/>
      <c r="FAE50" s="85"/>
      <c r="FAF50" s="85"/>
      <c r="FAG50" s="85"/>
      <c r="FAH50" s="85"/>
      <c r="FAI50" s="85"/>
      <c r="FAJ50" s="85"/>
      <c r="FAK50" s="85"/>
      <c r="FAL50" s="85"/>
      <c r="FAM50" s="85"/>
      <c r="FAN50" s="85"/>
      <c r="FAO50" s="85"/>
      <c r="FAP50" s="85"/>
      <c r="FAQ50" s="85"/>
      <c r="FAR50" s="85"/>
      <c r="FAS50" s="85"/>
      <c r="FAT50" s="85"/>
      <c r="FAU50" s="85"/>
      <c r="FAV50" s="85"/>
      <c r="FAW50" s="85"/>
      <c r="FAX50" s="85"/>
      <c r="FAY50" s="85"/>
      <c r="FAZ50" s="85"/>
      <c r="FBA50" s="85"/>
      <c r="FBB50" s="85"/>
      <c r="FBC50" s="85"/>
      <c r="FBD50" s="85"/>
      <c r="FBE50" s="85"/>
      <c r="FBF50" s="85"/>
      <c r="FBG50" s="85"/>
      <c r="FBH50" s="85"/>
      <c r="FBI50" s="85"/>
      <c r="FBJ50" s="85"/>
      <c r="FBK50" s="85"/>
      <c r="FBL50" s="85"/>
      <c r="FBM50" s="85"/>
      <c r="FBN50" s="85"/>
      <c r="FBO50" s="85"/>
      <c r="FBP50" s="85"/>
      <c r="FBQ50" s="85"/>
      <c r="FBR50" s="85"/>
      <c r="FBS50" s="85"/>
      <c r="FBT50" s="85"/>
      <c r="FBU50" s="85"/>
      <c r="FBV50" s="85"/>
      <c r="FBW50" s="85"/>
      <c r="FBX50" s="85"/>
      <c r="FBY50" s="85"/>
      <c r="FBZ50" s="85"/>
      <c r="FCA50" s="85"/>
      <c r="FCB50" s="85"/>
      <c r="FCC50" s="85"/>
      <c r="FCD50" s="85"/>
      <c r="FCE50" s="85"/>
      <c r="FCF50" s="85"/>
      <c r="FCG50" s="85"/>
      <c r="FCH50" s="85"/>
      <c r="FCI50" s="85"/>
      <c r="FCJ50" s="85"/>
      <c r="FCK50" s="85"/>
      <c r="FCL50" s="85"/>
      <c r="FCM50" s="85"/>
      <c r="FCN50" s="85"/>
      <c r="FCO50" s="85"/>
      <c r="FCP50" s="85"/>
      <c r="FCQ50" s="85"/>
      <c r="FCR50" s="85"/>
      <c r="FCS50" s="85"/>
      <c r="FCT50" s="85"/>
      <c r="FCU50" s="85"/>
      <c r="FCV50" s="85"/>
      <c r="FCW50" s="85"/>
      <c r="FCX50" s="85"/>
      <c r="FCY50" s="85"/>
      <c r="FCZ50" s="85"/>
      <c r="FDA50" s="85"/>
      <c r="FDB50" s="85"/>
      <c r="FDC50" s="85"/>
      <c r="FDD50" s="85"/>
      <c r="FDE50" s="85"/>
      <c r="FDF50" s="85"/>
      <c r="FDG50" s="85"/>
      <c r="FDH50" s="85"/>
      <c r="FDI50" s="85"/>
      <c r="FDJ50" s="85"/>
      <c r="FDK50" s="85"/>
      <c r="FDL50" s="85"/>
      <c r="FDM50" s="85"/>
      <c r="FDN50" s="85"/>
      <c r="FDO50" s="85"/>
      <c r="FDP50" s="85"/>
      <c r="FDQ50" s="85"/>
      <c r="FDR50" s="85"/>
      <c r="FDS50" s="85"/>
      <c r="FDT50" s="85"/>
      <c r="FDU50" s="85"/>
      <c r="FDV50" s="85"/>
      <c r="FDW50" s="85"/>
      <c r="FDX50" s="85"/>
      <c r="FDY50" s="85"/>
      <c r="FDZ50" s="85"/>
      <c r="FEA50" s="85"/>
      <c r="FEB50" s="85"/>
      <c r="FEC50" s="85"/>
      <c r="FED50" s="85"/>
      <c r="FEE50" s="85"/>
      <c r="FEF50" s="85"/>
      <c r="FEG50" s="85"/>
      <c r="FEH50" s="85"/>
      <c r="FEI50" s="85"/>
      <c r="FEJ50" s="85"/>
      <c r="FEK50" s="85"/>
      <c r="FEL50" s="85"/>
      <c r="FEM50" s="85"/>
      <c r="FEN50" s="85"/>
      <c r="FEO50" s="85"/>
      <c r="FEP50" s="85"/>
      <c r="FEQ50" s="85"/>
      <c r="FER50" s="85"/>
      <c r="FES50" s="85"/>
      <c r="FET50" s="85"/>
      <c r="FEU50" s="85"/>
      <c r="FEV50" s="85"/>
      <c r="FEW50" s="85"/>
      <c r="FEX50" s="85"/>
      <c r="FEY50" s="85"/>
      <c r="FEZ50" s="85"/>
      <c r="FFA50" s="85"/>
      <c r="FFB50" s="85"/>
      <c r="FFC50" s="85"/>
      <c r="FFD50" s="85"/>
      <c r="FFE50" s="85"/>
      <c r="FFF50" s="85"/>
      <c r="FFG50" s="85"/>
      <c r="FFH50" s="85"/>
      <c r="FFI50" s="85"/>
      <c r="FFJ50" s="85"/>
      <c r="FFK50" s="85"/>
      <c r="FFL50" s="85"/>
      <c r="FFM50" s="85"/>
      <c r="FFN50" s="85"/>
      <c r="FFO50" s="85"/>
      <c r="FFP50" s="85"/>
      <c r="FFQ50" s="85"/>
      <c r="FFR50" s="85"/>
      <c r="FFS50" s="85"/>
      <c r="FFT50" s="85"/>
      <c r="FFU50" s="85"/>
      <c r="FFV50" s="85"/>
      <c r="FFW50" s="85"/>
      <c r="FFX50" s="85"/>
      <c r="FFY50" s="85"/>
      <c r="FFZ50" s="85"/>
      <c r="FGA50" s="85"/>
      <c r="FGB50" s="85"/>
      <c r="FGC50" s="85"/>
      <c r="FGD50" s="85"/>
      <c r="FGE50" s="85"/>
      <c r="FGF50" s="85"/>
      <c r="FGG50" s="85"/>
      <c r="FGH50" s="85"/>
      <c r="FGI50" s="85"/>
      <c r="FGJ50" s="85"/>
      <c r="FGK50" s="85"/>
      <c r="FGL50" s="85"/>
      <c r="FGM50" s="85"/>
      <c r="FGN50" s="85"/>
      <c r="FGO50" s="85"/>
      <c r="FGP50" s="85"/>
      <c r="FGQ50" s="85"/>
      <c r="FGR50" s="85"/>
      <c r="FGS50" s="85"/>
      <c r="FGT50" s="85"/>
      <c r="FGU50" s="85"/>
      <c r="FGV50" s="85"/>
      <c r="FGW50" s="85"/>
      <c r="FGX50" s="85"/>
      <c r="FGY50" s="85"/>
      <c r="FGZ50" s="85"/>
      <c r="FHA50" s="85"/>
      <c r="FHB50" s="85"/>
      <c r="FHC50" s="85"/>
      <c r="FHD50" s="85"/>
      <c r="FHE50" s="85"/>
      <c r="FHF50" s="85"/>
      <c r="FHG50" s="85"/>
      <c r="FHH50" s="85"/>
      <c r="FHI50" s="85"/>
      <c r="FHJ50" s="85"/>
      <c r="FHK50" s="85"/>
      <c r="FHL50" s="85"/>
      <c r="FHM50" s="85"/>
      <c r="FHN50" s="85"/>
      <c r="FHO50" s="85"/>
      <c r="FHP50" s="85"/>
      <c r="FHQ50" s="85"/>
      <c r="FHR50" s="85"/>
      <c r="FHS50" s="85"/>
      <c r="FHT50" s="85"/>
      <c r="FHU50" s="85"/>
      <c r="FHV50" s="85"/>
      <c r="FHW50" s="85"/>
      <c r="FHX50" s="85"/>
      <c r="FHY50" s="85"/>
      <c r="FHZ50" s="85"/>
      <c r="FIA50" s="85"/>
      <c r="FIB50" s="85"/>
      <c r="FIC50" s="85"/>
      <c r="FID50" s="85"/>
      <c r="FIE50" s="85"/>
      <c r="FIF50" s="85"/>
      <c r="FIG50" s="85"/>
      <c r="FIH50" s="85"/>
      <c r="FII50" s="85"/>
      <c r="FIJ50" s="85"/>
      <c r="FIK50" s="85"/>
      <c r="FIL50" s="85"/>
      <c r="FIM50" s="85"/>
      <c r="FIN50" s="85"/>
      <c r="FIO50" s="85"/>
      <c r="FIP50" s="85"/>
      <c r="FIQ50" s="85"/>
      <c r="FIR50" s="85"/>
      <c r="FIS50" s="85"/>
      <c r="FIT50" s="85"/>
      <c r="FIU50" s="85"/>
      <c r="FIV50" s="85"/>
      <c r="FIW50" s="85"/>
      <c r="FIX50" s="85"/>
      <c r="FIY50" s="85"/>
      <c r="FIZ50" s="85"/>
      <c r="FJA50" s="85"/>
      <c r="FJB50" s="85"/>
      <c r="FJC50" s="85"/>
      <c r="FJD50" s="85"/>
      <c r="FJE50" s="85"/>
      <c r="FJF50" s="85"/>
      <c r="FJG50" s="85"/>
      <c r="FJH50" s="85"/>
      <c r="FJI50" s="85"/>
      <c r="FJJ50" s="85"/>
      <c r="FJK50" s="85"/>
      <c r="FJL50" s="85"/>
      <c r="FJM50" s="85"/>
      <c r="FJN50" s="85"/>
      <c r="FJO50" s="85"/>
      <c r="FJP50" s="85"/>
      <c r="FJQ50" s="85"/>
      <c r="FJR50" s="85"/>
      <c r="FJS50" s="85"/>
      <c r="FJT50" s="85"/>
      <c r="FJU50" s="85"/>
      <c r="FJV50" s="85"/>
      <c r="FJW50" s="85"/>
      <c r="FJX50" s="85"/>
      <c r="FJY50" s="85"/>
      <c r="FJZ50" s="85"/>
      <c r="FKA50" s="85"/>
      <c r="FKB50" s="85"/>
      <c r="FKC50" s="85"/>
      <c r="FKD50" s="85"/>
      <c r="FKE50" s="85"/>
      <c r="FKF50" s="85"/>
      <c r="FKG50" s="85"/>
      <c r="FKH50" s="85"/>
      <c r="FKI50" s="85"/>
      <c r="FKJ50" s="85"/>
      <c r="FKK50" s="85"/>
      <c r="FKL50" s="85"/>
      <c r="FKM50" s="85"/>
      <c r="FKN50" s="85"/>
      <c r="FKO50" s="85"/>
      <c r="FKP50" s="85"/>
      <c r="FKQ50" s="85"/>
      <c r="FKR50" s="85"/>
      <c r="FKS50" s="85"/>
      <c r="FKT50" s="85"/>
      <c r="FKU50" s="85"/>
      <c r="FKV50" s="85"/>
      <c r="FKW50" s="85"/>
      <c r="FKX50" s="85"/>
      <c r="FKY50" s="85"/>
      <c r="FKZ50" s="85"/>
      <c r="FLA50" s="85"/>
      <c r="FLB50" s="85"/>
      <c r="FLC50" s="85"/>
      <c r="FLD50" s="85"/>
      <c r="FLE50" s="85"/>
      <c r="FLF50" s="85"/>
      <c r="FLG50" s="85"/>
      <c r="FLH50" s="85"/>
      <c r="FLI50" s="85"/>
      <c r="FLJ50" s="85"/>
      <c r="FLK50" s="85"/>
      <c r="FLL50" s="85"/>
      <c r="FLM50" s="85"/>
      <c r="FLN50" s="85"/>
      <c r="FLO50" s="85"/>
      <c r="FLP50" s="85"/>
      <c r="FLQ50" s="85"/>
      <c r="FLR50" s="85"/>
      <c r="FLS50" s="85"/>
      <c r="FLT50" s="85"/>
      <c r="FLU50" s="85"/>
      <c r="FLV50" s="85"/>
      <c r="FLW50" s="85"/>
      <c r="FLX50" s="85"/>
      <c r="FLY50" s="85"/>
      <c r="FLZ50" s="85"/>
      <c r="FMA50" s="85"/>
      <c r="FMB50" s="85"/>
      <c r="FMC50" s="85"/>
      <c r="FMD50" s="85"/>
      <c r="FME50" s="85"/>
      <c r="FMF50" s="85"/>
      <c r="FMG50" s="85"/>
      <c r="FMH50" s="85"/>
      <c r="FMI50" s="85"/>
      <c r="FMJ50" s="85"/>
      <c r="FMK50" s="85"/>
      <c r="FML50" s="85"/>
      <c r="FMM50" s="85"/>
      <c r="FMN50" s="85"/>
      <c r="FMO50" s="85"/>
      <c r="FMP50" s="85"/>
      <c r="FMQ50" s="85"/>
      <c r="FMR50" s="85"/>
      <c r="FMS50" s="85"/>
      <c r="FMT50" s="85"/>
      <c r="FMU50" s="85"/>
      <c r="FMV50" s="85"/>
      <c r="FMW50" s="85"/>
      <c r="FMX50" s="85"/>
      <c r="FMY50" s="85"/>
      <c r="FMZ50" s="85"/>
      <c r="FNA50" s="85"/>
      <c r="FNB50" s="85"/>
      <c r="FNC50" s="85"/>
      <c r="FND50" s="85"/>
      <c r="FNE50" s="85"/>
      <c r="FNF50" s="85"/>
      <c r="FNG50" s="85"/>
      <c r="FNH50" s="85"/>
      <c r="FNI50" s="85"/>
      <c r="FNJ50" s="85"/>
      <c r="FNK50" s="85"/>
      <c r="FNL50" s="85"/>
      <c r="FNM50" s="85"/>
      <c r="FNN50" s="85"/>
      <c r="FNO50" s="85"/>
      <c r="FNP50" s="85"/>
      <c r="FNQ50" s="85"/>
      <c r="FNR50" s="85"/>
      <c r="FNS50" s="85"/>
      <c r="FNT50" s="85"/>
      <c r="FNU50" s="85"/>
      <c r="FNV50" s="85"/>
      <c r="FNW50" s="85"/>
      <c r="FNX50" s="85"/>
      <c r="FNY50" s="85"/>
      <c r="FNZ50" s="85"/>
      <c r="FOA50" s="85"/>
      <c r="FOB50" s="85"/>
      <c r="FOC50" s="85"/>
      <c r="FOD50" s="85"/>
      <c r="FOE50" s="85"/>
      <c r="FOF50" s="85"/>
      <c r="FOG50" s="85"/>
      <c r="FOH50" s="85"/>
      <c r="FOI50" s="85"/>
      <c r="FOJ50" s="85"/>
      <c r="FOK50" s="85"/>
      <c r="FOL50" s="85"/>
      <c r="FOM50" s="85"/>
      <c r="FON50" s="85"/>
      <c r="FOO50" s="85"/>
      <c r="FOP50" s="85"/>
      <c r="FOQ50" s="85"/>
      <c r="FOR50" s="85"/>
      <c r="FOS50" s="85"/>
      <c r="FOT50" s="85"/>
      <c r="FOU50" s="85"/>
      <c r="FOV50" s="85"/>
      <c r="FOW50" s="85"/>
      <c r="FOX50" s="85"/>
      <c r="FOY50" s="85"/>
      <c r="FOZ50" s="85"/>
      <c r="FPA50" s="85"/>
      <c r="FPB50" s="85"/>
      <c r="FPC50" s="85"/>
      <c r="FPD50" s="85"/>
      <c r="FPE50" s="85"/>
      <c r="FPF50" s="85"/>
      <c r="FPG50" s="85"/>
      <c r="FPH50" s="85"/>
      <c r="FPI50" s="85"/>
      <c r="FPJ50" s="85"/>
      <c r="FPK50" s="85"/>
      <c r="FPL50" s="85"/>
      <c r="FPM50" s="85"/>
      <c r="FPN50" s="85"/>
      <c r="FPO50" s="85"/>
      <c r="FPP50" s="85"/>
      <c r="FPQ50" s="85"/>
      <c r="FPR50" s="85"/>
      <c r="FPS50" s="85"/>
      <c r="FPT50" s="85"/>
      <c r="FPU50" s="85"/>
      <c r="FPV50" s="85"/>
      <c r="FPW50" s="85"/>
      <c r="FPX50" s="85"/>
      <c r="FPY50" s="85"/>
      <c r="FPZ50" s="85"/>
      <c r="FQA50" s="85"/>
      <c r="FQB50" s="85"/>
      <c r="FQC50" s="85"/>
      <c r="FQD50" s="85"/>
      <c r="FQE50" s="85"/>
      <c r="FQF50" s="85"/>
      <c r="FQG50" s="85"/>
      <c r="FQH50" s="85"/>
      <c r="FQI50" s="85"/>
      <c r="FQJ50" s="85"/>
      <c r="FQK50" s="85"/>
      <c r="FQL50" s="85"/>
      <c r="FQM50" s="85"/>
      <c r="FQN50" s="85"/>
      <c r="FQO50" s="85"/>
      <c r="FQP50" s="85"/>
      <c r="FQQ50" s="85"/>
      <c r="FQR50" s="85"/>
      <c r="FQS50" s="85"/>
      <c r="FQT50" s="85"/>
      <c r="FQU50" s="85"/>
      <c r="FQV50" s="85"/>
      <c r="FQW50" s="85"/>
      <c r="FQX50" s="85"/>
      <c r="FQY50" s="85"/>
      <c r="FQZ50" s="85"/>
      <c r="FRA50" s="85"/>
      <c r="FRB50" s="85"/>
      <c r="FRC50" s="85"/>
      <c r="FRD50" s="85"/>
      <c r="FRE50" s="85"/>
      <c r="FRF50" s="85"/>
      <c r="FRG50" s="85"/>
      <c r="FRH50" s="85"/>
      <c r="FRI50" s="85"/>
      <c r="FRJ50" s="85"/>
      <c r="FRK50" s="85"/>
      <c r="FRL50" s="85"/>
      <c r="FRM50" s="85"/>
      <c r="FRN50" s="85"/>
      <c r="FRO50" s="85"/>
      <c r="FRP50" s="85"/>
      <c r="FRQ50" s="85"/>
      <c r="FRR50" s="85"/>
      <c r="FRS50" s="85"/>
      <c r="FRT50" s="85"/>
      <c r="FRU50" s="85"/>
      <c r="FRV50" s="85"/>
      <c r="FRW50" s="85"/>
      <c r="FRX50" s="85"/>
      <c r="FRY50" s="85"/>
      <c r="FRZ50" s="85"/>
      <c r="FSA50" s="85"/>
      <c r="FSB50" s="85"/>
      <c r="FSC50" s="85"/>
      <c r="FSD50" s="85"/>
      <c r="FSE50" s="85"/>
      <c r="FSF50" s="85"/>
      <c r="FSG50" s="85"/>
      <c r="FSH50" s="85"/>
      <c r="FSI50" s="85"/>
      <c r="FSJ50" s="85"/>
      <c r="FSK50" s="85"/>
      <c r="FSL50" s="85"/>
      <c r="FSM50" s="85"/>
      <c r="FSN50" s="85"/>
      <c r="FSO50" s="85"/>
      <c r="FSP50" s="85"/>
      <c r="FSQ50" s="85"/>
      <c r="FSR50" s="85"/>
      <c r="FSS50" s="85"/>
      <c r="FST50" s="85"/>
      <c r="FSU50" s="85"/>
      <c r="FSV50" s="85"/>
      <c r="FSW50" s="85"/>
      <c r="FSX50" s="85"/>
      <c r="FSY50" s="85"/>
      <c r="FSZ50" s="85"/>
      <c r="FTA50" s="85"/>
      <c r="FTB50" s="85"/>
      <c r="FTC50" s="85"/>
      <c r="FTD50" s="85"/>
      <c r="FTE50" s="85"/>
      <c r="FTF50" s="85"/>
      <c r="FTG50" s="85"/>
      <c r="FTH50" s="85"/>
      <c r="FTI50" s="85"/>
      <c r="FTJ50" s="85"/>
      <c r="FTK50" s="85"/>
      <c r="FTL50" s="85"/>
      <c r="FTM50" s="85"/>
      <c r="FTN50" s="85"/>
      <c r="FTO50" s="85"/>
      <c r="FTP50" s="85"/>
      <c r="FTQ50" s="85"/>
      <c r="FTR50" s="85"/>
      <c r="FTS50" s="85"/>
      <c r="FTT50" s="85"/>
      <c r="FTU50" s="85"/>
      <c r="FTV50" s="85"/>
      <c r="FTW50" s="85"/>
      <c r="FTX50" s="85"/>
      <c r="FTY50" s="85"/>
      <c r="FTZ50" s="85"/>
      <c r="FUA50" s="85"/>
      <c r="FUB50" s="85"/>
      <c r="FUC50" s="85"/>
      <c r="FUD50" s="85"/>
      <c r="FUE50" s="85"/>
      <c r="FUF50" s="85"/>
      <c r="FUG50" s="85"/>
      <c r="FUH50" s="85"/>
      <c r="FUI50" s="85"/>
      <c r="FUJ50" s="85"/>
      <c r="FUK50" s="85"/>
      <c r="FUL50" s="85"/>
      <c r="FUM50" s="85"/>
      <c r="FUN50" s="85"/>
      <c r="FUO50" s="85"/>
      <c r="FUP50" s="85"/>
      <c r="FUQ50" s="85"/>
      <c r="FUR50" s="85"/>
      <c r="FUS50" s="85"/>
      <c r="FUT50" s="85"/>
      <c r="FUU50" s="85"/>
      <c r="FUV50" s="85"/>
      <c r="FUW50" s="85"/>
      <c r="FUX50" s="85"/>
      <c r="FUY50" s="85"/>
      <c r="FUZ50" s="85"/>
      <c r="FVA50" s="85"/>
      <c r="FVB50" s="85"/>
      <c r="FVC50" s="85"/>
      <c r="FVD50" s="85"/>
      <c r="FVE50" s="85"/>
      <c r="FVF50" s="85"/>
      <c r="FVG50" s="85"/>
      <c r="FVH50" s="85"/>
      <c r="FVI50" s="85"/>
      <c r="FVJ50" s="85"/>
      <c r="FVK50" s="85"/>
      <c r="FVL50" s="85"/>
      <c r="FVM50" s="85"/>
      <c r="FVN50" s="85"/>
      <c r="FVO50" s="85"/>
      <c r="FVP50" s="85"/>
      <c r="FVQ50" s="85"/>
      <c r="FVR50" s="85"/>
      <c r="FVS50" s="85"/>
      <c r="FVT50" s="85"/>
      <c r="FVU50" s="85"/>
      <c r="FVV50" s="85"/>
      <c r="FVW50" s="85"/>
      <c r="FVX50" s="85"/>
      <c r="FVY50" s="85"/>
      <c r="FVZ50" s="85"/>
      <c r="FWA50" s="85"/>
      <c r="FWB50" s="85"/>
      <c r="FWC50" s="85"/>
      <c r="FWD50" s="85"/>
      <c r="FWE50" s="85"/>
      <c r="FWF50" s="85"/>
      <c r="FWG50" s="85"/>
      <c r="FWH50" s="85"/>
      <c r="FWI50" s="85"/>
      <c r="FWJ50" s="85"/>
      <c r="FWK50" s="85"/>
      <c r="FWL50" s="85"/>
      <c r="FWM50" s="85"/>
      <c r="FWN50" s="85"/>
      <c r="FWO50" s="85"/>
      <c r="FWP50" s="85"/>
      <c r="FWQ50" s="85"/>
      <c r="FWR50" s="85"/>
      <c r="FWS50" s="85"/>
      <c r="FWT50" s="85"/>
      <c r="FWU50" s="85"/>
      <c r="FWV50" s="85"/>
      <c r="FWW50" s="85"/>
      <c r="FWX50" s="85"/>
      <c r="FWY50" s="85"/>
      <c r="FWZ50" s="85"/>
      <c r="FXA50" s="85"/>
      <c r="FXB50" s="85"/>
      <c r="FXC50" s="85"/>
      <c r="FXD50" s="85"/>
      <c r="FXE50" s="85"/>
      <c r="FXF50" s="85"/>
      <c r="FXG50" s="85"/>
      <c r="FXH50" s="85"/>
      <c r="FXI50" s="85"/>
      <c r="FXJ50" s="85"/>
      <c r="FXK50" s="85"/>
      <c r="FXL50" s="85"/>
      <c r="FXM50" s="85"/>
      <c r="FXN50" s="85"/>
      <c r="FXO50" s="85"/>
      <c r="FXP50" s="85"/>
      <c r="FXQ50" s="85"/>
      <c r="FXR50" s="85"/>
      <c r="FXS50" s="85"/>
      <c r="FXT50" s="85"/>
      <c r="FXU50" s="85"/>
      <c r="FXV50" s="85"/>
      <c r="FXW50" s="85"/>
      <c r="FXX50" s="85"/>
      <c r="FXY50" s="85"/>
      <c r="FXZ50" s="85"/>
      <c r="FYA50" s="85"/>
      <c r="FYB50" s="85"/>
      <c r="FYC50" s="85"/>
      <c r="FYD50" s="85"/>
      <c r="FYE50" s="85"/>
      <c r="FYF50" s="85"/>
      <c r="FYG50" s="85"/>
      <c r="FYH50" s="85"/>
      <c r="FYI50" s="85"/>
      <c r="FYJ50" s="85"/>
      <c r="FYK50" s="85"/>
      <c r="FYL50" s="85"/>
      <c r="FYM50" s="85"/>
      <c r="FYN50" s="85"/>
      <c r="FYO50" s="85"/>
      <c r="FYP50" s="85"/>
      <c r="FYQ50" s="85"/>
      <c r="FYR50" s="85"/>
      <c r="FYS50" s="85"/>
      <c r="FYT50" s="85"/>
      <c r="FYU50" s="85"/>
      <c r="FYV50" s="85"/>
      <c r="FYW50" s="85"/>
      <c r="FYX50" s="85"/>
      <c r="FYY50" s="85"/>
      <c r="FYZ50" s="85"/>
      <c r="FZA50" s="85"/>
      <c r="FZB50" s="85"/>
      <c r="FZC50" s="85"/>
      <c r="FZD50" s="85"/>
      <c r="FZE50" s="85"/>
      <c r="FZF50" s="85"/>
      <c r="FZG50" s="85"/>
      <c r="FZH50" s="85"/>
      <c r="FZI50" s="85"/>
      <c r="FZJ50" s="85"/>
      <c r="FZK50" s="85"/>
      <c r="FZL50" s="85"/>
      <c r="FZM50" s="85"/>
      <c r="FZN50" s="85"/>
      <c r="FZO50" s="85"/>
      <c r="FZP50" s="85"/>
      <c r="FZQ50" s="85"/>
      <c r="FZR50" s="85"/>
      <c r="FZS50" s="85"/>
      <c r="FZT50" s="85"/>
      <c r="FZU50" s="85"/>
      <c r="FZV50" s="85"/>
      <c r="FZW50" s="85"/>
      <c r="FZX50" s="85"/>
      <c r="FZY50" s="85"/>
      <c r="FZZ50" s="85"/>
      <c r="GAA50" s="85"/>
      <c r="GAB50" s="85"/>
      <c r="GAC50" s="85"/>
      <c r="GAD50" s="85"/>
      <c r="GAE50" s="85"/>
      <c r="GAF50" s="85"/>
      <c r="GAG50" s="85"/>
      <c r="GAH50" s="85"/>
      <c r="GAI50" s="85"/>
      <c r="GAJ50" s="85"/>
      <c r="GAK50" s="85"/>
      <c r="GAL50" s="85"/>
      <c r="GAM50" s="85"/>
      <c r="GAN50" s="85"/>
      <c r="GAO50" s="85"/>
      <c r="GAP50" s="85"/>
      <c r="GAQ50" s="85"/>
      <c r="GAR50" s="85"/>
      <c r="GAS50" s="85"/>
      <c r="GAT50" s="85"/>
      <c r="GAU50" s="85"/>
      <c r="GAV50" s="85"/>
      <c r="GAW50" s="85"/>
      <c r="GAX50" s="85"/>
      <c r="GAY50" s="85"/>
      <c r="GAZ50" s="85"/>
      <c r="GBA50" s="85"/>
      <c r="GBB50" s="85"/>
      <c r="GBC50" s="85"/>
      <c r="GBD50" s="85"/>
      <c r="GBE50" s="85"/>
      <c r="GBF50" s="85"/>
      <c r="GBG50" s="85"/>
      <c r="GBH50" s="85"/>
      <c r="GBI50" s="85"/>
      <c r="GBJ50" s="85"/>
      <c r="GBK50" s="85"/>
      <c r="GBL50" s="85"/>
      <c r="GBM50" s="85"/>
      <c r="GBN50" s="85"/>
      <c r="GBO50" s="85"/>
      <c r="GBP50" s="85"/>
      <c r="GBQ50" s="85"/>
      <c r="GBR50" s="85"/>
      <c r="GBS50" s="85"/>
      <c r="GBT50" s="85"/>
      <c r="GBU50" s="85"/>
      <c r="GBV50" s="85"/>
      <c r="GBW50" s="85"/>
      <c r="GBX50" s="85"/>
      <c r="GBY50" s="85"/>
      <c r="GBZ50" s="85"/>
      <c r="GCA50" s="85"/>
      <c r="GCB50" s="85"/>
      <c r="GCC50" s="85"/>
      <c r="GCD50" s="85"/>
      <c r="GCE50" s="85"/>
      <c r="GCF50" s="85"/>
      <c r="GCG50" s="85"/>
      <c r="GCH50" s="85"/>
      <c r="GCI50" s="85"/>
      <c r="GCJ50" s="85"/>
      <c r="GCK50" s="85"/>
      <c r="GCL50" s="85"/>
      <c r="GCM50" s="85"/>
      <c r="GCN50" s="85"/>
      <c r="GCO50" s="85"/>
      <c r="GCP50" s="85"/>
      <c r="GCQ50" s="85"/>
      <c r="GCR50" s="85"/>
      <c r="GCS50" s="85"/>
      <c r="GCT50" s="85"/>
      <c r="GCU50" s="85"/>
      <c r="GCV50" s="85"/>
      <c r="GCW50" s="85"/>
      <c r="GCX50" s="85"/>
      <c r="GCY50" s="85"/>
      <c r="GCZ50" s="85"/>
      <c r="GDA50" s="85"/>
      <c r="GDB50" s="85"/>
      <c r="GDC50" s="85"/>
      <c r="GDD50" s="85"/>
      <c r="GDE50" s="85"/>
      <c r="GDF50" s="85"/>
      <c r="GDG50" s="85"/>
      <c r="GDH50" s="85"/>
      <c r="GDI50" s="85"/>
      <c r="GDJ50" s="85"/>
      <c r="GDK50" s="85"/>
      <c r="GDL50" s="85"/>
      <c r="GDM50" s="85"/>
      <c r="GDN50" s="85"/>
      <c r="GDO50" s="85"/>
      <c r="GDP50" s="85"/>
      <c r="GDQ50" s="85"/>
      <c r="GDR50" s="85"/>
      <c r="GDS50" s="85"/>
      <c r="GDT50" s="85"/>
      <c r="GDU50" s="85"/>
      <c r="GDV50" s="85"/>
      <c r="GDW50" s="85"/>
      <c r="GDX50" s="85"/>
      <c r="GDY50" s="85"/>
      <c r="GDZ50" s="85"/>
      <c r="GEA50" s="85"/>
      <c r="GEB50" s="85"/>
      <c r="GEC50" s="85"/>
      <c r="GED50" s="85"/>
      <c r="GEE50" s="85"/>
      <c r="GEF50" s="85"/>
      <c r="GEG50" s="85"/>
      <c r="GEH50" s="85"/>
      <c r="GEI50" s="85"/>
      <c r="GEJ50" s="85"/>
      <c r="GEK50" s="85"/>
      <c r="GEL50" s="85"/>
      <c r="GEM50" s="85"/>
      <c r="GEN50" s="85"/>
      <c r="GEO50" s="85"/>
      <c r="GEP50" s="85"/>
      <c r="GEQ50" s="85"/>
      <c r="GER50" s="85"/>
      <c r="GES50" s="85"/>
      <c r="GET50" s="85"/>
      <c r="GEU50" s="85"/>
      <c r="GEV50" s="85"/>
      <c r="GEW50" s="85"/>
      <c r="GEX50" s="85"/>
      <c r="GEY50" s="85"/>
      <c r="GEZ50" s="85"/>
      <c r="GFA50" s="85"/>
      <c r="GFB50" s="85"/>
      <c r="GFC50" s="85"/>
      <c r="GFD50" s="85"/>
      <c r="GFE50" s="85"/>
      <c r="GFF50" s="85"/>
      <c r="GFG50" s="85"/>
      <c r="GFH50" s="85"/>
      <c r="GFI50" s="85"/>
      <c r="GFJ50" s="85"/>
      <c r="GFK50" s="85"/>
      <c r="GFL50" s="85"/>
      <c r="GFM50" s="85"/>
      <c r="GFN50" s="85"/>
      <c r="GFO50" s="85"/>
      <c r="GFP50" s="85"/>
      <c r="GFQ50" s="85"/>
      <c r="GFR50" s="85"/>
      <c r="GFS50" s="85"/>
      <c r="GFT50" s="85"/>
      <c r="GFU50" s="85"/>
      <c r="GFV50" s="85"/>
      <c r="GFW50" s="85"/>
      <c r="GFX50" s="85"/>
      <c r="GFY50" s="85"/>
      <c r="GFZ50" s="85"/>
      <c r="GGA50" s="85"/>
      <c r="GGB50" s="85"/>
      <c r="GGC50" s="85"/>
      <c r="GGD50" s="85"/>
      <c r="GGE50" s="85"/>
      <c r="GGF50" s="85"/>
      <c r="GGG50" s="85"/>
      <c r="GGH50" s="85"/>
      <c r="GGI50" s="85"/>
      <c r="GGJ50" s="85"/>
      <c r="GGK50" s="85"/>
      <c r="GGL50" s="85"/>
      <c r="GGM50" s="85"/>
      <c r="GGN50" s="85"/>
      <c r="GGO50" s="85"/>
      <c r="GGP50" s="85"/>
      <c r="GGQ50" s="85"/>
      <c r="GGR50" s="85"/>
      <c r="GGS50" s="85"/>
      <c r="GGT50" s="85"/>
      <c r="GGU50" s="85"/>
      <c r="GGV50" s="85"/>
      <c r="GGW50" s="85"/>
      <c r="GGX50" s="85"/>
      <c r="GGY50" s="85"/>
      <c r="GGZ50" s="85"/>
      <c r="GHA50" s="85"/>
      <c r="GHB50" s="85"/>
      <c r="GHC50" s="85"/>
      <c r="GHD50" s="85"/>
      <c r="GHE50" s="85"/>
      <c r="GHF50" s="85"/>
      <c r="GHG50" s="85"/>
      <c r="GHH50" s="85"/>
      <c r="GHI50" s="85"/>
      <c r="GHJ50" s="85"/>
      <c r="GHK50" s="85"/>
      <c r="GHL50" s="85"/>
      <c r="GHM50" s="85"/>
      <c r="GHN50" s="85"/>
      <c r="GHO50" s="85"/>
      <c r="GHP50" s="85"/>
      <c r="GHQ50" s="85"/>
      <c r="GHR50" s="85"/>
      <c r="GHS50" s="85"/>
      <c r="GHT50" s="85"/>
      <c r="GHU50" s="85"/>
      <c r="GHV50" s="85"/>
      <c r="GHW50" s="85"/>
      <c r="GHX50" s="85"/>
      <c r="GHY50" s="85"/>
      <c r="GHZ50" s="85"/>
      <c r="GIA50" s="85"/>
      <c r="GIB50" s="85"/>
      <c r="GIC50" s="85"/>
      <c r="GID50" s="85"/>
      <c r="GIE50" s="85"/>
      <c r="GIF50" s="85"/>
      <c r="GIG50" s="85"/>
      <c r="GIH50" s="85"/>
      <c r="GII50" s="85"/>
      <c r="GIJ50" s="85"/>
      <c r="GIK50" s="85"/>
      <c r="GIL50" s="85"/>
      <c r="GIM50" s="85"/>
      <c r="GIN50" s="85"/>
      <c r="GIO50" s="85"/>
      <c r="GIP50" s="85"/>
      <c r="GIQ50" s="85"/>
      <c r="GIR50" s="85"/>
      <c r="GIS50" s="85"/>
      <c r="GIT50" s="85"/>
      <c r="GIU50" s="85"/>
      <c r="GIV50" s="85"/>
      <c r="GIW50" s="85"/>
      <c r="GIX50" s="85"/>
      <c r="GIY50" s="85"/>
      <c r="GIZ50" s="85"/>
      <c r="GJA50" s="85"/>
      <c r="GJB50" s="85"/>
      <c r="GJC50" s="85"/>
      <c r="GJD50" s="85"/>
      <c r="GJE50" s="85"/>
      <c r="GJF50" s="85"/>
      <c r="GJG50" s="85"/>
      <c r="GJH50" s="85"/>
      <c r="GJI50" s="85"/>
      <c r="GJJ50" s="85"/>
      <c r="GJK50" s="85"/>
      <c r="GJL50" s="85"/>
      <c r="GJM50" s="85"/>
      <c r="GJN50" s="85"/>
      <c r="GJO50" s="85"/>
      <c r="GJP50" s="85"/>
      <c r="GJQ50" s="85"/>
      <c r="GJR50" s="85"/>
      <c r="GJS50" s="85"/>
      <c r="GJT50" s="85"/>
      <c r="GJU50" s="85"/>
      <c r="GJV50" s="85"/>
      <c r="GJW50" s="85"/>
      <c r="GJX50" s="85"/>
      <c r="GJY50" s="85"/>
      <c r="GJZ50" s="85"/>
      <c r="GKA50" s="85"/>
      <c r="GKB50" s="85"/>
      <c r="GKC50" s="85"/>
      <c r="GKD50" s="85"/>
      <c r="GKE50" s="85"/>
      <c r="GKF50" s="85"/>
      <c r="GKG50" s="85"/>
      <c r="GKH50" s="85"/>
      <c r="GKI50" s="85"/>
      <c r="GKJ50" s="85"/>
      <c r="GKK50" s="85"/>
      <c r="GKL50" s="85"/>
      <c r="GKM50" s="85"/>
      <c r="GKN50" s="85"/>
      <c r="GKO50" s="85"/>
      <c r="GKP50" s="85"/>
      <c r="GKQ50" s="85"/>
      <c r="GKR50" s="85"/>
      <c r="GKS50" s="85"/>
      <c r="GKT50" s="85"/>
      <c r="GKU50" s="85"/>
      <c r="GKV50" s="85"/>
      <c r="GKW50" s="85"/>
      <c r="GKX50" s="85"/>
      <c r="GKY50" s="85"/>
      <c r="GKZ50" s="85"/>
      <c r="GLA50" s="85"/>
      <c r="GLB50" s="85"/>
      <c r="GLC50" s="85"/>
      <c r="GLD50" s="85"/>
      <c r="GLE50" s="85"/>
      <c r="GLF50" s="85"/>
      <c r="GLG50" s="85"/>
      <c r="GLH50" s="85"/>
      <c r="GLI50" s="85"/>
      <c r="GLJ50" s="85"/>
      <c r="GLK50" s="85"/>
      <c r="GLL50" s="85"/>
      <c r="GLM50" s="85"/>
      <c r="GLN50" s="85"/>
      <c r="GLO50" s="85"/>
      <c r="GLP50" s="85"/>
      <c r="GLQ50" s="85"/>
      <c r="GLR50" s="85"/>
      <c r="GLS50" s="85"/>
      <c r="GLT50" s="85"/>
      <c r="GLU50" s="85"/>
      <c r="GLV50" s="85"/>
      <c r="GLW50" s="85"/>
      <c r="GLX50" s="85"/>
      <c r="GLY50" s="85"/>
      <c r="GLZ50" s="85"/>
      <c r="GMA50" s="85"/>
      <c r="GMB50" s="85"/>
      <c r="GMC50" s="85"/>
      <c r="GMD50" s="85"/>
      <c r="GME50" s="85"/>
      <c r="GMF50" s="85"/>
      <c r="GMG50" s="85"/>
      <c r="GMH50" s="85"/>
      <c r="GMI50" s="85"/>
      <c r="GMJ50" s="85"/>
      <c r="GMK50" s="85"/>
      <c r="GML50" s="85"/>
      <c r="GMM50" s="85"/>
      <c r="GMN50" s="85"/>
      <c r="GMO50" s="85"/>
      <c r="GMP50" s="85"/>
      <c r="GMQ50" s="85"/>
      <c r="GMR50" s="85"/>
      <c r="GMS50" s="85"/>
      <c r="GMT50" s="85"/>
      <c r="GMU50" s="85"/>
      <c r="GMV50" s="85"/>
      <c r="GMW50" s="85"/>
      <c r="GMX50" s="85"/>
      <c r="GMY50" s="85"/>
      <c r="GMZ50" s="85"/>
      <c r="GNA50" s="85"/>
      <c r="GNB50" s="85"/>
      <c r="GNC50" s="85"/>
      <c r="GND50" s="85"/>
      <c r="GNE50" s="85"/>
      <c r="GNF50" s="85"/>
      <c r="GNG50" s="85"/>
      <c r="GNH50" s="85"/>
      <c r="GNI50" s="85"/>
      <c r="GNJ50" s="85"/>
      <c r="GNK50" s="85"/>
      <c r="GNL50" s="85"/>
      <c r="GNM50" s="85"/>
      <c r="GNN50" s="85"/>
      <c r="GNO50" s="85"/>
      <c r="GNP50" s="85"/>
      <c r="GNQ50" s="85"/>
      <c r="GNR50" s="85"/>
      <c r="GNS50" s="85"/>
      <c r="GNT50" s="85"/>
      <c r="GNU50" s="85"/>
      <c r="GNV50" s="85"/>
      <c r="GNW50" s="85"/>
      <c r="GNX50" s="85"/>
      <c r="GNY50" s="85"/>
      <c r="GNZ50" s="85"/>
      <c r="GOA50" s="85"/>
      <c r="GOB50" s="85"/>
      <c r="GOC50" s="85"/>
      <c r="GOD50" s="85"/>
      <c r="GOE50" s="85"/>
      <c r="GOF50" s="85"/>
      <c r="GOG50" s="85"/>
      <c r="GOH50" s="85"/>
      <c r="GOI50" s="85"/>
      <c r="GOJ50" s="85"/>
      <c r="GOK50" s="85"/>
      <c r="GOL50" s="85"/>
      <c r="GOM50" s="85"/>
      <c r="GON50" s="85"/>
      <c r="GOO50" s="85"/>
      <c r="GOP50" s="85"/>
      <c r="GOQ50" s="85"/>
      <c r="GOR50" s="85"/>
      <c r="GOS50" s="85"/>
      <c r="GOT50" s="85"/>
      <c r="GOU50" s="85"/>
      <c r="GOV50" s="85"/>
      <c r="GOW50" s="85"/>
      <c r="GOX50" s="85"/>
      <c r="GOY50" s="85"/>
      <c r="GOZ50" s="85"/>
      <c r="GPA50" s="85"/>
      <c r="GPB50" s="85"/>
      <c r="GPC50" s="85"/>
      <c r="GPD50" s="85"/>
      <c r="GPE50" s="85"/>
      <c r="GPF50" s="85"/>
      <c r="GPG50" s="85"/>
      <c r="GPH50" s="85"/>
      <c r="GPI50" s="85"/>
      <c r="GPJ50" s="85"/>
      <c r="GPK50" s="85"/>
      <c r="GPL50" s="85"/>
      <c r="GPM50" s="85"/>
      <c r="GPN50" s="85"/>
      <c r="GPO50" s="85"/>
      <c r="GPP50" s="85"/>
      <c r="GPQ50" s="85"/>
      <c r="GPR50" s="85"/>
      <c r="GPS50" s="85"/>
      <c r="GPT50" s="85"/>
      <c r="GPU50" s="85"/>
      <c r="GPV50" s="85"/>
      <c r="GPW50" s="85"/>
      <c r="GPX50" s="85"/>
      <c r="GPY50" s="85"/>
      <c r="GPZ50" s="85"/>
      <c r="GQA50" s="85"/>
      <c r="GQB50" s="85"/>
      <c r="GQC50" s="85"/>
      <c r="GQD50" s="85"/>
      <c r="GQE50" s="85"/>
      <c r="GQF50" s="85"/>
      <c r="GQG50" s="85"/>
      <c r="GQH50" s="85"/>
      <c r="GQI50" s="85"/>
      <c r="GQJ50" s="85"/>
      <c r="GQK50" s="85"/>
      <c r="GQL50" s="85"/>
      <c r="GQM50" s="85"/>
      <c r="GQN50" s="85"/>
      <c r="GQO50" s="85"/>
      <c r="GQP50" s="85"/>
      <c r="GQQ50" s="85"/>
      <c r="GQR50" s="85"/>
      <c r="GQS50" s="85"/>
      <c r="GQT50" s="85"/>
      <c r="GQU50" s="85"/>
      <c r="GQV50" s="85"/>
      <c r="GQW50" s="85"/>
      <c r="GQX50" s="85"/>
      <c r="GQY50" s="85"/>
      <c r="GQZ50" s="85"/>
      <c r="GRA50" s="85"/>
      <c r="GRB50" s="85"/>
      <c r="GRC50" s="85"/>
      <c r="GRD50" s="85"/>
      <c r="GRE50" s="85"/>
      <c r="GRF50" s="85"/>
      <c r="GRG50" s="85"/>
      <c r="GRH50" s="85"/>
      <c r="GRI50" s="85"/>
      <c r="GRJ50" s="85"/>
      <c r="GRK50" s="85"/>
      <c r="GRL50" s="85"/>
      <c r="GRM50" s="85"/>
      <c r="GRN50" s="85"/>
      <c r="GRO50" s="85"/>
      <c r="GRP50" s="85"/>
      <c r="GRQ50" s="85"/>
      <c r="GRR50" s="85"/>
      <c r="GRS50" s="85"/>
      <c r="GRT50" s="85"/>
      <c r="GRU50" s="85"/>
      <c r="GRV50" s="85"/>
      <c r="GRW50" s="85"/>
      <c r="GRX50" s="85"/>
      <c r="GRY50" s="85"/>
      <c r="GRZ50" s="85"/>
      <c r="GSA50" s="85"/>
      <c r="GSB50" s="85"/>
      <c r="GSC50" s="85"/>
      <c r="GSD50" s="85"/>
      <c r="GSE50" s="85"/>
      <c r="GSF50" s="85"/>
      <c r="GSG50" s="85"/>
      <c r="GSH50" s="85"/>
      <c r="GSI50" s="85"/>
      <c r="GSJ50" s="85"/>
      <c r="GSK50" s="85"/>
      <c r="GSL50" s="85"/>
      <c r="GSM50" s="85"/>
      <c r="GSN50" s="85"/>
      <c r="GSO50" s="85"/>
      <c r="GSP50" s="85"/>
      <c r="GSQ50" s="85"/>
      <c r="GSR50" s="85"/>
      <c r="GSS50" s="85"/>
      <c r="GST50" s="85"/>
      <c r="GSU50" s="85"/>
      <c r="GSV50" s="85"/>
      <c r="GSW50" s="85"/>
      <c r="GSX50" s="85"/>
      <c r="GSY50" s="85"/>
      <c r="GSZ50" s="85"/>
      <c r="GTA50" s="85"/>
      <c r="GTB50" s="85"/>
      <c r="GTC50" s="85"/>
      <c r="GTD50" s="85"/>
      <c r="GTE50" s="85"/>
      <c r="GTF50" s="85"/>
      <c r="GTG50" s="85"/>
      <c r="GTH50" s="85"/>
      <c r="GTI50" s="85"/>
      <c r="GTJ50" s="85"/>
      <c r="GTK50" s="85"/>
      <c r="GTL50" s="85"/>
      <c r="GTM50" s="85"/>
      <c r="GTN50" s="85"/>
      <c r="GTO50" s="85"/>
      <c r="GTP50" s="85"/>
      <c r="GTQ50" s="85"/>
      <c r="GTR50" s="85"/>
      <c r="GTS50" s="85"/>
      <c r="GTT50" s="85"/>
      <c r="GTU50" s="85"/>
      <c r="GTV50" s="85"/>
      <c r="GTW50" s="85"/>
      <c r="GTX50" s="85"/>
      <c r="GTY50" s="85"/>
      <c r="GTZ50" s="85"/>
      <c r="GUA50" s="85"/>
      <c r="GUB50" s="85"/>
      <c r="GUC50" s="85"/>
      <c r="GUD50" s="85"/>
      <c r="GUE50" s="85"/>
      <c r="GUF50" s="85"/>
      <c r="GUG50" s="85"/>
      <c r="GUH50" s="85"/>
      <c r="GUI50" s="85"/>
      <c r="GUJ50" s="85"/>
      <c r="GUK50" s="85"/>
      <c r="GUL50" s="85"/>
      <c r="GUM50" s="85"/>
      <c r="GUN50" s="85"/>
      <c r="GUO50" s="85"/>
      <c r="GUP50" s="85"/>
      <c r="GUQ50" s="85"/>
      <c r="GUR50" s="85"/>
      <c r="GUS50" s="85"/>
      <c r="GUT50" s="85"/>
      <c r="GUU50" s="85"/>
      <c r="GUV50" s="85"/>
      <c r="GUW50" s="85"/>
      <c r="GUX50" s="85"/>
      <c r="GUY50" s="85"/>
      <c r="GUZ50" s="85"/>
      <c r="GVA50" s="85"/>
      <c r="GVB50" s="85"/>
      <c r="GVC50" s="85"/>
      <c r="GVD50" s="85"/>
      <c r="GVE50" s="85"/>
      <c r="GVF50" s="85"/>
      <c r="GVG50" s="85"/>
      <c r="GVH50" s="85"/>
      <c r="GVI50" s="85"/>
      <c r="GVJ50" s="85"/>
      <c r="GVK50" s="85"/>
      <c r="GVL50" s="85"/>
      <c r="GVM50" s="85"/>
      <c r="GVN50" s="85"/>
      <c r="GVO50" s="85"/>
      <c r="GVP50" s="85"/>
      <c r="GVQ50" s="85"/>
      <c r="GVR50" s="85"/>
      <c r="GVS50" s="85"/>
      <c r="GVT50" s="85"/>
      <c r="GVU50" s="85"/>
      <c r="GVV50" s="85"/>
      <c r="GVW50" s="85"/>
      <c r="GVX50" s="85"/>
      <c r="GVY50" s="85"/>
      <c r="GVZ50" s="85"/>
      <c r="GWA50" s="85"/>
      <c r="GWB50" s="85"/>
      <c r="GWC50" s="85"/>
      <c r="GWD50" s="85"/>
      <c r="GWE50" s="85"/>
      <c r="GWF50" s="85"/>
      <c r="GWG50" s="85"/>
      <c r="GWH50" s="85"/>
      <c r="GWI50" s="85"/>
      <c r="GWJ50" s="85"/>
      <c r="GWK50" s="85"/>
      <c r="GWL50" s="85"/>
      <c r="GWM50" s="85"/>
      <c r="GWN50" s="85"/>
      <c r="GWO50" s="85"/>
      <c r="GWP50" s="85"/>
      <c r="GWQ50" s="85"/>
      <c r="GWR50" s="85"/>
      <c r="GWS50" s="85"/>
      <c r="GWT50" s="85"/>
      <c r="GWU50" s="85"/>
      <c r="GWV50" s="85"/>
      <c r="GWW50" s="85"/>
      <c r="GWX50" s="85"/>
      <c r="GWY50" s="85"/>
      <c r="GWZ50" s="85"/>
      <c r="GXA50" s="85"/>
      <c r="GXB50" s="85"/>
      <c r="GXC50" s="85"/>
      <c r="GXD50" s="85"/>
      <c r="GXE50" s="85"/>
      <c r="GXF50" s="85"/>
      <c r="GXG50" s="85"/>
      <c r="GXH50" s="85"/>
      <c r="GXI50" s="85"/>
      <c r="GXJ50" s="85"/>
      <c r="GXK50" s="85"/>
      <c r="GXL50" s="85"/>
      <c r="GXM50" s="85"/>
      <c r="GXN50" s="85"/>
      <c r="GXO50" s="85"/>
      <c r="GXP50" s="85"/>
      <c r="GXQ50" s="85"/>
      <c r="GXR50" s="85"/>
      <c r="GXS50" s="85"/>
      <c r="GXT50" s="85"/>
      <c r="GXU50" s="85"/>
      <c r="GXV50" s="85"/>
      <c r="GXW50" s="85"/>
      <c r="GXX50" s="85"/>
      <c r="GXY50" s="85"/>
      <c r="GXZ50" s="85"/>
      <c r="GYA50" s="85"/>
      <c r="GYB50" s="85"/>
      <c r="GYC50" s="85"/>
      <c r="GYD50" s="85"/>
      <c r="GYE50" s="85"/>
      <c r="GYF50" s="85"/>
      <c r="GYG50" s="85"/>
      <c r="GYH50" s="85"/>
      <c r="GYI50" s="85"/>
      <c r="GYJ50" s="85"/>
      <c r="GYK50" s="85"/>
      <c r="GYL50" s="85"/>
      <c r="GYM50" s="85"/>
      <c r="GYN50" s="85"/>
      <c r="GYO50" s="85"/>
      <c r="GYP50" s="85"/>
      <c r="GYQ50" s="85"/>
      <c r="GYR50" s="85"/>
      <c r="GYS50" s="85"/>
      <c r="GYT50" s="85"/>
      <c r="GYU50" s="85"/>
      <c r="GYV50" s="85"/>
      <c r="GYW50" s="85"/>
      <c r="GYX50" s="85"/>
      <c r="GYY50" s="85"/>
      <c r="GYZ50" s="85"/>
      <c r="GZA50" s="85"/>
      <c r="GZB50" s="85"/>
      <c r="GZC50" s="85"/>
      <c r="GZD50" s="85"/>
      <c r="GZE50" s="85"/>
      <c r="GZF50" s="85"/>
      <c r="GZG50" s="85"/>
      <c r="GZH50" s="85"/>
      <c r="GZI50" s="85"/>
      <c r="GZJ50" s="85"/>
      <c r="GZK50" s="85"/>
      <c r="GZL50" s="85"/>
      <c r="GZM50" s="85"/>
      <c r="GZN50" s="85"/>
      <c r="GZO50" s="85"/>
      <c r="GZP50" s="85"/>
      <c r="GZQ50" s="85"/>
      <c r="GZR50" s="85"/>
      <c r="GZS50" s="85"/>
      <c r="GZT50" s="85"/>
      <c r="GZU50" s="85"/>
      <c r="GZV50" s="85"/>
      <c r="GZW50" s="85"/>
      <c r="GZX50" s="85"/>
      <c r="GZY50" s="85"/>
      <c r="GZZ50" s="85"/>
      <c r="HAA50" s="85"/>
      <c r="HAB50" s="85"/>
      <c r="HAC50" s="85"/>
      <c r="HAD50" s="85"/>
      <c r="HAE50" s="85"/>
      <c r="HAF50" s="85"/>
      <c r="HAG50" s="85"/>
      <c r="HAH50" s="85"/>
      <c r="HAI50" s="85"/>
      <c r="HAJ50" s="85"/>
      <c r="HAK50" s="85"/>
      <c r="HAL50" s="85"/>
      <c r="HAM50" s="85"/>
      <c r="HAN50" s="85"/>
      <c r="HAO50" s="85"/>
      <c r="HAP50" s="85"/>
      <c r="HAQ50" s="85"/>
      <c r="HAR50" s="85"/>
      <c r="HAS50" s="85"/>
      <c r="HAT50" s="85"/>
      <c r="HAU50" s="85"/>
      <c r="HAV50" s="85"/>
      <c r="HAW50" s="85"/>
      <c r="HAX50" s="85"/>
      <c r="HAY50" s="85"/>
      <c r="HAZ50" s="85"/>
      <c r="HBA50" s="85"/>
      <c r="HBB50" s="85"/>
      <c r="HBC50" s="85"/>
      <c r="HBD50" s="85"/>
      <c r="HBE50" s="85"/>
      <c r="HBF50" s="85"/>
      <c r="HBG50" s="85"/>
      <c r="HBH50" s="85"/>
      <c r="HBI50" s="85"/>
      <c r="HBJ50" s="85"/>
      <c r="HBK50" s="85"/>
      <c r="HBL50" s="85"/>
      <c r="HBM50" s="85"/>
      <c r="HBN50" s="85"/>
      <c r="HBO50" s="85"/>
      <c r="HBP50" s="85"/>
      <c r="HBQ50" s="85"/>
      <c r="HBR50" s="85"/>
      <c r="HBS50" s="85"/>
      <c r="HBT50" s="85"/>
      <c r="HBU50" s="85"/>
      <c r="HBV50" s="85"/>
      <c r="HBW50" s="85"/>
      <c r="HBX50" s="85"/>
      <c r="HBY50" s="85"/>
      <c r="HBZ50" s="85"/>
      <c r="HCA50" s="85"/>
      <c r="HCB50" s="85"/>
      <c r="HCC50" s="85"/>
      <c r="HCD50" s="85"/>
      <c r="HCE50" s="85"/>
      <c r="HCF50" s="85"/>
      <c r="HCG50" s="85"/>
      <c r="HCH50" s="85"/>
      <c r="HCI50" s="85"/>
      <c r="HCJ50" s="85"/>
      <c r="HCK50" s="85"/>
      <c r="HCL50" s="85"/>
      <c r="HCM50" s="85"/>
      <c r="HCN50" s="85"/>
      <c r="HCO50" s="85"/>
      <c r="HCP50" s="85"/>
      <c r="HCQ50" s="85"/>
      <c r="HCR50" s="85"/>
      <c r="HCS50" s="85"/>
      <c r="HCT50" s="85"/>
      <c r="HCU50" s="85"/>
      <c r="HCV50" s="85"/>
      <c r="HCW50" s="85"/>
      <c r="HCX50" s="85"/>
      <c r="HCY50" s="85"/>
      <c r="HCZ50" s="85"/>
      <c r="HDA50" s="85"/>
      <c r="HDB50" s="85"/>
      <c r="HDC50" s="85"/>
      <c r="HDD50" s="85"/>
      <c r="HDE50" s="85"/>
      <c r="HDF50" s="85"/>
      <c r="HDG50" s="85"/>
      <c r="HDH50" s="85"/>
      <c r="HDI50" s="85"/>
      <c r="HDJ50" s="85"/>
      <c r="HDK50" s="85"/>
      <c r="HDL50" s="85"/>
      <c r="HDM50" s="85"/>
      <c r="HDN50" s="85"/>
      <c r="HDO50" s="85"/>
      <c r="HDP50" s="85"/>
      <c r="HDQ50" s="85"/>
      <c r="HDR50" s="85"/>
      <c r="HDS50" s="85"/>
      <c r="HDT50" s="85"/>
      <c r="HDU50" s="85"/>
      <c r="HDV50" s="85"/>
      <c r="HDW50" s="85"/>
      <c r="HDX50" s="85"/>
      <c r="HDY50" s="85"/>
      <c r="HDZ50" s="85"/>
      <c r="HEA50" s="85"/>
      <c r="HEB50" s="85"/>
      <c r="HEC50" s="85"/>
      <c r="HED50" s="85"/>
      <c r="HEE50" s="85"/>
      <c r="HEF50" s="85"/>
      <c r="HEG50" s="85"/>
      <c r="HEH50" s="85"/>
      <c r="HEI50" s="85"/>
      <c r="HEJ50" s="85"/>
      <c r="HEK50" s="85"/>
      <c r="HEL50" s="85"/>
      <c r="HEM50" s="85"/>
      <c r="HEN50" s="85"/>
      <c r="HEO50" s="85"/>
      <c r="HEP50" s="85"/>
      <c r="HEQ50" s="85"/>
      <c r="HER50" s="85"/>
      <c r="HES50" s="85"/>
      <c r="HET50" s="85"/>
      <c r="HEU50" s="85"/>
      <c r="HEV50" s="85"/>
      <c r="HEW50" s="85"/>
      <c r="HEX50" s="85"/>
      <c r="HEY50" s="85"/>
      <c r="HEZ50" s="85"/>
      <c r="HFA50" s="85"/>
      <c r="HFB50" s="85"/>
      <c r="HFC50" s="85"/>
      <c r="HFD50" s="85"/>
      <c r="HFE50" s="85"/>
      <c r="HFF50" s="85"/>
      <c r="HFG50" s="85"/>
      <c r="HFH50" s="85"/>
      <c r="HFI50" s="85"/>
      <c r="HFJ50" s="85"/>
      <c r="HFK50" s="85"/>
      <c r="HFL50" s="85"/>
      <c r="HFM50" s="85"/>
      <c r="HFN50" s="85"/>
      <c r="HFO50" s="85"/>
      <c r="HFP50" s="85"/>
      <c r="HFQ50" s="85"/>
      <c r="HFR50" s="85"/>
      <c r="HFS50" s="85"/>
      <c r="HFT50" s="85"/>
      <c r="HFU50" s="85"/>
      <c r="HFV50" s="85"/>
      <c r="HFW50" s="85"/>
      <c r="HFX50" s="85"/>
      <c r="HFY50" s="85"/>
      <c r="HFZ50" s="85"/>
      <c r="HGA50" s="85"/>
      <c r="HGB50" s="85"/>
      <c r="HGC50" s="85"/>
      <c r="HGD50" s="85"/>
      <c r="HGE50" s="85"/>
      <c r="HGF50" s="85"/>
      <c r="HGG50" s="85"/>
      <c r="HGH50" s="85"/>
      <c r="HGI50" s="85"/>
      <c r="HGJ50" s="85"/>
      <c r="HGK50" s="85"/>
      <c r="HGL50" s="85"/>
      <c r="HGM50" s="85"/>
      <c r="HGN50" s="85"/>
      <c r="HGO50" s="85"/>
      <c r="HGP50" s="85"/>
      <c r="HGQ50" s="85"/>
      <c r="HGR50" s="85"/>
      <c r="HGS50" s="85"/>
      <c r="HGT50" s="85"/>
      <c r="HGU50" s="85"/>
      <c r="HGV50" s="85"/>
      <c r="HGW50" s="85"/>
      <c r="HGX50" s="85"/>
      <c r="HGY50" s="85"/>
      <c r="HGZ50" s="85"/>
      <c r="HHA50" s="85"/>
      <c r="HHB50" s="85"/>
      <c r="HHC50" s="85"/>
      <c r="HHD50" s="85"/>
      <c r="HHE50" s="85"/>
      <c r="HHF50" s="85"/>
      <c r="HHG50" s="85"/>
      <c r="HHH50" s="85"/>
      <c r="HHI50" s="85"/>
      <c r="HHJ50" s="85"/>
      <c r="HHK50" s="85"/>
      <c r="HHL50" s="85"/>
      <c r="HHM50" s="85"/>
      <c r="HHN50" s="85"/>
      <c r="HHO50" s="85"/>
      <c r="HHP50" s="85"/>
      <c r="HHQ50" s="85"/>
      <c r="HHR50" s="85"/>
      <c r="HHS50" s="85"/>
      <c r="HHT50" s="85"/>
      <c r="HHU50" s="85"/>
      <c r="HHV50" s="85"/>
      <c r="HHW50" s="85"/>
      <c r="HHX50" s="85"/>
      <c r="HHY50" s="85"/>
      <c r="HHZ50" s="85"/>
      <c r="HIA50" s="85"/>
      <c r="HIB50" s="85"/>
      <c r="HIC50" s="85"/>
      <c r="HID50" s="85"/>
      <c r="HIE50" s="85"/>
      <c r="HIF50" s="85"/>
      <c r="HIG50" s="85"/>
      <c r="HIH50" s="85"/>
      <c r="HII50" s="85"/>
      <c r="HIJ50" s="85"/>
      <c r="HIK50" s="85"/>
      <c r="HIL50" s="85"/>
      <c r="HIM50" s="85"/>
      <c r="HIN50" s="85"/>
      <c r="HIO50" s="85"/>
      <c r="HIP50" s="85"/>
      <c r="HIQ50" s="85"/>
      <c r="HIR50" s="85"/>
      <c r="HIS50" s="85"/>
      <c r="HIT50" s="85"/>
      <c r="HIU50" s="85"/>
      <c r="HIV50" s="85"/>
      <c r="HIW50" s="85"/>
      <c r="HIX50" s="85"/>
      <c r="HIY50" s="85"/>
      <c r="HIZ50" s="85"/>
      <c r="HJA50" s="85"/>
      <c r="HJB50" s="85"/>
      <c r="HJC50" s="85"/>
      <c r="HJD50" s="85"/>
      <c r="HJE50" s="85"/>
      <c r="HJF50" s="85"/>
      <c r="HJG50" s="85"/>
      <c r="HJH50" s="85"/>
      <c r="HJI50" s="85"/>
      <c r="HJJ50" s="85"/>
      <c r="HJK50" s="85"/>
      <c r="HJL50" s="85"/>
      <c r="HJM50" s="85"/>
      <c r="HJN50" s="85"/>
      <c r="HJO50" s="85"/>
      <c r="HJP50" s="85"/>
      <c r="HJQ50" s="85"/>
      <c r="HJR50" s="85"/>
      <c r="HJS50" s="85"/>
      <c r="HJT50" s="85"/>
      <c r="HJU50" s="85"/>
      <c r="HJV50" s="85"/>
      <c r="HJW50" s="85"/>
      <c r="HJX50" s="85"/>
      <c r="HJY50" s="85"/>
      <c r="HJZ50" s="85"/>
      <c r="HKA50" s="85"/>
      <c r="HKB50" s="85"/>
      <c r="HKC50" s="85"/>
      <c r="HKD50" s="85"/>
      <c r="HKE50" s="85"/>
      <c r="HKF50" s="85"/>
      <c r="HKG50" s="85"/>
      <c r="HKH50" s="85"/>
      <c r="HKI50" s="85"/>
      <c r="HKJ50" s="85"/>
      <c r="HKK50" s="85"/>
      <c r="HKL50" s="85"/>
      <c r="HKM50" s="85"/>
      <c r="HKN50" s="85"/>
      <c r="HKO50" s="85"/>
      <c r="HKP50" s="85"/>
      <c r="HKQ50" s="85"/>
      <c r="HKR50" s="85"/>
      <c r="HKS50" s="85"/>
      <c r="HKT50" s="85"/>
      <c r="HKU50" s="85"/>
      <c r="HKV50" s="85"/>
      <c r="HKW50" s="85"/>
      <c r="HKX50" s="85"/>
      <c r="HKY50" s="85"/>
      <c r="HKZ50" s="85"/>
      <c r="HLA50" s="85"/>
      <c r="HLB50" s="85"/>
      <c r="HLC50" s="85"/>
      <c r="HLD50" s="85"/>
      <c r="HLE50" s="85"/>
      <c r="HLF50" s="85"/>
      <c r="HLG50" s="85"/>
      <c r="HLH50" s="85"/>
      <c r="HLI50" s="85"/>
      <c r="HLJ50" s="85"/>
      <c r="HLK50" s="85"/>
      <c r="HLL50" s="85"/>
      <c r="HLM50" s="85"/>
      <c r="HLN50" s="85"/>
      <c r="HLO50" s="85"/>
      <c r="HLP50" s="85"/>
      <c r="HLQ50" s="85"/>
      <c r="HLR50" s="85"/>
      <c r="HLS50" s="85"/>
      <c r="HLT50" s="85"/>
      <c r="HLU50" s="85"/>
      <c r="HLV50" s="85"/>
      <c r="HLW50" s="85"/>
      <c r="HLX50" s="85"/>
      <c r="HLY50" s="85"/>
      <c r="HLZ50" s="85"/>
      <c r="HMA50" s="85"/>
      <c r="HMB50" s="85"/>
      <c r="HMC50" s="85"/>
      <c r="HMD50" s="85"/>
      <c r="HME50" s="85"/>
      <c r="HMF50" s="85"/>
      <c r="HMG50" s="85"/>
      <c r="HMH50" s="85"/>
      <c r="HMI50" s="85"/>
      <c r="HMJ50" s="85"/>
      <c r="HMK50" s="85"/>
      <c r="HML50" s="85"/>
      <c r="HMM50" s="85"/>
      <c r="HMN50" s="85"/>
      <c r="HMO50" s="85"/>
      <c r="HMP50" s="85"/>
      <c r="HMQ50" s="85"/>
      <c r="HMR50" s="85"/>
      <c r="HMS50" s="85"/>
      <c r="HMT50" s="85"/>
      <c r="HMU50" s="85"/>
      <c r="HMV50" s="85"/>
      <c r="HMW50" s="85"/>
      <c r="HMX50" s="85"/>
      <c r="HMY50" s="85"/>
      <c r="HMZ50" s="85"/>
      <c r="HNA50" s="85"/>
      <c r="HNB50" s="85"/>
      <c r="HNC50" s="85"/>
      <c r="HND50" s="85"/>
      <c r="HNE50" s="85"/>
      <c r="HNF50" s="85"/>
      <c r="HNG50" s="85"/>
      <c r="HNH50" s="85"/>
      <c r="HNI50" s="85"/>
      <c r="HNJ50" s="85"/>
      <c r="HNK50" s="85"/>
      <c r="HNL50" s="85"/>
      <c r="HNM50" s="85"/>
      <c r="HNN50" s="85"/>
      <c r="HNO50" s="85"/>
      <c r="HNP50" s="85"/>
      <c r="HNQ50" s="85"/>
      <c r="HNR50" s="85"/>
      <c r="HNS50" s="85"/>
      <c r="HNT50" s="85"/>
      <c r="HNU50" s="85"/>
      <c r="HNV50" s="85"/>
      <c r="HNW50" s="85"/>
      <c r="HNX50" s="85"/>
      <c r="HNY50" s="85"/>
      <c r="HNZ50" s="85"/>
      <c r="HOA50" s="85"/>
      <c r="HOB50" s="85"/>
      <c r="HOC50" s="85"/>
      <c r="HOD50" s="85"/>
      <c r="HOE50" s="85"/>
      <c r="HOF50" s="85"/>
      <c r="HOG50" s="85"/>
      <c r="HOH50" s="85"/>
      <c r="HOI50" s="85"/>
      <c r="HOJ50" s="85"/>
      <c r="HOK50" s="85"/>
      <c r="HOL50" s="85"/>
      <c r="HOM50" s="85"/>
      <c r="HON50" s="85"/>
      <c r="HOO50" s="85"/>
      <c r="HOP50" s="85"/>
      <c r="HOQ50" s="85"/>
      <c r="HOR50" s="85"/>
      <c r="HOS50" s="85"/>
      <c r="HOT50" s="85"/>
      <c r="HOU50" s="85"/>
      <c r="HOV50" s="85"/>
      <c r="HOW50" s="85"/>
      <c r="HOX50" s="85"/>
      <c r="HOY50" s="85"/>
      <c r="HOZ50" s="85"/>
      <c r="HPA50" s="85"/>
      <c r="HPB50" s="85"/>
      <c r="HPC50" s="85"/>
      <c r="HPD50" s="85"/>
      <c r="HPE50" s="85"/>
      <c r="HPF50" s="85"/>
      <c r="HPG50" s="85"/>
      <c r="HPH50" s="85"/>
      <c r="HPI50" s="85"/>
      <c r="HPJ50" s="85"/>
      <c r="HPK50" s="85"/>
      <c r="HPL50" s="85"/>
      <c r="HPM50" s="85"/>
      <c r="HPN50" s="85"/>
      <c r="HPO50" s="85"/>
      <c r="HPP50" s="85"/>
      <c r="HPQ50" s="85"/>
      <c r="HPR50" s="85"/>
      <c r="HPS50" s="85"/>
      <c r="HPT50" s="85"/>
      <c r="HPU50" s="85"/>
      <c r="HPV50" s="85"/>
      <c r="HPW50" s="85"/>
      <c r="HPX50" s="85"/>
      <c r="HPY50" s="85"/>
      <c r="HPZ50" s="85"/>
      <c r="HQA50" s="85"/>
      <c r="HQB50" s="85"/>
      <c r="HQC50" s="85"/>
      <c r="HQD50" s="85"/>
      <c r="HQE50" s="85"/>
      <c r="HQF50" s="85"/>
      <c r="HQG50" s="85"/>
      <c r="HQH50" s="85"/>
      <c r="HQI50" s="85"/>
      <c r="HQJ50" s="85"/>
      <c r="HQK50" s="85"/>
      <c r="HQL50" s="85"/>
      <c r="HQM50" s="85"/>
      <c r="HQN50" s="85"/>
      <c r="HQO50" s="85"/>
      <c r="HQP50" s="85"/>
      <c r="HQQ50" s="85"/>
      <c r="HQR50" s="85"/>
      <c r="HQS50" s="85"/>
      <c r="HQT50" s="85"/>
      <c r="HQU50" s="85"/>
      <c r="HQV50" s="85"/>
      <c r="HQW50" s="85"/>
      <c r="HQX50" s="85"/>
      <c r="HQY50" s="85"/>
      <c r="HQZ50" s="85"/>
      <c r="HRA50" s="85"/>
      <c r="HRB50" s="85"/>
      <c r="HRC50" s="85"/>
      <c r="HRD50" s="85"/>
      <c r="HRE50" s="85"/>
      <c r="HRF50" s="85"/>
      <c r="HRG50" s="85"/>
      <c r="HRH50" s="85"/>
      <c r="HRI50" s="85"/>
      <c r="HRJ50" s="85"/>
      <c r="HRK50" s="85"/>
      <c r="HRL50" s="85"/>
      <c r="HRM50" s="85"/>
      <c r="HRN50" s="85"/>
      <c r="HRO50" s="85"/>
      <c r="HRP50" s="85"/>
      <c r="HRQ50" s="85"/>
      <c r="HRR50" s="85"/>
      <c r="HRS50" s="85"/>
      <c r="HRT50" s="85"/>
      <c r="HRU50" s="85"/>
      <c r="HRV50" s="85"/>
      <c r="HRW50" s="85"/>
      <c r="HRX50" s="85"/>
      <c r="HRY50" s="85"/>
      <c r="HRZ50" s="85"/>
      <c r="HSA50" s="85"/>
      <c r="HSB50" s="85"/>
      <c r="HSC50" s="85"/>
      <c r="HSD50" s="85"/>
      <c r="HSE50" s="85"/>
      <c r="HSF50" s="85"/>
      <c r="HSG50" s="85"/>
      <c r="HSH50" s="85"/>
      <c r="HSI50" s="85"/>
      <c r="HSJ50" s="85"/>
      <c r="HSK50" s="85"/>
      <c r="HSL50" s="85"/>
      <c r="HSM50" s="85"/>
      <c r="HSN50" s="85"/>
      <c r="HSO50" s="85"/>
      <c r="HSP50" s="85"/>
      <c r="HSQ50" s="85"/>
      <c r="HSR50" s="85"/>
      <c r="HSS50" s="85"/>
      <c r="HST50" s="85"/>
      <c r="HSU50" s="85"/>
      <c r="HSV50" s="85"/>
      <c r="HSW50" s="85"/>
      <c r="HSX50" s="85"/>
      <c r="HSY50" s="85"/>
      <c r="HSZ50" s="85"/>
      <c r="HTA50" s="85"/>
      <c r="HTB50" s="85"/>
      <c r="HTC50" s="85"/>
      <c r="HTD50" s="85"/>
      <c r="HTE50" s="85"/>
      <c r="HTF50" s="85"/>
      <c r="HTG50" s="85"/>
      <c r="HTH50" s="85"/>
      <c r="HTI50" s="85"/>
      <c r="HTJ50" s="85"/>
      <c r="HTK50" s="85"/>
      <c r="HTL50" s="85"/>
      <c r="HTM50" s="85"/>
      <c r="HTN50" s="85"/>
      <c r="HTO50" s="85"/>
      <c r="HTP50" s="85"/>
      <c r="HTQ50" s="85"/>
      <c r="HTR50" s="85"/>
      <c r="HTS50" s="85"/>
      <c r="HTT50" s="85"/>
      <c r="HTU50" s="85"/>
      <c r="HTV50" s="85"/>
      <c r="HTW50" s="85"/>
      <c r="HTX50" s="85"/>
      <c r="HTY50" s="85"/>
      <c r="HTZ50" s="85"/>
      <c r="HUA50" s="85"/>
      <c r="HUB50" s="85"/>
      <c r="HUC50" s="85"/>
      <c r="HUD50" s="85"/>
      <c r="HUE50" s="85"/>
      <c r="HUF50" s="85"/>
      <c r="HUG50" s="85"/>
      <c r="HUH50" s="85"/>
      <c r="HUI50" s="85"/>
      <c r="HUJ50" s="85"/>
      <c r="HUK50" s="85"/>
      <c r="HUL50" s="85"/>
      <c r="HUM50" s="85"/>
      <c r="HUN50" s="85"/>
      <c r="HUO50" s="85"/>
      <c r="HUP50" s="85"/>
      <c r="HUQ50" s="85"/>
      <c r="HUR50" s="85"/>
      <c r="HUS50" s="85"/>
      <c r="HUT50" s="85"/>
      <c r="HUU50" s="85"/>
      <c r="HUV50" s="85"/>
      <c r="HUW50" s="85"/>
      <c r="HUX50" s="85"/>
      <c r="HUY50" s="85"/>
      <c r="HUZ50" s="85"/>
      <c r="HVA50" s="85"/>
      <c r="HVB50" s="85"/>
      <c r="HVC50" s="85"/>
      <c r="HVD50" s="85"/>
      <c r="HVE50" s="85"/>
      <c r="HVF50" s="85"/>
      <c r="HVG50" s="85"/>
      <c r="HVH50" s="85"/>
      <c r="HVI50" s="85"/>
      <c r="HVJ50" s="85"/>
      <c r="HVK50" s="85"/>
      <c r="HVL50" s="85"/>
      <c r="HVM50" s="85"/>
      <c r="HVN50" s="85"/>
      <c r="HVO50" s="85"/>
      <c r="HVP50" s="85"/>
      <c r="HVQ50" s="85"/>
      <c r="HVR50" s="85"/>
      <c r="HVS50" s="85"/>
      <c r="HVT50" s="85"/>
      <c r="HVU50" s="85"/>
      <c r="HVV50" s="85"/>
      <c r="HVW50" s="85"/>
      <c r="HVX50" s="85"/>
      <c r="HVY50" s="85"/>
      <c r="HVZ50" s="85"/>
      <c r="HWA50" s="85"/>
      <c r="HWB50" s="85"/>
      <c r="HWC50" s="85"/>
      <c r="HWD50" s="85"/>
      <c r="HWE50" s="85"/>
      <c r="HWF50" s="85"/>
      <c r="HWG50" s="85"/>
      <c r="HWH50" s="85"/>
      <c r="HWI50" s="85"/>
      <c r="HWJ50" s="85"/>
      <c r="HWK50" s="85"/>
      <c r="HWL50" s="85"/>
      <c r="HWM50" s="85"/>
      <c r="HWN50" s="85"/>
      <c r="HWO50" s="85"/>
      <c r="HWP50" s="85"/>
      <c r="HWQ50" s="85"/>
      <c r="HWR50" s="85"/>
      <c r="HWS50" s="85"/>
      <c r="HWT50" s="85"/>
      <c r="HWU50" s="85"/>
      <c r="HWV50" s="85"/>
      <c r="HWW50" s="85"/>
      <c r="HWX50" s="85"/>
      <c r="HWY50" s="85"/>
      <c r="HWZ50" s="85"/>
      <c r="HXA50" s="85"/>
      <c r="HXB50" s="85"/>
      <c r="HXC50" s="85"/>
      <c r="HXD50" s="85"/>
      <c r="HXE50" s="85"/>
      <c r="HXF50" s="85"/>
      <c r="HXG50" s="85"/>
      <c r="HXH50" s="85"/>
      <c r="HXI50" s="85"/>
      <c r="HXJ50" s="85"/>
      <c r="HXK50" s="85"/>
      <c r="HXL50" s="85"/>
      <c r="HXM50" s="85"/>
      <c r="HXN50" s="85"/>
      <c r="HXO50" s="85"/>
      <c r="HXP50" s="85"/>
      <c r="HXQ50" s="85"/>
      <c r="HXR50" s="85"/>
      <c r="HXS50" s="85"/>
      <c r="HXT50" s="85"/>
      <c r="HXU50" s="85"/>
      <c r="HXV50" s="85"/>
      <c r="HXW50" s="85"/>
      <c r="HXX50" s="85"/>
      <c r="HXY50" s="85"/>
      <c r="HXZ50" s="85"/>
      <c r="HYA50" s="85"/>
      <c r="HYB50" s="85"/>
      <c r="HYC50" s="85"/>
      <c r="HYD50" s="85"/>
      <c r="HYE50" s="85"/>
      <c r="HYF50" s="85"/>
      <c r="HYG50" s="85"/>
      <c r="HYH50" s="85"/>
      <c r="HYI50" s="85"/>
      <c r="HYJ50" s="85"/>
      <c r="HYK50" s="85"/>
      <c r="HYL50" s="85"/>
      <c r="HYM50" s="85"/>
      <c r="HYN50" s="85"/>
      <c r="HYO50" s="85"/>
      <c r="HYP50" s="85"/>
      <c r="HYQ50" s="85"/>
      <c r="HYR50" s="85"/>
      <c r="HYS50" s="85"/>
      <c r="HYT50" s="85"/>
      <c r="HYU50" s="85"/>
      <c r="HYV50" s="85"/>
      <c r="HYW50" s="85"/>
      <c r="HYX50" s="85"/>
      <c r="HYY50" s="85"/>
      <c r="HYZ50" s="85"/>
      <c r="HZA50" s="85"/>
      <c r="HZB50" s="85"/>
      <c r="HZC50" s="85"/>
      <c r="HZD50" s="85"/>
      <c r="HZE50" s="85"/>
      <c r="HZF50" s="85"/>
      <c r="HZG50" s="85"/>
      <c r="HZH50" s="85"/>
      <c r="HZI50" s="85"/>
      <c r="HZJ50" s="85"/>
      <c r="HZK50" s="85"/>
      <c r="HZL50" s="85"/>
      <c r="HZM50" s="85"/>
      <c r="HZN50" s="85"/>
      <c r="HZO50" s="85"/>
      <c r="HZP50" s="85"/>
      <c r="HZQ50" s="85"/>
      <c r="HZR50" s="85"/>
      <c r="HZS50" s="85"/>
      <c r="HZT50" s="85"/>
      <c r="HZU50" s="85"/>
      <c r="HZV50" s="85"/>
      <c r="HZW50" s="85"/>
      <c r="HZX50" s="85"/>
      <c r="HZY50" s="85"/>
      <c r="HZZ50" s="85"/>
      <c r="IAA50" s="85"/>
      <c r="IAB50" s="85"/>
      <c r="IAC50" s="85"/>
      <c r="IAD50" s="85"/>
      <c r="IAE50" s="85"/>
      <c r="IAF50" s="85"/>
      <c r="IAG50" s="85"/>
      <c r="IAH50" s="85"/>
      <c r="IAI50" s="85"/>
      <c r="IAJ50" s="85"/>
      <c r="IAK50" s="85"/>
      <c r="IAL50" s="85"/>
      <c r="IAM50" s="85"/>
      <c r="IAN50" s="85"/>
      <c r="IAO50" s="85"/>
      <c r="IAP50" s="85"/>
      <c r="IAQ50" s="85"/>
      <c r="IAR50" s="85"/>
      <c r="IAS50" s="85"/>
      <c r="IAT50" s="85"/>
      <c r="IAU50" s="85"/>
      <c r="IAV50" s="85"/>
      <c r="IAW50" s="85"/>
      <c r="IAX50" s="85"/>
      <c r="IAY50" s="85"/>
      <c r="IAZ50" s="85"/>
      <c r="IBA50" s="85"/>
      <c r="IBB50" s="85"/>
      <c r="IBC50" s="85"/>
      <c r="IBD50" s="85"/>
      <c r="IBE50" s="85"/>
      <c r="IBF50" s="85"/>
      <c r="IBG50" s="85"/>
      <c r="IBH50" s="85"/>
      <c r="IBI50" s="85"/>
      <c r="IBJ50" s="85"/>
      <c r="IBK50" s="85"/>
      <c r="IBL50" s="85"/>
      <c r="IBM50" s="85"/>
      <c r="IBN50" s="85"/>
      <c r="IBO50" s="85"/>
      <c r="IBP50" s="85"/>
      <c r="IBQ50" s="85"/>
      <c r="IBR50" s="85"/>
      <c r="IBS50" s="85"/>
      <c r="IBT50" s="85"/>
      <c r="IBU50" s="85"/>
      <c r="IBV50" s="85"/>
      <c r="IBW50" s="85"/>
      <c r="IBX50" s="85"/>
      <c r="IBY50" s="85"/>
      <c r="IBZ50" s="85"/>
      <c r="ICA50" s="85"/>
      <c r="ICB50" s="85"/>
      <c r="ICC50" s="85"/>
      <c r="ICD50" s="85"/>
      <c r="ICE50" s="85"/>
      <c r="ICF50" s="85"/>
      <c r="ICG50" s="85"/>
      <c r="ICH50" s="85"/>
      <c r="ICI50" s="85"/>
      <c r="ICJ50" s="85"/>
      <c r="ICK50" s="85"/>
      <c r="ICL50" s="85"/>
      <c r="ICM50" s="85"/>
      <c r="ICN50" s="85"/>
      <c r="ICO50" s="85"/>
      <c r="ICP50" s="85"/>
      <c r="ICQ50" s="85"/>
      <c r="ICR50" s="85"/>
      <c r="ICS50" s="85"/>
      <c r="ICT50" s="85"/>
      <c r="ICU50" s="85"/>
      <c r="ICV50" s="85"/>
      <c r="ICW50" s="85"/>
      <c r="ICX50" s="85"/>
      <c r="ICY50" s="85"/>
      <c r="ICZ50" s="85"/>
      <c r="IDA50" s="85"/>
      <c r="IDB50" s="85"/>
      <c r="IDC50" s="85"/>
      <c r="IDD50" s="85"/>
      <c r="IDE50" s="85"/>
      <c r="IDF50" s="85"/>
      <c r="IDG50" s="85"/>
      <c r="IDH50" s="85"/>
      <c r="IDI50" s="85"/>
      <c r="IDJ50" s="85"/>
      <c r="IDK50" s="85"/>
      <c r="IDL50" s="85"/>
      <c r="IDM50" s="85"/>
      <c r="IDN50" s="85"/>
      <c r="IDO50" s="85"/>
      <c r="IDP50" s="85"/>
      <c r="IDQ50" s="85"/>
      <c r="IDR50" s="85"/>
      <c r="IDS50" s="85"/>
      <c r="IDT50" s="85"/>
      <c r="IDU50" s="85"/>
      <c r="IDV50" s="85"/>
      <c r="IDW50" s="85"/>
      <c r="IDX50" s="85"/>
      <c r="IDY50" s="85"/>
      <c r="IDZ50" s="85"/>
      <c r="IEA50" s="85"/>
      <c r="IEB50" s="85"/>
      <c r="IEC50" s="85"/>
      <c r="IED50" s="85"/>
      <c r="IEE50" s="85"/>
      <c r="IEF50" s="85"/>
      <c r="IEG50" s="85"/>
      <c r="IEH50" s="85"/>
      <c r="IEI50" s="85"/>
      <c r="IEJ50" s="85"/>
      <c r="IEK50" s="85"/>
      <c r="IEL50" s="85"/>
      <c r="IEM50" s="85"/>
      <c r="IEN50" s="85"/>
      <c r="IEO50" s="85"/>
      <c r="IEP50" s="85"/>
      <c r="IEQ50" s="85"/>
      <c r="IER50" s="85"/>
      <c r="IES50" s="85"/>
      <c r="IET50" s="85"/>
      <c r="IEU50" s="85"/>
      <c r="IEV50" s="85"/>
      <c r="IEW50" s="85"/>
      <c r="IEX50" s="85"/>
      <c r="IEY50" s="85"/>
      <c r="IEZ50" s="85"/>
      <c r="IFA50" s="85"/>
      <c r="IFB50" s="85"/>
      <c r="IFC50" s="85"/>
      <c r="IFD50" s="85"/>
      <c r="IFE50" s="85"/>
      <c r="IFF50" s="85"/>
      <c r="IFG50" s="85"/>
      <c r="IFH50" s="85"/>
      <c r="IFI50" s="85"/>
      <c r="IFJ50" s="85"/>
      <c r="IFK50" s="85"/>
      <c r="IFL50" s="85"/>
      <c r="IFM50" s="85"/>
      <c r="IFN50" s="85"/>
      <c r="IFO50" s="85"/>
      <c r="IFP50" s="85"/>
      <c r="IFQ50" s="85"/>
      <c r="IFR50" s="85"/>
      <c r="IFS50" s="85"/>
      <c r="IFT50" s="85"/>
      <c r="IFU50" s="85"/>
      <c r="IFV50" s="85"/>
      <c r="IFW50" s="85"/>
      <c r="IFX50" s="85"/>
      <c r="IFY50" s="85"/>
      <c r="IFZ50" s="85"/>
      <c r="IGA50" s="85"/>
      <c r="IGB50" s="85"/>
      <c r="IGC50" s="85"/>
      <c r="IGD50" s="85"/>
      <c r="IGE50" s="85"/>
      <c r="IGF50" s="85"/>
      <c r="IGG50" s="85"/>
      <c r="IGH50" s="85"/>
      <c r="IGI50" s="85"/>
      <c r="IGJ50" s="85"/>
      <c r="IGK50" s="85"/>
      <c r="IGL50" s="85"/>
      <c r="IGM50" s="85"/>
      <c r="IGN50" s="85"/>
      <c r="IGO50" s="85"/>
      <c r="IGP50" s="85"/>
      <c r="IGQ50" s="85"/>
      <c r="IGR50" s="85"/>
      <c r="IGS50" s="85"/>
      <c r="IGT50" s="85"/>
      <c r="IGU50" s="85"/>
      <c r="IGV50" s="85"/>
      <c r="IGW50" s="85"/>
      <c r="IGX50" s="85"/>
      <c r="IGY50" s="85"/>
      <c r="IGZ50" s="85"/>
      <c r="IHA50" s="85"/>
      <c r="IHB50" s="85"/>
      <c r="IHC50" s="85"/>
      <c r="IHD50" s="85"/>
      <c r="IHE50" s="85"/>
      <c r="IHF50" s="85"/>
      <c r="IHG50" s="85"/>
      <c r="IHH50" s="85"/>
      <c r="IHI50" s="85"/>
      <c r="IHJ50" s="85"/>
      <c r="IHK50" s="85"/>
      <c r="IHL50" s="85"/>
      <c r="IHM50" s="85"/>
      <c r="IHN50" s="85"/>
      <c r="IHO50" s="85"/>
      <c r="IHP50" s="85"/>
      <c r="IHQ50" s="85"/>
      <c r="IHR50" s="85"/>
      <c r="IHS50" s="85"/>
      <c r="IHT50" s="85"/>
      <c r="IHU50" s="85"/>
      <c r="IHV50" s="85"/>
      <c r="IHW50" s="85"/>
      <c r="IHX50" s="85"/>
      <c r="IHY50" s="85"/>
      <c r="IHZ50" s="85"/>
      <c r="IIA50" s="85"/>
      <c r="IIB50" s="85"/>
      <c r="IIC50" s="85"/>
      <c r="IID50" s="85"/>
      <c r="IIE50" s="85"/>
      <c r="IIF50" s="85"/>
      <c r="IIG50" s="85"/>
      <c r="IIH50" s="85"/>
      <c r="III50" s="85"/>
      <c r="IIJ50" s="85"/>
      <c r="IIK50" s="85"/>
      <c r="IIL50" s="85"/>
      <c r="IIM50" s="85"/>
      <c r="IIN50" s="85"/>
      <c r="IIO50" s="85"/>
      <c r="IIP50" s="85"/>
      <c r="IIQ50" s="85"/>
      <c r="IIR50" s="85"/>
      <c r="IIS50" s="85"/>
      <c r="IIT50" s="85"/>
      <c r="IIU50" s="85"/>
      <c r="IIV50" s="85"/>
      <c r="IIW50" s="85"/>
      <c r="IIX50" s="85"/>
      <c r="IIY50" s="85"/>
      <c r="IIZ50" s="85"/>
      <c r="IJA50" s="85"/>
      <c r="IJB50" s="85"/>
      <c r="IJC50" s="85"/>
      <c r="IJD50" s="85"/>
      <c r="IJE50" s="85"/>
      <c r="IJF50" s="85"/>
      <c r="IJG50" s="85"/>
      <c r="IJH50" s="85"/>
      <c r="IJI50" s="85"/>
      <c r="IJJ50" s="85"/>
      <c r="IJK50" s="85"/>
      <c r="IJL50" s="85"/>
      <c r="IJM50" s="85"/>
      <c r="IJN50" s="85"/>
      <c r="IJO50" s="85"/>
      <c r="IJP50" s="85"/>
      <c r="IJQ50" s="85"/>
      <c r="IJR50" s="85"/>
      <c r="IJS50" s="85"/>
      <c r="IJT50" s="85"/>
      <c r="IJU50" s="85"/>
      <c r="IJV50" s="85"/>
      <c r="IJW50" s="85"/>
      <c r="IJX50" s="85"/>
      <c r="IJY50" s="85"/>
      <c r="IJZ50" s="85"/>
      <c r="IKA50" s="85"/>
      <c r="IKB50" s="85"/>
      <c r="IKC50" s="85"/>
      <c r="IKD50" s="85"/>
      <c r="IKE50" s="85"/>
      <c r="IKF50" s="85"/>
      <c r="IKG50" s="85"/>
      <c r="IKH50" s="85"/>
      <c r="IKI50" s="85"/>
      <c r="IKJ50" s="85"/>
      <c r="IKK50" s="85"/>
      <c r="IKL50" s="85"/>
      <c r="IKM50" s="85"/>
      <c r="IKN50" s="85"/>
      <c r="IKO50" s="85"/>
      <c r="IKP50" s="85"/>
      <c r="IKQ50" s="85"/>
      <c r="IKR50" s="85"/>
      <c r="IKS50" s="85"/>
      <c r="IKT50" s="85"/>
      <c r="IKU50" s="85"/>
      <c r="IKV50" s="85"/>
      <c r="IKW50" s="85"/>
      <c r="IKX50" s="85"/>
      <c r="IKY50" s="85"/>
      <c r="IKZ50" s="85"/>
      <c r="ILA50" s="85"/>
      <c r="ILB50" s="85"/>
      <c r="ILC50" s="85"/>
      <c r="ILD50" s="85"/>
      <c r="ILE50" s="85"/>
      <c r="ILF50" s="85"/>
      <c r="ILG50" s="85"/>
      <c r="ILH50" s="85"/>
      <c r="ILI50" s="85"/>
      <c r="ILJ50" s="85"/>
      <c r="ILK50" s="85"/>
      <c r="ILL50" s="85"/>
      <c r="ILM50" s="85"/>
      <c r="ILN50" s="85"/>
      <c r="ILO50" s="85"/>
      <c r="ILP50" s="85"/>
      <c r="ILQ50" s="85"/>
      <c r="ILR50" s="85"/>
      <c r="ILS50" s="85"/>
      <c r="ILT50" s="85"/>
      <c r="ILU50" s="85"/>
      <c r="ILV50" s="85"/>
      <c r="ILW50" s="85"/>
      <c r="ILX50" s="85"/>
      <c r="ILY50" s="85"/>
      <c r="ILZ50" s="85"/>
      <c r="IMA50" s="85"/>
      <c r="IMB50" s="85"/>
      <c r="IMC50" s="85"/>
      <c r="IMD50" s="85"/>
      <c r="IME50" s="85"/>
      <c r="IMF50" s="85"/>
      <c r="IMG50" s="85"/>
      <c r="IMH50" s="85"/>
      <c r="IMI50" s="85"/>
      <c r="IMJ50" s="85"/>
      <c r="IMK50" s="85"/>
      <c r="IML50" s="85"/>
      <c r="IMM50" s="85"/>
      <c r="IMN50" s="85"/>
      <c r="IMO50" s="85"/>
      <c r="IMP50" s="85"/>
      <c r="IMQ50" s="85"/>
      <c r="IMR50" s="85"/>
      <c r="IMS50" s="85"/>
      <c r="IMT50" s="85"/>
      <c r="IMU50" s="85"/>
      <c r="IMV50" s="85"/>
      <c r="IMW50" s="85"/>
      <c r="IMX50" s="85"/>
      <c r="IMY50" s="85"/>
      <c r="IMZ50" s="85"/>
      <c r="INA50" s="85"/>
      <c r="INB50" s="85"/>
      <c r="INC50" s="85"/>
      <c r="IND50" s="85"/>
      <c r="INE50" s="85"/>
      <c r="INF50" s="85"/>
      <c r="ING50" s="85"/>
      <c r="INH50" s="85"/>
      <c r="INI50" s="85"/>
      <c r="INJ50" s="85"/>
      <c r="INK50" s="85"/>
      <c r="INL50" s="85"/>
      <c r="INM50" s="85"/>
      <c r="INN50" s="85"/>
      <c r="INO50" s="85"/>
      <c r="INP50" s="85"/>
      <c r="INQ50" s="85"/>
      <c r="INR50" s="85"/>
      <c r="INS50" s="85"/>
      <c r="INT50" s="85"/>
      <c r="INU50" s="85"/>
      <c r="INV50" s="85"/>
      <c r="INW50" s="85"/>
      <c r="INX50" s="85"/>
      <c r="INY50" s="85"/>
      <c r="INZ50" s="85"/>
      <c r="IOA50" s="85"/>
      <c r="IOB50" s="85"/>
      <c r="IOC50" s="85"/>
      <c r="IOD50" s="85"/>
      <c r="IOE50" s="85"/>
      <c r="IOF50" s="85"/>
      <c r="IOG50" s="85"/>
      <c r="IOH50" s="85"/>
      <c r="IOI50" s="85"/>
      <c r="IOJ50" s="85"/>
      <c r="IOK50" s="85"/>
      <c r="IOL50" s="85"/>
      <c r="IOM50" s="85"/>
      <c r="ION50" s="85"/>
      <c r="IOO50" s="85"/>
      <c r="IOP50" s="85"/>
      <c r="IOQ50" s="85"/>
      <c r="IOR50" s="85"/>
      <c r="IOS50" s="85"/>
      <c r="IOT50" s="85"/>
      <c r="IOU50" s="85"/>
      <c r="IOV50" s="85"/>
      <c r="IOW50" s="85"/>
      <c r="IOX50" s="85"/>
      <c r="IOY50" s="85"/>
      <c r="IOZ50" s="85"/>
      <c r="IPA50" s="85"/>
      <c r="IPB50" s="85"/>
      <c r="IPC50" s="85"/>
      <c r="IPD50" s="85"/>
      <c r="IPE50" s="85"/>
      <c r="IPF50" s="85"/>
      <c r="IPG50" s="85"/>
      <c r="IPH50" s="85"/>
      <c r="IPI50" s="85"/>
      <c r="IPJ50" s="85"/>
      <c r="IPK50" s="85"/>
      <c r="IPL50" s="85"/>
      <c r="IPM50" s="85"/>
      <c r="IPN50" s="85"/>
      <c r="IPO50" s="85"/>
      <c r="IPP50" s="85"/>
      <c r="IPQ50" s="85"/>
      <c r="IPR50" s="85"/>
      <c r="IPS50" s="85"/>
      <c r="IPT50" s="85"/>
      <c r="IPU50" s="85"/>
      <c r="IPV50" s="85"/>
      <c r="IPW50" s="85"/>
      <c r="IPX50" s="85"/>
      <c r="IPY50" s="85"/>
      <c r="IPZ50" s="85"/>
      <c r="IQA50" s="85"/>
      <c r="IQB50" s="85"/>
      <c r="IQC50" s="85"/>
      <c r="IQD50" s="85"/>
      <c r="IQE50" s="85"/>
      <c r="IQF50" s="85"/>
      <c r="IQG50" s="85"/>
      <c r="IQH50" s="85"/>
      <c r="IQI50" s="85"/>
      <c r="IQJ50" s="85"/>
      <c r="IQK50" s="85"/>
      <c r="IQL50" s="85"/>
      <c r="IQM50" s="85"/>
      <c r="IQN50" s="85"/>
      <c r="IQO50" s="85"/>
      <c r="IQP50" s="85"/>
      <c r="IQQ50" s="85"/>
      <c r="IQR50" s="85"/>
      <c r="IQS50" s="85"/>
      <c r="IQT50" s="85"/>
      <c r="IQU50" s="85"/>
      <c r="IQV50" s="85"/>
      <c r="IQW50" s="85"/>
      <c r="IQX50" s="85"/>
      <c r="IQY50" s="85"/>
      <c r="IQZ50" s="85"/>
      <c r="IRA50" s="85"/>
      <c r="IRB50" s="85"/>
      <c r="IRC50" s="85"/>
      <c r="IRD50" s="85"/>
      <c r="IRE50" s="85"/>
      <c r="IRF50" s="85"/>
      <c r="IRG50" s="85"/>
      <c r="IRH50" s="85"/>
      <c r="IRI50" s="85"/>
      <c r="IRJ50" s="85"/>
      <c r="IRK50" s="85"/>
      <c r="IRL50" s="85"/>
      <c r="IRM50" s="85"/>
      <c r="IRN50" s="85"/>
      <c r="IRO50" s="85"/>
      <c r="IRP50" s="85"/>
      <c r="IRQ50" s="85"/>
      <c r="IRR50" s="85"/>
      <c r="IRS50" s="85"/>
      <c r="IRT50" s="85"/>
      <c r="IRU50" s="85"/>
      <c r="IRV50" s="85"/>
      <c r="IRW50" s="85"/>
      <c r="IRX50" s="85"/>
      <c r="IRY50" s="85"/>
      <c r="IRZ50" s="85"/>
      <c r="ISA50" s="85"/>
      <c r="ISB50" s="85"/>
      <c r="ISC50" s="85"/>
      <c r="ISD50" s="85"/>
      <c r="ISE50" s="85"/>
      <c r="ISF50" s="85"/>
      <c r="ISG50" s="85"/>
      <c r="ISH50" s="85"/>
      <c r="ISI50" s="85"/>
      <c r="ISJ50" s="85"/>
      <c r="ISK50" s="85"/>
      <c r="ISL50" s="85"/>
      <c r="ISM50" s="85"/>
      <c r="ISN50" s="85"/>
      <c r="ISO50" s="85"/>
      <c r="ISP50" s="85"/>
      <c r="ISQ50" s="85"/>
      <c r="ISR50" s="85"/>
      <c r="ISS50" s="85"/>
      <c r="IST50" s="85"/>
      <c r="ISU50" s="85"/>
      <c r="ISV50" s="85"/>
      <c r="ISW50" s="85"/>
      <c r="ISX50" s="85"/>
      <c r="ISY50" s="85"/>
      <c r="ISZ50" s="85"/>
      <c r="ITA50" s="85"/>
      <c r="ITB50" s="85"/>
      <c r="ITC50" s="85"/>
      <c r="ITD50" s="85"/>
      <c r="ITE50" s="85"/>
      <c r="ITF50" s="85"/>
      <c r="ITG50" s="85"/>
      <c r="ITH50" s="85"/>
      <c r="ITI50" s="85"/>
      <c r="ITJ50" s="85"/>
      <c r="ITK50" s="85"/>
      <c r="ITL50" s="85"/>
      <c r="ITM50" s="85"/>
      <c r="ITN50" s="85"/>
      <c r="ITO50" s="85"/>
      <c r="ITP50" s="85"/>
      <c r="ITQ50" s="85"/>
      <c r="ITR50" s="85"/>
      <c r="ITS50" s="85"/>
      <c r="ITT50" s="85"/>
      <c r="ITU50" s="85"/>
      <c r="ITV50" s="85"/>
      <c r="ITW50" s="85"/>
      <c r="ITX50" s="85"/>
      <c r="ITY50" s="85"/>
      <c r="ITZ50" s="85"/>
      <c r="IUA50" s="85"/>
      <c r="IUB50" s="85"/>
      <c r="IUC50" s="85"/>
      <c r="IUD50" s="85"/>
      <c r="IUE50" s="85"/>
      <c r="IUF50" s="85"/>
      <c r="IUG50" s="85"/>
      <c r="IUH50" s="85"/>
      <c r="IUI50" s="85"/>
      <c r="IUJ50" s="85"/>
      <c r="IUK50" s="85"/>
      <c r="IUL50" s="85"/>
      <c r="IUM50" s="85"/>
      <c r="IUN50" s="85"/>
      <c r="IUO50" s="85"/>
      <c r="IUP50" s="85"/>
      <c r="IUQ50" s="85"/>
      <c r="IUR50" s="85"/>
      <c r="IUS50" s="85"/>
      <c r="IUT50" s="85"/>
      <c r="IUU50" s="85"/>
      <c r="IUV50" s="85"/>
      <c r="IUW50" s="85"/>
      <c r="IUX50" s="85"/>
      <c r="IUY50" s="85"/>
      <c r="IUZ50" s="85"/>
      <c r="IVA50" s="85"/>
      <c r="IVB50" s="85"/>
      <c r="IVC50" s="85"/>
      <c r="IVD50" s="85"/>
      <c r="IVE50" s="85"/>
      <c r="IVF50" s="85"/>
      <c r="IVG50" s="85"/>
      <c r="IVH50" s="85"/>
      <c r="IVI50" s="85"/>
      <c r="IVJ50" s="85"/>
      <c r="IVK50" s="85"/>
      <c r="IVL50" s="85"/>
      <c r="IVM50" s="85"/>
      <c r="IVN50" s="85"/>
      <c r="IVO50" s="85"/>
      <c r="IVP50" s="85"/>
      <c r="IVQ50" s="85"/>
      <c r="IVR50" s="85"/>
      <c r="IVS50" s="85"/>
      <c r="IVT50" s="85"/>
      <c r="IVU50" s="85"/>
      <c r="IVV50" s="85"/>
      <c r="IVW50" s="85"/>
      <c r="IVX50" s="85"/>
      <c r="IVY50" s="85"/>
      <c r="IVZ50" s="85"/>
      <c r="IWA50" s="85"/>
      <c r="IWB50" s="85"/>
      <c r="IWC50" s="85"/>
      <c r="IWD50" s="85"/>
      <c r="IWE50" s="85"/>
      <c r="IWF50" s="85"/>
      <c r="IWG50" s="85"/>
      <c r="IWH50" s="85"/>
      <c r="IWI50" s="85"/>
      <c r="IWJ50" s="85"/>
      <c r="IWK50" s="85"/>
      <c r="IWL50" s="85"/>
      <c r="IWM50" s="85"/>
      <c r="IWN50" s="85"/>
      <c r="IWO50" s="85"/>
      <c r="IWP50" s="85"/>
      <c r="IWQ50" s="85"/>
      <c r="IWR50" s="85"/>
      <c r="IWS50" s="85"/>
      <c r="IWT50" s="85"/>
      <c r="IWU50" s="85"/>
      <c r="IWV50" s="85"/>
      <c r="IWW50" s="85"/>
      <c r="IWX50" s="85"/>
      <c r="IWY50" s="85"/>
      <c r="IWZ50" s="85"/>
      <c r="IXA50" s="85"/>
      <c r="IXB50" s="85"/>
      <c r="IXC50" s="85"/>
      <c r="IXD50" s="85"/>
      <c r="IXE50" s="85"/>
      <c r="IXF50" s="85"/>
      <c r="IXG50" s="85"/>
      <c r="IXH50" s="85"/>
      <c r="IXI50" s="85"/>
      <c r="IXJ50" s="85"/>
      <c r="IXK50" s="85"/>
      <c r="IXL50" s="85"/>
      <c r="IXM50" s="85"/>
      <c r="IXN50" s="85"/>
      <c r="IXO50" s="85"/>
      <c r="IXP50" s="85"/>
      <c r="IXQ50" s="85"/>
      <c r="IXR50" s="85"/>
      <c r="IXS50" s="85"/>
      <c r="IXT50" s="85"/>
      <c r="IXU50" s="85"/>
      <c r="IXV50" s="85"/>
      <c r="IXW50" s="85"/>
      <c r="IXX50" s="85"/>
      <c r="IXY50" s="85"/>
      <c r="IXZ50" s="85"/>
      <c r="IYA50" s="85"/>
      <c r="IYB50" s="85"/>
      <c r="IYC50" s="85"/>
      <c r="IYD50" s="85"/>
      <c r="IYE50" s="85"/>
      <c r="IYF50" s="85"/>
      <c r="IYG50" s="85"/>
      <c r="IYH50" s="85"/>
      <c r="IYI50" s="85"/>
      <c r="IYJ50" s="85"/>
      <c r="IYK50" s="85"/>
      <c r="IYL50" s="85"/>
      <c r="IYM50" s="85"/>
      <c r="IYN50" s="85"/>
      <c r="IYO50" s="85"/>
      <c r="IYP50" s="85"/>
      <c r="IYQ50" s="85"/>
      <c r="IYR50" s="85"/>
      <c r="IYS50" s="85"/>
      <c r="IYT50" s="85"/>
      <c r="IYU50" s="85"/>
      <c r="IYV50" s="85"/>
      <c r="IYW50" s="85"/>
      <c r="IYX50" s="85"/>
      <c r="IYY50" s="85"/>
      <c r="IYZ50" s="85"/>
      <c r="IZA50" s="85"/>
      <c r="IZB50" s="85"/>
      <c r="IZC50" s="85"/>
      <c r="IZD50" s="85"/>
      <c r="IZE50" s="85"/>
      <c r="IZF50" s="85"/>
      <c r="IZG50" s="85"/>
      <c r="IZH50" s="85"/>
      <c r="IZI50" s="85"/>
      <c r="IZJ50" s="85"/>
      <c r="IZK50" s="85"/>
      <c r="IZL50" s="85"/>
      <c r="IZM50" s="85"/>
      <c r="IZN50" s="85"/>
      <c r="IZO50" s="85"/>
      <c r="IZP50" s="85"/>
      <c r="IZQ50" s="85"/>
      <c r="IZR50" s="85"/>
      <c r="IZS50" s="85"/>
      <c r="IZT50" s="85"/>
      <c r="IZU50" s="85"/>
      <c r="IZV50" s="85"/>
      <c r="IZW50" s="85"/>
      <c r="IZX50" s="85"/>
      <c r="IZY50" s="85"/>
      <c r="IZZ50" s="85"/>
      <c r="JAA50" s="85"/>
      <c r="JAB50" s="85"/>
      <c r="JAC50" s="85"/>
      <c r="JAD50" s="85"/>
      <c r="JAE50" s="85"/>
      <c r="JAF50" s="85"/>
      <c r="JAG50" s="85"/>
      <c r="JAH50" s="85"/>
      <c r="JAI50" s="85"/>
      <c r="JAJ50" s="85"/>
      <c r="JAK50" s="85"/>
      <c r="JAL50" s="85"/>
      <c r="JAM50" s="85"/>
      <c r="JAN50" s="85"/>
      <c r="JAO50" s="85"/>
      <c r="JAP50" s="85"/>
      <c r="JAQ50" s="85"/>
      <c r="JAR50" s="85"/>
      <c r="JAS50" s="85"/>
      <c r="JAT50" s="85"/>
      <c r="JAU50" s="85"/>
      <c r="JAV50" s="85"/>
      <c r="JAW50" s="85"/>
      <c r="JAX50" s="85"/>
      <c r="JAY50" s="85"/>
      <c r="JAZ50" s="85"/>
      <c r="JBA50" s="85"/>
      <c r="JBB50" s="85"/>
      <c r="JBC50" s="85"/>
      <c r="JBD50" s="85"/>
      <c r="JBE50" s="85"/>
      <c r="JBF50" s="85"/>
      <c r="JBG50" s="85"/>
      <c r="JBH50" s="85"/>
      <c r="JBI50" s="85"/>
      <c r="JBJ50" s="85"/>
      <c r="JBK50" s="85"/>
      <c r="JBL50" s="85"/>
      <c r="JBM50" s="85"/>
      <c r="JBN50" s="85"/>
      <c r="JBO50" s="85"/>
      <c r="JBP50" s="85"/>
      <c r="JBQ50" s="85"/>
      <c r="JBR50" s="85"/>
      <c r="JBS50" s="85"/>
      <c r="JBT50" s="85"/>
      <c r="JBU50" s="85"/>
      <c r="JBV50" s="85"/>
      <c r="JBW50" s="85"/>
      <c r="JBX50" s="85"/>
      <c r="JBY50" s="85"/>
      <c r="JBZ50" s="85"/>
      <c r="JCA50" s="85"/>
      <c r="JCB50" s="85"/>
      <c r="JCC50" s="85"/>
      <c r="JCD50" s="85"/>
      <c r="JCE50" s="85"/>
      <c r="JCF50" s="85"/>
      <c r="JCG50" s="85"/>
      <c r="JCH50" s="85"/>
      <c r="JCI50" s="85"/>
      <c r="JCJ50" s="85"/>
      <c r="JCK50" s="85"/>
      <c r="JCL50" s="85"/>
      <c r="JCM50" s="85"/>
      <c r="JCN50" s="85"/>
      <c r="JCO50" s="85"/>
      <c r="JCP50" s="85"/>
      <c r="JCQ50" s="85"/>
      <c r="JCR50" s="85"/>
      <c r="JCS50" s="85"/>
      <c r="JCT50" s="85"/>
      <c r="JCU50" s="85"/>
      <c r="JCV50" s="85"/>
      <c r="JCW50" s="85"/>
      <c r="JCX50" s="85"/>
      <c r="JCY50" s="85"/>
      <c r="JCZ50" s="85"/>
      <c r="JDA50" s="85"/>
      <c r="JDB50" s="85"/>
      <c r="JDC50" s="85"/>
      <c r="JDD50" s="85"/>
      <c r="JDE50" s="85"/>
      <c r="JDF50" s="85"/>
      <c r="JDG50" s="85"/>
      <c r="JDH50" s="85"/>
      <c r="JDI50" s="85"/>
      <c r="JDJ50" s="85"/>
      <c r="JDK50" s="85"/>
      <c r="JDL50" s="85"/>
      <c r="JDM50" s="85"/>
      <c r="JDN50" s="85"/>
      <c r="JDO50" s="85"/>
      <c r="JDP50" s="85"/>
      <c r="JDQ50" s="85"/>
      <c r="JDR50" s="85"/>
      <c r="JDS50" s="85"/>
      <c r="JDT50" s="85"/>
      <c r="JDU50" s="85"/>
      <c r="JDV50" s="85"/>
      <c r="JDW50" s="85"/>
      <c r="JDX50" s="85"/>
      <c r="JDY50" s="85"/>
      <c r="JDZ50" s="85"/>
      <c r="JEA50" s="85"/>
      <c r="JEB50" s="85"/>
      <c r="JEC50" s="85"/>
      <c r="JED50" s="85"/>
      <c r="JEE50" s="85"/>
      <c r="JEF50" s="85"/>
      <c r="JEG50" s="85"/>
      <c r="JEH50" s="85"/>
      <c r="JEI50" s="85"/>
      <c r="JEJ50" s="85"/>
      <c r="JEK50" s="85"/>
      <c r="JEL50" s="85"/>
      <c r="JEM50" s="85"/>
      <c r="JEN50" s="85"/>
      <c r="JEO50" s="85"/>
      <c r="JEP50" s="85"/>
      <c r="JEQ50" s="85"/>
      <c r="JER50" s="85"/>
      <c r="JES50" s="85"/>
      <c r="JET50" s="85"/>
      <c r="JEU50" s="85"/>
      <c r="JEV50" s="85"/>
      <c r="JEW50" s="85"/>
      <c r="JEX50" s="85"/>
      <c r="JEY50" s="85"/>
      <c r="JEZ50" s="85"/>
      <c r="JFA50" s="85"/>
      <c r="JFB50" s="85"/>
      <c r="JFC50" s="85"/>
      <c r="JFD50" s="85"/>
      <c r="JFE50" s="85"/>
      <c r="JFF50" s="85"/>
      <c r="JFG50" s="85"/>
      <c r="JFH50" s="85"/>
      <c r="JFI50" s="85"/>
      <c r="JFJ50" s="85"/>
      <c r="JFK50" s="85"/>
      <c r="JFL50" s="85"/>
      <c r="JFM50" s="85"/>
      <c r="JFN50" s="85"/>
      <c r="JFO50" s="85"/>
      <c r="JFP50" s="85"/>
      <c r="JFQ50" s="85"/>
      <c r="JFR50" s="85"/>
      <c r="JFS50" s="85"/>
      <c r="JFT50" s="85"/>
      <c r="JFU50" s="85"/>
      <c r="JFV50" s="85"/>
      <c r="JFW50" s="85"/>
      <c r="JFX50" s="85"/>
      <c r="JFY50" s="85"/>
      <c r="JFZ50" s="85"/>
      <c r="JGA50" s="85"/>
      <c r="JGB50" s="85"/>
      <c r="JGC50" s="85"/>
      <c r="JGD50" s="85"/>
      <c r="JGE50" s="85"/>
      <c r="JGF50" s="85"/>
      <c r="JGG50" s="85"/>
      <c r="JGH50" s="85"/>
      <c r="JGI50" s="85"/>
      <c r="JGJ50" s="85"/>
      <c r="JGK50" s="85"/>
      <c r="JGL50" s="85"/>
      <c r="JGM50" s="85"/>
      <c r="JGN50" s="85"/>
      <c r="JGO50" s="85"/>
      <c r="JGP50" s="85"/>
      <c r="JGQ50" s="85"/>
      <c r="JGR50" s="85"/>
      <c r="JGS50" s="85"/>
      <c r="JGT50" s="85"/>
      <c r="JGU50" s="85"/>
      <c r="JGV50" s="85"/>
      <c r="JGW50" s="85"/>
      <c r="JGX50" s="85"/>
      <c r="JGY50" s="85"/>
      <c r="JGZ50" s="85"/>
      <c r="JHA50" s="85"/>
      <c r="JHB50" s="85"/>
      <c r="JHC50" s="85"/>
      <c r="JHD50" s="85"/>
      <c r="JHE50" s="85"/>
      <c r="JHF50" s="85"/>
      <c r="JHG50" s="85"/>
      <c r="JHH50" s="85"/>
      <c r="JHI50" s="85"/>
      <c r="JHJ50" s="85"/>
      <c r="JHK50" s="85"/>
      <c r="JHL50" s="85"/>
      <c r="JHM50" s="85"/>
      <c r="JHN50" s="85"/>
      <c r="JHO50" s="85"/>
      <c r="JHP50" s="85"/>
      <c r="JHQ50" s="85"/>
      <c r="JHR50" s="85"/>
      <c r="JHS50" s="85"/>
      <c r="JHT50" s="85"/>
      <c r="JHU50" s="85"/>
      <c r="JHV50" s="85"/>
      <c r="JHW50" s="85"/>
      <c r="JHX50" s="85"/>
      <c r="JHY50" s="85"/>
      <c r="JHZ50" s="85"/>
      <c r="JIA50" s="85"/>
      <c r="JIB50" s="85"/>
      <c r="JIC50" s="85"/>
      <c r="JID50" s="85"/>
      <c r="JIE50" s="85"/>
      <c r="JIF50" s="85"/>
      <c r="JIG50" s="85"/>
      <c r="JIH50" s="85"/>
      <c r="JII50" s="85"/>
      <c r="JIJ50" s="85"/>
      <c r="JIK50" s="85"/>
      <c r="JIL50" s="85"/>
      <c r="JIM50" s="85"/>
      <c r="JIN50" s="85"/>
      <c r="JIO50" s="85"/>
      <c r="JIP50" s="85"/>
      <c r="JIQ50" s="85"/>
      <c r="JIR50" s="85"/>
      <c r="JIS50" s="85"/>
      <c r="JIT50" s="85"/>
      <c r="JIU50" s="85"/>
      <c r="JIV50" s="85"/>
      <c r="JIW50" s="85"/>
      <c r="JIX50" s="85"/>
      <c r="JIY50" s="85"/>
      <c r="JIZ50" s="85"/>
      <c r="JJA50" s="85"/>
      <c r="JJB50" s="85"/>
      <c r="JJC50" s="85"/>
      <c r="JJD50" s="85"/>
      <c r="JJE50" s="85"/>
      <c r="JJF50" s="85"/>
      <c r="JJG50" s="85"/>
      <c r="JJH50" s="85"/>
      <c r="JJI50" s="85"/>
      <c r="JJJ50" s="85"/>
      <c r="JJK50" s="85"/>
      <c r="JJL50" s="85"/>
      <c r="JJM50" s="85"/>
      <c r="JJN50" s="85"/>
      <c r="JJO50" s="85"/>
      <c r="JJP50" s="85"/>
      <c r="JJQ50" s="85"/>
      <c r="JJR50" s="85"/>
      <c r="JJS50" s="85"/>
      <c r="JJT50" s="85"/>
      <c r="JJU50" s="85"/>
      <c r="JJV50" s="85"/>
      <c r="JJW50" s="85"/>
      <c r="JJX50" s="85"/>
      <c r="JJY50" s="85"/>
      <c r="JJZ50" s="85"/>
      <c r="JKA50" s="85"/>
      <c r="JKB50" s="85"/>
      <c r="JKC50" s="85"/>
      <c r="JKD50" s="85"/>
      <c r="JKE50" s="85"/>
      <c r="JKF50" s="85"/>
      <c r="JKG50" s="85"/>
      <c r="JKH50" s="85"/>
      <c r="JKI50" s="85"/>
      <c r="JKJ50" s="85"/>
      <c r="JKK50" s="85"/>
      <c r="JKL50" s="85"/>
      <c r="JKM50" s="85"/>
      <c r="JKN50" s="85"/>
      <c r="JKO50" s="85"/>
      <c r="JKP50" s="85"/>
      <c r="JKQ50" s="85"/>
      <c r="JKR50" s="85"/>
      <c r="JKS50" s="85"/>
      <c r="JKT50" s="85"/>
      <c r="JKU50" s="85"/>
      <c r="JKV50" s="85"/>
      <c r="JKW50" s="85"/>
      <c r="JKX50" s="85"/>
      <c r="JKY50" s="85"/>
      <c r="JKZ50" s="85"/>
      <c r="JLA50" s="85"/>
      <c r="JLB50" s="85"/>
      <c r="JLC50" s="85"/>
      <c r="JLD50" s="85"/>
      <c r="JLE50" s="85"/>
      <c r="JLF50" s="85"/>
      <c r="JLG50" s="85"/>
      <c r="JLH50" s="85"/>
      <c r="JLI50" s="85"/>
      <c r="JLJ50" s="85"/>
      <c r="JLK50" s="85"/>
      <c r="JLL50" s="85"/>
      <c r="JLM50" s="85"/>
      <c r="JLN50" s="85"/>
      <c r="JLO50" s="85"/>
      <c r="JLP50" s="85"/>
      <c r="JLQ50" s="85"/>
      <c r="JLR50" s="85"/>
      <c r="JLS50" s="85"/>
      <c r="JLT50" s="85"/>
      <c r="JLU50" s="85"/>
      <c r="JLV50" s="85"/>
      <c r="JLW50" s="85"/>
      <c r="JLX50" s="85"/>
      <c r="JLY50" s="85"/>
      <c r="JLZ50" s="85"/>
      <c r="JMA50" s="85"/>
      <c r="JMB50" s="85"/>
      <c r="JMC50" s="85"/>
      <c r="JMD50" s="85"/>
      <c r="JME50" s="85"/>
      <c r="JMF50" s="85"/>
      <c r="JMG50" s="85"/>
      <c r="JMH50" s="85"/>
      <c r="JMI50" s="85"/>
      <c r="JMJ50" s="85"/>
      <c r="JMK50" s="85"/>
      <c r="JML50" s="85"/>
      <c r="JMM50" s="85"/>
      <c r="JMN50" s="85"/>
      <c r="JMO50" s="85"/>
      <c r="JMP50" s="85"/>
      <c r="JMQ50" s="85"/>
      <c r="JMR50" s="85"/>
      <c r="JMS50" s="85"/>
      <c r="JMT50" s="85"/>
      <c r="JMU50" s="85"/>
      <c r="JMV50" s="85"/>
      <c r="JMW50" s="85"/>
      <c r="JMX50" s="85"/>
      <c r="JMY50" s="85"/>
      <c r="JMZ50" s="85"/>
      <c r="JNA50" s="85"/>
      <c r="JNB50" s="85"/>
      <c r="JNC50" s="85"/>
      <c r="JND50" s="85"/>
      <c r="JNE50" s="85"/>
      <c r="JNF50" s="85"/>
      <c r="JNG50" s="85"/>
      <c r="JNH50" s="85"/>
      <c r="JNI50" s="85"/>
      <c r="JNJ50" s="85"/>
      <c r="JNK50" s="85"/>
      <c r="JNL50" s="85"/>
      <c r="JNM50" s="85"/>
      <c r="JNN50" s="85"/>
      <c r="JNO50" s="85"/>
      <c r="JNP50" s="85"/>
      <c r="JNQ50" s="85"/>
      <c r="JNR50" s="85"/>
      <c r="JNS50" s="85"/>
      <c r="JNT50" s="85"/>
      <c r="JNU50" s="85"/>
      <c r="JNV50" s="85"/>
      <c r="JNW50" s="85"/>
      <c r="JNX50" s="85"/>
      <c r="JNY50" s="85"/>
      <c r="JNZ50" s="85"/>
      <c r="JOA50" s="85"/>
      <c r="JOB50" s="85"/>
      <c r="JOC50" s="85"/>
      <c r="JOD50" s="85"/>
      <c r="JOE50" s="85"/>
      <c r="JOF50" s="85"/>
      <c r="JOG50" s="85"/>
      <c r="JOH50" s="85"/>
      <c r="JOI50" s="85"/>
      <c r="JOJ50" s="85"/>
      <c r="JOK50" s="85"/>
      <c r="JOL50" s="85"/>
      <c r="JOM50" s="85"/>
      <c r="JON50" s="85"/>
      <c r="JOO50" s="85"/>
      <c r="JOP50" s="85"/>
      <c r="JOQ50" s="85"/>
      <c r="JOR50" s="85"/>
      <c r="JOS50" s="85"/>
      <c r="JOT50" s="85"/>
      <c r="JOU50" s="85"/>
      <c r="JOV50" s="85"/>
      <c r="JOW50" s="85"/>
      <c r="JOX50" s="85"/>
      <c r="JOY50" s="85"/>
      <c r="JOZ50" s="85"/>
      <c r="JPA50" s="85"/>
      <c r="JPB50" s="85"/>
      <c r="JPC50" s="85"/>
      <c r="JPD50" s="85"/>
      <c r="JPE50" s="85"/>
      <c r="JPF50" s="85"/>
      <c r="JPG50" s="85"/>
      <c r="JPH50" s="85"/>
      <c r="JPI50" s="85"/>
      <c r="JPJ50" s="85"/>
      <c r="JPK50" s="85"/>
      <c r="JPL50" s="85"/>
      <c r="JPM50" s="85"/>
      <c r="JPN50" s="85"/>
      <c r="JPO50" s="85"/>
      <c r="JPP50" s="85"/>
      <c r="JPQ50" s="85"/>
      <c r="JPR50" s="85"/>
      <c r="JPS50" s="85"/>
      <c r="JPT50" s="85"/>
      <c r="JPU50" s="85"/>
      <c r="JPV50" s="85"/>
      <c r="JPW50" s="85"/>
      <c r="JPX50" s="85"/>
      <c r="JPY50" s="85"/>
      <c r="JPZ50" s="85"/>
      <c r="JQA50" s="85"/>
      <c r="JQB50" s="85"/>
      <c r="JQC50" s="85"/>
      <c r="JQD50" s="85"/>
      <c r="JQE50" s="85"/>
      <c r="JQF50" s="85"/>
      <c r="JQG50" s="85"/>
      <c r="JQH50" s="85"/>
      <c r="JQI50" s="85"/>
      <c r="JQJ50" s="85"/>
      <c r="JQK50" s="85"/>
      <c r="JQL50" s="85"/>
      <c r="JQM50" s="85"/>
      <c r="JQN50" s="85"/>
      <c r="JQO50" s="85"/>
      <c r="JQP50" s="85"/>
      <c r="JQQ50" s="85"/>
      <c r="JQR50" s="85"/>
      <c r="JQS50" s="85"/>
      <c r="JQT50" s="85"/>
      <c r="JQU50" s="85"/>
      <c r="JQV50" s="85"/>
      <c r="JQW50" s="85"/>
      <c r="JQX50" s="85"/>
      <c r="JQY50" s="85"/>
      <c r="JQZ50" s="85"/>
      <c r="JRA50" s="85"/>
      <c r="JRB50" s="85"/>
      <c r="JRC50" s="85"/>
      <c r="JRD50" s="85"/>
      <c r="JRE50" s="85"/>
      <c r="JRF50" s="85"/>
      <c r="JRG50" s="85"/>
      <c r="JRH50" s="85"/>
      <c r="JRI50" s="85"/>
      <c r="JRJ50" s="85"/>
      <c r="JRK50" s="85"/>
      <c r="JRL50" s="85"/>
      <c r="JRM50" s="85"/>
      <c r="JRN50" s="85"/>
      <c r="JRO50" s="85"/>
      <c r="JRP50" s="85"/>
      <c r="JRQ50" s="85"/>
      <c r="JRR50" s="85"/>
      <c r="JRS50" s="85"/>
      <c r="JRT50" s="85"/>
      <c r="JRU50" s="85"/>
      <c r="JRV50" s="85"/>
      <c r="JRW50" s="85"/>
      <c r="JRX50" s="85"/>
      <c r="JRY50" s="85"/>
      <c r="JRZ50" s="85"/>
      <c r="JSA50" s="85"/>
      <c r="JSB50" s="85"/>
      <c r="JSC50" s="85"/>
      <c r="JSD50" s="85"/>
      <c r="JSE50" s="85"/>
      <c r="JSF50" s="85"/>
      <c r="JSG50" s="85"/>
      <c r="JSH50" s="85"/>
      <c r="JSI50" s="85"/>
      <c r="JSJ50" s="85"/>
      <c r="JSK50" s="85"/>
      <c r="JSL50" s="85"/>
      <c r="JSM50" s="85"/>
      <c r="JSN50" s="85"/>
      <c r="JSO50" s="85"/>
      <c r="JSP50" s="85"/>
      <c r="JSQ50" s="85"/>
      <c r="JSR50" s="85"/>
      <c r="JSS50" s="85"/>
      <c r="JST50" s="85"/>
      <c r="JSU50" s="85"/>
      <c r="JSV50" s="85"/>
      <c r="JSW50" s="85"/>
      <c r="JSX50" s="85"/>
      <c r="JSY50" s="85"/>
      <c r="JSZ50" s="85"/>
      <c r="JTA50" s="85"/>
      <c r="JTB50" s="85"/>
      <c r="JTC50" s="85"/>
      <c r="JTD50" s="85"/>
      <c r="JTE50" s="85"/>
      <c r="JTF50" s="85"/>
      <c r="JTG50" s="85"/>
      <c r="JTH50" s="85"/>
      <c r="JTI50" s="85"/>
      <c r="JTJ50" s="85"/>
      <c r="JTK50" s="85"/>
      <c r="JTL50" s="85"/>
      <c r="JTM50" s="85"/>
      <c r="JTN50" s="85"/>
      <c r="JTO50" s="85"/>
      <c r="JTP50" s="85"/>
      <c r="JTQ50" s="85"/>
      <c r="JTR50" s="85"/>
      <c r="JTS50" s="85"/>
      <c r="JTT50" s="85"/>
      <c r="JTU50" s="85"/>
      <c r="JTV50" s="85"/>
      <c r="JTW50" s="85"/>
      <c r="JTX50" s="85"/>
      <c r="JTY50" s="85"/>
      <c r="JTZ50" s="85"/>
      <c r="JUA50" s="85"/>
      <c r="JUB50" s="85"/>
      <c r="JUC50" s="85"/>
      <c r="JUD50" s="85"/>
      <c r="JUE50" s="85"/>
      <c r="JUF50" s="85"/>
      <c r="JUG50" s="85"/>
      <c r="JUH50" s="85"/>
      <c r="JUI50" s="85"/>
      <c r="JUJ50" s="85"/>
      <c r="JUK50" s="85"/>
      <c r="JUL50" s="85"/>
      <c r="JUM50" s="85"/>
      <c r="JUN50" s="85"/>
      <c r="JUO50" s="85"/>
      <c r="JUP50" s="85"/>
      <c r="JUQ50" s="85"/>
      <c r="JUR50" s="85"/>
      <c r="JUS50" s="85"/>
      <c r="JUT50" s="85"/>
      <c r="JUU50" s="85"/>
      <c r="JUV50" s="85"/>
      <c r="JUW50" s="85"/>
      <c r="JUX50" s="85"/>
      <c r="JUY50" s="85"/>
      <c r="JUZ50" s="85"/>
      <c r="JVA50" s="85"/>
      <c r="JVB50" s="85"/>
      <c r="JVC50" s="85"/>
      <c r="JVD50" s="85"/>
      <c r="JVE50" s="85"/>
      <c r="JVF50" s="85"/>
      <c r="JVG50" s="85"/>
      <c r="JVH50" s="85"/>
      <c r="JVI50" s="85"/>
      <c r="JVJ50" s="85"/>
      <c r="JVK50" s="85"/>
      <c r="JVL50" s="85"/>
      <c r="JVM50" s="85"/>
      <c r="JVN50" s="85"/>
      <c r="JVO50" s="85"/>
      <c r="JVP50" s="85"/>
      <c r="JVQ50" s="85"/>
      <c r="JVR50" s="85"/>
      <c r="JVS50" s="85"/>
      <c r="JVT50" s="85"/>
      <c r="JVU50" s="85"/>
      <c r="JVV50" s="85"/>
      <c r="JVW50" s="85"/>
      <c r="JVX50" s="85"/>
      <c r="JVY50" s="85"/>
      <c r="JVZ50" s="85"/>
      <c r="JWA50" s="85"/>
      <c r="JWB50" s="85"/>
      <c r="JWC50" s="85"/>
      <c r="JWD50" s="85"/>
      <c r="JWE50" s="85"/>
      <c r="JWF50" s="85"/>
      <c r="JWG50" s="85"/>
      <c r="JWH50" s="85"/>
      <c r="JWI50" s="85"/>
      <c r="JWJ50" s="85"/>
      <c r="JWK50" s="85"/>
      <c r="JWL50" s="85"/>
      <c r="JWM50" s="85"/>
      <c r="JWN50" s="85"/>
      <c r="JWO50" s="85"/>
      <c r="JWP50" s="85"/>
      <c r="JWQ50" s="85"/>
      <c r="JWR50" s="85"/>
      <c r="JWS50" s="85"/>
      <c r="JWT50" s="85"/>
      <c r="JWU50" s="85"/>
      <c r="JWV50" s="85"/>
      <c r="JWW50" s="85"/>
      <c r="JWX50" s="85"/>
      <c r="JWY50" s="85"/>
      <c r="JWZ50" s="85"/>
      <c r="JXA50" s="85"/>
      <c r="JXB50" s="85"/>
      <c r="JXC50" s="85"/>
      <c r="JXD50" s="85"/>
      <c r="JXE50" s="85"/>
      <c r="JXF50" s="85"/>
      <c r="JXG50" s="85"/>
      <c r="JXH50" s="85"/>
      <c r="JXI50" s="85"/>
      <c r="JXJ50" s="85"/>
      <c r="JXK50" s="85"/>
      <c r="JXL50" s="85"/>
      <c r="JXM50" s="85"/>
      <c r="JXN50" s="85"/>
      <c r="JXO50" s="85"/>
      <c r="JXP50" s="85"/>
      <c r="JXQ50" s="85"/>
      <c r="JXR50" s="85"/>
      <c r="JXS50" s="85"/>
      <c r="JXT50" s="85"/>
      <c r="JXU50" s="85"/>
      <c r="JXV50" s="85"/>
      <c r="JXW50" s="85"/>
      <c r="JXX50" s="85"/>
      <c r="JXY50" s="85"/>
      <c r="JXZ50" s="85"/>
      <c r="JYA50" s="85"/>
      <c r="JYB50" s="85"/>
      <c r="JYC50" s="85"/>
      <c r="JYD50" s="85"/>
      <c r="JYE50" s="85"/>
      <c r="JYF50" s="85"/>
      <c r="JYG50" s="85"/>
      <c r="JYH50" s="85"/>
      <c r="JYI50" s="85"/>
      <c r="JYJ50" s="85"/>
      <c r="JYK50" s="85"/>
      <c r="JYL50" s="85"/>
      <c r="JYM50" s="85"/>
      <c r="JYN50" s="85"/>
      <c r="JYO50" s="85"/>
      <c r="JYP50" s="85"/>
      <c r="JYQ50" s="85"/>
      <c r="JYR50" s="85"/>
      <c r="JYS50" s="85"/>
      <c r="JYT50" s="85"/>
      <c r="JYU50" s="85"/>
      <c r="JYV50" s="85"/>
      <c r="JYW50" s="85"/>
      <c r="JYX50" s="85"/>
      <c r="JYY50" s="85"/>
      <c r="JYZ50" s="85"/>
      <c r="JZA50" s="85"/>
      <c r="JZB50" s="85"/>
      <c r="JZC50" s="85"/>
      <c r="JZD50" s="85"/>
      <c r="JZE50" s="85"/>
      <c r="JZF50" s="85"/>
      <c r="JZG50" s="85"/>
      <c r="JZH50" s="85"/>
      <c r="JZI50" s="85"/>
      <c r="JZJ50" s="85"/>
      <c r="JZK50" s="85"/>
      <c r="JZL50" s="85"/>
      <c r="JZM50" s="85"/>
      <c r="JZN50" s="85"/>
      <c r="JZO50" s="85"/>
      <c r="JZP50" s="85"/>
      <c r="JZQ50" s="85"/>
      <c r="JZR50" s="85"/>
      <c r="JZS50" s="85"/>
      <c r="JZT50" s="85"/>
      <c r="JZU50" s="85"/>
      <c r="JZV50" s="85"/>
      <c r="JZW50" s="85"/>
      <c r="JZX50" s="85"/>
      <c r="JZY50" s="85"/>
      <c r="JZZ50" s="85"/>
      <c r="KAA50" s="85"/>
      <c r="KAB50" s="85"/>
      <c r="KAC50" s="85"/>
      <c r="KAD50" s="85"/>
      <c r="KAE50" s="85"/>
      <c r="KAF50" s="85"/>
      <c r="KAG50" s="85"/>
      <c r="KAH50" s="85"/>
      <c r="KAI50" s="85"/>
      <c r="KAJ50" s="85"/>
      <c r="KAK50" s="85"/>
      <c r="KAL50" s="85"/>
      <c r="KAM50" s="85"/>
      <c r="KAN50" s="85"/>
      <c r="KAO50" s="85"/>
      <c r="KAP50" s="85"/>
      <c r="KAQ50" s="85"/>
      <c r="KAR50" s="85"/>
      <c r="KAS50" s="85"/>
      <c r="KAT50" s="85"/>
      <c r="KAU50" s="85"/>
      <c r="KAV50" s="85"/>
      <c r="KAW50" s="85"/>
      <c r="KAX50" s="85"/>
      <c r="KAY50" s="85"/>
      <c r="KAZ50" s="85"/>
      <c r="KBA50" s="85"/>
      <c r="KBB50" s="85"/>
      <c r="KBC50" s="85"/>
      <c r="KBD50" s="85"/>
      <c r="KBE50" s="85"/>
      <c r="KBF50" s="85"/>
      <c r="KBG50" s="85"/>
      <c r="KBH50" s="85"/>
      <c r="KBI50" s="85"/>
      <c r="KBJ50" s="85"/>
      <c r="KBK50" s="85"/>
      <c r="KBL50" s="85"/>
      <c r="KBM50" s="85"/>
      <c r="KBN50" s="85"/>
      <c r="KBO50" s="85"/>
      <c r="KBP50" s="85"/>
      <c r="KBQ50" s="85"/>
      <c r="KBR50" s="85"/>
      <c r="KBS50" s="85"/>
      <c r="KBT50" s="85"/>
      <c r="KBU50" s="85"/>
      <c r="KBV50" s="85"/>
      <c r="KBW50" s="85"/>
      <c r="KBX50" s="85"/>
      <c r="KBY50" s="85"/>
      <c r="KBZ50" s="85"/>
      <c r="KCA50" s="85"/>
      <c r="KCB50" s="85"/>
      <c r="KCC50" s="85"/>
      <c r="KCD50" s="85"/>
      <c r="KCE50" s="85"/>
      <c r="KCF50" s="85"/>
      <c r="KCG50" s="85"/>
      <c r="KCH50" s="85"/>
      <c r="KCI50" s="85"/>
      <c r="KCJ50" s="85"/>
      <c r="KCK50" s="85"/>
      <c r="KCL50" s="85"/>
      <c r="KCM50" s="85"/>
      <c r="KCN50" s="85"/>
      <c r="KCO50" s="85"/>
      <c r="KCP50" s="85"/>
      <c r="KCQ50" s="85"/>
      <c r="KCR50" s="85"/>
      <c r="KCS50" s="85"/>
      <c r="KCT50" s="85"/>
      <c r="KCU50" s="85"/>
      <c r="KCV50" s="85"/>
      <c r="KCW50" s="85"/>
      <c r="KCX50" s="85"/>
      <c r="KCY50" s="85"/>
      <c r="KCZ50" s="85"/>
      <c r="KDA50" s="85"/>
      <c r="KDB50" s="85"/>
      <c r="KDC50" s="85"/>
      <c r="KDD50" s="85"/>
      <c r="KDE50" s="85"/>
      <c r="KDF50" s="85"/>
      <c r="KDG50" s="85"/>
      <c r="KDH50" s="85"/>
      <c r="KDI50" s="85"/>
      <c r="KDJ50" s="85"/>
      <c r="KDK50" s="85"/>
      <c r="KDL50" s="85"/>
      <c r="KDM50" s="85"/>
      <c r="KDN50" s="85"/>
      <c r="KDO50" s="85"/>
      <c r="KDP50" s="85"/>
      <c r="KDQ50" s="85"/>
      <c r="KDR50" s="85"/>
      <c r="KDS50" s="85"/>
      <c r="KDT50" s="85"/>
      <c r="KDU50" s="85"/>
      <c r="KDV50" s="85"/>
      <c r="KDW50" s="85"/>
      <c r="KDX50" s="85"/>
      <c r="KDY50" s="85"/>
      <c r="KDZ50" s="85"/>
      <c r="KEA50" s="85"/>
      <c r="KEB50" s="85"/>
      <c r="KEC50" s="85"/>
      <c r="KED50" s="85"/>
      <c r="KEE50" s="85"/>
      <c r="KEF50" s="85"/>
      <c r="KEG50" s="85"/>
      <c r="KEH50" s="85"/>
      <c r="KEI50" s="85"/>
      <c r="KEJ50" s="85"/>
      <c r="KEK50" s="85"/>
      <c r="KEL50" s="85"/>
      <c r="KEM50" s="85"/>
      <c r="KEN50" s="85"/>
      <c r="KEO50" s="85"/>
      <c r="KEP50" s="85"/>
      <c r="KEQ50" s="85"/>
      <c r="KER50" s="85"/>
      <c r="KES50" s="85"/>
      <c r="KET50" s="85"/>
      <c r="KEU50" s="85"/>
      <c r="KEV50" s="85"/>
      <c r="KEW50" s="85"/>
      <c r="KEX50" s="85"/>
      <c r="KEY50" s="85"/>
      <c r="KEZ50" s="85"/>
      <c r="KFA50" s="85"/>
      <c r="KFB50" s="85"/>
      <c r="KFC50" s="85"/>
      <c r="KFD50" s="85"/>
      <c r="KFE50" s="85"/>
      <c r="KFF50" s="85"/>
      <c r="KFG50" s="85"/>
      <c r="KFH50" s="85"/>
      <c r="KFI50" s="85"/>
      <c r="KFJ50" s="85"/>
      <c r="KFK50" s="85"/>
      <c r="KFL50" s="85"/>
      <c r="KFM50" s="85"/>
      <c r="KFN50" s="85"/>
      <c r="KFO50" s="85"/>
      <c r="KFP50" s="85"/>
      <c r="KFQ50" s="85"/>
      <c r="KFR50" s="85"/>
      <c r="KFS50" s="85"/>
      <c r="KFT50" s="85"/>
      <c r="KFU50" s="85"/>
      <c r="KFV50" s="85"/>
      <c r="KFW50" s="85"/>
      <c r="KFX50" s="85"/>
      <c r="KFY50" s="85"/>
      <c r="KFZ50" s="85"/>
      <c r="KGA50" s="85"/>
      <c r="KGB50" s="85"/>
      <c r="KGC50" s="85"/>
      <c r="KGD50" s="85"/>
      <c r="KGE50" s="85"/>
      <c r="KGF50" s="85"/>
      <c r="KGG50" s="85"/>
      <c r="KGH50" s="85"/>
      <c r="KGI50" s="85"/>
      <c r="KGJ50" s="85"/>
      <c r="KGK50" s="85"/>
      <c r="KGL50" s="85"/>
      <c r="KGM50" s="85"/>
      <c r="KGN50" s="85"/>
      <c r="KGO50" s="85"/>
      <c r="KGP50" s="85"/>
      <c r="KGQ50" s="85"/>
      <c r="KGR50" s="85"/>
      <c r="KGS50" s="85"/>
      <c r="KGT50" s="85"/>
      <c r="KGU50" s="85"/>
      <c r="KGV50" s="85"/>
      <c r="KGW50" s="85"/>
      <c r="KGX50" s="85"/>
      <c r="KGY50" s="85"/>
      <c r="KGZ50" s="85"/>
      <c r="KHA50" s="85"/>
      <c r="KHB50" s="85"/>
      <c r="KHC50" s="85"/>
      <c r="KHD50" s="85"/>
      <c r="KHE50" s="85"/>
      <c r="KHF50" s="85"/>
      <c r="KHG50" s="85"/>
      <c r="KHH50" s="85"/>
      <c r="KHI50" s="85"/>
      <c r="KHJ50" s="85"/>
      <c r="KHK50" s="85"/>
      <c r="KHL50" s="85"/>
      <c r="KHM50" s="85"/>
      <c r="KHN50" s="85"/>
      <c r="KHO50" s="85"/>
      <c r="KHP50" s="85"/>
      <c r="KHQ50" s="85"/>
      <c r="KHR50" s="85"/>
      <c r="KHS50" s="85"/>
      <c r="KHT50" s="85"/>
      <c r="KHU50" s="85"/>
      <c r="KHV50" s="85"/>
      <c r="KHW50" s="85"/>
      <c r="KHX50" s="85"/>
      <c r="KHY50" s="85"/>
      <c r="KHZ50" s="85"/>
      <c r="KIA50" s="85"/>
      <c r="KIB50" s="85"/>
      <c r="KIC50" s="85"/>
      <c r="KID50" s="85"/>
      <c r="KIE50" s="85"/>
      <c r="KIF50" s="85"/>
      <c r="KIG50" s="85"/>
      <c r="KIH50" s="85"/>
      <c r="KII50" s="85"/>
      <c r="KIJ50" s="85"/>
      <c r="KIK50" s="85"/>
      <c r="KIL50" s="85"/>
      <c r="KIM50" s="85"/>
      <c r="KIN50" s="85"/>
      <c r="KIO50" s="85"/>
      <c r="KIP50" s="85"/>
      <c r="KIQ50" s="85"/>
      <c r="KIR50" s="85"/>
      <c r="KIS50" s="85"/>
      <c r="KIT50" s="85"/>
      <c r="KIU50" s="85"/>
      <c r="KIV50" s="85"/>
      <c r="KIW50" s="85"/>
      <c r="KIX50" s="85"/>
      <c r="KIY50" s="85"/>
      <c r="KIZ50" s="85"/>
      <c r="KJA50" s="85"/>
      <c r="KJB50" s="85"/>
      <c r="KJC50" s="85"/>
      <c r="KJD50" s="85"/>
      <c r="KJE50" s="85"/>
      <c r="KJF50" s="85"/>
      <c r="KJG50" s="85"/>
      <c r="KJH50" s="85"/>
      <c r="KJI50" s="85"/>
      <c r="KJJ50" s="85"/>
      <c r="KJK50" s="85"/>
      <c r="KJL50" s="85"/>
      <c r="KJM50" s="85"/>
      <c r="KJN50" s="85"/>
      <c r="KJO50" s="85"/>
      <c r="KJP50" s="85"/>
      <c r="KJQ50" s="85"/>
      <c r="KJR50" s="85"/>
      <c r="KJS50" s="85"/>
      <c r="KJT50" s="85"/>
      <c r="KJU50" s="85"/>
      <c r="KJV50" s="85"/>
      <c r="KJW50" s="85"/>
      <c r="KJX50" s="85"/>
      <c r="KJY50" s="85"/>
      <c r="KJZ50" s="85"/>
      <c r="KKA50" s="85"/>
      <c r="KKB50" s="85"/>
      <c r="KKC50" s="85"/>
      <c r="KKD50" s="85"/>
      <c r="KKE50" s="85"/>
      <c r="KKF50" s="85"/>
      <c r="KKG50" s="85"/>
      <c r="KKH50" s="85"/>
      <c r="KKI50" s="85"/>
      <c r="KKJ50" s="85"/>
      <c r="KKK50" s="85"/>
      <c r="KKL50" s="85"/>
      <c r="KKM50" s="85"/>
      <c r="KKN50" s="85"/>
      <c r="KKO50" s="85"/>
      <c r="KKP50" s="85"/>
      <c r="KKQ50" s="85"/>
      <c r="KKR50" s="85"/>
      <c r="KKS50" s="85"/>
      <c r="KKT50" s="85"/>
      <c r="KKU50" s="85"/>
      <c r="KKV50" s="85"/>
      <c r="KKW50" s="85"/>
      <c r="KKX50" s="85"/>
      <c r="KKY50" s="85"/>
      <c r="KKZ50" s="85"/>
      <c r="KLA50" s="85"/>
      <c r="KLB50" s="85"/>
      <c r="KLC50" s="85"/>
      <c r="KLD50" s="85"/>
      <c r="KLE50" s="85"/>
      <c r="KLF50" s="85"/>
      <c r="KLG50" s="85"/>
      <c r="KLH50" s="85"/>
      <c r="KLI50" s="85"/>
      <c r="KLJ50" s="85"/>
      <c r="KLK50" s="85"/>
      <c r="KLL50" s="85"/>
      <c r="KLM50" s="85"/>
      <c r="KLN50" s="85"/>
      <c r="KLO50" s="85"/>
      <c r="KLP50" s="85"/>
      <c r="KLQ50" s="85"/>
      <c r="KLR50" s="85"/>
      <c r="KLS50" s="85"/>
      <c r="KLT50" s="85"/>
      <c r="KLU50" s="85"/>
      <c r="KLV50" s="85"/>
      <c r="KLW50" s="85"/>
      <c r="KLX50" s="85"/>
      <c r="KLY50" s="85"/>
      <c r="KLZ50" s="85"/>
      <c r="KMA50" s="85"/>
      <c r="KMB50" s="85"/>
      <c r="KMC50" s="85"/>
      <c r="KMD50" s="85"/>
      <c r="KME50" s="85"/>
      <c r="KMF50" s="85"/>
      <c r="KMG50" s="85"/>
      <c r="KMH50" s="85"/>
      <c r="KMI50" s="85"/>
      <c r="KMJ50" s="85"/>
      <c r="KMK50" s="85"/>
      <c r="KML50" s="85"/>
      <c r="KMM50" s="85"/>
      <c r="KMN50" s="85"/>
      <c r="KMO50" s="85"/>
      <c r="KMP50" s="85"/>
      <c r="KMQ50" s="85"/>
      <c r="KMR50" s="85"/>
      <c r="KMS50" s="85"/>
      <c r="KMT50" s="85"/>
      <c r="KMU50" s="85"/>
      <c r="KMV50" s="85"/>
      <c r="KMW50" s="85"/>
      <c r="KMX50" s="85"/>
      <c r="KMY50" s="85"/>
      <c r="KMZ50" s="85"/>
      <c r="KNA50" s="85"/>
      <c r="KNB50" s="85"/>
      <c r="KNC50" s="85"/>
      <c r="KND50" s="85"/>
      <c r="KNE50" s="85"/>
      <c r="KNF50" s="85"/>
      <c r="KNG50" s="85"/>
      <c r="KNH50" s="85"/>
      <c r="KNI50" s="85"/>
      <c r="KNJ50" s="85"/>
      <c r="KNK50" s="85"/>
      <c r="KNL50" s="85"/>
      <c r="KNM50" s="85"/>
      <c r="KNN50" s="85"/>
      <c r="KNO50" s="85"/>
      <c r="KNP50" s="85"/>
      <c r="KNQ50" s="85"/>
      <c r="KNR50" s="85"/>
      <c r="KNS50" s="85"/>
      <c r="KNT50" s="85"/>
      <c r="KNU50" s="85"/>
      <c r="KNV50" s="85"/>
      <c r="KNW50" s="85"/>
      <c r="KNX50" s="85"/>
      <c r="KNY50" s="85"/>
      <c r="KNZ50" s="85"/>
      <c r="KOA50" s="85"/>
      <c r="KOB50" s="85"/>
      <c r="KOC50" s="85"/>
      <c r="KOD50" s="85"/>
      <c r="KOE50" s="85"/>
      <c r="KOF50" s="85"/>
      <c r="KOG50" s="85"/>
      <c r="KOH50" s="85"/>
      <c r="KOI50" s="85"/>
      <c r="KOJ50" s="85"/>
      <c r="KOK50" s="85"/>
      <c r="KOL50" s="85"/>
      <c r="KOM50" s="85"/>
      <c r="KON50" s="85"/>
      <c r="KOO50" s="85"/>
      <c r="KOP50" s="85"/>
      <c r="KOQ50" s="85"/>
      <c r="KOR50" s="85"/>
      <c r="KOS50" s="85"/>
      <c r="KOT50" s="85"/>
      <c r="KOU50" s="85"/>
      <c r="KOV50" s="85"/>
      <c r="KOW50" s="85"/>
      <c r="KOX50" s="85"/>
      <c r="KOY50" s="85"/>
      <c r="KOZ50" s="85"/>
      <c r="KPA50" s="85"/>
      <c r="KPB50" s="85"/>
      <c r="KPC50" s="85"/>
      <c r="KPD50" s="85"/>
      <c r="KPE50" s="85"/>
      <c r="KPF50" s="85"/>
      <c r="KPG50" s="85"/>
      <c r="KPH50" s="85"/>
      <c r="KPI50" s="85"/>
      <c r="KPJ50" s="85"/>
      <c r="KPK50" s="85"/>
      <c r="KPL50" s="85"/>
      <c r="KPM50" s="85"/>
      <c r="KPN50" s="85"/>
      <c r="KPO50" s="85"/>
      <c r="KPP50" s="85"/>
      <c r="KPQ50" s="85"/>
      <c r="KPR50" s="85"/>
      <c r="KPS50" s="85"/>
      <c r="KPT50" s="85"/>
      <c r="KPU50" s="85"/>
      <c r="KPV50" s="85"/>
      <c r="KPW50" s="85"/>
      <c r="KPX50" s="85"/>
      <c r="KPY50" s="85"/>
      <c r="KPZ50" s="85"/>
      <c r="KQA50" s="85"/>
      <c r="KQB50" s="85"/>
      <c r="KQC50" s="85"/>
      <c r="KQD50" s="85"/>
      <c r="KQE50" s="85"/>
      <c r="KQF50" s="85"/>
      <c r="KQG50" s="85"/>
      <c r="KQH50" s="85"/>
      <c r="KQI50" s="85"/>
      <c r="KQJ50" s="85"/>
      <c r="KQK50" s="85"/>
      <c r="KQL50" s="85"/>
      <c r="KQM50" s="85"/>
      <c r="KQN50" s="85"/>
      <c r="KQO50" s="85"/>
      <c r="KQP50" s="85"/>
      <c r="KQQ50" s="85"/>
      <c r="KQR50" s="85"/>
      <c r="KQS50" s="85"/>
      <c r="KQT50" s="85"/>
      <c r="KQU50" s="85"/>
      <c r="KQV50" s="85"/>
      <c r="KQW50" s="85"/>
      <c r="KQX50" s="85"/>
      <c r="KQY50" s="85"/>
      <c r="KQZ50" s="85"/>
      <c r="KRA50" s="85"/>
      <c r="KRB50" s="85"/>
      <c r="KRC50" s="85"/>
      <c r="KRD50" s="85"/>
      <c r="KRE50" s="85"/>
      <c r="KRF50" s="85"/>
      <c r="KRG50" s="85"/>
      <c r="KRH50" s="85"/>
      <c r="KRI50" s="85"/>
      <c r="KRJ50" s="85"/>
      <c r="KRK50" s="85"/>
      <c r="KRL50" s="85"/>
      <c r="KRM50" s="85"/>
      <c r="KRN50" s="85"/>
      <c r="KRO50" s="85"/>
      <c r="KRP50" s="85"/>
      <c r="KRQ50" s="85"/>
      <c r="KRR50" s="85"/>
      <c r="KRS50" s="85"/>
      <c r="KRT50" s="85"/>
      <c r="KRU50" s="85"/>
      <c r="KRV50" s="85"/>
      <c r="KRW50" s="85"/>
      <c r="KRX50" s="85"/>
      <c r="KRY50" s="85"/>
      <c r="KRZ50" s="85"/>
      <c r="KSA50" s="85"/>
      <c r="KSB50" s="85"/>
      <c r="KSC50" s="85"/>
      <c r="KSD50" s="85"/>
      <c r="KSE50" s="85"/>
      <c r="KSF50" s="85"/>
      <c r="KSG50" s="85"/>
      <c r="KSH50" s="85"/>
      <c r="KSI50" s="85"/>
      <c r="KSJ50" s="85"/>
      <c r="KSK50" s="85"/>
      <c r="KSL50" s="85"/>
      <c r="KSM50" s="85"/>
      <c r="KSN50" s="85"/>
      <c r="KSO50" s="85"/>
      <c r="KSP50" s="85"/>
      <c r="KSQ50" s="85"/>
      <c r="KSR50" s="85"/>
      <c r="KSS50" s="85"/>
      <c r="KST50" s="85"/>
      <c r="KSU50" s="85"/>
      <c r="KSV50" s="85"/>
      <c r="KSW50" s="85"/>
      <c r="KSX50" s="85"/>
      <c r="KSY50" s="85"/>
      <c r="KSZ50" s="85"/>
      <c r="KTA50" s="85"/>
      <c r="KTB50" s="85"/>
      <c r="KTC50" s="85"/>
      <c r="KTD50" s="85"/>
      <c r="KTE50" s="85"/>
      <c r="KTF50" s="85"/>
      <c r="KTG50" s="85"/>
      <c r="KTH50" s="85"/>
      <c r="KTI50" s="85"/>
      <c r="KTJ50" s="85"/>
      <c r="KTK50" s="85"/>
      <c r="KTL50" s="85"/>
      <c r="KTM50" s="85"/>
      <c r="KTN50" s="85"/>
      <c r="KTO50" s="85"/>
      <c r="KTP50" s="85"/>
      <c r="KTQ50" s="85"/>
      <c r="KTR50" s="85"/>
      <c r="KTS50" s="85"/>
      <c r="KTT50" s="85"/>
      <c r="KTU50" s="85"/>
      <c r="KTV50" s="85"/>
      <c r="KTW50" s="85"/>
      <c r="KTX50" s="85"/>
      <c r="KTY50" s="85"/>
      <c r="KTZ50" s="85"/>
      <c r="KUA50" s="85"/>
      <c r="KUB50" s="85"/>
      <c r="KUC50" s="85"/>
      <c r="KUD50" s="85"/>
      <c r="KUE50" s="85"/>
      <c r="KUF50" s="85"/>
      <c r="KUG50" s="85"/>
      <c r="KUH50" s="85"/>
      <c r="KUI50" s="85"/>
      <c r="KUJ50" s="85"/>
      <c r="KUK50" s="85"/>
      <c r="KUL50" s="85"/>
      <c r="KUM50" s="85"/>
      <c r="KUN50" s="85"/>
      <c r="KUO50" s="85"/>
      <c r="KUP50" s="85"/>
      <c r="KUQ50" s="85"/>
      <c r="KUR50" s="85"/>
      <c r="KUS50" s="85"/>
      <c r="KUT50" s="85"/>
      <c r="KUU50" s="85"/>
      <c r="KUV50" s="85"/>
      <c r="KUW50" s="85"/>
      <c r="KUX50" s="85"/>
      <c r="KUY50" s="85"/>
      <c r="KUZ50" s="85"/>
      <c r="KVA50" s="85"/>
      <c r="KVB50" s="85"/>
      <c r="KVC50" s="85"/>
      <c r="KVD50" s="85"/>
      <c r="KVE50" s="85"/>
      <c r="KVF50" s="85"/>
      <c r="KVG50" s="85"/>
      <c r="KVH50" s="85"/>
      <c r="KVI50" s="85"/>
      <c r="KVJ50" s="85"/>
      <c r="KVK50" s="85"/>
      <c r="KVL50" s="85"/>
      <c r="KVM50" s="85"/>
      <c r="KVN50" s="85"/>
      <c r="KVO50" s="85"/>
      <c r="KVP50" s="85"/>
      <c r="KVQ50" s="85"/>
      <c r="KVR50" s="85"/>
      <c r="KVS50" s="85"/>
      <c r="KVT50" s="85"/>
      <c r="KVU50" s="85"/>
      <c r="KVV50" s="85"/>
      <c r="KVW50" s="85"/>
      <c r="KVX50" s="85"/>
      <c r="KVY50" s="85"/>
      <c r="KVZ50" s="85"/>
      <c r="KWA50" s="85"/>
      <c r="KWB50" s="85"/>
      <c r="KWC50" s="85"/>
      <c r="KWD50" s="85"/>
      <c r="KWE50" s="85"/>
      <c r="KWF50" s="85"/>
      <c r="KWG50" s="85"/>
      <c r="KWH50" s="85"/>
      <c r="KWI50" s="85"/>
      <c r="KWJ50" s="85"/>
      <c r="KWK50" s="85"/>
      <c r="KWL50" s="85"/>
      <c r="KWM50" s="85"/>
      <c r="KWN50" s="85"/>
      <c r="KWO50" s="85"/>
      <c r="KWP50" s="85"/>
      <c r="KWQ50" s="85"/>
      <c r="KWR50" s="85"/>
      <c r="KWS50" s="85"/>
      <c r="KWT50" s="85"/>
      <c r="KWU50" s="85"/>
      <c r="KWV50" s="85"/>
      <c r="KWW50" s="85"/>
      <c r="KWX50" s="85"/>
      <c r="KWY50" s="85"/>
      <c r="KWZ50" s="85"/>
      <c r="KXA50" s="85"/>
      <c r="KXB50" s="85"/>
      <c r="KXC50" s="85"/>
      <c r="KXD50" s="85"/>
      <c r="KXE50" s="85"/>
      <c r="KXF50" s="85"/>
      <c r="KXG50" s="85"/>
      <c r="KXH50" s="85"/>
      <c r="KXI50" s="85"/>
      <c r="KXJ50" s="85"/>
      <c r="KXK50" s="85"/>
      <c r="KXL50" s="85"/>
      <c r="KXM50" s="85"/>
      <c r="KXN50" s="85"/>
      <c r="KXO50" s="85"/>
      <c r="KXP50" s="85"/>
      <c r="KXQ50" s="85"/>
      <c r="KXR50" s="85"/>
      <c r="KXS50" s="85"/>
      <c r="KXT50" s="85"/>
      <c r="KXU50" s="85"/>
      <c r="KXV50" s="85"/>
      <c r="KXW50" s="85"/>
      <c r="KXX50" s="85"/>
      <c r="KXY50" s="85"/>
      <c r="KXZ50" s="85"/>
      <c r="KYA50" s="85"/>
      <c r="KYB50" s="85"/>
      <c r="KYC50" s="85"/>
      <c r="KYD50" s="85"/>
      <c r="KYE50" s="85"/>
      <c r="KYF50" s="85"/>
      <c r="KYG50" s="85"/>
      <c r="KYH50" s="85"/>
      <c r="KYI50" s="85"/>
      <c r="KYJ50" s="85"/>
      <c r="KYK50" s="85"/>
      <c r="KYL50" s="85"/>
      <c r="KYM50" s="85"/>
      <c r="KYN50" s="85"/>
      <c r="KYO50" s="85"/>
      <c r="KYP50" s="85"/>
      <c r="KYQ50" s="85"/>
      <c r="KYR50" s="85"/>
      <c r="KYS50" s="85"/>
      <c r="KYT50" s="85"/>
      <c r="KYU50" s="85"/>
      <c r="KYV50" s="85"/>
      <c r="KYW50" s="85"/>
      <c r="KYX50" s="85"/>
      <c r="KYY50" s="85"/>
      <c r="KYZ50" s="85"/>
      <c r="KZA50" s="85"/>
      <c r="KZB50" s="85"/>
      <c r="KZC50" s="85"/>
      <c r="KZD50" s="85"/>
      <c r="KZE50" s="85"/>
      <c r="KZF50" s="85"/>
      <c r="KZG50" s="85"/>
      <c r="KZH50" s="85"/>
      <c r="KZI50" s="85"/>
      <c r="KZJ50" s="85"/>
      <c r="KZK50" s="85"/>
      <c r="KZL50" s="85"/>
      <c r="KZM50" s="85"/>
      <c r="KZN50" s="85"/>
      <c r="KZO50" s="85"/>
      <c r="KZP50" s="85"/>
      <c r="KZQ50" s="85"/>
      <c r="KZR50" s="85"/>
      <c r="KZS50" s="85"/>
      <c r="KZT50" s="85"/>
      <c r="KZU50" s="85"/>
      <c r="KZV50" s="85"/>
      <c r="KZW50" s="85"/>
      <c r="KZX50" s="85"/>
      <c r="KZY50" s="85"/>
      <c r="KZZ50" s="85"/>
      <c r="LAA50" s="85"/>
      <c r="LAB50" s="85"/>
      <c r="LAC50" s="85"/>
      <c r="LAD50" s="85"/>
      <c r="LAE50" s="85"/>
      <c r="LAF50" s="85"/>
      <c r="LAG50" s="85"/>
      <c r="LAH50" s="85"/>
      <c r="LAI50" s="85"/>
      <c r="LAJ50" s="85"/>
      <c r="LAK50" s="85"/>
      <c r="LAL50" s="85"/>
      <c r="LAM50" s="85"/>
      <c r="LAN50" s="85"/>
      <c r="LAO50" s="85"/>
      <c r="LAP50" s="85"/>
      <c r="LAQ50" s="85"/>
      <c r="LAR50" s="85"/>
      <c r="LAS50" s="85"/>
      <c r="LAT50" s="85"/>
      <c r="LAU50" s="85"/>
      <c r="LAV50" s="85"/>
      <c r="LAW50" s="85"/>
      <c r="LAX50" s="85"/>
      <c r="LAY50" s="85"/>
      <c r="LAZ50" s="85"/>
      <c r="LBA50" s="85"/>
      <c r="LBB50" s="85"/>
      <c r="LBC50" s="85"/>
      <c r="LBD50" s="85"/>
      <c r="LBE50" s="85"/>
      <c r="LBF50" s="85"/>
      <c r="LBG50" s="85"/>
      <c r="LBH50" s="85"/>
      <c r="LBI50" s="85"/>
      <c r="LBJ50" s="85"/>
      <c r="LBK50" s="85"/>
      <c r="LBL50" s="85"/>
      <c r="LBM50" s="85"/>
      <c r="LBN50" s="85"/>
      <c r="LBO50" s="85"/>
      <c r="LBP50" s="85"/>
      <c r="LBQ50" s="85"/>
      <c r="LBR50" s="85"/>
      <c r="LBS50" s="85"/>
      <c r="LBT50" s="85"/>
      <c r="LBU50" s="85"/>
      <c r="LBV50" s="85"/>
      <c r="LBW50" s="85"/>
      <c r="LBX50" s="85"/>
      <c r="LBY50" s="85"/>
      <c r="LBZ50" s="85"/>
      <c r="LCA50" s="85"/>
      <c r="LCB50" s="85"/>
      <c r="LCC50" s="85"/>
      <c r="LCD50" s="85"/>
      <c r="LCE50" s="85"/>
      <c r="LCF50" s="85"/>
      <c r="LCG50" s="85"/>
      <c r="LCH50" s="85"/>
      <c r="LCI50" s="85"/>
      <c r="LCJ50" s="85"/>
      <c r="LCK50" s="85"/>
      <c r="LCL50" s="85"/>
      <c r="LCM50" s="85"/>
      <c r="LCN50" s="85"/>
      <c r="LCO50" s="85"/>
      <c r="LCP50" s="85"/>
      <c r="LCQ50" s="85"/>
      <c r="LCR50" s="85"/>
      <c r="LCS50" s="85"/>
      <c r="LCT50" s="85"/>
      <c r="LCU50" s="85"/>
      <c r="LCV50" s="85"/>
      <c r="LCW50" s="85"/>
      <c r="LCX50" s="85"/>
      <c r="LCY50" s="85"/>
      <c r="LCZ50" s="85"/>
      <c r="LDA50" s="85"/>
      <c r="LDB50" s="85"/>
      <c r="LDC50" s="85"/>
      <c r="LDD50" s="85"/>
      <c r="LDE50" s="85"/>
      <c r="LDF50" s="85"/>
      <c r="LDG50" s="85"/>
      <c r="LDH50" s="85"/>
      <c r="LDI50" s="85"/>
      <c r="LDJ50" s="85"/>
      <c r="LDK50" s="85"/>
      <c r="LDL50" s="85"/>
      <c r="LDM50" s="85"/>
      <c r="LDN50" s="85"/>
      <c r="LDO50" s="85"/>
      <c r="LDP50" s="85"/>
      <c r="LDQ50" s="85"/>
      <c r="LDR50" s="85"/>
      <c r="LDS50" s="85"/>
      <c r="LDT50" s="85"/>
      <c r="LDU50" s="85"/>
      <c r="LDV50" s="85"/>
      <c r="LDW50" s="85"/>
      <c r="LDX50" s="85"/>
      <c r="LDY50" s="85"/>
      <c r="LDZ50" s="85"/>
      <c r="LEA50" s="85"/>
      <c r="LEB50" s="85"/>
      <c r="LEC50" s="85"/>
      <c r="LED50" s="85"/>
      <c r="LEE50" s="85"/>
      <c r="LEF50" s="85"/>
      <c r="LEG50" s="85"/>
      <c r="LEH50" s="85"/>
      <c r="LEI50" s="85"/>
      <c r="LEJ50" s="85"/>
      <c r="LEK50" s="85"/>
      <c r="LEL50" s="85"/>
      <c r="LEM50" s="85"/>
      <c r="LEN50" s="85"/>
      <c r="LEO50" s="85"/>
      <c r="LEP50" s="85"/>
      <c r="LEQ50" s="85"/>
      <c r="LER50" s="85"/>
      <c r="LES50" s="85"/>
      <c r="LET50" s="85"/>
      <c r="LEU50" s="85"/>
      <c r="LEV50" s="85"/>
      <c r="LEW50" s="85"/>
      <c r="LEX50" s="85"/>
      <c r="LEY50" s="85"/>
      <c r="LEZ50" s="85"/>
      <c r="LFA50" s="85"/>
      <c r="LFB50" s="85"/>
      <c r="LFC50" s="85"/>
      <c r="LFD50" s="85"/>
      <c r="LFE50" s="85"/>
      <c r="LFF50" s="85"/>
      <c r="LFG50" s="85"/>
      <c r="LFH50" s="85"/>
      <c r="LFI50" s="85"/>
      <c r="LFJ50" s="85"/>
      <c r="LFK50" s="85"/>
      <c r="LFL50" s="85"/>
      <c r="LFM50" s="85"/>
      <c r="LFN50" s="85"/>
      <c r="LFO50" s="85"/>
      <c r="LFP50" s="85"/>
      <c r="LFQ50" s="85"/>
      <c r="LFR50" s="85"/>
      <c r="LFS50" s="85"/>
      <c r="LFT50" s="85"/>
      <c r="LFU50" s="85"/>
      <c r="LFV50" s="85"/>
      <c r="LFW50" s="85"/>
      <c r="LFX50" s="85"/>
      <c r="LFY50" s="85"/>
      <c r="LFZ50" s="85"/>
      <c r="LGA50" s="85"/>
      <c r="LGB50" s="85"/>
      <c r="LGC50" s="85"/>
      <c r="LGD50" s="85"/>
      <c r="LGE50" s="85"/>
      <c r="LGF50" s="85"/>
      <c r="LGG50" s="85"/>
      <c r="LGH50" s="85"/>
      <c r="LGI50" s="85"/>
      <c r="LGJ50" s="85"/>
      <c r="LGK50" s="85"/>
      <c r="LGL50" s="85"/>
      <c r="LGM50" s="85"/>
      <c r="LGN50" s="85"/>
      <c r="LGO50" s="85"/>
      <c r="LGP50" s="85"/>
      <c r="LGQ50" s="85"/>
      <c r="LGR50" s="85"/>
      <c r="LGS50" s="85"/>
      <c r="LGT50" s="85"/>
      <c r="LGU50" s="85"/>
      <c r="LGV50" s="85"/>
      <c r="LGW50" s="85"/>
      <c r="LGX50" s="85"/>
      <c r="LGY50" s="85"/>
      <c r="LGZ50" s="85"/>
      <c r="LHA50" s="85"/>
      <c r="LHB50" s="85"/>
      <c r="LHC50" s="85"/>
      <c r="LHD50" s="85"/>
      <c r="LHE50" s="85"/>
      <c r="LHF50" s="85"/>
      <c r="LHG50" s="85"/>
      <c r="LHH50" s="85"/>
      <c r="LHI50" s="85"/>
      <c r="LHJ50" s="85"/>
      <c r="LHK50" s="85"/>
      <c r="LHL50" s="85"/>
      <c r="LHM50" s="85"/>
      <c r="LHN50" s="85"/>
      <c r="LHO50" s="85"/>
      <c r="LHP50" s="85"/>
      <c r="LHQ50" s="85"/>
      <c r="LHR50" s="85"/>
      <c r="LHS50" s="85"/>
      <c r="LHT50" s="85"/>
      <c r="LHU50" s="85"/>
      <c r="LHV50" s="85"/>
      <c r="LHW50" s="85"/>
      <c r="LHX50" s="85"/>
      <c r="LHY50" s="85"/>
      <c r="LHZ50" s="85"/>
      <c r="LIA50" s="85"/>
      <c r="LIB50" s="85"/>
      <c r="LIC50" s="85"/>
      <c r="LID50" s="85"/>
      <c r="LIE50" s="85"/>
      <c r="LIF50" s="85"/>
      <c r="LIG50" s="85"/>
      <c r="LIH50" s="85"/>
      <c r="LII50" s="85"/>
      <c r="LIJ50" s="85"/>
      <c r="LIK50" s="85"/>
      <c r="LIL50" s="85"/>
      <c r="LIM50" s="85"/>
      <c r="LIN50" s="85"/>
      <c r="LIO50" s="85"/>
      <c r="LIP50" s="85"/>
      <c r="LIQ50" s="85"/>
      <c r="LIR50" s="85"/>
      <c r="LIS50" s="85"/>
      <c r="LIT50" s="85"/>
      <c r="LIU50" s="85"/>
      <c r="LIV50" s="85"/>
      <c r="LIW50" s="85"/>
      <c r="LIX50" s="85"/>
      <c r="LIY50" s="85"/>
      <c r="LIZ50" s="85"/>
      <c r="LJA50" s="85"/>
      <c r="LJB50" s="85"/>
      <c r="LJC50" s="85"/>
      <c r="LJD50" s="85"/>
      <c r="LJE50" s="85"/>
      <c r="LJF50" s="85"/>
      <c r="LJG50" s="85"/>
      <c r="LJH50" s="85"/>
      <c r="LJI50" s="85"/>
      <c r="LJJ50" s="85"/>
      <c r="LJK50" s="85"/>
      <c r="LJL50" s="85"/>
      <c r="LJM50" s="85"/>
      <c r="LJN50" s="85"/>
      <c r="LJO50" s="85"/>
      <c r="LJP50" s="85"/>
      <c r="LJQ50" s="85"/>
      <c r="LJR50" s="85"/>
      <c r="LJS50" s="85"/>
      <c r="LJT50" s="85"/>
      <c r="LJU50" s="85"/>
      <c r="LJV50" s="85"/>
      <c r="LJW50" s="85"/>
      <c r="LJX50" s="85"/>
      <c r="LJY50" s="85"/>
      <c r="LJZ50" s="85"/>
      <c r="LKA50" s="85"/>
      <c r="LKB50" s="85"/>
      <c r="LKC50" s="85"/>
      <c r="LKD50" s="85"/>
      <c r="LKE50" s="85"/>
      <c r="LKF50" s="85"/>
      <c r="LKG50" s="85"/>
      <c r="LKH50" s="85"/>
      <c r="LKI50" s="85"/>
      <c r="LKJ50" s="85"/>
      <c r="LKK50" s="85"/>
      <c r="LKL50" s="85"/>
      <c r="LKM50" s="85"/>
      <c r="LKN50" s="85"/>
      <c r="LKO50" s="85"/>
      <c r="LKP50" s="85"/>
      <c r="LKQ50" s="85"/>
      <c r="LKR50" s="85"/>
      <c r="LKS50" s="85"/>
      <c r="LKT50" s="85"/>
      <c r="LKU50" s="85"/>
      <c r="LKV50" s="85"/>
      <c r="LKW50" s="85"/>
      <c r="LKX50" s="85"/>
      <c r="LKY50" s="85"/>
      <c r="LKZ50" s="85"/>
      <c r="LLA50" s="85"/>
      <c r="LLB50" s="85"/>
      <c r="LLC50" s="85"/>
      <c r="LLD50" s="85"/>
      <c r="LLE50" s="85"/>
      <c r="LLF50" s="85"/>
      <c r="LLG50" s="85"/>
      <c r="LLH50" s="85"/>
      <c r="LLI50" s="85"/>
      <c r="LLJ50" s="85"/>
      <c r="LLK50" s="85"/>
      <c r="LLL50" s="85"/>
      <c r="LLM50" s="85"/>
      <c r="LLN50" s="85"/>
      <c r="LLO50" s="85"/>
      <c r="LLP50" s="85"/>
      <c r="LLQ50" s="85"/>
      <c r="LLR50" s="85"/>
      <c r="LLS50" s="85"/>
      <c r="LLT50" s="85"/>
      <c r="LLU50" s="85"/>
      <c r="LLV50" s="85"/>
      <c r="LLW50" s="85"/>
      <c r="LLX50" s="85"/>
      <c r="LLY50" s="85"/>
      <c r="LLZ50" s="85"/>
      <c r="LMA50" s="85"/>
      <c r="LMB50" s="85"/>
      <c r="LMC50" s="85"/>
      <c r="LMD50" s="85"/>
      <c r="LME50" s="85"/>
      <c r="LMF50" s="85"/>
      <c r="LMG50" s="85"/>
      <c r="LMH50" s="85"/>
      <c r="LMI50" s="85"/>
      <c r="LMJ50" s="85"/>
      <c r="LMK50" s="85"/>
      <c r="LML50" s="85"/>
      <c r="LMM50" s="85"/>
      <c r="LMN50" s="85"/>
      <c r="LMO50" s="85"/>
      <c r="LMP50" s="85"/>
      <c r="LMQ50" s="85"/>
      <c r="LMR50" s="85"/>
      <c r="LMS50" s="85"/>
      <c r="LMT50" s="85"/>
      <c r="LMU50" s="85"/>
      <c r="LMV50" s="85"/>
      <c r="LMW50" s="85"/>
      <c r="LMX50" s="85"/>
      <c r="LMY50" s="85"/>
      <c r="LMZ50" s="85"/>
      <c r="LNA50" s="85"/>
      <c r="LNB50" s="85"/>
      <c r="LNC50" s="85"/>
      <c r="LND50" s="85"/>
      <c r="LNE50" s="85"/>
      <c r="LNF50" s="85"/>
      <c r="LNG50" s="85"/>
      <c r="LNH50" s="85"/>
      <c r="LNI50" s="85"/>
      <c r="LNJ50" s="85"/>
      <c r="LNK50" s="85"/>
      <c r="LNL50" s="85"/>
      <c r="LNM50" s="85"/>
      <c r="LNN50" s="85"/>
      <c r="LNO50" s="85"/>
      <c r="LNP50" s="85"/>
      <c r="LNQ50" s="85"/>
      <c r="LNR50" s="85"/>
      <c r="LNS50" s="85"/>
      <c r="LNT50" s="85"/>
      <c r="LNU50" s="85"/>
      <c r="LNV50" s="85"/>
      <c r="LNW50" s="85"/>
      <c r="LNX50" s="85"/>
      <c r="LNY50" s="85"/>
      <c r="LNZ50" s="85"/>
      <c r="LOA50" s="85"/>
      <c r="LOB50" s="85"/>
      <c r="LOC50" s="85"/>
      <c r="LOD50" s="85"/>
      <c r="LOE50" s="85"/>
      <c r="LOF50" s="85"/>
      <c r="LOG50" s="85"/>
      <c r="LOH50" s="85"/>
      <c r="LOI50" s="85"/>
      <c r="LOJ50" s="85"/>
      <c r="LOK50" s="85"/>
      <c r="LOL50" s="85"/>
      <c r="LOM50" s="85"/>
      <c r="LON50" s="85"/>
      <c r="LOO50" s="85"/>
      <c r="LOP50" s="85"/>
      <c r="LOQ50" s="85"/>
      <c r="LOR50" s="85"/>
      <c r="LOS50" s="85"/>
      <c r="LOT50" s="85"/>
      <c r="LOU50" s="85"/>
      <c r="LOV50" s="85"/>
      <c r="LOW50" s="85"/>
      <c r="LOX50" s="85"/>
      <c r="LOY50" s="85"/>
      <c r="LOZ50" s="85"/>
      <c r="LPA50" s="85"/>
      <c r="LPB50" s="85"/>
      <c r="LPC50" s="85"/>
      <c r="LPD50" s="85"/>
      <c r="LPE50" s="85"/>
      <c r="LPF50" s="85"/>
      <c r="LPG50" s="85"/>
      <c r="LPH50" s="85"/>
      <c r="LPI50" s="85"/>
      <c r="LPJ50" s="85"/>
      <c r="LPK50" s="85"/>
      <c r="LPL50" s="85"/>
      <c r="LPM50" s="85"/>
      <c r="LPN50" s="85"/>
      <c r="LPO50" s="85"/>
      <c r="LPP50" s="85"/>
      <c r="LPQ50" s="85"/>
      <c r="LPR50" s="85"/>
      <c r="LPS50" s="85"/>
      <c r="LPT50" s="85"/>
      <c r="LPU50" s="85"/>
      <c r="LPV50" s="85"/>
      <c r="LPW50" s="85"/>
      <c r="LPX50" s="85"/>
      <c r="LPY50" s="85"/>
      <c r="LPZ50" s="85"/>
      <c r="LQA50" s="85"/>
      <c r="LQB50" s="85"/>
      <c r="LQC50" s="85"/>
      <c r="LQD50" s="85"/>
      <c r="LQE50" s="85"/>
      <c r="LQF50" s="85"/>
      <c r="LQG50" s="85"/>
      <c r="LQH50" s="85"/>
      <c r="LQI50" s="85"/>
      <c r="LQJ50" s="85"/>
      <c r="LQK50" s="85"/>
      <c r="LQL50" s="85"/>
      <c r="LQM50" s="85"/>
      <c r="LQN50" s="85"/>
      <c r="LQO50" s="85"/>
      <c r="LQP50" s="85"/>
      <c r="LQQ50" s="85"/>
      <c r="LQR50" s="85"/>
      <c r="LQS50" s="85"/>
      <c r="LQT50" s="85"/>
      <c r="LQU50" s="85"/>
      <c r="LQV50" s="85"/>
      <c r="LQW50" s="85"/>
      <c r="LQX50" s="85"/>
      <c r="LQY50" s="85"/>
      <c r="LQZ50" s="85"/>
      <c r="LRA50" s="85"/>
      <c r="LRB50" s="85"/>
      <c r="LRC50" s="85"/>
      <c r="LRD50" s="85"/>
      <c r="LRE50" s="85"/>
      <c r="LRF50" s="85"/>
      <c r="LRG50" s="85"/>
      <c r="LRH50" s="85"/>
      <c r="LRI50" s="85"/>
      <c r="LRJ50" s="85"/>
      <c r="LRK50" s="85"/>
      <c r="LRL50" s="85"/>
      <c r="LRM50" s="85"/>
      <c r="LRN50" s="85"/>
      <c r="LRO50" s="85"/>
      <c r="LRP50" s="85"/>
      <c r="LRQ50" s="85"/>
      <c r="LRR50" s="85"/>
      <c r="LRS50" s="85"/>
      <c r="LRT50" s="85"/>
      <c r="LRU50" s="85"/>
      <c r="LRV50" s="85"/>
      <c r="LRW50" s="85"/>
      <c r="LRX50" s="85"/>
      <c r="LRY50" s="85"/>
      <c r="LRZ50" s="85"/>
      <c r="LSA50" s="85"/>
      <c r="LSB50" s="85"/>
      <c r="LSC50" s="85"/>
      <c r="LSD50" s="85"/>
      <c r="LSE50" s="85"/>
      <c r="LSF50" s="85"/>
      <c r="LSG50" s="85"/>
      <c r="LSH50" s="85"/>
      <c r="LSI50" s="85"/>
      <c r="LSJ50" s="85"/>
      <c r="LSK50" s="85"/>
      <c r="LSL50" s="85"/>
      <c r="LSM50" s="85"/>
      <c r="LSN50" s="85"/>
      <c r="LSO50" s="85"/>
      <c r="LSP50" s="85"/>
      <c r="LSQ50" s="85"/>
      <c r="LSR50" s="85"/>
      <c r="LSS50" s="85"/>
      <c r="LST50" s="85"/>
      <c r="LSU50" s="85"/>
      <c r="LSV50" s="85"/>
      <c r="LSW50" s="85"/>
      <c r="LSX50" s="85"/>
      <c r="LSY50" s="85"/>
      <c r="LSZ50" s="85"/>
      <c r="LTA50" s="85"/>
      <c r="LTB50" s="85"/>
      <c r="LTC50" s="85"/>
      <c r="LTD50" s="85"/>
      <c r="LTE50" s="85"/>
      <c r="LTF50" s="85"/>
      <c r="LTG50" s="85"/>
      <c r="LTH50" s="85"/>
      <c r="LTI50" s="85"/>
      <c r="LTJ50" s="85"/>
      <c r="LTK50" s="85"/>
      <c r="LTL50" s="85"/>
      <c r="LTM50" s="85"/>
      <c r="LTN50" s="85"/>
      <c r="LTO50" s="85"/>
      <c r="LTP50" s="85"/>
      <c r="LTQ50" s="85"/>
      <c r="LTR50" s="85"/>
      <c r="LTS50" s="85"/>
      <c r="LTT50" s="85"/>
      <c r="LTU50" s="85"/>
      <c r="LTV50" s="85"/>
      <c r="LTW50" s="85"/>
      <c r="LTX50" s="85"/>
      <c r="LTY50" s="85"/>
      <c r="LTZ50" s="85"/>
      <c r="LUA50" s="85"/>
      <c r="LUB50" s="85"/>
      <c r="LUC50" s="85"/>
      <c r="LUD50" s="85"/>
      <c r="LUE50" s="85"/>
      <c r="LUF50" s="85"/>
      <c r="LUG50" s="85"/>
      <c r="LUH50" s="85"/>
      <c r="LUI50" s="85"/>
      <c r="LUJ50" s="85"/>
      <c r="LUK50" s="85"/>
      <c r="LUL50" s="85"/>
      <c r="LUM50" s="85"/>
      <c r="LUN50" s="85"/>
      <c r="LUO50" s="85"/>
      <c r="LUP50" s="85"/>
      <c r="LUQ50" s="85"/>
      <c r="LUR50" s="85"/>
      <c r="LUS50" s="85"/>
      <c r="LUT50" s="85"/>
      <c r="LUU50" s="85"/>
      <c r="LUV50" s="85"/>
      <c r="LUW50" s="85"/>
      <c r="LUX50" s="85"/>
      <c r="LUY50" s="85"/>
      <c r="LUZ50" s="85"/>
      <c r="LVA50" s="85"/>
      <c r="LVB50" s="85"/>
      <c r="LVC50" s="85"/>
      <c r="LVD50" s="85"/>
      <c r="LVE50" s="85"/>
      <c r="LVF50" s="85"/>
      <c r="LVG50" s="85"/>
      <c r="LVH50" s="85"/>
      <c r="LVI50" s="85"/>
      <c r="LVJ50" s="85"/>
      <c r="LVK50" s="85"/>
      <c r="LVL50" s="85"/>
      <c r="LVM50" s="85"/>
      <c r="LVN50" s="85"/>
      <c r="LVO50" s="85"/>
      <c r="LVP50" s="85"/>
      <c r="LVQ50" s="85"/>
      <c r="LVR50" s="85"/>
      <c r="LVS50" s="85"/>
      <c r="LVT50" s="85"/>
      <c r="LVU50" s="85"/>
      <c r="LVV50" s="85"/>
      <c r="LVW50" s="85"/>
      <c r="LVX50" s="85"/>
      <c r="LVY50" s="85"/>
      <c r="LVZ50" s="85"/>
      <c r="LWA50" s="85"/>
      <c r="LWB50" s="85"/>
      <c r="LWC50" s="85"/>
      <c r="LWD50" s="85"/>
      <c r="LWE50" s="85"/>
      <c r="LWF50" s="85"/>
      <c r="LWG50" s="85"/>
      <c r="LWH50" s="85"/>
      <c r="LWI50" s="85"/>
      <c r="LWJ50" s="85"/>
      <c r="LWK50" s="85"/>
      <c r="LWL50" s="85"/>
      <c r="LWM50" s="85"/>
      <c r="LWN50" s="85"/>
      <c r="LWO50" s="85"/>
      <c r="LWP50" s="85"/>
      <c r="LWQ50" s="85"/>
      <c r="LWR50" s="85"/>
      <c r="LWS50" s="85"/>
      <c r="LWT50" s="85"/>
      <c r="LWU50" s="85"/>
      <c r="LWV50" s="85"/>
      <c r="LWW50" s="85"/>
      <c r="LWX50" s="85"/>
      <c r="LWY50" s="85"/>
      <c r="LWZ50" s="85"/>
      <c r="LXA50" s="85"/>
      <c r="LXB50" s="85"/>
      <c r="LXC50" s="85"/>
      <c r="LXD50" s="85"/>
      <c r="LXE50" s="85"/>
      <c r="LXF50" s="85"/>
      <c r="LXG50" s="85"/>
      <c r="LXH50" s="85"/>
      <c r="LXI50" s="85"/>
      <c r="LXJ50" s="85"/>
      <c r="LXK50" s="85"/>
      <c r="LXL50" s="85"/>
      <c r="LXM50" s="85"/>
      <c r="LXN50" s="85"/>
      <c r="LXO50" s="85"/>
      <c r="LXP50" s="85"/>
      <c r="LXQ50" s="85"/>
      <c r="LXR50" s="85"/>
      <c r="LXS50" s="85"/>
      <c r="LXT50" s="85"/>
      <c r="LXU50" s="85"/>
      <c r="LXV50" s="85"/>
      <c r="LXW50" s="85"/>
      <c r="LXX50" s="85"/>
      <c r="LXY50" s="85"/>
      <c r="LXZ50" s="85"/>
      <c r="LYA50" s="85"/>
      <c r="LYB50" s="85"/>
      <c r="LYC50" s="85"/>
      <c r="LYD50" s="85"/>
      <c r="LYE50" s="85"/>
      <c r="LYF50" s="85"/>
      <c r="LYG50" s="85"/>
      <c r="LYH50" s="85"/>
      <c r="LYI50" s="85"/>
      <c r="LYJ50" s="85"/>
      <c r="LYK50" s="85"/>
      <c r="LYL50" s="85"/>
      <c r="LYM50" s="85"/>
      <c r="LYN50" s="85"/>
      <c r="LYO50" s="85"/>
      <c r="LYP50" s="85"/>
      <c r="LYQ50" s="85"/>
      <c r="LYR50" s="85"/>
      <c r="LYS50" s="85"/>
      <c r="LYT50" s="85"/>
      <c r="LYU50" s="85"/>
      <c r="LYV50" s="85"/>
      <c r="LYW50" s="85"/>
      <c r="LYX50" s="85"/>
      <c r="LYY50" s="85"/>
      <c r="LYZ50" s="85"/>
      <c r="LZA50" s="85"/>
      <c r="LZB50" s="85"/>
      <c r="LZC50" s="85"/>
      <c r="LZD50" s="85"/>
      <c r="LZE50" s="85"/>
      <c r="LZF50" s="85"/>
      <c r="LZG50" s="85"/>
      <c r="LZH50" s="85"/>
      <c r="LZI50" s="85"/>
      <c r="LZJ50" s="85"/>
      <c r="LZK50" s="85"/>
      <c r="LZL50" s="85"/>
      <c r="LZM50" s="85"/>
      <c r="LZN50" s="85"/>
      <c r="LZO50" s="85"/>
      <c r="LZP50" s="85"/>
      <c r="LZQ50" s="85"/>
      <c r="LZR50" s="85"/>
      <c r="LZS50" s="85"/>
      <c r="LZT50" s="85"/>
      <c r="LZU50" s="85"/>
      <c r="LZV50" s="85"/>
      <c r="LZW50" s="85"/>
      <c r="LZX50" s="85"/>
      <c r="LZY50" s="85"/>
      <c r="LZZ50" s="85"/>
      <c r="MAA50" s="85"/>
      <c r="MAB50" s="85"/>
      <c r="MAC50" s="85"/>
      <c r="MAD50" s="85"/>
      <c r="MAE50" s="85"/>
      <c r="MAF50" s="85"/>
      <c r="MAG50" s="85"/>
      <c r="MAH50" s="85"/>
      <c r="MAI50" s="85"/>
      <c r="MAJ50" s="85"/>
      <c r="MAK50" s="85"/>
      <c r="MAL50" s="85"/>
      <c r="MAM50" s="85"/>
      <c r="MAN50" s="85"/>
      <c r="MAO50" s="85"/>
      <c r="MAP50" s="85"/>
      <c r="MAQ50" s="85"/>
      <c r="MAR50" s="85"/>
      <c r="MAS50" s="85"/>
      <c r="MAT50" s="85"/>
      <c r="MAU50" s="85"/>
      <c r="MAV50" s="85"/>
      <c r="MAW50" s="85"/>
      <c r="MAX50" s="85"/>
      <c r="MAY50" s="85"/>
      <c r="MAZ50" s="85"/>
      <c r="MBA50" s="85"/>
      <c r="MBB50" s="85"/>
      <c r="MBC50" s="85"/>
      <c r="MBD50" s="85"/>
      <c r="MBE50" s="85"/>
      <c r="MBF50" s="85"/>
      <c r="MBG50" s="85"/>
      <c r="MBH50" s="85"/>
      <c r="MBI50" s="85"/>
      <c r="MBJ50" s="85"/>
      <c r="MBK50" s="85"/>
      <c r="MBL50" s="85"/>
      <c r="MBM50" s="85"/>
      <c r="MBN50" s="85"/>
      <c r="MBO50" s="85"/>
      <c r="MBP50" s="85"/>
      <c r="MBQ50" s="85"/>
      <c r="MBR50" s="85"/>
      <c r="MBS50" s="85"/>
      <c r="MBT50" s="85"/>
      <c r="MBU50" s="85"/>
      <c r="MBV50" s="85"/>
      <c r="MBW50" s="85"/>
      <c r="MBX50" s="85"/>
      <c r="MBY50" s="85"/>
      <c r="MBZ50" s="85"/>
      <c r="MCA50" s="85"/>
      <c r="MCB50" s="85"/>
      <c r="MCC50" s="85"/>
      <c r="MCD50" s="85"/>
      <c r="MCE50" s="85"/>
      <c r="MCF50" s="85"/>
      <c r="MCG50" s="85"/>
      <c r="MCH50" s="85"/>
      <c r="MCI50" s="85"/>
      <c r="MCJ50" s="85"/>
      <c r="MCK50" s="85"/>
      <c r="MCL50" s="85"/>
      <c r="MCM50" s="85"/>
      <c r="MCN50" s="85"/>
      <c r="MCO50" s="85"/>
      <c r="MCP50" s="85"/>
      <c r="MCQ50" s="85"/>
      <c r="MCR50" s="85"/>
      <c r="MCS50" s="85"/>
      <c r="MCT50" s="85"/>
      <c r="MCU50" s="85"/>
      <c r="MCV50" s="85"/>
      <c r="MCW50" s="85"/>
      <c r="MCX50" s="85"/>
      <c r="MCY50" s="85"/>
      <c r="MCZ50" s="85"/>
      <c r="MDA50" s="85"/>
      <c r="MDB50" s="85"/>
      <c r="MDC50" s="85"/>
      <c r="MDD50" s="85"/>
      <c r="MDE50" s="85"/>
      <c r="MDF50" s="85"/>
      <c r="MDG50" s="85"/>
      <c r="MDH50" s="85"/>
      <c r="MDI50" s="85"/>
      <c r="MDJ50" s="85"/>
      <c r="MDK50" s="85"/>
      <c r="MDL50" s="85"/>
      <c r="MDM50" s="85"/>
      <c r="MDN50" s="85"/>
      <c r="MDO50" s="85"/>
      <c r="MDP50" s="85"/>
      <c r="MDQ50" s="85"/>
      <c r="MDR50" s="85"/>
      <c r="MDS50" s="85"/>
      <c r="MDT50" s="85"/>
      <c r="MDU50" s="85"/>
      <c r="MDV50" s="85"/>
      <c r="MDW50" s="85"/>
      <c r="MDX50" s="85"/>
      <c r="MDY50" s="85"/>
      <c r="MDZ50" s="85"/>
      <c r="MEA50" s="85"/>
      <c r="MEB50" s="85"/>
      <c r="MEC50" s="85"/>
      <c r="MED50" s="85"/>
      <c r="MEE50" s="85"/>
      <c r="MEF50" s="85"/>
      <c r="MEG50" s="85"/>
      <c r="MEH50" s="85"/>
      <c r="MEI50" s="85"/>
      <c r="MEJ50" s="85"/>
      <c r="MEK50" s="85"/>
      <c r="MEL50" s="85"/>
      <c r="MEM50" s="85"/>
      <c r="MEN50" s="85"/>
      <c r="MEO50" s="85"/>
      <c r="MEP50" s="85"/>
      <c r="MEQ50" s="85"/>
      <c r="MER50" s="85"/>
      <c r="MES50" s="85"/>
      <c r="MET50" s="85"/>
      <c r="MEU50" s="85"/>
      <c r="MEV50" s="85"/>
      <c r="MEW50" s="85"/>
      <c r="MEX50" s="85"/>
      <c r="MEY50" s="85"/>
      <c r="MEZ50" s="85"/>
      <c r="MFA50" s="85"/>
      <c r="MFB50" s="85"/>
      <c r="MFC50" s="85"/>
      <c r="MFD50" s="85"/>
      <c r="MFE50" s="85"/>
      <c r="MFF50" s="85"/>
      <c r="MFG50" s="85"/>
      <c r="MFH50" s="85"/>
      <c r="MFI50" s="85"/>
      <c r="MFJ50" s="85"/>
      <c r="MFK50" s="85"/>
      <c r="MFL50" s="85"/>
      <c r="MFM50" s="85"/>
      <c r="MFN50" s="85"/>
      <c r="MFO50" s="85"/>
      <c r="MFP50" s="85"/>
      <c r="MFQ50" s="85"/>
      <c r="MFR50" s="85"/>
      <c r="MFS50" s="85"/>
      <c r="MFT50" s="85"/>
      <c r="MFU50" s="85"/>
      <c r="MFV50" s="85"/>
      <c r="MFW50" s="85"/>
      <c r="MFX50" s="85"/>
      <c r="MFY50" s="85"/>
      <c r="MFZ50" s="85"/>
      <c r="MGA50" s="85"/>
      <c r="MGB50" s="85"/>
      <c r="MGC50" s="85"/>
      <c r="MGD50" s="85"/>
      <c r="MGE50" s="85"/>
      <c r="MGF50" s="85"/>
      <c r="MGG50" s="85"/>
      <c r="MGH50" s="85"/>
      <c r="MGI50" s="85"/>
      <c r="MGJ50" s="85"/>
      <c r="MGK50" s="85"/>
      <c r="MGL50" s="85"/>
      <c r="MGM50" s="85"/>
      <c r="MGN50" s="85"/>
      <c r="MGO50" s="85"/>
      <c r="MGP50" s="85"/>
      <c r="MGQ50" s="85"/>
      <c r="MGR50" s="85"/>
      <c r="MGS50" s="85"/>
      <c r="MGT50" s="85"/>
      <c r="MGU50" s="85"/>
      <c r="MGV50" s="85"/>
      <c r="MGW50" s="85"/>
      <c r="MGX50" s="85"/>
      <c r="MGY50" s="85"/>
      <c r="MGZ50" s="85"/>
      <c r="MHA50" s="85"/>
      <c r="MHB50" s="85"/>
      <c r="MHC50" s="85"/>
      <c r="MHD50" s="85"/>
      <c r="MHE50" s="85"/>
      <c r="MHF50" s="85"/>
      <c r="MHG50" s="85"/>
      <c r="MHH50" s="85"/>
      <c r="MHI50" s="85"/>
      <c r="MHJ50" s="85"/>
      <c r="MHK50" s="85"/>
      <c r="MHL50" s="85"/>
      <c r="MHM50" s="85"/>
      <c r="MHN50" s="85"/>
      <c r="MHO50" s="85"/>
      <c r="MHP50" s="85"/>
      <c r="MHQ50" s="85"/>
      <c r="MHR50" s="85"/>
      <c r="MHS50" s="85"/>
      <c r="MHT50" s="85"/>
      <c r="MHU50" s="85"/>
      <c r="MHV50" s="85"/>
      <c r="MHW50" s="85"/>
      <c r="MHX50" s="85"/>
      <c r="MHY50" s="85"/>
      <c r="MHZ50" s="85"/>
      <c r="MIA50" s="85"/>
      <c r="MIB50" s="85"/>
      <c r="MIC50" s="85"/>
      <c r="MID50" s="85"/>
      <c r="MIE50" s="85"/>
      <c r="MIF50" s="85"/>
      <c r="MIG50" s="85"/>
      <c r="MIH50" s="85"/>
      <c r="MII50" s="85"/>
      <c r="MIJ50" s="85"/>
      <c r="MIK50" s="85"/>
      <c r="MIL50" s="85"/>
      <c r="MIM50" s="85"/>
      <c r="MIN50" s="85"/>
      <c r="MIO50" s="85"/>
      <c r="MIP50" s="85"/>
      <c r="MIQ50" s="85"/>
      <c r="MIR50" s="85"/>
      <c r="MIS50" s="85"/>
      <c r="MIT50" s="85"/>
      <c r="MIU50" s="85"/>
      <c r="MIV50" s="85"/>
      <c r="MIW50" s="85"/>
      <c r="MIX50" s="85"/>
      <c r="MIY50" s="85"/>
      <c r="MIZ50" s="85"/>
      <c r="MJA50" s="85"/>
      <c r="MJB50" s="85"/>
      <c r="MJC50" s="85"/>
      <c r="MJD50" s="85"/>
      <c r="MJE50" s="85"/>
      <c r="MJF50" s="85"/>
      <c r="MJG50" s="85"/>
      <c r="MJH50" s="85"/>
      <c r="MJI50" s="85"/>
      <c r="MJJ50" s="85"/>
      <c r="MJK50" s="85"/>
      <c r="MJL50" s="85"/>
      <c r="MJM50" s="85"/>
      <c r="MJN50" s="85"/>
      <c r="MJO50" s="85"/>
      <c r="MJP50" s="85"/>
      <c r="MJQ50" s="85"/>
      <c r="MJR50" s="85"/>
      <c r="MJS50" s="85"/>
      <c r="MJT50" s="85"/>
      <c r="MJU50" s="85"/>
      <c r="MJV50" s="85"/>
      <c r="MJW50" s="85"/>
      <c r="MJX50" s="85"/>
      <c r="MJY50" s="85"/>
      <c r="MJZ50" s="85"/>
      <c r="MKA50" s="85"/>
      <c r="MKB50" s="85"/>
      <c r="MKC50" s="85"/>
      <c r="MKD50" s="85"/>
      <c r="MKE50" s="85"/>
      <c r="MKF50" s="85"/>
      <c r="MKG50" s="85"/>
      <c r="MKH50" s="85"/>
      <c r="MKI50" s="85"/>
      <c r="MKJ50" s="85"/>
      <c r="MKK50" s="85"/>
      <c r="MKL50" s="85"/>
      <c r="MKM50" s="85"/>
      <c r="MKN50" s="85"/>
      <c r="MKO50" s="85"/>
      <c r="MKP50" s="85"/>
      <c r="MKQ50" s="85"/>
      <c r="MKR50" s="85"/>
      <c r="MKS50" s="85"/>
      <c r="MKT50" s="85"/>
      <c r="MKU50" s="85"/>
      <c r="MKV50" s="85"/>
      <c r="MKW50" s="85"/>
      <c r="MKX50" s="85"/>
      <c r="MKY50" s="85"/>
      <c r="MKZ50" s="85"/>
      <c r="MLA50" s="85"/>
      <c r="MLB50" s="85"/>
      <c r="MLC50" s="85"/>
      <c r="MLD50" s="85"/>
      <c r="MLE50" s="85"/>
      <c r="MLF50" s="85"/>
      <c r="MLG50" s="85"/>
      <c r="MLH50" s="85"/>
      <c r="MLI50" s="85"/>
      <c r="MLJ50" s="85"/>
      <c r="MLK50" s="85"/>
      <c r="MLL50" s="85"/>
      <c r="MLM50" s="85"/>
      <c r="MLN50" s="85"/>
      <c r="MLO50" s="85"/>
      <c r="MLP50" s="85"/>
      <c r="MLQ50" s="85"/>
      <c r="MLR50" s="85"/>
      <c r="MLS50" s="85"/>
      <c r="MLT50" s="85"/>
      <c r="MLU50" s="85"/>
      <c r="MLV50" s="85"/>
      <c r="MLW50" s="85"/>
      <c r="MLX50" s="85"/>
      <c r="MLY50" s="85"/>
      <c r="MLZ50" s="85"/>
      <c r="MMA50" s="85"/>
      <c r="MMB50" s="85"/>
      <c r="MMC50" s="85"/>
      <c r="MMD50" s="85"/>
      <c r="MME50" s="85"/>
      <c r="MMF50" s="85"/>
      <c r="MMG50" s="85"/>
      <c r="MMH50" s="85"/>
      <c r="MMI50" s="85"/>
      <c r="MMJ50" s="85"/>
      <c r="MMK50" s="85"/>
      <c r="MML50" s="85"/>
      <c r="MMM50" s="85"/>
      <c r="MMN50" s="85"/>
      <c r="MMO50" s="85"/>
      <c r="MMP50" s="85"/>
      <c r="MMQ50" s="85"/>
      <c r="MMR50" s="85"/>
      <c r="MMS50" s="85"/>
      <c r="MMT50" s="85"/>
      <c r="MMU50" s="85"/>
      <c r="MMV50" s="85"/>
      <c r="MMW50" s="85"/>
      <c r="MMX50" s="85"/>
      <c r="MMY50" s="85"/>
      <c r="MMZ50" s="85"/>
      <c r="MNA50" s="85"/>
      <c r="MNB50" s="85"/>
      <c r="MNC50" s="85"/>
      <c r="MND50" s="85"/>
      <c r="MNE50" s="85"/>
      <c r="MNF50" s="85"/>
      <c r="MNG50" s="85"/>
      <c r="MNH50" s="85"/>
      <c r="MNI50" s="85"/>
      <c r="MNJ50" s="85"/>
      <c r="MNK50" s="85"/>
      <c r="MNL50" s="85"/>
      <c r="MNM50" s="85"/>
      <c r="MNN50" s="85"/>
      <c r="MNO50" s="85"/>
      <c r="MNP50" s="85"/>
      <c r="MNQ50" s="85"/>
      <c r="MNR50" s="85"/>
      <c r="MNS50" s="85"/>
      <c r="MNT50" s="85"/>
      <c r="MNU50" s="85"/>
      <c r="MNV50" s="85"/>
      <c r="MNW50" s="85"/>
      <c r="MNX50" s="85"/>
      <c r="MNY50" s="85"/>
      <c r="MNZ50" s="85"/>
      <c r="MOA50" s="85"/>
      <c r="MOB50" s="85"/>
      <c r="MOC50" s="85"/>
      <c r="MOD50" s="85"/>
      <c r="MOE50" s="85"/>
      <c r="MOF50" s="85"/>
      <c r="MOG50" s="85"/>
      <c r="MOH50" s="85"/>
      <c r="MOI50" s="85"/>
      <c r="MOJ50" s="85"/>
      <c r="MOK50" s="85"/>
      <c r="MOL50" s="85"/>
      <c r="MOM50" s="85"/>
      <c r="MON50" s="85"/>
      <c r="MOO50" s="85"/>
      <c r="MOP50" s="85"/>
      <c r="MOQ50" s="85"/>
      <c r="MOR50" s="85"/>
      <c r="MOS50" s="85"/>
      <c r="MOT50" s="85"/>
      <c r="MOU50" s="85"/>
      <c r="MOV50" s="85"/>
      <c r="MOW50" s="85"/>
      <c r="MOX50" s="85"/>
      <c r="MOY50" s="85"/>
      <c r="MOZ50" s="85"/>
      <c r="MPA50" s="85"/>
      <c r="MPB50" s="85"/>
      <c r="MPC50" s="85"/>
      <c r="MPD50" s="85"/>
      <c r="MPE50" s="85"/>
      <c r="MPF50" s="85"/>
      <c r="MPG50" s="85"/>
      <c r="MPH50" s="85"/>
      <c r="MPI50" s="85"/>
      <c r="MPJ50" s="85"/>
      <c r="MPK50" s="85"/>
      <c r="MPL50" s="85"/>
      <c r="MPM50" s="85"/>
      <c r="MPN50" s="85"/>
      <c r="MPO50" s="85"/>
      <c r="MPP50" s="85"/>
      <c r="MPQ50" s="85"/>
      <c r="MPR50" s="85"/>
      <c r="MPS50" s="85"/>
      <c r="MPT50" s="85"/>
      <c r="MPU50" s="85"/>
      <c r="MPV50" s="85"/>
      <c r="MPW50" s="85"/>
      <c r="MPX50" s="85"/>
      <c r="MPY50" s="85"/>
      <c r="MPZ50" s="85"/>
      <c r="MQA50" s="85"/>
      <c r="MQB50" s="85"/>
      <c r="MQC50" s="85"/>
      <c r="MQD50" s="85"/>
      <c r="MQE50" s="85"/>
      <c r="MQF50" s="85"/>
      <c r="MQG50" s="85"/>
      <c r="MQH50" s="85"/>
      <c r="MQI50" s="85"/>
      <c r="MQJ50" s="85"/>
      <c r="MQK50" s="85"/>
      <c r="MQL50" s="85"/>
      <c r="MQM50" s="85"/>
      <c r="MQN50" s="85"/>
      <c r="MQO50" s="85"/>
      <c r="MQP50" s="85"/>
      <c r="MQQ50" s="85"/>
      <c r="MQR50" s="85"/>
      <c r="MQS50" s="85"/>
      <c r="MQT50" s="85"/>
      <c r="MQU50" s="85"/>
      <c r="MQV50" s="85"/>
      <c r="MQW50" s="85"/>
      <c r="MQX50" s="85"/>
      <c r="MQY50" s="85"/>
      <c r="MQZ50" s="85"/>
      <c r="MRA50" s="85"/>
      <c r="MRB50" s="85"/>
      <c r="MRC50" s="85"/>
      <c r="MRD50" s="85"/>
      <c r="MRE50" s="85"/>
      <c r="MRF50" s="85"/>
      <c r="MRG50" s="85"/>
      <c r="MRH50" s="85"/>
      <c r="MRI50" s="85"/>
      <c r="MRJ50" s="85"/>
      <c r="MRK50" s="85"/>
      <c r="MRL50" s="85"/>
      <c r="MRM50" s="85"/>
      <c r="MRN50" s="85"/>
      <c r="MRO50" s="85"/>
      <c r="MRP50" s="85"/>
      <c r="MRQ50" s="85"/>
      <c r="MRR50" s="85"/>
      <c r="MRS50" s="85"/>
      <c r="MRT50" s="85"/>
      <c r="MRU50" s="85"/>
      <c r="MRV50" s="85"/>
      <c r="MRW50" s="85"/>
      <c r="MRX50" s="85"/>
      <c r="MRY50" s="85"/>
      <c r="MRZ50" s="85"/>
      <c r="MSA50" s="85"/>
      <c r="MSB50" s="85"/>
      <c r="MSC50" s="85"/>
      <c r="MSD50" s="85"/>
      <c r="MSE50" s="85"/>
      <c r="MSF50" s="85"/>
      <c r="MSG50" s="85"/>
      <c r="MSH50" s="85"/>
      <c r="MSI50" s="85"/>
      <c r="MSJ50" s="85"/>
      <c r="MSK50" s="85"/>
      <c r="MSL50" s="85"/>
      <c r="MSM50" s="85"/>
      <c r="MSN50" s="85"/>
      <c r="MSO50" s="85"/>
      <c r="MSP50" s="85"/>
      <c r="MSQ50" s="85"/>
      <c r="MSR50" s="85"/>
      <c r="MSS50" s="85"/>
      <c r="MST50" s="85"/>
      <c r="MSU50" s="85"/>
      <c r="MSV50" s="85"/>
      <c r="MSW50" s="85"/>
      <c r="MSX50" s="85"/>
      <c r="MSY50" s="85"/>
      <c r="MSZ50" s="85"/>
      <c r="MTA50" s="85"/>
      <c r="MTB50" s="85"/>
      <c r="MTC50" s="85"/>
      <c r="MTD50" s="85"/>
      <c r="MTE50" s="85"/>
      <c r="MTF50" s="85"/>
      <c r="MTG50" s="85"/>
      <c r="MTH50" s="85"/>
      <c r="MTI50" s="85"/>
      <c r="MTJ50" s="85"/>
      <c r="MTK50" s="85"/>
      <c r="MTL50" s="85"/>
      <c r="MTM50" s="85"/>
      <c r="MTN50" s="85"/>
      <c r="MTO50" s="85"/>
      <c r="MTP50" s="85"/>
      <c r="MTQ50" s="85"/>
      <c r="MTR50" s="85"/>
      <c r="MTS50" s="85"/>
      <c r="MTT50" s="85"/>
      <c r="MTU50" s="85"/>
      <c r="MTV50" s="85"/>
      <c r="MTW50" s="85"/>
      <c r="MTX50" s="85"/>
      <c r="MTY50" s="85"/>
      <c r="MTZ50" s="85"/>
      <c r="MUA50" s="85"/>
      <c r="MUB50" s="85"/>
      <c r="MUC50" s="85"/>
      <c r="MUD50" s="85"/>
      <c r="MUE50" s="85"/>
      <c r="MUF50" s="85"/>
      <c r="MUG50" s="85"/>
      <c r="MUH50" s="85"/>
      <c r="MUI50" s="85"/>
      <c r="MUJ50" s="85"/>
      <c r="MUK50" s="85"/>
      <c r="MUL50" s="85"/>
      <c r="MUM50" s="85"/>
      <c r="MUN50" s="85"/>
      <c r="MUO50" s="85"/>
      <c r="MUP50" s="85"/>
      <c r="MUQ50" s="85"/>
      <c r="MUR50" s="85"/>
      <c r="MUS50" s="85"/>
      <c r="MUT50" s="85"/>
      <c r="MUU50" s="85"/>
      <c r="MUV50" s="85"/>
      <c r="MUW50" s="85"/>
      <c r="MUX50" s="85"/>
      <c r="MUY50" s="85"/>
      <c r="MUZ50" s="85"/>
      <c r="MVA50" s="85"/>
      <c r="MVB50" s="85"/>
      <c r="MVC50" s="85"/>
      <c r="MVD50" s="85"/>
      <c r="MVE50" s="85"/>
      <c r="MVF50" s="85"/>
      <c r="MVG50" s="85"/>
      <c r="MVH50" s="85"/>
      <c r="MVI50" s="85"/>
      <c r="MVJ50" s="85"/>
      <c r="MVK50" s="85"/>
      <c r="MVL50" s="85"/>
      <c r="MVM50" s="85"/>
      <c r="MVN50" s="85"/>
      <c r="MVO50" s="85"/>
      <c r="MVP50" s="85"/>
      <c r="MVQ50" s="85"/>
      <c r="MVR50" s="85"/>
      <c r="MVS50" s="85"/>
      <c r="MVT50" s="85"/>
      <c r="MVU50" s="85"/>
      <c r="MVV50" s="85"/>
      <c r="MVW50" s="85"/>
      <c r="MVX50" s="85"/>
      <c r="MVY50" s="85"/>
      <c r="MVZ50" s="85"/>
      <c r="MWA50" s="85"/>
      <c r="MWB50" s="85"/>
      <c r="MWC50" s="85"/>
      <c r="MWD50" s="85"/>
      <c r="MWE50" s="85"/>
      <c r="MWF50" s="85"/>
      <c r="MWG50" s="85"/>
      <c r="MWH50" s="85"/>
      <c r="MWI50" s="85"/>
      <c r="MWJ50" s="85"/>
      <c r="MWK50" s="85"/>
      <c r="MWL50" s="85"/>
      <c r="MWM50" s="85"/>
      <c r="MWN50" s="85"/>
      <c r="MWO50" s="85"/>
      <c r="MWP50" s="85"/>
      <c r="MWQ50" s="85"/>
      <c r="MWR50" s="85"/>
      <c r="MWS50" s="85"/>
      <c r="MWT50" s="85"/>
      <c r="MWU50" s="85"/>
      <c r="MWV50" s="85"/>
      <c r="MWW50" s="85"/>
      <c r="MWX50" s="85"/>
      <c r="MWY50" s="85"/>
      <c r="MWZ50" s="85"/>
      <c r="MXA50" s="85"/>
      <c r="MXB50" s="85"/>
      <c r="MXC50" s="85"/>
      <c r="MXD50" s="85"/>
      <c r="MXE50" s="85"/>
      <c r="MXF50" s="85"/>
      <c r="MXG50" s="85"/>
      <c r="MXH50" s="85"/>
      <c r="MXI50" s="85"/>
      <c r="MXJ50" s="85"/>
      <c r="MXK50" s="85"/>
      <c r="MXL50" s="85"/>
      <c r="MXM50" s="85"/>
      <c r="MXN50" s="85"/>
      <c r="MXO50" s="85"/>
      <c r="MXP50" s="85"/>
      <c r="MXQ50" s="85"/>
      <c r="MXR50" s="85"/>
      <c r="MXS50" s="85"/>
      <c r="MXT50" s="85"/>
      <c r="MXU50" s="85"/>
      <c r="MXV50" s="85"/>
      <c r="MXW50" s="85"/>
      <c r="MXX50" s="85"/>
      <c r="MXY50" s="85"/>
      <c r="MXZ50" s="85"/>
      <c r="MYA50" s="85"/>
      <c r="MYB50" s="85"/>
      <c r="MYC50" s="85"/>
      <c r="MYD50" s="85"/>
      <c r="MYE50" s="85"/>
      <c r="MYF50" s="85"/>
      <c r="MYG50" s="85"/>
      <c r="MYH50" s="85"/>
      <c r="MYI50" s="85"/>
      <c r="MYJ50" s="85"/>
      <c r="MYK50" s="85"/>
      <c r="MYL50" s="85"/>
      <c r="MYM50" s="85"/>
      <c r="MYN50" s="85"/>
      <c r="MYO50" s="85"/>
      <c r="MYP50" s="85"/>
      <c r="MYQ50" s="85"/>
      <c r="MYR50" s="85"/>
      <c r="MYS50" s="85"/>
      <c r="MYT50" s="85"/>
      <c r="MYU50" s="85"/>
      <c r="MYV50" s="85"/>
      <c r="MYW50" s="85"/>
      <c r="MYX50" s="85"/>
      <c r="MYY50" s="85"/>
      <c r="MYZ50" s="85"/>
      <c r="MZA50" s="85"/>
      <c r="MZB50" s="85"/>
      <c r="MZC50" s="85"/>
      <c r="MZD50" s="85"/>
      <c r="MZE50" s="85"/>
      <c r="MZF50" s="85"/>
      <c r="MZG50" s="85"/>
      <c r="MZH50" s="85"/>
      <c r="MZI50" s="85"/>
      <c r="MZJ50" s="85"/>
      <c r="MZK50" s="85"/>
      <c r="MZL50" s="85"/>
      <c r="MZM50" s="85"/>
      <c r="MZN50" s="85"/>
      <c r="MZO50" s="85"/>
      <c r="MZP50" s="85"/>
      <c r="MZQ50" s="85"/>
      <c r="MZR50" s="85"/>
      <c r="MZS50" s="85"/>
      <c r="MZT50" s="85"/>
      <c r="MZU50" s="85"/>
      <c r="MZV50" s="85"/>
      <c r="MZW50" s="85"/>
      <c r="MZX50" s="85"/>
      <c r="MZY50" s="85"/>
      <c r="MZZ50" s="85"/>
      <c r="NAA50" s="85"/>
      <c r="NAB50" s="85"/>
      <c r="NAC50" s="85"/>
      <c r="NAD50" s="85"/>
      <c r="NAE50" s="85"/>
      <c r="NAF50" s="85"/>
      <c r="NAG50" s="85"/>
      <c r="NAH50" s="85"/>
      <c r="NAI50" s="85"/>
      <c r="NAJ50" s="85"/>
      <c r="NAK50" s="85"/>
      <c r="NAL50" s="85"/>
      <c r="NAM50" s="85"/>
      <c r="NAN50" s="85"/>
      <c r="NAO50" s="85"/>
      <c r="NAP50" s="85"/>
      <c r="NAQ50" s="85"/>
      <c r="NAR50" s="85"/>
      <c r="NAS50" s="85"/>
      <c r="NAT50" s="85"/>
      <c r="NAU50" s="85"/>
      <c r="NAV50" s="85"/>
      <c r="NAW50" s="85"/>
      <c r="NAX50" s="85"/>
      <c r="NAY50" s="85"/>
      <c r="NAZ50" s="85"/>
      <c r="NBA50" s="85"/>
      <c r="NBB50" s="85"/>
      <c r="NBC50" s="85"/>
      <c r="NBD50" s="85"/>
      <c r="NBE50" s="85"/>
      <c r="NBF50" s="85"/>
      <c r="NBG50" s="85"/>
      <c r="NBH50" s="85"/>
      <c r="NBI50" s="85"/>
      <c r="NBJ50" s="85"/>
      <c r="NBK50" s="85"/>
      <c r="NBL50" s="85"/>
      <c r="NBM50" s="85"/>
      <c r="NBN50" s="85"/>
      <c r="NBO50" s="85"/>
      <c r="NBP50" s="85"/>
      <c r="NBQ50" s="85"/>
      <c r="NBR50" s="85"/>
      <c r="NBS50" s="85"/>
      <c r="NBT50" s="85"/>
      <c r="NBU50" s="85"/>
      <c r="NBV50" s="85"/>
      <c r="NBW50" s="85"/>
      <c r="NBX50" s="85"/>
      <c r="NBY50" s="85"/>
      <c r="NBZ50" s="85"/>
      <c r="NCA50" s="85"/>
      <c r="NCB50" s="85"/>
      <c r="NCC50" s="85"/>
      <c r="NCD50" s="85"/>
      <c r="NCE50" s="85"/>
      <c r="NCF50" s="85"/>
      <c r="NCG50" s="85"/>
      <c r="NCH50" s="85"/>
      <c r="NCI50" s="85"/>
      <c r="NCJ50" s="85"/>
      <c r="NCK50" s="85"/>
      <c r="NCL50" s="85"/>
      <c r="NCM50" s="85"/>
      <c r="NCN50" s="85"/>
      <c r="NCO50" s="85"/>
      <c r="NCP50" s="85"/>
      <c r="NCQ50" s="85"/>
      <c r="NCR50" s="85"/>
      <c r="NCS50" s="85"/>
      <c r="NCT50" s="85"/>
      <c r="NCU50" s="85"/>
      <c r="NCV50" s="85"/>
      <c r="NCW50" s="85"/>
      <c r="NCX50" s="85"/>
      <c r="NCY50" s="85"/>
      <c r="NCZ50" s="85"/>
      <c r="NDA50" s="85"/>
      <c r="NDB50" s="85"/>
      <c r="NDC50" s="85"/>
      <c r="NDD50" s="85"/>
      <c r="NDE50" s="85"/>
      <c r="NDF50" s="85"/>
      <c r="NDG50" s="85"/>
      <c r="NDH50" s="85"/>
      <c r="NDI50" s="85"/>
      <c r="NDJ50" s="85"/>
      <c r="NDK50" s="85"/>
      <c r="NDL50" s="85"/>
      <c r="NDM50" s="85"/>
      <c r="NDN50" s="85"/>
      <c r="NDO50" s="85"/>
      <c r="NDP50" s="85"/>
      <c r="NDQ50" s="85"/>
      <c r="NDR50" s="85"/>
      <c r="NDS50" s="85"/>
      <c r="NDT50" s="85"/>
      <c r="NDU50" s="85"/>
      <c r="NDV50" s="85"/>
      <c r="NDW50" s="85"/>
      <c r="NDX50" s="85"/>
      <c r="NDY50" s="85"/>
      <c r="NDZ50" s="85"/>
      <c r="NEA50" s="85"/>
      <c r="NEB50" s="85"/>
      <c r="NEC50" s="85"/>
      <c r="NED50" s="85"/>
      <c r="NEE50" s="85"/>
      <c r="NEF50" s="85"/>
      <c r="NEG50" s="85"/>
      <c r="NEH50" s="85"/>
      <c r="NEI50" s="85"/>
      <c r="NEJ50" s="85"/>
      <c r="NEK50" s="85"/>
      <c r="NEL50" s="85"/>
      <c r="NEM50" s="85"/>
      <c r="NEN50" s="85"/>
      <c r="NEO50" s="85"/>
      <c r="NEP50" s="85"/>
      <c r="NEQ50" s="85"/>
      <c r="NER50" s="85"/>
      <c r="NES50" s="85"/>
      <c r="NET50" s="85"/>
      <c r="NEU50" s="85"/>
      <c r="NEV50" s="85"/>
      <c r="NEW50" s="85"/>
      <c r="NEX50" s="85"/>
      <c r="NEY50" s="85"/>
      <c r="NEZ50" s="85"/>
      <c r="NFA50" s="85"/>
      <c r="NFB50" s="85"/>
      <c r="NFC50" s="85"/>
      <c r="NFD50" s="85"/>
      <c r="NFE50" s="85"/>
      <c r="NFF50" s="85"/>
      <c r="NFG50" s="85"/>
      <c r="NFH50" s="85"/>
      <c r="NFI50" s="85"/>
      <c r="NFJ50" s="85"/>
      <c r="NFK50" s="85"/>
      <c r="NFL50" s="85"/>
      <c r="NFM50" s="85"/>
      <c r="NFN50" s="85"/>
      <c r="NFO50" s="85"/>
      <c r="NFP50" s="85"/>
      <c r="NFQ50" s="85"/>
      <c r="NFR50" s="85"/>
      <c r="NFS50" s="85"/>
      <c r="NFT50" s="85"/>
      <c r="NFU50" s="85"/>
      <c r="NFV50" s="85"/>
      <c r="NFW50" s="85"/>
      <c r="NFX50" s="85"/>
      <c r="NFY50" s="85"/>
      <c r="NFZ50" s="85"/>
      <c r="NGA50" s="85"/>
      <c r="NGB50" s="85"/>
      <c r="NGC50" s="85"/>
      <c r="NGD50" s="85"/>
      <c r="NGE50" s="85"/>
      <c r="NGF50" s="85"/>
      <c r="NGG50" s="85"/>
      <c r="NGH50" s="85"/>
      <c r="NGI50" s="85"/>
      <c r="NGJ50" s="85"/>
      <c r="NGK50" s="85"/>
      <c r="NGL50" s="85"/>
      <c r="NGM50" s="85"/>
      <c r="NGN50" s="85"/>
      <c r="NGO50" s="85"/>
      <c r="NGP50" s="85"/>
      <c r="NGQ50" s="85"/>
      <c r="NGR50" s="85"/>
      <c r="NGS50" s="85"/>
      <c r="NGT50" s="85"/>
      <c r="NGU50" s="85"/>
      <c r="NGV50" s="85"/>
      <c r="NGW50" s="85"/>
      <c r="NGX50" s="85"/>
      <c r="NGY50" s="85"/>
      <c r="NGZ50" s="85"/>
      <c r="NHA50" s="85"/>
      <c r="NHB50" s="85"/>
      <c r="NHC50" s="85"/>
      <c r="NHD50" s="85"/>
      <c r="NHE50" s="85"/>
      <c r="NHF50" s="85"/>
      <c r="NHG50" s="85"/>
      <c r="NHH50" s="85"/>
      <c r="NHI50" s="85"/>
      <c r="NHJ50" s="85"/>
      <c r="NHK50" s="85"/>
      <c r="NHL50" s="85"/>
      <c r="NHM50" s="85"/>
      <c r="NHN50" s="85"/>
      <c r="NHO50" s="85"/>
      <c r="NHP50" s="85"/>
      <c r="NHQ50" s="85"/>
      <c r="NHR50" s="85"/>
      <c r="NHS50" s="85"/>
      <c r="NHT50" s="85"/>
      <c r="NHU50" s="85"/>
      <c r="NHV50" s="85"/>
      <c r="NHW50" s="85"/>
      <c r="NHX50" s="85"/>
      <c r="NHY50" s="85"/>
      <c r="NHZ50" s="85"/>
      <c r="NIA50" s="85"/>
      <c r="NIB50" s="85"/>
      <c r="NIC50" s="85"/>
      <c r="NID50" s="85"/>
      <c r="NIE50" s="85"/>
      <c r="NIF50" s="85"/>
      <c r="NIG50" s="85"/>
      <c r="NIH50" s="85"/>
      <c r="NII50" s="85"/>
      <c r="NIJ50" s="85"/>
      <c r="NIK50" s="85"/>
      <c r="NIL50" s="85"/>
      <c r="NIM50" s="85"/>
      <c r="NIN50" s="85"/>
      <c r="NIO50" s="85"/>
      <c r="NIP50" s="85"/>
      <c r="NIQ50" s="85"/>
      <c r="NIR50" s="85"/>
      <c r="NIS50" s="85"/>
      <c r="NIT50" s="85"/>
      <c r="NIU50" s="85"/>
      <c r="NIV50" s="85"/>
      <c r="NIW50" s="85"/>
      <c r="NIX50" s="85"/>
      <c r="NIY50" s="85"/>
      <c r="NIZ50" s="85"/>
      <c r="NJA50" s="85"/>
      <c r="NJB50" s="85"/>
      <c r="NJC50" s="85"/>
      <c r="NJD50" s="85"/>
      <c r="NJE50" s="85"/>
      <c r="NJF50" s="85"/>
      <c r="NJG50" s="85"/>
      <c r="NJH50" s="85"/>
      <c r="NJI50" s="85"/>
      <c r="NJJ50" s="85"/>
      <c r="NJK50" s="85"/>
      <c r="NJL50" s="85"/>
      <c r="NJM50" s="85"/>
      <c r="NJN50" s="85"/>
      <c r="NJO50" s="85"/>
      <c r="NJP50" s="85"/>
      <c r="NJQ50" s="85"/>
      <c r="NJR50" s="85"/>
      <c r="NJS50" s="85"/>
      <c r="NJT50" s="85"/>
      <c r="NJU50" s="85"/>
      <c r="NJV50" s="85"/>
      <c r="NJW50" s="85"/>
      <c r="NJX50" s="85"/>
      <c r="NJY50" s="85"/>
      <c r="NJZ50" s="85"/>
      <c r="NKA50" s="85"/>
      <c r="NKB50" s="85"/>
      <c r="NKC50" s="85"/>
      <c r="NKD50" s="85"/>
      <c r="NKE50" s="85"/>
      <c r="NKF50" s="85"/>
      <c r="NKG50" s="85"/>
      <c r="NKH50" s="85"/>
      <c r="NKI50" s="85"/>
      <c r="NKJ50" s="85"/>
      <c r="NKK50" s="85"/>
      <c r="NKL50" s="85"/>
      <c r="NKM50" s="85"/>
      <c r="NKN50" s="85"/>
      <c r="NKO50" s="85"/>
      <c r="NKP50" s="85"/>
      <c r="NKQ50" s="85"/>
      <c r="NKR50" s="85"/>
      <c r="NKS50" s="85"/>
      <c r="NKT50" s="85"/>
      <c r="NKU50" s="85"/>
      <c r="NKV50" s="85"/>
      <c r="NKW50" s="85"/>
      <c r="NKX50" s="85"/>
      <c r="NKY50" s="85"/>
      <c r="NKZ50" s="85"/>
      <c r="NLA50" s="85"/>
      <c r="NLB50" s="85"/>
      <c r="NLC50" s="85"/>
      <c r="NLD50" s="85"/>
      <c r="NLE50" s="85"/>
      <c r="NLF50" s="85"/>
      <c r="NLG50" s="85"/>
      <c r="NLH50" s="85"/>
      <c r="NLI50" s="85"/>
      <c r="NLJ50" s="85"/>
      <c r="NLK50" s="85"/>
      <c r="NLL50" s="85"/>
      <c r="NLM50" s="85"/>
      <c r="NLN50" s="85"/>
      <c r="NLO50" s="85"/>
      <c r="NLP50" s="85"/>
      <c r="NLQ50" s="85"/>
      <c r="NLR50" s="85"/>
      <c r="NLS50" s="85"/>
      <c r="NLT50" s="85"/>
      <c r="NLU50" s="85"/>
      <c r="NLV50" s="85"/>
      <c r="NLW50" s="85"/>
      <c r="NLX50" s="85"/>
      <c r="NLY50" s="85"/>
      <c r="NLZ50" s="85"/>
      <c r="NMA50" s="85"/>
      <c r="NMB50" s="85"/>
      <c r="NMC50" s="85"/>
      <c r="NMD50" s="85"/>
      <c r="NME50" s="85"/>
      <c r="NMF50" s="85"/>
      <c r="NMG50" s="85"/>
      <c r="NMH50" s="85"/>
      <c r="NMI50" s="85"/>
      <c r="NMJ50" s="85"/>
      <c r="NMK50" s="85"/>
      <c r="NML50" s="85"/>
      <c r="NMM50" s="85"/>
      <c r="NMN50" s="85"/>
      <c r="NMO50" s="85"/>
      <c r="NMP50" s="85"/>
      <c r="NMQ50" s="85"/>
      <c r="NMR50" s="85"/>
      <c r="NMS50" s="85"/>
      <c r="NMT50" s="85"/>
      <c r="NMU50" s="85"/>
      <c r="NMV50" s="85"/>
      <c r="NMW50" s="85"/>
      <c r="NMX50" s="85"/>
      <c r="NMY50" s="85"/>
      <c r="NMZ50" s="85"/>
      <c r="NNA50" s="85"/>
      <c r="NNB50" s="85"/>
      <c r="NNC50" s="85"/>
      <c r="NND50" s="85"/>
      <c r="NNE50" s="85"/>
      <c r="NNF50" s="85"/>
      <c r="NNG50" s="85"/>
      <c r="NNH50" s="85"/>
      <c r="NNI50" s="85"/>
      <c r="NNJ50" s="85"/>
      <c r="NNK50" s="85"/>
      <c r="NNL50" s="85"/>
      <c r="NNM50" s="85"/>
      <c r="NNN50" s="85"/>
      <c r="NNO50" s="85"/>
      <c r="NNP50" s="85"/>
      <c r="NNQ50" s="85"/>
      <c r="NNR50" s="85"/>
      <c r="NNS50" s="85"/>
      <c r="NNT50" s="85"/>
      <c r="NNU50" s="85"/>
      <c r="NNV50" s="85"/>
      <c r="NNW50" s="85"/>
      <c r="NNX50" s="85"/>
      <c r="NNY50" s="85"/>
      <c r="NNZ50" s="85"/>
      <c r="NOA50" s="85"/>
      <c r="NOB50" s="85"/>
      <c r="NOC50" s="85"/>
      <c r="NOD50" s="85"/>
      <c r="NOE50" s="85"/>
      <c r="NOF50" s="85"/>
      <c r="NOG50" s="85"/>
      <c r="NOH50" s="85"/>
      <c r="NOI50" s="85"/>
      <c r="NOJ50" s="85"/>
      <c r="NOK50" s="85"/>
      <c r="NOL50" s="85"/>
      <c r="NOM50" s="85"/>
      <c r="NON50" s="85"/>
      <c r="NOO50" s="85"/>
      <c r="NOP50" s="85"/>
      <c r="NOQ50" s="85"/>
      <c r="NOR50" s="85"/>
      <c r="NOS50" s="85"/>
      <c r="NOT50" s="85"/>
      <c r="NOU50" s="85"/>
      <c r="NOV50" s="85"/>
      <c r="NOW50" s="85"/>
      <c r="NOX50" s="85"/>
      <c r="NOY50" s="85"/>
      <c r="NOZ50" s="85"/>
      <c r="NPA50" s="85"/>
      <c r="NPB50" s="85"/>
      <c r="NPC50" s="85"/>
      <c r="NPD50" s="85"/>
      <c r="NPE50" s="85"/>
      <c r="NPF50" s="85"/>
      <c r="NPG50" s="85"/>
      <c r="NPH50" s="85"/>
      <c r="NPI50" s="85"/>
      <c r="NPJ50" s="85"/>
      <c r="NPK50" s="85"/>
      <c r="NPL50" s="85"/>
      <c r="NPM50" s="85"/>
      <c r="NPN50" s="85"/>
      <c r="NPO50" s="85"/>
      <c r="NPP50" s="85"/>
      <c r="NPQ50" s="85"/>
      <c r="NPR50" s="85"/>
      <c r="NPS50" s="85"/>
      <c r="NPT50" s="85"/>
      <c r="NPU50" s="85"/>
      <c r="NPV50" s="85"/>
      <c r="NPW50" s="85"/>
      <c r="NPX50" s="85"/>
      <c r="NPY50" s="85"/>
      <c r="NPZ50" s="85"/>
      <c r="NQA50" s="85"/>
      <c r="NQB50" s="85"/>
      <c r="NQC50" s="85"/>
      <c r="NQD50" s="85"/>
      <c r="NQE50" s="85"/>
      <c r="NQF50" s="85"/>
      <c r="NQG50" s="85"/>
      <c r="NQH50" s="85"/>
      <c r="NQI50" s="85"/>
      <c r="NQJ50" s="85"/>
      <c r="NQK50" s="85"/>
      <c r="NQL50" s="85"/>
      <c r="NQM50" s="85"/>
      <c r="NQN50" s="85"/>
      <c r="NQO50" s="85"/>
      <c r="NQP50" s="85"/>
      <c r="NQQ50" s="85"/>
      <c r="NQR50" s="85"/>
      <c r="NQS50" s="85"/>
      <c r="NQT50" s="85"/>
      <c r="NQU50" s="85"/>
      <c r="NQV50" s="85"/>
      <c r="NQW50" s="85"/>
      <c r="NQX50" s="85"/>
      <c r="NQY50" s="85"/>
      <c r="NQZ50" s="85"/>
      <c r="NRA50" s="85"/>
      <c r="NRB50" s="85"/>
      <c r="NRC50" s="85"/>
      <c r="NRD50" s="85"/>
      <c r="NRE50" s="85"/>
      <c r="NRF50" s="85"/>
      <c r="NRG50" s="85"/>
      <c r="NRH50" s="85"/>
      <c r="NRI50" s="85"/>
      <c r="NRJ50" s="85"/>
      <c r="NRK50" s="85"/>
      <c r="NRL50" s="85"/>
      <c r="NRM50" s="85"/>
      <c r="NRN50" s="85"/>
      <c r="NRO50" s="85"/>
      <c r="NRP50" s="85"/>
      <c r="NRQ50" s="85"/>
      <c r="NRR50" s="85"/>
      <c r="NRS50" s="85"/>
      <c r="NRT50" s="85"/>
      <c r="NRU50" s="85"/>
      <c r="NRV50" s="85"/>
      <c r="NRW50" s="85"/>
      <c r="NRX50" s="85"/>
      <c r="NRY50" s="85"/>
      <c r="NRZ50" s="85"/>
      <c r="NSA50" s="85"/>
      <c r="NSB50" s="85"/>
      <c r="NSC50" s="85"/>
      <c r="NSD50" s="85"/>
      <c r="NSE50" s="85"/>
      <c r="NSF50" s="85"/>
      <c r="NSG50" s="85"/>
      <c r="NSH50" s="85"/>
      <c r="NSI50" s="85"/>
      <c r="NSJ50" s="85"/>
      <c r="NSK50" s="85"/>
      <c r="NSL50" s="85"/>
      <c r="NSM50" s="85"/>
      <c r="NSN50" s="85"/>
      <c r="NSO50" s="85"/>
      <c r="NSP50" s="85"/>
      <c r="NSQ50" s="85"/>
      <c r="NSR50" s="85"/>
      <c r="NSS50" s="85"/>
      <c r="NST50" s="85"/>
      <c r="NSU50" s="85"/>
      <c r="NSV50" s="85"/>
      <c r="NSW50" s="85"/>
      <c r="NSX50" s="85"/>
      <c r="NSY50" s="85"/>
      <c r="NSZ50" s="85"/>
      <c r="NTA50" s="85"/>
      <c r="NTB50" s="85"/>
      <c r="NTC50" s="85"/>
      <c r="NTD50" s="85"/>
      <c r="NTE50" s="85"/>
      <c r="NTF50" s="85"/>
      <c r="NTG50" s="85"/>
      <c r="NTH50" s="85"/>
      <c r="NTI50" s="85"/>
      <c r="NTJ50" s="85"/>
      <c r="NTK50" s="85"/>
      <c r="NTL50" s="85"/>
      <c r="NTM50" s="85"/>
      <c r="NTN50" s="85"/>
      <c r="NTO50" s="85"/>
      <c r="NTP50" s="85"/>
      <c r="NTQ50" s="85"/>
      <c r="NTR50" s="85"/>
      <c r="NTS50" s="85"/>
      <c r="NTT50" s="85"/>
      <c r="NTU50" s="85"/>
      <c r="NTV50" s="85"/>
      <c r="NTW50" s="85"/>
      <c r="NTX50" s="85"/>
      <c r="NTY50" s="85"/>
      <c r="NTZ50" s="85"/>
      <c r="NUA50" s="85"/>
      <c r="NUB50" s="85"/>
      <c r="NUC50" s="85"/>
      <c r="NUD50" s="85"/>
      <c r="NUE50" s="85"/>
      <c r="NUF50" s="85"/>
      <c r="NUG50" s="85"/>
      <c r="NUH50" s="85"/>
      <c r="NUI50" s="85"/>
      <c r="NUJ50" s="85"/>
      <c r="NUK50" s="85"/>
      <c r="NUL50" s="85"/>
      <c r="NUM50" s="85"/>
      <c r="NUN50" s="85"/>
      <c r="NUO50" s="85"/>
      <c r="NUP50" s="85"/>
      <c r="NUQ50" s="85"/>
      <c r="NUR50" s="85"/>
      <c r="NUS50" s="85"/>
      <c r="NUT50" s="85"/>
      <c r="NUU50" s="85"/>
      <c r="NUV50" s="85"/>
      <c r="NUW50" s="85"/>
      <c r="NUX50" s="85"/>
      <c r="NUY50" s="85"/>
      <c r="NUZ50" s="85"/>
      <c r="NVA50" s="85"/>
      <c r="NVB50" s="85"/>
      <c r="NVC50" s="85"/>
      <c r="NVD50" s="85"/>
      <c r="NVE50" s="85"/>
      <c r="NVF50" s="85"/>
      <c r="NVG50" s="85"/>
      <c r="NVH50" s="85"/>
      <c r="NVI50" s="85"/>
      <c r="NVJ50" s="85"/>
      <c r="NVK50" s="85"/>
      <c r="NVL50" s="85"/>
      <c r="NVM50" s="85"/>
      <c r="NVN50" s="85"/>
      <c r="NVO50" s="85"/>
      <c r="NVP50" s="85"/>
      <c r="NVQ50" s="85"/>
      <c r="NVR50" s="85"/>
      <c r="NVS50" s="85"/>
      <c r="NVT50" s="85"/>
      <c r="NVU50" s="85"/>
      <c r="NVV50" s="85"/>
      <c r="NVW50" s="85"/>
      <c r="NVX50" s="85"/>
      <c r="NVY50" s="85"/>
      <c r="NVZ50" s="85"/>
      <c r="NWA50" s="85"/>
      <c r="NWB50" s="85"/>
      <c r="NWC50" s="85"/>
      <c r="NWD50" s="85"/>
      <c r="NWE50" s="85"/>
      <c r="NWF50" s="85"/>
      <c r="NWG50" s="85"/>
      <c r="NWH50" s="85"/>
      <c r="NWI50" s="85"/>
      <c r="NWJ50" s="85"/>
      <c r="NWK50" s="85"/>
      <c r="NWL50" s="85"/>
      <c r="NWM50" s="85"/>
      <c r="NWN50" s="85"/>
      <c r="NWO50" s="85"/>
      <c r="NWP50" s="85"/>
      <c r="NWQ50" s="85"/>
      <c r="NWR50" s="85"/>
      <c r="NWS50" s="85"/>
      <c r="NWT50" s="85"/>
      <c r="NWU50" s="85"/>
      <c r="NWV50" s="85"/>
      <c r="NWW50" s="85"/>
      <c r="NWX50" s="85"/>
      <c r="NWY50" s="85"/>
      <c r="NWZ50" s="85"/>
      <c r="NXA50" s="85"/>
      <c r="NXB50" s="85"/>
      <c r="NXC50" s="85"/>
      <c r="NXD50" s="85"/>
      <c r="NXE50" s="85"/>
      <c r="NXF50" s="85"/>
      <c r="NXG50" s="85"/>
      <c r="NXH50" s="85"/>
      <c r="NXI50" s="85"/>
      <c r="NXJ50" s="85"/>
      <c r="NXK50" s="85"/>
      <c r="NXL50" s="85"/>
      <c r="NXM50" s="85"/>
      <c r="NXN50" s="85"/>
      <c r="NXO50" s="85"/>
      <c r="NXP50" s="85"/>
      <c r="NXQ50" s="85"/>
      <c r="NXR50" s="85"/>
      <c r="NXS50" s="85"/>
      <c r="NXT50" s="85"/>
      <c r="NXU50" s="85"/>
      <c r="NXV50" s="85"/>
      <c r="NXW50" s="85"/>
      <c r="NXX50" s="85"/>
      <c r="NXY50" s="85"/>
      <c r="NXZ50" s="85"/>
      <c r="NYA50" s="85"/>
      <c r="NYB50" s="85"/>
      <c r="NYC50" s="85"/>
      <c r="NYD50" s="85"/>
      <c r="NYE50" s="85"/>
      <c r="NYF50" s="85"/>
      <c r="NYG50" s="85"/>
      <c r="NYH50" s="85"/>
      <c r="NYI50" s="85"/>
      <c r="NYJ50" s="85"/>
      <c r="NYK50" s="85"/>
      <c r="NYL50" s="85"/>
      <c r="NYM50" s="85"/>
      <c r="NYN50" s="85"/>
      <c r="NYO50" s="85"/>
      <c r="NYP50" s="85"/>
      <c r="NYQ50" s="85"/>
      <c r="NYR50" s="85"/>
      <c r="NYS50" s="85"/>
      <c r="NYT50" s="85"/>
      <c r="NYU50" s="85"/>
      <c r="NYV50" s="85"/>
      <c r="NYW50" s="85"/>
      <c r="NYX50" s="85"/>
      <c r="NYY50" s="85"/>
      <c r="NYZ50" s="85"/>
      <c r="NZA50" s="85"/>
      <c r="NZB50" s="85"/>
      <c r="NZC50" s="85"/>
      <c r="NZD50" s="85"/>
      <c r="NZE50" s="85"/>
      <c r="NZF50" s="85"/>
      <c r="NZG50" s="85"/>
      <c r="NZH50" s="85"/>
      <c r="NZI50" s="85"/>
      <c r="NZJ50" s="85"/>
      <c r="NZK50" s="85"/>
      <c r="NZL50" s="85"/>
      <c r="NZM50" s="85"/>
      <c r="NZN50" s="85"/>
      <c r="NZO50" s="85"/>
      <c r="NZP50" s="85"/>
      <c r="NZQ50" s="85"/>
      <c r="NZR50" s="85"/>
      <c r="NZS50" s="85"/>
      <c r="NZT50" s="85"/>
      <c r="NZU50" s="85"/>
      <c r="NZV50" s="85"/>
      <c r="NZW50" s="85"/>
      <c r="NZX50" s="85"/>
      <c r="NZY50" s="85"/>
      <c r="NZZ50" s="85"/>
      <c r="OAA50" s="85"/>
      <c r="OAB50" s="85"/>
      <c r="OAC50" s="85"/>
      <c r="OAD50" s="85"/>
      <c r="OAE50" s="85"/>
      <c r="OAF50" s="85"/>
      <c r="OAG50" s="85"/>
      <c r="OAH50" s="85"/>
      <c r="OAI50" s="85"/>
      <c r="OAJ50" s="85"/>
      <c r="OAK50" s="85"/>
      <c r="OAL50" s="85"/>
      <c r="OAM50" s="85"/>
      <c r="OAN50" s="85"/>
      <c r="OAO50" s="85"/>
      <c r="OAP50" s="85"/>
      <c r="OAQ50" s="85"/>
      <c r="OAR50" s="85"/>
      <c r="OAS50" s="85"/>
      <c r="OAT50" s="85"/>
      <c r="OAU50" s="85"/>
      <c r="OAV50" s="85"/>
      <c r="OAW50" s="85"/>
      <c r="OAX50" s="85"/>
      <c r="OAY50" s="85"/>
      <c r="OAZ50" s="85"/>
      <c r="OBA50" s="85"/>
      <c r="OBB50" s="85"/>
      <c r="OBC50" s="85"/>
      <c r="OBD50" s="85"/>
      <c r="OBE50" s="85"/>
      <c r="OBF50" s="85"/>
      <c r="OBG50" s="85"/>
      <c r="OBH50" s="85"/>
      <c r="OBI50" s="85"/>
      <c r="OBJ50" s="85"/>
      <c r="OBK50" s="85"/>
      <c r="OBL50" s="85"/>
      <c r="OBM50" s="85"/>
      <c r="OBN50" s="85"/>
      <c r="OBO50" s="85"/>
      <c r="OBP50" s="85"/>
      <c r="OBQ50" s="85"/>
      <c r="OBR50" s="85"/>
      <c r="OBS50" s="85"/>
      <c r="OBT50" s="85"/>
      <c r="OBU50" s="85"/>
      <c r="OBV50" s="85"/>
      <c r="OBW50" s="85"/>
      <c r="OBX50" s="85"/>
      <c r="OBY50" s="85"/>
      <c r="OBZ50" s="85"/>
      <c r="OCA50" s="85"/>
      <c r="OCB50" s="85"/>
      <c r="OCC50" s="85"/>
      <c r="OCD50" s="85"/>
      <c r="OCE50" s="85"/>
      <c r="OCF50" s="85"/>
      <c r="OCG50" s="85"/>
      <c r="OCH50" s="85"/>
      <c r="OCI50" s="85"/>
      <c r="OCJ50" s="85"/>
      <c r="OCK50" s="85"/>
      <c r="OCL50" s="85"/>
      <c r="OCM50" s="85"/>
      <c r="OCN50" s="85"/>
      <c r="OCO50" s="85"/>
      <c r="OCP50" s="85"/>
      <c r="OCQ50" s="85"/>
      <c r="OCR50" s="85"/>
      <c r="OCS50" s="85"/>
      <c r="OCT50" s="85"/>
      <c r="OCU50" s="85"/>
      <c r="OCV50" s="85"/>
      <c r="OCW50" s="85"/>
      <c r="OCX50" s="85"/>
      <c r="OCY50" s="85"/>
      <c r="OCZ50" s="85"/>
      <c r="ODA50" s="85"/>
      <c r="ODB50" s="85"/>
      <c r="ODC50" s="85"/>
      <c r="ODD50" s="85"/>
      <c r="ODE50" s="85"/>
      <c r="ODF50" s="85"/>
      <c r="ODG50" s="85"/>
      <c r="ODH50" s="85"/>
      <c r="ODI50" s="85"/>
      <c r="ODJ50" s="85"/>
      <c r="ODK50" s="85"/>
      <c r="ODL50" s="85"/>
      <c r="ODM50" s="85"/>
      <c r="ODN50" s="85"/>
      <c r="ODO50" s="85"/>
      <c r="ODP50" s="85"/>
      <c r="ODQ50" s="85"/>
      <c r="ODR50" s="85"/>
      <c r="ODS50" s="85"/>
      <c r="ODT50" s="85"/>
      <c r="ODU50" s="85"/>
      <c r="ODV50" s="85"/>
      <c r="ODW50" s="85"/>
      <c r="ODX50" s="85"/>
      <c r="ODY50" s="85"/>
      <c r="ODZ50" s="85"/>
      <c r="OEA50" s="85"/>
      <c r="OEB50" s="85"/>
      <c r="OEC50" s="85"/>
      <c r="OED50" s="85"/>
      <c r="OEE50" s="85"/>
      <c r="OEF50" s="85"/>
      <c r="OEG50" s="85"/>
      <c r="OEH50" s="85"/>
      <c r="OEI50" s="85"/>
      <c r="OEJ50" s="85"/>
      <c r="OEK50" s="85"/>
      <c r="OEL50" s="85"/>
      <c r="OEM50" s="85"/>
      <c r="OEN50" s="85"/>
      <c r="OEO50" s="85"/>
      <c r="OEP50" s="85"/>
      <c r="OEQ50" s="85"/>
      <c r="OER50" s="85"/>
      <c r="OES50" s="85"/>
      <c r="OET50" s="85"/>
      <c r="OEU50" s="85"/>
      <c r="OEV50" s="85"/>
      <c r="OEW50" s="85"/>
      <c r="OEX50" s="85"/>
      <c r="OEY50" s="85"/>
      <c r="OEZ50" s="85"/>
      <c r="OFA50" s="85"/>
      <c r="OFB50" s="85"/>
      <c r="OFC50" s="85"/>
      <c r="OFD50" s="85"/>
      <c r="OFE50" s="85"/>
      <c r="OFF50" s="85"/>
      <c r="OFG50" s="85"/>
      <c r="OFH50" s="85"/>
      <c r="OFI50" s="85"/>
      <c r="OFJ50" s="85"/>
      <c r="OFK50" s="85"/>
      <c r="OFL50" s="85"/>
      <c r="OFM50" s="85"/>
      <c r="OFN50" s="85"/>
      <c r="OFO50" s="85"/>
      <c r="OFP50" s="85"/>
      <c r="OFQ50" s="85"/>
      <c r="OFR50" s="85"/>
      <c r="OFS50" s="85"/>
      <c r="OFT50" s="85"/>
      <c r="OFU50" s="85"/>
      <c r="OFV50" s="85"/>
      <c r="OFW50" s="85"/>
      <c r="OFX50" s="85"/>
      <c r="OFY50" s="85"/>
      <c r="OFZ50" s="85"/>
      <c r="OGA50" s="85"/>
      <c r="OGB50" s="85"/>
      <c r="OGC50" s="85"/>
      <c r="OGD50" s="85"/>
      <c r="OGE50" s="85"/>
      <c r="OGF50" s="85"/>
      <c r="OGG50" s="85"/>
      <c r="OGH50" s="85"/>
      <c r="OGI50" s="85"/>
      <c r="OGJ50" s="85"/>
      <c r="OGK50" s="85"/>
      <c r="OGL50" s="85"/>
      <c r="OGM50" s="85"/>
      <c r="OGN50" s="85"/>
      <c r="OGO50" s="85"/>
      <c r="OGP50" s="85"/>
      <c r="OGQ50" s="85"/>
      <c r="OGR50" s="85"/>
      <c r="OGS50" s="85"/>
      <c r="OGT50" s="85"/>
      <c r="OGU50" s="85"/>
      <c r="OGV50" s="85"/>
      <c r="OGW50" s="85"/>
      <c r="OGX50" s="85"/>
      <c r="OGY50" s="85"/>
      <c r="OGZ50" s="85"/>
      <c r="OHA50" s="85"/>
      <c r="OHB50" s="85"/>
      <c r="OHC50" s="85"/>
      <c r="OHD50" s="85"/>
      <c r="OHE50" s="85"/>
      <c r="OHF50" s="85"/>
      <c r="OHG50" s="85"/>
      <c r="OHH50" s="85"/>
      <c r="OHI50" s="85"/>
      <c r="OHJ50" s="85"/>
      <c r="OHK50" s="85"/>
      <c r="OHL50" s="85"/>
      <c r="OHM50" s="85"/>
      <c r="OHN50" s="85"/>
      <c r="OHO50" s="85"/>
      <c r="OHP50" s="85"/>
      <c r="OHQ50" s="85"/>
      <c r="OHR50" s="85"/>
      <c r="OHS50" s="85"/>
      <c r="OHT50" s="85"/>
      <c r="OHU50" s="85"/>
      <c r="OHV50" s="85"/>
      <c r="OHW50" s="85"/>
      <c r="OHX50" s="85"/>
      <c r="OHY50" s="85"/>
      <c r="OHZ50" s="85"/>
      <c r="OIA50" s="85"/>
      <c r="OIB50" s="85"/>
      <c r="OIC50" s="85"/>
      <c r="OID50" s="85"/>
      <c r="OIE50" s="85"/>
      <c r="OIF50" s="85"/>
      <c r="OIG50" s="85"/>
      <c r="OIH50" s="85"/>
      <c r="OII50" s="85"/>
      <c r="OIJ50" s="85"/>
      <c r="OIK50" s="85"/>
      <c r="OIL50" s="85"/>
      <c r="OIM50" s="85"/>
      <c r="OIN50" s="85"/>
      <c r="OIO50" s="85"/>
      <c r="OIP50" s="85"/>
      <c r="OIQ50" s="85"/>
      <c r="OIR50" s="85"/>
      <c r="OIS50" s="85"/>
      <c r="OIT50" s="85"/>
      <c r="OIU50" s="85"/>
      <c r="OIV50" s="85"/>
      <c r="OIW50" s="85"/>
      <c r="OIX50" s="85"/>
      <c r="OIY50" s="85"/>
      <c r="OIZ50" s="85"/>
      <c r="OJA50" s="85"/>
      <c r="OJB50" s="85"/>
      <c r="OJC50" s="85"/>
      <c r="OJD50" s="85"/>
      <c r="OJE50" s="85"/>
      <c r="OJF50" s="85"/>
      <c r="OJG50" s="85"/>
      <c r="OJH50" s="85"/>
      <c r="OJI50" s="85"/>
      <c r="OJJ50" s="85"/>
      <c r="OJK50" s="85"/>
      <c r="OJL50" s="85"/>
      <c r="OJM50" s="85"/>
      <c r="OJN50" s="85"/>
      <c r="OJO50" s="85"/>
      <c r="OJP50" s="85"/>
      <c r="OJQ50" s="85"/>
      <c r="OJR50" s="85"/>
      <c r="OJS50" s="85"/>
      <c r="OJT50" s="85"/>
      <c r="OJU50" s="85"/>
      <c r="OJV50" s="85"/>
      <c r="OJW50" s="85"/>
      <c r="OJX50" s="85"/>
      <c r="OJY50" s="85"/>
      <c r="OJZ50" s="85"/>
      <c r="OKA50" s="85"/>
      <c r="OKB50" s="85"/>
      <c r="OKC50" s="85"/>
      <c r="OKD50" s="85"/>
      <c r="OKE50" s="85"/>
      <c r="OKF50" s="85"/>
      <c r="OKG50" s="85"/>
      <c r="OKH50" s="85"/>
      <c r="OKI50" s="85"/>
      <c r="OKJ50" s="85"/>
      <c r="OKK50" s="85"/>
      <c r="OKL50" s="85"/>
      <c r="OKM50" s="85"/>
      <c r="OKN50" s="85"/>
      <c r="OKO50" s="85"/>
      <c r="OKP50" s="85"/>
      <c r="OKQ50" s="85"/>
      <c r="OKR50" s="85"/>
      <c r="OKS50" s="85"/>
      <c r="OKT50" s="85"/>
      <c r="OKU50" s="85"/>
      <c r="OKV50" s="85"/>
      <c r="OKW50" s="85"/>
      <c r="OKX50" s="85"/>
      <c r="OKY50" s="85"/>
      <c r="OKZ50" s="85"/>
      <c r="OLA50" s="85"/>
      <c r="OLB50" s="85"/>
      <c r="OLC50" s="85"/>
      <c r="OLD50" s="85"/>
      <c r="OLE50" s="85"/>
      <c r="OLF50" s="85"/>
      <c r="OLG50" s="85"/>
      <c r="OLH50" s="85"/>
      <c r="OLI50" s="85"/>
      <c r="OLJ50" s="85"/>
      <c r="OLK50" s="85"/>
      <c r="OLL50" s="85"/>
      <c r="OLM50" s="85"/>
      <c r="OLN50" s="85"/>
      <c r="OLO50" s="85"/>
      <c r="OLP50" s="85"/>
      <c r="OLQ50" s="85"/>
      <c r="OLR50" s="85"/>
      <c r="OLS50" s="85"/>
      <c r="OLT50" s="85"/>
      <c r="OLU50" s="85"/>
      <c r="OLV50" s="85"/>
      <c r="OLW50" s="85"/>
      <c r="OLX50" s="85"/>
      <c r="OLY50" s="85"/>
      <c r="OLZ50" s="85"/>
      <c r="OMA50" s="85"/>
      <c r="OMB50" s="85"/>
      <c r="OMC50" s="85"/>
      <c r="OMD50" s="85"/>
      <c r="OME50" s="85"/>
      <c r="OMF50" s="85"/>
      <c r="OMG50" s="85"/>
      <c r="OMH50" s="85"/>
      <c r="OMI50" s="85"/>
      <c r="OMJ50" s="85"/>
      <c r="OMK50" s="85"/>
      <c r="OML50" s="85"/>
      <c r="OMM50" s="85"/>
      <c r="OMN50" s="85"/>
      <c r="OMO50" s="85"/>
      <c r="OMP50" s="85"/>
      <c r="OMQ50" s="85"/>
      <c r="OMR50" s="85"/>
      <c r="OMS50" s="85"/>
      <c r="OMT50" s="85"/>
      <c r="OMU50" s="85"/>
      <c r="OMV50" s="85"/>
      <c r="OMW50" s="85"/>
      <c r="OMX50" s="85"/>
      <c r="OMY50" s="85"/>
      <c r="OMZ50" s="85"/>
      <c r="ONA50" s="85"/>
      <c r="ONB50" s="85"/>
      <c r="ONC50" s="85"/>
      <c r="OND50" s="85"/>
      <c r="ONE50" s="85"/>
      <c r="ONF50" s="85"/>
      <c r="ONG50" s="85"/>
      <c r="ONH50" s="85"/>
      <c r="ONI50" s="85"/>
      <c r="ONJ50" s="85"/>
      <c r="ONK50" s="85"/>
      <c r="ONL50" s="85"/>
      <c r="ONM50" s="85"/>
      <c r="ONN50" s="85"/>
      <c r="ONO50" s="85"/>
      <c r="ONP50" s="85"/>
      <c r="ONQ50" s="85"/>
      <c r="ONR50" s="85"/>
      <c r="ONS50" s="85"/>
      <c r="ONT50" s="85"/>
      <c r="ONU50" s="85"/>
      <c r="ONV50" s="85"/>
      <c r="ONW50" s="85"/>
      <c r="ONX50" s="85"/>
      <c r="ONY50" s="85"/>
      <c r="ONZ50" s="85"/>
      <c r="OOA50" s="85"/>
      <c r="OOB50" s="85"/>
      <c r="OOC50" s="85"/>
      <c r="OOD50" s="85"/>
      <c r="OOE50" s="85"/>
      <c r="OOF50" s="85"/>
      <c r="OOG50" s="85"/>
      <c r="OOH50" s="85"/>
      <c r="OOI50" s="85"/>
      <c r="OOJ50" s="85"/>
      <c r="OOK50" s="85"/>
      <c r="OOL50" s="85"/>
      <c r="OOM50" s="85"/>
      <c r="OON50" s="85"/>
      <c r="OOO50" s="85"/>
      <c r="OOP50" s="85"/>
      <c r="OOQ50" s="85"/>
      <c r="OOR50" s="85"/>
      <c r="OOS50" s="85"/>
      <c r="OOT50" s="85"/>
      <c r="OOU50" s="85"/>
      <c r="OOV50" s="85"/>
      <c r="OOW50" s="85"/>
      <c r="OOX50" s="85"/>
      <c r="OOY50" s="85"/>
      <c r="OOZ50" s="85"/>
      <c r="OPA50" s="85"/>
      <c r="OPB50" s="85"/>
      <c r="OPC50" s="85"/>
      <c r="OPD50" s="85"/>
      <c r="OPE50" s="85"/>
      <c r="OPF50" s="85"/>
      <c r="OPG50" s="85"/>
      <c r="OPH50" s="85"/>
      <c r="OPI50" s="85"/>
      <c r="OPJ50" s="85"/>
      <c r="OPK50" s="85"/>
      <c r="OPL50" s="85"/>
      <c r="OPM50" s="85"/>
      <c r="OPN50" s="85"/>
      <c r="OPO50" s="85"/>
      <c r="OPP50" s="85"/>
      <c r="OPQ50" s="85"/>
      <c r="OPR50" s="85"/>
      <c r="OPS50" s="85"/>
      <c r="OPT50" s="85"/>
      <c r="OPU50" s="85"/>
      <c r="OPV50" s="85"/>
      <c r="OPW50" s="85"/>
      <c r="OPX50" s="85"/>
      <c r="OPY50" s="85"/>
      <c r="OPZ50" s="85"/>
      <c r="OQA50" s="85"/>
      <c r="OQB50" s="85"/>
      <c r="OQC50" s="85"/>
      <c r="OQD50" s="85"/>
      <c r="OQE50" s="85"/>
      <c r="OQF50" s="85"/>
      <c r="OQG50" s="85"/>
      <c r="OQH50" s="85"/>
      <c r="OQI50" s="85"/>
      <c r="OQJ50" s="85"/>
      <c r="OQK50" s="85"/>
      <c r="OQL50" s="85"/>
      <c r="OQM50" s="85"/>
      <c r="OQN50" s="85"/>
      <c r="OQO50" s="85"/>
      <c r="OQP50" s="85"/>
      <c r="OQQ50" s="85"/>
      <c r="OQR50" s="85"/>
      <c r="OQS50" s="85"/>
      <c r="OQT50" s="85"/>
      <c r="OQU50" s="85"/>
      <c r="OQV50" s="85"/>
      <c r="OQW50" s="85"/>
      <c r="OQX50" s="85"/>
      <c r="OQY50" s="85"/>
      <c r="OQZ50" s="85"/>
      <c r="ORA50" s="85"/>
      <c r="ORB50" s="85"/>
      <c r="ORC50" s="85"/>
      <c r="ORD50" s="85"/>
      <c r="ORE50" s="85"/>
      <c r="ORF50" s="85"/>
      <c r="ORG50" s="85"/>
      <c r="ORH50" s="85"/>
      <c r="ORI50" s="85"/>
      <c r="ORJ50" s="85"/>
      <c r="ORK50" s="85"/>
      <c r="ORL50" s="85"/>
      <c r="ORM50" s="85"/>
      <c r="ORN50" s="85"/>
      <c r="ORO50" s="85"/>
      <c r="ORP50" s="85"/>
      <c r="ORQ50" s="85"/>
      <c r="ORR50" s="85"/>
      <c r="ORS50" s="85"/>
      <c r="ORT50" s="85"/>
      <c r="ORU50" s="85"/>
      <c r="ORV50" s="85"/>
      <c r="ORW50" s="85"/>
      <c r="ORX50" s="85"/>
      <c r="ORY50" s="85"/>
      <c r="ORZ50" s="85"/>
      <c r="OSA50" s="85"/>
      <c r="OSB50" s="85"/>
      <c r="OSC50" s="85"/>
      <c r="OSD50" s="85"/>
      <c r="OSE50" s="85"/>
      <c r="OSF50" s="85"/>
      <c r="OSG50" s="85"/>
      <c r="OSH50" s="85"/>
      <c r="OSI50" s="85"/>
      <c r="OSJ50" s="85"/>
      <c r="OSK50" s="85"/>
      <c r="OSL50" s="85"/>
      <c r="OSM50" s="85"/>
      <c r="OSN50" s="85"/>
      <c r="OSO50" s="85"/>
      <c r="OSP50" s="85"/>
      <c r="OSQ50" s="85"/>
      <c r="OSR50" s="85"/>
      <c r="OSS50" s="85"/>
      <c r="OST50" s="85"/>
      <c r="OSU50" s="85"/>
      <c r="OSV50" s="85"/>
      <c r="OSW50" s="85"/>
      <c r="OSX50" s="85"/>
      <c r="OSY50" s="85"/>
      <c r="OSZ50" s="85"/>
      <c r="OTA50" s="85"/>
      <c r="OTB50" s="85"/>
      <c r="OTC50" s="85"/>
      <c r="OTD50" s="85"/>
      <c r="OTE50" s="85"/>
      <c r="OTF50" s="85"/>
      <c r="OTG50" s="85"/>
      <c r="OTH50" s="85"/>
      <c r="OTI50" s="85"/>
      <c r="OTJ50" s="85"/>
      <c r="OTK50" s="85"/>
      <c r="OTL50" s="85"/>
      <c r="OTM50" s="85"/>
      <c r="OTN50" s="85"/>
      <c r="OTO50" s="85"/>
      <c r="OTP50" s="85"/>
      <c r="OTQ50" s="85"/>
      <c r="OTR50" s="85"/>
      <c r="OTS50" s="85"/>
      <c r="OTT50" s="85"/>
      <c r="OTU50" s="85"/>
      <c r="OTV50" s="85"/>
      <c r="OTW50" s="85"/>
      <c r="OTX50" s="85"/>
      <c r="OTY50" s="85"/>
      <c r="OTZ50" s="85"/>
      <c r="OUA50" s="85"/>
      <c r="OUB50" s="85"/>
      <c r="OUC50" s="85"/>
      <c r="OUD50" s="85"/>
      <c r="OUE50" s="85"/>
      <c r="OUF50" s="85"/>
      <c r="OUG50" s="85"/>
      <c r="OUH50" s="85"/>
      <c r="OUI50" s="85"/>
      <c r="OUJ50" s="85"/>
      <c r="OUK50" s="85"/>
      <c r="OUL50" s="85"/>
      <c r="OUM50" s="85"/>
      <c r="OUN50" s="85"/>
      <c r="OUO50" s="85"/>
      <c r="OUP50" s="85"/>
      <c r="OUQ50" s="85"/>
      <c r="OUR50" s="85"/>
      <c r="OUS50" s="85"/>
      <c r="OUT50" s="85"/>
      <c r="OUU50" s="85"/>
      <c r="OUV50" s="85"/>
      <c r="OUW50" s="85"/>
      <c r="OUX50" s="85"/>
      <c r="OUY50" s="85"/>
      <c r="OUZ50" s="85"/>
      <c r="OVA50" s="85"/>
      <c r="OVB50" s="85"/>
      <c r="OVC50" s="85"/>
      <c r="OVD50" s="85"/>
      <c r="OVE50" s="85"/>
      <c r="OVF50" s="85"/>
      <c r="OVG50" s="85"/>
      <c r="OVH50" s="85"/>
      <c r="OVI50" s="85"/>
      <c r="OVJ50" s="85"/>
      <c r="OVK50" s="85"/>
      <c r="OVL50" s="85"/>
      <c r="OVM50" s="85"/>
      <c r="OVN50" s="85"/>
      <c r="OVO50" s="85"/>
      <c r="OVP50" s="85"/>
      <c r="OVQ50" s="85"/>
      <c r="OVR50" s="85"/>
      <c r="OVS50" s="85"/>
      <c r="OVT50" s="85"/>
      <c r="OVU50" s="85"/>
      <c r="OVV50" s="85"/>
      <c r="OVW50" s="85"/>
      <c r="OVX50" s="85"/>
      <c r="OVY50" s="85"/>
      <c r="OVZ50" s="85"/>
      <c r="OWA50" s="85"/>
      <c r="OWB50" s="85"/>
      <c r="OWC50" s="85"/>
      <c r="OWD50" s="85"/>
      <c r="OWE50" s="85"/>
      <c r="OWF50" s="85"/>
      <c r="OWG50" s="85"/>
      <c r="OWH50" s="85"/>
      <c r="OWI50" s="85"/>
      <c r="OWJ50" s="85"/>
      <c r="OWK50" s="85"/>
      <c r="OWL50" s="85"/>
      <c r="OWM50" s="85"/>
      <c r="OWN50" s="85"/>
      <c r="OWO50" s="85"/>
      <c r="OWP50" s="85"/>
      <c r="OWQ50" s="85"/>
      <c r="OWR50" s="85"/>
      <c r="OWS50" s="85"/>
      <c r="OWT50" s="85"/>
      <c r="OWU50" s="85"/>
      <c r="OWV50" s="85"/>
      <c r="OWW50" s="85"/>
      <c r="OWX50" s="85"/>
      <c r="OWY50" s="85"/>
      <c r="OWZ50" s="85"/>
      <c r="OXA50" s="85"/>
      <c r="OXB50" s="85"/>
      <c r="OXC50" s="85"/>
      <c r="OXD50" s="85"/>
      <c r="OXE50" s="85"/>
      <c r="OXF50" s="85"/>
      <c r="OXG50" s="85"/>
      <c r="OXH50" s="85"/>
      <c r="OXI50" s="85"/>
      <c r="OXJ50" s="85"/>
      <c r="OXK50" s="85"/>
      <c r="OXL50" s="85"/>
      <c r="OXM50" s="85"/>
      <c r="OXN50" s="85"/>
      <c r="OXO50" s="85"/>
      <c r="OXP50" s="85"/>
      <c r="OXQ50" s="85"/>
      <c r="OXR50" s="85"/>
      <c r="OXS50" s="85"/>
      <c r="OXT50" s="85"/>
      <c r="OXU50" s="85"/>
      <c r="OXV50" s="85"/>
      <c r="OXW50" s="85"/>
      <c r="OXX50" s="85"/>
      <c r="OXY50" s="85"/>
      <c r="OXZ50" s="85"/>
      <c r="OYA50" s="85"/>
      <c r="OYB50" s="85"/>
      <c r="OYC50" s="85"/>
      <c r="OYD50" s="85"/>
      <c r="OYE50" s="85"/>
      <c r="OYF50" s="85"/>
      <c r="OYG50" s="85"/>
      <c r="OYH50" s="85"/>
      <c r="OYI50" s="85"/>
      <c r="OYJ50" s="85"/>
      <c r="OYK50" s="85"/>
      <c r="OYL50" s="85"/>
      <c r="OYM50" s="85"/>
      <c r="OYN50" s="85"/>
      <c r="OYO50" s="85"/>
      <c r="OYP50" s="85"/>
      <c r="OYQ50" s="85"/>
      <c r="OYR50" s="85"/>
      <c r="OYS50" s="85"/>
      <c r="OYT50" s="85"/>
      <c r="OYU50" s="85"/>
      <c r="OYV50" s="85"/>
      <c r="OYW50" s="85"/>
      <c r="OYX50" s="85"/>
      <c r="OYY50" s="85"/>
      <c r="OYZ50" s="85"/>
      <c r="OZA50" s="85"/>
      <c r="OZB50" s="85"/>
      <c r="OZC50" s="85"/>
      <c r="OZD50" s="85"/>
      <c r="OZE50" s="85"/>
      <c r="OZF50" s="85"/>
      <c r="OZG50" s="85"/>
      <c r="OZH50" s="85"/>
      <c r="OZI50" s="85"/>
      <c r="OZJ50" s="85"/>
      <c r="OZK50" s="85"/>
      <c r="OZL50" s="85"/>
      <c r="OZM50" s="85"/>
      <c r="OZN50" s="85"/>
      <c r="OZO50" s="85"/>
      <c r="OZP50" s="85"/>
      <c r="OZQ50" s="85"/>
      <c r="OZR50" s="85"/>
      <c r="OZS50" s="85"/>
      <c r="OZT50" s="85"/>
      <c r="OZU50" s="85"/>
      <c r="OZV50" s="85"/>
      <c r="OZW50" s="85"/>
      <c r="OZX50" s="85"/>
      <c r="OZY50" s="85"/>
      <c r="OZZ50" s="85"/>
      <c r="PAA50" s="85"/>
      <c r="PAB50" s="85"/>
      <c r="PAC50" s="85"/>
      <c r="PAD50" s="85"/>
      <c r="PAE50" s="85"/>
      <c r="PAF50" s="85"/>
      <c r="PAG50" s="85"/>
      <c r="PAH50" s="85"/>
      <c r="PAI50" s="85"/>
      <c r="PAJ50" s="85"/>
      <c r="PAK50" s="85"/>
      <c r="PAL50" s="85"/>
      <c r="PAM50" s="85"/>
      <c r="PAN50" s="85"/>
      <c r="PAO50" s="85"/>
      <c r="PAP50" s="85"/>
      <c r="PAQ50" s="85"/>
      <c r="PAR50" s="85"/>
      <c r="PAS50" s="85"/>
      <c r="PAT50" s="85"/>
      <c r="PAU50" s="85"/>
      <c r="PAV50" s="85"/>
      <c r="PAW50" s="85"/>
      <c r="PAX50" s="85"/>
      <c r="PAY50" s="85"/>
      <c r="PAZ50" s="85"/>
      <c r="PBA50" s="85"/>
      <c r="PBB50" s="85"/>
      <c r="PBC50" s="85"/>
      <c r="PBD50" s="85"/>
      <c r="PBE50" s="85"/>
      <c r="PBF50" s="85"/>
      <c r="PBG50" s="85"/>
      <c r="PBH50" s="85"/>
      <c r="PBI50" s="85"/>
      <c r="PBJ50" s="85"/>
      <c r="PBK50" s="85"/>
      <c r="PBL50" s="85"/>
      <c r="PBM50" s="85"/>
      <c r="PBN50" s="85"/>
      <c r="PBO50" s="85"/>
      <c r="PBP50" s="85"/>
      <c r="PBQ50" s="85"/>
      <c r="PBR50" s="85"/>
      <c r="PBS50" s="85"/>
      <c r="PBT50" s="85"/>
      <c r="PBU50" s="85"/>
      <c r="PBV50" s="85"/>
      <c r="PBW50" s="85"/>
      <c r="PBX50" s="85"/>
      <c r="PBY50" s="85"/>
      <c r="PBZ50" s="85"/>
      <c r="PCA50" s="85"/>
      <c r="PCB50" s="85"/>
      <c r="PCC50" s="85"/>
      <c r="PCD50" s="85"/>
      <c r="PCE50" s="85"/>
      <c r="PCF50" s="85"/>
      <c r="PCG50" s="85"/>
      <c r="PCH50" s="85"/>
      <c r="PCI50" s="85"/>
      <c r="PCJ50" s="85"/>
      <c r="PCK50" s="85"/>
      <c r="PCL50" s="85"/>
      <c r="PCM50" s="85"/>
      <c r="PCN50" s="85"/>
      <c r="PCO50" s="85"/>
      <c r="PCP50" s="85"/>
      <c r="PCQ50" s="85"/>
      <c r="PCR50" s="85"/>
      <c r="PCS50" s="85"/>
      <c r="PCT50" s="85"/>
      <c r="PCU50" s="85"/>
      <c r="PCV50" s="85"/>
      <c r="PCW50" s="85"/>
      <c r="PCX50" s="85"/>
      <c r="PCY50" s="85"/>
      <c r="PCZ50" s="85"/>
      <c r="PDA50" s="85"/>
      <c r="PDB50" s="85"/>
      <c r="PDC50" s="85"/>
      <c r="PDD50" s="85"/>
      <c r="PDE50" s="85"/>
      <c r="PDF50" s="85"/>
      <c r="PDG50" s="85"/>
      <c r="PDH50" s="85"/>
      <c r="PDI50" s="85"/>
      <c r="PDJ50" s="85"/>
      <c r="PDK50" s="85"/>
      <c r="PDL50" s="85"/>
      <c r="PDM50" s="85"/>
      <c r="PDN50" s="85"/>
      <c r="PDO50" s="85"/>
      <c r="PDP50" s="85"/>
      <c r="PDQ50" s="85"/>
      <c r="PDR50" s="85"/>
      <c r="PDS50" s="85"/>
      <c r="PDT50" s="85"/>
      <c r="PDU50" s="85"/>
      <c r="PDV50" s="85"/>
      <c r="PDW50" s="85"/>
      <c r="PDX50" s="85"/>
      <c r="PDY50" s="85"/>
      <c r="PDZ50" s="85"/>
      <c r="PEA50" s="85"/>
      <c r="PEB50" s="85"/>
      <c r="PEC50" s="85"/>
      <c r="PED50" s="85"/>
      <c r="PEE50" s="85"/>
      <c r="PEF50" s="85"/>
      <c r="PEG50" s="85"/>
      <c r="PEH50" s="85"/>
      <c r="PEI50" s="85"/>
      <c r="PEJ50" s="85"/>
      <c r="PEK50" s="85"/>
      <c r="PEL50" s="85"/>
      <c r="PEM50" s="85"/>
      <c r="PEN50" s="85"/>
      <c r="PEO50" s="85"/>
      <c r="PEP50" s="85"/>
      <c r="PEQ50" s="85"/>
      <c r="PER50" s="85"/>
      <c r="PES50" s="85"/>
      <c r="PET50" s="85"/>
      <c r="PEU50" s="85"/>
      <c r="PEV50" s="85"/>
      <c r="PEW50" s="85"/>
      <c r="PEX50" s="85"/>
      <c r="PEY50" s="85"/>
      <c r="PEZ50" s="85"/>
      <c r="PFA50" s="85"/>
      <c r="PFB50" s="85"/>
      <c r="PFC50" s="85"/>
      <c r="PFD50" s="85"/>
      <c r="PFE50" s="85"/>
      <c r="PFF50" s="85"/>
      <c r="PFG50" s="85"/>
      <c r="PFH50" s="85"/>
      <c r="PFI50" s="85"/>
      <c r="PFJ50" s="85"/>
      <c r="PFK50" s="85"/>
      <c r="PFL50" s="85"/>
      <c r="PFM50" s="85"/>
      <c r="PFN50" s="85"/>
      <c r="PFO50" s="85"/>
      <c r="PFP50" s="85"/>
      <c r="PFQ50" s="85"/>
      <c r="PFR50" s="85"/>
      <c r="PFS50" s="85"/>
      <c r="PFT50" s="85"/>
      <c r="PFU50" s="85"/>
      <c r="PFV50" s="85"/>
      <c r="PFW50" s="85"/>
      <c r="PFX50" s="85"/>
      <c r="PFY50" s="85"/>
      <c r="PFZ50" s="85"/>
      <c r="PGA50" s="85"/>
      <c r="PGB50" s="85"/>
      <c r="PGC50" s="85"/>
      <c r="PGD50" s="85"/>
      <c r="PGE50" s="85"/>
      <c r="PGF50" s="85"/>
      <c r="PGG50" s="85"/>
      <c r="PGH50" s="85"/>
      <c r="PGI50" s="85"/>
      <c r="PGJ50" s="85"/>
      <c r="PGK50" s="85"/>
      <c r="PGL50" s="85"/>
      <c r="PGM50" s="85"/>
      <c r="PGN50" s="85"/>
      <c r="PGO50" s="85"/>
      <c r="PGP50" s="85"/>
      <c r="PGQ50" s="85"/>
      <c r="PGR50" s="85"/>
      <c r="PGS50" s="85"/>
      <c r="PGT50" s="85"/>
      <c r="PGU50" s="85"/>
      <c r="PGV50" s="85"/>
      <c r="PGW50" s="85"/>
      <c r="PGX50" s="85"/>
      <c r="PGY50" s="85"/>
      <c r="PGZ50" s="85"/>
      <c r="PHA50" s="85"/>
      <c r="PHB50" s="85"/>
      <c r="PHC50" s="85"/>
      <c r="PHD50" s="85"/>
      <c r="PHE50" s="85"/>
      <c r="PHF50" s="85"/>
      <c r="PHG50" s="85"/>
      <c r="PHH50" s="85"/>
      <c r="PHI50" s="85"/>
      <c r="PHJ50" s="85"/>
      <c r="PHK50" s="85"/>
      <c r="PHL50" s="85"/>
      <c r="PHM50" s="85"/>
      <c r="PHN50" s="85"/>
      <c r="PHO50" s="85"/>
      <c r="PHP50" s="85"/>
      <c r="PHQ50" s="85"/>
      <c r="PHR50" s="85"/>
      <c r="PHS50" s="85"/>
      <c r="PHT50" s="85"/>
      <c r="PHU50" s="85"/>
      <c r="PHV50" s="85"/>
      <c r="PHW50" s="85"/>
      <c r="PHX50" s="85"/>
      <c r="PHY50" s="85"/>
      <c r="PHZ50" s="85"/>
      <c r="PIA50" s="85"/>
      <c r="PIB50" s="85"/>
      <c r="PIC50" s="85"/>
      <c r="PID50" s="85"/>
      <c r="PIE50" s="85"/>
      <c r="PIF50" s="85"/>
      <c r="PIG50" s="85"/>
      <c r="PIH50" s="85"/>
      <c r="PII50" s="85"/>
      <c r="PIJ50" s="85"/>
      <c r="PIK50" s="85"/>
      <c r="PIL50" s="85"/>
      <c r="PIM50" s="85"/>
      <c r="PIN50" s="85"/>
      <c r="PIO50" s="85"/>
      <c r="PIP50" s="85"/>
      <c r="PIQ50" s="85"/>
      <c r="PIR50" s="85"/>
      <c r="PIS50" s="85"/>
      <c r="PIT50" s="85"/>
      <c r="PIU50" s="85"/>
      <c r="PIV50" s="85"/>
      <c r="PIW50" s="85"/>
      <c r="PIX50" s="85"/>
      <c r="PIY50" s="85"/>
      <c r="PIZ50" s="85"/>
      <c r="PJA50" s="85"/>
      <c r="PJB50" s="85"/>
      <c r="PJC50" s="85"/>
      <c r="PJD50" s="85"/>
      <c r="PJE50" s="85"/>
      <c r="PJF50" s="85"/>
      <c r="PJG50" s="85"/>
      <c r="PJH50" s="85"/>
      <c r="PJI50" s="85"/>
      <c r="PJJ50" s="85"/>
      <c r="PJK50" s="85"/>
      <c r="PJL50" s="85"/>
      <c r="PJM50" s="85"/>
      <c r="PJN50" s="85"/>
      <c r="PJO50" s="85"/>
      <c r="PJP50" s="85"/>
      <c r="PJQ50" s="85"/>
      <c r="PJR50" s="85"/>
      <c r="PJS50" s="85"/>
      <c r="PJT50" s="85"/>
      <c r="PJU50" s="85"/>
      <c r="PJV50" s="85"/>
      <c r="PJW50" s="85"/>
      <c r="PJX50" s="85"/>
      <c r="PJY50" s="85"/>
      <c r="PJZ50" s="85"/>
      <c r="PKA50" s="85"/>
      <c r="PKB50" s="85"/>
      <c r="PKC50" s="85"/>
      <c r="PKD50" s="85"/>
      <c r="PKE50" s="85"/>
      <c r="PKF50" s="85"/>
      <c r="PKG50" s="85"/>
      <c r="PKH50" s="85"/>
      <c r="PKI50" s="85"/>
      <c r="PKJ50" s="85"/>
      <c r="PKK50" s="85"/>
      <c r="PKL50" s="85"/>
      <c r="PKM50" s="85"/>
      <c r="PKN50" s="85"/>
      <c r="PKO50" s="85"/>
      <c r="PKP50" s="85"/>
      <c r="PKQ50" s="85"/>
      <c r="PKR50" s="85"/>
      <c r="PKS50" s="85"/>
      <c r="PKT50" s="85"/>
      <c r="PKU50" s="85"/>
      <c r="PKV50" s="85"/>
      <c r="PKW50" s="85"/>
      <c r="PKX50" s="85"/>
      <c r="PKY50" s="85"/>
      <c r="PKZ50" s="85"/>
      <c r="PLA50" s="85"/>
      <c r="PLB50" s="85"/>
      <c r="PLC50" s="85"/>
      <c r="PLD50" s="85"/>
      <c r="PLE50" s="85"/>
      <c r="PLF50" s="85"/>
      <c r="PLG50" s="85"/>
      <c r="PLH50" s="85"/>
      <c r="PLI50" s="85"/>
      <c r="PLJ50" s="85"/>
      <c r="PLK50" s="85"/>
      <c r="PLL50" s="85"/>
      <c r="PLM50" s="85"/>
      <c r="PLN50" s="85"/>
      <c r="PLO50" s="85"/>
      <c r="PLP50" s="85"/>
      <c r="PLQ50" s="85"/>
      <c r="PLR50" s="85"/>
      <c r="PLS50" s="85"/>
      <c r="PLT50" s="85"/>
      <c r="PLU50" s="85"/>
      <c r="PLV50" s="85"/>
      <c r="PLW50" s="85"/>
      <c r="PLX50" s="85"/>
      <c r="PLY50" s="85"/>
      <c r="PLZ50" s="85"/>
      <c r="PMA50" s="85"/>
      <c r="PMB50" s="85"/>
      <c r="PMC50" s="85"/>
      <c r="PMD50" s="85"/>
      <c r="PME50" s="85"/>
      <c r="PMF50" s="85"/>
      <c r="PMG50" s="85"/>
      <c r="PMH50" s="85"/>
      <c r="PMI50" s="85"/>
      <c r="PMJ50" s="85"/>
      <c r="PMK50" s="85"/>
      <c r="PML50" s="85"/>
      <c r="PMM50" s="85"/>
      <c r="PMN50" s="85"/>
      <c r="PMO50" s="85"/>
      <c r="PMP50" s="85"/>
      <c r="PMQ50" s="85"/>
      <c r="PMR50" s="85"/>
      <c r="PMS50" s="85"/>
      <c r="PMT50" s="85"/>
      <c r="PMU50" s="85"/>
      <c r="PMV50" s="85"/>
      <c r="PMW50" s="85"/>
      <c r="PMX50" s="85"/>
      <c r="PMY50" s="85"/>
      <c r="PMZ50" s="85"/>
      <c r="PNA50" s="85"/>
      <c r="PNB50" s="85"/>
      <c r="PNC50" s="85"/>
      <c r="PND50" s="85"/>
      <c r="PNE50" s="85"/>
      <c r="PNF50" s="85"/>
      <c r="PNG50" s="85"/>
      <c r="PNH50" s="85"/>
      <c r="PNI50" s="85"/>
      <c r="PNJ50" s="85"/>
      <c r="PNK50" s="85"/>
      <c r="PNL50" s="85"/>
      <c r="PNM50" s="85"/>
      <c r="PNN50" s="85"/>
      <c r="PNO50" s="85"/>
      <c r="PNP50" s="85"/>
      <c r="PNQ50" s="85"/>
      <c r="PNR50" s="85"/>
      <c r="PNS50" s="85"/>
      <c r="PNT50" s="85"/>
      <c r="PNU50" s="85"/>
      <c r="PNV50" s="85"/>
      <c r="PNW50" s="85"/>
      <c r="PNX50" s="85"/>
      <c r="PNY50" s="85"/>
      <c r="PNZ50" s="85"/>
      <c r="POA50" s="85"/>
      <c r="POB50" s="85"/>
      <c r="POC50" s="85"/>
      <c r="POD50" s="85"/>
      <c r="POE50" s="85"/>
      <c r="POF50" s="85"/>
      <c r="POG50" s="85"/>
      <c r="POH50" s="85"/>
      <c r="POI50" s="85"/>
      <c r="POJ50" s="85"/>
      <c r="POK50" s="85"/>
      <c r="POL50" s="85"/>
      <c r="POM50" s="85"/>
      <c r="PON50" s="85"/>
      <c r="POO50" s="85"/>
      <c r="POP50" s="85"/>
      <c r="POQ50" s="85"/>
      <c r="POR50" s="85"/>
      <c r="POS50" s="85"/>
      <c r="POT50" s="85"/>
      <c r="POU50" s="85"/>
      <c r="POV50" s="85"/>
      <c r="POW50" s="85"/>
      <c r="POX50" s="85"/>
      <c r="POY50" s="85"/>
      <c r="POZ50" s="85"/>
      <c r="PPA50" s="85"/>
      <c r="PPB50" s="85"/>
      <c r="PPC50" s="85"/>
      <c r="PPD50" s="85"/>
      <c r="PPE50" s="85"/>
      <c r="PPF50" s="85"/>
      <c r="PPG50" s="85"/>
      <c r="PPH50" s="85"/>
      <c r="PPI50" s="85"/>
      <c r="PPJ50" s="85"/>
      <c r="PPK50" s="85"/>
      <c r="PPL50" s="85"/>
      <c r="PPM50" s="85"/>
      <c r="PPN50" s="85"/>
      <c r="PPO50" s="85"/>
      <c r="PPP50" s="85"/>
      <c r="PPQ50" s="85"/>
      <c r="PPR50" s="85"/>
      <c r="PPS50" s="85"/>
      <c r="PPT50" s="85"/>
      <c r="PPU50" s="85"/>
      <c r="PPV50" s="85"/>
      <c r="PPW50" s="85"/>
      <c r="PPX50" s="85"/>
      <c r="PPY50" s="85"/>
      <c r="PPZ50" s="85"/>
      <c r="PQA50" s="85"/>
      <c r="PQB50" s="85"/>
      <c r="PQC50" s="85"/>
      <c r="PQD50" s="85"/>
      <c r="PQE50" s="85"/>
      <c r="PQF50" s="85"/>
      <c r="PQG50" s="85"/>
      <c r="PQH50" s="85"/>
      <c r="PQI50" s="85"/>
      <c r="PQJ50" s="85"/>
      <c r="PQK50" s="85"/>
      <c r="PQL50" s="85"/>
      <c r="PQM50" s="85"/>
      <c r="PQN50" s="85"/>
      <c r="PQO50" s="85"/>
      <c r="PQP50" s="85"/>
      <c r="PQQ50" s="85"/>
      <c r="PQR50" s="85"/>
      <c r="PQS50" s="85"/>
      <c r="PQT50" s="85"/>
      <c r="PQU50" s="85"/>
      <c r="PQV50" s="85"/>
      <c r="PQW50" s="85"/>
      <c r="PQX50" s="85"/>
      <c r="PQY50" s="85"/>
      <c r="PQZ50" s="85"/>
      <c r="PRA50" s="85"/>
      <c r="PRB50" s="85"/>
      <c r="PRC50" s="85"/>
      <c r="PRD50" s="85"/>
      <c r="PRE50" s="85"/>
      <c r="PRF50" s="85"/>
      <c r="PRG50" s="85"/>
      <c r="PRH50" s="85"/>
      <c r="PRI50" s="85"/>
      <c r="PRJ50" s="85"/>
      <c r="PRK50" s="85"/>
      <c r="PRL50" s="85"/>
      <c r="PRM50" s="85"/>
      <c r="PRN50" s="85"/>
      <c r="PRO50" s="85"/>
      <c r="PRP50" s="85"/>
      <c r="PRQ50" s="85"/>
      <c r="PRR50" s="85"/>
      <c r="PRS50" s="85"/>
      <c r="PRT50" s="85"/>
      <c r="PRU50" s="85"/>
      <c r="PRV50" s="85"/>
      <c r="PRW50" s="85"/>
      <c r="PRX50" s="85"/>
      <c r="PRY50" s="85"/>
      <c r="PRZ50" s="85"/>
      <c r="PSA50" s="85"/>
      <c r="PSB50" s="85"/>
      <c r="PSC50" s="85"/>
      <c r="PSD50" s="85"/>
      <c r="PSE50" s="85"/>
      <c r="PSF50" s="85"/>
      <c r="PSG50" s="85"/>
      <c r="PSH50" s="85"/>
      <c r="PSI50" s="85"/>
      <c r="PSJ50" s="85"/>
      <c r="PSK50" s="85"/>
      <c r="PSL50" s="85"/>
      <c r="PSM50" s="85"/>
      <c r="PSN50" s="85"/>
      <c r="PSO50" s="85"/>
      <c r="PSP50" s="85"/>
      <c r="PSQ50" s="85"/>
      <c r="PSR50" s="85"/>
      <c r="PSS50" s="85"/>
      <c r="PST50" s="85"/>
      <c r="PSU50" s="85"/>
      <c r="PSV50" s="85"/>
      <c r="PSW50" s="85"/>
      <c r="PSX50" s="85"/>
      <c r="PSY50" s="85"/>
      <c r="PSZ50" s="85"/>
      <c r="PTA50" s="85"/>
      <c r="PTB50" s="85"/>
      <c r="PTC50" s="85"/>
      <c r="PTD50" s="85"/>
      <c r="PTE50" s="85"/>
      <c r="PTF50" s="85"/>
      <c r="PTG50" s="85"/>
      <c r="PTH50" s="85"/>
      <c r="PTI50" s="85"/>
      <c r="PTJ50" s="85"/>
      <c r="PTK50" s="85"/>
      <c r="PTL50" s="85"/>
      <c r="PTM50" s="85"/>
      <c r="PTN50" s="85"/>
      <c r="PTO50" s="85"/>
      <c r="PTP50" s="85"/>
      <c r="PTQ50" s="85"/>
      <c r="PTR50" s="85"/>
      <c r="PTS50" s="85"/>
      <c r="PTT50" s="85"/>
      <c r="PTU50" s="85"/>
      <c r="PTV50" s="85"/>
      <c r="PTW50" s="85"/>
      <c r="PTX50" s="85"/>
      <c r="PTY50" s="85"/>
      <c r="PTZ50" s="85"/>
      <c r="PUA50" s="85"/>
      <c r="PUB50" s="85"/>
      <c r="PUC50" s="85"/>
      <c r="PUD50" s="85"/>
      <c r="PUE50" s="85"/>
      <c r="PUF50" s="85"/>
      <c r="PUG50" s="85"/>
      <c r="PUH50" s="85"/>
      <c r="PUI50" s="85"/>
      <c r="PUJ50" s="85"/>
      <c r="PUK50" s="85"/>
      <c r="PUL50" s="85"/>
      <c r="PUM50" s="85"/>
      <c r="PUN50" s="85"/>
      <c r="PUO50" s="85"/>
      <c r="PUP50" s="85"/>
      <c r="PUQ50" s="85"/>
      <c r="PUR50" s="85"/>
      <c r="PUS50" s="85"/>
      <c r="PUT50" s="85"/>
      <c r="PUU50" s="85"/>
      <c r="PUV50" s="85"/>
      <c r="PUW50" s="85"/>
      <c r="PUX50" s="85"/>
      <c r="PUY50" s="85"/>
      <c r="PUZ50" s="85"/>
      <c r="PVA50" s="85"/>
      <c r="PVB50" s="85"/>
      <c r="PVC50" s="85"/>
      <c r="PVD50" s="85"/>
      <c r="PVE50" s="85"/>
      <c r="PVF50" s="85"/>
      <c r="PVG50" s="85"/>
      <c r="PVH50" s="85"/>
      <c r="PVI50" s="85"/>
      <c r="PVJ50" s="85"/>
      <c r="PVK50" s="85"/>
      <c r="PVL50" s="85"/>
      <c r="PVM50" s="85"/>
      <c r="PVN50" s="85"/>
      <c r="PVO50" s="85"/>
      <c r="PVP50" s="85"/>
      <c r="PVQ50" s="85"/>
      <c r="PVR50" s="85"/>
      <c r="PVS50" s="85"/>
      <c r="PVT50" s="85"/>
      <c r="PVU50" s="85"/>
      <c r="PVV50" s="85"/>
      <c r="PVW50" s="85"/>
      <c r="PVX50" s="85"/>
      <c r="PVY50" s="85"/>
      <c r="PVZ50" s="85"/>
      <c r="PWA50" s="85"/>
      <c r="PWB50" s="85"/>
      <c r="PWC50" s="85"/>
      <c r="PWD50" s="85"/>
      <c r="PWE50" s="85"/>
      <c r="PWF50" s="85"/>
      <c r="PWG50" s="85"/>
      <c r="PWH50" s="85"/>
      <c r="PWI50" s="85"/>
      <c r="PWJ50" s="85"/>
      <c r="PWK50" s="85"/>
      <c r="PWL50" s="85"/>
      <c r="PWM50" s="85"/>
      <c r="PWN50" s="85"/>
      <c r="PWO50" s="85"/>
      <c r="PWP50" s="85"/>
      <c r="PWQ50" s="85"/>
      <c r="PWR50" s="85"/>
      <c r="PWS50" s="85"/>
      <c r="PWT50" s="85"/>
      <c r="PWU50" s="85"/>
      <c r="PWV50" s="85"/>
      <c r="PWW50" s="85"/>
      <c r="PWX50" s="85"/>
      <c r="PWY50" s="85"/>
      <c r="PWZ50" s="85"/>
      <c r="PXA50" s="85"/>
      <c r="PXB50" s="85"/>
      <c r="PXC50" s="85"/>
      <c r="PXD50" s="85"/>
      <c r="PXE50" s="85"/>
      <c r="PXF50" s="85"/>
      <c r="PXG50" s="85"/>
      <c r="PXH50" s="85"/>
      <c r="PXI50" s="85"/>
      <c r="PXJ50" s="85"/>
      <c r="PXK50" s="85"/>
      <c r="PXL50" s="85"/>
      <c r="PXM50" s="85"/>
      <c r="PXN50" s="85"/>
      <c r="PXO50" s="85"/>
      <c r="PXP50" s="85"/>
      <c r="PXQ50" s="85"/>
      <c r="PXR50" s="85"/>
      <c r="PXS50" s="85"/>
      <c r="PXT50" s="85"/>
      <c r="PXU50" s="85"/>
      <c r="PXV50" s="85"/>
      <c r="PXW50" s="85"/>
      <c r="PXX50" s="85"/>
      <c r="PXY50" s="85"/>
      <c r="PXZ50" s="85"/>
      <c r="PYA50" s="85"/>
      <c r="PYB50" s="85"/>
      <c r="PYC50" s="85"/>
      <c r="PYD50" s="85"/>
      <c r="PYE50" s="85"/>
      <c r="PYF50" s="85"/>
      <c r="PYG50" s="85"/>
      <c r="PYH50" s="85"/>
      <c r="PYI50" s="85"/>
      <c r="PYJ50" s="85"/>
      <c r="PYK50" s="85"/>
      <c r="PYL50" s="85"/>
      <c r="PYM50" s="85"/>
      <c r="PYN50" s="85"/>
      <c r="PYO50" s="85"/>
      <c r="PYP50" s="85"/>
      <c r="PYQ50" s="85"/>
      <c r="PYR50" s="85"/>
      <c r="PYS50" s="85"/>
      <c r="PYT50" s="85"/>
      <c r="PYU50" s="85"/>
      <c r="PYV50" s="85"/>
      <c r="PYW50" s="85"/>
      <c r="PYX50" s="85"/>
      <c r="PYY50" s="85"/>
      <c r="PYZ50" s="85"/>
      <c r="PZA50" s="85"/>
      <c r="PZB50" s="85"/>
      <c r="PZC50" s="85"/>
      <c r="PZD50" s="85"/>
      <c r="PZE50" s="85"/>
      <c r="PZF50" s="85"/>
      <c r="PZG50" s="85"/>
      <c r="PZH50" s="85"/>
      <c r="PZI50" s="85"/>
      <c r="PZJ50" s="85"/>
      <c r="PZK50" s="85"/>
      <c r="PZL50" s="85"/>
      <c r="PZM50" s="85"/>
      <c r="PZN50" s="85"/>
      <c r="PZO50" s="85"/>
      <c r="PZP50" s="85"/>
      <c r="PZQ50" s="85"/>
      <c r="PZR50" s="85"/>
      <c r="PZS50" s="85"/>
      <c r="PZT50" s="85"/>
      <c r="PZU50" s="85"/>
      <c r="PZV50" s="85"/>
      <c r="PZW50" s="85"/>
      <c r="PZX50" s="85"/>
      <c r="PZY50" s="85"/>
      <c r="PZZ50" s="85"/>
      <c r="QAA50" s="85"/>
      <c r="QAB50" s="85"/>
      <c r="QAC50" s="85"/>
      <c r="QAD50" s="85"/>
      <c r="QAE50" s="85"/>
      <c r="QAF50" s="85"/>
      <c r="QAG50" s="85"/>
      <c r="QAH50" s="85"/>
      <c r="QAI50" s="85"/>
      <c r="QAJ50" s="85"/>
      <c r="QAK50" s="85"/>
      <c r="QAL50" s="85"/>
      <c r="QAM50" s="85"/>
      <c r="QAN50" s="85"/>
      <c r="QAO50" s="85"/>
      <c r="QAP50" s="85"/>
      <c r="QAQ50" s="85"/>
      <c r="QAR50" s="85"/>
      <c r="QAS50" s="85"/>
      <c r="QAT50" s="85"/>
      <c r="QAU50" s="85"/>
      <c r="QAV50" s="85"/>
      <c r="QAW50" s="85"/>
      <c r="QAX50" s="85"/>
      <c r="QAY50" s="85"/>
      <c r="QAZ50" s="85"/>
      <c r="QBA50" s="85"/>
      <c r="QBB50" s="85"/>
      <c r="QBC50" s="85"/>
      <c r="QBD50" s="85"/>
      <c r="QBE50" s="85"/>
      <c r="QBF50" s="85"/>
      <c r="QBG50" s="85"/>
      <c r="QBH50" s="85"/>
      <c r="QBI50" s="85"/>
      <c r="QBJ50" s="85"/>
      <c r="QBK50" s="85"/>
      <c r="QBL50" s="85"/>
      <c r="QBM50" s="85"/>
      <c r="QBN50" s="85"/>
      <c r="QBO50" s="85"/>
      <c r="QBP50" s="85"/>
      <c r="QBQ50" s="85"/>
      <c r="QBR50" s="85"/>
      <c r="QBS50" s="85"/>
      <c r="QBT50" s="85"/>
      <c r="QBU50" s="85"/>
      <c r="QBV50" s="85"/>
      <c r="QBW50" s="85"/>
      <c r="QBX50" s="85"/>
      <c r="QBY50" s="85"/>
      <c r="QBZ50" s="85"/>
      <c r="QCA50" s="85"/>
      <c r="QCB50" s="85"/>
      <c r="QCC50" s="85"/>
      <c r="QCD50" s="85"/>
      <c r="QCE50" s="85"/>
      <c r="QCF50" s="85"/>
      <c r="QCG50" s="85"/>
      <c r="QCH50" s="85"/>
      <c r="QCI50" s="85"/>
      <c r="QCJ50" s="85"/>
      <c r="QCK50" s="85"/>
      <c r="QCL50" s="85"/>
      <c r="QCM50" s="85"/>
      <c r="QCN50" s="85"/>
      <c r="QCO50" s="85"/>
      <c r="QCP50" s="85"/>
      <c r="QCQ50" s="85"/>
      <c r="QCR50" s="85"/>
      <c r="QCS50" s="85"/>
      <c r="QCT50" s="85"/>
      <c r="QCU50" s="85"/>
      <c r="QCV50" s="85"/>
      <c r="QCW50" s="85"/>
      <c r="QCX50" s="85"/>
      <c r="QCY50" s="85"/>
      <c r="QCZ50" s="85"/>
      <c r="QDA50" s="85"/>
      <c r="QDB50" s="85"/>
      <c r="QDC50" s="85"/>
      <c r="QDD50" s="85"/>
      <c r="QDE50" s="85"/>
      <c r="QDF50" s="85"/>
      <c r="QDG50" s="85"/>
      <c r="QDH50" s="85"/>
      <c r="QDI50" s="85"/>
      <c r="QDJ50" s="85"/>
      <c r="QDK50" s="85"/>
      <c r="QDL50" s="85"/>
      <c r="QDM50" s="85"/>
      <c r="QDN50" s="85"/>
      <c r="QDO50" s="85"/>
      <c r="QDP50" s="85"/>
      <c r="QDQ50" s="85"/>
      <c r="QDR50" s="85"/>
      <c r="QDS50" s="85"/>
      <c r="QDT50" s="85"/>
      <c r="QDU50" s="85"/>
      <c r="QDV50" s="85"/>
      <c r="QDW50" s="85"/>
      <c r="QDX50" s="85"/>
      <c r="QDY50" s="85"/>
      <c r="QDZ50" s="85"/>
      <c r="QEA50" s="85"/>
      <c r="QEB50" s="85"/>
      <c r="QEC50" s="85"/>
      <c r="QED50" s="85"/>
      <c r="QEE50" s="85"/>
      <c r="QEF50" s="85"/>
      <c r="QEG50" s="85"/>
      <c r="QEH50" s="85"/>
      <c r="QEI50" s="85"/>
      <c r="QEJ50" s="85"/>
      <c r="QEK50" s="85"/>
      <c r="QEL50" s="85"/>
      <c r="QEM50" s="85"/>
      <c r="QEN50" s="85"/>
      <c r="QEO50" s="85"/>
      <c r="QEP50" s="85"/>
      <c r="QEQ50" s="85"/>
      <c r="QER50" s="85"/>
      <c r="QES50" s="85"/>
      <c r="QET50" s="85"/>
      <c r="QEU50" s="85"/>
      <c r="QEV50" s="85"/>
      <c r="QEW50" s="85"/>
      <c r="QEX50" s="85"/>
      <c r="QEY50" s="85"/>
      <c r="QEZ50" s="85"/>
      <c r="QFA50" s="85"/>
      <c r="QFB50" s="85"/>
      <c r="QFC50" s="85"/>
      <c r="QFD50" s="85"/>
      <c r="QFE50" s="85"/>
      <c r="QFF50" s="85"/>
      <c r="QFG50" s="85"/>
      <c r="QFH50" s="85"/>
      <c r="QFI50" s="85"/>
      <c r="QFJ50" s="85"/>
      <c r="QFK50" s="85"/>
      <c r="QFL50" s="85"/>
      <c r="QFM50" s="85"/>
      <c r="QFN50" s="85"/>
      <c r="QFO50" s="85"/>
      <c r="QFP50" s="85"/>
      <c r="QFQ50" s="85"/>
      <c r="QFR50" s="85"/>
      <c r="QFS50" s="85"/>
      <c r="QFT50" s="85"/>
      <c r="QFU50" s="85"/>
      <c r="QFV50" s="85"/>
      <c r="QFW50" s="85"/>
      <c r="QFX50" s="85"/>
      <c r="QFY50" s="85"/>
      <c r="QFZ50" s="85"/>
      <c r="QGA50" s="85"/>
      <c r="QGB50" s="85"/>
      <c r="QGC50" s="85"/>
      <c r="QGD50" s="85"/>
      <c r="QGE50" s="85"/>
      <c r="QGF50" s="85"/>
      <c r="QGG50" s="85"/>
      <c r="QGH50" s="85"/>
      <c r="QGI50" s="85"/>
      <c r="QGJ50" s="85"/>
      <c r="QGK50" s="85"/>
      <c r="QGL50" s="85"/>
      <c r="QGM50" s="85"/>
      <c r="QGN50" s="85"/>
      <c r="QGO50" s="85"/>
      <c r="QGP50" s="85"/>
      <c r="QGQ50" s="85"/>
      <c r="QGR50" s="85"/>
      <c r="QGS50" s="85"/>
      <c r="QGT50" s="85"/>
      <c r="QGU50" s="85"/>
      <c r="QGV50" s="85"/>
      <c r="QGW50" s="85"/>
      <c r="QGX50" s="85"/>
      <c r="QGY50" s="85"/>
      <c r="QGZ50" s="85"/>
      <c r="QHA50" s="85"/>
      <c r="QHB50" s="85"/>
      <c r="QHC50" s="85"/>
      <c r="QHD50" s="85"/>
      <c r="QHE50" s="85"/>
      <c r="QHF50" s="85"/>
      <c r="QHG50" s="85"/>
      <c r="QHH50" s="85"/>
      <c r="QHI50" s="85"/>
      <c r="QHJ50" s="85"/>
      <c r="QHK50" s="85"/>
      <c r="QHL50" s="85"/>
      <c r="QHM50" s="85"/>
      <c r="QHN50" s="85"/>
      <c r="QHO50" s="85"/>
      <c r="QHP50" s="85"/>
      <c r="QHQ50" s="85"/>
      <c r="QHR50" s="85"/>
      <c r="QHS50" s="85"/>
      <c r="QHT50" s="85"/>
      <c r="QHU50" s="85"/>
      <c r="QHV50" s="85"/>
      <c r="QHW50" s="85"/>
      <c r="QHX50" s="85"/>
      <c r="QHY50" s="85"/>
      <c r="QHZ50" s="85"/>
      <c r="QIA50" s="85"/>
      <c r="QIB50" s="85"/>
      <c r="QIC50" s="85"/>
      <c r="QID50" s="85"/>
      <c r="QIE50" s="85"/>
      <c r="QIF50" s="85"/>
      <c r="QIG50" s="85"/>
      <c r="QIH50" s="85"/>
      <c r="QII50" s="85"/>
      <c r="QIJ50" s="85"/>
      <c r="QIK50" s="85"/>
      <c r="QIL50" s="85"/>
      <c r="QIM50" s="85"/>
      <c r="QIN50" s="85"/>
      <c r="QIO50" s="85"/>
      <c r="QIP50" s="85"/>
      <c r="QIQ50" s="85"/>
      <c r="QIR50" s="85"/>
      <c r="QIS50" s="85"/>
      <c r="QIT50" s="85"/>
      <c r="QIU50" s="85"/>
      <c r="QIV50" s="85"/>
      <c r="QIW50" s="85"/>
      <c r="QIX50" s="85"/>
      <c r="QIY50" s="85"/>
      <c r="QIZ50" s="85"/>
      <c r="QJA50" s="85"/>
      <c r="QJB50" s="85"/>
      <c r="QJC50" s="85"/>
      <c r="QJD50" s="85"/>
      <c r="QJE50" s="85"/>
      <c r="QJF50" s="85"/>
      <c r="QJG50" s="85"/>
      <c r="QJH50" s="85"/>
      <c r="QJI50" s="85"/>
      <c r="QJJ50" s="85"/>
      <c r="QJK50" s="85"/>
      <c r="QJL50" s="85"/>
      <c r="QJM50" s="85"/>
      <c r="QJN50" s="85"/>
      <c r="QJO50" s="85"/>
      <c r="QJP50" s="85"/>
      <c r="QJQ50" s="85"/>
      <c r="QJR50" s="85"/>
      <c r="QJS50" s="85"/>
      <c r="QJT50" s="85"/>
      <c r="QJU50" s="85"/>
      <c r="QJV50" s="85"/>
      <c r="QJW50" s="85"/>
      <c r="QJX50" s="85"/>
      <c r="QJY50" s="85"/>
      <c r="QJZ50" s="85"/>
      <c r="QKA50" s="85"/>
      <c r="QKB50" s="85"/>
      <c r="QKC50" s="85"/>
      <c r="QKD50" s="85"/>
      <c r="QKE50" s="85"/>
      <c r="QKF50" s="85"/>
      <c r="QKG50" s="85"/>
      <c r="QKH50" s="85"/>
      <c r="QKI50" s="85"/>
      <c r="QKJ50" s="85"/>
      <c r="QKK50" s="85"/>
      <c r="QKL50" s="85"/>
      <c r="QKM50" s="85"/>
      <c r="QKN50" s="85"/>
      <c r="QKO50" s="85"/>
      <c r="QKP50" s="85"/>
      <c r="QKQ50" s="85"/>
      <c r="QKR50" s="85"/>
      <c r="QKS50" s="85"/>
      <c r="QKT50" s="85"/>
      <c r="QKU50" s="85"/>
      <c r="QKV50" s="85"/>
      <c r="QKW50" s="85"/>
      <c r="QKX50" s="85"/>
      <c r="QKY50" s="85"/>
      <c r="QKZ50" s="85"/>
      <c r="QLA50" s="85"/>
      <c r="QLB50" s="85"/>
      <c r="QLC50" s="85"/>
      <c r="QLD50" s="85"/>
      <c r="QLE50" s="85"/>
      <c r="QLF50" s="85"/>
      <c r="QLG50" s="85"/>
      <c r="QLH50" s="85"/>
      <c r="QLI50" s="85"/>
      <c r="QLJ50" s="85"/>
      <c r="QLK50" s="85"/>
      <c r="QLL50" s="85"/>
      <c r="QLM50" s="85"/>
      <c r="QLN50" s="85"/>
      <c r="QLO50" s="85"/>
      <c r="QLP50" s="85"/>
      <c r="QLQ50" s="85"/>
      <c r="QLR50" s="85"/>
      <c r="QLS50" s="85"/>
      <c r="QLT50" s="85"/>
      <c r="QLU50" s="85"/>
      <c r="QLV50" s="85"/>
      <c r="QLW50" s="85"/>
      <c r="QLX50" s="85"/>
      <c r="QLY50" s="85"/>
      <c r="QLZ50" s="85"/>
      <c r="QMA50" s="85"/>
      <c r="QMB50" s="85"/>
      <c r="QMC50" s="85"/>
      <c r="QMD50" s="85"/>
      <c r="QME50" s="85"/>
      <c r="QMF50" s="85"/>
      <c r="QMG50" s="85"/>
      <c r="QMH50" s="85"/>
      <c r="QMI50" s="85"/>
      <c r="QMJ50" s="85"/>
      <c r="QMK50" s="85"/>
      <c r="QML50" s="85"/>
      <c r="QMM50" s="85"/>
      <c r="QMN50" s="85"/>
      <c r="QMO50" s="85"/>
      <c r="QMP50" s="85"/>
      <c r="QMQ50" s="85"/>
      <c r="QMR50" s="85"/>
      <c r="QMS50" s="85"/>
      <c r="QMT50" s="85"/>
      <c r="QMU50" s="85"/>
      <c r="QMV50" s="85"/>
      <c r="QMW50" s="85"/>
      <c r="QMX50" s="85"/>
      <c r="QMY50" s="85"/>
      <c r="QMZ50" s="85"/>
      <c r="QNA50" s="85"/>
      <c r="QNB50" s="85"/>
      <c r="QNC50" s="85"/>
      <c r="QND50" s="85"/>
      <c r="QNE50" s="85"/>
      <c r="QNF50" s="85"/>
      <c r="QNG50" s="85"/>
      <c r="QNH50" s="85"/>
      <c r="QNI50" s="85"/>
      <c r="QNJ50" s="85"/>
      <c r="QNK50" s="85"/>
      <c r="QNL50" s="85"/>
      <c r="QNM50" s="85"/>
      <c r="QNN50" s="85"/>
      <c r="QNO50" s="85"/>
      <c r="QNP50" s="85"/>
      <c r="QNQ50" s="85"/>
      <c r="QNR50" s="85"/>
      <c r="QNS50" s="85"/>
      <c r="QNT50" s="85"/>
      <c r="QNU50" s="85"/>
      <c r="QNV50" s="85"/>
      <c r="QNW50" s="85"/>
      <c r="QNX50" s="85"/>
      <c r="QNY50" s="85"/>
      <c r="QNZ50" s="85"/>
      <c r="QOA50" s="85"/>
      <c r="QOB50" s="85"/>
      <c r="QOC50" s="85"/>
      <c r="QOD50" s="85"/>
      <c r="QOE50" s="85"/>
      <c r="QOF50" s="85"/>
      <c r="QOG50" s="85"/>
      <c r="QOH50" s="85"/>
      <c r="QOI50" s="85"/>
      <c r="QOJ50" s="85"/>
      <c r="QOK50" s="85"/>
      <c r="QOL50" s="85"/>
      <c r="QOM50" s="85"/>
      <c r="QON50" s="85"/>
      <c r="QOO50" s="85"/>
      <c r="QOP50" s="85"/>
      <c r="QOQ50" s="85"/>
      <c r="QOR50" s="85"/>
      <c r="QOS50" s="85"/>
      <c r="QOT50" s="85"/>
      <c r="QOU50" s="85"/>
      <c r="QOV50" s="85"/>
      <c r="QOW50" s="85"/>
      <c r="QOX50" s="85"/>
      <c r="QOY50" s="85"/>
      <c r="QOZ50" s="85"/>
      <c r="QPA50" s="85"/>
      <c r="QPB50" s="85"/>
      <c r="QPC50" s="85"/>
      <c r="QPD50" s="85"/>
      <c r="QPE50" s="85"/>
      <c r="QPF50" s="85"/>
      <c r="QPG50" s="85"/>
      <c r="QPH50" s="85"/>
      <c r="QPI50" s="85"/>
      <c r="QPJ50" s="85"/>
      <c r="QPK50" s="85"/>
      <c r="QPL50" s="85"/>
      <c r="QPM50" s="85"/>
      <c r="QPN50" s="85"/>
      <c r="QPO50" s="85"/>
      <c r="QPP50" s="85"/>
      <c r="QPQ50" s="85"/>
      <c r="QPR50" s="85"/>
      <c r="QPS50" s="85"/>
      <c r="QPT50" s="85"/>
      <c r="QPU50" s="85"/>
      <c r="QPV50" s="85"/>
      <c r="QPW50" s="85"/>
      <c r="QPX50" s="85"/>
      <c r="QPY50" s="85"/>
      <c r="QPZ50" s="85"/>
      <c r="QQA50" s="85"/>
      <c r="QQB50" s="85"/>
      <c r="QQC50" s="85"/>
      <c r="QQD50" s="85"/>
      <c r="QQE50" s="85"/>
      <c r="QQF50" s="85"/>
      <c r="QQG50" s="85"/>
      <c r="QQH50" s="85"/>
      <c r="QQI50" s="85"/>
      <c r="QQJ50" s="85"/>
      <c r="QQK50" s="85"/>
      <c r="QQL50" s="85"/>
      <c r="QQM50" s="85"/>
      <c r="QQN50" s="85"/>
      <c r="QQO50" s="85"/>
      <c r="QQP50" s="85"/>
      <c r="QQQ50" s="85"/>
      <c r="QQR50" s="85"/>
      <c r="QQS50" s="85"/>
      <c r="QQT50" s="85"/>
      <c r="QQU50" s="85"/>
      <c r="QQV50" s="85"/>
      <c r="QQW50" s="85"/>
      <c r="QQX50" s="85"/>
      <c r="QQY50" s="85"/>
      <c r="QQZ50" s="85"/>
      <c r="QRA50" s="85"/>
      <c r="QRB50" s="85"/>
      <c r="QRC50" s="85"/>
      <c r="QRD50" s="85"/>
      <c r="QRE50" s="85"/>
      <c r="QRF50" s="85"/>
      <c r="QRG50" s="85"/>
      <c r="QRH50" s="85"/>
      <c r="QRI50" s="85"/>
      <c r="QRJ50" s="85"/>
      <c r="QRK50" s="85"/>
      <c r="QRL50" s="85"/>
      <c r="QRM50" s="85"/>
      <c r="QRN50" s="85"/>
      <c r="QRO50" s="85"/>
      <c r="QRP50" s="85"/>
      <c r="QRQ50" s="85"/>
      <c r="QRR50" s="85"/>
      <c r="QRS50" s="85"/>
      <c r="QRT50" s="85"/>
      <c r="QRU50" s="85"/>
      <c r="QRV50" s="85"/>
      <c r="QRW50" s="85"/>
      <c r="QRX50" s="85"/>
      <c r="QRY50" s="85"/>
      <c r="QRZ50" s="85"/>
      <c r="QSA50" s="85"/>
      <c r="QSB50" s="85"/>
      <c r="QSC50" s="85"/>
      <c r="QSD50" s="85"/>
      <c r="QSE50" s="85"/>
      <c r="QSF50" s="85"/>
      <c r="QSG50" s="85"/>
      <c r="QSH50" s="85"/>
      <c r="QSI50" s="85"/>
      <c r="QSJ50" s="85"/>
      <c r="QSK50" s="85"/>
      <c r="QSL50" s="85"/>
      <c r="QSM50" s="85"/>
      <c r="QSN50" s="85"/>
      <c r="QSO50" s="85"/>
      <c r="QSP50" s="85"/>
      <c r="QSQ50" s="85"/>
      <c r="QSR50" s="85"/>
      <c r="QSS50" s="85"/>
      <c r="QST50" s="85"/>
      <c r="QSU50" s="85"/>
      <c r="QSV50" s="85"/>
      <c r="QSW50" s="85"/>
      <c r="QSX50" s="85"/>
      <c r="QSY50" s="85"/>
      <c r="QSZ50" s="85"/>
      <c r="QTA50" s="85"/>
      <c r="QTB50" s="85"/>
      <c r="QTC50" s="85"/>
      <c r="QTD50" s="85"/>
      <c r="QTE50" s="85"/>
      <c r="QTF50" s="85"/>
      <c r="QTG50" s="85"/>
      <c r="QTH50" s="85"/>
      <c r="QTI50" s="85"/>
      <c r="QTJ50" s="85"/>
      <c r="QTK50" s="85"/>
      <c r="QTL50" s="85"/>
      <c r="QTM50" s="85"/>
      <c r="QTN50" s="85"/>
      <c r="QTO50" s="85"/>
      <c r="QTP50" s="85"/>
      <c r="QTQ50" s="85"/>
      <c r="QTR50" s="85"/>
      <c r="QTS50" s="85"/>
      <c r="QTT50" s="85"/>
      <c r="QTU50" s="85"/>
      <c r="QTV50" s="85"/>
      <c r="QTW50" s="85"/>
      <c r="QTX50" s="85"/>
      <c r="QTY50" s="85"/>
      <c r="QTZ50" s="85"/>
      <c r="QUA50" s="85"/>
      <c r="QUB50" s="85"/>
      <c r="QUC50" s="85"/>
      <c r="QUD50" s="85"/>
      <c r="QUE50" s="85"/>
      <c r="QUF50" s="85"/>
      <c r="QUG50" s="85"/>
      <c r="QUH50" s="85"/>
      <c r="QUI50" s="85"/>
      <c r="QUJ50" s="85"/>
      <c r="QUK50" s="85"/>
      <c r="QUL50" s="85"/>
      <c r="QUM50" s="85"/>
      <c r="QUN50" s="85"/>
      <c r="QUO50" s="85"/>
      <c r="QUP50" s="85"/>
      <c r="QUQ50" s="85"/>
      <c r="QUR50" s="85"/>
      <c r="QUS50" s="85"/>
      <c r="QUT50" s="85"/>
      <c r="QUU50" s="85"/>
      <c r="QUV50" s="85"/>
      <c r="QUW50" s="85"/>
      <c r="QUX50" s="85"/>
      <c r="QUY50" s="85"/>
      <c r="QUZ50" s="85"/>
      <c r="QVA50" s="85"/>
      <c r="QVB50" s="85"/>
      <c r="QVC50" s="85"/>
      <c r="QVD50" s="85"/>
      <c r="QVE50" s="85"/>
      <c r="QVF50" s="85"/>
      <c r="QVG50" s="85"/>
      <c r="QVH50" s="85"/>
      <c r="QVI50" s="85"/>
      <c r="QVJ50" s="85"/>
      <c r="QVK50" s="85"/>
      <c r="QVL50" s="85"/>
      <c r="QVM50" s="85"/>
      <c r="QVN50" s="85"/>
      <c r="QVO50" s="85"/>
      <c r="QVP50" s="85"/>
      <c r="QVQ50" s="85"/>
      <c r="QVR50" s="85"/>
      <c r="QVS50" s="85"/>
      <c r="QVT50" s="85"/>
      <c r="QVU50" s="85"/>
      <c r="QVV50" s="85"/>
      <c r="QVW50" s="85"/>
      <c r="QVX50" s="85"/>
      <c r="QVY50" s="85"/>
      <c r="QVZ50" s="85"/>
      <c r="QWA50" s="85"/>
      <c r="QWB50" s="85"/>
      <c r="QWC50" s="85"/>
      <c r="QWD50" s="85"/>
      <c r="QWE50" s="85"/>
      <c r="QWF50" s="85"/>
      <c r="QWG50" s="85"/>
      <c r="QWH50" s="85"/>
      <c r="QWI50" s="85"/>
      <c r="QWJ50" s="85"/>
      <c r="QWK50" s="85"/>
      <c r="QWL50" s="85"/>
      <c r="QWM50" s="85"/>
      <c r="QWN50" s="85"/>
      <c r="QWO50" s="85"/>
      <c r="QWP50" s="85"/>
      <c r="QWQ50" s="85"/>
      <c r="QWR50" s="85"/>
      <c r="QWS50" s="85"/>
      <c r="QWT50" s="85"/>
      <c r="QWU50" s="85"/>
      <c r="QWV50" s="85"/>
      <c r="QWW50" s="85"/>
      <c r="QWX50" s="85"/>
      <c r="QWY50" s="85"/>
      <c r="QWZ50" s="85"/>
      <c r="QXA50" s="85"/>
      <c r="QXB50" s="85"/>
      <c r="QXC50" s="85"/>
      <c r="QXD50" s="85"/>
      <c r="QXE50" s="85"/>
      <c r="QXF50" s="85"/>
      <c r="QXG50" s="85"/>
      <c r="QXH50" s="85"/>
      <c r="QXI50" s="85"/>
      <c r="QXJ50" s="85"/>
      <c r="QXK50" s="85"/>
      <c r="QXL50" s="85"/>
      <c r="QXM50" s="85"/>
      <c r="QXN50" s="85"/>
      <c r="QXO50" s="85"/>
      <c r="QXP50" s="85"/>
      <c r="QXQ50" s="85"/>
      <c r="QXR50" s="85"/>
      <c r="QXS50" s="85"/>
      <c r="QXT50" s="85"/>
      <c r="QXU50" s="85"/>
      <c r="QXV50" s="85"/>
      <c r="QXW50" s="85"/>
      <c r="QXX50" s="85"/>
      <c r="QXY50" s="85"/>
      <c r="QXZ50" s="85"/>
      <c r="QYA50" s="85"/>
      <c r="QYB50" s="85"/>
      <c r="QYC50" s="85"/>
      <c r="QYD50" s="85"/>
      <c r="QYE50" s="85"/>
      <c r="QYF50" s="85"/>
      <c r="QYG50" s="85"/>
      <c r="QYH50" s="85"/>
      <c r="QYI50" s="85"/>
      <c r="QYJ50" s="85"/>
      <c r="QYK50" s="85"/>
      <c r="QYL50" s="85"/>
      <c r="QYM50" s="85"/>
      <c r="QYN50" s="85"/>
      <c r="QYO50" s="85"/>
      <c r="QYP50" s="85"/>
      <c r="QYQ50" s="85"/>
      <c r="QYR50" s="85"/>
      <c r="QYS50" s="85"/>
      <c r="QYT50" s="85"/>
      <c r="QYU50" s="85"/>
      <c r="QYV50" s="85"/>
      <c r="QYW50" s="85"/>
      <c r="QYX50" s="85"/>
      <c r="QYY50" s="85"/>
      <c r="QYZ50" s="85"/>
      <c r="QZA50" s="85"/>
      <c r="QZB50" s="85"/>
      <c r="QZC50" s="85"/>
      <c r="QZD50" s="85"/>
      <c r="QZE50" s="85"/>
      <c r="QZF50" s="85"/>
      <c r="QZG50" s="85"/>
      <c r="QZH50" s="85"/>
      <c r="QZI50" s="85"/>
      <c r="QZJ50" s="85"/>
      <c r="QZK50" s="85"/>
      <c r="QZL50" s="85"/>
      <c r="QZM50" s="85"/>
      <c r="QZN50" s="85"/>
      <c r="QZO50" s="85"/>
      <c r="QZP50" s="85"/>
      <c r="QZQ50" s="85"/>
      <c r="QZR50" s="85"/>
      <c r="QZS50" s="85"/>
      <c r="QZT50" s="85"/>
      <c r="QZU50" s="85"/>
      <c r="QZV50" s="85"/>
      <c r="QZW50" s="85"/>
      <c r="QZX50" s="85"/>
      <c r="QZY50" s="85"/>
      <c r="QZZ50" s="85"/>
      <c r="RAA50" s="85"/>
      <c r="RAB50" s="85"/>
      <c r="RAC50" s="85"/>
      <c r="RAD50" s="85"/>
      <c r="RAE50" s="85"/>
      <c r="RAF50" s="85"/>
      <c r="RAG50" s="85"/>
      <c r="RAH50" s="85"/>
      <c r="RAI50" s="85"/>
      <c r="RAJ50" s="85"/>
      <c r="RAK50" s="85"/>
      <c r="RAL50" s="85"/>
      <c r="RAM50" s="85"/>
      <c r="RAN50" s="85"/>
      <c r="RAO50" s="85"/>
      <c r="RAP50" s="85"/>
      <c r="RAQ50" s="85"/>
      <c r="RAR50" s="85"/>
      <c r="RAS50" s="85"/>
      <c r="RAT50" s="85"/>
      <c r="RAU50" s="85"/>
      <c r="RAV50" s="85"/>
      <c r="RAW50" s="85"/>
      <c r="RAX50" s="85"/>
      <c r="RAY50" s="85"/>
      <c r="RAZ50" s="85"/>
      <c r="RBA50" s="85"/>
      <c r="RBB50" s="85"/>
      <c r="RBC50" s="85"/>
      <c r="RBD50" s="85"/>
      <c r="RBE50" s="85"/>
      <c r="RBF50" s="85"/>
      <c r="RBG50" s="85"/>
      <c r="RBH50" s="85"/>
      <c r="RBI50" s="85"/>
      <c r="RBJ50" s="85"/>
      <c r="RBK50" s="85"/>
      <c r="RBL50" s="85"/>
      <c r="RBM50" s="85"/>
      <c r="RBN50" s="85"/>
      <c r="RBO50" s="85"/>
      <c r="RBP50" s="85"/>
      <c r="RBQ50" s="85"/>
      <c r="RBR50" s="85"/>
      <c r="RBS50" s="85"/>
      <c r="RBT50" s="85"/>
      <c r="RBU50" s="85"/>
      <c r="RBV50" s="85"/>
      <c r="RBW50" s="85"/>
      <c r="RBX50" s="85"/>
      <c r="RBY50" s="85"/>
      <c r="RBZ50" s="85"/>
      <c r="RCA50" s="85"/>
      <c r="RCB50" s="85"/>
      <c r="RCC50" s="85"/>
      <c r="RCD50" s="85"/>
      <c r="RCE50" s="85"/>
      <c r="RCF50" s="85"/>
      <c r="RCG50" s="85"/>
      <c r="RCH50" s="85"/>
      <c r="RCI50" s="85"/>
      <c r="RCJ50" s="85"/>
      <c r="RCK50" s="85"/>
      <c r="RCL50" s="85"/>
      <c r="RCM50" s="85"/>
      <c r="RCN50" s="85"/>
      <c r="RCO50" s="85"/>
      <c r="RCP50" s="85"/>
      <c r="RCQ50" s="85"/>
      <c r="RCR50" s="85"/>
      <c r="RCS50" s="85"/>
      <c r="RCT50" s="85"/>
      <c r="RCU50" s="85"/>
      <c r="RCV50" s="85"/>
      <c r="RCW50" s="85"/>
      <c r="RCX50" s="85"/>
      <c r="RCY50" s="85"/>
      <c r="RCZ50" s="85"/>
      <c r="RDA50" s="85"/>
      <c r="RDB50" s="85"/>
      <c r="RDC50" s="85"/>
      <c r="RDD50" s="85"/>
      <c r="RDE50" s="85"/>
      <c r="RDF50" s="85"/>
      <c r="RDG50" s="85"/>
      <c r="RDH50" s="85"/>
      <c r="RDI50" s="85"/>
      <c r="RDJ50" s="85"/>
      <c r="RDK50" s="85"/>
      <c r="RDL50" s="85"/>
      <c r="RDM50" s="85"/>
      <c r="RDN50" s="85"/>
      <c r="RDO50" s="85"/>
      <c r="RDP50" s="85"/>
      <c r="RDQ50" s="85"/>
      <c r="RDR50" s="85"/>
      <c r="RDS50" s="85"/>
      <c r="RDT50" s="85"/>
      <c r="RDU50" s="85"/>
      <c r="RDV50" s="85"/>
      <c r="RDW50" s="85"/>
      <c r="RDX50" s="85"/>
      <c r="RDY50" s="85"/>
      <c r="RDZ50" s="85"/>
      <c r="REA50" s="85"/>
      <c r="REB50" s="85"/>
      <c r="REC50" s="85"/>
      <c r="RED50" s="85"/>
      <c r="REE50" s="85"/>
      <c r="REF50" s="85"/>
      <c r="REG50" s="85"/>
      <c r="REH50" s="85"/>
      <c r="REI50" s="85"/>
      <c r="REJ50" s="85"/>
      <c r="REK50" s="85"/>
      <c r="REL50" s="85"/>
      <c r="REM50" s="85"/>
      <c r="REN50" s="85"/>
      <c r="REO50" s="85"/>
      <c r="REP50" s="85"/>
      <c r="REQ50" s="85"/>
      <c r="RER50" s="85"/>
      <c r="RES50" s="85"/>
      <c r="RET50" s="85"/>
      <c r="REU50" s="85"/>
      <c r="REV50" s="85"/>
      <c r="REW50" s="85"/>
      <c r="REX50" s="85"/>
      <c r="REY50" s="85"/>
      <c r="REZ50" s="85"/>
      <c r="RFA50" s="85"/>
      <c r="RFB50" s="85"/>
      <c r="RFC50" s="85"/>
      <c r="RFD50" s="85"/>
      <c r="RFE50" s="85"/>
      <c r="RFF50" s="85"/>
      <c r="RFG50" s="85"/>
      <c r="RFH50" s="85"/>
      <c r="RFI50" s="85"/>
      <c r="RFJ50" s="85"/>
      <c r="RFK50" s="85"/>
      <c r="RFL50" s="85"/>
      <c r="RFM50" s="85"/>
      <c r="RFN50" s="85"/>
      <c r="RFO50" s="85"/>
      <c r="RFP50" s="85"/>
      <c r="RFQ50" s="85"/>
      <c r="RFR50" s="85"/>
      <c r="RFS50" s="85"/>
      <c r="RFT50" s="85"/>
      <c r="RFU50" s="85"/>
      <c r="RFV50" s="85"/>
      <c r="RFW50" s="85"/>
      <c r="RFX50" s="85"/>
      <c r="RFY50" s="85"/>
      <c r="RFZ50" s="85"/>
      <c r="RGA50" s="85"/>
      <c r="RGB50" s="85"/>
      <c r="RGC50" s="85"/>
      <c r="RGD50" s="85"/>
      <c r="RGE50" s="85"/>
      <c r="RGF50" s="85"/>
      <c r="RGG50" s="85"/>
      <c r="RGH50" s="85"/>
      <c r="RGI50" s="85"/>
      <c r="RGJ50" s="85"/>
      <c r="RGK50" s="85"/>
      <c r="RGL50" s="85"/>
      <c r="RGM50" s="85"/>
      <c r="RGN50" s="85"/>
      <c r="RGO50" s="85"/>
      <c r="RGP50" s="85"/>
      <c r="RGQ50" s="85"/>
      <c r="RGR50" s="85"/>
      <c r="RGS50" s="85"/>
      <c r="RGT50" s="85"/>
      <c r="RGU50" s="85"/>
      <c r="RGV50" s="85"/>
      <c r="RGW50" s="85"/>
      <c r="RGX50" s="85"/>
      <c r="RGY50" s="85"/>
      <c r="RGZ50" s="85"/>
      <c r="RHA50" s="85"/>
      <c r="RHB50" s="85"/>
      <c r="RHC50" s="85"/>
      <c r="RHD50" s="85"/>
      <c r="RHE50" s="85"/>
      <c r="RHF50" s="85"/>
      <c r="RHG50" s="85"/>
      <c r="RHH50" s="85"/>
      <c r="RHI50" s="85"/>
      <c r="RHJ50" s="85"/>
      <c r="RHK50" s="85"/>
      <c r="RHL50" s="85"/>
      <c r="RHM50" s="85"/>
      <c r="RHN50" s="85"/>
      <c r="RHO50" s="85"/>
      <c r="RHP50" s="85"/>
      <c r="RHQ50" s="85"/>
      <c r="RHR50" s="85"/>
      <c r="RHS50" s="85"/>
      <c r="RHT50" s="85"/>
      <c r="RHU50" s="85"/>
      <c r="RHV50" s="85"/>
      <c r="RHW50" s="85"/>
      <c r="RHX50" s="85"/>
      <c r="RHY50" s="85"/>
      <c r="RHZ50" s="85"/>
      <c r="RIA50" s="85"/>
      <c r="RIB50" s="85"/>
      <c r="RIC50" s="85"/>
      <c r="RID50" s="85"/>
      <c r="RIE50" s="85"/>
      <c r="RIF50" s="85"/>
      <c r="RIG50" s="85"/>
      <c r="RIH50" s="85"/>
      <c r="RII50" s="85"/>
      <c r="RIJ50" s="85"/>
      <c r="RIK50" s="85"/>
      <c r="RIL50" s="85"/>
      <c r="RIM50" s="85"/>
      <c r="RIN50" s="85"/>
      <c r="RIO50" s="85"/>
      <c r="RIP50" s="85"/>
      <c r="RIQ50" s="85"/>
      <c r="RIR50" s="85"/>
      <c r="RIS50" s="85"/>
      <c r="RIT50" s="85"/>
      <c r="RIU50" s="85"/>
      <c r="RIV50" s="85"/>
      <c r="RIW50" s="85"/>
      <c r="RIX50" s="85"/>
      <c r="RIY50" s="85"/>
      <c r="RIZ50" s="85"/>
      <c r="RJA50" s="85"/>
      <c r="RJB50" s="85"/>
      <c r="RJC50" s="85"/>
      <c r="RJD50" s="85"/>
      <c r="RJE50" s="85"/>
      <c r="RJF50" s="85"/>
      <c r="RJG50" s="85"/>
      <c r="RJH50" s="85"/>
      <c r="RJI50" s="85"/>
      <c r="RJJ50" s="85"/>
      <c r="RJK50" s="85"/>
      <c r="RJL50" s="85"/>
      <c r="RJM50" s="85"/>
      <c r="RJN50" s="85"/>
      <c r="RJO50" s="85"/>
      <c r="RJP50" s="85"/>
      <c r="RJQ50" s="85"/>
      <c r="RJR50" s="85"/>
      <c r="RJS50" s="85"/>
      <c r="RJT50" s="85"/>
      <c r="RJU50" s="85"/>
      <c r="RJV50" s="85"/>
      <c r="RJW50" s="85"/>
      <c r="RJX50" s="85"/>
      <c r="RJY50" s="85"/>
      <c r="RJZ50" s="85"/>
      <c r="RKA50" s="85"/>
      <c r="RKB50" s="85"/>
      <c r="RKC50" s="85"/>
      <c r="RKD50" s="85"/>
      <c r="RKE50" s="85"/>
      <c r="RKF50" s="85"/>
      <c r="RKG50" s="85"/>
      <c r="RKH50" s="85"/>
      <c r="RKI50" s="85"/>
      <c r="RKJ50" s="85"/>
      <c r="RKK50" s="85"/>
      <c r="RKL50" s="85"/>
      <c r="RKM50" s="85"/>
      <c r="RKN50" s="85"/>
      <c r="RKO50" s="85"/>
      <c r="RKP50" s="85"/>
      <c r="RKQ50" s="85"/>
      <c r="RKR50" s="85"/>
      <c r="RKS50" s="85"/>
      <c r="RKT50" s="85"/>
      <c r="RKU50" s="85"/>
      <c r="RKV50" s="85"/>
      <c r="RKW50" s="85"/>
      <c r="RKX50" s="85"/>
      <c r="RKY50" s="85"/>
      <c r="RKZ50" s="85"/>
      <c r="RLA50" s="85"/>
      <c r="RLB50" s="85"/>
      <c r="RLC50" s="85"/>
      <c r="RLD50" s="85"/>
      <c r="RLE50" s="85"/>
      <c r="RLF50" s="85"/>
      <c r="RLG50" s="85"/>
      <c r="RLH50" s="85"/>
      <c r="RLI50" s="85"/>
      <c r="RLJ50" s="85"/>
      <c r="RLK50" s="85"/>
      <c r="RLL50" s="85"/>
      <c r="RLM50" s="85"/>
      <c r="RLN50" s="85"/>
      <c r="RLO50" s="85"/>
      <c r="RLP50" s="85"/>
      <c r="RLQ50" s="85"/>
      <c r="RLR50" s="85"/>
      <c r="RLS50" s="85"/>
      <c r="RLT50" s="85"/>
      <c r="RLU50" s="85"/>
      <c r="RLV50" s="85"/>
      <c r="RLW50" s="85"/>
      <c r="RLX50" s="85"/>
      <c r="RLY50" s="85"/>
      <c r="RLZ50" s="85"/>
      <c r="RMA50" s="85"/>
      <c r="RMB50" s="85"/>
      <c r="RMC50" s="85"/>
      <c r="RMD50" s="85"/>
      <c r="RME50" s="85"/>
      <c r="RMF50" s="85"/>
      <c r="RMG50" s="85"/>
      <c r="RMH50" s="85"/>
      <c r="RMI50" s="85"/>
      <c r="RMJ50" s="85"/>
      <c r="RMK50" s="85"/>
      <c r="RML50" s="85"/>
      <c r="RMM50" s="85"/>
      <c r="RMN50" s="85"/>
      <c r="RMO50" s="85"/>
      <c r="RMP50" s="85"/>
      <c r="RMQ50" s="85"/>
      <c r="RMR50" s="85"/>
      <c r="RMS50" s="85"/>
      <c r="RMT50" s="85"/>
      <c r="RMU50" s="85"/>
      <c r="RMV50" s="85"/>
      <c r="RMW50" s="85"/>
      <c r="RMX50" s="85"/>
      <c r="RMY50" s="85"/>
      <c r="RMZ50" s="85"/>
      <c r="RNA50" s="85"/>
      <c r="RNB50" s="85"/>
      <c r="RNC50" s="85"/>
      <c r="RND50" s="85"/>
      <c r="RNE50" s="85"/>
      <c r="RNF50" s="85"/>
      <c r="RNG50" s="85"/>
      <c r="RNH50" s="85"/>
      <c r="RNI50" s="85"/>
      <c r="RNJ50" s="85"/>
      <c r="RNK50" s="85"/>
      <c r="RNL50" s="85"/>
      <c r="RNM50" s="85"/>
      <c r="RNN50" s="85"/>
      <c r="RNO50" s="85"/>
      <c r="RNP50" s="85"/>
      <c r="RNQ50" s="85"/>
      <c r="RNR50" s="85"/>
      <c r="RNS50" s="85"/>
      <c r="RNT50" s="85"/>
      <c r="RNU50" s="85"/>
      <c r="RNV50" s="85"/>
      <c r="RNW50" s="85"/>
      <c r="RNX50" s="85"/>
      <c r="RNY50" s="85"/>
      <c r="RNZ50" s="85"/>
      <c r="ROA50" s="85"/>
      <c r="ROB50" s="85"/>
      <c r="ROC50" s="85"/>
      <c r="ROD50" s="85"/>
      <c r="ROE50" s="85"/>
      <c r="ROF50" s="85"/>
      <c r="ROG50" s="85"/>
      <c r="ROH50" s="85"/>
      <c r="ROI50" s="85"/>
      <c r="ROJ50" s="85"/>
      <c r="ROK50" s="85"/>
      <c r="ROL50" s="85"/>
      <c r="ROM50" s="85"/>
      <c r="RON50" s="85"/>
      <c r="ROO50" s="85"/>
      <c r="ROP50" s="85"/>
      <c r="ROQ50" s="85"/>
      <c r="ROR50" s="85"/>
      <c r="ROS50" s="85"/>
      <c r="ROT50" s="85"/>
      <c r="ROU50" s="85"/>
      <c r="ROV50" s="85"/>
      <c r="ROW50" s="85"/>
      <c r="ROX50" s="85"/>
      <c r="ROY50" s="85"/>
      <c r="ROZ50" s="85"/>
      <c r="RPA50" s="85"/>
      <c r="RPB50" s="85"/>
      <c r="RPC50" s="85"/>
      <c r="RPD50" s="85"/>
      <c r="RPE50" s="85"/>
      <c r="RPF50" s="85"/>
      <c r="RPG50" s="85"/>
      <c r="RPH50" s="85"/>
      <c r="RPI50" s="85"/>
      <c r="RPJ50" s="85"/>
      <c r="RPK50" s="85"/>
      <c r="RPL50" s="85"/>
      <c r="RPM50" s="85"/>
      <c r="RPN50" s="85"/>
      <c r="RPO50" s="85"/>
      <c r="RPP50" s="85"/>
      <c r="RPQ50" s="85"/>
      <c r="RPR50" s="85"/>
      <c r="RPS50" s="85"/>
      <c r="RPT50" s="85"/>
      <c r="RPU50" s="85"/>
      <c r="RPV50" s="85"/>
      <c r="RPW50" s="85"/>
      <c r="RPX50" s="85"/>
      <c r="RPY50" s="85"/>
      <c r="RPZ50" s="85"/>
      <c r="RQA50" s="85"/>
      <c r="RQB50" s="85"/>
      <c r="RQC50" s="85"/>
      <c r="RQD50" s="85"/>
      <c r="RQE50" s="85"/>
      <c r="RQF50" s="85"/>
      <c r="RQG50" s="85"/>
      <c r="RQH50" s="85"/>
      <c r="RQI50" s="85"/>
      <c r="RQJ50" s="85"/>
      <c r="RQK50" s="85"/>
      <c r="RQL50" s="85"/>
      <c r="RQM50" s="85"/>
      <c r="RQN50" s="85"/>
      <c r="RQO50" s="85"/>
      <c r="RQP50" s="85"/>
      <c r="RQQ50" s="85"/>
      <c r="RQR50" s="85"/>
      <c r="RQS50" s="85"/>
      <c r="RQT50" s="85"/>
      <c r="RQU50" s="85"/>
      <c r="RQV50" s="85"/>
      <c r="RQW50" s="85"/>
      <c r="RQX50" s="85"/>
      <c r="RQY50" s="85"/>
      <c r="RQZ50" s="85"/>
      <c r="RRA50" s="85"/>
      <c r="RRB50" s="85"/>
      <c r="RRC50" s="85"/>
      <c r="RRD50" s="85"/>
      <c r="RRE50" s="85"/>
      <c r="RRF50" s="85"/>
      <c r="RRG50" s="85"/>
      <c r="RRH50" s="85"/>
      <c r="RRI50" s="85"/>
      <c r="RRJ50" s="85"/>
      <c r="RRK50" s="85"/>
      <c r="RRL50" s="85"/>
      <c r="RRM50" s="85"/>
      <c r="RRN50" s="85"/>
      <c r="RRO50" s="85"/>
      <c r="RRP50" s="85"/>
      <c r="RRQ50" s="85"/>
      <c r="RRR50" s="85"/>
      <c r="RRS50" s="85"/>
      <c r="RRT50" s="85"/>
      <c r="RRU50" s="85"/>
      <c r="RRV50" s="85"/>
      <c r="RRW50" s="85"/>
      <c r="RRX50" s="85"/>
      <c r="RRY50" s="85"/>
      <c r="RRZ50" s="85"/>
      <c r="RSA50" s="85"/>
      <c r="RSB50" s="85"/>
      <c r="RSC50" s="85"/>
      <c r="RSD50" s="85"/>
      <c r="RSE50" s="85"/>
      <c r="RSF50" s="85"/>
      <c r="RSG50" s="85"/>
      <c r="RSH50" s="85"/>
      <c r="RSI50" s="85"/>
      <c r="RSJ50" s="85"/>
      <c r="RSK50" s="85"/>
      <c r="RSL50" s="85"/>
      <c r="RSM50" s="85"/>
      <c r="RSN50" s="85"/>
      <c r="RSO50" s="85"/>
      <c r="RSP50" s="85"/>
      <c r="RSQ50" s="85"/>
      <c r="RSR50" s="85"/>
      <c r="RSS50" s="85"/>
      <c r="RST50" s="85"/>
      <c r="RSU50" s="85"/>
      <c r="RSV50" s="85"/>
      <c r="RSW50" s="85"/>
      <c r="RSX50" s="85"/>
      <c r="RSY50" s="85"/>
      <c r="RSZ50" s="85"/>
      <c r="RTA50" s="85"/>
      <c r="RTB50" s="85"/>
      <c r="RTC50" s="85"/>
      <c r="RTD50" s="85"/>
      <c r="RTE50" s="85"/>
      <c r="RTF50" s="85"/>
      <c r="RTG50" s="85"/>
      <c r="RTH50" s="85"/>
      <c r="RTI50" s="85"/>
      <c r="RTJ50" s="85"/>
      <c r="RTK50" s="85"/>
      <c r="RTL50" s="85"/>
      <c r="RTM50" s="85"/>
      <c r="RTN50" s="85"/>
      <c r="RTO50" s="85"/>
      <c r="RTP50" s="85"/>
      <c r="RTQ50" s="85"/>
      <c r="RTR50" s="85"/>
      <c r="RTS50" s="85"/>
      <c r="RTT50" s="85"/>
      <c r="RTU50" s="85"/>
      <c r="RTV50" s="85"/>
      <c r="RTW50" s="85"/>
      <c r="RTX50" s="85"/>
      <c r="RTY50" s="85"/>
      <c r="RTZ50" s="85"/>
      <c r="RUA50" s="85"/>
      <c r="RUB50" s="85"/>
      <c r="RUC50" s="85"/>
      <c r="RUD50" s="85"/>
      <c r="RUE50" s="85"/>
      <c r="RUF50" s="85"/>
      <c r="RUG50" s="85"/>
      <c r="RUH50" s="85"/>
      <c r="RUI50" s="85"/>
      <c r="RUJ50" s="85"/>
      <c r="RUK50" s="85"/>
      <c r="RUL50" s="85"/>
      <c r="RUM50" s="85"/>
      <c r="RUN50" s="85"/>
      <c r="RUO50" s="85"/>
      <c r="RUP50" s="85"/>
      <c r="RUQ50" s="85"/>
      <c r="RUR50" s="85"/>
      <c r="RUS50" s="85"/>
      <c r="RUT50" s="85"/>
      <c r="RUU50" s="85"/>
      <c r="RUV50" s="85"/>
      <c r="RUW50" s="85"/>
      <c r="RUX50" s="85"/>
      <c r="RUY50" s="85"/>
      <c r="RUZ50" s="85"/>
      <c r="RVA50" s="85"/>
      <c r="RVB50" s="85"/>
      <c r="RVC50" s="85"/>
      <c r="RVD50" s="85"/>
      <c r="RVE50" s="85"/>
      <c r="RVF50" s="85"/>
      <c r="RVG50" s="85"/>
      <c r="RVH50" s="85"/>
      <c r="RVI50" s="85"/>
      <c r="RVJ50" s="85"/>
      <c r="RVK50" s="85"/>
      <c r="RVL50" s="85"/>
      <c r="RVM50" s="85"/>
      <c r="RVN50" s="85"/>
      <c r="RVO50" s="85"/>
      <c r="RVP50" s="85"/>
      <c r="RVQ50" s="85"/>
      <c r="RVR50" s="85"/>
      <c r="RVS50" s="85"/>
      <c r="RVT50" s="85"/>
      <c r="RVU50" s="85"/>
      <c r="RVV50" s="85"/>
      <c r="RVW50" s="85"/>
      <c r="RVX50" s="85"/>
      <c r="RVY50" s="85"/>
      <c r="RVZ50" s="85"/>
      <c r="RWA50" s="85"/>
      <c r="RWB50" s="85"/>
      <c r="RWC50" s="85"/>
      <c r="RWD50" s="85"/>
      <c r="RWE50" s="85"/>
      <c r="RWF50" s="85"/>
      <c r="RWG50" s="85"/>
      <c r="RWH50" s="85"/>
      <c r="RWI50" s="85"/>
      <c r="RWJ50" s="85"/>
      <c r="RWK50" s="85"/>
      <c r="RWL50" s="85"/>
      <c r="RWM50" s="85"/>
      <c r="RWN50" s="85"/>
      <c r="RWO50" s="85"/>
      <c r="RWP50" s="85"/>
      <c r="RWQ50" s="85"/>
      <c r="RWR50" s="85"/>
      <c r="RWS50" s="85"/>
      <c r="RWT50" s="85"/>
      <c r="RWU50" s="85"/>
      <c r="RWV50" s="85"/>
      <c r="RWW50" s="85"/>
      <c r="RWX50" s="85"/>
      <c r="RWY50" s="85"/>
      <c r="RWZ50" s="85"/>
      <c r="RXA50" s="85"/>
      <c r="RXB50" s="85"/>
      <c r="RXC50" s="85"/>
      <c r="RXD50" s="85"/>
      <c r="RXE50" s="85"/>
      <c r="RXF50" s="85"/>
      <c r="RXG50" s="85"/>
      <c r="RXH50" s="85"/>
      <c r="RXI50" s="85"/>
      <c r="RXJ50" s="85"/>
      <c r="RXK50" s="85"/>
      <c r="RXL50" s="85"/>
      <c r="RXM50" s="85"/>
      <c r="RXN50" s="85"/>
      <c r="RXO50" s="85"/>
      <c r="RXP50" s="85"/>
      <c r="RXQ50" s="85"/>
      <c r="RXR50" s="85"/>
      <c r="RXS50" s="85"/>
      <c r="RXT50" s="85"/>
      <c r="RXU50" s="85"/>
      <c r="RXV50" s="85"/>
      <c r="RXW50" s="85"/>
      <c r="RXX50" s="85"/>
      <c r="RXY50" s="85"/>
      <c r="RXZ50" s="85"/>
      <c r="RYA50" s="85"/>
      <c r="RYB50" s="85"/>
      <c r="RYC50" s="85"/>
      <c r="RYD50" s="85"/>
      <c r="RYE50" s="85"/>
      <c r="RYF50" s="85"/>
      <c r="RYG50" s="85"/>
      <c r="RYH50" s="85"/>
      <c r="RYI50" s="85"/>
      <c r="RYJ50" s="85"/>
      <c r="RYK50" s="85"/>
      <c r="RYL50" s="85"/>
      <c r="RYM50" s="85"/>
      <c r="RYN50" s="85"/>
      <c r="RYO50" s="85"/>
      <c r="RYP50" s="85"/>
      <c r="RYQ50" s="85"/>
      <c r="RYR50" s="85"/>
      <c r="RYS50" s="85"/>
      <c r="RYT50" s="85"/>
      <c r="RYU50" s="85"/>
      <c r="RYV50" s="85"/>
      <c r="RYW50" s="85"/>
      <c r="RYX50" s="85"/>
      <c r="RYY50" s="85"/>
      <c r="RYZ50" s="85"/>
      <c r="RZA50" s="85"/>
      <c r="RZB50" s="85"/>
      <c r="RZC50" s="85"/>
      <c r="RZD50" s="85"/>
      <c r="RZE50" s="85"/>
      <c r="RZF50" s="85"/>
      <c r="RZG50" s="85"/>
      <c r="RZH50" s="85"/>
      <c r="RZI50" s="85"/>
      <c r="RZJ50" s="85"/>
      <c r="RZK50" s="85"/>
      <c r="RZL50" s="85"/>
      <c r="RZM50" s="85"/>
      <c r="RZN50" s="85"/>
      <c r="RZO50" s="85"/>
      <c r="RZP50" s="85"/>
      <c r="RZQ50" s="85"/>
      <c r="RZR50" s="85"/>
      <c r="RZS50" s="85"/>
      <c r="RZT50" s="85"/>
      <c r="RZU50" s="85"/>
      <c r="RZV50" s="85"/>
      <c r="RZW50" s="85"/>
      <c r="RZX50" s="85"/>
      <c r="RZY50" s="85"/>
      <c r="RZZ50" s="85"/>
      <c r="SAA50" s="85"/>
      <c r="SAB50" s="85"/>
      <c r="SAC50" s="85"/>
      <c r="SAD50" s="85"/>
      <c r="SAE50" s="85"/>
      <c r="SAF50" s="85"/>
      <c r="SAG50" s="85"/>
      <c r="SAH50" s="85"/>
      <c r="SAI50" s="85"/>
      <c r="SAJ50" s="85"/>
      <c r="SAK50" s="85"/>
      <c r="SAL50" s="85"/>
      <c r="SAM50" s="85"/>
      <c r="SAN50" s="85"/>
      <c r="SAO50" s="85"/>
      <c r="SAP50" s="85"/>
      <c r="SAQ50" s="85"/>
      <c r="SAR50" s="85"/>
      <c r="SAS50" s="85"/>
      <c r="SAT50" s="85"/>
      <c r="SAU50" s="85"/>
      <c r="SAV50" s="85"/>
      <c r="SAW50" s="85"/>
      <c r="SAX50" s="85"/>
      <c r="SAY50" s="85"/>
      <c r="SAZ50" s="85"/>
      <c r="SBA50" s="85"/>
      <c r="SBB50" s="85"/>
      <c r="SBC50" s="85"/>
      <c r="SBD50" s="85"/>
      <c r="SBE50" s="85"/>
      <c r="SBF50" s="85"/>
      <c r="SBG50" s="85"/>
      <c r="SBH50" s="85"/>
      <c r="SBI50" s="85"/>
      <c r="SBJ50" s="85"/>
      <c r="SBK50" s="85"/>
      <c r="SBL50" s="85"/>
      <c r="SBM50" s="85"/>
      <c r="SBN50" s="85"/>
      <c r="SBO50" s="85"/>
      <c r="SBP50" s="85"/>
      <c r="SBQ50" s="85"/>
      <c r="SBR50" s="85"/>
      <c r="SBS50" s="85"/>
      <c r="SBT50" s="85"/>
      <c r="SBU50" s="85"/>
      <c r="SBV50" s="85"/>
      <c r="SBW50" s="85"/>
      <c r="SBX50" s="85"/>
      <c r="SBY50" s="85"/>
      <c r="SBZ50" s="85"/>
      <c r="SCA50" s="85"/>
      <c r="SCB50" s="85"/>
      <c r="SCC50" s="85"/>
      <c r="SCD50" s="85"/>
      <c r="SCE50" s="85"/>
      <c r="SCF50" s="85"/>
      <c r="SCG50" s="85"/>
      <c r="SCH50" s="85"/>
      <c r="SCI50" s="85"/>
      <c r="SCJ50" s="85"/>
      <c r="SCK50" s="85"/>
      <c r="SCL50" s="85"/>
      <c r="SCM50" s="85"/>
      <c r="SCN50" s="85"/>
      <c r="SCO50" s="85"/>
      <c r="SCP50" s="85"/>
      <c r="SCQ50" s="85"/>
      <c r="SCR50" s="85"/>
      <c r="SCS50" s="85"/>
      <c r="SCT50" s="85"/>
      <c r="SCU50" s="85"/>
      <c r="SCV50" s="85"/>
      <c r="SCW50" s="85"/>
      <c r="SCX50" s="85"/>
      <c r="SCY50" s="85"/>
      <c r="SCZ50" s="85"/>
      <c r="SDA50" s="85"/>
      <c r="SDB50" s="85"/>
      <c r="SDC50" s="85"/>
      <c r="SDD50" s="85"/>
      <c r="SDE50" s="85"/>
      <c r="SDF50" s="85"/>
      <c r="SDG50" s="85"/>
      <c r="SDH50" s="85"/>
      <c r="SDI50" s="85"/>
      <c r="SDJ50" s="85"/>
      <c r="SDK50" s="85"/>
      <c r="SDL50" s="85"/>
      <c r="SDM50" s="85"/>
      <c r="SDN50" s="85"/>
      <c r="SDO50" s="85"/>
      <c r="SDP50" s="85"/>
      <c r="SDQ50" s="85"/>
      <c r="SDR50" s="85"/>
      <c r="SDS50" s="85"/>
      <c r="SDT50" s="85"/>
      <c r="SDU50" s="85"/>
      <c r="SDV50" s="85"/>
      <c r="SDW50" s="85"/>
      <c r="SDX50" s="85"/>
      <c r="SDY50" s="85"/>
      <c r="SDZ50" s="85"/>
      <c r="SEA50" s="85"/>
      <c r="SEB50" s="85"/>
      <c r="SEC50" s="85"/>
      <c r="SED50" s="85"/>
      <c r="SEE50" s="85"/>
      <c r="SEF50" s="85"/>
      <c r="SEG50" s="85"/>
      <c r="SEH50" s="85"/>
      <c r="SEI50" s="85"/>
      <c r="SEJ50" s="85"/>
      <c r="SEK50" s="85"/>
      <c r="SEL50" s="85"/>
      <c r="SEM50" s="85"/>
      <c r="SEN50" s="85"/>
      <c r="SEO50" s="85"/>
      <c r="SEP50" s="85"/>
      <c r="SEQ50" s="85"/>
      <c r="SER50" s="85"/>
      <c r="SES50" s="85"/>
      <c r="SET50" s="85"/>
      <c r="SEU50" s="85"/>
      <c r="SEV50" s="85"/>
      <c r="SEW50" s="85"/>
      <c r="SEX50" s="85"/>
      <c r="SEY50" s="85"/>
      <c r="SEZ50" s="85"/>
      <c r="SFA50" s="85"/>
      <c r="SFB50" s="85"/>
      <c r="SFC50" s="85"/>
      <c r="SFD50" s="85"/>
      <c r="SFE50" s="85"/>
      <c r="SFF50" s="85"/>
      <c r="SFG50" s="85"/>
      <c r="SFH50" s="85"/>
      <c r="SFI50" s="85"/>
      <c r="SFJ50" s="85"/>
      <c r="SFK50" s="85"/>
      <c r="SFL50" s="85"/>
      <c r="SFM50" s="85"/>
      <c r="SFN50" s="85"/>
      <c r="SFO50" s="85"/>
      <c r="SFP50" s="85"/>
      <c r="SFQ50" s="85"/>
      <c r="SFR50" s="85"/>
      <c r="SFS50" s="85"/>
      <c r="SFT50" s="85"/>
      <c r="SFU50" s="85"/>
      <c r="SFV50" s="85"/>
      <c r="SFW50" s="85"/>
      <c r="SFX50" s="85"/>
      <c r="SFY50" s="85"/>
      <c r="SFZ50" s="85"/>
      <c r="SGA50" s="85"/>
      <c r="SGB50" s="85"/>
      <c r="SGC50" s="85"/>
      <c r="SGD50" s="85"/>
      <c r="SGE50" s="85"/>
      <c r="SGF50" s="85"/>
      <c r="SGG50" s="85"/>
      <c r="SGH50" s="85"/>
      <c r="SGI50" s="85"/>
      <c r="SGJ50" s="85"/>
      <c r="SGK50" s="85"/>
      <c r="SGL50" s="85"/>
      <c r="SGM50" s="85"/>
      <c r="SGN50" s="85"/>
      <c r="SGO50" s="85"/>
      <c r="SGP50" s="85"/>
      <c r="SGQ50" s="85"/>
      <c r="SGR50" s="85"/>
      <c r="SGS50" s="85"/>
      <c r="SGT50" s="85"/>
      <c r="SGU50" s="85"/>
      <c r="SGV50" s="85"/>
      <c r="SGW50" s="85"/>
      <c r="SGX50" s="85"/>
      <c r="SGY50" s="85"/>
      <c r="SGZ50" s="85"/>
      <c r="SHA50" s="85"/>
      <c r="SHB50" s="85"/>
      <c r="SHC50" s="85"/>
      <c r="SHD50" s="85"/>
      <c r="SHE50" s="85"/>
      <c r="SHF50" s="85"/>
      <c r="SHG50" s="85"/>
      <c r="SHH50" s="85"/>
      <c r="SHI50" s="85"/>
      <c r="SHJ50" s="85"/>
      <c r="SHK50" s="85"/>
      <c r="SHL50" s="85"/>
      <c r="SHM50" s="85"/>
      <c r="SHN50" s="85"/>
      <c r="SHO50" s="85"/>
      <c r="SHP50" s="85"/>
      <c r="SHQ50" s="85"/>
      <c r="SHR50" s="85"/>
      <c r="SHS50" s="85"/>
      <c r="SHT50" s="85"/>
      <c r="SHU50" s="85"/>
      <c r="SHV50" s="85"/>
      <c r="SHW50" s="85"/>
      <c r="SHX50" s="85"/>
      <c r="SHY50" s="85"/>
      <c r="SHZ50" s="85"/>
      <c r="SIA50" s="85"/>
      <c r="SIB50" s="85"/>
      <c r="SIC50" s="85"/>
      <c r="SID50" s="85"/>
      <c r="SIE50" s="85"/>
      <c r="SIF50" s="85"/>
      <c r="SIG50" s="85"/>
      <c r="SIH50" s="85"/>
      <c r="SII50" s="85"/>
      <c r="SIJ50" s="85"/>
      <c r="SIK50" s="85"/>
      <c r="SIL50" s="85"/>
      <c r="SIM50" s="85"/>
      <c r="SIN50" s="85"/>
      <c r="SIO50" s="85"/>
      <c r="SIP50" s="85"/>
      <c r="SIQ50" s="85"/>
      <c r="SIR50" s="85"/>
      <c r="SIS50" s="85"/>
      <c r="SIT50" s="85"/>
      <c r="SIU50" s="85"/>
      <c r="SIV50" s="85"/>
      <c r="SIW50" s="85"/>
      <c r="SIX50" s="85"/>
      <c r="SIY50" s="85"/>
      <c r="SIZ50" s="85"/>
      <c r="SJA50" s="85"/>
      <c r="SJB50" s="85"/>
      <c r="SJC50" s="85"/>
      <c r="SJD50" s="85"/>
      <c r="SJE50" s="85"/>
      <c r="SJF50" s="85"/>
      <c r="SJG50" s="85"/>
      <c r="SJH50" s="85"/>
      <c r="SJI50" s="85"/>
      <c r="SJJ50" s="85"/>
      <c r="SJK50" s="85"/>
      <c r="SJL50" s="85"/>
      <c r="SJM50" s="85"/>
      <c r="SJN50" s="85"/>
      <c r="SJO50" s="85"/>
      <c r="SJP50" s="85"/>
      <c r="SJQ50" s="85"/>
      <c r="SJR50" s="85"/>
      <c r="SJS50" s="85"/>
      <c r="SJT50" s="85"/>
      <c r="SJU50" s="85"/>
      <c r="SJV50" s="85"/>
      <c r="SJW50" s="85"/>
      <c r="SJX50" s="85"/>
      <c r="SJY50" s="85"/>
      <c r="SJZ50" s="85"/>
      <c r="SKA50" s="85"/>
      <c r="SKB50" s="85"/>
      <c r="SKC50" s="85"/>
      <c r="SKD50" s="85"/>
      <c r="SKE50" s="85"/>
      <c r="SKF50" s="85"/>
      <c r="SKG50" s="85"/>
      <c r="SKH50" s="85"/>
      <c r="SKI50" s="85"/>
      <c r="SKJ50" s="85"/>
      <c r="SKK50" s="85"/>
      <c r="SKL50" s="85"/>
      <c r="SKM50" s="85"/>
      <c r="SKN50" s="85"/>
      <c r="SKO50" s="85"/>
      <c r="SKP50" s="85"/>
      <c r="SKQ50" s="85"/>
      <c r="SKR50" s="85"/>
      <c r="SKS50" s="85"/>
      <c r="SKT50" s="85"/>
      <c r="SKU50" s="85"/>
      <c r="SKV50" s="85"/>
      <c r="SKW50" s="85"/>
      <c r="SKX50" s="85"/>
      <c r="SKY50" s="85"/>
      <c r="SKZ50" s="85"/>
      <c r="SLA50" s="85"/>
      <c r="SLB50" s="85"/>
      <c r="SLC50" s="85"/>
      <c r="SLD50" s="85"/>
      <c r="SLE50" s="85"/>
      <c r="SLF50" s="85"/>
      <c r="SLG50" s="85"/>
      <c r="SLH50" s="85"/>
      <c r="SLI50" s="85"/>
      <c r="SLJ50" s="85"/>
      <c r="SLK50" s="85"/>
      <c r="SLL50" s="85"/>
      <c r="SLM50" s="85"/>
      <c r="SLN50" s="85"/>
      <c r="SLO50" s="85"/>
      <c r="SLP50" s="85"/>
      <c r="SLQ50" s="85"/>
      <c r="SLR50" s="85"/>
      <c r="SLS50" s="85"/>
      <c r="SLT50" s="85"/>
      <c r="SLU50" s="85"/>
      <c r="SLV50" s="85"/>
      <c r="SLW50" s="85"/>
      <c r="SLX50" s="85"/>
      <c r="SLY50" s="85"/>
      <c r="SLZ50" s="85"/>
      <c r="SMA50" s="85"/>
      <c r="SMB50" s="85"/>
      <c r="SMC50" s="85"/>
      <c r="SMD50" s="85"/>
      <c r="SME50" s="85"/>
      <c r="SMF50" s="85"/>
      <c r="SMG50" s="85"/>
      <c r="SMH50" s="85"/>
      <c r="SMI50" s="85"/>
      <c r="SMJ50" s="85"/>
      <c r="SMK50" s="85"/>
      <c r="SML50" s="85"/>
      <c r="SMM50" s="85"/>
      <c r="SMN50" s="85"/>
      <c r="SMO50" s="85"/>
      <c r="SMP50" s="85"/>
      <c r="SMQ50" s="85"/>
      <c r="SMR50" s="85"/>
      <c r="SMS50" s="85"/>
      <c r="SMT50" s="85"/>
      <c r="SMU50" s="85"/>
      <c r="SMV50" s="85"/>
      <c r="SMW50" s="85"/>
      <c r="SMX50" s="85"/>
      <c r="SMY50" s="85"/>
      <c r="SMZ50" s="85"/>
      <c r="SNA50" s="85"/>
      <c r="SNB50" s="85"/>
      <c r="SNC50" s="85"/>
      <c r="SND50" s="85"/>
      <c r="SNE50" s="85"/>
      <c r="SNF50" s="85"/>
      <c r="SNG50" s="85"/>
      <c r="SNH50" s="85"/>
      <c r="SNI50" s="85"/>
      <c r="SNJ50" s="85"/>
      <c r="SNK50" s="85"/>
      <c r="SNL50" s="85"/>
      <c r="SNM50" s="85"/>
      <c r="SNN50" s="85"/>
      <c r="SNO50" s="85"/>
      <c r="SNP50" s="85"/>
      <c r="SNQ50" s="85"/>
      <c r="SNR50" s="85"/>
      <c r="SNS50" s="85"/>
      <c r="SNT50" s="85"/>
      <c r="SNU50" s="85"/>
      <c r="SNV50" s="85"/>
      <c r="SNW50" s="85"/>
      <c r="SNX50" s="85"/>
      <c r="SNY50" s="85"/>
      <c r="SNZ50" s="85"/>
      <c r="SOA50" s="85"/>
      <c r="SOB50" s="85"/>
      <c r="SOC50" s="85"/>
      <c r="SOD50" s="85"/>
      <c r="SOE50" s="85"/>
      <c r="SOF50" s="85"/>
      <c r="SOG50" s="85"/>
      <c r="SOH50" s="85"/>
      <c r="SOI50" s="85"/>
      <c r="SOJ50" s="85"/>
      <c r="SOK50" s="85"/>
      <c r="SOL50" s="85"/>
      <c r="SOM50" s="85"/>
      <c r="SON50" s="85"/>
      <c r="SOO50" s="85"/>
      <c r="SOP50" s="85"/>
      <c r="SOQ50" s="85"/>
      <c r="SOR50" s="85"/>
      <c r="SOS50" s="85"/>
      <c r="SOT50" s="85"/>
      <c r="SOU50" s="85"/>
      <c r="SOV50" s="85"/>
      <c r="SOW50" s="85"/>
      <c r="SOX50" s="85"/>
      <c r="SOY50" s="85"/>
      <c r="SOZ50" s="85"/>
      <c r="SPA50" s="85"/>
      <c r="SPB50" s="85"/>
      <c r="SPC50" s="85"/>
      <c r="SPD50" s="85"/>
      <c r="SPE50" s="85"/>
      <c r="SPF50" s="85"/>
      <c r="SPG50" s="85"/>
      <c r="SPH50" s="85"/>
      <c r="SPI50" s="85"/>
      <c r="SPJ50" s="85"/>
      <c r="SPK50" s="85"/>
      <c r="SPL50" s="85"/>
      <c r="SPM50" s="85"/>
      <c r="SPN50" s="85"/>
      <c r="SPO50" s="85"/>
      <c r="SPP50" s="85"/>
      <c r="SPQ50" s="85"/>
      <c r="SPR50" s="85"/>
      <c r="SPS50" s="85"/>
      <c r="SPT50" s="85"/>
      <c r="SPU50" s="85"/>
      <c r="SPV50" s="85"/>
      <c r="SPW50" s="85"/>
      <c r="SPX50" s="85"/>
      <c r="SPY50" s="85"/>
      <c r="SPZ50" s="85"/>
      <c r="SQA50" s="85"/>
      <c r="SQB50" s="85"/>
      <c r="SQC50" s="85"/>
      <c r="SQD50" s="85"/>
      <c r="SQE50" s="85"/>
      <c r="SQF50" s="85"/>
      <c r="SQG50" s="85"/>
      <c r="SQH50" s="85"/>
      <c r="SQI50" s="85"/>
      <c r="SQJ50" s="85"/>
      <c r="SQK50" s="85"/>
      <c r="SQL50" s="85"/>
      <c r="SQM50" s="85"/>
      <c r="SQN50" s="85"/>
      <c r="SQO50" s="85"/>
      <c r="SQP50" s="85"/>
      <c r="SQQ50" s="85"/>
      <c r="SQR50" s="85"/>
      <c r="SQS50" s="85"/>
      <c r="SQT50" s="85"/>
      <c r="SQU50" s="85"/>
      <c r="SQV50" s="85"/>
      <c r="SQW50" s="85"/>
      <c r="SQX50" s="85"/>
      <c r="SQY50" s="85"/>
      <c r="SQZ50" s="85"/>
      <c r="SRA50" s="85"/>
      <c r="SRB50" s="85"/>
      <c r="SRC50" s="85"/>
      <c r="SRD50" s="85"/>
      <c r="SRE50" s="85"/>
      <c r="SRF50" s="85"/>
      <c r="SRG50" s="85"/>
      <c r="SRH50" s="85"/>
      <c r="SRI50" s="85"/>
      <c r="SRJ50" s="85"/>
      <c r="SRK50" s="85"/>
      <c r="SRL50" s="85"/>
      <c r="SRM50" s="85"/>
      <c r="SRN50" s="85"/>
      <c r="SRO50" s="85"/>
      <c r="SRP50" s="85"/>
      <c r="SRQ50" s="85"/>
      <c r="SRR50" s="85"/>
      <c r="SRS50" s="85"/>
      <c r="SRT50" s="85"/>
      <c r="SRU50" s="85"/>
      <c r="SRV50" s="85"/>
      <c r="SRW50" s="85"/>
      <c r="SRX50" s="85"/>
      <c r="SRY50" s="85"/>
      <c r="SRZ50" s="85"/>
      <c r="SSA50" s="85"/>
      <c r="SSB50" s="85"/>
      <c r="SSC50" s="85"/>
      <c r="SSD50" s="85"/>
      <c r="SSE50" s="85"/>
      <c r="SSF50" s="85"/>
      <c r="SSG50" s="85"/>
      <c r="SSH50" s="85"/>
      <c r="SSI50" s="85"/>
      <c r="SSJ50" s="85"/>
      <c r="SSK50" s="85"/>
      <c r="SSL50" s="85"/>
      <c r="SSM50" s="85"/>
      <c r="SSN50" s="85"/>
      <c r="SSO50" s="85"/>
      <c r="SSP50" s="85"/>
      <c r="SSQ50" s="85"/>
      <c r="SSR50" s="85"/>
      <c r="SSS50" s="85"/>
      <c r="SST50" s="85"/>
      <c r="SSU50" s="85"/>
      <c r="SSV50" s="85"/>
      <c r="SSW50" s="85"/>
      <c r="SSX50" s="85"/>
      <c r="SSY50" s="85"/>
      <c r="SSZ50" s="85"/>
      <c r="STA50" s="85"/>
      <c r="STB50" s="85"/>
      <c r="STC50" s="85"/>
      <c r="STD50" s="85"/>
      <c r="STE50" s="85"/>
      <c r="STF50" s="85"/>
      <c r="STG50" s="85"/>
      <c r="STH50" s="85"/>
      <c r="STI50" s="85"/>
      <c r="STJ50" s="85"/>
      <c r="STK50" s="85"/>
      <c r="STL50" s="85"/>
      <c r="STM50" s="85"/>
      <c r="STN50" s="85"/>
      <c r="STO50" s="85"/>
      <c r="STP50" s="85"/>
      <c r="STQ50" s="85"/>
      <c r="STR50" s="85"/>
      <c r="STS50" s="85"/>
      <c r="STT50" s="85"/>
      <c r="STU50" s="85"/>
      <c r="STV50" s="85"/>
      <c r="STW50" s="85"/>
      <c r="STX50" s="85"/>
      <c r="STY50" s="85"/>
      <c r="STZ50" s="85"/>
      <c r="SUA50" s="85"/>
      <c r="SUB50" s="85"/>
      <c r="SUC50" s="85"/>
      <c r="SUD50" s="85"/>
      <c r="SUE50" s="85"/>
      <c r="SUF50" s="85"/>
      <c r="SUG50" s="85"/>
      <c r="SUH50" s="85"/>
      <c r="SUI50" s="85"/>
      <c r="SUJ50" s="85"/>
      <c r="SUK50" s="85"/>
      <c r="SUL50" s="85"/>
      <c r="SUM50" s="85"/>
      <c r="SUN50" s="85"/>
      <c r="SUO50" s="85"/>
      <c r="SUP50" s="85"/>
      <c r="SUQ50" s="85"/>
      <c r="SUR50" s="85"/>
      <c r="SUS50" s="85"/>
      <c r="SUT50" s="85"/>
      <c r="SUU50" s="85"/>
      <c r="SUV50" s="85"/>
      <c r="SUW50" s="85"/>
      <c r="SUX50" s="85"/>
      <c r="SUY50" s="85"/>
      <c r="SUZ50" s="85"/>
      <c r="SVA50" s="85"/>
      <c r="SVB50" s="85"/>
      <c r="SVC50" s="85"/>
      <c r="SVD50" s="85"/>
      <c r="SVE50" s="85"/>
      <c r="SVF50" s="85"/>
      <c r="SVG50" s="85"/>
      <c r="SVH50" s="85"/>
      <c r="SVI50" s="85"/>
      <c r="SVJ50" s="85"/>
      <c r="SVK50" s="85"/>
      <c r="SVL50" s="85"/>
      <c r="SVM50" s="85"/>
      <c r="SVN50" s="85"/>
      <c r="SVO50" s="85"/>
      <c r="SVP50" s="85"/>
      <c r="SVQ50" s="85"/>
      <c r="SVR50" s="85"/>
      <c r="SVS50" s="85"/>
      <c r="SVT50" s="85"/>
      <c r="SVU50" s="85"/>
      <c r="SVV50" s="85"/>
      <c r="SVW50" s="85"/>
      <c r="SVX50" s="85"/>
      <c r="SVY50" s="85"/>
      <c r="SVZ50" s="85"/>
      <c r="SWA50" s="85"/>
      <c r="SWB50" s="85"/>
      <c r="SWC50" s="85"/>
      <c r="SWD50" s="85"/>
      <c r="SWE50" s="85"/>
      <c r="SWF50" s="85"/>
      <c r="SWG50" s="85"/>
      <c r="SWH50" s="85"/>
      <c r="SWI50" s="85"/>
      <c r="SWJ50" s="85"/>
      <c r="SWK50" s="85"/>
      <c r="SWL50" s="85"/>
      <c r="SWM50" s="85"/>
      <c r="SWN50" s="85"/>
      <c r="SWO50" s="85"/>
      <c r="SWP50" s="85"/>
      <c r="SWQ50" s="85"/>
      <c r="SWR50" s="85"/>
      <c r="SWS50" s="85"/>
      <c r="SWT50" s="85"/>
      <c r="SWU50" s="85"/>
      <c r="SWV50" s="85"/>
      <c r="SWW50" s="85"/>
      <c r="SWX50" s="85"/>
      <c r="SWY50" s="85"/>
      <c r="SWZ50" s="85"/>
      <c r="SXA50" s="85"/>
      <c r="SXB50" s="85"/>
      <c r="SXC50" s="85"/>
      <c r="SXD50" s="85"/>
      <c r="SXE50" s="85"/>
      <c r="SXF50" s="85"/>
      <c r="SXG50" s="85"/>
      <c r="SXH50" s="85"/>
      <c r="SXI50" s="85"/>
      <c r="SXJ50" s="85"/>
      <c r="SXK50" s="85"/>
      <c r="SXL50" s="85"/>
      <c r="SXM50" s="85"/>
      <c r="SXN50" s="85"/>
      <c r="SXO50" s="85"/>
      <c r="SXP50" s="85"/>
      <c r="SXQ50" s="85"/>
      <c r="SXR50" s="85"/>
      <c r="SXS50" s="85"/>
      <c r="SXT50" s="85"/>
      <c r="SXU50" s="85"/>
      <c r="SXV50" s="85"/>
      <c r="SXW50" s="85"/>
      <c r="SXX50" s="85"/>
      <c r="SXY50" s="85"/>
      <c r="SXZ50" s="85"/>
      <c r="SYA50" s="85"/>
      <c r="SYB50" s="85"/>
      <c r="SYC50" s="85"/>
      <c r="SYD50" s="85"/>
      <c r="SYE50" s="85"/>
      <c r="SYF50" s="85"/>
      <c r="SYG50" s="85"/>
      <c r="SYH50" s="85"/>
      <c r="SYI50" s="85"/>
      <c r="SYJ50" s="85"/>
      <c r="SYK50" s="85"/>
      <c r="SYL50" s="85"/>
      <c r="SYM50" s="85"/>
      <c r="SYN50" s="85"/>
      <c r="SYO50" s="85"/>
      <c r="SYP50" s="85"/>
      <c r="SYQ50" s="85"/>
      <c r="SYR50" s="85"/>
      <c r="SYS50" s="85"/>
      <c r="SYT50" s="85"/>
      <c r="SYU50" s="85"/>
      <c r="SYV50" s="85"/>
      <c r="SYW50" s="85"/>
      <c r="SYX50" s="85"/>
      <c r="SYY50" s="85"/>
      <c r="SYZ50" s="85"/>
      <c r="SZA50" s="85"/>
      <c r="SZB50" s="85"/>
      <c r="SZC50" s="85"/>
      <c r="SZD50" s="85"/>
      <c r="SZE50" s="85"/>
      <c r="SZF50" s="85"/>
      <c r="SZG50" s="85"/>
      <c r="SZH50" s="85"/>
      <c r="SZI50" s="85"/>
      <c r="SZJ50" s="85"/>
      <c r="SZK50" s="85"/>
      <c r="SZL50" s="85"/>
      <c r="SZM50" s="85"/>
      <c r="SZN50" s="85"/>
      <c r="SZO50" s="85"/>
      <c r="SZP50" s="85"/>
      <c r="SZQ50" s="85"/>
      <c r="SZR50" s="85"/>
      <c r="SZS50" s="85"/>
      <c r="SZT50" s="85"/>
      <c r="SZU50" s="85"/>
      <c r="SZV50" s="85"/>
      <c r="SZW50" s="85"/>
      <c r="SZX50" s="85"/>
      <c r="SZY50" s="85"/>
      <c r="SZZ50" s="85"/>
      <c r="TAA50" s="85"/>
      <c r="TAB50" s="85"/>
      <c r="TAC50" s="85"/>
      <c r="TAD50" s="85"/>
      <c r="TAE50" s="85"/>
      <c r="TAF50" s="85"/>
      <c r="TAG50" s="85"/>
      <c r="TAH50" s="85"/>
      <c r="TAI50" s="85"/>
      <c r="TAJ50" s="85"/>
      <c r="TAK50" s="85"/>
      <c r="TAL50" s="85"/>
      <c r="TAM50" s="85"/>
      <c r="TAN50" s="85"/>
      <c r="TAO50" s="85"/>
      <c r="TAP50" s="85"/>
      <c r="TAQ50" s="85"/>
      <c r="TAR50" s="85"/>
      <c r="TAS50" s="85"/>
      <c r="TAT50" s="85"/>
      <c r="TAU50" s="85"/>
      <c r="TAV50" s="85"/>
      <c r="TAW50" s="85"/>
      <c r="TAX50" s="85"/>
      <c r="TAY50" s="85"/>
      <c r="TAZ50" s="85"/>
      <c r="TBA50" s="85"/>
      <c r="TBB50" s="85"/>
      <c r="TBC50" s="85"/>
      <c r="TBD50" s="85"/>
      <c r="TBE50" s="85"/>
      <c r="TBF50" s="85"/>
      <c r="TBG50" s="85"/>
      <c r="TBH50" s="85"/>
      <c r="TBI50" s="85"/>
      <c r="TBJ50" s="85"/>
      <c r="TBK50" s="85"/>
      <c r="TBL50" s="85"/>
      <c r="TBM50" s="85"/>
      <c r="TBN50" s="85"/>
      <c r="TBO50" s="85"/>
      <c r="TBP50" s="85"/>
      <c r="TBQ50" s="85"/>
      <c r="TBR50" s="85"/>
      <c r="TBS50" s="85"/>
      <c r="TBT50" s="85"/>
      <c r="TBU50" s="85"/>
      <c r="TBV50" s="85"/>
      <c r="TBW50" s="85"/>
      <c r="TBX50" s="85"/>
      <c r="TBY50" s="85"/>
      <c r="TBZ50" s="85"/>
      <c r="TCA50" s="85"/>
      <c r="TCB50" s="85"/>
      <c r="TCC50" s="85"/>
      <c r="TCD50" s="85"/>
      <c r="TCE50" s="85"/>
      <c r="TCF50" s="85"/>
      <c r="TCG50" s="85"/>
      <c r="TCH50" s="85"/>
      <c r="TCI50" s="85"/>
      <c r="TCJ50" s="85"/>
      <c r="TCK50" s="85"/>
      <c r="TCL50" s="85"/>
      <c r="TCM50" s="85"/>
      <c r="TCN50" s="85"/>
      <c r="TCO50" s="85"/>
      <c r="TCP50" s="85"/>
      <c r="TCQ50" s="85"/>
      <c r="TCR50" s="85"/>
      <c r="TCS50" s="85"/>
      <c r="TCT50" s="85"/>
      <c r="TCU50" s="85"/>
      <c r="TCV50" s="85"/>
      <c r="TCW50" s="85"/>
      <c r="TCX50" s="85"/>
      <c r="TCY50" s="85"/>
      <c r="TCZ50" s="85"/>
      <c r="TDA50" s="85"/>
      <c r="TDB50" s="85"/>
      <c r="TDC50" s="85"/>
      <c r="TDD50" s="85"/>
      <c r="TDE50" s="85"/>
      <c r="TDF50" s="85"/>
      <c r="TDG50" s="85"/>
      <c r="TDH50" s="85"/>
      <c r="TDI50" s="85"/>
      <c r="TDJ50" s="85"/>
      <c r="TDK50" s="85"/>
      <c r="TDL50" s="85"/>
      <c r="TDM50" s="85"/>
      <c r="TDN50" s="85"/>
      <c r="TDO50" s="85"/>
      <c r="TDP50" s="85"/>
      <c r="TDQ50" s="85"/>
      <c r="TDR50" s="85"/>
      <c r="TDS50" s="85"/>
      <c r="TDT50" s="85"/>
      <c r="TDU50" s="85"/>
      <c r="TDV50" s="85"/>
      <c r="TDW50" s="85"/>
      <c r="TDX50" s="85"/>
      <c r="TDY50" s="85"/>
      <c r="TDZ50" s="85"/>
      <c r="TEA50" s="85"/>
      <c r="TEB50" s="85"/>
      <c r="TEC50" s="85"/>
      <c r="TED50" s="85"/>
      <c r="TEE50" s="85"/>
      <c r="TEF50" s="85"/>
      <c r="TEG50" s="85"/>
      <c r="TEH50" s="85"/>
      <c r="TEI50" s="85"/>
      <c r="TEJ50" s="85"/>
      <c r="TEK50" s="85"/>
      <c r="TEL50" s="85"/>
      <c r="TEM50" s="85"/>
      <c r="TEN50" s="85"/>
      <c r="TEO50" s="85"/>
      <c r="TEP50" s="85"/>
      <c r="TEQ50" s="85"/>
      <c r="TER50" s="85"/>
      <c r="TES50" s="85"/>
      <c r="TET50" s="85"/>
      <c r="TEU50" s="85"/>
      <c r="TEV50" s="85"/>
      <c r="TEW50" s="85"/>
      <c r="TEX50" s="85"/>
      <c r="TEY50" s="85"/>
      <c r="TEZ50" s="85"/>
      <c r="TFA50" s="85"/>
      <c r="TFB50" s="85"/>
      <c r="TFC50" s="85"/>
      <c r="TFD50" s="85"/>
      <c r="TFE50" s="85"/>
      <c r="TFF50" s="85"/>
      <c r="TFG50" s="85"/>
      <c r="TFH50" s="85"/>
      <c r="TFI50" s="85"/>
      <c r="TFJ50" s="85"/>
      <c r="TFK50" s="85"/>
      <c r="TFL50" s="85"/>
      <c r="TFM50" s="85"/>
      <c r="TFN50" s="85"/>
      <c r="TFO50" s="85"/>
      <c r="TFP50" s="85"/>
      <c r="TFQ50" s="85"/>
      <c r="TFR50" s="85"/>
      <c r="TFS50" s="85"/>
      <c r="TFT50" s="85"/>
      <c r="TFU50" s="85"/>
      <c r="TFV50" s="85"/>
      <c r="TFW50" s="85"/>
      <c r="TFX50" s="85"/>
      <c r="TFY50" s="85"/>
      <c r="TFZ50" s="85"/>
      <c r="TGA50" s="85"/>
      <c r="TGB50" s="85"/>
      <c r="TGC50" s="85"/>
      <c r="TGD50" s="85"/>
      <c r="TGE50" s="85"/>
      <c r="TGF50" s="85"/>
      <c r="TGG50" s="85"/>
      <c r="TGH50" s="85"/>
      <c r="TGI50" s="85"/>
      <c r="TGJ50" s="85"/>
      <c r="TGK50" s="85"/>
      <c r="TGL50" s="85"/>
      <c r="TGM50" s="85"/>
      <c r="TGN50" s="85"/>
      <c r="TGO50" s="85"/>
      <c r="TGP50" s="85"/>
      <c r="TGQ50" s="85"/>
      <c r="TGR50" s="85"/>
      <c r="TGS50" s="85"/>
      <c r="TGT50" s="85"/>
      <c r="TGU50" s="85"/>
      <c r="TGV50" s="85"/>
      <c r="TGW50" s="85"/>
      <c r="TGX50" s="85"/>
      <c r="TGY50" s="85"/>
      <c r="TGZ50" s="85"/>
      <c r="THA50" s="85"/>
      <c r="THB50" s="85"/>
      <c r="THC50" s="85"/>
      <c r="THD50" s="85"/>
      <c r="THE50" s="85"/>
      <c r="THF50" s="85"/>
      <c r="THG50" s="85"/>
      <c r="THH50" s="85"/>
      <c r="THI50" s="85"/>
      <c r="THJ50" s="85"/>
      <c r="THK50" s="85"/>
      <c r="THL50" s="85"/>
      <c r="THM50" s="85"/>
      <c r="THN50" s="85"/>
      <c r="THO50" s="85"/>
      <c r="THP50" s="85"/>
      <c r="THQ50" s="85"/>
      <c r="THR50" s="85"/>
      <c r="THS50" s="85"/>
      <c r="THT50" s="85"/>
      <c r="THU50" s="85"/>
      <c r="THV50" s="85"/>
      <c r="THW50" s="85"/>
      <c r="THX50" s="85"/>
      <c r="THY50" s="85"/>
      <c r="THZ50" s="85"/>
      <c r="TIA50" s="85"/>
      <c r="TIB50" s="85"/>
      <c r="TIC50" s="85"/>
      <c r="TID50" s="85"/>
      <c r="TIE50" s="85"/>
      <c r="TIF50" s="85"/>
      <c r="TIG50" s="85"/>
      <c r="TIH50" s="85"/>
      <c r="TII50" s="85"/>
      <c r="TIJ50" s="85"/>
      <c r="TIK50" s="85"/>
      <c r="TIL50" s="85"/>
      <c r="TIM50" s="85"/>
      <c r="TIN50" s="85"/>
      <c r="TIO50" s="85"/>
      <c r="TIP50" s="85"/>
      <c r="TIQ50" s="85"/>
      <c r="TIR50" s="85"/>
      <c r="TIS50" s="85"/>
      <c r="TIT50" s="85"/>
      <c r="TIU50" s="85"/>
      <c r="TIV50" s="85"/>
      <c r="TIW50" s="85"/>
      <c r="TIX50" s="85"/>
      <c r="TIY50" s="85"/>
      <c r="TIZ50" s="85"/>
      <c r="TJA50" s="85"/>
      <c r="TJB50" s="85"/>
      <c r="TJC50" s="85"/>
      <c r="TJD50" s="85"/>
      <c r="TJE50" s="85"/>
      <c r="TJF50" s="85"/>
      <c r="TJG50" s="85"/>
      <c r="TJH50" s="85"/>
      <c r="TJI50" s="85"/>
      <c r="TJJ50" s="85"/>
      <c r="TJK50" s="85"/>
      <c r="TJL50" s="85"/>
      <c r="TJM50" s="85"/>
      <c r="TJN50" s="85"/>
      <c r="TJO50" s="85"/>
      <c r="TJP50" s="85"/>
      <c r="TJQ50" s="85"/>
      <c r="TJR50" s="85"/>
      <c r="TJS50" s="85"/>
      <c r="TJT50" s="85"/>
      <c r="TJU50" s="85"/>
      <c r="TJV50" s="85"/>
      <c r="TJW50" s="85"/>
      <c r="TJX50" s="85"/>
      <c r="TJY50" s="85"/>
      <c r="TJZ50" s="85"/>
      <c r="TKA50" s="85"/>
      <c r="TKB50" s="85"/>
      <c r="TKC50" s="85"/>
      <c r="TKD50" s="85"/>
      <c r="TKE50" s="85"/>
      <c r="TKF50" s="85"/>
      <c r="TKG50" s="85"/>
      <c r="TKH50" s="85"/>
      <c r="TKI50" s="85"/>
      <c r="TKJ50" s="85"/>
      <c r="TKK50" s="85"/>
      <c r="TKL50" s="85"/>
      <c r="TKM50" s="85"/>
      <c r="TKN50" s="85"/>
      <c r="TKO50" s="85"/>
      <c r="TKP50" s="85"/>
      <c r="TKQ50" s="85"/>
      <c r="TKR50" s="85"/>
      <c r="TKS50" s="85"/>
      <c r="TKT50" s="85"/>
      <c r="TKU50" s="85"/>
      <c r="TKV50" s="85"/>
      <c r="TKW50" s="85"/>
      <c r="TKX50" s="85"/>
      <c r="TKY50" s="85"/>
      <c r="TKZ50" s="85"/>
      <c r="TLA50" s="85"/>
      <c r="TLB50" s="85"/>
      <c r="TLC50" s="85"/>
      <c r="TLD50" s="85"/>
      <c r="TLE50" s="85"/>
      <c r="TLF50" s="85"/>
      <c r="TLG50" s="85"/>
      <c r="TLH50" s="85"/>
      <c r="TLI50" s="85"/>
      <c r="TLJ50" s="85"/>
      <c r="TLK50" s="85"/>
      <c r="TLL50" s="85"/>
      <c r="TLM50" s="85"/>
      <c r="TLN50" s="85"/>
      <c r="TLO50" s="85"/>
      <c r="TLP50" s="85"/>
      <c r="TLQ50" s="85"/>
      <c r="TLR50" s="85"/>
      <c r="TLS50" s="85"/>
      <c r="TLT50" s="85"/>
      <c r="TLU50" s="85"/>
      <c r="TLV50" s="85"/>
      <c r="TLW50" s="85"/>
      <c r="TLX50" s="85"/>
      <c r="TLY50" s="85"/>
      <c r="TLZ50" s="85"/>
      <c r="TMA50" s="85"/>
      <c r="TMB50" s="85"/>
      <c r="TMC50" s="85"/>
      <c r="TMD50" s="85"/>
      <c r="TME50" s="85"/>
      <c r="TMF50" s="85"/>
      <c r="TMG50" s="85"/>
      <c r="TMH50" s="85"/>
      <c r="TMI50" s="85"/>
      <c r="TMJ50" s="85"/>
      <c r="TMK50" s="85"/>
      <c r="TML50" s="85"/>
      <c r="TMM50" s="85"/>
      <c r="TMN50" s="85"/>
      <c r="TMO50" s="85"/>
      <c r="TMP50" s="85"/>
      <c r="TMQ50" s="85"/>
      <c r="TMR50" s="85"/>
      <c r="TMS50" s="85"/>
      <c r="TMT50" s="85"/>
      <c r="TMU50" s="85"/>
      <c r="TMV50" s="85"/>
      <c r="TMW50" s="85"/>
      <c r="TMX50" s="85"/>
      <c r="TMY50" s="85"/>
      <c r="TMZ50" s="85"/>
      <c r="TNA50" s="85"/>
      <c r="TNB50" s="85"/>
      <c r="TNC50" s="85"/>
      <c r="TND50" s="85"/>
      <c r="TNE50" s="85"/>
      <c r="TNF50" s="85"/>
      <c r="TNG50" s="85"/>
      <c r="TNH50" s="85"/>
      <c r="TNI50" s="85"/>
      <c r="TNJ50" s="85"/>
      <c r="TNK50" s="85"/>
      <c r="TNL50" s="85"/>
      <c r="TNM50" s="85"/>
      <c r="TNN50" s="85"/>
      <c r="TNO50" s="85"/>
      <c r="TNP50" s="85"/>
      <c r="TNQ50" s="85"/>
      <c r="TNR50" s="85"/>
      <c r="TNS50" s="85"/>
      <c r="TNT50" s="85"/>
      <c r="TNU50" s="85"/>
      <c r="TNV50" s="85"/>
      <c r="TNW50" s="85"/>
      <c r="TNX50" s="85"/>
      <c r="TNY50" s="85"/>
      <c r="TNZ50" s="85"/>
      <c r="TOA50" s="85"/>
      <c r="TOB50" s="85"/>
      <c r="TOC50" s="85"/>
      <c r="TOD50" s="85"/>
      <c r="TOE50" s="85"/>
      <c r="TOF50" s="85"/>
      <c r="TOG50" s="85"/>
      <c r="TOH50" s="85"/>
      <c r="TOI50" s="85"/>
      <c r="TOJ50" s="85"/>
      <c r="TOK50" s="85"/>
      <c r="TOL50" s="85"/>
      <c r="TOM50" s="85"/>
      <c r="TON50" s="85"/>
      <c r="TOO50" s="85"/>
      <c r="TOP50" s="85"/>
      <c r="TOQ50" s="85"/>
      <c r="TOR50" s="85"/>
      <c r="TOS50" s="85"/>
      <c r="TOT50" s="85"/>
      <c r="TOU50" s="85"/>
      <c r="TOV50" s="85"/>
      <c r="TOW50" s="85"/>
      <c r="TOX50" s="85"/>
      <c r="TOY50" s="85"/>
      <c r="TOZ50" s="85"/>
      <c r="TPA50" s="85"/>
      <c r="TPB50" s="85"/>
      <c r="TPC50" s="85"/>
      <c r="TPD50" s="85"/>
      <c r="TPE50" s="85"/>
      <c r="TPF50" s="85"/>
      <c r="TPG50" s="85"/>
      <c r="TPH50" s="85"/>
      <c r="TPI50" s="85"/>
      <c r="TPJ50" s="85"/>
      <c r="TPK50" s="85"/>
      <c r="TPL50" s="85"/>
      <c r="TPM50" s="85"/>
      <c r="TPN50" s="85"/>
      <c r="TPO50" s="85"/>
      <c r="TPP50" s="85"/>
      <c r="TPQ50" s="85"/>
      <c r="TPR50" s="85"/>
      <c r="TPS50" s="85"/>
      <c r="TPT50" s="85"/>
      <c r="TPU50" s="85"/>
      <c r="TPV50" s="85"/>
      <c r="TPW50" s="85"/>
      <c r="TPX50" s="85"/>
      <c r="TPY50" s="85"/>
      <c r="TPZ50" s="85"/>
      <c r="TQA50" s="85"/>
      <c r="TQB50" s="85"/>
      <c r="TQC50" s="85"/>
      <c r="TQD50" s="85"/>
      <c r="TQE50" s="85"/>
      <c r="TQF50" s="85"/>
      <c r="TQG50" s="85"/>
      <c r="TQH50" s="85"/>
      <c r="TQI50" s="85"/>
      <c r="TQJ50" s="85"/>
      <c r="TQK50" s="85"/>
      <c r="TQL50" s="85"/>
      <c r="TQM50" s="85"/>
      <c r="TQN50" s="85"/>
      <c r="TQO50" s="85"/>
      <c r="TQP50" s="85"/>
      <c r="TQQ50" s="85"/>
      <c r="TQR50" s="85"/>
      <c r="TQS50" s="85"/>
      <c r="TQT50" s="85"/>
      <c r="TQU50" s="85"/>
      <c r="TQV50" s="85"/>
      <c r="TQW50" s="85"/>
      <c r="TQX50" s="85"/>
      <c r="TQY50" s="85"/>
      <c r="TQZ50" s="85"/>
      <c r="TRA50" s="85"/>
      <c r="TRB50" s="85"/>
      <c r="TRC50" s="85"/>
      <c r="TRD50" s="85"/>
      <c r="TRE50" s="85"/>
      <c r="TRF50" s="85"/>
      <c r="TRG50" s="85"/>
      <c r="TRH50" s="85"/>
      <c r="TRI50" s="85"/>
      <c r="TRJ50" s="85"/>
      <c r="TRK50" s="85"/>
      <c r="TRL50" s="85"/>
      <c r="TRM50" s="85"/>
      <c r="TRN50" s="85"/>
      <c r="TRO50" s="85"/>
      <c r="TRP50" s="85"/>
      <c r="TRQ50" s="85"/>
      <c r="TRR50" s="85"/>
      <c r="TRS50" s="85"/>
      <c r="TRT50" s="85"/>
      <c r="TRU50" s="85"/>
      <c r="TRV50" s="85"/>
      <c r="TRW50" s="85"/>
      <c r="TRX50" s="85"/>
      <c r="TRY50" s="85"/>
      <c r="TRZ50" s="85"/>
      <c r="TSA50" s="85"/>
      <c r="TSB50" s="85"/>
      <c r="TSC50" s="85"/>
      <c r="TSD50" s="85"/>
      <c r="TSE50" s="85"/>
      <c r="TSF50" s="85"/>
      <c r="TSG50" s="85"/>
      <c r="TSH50" s="85"/>
      <c r="TSI50" s="85"/>
      <c r="TSJ50" s="85"/>
      <c r="TSK50" s="85"/>
      <c r="TSL50" s="85"/>
      <c r="TSM50" s="85"/>
      <c r="TSN50" s="85"/>
      <c r="TSO50" s="85"/>
      <c r="TSP50" s="85"/>
      <c r="TSQ50" s="85"/>
      <c r="TSR50" s="85"/>
      <c r="TSS50" s="85"/>
      <c r="TST50" s="85"/>
      <c r="TSU50" s="85"/>
      <c r="TSV50" s="85"/>
      <c r="TSW50" s="85"/>
      <c r="TSX50" s="85"/>
      <c r="TSY50" s="85"/>
      <c r="TSZ50" s="85"/>
      <c r="TTA50" s="85"/>
      <c r="TTB50" s="85"/>
      <c r="TTC50" s="85"/>
      <c r="TTD50" s="85"/>
      <c r="TTE50" s="85"/>
      <c r="TTF50" s="85"/>
      <c r="TTG50" s="85"/>
      <c r="TTH50" s="85"/>
      <c r="TTI50" s="85"/>
      <c r="TTJ50" s="85"/>
      <c r="TTK50" s="85"/>
      <c r="TTL50" s="85"/>
      <c r="TTM50" s="85"/>
      <c r="TTN50" s="85"/>
      <c r="TTO50" s="85"/>
      <c r="TTP50" s="85"/>
      <c r="TTQ50" s="85"/>
      <c r="TTR50" s="85"/>
      <c r="TTS50" s="85"/>
      <c r="TTT50" s="85"/>
      <c r="TTU50" s="85"/>
      <c r="TTV50" s="85"/>
      <c r="TTW50" s="85"/>
      <c r="TTX50" s="85"/>
      <c r="TTY50" s="85"/>
      <c r="TTZ50" s="85"/>
      <c r="TUA50" s="85"/>
      <c r="TUB50" s="85"/>
      <c r="TUC50" s="85"/>
      <c r="TUD50" s="85"/>
      <c r="TUE50" s="85"/>
      <c r="TUF50" s="85"/>
      <c r="TUG50" s="85"/>
      <c r="TUH50" s="85"/>
      <c r="TUI50" s="85"/>
      <c r="TUJ50" s="85"/>
      <c r="TUK50" s="85"/>
      <c r="TUL50" s="85"/>
      <c r="TUM50" s="85"/>
      <c r="TUN50" s="85"/>
      <c r="TUO50" s="85"/>
      <c r="TUP50" s="85"/>
      <c r="TUQ50" s="85"/>
      <c r="TUR50" s="85"/>
      <c r="TUS50" s="85"/>
      <c r="TUT50" s="85"/>
      <c r="TUU50" s="85"/>
      <c r="TUV50" s="85"/>
      <c r="TUW50" s="85"/>
      <c r="TUX50" s="85"/>
      <c r="TUY50" s="85"/>
      <c r="TUZ50" s="85"/>
      <c r="TVA50" s="85"/>
      <c r="TVB50" s="85"/>
      <c r="TVC50" s="85"/>
      <c r="TVD50" s="85"/>
      <c r="TVE50" s="85"/>
      <c r="TVF50" s="85"/>
      <c r="TVG50" s="85"/>
      <c r="TVH50" s="85"/>
      <c r="TVI50" s="85"/>
      <c r="TVJ50" s="85"/>
      <c r="TVK50" s="85"/>
      <c r="TVL50" s="85"/>
      <c r="TVM50" s="85"/>
      <c r="TVN50" s="85"/>
      <c r="TVO50" s="85"/>
      <c r="TVP50" s="85"/>
      <c r="TVQ50" s="85"/>
      <c r="TVR50" s="85"/>
      <c r="TVS50" s="85"/>
      <c r="TVT50" s="85"/>
      <c r="TVU50" s="85"/>
      <c r="TVV50" s="85"/>
      <c r="TVW50" s="85"/>
      <c r="TVX50" s="85"/>
      <c r="TVY50" s="85"/>
      <c r="TVZ50" s="85"/>
      <c r="TWA50" s="85"/>
      <c r="TWB50" s="85"/>
      <c r="TWC50" s="85"/>
      <c r="TWD50" s="85"/>
      <c r="TWE50" s="85"/>
      <c r="TWF50" s="85"/>
      <c r="TWG50" s="85"/>
      <c r="TWH50" s="85"/>
      <c r="TWI50" s="85"/>
      <c r="TWJ50" s="85"/>
      <c r="TWK50" s="85"/>
      <c r="TWL50" s="85"/>
      <c r="TWM50" s="85"/>
      <c r="TWN50" s="85"/>
      <c r="TWO50" s="85"/>
      <c r="TWP50" s="85"/>
      <c r="TWQ50" s="85"/>
      <c r="TWR50" s="85"/>
      <c r="TWS50" s="85"/>
      <c r="TWT50" s="85"/>
      <c r="TWU50" s="85"/>
      <c r="TWV50" s="85"/>
      <c r="TWW50" s="85"/>
      <c r="TWX50" s="85"/>
      <c r="TWY50" s="85"/>
      <c r="TWZ50" s="85"/>
      <c r="TXA50" s="85"/>
      <c r="TXB50" s="85"/>
      <c r="TXC50" s="85"/>
      <c r="TXD50" s="85"/>
      <c r="TXE50" s="85"/>
      <c r="TXF50" s="85"/>
      <c r="TXG50" s="85"/>
      <c r="TXH50" s="85"/>
      <c r="TXI50" s="85"/>
      <c r="TXJ50" s="85"/>
      <c r="TXK50" s="85"/>
      <c r="TXL50" s="85"/>
      <c r="TXM50" s="85"/>
      <c r="TXN50" s="85"/>
      <c r="TXO50" s="85"/>
      <c r="TXP50" s="85"/>
      <c r="TXQ50" s="85"/>
      <c r="TXR50" s="85"/>
      <c r="TXS50" s="85"/>
      <c r="TXT50" s="85"/>
      <c r="TXU50" s="85"/>
      <c r="TXV50" s="85"/>
      <c r="TXW50" s="85"/>
      <c r="TXX50" s="85"/>
      <c r="TXY50" s="85"/>
      <c r="TXZ50" s="85"/>
      <c r="TYA50" s="85"/>
      <c r="TYB50" s="85"/>
      <c r="TYC50" s="85"/>
      <c r="TYD50" s="85"/>
      <c r="TYE50" s="85"/>
      <c r="TYF50" s="85"/>
      <c r="TYG50" s="85"/>
      <c r="TYH50" s="85"/>
      <c r="TYI50" s="85"/>
      <c r="TYJ50" s="85"/>
      <c r="TYK50" s="85"/>
      <c r="TYL50" s="85"/>
      <c r="TYM50" s="85"/>
      <c r="TYN50" s="85"/>
      <c r="TYO50" s="85"/>
      <c r="TYP50" s="85"/>
      <c r="TYQ50" s="85"/>
      <c r="TYR50" s="85"/>
      <c r="TYS50" s="85"/>
      <c r="TYT50" s="85"/>
      <c r="TYU50" s="85"/>
      <c r="TYV50" s="85"/>
      <c r="TYW50" s="85"/>
      <c r="TYX50" s="85"/>
      <c r="TYY50" s="85"/>
      <c r="TYZ50" s="85"/>
      <c r="TZA50" s="85"/>
      <c r="TZB50" s="85"/>
      <c r="TZC50" s="85"/>
      <c r="TZD50" s="85"/>
      <c r="TZE50" s="85"/>
      <c r="TZF50" s="85"/>
      <c r="TZG50" s="85"/>
      <c r="TZH50" s="85"/>
      <c r="TZI50" s="85"/>
      <c r="TZJ50" s="85"/>
      <c r="TZK50" s="85"/>
      <c r="TZL50" s="85"/>
      <c r="TZM50" s="85"/>
      <c r="TZN50" s="85"/>
      <c r="TZO50" s="85"/>
      <c r="TZP50" s="85"/>
      <c r="TZQ50" s="85"/>
      <c r="TZR50" s="85"/>
      <c r="TZS50" s="85"/>
      <c r="TZT50" s="85"/>
      <c r="TZU50" s="85"/>
      <c r="TZV50" s="85"/>
      <c r="TZW50" s="85"/>
      <c r="TZX50" s="85"/>
      <c r="TZY50" s="85"/>
      <c r="TZZ50" s="85"/>
      <c r="UAA50" s="85"/>
      <c r="UAB50" s="85"/>
      <c r="UAC50" s="85"/>
      <c r="UAD50" s="85"/>
      <c r="UAE50" s="85"/>
      <c r="UAF50" s="85"/>
      <c r="UAG50" s="85"/>
      <c r="UAH50" s="85"/>
      <c r="UAI50" s="85"/>
      <c r="UAJ50" s="85"/>
      <c r="UAK50" s="85"/>
      <c r="UAL50" s="85"/>
      <c r="UAM50" s="85"/>
      <c r="UAN50" s="85"/>
      <c r="UAO50" s="85"/>
      <c r="UAP50" s="85"/>
      <c r="UAQ50" s="85"/>
      <c r="UAR50" s="85"/>
      <c r="UAS50" s="85"/>
      <c r="UAT50" s="85"/>
      <c r="UAU50" s="85"/>
      <c r="UAV50" s="85"/>
      <c r="UAW50" s="85"/>
      <c r="UAX50" s="85"/>
      <c r="UAY50" s="85"/>
      <c r="UAZ50" s="85"/>
      <c r="UBA50" s="85"/>
      <c r="UBB50" s="85"/>
      <c r="UBC50" s="85"/>
      <c r="UBD50" s="85"/>
      <c r="UBE50" s="85"/>
      <c r="UBF50" s="85"/>
      <c r="UBG50" s="85"/>
      <c r="UBH50" s="85"/>
      <c r="UBI50" s="85"/>
      <c r="UBJ50" s="85"/>
      <c r="UBK50" s="85"/>
      <c r="UBL50" s="85"/>
      <c r="UBM50" s="85"/>
      <c r="UBN50" s="85"/>
      <c r="UBO50" s="85"/>
      <c r="UBP50" s="85"/>
      <c r="UBQ50" s="85"/>
      <c r="UBR50" s="85"/>
      <c r="UBS50" s="85"/>
      <c r="UBT50" s="85"/>
      <c r="UBU50" s="85"/>
      <c r="UBV50" s="85"/>
      <c r="UBW50" s="85"/>
      <c r="UBX50" s="85"/>
      <c r="UBY50" s="85"/>
      <c r="UBZ50" s="85"/>
      <c r="UCA50" s="85"/>
      <c r="UCB50" s="85"/>
      <c r="UCC50" s="85"/>
      <c r="UCD50" s="85"/>
      <c r="UCE50" s="85"/>
      <c r="UCF50" s="85"/>
      <c r="UCG50" s="85"/>
      <c r="UCH50" s="85"/>
      <c r="UCI50" s="85"/>
      <c r="UCJ50" s="85"/>
      <c r="UCK50" s="85"/>
      <c r="UCL50" s="85"/>
      <c r="UCM50" s="85"/>
      <c r="UCN50" s="85"/>
      <c r="UCO50" s="85"/>
      <c r="UCP50" s="85"/>
      <c r="UCQ50" s="85"/>
      <c r="UCR50" s="85"/>
      <c r="UCS50" s="85"/>
      <c r="UCT50" s="85"/>
      <c r="UCU50" s="85"/>
      <c r="UCV50" s="85"/>
      <c r="UCW50" s="85"/>
      <c r="UCX50" s="85"/>
      <c r="UCY50" s="85"/>
      <c r="UCZ50" s="85"/>
      <c r="UDA50" s="85"/>
      <c r="UDB50" s="85"/>
      <c r="UDC50" s="85"/>
      <c r="UDD50" s="85"/>
      <c r="UDE50" s="85"/>
      <c r="UDF50" s="85"/>
      <c r="UDG50" s="85"/>
      <c r="UDH50" s="85"/>
      <c r="UDI50" s="85"/>
      <c r="UDJ50" s="85"/>
      <c r="UDK50" s="85"/>
      <c r="UDL50" s="85"/>
      <c r="UDM50" s="85"/>
      <c r="UDN50" s="85"/>
      <c r="UDO50" s="85"/>
      <c r="UDP50" s="85"/>
      <c r="UDQ50" s="85"/>
      <c r="UDR50" s="85"/>
      <c r="UDS50" s="85"/>
      <c r="UDT50" s="85"/>
      <c r="UDU50" s="85"/>
      <c r="UDV50" s="85"/>
      <c r="UDW50" s="85"/>
      <c r="UDX50" s="85"/>
      <c r="UDY50" s="85"/>
      <c r="UDZ50" s="85"/>
      <c r="UEA50" s="85"/>
      <c r="UEB50" s="85"/>
      <c r="UEC50" s="85"/>
      <c r="UED50" s="85"/>
      <c r="UEE50" s="85"/>
      <c r="UEF50" s="85"/>
      <c r="UEG50" s="85"/>
      <c r="UEH50" s="85"/>
      <c r="UEI50" s="85"/>
      <c r="UEJ50" s="85"/>
      <c r="UEK50" s="85"/>
      <c r="UEL50" s="85"/>
      <c r="UEM50" s="85"/>
      <c r="UEN50" s="85"/>
      <c r="UEO50" s="85"/>
      <c r="UEP50" s="85"/>
      <c r="UEQ50" s="85"/>
      <c r="UER50" s="85"/>
      <c r="UES50" s="85"/>
      <c r="UET50" s="85"/>
      <c r="UEU50" s="85"/>
      <c r="UEV50" s="85"/>
      <c r="UEW50" s="85"/>
      <c r="UEX50" s="85"/>
      <c r="UEY50" s="85"/>
      <c r="UEZ50" s="85"/>
      <c r="UFA50" s="85"/>
      <c r="UFB50" s="85"/>
      <c r="UFC50" s="85"/>
      <c r="UFD50" s="85"/>
      <c r="UFE50" s="85"/>
      <c r="UFF50" s="85"/>
      <c r="UFG50" s="85"/>
      <c r="UFH50" s="85"/>
      <c r="UFI50" s="85"/>
      <c r="UFJ50" s="85"/>
      <c r="UFK50" s="85"/>
      <c r="UFL50" s="85"/>
      <c r="UFM50" s="85"/>
      <c r="UFN50" s="85"/>
      <c r="UFO50" s="85"/>
      <c r="UFP50" s="85"/>
      <c r="UFQ50" s="85"/>
      <c r="UFR50" s="85"/>
      <c r="UFS50" s="85"/>
      <c r="UFT50" s="85"/>
      <c r="UFU50" s="85"/>
      <c r="UFV50" s="85"/>
      <c r="UFW50" s="85"/>
      <c r="UFX50" s="85"/>
      <c r="UFY50" s="85"/>
      <c r="UFZ50" s="85"/>
      <c r="UGA50" s="85"/>
      <c r="UGB50" s="85"/>
      <c r="UGC50" s="85"/>
      <c r="UGD50" s="85"/>
      <c r="UGE50" s="85"/>
      <c r="UGF50" s="85"/>
      <c r="UGG50" s="85"/>
      <c r="UGH50" s="85"/>
      <c r="UGI50" s="85"/>
      <c r="UGJ50" s="85"/>
      <c r="UGK50" s="85"/>
      <c r="UGL50" s="85"/>
      <c r="UGM50" s="85"/>
      <c r="UGN50" s="85"/>
      <c r="UGO50" s="85"/>
      <c r="UGP50" s="85"/>
      <c r="UGQ50" s="85"/>
      <c r="UGR50" s="85"/>
      <c r="UGS50" s="85"/>
      <c r="UGT50" s="85"/>
      <c r="UGU50" s="85"/>
      <c r="UGV50" s="85"/>
      <c r="UGW50" s="85"/>
      <c r="UGX50" s="85"/>
      <c r="UGY50" s="85"/>
      <c r="UGZ50" s="85"/>
      <c r="UHA50" s="85"/>
      <c r="UHB50" s="85"/>
      <c r="UHC50" s="85"/>
      <c r="UHD50" s="85"/>
      <c r="UHE50" s="85"/>
      <c r="UHF50" s="85"/>
      <c r="UHG50" s="85"/>
      <c r="UHH50" s="85"/>
      <c r="UHI50" s="85"/>
      <c r="UHJ50" s="85"/>
      <c r="UHK50" s="85"/>
      <c r="UHL50" s="85"/>
      <c r="UHM50" s="85"/>
      <c r="UHN50" s="85"/>
      <c r="UHO50" s="85"/>
      <c r="UHP50" s="85"/>
      <c r="UHQ50" s="85"/>
      <c r="UHR50" s="85"/>
      <c r="UHS50" s="85"/>
      <c r="UHT50" s="85"/>
      <c r="UHU50" s="85"/>
      <c r="UHV50" s="85"/>
      <c r="UHW50" s="85"/>
      <c r="UHX50" s="85"/>
      <c r="UHY50" s="85"/>
      <c r="UHZ50" s="85"/>
      <c r="UIA50" s="85"/>
      <c r="UIB50" s="85"/>
      <c r="UIC50" s="85"/>
      <c r="UID50" s="85"/>
      <c r="UIE50" s="85"/>
      <c r="UIF50" s="85"/>
      <c r="UIG50" s="85"/>
      <c r="UIH50" s="85"/>
      <c r="UII50" s="85"/>
      <c r="UIJ50" s="85"/>
      <c r="UIK50" s="85"/>
      <c r="UIL50" s="85"/>
      <c r="UIM50" s="85"/>
      <c r="UIN50" s="85"/>
      <c r="UIO50" s="85"/>
      <c r="UIP50" s="85"/>
      <c r="UIQ50" s="85"/>
      <c r="UIR50" s="85"/>
      <c r="UIS50" s="85"/>
      <c r="UIT50" s="85"/>
      <c r="UIU50" s="85"/>
      <c r="UIV50" s="85"/>
      <c r="UIW50" s="85"/>
      <c r="UIX50" s="85"/>
      <c r="UIY50" s="85"/>
      <c r="UIZ50" s="85"/>
      <c r="UJA50" s="85"/>
      <c r="UJB50" s="85"/>
      <c r="UJC50" s="85"/>
      <c r="UJD50" s="85"/>
      <c r="UJE50" s="85"/>
      <c r="UJF50" s="85"/>
      <c r="UJG50" s="85"/>
      <c r="UJH50" s="85"/>
      <c r="UJI50" s="85"/>
      <c r="UJJ50" s="85"/>
      <c r="UJK50" s="85"/>
      <c r="UJL50" s="85"/>
      <c r="UJM50" s="85"/>
      <c r="UJN50" s="85"/>
      <c r="UJO50" s="85"/>
      <c r="UJP50" s="85"/>
      <c r="UJQ50" s="85"/>
      <c r="UJR50" s="85"/>
      <c r="UJS50" s="85"/>
      <c r="UJT50" s="85"/>
      <c r="UJU50" s="85"/>
      <c r="UJV50" s="85"/>
      <c r="UJW50" s="85"/>
      <c r="UJX50" s="85"/>
      <c r="UJY50" s="85"/>
      <c r="UJZ50" s="85"/>
      <c r="UKA50" s="85"/>
      <c r="UKB50" s="85"/>
      <c r="UKC50" s="85"/>
      <c r="UKD50" s="85"/>
      <c r="UKE50" s="85"/>
      <c r="UKF50" s="85"/>
      <c r="UKG50" s="85"/>
      <c r="UKH50" s="85"/>
      <c r="UKI50" s="85"/>
      <c r="UKJ50" s="85"/>
      <c r="UKK50" s="85"/>
      <c r="UKL50" s="85"/>
      <c r="UKM50" s="85"/>
      <c r="UKN50" s="85"/>
      <c r="UKO50" s="85"/>
      <c r="UKP50" s="85"/>
      <c r="UKQ50" s="85"/>
      <c r="UKR50" s="85"/>
      <c r="UKS50" s="85"/>
      <c r="UKT50" s="85"/>
      <c r="UKU50" s="85"/>
      <c r="UKV50" s="85"/>
      <c r="UKW50" s="85"/>
      <c r="UKX50" s="85"/>
      <c r="UKY50" s="85"/>
      <c r="UKZ50" s="85"/>
      <c r="ULA50" s="85"/>
      <c r="ULB50" s="85"/>
      <c r="ULC50" s="85"/>
      <c r="ULD50" s="85"/>
      <c r="ULE50" s="85"/>
      <c r="ULF50" s="85"/>
      <c r="ULG50" s="85"/>
      <c r="ULH50" s="85"/>
      <c r="ULI50" s="85"/>
      <c r="ULJ50" s="85"/>
      <c r="ULK50" s="85"/>
      <c r="ULL50" s="85"/>
      <c r="ULM50" s="85"/>
      <c r="ULN50" s="85"/>
      <c r="ULO50" s="85"/>
      <c r="ULP50" s="85"/>
      <c r="ULQ50" s="85"/>
      <c r="ULR50" s="85"/>
      <c r="ULS50" s="85"/>
      <c r="ULT50" s="85"/>
      <c r="ULU50" s="85"/>
      <c r="ULV50" s="85"/>
      <c r="ULW50" s="85"/>
      <c r="ULX50" s="85"/>
      <c r="ULY50" s="85"/>
      <c r="ULZ50" s="85"/>
      <c r="UMA50" s="85"/>
      <c r="UMB50" s="85"/>
      <c r="UMC50" s="85"/>
      <c r="UMD50" s="85"/>
      <c r="UME50" s="85"/>
      <c r="UMF50" s="85"/>
      <c r="UMG50" s="85"/>
      <c r="UMH50" s="85"/>
      <c r="UMI50" s="85"/>
      <c r="UMJ50" s="85"/>
      <c r="UMK50" s="85"/>
      <c r="UML50" s="85"/>
      <c r="UMM50" s="85"/>
      <c r="UMN50" s="85"/>
      <c r="UMO50" s="85"/>
      <c r="UMP50" s="85"/>
      <c r="UMQ50" s="85"/>
      <c r="UMR50" s="85"/>
      <c r="UMS50" s="85"/>
      <c r="UMT50" s="85"/>
      <c r="UMU50" s="85"/>
      <c r="UMV50" s="85"/>
      <c r="UMW50" s="85"/>
      <c r="UMX50" s="85"/>
      <c r="UMY50" s="85"/>
      <c r="UMZ50" s="85"/>
      <c r="UNA50" s="85"/>
      <c r="UNB50" s="85"/>
      <c r="UNC50" s="85"/>
      <c r="UND50" s="85"/>
      <c r="UNE50" s="85"/>
      <c r="UNF50" s="85"/>
      <c r="UNG50" s="85"/>
      <c r="UNH50" s="85"/>
      <c r="UNI50" s="85"/>
      <c r="UNJ50" s="85"/>
      <c r="UNK50" s="85"/>
      <c r="UNL50" s="85"/>
      <c r="UNM50" s="85"/>
      <c r="UNN50" s="85"/>
      <c r="UNO50" s="85"/>
      <c r="UNP50" s="85"/>
      <c r="UNQ50" s="85"/>
      <c r="UNR50" s="85"/>
      <c r="UNS50" s="85"/>
      <c r="UNT50" s="85"/>
      <c r="UNU50" s="85"/>
      <c r="UNV50" s="85"/>
      <c r="UNW50" s="85"/>
      <c r="UNX50" s="85"/>
      <c r="UNY50" s="85"/>
      <c r="UNZ50" s="85"/>
      <c r="UOA50" s="85"/>
      <c r="UOB50" s="85"/>
      <c r="UOC50" s="85"/>
      <c r="UOD50" s="85"/>
      <c r="UOE50" s="85"/>
      <c r="UOF50" s="85"/>
      <c r="UOG50" s="85"/>
      <c r="UOH50" s="85"/>
      <c r="UOI50" s="85"/>
      <c r="UOJ50" s="85"/>
      <c r="UOK50" s="85"/>
      <c r="UOL50" s="85"/>
      <c r="UOM50" s="85"/>
      <c r="UON50" s="85"/>
      <c r="UOO50" s="85"/>
      <c r="UOP50" s="85"/>
      <c r="UOQ50" s="85"/>
      <c r="UOR50" s="85"/>
      <c r="UOS50" s="85"/>
      <c r="UOT50" s="85"/>
      <c r="UOU50" s="85"/>
      <c r="UOV50" s="85"/>
      <c r="UOW50" s="85"/>
      <c r="UOX50" s="85"/>
      <c r="UOY50" s="85"/>
      <c r="UOZ50" s="85"/>
      <c r="UPA50" s="85"/>
      <c r="UPB50" s="85"/>
      <c r="UPC50" s="85"/>
      <c r="UPD50" s="85"/>
      <c r="UPE50" s="85"/>
      <c r="UPF50" s="85"/>
      <c r="UPG50" s="85"/>
      <c r="UPH50" s="85"/>
      <c r="UPI50" s="85"/>
      <c r="UPJ50" s="85"/>
      <c r="UPK50" s="85"/>
      <c r="UPL50" s="85"/>
      <c r="UPM50" s="85"/>
      <c r="UPN50" s="85"/>
      <c r="UPO50" s="85"/>
      <c r="UPP50" s="85"/>
      <c r="UPQ50" s="85"/>
      <c r="UPR50" s="85"/>
      <c r="UPS50" s="85"/>
      <c r="UPT50" s="85"/>
      <c r="UPU50" s="85"/>
      <c r="UPV50" s="85"/>
      <c r="UPW50" s="85"/>
      <c r="UPX50" s="85"/>
      <c r="UPY50" s="85"/>
      <c r="UPZ50" s="85"/>
      <c r="UQA50" s="85"/>
      <c r="UQB50" s="85"/>
      <c r="UQC50" s="85"/>
      <c r="UQD50" s="85"/>
      <c r="UQE50" s="85"/>
      <c r="UQF50" s="85"/>
      <c r="UQG50" s="85"/>
      <c r="UQH50" s="85"/>
      <c r="UQI50" s="85"/>
      <c r="UQJ50" s="85"/>
      <c r="UQK50" s="85"/>
      <c r="UQL50" s="85"/>
      <c r="UQM50" s="85"/>
      <c r="UQN50" s="85"/>
      <c r="UQO50" s="85"/>
      <c r="UQP50" s="85"/>
      <c r="UQQ50" s="85"/>
      <c r="UQR50" s="85"/>
      <c r="UQS50" s="85"/>
      <c r="UQT50" s="85"/>
      <c r="UQU50" s="85"/>
      <c r="UQV50" s="85"/>
      <c r="UQW50" s="85"/>
      <c r="UQX50" s="85"/>
      <c r="UQY50" s="85"/>
      <c r="UQZ50" s="85"/>
      <c r="URA50" s="85"/>
      <c r="URB50" s="85"/>
      <c r="URC50" s="85"/>
      <c r="URD50" s="85"/>
      <c r="URE50" s="85"/>
      <c r="URF50" s="85"/>
      <c r="URG50" s="85"/>
      <c r="URH50" s="85"/>
      <c r="URI50" s="85"/>
      <c r="URJ50" s="85"/>
      <c r="URK50" s="85"/>
      <c r="URL50" s="85"/>
      <c r="URM50" s="85"/>
      <c r="URN50" s="85"/>
      <c r="URO50" s="85"/>
      <c r="URP50" s="85"/>
      <c r="URQ50" s="85"/>
      <c r="URR50" s="85"/>
      <c r="URS50" s="85"/>
      <c r="URT50" s="85"/>
      <c r="URU50" s="85"/>
      <c r="URV50" s="85"/>
      <c r="URW50" s="85"/>
      <c r="URX50" s="85"/>
      <c r="URY50" s="85"/>
      <c r="URZ50" s="85"/>
      <c r="USA50" s="85"/>
      <c r="USB50" s="85"/>
      <c r="USC50" s="85"/>
      <c r="USD50" s="85"/>
      <c r="USE50" s="85"/>
      <c r="USF50" s="85"/>
      <c r="USG50" s="85"/>
      <c r="USH50" s="85"/>
      <c r="USI50" s="85"/>
      <c r="USJ50" s="85"/>
      <c r="USK50" s="85"/>
      <c r="USL50" s="85"/>
      <c r="USM50" s="85"/>
      <c r="USN50" s="85"/>
      <c r="USO50" s="85"/>
      <c r="USP50" s="85"/>
      <c r="USQ50" s="85"/>
      <c r="USR50" s="85"/>
      <c r="USS50" s="85"/>
      <c r="UST50" s="85"/>
      <c r="USU50" s="85"/>
      <c r="USV50" s="85"/>
      <c r="USW50" s="85"/>
      <c r="USX50" s="85"/>
      <c r="USY50" s="85"/>
      <c r="USZ50" s="85"/>
      <c r="UTA50" s="85"/>
      <c r="UTB50" s="85"/>
      <c r="UTC50" s="85"/>
      <c r="UTD50" s="85"/>
      <c r="UTE50" s="85"/>
      <c r="UTF50" s="85"/>
      <c r="UTG50" s="85"/>
      <c r="UTH50" s="85"/>
      <c r="UTI50" s="85"/>
      <c r="UTJ50" s="85"/>
      <c r="UTK50" s="85"/>
      <c r="UTL50" s="85"/>
      <c r="UTM50" s="85"/>
      <c r="UTN50" s="85"/>
      <c r="UTO50" s="85"/>
      <c r="UTP50" s="85"/>
      <c r="UTQ50" s="85"/>
      <c r="UTR50" s="85"/>
      <c r="UTS50" s="85"/>
      <c r="UTT50" s="85"/>
      <c r="UTU50" s="85"/>
      <c r="UTV50" s="85"/>
      <c r="UTW50" s="85"/>
      <c r="UTX50" s="85"/>
      <c r="UTY50" s="85"/>
      <c r="UTZ50" s="85"/>
      <c r="UUA50" s="85"/>
      <c r="UUB50" s="85"/>
      <c r="UUC50" s="85"/>
      <c r="UUD50" s="85"/>
      <c r="UUE50" s="85"/>
      <c r="UUF50" s="85"/>
      <c r="UUG50" s="85"/>
      <c r="UUH50" s="85"/>
      <c r="UUI50" s="85"/>
      <c r="UUJ50" s="85"/>
      <c r="UUK50" s="85"/>
      <c r="UUL50" s="85"/>
      <c r="UUM50" s="85"/>
      <c r="UUN50" s="85"/>
      <c r="UUO50" s="85"/>
      <c r="UUP50" s="85"/>
      <c r="UUQ50" s="85"/>
      <c r="UUR50" s="85"/>
      <c r="UUS50" s="85"/>
      <c r="UUT50" s="85"/>
      <c r="UUU50" s="85"/>
      <c r="UUV50" s="85"/>
      <c r="UUW50" s="85"/>
      <c r="UUX50" s="85"/>
      <c r="UUY50" s="85"/>
      <c r="UUZ50" s="85"/>
      <c r="UVA50" s="85"/>
      <c r="UVB50" s="85"/>
      <c r="UVC50" s="85"/>
      <c r="UVD50" s="85"/>
      <c r="UVE50" s="85"/>
      <c r="UVF50" s="85"/>
      <c r="UVG50" s="85"/>
      <c r="UVH50" s="85"/>
      <c r="UVI50" s="85"/>
      <c r="UVJ50" s="85"/>
      <c r="UVK50" s="85"/>
      <c r="UVL50" s="85"/>
      <c r="UVM50" s="85"/>
      <c r="UVN50" s="85"/>
      <c r="UVO50" s="85"/>
      <c r="UVP50" s="85"/>
      <c r="UVQ50" s="85"/>
      <c r="UVR50" s="85"/>
      <c r="UVS50" s="85"/>
      <c r="UVT50" s="85"/>
      <c r="UVU50" s="85"/>
      <c r="UVV50" s="85"/>
      <c r="UVW50" s="85"/>
      <c r="UVX50" s="85"/>
      <c r="UVY50" s="85"/>
      <c r="UVZ50" s="85"/>
      <c r="UWA50" s="85"/>
      <c r="UWB50" s="85"/>
      <c r="UWC50" s="85"/>
      <c r="UWD50" s="85"/>
      <c r="UWE50" s="85"/>
      <c r="UWF50" s="85"/>
      <c r="UWG50" s="85"/>
      <c r="UWH50" s="85"/>
      <c r="UWI50" s="85"/>
      <c r="UWJ50" s="85"/>
      <c r="UWK50" s="85"/>
      <c r="UWL50" s="85"/>
      <c r="UWM50" s="85"/>
      <c r="UWN50" s="85"/>
      <c r="UWO50" s="85"/>
      <c r="UWP50" s="85"/>
      <c r="UWQ50" s="85"/>
      <c r="UWR50" s="85"/>
      <c r="UWS50" s="85"/>
      <c r="UWT50" s="85"/>
      <c r="UWU50" s="85"/>
      <c r="UWV50" s="85"/>
      <c r="UWW50" s="85"/>
      <c r="UWX50" s="85"/>
      <c r="UWY50" s="85"/>
      <c r="UWZ50" s="85"/>
      <c r="UXA50" s="85"/>
      <c r="UXB50" s="85"/>
      <c r="UXC50" s="85"/>
      <c r="UXD50" s="85"/>
      <c r="UXE50" s="85"/>
      <c r="UXF50" s="85"/>
      <c r="UXG50" s="85"/>
      <c r="UXH50" s="85"/>
      <c r="UXI50" s="85"/>
      <c r="UXJ50" s="85"/>
      <c r="UXK50" s="85"/>
      <c r="UXL50" s="85"/>
      <c r="UXM50" s="85"/>
      <c r="UXN50" s="85"/>
      <c r="UXO50" s="85"/>
      <c r="UXP50" s="85"/>
      <c r="UXQ50" s="85"/>
      <c r="UXR50" s="85"/>
      <c r="UXS50" s="85"/>
      <c r="UXT50" s="85"/>
      <c r="UXU50" s="85"/>
      <c r="UXV50" s="85"/>
      <c r="UXW50" s="85"/>
      <c r="UXX50" s="85"/>
      <c r="UXY50" s="85"/>
      <c r="UXZ50" s="85"/>
      <c r="UYA50" s="85"/>
      <c r="UYB50" s="85"/>
      <c r="UYC50" s="85"/>
      <c r="UYD50" s="85"/>
      <c r="UYE50" s="85"/>
      <c r="UYF50" s="85"/>
      <c r="UYG50" s="85"/>
      <c r="UYH50" s="85"/>
      <c r="UYI50" s="85"/>
      <c r="UYJ50" s="85"/>
      <c r="UYK50" s="85"/>
      <c r="UYL50" s="85"/>
      <c r="UYM50" s="85"/>
      <c r="UYN50" s="85"/>
      <c r="UYO50" s="85"/>
      <c r="UYP50" s="85"/>
      <c r="UYQ50" s="85"/>
      <c r="UYR50" s="85"/>
      <c r="UYS50" s="85"/>
      <c r="UYT50" s="85"/>
      <c r="UYU50" s="85"/>
      <c r="UYV50" s="85"/>
      <c r="UYW50" s="85"/>
      <c r="UYX50" s="85"/>
      <c r="UYY50" s="85"/>
      <c r="UYZ50" s="85"/>
      <c r="UZA50" s="85"/>
      <c r="UZB50" s="85"/>
      <c r="UZC50" s="85"/>
      <c r="UZD50" s="85"/>
      <c r="UZE50" s="85"/>
      <c r="UZF50" s="85"/>
      <c r="UZG50" s="85"/>
      <c r="UZH50" s="85"/>
      <c r="UZI50" s="85"/>
      <c r="UZJ50" s="85"/>
      <c r="UZK50" s="85"/>
      <c r="UZL50" s="85"/>
      <c r="UZM50" s="85"/>
      <c r="UZN50" s="85"/>
      <c r="UZO50" s="85"/>
      <c r="UZP50" s="85"/>
      <c r="UZQ50" s="85"/>
      <c r="UZR50" s="85"/>
      <c r="UZS50" s="85"/>
      <c r="UZT50" s="85"/>
      <c r="UZU50" s="85"/>
      <c r="UZV50" s="85"/>
      <c r="UZW50" s="85"/>
      <c r="UZX50" s="85"/>
      <c r="UZY50" s="85"/>
      <c r="UZZ50" s="85"/>
      <c r="VAA50" s="85"/>
      <c r="VAB50" s="85"/>
      <c r="VAC50" s="85"/>
      <c r="VAD50" s="85"/>
      <c r="VAE50" s="85"/>
      <c r="VAF50" s="85"/>
      <c r="VAG50" s="85"/>
      <c r="VAH50" s="85"/>
      <c r="VAI50" s="85"/>
      <c r="VAJ50" s="85"/>
      <c r="VAK50" s="85"/>
      <c r="VAL50" s="85"/>
      <c r="VAM50" s="85"/>
      <c r="VAN50" s="85"/>
      <c r="VAO50" s="85"/>
      <c r="VAP50" s="85"/>
      <c r="VAQ50" s="85"/>
      <c r="VAR50" s="85"/>
      <c r="VAS50" s="85"/>
      <c r="VAT50" s="85"/>
      <c r="VAU50" s="85"/>
      <c r="VAV50" s="85"/>
      <c r="VAW50" s="85"/>
      <c r="VAX50" s="85"/>
      <c r="VAY50" s="85"/>
      <c r="VAZ50" s="85"/>
      <c r="VBA50" s="85"/>
      <c r="VBB50" s="85"/>
      <c r="VBC50" s="85"/>
      <c r="VBD50" s="85"/>
      <c r="VBE50" s="85"/>
      <c r="VBF50" s="85"/>
      <c r="VBG50" s="85"/>
      <c r="VBH50" s="85"/>
      <c r="VBI50" s="85"/>
      <c r="VBJ50" s="85"/>
      <c r="VBK50" s="85"/>
      <c r="VBL50" s="85"/>
      <c r="VBM50" s="85"/>
      <c r="VBN50" s="85"/>
      <c r="VBO50" s="85"/>
      <c r="VBP50" s="85"/>
      <c r="VBQ50" s="85"/>
      <c r="VBR50" s="85"/>
      <c r="VBS50" s="85"/>
      <c r="VBT50" s="85"/>
      <c r="VBU50" s="85"/>
      <c r="VBV50" s="85"/>
      <c r="VBW50" s="85"/>
      <c r="VBX50" s="85"/>
      <c r="VBY50" s="85"/>
      <c r="VBZ50" s="85"/>
      <c r="VCA50" s="85"/>
      <c r="VCB50" s="85"/>
      <c r="VCC50" s="85"/>
      <c r="VCD50" s="85"/>
      <c r="VCE50" s="85"/>
      <c r="VCF50" s="85"/>
      <c r="VCG50" s="85"/>
      <c r="VCH50" s="85"/>
      <c r="VCI50" s="85"/>
      <c r="VCJ50" s="85"/>
      <c r="VCK50" s="85"/>
      <c r="VCL50" s="85"/>
      <c r="VCM50" s="85"/>
      <c r="VCN50" s="85"/>
      <c r="VCO50" s="85"/>
      <c r="VCP50" s="85"/>
      <c r="VCQ50" s="85"/>
      <c r="VCR50" s="85"/>
      <c r="VCS50" s="85"/>
      <c r="VCT50" s="85"/>
      <c r="VCU50" s="85"/>
      <c r="VCV50" s="85"/>
      <c r="VCW50" s="85"/>
      <c r="VCX50" s="85"/>
      <c r="VCY50" s="85"/>
      <c r="VCZ50" s="85"/>
      <c r="VDA50" s="85"/>
      <c r="VDB50" s="85"/>
      <c r="VDC50" s="85"/>
      <c r="VDD50" s="85"/>
      <c r="VDE50" s="85"/>
      <c r="VDF50" s="85"/>
      <c r="VDG50" s="85"/>
      <c r="VDH50" s="85"/>
      <c r="VDI50" s="85"/>
      <c r="VDJ50" s="85"/>
      <c r="VDK50" s="85"/>
      <c r="VDL50" s="85"/>
      <c r="VDM50" s="85"/>
      <c r="VDN50" s="85"/>
      <c r="VDO50" s="85"/>
      <c r="VDP50" s="85"/>
      <c r="VDQ50" s="85"/>
      <c r="VDR50" s="85"/>
      <c r="VDS50" s="85"/>
      <c r="VDT50" s="85"/>
      <c r="VDU50" s="85"/>
      <c r="VDV50" s="85"/>
      <c r="VDW50" s="85"/>
      <c r="VDX50" s="85"/>
      <c r="VDY50" s="85"/>
      <c r="VDZ50" s="85"/>
      <c r="VEA50" s="85"/>
      <c r="VEB50" s="85"/>
      <c r="VEC50" s="85"/>
      <c r="VED50" s="85"/>
      <c r="VEE50" s="85"/>
      <c r="VEF50" s="85"/>
      <c r="VEG50" s="85"/>
      <c r="VEH50" s="85"/>
      <c r="VEI50" s="85"/>
      <c r="VEJ50" s="85"/>
      <c r="VEK50" s="85"/>
      <c r="VEL50" s="85"/>
      <c r="VEM50" s="85"/>
      <c r="VEN50" s="85"/>
      <c r="VEO50" s="85"/>
      <c r="VEP50" s="85"/>
      <c r="VEQ50" s="85"/>
      <c r="VER50" s="85"/>
      <c r="VES50" s="85"/>
      <c r="VET50" s="85"/>
      <c r="VEU50" s="85"/>
      <c r="VEV50" s="85"/>
      <c r="VEW50" s="85"/>
      <c r="VEX50" s="85"/>
      <c r="VEY50" s="85"/>
      <c r="VEZ50" s="85"/>
      <c r="VFA50" s="85"/>
      <c r="VFB50" s="85"/>
      <c r="VFC50" s="85"/>
      <c r="VFD50" s="85"/>
      <c r="VFE50" s="85"/>
      <c r="VFF50" s="85"/>
      <c r="VFG50" s="85"/>
      <c r="VFH50" s="85"/>
      <c r="VFI50" s="85"/>
      <c r="VFJ50" s="85"/>
      <c r="VFK50" s="85"/>
      <c r="VFL50" s="85"/>
      <c r="VFM50" s="85"/>
      <c r="VFN50" s="85"/>
      <c r="VFO50" s="85"/>
      <c r="VFP50" s="85"/>
      <c r="VFQ50" s="85"/>
      <c r="VFR50" s="85"/>
      <c r="VFS50" s="85"/>
      <c r="VFT50" s="85"/>
      <c r="VFU50" s="85"/>
      <c r="VFV50" s="85"/>
      <c r="VFW50" s="85"/>
      <c r="VFX50" s="85"/>
      <c r="VFY50" s="85"/>
      <c r="VFZ50" s="85"/>
      <c r="VGA50" s="85"/>
      <c r="VGB50" s="85"/>
      <c r="VGC50" s="85"/>
      <c r="VGD50" s="85"/>
      <c r="VGE50" s="85"/>
      <c r="VGF50" s="85"/>
      <c r="VGG50" s="85"/>
      <c r="VGH50" s="85"/>
      <c r="VGI50" s="85"/>
      <c r="VGJ50" s="85"/>
      <c r="VGK50" s="85"/>
      <c r="VGL50" s="85"/>
      <c r="VGM50" s="85"/>
      <c r="VGN50" s="85"/>
      <c r="VGO50" s="85"/>
      <c r="VGP50" s="85"/>
      <c r="VGQ50" s="85"/>
      <c r="VGR50" s="85"/>
      <c r="VGS50" s="85"/>
      <c r="VGT50" s="85"/>
      <c r="VGU50" s="85"/>
      <c r="VGV50" s="85"/>
      <c r="VGW50" s="85"/>
      <c r="VGX50" s="85"/>
      <c r="VGY50" s="85"/>
      <c r="VGZ50" s="85"/>
      <c r="VHA50" s="85"/>
      <c r="VHB50" s="85"/>
      <c r="VHC50" s="85"/>
      <c r="VHD50" s="85"/>
      <c r="VHE50" s="85"/>
      <c r="VHF50" s="85"/>
      <c r="VHG50" s="85"/>
      <c r="VHH50" s="85"/>
      <c r="VHI50" s="85"/>
      <c r="VHJ50" s="85"/>
      <c r="VHK50" s="85"/>
      <c r="VHL50" s="85"/>
      <c r="VHM50" s="85"/>
      <c r="VHN50" s="85"/>
      <c r="VHO50" s="85"/>
      <c r="VHP50" s="85"/>
      <c r="VHQ50" s="85"/>
      <c r="VHR50" s="85"/>
      <c r="VHS50" s="85"/>
      <c r="VHT50" s="85"/>
      <c r="VHU50" s="85"/>
      <c r="VHV50" s="85"/>
      <c r="VHW50" s="85"/>
      <c r="VHX50" s="85"/>
      <c r="VHY50" s="85"/>
      <c r="VHZ50" s="85"/>
      <c r="VIA50" s="85"/>
      <c r="VIB50" s="85"/>
      <c r="VIC50" s="85"/>
      <c r="VID50" s="85"/>
      <c r="VIE50" s="85"/>
      <c r="VIF50" s="85"/>
      <c r="VIG50" s="85"/>
      <c r="VIH50" s="85"/>
      <c r="VII50" s="85"/>
      <c r="VIJ50" s="85"/>
      <c r="VIK50" s="85"/>
      <c r="VIL50" s="85"/>
      <c r="VIM50" s="85"/>
      <c r="VIN50" s="85"/>
      <c r="VIO50" s="85"/>
      <c r="VIP50" s="85"/>
      <c r="VIQ50" s="85"/>
      <c r="VIR50" s="85"/>
      <c r="VIS50" s="85"/>
      <c r="VIT50" s="85"/>
      <c r="VIU50" s="85"/>
      <c r="VIV50" s="85"/>
      <c r="VIW50" s="85"/>
      <c r="VIX50" s="85"/>
      <c r="VIY50" s="85"/>
      <c r="VIZ50" s="85"/>
      <c r="VJA50" s="85"/>
      <c r="VJB50" s="85"/>
      <c r="VJC50" s="85"/>
      <c r="VJD50" s="85"/>
      <c r="VJE50" s="85"/>
      <c r="VJF50" s="85"/>
      <c r="VJG50" s="85"/>
      <c r="VJH50" s="85"/>
      <c r="VJI50" s="85"/>
      <c r="VJJ50" s="85"/>
      <c r="VJK50" s="85"/>
      <c r="VJL50" s="85"/>
      <c r="VJM50" s="85"/>
      <c r="VJN50" s="85"/>
      <c r="VJO50" s="85"/>
      <c r="VJP50" s="85"/>
      <c r="VJQ50" s="85"/>
      <c r="VJR50" s="85"/>
      <c r="VJS50" s="85"/>
      <c r="VJT50" s="85"/>
      <c r="VJU50" s="85"/>
      <c r="VJV50" s="85"/>
      <c r="VJW50" s="85"/>
      <c r="VJX50" s="85"/>
      <c r="VJY50" s="85"/>
      <c r="VJZ50" s="85"/>
      <c r="VKA50" s="85"/>
      <c r="VKB50" s="85"/>
      <c r="VKC50" s="85"/>
      <c r="VKD50" s="85"/>
      <c r="VKE50" s="85"/>
      <c r="VKF50" s="85"/>
      <c r="VKG50" s="85"/>
      <c r="VKH50" s="85"/>
      <c r="VKI50" s="85"/>
      <c r="VKJ50" s="85"/>
      <c r="VKK50" s="85"/>
      <c r="VKL50" s="85"/>
      <c r="VKM50" s="85"/>
      <c r="VKN50" s="85"/>
      <c r="VKO50" s="85"/>
      <c r="VKP50" s="85"/>
      <c r="VKQ50" s="85"/>
      <c r="VKR50" s="85"/>
      <c r="VKS50" s="85"/>
      <c r="VKT50" s="85"/>
      <c r="VKU50" s="85"/>
      <c r="VKV50" s="85"/>
      <c r="VKW50" s="85"/>
      <c r="VKX50" s="85"/>
      <c r="VKY50" s="85"/>
      <c r="VKZ50" s="85"/>
      <c r="VLA50" s="85"/>
      <c r="VLB50" s="85"/>
      <c r="VLC50" s="85"/>
      <c r="VLD50" s="85"/>
      <c r="VLE50" s="85"/>
      <c r="VLF50" s="85"/>
      <c r="VLG50" s="85"/>
      <c r="VLH50" s="85"/>
      <c r="VLI50" s="85"/>
      <c r="VLJ50" s="85"/>
      <c r="VLK50" s="85"/>
      <c r="VLL50" s="85"/>
      <c r="VLM50" s="85"/>
      <c r="VLN50" s="85"/>
      <c r="VLO50" s="85"/>
      <c r="VLP50" s="85"/>
      <c r="VLQ50" s="85"/>
      <c r="VLR50" s="85"/>
      <c r="VLS50" s="85"/>
      <c r="VLT50" s="85"/>
      <c r="VLU50" s="85"/>
      <c r="VLV50" s="85"/>
      <c r="VLW50" s="85"/>
      <c r="VLX50" s="85"/>
      <c r="VLY50" s="85"/>
      <c r="VLZ50" s="85"/>
      <c r="VMA50" s="85"/>
      <c r="VMB50" s="85"/>
      <c r="VMC50" s="85"/>
      <c r="VMD50" s="85"/>
      <c r="VME50" s="85"/>
      <c r="VMF50" s="85"/>
      <c r="VMG50" s="85"/>
      <c r="VMH50" s="85"/>
      <c r="VMI50" s="85"/>
      <c r="VMJ50" s="85"/>
      <c r="VMK50" s="85"/>
      <c r="VML50" s="85"/>
      <c r="VMM50" s="85"/>
      <c r="VMN50" s="85"/>
      <c r="VMO50" s="85"/>
      <c r="VMP50" s="85"/>
      <c r="VMQ50" s="85"/>
      <c r="VMR50" s="85"/>
      <c r="VMS50" s="85"/>
      <c r="VMT50" s="85"/>
      <c r="VMU50" s="85"/>
      <c r="VMV50" s="85"/>
      <c r="VMW50" s="85"/>
      <c r="VMX50" s="85"/>
      <c r="VMY50" s="85"/>
      <c r="VMZ50" s="85"/>
      <c r="VNA50" s="85"/>
      <c r="VNB50" s="85"/>
      <c r="VNC50" s="85"/>
      <c r="VND50" s="85"/>
      <c r="VNE50" s="85"/>
      <c r="VNF50" s="85"/>
      <c r="VNG50" s="85"/>
      <c r="VNH50" s="85"/>
      <c r="VNI50" s="85"/>
      <c r="VNJ50" s="85"/>
      <c r="VNK50" s="85"/>
      <c r="VNL50" s="85"/>
      <c r="VNM50" s="85"/>
      <c r="VNN50" s="85"/>
      <c r="VNO50" s="85"/>
      <c r="VNP50" s="85"/>
      <c r="VNQ50" s="85"/>
      <c r="VNR50" s="85"/>
      <c r="VNS50" s="85"/>
      <c r="VNT50" s="85"/>
      <c r="VNU50" s="85"/>
      <c r="VNV50" s="85"/>
      <c r="VNW50" s="85"/>
      <c r="VNX50" s="85"/>
      <c r="VNY50" s="85"/>
      <c r="VNZ50" s="85"/>
      <c r="VOA50" s="85"/>
      <c r="VOB50" s="85"/>
      <c r="VOC50" s="85"/>
      <c r="VOD50" s="85"/>
      <c r="VOE50" s="85"/>
      <c r="VOF50" s="85"/>
      <c r="VOG50" s="85"/>
      <c r="VOH50" s="85"/>
      <c r="VOI50" s="85"/>
      <c r="VOJ50" s="85"/>
      <c r="VOK50" s="85"/>
      <c r="VOL50" s="85"/>
      <c r="VOM50" s="85"/>
      <c r="VON50" s="85"/>
      <c r="VOO50" s="85"/>
      <c r="VOP50" s="85"/>
      <c r="VOQ50" s="85"/>
      <c r="VOR50" s="85"/>
      <c r="VOS50" s="85"/>
      <c r="VOT50" s="85"/>
      <c r="VOU50" s="85"/>
      <c r="VOV50" s="85"/>
      <c r="VOW50" s="85"/>
      <c r="VOX50" s="85"/>
      <c r="VOY50" s="85"/>
      <c r="VOZ50" s="85"/>
      <c r="VPA50" s="85"/>
      <c r="VPB50" s="85"/>
      <c r="VPC50" s="85"/>
      <c r="VPD50" s="85"/>
      <c r="VPE50" s="85"/>
      <c r="VPF50" s="85"/>
      <c r="VPG50" s="85"/>
      <c r="VPH50" s="85"/>
      <c r="VPI50" s="85"/>
      <c r="VPJ50" s="85"/>
      <c r="VPK50" s="85"/>
      <c r="VPL50" s="85"/>
      <c r="VPM50" s="85"/>
      <c r="VPN50" s="85"/>
      <c r="VPO50" s="85"/>
      <c r="VPP50" s="85"/>
      <c r="VPQ50" s="85"/>
      <c r="VPR50" s="85"/>
      <c r="VPS50" s="85"/>
      <c r="VPT50" s="85"/>
      <c r="VPU50" s="85"/>
      <c r="VPV50" s="85"/>
      <c r="VPW50" s="85"/>
      <c r="VPX50" s="85"/>
      <c r="VPY50" s="85"/>
      <c r="VPZ50" s="85"/>
      <c r="VQA50" s="85"/>
      <c r="VQB50" s="85"/>
      <c r="VQC50" s="85"/>
      <c r="VQD50" s="85"/>
      <c r="VQE50" s="85"/>
      <c r="VQF50" s="85"/>
      <c r="VQG50" s="85"/>
      <c r="VQH50" s="85"/>
      <c r="VQI50" s="85"/>
      <c r="VQJ50" s="85"/>
      <c r="VQK50" s="85"/>
      <c r="VQL50" s="85"/>
      <c r="VQM50" s="85"/>
      <c r="VQN50" s="85"/>
      <c r="VQO50" s="85"/>
      <c r="VQP50" s="85"/>
      <c r="VQQ50" s="85"/>
      <c r="VQR50" s="85"/>
      <c r="VQS50" s="85"/>
      <c r="VQT50" s="85"/>
      <c r="VQU50" s="85"/>
      <c r="VQV50" s="85"/>
      <c r="VQW50" s="85"/>
      <c r="VQX50" s="85"/>
      <c r="VQY50" s="85"/>
      <c r="VQZ50" s="85"/>
      <c r="VRA50" s="85"/>
      <c r="VRB50" s="85"/>
      <c r="VRC50" s="85"/>
      <c r="VRD50" s="85"/>
      <c r="VRE50" s="85"/>
      <c r="VRF50" s="85"/>
      <c r="VRG50" s="85"/>
      <c r="VRH50" s="85"/>
      <c r="VRI50" s="85"/>
      <c r="VRJ50" s="85"/>
      <c r="VRK50" s="85"/>
      <c r="VRL50" s="85"/>
      <c r="VRM50" s="85"/>
      <c r="VRN50" s="85"/>
      <c r="VRO50" s="85"/>
      <c r="VRP50" s="85"/>
      <c r="VRQ50" s="85"/>
      <c r="VRR50" s="85"/>
      <c r="VRS50" s="85"/>
      <c r="VRT50" s="85"/>
      <c r="VRU50" s="85"/>
      <c r="VRV50" s="85"/>
      <c r="VRW50" s="85"/>
      <c r="VRX50" s="85"/>
      <c r="VRY50" s="85"/>
      <c r="VRZ50" s="85"/>
      <c r="VSA50" s="85"/>
      <c r="VSB50" s="85"/>
      <c r="VSC50" s="85"/>
      <c r="VSD50" s="85"/>
      <c r="VSE50" s="85"/>
      <c r="VSF50" s="85"/>
      <c r="VSG50" s="85"/>
      <c r="VSH50" s="85"/>
      <c r="VSI50" s="85"/>
      <c r="VSJ50" s="85"/>
      <c r="VSK50" s="85"/>
      <c r="VSL50" s="85"/>
      <c r="VSM50" s="85"/>
      <c r="VSN50" s="85"/>
      <c r="VSO50" s="85"/>
      <c r="VSP50" s="85"/>
      <c r="VSQ50" s="85"/>
      <c r="VSR50" s="85"/>
      <c r="VSS50" s="85"/>
      <c r="VST50" s="85"/>
      <c r="VSU50" s="85"/>
      <c r="VSV50" s="85"/>
      <c r="VSW50" s="85"/>
      <c r="VSX50" s="85"/>
      <c r="VSY50" s="85"/>
      <c r="VSZ50" s="85"/>
      <c r="VTA50" s="85"/>
      <c r="VTB50" s="85"/>
      <c r="VTC50" s="85"/>
      <c r="VTD50" s="85"/>
      <c r="VTE50" s="85"/>
      <c r="VTF50" s="85"/>
      <c r="VTG50" s="85"/>
      <c r="VTH50" s="85"/>
      <c r="VTI50" s="85"/>
      <c r="VTJ50" s="85"/>
      <c r="VTK50" s="85"/>
      <c r="VTL50" s="85"/>
      <c r="VTM50" s="85"/>
      <c r="VTN50" s="85"/>
      <c r="VTO50" s="85"/>
      <c r="VTP50" s="85"/>
      <c r="VTQ50" s="85"/>
      <c r="VTR50" s="85"/>
      <c r="VTS50" s="85"/>
      <c r="VTT50" s="85"/>
      <c r="VTU50" s="85"/>
      <c r="VTV50" s="85"/>
      <c r="VTW50" s="85"/>
      <c r="VTX50" s="85"/>
      <c r="VTY50" s="85"/>
      <c r="VTZ50" s="85"/>
      <c r="VUA50" s="85"/>
      <c r="VUB50" s="85"/>
      <c r="VUC50" s="85"/>
      <c r="VUD50" s="85"/>
      <c r="VUE50" s="85"/>
      <c r="VUF50" s="85"/>
      <c r="VUG50" s="85"/>
      <c r="VUH50" s="85"/>
      <c r="VUI50" s="85"/>
      <c r="VUJ50" s="85"/>
      <c r="VUK50" s="85"/>
      <c r="VUL50" s="85"/>
      <c r="VUM50" s="85"/>
      <c r="VUN50" s="85"/>
      <c r="VUO50" s="85"/>
      <c r="VUP50" s="85"/>
      <c r="VUQ50" s="85"/>
      <c r="VUR50" s="85"/>
      <c r="VUS50" s="85"/>
      <c r="VUT50" s="85"/>
      <c r="VUU50" s="85"/>
      <c r="VUV50" s="85"/>
      <c r="VUW50" s="85"/>
      <c r="VUX50" s="85"/>
      <c r="VUY50" s="85"/>
      <c r="VUZ50" s="85"/>
      <c r="VVA50" s="85"/>
      <c r="VVB50" s="85"/>
      <c r="VVC50" s="85"/>
      <c r="VVD50" s="85"/>
      <c r="VVE50" s="85"/>
      <c r="VVF50" s="85"/>
      <c r="VVG50" s="85"/>
      <c r="VVH50" s="85"/>
      <c r="VVI50" s="85"/>
      <c r="VVJ50" s="85"/>
      <c r="VVK50" s="85"/>
      <c r="VVL50" s="85"/>
      <c r="VVM50" s="85"/>
      <c r="VVN50" s="85"/>
      <c r="VVO50" s="85"/>
      <c r="VVP50" s="85"/>
      <c r="VVQ50" s="85"/>
      <c r="VVR50" s="85"/>
      <c r="VVS50" s="85"/>
      <c r="VVT50" s="85"/>
      <c r="VVU50" s="85"/>
      <c r="VVV50" s="85"/>
      <c r="VVW50" s="85"/>
      <c r="VVX50" s="85"/>
      <c r="VVY50" s="85"/>
      <c r="VVZ50" s="85"/>
      <c r="VWA50" s="85"/>
      <c r="VWB50" s="85"/>
      <c r="VWC50" s="85"/>
      <c r="VWD50" s="85"/>
      <c r="VWE50" s="85"/>
      <c r="VWF50" s="85"/>
      <c r="VWG50" s="85"/>
      <c r="VWH50" s="85"/>
      <c r="VWI50" s="85"/>
      <c r="VWJ50" s="85"/>
      <c r="VWK50" s="85"/>
      <c r="VWL50" s="85"/>
      <c r="VWM50" s="85"/>
      <c r="VWN50" s="85"/>
      <c r="VWO50" s="85"/>
      <c r="VWP50" s="85"/>
      <c r="VWQ50" s="85"/>
      <c r="VWR50" s="85"/>
      <c r="VWS50" s="85"/>
      <c r="VWT50" s="85"/>
      <c r="VWU50" s="85"/>
      <c r="VWV50" s="85"/>
      <c r="VWW50" s="85"/>
      <c r="VWX50" s="85"/>
      <c r="VWY50" s="85"/>
      <c r="VWZ50" s="85"/>
      <c r="VXA50" s="85"/>
      <c r="VXB50" s="85"/>
      <c r="VXC50" s="85"/>
      <c r="VXD50" s="85"/>
      <c r="VXE50" s="85"/>
      <c r="VXF50" s="85"/>
      <c r="VXG50" s="85"/>
      <c r="VXH50" s="85"/>
      <c r="VXI50" s="85"/>
      <c r="VXJ50" s="85"/>
      <c r="VXK50" s="85"/>
      <c r="VXL50" s="85"/>
      <c r="VXM50" s="85"/>
      <c r="VXN50" s="85"/>
      <c r="VXO50" s="85"/>
      <c r="VXP50" s="85"/>
      <c r="VXQ50" s="85"/>
      <c r="VXR50" s="85"/>
      <c r="VXS50" s="85"/>
      <c r="VXT50" s="85"/>
      <c r="VXU50" s="85"/>
      <c r="VXV50" s="85"/>
      <c r="VXW50" s="85"/>
      <c r="VXX50" s="85"/>
      <c r="VXY50" s="85"/>
      <c r="VXZ50" s="85"/>
      <c r="VYA50" s="85"/>
      <c r="VYB50" s="85"/>
      <c r="VYC50" s="85"/>
      <c r="VYD50" s="85"/>
      <c r="VYE50" s="85"/>
      <c r="VYF50" s="85"/>
      <c r="VYG50" s="85"/>
      <c r="VYH50" s="85"/>
      <c r="VYI50" s="85"/>
      <c r="VYJ50" s="85"/>
      <c r="VYK50" s="85"/>
      <c r="VYL50" s="85"/>
      <c r="VYM50" s="85"/>
      <c r="VYN50" s="85"/>
      <c r="VYO50" s="85"/>
      <c r="VYP50" s="85"/>
      <c r="VYQ50" s="85"/>
      <c r="VYR50" s="85"/>
      <c r="VYS50" s="85"/>
      <c r="VYT50" s="85"/>
      <c r="VYU50" s="85"/>
      <c r="VYV50" s="85"/>
      <c r="VYW50" s="85"/>
      <c r="VYX50" s="85"/>
      <c r="VYY50" s="85"/>
      <c r="VYZ50" s="85"/>
      <c r="VZA50" s="85"/>
      <c r="VZB50" s="85"/>
      <c r="VZC50" s="85"/>
      <c r="VZD50" s="85"/>
      <c r="VZE50" s="85"/>
      <c r="VZF50" s="85"/>
      <c r="VZG50" s="85"/>
      <c r="VZH50" s="85"/>
      <c r="VZI50" s="85"/>
      <c r="VZJ50" s="85"/>
      <c r="VZK50" s="85"/>
      <c r="VZL50" s="85"/>
      <c r="VZM50" s="85"/>
      <c r="VZN50" s="85"/>
      <c r="VZO50" s="85"/>
      <c r="VZP50" s="85"/>
      <c r="VZQ50" s="85"/>
      <c r="VZR50" s="85"/>
      <c r="VZS50" s="85"/>
      <c r="VZT50" s="85"/>
      <c r="VZU50" s="85"/>
      <c r="VZV50" s="85"/>
      <c r="VZW50" s="85"/>
      <c r="VZX50" s="85"/>
      <c r="VZY50" s="85"/>
      <c r="VZZ50" s="85"/>
      <c r="WAA50" s="85"/>
      <c r="WAB50" s="85"/>
      <c r="WAC50" s="85"/>
      <c r="WAD50" s="85"/>
      <c r="WAE50" s="85"/>
      <c r="WAF50" s="85"/>
      <c r="WAG50" s="85"/>
      <c r="WAH50" s="85"/>
      <c r="WAI50" s="85"/>
      <c r="WAJ50" s="85"/>
      <c r="WAK50" s="85"/>
      <c r="WAL50" s="85"/>
      <c r="WAM50" s="85"/>
      <c r="WAN50" s="85"/>
      <c r="WAO50" s="85"/>
      <c r="WAP50" s="85"/>
      <c r="WAQ50" s="85"/>
      <c r="WAR50" s="85"/>
      <c r="WAS50" s="85"/>
      <c r="WAT50" s="85"/>
      <c r="WAU50" s="85"/>
      <c r="WAV50" s="85"/>
      <c r="WAW50" s="85"/>
      <c r="WAX50" s="85"/>
      <c r="WAY50" s="85"/>
      <c r="WAZ50" s="85"/>
      <c r="WBA50" s="85"/>
      <c r="WBB50" s="85"/>
      <c r="WBC50" s="85"/>
      <c r="WBD50" s="85"/>
      <c r="WBE50" s="85"/>
      <c r="WBF50" s="85"/>
      <c r="WBG50" s="85"/>
      <c r="WBH50" s="85"/>
      <c r="WBI50" s="85"/>
      <c r="WBJ50" s="85"/>
      <c r="WBK50" s="85"/>
      <c r="WBL50" s="85"/>
      <c r="WBM50" s="85"/>
      <c r="WBN50" s="85"/>
      <c r="WBO50" s="85"/>
      <c r="WBP50" s="85"/>
      <c r="WBQ50" s="85"/>
      <c r="WBR50" s="85"/>
      <c r="WBS50" s="85"/>
      <c r="WBT50" s="85"/>
      <c r="WBU50" s="85"/>
      <c r="WBV50" s="85"/>
      <c r="WBW50" s="85"/>
      <c r="WBX50" s="85"/>
      <c r="WBY50" s="85"/>
      <c r="WBZ50" s="85"/>
      <c r="WCA50" s="85"/>
      <c r="WCB50" s="85"/>
      <c r="WCC50" s="85"/>
      <c r="WCD50" s="85"/>
      <c r="WCE50" s="85"/>
      <c r="WCF50" s="85"/>
      <c r="WCG50" s="85"/>
      <c r="WCH50" s="85"/>
      <c r="WCI50" s="85"/>
      <c r="WCJ50" s="85"/>
      <c r="WCK50" s="85"/>
      <c r="WCL50" s="85"/>
      <c r="WCM50" s="85"/>
      <c r="WCN50" s="85"/>
      <c r="WCO50" s="85"/>
      <c r="WCP50" s="85"/>
      <c r="WCQ50" s="85"/>
      <c r="WCR50" s="85"/>
      <c r="WCS50" s="85"/>
      <c r="WCT50" s="85"/>
      <c r="WCU50" s="85"/>
      <c r="WCV50" s="85"/>
      <c r="WCW50" s="85"/>
      <c r="WCX50" s="85"/>
      <c r="WCY50" s="85"/>
      <c r="WCZ50" s="85"/>
      <c r="WDA50" s="85"/>
      <c r="WDB50" s="85"/>
      <c r="WDC50" s="85"/>
      <c r="WDD50" s="85"/>
      <c r="WDE50" s="85"/>
      <c r="WDF50" s="85"/>
      <c r="WDG50" s="85"/>
      <c r="WDH50" s="85"/>
      <c r="WDI50" s="85"/>
      <c r="WDJ50" s="85"/>
      <c r="WDK50" s="85"/>
      <c r="WDL50" s="85"/>
      <c r="WDM50" s="85"/>
      <c r="WDN50" s="85"/>
      <c r="WDO50" s="85"/>
      <c r="WDP50" s="85"/>
      <c r="WDQ50" s="85"/>
      <c r="WDR50" s="85"/>
      <c r="WDS50" s="85"/>
      <c r="WDT50" s="85"/>
      <c r="WDU50" s="85"/>
      <c r="WDV50" s="85"/>
      <c r="WDW50" s="85"/>
      <c r="WDX50" s="85"/>
      <c r="WDY50" s="85"/>
      <c r="WDZ50" s="85"/>
      <c r="WEA50" s="85"/>
      <c r="WEB50" s="85"/>
      <c r="WEC50" s="85"/>
      <c r="WED50" s="85"/>
      <c r="WEE50" s="85"/>
      <c r="WEF50" s="85"/>
      <c r="WEG50" s="85"/>
      <c r="WEH50" s="85"/>
      <c r="WEI50" s="85"/>
      <c r="WEJ50" s="85"/>
      <c r="WEK50" s="85"/>
      <c r="WEL50" s="85"/>
      <c r="WEM50" s="85"/>
      <c r="WEN50" s="85"/>
      <c r="WEO50" s="85"/>
      <c r="WEP50" s="85"/>
      <c r="WEQ50" s="85"/>
      <c r="WER50" s="85"/>
      <c r="WES50" s="85"/>
      <c r="WET50" s="85"/>
      <c r="WEU50" s="85"/>
      <c r="WEV50" s="85"/>
      <c r="WEW50" s="85"/>
      <c r="WEX50" s="85"/>
      <c r="WEY50" s="85"/>
      <c r="WEZ50" s="85"/>
      <c r="WFA50" s="85"/>
      <c r="WFB50" s="85"/>
      <c r="WFC50" s="85"/>
      <c r="WFD50" s="85"/>
      <c r="WFE50" s="85"/>
      <c r="WFF50" s="85"/>
      <c r="WFG50" s="85"/>
      <c r="WFH50" s="85"/>
      <c r="WFI50" s="85"/>
      <c r="WFJ50" s="85"/>
      <c r="WFK50" s="85"/>
      <c r="WFL50" s="85"/>
      <c r="WFM50" s="85"/>
      <c r="WFN50" s="85"/>
      <c r="WFO50" s="85"/>
      <c r="WFP50" s="85"/>
      <c r="WFQ50" s="85"/>
      <c r="WFR50" s="85"/>
      <c r="WFS50" s="85"/>
      <c r="WFT50" s="85"/>
      <c r="WFU50" s="85"/>
      <c r="WFV50" s="85"/>
      <c r="WFW50" s="85"/>
      <c r="WFX50" s="85"/>
      <c r="WFY50" s="85"/>
      <c r="WFZ50" s="85"/>
      <c r="WGA50" s="85"/>
      <c r="WGB50" s="85"/>
      <c r="WGC50" s="85"/>
      <c r="WGD50" s="85"/>
      <c r="WGE50" s="85"/>
      <c r="WGF50" s="85"/>
      <c r="WGG50" s="85"/>
      <c r="WGH50" s="85"/>
      <c r="WGI50" s="85"/>
      <c r="WGJ50" s="85"/>
      <c r="WGK50" s="85"/>
      <c r="WGL50" s="85"/>
      <c r="WGM50" s="85"/>
      <c r="WGN50" s="85"/>
      <c r="WGO50" s="85"/>
      <c r="WGP50" s="85"/>
      <c r="WGQ50" s="85"/>
      <c r="WGR50" s="85"/>
      <c r="WGS50" s="85"/>
      <c r="WGT50" s="85"/>
      <c r="WGU50" s="85"/>
      <c r="WGV50" s="85"/>
      <c r="WGW50" s="85"/>
      <c r="WGX50" s="85"/>
      <c r="WGY50" s="85"/>
      <c r="WGZ50" s="85"/>
      <c r="WHA50" s="85"/>
      <c r="WHB50" s="85"/>
      <c r="WHC50" s="85"/>
      <c r="WHD50" s="85"/>
      <c r="WHE50" s="85"/>
      <c r="WHF50" s="85"/>
      <c r="WHG50" s="85"/>
      <c r="WHH50" s="85"/>
      <c r="WHI50" s="85"/>
      <c r="WHJ50" s="85"/>
      <c r="WHK50" s="85"/>
      <c r="WHL50" s="85"/>
      <c r="WHM50" s="85"/>
      <c r="WHN50" s="85"/>
      <c r="WHO50" s="85"/>
      <c r="WHP50" s="85"/>
      <c r="WHQ50" s="85"/>
      <c r="WHR50" s="85"/>
      <c r="WHS50" s="85"/>
      <c r="WHT50" s="85"/>
      <c r="WHU50" s="85"/>
      <c r="WHV50" s="85"/>
      <c r="WHW50" s="85"/>
      <c r="WHX50" s="85"/>
      <c r="WHY50" s="85"/>
      <c r="WHZ50" s="85"/>
      <c r="WIA50" s="85"/>
      <c r="WIB50" s="85"/>
      <c r="WIC50" s="85"/>
      <c r="WID50" s="85"/>
      <c r="WIE50" s="85"/>
      <c r="WIF50" s="85"/>
      <c r="WIG50" s="85"/>
      <c r="WIH50" s="85"/>
      <c r="WII50" s="85"/>
      <c r="WIJ50" s="85"/>
      <c r="WIK50" s="85"/>
      <c r="WIL50" s="85"/>
      <c r="WIM50" s="85"/>
      <c r="WIN50" s="85"/>
      <c r="WIO50" s="85"/>
      <c r="WIP50" s="85"/>
      <c r="WIQ50" s="85"/>
      <c r="WIR50" s="85"/>
      <c r="WIS50" s="85"/>
      <c r="WIT50" s="85"/>
      <c r="WIU50" s="85"/>
      <c r="WIV50" s="85"/>
      <c r="WIW50" s="85"/>
      <c r="WIX50" s="85"/>
      <c r="WIY50" s="85"/>
      <c r="WIZ50" s="85"/>
      <c r="WJA50" s="85"/>
      <c r="WJB50" s="85"/>
      <c r="WJC50" s="85"/>
      <c r="WJD50" s="85"/>
      <c r="WJE50" s="85"/>
      <c r="WJF50" s="85"/>
      <c r="WJG50" s="85"/>
      <c r="WJH50" s="85"/>
      <c r="WJI50" s="85"/>
      <c r="WJJ50" s="85"/>
      <c r="WJK50" s="85"/>
      <c r="WJL50" s="85"/>
      <c r="WJM50" s="85"/>
      <c r="WJN50" s="85"/>
      <c r="WJO50" s="85"/>
      <c r="WJP50" s="85"/>
      <c r="WJQ50" s="85"/>
      <c r="WJR50" s="85"/>
      <c r="WJS50" s="85"/>
      <c r="WJT50" s="85"/>
      <c r="WJU50" s="85"/>
      <c r="WJV50" s="85"/>
      <c r="WJW50" s="85"/>
      <c r="WJX50" s="85"/>
      <c r="WJY50" s="85"/>
      <c r="WJZ50" s="85"/>
      <c r="WKA50" s="85"/>
      <c r="WKB50" s="85"/>
      <c r="WKC50" s="85"/>
      <c r="WKD50" s="85"/>
      <c r="WKE50" s="85"/>
      <c r="WKF50" s="85"/>
      <c r="WKG50" s="85"/>
      <c r="WKH50" s="85"/>
      <c r="WKI50" s="85"/>
      <c r="WKJ50" s="85"/>
      <c r="WKK50" s="85"/>
      <c r="WKL50" s="85"/>
      <c r="WKM50" s="85"/>
      <c r="WKN50" s="85"/>
      <c r="WKO50" s="85"/>
      <c r="WKP50" s="85"/>
      <c r="WKQ50" s="85"/>
      <c r="WKR50" s="85"/>
      <c r="WKS50" s="85"/>
      <c r="WKT50" s="85"/>
      <c r="WKU50" s="85"/>
      <c r="WKV50" s="85"/>
      <c r="WKW50" s="85"/>
      <c r="WKX50" s="85"/>
      <c r="WKY50" s="85"/>
      <c r="WKZ50" s="85"/>
      <c r="WLA50" s="85"/>
      <c r="WLB50" s="85"/>
      <c r="WLC50" s="85"/>
      <c r="WLD50" s="85"/>
      <c r="WLE50" s="85"/>
      <c r="WLF50" s="85"/>
      <c r="WLG50" s="85"/>
      <c r="WLH50" s="85"/>
      <c r="WLI50" s="85"/>
      <c r="WLJ50" s="85"/>
      <c r="WLK50" s="85"/>
      <c r="WLL50" s="85"/>
      <c r="WLM50" s="85"/>
      <c r="WLN50" s="85"/>
      <c r="WLO50" s="85"/>
      <c r="WLP50" s="85"/>
      <c r="WLQ50" s="85"/>
      <c r="WLR50" s="85"/>
      <c r="WLS50" s="85"/>
      <c r="WLT50" s="85"/>
      <c r="WLU50" s="85"/>
      <c r="WLV50" s="85"/>
      <c r="WLW50" s="85"/>
      <c r="WLX50" s="85"/>
      <c r="WLY50" s="85"/>
      <c r="WLZ50" s="85"/>
      <c r="WMA50" s="85"/>
      <c r="WMB50" s="85"/>
      <c r="WMC50" s="85"/>
      <c r="WMD50" s="85"/>
      <c r="WME50" s="85"/>
      <c r="WMF50" s="85"/>
      <c r="WMG50" s="85"/>
      <c r="WMH50" s="85"/>
      <c r="WMI50" s="85"/>
      <c r="WMJ50" s="85"/>
      <c r="WMK50" s="85"/>
      <c r="WML50" s="85"/>
      <c r="WMM50" s="85"/>
      <c r="WMN50" s="85"/>
      <c r="WMO50" s="85"/>
      <c r="WMP50" s="85"/>
      <c r="WMQ50" s="85"/>
      <c r="WMR50" s="85"/>
      <c r="WMS50" s="85"/>
      <c r="WMT50" s="85"/>
      <c r="WMU50" s="85"/>
      <c r="WMV50" s="85"/>
      <c r="WMW50" s="85"/>
      <c r="WMX50" s="85"/>
      <c r="WMY50" s="85"/>
      <c r="WMZ50" s="85"/>
      <c r="WNA50" s="85"/>
      <c r="WNB50" s="85"/>
      <c r="WNC50" s="85"/>
      <c r="WND50" s="85"/>
      <c r="WNE50" s="85"/>
      <c r="WNF50" s="85"/>
      <c r="WNG50" s="85"/>
      <c r="WNH50" s="85"/>
      <c r="WNI50" s="85"/>
      <c r="WNJ50" s="85"/>
      <c r="WNK50" s="85"/>
      <c r="WNL50" s="85"/>
      <c r="WNM50" s="85"/>
      <c r="WNN50" s="85"/>
      <c r="WNO50" s="85"/>
      <c r="WNP50" s="85"/>
      <c r="WNQ50" s="85"/>
      <c r="WNR50" s="85"/>
      <c r="WNS50" s="85"/>
      <c r="WNT50" s="85"/>
      <c r="WNU50" s="85"/>
      <c r="WNV50" s="85"/>
      <c r="WNW50" s="85"/>
      <c r="WNX50" s="85"/>
      <c r="WNY50" s="85"/>
      <c r="WNZ50" s="85"/>
      <c r="WOA50" s="85"/>
      <c r="WOB50" s="85"/>
      <c r="WOC50" s="85"/>
      <c r="WOD50" s="85"/>
      <c r="WOE50" s="85"/>
      <c r="WOF50" s="85"/>
      <c r="WOG50" s="85"/>
      <c r="WOH50" s="85"/>
      <c r="WOI50" s="85"/>
      <c r="WOJ50" s="85"/>
      <c r="WOK50" s="85"/>
      <c r="WOL50" s="85"/>
      <c r="WOM50" s="85"/>
      <c r="WON50" s="85"/>
      <c r="WOO50" s="85"/>
      <c r="WOP50" s="85"/>
      <c r="WOQ50" s="85"/>
      <c r="WOR50" s="85"/>
      <c r="WOS50" s="85"/>
      <c r="WOT50" s="85"/>
      <c r="WOU50" s="85"/>
      <c r="WOV50" s="85"/>
      <c r="WOW50" s="85"/>
      <c r="WOX50" s="85"/>
      <c r="WOY50" s="85"/>
      <c r="WOZ50" s="85"/>
      <c r="WPA50" s="85"/>
      <c r="WPB50" s="85"/>
      <c r="WPC50" s="85"/>
      <c r="WPD50" s="85"/>
      <c r="WPE50" s="85"/>
      <c r="WPF50" s="85"/>
      <c r="WPG50" s="85"/>
      <c r="WPH50" s="85"/>
      <c r="WPI50" s="85"/>
      <c r="WPJ50" s="85"/>
      <c r="WPK50" s="85"/>
      <c r="WPL50" s="85"/>
      <c r="WPM50" s="85"/>
      <c r="WPN50" s="85"/>
      <c r="WPO50" s="85"/>
      <c r="WPP50" s="85"/>
      <c r="WPQ50" s="85"/>
      <c r="WPR50" s="85"/>
      <c r="WPS50" s="85"/>
      <c r="WPT50" s="85"/>
      <c r="WPU50" s="85"/>
      <c r="WPV50" s="85"/>
      <c r="WPW50" s="85"/>
      <c r="WPX50" s="85"/>
      <c r="WPY50" s="85"/>
      <c r="WPZ50" s="85"/>
      <c r="WQA50" s="85"/>
      <c r="WQB50" s="85"/>
      <c r="WQC50" s="85"/>
      <c r="WQD50" s="85"/>
      <c r="WQE50" s="85"/>
      <c r="WQF50" s="85"/>
      <c r="WQG50" s="85"/>
      <c r="WQH50" s="85"/>
      <c r="WQI50" s="85"/>
      <c r="WQJ50" s="85"/>
      <c r="WQK50" s="85"/>
      <c r="WQL50" s="85"/>
      <c r="WQM50" s="85"/>
      <c r="WQN50" s="85"/>
      <c r="WQO50" s="85"/>
      <c r="WQP50" s="85"/>
      <c r="WQQ50" s="85"/>
      <c r="WQR50" s="85"/>
      <c r="WQS50" s="85"/>
      <c r="WQT50" s="85"/>
      <c r="WQU50" s="85"/>
      <c r="WQV50" s="85"/>
      <c r="WQW50" s="85"/>
      <c r="WQX50" s="85"/>
      <c r="WQY50" s="85"/>
      <c r="WQZ50" s="85"/>
      <c r="WRA50" s="85"/>
      <c r="WRB50" s="85"/>
      <c r="WRC50" s="85"/>
      <c r="WRD50" s="85"/>
      <c r="WRE50" s="85"/>
      <c r="WRF50" s="85"/>
      <c r="WRG50" s="85"/>
      <c r="WRH50" s="85"/>
      <c r="WRI50" s="85"/>
      <c r="WRJ50" s="85"/>
      <c r="WRK50" s="85"/>
      <c r="WRL50" s="85"/>
      <c r="WRM50" s="85"/>
      <c r="WRN50" s="85"/>
      <c r="WRO50" s="85"/>
      <c r="WRP50" s="85"/>
      <c r="WRQ50" s="85"/>
      <c r="WRR50" s="85"/>
      <c r="WRS50" s="85"/>
      <c r="WRT50" s="85"/>
      <c r="WRU50" s="85"/>
      <c r="WRV50" s="85"/>
      <c r="WRW50" s="85"/>
      <c r="WRX50" s="85"/>
      <c r="WRY50" s="85"/>
      <c r="WRZ50" s="85"/>
      <c r="WSA50" s="85"/>
      <c r="WSB50" s="85"/>
      <c r="WSC50" s="85"/>
      <c r="WSD50" s="85"/>
      <c r="WSE50" s="85"/>
      <c r="WSF50" s="85"/>
      <c r="WSG50" s="85"/>
      <c r="WSH50" s="85"/>
      <c r="WSI50" s="85"/>
      <c r="WSJ50" s="85"/>
      <c r="WSK50" s="85"/>
      <c r="WSL50" s="85"/>
      <c r="WSM50" s="85"/>
      <c r="WSN50" s="85"/>
      <c r="WSO50" s="85"/>
      <c r="WSP50" s="85"/>
      <c r="WSQ50" s="85"/>
      <c r="WSR50" s="85"/>
      <c r="WSS50" s="85"/>
      <c r="WST50" s="85"/>
      <c r="WSU50" s="85"/>
      <c r="WSV50" s="85"/>
      <c r="WSW50" s="85"/>
      <c r="WSX50" s="85"/>
      <c r="WSY50" s="85"/>
      <c r="WSZ50" s="85"/>
      <c r="WTA50" s="85"/>
      <c r="WTB50" s="85"/>
      <c r="WTC50" s="85"/>
      <c r="WTD50" s="85"/>
      <c r="WTE50" s="85"/>
      <c r="WTF50" s="85"/>
      <c r="WTG50" s="85"/>
      <c r="WTH50" s="85"/>
      <c r="WTI50" s="85"/>
      <c r="WTJ50" s="85"/>
      <c r="WTK50" s="85"/>
      <c r="WTL50" s="85"/>
      <c r="WTM50" s="85"/>
      <c r="WTN50" s="85"/>
      <c r="WTO50" s="85"/>
      <c r="WTP50" s="85"/>
      <c r="WTQ50" s="85"/>
      <c r="WTR50" s="85"/>
      <c r="WTS50" s="85"/>
      <c r="WTT50" s="85"/>
      <c r="WTU50" s="85"/>
      <c r="WTV50" s="85"/>
      <c r="WTW50" s="85"/>
      <c r="WTX50" s="85"/>
      <c r="WTY50" s="85"/>
      <c r="WTZ50" s="85"/>
      <c r="WUA50" s="85"/>
      <c r="WUB50" s="85"/>
      <c r="WUC50" s="85"/>
      <c r="WUD50" s="85"/>
      <c r="WUE50" s="85"/>
      <c r="WUF50" s="85"/>
      <c r="WUG50" s="85"/>
      <c r="WUH50" s="85"/>
      <c r="WUI50" s="85"/>
      <c r="WUJ50" s="85"/>
      <c r="WUK50" s="85"/>
      <c r="WUL50" s="85"/>
      <c r="WUM50" s="85"/>
      <c r="WUN50" s="85"/>
      <c r="WUO50" s="85"/>
      <c r="WUP50" s="85"/>
      <c r="WUQ50" s="85"/>
      <c r="WUR50" s="85"/>
      <c r="WUS50" s="85"/>
      <c r="WUT50" s="85"/>
      <c r="WUU50" s="85"/>
      <c r="WUV50" s="85"/>
      <c r="WUW50" s="85"/>
      <c r="WUX50" s="85"/>
      <c r="WUY50" s="85"/>
      <c r="WUZ50" s="85"/>
      <c r="WVA50" s="85"/>
      <c r="WVB50" s="85"/>
      <c r="WVC50" s="85"/>
      <c r="WVD50" s="85"/>
      <c r="WVE50" s="85"/>
      <c r="WVF50" s="85"/>
      <c r="WVG50" s="85"/>
      <c r="WVH50" s="85"/>
      <c r="WVI50" s="85"/>
      <c r="WVJ50" s="85"/>
      <c r="WVK50" s="85"/>
      <c r="WVL50" s="85"/>
      <c r="WVM50" s="85"/>
      <c r="WVN50" s="85"/>
      <c r="WVO50" s="85"/>
      <c r="WVP50" s="85"/>
      <c r="WVQ50" s="85"/>
      <c r="WVR50" s="85"/>
      <c r="WVS50" s="85"/>
      <c r="WVT50" s="85"/>
      <c r="WVU50" s="85"/>
      <c r="WVV50" s="85"/>
      <c r="WVW50" s="85"/>
      <c r="WVX50" s="85"/>
      <c r="WVY50" s="85"/>
      <c r="WVZ50" s="85"/>
      <c r="WWA50" s="85"/>
      <c r="WWB50" s="85"/>
      <c r="WWC50" s="85"/>
      <c r="WWD50" s="85"/>
      <c r="WWE50" s="85"/>
      <c r="WWF50" s="85"/>
      <c r="WWG50" s="85"/>
      <c r="WWH50" s="85"/>
      <c r="WWI50" s="85"/>
      <c r="WWJ50" s="85"/>
      <c r="WWK50" s="85"/>
      <c r="WWL50" s="85"/>
      <c r="WWM50" s="85"/>
      <c r="WWN50" s="85"/>
      <c r="WWO50" s="85"/>
      <c r="WWP50" s="85"/>
      <c r="WWQ50" s="85"/>
      <c r="WWR50" s="85"/>
      <c r="WWS50" s="85"/>
      <c r="WWT50" s="85"/>
      <c r="WWU50" s="85"/>
      <c r="WWV50" s="85"/>
      <c r="WWW50" s="85"/>
      <c r="WWX50" s="85"/>
      <c r="WWY50" s="85"/>
      <c r="WWZ50" s="85"/>
      <c r="WXA50" s="85"/>
      <c r="WXB50" s="85"/>
      <c r="WXC50" s="85"/>
      <c r="WXD50" s="85"/>
      <c r="WXE50" s="85"/>
      <c r="WXF50" s="85"/>
      <c r="WXG50" s="85"/>
      <c r="WXH50" s="85"/>
      <c r="WXI50" s="85"/>
      <c r="WXJ50" s="85"/>
      <c r="WXK50" s="85"/>
      <c r="WXL50" s="85"/>
      <c r="WXM50" s="85"/>
      <c r="WXN50" s="85"/>
      <c r="WXO50" s="85"/>
      <c r="WXP50" s="85"/>
      <c r="WXQ50" s="85"/>
      <c r="WXR50" s="85"/>
      <c r="WXS50" s="85"/>
      <c r="WXT50" s="85"/>
      <c r="WXU50" s="85"/>
      <c r="WXV50" s="85"/>
      <c r="WXW50" s="85"/>
      <c r="WXX50" s="85"/>
      <c r="WXY50" s="85"/>
      <c r="WXZ50" s="85"/>
      <c r="WYA50" s="85"/>
      <c r="WYB50" s="85"/>
      <c r="WYC50" s="85"/>
      <c r="WYD50" s="85"/>
      <c r="WYE50" s="85"/>
      <c r="WYF50" s="85"/>
      <c r="WYG50" s="85"/>
      <c r="WYH50" s="85"/>
      <c r="WYI50" s="85"/>
      <c r="WYJ50" s="85"/>
      <c r="WYK50" s="85"/>
      <c r="WYL50" s="85"/>
      <c r="WYM50" s="85"/>
      <c r="WYN50" s="85"/>
      <c r="WYO50" s="85"/>
      <c r="WYP50" s="85"/>
      <c r="WYQ50" s="85"/>
      <c r="WYR50" s="85"/>
      <c r="WYS50" s="85"/>
      <c r="WYT50" s="85"/>
      <c r="WYU50" s="85"/>
      <c r="WYV50" s="85"/>
      <c r="WYW50" s="85"/>
      <c r="WYX50" s="85"/>
      <c r="WYY50" s="85"/>
      <c r="WYZ50" s="85"/>
      <c r="WZA50" s="85"/>
      <c r="WZB50" s="85"/>
      <c r="WZC50" s="85"/>
      <c r="WZD50" s="85"/>
      <c r="WZE50" s="85"/>
      <c r="WZF50" s="85"/>
      <c r="WZG50" s="85"/>
      <c r="WZH50" s="85"/>
      <c r="WZI50" s="85"/>
      <c r="WZJ50" s="85"/>
      <c r="WZK50" s="85"/>
      <c r="WZL50" s="85"/>
      <c r="WZM50" s="85"/>
      <c r="WZN50" s="85"/>
      <c r="WZO50" s="85"/>
      <c r="WZP50" s="85"/>
      <c r="WZQ50" s="85"/>
      <c r="WZR50" s="85"/>
      <c r="WZS50" s="85"/>
      <c r="WZT50" s="85"/>
      <c r="WZU50" s="85"/>
      <c r="WZV50" s="85"/>
      <c r="WZW50" s="85"/>
      <c r="WZX50" s="85"/>
      <c r="WZY50" s="85"/>
      <c r="WZZ50" s="85"/>
      <c r="XAA50" s="85"/>
      <c r="XAB50" s="85"/>
      <c r="XAC50" s="85"/>
      <c r="XAD50" s="85"/>
      <c r="XAE50" s="85"/>
      <c r="XAF50" s="85"/>
      <c r="XAG50" s="85"/>
      <c r="XAH50" s="85"/>
      <c r="XAI50" s="85"/>
      <c r="XAJ50" s="85"/>
      <c r="XAK50" s="85"/>
      <c r="XAL50" s="85"/>
      <c r="XAM50" s="85"/>
      <c r="XAN50" s="85"/>
      <c r="XAO50" s="85"/>
      <c r="XAP50" s="85"/>
      <c r="XAQ50" s="85"/>
      <c r="XAR50" s="85"/>
      <c r="XAS50" s="85"/>
      <c r="XAT50" s="85"/>
      <c r="XAU50" s="85"/>
      <c r="XAV50" s="85"/>
      <c r="XAW50" s="85"/>
      <c r="XAX50" s="85"/>
      <c r="XAY50" s="85"/>
      <c r="XAZ50" s="85"/>
      <c r="XBA50" s="85"/>
      <c r="XBB50" s="85"/>
      <c r="XBC50" s="85"/>
      <c r="XBD50" s="85"/>
      <c r="XBE50" s="85"/>
      <c r="XBF50" s="85"/>
      <c r="XBG50" s="85"/>
      <c r="XBH50" s="85"/>
      <c r="XBI50" s="85"/>
      <c r="XBJ50" s="85"/>
      <c r="XBK50" s="85"/>
      <c r="XBL50" s="85"/>
      <c r="XBM50" s="85"/>
      <c r="XBN50" s="85"/>
      <c r="XBO50" s="85"/>
      <c r="XBP50" s="85"/>
      <c r="XBQ50" s="85"/>
      <c r="XBR50" s="85"/>
      <c r="XBS50" s="85"/>
      <c r="XBT50" s="85"/>
      <c r="XBU50" s="85"/>
      <c r="XBV50" s="85"/>
      <c r="XBW50" s="85"/>
      <c r="XBX50" s="85"/>
      <c r="XBY50" s="85"/>
      <c r="XBZ50" s="85"/>
      <c r="XCA50" s="85"/>
      <c r="XCB50" s="85"/>
      <c r="XCC50" s="85"/>
      <c r="XCD50" s="85"/>
      <c r="XCE50" s="85"/>
      <c r="XCF50" s="85"/>
      <c r="XCG50" s="85"/>
      <c r="XCH50" s="85"/>
      <c r="XCI50" s="85"/>
      <c r="XCJ50" s="85"/>
      <c r="XCK50" s="85"/>
      <c r="XCL50" s="85"/>
      <c r="XCM50" s="85"/>
      <c r="XCN50" s="85"/>
      <c r="XCO50" s="85"/>
      <c r="XCP50" s="85"/>
      <c r="XCQ50" s="85"/>
      <c r="XCR50" s="85"/>
      <c r="XCS50" s="85"/>
      <c r="XCT50" s="85"/>
      <c r="XCU50" s="85"/>
      <c r="XCV50" s="85"/>
      <c r="XCW50" s="85"/>
      <c r="XCX50" s="85"/>
      <c r="XCY50" s="85"/>
      <c r="XCZ50" s="85"/>
      <c r="XDA50" s="85"/>
      <c r="XDB50" s="85"/>
      <c r="XDC50" s="85"/>
      <c r="XDD50" s="85"/>
      <c r="XDE50" s="85"/>
      <c r="XDF50" s="85"/>
      <c r="XDG50" s="85"/>
      <c r="XDH50" s="85"/>
      <c r="XDI50" s="85"/>
      <c r="XDJ50" s="85"/>
      <c r="XDK50" s="85"/>
      <c r="XDL50" s="85"/>
      <c r="XDM50" s="85"/>
      <c r="XDN50" s="85"/>
      <c r="XDO50" s="85"/>
      <c r="XDP50" s="85"/>
      <c r="XDQ50" s="85"/>
      <c r="XDR50" s="85"/>
      <c r="XDS50" s="85"/>
      <c r="XDT50" s="85"/>
      <c r="XDU50" s="85"/>
      <c r="XDV50" s="85"/>
      <c r="XDW50" s="85"/>
      <c r="XDX50" s="85"/>
      <c r="XDY50" s="85"/>
      <c r="XDZ50" s="85"/>
      <c r="XEA50" s="85"/>
      <c r="XEB50" s="85"/>
      <c r="XEC50" s="85"/>
      <c r="XED50" s="85"/>
      <c r="XEE50" s="85"/>
      <c r="XEF50" s="85"/>
      <c r="XEG50" s="85"/>
      <c r="XEH50" s="85"/>
      <c r="XEI50" s="85"/>
      <c r="XEJ50" s="85"/>
      <c r="XEK50" s="85"/>
      <c r="XEL50" s="85"/>
      <c r="XEM50" s="85"/>
      <c r="XEN50" s="85"/>
      <c r="XEO50" s="85"/>
      <c r="XEP50" s="85"/>
      <c r="XEQ50" s="85"/>
      <c r="XER50" s="85"/>
      <c r="XES50" s="85"/>
      <c r="XET50" s="85"/>
      <c r="XEU50" s="85"/>
      <c r="XEV50" s="85"/>
      <c r="XEW50" s="85"/>
      <c r="XEX50" s="85"/>
      <c r="XEY50" s="85"/>
      <c r="XEZ50" s="85"/>
      <c r="XFA50" s="85"/>
      <c r="XFB50" s="85"/>
      <c r="XFC50" s="85"/>
      <c r="XFD50" s="86"/>
    </row>
    <row r="51" spans="1:16384" s="66" customFormat="1" ht="28.5" customHeight="1">
      <c r="A51" s="101"/>
      <c r="B51" s="101"/>
      <c r="C51" s="168"/>
      <c r="D51" s="101"/>
      <c r="E51" s="102"/>
      <c r="F51" s="102"/>
      <c r="G51" s="103"/>
      <c r="H51" s="104"/>
      <c r="I51" s="104"/>
      <c r="J51" s="104"/>
      <c r="K51" s="104"/>
      <c r="L51" s="104"/>
      <c r="M51" s="102"/>
      <c r="N51" s="105"/>
      <c r="O51" s="644"/>
      <c r="P51" s="104"/>
      <c r="Q51" s="168"/>
      <c r="R51" s="169"/>
      <c r="S51" s="104"/>
      <c r="T51" s="104"/>
      <c r="U51" s="103"/>
      <c r="V51" s="104"/>
      <c r="W51" s="104"/>
      <c r="X51" s="104"/>
      <c r="Y51" s="106"/>
      <c r="Z51" s="107"/>
      <c r="AA51" s="107"/>
      <c r="AB51" s="108"/>
      <c r="AC51" s="64"/>
      <c r="AD51" s="64"/>
      <c r="AE51" s="64"/>
      <c r="AF51" s="64"/>
      <c r="AG51" s="64"/>
      <c r="AH51" s="64"/>
      <c r="AI51" s="64"/>
      <c r="AJ51" s="64"/>
      <c r="AK51" s="85"/>
      <c r="AL51" s="65"/>
      <c r="AM51" s="65"/>
      <c r="AN51" s="65"/>
      <c r="AO51" s="65"/>
      <c r="AP51" s="65"/>
      <c r="AQ51" s="65"/>
      <c r="AR51" s="65"/>
      <c r="AS51" s="65"/>
      <c r="AT51" s="65"/>
      <c r="AU51" s="65"/>
      <c r="AV51" s="65"/>
      <c r="AW51" s="65"/>
      <c r="AX51" s="65"/>
      <c r="AY51" s="65"/>
      <c r="AZ51" s="65"/>
      <c r="BA51" s="65"/>
      <c r="BB51" s="65"/>
      <c r="BC51" s="65"/>
      <c r="BD51" s="85"/>
      <c r="BE51" s="85"/>
      <c r="BF51" s="85"/>
      <c r="BG51" s="85"/>
      <c r="BH51" s="109"/>
      <c r="BI51" s="109"/>
      <c r="BJ51" s="109"/>
      <c r="BK51" s="109"/>
      <c r="BL51" s="109"/>
      <c r="BM51" s="109"/>
      <c r="BN51" s="109"/>
      <c r="BO51" s="109"/>
      <c r="BP51" s="109"/>
      <c r="BQ51" s="109"/>
      <c r="BR51" s="109"/>
      <c r="BS51" s="109"/>
      <c r="BT51" s="109"/>
      <c r="BU51" s="109"/>
      <c r="BV51" s="109"/>
      <c r="BW51" s="109"/>
      <c r="BX51" s="109"/>
      <c r="BY51" s="109"/>
      <c r="BZ51" s="109"/>
      <c r="CA51" s="109"/>
      <c r="CB51" s="109"/>
      <c r="CC51" s="109"/>
      <c r="CD51" s="109"/>
      <c r="CE51" s="109"/>
      <c r="CF51" s="109"/>
      <c r="CG51" s="109"/>
      <c r="CH51" s="109"/>
      <c r="CI51" s="109"/>
      <c r="CJ51" s="109"/>
      <c r="CK51" s="109"/>
      <c r="CL51" s="109"/>
      <c r="CM51" s="109"/>
      <c r="CN51" s="109"/>
      <c r="CO51" s="109"/>
      <c r="CP51" s="109"/>
      <c r="CQ51" s="109"/>
      <c r="CR51" s="109"/>
      <c r="CS51" s="109"/>
      <c r="CT51" s="109"/>
      <c r="CU51" s="109"/>
      <c r="CV51" s="109"/>
      <c r="CW51" s="109"/>
      <c r="CX51" s="109"/>
      <c r="CY51" s="109"/>
      <c r="CZ51" s="109"/>
      <c r="DA51" s="109"/>
      <c r="DB51" s="109"/>
      <c r="DC51" s="109"/>
      <c r="DD51" s="109"/>
      <c r="DE51" s="109"/>
      <c r="DF51" s="109"/>
      <c r="DG51" s="109"/>
      <c r="DH51" s="109"/>
      <c r="DI51" s="109"/>
      <c r="DJ51" s="109"/>
      <c r="DK51" s="109"/>
      <c r="DL51" s="109"/>
      <c r="DM51" s="109"/>
      <c r="DN51" s="109"/>
      <c r="DO51" s="109"/>
      <c r="DP51" s="109"/>
      <c r="DQ51" s="109"/>
      <c r="DR51" s="109"/>
      <c r="DS51" s="109"/>
      <c r="DT51" s="109"/>
      <c r="DU51" s="109"/>
      <c r="DV51" s="109"/>
      <c r="DW51" s="109"/>
      <c r="DX51" s="109"/>
      <c r="DY51" s="109"/>
      <c r="DZ51" s="109"/>
      <c r="EA51" s="109"/>
      <c r="EB51" s="109"/>
      <c r="EC51" s="109"/>
      <c r="ED51" s="109"/>
      <c r="EE51" s="109"/>
      <c r="EF51" s="109"/>
      <c r="EG51" s="109"/>
      <c r="EH51" s="109"/>
      <c r="EI51" s="109"/>
      <c r="EJ51" s="109"/>
      <c r="EK51" s="109"/>
      <c r="EL51" s="109"/>
      <c r="EM51" s="109"/>
      <c r="EN51" s="109"/>
      <c r="EO51" s="109"/>
      <c r="EP51" s="109"/>
      <c r="EQ51" s="109"/>
      <c r="ER51" s="109"/>
      <c r="ES51" s="109"/>
      <c r="ET51" s="109"/>
      <c r="EU51" s="109"/>
      <c r="EV51" s="109"/>
      <c r="EW51" s="109"/>
      <c r="EX51" s="109"/>
      <c r="EY51" s="109"/>
      <c r="EZ51" s="109"/>
      <c r="FA51" s="109"/>
      <c r="FB51" s="109"/>
      <c r="FC51" s="109"/>
      <c r="FD51" s="109"/>
      <c r="FE51" s="109"/>
      <c r="FF51" s="109"/>
      <c r="FG51" s="109"/>
      <c r="FH51" s="109"/>
      <c r="FI51" s="109"/>
      <c r="FJ51" s="109"/>
      <c r="FK51" s="109"/>
      <c r="FL51" s="109"/>
      <c r="FM51" s="109"/>
      <c r="FN51" s="109"/>
      <c r="FO51" s="109"/>
      <c r="FP51" s="109"/>
      <c r="FQ51" s="109"/>
      <c r="FR51" s="109"/>
      <c r="FS51" s="109"/>
      <c r="FT51" s="109"/>
      <c r="FU51" s="109"/>
      <c r="FV51" s="109"/>
      <c r="FW51" s="109"/>
      <c r="FX51" s="109"/>
      <c r="FY51" s="109"/>
      <c r="FZ51" s="109"/>
      <c r="GA51" s="109"/>
      <c r="GB51" s="109"/>
      <c r="GC51" s="109"/>
      <c r="GD51" s="109"/>
      <c r="GE51" s="109"/>
      <c r="GF51" s="109"/>
      <c r="GG51" s="109"/>
      <c r="GH51" s="109"/>
      <c r="GI51" s="109"/>
      <c r="GJ51" s="109"/>
      <c r="GK51" s="109"/>
      <c r="GL51" s="109"/>
      <c r="GM51" s="109"/>
      <c r="GN51" s="109"/>
      <c r="GO51" s="109"/>
      <c r="GP51" s="109"/>
      <c r="GQ51" s="109"/>
      <c r="GR51" s="109"/>
      <c r="GS51" s="109"/>
      <c r="GT51" s="109"/>
      <c r="GU51" s="109"/>
      <c r="GV51" s="109"/>
      <c r="GW51" s="109"/>
      <c r="GX51" s="109"/>
      <c r="GY51" s="109"/>
      <c r="GZ51" s="109"/>
      <c r="HA51" s="109"/>
      <c r="HB51" s="109"/>
      <c r="HC51" s="109"/>
      <c r="HD51" s="109"/>
      <c r="HE51" s="109"/>
      <c r="HF51" s="109"/>
      <c r="HG51" s="109"/>
      <c r="HH51" s="109"/>
      <c r="HI51" s="109"/>
      <c r="HJ51" s="109"/>
      <c r="HK51" s="109"/>
      <c r="HL51" s="109"/>
      <c r="HM51" s="109"/>
      <c r="HN51" s="109"/>
      <c r="HO51" s="109"/>
      <c r="HP51" s="109"/>
      <c r="HQ51" s="109"/>
      <c r="HR51" s="109"/>
      <c r="HS51" s="109"/>
      <c r="HT51" s="109"/>
      <c r="HU51" s="109"/>
      <c r="HV51" s="109"/>
      <c r="HW51" s="109"/>
      <c r="HX51" s="109"/>
      <c r="HY51" s="109"/>
      <c r="HZ51" s="109"/>
      <c r="IA51" s="109"/>
      <c r="IB51" s="109"/>
      <c r="IC51" s="109"/>
      <c r="ID51" s="109"/>
      <c r="IE51" s="109"/>
      <c r="IF51" s="109"/>
      <c r="IG51" s="109"/>
      <c r="IH51" s="109"/>
      <c r="II51" s="109"/>
      <c r="IJ51" s="109"/>
      <c r="IK51" s="109"/>
      <c r="IL51" s="109"/>
      <c r="IM51" s="109"/>
      <c r="IN51" s="109"/>
      <c r="IO51" s="109"/>
      <c r="IP51" s="109"/>
      <c r="IQ51" s="109"/>
      <c r="IR51" s="109"/>
      <c r="IS51" s="109"/>
      <c r="IT51" s="109"/>
      <c r="IU51" s="109"/>
      <c r="IV51" s="109"/>
      <c r="IW51" s="109"/>
      <c r="IX51" s="109"/>
      <c r="IY51" s="109"/>
      <c r="IZ51" s="109"/>
      <c r="JA51" s="109"/>
      <c r="JB51" s="109"/>
      <c r="JC51" s="109"/>
      <c r="JD51" s="109"/>
      <c r="JE51" s="109"/>
      <c r="JF51" s="109"/>
      <c r="JG51" s="109"/>
      <c r="JH51" s="109"/>
      <c r="JI51" s="109"/>
      <c r="JJ51" s="109"/>
      <c r="JK51" s="109"/>
      <c r="JL51" s="109"/>
      <c r="JM51" s="109"/>
      <c r="JN51" s="109"/>
      <c r="JO51" s="109"/>
      <c r="JP51" s="109"/>
      <c r="JQ51" s="109"/>
      <c r="JR51" s="109"/>
      <c r="JS51" s="109"/>
      <c r="JT51" s="109"/>
      <c r="JU51" s="109"/>
      <c r="JV51" s="109"/>
      <c r="JW51" s="109"/>
      <c r="JX51" s="109"/>
      <c r="JY51" s="109"/>
      <c r="JZ51" s="109"/>
      <c r="KA51" s="109"/>
      <c r="KB51" s="109"/>
      <c r="KC51" s="109"/>
      <c r="KD51" s="109"/>
      <c r="KE51" s="109"/>
      <c r="KF51" s="109"/>
      <c r="KG51" s="109"/>
      <c r="KH51" s="109"/>
      <c r="KI51" s="109"/>
      <c r="KJ51" s="109"/>
      <c r="KK51" s="109"/>
      <c r="KL51" s="109"/>
      <c r="KM51" s="109"/>
      <c r="KN51" s="109"/>
      <c r="KO51" s="109"/>
      <c r="KP51" s="109"/>
      <c r="KQ51" s="109"/>
      <c r="KR51" s="109"/>
      <c r="KS51" s="109"/>
      <c r="KT51" s="109"/>
      <c r="KU51" s="109"/>
      <c r="KV51" s="109"/>
      <c r="KW51" s="109"/>
      <c r="KX51" s="109"/>
      <c r="KY51" s="109"/>
      <c r="KZ51" s="109"/>
      <c r="LA51" s="109"/>
      <c r="LB51" s="109"/>
      <c r="LC51" s="109"/>
      <c r="LD51" s="109"/>
      <c r="LE51" s="109"/>
      <c r="LF51" s="109"/>
      <c r="LG51" s="109"/>
      <c r="LH51" s="109"/>
      <c r="LI51" s="109"/>
      <c r="LJ51" s="109"/>
      <c r="LK51" s="109"/>
      <c r="LL51" s="109"/>
      <c r="LM51" s="109"/>
      <c r="LN51" s="109"/>
      <c r="LO51" s="109"/>
      <c r="LP51" s="109"/>
      <c r="LQ51" s="109"/>
      <c r="LR51" s="109"/>
      <c r="LS51" s="109"/>
      <c r="LT51" s="109"/>
      <c r="LU51" s="109"/>
      <c r="LV51" s="109"/>
      <c r="LW51" s="109"/>
      <c r="LX51" s="109"/>
      <c r="LY51" s="109"/>
      <c r="LZ51" s="109"/>
      <c r="MA51" s="109"/>
      <c r="MB51" s="109"/>
      <c r="MC51" s="109"/>
      <c r="MD51" s="109"/>
      <c r="ME51" s="109"/>
      <c r="MF51" s="109"/>
      <c r="MG51" s="109"/>
      <c r="MH51" s="109"/>
      <c r="MI51" s="109"/>
      <c r="MJ51" s="109"/>
      <c r="MK51" s="109"/>
      <c r="ML51" s="109"/>
      <c r="MM51" s="109"/>
      <c r="MN51" s="109"/>
      <c r="MO51" s="109"/>
      <c r="MP51" s="109"/>
      <c r="MQ51" s="109"/>
      <c r="MR51" s="109"/>
      <c r="MS51" s="109"/>
      <c r="MT51" s="109"/>
      <c r="MU51" s="109"/>
      <c r="MV51" s="109"/>
      <c r="MW51" s="109"/>
      <c r="MX51" s="109"/>
      <c r="MY51" s="109"/>
      <c r="MZ51" s="109"/>
      <c r="NA51" s="109"/>
      <c r="NB51" s="109"/>
      <c r="NC51" s="109"/>
      <c r="ND51" s="109"/>
      <c r="NE51" s="109"/>
      <c r="NF51" s="109"/>
      <c r="NG51" s="109"/>
      <c r="NH51" s="109"/>
      <c r="NI51" s="109"/>
      <c r="NJ51" s="109"/>
      <c r="NK51" s="109"/>
      <c r="NL51" s="109"/>
      <c r="NM51" s="109"/>
      <c r="NN51" s="109"/>
      <c r="NO51" s="109"/>
      <c r="NP51" s="109"/>
      <c r="NQ51" s="109"/>
      <c r="NR51" s="109"/>
      <c r="NS51" s="109"/>
      <c r="NT51" s="109"/>
      <c r="NU51" s="109"/>
      <c r="NV51" s="109"/>
      <c r="NW51" s="109"/>
      <c r="NX51" s="109"/>
      <c r="NY51" s="109"/>
      <c r="NZ51" s="109"/>
      <c r="OA51" s="109"/>
      <c r="OB51" s="109"/>
      <c r="OC51" s="109"/>
      <c r="OD51" s="109"/>
      <c r="OE51" s="109"/>
      <c r="OF51" s="109"/>
      <c r="OG51" s="109"/>
      <c r="OH51" s="109"/>
      <c r="OI51" s="109"/>
      <c r="OJ51" s="109"/>
      <c r="OK51" s="109"/>
      <c r="OL51" s="109"/>
      <c r="OM51" s="109"/>
      <c r="ON51" s="109"/>
      <c r="OO51" s="109"/>
      <c r="OP51" s="109"/>
      <c r="OQ51" s="109"/>
      <c r="OR51" s="109"/>
      <c r="OS51" s="109"/>
      <c r="OT51" s="109"/>
      <c r="OU51" s="109"/>
      <c r="OV51" s="109"/>
      <c r="OW51" s="109"/>
      <c r="OX51" s="109"/>
      <c r="OY51" s="109"/>
      <c r="OZ51" s="109"/>
      <c r="PA51" s="109"/>
      <c r="PB51" s="109"/>
      <c r="PC51" s="109"/>
      <c r="PD51" s="109"/>
      <c r="PE51" s="109"/>
      <c r="PF51" s="109"/>
      <c r="PG51" s="109"/>
      <c r="PH51" s="109"/>
      <c r="PI51" s="109"/>
      <c r="PJ51" s="109"/>
      <c r="PK51" s="109"/>
      <c r="PL51" s="109"/>
      <c r="PM51" s="109"/>
      <c r="PN51" s="109"/>
      <c r="PO51" s="109"/>
      <c r="PP51" s="109"/>
      <c r="PQ51" s="109"/>
      <c r="PR51" s="109"/>
      <c r="PS51" s="109"/>
      <c r="PT51" s="109"/>
      <c r="PU51" s="109"/>
      <c r="PV51" s="109"/>
      <c r="PW51" s="109"/>
      <c r="PX51" s="109"/>
      <c r="PY51" s="109"/>
      <c r="PZ51" s="109"/>
      <c r="QA51" s="109"/>
      <c r="QB51" s="109"/>
      <c r="QC51" s="109"/>
      <c r="QD51" s="109"/>
      <c r="QE51" s="109"/>
      <c r="QF51" s="109"/>
      <c r="QG51" s="109"/>
      <c r="QH51" s="109"/>
      <c r="QI51" s="109"/>
      <c r="QJ51" s="109"/>
      <c r="QK51" s="109"/>
      <c r="QL51" s="109"/>
      <c r="QM51" s="109"/>
      <c r="QN51" s="109"/>
      <c r="QO51" s="109"/>
      <c r="QP51" s="109"/>
      <c r="QQ51" s="109"/>
      <c r="QR51" s="109"/>
      <c r="QS51" s="109"/>
      <c r="QT51" s="109"/>
      <c r="QU51" s="109"/>
      <c r="QV51" s="109"/>
      <c r="QW51" s="109"/>
      <c r="QX51" s="109"/>
      <c r="QY51" s="109"/>
      <c r="QZ51" s="109"/>
      <c r="RA51" s="109"/>
      <c r="RB51" s="109"/>
      <c r="RC51" s="109"/>
      <c r="RD51" s="109"/>
      <c r="RE51" s="109"/>
      <c r="RF51" s="109"/>
      <c r="RG51" s="109"/>
      <c r="RH51" s="109"/>
      <c r="RI51" s="109"/>
      <c r="RJ51" s="109"/>
      <c r="RK51" s="109"/>
      <c r="RL51" s="109"/>
      <c r="RM51" s="109"/>
      <c r="RN51" s="109"/>
      <c r="RO51" s="109"/>
      <c r="RP51" s="109"/>
      <c r="RQ51" s="109"/>
      <c r="RR51" s="109"/>
      <c r="RS51" s="109"/>
      <c r="RT51" s="109"/>
      <c r="RU51" s="109"/>
      <c r="RV51" s="109"/>
      <c r="RW51" s="109"/>
      <c r="RX51" s="109"/>
      <c r="RY51" s="109"/>
      <c r="RZ51" s="109"/>
      <c r="SA51" s="109"/>
      <c r="SB51" s="109"/>
      <c r="SC51" s="109"/>
      <c r="SD51" s="109"/>
      <c r="SE51" s="109"/>
      <c r="SF51" s="109"/>
      <c r="SG51" s="109"/>
      <c r="SH51" s="109"/>
      <c r="SI51" s="109"/>
      <c r="SJ51" s="109"/>
      <c r="SK51" s="109"/>
      <c r="SL51" s="109"/>
      <c r="SM51" s="109"/>
      <c r="SN51" s="109"/>
      <c r="SO51" s="109"/>
      <c r="SP51" s="109"/>
      <c r="SQ51" s="109"/>
      <c r="SR51" s="109"/>
      <c r="SS51" s="109"/>
      <c r="ST51" s="109"/>
      <c r="SU51" s="109"/>
      <c r="SV51" s="109"/>
      <c r="SW51" s="109"/>
      <c r="SX51" s="109"/>
      <c r="SY51" s="109"/>
      <c r="SZ51" s="109"/>
      <c r="TA51" s="109"/>
      <c r="TB51" s="109"/>
      <c r="TC51" s="109"/>
      <c r="TD51" s="109"/>
      <c r="TE51" s="109"/>
      <c r="TF51" s="109"/>
      <c r="TG51" s="109"/>
      <c r="TH51" s="109"/>
      <c r="TI51" s="109"/>
      <c r="TJ51" s="109"/>
      <c r="TK51" s="109"/>
      <c r="TL51" s="109"/>
      <c r="TM51" s="109"/>
      <c r="TN51" s="109"/>
      <c r="TO51" s="109"/>
      <c r="TP51" s="109"/>
      <c r="TQ51" s="109"/>
      <c r="TR51" s="109"/>
      <c r="TS51" s="109"/>
      <c r="TT51" s="109"/>
      <c r="TU51" s="109"/>
      <c r="TV51" s="109"/>
      <c r="TW51" s="109"/>
      <c r="TX51" s="109"/>
      <c r="TY51" s="109"/>
      <c r="TZ51" s="109"/>
      <c r="UA51" s="109"/>
      <c r="UB51" s="109"/>
      <c r="UC51" s="109"/>
      <c r="UD51" s="109"/>
      <c r="UE51" s="109"/>
      <c r="UF51" s="109"/>
      <c r="UG51" s="109"/>
      <c r="UH51" s="109"/>
      <c r="UI51" s="109"/>
      <c r="UJ51" s="109"/>
      <c r="UK51" s="109"/>
      <c r="UL51" s="109"/>
      <c r="UM51" s="109"/>
      <c r="UN51" s="109"/>
      <c r="UO51" s="109"/>
      <c r="UP51" s="109"/>
      <c r="UQ51" s="109"/>
      <c r="UR51" s="109"/>
      <c r="US51" s="109"/>
      <c r="UT51" s="109"/>
      <c r="UU51" s="109"/>
      <c r="UV51" s="109"/>
      <c r="UW51" s="109"/>
      <c r="UX51" s="109"/>
      <c r="UY51" s="109"/>
      <c r="UZ51" s="109"/>
      <c r="VA51" s="109"/>
      <c r="VB51" s="109"/>
      <c r="VC51" s="109"/>
      <c r="VD51" s="109"/>
      <c r="VE51" s="109"/>
      <c r="VF51" s="109"/>
      <c r="VG51" s="109"/>
      <c r="VH51" s="109"/>
      <c r="VI51" s="109"/>
      <c r="VJ51" s="109"/>
      <c r="VK51" s="109"/>
      <c r="VL51" s="109"/>
      <c r="VM51" s="109"/>
      <c r="VN51" s="109"/>
      <c r="VO51" s="109"/>
      <c r="VP51" s="109"/>
      <c r="VQ51" s="109"/>
      <c r="VR51" s="109"/>
      <c r="VS51" s="109"/>
      <c r="VT51" s="109"/>
      <c r="VU51" s="109"/>
      <c r="VV51" s="109"/>
      <c r="VW51" s="109"/>
      <c r="VX51" s="109"/>
      <c r="VY51" s="109"/>
      <c r="VZ51" s="109"/>
      <c r="WA51" s="109"/>
      <c r="WB51" s="109"/>
      <c r="WC51" s="109"/>
      <c r="WD51" s="109"/>
      <c r="WE51" s="109"/>
      <c r="WF51" s="109"/>
      <c r="WG51" s="109"/>
      <c r="WH51" s="109"/>
      <c r="WI51" s="109"/>
      <c r="WJ51" s="109"/>
      <c r="WK51" s="109"/>
      <c r="WL51" s="109"/>
      <c r="WM51" s="109"/>
      <c r="WN51" s="109"/>
      <c r="WO51" s="109"/>
      <c r="WP51" s="109"/>
      <c r="WQ51" s="109"/>
      <c r="WR51" s="109"/>
      <c r="WS51" s="109"/>
      <c r="WT51" s="109"/>
      <c r="WU51" s="109"/>
      <c r="WV51" s="109"/>
      <c r="WW51" s="109"/>
      <c r="WX51" s="109"/>
      <c r="WY51" s="109"/>
      <c r="WZ51" s="109"/>
      <c r="XA51" s="109"/>
      <c r="XB51" s="109"/>
      <c r="XC51" s="109"/>
      <c r="XD51" s="109"/>
      <c r="XE51" s="109"/>
      <c r="XF51" s="109"/>
      <c r="XG51" s="109"/>
      <c r="XH51" s="109"/>
      <c r="XI51" s="109"/>
      <c r="XJ51" s="109"/>
      <c r="XK51" s="109"/>
      <c r="XL51" s="109"/>
      <c r="XM51" s="109"/>
      <c r="XN51" s="109"/>
      <c r="XO51" s="109"/>
      <c r="XP51" s="109"/>
      <c r="XQ51" s="109"/>
      <c r="XR51" s="109"/>
      <c r="XS51" s="109"/>
      <c r="XT51" s="109"/>
      <c r="XU51" s="109"/>
      <c r="XV51" s="109"/>
      <c r="XW51" s="109"/>
      <c r="XX51" s="109"/>
      <c r="XY51" s="109"/>
      <c r="XZ51" s="109"/>
      <c r="YA51" s="109"/>
      <c r="YB51" s="109"/>
      <c r="YC51" s="109"/>
      <c r="YD51" s="109"/>
      <c r="YE51" s="109"/>
      <c r="YF51" s="109"/>
      <c r="YG51" s="109"/>
      <c r="YH51" s="109"/>
      <c r="YI51" s="109"/>
      <c r="YJ51" s="109"/>
      <c r="YK51" s="109"/>
      <c r="YL51" s="109"/>
      <c r="YM51" s="109"/>
      <c r="YN51" s="109"/>
      <c r="YO51" s="109"/>
      <c r="YP51" s="109"/>
      <c r="YQ51" s="109"/>
      <c r="YR51" s="109"/>
      <c r="YS51" s="109"/>
      <c r="YT51" s="109"/>
      <c r="YU51" s="109"/>
      <c r="YV51" s="109"/>
      <c r="YW51" s="109"/>
      <c r="YX51" s="109"/>
      <c r="YY51" s="109"/>
      <c r="YZ51" s="109"/>
      <c r="ZA51" s="109"/>
      <c r="ZB51" s="109"/>
      <c r="ZC51" s="109"/>
      <c r="ZD51" s="109"/>
      <c r="ZE51" s="109"/>
      <c r="ZF51" s="109"/>
      <c r="ZG51" s="109"/>
      <c r="ZH51" s="109"/>
      <c r="ZI51" s="109"/>
      <c r="ZJ51" s="109"/>
      <c r="ZK51" s="109"/>
      <c r="ZL51" s="109"/>
      <c r="ZM51" s="109"/>
      <c r="ZN51" s="109"/>
      <c r="ZO51" s="109"/>
      <c r="ZP51" s="109"/>
      <c r="ZQ51" s="109"/>
      <c r="ZR51" s="109"/>
      <c r="ZS51" s="109"/>
      <c r="ZT51" s="109"/>
      <c r="ZU51" s="109"/>
      <c r="ZV51" s="109"/>
      <c r="ZW51" s="109"/>
      <c r="ZX51" s="109"/>
      <c r="ZY51" s="109"/>
      <c r="ZZ51" s="109"/>
      <c r="AAA51" s="109"/>
      <c r="AAB51" s="109"/>
      <c r="AAC51" s="109"/>
      <c r="AAD51" s="109"/>
      <c r="AAE51" s="109"/>
      <c r="AAF51" s="109"/>
      <c r="AAG51" s="109"/>
      <c r="AAH51" s="109"/>
      <c r="AAI51" s="109"/>
      <c r="AAJ51" s="109"/>
      <c r="AAK51" s="109"/>
      <c r="AAL51" s="109"/>
      <c r="AAM51" s="109"/>
      <c r="AAN51" s="109"/>
      <c r="AAO51" s="109"/>
      <c r="AAP51" s="109"/>
      <c r="AAQ51" s="109"/>
      <c r="AAR51" s="109"/>
      <c r="AAS51" s="109"/>
      <c r="AAT51" s="109"/>
      <c r="AAU51" s="109"/>
      <c r="AAV51" s="109"/>
      <c r="AAW51" s="109"/>
      <c r="AAX51" s="109"/>
      <c r="AAY51" s="109"/>
      <c r="AAZ51" s="109"/>
      <c r="ABA51" s="109"/>
      <c r="ABB51" s="109"/>
      <c r="ABC51" s="109"/>
      <c r="ABD51" s="109"/>
      <c r="ABE51" s="109"/>
      <c r="ABF51" s="109"/>
      <c r="ABG51" s="109"/>
      <c r="ABH51" s="109"/>
      <c r="ABI51" s="109"/>
      <c r="ABJ51" s="109"/>
      <c r="ABK51" s="109"/>
      <c r="ABL51" s="109"/>
      <c r="ABM51" s="109"/>
      <c r="ABN51" s="109"/>
      <c r="ABO51" s="109"/>
      <c r="ABP51" s="109"/>
      <c r="ABQ51" s="109"/>
      <c r="ABR51" s="109"/>
      <c r="ABS51" s="109"/>
      <c r="ABT51" s="109"/>
      <c r="ABU51" s="109"/>
      <c r="ABV51" s="109"/>
      <c r="ABW51" s="109"/>
      <c r="ABX51" s="109"/>
      <c r="ABY51" s="109"/>
      <c r="ABZ51" s="109"/>
      <c r="ACA51" s="109"/>
      <c r="ACB51" s="109"/>
      <c r="ACC51" s="109"/>
      <c r="ACD51" s="109"/>
      <c r="ACE51" s="109"/>
      <c r="ACF51" s="109"/>
      <c r="ACG51" s="109"/>
      <c r="ACH51" s="109"/>
      <c r="ACI51" s="109"/>
      <c r="ACJ51" s="109"/>
      <c r="ACK51" s="109"/>
      <c r="ACL51" s="109"/>
      <c r="ACM51" s="109"/>
      <c r="ACN51" s="109"/>
      <c r="ACO51" s="109"/>
      <c r="ACP51" s="109"/>
      <c r="ACQ51" s="109"/>
      <c r="ACR51" s="109"/>
      <c r="ACS51" s="109"/>
      <c r="ACT51" s="109"/>
      <c r="ACU51" s="109"/>
      <c r="ACV51" s="109"/>
      <c r="ACW51" s="109"/>
      <c r="ACX51" s="109"/>
      <c r="ACY51" s="109"/>
      <c r="ACZ51" s="109"/>
      <c r="ADA51" s="109"/>
      <c r="ADB51" s="109"/>
      <c r="ADC51" s="109"/>
      <c r="ADD51" s="109"/>
      <c r="ADE51" s="109"/>
      <c r="ADF51" s="109"/>
      <c r="ADG51" s="109"/>
      <c r="ADH51" s="109"/>
      <c r="ADI51" s="109"/>
      <c r="ADJ51" s="109"/>
      <c r="ADK51" s="109"/>
      <c r="ADL51" s="109"/>
      <c r="ADM51" s="109"/>
      <c r="ADN51" s="109"/>
      <c r="ADO51" s="109"/>
      <c r="ADP51" s="109"/>
      <c r="ADQ51" s="109"/>
      <c r="ADR51" s="109"/>
      <c r="ADS51" s="109"/>
      <c r="ADT51" s="109"/>
      <c r="ADU51" s="109"/>
      <c r="ADV51" s="109"/>
      <c r="ADW51" s="109"/>
      <c r="ADX51" s="109"/>
      <c r="ADY51" s="109"/>
      <c r="ADZ51" s="109"/>
      <c r="AEA51" s="109"/>
      <c r="AEB51" s="109"/>
      <c r="AEC51" s="109"/>
      <c r="AED51" s="109"/>
      <c r="AEE51" s="109"/>
      <c r="AEF51" s="109"/>
      <c r="AEG51" s="109"/>
      <c r="AEH51" s="109"/>
      <c r="AEI51" s="109"/>
      <c r="AEJ51" s="109"/>
      <c r="AEK51" s="109"/>
      <c r="AEL51" s="109"/>
      <c r="AEM51" s="109"/>
      <c r="AEN51" s="109"/>
      <c r="AEO51" s="109"/>
      <c r="AEP51" s="109"/>
      <c r="AEQ51" s="109"/>
      <c r="AER51" s="109"/>
      <c r="AES51" s="109"/>
      <c r="AET51" s="109"/>
      <c r="AEU51" s="109"/>
      <c r="AEV51" s="109"/>
      <c r="AEW51" s="109"/>
      <c r="AEX51" s="109"/>
      <c r="AEY51" s="109"/>
      <c r="AEZ51" s="109"/>
      <c r="AFA51" s="109"/>
      <c r="AFB51" s="109"/>
      <c r="AFC51" s="109"/>
      <c r="AFD51" s="109"/>
      <c r="AFE51" s="109"/>
      <c r="AFF51" s="109"/>
      <c r="AFG51" s="109"/>
      <c r="AFH51" s="109"/>
      <c r="AFI51" s="109"/>
      <c r="AFJ51" s="109"/>
      <c r="AFK51" s="109"/>
      <c r="AFL51" s="109"/>
      <c r="AFM51" s="109"/>
      <c r="AFN51" s="109"/>
      <c r="AFO51" s="109"/>
      <c r="AFP51" s="109"/>
      <c r="AFQ51" s="109"/>
      <c r="AFR51" s="109"/>
      <c r="AFS51" s="109"/>
      <c r="AFT51" s="109"/>
      <c r="AFU51" s="109"/>
      <c r="AFV51" s="109"/>
      <c r="AFW51" s="109"/>
      <c r="AFX51" s="109"/>
      <c r="AFY51" s="109"/>
      <c r="AFZ51" s="109"/>
      <c r="AGA51" s="109"/>
      <c r="AGB51" s="109"/>
      <c r="AGC51" s="109"/>
      <c r="AGD51" s="109"/>
      <c r="AGE51" s="109"/>
      <c r="AGF51" s="109"/>
      <c r="AGG51" s="109"/>
      <c r="AGH51" s="109"/>
      <c r="AGI51" s="109"/>
      <c r="AGJ51" s="109"/>
      <c r="AGK51" s="109"/>
      <c r="AGL51" s="109"/>
      <c r="AGM51" s="109"/>
      <c r="AGN51" s="109"/>
      <c r="AGO51" s="109"/>
      <c r="AGP51" s="109"/>
      <c r="AGQ51" s="109"/>
      <c r="AGR51" s="109"/>
      <c r="AGS51" s="109"/>
      <c r="AGT51" s="109"/>
      <c r="AGU51" s="109"/>
      <c r="AGV51" s="109"/>
      <c r="AGW51" s="109"/>
      <c r="AGX51" s="109"/>
      <c r="AGY51" s="109"/>
      <c r="AGZ51" s="109"/>
      <c r="AHA51" s="109"/>
      <c r="AHB51" s="109"/>
      <c r="AHC51" s="109"/>
      <c r="AHD51" s="109"/>
      <c r="AHE51" s="109"/>
      <c r="AHF51" s="109"/>
      <c r="AHG51" s="109"/>
      <c r="AHH51" s="109"/>
      <c r="AHI51" s="109"/>
      <c r="AHJ51" s="109"/>
      <c r="AHK51" s="109"/>
      <c r="AHL51" s="109"/>
      <c r="AHM51" s="109"/>
      <c r="AHN51" s="109"/>
      <c r="AHO51" s="109"/>
      <c r="AHP51" s="109"/>
      <c r="AHQ51" s="109"/>
      <c r="AHR51" s="109"/>
      <c r="AHS51" s="109"/>
      <c r="AHT51" s="109"/>
      <c r="AHU51" s="109"/>
      <c r="AHV51" s="109"/>
      <c r="AHW51" s="109"/>
      <c r="AHX51" s="109"/>
      <c r="AHY51" s="109"/>
      <c r="AHZ51" s="109"/>
      <c r="AIA51" s="109"/>
      <c r="AIB51" s="109"/>
      <c r="AIC51" s="109"/>
      <c r="AID51" s="109"/>
      <c r="AIE51" s="109"/>
      <c r="AIF51" s="109"/>
      <c r="AIG51" s="109"/>
      <c r="AIH51" s="109"/>
      <c r="AII51" s="109"/>
      <c r="AIJ51" s="109"/>
      <c r="AIK51" s="109"/>
      <c r="AIL51" s="109"/>
      <c r="AIM51" s="109"/>
      <c r="AIN51" s="109"/>
      <c r="AIO51" s="109"/>
      <c r="AIP51" s="109"/>
      <c r="AIQ51" s="109"/>
      <c r="AIR51" s="109"/>
      <c r="AIS51" s="109"/>
      <c r="AIT51" s="109"/>
      <c r="AIU51" s="109"/>
      <c r="AIV51" s="109"/>
      <c r="AIW51" s="109"/>
      <c r="AIX51" s="109"/>
      <c r="AIY51" s="109"/>
      <c r="AIZ51" s="109"/>
      <c r="AJA51" s="109"/>
      <c r="AJB51" s="109"/>
      <c r="AJC51" s="109"/>
      <c r="AJD51" s="109"/>
      <c r="AJE51" s="109"/>
      <c r="AJF51" s="109"/>
      <c r="AJG51" s="109"/>
      <c r="AJH51" s="109"/>
      <c r="AJI51" s="109"/>
      <c r="AJJ51" s="109"/>
      <c r="AJK51" s="109"/>
      <c r="AJL51" s="109"/>
      <c r="AJM51" s="109"/>
      <c r="AJN51" s="109"/>
      <c r="AJO51" s="109"/>
      <c r="AJP51" s="109"/>
      <c r="AJQ51" s="109"/>
      <c r="AJR51" s="109"/>
      <c r="AJS51" s="109"/>
      <c r="AJT51" s="109"/>
      <c r="AJU51" s="109"/>
      <c r="AJV51" s="109"/>
      <c r="AJW51" s="109"/>
      <c r="AJX51" s="109"/>
      <c r="AJY51" s="109"/>
      <c r="AJZ51" s="109"/>
      <c r="AKA51" s="109"/>
      <c r="AKB51" s="109"/>
      <c r="AKC51" s="109"/>
      <c r="AKD51" s="109"/>
      <c r="AKE51" s="109"/>
      <c r="AKF51" s="109"/>
      <c r="AKG51" s="109"/>
      <c r="AKH51" s="109"/>
      <c r="AKI51" s="109"/>
      <c r="AKJ51" s="109"/>
      <c r="AKK51" s="109"/>
      <c r="AKL51" s="109"/>
      <c r="AKM51" s="109"/>
      <c r="AKN51" s="109"/>
      <c r="AKO51" s="109"/>
      <c r="AKP51" s="109"/>
      <c r="AKQ51" s="109"/>
      <c r="AKR51" s="109"/>
      <c r="AKS51" s="109"/>
      <c r="AKT51" s="109"/>
      <c r="AKU51" s="109"/>
      <c r="AKV51" s="109"/>
      <c r="AKW51" s="109"/>
      <c r="AKX51" s="109"/>
      <c r="AKY51" s="109"/>
      <c r="AKZ51" s="109"/>
      <c r="ALA51" s="109"/>
      <c r="ALB51" s="109"/>
      <c r="ALC51" s="109"/>
      <c r="ALD51" s="109"/>
      <c r="ALE51" s="109"/>
      <c r="ALF51" s="109"/>
      <c r="ALG51" s="109"/>
      <c r="ALH51" s="109"/>
      <c r="ALI51" s="109"/>
      <c r="ALJ51" s="109"/>
      <c r="ALK51" s="109"/>
      <c r="ALL51" s="109"/>
      <c r="ALM51" s="109"/>
      <c r="ALN51" s="109"/>
      <c r="ALO51" s="109"/>
      <c r="ALP51" s="109"/>
      <c r="ALQ51" s="109"/>
      <c r="ALR51" s="109"/>
      <c r="ALS51" s="109"/>
      <c r="ALT51" s="109"/>
      <c r="ALU51" s="109"/>
      <c r="ALV51" s="109"/>
      <c r="ALW51" s="109"/>
      <c r="ALX51" s="109"/>
      <c r="ALY51" s="109"/>
      <c r="ALZ51" s="109"/>
      <c r="AMA51" s="109"/>
      <c r="AMB51" s="109"/>
      <c r="AMC51" s="109"/>
      <c r="AMD51" s="109"/>
      <c r="AME51" s="109"/>
      <c r="AMF51" s="109"/>
      <c r="AMG51" s="109"/>
      <c r="AMH51" s="109"/>
      <c r="AMI51" s="109"/>
      <c r="AMJ51" s="109"/>
      <c r="AMK51" s="109"/>
      <c r="AML51" s="109"/>
      <c r="AMM51" s="109"/>
      <c r="AMN51" s="109"/>
      <c r="AMO51" s="109"/>
      <c r="AMP51" s="109"/>
      <c r="AMQ51" s="109"/>
      <c r="AMR51" s="109"/>
      <c r="AMS51" s="109"/>
      <c r="AMT51" s="109"/>
      <c r="AMU51" s="109"/>
      <c r="AMV51" s="109"/>
      <c r="AMW51" s="109"/>
      <c r="AMX51" s="109"/>
      <c r="AMY51" s="109"/>
      <c r="AMZ51" s="109"/>
      <c r="ANA51" s="109"/>
      <c r="ANB51" s="109"/>
      <c r="ANC51" s="109"/>
      <c r="AND51" s="109"/>
      <c r="ANE51" s="109"/>
      <c r="ANF51" s="109"/>
      <c r="ANG51" s="109"/>
      <c r="ANH51" s="109"/>
      <c r="ANI51" s="109"/>
      <c r="ANJ51" s="109"/>
      <c r="ANK51" s="109"/>
      <c r="ANL51" s="109"/>
      <c r="ANM51" s="109"/>
      <c r="ANN51" s="109"/>
      <c r="ANO51" s="109"/>
      <c r="ANP51" s="109"/>
      <c r="ANQ51" s="109"/>
      <c r="ANR51" s="109"/>
      <c r="ANS51" s="109"/>
      <c r="ANT51" s="109"/>
      <c r="ANU51" s="109"/>
      <c r="ANV51" s="109"/>
      <c r="ANW51" s="109"/>
      <c r="ANX51" s="109"/>
      <c r="ANY51" s="109"/>
      <c r="ANZ51" s="109"/>
      <c r="AOA51" s="109"/>
      <c r="AOB51" s="109"/>
      <c r="AOC51" s="109"/>
      <c r="AOD51" s="109"/>
      <c r="AOE51" s="109"/>
      <c r="AOF51" s="109"/>
      <c r="AOG51" s="109"/>
      <c r="AOH51" s="109"/>
      <c r="AOI51" s="109"/>
      <c r="AOJ51" s="109"/>
      <c r="AOK51" s="109"/>
      <c r="AOL51" s="109"/>
      <c r="AOM51" s="109"/>
      <c r="AON51" s="109"/>
      <c r="AOO51" s="109"/>
      <c r="AOP51" s="109"/>
      <c r="AOQ51" s="109"/>
      <c r="AOR51" s="109"/>
      <c r="AOS51" s="109"/>
      <c r="AOT51" s="109"/>
      <c r="AOU51" s="109"/>
      <c r="AOV51" s="109"/>
      <c r="AOW51" s="109"/>
      <c r="AOX51" s="109"/>
      <c r="AOY51" s="109"/>
      <c r="AOZ51" s="109"/>
      <c r="APA51" s="109"/>
      <c r="APB51" s="109"/>
      <c r="APC51" s="109"/>
      <c r="APD51" s="109"/>
      <c r="APE51" s="109"/>
      <c r="APF51" s="109"/>
      <c r="APG51" s="109"/>
      <c r="APH51" s="109"/>
      <c r="API51" s="109"/>
      <c r="APJ51" s="109"/>
      <c r="APK51" s="109"/>
      <c r="APL51" s="109"/>
      <c r="APM51" s="109"/>
      <c r="APN51" s="109"/>
      <c r="APO51" s="109"/>
      <c r="APP51" s="109"/>
      <c r="APQ51" s="109"/>
      <c r="APR51" s="109"/>
      <c r="APS51" s="109"/>
      <c r="APT51" s="109"/>
      <c r="APU51" s="109"/>
      <c r="APV51" s="109"/>
      <c r="APW51" s="109"/>
      <c r="APX51" s="109"/>
      <c r="APY51" s="109"/>
      <c r="APZ51" s="109"/>
      <c r="AQA51" s="109"/>
      <c r="AQB51" s="109"/>
      <c r="AQC51" s="109"/>
      <c r="AQD51" s="109"/>
      <c r="AQE51" s="109"/>
      <c r="AQF51" s="109"/>
      <c r="AQG51" s="109"/>
      <c r="AQH51" s="109"/>
      <c r="AQI51" s="109"/>
      <c r="AQJ51" s="109"/>
      <c r="AQK51" s="109"/>
      <c r="AQL51" s="109"/>
      <c r="AQM51" s="109"/>
      <c r="AQN51" s="109"/>
      <c r="AQO51" s="109"/>
      <c r="AQP51" s="109"/>
      <c r="AQQ51" s="109"/>
      <c r="AQR51" s="109"/>
      <c r="AQS51" s="109"/>
      <c r="AQT51" s="109"/>
      <c r="AQU51" s="109"/>
      <c r="AQV51" s="109"/>
      <c r="AQW51" s="109"/>
      <c r="AQX51" s="109"/>
      <c r="AQY51" s="109"/>
      <c r="AQZ51" s="109"/>
      <c r="ARA51" s="109"/>
      <c r="ARB51" s="109"/>
      <c r="ARC51" s="109"/>
      <c r="ARD51" s="109"/>
      <c r="ARE51" s="109"/>
      <c r="ARF51" s="109"/>
      <c r="ARG51" s="109"/>
      <c r="ARH51" s="109"/>
      <c r="ARI51" s="109"/>
      <c r="ARJ51" s="109"/>
      <c r="ARK51" s="109"/>
      <c r="ARL51" s="109"/>
      <c r="ARM51" s="109"/>
      <c r="ARN51" s="109"/>
      <c r="ARO51" s="109"/>
      <c r="ARP51" s="109"/>
      <c r="ARQ51" s="109"/>
      <c r="ARR51" s="109"/>
      <c r="ARS51" s="109"/>
      <c r="ART51" s="109"/>
      <c r="ARU51" s="109"/>
      <c r="ARV51" s="109"/>
      <c r="ARW51" s="109"/>
      <c r="ARX51" s="109"/>
      <c r="ARY51" s="109"/>
      <c r="ARZ51" s="109"/>
      <c r="ASA51" s="109"/>
      <c r="ASB51" s="109"/>
      <c r="ASC51" s="109"/>
      <c r="ASD51" s="109"/>
      <c r="ASE51" s="109"/>
      <c r="ASF51" s="109"/>
      <c r="ASG51" s="109"/>
      <c r="ASH51" s="109"/>
      <c r="ASI51" s="109"/>
      <c r="ASJ51" s="109"/>
      <c r="ASK51" s="109"/>
      <c r="ASL51" s="109"/>
      <c r="ASM51" s="109"/>
      <c r="ASN51" s="109"/>
      <c r="ASO51" s="109"/>
      <c r="ASP51" s="109"/>
      <c r="ASQ51" s="109"/>
      <c r="ASR51" s="109"/>
      <c r="ASS51" s="109"/>
      <c r="AST51" s="109"/>
      <c r="ASU51" s="109"/>
      <c r="ASV51" s="109"/>
      <c r="ASW51" s="109"/>
      <c r="ASX51" s="109"/>
      <c r="ASY51" s="109"/>
      <c r="ASZ51" s="109"/>
      <c r="ATA51" s="109"/>
      <c r="ATB51" s="109"/>
      <c r="ATC51" s="109"/>
      <c r="ATD51" s="109"/>
      <c r="ATE51" s="109"/>
      <c r="ATF51" s="109"/>
      <c r="ATG51" s="109"/>
      <c r="ATH51" s="109"/>
      <c r="ATI51" s="109"/>
      <c r="ATJ51" s="109"/>
      <c r="ATK51" s="109"/>
      <c r="ATL51" s="109"/>
      <c r="ATM51" s="109"/>
      <c r="ATN51" s="109"/>
      <c r="ATO51" s="109"/>
      <c r="ATP51" s="109"/>
      <c r="ATQ51" s="109"/>
      <c r="ATR51" s="109"/>
      <c r="ATS51" s="109"/>
      <c r="ATT51" s="109"/>
      <c r="ATU51" s="109"/>
      <c r="ATV51" s="109"/>
      <c r="ATW51" s="109"/>
      <c r="ATX51" s="109"/>
      <c r="ATY51" s="109"/>
      <c r="ATZ51" s="109"/>
      <c r="AUA51" s="109"/>
      <c r="AUB51" s="109"/>
      <c r="AUC51" s="109"/>
      <c r="AUD51" s="109"/>
      <c r="AUE51" s="109"/>
      <c r="AUF51" s="109"/>
      <c r="AUG51" s="109"/>
      <c r="AUH51" s="109"/>
      <c r="AUI51" s="109"/>
      <c r="AUJ51" s="109"/>
      <c r="AUK51" s="109"/>
      <c r="AUL51" s="109"/>
      <c r="AUM51" s="109"/>
      <c r="AUN51" s="109"/>
      <c r="AUO51" s="109"/>
      <c r="AUP51" s="109"/>
      <c r="AUQ51" s="109"/>
      <c r="AUR51" s="109"/>
      <c r="AUS51" s="109"/>
      <c r="AUT51" s="109"/>
      <c r="AUU51" s="109"/>
      <c r="AUV51" s="109"/>
      <c r="AUW51" s="109"/>
      <c r="AUX51" s="109"/>
      <c r="AUY51" s="109"/>
      <c r="AUZ51" s="109"/>
      <c r="AVA51" s="109"/>
      <c r="AVB51" s="109"/>
      <c r="AVC51" s="109"/>
      <c r="AVD51" s="109"/>
      <c r="AVE51" s="109"/>
      <c r="AVF51" s="109"/>
      <c r="AVG51" s="109"/>
      <c r="AVH51" s="109"/>
      <c r="AVI51" s="109"/>
      <c r="AVJ51" s="109"/>
      <c r="AVK51" s="109"/>
      <c r="AVL51" s="109"/>
      <c r="AVM51" s="109"/>
      <c r="AVN51" s="109"/>
      <c r="AVO51" s="109"/>
      <c r="AVP51" s="109"/>
      <c r="AVQ51" s="109"/>
      <c r="AVR51" s="109"/>
      <c r="AVS51" s="109"/>
      <c r="AVT51" s="109"/>
      <c r="AVU51" s="109"/>
      <c r="AVV51" s="109"/>
      <c r="AVW51" s="109"/>
      <c r="AVX51" s="109"/>
      <c r="AVY51" s="109"/>
      <c r="AVZ51" s="109"/>
      <c r="AWA51" s="109"/>
      <c r="AWB51" s="109"/>
      <c r="AWC51" s="109"/>
      <c r="AWD51" s="109"/>
      <c r="AWE51" s="109"/>
      <c r="AWF51" s="109"/>
      <c r="AWG51" s="109"/>
      <c r="AWH51" s="109"/>
      <c r="AWI51" s="109"/>
      <c r="AWJ51" s="109"/>
      <c r="AWK51" s="109"/>
      <c r="AWL51" s="109"/>
      <c r="AWM51" s="109"/>
      <c r="AWN51" s="109"/>
      <c r="AWO51" s="109"/>
      <c r="AWP51" s="109"/>
      <c r="AWQ51" s="109"/>
      <c r="AWR51" s="109"/>
      <c r="AWS51" s="109"/>
      <c r="AWT51" s="109"/>
      <c r="AWU51" s="109"/>
      <c r="AWV51" s="109"/>
      <c r="AWW51" s="109"/>
      <c r="AWX51" s="109"/>
      <c r="AWY51" s="109"/>
      <c r="AWZ51" s="109"/>
      <c r="AXA51" s="109"/>
      <c r="AXB51" s="109"/>
      <c r="AXC51" s="109"/>
      <c r="AXD51" s="109"/>
      <c r="AXE51" s="109"/>
      <c r="AXF51" s="109"/>
      <c r="AXG51" s="109"/>
      <c r="AXH51" s="109"/>
      <c r="AXI51" s="109"/>
      <c r="AXJ51" s="109"/>
      <c r="AXK51" s="109"/>
      <c r="AXL51" s="109"/>
      <c r="AXM51" s="109"/>
      <c r="AXN51" s="109"/>
      <c r="AXO51" s="109"/>
      <c r="AXP51" s="109"/>
      <c r="AXQ51" s="109"/>
      <c r="AXR51" s="109"/>
      <c r="AXS51" s="109"/>
      <c r="AXT51" s="109"/>
      <c r="AXU51" s="109"/>
      <c r="AXV51" s="109"/>
      <c r="AXW51" s="109"/>
      <c r="AXX51" s="109"/>
      <c r="AXY51" s="109"/>
      <c r="AXZ51" s="109"/>
      <c r="AYA51" s="109"/>
      <c r="AYB51" s="109"/>
      <c r="AYC51" s="109"/>
      <c r="AYD51" s="109"/>
      <c r="AYE51" s="109"/>
      <c r="AYF51" s="109"/>
      <c r="AYG51" s="109"/>
      <c r="AYH51" s="109"/>
      <c r="AYI51" s="109"/>
      <c r="AYJ51" s="109"/>
      <c r="AYK51" s="109"/>
      <c r="AYL51" s="109"/>
      <c r="AYM51" s="109"/>
      <c r="AYN51" s="109"/>
      <c r="AYO51" s="109"/>
      <c r="AYP51" s="109"/>
      <c r="AYQ51" s="109"/>
      <c r="AYR51" s="109"/>
      <c r="AYS51" s="109"/>
      <c r="AYT51" s="109"/>
      <c r="AYU51" s="109"/>
      <c r="AYV51" s="109"/>
      <c r="AYW51" s="109"/>
      <c r="AYX51" s="109"/>
      <c r="AYY51" s="109"/>
      <c r="AYZ51" s="109"/>
      <c r="AZA51" s="109"/>
      <c r="AZB51" s="109"/>
      <c r="AZC51" s="109"/>
      <c r="AZD51" s="109"/>
      <c r="AZE51" s="109"/>
      <c r="AZF51" s="109"/>
      <c r="AZG51" s="109"/>
      <c r="AZH51" s="109"/>
      <c r="AZI51" s="109"/>
      <c r="AZJ51" s="109"/>
      <c r="AZK51" s="109"/>
      <c r="AZL51" s="109"/>
      <c r="AZM51" s="109"/>
      <c r="AZN51" s="109"/>
      <c r="AZO51" s="109"/>
      <c r="AZP51" s="109"/>
      <c r="AZQ51" s="109"/>
      <c r="AZR51" s="109"/>
      <c r="AZS51" s="109"/>
      <c r="AZT51" s="109"/>
      <c r="AZU51" s="109"/>
      <c r="AZV51" s="109"/>
      <c r="AZW51" s="109"/>
      <c r="AZX51" s="109"/>
      <c r="AZY51" s="109"/>
      <c r="AZZ51" s="109"/>
      <c r="BAA51" s="109"/>
      <c r="BAB51" s="109"/>
      <c r="BAC51" s="109"/>
      <c r="BAD51" s="109"/>
      <c r="BAE51" s="109"/>
      <c r="BAF51" s="109"/>
      <c r="BAG51" s="109"/>
      <c r="BAH51" s="109"/>
      <c r="BAI51" s="109"/>
      <c r="BAJ51" s="109"/>
      <c r="BAK51" s="109"/>
      <c r="BAL51" s="109"/>
      <c r="BAM51" s="109"/>
      <c r="BAN51" s="109"/>
      <c r="BAO51" s="109"/>
      <c r="BAP51" s="109"/>
      <c r="BAQ51" s="109"/>
      <c r="BAR51" s="109"/>
      <c r="BAS51" s="109"/>
      <c r="BAT51" s="109"/>
      <c r="BAU51" s="109"/>
      <c r="BAV51" s="109"/>
      <c r="BAW51" s="109"/>
      <c r="BAX51" s="109"/>
      <c r="BAY51" s="109"/>
      <c r="BAZ51" s="109"/>
      <c r="BBA51" s="109"/>
      <c r="BBB51" s="109"/>
      <c r="BBC51" s="109"/>
      <c r="BBD51" s="109"/>
      <c r="BBE51" s="109"/>
      <c r="BBF51" s="109"/>
      <c r="BBG51" s="109"/>
      <c r="BBH51" s="109"/>
      <c r="BBI51" s="109"/>
      <c r="BBJ51" s="109"/>
      <c r="BBK51" s="109"/>
      <c r="BBL51" s="109"/>
      <c r="BBM51" s="109"/>
      <c r="BBN51" s="109"/>
      <c r="BBO51" s="109"/>
      <c r="BBP51" s="109"/>
      <c r="BBQ51" s="109"/>
      <c r="BBR51" s="109"/>
      <c r="BBS51" s="109"/>
      <c r="BBT51" s="109"/>
      <c r="BBU51" s="109"/>
      <c r="BBV51" s="109"/>
      <c r="BBW51" s="109"/>
      <c r="BBX51" s="109"/>
      <c r="BBY51" s="109"/>
      <c r="BBZ51" s="109"/>
      <c r="BCA51" s="109"/>
      <c r="BCB51" s="109"/>
      <c r="BCC51" s="109"/>
      <c r="BCD51" s="109"/>
      <c r="BCE51" s="109"/>
      <c r="BCF51" s="109"/>
      <c r="BCG51" s="109"/>
      <c r="BCH51" s="109"/>
      <c r="BCI51" s="109"/>
      <c r="BCJ51" s="109"/>
      <c r="BCK51" s="109"/>
      <c r="BCL51" s="109"/>
      <c r="BCM51" s="109"/>
      <c r="BCN51" s="109"/>
      <c r="BCO51" s="109"/>
      <c r="BCP51" s="109"/>
      <c r="BCQ51" s="109"/>
      <c r="BCR51" s="109"/>
      <c r="BCS51" s="109"/>
      <c r="BCT51" s="109"/>
      <c r="BCU51" s="109"/>
      <c r="BCV51" s="109"/>
      <c r="BCW51" s="109"/>
      <c r="BCX51" s="109"/>
      <c r="BCY51" s="109"/>
      <c r="BCZ51" s="109"/>
      <c r="BDA51" s="109"/>
      <c r="BDB51" s="109"/>
      <c r="BDC51" s="109"/>
      <c r="BDD51" s="109"/>
      <c r="BDE51" s="109"/>
      <c r="BDF51" s="109"/>
      <c r="BDG51" s="109"/>
      <c r="BDH51" s="109"/>
      <c r="BDI51" s="109"/>
      <c r="BDJ51" s="109"/>
      <c r="BDK51" s="109"/>
      <c r="BDL51" s="109"/>
      <c r="BDM51" s="109"/>
      <c r="BDN51" s="109"/>
      <c r="BDO51" s="109"/>
      <c r="BDP51" s="109"/>
      <c r="BDQ51" s="109"/>
      <c r="BDR51" s="109"/>
      <c r="BDS51" s="109"/>
      <c r="BDT51" s="109"/>
      <c r="BDU51" s="109"/>
      <c r="BDV51" s="109"/>
      <c r="BDW51" s="109"/>
      <c r="BDX51" s="109"/>
      <c r="BDY51" s="109"/>
      <c r="BDZ51" s="109"/>
      <c r="BEA51" s="109"/>
      <c r="BEB51" s="109"/>
      <c r="BEC51" s="109"/>
      <c r="BED51" s="109"/>
      <c r="BEE51" s="109"/>
      <c r="BEF51" s="109"/>
      <c r="BEG51" s="109"/>
      <c r="BEH51" s="109"/>
      <c r="BEI51" s="109"/>
      <c r="BEJ51" s="109"/>
      <c r="BEK51" s="109"/>
      <c r="BEL51" s="109"/>
      <c r="BEM51" s="109"/>
      <c r="BEN51" s="109"/>
      <c r="BEO51" s="109"/>
      <c r="BEP51" s="109"/>
      <c r="BEQ51" s="109"/>
      <c r="BER51" s="109"/>
      <c r="BES51" s="109"/>
      <c r="BET51" s="109"/>
      <c r="BEU51" s="109"/>
      <c r="BEV51" s="109"/>
      <c r="BEW51" s="109"/>
      <c r="BEX51" s="109"/>
      <c r="BEY51" s="109"/>
      <c r="BEZ51" s="109"/>
      <c r="BFA51" s="109"/>
      <c r="BFB51" s="109"/>
      <c r="BFC51" s="109"/>
      <c r="BFD51" s="109"/>
      <c r="BFE51" s="109"/>
      <c r="BFF51" s="109"/>
      <c r="BFG51" s="109"/>
      <c r="BFH51" s="109"/>
      <c r="BFI51" s="109"/>
      <c r="BFJ51" s="109"/>
      <c r="BFK51" s="109"/>
      <c r="BFL51" s="109"/>
      <c r="BFM51" s="109"/>
      <c r="BFN51" s="109"/>
      <c r="BFO51" s="109"/>
      <c r="BFP51" s="109"/>
      <c r="BFQ51" s="109"/>
      <c r="BFR51" s="109"/>
      <c r="BFS51" s="109"/>
      <c r="BFT51" s="109"/>
      <c r="BFU51" s="109"/>
      <c r="BFV51" s="109"/>
      <c r="BFW51" s="109"/>
      <c r="BFX51" s="109"/>
      <c r="BFY51" s="109"/>
      <c r="BFZ51" s="109"/>
      <c r="BGA51" s="109"/>
      <c r="BGB51" s="109"/>
      <c r="BGC51" s="109"/>
      <c r="BGD51" s="109"/>
      <c r="BGE51" s="109"/>
      <c r="BGF51" s="109"/>
      <c r="BGG51" s="109"/>
      <c r="BGH51" s="109"/>
      <c r="BGI51" s="109"/>
      <c r="BGJ51" s="109"/>
      <c r="BGK51" s="109"/>
      <c r="BGL51" s="109"/>
      <c r="BGM51" s="109"/>
      <c r="BGN51" s="109"/>
      <c r="BGO51" s="109"/>
      <c r="BGP51" s="109"/>
      <c r="BGQ51" s="109"/>
      <c r="BGR51" s="109"/>
      <c r="BGS51" s="109"/>
      <c r="BGT51" s="109"/>
      <c r="BGU51" s="109"/>
      <c r="BGV51" s="109"/>
      <c r="BGW51" s="109"/>
      <c r="BGX51" s="109"/>
      <c r="BGY51" s="109"/>
      <c r="BGZ51" s="109"/>
      <c r="BHA51" s="109"/>
      <c r="BHB51" s="109"/>
      <c r="BHC51" s="109"/>
      <c r="BHD51" s="109"/>
      <c r="BHE51" s="109"/>
      <c r="BHF51" s="109"/>
      <c r="BHG51" s="109"/>
      <c r="BHH51" s="109"/>
      <c r="BHI51" s="109"/>
      <c r="BHJ51" s="109"/>
      <c r="BHK51" s="109"/>
      <c r="BHL51" s="109"/>
      <c r="BHM51" s="109"/>
      <c r="BHN51" s="109"/>
      <c r="BHO51" s="109"/>
      <c r="BHP51" s="109"/>
      <c r="BHQ51" s="109"/>
      <c r="BHR51" s="109"/>
      <c r="BHS51" s="109"/>
      <c r="BHT51" s="109"/>
      <c r="BHU51" s="109"/>
      <c r="BHV51" s="109"/>
      <c r="BHW51" s="109"/>
      <c r="BHX51" s="109"/>
      <c r="BHY51" s="109"/>
      <c r="BHZ51" s="109"/>
      <c r="BIA51" s="109"/>
      <c r="BIB51" s="109"/>
      <c r="BIC51" s="109"/>
      <c r="BID51" s="109"/>
      <c r="BIE51" s="109"/>
      <c r="BIF51" s="109"/>
      <c r="BIG51" s="109"/>
      <c r="BIH51" s="109"/>
      <c r="BII51" s="109"/>
      <c r="BIJ51" s="109"/>
      <c r="BIK51" s="109"/>
      <c r="BIL51" s="109"/>
      <c r="BIM51" s="109"/>
      <c r="BIN51" s="109"/>
      <c r="BIO51" s="109"/>
      <c r="BIP51" s="109"/>
      <c r="BIQ51" s="109"/>
      <c r="BIR51" s="109"/>
      <c r="BIS51" s="109"/>
      <c r="BIT51" s="109"/>
      <c r="BIU51" s="109"/>
      <c r="BIV51" s="109"/>
      <c r="BIW51" s="109"/>
      <c r="BIX51" s="109"/>
      <c r="BIY51" s="109"/>
      <c r="BIZ51" s="109"/>
      <c r="BJA51" s="109"/>
      <c r="BJB51" s="109"/>
      <c r="BJC51" s="109"/>
      <c r="BJD51" s="109"/>
      <c r="BJE51" s="109"/>
      <c r="BJF51" s="109"/>
      <c r="BJG51" s="109"/>
      <c r="BJH51" s="109"/>
      <c r="BJI51" s="109"/>
      <c r="BJJ51" s="109"/>
      <c r="BJK51" s="109"/>
      <c r="BJL51" s="109"/>
      <c r="BJM51" s="109"/>
      <c r="BJN51" s="109"/>
      <c r="BJO51" s="109"/>
      <c r="BJP51" s="109"/>
      <c r="BJQ51" s="109"/>
      <c r="BJR51" s="109"/>
      <c r="BJS51" s="109"/>
      <c r="BJT51" s="109"/>
      <c r="BJU51" s="109"/>
      <c r="BJV51" s="109"/>
      <c r="BJW51" s="109"/>
      <c r="BJX51" s="109"/>
      <c r="BJY51" s="109"/>
      <c r="BJZ51" s="109"/>
      <c r="BKA51" s="109"/>
      <c r="BKB51" s="109"/>
      <c r="BKC51" s="109"/>
      <c r="BKD51" s="109"/>
      <c r="BKE51" s="109"/>
      <c r="BKF51" s="109"/>
      <c r="BKG51" s="109"/>
      <c r="BKH51" s="109"/>
      <c r="BKI51" s="109"/>
      <c r="BKJ51" s="109"/>
      <c r="BKK51" s="109"/>
      <c r="BKL51" s="109"/>
      <c r="BKM51" s="109"/>
      <c r="BKN51" s="109"/>
      <c r="BKO51" s="109"/>
      <c r="BKP51" s="109"/>
      <c r="BKQ51" s="109"/>
      <c r="BKR51" s="109"/>
      <c r="BKS51" s="109"/>
      <c r="BKT51" s="109"/>
      <c r="BKU51" s="109"/>
      <c r="BKV51" s="109"/>
      <c r="BKW51" s="109"/>
      <c r="BKX51" s="109"/>
      <c r="BKY51" s="109"/>
      <c r="BKZ51" s="109"/>
      <c r="BLA51" s="109"/>
      <c r="BLB51" s="109"/>
      <c r="BLC51" s="109"/>
      <c r="BLD51" s="109"/>
      <c r="BLE51" s="109"/>
      <c r="BLF51" s="109"/>
      <c r="BLG51" s="109"/>
      <c r="BLH51" s="109"/>
      <c r="BLI51" s="109"/>
      <c r="BLJ51" s="109"/>
      <c r="BLK51" s="109"/>
      <c r="BLL51" s="109"/>
      <c r="BLM51" s="109"/>
      <c r="BLN51" s="109"/>
      <c r="BLO51" s="109"/>
      <c r="BLP51" s="109"/>
      <c r="BLQ51" s="109"/>
      <c r="BLR51" s="109"/>
      <c r="BLS51" s="109"/>
      <c r="BLT51" s="109"/>
      <c r="BLU51" s="109"/>
      <c r="BLV51" s="109"/>
      <c r="BLW51" s="109"/>
      <c r="BLX51" s="109"/>
      <c r="BLY51" s="109"/>
      <c r="BLZ51" s="109"/>
      <c r="BMA51" s="109"/>
      <c r="BMB51" s="109"/>
      <c r="BMC51" s="109"/>
      <c r="BMD51" s="109"/>
      <c r="BME51" s="109"/>
      <c r="BMF51" s="109"/>
      <c r="BMG51" s="109"/>
      <c r="BMH51" s="109"/>
      <c r="BMI51" s="109"/>
      <c r="BMJ51" s="109"/>
      <c r="BMK51" s="109"/>
      <c r="BML51" s="109"/>
      <c r="BMM51" s="109"/>
      <c r="BMN51" s="109"/>
      <c r="BMO51" s="109"/>
      <c r="BMP51" s="109"/>
      <c r="BMQ51" s="109"/>
      <c r="BMR51" s="109"/>
      <c r="BMS51" s="109"/>
      <c r="BMT51" s="109"/>
      <c r="BMU51" s="109"/>
      <c r="BMV51" s="109"/>
      <c r="BMW51" s="109"/>
      <c r="BMX51" s="109"/>
      <c r="BMY51" s="109"/>
      <c r="BMZ51" s="109"/>
      <c r="BNA51" s="109"/>
      <c r="BNB51" s="109"/>
      <c r="BNC51" s="109"/>
      <c r="BND51" s="109"/>
      <c r="BNE51" s="109"/>
      <c r="BNF51" s="109"/>
      <c r="BNG51" s="109"/>
      <c r="BNH51" s="109"/>
      <c r="BNI51" s="109"/>
      <c r="BNJ51" s="109"/>
      <c r="BNK51" s="109"/>
      <c r="BNL51" s="109"/>
      <c r="BNM51" s="109"/>
      <c r="BNN51" s="109"/>
      <c r="BNO51" s="109"/>
      <c r="BNP51" s="109"/>
      <c r="BNQ51" s="109"/>
      <c r="BNR51" s="109"/>
      <c r="BNS51" s="109"/>
      <c r="BNT51" s="109"/>
      <c r="BNU51" s="109"/>
      <c r="BNV51" s="109"/>
      <c r="BNW51" s="109"/>
      <c r="BNX51" s="109"/>
      <c r="BNY51" s="109"/>
      <c r="BNZ51" s="109"/>
      <c r="BOA51" s="109"/>
      <c r="BOB51" s="109"/>
      <c r="BOC51" s="109"/>
      <c r="BOD51" s="109"/>
      <c r="BOE51" s="109"/>
      <c r="BOF51" s="109"/>
      <c r="BOG51" s="109"/>
      <c r="BOH51" s="109"/>
      <c r="BOI51" s="109"/>
      <c r="BOJ51" s="109"/>
      <c r="BOK51" s="109"/>
      <c r="BOL51" s="109"/>
      <c r="BOM51" s="109"/>
      <c r="BON51" s="109"/>
      <c r="BOO51" s="109"/>
      <c r="BOP51" s="109"/>
      <c r="BOQ51" s="109"/>
      <c r="BOR51" s="109"/>
      <c r="BOS51" s="109"/>
      <c r="BOT51" s="109"/>
      <c r="BOU51" s="109"/>
      <c r="BOV51" s="109"/>
      <c r="BOW51" s="109"/>
      <c r="BOX51" s="109"/>
      <c r="BOY51" s="109"/>
      <c r="BOZ51" s="109"/>
      <c r="BPA51" s="109"/>
      <c r="BPB51" s="109"/>
      <c r="BPC51" s="109"/>
      <c r="BPD51" s="109"/>
      <c r="BPE51" s="109"/>
      <c r="BPF51" s="109"/>
      <c r="BPG51" s="109"/>
      <c r="BPH51" s="109"/>
      <c r="BPI51" s="109"/>
      <c r="BPJ51" s="109"/>
      <c r="BPK51" s="109"/>
      <c r="BPL51" s="109"/>
      <c r="BPM51" s="109"/>
      <c r="BPN51" s="109"/>
      <c r="BPO51" s="109"/>
      <c r="BPP51" s="109"/>
      <c r="BPQ51" s="109"/>
      <c r="BPR51" s="109"/>
      <c r="BPS51" s="109"/>
      <c r="BPT51" s="109"/>
      <c r="BPU51" s="109"/>
      <c r="BPV51" s="109"/>
      <c r="BPW51" s="109"/>
      <c r="BPX51" s="109"/>
      <c r="BPY51" s="109"/>
      <c r="BPZ51" s="109"/>
      <c r="BQA51" s="109"/>
      <c r="BQB51" s="109"/>
      <c r="BQC51" s="109"/>
      <c r="BQD51" s="109"/>
      <c r="BQE51" s="109"/>
      <c r="BQF51" s="109"/>
      <c r="BQG51" s="109"/>
      <c r="BQH51" s="109"/>
      <c r="BQI51" s="109"/>
      <c r="BQJ51" s="109"/>
      <c r="BQK51" s="109"/>
      <c r="BQL51" s="109"/>
      <c r="BQM51" s="109"/>
      <c r="BQN51" s="109"/>
      <c r="BQO51" s="109"/>
      <c r="BQP51" s="109"/>
      <c r="BQQ51" s="109"/>
      <c r="BQR51" s="109"/>
      <c r="BQS51" s="109"/>
      <c r="BQT51" s="109"/>
      <c r="BQU51" s="109"/>
      <c r="BQV51" s="109"/>
      <c r="BQW51" s="109"/>
      <c r="BQX51" s="109"/>
      <c r="BQY51" s="109"/>
      <c r="BQZ51" s="109"/>
      <c r="BRA51" s="109"/>
      <c r="BRB51" s="109"/>
      <c r="BRC51" s="109"/>
      <c r="BRD51" s="109"/>
      <c r="BRE51" s="109"/>
      <c r="BRF51" s="109"/>
      <c r="BRG51" s="109"/>
      <c r="BRH51" s="109"/>
      <c r="BRI51" s="109"/>
      <c r="BRJ51" s="109"/>
      <c r="BRK51" s="109"/>
      <c r="BRL51" s="109"/>
      <c r="BRM51" s="109"/>
      <c r="BRN51" s="109"/>
      <c r="BRO51" s="109"/>
      <c r="BRP51" s="109"/>
      <c r="BRQ51" s="109"/>
      <c r="BRR51" s="109"/>
      <c r="BRS51" s="109"/>
      <c r="BRT51" s="109"/>
      <c r="BRU51" s="109"/>
      <c r="BRV51" s="109"/>
      <c r="BRW51" s="109"/>
      <c r="BRX51" s="109"/>
      <c r="BRY51" s="109"/>
      <c r="BRZ51" s="109"/>
      <c r="BSA51" s="109"/>
      <c r="BSB51" s="109"/>
      <c r="BSC51" s="109"/>
      <c r="BSD51" s="109"/>
      <c r="BSE51" s="109"/>
      <c r="BSF51" s="109"/>
      <c r="BSG51" s="109"/>
      <c r="BSH51" s="109"/>
      <c r="BSI51" s="109"/>
      <c r="BSJ51" s="109"/>
      <c r="BSK51" s="109"/>
      <c r="BSL51" s="109"/>
      <c r="BSM51" s="109"/>
      <c r="BSN51" s="109"/>
      <c r="BSO51" s="109"/>
      <c r="BSP51" s="109"/>
      <c r="BSQ51" s="109"/>
      <c r="BSR51" s="109"/>
      <c r="BSS51" s="109"/>
      <c r="BST51" s="109"/>
      <c r="BSU51" s="109"/>
      <c r="BSV51" s="109"/>
      <c r="BSW51" s="109"/>
      <c r="BSX51" s="109"/>
      <c r="BSY51" s="109"/>
      <c r="BSZ51" s="109"/>
      <c r="BTA51" s="109"/>
      <c r="BTB51" s="109"/>
      <c r="BTC51" s="109"/>
      <c r="BTD51" s="109"/>
      <c r="BTE51" s="109"/>
      <c r="BTF51" s="109"/>
      <c r="BTG51" s="109"/>
      <c r="BTH51" s="109"/>
      <c r="BTI51" s="109"/>
      <c r="BTJ51" s="109"/>
      <c r="BTK51" s="109"/>
      <c r="BTL51" s="109"/>
      <c r="BTM51" s="109"/>
      <c r="BTN51" s="109"/>
      <c r="BTO51" s="109"/>
      <c r="BTP51" s="109"/>
      <c r="BTQ51" s="109"/>
      <c r="BTR51" s="109"/>
      <c r="BTS51" s="109"/>
      <c r="BTT51" s="109"/>
      <c r="BTU51" s="109"/>
      <c r="BTV51" s="109"/>
      <c r="BTW51" s="109"/>
      <c r="BTX51" s="109"/>
      <c r="BTY51" s="109"/>
      <c r="BTZ51" s="109"/>
      <c r="BUA51" s="109"/>
      <c r="BUB51" s="109"/>
      <c r="BUC51" s="109"/>
      <c r="BUD51" s="109"/>
      <c r="BUE51" s="109"/>
      <c r="BUF51" s="109"/>
      <c r="BUG51" s="109"/>
      <c r="BUH51" s="109"/>
      <c r="BUI51" s="109"/>
      <c r="BUJ51" s="109"/>
      <c r="BUK51" s="109"/>
      <c r="BUL51" s="109"/>
      <c r="BUM51" s="109"/>
      <c r="BUN51" s="109"/>
      <c r="BUO51" s="109"/>
      <c r="BUP51" s="109"/>
      <c r="BUQ51" s="109"/>
      <c r="BUR51" s="109"/>
      <c r="BUS51" s="109"/>
      <c r="BUT51" s="109"/>
      <c r="BUU51" s="109"/>
      <c r="BUV51" s="109"/>
      <c r="BUW51" s="109"/>
      <c r="BUX51" s="109"/>
      <c r="BUY51" s="109"/>
      <c r="BUZ51" s="109"/>
      <c r="BVA51" s="109"/>
      <c r="BVB51" s="109"/>
      <c r="BVC51" s="109"/>
      <c r="BVD51" s="109"/>
      <c r="BVE51" s="109"/>
      <c r="BVF51" s="109"/>
      <c r="BVG51" s="109"/>
      <c r="BVH51" s="109"/>
      <c r="BVI51" s="109"/>
      <c r="BVJ51" s="109"/>
      <c r="BVK51" s="109"/>
      <c r="BVL51" s="109"/>
      <c r="BVM51" s="109"/>
      <c r="BVN51" s="109"/>
      <c r="BVO51" s="109"/>
      <c r="BVP51" s="109"/>
      <c r="BVQ51" s="109"/>
      <c r="BVR51" s="109"/>
      <c r="BVS51" s="109"/>
      <c r="BVT51" s="109"/>
      <c r="BVU51" s="109"/>
      <c r="BVV51" s="109"/>
      <c r="BVW51" s="109"/>
      <c r="BVX51" s="109"/>
      <c r="BVY51" s="109"/>
      <c r="BVZ51" s="109"/>
      <c r="BWA51" s="109"/>
      <c r="BWB51" s="109"/>
      <c r="BWC51" s="109"/>
      <c r="BWD51" s="109"/>
      <c r="BWE51" s="109"/>
      <c r="BWF51" s="109"/>
      <c r="BWG51" s="109"/>
      <c r="BWH51" s="109"/>
      <c r="BWI51" s="109"/>
      <c r="BWJ51" s="109"/>
      <c r="BWK51" s="109"/>
      <c r="BWL51" s="109"/>
      <c r="BWM51" s="109"/>
      <c r="BWN51" s="109"/>
      <c r="BWO51" s="109"/>
      <c r="BWP51" s="109"/>
      <c r="BWQ51" s="109"/>
      <c r="BWR51" s="109"/>
      <c r="BWS51" s="109"/>
      <c r="BWT51" s="109"/>
      <c r="BWU51" s="109"/>
      <c r="BWV51" s="109"/>
      <c r="BWW51" s="109"/>
      <c r="BWX51" s="109"/>
      <c r="BWY51" s="109"/>
      <c r="BWZ51" s="109"/>
      <c r="BXA51" s="109"/>
      <c r="BXB51" s="109"/>
      <c r="BXC51" s="109"/>
      <c r="BXD51" s="109"/>
      <c r="BXE51" s="109"/>
      <c r="BXF51" s="109"/>
      <c r="BXG51" s="109"/>
      <c r="BXH51" s="109"/>
      <c r="BXI51" s="109"/>
      <c r="BXJ51" s="109"/>
      <c r="BXK51" s="109"/>
      <c r="BXL51" s="109"/>
      <c r="BXM51" s="109"/>
      <c r="BXN51" s="109"/>
      <c r="BXO51" s="109"/>
      <c r="BXP51" s="109"/>
      <c r="BXQ51" s="109"/>
      <c r="BXR51" s="109"/>
      <c r="BXS51" s="109"/>
      <c r="BXT51" s="109"/>
      <c r="BXU51" s="109"/>
      <c r="BXV51" s="109"/>
      <c r="BXW51" s="109"/>
      <c r="BXX51" s="109"/>
      <c r="BXY51" s="109"/>
      <c r="BXZ51" s="109"/>
      <c r="BYA51" s="109"/>
      <c r="BYB51" s="109"/>
      <c r="BYC51" s="109"/>
      <c r="BYD51" s="109"/>
      <c r="BYE51" s="109"/>
      <c r="BYF51" s="109"/>
      <c r="BYG51" s="109"/>
      <c r="BYH51" s="109"/>
      <c r="BYI51" s="109"/>
      <c r="BYJ51" s="109"/>
      <c r="BYK51" s="109"/>
      <c r="BYL51" s="109"/>
      <c r="BYM51" s="109"/>
      <c r="BYN51" s="109"/>
      <c r="BYO51" s="109"/>
      <c r="BYP51" s="109"/>
      <c r="BYQ51" s="109"/>
      <c r="BYR51" s="109"/>
      <c r="BYS51" s="109"/>
      <c r="BYT51" s="109"/>
      <c r="BYU51" s="109"/>
      <c r="BYV51" s="109"/>
      <c r="BYW51" s="109"/>
      <c r="BYX51" s="109"/>
      <c r="BYY51" s="109"/>
      <c r="BYZ51" s="109"/>
      <c r="BZA51" s="109"/>
      <c r="BZB51" s="109"/>
      <c r="BZC51" s="109"/>
      <c r="BZD51" s="109"/>
      <c r="BZE51" s="109"/>
      <c r="BZF51" s="109"/>
      <c r="BZG51" s="109"/>
      <c r="BZH51" s="109"/>
      <c r="BZI51" s="109"/>
      <c r="BZJ51" s="109"/>
      <c r="BZK51" s="109"/>
      <c r="BZL51" s="109"/>
      <c r="BZM51" s="109"/>
      <c r="BZN51" s="109"/>
      <c r="BZO51" s="109"/>
      <c r="BZP51" s="109"/>
      <c r="BZQ51" s="109"/>
      <c r="BZR51" s="109"/>
      <c r="BZS51" s="109"/>
      <c r="BZT51" s="109"/>
      <c r="BZU51" s="109"/>
      <c r="BZV51" s="109"/>
      <c r="BZW51" s="109"/>
      <c r="BZX51" s="109"/>
      <c r="BZY51" s="109"/>
      <c r="BZZ51" s="109"/>
      <c r="CAA51" s="109"/>
      <c r="CAB51" s="109"/>
      <c r="CAC51" s="109"/>
      <c r="CAD51" s="109"/>
      <c r="CAE51" s="109"/>
      <c r="CAF51" s="109"/>
      <c r="CAG51" s="109"/>
      <c r="CAH51" s="109"/>
      <c r="CAI51" s="109"/>
      <c r="CAJ51" s="109"/>
      <c r="CAK51" s="109"/>
      <c r="CAL51" s="109"/>
      <c r="CAM51" s="109"/>
      <c r="CAN51" s="109"/>
      <c r="CAO51" s="109"/>
      <c r="CAP51" s="109"/>
      <c r="CAQ51" s="109"/>
      <c r="CAR51" s="109"/>
      <c r="CAS51" s="109"/>
      <c r="CAT51" s="109"/>
      <c r="CAU51" s="109"/>
      <c r="CAV51" s="109"/>
      <c r="CAW51" s="109"/>
      <c r="CAX51" s="109"/>
      <c r="CAY51" s="109"/>
      <c r="CAZ51" s="109"/>
      <c r="CBA51" s="109"/>
      <c r="CBB51" s="109"/>
      <c r="CBC51" s="109"/>
      <c r="CBD51" s="109"/>
      <c r="CBE51" s="109"/>
      <c r="CBF51" s="109"/>
      <c r="CBG51" s="109"/>
      <c r="CBH51" s="109"/>
      <c r="CBI51" s="109"/>
      <c r="CBJ51" s="109"/>
      <c r="CBK51" s="109"/>
      <c r="CBL51" s="109"/>
      <c r="CBM51" s="109"/>
      <c r="CBN51" s="109"/>
      <c r="CBO51" s="109"/>
      <c r="CBP51" s="109"/>
      <c r="CBQ51" s="109"/>
      <c r="CBR51" s="109"/>
      <c r="CBS51" s="109"/>
      <c r="CBT51" s="109"/>
      <c r="CBU51" s="109"/>
      <c r="CBV51" s="109"/>
      <c r="CBW51" s="109"/>
      <c r="CBX51" s="109"/>
      <c r="CBY51" s="109"/>
      <c r="CBZ51" s="109"/>
      <c r="CCA51" s="109"/>
      <c r="CCB51" s="109"/>
      <c r="CCC51" s="109"/>
      <c r="CCD51" s="109"/>
      <c r="CCE51" s="109"/>
      <c r="CCF51" s="109"/>
      <c r="CCG51" s="109"/>
      <c r="CCH51" s="109"/>
      <c r="CCI51" s="109"/>
      <c r="CCJ51" s="109"/>
      <c r="CCK51" s="109"/>
      <c r="CCL51" s="109"/>
      <c r="CCM51" s="109"/>
      <c r="CCN51" s="109"/>
      <c r="CCO51" s="109"/>
      <c r="CCP51" s="109"/>
      <c r="CCQ51" s="109"/>
      <c r="CCR51" s="109"/>
      <c r="CCS51" s="109"/>
      <c r="CCT51" s="109"/>
      <c r="CCU51" s="109"/>
      <c r="CCV51" s="109"/>
      <c r="CCW51" s="109"/>
      <c r="CCX51" s="109"/>
      <c r="CCY51" s="109"/>
      <c r="CCZ51" s="109"/>
      <c r="CDA51" s="109"/>
      <c r="CDB51" s="109"/>
      <c r="CDC51" s="109"/>
      <c r="CDD51" s="109"/>
      <c r="CDE51" s="109"/>
      <c r="CDF51" s="109"/>
      <c r="CDG51" s="109"/>
      <c r="CDH51" s="109"/>
      <c r="CDI51" s="109"/>
      <c r="CDJ51" s="109"/>
      <c r="CDK51" s="109"/>
      <c r="CDL51" s="109"/>
      <c r="CDM51" s="109"/>
      <c r="CDN51" s="109"/>
      <c r="CDO51" s="109"/>
      <c r="CDP51" s="109"/>
      <c r="CDQ51" s="109"/>
      <c r="CDR51" s="109"/>
      <c r="CDS51" s="109"/>
      <c r="CDT51" s="109"/>
      <c r="CDU51" s="109"/>
      <c r="CDV51" s="109"/>
      <c r="CDW51" s="109"/>
      <c r="CDX51" s="109"/>
      <c r="CDY51" s="109"/>
      <c r="CDZ51" s="109"/>
      <c r="CEA51" s="109"/>
      <c r="CEB51" s="109"/>
      <c r="CEC51" s="109"/>
      <c r="CED51" s="109"/>
      <c r="CEE51" s="109"/>
      <c r="CEF51" s="109"/>
      <c r="CEG51" s="109"/>
      <c r="CEH51" s="109"/>
      <c r="CEI51" s="109"/>
      <c r="CEJ51" s="109"/>
      <c r="CEK51" s="109"/>
      <c r="CEL51" s="109"/>
      <c r="CEM51" s="109"/>
      <c r="CEN51" s="109"/>
      <c r="CEO51" s="109"/>
      <c r="CEP51" s="109"/>
      <c r="CEQ51" s="109"/>
      <c r="CER51" s="109"/>
      <c r="CES51" s="109"/>
      <c r="CET51" s="109"/>
      <c r="CEU51" s="109"/>
      <c r="CEV51" s="109"/>
      <c r="CEW51" s="109"/>
      <c r="CEX51" s="109"/>
      <c r="CEY51" s="109"/>
      <c r="CEZ51" s="109"/>
      <c r="CFA51" s="109"/>
      <c r="CFB51" s="109"/>
      <c r="CFC51" s="109"/>
      <c r="CFD51" s="109"/>
      <c r="CFE51" s="109"/>
      <c r="CFF51" s="109"/>
      <c r="CFG51" s="109"/>
      <c r="CFH51" s="109"/>
      <c r="CFI51" s="109"/>
      <c r="CFJ51" s="109"/>
      <c r="CFK51" s="109"/>
      <c r="CFL51" s="109"/>
      <c r="CFM51" s="109"/>
      <c r="CFN51" s="109"/>
      <c r="CFO51" s="109"/>
      <c r="CFP51" s="109"/>
      <c r="CFQ51" s="109"/>
      <c r="CFR51" s="109"/>
      <c r="CFS51" s="109"/>
      <c r="CFT51" s="109"/>
      <c r="CFU51" s="109"/>
      <c r="CFV51" s="109"/>
      <c r="CFW51" s="109"/>
      <c r="CFX51" s="109"/>
      <c r="CFY51" s="109"/>
      <c r="CFZ51" s="109"/>
      <c r="CGA51" s="109"/>
      <c r="CGB51" s="109"/>
      <c r="CGC51" s="109"/>
      <c r="CGD51" s="109"/>
      <c r="CGE51" s="109"/>
      <c r="CGF51" s="109"/>
      <c r="CGG51" s="109"/>
      <c r="CGH51" s="109"/>
      <c r="CGI51" s="109"/>
      <c r="CGJ51" s="109"/>
      <c r="CGK51" s="109"/>
      <c r="CGL51" s="109"/>
      <c r="CGM51" s="109"/>
      <c r="CGN51" s="109"/>
      <c r="CGO51" s="109"/>
      <c r="CGP51" s="109"/>
      <c r="CGQ51" s="109"/>
      <c r="CGR51" s="109"/>
      <c r="CGS51" s="109"/>
      <c r="CGT51" s="109"/>
      <c r="CGU51" s="109"/>
      <c r="CGV51" s="109"/>
      <c r="CGW51" s="109"/>
      <c r="CGX51" s="109"/>
      <c r="CGY51" s="109"/>
      <c r="CGZ51" s="109"/>
      <c r="CHA51" s="109"/>
      <c r="CHB51" s="109"/>
      <c r="CHC51" s="109"/>
      <c r="CHD51" s="109"/>
      <c r="CHE51" s="109"/>
      <c r="CHF51" s="109"/>
      <c r="CHG51" s="109"/>
      <c r="CHH51" s="109"/>
      <c r="CHI51" s="109"/>
      <c r="CHJ51" s="109"/>
      <c r="CHK51" s="109"/>
      <c r="CHL51" s="109"/>
      <c r="CHM51" s="109"/>
      <c r="CHN51" s="109"/>
      <c r="CHO51" s="109"/>
      <c r="CHP51" s="109"/>
      <c r="CHQ51" s="109"/>
      <c r="CHR51" s="109"/>
      <c r="CHS51" s="109"/>
      <c r="CHT51" s="109"/>
      <c r="CHU51" s="109"/>
      <c r="CHV51" s="109"/>
      <c r="CHW51" s="109"/>
      <c r="CHX51" s="109"/>
      <c r="CHY51" s="109"/>
      <c r="CHZ51" s="109"/>
      <c r="CIA51" s="109"/>
      <c r="CIB51" s="109"/>
      <c r="CIC51" s="109"/>
      <c r="CID51" s="109"/>
      <c r="CIE51" s="109"/>
      <c r="CIF51" s="109"/>
      <c r="CIG51" s="109"/>
      <c r="CIH51" s="109"/>
      <c r="CII51" s="109"/>
      <c r="CIJ51" s="109"/>
      <c r="CIK51" s="109"/>
      <c r="CIL51" s="109"/>
      <c r="CIM51" s="109"/>
      <c r="CIN51" s="109"/>
      <c r="CIO51" s="109"/>
      <c r="CIP51" s="109"/>
      <c r="CIQ51" s="109"/>
      <c r="CIR51" s="109"/>
      <c r="CIS51" s="109"/>
      <c r="CIT51" s="109"/>
      <c r="CIU51" s="109"/>
      <c r="CIV51" s="109"/>
      <c r="CIW51" s="109"/>
      <c r="CIX51" s="109"/>
      <c r="CIY51" s="109"/>
      <c r="CIZ51" s="109"/>
      <c r="CJA51" s="109"/>
      <c r="CJB51" s="109"/>
      <c r="CJC51" s="109"/>
      <c r="CJD51" s="109"/>
      <c r="CJE51" s="109"/>
      <c r="CJF51" s="109"/>
      <c r="CJG51" s="109"/>
      <c r="CJH51" s="109"/>
      <c r="CJI51" s="109"/>
      <c r="CJJ51" s="109"/>
      <c r="CJK51" s="109"/>
      <c r="CJL51" s="109"/>
      <c r="CJM51" s="109"/>
      <c r="CJN51" s="109"/>
      <c r="CJO51" s="109"/>
      <c r="CJP51" s="109"/>
      <c r="CJQ51" s="109"/>
      <c r="CJR51" s="109"/>
      <c r="CJS51" s="109"/>
      <c r="CJT51" s="109"/>
      <c r="CJU51" s="109"/>
      <c r="CJV51" s="109"/>
      <c r="CJW51" s="109"/>
      <c r="CJX51" s="109"/>
      <c r="CJY51" s="109"/>
      <c r="CJZ51" s="109"/>
      <c r="CKA51" s="109"/>
      <c r="CKB51" s="109"/>
      <c r="CKC51" s="109"/>
      <c r="CKD51" s="109"/>
      <c r="CKE51" s="109"/>
      <c r="CKF51" s="109"/>
      <c r="CKG51" s="109"/>
      <c r="CKH51" s="109"/>
      <c r="CKI51" s="109"/>
      <c r="CKJ51" s="109"/>
      <c r="CKK51" s="109"/>
      <c r="CKL51" s="109"/>
      <c r="CKM51" s="109"/>
      <c r="CKN51" s="109"/>
      <c r="CKO51" s="109"/>
      <c r="CKP51" s="109"/>
      <c r="CKQ51" s="109"/>
      <c r="CKR51" s="109"/>
      <c r="CKS51" s="109"/>
      <c r="CKT51" s="109"/>
      <c r="CKU51" s="109"/>
      <c r="CKV51" s="109"/>
      <c r="CKW51" s="109"/>
      <c r="CKX51" s="109"/>
      <c r="CKY51" s="109"/>
      <c r="CKZ51" s="109"/>
      <c r="CLA51" s="109"/>
      <c r="CLB51" s="109"/>
      <c r="CLC51" s="109"/>
      <c r="CLD51" s="109"/>
      <c r="CLE51" s="109"/>
      <c r="CLF51" s="109"/>
      <c r="CLG51" s="109"/>
      <c r="CLH51" s="109"/>
      <c r="CLI51" s="109"/>
      <c r="CLJ51" s="109"/>
      <c r="CLK51" s="109"/>
      <c r="CLL51" s="109"/>
      <c r="CLM51" s="109"/>
      <c r="CLN51" s="109"/>
      <c r="CLO51" s="109"/>
      <c r="CLP51" s="109"/>
      <c r="CLQ51" s="109"/>
      <c r="CLR51" s="109"/>
      <c r="CLS51" s="109"/>
      <c r="CLT51" s="109"/>
      <c r="CLU51" s="109"/>
      <c r="CLV51" s="109"/>
      <c r="CLW51" s="109"/>
      <c r="CLX51" s="109"/>
      <c r="CLY51" s="109"/>
      <c r="CLZ51" s="109"/>
      <c r="CMA51" s="109"/>
      <c r="CMB51" s="109"/>
      <c r="CMC51" s="109"/>
      <c r="CMD51" s="109"/>
      <c r="CME51" s="109"/>
      <c r="CMF51" s="109"/>
      <c r="CMG51" s="109"/>
      <c r="CMH51" s="109"/>
      <c r="CMI51" s="109"/>
      <c r="CMJ51" s="109"/>
      <c r="CMK51" s="109"/>
      <c r="CML51" s="109"/>
      <c r="CMM51" s="109"/>
      <c r="CMN51" s="109"/>
      <c r="CMO51" s="109"/>
      <c r="CMP51" s="109"/>
      <c r="CMQ51" s="109"/>
      <c r="CMR51" s="109"/>
      <c r="CMS51" s="109"/>
      <c r="CMT51" s="109"/>
      <c r="CMU51" s="109"/>
      <c r="CMV51" s="109"/>
      <c r="CMW51" s="109"/>
      <c r="CMX51" s="109"/>
      <c r="CMY51" s="109"/>
      <c r="CMZ51" s="109"/>
      <c r="CNA51" s="109"/>
      <c r="CNB51" s="109"/>
      <c r="CNC51" s="109"/>
      <c r="CND51" s="109"/>
      <c r="CNE51" s="109"/>
      <c r="CNF51" s="109"/>
      <c r="CNG51" s="109"/>
      <c r="CNH51" s="109"/>
      <c r="CNI51" s="109"/>
      <c r="CNJ51" s="109"/>
      <c r="CNK51" s="109"/>
      <c r="CNL51" s="109"/>
      <c r="CNM51" s="109"/>
      <c r="CNN51" s="109"/>
      <c r="CNO51" s="109"/>
      <c r="CNP51" s="109"/>
      <c r="CNQ51" s="109"/>
      <c r="CNR51" s="109"/>
      <c r="CNS51" s="109"/>
      <c r="CNT51" s="109"/>
      <c r="CNU51" s="109"/>
      <c r="CNV51" s="109"/>
      <c r="CNW51" s="109"/>
      <c r="CNX51" s="109"/>
      <c r="CNY51" s="109"/>
      <c r="CNZ51" s="109"/>
      <c r="COA51" s="109"/>
      <c r="COB51" s="109"/>
      <c r="COC51" s="109"/>
      <c r="COD51" s="109"/>
      <c r="COE51" s="109"/>
      <c r="COF51" s="109"/>
      <c r="COG51" s="109"/>
      <c r="COH51" s="109"/>
      <c r="COI51" s="109"/>
      <c r="COJ51" s="109"/>
      <c r="COK51" s="109"/>
      <c r="COL51" s="109"/>
      <c r="COM51" s="109"/>
      <c r="CON51" s="109"/>
      <c r="COO51" s="109"/>
      <c r="COP51" s="109"/>
      <c r="COQ51" s="109"/>
      <c r="COR51" s="109"/>
      <c r="COS51" s="109"/>
      <c r="COT51" s="109"/>
      <c r="COU51" s="109"/>
      <c r="COV51" s="109"/>
      <c r="COW51" s="109"/>
      <c r="COX51" s="109"/>
      <c r="COY51" s="109"/>
      <c r="COZ51" s="109"/>
      <c r="CPA51" s="109"/>
      <c r="CPB51" s="109"/>
      <c r="CPC51" s="109"/>
      <c r="CPD51" s="109"/>
      <c r="CPE51" s="109"/>
      <c r="CPF51" s="109"/>
      <c r="CPG51" s="109"/>
      <c r="CPH51" s="109"/>
      <c r="CPI51" s="109"/>
      <c r="CPJ51" s="109"/>
      <c r="CPK51" s="109"/>
      <c r="CPL51" s="109"/>
      <c r="CPM51" s="109"/>
      <c r="CPN51" s="109"/>
      <c r="CPO51" s="109"/>
      <c r="CPP51" s="109"/>
      <c r="CPQ51" s="109"/>
      <c r="CPR51" s="109"/>
      <c r="CPS51" s="109"/>
      <c r="CPT51" s="109"/>
      <c r="CPU51" s="109"/>
      <c r="CPV51" s="109"/>
      <c r="CPW51" s="109"/>
      <c r="CPX51" s="109"/>
      <c r="CPY51" s="109"/>
      <c r="CPZ51" s="109"/>
      <c r="CQA51" s="109"/>
      <c r="CQB51" s="109"/>
      <c r="CQC51" s="109"/>
      <c r="CQD51" s="109"/>
      <c r="CQE51" s="109"/>
      <c r="CQF51" s="109"/>
      <c r="CQG51" s="109"/>
      <c r="CQH51" s="109"/>
      <c r="CQI51" s="109"/>
      <c r="CQJ51" s="109"/>
      <c r="CQK51" s="109"/>
      <c r="CQL51" s="109"/>
      <c r="CQM51" s="109"/>
      <c r="CQN51" s="109"/>
      <c r="CQO51" s="109"/>
      <c r="CQP51" s="109"/>
      <c r="CQQ51" s="109"/>
      <c r="CQR51" s="109"/>
      <c r="CQS51" s="109"/>
      <c r="CQT51" s="109"/>
      <c r="CQU51" s="109"/>
      <c r="CQV51" s="109"/>
      <c r="CQW51" s="109"/>
      <c r="CQX51" s="109"/>
      <c r="CQY51" s="109"/>
      <c r="CQZ51" s="109"/>
      <c r="CRA51" s="109"/>
      <c r="CRB51" s="109"/>
      <c r="CRC51" s="109"/>
      <c r="CRD51" s="109"/>
      <c r="CRE51" s="109"/>
      <c r="CRF51" s="109"/>
      <c r="CRG51" s="109"/>
      <c r="CRH51" s="109"/>
      <c r="CRI51" s="109"/>
      <c r="CRJ51" s="109"/>
      <c r="CRK51" s="109"/>
      <c r="CRL51" s="109"/>
      <c r="CRM51" s="109"/>
      <c r="CRN51" s="109"/>
      <c r="CRO51" s="109"/>
      <c r="CRP51" s="109"/>
      <c r="CRQ51" s="109"/>
      <c r="CRR51" s="109"/>
      <c r="CRS51" s="109"/>
      <c r="CRT51" s="109"/>
      <c r="CRU51" s="109"/>
      <c r="CRV51" s="109"/>
      <c r="CRW51" s="109"/>
      <c r="CRX51" s="109"/>
      <c r="CRY51" s="109"/>
      <c r="CRZ51" s="109"/>
      <c r="CSA51" s="109"/>
      <c r="CSB51" s="109"/>
      <c r="CSC51" s="109"/>
      <c r="CSD51" s="109"/>
      <c r="CSE51" s="109"/>
      <c r="CSF51" s="109"/>
      <c r="CSG51" s="109"/>
      <c r="CSH51" s="109"/>
      <c r="CSI51" s="109"/>
      <c r="CSJ51" s="109"/>
      <c r="CSK51" s="109"/>
      <c r="CSL51" s="109"/>
      <c r="CSM51" s="109"/>
      <c r="CSN51" s="109"/>
      <c r="CSO51" s="109"/>
      <c r="CSP51" s="109"/>
      <c r="CSQ51" s="109"/>
      <c r="CSR51" s="109"/>
      <c r="CSS51" s="109"/>
      <c r="CST51" s="109"/>
      <c r="CSU51" s="109"/>
      <c r="CSV51" s="109"/>
      <c r="CSW51" s="109"/>
      <c r="CSX51" s="109"/>
      <c r="CSY51" s="109"/>
      <c r="CSZ51" s="109"/>
      <c r="CTA51" s="109"/>
      <c r="CTB51" s="109"/>
      <c r="CTC51" s="109"/>
      <c r="CTD51" s="109"/>
      <c r="CTE51" s="109"/>
      <c r="CTF51" s="109"/>
      <c r="CTG51" s="109"/>
      <c r="CTH51" s="109"/>
      <c r="CTI51" s="109"/>
      <c r="CTJ51" s="109"/>
      <c r="CTK51" s="109"/>
      <c r="CTL51" s="109"/>
      <c r="CTM51" s="109"/>
      <c r="CTN51" s="109"/>
      <c r="CTO51" s="109"/>
      <c r="CTP51" s="109"/>
      <c r="CTQ51" s="109"/>
      <c r="CTR51" s="109"/>
      <c r="CTS51" s="109"/>
      <c r="CTT51" s="109"/>
      <c r="CTU51" s="109"/>
      <c r="CTV51" s="109"/>
      <c r="CTW51" s="109"/>
      <c r="CTX51" s="109"/>
      <c r="CTY51" s="109"/>
      <c r="CTZ51" s="109"/>
      <c r="CUA51" s="109"/>
      <c r="CUB51" s="109"/>
      <c r="CUC51" s="109"/>
      <c r="CUD51" s="109"/>
      <c r="CUE51" s="109"/>
      <c r="CUF51" s="109"/>
      <c r="CUG51" s="109"/>
      <c r="CUH51" s="109"/>
      <c r="CUI51" s="109"/>
      <c r="CUJ51" s="109"/>
      <c r="CUK51" s="109"/>
      <c r="CUL51" s="109"/>
      <c r="CUM51" s="109"/>
      <c r="CUN51" s="109"/>
      <c r="CUO51" s="109"/>
      <c r="CUP51" s="109"/>
      <c r="CUQ51" s="109"/>
      <c r="CUR51" s="109"/>
      <c r="CUS51" s="109"/>
      <c r="CUT51" s="109"/>
      <c r="CUU51" s="109"/>
      <c r="CUV51" s="109"/>
      <c r="CUW51" s="109"/>
      <c r="CUX51" s="109"/>
      <c r="CUY51" s="109"/>
      <c r="CUZ51" s="109"/>
      <c r="CVA51" s="109"/>
      <c r="CVB51" s="109"/>
      <c r="CVC51" s="109"/>
      <c r="CVD51" s="109"/>
      <c r="CVE51" s="109"/>
      <c r="CVF51" s="109"/>
      <c r="CVG51" s="109"/>
      <c r="CVH51" s="109"/>
      <c r="CVI51" s="109"/>
      <c r="CVJ51" s="109"/>
      <c r="CVK51" s="109"/>
      <c r="CVL51" s="109"/>
      <c r="CVM51" s="109"/>
      <c r="CVN51" s="109"/>
      <c r="CVO51" s="109"/>
      <c r="CVP51" s="109"/>
      <c r="CVQ51" s="109"/>
      <c r="CVR51" s="109"/>
      <c r="CVS51" s="109"/>
      <c r="CVT51" s="109"/>
      <c r="CVU51" s="109"/>
      <c r="CVV51" s="109"/>
      <c r="CVW51" s="109"/>
      <c r="CVX51" s="109"/>
      <c r="CVY51" s="109"/>
      <c r="CVZ51" s="109"/>
      <c r="CWA51" s="109"/>
      <c r="CWB51" s="109"/>
      <c r="CWC51" s="109"/>
      <c r="CWD51" s="109"/>
      <c r="CWE51" s="109"/>
      <c r="CWF51" s="109"/>
      <c r="CWG51" s="109"/>
      <c r="CWH51" s="109"/>
      <c r="CWI51" s="109"/>
      <c r="CWJ51" s="109"/>
      <c r="CWK51" s="109"/>
      <c r="CWL51" s="109"/>
      <c r="CWM51" s="109"/>
      <c r="CWN51" s="109"/>
      <c r="CWO51" s="109"/>
      <c r="CWP51" s="109"/>
      <c r="CWQ51" s="109"/>
      <c r="CWR51" s="109"/>
      <c r="CWS51" s="109"/>
      <c r="CWT51" s="109"/>
      <c r="CWU51" s="109"/>
      <c r="CWV51" s="109"/>
      <c r="CWW51" s="109"/>
      <c r="CWX51" s="109"/>
      <c r="CWY51" s="109"/>
      <c r="CWZ51" s="109"/>
      <c r="CXA51" s="109"/>
      <c r="CXB51" s="109"/>
      <c r="CXC51" s="109"/>
      <c r="CXD51" s="109"/>
      <c r="CXE51" s="109"/>
      <c r="CXF51" s="109"/>
      <c r="CXG51" s="109"/>
      <c r="CXH51" s="109"/>
      <c r="CXI51" s="109"/>
      <c r="CXJ51" s="109"/>
      <c r="CXK51" s="109"/>
      <c r="CXL51" s="109"/>
      <c r="CXM51" s="109"/>
      <c r="CXN51" s="109"/>
      <c r="CXO51" s="109"/>
      <c r="CXP51" s="109"/>
      <c r="CXQ51" s="109"/>
      <c r="CXR51" s="109"/>
      <c r="CXS51" s="109"/>
      <c r="CXT51" s="109"/>
      <c r="CXU51" s="109"/>
      <c r="CXV51" s="109"/>
      <c r="CXW51" s="109"/>
      <c r="CXX51" s="109"/>
      <c r="CXY51" s="109"/>
      <c r="CXZ51" s="109"/>
      <c r="CYA51" s="109"/>
      <c r="CYB51" s="109"/>
      <c r="CYC51" s="109"/>
      <c r="CYD51" s="109"/>
      <c r="CYE51" s="109"/>
      <c r="CYF51" s="109"/>
      <c r="CYG51" s="109"/>
      <c r="CYH51" s="109"/>
      <c r="CYI51" s="109"/>
      <c r="CYJ51" s="109"/>
      <c r="CYK51" s="109"/>
      <c r="CYL51" s="109"/>
      <c r="CYM51" s="109"/>
      <c r="CYN51" s="109"/>
      <c r="CYO51" s="109"/>
      <c r="CYP51" s="109"/>
      <c r="CYQ51" s="109"/>
      <c r="CYR51" s="109"/>
      <c r="CYS51" s="109"/>
      <c r="CYT51" s="109"/>
      <c r="CYU51" s="109"/>
      <c r="CYV51" s="109"/>
      <c r="CYW51" s="109"/>
      <c r="CYX51" s="109"/>
      <c r="CYY51" s="109"/>
      <c r="CYZ51" s="109"/>
      <c r="CZA51" s="109"/>
      <c r="CZB51" s="109"/>
      <c r="CZC51" s="109"/>
      <c r="CZD51" s="109"/>
      <c r="CZE51" s="109"/>
      <c r="CZF51" s="109"/>
      <c r="CZG51" s="109"/>
      <c r="CZH51" s="109"/>
      <c r="CZI51" s="109"/>
      <c r="CZJ51" s="109"/>
      <c r="CZK51" s="109"/>
      <c r="CZL51" s="109"/>
      <c r="CZM51" s="109"/>
      <c r="CZN51" s="109"/>
      <c r="CZO51" s="109"/>
      <c r="CZP51" s="109"/>
      <c r="CZQ51" s="109"/>
      <c r="CZR51" s="109"/>
      <c r="CZS51" s="109"/>
      <c r="CZT51" s="109"/>
      <c r="CZU51" s="109"/>
      <c r="CZV51" s="109"/>
      <c r="CZW51" s="109"/>
      <c r="CZX51" s="109"/>
      <c r="CZY51" s="109"/>
      <c r="CZZ51" s="109"/>
      <c r="DAA51" s="109"/>
      <c r="DAB51" s="109"/>
      <c r="DAC51" s="109"/>
      <c r="DAD51" s="109"/>
      <c r="DAE51" s="109"/>
      <c r="DAF51" s="109"/>
      <c r="DAG51" s="109"/>
      <c r="DAH51" s="109"/>
      <c r="DAI51" s="109"/>
      <c r="DAJ51" s="109"/>
      <c r="DAK51" s="109"/>
      <c r="DAL51" s="109"/>
      <c r="DAM51" s="109"/>
      <c r="DAN51" s="109"/>
      <c r="DAO51" s="109"/>
      <c r="DAP51" s="109"/>
      <c r="DAQ51" s="109"/>
      <c r="DAR51" s="109"/>
      <c r="DAS51" s="109"/>
      <c r="DAT51" s="109"/>
      <c r="DAU51" s="109"/>
      <c r="DAV51" s="109"/>
      <c r="DAW51" s="109"/>
      <c r="DAX51" s="109"/>
      <c r="DAY51" s="109"/>
      <c r="DAZ51" s="109"/>
      <c r="DBA51" s="109"/>
      <c r="DBB51" s="109"/>
      <c r="DBC51" s="109"/>
      <c r="DBD51" s="109"/>
      <c r="DBE51" s="109"/>
      <c r="DBF51" s="109"/>
      <c r="DBG51" s="109"/>
      <c r="DBH51" s="109"/>
      <c r="DBI51" s="109"/>
      <c r="DBJ51" s="109"/>
      <c r="DBK51" s="109"/>
      <c r="DBL51" s="109"/>
      <c r="DBM51" s="109"/>
      <c r="DBN51" s="109"/>
      <c r="DBO51" s="109"/>
      <c r="DBP51" s="109"/>
      <c r="DBQ51" s="109"/>
      <c r="DBR51" s="109"/>
      <c r="DBS51" s="109"/>
      <c r="DBT51" s="109"/>
      <c r="DBU51" s="109"/>
      <c r="DBV51" s="109"/>
      <c r="DBW51" s="109"/>
      <c r="DBX51" s="109"/>
      <c r="DBY51" s="109"/>
      <c r="DBZ51" s="109"/>
      <c r="DCA51" s="109"/>
      <c r="DCB51" s="109"/>
      <c r="DCC51" s="109"/>
      <c r="DCD51" s="109"/>
      <c r="DCE51" s="109"/>
      <c r="DCF51" s="109"/>
      <c r="DCG51" s="109"/>
      <c r="DCH51" s="109"/>
      <c r="DCI51" s="109"/>
      <c r="DCJ51" s="109"/>
      <c r="DCK51" s="109"/>
      <c r="DCL51" s="109"/>
      <c r="DCM51" s="109"/>
      <c r="DCN51" s="109"/>
      <c r="DCO51" s="109"/>
      <c r="DCP51" s="109"/>
      <c r="DCQ51" s="109"/>
      <c r="DCR51" s="109"/>
      <c r="DCS51" s="109"/>
      <c r="DCT51" s="109"/>
      <c r="DCU51" s="109"/>
      <c r="DCV51" s="109"/>
      <c r="DCW51" s="109"/>
      <c r="DCX51" s="109"/>
      <c r="DCY51" s="109"/>
      <c r="DCZ51" s="109"/>
      <c r="DDA51" s="109"/>
      <c r="DDB51" s="109"/>
      <c r="DDC51" s="109"/>
      <c r="DDD51" s="109"/>
      <c r="DDE51" s="109"/>
      <c r="DDF51" s="109"/>
      <c r="DDG51" s="109"/>
      <c r="DDH51" s="109"/>
      <c r="DDI51" s="109"/>
      <c r="DDJ51" s="109"/>
      <c r="DDK51" s="109"/>
      <c r="DDL51" s="109"/>
      <c r="DDM51" s="109"/>
      <c r="DDN51" s="109"/>
      <c r="DDO51" s="109"/>
      <c r="DDP51" s="109"/>
      <c r="DDQ51" s="109"/>
      <c r="DDR51" s="109"/>
      <c r="DDS51" s="109"/>
      <c r="DDT51" s="109"/>
      <c r="DDU51" s="109"/>
      <c r="DDV51" s="109"/>
      <c r="DDW51" s="109"/>
      <c r="DDX51" s="109"/>
      <c r="DDY51" s="109"/>
      <c r="DDZ51" s="109"/>
      <c r="DEA51" s="109"/>
      <c r="DEB51" s="109"/>
      <c r="DEC51" s="109"/>
      <c r="DED51" s="109"/>
      <c r="DEE51" s="109"/>
      <c r="DEF51" s="109"/>
      <c r="DEG51" s="109"/>
      <c r="DEH51" s="109"/>
      <c r="DEI51" s="109"/>
      <c r="DEJ51" s="109"/>
      <c r="DEK51" s="109"/>
      <c r="DEL51" s="109"/>
      <c r="DEM51" s="109"/>
      <c r="DEN51" s="109"/>
      <c r="DEO51" s="109"/>
      <c r="DEP51" s="109"/>
      <c r="DEQ51" s="109"/>
      <c r="DER51" s="109"/>
      <c r="DES51" s="109"/>
      <c r="DET51" s="109"/>
      <c r="DEU51" s="109"/>
      <c r="DEV51" s="109"/>
      <c r="DEW51" s="109"/>
      <c r="DEX51" s="109"/>
      <c r="DEY51" s="109"/>
      <c r="DEZ51" s="109"/>
      <c r="DFA51" s="109"/>
      <c r="DFB51" s="109"/>
      <c r="DFC51" s="109"/>
      <c r="DFD51" s="109"/>
      <c r="DFE51" s="109"/>
      <c r="DFF51" s="109"/>
      <c r="DFG51" s="109"/>
      <c r="DFH51" s="109"/>
      <c r="DFI51" s="109"/>
      <c r="DFJ51" s="109"/>
      <c r="DFK51" s="109"/>
      <c r="DFL51" s="109"/>
      <c r="DFM51" s="109"/>
      <c r="DFN51" s="109"/>
      <c r="DFO51" s="109"/>
      <c r="DFP51" s="109"/>
      <c r="DFQ51" s="109"/>
      <c r="DFR51" s="109"/>
      <c r="DFS51" s="109"/>
      <c r="DFT51" s="109"/>
      <c r="DFU51" s="109"/>
      <c r="DFV51" s="109"/>
      <c r="DFW51" s="109"/>
      <c r="DFX51" s="109"/>
      <c r="DFY51" s="109"/>
      <c r="DFZ51" s="109"/>
      <c r="DGA51" s="109"/>
      <c r="DGB51" s="109"/>
      <c r="DGC51" s="109"/>
      <c r="DGD51" s="109"/>
      <c r="DGE51" s="109"/>
      <c r="DGF51" s="109"/>
      <c r="DGG51" s="109"/>
      <c r="DGH51" s="109"/>
      <c r="DGI51" s="109"/>
      <c r="DGJ51" s="109"/>
      <c r="DGK51" s="109"/>
      <c r="DGL51" s="109"/>
      <c r="DGM51" s="109"/>
      <c r="DGN51" s="109"/>
      <c r="DGO51" s="109"/>
      <c r="DGP51" s="109"/>
      <c r="DGQ51" s="109"/>
      <c r="DGR51" s="109"/>
      <c r="DGS51" s="109"/>
      <c r="DGT51" s="109"/>
      <c r="DGU51" s="109"/>
      <c r="DGV51" s="109"/>
      <c r="DGW51" s="109"/>
      <c r="DGX51" s="109"/>
      <c r="DGY51" s="109"/>
      <c r="DGZ51" s="109"/>
      <c r="DHA51" s="109"/>
      <c r="DHB51" s="109"/>
      <c r="DHC51" s="109"/>
      <c r="DHD51" s="109"/>
      <c r="DHE51" s="109"/>
      <c r="DHF51" s="109"/>
      <c r="DHG51" s="109"/>
      <c r="DHH51" s="109"/>
      <c r="DHI51" s="109"/>
      <c r="DHJ51" s="109"/>
      <c r="DHK51" s="109"/>
      <c r="DHL51" s="109"/>
      <c r="DHM51" s="109"/>
      <c r="DHN51" s="109"/>
      <c r="DHO51" s="109"/>
      <c r="DHP51" s="109"/>
      <c r="DHQ51" s="109"/>
      <c r="DHR51" s="109"/>
      <c r="DHS51" s="109"/>
      <c r="DHT51" s="109"/>
      <c r="DHU51" s="109"/>
      <c r="DHV51" s="109"/>
      <c r="DHW51" s="109"/>
      <c r="DHX51" s="109"/>
      <c r="DHY51" s="109"/>
      <c r="DHZ51" s="109"/>
      <c r="DIA51" s="109"/>
      <c r="DIB51" s="109"/>
      <c r="DIC51" s="109"/>
      <c r="DID51" s="109"/>
      <c r="DIE51" s="109"/>
      <c r="DIF51" s="109"/>
      <c r="DIG51" s="109"/>
      <c r="DIH51" s="109"/>
      <c r="DII51" s="109"/>
      <c r="DIJ51" s="109"/>
      <c r="DIK51" s="109"/>
      <c r="DIL51" s="109"/>
      <c r="DIM51" s="109"/>
      <c r="DIN51" s="109"/>
      <c r="DIO51" s="109"/>
      <c r="DIP51" s="109"/>
      <c r="DIQ51" s="109"/>
      <c r="DIR51" s="109"/>
      <c r="DIS51" s="109"/>
      <c r="DIT51" s="109"/>
      <c r="DIU51" s="109"/>
      <c r="DIV51" s="109"/>
      <c r="DIW51" s="109"/>
      <c r="DIX51" s="109"/>
      <c r="DIY51" s="109"/>
      <c r="DIZ51" s="109"/>
      <c r="DJA51" s="109"/>
      <c r="DJB51" s="109"/>
      <c r="DJC51" s="109"/>
      <c r="DJD51" s="109"/>
      <c r="DJE51" s="109"/>
      <c r="DJF51" s="109"/>
      <c r="DJG51" s="109"/>
      <c r="DJH51" s="109"/>
      <c r="DJI51" s="109"/>
      <c r="DJJ51" s="109"/>
      <c r="DJK51" s="109"/>
      <c r="DJL51" s="109"/>
      <c r="DJM51" s="109"/>
      <c r="DJN51" s="109"/>
      <c r="DJO51" s="109"/>
      <c r="DJP51" s="109"/>
      <c r="DJQ51" s="109"/>
      <c r="DJR51" s="109"/>
      <c r="DJS51" s="109"/>
      <c r="DJT51" s="109"/>
      <c r="DJU51" s="109"/>
      <c r="DJV51" s="109"/>
      <c r="DJW51" s="109"/>
      <c r="DJX51" s="109"/>
      <c r="DJY51" s="109"/>
      <c r="DJZ51" s="109"/>
      <c r="DKA51" s="109"/>
      <c r="DKB51" s="109"/>
      <c r="DKC51" s="109"/>
      <c r="DKD51" s="109"/>
      <c r="DKE51" s="109"/>
      <c r="DKF51" s="109"/>
      <c r="DKG51" s="109"/>
      <c r="DKH51" s="109"/>
      <c r="DKI51" s="109"/>
      <c r="DKJ51" s="109"/>
      <c r="DKK51" s="109"/>
      <c r="DKL51" s="109"/>
      <c r="DKM51" s="109"/>
      <c r="DKN51" s="109"/>
      <c r="DKO51" s="109"/>
      <c r="DKP51" s="109"/>
      <c r="DKQ51" s="109"/>
      <c r="DKR51" s="109"/>
      <c r="DKS51" s="109"/>
      <c r="DKT51" s="109"/>
      <c r="DKU51" s="109"/>
      <c r="DKV51" s="109"/>
      <c r="DKW51" s="109"/>
      <c r="DKX51" s="109"/>
      <c r="DKY51" s="109"/>
      <c r="DKZ51" s="109"/>
      <c r="DLA51" s="109"/>
      <c r="DLB51" s="109"/>
      <c r="DLC51" s="109"/>
      <c r="DLD51" s="109"/>
      <c r="DLE51" s="109"/>
      <c r="DLF51" s="109"/>
      <c r="DLG51" s="109"/>
      <c r="DLH51" s="109"/>
      <c r="DLI51" s="109"/>
      <c r="DLJ51" s="109"/>
      <c r="DLK51" s="109"/>
      <c r="DLL51" s="109"/>
      <c r="DLM51" s="109"/>
      <c r="DLN51" s="109"/>
      <c r="DLO51" s="109"/>
      <c r="DLP51" s="109"/>
      <c r="DLQ51" s="109"/>
      <c r="DLR51" s="109"/>
      <c r="DLS51" s="109"/>
      <c r="DLT51" s="109"/>
      <c r="DLU51" s="109"/>
      <c r="DLV51" s="109"/>
      <c r="DLW51" s="109"/>
      <c r="DLX51" s="109"/>
      <c r="DLY51" s="109"/>
      <c r="DLZ51" s="109"/>
      <c r="DMA51" s="109"/>
      <c r="DMB51" s="109"/>
      <c r="DMC51" s="109"/>
      <c r="DMD51" s="109"/>
      <c r="DME51" s="109"/>
      <c r="DMF51" s="109"/>
      <c r="DMG51" s="109"/>
      <c r="DMH51" s="109"/>
      <c r="DMI51" s="109"/>
      <c r="DMJ51" s="109"/>
      <c r="DMK51" s="109"/>
      <c r="DML51" s="109"/>
      <c r="DMM51" s="109"/>
      <c r="DMN51" s="109"/>
      <c r="DMO51" s="109"/>
      <c r="DMP51" s="109"/>
      <c r="DMQ51" s="109"/>
      <c r="DMR51" s="109"/>
      <c r="DMS51" s="109"/>
      <c r="DMT51" s="109"/>
      <c r="DMU51" s="109"/>
      <c r="DMV51" s="109"/>
      <c r="DMW51" s="109"/>
      <c r="DMX51" s="109"/>
      <c r="DMY51" s="109"/>
      <c r="DMZ51" s="109"/>
      <c r="DNA51" s="109"/>
      <c r="DNB51" s="109"/>
      <c r="DNC51" s="109"/>
      <c r="DND51" s="109"/>
      <c r="DNE51" s="109"/>
      <c r="DNF51" s="109"/>
      <c r="DNG51" s="109"/>
      <c r="DNH51" s="109"/>
      <c r="DNI51" s="109"/>
      <c r="DNJ51" s="109"/>
      <c r="DNK51" s="109"/>
      <c r="DNL51" s="109"/>
      <c r="DNM51" s="109"/>
      <c r="DNN51" s="109"/>
      <c r="DNO51" s="109"/>
      <c r="DNP51" s="109"/>
      <c r="DNQ51" s="109"/>
      <c r="DNR51" s="109"/>
      <c r="DNS51" s="109"/>
      <c r="DNT51" s="109"/>
      <c r="DNU51" s="109"/>
      <c r="DNV51" s="109"/>
      <c r="DNW51" s="109"/>
      <c r="DNX51" s="109"/>
      <c r="DNY51" s="109"/>
      <c r="DNZ51" s="109"/>
      <c r="DOA51" s="109"/>
      <c r="DOB51" s="109"/>
      <c r="DOC51" s="109"/>
      <c r="DOD51" s="109"/>
      <c r="DOE51" s="109"/>
      <c r="DOF51" s="109"/>
      <c r="DOG51" s="109"/>
      <c r="DOH51" s="109"/>
      <c r="DOI51" s="109"/>
      <c r="DOJ51" s="109"/>
      <c r="DOK51" s="109"/>
      <c r="DOL51" s="109"/>
      <c r="DOM51" s="109"/>
      <c r="DON51" s="109"/>
      <c r="DOO51" s="109"/>
      <c r="DOP51" s="109"/>
      <c r="DOQ51" s="109"/>
      <c r="DOR51" s="109"/>
      <c r="DOS51" s="109"/>
      <c r="DOT51" s="109"/>
      <c r="DOU51" s="109"/>
      <c r="DOV51" s="109"/>
      <c r="DOW51" s="109"/>
      <c r="DOX51" s="109"/>
      <c r="DOY51" s="109"/>
      <c r="DOZ51" s="109"/>
      <c r="DPA51" s="109"/>
      <c r="DPB51" s="109"/>
      <c r="DPC51" s="109"/>
      <c r="DPD51" s="109"/>
      <c r="DPE51" s="109"/>
      <c r="DPF51" s="109"/>
      <c r="DPG51" s="109"/>
      <c r="DPH51" s="109"/>
      <c r="DPI51" s="109"/>
      <c r="DPJ51" s="109"/>
      <c r="DPK51" s="109"/>
      <c r="DPL51" s="109"/>
      <c r="DPM51" s="109"/>
      <c r="DPN51" s="109"/>
      <c r="DPO51" s="109"/>
      <c r="DPP51" s="109"/>
      <c r="DPQ51" s="109"/>
      <c r="DPR51" s="109"/>
      <c r="DPS51" s="109"/>
      <c r="DPT51" s="109"/>
      <c r="DPU51" s="109"/>
      <c r="DPV51" s="109"/>
      <c r="DPW51" s="109"/>
      <c r="DPX51" s="109"/>
      <c r="DPY51" s="109"/>
      <c r="DPZ51" s="109"/>
      <c r="DQA51" s="109"/>
      <c r="DQB51" s="109"/>
      <c r="DQC51" s="109"/>
      <c r="DQD51" s="109"/>
      <c r="DQE51" s="109"/>
      <c r="DQF51" s="109"/>
      <c r="DQG51" s="109"/>
      <c r="DQH51" s="109"/>
      <c r="DQI51" s="109"/>
      <c r="DQJ51" s="109"/>
      <c r="DQK51" s="109"/>
      <c r="DQL51" s="109"/>
      <c r="DQM51" s="109"/>
      <c r="DQN51" s="109"/>
      <c r="DQO51" s="109"/>
      <c r="DQP51" s="109"/>
      <c r="DQQ51" s="109"/>
      <c r="DQR51" s="109"/>
      <c r="DQS51" s="109"/>
      <c r="DQT51" s="109"/>
      <c r="DQU51" s="109"/>
      <c r="DQV51" s="109"/>
      <c r="DQW51" s="109"/>
      <c r="DQX51" s="109"/>
      <c r="DQY51" s="109"/>
      <c r="DQZ51" s="109"/>
      <c r="DRA51" s="109"/>
      <c r="DRB51" s="109"/>
      <c r="DRC51" s="109"/>
      <c r="DRD51" s="109"/>
      <c r="DRE51" s="109"/>
      <c r="DRF51" s="109"/>
      <c r="DRG51" s="109"/>
      <c r="DRH51" s="109"/>
      <c r="DRI51" s="109"/>
      <c r="DRJ51" s="109"/>
      <c r="DRK51" s="109"/>
      <c r="DRL51" s="109"/>
      <c r="DRM51" s="109"/>
      <c r="DRN51" s="109"/>
      <c r="DRO51" s="109"/>
      <c r="DRP51" s="109"/>
      <c r="DRQ51" s="109"/>
      <c r="DRR51" s="109"/>
      <c r="DRS51" s="109"/>
      <c r="DRT51" s="109"/>
      <c r="DRU51" s="109"/>
      <c r="DRV51" s="109"/>
      <c r="DRW51" s="109"/>
      <c r="DRX51" s="109"/>
      <c r="DRY51" s="109"/>
      <c r="DRZ51" s="109"/>
      <c r="DSA51" s="109"/>
      <c r="DSB51" s="109"/>
      <c r="DSC51" s="109"/>
      <c r="DSD51" s="109"/>
      <c r="DSE51" s="109"/>
      <c r="DSF51" s="109"/>
      <c r="DSG51" s="109"/>
      <c r="DSH51" s="109"/>
      <c r="DSI51" s="109"/>
      <c r="DSJ51" s="109"/>
      <c r="DSK51" s="109"/>
      <c r="DSL51" s="109"/>
      <c r="DSM51" s="109"/>
      <c r="DSN51" s="109"/>
      <c r="DSO51" s="109"/>
      <c r="DSP51" s="109"/>
      <c r="DSQ51" s="109"/>
      <c r="DSR51" s="109"/>
      <c r="DSS51" s="109"/>
      <c r="DST51" s="109"/>
      <c r="DSU51" s="109"/>
      <c r="DSV51" s="109"/>
      <c r="DSW51" s="109"/>
      <c r="DSX51" s="109"/>
      <c r="DSY51" s="109"/>
      <c r="DSZ51" s="109"/>
      <c r="DTA51" s="109"/>
      <c r="DTB51" s="109"/>
      <c r="DTC51" s="109"/>
      <c r="DTD51" s="109"/>
      <c r="DTE51" s="109"/>
      <c r="DTF51" s="109"/>
      <c r="DTG51" s="109"/>
      <c r="DTH51" s="109"/>
      <c r="DTI51" s="109"/>
      <c r="DTJ51" s="109"/>
      <c r="DTK51" s="109"/>
      <c r="DTL51" s="109"/>
      <c r="DTM51" s="109"/>
      <c r="DTN51" s="109"/>
      <c r="DTO51" s="109"/>
      <c r="DTP51" s="109"/>
      <c r="DTQ51" s="109"/>
      <c r="DTR51" s="109"/>
      <c r="DTS51" s="109"/>
      <c r="DTT51" s="109"/>
      <c r="DTU51" s="109"/>
      <c r="DTV51" s="109"/>
      <c r="DTW51" s="109"/>
      <c r="DTX51" s="109"/>
      <c r="DTY51" s="109"/>
      <c r="DTZ51" s="109"/>
      <c r="DUA51" s="109"/>
      <c r="DUB51" s="109"/>
      <c r="DUC51" s="109"/>
      <c r="DUD51" s="109"/>
      <c r="DUE51" s="109"/>
      <c r="DUF51" s="109"/>
      <c r="DUG51" s="109"/>
      <c r="DUH51" s="109"/>
      <c r="DUI51" s="109"/>
      <c r="DUJ51" s="109"/>
      <c r="DUK51" s="109"/>
      <c r="DUL51" s="109"/>
      <c r="DUM51" s="109"/>
      <c r="DUN51" s="109"/>
      <c r="DUO51" s="109"/>
      <c r="DUP51" s="109"/>
      <c r="DUQ51" s="109"/>
      <c r="DUR51" s="109"/>
      <c r="DUS51" s="109"/>
      <c r="DUT51" s="109"/>
      <c r="DUU51" s="109"/>
      <c r="DUV51" s="109"/>
      <c r="DUW51" s="109"/>
      <c r="DUX51" s="109"/>
      <c r="DUY51" s="109"/>
      <c r="DUZ51" s="109"/>
      <c r="DVA51" s="109"/>
      <c r="DVB51" s="109"/>
      <c r="DVC51" s="109"/>
      <c r="DVD51" s="109"/>
      <c r="DVE51" s="109"/>
      <c r="DVF51" s="109"/>
      <c r="DVG51" s="109"/>
      <c r="DVH51" s="109"/>
      <c r="DVI51" s="109"/>
      <c r="DVJ51" s="109"/>
      <c r="DVK51" s="109"/>
      <c r="DVL51" s="109"/>
      <c r="DVM51" s="109"/>
      <c r="DVN51" s="109"/>
      <c r="DVO51" s="109"/>
      <c r="DVP51" s="109"/>
      <c r="DVQ51" s="109"/>
      <c r="DVR51" s="109"/>
      <c r="DVS51" s="109"/>
      <c r="DVT51" s="109"/>
      <c r="DVU51" s="109"/>
      <c r="DVV51" s="109"/>
      <c r="DVW51" s="109"/>
      <c r="DVX51" s="109"/>
      <c r="DVY51" s="109"/>
      <c r="DVZ51" s="109"/>
      <c r="DWA51" s="109"/>
      <c r="DWB51" s="109"/>
      <c r="DWC51" s="109"/>
      <c r="DWD51" s="109"/>
      <c r="DWE51" s="109"/>
      <c r="DWF51" s="109"/>
      <c r="DWG51" s="109"/>
      <c r="DWH51" s="109"/>
      <c r="DWI51" s="109"/>
      <c r="DWJ51" s="109"/>
      <c r="DWK51" s="109"/>
      <c r="DWL51" s="109"/>
      <c r="DWM51" s="109"/>
      <c r="DWN51" s="109"/>
      <c r="DWO51" s="109"/>
      <c r="DWP51" s="109"/>
      <c r="DWQ51" s="109"/>
      <c r="DWR51" s="109"/>
      <c r="DWS51" s="109"/>
      <c r="DWT51" s="109"/>
      <c r="DWU51" s="109"/>
      <c r="DWV51" s="109"/>
      <c r="DWW51" s="109"/>
      <c r="DWX51" s="109"/>
      <c r="DWY51" s="109"/>
      <c r="DWZ51" s="109"/>
      <c r="DXA51" s="109"/>
      <c r="DXB51" s="109"/>
      <c r="DXC51" s="109"/>
      <c r="DXD51" s="109"/>
      <c r="DXE51" s="109"/>
      <c r="DXF51" s="109"/>
      <c r="DXG51" s="109"/>
      <c r="DXH51" s="109"/>
      <c r="DXI51" s="109"/>
      <c r="DXJ51" s="109"/>
      <c r="DXK51" s="109"/>
      <c r="DXL51" s="109"/>
      <c r="DXM51" s="109"/>
      <c r="DXN51" s="109"/>
      <c r="DXO51" s="109"/>
      <c r="DXP51" s="109"/>
      <c r="DXQ51" s="109"/>
      <c r="DXR51" s="109"/>
      <c r="DXS51" s="109"/>
      <c r="DXT51" s="109"/>
      <c r="DXU51" s="109"/>
      <c r="DXV51" s="109"/>
      <c r="DXW51" s="109"/>
      <c r="DXX51" s="109"/>
      <c r="DXY51" s="109"/>
      <c r="DXZ51" s="109"/>
      <c r="DYA51" s="109"/>
      <c r="DYB51" s="109"/>
      <c r="DYC51" s="109"/>
      <c r="DYD51" s="109"/>
      <c r="DYE51" s="109"/>
      <c r="DYF51" s="109"/>
      <c r="DYG51" s="109"/>
      <c r="DYH51" s="109"/>
      <c r="DYI51" s="109"/>
      <c r="DYJ51" s="109"/>
      <c r="DYK51" s="109"/>
      <c r="DYL51" s="109"/>
      <c r="DYM51" s="109"/>
      <c r="DYN51" s="109"/>
      <c r="DYO51" s="109"/>
      <c r="DYP51" s="109"/>
      <c r="DYQ51" s="109"/>
      <c r="DYR51" s="109"/>
      <c r="DYS51" s="109"/>
      <c r="DYT51" s="109"/>
      <c r="DYU51" s="109"/>
      <c r="DYV51" s="109"/>
      <c r="DYW51" s="109"/>
      <c r="DYX51" s="109"/>
      <c r="DYY51" s="109"/>
      <c r="DYZ51" s="109"/>
      <c r="DZA51" s="109"/>
      <c r="DZB51" s="109"/>
      <c r="DZC51" s="109"/>
      <c r="DZD51" s="109"/>
      <c r="DZE51" s="109"/>
      <c r="DZF51" s="109"/>
      <c r="DZG51" s="109"/>
      <c r="DZH51" s="109"/>
      <c r="DZI51" s="109"/>
      <c r="DZJ51" s="109"/>
      <c r="DZK51" s="109"/>
      <c r="DZL51" s="109"/>
      <c r="DZM51" s="109"/>
      <c r="DZN51" s="109"/>
      <c r="DZO51" s="109"/>
      <c r="DZP51" s="109"/>
      <c r="DZQ51" s="109"/>
      <c r="DZR51" s="109"/>
      <c r="DZS51" s="109"/>
      <c r="DZT51" s="109"/>
      <c r="DZU51" s="109"/>
      <c r="DZV51" s="109"/>
      <c r="DZW51" s="109"/>
      <c r="DZX51" s="109"/>
      <c r="DZY51" s="109"/>
      <c r="DZZ51" s="109"/>
      <c r="EAA51" s="109"/>
      <c r="EAB51" s="109"/>
      <c r="EAC51" s="109"/>
      <c r="EAD51" s="109"/>
      <c r="EAE51" s="109"/>
      <c r="EAF51" s="109"/>
      <c r="EAG51" s="109"/>
      <c r="EAH51" s="109"/>
      <c r="EAI51" s="109"/>
      <c r="EAJ51" s="109"/>
      <c r="EAK51" s="109"/>
      <c r="EAL51" s="109"/>
      <c r="EAM51" s="109"/>
      <c r="EAN51" s="109"/>
      <c r="EAO51" s="109"/>
      <c r="EAP51" s="109"/>
      <c r="EAQ51" s="109"/>
      <c r="EAR51" s="109"/>
      <c r="EAS51" s="109"/>
      <c r="EAT51" s="109"/>
      <c r="EAU51" s="109"/>
      <c r="EAV51" s="109"/>
      <c r="EAW51" s="109"/>
      <c r="EAX51" s="109"/>
      <c r="EAY51" s="109"/>
      <c r="EAZ51" s="109"/>
      <c r="EBA51" s="109"/>
      <c r="EBB51" s="109"/>
      <c r="EBC51" s="109"/>
      <c r="EBD51" s="109"/>
      <c r="EBE51" s="109"/>
      <c r="EBF51" s="109"/>
      <c r="EBG51" s="109"/>
      <c r="EBH51" s="109"/>
      <c r="EBI51" s="109"/>
      <c r="EBJ51" s="109"/>
      <c r="EBK51" s="109"/>
      <c r="EBL51" s="109"/>
      <c r="EBM51" s="109"/>
      <c r="EBN51" s="109"/>
      <c r="EBO51" s="109"/>
      <c r="EBP51" s="109"/>
      <c r="EBQ51" s="109"/>
      <c r="EBR51" s="109"/>
      <c r="EBS51" s="109"/>
      <c r="EBT51" s="109"/>
      <c r="EBU51" s="109"/>
      <c r="EBV51" s="109"/>
      <c r="EBW51" s="109"/>
      <c r="EBX51" s="109"/>
      <c r="EBY51" s="109"/>
      <c r="EBZ51" s="109"/>
      <c r="ECA51" s="109"/>
      <c r="ECB51" s="109"/>
      <c r="ECC51" s="109"/>
      <c r="ECD51" s="109"/>
      <c r="ECE51" s="109"/>
      <c r="ECF51" s="109"/>
      <c r="ECG51" s="109"/>
      <c r="ECH51" s="109"/>
      <c r="ECI51" s="109"/>
      <c r="ECJ51" s="109"/>
      <c r="ECK51" s="109"/>
      <c r="ECL51" s="109"/>
      <c r="ECM51" s="109"/>
      <c r="ECN51" s="109"/>
      <c r="ECO51" s="109"/>
      <c r="ECP51" s="109"/>
      <c r="ECQ51" s="109"/>
      <c r="ECR51" s="109"/>
      <c r="ECS51" s="109"/>
      <c r="ECT51" s="109"/>
      <c r="ECU51" s="109"/>
      <c r="ECV51" s="109"/>
      <c r="ECW51" s="109"/>
      <c r="ECX51" s="109"/>
      <c r="ECY51" s="109"/>
      <c r="ECZ51" s="109"/>
      <c r="EDA51" s="109"/>
      <c r="EDB51" s="109"/>
      <c r="EDC51" s="109"/>
      <c r="EDD51" s="109"/>
      <c r="EDE51" s="109"/>
      <c r="EDF51" s="109"/>
      <c r="EDG51" s="109"/>
      <c r="EDH51" s="109"/>
      <c r="EDI51" s="109"/>
      <c r="EDJ51" s="109"/>
      <c r="EDK51" s="109"/>
      <c r="EDL51" s="109"/>
      <c r="EDM51" s="109"/>
      <c r="EDN51" s="109"/>
      <c r="EDO51" s="109"/>
      <c r="EDP51" s="109"/>
      <c r="EDQ51" s="109"/>
      <c r="EDR51" s="109"/>
      <c r="EDS51" s="109"/>
      <c r="EDT51" s="109"/>
      <c r="EDU51" s="109"/>
      <c r="EDV51" s="109"/>
      <c r="EDW51" s="109"/>
      <c r="EDX51" s="109"/>
      <c r="EDY51" s="109"/>
      <c r="EDZ51" s="109"/>
      <c r="EEA51" s="109"/>
      <c r="EEB51" s="109"/>
      <c r="EEC51" s="109"/>
      <c r="EED51" s="109"/>
      <c r="EEE51" s="109"/>
      <c r="EEF51" s="109"/>
      <c r="EEG51" s="109"/>
      <c r="EEH51" s="109"/>
      <c r="EEI51" s="109"/>
      <c r="EEJ51" s="109"/>
      <c r="EEK51" s="109"/>
      <c r="EEL51" s="109"/>
      <c r="EEM51" s="109"/>
      <c r="EEN51" s="109"/>
      <c r="EEO51" s="109"/>
      <c r="EEP51" s="109"/>
      <c r="EEQ51" s="109"/>
      <c r="EER51" s="109"/>
      <c r="EES51" s="109"/>
      <c r="EET51" s="109"/>
      <c r="EEU51" s="109"/>
      <c r="EEV51" s="109"/>
      <c r="EEW51" s="109"/>
      <c r="EEX51" s="109"/>
      <c r="EEY51" s="109"/>
      <c r="EEZ51" s="109"/>
      <c r="EFA51" s="109"/>
      <c r="EFB51" s="109"/>
      <c r="EFC51" s="109"/>
      <c r="EFD51" s="109"/>
      <c r="EFE51" s="109"/>
      <c r="EFF51" s="109"/>
      <c r="EFG51" s="109"/>
      <c r="EFH51" s="109"/>
      <c r="EFI51" s="109"/>
      <c r="EFJ51" s="109"/>
      <c r="EFK51" s="109"/>
      <c r="EFL51" s="109"/>
      <c r="EFM51" s="109"/>
      <c r="EFN51" s="109"/>
      <c r="EFO51" s="109"/>
      <c r="EFP51" s="109"/>
      <c r="EFQ51" s="109"/>
      <c r="EFR51" s="109"/>
      <c r="EFS51" s="109"/>
      <c r="EFT51" s="109"/>
      <c r="EFU51" s="109"/>
      <c r="EFV51" s="109"/>
      <c r="EFW51" s="109"/>
      <c r="EFX51" s="109"/>
      <c r="EFY51" s="109"/>
      <c r="EFZ51" s="109"/>
      <c r="EGA51" s="109"/>
      <c r="EGB51" s="109"/>
      <c r="EGC51" s="109"/>
      <c r="EGD51" s="109"/>
      <c r="EGE51" s="109"/>
      <c r="EGF51" s="109"/>
      <c r="EGG51" s="109"/>
      <c r="EGH51" s="109"/>
      <c r="EGI51" s="109"/>
      <c r="EGJ51" s="109"/>
      <c r="EGK51" s="109"/>
      <c r="EGL51" s="109"/>
      <c r="EGM51" s="109"/>
      <c r="EGN51" s="109"/>
      <c r="EGO51" s="109"/>
      <c r="EGP51" s="109"/>
      <c r="EGQ51" s="109"/>
      <c r="EGR51" s="109"/>
      <c r="EGS51" s="109"/>
      <c r="EGT51" s="109"/>
      <c r="EGU51" s="109"/>
      <c r="EGV51" s="109"/>
      <c r="EGW51" s="109"/>
      <c r="EGX51" s="109"/>
      <c r="EGY51" s="109"/>
      <c r="EGZ51" s="109"/>
      <c r="EHA51" s="109"/>
      <c r="EHB51" s="109"/>
      <c r="EHC51" s="109"/>
      <c r="EHD51" s="109"/>
      <c r="EHE51" s="109"/>
      <c r="EHF51" s="109"/>
      <c r="EHG51" s="109"/>
      <c r="EHH51" s="109"/>
      <c r="EHI51" s="109"/>
      <c r="EHJ51" s="109"/>
      <c r="EHK51" s="109"/>
      <c r="EHL51" s="109"/>
      <c r="EHM51" s="109"/>
      <c r="EHN51" s="109"/>
      <c r="EHO51" s="109"/>
      <c r="EHP51" s="109"/>
      <c r="EHQ51" s="109"/>
      <c r="EHR51" s="109"/>
      <c r="EHS51" s="109"/>
      <c r="EHT51" s="109"/>
      <c r="EHU51" s="109"/>
      <c r="EHV51" s="109"/>
      <c r="EHW51" s="109"/>
      <c r="EHX51" s="109"/>
      <c r="EHY51" s="109"/>
      <c r="EHZ51" s="109"/>
      <c r="EIA51" s="109"/>
      <c r="EIB51" s="109"/>
      <c r="EIC51" s="109"/>
      <c r="EID51" s="109"/>
      <c r="EIE51" s="109"/>
      <c r="EIF51" s="109"/>
      <c r="EIG51" s="109"/>
      <c r="EIH51" s="109"/>
      <c r="EII51" s="109"/>
      <c r="EIJ51" s="109"/>
      <c r="EIK51" s="109"/>
      <c r="EIL51" s="109"/>
      <c r="EIM51" s="109"/>
      <c r="EIN51" s="109"/>
      <c r="EIO51" s="109"/>
      <c r="EIP51" s="109"/>
      <c r="EIQ51" s="109"/>
      <c r="EIR51" s="109"/>
      <c r="EIS51" s="109"/>
      <c r="EIT51" s="109"/>
      <c r="EIU51" s="109"/>
      <c r="EIV51" s="109"/>
      <c r="EIW51" s="109"/>
      <c r="EIX51" s="109"/>
      <c r="EIY51" s="109"/>
      <c r="EIZ51" s="109"/>
      <c r="EJA51" s="109"/>
      <c r="EJB51" s="109"/>
      <c r="EJC51" s="109"/>
      <c r="EJD51" s="109"/>
      <c r="EJE51" s="109"/>
      <c r="EJF51" s="109"/>
      <c r="EJG51" s="109"/>
      <c r="EJH51" s="109"/>
      <c r="EJI51" s="109"/>
      <c r="EJJ51" s="109"/>
      <c r="EJK51" s="109"/>
      <c r="EJL51" s="109"/>
      <c r="EJM51" s="109"/>
      <c r="EJN51" s="109"/>
      <c r="EJO51" s="109"/>
      <c r="EJP51" s="109"/>
      <c r="EJQ51" s="109"/>
      <c r="EJR51" s="109"/>
      <c r="EJS51" s="109"/>
      <c r="EJT51" s="109"/>
      <c r="EJU51" s="109"/>
      <c r="EJV51" s="109"/>
      <c r="EJW51" s="109"/>
      <c r="EJX51" s="109"/>
      <c r="EJY51" s="109"/>
      <c r="EJZ51" s="109"/>
      <c r="EKA51" s="109"/>
      <c r="EKB51" s="109"/>
      <c r="EKC51" s="109"/>
      <c r="EKD51" s="109"/>
      <c r="EKE51" s="109"/>
      <c r="EKF51" s="109"/>
      <c r="EKG51" s="109"/>
      <c r="EKH51" s="109"/>
      <c r="EKI51" s="109"/>
      <c r="EKJ51" s="109"/>
      <c r="EKK51" s="109"/>
      <c r="EKL51" s="109"/>
      <c r="EKM51" s="109"/>
      <c r="EKN51" s="109"/>
      <c r="EKO51" s="109"/>
      <c r="EKP51" s="109"/>
      <c r="EKQ51" s="109"/>
      <c r="EKR51" s="109"/>
      <c r="EKS51" s="109"/>
      <c r="EKT51" s="109"/>
      <c r="EKU51" s="109"/>
      <c r="EKV51" s="109"/>
      <c r="EKW51" s="109"/>
      <c r="EKX51" s="109"/>
      <c r="EKY51" s="109"/>
      <c r="EKZ51" s="109"/>
      <c r="ELA51" s="109"/>
      <c r="ELB51" s="109"/>
      <c r="ELC51" s="109"/>
      <c r="ELD51" s="109"/>
      <c r="ELE51" s="109"/>
      <c r="ELF51" s="109"/>
      <c r="ELG51" s="109"/>
      <c r="ELH51" s="109"/>
      <c r="ELI51" s="109"/>
      <c r="ELJ51" s="109"/>
      <c r="ELK51" s="109"/>
      <c r="ELL51" s="109"/>
      <c r="ELM51" s="109"/>
      <c r="ELN51" s="109"/>
      <c r="ELO51" s="109"/>
      <c r="ELP51" s="109"/>
      <c r="ELQ51" s="109"/>
      <c r="ELR51" s="109"/>
      <c r="ELS51" s="109"/>
      <c r="ELT51" s="109"/>
      <c r="ELU51" s="109"/>
      <c r="ELV51" s="109"/>
      <c r="ELW51" s="109"/>
      <c r="ELX51" s="109"/>
      <c r="ELY51" s="109"/>
      <c r="ELZ51" s="109"/>
      <c r="EMA51" s="109"/>
      <c r="EMB51" s="109"/>
      <c r="EMC51" s="109"/>
      <c r="EMD51" s="109"/>
      <c r="EME51" s="109"/>
      <c r="EMF51" s="109"/>
      <c r="EMG51" s="109"/>
      <c r="EMH51" s="109"/>
      <c r="EMI51" s="109"/>
      <c r="EMJ51" s="109"/>
      <c r="EMK51" s="109"/>
      <c r="EML51" s="109"/>
      <c r="EMM51" s="109"/>
      <c r="EMN51" s="109"/>
      <c r="EMO51" s="109"/>
      <c r="EMP51" s="109"/>
      <c r="EMQ51" s="109"/>
      <c r="EMR51" s="109"/>
      <c r="EMS51" s="109"/>
      <c r="EMT51" s="109"/>
      <c r="EMU51" s="109"/>
      <c r="EMV51" s="109"/>
      <c r="EMW51" s="109"/>
      <c r="EMX51" s="109"/>
      <c r="EMY51" s="109"/>
      <c r="EMZ51" s="109"/>
      <c r="ENA51" s="109"/>
      <c r="ENB51" s="109"/>
      <c r="ENC51" s="109"/>
      <c r="END51" s="109"/>
      <c r="ENE51" s="109"/>
      <c r="ENF51" s="109"/>
      <c r="ENG51" s="109"/>
      <c r="ENH51" s="109"/>
      <c r="ENI51" s="109"/>
      <c r="ENJ51" s="109"/>
      <c r="ENK51" s="109"/>
      <c r="ENL51" s="109"/>
      <c r="ENM51" s="109"/>
      <c r="ENN51" s="109"/>
      <c r="ENO51" s="109"/>
      <c r="ENP51" s="109"/>
      <c r="ENQ51" s="109"/>
      <c r="ENR51" s="109"/>
      <c r="ENS51" s="109"/>
      <c r="ENT51" s="109"/>
      <c r="ENU51" s="109"/>
      <c r="ENV51" s="109"/>
      <c r="ENW51" s="109"/>
      <c r="ENX51" s="109"/>
      <c r="ENY51" s="109"/>
      <c r="ENZ51" s="109"/>
      <c r="EOA51" s="109"/>
      <c r="EOB51" s="109"/>
      <c r="EOC51" s="109"/>
      <c r="EOD51" s="109"/>
      <c r="EOE51" s="109"/>
      <c r="EOF51" s="109"/>
      <c r="EOG51" s="109"/>
      <c r="EOH51" s="109"/>
      <c r="EOI51" s="109"/>
      <c r="EOJ51" s="109"/>
      <c r="EOK51" s="109"/>
      <c r="EOL51" s="109"/>
      <c r="EOM51" s="109"/>
      <c r="EON51" s="109"/>
      <c r="EOO51" s="109"/>
      <c r="EOP51" s="109"/>
      <c r="EOQ51" s="109"/>
      <c r="EOR51" s="109"/>
      <c r="EOS51" s="109"/>
      <c r="EOT51" s="109"/>
      <c r="EOU51" s="109"/>
      <c r="EOV51" s="109"/>
      <c r="EOW51" s="109"/>
      <c r="EOX51" s="109"/>
      <c r="EOY51" s="109"/>
      <c r="EOZ51" s="109"/>
      <c r="EPA51" s="109"/>
      <c r="EPB51" s="109"/>
      <c r="EPC51" s="109"/>
      <c r="EPD51" s="109"/>
      <c r="EPE51" s="109"/>
      <c r="EPF51" s="109"/>
      <c r="EPG51" s="109"/>
      <c r="EPH51" s="109"/>
      <c r="EPI51" s="109"/>
      <c r="EPJ51" s="109"/>
      <c r="EPK51" s="109"/>
      <c r="EPL51" s="109"/>
      <c r="EPM51" s="109"/>
      <c r="EPN51" s="109"/>
      <c r="EPO51" s="109"/>
      <c r="EPP51" s="109"/>
      <c r="EPQ51" s="109"/>
      <c r="EPR51" s="109"/>
      <c r="EPS51" s="109"/>
      <c r="EPT51" s="109"/>
      <c r="EPU51" s="109"/>
      <c r="EPV51" s="109"/>
      <c r="EPW51" s="109"/>
      <c r="EPX51" s="109"/>
      <c r="EPY51" s="109"/>
      <c r="EPZ51" s="109"/>
      <c r="EQA51" s="109"/>
      <c r="EQB51" s="109"/>
      <c r="EQC51" s="109"/>
      <c r="EQD51" s="109"/>
      <c r="EQE51" s="109"/>
      <c r="EQF51" s="109"/>
      <c r="EQG51" s="109"/>
      <c r="EQH51" s="109"/>
      <c r="EQI51" s="109"/>
      <c r="EQJ51" s="109"/>
      <c r="EQK51" s="109"/>
      <c r="EQL51" s="109"/>
      <c r="EQM51" s="109"/>
      <c r="EQN51" s="109"/>
      <c r="EQO51" s="109"/>
      <c r="EQP51" s="109"/>
      <c r="EQQ51" s="109"/>
      <c r="EQR51" s="109"/>
      <c r="EQS51" s="109"/>
      <c r="EQT51" s="109"/>
      <c r="EQU51" s="109"/>
      <c r="EQV51" s="109"/>
      <c r="EQW51" s="109"/>
      <c r="EQX51" s="109"/>
      <c r="EQY51" s="109"/>
      <c r="EQZ51" s="109"/>
      <c r="ERA51" s="109"/>
      <c r="ERB51" s="109"/>
      <c r="ERC51" s="109"/>
      <c r="ERD51" s="109"/>
      <c r="ERE51" s="109"/>
      <c r="ERF51" s="109"/>
      <c r="ERG51" s="109"/>
      <c r="ERH51" s="109"/>
      <c r="ERI51" s="109"/>
      <c r="ERJ51" s="109"/>
      <c r="ERK51" s="109"/>
      <c r="ERL51" s="109"/>
      <c r="ERM51" s="109"/>
      <c r="ERN51" s="109"/>
      <c r="ERO51" s="109"/>
      <c r="ERP51" s="109"/>
      <c r="ERQ51" s="109"/>
      <c r="ERR51" s="109"/>
      <c r="ERS51" s="109"/>
      <c r="ERT51" s="109"/>
      <c r="ERU51" s="109"/>
      <c r="ERV51" s="109"/>
      <c r="ERW51" s="109"/>
      <c r="ERX51" s="109"/>
      <c r="ERY51" s="109"/>
      <c r="ERZ51" s="109"/>
      <c r="ESA51" s="109"/>
      <c r="ESB51" s="109"/>
      <c r="ESC51" s="109"/>
      <c r="ESD51" s="109"/>
      <c r="ESE51" s="109"/>
      <c r="ESF51" s="109"/>
      <c r="ESG51" s="109"/>
      <c r="ESH51" s="109"/>
      <c r="ESI51" s="109"/>
      <c r="ESJ51" s="109"/>
      <c r="ESK51" s="109"/>
      <c r="ESL51" s="109"/>
      <c r="ESM51" s="109"/>
      <c r="ESN51" s="109"/>
      <c r="ESO51" s="109"/>
      <c r="ESP51" s="109"/>
      <c r="ESQ51" s="109"/>
      <c r="ESR51" s="109"/>
      <c r="ESS51" s="109"/>
      <c r="EST51" s="109"/>
      <c r="ESU51" s="109"/>
      <c r="ESV51" s="109"/>
      <c r="ESW51" s="109"/>
      <c r="ESX51" s="109"/>
      <c r="ESY51" s="109"/>
      <c r="ESZ51" s="109"/>
      <c r="ETA51" s="109"/>
      <c r="ETB51" s="109"/>
      <c r="ETC51" s="109"/>
      <c r="ETD51" s="109"/>
      <c r="ETE51" s="109"/>
      <c r="ETF51" s="109"/>
      <c r="ETG51" s="109"/>
      <c r="ETH51" s="109"/>
      <c r="ETI51" s="109"/>
      <c r="ETJ51" s="109"/>
      <c r="ETK51" s="109"/>
      <c r="ETL51" s="109"/>
      <c r="ETM51" s="109"/>
      <c r="ETN51" s="109"/>
      <c r="ETO51" s="109"/>
      <c r="ETP51" s="109"/>
      <c r="ETQ51" s="109"/>
      <c r="ETR51" s="109"/>
      <c r="ETS51" s="109"/>
      <c r="ETT51" s="109"/>
      <c r="ETU51" s="109"/>
      <c r="ETV51" s="109"/>
      <c r="ETW51" s="109"/>
      <c r="ETX51" s="109"/>
      <c r="ETY51" s="109"/>
      <c r="ETZ51" s="109"/>
      <c r="EUA51" s="109"/>
      <c r="EUB51" s="109"/>
      <c r="EUC51" s="109"/>
      <c r="EUD51" s="109"/>
      <c r="EUE51" s="109"/>
      <c r="EUF51" s="109"/>
      <c r="EUG51" s="109"/>
      <c r="EUH51" s="109"/>
      <c r="EUI51" s="109"/>
      <c r="EUJ51" s="109"/>
      <c r="EUK51" s="109"/>
      <c r="EUL51" s="109"/>
      <c r="EUM51" s="109"/>
      <c r="EUN51" s="109"/>
      <c r="EUO51" s="109"/>
      <c r="EUP51" s="109"/>
      <c r="EUQ51" s="109"/>
      <c r="EUR51" s="109"/>
      <c r="EUS51" s="109"/>
      <c r="EUT51" s="109"/>
      <c r="EUU51" s="109"/>
      <c r="EUV51" s="109"/>
      <c r="EUW51" s="109"/>
      <c r="EUX51" s="109"/>
      <c r="EUY51" s="109"/>
      <c r="EUZ51" s="109"/>
      <c r="EVA51" s="109"/>
      <c r="EVB51" s="109"/>
      <c r="EVC51" s="109"/>
      <c r="EVD51" s="109"/>
      <c r="EVE51" s="109"/>
      <c r="EVF51" s="109"/>
      <c r="EVG51" s="109"/>
      <c r="EVH51" s="109"/>
      <c r="EVI51" s="109"/>
      <c r="EVJ51" s="109"/>
      <c r="EVK51" s="109"/>
      <c r="EVL51" s="109"/>
      <c r="EVM51" s="109"/>
      <c r="EVN51" s="109"/>
      <c r="EVO51" s="109"/>
      <c r="EVP51" s="109"/>
      <c r="EVQ51" s="109"/>
      <c r="EVR51" s="109"/>
      <c r="EVS51" s="109"/>
      <c r="EVT51" s="109"/>
      <c r="EVU51" s="109"/>
      <c r="EVV51" s="109"/>
      <c r="EVW51" s="109"/>
      <c r="EVX51" s="109"/>
      <c r="EVY51" s="109"/>
      <c r="EVZ51" s="109"/>
      <c r="EWA51" s="109"/>
      <c r="EWB51" s="109"/>
      <c r="EWC51" s="109"/>
      <c r="EWD51" s="109"/>
      <c r="EWE51" s="109"/>
      <c r="EWF51" s="109"/>
      <c r="EWG51" s="109"/>
      <c r="EWH51" s="109"/>
      <c r="EWI51" s="109"/>
      <c r="EWJ51" s="109"/>
      <c r="EWK51" s="109"/>
      <c r="EWL51" s="109"/>
      <c r="EWM51" s="109"/>
      <c r="EWN51" s="109"/>
      <c r="EWO51" s="109"/>
      <c r="EWP51" s="109"/>
      <c r="EWQ51" s="109"/>
      <c r="EWR51" s="109"/>
      <c r="EWS51" s="109"/>
      <c r="EWT51" s="109"/>
      <c r="EWU51" s="109"/>
      <c r="EWV51" s="109"/>
      <c r="EWW51" s="109"/>
      <c r="EWX51" s="109"/>
      <c r="EWY51" s="109"/>
      <c r="EWZ51" s="109"/>
      <c r="EXA51" s="109"/>
      <c r="EXB51" s="109"/>
      <c r="EXC51" s="109"/>
      <c r="EXD51" s="109"/>
      <c r="EXE51" s="109"/>
      <c r="EXF51" s="109"/>
      <c r="EXG51" s="109"/>
      <c r="EXH51" s="109"/>
      <c r="EXI51" s="109"/>
      <c r="EXJ51" s="109"/>
      <c r="EXK51" s="109"/>
      <c r="EXL51" s="109"/>
      <c r="EXM51" s="109"/>
      <c r="EXN51" s="109"/>
      <c r="EXO51" s="109"/>
      <c r="EXP51" s="109"/>
      <c r="EXQ51" s="109"/>
      <c r="EXR51" s="109"/>
      <c r="EXS51" s="109"/>
      <c r="EXT51" s="109"/>
      <c r="EXU51" s="109"/>
      <c r="EXV51" s="109"/>
      <c r="EXW51" s="109"/>
      <c r="EXX51" s="109"/>
      <c r="EXY51" s="109"/>
      <c r="EXZ51" s="109"/>
      <c r="EYA51" s="109"/>
      <c r="EYB51" s="109"/>
      <c r="EYC51" s="109"/>
      <c r="EYD51" s="109"/>
      <c r="EYE51" s="109"/>
      <c r="EYF51" s="109"/>
      <c r="EYG51" s="109"/>
      <c r="EYH51" s="109"/>
      <c r="EYI51" s="109"/>
      <c r="EYJ51" s="109"/>
      <c r="EYK51" s="109"/>
      <c r="EYL51" s="109"/>
      <c r="EYM51" s="109"/>
      <c r="EYN51" s="109"/>
      <c r="EYO51" s="109"/>
      <c r="EYP51" s="109"/>
      <c r="EYQ51" s="109"/>
      <c r="EYR51" s="109"/>
      <c r="EYS51" s="109"/>
      <c r="EYT51" s="109"/>
      <c r="EYU51" s="109"/>
      <c r="EYV51" s="109"/>
      <c r="EYW51" s="109"/>
      <c r="EYX51" s="109"/>
      <c r="EYY51" s="109"/>
      <c r="EYZ51" s="109"/>
      <c r="EZA51" s="109"/>
      <c r="EZB51" s="109"/>
      <c r="EZC51" s="109"/>
      <c r="EZD51" s="109"/>
      <c r="EZE51" s="109"/>
      <c r="EZF51" s="109"/>
      <c r="EZG51" s="109"/>
      <c r="EZH51" s="109"/>
      <c r="EZI51" s="109"/>
      <c r="EZJ51" s="109"/>
      <c r="EZK51" s="109"/>
      <c r="EZL51" s="109"/>
      <c r="EZM51" s="109"/>
      <c r="EZN51" s="109"/>
      <c r="EZO51" s="109"/>
      <c r="EZP51" s="109"/>
      <c r="EZQ51" s="109"/>
      <c r="EZR51" s="109"/>
      <c r="EZS51" s="109"/>
      <c r="EZT51" s="109"/>
      <c r="EZU51" s="109"/>
      <c r="EZV51" s="109"/>
      <c r="EZW51" s="109"/>
      <c r="EZX51" s="109"/>
      <c r="EZY51" s="109"/>
      <c r="EZZ51" s="109"/>
      <c r="FAA51" s="109"/>
      <c r="FAB51" s="109"/>
      <c r="FAC51" s="109"/>
      <c r="FAD51" s="109"/>
      <c r="FAE51" s="109"/>
      <c r="FAF51" s="109"/>
      <c r="FAG51" s="109"/>
      <c r="FAH51" s="109"/>
      <c r="FAI51" s="109"/>
      <c r="FAJ51" s="109"/>
      <c r="FAK51" s="109"/>
      <c r="FAL51" s="109"/>
      <c r="FAM51" s="109"/>
      <c r="FAN51" s="109"/>
      <c r="FAO51" s="109"/>
      <c r="FAP51" s="109"/>
      <c r="FAQ51" s="109"/>
      <c r="FAR51" s="109"/>
      <c r="FAS51" s="109"/>
      <c r="FAT51" s="109"/>
      <c r="FAU51" s="109"/>
      <c r="FAV51" s="109"/>
      <c r="FAW51" s="109"/>
      <c r="FAX51" s="109"/>
      <c r="FAY51" s="109"/>
      <c r="FAZ51" s="109"/>
      <c r="FBA51" s="109"/>
      <c r="FBB51" s="109"/>
      <c r="FBC51" s="109"/>
      <c r="FBD51" s="109"/>
      <c r="FBE51" s="109"/>
      <c r="FBF51" s="109"/>
      <c r="FBG51" s="109"/>
      <c r="FBH51" s="109"/>
      <c r="FBI51" s="109"/>
      <c r="FBJ51" s="109"/>
      <c r="FBK51" s="109"/>
      <c r="FBL51" s="109"/>
      <c r="FBM51" s="109"/>
      <c r="FBN51" s="109"/>
      <c r="FBO51" s="109"/>
      <c r="FBP51" s="109"/>
      <c r="FBQ51" s="109"/>
      <c r="FBR51" s="109"/>
      <c r="FBS51" s="109"/>
      <c r="FBT51" s="109"/>
      <c r="FBU51" s="109"/>
      <c r="FBV51" s="109"/>
      <c r="FBW51" s="109"/>
      <c r="FBX51" s="109"/>
      <c r="FBY51" s="109"/>
      <c r="FBZ51" s="109"/>
      <c r="FCA51" s="109"/>
      <c r="FCB51" s="109"/>
      <c r="FCC51" s="109"/>
      <c r="FCD51" s="109"/>
      <c r="FCE51" s="109"/>
      <c r="FCF51" s="109"/>
      <c r="FCG51" s="109"/>
      <c r="FCH51" s="109"/>
      <c r="FCI51" s="109"/>
      <c r="FCJ51" s="109"/>
      <c r="FCK51" s="109"/>
      <c r="FCL51" s="109"/>
      <c r="FCM51" s="109"/>
      <c r="FCN51" s="109"/>
      <c r="FCO51" s="109"/>
      <c r="FCP51" s="109"/>
      <c r="FCQ51" s="109"/>
      <c r="FCR51" s="109"/>
      <c r="FCS51" s="109"/>
      <c r="FCT51" s="109"/>
      <c r="FCU51" s="109"/>
      <c r="FCV51" s="109"/>
      <c r="FCW51" s="109"/>
      <c r="FCX51" s="109"/>
      <c r="FCY51" s="109"/>
      <c r="FCZ51" s="109"/>
      <c r="FDA51" s="109"/>
      <c r="FDB51" s="109"/>
      <c r="FDC51" s="109"/>
      <c r="FDD51" s="109"/>
      <c r="FDE51" s="109"/>
      <c r="FDF51" s="109"/>
      <c r="FDG51" s="109"/>
      <c r="FDH51" s="109"/>
      <c r="FDI51" s="109"/>
      <c r="FDJ51" s="109"/>
      <c r="FDK51" s="109"/>
      <c r="FDL51" s="109"/>
      <c r="FDM51" s="109"/>
      <c r="FDN51" s="109"/>
      <c r="FDO51" s="109"/>
      <c r="FDP51" s="109"/>
      <c r="FDQ51" s="109"/>
      <c r="FDR51" s="109"/>
      <c r="FDS51" s="109"/>
      <c r="FDT51" s="109"/>
      <c r="FDU51" s="109"/>
      <c r="FDV51" s="109"/>
      <c r="FDW51" s="109"/>
      <c r="FDX51" s="109"/>
      <c r="FDY51" s="109"/>
      <c r="FDZ51" s="109"/>
      <c r="FEA51" s="109"/>
      <c r="FEB51" s="109"/>
      <c r="FEC51" s="109"/>
      <c r="FED51" s="109"/>
      <c r="FEE51" s="109"/>
      <c r="FEF51" s="109"/>
      <c r="FEG51" s="109"/>
      <c r="FEH51" s="109"/>
      <c r="FEI51" s="109"/>
      <c r="FEJ51" s="109"/>
      <c r="FEK51" s="109"/>
      <c r="FEL51" s="109"/>
      <c r="FEM51" s="109"/>
      <c r="FEN51" s="109"/>
      <c r="FEO51" s="109"/>
      <c r="FEP51" s="109"/>
      <c r="FEQ51" s="109"/>
      <c r="FER51" s="109"/>
      <c r="FES51" s="109"/>
      <c r="FET51" s="109"/>
      <c r="FEU51" s="109"/>
      <c r="FEV51" s="109"/>
      <c r="FEW51" s="109"/>
      <c r="FEX51" s="109"/>
      <c r="FEY51" s="109"/>
      <c r="FEZ51" s="109"/>
      <c r="FFA51" s="109"/>
      <c r="FFB51" s="109"/>
      <c r="FFC51" s="109"/>
      <c r="FFD51" s="109"/>
      <c r="FFE51" s="109"/>
      <c r="FFF51" s="109"/>
      <c r="FFG51" s="109"/>
      <c r="FFH51" s="109"/>
      <c r="FFI51" s="109"/>
      <c r="FFJ51" s="109"/>
      <c r="FFK51" s="109"/>
      <c r="FFL51" s="109"/>
      <c r="FFM51" s="109"/>
      <c r="FFN51" s="109"/>
      <c r="FFO51" s="109"/>
      <c r="FFP51" s="109"/>
      <c r="FFQ51" s="109"/>
      <c r="FFR51" s="109"/>
      <c r="FFS51" s="109"/>
      <c r="FFT51" s="109"/>
      <c r="FFU51" s="109"/>
      <c r="FFV51" s="109"/>
      <c r="FFW51" s="109"/>
      <c r="FFX51" s="109"/>
      <c r="FFY51" s="109"/>
      <c r="FFZ51" s="109"/>
      <c r="FGA51" s="109"/>
      <c r="FGB51" s="109"/>
      <c r="FGC51" s="109"/>
      <c r="FGD51" s="109"/>
      <c r="FGE51" s="109"/>
      <c r="FGF51" s="109"/>
      <c r="FGG51" s="109"/>
      <c r="FGH51" s="109"/>
      <c r="FGI51" s="109"/>
      <c r="FGJ51" s="109"/>
      <c r="FGK51" s="109"/>
      <c r="FGL51" s="109"/>
      <c r="FGM51" s="109"/>
      <c r="FGN51" s="109"/>
      <c r="FGO51" s="109"/>
      <c r="FGP51" s="109"/>
      <c r="FGQ51" s="109"/>
      <c r="FGR51" s="109"/>
      <c r="FGS51" s="109"/>
      <c r="FGT51" s="109"/>
      <c r="FGU51" s="109"/>
      <c r="FGV51" s="109"/>
      <c r="FGW51" s="109"/>
      <c r="FGX51" s="109"/>
      <c r="FGY51" s="109"/>
      <c r="FGZ51" s="109"/>
      <c r="FHA51" s="109"/>
      <c r="FHB51" s="109"/>
      <c r="FHC51" s="109"/>
      <c r="FHD51" s="109"/>
      <c r="FHE51" s="109"/>
      <c r="FHF51" s="109"/>
      <c r="FHG51" s="109"/>
      <c r="FHH51" s="109"/>
      <c r="FHI51" s="109"/>
      <c r="FHJ51" s="109"/>
      <c r="FHK51" s="109"/>
      <c r="FHL51" s="109"/>
      <c r="FHM51" s="109"/>
      <c r="FHN51" s="109"/>
      <c r="FHO51" s="109"/>
      <c r="FHP51" s="109"/>
      <c r="FHQ51" s="109"/>
      <c r="FHR51" s="109"/>
      <c r="FHS51" s="109"/>
      <c r="FHT51" s="109"/>
      <c r="FHU51" s="109"/>
      <c r="FHV51" s="109"/>
      <c r="FHW51" s="109"/>
      <c r="FHX51" s="109"/>
      <c r="FHY51" s="109"/>
      <c r="FHZ51" s="109"/>
      <c r="FIA51" s="109"/>
      <c r="FIB51" s="109"/>
      <c r="FIC51" s="109"/>
      <c r="FID51" s="109"/>
      <c r="FIE51" s="109"/>
      <c r="FIF51" s="109"/>
      <c r="FIG51" s="109"/>
      <c r="FIH51" s="109"/>
      <c r="FII51" s="109"/>
      <c r="FIJ51" s="109"/>
      <c r="FIK51" s="109"/>
      <c r="FIL51" s="109"/>
      <c r="FIM51" s="109"/>
      <c r="FIN51" s="109"/>
      <c r="FIO51" s="109"/>
      <c r="FIP51" s="109"/>
      <c r="FIQ51" s="109"/>
      <c r="FIR51" s="109"/>
      <c r="FIS51" s="109"/>
      <c r="FIT51" s="109"/>
      <c r="FIU51" s="109"/>
      <c r="FIV51" s="109"/>
      <c r="FIW51" s="109"/>
      <c r="FIX51" s="109"/>
      <c r="FIY51" s="109"/>
      <c r="FIZ51" s="109"/>
      <c r="FJA51" s="109"/>
      <c r="FJB51" s="109"/>
      <c r="FJC51" s="109"/>
      <c r="FJD51" s="109"/>
      <c r="FJE51" s="109"/>
      <c r="FJF51" s="109"/>
      <c r="FJG51" s="109"/>
      <c r="FJH51" s="109"/>
      <c r="FJI51" s="109"/>
      <c r="FJJ51" s="109"/>
      <c r="FJK51" s="109"/>
      <c r="FJL51" s="109"/>
      <c r="FJM51" s="109"/>
      <c r="FJN51" s="109"/>
      <c r="FJO51" s="109"/>
      <c r="FJP51" s="109"/>
      <c r="FJQ51" s="109"/>
      <c r="FJR51" s="109"/>
      <c r="FJS51" s="109"/>
      <c r="FJT51" s="109"/>
      <c r="FJU51" s="109"/>
      <c r="FJV51" s="109"/>
      <c r="FJW51" s="109"/>
      <c r="FJX51" s="109"/>
      <c r="FJY51" s="109"/>
      <c r="FJZ51" s="109"/>
      <c r="FKA51" s="109"/>
      <c r="FKB51" s="109"/>
      <c r="FKC51" s="109"/>
      <c r="FKD51" s="109"/>
      <c r="FKE51" s="109"/>
      <c r="FKF51" s="109"/>
      <c r="FKG51" s="109"/>
      <c r="FKH51" s="109"/>
      <c r="FKI51" s="109"/>
      <c r="FKJ51" s="109"/>
      <c r="FKK51" s="109"/>
      <c r="FKL51" s="109"/>
      <c r="FKM51" s="109"/>
      <c r="FKN51" s="109"/>
      <c r="FKO51" s="109"/>
      <c r="FKP51" s="109"/>
      <c r="FKQ51" s="109"/>
      <c r="FKR51" s="109"/>
      <c r="FKS51" s="109"/>
      <c r="FKT51" s="109"/>
      <c r="FKU51" s="109"/>
      <c r="FKV51" s="109"/>
      <c r="FKW51" s="109"/>
      <c r="FKX51" s="109"/>
      <c r="FKY51" s="109"/>
      <c r="FKZ51" s="109"/>
      <c r="FLA51" s="109"/>
      <c r="FLB51" s="109"/>
      <c r="FLC51" s="109"/>
      <c r="FLD51" s="109"/>
      <c r="FLE51" s="109"/>
      <c r="FLF51" s="109"/>
      <c r="FLG51" s="109"/>
      <c r="FLH51" s="109"/>
      <c r="FLI51" s="109"/>
      <c r="FLJ51" s="109"/>
      <c r="FLK51" s="109"/>
      <c r="FLL51" s="109"/>
      <c r="FLM51" s="109"/>
      <c r="FLN51" s="109"/>
      <c r="FLO51" s="109"/>
      <c r="FLP51" s="109"/>
      <c r="FLQ51" s="109"/>
      <c r="FLR51" s="109"/>
      <c r="FLS51" s="109"/>
      <c r="FLT51" s="109"/>
      <c r="FLU51" s="109"/>
      <c r="FLV51" s="109"/>
      <c r="FLW51" s="109"/>
      <c r="FLX51" s="109"/>
      <c r="FLY51" s="109"/>
      <c r="FLZ51" s="109"/>
      <c r="FMA51" s="109"/>
      <c r="FMB51" s="109"/>
      <c r="FMC51" s="109"/>
      <c r="FMD51" s="109"/>
      <c r="FME51" s="109"/>
      <c r="FMF51" s="109"/>
      <c r="FMG51" s="109"/>
      <c r="FMH51" s="109"/>
      <c r="FMI51" s="109"/>
      <c r="FMJ51" s="109"/>
      <c r="FMK51" s="109"/>
      <c r="FML51" s="109"/>
      <c r="FMM51" s="109"/>
      <c r="FMN51" s="109"/>
      <c r="FMO51" s="109"/>
      <c r="FMP51" s="109"/>
      <c r="FMQ51" s="109"/>
      <c r="FMR51" s="109"/>
      <c r="FMS51" s="109"/>
      <c r="FMT51" s="109"/>
      <c r="FMU51" s="109"/>
      <c r="FMV51" s="109"/>
      <c r="FMW51" s="109"/>
      <c r="FMX51" s="109"/>
      <c r="FMY51" s="109"/>
      <c r="FMZ51" s="109"/>
      <c r="FNA51" s="109"/>
      <c r="FNB51" s="109"/>
      <c r="FNC51" s="109"/>
      <c r="FND51" s="109"/>
      <c r="FNE51" s="109"/>
      <c r="FNF51" s="109"/>
      <c r="FNG51" s="109"/>
      <c r="FNH51" s="109"/>
      <c r="FNI51" s="109"/>
      <c r="FNJ51" s="109"/>
      <c r="FNK51" s="109"/>
      <c r="FNL51" s="109"/>
      <c r="FNM51" s="109"/>
      <c r="FNN51" s="109"/>
      <c r="FNO51" s="109"/>
      <c r="FNP51" s="109"/>
      <c r="FNQ51" s="109"/>
      <c r="FNR51" s="109"/>
      <c r="FNS51" s="109"/>
      <c r="FNT51" s="109"/>
      <c r="FNU51" s="109"/>
      <c r="FNV51" s="109"/>
      <c r="FNW51" s="109"/>
      <c r="FNX51" s="109"/>
      <c r="FNY51" s="109"/>
      <c r="FNZ51" s="109"/>
      <c r="FOA51" s="109"/>
      <c r="FOB51" s="109"/>
      <c r="FOC51" s="109"/>
      <c r="FOD51" s="109"/>
      <c r="FOE51" s="109"/>
      <c r="FOF51" s="109"/>
      <c r="FOG51" s="109"/>
      <c r="FOH51" s="109"/>
      <c r="FOI51" s="109"/>
      <c r="FOJ51" s="109"/>
      <c r="FOK51" s="109"/>
      <c r="FOL51" s="109"/>
      <c r="FOM51" s="109"/>
      <c r="FON51" s="109"/>
      <c r="FOO51" s="109"/>
      <c r="FOP51" s="109"/>
      <c r="FOQ51" s="109"/>
      <c r="FOR51" s="109"/>
      <c r="FOS51" s="109"/>
      <c r="FOT51" s="109"/>
      <c r="FOU51" s="109"/>
      <c r="FOV51" s="109"/>
      <c r="FOW51" s="109"/>
      <c r="FOX51" s="109"/>
      <c r="FOY51" s="109"/>
      <c r="FOZ51" s="109"/>
      <c r="FPA51" s="109"/>
      <c r="FPB51" s="109"/>
      <c r="FPC51" s="109"/>
      <c r="FPD51" s="109"/>
      <c r="FPE51" s="109"/>
      <c r="FPF51" s="109"/>
      <c r="FPG51" s="109"/>
      <c r="FPH51" s="109"/>
      <c r="FPI51" s="109"/>
      <c r="FPJ51" s="109"/>
      <c r="FPK51" s="109"/>
      <c r="FPL51" s="109"/>
      <c r="FPM51" s="109"/>
      <c r="FPN51" s="109"/>
      <c r="FPO51" s="109"/>
      <c r="FPP51" s="109"/>
      <c r="FPQ51" s="109"/>
      <c r="FPR51" s="109"/>
      <c r="FPS51" s="109"/>
      <c r="FPT51" s="109"/>
      <c r="FPU51" s="109"/>
      <c r="FPV51" s="109"/>
      <c r="FPW51" s="109"/>
      <c r="FPX51" s="109"/>
      <c r="FPY51" s="109"/>
      <c r="FPZ51" s="109"/>
      <c r="FQA51" s="109"/>
      <c r="FQB51" s="109"/>
      <c r="FQC51" s="109"/>
      <c r="FQD51" s="109"/>
      <c r="FQE51" s="109"/>
      <c r="FQF51" s="109"/>
      <c r="FQG51" s="109"/>
      <c r="FQH51" s="109"/>
      <c r="FQI51" s="109"/>
      <c r="FQJ51" s="109"/>
      <c r="FQK51" s="109"/>
      <c r="FQL51" s="109"/>
      <c r="FQM51" s="109"/>
      <c r="FQN51" s="109"/>
      <c r="FQO51" s="109"/>
      <c r="FQP51" s="109"/>
      <c r="FQQ51" s="109"/>
      <c r="FQR51" s="109"/>
      <c r="FQS51" s="109"/>
      <c r="FQT51" s="109"/>
      <c r="FQU51" s="109"/>
      <c r="FQV51" s="109"/>
      <c r="FQW51" s="109"/>
      <c r="FQX51" s="109"/>
      <c r="FQY51" s="109"/>
      <c r="FQZ51" s="109"/>
      <c r="FRA51" s="109"/>
      <c r="FRB51" s="109"/>
      <c r="FRC51" s="109"/>
      <c r="FRD51" s="109"/>
      <c r="FRE51" s="109"/>
      <c r="FRF51" s="109"/>
      <c r="FRG51" s="109"/>
      <c r="FRH51" s="109"/>
      <c r="FRI51" s="109"/>
      <c r="FRJ51" s="109"/>
      <c r="FRK51" s="109"/>
      <c r="FRL51" s="109"/>
      <c r="FRM51" s="109"/>
      <c r="FRN51" s="109"/>
      <c r="FRO51" s="109"/>
      <c r="FRP51" s="109"/>
      <c r="FRQ51" s="109"/>
      <c r="FRR51" s="109"/>
      <c r="FRS51" s="109"/>
      <c r="FRT51" s="109"/>
      <c r="FRU51" s="109"/>
      <c r="FRV51" s="109"/>
      <c r="FRW51" s="109"/>
      <c r="FRX51" s="109"/>
      <c r="FRY51" s="109"/>
      <c r="FRZ51" s="109"/>
      <c r="FSA51" s="109"/>
      <c r="FSB51" s="109"/>
      <c r="FSC51" s="109"/>
      <c r="FSD51" s="109"/>
      <c r="FSE51" s="109"/>
      <c r="FSF51" s="109"/>
      <c r="FSG51" s="109"/>
      <c r="FSH51" s="109"/>
      <c r="FSI51" s="109"/>
      <c r="FSJ51" s="109"/>
      <c r="FSK51" s="109"/>
      <c r="FSL51" s="109"/>
      <c r="FSM51" s="109"/>
      <c r="FSN51" s="109"/>
      <c r="FSO51" s="109"/>
      <c r="FSP51" s="109"/>
      <c r="FSQ51" s="109"/>
      <c r="FSR51" s="109"/>
      <c r="FSS51" s="109"/>
      <c r="FST51" s="109"/>
      <c r="FSU51" s="109"/>
      <c r="FSV51" s="109"/>
      <c r="FSW51" s="109"/>
      <c r="FSX51" s="109"/>
      <c r="FSY51" s="109"/>
      <c r="FSZ51" s="109"/>
      <c r="FTA51" s="109"/>
      <c r="FTB51" s="109"/>
      <c r="FTC51" s="109"/>
      <c r="FTD51" s="109"/>
      <c r="FTE51" s="109"/>
      <c r="FTF51" s="109"/>
      <c r="FTG51" s="109"/>
      <c r="FTH51" s="109"/>
      <c r="FTI51" s="109"/>
      <c r="FTJ51" s="109"/>
      <c r="FTK51" s="109"/>
      <c r="FTL51" s="109"/>
      <c r="FTM51" s="109"/>
      <c r="FTN51" s="109"/>
      <c r="FTO51" s="109"/>
      <c r="FTP51" s="109"/>
      <c r="FTQ51" s="109"/>
      <c r="FTR51" s="109"/>
      <c r="FTS51" s="109"/>
      <c r="FTT51" s="109"/>
      <c r="FTU51" s="109"/>
      <c r="FTV51" s="109"/>
      <c r="FTW51" s="109"/>
      <c r="FTX51" s="109"/>
      <c r="FTY51" s="109"/>
      <c r="FTZ51" s="109"/>
      <c r="FUA51" s="109"/>
      <c r="FUB51" s="109"/>
      <c r="FUC51" s="109"/>
      <c r="FUD51" s="109"/>
      <c r="FUE51" s="109"/>
      <c r="FUF51" s="109"/>
      <c r="FUG51" s="109"/>
      <c r="FUH51" s="109"/>
      <c r="FUI51" s="109"/>
      <c r="FUJ51" s="109"/>
      <c r="FUK51" s="109"/>
      <c r="FUL51" s="109"/>
      <c r="FUM51" s="109"/>
      <c r="FUN51" s="109"/>
      <c r="FUO51" s="109"/>
      <c r="FUP51" s="109"/>
      <c r="FUQ51" s="109"/>
      <c r="FUR51" s="109"/>
      <c r="FUS51" s="109"/>
      <c r="FUT51" s="109"/>
      <c r="FUU51" s="109"/>
      <c r="FUV51" s="109"/>
      <c r="FUW51" s="109"/>
      <c r="FUX51" s="109"/>
      <c r="FUY51" s="109"/>
      <c r="FUZ51" s="109"/>
      <c r="FVA51" s="109"/>
      <c r="FVB51" s="109"/>
      <c r="FVC51" s="109"/>
      <c r="FVD51" s="109"/>
      <c r="FVE51" s="109"/>
      <c r="FVF51" s="109"/>
      <c r="FVG51" s="109"/>
      <c r="FVH51" s="109"/>
      <c r="FVI51" s="109"/>
      <c r="FVJ51" s="109"/>
      <c r="FVK51" s="109"/>
      <c r="FVL51" s="109"/>
      <c r="FVM51" s="109"/>
      <c r="FVN51" s="109"/>
      <c r="FVO51" s="109"/>
      <c r="FVP51" s="109"/>
      <c r="FVQ51" s="109"/>
      <c r="FVR51" s="109"/>
      <c r="FVS51" s="109"/>
      <c r="FVT51" s="109"/>
      <c r="FVU51" s="109"/>
      <c r="FVV51" s="109"/>
      <c r="FVW51" s="109"/>
      <c r="FVX51" s="109"/>
      <c r="FVY51" s="109"/>
      <c r="FVZ51" s="109"/>
      <c r="FWA51" s="109"/>
      <c r="FWB51" s="109"/>
      <c r="FWC51" s="109"/>
      <c r="FWD51" s="109"/>
      <c r="FWE51" s="109"/>
      <c r="FWF51" s="109"/>
      <c r="FWG51" s="109"/>
      <c r="FWH51" s="109"/>
      <c r="FWI51" s="109"/>
      <c r="FWJ51" s="109"/>
      <c r="FWK51" s="109"/>
      <c r="FWL51" s="109"/>
      <c r="FWM51" s="109"/>
      <c r="FWN51" s="109"/>
      <c r="FWO51" s="109"/>
      <c r="FWP51" s="109"/>
      <c r="FWQ51" s="109"/>
      <c r="FWR51" s="109"/>
      <c r="FWS51" s="109"/>
      <c r="FWT51" s="109"/>
      <c r="FWU51" s="109"/>
      <c r="FWV51" s="109"/>
      <c r="FWW51" s="109"/>
      <c r="FWX51" s="109"/>
      <c r="FWY51" s="109"/>
      <c r="FWZ51" s="109"/>
      <c r="FXA51" s="109"/>
      <c r="FXB51" s="109"/>
      <c r="FXC51" s="109"/>
      <c r="FXD51" s="109"/>
      <c r="FXE51" s="109"/>
      <c r="FXF51" s="109"/>
      <c r="FXG51" s="109"/>
      <c r="FXH51" s="109"/>
      <c r="FXI51" s="109"/>
      <c r="FXJ51" s="109"/>
      <c r="FXK51" s="109"/>
      <c r="FXL51" s="109"/>
      <c r="FXM51" s="109"/>
      <c r="FXN51" s="109"/>
      <c r="FXO51" s="109"/>
      <c r="FXP51" s="109"/>
      <c r="FXQ51" s="109"/>
      <c r="FXR51" s="109"/>
      <c r="FXS51" s="109"/>
      <c r="FXT51" s="109"/>
      <c r="FXU51" s="109"/>
      <c r="FXV51" s="109"/>
      <c r="FXW51" s="109"/>
      <c r="FXX51" s="109"/>
      <c r="FXY51" s="109"/>
      <c r="FXZ51" s="109"/>
      <c r="FYA51" s="109"/>
      <c r="FYB51" s="109"/>
      <c r="FYC51" s="109"/>
      <c r="FYD51" s="109"/>
      <c r="FYE51" s="109"/>
      <c r="FYF51" s="109"/>
      <c r="FYG51" s="109"/>
      <c r="FYH51" s="109"/>
      <c r="FYI51" s="109"/>
      <c r="FYJ51" s="109"/>
      <c r="FYK51" s="109"/>
      <c r="FYL51" s="109"/>
      <c r="FYM51" s="109"/>
      <c r="FYN51" s="109"/>
      <c r="FYO51" s="109"/>
      <c r="FYP51" s="109"/>
      <c r="FYQ51" s="109"/>
      <c r="FYR51" s="109"/>
      <c r="FYS51" s="109"/>
      <c r="FYT51" s="109"/>
      <c r="FYU51" s="109"/>
      <c r="FYV51" s="109"/>
      <c r="FYW51" s="109"/>
      <c r="FYX51" s="109"/>
      <c r="FYY51" s="109"/>
      <c r="FYZ51" s="109"/>
      <c r="FZA51" s="109"/>
      <c r="FZB51" s="109"/>
      <c r="FZC51" s="109"/>
      <c r="FZD51" s="109"/>
      <c r="FZE51" s="109"/>
      <c r="FZF51" s="109"/>
      <c r="FZG51" s="109"/>
      <c r="FZH51" s="109"/>
      <c r="FZI51" s="109"/>
      <c r="FZJ51" s="109"/>
      <c r="FZK51" s="109"/>
      <c r="FZL51" s="109"/>
      <c r="FZM51" s="109"/>
      <c r="FZN51" s="109"/>
      <c r="FZO51" s="109"/>
      <c r="FZP51" s="109"/>
      <c r="FZQ51" s="109"/>
      <c r="FZR51" s="109"/>
      <c r="FZS51" s="109"/>
      <c r="FZT51" s="109"/>
      <c r="FZU51" s="109"/>
      <c r="FZV51" s="109"/>
      <c r="FZW51" s="109"/>
      <c r="FZX51" s="109"/>
      <c r="FZY51" s="109"/>
      <c r="FZZ51" s="109"/>
      <c r="GAA51" s="109"/>
      <c r="GAB51" s="109"/>
      <c r="GAC51" s="109"/>
      <c r="GAD51" s="109"/>
      <c r="GAE51" s="109"/>
      <c r="GAF51" s="109"/>
      <c r="GAG51" s="109"/>
      <c r="GAH51" s="109"/>
      <c r="GAI51" s="109"/>
      <c r="GAJ51" s="109"/>
      <c r="GAK51" s="109"/>
      <c r="GAL51" s="109"/>
      <c r="GAM51" s="109"/>
      <c r="GAN51" s="109"/>
      <c r="GAO51" s="109"/>
      <c r="GAP51" s="109"/>
      <c r="GAQ51" s="109"/>
      <c r="GAR51" s="109"/>
      <c r="GAS51" s="109"/>
      <c r="GAT51" s="109"/>
      <c r="GAU51" s="109"/>
      <c r="GAV51" s="109"/>
      <c r="GAW51" s="109"/>
      <c r="GAX51" s="109"/>
      <c r="GAY51" s="109"/>
      <c r="GAZ51" s="109"/>
      <c r="GBA51" s="109"/>
      <c r="GBB51" s="109"/>
      <c r="GBC51" s="109"/>
      <c r="GBD51" s="109"/>
      <c r="GBE51" s="109"/>
      <c r="GBF51" s="109"/>
      <c r="GBG51" s="109"/>
      <c r="GBH51" s="109"/>
      <c r="GBI51" s="109"/>
      <c r="GBJ51" s="109"/>
      <c r="GBK51" s="109"/>
      <c r="GBL51" s="109"/>
      <c r="GBM51" s="109"/>
      <c r="GBN51" s="109"/>
      <c r="GBO51" s="109"/>
      <c r="GBP51" s="109"/>
      <c r="GBQ51" s="109"/>
      <c r="GBR51" s="109"/>
      <c r="GBS51" s="109"/>
      <c r="GBT51" s="109"/>
      <c r="GBU51" s="109"/>
      <c r="GBV51" s="109"/>
      <c r="GBW51" s="109"/>
      <c r="GBX51" s="109"/>
      <c r="GBY51" s="109"/>
      <c r="GBZ51" s="109"/>
      <c r="GCA51" s="109"/>
      <c r="GCB51" s="109"/>
      <c r="GCC51" s="109"/>
      <c r="GCD51" s="109"/>
      <c r="GCE51" s="109"/>
      <c r="GCF51" s="109"/>
      <c r="GCG51" s="109"/>
      <c r="GCH51" s="109"/>
      <c r="GCI51" s="109"/>
      <c r="GCJ51" s="109"/>
      <c r="GCK51" s="109"/>
      <c r="GCL51" s="109"/>
      <c r="GCM51" s="109"/>
      <c r="GCN51" s="109"/>
      <c r="GCO51" s="109"/>
      <c r="GCP51" s="109"/>
      <c r="GCQ51" s="109"/>
      <c r="GCR51" s="109"/>
      <c r="GCS51" s="109"/>
      <c r="GCT51" s="109"/>
      <c r="GCU51" s="109"/>
      <c r="GCV51" s="109"/>
      <c r="GCW51" s="109"/>
      <c r="GCX51" s="109"/>
      <c r="GCY51" s="109"/>
      <c r="GCZ51" s="109"/>
      <c r="GDA51" s="109"/>
      <c r="GDB51" s="109"/>
      <c r="GDC51" s="109"/>
      <c r="GDD51" s="109"/>
      <c r="GDE51" s="109"/>
      <c r="GDF51" s="109"/>
      <c r="GDG51" s="109"/>
      <c r="GDH51" s="109"/>
      <c r="GDI51" s="109"/>
      <c r="GDJ51" s="109"/>
      <c r="GDK51" s="109"/>
      <c r="GDL51" s="109"/>
      <c r="GDM51" s="109"/>
      <c r="GDN51" s="109"/>
      <c r="GDO51" s="109"/>
      <c r="GDP51" s="109"/>
      <c r="GDQ51" s="109"/>
      <c r="GDR51" s="109"/>
      <c r="GDS51" s="109"/>
      <c r="GDT51" s="109"/>
      <c r="GDU51" s="109"/>
      <c r="GDV51" s="109"/>
      <c r="GDW51" s="109"/>
      <c r="GDX51" s="109"/>
      <c r="GDY51" s="109"/>
      <c r="GDZ51" s="109"/>
      <c r="GEA51" s="109"/>
      <c r="GEB51" s="109"/>
      <c r="GEC51" s="109"/>
      <c r="GED51" s="109"/>
      <c r="GEE51" s="109"/>
      <c r="GEF51" s="109"/>
      <c r="GEG51" s="109"/>
      <c r="GEH51" s="109"/>
      <c r="GEI51" s="109"/>
      <c r="GEJ51" s="109"/>
      <c r="GEK51" s="109"/>
      <c r="GEL51" s="109"/>
      <c r="GEM51" s="109"/>
      <c r="GEN51" s="109"/>
      <c r="GEO51" s="109"/>
      <c r="GEP51" s="109"/>
      <c r="GEQ51" s="109"/>
      <c r="GER51" s="109"/>
      <c r="GES51" s="109"/>
      <c r="GET51" s="109"/>
      <c r="GEU51" s="109"/>
      <c r="GEV51" s="109"/>
      <c r="GEW51" s="109"/>
      <c r="GEX51" s="109"/>
      <c r="GEY51" s="109"/>
      <c r="GEZ51" s="109"/>
      <c r="GFA51" s="109"/>
      <c r="GFB51" s="109"/>
      <c r="GFC51" s="109"/>
      <c r="GFD51" s="109"/>
      <c r="GFE51" s="109"/>
      <c r="GFF51" s="109"/>
      <c r="GFG51" s="109"/>
      <c r="GFH51" s="109"/>
      <c r="GFI51" s="109"/>
      <c r="GFJ51" s="109"/>
      <c r="GFK51" s="109"/>
      <c r="GFL51" s="109"/>
      <c r="GFM51" s="109"/>
      <c r="GFN51" s="109"/>
      <c r="GFO51" s="109"/>
      <c r="GFP51" s="109"/>
      <c r="GFQ51" s="109"/>
      <c r="GFR51" s="109"/>
      <c r="GFS51" s="109"/>
      <c r="GFT51" s="109"/>
      <c r="GFU51" s="109"/>
      <c r="GFV51" s="109"/>
      <c r="GFW51" s="109"/>
      <c r="GFX51" s="109"/>
      <c r="GFY51" s="109"/>
      <c r="GFZ51" s="109"/>
      <c r="GGA51" s="109"/>
      <c r="GGB51" s="109"/>
      <c r="GGC51" s="109"/>
      <c r="GGD51" s="109"/>
      <c r="GGE51" s="109"/>
      <c r="GGF51" s="109"/>
      <c r="GGG51" s="109"/>
      <c r="GGH51" s="109"/>
      <c r="GGI51" s="109"/>
      <c r="GGJ51" s="109"/>
      <c r="GGK51" s="109"/>
      <c r="GGL51" s="109"/>
      <c r="GGM51" s="109"/>
      <c r="GGN51" s="109"/>
      <c r="GGO51" s="109"/>
      <c r="GGP51" s="109"/>
      <c r="GGQ51" s="109"/>
      <c r="GGR51" s="109"/>
      <c r="GGS51" s="109"/>
      <c r="GGT51" s="109"/>
      <c r="GGU51" s="109"/>
      <c r="GGV51" s="109"/>
      <c r="GGW51" s="109"/>
      <c r="GGX51" s="109"/>
      <c r="GGY51" s="109"/>
      <c r="GGZ51" s="109"/>
      <c r="GHA51" s="109"/>
      <c r="GHB51" s="109"/>
      <c r="GHC51" s="109"/>
      <c r="GHD51" s="109"/>
      <c r="GHE51" s="109"/>
      <c r="GHF51" s="109"/>
      <c r="GHG51" s="109"/>
      <c r="GHH51" s="109"/>
      <c r="GHI51" s="109"/>
      <c r="GHJ51" s="109"/>
      <c r="GHK51" s="109"/>
      <c r="GHL51" s="109"/>
      <c r="GHM51" s="109"/>
      <c r="GHN51" s="109"/>
      <c r="GHO51" s="109"/>
      <c r="GHP51" s="109"/>
      <c r="GHQ51" s="109"/>
      <c r="GHR51" s="109"/>
      <c r="GHS51" s="109"/>
      <c r="GHT51" s="109"/>
      <c r="GHU51" s="109"/>
      <c r="GHV51" s="109"/>
      <c r="GHW51" s="109"/>
      <c r="GHX51" s="109"/>
      <c r="GHY51" s="109"/>
      <c r="GHZ51" s="109"/>
      <c r="GIA51" s="109"/>
      <c r="GIB51" s="109"/>
      <c r="GIC51" s="109"/>
      <c r="GID51" s="109"/>
      <c r="GIE51" s="109"/>
      <c r="GIF51" s="109"/>
      <c r="GIG51" s="109"/>
      <c r="GIH51" s="109"/>
      <c r="GII51" s="109"/>
      <c r="GIJ51" s="109"/>
      <c r="GIK51" s="109"/>
      <c r="GIL51" s="109"/>
      <c r="GIM51" s="109"/>
      <c r="GIN51" s="109"/>
      <c r="GIO51" s="109"/>
      <c r="GIP51" s="109"/>
      <c r="GIQ51" s="109"/>
      <c r="GIR51" s="109"/>
      <c r="GIS51" s="109"/>
      <c r="GIT51" s="109"/>
      <c r="GIU51" s="109"/>
      <c r="GIV51" s="109"/>
      <c r="GIW51" s="109"/>
      <c r="GIX51" s="109"/>
      <c r="GIY51" s="109"/>
      <c r="GIZ51" s="109"/>
      <c r="GJA51" s="109"/>
      <c r="GJB51" s="109"/>
      <c r="GJC51" s="109"/>
      <c r="GJD51" s="109"/>
      <c r="GJE51" s="109"/>
      <c r="GJF51" s="109"/>
      <c r="GJG51" s="109"/>
      <c r="GJH51" s="109"/>
      <c r="GJI51" s="109"/>
      <c r="GJJ51" s="109"/>
      <c r="GJK51" s="109"/>
      <c r="GJL51" s="109"/>
      <c r="GJM51" s="109"/>
      <c r="GJN51" s="109"/>
      <c r="GJO51" s="109"/>
      <c r="GJP51" s="109"/>
      <c r="GJQ51" s="109"/>
      <c r="GJR51" s="109"/>
      <c r="GJS51" s="109"/>
      <c r="GJT51" s="109"/>
      <c r="GJU51" s="109"/>
      <c r="GJV51" s="109"/>
      <c r="GJW51" s="109"/>
      <c r="GJX51" s="109"/>
      <c r="GJY51" s="109"/>
      <c r="GJZ51" s="109"/>
      <c r="GKA51" s="109"/>
      <c r="GKB51" s="109"/>
      <c r="GKC51" s="109"/>
      <c r="GKD51" s="109"/>
      <c r="GKE51" s="109"/>
      <c r="GKF51" s="109"/>
      <c r="GKG51" s="109"/>
      <c r="GKH51" s="109"/>
      <c r="GKI51" s="109"/>
      <c r="GKJ51" s="109"/>
      <c r="GKK51" s="109"/>
      <c r="GKL51" s="109"/>
      <c r="GKM51" s="109"/>
      <c r="GKN51" s="109"/>
      <c r="GKO51" s="109"/>
      <c r="GKP51" s="109"/>
      <c r="GKQ51" s="109"/>
      <c r="GKR51" s="109"/>
      <c r="GKS51" s="109"/>
      <c r="GKT51" s="109"/>
      <c r="GKU51" s="109"/>
      <c r="GKV51" s="109"/>
      <c r="GKW51" s="109"/>
      <c r="GKX51" s="109"/>
      <c r="GKY51" s="109"/>
      <c r="GKZ51" s="109"/>
      <c r="GLA51" s="109"/>
      <c r="GLB51" s="109"/>
      <c r="GLC51" s="109"/>
      <c r="GLD51" s="109"/>
      <c r="GLE51" s="109"/>
      <c r="GLF51" s="109"/>
      <c r="GLG51" s="109"/>
      <c r="GLH51" s="109"/>
      <c r="GLI51" s="109"/>
      <c r="GLJ51" s="109"/>
      <c r="GLK51" s="109"/>
      <c r="GLL51" s="109"/>
      <c r="GLM51" s="109"/>
      <c r="GLN51" s="109"/>
      <c r="GLO51" s="109"/>
      <c r="GLP51" s="109"/>
      <c r="GLQ51" s="109"/>
      <c r="GLR51" s="109"/>
      <c r="GLS51" s="109"/>
      <c r="GLT51" s="109"/>
      <c r="GLU51" s="109"/>
      <c r="GLV51" s="109"/>
      <c r="GLW51" s="109"/>
      <c r="GLX51" s="109"/>
      <c r="GLY51" s="109"/>
      <c r="GLZ51" s="109"/>
      <c r="GMA51" s="109"/>
      <c r="GMB51" s="109"/>
      <c r="GMC51" s="109"/>
      <c r="GMD51" s="109"/>
      <c r="GME51" s="109"/>
      <c r="GMF51" s="109"/>
      <c r="GMG51" s="109"/>
      <c r="GMH51" s="109"/>
      <c r="GMI51" s="109"/>
      <c r="GMJ51" s="109"/>
      <c r="GMK51" s="109"/>
      <c r="GML51" s="109"/>
      <c r="GMM51" s="109"/>
      <c r="GMN51" s="109"/>
      <c r="GMO51" s="109"/>
      <c r="GMP51" s="109"/>
      <c r="GMQ51" s="109"/>
      <c r="GMR51" s="109"/>
      <c r="GMS51" s="109"/>
      <c r="GMT51" s="109"/>
      <c r="GMU51" s="109"/>
      <c r="GMV51" s="109"/>
      <c r="GMW51" s="109"/>
      <c r="GMX51" s="109"/>
      <c r="GMY51" s="109"/>
      <c r="GMZ51" s="109"/>
      <c r="GNA51" s="109"/>
      <c r="GNB51" s="109"/>
      <c r="GNC51" s="109"/>
      <c r="GND51" s="109"/>
      <c r="GNE51" s="109"/>
      <c r="GNF51" s="109"/>
      <c r="GNG51" s="109"/>
      <c r="GNH51" s="109"/>
      <c r="GNI51" s="109"/>
      <c r="GNJ51" s="109"/>
      <c r="GNK51" s="109"/>
      <c r="GNL51" s="109"/>
      <c r="GNM51" s="109"/>
      <c r="GNN51" s="109"/>
      <c r="GNO51" s="109"/>
      <c r="GNP51" s="109"/>
      <c r="GNQ51" s="109"/>
      <c r="GNR51" s="109"/>
      <c r="GNS51" s="109"/>
      <c r="GNT51" s="109"/>
      <c r="GNU51" s="109"/>
      <c r="GNV51" s="109"/>
      <c r="GNW51" s="109"/>
      <c r="GNX51" s="109"/>
      <c r="GNY51" s="109"/>
      <c r="GNZ51" s="109"/>
      <c r="GOA51" s="109"/>
      <c r="GOB51" s="109"/>
      <c r="GOC51" s="109"/>
      <c r="GOD51" s="109"/>
      <c r="GOE51" s="109"/>
      <c r="GOF51" s="109"/>
      <c r="GOG51" s="109"/>
      <c r="GOH51" s="109"/>
      <c r="GOI51" s="109"/>
      <c r="GOJ51" s="109"/>
      <c r="GOK51" s="109"/>
      <c r="GOL51" s="109"/>
      <c r="GOM51" s="109"/>
      <c r="GON51" s="109"/>
      <c r="GOO51" s="109"/>
      <c r="GOP51" s="109"/>
      <c r="GOQ51" s="109"/>
      <c r="GOR51" s="109"/>
      <c r="GOS51" s="109"/>
      <c r="GOT51" s="109"/>
      <c r="GOU51" s="109"/>
      <c r="GOV51" s="109"/>
      <c r="GOW51" s="109"/>
      <c r="GOX51" s="109"/>
      <c r="GOY51" s="109"/>
      <c r="GOZ51" s="109"/>
      <c r="GPA51" s="109"/>
      <c r="GPB51" s="109"/>
      <c r="GPC51" s="109"/>
      <c r="GPD51" s="109"/>
      <c r="GPE51" s="109"/>
      <c r="GPF51" s="109"/>
      <c r="GPG51" s="109"/>
      <c r="GPH51" s="109"/>
      <c r="GPI51" s="109"/>
      <c r="GPJ51" s="109"/>
      <c r="GPK51" s="109"/>
      <c r="GPL51" s="109"/>
      <c r="GPM51" s="109"/>
      <c r="GPN51" s="109"/>
      <c r="GPO51" s="109"/>
      <c r="GPP51" s="109"/>
      <c r="GPQ51" s="109"/>
      <c r="GPR51" s="109"/>
      <c r="GPS51" s="109"/>
      <c r="GPT51" s="109"/>
      <c r="GPU51" s="109"/>
      <c r="GPV51" s="109"/>
      <c r="GPW51" s="109"/>
      <c r="GPX51" s="109"/>
      <c r="GPY51" s="109"/>
      <c r="GPZ51" s="109"/>
      <c r="GQA51" s="109"/>
      <c r="GQB51" s="109"/>
      <c r="GQC51" s="109"/>
      <c r="GQD51" s="109"/>
      <c r="GQE51" s="109"/>
      <c r="GQF51" s="109"/>
      <c r="GQG51" s="109"/>
      <c r="GQH51" s="109"/>
      <c r="GQI51" s="109"/>
      <c r="GQJ51" s="109"/>
      <c r="GQK51" s="109"/>
      <c r="GQL51" s="109"/>
      <c r="GQM51" s="109"/>
      <c r="GQN51" s="109"/>
      <c r="GQO51" s="109"/>
      <c r="GQP51" s="109"/>
      <c r="GQQ51" s="109"/>
      <c r="GQR51" s="109"/>
      <c r="GQS51" s="109"/>
      <c r="GQT51" s="109"/>
      <c r="GQU51" s="109"/>
      <c r="GQV51" s="109"/>
      <c r="GQW51" s="109"/>
      <c r="GQX51" s="109"/>
      <c r="GQY51" s="109"/>
      <c r="GQZ51" s="109"/>
      <c r="GRA51" s="109"/>
      <c r="GRB51" s="109"/>
      <c r="GRC51" s="109"/>
      <c r="GRD51" s="109"/>
      <c r="GRE51" s="109"/>
      <c r="GRF51" s="109"/>
      <c r="GRG51" s="109"/>
      <c r="GRH51" s="109"/>
      <c r="GRI51" s="109"/>
      <c r="GRJ51" s="109"/>
      <c r="GRK51" s="109"/>
      <c r="GRL51" s="109"/>
      <c r="GRM51" s="109"/>
      <c r="GRN51" s="109"/>
      <c r="GRO51" s="109"/>
      <c r="GRP51" s="109"/>
      <c r="GRQ51" s="109"/>
      <c r="GRR51" s="109"/>
      <c r="GRS51" s="109"/>
      <c r="GRT51" s="109"/>
      <c r="GRU51" s="109"/>
      <c r="GRV51" s="109"/>
      <c r="GRW51" s="109"/>
      <c r="GRX51" s="109"/>
      <c r="GRY51" s="109"/>
      <c r="GRZ51" s="109"/>
      <c r="GSA51" s="109"/>
      <c r="GSB51" s="109"/>
      <c r="GSC51" s="109"/>
      <c r="GSD51" s="109"/>
      <c r="GSE51" s="109"/>
      <c r="GSF51" s="109"/>
      <c r="GSG51" s="109"/>
      <c r="GSH51" s="109"/>
      <c r="GSI51" s="109"/>
      <c r="GSJ51" s="109"/>
      <c r="GSK51" s="109"/>
      <c r="GSL51" s="109"/>
      <c r="GSM51" s="109"/>
      <c r="GSN51" s="109"/>
      <c r="GSO51" s="109"/>
      <c r="GSP51" s="109"/>
      <c r="GSQ51" s="109"/>
      <c r="GSR51" s="109"/>
      <c r="GSS51" s="109"/>
      <c r="GST51" s="109"/>
      <c r="GSU51" s="109"/>
      <c r="GSV51" s="109"/>
      <c r="GSW51" s="109"/>
      <c r="GSX51" s="109"/>
      <c r="GSY51" s="109"/>
      <c r="GSZ51" s="109"/>
      <c r="GTA51" s="109"/>
      <c r="GTB51" s="109"/>
      <c r="GTC51" s="109"/>
      <c r="GTD51" s="109"/>
      <c r="GTE51" s="109"/>
      <c r="GTF51" s="109"/>
      <c r="GTG51" s="109"/>
      <c r="GTH51" s="109"/>
      <c r="GTI51" s="109"/>
      <c r="GTJ51" s="109"/>
      <c r="GTK51" s="109"/>
      <c r="GTL51" s="109"/>
      <c r="GTM51" s="109"/>
      <c r="GTN51" s="109"/>
      <c r="GTO51" s="109"/>
      <c r="GTP51" s="109"/>
      <c r="GTQ51" s="109"/>
      <c r="GTR51" s="109"/>
      <c r="GTS51" s="109"/>
      <c r="GTT51" s="109"/>
      <c r="GTU51" s="109"/>
      <c r="GTV51" s="109"/>
      <c r="GTW51" s="109"/>
      <c r="GTX51" s="109"/>
      <c r="GTY51" s="109"/>
      <c r="GTZ51" s="109"/>
      <c r="GUA51" s="109"/>
      <c r="GUB51" s="109"/>
      <c r="GUC51" s="109"/>
      <c r="GUD51" s="109"/>
      <c r="GUE51" s="109"/>
      <c r="GUF51" s="109"/>
      <c r="GUG51" s="109"/>
      <c r="GUH51" s="109"/>
      <c r="GUI51" s="109"/>
      <c r="GUJ51" s="109"/>
      <c r="GUK51" s="109"/>
      <c r="GUL51" s="109"/>
      <c r="GUM51" s="109"/>
      <c r="GUN51" s="109"/>
      <c r="GUO51" s="109"/>
      <c r="GUP51" s="109"/>
      <c r="GUQ51" s="109"/>
      <c r="GUR51" s="109"/>
      <c r="GUS51" s="109"/>
      <c r="GUT51" s="109"/>
      <c r="GUU51" s="109"/>
      <c r="GUV51" s="109"/>
      <c r="GUW51" s="109"/>
      <c r="GUX51" s="109"/>
      <c r="GUY51" s="109"/>
      <c r="GUZ51" s="109"/>
      <c r="GVA51" s="109"/>
      <c r="GVB51" s="109"/>
      <c r="GVC51" s="109"/>
      <c r="GVD51" s="109"/>
      <c r="GVE51" s="109"/>
      <c r="GVF51" s="109"/>
      <c r="GVG51" s="109"/>
      <c r="GVH51" s="109"/>
      <c r="GVI51" s="109"/>
      <c r="GVJ51" s="109"/>
      <c r="GVK51" s="109"/>
      <c r="GVL51" s="109"/>
      <c r="GVM51" s="109"/>
      <c r="GVN51" s="109"/>
      <c r="GVO51" s="109"/>
      <c r="GVP51" s="109"/>
      <c r="GVQ51" s="109"/>
      <c r="GVR51" s="109"/>
      <c r="GVS51" s="109"/>
      <c r="GVT51" s="109"/>
      <c r="GVU51" s="109"/>
      <c r="GVV51" s="109"/>
      <c r="GVW51" s="109"/>
      <c r="GVX51" s="109"/>
      <c r="GVY51" s="109"/>
      <c r="GVZ51" s="109"/>
      <c r="GWA51" s="109"/>
      <c r="GWB51" s="109"/>
      <c r="GWC51" s="109"/>
      <c r="GWD51" s="109"/>
      <c r="GWE51" s="109"/>
      <c r="GWF51" s="109"/>
      <c r="GWG51" s="109"/>
      <c r="GWH51" s="109"/>
      <c r="GWI51" s="109"/>
      <c r="GWJ51" s="109"/>
      <c r="GWK51" s="109"/>
      <c r="GWL51" s="109"/>
      <c r="GWM51" s="109"/>
      <c r="GWN51" s="109"/>
      <c r="GWO51" s="109"/>
      <c r="GWP51" s="109"/>
      <c r="GWQ51" s="109"/>
      <c r="GWR51" s="109"/>
      <c r="GWS51" s="109"/>
      <c r="GWT51" s="109"/>
      <c r="GWU51" s="109"/>
      <c r="GWV51" s="109"/>
      <c r="GWW51" s="109"/>
      <c r="GWX51" s="109"/>
      <c r="GWY51" s="109"/>
      <c r="GWZ51" s="109"/>
      <c r="GXA51" s="109"/>
      <c r="GXB51" s="109"/>
      <c r="GXC51" s="109"/>
      <c r="GXD51" s="109"/>
      <c r="GXE51" s="109"/>
      <c r="GXF51" s="109"/>
      <c r="GXG51" s="109"/>
      <c r="GXH51" s="109"/>
      <c r="GXI51" s="109"/>
      <c r="GXJ51" s="109"/>
      <c r="GXK51" s="109"/>
      <c r="GXL51" s="109"/>
      <c r="GXM51" s="109"/>
      <c r="GXN51" s="109"/>
      <c r="GXO51" s="109"/>
      <c r="GXP51" s="109"/>
      <c r="GXQ51" s="109"/>
      <c r="GXR51" s="109"/>
      <c r="GXS51" s="109"/>
      <c r="GXT51" s="109"/>
      <c r="GXU51" s="109"/>
      <c r="GXV51" s="109"/>
      <c r="GXW51" s="109"/>
      <c r="GXX51" s="109"/>
      <c r="GXY51" s="109"/>
      <c r="GXZ51" s="109"/>
      <c r="GYA51" s="109"/>
      <c r="GYB51" s="109"/>
      <c r="GYC51" s="109"/>
      <c r="GYD51" s="109"/>
      <c r="GYE51" s="109"/>
      <c r="GYF51" s="109"/>
      <c r="GYG51" s="109"/>
      <c r="GYH51" s="109"/>
      <c r="GYI51" s="109"/>
      <c r="GYJ51" s="109"/>
      <c r="GYK51" s="109"/>
      <c r="GYL51" s="109"/>
      <c r="GYM51" s="109"/>
      <c r="GYN51" s="109"/>
      <c r="GYO51" s="109"/>
      <c r="GYP51" s="109"/>
      <c r="GYQ51" s="109"/>
      <c r="GYR51" s="109"/>
      <c r="GYS51" s="109"/>
      <c r="GYT51" s="109"/>
      <c r="GYU51" s="109"/>
      <c r="GYV51" s="109"/>
      <c r="GYW51" s="109"/>
      <c r="GYX51" s="109"/>
      <c r="GYY51" s="109"/>
      <c r="GYZ51" s="109"/>
      <c r="GZA51" s="109"/>
      <c r="GZB51" s="109"/>
      <c r="GZC51" s="109"/>
      <c r="GZD51" s="109"/>
      <c r="GZE51" s="109"/>
      <c r="GZF51" s="109"/>
      <c r="GZG51" s="109"/>
      <c r="GZH51" s="109"/>
      <c r="GZI51" s="109"/>
      <c r="GZJ51" s="109"/>
      <c r="GZK51" s="109"/>
      <c r="GZL51" s="109"/>
      <c r="GZM51" s="109"/>
      <c r="GZN51" s="109"/>
      <c r="GZO51" s="109"/>
      <c r="GZP51" s="109"/>
      <c r="GZQ51" s="109"/>
      <c r="GZR51" s="109"/>
      <c r="GZS51" s="109"/>
      <c r="GZT51" s="109"/>
      <c r="GZU51" s="109"/>
      <c r="GZV51" s="109"/>
      <c r="GZW51" s="109"/>
      <c r="GZX51" s="109"/>
      <c r="GZY51" s="109"/>
      <c r="GZZ51" s="109"/>
      <c r="HAA51" s="109"/>
      <c r="HAB51" s="109"/>
      <c r="HAC51" s="109"/>
      <c r="HAD51" s="109"/>
      <c r="HAE51" s="109"/>
      <c r="HAF51" s="109"/>
      <c r="HAG51" s="109"/>
      <c r="HAH51" s="109"/>
      <c r="HAI51" s="109"/>
      <c r="HAJ51" s="109"/>
      <c r="HAK51" s="109"/>
      <c r="HAL51" s="109"/>
      <c r="HAM51" s="109"/>
      <c r="HAN51" s="109"/>
      <c r="HAO51" s="109"/>
      <c r="HAP51" s="109"/>
      <c r="HAQ51" s="109"/>
      <c r="HAR51" s="109"/>
      <c r="HAS51" s="109"/>
      <c r="HAT51" s="109"/>
      <c r="HAU51" s="109"/>
      <c r="HAV51" s="109"/>
      <c r="HAW51" s="109"/>
      <c r="HAX51" s="109"/>
      <c r="HAY51" s="109"/>
      <c r="HAZ51" s="109"/>
      <c r="HBA51" s="109"/>
      <c r="HBB51" s="109"/>
      <c r="HBC51" s="109"/>
      <c r="HBD51" s="109"/>
      <c r="HBE51" s="109"/>
      <c r="HBF51" s="109"/>
      <c r="HBG51" s="109"/>
      <c r="HBH51" s="109"/>
      <c r="HBI51" s="109"/>
      <c r="HBJ51" s="109"/>
      <c r="HBK51" s="109"/>
      <c r="HBL51" s="109"/>
      <c r="HBM51" s="109"/>
      <c r="HBN51" s="109"/>
      <c r="HBO51" s="109"/>
      <c r="HBP51" s="109"/>
      <c r="HBQ51" s="109"/>
      <c r="HBR51" s="109"/>
      <c r="HBS51" s="109"/>
      <c r="HBT51" s="109"/>
      <c r="HBU51" s="109"/>
      <c r="HBV51" s="109"/>
      <c r="HBW51" s="109"/>
      <c r="HBX51" s="109"/>
      <c r="HBY51" s="109"/>
      <c r="HBZ51" s="109"/>
      <c r="HCA51" s="109"/>
      <c r="HCB51" s="109"/>
      <c r="HCC51" s="109"/>
      <c r="HCD51" s="109"/>
      <c r="HCE51" s="109"/>
      <c r="HCF51" s="109"/>
      <c r="HCG51" s="109"/>
      <c r="HCH51" s="109"/>
      <c r="HCI51" s="109"/>
      <c r="HCJ51" s="109"/>
      <c r="HCK51" s="109"/>
      <c r="HCL51" s="109"/>
      <c r="HCM51" s="109"/>
      <c r="HCN51" s="109"/>
      <c r="HCO51" s="109"/>
      <c r="HCP51" s="109"/>
      <c r="HCQ51" s="109"/>
      <c r="HCR51" s="109"/>
      <c r="HCS51" s="109"/>
      <c r="HCT51" s="109"/>
      <c r="HCU51" s="109"/>
      <c r="HCV51" s="109"/>
      <c r="HCW51" s="109"/>
      <c r="HCX51" s="109"/>
      <c r="HCY51" s="109"/>
      <c r="HCZ51" s="109"/>
      <c r="HDA51" s="109"/>
      <c r="HDB51" s="109"/>
      <c r="HDC51" s="109"/>
      <c r="HDD51" s="109"/>
      <c r="HDE51" s="109"/>
      <c r="HDF51" s="109"/>
      <c r="HDG51" s="109"/>
      <c r="HDH51" s="109"/>
      <c r="HDI51" s="109"/>
      <c r="HDJ51" s="109"/>
      <c r="HDK51" s="109"/>
      <c r="HDL51" s="109"/>
      <c r="HDM51" s="109"/>
      <c r="HDN51" s="109"/>
      <c r="HDO51" s="109"/>
      <c r="HDP51" s="109"/>
      <c r="HDQ51" s="109"/>
      <c r="HDR51" s="109"/>
      <c r="HDS51" s="109"/>
      <c r="HDT51" s="109"/>
      <c r="HDU51" s="109"/>
      <c r="HDV51" s="109"/>
      <c r="HDW51" s="109"/>
      <c r="HDX51" s="109"/>
      <c r="HDY51" s="109"/>
      <c r="HDZ51" s="109"/>
      <c r="HEA51" s="109"/>
      <c r="HEB51" s="109"/>
      <c r="HEC51" s="109"/>
      <c r="HED51" s="109"/>
      <c r="HEE51" s="109"/>
      <c r="HEF51" s="109"/>
      <c r="HEG51" s="109"/>
      <c r="HEH51" s="109"/>
      <c r="HEI51" s="109"/>
      <c r="HEJ51" s="109"/>
      <c r="HEK51" s="109"/>
      <c r="HEL51" s="109"/>
      <c r="HEM51" s="109"/>
      <c r="HEN51" s="109"/>
      <c r="HEO51" s="109"/>
      <c r="HEP51" s="109"/>
      <c r="HEQ51" s="109"/>
      <c r="HER51" s="109"/>
      <c r="HES51" s="109"/>
      <c r="HET51" s="109"/>
      <c r="HEU51" s="109"/>
      <c r="HEV51" s="109"/>
      <c r="HEW51" s="109"/>
      <c r="HEX51" s="109"/>
      <c r="HEY51" s="109"/>
      <c r="HEZ51" s="109"/>
      <c r="HFA51" s="109"/>
      <c r="HFB51" s="109"/>
      <c r="HFC51" s="109"/>
      <c r="HFD51" s="109"/>
      <c r="HFE51" s="109"/>
      <c r="HFF51" s="109"/>
      <c r="HFG51" s="109"/>
      <c r="HFH51" s="109"/>
      <c r="HFI51" s="109"/>
      <c r="HFJ51" s="109"/>
      <c r="HFK51" s="109"/>
      <c r="HFL51" s="109"/>
      <c r="HFM51" s="109"/>
      <c r="HFN51" s="109"/>
      <c r="HFO51" s="109"/>
      <c r="HFP51" s="109"/>
      <c r="HFQ51" s="109"/>
      <c r="HFR51" s="109"/>
      <c r="HFS51" s="109"/>
      <c r="HFT51" s="109"/>
      <c r="HFU51" s="109"/>
      <c r="HFV51" s="109"/>
      <c r="HFW51" s="109"/>
      <c r="HFX51" s="109"/>
      <c r="HFY51" s="109"/>
      <c r="HFZ51" s="109"/>
      <c r="HGA51" s="109"/>
      <c r="HGB51" s="109"/>
      <c r="HGC51" s="109"/>
      <c r="HGD51" s="109"/>
      <c r="HGE51" s="109"/>
      <c r="HGF51" s="109"/>
      <c r="HGG51" s="109"/>
      <c r="HGH51" s="109"/>
      <c r="HGI51" s="109"/>
      <c r="HGJ51" s="109"/>
      <c r="HGK51" s="109"/>
      <c r="HGL51" s="109"/>
      <c r="HGM51" s="109"/>
      <c r="HGN51" s="109"/>
      <c r="HGO51" s="109"/>
      <c r="HGP51" s="109"/>
      <c r="HGQ51" s="109"/>
      <c r="HGR51" s="109"/>
      <c r="HGS51" s="109"/>
      <c r="HGT51" s="109"/>
      <c r="HGU51" s="109"/>
      <c r="HGV51" s="109"/>
      <c r="HGW51" s="109"/>
      <c r="HGX51" s="109"/>
      <c r="HGY51" s="109"/>
      <c r="HGZ51" s="109"/>
      <c r="HHA51" s="109"/>
      <c r="HHB51" s="109"/>
      <c r="HHC51" s="109"/>
      <c r="HHD51" s="109"/>
      <c r="HHE51" s="109"/>
      <c r="HHF51" s="109"/>
      <c r="HHG51" s="109"/>
      <c r="HHH51" s="109"/>
      <c r="HHI51" s="109"/>
      <c r="HHJ51" s="109"/>
      <c r="HHK51" s="109"/>
      <c r="HHL51" s="109"/>
      <c r="HHM51" s="109"/>
      <c r="HHN51" s="109"/>
      <c r="HHO51" s="109"/>
      <c r="HHP51" s="109"/>
      <c r="HHQ51" s="109"/>
      <c r="HHR51" s="109"/>
      <c r="HHS51" s="109"/>
      <c r="HHT51" s="109"/>
      <c r="HHU51" s="109"/>
      <c r="HHV51" s="109"/>
      <c r="HHW51" s="109"/>
      <c r="HHX51" s="109"/>
      <c r="HHY51" s="109"/>
      <c r="HHZ51" s="109"/>
      <c r="HIA51" s="109"/>
      <c r="HIB51" s="109"/>
      <c r="HIC51" s="109"/>
      <c r="HID51" s="109"/>
      <c r="HIE51" s="109"/>
      <c r="HIF51" s="109"/>
      <c r="HIG51" s="109"/>
      <c r="HIH51" s="109"/>
      <c r="HII51" s="109"/>
      <c r="HIJ51" s="109"/>
      <c r="HIK51" s="109"/>
      <c r="HIL51" s="109"/>
      <c r="HIM51" s="109"/>
      <c r="HIN51" s="109"/>
      <c r="HIO51" s="109"/>
      <c r="HIP51" s="109"/>
      <c r="HIQ51" s="109"/>
      <c r="HIR51" s="109"/>
      <c r="HIS51" s="109"/>
      <c r="HIT51" s="109"/>
      <c r="HIU51" s="109"/>
      <c r="HIV51" s="109"/>
      <c r="HIW51" s="109"/>
      <c r="HIX51" s="109"/>
      <c r="HIY51" s="109"/>
      <c r="HIZ51" s="109"/>
      <c r="HJA51" s="109"/>
      <c r="HJB51" s="109"/>
      <c r="HJC51" s="109"/>
      <c r="HJD51" s="109"/>
      <c r="HJE51" s="109"/>
      <c r="HJF51" s="109"/>
      <c r="HJG51" s="109"/>
      <c r="HJH51" s="109"/>
      <c r="HJI51" s="109"/>
      <c r="HJJ51" s="109"/>
      <c r="HJK51" s="109"/>
      <c r="HJL51" s="109"/>
      <c r="HJM51" s="109"/>
      <c r="HJN51" s="109"/>
      <c r="HJO51" s="109"/>
      <c r="HJP51" s="109"/>
      <c r="HJQ51" s="109"/>
      <c r="HJR51" s="109"/>
      <c r="HJS51" s="109"/>
      <c r="HJT51" s="109"/>
      <c r="HJU51" s="109"/>
      <c r="HJV51" s="109"/>
      <c r="HJW51" s="109"/>
      <c r="HJX51" s="109"/>
      <c r="HJY51" s="109"/>
      <c r="HJZ51" s="109"/>
      <c r="HKA51" s="109"/>
      <c r="HKB51" s="109"/>
      <c r="HKC51" s="109"/>
      <c r="HKD51" s="109"/>
      <c r="HKE51" s="109"/>
      <c r="HKF51" s="109"/>
      <c r="HKG51" s="109"/>
      <c r="HKH51" s="109"/>
      <c r="HKI51" s="109"/>
      <c r="HKJ51" s="109"/>
      <c r="HKK51" s="109"/>
      <c r="HKL51" s="109"/>
      <c r="HKM51" s="109"/>
      <c r="HKN51" s="109"/>
      <c r="HKO51" s="109"/>
      <c r="HKP51" s="109"/>
      <c r="HKQ51" s="109"/>
      <c r="HKR51" s="109"/>
      <c r="HKS51" s="109"/>
      <c r="HKT51" s="109"/>
      <c r="HKU51" s="109"/>
      <c r="HKV51" s="109"/>
      <c r="HKW51" s="109"/>
      <c r="HKX51" s="109"/>
      <c r="HKY51" s="109"/>
      <c r="HKZ51" s="109"/>
      <c r="HLA51" s="109"/>
      <c r="HLB51" s="109"/>
      <c r="HLC51" s="109"/>
      <c r="HLD51" s="109"/>
      <c r="HLE51" s="109"/>
      <c r="HLF51" s="109"/>
      <c r="HLG51" s="109"/>
      <c r="HLH51" s="109"/>
      <c r="HLI51" s="109"/>
      <c r="HLJ51" s="109"/>
      <c r="HLK51" s="109"/>
      <c r="HLL51" s="109"/>
      <c r="HLM51" s="109"/>
      <c r="HLN51" s="109"/>
      <c r="HLO51" s="109"/>
      <c r="HLP51" s="109"/>
      <c r="HLQ51" s="109"/>
      <c r="HLR51" s="109"/>
      <c r="HLS51" s="109"/>
      <c r="HLT51" s="109"/>
      <c r="HLU51" s="109"/>
      <c r="HLV51" s="109"/>
      <c r="HLW51" s="109"/>
      <c r="HLX51" s="109"/>
      <c r="HLY51" s="109"/>
      <c r="HLZ51" s="109"/>
      <c r="HMA51" s="109"/>
      <c r="HMB51" s="109"/>
      <c r="HMC51" s="109"/>
      <c r="HMD51" s="109"/>
      <c r="HME51" s="109"/>
      <c r="HMF51" s="109"/>
      <c r="HMG51" s="109"/>
      <c r="HMH51" s="109"/>
      <c r="HMI51" s="109"/>
      <c r="HMJ51" s="109"/>
      <c r="HMK51" s="109"/>
      <c r="HML51" s="109"/>
      <c r="HMM51" s="109"/>
      <c r="HMN51" s="109"/>
      <c r="HMO51" s="109"/>
      <c r="HMP51" s="109"/>
      <c r="HMQ51" s="109"/>
      <c r="HMR51" s="109"/>
      <c r="HMS51" s="109"/>
      <c r="HMT51" s="109"/>
      <c r="HMU51" s="109"/>
      <c r="HMV51" s="109"/>
      <c r="HMW51" s="109"/>
      <c r="HMX51" s="109"/>
      <c r="HMY51" s="109"/>
      <c r="HMZ51" s="109"/>
      <c r="HNA51" s="109"/>
      <c r="HNB51" s="109"/>
      <c r="HNC51" s="109"/>
      <c r="HND51" s="109"/>
      <c r="HNE51" s="109"/>
      <c r="HNF51" s="109"/>
      <c r="HNG51" s="109"/>
      <c r="HNH51" s="109"/>
      <c r="HNI51" s="109"/>
      <c r="HNJ51" s="109"/>
      <c r="HNK51" s="109"/>
      <c r="HNL51" s="109"/>
      <c r="HNM51" s="109"/>
      <c r="HNN51" s="109"/>
      <c r="HNO51" s="109"/>
      <c r="HNP51" s="109"/>
      <c r="HNQ51" s="109"/>
      <c r="HNR51" s="109"/>
      <c r="HNS51" s="109"/>
      <c r="HNT51" s="109"/>
      <c r="HNU51" s="109"/>
      <c r="HNV51" s="109"/>
      <c r="HNW51" s="109"/>
      <c r="HNX51" s="109"/>
      <c r="HNY51" s="109"/>
      <c r="HNZ51" s="109"/>
      <c r="HOA51" s="109"/>
      <c r="HOB51" s="109"/>
      <c r="HOC51" s="109"/>
      <c r="HOD51" s="109"/>
      <c r="HOE51" s="109"/>
      <c r="HOF51" s="109"/>
      <c r="HOG51" s="109"/>
      <c r="HOH51" s="109"/>
      <c r="HOI51" s="109"/>
      <c r="HOJ51" s="109"/>
      <c r="HOK51" s="109"/>
      <c r="HOL51" s="109"/>
      <c r="HOM51" s="109"/>
      <c r="HON51" s="109"/>
      <c r="HOO51" s="109"/>
      <c r="HOP51" s="109"/>
      <c r="HOQ51" s="109"/>
      <c r="HOR51" s="109"/>
      <c r="HOS51" s="109"/>
      <c r="HOT51" s="109"/>
      <c r="HOU51" s="109"/>
      <c r="HOV51" s="109"/>
      <c r="HOW51" s="109"/>
      <c r="HOX51" s="109"/>
      <c r="HOY51" s="109"/>
      <c r="HOZ51" s="109"/>
      <c r="HPA51" s="109"/>
      <c r="HPB51" s="109"/>
      <c r="HPC51" s="109"/>
      <c r="HPD51" s="109"/>
      <c r="HPE51" s="109"/>
      <c r="HPF51" s="109"/>
      <c r="HPG51" s="109"/>
      <c r="HPH51" s="109"/>
      <c r="HPI51" s="109"/>
      <c r="HPJ51" s="109"/>
      <c r="HPK51" s="109"/>
      <c r="HPL51" s="109"/>
      <c r="HPM51" s="109"/>
      <c r="HPN51" s="109"/>
      <c r="HPO51" s="109"/>
      <c r="HPP51" s="109"/>
      <c r="HPQ51" s="109"/>
      <c r="HPR51" s="109"/>
      <c r="HPS51" s="109"/>
      <c r="HPT51" s="109"/>
      <c r="HPU51" s="109"/>
      <c r="HPV51" s="109"/>
      <c r="HPW51" s="109"/>
      <c r="HPX51" s="109"/>
      <c r="HPY51" s="109"/>
      <c r="HPZ51" s="109"/>
      <c r="HQA51" s="109"/>
      <c r="HQB51" s="109"/>
      <c r="HQC51" s="109"/>
      <c r="HQD51" s="109"/>
      <c r="HQE51" s="109"/>
      <c r="HQF51" s="109"/>
      <c r="HQG51" s="109"/>
      <c r="HQH51" s="109"/>
      <c r="HQI51" s="109"/>
      <c r="HQJ51" s="109"/>
      <c r="HQK51" s="109"/>
      <c r="HQL51" s="109"/>
      <c r="HQM51" s="109"/>
      <c r="HQN51" s="109"/>
      <c r="HQO51" s="109"/>
      <c r="HQP51" s="109"/>
      <c r="HQQ51" s="109"/>
      <c r="HQR51" s="109"/>
      <c r="HQS51" s="109"/>
      <c r="HQT51" s="109"/>
      <c r="HQU51" s="109"/>
      <c r="HQV51" s="109"/>
      <c r="HQW51" s="109"/>
      <c r="HQX51" s="109"/>
      <c r="HQY51" s="109"/>
      <c r="HQZ51" s="109"/>
      <c r="HRA51" s="109"/>
      <c r="HRB51" s="109"/>
      <c r="HRC51" s="109"/>
      <c r="HRD51" s="109"/>
      <c r="HRE51" s="109"/>
      <c r="HRF51" s="109"/>
      <c r="HRG51" s="109"/>
      <c r="HRH51" s="109"/>
      <c r="HRI51" s="109"/>
      <c r="HRJ51" s="109"/>
      <c r="HRK51" s="109"/>
      <c r="HRL51" s="109"/>
      <c r="HRM51" s="109"/>
      <c r="HRN51" s="109"/>
      <c r="HRO51" s="109"/>
      <c r="HRP51" s="109"/>
      <c r="HRQ51" s="109"/>
      <c r="HRR51" s="109"/>
      <c r="HRS51" s="109"/>
      <c r="HRT51" s="109"/>
      <c r="HRU51" s="109"/>
      <c r="HRV51" s="109"/>
      <c r="HRW51" s="109"/>
      <c r="HRX51" s="109"/>
      <c r="HRY51" s="109"/>
      <c r="HRZ51" s="109"/>
      <c r="HSA51" s="109"/>
      <c r="HSB51" s="109"/>
      <c r="HSC51" s="109"/>
      <c r="HSD51" s="109"/>
      <c r="HSE51" s="109"/>
      <c r="HSF51" s="109"/>
      <c r="HSG51" s="109"/>
      <c r="HSH51" s="109"/>
      <c r="HSI51" s="109"/>
      <c r="HSJ51" s="109"/>
      <c r="HSK51" s="109"/>
      <c r="HSL51" s="109"/>
      <c r="HSM51" s="109"/>
      <c r="HSN51" s="109"/>
      <c r="HSO51" s="109"/>
      <c r="HSP51" s="109"/>
      <c r="HSQ51" s="109"/>
      <c r="HSR51" s="109"/>
      <c r="HSS51" s="109"/>
      <c r="HST51" s="109"/>
      <c r="HSU51" s="109"/>
      <c r="HSV51" s="109"/>
      <c r="HSW51" s="109"/>
      <c r="HSX51" s="109"/>
      <c r="HSY51" s="109"/>
      <c r="HSZ51" s="109"/>
      <c r="HTA51" s="109"/>
      <c r="HTB51" s="109"/>
      <c r="HTC51" s="109"/>
      <c r="HTD51" s="109"/>
      <c r="HTE51" s="109"/>
      <c r="HTF51" s="109"/>
      <c r="HTG51" s="109"/>
      <c r="HTH51" s="109"/>
      <c r="HTI51" s="109"/>
      <c r="HTJ51" s="109"/>
      <c r="HTK51" s="109"/>
      <c r="HTL51" s="109"/>
      <c r="HTM51" s="109"/>
      <c r="HTN51" s="109"/>
      <c r="HTO51" s="109"/>
      <c r="HTP51" s="109"/>
      <c r="HTQ51" s="109"/>
      <c r="HTR51" s="109"/>
      <c r="HTS51" s="109"/>
      <c r="HTT51" s="109"/>
      <c r="HTU51" s="109"/>
      <c r="HTV51" s="109"/>
      <c r="HTW51" s="109"/>
      <c r="HTX51" s="109"/>
      <c r="HTY51" s="109"/>
      <c r="HTZ51" s="109"/>
      <c r="HUA51" s="109"/>
      <c r="HUB51" s="109"/>
      <c r="HUC51" s="109"/>
      <c r="HUD51" s="109"/>
      <c r="HUE51" s="109"/>
      <c r="HUF51" s="109"/>
      <c r="HUG51" s="109"/>
      <c r="HUH51" s="109"/>
      <c r="HUI51" s="109"/>
      <c r="HUJ51" s="109"/>
      <c r="HUK51" s="109"/>
      <c r="HUL51" s="109"/>
      <c r="HUM51" s="109"/>
      <c r="HUN51" s="109"/>
      <c r="HUO51" s="109"/>
      <c r="HUP51" s="109"/>
      <c r="HUQ51" s="109"/>
      <c r="HUR51" s="109"/>
      <c r="HUS51" s="109"/>
      <c r="HUT51" s="109"/>
      <c r="HUU51" s="109"/>
      <c r="HUV51" s="109"/>
      <c r="HUW51" s="109"/>
      <c r="HUX51" s="109"/>
      <c r="HUY51" s="109"/>
      <c r="HUZ51" s="109"/>
      <c r="HVA51" s="109"/>
      <c r="HVB51" s="109"/>
      <c r="HVC51" s="109"/>
      <c r="HVD51" s="109"/>
      <c r="HVE51" s="109"/>
      <c r="HVF51" s="109"/>
      <c r="HVG51" s="109"/>
      <c r="HVH51" s="109"/>
      <c r="HVI51" s="109"/>
      <c r="HVJ51" s="109"/>
      <c r="HVK51" s="109"/>
      <c r="HVL51" s="109"/>
      <c r="HVM51" s="109"/>
      <c r="HVN51" s="109"/>
      <c r="HVO51" s="109"/>
      <c r="HVP51" s="109"/>
      <c r="HVQ51" s="109"/>
      <c r="HVR51" s="109"/>
      <c r="HVS51" s="109"/>
      <c r="HVT51" s="109"/>
      <c r="HVU51" s="109"/>
      <c r="HVV51" s="109"/>
      <c r="HVW51" s="109"/>
      <c r="HVX51" s="109"/>
      <c r="HVY51" s="109"/>
      <c r="HVZ51" s="109"/>
      <c r="HWA51" s="109"/>
      <c r="HWB51" s="109"/>
      <c r="HWC51" s="109"/>
      <c r="HWD51" s="109"/>
      <c r="HWE51" s="109"/>
      <c r="HWF51" s="109"/>
      <c r="HWG51" s="109"/>
      <c r="HWH51" s="109"/>
      <c r="HWI51" s="109"/>
      <c r="HWJ51" s="109"/>
      <c r="HWK51" s="109"/>
      <c r="HWL51" s="109"/>
      <c r="HWM51" s="109"/>
      <c r="HWN51" s="109"/>
      <c r="HWO51" s="109"/>
      <c r="HWP51" s="109"/>
      <c r="HWQ51" s="109"/>
      <c r="HWR51" s="109"/>
      <c r="HWS51" s="109"/>
      <c r="HWT51" s="109"/>
      <c r="HWU51" s="109"/>
      <c r="HWV51" s="109"/>
      <c r="HWW51" s="109"/>
      <c r="HWX51" s="109"/>
      <c r="HWY51" s="109"/>
      <c r="HWZ51" s="109"/>
      <c r="HXA51" s="109"/>
      <c r="HXB51" s="109"/>
      <c r="HXC51" s="109"/>
      <c r="HXD51" s="109"/>
      <c r="HXE51" s="109"/>
      <c r="HXF51" s="109"/>
      <c r="HXG51" s="109"/>
      <c r="HXH51" s="109"/>
      <c r="HXI51" s="109"/>
      <c r="HXJ51" s="109"/>
      <c r="HXK51" s="109"/>
      <c r="HXL51" s="109"/>
      <c r="HXM51" s="109"/>
      <c r="HXN51" s="109"/>
      <c r="HXO51" s="109"/>
      <c r="HXP51" s="109"/>
      <c r="HXQ51" s="109"/>
      <c r="HXR51" s="109"/>
      <c r="HXS51" s="109"/>
      <c r="HXT51" s="109"/>
      <c r="HXU51" s="109"/>
      <c r="HXV51" s="109"/>
      <c r="HXW51" s="109"/>
      <c r="HXX51" s="109"/>
      <c r="HXY51" s="109"/>
      <c r="HXZ51" s="109"/>
      <c r="HYA51" s="109"/>
      <c r="HYB51" s="109"/>
      <c r="HYC51" s="109"/>
      <c r="HYD51" s="109"/>
      <c r="HYE51" s="109"/>
      <c r="HYF51" s="109"/>
      <c r="HYG51" s="109"/>
      <c r="HYH51" s="109"/>
      <c r="HYI51" s="109"/>
      <c r="HYJ51" s="109"/>
      <c r="HYK51" s="109"/>
      <c r="HYL51" s="109"/>
      <c r="HYM51" s="109"/>
      <c r="HYN51" s="109"/>
      <c r="HYO51" s="109"/>
      <c r="HYP51" s="109"/>
      <c r="HYQ51" s="109"/>
      <c r="HYR51" s="109"/>
      <c r="HYS51" s="109"/>
      <c r="HYT51" s="109"/>
      <c r="HYU51" s="109"/>
      <c r="HYV51" s="109"/>
      <c r="HYW51" s="109"/>
      <c r="HYX51" s="109"/>
      <c r="HYY51" s="109"/>
      <c r="HYZ51" s="109"/>
      <c r="HZA51" s="109"/>
      <c r="HZB51" s="109"/>
      <c r="HZC51" s="109"/>
      <c r="HZD51" s="109"/>
      <c r="HZE51" s="109"/>
      <c r="HZF51" s="109"/>
      <c r="HZG51" s="109"/>
      <c r="HZH51" s="109"/>
      <c r="HZI51" s="109"/>
      <c r="HZJ51" s="109"/>
      <c r="HZK51" s="109"/>
      <c r="HZL51" s="109"/>
      <c r="HZM51" s="109"/>
      <c r="HZN51" s="109"/>
      <c r="HZO51" s="109"/>
      <c r="HZP51" s="109"/>
      <c r="HZQ51" s="109"/>
      <c r="HZR51" s="109"/>
      <c r="HZS51" s="109"/>
      <c r="HZT51" s="109"/>
      <c r="HZU51" s="109"/>
      <c r="HZV51" s="109"/>
      <c r="HZW51" s="109"/>
      <c r="HZX51" s="109"/>
      <c r="HZY51" s="109"/>
      <c r="HZZ51" s="109"/>
      <c r="IAA51" s="109"/>
      <c r="IAB51" s="109"/>
      <c r="IAC51" s="109"/>
      <c r="IAD51" s="109"/>
      <c r="IAE51" s="109"/>
      <c r="IAF51" s="109"/>
      <c r="IAG51" s="109"/>
      <c r="IAH51" s="109"/>
      <c r="IAI51" s="109"/>
      <c r="IAJ51" s="109"/>
      <c r="IAK51" s="109"/>
      <c r="IAL51" s="109"/>
      <c r="IAM51" s="109"/>
      <c r="IAN51" s="109"/>
      <c r="IAO51" s="109"/>
      <c r="IAP51" s="109"/>
      <c r="IAQ51" s="109"/>
      <c r="IAR51" s="109"/>
      <c r="IAS51" s="109"/>
      <c r="IAT51" s="109"/>
      <c r="IAU51" s="109"/>
      <c r="IAV51" s="109"/>
      <c r="IAW51" s="109"/>
      <c r="IAX51" s="109"/>
      <c r="IAY51" s="109"/>
      <c r="IAZ51" s="109"/>
      <c r="IBA51" s="109"/>
      <c r="IBB51" s="109"/>
      <c r="IBC51" s="109"/>
      <c r="IBD51" s="109"/>
      <c r="IBE51" s="109"/>
      <c r="IBF51" s="109"/>
      <c r="IBG51" s="109"/>
      <c r="IBH51" s="109"/>
      <c r="IBI51" s="109"/>
      <c r="IBJ51" s="109"/>
      <c r="IBK51" s="109"/>
      <c r="IBL51" s="109"/>
      <c r="IBM51" s="109"/>
      <c r="IBN51" s="109"/>
      <c r="IBO51" s="109"/>
      <c r="IBP51" s="109"/>
      <c r="IBQ51" s="109"/>
      <c r="IBR51" s="109"/>
      <c r="IBS51" s="109"/>
      <c r="IBT51" s="109"/>
      <c r="IBU51" s="109"/>
      <c r="IBV51" s="109"/>
      <c r="IBW51" s="109"/>
      <c r="IBX51" s="109"/>
      <c r="IBY51" s="109"/>
      <c r="IBZ51" s="109"/>
      <c r="ICA51" s="109"/>
      <c r="ICB51" s="109"/>
      <c r="ICC51" s="109"/>
      <c r="ICD51" s="109"/>
      <c r="ICE51" s="109"/>
      <c r="ICF51" s="109"/>
      <c r="ICG51" s="109"/>
      <c r="ICH51" s="109"/>
      <c r="ICI51" s="109"/>
      <c r="ICJ51" s="109"/>
      <c r="ICK51" s="109"/>
      <c r="ICL51" s="109"/>
      <c r="ICM51" s="109"/>
      <c r="ICN51" s="109"/>
      <c r="ICO51" s="109"/>
      <c r="ICP51" s="109"/>
      <c r="ICQ51" s="109"/>
      <c r="ICR51" s="109"/>
      <c r="ICS51" s="109"/>
      <c r="ICT51" s="109"/>
      <c r="ICU51" s="109"/>
      <c r="ICV51" s="109"/>
      <c r="ICW51" s="109"/>
      <c r="ICX51" s="109"/>
      <c r="ICY51" s="109"/>
      <c r="ICZ51" s="109"/>
      <c r="IDA51" s="109"/>
      <c r="IDB51" s="109"/>
      <c r="IDC51" s="109"/>
      <c r="IDD51" s="109"/>
      <c r="IDE51" s="109"/>
      <c r="IDF51" s="109"/>
      <c r="IDG51" s="109"/>
      <c r="IDH51" s="109"/>
      <c r="IDI51" s="109"/>
      <c r="IDJ51" s="109"/>
      <c r="IDK51" s="109"/>
      <c r="IDL51" s="109"/>
      <c r="IDM51" s="109"/>
      <c r="IDN51" s="109"/>
      <c r="IDO51" s="109"/>
      <c r="IDP51" s="109"/>
      <c r="IDQ51" s="109"/>
      <c r="IDR51" s="109"/>
      <c r="IDS51" s="109"/>
      <c r="IDT51" s="109"/>
      <c r="IDU51" s="109"/>
      <c r="IDV51" s="109"/>
      <c r="IDW51" s="109"/>
      <c r="IDX51" s="109"/>
      <c r="IDY51" s="109"/>
      <c r="IDZ51" s="109"/>
      <c r="IEA51" s="109"/>
      <c r="IEB51" s="109"/>
      <c r="IEC51" s="109"/>
      <c r="IED51" s="109"/>
      <c r="IEE51" s="109"/>
      <c r="IEF51" s="109"/>
      <c r="IEG51" s="109"/>
      <c r="IEH51" s="109"/>
      <c r="IEI51" s="109"/>
      <c r="IEJ51" s="109"/>
      <c r="IEK51" s="109"/>
      <c r="IEL51" s="109"/>
      <c r="IEM51" s="109"/>
      <c r="IEN51" s="109"/>
      <c r="IEO51" s="109"/>
      <c r="IEP51" s="109"/>
      <c r="IEQ51" s="109"/>
      <c r="IER51" s="109"/>
      <c r="IES51" s="109"/>
      <c r="IET51" s="109"/>
      <c r="IEU51" s="109"/>
      <c r="IEV51" s="109"/>
      <c r="IEW51" s="109"/>
      <c r="IEX51" s="109"/>
      <c r="IEY51" s="109"/>
      <c r="IEZ51" s="109"/>
      <c r="IFA51" s="109"/>
      <c r="IFB51" s="109"/>
      <c r="IFC51" s="109"/>
      <c r="IFD51" s="109"/>
      <c r="IFE51" s="109"/>
      <c r="IFF51" s="109"/>
      <c r="IFG51" s="109"/>
      <c r="IFH51" s="109"/>
      <c r="IFI51" s="109"/>
      <c r="IFJ51" s="109"/>
      <c r="IFK51" s="109"/>
      <c r="IFL51" s="109"/>
      <c r="IFM51" s="109"/>
      <c r="IFN51" s="109"/>
      <c r="IFO51" s="109"/>
      <c r="IFP51" s="109"/>
      <c r="IFQ51" s="109"/>
      <c r="IFR51" s="109"/>
      <c r="IFS51" s="109"/>
      <c r="IFT51" s="109"/>
      <c r="IFU51" s="109"/>
      <c r="IFV51" s="109"/>
      <c r="IFW51" s="109"/>
      <c r="IFX51" s="109"/>
      <c r="IFY51" s="109"/>
      <c r="IFZ51" s="109"/>
      <c r="IGA51" s="109"/>
      <c r="IGB51" s="109"/>
      <c r="IGC51" s="109"/>
      <c r="IGD51" s="109"/>
      <c r="IGE51" s="109"/>
      <c r="IGF51" s="109"/>
      <c r="IGG51" s="109"/>
      <c r="IGH51" s="109"/>
      <c r="IGI51" s="109"/>
      <c r="IGJ51" s="109"/>
      <c r="IGK51" s="109"/>
      <c r="IGL51" s="109"/>
      <c r="IGM51" s="109"/>
      <c r="IGN51" s="109"/>
      <c r="IGO51" s="109"/>
      <c r="IGP51" s="109"/>
      <c r="IGQ51" s="109"/>
      <c r="IGR51" s="109"/>
      <c r="IGS51" s="109"/>
      <c r="IGT51" s="109"/>
      <c r="IGU51" s="109"/>
      <c r="IGV51" s="109"/>
      <c r="IGW51" s="109"/>
      <c r="IGX51" s="109"/>
      <c r="IGY51" s="109"/>
      <c r="IGZ51" s="109"/>
      <c r="IHA51" s="109"/>
      <c r="IHB51" s="109"/>
      <c r="IHC51" s="109"/>
      <c r="IHD51" s="109"/>
      <c r="IHE51" s="109"/>
      <c r="IHF51" s="109"/>
      <c r="IHG51" s="109"/>
      <c r="IHH51" s="109"/>
      <c r="IHI51" s="109"/>
      <c r="IHJ51" s="109"/>
      <c r="IHK51" s="109"/>
      <c r="IHL51" s="109"/>
      <c r="IHM51" s="109"/>
      <c r="IHN51" s="109"/>
      <c r="IHO51" s="109"/>
      <c r="IHP51" s="109"/>
      <c r="IHQ51" s="109"/>
      <c r="IHR51" s="109"/>
      <c r="IHS51" s="109"/>
      <c r="IHT51" s="109"/>
      <c r="IHU51" s="109"/>
      <c r="IHV51" s="109"/>
      <c r="IHW51" s="109"/>
      <c r="IHX51" s="109"/>
      <c r="IHY51" s="109"/>
      <c r="IHZ51" s="109"/>
      <c r="IIA51" s="109"/>
      <c r="IIB51" s="109"/>
      <c r="IIC51" s="109"/>
      <c r="IID51" s="109"/>
      <c r="IIE51" s="109"/>
      <c r="IIF51" s="109"/>
      <c r="IIG51" s="109"/>
      <c r="IIH51" s="109"/>
      <c r="III51" s="109"/>
      <c r="IIJ51" s="109"/>
      <c r="IIK51" s="109"/>
      <c r="IIL51" s="109"/>
      <c r="IIM51" s="109"/>
      <c r="IIN51" s="109"/>
      <c r="IIO51" s="109"/>
      <c r="IIP51" s="109"/>
      <c r="IIQ51" s="109"/>
      <c r="IIR51" s="109"/>
      <c r="IIS51" s="109"/>
      <c r="IIT51" s="109"/>
      <c r="IIU51" s="109"/>
      <c r="IIV51" s="109"/>
      <c r="IIW51" s="109"/>
      <c r="IIX51" s="109"/>
      <c r="IIY51" s="109"/>
      <c r="IIZ51" s="109"/>
      <c r="IJA51" s="109"/>
      <c r="IJB51" s="109"/>
      <c r="IJC51" s="109"/>
      <c r="IJD51" s="109"/>
      <c r="IJE51" s="109"/>
      <c r="IJF51" s="109"/>
      <c r="IJG51" s="109"/>
      <c r="IJH51" s="109"/>
      <c r="IJI51" s="109"/>
      <c r="IJJ51" s="109"/>
      <c r="IJK51" s="109"/>
      <c r="IJL51" s="109"/>
      <c r="IJM51" s="109"/>
      <c r="IJN51" s="109"/>
      <c r="IJO51" s="109"/>
      <c r="IJP51" s="109"/>
      <c r="IJQ51" s="109"/>
      <c r="IJR51" s="109"/>
      <c r="IJS51" s="109"/>
      <c r="IJT51" s="109"/>
      <c r="IJU51" s="109"/>
      <c r="IJV51" s="109"/>
      <c r="IJW51" s="109"/>
      <c r="IJX51" s="109"/>
      <c r="IJY51" s="109"/>
      <c r="IJZ51" s="109"/>
      <c r="IKA51" s="109"/>
      <c r="IKB51" s="109"/>
      <c r="IKC51" s="109"/>
      <c r="IKD51" s="109"/>
      <c r="IKE51" s="109"/>
      <c r="IKF51" s="109"/>
      <c r="IKG51" s="109"/>
      <c r="IKH51" s="109"/>
      <c r="IKI51" s="109"/>
      <c r="IKJ51" s="109"/>
      <c r="IKK51" s="109"/>
      <c r="IKL51" s="109"/>
      <c r="IKM51" s="109"/>
      <c r="IKN51" s="109"/>
      <c r="IKO51" s="109"/>
      <c r="IKP51" s="109"/>
      <c r="IKQ51" s="109"/>
      <c r="IKR51" s="109"/>
      <c r="IKS51" s="109"/>
      <c r="IKT51" s="109"/>
      <c r="IKU51" s="109"/>
      <c r="IKV51" s="109"/>
      <c r="IKW51" s="109"/>
      <c r="IKX51" s="109"/>
      <c r="IKY51" s="109"/>
      <c r="IKZ51" s="109"/>
      <c r="ILA51" s="109"/>
      <c r="ILB51" s="109"/>
      <c r="ILC51" s="109"/>
      <c r="ILD51" s="109"/>
      <c r="ILE51" s="109"/>
      <c r="ILF51" s="109"/>
      <c r="ILG51" s="109"/>
      <c r="ILH51" s="109"/>
      <c r="ILI51" s="109"/>
      <c r="ILJ51" s="109"/>
      <c r="ILK51" s="109"/>
      <c r="ILL51" s="109"/>
      <c r="ILM51" s="109"/>
      <c r="ILN51" s="109"/>
      <c r="ILO51" s="109"/>
      <c r="ILP51" s="109"/>
      <c r="ILQ51" s="109"/>
      <c r="ILR51" s="109"/>
      <c r="ILS51" s="109"/>
      <c r="ILT51" s="109"/>
      <c r="ILU51" s="109"/>
      <c r="ILV51" s="109"/>
      <c r="ILW51" s="109"/>
      <c r="ILX51" s="109"/>
      <c r="ILY51" s="109"/>
      <c r="ILZ51" s="109"/>
      <c r="IMA51" s="109"/>
      <c r="IMB51" s="109"/>
      <c r="IMC51" s="109"/>
      <c r="IMD51" s="109"/>
      <c r="IME51" s="109"/>
      <c r="IMF51" s="109"/>
      <c r="IMG51" s="109"/>
      <c r="IMH51" s="109"/>
      <c r="IMI51" s="109"/>
      <c r="IMJ51" s="109"/>
      <c r="IMK51" s="109"/>
      <c r="IML51" s="109"/>
      <c r="IMM51" s="109"/>
      <c r="IMN51" s="109"/>
      <c r="IMO51" s="109"/>
      <c r="IMP51" s="109"/>
      <c r="IMQ51" s="109"/>
      <c r="IMR51" s="109"/>
      <c r="IMS51" s="109"/>
      <c r="IMT51" s="109"/>
      <c r="IMU51" s="109"/>
      <c r="IMV51" s="109"/>
      <c r="IMW51" s="109"/>
      <c r="IMX51" s="109"/>
      <c r="IMY51" s="109"/>
      <c r="IMZ51" s="109"/>
      <c r="INA51" s="109"/>
      <c r="INB51" s="109"/>
      <c r="INC51" s="109"/>
      <c r="IND51" s="109"/>
      <c r="INE51" s="109"/>
      <c r="INF51" s="109"/>
      <c r="ING51" s="109"/>
      <c r="INH51" s="109"/>
      <c r="INI51" s="109"/>
      <c r="INJ51" s="109"/>
      <c r="INK51" s="109"/>
      <c r="INL51" s="109"/>
      <c r="INM51" s="109"/>
      <c r="INN51" s="109"/>
      <c r="INO51" s="109"/>
      <c r="INP51" s="109"/>
      <c r="INQ51" s="109"/>
      <c r="INR51" s="109"/>
      <c r="INS51" s="109"/>
      <c r="INT51" s="109"/>
      <c r="INU51" s="109"/>
      <c r="INV51" s="109"/>
      <c r="INW51" s="109"/>
      <c r="INX51" s="109"/>
      <c r="INY51" s="109"/>
      <c r="INZ51" s="109"/>
      <c r="IOA51" s="109"/>
      <c r="IOB51" s="109"/>
      <c r="IOC51" s="109"/>
      <c r="IOD51" s="109"/>
      <c r="IOE51" s="109"/>
      <c r="IOF51" s="109"/>
      <c r="IOG51" s="109"/>
      <c r="IOH51" s="109"/>
      <c r="IOI51" s="109"/>
      <c r="IOJ51" s="109"/>
      <c r="IOK51" s="109"/>
      <c r="IOL51" s="109"/>
      <c r="IOM51" s="109"/>
      <c r="ION51" s="109"/>
      <c r="IOO51" s="109"/>
      <c r="IOP51" s="109"/>
      <c r="IOQ51" s="109"/>
      <c r="IOR51" s="109"/>
      <c r="IOS51" s="109"/>
      <c r="IOT51" s="109"/>
      <c r="IOU51" s="109"/>
      <c r="IOV51" s="109"/>
      <c r="IOW51" s="109"/>
      <c r="IOX51" s="109"/>
      <c r="IOY51" s="109"/>
      <c r="IOZ51" s="109"/>
      <c r="IPA51" s="109"/>
      <c r="IPB51" s="109"/>
      <c r="IPC51" s="109"/>
      <c r="IPD51" s="109"/>
      <c r="IPE51" s="109"/>
      <c r="IPF51" s="109"/>
      <c r="IPG51" s="109"/>
      <c r="IPH51" s="109"/>
      <c r="IPI51" s="109"/>
      <c r="IPJ51" s="109"/>
      <c r="IPK51" s="109"/>
      <c r="IPL51" s="109"/>
      <c r="IPM51" s="109"/>
      <c r="IPN51" s="109"/>
      <c r="IPO51" s="109"/>
      <c r="IPP51" s="109"/>
      <c r="IPQ51" s="109"/>
      <c r="IPR51" s="109"/>
      <c r="IPS51" s="109"/>
      <c r="IPT51" s="109"/>
      <c r="IPU51" s="109"/>
      <c r="IPV51" s="109"/>
      <c r="IPW51" s="109"/>
      <c r="IPX51" s="109"/>
      <c r="IPY51" s="109"/>
      <c r="IPZ51" s="109"/>
      <c r="IQA51" s="109"/>
      <c r="IQB51" s="109"/>
      <c r="IQC51" s="109"/>
      <c r="IQD51" s="109"/>
      <c r="IQE51" s="109"/>
      <c r="IQF51" s="109"/>
      <c r="IQG51" s="109"/>
      <c r="IQH51" s="109"/>
      <c r="IQI51" s="109"/>
      <c r="IQJ51" s="109"/>
      <c r="IQK51" s="109"/>
      <c r="IQL51" s="109"/>
      <c r="IQM51" s="109"/>
      <c r="IQN51" s="109"/>
      <c r="IQO51" s="109"/>
      <c r="IQP51" s="109"/>
      <c r="IQQ51" s="109"/>
      <c r="IQR51" s="109"/>
      <c r="IQS51" s="109"/>
      <c r="IQT51" s="109"/>
      <c r="IQU51" s="109"/>
      <c r="IQV51" s="109"/>
      <c r="IQW51" s="109"/>
      <c r="IQX51" s="109"/>
      <c r="IQY51" s="109"/>
      <c r="IQZ51" s="109"/>
      <c r="IRA51" s="109"/>
      <c r="IRB51" s="109"/>
      <c r="IRC51" s="109"/>
      <c r="IRD51" s="109"/>
      <c r="IRE51" s="109"/>
      <c r="IRF51" s="109"/>
      <c r="IRG51" s="109"/>
      <c r="IRH51" s="109"/>
      <c r="IRI51" s="109"/>
      <c r="IRJ51" s="109"/>
      <c r="IRK51" s="109"/>
      <c r="IRL51" s="109"/>
      <c r="IRM51" s="109"/>
      <c r="IRN51" s="109"/>
      <c r="IRO51" s="109"/>
      <c r="IRP51" s="109"/>
      <c r="IRQ51" s="109"/>
      <c r="IRR51" s="109"/>
      <c r="IRS51" s="109"/>
      <c r="IRT51" s="109"/>
      <c r="IRU51" s="109"/>
      <c r="IRV51" s="109"/>
      <c r="IRW51" s="109"/>
      <c r="IRX51" s="109"/>
      <c r="IRY51" s="109"/>
      <c r="IRZ51" s="109"/>
      <c r="ISA51" s="109"/>
      <c r="ISB51" s="109"/>
      <c r="ISC51" s="109"/>
      <c r="ISD51" s="109"/>
      <c r="ISE51" s="109"/>
      <c r="ISF51" s="109"/>
      <c r="ISG51" s="109"/>
      <c r="ISH51" s="109"/>
      <c r="ISI51" s="109"/>
      <c r="ISJ51" s="109"/>
      <c r="ISK51" s="109"/>
      <c r="ISL51" s="109"/>
      <c r="ISM51" s="109"/>
      <c r="ISN51" s="109"/>
      <c r="ISO51" s="109"/>
      <c r="ISP51" s="109"/>
      <c r="ISQ51" s="109"/>
      <c r="ISR51" s="109"/>
      <c r="ISS51" s="109"/>
      <c r="IST51" s="109"/>
      <c r="ISU51" s="109"/>
      <c r="ISV51" s="109"/>
      <c r="ISW51" s="109"/>
      <c r="ISX51" s="109"/>
      <c r="ISY51" s="109"/>
      <c r="ISZ51" s="109"/>
      <c r="ITA51" s="109"/>
      <c r="ITB51" s="109"/>
      <c r="ITC51" s="109"/>
      <c r="ITD51" s="109"/>
      <c r="ITE51" s="109"/>
      <c r="ITF51" s="109"/>
      <c r="ITG51" s="109"/>
      <c r="ITH51" s="109"/>
      <c r="ITI51" s="109"/>
      <c r="ITJ51" s="109"/>
      <c r="ITK51" s="109"/>
      <c r="ITL51" s="109"/>
      <c r="ITM51" s="109"/>
      <c r="ITN51" s="109"/>
      <c r="ITO51" s="109"/>
      <c r="ITP51" s="109"/>
      <c r="ITQ51" s="109"/>
      <c r="ITR51" s="109"/>
      <c r="ITS51" s="109"/>
      <c r="ITT51" s="109"/>
      <c r="ITU51" s="109"/>
      <c r="ITV51" s="109"/>
      <c r="ITW51" s="109"/>
      <c r="ITX51" s="109"/>
      <c r="ITY51" s="109"/>
      <c r="ITZ51" s="109"/>
      <c r="IUA51" s="109"/>
      <c r="IUB51" s="109"/>
      <c r="IUC51" s="109"/>
      <c r="IUD51" s="109"/>
      <c r="IUE51" s="109"/>
      <c r="IUF51" s="109"/>
      <c r="IUG51" s="109"/>
      <c r="IUH51" s="109"/>
      <c r="IUI51" s="109"/>
      <c r="IUJ51" s="109"/>
      <c r="IUK51" s="109"/>
      <c r="IUL51" s="109"/>
      <c r="IUM51" s="109"/>
      <c r="IUN51" s="109"/>
      <c r="IUO51" s="109"/>
      <c r="IUP51" s="109"/>
      <c r="IUQ51" s="109"/>
      <c r="IUR51" s="109"/>
      <c r="IUS51" s="109"/>
      <c r="IUT51" s="109"/>
      <c r="IUU51" s="109"/>
      <c r="IUV51" s="109"/>
      <c r="IUW51" s="109"/>
      <c r="IUX51" s="109"/>
      <c r="IUY51" s="109"/>
      <c r="IUZ51" s="109"/>
      <c r="IVA51" s="109"/>
      <c r="IVB51" s="109"/>
      <c r="IVC51" s="109"/>
      <c r="IVD51" s="109"/>
      <c r="IVE51" s="109"/>
      <c r="IVF51" s="109"/>
      <c r="IVG51" s="109"/>
      <c r="IVH51" s="109"/>
      <c r="IVI51" s="109"/>
      <c r="IVJ51" s="109"/>
      <c r="IVK51" s="109"/>
      <c r="IVL51" s="109"/>
      <c r="IVM51" s="109"/>
      <c r="IVN51" s="109"/>
      <c r="IVO51" s="109"/>
      <c r="IVP51" s="109"/>
      <c r="IVQ51" s="109"/>
      <c r="IVR51" s="109"/>
      <c r="IVS51" s="109"/>
      <c r="IVT51" s="109"/>
      <c r="IVU51" s="109"/>
      <c r="IVV51" s="109"/>
      <c r="IVW51" s="109"/>
      <c r="IVX51" s="109"/>
      <c r="IVY51" s="109"/>
      <c r="IVZ51" s="109"/>
      <c r="IWA51" s="109"/>
      <c r="IWB51" s="109"/>
      <c r="IWC51" s="109"/>
      <c r="IWD51" s="109"/>
      <c r="IWE51" s="109"/>
      <c r="IWF51" s="109"/>
      <c r="IWG51" s="109"/>
      <c r="IWH51" s="109"/>
      <c r="IWI51" s="109"/>
      <c r="IWJ51" s="109"/>
      <c r="IWK51" s="109"/>
      <c r="IWL51" s="109"/>
      <c r="IWM51" s="109"/>
      <c r="IWN51" s="109"/>
      <c r="IWO51" s="109"/>
      <c r="IWP51" s="109"/>
      <c r="IWQ51" s="109"/>
      <c r="IWR51" s="109"/>
      <c r="IWS51" s="109"/>
      <c r="IWT51" s="109"/>
      <c r="IWU51" s="109"/>
      <c r="IWV51" s="109"/>
      <c r="IWW51" s="109"/>
      <c r="IWX51" s="109"/>
      <c r="IWY51" s="109"/>
      <c r="IWZ51" s="109"/>
      <c r="IXA51" s="109"/>
      <c r="IXB51" s="109"/>
      <c r="IXC51" s="109"/>
      <c r="IXD51" s="109"/>
      <c r="IXE51" s="109"/>
      <c r="IXF51" s="109"/>
      <c r="IXG51" s="109"/>
      <c r="IXH51" s="109"/>
      <c r="IXI51" s="109"/>
      <c r="IXJ51" s="109"/>
      <c r="IXK51" s="109"/>
      <c r="IXL51" s="109"/>
      <c r="IXM51" s="109"/>
      <c r="IXN51" s="109"/>
      <c r="IXO51" s="109"/>
      <c r="IXP51" s="109"/>
      <c r="IXQ51" s="109"/>
      <c r="IXR51" s="109"/>
      <c r="IXS51" s="109"/>
      <c r="IXT51" s="109"/>
      <c r="IXU51" s="109"/>
      <c r="IXV51" s="109"/>
      <c r="IXW51" s="109"/>
      <c r="IXX51" s="109"/>
      <c r="IXY51" s="109"/>
      <c r="IXZ51" s="109"/>
      <c r="IYA51" s="109"/>
      <c r="IYB51" s="109"/>
      <c r="IYC51" s="109"/>
      <c r="IYD51" s="109"/>
      <c r="IYE51" s="109"/>
      <c r="IYF51" s="109"/>
      <c r="IYG51" s="109"/>
      <c r="IYH51" s="109"/>
      <c r="IYI51" s="109"/>
      <c r="IYJ51" s="109"/>
      <c r="IYK51" s="109"/>
      <c r="IYL51" s="109"/>
      <c r="IYM51" s="109"/>
      <c r="IYN51" s="109"/>
      <c r="IYO51" s="109"/>
      <c r="IYP51" s="109"/>
      <c r="IYQ51" s="109"/>
      <c r="IYR51" s="109"/>
      <c r="IYS51" s="109"/>
      <c r="IYT51" s="109"/>
      <c r="IYU51" s="109"/>
      <c r="IYV51" s="109"/>
      <c r="IYW51" s="109"/>
      <c r="IYX51" s="109"/>
      <c r="IYY51" s="109"/>
      <c r="IYZ51" s="109"/>
      <c r="IZA51" s="109"/>
      <c r="IZB51" s="109"/>
      <c r="IZC51" s="109"/>
      <c r="IZD51" s="109"/>
      <c r="IZE51" s="109"/>
      <c r="IZF51" s="109"/>
      <c r="IZG51" s="109"/>
      <c r="IZH51" s="109"/>
      <c r="IZI51" s="109"/>
      <c r="IZJ51" s="109"/>
      <c r="IZK51" s="109"/>
      <c r="IZL51" s="109"/>
      <c r="IZM51" s="109"/>
      <c r="IZN51" s="109"/>
      <c r="IZO51" s="109"/>
      <c r="IZP51" s="109"/>
      <c r="IZQ51" s="109"/>
      <c r="IZR51" s="109"/>
      <c r="IZS51" s="109"/>
      <c r="IZT51" s="109"/>
      <c r="IZU51" s="109"/>
      <c r="IZV51" s="109"/>
      <c r="IZW51" s="109"/>
      <c r="IZX51" s="109"/>
      <c r="IZY51" s="109"/>
      <c r="IZZ51" s="109"/>
      <c r="JAA51" s="109"/>
      <c r="JAB51" s="109"/>
      <c r="JAC51" s="109"/>
      <c r="JAD51" s="109"/>
      <c r="JAE51" s="109"/>
      <c r="JAF51" s="109"/>
      <c r="JAG51" s="109"/>
      <c r="JAH51" s="109"/>
      <c r="JAI51" s="109"/>
      <c r="JAJ51" s="109"/>
      <c r="JAK51" s="109"/>
      <c r="JAL51" s="109"/>
      <c r="JAM51" s="109"/>
      <c r="JAN51" s="109"/>
      <c r="JAO51" s="109"/>
      <c r="JAP51" s="109"/>
      <c r="JAQ51" s="109"/>
      <c r="JAR51" s="109"/>
      <c r="JAS51" s="109"/>
      <c r="JAT51" s="109"/>
      <c r="JAU51" s="109"/>
      <c r="JAV51" s="109"/>
      <c r="JAW51" s="109"/>
      <c r="JAX51" s="109"/>
      <c r="JAY51" s="109"/>
      <c r="JAZ51" s="109"/>
      <c r="JBA51" s="109"/>
      <c r="JBB51" s="109"/>
      <c r="JBC51" s="109"/>
      <c r="JBD51" s="109"/>
      <c r="JBE51" s="109"/>
      <c r="JBF51" s="109"/>
      <c r="JBG51" s="109"/>
      <c r="JBH51" s="109"/>
      <c r="JBI51" s="109"/>
      <c r="JBJ51" s="109"/>
      <c r="JBK51" s="109"/>
      <c r="JBL51" s="109"/>
      <c r="JBM51" s="109"/>
      <c r="JBN51" s="109"/>
      <c r="JBO51" s="109"/>
      <c r="JBP51" s="109"/>
      <c r="JBQ51" s="109"/>
      <c r="JBR51" s="109"/>
      <c r="JBS51" s="109"/>
      <c r="JBT51" s="109"/>
      <c r="JBU51" s="109"/>
      <c r="JBV51" s="109"/>
      <c r="JBW51" s="109"/>
      <c r="JBX51" s="109"/>
      <c r="JBY51" s="109"/>
      <c r="JBZ51" s="109"/>
      <c r="JCA51" s="109"/>
      <c r="JCB51" s="109"/>
      <c r="JCC51" s="109"/>
      <c r="JCD51" s="109"/>
      <c r="JCE51" s="109"/>
      <c r="JCF51" s="109"/>
      <c r="JCG51" s="109"/>
      <c r="JCH51" s="109"/>
      <c r="JCI51" s="109"/>
      <c r="JCJ51" s="109"/>
      <c r="JCK51" s="109"/>
      <c r="JCL51" s="109"/>
      <c r="JCM51" s="109"/>
      <c r="JCN51" s="109"/>
      <c r="JCO51" s="109"/>
      <c r="JCP51" s="109"/>
      <c r="JCQ51" s="109"/>
      <c r="JCR51" s="109"/>
      <c r="JCS51" s="109"/>
      <c r="JCT51" s="109"/>
      <c r="JCU51" s="109"/>
      <c r="JCV51" s="109"/>
      <c r="JCW51" s="109"/>
      <c r="JCX51" s="109"/>
      <c r="JCY51" s="109"/>
      <c r="JCZ51" s="109"/>
      <c r="JDA51" s="109"/>
      <c r="JDB51" s="109"/>
      <c r="JDC51" s="109"/>
      <c r="JDD51" s="109"/>
      <c r="JDE51" s="109"/>
      <c r="JDF51" s="109"/>
      <c r="JDG51" s="109"/>
      <c r="JDH51" s="109"/>
      <c r="JDI51" s="109"/>
      <c r="JDJ51" s="109"/>
      <c r="JDK51" s="109"/>
      <c r="JDL51" s="109"/>
      <c r="JDM51" s="109"/>
      <c r="JDN51" s="109"/>
      <c r="JDO51" s="109"/>
      <c r="JDP51" s="109"/>
      <c r="JDQ51" s="109"/>
      <c r="JDR51" s="109"/>
      <c r="JDS51" s="109"/>
      <c r="JDT51" s="109"/>
      <c r="JDU51" s="109"/>
      <c r="JDV51" s="109"/>
      <c r="JDW51" s="109"/>
      <c r="JDX51" s="109"/>
      <c r="JDY51" s="109"/>
      <c r="JDZ51" s="109"/>
      <c r="JEA51" s="109"/>
      <c r="JEB51" s="109"/>
      <c r="JEC51" s="109"/>
      <c r="JED51" s="109"/>
      <c r="JEE51" s="109"/>
      <c r="JEF51" s="109"/>
      <c r="JEG51" s="109"/>
      <c r="JEH51" s="109"/>
      <c r="JEI51" s="109"/>
      <c r="JEJ51" s="109"/>
      <c r="JEK51" s="109"/>
      <c r="JEL51" s="109"/>
      <c r="JEM51" s="109"/>
      <c r="JEN51" s="109"/>
      <c r="JEO51" s="109"/>
      <c r="JEP51" s="109"/>
      <c r="JEQ51" s="109"/>
      <c r="JER51" s="109"/>
      <c r="JES51" s="109"/>
      <c r="JET51" s="109"/>
      <c r="JEU51" s="109"/>
      <c r="JEV51" s="109"/>
      <c r="JEW51" s="109"/>
      <c r="JEX51" s="109"/>
      <c r="JEY51" s="109"/>
      <c r="JEZ51" s="109"/>
      <c r="JFA51" s="109"/>
      <c r="JFB51" s="109"/>
      <c r="JFC51" s="109"/>
      <c r="JFD51" s="109"/>
      <c r="JFE51" s="109"/>
      <c r="JFF51" s="109"/>
      <c r="JFG51" s="109"/>
      <c r="JFH51" s="109"/>
      <c r="JFI51" s="109"/>
      <c r="JFJ51" s="109"/>
      <c r="JFK51" s="109"/>
      <c r="JFL51" s="109"/>
      <c r="JFM51" s="109"/>
      <c r="JFN51" s="109"/>
      <c r="JFO51" s="109"/>
      <c r="JFP51" s="109"/>
      <c r="JFQ51" s="109"/>
      <c r="JFR51" s="109"/>
      <c r="JFS51" s="109"/>
      <c r="JFT51" s="109"/>
      <c r="JFU51" s="109"/>
      <c r="JFV51" s="109"/>
      <c r="JFW51" s="109"/>
      <c r="JFX51" s="109"/>
      <c r="JFY51" s="109"/>
      <c r="JFZ51" s="109"/>
      <c r="JGA51" s="109"/>
      <c r="JGB51" s="109"/>
      <c r="JGC51" s="109"/>
      <c r="JGD51" s="109"/>
      <c r="JGE51" s="109"/>
      <c r="JGF51" s="109"/>
      <c r="JGG51" s="109"/>
      <c r="JGH51" s="109"/>
      <c r="JGI51" s="109"/>
      <c r="JGJ51" s="109"/>
      <c r="JGK51" s="109"/>
      <c r="JGL51" s="109"/>
      <c r="JGM51" s="109"/>
      <c r="JGN51" s="109"/>
      <c r="JGO51" s="109"/>
      <c r="JGP51" s="109"/>
      <c r="JGQ51" s="109"/>
      <c r="JGR51" s="109"/>
      <c r="JGS51" s="109"/>
      <c r="JGT51" s="109"/>
      <c r="JGU51" s="109"/>
      <c r="JGV51" s="109"/>
      <c r="JGW51" s="109"/>
      <c r="JGX51" s="109"/>
      <c r="JGY51" s="109"/>
      <c r="JGZ51" s="109"/>
      <c r="JHA51" s="109"/>
      <c r="JHB51" s="109"/>
      <c r="JHC51" s="109"/>
      <c r="JHD51" s="109"/>
      <c r="JHE51" s="109"/>
      <c r="JHF51" s="109"/>
      <c r="JHG51" s="109"/>
      <c r="JHH51" s="109"/>
      <c r="JHI51" s="109"/>
      <c r="JHJ51" s="109"/>
      <c r="JHK51" s="109"/>
      <c r="JHL51" s="109"/>
      <c r="JHM51" s="109"/>
      <c r="JHN51" s="109"/>
      <c r="JHO51" s="109"/>
      <c r="JHP51" s="109"/>
      <c r="JHQ51" s="109"/>
      <c r="JHR51" s="109"/>
      <c r="JHS51" s="109"/>
      <c r="JHT51" s="109"/>
      <c r="JHU51" s="109"/>
      <c r="JHV51" s="109"/>
      <c r="JHW51" s="109"/>
      <c r="JHX51" s="109"/>
      <c r="JHY51" s="109"/>
      <c r="JHZ51" s="109"/>
      <c r="JIA51" s="109"/>
      <c r="JIB51" s="109"/>
      <c r="JIC51" s="109"/>
      <c r="JID51" s="109"/>
      <c r="JIE51" s="109"/>
      <c r="JIF51" s="109"/>
      <c r="JIG51" s="109"/>
      <c r="JIH51" s="109"/>
      <c r="JII51" s="109"/>
      <c r="JIJ51" s="109"/>
      <c r="JIK51" s="109"/>
      <c r="JIL51" s="109"/>
      <c r="JIM51" s="109"/>
      <c r="JIN51" s="109"/>
      <c r="JIO51" s="109"/>
      <c r="JIP51" s="109"/>
      <c r="JIQ51" s="109"/>
      <c r="JIR51" s="109"/>
      <c r="JIS51" s="109"/>
      <c r="JIT51" s="109"/>
      <c r="JIU51" s="109"/>
      <c r="JIV51" s="109"/>
      <c r="JIW51" s="109"/>
      <c r="JIX51" s="109"/>
      <c r="JIY51" s="109"/>
      <c r="JIZ51" s="109"/>
      <c r="JJA51" s="109"/>
      <c r="JJB51" s="109"/>
      <c r="JJC51" s="109"/>
      <c r="JJD51" s="109"/>
      <c r="JJE51" s="109"/>
      <c r="JJF51" s="109"/>
      <c r="JJG51" s="109"/>
      <c r="JJH51" s="109"/>
      <c r="JJI51" s="109"/>
      <c r="JJJ51" s="109"/>
      <c r="JJK51" s="109"/>
      <c r="JJL51" s="109"/>
      <c r="JJM51" s="109"/>
      <c r="JJN51" s="109"/>
      <c r="JJO51" s="109"/>
      <c r="JJP51" s="109"/>
      <c r="JJQ51" s="109"/>
      <c r="JJR51" s="109"/>
      <c r="JJS51" s="109"/>
      <c r="JJT51" s="109"/>
      <c r="JJU51" s="109"/>
      <c r="JJV51" s="109"/>
      <c r="JJW51" s="109"/>
      <c r="JJX51" s="109"/>
      <c r="JJY51" s="109"/>
      <c r="JJZ51" s="109"/>
      <c r="JKA51" s="109"/>
      <c r="JKB51" s="109"/>
      <c r="JKC51" s="109"/>
      <c r="JKD51" s="109"/>
      <c r="JKE51" s="109"/>
      <c r="JKF51" s="109"/>
      <c r="JKG51" s="109"/>
      <c r="JKH51" s="109"/>
      <c r="JKI51" s="109"/>
      <c r="JKJ51" s="109"/>
      <c r="JKK51" s="109"/>
      <c r="JKL51" s="109"/>
      <c r="JKM51" s="109"/>
      <c r="JKN51" s="109"/>
      <c r="JKO51" s="109"/>
      <c r="JKP51" s="109"/>
      <c r="JKQ51" s="109"/>
      <c r="JKR51" s="109"/>
      <c r="JKS51" s="109"/>
      <c r="JKT51" s="109"/>
      <c r="JKU51" s="109"/>
      <c r="JKV51" s="109"/>
      <c r="JKW51" s="109"/>
      <c r="JKX51" s="109"/>
      <c r="JKY51" s="109"/>
      <c r="JKZ51" s="109"/>
      <c r="JLA51" s="109"/>
      <c r="JLB51" s="109"/>
      <c r="JLC51" s="109"/>
      <c r="JLD51" s="109"/>
      <c r="JLE51" s="109"/>
      <c r="JLF51" s="109"/>
      <c r="JLG51" s="109"/>
      <c r="JLH51" s="109"/>
      <c r="JLI51" s="109"/>
      <c r="JLJ51" s="109"/>
      <c r="JLK51" s="109"/>
      <c r="JLL51" s="109"/>
      <c r="JLM51" s="109"/>
      <c r="JLN51" s="109"/>
      <c r="JLO51" s="109"/>
      <c r="JLP51" s="109"/>
      <c r="JLQ51" s="109"/>
      <c r="JLR51" s="109"/>
      <c r="JLS51" s="109"/>
      <c r="JLT51" s="109"/>
      <c r="JLU51" s="109"/>
      <c r="JLV51" s="109"/>
      <c r="JLW51" s="109"/>
      <c r="JLX51" s="109"/>
      <c r="JLY51" s="109"/>
      <c r="JLZ51" s="109"/>
      <c r="JMA51" s="109"/>
      <c r="JMB51" s="109"/>
      <c r="JMC51" s="109"/>
      <c r="JMD51" s="109"/>
      <c r="JME51" s="109"/>
      <c r="JMF51" s="109"/>
      <c r="JMG51" s="109"/>
      <c r="JMH51" s="109"/>
      <c r="JMI51" s="109"/>
      <c r="JMJ51" s="109"/>
      <c r="JMK51" s="109"/>
      <c r="JML51" s="109"/>
      <c r="JMM51" s="109"/>
      <c r="JMN51" s="109"/>
      <c r="JMO51" s="109"/>
      <c r="JMP51" s="109"/>
      <c r="JMQ51" s="109"/>
      <c r="JMR51" s="109"/>
      <c r="JMS51" s="109"/>
      <c r="JMT51" s="109"/>
      <c r="JMU51" s="109"/>
      <c r="JMV51" s="109"/>
      <c r="JMW51" s="109"/>
      <c r="JMX51" s="109"/>
      <c r="JMY51" s="109"/>
      <c r="JMZ51" s="109"/>
      <c r="JNA51" s="109"/>
      <c r="JNB51" s="109"/>
      <c r="JNC51" s="109"/>
      <c r="JND51" s="109"/>
      <c r="JNE51" s="109"/>
      <c r="JNF51" s="109"/>
      <c r="JNG51" s="109"/>
      <c r="JNH51" s="109"/>
      <c r="JNI51" s="109"/>
      <c r="JNJ51" s="109"/>
      <c r="JNK51" s="109"/>
      <c r="JNL51" s="109"/>
      <c r="JNM51" s="109"/>
      <c r="JNN51" s="109"/>
      <c r="JNO51" s="109"/>
      <c r="JNP51" s="109"/>
      <c r="JNQ51" s="109"/>
      <c r="JNR51" s="109"/>
      <c r="JNS51" s="109"/>
      <c r="JNT51" s="109"/>
      <c r="JNU51" s="109"/>
      <c r="JNV51" s="109"/>
      <c r="JNW51" s="109"/>
      <c r="JNX51" s="109"/>
      <c r="JNY51" s="109"/>
      <c r="JNZ51" s="109"/>
      <c r="JOA51" s="109"/>
      <c r="JOB51" s="109"/>
      <c r="JOC51" s="109"/>
      <c r="JOD51" s="109"/>
      <c r="JOE51" s="109"/>
      <c r="JOF51" s="109"/>
      <c r="JOG51" s="109"/>
      <c r="JOH51" s="109"/>
      <c r="JOI51" s="109"/>
      <c r="JOJ51" s="109"/>
      <c r="JOK51" s="109"/>
      <c r="JOL51" s="109"/>
      <c r="JOM51" s="109"/>
      <c r="JON51" s="109"/>
      <c r="JOO51" s="109"/>
      <c r="JOP51" s="109"/>
      <c r="JOQ51" s="109"/>
      <c r="JOR51" s="109"/>
      <c r="JOS51" s="109"/>
      <c r="JOT51" s="109"/>
      <c r="JOU51" s="109"/>
      <c r="JOV51" s="109"/>
      <c r="JOW51" s="109"/>
      <c r="JOX51" s="109"/>
      <c r="JOY51" s="109"/>
      <c r="JOZ51" s="109"/>
      <c r="JPA51" s="109"/>
      <c r="JPB51" s="109"/>
      <c r="JPC51" s="109"/>
      <c r="JPD51" s="109"/>
      <c r="JPE51" s="109"/>
      <c r="JPF51" s="109"/>
      <c r="JPG51" s="109"/>
      <c r="JPH51" s="109"/>
      <c r="JPI51" s="109"/>
      <c r="JPJ51" s="109"/>
      <c r="JPK51" s="109"/>
      <c r="JPL51" s="109"/>
      <c r="JPM51" s="109"/>
      <c r="JPN51" s="109"/>
      <c r="JPO51" s="109"/>
      <c r="JPP51" s="109"/>
      <c r="JPQ51" s="109"/>
      <c r="JPR51" s="109"/>
      <c r="JPS51" s="109"/>
      <c r="JPT51" s="109"/>
      <c r="JPU51" s="109"/>
      <c r="JPV51" s="109"/>
      <c r="JPW51" s="109"/>
      <c r="JPX51" s="109"/>
      <c r="JPY51" s="109"/>
      <c r="JPZ51" s="109"/>
      <c r="JQA51" s="109"/>
      <c r="JQB51" s="109"/>
      <c r="JQC51" s="109"/>
      <c r="JQD51" s="109"/>
      <c r="JQE51" s="109"/>
      <c r="JQF51" s="109"/>
      <c r="JQG51" s="109"/>
      <c r="JQH51" s="109"/>
      <c r="JQI51" s="109"/>
      <c r="JQJ51" s="109"/>
      <c r="JQK51" s="109"/>
      <c r="JQL51" s="109"/>
      <c r="JQM51" s="109"/>
      <c r="JQN51" s="109"/>
      <c r="JQO51" s="109"/>
      <c r="JQP51" s="109"/>
      <c r="JQQ51" s="109"/>
      <c r="JQR51" s="109"/>
      <c r="JQS51" s="109"/>
      <c r="JQT51" s="109"/>
      <c r="JQU51" s="109"/>
      <c r="JQV51" s="109"/>
      <c r="JQW51" s="109"/>
      <c r="JQX51" s="109"/>
      <c r="JQY51" s="109"/>
      <c r="JQZ51" s="109"/>
      <c r="JRA51" s="109"/>
      <c r="JRB51" s="109"/>
      <c r="JRC51" s="109"/>
      <c r="JRD51" s="109"/>
      <c r="JRE51" s="109"/>
      <c r="JRF51" s="109"/>
      <c r="JRG51" s="109"/>
      <c r="JRH51" s="109"/>
      <c r="JRI51" s="109"/>
      <c r="JRJ51" s="109"/>
      <c r="JRK51" s="109"/>
      <c r="JRL51" s="109"/>
      <c r="JRM51" s="109"/>
      <c r="JRN51" s="109"/>
      <c r="JRO51" s="109"/>
      <c r="JRP51" s="109"/>
      <c r="JRQ51" s="109"/>
      <c r="JRR51" s="109"/>
      <c r="JRS51" s="109"/>
      <c r="JRT51" s="109"/>
      <c r="JRU51" s="109"/>
      <c r="JRV51" s="109"/>
      <c r="JRW51" s="109"/>
      <c r="JRX51" s="109"/>
      <c r="JRY51" s="109"/>
      <c r="JRZ51" s="109"/>
      <c r="JSA51" s="109"/>
      <c r="JSB51" s="109"/>
      <c r="JSC51" s="109"/>
      <c r="JSD51" s="109"/>
      <c r="JSE51" s="109"/>
      <c r="JSF51" s="109"/>
      <c r="JSG51" s="109"/>
      <c r="JSH51" s="109"/>
      <c r="JSI51" s="109"/>
      <c r="JSJ51" s="109"/>
      <c r="JSK51" s="109"/>
      <c r="JSL51" s="109"/>
      <c r="JSM51" s="109"/>
      <c r="JSN51" s="109"/>
      <c r="JSO51" s="109"/>
      <c r="JSP51" s="109"/>
      <c r="JSQ51" s="109"/>
      <c r="JSR51" s="109"/>
      <c r="JSS51" s="109"/>
      <c r="JST51" s="109"/>
      <c r="JSU51" s="109"/>
      <c r="JSV51" s="109"/>
      <c r="JSW51" s="109"/>
      <c r="JSX51" s="109"/>
      <c r="JSY51" s="109"/>
      <c r="JSZ51" s="109"/>
      <c r="JTA51" s="109"/>
      <c r="JTB51" s="109"/>
      <c r="JTC51" s="109"/>
      <c r="JTD51" s="109"/>
      <c r="JTE51" s="109"/>
      <c r="JTF51" s="109"/>
      <c r="JTG51" s="109"/>
      <c r="JTH51" s="109"/>
      <c r="JTI51" s="109"/>
      <c r="JTJ51" s="109"/>
      <c r="JTK51" s="109"/>
      <c r="JTL51" s="109"/>
      <c r="JTM51" s="109"/>
      <c r="JTN51" s="109"/>
      <c r="JTO51" s="109"/>
      <c r="JTP51" s="109"/>
      <c r="JTQ51" s="109"/>
      <c r="JTR51" s="109"/>
      <c r="JTS51" s="109"/>
      <c r="JTT51" s="109"/>
      <c r="JTU51" s="109"/>
      <c r="JTV51" s="109"/>
      <c r="JTW51" s="109"/>
      <c r="JTX51" s="109"/>
      <c r="JTY51" s="109"/>
      <c r="JTZ51" s="109"/>
      <c r="JUA51" s="109"/>
      <c r="JUB51" s="109"/>
      <c r="JUC51" s="109"/>
      <c r="JUD51" s="109"/>
      <c r="JUE51" s="109"/>
      <c r="JUF51" s="109"/>
      <c r="JUG51" s="109"/>
      <c r="JUH51" s="109"/>
      <c r="JUI51" s="109"/>
      <c r="JUJ51" s="109"/>
      <c r="JUK51" s="109"/>
      <c r="JUL51" s="109"/>
      <c r="JUM51" s="109"/>
      <c r="JUN51" s="109"/>
      <c r="JUO51" s="109"/>
      <c r="JUP51" s="109"/>
      <c r="JUQ51" s="109"/>
      <c r="JUR51" s="109"/>
      <c r="JUS51" s="109"/>
      <c r="JUT51" s="109"/>
      <c r="JUU51" s="109"/>
      <c r="JUV51" s="109"/>
      <c r="JUW51" s="109"/>
      <c r="JUX51" s="109"/>
      <c r="JUY51" s="109"/>
      <c r="JUZ51" s="109"/>
      <c r="JVA51" s="109"/>
      <c r="JVB51" s="109"/>
      <c r="JVC51" s="109"/>
      <c r="JVD51" s="109"/>
      <c r="JVE51" s="109"/>
      <c r="JVF51" s="109"/>
      <c r="JVG51" s="109"/>
      <c r="JVH51" s="109"/>
      <c r="JVI51" s="109"/>
      <c r="JVJ51" s="109"/>
      <c r="JVK51" s="109"/>
      <c r="JVL51" s="109"/>
      <c r="JVM51" s="109"/>
      <c r="JVN51" s="109"/>
      <c r="JVO51" s="109"/>
      <c r="JVP51" s="109"/>
      <c r="JVQ51" s="109"/>
      <c r="JVR51" s="109"/>
      <c r="JVS51" s="109"/>
      <c r="JVT51" s="109"/>
      <c r="JVU51" s="109"/>
      <c r="JVV51" s="109"/>
      <c r="JVW51" s="109"/>
      <c r="JVX51" s="109"/>
      <c r="JVY51" s="109"/>
      <c r="JVZ51" s="109"/>
      <c r="JWA51" s="109"/>
      <c r="JWB51" s="109"/>
      <c r="JWC51" s="109"/>
      <c r="JWD51" s="109"/>
      <c r="JWE51" s="109"/>
      <c r="JWF51" s="109"/>
      <c r="JWG51" s="109"/>
      <c r="JWH51" s="109"/>
      <c r="JWI51" s="109"/>
      <c r="JWJ51" s="109"/>
      <c r="JWK51" s="109"/>
      <c r="JWL51" s="109"/>
      <c r="JWM51" s="109"/>
      <c r="JWN51" s="109"/>
      <c r="JWO51" s="109"/>
      <c r="JWP51" s="109"/>
      <c r="JWQ51" s="109"/>
      <c r="JWR51" s="109"/>
      <c r="JWS51" s="109"/>
      <c r="JWT51" s="109"/>
      <c r="JWU51" s="109"/>
      <c r="JWV51" s="109"/>
      <c r="JWW51" s="109"/>
      <c r="JWX51" s="109"/>
      <c r="JWY51" s="109"/>
      <c r="JWZ51" s="109"/>
      <c r="JXA51" s="109"/>
      <c r="JXB51" s="109"/>
      <c r="JXC51" s="109"/>
      <c r="JXD51" s="109"/>
      <c r="JXE51" s="109"/>
      <c r="JXF51" s="109"/>
      <c r="JXG51" s="109"/>
      <c r="JXH51" s="109"/>
      <c r="JXI51" s="109"/>
      <c r="JXJ51" s="109"/>
      <c r="JXK51" s="109"/>
      <c r="JXL51" s="109"/>
      <c r="JXM51" s="109"/>
      <c r="JXN51" s="109"/>
      <c r="JXO51" s="109"/>
      <c r="JXP51" s="109"/>
      <c r="JXQ51" s="109"/>
      <c r="JXR51" s="109"/>
      <c r="JXS51" s="109"/>
      <c r="JXT51" s="109"/>
      <c r="JXU51" s="109"/>
      <c r="JXV51" s="109"/>
      <c r="JXW51" s="109"/>
      <c r="JXX51" s="109"/>
      <c r="JXY51" s="109"/>
      <c r="JXZ51" s="109"/>
      <c r="JYA51" s="109"/>
      <c r="JYB51" s="109"/>
      <c r="JYC51" s="109"/>
      <c r="JYD51" s="109"/>
      <c r="JYE51" s="109"/>
      <c r="JYF51" s="109"/>
      <c r="JYG51" s="109"/>
      <c r="JYH51" s="109"/>
      <c r="JYI51" s="109"/>
      <c r="JYJ51" s="109"/>
      <c r="JYK51" s="109"/>
      <c r="JYL51" s="109"/>
      <c r="JYM51" s="109"/>
      <c r="JYN51" s="109"/>
      <c r="JYO51" s="109"/>
      <c r="JYP51" s="109"/>
      <c r="JYQ51" s="109"/>
      <c r="JYR51" s="109"/>
      <c r="JYS51" s="109"/>
      <c r="JYT51" s="109"/>
      <c r="JYU51" s="109"/>
      <c r="JYV51" s="109"/>
      <c r="JYW51" s="109"/>
      <c r="JYX51" s="109"/>
      <c r="JYY51" s="109"/>
      <c r="JYZ51" s="109"/>
      <c r="JZA51" s="109"/>
      <c r="JZB51" s="109"/>
      <c r="JZC51" s="109"/>
      <c r="JZD51" s="109"/>
      <c r="JZE51" s="109"/>
      <c r="JZF51" s="109"/>
      <c r="JZG51" s="109"/>
      <c r="JZH51" s="109"/>
      <c r="JZI51" s="109"/>
      <c r="JZJ51" s="109"/>
      <c r="JZK51" s="109"/>
      <c r="JZL51" s="109"/>
      <c r="JZM51" s="109"/>
      <c r="JZN51" s="109"/>
      <c r="JZO51" s="109"/>
      <c r="JZP51" s="109"/>
      <c r="JZQ51" s="109"/>
      <c r="JZR51" s="109"/>
      <c r="JZS51" s="109"/>
      <c r="JZT51" s="109"/>
      <c r="JZU51" s="109"/>
      <c r="JZV51" s="109"/>
      <c r="JZW51" s="109"/>
      <c r="JZX51" s="109"/>
      <c r="JZY51" s="109"/>
      <c r="JZZ51" s="109"/>
      <c r="KAA51" s="109"/>
      <c r="KAB51" s="109"/>
      <c r="KAC51" s="109"/>
      <c r="KAD51" s="109"/>
      <c r="KAE51" s="109"/>
      <c r="KAF51" s="109"/>
      <c r="KAG51" s="109"/>
      <c r="KAH51" s="109"/>
      <c r="KAI51" s="109"/>
      <c r="KAJ51" s="109"/>
      <c r="KAK51" s="109"/>
      <c r="KAL51" s="109"/>
      <c r="KAM51" s="109"/>
      <c r="KAN51" s="109"/>
      <c r="KAO51" s="109"/>
      <c r="KAP51" s="109"/>
      <c r="KAQ51" s="109"/>
      <c r="KAR51" s="109"/>
      <c r="KAS51" s="109"/>
      <c r="KAT51" s="109"/>
      <c r="KAU51" s="109"/>
      <c r="KAV51" s="109"/>
      <c r="KAW51" s="109"/>
      <c r="KAX51" s="109"/>
      <c r="KAY51" s="109"/>
      <c r="KAZ51" s="109"/>
      <c r="KBA51" s="109"/>
      <c r="KBB51" s="109"/>
      <c r="KBC51" s="109"/>
      <c r="KBD51" s="109"/>
      <c r="KBE51" s="109"/>
      <c r="KBF51" s="109"/>
      <c r="KBG51" s="109"/>
      <c r="KBH51" s="109"/>
      <c r="KBI51" s="109"/>
      <c r="KBJ51" s="109"/>
      <c r="KBK51" s="109"/>
      <c r="KBL51" s="109"/>
      <c r="KBM51" s="109"/>
      <c r="KBN51" s="109"/>
      <c r="KBO51" s="109"/>
      <c r="KBP51" s="109"/>
      <c r="KBQ51" s="109"/>
      <c r="KBR51" s="109"/>
      <c r="KBS51" s="109"/>
      <c r="KBT51" s="109"/>
      <c r="KBU51" s="109"/>
      <c r="KBV51" s="109"/>
      <c r="KBW51" s="109"/>
      <c r="KBX51" s="109"/>
      <c r="KBY51" s="109"/>
      <c r="KBZ51" s="109"/>
      <c r="KCA51" s="109"/>
      <c r="KCB51" s="109"/>
      <c r="KCC51" s="109"/>
      <c r="KCD51" s="109"/>
      <c r="KCE51" s="109"/>
      <c r="KCF51" s="109"/>
      <c r="KCG51" s="109"/>
      <c r="KCH51" s="109"/>
      <c r="KCI51" s="109"/>
      <c r="KCJ51" s="109"/>
      <c r="KCK51" s="109"/>
      <c r="KCL51" s="109"/>
      <c r="KCM51" s="109"/>
      <c r="KCN51" s="109"/>
      <c r="KCO51" s="109"/>
      <c r="KCP51" s="109"/>
      <c r="KCQ51" s="109"/>
      <c r="KCR51" s="109"/>
      <c r="KCS51" s="109"/>
      <c r="KCT51" s="109"/>
      <c r="KCU51" s="109"/>
      <c r="KCV51" s="109"/>
      <c r="KCW51" s="109"/>
      <c r="KCX51" s="109"/>
      <c r="KCY51" s="109"/>
      <c r="KCZ51" s="109"/>
      <c r="KDA51" s="109"/>
      <c r="KDB51" s="109"/>
      <c r="KDC51" s="109"/>
      <c r="KDD51" s="109"/>
      <c r="KDE51" s="109"/>
      <c r="KDF51" s="109"/>
      <c r="KDG51" s="109"/>
      <c r="KDH51" s="109"/>
      <c r="KDI51" s="109"/>
      <c r="KDJ51" s="109"/>
      <c r="KDK51" s="109"/>
      <c r="KDL51" s="109"/>
      <c r="KDM51" s="109"/>
      <c r="KDN51" s="109"/>
      <c r="KDO51" s="109"/>
      <c r="KDP51" s="109"/>
      <c r="KDQ51" s="109"/>
      <c r="KDR51" s="109"/>
      <c r="KDS51" s="109"/>
      <c r="KDT51" s="109"/>
      <c r="KDU51" s="109"/>
      <c r="KDV51" s="109"/>
      <c r="KDW51" s="109"/>
      <c r="KDX51" s="109"/>
      <c r="KDY51" s="109"/>
      <c r="KDZ51" s="109"/>
      <c r="KEA51" s="109"/>
      <c r="KEB51" s="109"/>
      <c r="KEC51" s="109"/>
      <c r="KED51" s="109"/>
      <c r="KEE51" s="109"/>
      <c r="KEF51" s="109"/>
      <c r="KEG51" s="109"/>
      <c r="KEH51" s="109"/>
      <c r="KEI51" s="109"/>
      <c r="KEJ51" s="109"/>
      <c r="KEK51" s="109"/>
      <c r="KEL51" s="109"/>
      <c r="KEM51" s="109"/>
      <c r="KEN51" s="109"/>
      <c r="KEO51" s="109"/>
      <c r="KEP51" s="109"/>
      <c r="KEQ51" s="109"/>
      <c r="KER51" s="109"/>
      <c r="KES51" s="109"/>
      <c r="KET51" s="109"/>
      <c r="KEU51" s="109"/>
      <c r="KEV51" s="109"/>
      <c r="KEW51" s="109"/>
      <c r="KEX51" s="109"/>
      <c r="KEY51" s="109"/>
      <c r="KEZ51" s="109"/>
      <c r="KFA51" s="109"/>
      <c r="KFB51" s="109"/>
      <c r="KFC51" s="109"/>
      <c r="KFD51" s="109"/>
      <c r="KFE51" s="109"/>
      <c r="KFF51" s="109"/>
      <c r="KFG51" s="109"/>
      <c r="KFH51" s="109"/>
      <c r="KFI51" s="109"/>
      <c r="KFJ51" s="109"/>
      <c r="KFK51" s="109"/>
      <c r="KFL51" s="109"/>
      <c r="KFM51" s="109"/>
      <c r="KFN51" s="109"/>
      <c r="KFO51" s="109"/>
      <c r="KFP51" s="109"/>
      <c r="KFQ51" s="109"/>
      <c r="KFR51" s="109"/>
      <c r="KFS51" s="109"/>
      <c r="KFT51" s="109"/>
      <c r="KFU51" s="109"/>
      <c r="KFV51" s="109"/>
      <c r="KFW51" s="109"/>
      <c r="KFX51" s="109"/>
      <c r="KFY51" s="109"/>
      <c r="KFZ51" s="109"/>
      <c r="KGA51" s="109"/>
      <c r="KGB51" s="109"/>
      <c r="KGC51" s="109"/>
      <c r="KGD51" s="109"/>
      <c r="KGE51" s="109"/>
      <c r="KGF51" s="109"/>
      <c r="KGG51" s="109"/>
      <c r="KGH51" s="109"/>
      <c r="KGI51" s="109"/>
      <c r="KGJ51" s="109"/>
      <c r="KGK51" s="109"/>
      <c r="KGL51" s="109"/>
      <c r="KGM51" s="109"/>
      <c r="KGN51" s="109"/>
      <c r="KGO51" s="109"/>
      <c r="KGP51" s="109"/>
      <c r="KGQ51" s="109"/>
      <c r="KGR51" s="109"/>
      <c r="KGS51" s="109"/>
      <c r="KGT51" s="109"/>
      <c r="KGU51" s="109"/>
      <c r="KGV51" s="109"/>
      <c r="KGW51" s="109"/>
      <c r="KGX51" s="109"/>
      <c r="KGY51" s="109"/>
      <c r="KGZ51" s="109"/>
      <c r="KHA51" s="109"/>
      <c r="KHB51" s="109"/>
      <c r="KHC51" s="109"/>
      <c r="KHD51" s="109"/>
      <c r="KHE51" s="109"/>
      <c r="KHF51" s="109"/>
      <c r="KHG51" s="109"/>
      <c r="KHH51" s="109"/>
      <c r="KHI51" s="109"/>
      <c r="KHJ51" s="109"/>
      <c r="KHK51" s="109"/>
      <c r="KHL51" s="109"/>
      <c r="KHM51" s="109"/>
      <c r="KHN51" s="109"/>
      <c r="KHO51" s="109"/>
      <c r="KHP51" s="109"/>
      <c r="KHQ51" s="109"/>
      <c r="KHR51" s="109"/>
      <c r="KHS51" s="109"/>
      <c r="KHT51" s="109"/>
      <c r="KHU51" s="109"/>
      <c r="KHV51" s="109"/>
      <c r="KHW51" s="109"/>
      <c r="KHX51" s="109"/>
      <c r="KHY51" s="109"/>
      <c r="KHZ51" s="109"/>
      <c r="KIA51" s="109"/>
      <c r="KIB51" s="109"/>
      <c r="KIC51" s="109"/>
      <c r="KID51" s="109"/>
      <c r="KIE51" s="109"/>
      <c r="KIF51" s="109"/>
      <c r="KIG51" s="109"/>
      <c r="KIH51" s="109"/>
      <c r="KII51" s="109"/>
      <c r="KIJ51" s="109"/>
      <c r="KIK51" s="109"/>
      <c r="KIL51" s="109"/>
      <c r="KIM51" s="109"/>
      <c r="KIN51" s="109"/>
      <c r="KIO51" s="109"/>
      <c r="KIP51" s="109"/>
      <c r="KIQ51" s="109"/>
      <c r="KIR51" s="109"/>
      <c r="KIS51" s="109"/>
      <c r="KIT51" s="109"/>
      <c r="KIU51" s="109"/>
      <c r="KIV51" s="109"/>
      <c r="KIW51" s="109"/>
      <c r="KIX51" s="109"/>
      <c r="KIY51" s="109"/>
      <c r="KIZ51" s="109"/>
      <c r="KJA51" s="109"/>
      <c r="KJB51" s="109"/>
      <c r="KJC51" s="109"/>
      <c r="KJD51" s="109"/>
      <c r="KJE51" s="109"/>
      <c r="KJF51" s="109"/>
      <c r="KJG51" s="109"/>
      <c r="KJH51" s="109"/>
      <c r="KJI51" s="109"/>
      <c r="KJJ51" s="109"/>
      <c r="KJK51" s="109"/>
      <c r="KJL51" s="109"/>
      <c r="KJM51" s="109"/>
      <c r="KJN51" s="109"/>
      <c r="KJO51" s="109"/>
      <c r="KJP51" s="109"/>
      <c r="KJQ51" s="109"/>
      <c r="KJR51" s="109"/>
      <c r="KJS51" s="109"/>
      <c r="KJT51" s="109"/>
      <c r="KJU51" s="109"/>
      <c r="KJV51" s="109"/>
      <c r="KJW51" s="109"/>
      <c r="KJX51" s="109"/>
      <c r="KJY51" s="109"/>
      <c r="KJZ51" s="109"/>
      <c r="KKA51" s="109"/>
      <c r="KKB51" s="109"/>
      <c r="KKC51" s="109"/>
      <c r="KKD51" s="109"/>
      <c r="KKE51" s="109"/>
      <c r="KKF51" s="109"/>
      <c r="KKG51" s="109"/>
      <c r="KKH51" s="109"/>
      <c r="KKI51" s="109"/>
      <c r="KKJ51" s="109"/>
      <c r="KKK51" s="109"/>
      <c r="KKL51" s="109"/>
      <c r="KKM51" s="109"/>
      <c r="KKN51" s="109"/>
      <c r="KKO51" s="109"/>
      <c r="KKP51" s="109"/>
      <c r="KKQ51" s="109"/>
      <c r="KKR51" s="109"/>
      <c r="KKS51" s="109"/>
      <c r="KKT51" s="109"/>
      <c r="KKU51" s="109"/>
      <c r="KKV51" s="109"/>
      <c r="KKW51" s="109"/>
      <c r="KKX51" s="109"/>
      <c r="KKY51" s="109"/>
      <c r="KKZ51" s="109"/>
      <c r="KLA51" s="109"/>
      <c r="KLB51" s="109"/>
      <c r="KLC51" s="109"/>
      <c r="KLD51" s="109"/>
      <c r="KLE51" s="109"/>
      <c r="KLF51" s="109"/>
      <c r="KLG51" s="109"/>
      <c r="KLH51" s="109"/>
      <c r="KLI51" s="109"/>
      <c r="KLJ51" s="109"/>
      <c r="KLK51" s="109"/>
      <c r="KLL51" s="109"/>
      <c r="KLM51" s="109"/>
      <c r="KLN51" s="109"/>
      <c r="KLO51" s="109"/>
      <c r="KLP51" s="109"/>
      <c r="KLQ51" s="109"/>
      <c r="KLR51" s="109"/>
      <c r="KLS51" s="109"/>
      <c r="KLT51" s="109"/>
      <c r="KLU51" s="109"/>
      <c r="KLV51" s="109"/>
      <c r="KLW51" s="109"/>
      <c r="KLX51" s="109"/>
      <c r="KLY51" s="109"/>
      <c r="KLZ51" s="109"/>
      <c r="KMA51" s="109"/>
      <c r="KMB51" s="109"/>
      <c r="KMC51" s="109"/>
      <c r="KMD51" s="109"/>
      <c r="KME51" s="109"/>
      <c r="KMF51" s="109"/>
      <c r="KMG51" s="109"/>
      <c r="KMH51" s="109"/>
      <c r="KMI51" s="109"/>
      <c r="KMJ51" s="109"/>
      <c r="KMK51" s="109"/>
      <c r="KML51" s="109"/>
      <c r="KMM51" s="109"/>
      <c r="KMN51" s="109"/>
      <c r="KMO51" s="109"/>
      <c r="KMP51" s="109"/>
      <c r="KMQ51" s="109"/>
      <c r="KMR51" s="109"/>
      <c r="KMS51" s="109"/>
      <c r="KMT51" s="109"/>
      <c r="KMU51" s="109"/>
      <c r="KMV51" s="109"/>
      <c r="KMW51" s="109"/>
      <c r="KMX51" s="109"/>
      <c r="KMY51" s="109"/>
      <c r="KMZ51" s="109"/>
      <c r="KNA51" s="109"/>
      <c r="KNB51" s="109"/>
      <c r="KNC51" s="109"/>
      <c r="KND51" s="109"/>
      <c r="KNE51" s="109"/>
      <c r="KNF51" s="109"/>
      <c r="KNG51" s="109"/>
      <c r="KNH51" s="109"/>
      <c r="KNI51" s="109"/>
      <c r="KNJ51" s="109"/>
      <c r="KNK51" s="109"/>
      <c r="KNL51" s="109"/>
      <c r="KNM51" s="109"/>
      <c r="KNN51" s="109"/>
      <c r="KNO51" s="109"/>
      <c r="KNP51" s="109"/>
      <c r="KNQ51" s="109"/>
      <c r="KNR51" s="109"/>
      <c r="KNS51" s="109"/>
      <c r="KNT51" s="109"/>
      <c r="KNU51" s="109"/>
      <c r="KNV51" s="109"/>
      <c r="KNW51" s="109"/>
      <c r="KNX51" s="109"/>
      <c r="KNY51" s="109"/>
      <c r="KNZ51" s="109"/>
      <c r="KOA51" s="109"/>
      <c r="KOB51" s="109"/>
      <c r="KOC51" s="109"/>
      <c r="KOD51" s="109"/>
      <c r="KOE51" s="109"/>
      <c r="KOF51" s="109"/>
      <c r="KOG51" s="109"/>
      <c r="KOH51" s="109"/>
      <c r="KOI51" s="109"/>
      <c r="KOJ51" s="109"/>
      <c r="KOK51" s="109"/>
      <c r="KOL51" s="109"/>
      <c r="KOM51" s="109"/>
      <c r="KON51" s="109"/>
      <c r="KOO51" s="109"/>
      <c r="KOP51" s="109"/>
      <c r="KOQ51" s="109"/>
      <c r="KOR51" s="109"/>
      <c r="KOS51" s="109"/>
      <c r="KOT51" s="109"/>
      <c r="KOU51" s="109"/>
      <c r="KOV51" s="109"/>
      <c r="KOW51" s="109"/>
      <c r="KOX51" s="109"/>
      <c r="KOY51" s="109"/>
      <c r="KOZ51" s="109"/>
      <c r="KPA51" s="109"/>
      <c r="KPB51" s="109"/>
      <c r="KPC51" s="109"/>
      <c r="KPD51" s="109"/>
      <c r="KPE51" s="109"/>
      <c r="KPF51" s="109"/>
      <c r="KPG51" s="109"/>
      <c r="KPH51" s="109"/>
      <c r="KPI51" s="109"/>
      <c r="KPJ51" s="109"/>
      <c r="KPK51" s="109"/>
      <c r="KPL51" s="109"/>
      <c r="KPM51" s="109"/>
      <c r="KPN51" s="109"/>
      <c r="KPO51" s="109"/>
      <c r="KPP51" s="109"/>
      <c r="KPQ51" s="109"/>
      <c r="KPR51" s="109"/>
      <c r="KPS51" s="109"/>
      <c r="KPT51" s="109"/>
      <c r="KPU51" s="109"/>
      <c r="KPV51" s="109"/>
      <c r="KPW51" s="109"/>
      <c r="KPX51" s="109"/>
      <c r="KPY51" s="109"/>
      <c r="KPZ51" s="109"/>
      <c r="KQA51" s="109"/>
      <c r="KQB51" s="109"/>
      <c r="KQC51" s="109"/>
      <c r="KQD51" s="109"/>
      <c r="KQE51" s="109"/>
      <c r="KQF51" s="109"/>
      <c r="KQG51" s="109"/>
      <c r="KQH51" s="109"/>
      <c r="KQI51" s="109"/>
      <c r="KQJ51" s="109"/>
      <c r="KQK51" s="109"/>
      <c r="KQL51" s="109"/>
      <c r="KQM51" s="109"/>
      <c r="KQN51" s="109"/>
      <c r="KQO51" s="109"/>
      <c r="KQP51" s="109"/>
      <c r="KQQ51" s="109"/>
      <c r="KQR51" s="109"/>
      <c r="KQS51" s="109"/>
      <c r="KQT51" s="109"/>
      <c r="KQU51" s="109"/>
      <c r="KQV51" s="109"/>
      <c r="KQW51" s="109"/>
      <c r="KQX51" s="109"/>
      <c r="KQY51" s="109"/>
      <c r="KQZ51" s="109"/>
      <c r="KRA51" s="109"/>
      <c r="KRB51" s="109"/>
      <c r="KRC51" s="109"/>
      <c r="KRD51" s="109"/>
      <c r="KRE51" s="109"/>
      <c r="KRF51" s="109"/>
      <c r="KRG51" s="109"/>
      <c r="KRH51" s="109"/>
      <c r="KRI51" s="109"/>
      <c r="KRJ51" s="109"/>
      <c r="KRK51" s="109"/>
      <c r="KRL51" s="109"/>
      <c r="KRM51" s="109"/>
      <c r="KRN51" s="109"/>
      <c r="KRO51" s="109"/>
      <c r="KRP51" s="109"/>
      <c r="KRQ51" s="109"/>
      <c r="KRR51" s="109"/>
      <c r="KRS51" s="109"/>
      <c r="KRT51" s="109"/>
      <c r="KRU51" s="109"/>
      <c r="KRV51" s="109"/>
      <c r="KRW51" s="109"/>
      <c r="KRX51" s="109"/>
      <c r="KRY51" s="109"/>
      <c r="KRZ51" s="109"/>
      <c r="KSA51" s="109"/>
      <c r="KSB51" s="109"/>
      <c r="KSC51" s="109"/>
      <c r="KSD51" s="109"/>
      <c r="KSE51" s="109"/>
      <c r="KSF51" s="109"/>
      <c r="KSG51" s="109"/>
      <c r="KSH51" s="109"/>
      <c r="KSI51" s="109"/>
      <c r="KSJ51" s="109"/>
      <c r="KSK51" s="109"/>
      <c r="KSL51" s="109"/>
      <c r="KSM51" s="109"/>
      <c r="KSN51" s="109"/>
      <c r="KSO51" s="109"/>
      <c r="KSP51" s="109"/>
      <c r="KSQ51" s="109"/>
      <c r="KSR51" s="109"/>
      <c r="KSS51" s="109"/>
      <c r="KST51" s="109"/>
      <c r="KSU51" s="109"/>
      <c r="KSV51" s="109"/>
      <c r="KSW51" s="109"/>
      <c r="KSX51" s="109"/>
      <c r="KSY51" s="109"/>
      <c r="KSZ51" s="109"/>
      <c r="KTA51" s="109"/>
      <c r="KTB51" s="109"/>
      <c r="KTC51" s="109"/>
      <c r="KTD51" s="109"/>
      <c r="KTE51" s="109"/>
      <c r="KTF51" s="109"/>
      <c r="KTG51" s="109"/>
      <c r="KTH51" s="109"/>
      <c r="KTI51" s="109"/>
      <c r="KTJ51" s="109"/>
      <c r="KTK51" s="109"/>
      <c r="KTL51" s="109"/>
      <c r="KTM51" s="109"/>
      <c r="KTN51" s="109"/>
      <c r="KTO51" s="109"/>
      <c r="KTP51" s="109"/>
      <c r="KTQ51" s="109"/>
      <c r="KTR51" s="109"/>
      <c r="KTS51" s="109"/>
      <c r="KTT51" s="109"/>
      <c r="KTU51" s="109"/>
      <c r="KTV51" s="109"/>
      <c r="KTW51" s="109"/>
      <c r="KTX51" s="109"/>
      <c r="KTY51" s="109"/>
      <c r="KTZ51" s="109"/>
      <c r="KUA51" s="109"/>
      <c r="KUB51" s="109"/>
      <c r="KUC51" s="109"/>
      <c r="KUD51" s="109"/>
      <c r="KUE51" s="109"/>
      <c r="KUF51" s="109"/>
      <c r="KUG51" s="109"/>
      <c r="KUH51" s="109"/>
      <c r="KUI51" s="109"/>
      <c r="KUJ51" s="109"/>
      <c r="KUK51" s="109"/>
      <c r="KUL51" s="109"/>
      <c r="KUM51" s="109"/>
      <c r="KUN51" s="109"/>
      <c r="KUO51" s="109"/>
      <c r="KUP51" s="109"/>
      <c r="KUQ51" s="109"/>
      <c r="KUR51" s="109"/>
      <c r="KUS51" s="109"/>
      <c r="KUT51" s="109"/>
      <c r="KUU51" s="109"/>
      <c r="KUV51" s="109"/>
      <c r="KUW51" s="109"/>
      <c r="KUX51" s="109"/>
      <c r="KUY51" s="109"/>
      <c r="KUZ51" s="109"/>
      <c r="KVA51" s="109"/>
      <c r="KVB51" s="109"/>
      <c r="KVC51" s="109"/>
      <c r="KVD51" s="109"/>
      <c r="KVE51" s="109"/>
      <c r="KVF51" s="109"/>
      <c r="KVG51" s="109"/>
      <c r="KVH51" s="109"/>
      <c r="KVI51" s="109"/>
      <c r="KVJ51" s="109"/>
      <c r="KVK51" s="109"/>
      <c r="KVL51" s="109"/>
      <c r="KVM51" s="109"/>
      <c r="KVN51" s="109"/>
      <c r="KVO51" s="109"/>
      <c r="KVP51" s="109"/>
      <c r="KVQ51" s="109"/>
      <c r="KVR51" s="109"/>
      <c r="KVS51" s="109"/>
      <c r="KVT51" s="109"/>
      <c r="KVU51" s="109"/>
      <c r="KVV51" s="109"/>
      <c r="KVW51" s="109"/>
      <c r="KVX51" s="109"/>
      <c r="KVY51" s="109"/>
      <c r="KVZ51" s="109"/>
      <c r="KWA51" s="109"/>
      <c r="KWB51" s="109"/>
      <c r="KWC51" s="109"/>
      <c r="KWD51" s="109"/>
      <c r="KWE51" s="109"/>
      <c r="KWF51" s="109"/>
      <c r="KWG51" s="109"/>
      <c r="KWH51" s="109"/>
      <c r="KWI51" s="109"/>
      <c r="KWJ51" s="109"/>
      <c r="KWK51" s="109"/>
      <c r="KWL51" s="109"/>
      <c r="KWM51" s="109"/>
      <c r="KWN51" s="109"/>
      <c r="KWO51" s="109"/>
      <c r="KWP51" s="109"/>
      <c r="KWQ51" s="109"/>
      <c r="KWR51" s="109"/>
      <c r="KWS51" s="109"/>
      <c r="KWT51" s="109"/>
      <c r="KWU51" s="109"/>
      <c r="KWV51" s="109"/>
      <c r="KWW51" s="109"/>
      <c r="KWX51" s="109"/>
      <c r="KWY51" s="109"/>
      <c r="KWZ51" s="109"/>
      <c r="KXA51" s="109"/>
      <c r="KXB51" s="109"/>
      <c r="KXC51" s="109"/>
      <c r="KXD51" s="109"/>
      <c r="KXE51" s="109"/>
      <c r="KXF51" s="109"/>
      <c r="KXG51" s="109"/>
      <c r="KXH51" s="109"/>
      <c r="KXI51" s="109"/>
      <c r="KXJ51" s="109"/>
      <c r="KXK51" s="109"/>
      <c r="KXL51" s="109"/>
      <c r="KXM51" s="109"/>
      <c r="KXN51" s="109"/>
      <c r="KXO51" s="109"/>
      <c r="KXP51" s="109"/>
      <c r="KXQ51" s="109"/>
      <c r="KXR51" s="109"/>
      <c r="KXS51" s="109"/>
      <c r="KXT51" s="109"/>
      <c r="KXU51" s="109"/>
      <c r="KXV51" s="109"/>
      <c r="KXW51" s="109"/>
      <c r="KXX51" s="109"/>
      <c r="KXY51" s="109"/>
      <c r="KXZ51" s="109"/>
      <c r="KYA51" s="109"/>
      <c r="KYB51" s="109"/>
      <c r="KYC51" s="109"/>
      <c r="KYD51" s="109"/>
      <c r="KYE51" s="109"/>
      <c r="KYF51" s="109"/>
      <c r="KYG51" s="109"/>
      <c r="KYH51" s="109"/>
      <c r="KYI51" s="109"/>
      <c r="KYJ51" s="109"/>
      <c r="KYK51" s="109"/>
      <c r="KYL51" s="109"/>
      <c r="KYM51" s="109"/>
      <c r="KYN51" s="109"/>
      <c r="KYO51" s="109"/>
      <c r="KYP51" s="109"/>
      <c r="KYQ51" s="109"/>
      <c r="KYR51" s="109"/>
      <c r="KYS51" s="109"/>
      <c r="KYT51" s="109"/>
      <c r="KYU51" s="109"/>
      <c r="KYV51" s="109"/>
      <c r="KYW51" s="109"/>
      <c r="KYX51" s="109"/>
      <c r="KYY51" s="109"/>
      <c r="KYZ51" s="109"/>
      <c r="KZA51" s="109"/>
      <c r="KZB51" s="109"/>
      <c r="KZC51" s="109"/>
      <c r="KZD51" s="109"/>
      <c r="KZE51" s="109"/>
      <c r="KZF51" s="109"/>
      <c r="KZG51" s="109"/>
      <c r="KZH51" s="109"/>
      <c r="KZI51" s="109"/>
      <c r="KZJ51" s="109"/>
      <c r="KZK51" s="109"/>
      <c r="KZL51" s="109"/>
      <c r="KZM51" s="109"/>
      <c r="KZN51" s="109"/>
      <c r="KZO51" s="109"/>
      <c r="KZP51" s="109"/>
      <c r="KZQ51" s="109"/>
      <c r="KZR51" s="109"/>
      <c r="KZS51" s="109"/>
      <c r="KZT51" s="109"/>
      <c r="KZU51" s="109"/>
      <c r="KZV51" s="109"/>
      <c r="KZW51" s="109"/>
      <c r="KZX51" s="109"/>
      <c r="KZY51" s="109"/>
      <c r="KZZ51" s="109"/>
      <c r="LAA51" s="109"/>
      <c r="LAB51" s="109"/>
      <c r="LAC51" s="109"/>
      <c r="LAD51" s="109"/>
      <c r="LAE51" s="109"/>
      <c r="LAF51" s="109"/>
      <c r="LAG51" s="109"/>
      <c r="LAH51" s="109"/>
      <c r="LAI51" s="109"/>
      <c r="LAJ51" s="109"/>
      <c r="LAK51" s="109"/>
      <c r="LAL51" s="109"/>
      <c r="LAM51" s="109"/>
      <c r="LAN51" s="109"/>
      <c r="LAO51" s="109"/>
      <c r="LAP51" s="109"/>
      <c r="LAQ51" s="109"/>
      <c r="LAR51" s="109"/>
      <c r="LAS51" s="109"/>
      <c r="LAT51" s="109"/>
      <c r="LAU51" s="109"/>
      <c r="LAV51" s="109"/>
      <c r="LAW51" s="109"/>
      <c r="LAX51" s="109"/>
      <c r="LAY51" s="109"/>
      <c r="LAZ51" s="109"/>
      <c r="LBA51" s="109"/>
      <c r="LBB51" s="109"/>
      <c r="LBC51" s="109"/>
      <c r="LBD51" s="109"/>
      <c r="LBE51" s="109"/>
      <c r="LBF51" s="109"/>
      <c r="LBG51" s="109"/>
      <c r="LBH51" s="109"/>
      <c r="LBI51" s="109"/>
      <c r="LBJ51" s="109"/>
      <c r="LBK51" s="109"/>
      <c r="LBL51" s="109"/>
      <c r="LBM51" s="109"/>
      <c r="LBN51" s="109"/>
      <c r="LBO51" s="109"/>
      <c r="LBP51" s="109"/>
      <c r="LBQ51" s="109"/>
      <c r="LBR51" s="109"/>
      <c r="LBS51" s="109"/>
      <c r="LBT51" s="109"/>
      <c r="LBU51" s="109"/>
      <c r="LBV51" s="109"/>
      <c r="LBW51" s="109"/>
      <c r="LBX51" s="109"/>
      <c r="LBY51" s="109"/>
      <c r="LBZ51" s="109"/>
      <c r="LCA51" s="109"/>
      <c r="LCB51" s="109"/>
      <c r="LCC51" s="109"/>
      <c r="LCD51" s="109"/>
      <c r="LCE51" s="109"/>
      <c r="LCF51" s="109"/>
      <c r="LCG51" s="109"/>
      <c r="LCH51" s="109"/>
      <c r="LCI51" s="109"/>
      <c r="LCJ51" s="109"/>
      <c r="LCK51" s="109"/>
      <c r="LCL51" s="109"/>
      <c r="LCM51" s="109"/>
      <c r="LCN51" s="109"/>
      <c r="LCO51" s="109"/>
      <c r="LCP51" s="109"/>
      <c r="LCQ51" s="109"/>
      <c r="LCR51" s="109"/>
      <c r="LCS51" s="109"/>
      <c r="LCT51" s="109"/>
      <c r="LCU51" s="109"/>
      <c r="LCV51" s="109"/>
      <c r="LCW51" s="109"/>
      <c r="LCX51" s="109"/>
      <c r="LCY51" s="109"/>
      <c r="LCZ51" s="109"/>
      <c r="LDA51" s="109"/>
      <c r="LDB51" s="109"/>
      <c r="LDC51" s="109"/>
      <c r="LDD51" s="109"/>
      <c r="LDE51" s="109"/>
      <c r="LDF51" s="109"/>
      <c r="LDG51" s="109"/>
      <c r="LDH51" s="109"/>
      <c r="LDI51" s="109"/>
      <c r="LDJ51" s="109"/>
      <c r="LDK51" s="109"/>
      <c r="LDL51" s="109"/>
      <c r="LDM51" s="109"/>
      <c r="LDN51" s="109"/>
      <c r="LDO51" s="109"/>
      <c r="LDP51" s="109"/>
      <c r="LDQ51" s="109"/>
      <c r="LDR51" s="109"/>
      <c r="LDS51" s="109"/>
      <c r="LDT51" s="109"/>
      <c r="LDU51" s="109"/>
      <c r="LDV51" s="109"/>
      <c r="LDW51" s="109"/>
      <c r="LDX51" s="109"/>
      <c r="LDY51" s="109"/>
      <c r="LDZ51" s="109"/>
      <c r="LEA51" s="109"/>
      <c r="LEB51" s="109"/>
      <c r="LEC51" s="109"/>
      <c r="LED51" s="109"/>
      <c r="LEE51" s="109"/>
      <c r="LEF51" s="109"/>
      <c r="LEG51" s="109"/>
      <c r="LEH51" s="109"/>
      <c r="LEI51" s="109"/>
      <c r="LEJ51" s="109"/>
      <c r="LEK51" s="109"/>
      <c r="LEL51" s="109"/>
      <c r="LEM51" s="109"/>
      <c r="LEN51" s="109"/>
      <c r="LEO51" s="109"/>
      <c r="LEP51" s="109"/>
      <c r="LEQ51" s="109"/>
      <c r="LER51" s="109"/>
      <c r="LES51" s="109"/>
      <c r="LET51" s="109"/>
      <c r="LEU51" s="109"/>
      <c r="LEV51" s="109"/>
      <c r="LEW51" s="109"/>
      <c r="LEX51" s="109"/>
      <c r="LEY51" s="109"/>
      <c r="LEZ51" s="109"/>
      <c r="LFA51" s="109"/>
      <c r="LFB51" s="109"/>
      <c r="LFC51" s="109"/>
      <c r="LFD51" s="109"/>
      <c r="LFE51" s="109"/>
      <c r="LFF51" s="109"/>
      <c r="LFG51" s="109"/>
      <c r="LFH51" s="109"/>
      <c r="LFI51" s="109"/>
      <c r="LFJ51" s="109"/>
      <c r="LFK51" s="109"/>
      <c r="LFL51" s="109"/>
      <c r="LFM51" s="109"/>
      <c r="LFN51" s="109"/>
      <c r="LFO51" s="109"/>
      <c r="LFP51" s="109"/>
      <c r="LFQ51" s="109"/>
      <c r="LFR51" s="109"/>
      <c r="LFS51" s="109"/>
      <c r="LFT51" s="109"/>
      <c r="LFU51" s="109"/>
      <c r="LFV51" s="109"/>
      <c r="LFW51" s="109"/>
      <c r="LFX51" s="109"/>
      <c r="LFY51" s="109"/>
      <c r="LFZ51" s="109"/>
      <c r="LGA51" s="109"/>
      <c r="LGB51" s="109"/>
      <c r="LGC51" s="109"/>
      <c r="LGD51" s="109"/>
      <c r="LGE51" s="109"/>
      <c r="LGF51" s="109"/>
      <c r="LGG51" s="109"/>
      <c r="LGH51" s="109"/>
      <c r="LGI51" s="109"/>
      <c r="LGJ51" s="109"/>
      <c r="LGK51" s="109"/>
      <c r="LGL51" s="109"/>
      <c r="LGM51" s="109"/>
      <c r="LGN51" s="109"/>
      <c r="LGO51" s="109"/>
      <c r="LGP51" s="109"/>
      <c r="LGQ51" s="109"/>
      <c r="LGR51" s="109"/>
      <c r="LGS51" s="109"/>
      <c r="LGT51" s="109"/>
      <c r="LGU51" s="109"/>
      <c r="LGV51" s="109"/>
      <c r="LGW51" s="109"/>
      <c r="LGX51" s="109"/>
      <c r="LGY51" s="109"/>
      <c r="LGZ51" s="109"/>
      <c r="LHA51" s="109"/>
      <c r="LHB51" s="109"/>
      <c r="LHC51" s="109"/>
      <c r="LHD51" s="109"/>
      <c r="LHE51" s="109"/>
      <c r="LHF51" s="109"/>
      <c r="LHG51" s="109"/>
      <c r="LHH51" s="109"/>
      <c r="LHI51" s="109"/>
      <c r="LHJ51" s="109"/>
      <c r="LHK51" s="109"/>
      <c r="LHL51" s="109"/>
      <c r="LHM51" s="109"/>
      <c r="LHN51" s="109"/>
      <c r="LHO51" s="109"/>
      <c r="LHP51" s="109"/>
      <c r="LHQ51" s="109"/>
      <c r="LHR51" s="109"/>
      <c r="LHS51" s="109"/>
      <c r="LHT51" s="109"/>
      <c r="LHU51" s="109"/>
      <c r="LHV51" s="109"/>
      <c r="LHW51" s="109"/>
      <c r="LHX51" s="109"/>
      <c r="LHY51" s="109"/>
      <c r="LHZ51" s="109"/>
      <c r="LIA51" s="109"/>
      <c r="LIB51" s="109"/>
      <c r="LIC51" s="109"/>
      <c r="LID51" s="109"/>
      <c r="LIE51" s="109"/>
      <c r="LIF51" s="109"/>
      <c r="LIG51" s="109"/>
      <c r="LIH51" s="109"/>
      <c r="LII51" s="109"/>
      <c r="LIJ51" s="109"/>
      <c r="LIK51" s="109"/>
      <c r="LIL51" s="109"/>
      <c r="LIM51" s="109"/>
      <c r="LIN51" s="109"/>
      <c r="LIO51" s="109"/>
      <c r="LIP51" s="109"/>
      <c r="LIQ51" s="109"/>
      <c r="LIR51" s="109"/>
      <c r="LIS51" s="109"/>
      <c r="LIT51" s="109"/>
      <c r="LIU51" s="109"/>
      <c r="LIV51" s="109"/>
      <c r="LIW51" s="109"/>
      <c r="LIX51" s="109"/>
      <c r="LIY51" s="109"/>
      <c r="LIZ51" s="109"/>
      <c r="LJA51" s="109"/>
      <c r="LJB51" s="109"/>
      <c r="LJC51" s="109"/>
      <c r="LJD51" s="109"/>
      <c r="LJE51" s="109"/>
      <c r="LJF51" s="109"/>
      <c r="LJG51" s="109"/>
      <c r="LJH51" s="109"/>
      <c r="LJI51" s="109"/>
      <c r="LJJ51" s="109"/>
      <c r="LJK51" s="109"/>
      <c r="LJL51" s="109"/>
      <c r="LJM51" s="109"/>
      <c r="LJN51" s="109"/>
      <c r="LJO51" s="109"/>
      <c r="LJP51" s="109"/>
      <c r="LJQ51" s="109"/>
      <c r="LJR51" s="109"/>
      <c r="LJS51" s="109"/>
      <c r="LJT51" s="109"/>
      <c r="LJU51" s="109"/>
      <c r="LJV51" s="109"/>
      <c r="LJW51" s="109"/>
      <c r="LJX51" s="109"/>
      <c r="LJY51" s="109"/>
      <c r="LJZ51" s="109"/>
      <c r="LKA51" s="109"/>
      <c r="LKB51" s="109"/>
      <c r="LKC51" s="109"/>
      <c r="LKD51" s="109"/>
      <c r="LKE51" s="109"/>
      <c r="LKF51" s="109"/>
      <c r="LKG51" s="109"/>
      <c r="LKH51" s="109"/>
      <c r="LKI51" s="109"/>
      <c r="LKJ51" s="109"/>
      <c r="LKK51" s="109"/>
      <c r="LKL51" s="109"/>
      <c r="LKM51" s="109"/>
      <c r="LKN51" s="109"/>
      <c r="LKO51" s="109"/>
      <c r="LKP51" s="109"/>
      <c r="LKQ51" s="109"/>
      <c r="LKR51" s="109"/>
      <c r="LKS51" s="109"/>
      <c r="LKT51" s="109"/>
      <c r="LKU51" s="109"/>
      <c r="LKV51" s="109"/>
      <c r="LKW51" s="109"/>
      <c r="LKX51" s="109"/>
      <c r="LKY51" s="109"/>
      <c r="LKZ51" s="109"/>
      <c r="LLA51" s="109"/>
      <c r="LLB51" s="109"/>
      <c r="LLC51" s="109"/>
      <c r="LLD51" s="109"/>
      <c r="LLE51" s="109"/>
      <c r="LLF51" s="109"/>
      <c r="LLG51" s="109"/>
      <c r="LLH51" s="109"/>
      <c r="LLI51" s="109"/>
      <c r="LLJ51" s="109"/>
      <c r="LLK51" s="109"/>
      <c r="LLL51" s="109"/>
      <c r="LLM51" s="109"/>
      <c r="LLN51" s="109"/>
      <c r="LLO51" s="109"/>
      <c r="LLP51" s="109"/>
      <c r="LLQ51" s="109"/>
      <c r="LLR51" s="109"/>
      <c r="LLS51" s="109"/>
      <c r="LLT51" s="109"/>
      <c r="LLU51" s="109"/>
      <c r="LLV51" s="109"/>
      <c r="LLW51" s="109"/>
      <c r="LLX51" s="109"/>
      <c r="LLY51" s="109"/>
      <c r="LLZ51" s="109"/>
      <c r="LMA51" s="109"/>
      <c r="LMB51" s="109"/>
      <c r="LMC51" s="109"/>
      <c r="LMD51" s="109"/>
      <c r="LME51" s="109"/>
      <c r="LMF51" s="109"/>
      <c r="LMG51" s="109"/>
      <c r="LMH51" s="109"/>
      <c r="LMI51" s="109"/>
      <c r="LMJ51" s="109"/>
      <c r="LMK51" s="109"/>
      <c r="LML51" s="109"/>
      <c r="LMM51" s="109"/>
      <c r="LMN51" s="109"/>
      <c r="LMO51" s="109"/>
      <c r="LMP51" s="109"/>
      <c r="LMQ51" s="109"/>
      <c r="LMR51" s="109"/>
      <c r="LMS51" s="109"/>
      <c r="LMT51" s="109"/>
      <c r="LMU51" s="109"/>
      <c r="LMV51" s="109"/>
      <c r="LMW51" s="109"/>
      <c r="LMX51" s="109"/>
      <c r="LMY51" s="109"/>
      <c r="LMZ51" s="109"/>
      <c r="LNA51" s="109"/>
      <c r="LNB51" s="109"/>
      <c r="LNC51" s="109"/>
      <c r="LND51" s="109"/>
      <c r="LNE51" s="109"/>
      <c r="LNF51" s="109"/>
      <c r="LNG51" s="109"/>
      <c r="LNH51" s="109"/>
      <c r="LNI51" s="109"/>
      <c r="LNJ51" s="109"/>
      <c r="LNK51" s="109"/>
      <c r="LNL51" s="109"/>
      <c r="LNM51" s="109"/>
      <c r="LNN51" s="109"/>
      <c r="LNO51" s="109"/>
      <c r="LNP51" s="109"/>
      <c r="LNQ51" s="109"/>
      <c r="LNR51" s="109"/>
      <c r="LNS51" s="109"/>
      <c r="LNT51" s="109"/>
      <c r="LNU51" s="109"/>
      <c r="LNV51" s="109"/>
      <c r="LNW51" s="109"/>
      <c r="LNX51" s="109"/>
      <c r="LNY51" s="109"/>
      <c r="LNZ51" s="109"/>
      <c r="LOA51" s="109"/>
      <c r="LOB51" s="109"/>
      <c r="LOC51" s="109"/>
      <c r="LOD51" s="109"/>
      <c r="LOE51" s="109"/>
      <c r="LOF51" s="109"/>
      <c r="LOG51" s="109"/>
      <c r="LOH51" s="109"/>
      <c r="LOI51" s="109"/>
      <c r="LOJ51" s="109"/>
      <c r="LOK51" s="109"/>
      <c r="LOL51" s="109"/>
      <c r="LOM51" s="109"/>
      <c r="LON51" s="109"/>
      <c r="LOO51" s="109"/>
      <c r="LOP51" s="109"/>
      <c r="LOQ51" s="109"/>
      <c r="LOR51" s="109"/>
      <c r="LOS51" s="109"/>
      <c r="LOT51" s="109"/>
      <c r="LOU51" s="109"/>
      <c r="LOV51" s="109"/>
      <c r="LOW51" s="109"/>
      <c r="LOX51" s="109"/>
      <c r="LOY51" s="109"/>
      <c r="LOZ51" s="109"/>
      <c r="LPA51" s="109"/>
      <c r="LPB51" s="109"/>
      <c r="LPC51" s="109"/>
      <c r="LPD51" s="109"/>
      <c r="LPE51" s="109"/>
      <c r="LPF51" s="109"/>
      <c r="LPG51" s="109"/>
      <c r="LPH51" s="109"/>
      <c r="LPI51" s="109"/>
      <c r="LPJ51" s="109"/>
      <c r="LPK51" s="109"/>
      <c r="LPL51" s="109"/>
      <c r="LPM51" s="109"/>
      <c r="LPN51" s="109"/>
      <c r="LPO51" s="109"/>
      <c r="LPP51" s="109"/>
      <c r="LPQ51" s="109"/>
      <c r="LPR51" s="109"/>
      <c r="LPS51" s="109"/>
      <c r="LPT51" s="109"/>
      <c r="LPU51" s="109"/>
      <c r="LPV51" s="109"/>
      <c r="LPW51" s="109"/>
      <c r="LPX51" s="109"/>
      <c r="LPY51" s="109"/>
      <c r="LPZ51" s="109"/>
      <c r="LQA51" s="109"/>
      <c r="LQB51" s="109"/>
      <c r="LQC51" s="109"/>
      <c r="LQD51" s="109"/>
      <c r="LQE51" s="109"/>
      <c r="LQF51" s="109"/>
      <c r="LQG51" s="109"/>
      <c r="LQH51" s="109"/>
      <c r="LQI51" s="109"/>
      <c r="LQJ51" s="109"/>
      <c r="LQK51" s="109"/>
      <c r="LQL51" s="109"/>
      <c r="LQM51" s="109"/>
      <c r="LQN51" s="109"/>
      <c r="LQO51" s="109"/>
      <c r="LQP51" s="109"/>
      <c r="LQQ51" s="109"/>
      <c r="LQR51" s="109"/>
      <c r="LQS51" s="109"/>
      <c r="LQT51" s="109"/>
      <c r="LQU51" s="109"/>
      <c r="LQV51" s="109"/>
      <c r="LQW51" s="109"/>
      <c r="LQX51" s="109"/>
      <c r="LQY51" s="109"/>
      <c r="LQZ51" s="109"/>
      <c r="LRA51" s="109"/>
      <c r="LRB51" s="109"/>
      <c r="LRC51" s="109"/>
      <c r="LRD51" s="109"/>
      <c r="LRE51" s="109"/>
      <c r="LRF51" s="109"/>
      <c r="LRG51" s="109"/>
      <c r="LRH51" s="109"/>
      <c r="LRI51" s="109"/>
      <c r="LRJ51" s="109"/>
      <c r="LRK51" s="109"/>
      <c r="LRL51" s="109"/>
      <c r="LRM51" s="109"/>
      <c r="LRN51" s="109"/>
      <c r="LRO51" s="109"/>
      <c r="LRP51" s="109"/>
      <c r="LRQ51" s="109"/>
      <c r="LRR51" s="109"/>
      <c r="LRS51" s="109"/>
      <c r="LRT51" s="109"/>
      <c r="LRU51" s="109"/>
      <c r="LRV51" s="109"/>
      <c r="LRW51" s="109"/>
      <c r="LRX51" s="109"/>
      <c r="LRY51" s="109"/>
      <c r="LRZ51" s="109"/>
      <c r="LSA51" s="109"/>
      <c r="LSB51" s="109"/>
      <c r="LSC51" s="109"/>
      <c r="LSD51" s="109"/>
      <c r="LSE51" s="109"/>
      <c r="LSF51" s="109"/>
      <c r="LSG51" s="109"/>
      <c r="LSH51" s="109"/>
      <c r="LSI51" s="109"/>
      <c r="LSJ51" s="109"/>
      <c r="LSK51" s="109"/>
      <c r="LSL51" s="109"/>
      <c r="LSM51" s="109"/>
      <c r="LSN51" s="109"/>
      <c r="LSO51" s="109"/>
      <c r="LSP51" s="109"/>
      <c r="LSQ51" s="109"/>
      <c r="LSR51" s="109"/>
      <c r="LSS51" s="109"/>
      <c r="LST51" s="109"/>
      <c r="LSU51" s="109"/>
      <c r="LSV51" s="109"/>
      <c r="LSW51" s="109"/>
      <c r="LSX51" s="109"/>
      <c r="LSY51" s="109"/>
      <c r="LSZ51" s="109"/>
      <c r="LTA51" s="109"/>
      <c r="LTB51" s="109"/>
      <c r="LTC51" s="109"/>
      <c r="LTD51" s="109"/>
      <c r="LTE51" s="109"/>
      <c r="LTF51" s="109"/>
      <c r="LTG51" s="109"/>
      <c r="LTH51" s="109"/>
      <c r="LTI51" s="109"/>
      <c r="LTJ51" s="109"/>
      <c r="LTK51" s="109"/>
      <c r="LTL51" s="109"/>
      <c r="LTM51" s="109"/>
      <c r="LTN51" s="109"/>
      <c r="LTO51" s="109"/>
      <c r="LTP51" s="109"/>
      <c r="LTQ51" s="109"/>
      <c r="LTR51" s="109"/>
      <c r="LTS51" s="109"/>
      <c r="LTT51" s="109"/>
      <c r="LTU51" s="109"/>
      <c r="LTV51" s="109"/>
      <c r="LTW51" s="109"/>
      <c r="LTX51" s="109"/>
      <c r="LTY51" s="109"/>
      <c r="LTZ51" s="109"/>
      <c r="LUA51" s="109"/>
      <c r="LUB51" s="109"/>
      <c r="LUC51" s="109"/>
      <c r="LUD51" s="109"/>
      <c r="LUE51" s="109"/>
      <c r="LUF51" s="109"/>
      <c r="LUG51" s="109"/>
      <c r="LUH51" s="109"/>
      <c r="LUI51" s="109"/>
      <c r="LUJ51" s="109"/>
      <c r="LUK51" s="109"/>
      <c r="LUL51" s="109"/>
      <c r="LUM51" s="109"/>
      <c r="LUN51" s="109"/>
      <c r="LUO51" s="109"/>
      <c r="LUP51" s="109"/>
      <c r="LUQ51" s="109"/>
      <c r="LUR51" s="109"/>
      <c r="LUS51" s="109"/>
      <c r="LUT51" s="109"/>
      <c r="LUU51" s="109"/>
      <c r="LUV51" s="109"/>
      <c r="LUW51" s="109"/>
      <c r="LUX51" s="109"/>
      <c r="LUY51" s="109"/>
      <c r="LUZ51" s="109"/>
      <c r="LVA51" s="109"/>
      <c r="LVB51" s="109"/>
      <c r="LVC51" s="109"/>
      <c r="LVD51" s="109"/>
      <c r="LVE51" s="109"/>
      <c r="LVF51" s="109"/>
      <c r="LVG51" s="109"/>
      <c r="LVH51" s="109"/>
      <c r="LVI51" s="109"/>
      <c r="LVJ51" s="109"/>
      <c r="LVK51" s="109"/>
      <c r="LVL51" s="109"/>
      <c r="LVM51" s="109"/>
      <c r="LVN51" s="109"/>
      <c r="LVO51" s="109"/>
      <c r="LVP51" s="109"/>
      <c r="LVQ51" s="109"/>
      <c r="LVR51" s="109"/>
      <c r="LVS51" s="109"/>
      <c r="LVT51" s="109"/>
      <c r="LVU51" s="109"/>
      <c r="LVV51" s="109"/>
      <c r="LVW51" s="109"/>
      <c r="LVX51" s="109"/>
      <c r="LVY51" s="109"/>
      <c r="LVZ51" s="109"/>
      <c r="LWA51" s="109"/>
      <c r="LWB51" s="109"/>
      <c r="LWC51" s="109"/>
      <c r="LWD51" s="109"/>
      <c r="LWE51" s="109"/>
      <c r="LWF51" s="109"/>
      <c r="LWG51" s="109"/>
      <c r="LWH51" s="109"/>
      <c r="LWI51" s="109"/>
      <c r="LWJ51" s="109"/>
      <c r="LWK51" s="109"/>
      <c r="LWL51" s="109"/>
      <c r="LWM51" s="109"/>
      <c r="LWN51" s="109"/>
      <c r="LWO51" s="109"/>
      <c r="LWP51" s="109"/>
      <c r="LWQ51" s="109"/>
      <c r="LWR51" s="109"/>
      <c r="LWS51" s="109"/>
      <c r="LWT51" s="109"/>
      <c r="LWU51" s="109"/>
      <c r="LWV51" s="109"/>
      <c r="LWW51" s="109"/>
      <c r="LWX51" s="109"/>
      <c r="LWY51" s="109"/>
      <c r="LWZ51" s="109"/>
      <c r="LXA51" s="109"/>
      <c r="LXB51" s="109"/>
      <c r="LXC51" s="109"/>
      <c r="LXD51" s="109"/>
      <c r="LXE51" s="109"/>
      <c r="LXF51" s="109"/>
      <c r="LXG51" s="109"/>
      <c r="LXH51" s="109"/>
      <c r="LXI51" s="109"/>
      <c r="LXJ51" s="109"/>
      <c r="LXK51" s="109"/>
      <c r="LXL51" s="109"/>
      <c r="LXM51" s="109"/>
      <c r="LXN51" s="109"/>
      <c r="LXO51" s="109"/>
      <c r="LXP51" s="109"/>
      <c r="LXQ51" s="109"/>
      <c r="LXR51" s="109"/>
      <c r="LXS51" s="109"/>
      <c r="LXT51" s="109"/>
      <c r="LXU51" s="109"/>
      <c r="LXV51" s="109"/>
      <c r="LXW51" s="109"/>
      <c r="LXX51" s="109"/>
      <c r="LXY51" s="109"/>
      <c r="LXZ51" s="109"/>
      <c r="LYA51" s="109"/>
      <c r="LYB51" s="109"/>
      <c r="LYC51" s="109"/>
      <c r="LYD51" s="109"/>
      <c r="LYE51" s="109"/>
      <c r="LYF51" s="109"/>
      <c r="LYG51" s="109"/>
      <c r="LYH51" s="109"/>
      <c r="LYI51" s="109"/>
      <c r="LYJ51" s="109"/>
      <c r="LYK51" s="109"/>
      <c r="LYL51" s="109"/>
      <c r="LYM51" s="109"/>
      <c r="LYN51" s="109"/>
      <c r="LYO51" s="109"/>
      <c r="LYP51" s="109"/>
      <c r="LYQ51" s="109"/>
      <c r="LYR51" s="109"/>
      <c r="LYS51" s="109"/>
      <c r="LYT51" s="109"/>
      <c r="LYU51" s="109"/>
      <c r="LYV51" s="109"/>
      <c r="LYW51" s="109"/>
      <c r="LYX51" s="109"/>
      <c r="LYY51" s="109"/>
      <c r="LYZ51" s="109"/>
      <c r="LZA51" s="109"/>
      <c r="LZB51" s="109"/>
      <c r="LZC51" s="109"/>
      <c r="LZD51" s="109"/>
      <c r="LZE51" s="109"/>
      <c r="LZF51" s="109"/>
      <c r="LZG51" s="109"/>
      <c r="LZH51" s="109"/>
      <c r="LZI51" s="109"/>
      <c r="LZJ51" s="109"/>
      <c r="LZK51" s="109"/>
      <c r="LZL51" s="109"/>
      <c r="LZM51" s="109"/>
      <c r="LZN51" s="109"/>
      <c r="LZO51" s="109"/>
      <c r="LZP51" s="109"/>
      <c r="LZQ51" s="109"/>
      <c r="LZR51" s="109"/>
      <c r="LZS51" s="109"/>
      <c r="LZT51" s="109"/>
      <c r="LZU51" s="109"/>
      <c r="LZV51" s="109"/>
      <c r="LZW51" s="109"/>
      <c r="LZX51" s="109"/>
      <c r="LZY51" s="109"/>
      <c r="LZZ51" s="109"/>
      <c r="MAA51" s="109"/>
      <c r="MAB51" s="109"/>
      <c r="MAC51" s="109"/>
      <c r="MAD51" s="109"/>
      <c r="MAE51" s="109"/>
      <c r="MAF51" s="109"/>
      <c r="MAG51" s="109"/>
      <c r="MAH51" s="109"/>
      <c r="MAI51" s="109"/>
      <c r="MAJ51" s="109"/>
      <c r="MAK51" s="109"/>
      <c r="MAL51" s="109"/>
      <c r="MAM51" s="109"/>
      <c r="MAN51" s="109"/>
      <c r="MAO51" s="109"/>
      <c r="MAP51" s="109"/>
      <c r="MAQ51" s="109"/>
      <c r="MAR51" s="109"/>
      <c r="MAS51" s="109"/>
      <c r="MAT51" s="109"/>
      <c r="MAU51" s="109"/>
      <c r="MAV51" s="109"/>
      <c r="MAW51" s="109"/>
      <c r="MAX51" s="109"/>
      <c r="MAY51" s="109"/>
      <c r="MAZ51" s="109"/>
      <c r="MBA51" s="109"/>
      <c r="MBB51" s="109"/>
      <c r="MBC51" s="109"/>
      <c r="MBD51" s="109"/>
      <c r="MBE51" s="109"/>
      <c r="MBF51" s="109"/>
      <c r="MBG51" s="109"/>
      <c r="MBH51" s="109"/>
      <c r="MBI51" s="109"/>
      <c r="MBJ51" s="109"/>
      <c r="MBK51" s="109"/>
      <c r="MBL51" s="109"/>
      <c r="MBM51" s="109"/>
      <c r="MBN51" s="109"/>
      <c r="MBO51" s="109"/>
      <c r="MBP51" s="109"/>
      <c r="MBQ51" s="109"/>
      <c r="MBR51" s="109"/>
      <c r="MBS51" s="109"/>
      <c r="MBT51" s="109"/>
      <c r="MBU51" s="109"/>
      <c r="MBV51" s="109"/>
      <c r="MBW51" s="109"/>
      <c r="MBX51" s="109"/>
      <c r="MBY51" s="109"/>
      <c r="MBZ51" s="109"/>
      <c r="MCA51" s="109"/>
      <c r="MCB51" s="109"/>
      <c r="MCC51" s="109"/>
      <c r="MCD51" s="109"/>
      <c r="MCE51" s="109"/>
      <c r="MCF51" s="109"/>
      <c r="MCG51" s="109"/>
      <c r="MCH51" s="109"/>
      <c r="MCI51" s="109"/>
      <c r="MCJ51" s="109"/>
      <c r="MCK51" s="109"/>
      <c r="MCL51" s="109"/>
      <c r="MCM51" s="109"/>
      <c r="MCN51" s="109"/>
      <c r="MCO51" s="109"/>
      <c r="MCP51" s="109"/>
      <c r="MCQ51" s="109"/>
      <c r="MCR51" s="109"/>
      <c r="MCS51" s="109"/>
      <c r="MCT51" s="109"/>
      <c r="MCU51" s="109"/>
      <c r="MCV51" s="109"/>
      <c r="MCW51" s="109"/>
      <c r="MCX51" s="109"/>
      <c r="MCY51" s="109"/>
      <c r="MCZ51" s="109"/>
      <c r="MDA51" s="109"/>
      <c r="MDB51" s="109"/>
      <c r="MDC51" s="109"/>
      <c r="MDD51" s="109"/>
      <c r="MDE51" s="109"/>
      <c r="MDF51" s="109"/>
      <c r="MDG51" s="109"/>
      <c r="MDH51" s="109"/>
      <c r="MDI51" s="109"/>
      <c r="MDJ51" s="109"/>
      <c r="MDK51" s="109"/>
      <c r="MDL51" s="109"/>
      <c r="MDM51" s="109"/>
      <c r="MDN51" s="109"/>
      <c r="MDO51" s="109"/>
      <c r="MDP51" s="109"/>
      <c r="MDQ51" s="109"/>
      <c r="MDR51" s="109"/>
      <c r="MDS51" s="109"/>
      <c r="MDT51" s="109"/>
      <c r="MDU51" s="109"/>
      <c r="MDV51" s="109"/>
      <c r="MDW51" s="109"/>
      <c r="MDX51" s="109"/>
      <c r="MDY51" s="109"/>
      <c r="MDZ51" s="109"/>
      <c r="MEA51" s="109"/>
      <c r="MEB51" s="109"/>
      <c r="MEC51" s="109"/>
      <c r="MED51" s="109"/>
      <c r="MEE51" s="109"/>
      <c r="MEF51" s="109"/>
      <c r="MEG51" s="109"/>
      <c r="MEH51" s="109"/>
      <c r="MEI51" s="109"/>
      <c r="MEJ51" s="109"/>
      <c r="MEK51" s="109"/>
      <c r="MEL51" s="109"/>
      <c r="MEM51" s="109"/>
      <c r="MEN51" s="109"/>
      <c r="MEO51" s="109"/>
      <c r="MEP51" s="109"/>
      <c r="MEQ51" s="109"/>
      <c r="MER51" s="109"/>
      <c r="MES51" s="109"/>
      <c r="MET51" s="109"/>
      <c r="MEU51" s="109"/>
      <c r="MEV51" s="109"/>
      <c r="MEW51" s="109"/>
      <c r="MEX51" s="109"/>
      <c r="MEY51" s="109"/>
      <c r="MEZ51" s="109"/>
      <c r="MFA51" s="109"/>
      <c r="MFB51" s="109"/>
      <c r="MFC51" s="109"/>
      <c r="MFD51" s="109"/>
      <c r="MFE51" s="109"/>
      <c r="MFF51" s="109"/>
      <c r="MFG51" s="109"/>
      <c r="MFH51" s="109"/>
      <c r="MFI51" s="109"/>
      <c r="MFJ51" s="109"/>
      <c r="MFK51" s="109"/>
      <c r="MFL51" s="109"/>
      <c r="MFM51" s="109"/>
      <c r="MFN51" s="109"/>
      <c r="MFO51" s="109"/>
      <c r="MFP51" s="109"/>
      <c r="MFQ51" s="109"/>
      <c r="MFR51" s="109"/>
      <c r="MFS51" s="109"/>
      <c r="MFT51" s="109"/>
      <c r="MFU51" s="109"/>
      <c r="MFV51" s="109"/>
      <c r="MFW51" s="109"/>
      <c r="MFX51" s="109"/>
      <c r="MFY51" s="109"/>
      <c r="MFZ51" s="109"/>
      <c r="MGA51" s="109"/>
      <c r="MGB51" s="109"/>
      <c r="MGC51" s="109"/>
      <c r="MGD51" s="109"/>
      <c r="MGE51" s="109"/>
      <c r="MGF51" s="109"/>
      <c r="MGG51" s="109"/>
      <c r="MGH51" s="109"/>
      <c r="MGI51" s="109"/>
      <c r="MGJ51" s="109"/>
      <c r="MGK51" s="109"/>
      <c r="MGL51" s="109"/>
      <c r="MGM51" s="109"/>
      <c r="MGN51" s="109"/>
      <c r="MGO51" s="109"/>
      <c r="MGP51" s="109"/>
      <c r="MGQ51" s="109"/>
      <c r="MGR51" s="109"/>
      <c r="MGS51" s="109"/>
      <c r="MGT51" s="109"/>
      <c r="MGU51" s="109"/>
      <c r="MGV51" s="109"/>
      <c r="MGW51" s="109"/>
      <c r="MGX51" s="109"/>
      <c r="MGY51" s="109"/>
      <c r="MGZ51" s="109"/>
      <c r="MHA51" s="109"/>
      <c r="MHB51" s="109"/>
      <c r="MHC51" s="109"/>
      <c r="MHD51" s="109"/>
      <c r="MHE51" s="109"/>
      <c r="MHF51" s="109"/>
      <c r="MHG51" s="109"/>
      <c r="MHH51" s="109"/>
      <c r="MHI51" s="109"/>
      <c r="MHJ51" s="109"/>
      <c r="MHK51" s="109"/>
      <c r="MHL51" s="109"/>
      <c r="MHM51" s="109"/>
      <c r="MHN51" s="109"/>
      <c r="MHO51" s="109"/>
      <c r="MHP51" s="109"/>
      <c r="MHQ51" s="109"/>
      <c r="MHR51" s="109"/>
      <c r="MHS51" s="109"/>
      <c r="MHT51" s="109"/>
      <c r="MHU51" s="109"/>
      <c r="MHV51" s="109"/>
      <c r="MHW51" s="109"/>
      <c r="MHX51" s="109"/>
      <c r="MHY51" s="109"/>
      <c r="MHZ51" s="109"/>
      <c r="MIA51" s="109"/>
      <c r="MIB51" s="109"/>
      <c r="MIC51" s="109"/>
      <c r="MID51" s="109"/>
      <c r="MIE51" s="109"/>
      <c r="MIF51" s="109"/>
      <c r="MIG51" s="109"/>
      <c r="MIH51" s="109"/>
      <c r="MII51" s="109"/>
      <c r="MIJ51" s="109"/>
      <c r="MIK51" s="109"/>
      <c r="MIL51" s="109"/>
      <c r="MIM51" s="109"/>
      <c r="MIN51" s="109"/>
      <c r="MIO51" s="109"/>
      <c r="MIP51" s="109"/>
      <c r="MIQ51" s="109"/>
      <c r="MIR51" s="109"/>
      <c r="MIS51" s="109"/>
      <c r="MIT51" s="109"/>
      <c r="MIU51" s="109"/>
      <c r="MIV51" s="109"/>
      <c r="MIW51" s="109"/>
      <c r="MIX51" s="109"/>
      <c r="MIY51" s="109"/>
      <c r="MIZ51" s="109"/>
      <c r="MJA51" s="109"/>
      <c r="MJB51" s="109"/>
      <c r="MJC51" s="109"/>
      <c r="MJD51" s="109"/>
      <c r="MJE51" s="109"/>
      <c r="MJF51" s="109"/>
      <c r="MJG51" s="109"/>
      <c r="MJH51" s="109"/>
      <c r="MJI51" s="109"/>
      <c r="MJJ51" s="109"/>
      <c r="MJK51" s="109"/>
      <c r="MJL51" s="109"/>
      <c r="MJM51" s="109"/>
      <c r="MJN51" s="109"/>
      <c r="MJO51" s="109"/>
      <c r="MJP51" s="109"/>
      <c r="MJQ51" s="109"/>
      <c r="MJR51" s="109"/>
      <c r="MJS51" s="109"/>
      <c r="MJT51" s="109"/>
      <c r="MJU51" s="109"/>
      <c r="MJV51" s="109"/>
      <c r="MJW51" s="109"/>
      <c r="MJX51" s="109"/>
      <c r="MJY51" s="109"/>
      <c r="MJZ51" s="109"/>
      <c r="MKA51" s="109"/>
      <c r="MKB51" s="109"/>
      <c r="MKC51" s="109"/>
      <c r="MKD51" s="109"/>
      <c r="MKE51" s="109"/>
      <c r="MKF51" s="109"/>
      <c r="MKG51" s="109"/>
      <c r="MKH51" s="109"/>
      <c r="MKI51" s="109"/>
      <c r="MKJ51" s="109"/>
      <c r="MKK51" s="109"/>
      <c r="MKL51" s="109"/>
      <c r="MKM51" s="109"/>
      <c r="MKN51" s="109"/>
      <c r="MKO51" s="109"/>
      <c r="MKP51" s="109"/>
      <c r="MKQ51" s="109"/>
      <c r="MKR51" s="109"/>
      <c r="MKS51" s="109"/>
      <c r="MKT51" s="109"/>
      <c r="MKU51" s="109"/>
      <c r="MKV51" s="109"/>
      <c r="MKW51" s="109"/>
      <c r="MKX51" s="109"/>
      <c r="MKY51" s="109"/>
      <c r="MKZ51" s="109"/>
      <c r="MLA51" s="109"/>
      <c r="MLB51" s="109"/>
      <c r="MLC51" s="109"/>
      <c r="MLD51" s="109"/>
      <c r="MLE51" s="109"/>
      <c r="MLF51" s="109"/>
      <c r="MLG51" s="109"/>
      <c r="MLH51" s="109"/>
      <c r="MLI51" s="109"/>
      <c r="MLJ51" s="109"/>
      <c r="MLK51" s="109"/>
      <c r="MLL51" s="109"/>
      <c r="MLM51" s="109"/>
      <c r="MLN51" s="109"/>
      <c r="MLO51" s="109"/>
      <c r="MLP51" s="109"/>
      <c r="MLQ51" s="109"/>
      <c r="MLR51" s="109"/>
      <c r="MLS51" s="109"/>
      <c r="MLT51" s="109"/>
      <c r="MLU51" s="109"/>
      <c r="MLV51" s="109"/>
      <c r="MLW51" s="109"/>
      <c r="MLX51" s="109"/>
      <c r="MLY51" s="109"/>
      <c r="MLZ51" s="109"/>
      <c r="MMA51" s="109"/>
      <c r="MMB51" s="109"/>
      <c r="MMC51" s="109"/>
      <c r="MMD51" s="109"/>
      <c r="MME51" s="109"/>
      <c r="MMF51" s="109"/>
      <c r="MMG51" s="109"/>
      <c r="MMH51" s="109"/>
      <c r="MMI51" s="109"/>
      <c r="MMJ51" s="109"/>
      <c r="MMK51" s="109"/>
      <c r="MML51" s="109"/>
      <c r="MMM51" s="109"/>
      <c r="MMN51" s="109"/>
      <c r="MMO51" s="109"/>
      <c r="MMP51" s="109"/>
      <c r="MMQ51" s="109"/>
      <c r="MMR51" s="109"/>
      <c r="MMS51" s="109"/>
      <c r="MMT51" s="109"/>
      <c r="MMU51" s="109"/>
      <c r="MMV51" s="109"/>
      <c r="MMW51" s="109"/>
      <c r="MMX51" s="109"/>
      <c r="MMY51" s="109"/>
      <c r="MMZ51" s="109"/>
      <c r="MNA51" s="109"/>
      <c r="MNB51" s="109"/>
      <c r="MNC51" s="109"/>
      <c r="MND51" s="109"/>
      <c r="MNE51" s="109"/>
      <c r="MNF51" s="109"/>
      <c r="MNG51" s="109"/>
      <c r="MNH51" s="109"/>
      <c r="MNI51" s="109"/>
      <c r="MNJ51" s="109"/>
      <c r="MNK51" s="109"/>
      <c r="MNL51" s="109"/>
      <c r="MNM51" s="109"/>
      <c r="MNN51" s="109"/>
      <c r="MNO51" s="109"/>
      <c r="MNP51" s="109"/>
      <c r="MNQ51" s="109"/>
      <c r="MNR51" s="109"/>
      <c r="MNS51" s="109"/>
      <c r="MNT51" s="109"/>
      <c r="MNU51" s="109"/>
      <c r="MNV51" s="109"/>
      <c r="MNW51" s="109"/>
      <c r="MNX51" s="109"/>
      <c r="MNY51" s="109"/>
      <c r="MNZ51" s="109"/>
      <c r="MOA51" s="109"/>
      <c r="MOB51" s="109"/>
      <c r="MOC51" s="109"/>
      <c r="MOD51" s="109"/>
      <c r="MOE51" s="109"/>
      <c r="MOF51" s="109"/>
      <c r="MOG51" s="109"/>
      <c r="MOH51" s="109"/>
      <c r="MOI51" s="109"/>
      <c r="MOJ51" s="109"/>
      <c r="MOK51" s="109"/>
      <c r="MOL51" s="109"/>
      <c r="MOM51" s="109"/>
      <c r="MON51" s="109"/>
      <c r="MOO51" s="109"/>
      <c r="MOP51" s="109"/>
      <c r="MOQ51" s="109"/>
      <c r="MOR51" s="109"/>
      <c r="MOS51" s="109"/>
      <c r="MOT51" s="109"/>
      <c r="MOU51" s="109"/>
      <c r="MOV51" s="109"/>
      <c r="MOW51" s="109"/>
      <c r="MOX51" s="109"/>
      <c r="MOY51" s="109"/>
      <c r="MOZ51" s="109"/>
      <c r="MPA51" s="109"/>
      <c r="MPB51" s="109"/>
      <c r="MPC51" s="109"/>
      <c r="MPD51" s="109"/>
      <c r="MPE51" s="109"/>
      <c r="MPF51" s="109"/>
      <c r="MPG51" s="109"/>
      <c r="MPH51" s="109"/>
      <c r="MPI51" s="109"/>
      <c r="MPJ51" s="109"/>
      <c r="MPK51" s="109"/>
      <c r="MPL51" s="109"/>
      <c r="MPM51" s="109"/>
      <c r="MPN51" s="109"/>
      <c r="MPO51" s="109"/>
      <c r="MPP51" s="109"/>
      <c r="MPQ51" s="109"/>
      <c r="MPR51" s="109"/>
      <c r="MPS51" s="109"/>
      <c r="MPT51" s="109"/>
      <c r="MPU51" s="109"/>
      <c r="MPV51" s="109"/>
      <c r="MPW51" s="109"/>
      <c r="MPX51" s="109"/>
      <c r="MPY51" s="109"/>
      <c r="MPZ51" s="109"/>
      <c r="MQA51" s="109"/>
      <c r="MQB51" s="109"/>
      <c r="MQC51" s="109"/>
      <c r="MQD51" s="109"/>
      <c r="MQE51" s="109"/>
      <c r="MQF51" s="109"/>
      <c r="MQG51" s="109"/>
      <c r="MQH51" s="109"/>
      <c r="MQI51" s="109"/>
      <c r="MQJ51" s="109"/>
      <c r="MQK51" s="109"/>
      <c r="MQL51" s="109"/>
      <c r="MQM51" s="109"/>
      <c r="MQN51" s="109"/>
      <c r="MQO51" s="109"/>
      <c r="MQP51" s="109"/>
      <c r="MQQ51" s="109"/>
      <c r="MQR51" s="109"/>
      <c r="MQS51" s="109"/>
      <c r="MQT51" s="109"/>
      <c r="MQU51" s="109"/>
      <c r="MQV51" s="109"/>
      <c r="MQW51" s="109"/>
      <c r="MQX51" s="109"/>
      <c r="MQY51" s="109"/>
      <c r="MQZ51" s="109"/>
      <c r="MRA51" s="109"/>
      <c r="MRB51" s="109"/>
      <c r="MRC51" s="109"/>
      <c r="MRD51" s="109"/>
      <c r="MRE51" s="109"/>
      <c r="MRF51" s="109"/>
      <c r="MRG51" s="109"/>
      <c r="MRH51" s="109"/>
      <c r="MRI51" s="109"/>
      <c r="MRJ51" s="109"/>
      <c r="MRK51" s="109"/>
      <c r="MRL51" s="109"/>
      <c r="MRM51" s="109"/>
      <c r="MRN51" s="109"/>
      <c r="MRO51" s="109"/>
      <c r="MRP51" s="109"/>
      <c r="MRQ51" s="109"/>
      <c r="MRR51" s="109"/>
      <c r="MRS51" s="109"/>
      <c r="MRT51" s="109"/>
      <c r="MRU51" s="109"/>
      <c r="MRV51" s="109"/>
      <c r="MRW51" s="109"/>
      <c r="MRX51" s="109"/>
      <c r="MRY51" s="109"/>
      <c r="MRZ51" s="109"/>
      <c r="MSA51" s="109"/>
      <c r="MSB51" s="109"/>
      <c r="MSC51" s="109"/>
      <c r="MSD51" s="109"/>
      <c r="MSE51" s="109"/>
      <c r="MSF51" s="109"/>
      <c r="MSG51" s="109"/>
      <c r="MSH51" s="109"/>
      <c r="MSI51" s="109"/>
      <c r="MSJ51" s="109"/>
      <c r="MSK51" s="109"/>
      <c r="MSL51" s="109"/>
      <c r="MSM51" s="109"/>
      <c r="MSN51" s="109"/>
      <c r="MSO51" s="109"/>
      <c r="MSP51" s="109"/>
      <c r="MSQ51" s="109"/>
      <c r="MSR51" s="109"/>
      <c r="MSS51" s="109"/>
      <c r="MST51" s="109"/>
      <c r="MSU51" s="109"/>
      <c r="MSV51" s="109"/>
      <c r="MSW51" s="109"/>
      <c r="MSX51" s="109"/>
      <c r="MSY51" s="109"/>
      <c r="MSZ51" s="109"/>
      <c r="MTA51" s="109"/>
      <c r="MTB51" s="109"/>
      <c r="MTC51" s="109"/>
      <c r="MTD51" s="109"/>
      <c r="MTE51" s="109"/>
      <c r="MTF51" s="109"/>
      <c r="MTG51" s="109"/>
      <c r="MTH51" s="109"/>
      <c r="MTI51" s="109"/>
      <c r="MTJ51" s="109"/>
      <c r="MTK51" s="109"/>
      <c r="MTL51" s="109"/>
      <c r="MTM51" s="109"/>
      <c r="MTN51" s="109"/>
      <c r="MTO51" s="109"/>
      <c r="MTP51" s="109"/>
      <c r="MTQ51" s="109"/>
      <c r="MTR51" s="109"/>
      <c r="MTS51" s="109"/>
      <c r="MTT51" s="109"/>
      <c r="MTU51" s="109"/>
      <c r="MTV51" s="109"/>
      <c r="MTW51" s="109"/>
      <c r="MTX51" s="109"/>
      <c r="MTY51" s="109"/>
      <c r="MTZ51" s="109"/>
      <c r="MUA51" s="109"/>
      <c r="MUB51" s="109"/>
      <c r="MUC51" s="109"/>
      <c r="MUD51" s="109"/>
      <c r="MUE51" s="109"/>
      <c r="MUF51" s="109"/>
      <c r="MUG51" s="109"/>
      <c r="MUH51" s="109"/>
      <c r="MUI51" s="109"/>
      <c r="MUJ51" s="109"/>
      <c r="MUK51" s="109"/>
      <c r="MUL51" s="109"/>
      <c r="MUM51" s="109"/>
      <c r="MUN51" s="109"/>
      <c r="MUO51" s="109"/>
      <c r="MUP51" s="109"/>
      <c r="MUQ51" s="109"/>
      <c r="MUR51" s="109"/>
      <c r="MUS51" s="109"/>
      <c r="MUT51" s="109"/>
      <c r="MUU51" s="109"/>
      <c r="MUV51" s="109"/>
      <c r="MUW51" s="109"/>
      <c r="MUX51" s="109"/>
      <c r="MUY51" s="109"/>
      <c r="MUZ51" s="109"/>
      <c r="MVA51" s="109"/>
      <c r="MVB51" s="109"/>
      <c r="MVC51" s="109"/>
      <c r="MVD51" s="109"/>
      <c r="MVE51" s="109"/>
      <c r="MVF51" s="109"/>
      <c r="MVG51" s="109"/>
      <c r="MVH51" s="109"/>
      <c r="MVI51" s="109"/>
      <c r="MVJ51" s="109"/>
      <c r="MVK51" s="109"/>
      <c r="MVL51" s="109"/>
      <c r="MVM51" s="109"/>
      <c r="MVN51" s="109"/>
      <c r="MVO51" s="109"/>
      <c r="MVP51" s="109"/>
      <c r="MVQ51" s="109"/>
      <c r="MVR51" s="109"/>
      <c r="MVS51" s="109"/>
      <c r="MVT51" s="109"/>
      <c r="MVU51" s="109"/>
      <c r="MVV51" s="109"/>
      <c r="MVW51" s="109"/>
      <c r="MVX51" s="109"/>
      <c r="MVY51" s="109"/>
      <c r="MVZ51" s="109"/>
      <c r="MWA51" s="109"/>
      <c r="MWB51" s="109"/>
      <c r="MWC51" s="109"/>
      <c r="MWD51" s="109"/>
      <c r="MWE51" s="109"/>
      <c r="MWF51" s="109"/>
      <c r="MWG51" s="109"/>
      <c r="MWH51" s="109"/>
      <c r="MWI51" s="109"/>
      <c r="MWJ51" s="109"/>
      <c r="MWK51" s="109"/>
      <c r="MWL51" s="109"/>
      <c r="MWM51" s="109"/>
      <c r="MWN51" s="109"/>
      <c r="MWO51" s="109"/>
      <c r="MWP51" s="109"/>
      <c r="MWQ51" s="109"/>
      <c r="MWR51" s="109"/>
      <c r="MWS51" s="109"/>
      <c r="MWT51" s="109"/>
      <c r="MWU51" s="109"/>
      <c r="MWV51" s="109"/>
      <c r="MWW51" s="109"/>
      <c r="MWX51" s="109"/>
      <c r="MWY51" s="109"/>
      <c r="MWZ51" s="109"/>
      <c r="MXA51" s="109"/>
      <c r="MXB51" s="109"/>
      <c r="MXC51" s="109"/>
      <c r="MXD51" s="109"/>
      <c r="MXE51" s="109"/>
      <c r="MXF51" s="109"/>
      <c r="MXG51" s="109"/>
      <c r="MXH51" s="109"/>
      <c r="MXI51" s="109"/>
      <c r="MXJ51" s="109"/>
      <c r="MXK51" s="109"/>
      <c r="MXL51" s="109"/>
      <c r="MXM51" s="109"/>
      <c r="MXN51" s="109"/>
      <c r="MXO51" s="109"/>
      <c r="MXP51" s="109"/>
      <c r="MXQ51" s="109"/>
      <c r="MXR51" s="109"/>
      <c r="MXS51" s="109"/>
      <c r="MXT51" s="109"/>
      <c r="MXU51" s="109"/>
      <c r="MXV51" s="109"/>
      <c r="MXW51" s="109"/>
      <c r="MXX51" s="109"/>
      <c r="MXY51" s="109"/>
      <c r="MXZ51" s="109"/>
      <c r="MYA51" s="109"/>
      <c r="MYB51" s="109"/>
      <c r="MYC51" s="109"/>
      <c r="MYD51" s="109"/>
      <c r="MYE51" s="109"/>
      <c r="MYF51" s="109"/>
      <c r="MYG51" s="109"/>
      <c r="MYH51" s="109"/>
      <c r="MYI51" s="109"/>
      <c r="MYJ51" s="109"/>
      <c r="MYK51" s="109"/>
      <c r="MYL51" s="109"/>
      <c r="MYM51" s="109"/>
      <c r="MYN51" s="109"/>
      <c r="MYO51" s="109"/>
      <c r="MYP51" s="109"/>
      <c r="MYQ51" s="109"/>
      <c r="MYR51" s="109"/>
      <c r="MYS51" s="109"/>
      <c r="MYT51" s="109"/>
      <c r="MYU51" s="109"/>
      <c r="MYV51" s="109"/>
      <c r="MYW51" s="109"/>
      <c r="MYX51" s="109"/>
      <c r="MYY51" s="109"/>
      <c r="MYZ51" s="109"/>
      <c r="MZA51" s="109"/>
      <c r="MZB51" s="109"/>
      <c r="MZC51" s="109"/>
      <c r="MZD51" s="109"/>
      <c r="MZE51" s="109"/>
      <c r="MZF51" s="109"/>
      <c r="MZG51" s="109"/>
      <c r="MZH51" s="109"/>
      <c r="MZI51" s="109"/>
      <c r="MZJ51" s="109"/>
      <c r="MZK51" s="109"/>
      <c r="MZL51" s="109"/>
      <c r="MZM51" s="109"/>
      <c r="MZN51" s="109"/>
      <c r="MZO51" s="109"/>
      <c r="MZP51" s="109"/>
      <c r="MZQ51" s="109"/>
      <c r="MZR51" s="109"/>
      <c r="MZS51" s="109"/>
      <c r="MZT51" s="109"/>
      <c r="MZU51" s="109"/>
      <c r="MZV51" s="109"/>
      <c r="MZW51" s="109"/>
      <c r="MZX51" s="109"/>
      <c r="MZY51" s="109"/>
      <c r="MZZ51" s="109"/>
      <c r="NAA51" s="109"/>
      <c r="NAB51" s="109"/>
      <c r="NAC51" s="109"/>
      <c r="NAD51" s="109"/>
      <c r="NAE51" s="109"/>
      <c r="NAF51" s="109"/>
      <c r="NAG51" s="109"/>
      <c r="NAH51" s="109"/>
      <c r="NAI51" s="109"/>
      <c r="NAJ51" s="109"/>
      <c r="NAK51" s="109"/>
      <c r="NAL51" s="109"/>
      <c r="NAM51" s="109"/>
      <c r="NAN51" s="109"/>
      <c r="NAO51" s="109"/>
      <c r="NAP51" s="109"/>
      <c r="NAQ51" s="109"/>
      <c r="NAR51" s="109"/>
      <c r="NAS51" s="109"/>
      <c r="NAT51" s="109"/>
      <c r="NAU51" s="109"/>
      <c r="NAV51" s="109"/>
      <c r="NAW51" s="109"/>
      <c r="NAX51" s="109"/>
      <c r="NAY51" s="109"/>
      <c r="NAZ51" s="109"/>
      <c r="NBA51" s="109"/>
      <c r="NBB51" s="109"/>
      <c r="NBC51" s="109"/>
      <c r="NBD51" s="109"/>
      <c r="NBE51" s="109"/>
      <c r="NBF51" s="109"/>
      <c r="NBG51" s="109"/>
      <c r="NBH51" s="109"/>
      <c r="NBI51" s="109"/>
      <c r="NBJ51" s="109"/>
      <c r="NBK51" s="109"/>
      <c r="NBL51" s="109"/>
      <c r="NBM51" s="109"/>
      <c r="NBN51" s="109"/>
      <c r="NBO51" s="109"/>
      <c r="NBP51" s="109"/>
      <c r="NBQ51" s="109"/>
      <c r="NBR51" s="109"/>
      <c r="NBS51" s="109"/>
      <c r="NBT51" s="109"/>
      <c r="NBU51" s="109"/>
      <c r="NBV51" s="109"/>
      <c r="NBW51" s="109"/>
      <c r="NBX51" s="109"/>
      <c r="NBY51" s="109"/>
      <c r="NBZ51" s="109"/>
      <c r="NCA51" s="109"/>
      <c r="NCB51" s="109"/>
      <c r="NCC51" s="109"/>
      <c r="NCD51" s="109"/>
      <c r="NCE51" s="109"/>
      <c r="NCF51" s="109"/>
      <c r="NCG51" s="109"/>
      <c r="NCH51" s="109"/>
      <c r="NCI51" s="109"/>
      <c r="NCJ51" s="109"/>
      <c r="NCK51" s="109"/>
      <c r="NCL51" s="109"/>
      <c r="NCM51" s="109"/>
      <c r="NCN51" s="109"/>
      <c r="NCO51" s="109"/>
      <c r="NCP51" s="109"/>
      <c r="NCQ51" s="109"/>
      <c r="NCR51" s="109"/>
      <c r="NCS51" s="109"/>
      <c r="NCT51" s="109"/>
      <c r="NCU51" s="109"/>
      <c r="NCV51" s="109"/>
      <c r="NCW51" s="109"/>
      <c r="NCX51" s="109"/>
      <c r="NCY51" s="109"/>
      <c r="NCZ51" s="109"/>
      <c r="NDA51" s="109"/>
      <c r="NDB51" s="109"/>
      <c r="NDC51" s="109"/>
      <c r="NDD51" s="109"/>
      <c r="NDE51" s="109"/>
      <c r="NDF51" s="109"/>
      <c r="NDG51" s="109"/>
      <c r="NDH51" s="109"/>
      <c r="NDI51" s="109"/>
      <c r="NDJ51" s="109"/>
      <c r="NDK51" s="109"/>
      <c r="NDL51" s="109"/>
      <c r="NDM51" s="109"/>
      <c r="NDN51" s="109"/>
      <c r="NDO51" s="109"/>
      <c r="NDP51" s="109"/>
      <c r="NDQ51" s="109"/>
      <c r="NDR51" s="109"/>
      <c r="NDS51" s="109"/>
      <c r="NDT51" s="109"/>
      <c r="NDU51" s="109"/>
      <c r="NDV51" s="109"/>
      <c r="NDW51" s="109"/>
      <c r="NDX51" s="109"/>
      <c r="NDY51" s="109"/>
      <c r="NDZ51" s="109"/>
      <c r="NEA51" s="109"/>
      <c r="NEB51" s="109"/>
      <c r="NEC51" s="109"/>
      <c r="NED51" s="109"/>
      <c r="NEE51" s="109"/>
      <c r="NEF51" s="109"/>
      <c r="NEG51" s="109"/>
      <c r="NEH51" s="109"/>
      <c r="NEI51" s="109"/>
      <c r="NEJ51" s="109"/>
      <c r="NEK51" s="109"/>
      <c r="NEL51" s="109"/>
      <c r="NEM51" s="109"/>
      <c r="NEN51" s="109"/>
      <c r="NEO51" s="109"/>
      <c r="NEP51" s="109"/>
      <c r="NEQ51" s="109"/>
      <c r="NER51" s="109"/>
      <c r="NES51" s="109"/>
      <c r="NET51" s="109"/>
      <c r="NEU51" s="109"/>
      <c r="NEV51" s="109"/>
      <c r="NEW51" s="109"/>
      <c r="NEX51" s="109"/>
      <c r="NEY51" s="109"/>
      <c r="NEZ51" s="109"/>
      <c r="NFA51" s="109"/>
      <c r="NFB51" s="109"/>
      <c r="NFC51" s="109"/>
      <c r="NFD51" s="109"/>
      <c r="NFE51" s="109"/>
      <c r="NFF51" s="109"/>
      <c r="NFG51" s="109"/>
      <c r="NFH51" s="109"/>
      <c r="NFI51" s="109"/>
      <c r="NFJ51" s="109"/>
      <c r="NFK51" s="109"/>
      <c r="NFL51" s="109"/>
      <c r="NFM51" s="109"/>
      <c r="NFN51" s="109"/>
      <c r="NFO51" s="109"/>
      <c r="NFP51" s="109"/>
      <c r="NFQ51" s="109"/>
      <c r="NFR51" s="109"/>
      <c r="NFS51" s="109"/>
      <c r="NFT51" s="109"/>
      <c r="NFU51" s="109"/>
      <c r="NFV51" s="109"/>
      <c r="NFW51" s="109"/>
      <c r="NFX51" s="109"/>
      <c r="NFY51" s="109"/>
      <c r="NFZ51" s="109"/>
      <c r="NGA51" s="109"/>
      <c r="NGB51" s="109"/>
      <c r="NGC51" s="109"/>
      <c r="NGD51" s="109"/>
      <c r="NGE51" s="109"/>
      <c r="NGF51" s="109"/>
      <c r="NGG51" s="109"/>
      <c r="NGH51" s="109"/>
      <c r="NGI51" s="109"/>
      <c r="NGJ51" s="109"/>
      <c r="NGK51" s="109"/>
      <c r="NGL51" s="109"/>
      <c r="NGM51" s="109"/>
      <c r="NGN51" s="109"/>
      <c r="NGO51" s="109"/>
      <c r="NGP51" s="109"/>
      <c r="NGQ51" s="109"/>
      <c r="NGR51" s="109"/>
      <c r="NGS51" s="109"/>
      <c r="NGT51" s="109"/>
      <c r="NGU51" s="109"/>
      <c r="NGV51" s="109"/>
      <c r="NGW51" s="109"/>
      <c r="NGX51" s="109"/>
      <c r="NGY51" s="109"/>
      <c r="NGZ51" s="109"/>
      <c r="NHA51" s="109"/>
      <c r="NHB51" s="109"/>
      <c r="NHC51" s="109"/>
      <c r="NHD51" s="109"/>
      <c r="NHE51" s="109"/>
      <c r="NHF51" s="109"/>
      <c r="NHG51" s="109"/>
      <c r="NHH51" s="109"/>
      <c r="NHI51" s="109"/>
      <c r="NHJ51" s="109"/>
      <c r="NHK51" s="109"/>
      <c r="NHL51" s="109"/>
      <c r="NHM51" s="109"/>
      <c r="NHN51" s="109"/>
      <c r="NHO51" s="109"/>
      <c r="NHP51" s="109"/>
      <c r="NHQ51" s="109"/>
      <c r="NHR51" s="109"/>
      <c r="NHS51" s="109"/>
      <c r="NHT51" s="109"/>
      <c r="NHU51" s="109"/>
      <c r="NHV51" s="109"/>
      <c r="NHW51" s="109"/>
      <c r="NHX51" s="109"/>
      <c r="NHY51" s="109"/>
      <c r="NHZ51" s="109"/>
      <c r="NIA51" s="109"/>
      <c r="NIB51" s="109"/>
      <c r="NIC51" s="109"/>
      <c r="NID51" s="109"/>
      <c r="NIE51" s="109"/>
      <c r="NIF51" s="109"/>
      <c r="NIG51" s="109"/>
      <c r="NIH51" s="109"/>
      <c r="NII51" s="109"/>
      <c r="NIJ51" s="109"/>
      <c r="NIK51" s="109"/>
      <c r="NIL51" s="109"/>
      <c r="NIM51" s="109"/>
      <c r="NIN51" s="109"/>
      <c r="NIO51" s="109"/>
      <c r="NIP51" s="109"/>
      <c r="NIQ51" s="109"/>
      <c r="NIR51" s="109"/>
      <c r="NIS51" s="109"/>
      <c r="NIT51" s="109"/>
      <c r="NIU51" s="109"/>
      <c r="NIV51" s="109"/>
      <c r="NIW51" s="109"/>
      <c r="NIX51" s="109"/>
      <c r="NIY51" s="109"/>
      <c r="NIZ51" s="109"/>
      <c r="NJA51" s="109"/>
      <c r="NJB51" s="109"/>
      <c r="NJC51" s="109"/>
      <c r="NJD51" s="109"/>
      <c r="NJE51" s="109"/>
      <c r="NJF51" s="109"/>
      <c r="NJG51" s="109"/>
      <c r="NJH51" s="109"/>
      <c r="NJI51" s="109"/>
      <c r="NJJ51" s="109"/>
      <c r="NJK51" s="109"/>
      <c r="NJL51" s="109"/>
      <c r="NJM51" s="109"/>
      <c r="NJN51" s="109"/>
      <c r="NJO51" s="109"/>
      <c r="NJP51" s="109"/>
      <c r="NJQ51" s="109"/>
      <c r="NJR51" s="109"/>
      <c r="NJS51" s="109"/>
      <c r="NJT51" s="109"/>
      <c r="NJU51" s="109"/>
      <c r="NJV51" s="109"/>
      <c r="NJW51" s="109"/>
      <c r="NJX51" s="109"/>
      <c r="NJY51" s="109"/>
      <c r="NJZ51" s="109"/>
      <c r="NKA51" s="109"/>
      <c r="NKB51" s="109"/>
      <c r="NKC51" s="109"/>
      <c r="NKD51" s="109"/>
      <c r="NKE51" s="109"/>
      <c r="NKF51" s="109"/>
      <c r="NKG51" s="109"/>
      <c r="NKH51" s="109"/>
      <c r="NKI51" s="109"/>
      <c r="NKJ51" s="109"/>
      <c r="NKK51" s="109"/>
      <c r="NKL51" s="109"/>
      <c r="NKM51" s="109"/>
      <c r="NKN51" s="109"/>
      <c r="NKO51" s="109"/>
      <c r="NKP51" s="109"/>
      <c r="NKQ51" s="109"/>
      <c r="NKR51" s="109"/>
      <c r="NKS51" s="109"/>
      <c r="NKT51" s="109"/>
      <c r="NKU51" s="109"/>
      <c r="NKV51" s="109"/>
      <c r="NKW51" s="109"/>
      <c r="NKX51" s="109"/>
      <c r="NKY51" s="109"/>
      <c r="NKZ51" s="109"/>
      <c r="NLA51" s="109"/>
      <c r="NLB51" s="109"/>
      <c r="NLC51" s="109"/>
      <c r="NLD51" s="109"/>
      <c r="NLE51" s="109"/>
      <c r="NLF51" s="109"/>
      <c r="NLG51" s="109"/>
      <c r="NLH51" s="109"/>
      <c r="NLI51" s="109"/>
      <c r="NLJ51" s="109"/>
      <c r="NLK51" s="109"/>
      <c r="NLL51" s="109"/>
      <c r="NLM51" s="109"/>
      <c r="NLN51" s="109"/>
      <c r="NLO51" s="109"/>
      <c r="NLP51" s="109"/>
      <c r="NLQ51" s="109"/>
      <c r="NLR51" s="109"/>
      <c r="NLS51" s="109"/>
      <c r="NLT51" s="109"/>
      <c r="NLU51" s="109"/>
      <c r="NLV51" s="109"/>
      <c r="NLW51" s="109"/>
      <c r="NLX51" s="109"/>
      <c r="NLY51" s="109"/>
      <c r="NLZ51" s="109"/>
      <c r="NMA51" s="109"/>
      <c r="NMB51" s="109"/>
      <c r="NMC51" s="109"/>
      <c r="NMD51" s="109"/>
      <c r="NME51" s="109"/>
      <c r="NMF51" s="109"/>
      <c r="NMG51" s="109"/>
      <c r="NMH51" s="109"/>
      <c r="NMI51" s="109"/>
      <c r="NMJ51" s="109"/>
      <c r="NMK51" s="109"/>
      <c r="NML51" s="109"/>
      <c r="NMM51" s="109"/>
      <c r="NMN51" s="109"/>
      <c r="NMO51" s="109"/>
      <c r="NMP51" s="109"/>
      <c r="NMQ51" s="109"/>
      <c r="NMR51" s="109"/>
      <c r="NMS51" s="109"/>
      <c r="NMT51" s="109"/>
      <c r="NMU51" s="109"/>
      <c r="NMV51" s="109"/>
      <c r="NMW51" s="109"/>
      <c r="NMX51" s="109"/>
      <c r="NMY51" s="109"/>
      <c r="NMZ51" s="109"/>
      <c r="NNA51" s="109"/>
      <c r="NNB51" s="109"/>
      <c r="NNC51" s="109"/>
      <c r="NND51" s="109"/>
      <c r="NNE51" s="109"/>
      <c r="NNF51" s="109"/>
      <c r="NNG51" s="109"/>
      <c r="NNH51" s="109"/>
      <c r="NNI51" s="109"/>
      <c r="NNJ51" s="109"/>
      <c r="NNK51" s="109"/>
      <c r="NNL51" s="109"/>
      <c r="NNM51" s="109"/>
      <c r="NNN51" s="109"/>
      <c r="NNO51" s="109"/>
      <c r="NNP51" s="109"/>
      <c r="NNQ51" s="109"/>
      <c r="NNR51" s="109"/>
      <c r="NNS51" s="109"/>
      <c r="NNT51" s="109"/>
      <c r="NNU51" s="109"/>
      <c r="NNV51" s="109"/>
      <c r="NNW51" s="109"/>
      <c r="NNX51" s="109"/>
      <c r="NNY51" s="109"/>
      <c r="NNZ51" s="109"/>
      <c r="NOA51" s="109"/>
      <c r="NOB51" s="109"/>
      <c r="NOC51" s="109"/>
      <c r="NOD51" s="109"/>
      <c r="NOE51" s="109"/>
      <c r="NOF51" s="109"/>
      <c r="NOG51" s="109"/>
      <c r="NOH51" s="109"/>
      <c r="NOI51" s="109"/>
      <c r="NOJ51" s="109"/>
      <c r="NOK51" s="109"/>
      <c r="NOL51" s="109"/>
      <c r="NOM51" s="109"/>
      <c r="NON51" s="109"/>
      <c r="NOO51" s="109"/>
      <c r="NOP51" s="109"/>
      <c r="NOQ51" s="109"/>
      <c r="NOR51" s="109"/>
      <c r="NOS51" s="109"/>
      <c r="NOT51" s="109"/>
      <c r="NOU51" s="109"/>
      <c r="NOV51" s="109"/>
      <c r="NOW51" s="109"/>
      <c r="NOX51" s="109"/>
      <c r="NOY51" s="109"/>
      <c r="NOZ51" s="109"/>
      <c r="NPA51" s="109"/>
      <c r="NPB51" s="109"/>
      <c r="NPC51" s="109"/>
      <c r="NPD51" s="109"/>
      <c r="NPE51" s="109"/>
      <c r="NPF51" s="109"/>
      <c r="NPG51" s="109"/>
      <c r="NPH51" s="109"/>
      <c r="NPI51" s="109"/>
      <c r="NPJ51" s="109"/>
      <c r="NPK51" s="109"/>
      <c r="NPL51" s="109"/>
      <c r="NPM51" s="109"/>
      <c r="NPN51" s="109"/>
      <c r="NPO51" s="109"/>
      <c r="NPP51" s="109"/>
      <c r="NPQ51" s="109"/>
      <c r="NPR51" s="109"/>
      <c r="NPS51" s="109"/>
      <c r="NPT51" s="109"/>
      <c r="NPU51" s="109"/>
      <c r="NPV51" s="109"/>
      <c r="NPW51" s="109"/>
      <c r="NPX51" s="109"/>
      <c r="NPY51" s="109"/>
      <c r="NPZ51" s="109"/>
      <c r="NQA51" s="109"/>
      <c r="NQB51" s="109"/>
      <c r="NQC51" s="109"/>
      <c r="NQD51" s="109"/>
      <c r="NQE51" s="109"/>
      <c r="NQF51" s="109"/>
      <c r="NQG51" s="109"/>
      <c r="NQH51" s="109"/>
      <c r="NQI51" s="109"/>
      <c r="NQJ51" s="109"/>
      <c r="NQK51" s="109"/>
      <c r="NQL51" s="109"/>
      <c r="NQM51" s="109"/>
      <c r="NQN51" s="109"/>
      <c r="NQO51" s="109"/>
      <c r="NQP51" s="109"/>
      <c r="NQQ51" s="109"/>
      <c r="NQR51" s="109"/>
      <c r="NQS51" s="109"/>
      <c r="NQT51" s="109"/>
      <c r="NQU51" s="109"/>
      <c r="NQV51" s="109"/>
      <c r="NQW51" s="109"/>
      <c r="NQX51" s="109"/>
      <c r="NQY51" s="109"/>
      <c r="NQZ51" s="109"/>
      <c r="NRA51" s="109"/>
      <c r="NRB51" s="109"/>
      <c r="NRC51" s="109"/>
      <c r="NRD51" s="109"/>
      <c r="NRE51" s="109"/>
      <c r="NRF51" s="109"/>
      <c r="NRG51" s="109"/>
      <c r="NRH51" s="109"/>
      <c r="NRI51" s="109"/>
      <c r="NRJ51" s="109"/>
      <c r="NRK51" s="109"/>
      <c r="NRL51" s="109"/>
      <c r="NRM51" s="109"/>
      <c r="NRN51" s="109"/>
      <c r="NRO51" s="109"/>
      <c r="NRP51" s="109"/>
      <c r="NRQ51" s="109"/>
      <c r="NRR51" s="109"/>
      <c r="NRS51" s="109"/>
      <c r="NRT51" s="109"/>
      <c r="NRU51" s="109"/>
      <c r="NRV51" s="109"/>
      <c r="NRW51" s="109"/>
      <c r="NRX51" s="109"/>
      <c r="NRY51" s="109"/>
      <c r="NRZ51" s="109"/>
      <c r="NSA51" s="109"/>
      <c r="NSB51" s="109"/>
      <c r="NSC51" s="109"/>
      <c r="NSD51" s="109"/>
      <c r="NSE51" s="109"/>
      <c r="NSF51" s="109"/>
      <c r="NSG51" s="109"/>
      <c r="NSH51" s="109"/>
      <c r="NSI51" s="109"/>
      <c r="NSJ51" s="109"/>
      <c r="NSK51" s="109"/>
      <c r="NSL51" s="109"/>
      <c r="NSM51" s="109"/>
      <c r="NSN51" s="109"/>
      <c r="NSO51" s="109"/>
      <c r="NSP51" s="109"/>
      <c r="NSQ51" s="109"/>
      <c r="NSR51" s="109"/>
      <c r="NSS51" s="109"/>
      <c r="NST51" s="109"/>
      <c r="NSU51" s="109"/>
      <c r="NSV51" s="109"/>
      <c r="NSW51" s="109"/>
      <c r="NSX51" s="109"/>
      <c r="NSY51" s="109"/>
      <c r="NSZ51" s="109"/>
      <c r="NTA51" s="109"/>
      <c r="NTB51" s="109"/>
      <c r="NTC51" s="109"/>
      <c r="NTD51" s="109"/>
      <c r="NTE51" s="109"/>
      <c r="NTF51" s="109"/>
      <c r="NTG51" s="109"/>
      <c r="NTH51" s="109"/>
      <c r="NTI51" s="109"/>
      <c r="NTJ51" s="109"/>
      <c r="NTK51" s="109"/>
      <c r="NTL51" s="109"/>
      <c r="NTM51" s="109"/>
      <c r="NTN51" s="109"/>
      <c r="NTO51" s="109"/>
      <c r="NTP51" s="109"/>
      <c r="NTQ51" s="109"/>
      <c r="NTR51" s="109"/>
      <c r="NTS51" s="109"/>
      <c r="NTT51" s="109"/>
      <c r="NTU51" s="109"/>
      <c r="NTV51" s="109"/>
      <c r="NTW51" s="109"/>
      <c r="NTX51" s="109"/>
      <c r="NTY51" s="109"/>
      <c r="NTZ51" s="109"/>
      <c r="NUA51" s="109"/>
      <c r="NUB51" s="109"/>
      <c r="NUC51" s="109"/>
      <c r="NUD51" s="109"/>
      <c r="NUE51" s="109"/>
      <c r="NUF51" s="109"/>
      <c r="NUG51" s="109"/>
      <c r="NUH51" s="109"/>
      <c r="NUI51" s="109"/>
      <c r="NUJ51" s="109"/>
      <c r="NUK51" s="109"/>
      <c r="NUL51" s="109"/>
      <c r="NUM51" s="109"/>
      <c r="NUN51" s="109"/>
      <c r="NUO51" s="109"/>
      <c r="NUP51" s="109"/>
      <c r="NUQ51" s="109"/>
      <c r="NUR51" s="109"/>
      <c r="NUS51" s="109"/>
      <c r="NUT51" s="109"/>
      <c r="NUU51" s="109"/>
      <c r="NUV51" s="109"/>
      <c r="NUW51" s="109"/>
      <c r="NUX51" s="109"/>
      <c r="NUY51" s="109"/>
      <c r="NUZ51" s="109"/>
      <c r="NVA51" s="109"/>
      <c r="NVB51" s="109"/>
      <c r="NVC51" s="109"/>
      <c r="NVD51" s="109"/>
      <c r="NVE51" s="109"/>
      <c r="NVF51" s="109"/>
      <c r="NVG51" s="109"/>
      <c r="NVH51" s="109"/>
      <c r="NVI51" s="109"/>
      <c r="NVJ51" s="109"/>
      <c r="NVK51" s="109"/>
      <c r="NVL51" s="109"/>
      <c r="NVM51" s="109"/>
      <c r="NVN51" s="109"/>
      <c r="NVO51" s="109"/>
      <c r="NVP51" s="109"/>
      <c r="NVQ51" s="109"/>
      <c r="NVR51" s="109"/>
      <c r="NVS51" s="109"/>
      <c r="NVT51" s="109"/>
      <c r="NVU51" s="109"/>
      <c r="NVV51" s="109"/>
      <c r="NVW51" s="109"/>
      <c r="NVX51" s="109"/>
      <c r="NVY51" s="109"/>
      <c r="NVZ51" s="109"/>
      <c r="NWA51" s="109"/>
      <c r="NWB51" s="109"/>
      <c r="NWC51" s="109"/>
      <c r="NWD51" s="109"/>
      <c r="NWE51" s="109"/>
      <c r="NWF51" s="109"/>
      <c r="NWG51" s="109"/>
      <c r="NWH51" s="109"/>
      <c r="NWI51" s="109"/>
      <c r="NWJ51" s="109"/>
      <c r="NWK51" s="109"/>
      <c r="NWL51" s="109"/>
      <c r="NWM51" s="109"/>
      <c r="NWN51" s="109"/>
      <c r="NWO51" s="109"/>
      <c r="NWP51" s="109"/>
      <c r="NWQ51" s="109"/>
      <c r="NWR51" s="109"/>
      <c r="NWS51" s="109"/>
      <c r="NWT51" s="109"/>
      <c r="NWU51" s="109"/>
      <c r="NWV51" s="109"/>
      <c r="NWW51" s="109"/>
      <c r="NWX51" s="109"/>
      <c r="NWY51" s="109"/>
      <c r="NWZ51" s="109"/>
      <c r="NXA51" s="109"/>
      <c r="NXB51" s="109"/>
      <c r="NXC51" s="109"/>
      <c r="NXD51" s="109"/>
      <c r="NXE51" s="109"/>
      <c r="NXF51" s="109"/>
      <c r="NXG51" s="109"/>
      <c r="NXH51" s="109"/>
      <c r="NXI51" s="109"/>
      <c r="NXJ51" s="109"/>
      <c r="NXK51" s="109"/>
      <c r="NXL51" s="109"/>
      <c r="NXM51" s="109"/>
      <c r="NXN51" s="109"/>
      <c r="NXO51" s="109"/>
      <c r="NXP51" s="109"/>
      <c r="NXQ51" s="109"/>
      <c r="NXR51" s="109"/>
      <c r="NXS51" s="109"/>
      <c r="NXT51" s="109"/>
      <c r="NXU51" s="109"/>
      <c r="NXV51" s="109"/>
      <c r="NXW51" s="109"/>
      <c r="NXX51" s="109"/>
      <c r="NXY51" s="109"/>
      <c r="NXZ51" s="109"/>
      <c r="NYA51" s="109"/>
      <c r="NYB51" s="109"/>
      <c r="NYC51" s="109"/>
      <c r="NYD51" s="109"/>
      <c r="NYE51" s="109"/>
      <c r="NYF51" s="109"/>
      <c r="NYG51" s="109"/>
      <c r="NYH51" s="109"/>
      <c r="NYI51" s="109"/>
      <c r="NYJ51" s="109"/>
      <c r="NYK51" s="109"/>
      <c r="NYL51" s="109"/>
      <c r="NYM51" s="109"/>
      <c r="NYN51" s="109"/>
      <c r="NYO51" s="109"/>
      <c r="NYP51" s="109"/>
      <c r="NYQ51" s="109"/>
      <c r="NYR51" s="109"/>
      <c r="NYS51" s="109"/>
      <c r="NYT51" s="109"/>
      <c r="NYU51" s="109"/>
      <c r="NYV51" s="109"/>
      <c r="NYW51" s="109"/>
      <c r="NYX51" s="109"/>
      <c r="NYY51" s="109"/>
      <c r="NYZ51" s="109"/>
      <c r="NZA51" s="109"/>
      <c r="NZB51" s="109"/>
      <c r="NZC51" s="109"/>
      <c r="NZD51" s="109"/>
      <c r="NZE51" s="109"/>
      <c r="NZF51" s="109"/>
      <c r="NZG51" s="109"/>
      <c r="NZH51" s="109"/>
      <c r="NZI51" s="109"/>
      <c r="NZJ51" s="109"/>
      <c r="NZK51" s="109"/>
      <c r="NZL51" s="109"/>
      <c r="NZM51" s="109"/>
      <c r="NZN51" s="109"/>
      <c r="NZO51" s="109"/>
      <c r="NZP51" s="109"/>
      <c r="NZQ51" s="109"/>
      <c r="NZR51" s="109"/>
      <c r="NZS51" s="109"/>
      <c r="NZT51" s="109"/>
      <c r="NZU51" s="109"/>
      <c r="NZV51" s="109"/>
      <c r="NZW51" s="109"/>
      <c r="NZX51" s="109"/>
      <c r="NZY51" s="109"/>
      <c r="NZZ51" s="109"/>
      <c r="OAA51" s="109"/>
      <c r="OAB51" s="109"/>
      <c r="OAC51" s="109"/>
      <c r="OAD51" s="109"/>
      <c r="OAE51" s="109"/>
      <c r="OAF51" s="109"/>
      <c r="OAG51" s="109"/>
      <c r="OAH51" s="109"/>
      <c r="OAI51" s="109"/>
      <c r="OAJ51" s="109"/>
      <c r="OAK51" s="109"/>
      <c r="OAL51" s="109"/>
      <c r="OAM51" s="109"/>
      <c r="OAN51" s="109"/>
      <c r="OAO51" s="109"/>
      <c r="OAP51" s="109"/>
      <c r="OAQ51" s="109"/>
      <c r="OAR51" s="109"/>
      <c r="OAS51" s="109"/>
      <c r="OAT51" s="109"/>
      <c r="OAU51" s="109"/>
      <c r="OAV51" s="109"/>
      <c r="OAW51" s="109"/>
      <c r="OAX51" s="109"/>
      <c r="OAY51" s="109"/>
      <c r="OAZ51" s="109"/>
      <c r="OBA51" s="109"/>
      <c r="OBB51" s="109"/>
      <c r="OBC51" s="109"/>
      <c r="OBD51" s="109"/>
      <c r="OBE51" s="109"/>
      <c r="OBF51" s="109"/>
      <c r="OBG51" s="109"/>
      <c r="OBH51" s="109"/>
      <c r="OBI51" s="109"/>
      <c r="OBJ51" s="109"/>
      <c r="OBK51" s="109"/>
      <c r="OBL51" s="109"/>
      <c r="OBM51" s="109"/>
      <c r="OBN51" s="109"/>
      <c r="OBO51" s="109"/>
      <c r="OBP51" s="109"/>
      <c r="OBQ51" s="109"/>
      <c r="OBR51" s="109"/>
      <c r="OBS51" s="109"/>
      <c r="OBT51" s="109"/>
      <c r="OBU51" s="109"/>
      <c r="OBV51" s="109"/>
      <c r="OBW51" s="109"/>
      <c r="OBX51" s="109"/>
      <c r="OBY51" s="109"/>
      <c r="OBZ51" s="109"/>
      <c r="OCA51" s="109"/>
      <c r="OCB51" s="109"/>
      <c r="OCC51" s="109"/>
      <c r="OCD51" s="109"/>
      <c r="OCE51" s="109"/>
      <c r="OCF51" s="109"/>
      <c r="OCG51" s="109"/>
      <c r="OCH51" s="109"/>
      <c r="OCI51" s="109"/>
      <c r="OCJ51" s="109"/>
      <c r="OCK51" s="109"/>
      <c r="OCL51" s="109"/>
      <c r="OCM51" s="109"/>
      <c r="OCN51" s="109"/>
      <c r="OCO51" s="109"/>
      <c r="OCP51" s="109"/>
      <c r="OCQ51" s="109"/>
      <c r="OCR51" s="109"/>
      <c r="OCS51" s="109"/>
      <c r="OCT51" s="109"/>
      <c r="OCU51" s="109"/>
      <c r="OCV51" s="109"/>
      <c r="OCW51" s="109"/>
      <c r="OCX51" s="109"/>
      <c r="OCY51" s="109"/>
      <c r="OCZ51" s="109"/>
      <c r="ODA51" s="109"/>
      <c r="ODB51" s="109"/>
      <c r="ODC51" s="109"/>
      <c r="ODD51" s="109"/>
      <c r="ODE51" s="109"/>
      <c r="ODF51" s="109"/>
      <c r="ODG51" s="109"/>
      <c r="ODH51" s="109"/>
      <c r="ODI51" s="109"/>
      <c r="ODJ51" s="109"/>
      <c r="ODK51" s="109"/>
      <c r="ODL51" s="109"/>
      <c r="ODM51" s="109"/>
      <c r="ODN51" s="109"/>
      <c r="ODO51" s="109"/>
      <c r="ODP51" s="109"/>
      <c r="ODQ51" s="109"/>
      <c r="ODR51" s="109"/>
      <c r="ODS51" s="109"/>
      <c r="ODT51" s="109"/>
      <c r="ODU51" s="109"/>
      <c r="ODV51" s="109"/>
      <c r="ODW51" s="109"/>
      <c r="ODX51" s="109"/>
      <c r="ODY51" s="109"/>
      <c r="ODZ51" s="109"/>
      <c r="OEA51" s="109"/>
      <c r="OEB51" s="109"/>
      <c r="OEC51" s="109"/>
      <c r="OED51" s="109"/>
      <c r="OEE51" s="109"/>
      <c r="OEF51" s="109"/>
      <c r="OEG51" s="109"/>
      <c r="OEH51" s="109"/>
      <c r="OEI51" s="109"/>
      <c r="OEJ51" s="109"/>
      <c r="OEK51" s="109"/>
      <c r="OEL51" s="109"/>
      <c r="OEM51" s="109"/>
      <c r="OEN51" s="109"/>
      <c r="OEO51" s="109"/>
      <c r="OEP51" s="109"/>
      <c r="OEQ51" s="109"/>
      <c r="OER51" s="109"/>
      <c r="OES51" s="109"/>
      <c r="OET51" s="109"/>
      <c r="OEU51" s="109"/>
      <c r="OEV51" s="109"/>
      <c r="OEW51" s="109"/>
      <c r="OEX51" s="109"/>
      <c r="OEY51" s="109"/>
      <c r="OEZ51" s="109"/>
      <c r="OFA51" s="109"/>
      <c r="OFB51" s="109"/>
      <c r="OFC51" s="109"/>
      <c r="OFD51" s="109"/>
      <c r="OFE51" s="109"/>
      <c r="OFF51" s="109"/>
      <c r="OFG51" s="109"/>
      <c r="OFH51" s="109"/>
      <c r="OFI51" s="109"/>
      <c r="OFJ51" s="109"/>
      <c r="OFK51" s="109"/>
      <c r="OFL51" s="109"/>
      <c r="OFM51" s="109"/>
      <c r="OFN51" s="109"/>
      <c r="OFO51" s="109"/>
      <c r="OFP51" s="109"/>
      <c r="OFQ51" s="109"/>
      <c r="OFR51" s="109"/>
      <c r="OFS51" s="109"/>
      <c r="OFT51" s="109"/>
      <c r="OFU51" s="109"/>
      <c r="OFV51" s="109"/>
      <c r="OFW51" s="109"/>
      <c r="OFX51" s="109"/>
      <c r="OFY51" s="109"/>
      <c r="OFZ51" s="109"/>
      <c r="OGA51" s="109"/>
      <c r="OGB51" s="109"/>
      <c r="OGC51" s="109"/>
      <c r="OGD51" s="109"/>
      <c r="OGE51" s="109"/>
      <c r="OGF51" s="109"/>
      <c r="OGG51" s="109"/>
      <c r="OGH51" s="109"/>
      <c r="OGI51" s="109"/>
      <c r="OGJ51" s="109"/>
      <c r="OGK51" s="109"/>
      <c r="OGL51" s="109"/>
      <c r="OGM51" s="109"/>
      <c r="OGN51" s="109"/>
      <c r="OGO51" s="109"/>
      <c r="OGP51" s="109"/>
      <c r="OGQ51" s="109"/>
      <c r="OGR51" s="109"/>
      <c r="OGS51" s="109"/>
      <c r="OGT51" s="109"/>
      <c r="OGU51" s="109"/>
      <c r="OGV51" s="109"/>
      <c r="OGW51" s="109"/>
      <c r="OGX51" s="109"/>
      <c r="OGY51" s="109"/>
      <c r="OGZ51" s="109"/>
      <c r="OHA51" s="109"/>
      <c r="OHB51" s="109"/>
      <c r="OHC51" s="109"/>
      <c r="OHD51" s="109"/>
      <c r="OHE51" s="109"/>
      <c r="OHF51" s="109"/>
      <c r="OHG51" s="109"/>
      <c r="OHH51" s="109"/>
      <c r="OHI51" s="109"/>
      <c r="OHJ51" s="109"/>
      <c r="OHK51" s="109"/>
      <c r="OHL51" s="109"/>
      <c r="OHM51" s="109"/>
      <c r="OHN51" s="109"/>
      <c r="OHO51" s="109"/>
      <c r="OHP51" s="109"/>
      <c r="OHQ51" s="109"/>
      <c r="OHR51" s="109"/>
      <c r="OHS51" s="109"/>
      <c r="OHT51" s="109"/>
      <c r="OHU51" s="109"/>
      <c r="OHV51" s="109"/>
      <c r="OHW51" s="109"/>
      <c r="OHX51" s="109"/>
      <c r="OHY51" s="109"/>
      <c r="OHZ51" s="109"/>
      <c r="OIA51" s="109"/>
      <c r="OIB51" s="109"/>
      <c r="OIC51" s="109"/>
      <c r="OID51" s="109"/>
      <c r="OIE51" s="109"/>
      <c r="OIF51" s="109"/>
      <c r="OIG51" s="109"/>
      <c r="OIH51" s="109"/>
      <c r="OII51" s="109"/>
      <c r="OIJ51" s="109"/>
      <c r="OIK51" s="109"/>
      <c r="OIL51" s="109"/>
      <c r="OIM51" s="109"/>
      <c r="OIN51" s="109"/>
      <c r="OIO51" s="109"/>
      <c r="OIP51" s="109"/>
      <c r="OIQ51" s="109"/>
      <c r="OIR51" s="109"/>
      <c r="OIS51" s="109"/>
      <c r="OIT51" s="109"/>
      <c r="OIU51" s="109"/>
      <c r="OIV51" s="109"/>
      <c r="OIW51" s="109"/>
      <c r="OIX51" s="109"/>
      <c r="OIY51" s="109"/>
      <c r="OIZ51" s="109"/>
      <c r="OJA51" s="109"/>
      <c r="OJB51" s="109"/>
      <c r="OJC51" s="109"/>
      <c r="OJD51" s="109"/>
      <c r="OJE51" s="109"/>
      <c r="OJF51" s="109"/>
      <c r="OJG51" s="109"/>
      <c r="OJH51" s="109"/>
      <c r="OJI51" s="109"/>
      <c r="OJJ51" s="109"/>
      <c r="OJK51" s="109"/>
      <c r="OJL51" s="109"/>
      <c r="OJM51" s="109"/>
      <c r="OJN51" s="109"/>
      <c r="OJO51" s="109"/>
      <c r="OJP51" s="109"/>
      <c r="OJQ51" s="109"/>
      <c r="OJR51" s="109"/>
      <c r="OJS51" s="109"/>
      <c r="OJT51" s="109"/>
      <c r="OJU51" s="109"/>
      <c r="OJV51" s="109"/>
      <c r="OJW51" s="109"/>
      <c r="OJX51" s="109"/>
      <c r="OJY51" s="109"/>
      <c r="OJZ51" s="109"/>
      <c r="OKA51" s="109"/>
      <c r="OKB51" s="109"/>
      <c r="OKC51" s="109"/>
      <c r="OKD51" s="109"/>
      <c r="OKE51" s="109"/>
      <c r="OKF51" s="109"/>
      <c r="OKG51" s="109"/>
      <c r="OKH51" s="109"/>
      <c r="OKI51" s="109"/>
      <c r="OKJ51" s="109"/>
      <c r="OKK51" s="109"/>
      <c r="OKL51" s="109"/>
      <c r="OKM51" s="109"/>
      <c r="OKN51" s="109"/>
      <c r="OKO51" s="109"/>
      <c r="OKP51" s="109"/>
      <c r="OKQ51" s="109"/>
      <c r="OKR51" s="109"/>
      <c r="OKS51" s="109"/>
      <c r="OKT51" s="109"/>
      <c r="OKU51" s="109"/>
      <c r="OKV51" s="109"/>
      <c r="OKW51" s="109"/>
      <c r="OKX51" s="109"/>
      <c r="OKY51" s="109"/>
      <c r="OKZ51" s="109"/>
      <c r="OLA51" s="109"/>
      <c r="OLB51" s="109"/>
      <c r="OLC51" s="109"/>
      <c r="OLD51" s="109"/>
      <c r="OLE51" s="109"/>
      <c r="OLF51" s="109"/>
      <c r="OLG51" s="109"/>
      <c r="OLH51" s="109"/>
      <c r="OLI51" s="109"/>
      <c r="OLJ51" s="109"/>
      <c r="OLK51" s="109"/>
      <c r="OLL51" s="109"/>
      <c r="OLM51" s="109"/>
      <c r="OLN51" s="109"/>
      <c r="OLO51" s="109"/>
      <c r="OLP51" s="109"/>
      <c r="OLQ51" s="109"/>
      <c r="OLR51" s="109"/>
      <c r="OLS51" s="109"/>
      <c r="OLT51" s="109"/>
      <c r="OLU51" s="109"/>
      <c r="OLV51" s="109"/>
      <c r="OLW51" s="109"/>
      <c r="OLX51" s="109"/>
      <c r="OLY51" s="109"/>
      <c r="OLZ51" s="109"/>
      <c r="OMA51" s="109"/>
      <c r="OMB51" s="109"/>
      <c r="OMC51" s="109"/>
      <c r="OMD51" s="109"/>
      <c r="OME51" s="109"/>
      <c r="OMF51" s="109"/>
      <c r="OMG51" s="109"/>
      <c r="OMH51" s="109"/>
      <c r="OMI51" s="109"/>
      <c r="OMJ51" s="109"/>
      <c r="OMK51" s="109"/>
      <c r="OML51" s="109"/>
      <c r="OMM51" s="109"/>
      <c r="OMN51" s="109"/>
      <c r="OMO51" s="109"/>
      <c r="OMP51" s="109"/>
      <c r="OMQ51" s="109"/>
      <c r="OMR51" s="109"/>
      <c r="OMS51" s="109"/>
      <c r="OMT51" s="109"/>
      <c r="OMU51" s="109"/>
      <c r="OMV51" s="109"/>
      <c r="OMW51" s="109"/>
      <c r="OMX51" s="109"/>
      <c r="OMY51" s="109"/>
      <c r="OMZ51" s="109"/>
      <c r="ONA51" s="109"/>
      <c r="ONB51" s="109"/>
      <c r="ONC51" s="109"/>
      <c r="OND51" s="109"/>
      <c r="ONE51" s="109"/>
      <c r="ONF51" s="109"/>
      <c r="ONG51" s="109"/>
      <c r="ONH51" s="109"/>
      <c r="ONI51" s="109"/>
      <c r="ONJ51" s="109"/>
      <c r="ONK51" s="109"/>
      <c r="ONL51" s="109"/>
      <c r="ONM51" s="109"/>
      <c r="ONN51" s="109"/>
      <c r="ONO51" s="109"/>
      <c r="ONP51" s="109"/>
      <c r="ONQ51" s="109"/>
      <c r="ONR51" s="109"/>
      <c r="ONS51" s="109"/>
      <c r="ONT51" s="109"/>
      <c r="ONU51" s="109"/>
      <c r="ONV51" s="109"/>
      <c r="ONW51" s="109"/>
      <c r="ONX51" s="109"/>
      <c r="ONY51" s="109"/>
      <c r="ONZ51" s="109"/>
      <c r="OOA51" s="109"/>
      <c r="OOB51" s="109"/>
      <c r="OOC51" s="109"/>
      <c r="OOD51" s="109"/>
      <c r="OOE51" s="109"/>
      <c r="OOF51" s="109"/>
      <c r="OOG51" s="109"/>
      <c r="OOH51" s="109"/>
      <c r="OOI51" s="109"/>
      <c r="OOJ51" s="109"/>
      <c r="OOK51" s="109"/>
      <c r="OOL51" s="109"/>
      <c r="OOM51" s="109"/>
      <c r="OON51" s="109"/>
      <c r="OOO51" s="109"/>
      <c r="OOP51" s="109"/>
      <c r="OOQ51" s="109"/>
      <c r="OOR51" s="109"/>
      <c r="OOS51" s="109"/>
      <c r="OOT51" s="109"/>
      <c r="OOU51" s="109"/>
      <c r="OOV51" s="109"/>
      <c r="OOW51" s="109"/>
      <c r="OOX51" s="109"/>
      <c r="OOY51" s="109"/>
      <c r="OOZ51" s="109"/>
      <c r="OPA51" s="109"/>
      <c r="OPB51" s="109"/>
      <c r="OPC51" s="109"/>
      <c r="OPD51" s="109"/>
      <c r="OPE51" s="109"/>
      <c r="OPF51" s="109"/>
      <c r="OPG51" s="109"/>
      <c r="OPH51" s="109"/>
      <c r="OPI51" s="109"/>
      <c r="OPJ51" s="109"/>
      <c r="OPK51" s="109"/>
      <c r="OPL51" s="109"/>
      <c r="OPM51" s="109"/>
      <c r="OPN51" s="109"/>
      <c r="OPO51" s="109"/>
      <c r="OPP51" s="109"/>
      <c r="OPQ51" s="109"/>
      <c r="OPR51" s="109"/>
      <c r="OPS51" s="109"/>
      <c r="OPT51" s="109"/>
      <c r="OPU51" s="109"/>
      <c r="OPV51" s="109"/>
      <c r="OPW51" s="109"/>
      <c r="OPX51" s="109"/>
      <c r="OPY51" s="109"/>
      <c r="OPZ51" s="109"/>
      <c r="OQA51" s="109"/>
      <c r="OQB51" s="109"/>
      <c r="OQC51" s="109"/>
      <c r="OQD51" s="109"/>
      <c r="OQE51" s="109"/>
      <c r="OQF51" s="109"/>
      <c r="OQG51" s="109"/>
      <c r="OQH51" s="109"/>
      <c r="OQI51" s="109"/>
      <c r="OQJ51" s="109"/>
      <c r="OQK51" s="109"/>
      <c r="OQL51" s="109"/>
      <c r="OQM51" s="109"/>
      <c r="OQN51" s="109"/>
      <c r="OQO51" s="109"/>
      <c r="OQP51" s="109"/>
      <c r="OQQ51" s="109"/>
      <c r="OQR51" s="109"/>
      <c r="OQS51" s="109"/>
      <c r="OQT51" s="109"/>
      <c r="OQU51" s="109"/>
      <c r="OQV51" s="109"/>
      <c r="OQW51" s="109"/>
      <c r="OQX51" s="109"/>
      <c r="OQY51" s="109"/>
      <c r="OQZ51" s="109"/>
      <c r="ORA51" s="109"/>
      <c r="ORB51" s="109"/>
      <c r="ORC51" s="109"/>
      <c r="ORD51" s="109"/>
      <c r="ORE51" s="109"/>
      <c r="ORF51" s="109"/>
      <c r="ORG51" s="109"/>
      <c r="ORH51" s="109"/>
      <c r="ORI51" s="109"/>
      <c r="ORJ51" s="109"/>
      <c r="ORK51" s="109"/>
      <c r="ORL51" s="109"/>
      <c r="ORM51" s="109"/>
      <c r="ORN51" s="109"/>
      <c r="ORO51" s="109"/>
      <c r="ORP51" s="109"/>
      <c r="ORQ51" s="109"/>
      <c r="ORR51" s="109"/>
      <c r="ORS51" s="109"/>
      <c r="ORT51" s="109"/>
      <c r="ORU51" s="109"/>
      <c r="ORV51" s="109"/>
      <c r="ORW51" s="109"/>
      <c r="ORX51" s="109"/>
      <c r="ORY51" s="109"/>
      <c r="ORZ51" s="109"/>
      <c r="OSA51" s="109"/>
      <c r="OSB51" s="109"/>
      <c r="OSC51" s="109"/>
      <c r="OSD51" s="109"/>
      <c r="OSE51" s="109"/>
      <c r="OSF51" s="109"/>
      <c r="OSG51" s="109"/>
      <c r="OSH51" s="109"/>
      <c r="OSI51" s="109"/>
      <c r="OSJ51" s="109"/>
      <c r="OSK51" s="109"/>
      <c r="OSL51" s="109"/>
      <c r="OSM51" s="109"/>
      <c r="OSN51" s="109"/>
      <c r="OSO51" s="109"/>
      <c r="OSP51" s="109"/>
      <c r="OSQ51" s="109"/>
      <c r="OSR51" s="109"/>
      <c r="OSS51" s="109"/>
      <c r="OST51" s="109"/>
      <c r="OSU51" s="109"/>
      <c r="OSV51" s="109"/>
      <c r="OSW51" s="109"/>
      <c r="OSX51" s="109"/>
      <c r="OSY51" s="109"/>
      <c r="OSZ51" s="109"/>
      <c r="OTA51" s="109"/>
      <c r="OTB51" s="109"/>
      <c r="OTC51" s="109"/>
      <c r="OTD51" s="109"/>
      <c r="OTE51" s="109"/>
      <c r="OTF51" s="109"/>
      <c r="OTG51" s="109"/>
      <c r="OTH51" s="109"/>
      <c r="OTI51" s="109"/>
      <c r="OTJ51" s="109"/>
      <c r="OTK51" s="109"/>
      <c r="OTL51" s="109"/>
      <c r="OTM51" s="109"/>
      <c r="OTN51" s="109"/>
      <c r="OTO51" s="109"/>
      <c r="OTP51" s="109"/>
      <c r="OTQ51" s="109"/>
      <c r="OTR51" s="109"/>
      <c r="OTS51" s="109"/>
      <c r="OTT51" s="109"/>
      <c r="OTU51" s="109"/>
      <c r="OTV51" s="109"/>
      <c r="OTW51" s="109"/>
      <c r="OTX51" s="109"/>
      <c r="OTY51" s="109"/>
      <c r="OTZ51" s="109"/>
      <c r="OUA51" s="109"/>
      <c r="OUB51" s="109"/>
      <c r="OUC51" s="109"/>
      <c r="OUD51" s="109"/>
      <c r="OUE51" s="109"/>
      <c r="OUF51" s="109"/>
      <c r="OUG51" s="109"/>
      <c r="OUH51" s="109"/>
      <c r="OUI51" s="109"/>
      <c r="OUJ51" s="109"/>
      <c r="OUK51" s="109"/>
      <c r="OUL51" s="109"/>
      <c r="OUM51" s="109"/>
      <c r="OUN51" s="109"/>
      <c r="OUO51" s="109"/>
      <c r="OUP51" s="109"/>
      <c r="OUQ51" s="109"/>
      <c r="OUR51" s="109"/>
      <c r="OUS51" s="109"/>
      <c r="OUT51" s="109"/>
      <c r="OUU51" s="109"/>
      <c r="OUV51" s="109"/>
      <c r="OUW51" s="109"/>
      <c r="OUX51" s="109"/>
      <c r="OUY51" s="109"/>
      <c r="OUZ51" s="109"/>
      <c r="OVA51" s="109"/>
      <c r="OVB51" s="109"/>
      <c r="OVC51" s="109"/>
      <c r="OVD51" s="109"/>
      <c r="OVE51" s="109"/>
      <c r="OVF51" s="109"/>
      <c r="OVG51" s="109"/>
      <c r="OVH51" s="109"/>
      <c r="OVI51" s="109"/>
      <c r="OVJ51" s="109"/>
      <c r="OVK51" s="109"/>
      <c r="OVL51" s="109"/>
      <c r="OVM51" s="109"/>
      <c r="OVN51" s="109"/>
      <c r="OVO51" s="109"/>
      <c r="OVP51" s="109"/>
      <c r="OVQ51" s="109"/>
      <c r="OVR51" s="109"/>
      <c r="OVS51" s="109"/>
      <c r="OVT51" s="109"/>
      <c r="OVU51" s="109"/>
      <c r="OVV51" s="109"/>
      <c r="OVW51" s="109"/>
      <c r="OVX51" s="109"/>
      <c r="OVY51" s="109"/>
      <c r="OVZ51" s="109"/>
      <c r="OWA51" s="109"/>
      <c r="OWB51" s="109"/>
      <c r="OWC51" s="109"/>
      <c r="OWD51" s="109"/>
      <c r="OWE51" s="109"/>
      <c r="OWF51" s="109"/>
      <c r="OWG51" s="109"/>
      <c r="OWH51" s="109"/>
      <c r="OWI51" s="109"/>
      <c r="OWJ51" s="109"/>
      <c r="OWK51" s="109"/>
      <c r="OWL51" s="109"/>
      <c r="OWM51" s="109"/>
      <c r="OWN51" s="109"/>
      <c r="OWO51" s="109"/>
      <c r="OWP51" s="109"/>
      <c r="OWQ51" s="109"/>
      <c r="OWR51" s="109"/>
      <c r="OWS51" s="109"/>
      <c r="OWT51" s="109"/>
      <c r="OWU51" s="109"/>
      <c r="OWV51" s="109"/>
      <c r="OWW51" s="109"/>
      <c r="OWX51" s="109"/>
      <c r="OWY51" s="109"/>
      <c r="OWZ51" s="109"/>
      <c r="OXA51" s="109"/>
      <c r="OXB51" s="109"/>
      <c r="OXC51" s="109"/>
      <c r="OXD51" s="109"/>
      <c r="OXE51" s="109"/>
      <c r="OXF51" s="109"/>
      <c r="OXG51" s="109"/>
      <c r="OXH51" s="109"/>
      <c r="OXI51" s="109"/>
      <c r="OXJ51" s="109"/>
      <c r="OXK51" s="109"/>
      <c r="OXL51" s="109"/>
      <c r="OXM51" s="109"/>
      <c r="OXN51" s="109"/>
      <c r="OXO51" s="109"/>
      <c r="OXP51" s="109"/>
      <c r="OXQ51" s="109"/>
      <c r="OXR51" s="109"/>
      <c r="OXS51" s="109"/>
      <c r="OXT51" s="109"/>
      <c r="OXU51" s="109"/>
      <c r="OXV51" s="109"/>
      <c r="OXW51" s="109"/>
      <c r="OXX51" s="109"/>
      <c r="OXY51" s="109"/>
      <c r="OXZ51" s="109"/>
      <c r="OYA51" s="109"/>
      <c r="OYB51" s="109"/>
      <c r="OYC51" s="109"/>
      <c r="OYD51" s="109"/>
      <c r="OYE51" s="109"/>
      <c r="OYF51" s="109"/>
      <c r="OYG51" s="109"/>
      <c r="OYH51" s="109"/>
      <c r="OYI51" s="109"/>
      <c r="OYJ51" s="109"/>
      <c r="OYK51" s="109"/>
      <c r="OYL51" s="109"/>
      <c r="OYM51" s="109"/>
      <c r="OYN51" s="109"/>
      <c r="OYO51" s="109"/>
      <c r="OYP51" s="109"/>
      <c r="OYQ51" s="109"/>
      <c r="OYR51" s="109"/>
      <c r="OYS51" s="109"/>
      <c r="OYT51" s="109"/>
      <c r="OYU51" s="109"/>
      <c r="OYV51" s="109"/>
      <c r="OYW51" s="109"/>
      <c r="OYX51" s="109"/>
      <c r="OYY51" s="109"/>
      <c r="OYZ51" s="109"/>
      <c r="OZA51" s="109"/>
      <c r="OZB51" s="109"/>
      <c r="OZC51" s="109"/>
      <c r="OZD51" s="109"/>
      <c r="OZE51" s="109"/>
      <c r="OZF51" s="109"/>
      <c r="OZG51" s="109"/>
      <c r="OZH51" s="109"/>
      <c r="OZI51" s="109"/>
      <c r="OZJ51" s="109"/>
      <c r="OZK51" s="109"/>
      <c r="OZL51" s="109"/>
      <c r="OZM51" s="109"/>
      <c r="OZN51" s="109"/>
      <c r="OZO51" s="109"/>
      <c r="OZP51" s="109"/>
      <c r="OZQ51" s="109"/>
      <c r="OZR51" s="109"/>
      <c r="OZS51" s="109"/>
      <c r="OZT51" s="109"/>
      <c r="OZU51" s="109"/>
      <c r="OZV51" s="109"/>
      <c r="OZW51" s="109"/>
      <c r="OZX51" s="109"/>
      <c r="OZY51" s="109"/>
      <c r="OZZ51" s="109"/>
      <c r="PAA51" s="109"/>
      <c r="PAB51" s="109"/>
      <c r="PAC51" s="109"/>
      <c r="PAD51" s="109"/>
      <c r="PAE51" s="109"/>
      <c r="PAF51" s="109"/>
      <c r="PAG51" s="109"/>
      <c r="PAH51" s="109"/>
      <c r="PAI51" s="109"/>
      <c r="PAJ51" s="109"/>
      <c r="PAK51" s="109"/>
      <c r="PAL51" s="109"/>
      <c r="PAM51" s="109"/>
      <c r="PAN51" s="109"/>
      <c r="PAO51" s="109"/>
      <c r="PAP51" s="109"/>
      <c r="PAQ51" s="109"/>
      <c r="PAR51" s="109"/>
      <c r="PAS51" s="109"/>
      <c r="PAT51" s="109"/>
      <c r="PAU51" s="109"/>
      <c r="PAV51" s="109"/>
      <c r="PAW51" s="109"/>
      <c r="PAX51" s="109"/>
      <c r="PAY51" s="109"/>
      <c r="PAZ51" s="109"/>
      <c r="PBA51" s="109"/>
      <c r="PBB51" s="109"/>
      <c r="PBC51" s="109"/>
      <c r="PBD51" s="109"/>
      <c r="PBE51" s="109"/>
      <c r="PBF51" s="109"/>
      <c r="PBG51" s="109"/>
      <c r="PBH51" s="109"/>
      <c r="PBI51" s="109"/>
      <c r="PBJ51" s="109"/>
      <c r="PBK51" s="109"/>
      <c r="PBL51" s="109"/>
      <c r="PBM51" s="109"/>
      <c r="PBN51" s="109"/>
      <c r="PBO51" s="109"/>
      <c r="PBP51" s="109"/>
      <c r="PBQ51" s="109"/>
      <c r="PBR51" s="109"/>
      <c r="PBS51" s="109"/>
      <c r="PBT51" s="109"/>
      <c r="PBU51" s="109"/>
      <c r="PBV51" s="109"/>
      <c r="PBW51" s="109"/>
      <c r="PBX51" s="109"/>
      <c r="PBY51" s="109"/>
      <c r="PBZ51" s="109"/>
      <c r="PCA51" s="109"/>
      <c r="PCB51" s="109"/>
      <c r="PCC51" s="109"/>
      <c r="PCD51" s="109"/>
      <c r="PCE51" s="109"/>
      <c r="PCF51" s="109"/>
      <c r="PCG51" s="109"/>
      <c r="PCH51" s="109"/>
      <c r="PCI51" s="109"/>
      <c r="PCJ51" s="109"/>
      <c r="PCK51" s="109"/>
      <c r="PCL51" s="109"/>
      <c r="PCM51" s="109"/>
      <c r="PCN51" s="109"/>
      <c r="PCO51" s="109"/>
      <c r="PCP51" s="109"/>
      <c r="PCQ51" s="109"/>
      <c r="PCR51" s="109"/>
      <c r="PCS51" s="109"/>
      <c r="PCT51" s="109"/>
      <c r="PCU51" s="109"/>
      <c r="PCV51" s="109"/>
      <c r="PCW51" s="109"/>
      <c r="PCX51" s="109"/>
      <c r="PCY51" s="109"/>
      <c r="PCZ51" s="109"/>
      <c r="PDA51" s="109"/>
      <c r="PDB51" s="109"/>
      <c r="PDC51" s="109"/>
      <c r="PDD51" s="109"/>
      <c r="PDE51" s="109"/>
      <c r="PDF51" s="109"/>
      <c r="PDG51" s="109"/>
      <c r="PDH51" s="109"/>
      <c r="PDI51" s="109"/>
      <c r="PDJ51" s="109"/>
      <c r="PDK51" s="109"/>
      <c r="PDL51" s="109"/>
      <c r="PDM51" s="109"/>
      <c r="PDN51" s="109"/>
      <c r="PDO51" s="109"/>
      <c r="PDP51" s="109"/>
      <c r="PDQ51" s="109"/>
      <c r="PDR51" s="109"/>
      <c r="PDS51" s="109"/>
      <c r="PDT51" s="109"/>
      <c r="PDU51" s="109"/>
      <c r="PDV51" s="109"/>
      <c r="PDW51" s="109"/>
      <c r="PDX51" s="109"/>
      <c r="PDY51" s="109"/>
      <c r="PDZ51" s="109"/>
      <c r="PEA51" s="109"/>
      <c r="PEB51" s="109"/>
      <c r="PEC51" s="109"/>
      <c r="PED51" s="109"/>
      <c r="PEE51" s="109"/>
      <c r="PEF51" s="109"/>
      <c r="PEG51" s="109"/>
      <c r="PEH51" s="109"/>
      <c r="PEI51" s="109"/>
      <c r="PEJ51" s="109"/>
      <c r="PEK51" s="109"/>
      <c r="PEL51" s="109"/>
      <c r="PEM51" s="109"/>
      <c r="PEN51" s="109"/>
      <c r="PEO51" s="109"/>
      <c r="PEP51" s="109"/>
      <c r="PEQ51" s="109"/>
      <c r="PER51" s="109"/>
      <c r="PES51" s="109"/>
      <c r="PET51" s="109"/>
      <c r="PEU51" s="109"/>
      <c r="PEV51" s="109"/>
      <c r="PEW51" s="109"/>
      <c r="PEX51" s="109"/>
      <c r="PEY51" s="109"/>
      <c r="PEZ51" s="109"/>
      <c r="PFA51" s="109"/>
      <c r="PFB51" s="109"/>
      <c r="PFC51" s="109"/>
      <c r="PFD51" s="109"/>
      <c r="PFE51" s="109"/>
      <c r="PFF51" s="109"/>
      <c r="PFG51" s="109"/>
      <c r="PFH51" s="109"/>
      <c r="PFI51" s="109"/>
      <c r="PFJ51" s="109"/>
      <c r="PFK51" s="109"/>
      <c r="PFL51" s="109"/>
      <c r="PFM51" s="109"/>
      <c r="PFN51" s="109"/>
      <c r="PFO51" s="109"/>
      <c r="PFP51" s="109"/>
      <c r="PFQ51" s="109"/>
      <c r="PFR51" s="109"/>
      <c r="PFS51" s="109"/>
      <c r="PFT51" s="109"/>
      <c r="PFU51" s="109"/>
      <c r="PFV51" s="109"/>
      <c r="PFW51" s="109"/>
      <c r="PFX51" s="109"/>
      <c r="PFY51" s="109"/>
      <c r="PFZ51" s="109"/>
      <c r="PGA51" s="109"/>
      <c r="PGB51" s="109"/>
      <c r="PGC51" s="109"/>
      <c r="PGD51" s="109"/>
      <c r="PGE51" s="109"/>
      <c r="PGF51" s="109"/>
      <c r="PGG51" s="109"/>
      <c r="PGH51" s="109"/>
      <c r="PGI51" s="109"/>
      <c r="PGJ51" s="109"/>
      <c r="PGK51" s="109"/>
      <c r="PGL51" s="109"/>
      <c r="PGM51" s="109"/>
      <c r="PGN51" s="109"/>
      <c r="PGO51" s="109"/>
      <c r="PGP51" s="109"/>
      <c r="PGQ51" s="109"/>
      <c r="PGR51" s="109"/>
      <c r="PGS51" s="109"/>
      <c r="PGT51" s="109"/>
      <c r="PGU51" s="109"/>
      <c r="PGV51" s="109"/>
      <c r="PGW51" s="109"/>
      <c r="PGX51" s="109"/>
      <c r="PGY51" s="109"/>
      <c r="PGZ51" s="109"/>
      <c r="PHA51" s="109"/>
      <c r="PHB51" s="109"/>
      <c r="PHC51" s="109"/>
      <c r="PHD51" s="109"/>
      <c r="PHE51" s="109"/>
      <c r="PHF51" s="109"/>
      <c r="PHG51" s="109"/>
      <c r="PHH51" s="109"/>
      <c r="PHI51" s="109"/>
      <c r="PHJ51" s="109"/>
      <c r="PHK51" s="109"/>
      <c r="PHL51" s="109"/>
      <c r="PHM51" s="109"/>
      <c r="PHN51" s="109"/>
      <c r="PHO51" s="109"/>
      <c r="PHP51" s="109"/>
      <c r="PHQ51" s="109"/>
      <c r="PHR51" s="109"/>
      <c r="PHS51" s="109"/>
      <c r="PHT51" s="109"/>
      <c r="PHU51" s="109"/>
      <c r="PHV51" s="109"/>
      <c r="PHW51" s="109"/>
      <c r="PHX51" s="109"/>
      <c r="PHY51" s="109"/>
      <c r="PHZ51" s="109"/>
      <c r="PIA51" s="109"/>
      <c r="PIB51" s="109"/>
      <c r="PIC51" s="109"/>
      <c r="PID51" s="109"/>
      <c r="PIE51" s="109"/>
      <c r="PIF51" s="109"/>
      <c r="PIG51" s="109"/>
      <c r="PIH51" s="109"/>
      <c r="PII51" s="109"/>
      <c r="PIJ51" s="109"/>
      <c r="PIK51" s="109"/>
      <c r="PIL51" s="109"/>
      <c r="PIM51" s="109"/>
      <c r="PIN51" s="109"/>
      <c r="PIO51" s="109"/>
      <c r="PIP51" s="109"/>
      <c r="PIQ51" s="109"/>
      <c r="PIR51" s="109"/>
      <c r="PIS51" s="109"/>
      <c r="PIT51" s="109"/>
      <c r="PIU51" s="109"/>
      <c r="PIV51" s="109"/>
      <c r="PIW51" s="109"/>
      <c r="PIX51" s="109"/>
      <c r="PIY51" s="109"/>
      <c r="PIZ51" s="109"/>
      <c r="PJA51" s="109"/>
      <c r="PJB51" s="109"/>
      <c r="PJC51" s="109"/>
      <c r="PJD51" s="109"/>
      <c r="PJE51" s="109"/>
      <c r="PJF51" s="109"/>
      <c r="PJG51" s="109"/>
      <c r="PJH51" s="109"/>
      <c r="PJI51" s="109"/>
      <c r="PJJ51" s="109"/>
      <c r="PJK51" s="109"/>
      <c r="PJL51" s="109"/>
      <c r="PJM51" s="109"/>
      <c r="PJN51" s="109"/>
      <c r="PJO51" s="109"/>
      <c r="PJP51" s="109"/>
      <c r="PJQ51" s="109"/>
      <c r="PJR51" s="109"/>
      <c r="PJS51" s="109"/>
      <c r="PJT51" s="109"/>
      <c r="PJU51" s="109"/>
      <c r="PJV51" s="109"/>
      <c r="PJW51" s="109"/>
      <c r="PJX51" s="109"/>
      <c r="PJY51" s="109"/>
      <c r="PJZ51" s="109"/>
      <c r="PKA51" s="109"/>
      <c r="PKB51" s="109"/>
      <c r="PKC51" s="109"/>
      <c r="PKD51" s="109"/>
      <c r="PKE51" s="109"/>
      <c r="PKF51" s="109"/>
      <c r="PKG51" s="109"/>
      <c r="PKH51" s="109"/>
      <c r="PKI51" s="109"/>
      <c r="PKJ51" s="109"/>
      <c r="PKK51" s="109"/>
      <c r="PKL51" s="109"/>
      <c r="PKM51" s="109"/>
      <c r="PKN51" s="109"/>
      <c r="PKO51" s="109"/>
      <c r="PKP51" s="109"/>
      <c r="PKQ51" s="109"/>
      <c r="PKR51" s="109"/>
      <c r="PKS51" s="109"/>
      <c r="PKT51" s="109"/>
      <c r="PKU51" s="109"/>
      <c r="PKV51" s="109"/>
      <c r="PKW51" s="109"/>
      <c r="PKX51" s="109"/>
      <c r="PKY51" s="109"/>
      <c r="PKZ51" s="109"/>
      <c r="PLA51" s="109"/>
      <c r="PLB51" s="109"/>
      <c r="PLC51" s="109"/>
      <c r="PLD51" s="109"/>
      <c r="PLE51" s="109"/>
      <c r="PLF51" s="109"/>
      <c r="PLG51" s="109"/>
      <c r="PLH51" s="109"/>
      <c r="PLI51" s="109"/>
      <c r="PLJ51" s="109"/>
      <c r="PLK51" s="109"/>
      <c r="PLL51" s="109"/>
      <c r="PLM51" s="109"/>
      <c r="PLN51" s="109"/>
      <c r="PLO51" s="109"/>
      <c r="PLP51" s="109"/>
      <c r="PLQ51" s="109"/>
      <c r="PLR51" s="109"/>
      <c r="PLS51" s="109"/>
      <c r="PLT51" s="109"/>
      <c r="PLU51" s="109"/>
      <c r="PLV51" s="109"/>
      <c r="PLW51" s="109"/>
      <c r="PLX51" s="109"/>
      <c r="PLY51" s="109"/>
      <c r="PLZ51" s="109"/>
      <c r="PMA51" s="109"/>
      <c r="PMB51" s="109"/>
      <c r="PMC51" s="109"/>
      <c r="PMD51" s="109"/>
      <c r="PME51" s="109"/>
      <c r="PMF51" s="109"/>
      <c r="PMG51" s="109"/>
      <c r="PMH51" s="109"/>
      <c r="PMI51" s="109"/>
      <c r="PMJ51" s="109"/>
      <c r="PMK51" s="109"/>
      <c r="PML51" s="109"/>
      <c r="PMM51" s="109"/>
      <c r="PMN51" s="109"/>
      <c r="PMO51" s="109"/>
      <c r="PMP51" s="109"/>
      <c r="PMQ51" s="109"/>
      <c r="PMR51" s="109"/>
      <c r="PMS51" s="109"/>
      <c r="PMT51" s="109"/>
      <c r="PMU51" s="109"/>
      <c r="PMV51" s="109"/>
      <c r="PMW51" s="109"/>
      <c r="PMX51" s="109"/>
      <c r="PMY51" s="109"/>
      <c r="PMZ51" s="109"/>
      <c r="PNA51" s="109"/>
      <c r="PNB51" s="109"/>
      <c r="PNC51" s="109"/>
      <c r="PND51" s="109"/>
      <c r="PNE51" s="109"/>
      <c r="PNF51" s="109"/>
      <c r="PNG51" s="109"/>
      <c r="PNH51" s="109"/>
      <c r="PNI51" s="109"/>
      <c r="PNJ51" s="109"/>
      <c r="PNK51" s="109"/>
      <c r="PNL51" s="109"/>
      <c r="PNM51" s="109"/>
      <c r="PNN51" s="109"/>
      <c r="PNO51" s="109"/>
      <c r="PNP51" s="109"/>
      <c r="PNQ51" s="109"/>
      <c r="PNR51" s="109"/>
      <c r="PNS51" s="109"/>
      <c r="PNT51" s="109"/>
      <c r="PNU51" s="109"/>
      <c r="PNV51" s="109"/>
      <c r="PNW51" s="109"/>
      <c r="PNX51" s="109"/>
      <c r="PNY51" s="109"/>
      <c r="PNZ51" s="109"/>
      <c r="POA51" s="109"/>
      <c r="POB51" s="109"/>
      <c r="POC51" s="109"/>
      <c r="POD51" s="109"/>
      <c r="POE51" s="109"/>
      <c r="POF51" s="109"/>
      <c r="POG51" s="109"/>
      <c r="POH51" s="109"/>
      <c r="POI51" s="109"/>
      <c r="POJ51" s="109"/>
      <c r="POK51" s="109"/>
      <c r="POL51" s="109"/>
      <c r="POM51" s="109"/>
      <c r="PON51" s="109"/>
      <c r="POO51" s="109"/>
      <c r="POP51" s="109"/>
      <c r="POQ51" s="109"/>
      <c r="POR51" s="109"/>
      <c r="POS51" s="109"/>
      <c r="POT51" s="109"/>
      <c r="POU51" s="109"/>
      <c r="POV51" s="109"/>
      <c r="POW51" s="109"/>
      <c r="POX51" s="109"/>
      <c r="POY51" s="109"/>
      <c r="POZ51" s="109"/>
      <c r="PPA51" s="109"/>
      <c r="PPB51" s="109"/>
      <c r="PPC51" s="109"/>
      <c r="PPD51" s="109"/>
      <c r="PPE51" s="109"/>
      <c r="PPF51" s="109"/>
      <c r="PPG51" s="109"/>
      <c r="PPH51" s="109"/>
      <c r="PPI51" s="109"/>
      <c r="PPJ51" s="109"/>
      <c r="PPK51" s="109"/>
      <c r="PPL51" s="109"/>
      <c r="PPM51" s="109"/>
      <c r="PPN51" s="109"/>
      <c r="PPO51" s="109"/>
      <c r="PPP51" s="109"/>
      <c r="PPQ51" s="109"/>
      <c r="PPR51" s="109"/>
      <c r="PPS51" s="109"/>
      <c r="PPT51" s="109"/>
      <c r="PPU51" s="109"/>
      <c r="PPV51" s="109"/>
      <c r="PPW51" s="109"/>
      <c r="PPX51" s="109"/>
      <c r="PPY51" s="109"/>
      <c r="PPZ51" s="109"/>
      <c r="PQA51" s="109"/>
      <c r="PQB51" s="109"/>
      <c r="PQC51" s="109"/>
      <c r="PQD51" s="109"/>
      <c r="PQE51" s="109"/>
      <c r="PQF51" s="109"/>
      <c r="PQG51" s="109"/>
      <c r="PQH51" s="109"/>
      <c r="PQI51" s="109"/>
      <c r="PQJ51" s="109"/>
      <c r="PQK51" s="109"/>
      <c r="PQL51" s="109"/>
      <c r="PQM51" s="109"/>
      <c r="PQN51" s="109"/>
      <c r="PQO51" s="109"/>
      <c r="PQP51" s="109"/>
      <c r="PQQ51" s="109"/>
      <c r="PQR51" s="109"/>
      <c r="PQS51" s="109"/>
      <c r="PQT51" s="109"/>
      <c r="PQU51" s="109"/>
      <c r="PQV51" s="109"/>
      <c r="PQW51" s="109"/>
      <c r="PQX51" s="109"/>
      <c r="PQY51" s="109"/>
      <c r="PQZ51" s="109"/>
      <c r="PRA51" s="109"/>
      <c r="PRB51" s="109"/>
      <c r="PRC51" s="109"/>
      <c r="PRD51" s="109"/>
      <c r="PRE51" s="109"/>
      <c r="PRF51" s="109"/>
      <c r="PRG51" s="109"/>
      <c r="PRH51" s="109"/>
      <c r="PRI51" s="109"/>
      <c r="PRJ51" s="109"/>
      <c r="PRK51" s="109"/>
      <c r="PRL51" s="109"/>
      <c r="PRM51" s="109"/>
      <c r="PRN51" s="109"/>
      <c r="PRO51" s="109"/>
      <c r="PRP51" s="109"/>
      <c r="PRQ51" s="109"/>
      <c r="PRR51" s="109"/>
      <c r="PRS51" s="109"/>
      <c r="PRT51" s="109"/>
      <c r="PRU51" s="109"/>
      <c r="PRV51" s="109"/>
      <c r="PRW51" s="109"/>
      <c r="PRX51" s="109"/>
      <c r="PRY51" s="109"/>
      <c r="PRZ51" s="109"/>
      <c r="PSA51" s="109"/>
      <c r="PSB51" s="109"/>
      <c r="PSC51" s="109"/>
      <c r="PSD51" s="109"/>
      <c r="PSE51" s="109"/>
      <c r="PSF51" s="109"/>
      <c r="PSG51" s="109"/>
      <c r="PSH51" s="109"/>
      <c r="PSI51" s="109"/>
      <c r="PSJ51" s="109"/>
      <c r="PSK51" s="109"/>
      <c r="PSL51" s="109"/>
      <c r="PSM51" s="109"/>
      <c r="PSN51" s="109"/>
      <c r="PSO51" s="109"/>
      <c r="PSP51" s="109"/>
      <c r="PSQ51" s="109"/>
      <c r="PSR51" s="109"/>
      <c r="PSS51" s="109"/>
      <c r="PST51" s="109"/>
      <c r="PSU51" s="109"/>
      <c r="PSV51" s="109"/>
      <c r="PSW51" s="109"/>
      <c r="PSX51" s="109"/>
      <c r="PSY51" s="109"/>
      <c r="PSZ51" s="109"/>
      <c r="PTA51" s="109"/>
      <c r="PTB51" s="109"/>
      <c r="PTC51" s="109"/>
      <c r="PTD51" s="109"/>
      <c r="PTE51" s="109"/>
      <c r="PTF51" s="109"/>
      <c r="PTG51" s="109"/>
      <c r="PTH51" s="109"/>
      <c r="PTI51" s="109"/>
      <c r="PTJ51" s="109"/>
      <c r="PTK51" s="109"/>
      <c r="PTL51" s="109"/>
      <c r="PTM51" s="109"/>
      <c r="PTN51" s="109"/>
      <c r="PTO51" s="109"/>
      <c r="PTP51" s="109"/>
      <c r="PTQ51" s="109"/>
      <c r="PTR51" s="109"/>
      <c r="PTS51" s="109"/>
      <c r="PTT51" s="109"/>
      <c r="PTU51" s="109"/>
      <c r="PTV51" s="109"/>
      <c r="PTW51" s="109"/>
      <c r="PTX51" s="109"/>
      <c r="PTY51" s="109"/>
      <c r="PTZ51" s="109"/>
      <c r="PUA51" s="109"/>
      <c r="PUB51" s="109"/>
      <c r="PUC51" s="109"/>
      <c r="PUD51" s="109"/>
      <c r="PUE51" s="109"/>
      <c r="PUF51" s="109"/>
      <c r="PUG51" s="109"/>
      <c r="PUH51" s="109"/>
      <c r="PUI51" s="109"/>
      <c r="PUJ51" s="109"/>
      <c r="PUK51" s="109"/>
      <c r="PUL51" s="109"/>
      <c r="PUM51" s="109"/>
      <c r="PUN51" s="109"/>
      <c r="PUO51" s="109"/>
      <c r="PUP51" s="109"/>
      <c r="PUQ51" s="109"/>
      <c r="PUR51" s="109"/>
      <c r="PUS51" s="109"/>
      <c r="PUT51" s="109"/>
      <c r="PUU51" s="109"/>
      <c r="PUV51" s="109"/>
      <c r="PUW51" s="109"/>
      <c r="PUX51" s="109"/>
      <c r="PUY51" s="109"/>
      <c r="PUZ51" s="109"/>
      <c r="PVA51" s="109"/>
      <c r="PVB51" s="109"/>
      <c r="PVC51" s="109"/>
      <c r="PVD51" s="109"/>
      <c r="PVE51" s="109"/>
      <c r="PVF51" s="109"/>
      <c r="PVG51" s="109"/>
      <c r="PVH51" s="109"/>
      <c r="PVI51" s="109"/>
      <c r="PVJ51" s="109"/>
      <c r="PVK51" s="109"/>
      <c r="PVL51" s="109"/>
      <c r="PVM51" s="109"/>
      <c r="PVN51" s="109"/>
      <c r="PVO51" s="109"/>
      <c r="PVP51" s="109"/>
      <c r="PVQ51" s="109"/>
      <c r="PVR51" s="109"/>
      <c r="PVS51" s="109"/>
      <c r="PVT51" s="109"/>
      <c r="PVU51" s="109"/>
      <c r="PVV51" s="109"/>
      <c r="PVW51" s="109"/>
      <c r="PVX51" s="109"/>
      <c r="PVY51" s="109"/>
      <c r="PVZ51" s="109"/>
      <c r="PWA51" s="109"/>
      <c r="PWB51" s="109"/>
      <c r="PWC51" s="109"/>
      <c r="PWD51" s="109"/>
      <c r="PWE51" s="109"/>
      <c r="PWF51" s="109"/>
      <c r="PWG51" s="109"/>
      <c r="PWH51" s="109"/>
      <c r="PWI51" s="109"/>
      <c r="PWJ51" s="109"/>
      <c r="PWK51" s="109"/>
      <c r="PWL51" s="109"/>
      <c r="PWM51" s="109"/>
      <c r="PWN51" s="109"/>
      <c r="PWO51" s="109"/>
      <c r="PWP51" s="109"/>
      <c r="PWQ51" s="109"/>
      <c r="PWR51" s="109"/>
      <c r="PWS51" s="109"/>
      <c r="PWT51" s="109"/>
      <c r="PWU51" s="109"/>
      <c r="PWV51" s="109"/>
      <c r="PWW51" s="109"/>
      <c r="PWX51" s="109"/>
      <c r="PWY51" s="109"/>
      <c r="PWZ51" s="109"/>
      <c r="PXA51" s="109"/>
      <c r="PXB51" s="109"/>
      <c r="PXC51" s="109"/>
      <c r="PXD51" s="109"/>
      <c r="PXE51" s="109"/>
      <c r="PXF51" s="109"/>
      <c r="PXG51" s="109"/>
      <c r="PXH51" s="109"/>
      <c r="PXI51" s="109"/>
      <c r="PXJ51" s="109"/>
      <c r="PXK51" s="109"/>
      <c r="PXL51" s="109"/>
      <c r="PXM51" s="109"/>
      <c r="PXN51" s="109"/>
      <c r="PXO51" s="109"/>
      <c r="PXP51" s="109"/>
      <c r="PXQ51" s="109"/>
      <c r="PXR51" s="109"/>
      <c r="PXS51" s="109"/>
      <c r="PXT51" s="109"/>
      <c r="PXU51" s="109"/>
      <c r="PXV51" s="109"/>
      <c r="PXW51" s="109"/>
      <c r="PXX51" s="109"/>
      <c r="PXY51" s="109"/>
      <c r="PXZ51" s="109"/>
      <c r="PYA51" s="109"/>
      <c r="PYB51" s="109"/>
      <c r="PYC51" s="109"/>
      <c r="PYD51" s="109"/>
      <c r="PYE51" s="109"/>
      <c r="PYF51" s="109"/>
      <c r="PYG51" s="109"/>
      <c r="PYH51" s="109"/>
      <c r="PYI51" s="109"/>
      <c r="PYJ51" s="109"/>
      <c r="PYK51" s="109"/>
      <c r="PYL51" s="109"/>
      <c r="PYM51" s="109"/>
      <c r="PYN51" s="109"/>
      <c r="PYO51" s="109"/>
      <c r="PYP51" s="109"/>
      <c r="PYQ51" s="109"/>
      <c r="PYR51" s="109"/>
      <c r="PYS51" s="109"/>
      <c r="PYT51" s="109"/>
      <c r="PYU51" s="109"/>
      <c r="PYV51" s="109"/>
      <c r="PYW51" s="109"/>
      <c r="PYX51" s="109"/>
      <c r="PYY51" s="109"/>
      <c r="PYZ51" s="109"/>
      <c r="PZA51" s="109"/>
      <c r="PZB51" s="109"/>
      <c r="PZC51" s="109"/>
      <c r="PZD51" s="109"/>
      <c r="PZE51" s="109"/>
      <c r="PZF51" s="109"/>
      <c r="PZG51" s="109"/>
      <c r="PZH51" s="109"/>
      <c r="PZI51" s="109"/>
      <c r="PZJ51" s="109"/>
      <c r="PZK51" s="109"/>
      <c r="PZL51" s="109"/>
      <c r="PZM51" s="109"/>
      <c r="PZN51" s="109"/>
      <c r="PZO51" s="109"/>
      <c r="PZP51" s="109"/>
      <c r="PZQ51" s="109"/>
      <c r="PZR51" s="109"/>
      <c r="PZS51" s="109"/>
      <c r="PZT51" s="109"/>
      <c r="PZU51" s="109"/>
      <c r="PZV51" s="109"/>
      <c r="PZW51" s="109"/>
      <c r="PZX51" s="109"/>
      <c r="PZY51" s="109"/>
      <c r="PZZ51" s="109"/>
      <c r="QAA51" s="109"/>
      <c r="QAB51" s="109"/>
      <c r="QAC51" s="109"/>
      <c r="QAD51" s="109"/>
      <c r="QAE51" s="109"/>
      <c r="QAF51" s="109"/>
      <c r="QAG51" s="109"/>
      <c r="QAH51" s="109"/>
      <c r="QAI51" s="109"/>
      <c r="QAJ51" s="109"/>
      <c r="QAK51" s="109"/>
      <c r="QAL51" s="109"/>
      <c r="QAM51" s="109"/>
      <c r="QAN51" s="109"/>
      <c r="QAO51" s="109"/>
      <c r="QAP51" s="109"/>
      <c r="QAQ51" s="109"/>
      <c r="QAR51" s="109"/>
      <c r="QAS51" s="109"/>
      <c r="QAT51" s="109"/>
      <c r="QAU51" s="109"/>
      <c r="QAV51" s="109"/>
      <c r="QAW51" s="109"/>
      <c r="QAX51" s="109"/>
      <c r="QAY51" s="109"/>
      <c r="QAZ51" s="109"/>
      <c r="QBA51" s="109"/>
      <c r="QBB51" s="109"/>
      <c r="QBC51" s="109"/>
      <c r="QBD51" s="109"/>
      <c r="QBE51" s="109"/>
      <c r="QBF51" s="109"/>
      <c r="QBG51" s="109"/>
      <c r="QBH51" s="109"/>
      <c r="QBI51" s="109"/>
      <c r="QBJ51" s="109"/>
      <c r="QBK51" s="109"/>
      <c r="QBL51" s="109"/>
      <c r="QBM51" s="109"/>
      <c r="QBN51" s="109"/>
      <c r="QBO51" s="109"/>
      <c r="QBP51" s="109"/>
      <c r="QBQ51" s="109"/>
      <c r="QBR51" s="109"/>
      <c r="QBS51" s="109"/>
      <c r="QBT51" s="109"/>
      <c r="QBU51" s="109"/>
      <c r="QBV51" s="109"/>
      <c r="QBW51" s="109"/>
      <c r="QBX51" s="109"/>
      <c r="QBY51" s="109"/>
      <c r="QBZ51" s="109"/>
      <c r="QCA51" s="109"/>
      <c r="QCB51" s="109"/>
      <c r="QCC51" s="109"/>
      <c r="QCD51" s="109"/>
      <c r="QCE51" s="109"/>
      <c r="QCF51" s="109"/>
      <c r="QCG51" s="109"/>
      <c r="QCH51" s="109"/>
      <c r="QCI51" s="109"/>
      <c r="QCJ51" s="109"/>
      <c r="QCK51" s="109"/>
      <c r="QCL51" s="109"/>
      <c r="QCM51" s="109"/>
      <c r="QCN51" s="109"/>
      <c r="QCO51" s="109"/>
      <c r="QCP51" s="109"/>
      <c r="QCQ51" s="109"/>
      <c r="QCR51" s="109"/>
      <c r="QCS51" s="109"/>
      <c r="QCT51" s="109"/>
      <c r="QCU51" s="109"/>
      <c r="QCV51" s="109"/>
      <c r="QCW51" s="109"/>
      <c r="QCX51" s="109"/>
      <c r="QCY51" s="109"/>
      <c r="QCZ51" s="109"/>
      <c r="QDA51" s="109"/>
      <c r="QDB51" s="109"/>
      <c r="QDC51" s="109"/>
      <c r="QDD51" s="109"/>
      <c r="QDE51" s="109"/>
      <c r="QDF51" s="109"/>
      <c r="QDG51" s="109"/>
      <c r="QDH51" s="109"/>
      <c r="QDI51" s="109"/>
      <c r="QDJ51" s="109"/>
      <c r="QDK51" s="109"/>
      <c r="QDL51" s="109"/>
      <c r="QDM51" s="109"/>
      <c r="QDN51" s="109"/>
      <c r="QDO51" s="109"/>
      <c r="QDP51" s="109"/>
      <c r="QDQ51" s="109"/>
      <c r="QDR51" s="109"/>
      <c r="QDS51" s="109"/>
      <c r="QDT51" s="109"/>
      <c r="QDU51" s="109"/>
      <c r="QDV51" s="109"/>
      <c r="QDW51" s="109"/>
      <c r="QDX51" s="109"/>
      <c r="QDY51" s="109"/>
      <c r="QDZ51" s="109"/>
      <c r="QEA51" s="109"/>
      <c r="QEB51" s="109"/>
      <c r="QEC51" s="109"/>
      <c r="QED51" s="109"/>
      <c r="QEE51" s="109"/>
      <c r="QEF51" s="109"/>
      <c r="QEG51" s="109"/>
      <c r="QEH51" s="109"/>
      <c r="QEI51" s="109"/>
      <c r="QEJ51" s="109"/>
      <c r="QEK51" s="109"/>
      <c r="QEL51" s="109"/>
      <c r="QEM51" s="109"/>
      <c r="QEN51" s="109"/>
      <c r="QEO51" s="109"/>
      <c r="QEP51" s="109"/>
      <c r="QEQ51" s="109"/>
      <c r="QER51" s="109"/>
      <c r="QES51" s="109"/>
      <c r="QET51" s="109"/>
      <c r="QEU51" s="109"/>
      <c r="QEV51" s="109"/>
      <c r="QEW51" s="109"/>
      <c r="QEX51" s="109"/>
      <c r="QEY51" s="109"/>
      <c r="QEZ51" s="109"/>
      <c r="QFA51" s="109"/>
      <c r="QFB51" s="109"/>
      <c r="QFC51" s="109"/>
      <c r="QFD51" s="109"/>
      <c r="QFE51" s="109"/>
      <c r="QFF51" s="109"/>
      <c r="QFG51" s="109"/>
      <c r="QFH51" s="109"/>
      <c r="QFI51" s="109"/>
      <c r="QFJ51" s="109"/>
      <c r="QFK51" s="109"/>
      <c r="QFL51" s="109"/>
      <c r="QFM51" s="109"/>
      <c r="QFN51" s="109"/>
      <c r="QFO51" s="109"/>
      <c r="QFP51" s="109"/>
      <c r="QFQ51" s="109"/>
      <c r="QFR51" s="109"/>
      <c r="QFS51" s="109"/>
      <c r="QFT51" s="109"/>
      <c r="QFU51" s="109"/>
      <c r="QFV51" s="109"/>
      <c r="QFW51" s="109"/>
      <c r="QFX51" s="109"/>
      <c r="QFY51" s="109"/>
      <c r="QFZ51" s="109"/>
      <c r="QGA51" s="109"/>
      <c r="QGB51" s="109"/>
      <c r="QGC51" s="109"/>
      <c r="QGD51" s="109"/>
      <c r="QGE51" s="109"/>
      <c r="QGF51" s="109"/>
      <c r="QGG51" s="109"/>
      <c r="QGH51" s="109"/>
      <c r="QGI51" s="109"/>
      <c r="QGJ51" s="109"/>
      <c r="QGK51" s="109"/>
      <c r="QGL51" s="109"/>
      <c r="QGM51" s="109"/>
      <c r="QGN51" s="109"/>
      <c r="QGO51" s="109"/>
      <c r="QGP51" s="109"/>
      <c r="QGQ51" s="109"/>
      <c r="QGR51" s="109"/>
      <c r="QGS51" s="109"/>
      <c r="QGT51" s="109"/>
      <c r="QGU51" s="109"/>
      <c r="QGV51" s="109"/>
      <c r="QGW51" s="109"/>
      <c r="QGX51" s="109"/>
      <c r="QGY51" s="109"/>
      <c r="QGZ51" s="109"/>
      <c r="QHA51" s="109"/>
      <c r="QHB51" s="109"/>
      <c r="QHC51" s="109"/>
      <c r="QHD51" s="109"/>
      <c r="QHE51" s="109"/>
      <c r="QHF51" s="109"/>
      <c r="QHG51" s="109"/>
      <c r="QHH51" s="109"/>
      <c r="QHI51" s="109"/>
      <c r="QHJ51" s="109"/>
      <c r="QHK51" s="109"/>
      <c r="QHL51" s="109"/>
      <c r="QHM51" s="109"/>
      <c r="QHN51" s="109"/>
      <c r="QHO51" s="109"/>
      <c r="QHP51" s="109"/>
      <c r="QHQ51" s="109"/>
      <c r="QHR51" s="109"/>
      <c r="QHS51" s="109"/>
      <c r="QHT51" s="109"/>
      <c r="QHU51" s="109"/>
      <c r="QHV51" s="109"/>
      <c r="QHW51" s="109"/>
      <c r="QHX51" s="109"/>
      <c r="QHY51" s="109"/>
      <c r="QHZ51" s="109"/>
      <c r="QIA51" s="109"/>
      <c r="QIB51" s="109"/>
      <c r="QIC51" s="109"/>
      <c r="QID51" s="109"/>
      <c r="QIE51" s="109"/>
      <c r="QIF51" s="109"/>
      <c r="QIG51" s="109"/>
      <c r="QIH51" s="109"/>
      <c r="QII51" s="109"/>
      <c r="QIJ51" s="109"/>
      <c r="QIK51" s="109"/>
      <c r="QIL51" s="109"/>
      <c r="QIM51" s="109"/>
      <c r="QIN51" s="109"/>
      <c r="QIO51" s="109"/>
      <c r="QIP51" s="109"/>
      <c r="QIQ51" s="109"/>
      <c r="QIR51" s="109"/>
      <c r="QIS51" s="109"/>
      <c r="QIT51" s="109"/>
      <c r="QIU51" s="109"/>
      <c r="QIV51" s="109"/>
      <c r="QIW51" s="109"/>
      <c r="QIX51" s="109"/>
      <c r="QIY51" s="109"/>
      <c r="QIZ51" s="109"/>
      <c r="QJA51" s="109"/>
      <c r="QJB51" s="109"/>
      <c r="QJC51" s="109"/>
      <c r="QJD51" s="109"/>
      <c r="QJE51" s="109"/>
      <c r="QJF51" s="109"/>
      <c r="QJG51" s="109"/>
      <c r="QJH51" s="109"/>
      <c r="QJI51" s="109"/>
      <c r="QJJ51" s="109"/>
      <c r="QJK51" s="109"/>
      <c r="QJL51" s="109"/>
      <c r="QJM51" s="109"/>
      <c r="QJN51" s="109"/>
      <c r="QJO51" s="109"/>
      <c r="QJP51" s="109"/>
      <c r="QJQ51" s="109"/>
      <c r="QJR51" s="109"/>
      <c r="QJS51" s="109"/>
      <c r="QJT51" s="109"/>
      <c r="QJU51" s="109"/>
      <c r="QJV51" s="109"/>
      <c r="QJW51" s="109"/>
      <c r="QJX51" s="109"/>
      <c r="QJY51" s="109"/>
      <c r="QJZ51" s="109"/>
      <c r="QKA51" s="109"/>
      <c r="QKB51" s="109"/>
      <c r="QKC51" s="109"/>
      <c r="QKD51" s="109"/>
      <c r="QKE51" s="109"/>
      <c r="QKF51" s="109"/>
      <c r="QKG51" s="109"/>
      <c r="QKH51" s="109"/>
      <c r="QKI51" s="109"/>
      <c r="QKJ51" s="109"/>
      <c r="QKK51" s="109"/>
      <c r="QKL51" s="109"/>
      <c r="QKM51" s="109"/>
      <c r="QKN51" s="109"/>
      <c r="QKO51" s="109"/>
      <c r="QKP51" s="109"/>
      <c r="QKQ51" s="109"/>
      <c r="QKR51" s="109"/>
      <c r="QKS51" s="109"/>
      <c r="QKT51" s="109"/>
      <c r="QKU51" s="109"/>
      <c r="QKV51" s="109"/>
      <c r="QKW51" s="109"/>
      <c r="QKX51" s="109"/>
      <c r="QKY51" s="109"/>
      <c r="QKZ51" s="109"/>
      <c r="QLA51" s="109"/>
      <c r="QLB51" s="109"/>
      <c r="QLC51" s="109"/>
      <c r="QLD51" s="109"/>
      <c r="QLE51" s="109"/>
      <c r="QLF51" s="109"/>
      <c r="QLG51" s="109"/>
      <c r="QLH51" s="109"/>
      <c r="QLI51" s="109"/>
      <c r="QLJ51" s="109"/>
      <c r="QLK51" s="109"/>
      <c r="QLL51" s="109"/>
      <c r="QLM51" s="109"/>
      <c r="QLN51" s="109"/>
      <c r="QLO51" s="109"/>
      <c r="QLP51" s="109"/>
      <c r="QLQ51" s="109"/>
      <c r="QLR51" s="109"/>
      <c r="QLS51" s="109"/>
      <c r="QLT51" s="109"/>
      <c r="QLU51" s="109"/>
      <c r="QLV51" s="109"/>
      <c r="QLW51" s="109"/>
      <c r="QLX51" s="109"/>
      <c r="QLY51" s="109"/>
      <c r="QLZ51" s="109"/>
      <c r="QMA51" s="109"/>
      <c r="QMB51" s="109"/>
      <c r="QMC51" s="109"/>
      <c r="QMD51" s="109"/>
      <c r="QME51" s="109"/>
      <c r="QMF51" s="109"/>
      <c r="QMG51" s="109"/>
      <c r="QMH51" s="109"/>
      <c r="QMI51" s="109"/>
      <c r="QMJ51" s="109"/>
      <c r="QMK51" s="109"/>
      <c r="QML51" s="109"/>
      <c r="QMM51" s="109"/>
      <c r="QMN51" s="109"/>
      <c r="QMO51" s="109"/>
      <c r="QMP51" s="109"/>
      <c r="QMQ51" s="109"/>
      <c r="QMR51" s="109"/>
      <c r="QMS51" s="109"/>
      <c r="QMT51" s="109"/>
      <c r="QMU51" s="109"/>
      <c r="QMV51" s="109"/>
      <c r="QMW51" s="109"/>
      <c r="QMX51" s="109"/>
      <c r="QMY51" s="109"/>
      <c r="QMZ51" s="109"/>
      <c r="QNA51" s="109"/>
      <c r="QNB51" s="109"/>
      <c r="QNC51" s="109"/>
      <c r="QND51" s="109"/>
      <c r="QNE51" s="109"/>
      <c r="QNF51" s="109"/>
      <c r="QNG51" s="109"/>
      <c r="QNH51" s="109"/>
      <c r="QNI51" s="109"/>
      <c r="QNJ51" s="109"/>
      <c r="QNK51" s="109"/>
      <c r="QNL51" s="109"/>
      <c r="QNM51" s="109"/>
      <c r="QNN51" s="109"/>
      <c r="QNO51" s="109"/>
      <c r="QNP51" s="109"/>
      <c r="QNQ51" s="109"/>
      <c r="QNR51" s="109"/>
      <c r="QNS51" s="109"/>
      <c r="QNT51" s="109"/>
      <c r="QNU51" s="109"/>
      <c r="QNV51" s="109"/>
      <c r="QNW51" s="109"/>
      <c r="QNX51" s="109"/>
      <c r="QNY51" s="109"/>
      <c r="QNZ51" s="109"/>
      <c r="QOA51" s="109"/>
      <c r="QOB51" s="109"/>
      <c r="QOC51" s="109"/>
      <c r="QOD51" s="109"/>
      <c r="QOE51" s="109"/>
      <c r="QOF51" s="109"/>
      <c r="QOG51" s="109"/>
      <c r="QOH51" s="109"/>
      <c r="QOI51" s="109"/>
      <c r="QOJ51" s="109"/>
      <c r="QOK51" s="109"/>
      <c r="QOL51" s="109"/>
      <c r="QOM51" s="109"/>
      <c r="QON51" s="109"/>
      <c r="QOO51" s="109"/>
      <c r="QOP51" s="109"/>
      <c r="QOQ51" s="109"/>
      <c r="QOR51" s="109"/>
      <c r="QOS51" s="109"/>
      <c r="QOT51" s="109"/>
      <c r="QOU51" s="109"/>
      <c r="QOV51" s="109"/>
      <c r="QOW51" s="109"/>
      <c r="QOX51" s="109"/>
      <c r="QOY51" s="109"/>
      <c r="QOZ51" s="109"/>
      <c r="QPA51" s="109"/>
      <c r="QPB51" s="109"/>
      <c r="QPC51" s="109"/>
      <c r="QPD51" s="109"/>
      <c r="QPE51" s="109"/>
      <c r="QPF51" s="109"/>
      <c r="QPG51" s="109"/>
      <c r="QPH51" s="109"/>
      <c r="QPI51" s="109"/>
      <c r="QPJ51" s="109"/>
      <c r="QPK51" s="109"/>
      <c r="QPL51" s="109"/>
      <c r="QPM51" s="109"/>
      <c r="QPN51" s="109"/>
      <c r="QPO51" s="109"/>
      <c r="QPP51" s="109"/>
      <c r="QPQ51" s="109"/>
      <c r="QPR51" s="109"/>
      <c r="QPS51" s="109"/>
      <c r="QPT51" s="109"/>
      <c r="QPU51" s="109"/>
      <c r="QPV51" s="109"/>
      <c r="QPW51" s="109"/>
      <c r="QPX51" s="109"/>
      <c r="QPY51" s="109"/>
      <c r="QPZ51" s="109"/>
      <c r="QQA51" s="109"/>
      <c r="QQB51" s="109"/>
      <c r="QQC51" s="109"/>
      <c r="QQD51" s="109"/>
      <c r="QQE51" s="109"/>
      <c r="QQF51" s="109"/>
      <c r="QQG51" s="109"/>
      <c r="QQH51" s="109"/>
      <c r="QQI51" s="109"/>
      <c r="QQJ51" s="109"/>
      <c r="QQK51" s="109"/>
      <c r="QQL51" s="109"/>
      <c r="QQM51" s="109"/>
      <c r="QQN51" s="109"/>
      <c r="QQO51" s="109"/>
      <c r="QQP51" s="109"/>
      <c r="QQQ51" s="109"/>
      <c r="QQR51" s="109"/>
      <c r="QQS51" s="109"/>
      <c r="QQT51" s="109"/>
      <c r="QQU51" s="109"/>
      <c r="QQV51" s="109"/>
      <c r="QQW51" s="109"/>
      <c r="QQX51" s="109"/>
      <c r="QQY51" s="109"/>
      <c r="QQZ51" s="109"/>
      <c r="QRA51" s="109"/>
      <c r="QRB51" s="109"/>
      <c r="QRC51" s="109"/>
      <c r="QRD51" s="109"/>
      <c r="QRE51" s="109"/>
      <c r="QRF51" s="109"/>
      <c r="QRG51" s="109"/>
      <c r="QRH51" s="109"/>
      <c r="QRI51" s="109"/>
      <c r="QRJ51" s="109"/>
      <c r="QRK51" s="109"/>
      <c r="QRL51" s="109"/>
      <c r="QRM51" s="109"/>
      <c r="QRN51" s="109"/>
      <c r="QRO51" s="109"/>
      <c r="QRP51" s="109"/>
      <c r="QRQ51" s="109"/>
      <c r="QRR51" s="109"/>
      <c r="QRS51" s="109"/>
      <c r="QRT51" s="109"/>
      <c r="QRU51" s="109"/>
      <c r="QRV51" s="109"/>
      <c r="QRW51" s="109"/>
      <c r="QRX51" s="109"/>
      <c r="QRY51" s="109"/>
      <c r="QRZ51" s="109"/>
      <c r="QSA51" s="109"/>
      <c r="QSB51" s="109"/>
      <c r="QSC51" s="109"/>
      <c r="QSD51" s="109"/>
      <c r="QSE51" s="109"/>
      <c r="QSF51" s="109"/>
      <c r="QSG51" s="109"/>
      <c r="QSH51" s="109"/>
      <c r="QSI51" s="109"/>
      <c r="QSJ51" s="109"/>
      <c r="QSK51" s="109"/>
      <c r="QSL51" s="109"/>
      <c r="QSM51" s="109"/>
      <c r="QSN51" s="109"/>
      <c r="QSO51" s="109"/>
      <c r="QSP51" s="109"/>
      <c r="QSQ51" s="109"/>
      <c r="QSR51" s="109"/>
      <c r="QSS51" s="109"/>
      <c r="QST51" s="109"/>
      <c r="QSU51" s="109"/>
      <c r="QSV51" s="109"/>
      <c r="QSW51" s="109"/>
      <c r="QSX51" s="109"/>
      <c r="QSY51" s="109"/>
      <c r="QSZ51" s="109"/>
      <c r="QTA51" s="109"/>
      <c r="QTB51" s="109"/>
      <c r="QTC51" s="109"/>
      <c r="QTD51" s="109"/>
      <c r="QTE51" s="109"/>
      <c r="QTF51" s="109"/>
      <c r="QTG51" s="109"/>
      <c r="QTH51" s="109"/>
      <c r="QTI51" s="109"/>
      <c r="QTJ51" s="109"/>
      <c r="QTK51" s="109"/>
      <c r="QTL51" s="109"/>
      <c r="QTM51" s="109"/>
      <c r="QTN51" s="109"/>
      <c r="QTO51" s="109"/>
      <c r="QTP51" s="109"/>
      <c r="QTQ51" s="109"/>
      <c r="QTR51" s="109"/>
      <c r="QTS51" s="109"/>
      <c r="QTT51" s="109"/>
      <c r="QTU51" s="109"/>
      <c r="QTV51" s="109"/>
      <c r="QTW51" s="109"/>
      <c r="QTX51" s="109"/>
      <c r="QTY51" s="109"/>
      <c r="QTZ51" s="109"/>
      <c r="QUA51" s="109"/>
      <c r="QUB51" s="109"/>
      <c r="QUC51" s="109"/>
      <c r="QUD51" s="109"/>
      <c r="QUE51" s="109"/>
      <c r="QUF51" s="109"/>
      <c r="QUG51" s="109"/>
      <c r="QUH51" s="109"/>
      <c r="QUI51" s="109"/>
      <c r="QUJ51" s="109"/>
      <c r="QUK51" s="109"/>
      <c r="QUL51" s="109"/>
      <c r="QUM51" s="109"/>
      <c r="QUN51" s="109"/>
      <c r="QUO51" s="109"/>
      <c r="QUP51" s="109"/>
      <c r="QUQ51" s="109"/>
      <c r="QUR51" s="109"/>
      <c r="QUS51" s="109"/>
      <c r="QUT51" s="109"/>
      <c r="QUU51" s="109"/>
      <c r="QUV51" s="109"/>
      <c r="QUW51" s="109"/>
      <c r="QUX51" s="109"/>
      <c r="QUY51" s="109"/>
      <c r="QUZ51" s="109"/>
      <c r="QVA51" s="109"/>
      <c r="QVB51" s="109"/>
      <c r="QVC51" s="109"/>
      <c r="QVD51" s="109"/>
      <c r="QVE51" s="109"/>
      <c r="QVF51" s="109"/>
      <c r="QVG51" s="109"/>
      <c r="QVH51" s="109"/>
      <c r="QVI51" s="109"/>
      <c r="QVJ51" s="109"/>
      <c r="QVK51" s="109"/>
      <c r="QVL51" s="109"/>
      <c r="QVM51" s="109"/>
      <c r="QVN51" s="109"/>
      <c r="QVO51" s="109"/>
      <c r="QVP51" s="109"/>
      <c r="QVQ51" s="109"/>
      <c r="QVR51" s="109"/>
      <c r="QVS51" s="109"/>
      <c r="QVT51" s="109"/>
      <c r="QVU51" s="109"/>
      <c r="QVV51" s="109"/>
      <c r="QVW51" s="109"/>
      <c r="QVX51" s="109"/>
      <c r="QVY51" s="109"/>
      <c r="QVZ51" s="109"/>
      <c r="QWA51" s="109"/>
      <c r="QWB51" s="109"/>
      <c r="QWC51" s="109"/>
      <c r="QWD51" s="109"/>
      <c r="QWE51" s="109"/>
      <c r="QWF51" s="109"/>
      <c r="QWG51" s="109"/>
      <c r="QWH51" s="109"/>
      <c r="QWI51" s="109"/>
      <c r="QWJ51" s="109"/>
      <c r="QWK51" s="109"/>
      <c r="QWL51" s="109"/>
      <c r="QWM51" s="109"/>
      <c r="QWN51" s="109"/>
      <c r="QWO51" s="109"/>
      <c r="QWP51" s="109"/>
      <c r="QWQ51" s="109"/>
      <c r="QWR51" s="109"/>
      <c r="QWS51" s="109"/>
      <c r="QWT51" s="109"/>
      <c r="QWU51" s="109"/>
      <c r="QWV51" s="109"/>
      <c r="QWW51" s="109"/>
      <c r="QWX51" s="109"/>
      <c r="QWY51" s="109"/>
      <c r="QWZ51" s="109"/>
      <c r="QXA51" s="109"/>
      <c r="QXB51" s="109"/>
      <c r="QXC51" s="109"/>
      <c r="QXD51" s="109"/>
      <c r="QXE51" s="109"/>
      <c r="QXF51" s="109"/>
      <c r="QXG51" s="109"/>
      <c r="QXH51" s="109"/>
      <c r="QXI51" s="109"/>
      <c r="QXJ51" s="109"/>
      <c r="QXK51" s="109"/>
      <c r="QXL51" s="109"/>
      <c r="QXM51" s="109"/>
      <c r="QXN51" s="109"/>
      <c r="QXO51" s="109"/>
      <c r="QXP51" s="109"/>
      <c r="QXQ51" s="109"/>
      <c r="QXR51" s="109"/>
      <c r="QXS51" s="109"/>
      <c r="QXT51" s="109"/>
      <c r="QXU51" s="109"/>
      <c r="QXV51" s="109"/>
      <c r="QXW51" s="109"/>
      <c r="QXX51" s="109"/>
      <c r="QXY51" s="109"/>
      <c r="QXZ51" s="109"/>
      <c r="QYA51" s="109"/>
      <c r="QYB51" s="109"/>
      <c r="QYC51" s="109"/>
      <c r="QYD51" s="109"/>
      <c r="QYE51" s="109"/>
      <c r="QYF51" s="109"/>
      <c r="QYG51" s="109"/>
      <c r="QYH51" s="109"/>
      <c r="QYI51" s="109"/>
      <c r="QYJ51" s="109"/>
      <c r="QYK51" s="109"/>
      <c r="QYL51" s="109"/>
      <c r="QYM51" s="109"/>
      <c r="QYN51" s="109"/>
      <c r="QYO51" s="109"/>
      <c r="QYP51" s="109"/>
      <c r="QYQ51" s="109"/>
      <c r="QYR51" s="109"/>
      <c r="QYS51" s="109"/>
      <c r="QYT51" s="109"/>
      <c r="QYU51" s="109"/>
      <c r="QYV51" s="109"/>
      <c r="QYW51" s="109"/>
      <c r="QYX51" s="109"/>
      <c r="QYY51" s="109"/>
      <c r="QYZ51" s="109"/>
      <c r="QZA51" s="109"/>
      <c r="QZB51" s="109"/>
      <c r="QZC51" s="109"/>
      <c r="QZD51" s="109"/>
      <c r="QZE51" s="109"/>
      <c r="QZF51" s="109"/>
      <c r="QZG51" s="109"/>
      <c r="QZH51" s="109"/>
      <c r="QZI51" s="109"/>
      <c r="QZJ51" s="109"/>
      <c r="QZK51" s="109"/>
      <c r="QZL51" s="109"/>
      <c r="QZM51" s="109"/>
      <c r="QZN51" s="109"/>
      <c r="QZO51" s="109"/>
      <c r="QZP51" s="109"/>
      <c r="QZQ51" s="109"/>
      <c r="QZR51" s="109"/>
      <c r="QZS51" s="109"/>
      <c r="QZT51" s="109"/>
      <c r="QZU51" s="109"/>
      <c r="QZV51" s="109"/>
      <c r="QZW51" s="109"/>
      <c r="QZX51" s="109"/>
      <c r="QZY51" s="109"/>
      <c r="QZZ51" s="109"/>
      <c r="RAA51" s="109"/>
      <c r="RAB51" s="109"/>
      <c r="RAC51" s="109"/>
      <c r="RAD51" s="109"/>
      <c r="RAE51" s="109"/>
      <c r="RAF51" s="109"/>
      <c r="RAG51" s="109"/>
      <c r="RAH51" s="109"/>
      <c r="RAI51" s="109"/>
      <c r="RAJ51" s="109"/>
      <c r="RAK51" s="109"/>
      <c r="RAL51" s="109"/>
      <c r="RAM51" s="109"/>
      <c r="RAN51" s="109"/>
      <c r="RAO51" s="109"/>
      <c r="RAP51" s="109"/>
      <c r="RAQ51" s="109"/>
      <c r="RAR51" s="109"/>
      <c r="RAS51" s="109"/>
      <c r="RAT51" s="109"/>
      <c r="RAU51" s="109"/>
      <c r="RAV51" s="109"/>
      <c r="RAW51" s="109"/>
      <c r="RAX51" s="109"/>
      <c r="RAY51" s="109"/>
      <c r="RAZ51" s="109"/>
      <c r="RBA51" s="109"/>
      <c r="RBB51" s="109"/>
      <c r="RBC51" s="109"/>
      <c r="RBD51" s="109"/>
      <c r="RBE51" s="109"/>
      <c r="RBF51" s="109"/>
      <c r="RBG51" s="109"/>
      <c r="RBH51" s="109"/>
      <c r="RBI51" s="109"/>
      <c r="RBJ51" s="109"/>
      <c r="RBK51" s="109"/>
      <c r="RBL51" s="109"/>
      <c r="RBM51" s="109"/>
      <c r="RBN51" s="109"/>
      <c r="RBO51" s="109"/>
      <c r="RBP51" s="109"/>
      <c r="RBQ51" s="109"/>
      <c r="RBR51" s="109"/>
      <c r="RBS51" s="109"/>
      <c r="RBT51" s="109"/>
      <c r="RBU51" s="109"/>
      <c r="RBV51" s="109"/>
      <c r="RBW51" s="109"/>
      <c r="RBX51" s="109"/>
      <c r="RBY51" s="109"/>
      <c r="RBZ51" s="109"/>
      <c r="RCA51" s="109"/>
      <c r="RCB51" s="109"/>
      <c r="RCC51" s="109"/>
      <c r="RCD51" s="109"/>
      <c r="RCE51" s="109"/>
      <c r="RCF51" s="109"/>
      <c r="RCG51" s="109"/>
      <c r="RCH51" s="109"/>
      <c r="RCI51" s="109"/>
      <c r="RCJ51" s="109"/>
      <c r="RCK51" s="109"/>
      <c r="RCL51" s="109"/>
      <c r="RCM51" s="109"/>
      <c r="RCN51" s="109"/>
      <c r="RCO51" s="109"/>
      <c r="RCP51" s="109"/>
      <c r="RCQ51" s="109"/>
      <c r="RCR51" s="109"/>
      <c r="RCS51" s="109"/>
      <c r="RCT51" s="109"/>
      <c r="RCU51" s="109"/>
      <c r="RCV51" s="109"/>
      <c r="RCW51" s="109"/>
      <c r="RCX51" s="109"/>
      <c r="RCY51" s="109"/>
      <c r="RCZ51" s="109"/>
      <c r="RDA51" s="109"/>
      <c r="RDB51" s="109"/>
      <c r="RDC51" s="109"/>
      <c r="RDD51" s="109"/>
      <c r="RDE51" s="109"/>
      <c r="RDF51" s="109"/>
      <c r="RDG51" s="109"/>
      <c r="RDH51" s="109"/>
      <c r="RDI51" s="109"/>
      <c r="RDJ51" s="109"/>
      <c r="RDK51" s="109"/>
      <c r="RDL51" s="109"/>
      <c r="RDM51" s="109"/>
      <c r="RDN51" s="109"/>
      <c r="RDO51" s="109"/>
      <c r="RDP51" s="109"/>
      <c r="RDQ51" s="109"/>
      <c r="RDR51" s="109"/>
      <c r="RDS51" s="109"/>
      <c r="RDT51" s="109"/>
      <c r="RDU51" s="109"/>
      <c r="RDV51" s="109"/>
      <c r="RDW51" s="109"/>
      <c r="RDX51" s="109"/>
      <c r="RDY51" s="109"/>
      <c r="RDZ51" s="109"/>
      <c r="REA51" s="109"/>
      <c r="REB51" s="109"/>
      <c r="REC51" s="109"/>
      <c r="RED51" s="109"/>
      <c r="REE51" s="109"/>
      <c r="REF51" s="109"/>
      <c r="REG51" s="109"/>
      <c r="REH51" s="109"/>
      <c r="REI51" s="109"/>
      <c r="REJ51" s="109"/>
      <c r="REK51" s="109"/>
      <c r="REL51" s="109"/>
      <c r="REM51" s="109"/>
      <c r="REN51" s="109"/>
      <c r="REO51" s="109"/>
      <c r="REP51" s="109"/>
      <c r="REQ51" s="109"/>
      <c r="RER51" s="109"/>
      <c r="RES51" s="109"/>
      <c r="RET51" s="109"/>
      <c r="REU51" s="109"/>
      <c r="REV51" s="109"/>
      <c r="REW51" s="109"/>
      <c r="REX51" s="109"/>
      <c r="REY51" s="109"/>
      <c r="REZ51" s="109"/>
      <c r="RFA51" s="109"/>
      <c r="RFB51" s="109"/>
      <c r="RFC51" s="109"/>
      <c r="RFD51" s="109"/>
      <c r="RFE51" s="109"/>
      <c r="RFF51" s="109"/>
      <c r="RFG51" s="109"/>
      <c r="RFH51" s="109"/>
      <c r="RFI51" s="109"/>
      <c r="RFJ51" s="109"/>
      <c r="RFK51" s="109"/>
      <c r="RFL51" s="109"/>
      <c r="RFM51" s="109"/>
      <c r="RFN51" s="109"/>
      <c r="RFO51" s="109"/>
      <c r="RFP51" s="109"/>
      <c r="RFQ51" s="109"/>
      <c r="RFR51" s="109"/>
      <c r="RFS51" s="109"/>
      <c r="RFT51" s="109"/>
      <c r="RFU51" s="109"/>
      <c r="RFV51" s="109"/>
      <c r="RFW51" s="109"/>
      <c r="RFX51" s="109"/>
      <c r="RFY51" s="109"/>
      <c r="RFZ51" s="109"/>
      <c r="RGA51" s="109"/>
      <c r="RGB51" s="109"/>
      <c r="RGC51" s="109"/>
      <c r="RGD51" s="109"/>
      <c r="RGE51" s="109"/>
      <c r="RGF51" s="109"/>
      <c r="RGG51" s="109"/>
      <c r="RGH51" s="109"/>
      <c r="RGI51" s="109"/>
      <c r="RGJ51" s="109"/>
      <c r="RGK51" s="109"/>
      <c r="RGL51" s="109"/>
      <c r="RGM51" s="109"/>
      <c r="RGN51" s="109"/>
      <c r="RGO51" s="109"/>
      <c r="RGP51" s="109"/>
      <c r="RGQ51" s="109"/>
      <c r="RGR51" s="109"/>
      <c r="RGS51" s="109"/>
      <c r="RGT51" s="109"/>
      <c r="RGU51" s="109"/>
      <c r="RGV51" s="109"/>
      <c r="RGW51" s="109"/>
      <c r="RGX51" s="109"/>
      <c r="RGY51" s="109"/>
      <c r="RGZ51" s="109"/>
      <c r="RHA51" s="109"/>
      <c r="RHB51" s="109"/>
      <c r="RHC51" s="109"/>
      <c r="RHD51" s="109"/>
      <c r="RHE51" s="109"/>
      <c r="RHF51" s="109"/>
      <c r="RHG51" s="109"/>
      <c r="RHH51" s="109"/>
      <c r="RHI51" s="109"/>
      <c r="RHJ51" s="109"/>
      <c r="RHK51" s="109"/>
      <c r="RHL51" s="109"/>
      <c r="RHM51" s="109"/>
      <c r="RHN51" s="109"/>
      <c r="RHO51" s="109"/>
      <c r="RHP51" s="109"/>
      <c r="RHQ51" s="109"/>
      <c r="RHR51" s="109"/>
      <c r="RHS51" s="109"/>
      <c r="RHT51" s="109"/>
      <c r="RHU51" s="109"/>
      <c r="RHV51" s="109"/>
      <c r="RHW51" s="109"/>
      <c r="RHX51" s="109"/>
      <c r="RHY51" s="109"/>
      <c r="RHZ51" s="109"/>
      <c r="RIA51" s="109"/>
      <c r="RIB51" s="109"/>
      <c r="RIC51" s="109"/>
      <c r="RID51" s="109"/>
      <c r="RIE51" s="109"/>
      <c r="RIF51" s="109"/>
      <c r="RIG51" s="109"/>
      <c r="RIH51" s="109"/>
      <c r="RII51" s="109"/>
      <c r="RIJ51" s="109"/>
      <c r="RIK51" s="109"/>
      <c r="RIL51" s="109"/>
      <c r="RIM51" s="109"/>
      <c r="RIN51" s="109"/>
      <c r="RIO51" s="109"/>
      <c r="RIP51" s="109"/>
      <c r="RIQ51" s="109"/>
      <c r="RIR51" s="109"/>
      <c r="RIS51" s="109"/>
      <c r="RIT51" s="109"/>
      <c r="RIU51" s="109"/>
      <c r="RIV51" s="109"/>
      <c r="RIW51" s="109"/>
      <c r="RIX51" s="109"/>
      <c r="RIY51" s="109"/>
      <c r="RIZ51" s="109"/>
      <c r="RJA51" s="109"/>
      <c r="RJB51" s="109"/>
      <c r="RJC51" s="109"/>
      <c r="RJD51" s="109"/>
      <c r="RJE51" s="109"/>
      <c r="RJF51" s="109"/>
      <c r="RJG51" s="109"/>
      <c r="RJH51" s="109"/>
      <c r="RJI51" s="109"/>
      <c r="RJJ51" s="109"/>
      <c r="RJK51" s="109"/>
      <c r="RJL51" s="109"/>
      <c r="RJM51" s="109"/>
      <c r="RJN51" s="109"/>
      <c r="RJO51" s="109"/>
      <c r="RJP51" s="109"/>
      <c r="RJQ51" s="109"/>
      <c r="RJR51" s="109"/>
      <c r="RJS51" s="109"/>
      <c r="RJT51" s="109"/>
      <c r="RJU51" s="109"/>
      <c r="RJV51" s="109"/>
      <c r="RJW51" s="109"/>
      <c r="RJX51" s="109"/>
      <c r="RJY51" s="109"/>
      <c r="RJZ51" s="109"/>
      <c r="RKA51" s="109"/>
      <c r="RKB51" s="109"/>
      <c r="RKC51" s="109"/>
      <c r="RKD51" s="109"/>
      <c r="RKE51" s="109"/>
      <c r="RKF51" s="109"/>
      <c r="RKG51" s="109"/>
      <c r="RKH51" s="109"/>
      <c r="RKI51" s="109"/>
      <c r="RKJ51" s="109"/>
      <c r="RKK51" s="109"/>
      <c r="RKL51" s="109"/>
      <c r="RKM51" s="109"/>
      <c r="RKN51" s="109"/>
      <c r="RKO51" s="109"/>
      <c r="RKP51" s="109"/>
      <c r="RKQ51" s="109"/>
      <c r="RKR51" s="109"/>
      <c r="RKS51" s="109"/>
      <c r="RKT51" s="109"/>
      <c r="RKU51" s="109"/>
      <c r="RKV51" s="109"/>
      <c r="RKW51" s="109"/>
      <c r="RKX51" s="109"/>
      <c r="RKY51" s="109"/>
      <c r="RKZ51" s="109"/>
      <c r="RLA51" s="109"/>
      <c r="RLB51" s="109"/>
      <c r="RLC51" s="109"/>
      <c r="RLD51" s="109"/>
      <c r="RLE51" s="109"/>
      <c r="RLF51" s="109"/>
      <c r="RLG51" s="109"/>
      <c r="RLH51" s="109"/>
      <c r="RLI51" s="109"/>
      <c r="RLJ51" s="109"/>
      <c r="RLK51" s="109"/>
      <c r="RLL51" s="109"/>
      <c r="RLM51" s="109"/>
      <c r="RLN51" s="109"/>
      <c r="RLO51" s="109"/>
      <c r="RLP51" s="109"/>
      <c r="RLQ51" s="109"/>
      <c r="RLR51" s="109"/>
      <c r="RLS51" s="109"/>
      <c r="RLT51" s="109"/>
      <c r="RLU51" s="109"/>
      <c r="RLV51" s="109"/>
      <c r="RLW51" s="109"/>
      <c r="RLX51" s="109"/>
      <c r="RLY51" s="109"/>
      <c r="RLZ51" s="109"/>
      <c r="RMA51" s="109"/>
      <c r="RMB51" s="109"/>
      <c r="RMC51" s="109"/>
      <c r="RMD51" s="109"/>
      <c r="RME51" s="109"/>
      <c r="RMF51" s="109"/>
      <c r="RMG51" s="109"/>
      <c r="RMH51" s="109"/>
      <c r="RMI51" s="109"/>
      <c r="RMJ51" s="109"/>
      <c r="RMK51" s="109"/>
      <c r="RML51" s="109"/>
      <c r="RMM51" s="109"/>
      <c r="RMN51" s="109"/>
      <c r="RMO51" s="109"/>
      <c r="RMP51" s="109"/>
      <c r="RMQ51" s="109"/>
      <c r="RMR51" s="109"/>
      <c r="RMS51" s="109"/>
      <c r="RMT51" s="109"/>
      <c r="RMU51" s="109"/>
      <c r="RMV51" s="109"/>
      <c r="RMW51" s="109"/>
      <c r="RMX51" s="109"/>
      <c r="RMY51" s="109"/>
      <c r="RMZ51" s="109"/>
      <c r="RNA51" s="109"/>
      <c r="RNB51" s="109"/>
      <c r="RNC51" s="109"/>
      <c r="RND51" s="109"/>
      <c r="RNE51" s="109"/>
      <c r="RNF51" s="109"/>
      <c r="RNG51" s="109"/>
      <c r="RNH51" s="109"/>
      <c r="RNI51" s="109"/>
      <c r="RNJ51" s="109"/>
      <c r="RNK51" s="109"/>
      <c r="RNL51" s="109"/>
      <c r="RNM51" s="109"/>
      <c r="RNN51" s="109"/>
      <c r="RNO51" s="109"/>
      <c r="RNP51" s="109"/>
      <c r="RNQ51" s="109"/>
      <c r="RNR51" s="109"/>
      <c r="RNS51" s="109"/>
      <c r="RNT51" s="109"/>
      <c r="RNU51" s="109"/>
      <c r="RNV51" s="109"/>
      <c r="RNW51" s="109"/>
      <c r="RNX51" s="109"/>
      <c r="RNY51" s="109"/>
      <c r="RNZ51" s="109"/>
      <c r="ROA51" s="109"/>
      <c r="ROB51" s="109"/>
      <c r="ROC51" s="109"/>
      <c r="ROD51" s="109"/>
      <c r="ROE51" s="109"/>
      <c r="ROF51" s="109"/>
      <c r="ROG51" s="109"/>
      <c r="ROH51" s="109"/>
      <c r="ROI51" s="109"/>
      <c r="ROJ51" s="109"/>
      <c r="ROK51" s="109"/>
      <c r="ROL51" s="109"/>
      <c r="ROM51" s="109"/>
      <c r="RON51" s="109"/>
      <c r="ROO51" s="109"/>
      <c r="ROP51" s="109"/>
      <c r="ROQ51" s="109"/>
      <c r="ROR51" s="109"/>
      <c r="ROS51" s="109"/>
      <c r="ROT51" s="109"/>
      <c r="ROU51" s="109"/>
      <c r="ROV51" s="109"/>
      <c r="ROW51" s="109"/>
      <c r="ROX51" s="109"/>
      <c r="ROY51" s="109"/>
      <c r="ROZ51" s="109"/>
      <c r="RPA51" s="109"/>
      <c r="RPB51" s="109"/>
      <c r="RPC51" s="109"/>
      <c r="RPD51" s="109"/>
      <c r="RPE51" s="109"/>
      <c r="RPF51" s="109"/>
      <c r="RPG51" s="109"/>
      <c r="RPH51" s="109"/>
      <c r="RPI51" s="109"/>
      <c r="RPJ51" s="109"/>
      <c r="RPK51" s="109"/>
      <c r="RPL51" s="109"/>
      <c r="RPM51" s="109"/>
      <c r="RPN51" s="109"/>
      <c r="RPO51" s="109"/>
      <c r="RPP51" s="109"/>
      <c r="RPQ51" s="109"/>
      <c r="RPR51" s="109"/>
      <c r="RPS51" s="109"/>
      <c r="RPT51" s="109"/>
      <c r="RPU51" s="109"/>
      <c r="RPV51" s="109"/>
      <c r="RPW51" s="109"/>
      <c r="RPX51" s="109"/>
      <c r="RPY51" s="109"/>
      <c r="RPZ51" s="109"/>
      <c r="RQA51" s="109"/>
      <c r="RQB51" s="109"/>
      <c r="RQC51" s="109"/>
      <c r="RQD51" s="109"/>
      <c r="RQE51" s="109"/>
      <c r="RQF51" s="109"/>
      <c r="RQG51" s="109"/>
      <c r="RQH51" s="109"/>
      <c r="RQI51" s="109"/>
      <c r="RQJ51" s="109"/>
      <c r="RQK51" s="109"/>
      <c r="RQL51" s="109"/>
      <c r="RQM51" s="109"/>
      <c r="RQN51" s="109"/>
      <c r="RQO51" s="109"/>
      <c r="RQP51" s="109"/>
      <c r="RQQ51" s="109"/>
      <c r="RQR51" s="109"/>
      <c r="RQS51" s="109"/>
      <c r="RQT51" s="109"/>
      <c r="RQU51" s="109"/>
      <c r="RQV51" s="109"/>
      <c r="RQW51" s="109"/>
      <c r="RQX51" s="109"/>
      <c r="RQY51" s="109"/>
      <c r="RQZ51" s="109"/>
      <c r="RRA51" s="109"/>
      <c r="RRB51" s="109"/>
      <c r="RRC51" s="109"/>
      <c r="RRD51" s="109"/>
      <c r="RRE51" s="109"/>
      <c r="RRF51" s="109"/>
      <c r="RRG51" s="109"/>
      <c r="RRH51" s="109"/>
      <c r="RRI51" s="109"/>
      <c r="RRJ51" s="109"/>
      <c r="RRK51" s="109"/>
      <c r="RRL51" s="109"/>
      <c r="RRM51" s="109"/>
      <c r="RRN51" s="109"/>
      <c r="RRO51" s="109"/>
      <c r="RRP51" s="109"/>
      <c r="RRQ51" s="109"/>
      <c r="RRR51" s="109"/>
      <c r="RRS51" s="109"/>
      <c r="RRT51" s="109"/>
      <c r="RRU51" s="109"/>
      <c r="RRV51" s="109"/>
      <c r="RRW51" s="109"/>
      <c r="RRX51" s="109"/>
      <c r="RRY51" s="109"/>
      <c r="RRZ51" s="109"/>
      <c r="RSA51" s="109"/>
      <c r="RSB51" s="109"/>
      <c r="RSC51" s="109"/>
      <c r="RSD51" s="109"/>
      <c r="RSE51" s="109"/>
      <c r="RSF51" s="109"/>
      <c r="RSG51" s="109"/>
      <c r="RSH51" s="109"/>
      <c r="RSI51" s="109"/>
      <c r="RSJ51" s="109"/>
      <c r="RSK51" s="109"/>
      <c r="RSL51" s="109"/>
      <c r="RSM51" s="109"/>
      <c r="RSN51" s="109"/>
      <c r="RSO51" s="109"/>
      <c r="RSP51" s="109"/>
      <c r="RSQ51" s="109"/>
      <c r="RSR51" s="109"/>
      <c r="RSS51" s="109"/>
      <c r="RST51" s="109"/>
      <c r="RSU51" s="109"/>
      <c r="RSV51" s="109"/>
      <c r="RSW51" s="109"/>
      <c r="RSX51" s="109"/>
      <c r="RSY51" s="109"/>
      <c r="RSZ51" s="109"/>
      <c r="RTA51" s="109"/>
      <c r="RTB51" s="109"/>
      <c r="RTC51" s="109"/>
      <c r="RTD51" s="109"/>
      <c r="RTE51" s="109"/>
      <c r="RTF51" s="109"/>
      <c r="RTG51" s="109"/>
      <c r="RTH51" s="109"/>
      <c r="RTI51" s="109"/>
      <c r="RTJ51" s="109"/>
      <c r="RTK51" s="109"/>
      <c r="RTL51" s="109"/>
      <c r="RTM51" s="109"/>
      <c r="RTN51" s="109"/>
      <c r="RTO51" s="109"/>
      <c r="RTP51" s="109"/>
      <c r="RTQ51" s="109"/>
      <c r="RTR51" s="109"/>
      <c r="RTS51" s="109"/>
      <c r="RTT51" s="109"/>
      <c r="RTU51" s="109"/>
      <c r="RTV51" s="109"/>
      <c r="RTW51" s="109"/>
      <c r="RTX51" s="109"/>
      <c r="RTY51" s="109"/>
      <c r="RTZ51" s="109"/>
      <c r="RUA51" s="109"/>
      <c r="RUB51" s="109"/>
      <c r="RUC51" s="109"/>
      <c r="RUD51" s="109"/>
      <c r="RUE51" s="109"/>
      <c r="RUF51" s="109"/>
      <c r="RUG51" s="109"/>
      <c r="RUH51" s="109"/>
      <c r="RUI51" s="109"/>
      <c r="RUJ51" s="109"/>
      <c r="RUK51" s="109"/>
      <c r="RUL51" s="109"/>
      <c r="RUM51" s="109"/>
      <c r="RUN51" s="109"/>
      <c r="RUO51" s="109"/>
      <c r="RUP51" s="109"/>
      <c r="RUQ51" s="109"/>
      <c r="RUR51" s="109"/>
      <c r="RUS51" s="109"/>
      <c r="RUT51" s="109"/>
      <c r="RUU51" s="109"/>
      <c r="RUV51" s="109"/>
      <c r="RUW51" s="109"/>
      <c r="RUX51" s="109"/>
      <c r="RUY51" s="109"/>
      <c r="RUZ51" s="109"/>
      <c r="RVA51" s="109"/>
      <c r="RVB51" s="109"/>
      <c r="RVC51" s="109"/>
      <c r="RVD51" s="109"/>
      <c r="RVE51" s="109"/>
      <c r="RVF51" s="109"/>
      <c r="RVG51" s="109"/>
      <c r="RVH51" s="109"/>
      <c r="RVI51" s="109"/>
      <c r="RVJ51" s="109"/>
      <c r="RVK51" s="109"/>
      <c r="RVL51" s="109"/>
      <c r="RVM51" s="109"/>
      <c r="RVN51" s="109"/>
      <c r="RVO51" s="109"/>
      <c r="RVP51" s="109"/>
      <c r="RVQ51" s="109"/>
      <c r="RVR51" s="109"/>
      <c r="RVS51" s="109"/>
      <c r="RVT51" s="109"/>
      <c r="RVU51" s="109"/>
      <c r="RVV51" s="109"/>
      <c r="RVW51" s="109"/>
      <c r="RVX51" s="109"/>
      <c r="RVY51" s="109"/>
      <c r="RVZ51" s="109"/>
      <c r="RWA51" s="109"/>
      <c r="RWB51" s="109"/>
      <c r="RWC51" s="109"/>
      <c r="RWD51" s="109"/>
      <c r="RWE51" s="109"/>
      <c r="RWF51" s="109"/>
      <c r="RWG51" s="109"/>
      <c r="RWH51" s="109"/>
      <c r="RWI51" s="109"/>
      <c r="RWJ51" s="109"/>
      <c r="RWK51" s="109"/>
      <c r="RWL51" s="109"/>
      <c r="RWM51" s="109"/>
      <c r="RWN51" s="109"/>
      <c r="RWO51" s="109"/>
      <c r="RWP51" s="109"/>
      <c r="RWQ51" s="109"/>
      <c r="RWR51" s="109"/>
      <c r="RWS51" s="109"/>
      <c r="RWT51" s="109"/>
      <c r="RWU51" s="109"/>
      <c r="RWV51" s="109"/>
      <c r="RWW51" s="109"/>
      <c r="RWX51" s="109"/>
      <c r="RWY51" s="109"/>
      <c r="RWZ51" s="109"/>
      <c r="RXA51" s="109"/>
      <c r="RXB51" s="109"/>
      <c r="RXC51" s="109"/>
      <c r="RXD51" s="109"/>
      <c r="RXE51" s="109"/>
      <c r="RXF51" s="109"/>
      <c r="RXG51" s="109"/>
      <c r="RXH51" s="109"/>
      <c r="RXI51" s="109"/>
      <c r="RXJ51" s="109"/>
      <c r="RXK51" s="109"/>
      <c r="RXL51" s="109"/>
      <c r="RXM51" s="109"/>
      <c r="RXN51" s="109"/>
      <c r="RXO51" s="109"/>
      <c r="RXP51" s="109"/>
      <c r="RXQ51" s="109"/>
      <c r="RXR51" s="109"/>
      <c r="RXS51" s="109"/>
      <c r="RXT51" s="109"/>
      <c r="RXU51" s="109"/>
      <c r="RXV51" s="109"/>
      <c r="RXW51" s="109"/>
      <c r="RXX51" s="109"/>
      <c r="RXY51" s="109"/>
      <c r="RXZ51" s="109"/>
      <c r="RYA51" s="109"/>
      <c r="RYB51" s="109"/>
      <c r="RYC51" s="109"/>
      <c r="RYD51" s="109"/>
      <c r="RYE51" s="109"/>
      <c r="RYF51" s="109"/>
      <c r="RYG51" s="109"/>
      <c r="RYH51" s="109"/>
      <c r="RYI51" s="109"/>
      <c r="RYJ51" s="109"/>
      <c r="RYK51" s="109"/>
      <c r="RYL51" s="109"/>
      <c r="RYM51" s="109"/>
      <c r="RYN51" s="109"/>
      <c r="RYO51" s="109"/>
      <c r="RYP51" s="109"/>
      <c r="RYQ51" s="109"/>
      <c r="RYR51" s="109"/>
      <c r="RYS51" s="109"/>
      <c r="RYT51" s="109"/>
      <c r="RYU51" s="109"/>
      <c r="RYV51" s="109"/>
      <c r="RYW51" s="109"/>
      <c r="RYX51" s="109"/>
      <c r="RYY51" s="109"/>
      <c r="RYZ51" s="109"/>
      <c r="RZA51" s="109"/>
      <c r="RZB51" s="109"/>
      <c r="RZC51" s="109"/>
      <c r="RZD51" s="109"/>
      <c r="RZE51" s="109"/>
      <c r="RZF51" s="109"/>
      <c r="RZG51" s="109"/>
      <c r="RZH51" s="109"/>
      <c r="RZI51" s="109"/>
      <c r="RZJ51" s="109"/>
      <c r="RZK51" s="109"/>
      <c r="RZL51" s="109"/>
      <c r="RZM51" s="109"/>
      <c r="RZN51" s="109"/>
      <c r="RZO51" s="109"/>
      <c r="RZP51" s="109"/>
      <c r="RZQ51" s="109"/>
      <c r="RZR51" s="109"/>
      <c r="RZS51" s="109"/>
      <c r="RZT51" s="109"/>
      <c r="RZU51" s="109"/>
      <c r="RZV51" s="109"/>
      <c r="RZW51" s="109"/>
      <c r="RZX51" s="109"/>
      <c r="RZY51" s="109"/>
      <c r="RZZ51" s="109"/>
      <c r="SAA51" s="109"/>
      <c r="SAB51" s="109"/>
      <c r="SAC51" s="109"/>
      <c r="SAD51" s="109"/>
      <c r="SAE51" s="109"/>
      <c r="SAF51" s="109"/>
      <c r="SAG51" s="109"/>
      <c r="SAH51" s="109"/>
      <c r="SAI51" s="109"/>
      <c r="SAJ51" s="109"/>
      <c r="SAK51" s="109"/>
      <c r="SAL51" s="109"/>
      <c r="SAM51" s="109"/>
      <c r="SAN51" s="109"/>
      <c r="SAO51" s="109"/>
      <c r="SAP51" s="109"/>
      <c r="SAQ51" s="109"/>
      <c r="SAR51" s="109"/>
      <c r="SAS51" s="109"/>
      <c r="SAT51" s="109"/>
      <c r="SAU51" s="109"/>
      <c r="SAV51" s="109"/>
      <c r="SAW51" s="109"/>
      <c r="SAX51" s="109"/>
      <c r="SAY51" s="109"/>
      <c r="SAZ51" s="109"/>
      <c r="SBA51" s="109"/>
      <c r="SBB51" s="109"/>
      <c r="SBC51" s="109"/>
      <c r="SBD51" s="109"/>
      <c r="SBE51" s="109"/>
      <c r="SBF51" s="109"/>
      <c r="SBG51" s="109"/>
      <c r="SBH51" s="109"/>
      <c r="SBI51" s="109"/>
      <c r="SBJ51" s="109"/>
      <c r="SBK51" s="109"/>
      <c r="SBL51" s="109"/>
      <c r="SBM51" s="109"/>
      <c r="SBN51" s="109"/>
      <c r="SBO51" s="109"/>
      <c r="SBP51" s="109"/>
      <c r="SBQ51" s="109"/>
      <c r="SBR51" s="109"/>
      <c r="SBS51" s="109"/>
      <c r="SBT51" s="109"/>
      <c r="SBU51" s="109"/>
      <c r="SBV51" s="109"/>
      <c r="SBW51" s="109"/>
      <c r="SBX51" s="109"/>
      <c r="SBY51" s="109"/>
      <c r="SBZ51" s="109"/>
      <c r="SCA51" s="109"/>
      <c r="SCB51" s="109"/>
      <c r="SCC51" s="109"/>
      <c r="SCD51" s="109"/>
      <c r="SCE51" s="109"/>
      <c r="SCF51" s="109"/>
      <c r="SCG51" s="109"/>
      <c r="SCH51" s="109"/>
      <c r="SCI51" s="109"/>
      <c r="SCJ51" s="109"/>
      <c r="SCK51" s="109"/>
      <c r="SCL51" s="109"/>
      <c r="SCM51" s="109"/>
      <c r="SCN51" s="109"/>
      <c r="SCO51" s="109"/>
      <c r="SCP51" s="109"/>
      <c r="SCQ51" s="109"/>
      <c r="SCR51" s="109"/>
      <c r="SCS51" s="109"/>
      <c r="SCT51" s="109"/>
      <c r="SCU51" s="109"/>
      <c r="SCV51" s="109"/>
      <c r="SCW51" s="109"/>
      <c r="SCX51" s="109"/>
      <c r="SCY51" s="109"/>
      <c r="SCZ51" s="109"/>
      <c r="SDA51" s="109"/>
      <c r="SDB51" s="109"/>
      <c r="SDC51" s="109"/>
      <c r="SDD51" s="109"/>
      <c r="SDE51" s="109"/>
      <c r="SDF51" s="109"/>
      <c r="SDG51" s="109"/>
      <c r="SDH51" s="109"/>
      <c r="SDI51" s="109"/>
      <c r="SDJ51" s="109"/>
      <c r="SDK51" s="109"/>
      <c r="SDL51" s="109"/>
      <c r="SDM51" s="109"/>
      <c r="SDN51" s="109"/>
      <c r="SDO51" s="109"/>
      <c r="SDP51" s="109"/>
      <c r="SDQ51" s="109"/>
      <c r="SDR51" s="109"/>
      <c r="SDS51" s="109"/>
      <c r="SDT51" s="109"/>
      <c r="SDU51" s="109"/>
      <c r="SDV51" s="109"/>
      <c r="SDW51" s="109"/>
      <c r="SDX51" s="109"/>
      <c r="SDY51" s="109"/>
      <c r="SDZ51" s="109"/>
      <c r="SEA51" s="109"/>
      <c r="SEB51" s="109"/>
      <c r="SEC51" s="109"/>
      <c r="SED51" s="109"/>
      <c r="SEE51" s="109"/>
      <c r="SEF51" s="109"/>
      <c r="SEG51" s="109"/>
      <c r="SEH51" s="109"/>
      <c r="SEI51" s="109"/>
      <c r="SEJ51" s="109"/>
      <c r="SEK51" s="109"/>
      <c r="SEL51" s="109"/>
      <c r="SEM51" s="109"/>
      <c r="SEN51" s="109"/>
      <c r="SEO51" s="109"/>
      <c r="SEP51" s="109"/>
      <c r="SEQ51" s="109"/>
      <c r="SER51" s="109"/>
      <c r="SES51" s="109"/>
      <c r="SET51" s="109"/>
      <c r="SEU51" s="109"/>
      <c r="SEV51" s="109"/>
      <c r="SEW51" s="109"/>
      <c r="SEX51" s="109"/>
      <c r="SEY51" s="109"/>
      <c r="SEZ51" s="109"/>
      <c r="SFA51" s="109"/>
      <c r="SFB51" s="109"/>
      <c r="SFC51" s="109"/>
      <c r="SFD51" s="109"/>
      <c r="SFE51" s="109"/>
      <c r="SFF51" s="109"/>
      <c r="SFG51" s="109"/>
      <c r="SFH51" s="109"/>
      <c r="SFI51" s="109"/>
      <c r="SFJ51" s="109"/>
      <c r="SFK51" s="109"/>
      <c r="SFL51" s="109"/>
      <c r="SFM51" s="109"/>
      <c r="SFN51" s="109"/>
      <c r="SFO51" s="109"/>
      <c r="SFP51" s="109"/>
      <c r="SFQ51" s="109"/>
      <c r="SFR51" s="109"/>
      <c r="SFS51" s="109"/>
      <c r="SFT51" s="109"/>
      <c r="SFU51" s="109"/>
      <c r="SFV51" s="109"/>
      <c r="SFW51" s="109"/>
      <c r="SFX51" s="109"/>
      <c r="SFY51" s="109"/>
      <c r="SFZ51" s="109"/>
      <c r="SGA51" s="109"/>
      <c r="SGB51" s="109"/>
      <c r="SGC51" s="109"/>
      <c r="SGD51" s="109"/>
      <c r="SGE51" s="109"/>
      <c r="SGF51" s="109"/>
      <c r="SGG51" s="109"/>
      <c r="SGH51" s="109"/>
      <c r="SGI51" s="109"/>
      <c r="SGJ51" s="109"/>
      <c r="SGK51" s="109"/>
      <c r="SGL51" s="109"/>
      <c r="SGM51" s="109"/>
      <c r="SGN51" s="109"/>
      <c r="SGO51" s="109"/>
      <c r="SGP51" s="109"/>
      <c r="SGQ51" s="109"/>
      <c r="SGR51" s="109"/>
      <c r="SGS51" s="109"/>
      <c r="SGT51" s="109"/>
      <c r="SGU51" s="109"/>
      <c r="SGV51" s="109"/>
      <c r="SGW51" s="109"/>
      <c r="SGX51" s="109"/>
      <c r="SGY51" s="109"/>
      <c r="SGZ51" s="109"/>
      <c r="SHA51" s="109"/>
      <c r="SHB51" s="109"/>
      <c r="SHC51" s="109"/>
      <c r="SHD51" s="109"/>
      <c r="SHE51" s="109"/>
      <c r="SHF51" s="109"/>
      <c r="SHG51" s="109"/>
      <c r="SHH51" s="109"/>
      <c r="SHI51" s="109"/>
      <c r="SHJ51" s="109"/>
      <c r="SHK51" s="109"/>
      <c r="SHL51" s="109"/>
      <c r="SHM51" s="109"/>
      <c r="SHN51" s="109"/>
      <c r="SHO51" s="109"/>
      <c r="SHP51" s="109"/>
      <c r="SHQ51" s="109"/>
      <c r="SHR51" s="109"/>
      <c r="SHS51" s="109"/>
      <c r="SHT51" s="109"/>
      <c r="SHU51" s="109"/>
      <c r="SHV51" s="109"/>
      <c r="SHW51" s="109"/>
      <c r="SHX51" s="109"/>
      <c r="SHY51" s="109"/>
      <c r="SHZ51" s="109"/>
      <c r="SIA51" s="109"/>
      <c r="SIB51" s="109"/>
      <c r="SIC51" s="109"/>
      <c r="SID51" s="109"/>
      <c r="SIE51" s="109"/>
      <c r="SIF51" s="109"/>
      <c r="SIG51" s="109"/>
      <c r="SIH51" s="109"/>
      <c r="SII51" s="109"/>
      <c r="SIJ51" s="109"/>
      <c r="SIK51" s="109"/>
      <c r="SIL51" s="109"/>
      <c r="SIM51" s="109"/>
      <c r="SIN51" s="109"/>
      <c r="SIO51" s="109"/>
      <c r="SIP51" s="109"/>
      <c r="SIQ51" s="109"/>
      <c r="SIR51" s="109"/>
      <c r="SIS51" s="109"/>
      <c r="SIT51" s="109"/>
      <c r="SIU51" s="109"/>
      <c r="SIV51" s="109"/>
      <c r="SIW51" s="109"/>
      <c r="SIX51" s="109"/>
      <c r="SIY51" s="109"/>
      <c r="SIZ51" s="109"/>
      <c r="SJA51" s="109"/>
      <c r="SJB51" s="109"/>
      <c r="SJC51" s="109"/>
      <c r="SJD51" s="109"/>
      <c r="SJE51" s="109"/>
      <c r="SJF51" s="109"/>
      <c r="SJG51" s="109"/>
      <c r="SJH51" s="109"/>
      <c r="SJI51" s="109"/>
      <c r="SJJ51" s="109"/>
      <c r="SJK51" s="109"/>
      <c r="SJL51" s="109"/>
      <c r="SJM51" s="109"/>
      <c r="SJN51" s="109"/>
      <c r="SJO51" s="109"/>
      <c r="SJP51" s="109"/>
      <c r="SJQ51" s="109"/>
      <c r="SJR51" s="109"/>
      <c r="SJS51" s="109"/>
      <c r="SJT51" s="109"/>
      <c r="SJU51" s="109"/>
      <c r="SJV51" s="109"/>
      <c r="SJW51" s="109"/>
      <c r="SJX51" s="109"/>
      <c r="SJY51" s="109"/>
      <c r="SJZ51" s="109"/>
      <c r="SKA51" s="109"/>
      <c r="SKB51" s="109"/>
      <c r="SKC51" s="109"/>
      <c r="SKD51" s="109"/>
      <c r="SKE51" s="109"/>
      <c r="SKF51" s="109"/>
      <c r="SKG51" s="109"/>
      <c r="SKH51" s="109"/>
      <c r="SKI51" s="109"/>
      <c r="SKJ51" s="109"/>
      <c r="SKK51" s="109"/>
      <c r="SKL51" s="109"/>
      <c r="SKM51" s="109"/>
      <c r="SKN51" s="109"/>
      <c r="SKO51" s="109"/>
      <c r="SKP51" s="109"/>
      <c r="SKQ51" s="109"/>
      <c r="SKR51" s="109"/>
      <c r="SKS51" s="109"/>
      <c r="SKT51" s="109"/>
      <c r="SKU51" s="109"/>
      <c r="SKV51" s="109"/>
      <c r="SKW51" s="109"/>
      <c r="SKX51" s="109"/>
      <c r="SKY51" s="109"/>
      <c r="SKZ51" s="109"/>
      <c r="SLA51" s="109"/>
      <c r="SLB51" s="109"/>
      <c r="SLC51" s="109"/>
      <c r="SLD51" s="109"/>
      <c r="SLE51" s="109"/>
      <c r="SLF51" s="109"/>
      <c r="SLG51" s="109"/>
      <c r="SLH51" s="109"/>
      <c r="SLI51" s="109"/>
      <c r="SLJ51" s="109"/>
      <c r="SLK51" s="109"/>
      <c r="SLL51" s="109"/>
      <c r="SLM51" s="109"/>
      <c r="SLN51" s="109"/>
      <c r="SLO51" s="109"/>
      <c r="SLP51" s="109"/>
      <c r="SLQ51" s="109"/>
      <c r="SLR51" s="109"/>
      <c r="SLS51" s="109"/>
      <c r="SLT51" s="109"/>
      <c r="SLU51" s="109"/>
      <c r="SLV51" s="109"/>
      <c r="SLW51" s="109"/>
      <c r="SLX51" s="109"/>
      <c r="SLY51" s="109"/>
      <c r="SLZ51" s="109"/>
      <c r="SMA51" s="109"/>
      <c r="SMB51" s="109"/>
      <c r="SMC51" s="109"/>
      <c r="SMD51" s="109"/>
      <c r="SME51" s="109"/>
      <c r="SMF51" s="109"/>
      <c r="SMG51" s="109"/>
      <c r="SMH51" s="109"/>
      <c r="SMI51" s="109"/>
      <c r="SMJ51" s="109"/>
      <c r="SMK51" s="109"/>
      <c r="SML51" s="109"/>
      <c r="SMM51" s="109"/>
      <c r="SMN51" s="109"/>
      <c r="SMO51" s="109"/>
      <c r="SMP51" s="109"/>
      <c r="SMQ51" s="109"/>
      <c r="SMR51" s="109"/>
      <c r="SMS51" s="109"/>
      <c r="SMT51" s="109"/>
      <c r="SMU51" s="109"/>
      <c r="SMV51" s="109"/>
      <c r="SMW51" s="109"/>
      <c r="SMX51" s="109"/>
      <c r="SMY51" s="109"/>
      <c r="SMZ51" s="109"/>
      <c r="SNA51" s="109"/>
      <c r="SNB51" s="109"/>
      <c r="SNC51" s="109"/>
      <c r="SND51" s="109"/>
      <c r="SNE51" s="109"/>
      <c r="SNF51" s="109"/>
      <c r="SNG51" s="109"/>
      <c r="SNH51" s="109"/>
      <c r="SNI51" s="109"/>
      <c r="SNJ51" s="109"/>
      <c r="SNK51" s="109"/>
      <c r="SNL51" s="109"/>
      <c r="SNM51" s="109"/>
      <c r="SNN51" s="109"/>
      <c r="SNO51" s="109"/>
      <c r="SNP51" s="109"/>
      <c r="SNQ51" s="109"/>
      <c r="SNR51" s="109"/>
      <c r="SNS51" s="109"/>
      <c r="SNT51" s="109"/>
      <c r="SNU51" s="109"/>
      <c r="SNV51" s="109"/>
      <c r="SNW51" s="109"/>
      <c r="SNX51" s="109"/>
      <c r="SNY51" s="109"/>
      <c r="SNZ51" s="109"/>
      <c r="SOA51" s="109"/>
      <c r="SOB51" s="109"/>
      <c r="SOC51" s="109"/>
      <c r="SOD51" s="109"/>
      <c r="SOE51" s="109"/>
      <c r="SOF51" s="109"/>
      <c r="SOG51" s="109"/>
      <c r="SOH51" s="109"/>
      <c r="SOI51" s="109"/>
      <c r="SOJ51" s="109"/>
      <c r="SOK51" s="109"/>
      <c r="SOL51" s="109"/>
      <c r="SOM51" s="109"/>
      <c r="SON51" s="109"/>
      <c r="SOO51" s="109"/>
      <c r="SOP51" s="109"/>
      <c r="SOQ51" s="109"/>
      <c r="SOR51" s="109"/>
      <c r="SOS51" s="109"/>
      <c r="SOT51" s="109"/>
      <c r="SOU51" s="109"/>
      <c r="SOV51" s="109"/>
      <c r="SOW51" s="109"/>
      <c r="SOX51" s="109"/>
      <c r="SOY51" s="109"/>
      <c r="SOZ51" s="109"/>
      <c r="SPA51" s="109"/>
      <c r="SPB51" s="109"/>
      <c r="SPC51" s="109"/>
      <c r="SPD51" s="109"/>
      <c r="SPE51" s="109"/>
      <c r="SPF51" s="109"/>
      <c r="SPG51" s="109"/>
      <c r="SPH51" s="109"/>
      <c r="SPI51" s="109"/>
      <c r="SPJ51" s="109"/>
      <c r="SPK51" s="109"/>
      <c r="SPL51" s="109"/>
      <c r="SPM51" s="109"/>
      <c r="SPN51" s="109"/>
      <c r="SPO51" s="109"/>
      <c r="SPP51" s="109"/>
      <c r="SPQ51" s="109"/>
      <c r="SPR51" s="109"/>
      <c r="SPS51" s="109"/>
      <c r="SPT51" s="109"/>
      <c r="SPU51" s="109"/>
      <c r="SPV51" s="109"/>
      <c r="SPW51" s="109"/>
      <c r="SPX51" s="109"/>
      <c r="SPY51" s="109"/>
      <c r="SPZ51" s="109"/>
      <c r="SQA51" s="109"/>
      <c r="SQB51" s="109"/>
      <c r="SQC51" s="109"/>
      <c r="SQD51" s="109"/>
      <c r="SQE51" s="109"/>
      <c r="SQF51" s="109"/>
      <c r="SQG51" s="109"/>
      <c r="SQH51" s="109"/>
      <c r="SQI51" s="109"/>
      <c r="SQJ51" s="109"/>
      <c r="SQK51" s="109"/>
      <c r="SQL51" s="109"/>
      <c r="SQM51" s="109"/>
      <c r="SQN51" s="109"/>
      <c r="SQO51" s="109"/>
      <c r="SQP51" s="109"/>
      <c r="SQQ51" s="109"/>
      <c r="SQR51" s="109"/>
      <c r="SQS51" s="109"/>
      <c r="SQT51" s="109"/>
      <c r="SQU51" s="109"/>
      <c r="SQV51" s="109"/>
      <c r="SQW51" s="109"/>
      <c r="SQX51" s="109"/>
      <c r="SQY51" s="109"/>
      <c r="SQZ51" s="109"/>
      <c r="SRA51" s="109"/>
      <c r="SRB51" s="109"/>
      <c r="SRC51" s="109"/>
      <c r="SRD51" s="109"/>
      <c r="SRE51" s="109"/>
      <c r="SRF51" s="109"/>
      <c r="SRG51" s="109"/>
      <c r="SRH51" s="109"/>
      <c r="SRI51" s="109"/>
      <c r="SRJ51" s="109"/>
      <c r="SRK51" s="109"/>
      <c r="SRL51" s="109"/>
      <c r="SRM51" s="109"/>
      <c r="SRN51" s="109"/>
      <c r="SRO51" s="109"/>
      <c r="SRP51" s="109"/>
      <c r="SRQ51" s="109"/>
      <c r="SRR51" s="109"/>
      <c r="SRS51" s="109"/>
      <c r="SRT51" s="109"/>
      <c r="SRU51" s="109"/>
      <c r="SRV51" s="109"/>
      <c r="SRW51" s="109"/>
      <c r="SRX51" s="109"/>
      <c r="SRY51" s="109"/>
      <c r="SRZ51" s="109"/>
      <c r="SSA51" s="109"/>
      <c r="SSB51" s="109"/>
      <c r="SSC51" s="109"/>
      <c r="SSD51" s="109"/>
      <c r="SSE51" s="109"/>
      <c r="SSF51" s="109"/>
      <c r="SSG51" s="109"/>
      <c r="SSH51" s="109"/>
      <c r="SSI51" s="109"/>
      <c r="SSJ51" s="109"/>
      <c r="SSK51" s="109"/>
      <c r="SSL51" s="109"/>
      <c r="SSM51" s="109"/>
      <c r="SSN51" s="109"/>
      <c r="SSO51" s="109"/>
      <c r="SSP51" s="109"/>
      <c r="SSQ51" s="109"/>
      <c r="SSR51" s="109"/>
      <c r="SSS51" s="109"/>
      <c r="SST51" s="109"/>
      <c r="SSU51" s="109"/>
      <c r="SSV51" s="109"/>
      <c r="SSW51" s="109"/>
      <c r="SSX51" s="109"/>
      <c r="SSY51" s="109"/>
      <c r="SSZ51" s="109"/>
      <c r="STA51" s="109"/>
      <c r="STB51" s="109"/>
      <c r="STC51" s="109"/>
      <c r="STD51" s="109"/>
      <c r="STE51" s="109"/>
      <c r="STF51" s="109"/>
      <c r="STG51" s="109"/>
      <c r="STH51" s="109"/>
      <c r="STI51" s="109"/>
      <c r="STJ51" s="109"/>
      <c r="STK51" s="109"/>
      <c r="STL51" s="109"/>
      <c r="STM51" s="109"/>
      <c r="STN51" s="109"/>
      <c r="STO51" s="109"/>
      <c r="STP51" s="109"/>
      <c r="STQ51" s="109"/>
      <c r="STR51" s="109"/>
      <c r="STS51" s="109"/>
      <c r="STT51" s="109"/>
      <c r="STU51" s="109"/>
      <c r="STV51" s="109"/>
      <c r="STW51" s="109"/>
      <c r="STX51" s="109"/>
      <c r="STY51" s="109"/>
      <c r="STZ51" s="109"/>
      <c r="SUA51" s="109"/>
      <c r="SUB51" s="109"/>
      <c r="SUC51" s="109"/>
      <c r="SUD51" s="109"/>
      <c r="SUE51" s="109"/>
      <c r="SUF51" s="109"/>
      <c r="SUG51" s="109"/>
      <c r="SUH51" s="109"/>
      <c r="SUI51" s="109"/>
      <c r="SUJ51" s="109"/>
      <c r="SUK51" s="109"/>
      <c r="SUL51" s="109"/>
      <c r="SUM51" s="109"/>
      <c r="SUN51" s="109"/>
      <c r="SUO51" s="109"/>
      <c r="SUP51" s="109"/>
      <c r="SUQ51" s="109"/>
      <c r="SUR51" s="109"/>
      <c r="SUS51" s="109"/>
      <c r="SUT51" s="109"/>
      <c r="SUU51" s="109"/>
      <c r="SUV51" s="109"/>
      <c r="SUW51" s="109"/>
      <c r="SUX51" s="109"/>
      <c r="SUY51" s="109"/>
      <c r="SUZ51" s="109"/>
      <c r="SVA51" s="109"/>
      <c r="SVB51" s="109"/>
      <c r="SVC51" s="109"/>
      <c r="SVD51" s="109"/>
      <c r="SVE51" s="109"/>
      <c r="SVF51" s="109"/>
      <c r="SVG51" s="109"/>
      <c r="SVH51" s="109"/>
      <c r="SVI51" s="109"/>
      <c r="SVJ51" s="109"/>
      <c r="SVK51" s="109"/>
      <c r="SVL51" s="109"/>
      <c r="SVM51" s="109"/>
      <c r="SVN51" s="109"/>
      <c r="SVO51" s="109"/>
      <c r="SVP51" s="109"/>
      <c r="SVQ51" s="109"/>
      <c r="SVR51" s="109"/>
      <c r="SVS51" s="109"/>
      <c r="SVT51" s="109"/>
      <c r="SVU51" s="109"/>
      <c r="SVV51" s="109"/>
      <c r="SVW51" s="109"/>
      <c r="SVX51" s="109"/>
      <c r="SVY51" s="109"/>
      <c r="SVZ51" s="109"/>
      <c r="SWA51" s="109"/>
      <c r="SWB51" s="109"/>
      <c r="SWC51" s="109"/>
      <c r="SWD51" s="109"/>
      <c r="SWE51" s="109"/>
      <c r="SWF51" s="109"/>
      <c r="SWG51" s="109"/>
      <c r="SWH51" s="109"/>
      <c r="SWI51" s="109"/>
      <c r="SWJ51" s="109"/>
      <c r="SWK51" s="109"/>
      <c r="SWL51" s="109"/>
      <c r="SWM51" s="109"/>
      <c r="SWN51" s="109"/>
      <c r="SWO51" s="109"/>
      <c r="SWP51" s="109"/>
      <c r="SWQ51" s="109"/>
      <c r="SWR51" s="109"/>
      <c r="SWS51" s="109"/>
      <c r="SWT51" s="109"/>
      <c r="SWU51" s="109"/>
      <c r="SWV51" s="109"/>
      <c r="SWW51" s="109"/>
      <c r="SWX51" s="109"/>
      <c r="SWY51" s="109"/>
      <c r="SWZ51" s="109"/>
      <c r="SXA51" s="109"/>
      <c r="SXB51" s="109"/>
      <c r="SXC51" s="109"/>
      <c r="SXD51" s="109"/>
      <c r="SXE51" s="109"/>
      <c r="SXF51" s="109"/>
      <c r="SXG51" s="109"/>
      <c r="SXH51" s="109"/>
      <c r="SXI51" s="109"/>
      <c r="SXJ51" s="109"/>
      <c r="SXK51" s="109"/>
      <c r="SXL51" s="109"/>
      <c r="SXM51" s="109"/>
      <c r="SXN51" s="109"/>
      <c r="SXO51" s="109"/>
      <c r="SXP51" s="109"/>
      <c r="SXQ51" s="109"/>
      <c r="SXR51" s="109"/>
      <c r="SXS51" s="109"/>
      <c r="SXT51" s="109"/>
      <c r="SXU51" s="109"/>
      <c r="SXV51" s="109"/>
      <c r="SXW51" s="109"/>
      <c r="SXX51" s="109"/>
      <c r="SXY51" s="109"/>
      <c r="SXZ51" s="109"/>
      <c r="SYA51" s="109"/>
      <c r="SYB51" s="109"/>
      <c r="SYC51" s="109"/>
      <c r="SYD51" s="109"/>
      <c r="SYE51" s="109"/>
      <c r="SYF51" s="109"/>
      <c r="SYG51" s="109"/>
      <c r="SYH51" s="109"/>
      <c r="SYI51" s="109"/>
      <c r="SYJ51" s="109"/>
      <c r="SYK51" s="109"/>
      <c r="SYL51" s="109"/>
      <c r="SYM51" s="109"/>
      <c r="SYN51" s="109"/>
      <c r="SYO51" s="109"/>
      <c r="SYP51" s="109"/>
      <c r="SYQ51" s="109"/>
      <c r="SYR51" s="109"/>
      <c r="SYS51" s="109"/>
      <c r="SYT51" s="109"/>
      <c r="SYU51" s="109"/>
      <c r="SYV51" s="109"/>
      <c r="SYW51" s="109"/>
      <c r="SYX51" s="109"/>
      <c r="SYY51" s="109"/>
      <c r="SYZ51" s="109"/>
      <c r="SZA51" s="109"/>
      <c r="SZB51" s="109"/>
      <c r="SZC51" s="109"/>
      <c r="SZD51" s="109"/>
      <c r="SZE51" s="109"/>
      <c r="SZF51" s="109"/>
      <c r="SZG51" s="109"/>
      <c r="SZH51" s="109"/>
      <c r="SZI51" s="109"/>
      <c r="SZJ51" s="109"/>
      <c r="SZK51" s="109"/>
      <c r="SZL51" s="109"/>
      <c r="SZM51" s="109"/>
      <c r="SZN51" s="109"/>
      <c r="SZO51" s="109"/>
      <c r="SZP51" s="109"/>
      <c r="SZQ51" s="109"/>
      <c r="SZR51" s="109"/>
      <c r="SZS51" s="109"/>
      <c r="SZT51" s="109"/>
      <c r="SZU51" s="109"/>
      <c r="SZV51" s="109"/>
      <c r="SZW51" s="109"/>
      <c r="SZX51" s="109"/>
      <c r="SZY51" s="109"/>
      <c r="SZZ51" s="109"/>
      <c r="TAA51" s="109"/>
      <c r="TAB51" s="109"/>
      <c r="TAC51" s="109"/>
      <c r="TAD51" s="109"/>
      <c r="TAE51" s="109"/>
      <c r="TAF51" s="109"/>
      <c r="TAG51" s="109"/>
      <c r="TAH51" s="109"/>
      <c r="TAI51" s="109"/>
      <c r="TAJ51" s="109"/>
      <c r="TAK51" s="109"/>
      <c r="TAL51" s="109"/>
      <c r="TAM51" s="109"/>
      <c r="TAN51" s="109"/>
      <c r="TAO51" s="109"/>
      <c r="TAP51" s="109"/>
      <c r="TAQ51" s="109"/>
      <c r="TAR51" s="109"/>
      <c r="TAS51" s="109"/>
      <c r="TAT51" s="109"/>
      <c r="TAU51" s="109"/>
      <c r="TAV51" s="109"/>
      <c r="TAW51" s="109"/>
      <c r="TAX51" s="109"/>
      <c r="TAY51" s="109"/>
      <c r="TAZ51" s="109"/>
      <c r="TBA51" s="109"/>
      <c r="TBB51" s="109"/>
      <c r="TBC51" s="109"/>
      <c r="TBD51" s="109"/>
      <c r="TBE51" s="109"/>
      <c r="TBF51" s="109"/>
      <c r="TBG51" s="109"/>
      <c r="TBH51" s="109"/>
      <c r="TBI51" s="109"/>
      <c r="TBJ51" s="109"/>
      <c r="TBK51" s="109"/>
      <c r="TBL51" s="109"/>
      <c r="TBM51" s="109"/>
      <c r="TBN51" s="109"/>
      <c r="TBO51" s="109"/>
      <c r="TBP51" s="109"/>
      <c r="TBQ51" s="109"/>
      <c r="TBR51" s="109"/>
      <c r="TBS51" s="109"/>
      <c r="TBT51" s="109"/>
      <c r="TBU51" s="109"/>
      <c r="TBV51" s="109"/>
      <c r="TBW51" s="109"/>
      <c r="TBX51" s="109"/>
      <c r="TBY51" s="109"/>
      <c r="TBZ51" s="109"/>
      <c r="TCA51" s="109"/>
      <c r="TCB51" s="109"/>
      <c r="TCC51" s="109"/>
      <c r="TCD51" s="109"/>
      <c r="TCE51" s="109"/>
      <c r="TCF51" s="109"/>
      <c r="TCG51" s="109"/>
      <c r="TCH51" s="109"/>
      <c r="TCI51" s="109"/>
      <c r="TCJ51" s="109"/>
      <c r="TCK51" s="109"/>
      <c r="TCL51" s="109"/>
      <c r="TCM51" s="109"/>
      <c r="TCN51" s="109"/>
      <c r="TCO51" s="109"/>
      <c r="TCP51" s="109"/>
      <c r="TCQ51" s="109"/>
      <c r="TCR51" s="109"/>
      <c r="TCS51" s="109"/>
      <c r="TCT51" s="109"/>
      <c r="TCU51" s="109"/>
      <c r="TCV51" s="109"/>
      <c r="TCW51" s="109"/>
      <c r="TCX51" s="109"/>
      <c r="TCY51" s="109"/>
      <c r="TCZ51" s="109"/>
      <c r="TDA51" s="109"/>
      <c r="TDB51" s="109"/>
      <c r="TDC51" s="109"/>
      <c r="TDD51" s="109"/>
      <c r="TDE51" s="109"/>
      <c r="TDF51" s="109"/>
      <c r="TDG51" s="109"/>
      <c r="TDH51" s="109"/>
      <c r="TDI51" s="109"/>
      <c r="TDJ51" s="109"/>
      <c r="TDK51" s="109"/>
      <c r="TDL51" s="109"/>
      <c r="TDM51" s="109"/>
      <c r="TDN51" s="109"/>
      <c r="TDO51" s="109"/>
      <c r="TDP51" s="109"/>
      <c r="TDQ51" s="109"/>
      <c r="TDR51" s="109"/>
      <c r="TDS51" s="109"/>
      <c r="TDT51" s="109"/>
      <c r="TDU51" s="109"/>
      <c r="TDV51" s="109"/>
      <c r="TDW51" s="109"/>
      <c r="TDX51" s="109"/>
      <c r="TDY51" s="109"/>
      <c r="TDZ51" s="109"/>
      <c r="TEA51" s="109"/>
      <c r="TEB51" s="109"/>
      <c r="TEC51" s="109"/>
      <c r="TED51" s="109"/>
      <c r="TEE51" s="109"/>
      <c r="TEF51" s="109"/>
      <c r="TEG51" s="109"/>
      <c r="TEH51" s="109"/>
      <c r="TEI51" s="109"/>
      <c r="TEJ51" s="109"/>
      <c r="TEK51" s="109"/>
      <c r="TEL51" s="109"/>
      <c r="TEM51" s="109"/>
      <c r="TEN51" s="109"/>
      <c r="TEO51" s="109"/>
      <c r="TEP51" s="109"/>
      <c r="TEQ51" s="109"/>
      <c r="TER51" s="109"/>
      <c r="TES51" s="109"/>
      <c r="TET51" s="109"/>
      <c r="TEU51" s="109"/>
      <c r="TEV51" s="109"/>
      <c r="TEW51" s="109"/>
      <c r="TEX51" s="109"/>
      <c r="TEY51" s="109"/>
      <c r="TEZ51" s="109"/>
      <c r="TFA51" s="109"/>
      <c r="TFB51" s="109"/>
      <c r="TFC51" s="109"/>
      <c r="TFD51" s="109"/>
      <c r="TFE51" s="109"/>
      <c r="TFF51" s="109"/>
      <c r="TFG51" s="109"/>
      <c r="TFH51" s="109"/>
      <c r="TFI51" s="109"/>
      <c r="TFJ51" s="109"/>
      <c r="TFK51" s="109"/>
      <c r="TFL51" s="109"/>
      <c r="TFM51" s="109"/>
      <c r="TFN51" s="109"/>
      <c r="TFO51" s="109"/>
      <c r="TFP51" s="109"/>
      <c r="TFQ51" s="109"/>
      <c r="TFR51" s="109"/>
      <c r="TFS51" s="109"/>
      <c r="TFT51" s="109"/>
      <c r="TFU51" s="109"/>
      <c r="TFV51" s="109"/>
      <c r="TFW51" s="109"/>
      <c r="TFX51" s="109"/>
      <c r="TFY51" s="109"/>
      <c r="TFZ51" s="109"/>
      <c r="TGA51" s="109"/>
      <c r="TGB51" s="109"/>
      <c r="TGC51" s="109"/>
      <c r="TGD51" s="109"/>
      <c r="TGE51" s="109"/>
      <c r="TGF51" s="109"/>
      <c r="TGG51" s="109"/>
      <c r="TGH51" s="109"/>
      <c r="TGI51" s="109"/>
      <c r="TGJ51" s="109"/>
      <c r="TGK51" s="109"/>
      <c r="TGL51" s="109"/>
      <c r="TGM51" s="109"/>
      <c r="TGN51" s="109"/>
      <c r="TGO51" s="109"/>
      <c r="TGP51" s="109"/>
      <c r="TGQ51" s="109"/>
      <c r="TGR51" s="109"/>
      <c r="TGS51" s="109"/>
      <c r="TGT51" s="109"/>
      <c r="TGU51" s="109"/>
      <c r="TGV51" s="109"/>
      <c r="TGW51" s="109"/>
      <c r="TGX51" s="109"/>
      <c r="TGY51" s="109"/>
      <c r="TGZ51" s="109"/>
      <c r="THA51" s="109"/>
      <c r="THB51" s="109"/>
      <c r="THC51" s="109"/>
      <c r="THD51" s="109"/>
      <c r="THE51" s="109"/>
      <c r="THF51" s="109"/>
      <c r="THG51" s="109"/>
      <c r="THH51" s="109"/>
      <c r="THI51" s="109"/>
      <c r="THJ51" s="109"/>
      <c r="THK51" s="109"/>
      <c r="THL51" s="109"/>
      <c r="THM51" s="109"/>
      <c r="THN51" s="109"/>
      <c r="THO51" s="109"/>
      <c r="THP51" s="109"/>
      <c r="THQ51" s="109"/>
      <c r="THR51" s="109"/>
      <c r="THS51" s="109"/>
      <c r="THT51" s="109"/>
      <c r="THU51" s="109"/>
      <c r="THV51" s="109"/>
      <c r="THW51" s="109"/>
      <c r="THX51" s="109"/>
      <c r="THY51" s="109"/>
      <c r="THZ51" s="109"/>
      <c r="TIA51" s="109"/>
      <c r="TIB51" s="109"/>
      <c r="TIC51" s="109"/>
      <c r="TID51" s="109"/>
      <c r="TIE51" s="109"/>
      <c r="TIF51" s="109"/>
      <c r="TIG51" s="109"/>
      <c r="TIH51" s="109"/>
      <c r="TII51" s="109"/>
      <c r="TIJ51" s="109"/>
      <c r="TIK51" s="109"/>
      <c r="TIL51" s="109"/>
      <c r="TIM51" s="109"/>
      <c r="TIN51" s="109"/>
      <c r="TIO51" s="109"/>
      <c r="TIP51" s="109"/>
      <c r="TIQ51" s="109"/>
      <c r="TIR51" s="109"/>
      <c r="TIS51" s="109"/>
      <c r="TIT51" s="109"/>
      <c r="TIU51" s="109"/>
      <c r="TIV51" s="109"/>
      <c r="TIW51" s="109"/>
      <c r="TIX51" s="109"/>
      <c r="TIY51" s="109"/>
      <c r="TIZ51" s="109"/>
      <c r="TJA51" s="109"/>
      <c r="TJB51" s="109"/>
      <c r="TJC51" s="109"/>
      <c r="TJD51" s="109"/>
      <c r="TJE51" s="109"/>
      <c r="TJF51" s="109"/>
      <c r="TJG51" s="109"/>
      <c r="TJH51" s="109"/>
      <c r="TJI51" s="109"/>
      <c r="TJJ51" s="109"/>
      <c r="TJK51" s="109"/>
      <c r="TJL51" s="109"/>
      <c r="TJM51" s="109"/>
      <c r="TJN51" s="109"/>
      <c r="TJO51" s="109"/>
      <c r="TJP51" s="109"/>
      <c r="TJQ51" s="109"/>
      <c r="TJR51" s="109"/>
      <c r="TJS51" s="109"/>
      <c r="TJT51" s="109"/>
      <c r="TJU51" s="109"/>
      <c r="TJV51" s="109"/>
      <c r="TJW51" s="109"/>
      <c r="TJX51" s="109"/>
      <c r="TJY51" s="109"/>
      <c r="TJZ51" s="109"/>
      <c r="TKA51" s="109"/>
      <c r="TKB51" s="109"/>
      <c r="TKC51" s="109"/>
      <c r="TKD51" s="109"/>
      <c r="TKE51" s="109"/>
      <c r="TKF51" s="109"/>
      <c r="TKG51" s="109"/>
      <c r="TKH51" s="109"/>
      <c r="TKI51" s="109"/>
      <c r="TKJ51" s="109"/>
      <c r="TKK51" s="109"/>
      <c r="TKL51" s="109"/>
      <c r="TKM51" s="109"/>
      <c r="TKN51" s="109"/>
      <c r="TKO51" s="109"/>
      <c r="TKP51" s="109"/>
      <c r="TKQ51" s="109"/>
      <c r="TKR51" s="109"/>
      <c r="TKS51" s="109"/>
      <c r="TKT51" s="109"/>
      <c r="TKU51" s="109"/>
      <c r="TKV51" s="109"/>
      <c r="TKW51" s="109"/>
      <c r="TKX51" s="109"/>
      <c r="TKY51" s="109"/>
      <c r="TKZ51" s="109"/>
      <c r="TLA51" s="109"/>
      <c r="TLB51" s="109"/>
      <c r="TLC51" s="109"/>
      <c r="TLD51" s="109"/>
      <c r="TLE51" s="109"/>
      <c r="TLF51" s="109"/>
      <c r="TLG51" s="109"/>
      <c r="TLH51" s="109"/>
      <c r="TLI51" s="109"/>
      <c r="TLJ51" s="109"/>
      <c r="TLK51" s="109"/>
      <c r="TLL51" s="109"/>
      <c r="TLM51" s="109"/>
      <c r="TLN51" s="109"/>
      <c r="TLO51" s="109"/>
      <c r="TLP51" s="109"/>
      <c r="TLQ51" s="109"/>
      <c r="TLR51" s="109"/>
      <c r="TLS51" s="109"/>
      <c r="TLT51" s="109"/>
      <c r="TLU51" s="109"/>
      <c r="TLV51" s="109"/>
      <c r="TLW51" s="109"/>
      <c r="TLX51" s="109"/>
      <c r="TLY51" s="109"/>
      <c r="TLZ51" s="109"/>
      <c r="TMA51" s="109"/>
      <c r="TMB51" s="109"/>
      <c r="TMC51" s="109"/>
      <c r="TMD51" s="109"/>
      <c r="TME51" s="109"/>
      <c r="TMF51" s="109"/>
      <c r="TMG51" s="109"/>
      <c r="TMH51" s="109"/>
      <c r="TMI51" s="109"/>
      <c r="TMJ51" s="109"/>
      <c r="TMK51" s="109"/>
      <c r="TML51" s="109"/>
      <c r="TMM51" s="109"/>
      <c r="TMN51" s="109"/>
      <c r="TMO51" s="109"/>
      <c r="TMP51" s="109"/>
      <c r="TMQ51" s="109"/>
      <c r="TMR51" s="109"/>
      <c r="TMS51" s="109"/>
      <c r="TMT51" s="109"/>
      <c r="TMU51" s="109"/>
      <c r="TMV51" s="109"/>
      <c r="TMW51" s="109"/>
      <c r="TMX51" s="109"/>
      <c r="TMY51" s="109"/>
      <c r="TMZ51" s="109"/>
      <c r="TNA51" s="109"/>
      <c r="TNB51" s="109"/>
      <c r="TNC51" s="109"/>
      <c r="TND51" s="109"/>
      <c r="TNE51" s="109"/>
      <c r="TNF51" s="109"/>
      <c r="TNG51" s="109"/>
      <c r="TNH51" s="109"/>
      <c r="TNI51" s="109"/>
      <c r="TNJ51" s="109"/>
      <c r="TNK51" s="109"/>
      <c r="TNL51" s="109"/>
      <c r="TNM51" s="109"/>
      <c r="TNN51" s="109"/>
      <c r="TNO51" s="109"/>
      <c r="TNP51" s="109"/>
      <c r="TNQ51" s="109"/>
      <c r="TNR51" s="109"/>
      <c r="TNS51" s="109"/>
      <c r="TNT51" s="109"/>
      <c r="TNU51" s="109"/>
      <c r="TNV51" s="109"/>
      <c r="TNW51" s="109"/>
      <c r="TNX51" s="109"/>
      <c r="TNY51" s="109"/>
      <c r="TNZ51" s="109"/>
      <c r="TOA51" s="109"/>
      <c r="TOB51" s="109"/>
      <c r="TOC51" s="109"/>
      <c r="TOD51" s="109"/>
      <c r="TOE51" s="109"/>
      <c r="TOF51" s="109"/>
      <c r="TOG51" s="109"/>
      <c r="TOH51" s="109"/>
      <c r="TOI51" s="109"/>
      <c r="TOJ51" s="109"/>
      <c r="TOK51" s="109"/>
      <c r="TOL51" s="109"/>
      <c r="TOM51" s="109"/>
      <c r="TON51" s="109"/>
      <c r="TOO51" s="109"/>
      <c r="TOP51" s="109"/>
      <c r="TOQ51" s="109"/>
      <c r="TOR51" s="109"/>
      <c r="TOS51" s="109"/>
      <c r="TOT51" s="109"/>
      <c r="TOU51" s="109"/>
      <c r="TOV51" s="109"/>
      <c r="TOW51" s="109"/>
      <c r="TOX51" s="109"/>
      <c r="TOY51" s="109"/>
      <c r="TOZ51" s="109"/>
      <c r="TPA51" s="109"/>
      <c r="TPB51" s="109"/>
      <c r="TPC51" s="109"/>
      <c r="TPD51" s="109"/>
      <c r="TPE51" s="109"/>
      <c r="TPF51" s="109"/>
      <c r="TPG51" s="109"/>
      <c r="TPH51" s="109"/>
      <c r="TPI51" s="109"/>
      <c r="TPJ51" s="109"/>
      <c r="TPK51" s="109"/>
      <c r="TPL51" s="109"/>
      <c r="TPM51" s="109"/>
      <c r="TPN51" s="109"/>
      <c r="TPO51" s="109"/>
      <c r="TPP51" s="109"/>
      <c r="TPQ51" s="109"/>
      <c r="TPR51" s="109"/>
      <c r="TPS51" s="109"/>
      <c r="TPT51" s="109"/>
      <c r="TPU51" s="109"/>
      <c r="TPV51" s="109"/>
      <c r="TPW51" s="109"/>
      <c r="TPX51" s="109"/>
      <c r="TPY51" s="109"/>
      <c r="TPZ51" s="109"/>
      <c r="TQA51" s="109"/>
      <c r="TQB51" s="109"/>
      <c r="TQC51" s="109"/>
      <c r="TQD51" s="109"/>
      <c r="TQE51" s="109"/>
      <c r="TQF51" s="109"/>
      <c r="TQG51" s="109"/>
      <c r="TQH51" s="109"/>
      <c r="TQI51" s="109"/>
      <c r="TQJ51" s="109"/>
      <c r="TQK51" s="109"/>
      <c r="TQL51" s="109"/>
      <c r="TQM51" s="109"/>
      <c r="TQN51" s="109"/>
      <c r="TQO51" s="109"/>
      <c r="TQP51" s="109"/>
      <c r="TQQ51" s="109"/>
      <c r="TQR51" s="109"/>
      <c r="TQS51" s="109"/>
      <c r="TQT51" s="109"/>
      <c r="TQU51" s="109"/>
      <c r="TQV51" s="109"/>
      <c r="TQW51" s="109"/>
      <c r="TQX51" s="109"/>
      <c r="TQY51" s="109"/>
      <c r="TQZ51" s="109"/>
      <c r="TRA51" s="109"/>
      <c r="TRB51" s="109"/>
      <c r="TRC51" s="109"/>
      <c r="TRD51" s="109"/>
      <c r="TRE51" s="109"/>
      <c r="TRF51" s="109"/>
      <c r="TRG51" s="109"/>
      <c r="TRH51" s="109"/>
      <c r="TRI51" s="109"/>
      <c r="TRJ51" s="109"/>
      <c r="TRK51" s="109"/>
      <c r="TRL51" s="109"/>
      <c r="TRM51" s="109"/>
      <c r="TRN51" s="109"/>
      <c r="TRO51" s="109"/>
      <c r="TRP51" s="109"/>
      <c r="TRQ51" s="109"/>
      <c r="TRR51" s="109"/>
      <c r="TRS51" s="109"/>
      <c r="TRT51" s="109"/>
      <c r="TRU51" s="109"/>
      <c r="TRV51" s="109"/>
      <c r="TRW51" s="109"/>
      <c r="TRX51" s="109"/>
      <c r="TRY51" s="109"/>
      <c r="TRZ51" s="109"/>
      <c r="TSA51" s="109"/>
      <c r="TSB51" s="109"/>
      <c r="TSC51" s="109"/>
      <c r="TSD51" s="109"/>
      <c r="TSE51" s="109"/>
      <c r="TSF51" s="109"/>
      <c r="TSG51" s="109"/>
      <c r="TSH51" s="109"/>
      <c r="TSI51" s="109"/>
      <c r="TSJ51" s="109"/>
      <c r="TSK51" s="109"/>
      <c r="TSL51" s="109"/>
      <c r="TSM51" s="109"/>
      <c r="TSN51" s="109"/>
      <c r="TSO51" s="109"/>
      <c r="TSP51" s="109"/>
      <c r="TSQ51" s="109"/>
      <c r="TSR51" s="109"/>
      <c r="TSS51" s="109"/>
      <c r="TST51" s="109"/>
      <c r="TSU51" s="109"/>
      <c r="TSV51" s="109"/>
      <c r="TSW51" s="109"/>
      <c r="TSX51" s="109"/>
      <c r="TSY51" s="109"/>
      <c r="TSZ51" s="109"/>
      <c r="TTA51" s="109"/>
      <c r="TTB51" s="109"/>
      <c r="TTC51" s="109"/>
      <c r="TTD51" s="109"/>
      <c r="TTE51" s="109"/>
      <c r="TTF51" s="109"/>
      <c r="TTG51" s="109"/>
      <c r="TTH51" s="109"/>
      <c r="TTI51" s="109"/>
      <c r="TTJ51" s="109"/>
      <c r="TTK51" s="109"/>
      <c r="TTL51" s="109"/>
      <c r="TTM51" s="109"/>
      <c r="TTN51" s="109"/>
      <c r="TTO51" s="109"/>
      <c r="TTP51" s="109"/>
      <c r="TTQ51" s="109"/>
      <c r="TTR51" s="109"/>
      <c r="TTS51" s="109"/>
      <c r="TTT51" s="109"/>
      <c r="TTU51" s="109"/>
      <c r="TTV51" s="109"/>
      <c r="TTW51" s="109"/>
      <c r="TTX51" s="109"/>
      <c r="TTY51" s="109"/>
      <c r="TTZ51" s="109"/>
      <c r="TUA51" s="109"/>
      <c r="TUB51" s="109"/>
      <c r="TUC51" s="109"/>
      <c r="TUD51" s="109"/>
      <c r="TUE51" s="109"/>
      <c r="TUF51" s="109"/>
      <c r="TUG51" s="109"/>
      <c r="TUH51" s="109"/>
      <c r="TUI51" s="109"/>
      <c r="TUJ51" s="109"/>
      <c r="TUK51" s="109"/>
      <c r="TUL51" s="109"/>
      <c r="TUM51" s="109"/>
      <c r="TUN51" s="109"/>
      <c r="TUO51" s="109"/>
      <c r="TUP51" s="109"/>
      <c r="TUQ51" s="109"/>
      <c r="TUR51" s="109"/>
      <c r="TUS51" s="109"/>
      <c r="TUT51" s="109"/>
      <c r="TUU51" s="109"/>
      <c r="TUV51" s="109"/>
      <c r="TUW51" s="109"/>
      <c r="TUX51" s="109"/>
      <c r="TUY51" s="109"/>
      <c r="TUZ51" s="109"/>
      <c r="TVA51" s="109"/>
      <c r="TVB51" s="109"/>
      <c r="TVC51" s="109"/>
      <c r="TVD51" s="109"/>
      <c r="TVE51" s="109"/>
      <c r="TVF51" s="109"/>
      <c r="TVG51" s="109"/>
      <c r="TVH51" s="109"/>
      <c r="TVI51" s="109"/>
      <c r="TVJ51" s="109"/>
      <c r="TVK51" s="109"/>
      <c r="TVL51" s="109"/>
      <c r="TVM51" s="109"/>
      <c r="TVN51" s="109"/>
      <c r="TVO51" s="109"/>
      <c r="TVP51" s="109"/>
      <c r="TVQ51" s="109"/>
      <c r="TVR51" s="109"/>
      <c r="TVS51" s="109"/>
      <c r="TVT51" s="109"/>
      <c r="TVU51" s="109"/>
      <c r="TVV51" s="109"/>
      <c r="TVW51" s="109"/>
      <c r="TVX51" s="109"/>
      <c r="TVY51" s="109"/>
      <c r="TVZ51" s="109"/>
      <c r="TWA51" s="109"/>
      <c r="TWB51" s="109"/>
      <c r="TWC51" s="109"/>
      <c r="TWD51" s="109"/>
      <c r="TWE51" s="109"/>
      <c r="TWF51" s="109"/>
      <c r="TWG51" s="109"/>
      <c r="TWH51" s="109"/>
      <c r="TWI51" s="109"/>
      <c r="TWJ51" s="109"/>
      <c r="TWK51" s="109"/>
      <c r="TWL51" s="109"/>
      <c r="TWM51" s="109"/>
      <c r="TWN51" s="109"/>
      <c r="TWO51" s="109"/>
      <c r="TWP51" s="109"/>
      <c r="TWQ51" s="109"/>
      <c r="TWR51" s="109"/>
      <c r="TWS51" s="109"/>
      <c r="TWT51" s="109"/>
      <c r="TWU51" s="109"/>
      <c r="TWV51" s="109"/>
      <c r="TWW51" s="109"/>
      <c r="TWX51" s="109"/>
      <c r="TWY51" s="109"/>
      <c r="TWZ51" s="109"/>
      <c r="TXA51" s="109"/>
      <c r="TXB51" s="109"/>
      <c r="TXC51" s="109"/>
      <c r="TXD51" s="109"/>
      <c r="TXE51" s="109"/>
      <c r="TXF51" s="109"/>
      <c r="TXG51" s="109"/>
      <c r="TXH51" s="109"/>
      <c r="TXI51" s="109"/>
      <c r="TXJ51" s="109"/>
      <c r="TXK51" s="109"/>
      <c r="TXL51" s="109"/>
      <c r="TXM51" s="109"/>
      <c r="TXN51" s="109"/>
      <c r="TXO51" s="109"/>
      <c r="TXP51" s="109"/>
      <c r="TXQ51" s="109"/>
      <c r="TXR51" s="109"/>
      <c r="TXS51" s="109"/>
      <c r="TXT51" s="109"/>
      <c r="TXU51" s="109"/>
      <c r="TXV51" s="109"/>
      <c r="TXW51" s="109"/>
      <c r="TXX51" s="109"/>
      <c r="TXY51" s="109"/>
      <c r="TXZ51" s="109"/>
      <c r="TYA51" s="109"/>
      <c r="TYB51" s="109"/>
      <c r="TYC51" s="109"/>
      <c r="TYD51" s="109"/>
      <c r="TYE51" s="109"/>
      <c r="TYF51" s="109"/>
      <c r="TYG51" s="109"/>
      <c r="TYH51" s="109"/>
      <c r="TYI51" s="109"/>
      <c r="TYJ51" s="109"/>
      <c r="TYK51" s="109"/>
      <c r="TYL51" s="109"/>
      <c r="TYM51" s="109"/>
      <c r="TYN51" s="109"/>
      <c r="TYO51" s="109"/>
      <c r="TYP51" s="109"/>
      <c r="TYQ51" s="109"/>
      <c r="TYR51" s="109"/>
      <c r="TYS51" s="109"/>
      <c r="TYT51" s="109"/>
      <c r="TYU51" s="109"/>
      <c r="TYV51" s="109"/>
      <c r="TYW51" s="109"/>
      <c r="TYX51" s="109"/>
      <c r="TYY51" s="109"/>
      <c r="TYZ51" s="109"/>
      <c r="TZA51" s="109"/>
      <c r="TZB51" s="109"/>
      <c r="TZC51" s="109"/>
      <c r="TZD51" s="109"/>
      <c r="TZE51" s="109"/>
      <c r="TZF51" s="109"/>
      <c r="TZG51" s="109"/>
      <c r="TZH51" s="109"/>
      <c r="TZI51" s="109"/>
      <c r="TZJ51" s="109"/>
      <c r="TZK51" s="109"/>
      <c r="TZL51" s="109"/>
      <c r="TZM51" s="109"/>
      <c r="TZN51" s="109"/>
      <c r="TZO51" s="109"/>
      <c r="TZP51" s="109"/>
      <c r="TZQ51" s="109"/>
      <c r="TZR51" s="109"/>
      <c r="TZS51" s="109"/>
      <c r="TZT51" s="109"/>
      <c r="TZU51" s="109"/>
      <c r="TZV51" s="109"/>
      <c r="TZW51" s="109"/>
      <c r="TZX51" s="109"/>
      <c r="TZY51" s="109"/>
      <c r="TZZ51" s="109"/>
      <c r="UAA51" s="109"/>
      <c r="UAB51" s="109"/>
      <c r="UAC51" s="109"/>
      <c r="UAD51" s="109"/>
      <c r="UAE51" s="109"/>
      <c r="UAF51" s="109"/>
      <c r="UAG51" s="109"/>
      <c r="UAH51" s="109"/>
      <c r="UAI51" s="109"/>
      <c r="UAJ51" s="109"/>
      <c r="UAK51" s="109"/>
      <c r="UAL51" s="109"/>
      <c r="UAM51" s="109"/>
      <c r="UAN51" s="109"/>
      <c r="UAO51" s="109"/>
      <c r="UAP51" s="109"/>
      <c r="UAQ51" s="109"/>
      <c r="UAR51" s="109"/>
      <c r="UAS51" s="109"/>
      <c r="UAT51" s="109"/>
      <c r="UAU51" s="109"/>
      <c r="UAV51" s="109"/>
      <c r="UAW51" s="109"/>
      <c r="UAX51" s="109"/>
      <c r="UAY51" s="109"/>
      <c r="UAZ51" s="109"/>
      <c r="UBA51" s="109"/>
      <c r="UBB51" s="109"/>
      <c r="UBC51" s="109"/>
      <c r="UBD51" s="109"/>
      <c r="UBE51" s="109"/>
      <c r="UBF51" s="109"/>
      <c r="UBG51" s="109"/>
      <c r="UBH51" s="109"/>
      <c r="UBI51" s="109"/>
      <c r="UBJ51" s="109"/>
      <c r="UBK51" s="109"/>
      <c r="UBL51" s="109"/>
      <c r="UBM51" s="109"/>
      <c r="UBN51" s="109"/>
      <c r="UBO51" s="109"/>
      <c r="UBP51" s="109"/>
      <c r="UBQ51" s="109"/>
      <c r="UBR51" s="109"/>
      <c r="UBS51" s="109"/>
      <c r="UBT51" s="109"/>
      <c r="UBU51" s="109"/>
      <c r="UBV51" s="109"/>
      <c r="UBW51" s="109"/>
      <c r="UBX51" s="109"/>
      <c r="UBY51" s="109"/>
      <c r="UBZ51" s="109"/>
      <c r="UCA51" s="109"/>
      <c r="UCB51" s="109"/>
      <c r="UCC51" s="109"/>
      <c r="UCD51" s="109"/>
      <c r="UCE51" s="109"/>
      <c r="UCF51" s="109"/>
      <c r="UCG51" s="109"/>
      <c r="UCH51" s="109"/>
      <c r="UCI51" s="109"/>
      <c r="UCJ51" s="109"/>
      <c r="UCK51" s="109"/>
      <c r="UCL51" s="109"/>
      <c r="UCM51" s="109"/>
      <c r="UCN51" s="109"/>
      <c r="UCO51" s="109"/>
      <c r="UCP51" s="109"/>
      <c r="UCQ51" s="109"/>
      <c r="UCR51" s="109"/>
      <c r="UCS51" s="109"/>
      <c r="UCT51" s="109"/>
      <c r="UCU51" s="109"/>
      <c r="UCV51" s="109"/>
      <c r="UCW51" s="109"/>
      <c r="UCX51" s="109"/>
      <c r="UCY51" s="109"/>
      <c r="UCZ51" s="109"/>
      <c r="UDA51" s="109"/>
      <c r="UDB51" s="109"/>
      <c r="UDC51" s="109"/>
      <c r="UDD51" s="109"/>
      <c r="UDE51" s="109"/>
      <c r="UDF51" s="109"/>
      <c r="UDG51" s="109"/>
      <c r="UDH51" s="109"/>
      <c r="UDI51" s="109"/>
      <c r="UDJ51" s="109"/>
      <c r="UDK51" s="109"/>
      <c r="UDL51" s="109"/>
      <c r="UDM51" s="109"/>
      <c r="UDN51" s="109"/>
      <c r="UDO51" s="109"/>
      <c r="UDP51" s="109"/>
      <c r="UDQ51" s="109"/>
      <c r="UDR51" s="109"/>
      <c r="UDS51" s="109"/>
      <c r="UDT51" s="109"/>
      <c r="UDU51" s="109"/>
      <c r="UDV51" s="109"/>
      <c r="UDW51" s="109"/>
      <c r="UDX51" s="109"/>
      <c r="UDY51" s="109"/>
      <c r="UDZ51" s="109"/>
      <c r="UEA51" s="109"/>
      <c r="UEB51" s="109"/>
      <c r="UEC51" s="109"/>
      <c r="UED51" s="109"/>
      <c r="UEE51" s="109"/>
      <c r="UEF51" s="109"/>
      <c r="UEG51" s="109"/>
      <c r="UEH51" s="109"/>
      <c r="UEI51" s="109"/>
      <c r="UEJ51" s="109"/>
      <c r="UEK51" s="109"/>
      <c r="UEL51" s="109"/>
      <c r="UEM51" s="109"/>
      <c r="UEN51" s="109"/>
      <c r="UEO51" s="109"/>
      <c r="UEP51" s="109"/>
      <c r="UEQ51" s="109"/>
      <c r="UER51" s="109"/>
      <c r="UES51" s="109"/>
      <c r="UET51" s="109"/>
      <c r="UEU51" s="109"/>
      <c r="UEV51" s="109"/>
      <c r="UEW51" s="109"/>
      <c r="UEX51" s="109"/>
      <c r="UEY51" s="109"/>
      <c r="UEZ51" s="109"/>
      <c r="UFA51" s="109"/>
      <c r="UFB51" s="109"/>
      <c r="UFC51" s="109"/>
      <c r="UFD51" s="109"/>
      <c r="UFE51" s="109"/>
      <c r="UFF51" s="109"/>
      <c r="UFG51" s="109"/>
      <c r="UFH51" s="109"/>
      <c r="UFI51" s="109"/>
      <c r="UFJ51" s="109"/>
      <c r="UFK51" s="109"/>
      <c r="UFL51" s="109"/>
      <c r="UFM51" s="109"/>
      <c r="UFN51" s="109"/>
      <c r="UFO51" s="109"/>
      <c r="UFP51" s="109"/>
      <c r="UFQ51" s="109"/>
      <c r="UFR51" s="109"/>
      <c r="UFS51" s="109"/>
      <c r="UFT51" s="109"/>
      <c r="UFU51" s="109"/>
      <c r="UFV51" s="109"/>
      <c r="UFW51" s="109"/>
      <c r="UFX51" s="109"/>
      <c r="UFY51" s="109"/>
      <c r="UFZ51" s="109"/>
      <c r="UGA51" s="109"/>
      <c r="UGB51" s="109"/>
      <c r="UGC51" s="109"/>
      <c r="UGD51" s="109"/>
      <c r="UGE51" s="109"/>
      <c r="UGF51" s="109"/>
      <c r="UGG51" s="109"/>
      <c r="UGH51" s="109"/>
      <c r="UGI51" s="109"/>
      <c r="UGJ51" s="109"/>
      <c r="UGK51" s="109"/>
      <c r="UGL51" s="109"/>
      <c r="UGM51" s="109"/>
      <c r="UGN51" s="109"/>
      <c r="UGO51" s="109"/>
      <c r="UGP51" s="109"/>
      <c r="UGQ51" s="109"/>
      <c r="UGR51" s="109"/>
      <c r="UGS51" s="109"/>
      <c r="UGT51" s="109"/>
      <c r="UGU51" s="109"/>
      <c r="UGV51" s="109"/>
      <c r="UGW51" s="109"/>
      <c r="UGX51" s="109"/>
      <c r="UGY51" s="109"/>
      <c r="UGZ51" s="109"/>
      <c r="UHA51" s="109"/>
      <c r="UHB51" s="109"/>
      <c r="UHC51" s="109"/>
      <c r="UHD51" s="109"/>
      <c r="UHE51" s="109"/>
      <c r="UHF51" s="109"/>
      <c r="UHG51" s="109"/>
      <c r="UHH51" s="109"/>
      <c r="UHI51" s="109"/>
      <c r="UHJ51" s="109"/>
      <c r="UHK51" s="109"/>
      <c r="UHL51" s="109"/>
      <c r="UHM51" s="109"/>
      <c r="UHN51" s="109"/>
      <c r="UHO51" s="109"/>
      <c r="UHP51" s="109"/>
      <c r="UHQ51" s="109"/>
      <c r="UHR51" s="109"/>
      <c r="UHS51" s="109"/>
      <c r="UHT51" s="109"/>
      <c r="UHU51" s="109"/>
      <c r="UHV51" s="109"/>
      <c r="UHW51" s="109"/>
      <c r="UHX51" s="109"/>
      <c r="UHY51" s="109"/>
      <c r="UHZ51" s="109"/>
      <c r="UIA51" s="109"/>
      <c r="UIB51" s="109"/>
      <c r="UIC51" s="109"/>
      <c r="UID51" s="109"/>
      <c r="UIE51" s="109"/>
      <c r="UIF51" s="109"/>
      <c r="UIG51" s="109"/>
      <c r="UIH51" s="109"/>
      <c r="UII51" s="109"/>
      <c r="UIJ51" s="109"/>
      <c r="UIK51" s="109"/>
      <c r="UIL51" s="109"/>
      <c r="UIM51" s="109"/>
      <c r="UIN51" s="109"/>
      <c r="UIO51" s="109"/>
      <c r="UIP51" s="109"/>
      <c r="UIQ51" s="109"/>
      <c r="UIR51" s="109"/>
      <c r="UIS51" s="109"/>
      <c r="UIT51" s="109"/>
      <c r="UIU51" s="109"/>
      <c r="UIV51" s="109"/>
      <c r="UIW51" s="109"/>
      <c r="UIX51" s="109"/>
      <c r="UIY51" s="109"/>
      <c r="UIZ51" s="109"/>
      <c r="UJA51" s="109"/>
      <c r="UJB51" s="109"/>
      <c r="UJC51" s="109"/>
      <c r="UJD51" s="109"/>
      <c r="UJE51" s="109"/>
      <c r="UJF51" s="109"/>
      <c r="UJG51" s="109"/>
      <c r="UJH51" s="109"/>
      <c r="UJI51" s="109"/>
      <c r="UJJ51" s="109"/>
      <c r="UJK51" s="109"/>
      <c r="UJL51" s="109"/>
      <c r="UJM51" s="109"/>
      <c r="UJN51" s="109"/>
      <c r="UJO51" s="109"/>
      <c r="UJP51" s="109"/>
      <c r="UJQ51" s="109"/>
      <c r="UJR51" s="109"/>
      <c r="UJS51" s="109"/>
      <c r="UJT51" s="109"/>
      <c r="UJU51" s="109"/>
      <c r="UJV51" s="109"/>
      <c r="UJW51" s="109"/>
      <c r="UJX51" s="109"/>
      <c r="UJY51" s="109"/>
      <c r="UJZ51" s="109"/>
      <c r="UKA51" s="109"/>
      <c r="UKB51" s="109"/>
      <c r="UKC51" s="109"/>
      <c r="UKD51" s="109"/>
      <c r="UKE51" s="109"/>
      <c r="UKF51" s="109"/>
      <c r="UKG51" s="109"/>
      <c r="UKH51" s="109"/>
      <c r="UKI51" s="109"/>
      <c r="UKJ51" s="109"/>
      <c r="UKK51" s="109"/>
      <c r="UKL51" s="109"/>
      <c r="UKM51" s="109"/>
      <c r="UKN51" s="109"/>
      <c r="UKO51" s="109"/>
      <c r="UKP51" s="109"/>
      <c r="UKQ51" s="109"/>
      <c r="UKR51" s="109"/>
      <c r="UKS51" s="109"/>
      <c r="UKT51" s="109"/>
      <c r="UKU51" s="109"/>
      <c r="UKV51" s="109"/>
      <c r="UKW51" s="109"/>
      <c r="UKX51" s="109"/>
      <c r="UKY51" s="109"/>
      <c r="UKZ51" s="109"/>
      <c r="ULA51" s="109"/>
      <c r="ULB51" s="109"/>
      <c r="ULC51" s="109"/>
      <c r="ULD51" s="109"/>
      <c r="ULE51" s="109"/>
      <c r="ULF51" s="109"/>
      <c r="ULG51" s="109"/>
      <c r="ULH51" s="109"/>
      <c r="ULI51" s="109"/>
      <c r="ULJ51" s="109"/>
      <c r="ULK51" s="109"/>
      <c r="ULL51" s="109"/>
      <c r="ULM51" s="109"/>
      <c r="ULN51" s="109"/>
      <c r="ULO51" s="109"/>
      <c r="ULP51" s="109"/>
      <c r="ULQ51" s="109"/>
      <c r="ULR51" s="109"/>
      <c r="ULS51" s="109"/>
      <c r="ULT51" s="109"/>
      <c r="ULU51" s="109"/>
      <c r="ULV51" s="109"/>
      <c r="ULW51" s="109"/>
      <c r="ULX51" s="109"/>
      <c r="ULY51" s="109"/>
      <c r="ULZ51" s="109"/>
      <c r="UMA51" s="109"/>
      <c r="UMB51" s="109"/>
      <c r="UMC51" s="109"/>
      <c r="UMD51" s="109"/>
      <c r="UME51" s="109"/>
      <c r="UMF51" s="109"/>
      <c r="UMG51" s="109"/>
      <c r="UMH51" s="109"/>
      <c r="UMI51" s="109"/>
      <c r="UMJ51" s="109"/>
      <c r="UMK51" s="109"/>
      <c r="UML51" s="109"/>
      <c r="UMM51" s="109"/>
      <c r="UMN51" s="109"/>
      <c r="UMO51" s="109"/>
      <c r="UMP51" s="109"/>
      <c r="UMQ51" s="109"/>
      <c r="UMR51" s="109"/>
      <c r="UMS51" s="109"/>
      <c r="UMT51" s="109"/>
      <c r="UMU51" s="109"/>
      <c r="UMV51" s="109"/>
      <c r="UMW51" s="109"/>
      <c r="UMX51" s="109"/>
      <c r="UMY51" s="109"/>
      <c r="UMZ51" s="109"/>
      <c r="UNA51" s="109"/>
      <c r="UNB51" s="109"/>
      <c r="UNC51" s="109"/>
      <c r="UND51" s="109"/>
      <c r="UNE51" s="109"/>
      <c r="UNF51" s="109"/>
      <c r="UNG51" s="109"/>
      <c r="UNH51" s="109"/>
      <c r="UNI51" s="109"/>
      <c r="UNJ51" s="109"/>
      <c r="UNK51" s="109"/>
      <c r="UNL51" s="109"/>
      <c r="UNM51" s="109"/>
      <c r="UNN51" s="109"/>
      <c r="UNO51" s="109"/>
      <c r="UNP51" s="109"/>
      <c r="UNQ51" s="109"/>
      <c r="UNR51" s="109"/>
      <c r="UNS51" s="109"/>
      <c r="UNT51" s="109"/>
      <c r="UNU51" s="109"/>
      <c r="UNV51" s="109"/>
      <c r="UNW51" s="109"/>
      <c r="UNX51" s="109"/>
      <c r="UNY51" s="109"/>
      <c r="UNZ51" s="109"/>
      <c r="UOA51" s="109"/>
      <c r="UOB51" s="109"/>
      <c r="UOC51" s="109"/>
      <c r="UOD51" s="109"/>
      <c r="UOE51" s="109"/>
      <c r="UOF51" s="109"/>
      <c r="UOG51" s="109"/>
      <c r="UOH51" s="109"/>
      <c r="UOI51" s="109"/>
      <c r="UOJ51" s="109"/>
      <c r="UOK51" s="109"/>
      <c r="UOL51" s="109"/>
      <c r="UOM51" s="109"/>
      <c r="UON51" s="109"/>
      <c r="UOO51" s="109"/>
      <c r="UOP51" s="109"/>
      <c r="UOQ51" s="109"/>
      <c r="UOR51" s="109"/>
      <c r="UOS51" s="109"/>
      <c r="UOT51" s="109"/>
      <c r="UOU51" s="109"/>
      <c r="UOV51" s="109"/>
      <c r="UOW51" s="109"/>
      <c r="UOX51" s="109"/>
      <c r="UOY51" s="109"/>
      <c r="UOZ51" s="109"/>
      <c r="UPA51" s="109"/>
      <c r="UPB51" s="109"/>
      <c r="UPC51" s="109"/>
      <c r="UPD51" s="109"/>
      <c r="UPE51" s="109"/>
      <c r="UPF51" s="109"/>
      <c r="UPG51" s="109"/>
      <c r="UPH51" s="109"/>
      <c r="UPI51" s="109"/>
      <c r="UPJ51" s="109"/>
      <c r="UPK51" s="109"/>
      <c r="UPL51" s="109"/>
      <c r="UPM51" s="109"/>
      <c r="UPN51" s="109"/>
      <c r="UPO51" s="109"/>
      <c r="UPP51" s="109"/>
      <c r="UPQ51" s="109"/>
      <c r="UPR51" s="109"/>
      <c r="UPS51" s="109"/>
      <c r="UPT51" s="109"/>
      <c r="UPU51" s="109"/>
      <c r="UPV51" s="109"/>
      <c r="UPW51" s="109"/>
      <c r="UPX51" s="109"/>
      <c r="UPY51" s="109"/>
      <c r="UPZ51" s="109"/>
      <c r="UQA51" s="109"/>
      <c r="UQB51" s="109"/>
      <c r="UQC51" s="109"/>
      <c r="UQD51" s="109"/>
      <c r="UQE51" s="109"/>
      <c r="UQF51" s="109"/>
      <c r="UQG51" s="109"/>
      <c r="UQH51" s="109"/>
      <c r="UQI51" s="109"/>
      <c r="UQJ51" s="109"/>
      <c r="UQK51" s="109"/>
      <c r="UQL51" s="109"/>
      <c r="UQM51" s="109"/>
      <c r="UQN51" s="109"/>
      <c r="UQO51" s="109"/>
      <c r="UQP51" s="109"/>
      <c r="UQQ51" s="109"/>
      <c r="UQR51" s="109"/>
      <c r="UQS51" s="109"/>
      <c r="UQT51" s="109"/>
      <c r="UQU51" s="109"/>
      <c r="UQV51" s="109"/>
      <c r="UQW51" s="109"/>
      <c r="UQX51" s="109"/>
      <c r="UQY51" s="109"/>
      <c r="UQZ51" s="109"/>
      <c r="URA51" s="109"/>
      <c r="URB51" s="109"/>
      <c r="URC51" s="109"/>
      <c r="URD51" s="109"/>
      <c r="URE51" s="109"/>
      <c r="URF51" s="109"/>
      <c r="URG51" s="109"/>
      <c r="URH51" s="109"/>
      <c r="URI51" s="109"/>
      <c r="URJ51" s="109"/>
      <c r="URK51" s="109"/>
      <c r="URL51" s="109"/>
      <c r="URM51" s="109"/>
      <c r="URN51" s="109"/>
      <c r="URO51" s="109"/>
      <c r="URP51" s="109"/>
      <c r="URQ51" s="109"/>
      <c r="URR51" s="109"/>
      <c r="URS51" s="109"/>
      <c r="URT51" s="109"/>
      <c r="URU51" s="109"/>
      <c r="URV51" s="109"/>
      <c r="URW51" s="109"/>
      <c r="URX51" s="109"/>
      <c r="URY51" s="109"/>
      <c r="URZ51" s="109"/>
      <c r="USA51" s="109"/>
      <c r="USB51" s="109"/>
      <c r="USC51" s="109"/>
      <c r="USD51" s="109"/>
      <c r="USE51" s="109"/>
      <c r="USF51" s="109"/>
      <c r="USG51" s="109"/>
      <c r="USH51" s="109"/>
      <c r="USI51" s="109"/>
      <c r="USJ51" s="109"/>
      <c r="USK51" s="109"/>
      <c r="USL51" s="109"/>
      <c r="USM51" s="109"/>
      <c r="USN51" s="109"/>
      <c r="USO51" s="109"/>
      <c r="USP51" s="109"/>
      <c r="USQ51" s="109"/>
      <c r="USR51" s="109"/>
      <c r="USS51" s="109"/>
      <c r="UST51" s="109"/>
      <c r="USU51" s="109"/>
      <c r="USV51" s="109"/>
      <c r="USW51" s="109"/>
      <c r="USX51" s="109"/>
      <c r="USY51" s="109"/>
      <c r="USZ51" s="109"/>
      <c r="UTA51" s="109"/>
      <c r="UTB51" s="109"/>
      <c r="UTC51" s="109"/>
      <c r="UTD51" s="109"/>
      <c r="UTE51" s="109"/>
      <c r="UTF51" s="109"/>
      <c r="UTG51" s="109"/>
      <c r="UTH51" s="109"/>
      <c r="UTI51" s="109"/>
      <c r="UTJ51" s="109"/>
      <c r="UTK51" s="109"/>
      <c r="UTL51" s="109"/>
      <c r="UTM51" s="109"/>
      <c r="UTN51" s="109"/>
      <c r="UTO51" s="109"/>
      <c r="UTP51" s="109"/>
      <c r="UTQ51" s="109"/>
      <c r="UTR51" s="109"/>
      <c r="UTS51" s="109"/>
      <c r="UTT51" s="109"/>
      <c r="UTU51" s="109"/>
      <c r="UTV51" s="109"/>
      <c r="UTW51" s="109"/>
      <c r="UTX51" s="109"/>
      <c r="UTY51" s="109"/>
      <c r="UTZ51" s="109"/>
      <c r="UUA51" s="109"/>
      <c r="UUB51" s="109"/>
      <c r="UUC51" s="109"/>
      <c r="UUD51" s="109"/>
      <c r="UUE51" s="109"/>
      <c r="UUF51" s="109"/>
      <c r="UUG51" s="109"/>
      <c r="UUH51" s="109"/>
      <c r="UUI51" s="109"/>
      <c r="UUJ51" s="109"/>
      <c r="UUK51" s="109"/>
      <c r="UUL51" s="109"/>
      <c r="UUM51" s="109"/>
      <c r="UUN51" s="109"/>
      <c r="UUO51" s="109"/>
      <c r="UUP51" s="109"/>
      <c r="UUQ51" s="109"/>
      <c r="UUR51" s="109"/>
      <c r="UUS51" s="109"/>
      <c r="UUT51" s="109"/>
      <c r="UUU51" s="109"/>
      <c r="UUV51" s="109"/>
      <c r="UUW51" s="109"/>
      <c r="UUX51" s="109"/>
      <c r="UUY51" s="109"/>
      <c r="UUZ51" s="109"/>
      <c r="UVA51" s="109"/>
      <c r="UVB51" s="109"/>
      <c r="UVC51" s="109"/>
      <c r="UVD51" s="109"/>
      <c r="UVE51" s="109"/>
      <c r="UVF51" s="109"/>
      <c r="UVG51" s="109"/>
      <c r="UVH51" s="109"/>
      <c r="UVI51" s="109"/>
      <c r="UVJ51" s="109"/>
      <c r="UVK51" s="109"/>
      <c r="UVL51" s="109"/>
      <c r="UVM51" s="109"/>
      <c r="UVN51" s="109"/>
      <c r="UVO51" s="109"/>
      <c r="UVP51" s="109"/>
      <c r="UVQ51" s="109"/>
      <c r="UVR51" s="109"/>
      <c r="UVS51" s="109"/>
      <c r="UVT51" s="109"/>
      <c r="UVU51" s="109"/>
      <c r="UVV51" s="109"/>
      <c r="UVW51" s="109"/>
      <c r="UVX51" s="109"/>
      <c r="UVY51" s="109"/>
      <c r="UVZ51" s="109"/>
      <c r="UWA51" s="109"/>
      <c r="UWB51" s="109"/>
      <c r="UWC51" s="109"/>
      <c r="UWD51" s="109"/>
      <c r="UWE51" s="109"/>
      <c r="UWF51" s="109"/>
      <c r="UWG51" s="109"/>
      <c r="UWH51" s="109"/>
      <c r="UWI51" s="109"/>
      <c r="UWJ51" s="109"/>
      <c r="UWK51" s="109"/>
      <c r="UWL51" s="109"/>
      <c r="UWM51" s="109"/>
      <c r="UWN51" s="109"/>
      <c r="UWO51" s="109"/>
      <c r="UWP51" s="109"/>
      <c r="UWQ51" s="109"/>
      <c r="UWR51" s="109"/>
      <c r="UWS51" s="109"/>
      <c r="UWT51" s="109"/>
      <c r="UWU51" s="109"/>
      <c r="UWV51" s="109"/>
      <c r="UWW51" s="109"/>
      <c r="UWX51" s="109"/>
      <c r="UWY51" s="109"/>
      <c r="UWZ51" s="109"/>
      <c r="UXA51" s="109"/>
      <c r="UXB51" s="109"/>
      <c r="UXC51" s="109"/>
      <c r="UXD51" s="109"/>
      <c r="UXE51" s="109"/>
      <c r="UXF51" s="109"/>
      <c r="UXG51" s="109"/>
      <c r="UXH51" s="109"/>
      <c r="UXI51" s="109"/>
      <c r="UXJ51" s="109"/>
      <c r="UXK51" s="109"/>
      <c r="UXL51" s="109"/>
      <c r="UXM51" s="109"/>
      <c r="UXN51" s="109"/>
      <c r="UXO51" s="109"/>
      <c r="UXP51" s="109"/>
      <c r="UXQ51" s="109"/>
      <c r="UXR51" s="109"/>
      <c r="UXS51" s="109"/>
      <c r="UXT51" s="109"/>
      <c r="UXU51" s="109"/>
      <c r="UXV51" s="109"/>
      <c r="UXW51" s="109"/>
      <c r="UXX51" s="109"/>
      <c r="UXY51" s="109"/>
      <c r="UXZ51" s="109"/>
      <c r="UYA51" s="109"/>
      <c r="UYB51" s="109"/>
      <c r="UYC51" s="109"/>
      <c r="UYD51" s="109"/>
      <c r="UYE51" s="109"/>
      <c r="UYF51" s="109"/>
      <c r="UYG51" s="109"/>
      <c r="UYH51" s="109"/>
      <c r="UYI51" s="109"/>
      <c r="UYJ51" s="109"/>
      <c r="UYK51" s="109"/>
      <c r="UYL51" s="109"/>
      <c r="UYM51" s="109"/>
      <c r="UYN51" s="109"/>
      <c r="UYO51" s="109"/>
      <c r="UYP51" s="109"/>
      <c r="UYQ51" s="109"/>
      <c r="UYR51" s="109"/>
      <c r="UYS51" s="109"/>
      <c r="UYT51" s="109"/>
      <c r="UYU51" s="109"/>
      <c r="UYV51" s="109"/>
      <c r="UYW51" s="109"/>
      <c r="UYX51" s="109"/>
      <c r="UYY51" s="109"/>
      <c r="UYZ51" s="109"/>
      <c r="UZA51" s="109"/>
      <c r="UZB51" s="109"/>
      <c r="UZC51" s="109"/>
      <c r="UZD51" s="109"/>
      <c r="UZE51" s="109"/>
      <c r="UZF51" s="109"/>
      <c r="UZG51" s="109"/>
      <c r="UZH51" s="109"/>
      <c r="UZI51" s="109"/>
      <c r="UZJ51" s="109"/>
      <c r="UZK51" s="109"/>
      <c r="UZL51" s="109"/>
      <c r="UZM51" s="109"/>
      <c r="UZN51" s="109"/>
      <c r="UZO51" s="109"/>
      <c r="UZP51" s="109"/>
      <c r="UZQ51" s="109"/>
      <c r="UZR51" s="109"/>
      <c r="UZS51" s="109"/>
      <c r="UZT51" s="109"/>
      <c r="UZU51" s="109"/>
      <c r="UZV51" s="109"/>
      <c r="UZW51" s="109"/>
      <c r="UZX51" s="109"/>
      <c r="UZY51" s="109"/>
      <c r="UZZ51" s="109"/>
      <c r="VAA51" s="109"/>
      <c r="VAB51" s="109"/>
      <c r="VAC51" s="109"/>
      <c r="VAD51" s="109"/>
      <c r="VAE51" s="109"/>
      <c r="VAF51" s="109"/>
      <c r="VAG51" s="109"/>
      <c r="VAH51" s="109"/>
      <c r="VAI51" s="109"/>
      <c r="VAJ51" s="109"/>
      <c r="VAK51" s="109"/>
      <c r="VAL51" s="109"/>
      <c r="VAM51" s="109"/>
      <c r="VAN51" s="109"/>
      <c r="VAO51" s="109"/>
      <c r="VAP51" s="109"/>
      <c r="VAQ51" s="109"/>
      <c r="VAR51" s="109"/>
      <c r="VAS51" s="109"/>
      <c r="VAT51" s="109"/>
      <c r="VAU51" s="109"/>
      <c r="VAV51" s="109"/>
      <c r="VAW51" s="109"/>
      <c r="VAX51" s="109"/>
      <c r="VAY51" s="109"/>
      <c r="VAZ51" s="109"/>
      <c r="VBA51" s="109"/>
      <c r="VBB51" s="109"/>
      <c r="VBC51" s="109"/>
      <c r="VBD51" s="109"/>
      <c r="VBE51" s="109"/>
      <c r="VBF51" s="109"/>
      <c r="VBG51" s="109"/>
      <c r="VBH51" s="109"/>
      <c r="VBI51" s="109"/>
      <c r="VBJ51" s="109"/>
      <c r="VBK51" s="109"/>
      <c r="VBL51" s="109"/>
      <c r="VBM51" s="109"/>
      <c r="VBN51" s="109"/>
      <c r="VBO51" s="109"/>
      <c r="VBP51" s="109"/>
      <c r="VBQ51" s="109"/>
      <c r="VBR51" s="109"/>
      <c r="VBS51" s="109"/>
      <c r="VBT51" s="109"/>
      <c r="VBU51" s="109"/>
      <c r="VBV51" s="109"/>
      <c r="VBW51" s="109"/>
      <c r="VBX51" s="109"/>
      <c r="VBY51" s="109"/>
      <c r="VBZ51" s="109"/>
      <c r="VCA51" s="109"/>
      <c r="VCB51" s="109"/>
      <c r="VCC51" s="109"/>
      <c r="VCD51" s="109"/>
      <c r="VCE51" s="109"/>
      <c r="VCF51" s="109"/>
      <c r="VCG51" s="109"/>
      <c r="VCH51" s="109"/>
      <c r="VCI51" s="109"/>
      <c r="VCJ51" s="109"/>
      <c r="VCK51" s="109"/>
      <c r="VCL51" s="109"/>
      <c r="VCM51" s="109"/>
      <c r="VCN51" s="109"/>
      <c r="VCO51" s="109"/>
      <c r="VCP51" s="109"/>
      <c r="VCQ51" s="109"/>
      <c r="VCR51" s="109"/>
      <c r="VCS51" s="109"/>
      <c r="VCT51" s="109"/>
      <c r="VCU51" s="109"/>
      <c r="VCV51" s="109"/>
      <c r="VCW51" s="109"/>
      <c r="VCX51" s="109"/>
      <c r="VCY51" s="109"/>
      <c r="VCZ51" s="109"/>
      <c r="VDA51" s="109"/>
      <c r="VDB51" s="109"/>
      <c r="VDC51" s="109"/>
      <c r="VDD51" s="109"/>
      <c r="VDE51" s="109"/>
      <c r="VDF51" s="109"/>
      <c r="VDG51" s="109"/>
      <c r="VDH51" s="109"/>
      <c r="VDI51" s="109"/>
      <c r="VDJ51" s="109"/>
      <c r="VDK51" s="109"/>
      <c r="VDL51" s="109"/>
      <c r="VDM51" s="109"/>
      <c r="VDN51" s="109"/>
      <c r="VDO51" s="109"/>
      <c r="VDP51" s="109"/>
      <c r="VDQ51" s="109"/>
      <c r="VDR51" s="109"/>
      <c r="VDS51" s="109"/>
      <c r="VDT51" s="109"/>
      <c r="VDU51" s="109"/>
      <c r="VDV51" s="109"/>
      <c r="VDW51" s="109"/>
      <c r="VDX51" s="109"/>
      <c r="VDY51" s="109"/>
      <c r="VDZ51" s="109"/>
      <c r="VEA51" s="109"/>
      <c r="VEB51" s="109"/>
      <c r="VEC51" s="109"/>
      <c r="VED51" s="109"/>
      <c r="VEE51" s="109"/>
      <c r="VEF51" s="109"/>
      <c r="VEG51" s="109"/>
      <c r="VEH51" s="109"/>
      <c r="VEI51" s="109"/>
      <c r="VEJ51" s="109"/>
      <c r="VEK51" s="109"/>
      <c r="VEL51" s="109"/>
      <c r="VEM51" s="109"/>
      <c r="VEN51" s="109"/>
      <c r="VEO51" s="109"/>
      <c r="VEP51" s="109"/>
      <c r="VEQ51" s="109"/>
      <c r="VER51" s="109"/>
      <c r="VES51" s="109"/>
      <c r="VET51" s="109"/>
      <c r="VEU51" s="109"/>
      <c r="VEV51" s="109"/>
      <c r="VEW51" s="109"/>
      <c r="VEX51" s="109"/>
      <c r="VEY51" s="109"/>
      <c r="VEZ51" s="109"/>
      <c r="VFA51" s="109"/>
      <c r="VFB51" s="109"/>
      <c r="VFC51" s="109"/>
      <c r="VFD51" s="109"/>
      <c r="VFE51" s="109"/>
      <c r="VFF51" s="109"/>
      <c r="VFG51" s="109"/>
      <c r="VFH51" s="109"/>
      <c r="VFI51" s="109"/>
      <c r="VFJ51" s="109"/>
      <c r="VFK51" s="109"/>
      <c r="VFL51" s="109"/>
      <c r="VFM51" s="109"/>
      <c r="VFN51" s="109"/>
      <c r="VFO51" s="109"/>
      <c r="VFP51" s="109"/>
      <c r="VFQ51" s="109"/>
      <c r="VFR51" s="109"/>
      <c r="VFS51" s="109"/>
      <c r="VFT51" s="109"/>
      <c r="VFU51" s="109"/>
      <c r="VFV51" s="109"/>
      <c r="VFW51" s="109"/>
      <c r="VFX51" s="109"/>
      <c r="VFY51" s="109"/>
      <c r="VFZ51" s="109"/>
      <c r="VGA51" s="109"/>
      <c r="VGB51" s="109"/>
      <c r="VGC51" s="109"/>
      <c r="VGD51" s="109"/>
      <c r="VGE51" s="109"/>
      <c r="VGF51" s="109"/>
      <c r="VGG51" s="109"/>
      <c r="VGH51" s="109"/>
      <c r="VGI51" s="109"/>
      <c r="VGJ51" s="109"/>
      <c r="VGK51" s="109"/>
      <c r="VGL51" s="109"/>
      <c r="VGM51" s="109"/>
      <c r="VGN51" s="109"/>
      <c r="VGO51" s="109"/>
      <c r="VGP51" s="109"/>
      <c r="VGQ51" s="109"/>
      <c r="VGR51" s="109"/>
      <c r="VGS51" s="109"/>
      <c r="VGT51" s="109"/>
      <c r="VGU51" s="109"/>
      <c r="VGV51" s="109"/>
      <c r="VGW51" s="109"/>
      <c r="VGX51" s="109"/>
      <c r="VGY51" s="109"/>
      <c r="VGZ51" s="109"/>
      <c r="VHA51" s="109"/>
      <c r="VHB51" s="109"/>
      <c r="VHC51" s="109"/>
      <c r="VHD51" s="109"/>
      <c r="VHE51" s="109"/>
      <c r="VHF51" s="109"/>
      <c r="VHG51" s="109"/>
      <c r="VHH51" s="109"/>
      <c r="VHI51" s="109"/>
      <c r="VHJ51" s="109"/>
      <c r="VHK51" s="109"/>
      <c r="VHL51" s="109"/>
      <c r="VHM51" s="109"/>
      <c r="VHN51" s="109"/>
      <c r="VHO51" s="109"/>
      <c r="VHP51" s="109"/>
      <c r="VHQ51" s="109"/>
      <c r="VHR51" s="109"/>
      <c r="VHS51" s="109"/>
      <c r="VHT51" s="109"/>
      <c r="VHU51" s="109"/>
      <c r="VHV51" s="109"/>
      <c r="VHW51" s="109"/>
      <c r="VHX51" s="109"/>
      <c r="VHY51" s="109"/>
      <c r="VHZ51" s="109"/>
      <c r="VIA51" s="109"/>
      <c r="VIB51" s="109"/>
      <c r="VIC51" s="109"/>
      <c r="VID51" s="109"/>
      <c r="VIE51" s="109"/>
      <c r="VIF51" s="109"/>
      <c r="VIG51" s="109"/>
      <c r="VIH51" s="109"/>
      <c r="VII51" s="109"/>
      <c r="VIJ51" s="109"/>
      <c r="VIK51" s="109"/>
      <c r="VIL51" s="109"/>
      <c r="VIM51" s="109"/>
      <c r="VIN51" s="109"/>
      <c r="VIO51" s="109"/>
      <c r="VIP51" s="109"/>
      <c r="VIQ51" s="109"/>
      <c r="VIR51" s="109"/>
      <c r="VIS51" s="109"/>
      <c r="VIT51" s="109"/>
      <c r="VIU51" s="109"/>
      <c r="VIV51" s="109"/>
      <c r="VIW51" s="109"/>
      <c r="VIX51" s="109"/>
      <c r="VIY51" s="109"/>
      <c r="VIZ51" s="109"/>
      <c r="VJA51" s="109"/>
      <c r="VJB51" s="109"/>
      <c r="VJC51" s="109"/>
      <c r="VJD51" s="109"/>
      <c r="VJE51" s="109"/>
      <c r="VJF51" s="109"/>
      <c r="VJG51" s="109"/>
      <c r="VJH51" s="109"/>
      <c r="VJI51" s="109"/>
      <c r="VJJ51" s="109"/>
      <c r="VJK51" s="109"/>
      <c r="VJL51" s="109"/>
      <c r="VJM51" s="109"/>
      <c r="VJN51" s="109"/>
      <c r="VJO51" s="109"/>
      <c r="VJP51" s="109"/>
      <c r="VJQ51" s="109"/>
      <c r="VJR51" s="109"/>
      <c r="VJS51" s="109"/>
      <c r="VJT51" s="109"/>
      <c r="VJU51" s="109"/>
      <c r="VJV51" s="109"/>
      <c r="VJW51" s="109"/>
      <c r="VJX51" s="109"/>
      <c r="VJY51" s="109"/>
      <c r="VJZ51" s="109"/>
      <c r="VKA51" s="109"/>
      <c r="VKB51" s="109"/>
      <c r="VKC51" s="109"/>
      <c r="VKD51" s="109"/>
      <c r="VKE51" s="109"/>
      <c r="VKF51" s="109"/>
      <c r="VKG51" s="109"/>
      <c r="VKH51" s="109"/>
      <c r="VKI51" s="109"/>
      <c r="VKJ51" s="109"/>
      <c r="VKK51" s="109"/>
      <c r="VKL51" s="109"/>
      <c r="VKM51" s="109"/>
      <c r="VKN51" s="109"/>
      <c r="VKO51" s="109"/>
      <c r="VKP51" s="109"/>
      <c r="VKQ51" s="109"/>
      <c r="VKR51" s="109"/>
      <c r="VKS51" s="109"/>
      <c r="VKT51" s="109"/>
      <c r="VKU51" s="109"/>
      <c r="VKV51" s="109"/>
      <c r="VKW51" s="109"/>
      <c r="VKX51" s="109"/>
      <c r="VKY51" s="109"/>
      <c r="VKZ51" s="109"/>
      <c r="VLA51" s="109"/>
      <c r="VLB51" s="109"/>
      <c r="VLC51" s="109"/>
      <c r="VLD51" s="109"/>
      <c r="VLE51" s="109"/>
      <c r="VLF51" s="109"/>
      <c r="VLG51" s="109"/>
      <c r="VLH51" s="109"/>
      <c r="VLI51" s="109"/>
      <c r="VLJ51" s="109"/>
      <c r="VLK51" s="109"/>
      <c r="VLL51" s="109"/>
      <c r="VLM51" s="109"/>
      <c r="VLN51" s="109"/>
      <c r="VLO51" s="109"/>
      <c r="VLP51" s="109"/>
      <c r="VLQ51" s="109"/>
      <c r="VLR51" s="109"/>
      <c r="VLS51" s="109"/>
      <c r="VLT51" s="109"/>
      <c r="VLU51" s="109"/>
      <c r="VLV51" s="109"/>
      <c r="VLW51" s="109"/>
      <c r="VLX51" s="109"/>
      <c r="VLY51" s="109"/>
      <c r="VLZ51" s="109"/>
      <c r="VMA51" s="109"/>
      <c r="VMB51" s="109"/>
      <c r="VMC51" s="109"/>
      <c r="VMD51" s="109"/>
      <c r="VME51" s="109"/>
      <c r="VMF51" s="109"/>
      <c r="VMG51" s="109"/>
      <c r="VMH51" s="109"/>
      <c r="VMI51" s="109"/>
      <c r="VMJ51" s="109"/>
      <c r="VMK51" s="109"/>
      <c r="VML51" s="109"/>
      <c r="VMM51" s="109"/>
      <c r="VMN51" s="109"/>
      <c r="VMO51" s="109"/>
      <c r="VMP51" s="109"/>
      <c r="VMQ51" s="109"/>
      <c r="VMR51" s="109"/>
      <c r="VMS51" s="109"/>
      <c r="VMT51" s="109"/>
      <c r="VMU51" s="109"/>
      <c r="VMV51" s="109"/>
      <c r="VMW51" s="109"/>
      <c r="VMX51" s="109"/>
      <c r="VMY51" s="109"/>
      <c r="VMZ51" s="109"/>
      <c r="VNA51" s="109"/>
      <c r="VNB51" s="109"/>
      <c r="VNC51" s="109"/>
      <c r="VND51" s="109"/>
      <c r="VNE51" s="109"/>
      <c r="VNF51" s="109"/>
      <c r="VNG51" s="109"/>
      <c r="VNH51" s="109"/>
      <c r="VNI51" s="109"/>
      <c r="VNJ51" s="109"/>
      <c r="VNK51" s="109"/>
      <c r="VNL51" s="109"/>
      <c r="VNM51" s="109"/>
      <c r="VNN51" s="109"/>
      <c r="VNO51" s="109"/>
      <c r="VNP51" s="109"/>
      <c r="VNQ51" s="109"/>
      <c r="VNR51" s="109"/>
      <c r="VNS51" s="109"/>
      <c r="VNT51" s="109"/>
      <c r="VNU51" s="109"/>
      <c r="VNV51" s="109"/>
      <c r="VNW51" s="109"/>
      <c r="VNX51" s="109"/>
      <c r="VNY51" s="109"/>
      <c r="VNZ51" s="109"/>
      <c r="VOA51" s="109"/>
      <c r="VOB51" s="109"/>
      <c r="VOC51" s="109"/>
      <c r="VOD51" s="109"/>
      <c r="VOE51" s="109"/>
      <c r="VOF51" s="109"/>
      <c r="VOG51" s="109"/>
      <c r="VOH51" s="109"/>
      <c r="VOI51" s="109"/>
      <c r="VOJ51" s="109"/>
      <c r="VOK51" s="109"/>
      <c r="VOL51" s="109"/>
      <c r="VOM51" s="109"/>
      <c r="VON51" s="109"/>
      <c r="VOO51" s="109"/>
      <c r="VOP51" s="109"/>
      <c r="VOQ51" s="109"/>
      <c r="VOR51" s="109"/>
      <c r="VOS51" s="109"/>
      <c r="VOT51" s="109"/>
      <c r="VOU51" s="109"/>
      <c r="VOV51" s="109"/>
      <c r="VOW51" s="109"/>
      <c r="VOX51" s="109"/>
      <c r="VOY51" s="109"/>
      <c r="VOZ51" s="109"/>
      <c r="VPA51" s="109"/>
      <c r="VPB51" s="109"/>
      <c r="VPC51" s="109"/>
      <c r="VPD51" s="109"/>
      <c r="VPE51" s="109"/>
      <c r="VPF51" s="109"/>
      <c r="VPG51" s="109"/>
      <c r="VPH51" s="109"/>
      <c r="VPI51" s="109"/>
      <c r="VPJ51" s="109"/>
      <c r="VPK51" s="109"/>
      <c r="VPL51" s="109"/>
      <c r="VPM51" s="109"/>
      <c r="VPN51" s="109"/>
      <c r="VPO51" s="109"/>
      <c r="VPP51" s="109"/>
      <c r="VPQ51" s="109"/>
      <c r="VPR51" s="109"/>
      <c r="VPS51" s="109"/>
      <c r="VPT51" s="109"/>
      <c r="VPU51" s="109"/>
      <c r="VPV51" s="109"/>
      <c r="VPW51" s="109"/>
      <c r="VPX51" s="109"/>
      <c r="VPY51" s="109"/>
      <c r="VPZ51" s="109"/>
      <c r="VQA51" s="109"/>
      <c r="VQB51" s="109"/>
      <c r="VQC51" s="109"/>
      <c r="VQD51" s="109"/>
      <c r="VQE51" s="109"/>
      <c r="VQF51" s="109"/>
      <c r="VQG51" s="109"/>
      <c r="VQH51" s="109"/>
      <c r="VQI51" s="109"/>
      <c r="VQJ51" s="109"/>
      <c r="VQK51" s="109"/>
      <c r="VQL51" s="109"/>
      <c r="VQM51" s="109"/>
      <c r="VQN51" s="109"/>
      <c r="VQO51" s="109"/>
      <c r="VQP51" s="109"/>
      <c r="VQQ51" s="109"/>
      <c r="VQR51" s="109"/>
      <c r="VQS51" s="109"/>
      <c r="VQT51" s="109"/>
      <c r="VQU51" s="109"/>
      <c r="VQV51" s="109"/>
      <c r="VQW51" s="109"/>
      <c r="VQX51" s="109"/>
      <c r="VQY51" s="109"/>
      <c r="VQZ51" s="109"/>
      <c r="VRA51" s="109"/>
      <c r="VRB51" s="109"/>
      <c r="VRC51" s="109"/>
      <c r="VRD51" s="109"/>
      <c r="VRE51" s="109"/>
      <c r="VRF51" s="109"/>
      <c r="VRG51" s="109"/>
      <c r="VRH51" s="109"/>
      <c r="VRI51" s="109"/>
      <c r="VRJ51" s="109"/>
      <c r="VRK51" s="109"/>
      <c r="VRL51" s="109"/>
      <c r="VRM51" s="109"/>
      <c r="VRN51" s="109"/>
      <c r="VRO51" s="109"/>
      <c r="VRP51" s="109"/>
      <c r="VRQ51" s="109"/>
      <c r="VRR51" s="109"/>
      <c r="VRS51" s="109"/>
      <c r="VRT51" s="109"/>
      <c r="VRU51" s="109"/>
      <c r="VRV51" s="109"/>
      <c r="VRW51" s="109"/>
      <c r="VRX51" s="109"/>
      <c r="VRY51" s="109"/>
      <c r="VRZ51" s="109"/>
      <c r="VSA51" s="109"/>
      <c r="VSB51" s="109"/>
      <c r="VSC51" s="109"/>
      <c r="VSD51" s="109"/>
      <c r="VSE51" s="109"/>
      <c r="VSF51" s="109"/>
      <c r="VSG51" s="109"/>
      <c r="VSH51" s="109"/>
      <c r="VSI51" s="109"/>
      <c r="VSJ51" s="109"/>
      <c r="VSK51" s="109"/>
      <c r="VSL51" s="109"/>
      <c r="VSM51" s="109"/>
      <c r="VSN51" s="109"/>
      <c r="VSO51" s="109"/>
      <c r="VSP51" s="109"/>
      <c r="VSQ51" s="109"/>
      <c r="VSR51" s="109"/>
      <c r="VSS51" s="109"/>
      <c r="VST51" s="109"/>
      <c r="VSU51" s="109"/>
      <c r="VSV51" s="109"/>
      <c r="VSW51" s="109"/>
      <c r="VSX51" s="109"/>
      <c r="VSY51" s="109"/>
      <c r="VSZ51" s="109"/>
      <c r="VTA51" s="109"/>
      <c r="VTB51" s="109"/>
      <c r="VTC51" s="109"/>
      <c r="VTD51" s="109"/>
      <c r="VTE51" s="109"/>
      <c r="VTF51" s="109"/>
      <c r="VTG51" s="109"/>
      <c r="VTH51" s="109"/>
      <c r="VTI51" s="109"/>
      <c r="VTJ51" s="109"/>
      <c r="VTK51" s="109"/>
      <c r="VTL51" s="109"/>
      <c r="VTM51" s="109"/>
      <c r="VTN51" s="109"/>
      <c r="VTO51" s="109"/>
      <c r="VTP51" s="109"/>
      <c r="VTQ51" s="109"/>
      <c r="VTR51" s="109"/>
      <c r="VTS51" s="109"/>
      <c r="VTT51" s="109"/>
      <c r="VTU51" s="109"/>
      <c r="VTV51" s="109"/>
      <c r="VTW51" s="109"/>
      <c r="VTX51" s="109"/>
      <c r="VTY51" s="109"/>
      <c r="VTZ51" s="109"/>
      <c r="VUA51" s="109"/>
      <c r="VUB51" s="109"/>
      <c r="VUC51" s="109"/>
      <c r="VUD51" s="109"/>
      <c r="VUE51" s="109"/>
      <c r="VUF51" s="109"/>
      <c r="VUG51" s="109"/>
      <c r="VUH51" s="109"/>
      <c r="VUI51" s="109"/>
      <c r="VUJ51" s="109"/>
      <c r="VUK51" s="109"/>
      <c r="VUL51" s="109"/>
      <c r="VUM51" s="109"/>
      <c r="VUN51" s="109"/>
      <c r="VUO51" s="109"/>
      <c r="VUP51" s="109"/>
      <c r="VUQ51" s="109"/>
      <c r="VUR51" s="109"/>
      <c r="VUS51" s="109"/>
      <c r="VUT51" s="109"/>
      <c r="VUU51" s="109"/>
      <c r="VUV51" s="109"/>
      <c r="VUW51" s="109"/>
      <c r="VUX51" s="109"/>
      <c r="VUY51" s="109"/>
      <c r="VUZ51" s="109"/>
      <c r="VVA51" s="109"/>
      <c r="VVB51" s="109"/>
      <c r="VVC51" s="109"/>
      <c r="VVD51" s="109"/>
      <c r="VVE51" s="109"/>
      <c r="VVF51" s="109"/>
      <c r="VVG51" s="109"/>
      <c r="VVH51" s="109"/>
      <c r="VVI51" s="109"/>
      <c r="VVJ51" s="109"/>
      <c r="VVK51" s="109"/>
      <c r="VVL51" s="109"/>
      <c r="VVM51" s="109"/>
      <c r="VVN51" s="109"/>
      <c r="VVO51" s="109"/>
      <c r="VVP51" s="109"/>
      <c r="VVQ51" s="109"/>
      <c r="VVR51" s="109"/>
      <c r="VVS51" s="109"/>
      <c r="VVT51" s="109"/>
      <c r="VVU51" s="109"/>
      <c r="VVV51" s="109"/>
      <c r="VVW51" s="109"/>
      <c r="VVX51" s="109"/>
      <c r="VVY51" s="109"/>
      <c r="VVZ51" s="109"/>
      <c r="VWA51" s="109"/>
      <c r="VWB51" s="109"/>
      <c r="VWC51" s="109"/>
      <c r="VWD51" s="109"/>
      <c r="VWE51" s="109"/>
      <c r="VWF51" s="109"/>
      <c r="VWG51" s="109"/>
      <c r="VWH51" s="109"/>
      <c r="VWI51" s="109"/>
      <c r="VWJ51" s="109"/>
      <c r="VWK51" s="109"/>
      <c r="VWL51" s="109"/>
      <c r="VWM51" s="109"/>
      <c r="VWN51" s="109"/>
      <c r="VWO51" s="109"/>
      <c r="VWP51" s="109"/>
      <c r="VWQ51" s="109"/>
      <c r="VWR51" s="109"/>
      <c r="VWS51" s="109"/>
      <c r="VWT51" s="109"/>
      <c r="VWU51" s="109"/>
      <c r="VWV51" s="109"/>
      <c r="VWW51" s="109"/>
      <c r="VWX51" s="109"/>
      <c r="VWY51" s="109"/>
      <c r="VWZ51" s="109"/>
      <c r="VXA51" s="109"/>
      <c r="VXB51" s="109"/>
      <c r="VXC51" s="109"/>
      <c r="VXD51" s="109"/>
      <c r="VXE51" s="109"/>
      <c r="VXF51" s="109"/>
      <c r="VXG51" s="109"/>
      <c r="VXH51" s="109"/>
      <c r="VXI51" s="109"/>
      <c r="VXJ51" s="109"/>
      <c r="VXK51" s="109"/>
      <c r="VXL51" s="109"/>
      <c r="VXM51" s="109"/>
      <c r="VXN51" s="109"/>
      <c r="VXO51" s="109"/>
      <c r="VXP51" s="109"/>
      <c r="VXQ51" s="109"/>
      <c r="VXR51" s="109"/>
      <c r="VXS51" s="109"/>
      <c r="VXT51" s="109"/>
      <c r="VXU51" s="109"/>
      <c r="VXV51" s="109"/>
      <c r="VXW51" s="109"/>
      <c r="VXX51" s="109"/>
      <c r="VXY51" s="109"/>
      <c r="VXZ51" s="109"/>
      <c r="VYA51" s="109"/>
      <c r="VYB51" s="109"/>
      <c r="VYC51" s="109"/>
      <c r="VYD51" s="109"/>
      <c r="VYE51" s="109"/>
      <c r="VYF51" s="109"/>
      <c r="VYG51" s="109"/>
      <c r="VYH51" s="109"/>
      <c r="VYI51" s="109"/>
      <c r="VYJ51" s="109"/>
      <c r="VYK51" s="109"/>
      <c r="VYL51" s="109"/>
      <c r="VYM51" s="109"/>
      <c r="VYN51" s="109"/>
      <c r="VYO51" s="109"/>
      <c r="VYP51" s="109"/>
      <c r="VYQ51" s="109"/>
      <c r="VYR51" s="109"/>
      <c r="VYS51" s="109"/>
      <c r="VYT51" s="109"/>
      <c r="VYU51" s="109"/>
      <c r="VYV51" s="109"/>
      <c r="VYW51" s="109"/>
      <c r="VYX51" s="109"/>
      <c r="VYY51" s="109"/>
      <c r="VYZ51" s="109"/>
      <c r="VZA51" s="109"/>
      <c r="VZB51" s="109"/>
      <c r="VZC51" s="109"/>
      <c r="VZD51" s="109"/>
      <c r="VZE51" s="109"/>
      <c r="VZF51" s="109"/>
      <c r="VZG51" s="109"/>
      <c r="VZH51" s="109"/>
      <c r="VZI51" s="109"/>
      <c r="VZJ51" s="109"/>
      <c r="VZK51" s="109"/>
      <c r="VZL51" s="109"/>
      <c r="VZM51" s="109"/>
      <c r="VZN51" s="109"/>
      <c r="VZO51" s="109"/>
      <c r="VZP51" s="109"/>
      <c r="VZQ51" s="109"/>
      <c r="VZR51" s="109"/>
      <c r="VZS51" s="109"/>
      <c r="VZT51" s="109"/>
      <c r="VZU51" s="109"/>
      <c r="VZV51" s="109"/>
      <c r="VZW51" s="109"/>
      <c r="VZX51" s="109"/>
      <c r="VZY51" s="109"/>
      <c r="VZZ51" s="109"/>
      <c r="WAA51" s="109"/>
      <c r="WAB51" s="109"/>
      <c r="WAC51" s="109"/>
      <c r="WAD51" s="109"/>
      <c r="WAE51" s="109"/>
      <c r="WAF51" s="109"/>
      <c r="WAG51" s="109"/>
      <c r="WAH51" s="109"/>
      <c r="WAI51" s="109"/>
      <c r="WAJ51" s="109"/>
      <c r="WAK51" s="109"/>
      <c r="WAL51" s="109"/>
      <c r="WAM51" s="109"/>
      <c r="WAN51" s="109"/>
      <c r="WAO51" s="109"/>
      <c r="WAP51" s="109"/>
      <c r="WAQ51" s="109"/>
      <c r="WAR51" s="109"/>
      <c r="WAS51" s="109"/>
      <c r="WAT51" s="109"/>
      <c r="WAU51" s="109"/>
      <c r="WAV51" s="109"/>
      <c r="WAW51" s="109"/>
      <c r="WAX51" s="109"/>
      <c r="WAY51" s="109"/>
      <c r="WAZ51" s="109"/>
      <c r="WBA51" s="109"/>
      <c r="WBB51" s="109"/>
      <c r="WBC51" s="109"/>
      <c r="WBD51" s="109"/>
      <c r="WBE51" s="109"/>
      <c r="WBF51" s="109"/>
      <c r="WBG51" s="109"/>
      <c r="WBH51" s="109"/>
      <c r="WBI51" s="109"/>
      <c r="WBJ51" s="109"/>
      <c r="WBK51" s="109"/>
      <c r="WBL51" s="109"/>
      <c r="WBM51" s="109"/>
      <c r="WBN51" s="109"/>
      <c r="WBO51" s="109"/>
      <c r="WBP51" s="109"/>
      <c r="WBQ51" s="109"/>
      <c r="WBR51" s="109"/>
      <c r="WBS51" s="109"/>
      <c r="WBT51" s="109"/>
      <c r="WBU51" s="109"/>
      <c r="WBV51" s="109"/>
      <c r="WBW51" s="109"/>
      <c r="WBX51" s="109"/>
      <c r="WBY51" s="109"/>
      <c r="WBZ51" s="109"/>
      <c r="WCA51" s="109"/>
      <c r="WCB51" s="109"/>
      <c r="WCC51" s="109"/>
      <c r="WCD51" s="109"/>
      <c r="WCE51" s="109"/>
      <c r="WCF51" s="109"/>
      <c r="WCG51" s="109"/>
      <c r="WCH51" s="109"/>
      <c r="WCI51" s="109"/>
      <c r="WCJ51" s="109"/>
      <c r="WCK51" s="109"/>
      <c r="WCL51" s="109"/>
      <c r="WCM51" s="109"/>
      <c r="WCN51" s="109"/>
      <c r="WCO51" s="109"/>
      <c r="WCP51" s="109"/>
      <c r="WCQ51" s="109"/>
      <c r="WCR51" s="109"/>
      <c r="WCS51" s="109"/>
      <c r="WCT51" s="109"/>
      <c r="WCU51" s="109"/>
      <c r="WCV51" s="109"/>
      <c r="WCW51" s="109"/>
      <c r="WCX51" s="109"/>
      <c r="WCY51" s="109"/>
      <c r="WCZ51" s="109"/>
      <c r="WDA51" s="109"/>
      <c r="WDB51" s="109"/>
      <c r="WDC51" s="109"/>
      <c r="WDD51" s="109"/>
      <c r="WDE51" s="109"/>
      <c r="WDF51" s="109"/>
      <c r="WDG51" s="109"/>
      <c r="WDH51" s="109"/>
      <c r="WDI51" s="109"/>
      <c r="WDJ51" s="109"/>
      <c r="WDK51" s="109"/>
      <c r="WDL51" s="109"/>
      <c r="WDM51" s="109"/>
      <c r="WDN51" s="109"/>
      <c r="WDO51" s="109"/>
      <c r="WDP51" s="109"/>
      <c r="WDQ51" s="109"/>
      <c r="WDR51" s="109"/>
      <c r="WDS51" s="109"/>
      <c r="WDT51" s="109"/>
      <c r="WDU51" s="109"/>
      <c r="WDV51" s="109"/>
      <c r="WDW51" s="109"/>
      <c r="WDX51" s="109"/>
      <c r="WDY51" s="109"/>
      <c r="WDZ51" s="109"/>
      <c r="WEA51" s="109"/>
      <c r="WEB51" s="109"/>
      <c r="WEC51" s="109"/>
      <c r="WED51" s="109"/>
      <c r="WEE51" s="109"/>
      <c r="WEF51" s="109"/>
      <c r="WEG51" s="109"/>
      <c r="WEH51" s="109"/>
      <c r="WEI51" s="109"/>
      <c r="WEJ51" s="109"/>
      <c r="WEK51" s="109"/>
      <c r="WEL51" s="109"/>
      <c r="WEM51" s="109"/>
      <c r="WEN51" s="109"/>
      <c r="WEO51" s="109"/>
      <c r="WEP51" s="109"/>
      <c r="WEQ51" s="109"/>
      <c r="WER51" s="109"/>
      <c r="WES51" s="109"/>
      <c r="WET51" s="109"/>
      <c r="WEU51" s="109"/>
      <c r="WEV51" s="109"/>
      <c r="WEW51" s="109"/>
      <c r="WEX51" s="109"/>
      <c r="WEY51" s="109"/>
      <c r="WEZ51" s="109"/>
      <c r="WFA51" s="109"/>
      <c r="WFB51" s="109"/>
      <c r="WFC51" s="109"/>
      <c r="WFD51" s="109"/>
      <c r="WFE51" s="109"/>
      <c r="WFF51" s="109"/>
      <c r="WFG51" s="109"/>
      <c r="WFH51" s="109"/>
      <c r="WFI51" s="109"/>
      <c r="WFJ51" s="109"/>
      <c r="WFK51" s="109"/>
      <c r="WFL51" s="109"/>
      <c r="WFM51" s="109"/>
      <c r="WFN51" s="109"/>
      <c r="WFO51" s="109"/>
      <c r="WFP51" s="109"/>
      <c r="WFQ51" s="109"/>
      <c r="WFR51" s="109"/>
      <c r="WFS51" s="109"/>
      <c r="WFT51" s="109"/>
      <c r="WFU51" s="109"/>
      <c r="WFV51" s="109"/>
      <c r="WFW51" s="109"/>
      <c r="WFX51" s="109"/>
      <c r="WFY51" s="109"/>
      <c r="WFZ51" s="109"/>
      <c r="WGA51" s="109"/>
      <c r="WGB51" s="109"/>
      <c r="WGC51" s="109"/>
      <c r="WGD51" s="109"/>
      <c r="WGE51" s="109"/>
      <c r="WGF51" s="109"/>
      <c r="WGG51" s="109"/>
      <c r="WGH51" s="109"/>
      <c r="WGI51" s="109"/>
      <c r="WGJ51" s="109"/>
      <c r="WGK51" s="109"/>
      <c r="WGL51" s="109"/>
      <c r="WGM51" s="109"/>
      <c r="WGN51" s="109"/>
      <c r="WGO51" s="109"/>
      <c r="WGP51" s="109"/>
      <c r="WGQ51" s="109"/>
      <c r="WGR51" s="109"/>
      <c r="WGS51" s="109"/>
      <c r="WGT51" s="109"/>
      <c r="WGU51" s="109"/>
      <c r="WGV51" s="109"/>
      <c r="WGW51" s="109"/>
      <c r="WGX51" s="109"/>
      <c r="WGY51" s="109"/>
      <c r="WGZ51" s="109"/>
      <c r="WHA51" s="109"/>
      <c r="WHB51" s="109"/>
      <c r="WHC51" s="109"/>
      <c r="WHD51" s="109"/>
      <c r="WHE51" s="109"/>
      <c r="WHF51" s="109"/>
      <c r="WHG51" s="109"/>
      <c r="WHH51" s="109"/>
      <c r="WHI51" s="109"/>
      <c r="WHJ51" s="109"/>
      <c r="WHK51" s="109"/>
      <c r="WHL51" s="109"/>
      <c r="WHM51" s="109"/>
      <c r="WHN51" s="109"/>
      <c r="WHO51" s="109"/>
      <c r="WHP51" s="109"/>
      <c r="WHQ51" s="109"/>
      <c r="WHR51" s="109"/>
      <c r="WHS51" s="109"/>
      <c r="WHT51" s="109"/>
      <c r="WHU51" s="109"/>
      <c r="WHV51" s="109"/>
      <c r="WHW51" s="109"/>
      <c r="WHX51" s="109"/>
      <c r="WHY51" s="109"/>
      <c r="WHZ51" s="109"/>
      <c r="WIA51" s="109"/>
      <c r="WIB51" s="109"/>
      <c r="WIC51" s="109"/>
      <c r="WID51" s="109"/>
      <c r="WIE51" s="109"/>
      <c r="WIF51" s="109"/>
      <c r="WIG51" s="109"/>
      <c r="WIH51" s="109"/>
      <c r="WII51" s="109"/>
      <c r="WIJ51" s="109"/>
      <c r="WIK51" s="109"/>
      <c r="WIL51" s="109"/>
      <c r="WIM51" s="109"/>
      <c r="WIN51" s="109"/>
      <c r="WIO51" s="109"/>
      <c r="WIP51" s="109"/>
      <c r="WIQ51" s="109"/>
      <c r="WIR51" s="109"/>
      <c r="WIS51" s="109"/>
      <c r="WIT51" s="109"/>
      <c r="WIU51" s="109"/>
      <c r="WIV51" s="109"/>
      <c r="WIW51" s="109"/>
      <c r="WIX51" s="109"/>
      <c r="WIY51" s="109"/>
      <c r="WIZ51" s="109"/>
      <c r="WJA51" s="109"/>
      <c r="WJB51" s="109"/>
      <c r="WJC51" s="109"/>
      <c r="WJD51" s="109"/>
      <c r="WJE51" s="109"/>
      <c r="WJF51" s="109"/>
      <c r="WJG51" s="109"/>
      <c r="WJH51" s="109"/>
      <c r="WJI51" s="109"/>
      <c r="WJJ51" s="109"/>
      <c r="WJK51" s="109"/>
      <c r="WJL51" s="109"/>
      <c r="WJM51" s="109"/>
      <c r="WJN51" s="109"/>
      <c r="WJO51" s="109"/>
      <c r="WJP51" s="109"/>
      <c r="WJQ51" s="109"/>
      <c r="WJR51" s="109"/>
      <c r="WJS51" s="109"/>
      <c r="WJT51" s="109"/>
      <c r="WJU51" s="109"/>
      <c r="WJV51" s="109"/>
      <c r="WJW51" s="109"/>
      <c r="WJX51" s="109"/>
      <c r="WJY51" s="109"/>
      <c r="WJZ51" s="109"/>
      <c r="WKA51" s="109"/>
      <c r="WKB51" s="109"/>
      <c r="WKC51" s="109"/>
      <c r="WKD51" s="109"/>
      <c r="WKE51" s="109"/>
      <c r="WKF51" s="109"/>
      <c r="WKG51" s="109"/>
      <c r="WKH51" s="109"/>
      <c r="WKI51" s="109"/>
      <c r="WKJ51" s="109"/>
      <c r="WKK51" s="109"/>
      <c r="WKL51" s="109"/>
      <c r="WKM51" s="109"/>
      <c r="WKN51" s="109"/>
      <c r="WKO51" s="109"/>
      <c r="WKP51" s="109"/>
      <c r="WKQ51" s="109"/>
      <c r="WKR51" s="109"/>
      <c r="WKS51" s="109"/>
      <c r="WKT51" s="109"/>
      <c r="WKU51" s="109"/>
      <c r="WKV51" s="109"/>
      <c r="WKW51" s="109"/>
      <c r="WKX51" s="109"/>
      <c r="WKY51" s="109"/>
      <c r="WKZ51" s="109"/>
      <c r="WLA51" s="109"/>
      <c r="WLB51" s="109"/>
      <c r="WLC51" s="109"/>
      <c r="WLD51" s="109"/>
      <c r="WLE51" s="109"/>
      <c r="WLF51" s="109"/>
      <c r="WLG51" s="109"/>
      <c r="WLH51" s="109"/>
      <c r="WLI51" s="109"/>
      <c r="WLJ51" s="109"/>
      <c r="WLK51" s="109"/>
      <c r="WLL51" s="109"/>
      <c r="WLM51" s="109"/>
      <c r="WLN51" s="109"/>
      <c r="WLO51" s="109"/>
      <c r="WLP51" s="109"/>
      <c r="WLQ51" s="109"/>
      <c r="WLR51" s="109"/>
      <c r="WLS51" s="109"/>
      <c r="WLT51" s="109"/>
      <c r="WLU51" s="109"/>
      <c r="WLV51" s="109"/>
      <c r="WLW51" s="109"/>
      <c r="WLX51" s="109"/>
      <c r="WLY51" s="109"/>
      <c r="WLZ51" s="109"/>
      <c r="WMA51" s="109"/>
      <c r="WMB51" s="109"/>
      <c r="WMC51" s="109"/>
      <c r="WMD51" s="109"/>
      <c r="WME51" s="109"/>
      <c r="WMF51" s="109"/>
      <c r="WMG51" s="109"/>
      <c r="WMH51" s="109"/>
      <c r="WMI51" s="109"/>
      <c r="WMJ51" s="109"/>
      <c r="WMK51" s="109"/>
      <c r="WML51" s="109"/>
      <c r="WMM51" s="109"/>
      <c r="WMN51" s="109"/>
      <c r="WMO51" s="109"/>
      <c r="WMP51" s="109"/>
      <c r="WMQ51" s="109"/>
      <c r="WMR51" s="109"/>
      <c r="WMS51" s="109"/>
      <c r="WMT51" s="109"/>
      <c r="WMU51" s="109"/>
      <c r="WMV51" s="109"/>
      <c r="WMW51" s="109"/>
      <c r="WMX51" s="109"/>
      <c r="WMY51" s="109"/>
      <c r="WMZ51" s="109"/>
      <c r="WNA51" s="109"/>
      <c r="WNB51" s="109"/>
      <c r="WNC51" s="109"/>
      <c r="WND51" s="109"/>
      <c r="WNE51" s="109"/>
      <c r="WNF51" s="109"/>
      <c r="WNG51" s="109"/>
      <c r="WNH51" s="109"/>
      <c r="WNI51" s="109"/>
      <c r="WNJ51" s="109"/>
      <c r="WNK51" s="109"/>
      <c r="WNL51" s="109"/>
      <c r="WNM51" s="109"/>
      <c r="WNN51" s="109"/>
      <c r="WNO51" s="109"/>
      <c r="WNP51" s="109"/>
      <c r="WNQ51" s="109"/>
      <c r="WNR51" s="109"/>
      <c r="WNS51" s="109"/>
      <c r="WNT51" s="109"/>
      <c r="WNU51" s="109"/>
      <c r="WNV51" s="109"/>
      <c r="WNW51" s="109"/>
      <c r="WNX51" s="109"/>
      <c r="WNY51" s="109"/>
      <c r="WNZ51" s="109"/>
      <c r="WOA51" s="109"/>
      <c r="WOB51" s="109"/>
      <c r="WOC51" s="109"/>
      <c r="WOD51" s="109"/>
      <c r="WOE51" s="109"/>
      <c r="WOF51" s="109"/>
      <c r="WOG51" s="109"/>
      <c r="WOH51" s="109"/>
      <c r="WOI51" s="109"/>
      <c r="WOJ51" s="109"/>
      <c r="WOK51" s="109"/>
      <c r="WOL51" s="109"/>
      <c r="WOM51" s="109"/>
      <c r="WON51" s="109"/>
      <c r="WOO51" s="109"/>
      <c r="WOP51" s="109"/>
      <c r="WOQ51" s="109"/>
      <c r="WOR51" s="109"/>
      <c r="WOS51" s="109"/>
      <c r="WOT51" s="109"/>
      <c r="WOU51" s="109"/>
      <c r="WOV51" s="109"/>
      <c r="WOW51" s="109"/>
      <c r="WOX51" s="109"/>
      <c r="WOY51" s="109"/>
      <c r="WOZ51" s="109"/>
      <c r="WPA51" s="109"/>
      <c r="WPB51" s="109"/>
      <c r="WPC51" s="109"/>
      <c r="WPD51" s="109"/>
      <c r="WPE51" s="109"/>
      <c r="WPF51" s="109"/>
      <c r="WPG51" s="109"/>
      <c r="WPH51" s="109"/>
      <c r="WPI51" s="109"/>
      <c r="WPJ51" s="109"/>
      <c r="WPK51" s="109"/>
      <c r="WPL51" s="109"/>
      <c r="WPM51" s="109"/>
      <c r="WPN51" s="109"/>
      <c r="WPO51" s="109"/>
      <c r="WPP51" s="109"/>
      <c r="WPQ51" s="109"/>
      <c r="WPR51" s="109"/>
      <c r="WPS51" s="109"/>
      <c r="WPT51" s="109"/>
      <c r="WPU51" s="109"/>
      <c r="WPV51" s="109"/>
      <c r="WPW51" s="109"/>
      <c r="WPX51" s="109"/>
      <c r="WPY51" s="109"/>
      <c r="WPZ51" s="109"/>
      <c r="WQA51" s="109"/>
      <c r="WQB51" s="109"/>
      <c r="WQC51" s="109"/>
      <c r="WQD51" s="109"/>
      <c r="WQE51" s="109"/>
      <c r="WQF51" s="109"/>
      <c r="WQG51" s="109"/>
      <c r="WQH51" s="109"/>
      <c r="WQI51" s="109"/>
      <c r="WQJ51" s="109"/>
      <c r="WQK51" s="109"/>
      <c r="WQL51" s="109"/>
      <c r="WQM51" s="109"/>
      <c r="WQN51" s="109"/>
      <c r="WQO51" s="109"/>
      <c r="WQP51" s="109"/>
      <c r="WQQ51" s="109"/>
      <c r="WQR51" s="109"/>
      <c r="WQS51" s="109"/>
      <c r="WQT51" s="109"/>
      <c r="WQU51" s="109"/>
      <c r="WQV51" s="109"/>
      <c r="WQW51" s="109"/>
      <c r="WQX51" s="109"/>
      <c r="WQY51" s="109"/>
      <c r="WQZ51" s="109"/>
      <c r="WRA51" s="109"/>
      <c r="WRB51" s="109"/>
      <c r="WRC51" s="109"/>
      <c r="WRD51" s="109"/>
      <c r="WRE51" s="109"/>
      <c r="WRF51" s="109"/>
      <c r="WRG51" s="109"/>
      <c r="WRH51" s="109"/>
      <c r="WRI51" s="109"/>
      <c r="WRJ51" s="109"/>
      <c r="WRK51" s="109"/>
      <c r="WRL51" s="109"/>
      <c r="WRM51" s="109"/>
      <c r="WRN51" s="109"/>
      <c r="WRO51" s="109"/>
      <c r="WRP51" s="109"/>
      <c r="WRQ51" s="109"/>
      <c r="WRR51" s="109"/>
      <c r="WRS51" s="109"/>
      <c r="WRT51" s="109"/>
      <c r="WRU51" s="109"/>
      <c r="WRV51" s="109"/>
      <c r="WRW51" s="109"/>
      <c r="WRX51" s="109"/>
      <c r="WRY51" s="109"/>
      <c r="WRZ51" s="109"/>
      <c r="WSA51" s="109"/>
      <c r="WSB51" s="109"/>
      <c r="WSC51" s="109"/>
      <c r="WSD51" s="109"/>
      <c r="WSE51" s="109"/>
      <c r="WSF51" s="109"/>
      <c r="WSG51" s="109"/>
      <c r="WSH51" s="109"/>
      <c r="WSI51" s="109"/>
      <c r="WSJ51" s="109"/>
      <c r="WSK51" s="109"/>
      <c r="WSL51" s="109"/>
      <c r="WSM51" s="109"/>
      <c r="WSN51" s="109"/>
      <c r="WSO51" s="109"/>
      <c r="WSP51" s="109"/>
      <c r="WSQ51" s="109"/>
      <c r="WSR51" s="109"/>
      <c r="WSS51" s="109"/>
      <c r="WST51" s="109"/>
      <c r="WSU51" s="109"/>
      <c r="WSV51" s="109"/>
      <c r="WSW51" s="109"/>
      <c r="WSX51" s="109"/>
      <c r="WSY51" s="109"/>
      <c r="WSZ51" s="109"/>
      <c r="WTA51" s="109"/>
      <c r="WTB51" s="109"/>
      <c r="WTC51" s="109"/>
      <c r="WTD51" s="109"/>
      <c r="WTE51" s="109"/>
      <c r="WTF51" s="109"/>
      <c r="WTG51" s="109"/>
      <c r="WTH51" s="109"/>
      <c r="WTI51" s="109"/>
      <c r="WTJ51" s="109"/>
      <c r="WTK51" s="109"/>
      <c r="WTL51" s="109"/>
      <c r="WTM51" s="109"/>
      <c r="WTN51" s="109"/>
      <c r="WTO51" s="109"/>
      <c r="WTP51" s="109"/>
      <c r="WTQ51" s="109"/>
      <c r="WTR51" s="109"/>
      <c r="WTS51" s="109"/>
      <c r="WTT51" s="109"/>
      <c r="WTU51" s="109"/>
      <c r="WTV51" s="109"/>
      <c r="WTW51" s="109"/>
      <c r="WTX51" s="109"/>
      <c r="WTY51" s="109"/>
      <c r="WTZ51" s="109"/>
      <c r="WUA51" s="109"/>
      <c r="WUB51" s="109"/>
      <c r="WUC51" s="109"/>
      <c r="WUD51" s="109"/>
      <c r="WUE51" s="109"/>
      <c r="WUF51" s="109"/>
      <c r="WUG51" s="109"/>
      <c r="WUH51" s="109"/>
      <c r="WUI51" s="109"/>
      <c r="WUJ51" s="109"/>
      <c r="WUK51" s="109"/>
      <c r="WUL51" s="109"/>
      <c r="WUM51" s="109"/>
      <c r="WUN51" s="109"/>
      <c r="WUO51" s="109"/>
      <c r="WUP51" s="109"/>
      <c r="WUQ51" s="109"/>
      <c r="WUR51" s="109"/>
      <c r="WUS51" s="109"/>
      <c r="WUT51" s="109"/>
      <c r="WUU51" s="109"/>
      <c r="WUV51" s="109"/>
      <c r="WUW51" s="109"/>
      <c r="WUX51" s="109"/>
      <c r="WUY51" s="109"/>
      <c r="WUZ51" s="109"/>
      <c r="WVA51" s="109"/>
      <c r="WVB51" s="109"/>
      <c r="WVC51" s="109"/>
      <c r="WVD51" s="109"/>
      <c r="WVE51" s="109"/>
      <c r="WVF51" s="109"/>
      <c r="WVG51" s="109"/>
      <c r="WVH51" s="109"/>
      <c r="WVI51" s="109"/>
      <c r="WVJ51" s="109"/>
      <c r="WVK51" s="109"/>
      <c r="WVL51" s="109"/>
      <c r="WVM51" s="109"/>
      <c r="WVN51" s="109"/>
      <c r="WVO51" s="109"/>
      <c r="WVP51" s="109"/>
      <c r="WVQ51" s="109"/>
      <c r="WVR51" s="109"/>
      <c r="WVS51" s="109"/>
      <c r="WVT51" s="109"/>
      <c r="WVU51" s="109"/>
      <c r="WVV51" s="109"/>
      <c r="WVW51" s="109"/>
      <c r="WVX51" s="109"/>
      <c r="WVY51" s="109"/>
      <c r="WVZ51" s="109"/>
      <c r="WWA51" s="109"/>
      <c r="WWB51" s="109"/>
      <c r="WWC51" s="109"/>
      <c r="WWD51" s="109"/>
      <c r="WWE51" s="109"/>
      <c r="WWF51" s="109"/>
      <c r="WWG51" s="109"/>
      <c r="WWH51" s="109"/>
      <c r="WWI51" s="109"/>
      <c r="WWJ51" s="109"/>
      <c r="WWK51" s="109"/>
      <c r="WWL51" s="109"/>
      <c r="WWM51" s="109"/>
      <c r="WWN51" s="109"/>
      <c r="WWO51" s="109"/>
      <c r="WWP51" s="109"/>
      <c r="WWQ51" s="109"/>
      <c r="WWR51" s="109"/>
      <c r="WWS51" s="109"/>
      <c r="WWT51" s="109"/>
      <c r="WWU51" s="109"/>
      <c r="WWV51" s="109"/>
      <c r="WWW51" s="109"/>
      <c r="WWX51" s="109"/>
      <c r="WWY51" s="109"/>
      <c r="WWZ51" s="109"/>
      <c r="WXA51" s="109"/>
      <c r="WXB51" s="109"/>
      <c r="WXC51" s="109"/>
      <c r="WXD51" s="109"/>
      <c r="WXE51" s="109"/>
      <c r="WXF51" s="109"/>
      <c r="WXG51" s="109"/>
      <c r="WXH51" s="109"/>
      <c r="WXI51" s="109"/>
      <c r="WXJ51" s="109"/>
      <c r="WXK51" s="109"/>
      <c r="WXL51" s="109"/>
      <c r="WXM51" s="109"/>
      <c r="WXN51" s="109"/>
      <c r="WXO51" s="109"/>
      <c r="WXP51" s="109"/>
      <c r="WXQ51" s="109"/>
      <c r="WXR51" s="109"/>
      <c r="WXS51" s="109"/>
      <c r="WXT51" s="109"/>
      <c r="WXU51" s="109"/>
      <c r="WXV51" s="109"/>
      <c r="WXW51" s="109"/>
      <c r="WXX51" s="109"/>
      <c r="WXY51" s="109"/>
      <c r="WXZ51" s="109"/>
      <c r="WYA51" s="109"/>
      <c r="WYB51" s="109"/>
      <c r="WYC51" s="109"/>
      <c r="WYD51" s="109"/>
      <c r="WYE51" s="109"/>
      <c r="WYF51" s="109"/>
      <c r="WYG51" s="109"/>
      <c r="WYH51" s="109"/>
      <c r="WYI51" s="109"/>
      <c r="WYJ51" s="109"/>
      <c r="WYK51" s="109"/>
      <c r="WYL51" s="109"/>
      <c r="WYM51" s="109"/>
      <c r="WYN51" s="109"/>
      <c r="WYO51" s="109"/>
      <c r="WYP51" s="109"/>
      <c r="WYQ51" s="109"/>
      <c r="WYR51" s="109"/>
      <c r="WYS51" s="109"/>
      <c r="WYT51" s="109"/>
      <c r="WYU51" s="109"/>
      <c r="WYV51" s="109"/>
      <c r="WYW51" s="109"/>
      <c r="WYX51" s="109"/>
      <c r="WYY51" s="109"/>
      <c r="WYZ51" s="109"/>
      <c r="WZA51" s="109"/>
      <c r="WZB51" s="109"/>
      <c r="WZC51" s="109"/>
      <c r="WZD51" s="109"/>
      <c r="WZE51" s="109"/>
      <c r="WZF51" s="109"/>
      <c r="WZG51" s="109"/>
      <c r="WZH51" s="109"/>
      <c r="WZI51" s="109"/>
      <c r="WZJ51" s="109"/>
      <c r="WZK51" s="109"/>
      <c r="WZL51" s="109"/>
      <c r="WZM51" s="109"/>
      <c r="WZN51" s="109"/>
      <c r="WZO51" s="109"/>
      <c r="WZP51" s="109"/>
      <c r="WZQ51" s="109"/>
      <c r="WZR51" s="109"/>
      <c r="WZS51" s="109"/>
      <c r="WZT51" s="109"/>
      <c r="WZU51" s="109"/>
      <c r="WZV51" s="109"/>
      <c r="WZW51" s="109"/>
      <c r="WZX51" s="109"/>
      <c r="WZY51" s="109"/>
      <c r="WZZ51" s="109"/>
      <c r="XAA51" s="109"/>
      <c r="XAB51" s="109"/>
      <c r="XAC51" s="109"/>
      <c r="XAD51" s="109"/>
      <c r="XAE51" s="109"/>
      <c r="XAF51" s="109"/>
      <c r="XAG51" s="109"/>
      <c r="XAH51" s="109"/>
      <c r="XAI51" s="109"/>
      <c r="XAJ51" s="109"/>
      <c r="XAK51" s="109"/>
      <c r="XAL51" s="109"/>
      <c r="XAM51" s="109"/>
      <c r="XAN51" s="109"/>
      <c r="XAO51" s="109"/>
      <c r="XAP51" s="109"/>
      <c r="XAQ51" s="109"/>
      <c r="XAR51" s="109"/>
      <c r="XAS51" s="109"/>
      <c r="XAT51" s="109"/>
      <c r="XAU51" s="109"/>
      <c r="XAV51" s="109"/>
      <c r="XAW51" s="109"/>
      <c r="XAX51" s="109"/>
      <c r="XAY51" s="109"/>
      <c r="XAZ51" s="109"/>
      <c r="XBA51" s="109"/>
      <c r="XBB51" s="109"/>
      <c r="XBC51" s="109"/>
      <c r="XBD51" s="109"/>
      <c r="XBE51" s="109"/>
      <c r="XBF51" s="109"/>
      <c r="XBG51" s="109"/>
      <c r="XBH51" s="109"/>
      <c r="XBI51" s="109"/>
      <c r="XBJ51" s="109"/>
      <c r="XBK51" s="109"/>
      <c r="XBL51" s="109"/>
      <c r="XBM51" s="109"/>
      <c r="XBN51" s="109"/>
      <c r="XBO51" s="109"/>
      <c r="XBP51" s="109"/>
      <c r="XBQ51" s="109"/>
      <c r="XBR51" s="109"/>
      <c r="XBS51" s="109"/>
      <c r="XBT51" s="109"/>
      <c r="XBU51" s="109"/>
      <c r="XBV51" s="109"/>
      <c r="XBW51" s="109"/>
      <c r="XBX51" s="109"/>
      <c r="XBY51" s="109"/>
      <c r="XBZ51" s="109"/>
      <c r="XCA51" s="109"/>
      <c r="XCB51" s="109"/>
      <c r="XCC51" s="109"/>
      <c r="XCD51" s="109"/>
      <c r="XCE51" s="109"/>
      <c r="XCF51" s="109"/>
      <c r="XCG51" s="109"/>
      <c r="XCH51" s="109"/>
      <c r="XCI51" s="109"/>
      <c r="XCJ51" s="109"/>
      <c r="XCK51" s="109"/>
      <c r="XCL51" s="109"/>
      <c r="XCM51" s="109"/>
      <c r="XCN51" s="109"/>
      <c r="XCO51" s="109"/>
      <c r="XCP51" s="109"/>
      <c r="XCQ51" s="109"/>
      <c r="XCR51" s="109"/>
      <c r="XCS51" s="109"/>
      <c r="XCT51" s="109"/>
      <c r="XCU51" s="109"/>
      <c r="XCV51" s="109"/>
      <c r="XCW51" s="109"/>
      <c r="XCX51" s="109"/>
      <c r="XCY51" s="109"/>
      <c r="XCZ51" s="109"/>
      <c r="XDA51" s="109"/>
      <c r="XDB51" s="109"/>
      <c r="XDC51" s="109"/>
      <c r="XDD51" s="109"/>
      <c r="XDE51" s="109"/>
      <c r="XDF51" s="109"/>
      <c r="XDG51" s="109"/>
      <c r="XDH51" s="109"/>
      <c r="XDI51" s="109"/>
      <c r="XDJ51" s="109"/>
      <c r="XDK51" s="109"/>
      <c r="XDL51" s="109"/>
      <c r="XDM51" s="109"/>
      <c r="XDN51" s="109"/>
      <c r="XDO51" s="109"/>
      <c r="XDP51" s="109"/>
      <c r="XDQ51" s="109"/>
      <c r="XDR51" s="109"/>
      <c r="XDS51" s="109"/>
      <c r="XDT51" s="109"/>
      <c r="XDU51" s="109"/>
      <c r="XDV51" s="109"/>
      <c r="XDW51" s="109"/>
      <c r="XDX51" s="109"/>
      <c r="XDY51" s="109"/>
      <c r="XDZ51" s="109"/>
      <c r="XEA51" s="109"/>
      <c r="XEB51" s="109"/>
      <c r="XEC51" s="109"/>
      <c r="XED51" s="109"/>
      <c r="XEE51" s="109"/>
      <c r="XEF51" s="109"/>
      <c r="XEG51" s="109"/>
      <c r="XEH51" s="109"/>
      <c r="XEI51" s="109"/>
      <c r="XEJ51" s="109"/>
      <c r="XEK51" s="109"/>
      <c r="XEL51" s="109"/>
      <c r="XEM51" s="109"/>
      <c r="XEN51" s="109"/>
      <c r="XEO51" s="109"/>
      <c r="XEP51" s="109"/>
      <c r="XEQ51" s="109"/>
      <c r="XER51" s="109"/>
      <c r="XES51" s="109"/>
      <c r="XET51" s="109"/>
      <c r="XEU51" s="109"/>
      <c r="XEV51" s="109"/>
      <c r="XEW51" s="109"/>
      <c r="XEX51" s="109"/>
      <c r="XEY51" s="109"/>
      <c r="XEZ51" s="109"/>
      <c r="XFA51" s="109"/>
      <c r="XFB51" s="109"/>
      <c r="XFC51" s="109"/>
      <c r="XFD51" s="110"/>
    </row>
    <row r="52" spans="1:16384" s="66" customFormat="1" ht="28.5" customHeight="1">
      <c r="A52" s="101"/>
      <c r="B52" s="101"/>
      <c r="C52" s="168"/>
      <c r="D52" s="101"/>
      <c r="E52" s="102"/>
      <c r="F52" s="102"/>
      <c r="G52" s="103"/>
      <c r="H52" s="104"/>
      <c r="I52" s="104"/>
      <c r="J52" s="104"/>
      <c r="K52" s="104"/>
      <c r="L52" s="104"/>
      <c r="M52" s="102"/>
      <c r="N52" s="105"/>
      <c r="O52" s="644"/>
      <c r="P52" s="104"/>
      <c r="Q52" s="168"/>
      <c r="R52" s="169"/>
      <c r="S52" s="104"/>
      <c r="T52" s="104"/>
      <c r="U52" s="103"/>
      <c r="V52" s="104"/>
      <c r="W52" s="104"/>
      <c r="X52" s="104"/>
      <c r="Y52" s="106"/>
      <c r="Z52" s="107"/>
      <c r="AA52" s="107"/>
      <c r="AB52" s="108"/>
      <c r="AC52" s="64"/>
      <c r="AD52" s="64"/>
      <c r="AE52" s="64"/>
      <c r="AF52" s="64"/>
      <c r="AG52" s="64"/>
      <c r="AH52" s="64"/>
      <c r="AI52" s="64"/>
      <c r="AJ52" s="64"/>
      <c r="AK52" s="85"/>
      <c r="AL52" s="65"/>
      <c r="AM52" s="65"/>
      <c r="AN52" s="65"/>
      <c r="AO52" s="65"/>
      <c r="AP52" s="65"/>
      <c r="AQ52" s="65"/>
      <c r="AR52" s="65"/>
      <c r="AS52" s="65"/>
      <c r="AT52" s="65"/>
      <c r="AU52" s="65"/>
      <c r="AV52" s="65"/>
      <c r="AW52" s="65"/>
      <c r="AX52" s="65"/>
      <c r="AY52" s="65"/>
      <c r="AZ52" s="65"/>
      <c r="BA52" s="65"/>
      <c r="BB52" s="65"/>
      <c r="BC52" s="65"/>
      <c r="BD52" s="85"/>
      <c r="BE52" s="85"/>
      <c r="BF52" s="85"/>
      <c r="BG52" s="85"/>
      <c r="BH52" s="109"/>
      <c r="BI52" s="109"/>
      <c r="BJ52" s="109"/>
      <c r="BK52" s="109"/>
      <c r="BL52" s="109"/>
      <c r="BM52" s="109"/>
      <c r="BN52" s="109"/>
      <c r="BO52" s="109"/>
      <c r="BP52" s="109"/>
      <c r="BQ52" s="109"/>
      <c r="BR52" s="109"/>
      <c r="BS52" s="109"/>
      <c r="BT52" s="109"/>
      <c r="BU52" s="109"/>
      <c r="BV52" s="109"/>
      <c r="BW52" s="109"/>
      <c r="BX52" s="109"/>
      <c r="BY52" s="109"/>
      <c r="BZ52" s="109"/>
      <c r="CA52" s="109"/>
      <c r="CB52" s="109"/>
      <c r="CC52" s="109"/>
      <c r="CD52" s="109"/>
      <c r="CE52" s="109"/>
      <c r="CF52" s="109"/>
      <c r="CG52" s="109"/>
      <c r="CH52" s="109"/>
      <c r="CI52" s="109"/>
      <c r="CJ52" s="109"/>
      <c r="CK52" s="109"/>
      <c r="CL52" s="109"/>
      <c r="CM52" s="109"/>
      <c r="CN52" s="109"/>
      <c r="CO52" s="109"/>
      <c r="CP52" s="109"/>
      <c r="CQ52" s="109"/>
      <c r="CR52" s="109"/>
      <c r="CS52" s="109"/>
      <c r="CT52" s="109"/>
      <c r="CU52" s="109"/>
      <c r="CV52" s="109"/>
      <c r="CW52" s="109"/>
      <c r="CX52" s="109"/>
      <c r="CY52" s="109"/>
      <c r="CZ52" s="109"/>
      <c r="DA52" s="109"/>
      <c r="DB52" s="109"/>
      <c r="DC52" s="109"/>
      <c r="DD52" s="109"/>
      <c r="DE52" s="109"/>
      <c r="DF52" s="109"/>
      <c r="DG52" s="109"/>
      <c r="DH52" s="109"/>
      <c r="DI52" s="109"/>
      <c r="DJ52" s="109"/>
      <c r="DK52" s="109"/>
      <c r="DL52" s="109"/>
      <c r="DM52" s="109"/>
      <c r="DN52" s="109"/>
      <c r="DO52" s="109"/>
      <c r="DP52" s="109"/>
      <c r="DQ52" s="109"/>
      <c r="DR52" s="109"/>
      <c r="DS52" s="109"/>
      <c r="DT52" s="109"/>
      <c r="DU52" s="109"/>
      <c r="DV52" s="109"/>
      <c r="DW52" s="109"/>
      <c r="DX52" s="109"/>
      <c r="DY52" s="109"/>
      <c r="DZ52" s="109"/>
      <c r="EA52" s="109"/>
      <c r="EB52" s="109"/>
      <c r="EC52" s="109"/>
      <c r="ED52" s="109"/>
      <c r="EE52" s="109"/>
      <c r="EF52" s="109"/>
      <c r="EG52" s="109"/>
      <c r="EH52" s="109"/>
      <c r="EI52" s="109"/>
      <c r="EJ52" s="109"/>
      <c r="EK52" s="109"/>
      <c r="EL52" s="109"/>
      <c r="EM52" s="109"/>
      <c r="EN52" s="109"/>
      <c r="EO52" s="109"/>
      <c r="EP52" s="109"/>
      <c r="EQ52" s="109"/>
      <c r="ER52" s="109"/>
      <c r="ES52" s="109"/>
      <c r="ET52" s="109"/>
      <c r="EU52" s="109"/>
      <c r="EV52" s="109"/>
      <c r="EW52" s="109"/>
      <c r="EX52" s="109"/>
      <c r="EY52" s="109"/>
      <c r="EZ52" s="109"/>
      <c r="FA52" s="109"/>
      <c r="FB52" s="109"/>
      <c r="FC52" s="109"/>
      <c r="FD52" s="109"/>
      <c r="FE52" s="109"/>
      <c r="FF52" s="109"/>
      <c r="FG52" s="109"/>
      <c r="FH52" s="109"/>
      <c r="FI52" s="109"/>
      <c r="FJ52" s="109"/>
      <c r="FK52" s="109"/>
      <c r="FL52" s="109"/>
      <c r="FM52" s="109"/>
      <c r="FN52" s="109"/>
      <c r="FO52" s="109"/>
      <c r="FP52" s="109"/>
      <c r="FQ52" s="109"/>
      <c r="FR52" s="109"/>
      <c r="FS52" s="109"/>
      <c r="FT52" s="109"/>
      <c r="FU52" s="109"/>
      <c r="FV52" s="109"/>
      <c r="FW52" s="109"/>
      <c r="FX52" s="109"/>
      <c r="FY52" s="109"/>
      <c r="FZ52" s="109"/>
      <c r="GA52" s="109"/>
      <c r="GB52" s="109"/>
      <c r="GC52" s="109"/>
      <c r="GD52" s="109"/>
      <c r="GE52" s="109"/>
      <c r="GF52" s="109"/>
      <c r="GG52" s="109"/>
      <c r="GH52" s="109"/>
      <c r="GI52" s="109"/>
      <c r="GJ52" s="109"/>
      <c r="GK52" s="109"/>
      <c r="GL52" s="109"/>
      <c r="GM52" s="109"/>
      <c r="GN52" s="109"/>
      <c r="GO52" s="109"/>
      <c r="GP52" s="109"/>
      <c r="GQ52" s="109"/>
      <c r="GR52" s="109"/>
      <c r="GS52" s="109"/>
      <c r="GT52" s="109"/>
      <c r="GU52" s="109"/>
      <c r="GV52" s="109"/>
      <c r="GW52" s="109"/>
      <c r="GX52" s="109"/>
      <c r="GY52" s="109"/>
      <c r="GZ52" s="109"/>
      <c r="HA52" s="109"/>
      <c r="HB52" s="109"/>
      <c r="HC52" s="109"/>
      <c r="HD52" s="109"/>
      <c r="HE52" s="109"/>
      <c r="HF52" s="109"/>
      <c r="HG52" s="109"/>
      <c r="HH52" s="109"/>
      <c r="HI52" s="109"/>
      <c r="HJ52" s="109"/>
      <c r="HK52" s="109"/>
      <c r="HL52" s="109"/>
      <c r="HM52" s="109"/>
      <c r="HN52" s="109"/>
      <c r="HO52" s="109"/>
      <c r="HP52" s="109"/>
      <c r="HQ52" s="109"/>
      <c r="HR52" s="109"/>
      <c r="HS52" s="109"/>
      <c r="HT52" s="109"/>
      <c r="HU52" s="109"/>
      <c r="HV52" s="109"/>
      <c r="HW52" s="109"/>
      <c r="HX52" s="109"/>
      <c r="HY52" s="109"/>
      <c r="HZ52" s="109"/>
      <c r="IA52" s="109"/>
      <c r="IB52" s="109"/>
      <c r="IC52" s="109"/>
      <c r="ID52" s="109"/>
      <c r="IE52" s="109"/>
      <c r="IF52" s="109"/>
      <c r="IG52" s="109"/>
      <c r="IH52" s="109"/>
      <c r="II52" s="109"/>
      <c r="IJ52" s="109"/>
      <c r="IK52" s="109"/>
      <c r="IL52" s="109"/>
      <c r="IM52" s="109"/>
      <c r="IN52" s="109"/>
      <c r="IO52" s="109"/>
      <c r="IP52" s="109"/>
      <c r="IQ52" s="109"/>
      <c r="IR52" s="109"/>
      <c r="IS52" s="109"/>
      <c r="IT52" s="109"/>
      <c r="IU52" s="109"/>
      <c r="IV52" s="109"/>
      <c r="IW52" s="109"/>
      <c r="IX52" s="109"/>
      <c r="IY52" s="109"/>
      <c r="IZ52" s="109"/>
      <c r="JA52" s="109"/>
      <c r="JB52" s="109"/>
      <c r="JC52" s="109"/>
      <c r="JD52" s="109"/>
      <c r="JE52" s="109"/>
      <c r="JF52" s="109"/>
      <c r="JG52" s="109"/>
      <c r="JH52" s="109"/>
      <c r="JI52" s="109"/>
      <c r="JJ52" s="109"/>
      <c r="JK52" s="109"/>
      <c r="JL52" s="109"/>
      <c r="JM52" s="109"/>
      <c r="JN52" s="109"/>
      <c r="JO52" s="109"/>
      <c r="JP52" s="109"/>
      <c r="JQ52" s="109"/>
      <c r="JR52" s="109"/>
      <c r="JS52" s="109"/>
      <c r="JT52" s="109"/>
      <c r="JU52" s="109"/>
      <c r="JV52" s="109"/>
      <c r="JW52" s="109"/>
      <c r="JX52" s="109"/>
      <c r="JY52" s="109"/>
      <c r="JZ52" s="109"/>
      <c r="KA52" s="109"/>
      <c r="KB52" s="109"/>
      <c r="KC52" s="109"/>
      <c r="KD52" s="109"/>
      <c r="KE52" s="109"/>
      <c r="KF52" s="109"/>
      <c r="KG52" s="109"/>
      <c r="KH52" s="109"/>
      <c r="KI52" s="109"/>
      <c r="KJ52" s="109"/>
      <c r="KK52" s="109"/>
      <c r="KL52" s="109"/>
      <c r="KM52" s="109"/>
      <c r="KN52" s="109"/>
      <c r="KO52" s="109"/>
      <c r="KP52" s="109"/>
      <c r="KQ52" s="109"/>
      <c r="KR52" s="109"/>
      <c r="KS52" s="109"/>
      <c r="KT52" s="109"/>
      <c r="KU52" s="109"/>
      <c r="KV52" s="109"/>
      <c r="KW52" s="109"/>
      <c r="KX52" s="109"/>
      <c r="KY52" s="109"/>
      <c r="KZ52" s="109"/>
      <c r="LA52" s="109"/>
      <c r="LB52" s="109"/>
      <c r="LC52" s="109"/>
      <c r="LD52" s="109"/>
      <c r="LE52" s="109"/>
      <c r="LF52" s="109"/>
      <c r="LG52" s="109"/>
      <c r="LH52" s="109"/>
      <c r="LI52" s="109"/>
      <c r="LJ52" s="109"/>
      <c r="LK52" s="109"/>
      <c r="LL52" s="109"/>
      <c r="LM52" s="109"/>
      <c r="LN52" s="109"/>
      <c r="LO52" s="109"/>
      <c r="LP52" s="109"/>
      <c r="LQ52" s="109"/>
      <c r="LR52" s="109"/>
      <c r="LS52" s="109"/>
      <c r="LT52" s="109"/>
      <c r="LU52" s="109"/>
      <c r="LV52" s="109"/>
      <c r="LW52" s="109"/>
      <c r="LX52" s="109"/>
      <c r="LY52" s="109"/>
      <c r="LZ52" s="109"/>
      <c r="MA52" s="109"/>
      <c r="MB52" s="109"/>
      <c r="MC52" s="109"/>
      <c r="MD52" s="109"/>
      <c r="ME52" s="109"/>
      <c r="MF52" s="109"/>
      <c r="MG52" s="109"/>
      <c r="MH52" s="109"/>
      <c r="MI52" s="109"/>
      <c r="MJ52" s="109"/>
      <c r="MK52" s="109"/>
      <c r="ML52" s="109"/>
      <c r="MM52" s="109"/>
      <c r="MN52" s="109"/>
      <c r="MO52" s="109"/>
      <c r="MP52" s="109"/>
      <c r="MQ52" s="109"/>
      <c r="MR52" s="109"/>
      <c r="MS52" s="109"/>
      <c r="MT52" s="109"/>
      <c r="MU52" s="109"/>
      <c r="MV52" s="109"/>
      <c r="MW52" s="109"/>
      <c r="MX52" s="109"/>
      <c r="MY52" s="109"/>
      <c r="MZ52" s="109"/>
      <c r="NA52" s="109"/>
      <c r="NB52" s="109"/>
      <c r="NC52" s="109"/>
      <c r="ND52" s="109"/>
      <c r="NE52" s="109"/>
      <c r="NF52" s="109"/>
      <c r="NG52" s="109"/>
      <c r="NH52" s="109"/>
      <c r="NI52" s="109"/>
      <c r="NJ52" s="109"/>
      <c r="NK52" s="109"/>
      <c r="NL52" s="109"/>
      <c r="NM52" s="109"/>
      <c r="NN52" s="109"/>
      <c r="NO52" s="109"/>
      <c r="NP52" s="109"/>
      <c r="NQ52" s="109"/>
      <c r="NR52" s="109"/>
      <c r="NS52" s="109"/>
      <c r="NT52" s="109"/>
      <c r="NU52" s="109"/>
      <c r="NV52" s="109"/>
      <c r="NW52" s="109"/>
      <c r="NX52" s="109"/>
      <c r="NY52" s="109"/>
      <c r="NZ52" s="109"/>
      <c r="OA52" s="109"/>
      <c r="OB52" s="109"/>
      <c r="OC52" s="109"/>
      <c r="OD52" s="109"/>
      <c r="OE52" s="109"/>
      <c r="OF52" s="109"/>
      <c r="OG52" s="109"/>
      <c r="OH52" s="109"/>
      <c r="OI52" s="109"/>
      <c r="OJ52" s="109"/>
      <c r="OK52" s="109"/>
      <c r="OL52" s="109"/>
      <c r="OM52" s="109"/>
      <c r="ON52" s="109"/>
      <c r="OO52" s="109"/>
      <c r="OP52" s="109"/>
      <c r="OQ52" s="109"/>
      <c r="OR52" s="109"/>
      <c r="OS52" s="109"/>
      <c r="OT52" s="109"/>
      <c r="OU52" s="109"/>
      <c r="OV52" s="109"/>
      <c r="OW52" s="109"/>
      <c r="OX52" s="109"/>
      <c r="OY52" s="109"/>
      <c r="OZ52" s="109"/>
      <c r="PA52" s="109"/>
      <c r="PB52" s="109"/>
      <c r="PC52" s="109"/>
      <c r="PD52" s="109"/>
      <c r="PE52" s="109"/>
      <c r="PF52" s="109"/>
      <c r="PG52" s="109"/>
      <c r="PH52" s="109"/>
      <c r="PI52" s="109"/>
      <c r="PJ52" s="109"/>
      <c r="PK52" s="109"/>
      <c r="PL52" s="109"/>
      <c r="PM52" s="109"/>
      <c r="PN52" s="109"/>
      <c r="PO52" s="109"/>
      <c r="PP52" s="109"/>
      <c r="PQ52" s="109"/>
      <c r="PR52" s="109"/>
      <c r="PS52" s="109"/>
      <c r="PT52" s="109"/>
      <c r="PU52" s="109"/>
      <c r="PV52" s="109"/>
      <c r="PW52" s="109"/>
      <c r="PX52" s="109"/>
      <c r="PY52" s="109"/>
      <c r="PZ52" s="109"/>
      <c r="QA52" s="109"/>
      <c r="QB52" s="109"/>
      <c r="QC52" s="109"/>
      <c r="QD52" s="109"/>
      <c r="QE52" s="109"/>
      <c r="QF52" s="109"/>
      <c r="QG52" s="109"/>
      <c r="QH52" s="109"/>
      <c r="QI52" s="109"/>
      <c r="QJ52" s="109"/>
      <c r="QK52" s="109"/>
      <c r="QL52" s="109"/>
      <c r="QM52" s="109"/>
      <c r="QN52" s="109"/>
      <c r="QO52" s="109"/>
      <c r="QP52" s="109"/>
      <c r="QQ52" s="109"/>
      <c r="QR52" s="109"/>
      <c r="QS52" s="109"/>
      <c r="QT52" s="109"/>
      <c r="QU52" s="109"/>
      <c r="QV52" s="109"/>
      <c r="QW52" s="109"/>
      <c r="QX52" s="109"/>
      <c r="QY52" s="109"/>
      <c r="QZ52" s="109"/>
      <c r="RA52" s="109"/>
      <c r="RB52" s="109"/>
      <c r="RC52" s="109"/>
      <c r="RD52" s="109"/>
      <c r="RE52" s="109"/>
      <c r="RF52" s="109"/>
      <c r="RG52" s="109"/>
      <c r="RH52" s="109"/>
      <c r="RI52" s="109"/>
      <c r="RJ52" s="109"/>
      <c r="RK52" s="109"/>
      <c r="RL52" s="109"/>
      <c r="RM52" s="109"/>
      <c r="RN52" s="109"/>
      <c r="RO52" s="109"/>
      <c r="RP52" s="109"/>
      <c r="RQ52" s="109"/>
      <c r="RR52" s="109"/>
      <c r="RS52" s="109"/>
      <c r="RT52" s="109"/>
      <c r="RU52" s="109"/>
      <c r="RV52" s="109"/>
      <c r="RW52" s="109"/>
      <c r="RX52" s="109"/>
      <c r="RY52" s="109"/>
      <c r="RZ52" s="109"/>
      <c r="SA52" s="109"/>
      <c r="SB52" s="109"/>
      <c r="SC52" s="109"/>
      <c r="SD52" s="109"/>
      <c r="SE52" s="109"/>
      <c r="SF52" s="109"/>
      <c r="SG52" s="109"/>
      <c r="SH52" s="109"/>
      <c r="SI52" s="109"/>
      <c r="SJ52" s="109"/>
      <c r="SK52" s="109"/>
      <c r="SL52" s="109"/>
      <c r="SM52" s="109"/>
      <c r="SN52" s="109"/>
      <c r="SO52" s="109"/>
      <c r="SP52" s="109"/>
      <c r="SQ52" s="109"/>
      <c r="SR52" s="109"/>
      <c r="SS52" s="109"/>
      <c r="ST52" s="109"/>
      <c r="SU52" s="109"/>
      <c r="SV52" s="109"/>
      <c r="SW52" s="109"/>
      <c r="SX52" s="109"/>
      <c r="SY52" s="109"/>
      <c r="SZ52" s="109"/>
      <c r="TA52" s="109"/>
      <c r="TB52" s="109"/>
      <c r="TC52" s="109"/>
      <c r="TD52" s="109"/>
      <c r="TE52" s="109"/>
      <c r="TF52" s="109"/>
      <c r="TG52" s="109"/>
      <c r="TH52" s="109"/>
      <c r="TI52" s="109"/>
      <c r="TJ52" s="109"/>
      <c r="TK52" s="109"/>
      <c r="TL52" s="109"/>
      <c r="TM52" s="109"/>
      <c r="TN52" s="109"/>
      <c r="TO52" s="109"/>
      <c r="TP52" s="109"/>
      <c r="TQ52" s="109"/>
      <c r="TR52" s="109"/>
      <c r="TS52" s="109"/>
      <c r="TT52" s="109"/>
      <c r="TU52" s="109"/>
      <c r="TV52" s="109"/>
      <c r="TW52" s="109"/>
      <c r="TX52" s="109"/>
      <c r="TY52" s="109"/>
      <c r="TZ52" s="109"/>
      <c r="UA52" s="109"/>
      <c r="UB52" s="109"/>
      <c r="UC52" s="109"/>
      <c r="UD52" s="109"/>
      <c r="UE52" s="109"/>
      <c r="UF52" s="109"/>
      <c r="UG52" s="109"/>
      <c r="UH52" s="109"/>
      <c r="UI52" s="109"/>
      <c r="UJ52" s="109"/>
      <c r="UK52" s="109"/>
      <c r="UL52" s="109"/>
      <c r="UM52" s="109"/>
      <c r="UN52" s="109"/>
      <c r="UO52" s="109"/>
      <c r="UP52" s="109"/>
      <c r="UQ52" s="109"/>
      <c r="UR52" s="109"/>
      <c r="US52" s="109"/>
      <c r="UT52" s="109"/>
      <c r="UU52" s="109"/>
      <c r="UV52" s="109"/>
      <c r="UW52" s="109"/>
      <c r="UX52" s="109"/>
      <c r="UY52" s="109"/>
      <c r="UZ52" s="109"/>
      <c r="VA52" s="109"/>
      <c r="VB52" s="109"/>
      <c r="VC52" s="109"/>
      <c r="VD52" s="109"/>
      <c r="VE52" s="109"/>
      <c r="VF52" s="109"/>
      <c r="VG52" s="109"/>
      <c r="VH52" s="109"/>
      <c r="VI52" s="109"/>
      <c r="VJ52" s="109"/>
      <c r="VK52" s="109"/>
      <c r="VL52" s="109"/>
      <c r="VM52" s="109"/>
      <c r="VN52" s="109"/>
      <c r="VO52" s="109"/>
      <c r="VP52" s="109"/>
      <c r="VQ52" s="109"/>
      <c r="VR52" s="109"/>
      <c r="VS52" s="109"/>
      <c r="VT52" s="109"/>
      <c r="VU52" s="109"/>
      <c r="VV52" s="109"/>
      <c r="VW52" s="109"/>
      <c r="VX52" s="109"/>
      <c r="VY52" s="109"/>
      <c r="VZ52" s="109"/>
      <c r="WA52" s="109"/>
      <c r="WB52" s="109"/>
      <c r="WC52" s="109"/>
      <c r="WD52" s="109"/>
      <c r="WE52" s="109"/>
      <c r="WF52" s="109"/>
      <c r="WG52" s="109"/>
      <c r="WH52" s="109"/>
      <c r="WI52" s="109"/>
      <c r="WJ52" s="109"/>
      <c r="WK52" s="109"/>
      <c r="WL52" s="109"/>
      <c r="WM52" s="109"/>
      <c r="WN52" s="109"/>
      <c r="WO52" s="109"/>
      <c r="WP52" s="109"/>
      <c r="WQ52" s="109"/>
      <c r="WR52" s="109"/>
      <c r="WS52" s="109"/>
      <c r="WT52" s="109"/>
      <c r="WU52" s="109"/>
      <c r="WV52" s="109"/>
      <c r="WW52" s="109"/>
      <c r="WX52" s="109"/>
      <c r="WY52" s="109"/>
      <c r="WZ52" s="109"/>
      <c r="XA52" s="109"/>
      <c r="XB52" s="109"/>
      <c r="XC52" s="109"/>
      <c r="XD52" s="109"/>
      <c r="XE52" s="109"/>
      <c r="XF52" s="109"/>
      <c r="XG52" s="109"/>
      <c r="XH52" s="109"/>
      <c r="XI52" s="109"/>
      <c r="XJ52" s="109"/>
      <c r="XK52" s="109"/>
      <c r="XL52" s="109"/>
      <c r="XM52" s="109"/>
      <c r="XN52" s="109"/>
      <c r="XO52" s="109"/>
      <c r="XP52" s="109"/>
      <c r="XQ52" s="109"/>
      <c r="XR52" s="109"/>
      <c r="XS52" s="109"/>
      <c r="XT52" s="109"/>
      <c r="XU52" s="109"/>
      <c r="XV52" s="109"/>
      <c r="XW52" s="109"/>
      <c r="XX52" s="109"/>
      <c r="XY52" s="109"/>
      <c r="XZ52" s="109"/>
      <c r="YA52" s="109"/>
      <c r="YB52" s="109"/>
      <c r="YC52" s="109"/>
      <c r="YD52" s="109"/>
      <c r="YE52" s="109"/>
      <c r="YF52" s="109"/>
      <c r="YG52" s="109"/>
      <c r="YH52" s="109"/>
      <c r="YI52" s="109"/>
      <c r="YJ52" s="109"/>
      <c r="YK52" s="109"/>
      <c r="YL52" s="109"/>
      <c r="YM52" s="109"/>
      <c r="YN52" s="109"/>
      <c r="YO52" s="109"/>
      <c r="YP52" s="109"/>
      <c r="YQ52" s="109"/>
      <c r="YR52" s="109"/>
      <c r="YS52" s="109"/>
      <c r="YT52" s="109"/>
      <c r="YU52" s="109"/>
      <c r="YV52" s="109"/>
      <c r="YW52" s="109"/>
      <c r="YX52" s="109"/>
      <c r="YY52" s="109"/>
      <c r="YZ52" s="109"/>
      <c r="ZA52" s="109"/>
      <c r="ZB52" s="109"/>
      <c r="ZC52" s="109"/>
      <c r="ZD52" s="109"/>
      <c r="ZE52" s="109"/>
      <c r="ZF52" s="109"/>
      <c r="ZG52" s="109"/>
      <c r="ZH52" s="109"/>
      <c r="ZI52" s="109"/>
      <c r="ZJ52" s="109"/>
      <c r="ZK52" s="109"/>
      <c r="ZL52" s="109"/>
      <c r="ZM52" s="109"/>
      <c r="ZN52" s="109"/>
      <c r="ZO52" s="109"/>
      <c r="ZP52" s="109"/>
      <c r="ZQ52" s="109"/>
      <c r="ZR52" s="109"/>
      <c r="ZS52" s="109"/>
      <c r="ZT52" s="109"/>
      <c r="ZU52" s="109"/>
      <c r="ZV52" s="109"/>
      <c r="ZW52" s="109"/>
      <c r="ZX52" s="109"/>
      <c r="ZY52" s="109"/>
      <c r="ZZ52" s="109"/>
      <c r="AAA52" s="109"/>
      <c r="AAB52" s="109"/>
      <c r="AAC52" s="109"/>
      <c r="AAD52" s="109"/>
      <c r="AAE52" s="109"/>
      <c r="AAF52" s="109"/>
      <c r="AAG52" s="109"/>
      <c r="AAH52" s="109"/>
      <c r="AAI52" s="109"/>
      <c r="AAJ52" s="109"/>
      <c r="AAK52" s="109"/>
      <c r="AAL52" s="109"/>
      <c r="AAM52" s="109"/>
      <c r="AAN52" s="109"/>
      <c r="AAO52" s="109"/>
      <c r="AAP52" s="109"/>
      <c r="AAQ52" s="109"/>
      <c r="AAR52" s="109"/>
      <c r="AAS52" s="109"/>
      <c r="AAT52" s="109"/>
      <c r="AAU52" s="109"/>
      <c r="AAV52" s="109"/>
      <c r="AAW52" s="109"/>
      <c r="AAX52" s="109"/>
      <c r="AAY52" s="109"/>
      <c r="AAZ52" s="109"/>
      <c r="ABA52" s="109"/>
      <c r="ABB52" s="109"/>
      <c r="ABC52" s="109"/>
      <c r="ABD52" s="109"/>
      <c r="ABE52" s="109"/>
      <c r="ABF52" s="109"/>
      <c r="ABG52" s="109"/>
      <c r="ABH52" s="109"/>
      <c r="ABI52" s="109"/>
      <c r="ABJ52" s="109"/>
      <c r="ABK52" s="109"/>
      <c r="ABL52" s="109"/>
      <c r="ABM52" s="109"/>
      <c r="ABN52" s="109"/>
      <c r="ABO52" s="109"/>
      <c r="ABP52" s="109"/>
      <c r="ABQ52" s="109"/>
      <c r="ABR52" s="109"/>
      <c r="ABS52" s="109"/>
      <c r="ABT52" s="109"/>
      <c r="ABU52" s="109"/>
      <c r="ABV52" s="109"/>
      <c r="ABW52" s="109"/>
      <c r="ABX52" s="109"/>
      <c r="ABY52" s="109"/>
      <c r="ABZ52" s="109"/>
      <c r="ACA52" s="109"/>
      <c r="ACB52" s="109"/>
      <c r="ACC52" s="109"/>
      <c r="ACD52" s="109"/>
      <c r="ACE52" s="109"/>
      <c r="ACF52" s="109"/>
      <c r="ACG52" s="109"/>
      <c r="ACH52" s="109"/>
      <c r="ACI52" s="109"/>
      <c r="ACJ52" s="109"/>
      <c r="ACK52" s="109"/>
      <c r="ACL52" s="109"/>
      <c r="ACM52" s="109"/>
      <c r="ACN52" s="109"/>
      <c r="ACO52" s="109"/>
      <c r="ACP52" s="109"/>
      <c r="ACQ52" s="109"/>
      <c r="ACR52" s="109"/>
      <c r="ACS52" s="109"/>
      <c r="ACT52" s="109"/>
      <c r="ACU52" s="109"/>
      <c r="ACV52" s="109"/>
      <c r="ACW52" s="109"/>
      <c r="ACX52" s="109"/>
      <c r="ACY52" s="109"/>
      <c r="ACZ52" s="109"/>
      <c r="ADA52" s="109"/>
      <c r="ADB52" s="109"/>
      <c r="ADC52" s="109"/>
      <c r="ADD52" s="109"/>
      <c r="ADE52" s="109"/>
      <c r="ADF52" s="109"/>
      <c r="ADG52" s="109"/>
      <c r="ADH52" s="109"/>
      <c r="ADI52" s="109"/>
      <c r="ADJ52" s="109"/>
      <c r="ADK52" s="109"/>
      <c r="ADL52" s="109"/>
      <c r="ADM52" s="109"/>
      <c r="ADN52" s="109"/>
      <c r="ADO52" s="109"/>
      <c r="ADP52" s="109"/>
      <c r="ADQ52" s="109"/>
      <c r="ADR52" s="109"/>
      <c r="ADS52" s="109"/>
      <c r="ADT52" s="109"/>
      <c r="ADU52" s="109"/>
      <c r="ADV52" s="109"/>
      <c r="ADW52" s="109"/>
      <c r="ADX52" s="109"/>
      <c r="ADY52" s="109"/>
      <c r="ADZ52" s="109"/>
      <c r="AEA52" s="109"/>
      <c r="AEB52" s="109"/>
      <c r="AEC52" s="109"/>
      <c r="AED52" s="109"/>
      <c r="AEE52" s="109"/>
      <c r="AEF52" s="109"/>
      <c r="AEG52" s="109"/>
      <c r="AEH52" s="109"/>
      <c r="AEI52" s="109"/>
      <c r="AEJ52" s="109"/>
      <c r="AEK52" s="109"/>
      <c r="AEL52" s="109"/>
      <c r="AEM52" s="109"/>
      <c r="AEN52" s="109"/>
      <c r="AEO52" s="109"/>
      <c r="AEP52" s="109"/>
      <c r="AEQ52" s="109"/>
      <c r="AER52" s="109"/>
      <c r="AES52" s="109"/>
      <c r="AET52" s="109"/>
      <c r="AEU52" s="109"/>
      <c r="AEV52" s="109"/>
      <c r="AEW52" s="109"/>
      <c r="AEX52" s="109"/>
      <c r="AEY52" s="109"/>
      <c r="AEZ52" s="109"/>
      <c r="AFA52" s="109"/>
      <c r="AFB52" s="109"/>
      <c r="AFC52" s="109"/>
      <c r="AFD52" s="109"/>
      <c r="AFE52" s="109"/>
      <c r="AFF52" s="109"/>
      <c r="AFG52" s="109"/>
      <c r="AFH52" s="109"/>
      <c r="AFI52" s="109"/>
      <c r="AFJ52" s="109"/>
      <c r="AFK52" s="109"/>
      <c r="AFL52" s="109"/>
      <c r="AFM52" s="109"/>
      <c r="AFN52" s="109"/>
      <c r="AFO52" s="109"/>
      <c r="AFP52" s="109"/>
      <c r="AFQ52" s="109"/>
      <c r="AFR52" s="109"/>
      <c r="AFS52" s="109"/>
      <c r="AFT52" s="109"/>
      <c r="AFU52" s="109"/>
      <c r="AFV52" s="109"/>
      <c r="AFW52" s="109"/>
      <c r="AFX52" s="109"/>
      <c r="AFY52" s="109"/>
      <c r="AFZ52" s="109"/>
      <c r="AGA52" s="109"/>
      <c r="AGB52" s="109"/>
      <c r="AGC52" s="109"/>
      <c r="AGD52" s="109"/>
      <c r="AGE52" s="109"/>
      <c r="AGF52" s="109"/>
      <c r="AGG52" s="109"/>
      <c r="AGH52" s="109"/>
      <c r="AGI52" s="109"/>
      <c r="AGJ52" s="109"/>
      <c r="AGK52" s="109"/>
      <c r="AGL52" s="109"/>
      <c r="AGM52" s="109"/>
      <c r="AGN52" s="109"/>
      <c r="AGO52" s="109"/>
      <c r="AGP52" s="109"/>
      <c r="AGQ52" s="109"/>
      <c r="AGR52" s="109"/>
      <c r="AGS52" s="109"/>
      <c r="AGT52" s="109"/>
      <c r="AGU52" s="109"/>
      <c r="AGV52" s="109"/>
      <c r="AGW52" s="109"/>
      <c r="AGX52" s="109"/>
      <c r="AGY52" s="109"/>
      <c r="AGZ52" s="109"/>
      <c r="AHA52" s="109"/>
      <c r="AHB52" s="109"/>
      <c r="AHC52" s="109"/>
      <c r="AHD52" s="109"/>
      <c r="AHE52" s="109"/>
      <c r="AHF52" s="109"/>
      <c r="AHG52" s="109"/>
      <c r="AHH52" s="109"/>
      <c r="AHI52" s="109"/>
      <c r="AHJ52" s="109"/>
      <c r="AHK52" s="109"/>
      <c r="AHL52" s="109"/>
      <c r="AHM52" s="109"/>
      <c r="AHN52" s="109"/>
      <c r="AHO52" s="109"/>
      <c r="AHP52" s="109"/>
      <c r="AHQ52" s="109"/>
      <c r="AHR52" s="109"/>
      <c r="AHS52" s="109"/>
      <c r="AHT52" s="109"/>
      <c r="AHU52" s="109"/>
      <c r="AHV52" s="109"/>
      <c r="AHW52" s="109"/>
      <c r="AHX52" s="109"/>
      <c r="AHY52" s="109"/>
      <c r="AHZ52" s="109"/>
      <c r="AIA52" s="109"/>
      <c r="AIB52" s="109"/>
      <c r="AIC52" s="109"/>
      <c r="AID52" s="109"/>
      <c r="AIE52" s="109"/>
      <c r="AIF52" s="109"/>
      <c r="AIG52" s="109"/>
      <c r="AIH52" s="109"/>
      <c r="AII52" s="109"/>
      <c r="AIJ52" s="109"/>
      <c r="AIK52" s="109"/>
      <c r="AIL52" s="109"/>
      <c r="AIM52" s="109"/>
      <c r="AIN52" s="109"/>
      <c r="AIO52" s="109"/>
      <c r="AIP52" s="109"/>
      <c r="AIQ52" s="109"/>
      <c r="AIR52" s="109"/>
      <c r="AIS52" s="109"/>
      <c r="AIT52" s="109"/>
      <c r="AIU52" s="109"/>
      <c r="AIV52" s="109"/>
      <c r="AIW52" s="109"/>
      <c r="AIX52" s="109"/>
      <c r="AIY52" s="109"/>
      <c r="AIZ52" s="109"/>
      <c r="AJA52" s="109"/>
      <c r="AJB52" s="109"/>
      <c r="AJC52" s="109"/>
      <c r="AJD52" s="109"/>
      <c r="AJE52" s="109"/>
      <c r="AJF52" s="109"/>
      <c r="AJG52" s="109"/>
      <c r="AJH52" s="109"/>
      <c r="AJI52" s="109"/>
      <c r="AJJ52" s="109"/>
      <c r="AJK52" s="109"/>
      <c r="AJL52" s="109"/>
      <c r="AJM52" s="109"/>
      <c r="AJN52" s="109"/>
      <c r="AJO52" s="109"/>
      <c r="AJP52" s="109"/>
      <c r="AJQ52" s="109"/>
      <c r="AJR52" s="109"/>
      <c r="AJS52" s="109"/>
      <c r="AJT52" s="109"/>
      <c r="AJU52" s="109"/>
      <c r="AJV52" s="109"/>
      <c r="AJW52" s="109"/>
      <c r="AJX52" s="109"/>
      <c r="AJY52" s="109"/>
      <c r="AJZ52" s="109"/>
      <c r="AKA52" s="109"/>
      <c r="AKB52" s="109"/>
      <c r="AKC52" s="109"/>
      <c r="AKD52" s="109"/>
      <c r="AKE52" s="109"/>
      <c r="AKF52" s="109"/>
      <c r="AKG52" s="109"/>
      <c r="AKH52" s="109"/>
      <c r="AKI52" s="109"/>
      <c r="AKJ52" s="109"/>
      <c r="AKK52" s="109"/>
      <c r="AKL52" s="109"/>
      <c r="AKM52" s="109"/>
      <c r="AKN52" s="109"/>
      <c r="AKO52" s="109"/>
      <c r="AKP52" s="109"/>
      <c r="AKQ52" s="109"/>
      <c r="AKR52" s="109"/>
      <c r="AKS52" s="109"/>
      <c r="AKT52" s="109"/>
      <c r="AKU52" s="109"/>
      <c r="AKV52" s="109"/>
      <c r="AKW52" s="109"/>
      <c r="AKX52" s="109"/>
      <c r="AKY52" s="109"/>
      <c r="AKZ52" s="109"/>
      <c r="ALA52" s="109"/>
      <c r="ALB52" s="109"/>
      <c r="ALC52" s="109"/>
      <c r="ALD52" s="109"/>
      <c r="ALE52" s="109"/>
      <c r="ALF52" s="109"/>
      <c r="ALG52" s="109"/>
      <c r="ALH52" s="109"/>
      <c r="ALI52" s="109"/>
      <c r="ALJ52" s="109"/>
      <c r="ALK52" s="109"/>
      <c r="ALL52" s="109"/>
      <c r="ALM52" s="109"/>
      <c r="ALN52" s="109"/>
      <c r="ALO52" s="109"/>
      <c r="ALP52" s="109"/>
      <c r="ALQ52" s="109"/>
      <c r="ALR52" s="109"/>
      <c r="ALS52" s="109"/>
      <c r="ALT52" s="109"/>
      <c r="ALU52" s="109"/>
      <c r="ALV52" s="109"/>
      <c r="ALW52" s="109"/>
      <c r="ALX52" s="109"/>
      <c r="ALY52" s="109"/>
      <c r="ALZ52" s="109"/>
      <c r="AMA52" s="109"/>
      <c r="AMB52" s="109"/>
      <c r="AMC52" s="109"/>
      <c r="AMD52" s="109"/>
      <c r="AME52" s="109"/>
      <c r="AMF52" s="109"/>
      <c r="AMG52" s="109"/>
      <c r="AMH52" s="109"/>
      <c r="AMI52" s="109"/>
      <c r="AMJ52" s="109"/>
      <c r="AMK52" s="109"/>
      <c r="AML52" s="109"/>
      <c r="AMM52" s="109"/>
      <c r="AMN52" s="109"/>
      <c r="AMO52" s="109"/>
      <c r="AMP52" s="109"/>
      <c r="AMQ52" s="109"/>
      <c r="AMR52" s="109"/>
      <c r="AMS52" s="109"/>
      <c r="AMT52" s="109"/>
      <c r="AMU52" s="109"/>
      <c r="AMV52" s="109"/>
      <c r="AMW52" s="109"/>
      <c r="AMX52" s="109"/>
      <c r="AMY52" s="109"/>
      <c r="AMZ52" s="109"/>
      <c r="ANA52" s="109"/>
      <c r="ANB52" s="109"/>
      <c r="ANC52" s="109"/>
      <c r="AND52" s="109"/>
      <c r="ANE52" s="109"/>
      <c r="ANF52" s="109"/>
      <c r="ANG52" s="109"/>
      <c r="ANH52" s="109"/>
      <c r="ANI52" s="109"/>
      <c r="ANJ52" s="109"/>
      <c r="ANK52" s="109"/>
      <c r="ANL52" s="109"/>
      <c r="ANM52" s="109"/>
      <c r="ANN52" s="109"/>
      <c r="ANO52" s="109"/>
      <c r="ANP52" s="109"/>
      <c r="ANQ52" s="109"/>
      <c r="ANR52" s="109"/>
      <c r="ANS52" s="109"/>
      <c r="ANT52" s="109"/>
      <c r="ANU52" s="109"/>
      <c r="ANV52" s="109"/>
      <c r="ANW52" s="109"/>
      <c r="ANX52" s="109"/>
      <c r="ANY52" s="109"/>
      <c r="ANZ52" s="109"/>
      <c r="AOA52" s="109"/>
      <c r="AOB52" s="109"/>
      <c r="AOC52" s="109"/>
      <c r="AOD52" s="109"/>
      <c r="AOE52" s="109"/>
      <c r="AOF52" s="109"/>
      <c r="AOG52" s="109"/>
      <c r="AOH52" s="109"/>
      <c r="AOI52" s="109"/>
      <c r="AOJ52" s="109"/>
      <c r="AOK52" s="109"/>
      <c r="AOL52" s="109"/>
      <c r="AOM52" s="109"/>
      <c r="AON52" s="109"/>
      <c r="AOO52" s="109"/>
      <c r="AOP52" s="109"/>
      <c r="AOQ52" s="109"/>
      <c r="AOR52" s="109"/>
      <c r="AOS52" s="109"/>
      <c r="AOT52" s="109"/>
      <c r="AOU52" s="109"/>
      <c r="AOV52" s="109"/>
      <c r="AOW52" s="109"/>
      <c r="AOX52" s="109"/>
      <c r="AOY52" s="109"/>
      <c r="AOZ52" s="109"/>
      <c r="APA52" s="109"/>
      <c r="APB52" s="109"/>
      <c r="APC52" s="109"/>
      <c r="APD52" s="109"/>
      <c r="APE52" s="109"/>
      <c r="APF52" s="109"/>
      <c r="APG52" s="109"/>
      <c r="APH52" s="109"/>
      <c r="API52" s="109"/>
      <c r="APJ52" s="109"/>
      <c r="APK52" s="109"/>
      <c r="APL52" s="109"/>
      <c r="APM52" s="109"/>
      <c r="APN52" s="109"/>
      <c r="APO52" s="109"/>
      <c r="APP52" s="109"/>
      <c r="APQ52" s="109"/>
      <c r="APR52" s="109"/>
      <c r="APS52" s="109"/>
      <c r="APT52" s="109"/>
      <c r="APU52" s="109"/>
      <c r="APV52" s="109"/>
      <c r="APW52" s="109"/>
      <c r="APX52" s="109"/>
      <c r="APY52" s="109"/>
      <c r="APZ52" s="109"/>
      <c r="AQA52" s="109"/>
      <c r="AQB52" s="109"/>
      <c r="AQC52" s="109"/>
      <c r="AQD52" s="109"/>
      <c r="AQE52" s="109"/>
      <c r="AQF52" s="109"/>
      <c r="AQG52" s="109"/>
      <c r="AQH52" s="109"/>
      <c r="AQI52" s="109"/>
      <c r="AQJ52" s="109"/>
      <c r="AQK52" s="109"/>
      <c r="AQL52" s="109"/>
      <c r="AQM52" s="109"/>
      <c r="AQN52" s="109"/>
      <c r="AQO52" s="109"/>
      <c r="AQP52" s="109"/>
      <c r="AQQ52" s="109"/>
      <c r="AQR52" s="109"/>
      <c r="AQS52" s="109"/>
      <c r="AQT52" s="109"/>
      <c r="AQU52" s="109"/>
      <c r="AQV52" s="109"/>
      <c r="AQW52" s="109"/>
      <c r="AQX52" s="109"/>
      <c r="AQY52" s="109"/>
      <c r="AQZ52" s="109"/>
      <c r="ARA52" s="109"/>
      <c r="ARB52" s="109"/>
      <c r="ARC52" s="109"/>
      <c r="ARD52" s="109"/>
      <c r="ARE52" s="109"/>
      <c r="ARF52" s="109"/>
      <c r="ARG52" s="109"/>
      <c r="ARH52" s="109"/>
      <c r="ARI52" s="109"/>
      <c r="ARJ52" s="109"/>
      <c r="ARK52" s="109"/>
      <c r="ARL52" s="109"/>
      <c r="ARM52" s="109"/>
      <c r="ARN52" s="109"/>
      <c r="ARO52" s="109"/>
      <c r="ARP52" s="109"/>
      <c r="ARQ52" s="109"/>
      <c r="ARR52" s="109"/>
      <c r="ARS52" s="109"/>
      <c r="ART52" s="109"/>
      <c r="ARU52" s="109"/>
      <c r="ARV52" s="109"/>
      <c r="ARW52" s="109"/>
      <c r="ARX52" s="109"/>
      <c r="ARY52" s="109"/>
      <c r="ARZ52" s="109"/>
      <c r="ASA52" s="109"/>
      <c r="ASB52" s="109"/>
      <c r="ASC52" s="109"/>
      <c r="ASD52" s="109"/>
      <c r="ASE52" s="109"/>
      <c r="ASF52" s="109"/>
      <c r="ASG52" s="109"/>
      <c r="ASH52" s="109"/>
      <c r="ASI52" s="109"/>
      <c r="ASJ52" s="109"/>
      <c r="ASK52" s="109"/>
      <c r="ASL52" s="109"/>
      <c r="ASM52" s="109"/>
      <c r="ASN52" s="109"/>
      <c r="ASO52" s="109"/>
      <c r="ASP52" s="109"/>
      <c r="ASQ52" s="109"/>
      <c r="ASR52" s="109"/>
      <c r="ASS52" s="109"/>
      <c r="AST52" s="109"/>
      <c r="ASU52" s="109"/>
      <c r="ASV52" s="109"/>
      <c r="ASW52" s="109"/>
      <c r="ASX52" s="109"/>
      <c r="ASY52" s="109"/>
      <c r="ASZ52" s="109"/>
      <c r="ATA52" s="109"/>
      <c r="ATB52" s="109"/>
      <c r="ATC52" s="109"/>
      <c r="ATD52" s="109"/>
      <c r="ATE52" s="109"/>
      <c r="ATF52" s="109"/>
      <c r="ATG52" s="109"/>
      <c r="ATH52" s="109"/>
      <c r="ATI52" s="109"/>
      <c r="ATJ52" s="109"/>
      <c r="ATK52" s="109"/>
      <c r="ATL52" s="109"/>
      <c r="ATM52" s="109"/>
      <c r="ATN52" s="109"/>
      <c r="ATO52" s="109"/>
      <c r="ATP52" s="109"/>
      <c r="ATQ52" s="109"/>
      <c r="ATR52" s="109"/>
      <c r="ATS52" s="109"/>
      <c r="ATT52" s="109"/>
      <c r="ATU52" s="109"/>
      <c r="ATV52" s="109"/>
      <c r="ATW52" s="109"/>
      <c r="ATX52" s="109"/>
      <c r="ATY52" s="109"/>
      <c r="ATZ52" s="109"/>
      <c r="AUA52" s="109"/>
      <c r="AUB52" s="109"/>
      <c r="AUC52" s="109"/>
      <c r="AUD52" s="109"/>
      <c r="AUE52" s="109"/>
      <c r="AUF52" s="109"/>
      <c r="AUG52" s="109"/>
      <c r="AUH52" s="109"/>
      <c r="AUI52" s="109"/>
      <c r="AUJ52" s="109"/>
      <c r="AUK52" s="109"/>
      <c r="AUL52" s="109"/>
      <c r="AUM52" s="109"/>
      <c r="AUN52" s="109"/>
      <c r="AUO52" s="109"/>
      <c r="AUP52" s="109"/>
      <c r="AUQ52" s="109"/>
      <c r="AUR52" s="109"/>
      <c r="AUS52" s="109"/>
      <c r="AUT52" s="109"/>
      <c r="AUU52" s="109"/>
      <c r="AUV52" s="109"/>
      <c r="AUW52" s="109"/>
      <c r="AUX52" s="109"/>
      <c r="AUY52" s="109"/>
      <c r="AUZ52" s="109"/>
      <c r="AVA52" s="109"/>
      <c r="AVB52" s="109"/>
      <c r="AVC52" s="109"/>
      <c r="AVD52" s="109"/>
      <c r="AVE52" s="109"/>
      <c r="AVF52" s="109"/>
      <c r="AVG52" s="109"/>
      <c r="AVH52" s="109"/>
      <c r="AVI52" s="109"/>
      <c r="AVJ52" s="109"/>
      <c r="AVK52" s="109"/>
      <c r="AVL52" s="109"/>
      <c r="AVM52" s="109"/>
      <c r="AVN52" s="109"/>
      <c r="AVO52" s="109"/>
      <c r="AVP52" s="109"/>
      <c r="AVQ52" s="109"/>
      <c r="AVR52" s="109"/>
      <c r="AVS52" s="109"/>
      <c r="AVT52" s="109"/>
      <c r="AVU52" s="109"/>
      <c r="AVV52" s="109"/>
      <c r="AVW52" s="109"/>
      <c r="AVX52" s="109"/>
      <c r="AVY52" s="109"/>
      <c r="AVZ52" s="109"/>
      <c r="AWA52" s="109"/>
      <c r="AWB52" s="109"/>
      <c r="AWC52" s="109"/>
      <c r="AWD52" s="109"/>
      <c r="AWE52" s="109"/>
      <c r="AWF52" s="109"/>
      <c r="AWG52" s="109"/>
      <c r="AWH52" s="109"/>
      <c r="AWI52" s="109"/>
      <c r="AWJ52" s="109"/>
      <c r="AWK52" s="109"/>
      <c r="AWL52" s="109"/>
      <c r="AWM52" s="109"/>
      <c r="AWN52" s="109"/>
      <c r="AWO52" s="109"/>
      <c r="AWP52" s="109"/>
      <c r="AWQ52" s="109"/>
      <c r="AWR52" s="109"/>
      <c r="AWS52" s="109"/>
      <c r="AWT52" s="109"/>
      <c r="AWU52" s="109"/>
      <c r="AWV52" s="109"/>
      <c r="AWW52" s="109"/>
      <c r="AWX52" s="109"/>
      <c r="AWY52" s="109"/>
      <c r="AWZ52" s="109"/>
      <c r="AXA52" s="109"/>
      <c r="AXB52" s="109"/>
      <c r="AXC52" s="109"/>
      <c r="AXD52" s="109"/>
      <c r="AXE52" s="109"/>
      <c r="AXF52" s="109"/>
      <c r="AXG52" s="109"/>
      <c r="AXH52" s="109"/>
      <c r="AXI52" s="109"/>
      <c r="AXJ52" s="109"/>
      <c r="AXK52" s="109"/>
      <c r="AXL52" s="109"/>
      <c r="AXM52" s="109"/>
      <c r="AXN52" s="109"/>
      <c r="AXO52" s="109"/>
      <c r="AXP52" s="109"/>
      <c r="AXQ52" s="109"/>
      <c r="AXR52" s="109"/>
      <c r="AXS52" s="109"/>
      <c r="AXT52" s="109"/>
      <c r="AXU52" s="109"/>
      <c r="AXV52" s="109"/>
      <c r="AXW52" s="109"/>
      <c r="AXX52" s="109"/>
      <c r="AXY52" s="109"/>
      <c r="AXZ52" s="109"/>
      <c r="AYA52" s="109"/>
      <c r="AYB52" s="109"/>
      <c r="AYC52" s="109"/>
      <c r="AYD52" s="109"/>
      <c r="AYE52" s="109"/>
      <c r="AYF52" s="109"/>
      <c r="AYG52" s="109"/>
      <c r="AYH52" s="109"/>
      <c r="AYI52" s="109"/>
      <c r="AYJ52" s="109"/>
      <c r="AYK52" s="109"/>
      <c r="AYL52" s="109"/>
      <c r="AYM52" s="109"/>
      <c r="AYN52" s="109"/>
      <c r="AYO52" s="109"/>
      <c r="AYP52" s="109"/>
      <c r="AYQ52" s="109"/>
      <c r="AYR52" s="109"/>
      <c r="AYS52" s="109"/>
      <c r="AYT52" s="109"/>
      <c r="AYU52" s="109"/>
      <c r="AYV52" s="109"/>
      <c r="AYW52" s="109"/>
      <c r="AYX52" s="109"/>
      <c r="AYY52" s="109"/>
      <c r="AYZ52" s="109"/>
      <c r="AZA52" s="109"/>
      <c r="AZB52" s="109"/>
      <c r="AZC52" s="109"/>
      <c r="AZD52" s="109"/>
      <c r="AZE52" s="109"/>
      <c r="AZF52" s="109"/>
      <c r="AZG52" s="109"/>
      <c r="AZH52" s="109"/>
      <c r="AZI52" s="109"/>
      <c r="AZJ52" s="109"/>
      <c r="AZK52" s="109"/>
      <c r="AZL52" s="109"/>
      <c r="AZM52" s="109"/>
      <c r="AZN52" s="109"/>
      <c r="AZO52" s="109"/>
      <c r="AZP52" s="109"/>
      <c r="AZQ52" s="109"/>
      <c r="AZR52" s="109"/>
      <c r="AZS52" s="109"/>
      <c r="AZT52" s="109"/>
      <c r="AZU52" s="109"/>
      <c r="AZV52" s="109"/>
      <c r="AZW52" s="109"/>
      <c r="AZX52" s="109"/>
      <c r="AZY52" s="109"/>
      <c r="AZZ52" s="109"/>
      <c r="BAA52" s="109"/>
      <c r="BAB52" s="109"/>
      <c r="BAC52" s="109"/>
      <c r="BAD52" s="109"/>
      <c r="BAE52" s="109"/>
      <c r="BAF52" s="109"/>
      <c r="BAG52" s="109"/>
      <c r="BAH52" s="109"/>
      <c r="BAI52" s="109"/>
      <c r="BAJ52" s="109"/>
      <c r="BAK52" s="109"/>
      <c r="BAL52" s="109"/>
      <c r="BAM52" s="109"/>
      <c r="BAN52" s="109"/>
      <c r="BAO52" s="109"/>
      <c r="BAP52" s="109"/>
      <c r="BAQ52" s="109"/>
      <c r="BAR52" s="109"/>
      <c r="BAS52" s="109"/>
      <c r="BAT52" s="109"/>
      <c r="BAU52" s="109"/>
      <c r="BAV52" s="109"/>
      <c r="BAW52" s="109"/>
      <c r="BAX52" s="109"/>
      <c r="BAY52" s="109"/>
      <c r="BAZ52" s="109"/>
      <c r="BBA52" s="109"/>
      <c r="BBB52" s="109"/>
      <c r="BBC52" s="109"/>
      <c r="BBD52" s="109"/>
      <c r="BBE52" s="109"/>
      <c r="BBF52" s="109"/>
      <c r="BBG52" s="109"/>
      <c r="BBH52" s="109"/>
      <c r="BBI52" s="109"/>
      <c r="BBJ52" s="109"/>
      <c r="BBK52" s="109"/>
      <c r="BBL52" s="109"/>
      <c r="BBM52" s="109"/>
      <c r="BBN52" s="109"/>
      <c r="BBO52" s="109"/>
      <c r="BBP52" s="109"/>
      <c r="BBQ52" s="109"/>
      <c r="BBR52" s="109"/>
      <c r="BBS52" s="109"/>
      <c r="BBT52" s="109"/>
      <c r="BBU52" s="109"/>
      <c r="BBV52" s="109"/>
      <c r="BBW52" s="109"/>
      <c r="BBX52" s="109"/>
      <c r="BBY52" s="109"/>
      <c r="BBZ52" s="109"/>
      <c r="BCA52" s="109"/>
      <c r="BCB52" s="109"/>
      <c r="BCC52" s="109"/>
      <c r="BCD52" s="109"/>
      <c r="BCE52" s="109"/>
      <c r="BCF52" s="109"/>
      <c r="BCG52" s="109"/>
      <c r="BCH52" s="109"/>
      <c r="BCI52" s="109"/>
      <c r="BCJ52" s="109"/>
      <c r="BCK52" s="109"/>
      <c r="BCL52" s="109"/>
      <c r="BCM52" s="109"/>
      <c r="BCN52" s="109"/>
      <c r="BCO52" s="109"/>
      <c r="BCP52" s="109"/>
      <c r="BCQ52" s="109"/>
      <c r="BCR52" s="109"/>
      <c r="BCS52" s="109"/>
      <c r="BCT52" s="109"/>
      <c r="BCU52" s="109"/>
      <c r="BCV52" s="109"/>
      <c r="BCW52" s="109"/>
      <c r="BCX52" s="109"/>
      <c r="BCY52" s="109"/>
      <c r="BCZ52" s="109"/>
      <c r="BDA52" s="109"/>
      <c r="BDB52" s="109"/>
      <c r="BDC52" s="109"/>
      <c r="BDD52" s="109"/>
      <c r="BDE52" s="109"/>
      <c r="BDF52" s="109"/>
      <c r="BDG52" s="109"/>
      <c r="BDH52" s="109"/>
      <c r="BDI52" s="109"/>
      <c r="BDJ52" s="109"/>
      <c r="BDK52" s="109"/>
      <c r="BDL52" s="109"/>
      <c r="BDM52" s="109"/>
      <c r="BDN52" s="109"/>
      <c r="BDO52" s="109"/>
      <c r="BDP52" s="109"/>
      <c r="BDQ52" s="109"/>
      <c r="BDR52" s="109"/>
      <c r="BDS52" s="109"/>
      <c r="BDT52" s="109"/>
      <c r="BDU52" s="109"/>
      <c r="BDV52" s="109"/>
      <c r="BDW52" s="109"/>
      <c r="BDX52" s="109"/>
      <c r="BDY52" s="109"/>
      <c r="BDZ52" s="109"/>
      <c r="BEA52" s="109"/>
      <c r="BEB52" s="109"/>
      <c r="BEC52" s="109"/>
      <c r="BED52" s="109"/>
      <c r="BEE52" s="109"/>
      <c r="BEF52" s="109"/>
      <c r="BEG52" s="109"/>
      <c r="BEH52" s="109"/>
      <c r="BEI52" s="109"/>
      <c r="BEJ52" s="109"/>
      <c r="BEK52" s="109"/>
      <c r="BEL52" s="109"/>
      <c r="BEM52" s="109"/>
      <c r="BEN52" s="109"/>
      <c r="BEO52" s="109"/>
      <c r="BEP52" s="109"/>
      <c r="BEQ52" s="109"/>
      <c r="BER52" s="109"/>
      <c r="BES52" s="109"/>
      <c r="BET52" s="109"/>
      <c r="BEU52" s="109"/>
      <c r="BEV52" s="109"/>
      <c r="BEW52" s="109"/>
      <c r="BEX52" s="109"/>
      <c r="BEY52" s="109"/>
      <c r="BEZ52" s="109"/>
      <c r="BFA52" s="109"/>
      <c r="BFB52" s="109"/>
      <c r="BFC52" s="109"/>
      <c r="BFD52" s="109"/>
      <c r="BFE52" s="109"/>
      <c r="BFF52" s="109"/>
      <c r="BFG52" s="109"/>
      <c r="BFH52" s="109"/>
      <c r="BFI52" s="109"/>
      <c r="BFJ52" s="109"/>
      <c r="BFK52" s="109"/>
      <c r="BFL52" s="109"/>
      <c r="BFM52" s="109"/>
      <c r="BFN52" s="109"/>
      <c r="BFO52" s="109"/>
      <c r="BFP52" s="109"/>
      <c r="BFQ52" s="109"/>
      <c r="BFR52" s="109"/>
      <c r="BFS52" s="109"/>
      <c r="BFT52" s="109"/>
      <c r="BFU52" s="109"/>
      <c r="BFV52" s="109"/>
      <c r="BFW52" s="109"/>
      <c r="BFX52" s="109"/>
      <c r="BFY52" s="109"/>
      <c r="BFZ52" s="109"/>
      <c r="BGA52" s="109"/>
      <c r="BGB52" s="109"/>
      <c r="BGC52" s="109"/>
      <c r="BGD52" s="109"/>
      <c r="BGE52" s="109"/>
      <c r="BGF52" s="109"/>
      <c r="BGG52" s="109"/>
      <c r="BGH52" s="109"/>
      <c r="BGI52" s="109"/>
      <c r="BGJ52" s="109"/>
      <c r="BGK52" s="109"/>
      <c r="BGL52" s="109"/>
      <c r="BGM52" s="109"/>
      <c r="BGN52" s="109"/>
      <c r="BGO52" s="109"/>
      <c r="BGP52" s="109"/>
      <c r="BGQ52" s="109"/>
      <c r="BGR52" s="109"/>
      <c r="BGS52" s="109"/>
      <c r="BGT52" s="109"/>
      <c r="BGU52" s="109"/>
      <c r="BGV52" s="109"/>
      <c r="BGW52" s="109"/>
      <c r="BGX52" s="109"/>
      <c r="BGY52" s="109"/>
      <c r="BGZ52" s="109"/>
      <c r="BHA52" s="109"/>
      <c r="BHB52" s="109"/>
      <c r="BHC52" s="109"/>
      <c r="BHD52" s="109"/>
      <c r="BHE52" s="109"/>
      <c r="BHF52" s="109"/>
      <c r="BHG52" s="109"/>
      <c r="BHH52" s="109"/>
      <c r="BHI52" s="109"/>
      <c r="BHJ52" s="109"/>
      <c r="BHK52" s="109"/>
      <c r="BHL52" s="109"/>
      <c r="BHM52" s="109"/>
      <c r="BHN52" s="109"/>
      <c r="BHO52" s="109"/>
      <c r="BHP52" s="109"/>
      <c r="BHQ52" s="109"/>
      <c r="BHR52" s="109"/>
      <c r="BHS52" s="109"/>
      <c r="BHT52" s="109"/>
      <c r="BHU52" s="109"/>
      <c r="BHV52" s="109"/>
      <c r="BHW52" s="109"/>
      <c r="BHX52" s="109"/>
      <c r="BHY52" s="109"/>
      <c r="BHZ52" s="109"/>
      <c r="BIA52" s="109"/>
      <c r="BIB52" s="109"/>
      <c r="BIC52" s="109"/>
      <c r="BID52" s="109"/>
      <c r="BIE52" s="109"/>
      <c r="BIF52" s="109"/>
      <c r="BIG52" s="109"/>
      <c r="BIH52" s="109"/>
      <c r="BII52" s="109"/>
      <c r="BIJ52" s="109"/>
      <c r="BIK52" s="109"/>
      <c r="BIL52" s="109"/>
      <c r="BIM52" s="109"/>
      <c r="BIN52" s="109"/>
      <c r="BIO52" s="109"/>
      <c r="BIP52" s="109"/>
      <c r="BIQ52" s="109"/>
      <c r="BIR52" s="109"/>
      <c r="BIS52" s="109"/>
      <c r="BIT52" s="109"/>
      <c r="BIU52" s="109"/>
      <c r="BIV52" s="109"/>
      <c r="BIW52" s="109"/>
      <c r="BIX52" s="109"/>
      <c r="BIY52" s="109"/>
      <c r="BIZ52" s="109"/>
      <c r="BJA52" s="109"/>
      <c r="BJB52" s="109"/>
      <c r="BJC52" s="109"/>
      <c r="BJD52" s="109"/>
      <c r="BJE52" s="109"/>
      <c r="BJF52" s="109"/>
      <c r="BJG52" s="109"/>
      <c r="BJH52" s="109"/>
      <c r="BJI52" s="109"/>
      <c r="BJJ52" s="109"/>
      <c r="BJK52" s="109"/>
      <c r="BJL52" s="109"/>
      <c r="BJM52" s="109"/>
      <c r="BJN52" s="109"/>
      <c r="BJO52" s="109"/>
      <c r="BJP52" s="109"/>
      <c r="BJQ52" s="109"/>
      <c r="BJR52" s="109"/>
      <c r="BJS52" s="109"/>
      <c r="BJT52" s="109"/>
      <c r="BJU52" s="109"/>
      <c r="BJV52" s="109"/>
      <c r="BJW52" s="109"/>
      <c r="BJX52" s="109"/>
      <c r="BJY52" s="109"/>
      <c r="BJZ52" s="109"/>
      <c r="BKA52" s="109"/>
      <c r="BKB52" s="109"/>
      <c r="BKC52" s="109"/>
      <c r="BKD52" s="109"/>
      <c r="BKE52" s="109"/>
      <c r="BKF52" s="109"/>
      <c r="BKG52" s="109"/>
      <c r="BKH52" s="109"/>
      <c r="BKI52" s="109"/>
      <c r="BKJ52" s="109"/>
      <c r="BKK52" s="109"/>
      <c r="BKL52" s="109"/>
      <c r="BKM52" s="109"/>
      <c r="BKN52" s="109"/>
      <c r="BKO52" s="109"/>
      <c r="BKP52" s="109"/>
      <c r="BKQ52" s="109"/>
      <c r="BKR52" s="109"/>
      <c r="BKS52" s="109"/>
      <c r="BKT52" s="109"/>
      <c r="BKU52" s="109"/>
      <c r="BKV52" s="109"/>
      <c r="BKW52" s="109"/>
      <c r="BKX52" s="109"/>
      <c r="BKY52" s="109"/>
      <c r="BKZ52" s="109"/>
      <c r="BLA52" s="109"/>
      <c r="BLB52" s="109"/>
      <c r="BLC52" s="109"/>
      <c r="BLD52" s="109"/>
      <c r="BLE52" s="109"/>
      <c r="BLF52" s="109"/>
      <c r="BLG52" s="109"/>
      <c r="BLH52" s="109"/>
      <c r="BLI52" s="109"/>
      <c r="BLJ52" s="109"/>
      <c r="BLK52" s="109"/>
      <c r="BLL52" s="109"/>
      <c r="BLM52" s="109"/>
      <c r="BLN52" s="109"/>
      <c r="BLO52" s="109"/>
      <c r="BLP52" s="109"/>
      <c r="BLQ52" s="109"/>
      <c r="BLR52" s="109"/>
      <c r="BLS52" s="109"/>
      <c r="BLT52" s="109"/>
      <c r="BLU52" s="109"/>
      <c r="BLV52" s="109"/>
      <c r="BLW52" s="109"/>
      <c r="BLX52" s="109"/>
      <c r="BLY52" s="109"/>
      <c r="BLZ52" s="109"/>
      <c r="BMA52" s="109"/>
      <c r="BMB52" s="109"/>
      <c r="BMC52" s="109"/>
      <c r="BMD52" s="109"/>
      <c r="BME52" s="109"/>
      <c r="BMF52" s="109"/>
      <c r="BMG52" s="109"/>
      <c r="BMH52" s="109"/>
      <c r="BMI52" s="109"/>
      <c r="BMJ52" s="109"/>
      <c r="BMK52" s="109"/>
      <c r="BML52" s="109"/>
      <c r="BMM52" s="109"/>
      <c r="BMN52" s="109"/>
      <c r="BMO52" s="109"/>
      <c r="BMP52" s="109"/>
      <c r="BMQ52" s="109"/>
      <c r="BMR52" s="109"/>
      <c r="BMS52" s="109"/>
      <c r="BMT52" s="109"/>
      <c r="BMU52" s="109"/>
      <c r="BMV52" s="109"/>
      <c r="BMW52" s="109"/>
      <c r="BMX52" s="109"/>
      <c r="BMY52" s="109"/>
      <c r="BMZ52" s="109"/>
      <c r="BNA52" s="109"/>
      <c r="BNB52" s="109"/>
      <c r="BNC52" s="109"/>
      <c r="BND52" s="109"/>
      <c r="BNE52" s="109"/>
      <c r="BNF52" s="109"/>
      <c r="BNG52" s="109"/>
      <c r="BNH52" s="109"/>
      <c r="BNI52" s="109"/>
      <c r="BNJ52" s="109"/>
      <c r="BNK52" s="109"/>
      <c r="BNL52" s="109"/>
      <c r="BNM52" s="109"/>
      <c r="BNN52" s="109"/>
      <c r="BNO52" s="109"/>
      <c r="BNP52" s="109"/>
      <c r="BNQ52" s="109"/>
      <c r="BNR52" s="109"/>
      <c r="BNS52" s="109"/>
      <c r="BNT52" s="109"/>
      <c r="BNU52" s="109"/>
      <c r="BNV52" s="109"/>
      <c r="BNW52" s="109"/>
      <c r="BNX52" s="109"/>
      <c r="BNY52" s="109"/>
      <c r="BNZ52" s="109"/>
      <c r="BOA52" s="109"/>
      <c r="BOB52" s="109"/>
      <c r="BOC52" s="109"/>
      <c r="BOD52" s="109"/>
      <c r="BOE52" s="109"/>
      <c r="BOF52" s="109"/>
      <c r="BOG52" s="109"/>
      <c r="BOH52" s="109"/>
      <c r="BOI52" s="109"/>
      <c r="BOJ52" s="109"/>
      <c r="BOK52" s="109"/>
      <c r="BOL52" s="109"/>
      <c r="BOM52" s="109"/>
      <c r="BON52" s="109"/>
      <c r="BOO52" s="109"/>
      <c r="BOP52" s="109"/>
      <c r="BOQ52" s="109"/>
      <c r="BOR52" s="109"/>
      <c r="BOS52" s="109"/>
      <c r="BOT52" s="109"/>
      <c r="BOU52" s="109"/>
      <c r="BOV52" s="109"/>
      <c r="BOW52" s="109"/>
      <c r="BOX52" s="109"/>
      <c r="BOY52" s="109"/>
      <c r="BOZ52" s="109"/>
      <c r="BPA52" s="109"/>
      <c r="BPB52" s="109"/>
      <c r="BPC52" s="109"/>
      <c r="BPD52" s="109"/>
      <c r="BPE52" s="109"/>
      <c r="BPF52" s="109"/>
      <c r="BPG52" s="109"/>
      <c r="BPH52" s="109"/>
      <c r="BPI52" s="109"/>
      <c r="BPJ52" s="109"/>
      <c r="BPK52" s="109"/>
      <c r="BPL52" s="109"/>
      <c r="BPM52" s="109"/>
      <c r="BPN52" s="109"/>
      <c r="BPO52" s="109"/>
      <c r="BPP52" s="109"/>
      <c r="BPQ52" s="109"/>
      <c r="BPR52" s="109"/>
      <c r="BPS52" s="109"/>
      <c r="BPT52" s="109"/>
      <c r="BPU52" s="109"/>
      <c r="BPV52" s="109"/>
      <c r="BPW52" s="109"/>
      <c r="BPX52" s="109"/>
      <c r="BPY52" s="109"/>
      <c r="BPZ52" s="109"/>
      <c r="BQA52" s="109"/>
      <c r="BQB52" s="109"/>
      <c r="BQC52" s="109"/>
      <c r="BQD52" s="109"/>
      <c r="BQE52" s="109"/>
      <c r="BQF52" s="109"/>
      <c r="BQG52" s="109"/>
      <c r="BQH52" s="109"/>
      <c r="BQI52" s="109"/>
      <c r="BQJ52" s="109"/>
      <c r="BQK52" s="109"/>
      <c r="BQL52" s="109"/>
      <c r="BQM52" s="109"/>
      <c r="BQN52" s="109"/>
      <c r="BQO52" s="109"/>
      <c r="BQP52" s="109"/>
      <c r="BQQ52" s="109"/>
      <c r="BQR52" s="109"/>
      <c r="BQS52" s="109"/>
      <c r="BQT52" s="109"/>
      <c r="BQU52" s="109"/>
      <c r="BQV52" s="109"/>
      <c r="BQW52" s="109"/>
      <c r="BQX52" s="109"/>
      <c r="BQY52" s="109"/>
      <c r="BQZ52" s="109"/>
      <c r="BRA52" s="109"/>
      <c r="BRB52" s="109"/>
      <c r="BRC52" s="109"/>
      <c r="BRD52" s="109"/>
      <c r="BRE52" s="109"/>
      <c r="BRF52" s="109"/>
      <c r="BRG52" s="109"/>
      <c r="BRH52" s="109"/>
      <c r="BRI52" s="109"/>
      <c r="BRJ52" s="109"/>
      <c r="BRK52" s="109"/>
      <c r="BRL52" s="109"/>
      <c r="BRM52" s="109"/>
      <c r="BRN52" s="109"/>
      <c r="BRO52" s="109"/>
      <c r="BRP52" s="109"/>
      <c r="BRQ52" s="109"/>
      <c r="BRR52" s="109"/>
      <c r="BRS52" s="109"/>
      <c r="BRT52" s="109"/>
      <c r="BRU52" s="109"/>
      <c r="BRV52" s="109"/>
      <c r="BRW52" s="109"/>
      <c r="BRX52" s="109"/>
      <c r="BRY52" s="109"/>
      <c r="BRZ52" s="109"/>
      <c r="BSA52" s="109"/>
      <c r="BSB52" s="109"/>
      <c r="BSC52" s="109"/>
      <c r="BSD52" s="109"/>
      <c r="BSE52" s="109"/>
      <c r="BSF52" s="109"/>
      <c r="BSG52" s="109"/>
      <c r="BSH52" s="109"/>
      <c r="BSI52" s="109"/>
      <c r="BSJ52" s="109"/>
      <c r="BSK52" s="109"/>
      <c r="BSL52" s="109"/>
      <c r="BSM52" s="109"/>
      <c r="BSN52" s="109"/>
      <c r="BSO52" s="109"/>
      <c r="BSP52" s="109"/>
      <c r="BSQ52" s="109"/>
      <c r="BSR52" s="109"/>
      <c r="BSS52" s="109"/>
      <c r="BST52" s="109"/>
      <c r="BSU52" s="109"/>
      <c r="BSV52" s="109"/>
      <c r="BSW52" s="109"/>
      <c r="BSX52" s="109"/>
      <c r="BSY52" s="109"/>
      <c r="BSZ52" s="109"/>
      <c r="BTA52" s="109"/>
      <c r="BTB52" s="109"/>
      <c r="BTC52" s="109"/>
      <c r="BTD52" s="109"/>
      <c r="BTE52" s="109"/>
      <c r="BTF52" s="109"/>
      <c r="BTG52" s="109"/>
      <c r="BTH52" s="109"/>
      <c r="BTI52" s="109"/>
      <c r="BTJ52" s="109"/>
      <c r="BTK52" s="109"/>
      <c r="BTL52" s="109"/>
      <c r="BTM52" s="109"/>
      <c r="BTN52" s="109"/>
      <c r="BTO52" s="109"/>
      <c r="BTP52" s="109"/>
      <c r="BTQ52" s="109"/>
      <c r="BTR52" s="109"/>
      <c r="BTS52" s="109"/>
      <c r="BTT52" s="109"/>
      <c r="BTU52" s="109"/>
      <c r="BTV52" s="109"/>
      <c r="BTW52" s="109"/>
      <c r="BTX52" s="109"/>
      <c r="BTY52" s="109"/>
      <c r="BTZ52" s="109"/>
      <c r="BUA52" s="109"/>
      <c r="BUB52" s="109"/>
      <c r="BUC52" s="109"/>
      <c r="BUD52" s="109"/>
      <c r="BUE52" s="109"/>
      <c r="BUF52" s="109"/>
      <c r="BUG52" s="109"/>
      <c r="BUH52" s="109"/>
      <c r="BUI52" s="109"/>
      <c r="BUJ52" s="109"/>
      <c r="BUK52" s="109"/>
      <c r="BUL52" s="109"/>
      <c r="BUM52" s="109"/>
      <c r="BUN52" s="109"/>
      <c r="BUO52" s="109"/>
      <c r="BUP52" s="109"/>
      <c r="BUQ52" s="109"/>
      <c r="BUR52" s="109"/>
      <c r="BUS52" s="109"/>
      <c r="BUT52" s="109"/>
      <c r="BUU52" s="109"/>
      <c r="BUV52" s="109"/>
      <c r="BUW52" s="109"/>
      <c r="BUX52" s="109"/>
      <c r="BUY52" s="109"/>
      <c r="BUZ52" s="109"/>
      <c r="BVA52" s="109"/>
      <c r="BVB52" s="109"/>
      <c r="BVC52" s="109"/>
      <c r="BVD52" s="109"/>
      <c r="BVE52" s="109"/>
      <c r="BVF52" s="109"/>
      <c r="BVG52" s="109"/>
      <c r="BVH52" s="109"/>
      <c r="BVI52" s="109"/>
      <c r="BVJ52" s="109"/>
      <c r="BVK52" s="109"/>
      <c r="BVL52" s="109"/>
      <c r="BVM52" s="109"/>
      <c r="BVN52" s="109"/>
      <c r="BVO52" s="109"/>
      <c r="BVP52" s="109"/>
      <c r="BVQ52" s="109"/>
      <c r="BVR52" s="109"/>
      <c r="BVS52" s="109"/>
      <c r="BVT52" s="109"/>
      <c r="BVU52" s="109"/>
      <c r="BVV52" s="109"/>
      <c r="BVW52" s="109"/>
      <c r="BVX52" s="109"/>
      <c r="BVY52" s="109"/>
      <c r="BVZ52" s="109"/>
      <c r="BWA52" s="109"/>
      <c r="BWB52" s="109"/>
      <c r="BWC52" s="109"/>
      <c r="BWD52" s="109"/>
      <c r="BWE52" s="109"/>
      <c r="BWF52" s="109"/>
      <c r="BWG52" s="109"/>
      <c r="BWH52" s="109"/>
      <c r="BWI52" s="109"/>
      <c r="BWJ52" s="109"/>
      <c r="BWK52" s="109"/>
      <c r="BWL52" s="109"/>
      <c r="BWM52" s="109"/>
      <c r="BWN52" s="109"/>
      <c r="BWO52" s="109"/>
      <c r="BWP52" s="109"/>
      <c r="BWQ52" s="109"/>
      <c r="BWR52" s="109"/>
      <c r="BWS52" s="109"/>
      <c r="BWT52" s="109"/>
      <c r="BWU52" s="109"/>
      <c r="BWV52" s="109"/>
      <c r="BWW52" s="109"/>
      <c r="BWX52" s="109"/>
      <c r="BWY52" s="109"/>
      <c r="BWZ52" s="109"/>
      <c r="BXA52" s="109"/>
      <c r="BXB52" s="109"/>
      <c r="BXC52" s="109"/>
      <c r="BXD52" s="109"/>
      <c r="BXE52" s="109"/>
      <c r="BXF52" s="109"/>
      <c r="BXG52" s="109"/>
      <c r="BXH52" s="109"/>
      <c r="BXI52" s="109"/>
      <c r="BXJ52" s="109"/>
      <c r="BXK52" s="109"/>
      <c r="BXL52" s="109"/>
      <c r="BXM52" s="109"/>
      <c r="BXN52" s="109"/>
      <c r="BXO52" s="109"/>
      <c r="BXP52" s="109"/>
      <c r="BXQ52" s="109"/>
      <c r="BXR52" s="109"/>
      <c r="BXS52" s="109"/>
      <c r="BXT52" s="109"/>
      <c r="BXU52" s="109"/>
      <c r="BXV52" s="109"/>
      <c r="BXW52" s="109"/>
      <c r="BXX52" s="109"/>
      <c r="BXY52" s="109"/>
      <c r="BXZ52" s="109"/>
      <c r="BYA52" s="109"/>
      <c r="BYB52" s="109"/>
      <c r="BYC52" s="109"/>
      <c r="BYD52" s="109"/>
      <c r="BYE52" s="109"/>
      <c r="BYF52" s="109"/>
      <c r="BYG52" s="109"/>
      <c r="BYH52" s="109"/>
      <c r="BYI52" s="109"/>
      <c r="BYJ52" s="109"/>
      <c r="BYK52" s="109"/>
      <c r="BYL52" s="109"/>
      <c r="BYM52" s="109"/>
      <c r="BYN52" s="109"/>
      <c r="BYO52" s="109"/>
      <c r="BYP52" s="109"/>
      <c r="BYQ52" s="109"/>
      <c r="BYR52" s="109"/>
      <c r="BYS52" s="109"/>
      <c r="BYT52" s="109"/>
      <c r="BYU52" s="109"/>
      <c r="BYV52" s="109"/>
      <c r="BYW52" s="109"/>
      <c r="BYX52" s="109"/>
      <c r="BYY52" s="109"/>
      <c r="BYZ52" s="109"/>
      <c r="BZA52" s="109"/>
      <c r="BZB52" s="109"/>
      <c r="BZC52" s="109"/>
      <c r="BZD52" s="109"/>
      <c r="BZE52" s="109"/>
      <c r="BZF52" s="109"/>
      <c r="BZG52" s="109"/>
      <c r="BZH52" s="109"/>
      <c r="BZI52" s="109"/>
      <c r="BZJ52" s="109"/>
      <c r="BZK52" s="109"/>
      <c r="BZL52" s="109"/>
      <c r="BZM52" s="109"/>
      <c r="BZN52" s="109"/>
      <c r="BZO52" s="109"/>
      <c r="BZP52" s="109"/>
      <c r="BZQ52" s="109"/>
      <c r="BZR52" s="109"/>
      <c r="BZS52" s="109"/>
      <c r="BZT52" s="109"/>
      <c r="BZU52" s="109"/>
      <c r="BZV52" s="109"/>
      <c r="BZW52" s="109"/>
      <c r="BZX52" s="109"/>
      <c r="BZY52" s="109"/>
      <c r="BZZ52" s="109"/>
      <c r="CAA52" s="109"/>
      <c r="CAB52" s="109"/>
      <c r="CAC52" s="109"/>
      <c r="CAD52" s="109"/>
      <c r="CAE52" s="109"/>
      <c r="CAF52" s="109"/>
      <c r="CAG52" s="109"/>
      <c r="CAH52" s="109"/>
      <c r="CAI52" s="109"/>
      <c r="CAJ52" s="109"/>
      <c r="CAK52" s="109"/>
      <c r="CAL52" s="109"/>
      <c r="CAM52" s="109"/>
      <c r="CAN52" s="109"/>
      <c r="CAO52" s="109"/>
      <c r="CAP52" s="109"/>
      <c r="CAQ52" s="109"/>
      <c r="CAR52" s="109"/>
      <c r="CAS52" s="109"/>
      <c r="CAT52" s="109"/>
      <c r="CAU52" s="109"/>
      <c r="CAV52" s="109"/>
      <c r="CAW52" s="109"/>
      <c r="CAX52" s="109"/>
      <c r="CAY52" s="109"/>
      <c r="CAZ52" s="109"/>
      <c r="CBA52" s="109"/>
      <c r="CBB52" s="109"/>
      <c r="CBC52" s="109"/>
      <c r="CBD52" s="109"/>
      <c r="CBE52" s="109"/>
      <c r="CBF52" s="109"/>
      <c r="CBG52" s="109"/>
      <c r="CBH52" s="109"/>
      <c r="CBI52" s="109"/>
      <c r="CBJ52" s="109"/>
      <c r="CBK52" s="109"/>
      <c r="CBL52" s="109"/>
      <c r="CBM52" s="109"/>
      <c r="CBN52" s="109"/>
      <c r="CBO52" s="109"/>
      <c r="CBP52" s="109"/>
      <c r="CBQ52" s="109"/>
      <c r="CBR52" s="109"/>
      <c r="CBS52" s="109"/>
      <c r="CBT52" s="109"/>
      <c r="CBU52" s="109"/>
      <c r="CBV52" s="109"/>
      <c r="CBW52" s="109"/>
      <c r="CBX52" s="109"/>
      <c r="CBY52" s="109"/>
      <c r="CBZ52" s="109"/>
      <c r="CCA52" s="109"/>
      <c r="CCB52" s="109"/>
      <c r="CCC52" s="109"/>
      <c r="CCD52" s="109"/>
      <c r="CCE52" s="109"/>
      <c r="CCF52" s="109"/>
      <c r="CCG52" s="109"/>
      <c r="CCH52" s="109"/>
      <c r="CCI52" s="109"/>
      <c r="CCJ52" s="109"/>
      <c r="CCK52" s="109"/>
      <c r="CCL52" s="109"/>
      <c r="CCM52" s="109"/>
      <c r="CCN52" s="109"/>
      <c r="CCO52" s="109"/>
      <c r="CCP52" s="109"/>
      <c r="CCQ52" s="109"/>
      <c r="CCR52" s="109"/>
      <c r="CCS52" s="109"/>
      <c r="CCT52" s="109"/>
      <c r="CCU52" s="109"/>
      <c r="CCV52" s="109"/>
      <c r="CCW52" s="109"/>
      <c r="CCX52" s="109"/>
      <c r="CCY52" s="109"/>
      <c r="CCZ52" s="109"/>
      <c r="CDA52" s="109"/>
      <c r="CDB52" s="109"/>
      <c r="CDC52" s="109"/>
      <c r="CDD52" s="109"/>
      <c r="CDE52" s="109"/>
      <c r="CDF52" s="109"/>
      <c r="CDG52" s="109"/>
      <c r="CDH52" s="109"/>
      <c r="CDI52" s="109"/>
      <c r="CDJ52" s="109"/>
      <c r="CDK52" s="109"/>
      <c r="CDL52" s="109"/>
      <c r="CDM52" s="109"/>
      <c r="CDN52" s="109"/>
      <c r="CDO52" s="109"/>
      <c r="CDP52" s="109"/>
      <c r="CDQ52" s="109"/>
      <c r="CDR52" s="109"/>
      <c r="CDS52" s="109"/>
      <c r="CDT52" s="109"/>
      <c r="CDU52" s="109"/>
      <c r="CDV52" s="109"/>
      <c r="CDW52" s="109"/>
      <c r="CDX52" s="109"/>
      <c r="CDY52" s="109"/>
      <c r="CDZ52" s="109"/>
      <c r="CEA52" s="109"/>
      <c r="CEB52" s="109"/>
      <c r="CEC52" s="109"/>
      <c r="CED52" s="109"/>
      <c r="CEE52" s="109"/>
      <c r="CEF52" s="109"/>
      <c r="CEG52" s="109"/>
      <c r="CEH52" s="109"/>
      <c r="CEI52" s="109"/>
      <c r="CEJ52" s="109"/>
      <c r="CEK52" s="109"/>
      <c r="CEL52" s="109"/>
      <c r="CEM52" s="109"/>
      <c r="CEN52" s="109"/>
      <c r="CEO52" s="109"/>
      <c r="CEP52" s="109"/>
      <c r="CEQ52" s="109"/>
      <c r="CER52" s="109"/>
      <c r="CES52" s="109"/>
      <c r="CET52" s="109"/>
      <c r="CEU52" s="109"/>
      <c r="CEV52" s="109"/>
      <c r="CEW52" s="109"/>
      <c r="CEX52" s="109"/>
      <c r="CEY52" s="109"/>
      <c r="CEZ52" s="109"/>
      <c r="CFA52" s="109"/>
      <c r="CFB52" s="109"/>
      <c r="CFC52" s="109"/>
      <c r="CFD52" s="109"/>
      <c r="CFE52" s="109"/>
      <c r="CFF52" s="109"/>
      <c r="CFG52" s="109"/>
      <c r="CFH52" s="109"/>
      <c r="CFI52" s="109"/>
      <c r="CFJ52" s="109"/>
      <c r="CFK52" s="109"/>
      <c r="CFL52" s="109"/>
      <c r="CFM52" s="109"/>
      <c r="CFN52" s="109"/>
      <c r="CFO52" s="109"/>
      <c r="CFP52" s="109"/>
      <c r="CFQ52" s="109"/>
      <c r="CFR52" s="109"/>
      <c r="CFS52" s="109"/>
      <c r="CFT52" s="109"/>
      <c r="CFU52" s="109"/>
      <c r="CFV52" s="109"/>
      <c r="CFW52" s="109"/>
      <c r="CFX52" s="109"/>
      <c r="CFY52" s="109"/>
      <c r="CFZ52" s="109"/>
      <c r="CGA52" s="109"/>
      <c r="CGB52" s="109"/>
      <c r="CGC52" s="109"/>
      <c r="CGD52" s="109"/>
      <c r="CGE52" s="109"/>
      <c r="CGF52" s="109"/>
      <c r="CGG52" s="109"/>
      <c r="CGH52" s="109"/>
      <c r="CGI52" s="109"/>
      <c r="CGJ52" s="109"/>
      <c r="CGK52" s="109"/>
      <c r="CGL52" s="109"/>
      <c r="CGM52" s="109"/>
      <c r="CGN52" s="109"/>
      <c r="CGO52" s="109"/>
      <c r="CGP52" s="109"/>
      <c r="CGQ52" s="109"/>
      <c r="CGR52" s="109"/>
      <c r="CGS52" s="109"/>
      <c r="CGT52" s="109"/>
      <c r="CGU52" s="109"/>
      <c r="CGV52" s="109"/>
      <c r="CGW52" s="109"/>
      <c r="CGX52" s="109"/>
      <c r="CGY52" s="109"/>
      <c r="CGZ52" s="109"/>
      <c r="CHA52" s="109"/>
      <c r="CHB52" s="109"/>
      <c r="CHC52" s="109"/>
      <c r="CHD52" s="109"/>
      <c r="CHE52" s="109"/>
      <c r="CHF52" s="109"/>
      <c r="CHG52" s="109"/>
      <c r="CHH52" s="109"/>
      <c r="CHI52" s="109"/>
      <c r="CHJ52" s="109"/>
      <c r="CHK52" s="109"/>
      <c r="CHL52" s="109"/>
      <c r="CHM52" s="109"/>
      <c r="CHN52" s="109"/>
      <c r="CHO52" s="109"/>
      <c r="CHP52" s="109"/>
      <c r="CHQ52" s="109"/>
      <c r="CHR52" s="109"/>
      <c r="CHS52" s="109"/>
      <c r="CHT52" s="109"/>
      <c r="CHU52" s="109"/>
      <c r="CHV52" s="109"/>
      <c r="CHW52" s="109"/>
      <c r="CHX52" s="109"/>
      <c r="CHY52" s="109"/>
      <c r="CHZ52" s="109"/>
      <c r="CIA52" s="109"/>
      <c r="CIB52" s="109"/>
      <c r="CIC52" s="109"/>
      <c r="CID52" s="109"/>
      <c r="CIE52" s="109"/>
      <c r="CIF52" s="109"/>
      <c r="CIG52" s="109"/>
      <c r="CIH52" s="109"/>
      <c r="CII52" s="109"/>
      <c r="CIJ52" s="109"/>
      <c r="CIK52" s="109"/>
      <c r="CIL52" s="109"/>
      <c r="CIM52" s="109"/>
      <c r="CIN52" s="109"/>
      <c r="CIO52" s="109"/>
      <c r="CIP52" s="109"/>
      <c r="CIQ52" s="109"/>
      <c r="CIR52" s="109"/>
      <c r="CIS52" s="109"/>
      <c r="CIT52" s="109"/>
      <c r="CIU52" s="109"/>
      <c r="CIV52" s="109"/>
      <c r="CIW52" s="109"/>
      <c r="CIX52" s="109"/>
      <c r="CIY52" s="109"/>
      <c r="CIZ52" s="109"/>
      <c r="CJA52" s="109"/>
      <c r="CJB52" s="109"/>
      <c r="CJC52" s="109"/>
      <c r="CJD52" s="109"/>
      <c r="CJE52" s="109"/>
      <c r="CJF52" s="109"/>
      <c r="CJG52" s="109"/>
      <c r="CJH52" s="109"/>
      <c r="CJI52" s="109"/>
      <c r="CJJ52" s="109"/>
      <c r="CJK52" s="109"/>
      <c r="CJL52" s="109"/>
      <c r="CJM52" s="109"/>
      <c r="CJN52" s="109"/>
      <c r="CJO52" s="109"/>
      <c r="CJP52" s="109"/>
      <c r="CJQ52" s="109"/>
      <c r="CJR52" s="109"/>
      <c r="CJS52" s="109"/>
      <c r="CJT52" s="109"/>
      <c r="CJU52" s="109"/>
      <c r="CJV52" s="109"/>
      <c r="CJW52" s="109"/>
      <c r="CJX52" s="109"/>
      <c r="CJY52" s="109"/>
      <c r="CJZ52" s="109"/>
      <c r="CKA52" s="109"/>
      <c r="CKB52" s="109"/>
      <c r="CKC52" s="109"/>
      <c r="CKD52" s="109"/>
      <c r="CKE52" s="109"/>
      <c r="CKF52" s="109"/>
      <c r="CKG52" s="109"/>
      <c r="CKH52" s="109"/>
      <c r="CKI52" s="109"/>
      <c r="CKJ52" s="109"/>
      <c r="CKK52" s="109"/>
      <c r="CKL52" s="109"/>
      <c r="CKM52" s="109"/>
      <c r="CKN52" s="109"/>
      <c r="CKO52" s="109"/>
      <c r="CKP52" s="109"/>
      <c r="CKQ52" s="109"/>
      <c r="CKR52" s="109"/>
      <c r="CKS52" s="109"/>
      <c r="CKT52" s="109"/>
      <c r="CKU52" s="109"/>
      <c r="CKV52" s="109"/>
      <c r="CKW52" s="109"/>
      <c r="CKX52" s="109"/>
      <c r="CKY52" s="109"/>
      <c r="CKZ52" s="109"/>
      <c r="CLA52" s="109"/>
      <c r="CLB52" s="109"/>
      <c r="CLC52" s="109"/>
      <c r="CLD52" s="109"/>
      <c r="CLE52" s="109"/>
      <c r="CLF52" s="109"/>
      <c r="CLG52" s="109"/>
      <c r="CLH52" s="109"/>
      <c r="CLI52" s="109"/>
      <c r="CLJ52" s="109"/>
      <c r="CLK52" s="109"/>
      <c r="CLL52" s="109"/>
      <c r="CLM52" s="109"/>
      <c r="CLN52" s="109"/>
      <c r="CLO52" s="109"/>
      <c r="CLP52" s="109"/>
      <c r="CLQ52" s="109"/>
      <c r="CLR52" s="109"/>
      <c r="CLS52" s="109"/>
      <c r="CLT52" s="109"/>
      <c r="CLU52" s="109"/>
      <c r="CLV52" s="109"/>
      <c r="CLW52" s="109"/>
      <c r="CLX52" s="109"/>
      <c r="CLY52" s="109"/>
      <c r="CLZ52" s="109"/>
      <c r="CMA52" s="109"/>
      <c r="CMB52" s="109"/>
      <c r="CMC52" s="109"/>
      <c r="CMD52" s="109"/>
      <c r="CME52" s="109"/>
      <c r="CMF52" s="109"/>
      <c r="CMG52" s="109"/>
      <c r="CMH52" s="109"/>
      <c r="CMI52" s="109"/>
      <c r="CMJ52" s="109"/>
      <c r="CMK52" s="109"/>
      <c r="CML52" s="109"/>
      <c r="CMM52" s="109"/>
      <c r="CMN52" s="109"/>
      <c r="CMO52" s="109"/>
      <c r="CMP52" s="109"/>
      <c r="CMQ52" s="109"/>
      <c r="CMR52" s="109"/>
      <c r="CMS52" s="109"/>
      <c r="CMT52" s="109"/>
      <c r="CMU52" s="109"/>
      <c r="CMV52" s="109"/>
      <c r="CMW52" s="109"/>
      <c r="CMX52" s="109"/>
      <c r="CMY52" s="109"/>
      <c r="CMZ52" s="109"/>
      <c r="CNA52" s="109"/>
      <c r="CNB52" s="109"/>
      <c r="CNC52" s="109"/>
      <c r="CND52" s="109"/>
      <c r="CNE52" s="109"/>
      <c r="CNF52" s="109"/>
      <c r="CNG52" s="109"/>
      <c r="CNH52" s="109"/>
      <c r="CNI52" s="109"/>
      <c r="CNJ52" s="109"/>
      <c r="CNK52" s="109"/>
      <c r="CNL52" s="109"/>
      <c r="CNM52" s="109"/>
      <c r="CNN52" s="109"/>
      <c r="CNO52" s="109"/>
      <c r="CNP52" s="109"/>
      <c r="CNQ52" s="109"/>
      <c r="CNR52" s="109"/>
      <c r="CNS52" s="109"/>
      <c r="CNT52" s="109"/>
      <c r="CNU52" s="109"/>
      <c r="CNV52" s="109"/>
      <c r="CNW52" s="109"/>
      <c r="CNX52" s="109"/>
      <c r="CNY52" s="109"/>
      <c r="CNZ52" s="109"/>
      <c r="COA52" s="109"/>
      <c r="COB52" s="109"/>
      <c r="COC52" s="109"/>
      <c r="COD52" s="109"/>
      <c r="COE52" s="109"/>
      <c r="COF52" s="109"/>
      <c r="COG52" s="109"/>
      <c r="COH52" s="109"/>
      <c r="COI52" s="109"/>
      <c r="COJ52" s="109"/>
      <c r="COK52" s="109"/>
      <c r="COL52" s="109"/>
      <c r="COM52" s="109"/>
      <c r="CON52" s="109"/>
      <c r="COO52" s="109"/>
      <c r="COP52" s="109"/>
      <c r="COQ52" s="109"/>
      <c r="COR52" s="109"/>
      <c r="COS52" s="109"/>
      <c r="COT52" s="109"/>
      <c r="COU52" s="109"/>
      <c r="COV52" s="109"/>
      <c r="COW52" s="109"/>
      <c r="COX52" s="109"/>
      <c r="COY52" s="109"/>
      <c r="COZ52" s="109"/>
      <c r="CPA52" s="109"/>
      <c r="CPB52" s="109"/>
      <c r="CPC52" s="109"/>
      <c r="CPD52" s="109"/>
      <c r="CPE52" s="109"/>
      <c r="CPF52" s="109"/>
      <c r="CPG52" s="109"/>
      <c r="CPH52" s="109"/>
      <c r="CPI52" s="109"/>
      <c r="CPJ52" s="109"/>
      <c r="CPK52" s="109"/>
      <c r="CPL52" s="109"/>
      <c r="CPM52" s="109"/>
      <c r="CPN52" s="109"/>
      <c r="CPO52" s="109"/>
      <c r="CPP52" s="109"/>
      <c r="CPQ52" s="109"/>
      <c r="CPR52" s="109"/>
      <c r="CPS52" s="109"/>
      <c r="CPT52" s="109"/>
      <c r="CPU52" s="109"/>
      <c r="CPV52" s="109"/>
      <c r="CPW52" s="109"/>
      <c r="CPX52" s="109"/>
      <c r="CPY52" s="109"/>
      <c r="CPZ52" s="109"/>
      <c r="CQA52" s="109"/>
      <c r="CQB52" s="109"/>
      <c r="CQC52" s="109"/>
      <c r="CQD52" s="109"/>
      <c r="CQE52" s="109"/>
      <c r="CQF52" s="109"/>
      <c r="CQG52" s="109"/>
      <c r="CQH52" s="109"/>
      <c r="CQI52" s="109"/>
      <c r="CQJ52" s="109"/>
      <c r="CQK52" s="109"/>
      <c r="CQL52" s="109"/>
      <c r="CQM52" s="109"/>
      <c r="CQN52" s="109"/>
      <c r="CQO52" s="109"/>
      <c r="CQP52" s="109"/>
      <c r="CQQ52" s="109"/>
      <c r="CQR52" s="109"/>
      <c r="CQS52" s="109"/>
      <c r="CQT52" s="109"/>
      <c r="CQU52" s="109"/>
      <c r="CQV52" s="109"/>
      <c r="CQW52" s="109"/>
      <c r="CQX52" s="109"/>
      <c r="CQY52" s="109"/>
      <c r="CQZ52" s="109"/>
      <c r="CRA52" s="109"/>
      <c r="CRB52" s="109"/>
      <c r="CRC52" s="109"/>
      <c r="CRD52" s="109"/>
      <c r="CRE52" s="109"/>
      <c r="CRF52" s="109"/>
      <c r="CRG52" s="109"/>
      <c r="CRH52" s="109"/>
      <c r="CRI52" s="109"/>
      <c r="CRJ52" s="109"/>
      <c r="CRK52" s="109"/>
      <c r="CRL52" s="109"/>
      <c r="CRM52" s="109"/>
      <c r="CRN52" s="109"/>
      <c r="CRO52" s="109"/>
      <c r="CRP52" s="109"/>
      <c r="CRQ52" s="109"/>
      <c r="CRR52" s="109"/>
      <c r="CRS52" s="109"/>
      <c r="CRT52" s="109"/>
      <c r="CRU52" s="109"/>
      <c r="CRV52" s="109"/>
      <c r="CRW52" s="109"/>
      <c r="CRX52" s="109"/>
      <c r="CRY52" s="109"/>
      <c r="CRZ52" s="109"/>
      <c r="CSA52" s="109"/>
      <c r="CSB52" s="109"/>
      <c r="CSC52" s="109"/>
      <c r="CSD52" s="109"/>
      <c r="CSE52" s="109"/>
      <c r="CSF52" s="109"/>
      <c r="CSG52" s="109"/>
      <c r="CSH52" s="109"/>
      <c r="CSI52" s="109"/>
      <c r="CSJ52" s="109"/>
      <c r="CSK52" s="109"/>
      <c r="CSL52" s="109"/>
      <c r="CSM52" s="109"/>
      <c r="CSN52" s="109"/>
      <c r="CSO52" s="109"/>
      <c r="CSP52" s="109"/>
      <c r="CSQ52" s="109"/>
      <c r="CSR52" s="109"/>
      <c r="CSS52" s="109"/>
      <c r="CST52" s="109"/>
      <c r="CSU52" s="109"/>
      <c r="CSV52" s="109"/>
      <c r="CSW52" s="109"/>
      <c r="CSX52" s="109"/>
      <c r="CSY52" s="109"/>
      <c r="CSZ52" s="109"/>
      <c r="CTA52" s="109"/>
      <c r="CTB52" s="109"/>
      <c r="CTC52" s="109"/>
      <c r="CTD52" s="109"/>
      <c r="CTE52" s="109"/>
      <c r="CTF52" s="109"/>
      <c r="CTG52" s="109"/>
      <c r="CTH52" s="109"/>
      <c r="CTI52" s="109"/>
      <c r="CTJ52" s="109"/>
      <c r="CTK52" s="109"/>
      <c r="CTL52" s="109"/>
      <c r="CTM52" s="109"/>
      <c r="CTN52" s="109"/>
      <c r="CTO52" s="109"/>
      <c r="CTP52" s="109"/>
      <c r="CTQ52" s="109"/>
      <c r="CTR52" s="109"/>
      <c r="CTS52" s="109"/>
      <c r="CTT52" s="109"/>
      <c r="CTU52" s="109"/>
      <c r="CTV52" s="109"/>
      <c r="CTW52" s="109"/>
      <c r="CTX52" s="109"/>
      <c r="CTY52" s="109"/>
      <c r="CTZ52" s="109"/>
      <c r="CUA52" s="109"/>
      <c r="CUB52" s="109"/>
      <c r="CUC52" s="109"/>
      <c r="CUD52" s="109"/>
      <c r="CUE52" s="109"/>
      <c r="CUF52" s="109"/>
      <c r="CUG52" s="109"/>
      <c r="CUH52" s="109"/>
      <c r="CUI52" s="109"/>
      <c r="CUJ52" s="109"/>
      <c r="CUK52" s="109"/>
      <c r="CUL52" s="109"/>
      <c r="CUM52" s="109"/>
      <c r="CUN52" s="109"/>
      <c r="CUO52" s="109"/>
      <c r="CUP52" s="109"/>
      <c r="CUQ52" s="109"/>
      <c r="CUR52" s="109"/>
      <c r="CUS52" s="109"/>
      <c r="CUT52" s="109"/>
      <c r="CUU52" s="109"/>
      <c r="CUV52" s="109"/>
      <c r="CUW52" s="109"/>
      <c r="CUX52" s="109"/>
      <c r="CUY52" s="109"/>
      <c r="CUZ52" s="109"/>
      <c r="CVA52" s="109"/>
      <c r="CVB52" s="109"/>
      <c r="CVC52" s="109"/>
      <c r="CVD52" s="109"/>
      <c r="CVE52" s="109"/>
      <c r="CVF52" s="109"/>
      <c r="CVG52" s="109"/>
      <c r="CVH52" s="109"/>
      <c r="CVI52" s="109"/>
      <c r="CVJ52" s="109"/>
      <c r="CVK52" s="109"/>
      <c r="CVL52" s="109"/>
      <c r="CVM52" s="109"/>
      <c r="CVN52" s="109"/>
      <c r="CVO52" s="109"/>
      <c r="CVP52" s="109"/>
      <c r="CVQ52" s="109"/>
      <c r="CVR52" s="109"/>
      <c r="CVS52" s="109"/>
      <c r="CVT52" s="109"/>
      <c r="CVU52" s="109"/>
      <c r="CVV52" s="109"/>
      <c r="CVW52" s="109"/>
      <c r="CVX52" s="109"/>
      <c r="CVY52" s="109"/>
      <c r="CVZ52" s="109"/>
      <c r="CWA52" s="109"/>
      <c r="CWB52" s="109"/>
      <c r="CWC52" s="109"/>
      <c r="CWD52" s="109"/>
      <c r="CWE52" s="109"/>
      <c r="CWF52" s="109"/>
      <c r="CWG52" s="109"/>
      <c r="CWH52" s="109"/>
      <c r="CWI52" s="109"/>
      <c r="CWJ52" s="109"/>
      <c r="CWK52" s="109"/>
      <c r="CWL52" s="109"/>
      <c r="CWM52" s="109"/>
      <c r="CWN52" s="109"/>
      <c r="CWO52" s="109"/>
      <c r="CWP52" s="109"/>
      <c r="CWQ52" s="109"/>
      <c r="CWR52" s="109"/>
      <c r="CWS52" s="109"/>
      <c r="CWT52" s="109"/>
      <c r="CWU52" s="109"/>
      <c r="CWV52" s="109"/>
      <c r="CWW52" s="109"/>
      <c r="CWX52" s="109"/>
      <c r="CWY52" s="109"/>
      <c r="CWZ52" s="109"/>
      <c r="CXA52" s="109"/>
      <c r="CXB52" s="109"/>
      <c r="CXC52" s="109"/>
      <c r="CXD52" s="109"/>
      <c r="CXE52" s="109"/>
      <c r="CXF52" s="109"/>
      <c r="CXG52" s="109"/>
      <c r="CXH52" s="109"/>
      <c r="CXI52" s="109"/>
      <c r="CXJ52" s="109"/>
      <c r="CXK52" s="109"/>
      <c r="CXL52" s="109"/>
      <c r="CXM52" s="109"/>
      <c r="CXN52" s="109"/>
      <c r="CXO52" s="109"/>
      <c r="CXP52" s="109"/>
      <c r="CXQ52" s="109"/>
      <c r="CXR52" s="109"/>
      <c r="CXS52" s="109"/>
      <c r="CXT52" s="109"/>
      <c r="CXU52" s="109"/>
      <c r="CXV52" s="109"/>
      <c r="CXW52" s="109"/>
      <c r="CXX52" s="109"/>
      <c r="CXY52" s="109"/>
      <c r="CXZ52" s="109"/>
      <c r="CYA52" s="109"/>
      <c r="CYB52" s="109"/>
      <c r="CYC52" s="109"/>
      <c r="CYD52" s="109"/>
      <c r="CYE52" s="109"/>
      <c r="CYF52" s="109"/>
      <c r="CYG52" s="109"/>
      <c r="CYH52" s="109"/>
      <c r="CYI52" s="109"/>
      <c r="CYJ52" s="109"/>
      <c r="CYK52" s="109"/>
      <c r="CYL52" s="109"/>
      <c r="CYM52" s="109"/>
      <c r="CYN52" s="109"/>
      <c r="CYO52" s="109"/>
      <c r="CYP52" s="109"/>
      <c r="CYQ52" s="109"/>
      <c r="CYR52" s="109"/>
      <c r="CYS52" s="109"/>
      <c r="CYT52" s="109"/>
      <c r="CYU52" s="109"/>
      <c r="CYV52" s="109"/>
      <c r="CYW52" s="109"/>
      <c r="CYX52" s="109"/>
      <c r="CYY52" s="109"/>
      <c r="CYZ52" s="109"/>
      <c r="CZA52" s="109"/>
      <c r="CZB52" s="109"/>
      <c r="CZC52" s="109"/>
      <c r="CZD52" s="109"/>
      <c r="CZE52" s="109"/>
      <c r="CZF52" s="109"/>
      <c r="CZG52" s="109"/>
      <c r="CZH52" s="109"/>
      <c r="CZI52" s="109"/>
      <c r="CZJ52" s="109"/>
      <c r="CZK52" s="109"/>
      <c r="CZL52" s="109"/>
      <c r="CZM52" s="109"/>
      <c r="CZN52" s="109"/>
      <c r="CZO52" s="109"/>
      <c r="CZP52" s="109"/>
      <c r="CZQ52" s="109"/>
      <c r="CZR52" s="109"/>
      <c r="CZS52" s="109"/>
      <c r="CZT52" s="109"/>
      <c r="CZU52" s="109"/>
      <c r="CZV52" s="109"/>
      <c r="CZW52" s="109"/>
      <c r="CZX52" s="109"/>
      <c r="CZY52" s="109"/>
      <c r="CZZ52" s="109"/>
      <c r="DAA52" s="109"/>
      <c r="DAB52" s="109"/>
      <c r="DAC52" s="109"/>
      <c r="DAD52" s="109"/>
      <c r="DAE52" s="109"/>
      <c r="DAF52" s="109"/>
      <c r="DAG52" s="109"/>
      <c r="DAH52" s="109"/>
      <c r="DAI52" s="109"/>
      <c r="DAJ52" s="109"/>
      <c r="DAK52" s="109"/>
      <c r="DAL52" s="109"/>
      <c r="DAM52" s="109"/>
      <c r="DAN52" s="109"/>
      <c r="DAO52" s="109"/>
      <c r="DAP52" s="109"/>
      <c r="DAQ52" s="109"/>
      <c r="DAR52" s="109"/>
      <c r="DAS52" s="109"/>
      <c r="DAT52" s="109"/>
      <c r="DAU52" s="109"/>
      <c r="DAV52" s="109"/>
      <c r="DAW52" s="109"/>
      <c r="DAX52" s="109"/>
      <c r="DAY52" s="109"/>
      <c r="DAZ52" s="109"/>
      <c r="DBA52" s="109"/>
      <c r="DBB52" s="109"/>
      <c r="DBC52" s="109"/>
      <c r="DBD52" s="109"/>
      <c r="DBE52" s="109"/>
      <c r="DBF52" s="109"/>
      <c r="DBG52" s="109"/>
      <c r="DBH52" s="109"/>
      <c r="DBI52" s="109"/>
      <c r="DBJ52" s="109"/>
      <c r="DBK52" s="109"/>
      <c r="DBL52" s="109"/>
      <c r="DBM52" s="109"/>
      <c r="DBN52" s="109"/>
      <c r="DBO52" s="109"/>
      <c r="DBP52" s="109"/>
      <c r="DBQ52" s="109"/>
      <c r="DBR52" s="109"/>
      <c r="DBS52" s="109"/>
      <c r="DBT52" s="109"/>
      <c r="DBU52" s="109"/>
      <c r="DBV52" s="109"/>
      <c r="DBW52" s="109"/>
      <c r="DBX52" s="109"/>
      <c r="DBY52" s="109"/>
      <c r="DBZ52" s="109"/>
      <c r="DCA52" s="109"/>
      <c r="DCB52" s="109"/>
      <c r="DCC52" s="109"/>
      <c r="DCD52" s="109"/>
      <c r="DCE52" s="109"/>
      <c r="DCF52" s="109"/>
      <c r="DCG52" s="109"/>
      <c r="DCH52" s="109"/>
      <c r="DCI52" s="109"/>
      <c r="DCJ52" s="109"/>
      <c r="DCK52" s="109"/>
      <c r="DCL52" s="109"/>
      <c r="DCM52" s="109"/>
      <c r="DCN52" s="109"/>
      <c r="DCO52" s="109"/>
      <c r="DCP52" s="109"/>
      <c r="DCQ52" s="109"/>
      <c r="DCR52" s="109"/>
      <c r="DCS52" s="109"/>
      <c r="DCT52" s="109"/>
      <c r="DCU52" s="109"/>
      <c r="DCV52" s="109"/>
      <c r="DCW52" s="109"/>
      <c r="DCX52" s="109"/>
      <c r="DCY52" s="109"/>
      <c r="DCZ52" s="109"/>
      <c r="DDA52" s="109"/>
      <c r="DDB52" s="109"/>
      <c r="DDC52" s="109"/>
      <c r="DDD52" s="109"/>
      <c r="DDE52" s="109"/>
      <c r="DDF52" s="109"/>
      <c r="DDG52" s="109"/>
      <c r="DDH52" s="109"/>
      <c r="DDI52" s="109"/>
      <c r="DDJ52" s="109"/>
      <c r="DDK52" s="109"/>
      <c r="DDL52" s="109"/>
      <c r="DDM52" s="109"/>
      <c r="DDN52" s="109"/>
      <c r="DDO52" s="109"/>
      <c r="DDP52" s="109"/>
      <c r="DDQ52" s="109"/>
      <c r="DDR52" s="109"/>
      <c r="DDS52" s="109"/>
      <c r="DDT52" s="109"/>
      <c r="DDU52" s="109"/>
      <c r="DDV52" s="109"/>
      <c r="DDW52" s="109"/>
      <c r="DDX52" s="109"/>
      <c r="DDY52" s="109"/>
      <c r="DDZ52" s="109"/>
      <c r="DEA52" s="109"/>
      <c r="DEB52" s="109"/>
      <c r="DEC52" s="109"/>
      <c r="DED52" s="109"/>
      <c r="DEE52" s="109"/>
      <c r="DEF52" s="109"/>
      <c r="DEG52" s="109"/>
      <c r="DEH52" s="109"/>
      <c r="DEI52" s="109"/>
      <c r="DEJ52" s="109"/>
      <c r="DEK52" s="109"/>
      <c r="DEL52" s="109"/>
      <c r="DEM52" s="109"/>
      <c r="DEN52" s="109"/>
      <c r="DEO52" s="109"/>
      <c r="DEP52" s="109"/>
      <c r="DEQ52" s="109"/>
      <c r="DER52" s="109"/>
      <c r="DES52" s="109"/>
      <c r="DET52" s="109"/>
      <c r="DEU52" s="109"/>
      <c r="DEV52" s="109"/>
      <c r="DEW52" s="109"/>
      <c r="DEX52" s="109"/>
      <c r="DEY52" s="109"/>
      <c r="DEZ52" s="109"/>
      <c r="DFA52" s="109"/>
      <c r="DFB52" s="109"/>
      <c r="DFC52" s="109"/>
      <c r="DFD52" s="109"/>
      <c r="DFE52" s="109"/>
      <c r="DFF52" s="109"/>
      <c r="DFG52" s="109"/>
      <c r="DFH52" s="109"/>
      <c r="DFI52" s="109"/>
      <c r="DFJ52" s="109"/>
      <c r="DFK52" s="109"/>
      <c r="DFL52" s="109"/>
      <c r="DFM52" s="109"/>
      <c r="DFN52" s="109"/>
      <c r="DFO52" s="109"/>
      <c r="DFP52" s="109"/>
      <c r="DFQ52" s="109"/>
      <c r="DFR52" s="109"/>
      <c r="DFS52" s="109"/>
      <c r="DFT52" s="109"/>
      <c r="DFU52" s="109"/>
      <c r="DFV52" s="109"/>
      <c r="DFW52" s="109"/>
      <c r="DFX52" s="109"/>
      <c r="DFY52" s="109"/>
      <c r="DFZ52" s="109"/>
      <c r="DGA52" s="109"/>
      <c r="DGB52" s="109"/>
      <c r="DGC52" s="109"/>
      <c r="DGD52" s="109"/>
      <c r="DGE52" s="109"/>
      <c r="DGF52" s="109"/>
      <c r="DGG52" s="109"/>
      <c r="DGH52" s="109"/>
      <c r="DGI52" s="109"/>
      <c r="DGJ52" s="109"/>
      <c r="DGK52" s="109"/>
      <c r="DGL52" s="109"/>
      <c r="DGM52" s="109"/>
      <c r="DGN52" s="109"/>
      <c r="DGO52" s="109"/>
      <c r="DGP52" s="109"/>
      <c r="DGQ52" s="109"/>
      <c r="DGR52" s="109"/>
      <c r="DGS52" s="109"/>
      <c r="DGT52" s="109"/>
      <c r="DGU52" s="109"/>
      <c r="DGV52" s="109"/>
      <c r="DGW52" s="109"/>
      <c r="DGX52" s="109"/>
      <c r="DGY52" s="109"/>
      <c r="DGZ52" s="109"/>
      <c r="DHA52" s="109"/>
      <c r="DHB52" s="109"/>
      <c r="DHC52" s="109"/>
      <c r="DHD52" s="109"/>
      <c r="DHE52" s="109"/>
      <c r="DHF52" s="109"/>
      <c r="DHG52" s="109"/>
      <c r="DHH52" s="109"/>
      <c r="DHI52" s="109"/>
      <c r="DHJ52" s="109"/>
      <c r="DHK52" s="109"/>
      <c r="DHL52" s="109"/>
      <c r="DHM52" s="109"/>
      <c r="DHN52" s="109"/>
      <c r="DHO52" s="109"/>
      <c r="DHP52" s="109"/>
      <c r="DHQ52" s="109"/>
      <c r="DHR52" s="109"/>
      <c r="DHS52" s="109"/>
      <c r="DHT52" s="109"/>
      <c r="DHU52" s="109"/>
      <c r="DHV52" s="109"/>
      <c r="DHW52" s="109"/>
      <c r="DHX52" s="109"/>
      <c r="DHY52" s="109"/>
      <c r="DHZ52" s="109"/>
      <c r="DIA52" s="109"/>
      <c r="DIB52" s="109"/>
      <c r="DIC52" s="109"/>
      <c r="DID52" s="109"/>
      <c r="DIE52" s="109"/>
      <c r="DIF52" s="109"/>
      <c r="DIG52" s="109"/>
      <c r="DIH52" s="109"/>
      <c r="DII52" s="109"/>
      <c r="DIJ52" s="109"/>
      <c r="DIK52" s="109"/>
      <c r="DIL52" s="109"/>
      <c r="DIM52" s="109"/>
      <c r="DIN52" s="109"/>
      <c r="DIO52" s="109"/>
      <c r="DIP52" s="109"/>
      <c r="DIQ52" s="109"/>
      <c r="DIR52" s="109"/>
      <c r="DIS52" s="109"/>
      <c r="DIT52" s="109"/>
      <c r="DIU52" s="109"/>
      <c r="DIV52" s="109"/>
      <c r="DIW52" s="109"/>
      <c r="DIX52" s="109"/>
      <c r="DIY52" s="109"/>
      <c r="DIZ52" s="109"/>
      <c r="DJA52" s="109"/>
      <c r="DJB52" s="109"/>
      <c r="DJC52" s="109"/>
      <c r="DJD52" s="109"/>
      <c r="DJE52" s="109"/>
      <c r="DJF52" s="109"/>
      <c r="DJG52" s="109"/>
      <c r="DJH52" s="109"/>
      <c r="DJI52" s="109"/>
      <c r="DJJ52" s="109"/>
      <c r="DJK52" s="109"/>
      <c r="DJL52" s="109"/>
      <c r="DJM52" s="109"/>
      <c r="DJN52" s="109"/>
      <c r="DJO52" s="109"/>
      <c r="DJP52" s="109"/>
      <c r="DJQ52" s="109"/>
      <c r="DJR52" s="109"/>
      <c r="DJS52" s="109"/>
      <c r="DJT52" s="109"/>
      <c r="DJU52" s="109"/>
      <c r="DJV52" s="109"/>
      <c r="DJW52" s="109"/>
      <c r="DJX52" s="109"/>
      <c r="DJY52" s="109"/>
      <c r="DJZ52" s="109"/>
      <c r="DKA52" s="109"/>
      <c r="DKB52" s="109"/>
      <c r="DKC52" s="109"/>
      <c r="DKD52" s="109"/>
      <c r="DKE52" s="109"/>
      <c r="DKF52" s="109"/>
      <c r="DKG52" s="109"/>
      <c r="DKH52" s="109"/>
      <c r="DKI52" s="109"/>
      <c r="DKJ52" s="109"/>
      <c r="DKK52" s="109"/>
      <c r="DKL52" s="109"/>
      <c r="DKM52" s="109"/>
      <c r="DKN52" s="109"/>
      <c r="DKO52" s="109"/>
      <c r="DKP52" s="109"/>
      <c r="DKQ52" s="109"/>
      <c r="DKR52" s="109"/>
      <c r="DKS52" s="109"/>
      <c r="DKT52" s="109"/>
      <c r="DKU52" s="109"/>
      <c r="DKV52" s="109"/>
      <c r="DKW52" s="109"/>
      <c r="DKX52" s="109"/>
      <c r="DKY52" s="109"/>
      <c r="DKZ52" s="109"/>
      <c r="DLA52" s="109"/>
      <c r="DLB52" s="109"/>
      <c r="DLC52" s="109"/>
      <c r="DLD52" s="109"/>
      <c r="DLE52" s="109"/>
      <c r="DLF52" s="109"/>
      <c r="DLG52" s="109"/>
      <c r="DLH52" s="109"/>
      <c r="DLI52" s="109"/>
      <c r="DLJ52" s="109"/>
      <c r="DLK52" s="109"/>
      <c r="DLL52" s="109"/>
      <c r="DLM52" s="109"/>
      <c r="DLN52" s="109"/>
      <c r="DLO52" s="109"/>
      <c r="DLP52" s="109"/>
      <c r="DLQ52" s="109"/>
      <c r="DLR52" s="109"/>
      <c r="DLS52" s="109"/>
      <c r="DLT52" s="109"/>
      <c r="DLU52" s="109"/>
      <c r="DLV52" s="109"/>
      <c r="DLW52" s="109"/>
      <c r="DLX52" s="109"/>
      <c r="DLY52" s="109"/>
      <c r="DLZ52" s="109"/>
      <c r="DMA52" s="109"/>
      <c r="DMB52" s="109"/>
      <c r="DMC52" s="109"/>
      <c r="DMD52" s="109"/>
      <c r="DME52" s="109"/>
      <c r="DMF52" s="109"/>
      <c r="DMG52" s="109"/>
      <c r="DMH52" s="109"/>
      <c r="DMI52" s="109"/>
      <c r="DMJ52" s="109"/>
      <c r="DMK52" s="109"/>
      <c r="DML52" s="109"/>
      <c r="DMM52" s="109"/>
      <c r="DMN52" s="109"/>
      <c r="DMO52" s="109"/>
      <c r="DMP52" s="109"/>
      <c r="DMQ52" s="109"/>
      <c r="DMR52" s="109"/>
      <c r="DMS52" s="109"/>
      <c r="DMT52" s="109"/>
      <c r="DMU52" s="109"/>
      <c r="DMV52" s="109"/>
      <c r="DMW52" s="109"/>
      <c r="DMX52" s="109"/>
      <c r="DMY52" s="109"/>
      <c r="DMZ52" s="109"/>
      <c r="DNA52" s="109"/>
      <c r="DNB52" s="109"/>
      <c r="DNC52" s="109"/>
      <c r="DND52" s="109"/>
      <c r="DNE52" s="109"/>
      <c r="DNF52" s="109"/>
      <c r="DNG52" s="109"/>
      <c r="DNH52" s="109"/>
      <c r="DNI52" s="109"/>
      <c r="DNJ52" s="109"/>
      <c r="DNK52" s="109"/>
      <c r="DNL52" s="109"/>
      <c r="DNM52" s="109"/>
      <c r="DNN52" s="109"/>
      <c r="DNO52" s="109"/>
      <c r="DNP52" s="109"/>
      <c r="DNQ52" s="109"/>
      <c r="DNR52" s="109"/>
      <c r="DNS52" s="109"/>
      <c r="DNT52" s="109"/>
      <c r="DNU52" s="109"/>
      <c r="DNV52" s="109"/>
      <c r="DNW52" s="109"/>
      <c r="DNX52" s="109"/>
      <c r="DNY52" s="109"/>
      <c r="DNZ52" s="109"/>
      <c r="DOA52" s="109"/>
      <c r="DOB52" s="109"/>
      <c r="DOC52" s="109"/>
      <c r="DOD52" s="109"/>
      <c r="DOE52" s="109"/>
      <c r="DOF52" s="109"/>
      <c r="DOG52" s="109"/>
      <c r="DOH52" s="109"/>
      <c r="DOI52" s="109"/>
      <c r="DOJ52" s="109"/>
      <c r="DOK52" s="109"/>
      <c r="DOL52" s="109"/>
      <c r="DOM52" s="109"/>
      <c r="DON52" s="109"/>
      <c r="DOO52" s="109"/>
      <c r="DOP52" s="109"/>
      <c r="DOQ52" s="109"/>
      <c r="DOR52" s="109"/>
      <c r="DOS52" s="109"/>
      <c r="DOT52" s="109"/>
      <c r="DOU52" s="109"/>
      <c r="DOV52" s="109"/>
      <c r="DOW52" s="109"/>
      <c r="DOX52" s="109"/>
      <c r="DOY52" s="109"/>
      <c r="DOZ52" s="109"/>
      <c r="DPA52" s="109"/>
      <c r="DPB52" s="109"/>
      <c r="DPC52" s="109"/>
      <c r="DPD52" s="109"/>
      <c r="DPE52" s="109"/>
      <c r="DPF52" s="109"/>
      <c r="DPG52" s="109"/>
      <c r="DPH52" s="109"/>
      <c r="DPI52" s="109"/>
      <c r="DPJ52" s="109"/>
      <c r="DPK52" s="109"/>
      <c r="DPL52" s="109"/>
      <c r="DPM52" s="109"/>
      <c r="DPN52" s="109"/>
      <c r="DPO52" s="109"/>
      <c r="DPP52" s="109"/>
      <c r="DPQ52" s="109"/>
      <c r="DPR52" s="109"/>
      <c r="DPS52" s="109"/>
      <c r="DPT52" s="109"/>
      <c r="DPU52" s="109"/>
      <c r="DPV52" s="109"/>
      <c r="DPW52" s="109"/>
      <c r="DPX52" s="109"/>
      <c r="DPY52" s="109"/>
      <c r="DPZ52" s="109"/>
      <c r="DQA52" s="109"/>
      <c r="DQB52" s="109"/>
      <c r="DQC52" s="109"/>
      <c r="DQD52" s="109"/>
      <c r="DQE52" s="109"/>
      <c r="DQF52" s="109"/>
      <c r="DQG52" s="109"/>
      <c r="DQH52" s="109"/>
      <c r="DQI52" s="109"/>
      <c r="DQJ52" s="109"/>
      <c r="DQK52" s="109"/>
      <c r="DQL52" s="109"/>
      <c r="DQM52" s="109"/>
      <c r="DQN52" s="109"/>
      <c r="DQO52" s="109"/>
      <c r="DQP52" s="109"/>
      <c r="DQQ52" s="109"/>
      <c r="DQR52" s="109"/>
      <c r="DQS52" s="109"/>
      <c r="DQT52" s="109"/>
      <c r="DQU52" s="109"/>
      <c r="DQV52" s="109"/>
      <c r="DQW52" s="109"/>
      <c r="DQX52" s="109"/>
      <c r="DQY52" s="109"/>
      <c r="DQZ52" s="109"/>
      <c r="DRA52" s="109"/>
      <c r="DRB52" s="109"/>
      <c r="DRC52" s="109"/>
      <c r="DRD52" s="109"/>
      <c r="DRE52" s="109"/>
      <c r="DRF52" s="109"/>
      <c r="DRG52" s="109"/>
      <c r="DRH52" s="109"/>
      <c r="DRI52" s="109"/>
      <c r="DRJ52" s="109"/>
      <c r="DRK52" s="109"/>
      <c r="DRL52" s="109"/>
      <c r="DRM52" s="109"/>
      <c r="DRN52" s="109"/>
      <c r="DRO52" s="109"/>
      <c r="DRP52" s="109"/>
      <c r="DRQ52" s="109"/>
      <c r="DRR52" s="109"/>
      <c r="DRS52" s="109"/>
      <c r="DRT52" s="109"/>
      <c r="DRU52" s="109"/>
      <c r="DRV52" s="109"/>
      <c r="DRW52" s="109"/>
      <c r="DRX52" s="109"/>
      <c r="DRY52" s="109"/>
      <c r="DRZ52" s="109"/>
      <c r="DSA52" s="109"/>
      <c r="DSB52" s="109"/>
      <c r="DSC52" s="109"/>
      <c r="DSD52" s="109"/>
      <c r="DSE52" s="109"/>
      <c r="DSF52" s="109"/>
      <c r="DSG52" s="109"/>
      <c r="DSH52" s="109"/>
      <c r="DSI52" s="109"/>
      <c r="DSJ52" s="109"/>
      <c r="DSK52" s="109"/>
      <c r="DSL52" s="109"/>
      <c r="DSM52" s="109"/>
      <c r="DSN52" s="109"/>
      <c r="DSO52" s="109"/>
      <c r="DSP52" s="109"/>
      <c r="DSQ52" s="109"/>
      <c r="DSR52" s="109"/>
      <c r="DSS52" s="109"/>
      <c r="DST52" s="109"/>
      <c r="DSU52" s="109"/>
      <c r="DSV52" s="109"/>
      <c r="DSW52" s="109"/>
      <c r="DSX52" s="109"/>
      <c r="DSY52" s="109"/>
      <c r="DSZ52" s="109"/>
      <c r="DTA52" s="109"/>
      <c r="DTB52" s="109"/>
      <c r="DTC52" s="109"/>
      <c r="DTD52" s="109"/>
      <c r="DTE52" s="109"/>
      <c r="DTF52" s="109"/>
      <c r="DTG52" s="109"/>
      <c r="DTH52" s="109"/>
      <c r="DTI52" s="109"/>
      <c r="DTJ52" s="109"/>
      <c r="DTK52" s="109"/>
      <c r="DTL52" s="109"/>
      <c r="DTM52" s="109"/>
      <c r="DTN52" s="109"/>
      <c r="DTO52" s="109"/>
      <c r="DTP52" s="109"/>
      <c r="DTQ52" s="109"/>
      <c r="DTR52" s="109"/>
      <c r="DTS52" s="109"/>
      <c r="DTT52" s="109"/>
      <c r="DTU52" s="109"/>
      <c r="DTV52" s="109"/>
      <c r="DTW52" s="109"/>
      <c r="DTX52" s="109"/>
      <c r="DTY52" s="109"/>
      <c r="DTZ52" s="109"/>
      <c r="DUA52" s="109"/>
      <c r="DUB52" s="109"/>
      <c r="DUC52" s="109"/>
      <c r="DUD52" s="109"/>
      <c r="DUE52" s="109"/>
      <c r="DUF52" s="109"/>
      <c r="DUG52" s="109"/>
      <c r="DUH52" s="109"/>
      <c r="DUI52" s="109"/>
      <c r="DUJ52" s="109"/>
      <c r="DUK52" s="109"/>
      <c r="DUL52" s="109"/>
      <c r="DUM52" s="109"/>
      <c r="DUN52" s="109"/>
      <c r="DUO52" s="109"/>
      <c r="DUP52" s="109"/>
      <c r="DUQ52" s="109"/>
      <c r="DUR52" s="109"/>
      <c r="DUS52" s="109"/>
      <c r="DUT52" s="109"/>
      <c r="DUU52" s="109"/>
      <c r="DUV52" s="109"/>
      <c r="DUW52" s="109"/>
      <c r="DUX52" s="109"/>
      <c r="DUY52" s="109"/>
      <c r="DUZ52" s="109"/>
      <c r="DVA52" s="109"/>
      <c r="DVB52" s="109"/>
      <c r="DVC52" s="109"/>
      <c r="DVD52" s="109"/>
      <c r="DVE52" s="109"/>
      <c r="DVF52" s="109"/>
      <c r="DVG52" s="109"/>
      <c r="DVH52" s="109"/>
      <c r="DVI52" s="109"/>
      <c r="DVJ52" s="109"/>
      <c r="DVK52" s="109"/>
      <c r="DVL52" s="109"/>
      <c r="DVM52" s="109"/>
      <c r="DVN52" s="109"/>
      <c r="DVO52" s="109"/>
      <c r="DVP52" s="109"/>
      <c r="DVQ52" s="109"/>
      <c r="DVR52" s="109"/>
      <c r="DVS52" s="109"/>
      <c r="DVT52" s="109"/>
      <c r="DVU52" s="109"/>
      <c r="DVV52" s="109"/>
      <c r="DVW52" s="109"/>
      <c r="DVX52" s="109"/>
      <c r="DVY52" s="109"/>
      <c r="DVZ52" s="109"/>
      <c r="DWA52" s="109"/>
      <c r="DWB52" s="109"/>
      <c r="DWC52" s="109"/>
      <c r="DWD52" s="109"/>
      <c r="DWE52" s="109"/>
      <c r="DWF52" s="109"/>
      <c r="DWG52" s="109"/>
      <c r="DWH52" s="109"/>
      <c r="DWI52" s="109"/>
      <c r="DWJ52" s="109"/>
      <c r="DWK52" s="109"/>
      <c r="DWL52" s="109"/>
      <c r="DWM52" s="109"/>
      <c r="DWN52" s="109"/>
      <c r="DWO52" s="109"/>
      <c r="DWP52" s="109"/>
      <c r="DWQ52" s="109"/>
      <c r="DWR52" s="109"/>
      <c r="DWS52" s="109"/>
      <c r="DWT52" s="109"/>
      <c r="DWU52" s="109"/>
      <c r="DWV52" s="109"/>
      <c r="DWW52" s="109"/>
      <c r="DWX52" s="109"/>
      <c r="DWY52" s="109"/>
      <c r="DWZ52" s="109"/>
      <c r="DXA52" s="109"/>
      <c r="DXB52" s="109"/>
      <c r="DXC52" s="109"/>
      <c r="DXD52" s="109"/>
      <c r="DXE52" s="109"/>
      <c r="DXF52" s="109"/>
      <c r="DXG52" s="109"/>
      <c r="DXH52" s="109"/>
      <c r="DXI52" s="109"/>
      <c r="DXJ52" s="109"/>
      <c r="DXK52" s="109"/>
      <c r="DXL52" s="109"/>
      <c r="DXM52" s="109"/>
      <c r="DXN52" s="109"/>
      <c r="DXO52" s="109"/>
      <c r="DXP52" s="109"/>
      <c r="DXQ52" s="109"/>
      <c r="DXR52" s="109"/>
      <c r="DXS52" s="109"/>
      <c r="DXT52" s="109"/>
      <c r="DXU52" s="109"/>
      <c r="DXV52" s="109"/>
      <c r="DXW52" s="109"/>
      <c r="DXX52" s="109"/>
      <c r="DXY52" s="109"/>
      <c r="DXZ52" s="109"/>
      <c r="DYA52" s="109"/>
      <c r="DYB52" s="109"/>
      <c r="DYC52" s="109"/>
      <c r="DYD52" s="109"/>
      <c r="DYE52" s="109"/>
      <c r="DYF52" s="109"/>
      <c r="DYG52" s="109"/>
      <c r="DYH52" s="109"/>
      <c r="DYI52" s="109"/>
      <c r="DYJ52" s="109"/>
      <c r="DYK52" s="109"/>
      <c r="DYL52" s="109"/>
      <c r="DYM52" s="109"/>
      <c r="DYN52" s="109"/>
      <c r="DYO52" s="109"/>
      <c r="DYP52" s="109"/>
      <c r="DYQ52" s="109"/>
      <c r="DYR52" s="109"/>
      <c r="DYS52" s="109"/>
      <c r="DYT52" s="109"/>
      <c r="DYU52" s="109"/>
      <c r="DYV52" s="109"/>
      <c r="DYW52" s="109"/>
      <c r="DYX52" s="109"/>
      <c r="DYY52" s="109"/>
      <c r="DYZ52" s="109"/>
      <c r="DZA52" s="109"/>
      <c r="DZB52" s="109"/>
      <c r="DZC52" s="109"/>
      <c r="DZD52" s="109"/>
      <c r="DZE52" s="109"/>
      <c r="DZF52" s="109"/>
      <c r="DZG52" s="109"/>
      <c r="DZH52" s="109"/>
      <c r="DZI52" s="109"/>
      <c r="DZJ52" s="109"/>
      <c r="DZK52" s="109"/>
      <c r="DZL52" s="109"/>
      <c r="DZM52" s="109"/>
      <c r="DZN52" s="109"/>
      <c r="DZO52" s="109"/>
      <c r="DZP52" s="109"/>
      <c r="DZQ52" s="109"/>
      <c r="DZR52" s="109"/>
      <c r="DZS52" s="109"/>
      <c r="DZT52" s="109"/>
      <c r="DZU52" s="109"/>
      <c r="DZV52" s="109"/>
      <c r="DZW52" s="109"/>
      <c r="DZX52" s="109"/>
      <c r="DZY52" s="109"/>
      <c r="DZZ52" s="109"/>
      <c r="EAA52" s="109"/>
      <c r="EAB52" s="109"/>
      <c r="EAC52" s="109"/>
      <c r="EAD52" s="109"/>
      <c r="EAE52" s="109"/>
      <c r="EAF52" s="109"/>
      <c r="EAG52" s="109"/>
      <c r="EAH52" s="109"/>
      <c r="EAI52" s="109"/>
      <c r="EAJ52" s="109"/>
      <c r="EAK52" s="109"/>
      <c r="EAL52" s="109"/>
      <c r="EAM52" s="109"/>
      <c r="EAN52" s="109"/>
      <c r="EAO52" s="109"/>
      <c r="EAP52" s="109"/>
      <c r="EAQ52" s="109"/>
      <c r="EAR52" s="109"/>
      <c r="EAS52" s="109"/>
      <c r="EAT52" s="109"/>
      <c r="EAU52" s="109"/>
      <c r="EAV52" s="109"/>
      <c r="EAW52" s="109"/>
      <c r="EAX52" s="109"/>
      <c r="EAY52" s="109"/>
      <c r="EAZ52" s="109"/>
      <c r="EBA52" s="109"/>
      <c r="EBB52" s="109"/>
      <c r="EBC52" s="109"/>
      <c r="EBD52" s="109"/>
      <c r="EBE52" s="109"/>
      <c r="EBF52" s="109"/>
      <c r="EBG52" s="109"/>
      <c r="EBH52" s="109"/>
      <c r="EBI52" s="109"/>
      <c r="EBJ52" s="109"/>
      <c r="EBK52" s="109"/>
      <c r="EBL52" s="109"/>
      <c r="EBM52" s="109"/>
      <c r="EBN52" s="109"/>
      <c r="EBO52" s="109"/>
      <c r="EBP52" s="109"/>
      <c r="EBQ52" s="109"/>
      <c r="EBR52" s="109"/>
      <c r="EBS52" s="109"/>
      <c r="EBT52" s="109"/>
      <c r="EBU52" s="109"/>
      <c r="EBV52" s="109"/>
      <c r="EBW52" s="109"/>
      <c r="EBX52" s="109"/>
      <c r="EBY52" s="109"/>
      <c r="EBZ52" s="109"/>
      <c r="ECA52" s="109"/>
      <c r="ECB52" s="109"/>
      <c r="ECC52" s="109"/>
      <c r="ECD52" s="109"/>
      <c r="ECE52" s="109"/>
      <c r="ECF52" s="109"/>
      <c r="ECG52" s="109"/>
      <c r="ECH52" s="109"/>
      <c r="ECI52" s="109"/>
      <c r="ECJ52" s="109"/>
      <c r="ECK52" s="109"/>
      <c r="ECL52" s="109"/>
      <c r="ECM52" s="109"/>
      <c r="ECN52" s="109"/>
      <c r="ECO52" s="109"/>
      <c r="ECP52" s="109"/>
      <c r="ECQ52" s="109"/>
      <c r="ECR52" s="109"/>
      <c r="ECS52" s="109"/>
      <c r="ECT52" s="109"/>
      <c r="ECU52" s="109"/>
      <c r="ECV52" s="109"/>
      <c r="ECW52" s="109"/>
      <c r="ECX52" s="109"/>
      <c r="ECY52" s="109"/>
      <c r="ECZ52" s="109"/>
      <c r="EDA52" s="109"/>
      <c r="EDB52" s="109"/>
      <c r="EDC52" s="109"/>
      <c r="EDD52" s="109"/>
      <c r="EDE52" s="109"/>
      <c r="EDF52" s="109"/>
      <c r="EDG52" s="109"/>
      <c r="EDH52" s="109"/>
      <c r="EDI52" s="109"/>
      <c r="EDJ52" s="109"/>
      <c r="EDK52" s="109"/>
      <c r="EDL52" s="109"/>
      <c r="EDM52" s="109"/>
      <c r="EDN52" s="109"/>
      <c r="EDO52" s="109"/>
      <c r="EDP52" s="109"/>
      <c r="EDQ52" s="109"/>
      <c r="EDR52" s="109"/>
      <c r="EDS52" s="109"/>
      <c r="EDT52" s="109"/>
      <c r="EDU52" s="109"/>
      <c r="EDV52" s="109"/>
      <c r="EDW52" s="109"/>
      <c r="EDX52" s="109"/>
      <c r="EDY52" s="109"/>
      <c r="EDZ52" s="109"/>
      <c r="EEA52" s="109"/>
      <c r="EEB52" s="109"/>
      <c r="EEC52" s="109"/>
      <c r="EED52" s="109"/>
      <c r="EEE52" s="109"/>
      <c r="EEF52" s="109"/>
      <c r="EEG52" s="109"/>
      <c r="EEH52" s="109"/>
      <c r="EEI52" s="109"/>
      <c r="EEJ52" s="109"/>
      <c r="EEK52" s="109"/>
      <c r="EEL52" s="109"/>
      <c r="EEM52" s="109"/>
      <c r="EEN52" s="109"/>
      <c r="EEO52" s="109"/>
      <c r="EEP52" s="109"/>
      <c r="EEQ52" s="109"/>
      <c r="EER52" s="109"/>
      <c r="EES52" s="109"/>
      <c r="EET52" s="109"/>
      <c r="EEU52" s="109"/>
      <c r="EEV52" s="109"/>
      <c r="EEW52" s="109"/>
      <c r="EEX52" s="109"/>
      <c r="EEY52" s="109"/>
      <c r="EEZ52" s="109"/>
      <c r="EFA52" s="109"/>
      <c r="EFB52" s="109"/>
      <c r="EFC52" s="109"/>
      <c r="EFD52" s="109"/>
      <c r="EFE52" s="109"/>
      <c r="EFF52" s="109"/>
      <c r="EFG52" s="109"/>
      <c r="EFH52" s="109"/>
      <c r="EFI52" s="109"/>
      <c r="EFJ52" s="109"/>
      <c r="EFK52" s="109"/>
      <c r="EFL52" s="109"/>
      <c r="EFM52" s="109"/>
      <c r="EFN52" s="109"/>
      <c r="EFO52" s="109"/>
      <c r="EFP52" s="109"/>
      <c r="EFQ52" s="109"/>
      <c r="EFR52" s="109"/>
      <c r="EFS52" s="109"/>
      <c r="EFT52" s="109"/>
      <c r="EFU52" s="109"/>
      <c r="EFV52" s="109"/>
      <c r="EFW52" s="109"/>
      <c r="EFX52" s="109"/>
      <c r="EFY52" s="109"/>
      <c r="EFZ52" s="109"/>
      <c r="EGA52" s="109"/>
      <c r="EGB52" s="109"/>
      <c r="EGC52" s="109"/>
      <c r="EGD52" s="109"/>
      <c r="EGE52" s="109"/>
      <c r="EGF52" s="109"/>
      <c r="EGG52" s="109"/>
      <c r="EGH52" s="109"/>
      <c r="EGI52" s="109"/>
      <c r="EGJ52" s="109"/>
      <c r="EGK52" s="109"/>
      <c r="EGL52" s="109"/>
      <c r="EGM52" s="109"/>
      <c r="EGN52" s="109"/>
      <c r="EGO52" s="109"/>
      <c r="EGP52" s="109"/>
      <c r="EGQ52" s="109"/>
      <c r="EGR52" s="109"/>
      <c r="EGS52" s="109"/>
      <c r="EGT52" s="109"/>
      <c r="EGU52" s="109"/>
      <c r="EGV52" s="109"/>
      <c r="EGW52" s="109"/>
      <c r="EGX52" s="109"/>
      <c r="EGY52" s="109"/>
      <c r="EGZ52" s="109"/>
      <c r="EHA52" s="109"/>
      <c r="EHB52" s="109"/>
      <c r="EHC52" s="109"/>
      <c r="EHD52" s="109"/>
      <c r="EHE52" s="109"/>
      <c r="EHF52" s="109"/>
      <c r="EHG52" s="109"/>
      <c r="EHH52" s="109"/>
      <c r="EHI52" s="109"/>
      <c r="EHJ52" s="109"/>
      <c r="EHK52" s="109"/>
      <c r="EHL52" s="109"/>
      <c r="EHM52" s="109"/>
      <c r="EHN52" s="109"/>
      <c r="EHO52" s="109"/>
      <c r="EHP52" s="109"/>
      <c r="EHQ52" s="109"/>
      <c r="EHR52" s="109"/>
      <c r="EHS52" s="109"/>
      <c r="EHT52" s="109"/>
      <c r="EHU52" s="109"/>
      <c r="EHV52" s="109"/>
      <c r="EHW52" s="109"/>
      <c r="EHX52" s="109"/>
      <c r="EHY52" s="109"/>
      <c r="EHZ52" s="109"/>
      <c r="EIA52" s="109"/>
      <c r="EIB52" s="109"/>
      <c r="EIC52" s="109"/>
      <c r="EID52" s="109"/>
      <c r="EIE52" s="109"/>
      <c r="EIF52" s="109"/>
      <c r="EIG52" s="109"/>
      <c r="EIH52" s="109"/>
      <c r="EII52" s="109"/>
      <c r="EIJ52" s="109"/>
      <c r="EIK52" s="109"/>
      <c r="EIL52" s="109"/>
      <c r="EIM52" s="109"/>
      <c r="EIN52" s="109"/>
      <c r="EIO52" s="109"/>
      <c r="EIP52" s="109"/>
      <c r="EIQ52" s="109"/>
      <c r="EIR52" s="109"/>
      <c r="EIS52" s="109"/>
      <c r="EIT52" s="109"/>
      <c r="EIU52" s="109"/>
      <c r="EIV52" s="109"/>
      <c r="EIW52" s="109"/>
      <c r="EIX52" s="109"/>
      <c r="EIY52" s="109"/>
      <c r="EIZ52" s="109"/>
      <c r="EJA52" s="109"/>
      <c r="EJB52" s="109"/>
      <c r="EJC52" s="109"/>
      <c r="EJD52" s="109"/>
      <c r="EJE52" s="109"/>
      <c r="EJF52" s="109"/>
      <c r="EJG52" s="109"/>
      <c r="EJH52" s="109"/>
      <c r="EJI52" s="109"/>
      <c r="EJJ52" s="109"/>
      <c r="EJK52" s="109"/>
      <c r="EJL52" s="109"/>
      <c r="EJM52" s="109"/>
      <c r="EJN52" s="109"/>
      <c r="EJO52" s="109"/>
      <c r="EJP52" s="109"/>
      <c r="EJQ52" s="109"/>
      <c r="EJR52" s="109"/>
      <c r="EJS52" s="109"/>
      <c r="EJT52" s="109"/>
      <c r="EJU52" s="109"/>
      <c r="EJV52" s="109"/>
      <c r="EJW52" s="109"/>
      <c r="EJX52" s="109"/>
      <c r="EJY52" s="109"/>
      <c r="EJZ52" s="109"/>
      <c r="EKA52" s="109"/>
      <c r="EKB52" s="109"/>
      <c r="EKC52" s="109"/>
      <c r="EKD52" s="109"/>
      <c r="EKE52" s="109"/>
      <c r="EKF52" s="109"/>
      <c r="EKG52" s="109"/>
      <c r="EKH52" s="109"/>
      <c r="EKI52" s="109"/>
      <c r="EKJ52" s="109"/>
      <c r="EKK52" s="109"/>
      <c r="EKL52" s="109"/>
      <c r="EKM52" s="109"/>
      <c r="EKN52" s="109"/>
      <c r="EKO52" s="109"/>
      <c r="EKP52" s="109"/>
      <c r="EKQ52" s="109"/>
      <c r="EKR52" s="109"/>
      <c r="EKS52" s="109"/>
      <c r="EKT52" s="109"/>
      <c r="EKU52" s="109"/>
      <c r="EKV52" s="109"/>
      <c r="EKW52" s="109"/>
      <c r="EKX52" s="109"/>
      <c r="EKY52" s="109"/>
      <c r="EKZ52" s="109"/>
      <c r="ELA52" s="109"/>
      <c r="ELB52" s="109"/>
      <c r="ELC52" s="109"/>
      <c r="ELD52" s="109"/>
      <c r="ELE52" s="109"/>
      <c r="ELF52" s="109"/>
      <c r="ELG52" s="109"/>
      <c r="ELH52" s="109"/>
      <c r="ELI52" s="109"/>
      <c r="ELJ52" s="109"/>
      <c r="ELK52" s="109"/>
      <c r="ELL52" s="109"/>
      <c r="ELM52" s="109"/>
      <c r="ELN52" s="109"/>
      <c r="ELO52" s="109"/>
      <c r="ELP52" s="109"/>
      <c r="ELQ52" s="109"/>
      <c r="ELR52" s="109"/>
      <c r="ELS52" s="109"/>
      <c r="ELT52" s="109"/>
      <c r="ELU52" s="109"/>
      <c r="ELV52" s="109"/>
      <c r="ELW52" s="109"/>
      <c r="ELX52" s="109"/>
      <c r="ELY52" s="109"/>
      <c r="ELZ52" s="109"/>
      <c r="EMA52" s="109"/>
      <c r="EMB52" s="109"/>
      <c r="EMC52" s="109"/>
      <c r="EMD52" s="109"/>
      <c r="EME52" s="109"/>
      <c r="EMF52" s="109"/>
      <c r="EMG52" s="109"/>
      <c r="EMH52" s="109"/>
      <c r="EMI52" s="109"/>
      <c r="EMJ52" s="109"/>
      <c r="EMK52" s="109"/>
      <c r="EML52" s="109"/>
      <c r="EMM52" s="109"/>
      <c r="EMN52" s="109"/>
      <c r="EMO52" s="109"/>
      <c r="EMP52" s="109"/>
      <c r="EMQ52" s="109"/>
      <c r="EMR52" s="109"/>
      <c r="EMS52" s="109"/>
      <c r="EMT52" s="109"/>
      <c r="EMU52" s="109"/>
      <c r="EMV52" s="109"/>
      <c r="EMW52" s="109"/>
      <c r="EMX52" s="109"/>
      <c r="EMY52" s="109"/>
      <c r="EMZ52" s="109"/>
      <c r="ENA52" s="109"/>
      <c r="ENB52" s="109"/>
      <c r="ENC52" s="109"/>
      <c r="END52" s="109"/>
      <c r="ENE52" s="109"/>
      <c r="ENF52" s="109"/>
      <c r="ENG52" s="109"/>
      <c r="ENH52" s="109"/>
      <c r="ENI52" s="109"/>
      <c r="ENJ52" s="109"/>
      <c r="ENK52" s="109"/>
      <c r="ENL52" s="109"/>
      <c r="ENM52" s="109"/>
      <c r="ENN52" s="109"/>
      <c r="ENO52" s="109"/>
      <c r="ENP52" s="109"/>
      <c r="ENQ52" s="109"/>
      <c r="ENR52" s="109"/>
      <c r="ENS52" s="109"/>
      <c r="ENT52" s="109"/>
      <c r="ENU52" s="109"/>
      <c r="ENV52" s="109"/>
      <c r="ENW52" s="109"/>
      <c r="ENX52" s="109"/>
      <c r="ENY52" s="109"/>
      <c r="ENZ52" s="109"/>
      <c r="EOA52" s="109"/>
      <c r="EOB52" s="109"/>
      <c r="EOC52" s="109"/>
      <c r="EOD52" s="109"/>
      <c r="EOE52" s="109"/>
      <c r="EOF52" s="109"/>
      <c r="EOG52" s="109"/>
      <c r="EOH52" s="109"/>
      <c r="EOI52" s="109"/>
      <c r="EOJ52" s="109"/>
      <c r="EOK52" s="109"/>
      <c r="EOL52" s="109"/>
      <c r="EOM52" s="109"/>
      <c r="EON52" s="109"/>
      <c r="EOO52" s="109"/>
      <c r="EOP52" s="109"/>
      <c r="EOQ52" s="109"/>
      <c r="EOR52" s="109"/>
      <c r="EOS52" s="109"/>
      <c r="EOT52" s="109"/>
      <c r="EOU52" s="109"/>
      <c r="EOV52" s="109"/>
      <c r="EOW52" s="109"/>
      <c r="EOX52" s="109"/>
      <c r="EOY52" s="109"/>
      <c r="EOZ52" s="109"/>
      <c r="EPA52" s="109"/>
      <c r="EPB52" s="109"/>
      <c r="EPC52" s="109"/>
      <c r="EPD52" s="109"/>
      <c r="EPE52" s="109"/>
      <c r="EPF52" s="109"/>
      <c r="EPG52" s="109"/>
      <c r="EPH52" s="109"/>
      <c r="EPI52" s="109"/>
      <c r="EPJ52" s="109"/>
      <c r="EPK52" s="109"/>
      <c r="EPL52" s="109"/>
      <c r="EPM52" s="109"/>
      <c r="EPN52" s="109"/>
      <c r="EPO52" s="109"/>
      <c r="EPP52" s="109"/>
      <c r="EPQ52" s="109"/>
      <c r="EPR52" s="109"/>
      <c r="EPS52" s="109"/>
      <c r="EPT52" s="109"/>
      <c r="EPU52" s="109"/>
      <c r="EPV52" s="109"/>
      <c r="EPW52" s="109"/>
      <c r="EPX52" s="109"/>
      <c r="EPY52" s="109"/>
      <c r="EPZ52" s="109"/>
      <c r="EQA52" s="109"/>
      <c r="EQB52" s="109"/>
      <c r="EQC52" s="109"/>
      <c r="EQD52" s="109"/>
      <c r="EQE52" s="109"/>
      <c r="EQF52" s="109"/>
      <c r="EQG52" s="109"/>
      <c r="EQH52" s="109"/>
      <c r="EQI52" s="109"/>
      <c r="EQJ52" s="109"/>
      <c r="EQK52" s="109"/>
      <c r="EQL52" s="109"/>
      <c r="EQM52" s="109"/>
      <c r="EQN52" s="109"/>
      <c r="EQO52" s="109"/>
      <c r="EQP52" s="109"/>
      <c r="EQQ52" s="109"/>
      <c r="EQR52" s="109"/>
      <c r="EQS52" s="109"/>
      <c r="EQT52" s="109"/>
      <c r="EQU52" s="109"/>
      <c r="EQV52" s="109"/>
      <c r="EQW52" s="109"/>
      <c r="EQX52" s="109"/>
      <c r="EQY52" s="109"/>
      <c r="EQZ52" s="109"/>
      <c r="ERA52" s="109"/>
      <c r="ERB52" s="109"/>
      <c r="ERC52" s="109"/>
      <c r="ERD52" s="109"/>
      <c r="ERE52" s="109"/>
      <c r="ERF52" s="109"/>
      <c r="ERG52" s="109"/>
      <c r="ERH52" s="109"/>
      <c r="ERI52" s="109"/>
      <c r="ERJ52" s="109"/>
      <c r="ERK52" s="109"/>
      <c r="ERL52" s="109"/>
      <c r="ERM52" s="109"/>
      <c r="ERN52" s="109"/>
      <c r="ERO52" s="109"/>
      <c r="ERP52" s="109"/>
      <c r="ERQ52" s="109"/>
      <c r="ERR52" s="109"/>
      <c r="ERS52" s="109"/>
      <c r="ERT52" s="109"/>
      <c r="ERU52" s="109"/>
      <c r="ERV52" s="109"/>
      <c r="ERW52" s="109"/>
      <c r="ERX52" s="109"/>
      <c r="ERY52" s="109"/>
      <c r="ERZ52" s="109"/>
      <c r="ESA52" s="109"/>
      <c r="ESB52" s="109"/>
      <c r="ESC52" s="109"/>
      <c r="ESD52" s="109"/>
      <c r="ESE52" s="109"/>
      <c r="ESF52" s="109"/>
      <c r="ESG52" s="109"/>
      <c r="ESH52" s="109"/>
      <c r="ESI52" s="109"/>
      <c r="ESJ52" s="109"/>
      <c r="ESK52" s="109"/>
      <c r="ESL52" s="109"/>
      <c r="ESM52" s="109"/>
      <c r="ESN52" s="109"/>
      <c r="ESO52" s="109"/>
      <c r="ESP52" s="109"/>
      <c r="ESQ52" s="109"/>
      <c r="ESR52" s="109"/>
      <c r="ESS52" s="109"/>
      <c r="EST52" s="109"/>
      <c r="ESU52" s="109"/>
      <c r="ESV52" s="109"/>
      <c r="ESW52" s="109"/>
      <c r="ESX52" s="109"/>
      <c r="ESY52" s="109"/>
      <c r="ESZ52" s="109"/>
      <c r="ETA52" s="109"/>
      <c r="ETB52" s="109"/>
      <c r="ETC52" s="109"/>
      <c r="ETD52" s="109"/>
      <c r="ETE52" s="109"/>
      <c r="ETF52" s="109"/>
      <c r="ETG52" s="109"/>
      <c r="ETH52" s="109"/>
      <c r="ETI52" s="109"/>
      <c r="ETJ52" s="109"/>
      <c r="ETK52" s="109"/>
      <c r="ETL52" s="109"/>
      <c r="ETM52" s="109"/>
      <c r="ETN52" s="109"/>
      <c r="ETO52" s="109"/>
      <c r="ETP52" s="109"/>
      <c r="ETQ52" s="109"/>
      <c r="ETR52" s="109"/>
      <c r="ETS52" s="109"/>
      <c r="ETT52" s="109"/>
      <c r="ETU52" s="109"/>
      <c r="ETV52" s="109"/>
      <c r="ETW52" s="109"/>
      <c r="ETX52" s="109"/>
      <c r="ETY52" s="109"/>
      <c r="ETZ52" s="109"/>
      <c r="EUA52" s="109"/>
      <c r="EUB52" s="109"/>
      <c r="EUC52" s="109"/>
      <c r="EUD52" s="109"/>
      <c r="EUE52" s="109"/>
      <c r="EUF52" s="109"/>
      <c r="EUG52" s="109"/>
      <c r="EUH52" s="109"/>
      <c r="EUI52" s="109"/>
      <c r="EUJ52" s="109"/>
      <c r="EUK52" s="109"/>
      <c r="EUL52" s="109"/>
      <c r="EUM52" s="109"/>
      <c r="EUN52" s="109"/>
      <c r="EUO52" s="109"/>
      <c r="EUP52" s="109"/>
      <c r="EUQ52" s="109"/>
      <c r="EUR52" s="109"/>
      <c r="EUS52" s="109"/>
      <c r="EUT52" s="109"/>
      <c r="EUU52" s="109"/>
      <c r="EUV52" s="109"/>
      <c r="EUW52" s="109"/>
      <c r="EUX52" s="109"/>
      <c r="EUY52" s="109"/>
      <c r="EUZ52" s="109"/>
      <c r="EVA52" s="109"/>
      <c r="EVB52" s="109"/>
      <c r="EVC52" s="109"/>
      <c r="EVD52" s="109"/>
      <c r="EVE52" s="109"/>
      <c r="EVF52" s="109"/>
      <c r="EVG52" s="109"/>
      <c r="EVH52" s="109"/>
      <c r="EVI52" s="109"/>
      <c r="EVJ52" s="109"/>
      <c r="EVK52" s="109"/>
      <c r="EVL52" s="109"/>
      <c r="EVM52" s="109"/>
      <c r="EVN52" s="109"/>
      <c r="EVO52" s="109"/>
      <c r="EVP52" s="109"/>
      <c r="EVQ52" s="109"/>
      <c r="EVR52" s="109"/>
      <c r="EVS52" s="109"/>
      <c r="EVT52" s="109"/>
      <c r="EVU52" s="109"/>
      <c r="EVV52" s="109"/>
      <c r="EVW52" s="109"/>
      <c r="EVX52" s="109"/>
      <c r="EVY52" s="109"/>
      <c r="EVZ52" s="109"/>
      <c r="EWA52" s="109"/>
      <c r="EWB52" s="109"/>
      <c r="EWC52" s="109"/>
      <c r="EWD52" s="109"/>
      <c r="EWE52" s="109"/>
      <c r="EWF52" s="109"/>
      <c r="EWG52" s="109"/>
      <c r="EWH52" s="109"/>
      <c r="EWI52" s="109"/>
      <c r="EWJ52" s="109"/>
      <c r="EWK52" s="109"/>
      <c r="EWL52" s="109"/>
      <c r="EWM52" s="109"/>
      <c r="EWN52" s="109"/>
      <c r="EWO52" s="109"/>
      <c r="EWP52" s="109"/>
      <c r="EWQ52" s="109"/>
      <c r="EWR52" s="109"/>
      <c r="EWS52" s="109"/>
      <c r="EWT52" s="109"/>
      <c r="EWU52" s="109"/>
      <c r="EWV52" s="109"/>
      <c r="EWW52" s="109"/>
      <c r="EWX52" s="109"/>
      <c r="EWY52" s="109"/>
      <c r="EWZ52" s="109"/>
      <c r="EXA52" s="109"/>
      <c r="EXB52" s="109"/>
      <c r="EXC52" s="109"/>
      <c r="EXD52" s="109"/>
      <c r="EXE52" s="109"/>
      <c r="EXF52" s="109"/>
      <c r="EXG52" s="109"/>
      <c r="EXH52" s="109"/>
      <c r="EXI52" s="109"/>
      <c r="EXJ52" s="109"/>
      <c r="EXK52" s="109"/>
      <c r="EXL52" s="109"/>
      <c r="EXM52" s="109"/>
      <c r="EXN52" s="109"/>
      <c r="EXO52" s="109"/>
      <c r="EXP52" s="109"/>
      <c r="EXQ52" s="109"/>
      <c r="EXR52" s="109"/>
      <c r="EXS52" s="109"/>
      <c r="EXT52" s="109"/>
      <c r="EXU52" s="109"/>
      <c r="EXV52" s="109"/>
      <c r="EXW52" s="109"/>
      <c r="EXX52" s="109"/>
      <c r="EXY52" s="109"/>
      <c r="EXZ52" s="109"/>
      <c r="EYA52" s="109"/>
      <c r="EYB52" s="109"/>
      <c r="EYC52" s="109"/>
      <c r="EYD52" s="109"/>
      <c r="EYE52" s="109"/>
      <c r="EYF52" s="109"/>
      <c r="EYG52" s="109"/>
      <c r="EYH52" s="109"/>
      <c r="EYI52" s="109"/>
      <c r="EYJ52" s="109"/>
      <c r="EYK52" s="109"/>
      <c r="EYL52" s="109"/>
      <c r="EYM52" s="109"/>
      <c r="EYN52" s="109"/>
      <c r="EYO52" s="109"/>
      <c r="EYP52" s="109"/>
      <c r="EYQ52" s="109"/>
      <c r="EYR52" s="109"/>
      <c r="EYS52" s="109"/>
      <c r="EYT52" s="109"/>
      <c r="EYU52" s="109"/>
      <c r="EYV52" s="109"/>
      <c r="EYW52" s="109"/>
      <c r="EYX52" s="109"/>
      <c r="EYY52" s="109"/>
      <c r="EYZ52" s="109"/>
      <c r="EZA52" s="109"/>
      <c r="EZB52" s="109"/>
      <c r="EZC52" s="109"/>
      <c r="EZD52" s="109"/>
      <c r="EZE52" s="109"/>
      <c r="EZF52" s="109"/>
      <c r="EZG52" s="109"/>
      <c r="EZH52" s="109"/>
      <c r="EZI52" s="109"/>
      <c r="EZJ52" s="109"/>
      <c r="EZK52" s="109"/>
      <c r="EZL52" s="109"/>
      <c r="EZM52" s="109"/>
      <c r="EZN52" s="109"/>
      <c r="EZO52" s="109"/>
      <c r="EZP52" s="109"/>
      <c r="EZQ52" s="109"/>
      <c r="EZR52" s="109"/>
      <c r="EZS52" s="109"/>
      <c r="EZT52" s="109"/>
      <c r="EZU52" s="109"/>
      <c r="EZV52" s="109"/>
      <c r="EZW52" s="109"/>
      <c r="EZX52" s="109"/>
      <c r="EZY52" s="109"/>
      <c r="EZZ52" s="109"/>
      <c r="FAA52" s="109"/>
      <c r="FAB52" s="109"/>
      <c r="FAC52" s="109"/>
      <c r="FAD52" s="109"/>
      <c r="FAE52" s="109"/>
      <c r="FAF52" s="109"/>
      <c r="FAG52" s="109"/>
      <c r="FAH52" s="109"/>
      <c r="FAI52" s="109"/>
      <c r="FAJ52" s="109"/>
      <c r="FAK52" s="109"/>
      <c r="FAL52" s="109"/>
      <c r="FAM52" s="109"/>
      <c r="FAN52" s="109"/>
      <c r="FAO52" s="109"/>
      <c r="FAP52" s="109"/>
      <c r="FAQ52" s="109"/>
      <c r="FAR52" s="109"/>
      <c r="FAS52" s="109"/>
      <c r="FAT52" s="109"/>
      <c r="FAU52" s="109"/>
      <c r="FAV52" s="109"/>
      <c r="FAW52" s="109"/>
      <c r="FAX52" s="109"/>
      <c r="FAY52" s="109"/>
      <c r="FAZ52" s="109"/>
      <c r="FBA52" s="109"/>
      <c r="FBB52" s="109"/>
      <c r="FBC52" s="109"/>
      <c r="FBD52" s="109"/>
      <c r="FBE52" s="109"/>
      <c r="FBF52" s="109"/>
      <c r="FBG52" s="109"/>
      <c r="FBH52" s="109"/>
      <c r="FBI52" s="109"/>
      <c r="FBJ52" s="109"/>
      <c r="FBK52" s="109"/>
      <c r="FBL52" s="109"/>
      <c r="FBM52" s="109"/>
      <c r="FBN52" s="109"/>
      <c r="FBO52" s="109"/>
      <c r="FBP52" s="109"/>
      <c r="FBQ52" s="109"/>
      <c r="FBR52" s="109"/>
      <c r="FBS52" s="109"/>
      <c r="FBT52" s="109"/>
      <c r="FBU52" s="109"/>
      <c r="FBV52" s="109"/>
      <c r="FBW52" s="109"/>
      <c r="FBX52" s="109"/>
      <c r="FBY52" s="109"/>
      <c r="FBZ52" s="109"/>
      <c r="FCA52" s="109"/>
      <c r="FCB52" s="109"/>
      <c r="FCC52" s="109"/>
      <c r="FCD52" s="109"/>
      <c r="FCE52" s="109"/>
      <c r="FCF52" s="109"/>
      <c r="FCG52" s="109"/>
      <c r="FCH52" s="109"/>
      <c r="FCI52" s="109"/>
      <c r="FCJ52" s="109"/>
      <c r="FCK52" s="109"/>
      <c r="FCL52" s="109"/>
      <c r="FCM52" s="109"/>
      <c r="FCN52" s="109"/>
      <c r="FCO52" s="109"/>
      <c r="FCP52" s="109"/>
      <c r="FCQ52" s="109"/>
      <c r="FCR52" s="109"/>
      <c r="FCS52" s="109"/>
      <c r="FCT52" s="109"/>
      <c r="FCU52" s="109"/>
      <c r="FCV52" s="109"/>
      <c r="FCW52" s="109"/>
      <c r="FCX52" s="109"/>
      <c r="FCY52" s="109"/>
      <c r="FCZ52" s="109"/>
      <c r="FDA52" s="109"/>
      <c r="FDB52" s="109"/>
      <c r="FDC52" s="109"/>
      <c r="FDD52" s="109"/>
      <c r="FDE52" s="109"/>
      <c r="FDF52" s="109"/>
      <c r="FDG52" s="109"/>
      <c r="FDH52" s="109"/>
      <c r="FDI52" s="109"/>
      <c r="FDJ52" s="109"/>
      <c r="FDK52" s="109"/>
      <c r="FDL52" s="109"/>
      <c r="FDM52" s="109"/>
      <c r="FDN52" s="109"/>
      <c r="FDO52" s="109"/>
      <c r="FDP52" s="109"/>
      <c r="FDQ52" s="109"/>
      <c r="FDR52" s="109"/>
      <c r="FDS52" s="109"/>
      <c r="FDT52" s="109"/>
      <c r="FDU52" s="109"/>
      <c r="FDV52" s="109"/>
      <c r="FDW52" s="109"/>
      <c r="FDX52" s="109"/>
      <c r="FDY52" s="109"/>
      <c r="FDZ52" s="109"/>
      <c r="FEA52" s="109"/>
      <c r="FEB52" s="109"/>
      <c r="FEC52" s="109"/>
      <c r="FED52" s="109"/>
      <c r="FEE52" s="109"/>
      <c r="FEF52" s="109"/>
      <c r="FEG52" s="109"/>
      <c r="FEH52" s="109"/>
      <c r="FEI52" s="109"/>
      <c r="FEJ52" s="109"/>
      <c r="FEK52" s="109"/>
      <c r="FEL52" s="109"/>
      <c r="FEM52" s="109"/>
      <c r="FEN52" s="109"/>
      <c r="FEO52" s="109"/>
      <c r="FEP52" s="109"/>
      <c r="FEQ52" s="109"/>
      <c r="FER52" s="109"/>
      <c r="FES52" s="109"/>
      <c r="FET52" s="109"/>
      <c r="FEU52" s="109"/>
      <c r="FEV52" s="109"/>
      <c r="FEW52" s="109"/>
      <c r="FEX52" s="109"/>
      <c r="FEY52" s="109"/>
      <c r="FEZ52" s="109"/>
      <c r="FFA52" s="109"/>
      <c r="FFB52" s="109"/>
      <c r="FFC52" s="109"/>
      <c r="FFD52" s="109"/>
      <c r="FFE52" s="109"/>
      <c r="FFF52" s="109"/>
      <c r="FFG52" s="109"/>
      <c r="FFH52" s="109"/>
      <c r="FFI52" s="109"/>
      <c r="FFJ52" s="109"/>
      <c r="FFK52" s="109"/>
      <c r="FFL52" s="109"/>
      <c r="FFM52" s="109"/>
      <c r="FFN52" s="109"/>
      <c r="FFO52" s="109"/>
      <c r="FFP52" s="109"/>
      <c r="FFQ52" s="109"/>
      <c r="FFR52" s="109"/>
      <c r="FFS52" s="109"/>
      <c r="FFT52" s="109"/>
      <c r="FFU52" s="109"/>
      <c r="FFV52" s="109"/>
      <c r="FFW52" s="109"/>
      <c r="FFX52" s="109"/>
      <c r="FFY52" s="109"/>
      <c r="FFZ52" s="109"/>
      <c r="FGA52" s="109"/>
      <c r="FGB52" s="109"/>
      <c r="FGC52" s="109"/>
      <c r="FGD52" s="109"/>
      <c r="FGE52" s="109"/>
      <c r="FGF52" s="109"/>
      <c r="FGG52" s="109"/>
      <c r="FGH52" s="109"/>
      <c r="FGI52" s="109"/>
      <c r="FGJ52" s="109"/>
      <c r="FGK52" s="109"/>
      <c r="FGL52" s="109"/>
      <c r="FGM52" s="109"/>
      <c r="FGN52" s="109"/>
      <c r="FGO52" s="109"/>
      <c r="FGP52" s="109"/>
      <c r="FGQ52" s="109"/>
      <c r="FGR52" s="109"/>
      <c r="FGS52" s="109"/>
      <c r="FGT52" s="109"/>
      <c r="FGU52" s="109"/>
      <c r="FGV52" s="109"/>
      <c r="FGW52" s="109"/>
      <c r="FGX52" s="109"/>
      <c r="FGY52" s="109"/>
      <c r="FGZ52" s="109"/>
      <c r="FHA52" s="109"/>
      <c r="FHB52" s="109"/>
      <c r="FHC52" s="109"/>
      <c r="FHD52" s="109"/>
      <c r="FHE52" s="109"/>
      <c r="FHF52" s="109"/>
      <c r="FHG52" s="109"/>
      <c r="FHH52" s="109"/>
      <c r="FHI52" s="109"/>
      <c r="FHJ52" s="109"/>
      <c r="FHK52" s="109"/>
      <c r="FHL52" s="109"/>
      <c r="FHM52" s="109"/>
      <c r="FHN52" s="109"/>
      <c r="FHO52" s="109"/>
      <c r="FHP52" s="109"/>
      <c r="FHQ52" s="109"/>
      <c r="FHR52" s="109"/>
      <c r="FHS52" s="109"/>
      <c r="FHT52" s="109"/>
      <c r="FHU52" s="109"/>
      <c r="FHV52" s="109"/>
      <c r="FHW52" s="109"/>
      <c r="FHX52" s="109"/>
      <c r="FHY52" s="109"/>
      <c r="FHZ52" s="109"/>
      <c r="FIA52" s="109"/>
      <c r="FIB52" s="109"/>
      <c r="FIC52" s="109"/>
      <c r="FID52" s="109"/>
      <c r="FIE52" s="109"/>
      <c r="FIF52" s="109"/>
      <c r="FIG52" s="109"/>
      <c r="FIH52" s="109"/>
      <c r="FII52" s="109"/>
      <c r="FIJ52" s="109"/>
      <c r="FIK52" s="109"/>
      <c r="FIL52" s="109"/>
      <c r="FIM52" s="109"/>
      <c r="FIN52" s="109"/>
      <c r="FIO52" s="109"/>
      <c r="FIP52" s="109"/>
      <c r="FIQ52" s="109"/>
      <c r="FIR52" s="109"/>
      <c r="FIS52" s="109"/>
      <c r="FIT52" s="109"/>
      <c r="FIU52" s="109"/>
      <c r="FIV52" s="109"/>
      <c r="FIW52" s="109"/>
      <c r="FIX52" s="109"/>
      <c r="FIY52" s="109"/>
      <c r="FIZ52" s="109"/>
      <c r="FJA52" s="109"/>
      <c r="FJB52" s="109"/>
      <c r="FJC52" s="109"/>
      <c r="FJD52" s="109"/>
      <c r="FJE52" s="109"/>
      <c r="FJF52" s="109"/>
      <c r="FJG52" s="109"/>
      <c r="FJH52" s="109"/>
      <c r="FJI52" s="109"/>
      <c r="FJJ52" s="109"/>
      <c r="FJK52" s="109"/>
      <c r="FJL52" s="109"/>
      <c r="FJM52" s="109"/>
      <c r="FJN52" s="109"/>
      <c r="FJO52" s="109"/>
      <c r="FJP52" s="109"/>
      <c r="FJQ52" s="109"/>
      <c r="FJR52" s="109"/>
      <c r="FJS52" s="109"/>
      <c r="FJT52" s="109"/>
      <c r="FJU52" s="109"/>
      <c r="FJV52" s="109"/>
      <c r="FJW52" s="109"/>
      <c r="FJX52" s="109"/>
      <c r="FJY52" s="109"/>
      <c r="FJZ52" s="109"/>
      <c r="FKA52" s="109"/>
      <c r="FKB52" s="109"/>
      <c r="FKC52" s="109"/>
      <c r="FKD52" s="109"/>
      <c r="FKE52" s="109"/>
      <c r="FKF52" s="109"/>
      <c r="FKG52" s="109"/>
      <c r="FKH52" s="109"/>
      <c r="FKI52" s="109"/>
      <c r="FKJ52" s="109"/>
      <c r="FKK52" s="109"/>
      <c r="FKL52" s="109"/>
      <c r="FKM52" s="109"/>
      <c r="FKN52" s="109"/>
      <c r="FKO52" s="109"/>
      <c r="FKP52" s="109"/>
      <c r="FKQ52" s="109"/>
      <c r="FKR52" s="109"/>
      <c r="FKS52" s="109"/>
      <c r="FKT52" s="109"/>
      <c r="FKU52" s="109"/>
      <c r="FKV52" s="109"/>
      <c r="FKW52" s="109"/>
      <c r="FKX52" s="109"/>
      <c r="FKY52" s="109"/>
      <c r="FKZ52" s="109"/>
      <c r="FLA52" s="109"/>
      <c r="FLB52" s="109"/>
      <c r="FLC52" s="109"/>
      <c r="FLD52" s="109"/>
      <c r="FLE52" s="109"/>
      <c r="FLF52" s="109"/>
      <c r="FLG52" s="109"/>
      <c r="FLH52" s="109"/>
      <c r="FLI52" s="109"/>
      <c r="FLJ52" s="109"/>
      <c r="FLK52" s="109"/>
      <c r="FLL52" s="109"/>
      <c r="FLM52" s="109"/>
      <c r="FLN52" s="109"/>
      <c r="FLO52" s="109"/>
      <c r="FLP52" s="109"/>
      <c r="FLQ52" s="109"/>
      <c r="FLR52" s="109"/>
      <c r="FLS52" s="109"/>
      <c r="FLT52" s="109"/>
      <c r="FLU52" s="109"/>
      <c r="FLV52" s="109"/>
      <c r="FLW52" s="109"/>
      <c r="FLX52" s="109"/>
      <c r="FLY52" s="109"/>
      <c r="FLZ52" s="109"/>
      <c r="FMA52" s="109"/>
      <c r="FMB52" s="109"/>
      <c r="FMC52" s="109"/>
      <c r="FMD52" s="109"/>
      <c r="FME52" s="109"/>
      <c r="FMF52" s="109"/>
      <c r="FMG52" s="109"/>
      <c r="FMH52" s="109"/>
      <c r="FMI52" s="109"/>
      <c r="FMJ52" s="109"/>
      <c r="FMK52" s="109"/>
      <c r="FML52" s="109"/>
      <c r="FMM52" s="109"/>
      <c r="FMN52" s="109"/>
      <c r="FMO52" s="109"/>
      <c r="FMP52" s="109"/>
      <c r="FMQ52" s="109"/>
      <c r="FMR52" s="109"/>
      <c r="FMS52" s="109"/>
      <c r="FMT52" s="109"/>
      <c r="FMU52" s="109"/>
      <c r="FMV52" s="109"/>
      <c r="FMW52" s="109"/>
      <c r="FMX52" s="109"/>
      <c r="FMY52" s="109"/>
      <c r="FMZ52" s="109"/>
      <c r="FNA52" s="109"/>
      <c r="FNB52" s="109"/>
      <c r="FNC52" s="109"/>
      <c r="FND52" s="109"/>
      <c r="FNE52" s="109"/>
      <c r="FNF52" s="109"/>
      <c r="FNG52" s="109"/>
      <c r="FNH52" s="109"/>
      <c r="FNI52" s="109"/>
      <c r="FNJ52" s="109"/>
      <c r="FNK52" s="109"/>
      <c r="FNL52" s="109"/>
      <c r="FNM52" s="109"/>
      <c r="FNN52" s="109"/>
      <c r="FNO52" s="109"/>
      <c r="FNP52" s="109"/>
      <c r="FNQ52" s="109"/>
      <c r="FNR52" s="109"/>
      <c r="FNS52" s="109"/>
      <c r="FNT52" s="109"/>
      <c r="FNU52" s="109"/>
      <c r="FNV52" s="109"/>
      <c r="FNW52" s="109"/>
      <c r="FNX52" s="109"/>
      <c r="FNY52" s="109"/>
      <c r="FNZ52" s="109"/>
      <c r="FOA52" s="109"/>
      <c r="FOB52" s="109"/>
      <c r="FOC52" s="109"/>
      <c r="FOD52" s="109"/>
      <c r="FOE52" s="109"/>
      <c r="FOF52" s="109"/>
      <c r="FOG52" s="109"/>
      <c r="FOH52" s="109"/>
      <c r="FOI52" s="109"/>
      <c r="FOJ52" s="109"/>
      <c r="FOK52" s="109"/>
      <c r="FOL52" s="109"/>
      <c r="FOM52" s="109"/>
      <c r="FON52" s="109"/>
      <c r="FOO52" s="109"/>
      <c r="FOP52" s="109"/>
      <c r="FOQ52" s="109"/>
      <c r="FOR52" s="109"/>
      <c r="FOS52" s="109"/>
      <c r="FOT52" s="109"/>
      <c r="FOU52" s="109"/>
      <c r="FOV52" s="109"/>
      <c r="FOW52" s="109"/>
      <c r="FOX52" s="109"/>
      <c r="FOY52" s="109"/>
      <c r="FOZ52" s="109"/>
      <c r="FPA52" s="109"/>
      <c r="FPB52" s="109"/>
      <c r="FPC52" s="109"/>
      <c r="FPD52" s="109"/>
      <c r="FPE52" s="109"/>
      <c r="FPF52" s="109"/>
      <c r="FPG52" s="109"/>
      <c r="FPH52" s="109"/>
      <c r="FPI52" s="109"/>
      <c r="FPJ52" s="109"/>
      <c r="FPK52" s="109"/>
      <c r="FPL52" s="109"/>
      <c r="FPM52" s="109"/>
      <c r="FPN52" s="109"/>
      <c r="FPO52" s="109"/>
      <c r="FPP52" s="109"/>
      <c r="FPQ52" s="109"/>
      <c r="FPR52" s="109"/>
      <c r="FPS52" s="109"/>
      <c r="FPT52" s="109"/>
      <c r="FPU52" s="109"/>
      <c r="FPV52" s="109"/>
      <c r="FPW52" s="109"/>
      <c r="FPX52" s="109"/>
      <c r="FPY52" s="109"/>
      <c r="FPZ52" s="109"/>
      <c r="FQA52" s="109"/>
      <c r="FQB52" s="109"/>
      <c r="FQC52" s="109"/>
      <c r="FQD52" s="109"/>
      <c r="FQE52" s="109"/>
      <c r="FQF52" s="109"/>
      <c r="FQG52" s="109"/>
      <c r="FQH52" s="109"/>
      <c r="FQI52" s="109"/>
      <c r="FQJ52" s="109"/>
      <c r="FQK52" s="109"/>
      <c r="FQL52" s="109"/>
      <c r="FQM52" s="109"/>
      <c r="FQN52" s="109"/>
      <c r="FQO52" s="109"/>
      <c r="FQP52" s="109"/>
      <c r="FQQ52" s="109"/>
      <c r="FQR52" s="109"/>
      <c r="FQS52" s="109"/>
      <c r="FQT52" s="109"/>
      <c r="FQU52" s="109"/>
      <c r="FQV52" s="109"/>
      <c r="FQW52" s="109"/>
      <c r="FQX52" s="109"/>
      <c r="FQY52" s="109"/>
      <c r="FQZ52" s="109"/>
      <c r="FRA52" s="109"/>
      <c r="FRB52" s="109"/>
      <c r="FRC52" s="109"/>
      <c r="FRD52" s="109"/>
      <c r="FRE52" s="109"/>
      <c r="FRF52" s="109"/>
      <c r="FRG52" s="109"/>
      <c r="FRH52" s="109"/>
      <c r="FRI52" s="109"/>
      <c r="FRJ52" s="109"/>
      <c r="FRK52" s="109"/>
      <c r="FRL52" s="109"/>
      <c r="FRM52" s="109"/>
      <c r="FRN52" s="109"/>
      <c r="FRO52" s="109"/>
      <c r="FRP52" s="109"/>
      <c r="FRQ52" s="109"/>
      <c r="FRR52" s="109"/>
      <c r="FRS52" s="109"/>
      <c r="FRT52" s="109"/>
      <c r="FRU52" s="109"/>
      <c r="FRV52" s="109"/>
      <c r="FRW52" s="109"/>
      <c r="FRX52" s="109"/>
      <c r="FRY52" s="109"/>
      <c r="FRZ52" s="109"/>
      <c r="FSA52" s="109"/>
      <c r="FSB52" s="109"/>
      <c r="FSC52" s="109"/>
      <c r="FSD52" s="109"/>
      <c r="FSE52" s="109"/>
      <c r="FSF52" s="109"/>
      <c r="FSG52" s="109"/>
      <c r="FSH52" s="109"/>
      <c r="FSI52" s="109"/>
      <c r="FSJ52" s="109"/>
      <c r="FSK52" s="109"/>
      <c r="FSL52" s="109"/>
      <c r="FSM52" s="109"/>
      <c r="FSN52" s="109"/>
      <c r="FSO52" s="109"/>
      <c r="FSP52" s="109"/>
      <c r="FSQ52" s="109"/>
      <c r="FSR52" s="109"/>
      <c r="FSS52" s="109"/>
      <c r="FST52" s="109"/>
      <c r="FSU52" s="109"/>
      <c r="FSV52" s="109"/>
      <c r="FSW52" s="109"/>
      <c r="FSX52" s="109"/>
      <c r="FSY52" s="109"/>
      <c r="FSZ52" s="109"/>
      <c r="FTA52" s="109"/>
      <c r="FTB52" s="109"/>
      <c r="FTC52" s="109"/>
      <c r="FTD52" s="109"/>
      <c r="FTE52" s="109"/>
      <c r="FTF52" s="109"/>
      <c r="FTG52" s="109"/>
      <c r="FTH52" s="109"/>
      <c r="FTI52" s="109"/>
      <c r="FTJ52" s="109"/>
      <c r="FTK52" s="109"/>
      <c r="FTL52" s="109"/>
      <c r="FTM52" s="109"/>
      <c r="FTN52" s="109"/>
      <c r="FTO52" s="109"/>
      <c r="FTP52" s="109"/>
      <c r="FTQ52" s="109"/>
      <c r="FTR52" s="109"/>
      <c r="FTS52" s="109"/>
      <c r="FTT52" s="109"/>
      <c r="FTU52" s="109"/>
      <c r="FTV52" s="109"/>
      <c r="FTW52" s="109"/>
      <c r="FTX52" s="109"/>
      <c r="FTY52" s="109"/>
      <c r="FTZ52" s="109"/>
      <c r="FUA52" s="109"/>
      <c r="FUB52" s="109"/>
      <c r="FUC52" s="109"/>
      <c r="FUD52" s="109"/>
      <c r="FUE52" s="109"/>
      <c r="FUF52" s="109"/>
      <c r="FUG52" s="109"/>
      <c r="FUH52" s="109"/>
      <c r="FUI52" s="109"/>
      <c r="FUJ52" s="109"/>
      <c r="FUK52" s="109"/>
      <c r="FUL52" s="109"/>
      <c r="FUM52" s="109"/>
      <c r="FUN52" s="109"/>
      <c r="FUO52" s="109"/>
      <c r="FUP52" s="109"/>
      <c r="FUQ52" s="109"/>
      <c r="FUR52" s="109"/>
      <c r="FUS52" s="109"/>
      <c r="FUT52" s="109"/>
      <c r="FUU52" s="109"/>
      <c r="FUV52" s="109"/>
      <c r="FUW52" s="109"/>
      <c r="FUX52" s="109"/>
      <c r="FUY52" s="109"/>
      <c r="FUZ52" s="109"/>
      <c r="FVA52" s="109"/>
      <c r="FVB52" s="109"/>
      <c r="FVC52" s="109"/>
      <c r="FVD52" s="109"/>
      <c r="FVE52" s="109"/>
      <c r="FVF52" s="109"/>
      <c r="FVG52" s="109"/>
      <c r="FVH52" s="109"/>
      <c r="FVI52" s="109"/>
      <c r="FVJ52" s="109"/>
      <c r="FVK52" s="109"/>
      <c r="FVL52" s="109"/>
      <c r="FVM52" s="109"/>
      <c r="FVN52" s="109"/>
      <c r="FVO52" s="109"/>
      <c r="FVP52" s="109"/>
      <c r="FVQ52" s="109"/>
      <c r="FVR52" s="109"/>
      <c r="FVS52" s="109"/>
      <c r="FVT52" s="109"/>
      <c r="FVU52" s="109"/>
      <c r="FVV52" s="109"/>
      <c r="FVW52" s="109"/>
      <c r="FVX52" s="109"/>
      <c r="FVY52" s="109"/>
      <c r="FVZ52" s="109"/>
      <c r="FWA52" s="109"/>
      <c r="FWB52" s="109"/>
      <c r="FWC52" s="109"/>
      <c r="FWD52" s="109"/>
      <c r="FWE52" s="109"/>
      <c r="FWF52" s="109"/>
      <c r="FWG52" s="109"/>
      <c r="FWH52" s="109"/>
      <c r="FWI52" s="109"/>
      <c r="FWJ52" s="109"/>
      <c r="FWK52" s="109"/>
      <c r="FWL52" s="109"/>
      <c r="FWM52" s="109"/>
      <c r="FWN52" s="109"/>
      <c r="FWO52" s="109"/>
      <c r="FWP52" s="109"/>
      <c r="FWQ52" s="109"/>
      <c r="FWR52" s="109"/>
      <c r="FWS52" s="109"/>
      <c r="FWT52" s="109"/>
      <c r="FWU52" s="109"/>
      <c r="FWV52" s="109"/>
      <c r="FWW52" s="109"/>
      <c r="FWX52" s="109"/>
      <c r="FWY52" s="109"/>
      <c r="FWZ52" s="109"/>
      <c r="FXA52" s="109"/>
      <c r="FXB52" s="109"/>
      <c r="FXC52" s="109"/>
      <c r="FXD52" s="109"/>
      <c r="FXE52" s="109"/>
      <c r="FXF52" s="109"/>
      <c r="FXG52" s="109"/>
      <c r="FXH52" s="109"/>
      <c r="FXI52" s="109"/>
      <c r="FXJ52" s="109"/>
      <c r="FXK52" s="109"/>
      <c r="FXL52" s="109"/>
      <c r="FXM52" s="109"/>
      <c r="FXN52" s="109"/>
      <c r="FXO52" s="109"/>
      <c r="FXP52" s="109"/>
      <c r="FXQ52" s="109"/>
      <c r="FXR52" s="109"/>
      <c r="FXS52" s="109"/>
      <c r="FXT52" s="109"/>
      <c r="FXU52" s="109"/>
      <c r="FXV52" s="109"/>
      <c r="FXW52" s="109"/>
      <c r="FXX52" s="109"/>
      <c r="FXY52" s="109"/>
      <c r="FXZ52" s="109"/>
      <c r="FYA52" s="109"/>
      <c r="FYB52" s="109"/>
      <c r="FYC52" s="109"/>
      <c r="FYD52" s="109"/>
      <c r="FYE52" s="109"/>
      <c r="FYF52" s="109"/>
      <c r="FYG52" s="109"/>
      <c r="FYH52" s="109"/>
      <c r="FYI52" s="109"/>
      <c r="FYJ52" s="109"/>
      <c r="FYK52" s="109"/>
      <c r="FYL52" s="109"/>
      <c r="FYM52" s="109"/>
      <c r="FYN52" s="109"/>
      <c r="FYO52" s="109"/>
      <c r="FYP52" s="109"/>
      <c r="FYQ52" s="109"/>
      <c r="FYR52" s="109"/>
      <c r="FYS52" s="109"/>
      <c r="FYT52" s="109"/>
      <c r="FYU52" s="109"/>
      <c r="FYV52" s="109"/>
      <c r="FYW52" s="109"/>
      <c r="FYX52" s="109"/>
      <c r="FYY52" s="109"/>
      <c r="FYZ52" s="109"/>
      <c r="FZA52" s="109"/>
      <c r="FZB52" s="109"/>
      <c r="FZC52" s="109"/>
      <c r="FZD52" s="109"/>
      <c r="FZE52" s="109"/>
      <c r="FZF52" s="109"/>
      <c r="FZG52" s="109"/>
      <c r="FZH52" s="109"/>
      <c r="FZI52" s="109"/>
      <c r="FZJ52" s="109"/>
      <c r="FZK52" s="109"/>
      <c r="FZL52" s="109"/>
      <c r="FZM52" s="109"/>
      <c r="FZN52" s="109"/>
      <c r="FZO52" s="109"/>
      <c r="FZP52" s="109"/>
      <c r="FZQ52" s="109"/>
      <c r="FZR52" s="109"/>
      <c r="FZS52" s="109"/>
      <c r="FZT52" s="109"/>
      <c r="FZU52" s="109"/>
      <c r="FZV52" s="109"/>
      <c r="FZW52" s="109"/>
      <c r="FZX52" s="109"/>
      <c r="FZY52" s="109"/>
      <c r="FZZ52" s="109"/>
      <c r="GAA52" s="109"/>
      <c r="GAB52" s="109"/>
      <c r="GAC52" s="109"/>
      <c r="GAD52" s="109"/>
      <c r="GAE52" s="109"/>
      <c r="GAF52" s="109"/>
      <c r="GAG52" s="109"/>
      <c r="GAH52" s="109"/>
      <c r="GAI52" s="109"/>
      <c r="GAJ52" s="109"/>
      <c r="GAK52" s="109"/>
      <c r="GAL52" s="109"/>
      <c r="GAM52" s="109"/>
      <c r="GAN52" s="109"/>
      <c r="GAO52" s="109"/>
      <c r="GAP52" s="109"/>
      <c r="GAQ52" s="109"/>
      <c r="GAR52" s="109"/>
      <c r="GAS52" s="109"/>
      <c r="GAT52" s="109"/>
      <c r="GAU52" s="109"/>
      <c r="GAV52" s="109"/>
      <c r="GAW52" s="109"/>
      <c r="GAX52" s="109"/>
      <c r="GAY52" s="109"/>
      <c r="GAZ52" s="109"/>
      <c r="GBA52" s="109"/>
      <c r="GBB52" s="109"/>
      <c r="GBC52" s="109"/>
      <c r="GBD52" s="109"/>
      <c r="GBE52" s="109"/>
      <c r="GBF52" s="109"/>
      <c r="GBG52" s="109"/>
      <c r="GBH52" s="109"/>
      <c r="GBI52" s="109"/>
      <c r="GBJ52" s="109"/>
      <c r="GBK52" s="109"/>
      <c r="GBL52" s="109"/>
      <c r="GBM52" s="109"/>
      <c r="GBN52" s="109"/>
      <c r="GBO52" s="109"/>
      <c r="GBP52" s="109"/>
      <c r="GBQ52" s="109"/>
      <c r="GBR52" s="109"/>
      <c r="GBS52" s="109"/>
      <c r="GBT52" s="109"/>
      <c r="GBU52" s="109"/>
      <c r="GBV52" s="109"/>
      <c r="GBW52" s="109"/>
      <c r="GBX52" s="109"/>
      <c r="GBY52" s="109"/>
      <c r="GBZ52" s="109"/>
      <c r="GCA52" s="109"/>
      <c r="GCB52" s="109"/>
      <c r="GCC52" s="109"/>
      <c r="GCD52" s="109"/>
      <c r="GCE52" s="109"/>
      <c r="GCF52" s="109"/>
      <c r="GCG52" s="109"/>
      <c r="GCH52" s="109"/>
      <c r="GCI52" s="109"/>
      <c r="GCJ52" s="109"/>
      <c r="GCK52" s="109"/>
      <c r="GCL52" s="109"/>
      <c r="GCM52" s="109"/>
      <c r="GCN52" s="109"/>
      <c r="GCO52" s="109"/>
      <c r="GCP52" s="109"/>
      <c r="GCQ52" s="109"/>
      <c r="GCR52" s="109"/>
      <c r="GCS52" s="109"/>
      <c r="GCT52" s="109"/>
      <c r="GCU52" s="109"/>
      <c r="GCV52" s="109"/>
      <c r="GCW52" s="109"/>
      <c r="GCX52" s="109"/>
      <c r="GCY52" s="109"/>
      <c r="GCZ52" s="109"/>
      <c r="GDA52" s="109"/>
      <c r="GDB52" s="109"/>
      <c r="GDC52" s="109"/>
      <c r="GDD52" s="109"/>
      <c r="GDE52" s="109"/>
      <c r="GDF52" s="109"/>
      <c r="GDG52" s="109"/>
      <c r="GDH52" s="109"/>
      <c r="GDI52" s="109"/>
      <c r="GDJ52" s="109"/>
      <c r="GDK52" s="109"/>
      <c r="GDL52" s="109"/>
      <c r="GDM52" s="109"/>
      <c r="GDN52" s="109"/>
      <c r="GDO52" s="109"/>
      <c r="GDP52" s="109"/>
      <c r="GDQ52" s="109"/>
      <c r="GDR52" s="109"/>
      <c r="GDS52" s="109"/>
      <c r="GDT52" s="109"/>
      <c r="GDU52" s="109"/>
      <c r="GDV52" s="109"/>
      <c r="GDW52" s="109"/>
      <c r="GDX52" s="109"/>
      <c r="GDY52" s="109"/>
      <c r="GDZ52" s="109"/>
      <c r="GEA52" s="109"/>
      <c r="GEB52" s="109"/>
      <c r="GEC52" s="109"/>
      <c r="GED52" s="109"/>
      <c r="GEE52" s="109"/>
      <c r="GEF52" s="109"/>
      <c r="GEG52" s="109"/>
      <c r="GEH52" s="109"/>
      <c r="GEI52" s="109"/>
      <c r="GEJ52" s="109"/>
      <c r="GEK52" s="109"/>
      <c r="GEL52" s="109"/>
      <c r="GEM52" s="109"/>
      <c r="GEN52" s="109"/>
      <c r="GEO52" s="109"/>
      <c r="GEP52" s="109"/>
      <c r="GEQ52" s="109"/>
      <c r="GER52" s="109"/>
      <c r="GES52" s="109"/>
      <c r="GET52" s="109"/>
      <c r="GEU52" s="109"/>
      <c r="GEV52" s="109"/>
      <c r="GEW52" s="109"/>
      <c r="GEX52" s="109"/>
      <c r="GEY52" s="109"/>
      <c r="GEZ52" s="109"/>
      <c r="GFA52" s="109"/>
      <c r="GFB52" s="109"/>
      <c r="GFC52" s="109"/>
      <c r="GFD52" s="109"/>
      <c r="GFE52" s="109"/>
      <c r="GFF52" s="109"/>
      <c r="GFG52" s="109"/>
      <c r="GFH52" s="109"/>
      <c r="GFI52" s="109"/>
      <c r="GFJ52" s="109"/>
      <c r="GFK52" s="109"/>
      <c r="GFL52" s="109"/>
      <c r="GFM52" s="109"/>
      <c r="GFN52" s="109"/>
      <c r="GFO52" s="109"/>
      <c r="GFP52" s="109"/>
      <c r="GFQ52" s="109"/>
      <c r="GFR52" s="109"/>
      <c r="GFS52" s="109"/>
      <c r="GFT52" s="109"/>
      <c r="GFU52" s="109"/>
      <c r="GFV52" s="109"/>
      <c r="GFW52" s="109"/>
      <c r="GFX52" s="109"/>
      <c r="GFY52" s="109"/>
      <c r="GFZ52" s="109"/>
      <c r="GGA52" s="109"/>
      <c r="GGB52" s="109"/>
      <c r="GGC52" s="109"/>
      <c r="GGD52" s="109"/>
      <c r="GGE52" s="109"/>
      <c r="GGF52" s="109"/>
      <c r="GGG52" s="109"/>
      <c r="GGH52" s="109"/>
      <c r="GGI52" s="109"/>
      <c r="GGJ52" s="109"/>
      <c r="GGK52" s="109"/>
      <c r="GGL52" s="109"/>
      <c r="GGM52" s="109"/>
      <c r="GGN52" s="109"/>
      <c r="GGO52" s="109"/>
      <c r="GGP52" s="109"/>
      <c r="GGQ52" s="109"/>
      <c r="GGR52" s="109"/>
      <c r="GGS52" s="109"/>
      <c r="GGT52" s="109"/>
      <c r="GGU52" s="109"/>
      <c r="GGV52" s="109"/>
      <c r="GGW52" s="109"/>
      <c r="GGX52" s="109"/>
      <c r="GGY52" s="109"/>
      <c r="GGZ52" s="109"/>
      <c r="GHA52" s="109"/>
      <c r="GHB52" s="109"/>
      <c r="GHC52" s="109"/>
      <c r="GHD52" s="109"/>
      <c r="GHE52" s="109"/>
      <c r="GHF52" s="109"/>
      <c r="GHG52" s="109"/>
      <c r="GHH52" s="109"/>
      <c r="GHI52" s="109"/>
      <c r="GHJ52" s="109"/>
      <c r="GHK52" s="109"/>
      <c r="GHL52" s="109"/>
      <c r="GHM52" s="109"/>
      <c r="GHN52" s="109"/>
      <c r="GHO52" s="109"/>
      <c r="GHP52" s="109"/>
      <c r="GHQ52" s="109"/>
      <c r="GHR52" s="109"/>
      <c r="GHS52" s="109"/>
      <c r="GHT52" s="109"/>
      <c r="GHU52" s="109"/>
      <c r="GHV52" s="109"/>
      <c r="GHW52" s="109"/>
      <c r="GHX52" s="109"/>
      <c r="GHY52" s="109"/>
      <c r="GHZ52" s="109"/>
      <c r="GIA52" s="109"/>
      <c r="GIB52" s="109"/>
      <c r="GIC52" s="109"/>
      <c r="GID52" s="109"/>
      <c r="GIE52" s="109"/>
      <c r="GIF52" s="109"/>
      <c r="GIG52" s="109"/>
      <c r="GIH52" s="109"/>
      <c r="GII52" s="109"/>
      <c r="GIJ52" s="109"/>
      <c r="GIK52" s="109"/>
      <c r="GIL52" s="109"/>
      <c r="GIM52" s="109"/>
      <c r="GIN52" s="109"/>
      <c r="GIO52" s="109"/>
      <c r="GIP52" s="109"/>
      <c r="GIQ52" s="109"/>
      <c r="GIR52" s="109"/>
      <c r="GIS52" s="109"/>
      <c r="GIT52" s="109"/>
      <c r="GIU52" s="109"/>
      <c r="GIV52" s="109"/>
      <c r="GIW52" s="109"/>
      <c r="GIX52" s="109"/>
      <c r="GIY52" s="109"/>
      <c r="GIZ52" s="109"/>
      <c r="GJA52" s="109"/>
      <c r="GJB52" s="109"/>
      <c r="GJC52" s="109"/>
      <c r="GJD52" s="109"/>
      <c r="GJE52" s="109"/>
      <c r="GJF52" s="109"/>
      <c r="GJG52" s="109"/>
      <c r="GJH52" s="109"/>
      <c r="GJI52" s="109"/>
      <c r="GJJ52" s="109"/>
      <c r="GJK52" s="109"/>
      <c r="GJL52" s="109"/>
      <c r="GJM52" s="109"/>
      <c r="GJN52" s="109"/>
      <c r="GJO52" s="109"/>
      <c r="GJP52" s="109"/>
      <c r="GJQ52" s="109"/>
      <c r="GJR52" s="109"/>
      <c r="GJS52" s="109"/>
      <c r="GJT52" s="109"/>
      <c r="GJU52" s="109"/>
      <c r="GJV52" s="109"/>
      <c r="GJW52" s="109"/>
      <c r="GJX52" s="109"/>
      <c r="GJY52" s="109"/>
      <c r="GJZ52" s="109"/>
      <c r="GKA52" s="109"/>
      <c r="GKB52" s="109"/>
      <c r="GKC52" s="109"/>
      <c r="GKD52" s="109"/>
      <c r="GKE52" s="109"/>
      <c r="GKF52" s="109"/>
      <c r="GKG52" s="109"/>
      <c r="GKH52" s="109"/>
      <c r="GKI52" s="109"/>
      <c r="GKJ52" s="109"/>
      <c r="GKK52" s="109"/>
      <c r="GKL52" s="109"/>
      <c r="GKM52" s="109"/>
      <c r="GKN52" s="109"/>
      <c r="GKO52" s="109"/>
      <c r="GKP52" s="109"/>
      <c r="GKQ52" s="109"/>
      <c r="GKR52" s="109"/>
      <c r="GKS52" s="109"/>
      <c r="GKT52" s="109"/>
      <c r="GKU52" s="109"/>
      <c r="GKV52" s="109"/>
      <c r="GKW52" s="109"/>
      <c r="GKX52" s="109"/>
      <c r="GKY52" s="109"/>
      <c r="GKZ52" s="109"/>
      <c r="GLA52" s="109"/>
      <c r="GLB52" s="109"/>
      <c r="GLC52" s="109"/>
      <c r="GLD52" s="109"/>
      <c r="GLE52" s="109"/>
      <c r="GLF52" s="109"/>
      <c r="GLG52" s="109"/>
      <c r="GLH52" s="109"/>
      <c r="GLI52" s="109"/>
      <c r="GLJ52" s="109"/>
      <c r="GLK52" s="109"/>
      <c r="GLL52" s="109"/>
      <c r="GLM52" s="109"/>
      <c r="GLN52" s="109"/>
      <c r="GLO52" s="109"/>
      <c r="GLP52" s="109"/>
      <c r="GLQ52" s="109"/>
      <c r="GLR52" s="109"/>
      <c r="GLS52" s="109"/>
      <c r="GLT52" s="109"/>
      <c r="GLU52" s="109"/>
      <c r="GLV52" s="109"/>
      <c r="GLW52" s="109"/>
      <c r="GLX52" s="109"/>
      <c r="GLY52" s="109"/>
      <c r="GLZ52" s="109"/>
      <c r="GMA52" s="109"/>
      <c r="GMB52" s="109"/>
      <c r="GMC52" s="109"/>
      <c r="GMD52" s="109"/>
      <c r="GME52" s="109"/>
      <c r="GMF52" s="109"/>
      <c r="GMG52" s="109"/>
      <c r="GMH52" s="109"/>
      <c r="GMI52" s="109"/>
      <c r="GMJ52" s="109"/>
      <c r="GMK52" s="109"/>
      <c r="GML52" s="109"/>
      <c r="GMM52" s="109"/>
      <c r="GMN52" s="109"/>
      <c r="GMO52" s="109"/>
      <c r="GMP52" s="109"/>
      <c r="GMQ52" s="109"/>
      <c r="GMR52" s="109"/>
      <c r="GMS52" s="109"/>
      <c r="GMT52" s="109"/>
      <c r="GMU52" s="109"/>
      <c r="GMV52" s="109"/>
      <c r="GMW52" s="109"/>
      <c r="GMX52" s="109"/>
      <c r="GMY52" s="109"/>
      <c r="GMZ52" s="109"/>
      <c r="GNA52" s="109"/>
      <c r="GNB52" s="109"/>
      <c r="GNC52" s="109"/>
      <c r="GND52" s="109"/>
      <c r="GNE52" s="109"/>
      <c r="GNF52" s="109"/>
      <c r="GNG52" s="109"/>
      <c r="GNH52" s="109"/>
      <c r="GNI52" s="109"/>
      <c r="GNJ52" s="109"/>
      <c r="GNK52" s="109"/>
      <c r="GNL52" s="109"/>
      <c r="GNM52" s="109"/>
      <c r="GNN52" s="109"/>
      <c r="GNO52" s="109"/>
      <c r="GNP52" s="109"/>
      <c r="GNQ52" s="109"/>
      <c r="GNR52" s="109"/>
      <c r="GNS52" s="109"/>
      <c r="GNT52" s="109"/>
      <c r="GNU52" s="109"/>
      <c r="GNV52" s="109"/>
      <c r="GNW52" s="109"/>
      <c r="GNX52" s="109"/>
      <c r="GNY52" s="109"/>
      <c r="GNZ52" s="109"/>
      <c r="GOA52" s="109"/>
      <c r="GOB52" s="109"/>
      <c r="GOC52" s="109"/>
      <c r="GOD52" s="109"/>
      <c r="GOE52" s="109"/>
      <c r="GOF52" s="109"/>
      <c r="GOG52" s="109"/>
      <c r="GOH52" s="109"/>
      <c r="GOI52" s="109"/>
      <c r="GOJ52" s="109"/>
      <c r="GOK52" s="109"/>
      <c r="GOL52" s="109"/>
      <c r="GOM52" s="109"/>
      <c r="GON52" s="109"/>
      <c r="GOO52" s="109"/>
      <c r="GOP52" s="109"/>
      <c r="GOQ52" s="109"/>
      <c r="GOR52" s="109"/>
      <c r="GOS52" s="109"/>
      <c r="GOT52" s="109"/>
      <c r="GOU52" s="109"/>
      <c r="GOV52" s="109"/>
      <c r="GOW52" s="109"/>
      <c r="GOX52" s="109"/>
      <c r="GOY52" s="109"/>
      <c r="GOZ52" s="109"/>
      <c r="GPA52" s="109"/>
      <c r="GPB52" s="109"/>
      <c r="GPC52" s="109"/>
      <c r="GPD52" s="109"/>
      <c r="GPE52" s="109"/>
      <c r="GPF52" s="109"/>
      <c r="GPG52" s="109"/>
      <c r="GPH52" s="109"/>
      <c r="GPI52" s="109"/>
      <c r="GPJ52" s="109"/>
      <c r="GPK52" s="109"/>
      <c r="GPL52" s="109"/>
      <c r="GPM52" s="109"/>
      <c r="GPN52" s="109"/>
      <c r="GPO52" s="109"/>
      <c r="GPP52" s="109"/>
      <c r="GPQ52" s="109"/>
      <c r="GPR52" s="109"/>
      <c r="GPS52" s="109"/>
      <c r="GPT52" s="109"/>
      <c r="GPU52" s="109"/>
      <c r="GPV52" s="109"/>
      <c r="GPW52" s="109"/>
      <c r="GPX52" s="109"/>
      <c r="GPY52" s="109"/>
      <c r="GPZ52" s="109"/>
      <c r="GQA52" s="109"/>
      <c r="GQB52" s="109"/>
      <c r="GQC52" s="109"/>
      <c r="GQD52" s="109"/>
      <c r="GQE52" s="109"/>
      <c r="GQF52" s="109"/>
      <c r="GQG52" s="109"/>
      <c r="GQH52" s="109"/>
      <c r="GQI52" s="109"/>
      <c r="GQJ52" s="109"/>
      <c r="GQK52" s="109"/>
      <c r="GQL52" s="109"/>
      <c r="GQM52" s="109"/>
      <c r="GQN52" s="109"/>
      <c r="GQO52" s="109"/>
      <c r="GQP52" s="109"/>
      <c r="GQQ52" s="109"/>
      <c r="GQR52" s="109"/>
      <c r="GQS52" s="109"/>
      <c r="GQT52" s="109"/>
      <c r="GQU52" s="109"/>
      <c r="GQV52" s="109"/>
      <c r="GQW52" s="109"/>
      <c r="GQX52" s="109"/>
      <c r="GQY52" s="109"/>
      <c r="GQZ52" s="109"/>
      <c r="GRA52" s="109"/>
      <c r="GRB52" s="109"/>
      <c r="GRC52" s="109"/>
      <c r="GRD52" s="109"/>
      <c r="GRE52" s="109"/>
      <c r="GRF52" s="109"/>
      <c r="GRG52" s="109"/>
      <c r="GRH52" s="109"/>
      <c r="GRI52" s="109"/>
      <c r="GRJ52" s="109"/>
      <c r="GRK52" s="109"/>
      <c r="GRL52" s="109"/>
      <c r="GRM52" s="109"/>
      <c r="GRN52" s="109"/>
      <c r="GRO52" s="109"/>
      <c r="GRP52" s="109"/>
      <c r="GRQ52" s="109"/>
      <c r="GRR52" s="109"/>
      <c r="GRS52" s="109"/>
      <c r="GRT52" s="109"/>
      <c r="GRU52" s="109"/>
      <c r="GRV52" s="109"/>
      <c r="GRW52" s="109"/>
      <c r="GRX52" s="109"/>
      <c r="GRY52" s="109"/>
      <c r="GRZ52" s="109"/>
      <c r="GSA52" s="109"/>
      <c r="GSB52" s="109"/>
      <c r="GSC52" s="109"/>
      <c r="GSD52" s="109"/>
      <c r="GSE52" s="109"/>
      <c r="GSF52" s="109"/>
      <c r="GSG52" s="109"/>
      <c r="GSH52" s="109"/>
      <c r="GSI52" s="109"/>
      <c r="GSJ52" s="109"/>
      <c r="GSK52" s="109"/>
      <c r="GSL52" s="109"/>
      <c r="GSM52" s="109"/>
      <c r="GSN52" s="109"/>
      <c r="GSO52" s="109"/>
      <c r="GSP52" s="109"/>
      <c r="GSQ52" s="109"/>
      <c r="GSR52" s="109"/>
      <c r="GSS52" s="109"/>
      <c r="GST52" s="109"/>
      <c r="GSU52" s="109"/>
      <c r="GSV52" s="109"/>
      <c r="GSW52" s="109"/>
      <c r="GSX52" s="109"/>
      <c r="GSY52" s="109"/>
      <c r="GSZ52" s="109"/>
      <c r="GTA52" s="109"/>
      <c r="GTB52" s="109"/>
      <c r="GTC52" s="109"/>
      <c r="GTD52" s="109"/>
      <c r="GTE52" s="109"/>
      <c r="GTF52" s="109"/>
      <c r="GTG52" s="109"/>
      <c r="GTH52" s="109"/>
      <c r="GTI52" s="109"/>
      <c r="GTJ52" s="109"/>
      <c r="GTK52" s="109"/>
      <c r="GTL52" s="109"/>
      <c r="GTM52" s="109"/>
      <c r="GTN52" s="109"/>
      <c r="GTO52" s="109"/>
      <c r="GTP52" s="109"/>
      <c r="GTQ52" s="109"/>
      <c r="GTR52" s="109"/>
      <c r="GTS52" s="109"/>
      <c r="GTT52" s="109"/>
      <c r="GTU52" s="109"/>
      <c r="GTV52" s="109"/>
      <c r="GTW52" s="109"/>
      <c r="GTX52" s="109"/>
      <c r="GTY52" s="109"/>
      <c r="GTZ52" s="109"/>
      <c r="GUA52" s="109"/>
      <c r="GUB52" s="109"/>
      <c r="GUC52" s="109"/>
      <c r="GUD52" s="109"/>
      <c r="GUE52" s="109"/>
      <c r="GUF52" s="109"/>
      <c r="GUG52" s="109"/>
      <c r="GUH52" s="109"/>
      <c r="GUI52" s="109"/>
      <c r="GUJ52" s="109"/>
      <c r="GUK52" s="109"/>
      <c r="GUL52" s="109"/>
      <c r="GUM52" s="109"/>
      <c r="GUN52" s="109"/>
      <c r="GUO52" s="109"/>
      <c r="GUP52" s="109"/>
      <c r="GUQ52" s="109"/>
      <c r="GUR52" s="109"/>
      <c r="GUS52" s="109"/>
      <c r="GUT52" s="109"/>
      <c r="GUU52" s="109"/>
      <c r="GUV52" s="109"/>
      <c r="GUW52" s="109"/>
      <c r="GUX52" s="109"/>
      <c r="GUY52" s="109"/>
      <c r="GUZ52" s="109"/>
      <c r="GVA52" s="109"/>
      <c r="GVB52" s="109"/>
      <c r="GVC52" s="109"/>
      <c r="GVD52" s="109"/>
      <c r="GVE52" s="109"/>
      <c r="GVF52" s="109"/>
      <c r="GVG52" s="109"/>
      <c r="GVH52" s="109"/>
      <c r="GVI52" s="109"/>
      <c r="GVJ52" s="109"/>
      <c r="GVK52" s="109"/>
      <c r="GVL52" s="109"/>
      <c r="GVM52" s="109"/>
      <c r="GVN52" s="109"/>
      <c r="GVO52" s="109"/>
      <c r="GVP52" s="109"/>
      <c r="GVQ52" s="109"/>
      <c r="GVR52" s="109"/>
      <c r="GVS52" s="109"/>
      <c r="GVT52" s="109"/>
      <c r="GVU52" s="109"/>
      <c r="GVV52" s="109"/>
      <c r="GVW52" s="109"/>
      <c r="GVX52" s="109"/>
      <c r="GVY52" s="109"/>
      <c r="GVZ52" s="109"/>
      <c r="GWA52" s="109"/>
      <c r="GWB52" s="109"/>
      <c r="GWC52" s="109"/>
      <c r="GWD52" s="109"/>
      <c r="GWE52" s="109"/>
      <c r="GWF52" s="109"/>
      <c r="GWG52" s="109"/>
      <c r="GWH52" s="109"/>
      <c r="GWI52" s="109"/>
      <c r="GWJ52" s="109"/>
      <c r="GWK52" s="109"/>
      <c r="GWL52" s="109"/>
      <c r="GWM52" s="109"/>
      <c r="GWN52" s="109"/>
      <c r="GWO52" s="109"/>
      <c r="GWP52" s="109"/>
      <c r="GWQ52" s="109"/>
      <c r="GWR52" s="109"/>
      <c r="GWS52" s="109"/>
      <c r="GWT52" s="109"/>
      <c r="GWU52" s="109"/>
      <c r="GWV52" s="109"/>
      <c r="GWW52" s="109"/>
      <c r="GWX52" s="109"/>
      <c r="GWY52" s="109"/>
      <c r="GWZ52" s="109"/>
      <c r="GXA52" s="109"/>
      <c r="GXB52" s="109"/>
      <c r="GXC52" s="109"/>
      <c r="GXD52" s="109"/>
      <c r="GXE52" s="109"/>
      <c r="GXF52" s="109"/>
      <c r="GXG52" s="109"/>
      <c r="GXH52" s="109"/>
      <c r="GXI52" s="109"/>
      <c r="GXJ52" s="109"/>
      <c r="GXK52" s="109"/>
      <c r="GXL52" s="109"/>
      <c r="GXM52" s="109"/>
      <c r="GXN52" s="109"/>
      <c r="GXO52" s="109"/>
      <c r="GXP52" s="109"/>
      <c r="GXQ52" s="109"/>
      <c r="GXR52" s="109"/>
      <c r="GXS52" s="109"/>
      <c r="GXT52" s="109"/>
      <c r="GXU52" s="109"/>
      <c r="GXV52" s="109"/>
      <c r="GXW52" s="109"/>
      <c r="GXX52" s="109"/>
      <c r="GXY52" s="109"/>
      <c r="GXZ52" s="109"/>
      <c r="GYA52" s="109"/>
      <c r="GYB52" s="109"/>
      <c r="GYC52" s="109"/>
      <c r="GYD52" s="109"/>
      <c r="GYE52" s="109"/>
      <c r="GYF52" s="109"/>
      <c r="GYG52" s="109"/>
      <c r="GYH52" s="109"/>
      <c r="GYI52" s="109"/>
      <c r="GYJ52" s="109"/>
      <c r="GYK52" s="109"/>
      <c r="GYL52" s="109"/>
      <c r="GYM52" s="109"/>
      <c r="GYN52" s="109"/>
      <c r="GYO52" s="109"/>
      <c r="GYP52" s="109"/>
      <c r="GYQ52" s="109"/>
      <c r="GYR52" s="109"/>
      <c r="GYS52" s="109"/>
      <c r="GYT52" s="109"/>
      <c r="GYU52" s="109"/>
      <c r="GYV52" s="109"/>
      <c r="GYW52" s="109"/>
      <c r="GYX52" s="109"/>
      <c r="GYY52" s="109"/>
      <c r="GYZ52" s="109"/>
      <c r="GZA52" s="109"/>
      <c r="GZB52" s="109"/>
      <c r="GZC52" s="109"/>
      <c r="GZD52" s="109"/>
      <c r="GZE52" s="109"/>
      <c r="GZF52" s="109"/>
      <c r="GZG52" s="109"/>
      <c r="GZH52" s="109"/>
      <c r="GZI52" s="109"/>
      <c r="GZJ52" s="109"/>
      <c r="GZK52" s="109"/>
      <c r="GZL52" s="109"/>
      <c r="GZM52" s="109"/>
      <c r="GZN52" s="109"/>
      <c r="GZO52" s="109"/>
      <c r="GZP52" s="109"/>
      <c r="GZQ52" s="109"/>
      <c r="GZR52" s="109"/>
      <c r="GZS52" s="109"/>
      <c r="GZT52" s="109"/>
      <c r="GZU52" s="109"/>
      <c r="GZV52" s="109"/>
      <c r="GZW52" s="109"/>
      <c r="GZX52" s="109"/>
      <c r="GZY52" s="109"/>
      <c r="GZZ52" s="109"/>
      <c r="HAA52" s="109"/>
      <c r="HAB52" s="109"/>
      <c r="HAC52" s="109"/>
      <c r="HAD52" s="109"/>
      <c r="HAE52" s="109"/>
      <c r="HAF52" s="109"/>
      <c r="HAG52" s="109"/>
      <c r="HAH52" s="109"/>
      <c r="HAI52" s="109"/>
      <c r="HAJ52" s="109"/>
      <c r="HAK52" s="109"/>
      <c r="HAL52" s="109"/>
      <c r="HAM52" s="109"/>
      <c r="HAN52" s="109"/>
      <c r="HAO52" s="109"/>
      <c r="HAP52" s="109"/>
      <c r="HAQ52" s="109"/>
      <c r="HAR52" s="109"/>
      <c r="HAS52" s="109"/>
      <c r="HAT52" s="109"/>
      <c r="HAU52" s="109"/>
      <c r="HAV52" s="109"/>
      <c r="HAW52" s="109"/>
      <c r="HAX52" s="109"/>
      <c r="HAY52" s="109"/>
      <c r="HAZ52" s="109"/>
      <c r="HBA52" s="109"/>
      <c r="HBB52" s="109"/>
      <c r="HBC52" s="109"/>
      <c r="HBD52" s="109"/>
      <c r="HBE52" s="109"/>
      <c r="HBF52" s="109"/>
      <c r="HBG52" s="109"/>
      <c r="HBH52" s="109"/>
      <c r="HBI52" s="109"/>
      <c r="HBJ52" s="109"/>
      <c r="HBK52" s="109"/>
      <c r="HBL52" s="109"/>
      <c r="HBM52" s="109"/>
      <c r="HBN52" s="109"/>
      <c r="HBO52" s="109"/>
      <c r="HBP52" s="109"/>
      <c r="HBQ52" s="109"/>
      <c r="HBR52" s="109"/>
      <c r="HBS52" s="109"/>
      <c r="HBT52" s="109"/>
      <c r="HBU52" s="109"/>
      <c r="HBV52" s="109"/>
      <c r="HBW52" s="109"/>
      <c r="HBX52" s="109"/>
      <c r="HBY52" s="109"/>
      <c r="HBZ52" s="109"/>
      <c r="HCA52" s="109"/>
      <c r="HCB52" s="109"/>
      <c r="HCC52" s="109"/>
      <c r="HCD52" s="109"/>
      <c r="HCE52" s="109"/>
      <c r="HCF52" s="109"/>
      <c r="HCG52" s="109"/>
      <c r="HCH52" s="109"/>
      <c r="HCI52" s="109"/>
      <c r="HCJ52" s="109"/>
      <c r="HCK52" s="109"/>
      <c r="HCL52" s="109"/>
      <c r="HCM52" s="109"/>
      <c r="HCN52" s="109"/>
      <c r="HCO52" s="109"/>
      <c r="HCP52" s="109"/>
      <c r="HCQ52" s="109"/>
      <c r="HCR52" s="109"/>
      <c r="HCS52" s="109"/>
      <c r="HCT52" s="109"/>
      <c r="HCU52" s="109"/>
      <c r="HCV52" s="109"/>
      <c r="HCW52" s="109"/>
      <c r="HCX52" s="109"/>
      <c r="HCY52" s="109"/>
      <c r="HCZ52" s="109"/>
      <c r="HDA52" s="109"/>
      <c r="HDB52" s="109"/>
      <c r="HDC52" s="109"/>
      <c r="HDD52" s="109"/>
      <c r="HDE52" s="109"/>
      <c r="HDF52" s="109"/>
      <c r="HDG52" s="109"/>
      <c r="HDH52" s="109"/>
      <c r="HDI52" s="109"/>
      <c r="HDJ52" s="109"/>
      <c r="HDK52" s="109"/>
      <c r="HDL52" s="109"/>
      <c r="HDM52" s="109"/>
      <c r="HDN52" s="109"/>
      <c r="HDO52" s="109"/>
      <c r="HDP52" s="109"/>
      <c r="HDQ52" s="109"/>
      <c r="HDR52" s="109"/>
      <c r="HDS52" s="109"/>
      <c r="HDT52" s="109"/>
      <c r="HDU52" s="109"/>
      <c r="HDV52" s="109"/>
      <c r="HDW52" s="109"/>
      <c r="HDX52" s="109"/>
      <c r="HDY52" s="109"/>
      <c r="HDZ52" s="109"/>
      <c r="HEA52" s="109"/>
      <c r="HEB52" s="109"/>
      <c r="HEC52" s="109"/>
      <c r="HED52" s="109"/>
      <c r="HEE52" s="109"/>
      <c r="HEF52" s="109"/>
      <c r="HEG52" s="109"/>
      <c r="HEH52" s="109"/>
      <c r="HEI52" s="109"/>
      <c r="HEJ52" s="109"/>
      <c r="HEK52" s="109"/>
      <c r="HEL52" s="109"/>
      <c r="HEM52" s="109"/>
      <c r="HEN52" s="109"/>
      <c r="HEO52" s="109"/>
      <c r="HEP52" s="109"/>
      <c r="HEQ52" s="109"/>
      <c r="HER52" s="109"/>
      <c r="HES52" s="109"/>
      <c r="HET52" s="109"/>
      <c r="HEU52" s="109"/>
      <c r="HEV52" s="109"/>
      <c r="HEW52" s="109"/>
      <c r="HEX52" s="109"/>
      <c r="HEY52" s="109"/>
      <c r="HEZ52" s="109"/>
      <c r="HFA52" s="109"/>
      <c r="HFB52" s="109"/>
      <c r="HFC52" s="109"/>
      <c r="HFD52" s="109"/>
      <c r="HFE52" s="109"/>
      <c r="HFF52" s="109"/>
      <c r="HFG52" s="109"/>
      <c r="HFH52" s="109"/>
      <c r="HFI52" s="109"/>
      <c r="HFJ52" s="109"/>
      <c r="HFK52" s="109"/>
      <c r="HFL52" s="109"/>
      <c r="HFM52" s="109"/>
      <c r="HFN52" s="109"/>
      <c r="HFO52" s="109"/>
      <c r="HFP52" s="109"/>
      <c r="HFQ52" s="109"/>
      <c r="HFR52" s="109"/>
      <c r="HFS52" s="109"/>
      <c r="HFT52" s="109"/>
      <c r="HFU52" s="109"/>
      <c r="HFV52" s="109"/>
      <c r="HFW52" s="109"/>
      <c r="HFX52" s="109"/>
      <c r="HFY52" s="109"/>
      <c r="HFZ52" s="109"/>
      <c r="HGA52" s="109"/>
      <c r="HGB52" s="109"/>
      <c r="HGC52" s="109"/>
      <c r="HGD52" s="109"/>
      <c r="HGE52" s="109"/>
      <c r="HGF52" s="109"/>
      <c r="HGG52" s="109"/>
      <c r="HGH52" s="109"/>
      <c r="HGI52" s="109"/>
      <c r="HGJ52" s="109"/>
      <c r="HGK52" s="109"/>
      <c r="HGL52" s="109"/>
      <c r="HGM52" s="109"/>
      <c r="HGN52" s="109"/>
      <c r="HGO52" s="109"/>
      <c r="HGP52" s="109"/>
      <c r="HGQ52" s="109"/>
      <c r="HGR52" s="109"/>
      <c r="HGS52" s="109"/>
      <c r="HGT52" s="109"/>
      <c r="HGU52" s="109"/>
      <c r="HGV52" s="109"/>
      <c r="HGW52" s="109"/>
      <c r="HGX52" s="109"/>
      <c r="HGY52" s="109"/>
      <c r="HGZ52" s="109"/>
      <c r="HHA52" s="109"/>
      <c r="HHB52" s="109"/>
      <c r="HHC52" s="109"/>
      <c r="HHD52" s="109"/>
      <c r="HHE52" s="109"/>
      <c r="HHF52" s="109"/>
      <c r="HHG52" s="109"/>
      <c r="HHH52" s="109"/>
      <c r="HHI52" s="109"/>
      <c r="HHJ52" s="109"/>
      <c r="HHK52" s="109"/>
      <c r="HHL52" s="109"/>
      <c r="HHM52" s="109"/>
      <c r="HHN52" s="109"/>
      <c r="HHO52" s="109"/>
      <c r="HHP52" s="109"/>
      <c r="HHQ52" s="109"/>
      <c r="HHR52" s="109"/>
      <c r="HHS52" s="109"/>
      <c r="HHT52" s="109"/>
      <c r="HHU52" s="109"/>
      <c r="HHV52" s="109"/>
      <c r="HHW52" s="109"/>
      <c r="HHX52" s="109"/>
      <c r="HHY52" s="109"/>
      <c r="HHZ52" s="109"/>
      <c r="HIA52" s="109"/>
      <c r="HIB52" s="109"/>
      <c r="HIC52" s="109"/>
      <c r="HID52" s="109"/>
      <c r="HIE52" s="109"/>
      <c r="HIF52" s="109"/>
      <c r="HIG52" s="109"/>
      <c r="HIH52" s="109"/>
      <c r="HII52" s="109"/>
      <c r="HIJ52" s="109"/>
      <c r="HIK52" s="109"/>
      <c r="HIL52" s="109"/>
      <c r="HIM52" s="109"/>
      <c r="HIN52" s="109"/>
      <c r="HIO52" s="109"/>
      <c r="HIP52" s="109"/>
      <c r="HIQ52" s="109"/>
      <c r="HIR52" s="109"/>
      <c r="HIS52" s="109"/>
      <c r="HIT52" s="109"/>
      <c r="HIU52" s="109"/>
      <c r="HIV52" s="109"/>
      <c r="HIW52" s="109"/>
      <c r="HIX52" s="109"/>
      <c r="HIY52" s="109"/>
      <c r="HIZ52" s="109"/>
      <c r="HJA52" s="109"/>
      <c r="HJB52" s="109"/>
      <c r="HJC52" s="109"/>
      <c r="HJD52" s="109"/>
      <c r="HJE52" s="109"/>
      <c r="HJF52" s="109"/>
      <c r="HJG52" s="109"/>
      <c r="HJH52" s="109"/>
      <c r="HJI52" s="109"/>
      <c r="HJJ52" s="109"/>
      <c r="HJK52" s="109"/>
      <c r="HJL52" s="109"/>
      <c r="HJM52" s="109"/>
      <c r="HJN52" s="109"/>
      <c r="HJO52" s="109"/>
      <c r="HJP52" s="109"/>
      <c r="HJQ52" s="109"/>
      <c r="HJR52" s="109"/>
      <c r="HJS52" s="109"/>
      <c r="HJT52" s="109"/>
      <c r="HJU52" s="109"/>
      <c r="HJV52" s="109"/>
      <c r="HJW52" s="109"/>
      <c r="HJX52" s="109"/>
      <c r="HJY52" s="109"/>
      <c r="HJZ52" s="109"/>
      <c r="HKA52" s="109"/>
      <c r="HKB52" s="109"/>
      <c r="HKC52" s="109"/>
      <c r="HKD52" s="109"/>
      <c r="HKE52" s="109"/>
      <c r="HKF52" s="109"/>
      <c r="HKG52" s="109"/>
      <c r="HKH52" s="109"/>
      <c r="HKI52" s="109"/>
      <c r="HKJ52" s="109"/>
      <c r="HKK52" s="109"/>
      <c r="HKL52" s="109"/>
      <c r="HKM52" s="109"/>
      <c r="HKN52" s="109"/>
      <c r="HKO52" s="109"/>
      <c r="HKP52" s="109"/>
      <c r="HKQ52" s="109"/>
      <c r="HKR52" s="109"/>
      <c r="HKS52" s="109"/>
      <c r="HKT52" s="109"/>
      <c r="HKU52" s="109"/>
      <c r="HKV52" s="109"/>
      <c r="HKW52" s="109"/>
      <c r="HKX52" s="109"/>
      <c r="HKY52" s="109"/>
      <c r="HKZ52" s="109"/>
      <c r="HLA52" s="109"/>
      <c r="HLB52" s="109"/>
      <c r="HLC52" s="109"/>
      <c r="HLD52" s="109"/>
      <c r="HLE52" s="109"/>
      <c r="HLF52" s="109"/>
      <c r="HLG52" s="109"/>
      <c r="HLH52" s="109"/>
      <c r="HLI52" s="109"/>
      <c r="HLJ52" s="109"/>
      <c r="HLK52" s="109"/>
      <c r="HLL52" s="109"/>
      <c r="HLM52" s="109"/>
      <c r="HLN52" s="109"/>
      <c r="HLO52" s="109"/>
      <c r="HLP52" s="109"/>
      <c r="HLQ52" s="109"/>
      <c r="HLR52" s="109"/>
      <c r="HLS52" s="109"/>
      <c r="HLT52" s="109"/>
      <c r="HLU52" s="109"/>
      <c r="HLV52" s="109"/>
      <c r="HLW52" s="109"/>
      <c r="HLX52" s="109"/>
      <c r="HLY52" s="109"/>
      <c r="HLZ52" s="109"/>
      <c r="HMA52" s="109"/>
      <c r="HMB52" s="109"/>
      <c r="HMC52" s="109"/>
      <c r="HMD52" s="109"/>
      <c r="HME52" s="109"/>
      <c r="HMF52" s="109"/>
      <c r="HMG52" s="109"/>
      <c r="HMH52" s="109"/>
      <c r="HMI52" s="109"/>
      <c r="HMJ52" s="109"/>
      <c r="HMK52" s="109"/>
      <c r="HML52" s="109"/>
      <c r="HMM52" s="109"/>
      <c r="HMN52" s="109"/>
      <c r="HMO52" s="109"/>
      <c r="HMP52" s="109"/>
      <c r="HMQ52" s="109"/>
      <c r="HMR52" s="109"/>
      <c r="HMS52" s="109"/>
      <c r="HMT52" s="109"/>
      <c r="HMU52" s="109"/>
      <c r="HMV52" s="109"/>
      <c r="HMW52" s="109"/>
      <c r="HMX52" s="109"/>
      <c r="HMY52" s="109"/>
      <c r="HMZ52" s="109"/>
      <c r="HNA52" s="109"/>
      <c r="HNB52" s="109"/>
      <c r="HNC52" s="109"/>
      <c r="HND52" s="109"/>
      <c r="HNE52" s="109"/>
      <c r="HNF52" s="109"/>
      <c r="HNG52" s="109"/>
      <c r="HNH52" s="109"/>
      <c r="HNI52" s="109"/>
      <c r="HNJ52" s="109"/>
      <c r="HNK52" s="109"/>
      <c r="HNL52" s="109"/>
      <c r="HNM52" s="109"/>
      <c r="HNN52" s="109"/>
      <c r="HNO52" s="109"/>
      <c r="HNP52" s="109"/>
      <c r="HNQ52" s="109"/>
      <c r="HNR52" s="109"/>
      <c r="HNS52" s="109"/>
      <c r="HNT52" s="109"/>
      <c r="HNU52" s="109"/>
      <c r="HNV52" s="109"/>
      <c r="HNW52" s="109"/>
      <c r="HNX52" s="109"/>
      <c r="HNY52" s="109"/>
      <c r="HNZ52" s="109"/>
      <c r="HOA52" s="109"/>
      <c r="HOB52" s="109"/>
      <c r="HOC52" s="109"/>
      <c r="HOD52" s="109"/>
      <c r="HOE52" s="109"/>
      <c r="HOF52" s="109"/>
      <c r="HOG52" s="109"/>
      <c r="HOH52" s="109"/>
      <c r="HOI52" s="109"/>
      <c r="HOJ52" s="109"/>
      <c r="HOK52" s="109"/>
      <c r="HOL52" s="109"/>
      <c r="HOM52" s="109"/>
      <c r="HON52" s="109"/>
      <c r="HOO52" s="109"/>
      <c r="HOP52" s="109"/>
      <c r="HOQ52" s="109"/>
      <c r="HOR52" s="109"/>
      <c r="HOS52" s="109"/>
      <c r="HOT52" s="109"/>
      <c r="HOU52" s="109"/>
      <c r="HOV52" s="109"/>
      <c r="HOW52" s="109"/>
      <c r="HOX52" s="109"/>
      <c r="HOY52" s="109"/>
      <c r="HOZ52" s="109"/>
      <c r="HPA52" s="109"/>
      <c r="HPB52" s="109"/>
      <c r="HPC52" s="109"/>
      <c r="HPD52" s="109"/>
      <c r="HPE52" s="109"/>
      <c r="HPF52" s="109"/>
      <c r="HPG52" s="109"/>
      <c r="HPH52" s="109"/>
      <c r="HPI52" s="109"/>
      <c r="HPJ52" s="109"/>
      <c r="HPK52" s="109"/>
      <c r="HPL52" s="109"/>
      <c r="HPM52" s="109"/>
      <c r="HPN52" s="109"/>
      <c r="HPO52" s="109"/>
      <c r="HPP52" s="109"/>
      <c r="HPQ52" s="109"/>
      <c r="HPR52" s="109"/>
      <c r="HPS52" s="109"/>
      <c r="HPT52" s="109"/>
      <c r="HPU52" s="109"/>
      <c r="HPV52" s="109"/>
      <c r="HPW52" s="109"/>
      <c r="HPX52" s="109"/>
      <c r="HPY52" s="109"/>
      <c r="HPZ52" s="109"/>
      <c r="HQA52" s="109"/>
      <c r="HQB52" s="109"/>
      <c r="HQC52" s="109"/>
      <c r="HQD52" s="109"/>
      <c r="HQE52" s="109"/>
      <c r="HQF52" s="109"/>
      <c r="HQG52" s="109"/>
      <c r="HQH52" s="109"/>
      <c r="HQI52" s="109"/>
      <c r="HQJ52" s="109"/>
      <c r="HQK52" s="109"/>
      <c r="HQL52" s="109"/>
      <c r="HQM52" s="109"/>
      <c r="HQN52" s="109"/>
      <c r="HQO52" s="109"/>
      <c r="HQP52" s="109"/>
      <c r="HQQ52" s="109"/>
      <c r="HQR52" s="109"/>
      <c r="HQS52" s="109"/>
      <c r="HQT52" s="109"/>
      <c r="HQU52" s="109"/>
      <c r="HQV52" s="109"/>
      <c r="HQW52" s="109"/>
      <c r="HQX52" s="109"/>
      <c r="HQY52" s="109"/>
      <c r="HQZ52" s="109"/>
      <c r="HRA52" s="109"/>
      <c r="HRB52" s="109"/>
      <c r="HRC52" s="109"/>
      <c r="HRD52" s="109"/>
      <c r="HRE52" s="109"/>
      <c r="HRF52" s="109"/>
      <c r="HRG52" s="109"/>
      <c r="HRH52" s="109"/>
      <c r="HRI52" s="109"/>
      <c r="HRJ52" s="109"/>
      <c r="HRK52" s="109"/>
      <c r="HRL52" s="109"/>
      <c r="HRM52" s="109"/>
      <c r="HRN52" s="109"/>
      <c r="HRO52" s="109"/>
      <c r="HRP52" s="109"/>
      <c r="HRQ52" s="109"/>
      <c r="HRR52" s="109"/>
      <c r="HRS52" s="109"/>
      <c r="HRT52" s="109"/>
      <c r="HRU52" s="109"/>
      <c r="HRV52" s="109"/>
      <c r="HRW52" s="109"/>
      <c r="HRX52" s="109"/>
      <c r="HRY52" s="109"/>
      <c r="HRZ52" s="109"/>
      <c r="HSA52" s="109"/>
      <c r="HSB52" s="109"/>
      <c r="HSC52" s="109"/>
      <c r="HSD52" s="109"/>
      <c r="HSE52" s="109"/>
      <c r="HSF52" s="109"/>
      <c r="HSG52" s="109"/>
      <c r="HSH52" s="109"/>
      <c r="HSI52" s="109"/>
      <c r="HSJ52" s="109"/>
      <c r="HSK52" s="109"/>
      <c r="HSL52" s="109"/>
      <c r="HSM52" s="109"/>
      <c r="HSN52" s="109"/>
      <c r="HSO52" s="109"/>
      <c r="HSP52" s="109"/>
      <c r="HSQ52" s="109"/>
      <c r="HSR52" s="109"/>
      <c r="HSS52" s="109"/>
      <c r="HST52" s="109"/>
      <c r="HSU52" s="109"/>
      <c r="HSV52" s="109"/>
      <c r="HSW52" s="109"/>
      <c r="HSX52" s="109"/>
      <c r="HSY52" s="109"/>
      <c r="HSZ52" s="109"/>
      <c r="HTA52" s="109"/>
      <c r="HTB52" s="109"/>
      <c r="HTC52" s="109"/>
      <c r="HTD52" s="109"/>
      <c r="HTE52" s="109"/>
      <c r="HTF52" s="109"/>
      <c r="HTG52" s="109"/>
      <c r="HTH52" s="109"/>
      <c r="HTI52" s="109"/>
      <c r="HTJ52" s="109"/>
      <c r="HTK52" s="109"/>
      <c r="HTL52" s="109"/>
      <c r="HTM52" s="109"/>
      <c r="HTN52" s="109"/>
      <c r="HTO52" s="109"/>
      <c r="HTP52" s="109"/>
      <c r="HTQ52" s="109"/>
      <c r="HTR52" s="109"/>
      <c r="HTS52" s="109"/>
      <c r="HTT52" s="109"/>
      <c r="HTU52" s="109"/>
      <c r="HTV52" s="109"/>
      <c r="HTW52" s="109"/>
      <c r="HTX52" s="109"/>
      <c r="HTY52" s="109"/>
      <c r="HTZ52" s="109"/>
      <c r="HUA52" s="109"/>
      <c r="HUB52" s="109"/>
      <c r="HUC52" s="109"/>
      <c r="HUD52" s="109"/>
      <c r="HUE52" s="109"/>
      <c r="HUF52" s="109"/>
      <c r="HUG52" s="109"/>
      <c r="HUH52" s="109"/>
      <c r="HUI52" s="109"/>
      <c r="HUJ52" s="109"/>
      <c r="HUK52" s="109"/>
      <c r="HUL52" s="109"/>
      <c r="HUM52" s="109"/>
      <c r="HUN52" s="109"/>
      <c r="HUO52" s="109"/>
      <c r="HUP52" s="109"/>
      <c r="HUQ52" s="109"/>
      <c r="HUR52" s="109"/>
      <c r="HUS52" s="109"/>
      <c r="HUT52" s="109"/>
      <c r="HUU52" s="109"/>
      <c r="HUV52" s="109"/>
      <c r="HUW52" s="109"/>
      <c r="HUX52" s="109"/>
      <c r="HUY52" s="109"/>
      <c r="HUZ52" s="109"/>
      <c r="HVA52" s="109"/>
      <c r="HVB52" s="109"/>
      <c r="HVC52" s="109"/>
      <c r="HVD52" s="109"/>
      <c r="HVE52" s="109"/>
      <c r="HVF52" s="109"/>
      <c r="HVG52" s="109"/>
      <c r="HVH52" s="109"/>
      <c r="HVI52" s="109"/>
      <c r="HVJ52" s="109"/>
      <c r="HVK52" s="109"/>
      <c r="HVL52" s="109"/>
      <c r="HVM52" s="109"/>
      <c r="HVN52" s="109"/>
      <c r="HVO52" s="109"/>
      <c r="HVP52" s="109"/>
      <c r="HVQ52" s="109"/>
      <c r="HVR52" s="109"/>
      <c r="HVS52" s="109"/>
      <c r="HVT52" s="109"/>
      <c r="HVU52" s="109"/>
      <c r="HVV52" s="109"/>
      <c r="HVW52" s="109"/>
      <c r="HVX52" s="109"/>
      <c r="HVY52" s="109"/>
      <c r="HVZ52" s="109"/>
      <c r="HWA52" s="109"/>
      <c r="HWB52" s="109"/>
      <c r="HWC52" s="109"/>
      <c r="HWD52" s="109"/>
      <c r="HWE52" s="109"/>
      <c r="HWF52" s="109"/>
      <c r="HWG52" s="109"/>
      <c r="HWH52" s="109"/>
      <c r="HWI52" s="109"/>
      <c r="HWJ52" s="109"/>
      <c r="HWK52" s="109"/>
      <c r="HWL52" s="109"/>
      <c r="HWM52" s="109"/>
      <c r="HWN52" s="109"/>
      <c r="HWO52" s="109"/>
      <c r="HWP52" s="109"/>
      <c r="HWQ52" s="109"/>
      <c r="HWR52" s="109"/>
      <c r="HWS52" s="109"/>
      <c r="HWT52" s="109"/>
      <c r="HWU52" s="109"/>
      <c r="HWV52" s="109"/>
      <c r="HWW52" s="109"/>
      <c r="HWX52" s="109"/>
      <c r="HWY52" s="109"/>
      <c r="HWZ52" s="109"/>
      <c r="HXA52" s="109"/>
      <c r="HXB52" s="109"/>
      <c r="HXC52" s="109"/>
      <c r="HXD52" s="109"/>
      <c r="HXE52" s="109"/>
      <c r="HXF52" s="109"/>
      <c r="HXG52" s="109"/>
      <c r="HXH52" s="109"/>
      <c r="HXI52" s="109"/>
      <c r="HXJ52" s="109"/>
      <c r="HXK52" s="109"/>
      <c r="HXL52" s="109"/>
      <c r="HXM52" s="109"/>
      <c r="HXN52" s="109"/>
      <c r="HXO52" s="109"/>
      <c r="HXP52" s="109"/>
      <c r="HXQ52" s="109"/>
      <c r="HXR52" s="109"/>
      <c r="HXS52" s="109"/>
      <c r="HXT52" s="109"/>
      <c r="HXU52" s="109"/>
      <c r="HXV52" s="109"/>
      <c r="HXW52" s="109"/>
      <c r="HXX52" s="109"/>
      <c r="HXY52" s="109"/>
      <c r="HXZ52" s="109"/>
      <c r="HYA52" s="109"/>
      <c r="HYB52" s="109"/>
      <c r="HYC52" s="109"/>
      <c r="HYD52" s="109"/>
      <c r="HYE52" s="109"/>
      <c r="HYF52" s="109"/>
      <c r="HYG52" s="109"/>
      <c r="HYH52" s="109"/>
      <c r="HYI52" s="109"/>
      <c r="HYJ52" s="109"/>
      <c r="HYK52" s="109"/>
      <c r="HYL52" s="109"/>
      <c r="HYM52" s="109"/>
      <c r="HYN52" s="109"/>
      <c r="HYO52" s="109"/>
      <c r="HYP52" s="109"/>
      <c r="HYQ52" s="109"/>
      <c r="HYR52" s="109"/>
      <c r="HYS52" s="109"/>
      <c r="HYT52" s="109"/>
      <c r="HYU52" s="109"/>
      <c r="HYV52" s="109"/>
      <c r="HYW52" s="109"/>
      <c r="HYX52" s="109"/>
      <c r="HYY52" s="109"/>
      <c r="HYZ52" s="109"/>
      <c r="HZA52" s="109"/>
      <c r="HZB52" s="109"/>
      <c r="HZC52" s="109"/>
      <c r="HZD52" s="109"/>
      <c r="HZE52" s="109"/>
      <c r="HZF52" s="109"/>
      <c r="HZG52" s="109"/>
      <c r="HZH52" s="109"/>
      <c r="HZI52" s="109"/>
      <c r="HZJ52" s="109"/>
      <c r="HZK52" s="109"/>
      <c r="HZL52" s="109"/>
      <c r="HZM52" s="109"/>
      <c r="HZN52" s="109"/>
      <c r="HZO52" s="109"/>
      <c r="HZP52" s="109"/>
      <c r="HZQ52" s="109"/>
      <c r="HZR52" s="109"/>
      <c r="HZS52" s="109"/>
      <c r="HZT52" s="109"/>
      <c r="HZU52" s="109"/>
      <c r="HZV52" s="109"/>
      <c r="HZW52" s="109"/>
      <c r="HZX52" s="109"/>
      <c r="HZY52" s="109"/>
      <c r="HZZ52" s="109"/>
      <c r="IAA52" s="109"/>
      <c r="IAB52" s="109"/>
      <c r="IAC52" s="109"/>
      <c r="IAD52" s="109"/>
      <c r="IAE52" s="109"/>
      <c r="IAF52" s="109"/>
      <c r="IAG52" s="109"/>
      <c r="IAH52" s="109"/>
      <c r="IAI52" s="109"/>
      <c r="IAJ52" s="109"/>
      <c r="IAK52" s="109"/>
      <c r="IAL52" s="109"/>
      <c r="IAM52" s="109"/>
      <c r="IAN52" s="109"/>
      <c r="IAO52" s="109"/>
      <c r="IAP52" s="109"/>
      <c r="IAQ52" s="109"/>
      <c r="IAR52" s="109"/>
      <c r="IAS52" s="109"/>
      <c r="IAT52" s="109"/>
      <c r="IAU52" s="109"/>
      <c r="IAV52" s="109"/>
      <c r="IAW52" s="109"/>
      <c r="IAX52" s="109"/>
      <c r="IAY52" s="109"/>
      <c r="IAZ52" s="109"/>
      <c r="IBA52" s="109"/>
      <c r="IBB52" s="109"/>
      <c r="IBC52" s="109"/>
      <c r="IBD52" s="109"/>
      <c r="IBE52" s="109"/>
      <c r="IBF52" s="109"/>
      <c r="IBG52" s="109"/>
      <c r="IBH52" s="109"/>
      <c r="IBI52" s="109"/>
      <c r="IBJ52" s="109"/>
      <c r="IBK52" s="109"/>
      <c r="IBL52" s="109"/>
      <c r="IBM52" s="109"/>
      <c r="IBN52" s="109"/>
      <c r="IBO52" s="109"/>
      <c r="IBP52" s="109"/>
      <c r="IBQ52" s="109"/>
      <c r="IBR52" s="109"/>
      <c r="IBS52" s="109"/>
      <c r="IBT52" s="109"/>
      <c r="IBU52" s="109"/>
      <c r="IBV52" s="109"/>
      <c r="IBW52" s="109"/>
      <c r="IBX52" s="109"/>
      <c r="IBY52" s="109"/>
      <c r="IBZ52" s="109"/>
      <c r="ICA52" s="109"/>
      <c r="ICB52" s="109"/>
      <c r="ICC52" s="109"/>
      <c r="ICD52" s="109"/>
      <c r="ICE52" s="109"/>
      <c r="ICF52" s="109"/>
      <c r="ICG52" s="109"/>
      <c r="ICH52" s="109"/>
      <c r="ICI52" s="109"/>
      <c r="ICJ52" s="109"/>
      <c r="ICK52" s="109"/>
      <c r="ICL52" s="109"/>
      <c r="ICM52" s="109"/>
      <c r="ICN52" s="109"/>
      <c r="ICO52" s="109"/>
      <c r="ICP52" s="109"/>
      <c r="ICQ52" s="109"/>
      <c r="ICR52" s="109"/>
      <c r="ICS52" s="109"/>
      <c r="ICT52" s="109"/>
      <c r="ICU52" s="109"/>
      <c r="ICV52" s="109"/>
      <c r="ICW52" s="109"/>
      <c r="ICX52" s="109"/>
      <c r="ICY52" s="109"/>
      <c r="ICZ52" s="109"/>
      <c r="IDA52" s="109"/>
      <c r="IDB52" s="109"/>
      <c r="IDC52" s="109"/>
      <c r="IDD52" s="109"/>
      <c r="IDE52" s="109"/>
      <c r="IDF52" s="109"/>
      <c r="IDG52" s="109"/>
      <c r="IDH52" s="109"/>
      <c r="IDI52" s="109"/>
      <c r="IDJ52" s="109"/>
      <c r="IDK52" s="109"/>
      <c r="IDL52" s="109"/>
      <c r="IDM52" s="109"/>
      <c r="IDN52" s="109"/>
      <c r="IDO52" s="109"/>
      <c r="IDP52" s="109"/>
      <c r="IDQ52" s="109"/>
      <c r="IDR52" s="109"/>
      <c r="IDS52" s="109"/>
      <c r="IDT52" s="109"/>
      <c r="IDU52" s="109"/>
      <c r="IDV52" s="109"/>
      <c r="IDW52" s="109"/>
      <c r="IDX52" s="109"/>
      <c r="IDY52" s="109"/>
      <c r="IDZ52" s="109"/>
      <c r="IEA52" s="109"/>
      <c r="IEB52" s="109"/>
      <c r="IEC52" s="109"/>
      <c r="IED52" s="109"/>
      <c r="IEE52" s="109"/>
      <c r="IEF52" s="109"/>
      <c r="IEG52" s="109"/>
      <c r="IEH52" s="109"/>
      <c r="IEI52" s="109"/>
      <c r="IEJ52" s="109"/>
      <c r="IEK52" s="109"/>
      <c r="IEL52" s="109"/>
      <c r="IEM52" s="109"/>
      <c r="IEN52" s="109"/>
      <c r="IEO52" s="109"/>
      <c r="IEP52" s="109"/>
      <c r="IEQ52" s="109"/>
      <c r="IER52" s="109"/>
      <c r="IES52" s="109"/>
      <c r="IET52" s="109"/>
      <c r="IEU52" s="109"/>
      <c r="IEV52" s="109"/>
      <c r="IEW52" s="109"/>
      <c r="IEX52" s="109"/>
      <c r="IEY52" s="109"/>
      <c r="IEZ52" s="109"/>
      <c r="IFA52" s="109"/>
      <c r="IFB52" s="109"/>
      <c r="IFC52" s="109"/>
      <c r="IFD52" s="109"/>
      <c r="IFE52" s="109"/>
      <c r="IFF52" s="109"/>
      <c r="IFG52" s="109"/>
      <c r="IFH52" s="109"/>
      <c r="IFI52" s="109"/>
      <c r="IFJ52" s="109"/>
      <c r="IFK52" s="109"/>
      <c r="IFL52" s="109"/>
      <c r="IFM52" s="109"/>
      <c r="IFN52" s="109"/>
      <c r="IFO52" s="109"/>
      <c r="IFP52" s="109"/>
      <c r="IFQ52" s="109"/>
      <c r="IFR52" s="109"/>
      <c r="IFS52" s="109"/>
      <c r="IFT52" s="109"/>
      <c r="IFU52" s="109"/>
      <c r="IFV52" s="109"/>
      <c r="IFW52" s="109"/>
      <c r="IFX52" s="109"/>
      <c r="IFY52" s="109"/>
      <c r="IFZ52" s="109"/>
      <c r="IGA52" s="109"/>
      <c r="IGB52" s="109"/>
      <c r="IGC52" s="109"/>
      <c r="IGD52" s="109"/>
      <c r="IGE52" s="109"/>
      <c r="IGF52" s="109"/>
      <c r="IGG52" s="109"/>
      <c r="IGH52" s="109"/>
      <c r="IGI52" s="109"/>
      <c r="IGJ52" s="109"/>
      <c r="IGK52" s="109"/>
      <c r="IGL52" s="109"/>
      <c r="IGM52" s="109"/>
      <c r="IGN52" s="109"/>
      <c r="IGO52" s="109"/>
      <c r="IGP52" s="109"/>
      <c r="IGQ52" s="109"/>
      <c r="IGR52" s="109"/>
      <c r="IGS52" s="109"/>
      <c r="IGT52" s="109"/>
      <c r="IGU52" s="109"/>
      <c r="IGV52" s="109"/>
      <c r="IGW52" s="109"/>
      <c r="IGX52" s="109"/>
      <c r="IGY52" s="109"/>
      <c r="IGZ52" s="109"/>
      <c r="IHA52" s="109"/>
      <c r="IHB52" s="109"/>
      <c r="IHC52" s="109"/>
      <c r="IHD52" s="109"/>
      <c r="IHE52" s="109"/>
      <c r="IHF52" s="109"/>
      <c r="IHG52" s="109"/>
      <c r="IHH52" s="109"/>
      <c r="IHI52" s="109"/>
      <c r="IHJ52" s="109"/>
      <c r="IHK52" s="109"/>
      <c r="IHL52" s="109"/>
      <c r="IHM52" s="109"/>
      <c r="IHN52" s="109"/>
      <c r="IHO52" s="109"/>
      <c r="IHP52" s="109"/>
      <c r="IHQ52" s="109"/>
      <c r="IHR52" s="109"/>
      <c r="IHS52" s="109"/>
      <c r="IHT52" s="109"/>
      <c r="IHU52" s="109"/>
      <c r="IHV52" s="109"/>
      <c r="IHW52" s="109"/>
      <c r="IHX52" s="109"/>
      <c r="IHY52" s="109"/>
      <c r="IHZ52" s="109"/>
      <c r="IIA52" s="109"/>
      <c r="IIB52" s="109"/>
      <c r="IIC52" s="109"/>
      <c r="IID52" s="109"/>
      <c r="IIE52" s="109"/>
      <c r="IIF52" s="109"/>
      <c r="IIG52" s="109"/>
      <c r="IIH52" s="109"/>
      <c r="III52" s="109"/>
      <c r="IIJ52" s="109"/>
      <c r="IIK52" s="109"/>
      <c r="IIL52" s="109"/>
      <c r="IIM52" s="109"/>
      <c r="IIN52" s="109"/>
      <c r="IIO52" s="109"/>
      <c r="IIP52" s="109"/>
      <c r="IIQ52" s="109"/>
      <c r="IIR52" s="109"/>
      <c r="IIS52" s="109"/>
      <c r="IIT52" s="109"/>
      <c r="IIU52" s="109"/>
      <c r="IIV52" s="109"/>
      <c r="IIW52" s="109"/>
      <c r="IIX52" s="109"/>
      <c r="IIY52" s="109"/>
      <c r="IIZ52" s="109"/>
      <c r="IJA52" s="109"/>
      <c r="IJB52" s="109"/>
      <c r="IJC52" s="109"/>
      <c r="IJD52" s="109"/>
      <c r="IJE52" s="109"/>
      <c r="IJF52" s="109"/>
      <c r="IJG52" s="109"/>
      <c r="IJH52" s="109"/>
      <c r="IJI52" s="109"/>
      <c r="IJJ52" s="109"/>
      <c r="IJK52" s="109"/>
      <c r="IJL52" s="109"/>
      <c r="IJM52" s="109"/>
      <c r="IJN52" s="109"/>
      <c r="IJO52" s="109"/>
      <c r="IJP52" s="109"/>
      <c r="IJQ52" s="109"/>
      <c r="IJR52" s="109"/>
      <c r="IJS52" s="109"/>
      <c r="IJT52" s="109"/>
      <c r="IJU52" s="109"/>
      <c r="IJV52" s="109"/>
      <c r="IJW52" s="109"/>
      <c r="IJX52" s="109"/>
      <c r="IJY52" s="109"/>
      <c r="IJZ52" s="109"/>
      <c r="IKA52" s="109"/>
      <c r="IKB52" s="109"/>
      <c r="IKC52" s="109"/>
      <c r="IKD52" s="109"/>
      <c r="IKE52" s="109"/>
      <c r="IKF52" s="109"/>
      <c r="IKG52" s="109"/>
      <c r="IKH52" s="109"/>
      <c r="IKI52" s="109"/>
      <c r="IKJ52" s="109"/>
      <c r="IKK52" s="109"/>
      <c r="IKL52" s="109"/>
      <c r="IKM52" s="109"/>
      <c r="IKN52" s="109"/>
      <c r="IKO52" s="109"/>
      <c r="IKP52" s="109"/>
      <c r="IKQ52" s="109"/>
      <c r="IKR52" s="109"/>
      <c r="IKS52" s="109"/>
      <c r="IKT52" s="109"/>
      <c r="IKU52" s="109"/>
      <c r="IKV52" s="109"/>
      <c r="IKW52" s="109"/>
      <c r="IKX52" s="109"/>
      <c r="IKY52" s="109"/>
      <c r="IKZ52" s="109"/>
      <c r="ILA52" s="109"/>
      <c r="ILB52" s="109"/>
      <c r="ILC52" s="109"/>
      <c r="ILD52" s="109"/>
      <c r="ILE52" s="109"/>
      <c r="ILF52" s="109"/>
      <c r="ILG52" s="109"/>
      <c r="ILH52" s="109"/>
      <c r="ILI52" s="109"/>
      <c r="ILJ52" s="109"/>
      <c r="ILK52" s="109"/>
      <c r="ILL52" s="109"/>
      <c r="ILM52" s="109"/>
      <c r="ILN52" s="109"/>
      <c r="ILO52" s="109"/>
      <c r="ILP52" s="109"/>
      <c r="ILQ52" s="109"/>
      <c r="ILR52" s="109"/>
      <c r="ILS52" s="109"/>
      <c r="ILT52" s="109"/>
      <c r="ILU52" s="109"/>
      <c r="ILV52" s="109"/>
      <c r="ILW52" s="109"/>
      <c r="ILX52" s="109"/>
      <c r="ILY52" s="109"/>
      <c r="ILZ52" s="109"/>
      <c r="IMA52" s="109"/>
      <c r="IMB52" s="109"/>
      <c r="IMC52" s="109"/>
      <c r="IMD52" s="109"/>
      <c r="IME52" s="109"/>
      <c r="IMF52" s="109"/>
      <c r="IMG52" s="109"/>
      <c r="IMH52" s="109"/>
      <c r="IMI52" s="109"/>
      <c r="IMJ52" s="109"/>
      <c r="IMK52" s="109"/>
      <c r="IML52" s="109"/>
      <c r="IMM52" s="109"/>
      <c r="IMN52" s="109"/>
      <c r="IMO52" s="109"/>
      <c r="IMP52" s="109"/>
      <c r="IMQ52" s="109"/>
      <c r="IMR52" s="109"/>
      <c r="IMS52" s="109"/>
      <c r="IMT52" s="109"/>
      <c r="IMU52" s="109"/>
      <c r="IMV52" s="109"/>
      <c r="IMW52" s="109"/>
      <c r="IMX52" s="109"/>
      <c r="IMY52" s="109"/>
      <c r="IMZ52" s="109"/>
      <c r="INA52" s="109"/>
      <c r="INB52" s="109"/>
      <c r="INC52" s="109"/>
      <c r="IND52" s="109"/>
      <c r="INE52" s="109"/>
      <c r="INF52" s="109"/>
      <c r="ING52" s="109"/>
      <c r="INH52" s="109"/>
      <c r="INI52" s="109"/>
      <c r="INJ52" s="109"/>
      <c r="INK52" s="109"/>
      <c r="INL52" s="109"/>
      <c r="INM52" s="109"/>
      <c r="INN52" s="109"/>
      <c r="INO52" s="109"/>
      <c r="INP52" s="109"/>
      <c r="INQ52" s="109"/>
      <c r="INR52" s="109"/>
      <c r="INS52" s="109"/>
      <c r="INT52" s="109"/>
      <c r="INU52" s="109"/>
      <c r="INV52" s="109"/>
      <c r="INW52" s="109"/>
      <c r="INX52" s="109"/>
      <c r="INY52" s="109"/>
      <c r="INZ52" s="109"/>
      <c r="IOA52" s="109"/>
      <c r="IOB52" s="109"/>
      <c r="IOC52" s="109"/>
      <c r="IOD52" s="109"/>
      <c r="IOE52" s="109"/>
      <c r="IOF52" s="109"/>
      <c r="IOG52" s="109"/>
      <c r="IOH52" s="109"/>
      <c r="IOI52" s="109"/>
      <c r="IOJ52" s="109"/>
      <c r="IOK52" s="109"/>
      <c r="IOL52" s="109"/>
      <c r="IOM52" s="109"/>
      <c r="ION52" s="109"/>
      <c r="IOO52" s="109"/>
      <c r="IOP52" s="109"/>
      <c r="IOQ52" s="109"/>
      <c r="IOR52" s="109"/>
      <c r="IOS52" s="109"/>
      <c r="IOT52" s="109"/>
      <c r="IOU52" s="109"/>
      <c r="IOV52" s="109"/>
      <c r="IOW52" s="109"/>
      <c r="IOX52" s="109"/>
      <c r="IOY52" s="109"/>
      <c r="IOZ52" s="109"/>
      <c r="IPA52" s="109"/>
      <c r="IPB52" s="109"/>
      <c r="IPC52" s="109"/>
      <c r="IPD52" s="109"/>
      <c r="IPE52" s="109"/>
      <c r="IPF52" s="109"/>
      <c r="IPG52" s="109"/>
      <c r="IPH52" s="109"/>
      <c r="IPI52" s="109"/>
      <c r="IPJ52" s="109"/>
      <c r="IPK52" s="109"/>
      <c r="IPL52" s="109"/>
      <c r="IPM52" s="109"/>
      <c r="IPN52" s="109"/>
      <c r="IPO52" s="109"/>
      <c r="IPP52" s="109"/>
      <c r="IPQ52" s="109"/>
      <c r="IPR52" s="109"/>
      <c r="IPS52" s="109"/>
      <c r="IPT52" s="109"/>
      <c r="IPU52" s="109"/>
      <c r="IPV52" s="109"/>
      <c r="IPW52" s="109"/>
      <c r="IPX52" s="109"/>
      <c r="IPY52" s="109"/>
      <c r="IPZ52" s="109"/>
      <c r="IQA52" s="109"/>
      <c r="IQB52" s="109"/>
      <c r="IQC52" s="109"/>
      <c r="IQD52" s="109"/>
      <c r="IQE52" s="109"/>
      <c r="IQF52" s="109"/>
      <c r="IQG52" s="109"/>
      <c r="IQH52" s="109"/>
      <c r="IQI52" s="109"/>
      <c r="IQJ52" s="109"/>
      <c r="IQK52" s="109"/>
      <c r="IQL52" s="109"/>
      <c r="IQM52" s="109"/>
      <c r="IQN52" s="109"/>
      <c r="IQO52" s="109"/>
      <c r="IQP52" s="109"/>
      <c r="IQQ52" s="109"/>
      <c r="IQR52" s="109"/>
      <c r="IQS52" s="109"/>
      <c r="IQT52" s="109"/>
      <c r="IQU52" s="109"/>
      <c r="IQV52" s="109"/>
      <c r="IQW52" s="109"/>
      <c r="IQX52" s="109"/>
      <c r="IQY52" s="109"/>
      <c r="IQZ52" s="109"/>
      <c r="IRA52" s="109"/>
      <c r="IRB52" s="109"/>
      <c r="IRC52" s="109"/>
      <c r="IRD52" s="109"/>
      <c r="IRE52" s="109"/>
      <c r="IRF52" s="109"/>
      <c r="IRG52" s="109"/>
      <c r="IRH52" s="109"/>
      <c r="IRI52" s="109"/>
      <c r="IRJ52" s="109"/>
      <c r="IRK52" s="109"/>
      <c r="IRL52" s="109"/>
      <c r="IRM52" s="109"/>
      <c r="IRN52" s="109"/>
      <c r="IRO52" s="109"/>
      <c r="IRP52" s="109"/>
      <c r="IRQ52" s="109"/>
      <c r="IRR52" s="109"/>
      <c r="IRS52" s="109"/>
      <c r="IRT52" s="109"/>
      <c r="IRU52" s="109"/>
      <c r="IRV52" s="109"/>
      <c r="IRW52" s="109"/>
      <c r="IRX52" s="109"/>
      <c r="IRY52" s="109"/>
      <c r="IRZ52" s="109"/>
      <c r="ISA52" s="109"/>
      <c r="ISB52" s="109"/>
      <c r="ISC52" s="109"/>
      <c r="ISD52" s="109"/>
      <c r="ISE52" s="109"/>
      <c r="ISF52" s="109"/>
      <c r="ISG52" s="109"/>
      <c r="ISH52" s="109"/>
      <c r="ISI52" s="109"/>
      <c r="ISJ52" s="109"/>
      <c r="ISK52" s="109"/>
      <c r="ISL52" s="109"/>
      <c r="ISM52" s="109"/>
      <c r="ISN52" s="109"/>
      <c r="ISO52" s="109"/>
      <c r="ISP52" s="109"/>
      <c r="ISQ52" s="109"/>
      <c r="ISR52" s="109"/>
      <c r="ISS52" s="109"/>
      <c r="IST52" s="109"/>
      <c r="ISU52" s="109"/>
      <c r="ISV52" s="109"/>
      <c r="ISW52" s="109"/>
      <c r="ISX52" s="109"/>
      <c r="ISY52" s="109"/>
      <c r="ISZ52" s="109"/>
      <c r="ITA52" s="109"/>
      <c r="ITB52" s="109"/>
      <c r="ITC52" s="109"/>
      <c r="ITD52" s="109"/>
      <c r="ITE52" s="109"/>
      <c r="ITF52" s="109"/>
      <c r="ITG52" s="109"/>
      <c r="ITH52" s="109"/>
      <c r="ITI52" s="109"/>
      <c r="ITJ52" s="109"/>
      <c r="ITK52" s="109"/>
      <c r="ITL52" s="109"/>
      <c r="ITM52" s="109"/>
      <c r="ITN52" s="109"/>
      <c r="ITO52" s="109"/>
      <c r="ITP52" s="109"/>
      <c r="ITQ52" s="109"/>
      <c r="ITR52" s="109"/>
      <c r="ITS52" s="109"/>
      <c r="ITT52" s="109"/>
      <c r="ITU52" s="109"/>
      <c r="ITV52" s="109"/>
      <c r="ITW52" s="109"/>
      <c r="ITX52" s="109"/>
      <c r="ITY52" s="109"/>
      <c r="ITZ52" s="109"/>
      <c r="IUA52" s="109"/>
      <c r="IUB52" s="109"/>
      <c r="IUC52" s="109"/>
      <c r="IUD52" s="109"/>
      <c r="IUE52" s="109"/>
      <c r="IUF52" s="109"/>
      <c r="IUG52" s="109"/>
      <c r="IUH52" s="109"/>
      <c r="IUI52" s="109"/>
      <c r="IUJ52" s="109"/>
      <c r="IUK52" s="109"/>
      <c r="IUL52" s="109"/>
      <c r="IUM52" s="109"/>
      <c r="IUN52" s="109"/>
      <c r="IUO52" s="109"/>
      <c r="IUP52" s="109"/>
      <c r="IUQ52" s="109"/>
      <c r="IUR52" s="109"/>
      <c r="IUS52" s="109"/>
      <c r="IUT52" s="109"/>
      <c r="IUU52" s="109"/>
      <c r="IUV52" s="109"/>
      <c r="IUW52" s="109"/>
      <c r="IUX52" s="109"/>
      <c r="IUY52" s="109"/>
      <c r="IUZ52" s="109"/>
      <c r="IVA52" s="109"/>
      <c r="IVB52" s="109"/>
      <c r="IVC52" s="109"/>
      <c r="IVD52" s="109"/>
      <c r="IVE52" s="109"/>
      <c r="IVF52" s="109"/>
      <c r="IVG52" s="109"/>
      <c r="IVH52" s="109"/>
      <c r="IVI52" s="109"/>
      <c r="IVJ52" s="109"/>
      <c r="IVK52" s="109"/>
      <c r="IVL52" s="109"/>
      <c r="IVM52" s="109"/>
      <c r="IVN52" s="109"/>
      <c r="IVO52" s="109"/>
      <c r="IVP52" s="109"/>
      <c r="IVQ52" s="109"/>
      <c r="IVR52" s="109"/>
      <c r="IVS52" s="109"/>
      <c r="IVT52" s="109"/>
      <c r="IVU52" s="109"/>
      <c r="IVV52" s="109"/>
      <c r="IVW52" s="109"/>
      <c r="IVX52" s="109"/>
      <c r="IVY52" s="109"/>
      <c r="IVZ52" s="109"/>
      <c r="IWA52" s="109"/>
      <c r="IWB52" s="109"/>
      <c r="IWC52" s="109"/>
      <c r="IWD52" s="109"/>
      <c r="IWE52" s="109"/>
      <c r="IWF52" s="109"/>
      <c r="IWG52" s="109"/>
      <c r="IWH52" s="109"/>
      <c r="IWI52" s="109"/>
      <c r="IWJ52" s="109"/>
      <c r="IWK52" s="109"/>
      <c r="IWL52" s="109"/>
      <c r="IWM52" s="109"/>
      <c r="IWN52" s="109"/>
      <c r="IWO52" s="109"/>
      <c r="IWP52" s="109"/>
      <c r="IWQ52" s="109"/>
      <c r="IWR52" s="109"/>
      <c r="IWS52" s="109"/>
      <c r="IWT52" s="109"/>
      <c r="IWU52" s="109"/>
      <c r="IWV52" s="109"/>
      <c r="IWW52" s="109"/>
      <c r="IWX52" s="109"/>
      <c r="IWY52" s="109"/>
      <c r="IWZ52" s="109"/>
      <c r="IXA52" s="109"/>
      <c r="IXB52" s="109"/>
      <c r="IXC52" s="109"/>
      <c r="IXD52" s="109"/>
      <c r="IXE52" s="109"/>
      <c r="IXF52" s="109"/>
      <c r="IXG52" s="109"/>
      <c r="IXH52" s="109"/>
      <c r="IXI52" s="109"/>
      <c r="IXJ52" s="109"/>
      <c r="IXK52" s="109"/>
      <c r="IXL52" s="109"/>
      <c r="IXM52" s="109"/>
      <c r="IXN52" s="109"/>
      <c r="IXO52" s="109"/>
      <c r="IXP52" s="109"/>
      <c r="IXQ52" s="109"/>
      <c r="IXR52" s="109"/>
      <c r="IXS52" s="109"/>
      <c r="IXT52" s="109"/>
      <c r="IXU52" s="109"/>
      <c r="IXV52" s="109"/>
      <c r="IXW52" s="109"/>
      <c r="IXX52" s="109"/>
      <c r="IXY52" s="109"/>
      <c r="IXZ52" s="109"/>
      <c r="IYA52" s="109"/>
      <c r="IYB52" s="109"/>
      <c r="IYC52" s="109"/>
      <c r="IYD52" s="109"/>
      <c r="IYE52" s="109"/>
      <c r="IYF52" s="109"/>
      <c r="IYG52" s="109"/>
      <c r="IYH52" s="109"/>
      <c r="IYI52" s="109"/>
      <c r="IYJ52" s="109"/>
      <c r="IYK52" s="109"/>
      <c r="IYL52" s="109"/>
      <c r="IYM52" s="109"/>
      <c r="IYN52" s="109"/>
      <c r="IYO52" s="109"/>
      <c r="IYP52" s="109"/>
      <c r="IYQ52" s="109"/>
      <c r="IYR52" s="109"/>
      <c r="IYS52" s="109"/>
      <c r="IYT52" s="109"/>
      <c r="IYU52" s="109"/>
      <c r="IYV52" s="109"/>
      <c r="IYW52" s="109"/>
      <c r="IYX52" s="109"/>
      <c r="IYY52" s="109"/>
      <c r="IYZ52" s="109"/>
      <c r="IZA52" s="109"/>
      <c r="IZB52" s="109"/>
      <c r="IZC52" s="109"/>
      <c r="IZD52" s="109"/>
      <c r="IZE52" s="109"/>
      <c r="IZF52" s="109"/>
      <c r="IZG52" s="109"/>
      <c r="IZH52" s="109"/>
      <c r="IZI52" s="109"/>
      <c r="IZJ52" s="109"/>
      <c r="IZK52" s="109"/>
      <c r="IZL52" s="109"/>
      <c r="IZM52" s="109"/>
      <c r="IZN52" s="109"/>
      <c r="IZO52" s="109"/>
      <c r="IZP52" s="109"/>
      <c r="IZQ52" s="109"/>
      <c r="IZR52" s="109"/>
      <c r="IZS52" s="109"/>
      <c r="IZT52" s="109"/>
      <c r="IZU52" s="109"/>
      <c r="IZV52" s="109"/>
      <c r="IZW52" s="109"/>
      <c r="IZX52" s="109"/>
      <c r="IZY52" s="109"/>
      <c r="IZZ52" s="109"/>
      <c r="JAA52" s="109"/>
      <c r="JAB52" s="109"/>
      <c r="JAC52" s="109"/>
      <c r="JAD52" s="109"/>
      <c r="JAE52" s="109"/>
      <c r="JAF52" s="109"/>
      <c r="JAG52" s="109"/>
      <c r="JAH52" s="109"/>
      <c r="JAI52" s="109"/>
      <c r="JAJ52" s="109"/>
      <c r="JAK52" s="109"/>
      <c r="JAL52" s="109"/>
      <c r="JAM52" s="109"/>
      <c r="JAN52" s="109"/>
      <c r="JAO52" s="109"/>
      <c r="JAP52" s="109"/>
      <c r="JAQ52" s="109"/>
      <c r="JAR52" s="109"/>
      <c r="JAS52" s="109"/>
      <c r="JAT52" s="109"/>
      <c r="JAU52" s="109"/>
      <c r="JAV52" s="109"/>
      <c r="JAW52" s="109"/>
      <c r="JAX52" s="109"/>
      <c r="JAY52" s="109"/>
      <c r="JAZ52" s="109"/>
      <c r="JBA52" s="109"/>
      <c r="JBB52" s="109"/>
      <c r="JBC52" s="109"/>
      <c r="JBD52" s="109"/>
      <c r="JBE52" s="109"/>
      <c r="JBF52" s="109"/>
      <c r="JBG52" s="109"/>
      <c r="JBH52" s="109"/>
      <c r="JBI52" s="109"/>
      <c r="JBJ52" s="109"/>
      <c r="JBK52" s="109"/>
      <c r="JBL52" s="109"/>
      <c r="JBM52" s="109"/>
      <c r="JBN52" s="109"/>
      <c r="JBO52" s="109"/>
      <c r="JBP52" s="109"/>
      <c r="JBQ52" s="109"/>
      <c r="JBR52" s="109"/>
      <c r="JBS52" s="109"/>
      <c r="JBT52" s="109"/>
      <c r="JBU52" s="109"/>
      <c r="JBV52" s="109"/>
      <c r="JBW52" s="109"/>
      <c r="JBX52" s="109"/>
      <c r="JBY52" s="109"/>
      <c r="JBZ52" s="109"/>
      <c r="JCA52" s="109"/>
      <c r="JCB52" s="109"/>
      <c r="JCC52" s="109"/>
      <c r="JCD52" s="109"/>
      <c r="JCE52" s="109"/>
      <c r="JCF52" s="109"/>
      <c r="JCG52" s="109"/>
      <c r="JCH52" s="109"/>
      <c r="JCI52" s="109"/>
      <c r="JCJ52" s="109"/>
      <c r="JCK52" s="109"/>
      <c r="JCL52" s="109"/>
      <c r="JCM52" s="109"/>
      <c r="JCN52" s="109"/>
      <c r="JCO52" s="109"/>
      <c r="JCP52" s="109"/>
      <c r="JCQ52" s="109"/>
      <c r="JCR52" s="109"/>
      <c r="JCS52" s="109"/>
      <c r="JCT52" s="109"/>
      <c r="JCU52" s="109"/>
      <c r="JCV52" s="109"/>
      <c r="JCW52" s="109"/>
      <c r="JCX52" s="109"/>
      <c r="JCY52" s="109"/>
      <c r="JCZ52" s="109"/>
      <c r="JDA52" s="109"/>
      <c r="JDB52" s="109"/>
      <c r="JDC52" s="109"/>
      <c r="JDD52" s="109"/>
      <c r="JDE52" s="109"/>
      <c r="JDF52" s="109"/>
      <c r="JDG52" s="109"/>
      <c r="JDH52" s="109"/>
      <c r="JDI52" s="109"/>
      <c r="JDJ52" s="109"/>
      <c r="JDK52" s="109"/>
      <c r="JDL52" s="109"/>
      <c r="JDM52" s="109"/>
      <c r="JDN52" s="109"/>
      <c r="JDO52" s="109"/>
      <c r="JDP52" s="109"/>
      <c r="JDQ52" s="109"/>
      <c r="JDR52" s="109"/>
      <c r="JDS52" s="109"/>
      <c r="JDT52" s="109"/>
      <c r="JDU52" s="109"/>
      <c r="JDV52" s="109"/>
      <c r="JDW52" s="109"/>
      <c r="JDX52" s="109"/>
      <c r="JDY52" s="109"/>
      <c r="JDZ52" s="109"/>
      <c r="JEA52" s="109"/>
      <c r="JEB52" s="109"/>
      <c r="JEC52" s="109"/>
      <c r="JED52" s="109"/>
      <c r="JEE52" s="109"/>
      <c r="JEF52" s="109"/>
      <c r="JEG52" s="109"/>
      <c r="JEH52" s="109"/>
      <c r="JEI52" s="109"/>
      <c r="JEJ52" s="109"/>
      <c r="JEK52" s="109"/>
      <c r="JEL52" s="109"/>
      <c r="JEM52" s="109"/>
      <c r="JEN52" s="109"/>
      <c r="JEO52" s="109"/>
      <c r="JEP52" s="109"/>
      <c r="JEQ52" s="109"/>
      <c r="JER52" s="109"/>
      <c r="JES52" s="109"/>
      <c r="JET52" s="109"/>
      <c r="JEU52" s="109"/>
      <c r="JEV52" s="109"/>
      <c r="JEW52" s="109"/>
      <c r="JEX52" s="109"/>
      <c r="JEY52" s="109"/>
      <c r="JEZ52" s="109"/>
      <c r="JFA52" s="109"/>
      <c r="JFB52" s="109"/>
      <c r="JFC52" s="109"/>
      <c r="JFD52" s="109"/>
      <c r="JFE52" s="109"/>
      <c r="JFF52" s="109"/>
      <c r="JFG52" s="109"/>
      <c r="JFH52" s="109"/>
      <c r="JFI52" s="109"/>
      <c r="JFJ52" s="109"/>
      <c r="JFK52" s="109"/>
      <c r="JFL52" s="109"/>
      <c r="JFM52" s="109"/>
      <c r="JFN52" s="109"/>
      <c r="JFO52" s="109"/>
      <c r="JFP52" s="109"/>
      <c r="JFQ52" s="109"/>
      <c r="JFR52" s="109"/>
      <c r="JFS52" s="109"/>
      <c r="JFT52" s="109"/>
      <c r="JFU52" s="109"/>
      <c r="JFV52" s="109"/>
      <c r="JFW52" s="109"/>
      <c r="JFX52" s="109"/>
      <c r="JFY52" s="109"/>
      <c r="JFZ52" s="109"/>
      <c r="JGA52" s="109"/>
      <c r="JGB52" s="109"/>
      <c r="JGC52" s="109"/>
      <c r="JGD52" s="109"/>
      <c r="JGE52" s="109"/>
      <c r="JGF52" s="109"/>
      <c r="JGG52" s="109"/>
      <c r="JGH52" s="109"/>
      <c r="JGI52" s="109"/>
      <c r="JGJ52" s="109"/>
      <c r="JGK52" s="109"/>
      <c r="JGL52" s="109"/>
      <c r="JGM52" s="109"/>
      <c r="JGN52" s="109"/>
      <c r="JGO52" s="109"/>
      <c r="JGP52" s="109"/>
      <c r="JGQ52" s="109"/>
      <c r="JGR52" s="109"/>
      <c r="JGS52" s="109"/>
      <c r="JGT52" s="109"/>
      <c r="JGU52" s="109"/>
      <c r="JGV52" s="109"/>
      <c r="JGW52" s="109"/>
      <c r="JGX52" s="109"/>
      <c r="JGY52" s="109"/>
      <c r="JGZ52" s="109"/>
      <c r="JHA52" s="109"/>
      <c r="JHB52" s="109"/>
      <c r="JHC52" s="109"/>
      <c r="JHD52" s="109"/>
      <c r="JHE52" s="109"/>
      <c r="JHF52" s="109"/>
      <c r="JHG52" s="109"/>
      <c r="JHH52" s="109"/>
      <c r="JHI52" s="109"/>
      <c r="JHJ52" s="109"/>
      <c r="JHK52" s="109"/>
      <c r="JHL52" s="109"/>
      <c r="JHM52" s="109"/>
      <c r="JHN52" s="109"/>
      <c r="JHO52" s="109"/>
      <c r="JHP52" s="109"/>
      <c r="JHQ52" s="109"/>
      <c r="JHR52" s="109"/>
      <c r="JHS52" s="109"/>
      <c r="JHT52" s="109"/>
      <c r="JHU52" s="109"/>
      <c r="JHV52" s="109"/>
      <c r="JHW52" s="109"/>
      <c r="JHX52" s="109"/>
      <c r="JHY52" s="109"/>
      <c r="JHZ52" s="109"/>
      <c r="JIA52" s="109"/>
      <c r="JIB52" s="109"/>
      <c r="JIC52" s="109"/>
      <c r="JID52" s="109"/>
      <c r="JIE52" s="109"/>
      <c r="JIF52" s="109"/>
      <c r="JIG52" s="109"/>
      <c r="JIH52" s="109"/>
      <c r="JII52" s="109"/>
      <c r="JIJ52" s="109"/>
      <c r="JIK52" s="109"/>
      <c r="JIL52" s="109"/>
      <c r="JIM52" s="109"/>
      <c r="JIN52" s="109"/>
      <c r="JIO52" s="109"/>
      <c r="JIP52" s="109"/>
      <c r="JIQ52" s="109"/>
      <c r="JIR52" s="109"/>
      <c r="JIS52" s="109"/>
      <c r="JIT52" s="109"/>
      <c r="JIU52" s="109"/>
      <c r="JIV52" s="109"/>
      <c r="JIW52" s="109"/>
      <c r="JIX52" s="109"/>
      <c r="JIY52" s="109"/>
      <c r="JIZ52" s="109"/>
      <c r="JJA52" s="109"/>
      <c r="JJB52" s="109"/>
      <c r="JJC52" s="109"/>
      <c r="JJD52" s="109"/>
      <c r="JJE52" s="109"/>
      <c r="JJF52" s="109"/>
      <c r="JJG52" s="109"/>
      <c r="JJH52" s="109"/>
      <c r="JJI52" s="109"/>
      <c r="JJJ52" s="109"/>
      <c r="JJK52" s="109"/>
      <c r="JJL52" s="109"/>
      <c r="JJM52" s="109"/>
      <c r="JJN52" s="109"/>
      <c r="JJO52" s="109"/>
      <c r="JJP52" s="109"/>
      <c r="JJQ52" s="109"/>
      <c r="JJR52" s="109"/>
      <c r="JJS52" s="109"/>
      <c r="JJT52" s="109"/>
      <c r="JJU52" s="109"/>
      <c r="JJV52" s="109"/>
      <c r="JJW52" s="109"/>
      <c r="JJX52" s="109"/>
      <c r="JJY52" s="109"/>
      <c r="JJZ52" s="109"/>
      <c r="JKA52" s="109"/>
      <c r="JKB52" s="109"/>
      <c r="JKC52" s="109"/>
      <c r="JKD52" s="109"/>
      <c r="JKE52" s="109"/>
      <c r="JKF52" s="109"/>
      <c r="JKG52" s="109"/>
      <c r="JKH52" s="109"/>
      <c r="JKI52" s="109"/>
      <c r="JKJ52" s="109"/>
      <c r="JKK52" s="109"/>
      <c r="JKL52" s="109"/>
      <c r="JKM52" s="109"/>
      <c r="JKN52" s="109"/>
      <c r="JKO52" s="109"/>
      <c r="JKP52" s="109"/>
      <c r="JKQ52" s="109"/>
      <c r="JKR52" s="109"/>
      <c r="JKS52" s="109"/>
      <c r="JKT52" s="109"/>
      <c r="JKU52" s="109"/>
      <c r="JKV52" s="109"/>
      <c r="JKW52" s="109"/>
      <c r="JKX52" s="109"/>
      <c r="JKY52" s="109"/>
      <c r="JKZ52" s="109"/>
      <c r="JLA52" s="109"/>
      <c r="JLB52" s="109"/>
      <c r="JLC52" s="109"/>
      <c r="JLD52" s="109"/>
      <c r="JLE52" s="109"/>
      <c r="JLF52" s="109"/>
      <c r="JLG52" s="109"/>
      <c r="JLH52" s="109"/>
      <c r="JLI52" s="109"/>
      <c r="JLJ52" s="109"/>
      <c r="JLK52" s="109"/>
      <c r="JLL52" s="109"/>
      <c r="JLM52" s="109"/>
      <c r="JLN52" s="109"/>
      <c r="JLO52" s="109"/>
      <c r="JLP52" s="109"/>
      <c r="JLQ52" s="109"/>
      <c r="JLR52" s="109"/>
      <c r="JLS52" s="109"/>
      <c r="JLT52" s="109"/>
      <c r="JLU52" s="109"/>
      <c r="JLV52" s="109"/>
      <c r="JLW52" s="109"/>
      <c r="JLX52" s="109"/>
      <c r="JLY52" s="109"/>
      <c r="JLZ52" s="109"/>
      <c r="JMA52" s="109"/>
      <c r="JMB52" s="109"/>
      <c r="JMC52" s="109"/>
      <c r="JMD52" s="109"/>
      <c r="JME52" s="109"/>
      <c r="JMF52" s="109"/>
      <c r="JMG52" s="109"/>
      <c r="JMH52" s="109"/>
      <c r="JMI52" s="109"/>
      <c r="JMJ52" s="109"/>
      <c r="JMK52" s="109"/>
      <c r="JML52" s="109"/>
      <c r="JMM52" s="109"/>
      <c r="JMN52" s="109"/>
      <c r="JMO52" s="109"/>
      <c r="JMP52" s="109"/>
      <c r="JMQ52" s="109"/>
      <c r="JMR52" s="109"/>
      <c r="JMS52" s="109"/>
      <c r="JMT52" s="109"/>
      <c r="JMU52" s="109"/>
      <c r="JMV52" s="109"/>
      <c r="JMW52" s="109"/>
      <c r="JMX52" s="109"/>
      <c r="JMY52" s="109"/>
      <c r="JMZ52" s="109"/>
      <c r="JNA52" s="109"/>
      <c r="JNB52" s="109"/>
      <c r="JNC52" s="109"/>
      <c r="JND52" s="109"/>
      <c r="JNE52" s="109"/>
      <c r="JNF52" s="109"/>
      <c r="JNG52" s="109"/>
      <c r="JNH52" s="109"/>
      <c r="JNI52" s="109"/>
      <c r="JNJ52" s="109"/>
      <c r="JNK52" s="109"/>
      <c r="JNL52" s="109"/>
      <c r="JNM52" s="109"/>
      <c r="JNN52" s="109"/>
      <c r="JNO52" s="109"/>
      <c r="JNP52" s="109"/>
      <c r="JNQ52" s="109"/>
      <c r="JNR52" s="109"/>
      <c r="JNS52" s="109"/>
      <c r="JNT52" s="109"/>
      <c r="JNU52" s="109"/>
      <c r="JNV52" s="109"/>
      <c r="JNW52" s="109"/>
      <c r="JNX52" s="109"/>
      <c r="JNY52" s="109"/>
      <c r="JNZ52" s="109"/>
      <c r="JOA52" s="109"/>
      <c r="JOB52" s="109"/>
      <c r="JOC52" s="109"/>
      <c r="JOD52" s="109"/>
      <c r="JOE52" s="109"/>
      <c r="JOF52" s="109"/>
      <c r="JOG52" s="109"/>
      <c r="JOH52" s="109"/>
      <c r="JOI52" s="109"/>
      <c r="JOJ52" s="109"/>
      <c r="JOK52" s="109"/>
      <c r="JOL52" s="109"/>
      <c r="JOM52" s="109"/>
      <c r="JON52" s="109"/>
      <c r="JOO52" s="109"/>
      <c r="JOP52" s="109"/>
      <c r="JOQ52" s="109"/>
      <c r="JOR52" s="109"/>
      <c r="JOS52" s="109"/>
      <c r="JOT52" s="109"/>
      <c r="JOU52" s="109"/>
      <c r="JOV52" s="109"/>
      <c r="JOW52" s="109"/>
      <c r="JOX52" s="109"/>
      <c r="JOY52" s="109"/>
      <c r="JOZ52" s="109"/>
      <c r="JPA52" s="109"/>
      <c r="JPB52" s="109"/>
      <c r="JPC52" s="109"/>
      <c r="JPD52" s="109"/>
      <c r="JPE52" s="109"/>
      <c r="JPF52" s="109"/>
      <c r="JPG52" s="109"/>
      <c r="JPH52" s="109"/>
      <c r="JPI52" s="109"/>
      <c r="JPJ52" s="109"/>
      <c r="JPK52" s="109"/>
      <c r="JPL52" s="109"/>
      <c r="JPM52" s="109"/>
      <c r="JPN52" s="109"/>
      <c r="JPO52" s="109"/>
      <c r="JPP52" s="109"/>
      <c r="JPQ52" s="109"/>
      <c r="JPR52" s="109"/>
      <c r="JPS52" s="109"/>
      <c r="JPT52" s="109"/>
      <c r="JPU52" s="109"/>
      <c r="JPV52" s="109"/>
      <c r="JPW52" s="109"/>
      <c r="JPX52" s="109"/>
      <c r="JPY52" s="109"/>
      <c r="JPZ52" s="109"/>
      <c r="JQA52" s="109"/>
      <c r="JQB52" s="109"/>
      <c r="JQC52" s="109"/>
      <c r="JQD52" s="109"/>
      <c r="JQE52" s="109"/>
      <c r="JQF52" s="109"/>
      <c r="JQG52" s="109"/>
      <c r="JQH52" s="109"/>
      <c r="JQI52" s="109"/>
      <c r="JQJ52" s="109"/>
      <c r="JQK52" s="109"/>
      <c r="JQL52" s="109"/>
      <c r="JQM52" s="109"/>
      <c r="JQN52" s="109"/>
      <c r="JQO52" s="109"/>
      <c r="JQP52" s="109"/>
      <c r="JQQ52" s="109"/>
      <c r="JQR52" s="109"/>
      <c r="JQS52" s="109"/>
      <c r="JQT52" s="109"/>
      <c r="JQU52" s="109"/>
      <c r="JQV52" s="109"/>
      <c r="JQW52" s="109"/>
      <c r="JQX52" s="109"/>
      <c r="JQY52" s="109"/>
      <c r="JQZ52" s="109"/>
      <c r="JRA52" s="109"/>
      <c r="JRB52" s="109"/>
      <c r="JRC52" s="109"/>
      <c r="JRD52" s="109"/>
      <c r="JRE52" s="109"/>
      <c r="JRF52" s="109"/>
      <c r="JRG52" s="109"/>
      <c r="JRH52" s="109"/>
      <c r="JRI52" s="109"/>
      <c r="JRJ52" s="109"/>
      <c r="JRK52" s="109"/>
      <c r="JRL52" s="109"/>
      <c r="JRM52" s="109"/>
      <c r="JRN52" s="109"/>
      <c r="JRO52" s="109"/>
      <c r="JRP52" s="109"/>
      <c r="JRQ52" s="109"/>
      <c r="JRR52" s="109"/>
      <c r="JRS52" s="109"/>
      <c r="JRT52" s="109"/>
      <c r="JRU52" s="109"/>
      <c r="JRV52" s="109"/>
      <c r="JRW52" s="109"/>
      <c r="JRX52" s="109"/>
      <c r="JRY52" s="109"/>
      <c r="JRZ52" s="109"/>
      <c r="JSA52" s="109"/>
      <c r="JSB52" s="109"/>
      <c r="JSC52" s="109"/>
      <c r="JSD52" s="109"/>
      <c r="JSE52" s="109"/>
      <c r="JSF52" s="109"/>
      <c r="JSG52" s="109"/>
      <c r="JSH52" s="109"/>
      <c r="JSI52" s="109"/>
      <c r="JSJ52" s="109"/>
      <c r="JSK52" s="109"/>
      <c r="JSL52" s="109"/>
      <c r="JSM52" s="109"/>
      <c r="JSN52" s="109"/>
      <c r="JSO52" s="109"/>
      <c r="JSP52" s="109"/>
      <c r="JSQ52" s="109"/>
      <c r="JSR52" s="109"/>
      <c r="JSS52" s="109"/>
      <c r="JST52" s="109"/>
      <c r="JSU52" s="109"/>
      <c r="JSV52" s="109"/>
      <c r="JSW52" s="109"/>
      <c r="JSX52" s="109"/>
      <c r="JSY52" s="109"/>
      <c r="JSZ52" s="109"/>
      <c r="JTA52" s="109"/>
      <c r="JTB52" s="109"/>
      <c r="JTC52" s="109"/>
      <c r="JTD52" s="109"/>
      <c r="JTE52" s="109"/>
      <c r="JTF52" s="109"/>
      <c r="JTG52" s="109"/>
      <c r="JTH52" s="109"/>
      <c r="JTI52" s="109"/>
      <c r="JTJ52" s="109"/>
      <c r="JTK52" s="109"/>
      <c r="JTL52" s="109"/>
      <c r="JTM52" s="109"/>
      <c r="JTN52" s="109"/>
      <c r="JTO52" s="109"/>
      <c r="JTP52" s="109"/>
      <c r="JTQ52" s="109"/>
      <c r="JTR52" s="109"/>
      <c r="JTS52" s="109"/>
      <c r="JTT52" s="109"/>
      <c r="JTU52" s="109"/>
      <c r="JTV52" s="109"/>
      <c r="JTW52" s="109"/>
      <c r="JTX52" s="109"/>
      <c r="JTY52" s="109"/>
      <c r="JTZ52" s="109"/>
      <c r="JUA52" s="109"/>
      <c r="JUB52" s="109"/>
      <c r="JUC52" s="109"/>
      <c r="JUD52" s="109"/>
      <c r="JUE52" s="109"/>
      <c r="JUF52" s="109"/>
      <c r="JUG52" s="109"/>
      <c r="JUH52" s="109"/>
      <c r="JUI52" s="109"/>
      <c r="JUJ52" s="109"/>
      <c r="JUK52" s="109"/>
      <c r="JUL52" s="109"/>
      <c r="JUM52" s="109"/>
      <c r="JUN52" s="109"/>
      <c r="JUO52" s="109"/>
      <c r="JUP52" s="109"/>
      <c r="JUQ52" s="109"/>
      <c r="JUR52" s="109"/>
      <c r="JUS52" s="109"/>
      <c r="JUT52" s="109"/>
      <c r="JUU52" s="109"/>
      <c r="JUV52" s="109"/>
      <c r="JUW52" s="109"/>
      <c r="JUX52" s="109"/>
      <c r="JUY52" s="109"/>
      <c r="JUZ52" s="109"/>
      <c r="JVA52" s="109"/>
      <c r="JVB52" s="109"/>
      <c r="JVC52" s="109"/>
      <c r="JVD52" s="109"/>
      <c r="JVE52" s="109"/>
      <c r="JVF52" s="109"/>
      <c r="JVG52" s="109"/>
      <c r="JVH52" s="109"/>
      <c r="JVI52" s="109"/>
      <c r="JVJ52" s="109"/>
      <c r="JVK52" s="109"/>
      <c r="JVL52" s="109"/>
      <c r="JVM52" s="109"/>
      <c r="JVN52" s="109"/>
      <c r="JVO52" s="109"/>
      <c r="JVP52" s="109"/>
      <c r="JVQ52" s="109"/>
      <c r="JVR52" s="109"/>
      <c r="JVS52" s="109"/>
      <c r="JVT52" s="109"/>
      <c r="JVU52" s="109"/>
      <c r="JVV52" s="109"/>
      <c r="JVW52" s="109"/>
      <c r="JVX52" s="109"/>
      <c r="JVY52" s="109"/>
      <c r="JVZ52" s="109"/>
      <c r="JWA52" s="109"/>
      <c r="JWB52" s="109"/>
      <c r="JWC52" s="109"/>
      <c r="JWD52" s="109"/>
      <c r="JWE52" s="109"/>
      <c r="JWF52" s="109"/>
      <c r="JWG52" s="109"/>
      <c r="JWH52" s="109"/>
      <c r="JWI52" s="109"/>
      <c r="JWJ52" s="109"/>
      <c r="JWK52" s="109"/>
      <c r="JWL52" s="109"/>
      <c r="JWM52" s="109"/>
      <c r="JWN52" s="109"/>
      <c r="JWO52" s="109"/>
      <c r="JWP52" s="109"/>
      <c r="JWQ52" s="109"/>
      <c r="JWR52" s="109"/>
      <c r="JWS52" s="109"/>
      <c r="JWT52" s="109"/>
      <c r="JWU52" s="109"/>
      <c r="JWV52" s="109"/>
      <c r="JWW52" s="109"/>
      <c r="JWX52" s="109"/>
      <c r="JWY52" s="109"/>
      <c r="JWZ52" s="109"/>
      <c r="JXA52" s="109"/>
      <c r="JXB52" s="109"/>
      <c r="JXC52" s="109"/>
      <c r="JXD52" s="109"/>
      <c r="JXE52" s="109"/>
      <c r="JXF52" s="109"/>
      <c r="JXG52" s="109"/>
      <c r="JXH52" s="109"/>
      <c r="JXI52" s="109"/>
      <c r="JXJ52" s="109"/>
      <c r="JXK52" s="109"/>
      <c r="JXL52" s="109"/>
      <c r="JXM52" s="109"/>
      <c r="JXN52" s="109"/>
      <c r="JXO52" s="109"/>
      <c r="JXP52" s="109"/>
      <c r="JXQ52" s="109"/>
      <c r="JXR52" s="109"/>
      <c r="JXS52" s="109"/>
      <c r="JXT52" s="109"/>
      <c r="JXU52" s="109"/>
      <c r="JXV52" s="109"/>
      <c r="JXW52" s="109"/>
      <c r="JXX52" s="109"/>
      <c r="JXY52" s="109"/>
      <c r="JXZ52" s="109"/>
      <c r="JYA52" s="109"/>
      <c r="JYB52" s="109"/>
      <c r="JYC52" s="109"/>
      <c r="JYD52" s="109"/>
      <c r="JYE52" s="109"/>
      <c r="JYF52" s="109"/>
      <c r="JYG52" s="109"/>
      <c r="JYH52" s="109"/>
      <c r="JYI52" s="109"/>
      <c r="JYJ52" s="109"/>
      <c r="JYK52" s="109"/>
      <c r="JYL52" s="109"/>
      <c r="JYM52" s="109"/>
      <c r="JYN52" s="109"/>
      <c r="JYO52" s="109"/>
      <c r="JYP52" s="109"/>
      <c r="JYQ52" s="109"/>
      <c r="JYR52" s="109"/>
      <c r="JYS52" s="109"/>
      <c r="JYT52" s="109"/>
      <c r="JYU52" s="109"/>
      <c r="JYV52" s="109"/>
      <c r="JYW52" s="109"/>
      <c r="JYX52" s="109"/>
      <c r="JYY52" s="109"/>
      <c r="JYZ52" s="109"/>
      <c r="JZA52" s="109"/>
      <c r="JZB52" s="109"/>
      <c r="JZC52" s="109"/>
      <c r="JZD52" s="109"/>
      <c r="JZE52" s="109"/>
      <c r="JZF52" s="109"/>
      <c r="JZG52" s="109"/>
      <c r="JZH52" s="109"/>
      <c r="JZI52" s="109"/>
      <c r="JZJ52" s="109"/>
      <c r="JZK52" s="109"/>
      <c r="JZL52" s="109"/>
      <c r="JZM52" s="109"/>
      <c r="JZN52" s="109"/>
      <c r="JZO52" s="109"/>
      <c r="JZP52" s="109"/>
      <c r="JZQ52" s="109"/>
      <c r="JZR52" s="109"/>
      <c r="JZS52" s="109"/>
      <c r="JZT52" s="109"/>
      <c r="JZU52" s="109"/>
      <c r="JZV52" s="109"/>
      <c r="JZW52" s="109"/>
      <c r="JZX52" s="109"/>
      <c r="JZY52" s="109"/>
      <c r="JZZ52" s="109"/>
      <c r="KAA52" s="109"/>
      <c r="KAB52" s="109"/>
      <c r="KAC52" s="109"/>
      <c r="KAD52" s="109"/>
      <c r="KAE52" s="109"/>
      <c r="KAF52" s="109"/>
      <c r="KAG52" s="109"/>
      <c r="KAH52" s="109"/>
      <c r="KAI52" s="109"/>
      <c r="KAJ52" s="109"/>
      <c r="KAK52" s="109"/>
      <c r="KAL52" s="109"/>
      <c r="KAM52" s="109"/>
      <c r="KAN52" s="109"/>
      <c r="KAO52" s="109"/>
      <c r="KAP52" s="109"/>
      <c r="KAQ52" s="109"/>
      <c r="KAR52" s="109"/>
      <c r="KAS52" s="109"/>
      <c r="KAT52" s="109"/>
      <c r="KAU52" s="109"/>
      <c r="KAV52" s="109"/>
      <c r="KAW52" s="109"/>
      <c r="KAX52" s="109"/>
      <c r="KAY52" s="109"/>
      <c r="KAZ52" s="109"/>
      <c r="KBA52" s="109"/>
      <c r="KBB52" s="109"/>
      <c r="KBC52" s="109"/>
      <c r="KBD52" s="109"/>
      <c r="KBE52" s="109"/>
      <c r="KBF52" s="109"/>
      <c r="KBG52" s="109"/>
      <c r="KBH52" s="109"/>
      <c r="KBI52" s="109"/>
      <c r="KBJ52" s="109"/>
      <c r="KBK52" s="109"/>
      <c r="KBL52" s="109"/>
      <c r="KBM52" s="109"/>
      <c r="KBN52" s="109"/>
      <c r="KBO52" s="109"/>
      <c r="KBP52" s="109"/>
      <c r="KBQ52" s="109"/>
      <c r="KBR52" s="109"/>
      <c r="KBS52" s="109"/>
      <c r="KBT52" s="109"/>
      <c r="KBU52" s="109"/>
      <c r="KBV52" s="109"/>
      <c r="KBW52" s="109"/>
      <c r="KBX52" s="109"/>
      <c r="KBY52" s="109"/>
      <c r="KBZ52" s="109"/>
      <c r="KCA52" s="109"/>
      <c r="KCB52" s="109"/>
      <c r="KCC52" s="109"/>
      <c r="KCD52" s="109"/>
      <c r="KCE52" s="109"/>
      <c r="KCF52" s="109"/>
      <c r="KCG52" s="109"/>
      <c r="KCH52" s="109"/>
      <c r="KCI52" s="109"/>
      <c r="KCJ52" s="109"/>
      <c r="KCK52" s="109"/>
      <c r="KCL52" s="109"/>
      <c r="KCM52" s="109"/>
      <c r="KCN52" s="109"/>
      <c r="KCO52" s="109"/>
      <c r="KCP52" s="109"/>
      <c r="KCQ52" s="109"/>
      <c r="KCR52" s="109"/>
      <c r="KCS52" s="109"/>
      <c r="KCT52" s="109"/>
      <c r="KCU52" s="109"/>
      <c r="KCV52" s="109"/>
      <c r="KCW52" s="109"/>
      <c r="KCX52" s="109"/>
      <c r="KCY52" s="109"/>
      <c r="KCZ52" s="109"/>
      <c r="KDA52" s="109"/>
      <c r="KDB52" s="109"/>
      <c r="KDC52" s="109"/>
      <c r="KDD52" s="109"/>
      <c r="KDE52" s="109"/>
      <c r="KDF52" s="109"/>
      <c r="KDG52" s="109"/>
      <c r="KDH52" s="109"/>
      <c r="KDI52" s="109"/>
      <c r="KDJ52" s="109"/>
      <c r="KDK52" s="109"/>
      <c r="KDL52" s="109"/>
      <c r="KDM52" s="109"/>
      <c r="KDN52" s="109"/>
      <c r="KDO52" s="109"/>
      <c r="KDP52" s="109"/>
      <c r="KDQ52" s="109"/>
      <c r="KDR52" s="109"/>
      <c r="KDS52" s="109"/>
      <c r="KDT52" s="109"/>
      <c r="KDU52" s="109"/>
      <c r="KDV52" s="109"/>
      <c r="KDW52" s="109"/>
      <c r="KDX52" s="109"/>
      <c r="KDY52" s="109"/>
      <c r="KDZ52" s="109"/>
      <c r="KEA52" s="109"/>
      <c r="KEB52" s="109"/>
      <c r="KEC52" s="109"/>
      <c r="KED52" s="109"/>
      <c r="KEE52" s="109"/>
      <c r="KEF52" s="109"/>
      <c r="KEG52" s="109"/>
      <c r="KEH52" s="109"/>
      <c r="KEI52" s="109"/>
      <c r="KEJ52" s="109"/>
      <c r="KEK52" s="109"/>
      <c r="KEL52" s="109"/>
      <c r="KEM52" s="109"/>
      <c r="KEN52" s="109"/>
      <c r="KEO52" s="109"/>
      <c r="KEP52" s="109"/>
      <c r="KEQ52" s="109"/>
      <c r="KER52" s="109"/>
      <c r="KES52" s="109"/>
      <c r="KET52" s="109"/>
      <c r="KEU52" s="109"/>
      <c r="KEV52" s="109"/>
      <c r="KEW52" s="109"/>
      <c r="KEX52" s="109"/>
      <c r="KEY52" s="109"/>
      <c r="KEZ52" s="109"/>
      <c r="KFA52" s="109"/>
      <c r="KFB52" s="109"/>
      <c r="KFC52" s="109"/>
      <c r="KFD52" s="109"/>
      <c r="KFE52" s="109"/>
      <c r="KFF52" s="109"/>
      <c r="KFG52" s="109"/>
      <c r="KFH52" s="109"/>
      <c r="KFI52" s="109"/>
      <c r="KFJ52" s="109"/>
      <c r="KFK52" s="109"/>
      <c r="KFL52" s="109"/>
      <c r="KFM52" s="109"/>
      <c r="KFN52" s="109"/>
      <c r="KFO52" s="109"/>
      <c r="KFP52" s="109"/>
      <c r="KFQ52" s="109"/>
      <c r="KFR52" s="109"/>
      <c r="KFS52" s="109"/>
      <c r="KFT52" s="109"/>
      <c r="KFU52" s="109"/>
      <c r="KFV52" s="109"/>
      <c r="KFW52" s="109"/>
      <c r="KFX52" s="109"/>
      <c r="KFY52" s="109"/>
      <c r="KFZ52" s="109"/>
      <c r="KGA52" s="109"/>
      <c r="KGB52" s="109"/>
      <c r="KGC52" s="109"/>
      <c r="KGD52" s="109"/>
      <c r="KGE52" s="109"/>
      <c r="KGF52" s="109"/>
      <c r="KGG52" s="109"/>
      <c r="KGH52" s="109"/>
      <c r="KGI52" s="109"/>
      <c r="KGJ52" s="109"/>
      <c r="KGK52" s="109"/>
      <c r="KGL52" s="109"/>
      <c r="KGM52" s="109"/>
      <c r="KGN52" s="109"/>
      <c r="KGO52" s="109"/>
      <c r="KGP52" s="109"/>
      <c r="KGQ52" s="109"/>
      <c r="KGR52" s="109"/>
      <c r="KGS52" s="109"/>
      <c r="KGT52" s="109"/>
      <c r="KGU52" s="109"/>
      <c r="KGV52" s="109"/>
      <c r="KGW52" s="109"/>
      <c r="KGX52" s="109"/>
      <c r="KGY52" s="109"/>
      <c r="KGZ52" s="109"/>
      <c r="KHA52" s="109"/>
      <c r="KHB52" s="109"/>
      <c r="KHC52" s="109"/>
      <c r="KHD52" s="109"/>
      <c r="KHE52" s="109"/>
      <c r="KHF52" s="109"/>
      <c r="KHG52" s="109"/>
      <c r="KHH52" s="109"/>
      <c r="KHI52" s="109"/>
      <c r="KHJ52" s="109"/>
      <c r="KHK52" s="109"/>
      <c r="KHL52" s="109"/>
      <c r="KHM52" s="109"/>
      <c r="KHN52" s="109"/>
      <c r="KHO52" s="109"/>
      <c r="KHP52" s="109"/>
      <c r="KHQ52" s="109"/>
      <c r="KHR52" s="109"/>
      <c r="KHS52" s="109"/>
      <c r="KHT52" s="109"/>
      <c r="KHU52" s="109"/>
      <c r="KHV52" s="109"/>
      <c r="KHW52" s="109"/>
      <c r="KHX52" s="109"/>
      <c r="KHY52" s="109"/>
      <c r="KHZ52" s="109"/>
      <c r="KIA52" s="109"/>
      <c r="KIB52" s="109"/>
      <c r="KIC52" s="109"/>
      <c r="KID52" s="109"/>
      <c r="KIE52" s="109"/>
      <c r="KIF52" s="109"/>
      <c r="KIG52" s="109"/>
      <c r="KIH52" s="109"/>
      <c r="KII52" s="109"/>
      <c r="KIJ52" s="109"/>
      <c r="KIK52" s="109"/>
      <c r="KIL52" s="109"/>
      <c r="KIM52" s="109"/>
      <c r="KIN52" s="109"/>
      <c r="KIO52" s="109"/>
      <c r="KIP52" s="109"/>
      <c r="KIQ52" s="109"/>
      <c r="KIR52" s="109"/>
      <c r="KIS52" s="109"/>
      <c r="KIT52" s="109"/>
      <c r="KIU52" s="109"/>
      <c r="KIV52" s="109"/>
      <c r="KIW52" s="109"/>
      <c r="KIX52" s="109"/>
      <c r="KIY52" s="109"/>
      <c r="KIZ52" s="109"/>
      <c r="KJA52" s="109"/>
      <c r="KJB52" s="109"/>
      <c r="KJC52" s="109"/>
      <c r="KJD52" s="109"/>
      <c r="KJE52" s="109"/>
      <c r="KJF52" s="109"/>
      <c r="KJG52" s="109"/>
      <c r="KJH52" s="109"/>
      <c r="KJI52" s="109"/>
      <c r="KJJ52" s="109"/>
      <c r="KJK52" s="109"/>
      <c r="KJL52" s="109"/>
      <c r="KJM52" s="109"/>
      <c r="KJN52" s="109"/>
      <c r="KJO52" s="109"/>
      <c r="KJP52" s="109"/>
      <c r="KJQ52" s="109"/>
      <c r="KJR52" s="109"/>
      <c r="KJS52" s="109"/>
      <c r="KJT52" s="109"/>
      <c r="KJU52" s="109"/>
      <c r="KJV52" s="109"/>
      <c r="KJW52" s="109"/>
      <c r="KJX52" s="109"/>
      <c r="KJY52" s="109"/>
      <c r="KJZ52" s="109"/>
      <c r="KKA52" s="109"/>
      <c r="KKB52" s="109"/>
      <c r="KKC52" s="109"/>
      <c r="KKD52" s="109"/>
      <c r="KKE52" s="109"/>
      <c r="KKF52" s="109"/>
      <c r="KKG52" s="109"/>
      <c r="KKH52" s="109"/>
      <c r="KKI52" s="109"/>
      <c r="KKJ52" s="109"/>
      <c r="KKK52" s="109"/>
      <c r="KKL52" s="109"/>
      <c r="KKM52" s="109"/>
      <c r="KKN52" s="109"/>
      <c r="KKO52" s="109"/>
      <c r="KKP52" s="109"/>
      <c r="KKQ52" s="109"/>
      <c r="KKR52" s="109"/>
      <c r="KKS52" s="109"/>
      <c r="KKT52" s="109"/>
      <c r="KKU52" s="109"/>
      <c r="KKV52" s="109"/>
      <c r="KKW52" s="109"/>
      <c r="KKX52" s="109"/>
      <c r="KKY52" s="109"/>
      <c r="KKZ52" s="109"/>
      <c r="KLA52" s="109"/>
      <c r="KLB52" s="109"/>
      <c r="KLC52" s="109"/>
      <c r="KLD52" s="109"/>
      <c r="KLE52" s="109"/>
      <c r="KLF52" s="109"/>
      <c r="KLG52" s="109"/>
      <c r="KLH52" s="109"/>
      <c r="KLI52" s="109"/>
      <c r="KLJ52" s="109"/>
      <c r="KLK52" s="109"/>
      <c r="KLL52" s="109"/>
      <c r="KLM52" s="109"/>
      <c r="KLN52" s="109"/>
      <c r="KLO52" s="109"/>
      <c r="KLP52" s="109"/>
      <c r="KLQ52" s="109"/>
      <c r="KLR52" s="109"/>
      <c r="KLS52" s="109"/>
      <c r="KLT52" s="109"/>
      <c r="KLU52" s="109"/>
      <c r="KLV52" s="109"/>
      <c r="KLW52" s="109"/>
      <c r="KLX52" s="109"/>
      <c r="KLY52" s="109"/>
      <c r="KLZ52" s="109"/>
      <c r="KMA52" s="109"/>
      <c r="KMB52" s="109"/>
      <c r="KMC52" s="109"/>
      <c r="KMD52" s="109"/>
      <c r="KME52" s="109"/>
      <c r="KMF52" s="109"/>
      <c r="KMG52" s="109"/>
      <c r="KMH52" s="109"/>
      <c r="KMI52" s="109"/>
      <c r="KMJ52" s="109"/>
      <c r="KMK52" s="109"/>
      <c r="KML52" s="109"/>
      <c r="KMM52" s="109"/>
      <c r="KMN52" s="109"/>
      <c r="KMO52" s="109"/>
      <c r="KMP52" s="109"/>
      <c r="KMQ52" s="109"/>
      <c r="KMR52" s="109"/>
      <c r="KMS52" s="109"/>
      <c r="KMT52" s="109"/>
      <c r="KMU52" s="109"/>
      <c r="KMV52" s="109"/>
      <c r="KMW52" s="109"/>
      <c r="KMX52" s="109"/>
      <c r="KMY52" s="109"/>
      <c r="KMZ52" s="109"/>
      <c r="KNA52" s="109"/>
      <c r="KNB52" s="109"/>
      <c r="KNC52" s="109"/>
      <c r="KND52" s="109"/>
      <c r="KNE52" s="109"/>
      <c r="KNF52" s="109"/>
      <c r="KNG52" s="109"/>
      <c r="KNH52" s="109"/>
      <c r="KNI52" s="109"/>
      <c r="KNJ52" s="109"/>
      <c r="KNK52" s="109"/>
      <c r="KNL52" s="109"/>
      <c r="KNM52" s="109"/>
      <c r="KNN52" s="109"/>
      <c r="KNO52" s="109"/>
      <c r="KNP52" s="109"/>
      <c r="KNQ52" s="109"/>
      <c r="KNR52" s="109"/>
      <c r="KNS52" s="109"/>
      <c r="KNT52" s="109"/>
      <c r="KNU52" s="109"/>
      <c r="KNV52" s="109"/>
      <c r="KNW52" s="109"/>
      <c r="KNX52" s="109"/>
      <c r="KNY52" s="109"/>
      <c r="KNZ52" s="109"/>
      <c r="KOA52" s="109"/>
      <c r="KOB52" s="109"/>
      <c r="KOC52" s="109"/>
      <c r="KOD52" s="109"/>
      <c r="KOE52" s="109"/>
      <c r="KOF52" s="109"/>
      <c r="KOG52" s="109"/>
      <c r="KOH52" s="109"/>
      <c r="KOI52" s="109"/>
      <c r="KOJ52" s="109"/>
      <c r="KOK52" s="109"/>
      <c r="KOL52" s="109"/>
      <c r="KOM52" s="109"/>
      <c r="KON52" s="109"/>
      <c r="KOO52" s="109"/>
      <c r="KOP52" s="109"/>
      <c r="KOQ52" s="109"/>
      <c r="KOR52" s="109"/>
      <c r="KOS52" s="109"/>
      <c r="KOT52" s="109"/>
      <c r="KOU52" s="109"/>
      <c r="KOV52" s="109"/>
      <c r="KOW52" s="109"/>
      <c r="KOX52" s="109"/>
      <c r="KOY52" s="109"/>
      <c r="KOZ52" s="109"/>
      <c r="KPA52" s="109"/>
      <c r="KPB52" s="109"/>
      <c r="KPC52" s="109"/>
      <c r="KPD52" s="109"/>
      <c r="KPE52" s="109"/>
      <c r="KPF52" s="109"/>
      <c r="KPG52" s="109"/>
      <c r="KPH52" s="109"/>
      <c r="KPI52" s="109"/>
      <c r="KPJ52" s="109"/>
      <c r="KPK52" s="109"/>
      <c r="KPL52" s="109"/>
      <c r="KPM52" s="109"/>
      <c r="KPN52" s="109"/>
      <c r="KPO52" s="109"/>
      <c r="KPP52" s="109"/>
      <c r="KPQ52" s="109"/>
      <c r="KPR52" s="109"/>
      <c r="KPS52" s="109"/>
      <c r="KPT52" s="109"/>
      <c r="KPU52" s="109"/>
      <c r="KPV52" s="109"/>
      <c r="KPW52" s="109"/>
      <c r="KPX52" s="109"/>
      <c r="KPY52" s="109"/>
      <c r="KPZ52" s="109"/>
      <c r="KQA52" s="109"/>
      <c r="KQB52" s="109"/>
      <c r="KQC52" s="109"/>
      <c r="KQD52" s="109"/>
      <c r="KQE52" s="109"/>
      <c r="KQF52" s="109"/>
      <c r="KQG52" s="109"/>
      <c r="KQH52" s="109"/>
      <c r="KQI52" s="109"/>
      <c r="KQJ52" s="109"/>
      <c r="KQK52" s="109"/>
      <c r="KQL52" s="109"/>
      <c r="KQM52" s="109"/>
      <c r="KQN52" s="109"/>
      <c r="KQO52" s="109"/>
      <c r="KQP52" s="109"/>
      <c r="KQQ52" s="109"/>
      <c r="KQR52" s="109"/>
      <c r="KQS52" s="109"/>
      <c r="KQT52" s="109"/>
      <c r="KQU52" s="109"/>
      <c r="KQV52" s="109"/>
      <c r="KQW52" s="109"/>
      <c r="KQX52" s="109"/>
      <c r="KQY52" s="109"/>
      <c r="KQZ52" s="109"/>
      <c r="KRA52" s="109"/>
      <c r="KRB52" s="109"/>
      <c r="KRC52" s="109"/>
      <c r="KRD52" s="109"/>
      <c r="KRE52" s="109"/>
      <c r="KRF52" s="109"/>
      <c r="KRG52" s="109"/>
      <c r="KRH52" s="109"/>
      <c r="KRI52" s="109"/>
      <c r="KRJ52" s="109"/>
      <c r="KRK52" s="109"/>
      <c r="KRL52" s="109"/>
      <c r="KRM52" s="109"/>
      <c r="KRN52" s="109"/>
      <c r="KRO52" s="109"/>
      <c r="KRP52" s="109"/>
      <c r="KRQ52" s="109"/>
      <c r="KRR52" s="109"/>
      <c r="KRS52" s="109"/>
      <c r="KRT52" s="109"/>
      <c r="KRU52" s="109"/>
      <c r="KRV52" s="109"/>
      <c r="KRW52" s="109"/>
      <c r="KRX52" s="109"/>
      <c r="KRY52" s="109"/>
      <c r="KRZ52" s="109"/>
      <c r="KSA52" s="109"/>
      <c r="KSB52" s="109"/>
      <c r="KSC52" s="109"/>
      <c r="KSD52" s="109"/>
      <c r="KSE52" s="109"/>
      <c r="KSF52" s="109"/>
      <c r="KSG52" s="109"/>
      <c r="KSH52" s="109"/>
      <c r="KSI52" s="109"/>
      <c r="KSJ52" s="109"/>
      <c r="KSK52" s="109"/>
      <c r="KSL52" s="109"/>
      <c r="KSM52" s="109"/>
      <c r="KSN52" s="109"/>
      <c r="KSO52" s="109"/>
      <c r="KSP52" s="109"/>
      <c r="KSQ52" s="109"/>
      <c r="KSR52" s="109"/>
      <c r="KSS52" s="109"/>
      <c r="KST52" s="109"/>
      <c r="KSU52" s="109"/>
      <c r="KSV52" s="109"/>
      <c r="KSW52" s="109"/>
      <c r="KSX52" s="109"/>
      <c r="KSY52" s="109"/>
      <c r="KSZ52" s="109"/>
      <c r="KTA52" s="109"/>
      <c r="KTB52" s="109"/>
      <c r="KTC52" s="109"/>
      <c r="KTD52" s="109"/>
      <c r="KTE52" s="109"/>
      <c r="KTF52" s="109"/>
      <c r="KTG52" s="109"/>
      <c r="KTH52" s="109"/>
      <c r="KTI52" s="109"/>
      <c r="KTJ52" s="109"/>
      <c r="KTK52" s="109"/>
      <c r="KTL52" s="109"/>
      <c r="KTM52" s="109"/>
      <c r="KTN52" s="109"/>
      <c r="KTO52" s="109"/>
      <c r="KTP52" s="109"/>
      <c r="KTQ52" s="109"/>
      <c r="KTR52" s="109"/>
      <c r="KTS52" s="109"/>
      <c r="KTT52" s="109"/>
      <c r="KTU52" s="109"/>
      <c r="KTV52" s="109"/>
      <c r="KTW52" s="109"/>
      <c r="KTX52" s="109"/>
      <c r="KTY52" s="109"/>
      <c r="KTZ52" s="109"/>
      <c r="KUA52" s="109"/>
      <c r="KUB52" s="109"/>
      <c r="KUC52" s="109"/>
      <c r="KUD52" s="109"/>
      <c r="KUE52" s="109"/>
      <c r="KUF52" s="109"/>
      <c r="KUG52" s="109"/>
      <c r="KUH52" s="109"/>
      <c r="KUI52" s="109"/>
      <c r="KUJ52" s="109"/>
      <c r="KUK52" s="109"/>
      <c r="KUL52" s="109"/>
      <c r="KUM52" s="109"/>
      <c r="KUN52" s="109"/>
      <c r="KUO52" s="109"/>
      <c r="KUP52" s="109"/>
      <c r="KUQ52" s="109"/>
      <c r="KUR52" s="109"/>
      <c r="KUS52" s="109"/>
      <c r="KUT52" s="109"/>
      <c r="KUU52" s="109"/>
      <c r="KUV52" s="109"/>
      <c r="KUW52" s="109"/>
      <c r="KUX52" s="109"/>
      <c r="KUY52" s="109"/>
      <c r="KUZ52" s="109"/>
      <c r="KVA52" s="109"/>
      <c r="KVB52" s="109"/>
      <c r="KVC52" s="109"/>
      <c r="KVD52" s="109"/>
      <c r="KVE52" s="109"/>
      <c r="KVF52" s="109"/>
      <c r="KVG52" s="109"/>
      <c r="KVH52" s="109"/>
      <c r="KVI52" s="109"/>
      <c r="KVJ52" s="109"/>
      <c r="KVK52" s="109"/>
      <c r="KVL52" s="109"/>
      <c r="KVM52" s="109"/>
      <c r="KVN52" s="109"/>
      <c r="KVO52" s="109"/>
      <c r="KVP52" s="109"/>
      <c r="KVQ52" s="109"/>
      <c r="KVR52" s="109"/>
      <c r="KVS52" s="109"/>
      <c r="KVT52" s="109"/>
      <c r="KVU52" s="109"/>
      <c r="KVV52" s="109"/>
      <c r="KVW52" s="109"/>
      <c r="KVX52" s="109"/>
      <c r="KVY52" s="109"/>
      <c r="KVZ52" s="109"/>
      <c r="KWA52" s="109"/>
      <c r="KWB52" s="109"/>
      <c r="KWC52" s="109"/>
      <c r="KWD52" s="109"/>
      <c r="KWE52" s="109"/>
      <c r="KWF52" s="109"/>
      <c r="KWG52" s="109"/>
      <c r="KWH52" s="109"/>
      <c r="KWI52" s="109"/>
      <c r="KWJ52" s="109"/>
      <c r="KWK52" s="109"/>
      <c r="KWL52" s="109"/>
      <c r="KWM52" s="109"/>
      <c r="KWN52" s="109"/>
      <c r="KWO52" s="109"/>
      <c r="KWP52" s="109"/>
      <c r="KWQ52" s="109"/>
      <c r="KWR52" s="109"/>
      <c r="KWS52" s="109"/>
      <c r="KWT52" s="109"/>
      <c r="KWU52" s="109"/>
      <c r="KWV52" s="109"/>
      <c r="KWW52" s="109"/>
      <c r="KWX52" s="109"/>
      <c r="KWY52" s="109"/>
      <c r="KWZ52" s="109"/>
      <c r="KXA52" s="109"/>
      <c r="KXB52" s="109"/>
      <c r="KXC52" s="109"/>
      <c r="KXD52" s="109"/>
      <c r="KXE52" s="109"/>
      <c r="KXF52" s="109"/>
      <c r="KXG52" s="109"/>
      <c r="KXH52" s="109"/>
      <c r="KXI52" s="109"/>
      <c r="KXJ52" s="109"/>
      <c r="KXK52" s="109"/>
      <c r="KXL52" s="109"/>
      <c r="KXM52" s="109"/>
      <c r="KXN52" s="109"/>
      <c r="KXO52" s="109"/>
      <c r="KXP52" s="109"/>
      <c r="KXQ52" s="109"/>
      <c r="KXR52" s="109"/>
      <c r="KXS52" s="109"/>
      <c r="KXT52" s="109"/>
      <c r="KXU52" s="109"/>
      <c r="KXV52" s="109"/>
      <c r="KXW52" s="109"/>
      <c r="KXX52" s="109"/>
      <c r="KXY52" s="109"/>
      <c r="KXZ52" s="109"/>
      <c r="KYA52" s="109"/>
      <c r="KYB52" s="109"/>
      <c r="KYC52" s="109"/>
      <c r="KYD52" s="109"/>
      <c r="KYE52" s="109"/>
      <c r="KYF52" s="109"/>
      <c r="KYG52" s="109"/>
      <c r="KYH52" s="109"/>
      <c r="KYI52" s="109"/>
      <c r="KYJ52" s="109"/>
      <c r="KYK52" s="109"/>
      <c r="KYL52" s="109"/>
      <c r="KYM52" s="109"/>
      <c r="KYN52" s="109"/>
      <c r="KYO52" s="109"/>
      <c r="KYP52" s="109"/>
      <c r="KYQ52" s="109"/>
      <c r="KYR52" s="109"/>
      <c r="KYS52" s="109"/>
      <c r="KYT52" s="109"/>
      <c r="KYU52" s="109"/>
      <c r="KYV52" s="109"/>
      <c r="KYW52" s="109"/>
      <c r="KYX52" s="109"/>
      <c r="KYY52" s="109"/>
      <c r="KYZ52" s="109"/>
      <c r="KZA52" s="109"/>
      <c r="KZB52" s="109"/>
      <c r="KZC52" s="109"/>
      <c r="KZD52" s="109"/>
      <c r="KZE52" s="109"/>
      <c r="KZF52" s="109"/>
      <c r="KZG52" s="109"/>
      <c r="KZH52" s="109"/>
      <c r="KZI52" s="109"/>
      <c r="KZJ52" s="109"/>
      <c r="KZK52" s="109"/>
      <c r="KZL52" s="109"/>
      <c r="KZM52" s="109"/>
      <c r="KZN52" s="109"/>
      <c r="KZO52" s="109"/>
      <c r="KZP52" s="109"/>
      <c r="KZQ52" s="109"/>
      <c r="KZR52" s="109"/>
      <c r="KZS52" s="109"/>
      <c r="KZT52" s="109"/>
      <c r="KZU52" s="109"/>
      <c r="KZV52" s="109"/>
      <c r="KZW52" s="109"/>
      <c r="KZX52" s="109"/>
      <c r="KZY52" s="109"/>
      <c r="KZZ52" s="109"/>
      <c r="LAA52" s="109"/>
      <c r="LAB52" s="109"/>
      <c r="LAC52" s="109"/>
      <c r="LAD52" s="109"/>
      <c r="LAE52" s="109"/>
      <c r="LAF52" s="109"/>
      <c r="LAG52" s="109"/>
      <c r="LAH52" s="109"/>
      <c r="LAI52" s="109"/>
      <c r="LAJ52" s="109"/>
      <c r="LAK52" s="109"/>
      <c r="LAL52" s="109"/>
      <c r="LAM52" s="109"/>
      <c r="LAN52" s="109"/>
      <c r="LAO52" s="109"/>
      <c r="LAP52" s="109"/>
      <c r="LAQ52" s="109"/>
      <c r="LAR52" s="109"/>
      <c r="LAS52" s="109"/>
      <c r="LAT52" s="109"/>
      <c r="LAU52" s="109"/>
      <c r="LAV52" s="109"/>
      <c r="LAW52" s="109"/>
      <c r="LAX52" s="109"/>
      <c r="LAY52" s="109"/>
      <c r="LAZ52" s="109"/>
      <c r="LBA52" s="109"/>
      <c r="LBB52" s="109"/>
      <c r="LBC52" s="109"/>
      <c r="LBD52" s="109"/>
      <c r="LBE52" s="109"/>
      <c r="LBF52" s="109"/>
      <c r="LBG52" s="109"/>
      <c r="LBH52" s="109"/>
      <c r="LBI52" s="109"/>
      <c r="LBJ52" s="109"/>
      <c r="LBK52" s="109"/>
      <c r="LBL52" s="109"/>
      <c r="LBM52" s="109"/>
      <c r="LBN52" s="109"/>
      <c r="LBO52" s="109"/>
      <c r="LBP52" s="109"/>
      <c r="LBQ52" s="109"/>
      <c r="LBR52" s="109"/>
      <c r="LBS52" s="109"/>
      <c r="LBT52" s="109"/>
      <c r="LBU52" s="109"/>
      <c r="LBV52" s="109"/>
      <c r="LBW52" s="109"/>
      <c r="LBX52" s="109"/>
      <c r="LBY52" s="109"/>
      <c r="LBZ52" s="109"/>
      <c r="LCA52" s="109"/>
      <c r="LCB52" s="109"/>
      <c r="LCC52" s="109"/>
      <c r="LCD52" s="109"/>
      <c r="LCE52" s="109"/>
      <c r="LCF52" s="109"/>
      <c r="LCG52" s="109"/>
      <c r="LCH52" s="109"/>
      <c r="LCI52" s="109"/>
      <c r="LCJ52" s="109"/>
      <c r="LCK52" s="109"/>
      <c r="LCL52" s="109"/>
      <c r="LCM52" s="109"/>
      <c r="LCN52" s="109"/>
      <c r="LCO52" s="109"/>
      <c r="LCP52" s="109"/>
      <c r="LCQ52" s="109"/>
      <c r="LCR52" s="109"/>
      <c r="LCS52" s="109"/>
      <c r="LCT52" s="109"/>
      <c r="LCU52" s="109"/>
      <c r="LCV52" s="109"/>
      <c r="LCW52" s="109"/>
      <c r="LCX52" s="109"/>
      <c r="LCY52" s="109"/>
      <c r="LCZ52" s="109"/>
      <c r="LDA52" s="109"/>
      <c r="LDB52" s="109"/>
      <c r="LDC52" s="109"/>
      <c r="LDD52" s="109"/>
      <c r="LDE52" s="109"/>
      <c r="LDF52" s="109"/>
      <c r="LDG52" s="109"/>
      <c r="LDH52" s="109"/>
      <c r="LDI52" s="109"/>
      <c r="LDJ52" s="109"/>
      <c r="LDK52" s="109"/>
      <c r="LDL52" s="109"/>
      <c r="LDM52" s="109"/>
      <c r="LDN52" s="109"/>
      <c r="LDO52" s="109"/>
      <c r="LDP52" s="109"/>
      <c r="LDQ52" s="109"/>
      <c r="LDR52" s="109"/>
      <c r="LDS52" s="109"/>
      <c r="LDT52" s="109"/>
      <c r="LDU52" s="109"/>
      <c r="LDV52" s="109"/>
      <c r="LDW52" s="109"/>
      <c r="LDX52" s="109"/>
      <c r="LDY52" s="109"/>
      <c r="LDZ52" s="109"/>
      <c r="LEA52" s="109"/>
      <c r="LEB52" s="109"/>
      <c r="LEC52" s="109"/>
      <c r="LED52" s="109"/>
      <c r="LEE52" s="109"/>
      <c r="LEF52" s="109"/>
      <c r="LEG52" s="109"/>
      <c r="LEH52" s="109"/>
      <c r="LEI52" s="109"/>
      <c r="LEJ52" s="109"/>
      <c r="LEK52" s="109"/>
      <c r="LEL52" s="109"/>
      <c r="LEM52" s="109"/>
      <c r="LEN52" s="109"/>
      <c r="LEO52" s="109"/>
      <c r="LEP52" s="109"/>
      <c r="LEQ52" s="109"/>
      <c r="LER52" s="109"/>
      <c r="LES52" s="109"/>
      <c r="LET52" s="109"/>
      <c r="LEU52" s="109"/>
      <c r="LEV52" s="109"/>
      <c r="LEW52" s="109"/>
      <c r="LEX52" s="109"/>
      <c r="LEY52" s="109"/>
      <c r="LEZ52" s="109"/>
      <c r="LFA52" s="109"/>
      <c r="LFB52" s="109"/>
      <c r="LFC52" s="109"/>
      <c r="LFD52" s="109"/>
      <c r="LFE52" s="109"/>
      <c r="LFF52" s="109"/>
      <c r="LFG52" s="109"/>
      <c r="LFH52" s="109"/>
      <c r="LFI52" s="109"/>
      <c r="LFJ52" s="109"/>
      <c r="LFK52" s="109"/>
      <c r="LFL52" s="109"/>
      <c r="LFM52" s="109"/>
      <c r="LFN52" s="109"/>
      <c r="LFO52" s="109"/>
      <c r="LFP52" s="109"/>
      <c r="LFQ52" s="109"/>
      <c r="LFR52" s="109"/>
      <c r="LFS52" s="109"/>
      <c r="LFT52" s="109"/>
      <c r="LFU52" s="109"/>
      <c r="LFV52" s="109"/>
      <c r="LFW52" s="109"/>
      <c r="LFX52" s="109"/>
      <c r="LFY52" s="109"/>
      <c r="LFZ52" s="109"/>
      <c r="LGA52" s="109"/>
      <c r="LGB52" s="109"/>
      <c r="LGC52" s="109"/>
      <c r="LGD52" s="109"/>
      <c r="LGE52" s="109"/>
      <c r="LGF52" s="109"/>
      <c r="LGG52" s="109"/>
      <c r="LGH52" s="109"/>
      <c r="LGI52" s="109"/>
      <c r="LGJ52" s="109"/>
      <c r="LGK52" s="109"/>
      <c r="LGL52" s="109"/>
      <c r="LGM52" s="109"/>
      <c r="LGN52" s="109"/>
      <c r="LGO52" s="109"/>
      <c r="LGP52" s="109"/>
      <c r="LGQ52" s="109"/>
      <c r="LGR52" s="109"/>
      <c r="LGS52" s="109"/>
      <c r="LGT52" s="109"/>
      <c r="LGU52" s="109"/>
      <c r="LGV52" s="109"/>
      <c r="LGW52" s="109"/>
      <c r="LGX52" s="109"/>
      <c r="LGY52" s="109"/>
      <c r="LGZ52" s="109"/>
      <c r="LHA52" s="109"/>
      <c r="LHB52" s="109"/>
      <c r="LHC52" s="109"/>
      <c r="LHD52" s="109"/>
      <c r="LHE52" s="109"/>
      <c r="LHF52" s="109"/>
      <c r="LHG52" s="109"/>
      <c r="LHH52" s="109"/>
      <c r="LHI52" s="109"/>
      <c r="LHJ52" s="109"/>
      <c r="LHK52" s="109"/>
      <c r="LHL52" s="109"/>
      <c r="LHM52" s="109"/>
      <c r="LHN52" s="109"/>
      <c r="LHO52" s="109"/>
      <c r="LHP52" s="109"/>
      <c r="LHQ52" s="109"/>
      <c r="LHR52" s="109"/>
      <c r="LHS52" s="109"/>
      <c r="LHT52" s="109"/>
      <c r="LHU52" s="109"/>
      <c r="LHV52" s="109"/>
      <c r="LHW52" s="109"/>
      <c r="LHX52" s="109"/>
      <c r="LHY52" s="109"/>
      <c r="LHZ52" s="109"/>
      <c r="LIA52" s="109"/>
      <c r="LIB52" s="109"/>
      <c r="LIC52" s="109"/>
      <c r="LID52" s="109"/>
      <c r="LIE52" s="109"/>
      <c r="LIF52" s="109"/>
      <c r="LIG52" s="109"/>
      <c r="LIH52" s="109"/>
      <c r="LII52" s="109"/>
      <c r="LIJ52" s="109"/>
      <c r="LIK52" s="109"/>
      <c r="LIL52" s="109"/>
      <c r="LIM52" s="109"/>
      <c r="LIN52" s="109"/>
      <c r="LIO52" s="109"/>
      <c r="LIP52" s="109"/>
      <c r="LIQ52" s="109"/>
      <c r="LIR52" s="109"/>
      <c r="LIS52" s="109"/>
      <c r="LIT52" s="109"/>
      <c r="LIU52" s="109"/>
      <c r="LIV52" s="109"/>
      <c r="LIW52" s="109"/>
      <c r="LIX52" s="109"/>
      <c r="LIY52" s="109"/>
      <c r="LIZ52" s="109"/>
      <c r="LJA52" s="109"/>
      <c r="LJB52" s="109"/>
      <c r="LJC52" s="109"/>
      <c r="LJD52" s="109"/>
      <c r="LJE52" s="109"/>
      <c r="LJF52" s="109"/>
      <c r="LJG52" s="109"/>
      <c r="LJH52" s="109"/>
      <c r="LJI52" s="109"/>
      <c r="LJJ52" s="109"/>
      <c r="LJK52" s="109"/>
      <c r="LJL52" s="109"/>
      <c r="LJM52" s="109"/>
      <c r="LJN52" s="109"/>
      <c r="LJO52" s="109"/>
      <c r="LJP52" s="109"/>
      <c r="LJQ52" s="109"/>
      <c r="LJR52" s="109"/>
      <c r="LJS52" s="109"/>
      <c r="LJT52" s="109"/>
      <c r="LJU52" s="109"/>
      <c r="LJV52" s="109"/>
      <c r="LJW52" s="109"/>
      <c r="LJX52" s="109"/>
      <c r="LJY52" s="109"/>
      <c r="LJZ52" s="109"/>
      <c r="LKA52" s="109"/>
      <c r="LKB52" s="109"/>
      <c r="LKC52" s="109"/>
      <c r="LKD52" s="109"/>
      <c r="LKE52" s="109"/>
      <c r="LKF52" s="109"/>
      <c r="LKG52" s="109"/>
      <c r="LKH52" s="109"/>
      <c r="LKI52" s="109"/>
      <c r="LKJ52" s="109"/>
      <c r="LKK52" s="109"/>
      <c r="LKL52" s="109"/>
      <c r="LKM52" s="109"/>
      <c r="LKN52" s="109"/>
      <c r="LKO52" s="109"/>
      <c r="LKP52" s="109"/>
      <c r="LKQ52" s="109"/>
      <c r="LKR52" s="109"/>
      <c r="LKS52" s="109"/>
      <c r="LKT52" s="109"/>
      <c r="LKU52" s="109"/>
      <c r="LKV52" s="109"/>
      <c r="LKW52" s="109"/>
      <c r="LKX52" s="109"/>
      <c r="LKY52" s="109"/>
      <c r="LKZ52" s="109"/>
      <c r="LLA52" s="109"/>
      <c r="LLB52" s="109"/>
      <c r="LLC52" s="109"/>
      <c r="LLD52" s="109"/>
      <c r="LLE52" s="109"/>
      <c r="LLF52" s="109"/>
      <c r="LLG52" s="109"/>
      <c r="LLH52" s="109"/>
      <c r="LLI52" s="109"/>
      <c r="LLJ52" s="109"/>
      <c r="LLK52" s="109"/>
      <c r="LLL52" s="109"/>
      <c r="LLM52" s="109"/>
      <c r="LLN52" s="109"/>
      <c r="LLO52" s="109"/>
      <c r="LLP52" s="109"/>
      <c r="LLQ52" s="109"/>
      <c r="LLR52" s="109"/>
      <c r="LLS52" s="109"/>
      <c r="LLT52" s="109"/>
      <c r="LLU52" s="109"/>
      <c r="LLV52" s="109"/>
      <c r="LLW52" s="109"/>
      <c r="LLX52" s="109"/>
      <c r="LLY52" s="109"/>
      <c r="LLZ52" s="109"/>
      <c r="LMA52" s="109"/>
      <c r="LMB52" s="109"/>
      <c r="LMC52" s="109"/>
      <c r="LMD52" s="109"/>
      <c r="LME52" s="109"/>
      <c r="LMF52" s="109"/>
      <c r="LMG52" s="109"/>
      <c r="LMH52" s="109"/>
      <c r="LMI52" s="109"/>
      <c r="LMJ52" s="109"/>
      <c r="LMK52" s="109"/>
      <c r="LML52" s="109"/>
      <c r="LMM52" s="109"/>
      <c r="LMN52" s="109"/>
      <c r="LMO52" s="109"/>
      <c r="LMP52" s="109"/>
      <c r="LMQ52" s="109"/>
      <c r="LMR52" s="109"/>
      <c r="LMS52" s="109"/>
      <c r="LMT52" s="109"/>
      <c r="LMU52" s="109"/>
      <c r="LMV52" s="109"/>
      <c r="LMW52" s="109"/>
      <c r="LMX52" s="109"/>
      <c r="LMY52" s="109"/>
      <c r="LMZ52" s="109"/>
      <c r="LNA52" s="109"/>
      <c r="LNB52" s="109"/>
      <c r="LNC52" s="109"/>
      <c r="LND52" s="109"/>
      <c r="LNE52" s="109"/>
      <c r="LNF52" s="109"/>
      <c r="LNG52" s="109"/>
      <c r="LNH52" s="109"/>
      <c r="LNI52" s="109"/>
      <c r="LNJ52" s="109"/>
      <c r="LNK52" s="109"/>
      <c r="LNL52" s="109"/>
      <c r="LNM52" s="109"/>
      <c r="LNN52" s="109"/>
      <c r="LNO52" s="109"/>
      <c r="LNP52" s="109"/>
      <c r="LNQ52" s="109"/>
      <c r="LNR52" s="109"/>
      <c r="LNS52" s="109"/>
      <c r="LNT52" s="109"/>
      <c r="LNU52" s="109"/>
      <c r="LNV52" s="109"/>
      <c r="LNW52" s="109"/>
      <c r="LNX52" s="109"/>
      <c r="LNY52" s="109"/>
      <c r="LNZ52" s="109"/>
      <c r="LOA52" s="109"/>
      <c r="LOB52" s="109"/>
      <c r="LOC52" s="109"/>
      <c r="LOD52" s="109"/>
      <c r="LOE52" s="109"/>
      <c r="LOF52" s="109"/>
      <c r="LOG52" s="109"/>
      <c r="LOH52" s="109"/>
      <c r="LOI52" s="109"/>
      <c r="LOJ52" s="109"/>
      <c r="LOK52" s="109"/>
      <c r="LOL52" s="109"/>
      <c r="LOM52" s="109"/>
      <c r="LON52" s="109"/>
      <c r="LOO52" s="109"/>
      <c r="LOP52" s="109"/>
      <c r="LOQ52" s="109"/>
      <c r="LOR52" s="109"/>
      <c r="LOS52" s="109"/>
      <c r="LOT52" s="109"/>
      <c r="LOU52" s="109"/>
      <c r="LOV52" s="109"/>
      <c r="LOW52" s="109"/>
      <c r="LOX52" s="109"/>
      <c r="LOY52" s="109"/>
      <c r="LOZ52" s="109"/>
      <c r="LPA52" s="109"/>
      <c r="LPB52" s="109"/>
      <c r="LPC52" s="109"/>
      <c r="LPD52" s="109"/>
      <c r="LPE52" s="109"/>
      <c r="LPF52" s="109"/>
      <c r="LPG52" s="109"/>
      <c r="LPH52" s="109"/>
      <c r="LPI52" s="109"/>
      <c r="LPJ52" s="109"/>
      <c r="LPK52" s="109"/>
      <c r="LPL52" s="109"/>
      <c r="LPM52" s="109"/>
      <c r="LPN52" s="109"/>
      <c r="LPO52" s="109"/>
      <c r="LPP52" s="109"/>
      <c r="LPQ52" s="109"/>
      <c r="LPR52" s="109"/>
      <c r="LPS52" s="109"/>
      <c r="LPT52" s="109"/>
      <c r="LPU52" s="109"/>
      <c r="LPV52" s="109"/>
      <c r="LPW52" s="109"/>
      <c r="LPX52" s="109"/>
      <c r="LPY52" s="109"/>
      <c r="LPZ52" s="109"/>
      <c r="LQA52" s="109"/>
      <c r="LQB52" s="109"/>
      <c r="LQC52" s="109"/>
      <c r="LQD52" s="109"/>
      <c r="LQE52" s="109"/>
      <c r="LQF52" s="109"/>
      <c r="LQG52" s="109"/>
      <c r="LQH52" s="109"/>
      <c r="LQI52" s="109"/>
      <c r="LQJ52" s="109"/>
      <c r="LQK52" s="109"/>
      <c r="LQL52" s="109"/>
      <c r="LQM52" s="109"/>
      <c r="LQN52" s="109"/>
      <c r="LQO52" s="109"/>
      <c r="LQP52" s="109"/>
      <c r="LQQ52" s="109"/>
      <c r="LQR52" s="109"/>
      <c r="LQS52" s="109"/>
      <c r="LQT52" s="109"/>
      <c r="LQU52" s="109"/>
      <c r="LQV52" s="109"/>
      <c r="LQW52" s="109"/>
      <c r="LQX52" s="109"/>
      <c r="LQY52" s="109"/>
      <c r="LQZ52" s="109"/>
      <c r="LRA52" s="109"/>
      <c r="LRB52" s="109"/>
      <c r="LRC52" s="109"/>
      <c r="LRD52" s="109"/>
      <c r="LRE52" s="109"/>
      <c r="LRF52" s="109"/>
      <c r="LRG52" s="109"/>
      <c r="LRH52" s="109"/>
      <c r="LRI52" s="109"/>
      <c r="LRJ52" s="109"/>
      <c r="LRK52" s="109"/>
      <c r="LRL52" s="109"/>
      <c r="LRM52" s="109"/>
      <c r="LRN52" s="109"/>
      <c r="LRO52" s="109"/>
      <c r="LRP52" s="109"/>
      <c r="LRQ52" s="109"/>
      <c r="LRR52" s="109"/>
      <c r="LRS52" s="109"/>
      <c r="LRT52" s="109"/>
      <c r="LRU52" s="109"/>
      <c r="LRV52" s="109"/>
      <c r="LRW52" s="109"/>
      <c r="LRX52" s="109"/>
      <c r="LRY52" s="109"/>
      <c r="LRZ52" s="109"/>
      <c r="LSA52" s="109"/>
      <c r="LSB52" s="109"/>
      <c r="LSC52" s="109"/>
      <c r="LSD52" s="109"/>
      <c r="LSE52" s="109"/>
      <c r="LSF52" s="109"/>
      <c r="LSG52" s="109"/>
      <c r="LSH52" s="109"/>
      <c r="LSI52" s="109"/>
      <c r="LSJ52" s="109"/>
      <c r="LSK52" s="109"/>
      <c r="LSL52" s="109"/>
      <c r="LSM52" s="109"/>
      <c r="LSN52" s="109"/>
      <c r="LSO52" s="109"/>
      <c r="LSP52" s="109"/>
      <c r="LSQ52" s="109"/>
      <c r="LSR52" s="109"/>
      <c r="LSS52" s="109"/>
      <c r="LST52" s="109"/>
      <c r="LSU52" s="109"/>
      <c r="LSV52" s="109"/>
      <c r="LSW52" s="109"/>
      <c r="LSX52" s="109"/>
      <c r="LSY52" s="109"/>
      <c r="LSZ52" s="109"/>
      <c r="LTA52" s="109"/>
      <c r="LTB52" s="109"/>
      <c r="LTC52" s="109"/>
      <c r="LTD52" s="109"/>
      <c r="LTE52" s="109"/>
      <c r="LTF52" s="109"/>
      <c r="LTG52" s="109"/>
      <c r="LTH52" s="109"/>
      <c r="LTI52" s="109"/>
      <c r="LTJ52" s="109"/>
      <c r="LTK52" s="109"/>
      <c r="LTL52" s="109"/>
      <c r="LTM52" s="109"/>
      <c r="LTN52" s="109"/>
      <c r="LTO52" s="109"/>
      <c r="LTP52" s="109"/>
      <c r="LTQ52" s="109"/>
      <c r="LTR52" s="109"/>
      <c r="LTS52" s="109"/>
      <c r="LTT52" s="109"/>
      <c r="LTU52" s="109"/>
      <c r="LTV52" s="109"/>
      <c r="LTW52" s="109"/>
      <c r="LTX52" s="109"/>
      <c r="LTY52" s="109"/>
      <c r="LTZ52" s="109"/>
      <c r="LUA52" s="109"/>
      <c r="LUB52" s="109"/>
      <c r="LUC52" s="109"/>
      <c r="LUD52" s="109"/>
      <c r="LUE52" s="109"/>
      <c r="LUF52" s="109"/>
      <c r="LUG52" s="109"/>
      <c r="LUH52" s="109"/>
      <c r="LUI52" s="109"/>
      <c r="LUJ52" s="109"/>
      <c r="LUK52" s="109"/>
      <c r="LUL52" s="109"/>
      <c r="LUM52" s="109"/>
      <c r="LUN52" s="109"/>
      <c r="LUO52" s="109"/>
      <c r="LUP52" s="109"/>
      <c r="LUQ52" s="109"/>
      <c r="LUR52" s="109"/>
      <c r="LUS52" s="109"/>
      <c r="LUT52" s="109"/>
      <c r="LUU52" s="109"/>
      <c r="LUV52" s="109"/>
      <c r="LUW52" s="109"/>
      <c r="LUX52" s="109"/>
      <c r="LUY52" s="109"/>
      <c r="LUZ52" s="109"/>
      <c r="LVA52" s="109"/>
      <c r="LVB52" s="109"/>
      <c r="LVC52" s="109"/>
      <c r="LVD52" s="109"/>
      <c r="LVE52" s="109"/>
      <c r="LVF52" s="109"/>
      <c r="LVG52" s="109"/>
      <c r="LVH52" s="109"/>
      <c r="LVI52" s="109"/>
      <c r="LVJ52" s="109"/>
      <c r="LVK52" s="109"/>
      <c r="LVL52" s="109"/>
      <c r="LVM52" s="109"/>
      <c r="LVN52" s="109"/>
      <c r="LVO52" s="109"/>
      <c r="LVP52" s="109"/>
      <c r="LVQ52" s="109"/>
      <c r="LVR52" s="109"/>
      <c r="LVS52" s="109"/>
      <c r="LVT52" s="109"/>
      <c r="LVU52" s="109"/>
      <c r="LVV52" s="109"/>
      <c r="LVW52" s="109"/>
      <c r="LVX52" s="109"/>
      <c r="LVY52" s="109"/>
      <c r="LVZ52" s="109"/>
      <c r="LWA52" s="109"/>
      <c r="LWB52" s="109"/>
      <c r="LWC52" s="109"/>
      <c r="LWD52" s="109"/>
      <c r="LWE52" s="109"/>
      <c r="LWF52" s="109"/>
      <c r="LWG52" s="109"/>
      <c r="LWH52" s="109"/>
      <c r="LWI52" s="109"/>
      <c r="LWJ52" s="109"/>
      <c r="LWK52" s="109"/>
      <c r="LWL52" s="109"/>
      <c r="LWM52" s="109"/>
      <c r="LWN52" s="109"/>
      <c r="LWO52" s="109"/>
      <c r="LWP52" s="109"/>
      <c r="LWQ52" s="109"/>
      <c r="LWR52" s="109"/>
      <c r="LWS52" s="109"/>
      <c r="LWT52" s="109"/>
      <c r="LWU52" s="109"/>
      <c r="LWV52" s="109"/>
      <c r="LWW52" s="109"/>
      <c r="LWX52" s="109"/>
      <c r="LWY52" s="109"/>
      <c r="LWZ52" s="109"/>
      <c r="LXA52" s="109"/>
      <c r="LXB52" s="109"/>
      <c r="LXC52" s="109"/>
      <c r="LXD52" s="109"/>
      <c r="LXE52" s="109"/>
      <c r="LXF52" s="109"/>
      <c r="LXG52" s="109"/>
      <c r="LXH52" s="109"/>
      <c r="LXI52" s="109"/>
      <c r="LXJ52" s="109"/>
      <c r="LXK52" s="109"/>
      <c r="LXL52" s="109"/>
      <c r="LXM52" s="109"/>
      <c r="LXN52" s="109"/>
      <c r="LXO52" s="109"/>
      <c r="LXP52" s="109"/>
      <c r="LXQ52" s="109"/>
      <c r="LXR52" s="109"/>
      <c r="LXS52" s="109"/>
      <c r="LXT52" s="109"/>
      <c r="LXU52" s="109"/>
      <c r="LXV52" s="109"/>
      <c r="LXW52" s="109"/>
      <c r="LXX52" s="109"/>
      <c r="LXY52" s="109"/>
      <c r="LXZ52" s="109"/>
      <c r="LYA52" s="109"/>
      <c r="LYB52" s="109"/>
      <c r="LYC52" s="109"/>
      <c r="LYD52" s="109"/>
      <c r="LYE52" s="109"/>
      <c r="LYF52" s="109"/>
      <c r="LYG52" s="109"/>
      <c r="LYH52" s="109"/>
      <c r="LYI52" s="109"/>
      <c r="LYJ52" s="109"/>
      <c r="LYK52" s="109"/>
      <c r="LYL52" s="109"/>
      <c r="LYM52" s="109"/>
      <c r="LYN52" s="109"/>
      <c r="LYO52" s="109"/>
      <c r="LYP52" s="109"/>
      <c r="LYQ52" s="109"/>
      <c r="LYR52" s="109"/>
      <c r="LYS52" s="109"/>
      <c r="LYT52" s="109"/>
      <c r="LYU52" s="109"/>
      <c r="LYV52" s="109"/>
      <c r="LYW52" s="109"/>
      <c r="LYX52" s="109"/>
      <c r="LYY52" s="109"/>
      <c r="LYZ52" s="109"/>
      <c r="LZA52" s="109"/>
      <c r="LZB52" s="109"/>
      <c r="LZC52" s="109"/>
      <c r="LZD52" s="109"/>
      <c r="LZE52" s="109"/>
      <c r="LZF52" s="109"/>
      <c r="LZG52" s="109"/>
      <c r="LZH52" s="109"/>
      <c r="LZI52" s="109"/>
      <c r="LZJ52" s="109"/>
      <c r="LZK52" s="109"/>
      <c r="LZL52" s="109"/>
      <c r="LZM52" s="109"/>
      <c r="LZN52" s="109"/>
      <c r="LZO52" s="109"/>
      <c r="LZP52" s="109"/>
      <c r="LZQ52" s="109"/>
      <c r="LZR52" s="109"/>
      <c r="LZS52" s="109"/>
      <c r="LZT52" s="109"/>
      <c r="LZU52" s="109"/>
      <c r="LZV52" s="109"/>
      <c r="LZW52" s="109"/>
      <c r="LZX52" s="109"/>
      <c r="LZY52" s="109"/>
      <c r="LZZ52" s="109"/>
      <c r="MAA52" s="109"/>
      <c r="MAB52" s="109"/>
      <c r="MAC52" s="109"/>
      <c r="MAD52" s="109"/>
      <c r="MAE52" s="109"/>
      <c r="MAF52" s="109"/>
      <c r="MAG52" s="109"/>
      <c r="MAH52" s="109"/>
      <c r="MAI52" s="109"/>
      <c r="MAJ52" s="109"/>
      <c r="MAK52" s="109"/>
      <c r="MAL52" s="109"/>
      <c r="MAM52" s="109"/>
      <c r="MAN52" s="109"/>
      <c r="MAO52" s="109"/>
      <c r="MAP52" s="109"/>
      <c r="MAQ52" s="109"/>
      <c r="MAR52" s="109"/>
      <c r="MAS52" s="109"/>
      <c r="MAT52" s="109"/>
      <c r="MAU52" s="109"/>
      <c r="MAV52" s="109"/>
      <c r="MAW52" s="109"/>
      <c r="MAX52" s="109"/>
      <c r="MAY52" s="109"/>
      <c r="MAZ52" s="109"/>
      <c r="MBA52" s="109"/>
      <c r="MBB52" s="109"/>
      <c r="MBC52" s="109"/>
      <c r="MBD52" s="109"/>
      <c r="MBE52" s="109"/>
      <c r="MBF52" s="109"/>
      <c r="MBG52" s="109"/>
      <c r="MBH52" s="109"/>
      <c r="MBI52" s="109"/>
      <c r="MBJ52" s="109"/>
      <c r="MBK52" s="109"/>
      <c r="MBL52" s="109"/>
      <c r="MBM52" s="109"/>
      <c r="MBN52" s="109"/>
      <c r="MBO52" s="109"/>
      <c r="MBP52" s="109"/>
      <c r="MBQ52" s="109"/>
      <c r="MBR52" s="109"/>
      <c r="MBS52" s="109"/>
      <c r="MBT52" s="109"/>
      <c r="MBU52" s="109"/>
      <c r="MBV52" s="109"/>
      <c r="MBW52" s="109"/>
      <c r="MBX52" s="109"/>
      <c r="MBY52" s="109"/>
      <c r="MBZ52" s="109"/>
      <c r="MCA52" s="109"/>
      <c r="MCB52" s="109"/>
      <c r="MCC52" s="109"/>
      <c r="MCD52" s="109"/>
      <c r="MCE52" s="109"/>
      <c r="MCF52" s="109"/>
      <c r="MCG52" s="109"/>
      <c r="MCH52" s="109"/>
      <c r="MCI52" s="109"/>
      <c r="MCJ52" s="109"/>
      <c r="MCK52" s="109"/>
      <c r="MCL52" s="109"/>
      <c r="MCM52" s="109"/>
      <c r="MCN52" s="109"/>
      <c r="MCO52" s="109"/>
      <c r="MCP52" s="109"/>
      <c r="MCQ52" s="109"/>
      <c r="MCR52" s="109"/>
      <c r="MCS52" s="109"/>
      <c r="MCT52" s="109"/>
      <c r="MCU52" s="109"/>
      <c r="MCV52" s="109"/>
      <c r="MCW52" s="109"/>
      <c r="MCX52" s="109"/>
      <c r="MCY52" s="109"/>
      <c r="MCZ52" s="109"/>
      <c r="MDA52" s="109"/>
      <c r="MDB52" s="109"/>
      <c r="MDC52" s="109"/>
      <c r="MDD52" s="109"/>
      <c r="MDE52" s="109"/>
      <c r="MDF52" s="109"/>
      <c r="MDG52" s="109"/>
      <c r="MDH52" s="109"/>
      <c r="MDI52" s="109"/>
      <c r="MDJ52" s="109"/>
      <c r="MDK52" s="109"/>
      <c r="MDL52" s="109"/>
      <c r="MDM52" s="109"/>
      <c r="MDN52" s="109"/>
      <c r="MDO52" s="109"/>
      <c r="MDP52" s="109"/>
      <c r="MDQ52" s="109"/>
      <c r="MDR52" s="109"/>
      <c r="MDS52" s="109"/>
      <c r="MDT52" s="109"/>
      <c r="MDU52" s="109"/>
      <c r="MDV52" s="109"/>
      <c r="MDW52" s="109"/>
      <c r="MDX52" s="109"/>
      <c r="MDY52" s="109"/>
      <c r="MDZ52" s="109"/>
      <c r="MEA52" s="109"/>
      <c r="MEB52" s="109"/>
      <c r="MEC52" s="109"/>
      <c r="MED52" s="109"/>
      <c r="MEE52" s="109"/>
      <c r="MEF52" s="109"/>
      <c r="MEG52" s="109"/>
      <c r="MEH52" s="109"/>
      <c r="MEI52" s="109"/>
      <c r="MEJ52" s="109"/>
      <c r="MEK52" s="109"/>
      <c r="MEL52" s="109"/>
      <c r="MEM52" s="109"/>
      <c r="MEN52" s="109"/>
      <c r="MEO52" s="109"/>
      <c r="MEP52" s="109"/>
      <c r="MEQ52" s="109"/>
      <c r="MER52" s="109"/>
      <c r="MES52" s="109"/>
      <c r="MET52" s="109"/>
      <c r="MEU52" s="109"/>
      <c r="MEV52" s="109"/>
      <c r="MEW52" s="109"/>
      <c r="MEX52" s="109"/>
      <c r="MEY52" s="109"/>
      <c r="MEZ52" s="109"/>
      <c r="MFA52" s="109"/>
      <c r="MFB52" s="109"/>
      <c r="MFC52" s="109"/>
      <c r="MFD52" s="109"/>
      <c r="MFE52" s="109"/>
      <c r="MFF52" s="109"/>
      <c r="MFG52" s="109"/>
      <c r="MFH52" s="109"/>
      <c r="MFI52" s="109"/>
      <c r="MFJ52" s="109"/>
      <c r="MFK52" s="109"/>
      <c r="MFL52" s="109"/>
      <c r="MFM52" s="109"/>
      <c r="MFN52" s="109"/>
      <c r="MFO52" s="109"/>
      <c r="MFP52" s="109"/>
      <c r="MFQ52" s="109"/>
      <c r="MFR52" s="109"/>
      <c r="MFS52" s="109"/>
      <c r="MFT52" s="109"/>
      <c r="MFU52" s="109"/>
      <c r="MFV52" s="109"/>
      <c r="MFW52" s="109"/>
      <c r="MFX52" s="109"/>
      <c r="MFY52" s="109"/>
      <c r="MFZ52" s="109"/>
      <c r="MGA52" s="109"/>
      <c r="MGB52" s="109"/>
      <c r="MGC52" s="109"/>
      <c r="MGD52" s="109"/>
      <c r="MGE52" s="109"/>
      <c r="MGF52" s="109"/>
      <c r="MGG52" s="109"/>
      <c r="MGH52" s="109"/>
      <c r="MGI52" s="109"/>
      <c r="MGJ52" s="109"/>
      <c r="MGK52" s="109"/>
      <c r="MGL52" s="109"/>
      <c r="MGM52" s="109"/>
      <c r="MGN52" s="109"/>
      <c r="MGO52" s="109"/>
      <c r="MGP52" s="109"/>
      <c r="MGQ52" s="109"/>
      <c r="MGR52" s="109"/>
      <c r="MGS52" s="109"/>
      <c r="MGT52" s="109"/>
      <c r="MGU52" s="109"/>
      <c r="MGV52" s="109"/>
      <c r="MGW52" s="109"/>
      <c r="MGX52" s="109"/>
      <c r="MGY52" s="109"/>
      <c r="MGZ52" s="109"/>
      <c r="MHA52" s="109"/>
      <c r="MHB52" s="109"/>
      <c r="MHC52" s="109"/>
      <c r="MHD52" s="109"/>
      <c r="MHE52" s="109"/>
      <c r="MHF52" s="109"/>
      <c r="MHG52" s="109"/>
      <c r="MHH52" s="109"/>
      <c r="MHI52" s="109"/>
      <c r="MHJ52" s="109"/>
      <c r="MHK52" s="109"/>
      <c r="MHL52" s="109"/>
      <c r="MHM52" s="109"/>
      <c r="MHN52" s="109"/>
      <c r="MHO52" s="109"/>
      <c r="MHP52" s="109"/>
      <c r="MHQ52" s="109"/>
      <c r="MHR52" s="109"/>
      <c r="MHS52" s="109"/>
      <c r="MHT52" s="109"/>
      <c r="MHU52" s="109"/>
      <c r="MHV52" s="109"/>
      <c r="MHW52" s="109"/>
      <c r="MHX52" s="109"/>
      <c r="MHY52" s="109"/>
      <c r="MHZ52" s="109"/>
      <c r="MIA52" s="109"/>
      <c r="MIB52" s="109"/>
      <c r="MIC52" s="109"/>
      <c r="MID52" s="109"/>
      <c r="MIE52" s="109"/>
      <c r="MIF52" s="109"/>
      <c r="MIG52" s="109"/>
      <c r="MIH52" s="109"/>
      <c r="MII52" s="109"/>
      <c r="MIJ52" s="109"/>
      <c r="MIK52" s="109"/>
      <c r="MIL52" s="109"/>
      <c r="MIM52" s="109"/>
      <c r="MIN52" s="109"/>
      <c r="MIO52" s="109"/>
      <c r="MIP52" s="109"/>
      <c r="MIQ52" s="109"/>
      <c r="MIR52" s="109"/>
      <c r="MIS52" s="109"/>
      <c r="MIT52" s="109"/>
      <c r="MIU52" s="109"/>
      <c r="MIV52" s="109"/>
      <c r="MIW52" s="109"/>
      <c r="MIX52" s="109"/>
      <c r="MIY52" s="109"/>
      <c r="MIZ52" s="109"/>
      <c r="MJA52" s="109"/>
      <c r="MJB52" s="109"/>
      <c r="MJC52" s="109"/>
      <c r="MJD52" s="109"/>
      <c r="MJE52" s="109"/>
      <c r="MJF52" s="109"/>
      <c r="MJG52" s="109"/>
      <c r="MJH52" s="109"/>
      <c r="MJI52" s="109"/>
      <c r="MJJ52" s="109"/>
      <c r="MJK52" s="109"/>
      <c r="MJL52" s="109"/>
      <c r="MJM52" s="109"/>
      <c r="MJN52" s="109"/>
      <c r="MJO52" s="109"/>
      <c r="MJP52" s="109"/>
      <c r="MJQ52" s="109"/>
      <c r="MJR52" s="109"/>
      <c r="MJS52" s="109"/>
      <c r="MJT52" s="109"/>
      <c r="MJU52" s="109"/>
      <c r="MJV52" s="109"/>
      <c r="MJW52" s="109"/>
      <c r="MJX52" s="109"/>
      <c r="MJY52" s="109"/>
      <c r="MJZ52" s="109"/>
      <c r="MKA52" s="109"/>
      <c r="MKB52" s="109"/>
      <c r="MKC52" s="109"/>
      <c r="MKD52" s="109"/>
      <c r="MKE52" s="109"/>
      <c r="MKF52" s="109"/>
      <c r="MKG52" s="109"/>
      <c r="MKH52" s="109"/>
      <c r="MKI52" s="109"/>
      <c r="MKJ52" s="109"/>
      <c r="MKK52" s="109"/>
      <c r="MKL52" s="109"/>
      <c r="MKM52" s="109"/>
      <c r="MKN52" s="109"/>
      <c r="MKO52" s="109"/>
      <c r="MKP52" s="109"/>
      <c r="MKQ52" s="109"/>
      <c r="MKR52" s="109"/>
      <c r="MKS52" s="109"/>
      <c r="MKT52" s="109"/>
      <c r="MKU52" s="109"/>
      <c r="MKV52" s="109"/>
      <c r="MKW52" s="109"/>
      <c r="MKX52" s="109"/>
      <c r="MKY52" s="109"/>
      <c r="MKZ52" s="109"/>
      <c r="MLA52" s="109"/>
      <c r="MLB52" s="109"/>
      <c r="MLC52" s="109"/>
      <c r="MLD52" s="109"/>
      <c r="MLE52" s="109"/>
      <c r="MLF52" s="109"/>
      <c r="MLG52" s="109"/>
      <c r="MLH52" s="109"/>
      <c r="MLI52" s="109"/>
      <c r="MLJ52" s="109"/>
      <c r="MLK52" s="109"/>
      <c r="MLL52" s="109"/>
      <c r="MLM52" s="109"/>
      <c r="MLN52" s="109"/>
      <c r="MLO52" s="109"/>
      <c r="MLP52" s="109"/>
      <c r="MLQ52" s="109"/>
      <c r="MLR52" s="109"/>
      <c r="MLS52" s="109"/>
      <c r="MLT52" s="109"/>
      <c r="MLU52" s="109"/>
      <c r="MLV52" s="109"/>
      <c r="MLW52" s="109"/>
      <c r="MLX52" s="109"/>
      <c r="MLY52" s="109"/>
      <c r="MLZ52" s="109"/>
      <c r="MMA52" s="109"/>
      <c r="MMB52" s="109"/>
      <c r="MMC52" s="109"/>
      <c r="MMD52" s="109"/>
      <c r="MME52" s="109"/>
      <c r="MMF52" s="109"/>
      <c r="MMG52" s="109"/>
      <c r="MMH52" s="109"/>
      <c r="MMI52" s="109"/>
      <c r="MMJ52" s="109"/>
      <c r="MMK52" s="109"/>
      <c r="MML52" s="109"/>
      <c r="MMM52" s="109"/>
      <c r="MMN52" s="109"/>
      <c r="MMO52" s="109"/>
      <c r="MMP52" s="109"/>
      <c r="MMQ52" s="109"/>
      <c r="MMR52" s="109"/>
      <c r="MMS52" s="109"/>
      <c r="MMT52" s="109"/>
      <c r="MMU52" s="109"/>
      <c r="MMV52" s="109"/>
      <c r="MMW52" s="109"/>
      <c r="MMX52" s="109"/>
      <c r="MMY52" s="109"/>
      <c r="MMZ52" s="109"/>
      <c r="MNA52" s="109"/>
      <c r="MNB52" s="109"/>
      <c r="MNC52" s="109"/>
      <c r="MND52" s="109"/>
      <c r="MNE52" s="109"/>
      <c r="MNF52" s="109"/>
      <c r="MNG52" s="109"/>
      <c r="MNH52" s="109"/>
      <c r="MNI52" s="109"/>
      <c r="MNJ52" s="109"/>
      <c r="MNK52" s="109"/>
      <c r="MNL52" s="109"/>
      <c r="MNM52" s="109"/>
      <c r="MNN52" s="109"/>
      <c r="MNO52" s="109"/>
      <c r="MNP52" s="109"/>
      <c r="MNQ52" s="109"/>
      <c r="MNR52" s="109"/>
      <c r="MNS52" s="109"/>
      <c r="MNT52" s="109"/>
      <c r="MNU52" s="109"/>
      <c r="MNV52" s="109"/>
      <c r="MNW52" s="109"/>
      <c r="MNX52" s="109"/>
      <c r="MNY52" s="109"/>
      <c r="MNZ52" s="109"/>
      <c r="MOA52" s="109"/>
      <c r="MOB52" s="109"/>
      <c r="MOC52" s="109"/>
      <c r="MOD52" s="109"/>
      <c r="MOE52" s="109"/>
      <c r="MOF52" s="109"/>
      <c r="MOG52" s="109"/>
      <c r="MOH52" s="109"/>
      <c r="MOI52" s="109"/>
      <c r="MOJ52" s="109"/>
      <c r="MOK52" s="109"/>
      <c r="MOL52" s="109"/>
      <c r="MOM52" s="109"/>
      <c r="MON52" s="109"/>
      <c r="MOO52" s="109"/>
      <c r="MOP52" s="109"/>
      <c r="MOQ52" s="109"/>
      <c r="MOR52" s="109"/>
      <c r="MOS52" s="109"/>
      <c r="MOT52" s="109"/>
      <c r="MOU52" s="109"/>
      <c r="MOV52" s="109"/>
      <c r="MOW52" s="109"/>
      <c r="MOX52" s="109"/>
      <c r="MOY52" s="109"/>
      <c r="MOZ52" s="109"/>
      <c r="MPA52" s="109"/>
      <c r="MPB52" s="109"/>
      <c r="MPC52" s="109"/>
      <c r="MPD52" s="109"/>
      <c r="MPE52" s="109"/>
      <c r="MPF52" s="109"/>
      <c r="MPG52" s="109"/>
      <c r="MPH52" s="109"/>
      <c r="MPI52" s="109"/>
      <c r="MPJ52" s="109"/>
      <c r="MPK52" s="109"/>
      <c r="MPL52" s="109"/>
      <c r="MPM52" s="109"/>
      <c r="MPN52" s="109"/>
      <c r="MPO52" s="109"/>
      <c r="MPP52" s="109"/>
      <c r="MPQ52" s="109"/>
      <c r="MPR52" s="109"/>
      <c r="MPS52" s="109"/>
      <c r="MPT52" s="109"/>
      <c r="MPU52" s="109"/>
      <c r="MPV52" s="109"/>
      <c r="MPW52" s="109"/>
      <c r="MPX52" s="109"/>
      <c r="MPY52" s="109"/>
      <c r="MPZ52" s="109"/>
      <c r="MQA52" s="109"/>
      <c r="MQB52" s="109"/>
      <c r="MQC52" s="109"/>
      <c r="MQD52" s="109"/>
      <c r="MQE52" s="109"/>
      <c r="MQF52" s="109"/>
      <c r="MQG52" s="109"/>
      <c r="MQH52" s="109"/>
      <c r="MQI52" s="109"/>
      <c r="MQJ52" s="109"/>
      <c r="MQK52" s="109"/>
      <c r="MQL52" s="109"/>
      <c r="MQM52" s="109"/>
      <c r="MQN52" s="109"/>
      <c r="MQO52" s="109"/>
      <c r="MQP52" s="109"/>
      <c r="MQQ52" s="109"/>
      <c r="MQR52" s="109"/>
      <c r="MQS52" s="109"/>
      <c r="MQT52" s="109"/>
      <c r="MQU52" s="109"/>
      <c r="MQV52" s="109"/>
      <c r="MQW52" s="109"/>
      <c r="MQX52" s="109"/>
      <c r="MQY52" s="109"/>
      <c r="MQZ52" s="109"/>
      <c r="MRA52" s="109"/>
      <c r="MRB52" s="109"/>
      <c r="MRC52" s="109"/>
      <c r="MRD52" s="109"/>
      <c r="MRE52" s="109"/>
      <c r="MRF52" s="109"/>
      <c r="MRG52" s="109"/>
      <c r="MRH52" s="109"/>
      <c r="MRI52" s="109"/>
      <c r="MRJ52" s="109"/>
      <c r="MRK52" s="109"/>
      <c r="MRL52" s="109"/>
      <c r="MRM52" s="109"/>
      <c r="MRN52" s="109"/>
      <c r="MRO52" s="109"/>
      <c r="MRP52" s="109"/>
      <c r="MRQ52" s="109"/>
      <c r="MRR52" s="109"/>
      <c r="MRS52" s="109"/>
      <c r="MRT52" s="109"/>
      <c r="MRU52" s="109"/>
      <c r="MRV52" s="109"/>
      <c r="MRW52" s="109"/>
      <c r="MRX52" s="109"/>
      <c r="MRY52" s="109"/>
      <c r="MRZ52" s="109"/>
      <c r="MSA52" s="109"/>
      <c r="MSB52" s="109"/>
      <c r="MSC52" s="109"/>
      <c r="MSD52" s="109"/>
      <c r="MSE52" s="109"/>
      <c r="MSF52" s="109"/>
      <c r="MSG52" s="109"/>
      <c r="MSH52" s="109"/>
      <c r="MSI52" s="109"/>
      <c r="MSJ52" s="109"/>
      <c r="MSK52" s="109"/>
      <c r="MSL52" s="109"/>
      <c r="MSM52" s="109"/>
      <c r="MSN52" s="109"/>
      <c r="MSO52" s="109"/>
      <c r="MSP52" s="109"/>
      <c r="MSQ52" s="109"/>
      <c r="MSR52" s="109"/>
      <c r="MSS52" s="109"/>
      <c r="MST52" s="109"/>
      <c r="MSU52" s="109"/>
      <c r="MSV52" s="109"/>
      <c r="MSW52" s="109"/>
      <c r="MSX52" s="109"/>
      <c r="MSY52" s="109"/>
      <c r="MSZ52" s="109"/>
      <c r="MTA52" s="109"/>
      <c r="MTB52" s="109"/>
      <c r="MTC52" s="109"/>
      <c r="MTD52" s="109"/>
      <c r="MTE52" s="109"/>
      <c r="MTF52" s="109"/>
      <c r="MTG52" s="109"/>
      <c r="MTH52" s="109"/>
      <c r="MTI52" s="109"/>
      <c r="MTJ52" s="109"/>
      <c r="MTK52" s="109"/>
      <c r="MTL52" s="109"/>
      <c r="MTM52" s="109"/>
      <c r="MTN52" s="109"/>
      <c r="MTO52" s="109"/>
      <c r="MTP52" s="109"/>
      <c r="MTQ52" s="109"/>
      <c r="MTR52" s="109"/>
      <c r="MTS52" s="109"/>
      <c r="MTT52" s="109"/>
      <c r="MTU52" s="109"/>
      <c r="MTV52" s="109"/>
      <c r="MTW52" s="109"/>
      <c r="MTX52" s="109"/>
      <c r="MTY52" s="109"/>
      <c r="MTZ52" s="109"/>
      <c r="MUA52" s="109"/>
      <c r="MUB52" s="109"/>
      <c r="MUC52" s="109"/>
      <c r="MUD52" s="109"/>
      <c r="MUE52" s="109"/>
      <c r="MUF52" s="109"/>
      <c r="MUG52" s="109"/>
      <c r="MUH52" s="109"/>
      <c r="MUI52" s="109"/>
      <c r="MUJ52" s="109"/>
      <c r="MUK52" s="109"/>
      <c r="MUL52" s="109"/>
      <c r="MUM52" s="109"/>
      <c r="MUN52" s="109"/>
      <c r="MUO52" s="109"/>
      <c r="MUP52" s="109"/>
      <c r="MUQ52" s="109"/>
      <c r="MUR52" s="109"/>
      <c r="MUS52" s="109"/>
      <c r="MUT52" s="109"/>
      <c r="MUU52" s="109"/>
      <c r="MUV52" s="109"/>
      <c r="MUW52" s="109"/>
      <c r="MUX52" s="109"/>
      <c r="MUY52" s="109"/>
      <c r="MUZ52" s="109"/>
      <c r="MVA52" s="109"/>
      <c r="MVB52" s="109"/>
      <c r="MVC52" s="109"/>
      <c r="MVD52" s="109"/>
      <c r="MVE52" s="109"/>
      <c r="MVF52" s="109"/>
      <c r="MVG52" s="109"/>
      <c r="MVH52" s="109"/>
      <c r="MVI52" s="109"/>
      <c r="MVJ52" s="109"/>
      <c r="MVK52" s="109"/>
      <c r="MVL52" s="109"/>
      <c r="MVM52" s="109"/>
      <c r="MVN52" s="109"/>
      <c r="MVO52" s="109"/>
      <c r="MVP52" s="109"/>
      <c r="MVQ52" s="109"/>
      <c r="MVR52" s="109"/>
      <c r="MVS52" s="109"/>
      <c r="MVT52" s="109"/>
      <c r="MVU52" s="109"/>
      <c r="MVV52" s="109"/>
      <c r="MVW52" s="109"/>
      <c r="MVX52" s="109"/>
      <c r="MVY52" s="109"/>
      <c r="MVZ52" s="109"/>
      <c r="MWA52" s="109"/>
      <c r="MWB52" s="109"/>
      <c r="MWC52" s="109"/>
      <c r="MWD52" s="109"/>
      <c r="MWE52" s="109"/>
      <c r="MWF52" s="109"/>
      <c r="MWG52" s="109"/>
      <c r="MWH52" s="109"/>
      <c r="MWI52" s="109"/>
      <c r="MWJ52" s="109"/>
      <c r="MWK52" s="109"/>
      <c r="MWL52" s="109"/>
      <c r="MWM52" s="109"/>
      <c r="MWN52" s="109"/>
      <c r="MWO52" s="109"/>
      <c r="MWP52" s="109"/>
      <c r="MWQ52" s="109"/>
      <c r="MWR52" s="109"/>
      <c r="MWS52" s="109"/>
      <c r="MWT52" s="109"/>
      <c r="MWU52" s="109"/>
      <c r="MWV52" s="109"/>
      <c r="MWW52" s="109"/>
      <c r="MWX52" s="109"/>
      <c r="MWY52" s="109"/>
      <c r="MWZ52" s="109"/>
      <c r="MXA52" s="109"/>
      <c r="MXB52" s="109"/>
      <c r="MXC52" s="109"/>
      <c r="MXD52" s="109"/>
      <c r="MXE52" s="109"/>
      <c r="MXF52" s="109"/>
      <c r="MXG52" s="109"/>
      <c r="MXH52" s="109"/>
      <c r="MXI52" s="109"/>
      <c r="MXJ52" s="109"/>
      <c r="MXK52" s="109"/>
      <c r="MXL52" s="109"/>
      <c r="MXM52" s="109"/>
      <c r="MXN52" s="109"/>
      <c r="MXO52" s="109"/>
      <c r="MXP52" s="109"/>
      <c r="MXQ52" s="109"/>
      <c r="MXR52" s="109"/>
      <c r="MXS52" s="109"/>
      <c r="MXT52" s="109"/>
      <c r="MXU52" s="109"/>
      <c r="MXV52" s="109"/>
      <c r="MXW52" s="109"/>
      <c r="MXX52" s="109"/>
      <c r="MXY52" s="109"/>
      <c r="MXZ52" s="109"/>
      <c r="MYA52" s="109"/>
      <c r="MYB52" s="109"/>
      <c r="MYC52" s="109"/>
      <c r="MYD52" s="109"/>
      <c r="MYE52" s="109"/>
      <c r="MYF52" s="109"/>
      <c r="MYG52" s="109"/>
      <c r="MYH52" s="109"/>
      <c r="MYI52" s="109"/>
      <c r="MYJ52" s="109"/>
      <c r="MYK52" s="109"/>
      <c r="MYL52" s="109"/>
      <c r="MYM52" s="109"/>
      <c r="MYN52" s="109"/>
      <c r="MYO52" s="109"/>
      <c r="MYP52" s="109"/>
      <c r="MYQ52" s="109"/>
      <c r="MYR52" s="109"/>
      <c r="MYS52" s="109"/>
      <c r="MYT52" s="109"/>
      <c r="MYU52" s="109"/>
      <c r="MYV52" s="109"/>
      <c r="MYW52" s="109"/>
      <c r="MYX52" s="109"/>
      <c r="MYY52" s="109"/>
      <c r="MYZ52" s="109"/>
      <c r="MZA52" s="109"/>
      <c r="MZB52" s="109"/>
      <c r="MZC52" s="109"/>
      <c r="MZD52" s="109"/>
      <c r="MZE52" s="109"/>
      <c r="MZF52" s="109"/>
      <c r="MZG52" s="109"/>
      <c r="MZH52" s="109"/>
      <c r="MZI52" s="109"/>
      <c r="MZJ52" s="109"/>
      <c r="MZK52" s="109"/>
      <c r="MZL52" s="109"/>
      <c r="MZM52" s="109"/>
      <c r="MZN52" s="109"/>
      <c r="MZO52" s="109"/>
      <c r="MZP52" s="109"/>
      <c r="MZQ52" s="109"/>
      <c r="MZR52" s="109"/>
      <c r="MZS52" s="109"/>
      <c r="MZT52" s="109"/>
      <c r="MZU52" s="109"/>
      <c r="MZV52" s="109"/>
      <c r="MZW52" s="109"/>
      <c r="MZX52" s="109"/>
      <c r="MZY52" s="109"/>
      <c r="MZZ52" s="109"/>
      <c r="NAA52" s="109"/>
      <c r="NAB52" s="109"/>
      <c r="NAC52" s="109"/>
      <c r="NAD52" s="109"/>
      <c r="NAE52" s="109"/>
      <c r="NAF52" s="109"/>
      <c r="NAG52" s="109"/>
      <c r="NAH52" s="109"/>
      <c r="NAI52" s="109"/>
      <c r="NAJ52" s="109"/>
      <c r="NAK52" s="109"/>
      <c r="NAL52" s="109"/>
      <c r="NAM52" s="109"/>
      <c r="NAN52" s="109"/>
      <c r="NAO52" s="109"/>
      <c r="NAP52" s="109"/>
      <c r="NAQ52" s="109"/>
      <c r="NAR52" s="109"/>
      <c r="NAS52" s="109"/>
      <c r="NAT52" s="109"/>
      <c r="NAU52" s="109"/>
      <c r="NAV52" s="109"/>
      <c r="NAW52" s="109"/>
      <c r="NAX52" s="109"/>
      <c r="NAY52" s="109"/>
      <c r="NAZ52" s="109"/>
      <c r="NBA52" s="109"/>
      <c r="NBB52" s="109"/>
      <c r="NBC52" s="109"/>
      <c r="NBD52" s="109"/>
      <c r="NBE52" s="109"/>
      <c r="NBF52" s="109"/>
      <c r="NBG52" s="109"/>
      <c r="NBH52" s="109"/>
      <c r="NBI52" s="109"/>
      <c r="NBJ52" s="109"/>
      <c r="NBK52" s="109"/>
      <c r="NBL52" s="109"/>
      <c r="NBM52" s="109"/>
      <c r="NBN52" s="109"/>
      <c r="NBO52" s="109"/>
      <c r="NBP52" s="109"/>
      <c r="NBQ52" s="109"/>
      <c r="NBR52" s="109"/>
      <c r="NBS52" s="109"/>
      <c r="NBT52" s="109"/>
      <c r="NBU52" s="109"/>
      <c r="NBV52" s="109"/>
      <c r="NBW52" s="109"/>
      <c r="NBX52" s="109"/>
      <c r="NBY52" s="109"/>
      <c r="NBZ52" s="109"/>
      <c r="NCA52" s="109"/>
      <c r="NCB52" s="109"/>
      <c r="NCC52" s="109"/>
      <c r="NCD52" s="109"/>
      <c r="NCE52" s="109"/>
      <c r="NCF52" s="109"/>
      <c r="NCG52" s="109"/>
      <c r="NCH52" s="109"/>
      <c r="NCI52" s="109"/>
      <c r="NCJ52" s="109"/>
      <c r="NCK52" s="109"/>
      <c r="NCL52" s="109"/>
      <c r="NCM52" s="109"/>
      <c r="NCN52" s="109"/>
      <c r="NCO52" s="109"/>
      <c r="NCP52" s="109"/>
      <c r="NCQ52" s="109"/>
      <c r="NCR52" s="109"/>
      <c r="NCS52" s="109"/>
      <c r="NCT52" s="109"/>
      <c r="NCU52" s="109"/>
      <c r="NCV52" s="109"/>
      <c r="NCW52" s="109"/>
      <c r="NCX52" s="109"/>
      <c r="NCY52" s="109"/>
      <c r="NCZ52" s="109"/>
      <c r="NDA52" s="109"/>
      <c r="NDB52" s="109"/>
      <c r="NDC52" s="109"/>
      <c r="NDD52" s="109"/>
      <c r="NDE52" s="109"/>
      <c r="NDF52" s="109"/>
      <c r="NDG52" s="109"/>
      <c r="NDH52" s="109"/>
      <c r="NDI52" s="109"/>
      <c r="NDJ52" s="109"/>
      <c r="NDK52" s="109"/>
      <c r="NDL52" s="109"/>
      <c r="NDM52" s="109"/>
      <c r="NDN52" s="109"/>
      <c r="NDO52" s="109"/>
      <c r="NDP52" s="109"/>
      <c r="NDQ52" s="109"/>
      <c r="NDR52" s="109"/>
      <c r="NDS52" s="109"/>
      <c r="NDT52" s="109"/>
      <c r="NDU52" s="109"/>
      <c r="NDV52" s="109"/>
      <c r="NDW52" s="109"/>
      <c r="NDX52" s="109"/>
      <c r="NDY52" s="109"/>
      <c r="NDZ52" s="109"/>
      <c r="NEA52" s="109"/>
      <c r="NEB52" s="109"/>
      <c r="NEC52" s="109"/>
      <c r="NED52" s="109"/>
      <c r="NEE52" s="109"/>
      <c r="NEF52" s="109"/>
      <c r="NEG52" s="109"/>
      <c r="NEH52" s="109"/>
      <c r="NEI52" s="109"/>
      <c r="NEJ52" s="109"/>
      <c r="NEK52" s="109"/>
      <c r="NEL52" s="109"/>
      <c r="NEM52" s="109"/>
      <c r="NEN52" s="109"/>
      <c r="NEO52" s="109"/>
      <c r="NEP52" s="109"/>
      <c r="NEQ52" s="109"/>
      <c r="NER52" s="109"/>
      <c r="NES52" s="109"/>
      <c r="NET52" s="109"/>
      <c r="NEU52" s="109"/>
      <c r="NEV52" s="109"/>
      <c r="NEW52" s="109"/>
      <c r="NEX52" s="109"/>
      <c r="NEY52" s="109"/>
      <c r="NEZ52" s="109"/>
      <c r="NFA52" s="109"/>
      <c r="NFB52" s="109"/>
      <c r="NFC52" s="109"/>
      <c r="NFD52" s="109"/>
      <c r="NFE52" s="109"/>
      <c r="NFF52" s="109"/>
      <c r="NFG52" s="109"/>
      <c r="NFH52" s="109"/>
      <c r="NFI52" s="109"/>
      <c r="NFJ52" s="109"/>
      <c r="NFK52" s="109"/>
      <c r="NFL52" s="109"/>
      <c r="NFM52" s="109"/>
      <c r="NFN52" s="109"/>
      <c r="NFO52" s="109"/>
      <c r="NFP52" s="109"/>
      <c r="NFQ52" s="109"/>
      <c r="NFR52" s="109"/>
      <c r="NFS52" s="109"/>
      <c r="NFT52" s="109"/>
      <c r="NFU52" s="109"/>
      <c r="NFV52" s="109"/>
      <c r="NFW52" s="109"/>
      <c r="NFX52" s="109"/>
      <c r="NFY52" s="109"/>
      <c r="NFZ52" s="109"/>
      <c r="NGA52" s="109"/>
      <c r="NGB52" s="109"/>
      <c r="NGC52" s="109"/>
      <c r="NGD52" s="109"/>
      <c r="NGE52" s="109"/>
      <c r="NGF52" s="109"/>
      <c r="NGG52" s="109"/>
      <c r="NGH52" s="109"/>
      <c r="NGI52" s="109"/>
      <c r="NGJ52" s="109"/>
      <c r="NGK52" s="109"/>
      <c r="NGL52" s="109"/>
      <c r="NGM52" s="109"/>
      <c r="NGN52" s="109"/>
      <c r="NGO52" s="109"/>
      <c r="NGP52" s="109"/>
      <c r="NGQ52" s="109"/>
      <c r="NGR52" s="109"/>
      <c r="NGS52" s="109"/>
      <c r="NGT52" s="109"/>
      <c r="NGU52" s="109"/>
      <c r="NGV52" s="109"/>
      <c r="NGW52" s="109"/>
      <c r="NGX52" s="109"/>
      <c r="NGY52" s="109"/>
      <c r="NGZ52" s="109"/>
      <c r="NHA52" s="109"/>
      <c r="NHB52" s="109"/>
      <c r="NHC52" s="109"/>
      <c r="NHD52" s="109"/>
      <c r="NHE52" s="109"/>
      <c r="NHF52" s="109"/>
      <c r="NHG52" s="109"/>
      <c r="NHH52" s="109"/>
      <c r="NHI52" s="109"/>
      <c r="NHJ52" s="109"/>
      <c r="NHK52" s="109"/>
      <c r="NHL52" s="109"/>
      <c r="NHM52" s="109"/>
      <c r="NHN52" s="109"/>
      <c r="NHO52" s="109"/>
      <c r="NHP52" s="109"/>
      <c r="NHQ52" s="109"/>
      <c r="NHR52" s="109"/>
      <c r="NHS52" s="109"/>
      <c r="NHT52" s="109"/>
      <c r="NHU52" s="109"/>
      <c r="NHV52" s="109"/>
      <c r="NHW52" s="109"/>
      <c r="NHX52" s="109"/>
      <c r="NHY52" s="109"/>
      <c r="NHZ52" s="109"/>
      <c r="NIA52" s="109"/>
      <c r="NIB52" s="109"/>
      <c r="NIC52" s="109"/>
      <c r="NID52" s="109"/>
      <c r="NIE52" s="109"/>
      <c r="NIF52" s="109"/>
      <c r="NIG52" s="109"/>
      <c r="NIH52" s="109"/>
      <c r="NII52" s="109"/>
      <c r="NIJ52" s="109"/>
      <c r="NIK52" s="109"/>
      <c r="NIL52" s="109"/>
      <c r="NIM52" s="109"/>
      <c r="NIN52" s="109"/>
      <c r="NIO52" s="109"/>
      <c r="NIP52" s="109"/>
      <c r="NIQ52" s="109"/>
      <c r="NIR52" s="109"/>
      <c r="NIS52" s="109"/>
      <c r="NIT52" s="109"/>
      <c r="NIU52" s="109"/>
      <c r="NIV52" s="109"/>
      <c r="NIW52" s="109"/>
      <c r="NIX52" s="109"/>
      <c r="NIY52" s="109"/>
      <c r="NIZ52" s="109"/>
      <c r="NJA52" s="109"/>
      <c r="NJB52" s="109"/>
      <c r="NJC52" s="109"/>
      <c r="NJD52" s="109"/>
      <c r="NJE52" s="109"/>
      <c r="NJF52" s="109"/>
      <c r="NJG52" s="109"/>
      <c r="NJH52" s="109"/>
      <c r="NJI52" s="109"/>
      <c r="NJJ52" s="109"/>
      <c r="NJK52" s="109"/>
      <c r="NJL52" s="109"/>
      <c r="NJM52" s="109"/>
      <c r="NJN52" s="109"/>
      <c r="NJO52" s="109"/>
      <c r="NJP52" s="109"/>
      <c r="NJQ52" s="109"/>
      <c r="NJR52" s="109"/>
      <c r="NJS52" s="109"/>
      <c r="NJT52" s="109"/>
      <c r="NJU52" s="109"/>
      <c r="NJV52" s="109"/>
      <c r="NJW52" s="109"/>
      <c r="NJX52" s="109"/>
      <c r="NJY52" s="109"/>
      <c r="NJZ52" s="109"/>
      <c r="NKA52" s="109"/>
      <c r="NKB52" s="109"/>
      <c r="NKC52" s="109"/>
      <c r="NKD52" s="109"/>
      <c r="NKE52" s="109"/>
      <c r="NKF52" s="109"/>
      <c r="NKG52" s="109"/>
      <c r="NKH52" s="109"/>
      <c r="NKI52" s="109"/>
      <c r="NKJ52" s="109"/>
      <c r="NKK52" s="109"/>
      <c r="NKL52" s="109"/>
      <c r="NKM52" s="109"/>
      <c r="NKN52" s="109"/>
      <c r="NKO52" s="109"/>
      <c r="NKP52" s="109"/>
      <c r="NKQ52" s="109"/>
      <c r="NKR52" s="109"/>
      <c r="NKS52" s="109"/>
      <c r="NKT52" s="109"/>
      <c r="NKU52" s="109"/>
      <c r="NKV52" s="109"/>
      <c r="NKW52" s="109"/>
      <c r="NKX52" s="109"/>
      <c r="NKY52" s="109"/>
      <c r="NKZ52" s="109"/>
      <c r="NLA52" s="109"/>
      <c r="NLB52" s="109"/>
      <c r="NLC52" s="109"/>
      <c r="NLD52" s="109"/>
      <c r="NLE52" s="109"/>
      <c r="NLF52" s="109"/>
      <c r="NLG52" s="109"/>
      <c r="NLH52" s="109"/>
      <c r="NLI52" s="109"/>
      <c r="NLJ52" s="109"/>
      <c r="NLK52" s="109"/>
      <c r="NLL52" s="109"/>
      <c r="NLM52" s="109"/>
      <c r="NLN52" s="109"/>
      <c r="NLO52" s="109"/>
      <c r="NLP52" s="109"/>
      <c r="NLQ52" s="109"/>
      <c r="NLR52" s="109"/>
      <c r="NLS52" s="109"/>
      <c r="NLT52" s="109"/>
      <c r="NLU52" s="109"/>
      <c r="NLV52" s="109"/>
      <c r="NLW52" s="109"/>
      <c r="NLX52" s="109"/>
      <c r="NLY52" s="109"/>
      <c r="NLZ52" s="109"/>
      <c r="NMA52" s="109"/>
      <c r="NMB52" s="109"/>
      <c r="NMC52" s="109"/>
      <c r="NMD52" s="109"/>
      <c r="NME52" s="109"/>
      <c r="NMF52" s="109"/>
      <c r="NMG52" s="109"/>
      <c r="NMH52" s="109"/>
      <c r="NMI52" s="109"/>
      <c r="NMJ52" s="109"/>
      <c r="NMK52" s="109"/>
      <c r="NML52" s="109"/>
      <c r="NMM52" s="109"/>
      <c r="NMN52" s="109"/>
      <c r="NMO52" s="109"/>
      <c r="NMP52" s="109"/>
      <c r="NMQ52" s="109"/>
      <c r="NMR52" s="109"/>
      <c r="NMS52" s="109"/>
      <c r="NMT52" s="109"/>
      <c r="NMU52" s="109"/>
      <c r="NMV52" s="109"/>
      <c r="NMW52" s="109"/>
      <c r="NMX52" s="109"/>
      <c r="NMY52" s="109"/>
      <c r="NMZ52" s="109"/>
      <c r="NNA52" s="109"/>
      <c r="NNB52" s="109"/>
      <c r="NNC52" s="109"/>
      <c r="NND52" s="109"/>
      <c r="NNE52" s="109"/>
      <c r="NNF52" s="109"/>
      <c r="NNG52" s="109"/>
      <c r="NNH52" s="109"/>
      <c r="NNI52" s="109"/>
      <c r="NNJ52" s="109"/>
      <c r="NNK52" s="109"/>
      <c r="NNL52" s="109"/>
      <c r="NNM52" s="109"/>
      <c r="NNN52" s="109"/>
      <c r="NNO52" s="109"/>
      <c r="NNP52" s="109"/>
      <c r="NNQ52" s="109"/>
      <c r="NNR52" s="109"/>
      <c r="NNS52" s="109"/>
      <c r="NNT52" s="109"/>
      <c r="NNU52" s="109"/>
      <c r="NNV52" s="109"/>
      <c r="NNW52" s="109"/>
      <c r="NNX52" s="109"/>
      <c r="NNY52" s="109"/>
      <c r="NNZ52" s="109"/>
      <c r="NOA52" s="109"/>
      <c r="NOB52" s="109"/>
      <c r="NOC52" s="109"/>
      <c r="NOD52" s="109"/>
      <c r="NOE52" s="109"/>
      <c r="NOF52" s="109"/>
      <c r="NOG52" s="109"/>
      <c r="NOH52" s="109"/>
      <c r="NOI52" s="109"/>
      <c r="NOJ52" s="109"/>
      <c r="NOK52" s="109"/>
      <c r="NOL52" s="109"/>
      <c r="NOM52" s="109"/>
      <c r="NON52" s="109"/>
      <c r="NOO52" s="109"/>
      <c r="NOP52" s="109"/>
      <c r="NOQ52" s="109"/>
      <c r="NOR52" s="109"/>
      <c r="NOS52" s="109"/>
      <c r="NOT52" s="109"/>
      <c r="NOU52" s="109"/>
      <c r="NOV52" s="109"/>
      <c r="NOW52" s="109"/>
      <c r="NOX52" s="109"/>
      <c r="NOY52" s="109"/>
      <c r="NOZ52" s="109"/>
      <c r="NPA52" s="109"/>
      <c r="NPB52" s="109"/>
      <c r="NPC52" s="109"/>
      <c r="NPD52" s="109"/>
      <c r="NPE52" s="109"/>
      <c r="NPF52" s="109"/>
      <c r="NPG52" s="109"/>
      <c r="NPH52" s="109"/>
      <c r="NPI52" s="109"/>
      <c r="NPJ52" s="109"/>
      <c r="NPK52" s="109"/>
      <c r="NPL52" s="109"/>
      <c r="NPM52" s="109"/>
      <c r="NPN52" s="109"/>
      <c r="NPO52" s="109"/>
      <c r="NPP52" s="109"/>
      <c r="NPQ52" s="109"/>
      <c r="NPR52" s="109"/>
      <c r="NPS52" s="109"/>
      <c r="NPT52" s="109"/>
      <c r="NPU52" s="109"/>
      <c r="NPV52" s="109"/>
      <c r="NPW52" s="109"/>
      <c r="NPX52" s="109"/>
      <c r="NPY52" s="109"/>
      <c r="NPZ52" s="109"/>
      <c r="NQA52" s="109"/>
      <c r="NQB52" s="109"/>
      <c r="NQC52" s="109"/>
      <c r="NQD52" s="109"/>
      <c r="NQE52" s="109"/>
      <c r="NQF52" s="109"/>
      <c r="NQG52" s="109"/>
      <c r="NQH52" s="109"/>
      <c r="NQI52" s="109"/>
      <c r="NQJ52" s="109"/>
      <c r="NQK52" s="109"/>
      <c r="NQL52" s="109"/>
      <c r="NQM52" s="109"/>
      <c r="NQN52" s="109"/>
      <c r="NQO52" s="109"/>
      <c r="NQP52" s="109"/>
      <c r="NQQ52" s="109"/>
      <c r="NQR52" s="109"/>
      <c r="NQS52" s="109"/>
      <c r="NQT52" s="109"/>
      <c r="NQU52" s="109"/>
      <c r="NQV52" s="109"/>
      <c r="NQW52" s="109"/>
      <c r="NQX52" s="109"/>
      <c r="NQY52" s="109"/>
      <c r="NQZ52" s="109"/>
      <c r="NRA52" s="109"/>
      <c r="NRB52" s="109"/>
      <c r="NRC52" s="109"/>
      <c r="NRD52" s="109"/>
      <c r="NRE52" s="109"/>
      <c r="NRF52" s="109"/>
      <c r="NRG52" s="109"/>
      <c r="NRH52" s="109"/>
      <c r="NRI52" s="109"/>
      <c r="NRJ52" s="109"/>
      <c r="NRK52" s="109"/>
      <c r="NRL52" s="109"/>
      <c r="NRM52" s="109"/>
      <c r="NRN52" s="109"/>
      <c r="NRO52" s="109"/>
      <c r="NRP52" s="109"/>
      <c r="NRQ52" s="109"/>
      <c r="NRR52" s="109"/>
      <c r="NRS52" s="109"/>
      <c r="NRT52" s="109"/>
      <c r="NRU52" s="109"/>
      <c r="NRV52" s="109"/>
      <c r="NRW52" s="109"/>
      <c r="NRX52" s="109"/>
      <c r="NRY52" s="109"/>
      <c r="NRZ52" s="109"/>
      <c r="NSA52" s="109"/>
      <c r="NSB52" s="109"/>
      <c r="NSC52" s="109"/>
      <c r="NSD52" s="109"/>
      <c r="NSE52" s="109"/>
      <c r="NSF52" s="109"/>
      <c r="NSG52" s="109"/>
      <c r="NSH52" s="109"/>
      <c r="NSI52" s="109"/>
      <c r="NSJ52" s="109"/>
      <c r="NSK52" s="109"/>
      <c r="NSL52" s="109"/>
      <c r="NSM52" s="109"/>
      <c r="NSN52" s="109"/>
      <c r="NSO52" s="109"/>
      <c r="NSP52" s="109"/>
      <c r="NSQ52" s="109"/>
      <c r="NSR52" s="109"/>
      <c r="NSS52" s="109"/>
      <c r="NST52" s="109"/>
      <c r="NSU52" s="109"/>
      <c r="NSV52" s="109"/>
      <c r="NSW52" s="109"/>
      <c r="NSX52" s="109"/>
      <c r="NSY52" s="109"/>
      <c r="NSZ52" s="109"/>
      <c r="NTA52" s="109"/>
      <c r="NTB52" s="109"/>
      <c r="NTC52" s="109"/>
      <c r="NTD52" s="109"/>
      <c r="NTE52" s="109"/>
      <c r="NTF52" s="109"/>
      <c r="NTG52" s="109"/>
      <c r="NTH52" s="109"/>
      <c r="NTI52" s="109"/>
      <c r="NTJ52" s="109"/>
      <c r="NTK52" s="109"/>
      <c r="NTL52" s="109"/>
      <c r="NTM52" s="109"/>
      <c r="NTN52" s="109"/>
      <c r="NTO52" s="109"/>
      <c r="NTP52" s="109"/>
      <c r="NTQ52" s="109"/>
      <c r="NTR52" s="109"/>
      <c r="NTS52" s="109"/>
      <c r="NTT52" s="109"/>
      <c r="NTU52" s="109"/>
      <c r="NTV52" s="109"/>
      <c r="NTW52" s="109"/>
      <c r="NTX52" s="109"/>
      <c r="NTY52" s="109"/>
      <c r="NTZ52" s="109"/>
      <c r="NUA52" s="109"/>
      <c r="NUB52" s="109"/>
      <c r="NUC52" s="109"/>
      <c r="NUD52" s="109"/>
      <c r="NUE52" s="109"/>
      <c r="NUF52" s="109"/>
      <c r="NUG52" s="109"/>
      <c r="NUH52" s="109"/>
      <c r="NUI52" s="109"/>
      <c r="NUJ52" s="109"/>
      <c r="NUK52" s="109"/>
      <c r="NUL52" s="109"/>
      <c r="NUM52" s="109"/>
      <c r="NUN52" s="109"/>
      <c r="NUO52" s="109"/>
      <c r="NUP52" s="109"/>
      <c r="NUQ52" s="109"/>
      <c r="NUR52" s="109"/>
      <c r="NUS52" s="109"/>
      <c r="NUT52" s="109"/>
      <c r="NUU52" s="109"/>
      <c r="NUV52" s="109"/>
      <c r="NUW52" s="109"/>
      <c r="NUX52" s="109"/>
      <c r="NUY52" s="109"/>
      <c r="NUZ52" s="109"/>
      <c r="NVA52" s="109"/>
      <c r="NVB52" s="109"/>
      <c r="NVC52" s="109"/>
      <c r="NVD52" s="109"/>
      <c r="NVE52" s="109"/>
      <c r="NVF52" s="109"/>
      <c r="NVG52" s="109"/>
      <c r="NVH52" s="109"/>
      <c r="NVI52" s="109"/>
      <c r="NVJ52" s="109"/>
      <c r="NVK52" s="109"/>
      <c r="NVL52" s="109"/>
      <c r="NVM52" s="109"/>
      <c r="NVN52" s="109"/>
      <c r="NVO52" s="109"/>
      <c r="NVP52" s="109"/>
      <c r="NVQ52" s="109"/>
      <c r="NVR52" s="109"/>
      <c r="NVS52" s="109"/>
      <c r="NVT52" s="109"/>
      <c r="NVU52" s="109"/>
      <c r="NVV52" s="109"/>
      <c r="NVW52" s="109"/>
      <c r="NVX52" s="109"/>
      <c r="NVY52" s="109"/>
      <c r="NVZ52" s="109"/>
      <c r="NWA52" s="109"/>
      <c r="NWB52" s="109"/>
      <c r="NWC52" s="109"/>
      <c r="NWD52" s="109"/>
      <c r="NWE52" s="109"/>
      <c r="NWF52" s="109"/>
      <c r="NWG52" s="109"/>
      <c r="NWH52" s="109"/>
      <c r="NWI52" s="109"/>
      <c r="NWJ52" s="109"/>
      <c r="NWK52" s="109"/>
      <c r="NWL52" s="109"/>
      <c r="NWM52" s="109"/>
      <c r="NWN52" s="109"/>
      <c r="NWO52" s="109"/>
      <c r="NWP52" s="109"/>
      <c r="NWQ52" s="109"/>
      <c r="NWR52" s="109"/>
      <c r="NWS52" s="109"/>
      <c r="NWT52" s="109"/>
      <c r="NWU52" s="109"/>
      <c r="NWV52" s="109"/>
      <c r="NWW52" s="109"/>
      <c r="NWX52" s="109"/>
      <c r="NWY52" s="109"/>
      <c r="NWZ52" s="109"/>
      <c r="NXA52" s="109"/>
      <c r="NXB52" s="109"/>
      <c r="NXC52" s="109"/>
      <c r="NXD52" s="109"/>
      <c r="NXE52" s="109"/>
      <c r="NXF52" s="109"/>
      <c r="NXG52" s="109"/>
      <c r="NXH52" s="109"/>
      <c r="NXI52" s="109"/>
      <c r="NXJ52" s="109"/>
      <c r="NXK52" s="109"/>
      <c r="NXL52" s="109"/>
      <c r="NXM52" s="109"/>
      <c r="NXN52" s="109"/>
      <c r="NXO52" s="109"/>
      <c r="NXP52" s="109"/>
      <c r="NXQ52" s="109"/>
      <c r="NXR52" s="109"/>
      <c r="NXS52" s="109"/>
      <c r="NXT52" s="109"/>
      <c r="NXU52" s="109"/>
      <c r="NXV52" s="109"/>
      <c r="NXW52" s="109"/>
      <c r="NXX52" s="109"/>
      <c r="NXY52" s="109"/>
      <c r="NXZ52" s="109"/>
      <c r="NYA52" s="109"/>
      <c r="NYB52" s="109"/>
      <c r="NYC52" s="109"/>
      <c r="NYD52" s="109"/>
      <c r="NYE52" s="109"/>
      <c r="NYF52" s="109"/>
      <c r="NYG52" s="109"/>
      <c r="NYH52" s="109"/>
      <c r="NYI52" s="109"/>
      <c r="NYJ52" s="109"/>
      <c r="NYK52" s="109"/>
      <c r="NYL52" s="109"/>
      <c r="NYM52" s="109"/>
      <c r="NYN52" s="109"/>
      <c r="NYO52" s="109"/>
      <c r="NYP52" s="109"/>
      <c r="NYQ52" s="109"/>
      <c r="NYR52" s="109"/>
      <c r="NYS52" s="109"/>
      <c r="NYT52" s="109"/>
      <c r="NYU52" s="109"/>
      <c r="NYV52" s="109"/>
      <c r="NYW52" s="109"/>
      <c r="NYX52" s="109"/>
      <c r="NYY52" s="109"/>
      <c r="NYZ52" s="109"/>
      <c r="NZA52" s="109"/>
      <c r="NZB52" s="109"/>
      <c r="NZC52" s="109"/>
      <c r="NZD52" s="109"/>
      <c r="NZE52" s="109"/>
      <c r="NZF52" s="109"/>
      <c r="NZG52" s="109"/>
      <c r="NZH52" s="109"/>
      <c r="NZI52" s="109"/>
      <c r="NZJ52" s="109"/>
      <c r="NZK52" s="109"/>
      <c r="NZL52" s="109"/>
      <c r="NZM52" s="109"/>
      <c r="NZN52" s="109"/>
      <c r="NZO52" s="109"/>
      <c r="NZP52" s="109"/>
      <c r="NZQ52" s="109"/>
      <c r="NZR52" s="109"/>
      <c r="NZS52" s="109"/>
      <c r="NZT52" s="109"/>
      <c r="NZU52" s="109"/>
      <c r="NZV52" s="109"/>
      <c r="NZW52" s="109"/>
      <c r="NZX52" s="109"/>
      <c r="NZY52" s="109"/>
      <c r="NZZ52" s="109"/>
      <c r="OAA52" s="109"/>
      <c r="OAB52" s="109"/>
      <c r="OAC52" s="109"/>
      <c r="OAD52" s="109"/>
      <c r="OAE52" s="109"/>
      <c r="OAF52" s="109"/>
      <c r="OAG52" s="109"/>
      <c r="OAH52" s="109"/>
      <c r="OAI52" s="109"/>
      <c r="OAJ52" s="109"/>
      <c r="OAK52" s="109"/>
      <c r="OAL52" s="109"/>
      <c r="OAM52" s="109"/>
      <c r="OAN52" s="109"/>
      <c r="OAO52" s="109"/>
      <c r="OAP52" s="109"/>
      <c r="OAQ52" s="109"/>
      <c r="OAR52" s="109"/>
      <c r="OAS52" s="109"/>
      <c r="OAT52" s="109"/>
      <c r="OAU52" s="109"/>
      <c r="OAV52" s="109"/>
      <c r="OAW52" s="109"/>
      <c r="OAX52" s="109"/>
      <c r="OAY52" s="109"/>
      <c r="OAZ52" s="109"/>
      <c r="OBA52" s="109"/>
      <c r="OBB52" s="109"/>
      <c r="OBC52" s="109"/>
      <c r="OBD52" s="109"/>
      <c r="OBE52" s="109"/>
      <c r="OBF52" s="109"/>
      <c r="OBG52" s="109"/>
      <c r="OBH52" s="109"/>
      <c r="OBI52" s="109"/>
      <c r="OBJ52" s="109"/>
      <c r="OBK52" s="109"/>
      <c r="OBL52" s="109"/>
      <c r="OBM52" s="109"/>
      <c r="OBN52" s="109"/>
      <c r="OBO52" s="109"/>
      <c r="OBP52" s="109"/>
      <c r="OBQ52" s="109"/>
      <c r="OBR52" s="109"/>
      <c r="OBS52" s="109"/>
      <c r="OBT52" s="109"/>
      <c r="OBU52" s="109"/>
      <c r="OBV52" s="109"/>
      <c r="OBW52" s="109"/>
      <c r="OBX52" s="109"/>
      <c r="OBY52" s="109"/>
      <c r="OBZ52" s="109"/>
      <c r="OCA52" s="109"/>
      <c r="OCB52" s="109"/>
      <c r="OCC52" s="109"/>
      <c r="OCD52" s="109"/>
      <c r="OCE52" s="109"/>
      <c r="OCF52" s="109"/>
      <c r="OCG52" s="109"/>
      <c r="OCH52" s="109"/>
      <c r="OCI52" s="109"/>
      <c r="OCJ52" s="109"/>
      <c r="OCK52" s="109"/>
      <c r="OCL52" s="109"/>
      <c r="OCM52" s="109"/>
      <c r="OCN52" s="109"/>
      <c r="OCO52" s="109"/>
      <c r="OCP52" s="109"/>
      <c r="OCQ52" s="109"/>
      <c r="OCR52" s="109"/>
      <c r="OCS52" s="109"/>
      <c r="OCT52" s="109"/>
      <c r="OCU52" s="109"/>
      <c r="OCV52" s="109"/>
      <c r="OCW52" s="109"/>
      <c r="OCX52" s="109"/>
      <c r="OCY52" s="109"/>
      <c r="OCZ52" s="109"/>
      <c r="ODA52" s="109"/>
      <c r="ODB52" s="109"/>
      <c r="ODC52" s="109"/>
      <c r="ODD52" s="109"/>
      <c r="ODE52" s="109"/>
      <c r="ODF52" s="109"/>
      <c r="ODG52" s="109"/>
      <c r="ODH52" s="109"/>
      <c r="ODI52" s="109"/>
      <c r="ODJ52" s="109"/>
      <c r="ODK52" s="109"/>
      <c r="ODL52" s="109"/>
      <c r="ODM52" s="109"/>
      <c r="ODN52" s="109"/>
      <c r="ODO52" s="109"/>
      <c r="ODP52" s="109"/>
      <c r="ODQ52" s="109"/>
      <c r="ODR52" s="109"/>
      <c r="ODS52" s="109"/>
      <c r="ODT52" s="109"/>
      <c r="ODU52" s="109"/>
      <c r="ODV52" s="109"/>
      <c r="ODW52" s="109"/>
      <c r="ODX52" s="109"/>
      <c r="ODY52" s="109"/>
      <c r="ODZ52" s="109"/>
      <c r="OEA52" s="109"/>
      <c r="OEB52" s="109"/>
      <c r="OEC52" s="109"/>
      <c r="OED52" s="109"/>
      <c r="OEE52" s="109"/>
      <c r="OEF52" s="109"/>
      <c r="OEG52" s="109"/>
      <c r="OEH52" s="109"/>
      <c r="OEI52" s="109"/>
      <c r="OEJ52" s="109"/>
      <c r="OEK52" s="109"/>
      <c r="OEL52" s="109"/>
      <c r="OEM52" s="109"/>
      <c r="OEN52" s="109"/>
      <c r="OEO52" s="109"/>
      <c r="OEP52" s="109"/>
      <c r="OEQ52" s="109"/>
      <c r="OER52" s="109"/>
      <c r="OES52" s="109"/>
      <c r="OET52" s="109"/>
      <c r="OEU52" s="109"/>
      <c r="OEV52" s="109"/>
      <c r="OEW52" s="109"/>
      <c r="OEX52" s="109"/>
      <c r="OEY52" s="109"/>
      <c r="OEZ52" s="109"/>
      <c r="OFA52" s="109"/>
      <c r="OFB52" s="109"/>
      <c r="OFC52" s="109"/>
      <c r="OFD52" s="109"/>
      <c r="OFE52" s="109"/>
      <c r="OFF52" s="109"/>
      <c r="OFG52" s="109"/>
      <c r="OFH52" s="109"/>
      <c r="OFI52" s="109"/>
      <c r="OFJ52" s="109"/>
      <c r="OFK52" s="109"/>
      <c r="OFL52" s="109"/>
      <c r="OFM52" s="109"/>
      <c r="OFN52" s="109"/>
      <c r="OFO52" s="109"/>
      <c r="OFP52" s="109"/>
      <c r="OFQ52" s="109"/>
      <c r="OFR52" s="109"/>
      <c r="OFS52" s="109"/>
      <c r="OFT52" s="109"/>
      <c r="OFU52" s="109"/>
      <c r="OFV52" s="109"/>
      <c r="OFW52" s="109"/>
      <c r="OFX52" s="109"/>
      <c r="OFY52" s="109"/>
      <c r="OFZ52" s="109"/>
      <c r="OGA52" s="109"/>
      <c r="OGB52" s="109"/>
      <c r="OGC52" s="109"/>
      <c r="OGD52" s="109"/>
      <c r="OGE52" s="109"/>
      <c r="OGF52" s="109"/>
      <c r="OGG52" s="109"/>
      <c r="OGH52" s="109"/>
      <c r="OGI52" s="109"/>
      <c r="OGJ52" s="109"/>
      <c r="OGK52" s="109"/>
      <c r="OGL52" s="109"/>
      <c r="OGM52" s="109"/>
      <c r="OGN52" s="109"/>
      <c r="OGO52" s="109"/>
      <c r="OGP52" s="109"/>
      <c r="OGQ52" s="109"/>
      <c r="OGR52" s="109"/>
      <c r="OGS52" s="109"/>
      <c r="OGT52" s="109"/>
      <c r="OGU52" s="109"/>
      <c r="OGV52" s="109"/>
      <c r="OGW52" s="109"/>
      <c r="OGX52" s="109"/>
      <c r="OGY52" s="109"/>
      <c r="OGZ52" s="109"/>
      <c r="OHA52" s="109"/>
      <c r="OHB52" s="109"/>
      <c r="OHC52" s="109"/>
      <c r="OHD52" s="109"/>
      <c r="OHE52" s="109"/>
      <c r="OHF52" s="109"/>
      <c r="OHG52" s="109"/>
      <c r="OHH52" s="109"/>
      <c r="OHI52" s="109"/>
      <c r="OHJ52" s="109"/>
      <c r="OHK52" s="109"/>
      <c r="OHL52" s="109"/>
      <c r="OHM52" s="109"/>
      <c r="OHN52" s="109"/>
      <c r="OHO52" s="109"/>
      <c r="OHP52" s="109"/>
      <c r="OHQ52" s="109"/>
      <c r="OHR52" s="109"/>
      <c r="OHS52" s="109"/>
      <c r="OHT52" s="109"/>
      <c r="OHU52" s="109"/>
      <c r="OHV52" s="109"/>
      <c r="OHW52" s="109"/>
      <c r="OHX52" s="109"/>
      <c r="OHY52" s="109"/>
      <c r="OHZ52" s="109"/>
      <c r="OIA52" s="109"/>
      <c r="OIB52" s="109"/>
      <c r="OIC52" s="109"/>
      <c r="OID52" s="109"/>
      <c r="OIE52" s="109"/>
      <c r="OIF52" s="109"/>
      <c r="OIG52" s="109"/>
      <c r="OIH52" s="109"/>
      <c r="OII52" s="109"/>
      <c r="OIJ52" s="109"/>
      <c r="OIK52" s="109"/>
      <c r="OIL52" s="109"/>
      <c r="OIM52" s="109"/>
      <c r="OIN52" s="109"/>
      <c r="OIO52" s="109"/>
      <c r="OIP52" s="109"/>
      <c r="OIQ52" s="109"/>
      <c r="OIR52" s="109"/>
      <c r="OIS52" s="109"/>
      <c r="OIT52" s="109"/>
      <c r="OIU52" s="109"/>
      <c r="OIV52" s="109"/>
      <c r="OIW52" s="109"/>
      <c r="OIX52" s="109"/>
      <c r="OIY52" s="109"/>
      <c r="OIZ52" s="109"/>
      <c r="OJA52" s="109"/>
      <c r="OJB52" s="109"/>
      <c r="OJC52" s="109"/>
      <c r="OJD52" s="109"/>
      <c r="OJE52" s="109"/>
      <c r="OJF52" s="109"/>
      <c r="OJG52" s="109"/>
      <c r="OJH52" s="109"/>
      <c r="OJI52" s="109"/>
      <c r="OJJ52" s="109"/>
      <c r="OJK52" s="109"/>
      <c r="OJL52" s="109"/>
      <c r="OJM52" s="109"/>
      <c r="OJN52" s="109"/>
      <c r="OJO52" s="109"/>
      <c r="OJP52" s="109"/>
      <c r="OJQ52" s="109"/>
      <c r="OJR52" s="109"/>
      <c r="OJS52" s="109"/>
      <c r="OJT52" s="109"/>
      <c r="OJU52" s="109"/>
      <c r="OJV52" s="109"/>
      <c r="OJW52" s="109"/>
      <c r="OJX52" s="109"/>
      <c r="OJY52" s="109"/>
      <c r="OJZ52" s="109"/>
      <c r="OKA52" s="109"/>
      <c r="OKB52" s="109"/>
      <c r="OKC52" s="109"/>
      <c r="OKD52" s="109"/>
      <c r="OKE52" s="109"/>
      <c r="OKF52" s="109"/>
      <c r="OKG52" s="109"/>
      <c r="OKH52" s="109"/>
      <c r="OKI52" s="109"/>
      <c r="OKJ52" s="109"/>
      <c r="OKK52" s="109"/>
      <c r="OKL52" s="109"/>
      <c r="OKM52" s="109"/>
      <c r="OKN52" s="109"/>
      <c r="OKO52" s="109"/>
      <c r="OKP52" s="109"/>
      <c r="OKQ52" s="109"/>
      <c r="OKR52" s="109"/>
      <c r="OKS52" s="109"/>
      <c r="OKT52" s="109"/>
      <c r="OKU52" s="109"/>
      <c r="OKV52" s="109"/>
      <c r="OKW52" s="109"/>
      <c r="OKX52" s="109"/>
      <c r="OKY52" s="109"/>
      <c r="OKZ52" s="109"/>
      <c r="OLA52" s="109"/>
      <c r="OLB52" s="109"/>
      <c r="OLC52" s="109"/>
      <c r="OLD52" s="109"/>
      <c r="OLE52" s="109"/>
      <c r="OLF52" s="109"/>
      <c r="OLG52" s="109"/>
      <c r="OLH52" s="109"/>
      <c r="OLI52" s="109"/>
      <c r="OLJ52" s="109"/>
      <c r="OLK52" s="109"/>
      <c r="OLL52" s="109"/>
      <c r="OLM52" s="109"/>
      <c r="OLN52" s="109"/>
      <c r="OLO52" s="109"/>
      <c r="OLP52" s="109"/>
      <c r="OLQ52" s="109"/>
      <c r="OLR52" s="109"/>
      <c r="OLS52" s="109"/>
      <c r="OLT52" s="109"/>
      <c r="OLU52" s="109"/>
      <c r="OLV52" s="109"/>
      <c r="OLW52" s="109"/>
      <c r="OLX52" s="109"/>
      <c r="OLY52" s="109"/>
      <c r="OLZ52" s="109"/>
      <c r="OMA52" s="109"/>
      <c r="OMB52" s="109"/>
      <c r="OMC52" s="109"/>
      <c r="OMD52" s="109"/>
      <c r="OME52" s="109"/>
      <c r="OMF52" s="109"/>
      <c r="OMG52" s="109"/>
      <c r="OMH52" s="109"/>
      <c r="OMI52" s="109"/>
      <c r="OMJ52" s="109"/>
      <c r="OMK52" s="109"/>
      <c r="OML52" s="109"/>
      <c r="OMM52" s="109"/>
      <c r="OMN52" s="109"/>
      <c r="OMO52" s="109"/>
      <c r="OMP52" s="109"/>
      <c r="OMQ52" s="109"/>
      <c r="OMR52" s="109"/>
      <c r="OMS52" s="109"/>
      <c r="OMT52" s="109"/>
      <c r="OMU52" s="109"/>
      <c r="OMV52" s="109"/>
      <c r="OMW52" s="109"/>
      <c r="OMX52" s="109"/>
      <c r="OMY52" s="109"/>
      <c r="OMZ52" s="109"/>
      <c r="ONA52" s="109"/>
      <c r="ONB52" s="109"/>
      <c r="ONC52" s="109"/>
      <c r="OND52" s="109"/>
      <c r="ONE52" s="109"/>
      <c r="ONF52" s="109"/>
      <c r="ONG52" s="109"/>
      <c r="ONH52" s="109"/>
      <c r="ONI52" s="109"/>
      <c r="ONJ52" s="109"/>
      <c r="ONK52" s="109"/>
      <c r="ONL52" s="109"/>
      <c r="ONM52" s="109"/>
      <c r="ONN52" s="109"/>
      <c r="ONO52" s="109"/>
      <c r="ONP52" s="109"/>
      <c r="ONQ52" s="109"/>
      <c r="ONR52" s="109"/>
      <c r="ONS52" s="109"/>
      <c r="ONT52" s="109"/>
      <c r="ONU52" s="109"/>
      <c r="ONV52" s="109"/>
      <c r="ONW52" s="109"/>
      <c r="ONX52" s="109"/>
      <c r="ONY52" s="109"/>
      <c r="ONZ52" s="109"/>
      <c r="OOA52" s="109"/>
      <c r="OOB52" s="109"/>
      <c r="OOC52" s="109"/>
      <c r="OOD52" s="109"/>
      <c r="OOE52" s="109"/>
      <c r="OOF52" s="109"/>
      <c r="OOG52" s="109"/>
      <c r="OOH52" s="109"/>
      <c r="OOI52" s="109"/>
      <c r="OOJ52" s="109"/>
      <c r="OOK52" s="109"/>
      <c r="OOL52" s="109"/>
      <c r="OOM52" s="109"/>
      <c r="OON52" s="109"/>
      <c r="OOO52" s="109"/>
      <c r="OOP52" s="109"/>
      <c r="OOQ52" s="109"/>
      <c r="OOR52" s="109"/>
      <c r="OOS52" s="109"/>
      <c r="OOT52" s="109"/>
      <c r="OOU52" s="109"/>
      <c r="OOV52" s="109"/>
      <c r="OOW52" s="109"/>
      <c r="OOX52" s="109"/>
      <c r="OOY52" s="109"/>
      <c r="OOZ52" s="109"/>
      <c r="OPA52" s="109"/>
      <c r="OPB52" s="109"/>
      <c r="OPC52" s="109"/>
      <c r="OPD52" s="109"/>
      <c r="OPE52" s="109"/>
      <c r="OPF52" s="109"/>
      <c r="OPG52" s="109"/>
      <c r="OPH52" s="109"/>
      <c r="OPI52" s="109"/>
      <c r="OPJ52" s="109"/>
      <c r="OPK52" s="109"/>
      <c r="OPL52" s="109"/>
      <c r="OPM52" s="109"/>
      <c r="OPN52" s="109"/>
      <c r="OPO52" s="109"/>
      <c r="OPP52" s="109"/>
      <c r="OPQ52" s="109"/>
      <c r="OPR52" s="109"/>
      <c r="OPS52" s="109"/>
      <c r="OPT52" s="109"/>
      <c r="OPU52" s="109"/>
      <c r="OPV52" s="109"/>
      <c r="OPW52" s="109"/>
      <c r="OPX52" s="109"/>
      <c r="OPY52" s="109"/>
      <c r="OPZ52" s="109"/>
      <c r="OQA52" s="109"/>
      <c r="OQB52" s="109"/>
      <c r="OQC52" s="109"/>
      <c r="OQD52" s="109"/>
      <c r="OQE52" s="109"/>
      <c r="OQF52" s="109"/>
      <c r="OQG52" s="109"/>
      <c r="OQH52" s="109"/>
      <c r="OQI52" s="109"/>
      <c r="OQJ52" s="109"/>
      <c r="OQK52" s="109"/>
      <c r="OQL52" s="109"/>
      <c r="OQM52" s="109"/>
      <c r="OQN52" s="109"/>
      <c r="OQO52" s="109"/>
      <c r="OQP52" s="109"/>
      <c r="OQQ52" s="109"/>
      <c r="OQR52" s="109"/>
      <c r="OQS52" s="109"/>
      <c r="OQT52" s="109"/>
      <c r="OQU52" s="109"/>
      <c r="OQV52" s="109"/>
      <c r="OQW52" s="109"/>
      <c r="OQX52" s="109"/>
      <c r="OQY52" s="109"/>
      <c r="OQZ52" s="109"/>
      <c r="ORA52" s="109"/>
      <c r="ORB52" s="109"/>
      <c r="ORC52" s="109"/>
      <c r="ORD52" s="109"/>
      <c r="ORE52" s="109"/>
      <c r="ORF52" s="109"/>
      <c r="ORG52" s="109"/>
      <c r="ORH52" s="109"/>
      <c r="ORI52" s="109"/>
      <c r="ORJ52" s="109"/>
      <c r="ORK52" s="109"/>
      <c r="ORL52" s="109"/>
      <c r="ORM52" s="109"/>
      <c r="ORN52" s="109"/>
      <c r="ORO52" s="109"/>
      <c r="ORP52" s="109"/>
      <c r="ORQ52" s="109"/>
      <c r="ORR52" s="109"/>
      <c r="ORS52" s="109"/>
      <c r="ORT52" s="109"/>
      <c r="ORU52" s="109"/>
      <c r="ORV52" s="109"/>
      <c r="ORW52" s="109"/>
      <c r="ORX52" s="109"/>
      <c r="ORY52" s="109"/>
      <c r="ORZ52" s="109"/>
      <c r="OSA52" s="109"/>
      <c r="OSB52" s="109"/>
      <c r="OSC52" s="109"/>
      <c r="OSD52" s="109"/>
      <c r="OSE52" s="109"/>
      <c r="OSF52" s="109"/>
      <c r="OSG52" s="109"/>
      <c r="OSH52" s="109"/>
      <c r="OSI52" s="109"/>
      <c r="OSJ52" s="109"/>
      <c r="OSK52" s="109"/>
      <c r="OSL52" s="109"/>
      <c r="OSM52" s="109"/>
      <c r="OSN52" s="109"/>
      <c r="OSO52" s="109"/>
      <c r="OSP52" s="109"/>
      <c r="OSQ52" s="109"/>
      <c r="OSR52" s="109"/>
      <c r="OSS52" s="109"/>
      <c r="OST52" s="109"/>
      <c r="OSU52" s="109"/>
      <c r="OSV52" s="109"/>
      <c r="OSW52" s="109"/>
      <c r="OSX52" s="109"/>
      <c r="OSY52" s="109"/>
      <c r="OSZ52" s="109"/>
      <c r="OTA52" s="109"/>
      <c r="OTB52" s="109"/>
      <c r="OTC52" s="109"/>
      <c r="OTD52" s="109"/>
      <c r="OTE52" s="109"/>
      <c r="OTF52" s="109"/>
      <c r="OTG52" s="109"/>
      <c r="OTH52" s="109"/>
      <c r="OTI52" s="109"/>
      <c r="OTJ52" s="109"/>
      <c r="OTK52" s="109"/>
      <c r="OTL52" s="109"/>
      <c r="OTM52" s="109"/>
      <c r="OTN52" s="109"/>
      <c r="OTO52" s="109"/>
      <c r="OTP52" s="109"/>
      <c r="OTQ52" s="109"/>
      <c r="OTR52" s="109"/>
      <c r="OTS52" s="109"/>
      <c r="OTT52" s="109"/>
      <c r="OTU52" s="109"/>
      <c r="OTV52" s="109"/>
      <c r="OTW52" s="109"/>
      <c r="OTX52" s="109"/>
      <c r="OTY52" s="109"/>
      <c r="OTZ52" s="109"/>
      <c r="OUA52" s="109"/>
      <c r="OUB52" s="109"/>
      <c r="OUC52" s="109"/>
      <c r="OUD52" s="109"/>
      <c r="OUE52" s="109"/>
      <c r="OUF52" s="109"/>
      <c r="OUG52" s="109"/>
      <c r="OUH52" s="109"/>
      <c r="OUI52" s="109"/>
      <c r="OUJ52" s="109"/>
      <c r="OUK52" s="109"/>
      <c r="OUL52" s="109"/>
      <c r="OUM52" s="109"/>
      <c r="OUN52" s="109"/>
      <c r="OUO52" s="109"/>
      <c r="OUP52" s="109"/>
      <c r="OUQ52" s="109"/>
      <c r="OUR52" s="109"/>
      <c r="OUS52" s="109"/>
      <c r="OUT52" s="109"/>
      <c r="OUU52" s="109"/>
      <c r="OUV52" s="109"/>
      <c r="OUW52" s="109"/>
      <c r="OUX52" s="109"/>
      <c r="OUY52" s="109"/>
      <c r="OUZ52" s="109"/>
      <c r="OVA52" s="109"/>
      <c r="OVB52" s="109"/>
      <c r="OVC52" s="109"/>
      <c r="OVD52" s="109"/>
      <c r="OVE52" s="109"/>
      <c r="OVF52" s="109"/>
      <c r="OVG52" s="109"/>
      <c r="OVH52" s="109"/>
      <c r="OVI52" s="109"/>
      <c r="OVJ52" s="109"/>
      <c r="OVK52" s="109"/>
      <c r="OVL52" s="109"/>
      <c r="OVM52" s="109"/>
      <c r="OVN52" s="109"/>
      <c r="OVO52" s="109"/>
      <c r="OVP52" s="109"/>
      <c r="OVQ52" s="109"/>
      <c r="OVR52" s="109"/>
      <c r="OVS52" s="109"/>
      <c r="OVT52" s="109"/>
      <c r="OVU52" s="109"/>
      <c r="OVV52" s="109"/>
      <c r="OVW52" s="109"/>
      <c r="OVX52" s="109"/>
      <c r="OVY52" s="109"/>
      <c r="OVZ52" s="109"/>
      <c r="OWA52" s="109"/>
      <c r="OWB52" s="109"/>
      <c r="OWC52" s="109"/>
      <c r="OWD52" s="109"/>
      <c r="OWE52" s="109"/>
      <c r="OWF52" s="109"/>
      <c r="OWG52" s="109"/>
      <c r="OWH52" s="109"/>
      <c r="OWI52" s="109"/>
      <c r="OWJ52" s="109"/>
      <c r="OWK52" s="109"/>
      <c r="OWL52" s="109"/>
      <c r="OWM52" s="109"/>
      <c r="OWN52" s="109"/>
      <c r="OWO52" s="109"/>
      <c r="OWP52" s="109"/>
      <c r="OWQ52" s="109"/>
      <c r="OWR52" s="109"/>
      <c r="OWS52" s="109"/>
      <c r="OWT52" s="109"/>
      <c r="OWU52" s="109"/>
      <c r="OWV52" s="109"/>
      <c r="OWW52" s="109"/>
      <c r="OWX52" s="109"/>
      <c r="OWY52" s="109"/>
      <c r="OWZ52" s="109"/>
      <c r="OXA52" s="109"/>
      <c r="OXB52" s="109"/>
      <c r="OXC52" s="109"/>
      <c r="OXD52" s="109"/>
      <c r="OXE52" s="109"/>
      <c r="OXF52" s="109"/>
      <c r="OXG52" s="109"/>
      <c r="OXH52" s="109"/>
      <c r="OXI52" s="109"/>
      <c r="OXJ52" s="109"/>
      <c r="OXK52" s="109"/>
      <c r="OXL52" s="109"/>
      <c r="OXM52" s="109"/>
      <c r="OXN52" s="109"/>
      <c r="OXO52" s="109"/>
      <c r="OXP52" s="109"/>
      <c r="OXQ52" s="109"/>
      <c r="OXR52" s="109"/>
      <c r="OXS52" s="109"/>
      <c r="OXT52" s="109"/>
      <c r="OXU52" s="109"/>
      <c r="OXV52" s="109"/>
      <c r="OXW52" s="109"/>
      <c r="OXX52" s="109"/>
      <c r="OXY52" s="109"/>
      <c r="OXZ52" s="109"/>
      <c r="OYA52" s="109"/>
      <c r="OYB52" s="109"/>
      <c r="OYC52" s="109"/>
      <c r="OYD52" s="109"/>
      <c r="OYE52" s="109"/>
      <c r="OYF52" s="109"/>
      <c r="OYG52" s="109"/>
      <c r="OYH52" s="109"/>
      <c r="OYI52" s="109"/>
      <c r="OYJ52" s="109"/>
      <c r="OYK52" s="109"/>
      <c r="OYL52" s="109"/>
      <c r="OYM52" s="109"/>
      <c r="OYN52" s="109"/>
      <c r="OYO52" s="109"/>
      <c r="OYP52" s="109"/>
      <c r="OYQ52" s="109"/>
      <c r="OYR52" s="109"/>
      <c r="OYS52" s="109"/>
      <c r="OYT52" s="109"/>
      <c r="OYU52" s="109"/>
      <c r="OYV52" s="109"/>
      <c r="OYW52" s="109"/>
      <c r="OYX52" s="109"/>
      <c r="OYY52" s="109"/>
      <c r="OYZ52" s="109"/>
      <c r="OZA52" s="109"/>
      <c r="OZB52" s="109"/>
      <c r="OZC52" s="109"/>
      <c r="OZD52" s="109"/>
      <c r="OZE52" s="109"/>
      <c r="OZF52" s="109"/>
      <c r="OZG52" s="109"/>
      <c r="OZH52" s="109"/>
      <c r="OZI52" s="109"/>
      <c r="OZJ52" s="109"/>
      <c r="OZK52" s="109"/>
      <c r="OZL52" s="109"/>
      <c r="OZM52" s="109"/>
      <c r="OZN52" s="109"/>
      <c r="OZO52" s="109"/>
      <c r="OZP52" s="109"/>
      <c r="OZQ52" s="109"/>
      <c r="OZR52" s="109"/>
      <c r="OZS52" s="109"/>
      <c r="OZT52" s="109"/>
      <c r="OZU52" s="109"/>
      <c r="OZV52" s="109"/>
      <c r="OZW52" s="109"/>
      <c r="OZX52" s="109"/>
      <c r="OZY52" s="109"/>
      <c r="OZZ52" s="109"/>
      <c r="PAA52" s="109"/>
      <c r="PAB52" s="109"/>
      <c r="PAC52" s="109"/>
      <c r="PAD52" s="109"/>
      <c r="PAE52" s="109"/>
      <c r="PAF52" s="109"/>
      <c r="PAG52" s="109"/>
      <c r="PAH52" s="109"/>
      <c r="PAI52" s="109"/>
      <c r="PAJ52" s="109"/>
      <c r="PAK52" s="109"/>
      <c r="PAL52" s="109"/>
      <c r="PAM52" s="109"/>
      <c r="PAN52" s="109"/>
      <c r="PAO52" s="109"/>
      <c r="PAP52" s="109"/>
      <c r="PAQ52" s="109"/>
      <c r="PAR52" s="109"/>
      <c r="PAS52" s="109"/>
      <c r="PAT52" s="109"/>
      <c r="PAU52" s="109"/>
      <c r="PAV52" s="109"/>
      <c r="PAW52" s="109"/>
      <c r="PAX52" s="109"/>
      <c r="PAY52" s="109"/>
      <c r="PAZ52" s="109"/>
      <c r="PBA52" s="109"/>
      <c r="PBB52" s="109"/>
      <c r="PBC52" s="109"/>
      <c r="PBD52" s="109"/>
      <c r="PBE52" s="109"/>
      <c r="PBF52" s="109"/>
      <c r="PBG52" s="109"/>
      <c r="PBH52" s="109"/>
      <c r="PBI52" s="109"/>
      <c r="PBJ52" s="109"/>
      <c r="PBK52" s="109"/>
      <c r="PBL52" s="109"/>
      <c r="PBM52" s="109"/>
      <c r="PBN52" s="109"/>
      <c r="PBO52" s="109"/>
      <c r="PBP52" s="109"/>
      <c r="PBQ52" s="109"/>
      <c r="PBR52" s="109"/>
      <c r="PBS52" s="109"/>
      <c r="PBT52" s="109"/>
      <c r="PBU52" s="109"/>
      <c r="PBV52" s="109"/>
      <c r="PBW52" s="109"/>
      <c r="PBX52" s="109"/>
      <c r="PBY52" s="109"/>
      <c r="PBZ52" s="109"/>
      <c r="PCA52" s="109"/>
      <c r="PCB52" s="109"/>
      <c r="PCC52" s="109"/>
      <c r="PCD52" s="109"/>
      <c r="PCE52" s="109"/>
      <c r="PCF52" s="109"/>
      <c r="PCG52" s="109"/>
      <c r="PCH52" s="109"/>
      <c r="PCI52" s="109"/>
      <c r="PCJ52" s="109"/>
      <c r="PCK52" s="109"/>
      <c r="PCL52" s="109"/>
      <c r="PCM52" s="109"/>
      <c r="PCN52" s="109"/>
      <c r="PCO52" s="109"/>
      <c r="PCP52" s="109"/>
      <c r="PCQ52" s="109"/>
      <c r="PCR52" s="109"/>
      <c r="PCS52" s="109"/>
      <c r="PCT52" s="109"/>
      <c r="PCU52" s="109"/>
      <c r="PCV52" s="109"/>
      <c r="PCW52" s="109"/>
      <c r="PCX52" s="109"/>
      <c r="PCY52" s="109"/>
      <c r="PCZ52" s="109"/>
      <c r="PDA52" s="109"/>
      <c r="PDB52" s="109"/>
      <c r="PDC52" s="109"/>
      <c r="PDD52" s="109"/>
      <c r="PDE52" s="109"/>
      <c r="PDF52" s="109"/>
      <c r="PDG52" s="109"/>
      <c r="PDH52" s="109"/>
      <c r="PDI52" s="109"/>
      <c r="PDJ52" s="109"/>
      <c r="PDK52" s="109"/>
      <c r="PDL52" s="109"/>
      <c r="PDM52" s="109"/>
      <c r="PDN52" s="109"/>
      <c r="PDO52" s="109"/>
      <c r="PDP52" s="109"/>
      <c r="PDQ52" s="109"/>
      <c r="PDR52" s="109"/>
      <c r="PDS52" s="109"/>
      <c r="PDT52" s="109"/>
      <c r="PDU52" s="109"/>
      <c r="PDV52" s="109"/>
      <c r="PDW52" s="109"/>
      <c r="PDX52" s="109"/>
      <c r="PDY52" s="109"/>
      <c r="PDZ52" s="109"/>
      <c r="PEA52" s="109"/>
      <c r="PEB52" s="109"/>
      <c r="PEC52" s="109"/>
      <c r="PED52" s="109"/>
      <c r="PEE52" s="109"/>
      <c r="PEF52" s="109"/>
      <c r="PEG52" s="109"/>
      <c r="PEH52" s="109"/>
      <c r="PEI52" s="109"/>
      <c r="PEJ52" s="109"/>
      <c r="PEK52" s="109"/>
      <c r="PEL52" s="109"/>
      <c r="PEM52" s="109"/>
      <c r="PEN52" s="109"/>
      <c r="PEO52" s="109"/>
      <c r="PEP52" s="109"/>
      <c r="PEQ52" s="109"/>
      <c r="PER52" s="109"/>
      <c r="PES52" s="109"/>
      <c r="PET52" s="109"/>
      <c r="PEU52" s="109"/>
      <c r="PEV52" s="109"/>
      <c r="PEW52" s="109"/>
      <c r="PEX52" s="109"/>
      <c r="PEY52" s="109"/>
      <c r="PEZ52" s="109"/>
      <c r="PFA52" s="109"/>
      <c r="PFB52" s="109"/>
      <c r="PFC52" s="109"/>
      <c r="PFD52" s="109"/>
      <c r="PFE52" s="109"/>
      <c r="PFF52" s="109"/>
      <c r="PFG52" s="109"/>
      <c r="PFH52" s="109"/>
      <c r="PFI52" s="109"/>
      <c r="PFJ52" s="109"/>
      <c r="PFK52" s="109"/>
      <c r="PFL52" s="109"/>
      <c r="PFM52" s="109"/>
      <c r="PFN52" s="109"/>
      <c r="PFO52" s="109"/>
      <c r="PFP52" s="109"/>
      <c r="PFQ52" s="109"/>
      <c r="PFR52" s="109"/>
      <c r="PFS52" s="109"/>
      <c r="PFT52" s="109"/>
      <c r="PFU52" s="109"/>
      <c r="PFV52" s="109"/>
      <c r="PFW52" s="109"/>
      <c r="PFX52" s="109"/>
      <c r="PFY52" s="109"/>
      <c r="PFZ52" s="109"/>
      <c r="PGA52" s="109"/>
      <c r="PGB52" s="109"/>
      <c r="PGC52" s="109"/>
      <c r="PGD52" s="109"/>
      <c r="PGE52" s="109"/>
      <c r="PGF52" s="109"/>
      <c r="PGG52" s="109"/>
      <c r="PGH52" s="109"/>
      <c r="PGI52" s="109"/>
      <c r="PGJ52" s="109"/>
      <c r="PGK52" s="109"/>
      <c r="PGL52" s="109"/>
      <c r="PGM52" s="109"/>
      <c r="PGN52" s="109"/>
      <c r="PGO52" s="109"/>
      <c r="PGP52" s="109"/>
      <c r="PGQ52" s="109"/>
      <c r="PGR52" s="109"/>
      <c r="PGS52" s="109"/>
      <c r="PGT52" s="109"/>
      <c r="PGU52" s="109"/>
      <c r="PGV52" s="109"/>
      <c r="PGW52" s="109"/>
      <c r="PGX52" s="109"/>
      <c r="PGY52" s="109"/>
      <c r="PGZ52" s="109"/>
      <c r="PHA52" s="109"/>
      <c r="PHB52" s="109"/>
      <c r="PHC52" s="109"/>
      <c r="PHD52" s="109"/>
      <c r="PHE52" s="109"/>
      <c r="PHF52" s="109"/>
      <c r="PHG52" s="109"/>
      <c r="PHH52" s="109"/>
      <c r="PHI52" s="109"/>
      <c r="PHJ52" s="109"/>
      <c r="PHK52" s="109"/>
      <c r="PHL52" s="109"/>
      <c r="PHM52" s="109"/>
      <c r="PHN52" s="109"/>
      <c r="PHO52" s="109"/>
      <c r="PHP52" s="109"/>
      <c r="PHQ52" s="109"/>
      <c r="PHR52" s="109"/>
      <c r="PHS52" s="109"/>
      <c r="PHT52" s="109"/>
      <c r="PHU52" s="109"/>
      <c r="PHV52" s="109"/>
      <c r="PHW52" s="109"/>
      <c r="PHX52" s="109"/>
      <c r="PHY52" s="109"/>
      <c r="PHZ52" s="109"/>
      <c r="PIA52" s="109"/>
      <c r="PIB52" s="109"/>
      <c r="PIC52" s="109"/>
      <c r="PID52" s="109"/>
      <c r="PIE52" s="109"/>
      <c r="PIF52" s="109"/>
      <c r="PIG52" s="109"/>
      <c r="PIH52" s="109"/>
      <c r="PII52" s="109"/>
      <c r="PIJ52" s="109"/>
      <c r="PIK52" s="109"/>
      <c r="PIL52" s="109"/>
      <c r="PIM52" s="109"/>
      <c r="PIN52" s="109"/>
      <c r="PIO52" s="109"/>
      <c r="PIP52" s="109"/>
      <c r="PIQ52" s="109"/>
      <c r="PIR52" s="109"/>
      <c r="PIS52" s="109"/>
      <c r="PIT52" s="109"/>
      <c r="PIU52" s="109"/>
      <c r="PIV52" s="109"/>
      <c r="PIW52" s="109"/>
      <c r="PIX52" s="109"/>
      <c r="PIY52" s="109"/>
      <c r="PIZ52" s="109"/>
      <c r="PJA52" s="109"/>
      <c r="PJB52" s="109"/>
      <c r="PJC52" s="109"/>
      <c r="PJD52" s="109"/>
      <c r="PJE52" s="109"/>
      <c r="PJF52" s="109"/>
      <c r="PJG52" s="109"/>
      <c r="PJH52" s="109"/>
      <c r="PJI52" s="109"/>
      <c r="PJJ52" s="109"/>
      <c r="PJK52" s="109"/>
      <c r="PJL52" s="109"/>
      <c r="PJM52" s="109"/>
      <c r="PJN52" s="109"/>
      <c r="PJO52" s="109"/>
      <c r="PJP52" s="109"/>
      <c r="PJQ52" s="109"/>
      <c r="PJR52" s="109"/>
      <c r="PJS52" s="109"/>
      <c r="PJT52" s="109"/>
      <c r="PJU52" s="109"/>
      <c r="PJV52" s="109"/>
      <c r="PJW52" s="109"/>
      <c r="PJX52" s="109"/>
      <c r="PJY52" s="109"/>
      <c r="PJZ52" s="109"/>
      <c r="PKA52" s="109"/>
      <c r="PKB52" s="109"/>
      <c r="PKC52" s="109"/>
      <c r="PKD52" s="109"/>
      <c r="PKE52" s="109"/>
      <c r="PKF52" s="109"/>
      <c r="PKG52" s="109"/>
      <c r="PKH52" s="109"/>
      <c r="PKI52" s="109"/>
      <c r="PKJ52" s="109"/>
      <c r="PKK52" s="109"/>
      <c r="PKL52" s="109"/>
      <c r="PKM52" s="109"/>
      <c r="PKN52" s="109"/>
      <c r="PKO52" s="109"/>
      <c r="PKP52" s="109"/>
      <c r="PKQ52" s="109"/>
      <c r="PKR52" s="109"/>
      <c r="PKS52" s="109"/>
      <c r="PKT52" s="109"/>
      <c r="PKU52" s="109"/>
      <c r="PKV52" s="109"/>
      <c r="PKW52" s="109"/>
      <c r="PKX52" s="109"/>
      <c r="PKY52" s="109"/>
      <c r="PKZ52" s="109"/>
      <c r="PLA52" s="109"/>
      <c r="PLB52" s="109"/>
      <c r="PLC52" s="109"/>
      <c r="PLD52" s="109"/>
      <c r="PLE52" s="109"/>
      <c r="PLF52" s="109"/>
      <c r="PLG52" s="109"/>
      <c r="PLH52" s="109"/>
      <c r="PLI52" s="109"/>
      <c r="PLJ52" s="109"/>
      <c r="PLK52" s="109"/>
      <c r="PLL52" s="109"/>
      <c r="PLM52" s="109"/>
      <c r="PLN52" s="109"/>
      <c r="PLO52" s="109"/>
      <c r="PLP52" s="109"/>
      <c r="PLQ52" s="109"/>
      <c r="PLR52" s="109"/>
      <c r="PLS52" s="109"/>
      <c r="PLT52" s="109"/>
      <c r="PLU52" s="109"/>
      <c r="PLV52" s="109"/>
      <c r="PLW52" s="109"/>
      <c r="PLX52" s="109"/>
      <c r="PLY52" s="109"/>
      <c r="PLZ52" s="109"/>
      <c r="PMA52" s="109"/>
      <c r="PMB52" s="109"/>
      <c r="PMC52" s="109"/>
      <c r="PMD52" s="109"/>
      <c r="PME52" s="109"/>
      <c r="PMF52" s="109"/>
      <c r="PMG52" s="109"/>
      <c r="PMH52" s="109"/>
      <c r="PMI52" s="109"/>
      <c r="PMJ52" s="109"/>
      <c r="PMK52" s="109"/>
      <c r="PML52" s="109"/>
      <c r="PMM52" s="109"/>
      <c r="PMN52" s="109"/>
      <c r="PMO52" s="109"/>
      <c r="PMP52" s="109"/>
      <c r="PMQ52" s="109"/>
      <c r="PMR52" s="109"/>
      <c r="PMS52" s="109"/>
      <c r="PMT52" s="109"/>
      <c r="PMU52" s="109"/>
      <c r="PMV52" s="109"/>
      <c r="PMW52" s="109"/>
      <c r="PMX52" s="109"/>
      <c r="PMY52" s="109"/>
      <c r="PMZ52" s="109"/>
      <c r="PNA52" s="109"/>
      <c r="PNB52" s="109"/>
      <c r="PNC52" s="109"/>
      <c r="PND52" s="109"/>
      <c r="PNE52" s="109"/>
      <c r="PNF52" s="109"/>
      <c r="PNG52" s="109"/>
      <c r="PNH52" s="109"/>
      <c r="PNI52" s="109"/>
      <c r="PNJ52" s="109"/>
      <c r="PNK52" s="109"/>
      <c r="PNL52" s="109"/>
      <c r="PNM52" s="109"/>
      <c r="PNN52" s="109"/>
      <c r="PNO52" s="109"/>
      <c r="PNP52" s="109"/>
      <c r="PNQ52" s="109"/>
      <c r="PNR52" s="109"/>
      <c r="PNS52" s="109"/>
      <c r="PNT52" s="109"/>
      <c r="PNU52" s="109"/>
      <c r="PNV52" s="109"/>
      <c r="PNW52" s="109"/>
      <c r="PNX52" s="109"/>
      <c r="PNY52" s="109"/>
      <c r="PNZ52" s="109"/>
      <c r="POA52" s="109"/>
      <c r="POB52" s="109"/>
      <c r="POC52" s="109"/>
      <c r="POD52" s="109"/>
      <c r="POE52" s="109"/>
      <c r="POF52" s="109"/>
      <c r="POG52" s="109"/>
      <c r="POH52" s="109"/>
      <c r="POI52" s="109"/>
      <c r="POJ52" s="109"/>
      <c r="POK52" s="109"/>
      <c r="POL52" s="109"/>
      <c r="POM52" s="109"/>
      <c r="PON52" s="109"/>
      <c r="POO52" s="109"/>
      <c r="POP52" s="109"/>
      <c r="POQ52" s="109"/>
      <c r="POR52" s="109"/>
      <c r="POS52" s="109"/>
      <c r="POT52" s="109"/>
      <c r="POU52" s="109"/>
      <c r="POV52" s="109"/>
      <c r="POW52" s="109"/>
      <c r="POX52" s="109"/>
      <c r="POY52" s="109"/>
      <c r="POZ52" s="109"/>
      <c r="PPA52" s="109"/>
      <c r="PPB52" s="109"/>
      <c r="PPC52" s="109"/>
      <c r="PPD52" s="109"/>
      <c r="PPE52" s="109"/>
      <c r="PPF52" s="109"/>
      <c r="PPG52" s="109"/>
      <c r="PPH52" s="109"/>
      <c r="PPI52" s="109"/>
      <c r="PPJ52" s="109"/>
      <c r="PPK52" s="109"/>
      <c r="PPL52" s="109"/>
      <c r="PPM52" s="109"/>
      <c r="PPN52" s="109"/>
      <c r="PPO52" s="109"/>
      <c r="PPP52" s="109"/>
      <c r="PPQ52" s="109"/>
      <c r="PPR52" s="109"/>
      <c r="PPS52" s="109"/>
      <c r="PPT52" s="109"/>
      <c r="PPU52" s="109"/>
      <c r="PPV52" s="109"/>
      <c r="PPW52" s="109"/>
      <c r="PPX52" s="109"/>
      <c r="PPY52" s="109"/>
      <c r="PPZ52" s="109"/>
      <c r="PQA52" s="109"/>
      <c r="PQB52" s="109"/>
      <c r="PQC52" s="109"/>
      <c r="PQD52" s="109"/>
      <c r="PQE52" s="109"/>
      <c r="PQF52" s="109"/>
      <c r="PQG52" s="109"/>
      <c r="PQH52" s="109"/>
      <c r="PQI52" s="109"/>
      <c r="PQJ52" s="109"/>
      <c r="PQK52" s="109"/>
      <c r="PQL52" s="109"/>
      <c r="PQM52" s="109"/>
      <c r="PQN52" s="109"/>
      <c r="PQO52" s="109"/>
      <c r="PQP52" s="109"/>
      <c r="PQQ52" s="109"/>
      <c r="PQR52" s="109"/>
      <c r="PQS52" s="109"/>
      <c r="PQT52" s="109"/>
      <c r="PQU52" s="109"/>
      <c r="PQV52" s="109"/>
      <c r="PQW52" s="109"/>
      <c r="PQX52" s="109"/>
      <c r="PQY52" s="109"/>
      <c r="PQZ52" s="109"/>
      <c r="PRA52" s="109"/>
      <c r="PRB52" s="109"/>
      <c r="PRC52" s="109"/>
      <c r="PRD52" s="109"/>
      <c r="PRE52" s="109"/>
      <c r="PRF52" s="109"/>
      <c r="PRG52" s="109"/>
      <c r="PRH52" s="109"/>
      <c r="PRI52" s="109"/>
      <c r="PRJ52" s="109"/>
      <c r="PRK52" s="109"/>
      <c r="PRL52" s="109"/>
      <c r="PRM52" s="109"/>
      <c r="PRN52" s="109"/>
      <c r="PRO52" s="109"/>
      <c r="PRP52" s="109"/>
      <c r="PRQ52" s="109"/>
      <c r="PRR52" s="109"/>
      <c r="PRS52" s="109"/>
      <c r="PRT52" s="109"/>
      <c r="PRU52" s="109"/>
      <c r="PRV52" s="109"/>
      <c r="PRW52" s="109"/>
      <c r="PRX52" s="109"/>
      <c r="PRY52" s="109"/>
      <c r="PRZ52" s="109"/>
      <c r="PSA52" s="109"/>
      <c r="PSB52" s="109"/>
      <c r="PSC52" s="109"/>
      <c r="PSD52" s="109"/>
      <c r="PSE52" s="109"/>
      <c r="PSF52" s="109"/>
      <c r="PSG52" s="109"/>
      <c r="PSH52" s="109"/>
      <c r="PSI52" s="109"/>
      <c r="PSJ52" s="109"/>
      <c r="PSK52" s="109"/>
      <c r="PSL52" s="109"/>
      <c r="PSM52" s="109"/>
      <c r="PSN52" s="109"/>
      <c r="PSO52" s="109"/>
      <c r="PSP52" s="109"/>
      <c r="PSQ52" s="109"/>
      <c r="PSR52" s="109"/>
      <c r="PSS52" s="109"/>
      <c r="PST52" s="109"/>
      <c r="PSU52" s="109"/>
      <c r="PSV52" s="109"/>
      <c r="PSW52" s="109"/>
      <c r="PSX52" s="109"/>
      <c r="PSY52" s="109"/>
      <c r="PSZ52" s="109"/>
      <c r="PTA52" s="109"/>
      <c r="PTB52" s="109"/>
      <c r="PTC52" s="109"/>
      <c r="PTD52" s="109"/>
      <c r="PTE52" s="109"/>
      <c r="PTF52" s="109"/>
      <c r="PTG52" s="109"/>
      <c r="PTH52" s="109"/>
      <c r="PTI52" s="109"/>
      <c r="PTJ52" s="109"/>
      <c r="PTK52" s="109"/>
      <c r="PTL52" s="109"/>
      <c r="PTM52" s="109"/>
      <c r="PTN52" s="109"/>
      <c r="PTO52" s="109"/>
      <c r="PTP52" s="109"/>
      <c r="PTQ52" s="109"/>
      <c r="PTR52" s="109"/>
      <c r="PTS52" s="109"/>
      <c r="PTT52" s="109"/>
      <c r="PTU52" s="109"/>
      <c r="PTV52" s="109"/>
      <c r="PTW52" s="109"/>
      <c r="PTX52" s="109"/>
      <c r="PTY52" s="109"/>
      <c r="PTZ52" s="109"/>
      <c r="PUA52" s="109"/>
      <c r="PUB52" s="109"/>
      <c r="PUC52" s="109"/>
      <c r="PUD52" s="109"/>
      <c r="PUE52" s="109"/>
      <c r="PUF52" s="109"/>
      <c r="PUG52" s="109"/>
      <c r="PUH52" s="109"/>
      <c r="PUI52" s="109"/>
      <c r="PUJ52" s="109"/>
      <c r="PUK52" s="109"/>
      <c r="PUL52" s="109"/>
      <c r="PUM52" s="109"/>
      <c r="PUN52" s="109"/>
      <c r="PUO52" s="109"/>
      <c r="PUP52" s="109"/>
      <c r="PUQ52" s="109"/>
      <c r="PUR52" s="109"/>
      <c r="PUS52" s="109"/>
      <c r="PUT52" s="109"/>
      <c r="PUU52" s="109"/>
      <c r="PUV52" s="109"/>
      <c r="PUW52" s="109"/>
      <c r="PUX52" s="109"/>
      <c r="PUY52" s="109"/>
      <c r="PUZ52" s="109"/>
      <c r="PVA52" s="109"/>
      <c r="PVB52" s="109"/>
      <c r="PVC52" s="109"/>
      <c r="PVD52" s="109"/>
      <c r="PVE52" s="109"/>
      <c r="PVF52" s="109"/>
      <c r="PVG52" s="109"/>
      <c r="PVH52" s="109"/>
      <c r="PVI52" s="109"/>
      <c r="PVJ52" s="109"/>
      <c r="PVK52" s="109"/>
      <c r="PVL52" s="109"/>
      <c r="PVM52" s="109"/>
      <c r="PVN52" s="109"/>
      <c r="PVO52" s="109"/>
      <c r="PVP52" s="109"/>
      <c r="PVQ52" s="109"/>
      <c r="PVR52" s="109"/>
      <c r="PVS52" s="109"/>
      <c r="PVT52" s="109"/>
      <c r="PVU52" s="109"/>
      <c r="PVV52" s="109"/>
      <c r="PVW52" s="109"/>
      <c r="PVX52" s="109"/>
      <c r="PVY52" s="109"/>
      <c r="PVZ52" s="109"/>
      <c r="PWA52" s="109"/>
      <c r="PWB52" s="109"/>
      <c r="PWC52" s="109"/>
      <c r="PWD52" s="109"/>
      <c r="PWE52" s="109"/>
      <c r="PWF52" s="109"/>
      <c r="PWG52" s="109"/>
      <c r="PWH52" s="109"/>
      <c r="PWI52" s="109"/>
      <c r="PWJ52" s="109"/>
      <c r="PWK52" s="109"/>
      <c r="PWL52" s="109"/>
      <c r="PWM52" s="109"/>
      <c r="PWN52" s="109"/>
      <c r="PWO52" s="109"/>
      <c r="PWP52" s="109"/>
      <c r="PWQ52" s="109"/>
      <c r="PWR52" s="109"/>
      <c r="PWS52" s="109"/>
      <c r="PWT52" s="109"/>
      <c r="PWU52" s="109"/>
      <c r="PWV52" s="109"/>
      <c r="PWW52" s="109"/>
      <c r="PWX52" s="109"/>
      <c r="PWY52" s="109"/>
      <c r="PWZ52" s="109"/>
      <c r="PXA52" s="109"/>
      <c r="PXB52" s="109"/>
      <c r="PXC52" s="109"/>
      <c r="PXD52" s="109"/>
      <c r="PXE52" s="109"/>
      <c r="PXF52" s="109"/>
      <c r="PXG52" s="109"/>
      <c r="PXH52" s="109"/>
      <c r="PXI52" s="109"/>
      <c r="PXJ52" s="109"/>
      <c r="PXK52" s="109"/>
      <c r="PXL52" s="109"/>
      <c r="PXM52" s="109"/>
      <c r="PXN52" s="109"/>
      <c r="PXO52" s="109"/>
      <c r="PXP52" s="109"/>
      <c r="PXQ52" s="109"/>
      <c r="PXR52" s="109"/>
      <c r="PXS52" s="109"/>
      <c r="PXT52" s="109"/>
      <c r="PXU52" s="109"/>
      <c r="PXV52" s="109"/>
      <c r="PXW52" s="109"/>
      <c r="PXX52" s="109"/>
      <c r="PXY52" s="109"/>
      <c r="PXZ52" s="109"/>
      <c r="PYA52" s="109"/>
      <c r="PYB52" s="109"/>
      <c r="PYC52" s="109"/>
      <c r="PYD52" s="109"/>
      <c r="PYE52" s="109"/>
      <c r="PYF52" s="109"/>
      <c r="PYG52" s="109"/>
      <c r="PYH52" s="109"/>
      <c r="PYI52" s="109"/>
      <c r="PYJ52" s="109"/>
      <c r="PYK52" s="109"/>
      <c r="PYL52" s="109"/>
      <c r="PYM52" s="109"/>
      <c r="PYN52" s="109"/>
      <c r="PYO52" s="109"/>
      <c r="PYP52" s="109"/>
      <c r="PYQ52" s="109"/>
      <c r="PYR52" s="109"/>
      <c r="PYS52" s="109"/>
      <c r="PYT52" s="109"/>
      <c r="PYU52" s="109"/>
      <c r="PYV52" s="109"/>
      <c r="PYW52" s="109"/>
      <c r="PYX52" s="109"/>
      <c r="PYY52" s="109"/>
      <c r="PYZ52" s="109"/>
      <c r="PZA52" s="109"/>
      <c r="PZB52" s="109"/>
      <c r="PZC52" s="109"/>
      <c r="PZD52" s="109"/>
      <c r="PZE52" s="109"/>
      <c r="PZF52" s="109"/>
      <c r="PZG52" s="109"/>
      <c r="PZH52" s="109"/>
      <c r="PZI52" s="109"/>
      <c r="PZJ52" s="109"/>
      <c r="PZK52" s="109"/>
      <c r="PZL52" s="109"/>
      <c r="PZM52" s="109"/>
      <c r="PZN52" s="109"/>
      <c r="PZO52" s="109"/>
      <c r="PZP52" s="109"/>
      <c r="PZQ52" s="109"/>
      <c r="PZR52" s="109"/>
      <c r="PZS52" s="109"/>
      <c r="PZT52" s="109"/>
      <c r="PZU52" s="109"/>
      <c r="PZV52" s="109"/>
      <c r="PZW52" s="109"/>
      <c r="PZX52" s="109"/>
      <c r="PZY52" s="109"/>
      <c r="PZZ52" s="109"/>
      <c r="QAA52" s="109"/>
      <c r="QAB52" s="109"/>
      <c r="QAC52" s="109"/>
      <c r="QAD52" s="109"/>
      <c r="QAE52" s="109"/>
      <c r="QAF52" s="109"/>
      <c r="QAG52" s="109"/>
      <c r="QAH52" s="109"/>
      <c r="QAI52" s="109"/>
      <c r="QAJ52" s="109"/>
      <c r="QAK52" s="109"/>
      <c r="QAL52" s="109"/>
      <c r="QAM52" s="109"/>
      <c r="QAN52" s="109"/>
      <c r="QAO52" s="109"/>
      <c r="QAP52" s="109"/>
      <c r="QAQ52" s="109"/>
      <c r="QAR52" s="109"/>
      <c r="QAS52" s="109"/>
      <c r="QAT52" s="109"/>
      <c r="QAU52" s="109"/>
      <c r="QAV52" s="109"/>
      <c r="QAW52" s="109"/>
      <c r="QAX52" s="109"/>
      <c r="QAY52" s="109"/>
      <c r="QAZ52" s="109"/>
      <c r="QBA52" s="109"/>
      <c r="QBB52" s="109"/>
      <c r="QBC52" s="109"/>
      <c r="QBD52" s="109"/>
      <c r="QBE52" s="109"/>
      <c r="QBF52" s="109"/>
      <c r="QBG52" s="109"/>
      <c r="QBH52" s="109"/>
      <c r="QBI52" s="109"/>
      <c r="QBJ52" s="109"/>
      <c r="QBK52" s="109"/>
      <c r="QBL52" s="109"/>
      <c r="QBM52" s="109"/>
      <c r="QBN52" s="109"/>
      <c r="QBO52" s="109"/>
      <c r="QBP52" s="109"/>
      <c r="QBQ52" s="109"/>
      <c r="QBR52" s="109"/>
      <c r="QBS52" s="109"/>
      <c r="QBT52" s="109"/>
      <c r="QBU52" s="109"/>
      <c r="QBV52" s="109"/>
      <c r="QBW52" s="109"/>
      <c r="QBX52" s="109"/>
      <c r="QBY52" s="109"/>
      <c r="QBZ52" s="109"/>
      <c r="QCA52" s="109"/>
      <c r="QCB52" s="109"/>
      <c r="QCC52" s="109"/>
      <c r="QCD52" s="109"/>
      <c r="QCE52" s="109"/>
      <c r="QCF52" s="109"/>
      <c r="QCG52" s="109"/>
      <c r="QCH52" s="109"/>
      <c r="QCI52" s="109"/>
      <c r="QCJ52" s="109"/>
      <c r="QCK52" s="109"/>
      <c r="QCL52" s="109"/>
      <c r="QCM52" s="109"/>
      <c r="QCN52" s="109"/>
      <c r="QCO52" s="109"/>
      <c r="QCP52" s="109"/>
      <c r="QCQ52" s="109"/>
      <c r="QCR52" s="109"/>
      <c r="QCS52" s="109"/>
      <c r="QCT52" s="109"/>
      <c r="QCU52" s="109"/>
      <c r="QCV52" s="109"/>
      <c r="QCW52" s="109"/>
      <c r="QCX52" s="109"/>
      <c r="QCY52" s="109"/>
      <c r="QCZ52" s="109"/>
      <c r="QDA52" s="109"/>
      <c r="QDB52" s="109"/>
      <c r="QDC52" s="109"/>
      <c r="QDD52" s="109"/>
      <c r="QDE52" s="109"/>
      <c r="QDF52" s="109"/>
      <c r="QDG52" s="109"/>
      <c r="QDH52" s="109"/>
      <c r="QDI52" s="109"/>
      <c r="QDJ52" s="109"/>
      <c r="QDK52" s="109"/>
      <c r="QDL52" s="109"/>
      <c r="QDM52" s="109"/>
      <c r="QDN52" s="109"/>
      <c r="QDO52" s="109"/>
      <c r="QDP52" s="109"/>
      <c r="QDQ52" s="109"/>
      <c r="QDR52" s="109"/>
      <c r="QDS52" s="109"/>
      <c r="QDT52" s="109"/>
      <c r="QDU52" s="109"/>
      <c r="QDV52" s="109"/>
      <c r="QDW52" s="109"/>
      <c r="QDX52" s="109"/>
      <c r="QDY52" s="109"/>
      <c r="QDZ52" s="109"/>
      <c r="QEA52" s="109"/>
      <c r="QEB52" s="109"/>
      <c r="QEC52" s="109"/>
      <c r="QED52" s="109"/>
      <c r="QEE52" s="109"/>
      <c r="QEF52" s="109"/>
      <c r="QEG52" s="109"/>
      <c r="QEH52" s="109"/>
      <c r="QEI52" s="109"/>
      <c r="QEJ52" s="109"/>
      <c r="QEK52" s="109"/>
      <c r="QEL52" s="109"/>
      <c r="QEM52" s="109"/>
      <c r="QEN52" s="109"/>
      <c r="QEO52" s="109"/>
      <c r="QEP52" s="109"/>
      <c r="QEQ52" s="109"/>
      <c r="QER52" s="109"/>
      <c r="QES52" s="109"/>
      <c r="QET52" s="109"/>
      <c r="QEU52" s="109"/>
      <c r="QEV52" s="109"/>
      <c r="QEW52" s="109"/>
      <c r="QEX52" s="109"/>
      <c r="QEY52" s="109"/>
      <c r="QEZ52" s="109"/>
      <c r="QFA52" s="109"/>
      <c r="QFB52" s="109"/>
      <c r="QFC52" s="109"/>
      <c r="QFD52" s="109"/>
      <c r="QFE52" s="109"/>
      <c r="QFF52" s="109"/>
      <c r="QFG52" s="109"/>
      <c r="QFH52" s="109"/>
      <c r="QFI52" s="109"/>
      <c r="QFJ52" s="109"/>
      <c r="QFK52" s="109"/>
      <c r="QFL52" s="109"/>
      <c r="QFM52" s="109"/>
      <c r="QFN52" s="109"/>
      <c r="QFO52" s="109"/>
      <c r="QFP52" s="109"/>
      <c r="QFQ52" s="109"/>
      <c r="QFR52" s="109"/>
      <c r="QFS52" s="109"/>
      <c r="QFT52" s="109"/>
      <c r="QFU52" s="109"/>
      <c r="QFV52" s="109"/>
      <c r="QFW52" s="109"/>
      <c r="QFX52" s="109"/>
      <c r="QFY52" s="109"/>
      <c r="QFZ52" s="109"/>
      <c r="QGA52" s="109"/>
      <c r="QGB52" s="109"/>
      <c r="QGC52" s="109"/>
      <c r="QGD52" s="109"/>
      <c r="QGE52" s="109"/>
      <c r="QGF52" s="109"/>
      <c r="QGG52" s="109"/>
      <c r="QGH52" s="109"/>
      <c r="QGI52" s="109"/>
      <c r="QGJ52" s="109"/>
      <c r="QGK52" s="109"/>
      <c r="QGL52" s="109"/>
      <c r="QGM52" s="109"/>
      <c r="QGN52" s="109"/>
      <c r="QGO52" s="109"/>
      <c r="QGP52" s="109"/>
      <c r="QGQ52" s="109"/>
      <c r="QGR52" s="109"/>
      <c r="QGS52" s="109"/>
      <c r="QGT52" s="109"/>
      <c r="QGU52" s="109"/>
      <c r="QGV52" s="109"/>
      <c r="QGW52" s="109"/>
      <c r="QGX52" s="109"/>
      <c r="QGY52" s="109"/>
      <c r="QGZ52" s="109"/>
      <c r="QHA52" s="109"/>
      <c r="QHB52" s="109"/>
      <c r="QHC52" s="109"/>
      <c r="QHD52" s="109"/>
      <c r="QHE52" s="109"/>
      <c r="QHF52" s="109"/>
      <c r="QHG52" s="109"/>
      <c r="QHH52" s="109"/>
      <c r="QHI52" s="109"/>
      <c r="QHJ52" s="109"/>
      <c r="QHK52" s="109"/>
      <c r="QHL52" s="109"/>
      <c r="QHM52" s="109"/>
      <c r="QHN52" s="109"/>
      <c r="QHO52" s="109"/>
      <c r="QHP52" s="109"/>
      <c r="QHQ52" s="109"/>
      <c r="QHR52" s="109"/>
      <c r="QHS52" s="109"/>
      <c r="QHT52" s="109"/>
      <c r="QHU52" s="109"/>
      <c r="QHV52" s="109"/>
      <c r="QHW52" s="109"/>
      <c r="QHX52" s="109"/>
      <c r="QHY52" s="109"/>
      <c r="QHZ52" s="109"/>
      <c r="QIA52" s="109"/>
      <c r="QIB52" s="109"/>
      <c r="QIC52" s="109"/>
      <c r="QID52" s="109"/>
      <c r="QIE52" s="109"/>
      <c r="QIF52" s="109"/>
      <c r="QIG52" s="109"/>
      <c r="QIH52" s="109"/>
      <c r="QII52" s="109"/>
      <c r="QIJ52" s="109"/>
      <c r="QIK52" s="109"/>
      <c r="QIL52" s="109"/>
      <c r="QIM52" s="109"/>
      <c r="QIN52" s="109"/>
      <c r="QIO52" s="109"/>
      <c r="QIP52" s="109"/>
      <c r="QIQ52" s="109"/>
      <c r="QIR52" s="109"/>
      <c r="QIS52" s="109"/>
      <c r="QIT52" s="109"/>
      <c r="QIU52" s="109"/>
      <c r="QIV52" s="109"/>
      <c r="QIW52" s="109"/>
      <c r="QIX52" s="109"/>
      <c r="QIY52" s="109"/>
      <c r="QIZ52" s="109"/>
      <c r="QJA52" s="109"/>
      <c r="QJB52" s="109"/>
      <c r="QJC52" s="109"/>
      <c r="QJD52" s="109"/>
      <c r="QJE52" s="109"/>
      <c r="QJF52" s="109"/>
      <c r="QJG52" s="109"/>
      <c r="QJH52" s="109"/>
      <c r="QJI52" s="109"/>
      <c r="QJJ52" s="109"/>
      <c r="QJK52" s="109"/>
      <c r="QJL52" s="109"/>
      <c r="QJM52" s="109"/>
      <c r="QJN52" s="109"/>
      <c r="QJO52" s="109"/>
      <c r="QJP52" s="109"/>
      <c r="QJQ52" s="109"/>
      <c r="QJR52" s="109"/>
      <c r="QJS52" s="109"/>
      <c r="QJT52" s="109"/>
      <c r="QJU52" s="109"/>
      <c r="QJV52" s="109"/>
      <c r="QJW52" s="109"/>
      <c r="QJX52" s="109"/>
      <c r="QJY52" s="109"/>
      <c r="QJZ52" s="109"/>
      <c r="QKA52" s="109"/>
      <c r="QKB52" s="109"/>
      <c r="QKC52" s="109"/>
      <c r="QKD52" s="109"/>
      <c r="QKE52" s="109"/>
      <c r="QKF52" s="109"/>
      <c r="QKG52" s="109"/>
      <c r="QKH52" s="109"/>
      <c r="QKI52" s="109"/>
      <c r="QKJ52" s="109"/>
      <c r="QKK52" s="109"/>
      <c r="QKL52" s="109"/>
      <c r="QKM52" s="109"/>
      <c r="QKN52" s="109"/>
      <c r="QKO52" s="109"/>
      <c r="QKP52" s="109"/>
      <c r="QKQ52" s="109"/>
      <c r="QKR52" s="109"/>
      <c r="QKS52" s="109"/>
      <c r="QKT52" s="109"/>
      <c r="QKU52" s="109"/>
      <c r="QKV52" s="109"/>
      <c r="QKW52" s="109"/>
      <c r="QKX52" s="109"/>
      <c r="QKY52" s="109"/>
      <c r="QKZ52" s="109"/>
      <c r="QLA52" s="109"/>
      <c r="QLB52" s="109"/>
      <c r="QLC52" s="109"/>
      <c r="QLD52" s="109"/>
      <c r="QLE52" s="109"/>
      <c r="QLF52" s="109"/>
      <c r="QLG52" s="109"/>
      <c r="QLH52" s="109"/>
      <c r="QLI52" s="109"/>
      <c r="QLJ52" s="109"/>
      <c r="QLK52" s="109"/>
      <c r="QLL52" s="109"/>
      <c r="QLM52" s="109"/>
      <c r="QLN52" s="109"/>
      <c r="QLO52" s="109"/>
      <c r="QLP52" s="109"/>
      <c r="QLQ52" s="109"/>
      <c r="QLR52" s="109"/>
      <c r="QLS52" s="109"/>
      <c r="QLT52" s="109"/>
      <c r="QLU52" s="109"/>
      <c r="QLV52" s="109"/>
      <c r="QLW52" s="109"/>
      <c r="QLX52" s="109"/>
      <c r="QLY52" s="109"/>
      <c r="QLZ52" s="109"/>
      <c r="QMA52" s="109"/>
      <c r="QMB52" s="109"/>
      <c r="QMC52" s="109"/>
      <c r="QMD52" s="109"/>
      <c r="QME52" s="109"/>
      <c r="QMF52" s="109"/>
      <c r="QMG52" s="109"/>
      <c r="QMH52" s="109"/>
      <c r="QMI52" s="109"/>
      <c r="QMJ52" s="109"/>
      <c r="QMK52" s="109"/>
      <c r="QML52" s="109"/>
      <c r="QMM52" s="109"/>
      <c r="QMN52" s="109"/>
      <c r="QMO52" s="109"/>
      <c r="QMP52" s="109"/>
      <c r="QMQ52" s="109"/>
      <c r="QMR52" s="109"/>
      <c r="QMS52" s="109"/>
      <c r="QMT52" s="109"/>
      <c r="QMU52" s="109"/>
      <c r="QMV52" s="109"/>
      <c r="QMW52" s="109"/>
      <c r="QMX52" s="109"/>
      <c r="QMY52" s="109"/>
      <c r="QMZ52" s="109"/>
      <c r="QNA52" s="109"/>
      <c r="QNB52" s="109"/>
      <c r="QNC52" s="109"/>
      <c r="QND52" s="109"/>
      <c r="QNE52" s="109"/>
      <c r="QNF52" s="109"/>
      <c r="QNG52" s="109"/>
      <c r="QNH52" s="109"/>
      <c r="QNI52" s="109"/>
      <c r="QNJ52" s="109"/>
      <c r="QNK52" s="109"/>
      <c r="QNL52" s="109"/>
      <c r="QNM52" s="109"/>
      <c r="QNN52" s="109"/>
      <c r="QNO52" s="109"/>
      <c r="QNP52" s="109"/>
      <c r="QNQ52" s="109"/>
      <c r="QNR52" s="109"/>
      <c r="QNS52" s="109"/>
      <c r="QNT52" s="109"/>
      <c r="QNU52" s="109"/>
      <c r="QNV52" s="109"/>
      <c r="QNW52" s="109"/>
      <c r="QNX52" s="109"/>
      <c r="QNY52" s="109"/>
      <c r="QNZ52" s="109"/>
      <c r="QOA52" s="109"/>
      <c r="QOB52" s="109"/>
      <c r="QOC52" s="109"/>
      <c r="QOD52" s="109"/>
      <c r="QOE52" s="109"/>
      <c r="QOF52" s="109"/>
      <c r="QOG52" s="109"/>
      <c r="QOH52" s="109"/>
      <c r="QOI52" s="109"/>
      <c r="QOJ52" s="109"/>
      <c r="QOK52" s="109"/>
      <c r="QOL52" s="109"/>
      <c r="QOM52" s="109"/>
      <c r="QON52" s="109"/>
      <c r="QOO52" s="109"/>
      <c r="QOP52" s="109"/>
      <c r="QOQ52" s="109"/>
      <c r="QOR52" s="109"/>
      <c r="QOS52" s="109"/>
      <c r="QOT52" s="109"/>
      <c r="QOU52" s="109"/>
      <c r="QOV52" s="109"/>
      <c r="QOW52" s="109"/>
      <c r="QOX52" s="109"/>
      <c r="QOY52" s="109"/>
      <c r="QOZ52" s="109"/>
      <c r="QPA52" s="109"/>
      <c r="QPB52" s="109"/>
      <c r="QPC52" s="109"/>
      <c r="QPD52" s="109"/>
      <c r="QPE52" s="109"/>
      <c r="QPF52" s="109"/>
      <c r="QPG52" s="109"/>
      <c r="QPH52" s="109"/>
      <c r="QPI52" s="109"/>
      <c r="QPJ52" s="109"/>
      <c r="QPK52" s="109"/>
      <c r="QPL52" s="109"/>
      <c r="QPM52" s="109"/>
      <c r="QPN52" s="109"/>
      <c r="QPO52" s="109"/>
      <c r="QPP52" s="109"/>
      <c r="QPQ52" s="109"/>
      <c r="QPR52" s="109"/>
      <c r="QPS52" s="109"/>
      <c r="QPT52" s="109"/>
      <c r="QPU52" s="109"/>
      <c r="QPV52" s="109"/>
      <c r="QPW52" s="109"/>
      <c r="QPX52" s="109"/>
      <c r="QPY52" s="109"/>
      <c r="QPZ52" s="109"/>
      <c r="QQA52" s="109"/>
      <c r="QQB52" s="109"/>
      <c r="QQC52" s="109"/>
      <c r="QQD52" s="109"/>
      <c r="QQE52" s="109"/>
      <c r="QQF52" s="109"/>
      <c r="QQG52" s="109"/>
      <c r="QQH52" s="109"/>
      <c r="QQI52" s="109"/>
      <c r="QQJ52" s="109"/>
      <c r="QQK52" s="109"/>
      <c r="QQL52" s="109"/>
      <c r="QQM52" s="109"/>
      <c r="QQN52" s="109"/>
      <c r="QQO52" s="109"/>
      <c r="QQP52" s="109"/>
      <c r="QQQ52" s="109"/>
      <c r="QQR52" s="109"/>
      <c r="QQS52" s="109"/>
      <c r="QQT52" s="109"/>
      <c r="QQU52" s="109"/>
      <c r="QQV52" s="109"/>
      <c r="QQW52" s="109"/>
      <c r="QQX52" s="109"/>
      <c r="QQY52" s="109"/>
      <c r="QQZ52" s="109"/>
      <c r="QRA52" s="109"/>
      <c r="QRB52" s="109"/>
      <c r="QRC52" s="109"/>
      <c r="QRD52" s="109"/>
      <c r="QRE52" s="109"/>
      <c r="QRF52" s="109"/>
      <c r="QRG52" s="109"/>
      <c r="QRH52" s="109"/>
      <c r="QRI52" s="109"/>
      <c r="QRJ52" s="109"/>
      <c r="QRK52" s="109"/>
      <c r="QRL52" s="109"/>
      <c r="QRM52" s="109"/>
      <c r="QRN52" s="109"/>
      <c r="QRO52" s="109"/>
      <c r="QRP52" s="109"/>
      <c r="QRQ52" s="109"/>
      <c r="QRR52" s="109"/>
      <c r="QRS52" s="109"/>
      <c r="QRT52" s="109"/>
      <c r="QRU52" s="109"/>
      <c r="QRV52" s="109"/>
      <c r="QRW52" s="109"/>
      <c r="QRX52" s="109"/>
      <c r="QRY52" s="109"/>
      <c r="QRZ52" s="109"/>
      <c r="QSA52" s="109"/>
      <c r="QSB52" s="109"/>
      <c r="QSC52" s="109"/>
      <c r="QSD52" s="109"/>
      <c r="QSE52" s="109"/>
      <c r="QSF52" s="109"/>
      <c r="QSG52" s="109"/>
      <c r="QSH52" s="109"/>
      <c r="QSI52" s="109"/>
      <c r="QSJ52" s="109"/>
      <c r="QSK52" s="109"/>
      <c r="QSL52" s="109"/>
      <c r="QSM52" s="109"/>
      <c r="QSN52" s="109"/>
      <c r="QSO52" s="109"/>
      <c r="QSP52" s="109"/>
      <c r="QSQ52" s="109"/>
      <c r="QSR52" s="109"/>
      <c r="QSS52" s="109"/>
      <c r="QST52" s="109"/>
      <c r="QSU52" s="109"/>
      <c r="QSV52" s="109"/>
      <c r="QSW52" s="109"/>
      <c r="QSX52" s="109"/>
      <c r="QSY52" s="109"/>
      <c r="QSZ52" s="109"/>
      <c r="QTA52" s="109"/>
      <c r="QTB52" s="109"/>
      <c r="QTC52" s="109"/>
      <c r="QTD52" s="109"/>
      <c r="QTE52" s="109"/>
      <c r="QTF52" s="109"/>
      <c r="QTG52" s="109"/>
      <c r="QTH52" s="109"/>
      <c r="QTI52" s="109"/>
      <c r="QTJ52" s="109"/>
      <c r="QTK52" s="109"/>
      <c r="QTL52" s="109"/>
      <c r="QTM52" s="109"/>
      <c r="QTN52" s="109"/>
      <c r="QTO52" s="109"/>
      <c r="QTP52" s="109"/>
      <c r="QTQ52" s="109"/>
      <c r="QTR52" s="109"/>
      <c r="QTS52" s="109"/>
      <c r="QTT52" s="109"/>
      <c r="QTU52" s="109"/>
      <c r="QTV52" s="109"/>
      <c r="QTW52" s="109"/>
      <c r="QTX52" s="109"/>
      <c r="QTY52" s="109"/>
      <c r="QTZ52" s="109"/>
      <c r="QUA52" s="109"/>
      <c r="QUB52" s="109"/>
      <c r="QUC52" s="109"/>
      <c r="QUD52" s="109"/>
      <c r="QUE52" s="109"/>
      <c r="QUF52" s="109"/>
      <c r="QUG52" s="109"/>
      <c r="QUH52" s="109"/>
      <c r="QUI52" s="109"/>
      <c r="QUJ52" s="109"/>
      <c r="QUK52" s="109"/>
      <c r="QUL52" s="109"/>
      <c r="QUM52" s="109"/>
      <c r="QUN52" s="109"/>
      <c r="QUO52" s="109"/>
      <c r="QUP52" s="109"/>
      <c r="QUQ52" s="109"/>
      <c r="QUR52" s="109"/>
      <c r="QUS52" s="109"/>
      <c r="QUT52" s="109"/>
      <c r="QUU52" s="109"/>
      <c r="QUV52" s="109"/>
      <c r="QUW52" s="109"/>
      <c r="QUX52" s="109"/>
      <c r="QUY52" s="109"/>
      <c r="QUZ52" s="109"/>
      <c r="QVA52" s="109"/>
      <c r="QVB52" s="109"/>
      <c r="QVC52" s="109"/>
      <c r="QVD52" s="109"/>
      <c r="QVE52" s="109"/>
      <c r="QVF52" s="109"/>
      <c r="QVG52" s="109"/>
      <c r="QVH52" s="109"/>
      <c r="QVI52" s="109"/>
      <c r="QVJ52" s="109"/>
      <c r="QVK52" s="109"/>
      <c r="QVL52" s="109"/>
      <c r="QVM52" s="109"/>
      <c r="QVN52" s="109"/>
      <c r="QVO52" s="109"/>
      <c r="QVP52" s="109"/>
      <c r="QVQ52" s="109"/>
      <c r="QVR52" s="109"/>
      <c r="QVS52" s="109"/>
      <c r="QVT52" s="109"/>
      <c r="QVU52" s="109"/>
      <c r="QVV52" s="109"/>
      <c r="QVW52" s="109"/>
      <c r="QVX52" s="109"/>
      <c r="QVY52" s="109"/>
      <c r="QVZ52" s="109"/>
      <c r="QWA52" s="109"/>
      <c r="QWB52" s="109"/>
      <c r="QWC52" s="109"/>
      <c r="QWD52" s="109"/>
      <c r="QWE52" s="109"/>
      <c r="QWF52" s="109"/>
      <c r="QWG52" s="109"/>
      <c r="QWH52" s="109"/>
      <c r="QWI52" s="109"/>
      <c r="QWJ52" s="109"/>
      <c r="QWK52" s="109"/>
      <c r="QWL52" s="109"/>
      <c r="QWM52" s="109"/>
      <c r="QWN52" s="109"/>
      <c r="QWO52" s="109"/>
      <c r="QWP52" s="109"/>
      <c r="QWQ52" s="109"/>
      <c r="QWR52" s="109"/>
      <c r="QWS52" s="109"/>
      <c r="QWT52" s="109"/>
      <c r="QWU52" s="109"/>
      <c r="QWV52" s="109"/>
      <c r="QWW52" s="109"/>
      <c r="QWX52" s="109"/>
      <c r="QWY52" s="109"/>
      <c r="QWZ52" s="109"/>
      <c r="QXA52" s="109"/>
      <c r="QXB52" s="109"/>
      <c r="QXC52" s="109"/>
      <c r="QXD52" s="109"/>
      <c r="QXE52" s="109"/>
      <c r="QXF52" s="109"/>
      <c r="QXG52" s="109"/>
      <c r="QXH52" s="109"/>
      <c r="QXI52" s="109"/>
      <c r="QXJ52" s="109"/>
      <c r="QXK52" s="109"/>
      <c r="QXL52" s="109"/>
      <c r="QXM52" s="109"/>
      <c r="QXN52" s="109"/>
      <c r="QXO52" s="109"/>
      <c r="QXP52" s="109"/>
      <c r="QXQ52" s="109"/>
      <c r="QXR52" s="109"/>
      <c r="QXS52" s="109"/>
      <c r="QXT52" s="109"/>
      <c r="QXU52" s="109"/>
      <c r="QXV52" s="109"/>
      <c r="QXW52" s="109"/>
      <c r="QXX52" s="109"/>
      <c r="QXY52" s="109"/>
      <c r="QXZ52" s="109"/>
      <c r="QYA52" s="109"/>
      <c r="QYB52" s="109"/>
      <c r="QYC52" s="109"/>
      <c r="QYD52" s="109"/>
      <c r="QYE52" s="109"/>
      <c r="QYF52" s="109"/>
      <c r="QYG52" s="109"/>
      <c r="QYH52" s="109"/>
      <c r="QYI52" s="109"/>
      <c r="QYJ52" s="109"/>
      <c r="QYK52" s="109"/>
      <c r="QYL52" s="109"/>
      <c r="QYM52" s="109"/>
      <c r="QYN52" s="109"/>
      <c r="QYO52" s="109"/>
      <c r="QYP52" s="109"/>
      <c r="QYQ52" s="109"/>
      <c r="QYR52" s="109"/>
      <c r="QYS52" s="109"/>
      <c r="QYT52" s="109"/>
      <c r="QYU52" s="109"/>
      <c r="QYV52" s="109"/>
      <c r="QYW52" s="109"/>
      <c r="QYX52" s="109"/>
      <c r="QYY52" s="109"/>
      <c r="QYZ52" s="109"/>
      <c r="QZA52" s="109"/>
      <c r="QZB52" s="109"/>
      <c r="QZC52" s="109"/>
      <c r="QZD52" s="109"/>
      <c r="QZE52" s="109"/>
      <c r="QZF52" s="109"/>
      <c r="QZG52" s="109"/>
      <c r="QZH52" s="109"/>
      <c r="QZI52" s="109"/>
      <c r="QZJ52" s="109"/>
      <c r="QZK52" s="109"/>
      <c r="QZL52" s="109"/>
      <c r="QZM52" s="109"/>
      <c r="QZN52" s="109"/>
      <c r="QZO52" s="109"/>
      <c r="QZP52" s="109"/>
      <c r="QZQ52" s="109"/>
      <c r="QZR52" s="109"/>
      <c r="QZS52" s="109"/>
      <c r="QZT52" s="109"/>
      <c r="QZU52" s="109"/>
      <c r="QZV52" s="109"/>
      <c r="QZW52" s="109"/>
      <c r="QZX52" s="109"/>
      <c r="QZY52" s="109"/>
      <c r="QZZ52" s="109"/>
      <c r="RAA52" s="109"/>
      <c r="RAB52" s="109"/>
      <c r="RAC52" s="109"/>
      <c r="RAD52" s="109"/>
      <c r="RAE52" s="109"/>
      <c r="RAF52" s="109"/>
      <c r="RAG52" s="109"/>
      <c r="RAH52" s="109"/>
      <c r="RAI52" s="109"/>
      <c r="RAJ52" s="109"/>
      <c r="RAK52" s="109"/>
      <c r="RAL52" s="109"/>
      <c r="RAM52" s="109"/>
      <c r="RAN52" s="109"/>
      <c r="RAO52" s="109"/>
      <c r="RAP52" s="109"/>
      <c r="RAQ52" s="109"/>
      <c r="RAR52" s="109"/>
      <c r="RAS52" s="109"/>
      <c r="RAT52" s="109"/>
      <c r="RAU52" s="109"/>
      <c r="RAV52" s="109"/>
      <c r="RAW52" s="109"/>
      <c r="RAX52" s="109"/>
      <c r="RAY52" s="109"/>
      <c r="RAZ52" s="109"/>
      <c r="RBA52" s="109"/>
      <c r="RBB52" s="109"/>
      <c r="RBC52" s="109"/>
      <c r="RBD52" s="109"/>
      <c r="RBE52" s="109"/>
      <c r="RBF52" s="109"/>
      <c r="RBG52" s="109"/>
      <c r="RBH52" s="109"/>
      <c r="RBI52" s="109"/>
      <c r="RBJ52" s="109"/>
      <c r="RBK52" s="109"/>
      <c r="RBL52" s="109"/>
      <c r="RBM52" s="109"/>
      <c r="RBN52" s="109"/>
      <c r="RBO52" s="109"/>
      <c r="RBP52" s="109"/>
      <c r="RBQ52" s="109"/>
      <c r="RBR52" s="109"/>
      <c r="RBS52" s="109"/>
      <c r="RBT52" s="109"/>
      <c r="RBU52" s="109"/>
      <c r="RBV52" s="109"/>
      <c r="RBW52" s="109"/>
      <c r="RBX52" s="109"/>
      <c r="RBY52" s="109"/>
      <c r="RBZ52" s="109"/>
      <c r="RCA52" s="109"/>
      <c r="RCB52" s="109"/>
      <c r="RCC52" s="109"/>
      <c r="RCD52" s="109"/>
      <c r="RCE52" s="109"/>
      <c r="RCF52" s="109"/>
      <c r="RCG52" s="109"/>
      <c r="RCH52" s="109"/>
      <c r="RCI52" s="109"/>
      <c r="RCJ52" s="109"/>
      <c r="RCK52" s="109"/>
      <c r="RCL52" s="109"/>
      <c r="RCM52" s="109"/>
      <c r="RCN52" s="109"/>
      <c r="RCO52" s="109"/>
      <c r="RCP52" s="109"/>
      <c r="RCQ52" s="109"/>
      <c r="RCR52" s="109"/>
      <c r="RCS52" s="109"/>
      <c r="RCT52" s="109"/>
      <c r="RCU52" s="109"/>
      <c r="RCV52" s="109"/>
      <c r="RCW52" s="109"/>
      <c r="RCX52" s="109"/>
      <c r="RCY52" s="109"/>
      <c r="RCZ52" s="109"/>
      <c r="RDA52" s="109"/>
      <c r="RDB52" s="109"/>
      <c r="RDC52" s="109"/>
      <c r="RDD52" s="109"/>
      <c r="RDE52" s="109"/>
      <c r="RDF52" s="109"/>
      <c r="RDG52" s="109"/>
      <c r="RDH52" s="109"/>
      <c r="RDI52" s="109"/>
      <c r="RDJ52" s="109"/>
      <c r="RDK52" s="109"/>
      <c r="RDL52" s="109"/>
      <c r="RDM52" s="109"/>
      <c r="RDN52" s="109"/>
      <c r="RDO52" s="109"/>
      <c r="RDP52" s="109"/>
      <c r="RDQ52" s="109"/>
      <c r="RDR52" s="109"/>
      <c r="RDS52" s="109"/>
      <c r="RDT52" s="109"/>
      <c r="RDU52" s="109"/>
      <c r="RDV52" s="109"/>
      <c r="RDW52" s="109"/>
      <c r="RDX52" s="109"/>
      <c r="RDY52" s="109"/>
      <c r="RDZ52" s="109"/>
      <c r="REA52" s="109"/>
      <c r="REB52" s="109"/>
      <c r="REC52" s="109"/>
      <c r="RED52" s="109"/>
      <c r="REE52" s="109"/>
      <c r="REF52" s="109"/>
      <c r="REG52" s="109"/>
      <c r="REH52" s="109"/>
      <c r="REI52" s="109"/>
      <c r="REJ52" s="109"/>
      <c r="REK52" s="109"/>
      <c r="REL52" s="109"/>
      <c r="REM52" s="109"/>
      <c r="REN52" s="109"/>
      <c r="REO52" s="109"/>
      <c r="REP52" s="109"/>
      <c r="REQ52" s="109"/>
      <c r="RER52" s="109"/>
      <c r="RES52" s="109"/>
      <c r="RET52" s="109"/>
      <c r="REU52" s="109"/>
      <c r="REV52" s="109"/>
      <c r="REW52" s="109"/>
      <c r="REX52" s="109"/>
      <c r="REY52" s="109"/>
      <c r="REZ52" s="109"/>
      <c r="RFA52" s="109"/>
      <c r="RFB52" s="109"/>
      <c r="RFC52" s="109"/>
      <c r="RFD52" s="109"/>
      <c r="RFE52" s="109"/>
      <c r="RFF52" s="109"/>
      <c r="RFG52" s="109"/>
      <c r="RFH52" s="109"/>
      <c r="RFI52" s="109"/>
      <c r="RFJ52" s="109"/>
      <c r="RFK52" s="109"/>
      <c r="RFL52" s="109"/>
      <c r="RFM52" s="109"/>
      <c r="RFN52" s="109"/>
      <c r="RFO52" s="109"/>
      <c r="RFP52" s="109"/>
      <c r="RFQ52" s="109"/>
      <c r="RFR52" s="109"/>
      <c r="RFS52" s="109"/>
      <c r="RFT52" s="109"/>
      <c r="RFU52" s="109"/>
      <c r="RFV52" s="109"/>
      <c r="RFW52" s="109"/>
      <c r="RFX52" s="109"/>
      <c r="RFY52" s="109"/>
      <c r="RFZ52" s="109"/>
      <c r="RGA52" s="109"/>
      <c r="RGB52" s="109"/>
      <c r="RGC52" s="109"/>
      <c r="RGD52" s="109"/>
      <c r="RGE52" s="109"/>
      <c r="RGF52" s="109"/>
      <c r="RGG52" s="109"/>
      <c r="RGH52" s="109"/>
      <c r="RGI52" s="109"/>
      <c r="RGJ52" s="109"/>
      <c r="RGK52" s="109"/>
      <c r="RGL52" s="109"/>
      <c r="RGM52" s="109"/>
      <c r="RGN52" s="109"/>
      <c r="RGO52" s="109"/>
      <c r="RGP52" s="109"/>
      <c r="RGQ52" s="109"/>
      <c r="RGR52" s="109"/>
      <c r="RGS52" s="109"/>
      <c r="RGT52" s="109"/>
      <c r="RGU52" s="109"/>
      <c r="RGV52" s="109"/>
      <c r="RGW52" s="109"/>
      <c r="RGX52" s="109"/>
      <c r="RGY52" s="109"/>
      <c r="RGZ52" s="109"/>
      <c r="RHA52" s="109"/>
      <c r="RHB52" s="109"/>
      <c r="RHC52" s="109"/>
      <c r="RHD52" s="109"/>
      <c r="RHE52" s="109"/>
      <c r="RHF52" s="109"/>
      <c r="RHG52" s="109"/>
      <c r="RHH52" s="109"/>
      <c r="RHI52" s="109"/>
      <c r="RHJ52" s="109"/>
      <c r="RHK52" s="109"/>
      <c r="RHL52" s="109"/>
      <c r="RHM52" s="109"/>
      <c r="RHN52" s="109"/>
      <c r="RHO52" s="109"/>
      <c r="RHP52" s="109"/>
      <c r="RHQ52" s="109"/>
      <c r="RHR52" s="109"/>
      <c r="RHS52" s="109"/>
      <c r="RHT52" s="109"/>
      <c r="RHU52" s="109"/>
      <c r="RHV52" s="109"/>
      <c r="RHW52" s="109"/>
      <c r="RHX52" s="109"/>
      <c r="RHY52" s="109"/>
      <c r="RHZ52" s="109"/>
      <c r="RIA52" s="109"/>
      <c r="RIB52" s="109"/>
      <c r="RIC52" s="109"/>
      <c r="RID52" s="109"/>
      <c r="RIE52" s="109"/>
      <c r="RIF52" s="109"/>
      <c r="RIG52" s="109"/>
      <c r="RIH52" s="109"/>
      <c r="RII52" s="109"/>
      <c r="RIJ52" s="109"/>
      <c r="RIK52" s="109"/>
      <c r="RIL52" s="109"/>
      <c r="RIM52" s="109"/>
      <c r="RIN52" s="109"/>
      <c r="RIO52" s="109"/>
      <c r="RIP52" s="109"/>
      <c r="RIQ52" s="109"/>
      <c r="RIR52" s="109"/>
      <c r="RIS52" s="109"/>
      <c r="RIT52" s="109"/>
      <c r="RIU52" s="109"/>
      <c r="RIV52" s="109"/>
      <c r="RIW52" s="109"/>
      <c r="RIX52" s="109"/>
      <c r="RIY52" s="109"/>
      <c r="RIZ52" s="109"/>
      <c r="RJA52" s="109"/>
      <c r="RJB52" s="109"/>
      <c r="RJC52" s="109"/>
      <c r="RJD52" s="109"/>
      <c r="RJE52" s="109"/>
      <c r="RJF52" s="109"/>
      <c r="RJG52" s="109"/>
      <c r="RJH52" s="109"/>
      <c r="RJI52" s="109"/>
      <c r="RJJ52" s="109"/>
      <c r="RJK52" s="109"/>
      <c r="RJL52" s="109"/>
      <c r="RJM52" s="109"/>
      <c r="RJN52" s="109"/>
      <c r="RJO52" s="109"/>
      <c r="RJP52" s="109"/>
      <c r="RJQ52" s="109"/>
      <c r="RJR52" s="109"/>
      <c r="RJS52" s="109"/>
      <c r="RJT52" s="109"/>
      <c r="RJU52" s="109"/>
      <c r="RJV52" s="109"/>
      <c r="RJW52" s="109"/>
      <c r="RJX52" s="109"/>
      <c r="RJY52" s="109"/>
      <c r="RJZ52" s="109"/>
      <c r="RKA52" s="109"/>
      <c r="RKB52" s="109"/>
      <c r="RKC52" s="109"/>
      <c r="RKD52" s="109"/>
      <c r="RKE52" s="109"/>
      <c r="RKF52" s="109"/>
      <c r="RKG52" s="109"/>
      <c r="RKH52" s="109"/>
      <c r="RKI52" s="109"/>
      <c r="RKJ52" s="109"/>
      <c r="RKK52" s="109"/>
      <c r="RKL52" s="109"/>
      <c r="RKM52" s="109"/>
      <c r="RKN52" s="109"/>
      <c r="RKO52" s="109"/>
      <c r="RKP52" s="109"/>
      <c r="RKQ52" s="109"/>
      <c r="RKR52" s="109"/>
      <c r="RKS52" s="109"/>
      <c r="RKT52" s="109"/>
      <c r="RKU52" s="109"/>
      <c r="RKV52" s="109"/>
      <c r="RKW52" s="109"/>
      <c r="RKX52" s="109"/>
      <c r="RKY52" s="109"/>
      <c r="RKZ52" s="109"/>
      <c r="RLA52" s="109"/>
      <c r="RLB52" s="109"/>
      <c r="RLC52" s="109"/>
      <c r="RLD52" s="109"/>
      <c r="RLE52" s="109"/>
      <c r="RLF52" s="109"/>
      <c r="RLG52" s="109"/>
      <c r="RLH52" s="109"/>
      <c r="RLI52" s="109"/>
      <c r="RLJ52" s="109"/>
      <c r="RLK52" s="109"/>
      <c r="RLL52" s="109"/>
      <c r="RLM52" s="109"/>
      <c r="RLN52" s="109"/>
      <c r="RLO52" s="109"/>
      <c r="RLP52" s="109"/>
      <c r="RLQ52" s="109"/>
      <c r="RLR52" s="109"/>
      <c r="RLS52" s="109"/>
      <c r="RLT52" s="109"/>
      <c r="RLU52" s="109"/>
      <c r="RLV52" s="109"/>
      <c r="RLW52" s="109"/>
      <c r="RLX52" s="109"/>
      <c r="RLY52" s="109"/>
      <c r="RLZ52" s="109"/>
      <c r="RMA52" s="109"/>
      <c r="RMB52" s="109"/>
      <c r="RMC52" s="109"/>
      <c r="RMD52" s="109"/>
      <c r="RME52" s="109"/>
      <c r="RMF52" s="109"/>
      <c r="RMG52" s="109"/>
      <c r="RMH52" s="109"/>
      <c r="RMI52" s="109"/>
      <c r="RMJ52" s="109"/>
      <c r="RMK52" s="109"/>
      <c r="RML52" s="109"/>
      <c r="RMM52" s="109"/>
      <c r="RMN52" s="109"/>
      <c r="RMO52" s="109"/>
      <c r="RMP52" s="109"/>
      <c r="RMQ52" s="109"/>
      <c r="RMR52" s="109"/>
      <c r="RMS52" s="109"/>
      <c r="RMT52" s="109"/>
      <c r="RMU52" s="109"/>
      <c r="RMV52" s="109"/>
      <c r="RMW52" s="109"/>
      <c r="RMX52" s="109"/>
      <c r="RMY52" s="109"/>
      <c r="RMZ52" s="109"/>
      <c r="RNA52" s="109"/>
      <c r="RNB52" s="109"/>
      <c r="RNC52" s="109"/>
      <c r="RND52" s="109"/>
      <c r="RNE52" s="109"/>
      <c r="RNF52" s="109"/>
      <c r="RNG52" s="109"/>
      <c r="RNH52" s="109"/>
      <c r="RNI52" s="109"/>
      <c r="RNJ52" s="109"/>
      <c r="RNK52" s="109"/>
      <c r="RNL52" s="109"/>
      <c r="RNM52" s="109"/>
      <c r="RNN52" s="109"/>
      <c r="RNO52" s="109"/>
      <c r="RNP52" s="109"/>
      <c r="RNQ52" s="109"/>
      <c r="RNR52" s="109"/>
      <c r="RNS52" s="109"/>
      <c r="RNT52" s="109"/>
      <c r="RNU52" s="109"/>
      <c r="RNV52" s="109"/>
      <c r="RNW52" s="109"/>
      <c r="RNX52" s="109"/>
      <c r="RNY52" s="109"/>
      <c r="RNZ52" s="109"/>
      <c r="ROA52" s="109"/>
      <c r="ROB52" s="109"/>
      <c r="ROC52" s="109"/>
      <c r="ROD52" s="109"/>
      <c r="ROE52" s="109"/>
      <c r="ROF52" s="109"/>
      <c r="ROG52" s="109"/>
      <c r="ROH52" s="109"/>
      <c r="ROI52" s="109"/>
      <c r="ROJ52" s="109"/>
      <c r="ROK52" s="109"/>
      <c r="ROL52" s="109"/>
      <c r="ROM52" s="109"/>
      <c r="RON52" s="109"/>
      <c r="ROO52" s="109"/>
      <c r="ROP52" s="109"/>
      <c r="ROQ52" s="109"/>
      <c r="ROR52" s="109"/>
      <c r="ROS52" s="109"/>
      <c r="ROT52" s="109"/>
      <c r="ROU52" s="109"/>
      <c r="ROV52" s="109"/>
      <c r="ROW52" s="109"/>
      <c r="ROX52" s="109"/>
      <c r="ROY52" s="109"/>
      <c r="ROZ52" s="109"/>
      <c r="RPA52" s="109"/>
      <c r="RPB52" s="109"/>
      <c r="RPC52" s="109"/>
      <c r="RPD52" s="109"/>
      <c r="RPE52" s="109"/>
      <c r="RPF52" s="109"/>
      <c r="RPG52" s="109"/>
      <c r="RPH52" s="109"/>
      <c r="RPI52" s="109"/>
      <c r="RPJ52" s="109"/>
      <c r="RPK52" s="109"/>
      <c r="RPL52" s="109"/>
      <c r="RPM52" s="109"/>
      <c r="RPN52" s="109"/>
      <c r="RPO52" s="109"/>
      <c r="RPP52" s="109"/>
      <c r="RPQ52" s="109"/>
      <c r="RPR52" s="109"/>
      <c r="RPS52" s="109"/>
      <c r="RPT52" s="109"/>
      <c r="RPU52" s="109"/>
      <c r="RPV52" s="109"/>
      <c r="RPW52" s="109"/>
      <c r="RPX52" s="109"/>
      <c r="RPY52" s="109"/>
      <c r="RPZ52" s="109"/>
      <c r="RQA52" s="109"/>
      <c r="RQB52" s="109"/>
      <c r="RQC52" s="109"/>
      <c r="RQD52" s="109"/>
      <c r="RQE52" s="109"/>
      <c r="RQF52" s="109"/>
      <c r="RQG52" s="109"/>
      <c r="RQH52" s="109"/>
      <c r="RQI52" s="109"/>
      <c r="RQJ52" s="109"/>
      <c r="RQK52" s="109"/>
      <c r="RQL52" s="109"/>
      <c r="RQM52" s="109"/>
      <c r="RQN52" s="109"/>
      <c r="RQO52" s="109"/>
      <c r="RQP52" s="109"/>
      <c r="RQQ52" s="109"/>
      <c r="RQR52" s="109"/>
      <c r="RQS52" s="109"/>
      <c r="RQT52" s="109"/>
      <c r="RQU52" s="109"/>
      <c r="RQV52" s="109"/>
      <c r="RQW52" s="109"/>
      <c r="RQX52" s="109"/>
      <c r="RQY52" s="109"/>
      <c r="RQZ52" s="109"/>
      <c r="RRA52" s="109"/>
      <c r="RRB52" s="109"/>
      <c r="RRC52" s="109"/>
      <c r="RRD52" s="109"/>
      <c r="RRE52" s="109"/>
      <c r="RRF52" s="109"/>
      <c r="RRG52" s="109"/>
      <c r="RRH52" s="109"/>
      <c r="RRI52" s="109"/>
      <c r="RRJ52" s="109"/>
      <c r="RRK52" s="109"/>
      <c r="RRL52" s="109"/>
      <c r="RRM52" s="109"/>
      <c r="RRN52" s="109"/>
      <c r="RRO52" s="109"/>
      <c r="RRP52" s="109"/>
      <c r="RRQ52" s="109"/>
      <c r="RRR52" s="109"/>
      <c r="RRS52" s="109"/>
      <c r="RRT52" s="109"/>
      <c r="RRU52" s="109"/>
      <c r="RRV52" s="109"/>
      <c r="RRW52" s="109"/>
      <c r="RRX52" s="109"/>
      <c r="RRY52" s="109"/>
      <c r="RRZ52" s="109"/>
      <c r="RSA52" s="109"/>
      <c r="RSB52" s="109"/>
      <c r="RSC52" s="109"/>
      <c r="RSD52" s="109"/>
      <c r="RSE52" s="109"/>
      <c r="RSF52" s="109"/>
      <c r="RSG52" s="109"/>
      <c r="RSH52" s="109"/>
      <c r="RSI52" s="109"/>
      <c r="RSJ52" s="109"/>
      <c r="RSK52" s="109"/>
      <c r="RSL52" s="109"/>
      <c r="RSM52" s="109"/>
      <c r="RSN52" s="109"/>
      <c r="RSO52" s="109"/>
      <c r="RSP52" s="109"/>
      <c r="RSQ52" s="109"/>
      <c r="RSR52" s="109"/>
      <c r="RSS52" s="109"/>
      <c r="RST52" s="109"/>
      <c r="RSU52" s="109"/>
      <c r="RSV52" s="109"/>
      <c r="RSW52" s="109"/>
      <c r="RSX52" s="109"/>
      <c r="RSY52" s="109"/>
      <c r="RSZ52" s="109"/>
      <c r="RTA52" s="109"/>
      <c r="RTB52" s="109"/>
      <c r="RTC52" s="109"/>
      <c r="RTD52" s="109"/>
      <c r="RTE52" s="109"/>
      <c r="RTF52" s="109"/>
      <c r="RTG52" s="109"/>
      <c r="RTH52" s="109"/>
      <c r="RTI52" s="109"/>
      <c r="RTJ52" s="109"/>
      <c r="RTK52" s="109"/>
      <c r="RTL52" s="109"/>
      <c r="RTM52" s="109"/>
      <c r="RTN52" s="109"/>
      <c r="RTO52" s="109"/>
      <c r="RTP52" s="109"/>
      <c r="RTQ52" s="109"/>
      <c r="RTR52" s="109"/>
      <c r="RTS52" s="109"/>
      <c r="RTT52" s="109"/>
      <c r="RTU52" s="109"/>
      <c r="RTV52" s="109"/>
      <c r="RTW52" s="109"/>
      <c r="RTX52" s="109"/>
      <c r="RTY52" s="109"/>
      <c r="RTZ52" s="109"/>
      <c r="RUA52" s="109"/>
      <c r="RUB52" s="109"/>
      <c r="RUC52" s="109"/>
      <c r="RUD52" s="109"/>
      <c r="RUE52" s="109"/>
      <c r="RUF52" s="109"/>
      <c r="RUG52" s="109"/>
      <c r="RUH52" s="109"/>
      <c r="RUI52" s="109"/>
      <c r="RUJ52" s="109"/>
      <c r="RUK52" s="109"/>
      <c r="RUL52" s="109"/>
      <c r="RUM52" s="109"/>
      <c r="RUN52" s="109"/>
      <c r="RUO52" s="109"/>
      <c r="RUP52" s="109"/>
      <c r="RUQ52" s="109"/>
      <c r="RUR52" s="109"/>
      <c r="RUS52" s="109"/>
      <c r="RUT52" s="109"/>
      <c r="RUU52" s="109"/>
      <c r="RUV52" s="109"/>
      <c r="RUW52" s="109"/>
      <c r="RUX52" s="109"/>
      <c r="RUY52" s="109"/>
      <c r="RUZ52" s="109"/>
      <c r="RVA52" s="109"/>
      <c r="RVB52" s="109"/>
      <c r="RVC52" s="109"/>
      <c r="RVD52" s="109"/>
      <c r="RVE52" s="109"/>
      <c r="RVF52" s="109"/>
      <c r="RVG52" s="109"/>
      <c r="RVH52" s="109"/>
      <c r="RVI52" s="109"/>
      <c r="RVJ52" s="109"/>
      <c r="RVK52" s="109"/>
      <c r="RVL52" s="109"/>
      <c r="RVM52" s="109"/>
      <c r="RVN52" s="109"/>
      <c r="RVO52" s="109"/>
      <c r="RVP52" s="109"/>
      <c r="RVQ52" s="109"/>
      <c r="RVR52" s="109"/>
      <c r="RVS52" s="109"/>
      <c r="RVT52" s="109"/>
      <c r="RVU52" s="109"/>
      <c r="RVV52" s="109"/>
      <c r="RVW52" s="109"/>
      <c r="RVX52" s="109"/>
      <c r="RVY52" s="109"/>
      <c r="RVZ52" s="109"/>
      <c r="RWA52" s="109"/>
      <c r="RWB52" s="109"/>
      <c r="RWC52" s="109"/>
      <c r="RWD52" s="109"/>
      <c r="RWE52" s="109"/>
      <c r="RWF52" s="109"/>
      <c r="RWG52" s="109"/>
      <c r="RWH52" s="109"/>
      <c r="RWI52" s="109"/>
      <c r="RWJ52" s="109"/>
      <c r="RWK52" s="109"/>
      <c r="RWL52" s="109"/>
      <c r="RWM52" s="109"/>
      <c r="RWN52" s="109"/>
      <c r="RWO52" s="109"/>
      <c r="RWP52" s="109"/>
      <c r="RWQ52" s="109"/>
      <c r="RWR52" s="109"/>
      <c r="RWS52" s="109"/>
      <c r="RWT52" s="109"/>
      <c r="RWU52" s="109"/>
      <c r="RWV52" s="109"/>
      <c r="RWW52" s="109"/>
      <c r="RWX52" s="109"/>
      <c r="RWY52" s="109"/>
      <c r="RWZ52" s="109"/>
      <c r="RXA52" s="109"/>
      <c r="RXB52" s="109"/>
      <c r="RXC52" s="109"/>
      <c r="RXD52" s="109"/>
      <c r="RXE52" s="109"/>
      <c r="RXF52" s="109"/>
      <c r="RXG52" s="109"/>
      <c r="RXH52" s="109"/>
      <c r="RXI52" s="109"/>
      <c r="RXJ52" s="109"/>
      <c r="RXK52" s="109"/>
      <c r="RXL52" s="109"/>
      <c r="RXM52" s="109"/>
      <c r="RXN52" s="109"/>
      <c r="RXO52" s="109"/>
      <c r="RXP52" s="109"/>
      <c r="RXQ52" s="109"/>
      <c r="RXR52" s="109"/>
      <c r="RXS52" s="109"/>
      <c r="RXT52" s="109"/>
      <c r="RXU52" s="109"/>
      <c r="RXV52" s="109"/>
      <c r="RXW52" s="109"/>
      <c r="RXX52" s="109"/>
      <c r="RXY52" s="109"/>
      <c r="RXZ52" s="109"/>
      <c r="RYA52" s="109"/>
      <c r="RYB52" s="109"/>
      <c r="RYC52" s="109"/>
      <c r="RYD52" s="109"/>
      <c r="RYE52" s="109"/>
      <c r="RYF52" s="109"/>
      <c r="RYG52" s="109"/>
      <c r="RYH52" s="109"/>
      <c r="RYI52" s="109"/>
      <c r="RYJ52" s="109"/>
      <c r="RYK52" s="109"/>
      <c r="RYL52" s="109"/>
      <c r="RYM52" s="109"/>
      <c r="RYN52" s="109"/>
      <c r="RYO52" s="109"/>
      <c r="RYP52" s="109"/>
      <c r="RYQ52" s="109"/>
      <c r="RYR52" s="109"/>
      <c r="RYS52" s="109"/>
      <c r="RYT52" s="109"/>
      <c r="RYU52" s="109"/>
      <c r="RYV52" s="109"/>
      <c r="RYW52" s="109"/>
      <c r="RYX52" s="109"/>
      <c r="RYY52" s="109"/>
      <c r="RYZ52" s="109"/>
      <c r="RZA52" s="109"/>
      <c r="RZB52" s="109"/>
      <c r="RZC52" s="109"/>
      <c r="RZD52" s="109"/>
      <c r="RZE52" s="109"/>
      <c r="RZF52" s="109"/>
      <c r="RZG52" s="109"/>
      <c r="RZH52" s="109"/>
      <c r="RZI52" s="109"/>
      <c r="RZJ52" s="109"/>
      <c r="RZK52" s="109"/>
      <c r="RZL52" s="109"/>
      <c r="RZM52" s="109"/>
      <c r="RZN52" s="109"/>
      <c r="RZO52" s="109"/>
      <c r="RZP52" s="109"/>
      <c r="RZQ52" s="109"/>
      <c r="RZR52" s="109"/>
      <c r="RZS52" s="109"/>
      <c r="RZT52" s="109"/>
      <c r="RZU52" s="109"/>
      <c r="RZV52" s="109"/>
      <c r="RZW52" s="109"/>
      <c r="RZX52" s="109"/>
      <c r="RZY52" s="109"/>
      <c r="RZZ52" s="109"/>
      <c r="SAA52" s="109"/>
      <c r="SAB52" s="109"/>
      <c r="SAC52" s="109"/>
      <c r="SAD52" s="109"/>
      <c r="SAE52" s="109"/>
      <c r="SAF52" s="109"/>
      <c r="SAG52" s="109"/>
      <c r="SAH52" s="109"/>
      <c r="SAI52" s="109"/>
      <c r="SAJ52" s="109"/>
      <c r="SAK52" s="109"/>
      <c r="SAL52" s="109"/>
      <c r="SAM52" s="109"/>
      <c r="SAN52" s="109"/>
      <c r="SAO52" s="109"/>
      <c r="SAP52" s="109"/>
      <c r="SAQ52" s="109"/>
      <c r="SAR52" s="109"/>
      <c r="SAS52" s="109"/>
      <c r="SAT52" s="109"/>
      <c r="SAU52" s="109"/>
      <c r="SAV52" s="109"/>
      <c r="SAW52" s="109"/>
      <c r="SAX52" s="109"/>
      <c r="SAY52" s="109"/>
      <c r="SAZ52" s="109"/>
      <c r="SBA52" s="109"/>
      <c r="SBB52" s="109"/>
      <c r="SBC52" s="109"/>
      <c r="SBD52" s="109"/>
      <c r="SBE52" s="109"/>
      <c r="SBF52" s="109"/>
      <c r="SBG52" s="109"/>
      <c r="SBH52" s="109"/>
      <c r="SBI52" s="109"/>
      <c r="SBJ52" s="109"/>
      <c r="SBK52" s="109"/>
      <c r="SBL52" s="109"/>
      <c r="SBM52" s="109"/>
      <c r="SBN52" s="109"/>
      <c r="SBO52" s="109"/>
      <c r="SBP52" s="109"/>
      <c r="SBQ52" s="109"/>
      <c r="SBR52" s="109"/>
      <c r="SBS52" s="109"/>
      <c r="SBT52" s="109"/>
      <c r="SBU52" s="109"/>
      <c r="SBV52" s="109"/>
      <c r="SBW52" s="109"/>
      <c r="SBX52" s="109"/>
      <c r="SBY52" s="109"/>
      <c r="SBZ52" s="109"/>
      <c r="SCA52" s="109"/>
      <c r="SCB52" s="109"/>
      <c r="SCC52" s="109"/>
      <c r="SCD52" s="109"/>
      <c r="SCE52" s="109"/>
      <c r="SCF52" s="109"/>
      <c r="SCG52" s="109"/>
      <c r="SCH52" s="109"/>
      <c r="SCI52" s="109"/>
      <c r="SCJ52" s="109"/>
      <c r="SCK52" s="109"/>
      <c r="SCL52" s="109"/>
      <c r="SCM52" s="109"/>
      <c r="SCN52" s="109"/>
      <c r="SCO52" s="109"/>
      <c r="SCP52" s="109"/>
      <c r="SCQ52" s="109"/>
      <c r="SCR52" s="109"/>
      <c r="SCS52" s="109"/>
      <c r="SCT52" s="109"/>
      <c r="SCU52" s="109"/>
      <c r="SCV52" s="109"/>
      <c r="SCW52" s="109"/>
      <c r="SCX52" s="109"/>
      <c r="SCY52" s="109"/>
      <c r="SCZ52" s="109"/>
      <c r="SDA52" s="109"/>
      <c r="SDB52" s="109"/>
      <c r="SDC52" s="109"/>
      <c r="SDD52" s="109"/>
      <c r="SDE52" s="109"/>
      <c r="SDF52" s="109"/>
      <c r="SDG52" s="109"/>
      <c r="SDH52" s="109"/>
      <c r="SDI52" s="109"/>
      <c r="SDJ52" s="109"/>
      <c r="SDK52" s="109"/>
      <c r="SDL52" s="109"/>
      <c r="SDM52" s="109"/>
      <c r="SDN52" s="109"/>
      <c r="SDO52" s="109"/>
      <c r="SDP52" s="109"/>
      <c r="SDQ52" s="109"/>
      <c r="SDR52" s="109"/>
      <c r="SDS52" s="109"/>
      <c r="SDT52" s="109"/>
      <c r="SDU52" s="109"/>
      <c r="SDV52" s="109"/>
      <c r="SDW52" s="109"/>
      <c r="SDX52" s="109"/>
      <c r="SDY52" s="109"/>
      <c r="SDZ52" s="109"/>
      <c r="SEA52" s="109"/>
      <c r="SEB52" s="109"/>
      <c r="SEC52" s="109"/>
      <c r="SED52" s="109"/>
      <c r="SEE52" s="109"/>
      <c r="SEF52" s="109"/>
      <c r="SEG52" s="109"/>
      <c r="SEH52" s="109"/>
      <c r="SEI52" s="109"/>
      <c r="SEJ52" s="109"/>
      <c r="SEK52" s="109"/>
      <c r="SEL52" s="109"/>
      <c r="SEM52" s="109"/>
      <c r="SEN52" s="109"/>
      <c r="SEO52" s="109"/>
      <c r="SEP52" s="109"/>
      <c r="SEQ52" s="109"/>
      <c r="SER52" s="109"/>
      <c r="SES52" s="109"/>
      <c r="SET52" s="109"/>
      <c r="SEU52" s="109"/>
      <c r="SEV52" s="109"/>
      <c r="SEW52" s="109"/>
      <c r="SEX52" s="109"/>
      <c r="SEY52" s="109"/>
      <c r="SEZ52" s="109"/>
      <c r="SFA52" s="109"/>
      <c r="SFB52" s="109"/>
      <c r="SFC52" s="109"/>
      <c r="SFD52" s="109"/>
      <c r="SFE52" s="109"/>
      <c r="SFF52" s="109"/>
      <c r="SFG52" s="109"/>
      <c r="SFH52" s="109"/>
      <c r="SFI52" s="109"/>
      <c r="SFJ52" s="109"/>
      <c r="SFK52" s="109"/>
      <c r="SFL52" s="109"/>
      <c r="SFM52" s="109"/>
      <c r="SFN52" s="109"/>
      <c r="SFO52" s="109"/>
      <c r="SFP52" s="109"/>
      <c r="SFQ52" s="109"/>
      <c r="SFR52" s="109"/>
      <c r="SFS52" s="109"/>
      <c r="SFT52" s="109"/>
      <c r="SFU52" s="109"/>
      <c r="SFV52" s="109"/>
      <c r="SFW52" s="109"/>
      <c r="SFX52" s="109"/>
      <c r="SFY52" s="109"/>
      <c r="SFZ52" s="109"/>
      <c r="SGA52" s="109"/>
      <c r="SGB52" s="109"/>
      <c r="SGC52" s="109"/>
      <c r="SGD52" s="109"/>
      <c r="SGE52" s="109"/>
      <c r="SGF52" s="109"/>
      <c r="SGG52" s="109"/>
      <c r="SGH52" s="109"/>
      <c r="SGI52" s="109"/>
      <c r="SGJ52" s="109"/>
      <c r="SGK52" s="109"/>
      <c r="SGL52" s="109"/>
      <c r="SGM52" s="109"/>
      <c r="SGN52" s="109"/>
      <c r="SGO52" s="109"/>
      <c r="SGP52" s="109"/>
      <c r="SGQ52" s="109"/>
      <c r="SGR52" s="109"/>
      <c r="SGS52" s="109"/>
      <c r="SGT52" s="109"/>
      <c r="SGU52" s="109"/>
      <c r="SGV52" s="109"/>
      <c r="SGW52" s="109"/>
      <c r="SGX52" s="109"/>
      <c r="SGY52" s="109"/>
      <c r="SGZ52" s="109"/>
      <c r="SHA52" s="109"/>
      <c r="SHB52" s="109"/>
      <c r="SHC52" s="109"/>
      <c r="SHD52" s="109"/>
      <c r="SHE52" s="109"/>
      <c r="SHF52" s="109"/>
      <c r="SHG52" s="109"/>
      <c r="SHH52" s="109"/>
      <c r="SHI52" s="109"/>
      <c r="SHJ52" s="109"/>
      <c r="SHK52" s="109"/>
      <c r="SHL52" s="109"/>
      <c r="SHM52" s="109"/>
      <c r="SHN52" s="109"/>
      <c r="SHO52" s="109"/>
      <c r="SHP52" s="109"/>
      <c r="SHQ52" s="109"/>
      <c r="SHR52" s="109"/>
      <c r="SHS52" s="109"/>
      <c r="SHT52" s="109"/>
      <c r="SHU52" s="109"/>
      <c r="SHV52" s="109"/>
      <c r="SHW52" s="109"/>
      <c r="SHX52" s="109"/>
      <c r="SHY52" s="109"/>
      <c r="SHZ52" s="109"/>
      <c r="SIA52" s="109"/>
      <c r="SIB52" s="109"/>
      <c r="SIC52" s="109"/>
      <c r="SID52" s="109"/>
      <c r="SIE52" s="109"/>
      <c r="SIF52" s="109"/>
      <c r="SIG52" s="109"/>
      <c r="SIH52" s="109"/>
      <c r="SII52" s="109"/>
      <c r="SIJ52" s="109"/>
      <c r="SIK52" s="109"/>
      <c r="SIL52" s="109"/>
      <c r="SIM52" s="109"/>
      <c r="SIN52" s="109"/>
      <c r="SIO52" s="109"/>
      <c r="SIP52" s="109"/>
      <c r="SIQ52" s="109"/>
      <c r="SIR52" s="109"/>
      <c r="SIS52" s="109"/>
      <c r="SIT52" s="109"/>
      <c r="SIU52" s="109"/>
      <c r="SIV52" s="109"/>
      <c r="SIW52" s="109"/>
      <c r="SIX52" s="109"/>
      <c r="SIY52" s="109"/>
      <c r="SIZ52" s="109"/>
      <c r="SJA52" s="109"/>
      <c r="SJB52" s="109"/>
      <c r="SJC52" s="109"/>
      <c r="SJD52" s="109"/>
      <c r="SJE52" s="109"/>
      <c r="SJF52" s="109"/>
      <c r="SJG52" s="109"/>
      <c r="SJH52" s="109"/>
      <c r="SJI52" s="109"/>
      <c r="SJJ52" s="109"/>
      <c r="SJK52" s="109"/>
      <c r="SJL52" s="109"/>
      <c r="SJM52" s="109"/>
      <c r="SJN52" s="109"/>
      <c r="SJO52" s="109"/>
      <c r="SJP52" s="109"/>
      <c r="SJQ52" s="109"/>
      <c r="SJR52" s="109"/>
      <c r="SJS52" s="109"/>
      <c r="SJT52" s="109"/>
      <c r="SJU52" s="109"/>
      <c r="SJV52" s="109"/>
      <c r="SJW52" s="109"/>
      <c r="SJX52" s="109"/>
      <c r="SJY52" s="109"/>
      <c r="SJZ52" s="109"/>
      <c r="SKA52" s="109"/>
      <c r="SKB52" s="109"/>
      <c r="SKC52" s="109"/>
      <c r="SKD52" s="109"/>
      <c r="SKE52" s="109"/>
      <c r="SKF52" s="109"/>
      <c r="SKG52" s="109"/>
      <c r="SKH52" s="109"/>
      <c r="SKI52" s="109"/>
      <c r="SKJ52" s="109"/>
      <c r="SKK52" s="109"/>
      <c r="SKL52" s="109"/>
      <c r="SKM52" s="109"/>
      <c r="SKN52" s="109"/>
      <c r="SKO52" s="109"/>
      <c r="SKP52" s="109"/>
      <c r="SKQ52" s="109"/>
      <c r="SKR52" s="109"/>
      <c r="SKS52" s="109"/>
      <c r="SKT52" s="109"/>
      <c r="SKU52" s="109"/>
      <c r="SKV52" s="109"/>
      <c r="SKW52" s="109"/>
      <c r="SKX52" s="109"/>
      <c r="SKY52" s="109"/>
      <c r="SKZ52" s="109"/>
      <c r="SLA52" s="109"/>
      <c r="SLB52" s="109"/>
      <c r="SLC52" s="109"/>
      <c r="SLD52" s="109"/>
      <c r="SLE52" s="109"/>
      <c r="SLF52" s="109"/>
      <c r="SLG52" s="109"/>
      <c r="SLH52" s="109"/>
      <c r="SLI52" s="109"/>
      <c r="SLJ52" s="109"/>
      <c r="SLK52" s="109"/>
      <c r="SLL52" s="109"/>
      <c r="SLM52" s="109"/>
      <c r="SLN52" s="109"/>
      <c r="SLO52" s="109"/>
      <c r="SLP52" s="109"/>
      <c r="SLQ52" s="109"/>
      <c r="SLR52" s="109"/>
      <c r="SLS52" s="109"/>
      <c r="SLT52" s="109"/>
      <c r="SLU52" s="109"/>
      <c r="SLV52" s="109"/>
      <c r="SLW52" s="109"/>
      <c r="SLX52" s="109"/>
      <c r="SLY52" s="109"/>
      <c r="SLZ52" s="109"/>
      <c r="SMA52" s="109"/>
      <c r="SMB52" s="109"/>
      <c r="SMC52" s="109"/>
      <c r="SMD52" s="109"/>
      <c r="SME52" s="109"/>
      <c r="SMF52" s="109"/>
      <c r="SMG52" s="109"/>
      <c r="SMH52" s="109"/>
      <c r="SMI52" s="109"/>
      <c r="SMJ52" s="109"/>
      <c r="SMK52" s="109"/>
      <c r="SML52" s="109"/>
      <c r="SMM52" s="109"/>
      <c r="SMN52" s="109"/>
      <c r="SMO52" s="109"/>
      <c r="SMP52" s="109"/>
      <c r="SMQ52" s="109"/>
      <c r="SMR52" s="109"/>
      <c r="SMS52" s="109"/>
      <c r="SMT52" s="109"/>
      <c r="SMU52" s="109"/>
      <c r="SMV52" s="109"/>
      <c r="SMW52" s="109"/>
      <c r="SMX52" s="109"/>
      <c r="SMY52" s="109"/>
      <c r="SMZ52" s="109"/>
      <c r="SNA52" s="109"/>
      <c r="SNB52" s="109"/>
      <c r="SNC52" s="109"/>
      <c r="SND52" s="109"/>
      <c r="SNE52" s="109"/>
      <c r="SNF52" s="109"/>
      <c r="SNG52" s="109"/>
      <c r="SNH52" s="109"/>
      <c r="SNI52" s="109"/>
      <c r="SNJ52" s="109"/>
      <c r="SNK52" s="109"/>
      <c r="SNL52" s="109"/>
      <c r="SNM52" s="109"/>
      <c r="SNN52" s="109"/>
      <c r="SNO52" s="109"/>
      <c r="SNP52" s="109"/>
      <c r="SNQ52" s="109"/>
      <c r="SNR52" s="109"/>
      <c r="SNS52" s="109"/>
      <c r="SNT52" s="109"/>
      <c r="SNU52" s="109"/>
      <c r="SNV52" s="109"/>
      <c r="SNW52" s="109"/>
      <c r="SNX52" s="109"/>
      <c r="SNY52" s="109"/>
      <c r="SNZ52" s="109"/>
      <c r="SOA52" s="109"/>
      <c r="SOB52" s="109"/>
      <c r="SOC52" s="109"/>
      <c r="SOD52" s="109"/>
      <c r="SOE52" s="109"/>
      <c r="SOF52" s="109"/>
      <c r="SOG52" s="109"/>
      <c r="SOH52" s="109"/>
      <c r="SOI52" s="109"/>
      <c r="SOJ52" s="109"/>
      <c r="SOK52" s="109"/>
      <c r="SOL52" s="109"/>
      <c r="SOM52" s="109"/>
      <c r="SON52" s="109"/>
      <c r="SOO52" s="109"/>
      <c r="SOP52" s="109"/>
      <c r="SOQ52" s="109"/>
      <c r="SOR52" s="109"/>
      <c r="SOS52" s="109"/>
      <c r="SOT52" s="109"/>
      <c r="SOU52" s="109"/>
      <c r="SOV52" s="109"/>
      <c r="SOW52" s="109"/>
      <c r="SOX52" s="109"/>
      <c r="SOY52" s="109"/>
      <c r="SOZ52" s="109"/>
      <c r="SPA52" s="109"/>
      <c r="SPB52" s="109"/>
      <c r="SPC52" s="109"/>
      <c r="SPD52" s="109"/>
      <c r="SPE52" s="109"/>
      <c r="SPF52" s="109"/>
      <c r="SPG52" s="109"/>
      <c r="SPH52" s="109"/>
      <c r="SPI52" s="109"/>
      <c r="SPJ52" s="109"/>
      <c r="SPK52" s="109"/>
      <c r="SPL52" s="109"/>
      <c r="SPM52" s="109"/>
      <c r="SPN52" s="109"/>
      <c r="SPO52" s="109"/>
      <c r="SPP52" s="109"/>
      <c r="SPQ52" s="109"/>
      <c r="SPR52" s="109"/>
      <c r="SPS52" s="109"/>
      <c r="SPT52" s="109"/>
      <c r="SPU52" s="109"/>
      <c r="SPV52" s="109"/>
      <c r="SPW52" s="109"/>
      <c r="SPX52" s="109"/>
      <c r="SPY52" s="109"/>
      <c r="SPZ52" s="109"/>
      <c r="SQA52" s="109"/>
      <c r="SQB52" s="109"/>
      <c r="SQC52" s="109"/>
      <c r="SQD52" s="109"/>
      <c r="SQE52" s="109"/>
      <c r="SQF52" s="109"/>
      <c r="SQG52" s="109"/>
      <c r="SQH52" s="109"/>
      <c r="SQI52" s="109"/>
      <c r="SQJ52" s="109"/>
      <c r="SQK52" s="109"/>
      <c r="SQL52" s="109"/>
      <c r="SQM52" s="109"/>
      <c r="SQN52" s="109"/>
      <c r="SQO52" s="109"/>
      <c r="SQP52" s="109"/>
      <c r="SQQ52" s="109"/>
      <c r="SQR52" s="109"/>
      <c r="SQS52" s="109"/>
      <c r="SQT52" s="109"/>
      <c r="SQU52" s="109"/>
      <c r="SQV52" s="109"/>
      <c r="SQW52" s="109"/>
      <c r="SQX52" s="109"/>
      <c r="SQY52" s="109"/>
      <c r="SQZ52" s="109"/>
      <c r="SRA52" s="109"/>
      <c r="SRB52" s="109"/>
      <c r="SRC52" s="109"/>
      <c r="SRD52" s="109"/>
      <c r="SRE52" s="109"/>
      <c r="SRF52" s="109"/>
      <c r="SRG52" s="109"/>
      <c r="SRH52" s="109"/>
      <c r="SRI52" s="109"/>
      <c r="SRJ52" s="109"/>
      <c r="SRK52" s="109"/>
      <c r="SRL52" s="109"/>
      <c r="SRM52" s="109"/>
      <c r="SRN52" s="109"/>
      <c r="SRO52" s="109"/>
      <c r="SRP52" s="109"/>
      <c r="SRQ52" s="109"/>
      <c r="SRR52" s="109"/>
      <c r="SRS52" s="109"/>
      <c r="SRT52" s="109"/>
      <c r="SRU52" s="109"/>
      <c r="SRV52" s="109"/>
      <c r="SRW52" s="109"/>
      <c r="SRX52" s="109"/>
      <c r="SRY52" s="109"/>
      <c r="SRZ52" s="109"/>
      <c r="SSA52" s="109"/>
      <c r="SSB52" s="109"/>
      <c r="SSC52" s="109"/>
      <c r="SSD52" s="109"/>
      <c r="SSE52" s="109"/>
      <c r="SSF52" s="109"/>
      <c r="SSG52" s="109"/>
      <c r="SSH52" s="109"/>
      <c r="SSI52" s="109"/>
      <c r="SSJ52" s="109"/>
      <c r="SSK52" s="109"/>
      <c r="SSL52" s="109"/>
      <c r="SSM52" s="109"/>
      <c r="SSN52" s="109"/>
      <c r="SSO52" s="109"/>
      <c r="SSP52" s="109"/>
      <c r="SSQ52" s="109"/>
      <c r="SSR52" s="109"/>
      <c r="SSS52" s="109"/>
      <c r="SST52" s="109"/>
      <c r="SSU52" s="109"/>
      <c r="SSV52" s="109"/>
      <c r="SSW52" s="109"/>
      <c r="SSX52" s="109"/>
      <c r="SSY52" s="109"/>
      <c r="SSZ52" s="109"/>
      <c r="STA52" s="109"/>
      <c r="STB52" s="109"/>
      <c r="STC52" s="109"/>
      <c r="STD52" s="109"/>
      <c r="STE52" s="109"/>
      <c r="STF52" s="109"/>
      <c r="STG52" s="109"/>
      <c r="STH52" s="109"/>
      <c r="STI52" s="109"/>
      <c r="STJ52" s="109"/>
      <c r="STK52" s="109"/>
      <c r="STL52" s="109"/>
      <c r="STM52" s="109"/>
      <c r="STN52" s="109"/>
      <c r="STO52" s="109"/>
      <c r="STP52" s="109"/>
      <c r="STQ52" s="109"/>
      <c r="STR52" s="109"/>
      <c r="STS52" s="109"/>
      <c r="STT52" s="109"/>
      <c r="STU52" s="109"/>
      <c r="STV52" s="109"/>
      <c r="STW52" s="109"/>
      <c r="STX52" s="109"/>
      <c r="STY52" s="109"/>
      <c r="STZ52" s="109"/>
      <c r="SUA52" s="109"/>
      <c r="SUB52" s="109"/>
      <c r="SUC52" s="109"/>
      <c r="SUD52" s="109"/>
      <c r="SUE52" s="109"/>
      <c r="SUF52" s="109"/>
      <c r="SUG52" s="109"/>
      <c r="SUH52" s="109"/>
      <c r="SUI52" s="109"/>
      <c r="SUJ52" s="109"/>
      <c r="SUK52" s="109"/>
      <c r="SUL52" s="109"/>
      <c r="SUM52" s="109"/>
      <c r="SUN52" s="109"/>
      <c r="SUO52" s="109"/>
      <c r="SUP52" s="109"/>
      <c r="SUQ52" s="109"/>
      <c r="SUR52" s="109"/>
      <c r="SUS52" s="109"/>
      <c r="SUT52" s="109"/>
      <c r="SUU52" s="109"/>
      <c r="SUV52" s="109"/>
      <c r="SUW52" s="109"/>
      <c r="SUX52" s="109"/>
      <c r="SUY52" s="109"/>
      <c r="SUZ52" s="109"/>
      <c r="SVA52" s="109"/>
      <c r="SVB52" s="109"/>
      <c r="SVC52" s="109"/>
      <c r="SVD52" s="109"/>
      <c r="SVE52" s="109"/>
      <c r="SVF52" s="109"/>
      <c r="SVG52" s="109"/>
      <c r="SVH52" s="109"/>
      <c r="SVI52" s="109"/>
      <c r="SVJ52" s="109"/>
      <c r="SVK52" s="109"/>
      <c r="SVL52" s="109"/>
      <c r="SVM52" s="109"/>
      <c r="SVN52" s="109"/>
      <c r="SVO52" s="109"/>
      <c r="SVP52" s="109"/>
      <c r="SVQ52" s="109"/>
      <c r="SVR52" s="109"/>
      <c r="SVS52" s="109"/>
      <c r="SVT52" s="109"/>
      <c r="SVU52" s="109"/>
      <c r="SVV52" s="109"/>
      <c r="SVW52" s="109"/>
      <c r="SVX52" s="109"/>
      <c r="SVY52" s="109"/>
      <c r="SVZ52" s="109"/>
      <c r="SWA52" s="109"/>
      <c r="SWB52" s="109"/>
      <c r="SWC52" s="109"/>
      <c r="SWD52" s="109"/>
      <c r="SWE52" s="109"/>
      <c r="SWF52" s="109"/>
      <c r="SWG52" s="109"/>
      <c r="SWH52" s="109"/>
      <c r="SWI52" s="109"/>
      <c r="SWJ52" s="109"/>
      <c r="SWK52" s="109"/>
      <c r="SWL52" s="109"/>
      <c r="SWM52" s="109"/>
      <c r="SWN52" s="109"/>
      <c r="SWO52" s="109"/>
      <c r="SWP52" s="109"/>
      <c r="SWQ52" s="109"/>
      <c r="SWR52" s="109"/>
      <c r="SWS52" s="109"/>
      <c r="SWT52" s="109"/>
      <c r="SWU52" s="109"/>
      <c r="SWV52" s="109"/>
      <c r="SWW52" s="109"/>
      <c r="SWX52" s="109"/>
      <c r="SWY52" s="109"/>
      <c r="SWZ52" s="109"/>
      <c r="SXA52" s="109"/>
      <c r="SXB52" s="109"/>
      <c r="SXC52" s="109"/>
      <c r="SXD52" s="109"/>
      <c r="SXE52" s="109"/>
      <c r="SXF52" s="109"/>
      <c r="SXG52" s="109"/>
      <c r="SXH52" s="109"/>
      <c r="SXI52" s="109"/>
      <c r="SXJ52" s="109"/>
      <c r="SXK52" s="109"/>
      <c r="SXL52" s="109"/>
      <c r="SXM52" s="109"/>
      <c r="SXN52" s="109"/>
      <c r="SXO52" s="109"/>
      <c r="SXP52" s="109"/>
      <c r="SXQ52" s="109"/>
      <c r="SXR52" s="109"/>
      <c r="SXS52" s="109"/>
      <c r="SXT52" s="109"/>
      <c r="SXU52" s="109"/>
      <c r="SXV52" s="109"/>
      <c r="SXW52" s="109"/>
      <c r="SXX52" s="109"/>
      <c r="SXY52" s="109"/>
      <c r="SXZ52" s="109"/>
      <c r="SYA52" s="109"/>
      <c r="SYB52" s="109"/>
      <c r="SYC52" s="109"/>
      <c r="SYD52" s="109"/>
      <c r="SYE52" s="109"/>
      <c r="SYF52" s="109"/>
      <c r="SYG52" s="109"/>
      <c r="SYH52" s="109"/>
      <c r="SYI52" s="109"/>
      <c r="SYJ52" s="109"/>
      <c r="SYK52" s="109"/>
      <c r="SYL52" s="109"/>
      <c r="SYM52" s="109"/>
      <c r="SYN52" s="109"/>
      <c r="SYO52" s="109"/>
      <c r="SYP52" s="109"/>
      <c r="SYQ52" s="109"/>
      <c r="SYR52" s="109"/>
      <c r="SYS52" s="109"/>
      <c r="SYT52" s="109"/>
      <c r="SYU52" s="109"/>
      <c r="SYV52" s="109"/>
      <c r="SYW52" s="109"/>
      <c r="SYX52" s="109"/>
      <c r="SYY52" s="109"/>
      <c r="SYZ52" s="109"/>
      <c r="SZA52" s="109"/>
      <c r="SZB52" s="109"/>
      <c r="SZC52" s="109"/>
      <c r="SZD52" s="109"/>
      <c r="SZE52" s="109"/>
      <c r="SZF52" s="109"/>
      <c r="SZG52" s="109"/>
      <c r="SZH52" s="109"/>
      <c r="SZI52" s="109"/>
      <c r="SZJ52" s="109"/>
      <c r="SZK52" s="109"/>
      <c r="SZL52" s="109"/>
      <c r="SZM52" s="109"/>
      <c r="SZN52" s="109"/>
      <c r="SZO52" s="109"/>
      <c r="SZP52" s="109"/>
      <c r="SZQ52" s="109"/>
      <c r="SZR52" s="109"/>
      <c r="SZS52" s="109"/>
      <c r="SZT52" s="109"/>
      <c r="SZU52" s="109"/>
      <c r="SZV52" s="109"/>
      <c r="SZW52" s="109"/>
      <c r="SZX52" s="109"/>
      <c r="SZY52" s="109"/>
      <c r="SZZ52" s="109"/>
      <c r="TAA52" s="109"/>
      <c r="TAB52" s="109"/>
      <c r="TAC52" s="109"/>
      <c r="TAD52" s="109"/>
      <c r="TAE52" s="109"/>
      <c r="TAF52" s="109"/>
      <c r="TAG52" s="109"/>
      <c r="TAH52" s="109"/>
      <c r="TAI52" s="109"/>
      <c r="TAJ52" s="109"/>
      <c r="TAK52" s="109"/>
      <c r="TAL52" s="109"/>
      <c r="TAM52" s="109"/>
      <c r="TAN52" s="109"/>
      <c r="TAO52" s="109"/>
      <c r="TAP52" s="109"/>
      <c r="TAQ52" s="109"/>
      <c r="TAR52" s="109"/>
      <c r="TAS52" s="109"/>
      <c r="TAT52" s="109"/>
      <c r="TAU52" s="109"/>
      <c r="TAV52" s="109"/>
      <c r="TAW52" s="109"/>
      <c r="TAX52" s="109"/>
      <c r="TAY52" s="109"/>
      <c r="TAZ52" s="109"/>
      <c r="TBA52" s="109"/>
      <c r="TBB52" s="109"/>
      <c r="TBC52" s="109"/>
      <c r="TBD52" s="109"/>
      <c r="TBE52" s="109"/>
      <c r="TBF52" s="109"/>
      <c r="TBG52" s="109"/>
      <c r="TBH52" s="109"/>
      <c r="TBI52" s="109"/>
      <c r="TBJ52" s="109"/>
      <c r="TBK52" s="109"/>
      <c r="TBL52" s="109"/>
      <c r="TBM52" s="109"/>
      <c r="TBN52" s="109"/>
      <c r="TBO52" s="109"/>
      <c r="TBP52" s="109"/>
      <c r="TBQ52" s="109"/>
      <c r="TBR52" s="109"/>
      <c r="TBS52" s="109"/>
      <c r="TBT52" s="109"/>
      <c r="TBU52" s="109"/>
      <c r="TBV52" s="109"/>
      <c r="TBW52" s="109"/>
      <c r="TBX52" s="109"/>
      <c r="TBY52" s="109"/>
      <c r="TBZ52" s="109"/>
      <c r="TCA52" s="109"/>
      <c r="TCB52" s="109"/>
      <c r="TCC52" s="109"/>
      <c r="TCD52" s="109"/>
      <c r="TCE52" s="109"/>
      <c r="TCF52" s="109"/>
      <c r="TCG52" s="109"/>
      <c r="TCH52" s="109"/>
      <c r="TCI52" s="109"/>
      <c r="TCJ52" s="109"/>
      <c r="TCK52" s="109"/>
      <c r="TCL52" s="109"/>
      <c r="TCM52" s="109"/>
      <c r="TCN52" s="109"/>
      <c r="TCO52" s="109"/>
      <c r="TCP52" s="109"/>
      <c r="TCQ52" s="109"/>
      <c r="TCR52" s="109"/>
      <c r="TCS52" s="109"/>
      <c r="TCT52" s="109"/>
      <c r="TCU52" s="109"/>
      <c r="TCV52" s="109"/>
      <c r="TCW52" s="109"/>
      <c r="TCX52" s="109"/>
      <c r="TCY52" s="109"/>
      <c r="TCZ52" s="109"/>
      <c r="TDA52" s="109"/>
      <c r="TDB52" s="109"/>
      <c r="TDC52" s="109"/>
      <c r="TDD52" s="109"/>
      <c r="TDE52" s="109"/>
      <c r="TDF52" s="109"/>
      <c r="TDG52" s="109"/>
      <c r="TDH52" s="109"/>
      <c r="TDI52" s="109"/>
      <c r="TDJ52" s="109"/>
      <c r="TDK52" s="109"/>
      <c r="TDL52" s="109"/>
      <c r="TDM52" s="109"/>
      <c r="TDN52" s="109"/>
      <c r="TDO52" s="109"/>
      <c r="TDP52" s="109"/>
      <c r="TDQ52" s="109"/>
      <c r="TDR52" s="109"/>
      <c r="TDS52" s="109"/>
      <c r="TDT52" s="109"/>
      <c r="TDU52" s="109"/>
      <c r="TDV52" s="109"/>
      <c r="TDW52" s="109"/>
      <c r="TDX52" s="109"/>
      <c r="TDY52" s="109"/>
      <c r="TDZ52" s="109"/>
      <c r="TEA52" s="109"/>
      <c r="TEB52" s="109"/>
      <c r="TEC52" s="109"/>
      <c r="TED52" s="109"/>
      <c r="TEE52" s="109"/>
      <c r="TEF52" s="109"/>
      <c r="TEG52" s="109"/>
      <c r="TEH52" s="109"/>
      <c r="TEI52" s="109"/>
      <c r="TEJ52" s="109"/>
      <c r="TEK52" s="109"/>
      <c r="TEL52" s="109"/>
      <c r="TEM52" s="109"/>
      <c r="TEN52" s="109"/>
      <c r="TEO52" s="109"/>
      <c r="TEP52" s="109"/>
      <c r="TEQ52" s="109"/>
      <c r="TER52" s="109"/>
      <c r="TES52" s="109"/>
      <c r="TET52" s="109"/>
      <c r="TEU52" s="109"/>
      <c r="TEV52" s="109"/>
      <c r="TEW52" s="109"/>
      <c r="TEX52" s="109"/>
      <c r="TEY52" s="109"/>
      <c r="TEZ52" s="109"/>
      <c r="TFA52" s="109"/>
      <c r="TFB52" s="109"/>
      <c r="TFC52" s="109"/>
      <c r="TFD52" s="109"/>
      <c r="TFE52" s="109"/>
      <c r="TFF52" s="109"/>
      <c r="TFG52" s="109"/>
      <c r="TFH52" s="109"/>
      <c r="TFI52" s="109"/>
      <c r="TFJ52" s="109"/>
      <c r="TFK52" s="109"/>
      <c r="TFL52" s="109"/>
      <c r="TFM52" s="109"/>
      <c r="TFN52" s="109"/>
      <c r="TFO52" s="109"/>
      <c r="TFP52" s="109"/>
      <c r="TFQ52" s="109"/>
      <c r="TFR52" s="109"/>
      <c r="TFS52" s="109"/>
      <c r="TFT52" s="109"/>
      <c r="TFU52" s="109"/>
      <c r="TFV52" s="109"/>
      <c r="TFW52" s="109"/>
      <c r="TFX52" s="109"/>
      <c r="TFY52" s="109"/>
      <c r="TFZ52" s="109"/>
      <c r="TGA52" s="109"/>
      <c r="TGB52" s="109"/>
      <c r="TGC52" s="109"/>
      <c r="TGD52" s="109"/>
      <c r="TGE52" s="109"/>
      <c r="TGF52" s="109"/>
      <c r="TGG52" s="109"/>
      <c r="TGH52" s="109"/>
      <c r="TGI52" s="109"/>
      <c r="TGJ52" s="109"/>
      <c r="TGK52" s="109"/>
      <c r="TGL52" s="109"/>
      <c r="TGM52" s="109"/>
      <c r="TGN52" s="109"/>
      <c r="TGO52" s="109"/>
      <c r="TGP52" s="109"/>
      <c r="TGQ52" s="109"/>
      <c r="TGR52" s="109"/>
      <c r="TGS52" s="109"/>
      <c r="TGT52" s="109"/>
      <c r="TGU52" s="109"/>
      <c r="TGV52" s="109"/>
      <c r="TGW52" s="109"/>
      <c r="TGX52" s="109"/>
      <c r="TGY52" s="109"/>
      <c r="TGZ52" s="109"/>
      <c r="THA52" s="109"/>
      <c r="THB52" s="109"/>
      <c r="THC52" s="109"/>
      <c r="THD52" s="109"/>
      <c r="THE52" s="109"/>
      <c r="THF52" s="109"/>
      <c r="THG52" s="109"/>
      <c r="THH52" s="109"/>
      <c r="THI52" s="109"/>
      <c r="THJ52" s="109"/>
      <c r="THK52" s="109"/>
      <c r="THL52" s="109"/>
      <c r="THM52" s="109"/>
      <c r="THN52" s="109"/>
      <c r="THO52" s="109"/>
      <c r="THP52" s="109"/>
      <c r="THQ52" s="109"/>
      <c r="THR52" s="109"/>
      <c r="THS52" s="109"/>
      <c r="THT52" s="109"/>
      <c r="THU52" s="109"/>
      <c r="THV52" s="109"/>
      <c r="THW52" s="109"/>
      <c r="THX52" s="109"/>
      <c r="THY52" s="109"/>
      <c r="THZ52" s="109"/>
      <c r="TIA52" s="109"/>
      <c r="TIB52" s="109"/>
      <c r="TIC52" s="109"/>
      <c r="TID52" s="109"/>
      <c r="TIE52" s="109"/>
      <c r="TIF52" s="109"/>
      <c r="TIG52" s="109"/>
      <c r="TIH52" s="109"/>
      <c r="TII52" s="109"/>
      <c r="TIJ52" s="109"/>
      <c r="TIK52" s="109"/>
      <c r="TIL52" s="109"/>
      <c r="TIM52" s="109"/>
      <c r="TIN52" s="109"/>
      <c r="TIO52" s="109"/>
      <c r="TIP52" s="109"/>
      <c r="TIQ52" s="109"/>
      <c r="TIR52" s="109"/>
      <c r="TIS52" s="109"/>
      <c r="TIT52" s="109"/>
      <c r="TIU52" s="109"/>
      <c r="TIV52" s="109"/>
      <c r="TIW52" s="109"/>
      <c r="TIX52" s="109"/>
      <c r="TIY52" s="109"/>
      <c r="TIZ52" s="109"/>
      <c r="TJA52" s="109"/>
      <c r="TJB52" s="109"/>
      <c r="TJC52" s="109"/>
      <c r="TJD52" s="109"/>
      <c r="TJE52" s="109"/>
      <c r="TJF52" s="109"/>
      <c r="TJG52" s="109"/>
      <c r="TJH52" s="109"/>
      <c r="TJI52" s="109"/>
      <c r="TJJ52" s="109"/>
      <c r="TJK52" s="109"/>
      <c r="TJL52" s="109"/>
      <c r="TJM52" s="109"/>
      <c r="TJN52" s="109"/>
      <c r="TJO52" s="109"/>
      <c r="TJP52" s="109"/>
      <c r="TJQ52" s="109"/>
      <c r="TJR52" s="109"/>
      <c r="TJS52" s="109"/>
      <c r="TJT52" s="109"/>
      <c r="TJU52" s="109"/>
      <c r="TJV52" s="109"/>
      <c r="TJW52" s="109"/>
      <c r="TJX52" s="109"/>
      <c r="TJY52" s="109"/>
      <c r="TJZ52" s="109"/>
      <c r="TKA52" s="109"/>
      <c r="TKB52" s="109"/>
      <c r="TKC52" s="109"/>
      <c r="TKD52" s="109"/>
      <c r="TKE52" s="109"/>
      <c r="TKF52" s="109"/>
      <c r="TKG52" s="109"/>
      <c r="TKH52" s="109"/>
      <c r="TKI52" s="109"/>
      <c r="TKJ52" s="109"/>
      <c r="TKK52" s="109"/>
      <c r="TKL52" s="109"/>
      <c r="TKM52" s="109"/>
      <c r="TKN52" s="109"/>
      <c r="TKO52" s="109"/>
      <c r="TKP52" s="109"/>
      <c r="TKQ52" s="109"/>
      <c r="TKR52" s="109"/>
      <c r="TKS52" s="109"/>
      <c r="TKT52" s="109"/>
      <c r="TKU52" s="109"/>
      <c r="TKV52" s="109"/>
      <c r="TKW52" s="109"/>
      <c r="TKX52" s="109"/>
      <c r="TKY52" s="109"/>
      <c r="TKZ52" s="109"/>
      <c r="TLA52" s="109"/>
      <c r="TLB52" s="109"/>
      <c r="TLC52" s="109"/>
      <c r="TLD52" s="109"/>
      <c r="TLE52" s="109"/>
      <c r="TLF52" s="109"/>
      <c r="TLG52" s="109"/>
      <c r="TLH52" s="109"/>
      <c r="TLI52" s="109"/>
      <c r="TLJ52" s="109"/>
      <c r="TLK52" s="109"/>
      <c r="TLL52" s="109"/>
      <c r="TLM52" s="109"/>
      <c r="TLN52" s="109"/>
      <c r="TLO52" s="109"/>
      <c r="TLP52" s="109"/>
      <c r="TLQ52" s="109"/>
      <c r="TLR52" s="109"/>
      <c r="TLS52" s="109"/>
      <c r="TLT52" s="109"/>
      <c r="TLU52" s="109"/>
      <c r="TLV52" s="109"/>
      <c r="TLW52" s="109"/>
      <c r="TLX52" s="109"/>
      <c r="TLY52" s="109"/>
      <c r="TLZ52" s="109"/>
      <c r="TMA52" s="109"/>
      <c r="TMB52" s="109"/>
      <c r="TMC52" s="109"/>
      <c r="TMD52" s="109"/>
      <c r="TME52" s="109"/>
      <c r="TMF52" s="109"/>
      <c r="TMG52" s="109"/>
      <c r="TMH52" s="109"/>
      <c r="TMI52" s="109"/>
      <c r="TMJ52" s="109"/>
      <c r="TMK52" s="109"/>
      <c r="TML52" s="109"/>
      <c r="TMM52" s="109"/>
      <c r="TMN52" s="109"/>
      <c r="TMO52" s="109"/>
      <c r="TMP52" s="109"/>
      <c r="TMQ52" s="109"/>
      <c r="TMR52" s="109"/>
      <c r="TMS52" s="109"/>
      <c r="TMT52" s="109"/>
      <c r="TMU52" s="109"/>
      <c r="TMV52" s="109"/>
      <c r="TMW52" s="109"/>
      <c r="TMX52" s="109"/>
      <c r="TMY52" s="109"/>
      <c r="TMZ52" s="109"/>
      <c r="TNA52" s="109"/>
      <c r="TNB52" s="109"/>
      <c r="TNC52" s="109"/>
      <c r="TND52" s="109"/>
      <c r="TNE52" s="109"/>
      <c r="TNF52" s="109"/>
      <c r="TNG52" s="109"/>
      <c r="TNH52" s="109"/>
      <c r="TNI52" s="109"/>
      <c r="TNJ52" s="109"/>
      <c r="TNK52" s="109"/>
      <c r="TNL52" s="109"/>
      <c r="TNM52" s="109"/>
      <c r="TNN52" s="109"/>
      <c r="TNO52" s="109"/>
      <c r="TNP52" s="109"/>
      <c r="TNQ52" s="109"/>
      <c r="TNR52" s="109"/>
      <c r="TNS52" s="109"/>
      <c r="TNT52" s="109"/>
      <c r="TNU52" s="109"/>
      <c r="TNV52" s="109"/>
      <c r="TNW52" s="109"/>
      <c r="TNX52" s="109"/>
      <c r="TNY52" s="109"/>
      <c r="TNZ52" s="109"/>
      <c r="TOA52" s="109"/>
      <c r="TOB52" s="109"/>
      <c r="TOC52" s="109"/>
      <c r="TOD52" s="109"/>
      <c r="TOE52" s="109"/>
      <c r="TOF52" s="109"/>
      <c r="TOG52" s="109"/>
      <c r="TOH52" s="109"/>
      <c r="TOI52" s="109"/>
      <c r="TOJ52" s="109"/>
      <c r="TOK52" s="109"/>
      <c r="TOL52" s="109"/>
      <c r="TOM52" s="109"/>
      <c r="TON52" s="109"/>
      <c r="TOO52" s="109"/>
      <c r="TOP52" s="109"/>
      <c r="TOQ52" s="109"/>
      <c r="TOR52" s="109"/>
      <c r="TOS52" s="109"/>
      <c r="TOT52" s="109"/>
      <c r="TOU52" s="109"/>
      <c r="TOV52" s="109"/>
      <c r="TOW52" s="109"/>
      <c r="TOX52" s="109"/>
      <c r="TOY52" s="109"/>
      <c r="TOZ52" s="109"/>
      <c r="TPA52" s="109"/>
      <c r="TPB52" s="109"/>
      <c r="TPC52" s="109"/>
      <c r="TPD52" s="109"/>
      <c r="TPE52" s="109"/>
      <c r="TPF52" s="109"/>
      <c r="TPG52" s="109"/>
      <c r="TPH52" s="109"/>
      <c r="TPI52" s="109"/>
      <c r="TPJ52" s="109"/>
      <c r="TPK52" s="109"/>
      <c r="TPL52" s="109"/>
      <c r="TPM52" s="109"/>
      <c r="TPN52" s="109"/>
      <c r="TPO52" s="109"/>
      <c r="TPP52" s="109"/>
      <c r="TPQ52" s="109"/>
      <c r="TPR52" s="109"/>
      <c r="TPS52" s="109"/>
      <c r="TPT52" s="109"/>
      <c r="TPU52" s="109"/>
      <c r="TPV52" s="109"/>
      <c r="TPW52" s="109"/>
      <c r="TPX52" s="109"/>
      <c r="TPY52" s="109"/>
      <c r="TPZ52" s="109"/>
      <c r="TQA52" s="109"/>
      <c r="TQB52" s="109"/>
      <c r="TQC52" s="109"/>
      <c r="TQD52" s="109"/>
      <c r="TQE52" s="109"/>
      <c r="TQF52" s="109"/>
      <c r="TQG52" s="109"/>
      <c r="TQH52" s="109"/>
      <c r="TQI52" s="109"/>
      <c r="TQJ52" s="109"/>
      <c r="TQK52" s="109"/>
      <c r="TQL52" s="109"/>
      <c r="TQM52" s="109"/>
      <c r="TQN52" s="109"/>
      <c r="TQO52" s="109"/>
      <c r="TQP52" s="109"/>
      <c r="TQQ52" s="109"/>
      <c r="TQR52" s="109"/>
      <c r="TQS52" s="109"/>
      <c r="TQT52" s="109"/>
      <c r="TQU52" s="109"/>
      <c r="TQV52" s="109"/>
      <c r="TQW52" s="109"/>
      <c r="TQX52" s="109"/>
      <c r="TQY52" s="109"/>
      <c r="TQZ52" s="109"/>
      <c r="TRA52" s="109"/>
      <c r="TRB52" s="109"/>
      <c r="TRC52" s="109"/>
      <c r="TRD52" s="109"/>
      <c r="TRE52" s="109"/>
      <c r="TRF52" s="109"/>
      <c r="TRG52" s="109"/>
      <c r="TRH52" s="109"/>
      <c r="TRI52" s="109"/>
      <c r="TRJ52" s="109"/>
      <c r="TRK52" s="109"/>
      <c r="TRL52" s="109"/>
      <c r="TRM52" s="109"/>
      <c r="TRN52" s="109"/>
      <c r="TRO52" s="109"/>
      <c r="TRP52" s="109"/>
      <c r="TRQ52" s="109"/>
      <c r="TRR52" s="109"/>
      <c r="TRS52" s="109"/>
      <c r="TRT52" s="109"/>
      <c r="TRU52" s="109"/>
      <c r="TRV52" s="109"/>
      <c r="TRW52" s="109"/>
      <c r="TRX52" s="109"/>
      <c r="TRY52" s="109"/>
      <c r="TRZ52" s="109"/>
      <c r="TSA52" s="109"/>
      <c r="TSB52" s="109"/>
      <c r="TSC52" s="109"/>
      <c r="TSD52" s="109"/>
      <c r="TSE52" s="109"/>
      <c r="TSF52" s="109"/>
      <c r="TSG52" s="109"/>
      <c r="TSH52" s="109"/>
      <c r="TSI52" s="109"/>
      <c r="TSJ52" s="109"/>
      <c r="TSK52" s="109"/>
      <c r="TSL52" s="109"/>
      <c r="TSM52" s="109"/>
      <c r="TSN52" s="109"/>
      <c r="TSO52" s="109"/>
      <c r="TSP52" s="109"/>
      <c r="TSQ52" s="109"/>
      <c r="TSR52" s="109"/>
      <c r="TSS52" s="109"/>
      <c r="TST52" s="109"/>
      <c r="TSU52" s="109"/>
      <c r="TSV52" s="109"/>
      <c r="TSW52" s="109"/>
      <c r="TSX52" s="109"/>
      <c r="TSY52" s="109"/>
      <c r="TSZ52" s="109"/>
      <c r="TTA52" s="109"/>
      <c r="TTB52" s="109"/>
      <c r="TTC52" s="109"/>
      <c r="TTD52" s="109"/>
      <c r="TTE52" s="109"/>
      <c r="TTF52" s="109"/>
      <c r="TTG52" s="109"/>
      <c r="TTH52" s="109"/>
      <c r="TTI52" s="109"/>
      <c r="TTJ52" s="109"/>
      <c r="TTK52" s="109"/>
      <c r="TTL52" s="109"/>
      <c r="TTM52" s="109"/>
      <c r="TTN52" s="109"/>
      <c r="TTO52" s="109"/>
      <c r="TTP52" s="109"/>
      <c r="TTQ52" s="109"/>
      <c r="TTR52" s="109"/>
      <c r="TTS52" s="109"/>
      <c r="TTT52" s="109"/>
      <c r="TTU52" s="109"/>
      <c r="TTV52" s="109"/>
      <c r="TTW52" s="109"/>
      <c r="TTX52" s="109"/>
      <c r="TTY52" s="109"/>
      <c r="TTZ52" s="109"/>
      <c r="TUA52" s="109"/>
      <c r="TUB52" s="109"/>
      <c r="TUC52" s="109"/>
      <c r="TUD52" s="109"/>
      <c r="TUE52" s="109"/>
      <c r="TUF52" s="109"/>
      <c r="TUG52" s="109"/>
      <c r="TUH52" s="109"/>
      <c r="TUI52" s="109"/>
      <c r="TUJ52" s="109"/>
      <c r="TUK52" s="109"/>
      <c r="TUL52" s="109"/>
      <c r="TUM52" s="109"/>
      <c r="TUN52" s="109"/>
      <c r="TUO52" s="109"/>
      <c r="TUP52" s="109"/>
      <c r="TUQ52" s="109"/>
      <c r="TUR52" s="109"/>
      <c r="TUS52" s="109"/>
      <c r="TUT52" s="109"/>
      <c r="TUU52" s="109"/>
      <c r="TUV52" s="109"/>
      <c r="TUW52" s="109"/>
      <c r="TUX52" s="109"/>
      <c r="TUY52" s="109"/>
      <c r="TUZ52" s="109"/>
      <c r="TVA52" s="109"/>
      <c r="TVB52" s="109"/>
      <c r="TVC52" s="109"/>
      <c r="TVD52" s="109"/>
      <c r="TVE52" s="109"/>
      <c r="TVF52" s="109"/>
      <c r="TVG52" s="109"/>
      <c r="TVH52" s="109"/>
      <c r="TVI52" s="109"/>
      <c r="TVJ52" s="109"/>
      <c r="TVK52" s="109"/>
      <c r="TVL52" s="109"/>
      <c r="TVM52" s="109"/>
      <c r="TVN52" s="109"/>
      <c r="TVO52" s="109"/>
      <c r="TVP52" s="109"/>
      <c r="TVQ52" s="109"/>
      <c r="TVR52" s="109"/>
      <c r="TVS52" s="109"/>
      <c r="TVT52" s="109"/>
      <c r="TVU52" s="109"/>
      <c r="TVV52" s="109"/>
      <c r="TVW52" s="109"/>
      <c r="TVX52" s="109"/>
      <c r="TVY52" s="109"/>
      <c r="TVZ52" s="109"/>
      <c r="TWA52" s="109"/>
      <c r="TWB52" s="109"/>
      <c r="TWC52" s="109"/>
      <c r="TWD52" s="109"/>
      <c r="TWE52" s="109"/>
      <c r="TWF52" s="109"/>
      <c r="TWG52" s="109"/>
      <c r="TWH52" s="109"/>
      <c r="TWI52" s="109"/>
      <c r="TWJ52" s="109"/>
      <c r="TWK52" s="109"/>
      <c r="TWL52" s="109"/>
      <c r="TWM52" s="109"/>
      <c r="TWN52" s="109"/>
      <c r="TWO52" s="109"/>
      <c r="TWP52" s="109"/>
      <c r="TWQ52" s="109"/>
      <c r="TWR52" s="109"/>
      <c r="TWS52" s="109"/>
      <c r="TWT52" s="109"/>
      <c r="TWU52" s="109"/>
      <c r="TWV52" s="109"/>
      <c r="TWW52" s="109"/>
      <c r="TWX52" s="109"/>
      <c r="TWY52" s="109"/>
      <c r="TWZ52" s="109"/>
      <c r="TXA52" s="109"/>
      <c r="TXB52" s="109"/>
      <c r="TXC52" s="109"/>
      <c r="TXD52" s="109"/>
      <c r="TXE52" s="109"/>
      <c r="TXF52" s="109"/>
      <c r="TXG52" s="109"/>
      <c r="TXH52" s="109"/>
      <c r="TXI52" s="109"/>
      <c r="TXJ52" s="109"/>
      <c r="TXK52" s="109"/>
      <c r="TXL52" s="109"/>
      <c r="TXM52" s="109"/>
      <c r="TXN52" s="109"/>
      <c r="TXO52" s="109"/>
      <c r="TXP52" s="109"/>
      <c r="TXQ52" s="109"/>
      <c r="TXR52" s="109"/>
      <c r="TXS52" s="109"/>
      <c r="TXT52" s="109"/>
      <c r="TXU52" s="109"/>
      <c r="TXV52" s="109"/>
      <c r="TXW52" s="109"/>
      <c r="TXX52" s="109"/>
      <c r="TXY52" s="109"/>
      <c r="TXZ52" s="109"/>
      <c r="TYA52" s="109"/>
      <c r="TYB52" s="109"/>
      <c r="TYC52" s="109"/>
      <c r="TYD52" s="109"/>
      <c r="TYE52" s="109"/>
      <c r="TYF52" s="109"/>
      <c r="TYG52" s="109"/>
      <c r="TYH52" s="109"/>
      <c r="TYI52" s="109"/>
      <c r="TYJ52" s="109"/>
      <c r="TYK52" s="109"/>
      <c r="TYL52" s="109"/>
      <c r="TYM52" s="109"/>
      <c r="TYN52" s="109"/>
      <c r="TYO52" s="109"/>
      <c r="TYP52" s="109"/>
      <c r="TYQ52" s="109"/>
      <c r="TYR52" s="109"/>
      <c r="TYS52" s="109"/>
      <c r="TYT52" s="109"/>
      <c r="TYU52" s="109"/>
      <c r="TYV52" s="109"/>
      <c r="TYW52" s="109"/>
      <c r="TYX52" s="109"/>
      <c r="TYY52" s="109"/>
      <c r="TYZ52" s="109"/>
      <c r="TZA52" s="109"/>
      <c r="TZB52" s="109"/>
      <c r="TZC52" s="109"/>
      <c r="TZD52" s="109"/>
      <c r="TZE52" s="109"/>
      <c r="TZF52" s="109"/>
      <c r="TZG52" s="109"/>
      <c r="TZH52" s="109"/>
      <c r="TZI52" s="109"/>
      <c r="TZJ52" s="109"/>
      <c r="TZK52" s="109"/>
      <c r="TZL52" s="109"/>
      <c r="TZM52" s="109"/>
      <c r="TZN52" s="109"/>
      <c r="TZO52" s="109"/>
      <c r="TZP52" s="109"/>
      <c r="TZQ52" s="109"/>
      <c r="TZR52" s="109"/>
      <c r="TZS52" s="109"/>
      <c r="TZT52" s="109"/>
      <c r="TZU52" s="109"/>
      <c r="TZV52" s="109"/>
      <c r="TZW52" s="109"/>
      <c r="TZX52" s="109"/>
      <c r="TZY52" s="109"/>
      <c r="TZZ52" s="109"/>
      <c r="UAA52" s="109"/>
      <c r="UAB52" s="109"/>
      <c r="UAC52" s="109"/>
      <c r="UAD52" s="109"/>
      <c r="UAE52" s="109"/>
      <c r="UAF52" s="109"/>
      <c r="UAG52" s="109"/>
      <c r="UAH52" s="109"/>
      <c r="UAI52" s="109"/>
      <c r="UAJ52" s="109"/>
      <c r="UAK52" s="109"/>
      <c r="UAL52" s="109"/>
      <c r="UAM52" s="109"/>
      <c r="UAN52" s="109"/>
      <c r="UAO52" s="109"/>
      <c r="UAP52" s="109"/>
      <c r="UAQ52" s="109"/>
      <c r="UAR52" s="109"/>
      <c r="UAS52" s="109"/>
      <c r="UAT52" s="109"/>
      <c r="UAU52" s="109"/>
      <c r="UAV52" s="109"/>
      <c r="UAW52" s="109"/>
      <c r="UAX52" s="109"/>
      <c r="UAY52" s="109"/>
      <c r="UAZ52" s="109"/>
      <c r="UBA52" s="109"/>
      <c r="UBB52" s="109"/>
      <c r="UBC52" s="109"/>
      <c r="UBD52" s="109"/>
      <c r="UBE52" s="109"/>
      <c r="UBF52" s="109"/>
      <c r="UBG52" s="109"/>
      <c r="UBH52" s="109"/>
      <c r="UBI52" s="109"/>
      <c r="UBJ52" s="109"/>
      <c r="UBK52" s="109"/>
      <c r="UBL52" s="109"/>
      <c r="UBM52" s="109"/>
      <c r="UBN52" s="109"/>
      <c r="UBO52" s="109"/>
      <c r="UBP52" s="109"/>
      <c r="UBQ52" s="109"/>
      <c r="UBR52" s="109"/>
      <c r="UBS52" s="109"/>
      <c r="UBT52" s="109"/>
      <c r="UBU52" s="109"/>
      <c r="UBV52" s="109"/>
      <c r="UBW52" s="109"/>
      <c r="UBX52" s="109"/>
      <c r="UBY52" s="109"/>
      <c r="UBZ52" s="109"/>
      <c r="UCA52" s="109"/>
      <c r="UCB52" s="109"/>
      <c r="UCC52" s="109"/>
      <c r="UCD52" s="109"/>
      <c r="UCE52" s="109"/>
      <c r="UCF52" s="109"/>
      <c r="UCG52" s="109"/>
      <c r="UCH52" s="109"/>
      <c r="UCI52" s="109"/>
      <c r="UCJ52" s="109"/>
      <c r="UCK52" s="109"/>
      <c r="UCL52" s="109"/>
      <c r="UCM52" s="109"/>
      <c r="UCN52" s="109"/>
      <c r="UCO52" s="109"/>
      <c r="UCP52" s="109"/>
      <c r="UCQ52" s="109"/>
      <c r="UCR52" s="109"/>
      <c r="UCS52" s="109"/>
      <c r="UCT52" s="109"/>
      <c r="UCU52" s="109"/>
      <c r="UCV52" s="109"/>
      <c r="UCW52" s="109"/>
      <c r="UCX52" s="109"/>
      <c r="UCY52" s="109"/>
      <c r="UCZ52" s="109"/>
      <c r="UDA52" s="109"/>
      <c r="UDB52" s="109"/>
      <c r="UDC52" s="109"/>
      <c r="UDD52" s="109"/>
      <c r="UDE52" s="109"/>
      <c r="UDF52" s="109"/>
      <c r="UDG52" s="109"/>
      <c r="UDH52" s="109"/>
      <c r="UDI52" s="109"/>
      <c r="UDJ52" s="109"/>
      <c r="UDK52" s="109"/>
      <c r="UDL52" s="109"/>
      <c r="UDM52" s="109"/>
      <c r="UDN52" s="109"/>
      <c r="UDO52" s="109"/>
      <c r="UDP52" s="109"/>
      <c r="UDQ52" s="109"/>
      <c r="UDR52" s="109"/>
      <c r="UDS52" s="109"/>
      <c r="UDT52" s="109"/>
      <c r="UDU52" s="109"/>
      <c r="UDV52" s="109"/>
      <c r="UDW52" s="109"/>
      <c r="UDX52" s="109"/>
      <c r="UDY52" s="109"/>
      <c r="UDZ52" s="109"/>
      <c r="UEA52" s="109"/>
      <c r="UEB52" s="109"/>
      <c r="UEC52" s="109"/>
      <c r="UED52" s="109"/>
      <c r="UEE52" s="109"/>
      <c r="UEF52" s="109"/>
      <c r="UEG52" s="109"/>
      <c r="UEH52" s="109"/>
      <c r="UEI52" s="109"/>
      <c r="UEJ52" s="109"/>
      <c r="UEK52" s="109"/>
      <c r="UEL52" s="109"/>
      <c r="UEM52" s="109"/>
      <c r="UEN52" s="109"/>
      <c r="UEO52" s="109"/>
      <c r="UEP52" s="109"/>
      <c r="UEQ52" s="109"/>
      <c r="UER52" s="109"/>
      <c r="UES52" s="109"/>
      <c r="UET52" s="109"/>
      <c r="UEU52" s="109"/>
      <c r="UEV52" s="109"/>
      <c r="UEW52" s="109"/>
      <c r="UEX52" s="109"/>
      <c r="UEY52" s="109"/>
      <c r="UEZ52" s="109"/>
      <c r="UFA52" s="109"/>
      <c r="UFB52" s="109"/>
      <c r="UFC52" s="109"/>
      <c r="UFD52" s="109"/>
      <c r="UFE52" s="109"/>
      <c r="UFF52" s="109"/>
      <c r="UFG52" s="109"/>
      <c r="UFH52" s="109"/>
      <c r="UFI52" s="109"/>
      <c r="UFJ52" s="109"/>
      <c r="UFK52" s="109"/>
      <c r="UFL52" s="109"/>
      <c r="UFM52" s="109"/>
      <c r="UFN52" s="109"/>
      <c r="UFO52" s="109"/>
      <c r="UFP52" s="109"/>
      <c r="UFQ52" s="109"/>
      <c r="UFR52" s="109"/>
      <c r="UFS52" s="109"/>
      <c r="UFT52" s="109"/>
      <c r="UFU52" s="109"/>
      <c r="UFV52" s="109"/>
      <c r="UFW52" s="109"/>
      <c r="UFX52" s="109"/>
      <c r="UFY52" s="109"/>
      <c r="UFZ52" s="109"/>
      <c r="UGA52" s="109"/>
      <c r="UGB52" s="109"/>
      <c r="UGC52" s="109"/>
      <c r="UGD52" s="109"/>
      <c r="UGE52" s="109"/>
      <c r="UGF52" s="109"/>
      <c r="UGG52" s="109"/>
      <c r="UGH52" s="109"/>
      <c r="UGI52" s="109"/>
      <c r="UGJ52" s="109"/>
      <c r="UGK52" s="109"/>
      <c r="UGL52" s="109"/>
      <c r="UGM52" s="109"/>
      <c r="UGN52" s="109"/>
      <c r="UGO52" s="109"/>
      <c r="UGP52" s="109"/>
      <c r="UGQ52" s="109"/>
      <c r="UGR52" s="109"/>
      <c r="UGS52" s="109"/>
      <c r="UGT52" s="109"/>
      <c r="UGU52" s="109"/>
      <c r="UGV52" s="109"/>
      <c r="UGW52" s="109"/>
      <c r="UGX52" s="109"/>
      <c r="UGY52" s="109"/>
      <c r="UGZ52" s="109"/>
      <c r="UHA52" s="109"/>
      <c r="UHB52" s="109"/>
      <c r="UHC52" s="109"/>
      <c r="UHD52" s="109"/>
      <c r="UHE52" s="109"/>
      <c r="UHF52" s="109"/>
      <c r="UHG52" s="109"/>
      <c r="UHH52" s="109"/>
      <c r="UHI52" s="109"/>
      <c r="UHJ52" s="109"/>
      <c r="UHK52" s="109"/>
      <c r="UHL52" s="109"/>
      <c r="UHM52" s="109"/>
      <c r="UHN52" s="109"/>
      <c r="UHO52" s="109"/>
      <c r="UHP52" s="109"/>
      <c r="UHQ52" s="109"/>
      <c r="UHR52" s="109"/>
      <c r="UHS52" s="109"/>
      <c r="UHT52" s="109"/>
      <c r="UHU52" s="109"/>
      <c r="UHV52" s="109"/>
      <c r="UHW52" s="109"/>
      <c r="UHX52" s="109"/>
      <c r="UHY52" s="109"/>
      <c r="UHZ52" s="109"/>
      <c r="UIA52" s="109"/>
      <c r="UIB52" s="109"/>
      <c r="UIC52" s="109"/>
      <c r="UID52" s="109"/>
      <c r="UIE52" s="109"/>
      <c r="UIF52" s="109"/>
      <c r="UIG52" s="109"/>
      <c r="UIH52" s="109"/>
      <c r="UII52" s="109"/>
      <c r="UIJ52" s="109"/>
      <c r="UIK52" s="109"/>
      <c r="UIL52" s="109"/>
      <c r="UIM52" s="109"/>
      <c r="UIN52" s="109"/>
      <c r="UIO52" s="109"/>
      <c r="UIP52" s="109"/>
      <c r="UIQ52" s="109"/>
      <c r="UIR52" s="109"/>
      <c r="UIS52" s="109"/>
      <c r="UIT52" s="109"/>
      <c r="UIU52" s="109"/>
      <c r="UIV52" s="109"/>
      <c r="UIW52" s="109"/>
      <c r="UIX52" s="109"/>
      <c r="UIY52" s="109"/>
      <c r="UIZ52" s="109"/>
      <c r="UJA52" s="109"/>
      <c r="UJB52" s="109"/>
      <c r="UJC52" s="109"/>
      <c r="UJD52" s="109"/>
      <c r="UJE52" s="109"/>
      <c r="UJF52" s="109"/>
      <c r="UJG52" s="109"/>
      <c r="UJH52" s="109"/>
      <c r="UJI52" s="109"/>
      <c r="UJJ52" s="109"/>
      <c r="UJK52" s="109"/>
      <c r="UJL52" s="109"/>
      <c r="UJM52" s="109"/>
      <c r="UJN52" s="109"/>
      <c r="UJO52" s="109"/>
      <c r="UJP52" s="109"/>
      <c r="UJQ52" s="109"/>
      <c r="UJR52" s="109"/>
      <c r="UJS52" s="109"/>
      <c r="UJT52" s="109"/>
      <c r="UJU52" s="109"/>
      <c r="UJV52" s="109"/>
      <c r="UJW52" s="109"/>
      <c r="UJX52" s="109"/>
      <c r="UJY52" s="109"/>
      <c r="UJZ52" s="109"/>
      <c r="UKA52" s="109"/>
      <c r="UKB52" s="109"/>
      <c r="UKC52" s="109"/>
      <c r="UKD52" s="109"/>
      <c r="UKE52" s="109"/>
      <c r="UKF52" s="109"/>
      <c r="UKG52" s="109"/>
      <c r="UKH52" s="109"/>
      <c r="UKI52" s="109"/>
      <c r="UKJ52" s="109"/>
      <c r="UKK52" s="109"/>
      <c r="UKL52" s="109"/>
      <c r="UKM52" s="109"/>
      <c r="UKN52" s="109"/>
      <c r="UKO52" s="109"/>
      <c r="UKP52" s="109"/>
      <c r="UKQ52" s="109"/>
      <c r="UKR52" s="109"/>
      <c r="UKS52" s="109"/>
      <c r="UKT52" s="109"/>
      <c r="UKU52" s="109"/>
      <c r="UKV52" s="109"/>
      <c r="UKW52" s="109"/>
      <c r="UKX52" s="109"/>
      <c r="UKY52" s="109"/>
      <c r="UKZ52" s="109"/>
      <c r="ULA52" s="109"/>
      <c r="ULB52" s="109"/>
      <c r="ULC52" s="109"/>
      <c r="ULD52" s="109"/>
      <c r="ULE52" s="109"/>
      <c r="ULF52" s="109"/>
      <c r="ULG52" s="109"/>
      <c r="ULH52" s="109"/>
      <c r="ULI52" s="109"/>
      <c r="ULJ52" s="109"/>
      <c r="ULK52" s="109"/>
      <c r="ULL52" s="109"/>
      <c r="ULM52" s="109"/>
      <c r="ULN52" s="109"/>
      <c r="ULO52" s="109"/>
      <c r="ULP52" s="109"/>
      <c r="ULQ52" s="109"/>
      <c r="ULR52" s="109"/>
      <c r="ULS52" s="109"/>
      <c r="ULT52" s="109"/>
      <c r="ULU52" s="109"/>
      <c r="ULV52" s="109"/>
      <c r="ULW52" s="109"/>
      <c r="ULX52" s="109"/>
      <c r="ULY52" s="109"/>
      <c r="ULZ52" s="109"/>
      <c r="UMA52" s="109"/>
      <c r="UMB52" s="109"/>
      <c r="UMC52" s="109"/>
      <c r="UMD52" s="109"/>
      <c r="UME52" s="109"/>
      <c r="UMF52" s="109"/>
      <c r="UMG52" s="109"/>
      <c r="UMH52" s="109"/>
      <c r="UMI52" s="109"/>
      <c r="UMJ52" s="109"/>
      <c r="UMK52" s="109"/>
      <c r="UML52" s="109"/>
      <c r="UMM52" s="109"/>
      <c r="UMN52" s="109"/>
      <c r="UMO52" s="109"/>
      <c r="UMP52" s="109"/>
      <c r="UMQ52" s="109"/>
      <c r="UMR52" s="109"/>
      <c r="UMS52" s="109"/>
      <c r="UMT52" s="109"/>
      <c r="UMU52" s="109"/>
      <c r="UMV52" s="109"/>
      <c r="UMW52" s="109"/>
      <c r="UMX52" s="109"/>
      <c r="UMY52" s="109"/>
      <c r="UMZ52" s="109"/>
      <c r="UNA52" s="109"/>
      <c r="UNB52" s="109"/>
      <c r="UNC52" s="109"/>
      <c r="UND52" s="109"/>
      <c r="UNE52" s="109"/>
      <c r="UNF52" s="109"/>
      <c r="UNG52" s="109"/>
      <c r="UNH52" s="109"/>
      <c r="UNI52" s="109"/>
      <c r="UNJ52" s="109"/>
      <c r="UNK52" s="109"/>
      <c r="UNL52" s="109"/>
      <c r="UNM52" s="109"/>
      <c r="UNN52" s="109"/>
      <c r="UNO52" s="109"/>
      <c r="UNP52" s="109"/>
      <c r="UNQ52" s="109"/>
      <c r="UNR52" s="109"/>
      <c r="UNS52" s="109"/>
      <c r="UNT52" s="109"/>
      <c r="UNU52" s="109"/>
      <c r="UNV52" s="109"/>
      <c r="UNW52" s="109"/>
      <c r="UNX52" s="109"/>
      <c r="UNY52" s="109"/>
      <c r="UNZ52" s="109"/>
      <c r="UOA52" s="109"/>
      <c r="UOB52" s="109"/>
      <c r="UOC52" s="109"/>
      <c r="UOD52" s="109"/>
      <c r="UOE52" s="109"/>
      <c r="UOF52" s="109"/>
      <c r="UOG52" s="109"/>
      <c r="UOH52" s="109"/>
      <c r="UOI52" s="109"/>
      <c r="UOJ52" s="109"/>
      <c r="UOK52" s="109"/>
      <c r="UOL52" s="109"/>
      <c r="UOM52" s="109"/>
      <c r="UON52" s="109"/>
      <c r="UOO52" s="109"/>
      <c r="UOP52" s="109"/>
      <c r="UOQ52" s="109"/>
      <c r="UOR52" s="109"/>
      <c r="UOS52" s="109"/>
      <c r="UOT52" s="109"/>
      <c r="UOU52" s="109"/>
      <c r="UOV52" s="109"/>
      <c r="UOW52" s="109"/>
      <c r="UOX52" s="109"/>
      <c r="UOY52" s="109"/>
      <c r="UOZ52" s="109"/>
      <c r="UPA52" s="109"/>
      <c r="UPB52" s="109"/>
      <c r="UPC52" s="109"/>
      <c r="UPD52" s="109"/>
      <c r="UPE52" s="109"/>
      <c r="UPF52" s="109"/>
      <c r="UPG52" s="109"/>
      <c r="UPH52" s="109"/>
      <c r="UPI52" s="109"/>
      <c r="UPJ52" s="109"/>
      <c r="UPK52" s="109"/>
      <c r="UPL52" s="109"/>
      <c r="UPM52" s="109"/>
      <c r="UPN52" s="109"/>
      <c r="UPO52" s="109"/>
      <c r="UPP52" s="109"/>
      <c r="UPQ52" s="109"/>
      <c r="UPR52" s="109"/>
      <c r="UPS52" s="109"/>
      <c r="UPT52" s="109"/>
      <c r="UPU52" s="109"/>
      <c r="UPV52" s="109"/>
      <c r="UPW52" s="109"/>
      <c r="UPX52" s="109"/>
      <c r="UPY52" s="109"/>
      <c r="UPZ52" s="109"/>
      <c r="UQA52" s="109"/>
      <c r="UQB52" s="109"/>
      <c r="UQC52" s="109"/>
      <c r="UQD52" s="109"/>
      <c r="UQE52" s="109"/>
      <c r="UQF52" s="109"/>
      <c r="UQG52" s="109"/>
      <c r="UQH52" s="109"/>
      <c r="UQI52" s="109"/>
      <c r="UQJ52" s="109"/>
      <c r="UQK52" s="109"/>
      <c r="UQL52" s="109"/>
      <c r="UQM52" s="109"/>
      <c r="UQN52" s="109"/>
      <c r="UQO52" s="109"/>
      <c r="UQP52" s="109"/>
      <c r="UQQ52" s="109"/>
      <c r="UQR52" s="109"/>
      <c r="UQS52" s="109"/>
      <c r="UQT52" s="109"/>
      <c r="UQU52" s="109"/>
      <c r="UQV52" s="109"/>
      <c r="UQW52" s="109"/>
      <c r="UQX52" s="109"/>
      <c r="UQY52" s="109"/>
      <c r="UQZ52" s="109"/>
      <c r="URA52" s="109"/>
      <c r="URB52" s="109"/>
      <c r="URC52" s="109"/>
      <c r="URD52" s="109"/>
      <c r="URE52" s="109"/>
      <c r="URF52" s="109"/>
      <c r="URG52" s="109"/>
      <c r="URH52" s="109"/>
      <c r="URI52" s="109"/>
      <c r="URJ52" s="109"/>
      <c r="URK52" s="109"/>
      <c r="URL52" s="109"/>
      <c r="URM52" s="109"/>
      <c r="URN52" s="109"/>
      <c r="URO52" s="109"/>
      <c r="URP52" s="109"/>
      <c r="URQ52" s="109"/>
      <c r="URR52" s="109"/>
      <c r="URS52" s="109"/>
      <c r="URT52" s="109"/>
      <c r="URU52" s="109"/>
      <c r="URV52" s="109"/>
      <c r="URW52" s="109"/>
      <c r="URX52" s="109"/>
      <c r="URY52" s="109"/>
      <c r="URZ52" s="109"/>
      <c r="USA52" s="109"/>
      <c r="USB52" s="109"/>
      <c r="USC52" s="109"/>
      <c r="USD52" s="109"/>
      <c r="USE52" s="109"/>
      <c r="USF52" s="109"/>
      <c r="USG52" s="109"/>
      <c r="USH52" s="109"/>
      <c r="USI52" s="109"/>
      <c r="USJ52" s="109"/>
      <c r="USK52" s="109"/>
      <c r="USL52" s="109"/>
      <c r="USM52" s="109"/>
      <c r="USN52" s="109"/>
      <c r="USO52" s="109"/>
      <c r="USP52" s="109"/>
      <c r="USQ52" s="109"/>
      <c r="USR52" s="109"/>
      <c r="USS52" s="109"/>
      <c r="UST52" s="109"/>
      <c r="USU52" s="109"/>
      <c r="USV52" s="109"/>
      <c r="USW52" s="109"/>
      <c r="USX52" s="109"/>
      <c r="USY52" s="109"/>
      <c r="USZ52" s="109"/>
      <c r="UTA52" s="109"/>
      <c r="UTB52" s="109"/>
      <c r="UTC52" s="109"/>
      <c r="UTD52" s="109"/>
      <c r="UTE52" s="109"/>
      <c r="UTF52" s="109"/>
      <c r="UTG52" s="109"/>
      <c r="UTH52" s="109"/>
      <c r="UTI52" s="109"/>
      <c r="UTJ52" s="109"/>
      <c r="UTK52" s="109"/>
      <c r="UTL52" s="109"/>
      <c r="UTM52" s="109"/>
      <c r="UTN52" s="109"/>
      <c r="UTO52" s="109"/>
      <c r="UTP52" s="109"/>
      <c r="UTQ52" s="109"/>
      <c r="UTR52" s="109"/>
      <c r="UTS52" s="109"/>
      <c r="UTT52" s="109"/>
      <c r="UTU52" s="109"/>
      <c r="UTV52" s="109"/>
      <c r="UTW52" s="109"/>
      <c r="UTX52" s="109"/>
      <c r="UTY52" s="109"/>
      <c r="UTZ52" s="109"/>
      <c r="UUA52" s="109"/>
      <c r="UUB52" s="109"/>
      <c r="UUC52" s="109"/>
      <c r="UUD52" s="109"/>
      <c r="UUE52" s="109"/>
      <c r="UUF52" s="109"/>
      <c r="UUG52" s="109"/>
      <c r="UUH52" s="109"/>
      <c r="UUI52" s="109"/>
      <c r="UUJ52" s="109"/>
      <c r="UUK52" s="109"/>
      <c r="UUL52" s="109"/>
      <c r="UUM52" s="109"/>
      <c r="UUN52" s="109"/>
      <c r="UUO52" s="109"/>
      <c r="UUP52" s="109"/>
      <c r="UUQ52" s="109"/>
      <c r="UUR52" s="109"/>
      <c r="UUS52" s="109"/>
      <c r="UUT52" s="109"/>
      <c r="UUU52" s="109"/>
      <c r="UUV52" s="109"/>
      <c r="UUW52" s="109"/>
      <c r="UUX52" s="109"/>
      <c r="UUY52" s="109"/>
      <c r="UUZ52" s="109"/>
      <c r="UVA52" s="109"/>
      <c r="UVB52" s="109"/>
      <c r="UVC52" s="109"/>
      <c r="UVD52" s="109"/>
      <c r="UVE52" s="109"/>
      <c r="UVF52" s="109"/>
      <c r="UVG52" s="109"/>
      <c r="UVH52" s="109"/>
      <c r="UVI52" s="109"/>
      <c r="UVJ52" s="109"/>
      <c r="UVK52" s="109"/>
      <c r="UVL52" s="109"/>
      <c r="UVM52" s="109"/>
      <c r="UVN52" s="109"/>
      <c r="UVO52" s="109"/>
      <c r="UVP52" s="109"/>
      <c r="UVQ52" s="109"/>
      <c r="UVR52" s="109"/>
      <c r="UVS52" s="109"/>
      <c r="UVT52" s="109"/>
      <c r="UVU52" s="109"/>
      <c r="UVV52" s="109"/>
      <c r="UVW52" s="109"/>
      <c r="UVX52" s="109"/>
      <c r="UVY52" s="109"/>
      <c r="UVZ52" s="109"/>
      <c r="UWA52" s="109"/>
      <c r="UWB52" s="109"/>
      <c r="UWC52" s="109"/>
      <c r="UWD52" s="109"/>
      <c r="UWE52" s="109"/>
      <c r="UWF52" s="109"/>
      <c r="UWG52" s="109"/>
      <c r="UWH52" s="109"/>
      <c r="UWI52" s="109"/>
      <c r="UWJ52" s="109"/>
      <c r="UWK52" s="109"/>
      <c r="UWL52" s="109"/>
      <c r="UWM52" s="109"/>
      <c r="UWN52" s="109"/>
      <c r="UWO52" s="109"/>
      <c r="UWP52" s="109"/>
      <c r="UWQ52" s="109"/>
      <c r="UWR52" s="109"/>
      <c r="UWS52" s="109"/>
      <c r="UWT52" s="109"/>
      <c r="UWU52" s="109"/>
      <c r="UWV52" s="109"/>
      <c r="UWW52" s="109"/>
      <c r="UWX52" s="109"/>
      <c r="UWY52" s="109"/>
      <c r="UWZ52" s="109"/>
      <c r="UXA52" s="109"/>
      <c r="UXB52" s="109"/>
      <c r="UXC52" s="109"/>
      <c r="UXD52" s="109"/>
      <c r="UXE52" s="109"/>
      <c r="UXF52" s="109"/>
      <c r="UXG52" s="109"/>
      <c r="UXH52" s="109"/>
      <c r="UXI52" s="109"/>
      <c r="UXJ52" s="109"/>
      <c r="UXK52" s="109"/>
      <c r="UXL52" s="109"/>
      <c r="UXM52" s="109"/>
      <c r="UXN52" s="109"/>
      <c r="UXO52" s="109"/>
      <c r="UXP52" s="109"/>
      <c r="UXQ52" s="109"/>
      <c r="UXR52" s="109"/>
      <c r="UXS52" s="109"/>
      <c r="UXT52" s="109"/>
      <c r="UXU52" s="109"/>
      <c r="UXV52" s="109"/>
      <c r="UXW52" s="109"/>
      <c r="UXX52" s="109"/>
      <c r="UXY52" s="109"/>
      <c r="UXZ52" s="109"/>
      <c r="UYA52" s="109"/>
      <c r="UYB52" s="109"/>
      <c r="UYC52" s="109"/>
      <c r="UYD52" s="109"/>
      <c r="UYE52" s="109"/>
      <c r="UYF52" s="109"/>
      <c r="UYG52" s="109"/>
      <c r="UYH52" s="109"/>
      <c r="UYI52" s="109"/>
      <c r="UYJ52" s="109"/>
      <c r="UYK52" s="109"/>
      <c r="UYL52" s="109"/>
      <c r="UYM52" s="109"/>
      <c r="UYN52" s="109"/>
      <c r="UYO52" s="109"/>
      <c r="UYP52" s="109"/>
      <c r="UYQ52" s="109"/>
      <c r="UYR52" s="109"/>
      <c r="UYS52" s="109"/>
      <c r="UYT52" s="109"/>
      <c r="UYU52" s="109"/>
      <c r="UYV52" s="109"/>
      <c r="UYW52" s="109"/>
      <c r="UYX52" s="109"/>
      <c r="UYY52" s="109"/>
      <c r="UYZ52" s="109"/>
      <c r="UZA52" s="109"/>
      <c r="UZB52" s="109"/>
      <c r="UZC52" s="109"/>
      <c r="UZD52" s="109"/>
      <c r="UZE52" s="109"/>
      <c r="UZF52" s="109"/>
      <c r="UZG52" s="109"/>
      <c r="UZH52" s="109"/>
      <c r="UZI52" s="109"/>
      <c r="UZJ52" s="109"/>
      <c r="UZK52" s="109"/>
      <c r="UZL52" s="109"/>
      <c r="UZM52" s="109"/>
      <c r="UZN52" s="109"/>
      <c r="UZO52" s="109"/>
      <c r="UZP52" s="109"/>
      <c r="UZQ52" s="109"/>
      <c r="UZR52" s="109"/>
      <c r="UZS52" s="109"/>
      <c r="UZT52" s="109"/>
      <c r="UZU52" s="109"/>
      <c r="UZV52" s="109"/>
      <c r="UZW52" s="109"/>
      <c r="UZX52" s="109"/>
      <c r="UZY52" s="109"/>
      <c r="UZZ52" s="109"/>
      <c r="VAA52" s="109"/>
      <c r="VAB52" s="109"/>
      <c r="VAC52" s="109"/>
      <c r="VAD52" s="109"/>
      <c r="VAE52" s="109"/>
      <c r="VAF52" s="109"/>
      <c r="VAG52" s="109"/>
      <c r="VAH52" s="109"/>
      <c r="VAI52" s="109"/>
      <c r="VAJ52" s="109"/>
      <c r="VAK52" s="109"/>
      <c r="VAL52" s="109"/>
      <c r="VAM52" s="109"/>
      <c r="VAN52" s="109"/>
      <c r="VAO52" s="109"/>
      <c r="VAP52" s="109"/>
      <c r="VAQ52" s="109"/>
      <c r="VAR52" s="109"/>
      <c r="VAS52" s="109"/>
      <c r="VAT52" s="109"/>
      <c r="VAU52" s="109"/>
      <c r="VAV52" s="109"/>
      <c r="VAW52" s="109"/>
      <c r="VAX52" s="109"/>
      <c r="VAY52" s="109"/>
      <c r="VAZ52" s="109"/>
      <c r="VBA52" s="109"/>
      <c r="VBB52" s="109"/>
      <c r="VBC52" s="109"/>
      <c r="VBD52" s="109"/>
      <c r="VBE52" s="109"/>
      <c r="VBF52" s="109"/>
      <c r="VBG52" s="109"/>
      <c r="VBH52" s="109"/>
      <c r="VBI52" s="109"/>
      <c r="VBJ52" s="109"/>
      <c r="VBK52" s="109"/>
      <c r="VBL52" s="109"/>
      <c r="VBM52" s="109"/>
      <c r="VBN52" s="109"/>
      <c r="VBO52" s="109"/>
      <c r="VBP52" s="109"/>
      <c r="VBQ52" s="109"/>
      <c r="VBR52" s="109"/>
      <c r="VBS52" s="109"/>
      <c r="VBT52" s="109"/>
      <c r="VBU52" s="109"/>
      <c r="VBV52" s="109"/>
      <c r="VBW52" s="109"/>
      <c r="VBX52" s="109"/>
      <c r="VBY52" s="109"/>
      <c r="VBZ52" s="109"/>
      <c r="VCA52" s="109"/>
      <c r="VCB52" s="109"/>
      <c r="VCC52" s="109"/>
      <c r="VCD52" s="109"/>
      <c r="VCE52" s="109"/>
      <c r="VCF52" s="109"/>
      <c r="VCG52" s="109"/>
      <c r="VCH52" s="109"/>
      <c r="VCI52" s="109"/>
      <c r="VCJ52" s="109"/>
      <c r="VCK52" s="109"/>
      <c r="VCL52" s="109"/>
      <c r="VCM52" s="109"/>
      <c r="VCN52" s="109"/>
      <c r="VCO52" s="109"/>
      <c r="VCP52" s="109"/>
      <c r="VCQ52" s="109"/>
      <c r="VCR52" s="109"/>
      <c r="VCS52" s="109"/>
      <c r="VCT52" s="109"/>
      <c r="VCU52" s="109"/>
      <c r="VCV52" s="109"/>
      <c r="VCW52" s="109"/>
      <c r="VCX52" s="109"/>
      <c r="VCY52" s="109"/>
      <c r="VCZ52" s="109"/>
      <c r="VDA52" s="109"/>
      <c r="VDB52" s="109"/>
      <c r="VDC52" s="109"/>
      <c r="VDD52" s="109"/>
      <c r="VDE52" s="109"/>
      <c r="VDF52" s="109"/>
      <c r="VDG52" s="109"/>
      <c r="VDH52" s="109"/>
      <c r="VDI52" s="109"/>
      <c r="VDJ52" s="109"/>
      <c r="VDK52" s="109"/>
      <c r="VDL52" s="109"/>
      <c r="VDM52" s="109"/>
      <c r="VDN52" s="109"/>
      <c r="VDO52" s="109"/>
      <c r="VDP52" s="109"/>
      <c r="VDQ52" s="109"/>
      <c r="VDR52" s="109"/>
      <c r="VDS52" s="109"/>
      <c r="VDT52" s="109"/>
      <c r="VDU52" s="109"/>
      <c r="VDV52" s="109"/>
      <c r="VDW52" s="109"/>
      <c r="VDX52" s="109"/>
      <c r="VDY52" s="109"/>
      <c r="VDZ52" s="109"/>
      <c r="VEA52" s="109"/>
      <c r="VEB52" s="109"/>
      <c r="VEC52" s="109"/>
      <c r="VED52" s="109"/>
      <c r="VEE52" s="109"/>
      <c r="VEF52" s="109"/>
      <c r="VEG52" s="109"/>
      <c r="VEH52" s="109"/>
      <c r="VEI52" s="109"/>
      <c r="VEJ52" s="109"/>
      <c r="VEK52" s="109"/>
      <c r="VEL52" s="109"/>
      <c r="VEM52" s="109"/>
      <c r="VEN52" s="109"/>
      <c r="VEO52" s="109"/>
      <c r="VEP52" s="109"/>
      <c r="VEQ52" s="109"/>
      <c r="VER52" s="109"/>
      <c r="VES52" s="109"/>
      <c r="VET52" s="109"/>
      <c r="VEU52" s="109"/>
      <c r="VEV52" s="109"/>
      <c r="VEW52" s="109"/>
      <c r="VEX52" s="109"/>
      <c r="VEY52" s="109"/>
      <c r="VEZ52" s="109"/>
      <c r="VFA52" s="109"/>
      <c r="VFB52" s="109"/>
      <c r="VFC52" s="109"/>
      <c r="VFD52" s="109"/>
      <c r="VFE52" s="109"/>
      <c r="VFF52" s="109"/>
      <c r="VFG52" s="109"/>
      <c r="VFH52" s="109"/>
      <c r="VFI52" s="109"/>
      <c r="VFJ52" s="109"/>
      <c r="VFK52" s="109"/>
      <c r="VFL52" s="109"/>
      <c r="VFM52" s="109"/>
      <c r="VFN52" s="109"/>
      <c r="VFO52" s="109"/>
      <c r="VFP52" s="109"/>
      <c r="VFQ52" s="109"/>
      <c r="VFR52" s="109"/>
      <c r="VFS52" s="109"/>
      <c r="VFT52" s="109"/>
      <c r="VFU52" s="109"/>
      <c r="VFV52" s="109"/>
      <c r="VFW52" s="109"/>
      <c r="VFX52" s="109"/>
      <c r="VFY52" s="109"/>
      <c r="VFZ52" s="109"/>
      <c r="VGA52" s="109"/>
      <c r="VGB52" s="109"/>
      <c r="VGC52" s="109"/>
      <c r="VGD52" s="109"/>
      <c r="VGE52" s="109"/>
      <c r="VGF52" s="109"/>
      <c r="VGG52" s="109"/>
      <c r="VGH52" s="109"/>
      <c r="VGI52" s="109"/>
      <c r="VGJ52" s="109"/>
      <c r="VGK52" s="109"/>
      <c r="VGL52" s="109"/>
      <c r="VGM52" s="109"/>
      <c r="VGN52" s="109"/>
      <c r="VGO52" s="109"/>
      <c r="VGP52" s="109"/>
      <c r="VGQ52" s="109"/>
      <c r="VGR52" s="109"/>
      <c r="VGS52" s="109"/>
      <c r="VGT52" s="109"/>
      <c r="VGU52" s="109"/>
      <c r="VGV52" s="109"/>
      <c r="VGW52" s="109"/>
      <c r="VGX52" s="109"/>
      <c r="VGY52" s="109"/>
      <c r="VGZ52" s="109"/>
      <c r="VHA52" s="109"/>
      <c r="VHB52" s="109"/>
      <c r="VHC52" s="109"/>
      <c r="VHD52" s="109"/>
      <c r="VHE52" s="109"/>
      <c r="VHF52" s="109"/>
      <c r="VHG52" s="109"/>
      <c r="VHH52" s="109"/>
      <c r="VHI52" s="109"/>
      <c r="VHJ52" s="109"/>
      <c r="VHK52" s="109"/>
      <c r="VHL52" s="109"/>
      <c r="VHM52" s="109"/>
      <c r="VHN52" s="109"/>
      <c r="VHO52" s="109"/>
      <c r="VHP52" s="109"/>
      <c r="VHQ52" s="109"/>
      <c r="VHR52" s="109"/>
      <c r="VHS52" s="109"/>
      <c r="VHT52" s="109"/>
      <c r="VHU52" s="109"/>
      <c r="VHV52" s="109"/>
      <c r="VHW52" s="109"/>
      <c r="VHX52" s="109"/>
      <c r="VHY52" s="109"/>
      <c r="VHZ52" s="109"/>
      <c r="VIA52" s="109"/>
      <c r="VIB52" s="109"/>
      <c r="VIC52" s="109"/>
      <c r="VID52" s="109"/>
      <c r="VIE52" s="109"/>
      <c r="VIF52" s="109"/>
      <c r="VIG52" s="109"/>
      <c r="VIH52" s="109"/>
      <c r="VII52" s="109"/>
      <c r="VIJ52" s="109"/>
      <c r="VIK52" s="109"/>
      <c r="VIL52" s="109"/>
      <c r="VIM52" s="109"/>
      <c r="VIN52" s="109"/>
      <c r="VIO52" s="109"/>
      <c r="VIP52" s="109"/>
      <c r="VIQ52" s="109"/>
      <c r="VIR52" s="109"/>
      <c r="VIS52" s="109"/>
      <c r="VIT52" s="109"/>
      <c r="VIU52" s="109"/>
      <c r="VIV52" s="109"/>
      <c r="VIW52" s="109"/>
      <c r="VIX52" s="109"/>
      <c r="VIY52" s="109"/>
      <c r="VIZ52" s="109"/>
      <c r="VJA52" s="109"/>
      <c r="VJB52" s="109"/>
      <c r="VJC52" s="109"/>
      <c r="VJD52" s="109"/>
      <c r="VJE52" s="109"/>
      <c r="VJF52" s="109"/>
      <c r="VJG52" s="109"/>
      <c r="VJH52" s="109"/>
      <c r="VJI52" s="109"/>
      <c r="VJJ52" s="109"/>
      <c r="VJK52" s="109"/>
      <c r="VJL52" s="109"/>
      <c r="VJM52" s="109"/>
      <c r="VJN52" s="109"/>
      <c r="VJO52" s="109"/>
      <c r="VJP52" s="109"/>
      <c r="VJQ52" s="109"/>
      <c r="VJR52" s="109"/>
      <c r="VJS52" s="109"/>
      <c r="VJT52" s="109"/>
      <c r="VJU52" s="109"/>
      <c r="VJV52" s="109"/>
      <c r="VJW52" s="109"/>
      <c r="VJX52" s="109"/>
      <c r="VJY52" s="109"/>
      <c r="VJZ52" s="109"/>
      <c r="VKA52" s="109"/>
      <c r="VKB52" s="109"/>
      <c r="VKC52" s="109"/>
      <c r="VKD52" s="109"/>
      <c r="VKE52" s="109"/>
      <c r="VKF52" s="109"/>
      <c r="VKG52" s="109"/>
      <c r="VKH52" s="109"/>
      <c r="VKI52" s="109"/>
      <c r="VKJ52" s="109"/>
      <c r="VKK52" s="109"/>
      <c r="VKL52" s="109"/>
      <c r="VKM52" s="109"/>
      <c r="VKN52" s="109"/>
      <c r="VKO52" s="109"/>
      <c r="VKP52" s="109"/>
      <c r="VKQ52" s="109"/>
      <c r="VKR52" s="109"/>
      <c r="VKS52" s="109"/>
      <c r="VKT52" s="109"/>
      <c r="VKU52" s="109"/>
      <c r="VKV52" s="109"/>
      <c r="VKW52" s="109"/>
      <c r="VKX52" s="109"/>
      <c r="VKY52" s="109"/>
      <c r="VKZ52" s="109"/>
      <c r="VLA52" s="109"/>
      <c r="VLB52" s="109"/>
      <c r="VLC52" s="109"/>
      <c r="VLD52" s="109"/>
      <c r="VLE52" s="109"/>
      <c r="VLF52" s="109"/>
      <c r="VLG52" s="109"/>
      <c r="VLH52" s="109"/>
      <c r="VLI52" s="109"/>
      <c r="VLJ52" s="109"/>
      <c r="VLK52" s="109"/>
      <c r="VLL52" s="109"/>
      <c r="VLM52" s="109"/>
      <c r="VLN52" s="109"/>
      <c r="VLO52" s="109"/>
      <c r="VLP52" s="109"/>
      <c r="VLQ52" s="109"/>
      <c r="VLR52" s="109"/>
      <c r="VLS52" s="109"/>
      <c r="VLT52" s="109"/>
      <c r="VLU52" s="109"/>
      <c r="VLV52" s="109"/>
      <c r="VLW52" s="109"/>
      <c r="VLX52" s="109"/>
      <c r="VLY52" s="109"/>
      <c r="VLZ52" s="109"/>
      <c r="VMA52" s="109"/>
      <c r="VMB52" s="109"/>
      <c r="VMC52" s="109"/>
      <c r="VMD52" s="109"/>
      <c r="VME52" s="109"/>
      <c r="VMF52" s="109"/>
      <c r="VMG52" s="109"/>
      <c r="VMH52" s="109"/>
      <c r="VMI52" s="109"/>
      <c r="VMJ52" s="109"/>
      <c r="VMK52" s="109"/>
      <c r="VML52" s="109"/>
      <c r="VMM52" s="109"/>
      <c r="VMN52" s="109"/>
      <c r="VMO52" s="109"/>
      <c r="VMP52" s="109"/>
      <c r="VMQ52" s="109"/>
      <c r="VMR52" s="109"/>
      <c r="VMS52" s="109"/>
      <c r="VMT52" s="109"/>
      <c r="VMU52" s="109"/>
      <c r="VMV52" s="109"/>
      <c r="VMW52" s="109"/>
      <c r="VMX52" s="109"/>
      <c r="VMY52" s="109"/>
      <c r="VMZ52" s="109"/>
      <c r="VNA52" s="109"/>
      <c r="VNB52" s="109"/>
      <c r="VNC52" s="109"/>
      <c r="VND52" s="109"/>
      <c r="VNE52" s="109"/>
      <c r="VNF52" s="109"/>
      <c r="VNG52" s="109"/>
      <c r="VNH52" s="109"/>
      <c r="VNI52" s="109"/>
      <c r="VNJ52" s="109"/>
      <c r="VNK52" s="109"/>
      <c r="VNL52" s="109"/>
      <c r="VNM52" s="109"/>
      <c r="VNN52" s="109"/>
      <c r="VNO52" s="109"/>
      <c r="VNP52" s="109"/>
      <c r="VNQ52" s="109"/>
      <c r="VNR52" s="109"/>
      <c r="VNS52" s="109"/>
      <c r="VNT52" s="109"/>
      <c r="VNU52" s="109"/>
      <c r="VNV52" s="109"/>
      <c r="VNW52" s="109"/>
      <c r="VNX52" s="109"/>
      <c r="VNY52" s="109"/>
      <c r="VNZ52" s="109"/>
      <c r="VOA52" s="109"/>
      <c r="VOB52" s="109"/>
      <c r="VOC52" s="109"/>
      <c r="VOD52" s="109"/>
      <c r="VOE52" s="109"/>
      <c r="VOF52" s="109"/>
      <c r="VOG52" s="109"/>
      <c r="VOH52" s="109"/>
      <c r="VOI52" s="109"/>
      <c r="VOJ52" s="109"/>
      <c r="VOK52" s="109"/>
      <c r="VOL52" s="109"/>
      <c r="VOM52" s="109"/>
      <c r="VON52" s="109"/>
      <c r="VOO52" s="109"/>
      <c r="VOP52" s="109"/>
      <c r="VOQ52" s="109"/>
      <c r="VOR52" s="109"/>
      <c r="VOS52" s="109"/>
      <c r="VOT52" s="109"/>
      <c r="VOU52" s="109"/>
      <c r="VOV52" s="109"/>
      <c r="VOW52" s="109"/>
      <c r="VOX52" s="109"/>
      <c r="VOY52" s="109"/>
      <c r="VOZ52" s="109"/>
      <c r="VPA52" s="109"/>
      <c r="VPB52" s="109"/>
      <c r="VPC52" s="109"/>
      <c r="VPD52" s="109"/>
      <c r="VPE52" s="109"/>
      <c r="VPF52" s="109"/>
      <c r="VPG52" s="109"/>
      <c r="VPH52" s="109"/>
      <c r="VPI52" s="109"/>
      <c r="VPJ52" s="109"/>
      <c r="VPK52" s="109"/>
      <c r="VPL52" s="109"/>
      <c r="VPM52" s="109"/>
      <c r="VPN52" s="109"/>
      <c r="VPO52" s="109"/>
      <c r="VPP52" s="109"/>
      <c r="VPQ52" s="109"/>
      <c r="VPR52" s="109"/>
      <c r="VPS52" s="109"/>
      <c r="VPT52" s="109"/>
      <c r="VPU52" s="109"/>
      <c r="VPV52" s="109"/>
      <c r="VPW52" s="109"/>
      <c r="VPX52" s="109"/>
      <c r="VPY52" s="109"/>
      <c r="VPZ52" s="109"/>
      <c r="VQA52" s="109"/>
      <c r="VQB52" s="109"/>
      <c r="VQC52" s="109"/>
      <c r="VQD52" s="109"/>
      <c r="VQE52" s="109"/>
      <c r="VQF52" s="109"/>
      <c r="VQG52" s="109"/>
      <c r="VQH52" s="109"/>
      <c r="VQI52" s="109"/>
      <c r="VQJ52" s="109"/>
      <c r="VQK52" s="109"/>
      <c r="VQL52" s="109"/>
      <c r="VQM52" s="109"/>
      <c r="VQN52" s="109"/>
      <c r="VQO52" s="109"/>
      <c r="VQP52" s="109"/>
      <c r="VQQ52" s="109"/>
      <c r="VQR52" s="109"/>
      <c r="VQS52" s="109"/>
      <c r="VQT52" s="109"/>
      <c r="VQU52" s="109"/>
      <c r="VQV52" s="109"/>
      <c r="VQW52" s="109"/>
      <c r="VQX52" s="109"/>
      <c r="VQY52" s="109"/>
      <c r="VQZ52" s="109"/>
      <c r="VRA52" s="109"/>
      <c r="VRB52" s="109"/>
      <c r="VRC52" s="109"/>
      <c r="VRD52" s="109"/>
      <c r="VRE52" s="109"/>
      <c r="VRF52" s="109"/>
      <c r="VRG52" s="109"/>
      <c r="VRH52" s="109"/>
      <c r="VRI52" s="109"/>
      <c r="VRJ52" s="109"/>
      <c r="VRK52" s="109"/>
      <c r="VRL52" s="109"/>
      <c r="VRM52" s="109"/>
      <c r="VRN52" s="109"/>
      <c r="VRO52" s="109"/>
      <c r="VRP52" s="109"/>
      <c r="VRQ52" s="109"/>
      <c r="VRR52" s="109"/>
      <c r="VRS52" s="109"/>
      <c r="VRT52" s="109"/>
      <c r="VRU52" s="109"/>
      <c r="VRV52" s="109"/>
      <c r="VRW52" s="109"/>
      <c r="VRX52" s="109"/>
      <c r="VRY52" s="109"/>
      <c r="VRZ52" s="109"/>
      <c r="VSA52" s="109"/>
      <c r="VSB52" s="109"/>
      <c r="VSC52" s="109"/>
      <c r="VSD52" s="109"/>
      <c r="VSE52" s="109"/>
      <c r="VSF52" s="109"/>
      <c r="VSG52" s="109"/>
      <c r="VSH52" s="109"/>
      <c r="VSI52" s="109"/>
      <c r="VSJ52" s="109"/>
      <c r="VSK52" s="109"/>
      <c r="VSL52" s="109"/>
      <c r="VSM52" s="109"/>
      <c r="VSN52" s="109"/>
      <c r="VSO52" s="109"/>
      <c r="VSP52" s="109"/>
      <c r="VSQ52" s="109"/>
      <c r="VSR52" s="109"/>
      <c r="VSS52" s="109"/>
      <c r="VST52" s="109"/>
      <c r="VSU52" s="109"/>
      <c r="VSV52" s="109"/>
      <c r="VSW52" s="109"/>
      <c r="VSX52" s="109"/>
      <c r="VSY52" s="109"/>
      <c r="VSZ52" s="109"/>
      <c r="VTA52" s="109"/>
      <c r="VTB52" s="109"/>
      <c r="VTC52" s="109"/>
      <c r="VTD52" s="109"/>
      <c r="VTE52" s="109"/>
      <c r="VTF52" s="109"/>
      <c r="VTG52" s="109"/>
      <c r="VTH52" s="109"/>
      <c r="VTI52" s="109"/>
      <c r="VTJ52" s="109"/>
      <c r="VTK52" s="109"/>
      <c r="VTL52" s="109"/>
      <c r="VTM52" s="109"/>
      <c r="VTN52" s="109"/>
      <c r="VTO52" s="109"/>
      <c r="VTP52" s="109"/>
      <c r="VTQ52" s="109"/>
      <c r="VTR52" s="109"/>
      <c r="VTS52" s="109"/>
      <c r="VTT52" s="109"/>
      <c r="VTU52" s="109"/>
      <c r="VTV52" s="109"/>
      <c r="VTW52" s="109"/>
      <c r="VTX52" s="109"/>
      <c r="VTY52" s="109"/>
      <c r="VTZ52" s="109"/>
      <c r="VUA52" s="109"/>
      <c r="VUB52" s="109"/>
      <c r="VUC52" s="109"/>
      <c r="VUD52" s="109"/>
      <c r="VUE52" s="109"/>
      <c r="VUF52" s="109"/>
      <c r="VUG52" s="109"/>
      <c r="VUH52" s="109"/>
      <c r="VUI52" s="109"/>
      <c r="VUJ52" s="109"/>
      <c r="VUK52" s="109"/>
      <c r="VUL52" s="109"/>
      <c r="VUM52" s="109"/>
      <c r="VUN52" s="109"/>
      <c r="VUO52" s="109"/>
      <c r="VUP52" s="109"/>
      <c r="VUQ52" s="109"/>
      <c r="VUR52" s="109"/>
      <c r="VUS52" s="109"/>
      <c r="VUT52" s="109"/>
      <c r="VUU52" s="109"/>
      <c r="VUV52" s="109"/>
      <c r="VUW52" s="109"/>
      <c r="VUX52" s="109"/>
      <c r="VUY52" s="109"/>
      <c r="VUZ52" s="109"/>
      <c r="VVA52" s="109"/>
      <c r="VVB52" s="109"/>
      <c r="VVC52" s="109"/>
      <c r="VVD52" s="109"/>
      <c r="VVE52" s="109"/>
      <c r="VVF52" s="109"/>
      <c r="VVG52" s="109"/>
      <c r="VVH52" s="109"/>
      <c r="VVI52" s="109"/>
      <c r="VVJ52" s="109"/>
      <c r="VVK52" s="109"/>
      <c r="VVL52" s="109"/>
      <c r="VVM52" s="109"/>
      <c r="VVN52" s="109"/>
      <c r="VVO52" s="109"/>
      <c r="VVP52" s="109"/>
      <c r="VVQ52" s="109"/>
      <c r="VVR52" s="109"/>
      <c r="VVS52" s="109"/>
      <c r="VVT52" s="109"/>
      <c r="VVU52" s="109"/>
      <c r="VVV52" s="109"/>
      <c r="VVW52" s="109"/>
      <c r="VVX52" s="109"/>
      <c r="VVY52" s="109"/>
      <c r="VVZ52" s="109"/>
      <c r="VWA52" s="109"/>
      <c r="VWB52" s="109"/>
      <c r="VWC52" s="109"/>
      <c r="VWD52" s="109"/>
      <c r="VWE52" s="109"/>
      <c r="VWF52" s="109"/>
      <c r="VWG52" s="109"/>
      <c r="VWH52" s="109"/>
      <c r="VWI52" s="109"/>
      <c r="VWJ52" s="109"/>
      <c r="VWK52" s="109"/>
      <c r="VWL52" s="109"/>
      <c r="VWM52" s="109"/>
      <c r="VWN52" s="109"/>
      <c r="VWO52" s="109"/>
      <c r="VWP52" s="109"/>
      <c r="VWQ52" s="109"/>
      <c r="VWR52" s="109"/>
      <c r="VWS52" s="109"/>
      <c r="VWT52" s="109"/>
      <c r="VWU52" s="109"/>
      <c r="VWV52" s="109"/>
      <c r="VWW52" s="109"/>
      <c r="VWX52" s="109"/>
      <c r="VWY52" s="109"/>
      <c r="VWZ52" s="109"/>
      <c r="VXA52" s="109"/>
      <c r="VXB52" s="109"/>
      <c r="VXC52" s="109"/>
      <c r="VXD52" s="109"/>
      <c r="VXE52" s="109"/>
      <c r="VXF52" s="109"/>
      <c r="VXG52" s="109"/>
      <c r="VXH52" s="109"/>
      <c r="VXI52" s="109"/>
      <c r="VXJ52" s="109"/>
      <c r="VXK52" s="109"/>
      <c r="VXL52" s="109"/>
      <c r="VXM52" s="109"/>
      <c r="VXN52" s="109"/>
      <c r="VXO52" s="109"/>
      <c r="VXP52" s="109"/>
      <c r="VXQ52" s="109"/>
      <c r="VXR52" s="109"/>
      <c r="VXS52" s="109"/>
      <c r="VXT52" s="109"/>
      <c r="VXU52" s="109"/>
      <c r="VXV52" s="109"/>
      <c r="VXW52" s="109"/>
      <c r="VXX52" s="109"/>
      <c r="VXY52" s="109"/>
      <c r="VXZ52" s="109"/>
      <c r="VYA52" s="109"/>
      <c r="VYB52" s="109"/>
      <c r="VYC52" s="109"/>
      <c r="VYD52" s="109"/>
      <c r="VYE52" s="109"/>
      <c r="VYF52" s="109"/>
      <c r="VYG52" s="109"/>
      <c r="VYH52" s="109"/>
      <c r="VYI52" s="109"/>
      <c r="VYJ52" s="109"/>
      <c r="VYK52" s="109"/>
      <c r="VYL52" s="109"/>
      <c r="VYM52" s="109"/>
      <c r="VYN52" s="109"/>
      <c r="VYO52" s="109"/>
      <c r="VYP52" s="109"/>
      <c r="VYQ52" s="109"/>
      <c r="VYR52" s="109"/>
      <c r="VYS52" s="109"/>
      <c r="VYT52" s="109"/>
      <c r="VYU52" s="109"/>
      <c r="VYV52" s="109"/>
      <c r="VYW52" s="109"/>
      <c r="VYX52" s="109"/>
      <c r="VYY52" s="109"/>
      <c r="VYZ52" s="109"/>
      <c r="VZA52" s="109"/>
      <c r="VZB52" s="109"/>
      <c r="VZC52" s="109"/>
      <c r="VZD52" s="109"/>
      <c r="VZE52" s="109"/>
      <c r="VZF52" s="109"/>
      <c r="VZG52" s="109"/>
      <c r="VZH52" s="109"/>
      <c r="VZI52" s="109"/>
      <c r="VZJ52" s="109"/>
      <c r="VZK52" s="109"/>
      <c r="VZL52" s="109"/>
      <c r="VZM52" s="109"/>
      <c r="VZN52" s="109"/>
      <c r="VZO52" s="109"/>
      <c r="VZP52" s="109"/>
      <c r="VZQ52" s="109"/>
      <c r="VZR52" s="109"/>
      <c r="VZS52" s="109"/>
      <c r="VZT52" s="109"/>
      <c r="VZU52" s="109"/>
      <c r="VZV52" s="109"/>
      <c r="VZW52" s="109"/>
      <c r="VZX52" s="109"/>
      <c r="VZY52" s="109"/>
      <c r="VZZ52" s="109"/>
      <c r="WAA52" s="109"/>
      <c r="WAB52" s="109"/>
      <c r="WAC52" s="109"/>
      <c r="WAD52" s="109"/>
      <c r="WAE52" s="109"/>
      <c r="WAF52" s="109"/>
      <c r="WAG52" s="109"/>
      <c r="WAH52" s="109"/>
      <c r="WAI52" s="109"/>
      <c r="WAJ52" s="109"/>
      <c r="WAK52" s="109"/>
      <c r="WAL52" s="109"/>
      <c r="WAM52" s="109"/>
      <c r="WAN52" s="109"/>
      <c r="WAO52" s="109"/>
      <c r="WAP52" s="109"/>
      <c r="WAQ52" s="109"/>
      <c r="WAR52" s="109"/>
      <c r="WAS52" s="109"/>
      <c r="WAT52" s="109"/>
      <c r="WAU52" s="109"/>
      <c r="WAV52" s="109"/>
      <c r="WAW52" s="109"/>
      <c r="WAX52" s="109"/>
      <c r="WAY52" s="109"/>
      <c r="WAZ52" s="109"/>
      <c r="WBA52" s="109"/>
      <c r="WBB52" s="109"/>
      <c r="WBC52" s="109"/>
      <c r="WBD52" s="109"/>
      <c r="WBE52" s="109"/>
      <c r="WBF52" s="109"/>
      <c r="WBG52" s="109"/>
      <c r="WBH52" s="109"/>
      <c r="WBI52" s="109"/>
      <c r="WBJ52" s="109"/>
      <c r="WBK52" s="109"/>
      <c r="WBL52" s="109"/>
      <c r="WBM52" s="109"/>
      <c r="WBN52" s="109"/>
      <c r="WBO52" s="109"/>
      <c r="WBP52" s="109"/>
      <c r="WBQ52" s="109"/>
      <c r="WBR52" s="109"/>
      <c r="WBS52" s="109"/>
      <c r="WBT52" s="109"/>
      <c r="WBU52" s="109"/>
      <c r="WBV52" s="109"/>
      <c r="WBW52" s="109"/>
      <c r="WBX52" s="109"/>
      <c r="WBY52" s="109"/>
      <c r="WBZ52" s="109"/>
      <c r="WCA52" s="109"/>
      <c r="WCB52" s="109"/>
      <c r="WCC52" s="109"/>
      <c r="WCD52" s="109"/>
      <c r="WCE52" s="109"/>
      <c r="WCF52" s="109"/>
      <c r="WCG52" s="109"/>
      <c r="WCH52" s="109"/>
      <c r="WCI52" s="109"/>
      <c r="WCJ52" s="109"/>
      <c r="WCK52" s="109"/>
      <c r="WCL52" s="109"/>
      <c r="WCM52" s="109"/>
      <c r="WCN52" s="109"/>
      <c r="WCO52" s="109"/>
      <c r="WCP52" s="109"/>
      <c r="WCQ52" s="109"/>
      <c r="WCR52" s="109"/>
      <c r="WCS52" s="109"/>
      <c r="WCT52" s="109"/>
      <c r="WCU52" s="109"/>
      <c r="WCV52" s="109"/>
      <c r="WCW52" s="109"/>
      <c r="WCX52" s="109"/>
      <c r="WCY52" s="109"/>
      <c r="WCZ52" s="109"/>
      <c r="WDA52" s="109"/>
      <c r="WDB52" s="109"/>
      <c r="WDC52" s="109"/>
      <c r="WDD52" s="109"/>
      <c r="WDE52" s="109"/>
      <c r="WDF52" s="109"/>
      <c r="WDG52" s="109"/>
      <c r="WDH52" s="109"/>
      <c r="WDI52" s="109"/>
      <c r="WDJ52" s="109"/>
      <c r="WDK52" s="109"/>
      <c r="WDL52" s="109"/>
      <c r="WDM52" s="109"/>
      <c r="WDN52" s="109"/>
      <c r="WDO52" s="109"/>
      <c r="WDP52" s="109"/>
      <c r="WDQ52" s="109"/>
      <c r="WDR52" s="109"/>
      <c r="WDS52" s="109"/>
      <c r="WDT52" s="109"/>
      <c r="WDU52" s="109"/>
      <c r="WDV52" s="109"/>
      <c r="WDW52" s="109"/>
      <c r="WDX52" s="109"/>
      <c r="WDY52" s="109"/>
      <c r="WDZ52" s="109"/>
      <c r="WEA52" s="109"/>
      <c r="WEB52" s="109"/>
      <c r="WEC52" s="109"/>
      <c r="WED52" s="109"/>
      <c r="WEE52" s="109"/>
      <c r="WEF52" s="109"/>
      <c r="WEG52" s="109"/>
      <c r="WEH52" s="109"/>
      <c r="WEI52" s="109"/>
      <c r="WEJ52" s="109"/>
      <c r="WEK52" s="109"/>
      <c r="WEL52" s="109"/>
      <c r="WEM52" s="109"/>
      <c r="WEN52" s="109"/>
      <c r="WEO52" s="109"/>
      <c r="WEP52" s="109"/>
      <c r="WEQ52" s="109"/>
      <c r="WER52" s="109"/>
      <c r="WES52" s="109"/>
      <c r="WET52" s="109"/>
      <c r="WEU52" s="109"/>
      <c r="WEV52" s="109"/>
      <c r="WEW52" s="109"/>
      <c r="WEX52" s="109"/>
      <c r="WEY52" s="109"/>
      <c r="WEZ52" s="109"/>
      <c r="WFA52" s="109"/>
      <c r="WFB52" s="109"/>
      <c r="WFC52" s="109"/>
      <c r="WFD52" s="109"/>
      <c r="WFE52" s="109"/>
      <c r="WFF52" s="109"/>
      <c r="WFG52" s="109"/>
      <c r="WFH52" s="109"/>
      <c r="WFI52" s="109"/>
      <c r="WFJ52" s="109"/>
      <c r="WFK52" s="109"/>
      <c r="WFL52" s="109"/>
      <c r="WFM52" s="109"/>
      <c r="WFN52" s="109"/>
      <c r="WFO52" s="109"/>
      <c r="WFP52" s="109"/>
      <c r="WFQ52" s="109"/>
      <c r="WFR52" s="109"/>
      <c r="WFS52" s="109"/>
      <c r="WFT52" s="109"/>
      <c r="WFU52" s="109"/>
      <c r="WFV52" s="109"/>
      <c r="WFW52" s="109"/>
      <c r="WFX52" s="109"/>
      <c r="WFY52" s="109"/>
      <c r="WFZ52" s="109"/>
      <c r="WGA52" s="109"/>
      <c r="WGB52" s="109"/>
      <c r="WGC52" s="109"/>
      <c r="WGD52" s="109"/>
      <c r="WGE52" s="109"/>
      <c r="WGF52" s="109"/>
      <c r="WGG52" s="109"/>
      <c r="WGH52" s="109"/>
      <c r="WGI52" s="109"/>
      <c r="WGJ52" s="109"/>
      <c r="WGK52" s="109"/>
      <c r="WGL52" s="109"/>
      <c r="WGM52" s="109"/>
      <c r="WGN52" s="109"/>
      <c r="WGO52" s="109"/>
      <c r="WGP52" s="109"/>
      <c r="WGQ52" s="109"/>
      <c r="WGR52" s="109"/>
      <c r="WGS52" s="109"/>
      <c r="WGT52" s="109"/>
      <c r="WGU52" s="109"/>
      <c r="WGV52" s="109"/>
      <c r="WGW52" s="109"/>
      <c r="WGX52" s="109"/>
      <c r="WGY52" s="109"/>
      <c r="WGZ52" s="109"/>
      <c r="WHA52" s="109"/>
      <c r="WHB52" s="109"/>
      <c r="WHC52" s="109"/>
      <c r="WHD52" s="109"/>
      <c r="WHE52" s="109"/>
      <c r="WHF52" s="109"/>
      <c r="WHG52" s="109"/>
      <c r="WHH52" s="109"/>
      <c r="WHI52" s="109"/>
      <c r="WHJ52" s="109"/>
      <c r="WHK52" s="109"/>
      <c r="WHL52" s="109"/>
      <c r="WHM52" s="109"/>
      <c r="WHN52" s="109"/>
      <c r="WHO52" s="109"/>
      <c r="WHP52" s="109"/>
      <c r="WHQ52" s="109"/>
      <c r="WHR52" s="109"/>
      <c r="WHS52" s="109"/>
      <c r="WHT52" s="109"/>
      <c r="WHU52" s="109"/>
      <c r="WHV52" s="109"/>
      <c r="WHW52" s="109"/>
      <c r="WHX52" s="109"/>
      <c r="WHY52" s="109"/>
      <c r="WHZ52" s="109"/>
      <c r="WIA52" s="109"/>
      <c r="WIB52" s="109"/>
      <c r="WIC52" s="109"/>
      <c r="WID52" s="109"/>
      <c r="WIE52" s="109"/>
      <c r="WIF52" s="109"/>
      <c r="WIG52" s="109"/>
      <c r="WIH52" s="109"/>
      <c r="WII52" s="109"/>
      <c r="WIJ52" s="109"/>
      <c r="WIK52" s="109"/>
      <c r="WIL52" s="109"/>
      <c r="WIM52" s="109"/>
      <c r="WIN52" s="109"/>
      <c r="WIO52" s="109"/>
      <c r="WIP52" s="109"/>
      <c r="WIQ52" s="109"/>
      <c r="WIR52" s="109"/>
      <c r="WIS52" s="109"/>
      <c r="WIT52" s="109"/>
      <c r="WIU52" s="109"/>
      <c r="WIV52" s="109"/>
      <c r="WIW52" s="109"/>
      <c r="WIX52" s="109"/>
      <c r="WIY52" s="109"/>
      <c r="WIZ52" s="109"/>
      <c r="WJA52" s="109"/>
      <c r="WJB52" s="109"/>
      <c r="WJC52" s="109"/>
      <c r="WJD52" s="109"/>
      <c r="WJE52" s="109"/>
      <c r="WJF52" s="109"/>
      <c r="WJG52" s="109"/>
      <c r="WJH52" s="109"/>
      <c r="WJI52" s="109"/>
      <c r="WJJ52" s="109"/>
      <c r="WJK52" s="109"/>
      <c r="WJL52" s="109"/>
      <c r="WJM52" s="109"/>
      <c r="WJN52" s="109"/>
      <c r="WJO52" s="109"/>
      <c r="WJP52" s="109"/>
      <c r="WJQ52" s="109"/>
      <c r="WJR52" s="109"/>
      <c r="WJS52" s="109"/>
      <c r="WJT52" s="109"/>
      <c r="WJU52" s="109"/>
      <c r="WJV52" s="109"/>
      <c r="WJW52" s="109"/>
      <c r="WJX52" s="109"/>
      <c r="WJY52" s="109"/>
      <c r="WJZ52" s="109"/>
      <c r="WKA52" s="109"/>
      <c r="WKB52" s="109"/>
      <c r="WKC52" s="109"/>
      <c r="WKD52" s="109"/>
      <c r="WKE52" s="109"/>
      <c r="WKF52" s="109"/>
      <c r="WKG52" s="109"/>
      <c r="WKH52" s="109"/>
      <c r="WKI52" s="109"/>
      <c r="WKJ52" s="109"/>
      <c r="WKK52" s="109"/>
      <c r="WKL52" s="109"/>
      <c r="WKM52" s="109"/>
      <c r="WKN52" s="109"/>
      <c r="WKO52" s="109"/>
      <c r="WKP52" s="109"/>
      <c r="WKQ52" s="109"/>
      <c r="WKR52" s="109"/>
      <c r="WKS52" s="109"/>
      <c r="WKT52" s="109"/>
      <c r="WKU52" s="109"/>
      <c r="WKV52" s="109"/>
      <c r="WKW52" s="109"/>
      <c r="WKX52" s="109"/>
      <c r="WKY52" s="109"/>
      <c r="WKZ52" s="109"/>
      <c r="WLA52" s="109"/>
      <c r="WLB52" s="109"/>
      <c r="WLC52" s="109"/>
      <c r="WLD52" s="109"/>
      <c r="WLE52" s="109"/>
      <c r="WLF52" s="109"/>
      <c r="WLG52" s="109"/>
      <c r="WLH52" s="109"/>
      <c r="WLI52" s="109"/>
      <c r="WLJ52" s="109"/>
      <c r="WLK52" s="109"/>
      <c r="WLL52" s="109"/>
      <c r="WLM52" s="109"/>
      <c r="WLN52" s="109"/>
      <c r="WLO52" s="109"/>
      <c r="WLP52" s="109"/>
      <c r="WLQ52" s="109"/>
      <c r="WLR52" s="109"/>
      <c r="WLS52" s="109"/>
      <c r="WLT52" s="109"/>
      <c r="WLU52" s="109"/>
      <c r="WLV52" s="109"/>
      <c r="WLW52" s="109"/>
      <c r="WLX52" s="109"/>
      <c r="WLY52" s="109"/>
      <c r="WLZ52" s="109"/>
      <c r="WMA52" s="109"/>
      <c r="WMB52" s="109"/>
      <c r="WMC52" s="109"/>
      <c r="WMD52" s="109"/>
      <c r="WME52" s="109"/>
      <c r="WMF52" s="109"/>
      <c r="WMG52" s="109"/>
      <c r="WMH52" s="109"/>
      <c r="WMI52" s="109"/>
      <c r="WMJ52" s="109"/>
      <c r="WMK52" s="109"/>
      <c r="WML52" s="109"/>
      <c r="WMM52" s="109"/>
      <c r="WMN52" s="109"/>
      <c r="WMO52" s="109"/>
      <c r="WMP52" s="109"/>
      <c r="WMQ52" s="109"/>
      <c r="WMR52" s="109"/>
      <c r="WMS52" s="109"/>
      <c r="WMT52" s="109"/>
      <c r="WMU52" s="109"/>
      <c r="WMV52" s="109"/>
      <c r="WMW52" s="109"/>
      <c r="WMX52" s="109"/>
      <c r="WMY52" s="109"/>
      <c r="WMZ52" s="109"/>
      <c r="WNA52" s="109"/>
      <c r="WNB52" s="109"/>
      <c r="WNC52" s="109"/>
      <c r="WND52" s="109"/>
      <c r="WNE52" s="109"/>
      <c r="WNF52" s="109"/>
      <c r="WNG52" s="109"/>
      <c r="WNH52" s="109"/>
      <c r="WNI52" s="109"/>
      <c r="WNJ52" s="109"/>
      <c r="WNK52" s="109"/>
      <c r="WNL52" s="109"/>
      <c r="WNM52" s="109"/>
      <c r="WNN52" s="109"/>
      <c r="WNO52" s="109"/>
      <c r="WNP52" s="109"/>
      <c r="WNQ52" s="109"/>
      <c r="WNR52" s="109"/>
      <c r="WNS52" s="109"/>
      <c r="WNT52" s="109"/>
      <c r="WNU52" s="109"/>
      <c r="WNV52" s="109"/>
      <c r="WNW52" s="109"/>
      <c r="WNX52" s="109"/>
      <c r="WNY52" s="109"/>
      <c r="WNZ52" s="109"/>
      <c r="WOA52" s="109"/>
      <c r="WOB52" s="109"/>
      <c r="WOC52" s="109"/>
      <c r="WOD52" s="109"/>
      <c r="WOE52" s="109"/>
      <c r="WOF52" s="109"/>
      <c r="WOG52" s="109"/>
      <c r="WOH52" s="109"/>
      <c r="WOI52" s="109"/>
      <c r="WOJ52" s="109"/>
      <c r="WOK52" s="109"/>
      <c r="WOL52" s="109"/>
      <c r="WOM52" s="109"/>
      <c r="WON52" s="109"/>
      <c r="WOO52" s="109"/>
      <c r="WOP52" s="109"/>
      <c r="WOQ52" s="109"/>
      <c r="WOR52" s="109"/>
      <c r="WOS52" s="109"/>
      <c r="WOT52" s="109"/>
      <c r="WOU52" s="109"/>
      <c r="WOV52" s="109"/>
      <c r="WOW52" s="109"/>
      <c r="WOX52" s="109"/>
      <c r="WOY52" s="109"/>
      <c r="WOZ52" s="109"/>
      <c r="WPA52" s="109"/>
      <c r="WPB52" s="109"/>
      <c r="WPC52" s="109"/>
      <c r="WPD52" s="109"/>
      <c r="WPE52" s="109"/>
      <c r="WPF52" s="109"/>
      <c r="WPG52" s="109"/>
      <c r="WPH52" s="109"/>
      <c r="WPI52" s="109"/>
      <c r="WPJ52" s="109"/>
      <c r="WPK52" s="109"/>
      <c r="WPL52" s="109"/>
      <c r="WPM52" s="109"/>
      <c r="WPN52" s="109"/>
      <c r="WPO52" s="109"/>
      <c r="WPP52" s="109"/>
      <c r="WPQ52" s="109"/>
      <c r="WPR52" s="109"/>
      <c r="WPS52" s="109"/>
      <c r="WPT52" s="109"/>
      <c r="WPU52" s="109"/>
      <c r="WPV52" s="109"/>
      <c r="WPW52" s="109"/>
      <c r="WPX52" s="109"/>
      <c r="WPY52" s="109"/>
      <c r="WPZ52" s="109"/>
      <c r="WQA52" s="109"/>
      <c r="WQB52" s="109"/>
      <c r="WQC52" s="109"/>
      <c r="WQD52" s="109"/>
      <c r="WQE52" s="109"/>
      <c r="WQF52" s="109"/>
      <c r="WQG52" s="109"/>
      <c r="WQH52" s="109"/>
      <c r="WQI52" s="109"/>
      <c r="WQJ52" s="109"/>
      <c r="WQK52" s="109"/>
      <c r="WQL52" s="109"/>
      <c r="WQM52" s="109"/>
      <c r="WQN52" s="109"/>
      <c r="WQO52" s="109"/>
      <c r="WQP52" s="109"/>
      <c r="WQQ52" s="109"/>
      <c r="WQR52" s="109"/>
      <c r="WQS52" s="109"/>
      <c r="WQT52" s="109"/>
      <c r="WQU52" s="109"/>
      <c r="WQV52" s="109"/>
      <c r="WQW52" s="109"/>
      <c r="WQX52" s="109"/>
      <c r="WQY52" s="109"/>
      <c r="WQZ52" s="109"/>
      <c r="WRA52" s="109"/>
      <c r="WRB52" s="109"/>
      <c r="WRC52" s="109"/>
      <c r="WRD52" s="109"/>
      <c r="WRE52" s="109"/>
      <c r="WRF52" s="109"/>
      <c r="WRG52" s="109"/>
      <c r="WRH52" s="109"/>
      <c r="WRI52" s="109"/>
      <c r="WRJ52" s="109"/>
      <c r="WRK52" s="109"/>
      <c r="WRL52" s="109"/>
      <c r="WRM52" s="109"/>
      <c r="WRN52" s="109"/>
      <c r="WRO52" s="109"/>
      <c r="WRP52" s="109"/>
      <c r="WRQ52" s="109"/>
      <c r="WRR52" s="109"/>
      <c r="WRS52" s="109"/>
      <c r="WRT52" s="109"/>
      <c r="WRU52" s="109"/>
      <c r="WRV52" s="109"/>
      <c r="WRW52" s="109"/>
      <c r="WRX52" s="109"/>
      <c r="WRY52" s="109"/>
      <c r="WRZ52" s="109"/>
      <c r="WSA52" s="109"/>
      <c r="WSB52" s="109"/>
      <c r="WSC52" s="109"/>
      <c r="WSD52" s="109"/>
      <c r="WSE52" s="109"/>
      <c r="WSF52" s="109"/>
      <c r="WSG52" s="109"/>
      <c r="WSH52" s="109"/>
      <c r="WSI52" s="109"/>
      <c r="WSJ52" s="109"/>
      <c r="WSK52" s="109"/>
      <c r="WSL52" s="109"/>
      <c r="WSM52" s="109"/>
      <c r="WSN52" s="109"/>
      <c r="WSO52" s="109"/>
      <c r="WSP52" s="109"/>
      <c r="WSQ52" s="109"/>
      <c r="WSR52" s="109"/>
      <c r="WSS52" s="109"/>
      <c r="WST52" s="109"/>
      <c r="WSU52" s="109"/>
      <c r="WSV52" s="109"/>
      <c r="WSW52" s="109"/>
      <c r="WSX52" s="109"/>
      <c r="WSY52" s="109"/>
      <c r="WSZ52" s="109"/>
      <c r="WTA52" s="109"/>
      <c r="WTB52" s="109"/>
      <c r="WTC52" s="109"/>
      <c r="WTD52" s="109"/>
      <c r="WTE52" s="109"/>
      <c r="WTF52" s="109"/>
      <c r="WTG52" s="109"/>
      <c r="WTH52" s="109"/>
      <c r="WTI52" s="109"/>
      <c r="WTJ52" s="109"/>
      <c r="WTK52" s="109"/>
      <c r="WTL52" s="109"/>
      <c r="WTM52" s="109"/>
      <c r="WTN52" s="109"/>
      <c r="WTO52" s="109"/>
      <c r="WTP52" s="109"/>
      <c r="WTQ52" s="109"/>
      <c r="WTR52" s="109"/>
      <c r="WTS52" s="109"/>
      <c r="WTT52" s="109"/>
      <c r="WTU52" s="109"/>
      <c r="WTV52" s="109"/>
      <c r="WTW52" s="109"/>
      <c r="WTX52" s="109"/>
      <c r="WTY52" s="109"/>
      <c r="WTZ52" s="109"/>
      <c r="WUA52" s="109"/>
      <c r="WUB52" s="109"/>
      <c r="WUC52" s="109"/>
      <c r="WUD52" s="109"/>
      <c r="WUE52" s="109"/>
      <c r="WUF52" s="109"/>
      <c r="WUG52" s="109"/>
      <c r="WUH52" s="109"/>
      <c r="WUI52" s="109"/>
      <c r="WUJ52" s="109"/>
      <c r="WUK52" s="109"/>
      <c r="WUL52" s="109"/>
      <c r="WUM52" s="109"/>
      <c r="WUN52" s="109"/>
      <c r="WUO52" s="109"/>
      <c r="WUP52" s="109"/>
      <c r="WUQ52" s="109"/>
      <c r="WUR52" s="109"/>
      <c r="WUS52" s="109"/>
      <c r="WUT52" s="109"/>
      <c r="WUU52" s="109"/>
      <c r="WUV52" s="109"/>
      <c r="WUW52" s="109"/>
      <c r="WUX52" s="109"/>
      <c r="WUY52" s="109"/>
      <c r="WUZ52" s="109"/>
      <c r="WVA52" s="109"/>
      <c r="WVB52" s="109"/>
      <c r="WVC52" s="109"/>
      <c r="WVD52" s="109"/>
      <c r="WVE52" s="109"/>
      <c r="WVF52" s="109"/>
      <c r="WVG52" s="109"/>
      <c r="WVH52" s="109"/>
      <c r="WVI52" s="109"/>
      <c r="WVJ52" s="109"/>
      <c r="WVK52" s="109"/>
      <c r="WVL52" s="109"/>
      <c r="WVM52" s="109"/>
      <c r="WVN52" s="109"/>
      <c r="WVO52" s="109"/>
      <c r="WVP52" s="109"/>
      <c r="WVQ52" s="109"/>
      <c r="WVR52" s="109"/>
      <c r="WVS52" s="109"/>
      <c r="WVT52" s="109"/>
      <c r="WVU52" s="109"/>
      <c r="WVV52" s="109"/>
      <c r="WVW52" s="109"/>
      <c r="WVX52" s="109"/>
      <c r="WVY52" s="109"/>
      <c r="WVZ52" s="109"/>
      <c r="WWA52" s="109"/>
      <c r="WWB52" s="109"/>
      <c r="WWC52" s="109"/>
      <c r="WWD52" s="109"/>
      <c r="WWE52" s="109"/>
      <c r="WWF52" s="109"/>
      <c r="WWG52" s="109"/>
      <c r="WWH52" s="109"/>
      <c r="WWI52" s="109"/>
      <c r="WWJ52" s="109"/>
      <c r="WWK52" s="109"/>
      <c r="WWL52" s="109"/>
      <c r="WWM52" s="109"/>
      <c r="WWN52" s="109"/>
      <c r="WWO52" s="109"/>
      <c r="WWP52" s="109"/>
      <c r="WWQ52" s="109"/>
      <c r="WWR52" s="109"/>
      <c r="WWS52" s="109"/>
      <c r="WWT52" s="109"/>
      <c r="WWU52" s="109"/>
      <c r="WWV52" s="109"/>
      <c r="WWW52" s="109"/>
      <c r="WWX52" s="109"/>
      <c r="WWY52" s="109"/>
      <c r="WWZ52" s="109"/>
      <c r="WXA52" s="109"/>
      <c r="WXB52" s="109"/>
      <c r="WXC52" s="109"/>
      <c r="WXD52" s="109"/>
      <c r="WXE52" s="109"/>
      <c r="WXF52" s="109"/>
      <c r="WXG52" s="109"/>
      <c r="WXH52" s="109"/>
      <c r="WXI52" s="109"/>
      <c r="WXJ52" s="109"/>
      <c r="WXK52" s="109"/>
      <c r="WXL52" s="109"/>
      <c r="WXM52" s="109"/>
      <c r="WXN52" s="109"/>
      <c r="WXO52" s="109"/>
      <c r="WXP52" s="109"/>
      <c r="WXQ52" s="109"/>
      <c r="WXR52" s="109"/>
      <c r="WXS52" s="109"/>
      <c r="WXT52" s="109"/>
      <c r="WXU52" s="109"/>
      <c r="WXV52" s="109"/>
      <c r="WXW52" s="109"/>
      <c r="WXX52" s="109"/>
      <c r="WXY52" s="109"/>
      <c r="WXZ52" s="109"/>
      <c r="WYA52" s="109"/>
      <c r="WYB52" s="109"/>
      <c r="WYC52" s="109"/>
      <c r="WYD52" s="109"/>
      <c r="WYE52" s="109"/>
      <c r="WYF52" s="109"/>
      <c r="WYG52" s="109"/>
      <c r="WYH52" s="109"/>
      <c r="WYI52" s="109"/>
      <c r="WYJ52" s="109"/>
      <c r="WYK52" s="109"/>
      <c r="WYL52" s="109"/>
      <c r="WYM52" s="109"/>
      <c r="WYN52" s="109"/>
      <c r="WYO52" s="109"/>
      <c r="WYP52" s="109"/>
      <c r="WYQ52" s="109"/>
      <c r="WYR52" s="109"/>
      <c r="WYS52" s="109"/>
      <c r="WYT52" s="109"/>
      <c r="WYU52" s="109"/>
      <c r="WYV52" s="109"/>
      <c r="WYW52" s="109"/>
      <c r="WYX52" s="109"/>
      <c r="WYY52" s="109"/>
      <c r="WYZ52" s="109"/>
      <c r="WZA52" s="109"/>
      <c r="WZB52" s="109"/>
      <c r="WZC52" s="109"/>
      <c r="WZD52" s="109"/>
      <c r="WZE52" s="109"/>
      <c r="WZF52" s="109"/>
      <c r="WZG52" s="109"/>
      <c r="WZH52" s="109"/>
      <c r="WZI52" s="109"/>
      <c r="WZJ52" s="109"/>
      <c r="WZK52" s="109"/>
      <c r="WZL52" s="109"/>
      <c r="WZM52" s="109"/>
      <c r="WZN52" s="109"/>
      <c r="WZO52" s="109"/>
      <c r="WZP52" s="109"/>
      <c r="WZQ52" s="109"/>
      <c r="WZR52" s="109"/>
      <c r="WZS52" s="109"/>
      <c r="WZT52" s="109"/>
      <c r="WZU52" s="109"/>
      <c r="WZV52" s="109"/>
      <c r="WZW52" s="109"/>
      <c r="WZX52" s="109"/>
      <c r="WZY52" s="109"/>
      <c r="WZZ52" s="109"/>
      <c r="XAA52" s="109"/>
      <c r="XAB52" s="109"/>
      <c r="XAC52" s="109"/>
      <c r="XAD52" s="109"/>
      <c r="XAE52" s="109"/>
      <c r="XAF52" s="109"/>
      <c r="XAG52" s="109"/>
      <c r="XAH52" s="109"/>
      <c r="XAI52" s="109"/>
      <c r="XAJ52" s="109"/>
      <c r="XAK52" s="109"/>
      <c r="XAL52" s="109"/>
      <c r="XAM52" s="109"/>
      <c r="XAN52" s="109"/>
      <c r="XAO52" s="109"/>
      <c r="XAP52" s="109"/>
      <c r="XAQ52" s="109"/>
      <c r="XAR52" s="109"/>
      <c r="XAS52" s="109"/>
      <c r="XAT52" s="109"/>
      <c r="XAU52" s="109"/>
      <c r="XAV52" s="109"/>
      <c r="XAW52" s="109"/>
      <c r="XAX52" s="109"/>
      <c r="XAY52" s="109"/>
      <c r="XAZ52" s="109"/>
      <c r="XBA52" s="109"/>
      <c r="XBB52" s="109"/>
      <c r="XBC52" s="109"/>
      <c r="XBD52" s="109"/>
      <c r="XBE52" s="109"/>
      <c r="XBF52" s="109"/>
      <c r="XBG52" s="109"/>
      <c r="XBH52" s="109"/>
      <c r="XBI52" s="109"/>
      <c r="XBJ52" s="109"/>
      <c r="XBK52" s="109"/>
      <c r="XBL52" s="109"/>
      <c r="XBM52" s="109"/>
      <c r="XBN52" s="109"/>
      <c r="XBO52" s="109"/>
      <c r="XBP52" s="109"/>
      <c r="XBQ52" s="109"/>
      <c r="XBR52" s="109"/>
      <c r="XBS52" s="109"/>
      <c r="XBT52" s="109"/>
      <c r="XBU52" s="109"/>
      <c r="XBV52" s="109"/>
      <c r="XBW52" s="109"/>
      <c r="XBX52" s="109"/>
      <c r="XBY52" s="109"/>
      <c r="XBZ52" s="109"/>
      <c r="XCA52" s="109"/>
      <c r="XCB52" s="109"/>
      <c r="XCC52" s="109"/>
      <c r="XCD52" s="109"/>
      <c r="XCE52" s="109"/>
      <c r="XCF52" s="109"/>
      <c r="XCG52" s="109"/>
      <c r="XCH52" s="109"/>
      <c r="XCI52" s="109"/>
      <c r="XCJ52" s="109"/>
      <c r="XCK52" s="109"/>
      <c r="XCL52" s="109"/>
      <c r="XCM52" s="109"/>
      <c r="XCN52" s="109"/>
      <c r="XCO52" s="109"/>
      <c r="XCP52" s="109"/>
      <c r="XCQ52" s="109"/>
      <c r="XCR52" s="109"/>
      <c r="XCS52" s="109"/>
      <c r="XCT52" s="109"/>
      <c r="XCU52" s="109"/>
      <c r="XCV52" s="109"/>
      <c r="XCW52" s="109"/>
      <c r="XCX52" s="109"/>
      <c r="XCY52" s="109"/>
      <c r="XCZ52" s="109"/>
      <c r="XDA52" s="109"/>
      <c r="XDB52" s="109"/>
      <c r="XDC52" s="109"/>
      <c r="XDD52" s="109"/>
      <c r="XDE52" s="109"/>
      <c r="XDF52" s="109"/>
      <c r="XDG52" s="109"/>
      <c r="XDH52" s="109"/>
      <c r="XDI52" s="109"/>
      <c r="XDJ52" s="109"/>
      <c r="XDK52" s="109"/>
      <c r="XDL52" s="109"/>
      <c r="XDM52" s="109"/>
      <c r="XDN52" s="109"/>
      <c r="XDO52" s="109"/>
      <c r="XDP52" s="109"/>
      <c r="XDQ52" s="109"/>
      <c r="XDR52" s="109"/>
      <c r="XDS52" s="109"/>
      <c r="XDT52" s="109"/>
      <c r="XDU52" s="109"/>
      <c r="XDV52" s="109"/>
      <c r="XDW52" s="109"/>
      <c r="XDX52" s="109"/>
      <c r="XDY52" s="109"/>
      <c r="XDZ52" s="109"/>
      <c r="XEA52" s="109"/>
      <c r="XEB52" s="109"/>
      <c r="XEC52" s="109"/>
      <c r="XED52" s="109"/>
      <c r="XEE52" s="109"/>
      <c r="XEF52" s="109"/>
      <c r="XEG52" s="109"/>
      <c r="XEH52" s="109"/>
      <c r="XEI52" s="109"/>
      <c r="XEJ52" s="109"/>
      <c r="XEK52" s="109"/>
      <c r="XEL52" s="109"/>
      <c r="XEM52" s="109"/>
      <c r="XEN52" s="109"/>
      <c r="XEO52" s="109"/>
      <c r="XEP52" s="109"/>
      <c r="XEQ52" s="109"/>
      <c r="XER52" s="109"/>
      <c r="XES52" s="109"/>
      <c r="XET52" s="109"/>
      <c r="XEU52" s="109"/>
      <c r="XEV52" s="109"/>
      <c r="XEW52" s="109"/>
      <c r="XEX52" s="109"/>
      <c r="XEY52" s="109"/>
      <c r="XEZ52" s="109"/>
      <c r="XFA52" s="109"/>
      <c r="XFB52" s="109"/>
      <c r="XFC52" s="109"/>
      <c r="XFD52" s="110"/>
    </row>
  </sheetData>
  <mergeCells count="28">
    <mergeCell ref="AE18:AG18"/>
    <mergeCell ref="AE17:AG17"/>
    <mergeCell ref="AE16:AG16"/>
    <mergeCell ref="AE12:AG12"/>
    <mergeCell ref="AE13:AG13"/>
    <mergeCell ref="AE14:AG14"/>
    <mergeCell ref="AE15:AG15"/>
    <mergeCell ref="A1:B1"/>
    <mergeCell ref="W1:X1"/>
    <mergeCell ref="Y1:AE1"/>
    <mergeCell ref="AF1:AI1"/>
    <mergeCell ref="BE1:BF1"/>
    <mergeCell ref="Q1:R1"/>
    <mergeCell ref="AH4:AJ4"/>
    <mergeCell ref="BE2:BF2"/>
    <mergeCell ref="A3:B3"/>
    <mergeCell ref="Y3:AD3"/>
    <mergeCell ref="AF3:AH3"/>
    <mergeCell ref="BE3:BF3"/>
    <mergeCell ref="B4:C4"/>
    <mergeCell ref="I4:J4"/>
    <mergeCell ref="P4:Q4"/>
    <mergeCell ref="W4:X4"/>
    <mergeCell ref="AE4:AG4"/>
    <mergeCell ref="A2:B2"/>
    <mergeCell ref="W2:X2"/>
    <mergeCell ref="Y2:AE2"/>
    <mergeCell ref="AF2:AI2"/>
  </mergeCells>
  <conditionalFormatting sqref="A4:Y4">
    <cfRule type="dataBar" priority="1">
      <dataBar>
        <cfvo type="min"/>
        <cfvo type="max"/>
        <color rgb="FFD592DA"/>
      </dataBar>
      <extLst>
        <ext xmlns:x14="http://schemas.microsoft.com/office/spreadsheetml/2009/9/main" uri="{B025F937-C7B1-47D3-B67F-A62EFF666E3E}">
          <x14:id>{467F10AF-A888-4E21-AAA0-53424DF3D81C}</x14:id>
        </ext>
      </extLst>
    </cfRule>
    <cfRule type="dataBar" priority="2">
      <dataBar>
        <cfvo type="min"/>
        <cfvo type="max"/>
        <color rgb="FF638EC6"/>
      </dataBar>
      <extLst>
        <ext xmlns:x14="http://schemas.microsoft.com/office/spreadsheetml/2009/9/main" uri="{B025F937-C7B1-47D3-B67F-A62EFF666E3E}">
          <x14:id>{D96610DF-DD25-4FC7-8372-FE95061E2B33}</x14:id>
        </ext>
      </extLst>
    </cfRule>
    <cfRule type="dataBar" priority="3">
      <dataBar>
        <cfvo type="min"/>
        <cfvo type="max"/>
        <color rgb="FF638EC6"/>
      </dataBar>
      <extLst>
        <ext xmlns:x14="http://schemas.microsoft.com/office/spreadsheetml/2009/9/main" uri="{B025F937-C7B1-47D3-B67F-A62EFF666E3E}">
          <x14:id>{4C7A1352-6D65-4EE1-90CE-89A15FFBDF3A}</x14:id>
        </ext>
      </extLst>
    </cfRule>
    <cfRule type="dataBar" priority="5">
      <dataBar>
        <cfvo type="min"/>
        <cfvo type="max"/>
        <color theme="0"/>
      </dataBar>
      <extLst>
        <ext xmlns:x14="http://schemas.microsoft.com/office/spreadsheetml/2009/9/main" uri="{B025F937-C7B1-47D3-B67F-A62EFF666E3E}">
          <x14:id>{B8E3AAC9-D5CA-4922-9B39-AF3309528260}</x14:id>
        </ext>
      </extLst>
    </cfRule>
    <cfRule type="dataBar" priority="6">
      <dataBar>
        <cfvo type="min"/>
        <cfvo type="max"/>
        <color theme="7" tint="0.59999389629810485"/>
      </dataBar>
      <extLst>
        <ext xmlns:x14="http://schemas.microsoft.com/office/spreadsheetml/2009/9/main" uri="{B025F937-C7B1-47D3-B67F-A62EFF666E3E}">
          <x14:id>{10FBACFC-910E-4E75-93D4-F6FE1709D34C}</x14:id>
        </ext>
      </extLst>
    </cfRule>
    <cfRule type="dataBar" priority="7">
      <dataBar>
        <cfvo type="min"/>
        <cfvo type="max"/>
        <color rgb="FF008AEF"/>
      </dataBar>
      <extLst>
        <ext xmlns:x14="http://schemas.microsoft.com/office/spreadsheetml/2009/9/main" uri="{B025F937-C7B1-47D3-B67F-A62EFF666E3E}">
          <x14:id>{8849CFAE-E5D1-4020-AAF3-62F1ED7171C4}</x14:id>
        </ext>
      </extLst>
    </cfRule>
    <cfRule type="dataBar" priority="9">
      <dataBar>
        <cfvo type="min"/>
        <cfvo type="max"/>
        <color rgb="FF638EC6"/>
      </dataBar>
      <extLst>
        <ext xmlns:x14="http://schemas.microsoft.com/office/spreadsheetml/2009/9/main" uri="{B025F937-C7B1-47D3-B67F-A62EFF666E3E}">
          <x14:id>{5A860F28-7ADC-4DC1-B093-F8AEA94CAF5A}</x14:id>
        </ext>
      </extLst>
    </cfRule>
    <cfRule type="dataBar" priority="10">
      <dataBar>
        <cfvo type="min"/>
        <cfvo type="max"/>
        <color rgb="FF63C384"/>
      </dataBar>
      <extLst>
        <ext xmlns:x14="http://schemas.microsoft.com/office/spreadsheetml/2009/9/main" uri="{B025F937-C7B1-47D3-B67F-A62EFF666E3E}">
          <x14:id>{265244BF-CA9A-475C-813E-8884419C22A6}</x14:id>
        </ext>
      </extLst>
    </cfRule>
  </conditionalFormatting>
  <pageMargins left="0.7" right="0.7" top="0.75" bottom="0.75" header="0.511811023622047" footer="0.511811023622047"/>
  <pageSetup scale="33" orientation="portrait" horizontalDpi="300" verticalDpi="300" r:id="rId1"/>
  <colBreaks count="1" manualBreakCount="1">
    <brk id="36" max="1048575" man="1"/>
  </colBreaks>
  <drawing r:id="rId2"/>
  <extLst>
    <ext xmlns:x14="http://schemas.microsoft.com/office/spreadsheetml/2009/9/main" uri="{78C0D931-6437-407d-A8EE-F0AAD7539E65}">
      <x14:conditionalFormattings>
        <x14:conditionalFormatting xmlns:xm="http://schemas.microsoft.com/office/excel/2006/main">
          <x14:cfRule type="dataBar" id="{467F10AF-A888-4E21-AAA0-53424DF3D81C}">
            <x14:dataBar minLength="0" maxLength="100" gradient="0">
              <x14:cfvo type="autoMin"/>
              <x14:cfvo type="autoMax"/>
              <x14:negativeFillColor rgb="FFFF0000"/>
              <x14:axisColor rgb="FF000000"/>
            </x14:dataBar>
          </x14:cfRule>
          <x14:cfRule type="dataBar" id="{D96610DF-DD25-4FC7-8372-FE95061E2B33}">
            <x14:dataBar minLength="0" maxLength="100" border="1" direction="rightToLeft">
              <x14:cfvo type="autoMin"/>
              <x14:cfvo type="autoMax"/>
              <x14:borderColor rgb="FF000000"/>
              <x14:negativeFillColor rgb="FFFF0000"/>
              <x14:axisColor rgb="FF000000"/>
            </x14:dataBar>
          </x14:cfRule>
          <x14:cfRule type="dataBar" id="{4C7A1352-6D65-4EE1-90CE-89A15FFBDF3A}">
            <x14:dataBar minLength="0" maxLength="100" border="1" direction="rightToLeft" negativeBarBorderColorSameAsPositive="0">
              <x14:cfvo type="min"/>
              <x14:cfvo type="max"/>
              <x14:borderColor rgb="FF638EC6"/>
              <x14:negativeFillColor rgb="FFFF0000"/>
              <x14:negativeBorderColor rgb="FFFF0000"/>
              <x14:axisColor rgb="FF000000"/>
            </x14:dataBar>
          </x14:cfRule>
          <x14:cfRule type="dataBar" id="{B8E3AAC9-D5CA-4922-9B39-AF3309528260}">
            <x14:dataBar minLength="0" maxLength="100">
              <x14:cfvo type="autoMin"/>
              <x14:cfvo type="max"/>
              <x14:negativeFillColor rgb="FFFF0000"/>
              <x14:axisColor rgb="FF000000"/>
            </x14:dataBar>
          </x14:cfRule>
          <x14:cfRule type="dataBar" id="{10FBACFC-910E-4E75-93D4-F6FE1709D34C}">
            <x14:dataBar minLength="0" maxLength="100">
              <x14:cfvo type="autoMin"/>
              <x14:cfvo type="autoMax"/>
              <x14:negativeFillColor rgb="FFFF0000"/>
              <x14:axisColor rgb="FF000000"/>
            </x14:dataBar>
          </x14:cfRule>
          <x14:cfRule type="dataBar" id="{8849CFAE-E5D1-4020-AAF3-62F1ED7171C4}">
            <x14:dataBar minLength="0" maxLength="100" border="1" negativeBarBorderColorSameAsPositive="0">
              <x14:cfvo type="min"/>
              <x14:cfvo type="autoMax"/>
              <x14:borderColor rgb="FF008AEF"/>
              <x14:negativeFillColor rgb="FFFF0000"/>
              <x14:negativeBorderColor rgb="FFFF0000"/>
              <x14:axisColor rgb="FF000000"/>
            </x14:dataBar>
          </x14:cfRule>
          <x14:cfRule type="dataBar" id="{5A860F28-7ADC-4DC1-B093-F8AEA94CAF5A}">
            <x14:dataBar minLength="0" maxLength="100">
              <x14:cfvo type="autoMin"/>
              <x14:cfvo type="autoMax"/>
              <x14:negativeFillColor rgb="FFFF0000"/>
              <x14:axisColor rgb="FF000000"/>
            </x14:dataBar>
          </x14:cfRule>
          <x14:cfRule type="dataBar" id="{265244BF-CA9A-475C-813E-8884419C22A6}">
            <x14:dataBar minLength="0" maxLength="100" gradient="0">
              <x14:cfvo type="autoMin"/>
              <x14:cfvo type="autoMax"/>
              <x14:negativeFillColor rgb="FFFF0000"/>
              <x14:axisColor rgb="FF000000"/>
            </x14:dataBar>
          </x14:cfRule>
          <xm:sqref>A4:Y4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260C3-70C9-4E74-B964-2A4815B34655}">
  <sheetPr>
    <tabColor theme="9" tint="-0.499984740745262"/>
  </sheetPr>
  <dimension ref="A1:AE73"/>
  <sheetViews>
    <sheetView zoomScale="160" zoomScaleNormal="160" workbookViewId="0">
      <pane ySplit="2" topLeftCell="A3" activePane="bottomLeft" state="frozen"/>
      <selection activeCell="S20" sqref="S20"/>
      <selection pane="bottomLeft" activeCell="E11" sqref="E11"/>
    </sheetView>
  </sheetViews>
  <sheetFormatPr defaultColWidth="9.140625" defaultRowHeight="15.75"/>
  <cols>
    <col min="1" max="1" width="3.7109375" style="27" customWidth="1"/>
    <col min="2" max="2" width="13.28515625" style="114" customWidth="1"/>
    <col min="3" max="3" width="11" style="27" customWidth="1"/>
    <col min="4" max="4" width="8.140625" style="27" customWidth="1"/>
    <col min="5" max="5" width="7.140625" style="3" customWidth="1"/>
    <col min="6" max="6" width="10" style="27" hidden="1" customWidth="1"/>
    <col min="7" max="7" width="0.85546875" style="27" hidden="1" customWidth="1"/>
    <col min="8" max="8" width="9.28515625" style="27" customWidth="1"/>
    <col min="9" max="9" width="7.140625" style="113" customWidth="1"/>
    <col min="10" max="10" width="7.140625" style="3" customWidth="1"/>
    <col min="11" max="11" width="11.7109375" style="3" customWidth="1"/>
    <col min="12" max="13" width="10" style="3" customWidth="1"/>
    <col min="14" max="14" width="11.5703125" style="3" customWidth="1"/>
    <col min="15" max="15" width="12.140625" style="633" customWidth="1"/>
    <col min="16" max="16" width="5.42578125" style="14" customWidth="1"/>
    <col min="17" max="17" width="6.140625" style="14" customWidth="1"/>
    <col min="18" max="18" width="7.5703125" style="14" customWidth="1"/>
    <col min="19" max="19" width="5.5703125" style="114" customWidth="1"/>
    <col min="20" max="20" width="8.140625" style="114" customWidth="1"/>
    <col min="21" max="21" width="5.5703125" style="114" customWidth="1"/>
    <col min="22" max="31" width="10.7109375" style="27" customWidth="1"/>
    <col min="32" max="16384" width="9.140625" style="27"/>
  </cols>
  <sheetData>
    <row r="1" spans="1:31" ht="21.75" customHeight="1" thickTop="1" thickBot="1">
      <c r="A1" s="1434" t="s">
        <v>144</v>
      </c>
      <c r="B1" s="1434"/>
      <c r="C1" s="1435">
        <f ca="1">SUMIFS(CreditS!C2:C1005,CreditS!G2:G1005,A1)</f>
        <v>1012630</v>
      </c>
      <c r="D1" s="1436"/>
      <c r="E1" s="115">
        <f ca="1">COUNTIF(CreditS!G2:G984,A1)</f>
        <v>11</v>
      </c>
      <c r="G1" s="112"/>
      <c r="H1" s="116">
        <f ca="1">E1/P3</f>
        <v>0.31428571428571428</v>
      </c>
      <c r="I1" s="117"/>
      <c r="J1" s="133"/>
      <c r="K1" s="710">
        <f ca="1">SUMIF(CreditS!G2:G948,"*Over Due*",CreditS!C2:C948)</f>
        <v>1012630</v>
      </c>
      <c r="L1" s="710">
        <f ca="1">SUMIF(CreditS!G2:G948,"*Due soon*",CreditS!C2:C948)</f>
        <v>408650</v>
      </c>
      <c r="M1" s="710">
        <f ca="1">SUMIF(CreditS!G2:G948,"*FP need*",CreditS!C2:C948)</f>
        <v>350400</v>
      </c>
      <c r="N1" s="710">
        <f ca="1">SUMIF(CreditS!G2:G948,"*Pending*",CreditS!C2:C948)</f>
        <v>1089750</v>
      </c>
      <c r="O1" s="136">
        <f>SUMIF(CreditS!F2:F984,"*Credit*",CreditS!C2:C984)</f>
        <v>2828380</v>
      </c>
      <c r="P1" s="636">
        <f>COUNTIF(CreditS!F2:F984,"*Credit*")</f>
        <v>31</v>
      </c>
      <c r="Q1" s="637">
        <f>P1/P3</f>
        <v>0.88571428571428568</v>
      </c>
      <c r="R1" s="634" t="s">
        <v>362</v>
      </c>
      <c r="S1" s="119"/>
      <c r="T1" s="638">
        <f ca="1">K1+L1</f>
        <v>1421280</v>
      </c>
      <c r="U1" s="119"/>
    </row>
    <row r="2" spans="1:31" ht="21.75" customHeight="1" thickTop="1" thickBot="1">
      <c r="A2" s="1437" t="s">
        <v>247</v>
      </c>
      <c r="B2" s="1437"/>
      <c r="C2" s="1438">
        <f>SUMIF(CreditS!F2:F984,A2,CreditS!C2:C984)</f>
        <v>2828380</v>
      </c>
      <c r="D2" s="1439"/>
      <c r="E2" s="120">
        <f>COUNTIF(CreditS!F2:F984,A2)</f>
        <v>31</v>
      </c>
      <c r="G2" s="112"/>
      <c r="H2" s="121">
        <f>E2/P3</f>
        <v>0.88571428571428568</v>
      </c>
      <c r="I2" s="122"/>
      <c r="J2" s="133"/>
      <c r="K2" s="123" t="s">
        <v>144</v>
      </c>
      <c r="L2" s="123" t="s">
        <v>167</v>
      </c>
      <c r="M2" s="123" t="s">
        <v>168</v>
      </c>
      <c r="N2" s="124" t="s">
        <v>169</v>
      </c>
      <c r="O2" s="125">
        <f>SUMIF(CreditS!F2:F984,"Paid",CreditS!C2:C984)</f>
        <v>306800</v>
      </c>
      <c r="P2" s="635">
        <f>COUNTIF(CreditS!F2:F984,"Paid")</f>
        <v>4</v>
      </c>
      <c r="Q2" s="627">
        <f>P2/P3</f>
        <v>0.11428571428571428</v>
      </c>
      <c r="R2" s="634" t="s">
        <v>284</v>
      </c>
      <c r="S2" s="126"/>
      <c r="T2" s="639" t="s">
        <v>166</v>
      </c>
      <c r="U2" s="126"/>
    </row>
    <row r="3" spans="1:31" s="3" customFormat="1" ht="21.75" customHeight="1" thickTop="1" thickBot="1">
      <c r="A3" s="127" t="s">
        <v>174</v>
      </c>
      <c r="B3" s="641" t="s">
        <v>139</v>
      </c>
      <c r="C3" s="128" t="s">
        <v>69</v>
      </c>
      <c r="D3" s="129" t="s">
        <v>140</v>
      </c>
      <c r="E3" s="130" t="s">
        <v>39</v>
      </c>
      <c r="F3" s="131" t="s">
        <v>141</v>
      </c>
      <c r="G3" s="132" t="s">
        <v>40</v>
      </c>
      <c r="H3" s="132" t="s">
        <v>175</v>
      </c>
      <c r="I3" s="1177">
        <f ca="1">TODAY()</f>
        <v>46218</v>
      </c>
      <c r="J3" s="1177" t="s">
        <v>39</v>
      </c>
      <c r="K3" s="134">
        <f ca="1">COUNTIF(CreditS!G2:G984,"*Over Due*")</f>
        <v>11</v>
      </c>
      <c r="L3" s="134">
        <f ca="1">COUNTIF(CreditS!G2:G984,"*Due soon*")</f>
        <v>8</v>
      </c>
      <c r="M3" s="134">
        <f ca="1">COUNTIF(CreditS!G2:G984,"FP need")</f>
        <v>4</v>
      </c>
      <c r="N3" s="135">
        <f ca="1">COUNTIF(CreditS!G2:G984,"*Pending*")</f>
        <v>9</v>
      </c>
      <c r="O3" s="118">
        <f>SUM(CreditS!$C:$C)</f>
        <v>3168230</v>
      </c>
      <c r="P3" s="635">
        <f>P2+P1</f>
        <v>35</v>
      </c>
      <c r="Q3" s="627">
        <f>Q2+Q1</f>
        <v>1</v>
      </c>
      <c r="R3" s="634" t="s">
        <v>361</v>
      </c>
      <c r="S3" s="137"/>
      <c r="T3" s="640">
        <f ca="1">L3+K3</f>
        <v>19</v>
      </c>
      <c r="U3" s="137"/>
      <c r="V3" s="133"/>
      <c r="W3" s="133"/>
      <c r="X3" s="133"/>
      <c r="Y3" s="133"/>
      <c r="Z3" s="133"/>
      <c r="AA3" s="133"/>
      <c r="AB3" s="133"/>
      <c r="AC3" s="133"/>
      <c r="AD3" s="133"/>
      <c r="AE3" s="133"/>
    </row>
    <row r="4" spans="1:31" ht="17.25" customHeight="1" thickTop="1" thickBot="1">
      <c r="A4" s="138">
        <v>1</v>
      </c>
      <c r="B4" s="642" t="str" cm="1">
        <f t="array" aca="1" ref="B4:H14" ca="1">_xlfn._xlws.FILTER(CreditS!B2:H1002,(CreditS!G2:G1002=A1),"NO")</f>
        <v>Eman</v>
      </c>
      <c r="C4" s="140">
        <f ca="1"/>
        <v>62000</v>
      </c>
      <c r="D4" s="141">
        <f ca="1"/>
        <v>46104</v>
      </c>
      <c r="E4" s="142">
        <f ca="1"/>
        <v>-54</v>
      </c>
      <c r="F4" s="142" t="str">
        <f ca="1"/>
        <v xml:space="preserve">Credit </v>
      </c>
      <c r="G4" s="143" t="str">
        <f ca="1"/>
        <v>Over Due</v>
      </c>
      <c r="H4" s="143" t="str">
        <f ca="1"/>
        <v xml:space="preserve">መጋቢት </v>
      </c>
      <c r="I4" s="1178">
        <f ca="1">IF($E4="","",($I$3+E4))</f>
        <v>46164</v>
      </c>
      <c r="J4" s="1181">
        <f t="shared" ref="J4:J20" ca="1" si="0">IF($E4="","",$I$3-D4)</f>
        <v>114</v>
      </c>
      <c r="K4" s="1179">
        <f ca="1">K3/P1</f>
        <v>0.35483870967741937</v>
      </c>
      <c r="L4" s="629">
        <f ca="1">L3/P1</f>
        <v>0.25806451612903225</v>
      </c>
      <c r="M4" s="629">
        <f ca="1">M3/P1</f>
        <v>0.12903225806451613</v>
      </c>
      <c r="N4" s="629">
        <f ca="1">N3/P1</f>
        <v>0.29032258064516131</v>
      </c>
      <c r="O4" s="112"/>
      <c r="P4" s="112"/>
      <c r="Q4" s="112"/>
      <c r="R4" s="112"/>
      <c r="S4" s="112"/>
      <c r="T4" s="112"/>
      <c r="U4" s="112"/>
      <c r="V4" s="112"/>
      <c r="W4" s="112"/>
      <c r="X4" s="112"/>
      <c r="Y4" s="112"/>
      <c r="Z4" s="112"/>
      <c r="AA4" s="112"/>
      <c r="AB4" s="112"/>
      <c r="AC4" s="112"/>
      <c r="AD4" s="112"/>
      <c r="AE4" s="112"/>
    </row>
    <row r="5" spans="1:31" ht="17.25" customHeight="1" thickTop="1" thickBot="1">
      <c r="A5" s="138">
        <v>2</v>
      </c>
      <c r="B5" s="642" t="str">
        <f ca="1"/>
        <v>Eman</v>
      </c>
      <c r="C5" s="140">
        <f ca="1"/>
        <v>353600</v>
      </c>
      <c r="D5" s="141">
        <f ca="1"/>
        <v>46155</v>
      </c>
      <c r="E5" s="142">
        <f ca="1"/>
        <v>-3</v>
      </c>
      <c r="F5" s="142" t="str">
        <f ca="1"/>
        <v xml:space="preserve">Credit </v>
      </c>
      <c r="G5" s="143" t="str">
        <f ca="1"/>
        <v>Over Due</v>
      </c>
      <c r="H5" s="143" t="str">
        <f ca="1"/>
        <v xml:space="preserve">ግንቦት </v>
      </c>
      <c r="I5" s="1178">
        <f t="shared" ref="I5:I20" ca="1" si="1">IF($E5="","",($I$3+E5))</f>
        <v>46215</v>
      </c>
      <c r="J5" s="1181">
        <f t="shared" ca="1" si="0"/>
        <v>63</v>
      </c>
      <c r="K5" s="133"/>
      <c r="L5" s="133"/>
      <c r="M5" s="630"/>
      <c r="N5" s="630"/>
      <c r="O5" s="632"/>
      <c r="P5" s="628"/>
      <c r="Q5" s="628"/>
      <c r="R5" s="628"/>
      <c r="S5" s="144"/>
      <c r="T5" s="144"/>
      <c r="U5" s="144"/>
      <c r="V5" s="112"/>
      <c r="W5" s="112"/>
      <c r="X5" s="112"/>
      <c r="Y5" s="112"/>
      <c r="Z5" s="112"/>
      <c r="AA5" s="112"/>
      <c r="AB5" s="112"/>
      <c r="AC5" s="112"/>
      <c r="AD5" s="112"/>
      <c r="AE5" s="112"/>
    </row>
    <row r="6" spans="1:31" ht="17.25" customHeight="1" thickTop="1" thickBot="1">
      <c r="A6" s="138">
        <v>3</v>
      </c>
      <c r="B6" s="642" t="str">
        <f ca="1"/>
        <v>wilget</v>
      </c>
      <c r="C6" s="140">
        <f ca="1"/>
        <v>59900</v>
      </c>
      <c r="D6" s="141">
        <f ca="1"/>
        <v>46155</v>
      </c>
      <c r="E6" s="143">
        <f ca="1"/>
        <v>-33</v>
      </c>
      <c r="F6" s="143" t="str">
        <f ca="1"/>
        <v xml:space="preserve">Credit </v>
      </c>
      <c r="G6" s="143" t="str">
        <f ca="1"/>
        <v>Over Due</v>
      </c>
      <c r="H6" s="143" t="str">
        <f ca="1"/>
        <v xml:space="preserve">ግንቦት </v>
      </c>
      <c r="I6" s="1178">
        <f t="shared" ca="1" si="1"/>
        <v>46185</v>
      </c>
      <c r="J6" s="1181">
        <f t="shared" ca="1" si="0"/>
        <v>63</v>
      </c>
      <c r="K6" s="631"/>
      <c r="L6" s="133"/>
      <c r="M6" s="631"/>
      <c r="N6" s="631"/>
      <c r="O6" s="632"/>
      <c r="P6" s="628"/>
      <c r="Q6" s="628"/>
      <c r="R6" s="628"/>
      <c r="S6" s="112"/>
      <c r="T6" s="112"/>
      <c r="U6" s="112"/>
      <c r="V6" s="112"/>
      <c r="W6" s="112"/>
      <c r="X6" s="112"/>
      <c r="Y6" s="112"/>
      <c r="Z6" s="112"/>
      <c r="AA6" s="112"/>
      <c r="AB6" s="112"/>
      <c r="AC6" s="112"/>
      <c r="AD6" s="112"/>
      <c r="AE6" s="112"/>
    </row>
    <row r="7" spans="1:31" ht="17.25" customHeight="1" thickTop="1" thickBot="1">
      <c r="A7" s="138">
        <v>4</v>
      </c>
      <c r="B7" s="642" t="str">
        <f ca="1"/>
        <v>Abune/A</v>
      </c>
      <c r="C7" s="140">
        <f ca="1"/>
        <v>43800</v>
      </c>
      <c r="D7" s="141">
        <f ca="1"/>
        <v>46157</v>
      </c>
      <c r="E7" s="143">
        <f ca="1"/>
        <v>-31</v>
      </c>
      <c r="F7" s="143" t="str">
        <f ca="1"/>
        <v xml:space="preserve">Credit </v>
      </c>
      <c r="G7" s="143" t="str">
        <f ca="1"/>
        <v>Over Due</v>
      </c>
      <c r="H7" s="143" t="str">
        <f ca="1"/>
        <v xml:space="preserve">ግንቦት </v>
      </c>
      <c r="I7" s="1178">
        <f t="shared" ca="1" si="1"/>
        <v>46187</v>
      </c>
      <c r="J7" s="1181">
        <f t="shared" ca="1" si="0"/>
        <v>61</v>
      </c>
      <c r="K7" s="631"/>
      <c r="L7" s="631"/>
      <c r="M7" s="631"/>
      <c r="N7" s="631"/>
      <c r="O7" s="631"/>
      <c r="P7" s="631"/>
      <c r="Q7" s="631"/>
      <c r="R7" s="631"/>
      <c r="S7" s="631"/>
      <c r="T7" s="631"/>
      <c r="U7" s="112"/>
      <c r="V7" s="112"/>
      <c r="W7" s="112"/>
      <c r="X7" s="112"/>
      <c r="Y7" s="112"/>
      <c r="Z7" s="112"/>
      <c r="AA7" s="112"/>
      <c r="AB7" s="112"/>
      <c r="AC7" s="112"/>
      <c r="AD7" s="112"/>
      <c r="AE7" s="112"/>
    </row>
    <row r="8" spans="1:31" ht="17.25" customHeight="1" thickTop="1" thickBot="1">
      <c r="A8" s="138">
        <v>5</v>
      </c>
      <c r="B8" s="642" t="str">
        <f ca="1"/>
        <v>Dr nigatu</v>
      </c>
      <c r="C8" s="140">
        <f ca="1"/>
        <v>218455</v>
      </c>
      <c r="D8" s="141">
        <f ca="1"/>
        <v>46161</v>
      </c>
      <c r="E8" s="143">
        <f ca="1"/>
        <v>-27</v>
      </c>
      <c r="F8" s="145" t="str">
        <f ca="1"/>
        <v xml:space="preserve">Credit </v>
      </c>
      <c r="G8" s="143" t="str">
        <f ca="1"/>
        <v>Over Due</v>
      </c>
      <c r="H8" s="143" t="str">
        <f ca="1"/>
        <v xml:space="preserve">ግንቦት </v>
      </c>
      <c r="I8" s="1178">
        <f t="shared" ca="1" si="1"/>
        <v>46191</v>
      </c>
      <c r="J8" s="1181">
        <f t="shared" ca="1" si="0"/>
        <v>57</v>
      </c>
      <c r="K8" s="133"/>
      <c r="L8" s="133"/>
      <c r="M8" s="630"/>
      <c r="N8" s="630"/>
      <c r="O8" s="632"/>
      <c r="P8" s="628"/>
      <c r="Q8" s="628"/>
      <c r="R8" s="628"/>
      <c r="S8" s="144"/>
      <c r="T8" s="144"/>
      <c r="U8" s="144"/>
      <c r="V8" s="112"/>
      <c r="W8" s="112"/>
      <c r="X8" s="112"/>
      <c r="Y8" s="112"/>
      <c r="Z8" s="112"/>
      <c r="AA8" s="112"/>
      <c r="AB8" s="112"/>
      <c r="AC8" s="112"/>
      <c r="AD8" s="112"/>
      <c r="AE8" s="112"/>
    </row>
    <row r="9" spans="1:31" ht="17.25" customHeight="1" thickTop="1" thickBot="1">
      <c r="A9" s="138">
        <v>6</v>
      </c>
      <c r="B9" s="642" t="str">
        <f ca="1"/>
        <v>Yeorit pharm</v>
      </c>
      <c r="C9" s="140">
        <f ca="1"/>
        <v>33050</v>
      </c>
      <c r="D9" s="141">
        <f ca="1"/>
        <v>46164</v>
      </c>
      <c r="E9" s="143">
        <f ca="1"/>
        <v>-24</v>
      </c>
      <c r="F9" s="146" t="str">
        <f ca="1"/>
        <v>Parcial</v>
      </c>
      <c r="G9" s="143" t="str">
        <f ca="1"/>
        <v>Over Due</v>
      </c>
      <c r="H9" s="143" t="str">
        <f ca="1"/>
        <v xml:space="preserve">ግንቦት </v>
      </c>
      <c r="I9" s="1178">
        <f t="shared" ca="1" si="1"/>
        <v>46194</v>
      </c>
      <c r="J9" s="1181">
        <f t="shared" ca="1" si="0"/>
        <v>54</v>
      </c>
      <c r="K9" s="631"/>
      <c r="L9" s="133"/>
      <c r="M9" s="631"/>
      <c r="N9" s="631"/>
      <c r="O9" s="632"/>
      <c r="P9" s="628"/>
      <c r="Q9" s="628"/>
      <c r="R9" s="628"/>
      <c r="S9" s="144"/>
      <c r="T9" s="144"/>
      <c r="U9" s="144"/>
      <c r="V9" s="112"/>
      <c r="W9" s="112"/>
      <c r="X9" s="112"/>
      <c r="Y9" s="112"/>
      <c r="Z9" s="112"/>
      <c r="AA9" s="112"/>
      <c r="AB9" s="112"/>
      <c r="AC9" s="112"/>
      <c r="AD9" s="112"/>
      <c r="AE9" s="112"/>
    </row>
    <row r="10" spans="1:31" ht="17.25" customHeight="1" thickTop="1" thickBot="1">
      <c r="A10" s="138">
        <v>7</v>
      </c>
      <c r="B10" s="642" t="str">
        <f ca="1"/>
        <v>Flora</v>
      </c>
      <c r="C10" s="140">
        <f ca="1"/>
        <v>183875</v>
      </c>
      <c r="D10" s="141">
        <f ca="1"/>
        <v>46164</v>
      </c>
      <c r="E10" s="143">
        <f ca="1"/>
        <v>-24</v>
      </c>
      <c r="F10" s="145" t="str">
        <f ca="1"/>
        <v xml:space="preserve">Credit </v>
      </c>
      <c r="G10" s="143" t="str">
        <f ca="1"/>
        <v>Over Due</v>
      </c>
      <c r="H10" s="143" t="str">
        <f ca="1"/>
        <v xml:space="preserve">ግንቦት </v>
      </c>
      <c r="I10" s="1178">
        <f t="shared" ca="1" si="1"/>
        <v>46194</v>
      </c>
      <c r="J10" s="1181">
        <f t="shared" ca="1" si="0"/>
        <v>54</v>
      </c>
      <c r="K10" s="631"/>
      <c r="L10" s="631"/>
      <c r="M10" s="631"/>
      <c r="N10" s="631"/>
      <c r="O10" s="632"/>
      <c r="P10" s="628"/>
      <c r="Q10" s="628"/>
      <c r="R10" s="628"/>
      <c r="S10" s="144"/>
      <c r="T10" s="144"/>
      <c r="U10" s="144"/>
      <c r="V10" s="112"/>
      <c r="W10" s="112"/>
      <c r="X10" s="112"/>
      <c r="Y10" s="112"/>
      <c r="Z10" s="112"/>
      <c r="AA10" s="112"/>
      <c r="AB10" s="112"/>
      <c r="AC10" s="112"/>
      <c r="AD10" s="112"/>
      <c r="AE10" s="112"/>
    </row>
    <row r="11" spans="1:31" ht="17.25" customHeight="1" thickTop="1" thickBot="1">
      <c r="A11" s="138">
        <v>8</v>
      </c>
      <c r="B11" s="642" t="str">
        <f ca="1"/>
        <v>Kidus/M</v>
      </c>
      <c r="C11" s="140">
        <f ca="1"/>
        <v>21950</v>
      </c>
      <c r="D11" s="141">
        <f ca="1"/>
        <v>46165</v>
      </c>
      <c r="E11" s="143">
        <f ca="1"/>
        <v>-23</v>
      </c>
      <c r="F11" s="143" t="str">
        <f ca="1"/>
        <v xml:space="preserve">Credit </v>
      </c>
      <c r="G11" s="143" t="str">
        <f ca="1"/>
        <v>Over Due</v>
      </c>
      <c r="H11" s="143" t="str">
        <f ca="1"/>
        <v xml:space="preserve">ግንቦት </v>
      </c>
      <c r="I11" s="1178">
        <f t="shared" ca="1" si="1"/>
        <v>46195</v>
      </c>
      <c r="J11" s="1181">
        <f t="shared" ca="1" si="0"/>
        <v>53</v>
      </c>
      <c r="K11" s="630"/>
      <c r="L11" s="630"/>
      <c r="M11" s="630"/>
      <c r="N11" s="630"/>
      <c r="O11" s="632"/>
      <c r="P11" s="628"/>
      <c r="Q11" s="628"/>
      <c r="R11" s="628"/>
      <c r="S11" s="144"/>
      <c r="T11" s="144"/>
      <c r="U11" s="144"/>
      <c r="V11" s="112"/>
      <c r="W11" s="112"/>
      <c r="X11" s="112"/>
      <c r="Y11" s="112"/>
      <c r="Z11" s="112"/>
      <c r="AA11" s="112"/>
      <c r="AB11" s="112"/>
      <c r="AC11" s="112"/>
      <c r="AD11" s="112"/>
      <c r="AE11" s="112"/>
    </row>
    <row r="12" spans="1:31" ht="17.25" customHeight="1" thickTop="1" thickBot="1">
      <c r="A12" s="138">
        <v>9</v>
      </c>
      <c r="B12" s="642" t="str">
        <f ca="1"/>
        <v>mah</v>
      </c>
      <c r="C12" s="140">
        <f ca="1"/>
        <v>17500</v>
      </c>
      <c r="D12" s="141">
        <f ca="1"/>
        <v>46176</v>
      </c>
      <c r="E12" s="143">
        <f ca="1"/>
        <v>-12</v>
      </c>
      <c r="F12" s="143" t="str">
        <f ca="1"/>
        <v xml:space="preserve">Credit </v>
      </c>
      <c r="G12" s="143" t="str">
        <f ca="1"/>
        <v>Over Due</v>
      </c>
      <c r="H12" s="143" t="str">
        <f ca="1"/>
        <v xml:space="preserve">ግንቦት </v>
      </c>
      <c r="I12" s="1178">
        <f t="shared" ca="1" si="1"/>
        <v>46206</v>
      </c>
      <c r="J12" s="1181">
        <f t="shared" ca="1" si="0"/>
        <v>42</v>
      </c>
      <c r="K12" s="631"/>
      <c r="L12" s="631"/>
      <c r="M12" s="631"/>
      <c r="N12" s="631"/>
      <c r="O12" s="632"/>
      <c r="P12" s="628"/>
      <c r="Q12" s="628"/>
      <c r="R12" s="628"/>
      <c r="S12" s="144"/>
      <c r="T12" s="144"/>
      <c r="U12" s="144"/>
      <c r="V12" s="112"/>
      <c r="W12" s="112"/>
      <c r="X12" s="112"/>
      <c r="Y12" s="112"/>
      <c r="Z12" s="112"/>
      <c r="AA12" s="112"/>
      <c r="AB12" s="112"/>
      <c r="AC12" s="112"/>
      <c r="AD12" s="112"/>
      <c r="AE12" s="112"/>
    </row>
    <row r="13" spans="1:31" ht="17.25" customHeight="1" thickTop="1" thickBot="1">
      <c r="A13" s="138">
        <v>10</v>
      </c>
      <c r="B13" s="642" t="str">
        <f ca="1"/>
        <v>Kidus/M</v>
      </c>
      <c r="C13" s="140">
        <f ca="1"/>
        <v>6000</v>
      </c>
      <c r="D13" s="147">
        <f ca="1"/>
        <v>46178</v>
      </c>
      <c r="E13" s="139">
        <f ca="1"/>
        <v>-10</v>
      </c>
      <c r="F13" s="139" t="str">
        <f ca="1"/>
        <v xml:space="preserve">Credit </v>
      </c>
      <c r="G13" s="139" t="str">
        <f ca="1"/>
        <v>Over Due</v>
      </c>
      <c r="H13" s="139" t="str">
        <f ca="1"/>
        <v xml:space="preserve">ግንቦት </v>
      </c>
      <c r="I13" s="1178">
        <f t="shared" ca="1" si="1"/>
        <v>46208</v>
      </c>
      <c r="J13" s="1181">
        <f t="shared" ca="1" si="0"/>
        <v>40</v>
      </c>
      <c r="K13" s="133"/>
      <c r="L13" s="133"/>
      <c r="M13" s="133"/>
      <c r="N13" s="133"/>
      <c r="O13" s="632"/>
      <c r="P13" s="628"/>
      <c r="Q13" s="628"/>
      <c r="R13" s="628"/>
      <c r="S13" s="144"/>
      <c r="T13" s="144"/>
      <c r="U13" s="144"/>
      <c r="V13" s="112"/>
      <c r="W13" s="112"/>
      <c r="X13" s="112"/>
      <c r="Y13" s="112"/>
      <c r="Z13" s="112"/>
      <c r="AA13" s="112"/>
      <c r="AB13" s="112"/>
      <c r="AC13" s="112"/>
      <c r="AD13" s="112"/>
      <c r="AE13" s="112"/>
    </row>
    <row r="14" spans="1:31" ht="17.25" customHeight="1" thickTop="1" thickBot="1">
      <c r="A14" s="138">
        <v>11</v>
      </c>
      <c r="B14" s="642" t="str">
        <f ca="1"/>
        <v>Yeorit pharm</v>
      </c>
      <c r="C14" s="140">
        <f ca="1"/>
        <v>12500</v>
      </c>
      <c r="D14" s="147">
        <f ca="1"/>
        <v>46183</v>
      </c>
      <c r="E14" s="139">
        <f ca="1"/>
        <v>-5</v>
      </c>
      <c r="F14" s="139" t="str">
        <f ca="1"/>
        <v xml:space="preserve">Credit </v>
      </c>
      <c r="G14" s="139" t="str">
        <f ca="1"/>
        <v>Over Due</v>
      </c>
      <c r="H14" s="139" t="str">
        <f ca="1"/>
        <v xml:space="preserve">ሰኔ </v>
      </c>
      <c r="I14" s="1178">
        <f t="shared" ca="1" si="1"/>
        <v>46213</v>
      </c>
      <c r="J14" s="1181">
        <f t="shared" ca="1" si="0"/>
        <v>35</v>
      </c>
      <c r="K14" s="133"/>
      <c r="L14" s="133"/>
      <c r="M14" s="133"/>
      <c r="N14" s="133"/>
      <c r="O14" s="632"/>
      <c r="P14" s="628"/>
      <c r="Q14" s="628"/>
      <c r="R14" s="628"/>
      <c r="S14" s="144"/>
      <c r="T14" s="144"/>
      <c r="U14" s="144"/>
      <c r="V14" s="112"/>
      <c r="W14" s="112"/>
      <c r="X14" s="112"/>
      <c r="Y14" s="112"/>
      <c r="Z14" s="112"/>
      <c r="AA14" s="112"/>
      <c r="AB14" s="112"/>
      <c r="AC14" s="112"/>
      <c r="AD14" s="112"/>
      <c r="AE14" s="112"/>
    </row>
    <row r="15" spans="1:31" ht="17.25" customHeight="1" thickTop="1" thickBot="1">
      <c r="A15" s="138">
        <v>12</v>
      </c>
      <c r="B15" s="642"/>
      <c r="C15" s="140"/>
      <c r="D15" s="147"/>
      <c r="E15" s="139"/>
      <c r="F15" s="139"/>
      <c r="G15" s="139"/>
      <c r="H15" s="139"/>
      <c r="I15" s="1178" t="str">
        <f t="shared" si="1"/>
        <v/>
      </c>
      <c r="J15" s="1181" t="str">
        <f t="shared" si="0"/>
        <v/>
      </c>
      <c r="K15" s="133"/>
      <c r="L15" s="133"/>
      <c r="M15" s="133"/>
      <c r="N15" s="133"/>
      <c r="O15" s="632"/>
      <c r="P15" s="628"/>
      <c r="Q15" s="628"/>
      <c r="R15" s="628"/>
      <c r="S15" s="144"/>
      <c r="T15" s="144"/>
      <c r="U15" s="144"/>
      <c r="V15" s="112"/>
      <c r="W15" s="112"/>
      <c r="X15" s="112"/>
      <c r="Y15" s="112"/>
      <c r="Z15" s="112"/>
      <c r="AA15" s="112"/>
      <c r="AB15" s="112"/>
      <c r="AC15" s="112"/>
      <c r="AD15" s="112"/>
      <c r="AE15" s="112"/>
    </row>
    <row r="16" spans="1:31" ht="17.25" customHeight="1" thickTop="1" thickBot="1">
      <c r="A16" s="138">
        <v>13</v>
      </c>
      <c r="B16" s="642"/>
      <c r="C16" s="140"/>
      <c r="D16" s="148"/>
      <c r="E16" s="139"/>
      <c r="F16" s="139"/>
      <c r="G16" s="139"/>
      <c r="H16" s="139"/>
      <c r="I16" s="1178" t="str">
        <f t="shared" si="1"/>
        <v/>
      </c>
      <c r="J16" s="1181" t="str">
        <f t="shared" si="0"/>
        <v/>
      </c>
      <c r="K16" s="133"/>
      <c r="L16" s="133"/>
      <c r="M16" s="133"/>
      <c r="N16" s="133"/>
      <c r="O16" s="632"/>
      <c r="P16" s="628"/>
      <c r="Q16" s="628"/>
      <c r="R16" s="628"/>
      <c r="S16" s="144"/>
      <c r="T16" s="144"/>
      <c r="U16" s="144"/>
      <c r="V16" s="112"/>
      <c r="W16" s="112"/>
      <c r="X16" s="112"/>
      <c r="Y16" s="112"/>
      <c r="Z16" s="112"/>
      <c r="AA16" s="112"/>
      <c r="AB16" s="112"/>
      <c r="AC16" s="112"/>
      <c r="AD16" s="112"/>
      <c r="AE16" s="112"/>
    </row>
    <row r="17" spans="1:21" ht="17.25" customHeight="1" thickTop="1" thickBot="1">
      <c r="A17" s="138">
        <v>14</v>
      </c>
      <c r="B17" s="642"/>
      <c r="C17" s="140"/>
      <c r="D17" s="139"/>
      <c r="E17" s="139"/>
      <c r="F17" s="139"/>
      <c r="G17" s="139"/>
      <c r="H17" s="139"/>
      <c r="I17" s="1178" t="str">
        <f t="shared" si="1"/>
        <v/>
      </c>
      <c r="J17" s="1181" t="str">
        <f t="shared" si="0"/>
        <v/>
      </c>
      <c r="K17" s="133"/>
      <c r="L17" s="133"/>
      <c r="M17" s="133"/>
      <c r="N17" s="133"/>
      <c r="O17" s="632"/>
      <c r="P17" s="628"/>
      <c r="Q17" s="628"/>
      <c r="R17" s="628"/>
      <c r="S17" s="144"/>
      <c r="T17" s="144"/>
      <c r="U17" s="144"/>
    </row>
    <row r="18" spans="1:21" s="112" customFormat="1" ht="17.25" customHeight="1" thickTop="1" thickBot="1">
      <c r="A18" s="138"/>
      <c r="B18" s="642"/>
      <c r="C18" s="140"/>
      <c r="D18" s="147"/>
      <c r="E18" s="139"/>
      <c r="F18" s="139"/>
      <c r="G18" s="139"/>
      <c r="H18" s="139"/>
      <c r="I18" s="1178" t="str">
        <f t="shared" si="1"/>
        <v/>
      </c>
      <c r="J18" s="1181" t="str">
        <f t="shared" si="0"/>
        <v/>
      </c>
      <c r="K18" s="133"/>
      <c r="L18" s="133"/>
      <c r="M18" s="133"/>
      <c r="N18" s="133"/>
      <c r="O18" s="632"/>
      <c r="P18" s="628"/>
      <c r="Q18" s="628"/>
      <c r="R18" s="628"/>
      <c r="S18" s="144"/>
      <c r="T18" s="144"/>
      <c r="U18" s="144"/>
    </row>
    <row r="19" spans="1:21" s="112" customFormat="1" ht="17.25" customHeight="1" thickTop="1" thickBot="1">
      <c r="A19" s="138"/>
      <c r="B19" s="642"/>
      <c r="C19" s="140"/>
      <c r="D19" s="148"/>
      <c r="E19" s="139"/>
      <c r="F19" s="139"/>
      <c r="G19" s="139"/>
      <c r="H19" s="139"/>
      <c r="I19" s="1178" t="str">
        <f t="shared" si="1"/>
        <v/>
      </c>
      <c r="J19" s="1181" t="str">
        <f t="shared" si="0"/>
        <v/>
      </c>
      <c r="K19" s="133"/>
      <c r="L19" s="133"/>
      <c r="M19" s="133"/>
      <c r="N19" s="133"/>
      <c r="O19" s="632"/>
      <c r="P19" s="628"/>
      <c r="Q19" s="628"/>
      <c r="R19" s="628"/>
      <c r="S19" s="144"/>
      <c r="T19" s="144"/>
      <c r="U19" s="144"/>
    </row>
    <row r="20" spans="1:21" s="112" customFormat="1" ht="17.25" customHeight="1" thickTop="1" thickBot="1">
      <c r="A20" s="138"/>
      <c r="B20" s="642"/>
      <c r="C20" s="140"/>
      <c r="D20" s="139"/>
      <c r="E20" s="139"/>
      <c r="F20" s="139"/>
      <c r="G20" s="139"/>
      <c r="H20" s="139"/>
      <c r="I20" s="1178" t="str">
        <f t="shared" si="1"/>
        <v/>
      </c>
      <c r="J20" s="1180" t="str">
        <f t="shared" si="0"/>
        <v/>
      </c>
      <c r="K20" s="133"/>
      <c r="L20" s="133"/>
      <c r="M20" s="133"/>
      <c r="N20" s="133"/>
      <c r="O20" s="632"/>
      <c r="P20" s="628"/>
      <c r="Q20" s="628"/>
      <c r="R20" s="628"/>
      <c r="S20" s="801"/>
      <c r="T20" s="144"/>
      <c r="U20" s="144"/>
    </row>
    <row r="21" spans="1:21" s="112" customFormat="1" ht="16.5" thickTop="1">
      <c r="B21" s="144"/>
      <c r="E21" s="133"/>
      <c r="I21" s="122"/>
      <c r="J21" s="133"/>
      <c r="K21" s="133"/>
      <c r="L21" s="133"/>
      <c r="M21" s="133"/>
      <c r="N21" s="133"/>
      <c r="O21" s="632"/>
      <c r="P21" s="628"/>
      <c r="Q21" s="628"/>
      <c r="R21" s="628"/>
      <c r="S21" s="144"/>
      <c r="T21" s="144"/>
      <c r="U21" s="144"/>
    </row>
    <row r="22" spans="1:21" s="112" customFormat="1">
      <c r="B22" s="144"/>
      <c r="E22" s="133"/>
      <c r="I22" s="122"/>
      <c r="J22" s="133"/>
      <c r="K22" s="133"/>
      <c r="L22" s="133"/>
      <c r="M22" s="133"/>
      <c r="N22" s="133"/>
      <c r="O22" s="632"/>
      <c r="P22" s="628"/>
      <c r="Q22" s="628"/>
      <c r="R22" s="628"/>
      <c r="S22" s="144"/>
      <c r="T22" s="144"/>
      <c r="U22" s="144"/>
    </row>
    <row r="23" spans="1:21" s="112" customFormat="1">
      <c r="B23" s="144"/>
      <c r="E23" s="133"/>
      <c r="I23" s="122"/>
      <c r="J23" s="133"/>
      <c r="K23" s="133"/>
      <c r="L23" s="133"/>
      <c r="M23" s="133"/>
      <c r="N23" s="133"/>
      <c r="O23" s="632"/>
      <c r="P23" s="628"/>
      <c r="Q23" s="628"/>
      <c r="R23" s="628"/>
      <c r="S23" s="144"/>
      <c r="T23" s="144"/>
      <c r="U23" s="144"/>
    </row>
    <row r="24" spans="1:21" s="112" customFormat="1">
      <c r="B24" s="144"/>
      <c r="E24" s="133"/>
      <c r="I24" s="122"/>
      <c r="J24" s="133"/>
      <c r="K24" s="133"/>
      <c r="L24" s="133"/>
      <c r="M24" s="133"/>
      <c r="N24" s="133"/>
      <c r="O24" s="632"/>
      <c r="P24" s="628"/>
      <c r="Q24" s="628"/>
      <c r="R24" s="628"/>
      <c r="S24" s="144"/>
      <c r="T24" s="144"/>
      <c r="U24" s="144"/>
    </row>
    <row r="25" spans="1:21" s="112" customFormat="1">
      <c r="B25" s="144"/>
      <c r="E25" s="133"/>
      <c r="I25" s="122"/>
      <c r="J25" s="133"/>
      <c r="K25" s="133"/>
      <c r="L25" s="133"/>
      <c r="M25" s="133"/>
      <c r="N25" s="133"/>
      <c r="O25" s="632"/>
      <c r="P25" s="628"/>
      <c r="Q25" s="628"/>
      <c r="R25" s="628"/>
      <c r="S25" s="144"/>
      <c r="T25" s="144"/>
      <c r="U25" s="144"/>
    </row>
    <row r="26" spans="1:21" s="112" customFormat="1">
      <c r="B26" s="144"/>
      <c r="E26" s="133"/>
      <c r="I26" s="122"/>
      <c r="J26" s="133"/>
      <c r="K26" s="133"/>
      <c r="L26" s="133"/>
      <c r="M26" s="133"/>
      <c r="N26" s="133"/>
      <c r="O26" s="632"/>
      <c r="P26" s="628"/>
      <c r="Q26" s="628"/>
      <c r="R26" s="628"/>
      <c r="S26" s="144"/>
      <c r="T26" s="144"/>
      <c r="U26" s="144"/>
    </row>
    <row r="27" spans="1:21" s="112" customFormat="1">
      <c r="B27" s="144"/>
      <c r="E27" s="133"/>
      <c r="I27" s="122"/>
      <c r="J27" s="133"/>
      <c r="K27" s="133"/>
      <c r="L27" s="133"/>
      <c r="M27" s="133"/>
      <c r="N27" s="133"/>
      <c r="O27" s="632"/>
      <c r="P27" s="628"/>
      <c r="Q27" s="628"/>
      <c r="R27" s="628"/>
      <c r="S27" s="144"/>
      <c r="T27" s="144"/>
      <c r="U27" s="144"/>
    </row>
    <row r="28" spans="1:21" s="112" customFormat="1">
      <c r="B28" s="144"/>
      <c r="E28" s="133"/>
      <c r="I28" s="122"/>
      <c r="J28" s="133"/>
      <c r="K28" s="133"/>
      <c r="L28" s="133"/>
      <c r="M28" s="133"/>
      <c r="N28" s="133"/>
      <c r="O28" s="632"/>
      <c r="P28" s="628"/>
      <c r="Q28" s="628"/>
      <c r="R28" s="628"/>
      <c r="S28" s="144"/>
      <c r="T28" s="144"/>
      <c r="U28" s="144"/>
    </row>
    <row r="29" spans="1:21" s="112" customFormat="1">
      <c r="B29" s="144"/>
      <c r="E29" s="133"/>
      <c r="I29" s="122"/>
      <c r="J29" s="133"/>
      <c r="K29" s="133"/>
      <c r="L29" s="133"/>
      <c r="M29" s="133"/>
      <c r="N29" s="133"/>
      <c r="O29" s="632"/>
      <c r="P29" s="628"/>
      <c r="Q29" s="628"/>
      <c r="R29" s="628"/>
      <c r="S29" s="144"/>
      <c r="T29" s="144"/>
      <c r="U29" s="144"/>
    </row>
    <row r="30" spans="1:21" s="112" customFormat="1" ht="27.75" customHeight="1">
      <c r="B30" s="144"/>
      <c r="E30" s="133"/>
      <c r="I30" s="122"/>
      <c r="J30" s="133"/>
      <c r="K30" s="133"/>
      <c r="L30" s="133"/>
      <c r="M30" s="133"/>
      <c r="N30" s="133"/>
      <c r="O30" s="632"/>
      <c r="P30" s="628"/>
      <c r="Q30" s="628"/>
      <c r="R30" s="628"/>
      <c r="S30" s="144"/>
      <c r="T30" s="144"/>
      <c r="U30" s="144"/>
    </row>
    <row r="31" spans="1:21" s="112" customFormat="1">
      <c r="B31" s="144"/>
      <c r="E31" s="133"/>
      <c r="I31" s="122"/>
      <c r="J31" s="133"/>
      <c r="K31" s="133"/>
      <c r="L31" s="133"/>
      <c r="M31" s="133"/>
      <c r="N31" s="133"/>
      <c r="O31" s="632"/>
      <c r="P31" s="628"/>
      <c r="Q31" s="628"/>
      <c r="R31" s="628"/>
      <c r="S31" s="144"/>
      <c r="T31" s="144"/>
      <c r="U31" s="144"/>
    </row>
    <row r="32" spans="1:21" s="112" customFormat="1">
      <c r="B32" s="144"/>
      <c r="E32" s="133"/>
      <c r="I32" s="122"/>
      <c r="J32" s="133"/>
      <c r="K32" s="133"/>
      <c r="L32" s="133"/>
      <c r="M32" s="133"/>
      <c r="N32" s="133"/>
      <c r="O32" s="632"/>
      <c r="P32" s="628"/>
      <c r="Q32" s="628"/>
      <c r="R32" s="628"/>
      <c r="S32" s="144"/>
      <c r="T32" s="144"/>
      <c r="U32" s="144"/>
    </row>
    <row r="33" spans="2:21" s="112" customFormat="1">
      <c r="B33" s="144"/>
      <c r="E33" s="133"/>
      <c r="I33" s="122"/>
      <c r="J33" s="133"/>
      <c r="K33" s="133"/>
      <c r="L33" s="133"/>
      <c r="M33" s="133"/>
      <c r="N33" s="133"/>
      <c r="O33" s="632"/>
      <c r="P33" s="628"/>
      <c r="Q33" s="628"/>
      <c r="R33" s="628"/>
      <c r="S33" s="144"/>
      <c r="T33" s="144"/>
      <c r="U33" s="144"/>
    </row>
    <row r="34" spans="2:21" s="112" customFormat="1">
      <c r="B34" s="144"/>
      <c r="E34" s="133"/>
      <c r="I34" s="122"/>
      <c r="J34" s="133"/>
      <c r="K34" s="133"/>
      <c r="L34" s="133"/>
      <c r="M34" s="133"/>
      <c r="N34" s="133"/>
      <c r="O34" s="632"/>
      <c r="P34" s="628"/>
      <c r="Q34" s="628"/>
      <c r="R34" s="628"/>
      <c r="S34" s="144"/>
      <c r="T34" s="144"/>
      <c r="U34" s="144"/>
    </row>
    <row r="35" spans="2:21" s="112" customFormat="1">
      <c r="B35" s="144"/>
      <c r="E35" s="133"/>
      <c r="I35" s="122"/>
      <c r="J35" s="133"/>
      <c r="K35" s="133"/>
      <c r="L35" s="133"/>
      <c r="M35" s="133"/>
      <c r="N35" s="133"/>
      <c r="O35" s="632"/>
      <c r="P35" s="628"/>
      <c r="Q35" s="628"/>
      <c r="R35" s="628"/>
      <c r="S35" s="144"/>
      <c r="T35" s="144"/>
      <c r="U35" s="144"/>
    </row>
    <row r="36" spans="2:21" s="112" customFormat="1">
      <c r="B36" s="144"/>
      <c r="E36" s="133"/>
      <c r="I36" s="122"/>
      <c r="J36" s="133"/>
      <c r="K36" s="133"/>
      <c r="L36" s="133"/>
      <c r="M36" s="133"/>
      <c r="N36" s="133"/>
      <c r="O36" s="632"/>
      <c r="P36" s="628"/>
      <c r="Q36" s="628"/>
      <c r="R36" s="628"/>
      <c r="S36" s="144"/>
      <c r="T36" s="144"/>
      <c r="U36" s="144"/>
    </row>
    <row r="37" spans="2:21" s="112" customFormat="1">
      <c r="B37" s="144"/>
      <c r="E37" s="133"/>
      <c r="I37" s="122"/>
      <c r="J37" s="133"/>
      <c r="K37" s="133"/>
      <c r="L37" s="133"/>
      <c r="M37" s="133"/>
      <c r="N37" s="133"/>
      <c r="O37" s="632"/>
      <c r="P37" s="628"/>
      <c r="Q37" s="628"/>
      <c r="R37" s="628"/>
      <c r="S37" s="144"/>
      <c r="T37" s="144"/>
      <c r="U37" s="144"/>
    </row>
    <row r="38" spans="2:21" s="112" customFormat="1">
      <c r="B38" s="144"/>
      <c r="E38" s="133"/>
      <c r="I38" s="122"/>
      <c r="J38" s="133"/>
      <c r="K38" s="133"/>
      <c r="L38" s="133"/>
      <c r="M38" s="133"/>
      <c r="N38" s="133"/>
      <c r="O38" s="632"/>
      <c r="P38" s="628"/>
      <c r="Q38" s="628"/>
      <c r="R38" s="628"/>
      <c r="S38" s="144"/>
      <c r="T38" s="144"/>
      <c r="U38" s="144"/>
    </row>
    <row r="39" spans="2:21" s="112" customFormat="1">
      <c r="B39" s="144"/>
      <c r="E39" s="133"/>
      <c r="I39" s="122"/>
      <c r="J39" s="133"/>
      <c r="K39" s="133"/>
      <c r="L39" s="133"/>
      <c r="M39" s="133"/>
      <c r="N39" s="133"/>
      <c r="O39" s="632"/>
      <c r="P39" s="628"/>
      <c r="Q39" s="628"/>
      <c r="R39" s="628"/>
      <c r="S39" s="144"/>
      <c r="T39" s="144"/>
      <c r="U39" s="144"/>
    </row>
    <row r="40" spans="2:21" s="112" customFormat="1">
      <c r="B40" s="144"/>
      <c r="E40" s="133"/>
      <c r="I40" s="122"/>
      <c r="J40" s="133"/>
      <c r="K40" s="133"/>
      <c r="L40" s="133"/>
      <c r="M40" s="133"/>
      <c r="N40" s="133"/>
      <c r="O40" s="632"/>
      <c r="P40" s="628"/>
      <c r="Q40" s="628"/>
      <c r="R40" s="628"/>
      <c r="S40" s="144"/>
      <c r="T40" s="144"/>
      <c r="U40" s="144"/>
    </row>
    <row r="41" spans="2:21" s="112" customFormat="1">
      <c r="B41" s="144"/>
      <c r="E41" s="133"/>
      <c r="I41" s="122"/>
      <c r="J41" s="133"/>
      <c r="K41" s="133"/>
      <c r="L41" s="133"/>
      <c r="M41" s="133"/>
      <c r="N41" s="133"/>
      <c r="O41" s="632"/>
      <c r="P41" s="628"/>
      <c r="Q41" s="628"/>
      <c r="R41" s="628"/>
      <c r="S41" s="144"/>
      <c r="T41" s="144"/>
      <c r="U41" s="144"/>
    </row>
    <row r="42" spans="2:21" s="112" customFormat="1">
      <c r="B42" s="144"/>
      <c r="E42" s="133"/>
      <c r="I42" s="122"/>
      <c r="J42" s="133"/>
      <c r="K42" s="133"/>
      <c r="L42" s="133"/>
      <c r="M42" s="133"/>
      <c r="N42" s="133"/>
      <c r="O42" s="632"/>
      <c r="P42" s="628"/>
      <c r="Q42" s="628"/>
      <c r="R42" s="628"/>
      <c r="S42" s="144"/>
      <c r="T42" s="144"/>
      <c r="U42" s="144"/>
    </row>
    <row r="43" spans="2:21" s="112" customFormat="1">
      <c r="B43" s="144"/>
      <c r="E43" s="133"/>
      <c r="I43" s="122"/>
      <c r="J43" s="133"/>
      <c r="K43" s="133"/>
      <c r="L43" s="133"/>
      <c r="M43" s="133"/>
      <c r="N43" s="133"/>
      <c r="O43" s="632"/>
      <c r="P43" s="628"/>
      <c r="Q43" s="628"/>
      <c r="R43" s="628"/>
      <c r="S43" s="144"/>
      <c r="T43" s="144"/>
      <c r="U43" s="144"/>
    </row>
    <row r="44" spans="2:21" s="112" customFormat="1">
      <c r="B44" s="144"/>
      <c r="E44" s="133"/>
      <c r="I44" s="122"/>
      <c r="J44" s="133"/>
      <c r="K44" s="133"/>
      <c r="L44" s="133"/>
      <c r="M44" s="133"/>
      <c r="N44" s="133"/>
      <c r="O44" s="632"/>
      <c r="P44" s="628"/>
      <c r="Q44" s="628"/>
      <c r="R44" s="628"/>
      <c r="S44" s="144"/>
      <c r="T44" s="144"/>
      <c r="U44" s="144"/>
    </row>
    <row r="45" spans="2:21" s="112" customFormat="1">
      <c r="B45" s="144"/>
      <c r="E45" s="133"/>
      <c r="I45" s="122"/>
      <c r="J45" s="133"/>
      <c r="K45" s="133"/>
      <c r="L45" s="133"/>
      <c r="M45" s="133"/>
      <c r="N45" s="133"/>
      <c r="O45" s="632"/>
      <c r="P45" s="628"/>
      <c r="Q45" s="628"/>
      <c r="R45" s="628"/>
      <c r="S45" s="144"/>
      <c r="T45" s="144"/>
      <c r="U45" s="144"/>
    </row>
    <row r="46" spans="2:21" s="112" customFormat="1">
      <c r="B46" s="144"/>
      <c r="E46" s="133"/>
      <c r="I46" s="122"/>
      <c r="J46" s="133"/>
      <c r="K46" s="133"/>
      <c r="L46" s="133"/>
      <c r="M46" s="133"/>
      <c r="N46" s="133"/>
      <c r="O46" s="632"/>
      <c r="P46" s="628"/>
      <c r="Q46" s="628"/>
      <c r="R46" s="628"/>
      <c r="S46" s="144"/>
      <c r="T46" s="144"/>
      <c r="U46" s="144"/>
    </row>
    <row r="47" spans="2:21" s="112" customFormat="1">
      <c r="B47" s="144"/>
      <c r="E47" s="133"/>
      <c r="I47" s="122"/>
      <c r="J47" s="133"/>
      <c r="K47" s="133"/>
      <c r="L47" s="133"/>
      <c r="M47" s="133"/>
      <c r="N47" s="133"/>
      <c r="O47" s="632"/>
      <c r="P47" s="628"/>
      <c r="Q47" s="628"/>
      <c r="R47" s="628"/>
      <c r="S47" s="144"/>
      <c r="T47" s="144"/>
      <c r="U47" s="144"/>
    </row>
    <row r="48" spans="2:21" s="112" customFormat="1">
      <c r="B48" s="144"/>
      <c r="E48" s="133"/>
      <c r="I48" s="122"/>
      <c r="J48" s="133"/>
      <c r="K48" s="133"/>
      <c r="L48" s="133"/>
      <c r="M48" s="133"/>
      <c r="N48" s="133"/>
      <c r="O48" s="632"/>
      <c r="P48" s="628"/>
      <c r="Q48" s="628"/>
      <c r="R48" s="628"/>
      <c r="S48" s="144"/>
      <c r="T48" s="144"/>
      <c r="U48" s="144"/>
    </row>
    <row r="49" spans="2:21" s="112" customFormat="1">
      <c r="B49" s="144"/>
      <c r="E49" s="133"/>
      <c r="I49" s="122"/>
      <c r="J49" s="133"/>
      <c r="K49" s="133"/>
      <c r="L49" s="133"/>
      <c r="M49" s="133"/>
      <c r="N49" s="133"/>
      <c r="O49" s="632"/>
      <c r="P49" s="628"/>
      <c r="Q49" s="628"/>
      <c r="R49" s="628"/>
      <c r="S49" s="144"/>
      <c r="T49" s="144"/>
      <c r="U49" s="144"/>
    </row>
    <row r="50" spans="2:21" s="112" customFormat="1">
      <c r="B50" s="144"/>
      <c r="E50" s="133"/>
      <c r="I50" s="122"/>
      <c r="J50" s="133"/>
      <c r="K50" s="133"/>
      <c r="L50" s="133"/>
      <c r="M50" s="133"/>
      <c r="N50" s="133"/>
      <c r="O50" s="632"/>
      <c r="P50" s="628"/>
      <c r="Q50" s="628"/>
      <c r="R50" s="628"/>
      <c r="S50" s="144"/>
      <c r="T50" s="144"/>
      <c r="U50" s="144"/>
    </row>
    <row r="51" spans="2:21" s="112" customFormat="1">
      <c r="B51" s="144"/>
      <c r="E51" s="133"/>
      <c r="I51" s="122"/>
      <c r="J51" s="133"/>
      <c r="K51" s="133"/>
      <c r="L51" s="133"/>
      <c r="M51" s="133"/>
      <c r="N51" s="133"/>
      <c r="O51" s="632"/>
      <c r="P51" s="628"/>
      <c r="Q51" s="628"/>
      <c r="R51" s="628"/>
      <c r="S51" s="144"/>
      <c r="T51" s="144"/>
      <c r="U51" s="144"/>
    </row>
    <row r="52" spans="2:21" s="112" customFormat="1">
      <c r="B52" s="144"/>
      <c r="E52" s="133"/>
      <c r="I52" s="122"/>
      <c r="J52" s="133"/>
      <c r="K52" s="133"/>
      <c r="L52" s="133"/>
      <c r="M52" s="133"/>
      <c r="N52" s="133"/>
      <c r="O52" s="632"/>
      <c r="P52" s="628"/>
      <c r="Q52" s="628"/>
      <c r="R52" s="628"/>
      <c r="S52" s="144"/>
      <c r="T52" s="144"/>
      <c r="U52" s="144"/>
    </row>
    <row r="53" spans="2:21" s="112" customFormat="1">
      <c r="B53" s="144"/>
      <c r="E53" s="133"/>
      <c r="I53" s="122"/>
      <c r="J53" s="133"/>
      <c r="K53" s="133"/>
      <c r="L53" s="133"/>
      <c r="M53" s="133"/>
      <c r="N53" s="133"/>
      <c r="O53" s="632"/>
      <c r="P53" s="628"/>
      <c r="Q53" s="628"/>
      <c r="R53" s="628"/>
      <c r="S53" s="144"/>
      <c r="T53" s="144"/>
      <c r="U53" s="144"/>
    </row>
    <row r="54" spans="2:21" s="112" customFormat="1">
      <c r="B54" s="144"/>
      <c r="E54" s="133"/>
      <c r="I54" s="122"/>
      <c r="J54" s="133"/>
      <c r="K54" s="133"/>
      <c r="L54" s="133"/>
      <c r="M54" s="133"/>
      <c r="N54" s="133"/>
      <c r="O54" s="632"/>
      <c r="P54" s="628"/>
      <c r="Q54" s="628"/>
      <c r="R54" s="628"/>
      <c r="S54" s="144"/>
      <c r="T54" s="144"/>
      <c r="U54" s="144"/>
    </row>
    <row r="55" spans="2:21" s="112" customFormat="1">
      <c r="B55" s="144"/>
      <c r="E55" s="133"/>
      <c r="I55" s="122"/>
      <c r="J55" s="133"/>
      <c r="K55" s="133"/>
      <c r="L55" s="133"/>
      <c r="M55" s="133"/>
      <c r="N55" s="133"/>
      <c r="O55" s="632"/>
      <c r="P55" s="628"/>
      <c r="Q55" s="628"/>
      <c r="R55" s="628"/>
      <c r="S55" s="144"/>
      <c r="T55" s="144"/>
      <c r="U55" s="144"/>
    </row>
    <row r="56" spans="2:21" s="112" customFormat="1">
      <c r="B56" s="144"/>
      <c r="E56" s="133"/>
      <c r="I56" s="122"/>
      <c r="J56" s="133"/>
      <c r="K56" s="133"/>
      <c r="L56" s="133"/>
      <c r="M56" s="133"/>
      <c r="N56" s="133"/>
      <c r="O56" s="632"/>
      <c r="P56" s="628"/>
      <c r="Q56" s="628"/>
      <c r="R56" s="628"/>
      <c r="S56" s="144"/>
      <c r="T56" s="144"/>
      <c r="U56" s="144"/>
    </row>
    <row r="57" spans="2:21" s="112" customFormat="1">
      <c r="B57" s="144" t="s">
        <v>144</v>
      </c>
      <c r="D57" s="112" t="s">
        <v>247</v>
      </c>
      <c r="E57" s="133"/>
      <c r="F57" s="112">
        <v>10422136</v>
      </c>
      <c r="H57" s="112">
        <v>8233656</v>
      </c>
      <c r="I57" s="122">
        <v>2188480</v>
      </c>
      <c r="J57" s="133"/>
      <c r="K57" s="133">
        <v>292290</v>
      </c>
      <c r="L57" s="133">
        <v>585710</v>
      </c>
      <c r="M57" s="133">
        <v>1052530</v>
      </c>
      <c r="N57" s="133"/>
      <c r="O57" s="632"/>
      <c r="P57" s="628"/>
      <c r="Q57" s="628"/>
      <c r="R57" s="628"/>
      <c r="S57" s="144"/>
      <c r="T57" s="144"/>
      <c r="U57" s="144"/>
    </row>
    <row r="58" spans="2:21" s="112" customFormat="1">
      <c r="B58" s="144">
        <v>585710</v>
      </c>
      <c r="D58" s="112">
        <v>2188480</v>
      </c>
      <c r="E58" s="133"/>
      <c r="F58" s="112">
        <v>119</v>
      </c>
      <c r="H58" s="112">
        <v>84</v>
      </c>
      <c r="I58" s="122">
        <v>35</v>
      </c>
      <c r="J58" s="133"/>
      <c r="K58" s="133" t="s">
        <v>167</v>
      </c>
      <c r="L58" s="133" t="s">
        <v>168</v>
      </c>
      <c r="M58" s="133" t="s">
        <v>169</v>
      </c>
      <c r="N58" s="133"/>
      <c r="O58" s="632"/>
      <c r="P58" s="628"/>
      <c r="Q58" s="628"/>
      <c r="R58" s="628"/>
      <c r="S58" s="144"/>
      <c r="T58" s="144"/>
      <c r="U58" s="144"/>
    </row>
    <row r="59" spans="2:21" s="112" customFormat="1">
      <c r="B59" s="144">
        <v>7</v>
      </c>
      <c r="D59" s="112">
        <v>35</v>
      </c>
      <c r="E59" s="133"/>
      <c r="I59" s="122"/>
      <c r="J59" s="133"/>
      <c r="K59" s="133">
        <v>5</v>
      </c>
      <c r="L59" s="133">
        <v>7</v>
      </c>
      <c r="M59" s="133">
        <v>13</v>
      </c>
      <c r="N59" s="133"/>
      <c r="O59" s="632"/>
      <c r="P59" s="628"/>
      <c r="Q59" s="628"/>
      <c r="R59" s="628"/>
      <c r="S59" s="144"/>
      <c r="T59" s="144"/>
      <c r="U59" s="144"/>
    </row>
    <row r="60" spans="2:21" s="112" customFormat="1">
      <c r="B60" s="144"/>
      <c r="E60" s="133"/>
      <c r="I60" s="122"/>
      <c r="J60" s="133"/>
      <c r="K60" s="133"/>
      <c r="L60" s="133"/>
      <c r="M60" s="133"/>
      <c r="N60" s="133"/>
      <c r="O60" s="632"/>
      <c r="P60" s="628"/>
      <c r="Q60" s="628"/>
      <c r="R60" s="628"/>
      <c r="S60" s="144"/>
      <c r="T60" s="144"/>
      <c r="U60" s="144"/>
    </row>
    <row r="61" spans="2:21" s="112" customFormat="1">
      <c r="B61" s="144" t="s">
        <v>174</v>
      </c>
      <c r="C61" s="112" t="s">
        <v>139</v>
      </c>
      <c r="D61" s="112" t="s">
        <v>69</v>
      </c>
      <c r="E61" s="133" t="s">
        <v>140</v>
      </c>
      <c r="G61" s="112" t="s">
        <v>141</v>
      </c>
      <c r="H61" s="112" t="s">
        <v>40</v>
      </c>
      <c r="I61" s="122" t="s">
        <v>39</v>
      </c>
      <c r="J61" s="133"/>
      <c r="K61" s="133"/>
      <c r="L61" s="133"/>
      <c r="M61" s="133"/>
      <c r="N61" s="133"/>
      <c r="O61" s="632"/>
      <c r="P61" s="628"/>
      <c r="Q61" s="628"/>
      <c r="R61" s="628"/>
      <c r="S61" s="144"/>
      <c r="T61" s="144"/>
      <c r="U61" s="144"/>
    </row>
    <row r="62" spans="2:21" s="112" customFormat="1">
      <c r="B62" s="144">
        <v>1</v>
      </c>
      <c r="C62" s="112" t="s">
        <v>227</v>
      </c>
      <c r="D62" s="112">
        <v>58000</v>
      </c>
      <c r="E62" s="133">
        <v>46069</v>
      </c>
      <c r="F62" s="112" t="s">
        <v>156</v>
      </c>
      <c r="G62" s="112" t="s">
        <v>247</v>
      </c>
      <c r="H62" s="112">
        <v>30</v>
      </c>
      <c r="I62" s="122">
        <v>12</v>
      </c>
      <c r="J62" s="133"/>
      <c r="K62" s="133"/>
      <c r="L62" s="133"/>
      <c r="M62" s="133"/>
      <c r="N62" s="133"/>
      <c r="O62" s="632"/>
      <c r="P62" s="628"/>
      <c r="Q62" s="628"/>
      <c r="R62" s="628"/>
      <c r="S62" s="144"/>
      <c r="T62" s="144"/>
      <c r="U62" s="144"/>
    </row>
    <row r="63" spans="2:21" s="112" customFormat="1">
      <c r="B63" s="144">
        <v>2</v>
      </c>
      <c r="C63" s="112" t="s">
        <v>238</v>
      </c>
      <c r="D63" s="112">
        <v>52500</v>
      </c>
      <c r="E63" s="133">
        <v>46069</v>
      </c>
      <c r="F63" s="112" t="s">
        <v>156</v>
      </c>
      <c r="G63" s="112" t="s">
        <v>247</v>
      </c>
      <c r="H63" s="112">
        <v>30</v>
      </c>
      <c r="I63" s="122">
        <v>12</v>
      </c>
      <c r="J63" s="133"/>
      <c r="K63" s="133"/>
      <c r="L63" s="133"/>
      <c r="M63" s="133"/>
      <c r="N63" s="133"/>
      <c r="O63" s="632"/>
      <c r="P63" s="628"/>
      <c r="Q63" s="628"/>
      <c r="R63" s="628"/>
      <c r="S63" s="144"/>
      <c r="T63" s="144"/>
      <c r="U63" s="144"/>
    </row>
    <row r="64" spans="2:21" s="112" customFormat="1">
      <c r="B64" s="144">
        <v>3</v>
      </c>
      <c r="C64" s="112" t="s">
        <v>239</v>
      </c>
      <c r="D64" s="112">
        <v>172430</v>
      </c>
      <c r="E64" s="133">
        <v>46070</v>
      </c>
      <c r="F64" s="112" t="s">
        <v>156</v>
      </c>
      <c r="G64" s="112" t="s">
        <v>247</v>
      </c>
      <c r="H64" s="112">
        <v>30</v>
      </c>
      <c r="I64" s="122">
        <v>13</v>
      </c>
      <c r="J64" s="133"/>
      <c r="K64" s="133"/>
      <c r="L64" s="133"/>
      <c r="M64" s="133"/>
      <c r="N64" s="133"/>
      <c r="O64" s="632"/>
      <c r="P64" s="628"/>
      <c r="Q64" s="628"/>
      <c r="R64" s="628"/>
      <c r="S64" s="144"/>
      <c r="T64" s="144"/>
      <c r="U64" s="144"/>
    </row>
    <row r="65" spans="1:21" s="112" customFormat="1">
      <c r="B65" s="144">
        <v>4</v>
      </c>
      <c r="C65" s="112" t="s">
        <v>162</v>
      </c>
      <c r="D65" s="112">
        <v>43500</v>
      </c>
      <c r="E65" s="133">
        <v>46071</v>
      </c>
      <c r="F65" s="112" t="s">
        <v>156</v>
      </c>
      <c r="G65" s="112" t="s">
        <v>247</v>
      </c>
      <c r="H65" s="112">
        <v>30</v>
      </c>
      <c r="I65" s="122">
        <v>14</v>
      </c>
      <c r="J65" s="133"/>
      <c r="K65" s="133"/>
      <c r="L65" s="133"/>
      <c r="M65" s="133"/>
      <c r="N65" s="133"/>
      <c r="O65" s="632"/>
      <c r="P65" s="628"/>
      <c r="Q65" s="628"/>
      <c r="R65" s="628"/>
      <c r="S65" s="144"/>
      <c r="T65" s="144"/>
      <c r="U65" s="144"/>
    </row>
    <row r="66" spans="1:21" s="112" customFormat="1">
      <c r="B66" s="144">
        <v>5</v>
      </c>
      <c r="C66" s="112" t="s">
        <v>191</v>
      </c>
      <c r="D66" s="112">
        <v>191440</v>
      </c>
      <c r="E66" s="133">
        <v>46072</v>
      </c>
      <c r="F66" s="112" t="s">
        <v>156</v>
      </c>
      <c r="G66" s="112" t="s">
        <v>247</v>
      </c>
      <c r="H66" s="112">
        <v>30</v>
      </c>
      <c r="I66" s="122">
        <v>15</v>
      </c>
      <c r="J66" s="133"/>
      <c r="K66" s="133"/>
      <c r="L66" s="133"/>
      <c r="M66" s="133"/>
      <c r="N66" s="133"/>
      <c r="O66" s="632"/>
      <c r="P66" s="628"/>
      <c r="Q66" s="628"/>
      <c r="R66" s="628"/>
      <c r="S66" s="144"/>
      <c r="T66" s="144"/>
      <c r="U66" s="144"/>
    </row>
    <row r="67" spans="1:21" s="112" customFormat="1">
      <c r="B67" s="144">
        <v>6</v>
      </c>
      <c r="C67" s="112" t="s">
        <v>92</v>
      </c>
      <c r="D67" s="112">
        <v>2500</v>
      </c>
      <c r="E67" s="133">
        <v>46073</v>
      </c>
      <c r="F67" s="112" t="s">
        <v>156</v>
      </c>
      <c r="G67" s="112" t="s">
        <v>247</v>
      </c>
      <c r="H67" s="112">
        <v>30</v>
      </c>
      <c r="I67" s="122">
        <v>16</v>
      </c>
      <c r="J67" s="133"/>
      <c r="K67" s="133"/>
      <c r="L67" s="133"/>
      <c r="M67" s="133"/>
      <c r="N67" s="133"/>
      <c r="O67" s="632"/>
      <c r="P67" s="628"/>
      <c r="Q67" s="628"/>
      <c r="R67" s="628"/>
      <c r="S67" s="144"/>
      <c r="T67" s="144"/>
      <c r="U67" s="144"/>
    </row>
    <row r="68" spans="1:21" s="112" customFormat="1">
      <c r="B68" s="144">
        <v>7</v>
      </c>
      <c r="C68" s="112" t="s">
        <v>244</v>
      </c>
      <c r="D68" s="112">
        <v>65340</v>
      </c>
      <c r="E68" s="133">
        <v>46081</v>
      </c>
      <c r="F68" s="112" t="s">
        <v>156</v>
      </c>
      <c r="G68" s="112" t="s">
        <v>247</v>
      </c>
      <c r="H68" s="112">
        <v>20</v>
      </c>
      <c r="I68" s="122">
        <v>14</v>
      </c>
      <c r="J68" s="133"/>
      <c r="K68" s="133"/>
      <c r="L68" s="133"/>
      <c r="M68" s="133"/>
      <c r="N68" s="133"/>
      <c r="O68" s="632"/>
      <c r="P68" s="628"/>
      <c r="Q68" s="628"/>
      <c r="R68" s="628"/>
      <c r="S68" s="144"/>
      <c r="T68" s="144"/>
      <c r="U68" s="144"/>
    </row>
    <row r="69" spans="1:21" s="112" customFormat="1">
      <c r="B69" s="144">
        <v>8</v>
      </c>
      <c r="E69" s="133"/>
      <c r="I69" s="122"/>
      <c r="J69" s="133"/>
      <c r="K69" s="133"/>
      <c r="L69" s="133"/>
      <c r="M69" s="133"/>
      <c r="N69" s="133"/>
      <c r="O69" s="632"/>
      <c r="P69" s="628"/>
      <c r="Q69" s="628"/>
      <c r="R69" s="628"/>
      <c r="S69" s="144"/>
      <c r="T69" s="144"/>
      <c r="U69" s="144"/>
    </row>
    <row r="70" spans="1:21" s="112" customFormat="1">
      <c r="B70" s="144"/>
      <c r="E70" s="133"/>
      <c r="I70" s="122"/>
      <c r="J70" s="133"/>
      <c r="K70" s="133"/>
      <c r="L70" s="133"/>
      <c r="M70" s="133"/>
      <c r="N70" s="133"/>
      <c r="O70" s="632"/>
      <c r="P70" s="628"/>
      <c r="Q70" s="628"/>
      <c r="R70" s="628"/>
      <c r="S70" s="144"/>
      <c r="T70" s="144"/>
      <c r="U70" s="144"/>
    </row>
    <row r="71" spans="1:21" s="112" customFormat="1">
      <c r="B71" s="144"/>
      <c r="E71" s="133"/>
      <c r="I71" s="122"/>
      <c r="J71" s="133"/>
      <c r="K71" s="133"/>
      <c r="L71" s="133"/>
      <c r="M71" s="133"/>
      <c r="N71" s="133"/>
      <c r="O71" s="632"/>
      <c r="P71" s="628"/>
      <c r="Q71" s="628"/>
      <c r="R71" s="628"/>
      <c r="S71" s="144"/>
      <c r="T71" s="144"/>
      <c r="U71" s="144"/>
    </row>
    <row r="72" spans="1:21" s="112" customFormat="1">
      <c r="B72" s="144"/>
      <c r="E72" s="133"/>
      <c r="I72" s="122"/>
      <c r="J72" s="133"/>
      <c r="K72" s="133"/>
      <c r="L72" s="133"/>
      <c r="M72" s="133"/>
      <c r="N72" s="133"/>
      <c r="O72" s="632"/>
      <c r="P72" s="628"/>
      <c r="Q72" s="628"/>
      <c r="R72" s="628"/>
      <c r="S72" s="144"/>
      <c r="T72" s="144"/>
      <c r="U72" s="144"/>
    </row>
    <row r="73" spans="1:21">
      <c r="A73" s="112"/>
    </row>
  </sheetData>
  <mergeCells count="4">
    <mergeCell ref="A1:B1"/>
    <mergeCell ref="C1:D1"/>
    <mergeCell ref="A2:B2"/>
    <mergeCell ref="C2:D2"/>
  </mergeCells>
  <conditionalFormatting sqref="F3">
    <cfRule type="containsText" dxfId="145" priority="34" operator="containsText" text="Paid">
      <formula>NOT(ISERROR(SEARCH("Paid",F3)))</formula>
    </cfRule>
    <cfRule type="containsText" priority="35" operator="containsText" text="Paid">
      <formula>NOT(ISERROR(SEARCH("Paid",F3)))</formula>
    </cfRule>
    <cfRule type="containsText" dxfId="144" priority="36" operator="containsText" text="Paid">
      <formula>NOT(ISERROR(SEARCH("Paid",F3)))</formula>
    </cfRule>
    <cfRule type="containsText" dxfId="143" priority="37" operator="containsText" text="Paid">
      <formula>NOT(ISERROR(SEARCH("Paid",F3)))</formula>
    </cfRule>
  </conditionalFormatting>
  <conditionalFormatting sqref="H3:J3">
    <cfRule type="containsText" dxfId="142" priority="26" operator="containsText" text="Over Due">
      <formula>NOT(ISERROR(SEARCH("Over Due",H3)))</formula>
    </cfRule>
    <cfRule type="containsText" dxfId="141" priority="27" operator="containsText" text="FF need">
      <formula>NOT(ISERROR(SEARCH("FF need",H3)))</formula>
    </cfRule>
    <cfRule type="containsText" dxfId="140" priority="28" operator="containsText" text="FF need">
      <formula>NOT(ISERROR(SEARCH("FF need",H3)))</formula>
    </cfRule>
    <cfRule type="containsText" dxfId="139" priority="29" operator="containsText" text="FF need">
      <formula>NOT(ISERROR(SEARCH("FF need",H3)))</formula>
    </cfRule>
    <cfRule type="containsText" dxfId="138" priority="30" operator="containsText" text="Due soon">
      <formula>NOT(ISERROR(SEARCH("Due soon",H3)))</formula>
    </cfRule>
  </conditionalFormatting>
  <conditionalFormatting sqref="J4:J19">
    <cfRule type="dataBar" priority="1">
      <dataBar>
        <cfvo type="min"/>
        <cfvo type="max"/>
        <color rgb="FFFFB628"/>
      </dataBar>
      <extLst>
        <ext xmlns:x14="http://schemas.microsoft.com/office/spreadsheetml/2009/9/main" uri="{B025F937-C7B1-47D3-B67F-A62EFF666E3E}">
          <x14:id>{60BD0175-4493-4147-990C-9468486DA08F}</x14:id>
        </ext>
      </extLst>
    </cfRule>
  </conditionalFormatting>
  <conditionalFormatting sqref="J4:J20">
    <cfRule type="dataBar" priority="4">
      <dataBar>
        <cfvo type="min"/>
        <cfvo type="max"/>
        <color rgb="FF638EC6"/>
      </dataBar>
      <extLst>
        <ext xmlns:x14="http://schemas.microsoft.com/office/spreadsheetml/2009/9/main" uri="{B025F937-C7B1-47D3-B67F-A62EFF666E3E}">
          <x14:id>{7B48FD44-496F-44F9-8CA8-818B659C9F38}</x14:id>
        </ext>
      </extLst>
    </cfRule>
  </conditionalFormatting>
  <conditionalFormatting sqref="K1">
    <cfRule type="dataBar" priority="8">
      <dataBar>
        <cfvo type="min"/>
        <cfvo type="max"/>
        <color rgb="FF63C384"/>
      </dataBar>
      <extLst>
        <ext xmlns:x14="http://schemas.microsoft.com/office/spreadsheetml/2009/9/main" uri="{B025F937-C7B1-47D3-B67F-A62EFF666E3E}">
          <x14:id>{3A38261B-160E-4A94-926D-F0D1551CFA66}</x14:id>
        </ext>
      </extLst>
    </cfRule>
  </conditionalFormatting>
  <conditionalFormatting sqref="K1:N1">
    <cfRule type="dataBar" priority="7">
      <dataBar>
        <cfvo type="min"/>
        <cfvo type="max"/>
        <color rgb="FF008AEF"/>
      </dataBar>
      <extLst>
        <ext xmlns:x14="http://schemas.microsoft.com/office/spreadsheetml/2009/9/main" uri="{B025F937-C7B1-47D3-B67F-A62EFF666E3E}">
          <x14:id>{53B38CB2-EBF2-40CB-8BE0-24CA86BDB692}</x14:id>
        </ext>
      </extLst>
    </cfRule>
  </conditionalFormatting>
  <conditionalFormatting sqref="K1:N3">
    <cfRule type="dataBar" priority="6">
      <dataBar>
        <cfvo type="min"/>
        <cfvo type="max"/>
        <color rgb="FF008AEF"/>
      </dataBar>
      <extLst>
        <ext xmlns:x14="http://schemas.microsoft.com/office/spreadsheetml/2009/9/main" uri="{B025F937-C7B1-47D3-B67F-A62EFF666E3E}">
          <x14:id>{9A9FCF15-50D9-4D32-8DFB-5052CD123753}</x14:id>
        </ext>
      </extLst>
    </cfRule>
  </conditionalFormatting>
  <conditionalFormatting sqref="K2:N2 T2 N5">
    <cfRule type="dataBar" priority="33">
      <dataBar>
        <cfvo type="min"/>
        <cfvo type="max"/>
        <color rgb="FF638EC6"/>
      </dataBar>
      <extLst>
        <ext xmlns:x14="http://schemas.microsoft.com/office/spreadsheetml/2009/9/main" uri="{B025F937-C7B1-47D3-B67F-A62EFF666E3E}">
          <x14:id>{24C3467E-217D-4C34-9BD7-DFE187E17165}</x14:id>
        </ext>
      </extLst>
    </cfRule>
  </conditionalFormatting>
  <dataValidations count="1">
    <dataValidation type="list" allowBlank="1" showInputMessage="1" showErrorMessage="1" sqref="A1" xr:uid="{82DA1A25-F391-4AAB-ABC1-F95291E685C6}">
      <formula1>"Over Due,Due soon,FP need,Pending,Settled"</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0BD0175-4493-4147-990C-9468486DA08F}">
            <x14:dataBar minLength="0" maxLength="100" border="1" negativeBarBorderColorSameAsPositive="0">
              <x14:cfvo type="autoMin"/>
              <x14:cfvo type="autoMax"/>
              <x14:borderColor rgb="FFFFB628"/>
              <x14:negativeFillColor rgb="FFFF0000"/>
              <x14:negativeBorderColor rgb="FFFF0000"/>
              <x14:axisColor rgb="FF000000"/>
            </x14:dataBar>
          </x14:cfRule>
          <xm:sqref>J4:J19</xm:sqref>
        </x14:conditionalFormatting>
        <x14:conditionalFormatting xmlns:xm="http://schemas.microsoft.com/office/excel/2006/main">
          <x14:cfRule type="dataBar" id="{7B48FD44-496F-44F9-8CA8-818B659C9F38}">
            <x14:dataBar minLength="0" maxLength="100" gradient="0">
              <x14:cfvo type="autoMin"/>
              <x14:cfvo type="autoMax"/>
              <x14:negativeFillColor rgb="FFFF0000"/>
              <x14:axisColor rgb="FF000000"/>
            </x14:dataBar>
          </x14:cfRule>
          <xm:sqref>J4:J20</xm:sqref>
        </x14:conditionalFormatting>
        <x14:conditionalFormatting xmlns:xm="http://schemas.microsoft.com/office/excel/2006/main">
          <x14:cfRule type="dataBar" id="{3A38261B-160E-4A94-926D-F0D1551CFA66}">
            <x14:dataBar minLength="0" maxLength="100" gradient="0">
              <x14:cfvo type="autoMin"/>
              <x14:cfvo type="autoMax"/>
              <x14:negativeFillColor rgb="FFFF0000"/>
              <x14:axisColor rgb="FF000000"/>
            </x14:dataBar>
          </x14:cfRule>
          <xm:sqref>K1</xm:sqref>
        </x14:conditionalFormatting>
        <x14:conditionalFormatting xmlns:xm="http://schemas.microsoft.com/office/excel/2006/main">
          <x14:cfRule type="dataBar" id="{53B38CB2-EBF2-40CB-8BE0-24CA86BDB692}">
            <x14:dataBar minLength="0" maxLength="100" gradient="0">
              <x14:cfvo type="autoMin"/>
              <x14:cfvo type="autoMax"/>
              <x14:negativeFillColor rgb="FFFF0000"/>
              <x14:axisColor rgb="FF000000"/>
            </x14:dataBar>
          </x14:cfRule>
          <xm:sqref>K1:N1</xm:sqref>
        </x14:conditionalFormatting>
        <x14:conditionalFormatting xmlns:xm="http://schemas.microsoft.com/office/excel/2006/main">
          <x14:cfRule type="dataBar" id="{9A9FCF15-50D9-4D32-8DFB-5052CD123753}">
            <x14:dataBar minLength="0" maxLength="100" gradient="0">
              <x14:cfvo type="autoMin"/>
              <x14:cfvo type="autoMax"/>
              <x14:negativeFillColor rgb="FFFF0000"/>
              <x14:axisColor rgb="FF000000"/>
            </x14:dataBar>
          </x14:cfRule>
          <xm:sqref>K1:N3</xm:sqref>
        </x14:conditionalFormatting>
        <x14:conditionalFormatting xmlns:xm="http://schemas.microsoft.com/office/excel/2006/main">
          <x14:cfRule type="dataBar" id="{24C3467E-217D-4C34-9BD7-DFE187E17165}">
            <x14:dataBar minLength="0" maxLength="100" gradient="0">
              <x14:cfvo type="autoMin"/>
              <x14:cfvo type="autoMax"/>
              <x14:negativeFillColor rgb="FFFF0000"/>
              <x14:axisColor rgb="FF000000"/>
            </x14:dataBar>
          </x14:cfRule>
          <xm:sqref>K2:N2 T2 N5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7706589-07D9-498C-925A-095C7061D308}">
          <x14:formula1>
            <xm:f>'Cr sells18'!$F$57:$F$159</xm:f>
          </x14:formula1>
          <xm:sqref>A2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C5494-6D3C-4CA3-BE33-373EB559B335}">
  <sheetPr>
    <tabColor theme="9" tint="-0.499984740745262"/>
  </sheetPr>
  <dimension ref="A1:AR1078"/>
  <sheetViews>
    <sheetView showGridLines="0" showRowColHeaders="0" zoomScale="130" zoomScaleNormal="130" workbookViewId="0">
      <pane ySplit="14" topLeftCell="A141" activePane="bottomLeft" state="frozen"/>
      <selection pane="bottomLeft" activeCell="F145" sqref="F145"/>
    </sheetView>
  </sheetViews>
  <sheetFormatPr defaultRowHeight="18.75"/>
  <cols>
    <col min="1" max="1" width="9.140625" style="61" customWidth="1"/>
    <col min="2" max="2" width="12.85546875" style="2" customWidth="1"/>
    <col min="3" max="3" width="6.140625" style="11" customWidth="1"/>
    <col min="4" max="4" width="11.28515625" style="2" customWidth="1"/>
    <col min="5" max="5" width="5.28515625" style="11" customWidth="1"/>
    <col min="6" max="6" width="12.85546875" style="2" customWidth="1"/>
    <col min="7" max="7" width="4.85546875" style="2" customWidth="1"/>
    <col min="8" max="8" width="3" style="772" customWidth="1"/>
    <col min="9" max="9" width="8" style="3" hidden="1" customWidth="1"/>
    <col min="10" max="10" width="9.85546875" style="796" customWidth="1"/>
    <col min="11" max="11" width="10.5703125" style="793" customWidth="1"/>
    <col min="12" max="12" width="8.42578125" style="791" hidden="1" customWidth="1"/>
    <col min="13" max="13" width="6.7109375" style="793" customWidth="1"/>
    <col min="14" max="14" width="11" style="796" customWidth="1"/>
    <col min="15" max="15" width="10.28515625" style="795" customWidth="1"/>
    <col min="16" max="16" width="5.5703125" style="792" customWidth="1"/>
    <col min="17" max="17" width="7.140625" style="776" customWidth="1"/>
    <col min="18" max="18" width="10.140625" style="793" customWidth="1"/>
    <col min="19" max="19" width="5.28515625" style="27" hidden="1" customWidth="1"/>
    <col min="20" max="20" width="6.42578125" style="776" customWidth="1"/>
    <col min="21" max="21" width="10" style="794" customWidth="1"/>
    <col min="22" max="22" width="4.85546875" style="1375" customWidth="1"/>
    <col min="23" max="23" width="3.42578125" style="773" customWidth="1"/>
    <col min="24" max="24" width="4.42578125" style="773" customWidth="1"/>
    <col min="25" max="25" width="9.7109375" style="773" customWidth="1"/>
    <col min="26" max="26" width="11.140625" style="773" customWidth="1"/>
    <col min="27" max="27" width="13.5703125" style="773" customWidth="1"/>
    <col min="28" max="28" width="13.85546875" style="773" customWidth="1"/>
    <col min="29" max="29" width="9.140625" style="773"/>
    <col min="30" max="30" width="15.5703125" style="1173" customWidth="1"/>
    <col min="31" max="31" width="11.28515625" style="1174" customWidth="1"/>
    <col min="32" max="32" width="10.85546875" style="1175" hidden="1" customWidth="1"/>
    <col min="33" max="33" width="4.7109375" style="1174" hidden="1" customWidth="1"/>
    <col min="34" max="34" width="9.140625" style="1174"/>
    <col min="35" max="35" width="10.140625" style="1168" customWidth="1"/>
    <col min="36" max="36" width="9.140625" style="1168"/>
    <col min="37" max="37" width="10.85546875" style="1170" hidden="1" customWidth="1"/>
    <col min="38" max="38" width="0" style="1168" hidden="1" customWidth="1"/>
    <col min="39" max="39" width="9.140625" style="1168"/>
    <col min="40" max="44" width="9.140625" style="773"/>
    <col min="45" max="16384" width="9.140625" style="27"/>
  </cols>
  <sheetData>
    <row r="1" spans="1:44" s="3" customFormat="1" ht="24.75" customHeight="1" thickTop="1">
      <c r="A1" s="750" t="s">
        <v>73</v>
      </c>
      <c r="B1" s="751" t="s">
        <v>77</v>
      </c>
      <c r="C1" s="751" t="s">
        <v>356</v>
      </c>
      <c r="D1" s="752" t="s">
        <v>164</v>
      </c>
      <c r="E1" s="752" t="s">
        <v>356</v>
      </c>
      <c r="F1" s="753" t="s">
        <v>285</v>
      </c>
      <c r="G1" s="752" t="s">
        <v>356</v>
      </c>
      <c r="H1" s="766"/>
      <c r="I1" s="3" t="s">
        <v>358</v>
      </c>
      <c r="J1" s="797" t="s">
        <v>357</v>
      </c>
      <c r="K1" s="797" t="s">
        <v>77</v>
      </c>
      <c r="L1" s="798"/>
      <c r="M1" s="797" t="s">
        <v>356</v>
      </c>
      <c r="N1" s="797" t="s">
        <v>357</v>
      </c>
      <c r="O1" s="797" t="s">
        <v>164</v>
      </c>
      <c r="P1" s="797" t="s">
        <v>356</v>
      </c>
      <c r="Q1" s="758" t="s">
        <v>273</v>
      </c>
      <c r="R1" s="747" t="s">
        <v>77</v>
      </c>
      <c r="S1" s="748" t="s">
        <v>356</v>
      </c>
      <c r="T1" s="758" t="s">
        <v>273</v>
      </c>
      <c r="U1" s="747" t="s">
        <v>164</v>
      </c>
      <c r="V1" s="1374" t="s">
        <v>356</v>
      </c>
      <c r="W1" s="746"/>
      <c r="X1" s="1161" t="s">
        <v>271</v>
      </c>
      <c r="Y1" s="1440" t="s">
        <v>272</v>
      </c>
      <c r="Z1" s="1440"/>
      <c r="AA1" s="1162">
        <f ca="1">SUM(Z2:Z100)</f>
        <v>2007250</v>
      </c>
      <c r="AB1" s="1163">
        <f ca="1">AD1-AA1</f>
        <v>821130</v>
      </c>
      <c r="AC1" s="767"/>
      <c r="AD1" s="1443">
        <f ca="1">SUM(AE2:AE1000)</f>
        <v>2828380</v>
      </c>
      <c r="AE1" s="1444"/>
      <c r="AF1" s="1171"/>
      <c r="AG1" s="1172"/>
      <c r="AH1" s="1172" t="s">
        <v>247</v>
      </c>
      <c r="AI1" s="1441">
        <f>SUM(AJ2:AJ1000)</f>
        <v>306800</v>
      </c>
      <c r="AJ1" s="1442"/>
      <c r="AK1" s="1169"/>
      <c r="AL1" s="1167"/>
      <c r="AM1" s="1168" t="s">
        <v>164</v>
      </c>
      <c r="AN1" s="767"/>
      <c r="AO1" s="767"/>
      <c r="AP1" s="767"/>
      <c r="AQ1" s="767"/>
      <c r="AR1" s="767"/>
    </row>
    <row r="2" spans="1:44">
      <c r="A2" s="754" t="s">
        <v>367</v>
      </c>
      <c r="B2" s="768">
        <f>SUMIFS(CreditS!$C$2:$C$1001,CreditS!$M$2:$M$1001,A2)</f>
        <v>2790430</v>
      </c>
      <c r="C2" s="769">
        <f>COUNTIFS(CreditS!$M:$M, $A2)</f>
        <v>31</v>
      </c>
      <c r="D2" s="770">
        <f>IFERROR(SUMIFS(CreditS!$C:$C,CreditS!$M:M,A2,CreditS!$F:$F,"Paid"),0)</f>
        <v>306800</v>
      </c>
      <c r="E2" s="771">
        <f>COUNTIFS(CreditS!$F$2:$F$1001, "Paid",CreditS!$M$2:$M$1001,A2)</f>
        <v>4</v>
      </c>
      <c r="F2" s="1022">
        <f>B2</f>
        <v>2790430</v>
      </c>
      <c r="G2" s="353">
        <f>IF(C2="","-",SUM(C2-E2))</f>
        <v>27</v>
      </c>
      <c r="I2" s="749">
        <f>MONTH(DATE(LEFT(J2,4),1,1)+(VALUE(MID(J2,7,LEN(J2)-6))-1)*7-WEEKDAY(DATE(LEFT(J2,4),1,1),2)+1)</f>
        <v>3</v>
      </c>
      <c r="J2" s="745" t="str" cm="1">
        <f t="array" ref="J2:J12">_xlfn.UNIQUE(CreditS!AD2:AD169)</f>
        <v>2026-W13</v>
      </c>
      <c r="K2" s="774">
        <f>SUMIFS(CreditS!$C$2:$C$1003,CreditS!$AD$2:$AD$1003,J2)</f>
        <v>62000</v>
      </c>
      <c r="L2" s="755"/>
      <c r="M2" s="774">
        <f>COUNTIFS(CreditS!$AD:$AD, $J2)</f>
        <v>1</v>
      </c>
      <c r="N2" s="745" t="str" cm="1">
        <f t="array" ref="N2:N5">_xlfn.UNIQUE(CreditS!AE2:AE169)</f>
        <v/>
      </c>
      <c r="O2" s="775">
        <f>SUMIFS(CreditS!$C$2:$C$1003,CreditS!$AD$2:$AD$1003,N2)</f>
        <v>0</v>
      </c>
      <c r="P2" s="757">
        <f>COUNTIFS(CreditS!$F$2:$F$1001, "Paid",CreditS!$AE$2:$AE$1001,N2)</f>
        <v>1</v>
      </c>
      <c r="Q2" s="776" cm="1">
        <f t="array" ref="Q2:Q28">_xlfn.UNIQUE(CreditS!D2:D1000)</f>
        <v>46104</v>
      </c>
      <c r="R2" s="777">
        <f>SUMIFS(CreditS!$C$2:$C$1003,CreditS!$D$2:$D$1003,Q2)</f>
        <v>62000</v>
      </c>
      <c r="S2" s="778">
        <f>COUNTIFS(CreditS!$F$2:$F$1001,"Credit",CreditS!$D$2:$D$1001,Q2)</f>
        <v>0</v>
      </c>
      <c r="T2" s="776" cm="1">
        <f t="array" ref="T2:T6">_xlfn.UNIQUE(CreditS!K2:K1000)</f>
        <v>0</v>
      </c>
      <c r="U2" s="779">
        <f>SUMIFS(CreditS!$C$2:$C$1003,CreditS!$K$2:$K$1003,T2)</f>
        <v>0</v>
      </c>
      <c r="V2" s="969">
        <f>COUNTIFS(CreditS!$F$2:$F$1001, "Paid",CreditS!$K$2:$K$1001,T2)</f>
        <v>0</v>
      </c>
      <c r="X2" s="1164">
        <f ca="1">COUNTIF(AD2:AD101,Y2)</f>
        <v>3</v>
      </c>
      <c r="Y2" s="1164" t="str" cm="1">
        <f t="array" aca="1" ref="Y2:Y8" ca="1">_xlfn.UNIQUE(_xlfn._xlws.FILTER(AD2:AD1000,COUNTIF(AD2:AD1000,AD2:AD1000)&gt;1))</f>
        <v>Eman</v>
      </c>
      <c r="Z2" s="1176">
        <f ca="1">SUMIF($AD2:AD$100,Y2,$AE2:AE$100)</f>
        <v>548850</v>
      </c>
      <c r="AA2" s="1165" t="s">
        <v>274</v>
      </c>
      <c r="AB2" s="1166" t="s">
        <v>275</v>
      </c>
      <c r="AD2" s="1173" t="str" cm="1">
        <f t="array" aca="1" ref="AD2:AH32" ca="1">_xlfn._xlws.FILTER(CreditS!B2:F1002,CreditS!F2:F1002="Credit ")</f>
        <v>Eman</v>
      </c>
      <c r="AE2" s="1174">
        <f ca="1"/>
        <v>62000</v>
      </c>
      <c r="AF2" s="1175">
        <f ca="1"/>
        <v>46104</v>
      </c>
      <c r="AG2" s="1174">
        <f ca="1"/>
        <v>-54</v>
      </c>
      <c r="AH2" s="1174" t="str">
        <f ca="1"/>
        <v xml:space="preserve">Credit </v>
      </c>
      <c r="AI2" s="1168" t="str" cm="1">
        <f t="array" ref="AI2:AM5">_xlfn._xlws.FILTER(CreditS!B2:F1002,CreditS!F2:F1002="Paid")</f>
        <v xml:space="preserve">Zemen </v>
      </c>
      <c r="AJ2" s="1168">
        <v>35500</v>
      </c>
      <c r="AK2" s="1170">
        <v>46161</v>
      </c>
      <c r="AL2" s="1168">
        <v>0</v>
      </c>
      <c r="AM2" s="1168" t="str">
        <v>Paid</v>
      </c>
    </row>
    <row r="3" spans="1:44">
      <c r="A3" s="754" t="s">
        <v>149</v>
      </c>
      <c r="B3" s="768">
        <f>SUMIFS(CreditS!$C$2:$C$1001,CreditS!$Y$2:$Y$1001,A3)</f>
        <v>377800</v>
      </c>
      <c r="C3" s="769">
        <f>COUNTIFS(CreditS!$Y:$Y, $A3)</f>
        <v>5</v>
      </c>
      <c r="D3" s="781">
        <f>IFERROR(SUMIFS(CreditS!$C:$C,CreditS!$AB:AB,A3,CreditS!$F:$F,"Paid"),0)</f>
        <v>293800</v>
      </c>
      <c r="E3" s="771">
        <f>COUNTIFS(CreditS!$F$2:$F$1001, "Paid",CreditS!$AB$2:$AB$1001,A3)</f>
        <v>3</v>
      </c>
      <c r="F3" s="782">
        <f>F2+B3-D3</f>
        <v>2874430</v>
      </c>
      <c r="G3" s="782">
        <f>G2+C3-E3</f>
        <v>29</v>
      </c>
      <c r="I3" s="749">
        <f t="shared" ref="I3:I17" si="0">MONTH(DATE(LEFT(J3,4),1,1)+(VALUE(MID(J3,7,LEN(J3)-6))-1)*7-WEEKDAY(DATE(LEFT(J3,4),1,1),2)+1)</f>
        <v>5</v>
      </c>
      <c r="J3" s="796" t="str">
        <v>2026-W20</v>
      </c>
      <c r="K3" s="777">
        <f>SUMIFS(CreditS!$C$2:$C$1003,CreditS!$AD$2:$AD$1003,J3)</f>
        <v>457300</v>
      </c>
      <c r="L3" s="756"/>
      <c r="M3" s="774">
        <f>COUNTIFS(CreditS!$AD:$AD, $J3)</f>
        <v>3</v>
      </c>
      <c r="N3" s="796" t="str">
        <v>2026-W29</v>
      </c>
      <c r="O3" s="783">
        <f>SUMIFS(CreditS!$C$2:$C$1003,CreditS!$AD$2:$AD$1003,N3)</f>
        <v>249800</v>
      </c>
      <c r="P3" s="757">
        <f>COUNTIFS(CreditS!$F$2:$F$1001, "Paid",CreditS!$AE$2:$AE$1001,N3)</f>
        <v>2</v>
      </c>
      <c r="Q3" s="776">
        <v>46155</v>
      </c>
      <c r="R3" s="777">
        <f>SUMIFS(CreditS!$C$2:$C$1003,CreditS!$D$2:$D$1003,Q3)</f>
        <v>413500</v>
      </c>
      <c r="S3" s="778">
        <f>COUNTIFS(CreditS!$F$2:$F$1001,"Credit",CreditS!$D$2:$D$1001,Q3)</f>
        <v>0</v>
      </c>
      <c r="T3" s="776">
        <v>46217</v>
      </c>
      <c r="U3" s="779">
        <f>SUMIFS(CreditS!$C$2:$C$1003,CreditS!$K$2:$K$1003,T3)</f>
        <v>35500</v>
      </c>
      <c r="V3" s="969">
        <f>COUNTIFS(CreditS!$F$2:$F$1001, "Paid",CreditS!$K$2:$K$1001,T3)</f>
        <v>1</v>
      </c>
      <c r="X3" s="1164">
        <f t="shared" ref="X3:X14" ca="1" si="1">COUNTIF(AD3:AD102,Y3)</f>
        <v>3</v>
      </c>
      <c r="Y3" s="1164" t="str">
        <f ca="1"/>
        <v>wilget</v>
      </c>
      <c r="Z3" s="1176">
        <f ca="1">SUMIF($AD3:AD$100,Y3,$AE3:AE$100)</f>
        <v>244650</v>
      </c>
      <c r="AD3" s="1173" t="str">
        <f ca="1"/>
        <v>Eman</v>
      </c>
      <c r="AE3" s="1174">
        <f ca="1"/>
        <v>353600</v>
      </c>
      <c r="AF3" s="1175">
        <f ca="1"/>
        <v>46155</v>
      </c>
      <c r="AG3" s="1174">
        <f ca="1"/>
        <v>-3</v>
      </c>
      <c r="AH3" s="1174" t="str">
        <f ca="1"/>
        <v xml:space="preserve">Credit </v>
      </c>
      <c r="AI3" s="1168" t="str">
        <v>Droga</v>
      </c>
      <c r="AJ3" s="1168">
        <v>210000</v>
      </c>
      <c r="AK3" s="1170">
        <v>46184</v>
      </c>
      <c r="AL3" s="1168">
        <v>0</v>
      </c>
      <c r="AM3" s="1168" t="str">
        <v>Paid</v>
      </c>
    </row>
    <row r="4" spans="1:44">
      <c r="A4" s="754" t="s">
        <v>150</v>
      </c>
      <c r="B4" s="768">
        <f>SUMIFS(CreditS!$C$2:$C$1001,CreditS!$Y$2:$Y$1001,A4)</f>
        <v>0</v>
      </c>
      <c r="C4" s="769">
        <f>COUNTIFS(CreditS!$Y:$Y, $A4)</f>
        <v>0</v>
      </c>
      <c r="D4" s="781">
        <f>IFERROR(SUMIFS(CreditS!$C:$C,CreditS!$AB:AB,A4,CreditS!$F:$F,"Paid"),0)</f>
        <v>0</v>
      </c>
      <c r="E4" s="771">
        <f>COUNTIFS(CreditS!$F$2:$F$1001, "Paid",CreditS!$AB$2:$AB$1001,A4)</f>
        <v>0</v>
      </c>
      <c r="F4" s="782"/>
      <c r="G4" s="353"/>
      <c r="I4" s="749">
        <f t="shared" si="0"/>
        <v>5</v>
      </c>
      <c r="J4" s="796" t="str">
        <v>2026-W21</v>
      </c>
      <c r="K4" s="777">
        <f>SUMIFS(CreditS!$C$2:$C$1003,CreditS!$AD$2:$AD$1003,J4)</f>
        <v>578580</v>
      </c>
      <c r="L4" s="756"/>
      <c r="M4" s="774">
        <f>COUNTIFS(CreditS!$AD:$AD, $J4)</f>
        <v>6</v>
      </c>
      <c r="N4" s="796" t="str">
        <v>2026-W24</v>
      </c>
      <c r="O4" s="783">
        <f>SUMIFS(CreditS!$C$2:$C$1003,CreditS!$AD$2:$AD$1003,N4)</f>
        <v>380800</v>
      </c>
      <c r="P4" s="757">
        <f>COUNTIFS(CreditS!$F$2:$F$1001, "Paid",CreditS!$AE$2:$AE$1001,N4)</f>
        <v>0</v>
      </c>
      <c r="Q4" s="776">
        <v>46157</v>
      </c>
      <c r="R4" s="777">
        <f>SUMIFS(CreditS!$C$2:$C$1003,CreditS!$D$2:$D$1003,Q4)</f>
        <v>43800</v>
      </c>
      <c r="S4" s="778">
        <f>COUNTIFS(CreditS!$F$2:$F$1001,"Credit",CreditS!$D$2:$D$1001,Q4)</f>
        <v>0</v>
      </c>
      <c r="T4" s="776">
        <v>46183</v>
      </c>
      <c r="U4" s="779">
        <f>SUMIFS(CreditS!$C$2:$C$1003,CreditS!$K$2:$K$1003,T4)</f>
        <v>33050</v>
      </c>
      <c r="V4" s="969">
        <f>COUNTIFS(CreditS!$F$2:$F$1001, "Paid",CreditS!$K$2:$K$1001,T4)</f>
        <v>0</v>
      </c>
      <c r="X4" s="1164">
        <f t="shared" ca="1" si="1"/>
        <v>2</v>
      </c>
      <c r="Y4" s="1164" t="str">
        <f ca="1"/>
        <v>Abune/A</v>
      </c>
      <c r="Z4" s="1176">
        <f ca="1">SUMIF($AD4:AD$100,Y4,$AE4:AE$100)</f>
        <v>67000</v>
      </c>
      <c r="AD4" s="1173" t="str">
        <f ca="1"/>
        <v>wilget</v>
      </c>
      <c r="AE4" s="1174">
        <f ca="1"/>
        <v>59900</v>
      </c>
      <c r="AF4" s="1175">
        <f ca="1"/>
        <v>46155</v>
      </c>
      <c r="AG4" s="1174">
        <f ca="1"/>
        <v>-33</v>
      </c>
      <c r="AH4" s="1174" t="str">
        <f ca="1"/>
        <v xml:space="preserve">Credit </v>
      </c>
      <c r="AI4" s="1168" t="str">
        <v>Droga</v>
      </c>
      <c r="AJ4" s="1168">
        <v>48300</v>
      </c>
      <c r="AK4" s="1170">
        <v>46185</v>
      </c>
      <c r="AL4" s="1168">
        <v>0</v>
      </c>
      <c r="AM4" s="1168" t="str">
        <v>Paid</v>
      </c>
    </row>
    <row r="5" spans="1:44">
      <c r="A5" s="754" t="s">
        <v>151</v>
      </c>
      <c r="B5" s="768">
        <f>SUMIFS(CreditS!$C$2:$C$1001,CreditS!$Y$2:$Y$1001,A5)</f>
        <v>0</v>
      </c>
      <c r="C5" s="769">
        <f>COUNTIFS(CreditS!$Y:$Y, $A5)</f>
        <v>0</v>
      </c>
      <c r="D5" s="781">
        <f>IFERROR(SUMIFS(CreditS!$C:$C,CreditS!$AB:AB,A5,CreditS!$F:$F,"Paid"),0)</f>
        <v>0</v>
      </c>
      <c r="E5" s="771">
        <f>COUNTIFS(CreditS!$F$2:$F$1001, "Paid",CreditS!$AB$2:$AB$1001,A5)</f>
        <v>0</v>
      </c>
      <c r="F5" s="782"/>
      <c r="G5" s="353"/>
      <c r="I5" s="749">
        <f t="shared" si="0"/>
        <v>5</v>
      </c>
      <c r="J5" s="796" t="str">
        <v>2026-W22</v>
      </c>
      <c r="K5" s="777">
        <f>SUMIFS(CreditS!$C$2:$C$1003,CreditS!$AD$2:$AD$1003,J5)</f>
        <v>60000</v>
      </c>
      <c r="L5" s="756"/>
      <c r="M5" s="774">
        <f>COUNTIFS(CreditS!$AD:$AD, $J5)</f>
        <v>1</v>
      </c>
      <c r="N5" s="796" t="str">
        <v>2026-W28</v>
      </c>
      <c r="O5" s="783">
        <f>SUMIFS(CreditS!$C$2:$C$1003,CreditS!$AD$2:$AD$1003,N5)</f>
        <v>596700</v>
      </c>
      <c r="P5" s="757">
        <f>COUNTIFS(CreditS!$F$2:$F$1001, "Paid",CreditS!$AE$2:$AE$1001,N5)</f>
        <v>1</v>
      </c>
      <c r="Q5" s="776">
        <v>46161</v>
      </c>
      <c r="R5" s="777">
        <f>SUMIFS(CreditS!$C$2:$C$1003,CreditS!$D$2:$D$1003,Q5)</f>
        <v>253955</v>
      </c>
      <c r="S5" s="778">
        <f>COUNTIFS(CreditS!$F$2:$F$1001,"Credit",CreditS!$D$2:$D$1001,Q5)</f>
        <v>0</v>
      </c>
      <c r="T5" s="776">
        <v>46214</v>
      </c>
      <c r="U5" s="779">
        <f>SUMIFS(CreditS!$C$2:$C$1003,CreditS!$K$2:$K$1003,T5)</f>
        <v>210000</v>
      </c>
      <c r="V5" s="969">
        <f>COUNTIFS(CreditS!$F$2:$F$1001, "Paid",CreditS!$K$2:$K$1001,T5)</f>
        <v>1</v>
      </c>
      <c r="X5" s="1164">
        <f t="shared" ca="1" si="1"/>
        <v>3</v>
      </c>
      <c r="Y5" s="1164" t="str">
        <f ca="1"/>
        <v>Kidus/M</v>
      </c>
      <c r="Z5" s="1176">
        <f ca="1">SUMIF($AD5:AD$100,Y5,$AE5:AE$100)</f>
        <v>57450</v>
      </c>
      <c r="AD5" s="1173" t="str">
        <f ca="1"/>
        <v>Abune/A</v>
      </c>
      <c r="AE5" s="1174">
        <f ca="1"/>
        <v>43800</v>
      </c>
      <c r="AF5" s="1175">
        <f ca="1"/>
        <v>46157</v>
      </c>
      <c r="AG5" s="1174">
        <f ca="1"/>
        <v>-31</v>
      </c>
      <c r="AH5" s="1174" t="str">
        <f ca="1"/>
        <v xml:space="preserve">Credit </v>
      </c>
      <c r="AI5" s="1168" t="str">
        <v xml:space="preserve">Sebez </v>
      </c>
      <c r="AJ5" s="1168">
        <v>13000</v>
      </c>
      <c r="AK5" s="1170">
        <v>46198</v>
      </c>
      <c r="AL5" s="1168">
        <v>0</v>
      </c>
      <c r="AM5" s="1168" t="str">
        <v>Paid</v>
      </c>
    </row>
    <row r="6" spans="1:44">
      <c r="A6" s="754" t="s">
        <v>152</v>
      </c>
      <c r="B6" s="768">
        <f>SUMIFS(CreditS!$C$2:$C$1001,CreditS!$Y$2:$Y$1001,A6)</f>
        <v>0</v>
      </c>
      <c r="C6" s="769">
        <f>COUNTIFS(CreditS!$Y:$Y, $A6)</f>
        <v>0</v>
      </c>
      <c r="D6" s="781">
        <f>IFERROR(SUMIFS(CreditS!$C:$C,CreditS!$AB:AB,A6,CreditS!$F:$F,"Paid"),0)</f>
        <v>0</v>
      </c>
      <c r="E6" s="771">
        <f>COUNTIFS(CreditS!$F$2:$F$1001, "Paid",CreditS!$AB$2:$AB$1001,A6)</f>
        <v>0</v>
      </c>
      <c r="F6" s="782"/>
      <c r="G6" s="353"/>
      <c r="I6" s="749">
        <f t="shared" si="0"/>
        <v>6</v>
      </c>
      <c r="J6" s="796" t="str">
        <v>2026-W23</v>
      </c>
      <c r="K6" s="777">
        <f>SUMIFS(CreditS!$C$2:$C$1003,CreditS!$AD$2:$AD$1003,J6)</f>
        <v>214900</v>
      </c>
      <c r="L6" s="756"/>
      <c r="M6" s="774">
        <f>COUNTIFS(CreditS!$AD:$AD, $J6)</f>
        <v>4</v>
      </c>
      <c r="O6" s="783">
        <f>SUMIFS(CreditS!$C$2:$C$1003,CreditS!$AD$2:$AD$1003,N6)</f>
        <v>0</v>
      </c>
      <c r="P6" s="757">
        <f>COUNTIFS(CreditS!$F$2:$F$1001, "Paid",CreditS!$AE$2:$AE$1001,N6)</f>
        <v>0</v>
      </c>
      <c r="Q6" s="776">
        <v>46164</v>
      </c>
      <c r="R6" s="777">
        <f>SUMIFS(CreditS!$C$2:$C$1003,CreditS!$D$2:$D$1003,Q6)</f>
        <v>216925</v>
      </c>
      <c r="S6" s="778">
        <f>COUNTIFS(CreditS!$F$2:$F$1001,"Credit",CreditS!$D$2:$D$1001,Q6)</f>
        <v>0</v>
      </c>
      <c r="T6" s="776">
        <v>46216</v>
      </c>
      <c r="U6" s="779">
        <f>SUMIFS(CreditS!$C$2:$C$1003,CreditS!$K$2:$K$1003,T6)</f>
        <v>48300</v>
      </c>
      <c r="V6" s="969">
        <f>COUNTIFS(CreditS!$F$2:$F$1001, "Paid",CreditS!$K$2:$K$1001,T6)</f>
        <v>1</v>
      </c>
      <c r="X6" s="1164">
        <f t="shared" ca="1" si="1"/>
        <v>3</v>
      </c>
      <c r="Y6" s="1164" t="str">
        <f ca="1"/>
        <v>Jacaranda</v>
      </c>
      <c r="Z6" s="1176">
        <f ca="1">SUMIF($AD6:AD$100,Y6,$AE6:AE$100)</f>
        <v>209400</v>
      </c>
      <c r="AD6" s="1173" t="str">
        <f ca="1"/>
        <v>Dr nigatu</v>
      </c>
      <c r="AE6" s="1174">
        <f ca="1"/>
        <v>218455</v>
      </c>
      <c r="AF6" s="1175">
        <f ca="1"/>
        <v>46161</v>
      </c>
      <c r="AG6" s="1174">
        <f ca="1"/>
        <v>-27</v>
      </c>
      <c r="AH6" s="1174" t="str">
        <f ca="1"/>
        <v xml:space="preserve">Credit </v>
      </c>
    </row>
    <row r="7" spans="1:44">
      <c r="A7" s="754" t="s">
        <v>153</v>
      </c>
      <c r="B7" s="768">
        <f>SUMIFS(CreditS!$C$2:$C$1001,CreditS!$Y$2:$Y$1001,A7)</f>
        <v>0</v>
      </c>
      <c r="C7" s="769">
        <f>COUNTIFS(CreditS!$Y:$Y, $A7)</f>
        <v>0</v>
      </c>
      <c r="D7" s="781">
        <f>IFERROR(SUMIFS(CreditS!$C:$C,CreditS!$AB:AB,A7,CreditS!$F:$F,"Paid"),0)</f>
        <v>0</v>
      </c>
      <c r="E7" s="771">
        <f>COUNTIFS(CreditS!$F$2:$F$1001, "Paid",CreditS!$AB$2:$AB$1001,A7)</f>
        <v>0</v>
      </c>
      <c r="F7" s="782"/>
      <c r="G7" s="353"/>
      <c r="I7" s="749">
        <f t="shared" si="0"/>
        <v>6</v>
      </c>
      <c r="J7" s="796" t="str">
        <v>2026-W24</v>
      </c>
      <c r="K7" s="777">
        <f>SUMIFS(CreditS!$C$2:$C$1003,CreditS!$AD$2:$AD$1003,J7)</f>
        <v>380800</v>
      </c>
      <c r="L7" s="756"/>
      <c r="M7" s="774">
        <f>COUNTIFS(CreditS!$AD:$AD, $J7)</f>
        <v>4</v>
      </c>
      <c r="O7" s="783">
        <f>SUMIFS(CreditS!$C$2:$C$1003,CreditS!$AD$2:$AD$1003,N7)</f>
        <v>0</v>
      </c>
      <c r="P7" s="757">
        <f>COUNTIFS(CreditS!$F$2:$F$1001, "Paid",CreditS!$AE$2:$AE$1001,N7)</f>
        <v>0</v>
      </c>
      <c r="Q7" s="776">
        <v>46165</v>
      </c>
      <c r="R7" s="777">
        <f>SUMIFS(CreditS!$C$2:$C$1003,CreditS!$D$2:$D$1003,Q7)</f>
        <v>107700</v>
      </c>
      <c r="S7" s="778">
        <f>COUNTIFS(CreditS!$F$2:$F$1001,"Credit",CreditS!$D$2:$D$1001,Q7)</f>
        <v>0</v>
      </c>
      <c r="U7" s="779">
        <f>SUMIFS(CreditS!$C$2:$C$1003,CreditS!$K$2:$K$1003,T7)</f>
        <v>0</v>
      </c>
      <c r="V7" s="969">
        <f>COUNTIFS(CreditS!$F$2:$F$1001, "Paid",CreditS!$K$2:$K$1001,T7)</f>
        <v>0</v>
      </c>
      <c r="X7" s="1164">
        <f t="shared" ca="1" si="1"/>
        <v>3</v>
      </c>
      <c r="Y7" s="1164" t="str">
        <f ca="1"/>
        <v>wajin</v>
      </c>
      <c r="Z7" s="1176">
        <f ca="1">SUMIF($AD7:AD$100,Y7,$AE7:AE$100)</f>
        <v>325500</v>
      </c>
      <c r="AD7" s="1173" t="str">
        <f ca="1"/>
        <v>Flora</v>
      </c>
      <c r="AE7" s="1174">
        <f ca="1"/>
        <v>183875</v>
      </c>
      <c r="AF7" s="1175">
        <f ca="1"/>
        <v>46164</v>
      </c>
      <c r="AG7" s="1174">
        <f ca="1"/>
        <v>-24</v>
      </c>
      <c r="AH7" s="1174" t="str">
        <f ca="1"/>
        <v xml:space="preserve">Credit </v>
      </c>
    </row>
    <row r="8" spans="1:44">
      <c r="A8" s="754" t="s">
        <v>154</v>
      </c>
      <c r="B8" s="768">
        <f>SUMIFS(CreditS!$C$2:$C$1001,CreditS!$Y$2:$Y$1001,A8)</f>
        <v>0</v>
      </c>
      <c r="C8" s="769">
        <f>COUNTIFS(CreditS!$Y:$Y, $A8)</f>
        <v>0</v>
      </c>
      <c r="D8" s="781">
        <f>IFERROR(SUMIFS(CreditS!$C:$C,CreditS!$AB:AB,A8,CreditS!$F:$F,"Paid"),0)</f>
        <v>0</v>
      </c>
      <c r="E8" s="771">
        <f>COUNTIFS(CreditS!$F$2:$F$1001, "Paid",CreditS!$AB$2:$AB$1001,A8)</f>
        <v>0</v>
      </c>
      <c r="F8" s="782"/>
      <c r="G8" s="353"/>
      <c r="I8" s="749">
        <f t="shared" si="0"/>
        <v>6</v>
      </c>
      <c r="J8" s="796" t="str">
        <v>2026-W25</v>
      </c>
      <c r="K8" s="777">
        <f>SUMIFS(CreditS!$C$2:$C$1003,CreditS!$AD$2:$AD$1003,J8)</f>
        <v>243450</v>
      </c>
      <c r="L8" s="756"/>
      <c r="M8" s="774">
        <f>COUNTIFS(CreditS!$AD:$AD, $J8)</f>
        <v>4</v>
      </c>
      <c r="O8" s="783">
        <f>SUMIFS(CreditS!$C$2:$C$1003,CreditS!$AD$2:$AD$1003,N8)</f>
        <v>0</v>
      </c>
      <c r="P8" s="757">
        <f>COUNTIFS(CreditS!$F$2:$F$1001, "Paid",CreditS!$AE$2:$AE$1001,N8)</f>
        <v>0</v>
      </c>
      <c r="Q8" s="776">
        <v>46168</v>
      </c>
      <c r="R8" s="777">
        <f>SUMIFS(CreditS!$C$2:$C$1003,CreditS!$D$2:$D$1003,Q8)</f>
        <v>60000</v>
      </c>
      <c r="S8" s="778">
        <f>COUNTIFS(CreditS!$F$2:$F$1001,"Credit",CreditS!$D$2:$D$1001,Q8)</f>
        <v>0</v>
      </c>
      <c r="U8" s="779">
        <f>SUMIFS(CreditS!$C$2:$C$1003,CreditS!$K$2:$K$1003,T8)</f>
        <v>0</v>
      </c>
      <c r="V8" s="969">
        <f>COUNTIFS(CreditS!$F$2:$F$1001, "Paid",CreditS!$K$2:$K$1001,T8)</f>
        <v>0</v>
      </c>
      <c r="X8" s="1164">
        <f t="shared" ca="1" si="1"/>
        <v>2</v>
      </c>
      <c r="Y8" s="1164" t="str">
        <f ca="1"/>
        <v>Azi Ws</v>
      </c>
      <c r="Z8" s="1176">
        <f ca="1">SUMIF($AD8:AD$100,Y8,$AE8:AE$100)</f>
        <v>554400</v>
      </c>
      <c r="AD8" s="1173" t="str">
        <f ca="1"/>
        <v>Kidus/M</v>
      </c>
      <c r="AE8" s="1174">
        <f ca="1"/>
        <v>21950</v>
      </c>
      <c r="AF8" s="1175">
        <f ca="1"/>
        <v>46165</v>
      </c>
      <c r="AG8" s="1174">
        <f ca="1"/>
        <v>-23</v>
      </c>
      <c r="AH8" s="1174" t="str">
        <f ca="1"/>
        <v xml:space="preserve">Credit </v>
      </c>
    </row>
    <row r="9" spans="1:44">
      <c r="A9" s="754" t="s">
        <v>155</v>
      </c>
      <c r="B9" s="768">
        <f>SUMIFS(CreditS!$C$2:$C$1001,CreditS!$Y$2:$Y$1001,A9)</f>
        <v>0</v>
      </c>
      <c r="C9" s="769">
        <f>COUNTIFS(CreditS!$Y:$Y, $A9)</f>
        <v>0</v>
      </c>
      <c r="D9" s="781">
        <f>IFERROR(SUMIFS(CreditS!$C:$C,CreditS!$AB:AB,A9,CreditS!$F:$F,"Paid"),0)</f>
        <v>0</v>
      </c>
      <c r="E9" s="771">
        <f>COUNTIFS(CreditS!$F$2:$F$1001, "Paid",CreditS!$AB$2:$AB$1001,A9)</f>
        <v>0</v>
      </c>
      <c r="F9" s="782"/>
      <c r="G9" s="353"/>
      <c r="I9" s="749">
        <f t="shared" si="0"/>
        <v>6</v>
      </c>
      <c r="J9" s="796" t="str">
        <v>2026-W26</v>
      </c>
      <c r="K9" s="777">
        <f>SUMIFS(CreditS!$C$2:$C$1003,CreditS!$AD$2:$AD$1003,J9)</f>
        <v>324700</v>
      </c>
      <c r="L9" s="756"/>
      <c r="M9" s="774">
        <f>COUNTIFS(CreditS!$AD:$AD, $J9)</f>
        <v>6</v>
      </c>
      <c r="O9" s="783">
        <f>SUMIFS(CreditS!$C$2:$C$1003,CreditS!$AD$2:$AD$1003,N9)</f>
        <v>0</v>
      </c>
      <c r="P9" s="757">
        <f>COUNTIFS(CreditS!$F$2:$F$1001, "Paid",CreditS!$AE$2:$AE$1001,N9)</f>
        <v>0</v>
      </c>
      <c r="Q9" s="776">
        <v>46176</v>
      </c>
      <c r="R9" s="777">
        <f>SUMIFS(CreditS!$C$2:$C$1003,CreditS!$D$2:$D$1003,Q9)</f>
        <v>106900</v>
      </c>
      <c r="S9" s="778">
        <f>COUNTIFS(CreditS!$F$2:$F$1001,"Credit",CreditS!$D$2:$D$1001,Q9)</f>
        <v>0</v>
      </c>
      <c r="U9" s="779">
        <f>SUMIFS(CreditS!$C$2:$C$1003,CreditS!$K$2:$K$1003,T9)</f>
        <v>0</v>
      </c>
      <c r="V9" s="969">
        <f>COUNTIFS(CreditS!$F$2:$F$1001, "Paid",CreditS!$K$2:$K$1001,T9)</f>
        <v>0</v>
      </c>
      <c r="X9" s="1164">
        <f t="shared" ca="1" si="1"/>
        <v>0</v>
      </c>
      <c r="Y9" s="1164"/>
      <c r="Z9" s="1176">
        <f ca="1">SUMIF($AD9:AD$100,Y9,$AE9:AE$100)</f>
        <v>0</v>
      </c>
      <c r="AD9" s="1173" t="str">
        <f ca="1"/>
        <v>wilget</v>
      </c>
      <c r="AE9" s="1174">
        <f ca="1"/>
        <v>85750</v>
      </c>
      <c r="AF9" s="1175">
        <f ca="1"/>
        <v>46165</v>
      </c>
      <c r="AG9" s="1174">
        <f ca="1"/>
        <v>7</v>
      </c>
      <c r="AH9" s="1174" t="str">
        <f ca="1"/>
        <v xml:space="preserve">Credit </v>
      </c>
    </row>
    <row r="10" spans="1:44">
      <c r="A10" s="754" t="s">
        <v>156</v>
      </c>
      <c r="B10" s="768">
        <f>SUMIFS(CreditS!$C$2:$C$1001,CreditS!$Y$2:$Y$1001,A10)</f>
        <v>0</v>
      </c>
      <c r="C10" s="769">
        <f>COUNTIFS(CreditS!$Y:$Y, $A10)</f>
        <v>0</v>
      </c>
      <c r="D10" s="781">
        <f>IFERROR(SUMIFS(CreditS!$C:$C,CreditS!$AB:AB,A10,CreditS!$F:$F,"Paid"),0)</f>
        <v>0</v>
      </c>
      <c r="E10" s="771">
        <f>COUNTIFS(CreditS!$F$2:$F$1001, "Paid",CreditS!$AB$2:$AB$1001,A10)</f>
        <v>0</v>
      </c>
      <c r="F10" s="782"/>
      <c r="G10" s="353"/>
      <c r="I10" s="749">
        <f t="shared" si="0"/>
        <v>7</v>
      </c>
      <c r="J10" s="796" t="str">
        <v>2026-W28</v>
      </c>
      <c r="K10" s="777">
        <f>SUMIFS(CreditS!$C$2:$C$1003,CreditS!$AD$2:$AD$1003,J10)</f>
        <v>596700</v>
      </c>
      <c r="L10" s="756"/>
      <c r="M10" s="774">
        <f>COUNTIFS(CreditS!$AD:$AD, $J10)</f>
        <v>4</v>
      </c>
      <c r="O10" s="783">
        <f>SUMIFS(CreditS!$C$2:$C$1003,CreditS!$AD$2:$AD$1003,N10)</f>
        <v>0</v>
      </c>
      <c r="P10" s="757">
        <f>COUNTIFS(CreditS!$F$2:$F$1001, "Paid",CreditS!$AE$2:$AE$1001,N10)</f>
        <v>0</v>
      </c>
      <c r="Q10" s="776">
        <v>46177</v>
      </c>
      <c r="R10" s="777">
        <f>SUMIFS(CreditS!$C$2:$C$1003,CreditS!$D$2:$D$1003,Q10)</f>
        <v>102000</v>
      </c>
      <c r="S10" s="778"/>
      <c r="U10" s="779">
        <f>SUMIFS(CreditS!$C$2:$C$1003,CreditS!$K$2:$K$1003,T10)</f>
        <v>0</v>
      </c>
      <c r="V10" s="969">
        <f>COUNTIFS(CreditS!$F$2:$F$1001, "Paid",CreditS!$K$2:$K$1001,T10)</f>
        <v>0</v>
      </c>
      <c r="X10" s="1164">
        <f t="shared" ca="1" si="1"/>
        <v>0</v>
      </c>
      <c r="Y10" s="1164"/>
      <c r="Z10" s="1176">
        <f ca="1">SUMIF($AD10:AD$100,Y10,$AE10:AE$100)</f>
        <v>0</v>
      </c>
      <c r="AD10" s="1173" t="str">
        <f ca="1"/>
        <v>Jacaranda</v>
      </c>
      <c r="AE10" s="1174">
        <f ca="1"/>
        <v>60000</v>
      </c>
      <c r="AF10" s="1175">
        <f ca="1"/>
        <v>46168</v>
      </c>
      <c r="AG10" s="1174">
        <f ca="1"/>
        <v>10</v>
      </c>
      <c r="AH10" s="1174" t="str">
        <f ca="1"/>
        <v xml:space="preserve">Credit </v>
      </c>
    </row>
    <row r="11" spans="1:44">
      <c r="A11" s="754" t="s">
        <v>157</v>
      </c>
      <c r="B11" s="768">
        <f>SUMIFS(CreditS!$C$2:$C$1001,CreditS!$Y$2:$Y$1001,A11)</f>
        <v>0</v>
      </c>
      <c r="C11" s="769">
        <f>COUNTIFS(CreditS!$Y:$Y, $A11)</f>
        <v>0</v>
      </c>
      <c r="D11" s="781">
        <f>IFERROR(SUMIFS(CreditS!$C:$C,CreditS!$AB:AB,A11,CreditS!$F:$F,"Paid"),0)</f>
        <v>0</v>
      </c>
      <c r="E11" s="771">
        <f>COUNTIFS(CreditS!$F$2:$F$1001, "Paid",CreditS!$AB$2:$AB$1001,A11)</f>
        <v>0</v>
      </c>
      <c r="F11" s="782"/>
      <c r="G11" s="353"/>
      <c r="I11" s="749">
        <f t="shared" si="0"/>
        <v>7</v>
      </c>
      <c r="J11" s="796" t="str">
        <v>2026-W29</v>
      </c>
      <c r="K11" s="777">
        <f>SUMIFS(CreditS!$C$2:$C$1003,CreditS!$AD$2:$AD$1003,J11)</f>
        <v>249800</v>
      </c>
      <c r="L11" s="756"/>
      <c r="M11" s="774">
        <f>COUNTIFS(CreditS!$AD:$AD, $J11)</f>
        <v>3</v>
      </c>
      <c r="O11" s="783">
        <f>SUMIFS(CreditS!$C$2:$C$1003,CreditS!$AD$2:$AD$1003,N11)</f>
        <v>0</v>
      </c>
      <c r="P11" s="757">
        <f>COUNTIFS(CreditS!$F$2:$F$1001, "Paid",CreditS!$AE$2:$AE$1001,N11)</f>
        <v>0</v>
      </c>
      <c r="Q11" s="776">
        <v>46178</v>
      </c>
      <c r="R11" s="777">
        <f>SUMIFS(CreditS!$C$2:$C$1003,CreditS!$D$2:$D$1003,Q11)</f>
        <v>6000</v>
      </c>
      <c r="S11" s="778"/>
      <c r="U11" s="779">
        <f>SUMIFS(CreditS!$C$2:$C$1003,CreditS!$K$2:$K$1003,T11)</f>
        <v>0</v>
      </c>
      <c r="V11" s="969">
        <f>COUNTIFS(CreditS!$F$2:$F$1001, "Paid",CreditS!$K$2:$K$1001,T11)</f>
        <v>0</v>
      </c>
      <c r="X11" s="1164">
        <f t="shared" ca="1" si="1"/>
        <v>0</v>
      </c>
      <c r="Y11" s="1164"/>
      <c r="Z11" s="1176">
        <f ca="1">SUMIF($AD11:AD$100,Y11,$AE11:AE$100)</f>
        <v>0</v>
      </c>
      <c r="AD11" s="1173" t="str">
        <f ca="1"/>
        <v>Jacaranda</v>
      </c>
      <c r="AE11" s="1174">
        <f ca="1"/>
        <v>89400</v>
      </c>
      <c r="AF11" s="1175">
        <f ca="1"/>
        <v>46176</v>
      </c>
      <c r="AG11" s="1174">
        <f ca="1"/>
        <v>18</v>
      </c>
      <c r="AH11" s="1174" t="str">
        <f ca="1"/>
        <v xml:space="preserve">Credit </v>
      </c>
    </row>
    <row r="12" spans="1:44">
      <c r="A12" s="754" t="s">
        <v>158</v>
      </c>
      <c r="B12" s="768">
        <f>SUMIFS(CreditS!$C$2:$C$1001,CreditS!$Y$2:$Y$1001,A12)</f>
        <v>0</v>
      </c>
      <c r="C12" s="769">
        <f>COUNTIFS(CreditS!$Y:$Y, $A12)</f>
        <v>0</v>
      </c>
      <c r="D12" s="781">
        <f>IFERROR(SUMIFS(CreditS!$C:$C,CreditS!$AB:AB,A12,CreditS!$F:$F,"Paid"),0)</f>
        <v>0</v>
      </c>
      <c r="E12" s="771">
        <f>COUNTIFS(CreditS!$F$2:$F$1001, "Paid",CreditS!$AB$2:$AB$1001,A12)</f>
        <v>0</v>
      </c>
      <c r="F12" s="782"/>
      <c r="G12" s="353"/>
      <c r="I12" s="749" t="e">
        <f t="shared" si="0"/>
        <v>#VALUE!</v>
      </c>
      <c r="J12" s="796" t="str">
        <v/>
      </c>
      <c r="K12" s="777">
        <f>SUMIFS(CreditS!$C$2:$C$1003,CreditS!$AD$2:$AD$1003,J12)</f>
        <v>0</v>
      </c>
      <c r="L12" s="756"/>
      <c r="M12" s="774">
        <f>COUNTIFS(CreditS!$AD:$AD, $J12)</f>
        <v>1048538</v>
      </c>
      <c r="O12" s="783">
        <f>SUMIFS(CreditS!$C$2:$C$1003,CreditS!$AD$2:$AD$1003,N12)</f>
        <v>0</v>
      </c>
      <c r="P12" s="757">
        <f>COUNTIFS(CreditS!$F$2:$F$1001, "Paid",CreditS!$AE$2:$AE$1001,N12)</f>
        <v>0</v>
      </c>
      <c r="Q12" s="776">
        <v>46182</v>
      </c>
      <c r="R12" s="777">
        <f>SUMIFS(CreditS!$C$2:$C$1003,CreditS!$D$2:$D$1003,Q12)</f>
        <v>110000</v>
      </c>
      <c r="S12" s="778"/>
      <c r="U12" s="779">
        <f>SUMIFS(CreditS!$C$2:$C$1003,CreditS!$K$2:$K$1003,T12)</f>
        <v>0</v>
      </c>
      <c r="V12" s="969">
        <f>COUNTIFS(CreditS!$F$2:$F$1001, "Paid",CreditS!$K$2:$K$1001,T12)</f>
        <v>0</v>
      </c>
      <c r="X12" s="1164">
        <f t="shared" ca="1" si="1"/>
        <v>0</v>
      </c>
      <c r="Y12" s="1164"/>
      <c r="Z12" s="1176">
        <f ca="1">SUMIF($AD12:AD$100,Y12,$AE12:AE$100)</f>
        <v>0</v>
      </c>
      <c r="AD12" s="1173" t="str">
        <f ca="1"/>
        <v>mah</v>
      </c>
      <c r="AE12" s="1174">
        <f ca="1"/>
        <v>17500</v>
      </c>
      <c r="AF12" s="1175">
        <f ca="1"/>
        <v>46176</v>
      </c>
      <c r="AG12" s="1174">
        <f ca="1"/>
        <v>-12</v>
      </c>
      <c r="AH12" s="1174" t="str">
        <f ca="1"/>
        <v xml:space="preserve">Credit </v>
      </c>
    </row>
    <row r="13" spans="1:44">
      <c r="A13" s="754" t="s">
        <v>159</v>
      </c>
      <c r="B13" s="768">
        <f>SUMIFS(CreditS!$C$2:$C$1001,CreditS!$Y$2:$Y$1001,A13)</f>
        <v>0</v>
      </c>
      <c r="C13" s="769">
        <f>COUNTIFS(CreditS!$Y:$Y, $A13)</f>
        <v>0</v>
      </c>
      <c r="D13" s="781">
        <f>IFERROR(SUMIFS(CreditS!$C:$C,CreditS!$AB:AB,A13,CreditS!$F:$F,"Paid"),0)</f>
        <v>0</v>
      </c>
      <c r="E13" s="771">
        <f>COUNTIFS(CreditS!$F$2:$F$1001, "Paid",CreditS!$AB$2:$AB$1001,A13)</f>
        <v>0</v>
      </c>
      <c r="F13" s="782"/>
      <c r="G13" s="353"/>
      <c r="I13" s="749" t="e">
        <f t="shared" si="0"/>
        <v>#VALUE!</v>
      </c>
      <c r="K13" s="777">
        <f>SUMIFS(CreditS!$C$2:$C$1003,CreditS!$AD$2:$AD$1003,J13)</f>
        <v>0</v>
      </c>
      <c r="L13" s="756"/>
      <c r="M13" s="774">
        <f>COUNTIFS(CreditS!$AD:$AD, $J13)</f>
        <v>0</v>
      </c>
      <c r="O13" s="783">
        <f>SUMIFS(CreditS!$C$2:$C$1003,CreditS!$AD$2:$AD$1003,N13)</f>
        <v>0</v>
      </c>
      <c r="P13" s="757">
        <f>COUNTIFS(CreditS!$F$2:$F$1001, "Paid",CreditS!$AE$2:$AE$1001,N13)</f>
        <v>0</v>
      </c>
      <c r="Q13" s="776">
        <v>46183</v>
      </c>
      <c r="R13" s="777">
        <f>SUMIFS(CreditS!$C$2:$C$1003,CreditS!$D$2:$D$1003,Q13)</f>
        <v>12500</v>
      </c>
      <c r="S13" s="778"/>
      <c r="U13" s="779">
        <f>SUMIFS(CreditS!$C$2:$C$1003,CreditS!$K$2:$K$1003,T13)</f>
        <v>0</v>
      </c>
      <c r="V13" s="969">
        <f>COUNTIFS(CreditS!$F$2:$F$1001, "Paid",CreditS!$K$2:$K$1001,T13)</f>
        <v>0</v>
      </c>
      <c r="X13" s="1164">
        <f t="shared" ca="1" si="1"/>
        <v>0</v>
      </c>
      <c r="Y13" s="1164"/>
      <c r="Z13" s="1176">
        <f ca="1">SUMIF($AD13:AD$100,Y13,$AE13:AE$100)</f>
        <v>0</v>
      </c>
      <c r="AD13" s="1173" t="str">
        <f ca="1"/>
        <v>wajin</v>
      </c>
      <c r="AE13" s="1174">
        <f ca="1"/>
        <v>102000</v>
      </c>
      <c r="AF13" s="1175">
        <f ca="1"/>
        <v>46177</v>
      </c>
      <c r="AG13" s="1174">
        <f ca="1"/>
        <v>19</v>
      </c>
      <c r="AH13" s="1174" t="str">
        <f ca="1"/>
        <v xml:space="preserve">Credit </v>
      </c>
    </row>
    <row r="14" spans="1:44">
      <c r="A14" s="754" t="s">
        <v>337</v>
      </c>
      <c r="B14" s="768">
        <f>SUMIFS(CreditS!$C$2:$C$1001,CreditS!$Y$2:$Y$1001,A14)</f>
        <v>0</v>
      </c>
      <c r="C14" s="769">
        <f>COUNTIFS(CreditS!$Y:$Y, $A14)</f>
        <v>0</v>
      </c>
      <c r="D14" s="781">
        <f>IFERROR(SUMIFS(CreditS!$C:$C,CreditS!$AB:AB,A14,CreditS!$F:$F,"Paid"),0)</f>
        <v>0</v>
      </c>
      <c r="E14" s="771">
        <f>COUNTIFS(CreditS!$F$2:$F$1001, "Paid",CreditS!$AB$2:$AB$1001,A14)</f>
        <v>0</v>
      </c>
      <c r="F14" s="782"/>
      <c r="G14" s="353"/>
      <c r="I14" s="749" t="e">
        <f t="shared" si="0"/>
        <v>#VALUE!</v>
      </c>
      <c r="K14" s="777">
        <f>SUMIFS(CreditS!$C$2:$C$1003,CreditS!$AD$2:$AD$1003,J14)</f>
        <v>0</v>
      </c>
      <c r="L14" s="756"/>
      <c r="M14" s="774">
        <f>COUNTIFS(CreditS!$AD:$AD, $J14)</f>
        <v>0</v>
      </c>
      <c r="O14" s="783">
        <f>SUMIFS(CreditS!$C$2:$C$1003,CreditS!$AD$2:$AD$1003,N14)</f>
        <v>0</v>
      </c>
      <c r="P14" s="757">
        <f>COUNTIFS(CreditS!$F$2:$F$1001, "Paid",CreditS!$AE$2:$AE$1001,N14)</f>
        <v>0</v>
      </c>
      <c r="Q14" s="776">
        <v>46184</v>
      </c>
      <c r="R14" s="777">
        <f>SUMIFS(CreditS!$C$2:$C$1003,CreditS!$D$2:$D$1003,Q14)</f>
        <v>210000</v>
      </c>
      <c r="S14" s="778"/>
      <c r="U14" s="779">
        <f>SUMIFS(CreditS!$C$2:$C$1003,CreditS!$K$2:$K$1003,T14)</f>
        <v>0</v>
      </c>
      <c r="V14" s="969">
        <f>COUNTIFS(CreditS!$F$2:$F$1001, "Paid",CreditS!$K$2:$K$1001,T14)</f>
        <v>0</v>
      </c>
      <c r="X14" s="1164">
        <f t="shared" ca="1" si="1"/>
        <v>0</v>
      </c>
      <c r="Y14" s="1164"/>
      <c r="Z14" s="1176">
        <f ca="1">SUMIF($AD14:AD$100,Y14,$AE14:AE$100)</f>
        <v>0</v>
      </c>
      <c r="AD14" s="1173" t="str">
        <f ca="1"/>
        <v>Kidus/M</v>
      </c>
      <c r="AE14" s="1174">
        <f ca="1"/>
        <v>6000</v>
      </c>
      <c r="AF14" s="1175">
        <f ca="1"/>
        <v>46178</v>
      </c>
      <c r="AG14" s="1174">
        <f ca="1"/>
        <v>-10</v>
      </c>
      <c r="AH14" s="1174" t="str">
        <f ca="1"/>
        <v xml:space="preserve">Credit </v>
      </c>
    </row>
    <row r="15" spans="1:44">
      <c r="A15" s="784" t="s">
        <v>456</v>
      </c>
      <c r="B15" s="768">
        <f>SUM(B2:B14)</f>
        <v>3168230</v>
      </c>
      <c r="C15" s="768">
        <f t="shared" ref="C15:G15" si="2">SUM(C2:C14)</f>
        <v>36</v>
      </c>
      <c r="D15" s="768">
        <f t="shared" si="2"/>
        <v>600600</v>
      </c>
      <c r="E15" s="768">
        <f t="shared" si="2"/>
        <v>7</v>
      </c>
      <c r="F15" s="768">
        <f t="shared" si="2"/>
        <v>5664860</v>
      </c>
      <c r="G15" s="768">
        <f t="shared" si="2"/>
        <v>56</v>
      </c>
      <c r="H15" s="785"/>
      <c r="I15" s="749" t="e">
        <f t="shared" si="0"/>
        <v>#VALUE!</v>
      </c>
      <c r="K15" s="777">
        <f>SUMIFS(CreditS!$C$2:$C$1003,CreditS!$AD$2:$AD$1003,J15)</f>
        <v>0</v>
      </c>
      <c r="L15" s="756"/>
      <c r="M15" s="774">
        <f>COUNTIFS(CreditS!$AD:$AD, $J15)</f>
        <v>0</v>
      </c>
      <c r="O15" s="783">
        <f>SUMIFS(CreditS!$C$2:$C$1003,CreditS!$AD$2:$AD$1003,N15)</f>
        <v>0</v>
      </c>
      <c r="P15" s="757">
        <f>COUNTIFS(CreditS!$F$2:$F$1001, "Paid",CreditS!$AE$2:$AE$1001,N15)</f>
        <v>0</v>
      </c>
      <c r="Q15" s="776">
        <v>46185</v>
      </c>
      <c r="R15" s="777">
        <f>SUMIFS(CreditS!$C$2:$C$1003,CreditS!$D$2:$D$1003,Q15)</f>
        <v>48300</v>
      </c>
      <c r="S15" s="778"/>
      <c r="U15" s="779">
        <f>SUMIFS(CreditS!$C$2:$C$1003,CreditS!$K$2:$K$1003,T15)</f>
        <v>0</v>
      </c>
      <c r="V15" s="969">
        <f>COUNTIFS(CreditS!$F$2:$F$1001, "Paid",CreditS!$K$2:$K$1001,T15)</f>
        <v>0</v>
      </c>
      <c r="AD15" s="1173" t="str">
        <f ca="1"/>
        <v>Wajin</v>
      </c>
      <c r="AE15" s="1174">
        <f ca="1"/>
        <v>110000</v>
      </c>
      <c r="AF15" s="1175">
        <f ca="1"/>
        <v>46182</v>
      </c>
      <c r="AG15" s="1174">
        <f ca="1"/>
        <v>24</v>
      </c>
      <c r="AH15" s="1174" t="str">
        <f ca="1"/>
        <v xml:space="preserve">Credit </v>
      </c>
    </row>
    <row r="16" spans="1:44">
      <c r="A16" s="786"/>
      <c r="B16" s="787"/>
      <c r="C16" s="788"/>
      <c r="D16" s="787"/>
      <c r="E16" s="788"/>
      <c r="F16" s="787"/>
      <c r="G16" s="787"/>
      <c r="I16" s="749" t="e">
        <f t="shared" si="0"/>
        <v>#VALUE!</v>
      </c>
      <c r="K16" s="777">
        <f>SUMIFS(CreditS!$C$2:$C$1003,CreditS!$AD$2:$AD$1003,J16)</f>
        <v>0</v>
      </c>
      <c r="L16" s="756"/>
      <c r="M16" s="774">
        <f>COUNTIFS(CreditS!$AD:$AD, $J16)</f>
        <v>0</v>
      </c>
      <c r="O16" s="783">
        <f>SUMIFS(CreditS!$C$2:$C$1003,CreditS!$AD$2:$AD$1003,N16)</f>
        <v>0</v>
      </c>
      <c r="P16" s="757">
        <f>COUNTIFS(CreditS!$F$2:$F$1001, "Paid",CreditS!$AE$2:$AE$1001,N16)</f>
        <v>0</v>
      </c>
      <c r="Q16" s="776">
        <v>46188</v>
      </c>
      <c r="R16" s="777">
        <f>SUMIFS(CreditS!$C$2:$C$1003,CreditS!$D$2:$D$1003,Q16)</f>
        <v>133250</v>
      </c>
      <c r="S16" s="778"/>
      <c r="U16" s="779">
        <f>SUMIFS(CreditS!$C$2:$C$1003,CreditS!$K$2:$K$1003,T16)</f>
        <v>0</v>
      </c>
      <c r="V16" s="969">
        <f>COUNTIFS(CreditS!$F$2:$F$1001, "Paid",CreditS!$K$2:$K$1001,T16)</f>
        <v>0</v>
      </c>
      <c r="AD16" s="1173" t="str">
        <f ca="1"/>
        <v>Yeorit pharm</v>
      </c>
      <c r="AE16" s="1174">
        <f ca="1"/>
        <v>12500</v>
      </c>
      <c r="AF16" s="1175">
        <f ca="1"/>
        <v>46183</v>
      </c>
      <c r="AG16" s="1174">
        <f ca="1"/>
        <v>-5</v>
      </c>
      <c r="AH16" s="1174" t="str">
        <f ca="1"/>
        <v xml:space="preserve">Credit </v>
      </c>
    </row>
    <row r="17" spans="1:34">
      <c r="A17" s="786"/>
      <c r="B17" s="787"/>
      <c r="C17" s="788"/>
      <c r="D17" s="787" t="str">
        <f>IF(D35="","-",$Q$1-D35)</f>
        <v>-</v>
      </c>
      <c r="E17" s="788"/>
      <c r="F17" s="787"/>
      <c r="G17" s="787"/>
      <c r="I17" s="749" t="e">
        <f t="shared" si="0"/>
        <v>#VALUE!</v>
      </c>
      <c r="K17" s="777">
        <f>SUMIFS(CreditS!$C$2:$C$1003,CreditS!$AD$2:$AD$1003,J17)</f>
        <v>0</v>
      </c>
      <c r="L17" s="756"/>
      <c r="M17" s="774">
        <f>COUNTIFS(CreditS!$AD:$AD, $J17)</f>
        <v>0</v>
      </c>
      <c r="O17" s="783">
        <f>SUMIFS(CreditS!$C$2:$C$1003,CreditS!$AD$2:$AD$1003,N17)</f>
        <v>0</v>
      </c>
      <c r="P17" s="757">
        <f>COUNTIFS(CreditS!$F$2:$F$1001, "Paid",CreditS!$AE$2:$AE$1001,N17)</f>
        <v>0</v>
      </c>
      <c r="Q17" s="776">
        <v>46189</v>
      </c>
      <c r="R17" s="777">
        <f>SUMIFS(CreditS!$C$2:$C$1003,CreditS!$D$2:$D$1003,Q17)</f>
        <v>35000</v>
      </c>
      <c r="S17" s="778"/>
      <c r="U17" s="779">
        <f>SUMIFS(CreditS!$C$2:$C$1003,CreditS!$K$2:$K$1003,T17)</f>
        <v>0</v>
      </c>
      <c r="V17" s="969">
        <f>COUNTIFS(CreditS!$F$2:$F$1001, "Paid",CreditS!$K$2:$K$1001,T17)</f>
        <v>0</v>
      </c>
      <c r="AD17" s="1173" t="str">
        <f ca="1"/>
        <v>Eman</v>
      </c>
      <c r="AE17" s="1174">
        <f ca="1"/>
        <v>133250</v>
      </c>
      <c r="AF17" s="1175">
        <f ca="1"/>
        <v>46188</v>
      </c>
      <c r="AG17" s="1174">
        <f ca="1"/>
        <v>30</v>
      </c>
      <c r="AH17" s="1174" t="str">
        <f ca="1"/>
        <v xml:space="preserve">Credit </v>
      </c>
    </row>
    <row r="18" spans="1:34">
      <c r="A18" s="786"/>
      <c r="B18" s="787"/>
      <c r="C18" s="788"/>
      <c r="D18" s="787"/>
      <c r="E18" s="788"/>
      <c r="F18" s="787"/>
      <c r="G18" s="787"/>
      <c r="K18" s="777">
        <f>SUMIFS(CreditS!$C$2:$C$1003,CreditS!$AD$2:$AD$1003,J18)</f>
        <v>0</v>
      </c>
      <c r="L18" s="756"/>
      <c r="M18" s="774">
        <f>COUNTIFS(CreditS!$AD:$AD, $J18)</f>
        <v>0</v>
      </c>
      <c r="O18" s="783">
        <f>SUMIFS(CreditS!$C$2:$C$1003,CreditS!$AD$2:$AD$1003,N18)</f>
        <v>0</v>
      </c>
      <c r="P18" s="757">
        <f>COUNTIFS(CreditS!$F$2:$F$1001, "Paid",CreditS!$AE$2:$AE$1001,N18)</f>
        <v>0</v>
      </c>
      <c r="Q18" s="776">
        <v>46192</v>
      </c>
      <c r="R18" s="777">
        <f>SUMIFS(CreditS!$C$2:$C$1003,CreditS!$D$2:$D$1003,Q18)</f>
        <v>29500</v>
      </c>
      <c r="S18" s="778"/>
      <c r="U18" s="779">
        <f>SUMIFS(CreditS!$C$2:$C$1003,CreditS!$K$2:$K$1003,T18)</f>
        <v>0</v>
      </c>
      <c r="V18" s="969">
        <f>COUNTIFS(CreditS!$F$2:$F$1001, "Paid",CreditS!$K$2:$K$1001,T18)</f>
        <v>0</v>
      </c>
      <c r="AD18" s="1173" t="str">
        <f ca="1"/>
        <v>Dr haile phar</v>
      </c>
      <c r="AE18" s="1174">
        <f ca="1"/>
        <v>35000</v>
      </c>
      <c r="AF18" s="1175">
        <f ca="1"/>
        <v>46189</v>
      </c>
      <c r="AG18" s="1174">
        <f ca="1"/>
        <v>1</v>
      </c>
      <c r="AH18" s="1174" t="str">
        <f ca="1"/>
        <v xml:space="preserve">Credit </v>
      </c>
    </row>
    <row r="19" spans="1:34">
      <c r="A19" s="786"/>
      <c r="B19" s="787"/>
      <c r="C19" s="788"/>
      <c r="D19" s="789"/>
      <c r="E19" s="788"/>
      <c r="F19" s="787"/>
      <c r="G19" s="787"/>
      <c r="K19" s="777">
        <f>SUMIFS(CreditS!$C$2:$C$1003,CreditS!$AD$2:$AD$1003,J19)</f>
        <v>0</v>
      </c>
      <c r="L19" s="756"/>
      <c r="M19" s="774">
        <f>COUNTIFS(CreditS!$AD:$AD, $J19)</f>
        <v>0</v>
      </c>
      <c r="O19" s="783">
        <f>SUMIFS(CreditS!$C$2:$C$1003,CreditS!$AD$2:$AD$1003,N19)</f>
        <v>0</v>
      </c>
      <c r="P19" s="757">
        <f>COUNTIFS(CreditS!$F$2:$F$1001, "Paid",CreditS!$AE$2:$AE$1001,N19)</f>
        <v>0</v>
      </c>
      <c r="Q19" s="776">
        <v>46195</v>
      </c>
      <c r="R19" s="777">
        <f>SUMIFS(CreditS!$C$2:$C$1003,CreditS!$D$2:$D$1003,Q19)</f>
        <v>60000</v>
      </c>
      <c r="S19" s="778"/>
      <c r="U19" s="779">
        <f>SUMIFS(CreditS!$C$2:$C$1003,CreditS!$K$2:$K$1003,T19)</f>
        <v>0</v>
      </c>
      <c r="V19" s="969">
        <f>COUNTIFS(CreditS!$F$2:$F$1001, "Paid",CreditS!$K$2:$K$1001,T19)</f>
        <v>0</v>
      </c>
      <c r="AD19" s="1173" t="str">
        <f ca="1"/>
        <v>Kidus/M</v>
      </c>
      <c r="AE19" s="1174">
        <f ca="1"/>
        <v>29500</v>
      </c>
      <c r="AF19" s="1175">
        <f ca="1"/>
        <v>46192</v>
      </c>
      <c r="AG19" s="1174">
        <f ca="1"/>
        <v>4</v>
      </c>
      <c r="AH19" s="1174" t="str">
        <f ca="1"/>
        <v xml:space="preserve">Credit </v>
      </c>
    </row>
    <row r="20" spans="1:34">
      <c r="A20" s="786"/>
      <c r="B20" s="787"/>
      <c r="C20" s="788"/>
      <c r="D20" s="789"/>
      <c r="E20" s="788"/>
      <c r="F20" s="787"/>
      <c r="G20" s="787"/>
      <c r="K20" s="777">
        <f>SUMIFS(CreditS!$C$2:$C$1003,CreditS!$AD$2:$AD$1003,J20)</f>
        <v>0</v>
      </c>
      <c r="L20" s="756"/>
      <c r="M20" s="774">
        <f>COUNTIFS(CreditS!$AD:$AD, $J20)</f>
        <v>0</v>
      </c>
      <c r="O20" s="783">
        <f>SUMIFS(CreditS!$C$2:$C$1003,CreditS!$AD$2:$AD$1003,N20)</f>
        <v>0</v>
      </c>
      <c r="P20" s="757">
        <f>COUNTIFS(CreditS!$F$2:$F$1001, "Paid",CreditS!$AE$2:$AE$1001,N20)</f>
        <v>0</v>
      </c>
      <c r="Q20" s="776">
        <v>46197</v>
      </c>
      <c r="R20" s="777">
        <f>SUMIFS(CreditS!$C$2:$C$1003,CreditS!$D$2:$D$1003,Q20)</f>
        <v>92700</v>
      </c>
      <c r="S20" s="778"/>
      <c r="U20" s="779">
        <f>SUMIFS(CreditS!$C$2:$C$1003,CreditS!$K$2:$K$1003,T20)</f>
        <v>0</v>
      </c>
      <c r="V20" s="969">
        <f>COUNTIFS(CreditS!$F$2:$F$1001, "Paid",CreditS!$K$2:$K$1001,T20)</f>
        <v>0</v>
      </c>
      <c r="AD20" s="1173" t="str">
        <f ca="1"/>
        <v>Pharmasafe</v>
      </c>
      <c r="AE20" s="1174">
        <f ca="1"/>
        <v>60000</v>
      </c>
      <c r="AF20" s="1175">
        <f ca="1"/>
        <v>46195</v>
      </c>
      <c r="AG20" s="1174">
        <f ca="1"/>
        <v>7</v>
      </c>
      <c r="AH20" s="1174" t="str">
        <f ca="1"/>
        <v xml:space="preserve">Credit </v>
      </c>
    </row>
    <row r="21" spans="1:34">
      <c r="A21" s="786"/>
      <c r="B21" s="787"/>
      <c r="C21" s="788"/>
      <c r="D21" s="787"/>
      <c r="E21" s="788"/>
      <c r="F21" s="787"/>
      <c r="G21" s="787"/>
      <c r="K21" s="777">
        <f>SUMIFS(CreditS!$C$2:$C$1003,CreditS!$AD$2:$AD$1003,J21)</f>
        <v>0</v>
      </c>
      <c r="L21" s="790"/>
      <c r="M21" s="774">
        <f>COUNTIFS(CreditS!$AD:$AD, $J21)</f>
        <v>0</v>
      </c>
      <c r="O21" s="783">
        <f>SUMIFS(CreditS!$C$2:$C$1003,CreditS!$AD$2:$AD$1003,N21)</f>
        <v>0</v>
      </c>
      <c r="P21" s="757">
        <f>COUNTIFS(CreditS!$F$2:$F$1001, "Paid",CreditS!$AE$2:$AE$1001,N21)</f>
        <v>0</v>
      </c>
      <c r="Q21" s="776">
        <v>46190</v>
      </c>
      <c r="R21" s="777">
        <f>SUMIFS(CreditS!$C$2:$C$1003,CreditS!$D$2:$D$1003,Q21)</f>
        <v>45700</v>
      </c>
      <c r="S21" s="778"/>
      <c r="U21" s="779">
        <f>SUMIFS(CreditS!$C$2:$C$1003,CreditS!$K$2:$K$1003,T21)</f>
        <v>0</v>
      </c>
      <c r="V21" s="969"/>
      <c r="AD21" s="1173" t="str">
        <f ca="1"/>
        <v>Meba</v>
      </c>
      <c r="AE21" s="1174">
        <f ca="1"/>
        <v>69500</v>
      </c>
      <c r="AF21" s="1175">
        <f ca="1"/>
        <v>46197</v>
      </c>
      <c r="AG21" s="1174">
        <f ca="1"/>
        <v>9</v>
      </c>
      <c r="AH21" s="1174" t="str">
        <f ca="1"/>
        <v xml:space="preserve">Credit </v>
      </c>
    </row>
    <row r="22" spans="1:34">
      <c r="A22" s="786"/>
      <c r="B22" s="787"/>
      <c r="C22" s="788"/>
      <c r="D22" s="787"/>
      <c r="E22" s="788"/>
      <c r="F22" s="787"/>
      <c r="G22" s="787"/>
      <c r="K22" s="777">
        <f>SUMIFS(CreditS!$C$2:$C$1003,CreditS!$AD$2:$AD$1003,J22)</f>
        <v>0</v>
      </c>
      <c r="L22" s="790"/>
      <c r="M22" s="774">
        <f>COUNTIFS(CreditS!$AD:$AD, $J22)</f>
        <v>0</v>
      </c>
      <c r="O22" s="783">
        <f>SUMIFS(CreditS!$C$2:$C$1003,CreditS!$AD$2:$AD$1003,N22)</f>
        <v>0</v>
      </c>
      <c r="P22" s="780"/>
      <c r="Q22" s="776">
        <v>46198</v>
      </c>
      <c r="R22" s="777">
        <f>SUMIFS(CreditS!$C$2:$C$1003,CreditS!$D$2:$D$1003,Q22)</f>
        <v>13000</v>
      </c>
      <c r="S22" s="778"/>
      <c r="U22" s="779">
        <f>SUMIFS(CreditS!$C$2:$C$1003,CreditS!$K$2:$K$1003,T22)</f>
        <v>0</v>
      </c>
      <c r="V22" s="969"/>
      <c r="AD22" s="1173" t="str">
        <f ca="1"/>
        <v xml:space="preserve"> Zemene/ Y</v>
      </c>
      <c r="AE22" s="1174">
        <f ca="1"/>
        <v>45700</v>
      </c>
      <c r="AF22" s="1175">
        <f ca="1"/>
        <v>46190</v>
      </c>
      <c r="AG22" s="1174">
        <f ca="1"/>
        <v>2</v>
      </c>
      <c r="AH22" s="1174" t="str">
        <f ca="1"/>
        <v xml:space="preserve">Credit </v>
      </c>
    </row>
    <row r="23" spans="1:34">
      <c r="A23" s="786"/>
      <c r="B23" s="787"/>
      <c r="C23" s="788"/>
      <c r="D23" s="787"/>
      <c r="E23" s="788"/>
      <c r="F23" s="787"/>
      <c r="G23" s="787"/>
      <c r="K23" s="777">
        <f>SUMIFS(CreditS!$C$2:$C$1003,CreditS!$AD$2:$AD$1003,J23)</f>
        <v>0</v>
      </c>
      <c r="L23" s="790"/>
      <c r="M23" s="774">
        <f>COUNTIFS(CreditS!$AD:$AD, $J23)</f>
        <v>0</v>
      </c>
      <c r="O23" s="783">
        <f>SUMIFS(CreditS!$C$2:$C$1003,CreditS!$AD$2:$AD$1003,N23)</f>
        <v>0</v>
      </c>
      <c r="P23" s="780"/>
      <c r="Q23" s="776">
        <v>46199</v>
      </c>
      <c r="R23" s="777">
        <f>SUMIFS(CreditS!$C$2:$C$1003,CreditS!$D$2:$D$1003,Q23)</f>
        <v>159000</v>
      </c>
      <c r="S23" s="778"/>
      <c r="U23" s="779">
        <f>SUMIFS(CreditS!$C$2:$C$1003,CreditS!$K$2:$K$1003,T23)</f>
        <v>0</v>
      </c>
      <c r="V23" s="969"/>
      <c r="AD23" s="1173" t="str">
        <f ca="1"/>
        <v>Abune/A</v>
      </c>
      <c r="AE23" s="1174">
        <f ca="1"/>
        <v>23200</v>
      </c>
      <c r="AF23" s="1175">
        <f ca="1"/>
        <v>46197</v>
      </c>
      <c r="AG23" s="1174">
        <f ca="1"/>
        <v>9</v>
      </c>
      <c r="AH23" s="1174" t="str">
        <f ca="1"/>
        <v xml:space="preserve">Credit </v>
      </c>
    </row>
    <row r="24" spans="1:34">
      <c r="A24" s="786"/>
      <c r="B24" s="787"/>
      <c r="C24" s="788"/>
      <c r="D24" s="787"/>
      <c r="E24" s="788"/>
      <c r="F24" s="787"/>
      <c r="G24" s="787"/>
      <c r="K24" s="777">
        <f>SUMIFS(CreditS!$C$2:$C$1003,CreditS!$AD$2:$AD$1003,J24)</f>
        <v>0</v>
      </c>
      <c r="L24" s="790"/>
      <c r="M24" s="774">
        <f>COUNTIFS(CreditS!$AD:$AD, $J24)</f>
        <v>0</v>
      </c>
      <c r="O24" s="783">
        <f>SUMIFS(CreditS!$C$2:$C$1003,CreditS!$AD$2:$AD$1003,N24)</f>
        <v>0</v>
      </c>
      <c r="P24" s="780"/>
      <c r="Q24" s="776">
        <v>46210</v>
      </c>
      <c r="R24" s="777">
        <f>SUMIFS(CreditS!$C$2:$C$1003,CreditS!$D$2:$D$1003,Q24)</f>
        <v>468700</v>
      </c>
      <c r="S24" s="778"/>
      <c r="U24" s="779">
        <f>SUMIFS(CreditS!$C$2:$C$1003,CreditS!$K$2:$K$1003,T24)</f>
        <v>0</v>
      </c>
      <c r="V24" s="969"/>
      <c r="AD24" s="1173" t="str">
        <f ca="1"/>
        <v>Wilget</v>
      </c>
      <c r="AE24" s="1174">
        <f ca="1"/>
        <v>99000</v>
      </c>
      <c r="AF24" s="1175">
        <f ca="1"/>
        <v>46199</v>
      </c>
      <c r="AG24" s="1174">
        <f ca="1"/>
        <v>11</v>
      </c>
      <c r="AH24" s="1174" t="str">
        <f ca="1"/>
        <v xml:space="preserve">Credit </v>
      </c>
    </row>
    <row r="25" spans="1:34">
      <c r="A25" s="786"/>
      <c r="B25" s="787"/>
      <c r="C25" s="788"/>
      <c r="D25" s="787"/>
      <c r="E25" s="788"/>
      <c r="F25" s="787"/>
      <c r="G25" s="787"/>
      <c r="K25" s="777">
        <f>SUMIFS(CreditS!$C$2:$C$1003,CreditS!$AD$2:$AD$1003,J25)</f>
        <v>0</v>
      </c>
      <c r="L25" s="790"/>
      <c r="M25" s="774">
        <f>COUNTIFS(CreditS!$AD:$AD, $J25)</f>
        <v>0</v>
      </c>
      <c r="O25" s="783">
        <f>SUMIFS(CreditS!$C$2:$C$1003,CreditS!$AD$2:$AD$1003,N25)</f>
        <v>0</v>
      </c>
      <c r="P25" s="780"/>
      <c r="Q25" s="776">
        <v>46214</v>
      </c>
      <c r="R25" s="777">
        <f>SUMIFS(CreditS!$C$2:$C$1003,CreditS!$D$2:$D$1003,Q25)</f>
        <v>128000</v>
      </c>
      <c r="S25" s="778"/>
      <c r="U25" s="779">
        <f>SUMIFS(CreditS!$C$2:$C$1003,CreditS!$K$2:$K$1003,T25)</f>
        <v>0</v>
      </c>
      <c r="V25" s="969"/>
      <c r="AD25" s="1173" t="str">
        <f ca="1"/>
        <v>Jacaranda</v>
      </c>
      <c r="AE25" s="1174">
        <f ca="1"/>
        <v>60000</v>
      </c>
      <c r="AF25" s="1175">
        <f ca="1"/>
        <v>46199</v>
      </c>
      <c r="AG25" s="1174">
        <f ca="1"/>
        <v>11</v>
      </c>
      <c r="AH25" s="1174" t="str">
        <f ca="1"/>
        <v xml:space="preserve">Credit </v>
      </c>
    </row>
    <row r="26" spans="1:34">
      <c r="A26" s="786"/>
      <c r="B26" s="787"/>
      <c r="C26" s="788"/>
      <c r="D26" s="787"/>
      <c r="E26" s="788"/>
      <c r="F26" s="787"/>
      <c r="G26" s="787"/>
      <c r="K26" s="777">
        <f>SUMIFS(CreditS!$C$2:$C$1003,CreditS!$AD$2:$AD$1003,J26)</f>
        <v>0</v>
      </c>
      <c r="L26" s="790"/>
      <c r="M26" s="774">
        <f>COUNTIFS(CreditS!$AD:$AD, $J26)</f>
        <v>0</v>
      </c>
      <c r="O26" s="783">
        <f>SUMIFS(CreditS!$C$2:$C$1003,CreditS!$AD$2:$AD$1003,N26)</f>
        <v>0</v>
      </c>
      <c r="P26" s="780"/>
      <c r="Q26" s="776">
        <v>46217</v>
      </c>
      <c r="R26" s="777">
        <f>SUMIFS(CreditS!$C$2:$C$1003,CreditS!$D$2:$D$1003,Q26)</f>
        <v>26300</v>
      </c>
      <c r="S26" s="778"/>
      <c r="U26" s="779">
        <f>SUMIFS(CreditS!$C$2:$C$1003,CreditS!$K$2:$K$1003,T26)</f>
        <v>0</v>
      </c>
      <c r="V26" s="969"/>
      <c r="AD26" s="1173" t="str">
        <f ca="1"/>
        <v>Azi Ws</v>
      </c>
      <c r="AE26" s="1174">
        <f ca="1"/>
        <v>457200</v>
      </c>
      <c r="AF26" s="1175">
        <f ca="1"/>
        <v>46210</v>
      </c>
      <c r="AG26" s="1174">
        <f ca="1"/>
        <v>52</v>
      </c>
      <c r="AH26" s="1174" t="str">
        <f ca="1"/>
        <v xml:space="preserve">Credit </v>
      </c>
    </row>
    <row r="27" spans="1:34">
      <c r="A27" s="786"/>
      <c r="B27" s="787"/>
      <c r="C27" s="788"/>
      <c r="D27" s="787"/>
      <c r="E27" s="788"/>
      <c r="F27" s="787"/>
      <c r="G27" s="787"/>
      <c r="K27" s="777">
        <f>SUMIFS(CreditS!$C$2:$C$1003,CreditS!$AD$2:$AD$1003,J27)</f>
        <v>0</v>
      </c>
      <c r="L27" s="790"/>
      <c r="M27" s="774">
        <f>COUNTIFS(CreditS!$AD:$AD, $J27)</f>
        <v>0</v>
      </c>
      <c r="O27" s="783">
        <f>SUMIFS(CreditS!$C$2:$C$1003,CreditS!$AD$2:$AD$1003,N27)</f>
        <v>0</v>
      </c>
      <c r="P27" s="780"/>
      <c r="Q27" s="776">
        <v>46218</v>
      </c>
      <c r="R27" s="777">
        <f>SUMIFS(CreditS!$C$2:$C$1003,CreditS!$D$2:$D$1003,Q27)</f>
        <v>223500</v>
      </c>
      <c r="S27" s="778"/>
      <c r="U27" s="779">
        <f>SUMIFS(CreditS!$C$2:$C$1003,CreditS!$K$2:$K$1003,T27)</f>
        <v>0</v>
      </c>
      <c r="V27" s="969"/>
      <c r="AD27" s="1173" t="str">
        <f ca="1"/>
        <v>Filix pharma</v>
      </c>
      <c r="AE27" s="1174">
        <f ca="1"/>
        <v>11500</v>
      </c>
      <c r="AF27" s="1175">
        <f ca="1"/>
        <v>46210</v>
      </c>
      <c r="AG27" s="1174">
        <f ca="1"/>
        <v>22</v>
      </c>
      <c r="AH27" s="1174" t="str">
        <f ca="1"/>
        <v xml:space="preserve">Credit </v>
      </c>
    </row>
    <row r="28" spans="1:34">
      <c r="A28" s="786"/>
      <c r="B28" s="787"/>
      <c r="C28" s="788"/>
      <c r="D28" s="787"/>
      <c r="E28" s="788"/>
      <c r="F28" s="787"/>
      <c r="G28" s="787"/>
      <c r="K28" s="777">
        <f>SUMIFS(CreditS!$C$2:$C$1003,CreditS!$AD$2:$AD$1003,J28)</f>
        <v>0</v>
      </c>
      <c r="L28" s="790"/>
      <c r="M28" s="774">
        <f>COUNTIFS(CreditS!$AD:$AD, $J28)</f>
        <v>0</v>
      </c>
      <c r="O28" s="783">
        <f>SUMIFS(CreditS!$C$2:$C$1003,CreditS!$AD$2:$AD$1003,N28)</f>
        <v>0</v>
      </c>
      <c r="P28" s="780"/>
      <c r="Q28" s="776">
        <v>0</v>
      </c>
      <c r="R28" s="777">
        <f>SUMIFS(CreditS!$C$2:$C$1003,CreditS!$D$2:$D$1003,Q28)</f>
        <v>0</v>
      </c>
      <c r="S28" s="778"/>
      <c r="U28" s="779">
        <f>SUMIFS(CreditS!$C$2:$C$1003,CreditS!$K$2:$K$1003,T28)</f>
        <v>0</v>
      </c>
      <c r="V28" s="969"/>
      <c r="AD28" s="1173" t="str">
        <f ca="1"/>
        <v>Nolawi</v>
      </c>
      <c r="AE28" s="1174">
        <f ca="1"/>
        <v>30800</v>
      </c>
      <c r="AF28" s="1175">
        <f ca="1"/>
        <v>46214</v>
      </c>
      <c r="AG28" s="1174">
        <f ca="1"/>
        <v>26</v>
      </c>
      <c r="AH28" s="1174" t="str">
        <f ca="1"/>
        <v xml:space="preserve">Credit </v>
      </c>
    </row>
    <row r="29" spans="1:34">
      <c r="A29" s="786"/>
      <c r="B29" s="787"/>
      <c r="C29" s="788"/>
      <c r="D29" s="787"/>
      <c r="E29" s="788"/>
      <c r="F29" s="787"/>
      <c r="G29" s="787"/>
      <c r="K29" s="777">
        <f>SUMIFS(CreditS!$C$2:$C$1003,CreditS!$AD$2:$AD$1003,J29)</f>
        <v>0</v>
      </c>
      <c r="L29" s="790"/>
      <c r="M29" s="774">
        <f>COUNTIFS(CreditS!$AD:$AD, $J29)</f>
        <v>0</v>
      </c>
      <c r="O29" s="783">
        <f>SUMIFS(CreditS!$C$2:$C$1003,CreditS!$AD$2:$AD$1003,N29)</f>
        <v>0</v>
      </c>
      <c r="P29" s="780"/>
      <c r="R29" s="777">
        <f>SUMIFS(CreditS!$C$2:$C$1003,CreditS!$D$2:$D$1003,Q29)</f>
        <v>0</v>
      </c>
      <c r="S29" s="778"/>
      <c r="U29" s="779">
        <f>SUMIFS(CreditS!$C$2:$C$1003,CreditS!$K$2:$K$1003,T29)</f>
        <v>0</v>
      </c>
      <c r="V29" s="969"/>
      <c r="AD29" s="1173" t="str">
        <f ca="1"/>
        <v>Azi Ws</v>
      </c>
      <c r="AE29" s="1174">
        <f ca="1"/>
        <v>97200</v>
      </c>
      <c r="AF29" s="1175">
        <f ca="1"/>
        <v>46214</v>
      </c>
      <c r="AG29" s="1174">
        <f ca="1"/>
        <v>56</v>
      </c>
      <c r="AH29" s="1174" t="str">
        <f ca="1"/>
        <v xml:space="preserve">Credit </v>
      </c>
    </row>
    <row r="30" spans="1:34">
      <c r="A30" s="786"/>
      <c r="B30" s="787"/>
      <c r="C30" s="788"/>
      <c r="D30" s="787"/>
      <c r="E30" s="788"/>
      <c r="F30" s="787"/>
      <c r="G30" s="787"/>
      <c r="K30" s="777">
        <f>SUMIFS(CreditS!$C$2:$C$1003,CreditS!$AD$2:$AD$1003,J30)</f>
        <v>0</v>
      </c>
      <c r="L30" s="790"/>
      <c r="M30" s="774">
        <f>COUNTIFS(CreditS!$AD:$AD, $J30)</f>
        <v>0</v>
      </c>
      <c r="O30" s="783">
        <f>SUMIFS(CreditS!$C$2:$C$1003,CreditS!$AD$2:$AD$1003,N30)</f>
        <v>0</v>
      </c>
      <c r="P30" s="780"/>
      <c r="R30" s="777">
        <f>SUMIFS(CreditS!$C$2:$C$1003,CreditS!$D$2:$D$1003,Q30)</f>
        <v>0</v>
      </c>
      <c r="S30" s="778"/>
      <c r="U30" s="779">
        <f>SUMIFS(CreditS!$C$2:$C$1003,CreditS!$K$2:$K$1003,T30)</f>
        <v>0</v>
      </c>
      <c r="V30" s="969"/>
      <c r="AD30" s="1173" t="str">
        <f ca="1"/>
        <v xml:space="preserve">Sebez </v>
      </c>
      <c r="AE30" s="1174">
        <f ca="1"/>
        <v>26300</v>
      </c>
      <c r="AF30" s="1175">
        <f ca="1"/>
        <v>46217</v>
      </c>
      <c r="AG30" s="1174">
        <f ca="1"/>
        <v>29</v>
      </c>
      <c r="AH30" s="1174" t="str">
        <f ca="1"/>
        <v xml:space="preserve">Credit </v>
      </c>
    </row>
    <row r="31" spans="1:34">
      <c r="A31" s="786"/>
      <c r="B31" s="787"/>
      <c r="C31" s="788"/>
      <c r="D31" s="787"/>
      <c r="E31" s="788"/>
      <c r="F31" s="787"/>
      <c r="G31" s="787"/>
      <c r="K31" s="777">
        <f>SUMIFS(CreditS!$C$2:$C$1003,CreditS!$AD$2:$AD$1003,J31)</f>
        <v>0</v>
      </c>
      <c r="L31" s="790"/>
      <c r="M31" s="774">
        <f>COUNTIFS(CreditS!$AD:$AD, $J31)</f>
        <v>0</v>
      </c>
      <c r="O31" s="783">
        <f>SUMIFS(CreditS!$C$2:$C$1003,CreditS!$AD$2:$AD$1003,N31)</f>
        <v>0</v>
      </c>
      <c r="P31" s="780"/>
      <c r="R31" s="777">
        <f>SUMIFS(CreditS!$C$2:$C$1003,CreditS!$D$2:$D$1003,Q31)</f>
        <v>0</v>
      </c>
      <c r="S31" s="778"/>
      <c r="U31" s="779">
        <f>SUMIFS(CreditS!$C$2:$C$1003,CreditS!$K$2:$K$1003,T31)</f>
        <v>0</v>
      </c>
      <c r="V31" s="969"/>
      <c r="AD31" s="1173" t="str">
        <f ca="1"/>
        <v>Gibe</v>
      </c>
      <c r="AE31" s="1174">
        <f ca="1"/>
        <v>110000</v>
      </c>
      <c r="AF31" s="1175">
        <f ca="1"/>
        <v>46218</v>
      </c>
      <c r="AG31" s="1174">
        <f ca="1"/>
        <v>60</v>
      </c>
      <c r="AH31" s="1174" t="str">
        <f ca="1"/>
        <v xml:space="preserve">Credit </v>
      </c>
    </row>
    <row r="32" spans="1:34">
      <c r="A32" s="786"/>
      <c r="B32" s="787"/>
      <c r="C32" s="788"/>
      <c r="D32" s="787"/>
      <c r="E32" s="788"/>
      <c r="F32" s="787"/>
      <c r="G32" s="787"/>
      <c r="K32" s="777">
        <f>SUMIFS(CreditS!$C$2:$C$1003,CreditS!$AD$2:$AD$1003,J32)</f>
        <v>0</v>
      </c>
      <c r="L32" s="790"/>
      <c r="M32" s="774">
        <f>COUNTIFS(CreditS!$AD:$AD, $J32)</f>
        <v>0</v>
      </c>
      <c r="O32" s="783">
        <f>SUMIFS(CreditS!$C$2:$C$1003,CreditS!$AD$2:$AD$1003,N32)</f>
        <v>0</v>
      </c>
      <c r="P32" s="780"/>
      <c r="R32" s="777">
        <f>SUMIFS(CreditS!$C$2:$C$1003,CreditS!$D$2:$D$1003,Q32)</f>
        <v>0</v>
      </c>
      <c r="S32" s="778"/>
      <c r="U32" s="779">
        <f>SUMIFS(CreditS!$C$2:$C$1003,CreditS!$K$2:$K$1003,T32)</f>
        <v>0</v>
      </c>
      <c r="V32" s="969"/>
      <c r="AD32" s="1173" t="str">
        <f ca="1"/>
        <v>Wajin</v>
      </c>
      <c r="AE32" s="1174">
        <f ca="1"/>
        <v>113500</v>
      </c>
      <c r="AF32" s="1175">
        <f ca="1"/>
        <v>46218</v>
      </c>
      <c r="AG32" s="1174">
        <f ca="1"/>
        <v>60</v>
      </c>
      <c r="AH32" s="1174" t="str">
        <f ca="1"/>
        <v xml:space="preserve">Credit </v>
      </c>
    </row>
    <row r="33" spans="1:22">
      <c r="A33" s="786"/>
      <c r="B33" s="787"/>
      <c r="C33" s="788"/>
      <c r="D33" s="787"/>
      <c r="E33" s="788"/>
      <c r="F33" s="787"/>
      <c r="G33" s="787"/>
      <c r="K33" s="777">
        <f>SUMIFS(CreditS!$C$2:$C$1003,CreditS!$AD$2:$AD$1003,J33)</f>
        <v>0</v>
      </c>
      <c r="L33" s="790"/>
      <c r="M33" s="777"/>
      <c r="O33" s="783">
        <f>SUMIFS(CreditS!$C$2:$C$1003,CreditS!$AD$2:$AD$1003,N33)</f>
        <v>0</v>
      </c>
      <c r="P33" s="780"/>
      <c r="R33" s="777">
        <f>SUMIFS(CreditS!$C$2:$C$1003,CreditS!$D$2:$D$1003,Q33)</f>
        <v>0</v>
      </c>
      <c r="S33" s="778"/>
      <c r="U33" s="779">
        <f>SUMIFS(CreditS!$C$2:$C$1003,CreditS!$K$2:$K$1003,T33)</f>
        <v>0</v>
      </c>
      <c r="V33" s="969"/>
    </row>
    <row r="34" spans="1:22">
      <c r="A34" s="786"/>
      <c r="B34" s="787"/>
      <c r="C34" s="788"/>
      <c r="D34" s="787"/>
      <c r="E34" s="788"/>
      <c r="F34" s="787"/>
      <c r="G34" s="787"/>
      <c r="K34" s="777">
        <f>SUMIFS(CreditS!$C$2:$C$1003,CreditS!$AD$2:$AD$1003,J34)</f>
        <v>0</v>
      </c>
      <c r="L34" s="790"/>
      <c r="M34" s="777"/>
      <c r="O34" s="783">
        <f>SUMIFS(CreditS!$C$2:$C$1003,CreditS!$AD$2:$AD$1003,N34)</f>
        <v>0</v>
      </c>
      <c r="P34" s="780"/>
      <c r="R34" s="777">
        <f>SUMIFS(CreditS!$C$2:$C$1003,CreditS!$D$2:$D$1003,Q34)</f>
        <v>0</v>
      </c>
      <c r="S34" s="778"/>
      <c r="U34" s="779">
        <f>SUMIFS(CreditS!$C$2:$C$1003,CreditS!$K$2:$K$1003,T34)</f>
        <v>0</v>
      </c>
      <c r="V34" s="969"/>
    </row>
    <row r="35" spans="1:22">
      <c r="A35" s="786"/>
      <c r="B35" s="787"/>
      <c r="C35" s="788"/>
      <c r="D35" s="787"/>
      <c r="E35" s="788"/>
      <c r="F35" s="787"/>
      <c r="G35" s="787"/>
      <c r="K35" s="777">
        <f>SUMIFS(CreditS!$C$2:$C$1003,CreditS!$AD$2:$AD$1003,J35)</f>
        <v>0</v>
      </c>
      <c r="L35" s="790"/>
      <c r="M35" s="777"/>
      <c r="O35" s="783">
        <f>SUMIFS(CreditS!$C$2:$C$1003,CreditS!$AD$2:$AD$1003,N35)</f>
        <v>0</v>
      </c>
      <c r="P35" s="780"/>
      <c r="R35" s="777">
        <f>SUMIFS(CreditS!$C$2:$C$1003,CreditS!$D$2:$D$1003,Q35)</f>
        <v>0</v>
      </c>
      <c r="S35" s="778"/>
      <c r="U35" s="779">
        <f>SUMIFS(CreditS!$C$2:$C$1003,CreditS!$K$2:$K$1003,T35)</f>
        <v>0</v>
      </c>
      <c r="V35" s="969"/>
    </row>
    <row r="36" spans="1:22">
      <c r="A36" s="786"/>
      <c r="B36" s="787"/>
      <c r="C36" s="788"/>
      <c r="D36" s="787"/>
      <c r="E36" s="788"/>
      <c r="F36" s="787"/>
      <c r="G36" s="787"/>
      <c r="K36" s="777">
        <f>SUMIFS(CreditS!$C$2:$C$1003,CreditS!$AD$2:$AD$1003,J36)</f>
        <v>0</v>
      </c>
      <c r="L36" s="790"/>
      <c r="M36" s="777"/>
      <c r="O36" s="783">
        <f>SUMIFS(CreditS!$C$2:$C$1003,CreditS!$AD$2:$AD$1003,N36)</f>
        <v>0</v>
      </c>
      <c r="P36" s="780"/>
      <c r="R36" s="777">
        <f>SUMIFS(CreditS!$C$2:$C$1003,CreditS!$D$2:$D$1003,Q36)</f>
        <v>0</v>
      </c>
      <c r="S36" s="778"/>
      <c r="U36" s="779">
        <f>SUMIFS(CreditS!$C$2:$C$1003,CreditS!$K$2:$K$1003,T36)</f>
        <v>0</v>
      </c>
      <c r="V36" s="969"/>
    </row>
    <row r="37" spans="1:22">
      <c r="A37" s="786"/>
      <c r="B37" s="787"/>
      <c r="C37" s="788"/>
      <c r="D37" s="787"/>
      <c r="E37" s="788"/>
      <c r="F37" s="787"/>
      <c r="G37" s="787"/>
      <c r="K37" s="777">
        <f>SUMIFS(CreditS!$C$2:$C$1003,CreditS!$AD$2:$AD$1003,J37)</f>
        <v>0</v>
      </c>
      <c r="L37" s="790"/>
      <c r="M37" s="777"/>
      <c r="O37" s="783">
        <f>SUMIFS(CreditS!$C$2:$C$1003,CreditS!$AD$2:$AD$1003,N37)</f>
        <v>0</v>
      </c>
      <c r="P37" s="780"/>
      <c r="R37" s="777">
        <f>SUMIFS(CreditS!$C$2:$C$1003,CreditS!$D$2:$D$1003,Q37)</f>
        <v>0</v>
      </c>
      <c r="S37" s="778"/>
      <c r="U37" s="779">
        <f>SUMIFS(CreditS!$C$2:$C$1003,CreditS!$K$2:$K$1003,T37)</f>
        <v>0</v>
      </c>
      <c r="V37" s="969"/>
    </row>
    <row r="38" spans="1:22">
      <c r="A38" s="786"/>
      <c r="B38" s="787"/>
      <c r="C38" s="788"/>
      <c r="D38" s="787"/>
      <c r="E38" s="788"/>
      <c r="F38" s="787"/>
      <c r="G38" s="787"/>
      <c r="K38" s="777">
        <f>SUMIFS(CreditS!$C$2:$C$1003,CreditS!$AD$2:$AD$1003,J38)</f>
        <v>0</v>
      </c>
      <c r="L38" s="790"/>
      <c r="M38" s="777"/>
      <c r="O38" s="783">
        <f>SUMIFS(CreditS!$C$2:$C$1003,CreditS!$AD$2:$AD$1003,N38)</f>
        <v>0</v>
      </c>
      <c r="P38" s="780"/>
      <c r="R38" s="777">
        <f>SUMIFS(CreditS!$C$2:$C$1003,CreditS!$D$2:$D$1003,Q38)</f>
        <v>0</v>
      </c>
      <c r="S38" s="778"/>
      <c r="U38" s="779">
        <f>SUMIFS(CreditS!$C$2:$C$1003,CreditS!$K$2:$K$1003,T38)</f>
        <v>0</v>
      </c>
      <c r="V38" s="969"/>
    </row>
    <row r="39" spans="1:22">
      <c r="A39" s="786"/>
      <c r="B39" s="787"/>
      <c r="C39" s="788"/>
      <c r="D39" s="787"/>
      <c r="E39" s="788"/>
      <c r="F39" s="787"/>
      <c r="G39" s="787"/>
      <c r="K39" s="777">
        <f>SUMIFS(CreditS!$C$2:$C$1003,CreditS!$AD$2:$AD$1003,J39)</f>
        <v>0</v>
      </c>
      <c r="L39" s="790"/>
      <c r="M39" s="777"/>
      <c r="O39" s="783">
        <f>SUMIFS(CreditS!$C$2:$C$1003,CreditS!$AD$2:$AD$1003,N39)</f>
        <v>0</v>
      </c>
      <c r="P39" s="780"/>
      <c r="R39" s="777">
        <f>SUMIFS(CreditS!$C$2:$C$1003,CreditS!$D$2:$D$1003,Q39)</f>
        <v>0</v>
      </c>
      <c r="S39" s="778"/>
      <c r="U39" s="779">
        <f>SUMIFS(CreditS!$C$2:$C$1003,CreditS!$K$2:$K$1003,T39)</f>
        <v>0</v>
      </c>
      <c r="V39" s="969"/>
    </row>
    <row r="40" spans="1:22">
      <c r="A40" s="786"/>
      <c r="B40" s="787"/>
      <c r="C40" s="788"/>
      <c r="D40" s="787"/>
      <c r="E40" s="788"/>
      <c r="F40" s="787"/>
      <c r="G40" s="787"/>
      <c r="K40" s="777">
        <f>SUMIFS(CreditS!$C$2:$C$1003,CreditS!$AD$2:$AD$1003,J40)</f>
        <v>0</v>
      </c>
      <c r="L40" s="790"/>
      <c r="M40" s="777"/>
      <c r="O40" s="783">
        <f>SUMIFS(CreditS!$C$2:$C$1003,CreditS!$AD$2:$AD$1003,N40)</f>
        <v>0</v>
      </c>
      <c r="P40" s="780"/>
      <c r="R40" s="777">
        <f>SUMIFS(CreditS!$C$2:$C$1003,CreditS!$D$2:$D$1003,Q40)</f>
        <v>0</v>
      </c>
      <c r="S40" s="778"/>
      <c r="U40" s="779">
        <f>SUMIFS(CreditS!$C$2:$C$1003,CreditS!$K$2:$K$1003,T40)</f>
        <v>0</v>
      </c>
      <c r="V40" s="969"/>
    </row>
    <row r="41" spans="1:22">
      <c r="A41" s="786"/>
      <c r="B41" s="787"/>
      <c r="C41" s="788"/>
      <c r="D41" s="787"/>
      <c r="E41" s="788"/>
      <c r="F41" s="787"/>
      <c r="G41" s="787"/>
      <c r="K41" s="777">
        <f>SUMIFS(CreditS!$C$2:$C$1003,CreditS!$AD$2:$AD$1003,J41)</f>
        <v>0</v>
      </c>
      <c r="L41" s="790"/>
      <c r="M41" s="777"/>
      <c r="O41" s="783">
        <f>SUMIFS(CreditS!$C$2:$C$1003,CreditS!$AD$2:$AD$1003,N41)</f>
        <v>0</v>
      </c>
      <c r="P41" s="780"/>
      <c r="R41" s="777">
        <f>SUMIFS(CreditS!$C$2:$C$1003,CreditS!$D$2:$D$1003,Q41)</f>
        <v>0</v>
      </c>
      <c r="S41" s="778"/>
      <c r="U41" s="779">
        <f>SUMIFS(CreditS!$C$2:$C$1003,CreditS!$K$2:$K$1003,T41)</f>
        <v>0</v>
      </c>
      <c r="V41" s="969"/>
    </row>
    <row r="42" spans="1:22">
      <c r="A42" s="786"/>
      <c r="B42" s="787"/>
      <c r="C42" s="788"/>
      <c r="D42" s="787"/>
      <c r="E42" s="788"/>
      <c r="F42" s="787"/>
      <c r="G42" s="787"/>
      <c r="K42" s="777">
        <f>SUMIFS(CreditS!$C$2:$C$1003,CreditS!$AD$2:$AD$1003,J42)</f>
        <v>0</v>
      </c>
      <c r="L42" s="790"/>
      <c r="M42" s="777"/>
      <c r="O42" s="783">
        <f>SUMIFS(CreditS!$C$2:$C$1003,CreditS!$AD$2:$AD$1003,N42)</f>
        <v>0</v>
      </c>
      <c r="P42" s="780"/>
      <c r="R42" s="777">
        <f>SUMIFS(CreditS!$C$2:$C$1003,CreditS!$D$2:$D$1003,Q42)</f>
        <v>0</v>
      </c>
      <c r="S42" s="778"/>
      <c r="U42" s="779">
        <f>SUMIFS(CreditS!$C$2:$C$1003,CreditS!$K$2:$K$1003,T42)</f>
        <v>0</v>
      </c>
      <c r="V42" s="969"/>
    </row>
    <row r="43" spans="1:22">
      <c r="A43" s="786"/>
      <c r="B43" s="787"/>
      <c r="C43" s="788"/>
      <c r="D43" s="787"/>
      <c r="E43" s="788"/>
      <c r="F43" s="787"/>
      <c r="G43" s="787"/>
      <c r="K43" s="777">
        <f>SUMIFS(CreditS!$C$2:$C$1003,CreditS!$AD$2:$AD$1003,J43)</f>
        <v>0</v>
      </c>
      <c r="L43" s="790"/>
      <c r="M43" s="777"/>
      <c r="O43" s="783">
        <f>SUMIFS(CreditS!$C$2:$C$1003,CreditS!$AD$2:$AD$1003,N43)</f>
        <v>0</v>
      </c>
      <c r="P43" s="780"/>
      <c r="R43" s="777">
        <f>SUMIFS(CreditS!$C$2:$C$1003,CreditS!$D$2:$D$1003,Q43)</f>
        <v>0</v>
      </c>
      <c r="S43" s="778"/>
      <c r="U43" s="779">
        <f>SUMIFS(CreditS!$C$2:$C$1003,CreditS!$K$2:$K$1003,T43)</f>
        <v>0</v>
      </c>
      <c r="V43" s="969"/>
    </row>
    <row r="44" spans="1:22">
      <c r="A44" s="786"/>
      <c r="B44" s="787"/>
      <c r="C44" s="788"/>
      <c r="D44" s="787"/>
      <c r="E44" s="788"/>
      <c r="F44" s="787"/>
      <c r="G44" s="787"/>
      <c r="K44" s="777">
        <f>SUMIFS(CreditS!$C$2:$C$1003,CreditS!$AD$2:$AD$1003,J44)</f>
        <v>0</v>
      </c>
      <c r="L44" s="790"/>
      <c r="M44" s="777"/>
      <c r="O44" s="783">
        <f>SUMIFS(CreditS!$C$2:$C$1003,CreditS!$AD$2:$AD$1003,N44)</f>
        <v>0</v>
      </c>
      <c r="P44" s="780"/>
      <c r="R44" s="777">
        <f>SUMIFS(CreditS!$C$2:$C$1003,CreditS!$D$2:$D$1003,Q44)</f>
        <v>0</v>
      </c>
      <c r="S44" s="778"/>
      <c r="U44" s="779">
        <f>SUMIFS(CreditS!$C$2:$C$1003,CreditS!$K$2:$K$1003,T44)</f>
        <v>0</v>
      </c>
      <c r="V44" s="969"/>
    </row>
    <row r="45" spans="1:22">
      <c r="A45" s="786"/>
      <c r="B45" s="787"/>
      <c r="C45" s="788"/>
      <c r="D45" s="787"/>
      <c r="E45" s="788"/>
      <c r="F45" s="787"/>
      <c r="G45" s="787"/>
      <c r="K45" s="777">
        <f>SUMIFS(CreditS!$C$2:$C$1003,CreditS!$AD$2:$AD$1003,J45)</f>
        <v>0</v>
      </c>
      <c r="L45" s="790"/>
      <c r="M45" s="777"/>
      <c r="O45" s="783">
        <f>SUMIFS(CreditS!$C$2:$C$1003,CreditS!$AD$2:$AD$1003,N45)</f>
        <v>0</v>
      </c>
      <c r="P45" s="780"/>
      <c r="R45" s="777">
        <f>SUMIFS(CreditS!$C$2:$C$1003,CreditS!$D$2:$D$1003,Q45)</f>
        <v>0</v>
      </c>
      <c r="S45" s="778"/>
      <c r="U45" s="779">
        <f>SUMIFS(CreditS!$C$2:$C$1003,CreditS!$K$2:$K$1003,T45)</f>
        <v>0</v>
      </c>
      <c r="V45" s="969"/>
    </row>
    <row r="46" spans="1:22">
      <c r="A46" s="786"/>
      <c r="B46" s="787"/>
      <c r="C46" s="788"/>
      <c r="D46" s="787"/>
      <c r="E46" s="788"/>
      <c r="F46" s="787"/>
      <c r="G46" s="787"/>
      <c r="K46" s="777">
        <f>SUMIFS(CreditS!$C$2:$C$1003,CreditS!$AD$2:$AD$1003,J46)</f>
        <v>0</v>
      </c>
      <c r="L46" s="790"/>
      <c r="M46" s="777"/>
      <c r="O46" s="783">
        <f>SUMIFS(CreditS!$C$2:$C$1003,CreditS!$AD$2:$AD$1003,N46)</f>
        <v>0</v>
      </c>
      <c r="P46" s="780"/>
      <c r="R46" s="777">
        <f>SUMIFS(CreditS!$C$2:$C$1003,CreditS!$D$2:$D$1003,Q46)</f>
        <v>0</v>
      </c>
      <c r="S46" s="778"/>
      <c r="U46" s="779">
        <f>SUMIFS(CreditS!$C$2:$C$1003,CreditS!$K$2:$K$1003,T46)</f>
        <v>0</v>
      </c>
      <c r="V46" s="969"/>
    </row>
    <row r="47" spans="1:22">
      <c r="A47" s="786"/>
      <c r="B47" s="787"/>
      <c r="C47" s="788"/>
      <c r="D47" s="787"/>
      <c r="E47" s="788"/>
      <c r="F47" s="787"/>
      <c r="G47" s="787"/>
      <c r="K47" s="777">
        <f>SUMIFS(CreditS!$C$2:$C$1003,CreditS!$AD$2:$AD$1003,J47)</f>
        <v>0</v>
      </c>
      <c r="L47" s="790"/>
      <c r="M47" s="777"/>
      <c r="O47" s="783">
        <f>SUMIFS(CreditS!$C$2:$C$1003,CreditS!$AD$2:$AD$1003,N47)</f>
        <v>0</v>
      </c>
      <c r="P47" s="780"/>
      <c r="R47" s="777">
        <f>SUMIFS(CreditS!$C$2:$C$1003,CreditS!$D$2:$D$1003,Q47)</f>
        <v>0</v>
      </c>
      <c r="S47" s="778"/>
      <c r="U47" s="779">
        <f>SUMIFS(CreditS!$C$2:$C$1003,CreditS!$K$2:$K$1003,T47)</f>
        <v>0</v>
      </c>
      <c r="V47" s="969"/>
    </row>
    <row r="48" spans="1:22">
      <c r="A48" s="786"/>
      <c r="B48" s="787"/>
      <c r="C48" s="788"/>
      <c r="D48" s="787"/>
      <c r="E48" s="788"/>
      <c r="F48" s="787"/>
      <c r="G48" s="787"/>
      <c r="K48" s="777">
        <f>SUMIFS(CreditS!$C$2:$C$1003,CreditS!$AD$2:$AD$1003,J48)</f>
        <v>0</v>
      </c>
      <c r="L48" s="790"/>
      <c r="M48" s="777"/>
      <c r="O48" s="783">
        <f>SUMIFS(CreditS!$C$2:$C$1003,CreditS!$AD$2:$AD$1003,N48)</f>
        <v>0</v>
      </c>
      <c r="P48" s="780"/>
      <c r="R48" s="777">
        <f>SUMIFS(CreditS!$C$2:$C$1003,CreditS!$D$2:$D$1003,Q48)</f>
        <v>0</v>
      </c>
      <c r="S48" s="778"/>
      <c r="U48" s="779">
        <f>SUMIFS(CreditS!$C$2:$C$1003,CreditS!$K$2:$K$1003,T48)</f>
        <v>0</v>
      </c>
      <c r="V48" s="969"/>
    </row>
    <row r="49" spans="1:22">
      <c r="A49" s="786"/>
      <c r="B49" s="787"/>
      <c r="C49" s="788"/>
      <c r="D49" s="787"/>
      <c r="E49" s="788"/>
      <c r="F49" s="787"/>
      <c r="G49" s="787"/>
      <c r="K49" s="777">
        <f>SUMIFS(CreditS!$C$2:$C$1003,CreditS!$AD$2:$AD$1003,J49)</f>
        <v>0</v>
      </c>
      <c r="L49" s="790"/>
      <c r="M49" s="777"/>
      <c r="O49" s="783">
        <f>SUMIFS(CreditS!$C$2:$C$1003,CreditS!$AD$2:$AD$1003,N49)</f>
        <v>0</v>
      </c>
      <c r="P49" s="780"/>
      <c r="R49" s="777">
        <f>SUMIFS(CreditS!$C$2:$C$1003,CreditS!$D$2:$D$1003,Q49)</f>
        <v>0</v>
      </c>
      <c r="S49" s="778"/>
      <c r="U49" s="779">
        <f>SUMIFS(CreditS!$C$2:$C$1003,CreditS!$K$2:$K$1003,T49)</f>
        <v>0</v>
      </c>
      <c r="V49" s="969"/>
    </row>
    <row r="50" spans="1:22">
      <c r="A50" s="786"/>
      <c r="B50" s="787"/>
      <c r="C50" s="788"/>
      <c r="D50" s="787"/>
      <c r="E50" s="788"/>
      <c r="F50" s="787"/>
      <c r="G50" s="787"/>
      <c r="K50" s="777">
        <f>SUMIFS(CreditS!$C$2:$C$1003,CreditS!$AD$2:$AD$1003,J50)</f>
        <v>0</v>
      </c>
      <c r="L50" s="790"/>
      <c r="M50" s="777"/>
      <c r="O50" s="783">
        <f>SUMIFS(CreditS!$C$2:$C$1003,CreditS!$AD$2:$AD$1003,N50)</f>
        <v>0</v>
      </c>
      <c r="P50" s="780"/>
      <c r="R50" s="777">
        <f>SUMIFS(CreditS!$C$2:$C$1003,CreditS!$D$2:$D$1003,Q50)</f>
        <v>0</v>
      </c>
      <c r="S50" s="778"/>
      <c r="U50" s="779">
        <f>SUMIFS(CreditS!$C$2:$C$1003,CreditS!$K$2:$K$1003,T50)</f>
        <v>0</v>
      </c>
      <c r="V50" s="969"/>
    </row>
    <row r="51" spans="1:22">
      <c r="A51" s="786"/>
      <c r="B51" s="787"/>
      <c r="C51" s="788"/>
      <c r="D51" s="787"/>
      <c r="E51" s="788"/>
      <c r="F51" s="787"/>
      <c r="G51" s="787"/>
      <c r="K51" s="777">
        <f>SUMIFS(CreditS!$C$2:$C$1003,CreditS!$AD$2:$AD$1003,J51)</f>
        <v>0</v>
      </c>
      <c r="L51" s="790"/>
      <c r="M51" s="777"/>
      <c r="O51" s="783">
        <f>SUMIFS(CreditS!$C$2:$C$1003,CreditS!$AD$2:$AD$1003,N51)</f>
        <v>0</v>
      </c>
      <c r="P51" s="780"/>
      <c r="R51" s="777">
        <f>SUMIFS(CreditS!$C$2:$C$1003,CreditS!$D$2:$D$1003,Q51)</f>
        <v>0</v>
      </c>
      <c r="S51" s="778"/>
      <c r="U51" s="779">
        <f>SUMIFS(CreditS!$C$2:$C$1003,CreditS!$K$2:$K$1003,T51)</f>
        <v>0</v>
      </c>
      <c r="V51" s="969"/>
    </row>
    <row r="52" spans="1:22">
      <c r="A52" s="786"/>
      <c r="B52" s="787"/>
      <c r="C52" s="788"/>
      <c r="D52" s="787"/>
      <c r="E52" s="788"/>
      <c r="F52" s="787"/>
      <c r="G52" s="787"/>
      <c r="K52" s="777">
        <f>SUMIFS(CreditS!$C$2:$C$1003,CreditS!$AD$2:$AD$1003,J52)</f>
        <v>0</v>
      </c>
      <c r="L52" s="790"/>
      <c r="M52" s="777"/>
      <c r="O52" s="783">
        <f>SUMIFS(CreditS!$C$2:$C$1003,CreditS!$AD$2:$AD$1003,N52)</f>
        <v>0</v>
      </c>
      <c r="P52" s="780"/>
      <c r="R52" s="777">
        <f>SUMIFS(CreditS!$C$2:$C$1003,CreditS!$D$2:$D$1003,Q52)</f>
        <v>0</v>
      </c>
      <c r="S52" s="778"/>
      <c r="U52" s="779">
        <f>SUMIFS(CreditS!$C$2:$C$1003,CreditS!$K$2:$K$1003,T52)</f>
        <v>0</v>
      </c>
      <c r="V52" s="969"/>
    </row>
    <row r="53" spans="1:22">
      <c r="A53" s="786"/>
      <c r="B53" s="787"/>
      <c r="C53" s="788"/>
      <c r="D53" s="787"/>
      <c r="E53" s="788"/>
      <c r="F53" s="787"/>
      <c r="G53" s="787"/>
      <c r="K53" s="777">
        <f>SUMIFS(CreditS!$C$2:$C$1003,CreditS!$AD$2:$AD$1003,J53)</f>
        <v>0</v>
      </c>
      <c r="L53" s="790"/>
      <c r="M53" s="777"/>
      <c r="O53" s="783">
        <f>SUMIFS(CreditS!$C$2:$C$1003,CreditS!$AD$2:$AD$1003,N53)</f>
        <v>0</v>
      </c>
      <c r="P53" s="780"/>
      <c r="R53" s="777">
        <f>SUMIFS(CreditS!$C$2:$C$1003,CreditS!$D$2:$D$1003,Q53)</f>
        <v>0</v>
      </c>
      <c r="S53" s="778"/>
      <c r="U53" s="779">
        <f>SUMIFS(CreditS!$C$2:$C$1003,CreditS!$K$2:$K$1003,T53)</f>
        <v>0</v>
      </c>
      <c r="V53" s="969"/>
    </row>
    <row r="54" spans="1:22">
      <c r="A54" s="786"/>
      <c r="B54" s="787"/>
      <c r="C54" s="788"/>
      <c r="D54" s="787"/>
      <c r="E54" s="788"/>
      <c r="F54" s="787"/>
      <c r="G54" s="787"/>
      <c r="K54" s="777">
        <f>SUMIFS(CreditS!$C$2:$C$1003,CreditS!$AD$2:$AD$1003,J54)</f>
        <v>0</v>
      </c>
      <c r="L54" s="790"/>
      <c r="M54" s="777"/>
      <c r="O54" s="783">
        <f>SUMIFS(CreditS!$C$2:$C$1003,CreditS!$AD$2:$AD$1003,N54)</f>
        <v>0</v>
      </c>
      <c r="P54" s="780"/>
      <c r="R54" s="777">
        <f>SUMIFS(CreditS!$C$2:$C$1003,CreditS!$D$2:$D$1003,Q54)</f>
        <v>0</v>
      </c>
      <c r="S54" s="778"/>
      <c r="U54" s="779">
        <f>SUMIFS(CreditS!$C$2:$C$1003,CreditS!$K$2:$K$1003,T54)</f>
        <v>0</v>
      </c>
      <c r="V54" s="969"/>
    </row>
    <row r="55" spans="1:22">
      <c r="A55" s="786"/>
      <c r="B55" s="787"/>
      <c r="C55" s="788"/>
      <c r="D55" s="787"/>
      <c r="E55" s="788"/>
      <c r="F55" s="787"/>
      <c r="G55" s="787"/>
      <c r="K55" s="777">
        <f>SUMIFS(CreditS!$C$2:$C$1003,CreditS!$AD$2:$AD$1003,J55)</f>
        <v>0</v>
      </c>
      <c r="L55" s="790"/>
      <c r="M55" s="777"/>
      <c r="O55" s="783">
        <f>SUMIFS(CreditS!$C$2:$C$1003,CreditS!$AD$2:$AD$1003,N55)</f>
        <v>0</v>
      </c>
      <c r="P55" s="780"/>
      <c r="R55" s="777">
        <f>SUMIFS(CreditS!$C$2:$C$1003,CreditS!$D$2:$D$1003,Q55)</f>
        <v>0</v>
      </c>
      <c r="S55" s="778"/>
      <c r="U55" s="779">
        <f>SUMIFS(CreditS!$C$2:$C$1003,CreditS!$K$2:$K$1003,T55)</f>
        <v>0</v>
      </c>
      <c r="V55" s="969"/>
    </row>
    <row r="56" spans="1:22">
      <c r="A56" s="786"/>
      <c r="B56" s="787"/>
      <c r="C56" s="788"/>
      <c r="D56" s="787"/>
      <c r="E56" s="788"/>
      <c r="F56" s="787"/>
      <c r="G56" s="787"/>
      <c r="K56" s="777">
        <f>SUMIFS(CreditS!$C$2:$C$1003,CreditS!$AD$2:$AD$1003,J56)</f>
        <v>0</v>
      </c>
      <c r="L56" s="790"/>
      <c r="M56" s="777"/>
      <c r="O56" s="783">
        <f>SUMIFS(CreditS!$C$2:$C$1003,CreditS!$AD$2:$AD$1003,N56)</f>
        <v>0</v>
      </c>
      <c r="P56" s="780"/>
      <c r="R56" s="777">
        <f>SUMIFS(CreditS!$C$2:$C$1003,CreditS!$D$2:$D$1003,Q56)</f>
        <v>0</v>
      </c>
      <c r="S56" s="778"/>
      <c r="U56" s="779">
        <f>SUMIFS(CreditS!$C$2:$C$1003,CreditS!$K$2:$K$1003,T56)</f>
        <v>0</v>
      </c>
      <c r="V56" s="969"/>
    </row>
    <row r="57" spans="1:22">
      <c r="A57" s="786"/>
      <c r="B57" s="787"/>
      <c r="C57" s="788"/>
      <c r="D57" s="787"/>
      <c r="E57" s="788"/>
      <c r="F57" s="787"/>
      <c r="G57" s="787"/>
      <c r="K57" s="777">
        <f>SUMIFS(CreditS!$C$2:$C$1003,CreditS!$AD$2:$AD$1003,J57)</f>
        <v>0</v>
      </c>
      <c r="L57" s="790"/>
      <c r="M57" s="777"/>
      <c r="O57" s="783">
        <f>SUMIFS(CreditS!$C$2:$C$1003,CreditS!$AD$2:$AD$1003,N57)</f>
        <v>0</v>
      </c>
      <c r="P57" s="780"/>
      <c r="R57" s="777">
        <f>SUMIFS(CreditS!$C$2:$C$1003,CreditS!$D$2:$D$1003,Q57)</f>
        <v>0</v>
      </c>
      <c r="S57" s="778"/>
      <c r="U57" s="779">
        <f>SUMIFS(CreditS!$C$2:$C$1003,CreditS!$K$2:$K$1003,T57)</f>
        <v>0</v>
      </c>
      <c r="V57" s="969"/>
    </row>
    <row r="58" spans="1:22">
      <c r="A58" s="786"/>
      <c r="B58" s="787"/>
      <c r="C58" s="788"/>
      <c r="D58" s="787"/>
      <c r="E58" s="788"/>
      <c r="F58" s="787"/>
      <c r="G58" s="787"/>
      <c r="K58" s="777">
        <f>SUMIFS(CreditS!$C$2:$C$1003,CreditS!$AD$2:$AD$1003,J58)</f>
        <v>0</v>
      </c>
      <c r="M58" s="777"/>
      <c r="O58" s="783">
        <f>SUMIFS(CreditS!$C$2:$C$1003,CreditS!$AD$2:$AD$1003,N58)</f>
        <v>0</v>
      </c>
      <c r="R58" s="777">
        <f>SUMIFS(CreditS!$C$2:$C$1003,CreditS!$D$2:$D$1003,Q58)</f>
        <v>0</v>
      </c>
      <c r="S58" s="778"/>
      <c r="U58" s="779">
        <f>SUMIFS(CreditS!$C$2:$C$1003,CreditS!$K$2:$K$1003,T58)</f>
        <v>0</v>
      </c>
      <c r="V58" s="969"/>
    </row>
    <row r="59" spans="1:22">
      <c r="A59" s="786"/>
      <c r="B59" s="787"/>
      <c r="C59" s="788"/>
      <c r="D59" s="787"/>
      <c r="E59" s="788"/>
      <c r="F59" s="787"/>
      <c r="G59" s="787"/>
      <c r="K59" s="777">
        <f>SUMIFS(CreditS!$C$2:$C$1003,CreditS!$AD$2:$AD$1003,J59)</f>
        <v>0</v>
      </c>
      <c r="M59" s="777"/>
      <c r="O59" s="783">
        <f>SUMIFS(CreditS!$C$2:$C$1003,CreditS!$AD$2:$AD$1003,N59)</f>
        <v>0</v>
      </c>
      <c r="R59" s="777">
        <f>SUMIFS(CreditS!$C$2:$C$1003,CreditS!$D$2:$D$1003,Q59)</f>
        <v>0</v>
      </c>
      <c r="S59" s="778"/>
      <c r="U59" s="779">
        <f>SUMIFS(CreditS!$C$2:$C$1003,CreditS!$K$2:$K$1003,T59)</f>
        <v>0</v>
      </c>
      <c r="V59" s="969"/>
    </row>
    <row r="60" spans="1:22">
      <c r="A60" s="786"/>
      <c r="B60" s="787"/>
      <c r="C60" s="788"/>
      <c r="D60" s="787"/>
      <c r="E60" s="788"/>
      <c r="F60" s="787"/>
      <c r="G60" s="787"/>
      <c r="K60" s="777">
        <f>SUMIFS(CreditS!$C$2:$C$1003,CreditS!$AD$2:$AD$1003,J60)</f>
        <v>0</v>
      </c>
      <c r="M60" s="777"/>
      <c r="O60" s="783">
        <f>SUMIFS(CreditS!$C$2:$C$1003,CreditS!$AD$2:$AD$1003,N60)</f>
        <v>0</v>
      </c>
      <c r="R60" s="777">
        <f>SUMIFS(CreditS!$C$2:$C$1003,CreditS!$D$2:$D$1003,Q60)</f>
        <v>0</v>
      </c>
      <c r="S60" s="778"/>
      <c r="U60" s="779">
        <f>SUMIFS(CreditS!$C$2:$C$1003,CreditS!$K$2:$K$1003,T60)</f>
        <v>0</v>
      </c>
      <c r="V60" s="969"/>
    </row>
    <row r="61" spans="1:22">
      <c r="A61" s="786"/>
      <c r="B61" s="787"/>
      <c r="C61" s="788"/>
      <c r="D61" s="787"/>
      <c r="E61" s="788"/>
      <c r="F61" s="787"/>
      <c r="G61" s="787"/>
      <c r="K61" s="777">
        <f>SUMIFS(CreditS!$C$2:$C$1003,CreditS!$AD$2:$AD$1003,J61)</f>
        <v>0</v>
      </c>
      <c r="M61" s="777"/>
      <c r="O61" s="783">
        <f>SUMIFS(CreditS!$C$2:$C$1003,CreditS!$AD$2:$AD$1003,N61)</f>
        <v>0</v>
      </c>
      <c r="R61" s="777">
        <f>SUMIFS(CreditS!$C$2:$C$1003,CreditS!$D$2:$D$1003,Q61)</f>
        <v>0</v>
      </c>
      <c r="S61" s="778"/>
      <c r="U61" s="779">
        <f>SUMIFS(CreditS!$C$2:$C$1003,CreditS!$K$2:$K$1003,T61)</f>
        <v>0</v>
      </c>
      <c r="V61" s="969"/>
    </row>
    <row r="62" spans="1:22">
      <c r="A62" s="786"/>
      <c r="B62" s="787"/>
      <c r="C62" s="788"/>
      <c r="D62" s="787"/>
      <c r="E62" s="788"/>
      <c r="F62" s="787"/>
      <c r="G62" s="787"/>
      <c r="K62" s="777">
        <f>SUMIFS(CreditS!$C$2:$C$1003,CreditS!$AD$2:$AD$1003,J62)</f>
        <v>0</v>
      </c>
      <c r="M62" s="777"/>
      <c r="O62" s="783">
        <f>SUMIFS(CreditS!$C$2:$C$1003,CreditS!$AD$2:$AD$1003,N62)</f>
        <v>0</v>
      </c>
      <c r="R62" s="777">
        <f>SUMIFS(CreditS!$C$2:$C$1003,CreditS!$D$2:$D$1003,Q62)</f>
        <v>0</v>
      </c>
      <c r="S62" s="778"/>
      <c r="U62" s="779">
        <f>SUMIFS(CreditS!$C$2:$C$1003,CreditS!$K$2:$K$1003,T62)</f>
        <v>0</v>
      </c>
      <c r="V62" s="969"/>
    </row>
    <row r="63" spans="1:22">
      <c r="A63" s="786"/>
      <c r="B63" s="787"/>
      <c r="C63" s="788"/>
      <c r="D63" s="787"/>
      <c r="E63" s="788"/>
      <c r="F63" s="787"/>
      <c r="G63" s="787"/>
      <c r="K63" s="777">
        <f>SUMIFS(CreditS!$C$2:$C$1003,CreditS!$AD$2:$AD$1003,J63)</f>
        <v>0</v>
      </c>
      <c r="M63" s="777"/>
      <c r="O63" s="783">
        <f>SUMIFS(CreditS!$C$2:$C$1003,CreditS!$AD$2:$AD$1003,N63)</f>
        <v>0</v>
      </c>
      <c r="R63" s="777">
        <f>SUMIFS(CreditS!$C$2:$C$1003,CreditS!$D$2:$D$1003,Q63)</f>
        <v>0</v>
      </c>
      <c r="S63" s="778"/>
      <c r="U63" s="779">
        <f>SUMIFS(CreditS!$C$2:$C$1003,CreditS!$K$2:$K$1003,T63)</f>
        <v>0</v>
      </c>
      <c r="V63" s="969"/>
    </row>
    <row r="64" spans="1:22">
      <c r="A64" s="786"/>
      <c r="B64" s="787"/>
      <c r="C64" s="788"/>
      <c r="D64" s="787"/>
      <c r="E64" s="788"/>
      <c r="F64" s="787"/>
      <c r="G64" s="787"/>
      <c r="K64" s="777">
        <f>SUMIFS(CreditS!$C$2:$C$1003,CreditS!$AD$2:$AD$1003,J64)</f>
        <v>0</v>
      </c>
      <c r="M64" s="777"/>
      <c r="O64" s="783">
        <f>SUMIFS(CreditS!$C$2:$C$1003,CreditS!$AD$2:$AD$1003,N64)</f>
        <v>0</v>
      </c>
      <c r="R64" s="777">
        <f>SUMIFS(CreditS!$C$2:$C$1003,CreditS!$D$2:$D$1003,Q64)</f>
        <v>0</v>
      </c>
      <c r="U64" s="779">
        <f>SUMIFS(CreditS!$C$2:$C$1003,CreditS!$K$2:$K$1003,T64)</f>
        <v>0</v>
      </c>
    </row>
    <row r="65" spans="1:21">
      <c r="A65" s="786"/>
      <c r="B65" s="787"/>
      <c r="C65" s="788"/>
      <c r="D65" s="787"/>
      <c r="E65" s="788"/>
      <c r="F65" s="787"/>
      <c r="G65" s="787"/>
      <c r="K65" s="777">
        <f>SUMIFS(CreditS!$C$2:$C$1003,CreditS!$AD$2:$AD$1003,J65)</f>
        <v>0</v>
      </c>
      <c r="M65" s="777"/>
      <c r="O65" s="783">
        <f>SUMIFS(CreditS!$C$2:$C$1003,CreditS!$AD$2:$AD$1003,N65)</f>
        <v>0</v>
      </c>
      <c r="R65" s="777">
        <f>SUMIFS(CreditS!$C$2:$C$1003,CreditS!$D$2:$D$1003,Q65)</f>
        <v>0</v>
      </c>
      <c r="U65" s="779">
        <f>SUMIFS(CreditS!$C$2:$C$1003,CreditS!$K$2:$K$1003,T65)</f>
        <v>0</v>
      </c>
    </row>
    <row r="66" spans="1:21">
      <c r="A66" s="786"/>
      <c r="B66" s="787"/>
      <c r="C66" s="788"/>
      <c r="D66" s="787"/>
      <c r="E66" s="788"/>
      <c r="F66" s="787"/>
      <c r="G66" s="787"/>
      <c r="K66" s="777">
        <f>SUMIFS(CreditS!$C$2:$C$1003,CreditS!$AD$2:$AD$1003,J66)</f>
        <v>0</v>
      </c>
      <c r="M66" s="777"/>
      <c r="O66" s="783">
        <f>SUMIFS(CreditS!$C$2:$C$1003,CreditS!$AD$2:$AD$1003,N66)</f>
        <v>0</v>
      </c>
      <c r="R66" s="777">
        <f>SUMIFS(CreditS!$C$2:$C$1003,CreditS!$D$2:$D$1003,Q66)</f>
        <v>0</v>
      </c>
      <c r="U66" s="779">
        <f>SUMIFS(CreditS!$C$2:$C$1003,CreditS!$K$2:$K$1003,T66)</f>
        <v>0</v>
      </c>
    </row>
    <row r="67" spans="1:21">
      <c r="A67" s="786"/>
      <c r="B67" s="787"/>
      <c r="C67" s="788"/>
      <c r="D67" s="787"/>
      <c r="E67" s="788"/>
      <c r="F67" s="787"/>
      <c r="G67" s="787"/>
      <c r="K67" s="777">
        <f>SUMIFS(CreditS!$C$2:$C$1003,CreditS!$AD$2:$AD$1003,J67)</f>
        <v>0</v>
      </c>
      <c r="M67" s="777"/>
      <c r="O67" s="783">
        <f>SUMIFS(CreditS!$C$2:$C$1003,CreditS!$AD$2:$AD$1003,N67)</f>
        <v>0</v>
      </c>
      <c r="R67" s="777">
        <f>SUMIFS(CreditS!$C$2:$C$1003,CreditS!$D$2:$D$1003,Q67)</f>
        <v>0</v>
      </c>
      <c r="U67" s="779">
        <f>SUMIFS(CreditS!$C$2:$C$1003,CreditS!$K$2:$K$1003,T67)</f>
        <v>0</v>
      </c>
    </row>
    <row r="68" spans="1:21">
      <c r="A68" s="786"/>
      <c r="B68" s="787"/>
      <c r="C68" s="788"/>
      <c r="D68" s="787"/>
      <c r="E68" s="788"/>
      <c r="F68" s="787"/>
      <c r="G68" s="787"/>
      <c r="K68" s="777">
        <f>SUMIFS(CreditS!$C$2:$C$1003,CreditS!$AD$2:$AD$1003,J68)</f>
        <v>0</v>
      </c>
      <c r="M68" s="777"/>
      <c r="O68" s="783">
        <f>SUMIFS(CreditS!$C$2:$C$1003,CreditS!$AD$2:$AD$1003,N68)</f>
        <v>0</v>
      </c>
      <c r="R68" s="777">
        <f>SUMIFS(CreditS!$C$2:$C$1003,CreditS!$D$2:$D$1003,Q68)</f>
        <v>0</v>
      </c>
      <c r="U68" s="779">
        <f>SUMIFS(CreditS!$C$2:$C$1003,CreditS!$K$2:$K$1003,T68)</f>
        <v>0</v>
      </c>
    </row>
    <row r="69" spans="1:21">
      <c r="A69" s="786"/>
      <c r="B69" s="787"/>
      <c r="C69" s="788"/>
      <c r="D69" s="787"/>
      <c r="E69" s="788"/>
      <c r="F69" s="787"/>
      <c r="G69" s="787"/>
      <c r="K69" s="777">
        <f>SUMIFS(CreditS!$C$2:$C$1003,CreditS!$AD$2:$AD$1003,J69)</f>
        <v>0</v>
      </c>
      <c r="M69" s="777"/>
      <c r="O69" s="783">
        <f>SUMIFS(CreditS!$C$2:$C$1003,CreditS!$AD$2:$AD$1003,N69)</f>
        <v>0</v>
      </c>
      <c r="R69" s="777">
        <f>SUMIFS(CreditS!$C$2:$C$1003,CreditS!$D$2:$D$1003,Q69)</f>
        <v>0</v>
      </c>
      <c r="U69" s="779">
        <f>SUMIFS(CreditS!$C$2:$C$1003,CreditS!$K$2:$K$1003,T69)</f>
        <v>0</v>
      </c>
    </row>
    <row r="70" spans="1:21">
      <c r="A70" s="786"/>
      <c r="B70" s="787"/>
      <c r="C70" s="788"/>
      <c r="D70" s="787"/>
      <c r="E70" s="788"/>
      <c r="F70" s="787"/>
      <c r="G70" s="787"/>
      <c r="K70" s="777">
        <f>SUMIFS(CreditS!$C$2:$C$1003,CreditS!$AD$2:$AD$1003,J70)</f>
        <v>0</v>
      </c>
      <c r="M70" s="777"/>
      <c r="O70" s="783">
        <f>SUMIFS(CreditS!$C$2:$C$1003,CreditS!$AD$2:$AD$1003,N70)</f>
        <v>0</v>
      </c>
      <c r="R70" s="777">
        <f>SUMIFS(CreditS!$C$2:$C$1003,CreditS!$D$2:$D$1003,Q70)</f>
        <v>0</v>
      </c>
      <c r="U70" s="779">
        <f>SUMIFS(CreditS!$C$2:$C$1003,CreditS!$K$2:$K$1003,T70)</f>
        <v>0</v>
      </c>
    </row>
    <row r="71" spans="1:21">
      <c r="A71" s="786"/>
      <c r="B71" s="787"/>
      <c r="C71" s="788"/>
      <c r="D71" s="787"/>
      <c r="E71" s="788"/>
      <c r="F71" s="787"/>
      <c r="G71" s="787"/>
      <c r="K71" s="777">
        <f>SUMIFS(CreditS!$C$2:$C$1003,CreditS!$AD$2:$AD$1003,J71)</f>
        <v>0</v>
      </c>
      <c r="M71" s="777"/>
      <c r="O71" s="783">
        <f>SUMIFS(CreditS!$C$2:$C$1003,CreditS!$AD$2:$AD$1003,N71)</f>
        <v>0</v>
      </c>
      <c r="R71" s="777">
        <f>SUMIFS(CreditS!$C$2:$C$1003,CreditS!$D$2:$D$1003,Q71)</f>
        <v>0</v>
      </c>
      <c r="U71" s="779">
        <f>SUMIFS(CreditS!$C$2:$C$1003,CreditS!$K$2:$K$1003,T71)</f>
        <v>0</v>
      </c>
    </row>
    <row r="72" spans="1:21">
      <c r="A72" s="786"/>
      <c r="B72" s="787"/>
      <c r="C72" s="788"/>
      <c r="D72" s="787"/>
      <c r="E72" s="788"/>
      <c r="F72" s="787"/>
      <c r="G72" s="787"/>
      <c r="K72" s="777">
        <f>SUMIFS(CreditS!$C$2:$C$1003,CreditS!$AD$2:$AD$1003,J72)</f>
        <v>0</v>
      </c>
      <c r="M72" s="777"/>
      <c r="O72" s="783">
        <f>SUMIFS(CreditS!$C$2:$C$1003,CreditS!$AD$2:$AD$1003,N72)</f>
        <v>0</v>
      </c>
      <c r="R72" s="777">
        <f>SUMIFS(CreditS!$C$2:$C$1003,CreditS!$D$2:$D$1003,Q72)</f>
        <v>0</v>
      </c>
      <c r="U72" s="779">
        <f>SUMIFS(CreditS!$C$2:$C$1003,CreditS!$K$2:$K$1003,T72)</f>
        <v>0</v>
      </c>
    </row>
    <row r="73" spans="1:21">
      <c r="A73" s="786"/>
      <c r="B73" s="787"/>
      <c r="C73" s="788"/>
      <c r="D73" s="787"/>
      <c r="E73" s="788"/>
      <c r="F73" s="787"/>
      <c r="G73" s="787"/>
      <c r="K73" s="777">
        <f>SUMIFS(CreditS!$C$2:$C$1003,CreditS!$AD$2:$AD$1003,J73)</f>
        <v>0</v>
      </c>
      <c r="M73" s="777"/>
      <c r="O73" s="783">
        <f>SUMIFS(CreditS!$C$2:$C$1003,CreditS!$AD$2:$AD$1003,N73)</f>
        <v>0</v>
      </c>
      <c r="R73" s="777">
        <f>SUMIFS(CreditS!$C$2:$C$1003,CreditS!$D$2:$D$1003,Q73)</f>
        <v>0</v>
      </c>
      <c r="U73" s="779">
        <f>SUMIFS(CreditS!$C$2:$C$1003,CreditS!$K$2:$K$1003,T73)</f>
        <v>0</v>
      </c>
    </row>
    <row r="74" spans="1:21">
      <c r="A74" s="786"/>
      <c r="B74" s="787"/>
      <c r="C74" s="788"/>
      <c r="D74" s="787"/>
      <c r="E74" s="788"/>
      <c r="F74" s="787"/>
      <c r="G74" s="787"/>
      <c r="K74" s="777">
        <f>SUMIFS(CreditS!$C$2:$C$1003,CreditS!$AD$2:$AD$1003,J74)</f>
        <v>0</v>
      </c>
      <c r="M74" s="777"/>
      <c r="O74" s="783">
        <f>SUMIFS(CreditS!$C$2:$C$1003,CreditS!$AD$2:$AD$1003,N74)</f>
        <v>0</v>
      </c>
      <c r="R74" s="777">
        <f>SUMIFS(CreditS!$C$2:$C$1003,CreditS!$D$2:$D$1003,Q74)</f>
        <v>0</v>
      </c>
      <c r="U74" s="779">
        <f>SUMIFS(CreditS!$C$2:$C$1003,CreditS!$K$2:$K$1003,T74)</f>
        <v>0</v>
      </c>
    </row>
    <row r="75" spans="1:21">
      <c r="A75" s="786"/>
      <c r="B75" s="787"/>
      <c r="C75" s="788"/>
      <c r="D75" s="787"/>
      <c r="E75" s="788"/>
      <c r="F75" s="787"/>
      <c r="G75" s="787"/>
      <c r="K75" s="777">
        <f>SUMIFS(CreditS!$C$2:$C$1003,CreditS!$AD$2:$AD$1003,J75)</f>
        <v>0</v>
      </c>
      <c r="M75" s="777"/>
      <c r="O75" s="783">
        <f>SUMIFS(CreditS!$C$2:$C$1003,CreditS!$AD$2:$AD$1003,N75)</f>
        <v>0</v>
      </c>
      <c r="R75" s="777">
        <f>SUMIFS(CreditS!$C$2:$C$1003,CreditS!$D$2:$D$1003,Q75)</f>
        <v>0</v>
      </c>
      <c r="U75" s="779">
        <f>SUMIFS(CreditS!$C$2:$C$1003,CreditS!$K$2:$K$1003,T75)</f>
        <v>0</v>
      </c>
    </row>
    <row r="76" spans="1:21">
      <c r="A76" s="786"/>
      <c r="B76" s="787"/>
      <c r="C76" s="788"/>
      <c r="D76" s="787"/>
      <c r="E76" s="788"/>
      <c r="F76" s="787"/>
      <c r="G76" s="787"/>
      <c r="K76" s="777">
        <f>SUMIFS(CreditS!$C$2:$C$1003,CreditS!$AD$2:$AD$1003,J76)</f>
        <v>0</v>
      </c>
      <c r="M76" s="777"/>
      <c r="O76" s="783">
        <f>SUMIFS(CreditS!$C$2:$C$1003,CreditS!$AD$2:$AD$1003,N76)</f>
        <v>0</v>
      </c>
      <c r="R76" s="777">
        <f>SUMIFS(CreditS!$C$2:$C$1003,CreditS!$D$2:$D$1003,Q76)</f>
        <v>0</v>
      </c>
      <c r="U76" s="779">
        <f>SUMIFS(CreditS!$C$2:$C$1003,CreditS!$K$2:$K$1003,T76)</f>
        <v>0</v>
      </c>
    </row>
    <row r="77" spans="1:21">
      <c r="A77" s="786"/>
      <c r="B77" s="787"/>
      <c r="C77" s="788"/>
      <c r="D77" s="787"/>
      <c r="E77" s="788"/>
      <c r="F77" s="787"/>
      <c r="G77" s="787"/>
      <c r="K77" s="777">
        <f>SUMIFS(CreditS!$C$2:$C$1003,CreditS!$AD$2:$AD$1003,J77)</f>
        <v>0</v>
      </c>
      <c r="M77" s="777"/>
      <c r="O77" s="783">
        <f>SUMIFS(CreditS!$C$2:$C$1003,CreditS!$AD$2:$AD$1003,N77)</f>
        <v>0</v>
      </c>
      <c r="R77" s="777">
        <f>SUMIFS(CreditS!$C$2:$C$1003,CreditS!$D$2:$D$1003,Q77)</f>
        <v>0</v>
      </c>
      <c r="U77" s="779">
        <f>SUMIFS(CreditS!$C$2:$C$1003,CreditS!$K$2:$K$1003,T77)</f>
        <v>0</v>
      </c>
    </row>
    <row r="78" spans="1:21">
      <c r="A78" s="786"/>
      <c r="B78" s="787"/>
      <c r="C78" s="788"/>
      <c r="D78" s="787"/>
      <c r="E78" s="788"/>
      <c r="F78" s="787"/>
      <c r="G78" s="787"/>
      <c r="K78" s="777">
        <f>SUMIFS(CreditS!$C$2:$C$1003,CreditS!$AD$2:$AD$1003,J78)</f>
        <v>0</v>
      </c>
      <c r="M78" s="777"/>
      <c r="O78" s="783">
        <f>SUMIFS(CreditS!$C$2:$C$1003,CreditS!$AD$2:$AD$1003,N78)</f>
        <v>0</v>
      </c>
      <c r="R78" s="777">
        <f>SUMIFS(CreditS!$C$2:$C$1003,CreditS!$D$2:$D$1003,Q78)</f>
        <v>0</v>
      </c>
      <c r="U78" s="779">
        <f>SUMIFS(CreditS!$C$2:$C$1003,CreditS!$K$2:$K$1003,T78)</f>
        <v>0</v>
      </c>
    </row>
    <row r="79" spans="1:21">
      <c r="A79" s="786"/>
      <c r="B79" s="787"/>
      <c r="C79" s="788"/>
      <c r="D79" s="787"/>
      <c r="E79" s="788"/>
      <c r="F79" s="787"/>
      <c r="G79" s="787"/>
      <c r="K79" s="777">
        <f>SUMIFS(CreditS!$C$2:$C$1003,CreditS!$AD$2:$AD$1003,J79)</f>
        <v>0</v>
      </c>
      <c r="M79" s="777"/>
      <c r="O79" s="783">
        <f>SUMIFS(CreditS!$C$2:$C$1003,CreditS!$AD$2:$AD$1003,N79)</f>
        <v>0</v>
      </c>
      <c r="R79" s="777">
        <f>SUMIFS(CreditS!$C$2:$C$1003,CreditS!$D$2:$D$1003,Q79)</f>
        <v>0</v>
      </c>
      <c r="U79" s="779">
        <f>SUMIFS(CreditS!$C$2:$C$1003,CreditS!$K$2:$K$1003,T79)</f>
        <v>0</v>
      </c>
    </row>
    <row r="80" spans="1:21">
      <c r="A80" s="786"/>
      <c r="B80" s="787"/>
      <c r="C80" s="788"/>
      <c r="D80" s="787"/>
      <c r="E80" s="788"/>
      <c r="F80" s="787"/>
      <c r="G80" s="787"/>
      <c r="K80" s="777">
        <f>SUMIFS(CreditS!$C$2:$C$1003,CreditS!$AD$2:$AD$1003,J80)</f>
        <v>0</v>
      </c>
      <c r="M80" s="777"/>
      <c r="O80" s="783">
        <f>SUMIFS(CreditS!$C$2:$C$1003,CreditS!$AD$2:$AD$1003,N80)</f>
        <v>0</v>
      </c>
      <c r="R80" s="777">
        <f>SUMIFS(CreditS!$C$2:$C$1003,CreditS!$D$2:$D$1003,Q80)</f>
        <v>0</v>
      </c>
      <c r="U80" s="779">
        <f>SUMIFS(CreditS!$C$2:$C$1003,CreditS!$K$2:$K$1003,T80)</f>
        <v>0</v>
      </c>
    </row>
    <row r="81" spans="1:21">
      <c r="A81" s="786"/>
      <c r="B81" s="787"/>
      <c r="C81" s="788"/>
      <c r="D81" s="787"/>
      <c r="E81" s="788"/>
      <c r="F81" s="787"/>
      <c r="G81" s="787"/>
      <c r="K81" s="777">
        <f>SUMIFS(CreditS!$C$2:$C$1003,CreditS!$AD$2:$AD$1003,J81)</f>
        <v>0</v>
      </c>
      <c r="M81" s="777"/>
      <c r="O81" s="783">
        <f>SUMIFS(CreditS!$C$2:$C$1003,CreditS!$AD$2:$AD$1003,N81)</f>
        <v>0</v>
      </c>
      <c r="R81" s="777">
        <f>SUMIFS(CreditS!$C$2:$C$1003,CreditS!$D$2:$D$1003,Q81)</f>
        <v>0</v>
      </c>
      <c r="U81" s="779">
        <f>SUMIFS(CreditS!$C$2:$C$1003,CreditS!$K$2:$K$1003,T81)</f>
        <v>0</v>
      </c>
    </row>
    <row r="82" spans="1:21">
      <c r="A82" s="786"/>
      <c r="B82" s="787"/>
      <c r="C82" s="788"/>
      <c r="D82" s="787"/>
      <c r="E82" s="788"/>
      <c r="F82" s="787"/>
      <c r="G82" s="787"/>
      <c r="K82" s="777">
        <f>SUMIFS(CreditS!$C$2:$C$1003,CreditS!$AD$2:$AD$1003,J82)</f>
        <v>0</v>
      </c>
      <c r="M82" s="777"/>
      <c r="O82" s="783">
        <f>SUMIFS(CreditS!$C$2:$C$1003,CreditS!$AD$2:$AD$1003,N82)</f>
        <v>0</v>
      </c>
      <c r="R82" s="777">
        <f>SUMIFS(CreditS!$C$2:$C$1003,CreditS!$D$2:$D$1003,Q82)</f>
        <v>0</v>
      </c>
      <c r="U82" s="779">
        <f>SUMIFS(CreditS!$C$2:$C$1003,CreditS!$K$2:$K$1003,T82)</f>
        <v>0</v>
      </c>
    </row>
    <row r="83" spans="1:21">
      <c r="A83" s="786"/>
      <c r="B83" s="787"/>
      <c r="C83" s="788"/>
      <c r="D83" s="787"/>
      <c r="E83" s="788"/>
      <c r="F83" s="787"/>
      <c r="G83" s="787"/>
      <c r="K83" s="777">
        <f>SUMIFS(CreditS!$C$2:$C$1003,CreditS!$AD$2:$AD$1003,J83)</f>
        <v>0</v>
      </c>
      <c r="M83" s="777"/>
      <c r="O83" s="783">
        <f>SUMIFS(CreditS!$C$2:$C$1003,CreditS!$AD$2:$AD$1003,N83)</f>
        <v>0</v>
      </c>
      <c r="R83" s="777">
        <f>SUMIFS(CreditS!$C$2:$C$1003,CreditS!$D$2:$D$1003,Q83)</f>
        <v>0</v>
      </c>
      <c r="U83" s="779">
        <f>SUMIFS(CreditS!$C$2:$C$1003,CreditS!$K$2:$K$1003,T83)</f>
        <v>0</v>
      </c>
    </row>
    <row r="84" spans="1:21">
      <c r="A84" s="786"/>
      <c r="B84" s="787"/>
      <c r="C84" s="788"/>
      <c r="D84" s="787"/>
      <c r="E84" s="788"/>
      <c r="F84" s="787"/>
      <c r="G84" s="787"/>
      <c r="K84" s="777">
        <f>SUMIFS(CreditS!$C$2:$C$1003,CreditS!$AD$2:$AD$1003,J84)</f>
        <v>0</v>
      </c>
      <c r="M84" s="777"/>
      <c r="O84" s="783">
        <f>SUMIFS(CreditS!$C$2:$C$1003,CreditS!$AD$2:$AD$1003,N84)</f>
        <v>0</v>
      </c>
      <c r="R84" s="777">
        <f>SUMIFS(CreditS!$C$2:$C$1003,CreditS!$D$2:$D$1003,Q84)</f>
        <v>0</v>
      </c>
      <c r="U84" s="779">
        <f>SUMIFS(CreditS!$C$2:$C$1003,CreditS!$K$2:$K$1003,T84)</f>
        <v>0</v>
      </c>
    </row>
    <row r="85" spans="1:21">
      <c r="A85" s="786"/>
      <c r="B85" s="787"/>
      <c r="C85" s="788"/>
      <c r="D85" s="787"/>
      <c r="E85" s="788"/>
      <c r="F85" s="787"/>
      <c r="G85" s="787"/>
      <c r="K85" s="777">
        <f>SUMIFS(CreditS!$C$2:$C$1003,CreditS!$AD$2:$AD$1003,J85)</f>
        <v>0</v>
      </c>
      <c r="M85" s="777"/>
      <c r="O85" s="783">
        <f>SUMIFS(CreditS!$C$2:$C$1003,CreditS!$AD$2:$AD$1003,N85)</f>
        <v>0</v>
      </c>
      <c r="R85" s="777">
        <f>SUMIFS(CreditS!$C$2:$C$1003,CreditS!$D$2:$D$1003,Q85)</f>
        <v>0</v>
      </c>
      <c r="U85" s="779">
        <f>SUMIFS(CreditS!$C$2:$C$1003,CreditS!$K$2:$K$1003,T85)</f>
        <v>0</v>
      </c>
    </row>
    <row r="86" spans="1:21">
      <c r="A86" s="786"/>
      <c r="B86" s="787"/>
      <c r="C86" s="788"/>
      <c r="D86" s="787"/>
      <c r="E86" s="788"/>
      <c r="F86" s="787"/>
      <c r="G86" s="787"/>
      <c r="K86" s="777">
        <f>SUMIFS(CreditS!$C$2:$C$1003,CreditS!$AD$2:$AD$1003,J86)</f>
        <v>0</v>
      </c>
      <c r="M86" s="777"/>
      <c r="O86" s="783">
        <f>SUMIFS(CreditS!$C$2:$C$1003,CreditS!$AD$2:$AD$1003,N86)</f>
        <v>0</v>
      </c>
      <c r="R86" s="777">
        <f>SUMIFS(CreditS!$C$2:$C$1003,CreditS!$D$2:$D$1003,Q86)</f>
        <v>0</v>
      </c>
      <c r="U86" s="779">
        <f>SUMIFS(CreditS!$C$2:$C$1003,CreditS!$K$2:$K$1003,T86)</f>
        <v>0</v>
      </c>
    </row>
    <row r="87" spans="1:21">
      <c r="A87" s="786"/>
      <c r="B87" s="787"/>
      <c r="C87" s="788"/>
      <c r="D87" s="787"/>
      <c r="E87" s="788"/>
      <c r="F87" s="787"/>
      <c r="G87" s="787"/>
      <c r="K87" s="777">
        <f>SUMIFS(CreditS!$C$2:$C$1003,CreditS!$AD$2:$AD$1003,J87)</f>
        <v>0</v>
      </c>
      <c r="M87" s="777"/>
      <c r="O87" s="783">
        <f>SUMIFS(CreditS!$C$2:$C$1003,CreditS!$AD$2:$AD$1003,N87)</f>
        <v>0</v>
      </c>
      <c r="R87" s="777">
        <f>SUMIFS(CreditS!$C$2:$C$1003,CreditS!$D$2:$D$1003,Q87)</f>
        <v>0</v>
      </c>
      <c r="U87" s="779">
        <f>SUMIFS(CreditS!$C$2:$C$1003,CreditS!$K$2:$K$1003,T87)</f>
        <v>0</v>
      </c>
    </row>
    <row r="88" spans="1:21">
      <c r="A88" s="786"/>
      <c r="B88" s="787"/>
      <c r="C88" s="788"/>
      <c r="D88" s="787"/>
      <c r="E88" s="788"/>
      <c r="F88" s="787"/>
      <c r="G88" s="787"/>
      <c r="K88" s="777">
        <f>SUMIFS(CreditS!$C$2:$C$1003,CreditS!$AD$2:$AD$1003,J88)</f>
        <v>0</v>
      </c>
      <c r="M88" s="777"/>
      <c r="O88" s="783">
        <f>SUMIFS(CreditS!$C$2:$C$1003,CreditS!$AD$2:$AD$1003,N88)</f>
        <v>0</v>
      </c>
      <c r="R88" s="777">
        <f>SUMIFS(CreditS!$C$2:$C$1003,CreditS!$D$2:$D$1003,Q88)</f>
        <v>0</v>
      </c>
      <c r="U88" s="779">
        <f>SUMIFS(CreditS!$C$2:$C$1003,CreditS!$K$2:$K$1003,T88)</f>
        <v>0</v>
      </c>
    </row>
    <row r="89" spans="1:21">
      <c r="A89" s="786"/>
      <c r="B89" s="787"/>
      <c r="C89" s="788"/>
      <c r="D89" s="787"/>
      <c r="E89" s="788"/>
      <c r="F89" s="787"/>
      <c r="G89" s="787"/>
      <c r="K89" s="777">
        <f>SUMIFS(CreditS!$C$2:$C$1003,CreditS!$AD$2:$AD$1003,J89)</f>
        <v>0</v>
      </c>
      <c r="M89" s="777"/>
      <c r="O89" s="783">
        <f>SUMIFS(CreditS!$C$2:$C$1003,CreditS!$AD$2:$AD$1003,N89)</f>
        <v>0</v>
      </c>
      <c r="R89" s="777">
        <f>SUMIFS(CreditS!$C$2:$C$1003,CreditS!$D$2:$D$1003,Q89)</f>
        <v>0</v>
      </c>
      <c r="U89" s="779">
        <f>SUMIFS(CreditS!$C$2:$C$1003,CreditS!$K$2:$K$1003,T89)</f>
        <v>0</v>
      </c>
    </row>
    <row r="90" spans="1:21">
      <c r="A90" s="786"/>
      <c r="B90" s="787"/>
      <c r="C90" s="788"/>
      <c r="D90" s="787"/>
      <c r="E90" s="788"/>
      <c r="F90" s="787"/>
      <c r="G90" s="787"/>
      <c r="K90" s="777">
        <f>SUMIFS(CreditS!$C$2:$C$1003,CreditS!$AD$2:$AD$1003,J90)</f>
        <v>0</v>
      </c>
      <c r="M90" s="777"/>
      <c r="O90" s="783">
        <f>SUMIFS(CreditS!$C$2:$C$1003,CreditS!$AD$2:$AD$1003,N90)</f>
        <v>0</v>
      </c>
      <c r="R90" s="777">
        <f>SUMIFS(CreditS!$C$2:$C$1003,CreditS!$D$2:$D$1003,Q90)</f>
        <v>0</v>
      </c>
      <c r="U90" s="779">
        <f>SUMIFS(CreditS!$C$2:$C$1003,CreditS!$K$2:$K$1003,T90)</f>
        <v>0</v>
      </c>
    </row>
    <row r="91" spans="1:21">
      <c r="A91" s="786"/>
      <c r="B91" s="787"/>
      <c r="C91" s="788"/>
      <c r="D91" s="787"/>
      <c r="E91" s="788"/>
      <c r="F91" s="787"/>
      <c r="G91" s="787"/>
      <c r="K91" s="777">
        <f>SUMIFS(CreditS!$C$2:$C$1003,CreditS!$AD$2:$AD$1003,J91)</f>
        <v>0</v>
      </c>
      <c r="M91" s="777"/>
      <c r="O91" s="783">
        <f>SUMIFS(CreditS!$C$2:$C$1003,CreditS!$AD$2:$AD$1003,N91)</f>
        <v>0</v>
      </c>
      <c r="R91" s="777">
        <f>SUMIFS(CreditS!$C$2:$C$1003,CreditS!$D$2:$D$1003,Q91)</f>
        <v>0</v>
      </c>
      <c r="U91" s="779">
        <f>SUMIFS(CreditS!$C$2:$C$1003,CreditS!$K$2:$K$1003,T91)</f>
        <v>0</v>
      </c>
    </row>
    <row r="92" spans="1:21">
      <c r="A92" s="786"/>
      <c r="B92" s="787"/>
      <c r="C92" s="788"/>
      <c r="D92" s="787"/>
      <c r="E92" s="788"/>
      <c r="F92" s="787"/>
      <c r="G92" s="787"/>
      <c r="K92" s="777">
        <f>SUMIFS(CreditS!$C$2:$C$1003,CreditS!$AD$2:$AD$1003,J92)</f>
        <v>0</v>
      </c>
      <c r="M92" s="777"/>
      <c r="O92" s="783">
        <f>SUMIFS(CreditS!$C$2:$C$1003,CreditS!$AD$2:$AD$1003,N92)</f>
        <v>0</v>
      </c>
      <c r="R92" s="777">
        <f>SUMIFS(CreditS!$C$2:$C$1003,CreditS!$D$2:$D$1003,Q92)</f>
        <v>0</v>
      </c>
      <c r="U92" s="779">
        <f>SUMIFS(CreditS!$C$2:$C$1003,CreditS!$K$2:$K$1003,T92)</f>
        <v>0</v>
      </c>
    </row>
    <row r="93" spans="1:21">
      <c r="A93" s="786"/>
      <c r="B93" s="787"/>
      <c r="C93" s="788"/>
      <c r="D93" s="787"/>
      <c r="E93" s="788"/>
      <c r="F93" s="787"/>
      <c r="G93" s="787"/>
      <c r="K93" s="777">
        <f>SUMIFS(CreditS!$C$2:$C$1003,CreditS!$AD$2:$AD$1003,J93)</f>
        <v>0</v>
      </c>
      <c r="M93" s="777"/>
      <c r="O93" s="783">
        <f>SUMIFS(CreditS!$C$2:$C$1003,CreditS!$AD$2:$AD$1003,N93)</f>
        <v>0</v>
      </c>
      <c r="R93" s="777">
        <f>SUMIFS(CreditS!$C$2:$C$1003,CreditS!$D$2:$D$1003,Q93)</f>
        <v>0</v>
      </c>
      <c r="U93" s="779">
        <f>SUMIFS(CreditS!$C$2:$C$1003,CreditS!$K$2:$K$1003,T93)</f>
        <v>0</v>
      </c>
    </row>
    <row r="94" spans="1:21">
      <c r="A94" s="786"/>
      <c r="B94" s="787"/>
      <c r="C94" s="788"/>
      <c r="D94" s="787"/>
      <c r="E94" s="788"/>
      <c r="F94" s="787"/>
      <c r="G94" s="787"/>
      <c r="K94" s="777">
        <f>SUMIFS(CreditS!$C$2:$C$1003,CreditS!$AD$2:$AD$1003,J94)</f>
        <v>0</v>
      </c>
      <c r="M94" s="777"/>
      <c r="O94" s="783">
        <f>SUMIFS(CreditS!$C$2:$C$1003,CreditS!$AD$2:$AD$1003,N94)</f>
        <v>0</v>
      </c>
      <c r="R94" s="777">
        <f>SUMIFS(CreditS!$C$2:$C$1003,CreditS!$D$2:$D$1003,Q94)</f>
        <v>0</v>
      </c>
      <c r="U94" s="779">
        <f>SUMIFS(CreditS!$C$2:$C$1003,CreditS!$K$2:$K$1003,T94)</f>
        <v>0</v>
      </c>
    </row>
    <row r="95" spans="1:21">
      <c r="A95" s="786"/>
      <c r="B95" s="787"/>
      <c r="C95" s="788"/>
      <c r="D95" s="787"/>
      <c r="E95" s="788"/>
      <c r="F95" s="787"/>
      <c r="G95" s="787"/>
      <c r="K95" s="777">
        <f>SUMIFS(CreditS!$C$2:$C$1003,CreditS!$AD$2:$AD$1003,J95)</f>
        <v>0</v>
      </c>
      <c r="M95" s="777"/>
      <c r="O95" s="783">
        <f>SUMIFS(CreditS!$C$2:$C$1003,CreditS!$AD$2:$AD$1003,N95)</f>
        <v>0</v>
      </c>
      <c r="R95" s="777">
        <f>SUMIFS(CreditS!$C$2:$C$1003,CreditS!$D$2:$D$1003,Q95)</f>
        <v>0</v>
      </c>
      <c r="U95" s="779">
        <f>SUMIFS(CreditS!$C$2:$C$1003,CreditS!$K$2:$K$1003,T95)</f>
        <v>0</v>
      </c>
    </row>
    <row r="96" spans="1:21">
      <c r="A96" s="786"/>
      <c r="B96" s="787"/>
      <c r="C96" s="788"/>
      <c r="D96" s="787"/>
      <c r="E96" s="788"/>
      <c r="F96" s="787"/>
      <c r="G96" s="787"/>
      <c r="K96" s="777">
        <f>SUMIFS(CreditS!$C$2:$C$1003,CreditS!$AD$2:$AD$1003,J96)</f>
        <v>0</v>
      </c>
      <c r="M96" s="777"/>
      <c r="O96" s="783">
        <f>SUMIFS(CreditS!$C$2:$C$1003,CreditS!$AD$2:$AD$1003,N96)</f>
        <v>0</v>
      </c>
      <c r="R96" s="777">
        <f>SUMIFS(CreditS!$C$2:$C$1003,CreditS!$D$2:$D$1003,Q96)</f>
        <v>0</v>
      </c>
      <c r="U96" s="779">
        <f>SUMIFS(CreditS!$C$2:$C$1003,CreditS!$K$2:$K$1003,T96)</f>
        <v>0</v>
      </c>
    </row>
    <row r="97" spans="1:21">
      <c r="A97" s="786"/>
      <c r="B97" s="787"/>
      <c r="C97" s="788"/>
      <c r="D97" s="787"/>
      <c r="E97" s="788"/>
      <c r="F97" s="787"/>
      <c r="G97" s="787"/>
      <c r="K97" s="777">
        <f>SUMIFS(CreditS!$C$2:$C$1003,CreditS!$AD$2:$AD$1003,J97)</f>
        <v>0</v>
      </c>
      <c r="M97" s="777"/>
      <c r="O97" s="783">
        <f>SUMIFS(CreditS!$C$2:$C$1003,CreditS!$AD$2:$AD$1003,N97)</f>
        <v>0</v>
      </c>
      <c r="R97" s="777">
        <f>SUMIFS(CreditS!$C$2:$C$1003,CreditS!$D$2:$D$1003,Q97)</f>
        <v>0</v>
      </c>
      <c r="U97" s="779">
        <f>SUMIFS(CreditS!$C$2:$C$1003,CreditS!$K$2:$K$1003,T97)</f>
        <v>0</v>
      </c>
    </row>
    <row r="98" spans="1:21">
      <c r="A98" s="786"/>
      <c r="B98" s="787"/>
      <c r="C98" s="788"/>
      <c r="D98" s="787"/>
      <c r="E98" s="788"/>
      <c r="F98" s="787"/>
      <c r="G98" s="787"/>
      <c r="K98" s="777">
        <f>SUMIFS(CreditS!$C$2:$C$1003,CreditS!$AD$2:$AD$1003,J98)</f>
        <v>0</v>
      </c>
      <c r="M98" s="777"/>
      <c r="O98" s="783">
        <f>SUMIFS(CreditS!$C$2:$C$1003,CreditS!$AD$2:$AD$1003,N98)</f>
        <v>0</v>
      </c>
      <c r="R98" s="777">
        <f>SUMIFS(CreditS!$C$2:$C$1003,CreditS!$D$2:$D$1003,Q98)</f>
        <v>0</v>
      </c>
      <c r="U98" s="779">
        <f>SUMIFS(CreditS!$C$2:$C$1003,CreditS!$K$2:$K$1003,T98)</f>
        <v>0</v>
      </c>
    </row>
    <row r="99" spans="1:21">
      <c r="A99" s="786"/>
      <c r="B99" s="787"/>
      <c r="C99" s="788"/>
      <c r="D99" s="787"/>
      <c r="E99" s="788"/>
      <c r="F99" s="787"/>
      <c r="G99" s="787"/>
      <c r="K99" s="777">
        <f>SUMIFS(CreditS!$C$2:$C$1003,CreditS!$AD$2:$AD$1003,J99)</f>
        <v>0</v>
      </c>
      <c r="M99" s="777"/>
      <c r="O99" s="783">
        <f>SUMIFS(CreditS!$C$2:$C$1003,CreditS!$AD$2:$AD$1003,N99)</f>
        <v>0</v>
      </c>
      <c r="R99" s="777">
        <f>SUMIFS(CreditS!$C$2:$C$1003,CreditS!$D$2:$D$1003,Q99)</f>
        <v>0</v>
      </c>
      <c r="U99" s="779">
        <f>SUMIFS(CreditS!$C$2:$C$1003,CreditS!$K$2:$K$1003,T99)</f>
        <v>0</v>
      </c>
    </row>
    <row r="100" spans="1:21">
      <c r="A100" s="786"/>
      <c r="B100" s="787"/>
      <c r="C100" s="788"/>
      <c r="D100" s="787"/>
      <c r="E100" s="788"/>
      <c r="F100" s="787"/>
      <c r="G100" s="787"/>
      <c r="K100" s="777">
        <f>SUMIFS(CreditS!$C$2:$C$1003,CreditS!$AD$2:$AD$1003,J100)</f>
        <v>0</v>
      </c>
      <c r="M100" s="777"/>
      <c r="O100" s="783">
        <f>SUMIFS(CreditS!$C$2:$C$1003,CreditS!$AD$2:$AD$1003,N100)</f>
        <v>0</v>
      </c>
      <c r="R100" s="777">
        <f>SUMIFS(CreditS!$C$2:$C$1003,CreditS!$D$2:$D$1003,Q100)</f>
        <v>0</v>
      </c>
      <c r="U100" s="779">
        <f>SUMIFS(CreditS!$C$2:$C$1003,CreditS!$K$2:$K$1003,T100)</f>
        <v>0</v>
      </c>
    </row>
    <row r="101" spans="1:21">
      <c r="A101" s="786"/>
      <c r="B101" s="787"/>
      <c r="C101" s="788"/>
      <c r="D101" s="787"/>
      <c r="E101" s="788"/>
      <c r="F101" s="787"/>
      <c r="G101" s="787"/>
      <c r="K101" s="777">
        <f>SUMIFS(CreditS!$C$2:$C$1003,CreditS!$AD$2:$AD$1003,J101)</f>
        <v>0</v>
      </c>
      <c r="M101" s="777"/>
      <c r="O101" s="783">
        <f>SUMIFS(CreditS!$C$2:$C$1003,CreditS!$AD$2:$AD$1003,N101)</f>
        <v>0</v>
      </c>
      <c r="R101" s="777">
        <f>SUMIFS(CreditS!$C$2:$C$1003,CreditS!$D$2:$D$1003,Q101)</f>
        <v>0</v>
      </c>
      <c r="U101" s="779">
        <f>SUMIFS(CreditS!$C$2:$C$1003,CreditS!$K$2:$K$1003,T101)</f>
        <v>0</v>
      </c>
    </row>
    <row r="102" spans="1:21">
      <c r="A102" s="786"/>
      <c r="B102" s="787"/>
      <c r="C102" s="788"/>
      <c r="D102" s="787"/>
      <c r="E102" s="788"/>
      <c r="F102" s="787"/>
      <c r="G102" s="787"/>
      <c r="K102" s="777">
        <f>SUMIFS(CreditS!$C$2:$C$1003,CreditS!$AD$2:$AD$1003,J102)</f>
        <v>0</v>
      </c>
      <c r="M102" s="777"/>
      <c r="O102" s="783">
        <f>SUMIFS(CreditS!$C$2:$C$1003,CreditS!$AD$2:$AD$1003,N102)</f>
        <v>0</v>
      </c>
      <c r="R102" s="777">
        <f>SUMIFS(CreditS!$C$2:$C$1003,CreditS!$D$2:$D$1003,Q102)</f>
        <v>0</v>
      </c>
      <c r="U102" s="779">
        <f>SUMIFS(CreditS!$C$2:$C$1003,CreditS!$K$2:$K$1003,T102)</f>
        <v>0</v>
      </c>
    </row>
    <row r="103" spans="1:21">
      <c r="A103" s="786"/>
      <c r="B103" s="787"/>
      <c r="C103" s="788"/>
      <c r="D103" s="787"/>
      <c r="E103" s="788"/>
      <c r="F103" s="787"/>
      <c r="G103" s="787"/>
      <c r="K103" s="777">
        <f>SUMIFS(CreditS!$C$2:$C$1003,CreditS!$AD$2:$AD$1003,J103)</f>
        <v>0</v>
      </c>
      <c r="M103" s="777"/>
      <c r="O103" s="783">
        <f>SUMIFS(CreditS!$C$2:$C$1003,CreditS!$AD$2:$AD$1003,N103)</f>
        <v>0</v>
      </c>
      <c r="R103" s="777">
        <f>SUMIFS(CreditS!$C$2:$C$1003,CreditS!$D$2:$D$1003,Q103)</f>
        <v>0</v>
      </c>
      <c r="U103" s="779">
        <f>SUMIFS(CreditS!$C$2:$C$1003,CreditS!$K$2:$K$1003,T103)</f>
        <v>0</v>
      </c>
    </row>
    <row r="104" spans="1:21">
      <c r="A104" s="786"/>
      <c r="B104" s="787"/>
      <c r="C104" s="788"/>
      <c r="D104" s="787"/>
      <c r="E104" s="788"/>
      <c r="F104" s="787"/>
      <c r="G104" s="787"/>
      <c r="K104" s="777">
        <f>SUMIFS(CreditS!$C$2:$C$1003,CreditS!$AD$2:$AD$1003,J104)</f>
        <v>0</v>
      </c>
      <c r="M104" s="777"/>
      <c r="O104" s="783">
        <f>SUMIFS(CreditS!$C$2:$C$1003,CreditS!$AD$2:$AD$1003,N104)</f>
        <v>0</v>
      </c>
      <c r="R104" s="777">
        <f>SUMIFS(CreditS!$C$2:$C$1003,CreditS!$D$2:$D$1003,Q104)</f>
        <v>0</v>
      </c>
      <c r="U104" s="779">
        <f>SUMIFS(CreditS!$C$2:$C$1003,CreditS!$K$2:$K$1003,T104)</f>
        <v>0</v>
      </c>
    </row>
    <row r="105" spans="1:21">
      <c r="A105" s="786"/>
      <c r="B105" s="787"/>
      <c r="C105" s="788"/>
      <c r="D105" s="787"/>
      <c r="E105" s="788"/>
      <c r="F105" s="787"/>
      <c r="G105" s="787"/>
      <c r="K105" s="777">
        <f>SUMIFS(CreditS!$C$2:$C$1003,CreditS!$AD$2:$AD$1003,J105)</f>
        <v>0</v>
      </c>
      <c r="M105" s="777"/>
      <c r="O105" s="783">
        <f>SUMIFS(CreditS!$C$2:$C$1003,CreditS!$AD$2:$AD$1003,N105)</f>
        <v>0</v>
      </c>
      <c r="R105" s="777">
        <f>SUMIFS(CreditS!$C$2:$C$1003,CreditS!$D$2:$D$1003,Q105)</f>
        <v>0</v>
      </c>
      <c r="U105" s="779">
        <f>SUMIFS(CreditS!$C$2:$C$1003,CreditS!$K$2:$K$1003,T105)</f>
        <v>0</v>
      </c>
    </row>
    <row r="106" spans="1:21">
      <c r="A106" s="786"/>
      <c r="B106" s="787"/>
      <c r="C106" s="788"/>
      <c r="D106" s="787"/>
      <c r="E106" s="788"/>
      <c r="F106" s="787"/>
      <c r="G106" s="787"/>
      <c r="K106" s="777">
        <f>SUMIFS(CreditS!$C$2:$C$1003,CreditS!$AD$2:$AD$1003,J106)</f>
        <v>0</v>
      </c>
      <c r="M106" s="777"/>
      <c r="O106" s="783">
        <f>SUMIFS(CreditS!$C$2:$C$1003,CreditS!$AD$2:$AD$1003,N106)</f>
        <v>0</v>
      </c>
      <c r="R106" s="777">
        <f>SUMIFS(CreditS!$C$2:$C$1003,CreditS!$D$2:$D$1003,Q106)</f>
        <v>0</v>
      </c>
      <c r="U106" s="779">
        <f>SUMIFS(CreditS!$C$2:$C$1003,CreditS!$K$2:$K$1003,T106)</f>
        <v>0</v>
      </c>
    </row>
    <row r="107" spans="1:21">
      <c r="A107" s="786"/>
      <c r="B107" s="787"/>
      <c r="C107" s="788"/>
      <c r="D107" s="787"/>
      <c r="E107" s="788"/>
      <c r="F107" s="787"/>
      <c r="G107" s="787"/>
      <c r="K107" s="777">
        <f>SUMIFS(CreditS!$C$2:$C$1003,CreditS!$AD$2:$AD$1003,J107)</f>
        <v>0</v>
      </c>
      <c r="M107" s="777"/>
      <c r="O107" s="783">
        <f>SUMIFS(CreditS!$C$2:$C$1003,CreditS!$AD$2:$AD$1003,N107)</f>
        <v>0</v>
      </c>
      <c r="R107" s="777">
        <f>SUMIFS(CreditS!$C$2:$C$1003,CreditS!$D$2:$D$1003,Q107)</f>
        <v>0</v>
      </c>
      <c r="U107" s="779">
        <f>SUMIFS(CreditS!$C$2:$C$1003,CreditS!$K$2:$K$1003,T107)</f>
        <v>0</v>
      </c>
    </row>
    <row r="108" spans="1:21">
      <c r="A108" s="786"/>
      <c r="B108" s="787"/>
      <c r="C108" s="788"/>
      <c r="D108" s="787"/>
      <c r="E108" s="788"/>
      <c r="F108" s="787"/>
      <c r="G108" s="787"/>
      <c r="K108" s="777">
        <f>SUMIFS(CreditS!$C$2:$C$1003,CreditS!$AD$2:$AD$1003,J108)</f>
        <v>0</v>
      </c>
      <c r="M108" s="777"/>
      <c r="O108" s="783">
        <f>SUMIFS(CreditS!$C$2:$C$1003,CreditS!$AD$2:$AD$1003,N108)</f>
        <v>0</v>
      </c>
      <c r="R108" s="777">
        <f>SUMIFS(CreditS!$C$2:$C$1003,CreditS!$D$2:$D$1003,Q108)</f>
        <v>0</v>
      </c>
      <c r="U108" s="779">
        <f>SUMIFS(CreditS!$C$2:$C$1003,CreditS!$K$2:$K$1003,T108)</f>
        <v>0</v>
      </c>
    </row>
    <row r="109" spans="1:21">
      <c r="A109" s="786"/>
      <c r="B109" s="787"/>
      <c r="C109" s="788"/>
      <c r="D109" s="787"/>
      <c r="E109" s="788"/>
      <c r="F109" s="787"/>
      <c r="G109" s="787"/>
      <c r="K109" s="777">
        <f>SUMIFS(CreditS!$C$2:$C$1003,CreditS!$AD$2:$AD$1003,J109)</f>
        <v>0</v>
      </c>
      <c r="M109" s="777"/>
      <c r="O109" s="783">
        <f>SUMIFS(CreditS!$C$2:$C$1003,CreditS!$AD$2:$AD$1003,N109)</f>
        <v>0</v>
      </c>
      <c r="R109" s="777">
        <f>SUMIFS(CreditS!$C$2:$C$1003,CreditS!$D$2:$D$1003,Q109)</f>
        <v>0</v>
      </c>
      <c r="U109" s="779">
        <f>SUMIFS(CreditS!$C$2:$C$1003,CreditS!$K$2:$K$1003,T109)</f>
        <v>0</v>
      </c>
    </row>
    <row r="110" spans="1:21">
      <c r="A110" s="786"/>
      <c r="B110" s="787"/>
      <c r="C110" s="788"/>
      <c r="D110" s="787"/>
      <c r="E110" s="788"/>
      <c r="F110" s="787"/>
      <c r="G110" s="787"/>
      <c r="K110" s="777">
        <f>SUMIFS(CreditS!$C$2:$C$1003,CreditS!$AD$2:$AD$1003,J110)</f>
        <v>0</v>
      </c>
      <c r="M110" s="777"/>
      <c r="O110" s="783">
        <f>SUMIFS(CreditS!$C$2:$C$1003,CreditS!$AD$2:$AD$1003,N110)</f>
        <v>0</v>
      </c>
      <c r="R110" s="777">
        <f>SUMIFS(CreditS!$C$2:$C$1003,CreditS!$D$2:$D$1003,Q110)</f>
        <v>0</v>
      </c>
      <c r="U110" s="779">
        <f>SUMIFS(CreditS!$C$2:$C$1003,CreditS!$K$2:$K$1003,T110)</f>
        <v>0</v>
      </c>
    </row>
    <row r="111" spans="1:21">
      <c r="A111" s="786"/>
      <c r="B111" s="787"/>
      <c r="C111" s="788"/>
      <c r="D111" s="787"/>
      <c r="E111" s="788"/>
      <c r="F111" s="787"/>
      <c r="G111" s="787"/>
      <c r="K111" s="777">
        <f>SUMIFS(CreditS!$C$2:$C$1003,CreditS!$AD$2:$AD$1003,J111)</f>
        <v>0</v>
      </c>
      <c r="M111" s="777"/>
      <c r="O111" s="783">
        <f>SUMIFS(CreditS!$C$2:$C$1003,CreditS!$AD$2:$AD$1003,N111)</f>
        <v>0</v>
      </c>
      <c r="R111" s="777">
        <f>SUMIFS(CreditS!$C$2:$C$1003,CreditS!$D$2:$D$1003,Q111)</f>
        <v>0</v>
      </c>
      <c r="U111" s="779">
        <f>SUMIFS(CreditS!$C$2:$C$1003,CreditS!$K$2:$K$1003,T111)</f>
        <v>0</v>
      </c>
    </row>
    <row r="112" spans="1:21">
      <c r="A112" s="786"/>
      <c r="B112" s="787"/>
      <c r="C112" s="788"/>
      <c r="D112" s="787"/>
      <c r="E112" s="788"/>
      <c r="F112" s="787"/>
      <c r="G112" s="787"/>
      <c r="K112" s="777">
        <f>SUMIFS(CreditS!$C$2:$C$1003,CreditS!$AD$2:$AD$1003,J112)</f>
        <v>0</v>
      </c>
      <c r="M112" s="777"/>
      <c r="O112" s="783">
        <f>SUMIFS(CreditS!$C$2:$C$1003,CreditS!$AD$2:$AD$1003,N112)</f>
        <v>0</v>
      </c>
      <c r="R112" s="777">
        <f>SUMIFS(CreditS!$C$2:$C$1003,CreditS!$D$2:$D$1003,Q112)</f>
        <v>0</v>
      </c>
      <c r="U112" s="779">
        <f>SUMIFS(CreditS!$C$2:$C$1003,CreditS!$K$2:$K$1003,T112)</f>
        <v>0</v>
      </c>
    </row>
    <row r="113" spans="1:21">
      <c r="A113" s="786"/>
      <c r="B113" s="787"/>
      <c r="C113" s="788"/>
      <c r="D113" s="787"/>
      <c r="E113" s="788"/>
      <c r="F113" s="787"/>
      <c r="G113" s="787"/>
      <c r="K113" s="777">
        <f>SUMIFS(CreditS!$C$2:$C$1003,CreditS!$AD$2:$AD$1003,J113)</f>
        <v>0</v>
      </c>
      <c r="M113" s="777"/>
      <c r="O113" s="783">
        <f>SUMIFS(CreditS!$C$2:$C$1003,CreditS!$AD$2:$AD$1003,N113)</f>
        <v>0</v>
      </c>
      <c r="R113" s="777">
        <f>SUMIFS(CreditS!$C$2:$C$1003,CreditS!$D$2:$D$1003,Q113)</f>
        <v>0</v>
      </c>
      <c r="U113" s="779">
        <f>SUMIFS(CreditS!$C$2:$C$1003,CreditS!$K$2:$K$1003,T113)</f>
        <v>0</v>
      </c>
    </row>
    <row r="114" spans="1:21">
      <c r="A114" s="786"/>
      <c r="B114" s="787"/>
      <c r="C114" s="788"/>
      <c r="D114" s="787"/>
      <c r="E114" s="788"/>
      <c r="F114" s="787"/>
      <c r="G114" s="787"/>
      <c r="K114" s="777">
        <f>SUMIFS(CreditS!$C$2:$C$1003,CreditS!$AD$2:$AD$1003,J114)</f>
        <v>0</v>
      </c>
      <c r="M114" s="777"/>
      <c r="O114" s="783">
        <f>SUMIFS(CreditS!$C$2:$C$1003,CreditS!$AD$2:$AD$1003,N114)</f>
        <v>0</v>
      </c>
      <c r="R114" s="777">
        <f>SUMIFS(CreditS!$C$2:$C$1003,CreditS!$D$2:$D$1003,Q114)</f>
        <v>0</v>
      </c>
      <c r="U114" s="779">
        <f>SUMIFS(CreditS!$C$2:$C$1003,CreditS!$K$2:$K$1003,T114)</f>
        <v>0</v>
      </c>
    </row>
    <row r="115" spans="1:21">
      <c r="A115" s="786"/>
      <c r="B115" s="787"/>
      <c r="C115" s="788"/>
      <c r="D115" s="787"/>
      <c r="E115" s="788"/>
      <c r="F115" s="787"/>
      <c r="G115" s="787"/>
      <c r="K115" s="777">
        <f>SUMIFS(CreditS!$C$2:$C$1003,CreditS!$AD$2:$AD$1003,J115)</f>
        <v>0</v>
      </c>
      <c r="M115" s="777"/>
      <c r="O115" s="783">
        <f>SUMIFS(CreditS!$C$2:$C$1003,CreditS!$AD$2:$AD$1003,N115)</f>
        <v>0</v>
      </c>
      <c r="R115" s="777">
        <f>SUMIFS(CreditS!$C$2:$C$1003,CreditS!$D$2:$D$1003,Q115)</f>
        <v>0</v>
      </c>
      <c r="U115" s="779">
        <f>SUMIFS(CreditS!$C$2:$C$1003,CreditS!$K$2:$K$1003,T115)</f>
        <v>0</v>
      </c>
    </row>
    <row r="116" spans="1:21">
      <c r="A116" s="786"/>
      <c r="B116" s="787"/>
      <c r="C116" s="788"/>
      <c r="D116" s="787"/>
      <c r="E116" s="788"/>
      <c r="F116" s="787"/>
      <c r="G116" s="787"/>
      <c r="K116" s="777">
        <f>SUMIFS(CreditS!$C$2:$C$1003,CreditS!$AD$2:$AD$1003,J116)</f>
        <v>0</v>
      </c>
      <c r="M116" s="777"/>
      <c r="O116" s="783">
        <f>SUMIFS(CreditS!$C$2:$C$1003,CreditS!$AD$2:$AD$1003,N116)</f>
        <v>0</v>
      </c>
      <c r="R116" s="777">
        <f>SUMIFS(CreditS!$C$2:$C$1003,CreditS!$D$2:$D$1003,Q116)</f>
        <v>0</v>
      </c>
      <c r="U116" s="779">
        <f>SUMIFS(CreditS!$C$2:$C$1003,CreditS!$K$2:$K$1003,T116)</f>
        <v>0</v>
      </c>
    </row>
    <row r="117" spans="1:21">
      <c r="A117" s="786"/>
      <c r="B117" s="787"/>
      <c r="C117" s="788"/>
      <c r="D117" s="787"/>
      <c r="E117" s="788"/>
      <c r="F117" s="787"/>
      <c r="G117" s="787"/>
      <c r="K117" s="777">
        <f>SUMIFS(CreditS!$C$2:$C$1003,CreditS!$AD$2:$AD$1003,J117)</f>
        <v>0</v>
      </c>
      <c r="M117" s="777"/>
      <c r="O117" s="783">
        <f>SUMIFS(CreditS!$C$2:$C$1003,CreditS!$AD$2:$AD$1003,N117)</f>
        <v>0</v>
      </c>
      <c r="R117" s="777">
        <f>SUMIFS(CreditS!$C$2:$C$1003,CreditS!$D$2:$D$1003,Q117)</f>
        <v>0</v>
      </c>
      <c r="U117" s="779">
        <f>SUMIFS(CreditS!$C$2:$C$1003,CreditS!$K$2:$K$1003,T117)</f>
        <v>0</v>
      </c>
    </row>
    <row r="118" spans="1:21">
      <c r="A118" s="786"/>
      <c r="B118" s="787"/>
      <c r="C118" s="788"/>
      <c r="D118" s="787"/>
      <c r="E118" s="788"/>
      <c r="F118" s="787"/>
      <c r="G118" s="787"/>
      <c r="K118" s="777">
        <f>SUMIFS(CreditS!$C$2:$C$1003,CreditS!$AD$2:$AD$1003,J118)</f>
        <v>0</v>
      </c>
      <c r="M118" s="777"/>
      <c r="O118" s="783">
        <f>SUMIFS(CreditS!$C$2:$C$1003,CreditS!$AD$2:$AD$1003,N118)</f>
        <v>0</v>
      </c>
      <c r="R118" s="777">
        <f>SUMIFS(CreditS!$C$2:$C$1003,CreditS!$D$2:$D$1003,Q118)</f>
        <v>0</v>
      </c>
      <c r="U118" s="779">
        <f>SUMIFS(CreditS!$C$2:$C$1003,CreditS!$K$2:$K$1003,T118)</f>
        <v>0</v>
      </c>
    </row>
    <row r="119" spans="1:21">
      <c r="A119" s="786"/>
      <c r="B119" s="787"/>
      <c r="C119" s="788"/>
      <c r="D119" s="787"/>
      <c r="E119" s="788"/>
      <c r="F119" s="787"/>
      <c r="G119" s="787"/>
      <c r="K119" s="777">
        <f>SUMIFS(CreditS!$C$2:$C$1003,CreditS!$AD$2:$AD$1003,J119)</f>
        <v>0</v>
      </c>
      <c r="M119" s="777"/>
      <c r="O119" s="783">
        <f>SUMIFS(CreditS!$C$2:$C$1003,CreditS!$AD$2:$AD$1003,N119)</f>
        <v>0</v>
      </c>
      <c r="R119" s="777">
        <f>SUMIFS(CreditS!$C$2:$C$1003,CreditS!$D$2:$D$1003,Q119)</f>
        <v>0</v>
      </c>
      <c r="U119" s="779">
        <f>SUMIFS(CreditS!$C$2:$C$1003,CreditS!$K$2:$K$1003,T119)</f>
        <v>0</v>
      </c>
    </row>
    <row r="120" spans="1:21">
      <c r="A120" s="786"/>
      <c r="B120" s="787"/>
      <c r="C120" s="788"/>
      <c r="D120" s="787"/>
      <c r="E120" s="788"/>
      <c r="F120" s="787"/>
      <c r="G120" s="787"/>
      <c r="K120" s="777">
        <f>SUMIFS(CreditS!$C$2:$C$1003,CreditS!$AD$2:$AD$1003,J120)</f>
        <v>0</v>
      </c>
      <c r="M120" s="777"/>
      <c r="O120" s="783">
        <f>SUMIFS(CreditS!$C$2:$C$1003,CreditS!$AD$2:$AD$1003,N120)</f>
        <v>0</v>
      </c>
      <c r="R120" s="777">
        <f>SUMIFS(CreditS!$C$2:$C$1003,CreditS!$D$2:$D$1003,Q120)</f>
        <v>0</v>
      </c>
      <c r="U120" s="779">
        <f>SUMIFS(CreditS!$C$2:$C$1003,CreditS!$K$2:$K$1003,T120)</f>
        <v>0</v>
      </c>
    </row>
    <row r="121" spans="1:21">
      <c r="A121" s="786"/>
      <c r="B121" s="787"/>
      <c r="C121" s="788"/>
      <c r="D121" s="787"/>
      <c r="E121" s="788"/>
      <c r="F121" s="787"/>
      <c r="G121" s="787"/>
      <c r="K121" s="777">
        <f>SUMIFS(CreditS!$C$2:$C$1003,CreditS!$AD$2:$AD$1003,J121)</f>
        <v>0</v>
      </c>
      <c r="M121" s="777"/>
      <c r="O121" s="783">
        <f>SUMIFS(CreditS!$C$2:$C$1003,CreditS!$AD$2:$AD$1003,N121)</f>
        <v>0</v>
      </c>
      <c r="R121" s="777">
        <f>SUMIFS(CreditS!$C$2:$C$1003,CreditS!$D$2:$D$1003,Q121)</f>
        <v>0</v>
      </c>
      <c r="U121" s="779">
        <f>SUMIFS(CreditS!$C$2:$C$1003,CreditS!$K$2:$K$1003,T121)</f>
        <v>0</v>
      </c>
    </row>
    <row r="122" spans="1:21">
      <c r="A122" s="786"/>
      <c r="B122" s="787"/>
      <c r="C122" s="788"/>
      <c r="D122" s="787"/>
      <c r="E122" s="788"/>
      <c r="F122" s="787"/>
      <c r="G122" s="787"/>
      <c r="K122" s="777">
        <f>SUMIFS(CreditS!$C$2:$C$1003,CreditS!$AD$2:$AD$1003,J122)</f>
        <v>0</v>
      </c>
      <c r="M122" s="777"/>
      <c r="O122" s="783">
        <f>SUMIFS(CreditS!$C$2:$C$1003,CreditS!$AD$2:$AD$1003,N122)</f>
        <v>0</v>
      </c>
      <c r="R122" s="777">
        <f>SUMIFS(CreditS!$C$2:$C$1003,CreditS!$D$2:$D$1003,Q122)</f>
        <v>0</v>
      </c>
      <c r="U122" s="779">
        <f>SUMIFS(CreditS!$C$2:$C$1003,CreditS!$K$2:$K$1003,T122)</f>
        <v>0</v>
      </c>
    </row>
    <row r="123" spans="1:21">
      <c r="A123" s="786"/>
      <c r="B123" s="787"/>
      <c r="C123" s="788"/>
      <c r="D123" s="787"/>
      <c r="E123" s="788"/>
      <c r="F123" s="787"/>
      <c r="G123" s="787"/>
      <c r="K123" s="777">
        <f>SUMIFS(CreditS!$C$2:$C$1003,CreditS!$AD$2:$AD$1003,J123)</f>
        <v>0</v>
      </c>
      <c r="M123" s="777"/>
      <c r="O123" s="783">
        <f>SUMIFS(CreditS!$C$2:$C$1003,CreditS!$AD$2:$AD$1003,N123)</f>
        <v>0</v>
      </c>
      <c r="R123" s="777">
        <f>SUMIFS(CreditS!$C$2:$C$1003,CreditS!$D$2:$D$1003,Q123)</f>
        <v>0</v>
      </c>
      <c r="U123" s="779">
        <f>SUMIFS(CreditS!$C$2:$C$1003,CreditS!$K$2:$K$1003,T123)</f>
        <v>0</v>
      </c>
    </row>
    <row r="124" spans="1:21">
      <c r="A124" s="786"/>
      <c r="B124" s="787"/>
      <c r="C124" s="788"/>
      <c r="D124" s="787"/>
      <c r="E124" s="788"/>
      <c r="F124" s="787"/>
      <c r="G124" s="787"/>
      <c r="K124" s="777">
        <f>SUMIFS(CreditS!$C$2:$C$1003,CreditS!$AD$2:$AD$1003,J124)</f>
        <v>0</v>
      </c>
      <c r="M124" s="777"/>
      <c r="O124" s="783">
        <f>SUMIFS(CreditS!$C$2:$C$1003,CreditS!$AD$2:$AD$1003,N124)</f>
        <v>0</v>
      </c>
      <c r="R124" s="777">
        <f>SUMIFS(CreditS!$C$2:$C$1003,CreditS!$D$2:$D$1003,Q124)</f>
        <v>0</v>
      </c>
      <c r="U124" s="779">
        <f>SUMIFS(CreditS!$C$2:$C$1003,CreditS!$K$2:$K$1003,T124)</f>
        <v>0</v>
      </c>
    </row>
    <row r="125" spans="1:21">
      <c r="A125" s="786"/>
      <c r="B125" s="787"/>
      <c r="C125" s="788"/>
      <c r="D125" s="787"/>
      <c r="E125" s="788"/>
      <c r="F125" s="787"/>
      <c r="G125" s="787"/>
      <c r="K125" s="777">
        <f>SUMIFS(CreditS!$C$2:$C$1003,CreditS!$AD$2:$AD$1003,J125)</f>
        <v>0</v>
      </c>
      <c r="M125" s="777"/>
      <c r="O125" s="783">
        <f>SUMIFS(CreditS!$C$2:$C$1003,CreditS!$AD$2:$AD$1003,N125)</f>
        <v>0</v>
      </c>
      <c r="R125" s="777">
        <f>SUMIFS(CreditS!$C$2:$C$1003,CreditS!$D$2:$D$1003,Q125)</f>
        <v>0</v>
      </c>
      <c r="U125" s="779">
        <f>SUMIFS(CreditS!$C$2:$C$1003,CreditS!$K$2:$K$1003,T125)</f>
        <v>0</v>
      </c>
    </row>
    <row r="126" spans="1:21">
      <c r="A126" s="786"/>
      <c r="B126" s="787"/>
      <c r="C126" s="788"/>
      <c r="D126" s="787"/>
      <c r="E126" s="788"/>
      <c r="F126" s="787"/>
      <c r="G126" s="787"/>
      <c r="K126" s="777">
        <f>SUMIFS(CreditS!$C$2:$C$1003,CreditS!$AD$2:$AD$1003,J126)</f>
        <v>0</v>
      </c>
      <c r="M126" s="777"/>
      <c r="O126" s="783">
        <f>SUMIFS(CreditS!$C$2:$C$1003,CreditS!$AD$2:$AD$1003,N126)</f>
        <v>0</v>
      </c>
      <c r="R126" s="777">
        <f>SUMIFS(CreditS!$C$2:$C$1003,CreditS!$D$2:$D$1003,Q126)</f>
        <v>0</v>
      </c>
      <c r="U126" s="779">
        <f>SUMIFS(CreditS!$C$2:$C$1003,CreditS!$K$2:$K$1003,T126)</f>
        <v>0</v>
      </c>
    </row>
    <row r="127" spans="1:21">
      <c r="A127" s="786"/>
      <c r="B127" s="787"/>
      <c r="C127" s="788"/>
      <c r="D127" s="787"/>
      <c r="E127" s="788"/>
      <c r="F127" s="787"/>
      <c r="G127" s="787"/>
      <c r="K127" s="777">
        <f>SUMIFS(CreditS!$C$2:$C$1003,CreditS!$AD$2:$AD$1003,J127)</f>
        <v>0</v>
      </c>
      <c r="M127" s="777"/>
      <c r="O127" s="783">
        <f>SUMIFS(CreditS!$C$2:$C$1003,CreditS!$AD$2:$AD$1003,N127)</f>
        <v>0</v>
      </c>
      <c r="R127" s="777">
        <f>SUMIFS(CreditS!$C$2:$C$1003,CreditS!$D$2:$D$1003,Q127)</f>
        <v>0</v>
      </c>
      <c r="U127" s="779">
        <f>SUMIFS(CreditS!$C$2:$C$1003,CreditS!$K$2:$K$1003,T127)</f>
        <v>0</v>
      </c>
    </row>
    <row r="128" spans="1:21">
      <c r="A128" s="786"/>
      <c r="B128" s="787"/>
      <c r="C128" s="788"/>
      <c r="D128" s="787"/>
      <c r="E128" s="788"/>
      <c r="F128" s="787"/>
      <c r="G128" s="787"/>
      <c r="K128" s="777">
        <f>SUMIFS(CreditS!$C$2:$C$1003,CreditS!$AD$2:$AD$1003,J128)</f>
        <v>0</v>
      </c>
      <c r="M128" s="777"/>
      <c r="O128" s="783">
        <f>SUMIFS(CreditS!$C$2:$C$1003,CreditS!$AD$2:$AD$1003,N128)</f>
        <v>0</v>
      </c>
      <c r="R128" s="777">
        <f>SUMIFS(CreditS!$C$2:$C$1003,CreditS!$D$2:$D$1003,Q128)</f>
        <v>0</v>
      </c>
      <c r="U128" s="779">
        <f>SUMIFS(CreditS!$C$2:$C$1003,CreditS!$K$2:$K$1003,T128)</f>
        <v>0</v>
      </c>
    </row>
    <row r="129" spans="1:21">
      <c r="A129" s="786"/>
      <c r="B129" s="787"/>
      <c r="C129" s="788"/>
      <c r="D129" s="787"/>
      <c r="E129" s="788"/>
      <c r="F129" s="787"/>
      <c r="G129" s="787"/>
      <c r="K129" s="777">
        <f>SUMIFS(CreditS!$C$2:$C$1003,CreditS!$AD$2:$AD$1003,J129)</f>
        <v>0</v>
      </c>
      <c r="M129" s="777"/>
      <c r="O129" s="783">
        <f>SUMIFS(CreditS!$C$2:$C$1003,CreditS!$AD$2:$AD$1003,N129)</f>
        <v>0</v>
      </c>
      <c r="R129" s="777">
        <f>SUMIFS(CreditS!$C$2:$C$1003,CreditS!$D$2:$D$1003,Q129)</f>
        <v>0</v>
      </c>
      <c r="U129" s="779">
        <f>SUMIFS(CreditS!$C$2:$C$1003,CreditS!$K$2:$K$1003,T129)</f>
        <v>0</v>
      </c>
    </row>
    <row r="130" spans="1:21">
      <c r="A130" s="786"/>
      <c r="B130" s="787"/>
      <c r="C130" s="788"/>
      <c r="D130" s="787"/>
      <c r="E130" s="788"/>
      <c r="F130" s="787"/>
      <c r="G130" s="787"/>
      <c r="K130" s="777">
        <f>SUMIFS(CreditS!$C$2:$C$1003,CreditS!$AD$2:$AD$1003,J130)</f>
        <v>0</v>
      </c>
      <c r="M130" s="777"/>
      <c r="O130" s="783">
        <f>SUMIFS(CreditS!$C$2:$C$1003,CreditS!$AD$2:$AD$1003,N130)</f>
        <v>0</v>
      </c>
      <c r="R130" s="777">
        <f>SUMIFS(CreditS!$C$2:$C$1003,CreditS!$D$2:$D$1003,Q130)</f>
        <v>0</v>
      </c>
      <c r="U130" s="779">
        <f>SUMIFS(CreditS!$C$2:$C$1003,CreditS!$K$2:$K$1003,T130)</f>
        <v>0</v>
      </c>
    </row>
    <row r="131" spans="1:21">
      <c r="A131" s="786"/>
      <c r="B131" s="787"/>
      <c r="C131" s="788"/>
      <c r="D131" s="787"/>
      <c r="E131" s="788"/>
      <c r="F131" s="787"/>
      <c r="G131" s="787"/>
      <c r="K131" s="777">
        <f>SUMIFS(CreditS!$C$2:$C$1003,CreditS!$AD$2:$AD$1003,J131)</f>
        <v>0</v>
      </c>
      <c r="M131" s="777"/>
      <c r="O131" s="783">
        <f>SUMIFS(CreditS!$C$2:$C$1003,CreditS!$AD$2:$AD$1003,N131)</f>
        <v>0</v>
      </c>
      <c r="R131" s="777">
        <f>SUMIFS(CreditS!$C$2:$C$1003,CreditS!$D$2:$D$1003,Q131)</f>
        <v>0</v>
      </c>
      <c r="U131" s="779">
        <f>SUMIFS(CreditS!$C$2:$C$1003,CreditS!$K$2:$K$1003,T131)</f>
        <v>0</v>
      </c>
    </row>
    <row r="132" spans="1:21">
      <c r="A132" s="786"/>
      <c r="B132" s="787"/>
      <c r="C132" s="788"/>
      <c r="D132" s="787"/>
      <c r="E132" s="788"/>
      <c r="F132" s="787"/>
      <c r="G132" s="787"/>
      <c r="K132" s="777">
        <f>SUMIFS(CreditS!$C$2:$C$1003,CreditS!$AD$2:$AD$1003,J132)</f>
        <v>0</v>
      </c>
      <c r="M132" s="777"/>
      <c r="O132" s="783">
        <f>SUMIFS(CreditS!$C$2:$C$1003,CreditS!$AD$2:$AD$1003,N132)</f>
        <v>0</v>
      </c>
      <c r="R132" s="777">
        <f>SUMIFS(CreditS!$C$2:$C$1003,CreditS!$D$2:$D$1003,Q132)</f>
        <v>0</v>
      </c>
      <c r="U132" s="779">
        <f>SUMIFS(CreditS!$C$2:$C$1003,CreditS!$K$2:$K$1003,T132)</f>
        <v>0</v>
      </c>
    </row>
    <row r="133" spans="1:21">
      <c r="A133" s="786"/>
      <c r="B133" s="787"/>
      <c r="C133" s="788"/>
      <c r="D133" s="787"/>
      <c r="E133" s="788"/>
      <c r="F133" s="787"/>
      <c r="G133" s="787"/>
      <c r="K133" s="777">
        <f>SUMIFS(CreditS!$C$2:$C$1003,CreditS!$AD$2:$AD$1003,J133)</f>
        <v>0</v>
      </c>
      <c r="M133" s="777"/>
      <c r="O133" s="783">
        <f>SUMIFS(CreditS!$C$2:$C$1003,CreditS!$AD$2:$AD$1003,N133)</f>
        <v>0</v>
      </c>
      <c r="R133" s="777">
        <f>SUMIFS(CreditS!$C$2:$C$1003,CreditS!$D$2:$D$1003,Q133)</f>
        <v>0</v>
      </c>
      <c r="U133" s="779">
        <f>SUMIFS(CreditS!$C$2:$C$1003,CreditS!$K$2:$K$1003,T133)</f>
        <v>0</v>
      </c>
    </row>
    <row r="134" spans="1:21">
      <c r="A134" s="786"/>
      <c r="B134" s="787"/>
      <c r="C134" s="788"/>
      <c r="D134" s="787"/>
      <c r="E134" s="788"/>
      <c r="F134" s="787"/>
      <c r="G134" s="787"/>
      <c r="K134" s="777">
        <f>SUMIFS(CreditS!$C$2:$C$1003,CreditS!$AD$2:$AD$1003,J134)</f>
        <v>0</v>
      </c>
      <c r="M134" s="777"/>
      <c r="O134" s="783">
        <f>SUMIFS(CreditS!$C$2:$C$1003,CreditS!$AD$2:$AD$1003,N134)</f>
        <v>0</v>
      </c>
      <c r="R134" s="777">
        <f>SUMIFS(CreditS!$C$2:$C$1003,CreditS!$D$2:$D$1003,Q134)</f>
        <v>0</v>
      </c>
      <c r="U134" s="779">
        <f>SUMIFS(CreditS!$C$2:$C$1003,CreditS!$K$2:$K$1003,T134)</f>
        <v>0</v>
      </c>
    </row>
    <row r="135" spans="1:21">
      <c r="A135" s="786"/>
      <c r="B135" s="787"/>
      <c r="C135" s="788"/>
      <c r="D135" s="787"/>
      <c r="E135" s="788"/>
      <c r="F135" s="787"/>
      <c r="G135" s="787"/>
      <c r="K135" s="777">
        <f>SUMIFS(CreditS!$C$2:$C$1003,CreditS!$AD$2:$AD$1003,J135)</f>
        <v>0</v>
      </c>
      <c r="M135" s="777"/>
      <c r="O135" s="783">
        <f>SUMIFS(CreditS!$C$2:$C$1003,CreditS!$AD$2:$AD$1003,N135)</f>
        <v>0</v>
      </c>
      <c r="R135" s="777">
        <f>SUMIFS(CreditS!$C$2:$C$1003,CreditS!$D$2:$D$1003,Q135)</f>
        <v>0</v>
      </c>
      <c r="U135" s="779">
        <f>SUMIFS(CreditS!$C$2:$C$1003,CreditS!$K$2:$K$1003,T135)</f>
        <v>0</v>
      </c>
    </row>
    <row r="136" spans="1:21">
      <c r="A136" s="786"/>
      <c r="B136" s="787"/>
      <c r="C136" s="788"/>
      <c r="D136" s="787"/>
      <c r="E136" s="788"/>
      <c r="F136" s="787"/>
      <c r="G136" s="787"/>
      <c r="K136" s="777">
        <f>SUMIFS(CreditS!$C$2:$C$1003,CreditS!$AD$2:$AD$1003,J136)</f>
        <v>0</v>
      </c>
      <c r="M136" s="777"/>
      <c r="O136" s="783">
        <f>SUMIFS(CreditS!$C$2:$C$1003,CreditS!$AD$2:$AD$1003,N136)</f>
        <v>0</v>
      </c>
      <c r="R136" s="777">
        <f>SUMIFS(CreditS!$C$2:$C$1003,CreditS!$D$2:$D$1003,Q136)</f>
        <v>0</v>
      </c>
      <c r="U136" s="779">
        <f>SUMIFS(CreditS!$C$2:$C$1003,CreditS!$K$2:$K$1003,T136)</f>
        <v>0</v>
      </c>
    </row>
    <row r="137" spans="1:21">
      <c r="A137" s="786"/>
      <c r="B137" s="787"/>
      <c r="C137" s="788"/>
      <c r="D137" s="787"/>
      <c r="E137" s="788"/>
      <c r="F137" s="787"/>
      <c r="G137" s="787"/>
      <c r="K137" s="777">
        <f>SUMIFS(CreditS!$C$2:$C$1003,CreditS!$AD$2:$AD$1003,J137)</f>
        <v>0</v>
      </c>
      <c r="M137" s="777"/>
      <c r="O137" s="783">
        <f>SUMIFS(CreditS!$C$2:$C$1003,CreditS!$AD$2:$AD$1003,N137)</f>
        <v>0</v>
      </c>
      <c r="R137" s="777">
        <f>SUMIFS(CreditS!$C$2:$C$1003,CreditS!$D$2:$D$1003,Q137)</f>
        <v>0</v>
      </c>
      <c r="U137" s="779">
        <f>SUMIFS(CreditS!$C$2:$C$1003,CreditS!$K$2:$K$1003,T137)</f>
        <v>0</v>
      </c>
    </row>
    <row r="138" spans="1:21">
      <c r="A138" s="786"/>
      <c r="B138" s="787"/>
      <c r="C138" s="788"/>
      <c r="D138" s="787"/>
      <c r="E138" s="788"/>
      <c r="F138" s="787"/>
      <c r="G138" s="787"/>
      <c r="K138" s="777">
        <f>SUMIFS(CreditS!$C$2:$C$1003,CreditS!$AD$2:$AD$1003,J138)</f>
        <v>0</v>
      </c>
      <c r="M138" s="777"/>
      <c r="O138" s="783">
        <f>SUMIFS(CreditS!$C$2:$C$1003,CreditS!$AD$2:$AD$1003,N138)</f>
        <v>0</v>
      </c>
      <c r="R138" s="777">
        <f>SUMIFS(CreditS!$C$2:$C$1003,CreditS!$D$2:$D$1003,Q138)</f>
        <v>0</v>
      </c>
      <c r="U138" s="779">
        <f>SUMIFS(CreditS!$C$2:$C$1003,CreditS!$K$2:$K$1003,T138)</f>
        <v>0</v>
      </c>
    </row>
    <row r="139" spans="1:21">
      <c r="A139" s="786"/>
      <c r="B139" s="787"/>
      <c r="C139" s="788"/>
      <c r="D139" s="787"/>
      <c r="E139" s="788"/>
      <c r="F139" s="787"/>
      <c r="G139" s="787"/>
      <c r="K139" s="777">
        <f>SUMIFS(CreditS!$C$2:$C$1003,CreditS!$AD$2:$AD$1003,J139)</f>
        <v>0</v>
      </c>
      <c r="M139" s="777"/>
      <c r="O139" s="783">
        <f>SUMIFS(CreditS!$C$2:$C$1003,CreditS!$AD$2:$AD$1003,N139)</f>
        <v>0</v>
      </c>
      <c r="R139" s="777">
        <f>SUMIFS(CreditS!$C$2:$C$1003,CreditS!$D$2:$D$1003,Q139)</f>
        <v>0</v>
      </c>
      <c r="U139" s="779">
        <f>SUMIFS(CreditS!$C$2:$C$1003,CreditS!$K$2:$K$1003,T139)</f>
        <v>0</v>
      </c>
    </row>
    <row r="140" spans="1:21">
      <c r="A140" s="786"/>
      <c r="B140" s="787"/>
      <c r="C140" s="788"/>
      <c r="D140" s="787"/>
      <c r="E140" s="788"/>
      <c r="F140" s="787"/>
      <c r="G140" s="787"/>
      <c r="K140" s="777">
        <f>SUMIFS(CreditS!$C$2:$C$1003,CreditS!$AD$2:$AD$1003,J140)</f>
        <v>0</v>
      </c>
      <c r="M140" s="777"/>
      <c r="O140" s="783">
        <f>SUMIFS(CreditS!$C$2:$C$1003,CreditS!$AD$2:$AD$1003,N140)</f>
        <v>0</v>
      </c>
      <c r="R140" s="777">
        <f>SUMIFS(CreditS!$C$2:$C$1003,CreditS!$D$2:$D$1003,Q140)</f>
        <v>0</v>
      </c>
      <c r="U140" s="779">
        <f>SUMIFS(CreditS!$C$2:$C$1003,CreditS!$K$2:$K$1003,T140)</f>
        <v>0</v>
      </c>
    </row>
    <row r="141" spans="1:21">
      <c r="A141" s="786"/>
      <c r="B141" s="787"/>
      <c r="C141" s="788"/>
      <c r="D141" s="787"/>
      <c r="E141" s="788"/>
      <c r="F141" s="787"/>
      <c r="G141" s="787"/>
      <c r="K141" s="777">
        <f>SUMIFS(CreditS!$C$2:$C$1003,CreditS!$AD$2:$AD$1003,J141)</f>
        <v>0</v>
      </c>
      <c r="M141" s="777"/>
      <c r="O141" s="783">
        <f>SUMIFS(CreditS!$C$2:$C$1003,CreditS!$AD$2:$AD$1003,N141)</f>
        <v>0</v>
      </c>
      <c r="R141" s="777">
        <f>SUMIFS(CreditS!$C$2:$C$1003,CreditS!$D$2:$D$1003,Q141)</f>
        <v>0</v>
      </c>
      <c r="U141" s="779">
        <f>SUMIFS(CreditS!$C$2:$C$1003,CreditS!$K$2:$K$1003,T141)</f>
        <v>0</v>
      </c>
    </row>
    <row r="142" spans="1:21">
      <c r="A142" s="786"/>
      <c r="B142" s="787"/>
      <c r="C142" s="788"/>
      <c r="D142" s="787"/>
      <c r="E142" s="788"/>
      <c r="F142" s="787"/>
      <c r="G142" s="787"/>
      <c r="K142" s="777">
        <f>SUMIFS(CreditS!$C$2:$C$1003,CreditS!$AD$2:$AD$1003,J142)</f>
        <v>0</v>
      </c>
      <c r="M142" s="777"/>
      <c r="O142" s="783">
        <f>SUMIFS(CreditS!$C$2:$C$1003,CreditS!$AD$2:$AD$1003,N142)</f>
        <v>0</v>
      </c>
      <c r="R142" s="777">
        <f>SUMIFS(CreditS!$C$2:$C$1003,CreditS!$D$2:$D$1003,Q142)</f>
        <v>0</v>
      </c>
      <c r="U142" s="779">
        <f>SUMIFS(CreditS!$C$2:$C$1003,CreditS!$K$2:$K$1003,T142)</f>
        <v>0</v>
      </c>
    </row>
    <row r="143" spans="1:21">
      <c r="A143" s="786"/>
      <c r="B143" s="787"/>
      <c r="C143" s="788"/>
      <c r="D143" s="787"/>
      <c r="E143" s="788"/>
      <c r="F143" s="787"/>
      <c r="G143" s="787"/>
      <c r="K143" s="777">
        <f>SUMIFS(CreditS!$C$2:$C$1003,CreditS!$AD$2:$AD$1003,J143)</f>
        <v>0</v>
      </c>
      <c r="M143" s="777"/>
      <c r="O143" s="783">
        <f>SUMIFS(CreditS!$C$2:$C$1003,CreditS!$AD$2:$AD$1003,N143)</f>
        <v>0</v>
      </c>
      <c r="R143" s="777">
        <f>SUMIFS(CreditS!$C$2:$C$1003,CreditS!$D$2:$D$1003,Q143)</f>
        <v>0</v>
      </c>
      <c r="U143" s="779">
        <f>SUMIFS(CreditS!$C$2:$C$1003,CreditS!$K$2:$K$1003,T143)</f>
        <v>0</v>
      </c>
    </row>
    <row r="144" spans="1:21">
      <c r="A144" s="786"/>
      <c r="B144" s="787"/>
      <c r="C144" s="788"/>
      <c r="D144" s="787"/>
      <c r="E144" s="788"/>
      <c r="F144" s="787"/>
      <c r="G144" s="787"/>
      <c r="K144" s="777">
        <f>SUMIFS(CreditS!$C$2:$C$1003,CreditS!$AD$2:$AD$1003,J144)</f>
        <v>0</v>
      </c>
      <c r="M144" s="777"/>
      <c r="O144" s="783">
        <f>SUMIFS(CreditS!$C$2:$C$1003,CreditS!$AD$2:$AD$1003,N144)</f>
        <v>0</v>
      </c>
      <c r="R144" s="777">
        <f>SUMIFS(CreditS!$C$2:$C$1003,CreditS!$D$2:$D$1003,Q144)</f>
        <v>0</v>
      </c>
      <c r="U144" s="779">
        <f>SUMIFS(CreditS!$C$2:$C$1003,CreditS!$K$2:$K$1003,T144)</f>
        <v>0</v>
      </c>
    </row>
    <row r="145" spans="1:21">
      <c r="A145" s="786"/>
      <c r="B145" s="787"/>
      <c r="C145" s="788"/>
      <c r="D145" s="787"/>
      <c r="E145" s="788"/>
      <c r="F145" s="787"/>
      <c r="G145" s="787"/>
      <c r="K145" s="777">
        <f>SUMIFS(CreditS!$C$2:$C$1003,CreditS!$AD$2:$AD$1003,J145)</f>
        <v>0</v>
      </c>
      <c r="M145" s="777"/>
      <c r="O145" s="783">
        <f>SUMIFS(CreditS!$C$2:$C$1003,CreditS!$AD$2:$AD$1003,N145)</f>
        <v>0</v>
      </c>
      <c r="R145" s="777">
        <f>SUMIFS(CreditS!$C$2:$C$1003,CreditS!$D$2:$D$1003,Q145)</f>
        <v>0</v>
      </c>
      <c r="U145" s="779">
        <f>SUMIFS(CreditS!$C$2:$C$1003,CreditS!$K$2:$K$1003,T145)</f>
        <v>0</v>
      </c>
    </row>
    <row r="146" spans="1:21">
      <c r="A146" s="786"/>
      <c r="B146" s="787"/>
      <c r="C146" s="788"/>
      <c r="D146" s="787"/>
      <c r="E146" s="788"/>
      <c r="F146" s="787"/>
      <c r="G146" s="787"/>
      <c r="K146" s="777">
        <f>SUMIFS(CreditS!$C$2:$C$1003,CreditS!$AD$2:$AD$1003,J146)</f>
        <v>0</v>
      </c>
      <c r="M146" s="777"/>
      <c r="O146" s="783">
        <f>SUMIFS(CreditS!$C$2:$C$1003,CreditS!$AD$2:$AD$1003,N146)</f>
        <v>0</v>
      </c>
      <c r="R146" s="777">
        <f>SUMIFS(CreditS!$C$2:$C$1003,CreditS!$D$2:$D$1003,Q146)</f>
        <v>0</v>
      </c>
      <c r="U146" s="779">
        <f>SUMIFS(CreditS!$C$2:$C$1003,CreditS!$K$2:$K$1003,T146)</f>
        <v>0</v>
      </c>
    </row>
    <row r="147" spans="1:21">
      <c r="A147" s="786"/>
      <c r="B147" s="787"/>
      <c r="C147" s="788"/>
      <c r="D147" s="787"/>
      <c r="E147" s="788"/>
      <c r="F147" s="787"/>
      <c r="G147" s="787"/>
      <c r="K147" s="777">
        <f>SUMIFS(CreditS!$C$2:$C$1003,CreditS!$AD$2:$AD$1003,J147)</f>
        <v>0</v>
      </c>
      <c r="M147" s="777"/>
      <c r="O147" s="783">
        <f>SUMIFS(CreditS!$C$2:$C$1003,CreditS!$AD$2:$AD$1003,N147)</f>
        <v>0</v>
      </c>
      <c r="R147" s="777">
        <f>SUMIFS(CreditS!$C$2:$C$1003,CreditS!$D$2:$D$1003,Q147)</f>
        <v>0</v>
      </c>
      <c r="U147" s="779">
        <f>SUMIFS(CreditS!$C$2:$C$1003,CreditS!$K$2:$K$1003,T147)</f>
        <v>0</v>
      </c>
    </row>
    <row r="148" spans="1:21">
      <c r="A148" s="786"/>
      <c r="B148" s="787"/>
      <c r="C148" s="788"/>
      <c r="D148" s="787"/>
      <c r="E148" s="788"/>
      <c r="F148" s="787"/>
      <c r="G148" s="787"/>
      <c r="K148" s="777">
        <f>SUMIFS(CreditS!$C$2:$C$1003,CreditS!$AD$2:$AD$1003,J148)</f>
        <v>0</v>
      </c>
      <c r="M148" s="777"/>
      <c r="O148" s="783">
        <f>SUMIFS(CreditS!$C$2:$C$1003,CreditS!$AD$2:$AD$1003,N148)</f>
        <v>0</v>
      </c>
      <c r="R148" s="777">
        <f>SUMIFS(CreditS!$C$2:$C$1003,CreditS!$D$2:$D$1003,Q148)</f>
        <v>0</v>
      </c>
      <c r="U148" s="779">
        <f>SUMIFS(CreditS!$C$2:$C$1003,CreditS!$K$2:$K$1003,T148)</f>
        <v>0</v>
      </c>
    </row>
    <row r="149" spans="1:21">
      <c r="A149" s="786"/>
      <c r="B149" s="787"/>
      <c r="C149" s="788"/>
      <c r="D149" s="787"/>
      <c r="E149" s="788"/>
      <c r="F149" s="787"/>
      <c r="G149" s="787"/>
      <c r="K149" s="777">
        <f>SUMIFS(CreditS!$C$2:$C$1003,CreditS!$AD$2:$AD$1003,J149)</f>
        <v>0</v>
      </c>
      <c r="M149" s="777"/>
      <c r="O149" s="783">
        <f>SUMIFS(CreditS!$C$2:$C$1003,CreditS!$AD$2:$AD$1003,N149)</f>
        <v>0</v>
      </c>
      <c r="R149" s="777">
        <f>SUMIFS(CreditS!$C$2:$C$1003,CreditS!$D$2:$D$1003,Q149)</f>
        <v>0</v>
      </c>
      <c r="U149" s="779">
        <f>SUMIFS(CreditS!$C$2:$C$1003,CreditS!$K$2:$K$1003,T149)</f>
        <v>0</v>
      </c>
    </row>
    <row r="150" spans="1:21">
      <c r="A150" s="786"/>
      <c r="B150" s="787"/>
      <c r="C150" s="788"/>
      <c r="D150" s="787"/>
      <c r="E150" s="788"/>
      <c r="F150" s="787"/>
      <c r="G150" s="787"/>
      <c r="K150" s="777">
        <f>SUMIFS(CreditS!$C$2:$C$1003,CreditS!$AD$2:$AD$1003,J150)</f>
        <v>0</v>
      </c>
      <c r="M150" s="777"/>
      <c r="O150" s="783">
        <f>SUMIFS(CreditS!$C$2:$C$1003,CreditS!$AD$2:$AD$1003,N150)</f>
        <v>0</v>
      </c>
      <c r="R150" s="777">
        <f>SUMIFS(CreditS!$C$2:$C$1003,CreditS!$D$2:$D$1003,Q150)</f>
        <v>0</v>
      </c>
      <c r="U150" s="779">
        <f>SUMIFS(CreditS!$C$2:$C$1003,CreditS!$K$2:$K$1003,T150)</f>
        <v>0</v>
      </c>
    </row>
    <row r="151" spans="1:21">
      <c r="A151" s="786"/>
      <c r="B151" s="787"/>
      <c r="C151" s="788"/>
      <c r="D151" s="787"/>
      <c r="E151" s="788"/>
      <c r="F151" s="787"/>
      <c r="G151" s="787"/>
      <c r="K151" s="777">
        <f>SUMIFS(CreditS!$C$2:$C$1003,CreditS!$AD$2:$AD$1003,J151)</f>
        <v>0</v>
      </c>
      <c r="M151" s="777"/>
      <c r="O151" s="783">
        <f>SUMIFS(CreditS!$C$2:$C$1003,CreditS!$AD$2:$AD$1003,N151)</f>
        <v>0</v>
      </c>
      <c r="R151" s="777">
        <f>SUMIFS(CreditS!$C$2:$C$1003,CreditS!$D$2:$D$1003,Q151)</f>
        <v>0</v>
      </c>
      <c r="U151" s="779">
        <f>SUMIFS(CreditS!$C$2:$C$1003,CreditS!$K$2:$K$1003,T151)</f>
        <v>0</v>
      </c>
    </row>
    <row r="152" spans="1:21">
      <c r="A152" s="786"/>
      <c r="B152" s="787"/>
      <c r="C152" s="788"/>
      <c r="D152" s="787"/>
      <c r="E152" s="788"/>
      <c r="F152" s="787"/>
      <c r="G152" s="787"/>
      <c r="K152" s="777">
        <f>SUMIFS(CreditS!$C$2:$C$1003,CreditS!$AD$2:$AD$1003,J152)</f>
        <v>0</v>
      </c>
      <c r="M152" s="777"/>
      <c r="O152" s="783">
        <f>SUMIFS(CreditS!$C$2:$C$1003,CreditS!$AD$2:$AD$1003,N152)</f>
        <v>0</v>
      </c>
      <c r="R152" s="777">
        <f>SUMIFS(CreditS!$C$2:$C$1003,CreditS!$D$2:$D$1003,Q152)</f>
        <v>0</v>
      </c>
      <c r="U152" s="779">
        <f>SUMIFS(CreditS!$C$2:$C$1003,CreditS!$K$2:$K$1003,T152)</f>
        <v>0</v>
      </c>
    </row>
    <row r="153" spans="1:21">
      <c r="A153" s="786"/>
      <c r="B153" s="787"/>
      <c r="C153" s="788"/>
      <c r="D153" s="787"/>
      <c r="E153" s="788"/>
      <c r="F153" s="787"/>
      <c r="G153" s="787"/>
      <c r="K153" s="777">
        <f>SUMIFS(CreditS!$C$2:$C$1003,CreditS!$AD$2:$AD$1003,J153)</f>
        <v>0</v>
      </c>
      <c r="M153" s="777"/>
      <c r="O153" s="783">
        <f>SUMIFS(CreditS!$C$2:$C$1003,CreditS!$AD$2:$AD$1003,N153)</f>
        <v>0</v>
      </c>
      <c r="R153" s="777">
        <f>SUMIFS(CreditS!$C$2:$C$1003,CreditS!$D$2:$D$1003,Q153)</f>
        <v>0</v>
      </c>
      <c r="U153" s="779">
        <f>SUMIFS(CreditS!$C$2:$C$1003,CreditS!$K$2:$K$1003,T153)</f>
        <v>0</v>
      </c>
    </row>
    <row r="154" spans="1:21">
      <c r="A154" s="786"/>
      <c r="B154" s="787"/>
      <c r="C154" s="788"/>
      <c r="D154" s="787"/>
      <c r="E154" s="788"/>
      <c r="F154" s="787"/>
      <c r="G154" s="787"/>
      <c r="K154" s="777">
        <f>SUMIFS(CreditS!$C$2:$C$1003,CreditS!$AD$2:$AD$1003,J154)</f>
        <v>0</v>
      </c>
      <c r="M154" s="777"/>
      <c r="O154" s="783">
        <f>SUMIFS(CreditS!$C$2:$C$1003,CreditS!$AD$2:$AD$1003,N154)</f>
        <v>0</v>
      </c>
      <c r="R154" s="777">
        <f>SUMIFS(CreditS!$C$2:$C$1003,CreditS!$D$2:$D$1003,Q154)</f>
        <v>0</v>
      </c>
      <c r="U154" s="779">
        <f>SUMIFS(CreditS!$C$2:$C$1003,CreditS!$K$2:$K$1003,T154)</f>
        <v>0</v>
      </c>
    </row>
    <row r="155" spans="1:21">
      <c r="A155" s="786"/>
      <c r="B155" s="787"/>
      <c r="C155" s="788"/>
      <c r="D155" s="787"/>
      <c r="E155" s="788"/>
      <c r="F155" s="787"/>
      <c r="G155" s="787"/>
      <c r="K155" s="777">
        <f>SUMIFS(CreditS!$C$2:$C$1003,CreditS!$AD$2:$AD$1003,J155)</f>
        <v>0</v>
      </c>
      <c r="M155" s="777"/>
      <c r="O155" s="783">
        <f>SUMIFS(CreditS!$C$2:$C$1003,CreditS!$AD$2:$AD$1003,N155)</f>
        <v>0</v>
      </c>
      <c r="R155" s="777">
        <f>SUMIFS(CreditS!$C$2:$C$1003,CreditS!$D$2:$D$1003,Q155)</f>
        <v>0</v>
      </c>
      <c r="U155" s="779">
        <f>SUMIFS(CreditS!$C$2:$C$1003,CreditS!$K$2:$K$1003,T155)</f>
        <v>0</v>
      </c>
    </row>
    <row r="156" spans="1:21">
      <c r="A156" s="786"/>
      <c r="B156" s="787"/>
      <c r="C156" s="788"/>
      <c r="D156" s="787"/>
      <c r="E156" s="788"/>
      <c r="F156" s="787"/>
      <c r="G156" s="787"/>
      <c r="K156" s="777">
        <f>SUMIFS(CreditS!$C$2:$C$1003,CreditS!$AD$2:$AD$1003,J156)</f>
        <v>0</v>
      </c>
      <c r="M156" s="777"/>
      <c r="O156" s="783">
        <f>SUMIFS(CreditS!$C$2:$C$1003,CreditS!$AD$2:$AD$1003,N156)</f>
        <v>0</v>
      </c>
      <c r="R156" s="777">
        <f>SUMIFS(CreditS!$C$2:$C$1003,CreditS!$D$2:$D$1003,Q156)</f>
        <v>0</v>
      </c>
      <c r="U156" s="779">
        <f>SUMIFS(CreditS!$C$2:$C$1003,CreditS!$K$2:$K$1003,T156)</f>
        <v>0</v>
      </c>
    </row>
    <row r="157" spans="1:21">
      <c r="A157" s="786"/>
      <c r="B157" s="787"/>
      <c r="C157" s="788"/>
      <c r="D157" s="787"/>
      <c r="E157" s="788"/>
      <c r="F157" s="787"/>
      <c r="G157" s="787"/>
      <c r="K157" s="777">
        <f>SUMIFS(CreditS!$C$2:$C$1003,CreditS!$AD$2:$AD$1003,J157)</f>
        <v>0</v>
      </c>
      <c r="M157" s="777"/>
      <c r="O157" s="783">
        <f>SUMIFS(CreditS!$C$2:$C$1003,CreditS!$AD$2:$AD$1003,N157)</f>
        <v>0</v>
      </c>
      <c r="R157" s="777">
        <f>SUMIFS(CreditS!$C$2:$C$1003,CreditS!$D$2:$D$1003,Q157)</f>
        <v>0</v>
      </c>
      <c r="U157" s="779">
        <f>SUMIFS(CreditS!$C$2:$C$1003,CreditS!$K$2:$K$1003,T157)</f>
        <v>0</v>
      </c>
    </row>
    <row r="158" spans="1:21">
      <c r="A158" s="786"/>
      <c r="B158" s="787"/>
      <c r="C158" s="788"/>
      <c r="D158" s="787"/>
      <c r="E158" s="788"/>
      <c r="F158" s="787"/>
      <c r="G158" s="787"/>
      <c r="K158" s="777">
        <f>SUMIFS(CreditS!$C$2:$C$1003,CreditS!$AD$2:$AD$1003,J158)</f>
        <v>0</v>
      </c>
      <c r="M158" s="777"/>
      <c r="O158" s="783">
        <f>SUMIFS(CreditS!$C$2:$C$1003,CreditS!$AD$2:$AD$1003,N158)</f>
        <v>0</v>
      </c>
      <c r="R158" s="777">
        <f>SUMIFS(CreditS!$C$2:$C$1003,CreditS!$D$2:$D$1003,Q158)</f>
        <v>0</v>
      </c>
      <c r="U158" s="779">
        <f>SUMIFS(CreditS!$C$2:$C$1003,CreditS!$K$2:$K$1003,T158)</f>
        <v>0</v>
      </c>
    </row>
    <row r="159" spans="1:21">
      <c r="A159" s="786"/>
      <c r="B159" s="787"/>
      <c r="C159" s="788"/>
      <c r="D159" s="787"/>
      <c r="E159" s="788"/>
      <c r="F159" s="787"/>
      <c r="G159" s="787"/>
      <c r="K159" s="777">
        <f>SUMIFS(CreditS!$C$2:$C$1003,CreditS!$AD$2:$AD$1003,J159)</f>
        <v>0</v>
      </c>
      <c r="M159" s="777"/>
      <c r="O159" s="783">
        <f>SUMIFS(CreditS!$C$2:$C$1003,CreditS!$AD$2:$AD$1003,N159)</f>
        <v>0</v>
      </c>
      <c r="R159" s="777">
        <f>SUMIFS(CreditS!$C$2:$C$1003,CreditS!$D$2:$D$1003,Q159)</f>
        <v>0</v>
      </c>
      <c r="U159" s="779">
        <f>SUMIFS(CreditS!$C$2:$C$1003,CreditS!$K$2:$K$1003,T159)</f>
        <v>0</v>
      </c>
    </row>
    <row r="160" spans="1:21">
      <c r="A160" s="786"/>
      <c r="B160" s="787"/>
      <c r="C160" s="788"/>
      <c r="D160" s="787"/>
      <c r="E160" s="788"/>
      <c r="F160" s="787"/>
      <c r="G160" s="787"/>
      <c r="K160" s="777">
        <f>SUMIFS(CreditS!$C$2:$C$1003,CreditS!$AD$2:$AD$1003,J160)</f>
        <v>0</v>
      </c>
      <c r="M160" s="777"/>
      <c r="O160" s="783">
        <f>SUMIFS(CreditS!$C$2:$C$1003,CreditS!$AD$2:$AD$1003,N160)</f>
        <v>0</v>
      </c>
      <c r="R160" s="777">
        <f>SUMIFS(CreditS!$C$2:$C$1003,CreditS!$D$2:$D$1003,Q160)</f>
        <v>0</v>
      </c>
      <c r="U160" s="779">
        <f>SUMIFS(CreditS!$C$2:$C$1003,CreditS!$K$2:$K$1003,T160)</f>
        <v>0</v>
      </c>
    </row>
    <row r="161" spans="1:21">
      <c r="A161" s="786"/>
      <c r="B161" s="787"/>
      <c r="C161" s="788"/>
      <c r="D161" s="787"/>
      <c r="E161" s="788"/>
      <c r="F161" s="787"/>
      <c r="G161" s="787"/>
      <c r="K161" s="777">
        <f>SUMIFS(CreditS!$C$2:$C$1003,CreditS!$AD$2:$AD$1003,J161)</f>
        <v>0</v>
      </c>
      <c r="M161" s="777"/>
      <c r="O161" s="783">
        <f>SUMIFS(CreditS!$C$2:$C$1003,CreditS!$AD$2:$AD$1003,N161)</f>
        <v>0</v>
      </c>
      <c r="R161" s="777">
        <f>SUMIFS(CreditS!$C$2:$C$1003,CreditS!$D$2:$D$1003,Q161)</f>
        <v>0</v>
      </c>
      <c r="U161" s="779">
        <f>SUMIFS(CreditS!$C$2:$C$1003,CreditS!$K$2:$K$1003,T161)</f>
        <v>0</v>
      </c>
    </row>
    <row r="162" spans="1:21">
      <c r="A162" s="786"/>
      <c r="B162" s="787"/>
      <c r="C162" s="788"/>
      <c r="D162" s="787"/>
      <c r="E162" s="788"/>
      <c r="F162" s="787"/>
      <c r="G162" s="787"/>
      <c r="K162" s="777">
        <f>SUMIFS(CreditS!$C$2:$C$1003,CreditS!$AD$2:$AD$1003,J162)</f>
        <v>0</v>
      </c>
      <c r="M162" s="777"/>
      <c r="O162" s="783">
        <f>SUMIFS(CreditS!$C$2:$C$1003,CreditS!$AD$2:$AD$1003,N162)</f>
        <v>0</v>
      </c>
      <c r="R162" s="777">
        <f>SUMIFS(CreditS!$C$2:$C$1003,CreditS!$D$2:$D$1003,Q162)</f>
        <v>0</v>
      </c>
      <c r="U162" s="779">
        <f>SUMIFS(CreditS!$C$2:$C$1003,CreditS!$K$2:$K$1003,T162)</f>
        <v>0</v>
      </c>
    </row>
    <row r="163" spans="1:21">
      <c r="A163" s="786"/>
      <c r="B163" s="787"/>
      <c r="C163" s="788"/>
      <c r="D163" s="787"/>
      <c r="E163" s="788"/>
      <c r="F163" s="787"/>
      <c r="G163" s="787"/>
      <c r="K163" s="777">
        <f>SUMIFS(CreditS!$C$2:$C$1003,CreditS!$AD$2:$AD$1003,J163)</f>
        <v>0</v>
      </c>
      <c r="M163" s="777"/>
      <c r="O163" s="783">
        <f>SUMIFS(CreditS!$C$2:$C$1003,CreditS!$AD$2:$AD$1003,N163)</f>
        <v>0</v>
      </c>
      <c r="R163" s="777">
        <f>SUMIFS(CreditS!$C$2:$C$1003,CreditS!$D$2:$D$1003,Q163)</f>
        <v>0</v>
      </c>
      <c r="U163" s="779">
        <f>SUMIFS(CreditS!$C$2:$C$1003,CreditS!$K$2:$K$1003,T163)</f>
        <v>0</v>
      </c>
    </row>
    <row r="164" spans="1:21">
      <c r="A164" s="786"/>
      <c r="B164" s="787"/>
      <c r="C164" s="788"/>
      <c r="D164" s="787"/>
      <c r="E164" s="788"/>
      <c r="F164" s="787"/>
      <c r="G164" s="787"/>
      <c r="K164" s="777">
        <f>SUMIFS(CreditS!$C$2:$C$1003,CreditS!$AD$2:$AD$1003,J164)</f>
        <v>0</v>
      </c>
      <c r="M164" s="777"/>
      <c r="O164" s="783">
        <f>SUMIFS(CreditS!$C$2:$C$1003,CreditS!$AD$2:$AD$1003,N164)</f>
        <v>0</v>
      </c>
      <c r="R164" s="777">
        <f>SUMIFS(CreditS!$C$2:$C$1003,CreditS!$D$2:$D$1003,Q164)</f>
        <v>0</v>
      </c>
      <c r="U164" s="779">
        <f>SUMIFS(CreditS!$C$2:$C$1003,CreditS!$K$2:$K$1003,T164)</f>
        <v>0</v>
      </c>
    </row>
    <row r="165" spans="1:21">
      <c r="A165" s="786"/>
      <c r="B165" s="787"/>
      <c r="C165" s="788"/>
      <c r="D165" s="787"/>
      <c r="E165" s="788"/>
      <c r="F165" s="787"/>
      <c r="G165" s="787"/>
      <c r="K165" s="777">
        <f>SUMIFS(CreditS!$C$2:$C$1003,CreditS!$AD$2:$AD$1003,J165)</f>
        <v>0</v>
      </c>
      <c r="M165" s="777"/>
      <c r="O165" s="783">
        <f>SUMIFS(CreditS!$C$2:$C$1003,CreditS!$AD$2:$AD$1003,N165)</f>
        <v>0</v>
      </c>
      <c r="R165" s="777">
        <f>SUMIFS(CreditS!$C$2:$C$1003,CreditS!$D$2:$D$1003,Q165)</f>
        <v>0</v>
      </c>
      <c r="U165" s="779">
        <f>SUMIFS(CreditS!$C$2:$C$1003,CreditS!$K$2:$K$1003,T165)</f>
        <v>0</v>
      </c>
    </row>
    <row r="166" spans="1:21">
      <c r="A166" s="786"/>
      <c r="B166" s="787"/>
      <c r="C166" s="788"/>
      <c r="D166" s="787"/>
      <c r="E166" s="788"/>
      <c r="F166" s="787"/>
      <c r="G166" s="787"/>
      <c r="K166" s="777">
        <f>SUMIFS(CreditS!$C$2:$C$1003,CreditS!$AD$2:$AD$1003,J166)</f>
        <v>0</v>
      </c>
      <c r="M166" s="777"/>
      <c r="O166" s="783">
        <f>SUMIFS(CreditS!$C$2:$C$1003,CreditS!$AD$2:$AD$1003,N166)</f>
        <v>0</v>
      </c>
      <c r="R166" s="777">
        <f>SUMIFS(CreditS!$C$2:$C$1003,CreditS!$D$2:$D$1003,Q166)</f>
        <v>0</v>
      </c>
      <c r="U166" s="779">
        <f>SUMIFS(CreditS!$C$2:$C$1003,CreditS!$K$2:$K$1003,T166)</f>
        <v>0</v>
      </c>
    </row>
    <row r="167" spans="1:21">
      <c r="A167" s="786"/>
      <c r="B167" s="787"/>
      <c r="C167" s="788"/>
      <c r="D167" s="787"/>
      <c r="E167" s="788"/>
      <c r="F167" s="787"/>
      <c r="G167" s="787"/>
      <c r="K167" s="777">
        <f>SUMIFS(CreditS!$C$2:$C$1003,CreditS!$AD$2:$AD$1003,J167)</f>
        <v>0</v>
      </c>
      <c r="M167" s="777"/>
      <c r="O167" s="783">
        <f>SUMIFS(CreditS!$C$2:$C$1003,CreditS!$AD$2:$AD$1003,N167)</f>
        <v>0</v>
      </c>
      <c r="R167" s="777">
        <f>SUMIFS(CreditS!$C$2:$C$1003,CreditS!$D$2:$D$1003,Q167)</f>
        <v>0</v>
      </c>
      <c r="U167" s="779">
        <f>SUMIFS(CreditS!$C$2:$C$1003,CreditS!$K$2:$K$1003,T167)</f>
        <v>0</v>
      </c>
    </row>
    <row r="168" spans="1:21">
      <c r="A168" s="786"/>
      <c r="B168" s="787"/>
      <c r="C168" s="788"/>
      <c r="D168" s="787"/>
      <c r="E168" s="788"/>
      <c r="F168" s="787"/>
      <c r="G168" s="787"/>
      <c r="K168" s="777">
        <f>SUMIFS(CreditS!$C$2:$C$1003,CreditS!$AD$2:$AD$1003,J168)</f>
        <v>0</v>
      </c>
      <c r="M168" s="777"/>
      <c r="O168" s="783">
        <f>SUMIFS(CreditS!$C$2:$C$1003,CreditS!$AD$2:$AD$1003,N168)</f>
        <v>0</v>
      </c>
      <c r="R168" s="777">
        <f>SUMIFS(CreditS!$C$2:$C$1003,CreditS!$D$2:$D$1003,Q168)</f>
        <v>0</v>
      </c>
      <c r="U168" s="779">
        <f>SUMIFS(CreditS!$C$2:$C$1003,CreditS!$K$2:$K$1003,T168)</f>
        <v>0</v>
      </c>
    </row>
    <row r="169" spans="1:21">
      <c r="A169" s="786"/>
      <c r="B169" s="787"/>
      <c r="C169" s="788"/>
      <c r="D169" s="787"/>
      <c r="E169" s="788"/>
      <c r="F169" s="787"/>
      <c r="G169" s="787"/>
      <c r="K169" s="777">
        <f>SUMIFS(CreditS!$C$2:$C$1003,CreditS!$AD$2:$AD$1003,J169)</f>
        <v>0</v>
      </c>
      <c r="M169" s="777"/>
      <c r="O169" s="783">
        <f>SUMIFS(CreditS!$C$2:$C$1003,CreditS!$AD$2:$AD$1003,N169)</f>
        <v>0</v>
      </c>
      <c r="R169" s="777">
        <f>SUMIFS(CreditS!$C$2:$C$1003,CreditS!$D$2:$D$1003,Q169)</f>
        <v>0</v>
      </c>
      <c r="U169" s="779">
        <f>SUMIFS(CreditS!$C$2:$C$1003,CreditS!$K$2:$K$1003,T169)</f>
        <v>0</v>
      </c>
    </row>
    <row r="170" spans="1:21">
      <c r="A170" s="786"/>
      <c r="B170" s="787"/>
      <c r="C170" s="788"/>
      <c r="D170" s="787"/>
      <c r="E170" s="788"/>
      <c r="F170" s="787"/>
      <c r="G170" s="787"/>
      <c r="K170" s="777">
        <f>SUMIFS(CreditS!$C$2:$C$1003,CreditS!$AD$2:$AD$1003,J170)</f>
        <v>0</v>
      </c>
      <c r="M170" s="777"/>
      <c r="O170" s="783">
        <f>SUMIFS(CreditS!$C$2:$C$1003,CreditS!$AD$2:$AD$1003,N170)</f>
        <v>0</v>
      </c>
      <c r="R170" s="777">
        <f>SUMIFS(CreditS!$C$2:$C$1003,CreditS!$D$2:$D$1003,Q170)</f>
        <v>0</v>
      </c>
      <c r="U170" s="779">
        <f>SUMIFS(CreditS!$C$2:$C$1003,CreditS!$K$2:$K$1003,T170)</f>
        <v>0</v>
      </c>
    </row>
    <row r="171" spans="1:21">
      <c r="A171" s="786"/>
      <c r="B171" s="787"/>
      <c r="C171" s="788"/>
      <c r="D171" s="787"/>
      <c r="E171" s="788"/>
      <c r="F171" s="787"/>
      <c r="G171" s="787"/>
      <c r="K171" s="777">
        <f>SUMIFS(CreditS!$C$2:$C$1003,CreditS!$AD$2:$AD$1003,J171)</f>
        <v>0</v>
      </c>
      <c r="M171" s="777"/>
      <c r="O171" s="783">
        <f>SUMIFS(CreditS!$C$2:$C$1003,CreditS!$AD$2:$AD$1003,N171)</f>
        <v>0</v>
      </c>
      <c r="R171" s="777">
        <f>SUMIFS(CreditS!$C$2:$C$1003,CreditS!$D$2:$D$1003,Q171)</f>
        <v>0</v>
      </c>
      <c r="U171" s="779">
        <f>SUMIFS(CreditS!$C$2:$C$1003,CreditS!$K$2:$K$1003,T171)</f>
        <v>0</v>
      </c>
    </row>
    <row r="172" spans="1:21">
      <c r="A172" s="786"/>
      <c r="B172" s="787"/>
      <c r="C172" s="788"/>
      <c r="D172" s="787"/>
      <c r="E172" s="788"/>
      <c r="F172" s="787"/>
      <c r="G172" s="787"/>
      <c r="K172" s="777">
        <f>SUMIFS(CreditS!$C$2:$C$1003,CreditS!$AD$2:$AD$1003,J172)</f>
        <v>0</v>
      </c>
      <c r="M172" s="777"/>
      <c r="O172" s="783">
        <f>SUMIFS(CreditS!$C$2:$C$1003,CreditS!$AD$2:$AD$1003,N172)</f>
        <v>0</v>
      </c>
      <c r="R172" s="777">
        <f>SUMIFS(CreditS!$C$2:$C$1003,CreditS!$D$2:$D$1003,Q172)</f>
        <v>0</v>
      </c>
      <c r="U172" s="779">
        <f>SUMIFS(CreditS!$C$2:$C$1003,CreditS!$K$2:$K$1003,T172)</f>
        <v>0</v>
      </c>
    </row>
    <row r="173" spans="1:21">
      <c r="A173" s="786"/>
      <c r="B173" s="787"/>
      <c r="C173" s="788"/>
      <c r="D173" s="787"/>
      <c r="E173" s="788"/>
      <c r="F173" s="787"/>
      <c r="G173" s="787"/>
      <c r="K173" s="777">
        <f>SUMIFS(CreditS!$C$2:$C$1003,CreditS!$AD$2:$AD$1003,J173)</f>
        <v>0</v>
      </c>
      <c r="M173" s="777"/>
      <c r="O173" s="783">
        <f>SUMIFS(CreditS!$C$2:$C$1003,CreditS!$AD$2:$AD$1003,N173)</f>
        <v>0</v>
      </c>
      <c r="R173" s="777">
        <f>SUMIFS(CreditS!$C$2:$C$1003,CreditS!$D$2:$D$1003,Q173)</f>
        <v>0</v>
      </c>
      <c r="U173" s="779">
        <f>SUMIFS(CreditS!$C$2:$C$1003,CreditS!$K$2:$K$1003,T173)</f>
        <v>0</v>
      </c>
    </row>
    <row r="174" spans="1:21">
      <c r="A174" s="786"/>
      <c r="B174" s="787"/>
      <c r="C174" s="788"/>
      <c r="D174" s="787"/>
      <c r="E174" s="788"/>
      <c r="F174" s="787"/>
      <c r="G174" s="787"/>
      <c r="K174" s="777">
        <f>SUMIFS(CreditS!$C$2:$C$1003,CreditS!$AD$2:$AD$1003,J174)</f>
        <v>0</v>
      </c>
      <c r="M174" s="777"/>
      <c r="O174" s="783">
        <f>SUMIFS(CreditS!$C$2:$C$1003,CreditS!$AD$2:$AD$1003,N174)</f>
        <v>0</v>
      </c>
      <c r="R174" s="777">
        <f>SUMIFS(CreditS!$C$2:$C$1003,CreditS!$D$2:$D$1003,Q174)</f>
        <v>0</v>
      </c>
      <c r="U174" s="779">
        <f>SUMIFS(CreditS!$C$2:$C$1003,CreditS!$K$2:$K$1003,T174)</f>
        <v>0</v>
      </c>
    </row>
    <row r="175" spans="1:21">
      <c r="A175" s="786"/>
      <c r="B175" s="787"/>
      <c r="C175" s="788"/>
      <c r="D175" s="787"/>
      <c r="E175" s="788"/>
      <c r="F175" s="787"/>
      <c r="G175" s="787"/>
      <c r="K175" s="777">
        <f>SUMIFS(CreditS!$C$2:$C$1003,CreditS!$AD$2:$AD$1003,J175)</f>
        <v>0</v>
      </c>
      <c r="M175" s="777"/>
      <c r="O175" s="783">
        <f>SUMIFS(CreditS!$C$2:$C$1003,CreditS!$AD$2:$AD$1003,N175)</f>
        <v>0</v>
      </c>
      <c r="R175" s="777">
        <f>SUMIFS(CreditS!$C$2:$C$1003,CreditS!$D$2:$D$1003,Q175)</f>
        <v>0</v>
      </c>
      <c r="U175" s="779">
        <f>SUMIFS(CreditS!$C$2:$C$1003,CreditS!$K$2:$K$1003,T175)</f>
        <v>0</v>
      </c>
    </row>
    <row r="176" spans="1:21">
      <c r="A176" s="786"/>
      <c r="B176" s="787"/>
      <c r="C176" s="788"/>
      <c r="D176" s="787"/>
      <c r="E176" s="788"/>
      <c r="F176" s="787"/>
      <c r="G176" s="787"/>
      <c r="K176" s="777">
        <f>SUMIFS(CreditS!$C$2:$C$1003,CreditS!$AD$2:$AD$1003,J176)</f>
        <v>0</v>
      </c>
      <c r="M176" s="777"/>
      <c r="O176" s="783">
        <f>SUMIFS(CreditS!$C$2:$C$1003,CreditS!$AD$2:$AD$1003,N176)</f>
        <v>0</v>
      </c>
      <c r="R176" s="777">
        <f>SUMIFS(CreditS!$C$2:$C$1003,CreditS!$D$2:$D$1003,Q176)</f>
        <v>0</v>
      </c>
      <c r="U176" s="779">
        <f>SUMIFS(CreditS!$C$2:$C$1003,CreditS!$K$2:$K$1003,T176)</f>
        <v>0</v>
      </c>
    </row>
    <row r="177" spans="1:21">
      <c r="A177" s="786"/>
      <c r="B177" s="787"/>
      <c r="C177" s="788"/>
      <c r="D177" s="787"/>
      <c r="E177" s="788"/>
      <c r="F177" s="787"/>
      <c r="G177" s="787"/>
      <c r="K177" s="777">
        <f>SUMIFS(CreditS!$C$2:$C$1003,CreditS!$AD$2:$AD$1003,J177)</f>
        <v>0</v>
      </c>
      <c r="M177" s="777"/>
      <c r="O177" s="783">
        <f>SUMIFS(CreditS!$C$2:$C$1003,CreditS!$AD$2:$AD$1003,N177)</f>
        <v>0</v>
      </c>
      <c r="R177" s="777">
        <f>SUMIFS(CreditS!$C$2:$C$1003,CreditS!$D$2:$D$1003,Q177)</f>
        <v>0</v>
      </c>
      <c r="U177" s="779">
        <f>SUMIFS(CreditS!$C$2:$C$1003,CreditS!$K$2:$K$1003,T177)</f>
        <v>0</v>
      </c>
    </row>
    <row r="178" spans="1:21">
      <c r="A178" s="786"/>
      <c r="B178" s="787"/>
      <c r="C178" s="788"/>
      <c r="D178" s="787"/>
      <c r="E178" s="788"/>
      <c r="F178" s="787"/>
      <c r="G178" s="787"/>
      <c r="K178" s="777">
        <f>SUMIFS(CreditS!$C$2:$C$1003,CreditS!$AD$2:$AD$1003,J178)</f>
        <v>0</v>
      </c>
      <c r="M178" s="777"/>
      <c r="O178" s="783">
        <f>SUMIFS(CreditS!$C$2:$C$1003,CreditS!$AD$2:$AD$1003,N178)</f>
        <v>0</v>
      </c>
      <c r="R178" s="777">
        <f>SUMIFS(CreditS!$C$2:$C$1003,CreditS!$D$2:$D$1003,Q178)</f>
        <v>0</v>
      </c>
      <c r="U178" s="779">
        <f>SUMIFS(CreditS!$C$2:$C$1003,CreditS!$K$2:$K$1003,T178)</f>
        <v>0</v>
      </c>
    </row>
    <row r="179" spans="1:21">
      <c r="A179" s="786"/>
      <c r="B179" s="787"/>
      <c r="C179" s="788"/>
      <c r="D179" s="787"/>
      <c r="E179" s="788"/>
      <c r="F179" s="787"/>
      <c r="G179" s="787"/>
      <c r="K179" s="777">
        <f>SUMIFS(CreditS!$C$2:$C$1003,CreditS!$AD$2:$AD$1003,J179)</f>
        <v>0</v>
      </c>
      <c r="M179" s="777"/>
      <c r="O179" s="783">
        <f>SUMIFS(CreditS!$C$2:$C$1003,CreditS!$AD$2:$AD$1003,N179)</f>
        <v>0</v>
      </c>
      <c r="R179" s="777">
        <f>SUMIFS(CreditS!$C$2:$C$1003,CreditS!$D$2:$D$1003,Q179)</f>
        <v>0</v>
      </c>
      <c r="U179" s="779">
        <f>SUMIFS(CreditS!$C$2:$C$1003,CreditS!$K$2:$K$1003,T179)</f>
        <v>0</v>
      </c>
    </row>
    <row r="180" spans="1:21">
      <c r="A180" s="786"/>
      <c r="B180" s="787"/>
      <c r="C180" s="788"/>
      <c r="D180" s="787"/>
      <c r="E180" s="788"/>
      <c r="F180" s="787"/>
      <c r="G180" s="787"/>
      <c r="K180" s="777">
        <f>SUMIFS(CreditS!$C$2:$C$1003,CreditS!$AD$2:$AD$1003,J180)</f>
        <v>0</v>
      </c>
      <c r="M180" s="777"/>
      <c r="O180" s="783">
        <f>SUMIFS(CreditS!$C$2:$C$1003,CreditS!$AD$2:$AD$1003,N180)</f>
        <v>0</v>
      </c>
      <c r="R180" s="777">
        <f>SUMIFS(CreditS!$C$2:$C$1003,CreditS!$D$2:$D$1003,Q180)</f>
        <v>0</v>
      </c>
      <c r="U180" s="779">
        <f>SUMIFS(CreditS!$C$2:$C$1003,CreditS!$K$2:$K$1003,T180)</f>
        <v>0</v>
      </c>
    </row>
    <row r="181" spans="1:21">
      <c r="A181" s="786"/>
      <c r="B181" s="787"/>
      <c r="C181" s="788"/>
      <c r="D181" s="787"/>
      <c r="E181" s="788"/>
      <c r="F181" s="787"/>
      <c r="G181" s="787"/>
      <c r="K181" s="777">
        <f>SUMIFS(CreditS!$C$2:$C$1003,CreditS!$AD$2:$AD$1003,J181)</f>
        <v>0</v>
      </c>
      <c r="M181" s="777"/>
      <c r="O181" s="783">
        <f>SUMIFS(CreditS!$C$2:$C$1003,CreditS!$AD$2:$AD$1003,N181)</f>
        <v>0</v>
      </c>
      <c r="R181" s="777">
        <f>SUMIFS(CreditS!$C$2:$C$1003,CreditS!$D$2:$D$1003,Q181)</f>
        <v>0</v>
      </c>
      <c r="U181" s="779">
        <f>SUMIFS(CreditS!$C$2:$C$1003,CreditS!$K$2:$K$1003,T181)</f>
        <v>0</v>
      </c>
    </row>
    <row r="182" spans="1:21">
      <c r="A182" s="786"/>
      <c r="B182" s="787"/>
      <c r="C182" s="788"/>
      <c r="D182" s="787"/>
      <c r="E182" s="788"/>
      <c r="F182" s="787"/>
      <c r="G182" s="787"/>
      <c r="K182" s="777">
        <f>SUMIFS(CreditS!$C$2:$C$1003,CreditS!$AD$2:$AD$1003,J182)</f>
        <v>0</v>
      </c>
      <c r="M182" s="777"/>
      <c r="O182" s="783">
        <f>SUMIFS(CreditS!$C$2:$C$1003,CreditS!$AD$2:$AD$1003,N182)</f>
        <v>0</v>
      </c>
      <c r="R182" s="777">
        <f>SUMIFS(CreditS!$C$2:$C$1003,CreditS!$D$2:$D$1003,Q182)</f>
        <v>0</v>
      </c>
      <c r="U182" s="779">
        <f>SUMIFS(CreditS!$C$2:$C$1003,CreditS!$K$2:$K$1003,T182)</f>
        <v>0</v>
      </c>
    </row>
    <row r="183" spans="1:21">
      <c r="A183" s="786"/>
      <c r="B183" s="787"/>
      <c r="C183" s="788"/>
      <c r="D183" s="787"/>
      <c r="E183" s="788"/>
      <c r="F183" s="787"/>
      <c r="G183" s="787"/>
      <c r="K183" s="777">
        <f>SUMIFS(CreditS!$C$2:$C$1003,CreditS!$AD$2:$AD$1003,J183)</f>
        <v>0</v>
      </c>
      <c r="M183" s="777"/>
      <c r="O183" s="783">
        <f>SUMIFS(CreditS!$C$2:$C$1003,CreditS!$AD$2:$AD$1003,N183)</f>
        <v>0</v>
      </c>
      <c r="R183" s="777">
        <f>SUMIFS(CreditS!$C$2:$C$1003,CreditS!$D$2:$D$1003,Q183)</f>
        <v>0</v>
      </c>
      <c r="U183" s="779">
        <f>SUMIFS(CreditS!$C$2:$C$1003,CreditS!$K$2:$K$1003,T183)</f>
        <v>0</v>
      </c>
    </row>
    <row r="184" spans="1:21">
      <c r="A184" s="786"/>
      <c r="B184" s="787"/>
      <c r="C184" s="788"/>
      <c r="D184" s="787"/>
      <c r="E184" s="788"/>
      <c r="F184" s="787"/>
      <c r="G184" s="787"/>
      <c r="K184" s="777">
        <f>SUMIFS(CreditS!$C$2:$C$1003,CreditS!$AD$2:$AD$1003,J184)</f>
        <v>0</v>
      </c>
      <c r="M184" s="777"/>
      <c r="O184" s="783">
        <f>SUMIFS(CreditS!$C$2:$C$1003,CreditS!$AD$2:$AD$1003,N184)</f>
        <v>0</v>
      </c>
      <c r="R184" s="777">
        <f>SUMIFS(CreditS!$C$2:$C$1003,CreditS!$D$2:$D$1003,Q184)</f>
        <v>0</v>
      </c>
      <c r="U184" s="779">
        <f>SUMIFS(CreditS!$C$2:$C$1003,CreditS!$K$2:$K$1003,T184)</f>
        <v>0</v>
      </c>
    </row>
    <row r="185" spans="1:21">
      <c r="A185" s="786"/>
      <c r="B185" s="787"/>
      <c r="C185" s="788"/>
      <c r="D185" s="787"/>
      <c r="E185" s="788"/>
      <c r="F185" s="787"/>
      <c r="G185" s="787"/>
      <c r="K185" s="777">
        <f>SUMIFS(CreditS!$C$2:$C$1003,CreditS!$AD$2:$AD$1003,J185)</f>
        <v>0</v>
      </c>
      <c r="M185" s="777"/>
      <c r="O185" s="783">
        <f>SUMIFS(CreditS!$C$2:$C$1003,CreditS!$AD$2:$AD$1003,N185)</f>
        <v>0</v>
      </c>
      <c r="R185" s="777">
        <f>SUMIFS(CreditS!$C$2:$C$1003,CreditS!$D$2:$D$1003,Q185)</f>
        <v>0</v>
      </c>
      <c r="U185" s="779">
        <f>SUMIFS(CreditS!$C$2:$C$1003,CreditS!$K$2:$K$1003,T185)</f>
        <v>0</v>
      </c>
    </row>
    <row r="186" spans="1:21">
      <c r="A186" s="786"/>
      <c r="B186" s="787"/>
      <c r="C186" s="788"/>
      <c r="D186" s="787"/>
      <c r="E186" s="788"/>
      <c r="F186" s="787"/>
      <c r="G186" s="787"/>
      <c r="K186" s="777">
        <f>SUMIFS(CreditS!$C$2:$C$1003,CreditS!$AD$2:$AD$1003,J186)</f>
        <v>0</v>
      </c>
      <c r="M186" s="777"/>
      <c r="O186" s="783">
        <f>SUMIFS(CreditS!$C$2:$C$1003,CreditS!$AD$2:$AD$1003,N186)</f>
        <v>0</v>
      </c>
      <c r="R186" s="777">
        <f>SUMIFS(CreditS!$C$2:$C$1003,CreditS!$D$2:$D$1003,Q186)</f>
        <v>0</v>
      </c>
      <c r="U186" s="779">
        <f>SUMIFS(CreditS!$C$2:$C$1003,CreditS!$K$2:$K$1003,T186)</f>
        <v>0</v>
      </c>
    </row>
    <row r="187" spans="1:21">
      <c r="A187" s="786"/>
      <c r="B187" s="787"/>
      <c r="C187" s="788"/>
      <c r="D187" s="787"/>
      <c r="E187" s="788"/>
      <c r="F187" s="787"/>
      <c r="G187" s="787"/>
      <c r="K187" s="777">
        <f>SUMIFS(CreditS!$C$2:$C$1003,CreditS!$AD$2:$AD$1003,J187)</f>
        <v>0</v>
      </c>
      <c r="M187" s="777"/>
      <c r="O187" s="783">
        <f>SUMIFS(CreditS!$C$2:$C$1003,CreditS!$AD$2:$AD$1003,N187)</f>
        <v>0</v>
      </c>
      <c r="U187" s="779">
        <f>SUMIFS(CreditS!$C$2:$C$1003,CreditS!$K$2:$K$1003,T187)</f>
        <v>0</v>
      </c>
    </row>
    <row r="188" spans="1:21">
      <c r="A188" s="786"/>
      <c r="B188" s="787"/>
      <c r="C188" s="788"/>
      <c r="D188" s="787"/>
      <c r="E188" s="788"/>
      <c r="F188" s="787"/>
      <c r="G188" s="787"/>
      <c r="K188" s="777">
        <f>SUMIFS(CreditS!$C$2:$C$1003,CreditS!$AD$2:$AD$1003,J188)</f>
        <v>0</v>
      </c>
      <c r="M188" s="777"/>
      <c r="O188" s="783">
        <f>SUMIFS(CreditS!$C$2:$C$1003,CreditS!$AD$2:$AD$1003,N188)</f>
        <v>0</v>
      </c>
      <c r="U188" s="779">
        <f>SUMIFS(CreditS!$C$2:$C$1003,CreditS!$K$2:$K$1003,T188)</f>
        <v>0</v>
      </c>
    </row>
    <row r="189" spans="1:21">
      <c r="A189" s="786"/>
      <c r="B189" s="787"/>
      <c r="C189" s="788"/>
      <c r="D189" s="787"/>
      <c r="E189" s="788"/>
      <c r="F189" s="787"/>
      <c r="G189" s="787"/>
      <c r="K189" s="777">
        <f>SUMIFS(CreditS!$C$2:$C$1003,CreditS!$AD$2:$AD$1003,J189)</f>
        <v>0</v>
      </c>
      <c r="M189" s="777"/>
      <c r="O189" s="783">
        <f>SUMIFS(CreditS!$C$2:$C$1003,CreditS!$AD$2:$AD$1003,N189)</f>
        <v>0</v>
      </c>
      <c r="U189" s="779">
        <f>SUMIFS(CreditS!$C$2:$C$1003,CreditS!$K$2:$K$1003,T189)</f>
        <v>0</v>
      </c>
    </row>
    <row r="190" spans="1:21">
      <c r="A190" s="786"/>
      <c r="B190" s="787"/>
      <c r="C190" s="788"/>
      <c r="D190" s="787"/>
      <c r="E190" s="788"/>
      <c r="F190" s="787"/>
      <c r="G190" s="787"/>
      <c r="K190" s="777">
        <f>SUMIFS(CreditS!$C$2:$C$1003,CreditS!$AD$2:$AD$1003,J190)</f>
        <v>0</v>
      </c>
      <c r="M190" s="777"/>
      <c r="O190" s="783">
        <f>SUMIFS(CreditS!$C$2:$C$1003,CreditS!$AD$2:$AD$1003,N190)</f>
        <v>0</v>
      </c>
      <c r="U190" s="779">
        <f>SUMIFS(CreditS!$C$2:$C$1003,CreditS!$K$2:$K$1003,T190)</f>
        <v>0</v>
      </c>
    </row>
    <row r="191" spans="1:21">
      <c r="A191" s="786"/>
      <c r="B191" s="787"/>
      <c r="C191" s="788"/>
      <c r="D191" s="787"/>
      <c r="E191" s="788"/>
      <c r="F191" s="787"/>
      <c r="G191" s="787"/>
      <c r="K191" s="777">
        <f>SUMIFS(CreditS!$C$2:$C$1003,CreditS!$AD$2:$AD$1003,J191)</f>
        <v>0</v>
      </c>
      <c r="M191" s="777"/>
      <c r="O191" s="783">
        <f>SUMIFS(CreditS!$C$2:$C$1003,CreditS!$AD$2:$AD$1003,N191)</f>
        <v>0</v>
      </c>
      <c r="U191" s="779">
        <f>SUMIFS(CreditS!$C$2:$C$1003,CreditS!$K$2:$K$1003,T191)</f>
        <v>0</v>
      </c>
    </row>
    <row r="192" spans="1:21">
      <c r="A192" s="786"/>
      <c r="B192" s="787"/>
      <c r="C192" s="788"/>
      <c r="D192" s="787"/>
      <c r="E192" s="788"/>
      <c r="F192" s="787"/>
      <c r="G192" s="787"/>
      <c r="K192" s="777">
        <f>SUMIFS(CreditS!$C$2:$C$1003,CreditS!$AD$2:$AD$1003,J192)</f>
        <v>0</v>
      </c>
      <c r="M192" s="777"/>
      <c r="O192" s="783">
        <f>SUMIFS(CreditS!$C$2:$C$1003,CreditS!$AD$2:$AD$1003,N192)</f>
        <v>0</v>
      </c>
      <c r="U192" s="779">
        <f>SUMIFS(CreditS!$C$2:$C$1003,CreditS!$K$2:$K$1003,T192)</f>
        <v>0</v>
      </c>
    </row>
    <row r="193" spans="1:21">
      <c r="A193" s="786"/>
      <c r="B193" s="787"/>
      <c r="C193" s="788"/>
      <c r="D193" s="787"/>
      <c r="E193" s="788"/>
      <c r="F193" s="787"/>
      <c r="G193" s="787"/>
      <c r="K193" s="777">
        <f>SUMIFS(CreditS!$C$2:$C$1003,CreditS!$AD$2:$AD$1003,J193)</f>
        <v>0</v>
      </c>
      <c r="M193" s="777"/>
      <c r="O193" s="783">
        <f>SUMIFS(CreditS!$C$2:$C$1003,CreditS!$AD$2:$AD$1003,N193)</f>
        <v>0</v>
      </c>
      <c r="U193" s="779">
        <f>SUMIFS(CreditS!$C$2:$C$1003,CreditS!$K$2:$K$1003,T193)</f>
        <v>0</v>
      </c>
    </row>
    <row r="194" spans="1:21">
      <c r="A194" s="786"/>
      <c r="B194" s="787"/>
      <c r="C194" s="788"/>
      <c r="D194" s="787"/>
      <c r="E194" s="788"/>
      <c r="F194" s="787"/>
      <c r="G194" s="787"/>
      <c r="K194" s="777">
        <f>SUMIFS(CreditS!$C$2:$C$1003,CreditS!$AD$2:$AD$1003,J194)</f>
        <v>0</v>
      </c>
      <c r="M194" s="777"/>
      <c r="O194" s="783">
        <f>SUMIFS(CreditS!$C$2:$C$1003,CreditS!$AD$2:$AD$1003,N194)</f>
        <v>0</v>
      </c>
      <c r="U194" s="779">
        <f>SUMIFS(CreditS!$C$2:$C$1003,CreditS!$K$2:$K$1003,T194)</f>
        <v>0</v>
      </c>
    </row>
    <row r="195" spans="1:21">
      <c r="A195" s="786"/>
      <c r="B195" s="787"/>
      <c r="C195" s="788"/>
      <c r="D195" s="787"/>
      <c r="E195" s="788"/>
      <c r="F195" s="787"/>
      <c r="G195" s="787"/>
      <c r="K195" s="777">
        <f>SUMIFS(CreditS!$C$2:$C$1003,CreditS!$AD$2:$AD$1003,J195)</f>
        <v>0</v>
      </c>
      <c r="M195" s="777"/>
      <c r="O195" s="783">
        <f>SUMIFS(CreditS!$C$2:$C$1003,CreditS!$AD$2:$AD$1003,N195)</f>
        <v>0</v>
      </c>
      <c r="U195" s="779">
        <f>SUMIFS(CreditS!$C$2:$C$1003,CreditS!$K$2:$K$1003,T195)</f>
        <v>0</v>
      </c>
    </row>
    <row r="196" spans="1:21">
      <c r="A196" s="786"/>
      <c r="B196" s="787"/>
      <c r="C196" s="788"/>
      <c r="D196" s="787"/>
      <c r="E196" s="788"/>
      <c r="F196" s="787"/>
      <c r="G196" s="787"/>
      <c r="K196" s="777">
        <f>SUMIFS(CreditS!$C$2:$C$1003,CreditS!$AD$2:$AD$1003,J196)</f>
        <v>0</v>
      </c>
      <c r="M196" s="777"/>
      <c r="O196" s="783">
        <f>SUMIFS(CreditS!$C$2:$C$1003,CreditS!$AD$2:$AD$1003,N196)</f>
        <v>0</v>
      </c>
      <c r="U196" s="779">
        <f>SUMIFS(CreditS!$C$2:$C$1003,CreditS!$K$2:$K$1003,T196)</f>
        <v>0</v>
      </c>
    </row>
    <row r="197" spans="1:21">
      <c r="A197" s="786"/>
      <c r="B197" s="787"/>
      <c r="C197" s="788"/>
      <c r="D197" s="787"/>
      <c r="E197" s="788"/>
      <c r="F197" s="787"/>
      <c r="G197" s="787"/>
      <c r="K197" s="777">
        <f>SUMIFS(CreditS!$C$2:$C$1003,CreditS!$AD$2:$AD$1003,J197)</f>
        <v>0</v>
      </c>
      <c r="M197" s="777"/>
      <c r="O197" s="783">
        <f>SUMIFS(CreditS!$C$2:$C$1003,CreditS!$AD$2:$AD$1003,N197)</f>
        <v>0</v>
      </c>
      <c r="U197" s="779">
        <f>SUMIFS(CreditS!$C$2:$C$1003,CreditS!$K$2:$K$1003,T197)</f>
        <v>0</v>
      </c>
    </row>
    <row r="198" spans="1:21">
      <c r="A198" s="786"/>
      <c r="B198" s="787"/>
      <c r="C198" s="788"/>
      <c r="D198" s="787"/>
      <c r="E198" s="788"/>
      <c r="F198" s="787"/>
      <c r="G198" s="787"/>
      <c r="K198" s="777">
        <f>SUMIFS(CreditS!$C$2:$C$1003,CreditS!$AD$2:$AD$1003,J198)</f>
        <v>0</v>
      </c>
      <c r="M198" s="777"/>
      <c r="O198" s="783">
        <f>SUMIFS(CreditS!$C$2:$C$1003,CreditS!$AD$2:$AD$1003,N198)</f>
        <v>0</v>
      </c>
      <c r="U198" s="779">
        <f>SUMIFS(CreditS!$C$2:$C$1003,CreditS!$K$2:$K$1003,T198)</f>
        <v>0</v>
      </c>
    </row>
    <row r="199" spans="1:21">
      <c r="A199" s="786"/>
      <c r="B199" s="787"/>
      <c r="C199" s="788"/>
      <c r="D199" s="787"/>
      <c r="E199" s="788"/>
      <c r="F199" s="787"/>
      <c r="G199" s="787"/>
      <c r="K199" s="777">
        <f>SUMIFS(CreditS!$C$2:$C$1003,CreditS!$AD$2:$AD$1003,J199)</f>
        <v>0</v>
      </c>
      <c r="M199" s="777"/>
      <c r="O199" s="783">
        <f>SUMIFS(CreditS!$C$2:$C$1003,CreditS!$AD$2:$AD$1003,N199)</f>
        <v>0</v>
      </c>
      <c r="U199" s="779">
        <f>SUMIFS(CreditS!$C$2:$C$1003,CreditS!$K$2:$K$1003,T199)</f>
        <v>0</v>
      </c>
    </row>
    <row r="200" spans="1:21">
      <c r="A200" s="786"/>
      <c r="B200" s="787"/>
      <c r="C200" s="788"/>
      <c r="D200" s="787"/>
      <c r="E200" s="788"/>
      <c r="F200" s="787"/>
      <c r="G200" s="787"/>
      <c r="K200" s="777">
        <f>SUMIFS(CreditS!$C$2:$C$1003,CreditS!$AD$2:$AD$1003,J200)</f>
        <v>0</v>
      </c>
      <c r="M200" s="777"/>
      <c r="O200" s="783">
        <f>SUMIFS(CreditS!$C$2:$C$1003,CreditS!$AD$2:$AD$1003,N200)</f>
        <v>0</v>
      </c>
      <c r="U200" s="779">
        <f>SUMIFS(CreditS!$C$2:$C$1003,CreditS!$K$2:$K$1003,T200)</f>
        <v>0</v>
      </c>
    </row>
    <row r="201" spans="1:21">
      <c r="A201" s="786"/>
      <c r="B201" s="787"/>
      <c r="C201" s="788"/>
      <c r="D201" s="787"/>
      <c r="E201" s="788"/>
      <c r="F201" s="787"/>
      <c r="G201" s="787"/>
      <c r="K201" s="777">
        <f>SUMIFS(CreditS!$C$2:$C$1003,CreditS!$AD$2:$AD$1003,J201)</f>
        <v>0</v>
      </c>
      <c r="M201" s="777"/>
      <c r="O201" s="783">
        <f>SUMIFS(CreditS!$C$2:$C$1003,CreditS!$AD$2:$AD$1003,N201)</f>
        <v>0</v>
      </c>
      <c r="U201" s="779">
        <f>SUMIFS(CreditS!$C$2:$C$1003,CreditS!$K$2:$K$1003,T201)</f>
        <v>0</v>
      </c>
    </row>
    <row r="202" spans="1:21">
      <c r="A202" s="786"/>
      <c r="B202" s="787"/>
      <c r="C202" s="788"/>
      <c r="D202" s="787"/>
      <c r="E202" s="788"/>
      <c r="F202" s="787"/>
      <c r="G202" s="787"/>
      <c r="K202" s="777">
        <f>SUMIFS(CreditS!$C$2:$C$1003,CreditS!$AD$2:$AD$1003,J202)</f>
        <v>0</v>
      </c>
      <c r="M202" s="777"/>
      <c r="O202" s="783">
        <f>SUMIFS(CreditS!$C$2:$C$1003,CreditS!$AD$2:$AD$1003,N202)</f>
        <v>0</v>
      </c>
      <c r="U202" s="779">
        <f>SUMIFS(CreditS!$C$2:$C$1003,CreditS!$K$2:$K$1003,T202)</f>
        <v>0</v>
      </c>
    </row>
    <row r="203" spans="1:21">
      <c r="A203" s="786"/>
      <c r="B203" s="787"/>
      <c r="C203" s="788"/>
      <c r="D203" s="787"/>
      <c r="E203" s="788"/>
      <c r="F203" s="787"/>
      <c r="G203" s="787"/>
      <c r="K203" s="777">
        <f>SUMIFS(CreditS!$C$2:$C$1003,CreditS!$AD$2:$AD$1003,J203)</f>
        <v>0</v>
      </c>
      <c r="M203" s="777"/>
      <c r="O203" s="783">
        <f>SUMIFS(CreditS!$C$2:$C$1003,CreditS!$AD$2:$AD$1003,N203)</f>
        <v>0</v>
      </c>
      <c r="U203" s="779">
        <f>SUMIFS(CreditS!$C$2:$C$1003,CreditS!$K$2:$K$1003,T203)</f>
        <v>0</v>
      </c>
    </row>
    <row r="204" spans="1:21">
      <c r="A204" s="786"/>
      <c r="B204" s="787"/>
      <c r="C204" s="788"/>
      <c r="D204" s="787"/>
      <c r="E204" s="788"/>
      <c r="F204" s="787"/>
      <c r="G204" s="787"/>
      <c r="K204" s="777">
        <f>SUMIFS(CreditS!$C$2:$C$1003,CreditS!$AD$2:$AD$1003,J204)</f>
        <v>0</v>
      </c>
      <c r="M204" s="777"/>
      <c r="O204" s="783">
        <f>SUMIFS(CreditS!$C$2:$C$1003,CreditS!$AD$2:$AD$1003,N204)</f>
        <v>0</v>
      </c>
      <c r="U204" s="779">
        <f>SUMIFS(CreditS!$C$2:$C$1003,CreditS!$K$2:$K$1003,T204)</f>
        <v>0</v>
      </c>
    </row>
    <row r="205" spans="1:21">
      <c r="A205" s="786"/>
      <c r="B205" s="787"/>
      <c r="C205" s="788"/>
      <c r="D205" s="787"/>
      <c r="E205" s="788"/>
      <c r="F205" s="787"/>
      <c r="G205" s="787"/>
      <c r="K205" s="777">
        <f>SUMIFS(CreditS!$C$2:$C$1003,CreditS!$AD$2:$AD$1003,J205)</f>
        <v>0</v>
      </c>
      <c r="M205" s="777"/>
      <c r="O205" s="783">
        <f>SUMIFS(CreditS!$C$2:$C$1003,CreditS!$AD$2:$AD$1003,N205)</f>
        <v>0</v>
      </c>
      <c r="U205" s="779">
        <f>SUMIFS(CreditS!$C$2:$C$1003,CreditS!$K$2:$K$1003,T205)</f>
        <v>0</v>
      </c>
    </row>
    <row r="206" spans="1:21">
      <c r="A206" s="786"/>
      <c r="B206" s="787"/>
      <c r="C206" s="788"/>
      <c r="D206" s="787"/>
      <c r="E206" s="788"/>
      <c r="F206" s="787"/>
      <c r="G206" s="787"/>
      <c r="K206" s="777">
        <f>SUMIFS(CreditS!$C$2:$C$1003,CreditS!$AD$2:$AD$1003,J206)</f>
        <v>0</v>
      </c>
      <c r="M206" s="777"/>
      <c r="O206" s="783">
        <f>SUMIFS(CreditS!$C$2:$C$1003,CreditS!$AD$2:$AD$1003,N206)</f>
        <v>0</v>
      </c>
      <c r="U206" s="779">
        <f>SUMIFS(CreditS!$C$2:$C$1003,CreditS!$K$2:$K$1003,T206)</f>
        <v>0</v>
      </c>
    </row>
    <row r="207" spans="1:21">
      <c r="A207" s="786"/>
      <c r="B207" s="787"/>
      <c r="C207" s="788"/>
      <c r="D207" s="787"/>
      <c r="E207" s="788"/>
      <c r="F207" s="787"/>
      <c r="G207" s="787"/>
      <c r="K207" s="777">
        <f>SUMIFS(CreditS!$C$2:$C$1003,CreditS!$AD$2:$AD$1003,J207)</f>
        <v>0</v>
      </c>
      <c r="M207" s="777"/>
      <c r="O207" s="783">
        <f>SUMIFS(CreditS!$C$2:$C$1003,CreditS!$AD$2:$AD$1003,N207)</f>
        <v>0</v>
      </c>
      <c r="U207" s="779">
        <f>SUMIFS(CreditS!$C$2:$C$1003,CreditS!$K$2:$K$1003,T207)</f>
        <v>0</v>
      </c>
    </row>
    <row r="208" spans="1:21">
      <c r="A208" s="786"/>
      <c r="B208" s="787"/>
      <c r="C208" s="788"/>
      <c r="D208" s="787"/>
      <c r="E208" s="788"/>
      <c r="F208" s="787"/>
      <c r="G208" s="787"/>
      <c r="K208" s="777">
        <f>SUMIFS(CreditS!$C$2:$C$1003,CreditS!$AD$2:$AD$1003,J208)</f>
        <v>0</v>
      </c>
      <c r="M208" s="777"/>
      <c r="O208" s="783">
        <f>SUMIFS(CreditS!$C$2:$C$1003,CreditS!$AD$2:$AD$1003,N208)</f>
        <v>0</v>
      </c>
      <c r="U208" s="779">
        <f>SUMIFS(CreditS!$C$2:$C$1003,CreditS!$K$2:$K$1003,T208)</f>
        <v>0</v>
      </c>
    </row>
    <row r="209" spans="1:21">
      <c r="A209" s="786"/>
      <c r="B209" s="787"/>
      <c r="C209" s="788"/>
      <c r="D209" s="787"/>
      <c r="E209" s="788"/>
      <c r="F209" s="787"/>
      <c r="G209" s="787"/>
      <c r="K209" s="777">
        <f>SUMIFS(CreditS!$C$2:$C$1003,CreditS!$AD$2:$AD$1003,J209)</f>
        <v>0</v>
      </c>
      <c r="M209" s="777"/>
      <c r="O209" s="783">
        <f>SUMIFS(CreditS!$C$2:$C$1003,CreditS!$AD$2:$AD$1003,N209)</f>
        <v>0</v>
      </c>
      <c r="U209" s="779">
        <f>SUMIFS(CreditS!$C$2:$C$1003,CreditS!$K$2:$K$1003,T209)</f>
        <v>0</v>
      </c>
    </row>
    <row r="210" spans="1:21">
      <c r="A210" s="786"/>
      <c r="B210" s="787"/>
      <c r="C210" s="788"/>
      <c r="D210" s="787"/>
      <c r="E210" s="788"/>
      <c r="F210" s="787"/>
      <c r="G210" s="787"/>
      <c r="K210" s="777">
        <f>SUMIFS(CreditS!$C$2:$C$1003,CreditS!$AD$2:$AD$1003,J210)</f>
        <v>0</v>
      </c>
      <c r="M210" s="777"/>
      <c r="O210" s="783">
        <f>SUMIFS(CreditS!$C$2:$C$1003,CreditS!$AD$2:$AD$1003,N210)</f>
        <v>0</v>
      </c>
      <c r="U210" s="779">
        <f>SUMIFS(CreditS!$C$2:$C$1003,CreditS!$K$2:$K$1003,T210)</f>
        <v>0</v>
      </c>
    </row>
    <row r="211" spans="1:21">
      <c r="A211" s="786"/>
      <c r="B211" s="787"/>
      <c r="C211" s="788"/>
      <c r="D211" s="787"/>
      <c r="E211" s="788"/>
      <c r="F211" s="787"/>
      <c r="G211" s="787"/>
      <c r="K211" s="777">
        <f>SUMIFS(CreditS!$C$2:$C$1003,CreditS!$AD$2:$AD$1003,J211)</f>
        <v>0</v>
      </c>
      <c r="M211" s="777"/>
      <c r="O211" s="783">
        <f>SUMIFS(CreditS!$C$2:$C$1003,CreditS!$AD$2:$AD$1003,N211)</f>
        <v>0</v>
      </c>
      <c r="U211" s="779">
        <f>SUMIFS(CreditS!$C$2:$C$1003,CreditS!$K$2:$K$1003,T211)</f>
        <v>0</v>
      </c>
    </row>
    <row r="212" spans="1:21">
      <c r="A212" s="786"/>
      <c r="B212" s="787"/>
      <c r="C212" s="788"/>
      <c r="D212" s="787"/>
      <c r="E212" s="788"/>
      <c r="F212" s="787"/>
      <c r="G212" s="787"/>
      <c r="K212" s="777">
        <f>SUMIFS(CreditS!$C$2:$C$1003,CreditS!$AD$2:$AD$1003,J212)</f>
        <v>0</v>
      </c>
      <c r="M212" s="777"/>
      <c r="O212" s="783">
        <f>SUMIFS(CreditS!$C$2:$C$1003,CreditS!$AD$2:$AD$1003,N212)</f>
        <v>0</v>
      </c>
      <c r="U212" s="779">
        <f>SUMIFS(CreditS!$C$2:$C$1003,CreditS!$K$2:$K$1003,T212)</f>
        <v>0</v>
      </c>
    </row>
    <row r="213" spans="1:21">
      <c r="A213" s="786"/>
      <c r="B213" s="787"/>
      <c r="C213" s="788"/>
      <c r="D213" s="787"/>
      <c r="E213" s="788"/>
      <c r="F213" s="787"/>
      <c r="G213" s="787"/>
      <c r="K213" s="777">
        <f>SUMIFS(CreditS!$C$2:$C$1003,CreditS!$AD$2:$AD$1003,J213)</f>
        <v>0</v>
      </c>
      <c r="M213" s="777"/>
      <c r="O213" s="783">
        <f>SUMIFS(CreditS!$C$2:$C$1003,CreditS!$AD$2:$AD$1003,N213)</f>
        <v>0</v>
      </c>
      <c r="U213" s="779">
        <f>SUMIFS(CreditS!$C$2:$C$1003,CreditS!$K$2:$K$1003,T213)</f>
        <v>0</v>
      </c>
    </row>
    <row r="214" spans="1:21">
      <c r="A214" s="786"/>
      <c r="B214" s="787"/>
      <c r="C214" s="788"/>
      <c r="D214" s="787"/>
      <c r="E214" s="788"/>
      <c r="F214" s="787"/>
      <c r="G214" s="787"/>
      <c r="K214" s="777">
        <f>SUMIFS(CreditS!$C$2:$C$1003,CreditS!$AD$2:$AD$1003,J214)</f>
        <v>0</v>
      </c>
      <c r="M214" s="777"/>
      <c r="O214" s="783">
        <f>SUMIFS(CreditS!$C$2:$C$1003,CreditS!$AD$2:$AD$1003,N214)</f>
        <v>0</v>
      </c>
      <c r="U214" s="779">
        <f>SUMIFS(CreditS!$C$2:$C$1003,CreditS!$K$2:$K$1003,T214)</f>
        <v>0</v>
      </c>
    </row>
    <row r="215" spans="1:21">
      <c r="A215" s="786"/>
      <c r="B215" s="787"/>
      <c r="C215" s="788"/>
      <c r="D215" s="787"/>
      <c r="E215" s="788"/>
      <c r="F215" s="787"/>
      <c r="G215" s="787"/>
      <c r="K215" s="777">
        <f>SUMIFS(CreditS!$C$2:$C$1003,CreditS!$AD$2:$AD$1003,J215)</f>
        <v>0</v>
      </c>
      <c r="M215" s="777"/>
      <c r="O215" s="783">
        <f>SUMIFS(CreditS!$C$2:$C$1003,CreditS!$AD$2:$AD$1003,N215)</f>
        <v>0</v>
      </c>
      <c r="U215" s="779">
        <f>SUMIFS(CreditS!$C$2:$C$1003,CreditS!$K$2:$K$1003,T215)</f>
        <v>0</v>
      </c>
    </row>
    <row r="216" spans="1:21">
      <c r="A216" s="786"/>
      <c r="B216" s="787"/>
      <c r="C216" s="788"/>
      <c r="D216" s="787"/>
      <c r="E216" s="788"/>
      <c r="F216" s="787"/>
      <c r="G216" s="787"/>
      <c r="K216" s="777">
        <f>SUMIFS(CreditS!$C$2:$C$1003,CreditS!$AD$2:$AD$1003,J216)</f>
        <v>0</v>
      </c>
      <c r="M216" s="777"/>
      <c r="O216" s="783">
        <f>SUMIFS(CreditS!$C$2:$C$1003,CreditS!$AD$2:$AD$1003,N216)</f>
        <v>0</v>
      </c>
      <c r="U216" s="779">
        <f>SUMIFS(CreditS!$C$2:$C$1003,CreditS!$K$2:$K$1003,T216)</f>
        <v>0</v>
      </c>
    </row>
    <row r="217" spans="1:21">
      <c r="A217" s="786"/>
      <c r="B217" s="787"/>
      <c r="C217" s="788"/>
      <c r="D217" s="787"/>
      <c r="E217" s="788"/>
      <c r="F217" s="787"/>
      <c r="G217" s="787"/>
      <c r="K217" s="777">
        <f>SUMIFS(CreditS!$C$2:$C$1003,CreditS!$AD$2:$AD$1003,J217)</f>
        <v>0</v>
      </c>
      <c r="M217" s="777"/>
      <c r="O217" s="783">
        <f>SUMIFS(CreditS!$C$2:$C$1003,CreditS!$AD$2:$AD$1003,N217)</f>
        <v>0</v>
      </c>
      <c r="U217" s="779">
        <f>SUMIFS(CreditS!$C$2:$C$1003,CreditS!$K$2:$K$1003,T217)</f>
        <v>0</v>
      </c>
    </row>
    <row r="218" spans="1:21">
      <c r="A218" s="786"/>
      <c r="B218" s="787"/>
      <c r="C218" s="788"/>
      <c r="D218" s="787"/>
      <c r="E218" s="788"/>
      <c r="F218" s="787"/>
      <c r="G218" s="787"/>
      <c r="K218" s="777">
        <f>SUMIFS(CreditS!$C$2:$C$1003,CreditS!$AD$2:$AD$1003,J218)</f>
        <v>0</v>
      </c>
      <c r="M218" s="777"/>
      <c r="O218" s="783">
        <f>SUMIFS(CreditS!$C$2:$C$1003,CreditS!$AD$2:$AD$1003,N218)</f>
        <v>0</v>
      </c>
      <c r="U218" s="779">
        <f>SUMIFS(CreditS!$C$2:$C$1003,CreditS!$K$2:$K$1003,T218)</f>
        <v>0</v>
      </c>
    </row>
    <row r="219" spans="1:21">
      <c r="A219" s="786"/>
      <c r="B219" s="787"/>
      <c r="C219" s="788"/>
      <c r="D219" s="787"/>
      <c r="E219" s="788"/>
      <c r="F219" s="787"/>
      <c r="G219" s="787"/>
      <c r="K219" s="777">
        <f>SUMIFS(CreditS!$C$2:$C$1003,CreditS!$AD$2:$AD$1003,J219)</f>
        <v>0</v>
      </c>
      <c r="M219" s="777"/>
      <c r="O219" s="783">
        <f>SUMIFS(CreditS!$C$2:$C$1003,CreditS!$AD$2:$AD$1003,N219)</f>
        <v>0</v>
      </c>
      <c r="U219" s="779">
        <f>SUMIFS(CreditS!$C$2:$C$1003,CreditS!$K$2:$K$1003,T219)</f>
        <v>0</v>
      </c>
    </row>
    <row r="220" spans="1:21">
      <c r="A220" s="786"/>
      <c r="B220" s="787"/>
      <c r="C220" s="788"/>
      <c r="D220" s="787"/>
      <c r="E220" s="788"/>
      <c r="F220" s="787"/>
      <c r="G220" s="787"/>
      <c r="K220" s="777">
        <f>SUMIFS(CreditS!$C$2:$C$1003,CreditS!$AD$2:$AD$1003,J220)</f>
        <v>0</v>
      </c>
      <c r="M220" s="777"/>
      <c r="O220" s="783">
        <f>SUMIFS(CreditS!$C$2:$C$1003,CreditS!$AD$2:$AD$1003,N220)</f>
        <v>0</v>
      </c>
      <c r="U220" s="779">
        <f>SUMIFS(CreditS!$C$2:$C$1003,CreditS!$K$2:$K$1003,T220)</f>
        <v>0</v>
      </c>
    </row>
    <row r="221" spans="1:21">
      <c r="A221" s="786"/>
      <c r="B221" s="787"/>
      <c r="C221" s="788"/>
      <c r="D221" s="787"/>
      <c r="E221" s="788"/>
      <c r="F221" s="787"/>
      <c r="G221" s="787"/>
      <c r="K221" s="777">
        <f>SUMIFS(CreditS!$C$2:$C$1003,CreditS!$AD$2:$AD$1003,J221)</f>
        <v>0</v>
      </c>
      <c r="M221" s="777"/>
      <c r="O221" s="783">
        <f>SUMIFS(CreditS!$C$2:$C$1003,CreditS!$AD$2:$AD$1003,N221)</f>
        <v>0</v>
      </c>
      <c r="U221" s="779">
        <f>SUMIFS(CreditS!$C$2:$C$1003,CreditS!$K$2:$K$1003,T221)</f>
        <v>0</v>
      </c>
    </row>
    <row r="222" spans="1:21">
      <c r="A222" s="786"/>
      <c r="B222" s="787"/>
      <c r="C222" s="788"/>
      <c r="D222" s="787"/>
      <c r="E222" s="788"/>
      <c r="F222" s="787"/>
      <c r="G222" s="787"/>
      <c r="K222" s="777">
        <f>SUMIFS(CreditS!$C$2:$C$1003,CreditS!$AD$2:$AD$1003,J222)</f>
        <v>0</v>
      </c>
      <c r="M222" s="777"/>
      <c r="O222" s="783">
        <f>SUMIFS(CreditS!$C$2:$C$1003,CreditS!$AD$2:$AD$1003,N222)</f>
        <v>0</v>
      </c>
      <c r="U222" s="779">
        <f>SUMIFS(CreditS!$C$2:$C$1003,CreditS!$K$2:$K$1003,T222)</f>
        <v>0</v>
      </c>
    </row>
    <row r="223" spans="1:21">
      <c r="A223" s="786"/>
      <c r="B223" s="787"/>
      <c r="C223" s="788"/>
      <c r="D223" s="787"/>
      <c r="E223" s="788"/>
      <c r="F223" s="787"/>
      <c r="G223" s="787"/>
      <c r="K223" s="777">
        <f>SUMIFS(CreditS!$C$2:$C$1003,CreditS!$AD$2:$AD$1003,J223)</f>
        <v>0</v>
      </c>
      <c r="M223" s="777"/>
      <c r="O223" s="783">
        <f>SUMIFS(CreditS!$C$2:$C$1003,CreditS!$AD$2:$AD$1003,N223)</f>
        <v>0</v>
      </c>
      <c r="U223" s="779">
        <f>SUMIFS(CreditS!$C$2:$C$1003,CreditS!$K$2:$K$1003,T223)</f>
        <v>0</v>
      </c>
    </row>
    <row r="224" spans="1:21">
      <c r="A224" s="786"/>
      <c r="B224" s="787"/>
      <c r="C224" s="788"/>
      <c r="D224" s="787"/>
      <c r="E224" s="788"/>
      <c r="F224" s="787"/>
      <c r="G224" s="787"/>
      <c r="K224" s="777">
        <f>SUMIFS(CreditS!$C$2:$C$1003,CreditS!$AD$2:$AD$1003,J224)</f>
        <v>0</v>
      </c>
      <c r="M224" s="777"/>
      <c r="O224" s="783">
        <f>SUMIFS(CreditS!$C$2:$C$1003,CreditS!$AD$2:$AD$1003,N224)</f>
        <v>0</v>
      </c>
      <c r="U224" s="779">
        <f>SUMIFS(CreditS!$C$2:$C$1003,CreditS!$K$2:$K$1003,T224)</f>
        <v>0</v>
      </c>
    </row>
    <row r="225" spans="1:21">
      <c r="A225" s="786"/>
      <c r="B225" s="787"/>
      <c r="C225" s="788"/>
      <c r="D225" s="787"/>
      <c r="E225" s="788"/>
      <c r="F225" s="787"/>
      <c r="G225" s="787"/>
      <c r="K225" s="777">
        <f>SUMIFS(CreditS!$C$2:$C$1003,CreditS!$AD$2:$AD$1003,J225)</f>
        <v>0</v>
      </c>
      <c r="M225" s="777"/>
      <c r="O225" s="783">
        <f>SUMIFS(CreditS!$C$2:$C$1003,CreditS!$AD$2:$AD$1003,N225)</f>
        <v>0</v>
      </c>
      <c r="U225" s="779">
        <f>SUMIFS(CreditS!$C$2:$C$1003,CreditS!$K$2:$K$1003,T225)</f>
        <v>0</v>
      </c>
    </row>
    <row r="226" spans="1:21">
      <c r="A226" s="786"/>
      <c r="B226" s="787"/>
      <c r="C226" s="788"/>
      <c r="D226" s="787"/>
      <c r="E226" s="788"/>
      <c r="F226" s="787"/>
      <c r="G226" s="787"/>
      <c r="K226" s="777">
        <f>SUMIFS(CreditS!$C$2:$C$1003,CreditS!$AD$2:$AD$1003,J226)</f>
        <v>0</v>
      </c>
      <c r="M226" s="777"/>
      <c r="O226" s="783">
        <f>SUMIFS(CreditS!$C$2:$C$1003,CreditS!$AD$2:$AD$1003,N226)</f>
        <v>0</v>
      </c>
      <c r="U226" s="779">
        <f>SUMIFS(CreditS!$C$2:$C$1003,CreditS!$K$2:$K$1003,T226)</f>
        <v>0</v>
      </c>
    </row>
    <row r="227" spans="1:21">
      <c r="A227" s="786"/>
      <c r="B227" s="787"/>
      <c r="C227" s="788"/>
      <c r="D227" s="787"/>
      <c r="E227" s="788"/>
      <c r="F227" s="787"/>
      <c r="G227" s="787"/>
      <c r="K227" s="777">
        <f>SUMIFS(CreditS!$C$2:$C$1003,CreditS!$AD$2:$AD$1003,J227)</f>
        <v>0</v>
      </c>
      <c r="M227" s="777"/>
      <c r="O227" s="783">
        <f>SUMIFS(CreditS!$C$2:$C$1003,CreditS!$AD$2:$AD$1003,N227)</f>
        <v>0</v>
      </c>
      <c r="U227" s="779">
        <f>SUMIFS(CreditS!$C$2:$C$1003,CreditS!$K$2:$K$1003,T227)</f>
        <v>0</v>
      </c>
    </row>
    <row r="228" spans="1:21">
      <c r="A228" s="786"/>
      <c r="B228" s="787"/>
      <c r="C228" s="788"/>
      <c r="D228" s="787"/>
      <c r="E228" s="788"/>
      <c r="F228" s="787"/>
      <c r="G228" s="787"/>
      <c r="K228" s="777">
        <f>SUMIFS(CreditS!$C$2:$C$1003,CreditS!$AD$2:$AD$1003,J228)</f>
        <v>0</v>
      </c>
      <c r="M228" s="777"/>
      <c r="O228" s="783">
        <f>SUMIFS(CreditS!$C$2:$C$1003,CreditS!$AD$2:$AD$1003,N228)</f>
        <v>0</v>
      </c>
      <c r="U228" s="779">
        <f>SUMIFS(CreditS!$C$2:$C$1003,CreditS!$K$2:$K$1003,T228)</f>
        <v>0</v>
      </c>
    </row>
    <row r="229" spans="1:21">
      <c r="A229" s="786"/>
      <c r="B229" s="787"/>
      <c r="C229" s="788"/>
      <c r="D229" s="787"/>
      <c r="E229" s="788"/>
      <c r="F229" s="787"/>
      <c r="G229" s="787"/>
      <c r="K229" s="777">
        <f>SUMIFS(CreditS!$C$2:$C$1003,CreditS!$AD$2:$AD$1003,J229)</f>
        <v>0</v>
      </c>
      <c r="M229" s="777"/>
      <c r="O229" s="783">
        <f>SUMIFS(CreditS!$C$2:$C$1003,CreditS!$AD$2:$AD$1003,N229)</f>
        <v>0</v>
      </c>
      <c r="U229" s="779">
        <f>SUMIFS(CreditS!$C$2:$C$1003,CreditS!$K$2:$K$1003,T229)</f>
        <v>0</v>
      </c>
    </row>
    <row r="230" spans="1:21">
      <c r="A230" s="786"/>
      <c r="B230" s="787"/>
      <c r="C230" s="788"/>
      <c r="D230" s="787"/>
      <c r="E230" s="788"/>
      <c r="F230" s="787"/>
      <c r="G230" s="787"/>
      <c r="K230" s="777">
        <f>SUMIFS(CreditS!$C$2:$C$1003,CreditS!$AD$2:$AD$1003,J230)</f>
        <v>0</v>
      </c>
      <c r="M230" s="777"/>
      <c r="O230" s="783">
        <f>SUMIFS(CreditS!$C$2:$C$1003,CreditS!$AD$2:$AD$1003,N230)</f>
        <v>0</v>
      </c>
      <c r="U230" s="779">
        <f>SUMIFS(CreditS!$C$2:$C$1003,CreditS!$K$2:$K$1003,T230)</f>
        <v>0</v>
      </c>
    </row>
    <row r="231" spans="1:21">
      <c r="A231" s="786"/>
      <c r="B231" s="787"/>
      <c r="C231" s="788"/>
      <c r="D231" s="787"/>
      <c r="E231" s="788"/>
      <c r="F231" s="787"/>
      <c r="G231" s="787"/>
      <c r="K231" s="777">
        <f>SUMIFS(CreditS!$C$2:$C$1003,CreditS!$AD$2:$AD$1003,J231)</f>
        <v>0</v>
      </c>
      <c r="M231" s="777"/>
      <c r="O231" s="783">
        <f>SUMIFS(CreditS!$C$2:$C$1003,CreditS!$AD$2:$AD$1003,N231)</f>
        <v>0</v>
      </c>
      <c r="U231" s="779">
        <f>SUMIFS(CreditS!$C$2:$C$1003,CreditS!$K$2:$K$1003,T231)</f>
        <v>0</v>
      </c>
    </row>
    <row r="232" spans="1:21">
      <c r="A232" s="786"/>
      <c r="B232" s="787"/>
      <c r="C232" s="788"/>
      <c r="D232" s="787"/>
      <c r="E232" s="788"/>
      <c r="F232" s="787"/>
      <c r="G232" s="787"/>
      <c r="K232" s="777">
        <f>SUMIFS(CreditS!$C$2:$C$1003,CreditS!$AD$2:$AD$1003,J232)</f>
        <v>0</v>
      </c>
      <c r="M232" s="777"/>
      <c r="O232" s="783">
        <f>SUMIFS(CreditS!$C$2:$C$1003,CreditS!$AD$2:$AD$1003,N232)</f>
        <v>0</v>
      </c>
      <c r="U232" s="779">
        <f>SUMIFS(CreditS!$C$2:$C$1003,CreditS!$K$2:$K$1003,T232)</f>
        <v>0</v>
      </c>
    </row>
    <row r="233" spans="1:21">
      <c r="A233" s="786"/>
      <c r="B233" s="787"/>
      <c r="C233" s="788"/>
      <c r="D233" s="787"/>
      <c r="E233" s="788"/>
      <c r="F233" s="787"/>
      <c r="G233" s="787"/>
      <c r="K233" s="777">
        <f>SUMIFS(CreditS!$C$2:$C$1003,CreditS!$AD$2:$AD$1003,J233)</f>
        <v>0</v>
      </c>
      <c r="M233" s="777"/>
      <c r="O233" s="783">
        <f>SUMIFS(CreditS!$C$2:$C$1003,CreditS!$AD$2:$AD$1003,N233)</f>
        <v>0</v>
      </c>
      <c r="U233" s="779">
        <f>SUMIFS(CreditS!$C$2:$C$1003,CreditS!$K$2:$K$1003,T233)</f>
        <v>0</v>
      </c>
    </row>
    <row r="234" spans="1:21">
      <c r="A234" s="786"/>
      <c r="B234" s="787"/>
      <c r="C234" s="788"/>
      <c r="D234" s="787"/>
      <c r="E234" s="788"/>
      <c r="F234" s="787"/>
      <c r="G234" s="787"/>
      <c r="K234" s="777">
        <f>SUMIFS(CreditS!$C$2:$C$1003,CreditS!$AD$2:$AD$1003,J234)</f>
        <v>0</v>
      </c>
      <c r="M234" s="777"/>
      <c r="O234" s="783">
        <f>SUMIFS(CreditS!$C$2:$C$1003,CreditS!$AD$2:$AD$1003,N234)</f>
        <v>0</v>
      </c>
      <c r="U234" s="779">
        <f>SUMIFS(CreditS!$C$2:$C$1003,CreditS!$K$2:$K$1003,T234)</f>
        <v>0</v>
      </c>
    </row>
    <row r="235" spans="1:21">
      <c r="A235" s="786"/>
      <c r="B235" s="787"/>
      <c r="C235" s="788"/>
      <c r="D235" s="787"/>
      <c r="E235" s="788"/>
      <c r="F235" s="787"/>
      <c r="G235" s="787"/>
      <c r="K235" s="777">
        <f>SUMIFS(CreditS!$C$2:$C$1003,CreditS!$AD$2:$AD$1003,J235)</f>
        <v>0</v>
      </c>
      <c r="M235" s="777"/>
      <c r="O235" s="783">
        <f>SUMIFS(CreditS!$C$2:$C$1003,CreditS!$AD$2:$AD$1003,N235)</f>
        <v>0</v>
      </c>
      <c r="U235" s="779">
        <f>SUMIFS(CreditS!$C$2:$C$1003,CreditS!$K$2:$K$1003,T235)</f>
        <v>0</v>
      </c>
    </row>
    <row r="236" spans="1:21">
      <c r="A236" s="786"/>
      <c r="B236" s="787"/>
      <c r="C236" s="788"/>
      <c r="D236" s="787"/>
      <c r="E236" s="788"/>
      <c r="F236" s="787"/>
      <c r="G236" s="787"/>
      <c r="K236" s="777">
        <f>SUMIFS(CreditS!$C$2:$C$1003,CreditS!$AD$2:$AD$1003,J236)</f>
        <v>0</v>
      </c>
      <c r="M236" s="777"/>
      <c r="O236" s="783">
        <f>SUMIFS(CreditS!$C$2:$C$1003,CreditS!$AD$2:$AD$1003,N236)</f>
        <v>0</v>
      </c>
      <c r="U236" s="779">
        <f>SUMIFS(CreditS!$C$2:$C$1003,CreditS!$K$2:$K$1003,T236)</f>
        <v>0</v>
      </c>
    </row>
    <row r="237" spans="1:21">
      <c r="A237" s="786"/>
      <c r="B237" s="787"/>
      <c r="C237" s="788"/>
      <c r="D237" s="787"/>
      <c r="E237" s="788"/>
      <c r="F237" s="787"/>
      <c r="G237" s="787"/>
      <c r="K237" s="777">
        <f>SUMIFS(CreditS!$C$2:$C$1003,CreditS!$AD$2:$AD$1003,J237)</f>
        <v>0</v>
      </c>
      <c r="M237" s="777"/>
      <c r="O237" s="783">
        <f>SUMIFS(CreditS!$C$2:$C$1003,CreditS!$AD$2:$AD$1003,N237)</f>
        <v>0</v>
      </c>
      <c r="U237" s="779">
        <f>SUMIFS(CreditS!$C$2:$C$1003,CreditS!$K$2:$K$1003,T237)</f>
        <v>0</v>
      </c>
    </row>
    <row r="238" spans="1:21">
      <c r="A238" s="786"/>
      <c r="B238" s="787"/>
      <c r="C238" s="788"/>
      <c r="D238" s="787"/>
      <c r="E238" s="788"/>
      <c r="F238" s="787"/>
      <c r="G238" s="787"/>
      <c r="K238" s="777">
        <f>SUMIFS(CreditS!$C$2:$C$1003,CreditS!$AD$2:$AD$1003,J238)</f>
        <v>0</v>
      </c>
      <c r="M238" s="777"/>
      <c r="O238" s="783">
        <f>SUMIFS(CreditS!$C$2:$C$1003,CreditS!$AD$2:$AD$1003,N238)</f>
        <v>0</v>
      </c>
      <c r="U238" s="779">
        <f>SUMIFS(CreditS!$C$2:$C$1003,CreditS!$K$2:$K$1003,T238)</f>
        <v>0</v>
      </c>
    </row>
    <row r="239" spans="1:21">
      <c r="A239" s="786"/>
      <c r="B239" s="787"/>
      <c r="C239" s="788"/>
      <c r="D239" s="787"/>
      <c r="E239" s="788"/>
      <c r="F239" s="787"/>
      <c r="G239" s="787"/>
      <c r="K239" s="777">
        <f>SUMIFS(CreditS!$C$2:$C$1003,CreditS!$AD$2:$AD$1003,J239)</f>
        <v>0</v>
      </c>
      <c r="M239" s="777"/>
      <c r="O239" s="783">
        <f>SUMIFS(CreditS!$C$2:$C$1003,CreditS!$AD$2:$AD$1003,N239)</f>
        <v>0</v>
      </c>
      <c r="U239" s="779">
        <f>SUMIFS(CreditS!$C$2:$C$1003,CreditS!$K$2:$K$1003,T239)</f>
        <v>0</v>
      </c>
    </row>
    <row r="240" spans="1:21">
      <c r="A240" s="786"/>
      <c r="B240" s="787"/>
      <c r="C240" s="788"/>
      <c r="D240" s="787"/>
      <c r="E240" s="788"/>
      <c r="F240" s="787"/>
      <c r="G240" s="787"/>
      <c r="K240" s="777">
        <f>SUMIFS(CreditS!$C$2:$C$1003,CreditS!$AD$2:$AD$1003,J240)</f>
        <v>0</v>
      </c>
      <c r="M240" s="777"/>
      <c r="O240" s="783">
        <f>SUMIFS(CreditS!$C$2:$C$1003,CreditS!$AD$2:$AD$1003,N240)</f>
        <v>0</v>
      </c>
      <c r="U240" s="779">
        <f>SUMIFS(CreditS!$C$2:$C$1003,CreditS!$K$2:$K$1003,T240)</f>
        <v>0</v>
      </c>
    </row>
    <row r="241" spans="1:21">
      <c r="A241" s="786"/>
      <c r="B241" s="787"/>
      <c r="C241" s="788"/>
      <c r="D241" s="787"/>
      <c r="E241" s="788"/>
      <c r="F241" s="787"/>
      <c r="G241" s="787"/>
      <c r="K241" s="777">
        <f>SUMIFS(CreditS!$C$2:$C$1003,CreditS!$AD$2:$AD$1003,J241)</f>
        <v>0</v>
      </c>
      <c r="M241" s="777"/>
      <c r="O241" s="783">
        <f>SUMIFS(CreditS!$C$2:$C$1003,CreditS!$AD$2:$AD$1003,N241)</f>
        <v>0</v>
      </c>
      <c r="U241" s="779">
        <f>SUMIFS(CreditS!$C$2:$C$1003,CreditS!$K$2:$K$1003,T241)</f>
        <v>0</v>
      </c>
    </row>
    <row r="242" spans="1:21">
      <c r="A242" s="786"/>
      <c r="B242" s="787"/>
      <c r="C242" s="788"/>
      <c r="D242" s="787"/>
      <c r="E242" s="788"/>
      <c r="F242" s="787"/>
      <c r="G242" s="787"/>
      <c r="K242" s="777">
        <f>SUMIFS(CreditS!$C$2:$C$1003,CreditS!$AD$2:$AD$1003,J242)</f>
        <v>0</v>
      </c>
      <c r="M242" s="777"/>
      <c r="O242" s="783">
        <f>SUMIFS(CreditS!$C$2:$C$1003,CreditS!$AD$2:$AD$1003,N242)</f>
        <v>0</v>
      </c>
      <c r="U242" s="779">
        <f>SUMIFS(CreditS!$C$2:$C$1003,CreditS!$K$2:$K$1003,T242)</f>
        <v>0</v>
      </c>
    </row>
    <row r="243" spans="1:21">
      <c r="A243" s="786"/>
      <c r="B243" s="787"/>
      <c r="C243" s="788"/>
      <c r="D243" s="787"/>
      <c r="E243" s="788"/>
      <c r="F243" s="787"/>
      <c r="G243" s="787"/>
      <c r="K243" s="777">
        <f>SUMIFS(CreditS!$C$2:$C$1003,CreditS!$AD$2:$AD$1003,J243)</f>
        <v>0</v>
      </c>
      <c r="M243" s="777"/>
      <c r="O243" s="783">
        <f>SUMIFS(CreditS!$C$2:$C$1003,CreditS!$AD$2:$AD$1003,N243)</f>
        <v>0</v>
      </c>
      <c r="U243" s="779">
        <f>SUMIFS(CreditS!$C$2:$C$1003,CreditS!$K$2:$K$1003,T243)</f>
        <v>0</v>
      </c>
    </row>
    <row r="244" spans="1:21">
      <c r="A244" s="786"/>
      <c r="B244" s="787"/>
      <c r="C244" s="788"/>
      <c r="D244" s="787"/>
      <c r="E244" s="788"/>
      <c r="F244" s="787"/>
      <c r="G244" s="787"/>
      <c r="K244" s="777">
        <f>SUMIFS(CreditS!$C$2:$C$1003,CreditS!$AD$2:$AD$1003,J244)</f>
        <v>0</v>
      </c>
      <c r="M244" s="777"/>
      <c r="O244" s="783">
        <f>SUMIFS(CreditS!$C$2:$C$1003,CreditS!$AD$2:$AD$1003,N244)</f>
        <v>0</v>
      </c>
      <c r="U244" s="779">
        <f>SUMIFS(CreditS!$C$2:$C$1003,CreditS!$K$2:$K$1003,T244)</f>
        <v>0</v>
      </c>
    </row>
    <row r="245" spans="1:21">
      <c r="A245" s="786"/>
      <c r="B245" s="787"/>
      <c r="C245" s="788"/>
      <c r="D245" s="787"/>
      <c r="E245" s="788"/>
      <c r="F245" s="787"/>
      <c r="G245" s="787"/>
      <c r="K245" s="777">
        <f>SUMIFS(CreditS!$C$2:$C$1003,CreditS!$AD$2:$AD$1003,J245)</f>
        <v>0</v>
      </c>
      <c r="M245" s="777"/>
      <c r="O245" s="783">
        <f>SUMIFS(CreditS!$C$2:$C$1003,CreditS!$AD$2:$AD$1003,N245)</f>
        <v>0</v>
      </c>
      <c r="U245" s="779">
        <f>SUMIFS(CreditS!$C$2:$C$1003,CreditS!$K$2:$K$1003,T245)</f>
        <v>0</v>
      </c>
    </row>
    <row r="246" spans="1:21">
      <c r="A246" s="786"/>
      <c r="B246" s="787"/>
      <c r="C246" s="788"/>
      <c r="D246" s="787"/>
      <c r="E246" s="788"/>
      <c r="F246" s="787"/>
      <c r="G246" s="787"/>
      <c r="K246" s="777">
        <f>SUMIFS(CreditS!$C$2:$C$1003,CreditS!$AD$2:$AD$1003,J246)</f>
        <v>0</v>
      </c>
      <c r="M246" s="777"/>
      <c r="O246" s="783">
        <f>SUMIFS(CreditS!$C$2:$C$1003,CreditS!$AD$2:$AD$1003,N246)</f>
        <v>0</v>
      </c>
      <c r="U246" s="779">
        <f>SUMIFS(CreditS!$C$2:$C$1003,CreditS!$K$2:$K$1003,T246)</f>
        <v>0</v>
      </c>
    </row>
    <row r="247" spans="1:21">
      <c r="A247" s="786"/>
      <c r="B247" s="787"/>
      <c r="C247" s="788"/>
      <c r="D247" s="787"/>
      <c r="E247" s="788"/>
      <c r="F247" s="787"/>
      <c r="G247" s="787"/>
      <c r="K247" s="777">
        <f>SUMIFS(CreditS!$C$2:$C$1003,CreditS!$AD$2:$AD$1003,J247)</f>
        <v>0</v>
      </c>
      <c r="M247" s="777"/>
      <c r="O247" s="783">
        <f>SUMIFS(CreditS!$C$2:$C$1003,CreditS!$AD$2:$AD$1003,N247)</f>
        <v>0</v>
      </c>
      <c r="U247" s="779">
        <f>SUMIFS(CreditS!$C$2:$C$1003,CreditS!$K$2:$K$1003,T247)</f>
        <v>0</v>
      </c>
    </row>
    <row r="248" spans="1:21">
      <c r="A248" s="786"/>
      <c r="B248" s="787"/>
      <c r="C248" s="788"/>
      <c r="D248" s="787"/>
      <c r="E248" s="788"/>
      <c r="F248" s="787"/>
      <c r="G248" s="787"/>
      <c r="K248" s="777">
        <f>SUMIFS(CreditS!$C$2:$C$1003,CreditS!$AD$2:$AD$1003,J248)</f>
        <v>0</v>
      </c>
      <c r="M248" s="777"/>
      <c r="O248" s="783">
        <f>SUMIFS(CreditS!$C$2:$C$1003,CreditS!$AD$2:$AD$1003,N248)</f>
        <v>0</v>
      </c>
      <c r="U248" s="779">
        <f>SUMIFS(CreditS!$C$2:$C$1003,CreditS!$K$2:$K$1003,T248)</f>
        <v>0</v>
      </c>
    </row>
    <row r="249" spans="1:21">
      <c r="A249" s="786"/>
      <c r="B249" s="787"/>
      <c r="C249" s="788"/>
      <c r="D249" s="787"/>
      <c r="E249" s="788"/>
      <c r="F249" s="787"/>
      <c r="G249" s="787"/>
      <c r="K249" s="777">
        <f>SUMIFS(CreditS!$C$2:$C$1003,CreditS!$AD$2:$AD$1003,J249)</f>
        <v>0</v>
      </c>
      <c r="M249" s="777"/>
      <c r="O249" s="783">
        <f>SUMIFS(CreditS!$C$2:$C$1003,CreditS!$AD$2:$AD$1003,N249)</f>
        <v>0</v>
      </c>
      <c r="U249" s="779">
        <f>SUMIFS(CreditS!$C$2:$C$1003,CreditS!$K$2:$K$1003,T249)</f>
        <v>0</v>
      </c>
    </row>
    <row r="250" spans="1:21">
      <c r="A250" s="786"/>
      <c r="B250" s="787"/>
      <c r="C250" s="788"/>
      <c r="D250" s="787"/>
      <c r="E250" s="788"/>
      <c r="F250" s="787"/>
      <c r="G250" s="787"/>
      <c r="K250" s="777">
        <f>SUMIFS(CreditS!$C$2:$C$1003,CreditS!$AD$2:$AD$1003,J250)</f>
        <v>0</v>
      </c>
      <c r="M250" s="777"/>
      <c r="O250" s="783">
        <f>SUMIFS(CreditS!$C$2:$C$1003,CreditS!$AD$2:$AD$1003,N250)</f>
        <v>0</v>
      </c>
      <c r="U250" s="779">
        <f>SUMIFS(CreditS!$C$2:$C$1003,CreditS!$K$2:$K$1003,T250)</f>
        <v>0</v>
      </c>
    </row>
    <row r="251" spans="1:21">
      <c r="A251" s="786"/>
      <c r="B251" s="787"/>
      <c r="C251" s="788"/>
      <c r="D251" s="787"/>
      <c r="E251" s="788"/>
      <c r="F251" s="787"/>
      <c r="G251" s="787"/>
      <c r="K251" s="777">
        <f>SUMIFS(CreditS!$C$2:$C$1003,CreditS!$AD$2:$AD$1003,J251)</f>
        <v>0</v>
      </c>
      <c r="M251" s="777"/>
      <c r="O251" s="783">
        <f>SUMIFS(CreditS!$C$2:$C$1003,CreditS!$AD$2:$AD$1003,N251)</f>
        <v>0</v>
      </c>
      <c r="U251" s="779">
        <f>SUMIFS(CreditS!$C$2:$C$1003,CreditS!$K$2:$K$1003,T251)</f>
        <v>0</v>
      </c>
    </row>
    <row r="252" spans="1:21">
      <c r="A252" s="786"/>
      <c r="B252" s="787"/>
      <c r="C252" s="788"/>
      <c r="D252" s="787"/>
      <c r="E252" s="788"/>
      <c r="F252" s="787"/>
      <c r="G252" s="787"/>
      <c r="K252" s="777">
        <f>SUMIFS(CreditS!$C$2:$C$1003,CreditS!$AD$2:$AD$1003,J252)</f>
        <v>0</v>
      </c>
      <c r="M252" s="777"/>
      <c r="O252" s="783">
        <f>SUMIFS(CreditS!$C$2:$C$1003,CreditS!$AD$2:$AD$1003,N252)</f>
        <v>0</v>
      </c>
      <c r="U252" s="779">
        <f>SUMIFS(CreditS!$C$2:$C$1003,CreditS!$K$2:$K$1003,T252)</f>
        <v>0</v>
      </c>
    </row>
    <row r="253" spans="1:21">
      <c r="A253" s="786"/>
      <c r="B253" s="787"/>
      <c r="C253" s="788"/>
      <c r="D253" s="787"/>
      <c r="E253" s="788"/>
      <c r="F253" s="787"/>
      <c r="G253" s="787"/>
      <c r="K253" s="777">
        <f>SUMIFS(CreditS!$C$2:$C$1003,CreditS!$AD$2:$AD$1003,J253)</f>
        <v>0</v>
      </c>
      <c r="M253" s="777"/>
      <c r="O253" s="783">
        <f>SUMIFS(CreditS!$C$2:$C$1003,CreditS!$AD$2:$AD$1003,N253)</f>
        <v>0</v>
      </c>
      <c r="U253" s="779">
        <f>SUMIFS(CreditS!$C$2:$C$1003,CreditS!$K$2:$K$1003,T253)</f>
        <v>0</v>
      </c>
    </row>
    <row r="254" spans="1:21">
      <c r="A254" s="786"/>
      <c r="B254" s="787"/>
      <c r="C254" s="788"/>
      <c r="D254" s="787"/>
      <c r="E254" s="788"/>
      <c r="F254" s="787"/>
      <c r="G254" s="787"/>
      <c r="K254" s="777">
        <f>SUMIFS(CreditS!$C$2:$C$1003,CreditS!$AD$2:$AD$1003,J254)</f>
        <v>0</v>
      </c>
      <c r="M254" s="777"/>
      <c r="O254" s="783">
        <f>SUMIFS(CreditS!$C$2:$C$1003,CreditS!$AD$2:$AD$1003,N254)</f>
        <v>0</v>
      </c>
      <c r="U254" s="779">
        <f>SUMIFS(CreditS!$C$2:$C$1003,CreditS!$K$2:$K$1003,T254)</f>
        <v>0</v>
      </c>
    </row>
    <row r="255" spans="1:21">
      <c r="A255" s="786"/>
      <c r="B255" s="787"/>
      <c r="C255" s="788"/>
      <c r="D255" s="787"/>
      <c r="E255" s="788"/>
      <c r="F255" s="787"/>
      <c r="G255" s="787"/>
      <c r="K255" s="777">
        <f>SUMIFS(CreditS!$C$2:$C$1003,CreditS!$AD$2:$AD$1003,J255)</f>
        <v>0</v>
      </c>
      <c r="M255" s="777"/>
      <c r="O255" s="783">
        <f>SUMIFS(CreditS!$C$2:$C$1003,CreditS!$AD$2:$AD$1003,N255)</f>
        <v>0</v>
      </c>
      <c r="U255" s="779">
        <f>SUMIFS(CreditS!$C$2:$C$1003,CreditS!$K$2:$K$1003,T255)</f>
        <v>0</v>
      </c>
    </row>
    <row r="256" spans="1:21">
      <c r="A256" s="786"/>
      <c r="B256" s="787"/>
      <c r="C256" s="788"/>
      <c r="D256" s="787"/>
      <c r="E256" s="788"/>
      <c r="F256" s="787"/>
      <c r="G256" s="787"/>
      <c r="K256" s="777">
        <f>SUMIFS(CreditS!$C$2:$C$1003,CreditS!$AD$2:$AD$1003,J256)</f>
        <v>0</v>
      </c>
      <c r="M256" s="777"/>
      <c r="O256" s="783">
        <f>SUMIFS(CreditS!$C$2:$C$1003,CreditS!$AD$2:$AD$1003,N256)</f>
        <v>0</v>
      </c>
      <c r="U256" s="779">
        <f>SUMIFS(CreditS!$C$2:$C$1003,CreditS!$K$2:$K$1003,T256)</f>
        <v>0</v>
      </c>
    </row>
    <row r="257" spans="1:21">
      <c r="A257" s="786"/>
      <c r="B257" s="787"/>
      <c r="C257" s="788"/>
      <c r="D257" s="787"/>
      <c r="E257" s="788"/>
      <c r="F257" s="787"/>
      <c r="G257" s="787"/>
      <c r="K257" s="777">
        <f>SUMIFS(CreditS!$C$2:$C$1003,CreditS!$AD$2:$AD$1003,J257)</f>
        <v>0</v>
      </c>
      <c r="M257" s="777"/>
      <c r="O257" s="783">
        <f>SUMIFS(CreditS!$C$2:$C$1003,CreditS!$AD$2:$AD$1003,N257)</f>
        <v>0</v>
      </c>
      <c r="U257" s="779">
        <f>SUMIFS(CreditS!$C$2:$C$1003,CreditS!$K$2:$K$1003,T257)</f>
        <v>0</v>
      </c>
    </row>
    <row r="258" spans="1:21">
      <c r="A258" s="786"/>
      <c r="B258" s="787"/>
      <c r="C258" s="788"/>
      <c r="D258" s="787"/>
      <c r="E258" s="788"/>
      <c r="F258" s="787"/>
      <c r="G258" s="787"/>
      <c r="K258" s="777">
        <f>SUMIFS(CreditS!$C$2:$C$1003,CreditS!$AD$2:$AD$1003,J258)</f>
        <v>0</v>
      </c>
      <c r="M258" s="777"/>
      <c r="O258" s="783">
        <f>SUMIFS(CreditS!$C$2:$C$1003,CreditS!$AD$2:$AD$1003,N258)</f>
        <v>0</v>
      </c>
      <c r="U258" s="779">
        <f>SUMIFS(CreditS!$C$2:$C$1003,CreditS!$K$2:$K$1003,T258)</f>
        <v>0</v>
      </c>
    </row>
    <row r="259" spans="1:21">
      <c r="A259" s="786"/>
      <c r="B259" s="787"/>
      <c r="C259" s="788"/>
      <c r="D259" s="787"/>
      <c r="E259" s="788"/>
      <c r="F259" s="787"/>
      <c r="G259" s="787"/>
      <c r="K259" s="777">
        <f>SUMIFS(CreditS!$C$2:$C$1003,CreditS!$AD$2:$AD$1003,J259)</f>
        <v>0</v>
      </c>
      <c r="M259" s="777"/>
      <c r="O259" s="783">
        <f>SUMIFS(CreditS!$C$2:$C$1003,CreditS!$AD$2:$AD$1003,N259)</f>
        <v>0</v>
      </c>
      <c r="U259" s="779">
        <f>SUMIFS(CreditS!$C$2:$C$1003,CreditS!$K$2:$K$1003,T259)</f>
        <v>0</v>
      </c>
    </row>
    <row r="260" spans="1:21">
      <c r="A260" s="786"/>
      <c r="B260" s="787"/>
      <c r="C260" s="788"/>
      <c r="D260" s="787"/>
      <c r="E260" s="788"/>
      <c r="F260" s="787"/>
      <c r="G260" s="787"/>
      <c r="K260" s="777">
        <f>SUMIFS(CreditS!$C$2:$C$1003,CreditS!$AD$2:$AD$1003,J260)</f>
        <v>0</v>
      </c>
      <c r="M260" s="777"/>
      <c r="O260" s="783">
        <f>SUMIFS(CreditS!$C$2:$C$1003,CreditS!$AD$2:$AD$1003,N260)</f>
        <v>0</v>
      </c>
      <c r="U260" s="779">
        <f>SUMIFS(CreditS!$C$2:$C$1003,CreditS!$K$2:$K$1003,T260)</f>
        <v>0</v>
      </c>
    </row>
    <row r="261" spans="1:21">
      <c r="A261" s="786"/>
      <c r="B261" s="787"/>
      <c r="C261" s="788"/>
      <c r="D261" s="787"/>
      <c r="E261" s="788"/>
      <c r="F261" s="787"/>
      <c r="G261" s="787"/>
      <c r="K261" s="777">
        <f>SUMIFS(CreditS!$C$2:$C$1003,CreditS!$AD$2:$AD$1003,J261)</f>
        <v>0</v>
      </c>
      <c r="M261" s="777"/>
      <c r="O261" s="783">
        <f>SUMIFS(CreditS!$C$2:$C$1003,CreditS!$AD$2:$AD$1003,N261)</f>
        <v>0</v>
      </c>
      <c r="U261" s="779">
        <f>SUMIFS(CreditS!$C$2:$C$1003,CreditS!$K$2:$K$1003,T261)</f>
        <v>0</v>
      </c>
    </row>
    <row r="262" spans="1:21">
      <c r="A262" s="786"/>
      <c r="B262" s="787"/>
      <c r="C262" s="788"/>
      <c r="D262" s="787"/>
      <c r="E262" s="788"/>
      <c r="F262" s="787"/>
      <c r="G262" s="787"/>
      <c r="K262" s="777">
        <f>SUMIFS(CreditS!$C$2:$C$1003,CreditS!$AD$2:$AD$1003,J262)</f>
        <v>0</v>
      </c>
      <c r="M262" s="777"/>
      <c r="O262" s="783">
        <f>SUMIFS(CreditS!$C$2:$C$1003,CreditS!$AD$2:$AD$1003,N262)</f>
        <v>0</v>
      </c>
      <c r="U262" s="779">
        <f>SUMIFS(CreditS!$C$2:$C$1003,CreditS!$K$2:$K$1003,T262)</f>
        <v>0</v>
      </c>
    </row>
    <row r="263" spans="1:21">
      <c r="A263" s="786"/>
      <c r="B263" s="787"/>
      <c r="C263" s="788"/>
      <c r="D263" s="787"/>
      <c r="E263" s="788"/>
      <c r="F263" s="787"/>
      <c r="G263" s="787"/>
      <c r="K263" s="777">
        <f>SUMIFS(CreditS!$C$2:$C$1003,CreditS!$AD$2:$AD$1003,J263)</f>
        <v>0</v>
      </c>
      <c r="M263" s="777"/>
      <c r="O263" s="783">
        <f>SUMIFS(CreditS!$C$2:$C$1003,CreditS!$AD$2:$AD$1003,N263)</f>
        <v>0</v>
      </c>
      <c r="U263" s="779">
        <f>SUMIFS(CreditS!$C$2:$C$1003,CreditS!$K$2:$K$1003,T263)</f>
        <v>0</v>
      </c>
    </row>
    <row r="264" spans="1:21">
      <c r="A264" s="786"/>
      <c r="B264" s="787"/>
      <c r="C264" s="788"/>
      <c r="D264" s="787"/>
      <c r="E264" s="788"/>
      <c r="F264" s="787"/>
      <c r="G264" s="787"/>
      <c r="K264" s="777">
        <f>SUMIFS(CreditS!$C$2:$C$1003,CreditS!$AD$2:$AD$1003,J264)</f>
        <v>0</v>
      </c>
      <c r="M264" s="777"/>
      <c r="O264" s="783">
        <f>SUMIFS(CreditS!$C$2:$C$1003,CreditS!$AD$2:$AD$1003,N264)</f>
        <v>0</v>
      </c>
      <c r="U264" s="779">
        <f>SUMIFS(CreditS!$C$2:$C$1003,CreditS!$K$2:$K$1003,T264)</f>
        <v>0</v>
      </c>
    </row>
    <row r="265" spans="1:21">
      <c r="A265" s="786"/>
      <c r="B265" s="787"/>
      <c r="C265" s="788"/>
      <c r="D265" s="787"/>
      <c r="E265" s="788"/>
      <c r="F265" s="787"/>
      <c r="G265" s="787"/>
      <c r="K265" s="777">
        <f>SUMIFS(CreditS!$C$2:$C$1003,CreditS!$AD$2:$AD$1003,J265)</f>
        <v>0</v>
      </c>
      <c r="M265" s="777"/>
      <c r="O265" s="783">
        <f>SUMIFS(CreditS!$C$2:$C$1003,CreditS!$AD$2:$AD$1003,N265)</f>
        <v>0</v>
      </c>
      <c r="U265" s="779">
        <f>SUMIFS(CreditS!$C$2:$C$1003,CreditS!$K$2:$K$1003,T265)</f>
        <v>0</v>
      </c>
    </row>
    <row r="266" spans="1:21">
      <c r="A266" s="786"/>
      <c r="B266" s="787"/>
      <c r="C266" s="788"/>
      <c r="D266" s="787"/>
      <c r="E266" s="788"/>
      <c r="F266" s="787"/>
      <c r="G266" s="787"/>
      <c r="K266" s="777">
        <f>SUMIFS(CreditS!$C$2:$C$1003,CreditS!$AD$2:$AD$1003,J266)</f>
        <v>0</v>
      </c>
      <c r="M266" s="777"/>
      <c r="O266" s="783">
        <f>SUMIFS(CreditS!$C$2:$C$1003,CreditS!$AD$2:$AD$1003,N266)</f>
        <v>0</v>
      </c>
      <c r="U266" s="779">
        <f>SUMIFS(CreditS!$C$2:$C$1003,CreditS!$K$2:$K$1003,T266)</f>
        <v>0</v>
      </c>
    </row>
    <row r="267" spans="1:21">
      <c r="A267" s="786"/>
      <c r="B267" s="787"/>
      <c r="C267" s="788"/>
      <c r="D267" s="787"/>
      <c r="E267" s="788"/>
      <c r="F267" s="787"/>
      <c r="G267" s="787"/>
      <c r="K267" s="777">
        <f>SUMIFS(CreditS!$C$2:$C$1003,CreditS!$AD$2:$AD$1003,J267)</f>
        <v>0</v>
      </c>
      <c r="M267" s="777"/>
      <c r="O267" s="783">
        <f>SUMIFS(CreditS!$C$2:$C$1003,CreditS!$AD$2:$AD$1003,N267)</f>
        <v>0</v>
      </c>
      <c r="U267" s="779">
        <f>SUMIFS(CreditS!$C$2:$C$1003,CreditS!$K$2:$K$1003,T267)</f>
        <v>0</v>
      </c>
    </row>
    <row r="268" spans="1:21">
      <c r="A268" s="786"/>
      <c r="B268" s="787"/>
      <c r="C268" s="788"/>
      <c r="D268" s="787"/>
      <c r="E268" s="788"/>
      <c r="F268" s="787"/>
      <c r="G268" s="787"/>
      <c r="K268" s="777">
        <f>SUMIFS(CreditS!$C$2:$C$1003,CreditS!$AD$2:$AD$1003,J268)</f>
        <v>0</v>
      </c>
      <c r="M268" s="777"/>
      <c r="O268" s="783">
        <f>SUMIFS(CreditS!$C$2:$C$1003,CreditS!$AD$2:$AD$1003,N268)</f>
        <v>0</v>
      </c>
      <c r="U268" s="779">
        <f>SUMIFS(CreditS!$C$2:$C$1003,CreditS!$K$2:$K$1003,T268)</f>
        <v>0</v>
      </c>
    </row>
    <row r="269" spans="1:21">
      <c r="A269" s="786"/>
      <c r="B269" s="787"/>
      <c r="C269" s="788"/>
      <c r="D269" s="787"/>
      <c r="E269" s="788"/>
      <c r="F269" s="787"/>
      <c r="G269" s="787"/>
      <c r="K269" s="777">
        <f>SUMIFS(CreditS!$C$2:$C$1003,CreditS!$AD$2:$AD$1003,J269)</f>
        <v>0</v>
      </c>
      <c r="M269" s="777"/>
      <c r="O269" s="783">
        <f>SUMIFS(CreditS!$C$2:$C$1003,CreditS!$AD$2:$AD$1003,N269)</f>
        <v>0</v>
      </c>
      <c r="U269" s="779">
        <f>SUMIFS(CreditS!$C$2:$C$1003,CreditS!$K$2:$K$1003,T269)</f>
        <v>0</v>
      </c>
    </row>
    <row r="270" spans="1:21">
      <c r="A270" s="786"/>
      <c r="B270" s="787"/>
      <c r="C270" s="788"/>
      <c r="D270" s="787"/>
      <c r="E270" s="788"/>
      <c r="F270" s="787"/>
      <c r="G270" s="787"/>
      <c r="K270" s="777">
        <f>SUMIFS(CreditS!$C$2:$C$1003,CreditS!$AD$2:$AD$1003,J270)</f>
        <v>0</v>
      </c>
      <c r="M270" s="777"/>
      <c r="O270" s="783">
        <f>SUMIFS(CreditS!$C$2:$C$1003,CreditS!$AD$2:$AD$1003,N270)</f>
        <v>0</v>
      </c>
      <c r="U270" s="779">
        <f>SUMIFS(CreditS!$C$2:$C$1003,CreditS!$K$2:$K$1003,T270)</f>
        <v>0</v>
      </c>
    </row>
    <row r="271" spans="1:21">
      <c r="A271" s="786"/>
      <c r="B271" s="787"/>
      <c r="C271" s="788"/>
      <c r="D271" s="787"/>
      <c r="E271" s="788"/>
      <c r="F271" s="787"/>
      <c r="G271" s="787"/>
      <c r="K271" s="777">
        <f>SUMIFS(CreditS!$C$2:$C$1003,CreditS!$AD$2:$AD$1003,J271)</f>
        <v>0</v>
      </c>
      <c r="M271" s="777"/>
      <c r="O271" s="783">
        <f>SUMIFS(CreditS!$C$2:$C$1003,CreditS!$AD$2:$AD$1003,N271)</f>
        <v>0</v>
      </c>
      <c r="U271" s="779">
        <f>SUMIFS(CreditS!$C$2:$C$1003,CreditS!$K$2:$K$1003,T271)</f>
        <v>0</v>
      </c>
    </row>
    <row r="272" spans="1:21">
      <c r="A272" s="786"/>
      <c r="B272" s="787"/>
      <c r="C272" s="788"/>
      <c r="D272" s="787"/>
      <c r="E272" s="788"/>
      <c r="F272" s="787"/>
      <c r="G272" s="787"/>
      <c r="K272" s="777">
        <f>SUMIFS(CreditS!$C$2:$C$1003,CreditS!$AD$2:$AD$1003,J272)</f>
        <v>0</v>
      </c>
      <c r="M272" s="777"/>
      <c r="O272" s="783">
        <f>SUMIFS(CreditS!$C$2:$C$1003,CreditS!$AD$2:$AD$1003,N272)</f>
        <v>0</v>
      </c>
      <c r="U272" s="779">
        <f>SUMIFS(CreditS!$C$2:$C$1003,CreditS!$K$2:$K$1003,T272)</f>
        <v>0</v>
      </c>
    </row>
    <row r="273" spans="1:21">
      <c r="A273" s="786"/>
      <c r="B273" s="787"/>
      <c r="C273" s="788"/>
      <c r="D273" s="787"/>
      <c r="E273" s="788"/>
      <c r="F273" s="787"/>
      <c r="G273" s="787"/>
      <c r="K273" s="777">
        <f>SUMIFS(CreditS!$C$2:$C$1003,CreditS!$AD$2:$AD$1003,J273)</f>
        <v>0</v>
      </c>
      <c r="M273" s="777"/>
      <c r="O273" s="783">
        <f>SUMIFS(CreditS!$C$2:$C$1003,CreditS!$AD$2:$AD$1003,N273)</f>
        <v>0</v>
      </c>
      <c r="U273" s="779">
        <f>SUMIFS(CreditS!$C$2:$C$1003,CreditS!$K$2:$K$1003,T273)</f>
        <v>0</v>
      </c>
    </row>
    <row r="274" spans="1:21">
      <c r="A274" s="786"/>
      <c r="B274" s="787"/>
      <c r="C274" s="788"/>
      <c r="D274" s="787"/>
      <c r="E274" s="788"/>
      <c r="F274" s="787"/>
      <c r="G274" s="787"/>
      <c r="K274" s="777">
        <f>SUMIFS(CreditS!$C$2:$C$1003,CreditS!$AD$2:$AD$1003,J274)</f>
        <v>0</v>
      </c>
      <c r="M274" s="777"/>
      <c r="O274" s="783">
        <f>SUMIFS(CreditS!$C$2:$C$1003,CreditS!$AD$2:$AD$1003,N274)</f>
        <v>0</v>
      </c>
      <c r="U274" s="779">
        <f>SUMIFS(CreditS!$C$2:$C$1003,CreditS!$K$2:$K$1003,T274)</f>
        <v>0</v>
      </c>
    </row>
    <row r="275" spans="1:21">
      <c r="A275" s="786"/>
      <c r="B275" s="787"/>
      <c r="C275" s="788"/>
      <c r="D275" s="787"/>
      <c r="E275" s="788"/>
      <c r="F275" s="787"/>
      <c r="G275" s="787"/>
      <c r="K275" s="777">
        <f>SUMIFS(CreditS!$C$2:$C$1003,CreditS!$AD$2:$AD$1003,J275)</f>
        <v>0</v>
      </c>
      <c r="M275" s="777"/>
      <c r="O275" s="783">
        <f>SUMIFS(CreditS!$C$2:$C$1003,CreditS!$AD$2:$AD$1003,N275)</f>
        <v>0</v>
      </c>
      <c r="U275" s="779">
        <f>SUMIFS(CreditS!$C$2:$C$1003,CreditS!$K$2:$K$1003,T275)</f>
        <v>0</v>
      </c>
    </row>
    <row r="276" spans="1:21">
      <c r="A276" s="786"/>
      <c r="B276" s="787"/>
      <c r="C276" s="788"/>
      <c r="D276" s="787"/>
      <c r="E276" s="788"/>
      <c r="F276" s="787"/>
      <c r="G276" s="787"/>
      <c r="K276" s="777">
        <f>SUMIFS(CreditS!$C$2:$C$1003,CreditS!$AD$2:$AD$1003,J276)</f>
        <v>0</v>
      </c>
      <c r="M276" s="777"/>
      <c r="O276" s="783">
        <f>SUMIFS(CreditS!$C$2:$C$1003,CreditS!$AD$2:$AD$1003,N276)</f>
        <v>0</v>
      </c>
      <c r="U276" s="779">
        <f>SUMIFS(CreditS!$C$2:$C$1003,CreditS!$K$2:$K$1003,T276)</f>
        <v>0</v>
      </c>
    </row>
    <row r="277" spans="1:21">
      <c r="A277" s="786"/>
      <c r="B277" s="787"/>
      <c r="C277" s="788"/>
      <c r="D277" s="787"/>
      <c r="E277" s="788"/>
      <c r="F277" s="787"/>
      <c r="G277" s="787"/>
      <c r="K277" s="777">
        <f>SUMIFS(CreditS!$C$2:$C$1003,CreditS!$AD$2:$AD$1003,J277)</f>
        <v>0</v>
      </c>
      <c r="M277" s="777"/>
      <c r="O277" s="783">
        <f>SUMIFS(CreditS!$C$2:$C$1003,CreditS!$AD$2:$AD$1003,N277)</f>
        <v>0</v>
      </c>
      <c r="U277" s="779">
        <f>SUMIFS(CreditS!$C$2:$C$1003,CreditS!$K$2:$K$1003,T277)</f>
        <v>0</v>
      </c>
    </row>
    <row r="278" spans="1:21">
      <c r="A278" s="786"/>
      <c r="B278" s="787"/>
      <c r="C278" s="788"/>
      <c r="D278" s="787"/>
      <c r="E278" s="788"/>
      <c r="F278" s="787"/>
      <c r="G278" s="787"/>
      <c r="K278" s="777">
        <f>SUMIFS(CreditS!$C$2:$C$1003,CreditS!$AD$2:$AD$1003,J278)</f>
        <v>0</v>
      </c>
      <c r="M278" s="777"/>
      <c r="O278" s="783">
        <f>SUMIFS(CreditS!$C$2:$C$1003,CreditS!$AD$2:$AD$1003,N278)</f>
        <v>0</v>
      </c>
      <c r="U278" s="779">
        <f>SUMIFS(CreditS!$C$2:$C$1003,CreditS!$K$2:$K$1003,T278)</f>
        <v>0</v>
      </c>
    </row>
    <row r="279" spans="1:21">
      <c r="A279" s="786"/>
      <c r="B279" s="787"/>
      <c r="C279" s="788"/>
      <c r="D279" s="787"/>
      <c r="E279" s="788"/>
      <c r="F279" s="787"/>
      <c r="G279" s="787"/>
      <c r="K279" s="777">
        <f>SUMIFS(CreditS!$C$2:$C$1003,CreditS!$AD$2:$AD$1003,J279)</f>
        <v>0</v>
      </c>
      <c r="M279" s="777"/>
      <c r="O279" s="783">
        <f>SUMIFS(CreditS!$C$2:$C$1003,CreditS!$AD$2:$AD$1003,N279)</f>
        <v>0</v>
      </c>
      <c r="U279" s="779">
        <f>SUMIFS(CreditS!$C$2:$C$1003,CreditS!$K$2:$K$1003,T279)</f>
        <v>0</v>
      </c>
    </row>
    <row r="280" spans="1:21">
      <c r="A280" s="786"/>
      <c r="B280" s="787"/>
      <c r="C280" s="788"/>
      <c r="D280" s="787"/>
      <c r="E280" s="788"/>
      <c r="F280" s="787"/>
      <c r="G280" s="787"/>
      <c r="K280" s="777">
        <f>SUMIFS(CreditS!$C$2:$C$1003,CreditS!$AD$2:$AD$1003,J280)</f>
        <v>0</v>
      </c>
      <c r="M280" s="777"/>
      <c r="O280" s="783">
        <f>SUMIFS(CreditS!$C$2:$C$1003,CreditS!$AD$2:$AD$1003,N280)</f>
        <v>0</v>
      </c>
      <c r="U280" s="779">
        <f>SUMIFS(CreditS!$C$2:$C$1003,CreditS!$K$2:$K$1003,T280)</f>
        <v>0</v>
      </c>
    </row>
    <row r="281" spans="1:21">
      <c r="A281" s="786"/>
      <c r="B281" s="787"/>
      <c r="C281" s="788"/>
      <c r="D281" s="787"/>
      <c r="E281" s="788"/>
      <c r="F281" s="787"/>
      <c r="G281" s="787"/>
      <c r="K281" s="777">
        <f>SUMIFS(CreditS!$C$2:$C$1003,CreditS!$AD$2:$AD$1003,J281)</f>
        <v>0</v>
      </c>
      <c r="M281" s="777"/>
      <c r="O281" s="783">
        <f>SUMIFS(CreditS!$C$2:$C$1003,CreditS!$AD$2:$AD$1003,N281)</f>
        <v>0</v>
      </c>
      <c r="U281" s="779">
        <f>SUMIFS(CreditS!$C$2:$C$1003,CreditS!$K$2:$K$1003,T281)</f>
        <v>0</v>
      </c>
    </row>
    <row r="282" spans="1:21">
      <c r="A282" s="786"/>
      <c r="B282" s="787"/>
      <c r="C282" s="788"/>
      <c r="D282" s="787"/>
      <c r="E282" s="788"/>
      <c r="F282" s="787"/>
      <c r="G282" s="787"/>
      <c r="K282" s="777">
        <f>SUMIFS(CreditS!$C$2:$C$1003,CreditS!$AD$2:$AD$1003,J282)</f>
        <v>0</v>
      </c>
      <c r="M282" s="777"/>
      <c r="O282" s="783">
        <f>SUMIFS(CreditS!$C$2:$C$1003,CreditS!$AD$2:$AD$1003,N282)</f>
        <v>0</v>
      </c>
      <c r="U282" s="779">
        <f>SUMIFS(CreditS!$C$2:$C$1003,CreditS!$K$2:$K$1003,T282)</f>
        <v>0</v>
      </c>
    </row>
    <row r="283" spans="1:21">
      <c r="A283" s="786"/>
      <c r="B283" s="787"/>
      <c r="C283" s="788"/>
      <c r="D283" s="787"/>
      <c r="E283" s="788"/>
      <c r="F283" s="787"/>
      <c r="G283" s="787"/>
      <c r="K283" s="777">
        <f>SUMIFS(CreditS!$C$2:$C$1003,CreditS!$AD$2:$AD$1003,J283)</f>
        <v>0</v>
      </c>
      <c r="M283" s="777"/>
      <c r="O283" s="783">
        <f>SUMIFS(CreditS!$C$2:$C$1003,CreditS!$AD$2:$AD$1003,N283)</f>
        <v>0</v>
      </c>
      <c r="U283" s="779">
        <f>SUMIFS(CreditS!$C$2:$C$1003,CreditS!$K$2:$K$1003,T283)</f>
        <v>0</v>
      </c>
    </row>
    <row r="284" spans="1:21">
      <c r="A284" s="786"/>
      <c r="B284" s="787"/>
      <c r="C284" s="788"/>
      <c r="D284" s="787"/>
      <c r="E284" s="788"/>
      <c r="F284" s="787"/>
      <c r="G284" s="787"/>
      <c r="K284" s="777">
        <f>SUMIFS(CreditS!$C$2:$C$1003,CreditS!$AD$2:$AD$1003,J284)</f>
        <v>0</v>
      </c>
      <c r="M284" s="777"/>
      <c r="O284" s="783">
        <f>SUMIFS(CreditS!$C$2:$C$1003,CreditS!$AD$2:$AD$1003,N284)</f>
        <v>0</v>
      </c>
      <c r="U284" s="779">
        <f>SUMIFS(CreditS!$C$2:$C$1003,CreditS!$K$2:$K$1003,T284)</f>
        <v>0</v>
      </c>
    </row>
    <row r="285" spans="1:21">
      <c r="A285" s="786"/>
      <c r="B285" s="787"/>
      <c r="C285" s="788"/>
      <c r="D285" s="787"/>
      <c r="E285" s="788"/>
      <c r="F285" s="787"/>
      <c r="G285" s="787"/>
      <c r="K285" s="777">
        <f>SUMIFS(CreditS!$C$2:$C$1003,CreditS!$AD$2:$AD$1003,J285)</f>
        <v>0</v>
      </c>
      <c r="M285" s="777"/>
      <c r="O285" s="783">
        <f>SUMIFS(CreditS!$C$2:$C$1003,CreditS!$AD$2:$AD$1003,N285)</f>
        <v>0</v>
      </c>
      <c r="U285" s="779">
        <f>SUMIFS(CreditS!$C$2:$C$1003,CreditS!$K$2:$K$1003,T285)</f>
        <v>0</v>
      </c>
    </row>
    <row r="286" spans="1:21">
      <c r="A286" s="786"/>
      <c r="B286" s="787"/>
      <c r="C286" s="788"/>
      <c r="D286" s="787"/>
      <c r="E286" s="788"/>
      <c r="F286" s="787"/>
      <c r="G286" s="787"/>
      <c r="K286" s="777">
        <f>SUMIFS(CreditS!$C$2:$C$1003,CreditS!$AD$2:$AD$1003,J286)</f>
        <v>0</v>
      </c>
      <c r="M286" s="777"/>
      <c r="O286" s="783">
        <f>SUMIFS(CreditS!$C$2:$C$1003,CreditS!$AD$2:$AD$1003,N286)</f>
        <v>0</v>
      </c>
      <c r="U286" s="779">
        <f>SUMIFS(CreditS!$C$2:$C$1003,CreditS!$K$2:$K$1003,T286)</f>
        <v>0</v>
      </c>
    </row>
    <row r="287" spans="1:21">
      <c r="A287" s="786"/>
      <c r="B287" s="787"/>
      <c r="C287" s="788"/>
      <c r="D287" s="787"/>
      <c r="E287" s="788"/>
      <c r="F287" s="787"/>
      <c r="G287" s="787"/>
      <c r="K287" s="777">
        <f>SUMIFS(CreditS!$C$2:$C$1003,CreditS!$AD$2:$AD$1003,J287)</f>
        <v>0</v>
      </c>
      <c r="M287" s="777"/>
      <c r="O287" s="783">
        <f>SUMIFS(CreditS!$C$2:$C$1003,CreditS!$AD$2:$AD$1003,N287)</f>
        <v>0</v>
      </c>
      <c r="U287" s="779">
        <f>SUMIFS(CreditS!$C$2:$C$1003,CreditS!$K$2:$K$1003,T287)</f>
        <v>0</v>
      </c>
    </row>
    <row r="288" spans="1:21">
      <c r="A288" s="786"/>
      <c r="B288" s="787"/>
      <c r="C288" s="788"/>
      <c r="D288" s="787"/>
      <c r="E288" s="788"/>
      <c r="F288" s="787"/>
      <c r="G288" s="787"/>
      <c r="K288" s="777">
        <f>SUMIFS(CreditS!$C$2:$C$1003,CreditS!$AD$2:$AD$1003,J288)</f>
        <v>0</v>
      </c>
      <c r="M288" s="777"/>
      <c r="O288" s="783">
        <f>SUMIFS(CreditS!$C$2:$C$1003,CreditS!$AD$2:$AD$1003,N288)</f>
        <v>0</v>
      </c>
      <c r="U288" s="779">
        <f>SUMIFS(CreditS!$C$2:$C$1003,CreditS!$K$2:$K$1003,T288)</f>
        <v>0</v>
      </c>
    </row>
    <row r="289" spans="1:21">
      <c r="A289" s="786"/>
      <c r="B289" s="787"/>
      <c r="C289" s="788"/>
      <c r="D289" s="787"/>
      <c r="E289" s="788"/>
      <c r="F289" s="787"/>
      <c r="G289" s="787"/>
      <c r="K289" s="777">
        <f>SUMIFS(CreditS!$C$2:$C$1003,CreditS!$AD$2:$AD$1003,J289)</f>
        <v>0</v>
      </c>
      <c r="M289" s="777"/>
      <c r="O289" s="783">
        <f>SUMIFS(CreditS!$C$2:$C$1003,CreditS!$AD$2:$AD$1003,N289)</f>
        <v>0</v>
      </c>
      <c r="U289" s="779">
        <f>SUMIFS(CreditS!$C$2:$C$1003,CreditS!$K$2:$K$1003,T289)</f>
        <v>0</v>
      </c>
    </row>
    <row r="290" spans="1:21">
      <c r="A290" s="786"/>
      <c r="B290" s="787"/>
      <c r="C290" s="788"/>
      <c r="D290" s="787"/>
      <c r="E290" s="788"/>
      <c r="F290" s="787"/>
      <c r="G290" s="787"/>
      <c r="K290" s="777">
        <f>SUMIFS(CreditS!$C$2:$C$1003,CreditS!$AD$2:$AD$1003,J290)</f>
        <v>0</v>
      </c>
      <c r="M290" s="777"/>
      <c r="O290" s="783">
        <f>SUMIFS(CreditS!$C$2:$C$1003,CreditS!$AD$2:$AD$1003,N290)</f>
        <v>0</v>
      </c>
      <c r="U290" s="779">
        <f>SUMIFS(CreditS!$C$2:$C$1003,CreditS!$K$2:$K$1003,T290)</f>
        <v>0</v>
      </c>
    </row>
    <row r="291" spans="1:21">
      <c r="A291" s="786"/>
      <c r="B291" s="787"/>
      <c r="C291" s="788"/>
      <c r="D291" s="787"/>
      <c r="E291" s="788"/>
      <c r="F291" s="787"/>
      <c r="G291" s="787"/>
      <c r="K291" s="777">
        <f>SUMIFS(CreditS!$C$2:$C$1003,CreditS!$AD$2:$AD$1003,J291)</f>
        <v>0</v>
      </c>
      <c r="M291" s="777"/>
      <c r="O291" s="783">
        <f>SUMIFS(CreditS!$C$2:$C$1003,CreditS!$AD$2:$AD$1003,N291)</f>
        <v>0</v>
      </c>
      <c r="U291" s="779">
        <f>SUMIFS(CreditS!$C$2:$C$1003,CreditS!$K$2:$K$1003,T291)</f>
        <v>0</v>
      </c>
    </row>
    <row r="292" spans="1:21">
      <c r="A292" s="786"/>
      <c r="B292" s="787"/>
      <c r="C292" s="788"/>
      <c r="D292" s="787"/>
      <c r="E292" s="788"/>
      <c r="F292" s="787"/>
      <c r="G292" s="787"/>
      <c r="K292" s="777">
        <f>SUMIFS(CreditS!$C$2:$C$1003,CreditS!$AD$2:$AD$1003,J292)</f>
        <v>0</v>
      </c>
      <c r="M292" s="777"/>
      <c r="O292" s="783">
        <f>SUMIFS(CreditS!$C$2:$C$1003,CreditS!$AD$2:$AD$1003,N292)</f>
        <v>0</v>
      </c>
      <c r="U292" s="779">
        <f>SUMIFS(CreditS!$C$2:$C$1003,CreditS!$K$2:$K$1003,T292)</f>
        <v>0</v>
      </c>
    </row>
    <row r="293" spans="1:21">
      <c r="A293" s="786"/>
      <c r="B293" s="787"/>
      <c r="C293" s="788"/>
      <c r="D293" s="787"/>
      <c r="E293" s="788"/>
      <c r="F293" s="787"/>
      <c r="G293" s="787"/>
      <c r="K293" s="777">
        <f>SUMIFS(CreditS!$C$2:$C$1003,CreditS!$AD$2:$AD$1003,J293)</f>
        <v>0</v>
      </c>
      <c r="M293" s="777"/>
      <c r="O293" s="783">
        <f>SUMIFS(CreditS!$C$2:$C$1003,CreditS!$AD$2:$AD$1003,N293)</f>
        <v>0</v>
      </c>
      <c r="U293" s="779">
        <f>SUMIFS(CreditS!$C$2:$C$1003,CreditS!$K$2:$K$1003,T293)</f>
        <v>0</v>
      </c>
    </row>
    <row r="294" spans="1:21">
      <c r="A294" s="786"/>
      <c r="B294" s="787"/>
      <c r="C294" s="788"/>
      <c r="D294" s="787"/>
      <c r="E294" s="788"/>
      <c r="F294" s="787"/>
      <c r="G294" s="787"/>
      <c r="K294" s="777">
        <f>SUMIFS(CreditS!$C$2:$C$1003,CreditS!$AD$2:$AD$1003,J294)</f>
        <v>0</v>
      </c>
      <c r="M294" s="777"/>
      <c r="O294" s="783">
        <f>SUMIFS(CreditS!$C$2:$C$1003,CreditS!$AD$2:$AD$1003,N294)</f>
        <v>0</v>
      </c>
      <c r="U294" s="779">
        <f>SUMIFS(CreditS!$C$2:$C$1003,CreditS!$K$2:$K$1003,T294)</f>
        <v>0</v>
      </c>
    </row>
    <row r="295" spans="1:21">
      <c r="A295" s="786"/>
      <c r="B295" s="787"/>
      <c r="C295" s="788"/>
      <c r="D295" s="787"/>
      <c r="E295" s="788"/>
      <c r="F295" s="787"/>
      <c r="G295" s="787"/>
      <c r="K295" s="777">
        <f>SUMIFS(CreditS!$C$2:$C$1003,CreditS!$AD$2:$AD$1003,J295)</f>
        <v>0</v>
      </c>
      <c r="M295" s="777"/>
      <c r="O295" s="783">
        <f>SUMIFS(CreditS!$C$2:$C$1003,CreditS!$AD$2:$AD$1003,N295)</f>
        <v>0</v>
      </c>
      <c r="U295" s="779">
        <f>SUMIFS(CreditS!$C$2:$C$1003,CreditS!$K$2:$K$1003,T295)</f>
        <v>0</v>
      </c>
    </row>
    <row r="296" spans="1:21">
      <c r="A296" s="786"/>
      <c r="B296" s="787"/>
      <c r="C296" s="788"/>
      <c r="D296" s="787"/>
      <c r="E296" s="788"/>
      <c r="F296" s="787"/>
      <c r="G296" s="787"/>
      <c r="K296" s="777">
        <f>SUMIFS(CreditS!$C$2:$C$1003,CreditS!$AD$2:$AD$1003,J296)</f>
        <v>0</v>
      </c>
      <c r="M296" s="777"/>
      <c r="O296" s="783">
        <f>SUMIFS(CreditS!$C$2:$C$1003,CreditS!$AD$2:$AD$1003,N296)</f>
        <v>0</v>
      </c>
      <c r="U296" s="779">
        <f>SUMIFS(CreditS!$C$2:$C$1003,CreditS!$K$2:$K$1003,T296)</f>
        <v>0</v>
      </c>
    </row>
    <row r="297" spans="1:21">
      <c r="A297" s="786"/>
      <c r="B297" s="787"/>
      <c r="C297" s="788"/>
      <c r="D297" s="787"/>
      <c r="E297" s="788"/>
      <c r="F297" s="787"/>
      <c r="G297" s="787"/>
      <c r="K297" s="777">
        <f>SUMIFS(CreditS!$C$2:$C$1003,CreditS!$AD$2:$AD$1003,J297)</f>
        <v>0</v>
      </c>
      <c r="M297" s="777"/>
      <c r="O297" s="783">
        <f>SUMIFS(CreditS!$C$2:$C$1003,CreditS!$AD$2:$AD$1003,N297)</f>
        <v>0</v>
      </c>
      <c r="U297" s="779">
        <f>SUMIFS(CreditS!$C$2:$C$1003,CreditS!$K$2:$K$1003,T297)</f>
        <v>0</v>
      </c>
    </row>
    <row r="298" spans="1:21">
      <c r="A298" s="786"/>
      <c r="B298" s="787"/>
      <c r="C298" s="788"/>
      <c r="D298" s="787"/>
      <c r="E298" s="788"/>
      <c r="F298" s="787"/>
      <c r="G298" s="787"/>
      <c r="K298" s="777">
        <f>SUMIFS(CreditS!$C$2:$C$1003,CreditS!$AD$2:$AD$1003,J298)</f>
        <v>0</v>
      </c>
      <c r="M298" s="777"/>
      <c r="O298" s="783">
        <f>SUMIFS(CreditS!$C$2:$C$1003,CreditS!$AD$2:$AD$1003,N298)</f>
        <v>0</v>
      </c>
      <c r="U298" s="779">
        <f>SUMIFS(CreditS!$C$2:$C$1003,CreditS!$K$2:$K$1003,T298)</f>
        <v>0</v>
      </c>
    </row>
    <row r="299" spans="1:21">
      <c r="A299" s="786"/>
      <c r="B299" s="787"/>
      <c r="C299" s="788"/>
      <c r="D299" s="787"/>
      <c r="E299" s="788"/>
      <c r="F299" s="787"/>
      <c r="G299" s="787"/>
      <c r="K299" s="777">
        <f>SUMIFS(CreditS!$C$2:$C$1003,CreditS!$AD$2:$AD$1003,J299)</f>
        <v>0</v>
      </c>
      <c r="M299" s="777"/>
      <c r="O299" s="783">
        <f>SUMIFS(CreditS!$C$2:$C$1003,CreditS!$AD$2:$AD$1003,N299)</f>
        <v>0</v>
      </c>
      <c r="U299" s="779">
        <f>SUMIFS(CreditS!$C$2:$C$1003,CreditS!$K$2:$K$1003,T299)</f>
        <v>0</v>
      </c>
    </row>
    <row r="300" spans="1:21">
      <c r="A300" s="786"/>
      <c r="B300" s="787"/>
      <c r="C300" s="788"/>
      <c r="D300" s="787"/>
      <c r="E300" s="788"/>
      <c r="F300" s="787"/>
      <c r="G300" s="787"/>
      <c r="K300" s="777">
        <f>SUMIFS(CreditS!$C$2:$C$1003,CreditS!$AD$2:$AD$1003,J300)</f>
        <v>0</v>
      </c>
      <c r="M300" s="777"/>
      <c r="O300" s="783">
        <f>SUMIFS(CreditS!$C$2:$C$1003,CreditS!$AD$2:$AD$1003,N300)</f>
        <v>0</v>
      </c>
      <c r="U300" s="779">
        <f>SUMIFS(CreditS!$C$2:$C$1003,CreditS!$K$2:$K$1003,T300)</f>
        <v>0</v>
      </c>
    </row>
    <row r="301" spans="1:21">
      <c r="A301" s="786"/>
      <c r="B301" s="787"/>
      <c r="C301" s="788"/>
      <c r="D301" s="787"/>
      <c r="E301" s="788"/>
      <c r="F301" s="787"/>
      <c r="G301" s="787"/>
      <c r="K301" s="777">
        <f>SUMIFS(CreditS!$C$2:$C$1003,CreditS!$AD$2:$AD$1003,J301)</f>
        <v>0</v>
      </c>
      <c r="M301" s="777"/>
      <c r="O301" s="783">
        <f>SUMIFS(CreditS!$C$2:$C$1003,CreditS!$AD$2:$AD$1003,N301)</f>
        <v>0</v>
      </c>
      <c r="U301" s="779">
        <f>SUMIFS(CreditS!$C$2:$C$1003,CreditS!$K$2:$K$1003,T301)</f>
        <v>0</v>
      </c>
    </row>
    <row r="302" spans="1:21">
      <c r="A302" s="786"/>
      <c r="B302" s="787"/>
      <c r="C302" s="788"/>
      <c r="D302" s="787"/>
      <c r="E302" s="788"/>
      <c r="F302" s="787"/>
      <c r="G302" s="787"/>
      <c r="K302" s="777">
        <f>SUMIFS(CreditS!$C$2:$C$1003,CreditS!$AD$2:$AD$1003,J302)</f>
        <v>0</v>
      </c>
      <c r="M302" s="777"/>
      <c r="O302" s="783">
        <f>SUMIFS(CreditS!$C$2:$C$1003,CreditS!$AD$2:$AD$1003,N302)</f>
        <v>0</v>
      </c>
      <c r="U302" s="779">
        <f>SUMIFS(CreditS!$C$2:$C$1003,CreditS!$K$2:$K$1003,T302)</f>
        <v>0</v>
      </c>
    </row>
    <row r="303" spans="1:21">
      <c r="A303" s="786"/>
      <c r="B303" s="787"/>
      <c r="C303" s="788"/>
      <c r="D303" s="787"/>
      <c r="E303" s="788"/>
      <c r="F303" s="787"/>
      <c r="G303" s="787"/>
      <c r="K303" s="777">
        <f>SUMIFS(CreditS!$C$2:$C$1003,CreditS!$AD$2:$AD$1003,J303)</f>
        <v>0</v>
      </c>
      <c r="M303" s="777"/>
      <c r="O303" s="783">
        <f>SUMIFS(CreditS!$C$2:$C$1003,CreditS!$AD$2:$AD$1003,N303)</f>
        <v>0</v>
      </c>
      <c r="U303" s="779">
        <f>SUMIFS(CreditS!$C$2:$C$1003,CreditS!$K$2:$K$1003,T303)</f>
        <v>0</v>
      </c>
    </row>
    <row r="304" spans="1:21">
      <c r="A304" s="786"/>
      <c r="B304" s="787"/>
      <c r="C304" s="788"/>
      <c r="D304" s="787"/>
      <c r="E304" s="788"/>
      <c r="F304" s="787"/>
      <c r="G304" s="787"/>
      <c r="K304" s="777">
        <f>SUMIFS(CreditS!$C$2:$C$1003,CreditS!$AD$2:$AD$1003,J304)</f>
        <v>0</v>
      </c>
      <c r="M304" s="777"/>
      <c r="O304" s="783">
        <f>SUMIFS(CreditS!$C$2:$C$1003,CreditS!$AD$2:$AD$1003,N304)</f>
        <v>0</v>
      </c>
      <c r="U304" s="779">
        <f>SUMIFS(CreditS!$C$2:$C$1003,CreditS!$K$2:$K$1003,T304)</f>
        <v>0</v>
      </c>
    </row>
    <row r="305" spans="1:21">
      <c r="A305" s="786"/>
      <c r="B305" s="787"/>
      <c r="C305" s="788"/>
      <c r="D305" s="787"/>
      <c r="E305" s="788"/>
      <c r="F305" s="787"/>
      <c r="G305" s="787"/>
      <c r="K305" s="777">
        <f>SUMIFS(CreditS!$C$2:$C$1003,CreditS!$AD$2:$AD$1003,J305)</f>
        <v>0</v>
      </c>
      <c r="M305" s="777"/>
      <c r="O305" s="783">
        <f>SUMIFS(CreditS!$C$2:$C$1003,CreditS!$AD$2:$AD$1003,N305)</f>
        <v>0</v>
      </c>
      <c r="U305" s="779">
        <f>SUMIFS(CreditS!$C$2:$C$1003,CreditS!$K$2:$K$1003,T305)</f>
        <v>0</v>
      </c>
    </row>
    <row r="306" spans="1:21">
      <c r="A306" s="786"/>
      <c r="B306" s="787"/>
      <c r="C306" s="788"/>
      <c r="D306" s="787"/>
      <c r="E306" s="788"/>
      <c r="F306" s="787"/>
      <c r="G306" s="787"/>
      <c r="K306" s="777">
        <f>SUMIFS(CreditS!$C$2:$C$1003,CreditS!$AD$2:$AD$1003,J306)</f>
        <v>0</v>
      </c>
      <c r="M306" s="777"/>
      <c r="O306" s="783">
        <f>SUMIFS(CreditS!$C$2:$C$1003,CreditS!$AD$2:$AD$1003,N306)</f>
        <v>0</v>
      </c>
      <c r="U306" s="779">
        <f>SUMIFS(CreditS!$C$2:$C$1003,CreditS!$K$2:$K$1003,T306)</f>
        <v>0</v>
      </c>
    </row>
    <row r="307" spans="1:21">
      <c r="K307" s="777">
        <f>SUMIFS(CreditS!$C$2:$C$1003,CreditS!$AD$2:$AD$1003,J307)</f>
        <v>0</v>
      </c>
      <c r="M307" s="777"/>
      <c r="O307" s="783">
        <f>SUMIFS(CreditS!$C$2:$C$1003,CreditS!$AD$2:$AD$1003,N307)</f>
        <v>0</v>
      </c>
      <c r="U307" s="779">
        <f>SUMIFS(CreditS!$C$2:$C$1003,CreditS!$K$2:$K$1003,T307)</f>
        <v>0</v>
      </c>
    </row>
    <row r="308" spans="1:21">
      <c r="K308" s="777">
        <f>SUMIFS(CreditS!$C$2:$C$1003,CreditS!$AD$2:$AD$1003,J308)</f>
        <v>0</v>
      </c>
      <c r="M308" s="777"/>
      <c r="O308" s="783">
        <f>SUMIFS(CreditS!$C$2:$C$1003,CreditS!$AD$2:$AD$1003,N308)</f>
        <v>0</v>
      </c>
      <c r="U308" s="779">
        <f>SUMIFS(CreditS!$C$2:$C$1003,CreditS!$K$2:$K$1003,T308)</f>
        <v>0</v>
      </c>
    </row>
    <row r="309" spans="1:21">
      <c r="K309" s="777">
        <f>SUMIFS(CreditS!$C$2:$C$1003,CreditS!$AD$2:$AD$1003,J309)</f>
        <v>0</v>
      </c>
      <c r="M309" s="777"/>
      <c r="O309" s="783">
        <f>SUMIFS(CreditS!$C$2:$C$1003,CreditS!$AD$2:$AD$1003,N309)</f>
        <v>0</v>
      </c>
      <c r="U309" s="779">
        <f>SUMIFS(CreditS!$C$2:$C$1003,CreditS!$K$2:$K$1003,T309)</f>
        <v>0</v>
      </c>
    </row>
    <row r="310" spans="1:21">
      <c r="K310" s="777">
        <f>SUMIFS(CreditS!$C$2:$C$1003,CreditS!$AD$2:$AD$1003,J310)</f>
        <v>0</v>
      </c>
      <c r="M310" s="777"/>
      <c r="O310" s="783">
        <f>SUMIFS(CreditS!$C$2:$C$1003,CreditS!$AD$2:$AD$1003,N310)</f>
        <v>0</v>
      </c>
      <c r="U310" s="779">
        <f>SUMIFS(CreditS!$C$2:$C$1003,CreditS!$K$2:$K$1003,T310)</f>
        <v>0</v>
      </c>
    </row>
    <row r="311" spans="1:21">
      <c r="K311" s="777">
        <f>SUMIFS(CreditS!$C$2:$C$1003,CreditS!$AD$2:$AD$1003,J311)</f>
        <v>0</v>
      </c>
      <c r="M311" s="777"/>
      <c r="O311" s="783">
        <f>SUMIFS(CreditS!$C$2:$C$1003,CreditS!$AD$2:$AD$1003,N311)</f>
        <v>0</v>
      </c>
      <c r="U311" s="779">
        <f>SUMIFS(CreditS!$C$2:$C$1003,CreditS!$K$2:$K$1003,T311)</f>
        <v>0</v>
      </c>
    </row>
    <row r="312" spans="1:21">
      <c r="K312" s="777">
        <f>SUMIFS(CreditS!$C$2:$C$1003,CreditS!$AD$2:$AD$1003,J312)</f>
        <v>0</v>
      </c>
      <c r="M312" s="777"/>
      <c r="O312" s="783">
        <f>SUMIFS(CreditS!$C$2:$C$1003,CreditS!$AD$2:$AD$1003,N312)</f>
        <v>0</v>
      </c>
      <c r="U312" s="779">
        <f>SUMIFS(CreditS!$C$2:$C$1003,CreditS!$K$2:$K$1003,T312)</f>
        <v>0</v>
      </c>
    </row>
    <row r="313" spans="1:21">
      <c r="K313" s="777">
        <f>SUMIFS(CreditS!$C$2:$C$1003,CreditS!$AD$2:$AD$1003,J313)</f>
        <v>0</v>
      </c>
      <c r="M313" s="777"/>
      <c r="O313" s="783">
        <f>SUMIFS(CreditS!$C$2:$C$1003,CreditS!$AD$2:$AD$1003,N313)</f>
        <v>0</v>
      </c>
      <c r="U313" s="779">
        <f>SUMIFS(CreditS!$C$2:$C$1003,CreditS!$K$2:$K$1003,T313)</f>
        <v>0</v>
      </c>
    </row>
    <row r="314" spans="1:21">
      <c r="K314" s="777">
        <f>SUMIFS(CreditS!$C$2:$C$1003,CreditS!$AD$2:$AD$1003,J314)</f>
        <v>0</v>
      </c>
      <c r="M314" s="777"/>
      <c r="O314" s="783">
        <f>SUMIFS(CreditS!$C$2:$C$1003,CreditS!$AD$2:$AD$1003,N314)</f>
        <v>0</v>
      </c>
      <c r="U314" s="779">
        <f>SUMIFS(CreditS!$C$2:$C$1003,CreditS!$K$2:$K$1003,T314)</f>
        <v>0</v>
      </c>
    </row>
    <row r="315" spans="1:21">
      <c r="K315" s="777">
        <f>SUMIFS(CreditS!$C$2:$C$1003,CreditS!$AD$2:$AD$1003,J315)</f>
        <v>0</v>
      </c>
      <c r="M315" s="777"/>
      <c r="O315" s="783">
        <f>SUMIFS(CreditS!$C$2:$C$1003,CreditS!$AD$2:$AD$1003,N315)</f>
        <v>0</v>
      </c>
      <c r="U315" s="779">
        <f>SUMIFS(CreditS!$C$2:$C$1003,CreditS!$K$2:$K$1003,T315)</f>
        <v>0</v>
      </c>
    </row>
    <row r="316" spans="1:21">
      <c r="K316" s="777">
        <f>SUMIFS(CreditS!$C$2:$C$1003,CreditS!$AD$2:$AD$1003,J316)</f>
        <v>0</v>
      </c>
      <c r="M316" s="777"/>
      <c r="O316" s="783">
        <f>SUMIFS(CreditS!$C$2:$C$1003,CreditS!$AD$2:$AD$1003,N316)</f>
        <v>0</v>
      </c>
      <c r="U316" s="779">
        <f>SUMIFS(CreditS!$C$2:$C$1003,CreditS!$K$2:$K$1003,T316)</f>
        <v>0</v>
      </c>
    </row>
    <row r="317" spans="1:21">
      <c r="K317" s="777">
        <f>SUMIFS(CreditS!$C$2:$C$1003,CreditS!$AD$2:$AD$1003,J317)</f>
        <v>0</v>
      </c>
      <c r="M317" s="777"/>
      <c r="O317" s="783">
        <f>SUMIFS(CreditS!$C$2:$C$1003,CreditS!$AD$2:$AD$1003,N317)</f>
        <v>0</v>
      </c>
      <c r="U317" s="779">
        <f>SUMIFS(CreditS!$C$2:$C$1003,CreditS!$K$2:$K$1003,T317)</f>
        <v>0</v>
      </c>
    </row>
    <row r="318" spans="1:21">
      <c r="K318" s="777">
        <f>SUMIFS(CreditS!$C$2:$C$1003,CreditS!$AD$2:$AD$1003,J318)</f>
        <v>0</v>
      </c>
      <c r="M318" s="777"/>
      <c r="O318" s="783">
        <f>SUMIFS(CreditS!$C$2:$C$1003,CreditS!$AD$2:$AD$1003,N318)</f>
        <v>0</v>
      </c>
      <c r="U318" s="779">
        <f>SUMIFS(CreditS!$C$2:$C$1003,CreditS!$K$2:$K$1003,T318)</f>
        <v>0</v>
      </c>
    </row>
    <row r="319" spans="1:21">
      <c r="K319" s="777">
        <f>SUMIFS(CreditS!$C$2:$C$1003,CreditS!$AD$2:$AD$1003,J319)</f>
        <v>0</v>
      </c>
      <c r="M319" s="777"/>
      <c r="O319" s="783">
        <f>SUMIFS(CreditS!$C$2:$C$1003,CreditS!$AD$2:$AD$1003,N319)</f>
        <v>0</v>
      </c>
      <c r="U319" s="779">
        <f>SUMIFS(CreditS!$C$2:$C$1003,CreditS!$K$2:$K$1003,T319)</f>
        <v>0</v>
      </c>
    </row>
    <row r="320" spans="1:21">
      <c r="K320" s="777">
        <f>SUMIFS(CreditS!$C$2:$C$1003,CreditS!$AD$2:$AD$1003,J320)</f>
        <v>0</v>
      </c>
      <c r="M320" s="777"/>
      <c r="O320" s="783">
        <f>SUMIFS(CreditS!$C$2:$C$1003,CreditS!$AD$2:$AD$1003,N320)</f>
        <v>0</v>
      </c>
      <c r="U320" s="779">
        <f>SUMIFS(CreditS!$C$2:$C$1003,CreditS!$K$2:$K$1003,T320)</f>
        <v>0</v>
      </c>
    </row>
    <row r="321" spans="11:21">
      <c r="K321" s="777">
        <f>SUMIFS(CreditS!$C$2:$C$1003,CreditS!$AD$2:$AD$1003,J321)</f>
        <v>0</v>
      </c>
      <c r="M321" s="777"/>
      <c r="O321" s="783">
        <f>SUMIFS(CreditS!$C$2:$C$1003,CreditS!$AD$2:$AD$1003,N321)</f>
        <v>0</v>
      </c>
      <c r="U321" s="779">
        <f>SUMIFS(CreditS!$C$2:$C$1003,CreditS!$K$2:$K$1003,T321)</f>
        <v>0</v>
      </c>
    </row>
    <row r="322" spans="11:21">
      <c r="K322" s="777">
        <f>SUMIFS(CreditS!$C$2:$C$1003,CreditS!$AD$2:$AD$1003,J322)</f>
        <v>0</v>
      </c>
      <c r="M322" s="777"/>
      <c r="O322" s="783">
        <f>SUMIFS(CreditS!$C$2:$C$1003,CreditS!$AD$2:$AD$1003,N322)</f>
        <v>0</v>
      </c>
      <c r="U322" s="779">
        <f>SUMIFS(CreditS!$C$2:$C$1003,CreditS!$K$2:$K$1003,T322)</f>
        <v>0</v>
      </c>
    </row>
    <row r="323" spans="11:21">
      <c r="K323" s="777">
        <f>SUMIFS(CreditS!$C$2:$C$1003,CreditS!$AD$2:$AD$1003,J323)</f>
        <v>0</v>
      </c>
      <c r="M323" s="777"/>
      <c r="O323" s="783">
        <f>SUMIFS(CreditS!$C$2:$C$1003,CreditS!$AD$2:$AD$1003,N323)</f>
        <v>0</v>
      </c>
      <c r="U323" s="779">
        <f>SUMIFS(CreditS!$C$2:$C$1003,CreditS!$K$2:$K$1003,T323)</f>
        <v>0</v>
      </c>
    </row>
    <row r="324" spans="11:21">
      <c r="K324" s="777">
        <f>SUMIFS(CreditS!$C$2:$C$1003,CreditS!$AD$2:$AD$1003,J324)</f>
        <v>0</v>
      </c>
      <c r="M324" s="777"/>
      <c r="O324" s="783">
        <f>SUMIFS(CreditS!$C$2:$C$1003,CreditS!$AD$2:$AD$1003,N324)</f>
        <v>0</v>
      </c>
      <c r="U324" s="779">
        <f>SUMIFS(CreditS!$C$2:$C$1003,CreditS!$K$2:$K$1003,T324)</f>
        <v>0</v>
      </c>
    </row>
    <row r="325" spans="11:21">
      <c r="K325" s="777">
        <f>SUMIFS(CreditS!$C$2:$C$1003,CreditS!$AD$2:$AD$1003,J325)</f>
        <v>0</v>
      </c>
      <c r="M325" s="777"/>
      <c r="O325" s="783">
        <f>SUMIFS(CreditS!$C$2:$C$1003,CreditS!$AD$2:$AD$1003,N325)</f>
        <v>0</v>
      </c>
      <c r="U325" s="779">
        <f>SUMIFS(CreditS!$C$2:$C$1003,CreditS!$K$2:$K$1003,T325)</f>
        <v>0</v>
      </c>
    </row>
    <row r="326" spans="11:21">
      <c r="K326" s="777">
        <f>SUMIFS(CreditS!$C$2:$C$1003,CreditS!$AD$2:$AD$1003,J326)</f>
        <v>0</v>
      </c>
      <c r="M326" s="777"/>
      <c r="O326" s="783">
        <f>SUMIFS(CreditS!$C$2:$C$1003,CreditS!$AD$2:$AD$1003,N326)</f>
        <v>0</v>
      </c>
      <c r="U326" s="779">
        <f>SUMIFS(CreditS!$C$2:$C$1003,CreditS!$K$2:$K$1003,T326)</f>
        <v>0</v>
      </c>
    </row>
    <row r="327" spans="11:21">
      <c r="K327" s="777">
        <f>SUMIFS(CreditS!$C$2:$C$1003,CreditS!$AD$2:$AD$1003,J327)</f>
        <v>0</v>
      </c>
      <c r="M327" s="777"/>
      <c r="O327" s="783">
        <f>SUMIFS(CreditS!$C$2:$C$1003,CreditS!$AD$2:$AD$1003,N327)</f>
        <v>0</v>
      </c>
      <c r="U327" s="779">
        <f>SUMIFS(CreditS!$C$2:$C$1003,CreditS!$K$2:$K$1003,T327)</f>
        <v>0</v>
      </c>
    </row>
    <row r="328" spans="11:21">
      <c r="K328" s="777">
        <f>SUMIFS(CreditS!$C$2:$C$1003,CreditS!$AD$2:$AD$1003,J328)</f>
        <v>0</v>
      </c>
      <c r="M328" s="777"/>
      <c r="O328" s="783">
        <f>SUMIFS(CreditS!$C$2:$C$1003,CreditS!$AD$2:$AD$1003,N328)</f>
        <v>0</v>
      </c>
      <c r="U328" s="779">
        <f>SUMIFS(CreditS!$C$2:$C$1003,CreditS!$K$2:$K$1003,T328)</f>
        <v>0</v>
      </c>
    </row>
    <row r="329" spans="11:21">
      <c r="K329" s="777">
        <f>SUMIFS(CreditS!$C$2:$C$1003,CreditS!$AD$2:$AD$1003,J329)</f>
        <v>0</v>
      </c>
      <c r="M329" s="777"/>
      <c r="O329" s="783">
        <f>SUMIFS(CreditS!$C$2:$C$1003,CreditS!$AD$2:$AD$1003,N329)</f>
        <v>0</v>
      </c>
      <c r="U329" s="779">
        <f>SUMIFS(CreditS!$C$2:$C$1003,CreditS!$K$2:$K$1003,T329)</f>
        <v>0</v>
      </c>
    </row>
    <row r="330" spans="11:21">
      <c r="K330" s="777">
        <f>SUMIFS(CreditS!$C$2:$C$1003,CreditS!$AD$2:$AD$1003,J330)</f>
        <v>0</v>
      </c>
      <c r="M330" s="777"/>
      <c r="O330" s="783">
        <f>SUMIFS(CreditS!$C$2:$C$1003,CreditS!$AD$2:$AD$1003,N330)</f>
        <v>0</v>
      </c>
      <c r="U330" s="779">
        <f>SUMIFS(CreditS!$C$2:$C$1003,CreditS!$K$2:$K$1003,T330)</f>
        <v>0</v>
      </c>
    </row>
    <row r="331" spans="11:21">
      <c r="K331" s="777">
        <f>SUMIFS(CreditS!$C$2:$C$1003,CreditS!$AD$2:$AD$1003,J331)</f>
        <v>0</v>
      </c>
      <c r="M331" s="777"/>
      <c r="O331" s="783">
        <f>SUMIFS(CreditS!$C$2:$C$1003,CreditS!$AD$2:$AD$1003,N331)</f>
        <v>0</v>
      </c>
      <c r="U331" s="779">
        <f>SUMIFS(CreditS!$C$2:$C$1003,CreditS!$K$2:$K$1003,T331)</f>
        <v>0</v>
      </c>
    </row>
    <row r="332" spans="11:21">
      <c r="K332" s="777">
        <f>SUMIFS(CreditS!$C$2:$C$1003,CreditS!$AD$2:$AD$1003,J332)</f>
        <v>0</v>
      </c>
      <c r="M332" s="777"/>
      <c r="O332" s="783">
        <f>SUMIFS(CreditS!$C$2:$C$1003,CreditS!$AD$2:$AD$1003,N332)</f>
        <v>0</v>
      </c>
      <c r="U332" s="779">
        <f>SUMIFS(CreditS!$C$2:$C$1003,CreditS!$K$2:$K$1003,T332)</f>
        <v>0</v>
      </c>
    </row>
    <row r="333" spans="11:21">
      <c r="K333" s="777">
        <f>SUMIFS(CreditS!$C$2:$C$1003,CreditS!$AD$2:$AD$1003,J333)</f>
        <v>0</v>
      </c>
      <c r="M333" s="777"/>
      <c r="O333" s="783">
        <f>SUMIFS(CreditS!$C$2:$C$1003,CreditS!$AD$2:$AD$1003,N333)</f>
        <v>0</v>
      </c>
      <c r="U333" s="779">
        <f>SUMIFS(CreditS!$C$2:$C$1003,CreditS!$K$2:$K$1003,T333)</f>
        <v>0</v>
      </c>
    </row>
    <row r="334" spans="11:21">
      <c r="K334" s="777">
        <f>SUMIFS(CreditS!$C$2:$C$1003,CreditS!$AD$2:$AD$1003,J334)</f>
        <v>0</v>
      </c>
      <c r="M334" s="777"/>
      <c r="O334" s="783">
        <f>SUMIFS(CreditS!$C$2:$C$1003,CreditS!$AD$2:$AD$1003,N334)</f>
        <v>0</v>
      </c>
      <c r="U334" s="779">
        <f>SUMIFS(CreditS!$C$2:$C$1003,CreditS!$K$2:$K$1003,T334)</f>
        <v>0</v>
      </c>
    </row>
    <row r="335" spans="11:21">
      <c r="K335" s="777">
        <f>SUMIFS(CreditS!$C$2:$C$1003,CreditS!$AD$2:$AD$1003,J335)</f>
        <v>0</v>
      </c>
      <c r="M335" s="777"/>
      <c r="O335" s="783">
        <f>SUMIFS(CreditS!$C$2:$C$1003,CreditS!$AD$2:$AD$1003,N335)</f>
        <v>0</v>
      </c>
      <c r="U335" s="779">
        <f>SUMIFS(CreditS!$C$2:$C$1003,CreditS!$K$2:$K$1003,T335)</f>
        <v>0</v>
      </c>
    </row>
    <row r="336" spans="11:21">
      <c r="K336" s="777">
        <f>SUMIFS(CreditS!$C$2:$C$1003,CreditS!$AD$2:$AD$1003,J336)</f>
        <v>0</v>
      </c>
      <c r="M336" s="777"/>
      <c r="O336" s="783">
        <f>SUMIFS(CreditS!$C$2:$C$1003,CreditS!$AD$2:$AD$1003,N336)</f>
        <v>0</v>
      </c>
      <c r="U336" s="779">
        <f>SUMIFS(CreditS!$C$2:$C$1003,CreditS!$K$2:$K$1003,T336)</f>
        <v>0</v>
      </c>
    </row>
    <row r="337" spans="11:21">
      <c r="K337" s="777">
        <f>SUMIFS(CreditS!$C$2:$C$1003,CreditS!$AD$2:$AD$1003,J337)</f>
        <v>0</v>
      </c>
      <c r="M337" s="777"/>
      <c r="O337" s="783">
        <f>SUMIFS(CreditS!$C$2:$C$1003,CreditS!$AD$2:$AD$1003,N337)</f>
        <v>0</v>
      </c>
      <c r="U337" s="779">
        <f>SUMIFS(CreditS!$C$2:$C$1003,CreditS!$K$2:$K$1003,T337)</f>
        <v>0</v>
      </c>
    </row>
    <row r="338" spans="11:21">
      <c r="K338" s="777">
        <f>SUMIFS(CreditS!$C$2:$C$1003,CreditS!$AD$2:$AD$1003,J338)</f>
        <v>0</v>
      </c>
      <c r="M338" s="777"/>
      <c r="O338" s="783">
        <f>SUMIFS(CreditS!$C$2:$C$1003,CreditS!$AD$2:$AD$1003,N338)</f>
        <v>0</v>
      </c>
      <c r="U338" s="779">
        <f>SUMIFS(CreditS!$C$2:$C$1003,CreditS!$K$2:$K$1003,T338)</f>
        <v>0</v>
      </c>
    </row>
    <row r="339" spans="11:21">
      <c r="K339" s="777">
        <f>SUMIFS(CreditS!$C$2:$C$1003,CreditS!$AD$2:$AD$1003,J339)</f>
        <v>0</v>
      </c>
      <c r="M339" s="777"/>
      <c r="O339" s="783">
        <f>SUMIFS(CreditS!$C$2:$C$1003,CreditS!$AD$2:$AD$1003,N339)</f>
        <v>0</v>
      </c>
      <c r="U339" s="779">
        <f>SUMIFS(CreditS!$C$2:$C$1003,CreditS!$K$2:$K$1003,T339)</f>
        <v>0</v>
      </c>
    </row>
    <row r="340" spans="11:21">
      <c r="K340" s="777">
        <f>SUMIFS(CreditS!$C$2:$C$1003,CreditS!$AD$2:$AD$1003,J340)</f>
        <v>0</v>
      </c>
      <c r="M340" s="777"/>
      <c r="O340" s="783">
        <f>SUMIFS(CreditS!$C$2:$C$1003,CreditS!$AD$2:$AD$1003,N340)</f>
        <v>0</v>
      </c>
      <c r="U340" s="779">
        <f>SUMIFS(CreditS!$C$2:$C$1003,CreditS!$K$2:$K$1003,T340)</f>
        <v>0</v>
      </c>
    </row>
    <row r="341" spans="11:21">
      <c r="K341" s="777">
        <f>SUMIFS(CreditS!$C$2:$C$1003,CreditS!$AD$2:$AD$1003,J341)</f>
        <v>0</v>
      </c>
      <c r="M341" s="777"/>
      <c r="O341" s="783">
        <f>SUMIFS(CreditS!$C$2:$C$1003,CreditS!$AD$2:$AD$1003,N341)</f>
        <v>0</v>
      </c>
      <c r="U341" s="779">
        <f>SUMIFS(CreditS!$C$2:$C$1003,CreditS!$K$2:$K$1003,T341)</f>
        <v>0</v>
      </c>
    </row>
    <row r="342" spans="11:21">
      <c r="K342" s="777">
        <f>SUMIFS(CreditS!$C$2:$C$1003,CreditS!$AD$2:$AD$1003,J342)</f>
        <v>0</v>
      </c>
      <c r="M342" s="777"/>
      <c r="O342" s="783">
        <f>SUMIFS(CreditS!$C$2:$C$1003,CreditS!$AD$2:$AD$1003,N342)</f>
        <v>0</v>
      </c>
      <c r="U342" s="779">
        <f>SUMIFS(CreditS!$C$2:$C$1003,CreditS!$K$2:$K$1003,T342)</f>
        <v>0</v>
      </c>
    </row>
    <row r="343" spans="11:21">
      <c r="K343" s="777">
        <f>SUMIFS(CreditS!$C$2:$C$1003,CreditS!$AD$2:$AD$1003,J343)</f>
        <v>0</v>
      </c>
      <c r="M343" s="777"/>
      <c r="O343" s="783">
        <f>SUMIFS(CreditS!$C$2:$C$1003,CreditS!$AD$2:$AD$1003,N343)</f>
        <v>0</v>
      </c>
      <c r="U343" s="779">
        <f>SUMIFS(CreditS!$C$2:$C$1003,CreditS!$K$2:$K$1003,T343)</f>
        <v>0</v>
      </c>
    </row>
    <row r="344" spans="11:21">
      <c r="K344" s="777">
        <f>SUMIFS(CreditS!$C$2:$C$1003,CreditS!$AD$2:$AD$1003,J344)</f>
        <v>0</v>
      </c>
      <c r="M344" s="777"/>
      <c r="O344" s="783">
        <f>SUMIFS(CreditS!$C$2:$C$1003,CreditS!$AD$2:$AD$1003,N344)</f>
        <v>0</v>
      </c>
      <c r="U344" s="779">
        <f>SUMIFS(CreditS!$C$2:$C$1003,CreditS!$K$2:$K$1003,T344)</f>
        <v>0</v>
      </c>
    </row>
    <row r="345" spans="11:21">
      <c r="K345" s="777">
        <f>SUMIFS(CreditS!$C$2:$C$1003,CreditS!$AD$2:$AD$1003,J345)</f>
        <v>0</v>
      </c>
      <c r="M345" s="777"/>
      <c r="O345" s="783">
        <f>SUMIFS(CreditS!$C$2:$C$1003,CreditS!$AD$2:$AD$1003,N345)</f>
        <v>0</v>
      </c>
      <c r="U345" s="779">
        <f>SUMIFS(CreditS!$C$2:$C$1003,CreditS!$K$2:$K$1003,T345)</f>
        <v>0</v>
      </c>
    </row>
    <row r="346" spans="11:21">
      <c r="K346" s="777">
        <f>SUMIFS(CreditS!$C$2:$C$1003,CreditS!$AD$2:$AD$1003,J346)</f>
        <v>0</v>
      </c>
      <c r="M346" s="777"/>
      <c r="O346" s="783">
        <f>SUMIFS(CreditS!$C$2:$C$1003,CreditS!$AD$2:$AD$1003,N346)</f>
        <v>0</v>
      </c>
      <c r="U346" s="779">
        <f>SUMIFS(CreditS!$C$2:$C$1003,CreditS!$K$2:$K$1003,T346)</f>
        <v>0</v>
      </c>
    </row>
    <row r="347" spans="11:21">
      <c r="K347" s="777">
        <f>SUMIFS(CreditS!$C$2:$C$1003,CreditS!$AD$2:$AD$1003,J347)</f>
        <v>0</v>
      </c>
      <c r="M347" s="777"/>
      <c r="O347" s="783">
        <f>SUMIFS(CreditS!$C$2:$C$1003,CreditS!$AD$2:$AD$1003,N347)</f>
        <v>0</v>
      </c>
      <c r="U347" s="779">
        <f>SUMIFS(CreditS!$C$2:$C$1003,CreditS!$K$2:$K$1003,T347)</f>
        <v>0</v>
      </c>
    </row>
    <row r="348" spans="11:21">
      <c r="K348" s="777">
        <f>SUMIFS(CreditS!$C$2:$C$1003,CreditS!$AD$2:$AD$1003,J348)</f>
        <v>0</v>
      </c>
      <c r="M348" s="777"/>
      <c r="O348" s="783">
        <f>SUMIFS(CreditS!$C$2:$C$1003,CreditS!$AD$2:$AD$1003,N348)</f>
        <v>0</v>
      </c>
      <c r="U348" s="779">
        <f>SUMIFS(CreditS!$C$2:$C$1003,CreditS!$K$2:$K$1003,T348)</f>
        <v>0</v>
      </c>
    </row>
    <row r="349" spans="11:21">
      <c r="K349" s="777">
        <f>SUMIFS(CreditS!$C$2:$C$1003,CreditS!$AD$2:$AD$1003,J349)</f>
        <v>0</v>
      </c>
      <c r="M349" s="777"/>
      <c r="O349" s="783">
        <f>SUMIFS(CreditS!$C$2:$C$1003,CreditS!$AD$2:$AD$1003,N349)</f>
        <v>0</v>
      </c>
      <c r="U349" s="779">
        <f>SUMIFS(CreditS!$C$2:$C$1003,CreditS!$K$2:$K$1003,T349)</f>
        <v>0</v>
      </c>
    </row>
    <row r="350" spans="11:21">
      <c r="K350" s="777">
        <f>SUMIFS(CreditS!$C$2:$C$1003,CreditS!$AD$2:$AD$1003,J350)</f>
        <v>0</v>
      </c>
      <c r="M350" s="777"/>
      <c r="O350" s="783">
        <f>SUMIFS(CreditS!$C$2:$C$1003,CreditS!$AD$2:$AD$1003,N350)</f>
        <v>0</v>
      </c>
      <c r="U350" s="779">
        <f>SUMIFS(CreditS!$C$2:$C$1003,CreditS!$K$2:$K$1003,T350)</f>
        <v>0</v>
      </c>
    </row>
    <row r="351" spans="11:21">
      <c r="K351" s="777">
        <f>SUMIFS(CreditS!$C$2:$C$1003,CreditS!$AD$2:$AD$1003,J351)</f>
        <v>0</v>
      </c>
      <c r="M351" s="777"/>
      <c r="O351" s="783">
        <f>SUMIFS(CreditS!$C$2:$C$1003,CreditS!$AD$2:$AD$1003,N351)</f>
        <v>0</v>
      </c>
      <c r="U351" s="779">
        <f>SUMIFS(CreditS!$C$2:$C$1003,CreditS!$K$2:$K$1003,T351)</f>
        <v>0</v>
      </c>
    </row>
    <row r="352" spans="11:21">
      <c r="K352" s="777">
        <f>SUMIFS(CreditS!$C$2:$C$1003,CreditS!$AD$2:$AD$1003,J352)</f>
        <v>0</v>
      </c>
      <c r="M352" s="777"/>
      <c r="O352" s="783">
        <f>SUMIFS(CreditS!$C$2:$C$1003,CreditS!$AD$2:$AD$1003,N352)</f>
        <v>0</v>
      </c>
      <c r="U352" s="779">
        <f>SUMIFS(CreditS!$C$2:$C$1003,CreditS!$K$2:$K$1003,T352)</f>
        <v>0</v>
      </c>
    </row>
    <row r="353" spans="11:21">
      <c r="K353" s="777">
        <f>SUMIFS(CreditS!$C$2:$C$1003,CreditS!$AD$2:$AD$1003,J353)</f>
        <v>0</v>
      </c>
      <c r="M353" s="777"/>
      <c r="O353" s="783">
        <f>SUMIFS(CreditS!$C$2:$C$1003,CreditS!$AD$2:$AD$1003,N353)</f>
        <v>0</v>
      </c>
      <c r="U353" s="779">
        <f>SUMIFS(CreditS!$C$2:$C$1003,CreditS!$K$2:$K$1003,T353)</f>
        <v>0</v>
      </c>
    </row>
    <row r="354" spans="11:21">
      <c r="K354" s="777">
        <f>SUMIFS(CreditS!$C$2:$C$1003,CreditS!$AD$2:$AD$1003,J354)</f>
        <v>0</v>
      </c>
      <c r="M354" s="777"/>
      <c r="O354" s="783">
        <f>SUMIFS(CreditS!$C$2:$C$1003,CreditS!$AD$2:$AD$1003,N354)</f>
        <v>0</v>
      </c>
      <c r="U354" s="779">
        <f>SUMIFS(CreditS!$C$2:$C$1003,CreditS!$K$2:$K$1003,T354)</f>
        <v>0</v>
      </c>
    </row>
    <row r="355" spans="11:21">
      <c r="K355" s="777">
        <f>SUMIFS(CreditS!$C$2:$C$1003,CreditS!$AD$2:$AD$1003,J355)</f>
        <v>0</v>
      </c>
      <c r="M355" s="777"/>
      <c r="O355" s="783">
        <f>SUMIFS(CreditS!$C$2:$C$1003,CreditS!$AD$2:$AD$1003,N355)</f>
        <v>0</v>
      </c>
      <c r="U355" s="779">
        <f>SUMIFS(CreditS!$C$2:$C$1003,CreditS!$K$2:$K$1003,T355)</f>
        <v>0</v>
      </c>
    </row>
    <row r="356" spans="11:21">
      <c r="K356" s="777">
        <f>SUMIFS(CreditS!$C$2:$C$1003,CreditS!$AD$2:$AD$1003,J356)</f>
        <v>0</v>
      </c>
      <c r="M356" s="777"/>
      <c r="O356" s="783">
        <f>SUMIFS(CreditS!$C$2:$C$1003,CreditS!$AD$2:$AD$1003,N356)</f>
        <v>0</v>
      </c>
      <c r="U356" s="779">
        <f>SUMIFS(CreditS!$C$2:$C$1003,CreditS!$K$2:$K$1003,T356)</f>
        <v>0</v>
      </c>
    </row>
    <row r="357" spans="11:21">
      <c r="K357" s="777">
        <f>SUMIFS(CreditS!$C$2:$C$1003,CreditS!$AD$2:$AD$1003,J357)</f>
        <v>0</v>
      </c>
      <c r="M357" s="777"/>
      <c r="O357" s="783">
        <f>SUMIFS(CreditS!$C$2:$C$1003,CreditS!$AD$2:$AD$1003,N357)</f>
        <v>0</v>
      </c>
      <c r="U357" s="779">
        <f>SUMIFS(CreditS!$C$2:$C$1003,CreditS!$K$2:$K$1003,T357)</f>
        <v>0</v>
      </c>
    </row>
    <row r="358" spans="11:21">
      <c r="K358" s="777">
        <f>SUMIFS(CreditS!$C$2:$C$1003,CreditS!$AD$2:$AD$1003,J358)</f>
        <v>0</v>
      </c>
      <c r="M358" s="777"/>
      <c r="O358" s="783">
        <f>SUMIFS(CreditS!$C$2:$C$1003,CreditS!$AD$2:$AD$1003,N358)</f>
        <v>0</v>
      </c>
      <c r="U358" s="779">
        <f>SUMIFS(CreditS!$C$2:$C$1003,CreditS!$K$2:$K$1003,T358)</f>
        <v>0</v>
      </c>
    </row>
    <row r="359" spans="11:21">
      <c r="K359" s="777">
        <f>SUMIFS(CreditS!$C$2:$C$1003,CreditS!$AD$2:$AD$1003,J359)</f>
        <v>0</v>
      </c>
      <c r="M359" s="777"/>
      <c r="O359" s="783">
        <f>SUMIFS(CreditS!$C$2:$C$1003,CreditS!$AD$2:$AD$1003,N359)</f>
        <v>0</v>
      </c>
      <c r="U359" s="779">
        <f>SUMIFS(CreditS!$C$2:$C$1003,CreditS!$K$2:$K$1003,T359)</f>
        <v>0</v>
      </c>
    </row>
    <row r="360" spans="11:21">
      <c r="K360" s="777">
        <f>SUMIFS(CreditS!$C$2:$C$1003,CreditS!$AD$2:$AD$1003,J360)</f>
        <v>0</v>
      </c>
      <c r="M360" s="777"/>
      <c r="O360" s="783">
        <f>SUMIFS(CreditS!$C$2:$C$1003,CreditS!$AD$2:$AD$1003,N360)</f>
        <v>0</v>
      </c>
      <c r="U360" s="779">
        <f>SUMIFS(CreditS!$C$2:$C$1003,CreditS!$K$2:$K$1003,T360)</f>
        <v>0</v>
      </c>
    </row>
    <row r="361" spans="11:21">
      <c r="K361" s="777">
        <f>SUMIFS(CreditS!$C$2:$C$1003,CreditS!$AD$2:$AD$1003,J361)</f>
        <v>0</v>
      </c>
      <c r="M361" s="777"/>
      <c r="O361" s="783">
        <f>SUMIFS(CreditS!$C$2:$C$1003,CreditS!$AD$2:$AD$1003,N361)</f>
        <v>0</v>
      </c>
      <c r="U361" s="779">
        <f>SUMIFS(CreditS!$C$2:$C$1003,CreditS!$K$2:$K$1003,T361)</f>
        <v>0</v>
      </c>
    </row>
    <row r="362" spans="11:21">
      <c r="K362" s="777">
        <f>SUMIFS(CreditS!$C$2:$C$1003,CreditS!$AD$2:$AD$1003,J362)</f>
        <v>0</v>
      </c>
      <c r="M362" s="777"/>
      <c r="O362" s="783">
        <f>SUMIFS(CreditS!$C$2:$C$1003,CreditS!$AD$2:$AD$1003,N362)</f>
        <v>0</v>
      </c>
      <c r="U362" s="779">
        <f>SUMIFS(CreditS!$C$2:$C$1003,CreditS!$K$2:$K$1003,T362)</f>
        <v>0</v>
      </c>
    </row>
    <row r="363" spans="11:21">
      <c r="K363" s="777">
        <f>SUMIFS(CreditS!$C$2:$C$1003,CreditS!$AD$2:$AD$1003,J363)</f>
        <v>0</v>
      </c>
      <c r="M363" s="777"/>
      <c r="O363" s="783">
        <f>SUMIFS(CreditS!$C$2:$C$1003,CreditS!$AD$2:$AD$1003,N363)</f>
        <v>0</v>
      </c>
      <c r="U363" s="779">
        <f>SUMIFS(CreditS!$C$2:$C$1003,CreditS!$K$2:$K$1003,T363)</f>
        <v>0</v>
      </c>
    </row>
    <row r="364" spans="11:21">
      <c r="K364" s="777">
        <f>SUMIFS(CreditS!$C$2:$C$1003,CreditS!$AD$2:$AD$1003,J364)</f>
        <v>0</v>
      </c>
      <c r="M364" s="777"/>
      <c r="O364" s="783">
        <f>SUMIFS(CreditS!$C$2:$C$1003,CreditS!$AD$2:$AD$1003,N364)</f>
        <v>0</v>
      </c>
      <c r="U364" s="779">
        <f>SUMIFS(CreditS!$C$2:$C$1003,CreditS!$K$2:$K$1003,T364)</f>
        <v>0</v>
      </c>
    </row>
    <row r="365" spans="11:21">
      <c r="K365" s="777">
        <f>SUMIFS(CreditS!$C$2:$C$1003,CreditS!$AD$2:$AD$1003,J365)</f>
        <v>0</v>
      </c>
      <c r="M365" s="777"/>
      <c r="O365" s="783">
        <f>SUMIFS(CreditS!$C$2:$C$1003,CreditS!$AD$2:$AD$1003,N365)</f>
        <v>0</v>
      </c>
      <c r="U365" s="779">
        <f>SUMIFS(CreditS!$C$2:$C$1003,CreditS!$K$2:$K$1003,T365)</f>
        <v>0</v>
      </c>
    </row>
    <row r="366" spans="11:21">
      <c r="K366" s="777">
        <f>SUMIFS(CreditS!$C$2:$C$1003,CreditS!$AD$2:$AD$1003,J366)</f>
        <v>0</v>
      </c>
      <c r="M366" s="777"/>
      <c r="O366" s="783">
        <f>SUMIFS(CreditS!$C$2:$C$1003,CreditS!$AD$2:$AD$1003,N366)</f>
        <v>0</v>
      </c>
      <c r="U366" s="779">
        <f>SUMIFS(CreditS!$C$2:$C$1003,CreditS!$K$2:$K$1003,T366)</f>
        <v>0</v>
      </c>
    </row>
    <row r="367" spans="11:21">
      <c r="K367" s="777">
        <f>SUMIFS(CreditS!$C$2:$C$1003,CreditS!$AD$2:$AD$1003,J367)</f>
        <v>0</v>
      </c>
      <c r="M367" s="777"/>
      <c r="O367" s="783">
        <f>SUMIFS(CreditS!$C$2:$C$1003,CreditS!$AD$2:$AD$1003,N367)</f>
        <v>0</v>
      </c>
      <c r="U367" s="779">
        <f>SUMIFS(CreditS!$C$2:$C$1003,CreditS!$K$2:$K$1003,T367)</f>
        <v>0</v>
      </c>
    </row>
    <row r="368" spans="11:21">
      <c r="K368" s="777">
        <f>SUMIFS(CreditS!$C$2:$C$1003,CreditS!$AD$2:$AD$1003,J368)</f>
        <v>0</v>
      </c>
      <c r="M368" s="777"/>
      <c r="O368" s="783">
        <f>SUMIFS(CreditS!$C$2:$C$1003,CreditS!$AD$2:$AD$1003,N368)</f>
        <v>0</v>
      </c>
      <c r="U368" s="779">
        <f>SUMIFS(CreditS!$C$2:$C$1003,CreditS!$K$2:$K$1003,T368)</f>
        <v>0</v>
      </c>
    </row>
    <row r="369" spans="11:21">
      <c r="K369" s="777">
        <f>SUMIFS(CreditS!$C$2:$C$1003,CreditS!$AD$2:$AD$1003,J369)</f>
        <v>0</v>
      </c>
      <c r="M369" s="777"/>
      <c r="O369" s="783">
        <f>SUMIFS(CreditS!$C$2:$C$1003,CreditS!$AD$2:$AD$1003,N369)</f>
        <v>0</v>
      </c>
      <c r="U369" s="779">
        <f>SUMIFS(CreditS!$C$2:$C$1003,CreditS!$K$2:$K$1003,T369)</f>
        <v>0</v>
      </c>
    </row>
    <row r="370" spans="11:21">
      <c r="K370" s="777">
        <f>SUMIFS(CreditS!$C$2:$C$1003,CreditS!$AD$2:$AD$1003,J370)</f>
        <v>0</v>
      </c>
      <c r="M370" s="777"/>
      <c r="O370" s="783">
        <f>SUMIFS(CreditS!$C$2:$C$1003,CreditS!$AD$2:$AD$1003,N370)</f>
        <v>0</v>
      </c>
      <c r="U370" s="779">
        <f>SUMIFS(CreditS!$C$2:$C$1003,CreditS!$K$2:$K$1003,T370)</f>
        <v>0</v>
      </c>
    </row>
    <row r="371" spans="11:21">
      <c r="K371" s="777">
        <f>SUMIFS(CreditS!$C$2:$C$1003,CreditS!$AD$2:$AD$1003,J371)</f>
        <v>0</v>
      </c>
      <c r="M371" s="777"/>
      <c r="O371" s="783">
        <f>SUMIFS(CreditS!$C$2:$C$1003,CreditS!$AD$2:$AD$1003,N371)</f>
        <v>0</v>
      </c>
      <c r="U371" s="779">
        <f>SUMIFS(CreditS!$C$2:$C$1003,CreditS!$K$2:$K$1003,T371)</f>
        <v>0</v>
      </c>
    </row>
    <row r="372" spans="11:21">
      <c r="K372" s="777">
        <f>SUMIFS(CreditS!$C$2:$C$1003,CreditS!$AD$2:$AD$1003,J372)</f>
        <v>0</v>
      </c>
      <c r="M372" s="777"/>
      <c r="O372" s="783">
        <f>SUMIFS(CreditS!$C$2:$C$1003,CreditS!$AD$2:$AD$1003,N372)</f>
        <v>0</v>
      </c>
      <c r="U372" s="779">
        <f>SUMIFS(CreditS!$C$2:$C$1003,CreditS!$K$2:$K$1003,T372)</f>
        <v>0</v>
      </c>
    </row>
    <row r="373" spans="11:21">
      <c r="K373" s="777">
        <f>SUMIFS(CreditS!$C$2:$C$1003,CreditS!$AD$2:$AD$1003,J373)</f>
        <v>0</v>
      </c>
      <c r="M373" s="777"/>
      <c r="O373" s="783">
        <f>SUMIFS(CreditS!$C$2:$C$1003,CreditS!$AD$2:$AD$1003,N373)</f>
        <v>0</v>
      </c>
      <c r="U373" s="779">
        <f>SUMIFS(CreditS!$C$2:$C$1003,CreditS!$K$2:$K$1003,T373)</f>
        <v>0</v>
      </c>
    </row>
    <row r="374" spans="11:21">
      <c r="K374" s="777">
        <f>SUMIFS(CreditS!$C$2:$C$1003,CreditS!$AD$2:$AD$1003,J374)</f>
        <v>0</v>
      </c>
      <c r="M374" s="777"/>
      <c r="O374" s="783">
        <f>SUMIFS(CreditS!$C$2:$C$1003,CreditS!$AD$2:$AD$1003,N374)</f>
        <v>0</v>
      </c>
      <c r="U374" s="779">
        <f>SUMIFS(CreditS!$C$2:$C$1003,CreditS!$K$2:$K$1003,T374)</f>
        <v>0</v>
      </c>
    </row>
    <row r="375" spans="11:21">
      <c r="K375" s="777">
        <f>SUMIFS(CreditS!$C$2:$C$1003,CreditS!$AD$2:$AD$1003,J375)</f>
        <v>0</v>
      </c>
      <c r="M375" s="777"/>
      <c r="O375" s="783">
        <f>SUMIFS(CreditS!$C$2:$C$1003,CreditS!$AD$2:$AD$1003,N375)</f>
        <v>0</v>
      </c>
      <c r="U375" s="779">
        <f>SUMIFS(CreditS!$C$2:$C$1003,CreditS!$K$2:$K$1003,T375)</f>
        <v>0</v>
      </c>
    </row>
    <row r="376" spans="11:21">
      <c r="K376" s="777">
        <f>SUMIFS(CreditS!$C$2:$C$1003,CreditS!$AD$2:$AD$1003,J376)</f>
        <v>0</v>
      </c>
      <c r="M376" s="777"/>
      <c r="O376" s="783">
        <f>SUMIFS(CreditS!$C$2:$C$1003,CreditS!$AD$2:$AD$1003,N376)</f>
        <v>0</v>
      </c>
      <c r="U376" s="779">
        <f>SUMIFS(CreditS!$C$2:$C$1003,CreditS!$K$2:$K$1003,T376)</f>
        <v>0</v>
      </c>
    </row>
    <row r="377" spans="11:21">
      <c r="K377" s="777">
        <f>SUMIFS(CreditS!$C$2:$C$1003,CreditS!$AD$2:$AD$1003,J377)</f>
        <v>0</v>
      </c>
      <c r="M377" s="777"/>
      <c r="O377" s="783">
        <f>SUMIFS(CreditS!$C$2:$C$1003,CreditS!$AD$2:$AD$1003,N377)</f>
        <v>0</v>
      </c>
      <c r="U377" s="779">
        <f>SUMIFS(CreditS!$C$2:$C$1003,CreditS!$K$2:$K$1003,T377)</f>
        <v>0</v>
      </c>
    </row>
    <row r="378" spans="11:21">
      <c r="K378" s="777">
        <f>SUMIFS(CreditS!$C$2:$C$1003,CreditS!$AD$2:$AD$1003,J378)</f>
        <v>0</v>
      </c>
      <c r="M378" s="777"/>
      <c r="O378" s="783">
        <f>SUMIFS(CreditS!$C$2:$C$1003,CreditS!$AD$2:$AD$1003,N378)</f>
        <v>0</v>
      </c>
      <c r="U378" s="779">
        <f>SUMIFS(CreditS!$C$2:$C$1003,CreditS!$K$2:$K$1003,T378)</f>
        <v>0</v>
      </c>
    </row>
    <row r="379" spans="11:21">
      <c r="K379" s="777">
        <f>SUMIFS(CreditS!$C$2:$C$1003,CreditS!$AD$2:$AD$1003,J379)</f>
        <v>0</v>
      </c>
      <c r="M379" s="777"/>
      <c r="O379" s="783">
        <f>SUMIFS(CreditS!$C$2:$C$1003,CreditS!$AD$2:$AD$1003,N379)</f>
        <v>0</v>
      </c>
      <c r="U379" s="779">
        <f>SUMIFS(CreditS!$C$2:$C$1003,CreditS!$K$2:$K$1003,T379)</f>
        <v>0</v>
      </c>
    </row>
    <row r="380" spans="11:21">
      <c r="K380" s="777">
        <f>SUMIFS(CreditS!$C$2:$C$1003,CreditS!$AD$2:$AD$1003,J380)</f>
        <v>0</v>
      </c>
      <c r="M380" s="777"/>
      <c r="O380" s="783">
        <f>SUMIFS(CreditS!$C$2:$C$1003,CreditS!$AD$2:$AD$1003,N380)</f>
        <v>0</v>
      </c>
      <c r="U380" s="779">
        <f>SUMIFS(CreditS!$C$2:$C$1003,CreditS!$K$2:$K$1003,T380)</f>
        <v>0</v>
      </c>
    </row>
    <row r="381" spans="11:21">
      <c r="K381" s="777">
        <f>SUMIFS(CreditS!$C$2:$C$1003,CreditS!$AD$2:$AD$1003,J381)</f>
        <v>0</v>
      </c>
      <c r="M381" s="777"/>
      <c r="O381" s="783">
        <f>SUMIFS(CreditS!$C$2:$C$1003,CreditS!$AD$2:$AD$1003,N381)</f>
        <v>0</v>
      </c>
      <c r="U381" s="779">
        <f>SUMIFS(CreditS!$C$2:$C$1003,CreditS!$K$2:$K$1003,T381)</f>
        <v>0</v>
      </c>
    </row>
    <row r="382" spans="11:21">
      <c r="K382" s="777">
        <f>SUMIFS(CreditS!$C$2:$C$1003,CreditS!$AD$2:$AD$1003,J382)</f>
        <v>0</v>
      </c>
      <c r="M382" s="777"/>
      <c r="O382" s="783">
        <f>SUMIFS(CreditS!$C$2:$C$1003,CreditS!$AD$2:$AD$1003,N382)</f>
        <v>0</v>
      </c>
      <c r="U382" s="779">
        <f>SUMIFS(CreditS!$C$2:$C$1003,CreditS!$K$2:$K$1003,T382)</f>
        <v>0</v>
      </c>
    </row>
    <row r="383" spans="11:21">
      <c r="K383" s="777">
        <f>SUMIFS(CreditS!$C$2:$C$1003,CreditS!$AD$2:$AD$1003,J383)</f>
        <v>0</v>
      </c>
      <c r="M383" s="777"/>
      <c r="O383" s="783">
        <f>SUMIFS(CreditS!$C$2:$C$1003,CreditS!$AD$2:$AD$1003,N383)</f>
        <v>0</v>
      </c>
      <c r="U383" s="779">
        <f>SUMIFS(CreditS!$C$2:$C$1003,CreditS!$K$2:$K$1003,T383)</f>
        <v>0</v>
      </c>
    </row>
    <row r="384" spans="11:21">
      <c r="K384" s="777">
        <f>SUMIFS(CreditS!$C$2:$C$1003,CreditS!$AD$2:$AD$1003,J384)</f>
        <v>0</v>
      </c>
      <c r="M384" s="777"/>
      <c r="O384" s="783">
        <f>SUMIFS(CreditS!$C$2:$C$1003,CreditS!$AD$2:$AD$1003,N384)</f>
        <v>0</v>
      </c>
      <c r="U384" s="779">
        <f>SUMIFS(CreditS!$C$2:$C$1003,CreditS!$K$2:$K$1003,T384)</f>
        <v>0</v>
      </c>
    </row>
    <row r="385" spans="11:21">
      <c r="K385" s="777">
        <f>SUMIFS(CreditS!$C$2:$C$1003,CreditS!$AD$2:$AD$1003,J385)</f>
        <v>0</v>
      </c>
      <c r="M385" s="777"/>
      <c r="O385" s="783">
        <f>SUMIFS(CreditS!$C$2:$C$1003,CreditS!$AD$2:$AD$1003,N385)</f>
        <v>0</v>
      </c>
      <c r="U385" s="779">
        <f>SUMIFS(CreditS!$C$2:$C$1003,CreditS!$K$2:$K$1003,T385)</f>
        <v>0</v>
      </c>
    </row>
    <row r="386" spans="11:21">
      <c r="K386" s="777">
        <f>SUMIFS(CreditS!$C$2:$C$1003,CreditS!$AD$2:$AD$1003,J386)</f>
        <v>0</v>
      </c>
      <c r="M386" s="777"/>
      <c r="O386" s="783">
        <f>SUMIFS(CreditS!$C$2:$C$1003,CreditS!$AD$2:$AD$1003,N386)</f>
        <v>0</v>
      </c>
      <c r="U386" s="779">
        <f>SUMIFS(CreditS!$C$2:$C$1003,CreditS!$K$2:$K$1003,T386)</f>
        <v>0</v>
      </c>
    </row>
    <row r="387" spans="11:21">
      <c r="K387" s="777">
        <f>SUMIFS(CreditS!$C$2:$C$1003,CreditS!$AD$2:$AD$1003,J387)</f>
        <v>0</v>
      </c>
      <c r="M387" s="777"/>
      <c r="O387" s="783">
        <f>SUMIFS(CreditS!$C$2:$C$1003,CreditS!$AD$2:$AD$1003,N387)</f>
        <v>0</v>
      </c>
      <c r="U387" s="779">
        <f>SUMIFS(CreditS!$C$2:$C$1003,CreditS!$K$2:$K$1003,T387)</f>
        <v>0</v>
      </c>
    </row>
    <row r="388" spans="11:21">
      <c r="K388" s="777">
        <f>SUMIFS(CreditS!$C$2:$C$1003,CreditS!$AD$2:$AD$1003,J388)</f>
        <v>0</v>
      </c>
      <c r="M388" s="777"/>
      <c r="O388" s="783">
        <f>SUMIFS(CreditS!$C$2:$C$1003,CreditS!$AD$2:$AD$1003,N388)</f>
        <v>0</v>
      </c>
      <c r="U388" s="779">
        <f>SUMIFS(CreditS!$C$2:$C$1003,CreditS!$K$2:$K$1003,T388)</f>
        <v>0</v>
      </c>
    </row>
    <row r="389" spans="11:21">
      <c r="K389" s="777">
        <f>SUMIFS(CreditS!$C$2:$C$1003,CreditS!$AD$2:$AD$1003,J389)</f>
        <v>0</v>
      </c>
      <c r="M389" s="777"/>
      <c r="O389" s="783">
        <f>SUMIFS(CreditS!$C$2:$C$1003,CreditS!$AD$2:$AD$1003,N389)</f>
        <v>0</v>
      </c>
      <c r="U389" s="779">
        <f>SUMIFS(CreditS!$C$2:$C$1003,CreditS!$K$2:$K$1003,T389)</f>
        <v>0</v>
      </c>
    </row>
    <row r="390" spans="11:21">
      <c r="K390" s="777">
        <f>SUMIFS(CreditS!$C$2:$C$1003,CreditS!$AD$2:$AD$1003,J390)</f>
        <v>0</v>
      </c>
      <c r="M390" s="777"/>
      <c r="O390" s="783">
        <f>SUMIFS(CreditS!$C$2:$C$1003,CreditS!$AD$2:$AD$1003,N390)</f>
        <v>0</v>
      </c>
      <c r="U390" s="779">
        <f>SUMIFS(CreditS!$C$2:$C$1003,CreditS!$K$2:$K$1003,T390)</f>
        <v>0</v>
      </c>
    </row>
    <row r="391" spans="11:21">
      <c r="K391" s="777">
        <f>SUMIFS(CreditS!$C$2:$C$1003,CreditS!$AD$2:$AD$1003,J391)</f>
        <v>0</v>
      </c>
      <c r="M391" s="777"/>
      <c r="O391" s="783">
        <f>SUMIFS(CreditS!$C$2:$C$1003,CreditS!$AD$2:$AD$1003,N391)</f>
        <v>0</v>
      </c>
      <c r="U391" s="779">
        <f>SUMIFS(CreditS!$C$2:$C$1003,CreditS!$K$2:$K$1003,T391)</f>
        <v>0</v>
      </c>
    </row>
    <row r="392" spans="11:21">
      <c r="K392" s="777">
        <f>SUMIFS(CreditS!$C$2:$C$1003,CreditS!$AD$2:$AD$1003,J392)</f>
        <v>0</v>
      </c>
      <c r="M392" s="777"/>
      <c r="O392" s="783">
        <f>SUMIFS(CreditS!$C$2:$C$1003,CreditS!$AD$2:$AD$1003,N392)</f>
        <v>0</v>
      </c>
      <c r="U392" s="779">
        <f>SUMIFS(CreditS!$C$2:$C$1003,CreditS!$K$2:$K$1003,T392)</f>
        <v>0</v>
      </c>
    </row>
    <row r="393" spans="11:21">
      <c r="K393" s="777">
        <f>SUMIFS(CreditS!$C$2:$C$1003,CreditS!$AD$2:$AD$1003,J393)</f>
        <v>0</v>
      </c>
      <c r="M393" s="777"/>
      <c r="O393" s="783">
        <f>SUMIFS(CreditS!$C$2:$C$1003,CreditS!$AD$2:$AD$1003,N393)</f>
        <v>0</v>
      </c>
      <c r="U393" s="779">
        <f>SUMIFS(CreditS!$C$2:$C$1003,CreditS!$K$2:$K$1003,T393)</f>
        <v>0</v>
      </c>
    </row>
    <row r="394" spans="11:21">
      <c r="K394" s="777">
        <f>SUMIFS(CreditS!$C$2:$C$1003,CreditS!$AD$2:$AD$1003,J394)</f>
        <v>0</v>
      </c>
      <c r="M394" s="777"/>
      <c r="O394" s="783">
        <f>SUMIFS(CreditS!$C$2:$C$1003,CreditS!$AD$2:$AD$1003,N394)</f>
        <v>0</v>
      </c>
      <c r="U394" s="779">
        <f>SUMIFS(CreditS!$C$2:$C$1003,CreditS!$K$2:$K$1003,T394)</f>
        <v>0</v>
      </c>
    </row>
    <row r="395" spans="11:21">
      <c r="K395" s="777">
        <f>SUMIFS(CreditS!$C$2:$C$1003,CreditS!$AD$2:$AD$1003,J395)</f>
        <v>0</v>
      </c>
      <c r="M395" s="777"/>
      <c r="O395" s="783">
        <f>SUMIFS(CreditS!$C$2:$C$1003,CreditS!$AD$2:$AD$1003,N395)</f>
        <v>0</v>
      </c>
      <c r="U395" s="779">
        <f>SUMIFS(CreditS!$C$2:$C$1003,CreditS!$K$2:$K$1003,T395)</f>
        <v>0</v>
      </c>
    </row>
    <row r="396" spans="11:21">
      <c r="K396" s="777">
        <f>SUMIFS(CreditS!$C$2:$C$1003,CreditS!$AD$2:$AD$1003,J396)</f>
        <v>0</v>
      </c>
      <c r="M396" s="777"/>
      <c r="O396" s="783">
        <f>SUMIFS(CreditS!$C$2:$C$1003,CreditS!$AD$2:$AD$1003,N396)</f>
        <v>0</v>
      </c>
      <c r="U396" s="779">
        <f>SUMIFS(CreditS!$C$2:$C$1003,CreditS!$K$2:$K$1003,T396)</f>
        <v>0</v>
      </c>
    </row>
    <row r="397" spans="11:21">
      <c r="K397" s="777">
        <f>SUMIFS(CreditS!$C$2:$C$1003,CreditS!$AD$2:$AD$1003,J397)</f>
        <v>0</v>
      </c>
      <c r="M397" s="777"/>
      <c r="O397" s="783">
        <f>SUMIFS(CreditS!$C$2:$C$1003,CreditS!$AD$2:$AD$1003,N397)</f>
        <v>0</v>
      </c>
      <c r="U397" s="779">
        <f>SUMIFS(CreditS!$C$2:$C$1003,CreditS!$K$2:$K$1003,T397)</f>
        <v>0</v>
      </c>
    </row>
    <row r="398" spans="11:21">
      <c r="K398" s="777">
        <f>SUMIFS(CreditS!$C$2:$C$1003,CreditS!$AD$2:$AD$1003,J398)</f>
        <v>0</v>
      </c>
      <c r="M398" s="777"/>
      <c r="O398" s="783">
        <f>SUMIFS(CreditS!$C$2:$C$1003,CreditS!$AD$2:$AD$1003,N398)</f>
        <v>0</v>
      </c>
      <c r="U398" s="779">
        <f>SUMIFS(CreditS!$C$2:$C$1003,CreditS!$K$2:$K$1003,T398)</f>
        <v>0</v>
      </c>
    </row>
    <row r="399" spans="11:21">
      <c r="K399" s="777">
        <f>SUMIFS(CreditS!$C$2:$C$1003,CreditS!$AD$2:$AD$1003,J399)</f>
        <v>0</v>
      </c>
      <c r="M399" s="777"/>
      <c r="O399" s="783">
        <f>SUMIFS(CreditS!$C$2:$C$1003,CreditS!$AD$2:$AD$1003,N399)</f>
        <v>0</v>
      </c>
      <c r="U399" s="779">
        <f>SUMIFS(CreditS!$C$2:$C$1003,CreditS!$K$2:$K$1003,T399)</f>
        <v>0</v>
      </c>
    </row>
    <row r="400" spans="11:21">
      <c r="K400" s="777">
        <f>SUMIFS(CreditS!$C$2:$C$1003,CreditS!$AD$2:$AD$1003,J400)</f>
        <v>0</v>
      </c>
      <c r="M400" s="777"/>
      <c r="O400" s="783">
        <f>SUMIFS(CreditS!$C$2:$C$1003,CreditS!$AD$2:$AD$1003,N400)</f>
        <v>0</v>
      </c>
      <c r="U400" s="779">
        <f>SUMIFS(CreditS!$C$2:$C$1003,CreditS!$K$2:$K$1003,T400)</f>
        <v>0</v>
      </c>
    </row>
    <row r="401" spans="11:21">
      <c r="K401" s="777">
        <f>SUMIFS(CreditS!$C$2:$C$1003,CreditS!$AD$2:$AD$1003,J401)</f>
        <v>0</v>
      </c>
      <c r="M401" s="777"/>
      <c r="O401" s="783">
        <f>SUMIFS(CreditS!$C$2:$C$1003,CreditS!$AD$2:$AD$1003,N401)</f>
        <v>0</v>
      </c>
      <c r="U401" s="779">
        <f>SUMIFS(CreditS!$C$2:$C$1003,CreditS!$K$2:$K$1003,T401)</f>
        <v>0</v>
      </c>
    </row>
    <row r="402" spans="11:21">
      <c r="K402" s="777">
        <f>SUMIFS(CreditS!$C$2:$C$1003,CreditS!$AD$2:$AD$1003,J402)</f>
        <v>0</v>
      </c>
      <c r="M402" s="777"/>
      <c r="O402" s="783">
        <f>SUMIFS(CreditS!$C$2:$C$1003,CreditS!$AD$2:$AD$1003,N402)</f>
        <v>0</v>
      </c>
      <c r="U402" s="779">
        <f>SUMIFS(CreditS!$C$2:$C$1003,CreditS!$K$2:$K$1003,T402)</f>
        <v>0</v>
      </c>
    </row>
    <row r="403" spans="11:21">
      <c r="K403" s="777">
        <f>SUMIFS(CreditS!$C$2:$C$1003,CreditS!$AD$2:$AD$1003,J403)</f>
        <v>0</v>
      </c>
      <c r="M403" s="777"/>
      <c r="O403" s="783">
        <f>SUMIFS(CreditS!$C$2:$C$1003,CreditS!$AD$2:$AD$1003,N403)</f>
        <v>0</v>
      </c>
      <c r="U403" s="779">
        <f>SUMIFS(CreditS!$C$2:$C$1003,CreditS!$K$2:$K$1003,T403)</f>
        <v>0</v>
      </c>
    </row>
    <row r="404" spans="11:21">
      <c r="K404" s="777">
        <f>SUMIFS(CreditS!$C$2:$C$1003,CreditS!$AD$2:$AD$1003,J404)</f>
        <v>0</v>
      </c>
      <c r="M404" s="777"/>
      <c r="O404" s="783">
        <f>SUMIFS(CreditS!$C$2:$C$1003,CreditS!$AD$2:$AD$1003,N404)</f>
        <v>0</v>
      </c>
      <c r="U404" s="779">
        <f>SUMIFS(CreditS!$C$2:$C$1003,CreditS!$K$2:$K$1003,T404)</f>
        <v>0</v>
      </c>
    </row>
    <row r="405" spans="11:21">
      <c r="K405" s="777">
        <f>SUMIFS(CreditS!$C$2:$C$1003,CreditS!$AD$2:$AD$1003,J405)</f>
        <v>0</v>
      </c>
      <c r="M405" s="777"/>
      <c r="O405" s="783">
        <f>SUMIFS(CreditS!$C$2:$C$1003,CreditS!$AD$2:$AD$1003,N405)</f>
        <v>0</v>
      </c>
      <c r="U405" s="779">
        <f>SUMIFS(CreditS!$C$2:$C$1003,CreditS!$K$2:$K$1003,T405)</f>
        <v>0</v>
      </c>
    </row>
    <row r="406" spans="11:21">
      <c r="K406" s="777">
        <f>SUMIFS(CreditS!$C$2:$C$1003,CreditS!$AD$2:$AD$1003,J406)</f>
        <v>0</v>
      </c>
      <c r="M406" s="777"/>
      <c r="O406" s="783">
        <f>SUMIFS(CreditS!$C$2:$C$1003,CreditS!$AD$2:$AD$1003,N406)</f>
        <v>0</v>
      </c>
      <c r="U406" s="779">
        <f>SUMIFS(CreditS!$C$2:$C$1003,CreditS!$K$2:$K$1003,T406)</f>
        <v>0</v>
      </c>
    </row>
    <row r="407" spans="11:21">
      <c r="K407" s="777">
        <f>SUMIFS(CreditS!$C$2:$C$1003,CreditS!$AD$2:$AD$1003,J407)</f>
        <v>0</v>
      </c>
      <c r="M407" s="777"/>
      <c r="O407" s="783">
        <f>SUMIFS(CreditS!$C$2:$C$1003,CreditS!$AD$2:$AD$1003,N407)</f>
        <v>0</v>
      </c>
      <c r="U407" s="779">
        <f>SUMIFS(CreditS!$C$2:$C$1003,CreditS!$K$2:$K$1003,T407)</f>
        <v>0</v>
      </c>
    </row>
    <row r="408" spans="11:21">
      <c r="K408" s="777">
        <f>SUMIFS(CreditS!$C$2:$C$1003,CreditS!$AD$2:$AD$1003,J408)</f>
        <v>0</v>
      </c>
      <c r="M408" s="777"/>
      <c r="O408" s="783">
        <f>SUMIFS(CreditS!$C$2:$C$1003,CreditS!$AD$2:$AD$1003,N408)</f>
        <v>0</v>
      </c>
      <c r="U408" s="779">
        <f>SUMIFS(CreditS!$C$2:$C$1003,CreditS!$K$2:$K$1003,T408)</f>
        <v>0</v>
      </c>
    </row>
    <row r="409" spans="11:21">
      <c r="K409" s="777">
        <f>SUMIFS(CreditS!$C$2:$C$1003,CreditS!$AD$2:$AD$1003,J409)</f>
        <v>0</v>
      </c>
      <c r="M409" s="777"/>
      <c r="O409" s="783">
        <f>SUMIFS(CreditS!$C$2:$C$1003,CreditS!$AD$2:$AD$1003,N409)</f>
        <v>0</v>
      </c>
      <c r="U409" s="779">
        <f>SUMIFS(CreditS!$C$2:$C$1003,CreditS!$K$2:$K$1003,T409)</f>
        <v>0</v>
      </c>
    </row>
    <row r="410" spans="11:21">
      <c r="K410" s="777">
        <f>SUMIFS(CreditS!$C$2:$C$1003,CreditS!$AD$2:$AD$1003,J410)</f>
        <v>0</v>
      </c>
      <c r="M410" s="777"/>
      <c r="O410" s="783">
        <f>SUMIFS(CreditS!$C$2:$C$1003,CreditS!$AD$2:$AD$1003,N410)</f>
        <v>0</v>
      </c>
      <c r="U410" s="779">
        <f>SUMIFS(CreditS!$C$2:$C$1003,CreditS!$K$2:$K$1003,T410)</f>
        <v>0</v>
      </c>
    </row>
    <row r="411" spans="11:21">
      <c r="K411" s="777">
        <f>SUMIFS(CreditS!$C$2:$C$1003,CreditS!$AD$2:$AD$1003,J411)</f>
        <v>0</v>
      </c>
      <c r="M411" s="777"/>
      <c r="O411" s="783">
        <f>SUMIFS(CreditS!$C$2:$C$1003,CreditS!$AD$2:$AD$1003,N411)</f>
        <v>0</v>
      </c>
      <c r="U411" s="779">
        <f>SUMIFS(CreditS!$C$2:$C$1003,CreditS!$K$2:$K$1003,T411)</f>
        <v>0</v>
      </c>
    </row>
    <row r="412" spans="11:21">
      <c r="K412" s="777">
        <f>SUMIFS(CreditS!$C$2:$C$1003,CreditS!$AD$2:$AD$1003,J412)</f>
        <v>0</v>
      </c>
      <c r="M412" s="777"/>
      <c r="O412" s="783">
        <f>SUMIFS(CreditS!$C$2:$C$1003,CreditS!$AD$2:$AD$1003,N412)</f>
        <v>0</v>
      </c>
      <c r="U412" s="779">
        <f>SUMIFS(CreditS!$C$2:$C$1003,CreditS!$K$2:$K$1003,T412)</f>
        <v>0</v>
      </c>
    </row>
    <row r="413" spans="11:21">
      <c r="K413" s="777">
        <f>SUMIFS(CreditS!$C$2:$C$1003,CreditS!$AD$2:$AD$1003,J413)</f>
        <v>0</v>
      </c>
      <c r="M413" s="777"/>
      <c r="O413" s="783">
        <f>SUMIFS(CreditS!$C$2:$C$1003,CreditS!$AD$2:$AD$1003,N413)</f>
        <v>0</v>
      </c>
      <c r="U413" s="779">
        <f>SUMIFS(CreditS!$C$2:$C$1003,CreditS!$K$2:$K$1003,T413)</f>
        <v>0</v>
      </c>
    </row>
    <row r="414" spans="11:21">
      <c r="K414" s="777">
        <f>SUMIFS(CreditS!$C$2:$C$1003,CreditS!$AD$2:$AD$1003,J414)</f>
        <v>0</v>
      </c>
      <c r="M414" s="777"/>
      <c r="O414" s="783">
        <f>SUMIFS(CreditS!$C$2:$C$1003,CreditS!$AD$2:$AD$1003,N414)</f>
        <v>0</v>
      </c>
      <c r="U414" s="779">
        <f>SUMIFS(CreditS!$C$2:$C$1003,CreditS!$K$2:$K$1003,T414)</f>
        <v>0</v>
      </c>
    </row>
    <row r="415" spans="11:21">
      <c r="K415" s="777">
        <f>SUMIFS(CreditS!$C$2:$C$1003,CreditS!$AD$2:$AD$1003,J415)</f>
        <v>0</v>
      </c>
      <c r="M415" s="777"/>
      <c r="O415" s="783">
        <f>SUMIFS(CreditS!$C$2:$C$1003,CreditS!$AD$2:$AD$1003,N415)</f>
        <v>0</v>
      </c>
      <c r="U415" s="779">
        <f>SUMIFS(CreditS!$C$2:$C$1003,CreditS!$K$2:$K$1003,T415)</f>
        <v>0</v>
      </c>
    </row>
    <row r="416" spans="11:21">
      <c r="K416" s="777">
        <f>SUMIFS(CreditS!$C$2:$C$1003,CreditS!$AD$2:$AD$1003,J416)</f>
        <v>0</v>
      </c>
      <c r="M416" s="777"/>
      <c r="O416" s="783">
        <f>SUMIFS(CreditS!$C$2:$C$1003,CreditS!$AD$2:$AD$1003,N416)</f>
        <v>0</v>
      </c>
      <c r="U416" s="779">
        <f>SUMIFS(CreditS!$C$2:$C$1003,CreditS!$K$2:$K$1003,T416)</f>
        <v>0</v>
      </c>
    </row>
    <row r="417" spans="11:21">
      <c r="K417" s="777">
        <f>SUMIFS(CreditS!$C$2:$C$1003,CreditS!$AD$2:$AD$1003,J417)</f>
        <v>0</v>
      </c>
      <c r="M417" s="777"/>
      <c r="O417" s="783">
        <f>SUMIFS(CreditS!$C$2:$C$1003,CreditS!$AD$2:$AD$1003,N417)</f>
        <v>0</v>
      </c>
      <c r="U417" s="779">
        <f>SUMIFS(CreditS!$C$2:$C$1003,CreditS!$K$2:$K$1003,T417)</f>
        <v>0</v>
      </c>
    </row>
    <row r="418" spans="11:21">
      <c r="K418" s="777">
        <f>SUMIFS(CreditS!$C$2:$C$1003,CreditS!$AD$2:$AD$1003,J418)</f>
        <v>0</v>
      </c>
      <c r="M418" s="777"/>
      <c r="O418" s="783">
        <f>SUMIFS(CreditS!$C$2:$C$1003,CreditS!$AD$2:$AD$1003,N418)</f>
        <v>0</v>
      </c>
      <c r="U418" s="779">
        <f>SUMIFS(CreditS!$C$2:$C$1003,CreditS!$K$2:$K$1003,T418)</f>
        <v>0</v>
      </c>
    </row>
    <row r="419" spans="11:21">
      <c r="K419" s="777">
        <f>SUMIFS(CreditS!$C$2:$C$1003,CreditS!$AD$2:$AD$1003,J419)</f>
        <v>0</v>
      </c>
      <c r="M419" s="777"/>
      <c r="O419" s="783">
        <f>SUMIFS(CreditS!$C$2:$C$1003,CreditS!$AD$2:$AD$1003,N419)</f>
        <v>0</v>
      </c>
      <c r="U419" s="779">
        <f>SUMIFS(CreditS!$C$2:$C$1003,CreditS!$K$2:$K$1003,T419)</f>
        <v>0</v>
      </c>
    </row>
    <row r="420" spans="11:21">
      <c r="K420" s="777">
        <f>SUMIFS(CreditS!$C$2:$C$1003,CreditS!$AD$2:$AD$1003,J420)</f>
        <v>0</v>
      </c>
      <c r="M420" s="777"/>
      <c r="O420" s="783">
        <f>SUMIFS(CreditS!$C$2:$C$1003,CreditS!$AD$2:$AD$1003,N420)</f>
        <v>0</v>
      </c>
      <c r="U420" s="779">
        <f>SUMIFS(CreditS!$C$2:$C$1003,CreditS!$K$2:$K$1003,T420)</f>
        <v>0</v>
      </c>
    </row>
    <row r="421" spans="11:21">
      <c r="K421" s="777">
        <f>SUMIFS(CreditS!$C$2:$C$1003,CreditS!$AD$2:$AD$1003,J421)</f>
        <v>0</v>
      </c>
      <c r="M421" s="777"/>
      <c r="O421" s="783">
        <f>SUMIFS(CreditS!$C$2:$C$1003,CreditS!$AD$2:$AD$1003,N421)</f>
        <v>0</v>
      </c>
      <c r="U421" s="779">
        <f>SUMIFS(CreditS!$C$2:$C$1003,CreditS!$K$2:$K$1003,T421)</f>
        <v>0</v>
      </c>
    </row>
    <row r="422" spans="11:21">
      <c r="K422" s="777">
        <f>SUMIFS(CreditS!$C$2:$C$1003,CreditS!$AD$2:$AD$1003,J422)</f>
        <v>0</v>
      </c>
      <c r="M422" s="777"/>
      <c r="O422" s="783">
        <f>SUMIFS(CreditS!$C$2:$C$1003,CreditS!$AD$2:$AD$1003,N422)</f>
        <v>0</v>
      </c>
      <c r="U422" s="779">
        <f>SUMIFS(CreditS!$C$2:$C$1003,CreditS!$K$2:$K$1003,T422)</f>
        <v>0</v>
      </c>
    </row>
    <row r="423" spans="11:21">
      <c r="K423" s="777">
        <f>SUMIFS(CreditS!$C$2:$C$1003,CreditS!$AD$2:$AD$1003,J423)</f>
        <v>0</v>
      </c>
      <c r="M423" s="777"/>
      <c r="O423" s="783">
        <f>SUMIFS(CreditS!$C$2:$C$1003,CreditS!$AD$2:$AD$1003,N423)</f>
        <v>0</v>
      </c>
      <c r="U423" s="779">
        <f>SUMIFS(CreditS!$C$2:$C$1003,CreditS!$K$2:$K$1003,T423)</f>
        <v>0</v>
      </c>
    </row>
    <row r="424" spans="11:21">
      <c r="K424" s="777">
        <f>SUMIFS(CreditS!$C$2:$C$1003,CreditS!$AD$2:$AD$1003,J424)</f>
        <v>0</v>
      </c>
      <c r="M424" s="777"/>
      <c r="O424" s="783">
        <f>SUMIFS(CreditS!$C$2:$C$1003,CreditS!$AD$2:$AD$1003,N424)</f>
        <v>0</v>
      </c>
      <c r="U424" s="779">
        <f>SUMIFS(CreditS!$C$2:$C$1003,CreditS!$K$2:$K$1003,T424)</f>
        <v>0</v>
      </c>
    </row>
    <row r="425" spans="11:21">
      <c r="K425" s="777">
        <f>SUMIFS(CreditS!$C$2:$C$1003,CreditS!$AD$2:$AD$1003,J425)</f>
        <v>0</v>
      </c>
      <c r="M425" s="777"/>
      <c r="O425" s="783">
        <f>SUMIFS(CreditS!$C$2:$C$1003,CreditS!$AD$2:$AD$1003,N425)</f>
        <v>0</v>
      </c>
      <c r="U425" s="779">
        <f>SUMIFS(CreditS!$C$2:$C$1003,CreditS!$K$2:$K$1003,T425)</f>
        <v>0</v>
      </c>
    </row>
    <row r="426" spans="11:21">
      <c r="K426" s="777">
        <f>SUMIFS(CreditS!$C$2:$C$1003,CreditS!$AD$2:$AD$1003,J426)</f>
        <v>0</v>
      </c>
      <c r="M426" s="777"/>
      <c r="O426" s="783">
        <f>SUMIFS(CreditS!$C$2:$C$1003,CreditS!$AD$2:$AD$1003,N426)</f>
        <v>0</v>
      </c>
      <c r="U426" s="779">
        <f>SUMIFS(CreditS!$C$2:$C$1003,CreditS!$K$2:$K$1003,T426)</f>
        <v>0</v>
      </c>
    </row>
    <row r="427" spans="11:21">
      <c r="K427" s="777">
        <f>SUMIFS(CreditS!$C$2:$C$1003,CreditS!$AD$2:$AD$1003,J427)</f>
        <v>0</v>
      </c>
      <c r="M427" s="777"/>
      <c r="O427" s="783">
        <f>SUMIFS(CreditS!$C$2:$C$1003,CreditS!$AD$2:$AD$1003,N427)</f>
        <v>0</v>
      </c>
      <c r="U427" s="779">
        <f>SUMIFS(CreditS!$C$2:$C$1003,CreditS!$K$2:$K$1003,T427)</f>
        <v>0</v>
      </c>
    </row>
    <row r="428" spans="11:21">
      <c r="K428" s="777">
        <f>SUMIFS(CreditS!$C$2:$C$1003,CreditS!$AD$2:$AD$1003,J428)</f>
        <v>0</v>
      </c>
      <c r="M428" s="777"/>
      <c r="O428" s="783">
        <f>SUMIFS(CreditS!$C$2:$C$1003,CreditS!$AD$2:$AD$1003,N428)</f>
        <v>0</v>
      </c>
      <c r="U428" s="779">
        <f>SUMIFS(CreditS!$C$2:$C$1003,CreditS!$K$2:$K$1003,T428)</f>
        <v>0</v>
      </c>
    </row>
    <row r="429" spans="11:21">
      <c r="K429" s="777">
        <f>SUMIFS(CreditS!$C$2:$C$1003,CreditS!$AD$2:$AD$1003,J429)</f>
        <v>0</v>
      </c>
      <c r="M429" s="777"/>
      <c r="O429" s="783">
        <f>SUMIFS(CreditS!$C$2:$C$1003,CreditS!$AD$2:$AD$1003,N429)</f>
        <v>0</v>
      </c>
      <c r="U429" s="779">
        <f>SUMIFS(CreditS!$C$2:$C$1003,CreditS!$K$2:$K$1003,T429)</f>
        <v>0</v>
      </c>
    </row>
    <row r="430" spans="11:21">
      <c r="K430" s="777">
        <f>SUMIFS(CreditS!$C$2:$C$1003,CreditS!$AD$2:$AD$1003,J430)</f>
        <v>0</v>
      </c>
      <c r="M430" s="777"/>
      <c r="O430" s="783">
        <f>SUMIFS(CreditS!$C$2:$C$1003,CreditS!$AD$2:$AD$1003,N430)</f>
        <v>0</v>
      </c>
      <c r="U430" s="779">
        <f>SUMIFS(CreditS!$C$2:$C$1003,CreditS!$K$2:$K$1003,T430)</f>
        <v>0</v>
      </c>
    </row>
    <row r="431" spans="11:21">
      <c r="K431" s="777">
        <f>SUMIFS(CreditS!$C$2:$C$1003,CreditS!$AD$2:$AD$1003,J431)</f>
        <v>0</v>
      </c>
      <c r="M431" s="777"/>
      <c r="O431" s="783">
        <f>SUMIFS(CreditS!$C$2:$C$1003,CreditS!$AD$2:$AD$1003,N431)</f>
        <v>0</v>
      </c>
      <c r="U431" s="779">
        <f>SUMIFS(CreditS!$C$2:$C$1003,CreditS!$K$2:$K$1003,T431)</f>
        <v>0</v>
      </c>
    </row>
    <row r="432" spans="11:21">
      <c r="K432" s="777">
        <f>SUMIFS(CreditS!$C$2:$C$1003,CreditS!$AD$2:$AD$1003,J432)</f>
        <v>0</v>
      </c>
      <c r="M432" s="777"/>
      <c r="O432" s="783">
        <f>SUMIFS(CreditS!$C$2:$C$1003,CreditS!$AD$2:$AD$1003,N432)</f>
        <v>0</v>
      </c>
      <c r="U432" s="779">
        <f>SUMIFS(CreditS!$C$2:$C$1003,CreditS!$K$2:$K$1003,T432)</f>
        <v>0</v>
      </c>
    </row>
    <row r="433" spans="11:21">
      <c r="K433" s="777">
        <f>SUMIFS(CreditS!$C$2:$C$1003,CreditS!$AD$2:$AD$1003,J433)</f>
        <v>0</v>
      </c>
      <c r="M433" s="777"/>
      <c r="O433" s="783">
        <f>SUMIFS(CreditS!$C$2:$C$1003,CreditS!$AD$2:$AD$1003,N433)</f>
        <v>0</v>
      </c>
      <c r="U433" s="779">
        <f>SUMIFS(CreditS!$C$2:$C$1003,CreditS!$K$2:$K$1003,T433)</f>
        <v>0</v>
      </c>
    </row>
    <row r="434" spans="11:21">
      <c r="K434" s="777">
        <f>SUMIFS(CreditS!$C$2:$C$1003,CreditS!$AD$2:$AD$1003,J434)</f>
        <v>0</v>
      </c>
      <c r="M434" s="777"/>
      <c r="O434" s="783">
        <f>SUMIFS(CreditS!$C$2:$C$1003,CreditS!$AD$2:$AD$1003,N434)</f>
        <v>0</v>
      </c>
      <c r="U434" s="779">
        <f>SUMIFS(CreditS!$C$2:$C$1003,CreditS!$K$2:$K$1003,T434)</f>
        <v>0</v>
      </c>
    </row>
    <row r="435" spans="11:21">
      <c r="K435" s="777">
        <f>SUMIFS(CreditS!$C$2:$C$1003,CreditS!$AD$2:$AD$1003,J435)</f>
        <v>0</v>
      </c>
      <c r="M435" s="777"/>
      <c r="O435" s="783">
        <f>SUMIFS(CreditS!$C$2:$C$1003,CreditS!$AD$2:$AD$1003,N435)</f>
        <v>0</v>
      </c>
      <c r="U435" s="779">
        <f>SUMIFS(CreditS!$C$2:$C$1003,CreditS!$K$2:$K$1003,T435)</f>
        <v>0</v>
      </c>
    </row>
    <row r="436" spans="11:21">
      <c r="K436" s="777">
        <f>SUMIFS(CreditS!$C$2:$C$1003,CreditS!$AD$2:$AD$1003,J436)</f>
        <v>0</v>
      </c>
      <c r="M436" s="777"/>
      <c r="O436" s="783">
        <f>SUMIFS(CreditS!$C$2:$C$1003,CreditS!$AD$2:$AD$1003,N436)</f>
        <v>0</v>
      </c>
      <c r="U436" s="779">
        <f>SUMIFS(CreditS!$C$2:$C$1003,CreditS!$K$2:$K$1003,T436)</f>
        <v>0</v>
      </c>
    </row>
    <row r="437" spans="11:21">
      <c r="K437" s="777">
        <f>SUMIFS(CreditS!$C$2:$C$1003,CreditS!$AD$2:$AD$1003,J437)</f>
        <v>0</v>
      </c>
      <c r="M437" s="777"/>
      <c r="O437" s="783">
        <f>SUMIFS(CreditS!$C$2:$C$1003,CreditS!$AD$2:$AD$1003,N437)</f>
        <v>0</v>
      </c>
      <c r="U437" s="779">
        <f>SUMIFS(CreditS!$C$2:$C$1003,CreditS!$K$2:$K$1003,T437)</f>
        <v>0</v>
      </c>
    </row>
    <row r="438" spans="11:21">
      <c r="K438" s="777">
        <f>SUMIFS(CreditS!$C$2:$C$1003,CreditS!$AD$2:$AD$1003,J438)</f>
        <v>0</v>
      </c>
      <c r="M438" s="777"/>
      <c r="O438" s="783">
        <f>SUMIFS(CreditS!$C$2:$C$1003,CreditS!$AD$2:$AD$1003,N438)</f>
        <v>0</v>
      </c>
      <c r="U438" s="779">
        <f>SUMIFS(CreditS!$C$2:$C$1003,CreditS!$K$2:$K$1003,T438)</f>
        <v>0</v>
      </c>
    </row>
    <row r="439" spans="11:21">
      <c r="K439" s="777">
        <f>SUMIFS(CreditS!$C$2:$C$1003,CreditS!$AD$2:$AD$1003,J439)</f>
        <v>0</v>
      </c>
      <c r="M439" s="777"/>
      <c r="O439" s="783">
        <f>SUMIFS(CreditS!$C$2:$C$1003,CreditS!$AD$2:$AD$1003,N439)</f>
        <v>0</v>
      </c>
      <c r="U439" s="779">
        <f>SUMIFS(CreditS!$C$2:$C$1003,CreditS!$K$2:$K$1003,T439)</f>
        <v>0</v>
      </c>
    </row>
    <row r="440" spans="11:21">
      <c r="K440" s="777">
        <f>SUMIFS(CreditS!$C$2:$C$1003,CreditS!$AD$2:$AD$1003,J440)</f>
        <v>0</v>
      </c>
      <c r="M440" s="777"/>
      <c r="O440" s="783">
        <f>SUMIFS(CreditS!$C$2:$C$1003,CreditS!$AD$2:$AD$1003,N440)</f>
        <v>0</v>
      </c>
      <c r="U440" s="779">
        <f>SUMIFS(CreditS!$C$2:$C$1003,CreditS!$K$2:$K$1003,T440)</f>
        <v>0</v>
      </c>
    </row>
    <row r="441" spans="11:21">
      <c r="K441" s="777">
        <f>SUMIFS(CreditS!$C$2:$C$1003,CreditS!$AD$2:$AD$1003,J441)</f>
        <v>0</v>
      </c>
      <c r="M441" s="777"/>
      <c r="O441" s="783">
        <f>SUMIFS(CreditS!$C$2:$C$1003,CreditS!$AD$2:$AD$1003,N441)</f>
        <v>0</v>
      </c>
      <c r="U441" s="779">
        <f>SUMIFS(CreditS!$C$2:$C$1003,CreditS!$K$2:$K$1003,T441)</f>
        <v>0</v>
      </c>
    </row>
    <row r="442" spans="11:21">
      <c r="K442" s="777">
        <f>SUMIFS(CreditS!$C$2:$C$1003,CreditS!$AD$2:$AD$1003,J442)</f>
        <v>0</v>
      </c>
      <c r="M442" s="777"/>
      <c r="O442" s="783">
        <f>SUMIFS(CreditS!$C$2:$C$1003,CreditS!$AD$2:$AD$1003,N442)</f>
        <v>0</v>
      </c>
      <c r="U442" s="779">
        <f>SUMIFS(CreditS!$C$2:$C$1003,CreditS!$K$2:$K$1003,T442)</f>
        <v>0</v>
      </c>
    </row>
    <row r="443" spans="11:21">
      <c r="K443" s="777">
        <f>SUMIFS(CreditS!$C$2:$C$1003,CreditS!$AD$2:$AD$1003,J443)</f>
        <v>0</v>
      </c>
      <c r="M443" s="777"/>
      <c r="O443" s="783">
        <f>SUMIFS(CreditS!$C$2:$C$1003,CreditS!$AD$2:$AD$1003,N443)</f>
        <v>0</v>
      </c>
      <c r="U443" s="779">
        <f>SUMIFS(CreditS!$C$2:$C$1003,CreditS!$K$2:$K$1003,T443)</f>
        <v>0</v>
      </c>
    </row>
    <row r="444" spans="11:21">
      <c r="K444" s="777">
        <f>SUMIFS(CreditS!$C$2:$C$1003,CreditS!$AD$2:$AD$1003,J444)</f>
        <v>0</v>
      </c>
      <c r="M444" s="777"/>
      <c r="O444" s="783">
        <f>SUMIFS(CreditS!$C$2:$C$1003,CreditS!$AD$2:$AD$1003,N444)</f>
        <v>0</v>
      </c>
      <c r="U444" s="779">
        <f>SUMIFS(CreditS!$C$2:$C$1003,CreditS!$K$2:$K$1003,T444)</f>
        <v>0</v>
      </c>
    </row>
    <row r="445" spans="11:21">
      <c r="K445" s="777">
        <f>SUMIFS(CreditS!$C$2:$C$1003,CreditS!$AD$2:$AD$1003,J445)</f>
        <v>0</v>
      </c>
      <c r="M445" s="777"/>
      <c r="O445" s="783">
        <f>SUMIFS(CreditS!$C$2:$C$1003,CreditS!$AD$2:$AD$1003,N445)</f>
        <v>0</v>
      </c>
      <c r="U445" s="779">
        <f>SUMIFS(CreditS!$C$2:$C$1003,CreditS!$K$2:$K$1003,T445)</f>
        <v>0</v>
      </c>
    </row>
    <row r="446" spans="11:21">
      <c r="K446" s="777">
        <f>SUMIFS(CreditS!$C$2:$C$1003,CreditS!$AD$2:$AD$1003,J446)</f>
        <v>0</v>
      </c>
      <c r="M446" s="777"/>
      <c r="O446" s="783">
        <f>SUMIFS(CreditS!$C$2:$C$1003,CreditS!$AD$2:$AD$1003,N446)</f>
        <v>0</v>
      </c>
      <c r="U446" s="779">
        <f>SUMIFS(CreditS!$C$2:$C$1003,CreditS!$K$2:$K$1003,T446)</f>
        <v>0</v>
      </c>
    </row>
    <row r="447" spans="11:21">
      <c r="K447" s="777">
        <f>SUMIFS(CreditS!$C$2:$C$1003,CreditS!$AD$2:$AD$1003,J447)</f>
        <v>0</v>
      </c>
      <c r="M447" s="777"/>
      <c r="O447" s="783">
        <f>SUMIFS(CreditS!$C$2:$C$1003,CreditS!$AD$2:$AD$1003,N447)</f>
        <v>0</v>
      </c>
      <c r="U447" s="779">
        <f>SUMIFS(CreditS!$C$2:$C$1003,CreditS!$K$2:$K$1003,T447)</f>
        <v>0</v>
      </c>
    </row>
    <row r="448" spans="11:21">
      <c r="K448" s="777">
        <f>SUMIFS(CreditS!$C$2:$C$1003,CreditS!$AD$2:$AD$1003,J448)</f>
        <v>0</v>
      </c>
      <c r="M448" s="777"/>
      <c r="O448" s="783">
        <f>SUMIFS(CreditS!$C$2:$C$1003,CreditS!$AD$2:$AD$1003,N448)</f>
        <v>0</v>
      </c>
      <c r="U448" s="779">
        <f>SUMIFS(CreditS!$C$2:$C$1003,CreditS!$K$2:$K$1003,T448)</f>
        <v>0</v>
      </c>
    </row>
    <row r="449" spans="11:21">
      <c r="K449" s="777">
        <f>SUMIFS(CreditS!$C$2:$C$1003,CreditS!$AD$2:$AD$1003,J449)</f>
        <v>0</v>
      </c>
      <c r="M449" s="777"/>
      <c r="O449" s="783">
        <f>SUMIFS(CreditS!$C$2:$C$1003,CreditS!$AD$2:$AD$1003,N449)</f>
        <v>0</v>
      </c>
      <c r="U449" s="779">
        <f>SUMIFS(CreditS!$C$2:$C$1003,CreditS!$K$2:$K$1003,T449)</f>
        <v>0</v>
      </c>
    </row>
    <row r="450" spans="11:21">
      <c r="K450" s="777">
        <f>SUMIFS(CreditS!$C$2:$C$1003,CreditS!$AD$2:$AD$1003,J450)</f>
        <v>0</v>
      </c>
      <c r="M450" s="777"/>
      <c r="O450" s="783">
        <f>SUMIFS(CreditS!$C$2:$C$1003,CreditS!$AD$2:$AD$1003,N450)</f>
        <v>0</v>
      </c>
      <c r="U450" s="779">
        <f>SUMIFS(CreditS!$C$2:$C$1003,CreditS!$K$2:$K$1003,T450)</f>
        <v>0</v>
      </c>
    </row>
    <row r="451" spans="11:21">
      <c r="K451" s="777">
        <f>SUMIFS(CreditS!$C$2:$C$1003,CreditS!$AD$2:$AD$1003,J451)</f>
        <v>0</v>
      </c>
      <c r="M451" s="777"/>
      <c r="O451" s="783">
        <f>SUMIFS(CreditS!$C$2:$C$1003,CreditS!$AD$2:$AD$1003,N451)</f>
        <v>0</v>
      </c>
      <c r="U451" s="779">
        <f>SUMIFS(CreditS!$C$2:$C$1003,CreditS!$K$2:$K$1003,T451)</f>
        <v>0</v>
      </c>
    </row>
    <row r="452" spans="11:21">
      <c r="K452" s="777">
        <f>SUMIFS(CreditS!$C$2:$C$1003,CreditS!$AD$2:$AD$1003,J452)</f>
        <v>0</v>
      </c>
      <c r="M452" s="777"/>
      <c r="O452" s="783">
        <f>SUMIFS(CreditS!$C$2:$C$1003,CreditS!$AD$2:$AD$1003,N452)</f>
        <v>0</v>
      </c>
      <c r="U452" s="779">
        <f>SUMIFS(CreditS!$C$2:$C$1003,CreditS!$K$2:$K$1003,T452)</f>
        <v>0</v>
      </c>
    </row>
    <row r="453" spans="11:21">
      <c r="K453" s="777">
        <f>SUMIFS(CreditS!$C$2:$C$1003,CreditS!$AD$2:$AD$1003,J453)</f>
        <v>0</v>
      </c>
      <c r="M453" s="777"/>
      <c r="O453" s="783">
        <f>SUMIFS(CreditS!$C$2:$C$1003,CreditS!$AD$2:$AD$1003,N453)</f>
        <v>0</v>
      </c>
      <c r="U453" s="779">
        <f>SUMIFS(CreditS!$C$2:$C$1003,CreditS!$K$2:$K$1003,T453)</f>
        <v>0</v>
      </c>
    </row>
    <row r="454" spans="11:21">
      <c r="K454" s="777">
        <f>SUMIFS(CreditS!$C$2:$C$1003,CreditS!$AD$2:$AD$1003,J454)</f>
        <v>0</v>
      </c>
      <c r="M454" s="777"/>
      <c r="O454" s="783">
        <f>SUMIFS(CreditS!$C$2:$C$1003,CreditS!$AD$2:$AD$1003,N454)</f>
        <v>0</v>
      </c>
      <c r="U454" s="779">
        <f>SUMIFS(CreditS!$C$2:$C$1003,CreditS!$K$2:$K$1003,T454)</f>
        <v>0</v>
      </c>
    </row>
    <row r="455" spans="11:21">
      <c r="K455" s="777">
        <f>SUMIFS(CreditS!$C$2:$C$1003,CreditS!$AD$2:$AD$1003,J455)</f>
        <v>0</v>
      </c>
      <c r="M455" s="777"/>
      <c r="O455" s="783">
        <f>SUMIFS(CreditS!$C$2:$C$1003,CreditS!$AD$2:$AD$1003,N455)</f>
        <v>0</v>
      </c>
      <c r="U455" s="779">
        <f>SUMIFS(CreditS!$C$2:$C$1003,CreditS!$K$2:$K$1003,T455)</f>
        <v>0</v>
      </c>
    </row>
    <row r="456" spans="11:21">
      <c r="K456" s="777">
        <f>SUMIFS(CreditS!$C$2:$C$1003,CreditS!$AD$2:$AD$1003,J456)</f>
        <v>0</v>
      </c>
      <c r="M456" s="777"/>
      <c r="O456" s="783">
        <f>SUMIFS(CreditS!$C$2:$C$1003,CreditS!$AD$2:$AD$1003,N456)</f>
        <v>0</v>
      </c>
      <c r="U456" s="779">
        <f>SUMIFS(CreditS!$C$2:$C$1003,CreditS!$K$2:$K$1003,T456)</f>
        <v>0</v>
      </c>
    </row>
    <row r="457" spans="11:21">
      <c r="K457" s="777">
        <f>SUMIFS(CreditS!$C$2:$C$1003,CreditS!$AD$2:$AD$1003,J457)</f>
        <v>0</v>
      </c>
      <c r="M457" s="777"/>
      <c r="O457" s="783">
        <f>SUMIFS(CreditS!$C$2:$C$1003,CreditS!$AD$2:$AD$1003,N457)</f>
        <v>0</v>
      </c>
      <c r="U457" s="779">
        <f>SUMIFS(CreditS!$C$2:$C$1003,CreditS!$K$2:$K$1003,T457)</f>
        <v>0</v>
      </c>
    </row>
    <row r="458" spans="11:21">
      <c r="K458" s="777">
        <f>SUMIFS(CreditS!$C$2:$C$1003,CreditS!$AD$2:$AD$1003,J458)</f>
        <v>0</v>
      </c>
      <c r="M458" s="777"/>
      <c r="O458" s="783">
        <f>SUMIFS(CreditS!$C$2:$C$1003,CreditS!$AD$2:$AD$1003,N458)</f>
        <v>0</v>
      </c>
      <c r="U458" s="779">
        <f>SUMIFS(CreditS!$C$2:$C$1003,CreditS!$K$2:$K$1003,T458)</f>
        <v>0</v>
      </c>
    </row>
    <row r="459" spans="11:21">
      <c r="K459" s="777">
        <f>SUMIFS(CreditS!$C$2:$C$1003,CreditS!$AD$2:$AD$1003,J459)</f>
        <v>0</v>
      </c>
      <c r="M459" s="777"/>
      <c r="O459" s="783">
        <f>SUMIFS(CreditS!$C$2:$C$1003,CreditS!$AD$2:$AD$1003,N459)</f>
        <v>0</v>
      </c>
      <c r="U459" s="779">
        <f>SUMIFS(CreditS!$C$2:$C$1003,CreditS!$K$2:$K$1003,T459)</f>
        <v>0</v>
      </c>
    </row>
    <row r="460" spans="11:21">
      <c r="K460" s="777">
        <f>SUMIFS(CreditS!$C$2:$C$1003,CreditS!$AD$2:$AD$1003,J460)</f>
        <v>0</v>
      </c>
      <c r="M460" s="777"/>
      <c r="O460" s="783">
        <f>SUMIFS(CreditS!$C$2:$C$1003,CreditS!$AD$2:$AD$1003,N460)</f>
        <v>0</v>
      </c>
      <c r="U460" s="779">
        <f>SUMIFS(CreditS!$C$2:$C$1003,CreditS!$K$2:$K$1003,T460)</f>
        <v>0</v>
      </c>
    </row>
    <row r="461" spans="11:21">
      <c r="K461" s="777">
        <f>SUMIFS(CreditS!$C$2:$C$1003,CreditS!$AD$2:$AD$1003,J461)</f>
        <v>0</v>
      </c>
      <c r="M461" s="777"/>
      <c r="O461" s="783">
        <f>SUMIFS(CreditS!$C$2:$C$1003,CreditS!$AD$2:$AD$1003,N461)</f>
        <v>0</v>
      </c>
      <c r="U461" s="779">
        <f>SUMIFS(CreditS!$C$2:$C$1003,CreditS!$K$2:$K$1003,T461)</f>
        <v>0</v>
      </c>
    </row>
    <row r="462" spans="11:21">
      <c r="K462" s="777">
        <f>SUMIFS(CreditS!$C$2:$C$1003,CreditS!$AD$2:$AD$1003,J462)</f>
        <v>0</v>
      </c>
      <c r="M462" s="777"/>
      <c r="O462" s="783">
        <f>SUMIFS(CreditS!$C$2:$C$1003,CreditS!$AD$2:$AD$1003,N462)</f>
        <v>0</v>
      </c>
      <c r="U462" s="779">
        <f>SUMIFS(CreditS!$C$2:$C$1003,CreditS!$K$2:$K$1003,T462)</f>
        <v>0</v>
      </c>
    </row>
    <row r="463" spans="11:21">
      <c r="K463" s="777">
        <f>SUMIFS(CreditS!$C$2:$C$1003,CreditS!$AD$2:$AD$1003,J463)</f>
        <v>0</v>
      </c>
      <c r="M463" s="777"/>
      <c r="O463" s="783">
        <f>SUMIFS(CreditS!$C$2:$C$1003,CreditS!$AD$2:$AD$1003,N463)</f>
        <v>0</v>
      </c>
      <c r="U463" s="779">
        <f>SUMIFS(CreditS!$C$2:$C$1003,CreditS!$K$2:$K$1003,T463)</f>
        <v>0</v>
      </c>
    </row>
    <row r="464" spans="11:21">
      <c r="K464" s="777">
        <f>SUMIFS(CreditS!$C$2:$C$1003,CreditS!$AD$2:$AD$1003,J464)</f>
        <v>0</v>
      </c>
      <c r="M464" s="777"/>
      <c r="O464" s="783">
        <f>SUMIFS(CreditS!$C$2:$C$1003,CreditS!$AD$2:$AD$1003,N464)</f>
        <v>0</v>
      </c>
      <c r="U464" s="779">
        <f>SUMIFS(CreditS!$C$2:$C$1003,CreditS!$K$2:$K$1003,T464)</f>
        <v>0</v>
      </c>
    </row>
    <row r="465" spans="11:21">
      <c r="K465" s="777">
        <f>SUMIFS(CreditS!$C$2:$C$1003,CreditS!$AD$2:$AD$1003,J465)</f>
        <v>0</v>
      </c>
      <c r="M465" s="777"/>
      <c r="O465" s="783">
        <f>SUMIFS(CreditS!$C$2:$C$1003,CreditS!$AD$2:$AD$1003,N465)</f>
        <v>0</v>
      </c>
      <c r="U465" s="779">
        <f>SUMIFS(CreditS!$C$2:$C$1003,CreditS!$K$2:$K$1003,T465)</f>
        <v>0</v>
      </c>
    </row>
    <row r="466" spans="11:21">
      <c r="K466" s="777">
        <f>SUMIFS(CreditS!$C$2:$C$1003,CreditS!$AD$2:$AD$1003,J466)</f>
        <v>0</v>
      </c>
      <c r="M466" s="777"/>
      <c r="O466" s="783">
        <f>SUMIFS(CreditS!$C$2:$C$1003,CreditS!$AD$2:$AD$1003,N466)</f>
        <v>0</v>
      </c>
      <c r="U466" s="779">
        <f>SUMIFS(CreditS!$C$2:$C$1003,CreditS!$K$2:$K$1003,T466)</f>
        <v>0</v>
      </c>
    </row>
    <row r="467" spans="11:21">
      <c r="K467" s="777">
        <f>SUMIFS(CreditS!$C$2:$C$1003,CreditS!$AD$2:$AD$1003,J467)</f>
        <v>0</v>
      </c>
      <c r="M467" s="777"/>
      <c r="O467" s="783">
        <f>SUMIFS(CreditS!$C$2:$C$1003,CreditS!$AD$2:$AD$1003,N467)</f>
        <v>0</v>
      </c>
      <c r="U467" s="779">
        <f>SUMIFS(CreditS!$C$2:$C$1003,CreditS!$K$2:$K$1003,T467)</f>
        <v>0</v>
      </c>
    </row>
    <row r="468" spans="11:21">
      <c r="K468" s="777">
        <f>SUMIFS(CreditS!$C$2:$C$1003,CreditS!$AD$2:$AD$1003,J468)</f>
        <v>0</v>
      </c>
      <c r="M468" s="777"/>
      <c r="O468" s="783">
        <f>SUMIFS(CreditS!$C$2:$C$1003,CreditS!$AD$2:$AD$1003,N468)</f>
        <v>0</v>
      </c>
      <c r="U468" s="779">
        <f>SUMIFS(CreditS!$C$2:$C$1003,CreditS!$K$2:$K$1003,T468)</f>
        <v>0</v>
      </c>
    </row>
    <row r="469" spans="11:21">
      <c r="K469" s="777">
        <f>SUMIFS(CreditS!$C$2:$C$1003,CreditS!$AD$2:$AD$1003,J469)</f>
        <v>0</v>
      </c>
      <c r="M469" s="777"/>
      <c r="O469" s="783">
        <f>SUMIFS(CreditS!$C$2:$C$1003,CreditS!$AD$2:$AD$1003,N469)</f>
        <v>0</v>
      </c>
      <c r="U469" s="779">
        <f>SUMIFS(CreditS!$C$2:$C$1003,CreditS!$K$2:$K$1003,T469)</f>
        <v>0</v>
      </c>
    </row>
    <row r="470" spans="11:21">
      <c r="K470" s="777">
        <f>SUMIFS(CreditS!$C$2:$C$1003,CreditS!$AD$2:$AD$1003,J470)</f>
        <v>0</v>
      </c>
      <c r="M470" s="777"/>
      <c r="O470" s="783">
        <f>SUMIFS(CreditS!$C$2:$C$1003,CreditS!$AD$2:$AD$1003,N470)</f>
        <v>0</v>
      </c>
      <c r="U470" s="779">
        <f>SUMIFS(CreditS!$C$2:$C$1003,CreditS!$K$2:$K$1003,T470)</f>
        <v>0</v>
      </c>
    </row>
    <row r="471" spans="11:21">
      <c r="K471" s="777">
        <f>SUMIFS(CreditS!$C$2:$C$1003,CreditS!$AD$2:$AD$1003,J471)</f>
        <v>0</v>
      </c>
      <c r="M471" s="777"/>
      <c r="O471" s="783">
        <f>SUMIFS(CreditS!$C$2:$C$1003,CreditS!$AD$2:$AD$1003,N471)</f>
        <v>0</v>
      </c>
      <c r="U471" s="779">
        <f>SUMIFS(CreditS!$C$2:$C$1003,CreditS!$K$2:$K$1003,T471)</f>
        <v>0</v>
      </c>
    </row>
    <row r="472" spans="11:21">
      <c r="K472" s="777">
        <f>SUMIFS(CreditS!$C$2:$C$1003,CreditS!$AD$2:$AD$1003,J472)</f>
        <v>0</v>
      </c>
      <c r="M472" s="777"/>
      <c r="O472" s="783">
        <f>SUMIFS(CreditS!$C$2:$C$1003,CreditS!$AD$2:$AD$1003,N472)</f>
        <v>0</v>
      </c>
      <c r="U472" s="779">
        <f>SUMIFS(CreditS!$C$2:$C$1003,CreditS!$K$2:$K$1003,T472)</f>
        <v>0</v>
      </c>
    </row>
    <row r="473" spans="11:21">
      <c r="K473" s="777">
        <f>SUMIFS(CreditS!$C$2:$C$1003,CreditS!$AD$2:$AD$1003,J473)</f>
        <v>0</v>
      </c>
      <c r="M473" s="777"/>
      <c r="O473" s="783">
        <f>SUMIFS(CreditS!$C$2:$C$1003,CreditS!$AD$2:$AD$1003,N473)</f>
        <v>0</v>
      </c>
      <c r="U473" s="779">
        <f>SUMIFS(CreditS!$C$2:$C$1003,CreditS!$K$2:$K$1003,T473)</f>
        <v>0</v>
      </c>
    </row>
    <row r="474" spans="11:21">
      <c r="K474" s="777">
        <f>SUMIFS(CreditS!$C$2:$C$1003,CreditS!$AD$2:$AD$1003,J474)</f>
        <v>0</v>
      </c>
      <c r="M474" s="777"/>
      <c r="O474" s="783">
        <f>SUMIFS(CreditS!$C$2:$C$1003,CreditS!$AD$2:$AD$1003,N474)</f>
        <v>0</v>
      </c>
      <c r="U474" s="779">
        <f>SUMIFS(CreditS!$C$2:$C$1003,CreditS!$K$2:$K$1003,T474)</f>
        <v>0</v>
      </c>
    </row>
    <row r="475" spans="11:21">
      <c r="K475" s="777">
        <f>SUMIFS(CreditS!$C$2:$C$1003,CreditS!$AD$2:$AD$1003,J475)</f>
        <v>0</v>
      </c>
      <c r="M475" s="777"/>
      <c r="O475" s="783">
        <f>SUMIFS(CreditS!$C$2:$C$1003,CreditS!$AD$2:$AD$1003,N475)</f>
        <v>0</v>
      </c>
      <c r="U475" s="779">
        <f>SUMIFS(CreditS!$C$2:$C$1003,CreditS!$K$2:$K$1003,T475)</f>
        <v>0</v>
      </c>
    </row>
    <row r="476" spans="11:21">
      <c r="K476" s="777">
        <f>SUMIFS(CreditS!$C$2:$C$1003,CreditS!$AD$2:$AD$1003,J476)</f>
        <v>0</v>
      </c>
      <c r="M476" s="777"/>
      <c r="O476" s="783">
        <f>SUMIFS(CreditS!$C$2:$C$1003,CreditS!$AD$2:$AD$1003,N476)</f>
        <v>0</v>
      </c>
      <c r="U476" s="779">
        <f>SUMIFS(CreditS!$C$2:$C$1003,CreditS!$K$2:$K$1003,T476)</f>
        <v>0</v>
      </c>
    </row>
    <row r="477" spans="11:21">
      <c r="K477" s="777">
        <f>SUMIFS(CreditS!$C$2:$C$1003,CreditS!$AD$2:$AD$1003,J477)</f>
        <v>0</v>
      </c>
      <c r="M477" s="777"/>
      <c r="O477" s="783">
        <f>SUMIFS(CreditS!$C$2:$C$1003,CreditS!$AD$2:$AD$1003,N477)</f>
        <v>0</v>
      </c>
      <c r="U477" s="779">
        <f>SUMIFS(CreditS!$C$2:$C$1003,CreditS!$K$2:$K$1003,T477)</f>
        <v>0</v>
      </c>
    </row>
    <row r="478" spans="11:21">
      <c r="K478" s="777">
        <f>SUMIFS(CreditS!$C$2:$C$1003,CreditS!$AD$2:$AD$1003,J478)</f>
        <v>0</v>
      </c>
      <c r="M478" s="777"/>
      <c r="O478" s="783">
        <f>SUMIFS(CreditS!$C$2:$C$1003,CreditS!$AD$2:$AD$1003,N478)</f>
        <v>0</v>
      </c>
      <c r="U478" s="779">
        <f>SUMIFS(CreditS!$C$2:$C$1003,CreditS!$K$2:$K$1003,T478)</f>
        <v>0</v>
      </c>
    </row>
    <row r="479" spans="11:21">
      <c r="K479" s="777">
        <f>SUMIFS(CreditS!$C$2:$C$1003,CreditS!$AD$2:$AD$1003,J479)</f>
        <v>0</v>
      </c>
      <c r="M479" s="777"/>
      <c r="O479" s="783">
        <f>SUMIFS(CreditS!$C$2:$C$1003,CreditS!$AD$2:$AD$1003,N479)</f>
        <v>0</v>
      </c>
      <c r="U479" s="779">
        <f>SUMIFS(CreditS!$C$2:$C$1003,CreditS!$K$2:$K$1003,T479)</f>
        <v>0</v>
      </c>
    </row>
    <row r="480" spans="11:21">
      <c r="K480" s="777">
        <f>SUMIFS(CreditS!$C$2:$C$1003,CreditS!$AD$2:$AD$1003,J480)</f>
        <v>0</v>
      </c>
      <c r="M480" s="777"/>
      <c r="O480" s="783">
        <f>SUMIFS(CreditS!$C$2:$C$1003,CreditS!$AD$2:$AD$1003,N480)</f>
        <v>0</v>
      </c>
      <c r="U480" s="779">
        <f>SUMIFS(CreditS!$C$2:$C$1003,CreditS!$K$2:$K$1003,T480)</f>
        <v>0</v>
      </c>
    </row>
    <row r="481" spans="11:21">
      <c r="K481" s="777">
        <f>SUMIFS(CreditS!$C$2:$C$1003,CreditS!$AD$2:$AD$1003,J481)</f>
        <v>0</v>
      </c>
      <c r="M481" s="777"/>
      <c r="O481" s="783">
        <f>SUMIFS(CreditS!$C$2:$C$1003,CreditS!$AD$2:$AD$1003,N481)</f>
        <v>0</v>
      </c>
      <c r="U481" s="779">
        <f>SUMIFS(CreditS!$C$2:$C$1003,CreditS!$K$2:$K$1003,T481)</f>
        <v>0</v>
      </c>
    </row>
    <row r="482" spans="11:21">
      <c r="K482" s="777">
        <f>SUMIFS(CreditS!$C$2:$C$1003,CreditS!$AD$2:$AD$1003,J482)</f>
        <v>0</v>
      </c>
      <c r="M482" s="777"/>
      <c r="O482" s="783">
        <f>SUMIFS(CreditS!$C$2:$C$1003,CreditS!$AD$2:$AD$1003,N482)</f>
        <v>0</v>
      </c>
      <c r="U482" s="779">
        <f>SUMIFS(CreditS!$C$2:$C$1003,CreditS!$K$2:$K$1003,T482)</f>
        <v>0</v>
      </c>
    </row>
    <row r="483" spans="11:21">
      <c r="K483" s="777">
        <f>SUMIFS(CreditS!$C$2:$C$1003,CreditS!$AD$2:$AD$1003,J483)</f>
        <v>0</v>
      </c>
      <c r="M483" s="777"/>
      <c r="O483" s="783">
        <f>SUMIFS(CreditS!$C$2:$C$1003,CreditS!$AD$2:$AD$1003,N483)</f>
        <v>0</v>
      </c>
      <c r="U483" s="779">
        <f>SUMIFS(CreditS!$C$2:$C$1003,CreditS!$K$2:$K$1003,T483)</f>
        <v>0</v>
      </c>
    </row>
    <row r="484" spans="11:21">
      <c r="K484" s="777">
        <f>SUMIFS(CreditS!$C$2:$C$1003,CreditS!$AD$2:$AD$1003,J484)</f>
        <v>0</v>
      </c>
      <c r="M484" s="777"/>
      <c r="O484" s="783">
        <f>SUMIFS(CreditS!$C$2:$C$1003,CreditS!$AD$2:$AD$1003,N484)</f>
        <v>0</v>
      </c>
      <c r="U484" s="779">
        <f>SUMIFS(CreditS!$C$2:$C$1003,CreditS!$K$2:$K$1003,T484)</f>
        <v>0</v>
      </c>
    </row>
    <row r="485" spans="11:21">
      <c r="K485" s="777">
        <f>SUMIFS(CreditS!$C$2:$C$1003,CreditS!$AD$2:$AD$1003,J485)</f>
        <v>0</v>
      </c>
      <c r="M485" s="777"/>
      <c r="O485" s="783">
        <f>SUMIFS(CreditS!$C$2:$C$1003,CreditS!$AD$2:$AD$1003,N485)</f>
        <v>0</v>
      </c>
      <c r="U485" s="779">
        <f>SUMIFS(CreditS!$C$2:$C$1003,CreditS!$K$2:$K$1003,T485)</f>
        <v>0</v>
      </c>
    </row>
    <row r="486" spans="11:21">
      <c r="K486" s="777">
        <f>SUMIFS(CreditS!$C$2:$C$1003,CreditS!$AD$2:$AD$1003,J486)</f>
        <v>0</v>
      </c>
      <c r="M486" s="777"/>
      <c r="O486" s="783">
        <f>SUMIFS(CreditS!$C$2:$C$1003,CreditS!$AD$2:$AD$1003,N486)</f>
        <v>0</v>
      </c>
      <c r="U486" s="779">
        <f>SUMIFS(CreditS!$C$2:$C$1003,CreditS!$K$2:$K$1003,T486)</f>
        <v>0</v>
      </c>
    </row>
    <row r="487" spans="11:21">
      <c r="K487" s="777">
        <f>SUMIFS(CreditS!$C$2:$C$1003,CreditS!$AD$2:$AD$1003,J487)</f>
        <v>0</v>
      </c>
      <c r="M487" s="777"/>
      <c r="O487" s="783">
        <f>SUMIFS(CreditS!$C$2:$C$1003,CreditS!$AD$2:$AD$1003,N487)</f>
        <v>0</v>
      </c>
      <c r="U487" s="779">
        <f>SUMIFS(CreditS!$C$2:$C$1003,CreditS!$K$2:$K$1003,T487)</f>
        <v>0</v>
      </c>
    </row>
    <row r="488" spans="11:21">
      <c r="K488" s="777">
        <f>SUMIFS(CreditS!$C$2:$C$1003,CreditS!$AD$2:$AD$1003,J488)</f>
        <v>0</v>
      </c>
      <c r="M488" s="777"/>
      <c r="O488" s="783">
        <f>SUMIFS(CreditS!$C$2:$C$1003,CreditS!$AD$2:$AD$1003,N488)</f>
        <v>0</v>
      </c>
      <c r="U488" s="779">
        <f>SUMIFS(CreditS!$C$2:$C$1003,CreditS!$K$2:$K$1003,T488)</f>
        <v>0</v>
      </c>
    </row>
    <row r="489" spans="11:21">
      <c r="K489" s="777">
        <f>SUMIFS(CreditS!$C$2:$C$1003,CreditS!$AD$2:$AD$1003,J489)</f>
        <v>0</v>
      </c>
      <c r="M489" s="777"/>
      <c r="O489" s="783">
        <f>SUMIFS(CreditS!$C$2:$C$1003,CreditS!$AD$2:$AD$1003,N489)</f>
        <v>0</v>
      </c>
      <c r="U489" s="779">
        <f>SUMIFS(CreditS!$C$2:$C$1003,CreditS!$K$2:$K$1003,T489)</f>
        <v>0</v>
      </c>
    </row>
    <row r="490" spans="11:21">
      <c r="K490" s="777">
        <f>SUMIFS(CreditS!$C$2:$C$1003,CreditS!$AD$2:$AD$1003,J490)</f>
        <v>0</v>
      </c>
      <c r="M490" s="777"/>
      <c r="O490" s="783">
        <f>SUMIFS(CreditS!$C$2:$C$1003,CreditS!$AD$2:$AD$1003,N490)</f>
        <v>0</v>
      </c>
      <c r="U490" s="779">
        <f>SUMIFS(CreditS!$C$2:$C$1003,CreditS!$K$2:$K$1003,T490)</f>
        <v>0</v>
      </c>
    </row>
    <row r="491" spans="11:21">
      <c r="K491" s="777">
        <f>SUMIFS(CreditS!$C$2:$C$1003,CreditS!$AD$2:$AD$1003,J491)</f>
        <v>0</v>
      </c>
      <c r="M491" s="777"/>
      <c r="O491" s="783">
        <f>SUMIFS(CreditS!$C$2:$C$1003,CreditS!$AD$2:$AD$1003,N491)</f>
        <v>0</v>
      </c>
      <c r="U491" s="779">
        <f>SUMIFS(CreditS!$C$2:$C$1003,CreditS!$K$2:$K$1003,T491)</f>
        <v>0</v>
      </c>
    </row>
    <row r="492" spans="11:21">
      <c r="K492" s="777">
        <f>SUMIFS(CreditS!$C$2:$C$1003,CreditS!$AD$2:$AD$1003,J492)</f>
        <v>0</v>
      </c>
      <c r="M492" s="777"/>
      <c r="O492" s="783">
        <f>SUMIFS(CreditS!$C$2:$C$1003,CreditS!$AD$2:$AD$1003,N492)</f>
        <v>0</v>
      </c>
      <c r="U492" s="779">
        <f>SUMIFS(CreditS!$C$2:$C$1003,CreditS!$K$2:$K$1003,T492)</f>
        <v>0</v>
      </c>
    </row>
    <row r="493" spans="11:21">
      <c r="K493" s="777">
        <f>SUMIFS(CreditS!$C$2:$C$1003,CreditS!$AD$2:$AD$1003,J493)</f>
        <v>0</v>
      </c>
      <c r="M493" s="777"/>
      <c r="O493" s="783">
        <f>SUMIFS(CreditS!$C$2:$C$1003,CreditS!$AD$2:$AD$1003,N493)</f>
        <v>0</v>
      </c>
      <c r="U493" s="779">
        <f>SUMIFS(CreditS!$C$2:$C$1003,CreditS!$K$2:$K$1003,T493)</f>
        <v>0</v>
      </c>
    </row>
    <row r="494" spans="11:21">
      <c r="K494" s="777">
        <f>SUMIFS(CreditS!$C$2:$C$1003,CreditS!$AD$2:$AD$1003,J494)</f>
        <v>0</v>
      </c>
      <c r="M494" s="777"/>
      <c r="O494" s="783">
        <f>SUMIFS(CreditS!$C$2:$C$1003,CreditS!$AD$2:$AD$1003,N494)</f>
        <v>0</v>
      </c>
      <c r="U494" s="779">
        <f>SUMIFS(CreditS!$C$2:$C$1003,CreditS!$K$2:$K$1003,T494)</f>
        <v>0</v>
      </c>
    </row>
    <row r="495" spans="11:21">
      <c r="K495" s="777">
        <f>SUMIFS(CreditS!$C$2:$C$1003,CreditS!$AD$2:$AD$1003,J495)</f>
        <v>0</v>
      </c>
      <c r="M495" s="777"/>
      <c r="O495" s="783">
        <f>SUMIFS(CreditS!$C$2:$C$1003,CreditS!$AD$2:$AD$1003,N495)</f>
        <v>0</v>
      </c>
      <c r="U495" s="779">
        <f>SUMIFS(CreditS!$C$2:$C$1003,CreditS!$K$2:$K$1003,T495)</f>
        <v>0</v>
      </c>
    </row>
    <row r="496" spans="11:21">
      <c r="K496" s="777">
        <f>SUMIFS(CreditS!$C$2:$C$1003,CreditS!$AD$2:$AD$1003,J496)</f>
        <v>0</v>
      </c>
      <c r="M496" s="777"/>
      <c r="O496" s="783">
        <f>SUMIFS(CreditS!$C$2:$C$1003,CreditS!$AD$2:$AD$1003,N496)</f>
        <v>0</v>
      </c>
      <c r="U496" s="779">
        <f>SUMIFS(CreditS!$C$2:$C$1003,CreditS!$K$2:$K$1003,T496)</f>
        <v>0</v>
      </c>
    </row>
    <row r="497" spans="11:21">
      <c r="K497" s="777">
        <f>SUMIFS(CreditS!$C$2:$C$1003,CreditS!$AD$2:$AD$1003,J497)</f>
        <v>0</v>
      </c>
      <c r="M497" s="777"/>
      <c r="O497" s="783">
        <f>SUMIFS(CreditS!$C$2:$C$1003,CreditS!$AD$2:$AD$1003,N497)</f>
        <v>0</v>
      </c>
      <c r="U497" s="779">
        <f>SUMIFS(CreditS!$C$2:$C$1003,CreditS!$K$2:$K$1003,T497)</f>
        <v>0</v>
      </c>
    </row>
    <row r="498" spans="11:21">
      <c r="K498" s="777">
        <f>SUMIFS(CreditS!$C$2:$C$1003,CreditS!$AD$2:$AD$1003,J498)</f>
        <v>0</v>
      </c>
      <c r="M498" s="777"/>
      <c r="O498" s="783">
        <f>SUMIFS(CreditS!$C$2:$C$1003,CreditS!$AD$2:$AD$1003,N498)</f>
        <v>0</v>
      </c>
      <c r="U498" s="779">
        <f>SUMIFS(CreditS!$C$2:$C$1003,CreditS!$K$2:$K$1003,T498)</f>
        <v>0</v>
      </c>
    </row>
    <row r="499" spans="11:21">
      <c r="K499" s="777">
        <f>SUMIFS(CreditS!$C$2:$C$1003,CreditS!$AD$2:$AD$1003,J499)</f>
        <v>0</v>
      </c>
      <c r="M499" s="777"/>
      <c r="O499" s="783">
        <f>SUMIFS(CreditS!$C$2:$C$1003,CreditS!$AD$2:$AD$1003,N499)</f>
        <v>0</v>
      </c>
      <c r="U499" s="779">
        <f>SUMIFS(CreditS!$C$2:$C$1003,CreditS!$K$2:$K$1003,T499)</f>
        <v>0</v>
      </c>
    </row>
    <row r="500" spans="11:21">
      <c r="K500" s="777">
        <f>SUMIFS(CreditS!$C$2:$C$1003,CreditS!$AD$2:$AD$1003,J500)</f>
        <v>0</v>
      </c>
      <c r="M500" s="777"/>
      <c r="O500" s="783">
        <f>SUMIFS(CreditS!$C$2:$C$1003,CreditS!$AD$2:$AD$1003,N500)</f>
        <v>0</v>
      </c>
      <c r="U500" s="779">
        <f>SUMIFS(CreditS!$C$2:$C$1003,CreditS!$K$2:$K$1003,T500)</f>
        <v>0</v>
      </c>
    </row>
    <row r="501" spans="11:21">
      <c r="K501" s="777">
        <f>SUMIFS(CreditS!$C$2:$C$1003,CreditS!$AD$2:$AD$1003,J501)</f>
        <v>0</v>
      </c>
      <c r="M501" s="777"/>
      <c r="O501" s="783">
        <f>SUMIFS(CreditS!$C$2:$C$1003,CreditS!$AD$2:$AD$1003,N501)</f>
        <v>0</v>
      </c>
      <c r="U501" s="779">
        <f>SUMIFS(CreditS!$C$2:$C$1003,CreditS!$K$2:$K$1003,T501)</f>
        <v>0</v>
      </c>
    </row>
    <row r="502" spans="11:21">
      <c r="K502" s="777">
        <f>SUMIFS(CreditS!$C$2:$C$1003,CreditS!$AD$2:$AD$1003,J502)</f>
        <v>0</v>
      </c>
      <c r="M502" s="777"/>
      <c r="O502" s="783">
        <f>SUMIFS(CreditS!$C$2:$C$1003,CreditS!$AD$2:$AD$1003,N502)</f>
        <v>0</v>
      </c>
      <c r="U502" s="779">
        <f>SUMIFS(CreditS!$C$2:$C$1003,CreditS!$K$2:$K$1003,T502)</f>
        <v>0</v>
      </c>
    </row>
    <row r="503" spans="11:21">
      <c r="K503" s="777">
        <f>SUMIFS(CreditS!$C$2:$C$1003,CreditS!$AD$2:$AD$1003,J503)</f>
        <v>0</v>
      </c>
      <c r="M503" s="777"/>
      <c r="O503" s="783">
        <f>SUMIFS(CreditS!$C$2:$C$1003,CreditS!$AD$2:$AD$1003,N503)</f>
        <v>0</v>
      </c>
      <c r="U503" s="779">
        <f>SUMIFS(CreditS!$C$2:$C$1003,CreditS!$K$2:$K$1003,T503)</f>
        <v>0</v>
      </c>
    </row>
    <row r="504" spans="11:21">
      <c r="K504" s="777">
        <f>SUMIFS(CreditS!$C$2:$C$1003,CreditS!$AD$2:$AD$1003,J504)</f>
        <v>0</v>
      </c>
      <c r="M504" s="777"/>
      <c r="O504" s="783">
        <f>SUMIFS(CreditS!$C$2:$C$1003,CreditS!$AD$2:$AD$1003,N504)</f>
        <v>0</v>
      </c>
      <c r="U504" s="779">
        <f>SUMIFS(CreditS!$C$2:$C$1003,CreditS!$K$2:$K$1003,T504)</f>
        <v>0</v>
      </c>
    </row>
    <row r="505" spans="11:21">
      <c r="K505" s="777">
        <f>SUMIFS(CreditS!$C$2:$C$1003,CreditS!$AD$2:$AD$1003,J505)</f>
        <v>0</v>
      </c>
      <c r="M505" s="777"/>
      <c r="O505" s="783">
        <f>SUMIFS(CreditS!$C$2:$C$1003,CreditS!$AD$2:$AD$1003,N505)</f>
        <v>0</v>
      </c>
      <c r="U505" s="779">
        <f>SUMIFS(CreditS!$C$2:$C$1003,CreditS!$K$2:$K$1003,T505)</f>
        <v>0</v>
      </c>
    </row>
    <row r="506" spans="11:21">
      <c r="K506" s="777">
        <f>SUMIFS(CreditS!$C$2:$C$1003,CreditS!$AD$2:$AD$1003,J506)</f>
        <v>0</v>
      </c>
      <c r="M506" s="777"/>
      <c r="O506" s="783">
        <f>SUMIFS(CreditS!$C$2:$C$1003,CreditS!$AD$2:$AD$1003,N506)</f>
        <v>0</v>
      </c>
      <c r="U506" s="779">
        <f>SUMIFS(CreditS!$C$2:$C$1003,CreditS!$K$2:$K$1003,T506)</f>
        <v>0</v>
      </c>
    </row>
    <row r="507" spans="11:21">
      <c r="K507" s="777">
        <f>SUMIFS(CreditS!$C$2:$C$1003,CreditS!$AD$2:$AD$1003,J507)</f>
        <v>0</v>
      </c>
      <c r="M507" s="777"/>
      <c r="O507" s="783">
        <f>SUMIFS(CreditS!$C$2:$C$1003,CreditS!$AD$2:$AD$1003,N507)</f>
        <v>0</v>
      </c>
      <c r="U507" s="779">
        <f>SUMIFS(CreditS!$C$2:$C$1003,CreditS!$K$2:$K$1003,T507)</f>
        <v>0</v>
      </c>
    </row>
    <row r="508" spans="11:21">
      <c r="K508" s="777">
        <f>SUMIFS(CreditS!$C$2:$C$1003,CreditS!$AD$2:$AD$1003,J508)</f>
        <v>0</v>
      </c>
      <c r="M508" s="777"/>
      <c r="O508" s="783">
        <f>SUMIFS(CreditS!$C$2:$C$1003,CreditS!$AD$2:$AD$1003,N508)</f>
        <v>0</v>
      </c>
      <c r="U508" s="779">
        <f>SUMIFS(CreditS!$C$2:$C$1003,CreditS!$K$2:$K$1003,T508)</f>
        <v>0</v>
      </c>
    </row>
    <row r="509" spans="11:21">
      <c r="K509" s="777">
        <f>SUMIFS(CreditS!$C$2:$C$1003,CreditS!$AD$2:$AD$1003,J509)</f>
        <v>0</v>
      </c>
      <c r="M509" s="777"/>
      <c r="O509" s="783">
        <f>SUMIFS(CreditS!$C$2:$C$1003,CreditS!$AD$2:$AD$1003,N509)</f>
        <v>0</v>
      </c>
      <c r="U509" s="779">
        <f>SUMIFS(CreditS!$C$2:$C$1003,CreditS!$K$2:$K$1003,T509)</f>
        <v>0</v>
      </c>
    </row>
    <row r="510" spans="11:21">
      <c r="K510" s="777">
        <f>SUMIFS(CreditS!$C$2:$C$1003,CreditS!$AD$2:$AD$1003,J510)</f>
        <v>0</v>
      </c>
      <c r="M510" s="777"/>
      <c r="O510" s="783">
        <f>SUMIFS(CreditS!$C$2:$C$1003,CreditS!$AD$2:$AD$1003,N510)</f>
        <v>0</v>
      </c>
      <c r="U510" s="779">
        <f>SUMIFS(CreditS!$C$2:$C$1003,CreditS!$K$2:$K$1003,T510)</f>
        <v>0</v>
      </c>
    </row>
    <row r="511" spans="11:21">
      <c r="K511" s="777">
        <f>SUMIFS(CreditS!$C$2:$C$1003,CreditS!$AD$2:$AD$1003,J511)</f>
        <v>0</v>
      </c>
      <c r="M511" s="777"/>
      <c r="O511" s="783">
        <f>SUMIFS(CreditS!$C$2:$C$1003,CreditS!$AD$2:$AD$1003,N511)</f>
        <v>0</v>
      </c>
      <c r="U511" s="779">
        <f>SUMIFS(CreditS!$C$2:$C$1003,CreditS!$K$2:$K$1003,T511)</f>
        <v>0</v>
      </c>
    </row>
    <row r="512" spans="11:21">
      <c r="K512" s="777">
        <f>SUMIFS(CreditS!$C$2:$C$1003,CreditS!$AD$2:$AD$1003,J512)</f>
        <v>0</v>
      </c>
      <c r="M512" s="777"/>
      <c r="O512" s="783">
        <f>SUMIFS(CreditS!$C$2:$C$1003,CreditS!$AD$2:$AD$1003,N512)</f>
        <v>0</v>
      </c>
      <c r="U512" s="779">
        <f>SUMIFS(CreditS!$C$2:$C$1003,CreditS!$K$2:$K$1003,T512)</f>
        <v>0</v>
      </c>
    </row>
    <row r="513" spans="11:21">
      <c r="K513" s="777">
        <f>SUMIFS(CreditS!$C$2:$C$1003,CreditS!$AD$2:$AD$1003,J513)</f>
        <v>0</v>
      </c>
      <c r="M513" s="777"/>
      <c r="O513" s="783">
        <f>SUMIFS(CreditS!$C$2:$C$1003,CreditS!$AD$2:$AD$1003,N513)</f>
        <v>0</v>
      </c>
      <c r="U513" s="779">
        <f>SUMIFS(CreditS!$C$2:$C$1003,CreditS!$K$2:$K$1003,T513)</f>
        <v>0</v>
      </c>
    </row>
    <row r="514" spans="11:21">
      <c r="K514" s="777">
        <f>SUMIFS(CreditS!$C$2:$C$1003,CreditS!$AD$2:$AD$1003,J514)</f>
        <v>0</v>
      </c>
      <c r="M514" s="777"/>
      <c r="O514" s="783">
        <f>SUMIFS(CreditS!$C$2:$C$1003,CreditS!$AD$2:$AD$1003,N514)</f>
        <v>0</v>
      </c>
      <c r="U514" s="779">
        <f>SUMIFS(CreditS!$C$2:$C$1003,CreditS!$K$2:$K$1003,T514)</f>
        <v>0</v>
      </c>
    </row>
    <row r="515" spans="11:21">
      <c r="K515" s="777">
        <f>SUMIFS(CreditS!$C$2:$C$1003,CreditS!$AD$2:$AD$1003,J515)</f>
        <v>0</v>
      </c>
      <c r="M515" s="777"/>
      <c r="O515" s="783">
        <f>SUMIFS(CreditS!$C$2:$C$1003,CreditS!$AD$2:$AD$1003,N515)</f>
        <v>0</v>
      </c>
      <c r="U515" s="779">
        <f>SUMIFS(CreditS!$C$2:$C$1003,CreditS!$K$2:$K$1003,T515)</f>
        <v>0</v>
      </c>
    </row>
    <row r="516" spans="11:21">
      <c r="K516" s="777">
        <f>SUMIFS(CreditS!$C$2:$C$1003,CreditS!$AD$2:$AD$1003,J516)</f>
        <v>0</v>
      </c>
      <c r="M516" s="777"/>
      <c r="O516" s="783">
        <f>SUMIFS(CreditS!$C$2:$C$1003,CreditS!$AD$2:$AD$1003,N516)</f>
        <v>0</v>
      </c>
      <c r="U516" s="779">
        <f>SUMIFS(CreditS!$C$2:$C$1003,CreditS!$K$2:$K$1003,T516)</f>
        <v>0</v>
      </c>
    </row>
    <row r="517" spans="11:21">
      <c r="K517" s="777">
        <f>SUMIFS(CreditS!$C$2:$C$1003,CreditS!$AD$2:$AD$1003,J517)</f>
        <v>0</v>
      </c>
      <c r="M517" s="777"/>
      <c r="O517" s="783">
        <f>SUMIFS(CreditS!$C$2:$C$1003,CreditS!$AD$2:$AD$1003,N517)</f>
        <v>0</v>
      </c>
      <c r="U517" s="779">
        <f>SUMIFS(CreditS!$C$2:$C$1003,CreditS!$K$2:$K$1003,T517)</f>
        <v>0</v>
      </c>
    </row>
    <row r="518" spans="11:21">
      <c r="K518" s="777">
        <f>SUMIFS(CreditS!$C$2:$C$1003,CreditS!$AD$2:$AD$1003,J518)</f>
        <v>0</v>
      </c>
      <c r="M518" s="777"/>
      <c r="O518" s="783">
        <f>SUMIFS(CreditS!$C$2:$C$1003,CreditS!$AD$2:$AD$1003,N518)</f>
        <v>0</v>
      </c>
      <c r="U518" s="779">
        <f>SUMIFS(CreditS!$C$2:$C$1003,CreditS!$K$2:$K$1003,T518)</f>
        <v>0</v>
      </c>
    </row>
    <row r="519" spans="11:21">
      <c r="K519" s="777">
        <f>SUMIFS(CreditS!$C$2:$C$1003,CreditS!$AD$2:$AD$1003,J519)</f>
        <v>0</v>
      </c>
      <c r="M519" s="777"/>
      <c r="O519" s="783">
        <f>SUMIFS(CreditS!$C$2:$C$1003,CreditS!$AD$2:$AD$1003,N519)</f>
        <v>0</v>
      </c>
      <c r="U519" s="779">
        <f>SUMIFS(CreditS!$C$2:$C$1003,CreditS!$K$2:$K$1003,T519)</f>
        <v>0</v>
      </c>
    </row>
    <row r="520" spans="11:21">
      <c r="K520" s="777">
        <f>SUMIFS(CreditS!$C$2:$C$1003,CreditS!$AD$2:$AD$1003,J520)</f>
        <v>0</v>
      </c>
      <c r="M520" s="777"/>
      <c r="O520" s="783">
        <f>SUMIFS(CreditS!$C$2:$C$1003,CreditS!$AD$2:$AD$1003,N520)</f>
        <v>0</v>
      </c>
      <c r="U520" s="779">
        <f>SUMIFS(CreditS!$C$2:$C$1003,CreditS!$K$2:$K$1003,T520)</f>
        <v>0</v>
      </c>
    </row>
    <row r="521" spans="11:21">
      <c r="K521" s="777">
        <f>SUMIFS(CreditS!$C$2:$C$1003,CreditS!$AD$2:$AD$1003,J521)</f>
        <v>0</v>
      </c>
      <c r="M521" s="777"/>
      <c r="O521" s="783">
        <f>SUMIFS(CreditS!$C$2:$C$1003,CreditS!$AD$2:$AD$1003,N521)</f>
        <v>0</v>
      </c>
      <c r="U521" s="779">
        <f>SUMIFS(CreditS!$C$2:$C$1003,CreditS!$K$2:$K$1003,T521)</f>
        <v>0</v>
      </c>
    </row>
    <row r="522" spans="11:21">
      <c r="K522" s="777">
        <f>SUMIFS(CreditS!$C$2:$C$1003,CreditS!$AD$2:$AD$1003,J522)</f>
        <v>0</v>
      </c>
      <c r="M522" s="777"/>
      <c r="O522" s="783">
        <f>SUMIFS(CreditS!$C$2:$C$1003,CreditS!$AD$2:$AD$1003,N522)</f>
        <v>0</v>
      </c>
      <c r="U522" s="779">
        <f>SUMIFS(CreditS!$C$2:$C$1003,CreditS!$K$2:$K$1003,T522)</f>
        <v>0</v>
      </c>
    </row>
    <row r="523" spans="11:21">
      <c r="K523" s="777">
        <f>SUMIFS(CreditS!$C$2:$C$1003,CreditS!$AD$2:$AD$1003,J523)</f>
        <v>0</v>
      </c>
      <c r="M523" s="777"/>
      <c r="O523" s="783">
        <f>SUMIFS(CreditS!$C$2:$C$1003,CreditS!$AD$2:$AD$1003,N523)</f>
        <v>0</v>
      </c>
      <c r="U523" s="779">
        <f>SUMIFS(CreditS!$C$2:$C$1003,CreditS!$K$2:$K$1003,T523)</f>
        <v>0</v>
      </c>
    </row>
    <row r="524" spans="11:21">
      <c r="K524" s="777">
        <f>SUMIFS(CreditS!$C$2:$C$1003,CreditS!$AD$2:$AD$1003,J524)</f>
        <v>0</v>
      </c>
      <c r="M524" s="777"/>
      <c r="O524" s="783">
        <f>SUMIFS(CreditS!$C$2:$C$1003,CreditS!$AD$2:$AD$1003,N524)</f>
        <v>0</v>
      </c>
      <c r="U524" s="779">
        <f>SUMIFS(CreditS!$C$2:$C$1003,CreditS!$K$2:$K$1003,T524)</f>
        <v>0</v>
      </c>
    </row>
    <row r="525" spans="11:21">
      <c r="K525" s="777">
        <f>SUMIFS(CreditS!$C$2:$C$1003,CreditS!$AD$2:$AD$1003,J525)</f>
        <v>0</v>
      </c>
      <c r="M525" s="777"/>
      <c r="O525" s="783">
        <f>SUMIFS(CreditS!$C$2:$C$1003,CreditS!$AD$2:$AD$1003,N525)</f>
        <v>0</v>
      </c>
      <c r="U525" s="779">
        <f>SUMIFS(CreditS!$C$2:$C$1003,CreditS!$K$2:$K$1003,T525)</f>
        <v>0</v>
      </c>
    </row>
    <row r="526" spans="11:21">
      <c r="K526" s="777">
        <f>SUMIFS(CreditS!$C$2:$C$1003,CreditS!$AD$2:$AD$1003,J526)</f>
        <v>0</v>
      </c>
      <c r="M526" s="777"/>
      <c r="O526" s="783">
        <f>SUMIFS(CreditS!$C$2:$C$1003,CreditS!$AD$2:$AD$1003,N526)</f>
        <v>0</v>
      </c>
      <c r="U526" s="779">
        <f>SUMIFS(CreditS!$C$2:$C$1003,CreditS!$K$2:$K$1003,T526)</f>
        <v>0</v>
      </c>
    </row>
    <row r="527" spans="11:21">
      <c r="K527" s="777">
        <f>SUMIFS(CreditS!$C$2:$C$1003,CreditS!$AD$2:$AD$1003,J527)</f>
        <v>0</v>
      </c>
      <c r="M527" s="777"/>
      <c r="O527" s="783">
        <f>SUMIFS(CreditS!$C$2:$C$1003,CreditS!$AD$2:$AD$1003,N527)</f>
        <v>0</v>
      </c>
      <c r="U527" s="779">
        <f>SUMIFS(CreditS!$C$2:$C$1003,CreditS!$K$2:$K$1003,T527)</f>
        <v>0</v>
      </c>
    </row>
    <row r="528" spans="11:21">
      <c r="K528" s="777">
        <f>SUMIFS(CreditS!$C$2:$C$1003,CreditS!$AD$2:$AD$1003,J528)</f>
        <v>0</v>
      </c>
      <c r="M528" s="777"/>
      <c r="O528" s="783">
        <f>SUMIFS(CreditS!$C$2:$C$1003,CreditS!$AD$2:$AD$1003,N528)</f>
        <v>0</v>
      </c>
      <c r="U528" s="779">
        <f>SUMIFS(CreditS!$C$2:$C$1003,CreditS!$K$2:$K$1003,T528)</f>
        <v>0</v>
      </c>
    </row>
    <row r="529" spans="11:21">
      <c r="K529" s="777">
        <f>SUMIFS(CreditS!$C$2:$C$1003,CreditS!$AD$2:$AD$1003,J529)</f>
        <v>0</v>
      </c>
      <c r="M529" s="777"/>
      <c r="O529" s="783">
        <f>SUMIFS(CreditS!$C$2:$C$1003,CreditS!$AD$2:$AD$1003,N529)</f>
        <v>0</v>
      </c>
      <c r="U529" s="779">
        <f>SUMIFS(CreditS!$C$2:$C$1003,CreditS!$K$2:$K$1003,T529)</f>
        <v>0</v>
      </c>
    </row>
    <row r="530" spans="11:21">
      <c r="K530" s="777">
        <f>SUMIFS(CreditS!$C$2:$C$1003,CreditS!$AD$2:$AD$1003,J530)</f>
        <v>0</v>
      </c>
      <c r="M530" s="777"/>
      <c r="O530" s="783">
        <f>SUMIFS(CreditS!$C$2:$C$1003,CreditS!$AD$2:$AD$1003,N530)</f>
        <v>0</v>
      </c>
      <c r="U530" s="779">
        <f>SUMIFS(CreditS!$C$2:$C$1003,CreditS!$K$2:$K$1003,T530)</f>
        <v>0</v>
      </c>
    </row>
    <row r="531" spans="11:21">
      <c r="K531" s="777">
        <f>SUMIFS(CreditS!$C$2:$C$1003,CreditS!$AD$2:$AD$1003,J531)</f>
        <v>0</v>
      </c>
      <c r="M531" s="777"/>
      <c r="O531" s="783">
        <f>SUMIFS(CreditS!$C$2:$C$1003,CreditS!$AD$2:$AD$1003,N531)</f>
        <v>0</v>
      </c>
      <c r="U531" s="779">
        <f>SUMIFS(CreditS!$C$2:$C$1003,CreditS!$K$2:$K$1003,T531)</f>
        <v>0</v>
      </c>
    </row>
    <row r="532" spans="11:21">
      <c r="K532" s="777">
        <f>SUMIFS(CreditS!$C$2:$C$1003,CreditS!$AD$2:$AD$1003,J532)</f>
        <v>0</v>
      </c>
      <c r="M532" s="777"/>
      <c r="O532" s="783">
        <f>SUMIFS(CreditS!$C$2:$C$1003,CreditS!$AD$2:$AD$1003,N532)</f>
        <v>0</v>
      </c>
      <c r="U532" s="779">
        <f>SUMIFS(CreditS!$C$2:$C$1003,CreditS!$K$2:$K$1003,T532)</f>
        <v>0</v>
      </c>
    </row>
    <row r="533" spans="11:21">
      <c r="K533" s="777">
        <f>SUMIFS(CreditS!$C$2:$C$1003,CreditS!$AD$2:$AD$1003,J533)</f>
        <v>0</v>
      </c>
      <c r="M533" s="777"/>
      <c r="O533" s="783">
        <f>SUMIFS(CreditS!$C$2:$C$1003,CreditS!$AD$2:$AD$1003,N533)</f>
        <v>0</v>
      </c>
      <c r="U533" s="779">
        <f>SUMIFS(CreditS!$C$2:$C$1003,CreditS!$K$2:$K$1003,T533)</f>
        <v>0</v>
      </c>
    </row>
    <row r="534" spans="11:21">
      <c r="K534" s="777">
        <f>SUMIFS(CreditS!$C$2:$C$1003,CreditS!$AD$2:$AD$1003,J534)</f>
        <v>0</v>
      </c>
      <c r="M534" s="777"/>
      <c r="O534" s="783">
        <f>SUMIFS(CreditS!$C$2:$C$1003,CreditS!$AD$2:$AD$1003,N534)</f>
        <v>0</v>
      </c>
      <c r="U534" s="779">
        <f>SUMIFS(CreditS!$C$2:$C$1003,CreditS!$K$2:$K$1003,T534)</f>
        <v>0</v>
      </c>
    </row>
    <row r="535" spans="11:21">
      <c r="K535" s="777">
        <f>SUMIFS(CreditS!$C$2:$C$1003,CreditS!$AD$2:$AD$1003,J535)</f>
        <v>0</v>
      </c>
      <c r="M535" s="777"/>
      <c r="O535" s="783">
        <f>SUMIFS(CreditS!$C$2:$C$1003,CreditS!$AD$2:$AD$1003,N535)</f>
        <v>0</v>
      </c>
      <c r="U535" s="779">
        <f>SUMIFS(CreditS!$C$2:$C$1003,CreditS!$K$2:$K$1003,T535)</f>
        <v>0</v>
      </c>
    </row>
    <row r="536" spans="11:21">
      <c r="K536" s="777">
        <f>SUMIFS(CreditS!$C$2:$C$1003,CreditS!$AD$2:$AD$1003,J536)</f>
        <v>0</v>
      </c>
      <c r="M536" s="777"/>
      <c r="O536" s="783">
        <f>SUMIFS(CreditS!$C$2:$C$1003,CreditS!$AD$2:$AD$1003,N536)</f>
        <v>0</v>
      </c>
      <c r="U536" s="779">
        <f>SUMIFS(CreditS!$C$2:$C$1003,CreditS!$K$2:$K$1003,T536)</f>
        <v>0</v>
      </c>
    </row>
    <row r="537" spans="11:21">
      <c r="K537" s="777">
        <f>SUMIFS(CreditS!$C$2:$C$1003,CreditS!$AD$2:$AD$1003,J537)</f>
        <v>0</v>
      </c>
      <c r="M537" s="777"/>
      <c r="O537" s="783">
        <f>SUMIFS(CreditS!$C$2:$C$1003,CreditS!$AD$2:$AD$1003,N537)</f>
        <v>0</v>
      </c>
      <c r="U537" s="779">
        <f>SUMIFS(CreditS!$C$2:$C$1003,CreditS!$K$2:$K$1003,T537)</f>
        <v>0</v>
      </c>
    </row>
    <row r="538" spans="11:21">
      <c r="K538" s="777">
        <f>SUMIFS(CreditS!$C$2:$C$1003,CreditS!$AD$2:$AD$1003,J538)</f>
        <v>0</v>
      </c>
      <c r="M538" s="777"/>
      <c r="O538" s="783">
        <f>SUMIFS(CreditS!$C$2:$C$1003,CreditS!$AD$2:$AD$1003,N538)</f>
        <v>0</v>
      </c>
      <c r="U538" s="779">
        <f>SUMIFS(CreditS!$C$2:$C$1003,CreditS!$K$2:$K$1003,T538)</f>
        <v>0</v>
      </c>
    </row>
    <row r="539" spans="11:21">
      <c r="K539" s="777">
        <f>SUMIFS(CreditS!$C$2:$C$1003,CreditS!$AD$2:$AD$1003,J539)</f>
        <v>0</v>
      </c>
      <c r="M539" s="777"/>
      <c r="O539" s="783">
        <f>SUMIFS(CreditS!$C$2:$C$1003,CreditS!$AD$2:$AD$1003,N539)</f>
        <v>0</v>
      </c>
      <c r="U539" s="779">
        <f>SUMIFS(CreditS!$C$2:$C$1003,CreditS!$K$2:$K$1003,T539)</f>
        <v>0</v>
      </c>
    </row>
    <row r="540" spans="11:21">
      <c r="K540" s="777">
        <f>SUMIFS(CreditS!$C$2:$C$1003,CreditS!$AD$2:$AD$1003,J540)</f>
        <v>0</v>
      </c>
      <c r="M540" s="777"/>
      <c r="O540" s="783">
        <f>SUMIFS(CreditS!$C$2:$C$1003,CreditS!$AD$2:$AD$1003,N540)</f>
        <v>0</v>
      </c>
      <c r="U540" s="779">
        <f>SUMIFS(CreditS!$C$2:$C$1003,CreditS!$K$2:$K$1003,T540)</f>
        <v>0</v>
      </c>
    </row>
    <row r="541" spans="11:21">
      <c r="K541" s="777">
        <f>SUMIFS(CreditS!$C$2:$C$1003,CreditS!$AD$2:$AD$1003,J541)</f>
        <v>0</v>
      </c>
      <c r="M541" s="777"/>
      <c r="O541" s="783">
        <f>SUMIFS(CreditS!$C$2:$C$1003,CreditS!$AD$2:$AD$1003,N541)</f>
        <v>0</v>
      </c>
      <c r="U541" s="779">
        <f>SUMIFS(CreditS!$C$2:$C$1003,CreditS!$K$2:$K$1003,T541)</f>
        <v>0</v>
      </c>
    </row>
    <row r="542" spans="11:21">
      <c r="K542" s="777">
        <f>SUMIFS(CreditS!$C$2:$C$1003,CreditS!$AD$2:$AD$1003,J542)</f>
        <v>0</v>
      </c>
      <c r="M542" s="777"/>
      <c r="O542" s="783">
        <f>SUMIFS(CreditS!$C$2:$C$1003,CreditS!$AD$2:$AD$1003,N542)</f>
        <v>0</v>
      </c>
      <c r="U542" s="779">
        <f>SUMIFS(CreditS!$C$2:$C$1003,CreditS!$K$2:$K$1003,T542)</f>
        <v>0</v>
      </c>
    </row>
    <row r="543" spans="11:21">
      <c r="K543" s="777">
        <f>SUMIFS(CreditS!$C$2:$C$1003,CreditS!$AD$2:$AD$1003,J543)</f>
        <v>0</v>
      </c>
      <c r="M543" s="777"/>
      <c r="O543" s="783">
        <f>SUMIFS(CreditS!$C$2:$C$1003,CreditS!$AD$2:$AD$1003,N543)</f>
        <v>0</v>
      </c>
      <c r="U543" s="779">
        <f>SUMIFS(CreditS!$C$2:$C$1003,CreditS!$K$2:$K$1003,T543)</f>
        <v>0</v>
      </c>
    </row>
    <row r="544" spans="11:21">
      <c r="K544" s="777">
        <f>SUMIFS(CreditS!$C$2:$C$1003,CreditS!$AD$2:$AD$1003,J544)</f>
        <v>0</v>
      </c>
      <c r="M544" s="777"/>
      <c r="O544" s="783">
        <f>SUMIFS(CreditS!$C$2:$C$1003,CreditS!$AD$2:$AD$1003,N544)</f>
        <v>0</v>
      </c>
      <c r="U544" s="779">
        <f>SUMIFS(CreditS!$C$2:$C$1003,CreditS!$K$2:$K$1003,T544)</f>
        <v>0</v>
      </c>
    </row>
    <row r="545" spans="11:21">
      <c r="K545" s="777">
        <f>SUMIFS(CreditS!$C$2:$C$1003,CreditS!$AD$2:$AD$1003,J545)</f>
        <v>0</v>
      </c>
      <c r="M545" s="777"/>
      <c r="O545" s="783">
        <f>SUMIFS(CreditS!$C$2:$C$1003,CreditS!$AD$2:$AD$1003,N545)</f>
        <v>0</v>
      </c>
      <c r="U545" s="779">
        <f>SUMIFS(CreditS!$C$2:$C$1003,CreditS!$K$2:$K$1003,T545)</f>
        <v>0</v>
      </c>
    </row>
    <row r="546" spans="11:21">
      <c r="K546" s="777">
        <f>SUMIFS(CreditS!$C$2:$C$1003,CreditS!$AD$2:$AD$1003,J546)</f>
        <v>0</v>
      </c>
      <c r="M546" s="777"/>
      <c r="O546" s="783">
        <f>SUMIFS(CreditS!$C$2:$C$1003,CreditS!$AD$2:$AD$1003,N546)</f>
        <v>0</v>
      </c>
      <c r="U546" s="779">
        <f>SUMIFS(CreditS!$C$2:$C$1003,CreditS!$K$2:$K$1003,T546)</f>
        <v>0</v>
      </c>
    </row>
    <row r="547" spans="11:21">
      <c r="K547" s="777">
        <f>SUMIFS(CreditS!$C$2:$C$1003,CreditS!$AD$2:$AD$1003,J547)</f>
        <v>0</v>
      </c>
      <c r="M547" s="777"/>
      <c r="O547" s="783">
        <f>SUMIFS(CreditS!$C$2:$C$1003,CreditS!$AD$2:$AD$1003,N547)</f>
        <v>0</v>
      </c>
      <c r="U547" s="779">
        <f>SUMIFS(CreditS!$C$2:$C$1003,CreditS!$K$2:$K$1003,T547)</f>
        <v>0</v>
      </c>
    </row>
    <row r="548" spans="11:21">
      <c r="K548" s="777">
        <f>SUMIFS(CreditS!$C$2:$C$1003,CreditS!$AD$2:$AD$1003,J548)</f>
        <v>0</v>
      </c>
      <c r="M548" s="777"/>
      <c r="O548" s="783">
        <f>SUMIFS(CreditS!$C$2:$C$1003,CreditS!$AD$2:$AD$1003,N548)</f>
        <v>0</v>
      </c>
      <c r="U548" s="779">
        <f>SUMIFS(CreditS!$C$2:$C$1003,CreditS!$K$2:$K$1003,T548)</f>
        <v>0</v>
      </c>
    </row>
    <row r="549" spans="11:21">
      <c r="K549" s="777">
        <f>SUMIFS(CreditS!$C$2:$C$1003,CreditS!$AD$2:$AD$1003,J549)</f>
        <v>0</v>
      </c>
      <c r="M549" s="777"/>
      <c r="O549" s="783">
        <f>SUMIFS(CreditS!$C$2:$C$1003,CreditS!$AD$2:$AD$1003,N549)</f>
        <v>0</v>
      </c>
      <c r="U549" s="779">
        <f>SUMIFS(CreditS!$C$2:$C$1003,CreditS!$K$2:$K$1003,T549)</f>
        <v>0</v>
      </c>
    </row>
    <row r="550" spans="11:21">
      <c r="K550" s="777">
        <f>SUMIFS(CreditS!$C$2:$C$1003,CreditS!$AD$2:$AD$1003,J550)</f>
        <v>0</v>
      </c>
      <c r="M550" s="777"/>
      <c r="O550" s="783">
        <f>SUMIFS(CreditS!$C$2:$C$1003,CreditS!$AD$2:$AD$1003,N550)</f>
        <v>0</v>
      </c>
      <c r="U550" s="779">
        <f>SUMIFS(CreditS!$C$2:$C$1003,CreditS!$K$2:$K$1003,T550)</f>
        <v>0</v>
      </c>
    </row>
    <row r="551" spans="11:21">
      <c r="K551" s="777">
        <f>SUMIFS(CreditS!$C$2:$C$1003,CreditS!$AD$2:$AD$1003,J551)</f>
        <v>0</v>
      </c>
      <c r="M551" s="777"/>
      <c r="O551" s="783">
        <f>SUMIFS(CreditS!$C$2:$C$1003,CreditS!$AD$2:$AD$1003,N551)</f>
        <v>0</v>
      </c>
      <c r="U551" s="779">
        <f>SUMIFS(CreditS!$C$2:$C$1003,CreditS!$K$2:$K$1003,T551)</f>
        <v>0</v>
      </c>
    </row>
    <row r="552" spans="11:21">
      <c r="K552" s="777">
        <f>SUMIFS(CreditS!$C$2:$C$1003,CreditS!$AD$2:$AD$1003,J552)</f>
        <v>0</v>
      </c>
      <c r="M552" s="777"/>
      <c r="O552" s="783">
        <f>SUMIFS(CreditS!$C$2:$C$1003,CreditS!$AD$2:$AD$1003,N552)</f>
        <v>0</v>
      </c>
      <c r="U552" s="779">
        <f>SUMIFS(CreditS!$C$2:$C$1003,CreditS!$K$2:$K$1003,T552)</f>
        <v>0</v>
      </c>
    </row>
    <row r="553" spans="11:21">
      <c r="K553" s="777">
        <f>SUMIFS(CreditS!$C$2:$C$1003,CreditS!$AD$2:$AD$1003,J553)</f>
        <v>0</v>
      </c>
      <c r="M553" s="777"/>
      <c r="O553" s="783">
        <f>SUMIFS(CreditS!$C$2:$C$1003,CreditS!$AD$2:$AD$1003,N553)</f>
        <v>0</v>
      </c>
      <c r="U553" s="779">
        <f>SUMIFS(CreditS!$C$2:$C$1003,CreditS!$K$2:$K$1003,T553)</f>
        <v>0</v>
      </c>
    </row>
    <row r="554" spans="11:21">
      <c r="K554" s="777">
        <f>SUMIFS(CreditS!$C$2:$C$1003,CreditS!$AD$2:$AD$1003,J554)</f>
        <v>0</v>
      </c>
      <c r="M554" s="777"/>
      <c r="O554" s="783">
        <f>SUMIFS(CreditS!$C$2:$C$1003,CreditS!$AD$2:$AD$1003,N554)</f>
        <v>0</v>
      </c>
      <c r="U554" s="779">
        <f>SUMIFS(CreditS!$C$2:$C$1003,CreditS!$K$2:$K$1003,T554)</f>
        <v>0</v>
      </c>
    </row>
    <row r="555" spans="11:21">
      <c r="K555" s="777">
        <f>SUMIFS(CreditS!$C$2:$C$1003,CreditS!$AD$2:$AD$1003,J555)</f>
        <v>0</v>
      </c>
      <c r="M555" s="777"/>
      <c r="O555" s="783">
        <f>SUMIFS(CreditS!$C$2:$C$1003,CreditS!$AD$2:$AD$1003,N555)</f>
        <v>0</v>
      </c>
      <c r="U555" s="779">
        <f>SUMIFS(CreditS!$C$2:$C$1003,CreditS!$K$2:$K$1003,T555)</f>
        <v>0</v>
      </c>
    </row>
    <row r="556" spans="11:21">
      <c r="K556" s="777">
        <f>SUMIFS(CreditS!$C$2:$C$1003,CreditS!$AD$2:$AD$1003,J556)</f>
        <v>0</v>
      </c>
      <c r="M556" s="777"/>
      <c r="O556" s="783">
        <f>SUMIFS(CreditS!$C$2:$C$1003,CreditS!$AD$2:$AD$1003,N556)</f>
        <v>0</v>
      </c>
      <c r="U556" s="779">
        <f>SUMIFS(CreditS!$C$2:$C$1003,CreditS!$K$2:$K$1003,T556)</f>
        <v>0</v>
      </c>
    </row>
    <row r="557" spans="11:21">
      <c r="K557" s="777">
        <f>SUMIFS(CreditS!$C$2:$C$1003,CreditS!$AD$2:$AD$1003,J557)</f>
        <v>0</v>
      </c>
      <c r="M557" s="777"/>
      <c r="O557" s="783">
        <f>SUMIFS(CreditS!$C$2:$C$1003,CreditS!$AD$2:$AD$1003,N557)</f>
        <v>0</v>
      </c>
      <c r="U557" s="779">
        <f>SUMIFS(CreditS!$C$2:$C$1003,CreditS!$K$2:$K$1003,T557)</f>
        <v>0</v>
      </c>
    </row>
    <row r="558" spans="11:21">
      <c r="K558" s="777">
        <f>SUMIFS(CreditS!$C$2:$C$1003,CreditS!$AD$2:$AD$1003,J558)</f>
        <v>0</v>
      </c>
      <c r="M558" s="777"/>
      <c r="O558" s="783">
        <f>SUMIFS(CreditS!$C$2:$C$1003,CreditS!$AD$2:$AD$1003,N558)</f>
        <v>0</v>
      </c>
      <c r="U558" s="779">
        <f>SUMIFS(CreditS!$C$2:$C$1003,CreditS!$K$2:$K$1003,T558)</f>
        <v>0</v>
      </c>
    </row>
    <row r="559" spans="11:21">
      <c r="K559" s="777">
        <f>SUMIFS(CreditS!$C$2:$C$1003,CreditS!$AD$2:$AD$1003,J559)</f>
        <v>0</v>
      </c>
      <c r="M559" s="777"/>
      <c r="O559" s="783">
        <f>SUMIFS(CreditS!$C$2:$C$1003,CreditS!$AD$2:$AD$1003,N559)</f>
        <v>0</v>
      </c>
      <c r="U559" s="779">
        <f>SUMIFS(CreditS!$C$2:$C$1003,CreditS!$K$2:$K$1003,T559)</f>
        <v>0</v>
      </c>
    </row>
    <row r="560" spans="11:21">
      <c r="K560" s="777">
        <f>SUMIFS(CreditS!$C$2:$C$1003,CreditS!$AD$2:$AD$1003,J560)</f>
        <v>0</v>
      </c>
      <c r="M560" s="777"/>
      <c r="O560" s="783">
        <f>SUMIFS(CreditS!$C$2:$C$1003,CreditS!$AD$2:$AD$1003,N560)</f>
        <v>0</v>
      </c>
      <c r="U560" s="779">
        <f>SUMIFS(CreditS!$C$2:$C$1003,CreditS!$K$2:$K$1003,T560)</f>
        <v>0</v>
      </c>
    </row>
    <row r="561" spans="11:21">
      <c r="K561" s="777">
        <f>SUMIFS(CreditS!$C$2:$C$1003,CreditS!$AD$2:$AD$1003,J561)</f>
        <v>0</v>
      </c>
      <c r="M561" s="777"/>
      <c r="O561" s="783">
        <f>SUMIFS(CreditS!$C$2:$C$1003,CreditS!$AD$2:$AD$1003,N561)</f>
        <v>0</v>
      </c>
      <c r="U561" s="779">
        <f>SUMIFS(CreditS!$C$2:$C$1003,CreditS!$K$2:$K$1003,T561)</f>
        <v>0</v>
      </c>
    </row>
    <row r="562" spans="11:21">
      <c r="K562" s="777">
        <f>SUMIFS(CreditS!$C$2:$C$1003,CreditS!$AD$2:$AD$1003,J562)</f>
        <v>0</v>
      </c>
      <c r="M562" s="777"/>
      <c r="O562" s="783">
        <f>SUMIFS(CreditS!$C$2:$C$1003,CreditS!$AD$2:$AD$1003,N562)</f>
        <v>0</v>
      </c>
      <c r="U562" s="779">
        <f>SUMIFS(CreditS!$C$2:$C$1003,CreditS!$K$2:$K$1003,T562)</f>
        <v>0</v>
      </c>
    </row>
    <row r="563" spans="11:21">
      <c r="K563" s="777">
        <f>SUMIFS(CreditS!$C$2:$C$1003,CreditS!$AD$2:$AD$1003,J563)</f>
        <v>0</v>
      </c>
      <c r="M563" s="777"/>
      <c r="O563" s="783">
        <f>SUMIFS(CreditS!$C$2:$C$1003,CreditS!$AD$2:$AD$1003,N563)</f>
        <v>0</v>
      </c>
      <c r="U563" s="779">
        <f>SUMIFS(CreditS!$C$2:$C$1003,CreditS!$K$2:$K$1003,T563)</f>
        <v>0</v>
      </c>
    </row>
    <row r="564" spans="11:21">
      <c r="K564" s="777">
        <f>SUMIFS(CreditS!$C$2:$C$1003,CreditS!$AD$2:$AD$1003,J564)</f>
        <v>0</v>
      </c>
      <c r="M564" s="777"/>
      <c r="O564" s="783">
        <f>SUMIFS(CreditS!$C$2:$C$1003,CreditS!$AD$2:$AD$1003,N564)</f>
        <v>0</v>
      </c>
      <c r="U564" s="779">
        <f>SUMIFS(CreditS!$C$2:$C$1003,CreditS!$K$2:$K$1003,T564)</f>
        <v>0</v>
      </c>
    </row>
    <row r="565" spans="11:21">
      <c r="K565" s="777">
        <f>SUMIFS(CreditS!$C$2:$C$1003,CreditS!$AD$2:$AD$1003,J565)</f>
        <v>0</v>
      </c>
      <c r="M565" s="777"/>
      <c r="O565" s="783">
        <f>SUMIFS(CreditS!$C$2:$C$1003,CreditS!$AD$2:$AD$1003,N565)</f>
        <v>0</v>
      </c>
      <c r="U565" s="779">
        <f>SUMIFS(CreditS!$C$2:$C$1003,CreditS!$K$2:$K$1003,T565)</f>
        <v>0</v>
      </c>
    </row>
    <row r="566" spans="11:21">
      <c r="K566" s="777">
        <f>SUMIFS(CreditS!$C$2:$C$1003,CreditS!$AD$2:$AD$1003,J566)</f>
        <v>0</v>
      </c>
      <c r="M566" s="777"/>
      <c r="O566" s="783">
        <f>SUMIFS(CreditS!$C$2:$C$1003,CreditS!$AD$2:$AD$1003,N566)</f>
        <v>0</v>
      </c>
      <c r="U566" s="779">
        <f>SUMIFS(CreditS!$C$2:$C$1003,CreditS!$K$2:$K$1003,T566)</f>
        <v>0</v>
      </c>
    </row>
    <row r="567" spans="11:21">
      <c r="K567" s="777">
        <f>SUMIFS(CreditS!$C$2:$C$1003,CreditS!$AD$2:$AD$1003,J567)</f>
        <v>0</v>
      </c>
      <c r="M567" s="777"/>
      <c r="O567" s="783">
        <f>SUMIFS(CreditS!$C$2:$C$1003,CreditS!$AD$2:$AD$1003,N567)</f>
        <v>0</v>
      </c>
      <c r="U567" s="779">
        <f>SUMIFS(CreditS!$C$2:$C$1003,CreditS!$K$2:$K$1003,T567)</f>
        <v>0</v>
      </c>
    </row>
    <row r="568" spans="11:21">
      <c r="K568" s="777">
        <f>SUMIFS(CreditS!$C$2:$C$1003,CreditS!$AD$2:$AD$1003,J568)</f>
        <v>0</v>
      </c>
      <c r="M568" s="777"/>
      <c r="O568" s="783">
        <f>SUMIFS(CreditS!$C$2:$C$1003,CreditS!$AD$2:$AD$1003,N568)</f>
        <v>0</v>
      </c>
      <c r="U568" s="779">
        <f>SUMIFS(CreditS!$C$2:$C$1003,CreditS!$K$2:$K$1003,T568)</f>
        <v>0</v>
      </c>
    </row>
    <row r="569" spans="11:21">
      <c r="K569" s="777">
        <f>SUMIFS(CreditS!$C$2:$C$1003,CreditS!$AD$2:$AD$1003,J569)</f>
        <v>0</v>
      </c>
      <c r="M569" s="777"/>
      <c r="O569" s="783">
        <f>SUMIFS(CreditS!$C$2:$C$1003,CreditS!$AD$2:$AD$1003,N569)</f>
        <v>0</v>
      </c>
      <c r="U569" s="779">
        <f>SUMIFS(CreditS!$C$2:$C$1003,CreditS!$K$2:$K$1003,T569)</f>
        <v>0</v>
      </c>
    </row>
    <row r="570" spans="11:21">
      <c r="K570" s="777">
        <f>SUMIFS(CreditS!$C$2:$C$1003,CreditS!$AD$2:$AD$1003,J570)</f>
        <v>0</v>
      </c>
      <c r="M570" s="777"/>
      <c r="O570" s="783">
        <f>SUMIFS(CreditS!$C$2:$C$1003,CreditS!$AD$2:$AD$1003,N570)</f>
        <v>0</v>
      </c>
      <c r="U570" s="779">
        <f>SUMIFS(CreditS!$C$2:$C$1003,CreditS!$K$2:$K$1003,T570)</f>
        <v>0</v>
      </c>
    </row>
    <row r="571" spans="11:21">
      <c r="K571" s="777">
        <f>SUMIFS(CreditS!$C$2:$C$1003,CreditS!$AD$2:$AD$1003,J571)</f>
        <v>0</v>
      </c>
      <c r="M571" s="777"/>
      <c r="O571" s="783">
        <f>SUMIFS(CreditS!$C$2:$C$1003,CreditS!$AD$2:$AD$1003,N571)</f>
        <v>0</v>
      </c>
      <c r="U571" s="779">
        <f>SUMIFS(CreditS!$C$2:$C$1003,CreditS!$K$2:$K$1003,T571)</f>
        <v>0</v>
      </c>
    </row>
    <row r="572" spans="11:21">
      <c r="K572" s="777">
        <f>SUMIFS(CreditS!$C$2:$C$1003,CreditS!$AD$2:$AD$1003,J572)</f>
        <v>0</v>
      </c>
      <c r="M572" s="777"/>
      <c r="O572" s="783">
        <f>SUMIFS(CreditS!$C$2:$C$1003,CreditS!$AD$2:$AD$1003,N572)</f>
        <v>0</v>
      </c>
      <c r="U572" s="779">
        <f>SUMIFS(CreditS!$C$2:$C$1003,CreditS!$K$2:$K$1003,T572)</f>
        <v>0</v>
      </c>
    </row>
    <row r="573" spans="11:21">
      <c r="K573" s="777">
        <f>SUMIFS(CreditS!$C$2:$C$1003,CreditS!$AD$2:$AD$1003,J573)</f>
        <v>0</v>
      </c>
      <c r="M573" s="777"/>
      <c r="O573" s="783">
        <f>SUMIFS(CreditS!$C$2:$C$1003,CreditS!$AD$2:$AD$1003,N573)</f>
        <v>0</v>
      </c>
      <c r="U573" s="779">
        <f>SUMIFS(CreditS!$C$2:$C$1003,CreditS!$K$2:$K$1003,T573)</f>
        <v>0</v>
      </c>
    </row>
    <row r="574" spans="11:21">
      <c r="K574" s="777">
        <f>SUMIFS(CreditS!$C$2:$C$1003,CreditS!$AD$2:$AD$1003,J574)</f>
        <v>0</v>
      </c>
      <c r="M574" s="777"/>
      <c r="O574" s="783">
        <f>SUMIFS(CreditS!$C$2:$C$1003,CreditS!$AD$2:$AD$1003,N574)</f>
        <v>0</v>
      </c>
      <c r="U574" s="779">
        <f>SUMIFS(CreditS!$C$2:$C$1003,CreditS!$K$2:$K$1003,T574)</f>
        <v>0</v>
      </c>
    </row>
    <row r="575" spans="11:21">
      <c r="K575" s="777">
        <f>SUMIFS(CreditS!$C$2:$C$1003,CreditS!$AD$2:$AD$1003,J575)</f>
        <v>0</v>
      </c>
      <c r="M575" s="777"/>
      <c r="O575" s="783">
        <f>SUMIFS(CreditS!$C$2:$C$1003,CreditS!$AD$2:$AD$1003,N575)</f>
        <v>0</v>
      </c>
      <c r="U575" s="779">
        <f>SUMIFS(CreditS!$C$2:$C$1003,CreditS!$K$2:$K$1003,T575)</f>
        <v>0</v>
      </c>
    </row>
    <row r="576" spans="11:21">
      <c r="K576" s="777">
        <f>SUMIFS(CreditS!$C$2:$C$1003,CreditS!$AD$2:$AD$1003,J576)</f>
        <v>0</v>
      </c>
      <c r="M576" s="777"/>
      <c r="O576" s="783">
        <f>SUMIFS(CreditS!$C$2:$C$1003,CreditS!$AD$2:$AD$1003,N576)</f>
        <v>0</v>
      </c>
      <c r="U576" s="779">
        <f>SUMIFS(CreditS!$C$2:$C$1003,CreditS!$K$2:$K$1003,T576)</f>
        <v>0</v>
      </c>
    </row>
    <row r="577" spans="11:21">
      <c r="K577" s="777">
        <f>SUMIFS(CreditS!$C$2:$C$1003,CreditS!$AD$2:$AD$1003,J577)</f>
        <v>0</v>
      </c>
      <c r="M577" s="777"/>
      <c r="O577" s="783">
        <f>SUMIFS(CreditS!$C$2:$C$1003,CreditS!$AD$2:$AD$1003,N577)</f>
        <v>0</v>
      </c>
      <c r="U577" s="779">
        <f>SUMIFS(CreditS!$C$2:$C$1003,CreditS!$K$2:$K$1003,T577)</f>
        <v>0</v>
      </c>
    </row>
    <row r="578" spans="11:21">
      <c r="K578" s="777">
        <f>SUMIFS(CreditS!$C$2:$C$1003,CreditS!$AD$2:$AD$1003,J578)</f>
        <v>0</v>
      </c>
      <c r="M578" s="777"/>
      <c r="O578" s="783">
        <f>SUMIFS(CreditS!$C$2:$C$1003,CreditS!$AD$2:$AD$1003,N578)</f>
        <v>0</v>
      </c>
      <c r="U578" s="779">
        <f>SUMIFS(CreditS!$C$2:$C$1003,CreditS!$K$2:$K$1003,T578)</f>
        <v>0</v>
      </c>
    </row>
    <row r="579" spans="11:21">
      <c r="K579" s="777">
        <f>SUMIFS(CreditS!$C$2:$C$1003,CreditS!$AD$2:$AD$1003,J579)</f>
        <v>0</v>
      </c>
      <c r="M579" s="777"/>
      <c r="O579" s="783">
        <f>SUMIFS(CreditS!$C$2:$C$1003,CreditS!$AD$2:$AD$1003,N579)</f>
        <v>0</v>
      </c>
      <c r="U579" s="779">
        <f>SUMIFS(CreditS!$C$2:$C$1003,CreditS!$K$2:$K$1003,T579)</f>
        <v>0</v>
      </c>
    </row>
    <row r="580" spans="11:21">
      <c r="K580" s="777">
        <f>SUMIFS(CreditS!$C$2:$C$1003,CreditS!$AD$2:$AD$1003,J580)</f>
        <v>0</v>
      </c>
      <c r="M580" s="777"/>
      <c r="O580" s="783">
        <f>SUMIFS(CreditS!$C$2:$C$1003,CreditS!$AD$2:$AD$1003,N580)</f>
        <v>0</v>
      </c>
      <c r="U580" s="779">
        <f>SUMIFS(CreditS!$C$2:$C$1003,CreditS!$K$2:$K$1003,T580)</f>
        <v>0</v>
      </c>
    </row>
    <row r="581" spans="11:21">
      <c r="K581" s="777">
        <f>SUMIFS(CreditS!$C$2:$C$1003,CreditS!$AD$2:$AD$1003,J581)</f>
        <v>0</v>
      </c>
      <c r="M581" s="777"/>
      <c r="O581" s="783">
        <f>SUMIFS(CreditS!$C$2:$C$1003,CreditS!$AD$2:$AD$1003,N581)</f>
        <v>0</v>
      </c>
      <c r="U581" s="779">
        <f>SUMIFS(CreditS!$C$2:$C$1003,CreditS!$K$2:$K$1003,T581)</f>
        <v>0</v>
      </c>
    </row>
    <row r="582" spans="11:21">
      <c r="K582" s="777">
        <f>SUMIFS(CreditS!$C$2:$C$1003,CreditS!$AD$2:$AD$1003,J582)</f>
        <v>0</v>
      </c>
      <c r="M582" s="777"/>
      <c r="O582" s="783">
        <f>SUMIFS(CreditS!$C$2:$C$1003,CreditS!$AD$2:$AD$1003,N582)</f>
        <v>0</v>
      </c>
      <c r="U582" s="779">
        <f>SUMIFS(CreditS!$C$2:$C$1003,CreditS!$K$2:$K$1003,T582)</f>
        <v>0</v>
      </c>
    </row>
    <row r="583" spans="11:21">
      <c r="K583" s="777">
        <f>SUMIFS(CreditS!$C$2:$C$1003,CreditS!$AD$2:$AD$1003,J583)</f>
        <v>0</v>
      </c>
      <c r="M583" s="777"/>
      <c r="O583" s="783">
        <f>SUMIFS(CreditS!$C$2:$C$1003,CreditS!$AD$2:$AD$1003,N583)</f>
        <v>0</v>
      </c>
      <c r="U583" s="779">
        <f>SUMIFS(CreditS!$C$2:$C$1003,CreditS!$K$2:$K$1003,T583)</f>
        <v>0</v>
      </c>
    </row>
    <row r="584" spans="11:21">
      <c r="K584" s="777">
        <f>SUMIFS(CreditS!$C$2:$C$1003,CreditS!$AD$2:$AD$1003,J584)</f>
        <v>0</v>
      </c>
      <c r="M584" s="777"/>
      <c r="O584" s="783">
        <f>SUMIFS(CreditS!$C$2:$C$1003,CreditS!$AD$2:$AD$1003,N584)</f>
        <v>0</v>
      </c>
      <c r="U584" s="779">
        <f>SUMIFS(CreditS!$C$2:$C$1003,CreditS!$K$2:$K$1003,T584)</f>
        <v>0</v>
      </c>
    </row>
    <row r="585" spans="11:21">
      <c r="K585" s="777">
        <f>SUMIFS(CreditS!$C$2:$C$1003,CreditS!$AD$2:$AD$1003,J585)</f>
        <v>0</v>
      </c>
      <c r="M585" s="777"/>
      <c r="O585" s="783">
        <f>SUMIFS(CreditS!$C$2:$C$1003,CreditS!$AD$2:$AD$1003,N585)</f>
        <v>0</v>
      </c>
      <c r="U585" s="779">
        <f>SUMIFS(CreditS!$C$2:$C$1003,CreditS!$K$2:$K$1003,T585)</f>
        <v>0</v>
      </c>
    </row>
    <row r="586" spans="11:21">
      <c r="K586" s="777">
        <f>SUMIFS(CreditS!$C$2:$C$1003,CreditS!$AD$2:$AD$1003,J586)</f>
        <v>0</v>
      </c>
      <c r="M586" s="777"/>
      <c r="O586" s="783">
        <f>SUMIFS(CreditS!$C$2:$C$1003,CreditS!$AD$2:$AD$1003,N586)</f>
        <v>0</v>
      </c>
      <c r="U586" s="779">
        <f>SUMIFS(CreditS!$C$2:$C$1003,CreditS!$K$2:$K$1003,T586)</f>
        <v>0</v>
      </c>
    </row>
    <row r="587" spans="11:21">
      <c r="K587" s="777">
        <f>SUMIFS(CreditS!$C$2:$C$1003,CreditS!$AD$2:$AD$1003,J587)</f>
        <v>0</v>
      </c>
      <c r="M587" s="777"/>
      <c r="O587" s="783">
        <f>SUMIFS(CreditS!$C$2:$C$1003,CreditS!$AD$2:$AD$1003,N587)</f>
        <v>0</v>
      </c>
      <c r="U587" s="779">
        <f>SUMIFS(CreditS!$C$2:$C$1003,CreditS!$K$2:$K$1003,T587)</f>
        <v>0</v>
      </c>
    </row>
    <row r="588" spans="11:21">
      <c r="K588" s="777">
        <f>SUMIFS(CreditS!$C$2:$C$1003,CreditS!$AD$2:$AD$1003,J588)</f>
        <v>0</v>
      </c>
      <c r="M588" s="777"/>
      <c r="O588" s="783">
        <f>SUMIFS(CreditS!$C$2:$C$1003,CreditS!$AD$2:$AD$1003,N588)</f>
        <v>0</v>
      </c>
      <c r="U588" s="779">
        <f>SUMIFS(CreditS!$C$2:$C$1003,CreditS!$K$2:$K$1003,T588)</f>
        <v>0</v>
      </c>
    </row>
    <row r="589" spans="11:21">
      <c r="K589" s="777">
        <f>SUMIFS(CreditS!$C$2:$C$1003,CreditS!$AD$2:$AD$1003,J589)</f>
        <v>0</v>
      </c>
      <c r="M589" s="777"/>
      <c r="O589" s="783">
        <f>SUMIFS(CreditS!$C$2:$C$1003,CreditS!$AD$2:$AD$1003,N589)</f>
        <v>0</v>
      </c>
      <c r="U589" s="779">
        <f>SUMIFS(CreditS!$C$2:$C$1003,CreditS!$K$2:$K$1003,T589)</f>
        <v>0</v>
      </c>
    </row>
    <row r="590" spans="11:21">
      <c r="K590" s="777">
        <f>SUMIFS(CreditS!$C$2:$C$1003,CreditS!$AD$2:$AD$1003,J590)</f>
        <v>0</v>
      </c>
      <c r="M590" s="777"/>
      <c r="O590" s="783">
        <f>SUMIFS(CreditS!$C$2:$C$1003,CreditS!$AD$2:$AD$1003,N590)</f>
        <v>0</v>
      </c>
      <c r="U590" s="779">
        <f>SUMIFS(CreditS!$C$2:$C$1003,CreditS!$K$2:$K$1003,T590)</f>
        <v>0</v>
      </c>
    </row>
    <row r="591" spans="11:21">
      <c r="K591" s="777">
        <f>SUMIFS(CreditS!$C$2:$C$1003,CreditS!$AD$2:$AD$1003,J591)</f>
        <v>0</v>
      </c>
      <c r="M591" s="777"/>
      <c r="O591" s="783">
        <f>SUMIFS(CreditS!$C$2:$C$1003,CreditS!$AD$2:$AD$1003,N591)</f>
        <v>0</v>
      </c>
      <c r="U591" s="779">
        <f>SUMIFS(CreditS!$C$2:$C$1003,CreditS!$K$2:$K$1003,T591)</f>
        <v>0</v>
      </c>
    </row>
    <row r="592" spans="11:21">
      <c r="K592" s="777">
        <f>SUMIFS(CreditS!$C$2:$C$1003,CreditS!$AD$2:$AD$1003,J592)</f>
        <v>0</v>
      </c>
      <c r="M592" s="777"/>
      <c r="O592" s="783">
        <f>SUMIFS(CreditS!$C$2:$C$1003,CreditS!$AD$2:$AD$1003,N592)</f>
        <v>0</v>
      </c>
      <c r="U592" s="779">
        <f>SUMIFS(CreditS!$C$2:$C$1003,CreditS!$K$2:$K$1003,T592)</f>
        <v>0</v>
      </c>
    </row>
    <row r="593" spans="11:21">
      <c r="K593" s="777">
        <f>SUMIFS(CreditS!$C$2:$C$1003,CreditS!$AD$2:$AD$1003,J593)</f>
        <v>0</v>
      </c>
      <c r="M593" s="777"/>
      <c r="O593" s="783">
        <f>SUMIFS(CreditS!$C$2:$C$1003,CreditS!$AD$2:$AD$1003,N593)</f>
        <v>0</v>
      </c>
      <c r="U593" s="779">
        <f>SUMIFS(CreditS!$C$2:$C$1003,CreditS!$K$2:$K$1003,T593)</f>
        <v>0</v>
      </c>
    </row>
    <row r="594" spans="11:21">
      <c r="K594" s="777">
        <f>SUMIFS(CreditS!$C$2:$C$1003,CreditS!$AD$2:$AD$1003,J594)</f>
        <v>0</v>
      </c>
      <c r="M594" s="777"/>
      <c r="O594" s="783">
        <f>SUMIFS(CreditS!$C$2:$C$1003,CreditS!$AD$2:$AD$1003,N594)</f>
        <v>0</v>
      </c>
      <c r="U594" s="779">
        <f>SUMIFS(CreditS!$C$2:$C$1003,CreditS!$K$2:$K$1003,T594)</f>
        <v>0</v>
      </c>
    </row>
    <row r="595" spans="11:21">
      <c r="K595" s="777">
        <f>SUMIFS(CreditS!$C$2:$C$1003,CreditS!$AD$2:$AD$1003,J595)</f>
        <v>0</v>
      </c>
      <c r="M595" s="777"/>
      <c r="O595" s="783">
        <f>SUMIFS(CreditS!$C$2:$C$1003,CreditS!$AD$2:$AD$1003,N595)</f>
        <v>0</v>
      </c>
      <c r="U595" s="779">
        <f>SUMIFS(CreditS!$C$2:$C$1003,CreditS!$K$2:$K$1003,T595)</f>
        <v>0</v>
      </c>
    </row>
    <row r="596" spans="11:21">
      <c r="K596" s="777">
        <f>SUMIFS(CreditS!$C$2:$C$1003,CreditS!$AD$2:$AD$1003,J596)</f>
        <v>0</v>
      </c>
      <c r="M596" s="777"/>
      <c r="O596" s="783">
        <f>SUMIFS(CreditS!$C$2:$C$1003,CreditS!$AD$2:$AD$1003,N596)</f>
        <v>0</v>
      </c>
      <c r="U596" s="779">
        <f>SUMIFS(CreditS!$C$2:$C$1003,CreditS!$K$2:$K$1003,T596)</f>
        <v>0</v>
      </c>
    </row>
    <row r="597" spans="11:21">
      <c r="K597" s="777">
        <f>SUMIFS(CreditS!$C$2:$C$1003,CreditS!$AD$2:$AD$1003,J597)</f>
        <v>0</v>
      </c>
      <c r="M597" s="777"/>
      <c r="O597" s="783">
        <f>SUMIFS(CreditS!$C$2:$C$1003,CreditS!$AD$2:$AD$1003,N597)</f>
        <v>0</v>
      </c>
      <c r="U597" s="779">
        <f>SUMIFS(CreditS!$C$2:$C$1003,CreditS!$K$2:$K$1003,T597)</f>
        <v>0</v>
      </c>
    </row>
    <row r="598" spans="11:21">
      <c r="K598" s="777">
        <f>SUMIFS(CreditS!$C$2:$C$1003,CreditS!$AD$2:$AD$1003,J598)</f>
        <v>0</v>
      </c>
      <c r="M598" s="777"/>
      <c r="O598" s="783">
        <f>SUMIFS(CreditS!$C$2:$C$1003,CreditS!$AD$2:$AD$1003,N598)</f>
        <v>0</v>
      </c>
      <c r="U598" s="779">
        <f>SUMIFS(CreditS!$C$2:$C$1003,CreditS!$K$2:$K$1003,T598)</f>
        <v>0</v>
      </c>
    </row>
    <row r="599" spans="11:21">
      <c r="K599" s="777">
        <f>SUMIFS(CreditS!$C$2:$C$1003,CreditS!$AD$2:$AD$1003,J599)</f>
        <v>0</v>
      </c>
      <c r="M599" s="777"/>
      <c r="O599" s="783">
        <f>SUMIFS(CreditS!$C$2:$C$1003,CreditS!$AD$2:$AD$1003,N599)</f>
        <v>0</v>
      </c>
      <c r="U599" s="779">
        <f>SUMIFS(CreditS!$C$2:$C$1003,CreditS!$K$2:$K$1003,T599)</f>
        <v>0</v>
      </c>
    </row>
    <row r="600" spans="11:21">
      <c r="K600" s="777">
        <f>SUMIFS(CreditS!$C$2:$C$1003,CreditS!$AD$2:$AD$1003,J600)</f>
        <v>0</v>
      </c>
      <c r="M600" s="777"/>
      <c r="O600" s="783">
        <f>SUMIFS(CreditS!$C$2:$C$1003,CreditS!$AD$2:$AD$1003,N600)</f>
        <v>0</v>
      </c>
      <c r="U600" s="779">
        <f>SUMIFS(CreditS!$C$2:$C$1003,CreditS!$K$2:$K$1003,T600)</f>
        <v>0</v>
      </c>
    </row>
    <row r="601" spans="11:21">
      <c r="K601" s="777">
        <f>SUMIFS(CreditS!$C$2:$C$1003,CreditS!$AD$2:$AD$1003,J601)</f>
        <v>0</v>
      </c>
      <c r="M601" s="777"/>
      <c r="O601" s="783">
        <f>SUMIFS(CreditS!$C$2:$C$1003,CreditS!$AD$2:$AD$1003,N601)</f>
        <v>0</v>
      </c>
      <c r="U601" s="779">
        <f>SUMIFS(CreditS!$C$2:$C$1003,CreditS!$K$2:$K$1003,T601)</f>
        <v>0</v>
      </c>
    </row>
    <row r="602" spans="11:21">
      <c r="K602" s="777">
        <f>SUMIFS(CreditS!$C$2:$C$1003,CreditS!$AD$2:$AD$1003,J602)</f>
        <v>0</v>
      </c>
      <c r="M602" s="777"/>
      <c r="O602" s="783">
        <f>SUMIFS(CreditS!$C$2:$C$1003,CreditS!$AD$2:$AD$1003,N602)</f>
        <v>0</v>
      </c>
      <c r="U602" s="779">
        <f>SUMIFS(CreditS!$C$2:$C$1003,CreditS!$K$2:$K$1003,T602)</f>
        <v>0</v>
      </c>
    </row>
    <row r="603" spans="11:21">
      <c r="K603" s="777">
        <f>SUMIFS(CreditS!$C$2:$C$1003,CreditS!$AD$2:$AD$1003,J603)</f>
        <v>0</v>
      </c>
      <c r="M603" s="777"/>
      <c r="O603" s="783">
        <f>SUMIFS(CreditS!$C$2:$C$1003,CreditS!$AD$2:$AD$1003,N603)</f>
        <v>0</v>
      </c>
      <c r="U603" s="779">
        <f>SUMIFS(CreditS!$C$2:$C$1003,CreditS!$K$2:$K$1003,T603)</f>
        <v>0</v>
      </c>
    </row>
    <row r="604" spans="11:21">
      <c r="K604" s="777">
        <f>SUMIFS(CreditS!$C$2:$C$1003,CreditS!$AD$2:$AD$1003,J604)</f>
        <v>0</v>
      </c>
      <c r="M604" s="777"/>
      <c r="O604" s="783">
        <f>SUMIFS(CreditS!$C$2:$C$1003,CreditS!$AD$2:$AD$1003,N604)</f>
        <v>0</v>
      </c>
      <c r="U604" s="779">
        <f>SUMIFS(CreditS!$C$2:$C$1003,CreditS!$K$2:$K$1003,T604)</f>
        <v>0</v>
      </c>
    </row>
    <row r="605" spans="11:21">
      <c r="K605" s="777">
        <f>SUMIFS(CreditS!$C$2:$C$1003,CreditS!$AD$2:$AD$1003,J605)</f>
        <v>0</v>
      </c>
      <c r="M605" s="777"/>
      <c r="O605" s="783">
        <f>SUMIFS(CreditS!$C$2:$C$1003,CreditS!$AD$2:$AD$1003,N605)</f>
        <v>0</v>
      </c>
      <c r="U605" s="779">
        <f>SUMIFS(CreditS!$C$2:$C$1003,CreditS!$K$2:$K$1003,T605)</f>
        <v>0</v>
      </c>
    </row>
    <row r="606" spans="11:21">
      <c r="K606" s="777">
        <f>SUMIFS(CreditS!$C$2:$C$1003,CreditS!$AD$2:$AD$1003,J606)</f>
        <v>0</v>
      </c>
      <c r="M606" s="777"/>
      <c r="O606" s="783">
        <f>SUMIFS(CreditS!$C$2:$C$1003,CreditS!$AD$2:$AD$1003,N606)</f>
        <v>0</v>
      </c>
      <c r="U606" s="779">
        <f>SUMIFS(CreditS!$C$2:$C$1003,CreditS!$K$2:$K$1003,T606)</f>
        <v>0</v>
      </c>
    </row>
    <row r="607" spans="11:21">
      <c r="K607" s="777">
        <f>SUMIFS(CreditS!$C$2:$C$1003,CreditS!$AD$2:$AD$1003,J607)</f>
        <v>0</v>
      </c>
      <c r="M607" s="777"/>
      <c r="O607" s="783">
        <f>SUMIFS(CreditS!$C$2:$C$1003,CreditS!$AD$2:$AD$1003,N607)</f>
        <v>0</v>
      </c>
      <c r="U607" s="779">
        <f>SUMIFS(CreditS!$C$2:$C$1003,CreditS!$K$2:$K$1003,T607)</f>
        <v>0</v>
      </c>
    </row>
    <row r="608" spans="11:21">
      <c r="K608" s="777">
        <f>SUMIFS(CreditS!$C$2:$C$1003,CreditS!$AD$2:$AD$1003,J608)</f>
        <v>0</v>
      </c>
      <c r="M608" s="777"/>
      <c r="O608" s="783">
        <f>SUMIFS(CreditS!$C$2:$C$1003,CreditS!$AD$2:$AD$1003,N608)</f>
        <v>0</v>
      </c>
      <c r="U608" s="779">
        <f>SUMIFS(CreditS!$C$2:$C$1003,CreditS!$K$2:$K$1003,T608)</f>
        <v>0</v>
      </c>
    </row>
    <row r="609" spans="11:21">
      <c r="K609" s="777">
        <f>SUMIFS(CreditS!$C$2:$C$1003,CreditS!$AD$2:$AD$1003,J609)</f>
        <v>0</v>
      </c>
      <c r="M609" s="777"/>
      <c r="O609" s="783">
        <f>SUMIFS(CreditS!$C$2:$C$1003,CreditS!$AD$2:$AD$1003,N609)</f>
        <v>0</v>
      </c>
      <c r="U609" s="779">
        <f>SUMIFS(CreditS!$C$2:$C$1003,CreditS!$K$2:$K$1003,T609)</f>
        <v>0</v>
      </c>
    </row>
    <row r="610" spans="11:21">
      <c r="K610" s="777">
        <f>SUMIFS(CreditS!$C$2:$C$1003,CreditS!$AD$2:$AD$1003,J610)</f>
        <v>0</v>
      </c>
      <c r="M610" s="777"/>
      <c r="O610" s="783">
        <f>SUMIFS(CreditS!$C$2:$C$1003,CreditS!$AD$2:$AD$1003,N610)</f>
        <v>0</v>
      </c>
      <c r="U610" s="779">
        <f>SUMIFS(CreditS!$C$2:$C$1003,CreditS!$K$2:$K$1003,T610)</f>
        <v>0</v>
      </c>
    </row>
    <row r="611" spans="11:21">
      <c r="K611" s="777">
        <f>SUMIFS(CreditS!$C$2:$C$1003,CreditS!$AD$2:$AD$1003,J611)</f>
        <v>0</v>
      </c>
      <c r="M611" s="777"/>
      <c r="O611" s="783">
        <f>SUMIFS(CreditS!$C$2:$C$1003,CreditS!$AD$2:$AD$1003,N611)</f>
        <v>0</v>
      </c>
      <c r="U611" s="779">
        <f>SUMIFS(CreditS!$C$2:$C$1003,CreditS!$K$2:$K$1003,T611)</f>
        <v>0</v>
      </c>
    </row>
    <row r="612" spans="11:21">
      <c r="K612" s="777">
        <f>SUMIFS(CreditS!$C$2:$C$1003,CreditS!$AD$2:$AD$1003,J612)</f>
        <v>0</v>
      </c>
      <c r="M612" s="777"/>
      <c r="O612" s="783">
        <f>SUMIFS(CreditS!$C$2:$C$1003,CreditS!$AD$2:$AD$1003,N612)</f>
        <v>0</v>
      </c>
      <c r="U612" s="779">
        <f>SUMIFS(CreditS!$C$2:$C$1003,CreditS!$K$2:$K$1003,T612)</f>
        <v>0</v>
      </c>
    </row>
    <row r="613" spans="11:21">
      <c r="K613" s="777">
        <f>SUMIFS(CreditS!$C$2:$C$1003,CreditS!$AD$2:$AD$1003,J613)</f>
        <v>0</v>
      </c>
      <c r="M613" s="777"/>
      <c r="O613" s="783">
        <f>SUMIFS(CreditS!$C$2:$C$1003,CreditS!$AD$2:$AD$1003,N613)</f>
        <v>0</v>
      </c>
      <c r="U613" s="779">
        <f>SUMIFS(CreditS!$C$2:$C$1003,CreditS!$K$2:$K$1003,T613)</f>
        <v>0</v>
      </c>
    </row>
    <row r="614" spans="11:21">
      <c r="K614" s="777">
        <f>SUMIFS(CreditS!$C$2:$C$1003,CreditS!$AD$2:$AD$1003,J614)</f>
        <v>0</v>
      </c>
      <c r="M614" s="777"/>
      <c r="O614" s="783">
        <f>SUMIFS(CreditS!$C$2:$C$1003,CreditS!$AD$2:$AD$1003,N614)</f>
        <v>0</v>
      </c>
      <c r="U614" s="779">
        <f>SUMIFS(CreditS!$C$2:$C$1003,CreditS!$K$2:$K$1003,T614)</f>
        <v>0</v>
      </c>
    </row>
    <row r="615" spans="11:21">
      <c r="K615" s="777">
        <f>SUMIFS(CreditS!$C$2:$C$1003,CreditS!$AD$2:$AD$1003,J615)</f>
        <v>0</v>
      </c>
      <c r="M615" s="777"/>
      <c r="O615" s="783">
        <f>SUMIFS(CreditS!$C$2:$C$1003,CreditS!$AD$2:$AD$1003,N615)</f>
        <v>0</v>
      </c>
      <c r="U615" s="779">
        <f>SUMIFS(CreditS!$C$2:$C$1003,CreditS!$K$2:$K$1003,T615)</f>
        <v>0</v>
      </c>
    </row>
    <row r="616" spans="11:21">
      <c r="K616" s="777">
        <f>SUMIFS(CreditS!$C$2:$C$1003,CreditS!$AD$2:$AD$1003,J616)</f>
        <v>0</v>
      </c>
      <c r="M616" s="777"/>
      <c r="O616" s="783">
        <f>SUMIFS(CreditS!$C$2:$C$1003,CreditS!$AD$2:$AD$1003,N616)</f>
        <v>0</v>
      </c>
      <c r="U616" s="779">
        <f>SUMIFS(CreditS!$C$2:$C$1003,CreditS!$K$2:$K$1003,T616)</f>
        <v>0</v>
      </c>
    </row>
    <row r="617" spans="11:21">
      <c r="K617" s="777">
        <f>SUMIFS(CreditS!$C$2:$C$1003,CreditS!$AD$2:$AD$1003,J617)</f>
        <v>0</v>
      </c>
      <c r="M617" s="777"/>
      <c r="O617" s="783">
        <f>SUMIFS(CreditS!$C$2:$C$1003,CreditS!$AD$2:$AD$1003,N617)</f>
        <v>0</v>
      </c>
      <c r="U617" s="779">
        <f>SUMIFS(CreditS!$C$2:$C$1003,CreditS!$K$2:$K$1003,T617)</f>
        <v>0</v>
      </c>
    </row>
    <row r="618" spans="11:21">
      <c r="K618" s="777">
        <f>SUMIFS(CreditS!$C$2:$C$1003,CreditS!$AD$2:$AD$1003,J618)</f>
        <v>0</v>
      </c>
      <c r="M618" s="777"/>
      <c r="O618" s="783">
        <f>SUMIFS(CreditS!$C$2:$C$1003,CreditS!$AD$2:$AD$1003,N618)</f>
        <v>0</v>
      </c>
      <c r="U618" s="779">
        <f>SUMIFS(CreditS!$C$2:$C$1003,CreditS!$K$2:$K$1003,T618)</f>
        <v>0</v>
      </c>
    </row>
    <row r="619" spans="11:21">
      <c r="K619" s="777">
        <f>SUMIFS(CreditS!$C$2:$C$1003,CreditS!$AD$2:$AD$1003,J619)</f>
        <v>0</v>
      </c>
      <c r="M619" s="777"/>
      <c r="O619" s="783">
        <f>SUMIFS(CreditS!$C$2:$C$1003,CreditS!$AD$2:$AD$1003,N619)</f>
        <v>0</v>
      </c>
      <c r="U619" s="779">
        <f>SUMIFS(CreditS!$C$2:$C$1003,CreditS!$K$2:$K$1003,T619)</f>
        <v>0</v>
      </c>
    </row>
    <row r="620" spans="11:21">
      <c r="K620" s="777">
        <f>SUMIFS(CreditS!$C$2:$C$1003,CreditS!$AD$2:$AD$1003,J620)</f>
        <v>0</v>
      </c>
      <c r="M620" s="777"/>
      <c r="O620" s="783">
        <f>SUMIFS(CreditS!$C$2:$C$1003,CreditS!$AD$2:$AD$1003,N620)</f>
        <v>0</v>
      </c>
      <c r="U620" s="779">
        <f>SUMIFS(CreditS!$C$2:$C$1003,CreditS!$K$2:$K$1003,T620)</f>
        <v>0</v>
      </c>
    </row>
    <row r="621" spans="11:21">
      <c r="K621" s="777">
        <f>SUMIFS(CreditS!$C$2:$C$1003,CreditS!$AD$2:$AD$1003,J621)</f>
        <v>0</v>
      </c>
      <c r="M621" s="777"/>
      <c r="O621" s="783">
        <f>SUMIFS(CreditS!$C$2:$C$1003,CreditS!$AD$2:$AD$1003,N621)</f>
        <v>0</v>
      </c>
      <c r="U621" s="779">
        <f>SUMIFS(CreditS!$C$2:$C$1003,CreditS!$K$2:$K$1003,T621)</f>
        <v>0</v>
      </c>
    </row>
    <row r="622" spans="11:21">
      <c r="K622" s="777">
        <f>SUMIFS(CreditS!$C$2:$C$1003,CreditS!$AD$2:$AD$1003,J622)</f>
        <v>0</v>
      </c>
      <c r="M622" s="777"/>
      <c r="O622" s="783">
        <f>SUMIFS(CreditS!$C$2:$C$1003,CreditS!$AD$2:$AD$1003,N622)</f>
        <v>0</v>
      </c>
      <c r="U622" s="779">
        <f>SUMIFS(CreditS!$C$2:$C$1003,CreditS!$K$2:$K$1003,T622)</f>
        <v>0</v>
      </c>
    </row>
    <row r="623" spans="11:21">
      <c r="K623" s="777">
        <f>SUMIFS(CreditS!$C$2:$C$1003,CreditS!$AD$2:$AD$1003,J623)</f>
        <v>0</v>
      </c>
      <c r="M623" s="777"/>
      <c r="O623" s="783">
        <f>SUMIFS(CreditS!$C$2:$C$1003,CreditS!$AD$2:$AD$1003,N623)</f>
        <v>0</v>
      </c>
      <c r="U623" s="779">
        <f>SUMIFS(CreditS!$C$2:$C$1003,CreditS!$K$2:$K$1003,T623)</f>
        <v>0</v>
      </c>
    </row>
    <row r="624" spans="11:21">
      <c r="K624" s="777">
        <f>SUMIFS(CreditS!$C$2:$C$1003,CreditS!$AD$2:$AD$1003,J624)</f>
        <v>0</v>
      </c>
      <c r="M624" s="777"/>
      <c r="O624" s="783">
        <f>SUMIFS(CreditS!$C$2:$C$1003,CreditS!$AD$2:$AD$1003,N624)</f>
        <v>0</v>
      </c>
      <c r="U624" s="779">
        <f>SUMIFS(CreditS!$C$2:$C$1003,CreditS!$K$2:$K$1003,T624)</f>
        <v>0</v>
      </c>
    </row>
    <row r="625" spans="11:21">
      <c r="K625" s="777">
        <f>SUMIFS(CreditS!$C$2:$C$1003,CreditS!$AD$2:$AD$1003,J625)</f>
        <v>0</v>
      </c>
      <c r="M625" s="777"/>
      <c r="O625" s="783">
        <f>SUMIFS(CreditS!$C$2:$C$1003,CreditS!$AD$2:$AD$1003,N625)</f>
        <v>0</v>
      </c>
      <c r="U625" s="779">
        <f>SUMIFS(CreditS!$C$2:$C$1003,CreditS!$K$2:$K$1003,T625)</f>
        <v>0</v>
      </c>
    </row>
    <row r="626" spans="11:21">
      <c r="K626" s="777">
        <f>SUMIFS(CreditS!$C$2:$C$1003,CreditS!$AD$2:$AD$1003,J626)</f>
        <v>0</v>
      </c>
      <c r="M626" s="777"/>
      <c r="O626" s="783">
        <f>SUMIFS(CreditS!$C$2:$C$1003,CreditS!$AD$2:$AD$1003,N626)</f>
        <v>0</v>
      </c>
      <c r="U626" s="779">
        <f>SUMIFS(CreditS!$C$2:$C$1003,CreditS!$K$2:$K$1003,T626)</f>
        <v>0</v>
      </c>
    </row>
    <row r="627" spans="11:21">
      <c r="K627" s="777">
        <f>SUMIFS(CreditS!$C$2:$C$1003,CreditS!$AD$2:$AD$1003,J627)</f>
        <v>0</v>
      </c>
      <c r="M627" s="777"/>
      <c r="O627" s="783">
        <f>SUMIFS(CreditS!$C$2:$C$1003,CreditS!$AD$2:$AD$1003,N627)</f>
        <v>0</v>
      </c>
      <c r="U627" s="779">
        <f>SUMIFS(CreditS!$C$2:$C$1003,CreditS!$K$2:$K$1003,T627)</f>
        <v>0</v>
      </c>
    </row>
    <row r="628" spans="11:21">
      <c r="K628" s="777">
        <f>SUMIFS(CreditS!$C$2:$C$1003,CreditS!$AD$2:$AD$1003,J628)</f>
        <v>0</v>
      </c>
      <c r="M628" s="777"/>
      <c r="O628" s="783">
        <f>SUMIFS(CreditS!$C$2:$C$1003,CreditS!$AD$2:$AD$1003,N628)</f>
        <v>0</v>
      </c>
      <c r="U628" s="779">
        <f>SUMIFS(CreditS!$C$2:$C$1003,CreditS!$K$2:$K$1003,T628)</f>
        <v>0</v>
      </c>
    </row>
    <row r="629" spans="11:21">
      <c r="K629" s="777">
        <f>SUMIFS(CreditS!$C$2:$C$1003,CreditS!$AD$2:$AD$1003,J629)</f>
        <v>0</v>
      </c>
      <c r="M629" s="777"/>
      <c r="O629" s="783">
        <f>SUMIFS(CreditS!$C$2:$C$1003,CreditS!$AD$2:$AD$1003,N629)</f>
        <v>0</v>
      </c>
      <c r="U629" s="779">
        <f>SUMIFS(CreditS!$C$2:$C$1003,CreditS!$K$2:$K$1003,T629)</f>
        <v>0</v>
      </c>
    </row>
    <row r="630" spans="11:21">
      <c r="K630" s="777">
        <f>SUMIFS(CreditS!$C$2:$C$1003,CreditS!$AD$2:$AD$1003,J630)</f>
        <v>0</v>
      </c>
      <c r="M630" s="777"/>
      <c r="O630" s="783">
        <f>SUMIFS(CreditS!$C$2:$C$1003,CreditS!$AD$2:$AD$1003,N630)</f>
        <v>0</v>
      </c>
      <c r="U630" s="779">
        <f>SUMIFS(CreditS!$C$2:$C$1003,CreditS!$K$2:$K$1003,T630)</f>
        <v>0</v>
      </c>
    </row>
    <row r="631" spans="11:21">
      <c r="K631" s="777">
        <f>SUMIFS(CreditS!$C$2:$C$1003,CreditS!$AD$2:$AD$1003,J631)</f>
        <v>0</v>
      </c>
      <c r="M631" s="777"/>
      <c r="O631" s="783">
        <f>SUMIFS(CreditS!$C$2:$C$1003,CreditS!$AD$2:$AD$1003,N631)</f>
        <v>0</v>
      </c>
      <c r="U631" s="779">
        <f>SUMIFS(CreditS!$C$2:$C$1003,CreditS!$K$2:$K$1003,T631)</f>
        <v>0</v>
      </c>
    </row>
    <row r="632" spans="11:21">
      <c r="K632" s="777">
        <f>SUMIFS(CreditS!$C$2:$C$1003,CreditS!$AD$2:$AD$1003,J632)</f>
        <v>0</v>
      </c>
      <c r="M632" s="777"/>
      <c r="O632" s="783">
        <f>SUMIFS(CreditS!$C$2:$C$1003,CreditS!$AD$2:$AD$1003,N632)</f>
        <v>0</v>
      </c>
      <c r="U632" s="779">
        <f>SUMIFS(CreditS!$C$2:$C$1003,CreditS!$K$2:$K$1003,T632)</f>
        <v>0</v>
      </c>
    </row>
    <row r="633" spans="11:21">
      <c r="K633" s="777">
        <f>SUMIFS(CreditS!$C$2:$C$1003,CreditS!$AD$2:$AD$1003,J633)</f>
        <v>0</v>
      </c>
      <c r="M633" s="777"/>
      <c r="O633" s="783">
        <f>SUMIFS(CreditS!$C$2:$C$1003,CreditS!$AD$2:$AD$1003,N633)</f>
        <v>0</v>
      </c>
      <c r="U633" s="779">
        <f>SUMIFS(CreditS!$C$2:$C$1003,CreditS!$K$2:$K$1003,T633)</f>
        <v>0</v>
      </c>
    </row>
    <row r="634" spans="11:21">
      <c r="K634" s="777">
        <f>SUMIFS(CreditS!$C$2:$C$1003,CreditS!$AD$2:$AD$1003,J634)</f>
        <v>0</v>
      </c>
      <c r="M634" s="777"/>
      <c r="O634" s="783">
        <f>SUMIFS(CreditS!$C$2:$C$1003,CreditS!$AD$2:$AD$1003,N634)</f>
        <v>0</v>
      </c>
      <c r="U634" s="779">
        <f>SUMIFS(CreditS!$C$2:$C$1003,CreditS!$K$2:$K$1003,T634)</f>
        <v>0</v>
      </c>
    </row>
    <row r="635" spans="11:21">
      <c r="K635" s="777">
        <f>SUMIFS(CreditS!$C$2:$C$1003,CreditS!$AD$2:$AD$1003,J635)</f>
        <v>0</v>
      </c>
      <c r="M635" s="777"/>
      <c r="O635" s="783">
        <f>SUMIFS(CreditS!$C$2:$C$1003,CreditS!$AD$2:$AD$1003,N635)</f>
        <v>0</v>
      </c>
      <c r="U635" s="779">
        <f>SUMIFS(CreditS!$C$2:$C$1003,CreditS!$K$2:$K$1003,T635)</f>
        <v>0</v>
      </c>
    </row>
    <row r="636" spans="11:21">
      <c r="K636" s="777">
        <f>SUMIFS(CreditS!$C$2:$C$1003,CreditS!$AD$2:$AD$1003,J636)</f>
        <v>0</v>
      </c>
      <c r="M636" s="777"/>
      <c r="O636" s="783">
        <f>SUMIFS(CreditS!$C$2:$C$1003,CreditS!$AD$2:$AD$1003,N636)</f>
        <v>0</v>
      </c>
      <c r="U636" s="779">
        <f>SUMIFS(CreditS!$C$2:$C$1003,CreditS!$K$2:$K$1003,T636)</f>
        <v>0</v>
      </c>
    </row>
    <row r="637" spans="11:21">
      <c r="K637" s="777">
        <f>SUMIFS(CreditS!$C$2:$C$1003,CreditS!$AD$2:$AD$1003,J637)</f>
        <v>0</v>
      </c>
      <c r="M637" s="777"/>
      <c r="O637" s="783">
        <f>SUMIFS(CreditS!$C$2:$C$1003,CreditS!$AD$2:$AD$1003,N637)</f>
        <v>0</v>
      </c>
      <c r="U637" s="779">
        <f>SUMIFS(CreditS!$C$2:$C$1003,CreditS!$K$2:$K$1003,T637)</f>
        <v>0</v>
      </c>
    </row>
    <row r="638" spans="11:21">
      <c r="K638" s="777">
        <f>SUMIFS(CreditS!$C$2:$C$1003,CreditS!$AD$2:$AD$1003,J638)</f>
        <v>0</v>
      </c>
      <c r="M638" s="777"/>
      <c r="O638" s="783">
        <f>SUMIFS(CreditS!$C$2:$C$1003,CreditS!$AD$2:$AD$1003,N638)</f>
        <v>0</v>
      </c>
      <c r="U638" s="779">
        <f>SUMIFS(CreditS!$C$2:$C$1003,CreditS!$K$2:$K$1003,T638)</f>
        <v>0</v>
      </c>
    </row>
    <row r="639" spans="11:21">
      <c r="K639" s="777">
        <f>SUMIFS(CreditS!$C$2:$C$1003,CreditS!$AD$2:$AD$1003,J639)</f>
        <v>0</v>
      </c>
      <c r="M639" s="777"/>
      <c r="O639" s="783">
        <f>SUMIFS(CreditS!$C$2:$C$1003,CreditS!$AD$2:$AD$1003,N639)</f>
        <v>0</v>
      </c>
      <c r="U639" s="779">
        <f>SUMIFS(CreditS!$C$2:$C$1003,CreditS!$K$2:$K$1003,T639)</f>
        <v>0</v>
      </c>
    </row>
    <row r="640" spans="11:21">
      <c r="K640" s="777">
        <f>SUMIFS(CreditS!$C$2:$C$1003,CreditS!$AD$2:$AD$1003,J640)</f>
        <v>0</v>
      </c>
      <c r="M640" s="777"/>
      <c r="O640" s="783">
        <f>SUMIFS(CreditS!$C$2:$C$1003,CreditS!$AD$2:$AD$1003,N640)</f>
        <v>0</v>
      </c>
      <c r="U640" s="779">
        <f>SUMIFS(CreditS!$C$2:$C$1003,CreditS!$K$2:$K$1003,T640)</f>
        <v>0</v>
      </c>
    </row>
    <row r="641" spans="11:21">
      <c r="K641" s="777">
        <f>SUMIFS(CreditS!$C$2:$C$1003,CreditS!$AD$2:$AD$1003,J641)</f>
        <v>0</v>
      </c>
      <c r="M641" s="777"/>
      <c r="O641" s="783">
        <f>SUMIFS(CreditS!$C$2:$C$1003,CreditS!$AD$2:$AD$1003,N641)</f>
        <v>0</v>
      </c>
      <c r="U641" s="779">
        <f>SUMIFS(CreditS!$C$2:$C$1003,CreditS!$K$2:$K$1003,T641)</f>
        <v>0</v>
      </c>
    </row>
    <row r="642" spans="11:21">
      <c r="K642" s="777">
        <f>SUMIFS(CreditS!$C$2:$C$1003,CreditS!$AD$2:$AD$1003,J642)</f>
        <v>0</v>
      </c>
      <c r="M642" s="777"/>
      <c r="O642" s="783">
        <f>SUMIFS(CreditS!$C$2:$C$1003,CreditS!$AD$2:$AD$1003,N642)</f>
        <v>0</v>
      </c>
      <c r="U642" s="779">
        <f>SUMIFS(CreditS!$C$2:$C$1003,CreditS!$K$2:$K$1003,T642)</f>
        <v>0</v>
      </c>
    </row>
    <row r="643" spans="11:21">
      <c r="K643" s="777">
        <f>SUMIFS(CreditS!$C$2:$C$1003,CreditS!$AD$2:$AD$1003,J643)</f>
        <v>0</v>
      </c>
      <c r="M643" s="777"/>
      <c r="O643" s="783">
        <f>SUMIFS(CreditS!$C$2:$C$1003,CreditS!$AD$2:$AD$1003,N643)</f>
        <v>0</v>
      </c>
      <c r="U643" s="779">
        <f>SUMIFS(CreditS!$C$2:$C$1003,CreditS!$K$2:$K$1003,T643)</f>
        <v>0</v>
      </c>
    </row>
    <row r="644" spans="11:21">
      <c r="K644" s="777">
        <f>SUMIFS(CreditS!$C$2:$C$1003,CreditS!$AD$2:$AD$1003,J644)</f>
        <v>0</v>
      </c>
      <c r="M644" s="777"/>
      <c r="O644" s="783">
        <f>SUMIFS(CreditS!$C$2:$C$1003,CreditS!$AD$2:$AD$1003,N644)</f>
        <v>0</v>
      </c>
      <c r="U644" s="779">
        <f>SUMIFS(CreditS!$C$2:$C$1003,CreditS!$K$2:$K$1003,T644)</f>
        <v>0</v>
      </c>
    </row>
    <row r="645" spans="11:21">
      <c r="K645" s="777">
        <f>SUMIFS(CreditS!$C$2:$C$1003,CreditS!$AD$2:$AD$1003,J645)</f>
        <v>0</v>
      </c>
      <c r="M645" s="777"/>
      <c r="O645" s="783">
        <f>SUMIFS(CreditS!$C$2:$C$1003,CreditS!$AD$2:$AD$1003,N645)</f>
        <v>0</v>
      </c>
      <c r="U645" s="779">
        <f>SUMIFS(CreditS!$C$2:$C$1003,CreditS!$K$2:$K$1003,T645)</f>
        <v>0</v>
      </c>
    </row>
    <row r="646" spans="11:21">
      <c r="K646" s="777">
        <f>SUMIFS(CreditS!$C$2:$C$1003,CreditS!$AD$2:$AD$1003,J646)</f>
        <v>0</v>
      </c>
      <c r="M646" s="777"/>
      <c r="O646" s="783">
        <f>SUMIFS(CreditS!$C$2:$C$1003,CreditS!$AD$2:$AD$1003,N646)</f>
        <v>0</v>
      </c>
      <c r="U646" s="779">
        <f>SUMIFS(CreditS!$C$2:$C$1003,CreditS!$K$2:$K$1003,T646)</f>
        <v>0</v>
      </c>
    </row>
    <row r="647" spans="11:21">
      <c r="K647" s="777">
        <f>SUMIFS(CreditS!$C$2:$C$1003,CreditS!$AD$2:$AD$1003,J647)</f>
        <v>0</v>
      </c>
      <c r="M647" s="777"/>
      <c r="O647" s="783">
        <f>SUMIFS(CreditS!$C$2:$C$1003,CreditS!$AD$2:$AD$1003,N647)</f>
        <v>0</v>
      </c>
      <c r="U647" s="779">
        <f>SUMIFS(CreditS!$C$2:$C$1003,CreditS!$K$2:$K$1003,T647)</f>
        <v>0</v>
      </c>
    </row>
    <row r="648" spans="11:21">
      <c r="K648" s="777">
        <f>SUMIFS(CreditS!$C$2:$C$1003,CreditS!$AD$2:$AD$1003,J648)</f>
        <v>0</v>
      </c>
      <c r="M648" s="777"/>
      <c r="O648" s="783">
        <f>SUMIFS(CreditS!$C$2:$C$1003,CreditS!$AD$2:$AD$1003,N648)</f>
        <v>0</v>
      </c>
      <c r="U648" s="779">
        <f>SUMIFS(CreditS!$C$2:$C$1003,CreditS!$K$2:$K$1003,T648)</f>
        <v>0</v>
      </c>
    </row>
    <row r="649" spans="11:21">
      <c r="K649" s="777">
        <f>SUMIFS(CreditS!$C$2:$C$1003,CreditS!$AD$2:$AD$1003,J649)</f>
        <v>0</v>
      </c>
      <c r="M649" s="777"/>
      <c r="O649" s="783">
        <f>SUMIFS(CreditS!$C$2:$C$1003,CreditS!$AD$2:$AD$1003,N649)</f>
        <v>0</v>
      </c>
      <c r="U649" s="779">
        <f>SUMIFS(CreditS!$C$2:$C$1003,CreditS!$K$2:$K$1003,T649)</f>
        <v>0</v>
      </c>
    </row>
    <row r="650" spans="11:21">
      <c r="K650" s="777">
        <f>SUMIFS(CreditS!$C$2:$C$1003,CreditS!$AD$2:$AD$1003,J650)</f>
        <v>0</v>
      </c>
      <c r="M650" s="777"/>
      <c r="O650" s="783">
        <f>SUMIFS(CreditS!$C$2:$C$1003,CreditS!$AD$2:$AD$1003,N650)</f>
        <v>0</v>
      </c>
      <c r="U650" s="779">
        <f>SUMIFS(CreditS!$C$2:$C$1003,CreditS!$K$2:$K$1003,T650)</f>
        <v>0</v>
      </c>
    </row>
    <row r="651" spans="11:21">
      <c r="K651" s="777">
        <f>SUMIFS(CreditS!$C$2:$C$1003,CreditS!$AD$2:$AD$1003,J651)</f>
        <v>0</v>
      </c>
      <c r="M651" s="777"/>
      <c r="O651" s="783">
        <f>SUMIFS(CreditS!$C$2:$C$1003,CreditS!$AD$2:$AD$1003,N651)</f>
        <v>0</v>
      </c>
      <c r="U651" s="779">
        <f>SUMIFS(CreditS!$C$2:$C$1003,CreditS!$K$2:$K$1003,T651)</f>
        <v>0</v>
      </c>
    </row>
    <row r="652" spans="11:21">
      <c r="K652" s="777">
        <f>SUMIFS(CreditS!$C$2:$C$1003,CreditS!$AD$2:$AD$1003,J652)</f>
        <v>0</v>
      </c>
      <c r="M652" s="777"/>
      <c r="O652" s="783">
        <f>SUMIFS(CreditS!$C$2:$C$1003,CreditS!$AD$2:$AD$1003,N652)</f>
        <v>0</v>
      </c>
      <c r="U652" s="779">
        <f>SUMIFS(CreditS!$C$2:$C$1003,CreditS!$K$2:$K$1003,T652)</f>
        <v>0</v>
      </c>
    </row>
    <row r="653" spans="11:21">
      <c r="K653" s="777">
        <f>SUMIFS(CreditS!$C$2:$C$1003,CreditS!$AD$2:$AD$1003,J653)</f>
        <v>0</v>
      </c>
      <c r="M653" s="777"/>
      <c r="O653" s="783">
        <f>SUMIFS(CreditS!$C$2:$C$1003,CreditS!$AD$2:$AD$1003,N653)</f>
        <v>0</v>
      </c>
      <c r="U653" s="779">
        <f>SUMIFS(CreditS!$C$2:$C$1003,CreditS!$K$2:$K$1003,T653)</f>
        <v>0</v>
      </c>
    </row>
    <row r="654" spans="11:21">
      <c r="K654" s="777">
        <f>SUMIFS(CreditS!$C$2:$C$1003,CreditS!$AD$2:$AD$1003,J654)</f>
        <v>0</v>
      </c>
      <c r="M654" s="777"/>
      <c r="O654" s="783">
        <f>SUMIFS(CreditS!$C$2:$C$1003,CreditS!$AD$2:$AD$1003,N654)</f>
        <v>0</v>
      </c>
      <c r="U654" s="779">
        <f>SUMIFS(CreditS!$C$2:$C$1003,CreditS!$K$2:$K$1003,T654)</f>
        <v>0</v>
      </c>
    </row>
    <row r="655" spans="11:21">
      <c r="K655" s="777">
        <f>SUMIFS(CreditS!$C$2:$C$1003,CreditS!$AD$2:$AD$1003,J655)</f>
        <v>0</v>
      </c>
      <c r="M655" s="777"/>
      <c r="O655" s="783">
        <f>SUMIFS(CreditS!$C$2:$C$1003,CreditS!$AD$2:$AD$1003,N655)</f>
        <v>0</v>
      </c>
      <c r="U655" s="779">
        <f>SUMIFS(CreditS!$C$2:$C$1003,CreditS!$K$2:$K$1003,T655)</f>
        <v>0</v>
      </c>
    </row>
    <row r="656" spans="11:21">
      <c r="K656" s="777">
        <f>SUMIFS(CreditS!$C$2:$C$1003,CreditS!$AD$2:$AD$1003,J656)</f>
        <v>0</v>
      </c>
      <c r="M656" s="777"/>
      <c r="O656" s="783">
        <f>SUMIFS(CreditS!$C$2:$C$1003,CreditS!$AD$2:$AD$1003,N656)</f>
        <v>0</v>
      </c>
      <c r="U656" s="779">
        <f>SUMIFS(CreditS!$C$2:$C$1003,CreditS!$K$2:$K$1003,T656)</f>
        <v>0</v>
      </c>
    </row>
    <row r="657" spans="11:21">
      <c r="K657" s="777">
        <f>SUMIFS(CreditS!$C$2:$C$1003,CreditS!$AD$2:$AD$1003,J657)</f>
        <v>0</v>
      </c>
      <c r="M657" s="777"/>
      <c r="O657" s="783">
        <f>SUMIFS(CreditS!$C$2:$C$1003,CreditS!$AD$2:$AD$1003,N657)</f>
        <v>0</v>
      </c>
      <c r="U657" s="779">
        <f>SUMIFS(CreditS!$C$2:$C$1003,CreditS!$K$2:$K$1003,T657)</f>
        <v>0</v>
      </c>
    </row>
    <row r="658" spans="11:21">
      <c r="K658" s="777">
        <f>SUMIFS(CreditS!$C$2:$C$1003,CreditS!$AD$2:$AD$1003,J658)</f>
        <v>0</v>
      </c>
      <c r="M658" s="777"/>
      <c r="O658" s="783">
        <f>SUMIFS(CreditS!$C$2:$C$1003,CreditS!$AD$2:$AD$1003,N658)</f>
        <v>0</v>
      </c>
      <c r="U658" s="779">
        <f>SUMIFS(CreditS!$C$2:$C$1003,CreditS!$K$2:$K$1003,T658)</f>
        <v>0</v>
      </c>
    </row>
    <row r="659" spans="11:21">
      <c r="K659" s="777">
        <f>SUMIFS(CreditS!$C$2:$C$1003,CreditS!$AD$2:$AD$1003,J659)</f>
        <v>0</v>
      </c>
      <c r="M659" s="777"/>
      <c r="O659" s="783">
        <f>SUMIFS(CreditS!$C$2:$C$1003,CreditS!$AD$2:$AD$1003,N659)</f>
        <v>0</v>
      </c>
    </row>
    <row r="660" spans="11:21">
      <c r="K660" s="777">
        <f>SUMIFS(CreditS!$C$2:$C$1003,CreditS!$AD$2:$AD$1003,J660)</f>
        <v>0</v>
      </c>
      <c r="M660" s="777"/>
      <c r="O660" s="783">
        <f>SUMIFS(CreditS!$C$2:$C$1003,CreditS!$AD$2:$AD$1003,N660)</f>
        <v>0</v>
      </c>
    </row>
    <row r="661" spans="11:21">
      <c r="K661" s="777">
        <f>SUMIFS(CreditS!$C$2:$C$1003,CreditS!$AD$2:$AD$1003,J661)</f>
        <v>0</v>
      </c>
      <c r="M661" s="777"/>
      <c r="O661" s="783">
        <f>SUMIFS(CreditS!$C$2:$C$1003,CreditS!$AD$2:$AD$1003,N661)</f>
        <v>0</v>
      </c>
    </row>
    <row r="662" spans="11:21">
      <c r="K662" s="777">
        <f>SUMIFS(CreditS!$C$2:$C$1003,CreditS!$AD$2:$AD$1003,J662)</f>
        <v>0</v>
      </c>
      <c r="M662" s="777"/>
      <c r="O662" s="783">
        <f>SUMIFS(CreditS!$C$2:$C$1003,CreditS!$AD$2:$AD$1003,N662)</f>
        <v>0</v>
      </c>
    </row>
    <row r="663" spans="11:21">
      <c r="K663" s="777">
        <f>SUMIFS(CreditS!$C$2:$C$1003,CreditS!$AD$2:$AD$1003,J663)</f>
        <v>0</v>
      </c>
      <c r="M663" s="777"/>
      <c r="O663" s="783">
        <f>SUMIFS(CreditS!$C$2:$C$1003,CreditS!$AD$2:$AD$1003,N663)</f>
        <v>0</v>
      </c>
    </row>
    <row r="664" spans="11:21">
      <c r="K664" s="777">
        <f>SUMIFS(CreditS!$C$2:$C$1003,CreditS!$AD$2:$AD$1003,J664)</f>
        <v>0</v>
      </c>
      <c r="M664" s="777"/>
      <c r="O664" s="783">
        <f>SUMIFS(CreditS!$C$2:$C$1003,CreditS!$AD$2:$AD$1003,N664)</f>
        <v>0</v>
      </c>
    </row>
    <row r="665" spans="11:21">
      <c r="K665" s="777">
        <f>SUMIFS(CreditS!$C$2:$C$1003,CreditS!$AD$2:$AD$1003,J665)</f>
        <v>0</v>
      </c>
      <c r="M665" s="777"/>
      <c r="O665" s="783">
        <f>SUMIFS(CreditS!$C$2:$C$1003,CreditS!$AD$2:$AD$1003,N665)</f>
        <v>0</v>
      </c>
    </row>
    <row r="666" spans="11:21">
      <c r="K666" s="777">
        <f>SUMIFS(CreditS!$C$2:$C$1003,CreditS!$AD$2:$AD$1003,J666)</f>
        <v>0</v>
      </c>
      <c r="M666" s="777"/>
      <c r="O666" s="783">
        <f>SUMIFS(CreditS!$C$2:$C$1003,CreditS!$AD$2:$AD$1003,N666)</f>
        <v>0</v>
      </c>
    </row>
    <row r="667" spans="11:21">
      <c r="K667" s="777">
        <f>SUMIFS(CreditS!$C$2:$C$1003,CreditS!$AD$2:$AD$1003,J667)</f>
        <v>0</v>
      </c>
      <c r="M667" s="777"/>
      <c r="O667" s="783">
        <f>SUMIFS(CreditS!$C$2:$C$1003,CreditS!$AD$2:$AD$1003,N667)</f>
        <v>0</v>
      </c>
    </row>
    <row r="668" spans="11:21">
      <c r="K668" s="777">
        <f>SUMIFS(CreditS!$C$2:$C$1003,CreditS!$AD$2:$AD$1003,J668)</f>
        <v>0</v>
      </c>
      <c r="M668" s="777"/>
      <c r="O668" s="783">
        <f>SUMIFS(CreditS!$C$2:$C$1003,CreditS!$AD$2:$AD$1003,N668)</f>
        <v>0</v>
      </c>
    </row>
    <row r="669" spans="11:21">
      <c r="K669" s="777">
        <f>SUMIFS(CreditS!$C$2:$C$1003,CreditS!$AD$2:$AD$1003,J669)</f>
        <v>0</v>
      </c>
      <c r="M669" s="777"/>
      <c r="O669" s="783">
        <f>SUMIFS(CreditS!$C$2:$C$1003,CreditS!$AD$2:$AD$1003,N669)</f>
        <v>0</v>
      </c>
    </row>
    <row r="670" spans="11:21">
      <c r="K670" s="777">
        <f>SUMIFS(CreditS!$C$2:$C$1003,CreditS!$AD$2:$AD$1003,J670)</f>
        <v>0</v>
      </c>
      <c r="M670" s="777"/>
      <c r="O670" s="783">
        <f>SUMIFS(CreditS!$C$2:$C$1003,CreditS!$AD$2:$AD$1003,N670)</f>
        <v>0</v>
      </c>
    </row>
    <row r="671" spans="11:21">
      <c r="K671" s="777">
        <f>SUMIFS(CreditS!$C$2:$C$1003,CreditS!$AD$2:$AD$1003,J671)</f>
        <v>0</v>
      </c>
      <c r="M671" s="777"/>
      <c r="O671" s="783">
        <f>SUMIFS(CreditS!$C$2:$C$1003,CreditS!$AD$2:$AD$1003,N671)</f>
        <v>0</v>
      </c>
    </row>
    <row r="672" spans="11:21">
      <c r="K672" s="777">
        <f>SUMIFS(CreditS!$C$2:$C$1003,CreditS!$AD$2:$AD$1003,J672)</f>
        <v>0</v>
      </c>
      <c r="M672" s="777"/>
      <c r="O672" s="783">
        <f>SUMIFS(CreditS!$C$2:$C$1003,CreditS!$AD$2:$AD$1003,N672)</f>
        <v>0</v>
      </c>
    </row>
    <row r="673" spans="11:15">
      <c r="K673" s="777">
        <f>SUMIFS(CreditS!$C$2:$C$1003,CreditS!$AD$2:$AD$1003,J673)</f>
        <v>0</v>
      </c>
      <c r="M673" s="777"/>
      <c r="O673" s="783">
        <f>SUMIFS(CreditS!$C$2:$C$1003,CreditS!$AD$2:$AD$1003,N673)</f>
        <v>0</v>
      </c>
    </row>
    <row r="674" spans="11:15">
      <c r="K674" s="777">
        <f>SUMIFS(CreditS!$C$2:$C$1003,CreditS!$AD$2:$AD$1003,J674)</f>
        <v>0</v>
      </c>
      <c r="M674" s="777"/>
      <c r="O674" s="783">
        <f>SUMIFS(CreditS!$C$2:$C$1003,CreditS!$AD$2:$AD$1003,N674)</f>
        <v>0</v>
      </c>
    </row>
    <row r="675" spans="11:15">
      <c r="K675" s="777">
        <f>SUMIFS(CreditS!$C$2:$C$1003,CreditS!$AD$2:$AD$1003,J675)</f>
        <v>0</v>
      </c>
      <c r="M675" s="777"/>
      <c r="O675" s="783">
        <f>SUMIFS(CreditS!$C$2:$C$1003,CreditS!$AD$2:$AD$1003,N675)</f>
        <v>0</v>
      </c>
    </row>
    <row r="676" spans="11:15">
      <c r="K676" s="777">
        <f>SUMIFS(CreditS!$C$2:$C$1003,CreditS!$AD$2:$AD$1003,J676)</f>
        <v>0</v>
      </c>
      <c r="M676" s="777"/>
      <c r="O676" s="783">
        <f>SUMIFS(CreditS!$C$2:$C$1003,CreditS!$AD$2:$AD$1003,N676)</f>
        <v>0</v>
      </c>
    </row>
    <row r="677" spans="11:15">
      <c r="K677" s="777">
        <f>SUMIFS(CreditS!$C$2:$C$1003,CreditS!$AD$2:$AD$1003,J677)</f>
        <v>0</v>
      </c>
      <c r="M677" s="777"/>
      <c r="O677" s="783">
        <f>SUMIFS(CreditS!$C$2:$C$1003,CreditS!$AD$2:$AD$1003,N677)</f>
        <v>0</v>
      </c>
    </row>
    <row r="678" spans="11:15">
      <c r="K678" s="777">
        <f>SUMIFS(CreditS!$C$2:$C$1003,CreditS!$AD$2:$AD$1003,J678)</f>
        <v>0</v>
      </c>
      <c r="M678" s="777"/>
      <c r="O678" s="783">
        <f>SUMIFS(CreditS!$C$2:$C$1003,CreditS!$AD$2:$AD$1003,N678)</f>
        <v>0</v>
      </c>
    </row>
    <row r="679" spans="11:15">
      <c r="K679" s="777">
        <f>SUMIFS(CreditS!$C$2:$C$1003,CreditS!$AD$2:$AD$1003,J679)</f>
        <v>0</v>
      </c>
      <c r="M679" s="777"/>
      <c r="O679" s="783">
        <f>SUMIFS(CreditS!$C$2:$C$1003,CreditS!$AD$2:$AD$1003,N679)</f>
        <v>0</v>
      </c>
    </row>
    <row r="680" spans="11:15">
      <c r="K680" s="777">
        <f>SUMIFS(CreditS!$C$2:$C$1003,CreditS!$AD$2:$AD$1003,J680)</f>
        <v>0</v>
      </c>
      <c r="M680" s="777"/>
      <c r="O680" s="783">
        <f>SUMIFS(CreditS!$C$2:$C$1003,CreditS!$AD$2:$AD$1003,N680)</f>
        <v>0</v>
      </c>
    </row>
    <row r="681" spans="11:15">
      <c r="K681" s="777">
        <f>SUMIFS(CreditS!$C$2:$C$1003,CreditS!$AD$2:$AD$1003,J681)</f>
        <v>0</v>
      </c>
      <c r="M681" s="777"/>
      <c r="O681" s="783">
        <f>SUMIFS(CreditS!$C$2:$C$1003,CreditS!$AD$2:$AD$1003,N681)</f>
        <v>0</v>
      </c>
    </row>
    <row r="682" spans="11:15">
      <c r="K682" s="777">
        <f>SUMIFS(CreditS!$C$2:$C$1003,CreditS!$AD$2:$AD$1003,J682)</f>
        <v>0</v>
      </c>
      <c r="M682" s="777"/>
      <c r="O682" s="783">
        <f>SUMIFS(CreditS!$C$2:$C$1003,CreditS!$AD$2:$AD$1003,N682)</f>
        <v>0</v>
      </c>
    </row>
    <row r="683" spans="11:15">
      <c r="K683" s="777">
        <f>SUMIFS(CreditS!$C$2:$C$1003,CreditS!$AD$2:$AD$1003,J683)</f>
        <v>0</v>
      </c>
      <c r="M683" s="777"/>
      <c r="O683" s="783">
        <f>SUMIFS(CreditS!$C$2:$C$1003,CreditS!$AD$2:$AD$1003,N683)</f>
        <v>0</v>
      </c>
    </row>
    <row r="684" spans="11:15">
      <c r="K684" s="777">
        <f>SUMIFS(CreditS!$C$2:$C$1003,CreditS!$AD$2:$AD$1003,J684)</f>
        <v>0</v>
      </c>
      <c r="M684" s="777"/>
      <c r="O684" s="783">
        <f>SUMIFS(CreditS!$C$2:$C$1003,CreditS!$AD$2:$AD$1003,N684)</f>
        <v>0</v>
      </c>
    </row>
    <row r="685" spans="11:15">
      <c r="K685" s="777">
        <f>SUMIFS(CreditS!$C$2:$C$1003,CreditS!$AD$2:$AD$1003,J685)</f>
        <v>0</v>
      </c>
      <c r="M685" s="777"/>
      <c r="O685" s="783">
        <f>SUMIFS(CreditS!$C$2:$C$1003,CreditS!$AD$2:$AD$1003,N685)</f>
        <v>0</v>
      </c>
    </row>
    <row r="686" spans="11:15">
      <c r="K686" s="777">
        <f>SUMIFS(CreditS!$C$2:$C$1003,CreditS!$AD$2:$AD$1003,J686)</f>
        <v>0</v>
      </c>
      <c r="M686" s="777"/>
      <c r="O686" s="783">
        <f>SUMIFS(CreditS!$C$2:$C$1003,CreditS!$AD$2:$AD$1003,N686)</f>
        <v>0</v>
      </c>
    </row>
    <row r="687" spans="11:15">
      <c r="K687" s="777">
        <f>SUMIFS(CreditS!$C$2:$C$1003,CreditS!$AD$2:$AD$1003,J687)</f>
        <v>0</v>
      </c>
      <c r="M687" s="777"/>
      <c r="O687" s="783">
        <f>SUMIFS(CreditS!$C$2:$C$1003,CreditS!$AD$2:$AD$1003,N687)</f>
        <v>0</v>
      </c>
    </row>
    <row r="688" spans="11:15">
      <c r="K688" s="777">
        <f>SUMIFS(CreditS!$C$2:$C$1003,CreditS!$AD$2:$AD$1003,J688)</f>
        <v>0</v>
      </c>
      <c r="M688" s="777"/>
      <c r="O688" s="783">
        <f>SUMIFS(CreditS!$C$2:$C$1003,CreditS!$AD$2:$AD$1003,N688)</f>
        <v>0</v>
      </c>
    </row>
    <row r="689" spans="11:15">
      <c r="K689" s="777">
        <f>SUMIFS(CreditS!$C$2:$C$1003,CreditS!$AD$2:$AD$1003,J689)</f>
        <v>0</v>
      </c>
      <c r="M689" s="777"/>
      <c r="O689" s="783">
        <f>SUMIFS(CreditS!$C$2:$C$1003,CreditS!$AD$2:$AD$1003,N689)</f>
        <v>0</v>
      </c>
    </row>
    <row r="690" spans="11:15">
      <c r="K690" s="777">
        <f>SUMIFS(CreditS!$C$2:$C$1003,CreditS!$AD$2:$AD$1003,J690)</f>
        <v>0</v>
      </c>
      <c r="M690" s="777"/>
      <c r="O690" s="783">
        <f>SUMIFS(CreditS!$C$2:$C$1003,CreditS!$AD$2:$AD$1003,N690)</f>
        <v>0</v>
      </c>
    </row>
    <row r="691" spans="11:15">
      <c r="K691" s="777">
        <f>SUMIFS(CreditS!$C$2:$C$1003,CreditS!$AD$2:$AD$1003,J691)</f>
        <v>0</v>
      </c>
      <c r="M691" s="777"/>
      <c r="O691" s="783">
        <f>SUMIFS(CreditS!$C$2:$C$1003,CreditS!$AD$2:$AD$1003,N691)</f>
        <v>0</v>
      </c>
    </row>
    <row r="692" spans="11:15">
      <c r="K692" s="777">
        <f>SUMIFS(CreditS!$C$2:$C$1003,CreditS!$AD$2:$AD$1003,J692)</f>
        <v>0</v>
      </c>
      <c r="M692" s="777"/>
      <c r="O692" s="783">
        <f>SUMIFS(CreditS!$C$2:$C$1003,CreditS!$AD$2:$AD$1003,N692)</f>
        <v>0</v>
      </c>
    </row>
    <row r="693" spans="11:15">
      <c r="K693" s="777">
        <f>SUMIFS(CreditS!$C$2:$C$1003,CreditS!$AD$2:$AD$1003,J693)</f>
        <v>0</v>
      </c>
      <c r="M693" s="777"/>
      <c r="O693" s="783">
        <f>SUMIFS(CreditS!$C$2:$C$1003,CreditS!$AD$2:$AD$1003,N693)</f>
        <v>0</v>
      </c>
    </row>
    <row r="694" spans="11:15">
      <c r="K694" s="777">
        <f>SUMIFS(CreditS!$C$2:$C$1003,CreditS!$AD$2:$AD$1003,J694)</f>
        <v>0</v>
      </c>
      <c r="M694" s="777"/>
      <c r="O694" s="783">
        <f>SUMIFS(CreditS!$C$2:$C$1003,CreditS!$AD$2:$AD$1003,N694)</f>
        <v>0</v>
      </c>
    </row>
    <row r="695" spans="11:15">
      <c r="K695" s="777">
        <f>SUMIFS(CreditS!$C$2:$C$1003,CreditS!$AD$2:$AD$1003,J695)</f>
        <v>0</v>
      </c>
      <c r="M695" s="777"/>
      <c r="O695" s="783">
        <f>SUMIFS(CreditS!$C$2:$C$1003,CreditS!$AD$2:$AD$1003,N695)</f>
        <v>0</v>
      </c>
    </row>
    <row r="696" spans="11:15">
      <c r="K696" s="777">
        <f>SUMIFS(CreditS!$C$2:$C$1003,CreditS!$AD$2:$AD$1003,J696)</f>
        <v>0</v>
      </c>
      <c r="M696" s="777"/>
      <c r="O696" s="783">
        <f>SUMIFS(CreditS!$C$2:$C$1003,CreditS!$AD$2:$AD$1003,N696)</f>
        <v>0</v>
      </c>
    </row>
    <row r="697" spans="11:15">
      <c r="K697" s="777">
        <f>SUMIFS(CreditS!$C$2:$C$1003,CreditS!$AD$2:$AD$1003,J697)</f>
        <v>0</v>
      </c>
      <c r="M697" s="777"/>
      <c r="O697" s="783">
        <f>SUMIFS(CreditS!$C$2:$C$1003,CreditS!$AD$2:$AD$1003,N697)</f>
        <v>0</v>
      </c>
    </row>
    <row r="698" spans="11:15">
      <c r="K698" s="777">
        <f>SUMIFS(CreditS!$C$2:$C$1003,CreditS!$AD$2:$AD$1003,J698)</f>
        <v>0</v>
      </c>
      <c r="M698" s="777"/>
      <c r="O698" s="783">
        <f>SUMIFS(CreditS!$C$2:$C$1003,CreditS!$AD$2:$AD$1003,N698)</f>
        <v>0</v>
      </c>
    </row>
    <row r="699" spans="11:15">
      <c r="K699" s="777">
        <f>SUMIFS(CreditS!$C$2:$C$1003,CreditS!$AD$2:$AD$1003,J699)</f>
        <v>0</v>
      </c>
      <c r="M699" s="777"/>
      <c r="O699" s="783">
        <f>SUMIFS(CreditS!$C$2:$C$1003,CreditS!$AD$2:$AD$1003,N699)</f>
        <v>0</v>
      </c>
    </row>
    <row r="700" spans="11:15">
      <c r="K700" s="777">
        <f>SUMIFS(CreditS!$C$2:$C$1003,CreditS!$AD$2:$AD$1003,J700)</f>
        <v>0</v>
      </c>
      <c r="M700" s="777"/>
      <c r="O700" s="783">
        <f>SUMIFS(CreditS!$C$2:$C$1003,CreditS!$AD$2:$AD$1003,N700)</f>
        <v>0</v>
      </c>
    </row>
    <row r="701" spans="11:15">
      <c r="K701" s="777">
        <f>SUMIFS(CreditS!$C$2:$C$1003,CreditS!$AD$2:$AD$1003,J701)</f>
        <v>0</v>
      </c>
      <c r="M701" s="777"/>
      <c r="O701" s="783">
        <f>SUMIFS(CreditS!$C$2:$C$1003,CreditS!$AD$2:$AD$1003,N701)</f>
        <v>0</v>
      </c>
    </row>
    <row r="702" spans="11:15">
      <c r="K702" s="777">
        <f>SUMIFS(CreditS!$C$2:$C$1003,CreditS!$AD$2:$AD$1003,J702)</f>
        <v>0</v>
      </c>
      <c r="M702" s="777"/>
      <c r="O702" s="783">
        <f>SUMIFS(CreditS!$C$2:$C$1003,CreditS!$AD$2:$AD$1003,N702)</f>
        <v>0</v>
      </c>
    </row>
    <row r="703" spans="11:15">
      <c r="K703" s="777">
        <f>SUMIFS(CreditS!$C$2:$C$1003,CreditS!$AD$2:$AD$1003,J703)</f>
        <v>0</v>
      </c>
      <c r="M703" s="777"/>
      <c r="O703" s="783">
        <f>SUMIFS(CreditS!$C$2:$C$1003,CreditS!$AD$2:$AD$1003,N703)</f>
        <v>0</v>
      </c>
    </row>
    <row r="704" spans="11:15">
      <c r="K704" s="777">
        <f>SUMIFS(CreditS!$C$2:$C$1003,CreditS!$AD$2:$AD$1003,J704)</f>
        <v>0</v>
      </c>
      <c r="M704" s="777"/>
      <c r="O704" s="783">
        <f>SUMIFS(CreditS!$C$2:$C$1003,CreditS!$AD$2:$AD$1003,N704)</f>
        <v>0</v>
      </c>
    </row>
    <row r="705" spans="11:15">
      <c r="K705" s="777">
        <f>SUMIFS(CreditS!$C$2:$C$1003,CreditS!$AD$2:$AD$1003,J705)</f>
        <v>0</v>
      </c>
      <c r="M705" s="777"/>
      <c r="O705" s="783">
        <f>SUMIFS(CreditS!$C$2:$C$1003,CreditS!$AD$2:$AD$1003,N705)</f>
        <v>0</v>
      </c>
    </row>
    <row r="706" spans="11:15">
      <c r="K706" s="777">
        <f>SUMIFS(CreditS!$C$2:$C$1003,CreditS!$AD$2:$AD$1003,J706)</f>
        <v>0</v>
      </c>
      <c r="M706" s="777"/>
      <c r="O706" s="783">
        <f>SUMIFS(CreditS!$C$2:$C$1003,CreditS!$AD$2:$AD$1003,N706)</f>
        <v>0</v>
      </c>
    </row>
    <row r="707" spans="11:15">
      <c r="K707" s="777">
        <f>SUMIFS(CreditS!$C$2:$C$1003,CreditS!$AD$2:$AD$1003,J707)</f>
        <v>0</v>
      </c>
      <c r="M707" s="777"/>
      <c r="O707" s="783">
        <f>SUMIFS(CreditS!$C$2:$C$1003,CreditS!$AD$2:$AD$1003,N707)</f>
        <v>0</v>
      </c>
    </row>
    <row r="708" spans="11:15">
      <c r="K708" s="777">
        <f>SUMIFS(CreditS!$C$2:$C$1003,CreditS!$AD$2:$AD$1003,J708)</f>
        <v>0</v>
      </c>
      <c r="M708" s="777"/>
      <c r="O708" s="783">
        <f>SUMIFS(CreditS!$C$2:$C$1003,CreditS!$AD$2:$AD$1003,N708)</f>
        <v>0</v>
      </c>
    </row>
    <row r="709" spans="11:15">
      <c r="K709" s="777">
        <f>SUMIFS(CreditS!$C$2:$C$1003,CreditS!$AD$2:$AD$1003,J709)</f>
        <v>0</v>
      </c>
      <c r="M709" s="777"/>
      <c r="O709" s="783">
        <f>SUMIFS(CreditS!$C$2:$C$1003,CreditS!$AD$2:$AD$1003,N709)</f>
        <v>0</v>
      </c>
    </row>
    <row r="710" spans="11:15">
      <c r="K710" s="777">
        <f>SUMIFS(CreditS!$C$2:$C$1003,CreditS!$AD$2:$AD$1003,J710)</f>
        <v>0</v>
      </c>
      <c r="M710" s="777"/>
      <c r="O710" s="783">
        <f>SUMIFS(CreditS!$C$2:$C$1003,CreditS!$AD$2:$AD$1003,N710)</f>
        <v>0</v>
      </c>
    </row>
    <row r="711" spans="11:15">
      <c r="K711" s="777">
        <f>SUMIFS(CreditS!$C$2:$C$1003,CreditS!$AD$2:$AD$1003,J711)</f>
        <v>0</v>
      </c>
      <c r="M711" s="777"/>
      <c r="O711" s="783">
        <f>SUMIFS(CreditS!$C$2:$C$1003,CreditS!$AD$2:$AD$1003,N711)</f>
        <v>0</v>
      </c>
    </row>
    <row r="712" spans="11:15">
      <c r="K712" s="777">
        <f>SUMIFS(CreditS!$C$2:$C$1003,CreditS!$AD$2:$AD$1003,J712)</f>
        <v>0</v>
      </c>
      <c r="M712" s="777"/>
      <c r="O712" s="783">
        <f>SUMIFS(CreditS!$C$2:$C$1003,CreditS!$AD$2:$AD$1003,N712)</f>
        <v>0</v>
      </c>
    </row>
    <row r="713" spans="11:15">
      <c r="K713" s="777">
        <f>SUMIFS(CreditS!$C$2:$C$1003,CreditS!$AD$2:$AD$1003,J713)</f>
        <v>0</v>
      </c>
      <c r="M713" s="777"/>
      <c r="O713" s="783">
        <f>SUMIFS(CreditS!$C$2:$C$1003,CreditS!$AD$2:$AD$1003,N713)</f>
        <v>0</v>
      </c>
    </row>
    <row r="714" spans="11:15">
      <c r="K714" s="777">
        <f>SUMIFS(CreditS!$C$2:$C$1003,CreditS!$AD$2:$AD$1003,J714)</f>
        <v>0</v>
      </c>
      <c r="M714" s="777"/>
      <c r="O714" s="783">
        <f>SUMIFS(CreditS!$C$2:$C$1003,CreditS!$AD$2:$AD$1003,N714)</f>
        <v>0</v>
      </c>
    </row>
    <row r="715" spans="11:15">
      <c r="K715" s="777">
        <f>SUMIFS(CreditS!$C$2:$C$1003,CreditS!$AD$2:$AD$1003,J715)</f>
        <v>0</v>
      </c>
      <c r="M715" s="777"/>
      <c r="O715" s="783">
        <f>SUMIFS(CreditS!$C$2:$C$1003,CreditS!$AD$2:$AD$1003,N715)</f>
        <v>0</v>
      </c>
    </row>
    <row r="716" spans="11:15">
      <c r="K716" s="777">
        <f>SUMIFS(CreditS!$C$2:$C$1003,CreditS!$AD$2:$AD$1003,J716)</f>
        <v>0</v>
      </c>
      <c r="M716" s="777"/>
      <c r="O716" s="783">
        <f>SUMIFS(CreditS!$C$2:$C$1003,CreditS!$AD$2:$AD$1003,N716)</f>
        <v>0</v>
      </c>
    </row>
    <row r="717" spans="11:15">
      <c r="K717" s="777">
        <f>SUMIFS(CreditS!$C$2:$C$1003,CreditS!$AD$2:$AD$1003,J717)</f>
        <v>0</v>
      </c>
      <c r="M717" s="777"/>
      <c r="O717" s="783">
        <f>SUMIFS(CreditS!$C$2:$C$1003,CreditS!$AD$2:$AD$1003,N717)</f>
        <v>0</v>
      </c>
    </row>
    <row r="718" spans="11:15">
      <c r="K718" s="777">
        <f>SUMIFS(CreditS!$C$2:$C$1003,CreditS!$AD$2:$AD$1003,J718)</f>
        <v>0</v>
      </c>
      <c r="M718" s="777"/>
      <c r="O718" s="783">
        <f>SUMIFS(CreditS!$C$2:$C$1003,CreditS!$AD$2:$AD$1003,N718)</f>
        <v>0</v>
      </c>
    </row>
    <row r="719" spans="11:15">
      <c r="K719" s="777">
        <f>SUMIFS(CreditS!$C$2:$C$1003,CreditS!$AD$2:$AD$1003,J719)</f>
        <v>0</v>
      </c>
      <c r="M719" s="777"/>
      <c r="O719" s="783">
        <f>SUMIFS(CreditS!$C$2:$C$1003,CreditS!$AD$2:$AD$1003,N719)</f>
        <v>0</v>
      </c>
    </row>
    <row r="720" spans="11:15">
      <c r="K720" s="777">
        <f>SUMIFS(CreditS!$C$2:$C$1003,CreditS!$AD$2:$AD$1003,J720)</f>
        <v>0</v>
      </c>
      <c r="M720" s="777"/>
      <c r="O720" s="783">
        <f>SUMIFS(CreditS!$C$2:$C$1003,CreditS!$AD$2:$AD$1003,N720)</f>
        <v>0</v>
      </c>
    </row>
    <row r="721" spans="11:15">
      <c r="K721" s="777">
        <f>SUMIFS(CreditS!$C$2:$C$1003,CreditS!$AD$2:$AD$1003,J721)</f>
        <v>0</v>
      </c>
      <c r="M721" s="777"/>
      <c r="O721" s="783">
        <f>SUMIFS(CreditS!$C$2:$C$1003,CreditS!$AD$2:$AD$1003,N721)</f>
        <v>0</v>
      </c>
    </row>
    <row r="722" spans="11:15">
      <c r="K722" s="777">
        <f>SUMIFS(CreditS!$C$2:$C$1003,CreditS!$AD$2:$AD$1003,J722)</f>
        <v>0</v>
      </c>
      <c r="M722" s="777"/>
      <c r="O722" s="783">
        <f>SUMIFS(CreditS!$C$2:$C$1003,CreditS!$AD$2:$AD$1003,N722)</f>
        <v>0</v>
      </c>
    </row>
    <row r="723" spans="11:15">
      <c r="K723" s="777">
        <f>SUMIFS(CreditS!$C$2:$C$1003,CreditS!$AD$2:$AD$1003,J723)</f>
        <v>0</v>
      </c>
      <c r="M723" s="777"/>
      <c r="O723" s="783">
        <f>SUMIFS(CreditS!$C$2:$C$1003,CreditS!$AD$2:$AD$1003,N723)</f>
        <v>0</v>
      </c>
    </row>
    <row r="724" spans="11:15">
      <c r="K724" s="777">
        <f>SUMIFS(CreditS!$C$2:$C$1003,CreditS!$AD$2:$AD$1003,J724)</f>
        <v>0</v>
      </c>
      <c r="M724" s="777"/>
      <c r="O724" s="783">
        <f>SUMIFS(CreditS!$C$2:$C$1003,CreditS!$AD$2:$AD$1003,N724)</f>
        <v>0</v>
      </c>
    </row>
    <row r="725" spans="11:15">
      <c r="K725" s="777">
        <f>SUMIFS(CreditS!$C$2:$C$1003,CreditS!$AD$2:$AD$1003,J725)</f>
        <v>0</v>
      </c>
      <c r="M725" s="777"/>
      <c r="O725" s="783">
        <f>SUMIFS(CreditS!$C$2:$C$1003,CreditS!$AD$2:$AD$1003,N725)</f>
        <v>0</v>
      </c>
    </row>
    <row r="726" spans="11:15">
      <c r="K726" s="777">
        <f>SUMIFS(CreditS!$C$2:$C$1003,CreditS!$AD$2:$AD$1003,J726)</f>
        <v>0</v>
      </c>
      <c r="M726" s="777"/>
      <c r="O726" s="783">
        <f>SUMIFS(CreditS!$C$2:$C$1003,CreditS!$AD$2:$AD$1003,N726)</f>
        <v>0</v>
      </c>
    </row>
    <row r="727" spans="11:15">
      <c r="K727" s="777">
        <f>SUMIFS(CreditS!$C$2:$C$1003,CreditS!$AD$2:$AD$1003,J727)</f>
        <v>0</v>
      </c>
      <c r="M727" s="777"/>
      <c r="O727" s="783">
        <f>SUMIFS(CreditS!$C$2:$C$1003,CreditS!$AD$2:$AD$1003,N727)</f>
        <v>0</v>
      </c>
    </row>
    <row r="728" spans="11:15">
      <c r="K728" s="777">
        <f>SUMIFS(CreditS!$C$2:$C$1003,CreditS!$AD$2:$AD$1003,J728)</f>
        <v>0</v>
      </c>
      <c r="M728" s="777"/>
      <c r="O728" s="783">
        <f>SUMIFS(CreditS!$C$2:$C$1003,CreditS!$AD$2:$AD$1003,N728)</f>
        <v>0</v>
      </c>
    </row>
    <row r="729" spans="11:15">
      <c r="K729" s="777">
        <f>SUMIFS(CreditS!$C$2:$C$1003,CreditS!$AD$2:$AD$1003,J729)</f>
        <v>0</v>
      </c>
      <c r="M729" s="777"/>
      <c r="O729" s="783">
        <f>SUMIFS(CreditS!$C$2:$C$1003,CreditS!$AD$2:$AD$1003,N729)</f>
        <v>0</v>
      </c>
    </row>
    <row r="730" spans="11:15">
      <c r="K730" s="777">
        <f>SUMIFS(CreditS!$C$2:$C$1003,CreditS!$AD$2:$AD$1003,J730)</f>
        <v>0</v>
      </c>
      <c r="M730" s="777"/>
      <c r="O730" s="783">
        <f>SUMIFS(CreditS!$C$2:$C$1003,CreditS!$AD$2:$AD$1003,N730)</f>
        <v>0</v>
      </c>
    </row>
    <row r="731" spans="11:15">
      <c r="K731" s="777">
        <f>SUMIFS(CreditS!$C$2:$C$1003,CreditS!$AD$2:$AD$1003,J731)</f>
        <v>0</v>
      </c>
      <c r="M731" s="777"/>
      <c r="O731" s="783">
        <f>SUMIFS(CreditS!$C$2:$C$1003,CreditS!$AD$2:$AD$1003,N731)</f>
        <v>0</v>
      </c>
    </row>
    <row r="732" spans="11:15">
      <c r="K732" s="777">
        <f>SUMIFS(CreditS!$C$2:$C$1003,CreditS!$AD$2:$AD$1003,J732)</f>
        <v>0</v>
      </c>
      <c r="M732" s="777"/>
      <c r="O732" s="783">
        <f>SUMIFS(CreditS!$C$2:$C$1003,CreditS!$AD$2:$AD$1003,N732)</f>
        <v>0</v>
      </c>
    </row>
    <row r="733" spans="11:15">
      <c r="K733" s="777">
        <f>SUMIFS(CreditS!$C$2:$C$1003,CreditS!$AD$2:$AD$1003,J733)</f>
        <v>0</v>
      </c>
      <c r="M733" s="777"/>
      <c r="O733" s="783">
        <f>SUMIFS(CreditS!$C$2:$C$1003,CreditS!$AD$2:$AD$1003,N733)</f>
        <v>0</v>
      </c>
    </row>
    <row r="734" spans="11:15">
      <c r="K734" s="777">
        <f>SUMIFS(CreditS!$C$2:$C$1003,CreditS!$AD$2:$AD$1003,J734)</f>
        <v>0</v>
      </c>
      <c r="M734" s="777"/>
      <c r="O734" s="783">
        <f>SUMIFS(CreditS!$C$2:$C$1003,CreditS!$AD$2:$AD$1003,N734)</f>
        <v>0</v>
      </c>
    </row>
    <row r="735" spans="11:15">
      <c r="K735" s="777">
        <f>SUMIFS(CreditS!$C$2:$C$1003,CreditS!$AD$2:$AD$1003,J735)</f>
        <v>0</v>
      </c>
      <c r="M735" s="777"/>
      <c r="O735" s="783">
        <f>SUMIFS(CreditS!$C$2:$C$1003,CreditS!$AD$2:$AD$1003,N735)</f>
        <v>0</v>
      </c>
    </row>
    <row r="736" spans="11:15">
      <c r="K736" s="777">
        <f>SUMIFS(CreditS!$C$2:$C$1003,CreditS!$AD$2:$AD$1003,J736)</f>
        <v>0</v>
      </c>
      <c r="M736" s="777"/>
      <c r="O736" s="783">
        <f>SUMIFS(CreditS!$C$2:$C$1003,CreditS!$AD$2:$AD$1003,N736)</f>
        <v>0</v>
      </c>
    </row>
    <row r="737" spans="11:15">
      <c r="K737" s="777">
        <f>SUMIFS(CreditS!$C$2:$C$1003,CreditS!$AD$2:$AD$1003,J737)</f>
        <v>0</v>
      </c>
      <c r="M737" s="777"/>
      <c r="O737" s="783">
        <f>SUMIFS(CreditS!$C$2:$C$1003,CreditS!$AD$2:$AD$1003,N737)</f>
        <v>0</v>
      </c>
    </row>
    <row r="738" spans="11:15">
      <c r="K738" s="777">
        <f>SUMIFS(CreditS!$C$2:$C$1003,CreditS!$AD$2:$AD$1003,J738)</f>
        <v>0</v>
      </c>
      <c r="M738" s="777"/>
      <c r="O738" s="783">
        <f>SUMIFS(CreditS!$C$2:$C$1003,CreditS!$AD$2:$AD$1003,N738)</f>
        <v>0</v>
      </c>
    </row>
    <row r="739" spans="11:15">
      <c r="K739" s="777">
        <f>SUMIFS(CreditS!$C$2:$C$1003,CreditS!$AD$2:$AD$1003,J739)</f>
        <v>0</v>
      </c>
      <c r="M739" s="777"/>
      <c r="O739" s="783">
        <f>SUMIFS(CreditS!$C$2:$C$1003,CreditS!$AD$2:$AD$1003,N739)</f>
        <v>0</v>
      </c>
    </row>
    <row r="740" spans="11:15">
      <c r="K740" s="777">
        <f>SUMIFS(CreditS!$C$2:$C$1003,CreditS!$AD$2:$AD$1003,J740)</f>
        <v>0</v>
      </c>
      <c r="M740" s="777"/>
      <c r="O740" s="783">
        <f>SUMIFS(CreditS!$C$2:$C$1003,CreditS!$AD$2:$AD$1003,N740)</f>
        <v>0</v>
      </c>
    </row>
    <row r="741" spans="11:15">
      <c r="K741" s="777">
        <f>SUMIFS(CreditS!$C$2:$C$1003,CreditS!$AD$2:$AD$1003,J741)</f>
        <v>0</v>
      </c>
      <c r="M741" s="777"/>
      <c r="O741" s="783">
        <f>SUMIFS(CreditS!$C$2:$C$1003,CreditS!$AD$2:$AD$1003,N741)</f>
        <v>0</v>
      </c>
    </row>
    <row r="742" spans="11:15">
      <c r="K742" s="777">
        <f>SUMIFS(CreditS!$C$2:$C$1003,CreditS!$AD$2:$AD$1003,J742)</f>
        <v>0</v>
      </c>
      <c r="M742" s="777"/>
      <c r="O742" s="783">
        <f>SUMIFS(CreditS!$C$2:$C$1003,CreditS!$AD$2:$AD$1003,N742)</f>
        <v>0</v>
      </c>
    </row>
    <row r="743" spans="11:15">
      <c r="K743" s="777">
        <f>SUMIFS(CreditS!$C$2:$C$1003,CreditS!$AD$2:$AD$1003,J743)</f>
        <v>0</v>
      </c>
      <c r="M743" s="777"/>
      <c r="O743" s="783">
        <f>SUMIFS(CreditS!$C$2:$C$1003,CreditS!$AD$2:$AD$1003,N743)</f>
        <v>0</v>
      </c>
    </row>
    <row r="744" spans="11:15">
      <c r="K744" s="777">
        <f>SUMIFS(CreditS!$C$2:$C$1003,CreditS!$AD$2:$AD$1003,J744)</f>
        <v>0</v>
      </c>
      <c r="M744" s="777"/>
      <c r="O744" s="783">
        <f>SUMIFS(CreditS!$C$2:$C$1003,CreditS!$AD$2:$AD$1003,N744)</f>
        <v>0</v>
      </c>
    </row>
    <row r="745" spans="11:15">
      <c r="K745" s="777">
        <f>SUMIFS(CreditS!$C$2:$C$1003,CreditS!$AD$2:$AD$1003,J745)</f>
        <v>0</v>
      </c>
      <c r="M745" s="777"/>
      <c r="O745" s="783">
        <f>SUMIFS(CreditS!$C$2:$C$1003,CreditS!$AD$2:$AD$1003,N745)</f>
        <v>0</v>
      </c>
    </row>
    <row r="746" spans="11:15">
      <c r="K746" s="777">
        <f>SUMIFS(CreditS!$C$2:$C$1003,CreditS!$AD$2:$AD$1003,J746)</f>
        <v>0</v>
      </c>
      <c r="M746" s="777"/>
      <c r="O746" s="783">
        <f>SUMIFS(CreditS!$C$2:$C$1003,CreditS!$AD$2:$AD$1003,N746)</f>
        <v>0</v>
      </c>
    </row>
    <row r="747" spans="11:15">
      <c r="K747" s="777">
        <f>SUMIFS(CreditS!$C$2:$C$1003,CreditS!$AD$2:$AD$1003,J747)</f>
        <v>0</v>
      </c>
      <c r="M747" s="777"/>
      <c r="O747" s="783">
        <f>SUMIFS(CreditS!$C$2:$C$1003,CreditS!$AD$2:$AD$1003,N747)</f>
        <v>0</v>
      </c>
    </row>
    <row r="748" spans="11:15">
      <c r="K748" s="777">
        <f>SUMIFS(CreditS!$C$2:$C$1003,CreditS!$AD$2:$AD$1003,J748)</f>
        <v>0</v>
      </c>
      <c r="M748" s="777"/>
      <c r="O748" s="783">
        <f>SUMIFS(CreditS!$C$2:$C$1003,CreditS!$AD$2:$AD$1003,N748)</f>
        <v>0</v>
      </c>
    </row>
    <row r="749" spans="11:15">
      <c r="K749" s="777">
        <f>SUMIFS(CreditS!$C$2:$C$1003,CreditS!$AD$2:$AD$1003,J749)</f>
        <v>0</v>
      </c>
      <c r="M749" s="777"/>
      <c r="O749" s="783">
        <f>SUMIFS(CreditS!$C$2:$C$1003,CreditS!$AD$2:$AD$1003,N749)</f>
        <v>0</v>
      </c>
    </row>
    <row r="750" spans="11:15">
      <c r="K750" s="777">
        <f>SUMIFS(CreditS!$C$2:$C$1003,CreditS!$AD$2:$AD$1003,J750)</f>
        <v>0</v>
      </c>
      <c r="M750" s="777"/>
      <c r="O750" s="783">
        <f>SUMIFS(CreditS!$C$2:$C$1003,CreditS!$AD$2:$AD$1003,N750)</f>
        <v>0</v>
      </c>
    </row>
    <row r="751" spans="11:15">
      <c r="K751" s="777">
        <f>SUMIFS(CreditS!$C$2:$C$1003,CreditS!$AD$2:$AD$1003,J751)</f>
        <v>0</v>
      </c>
      <c r="M751" s="777"/>
      <c r="O751" s="783">
        <f>SUMIFS(CreditS!$C$2:$C$1003,CreditS!$AD$2:$AD$1003,N751)</f>
        <v>0</v>
      </c>
    </row>
    <row r="752" spans="11:15">
      <c r="K752" s="777">
        <f>SUMIFS(CreditS!$C$2:$C$1003,CreditS!$AD$2:$AD$1003,J752)</f>
        <v>0</v>
      </c>
      <c r="M752" s="777"/>
      <c r="O752" s="783">
        <f>SUMIFS(CreditS!$C$2:$C$1003,CreditS!$AD$2:$AD$1003,N752)</f>
        <v>0</v>
      </c>
    </row>
    <row r="753" spans="11:15">
      <c r="K753" s="777">
        <f>SUMIFS(CreditS!$C$2:$C$1003,CreditS!$AD$2:$AD$1003,J753)</f>
        <v>0</v>
      </c>
      <c r="M753" s="777"/>
      <c r="O753" s="783">
        <f>SUMIFS(CreditS!$C$2:$C$1003,CreditS!$AD$2:$AD$1003,N753)</f>
        <v>0</v>
      </c>
    </row>
    <row r="754" spans="11:15">
      <c r="K754" s="777">
        <f>SUMIFS(CreditS!$C$2:$C$1003,CreditS!$AD$2:$AD$1003,J754)</f>
        <v>0</v>
      </c>
      <c r="M754" s="777"/>
      <c r="O754" s="783">
        <f>SUMIFS(CreditS!$C$2:$C$1003,CreditS!$AD$2:$AD$1003,N754)</f>
        <v>0</v>
      </c>
    </row>
    <row r="755" spans="11:15">
      <c r="K755" s="777">
        <f>SUMIFS(CreditS!$C$2:$C$1003,CreditS!$AD$2:$AD$1003,J755)</f>
        <v>0</v>
      </c>
      <c r="M755" s="777"/>
      <c r="O755" s="783">
        <f>SUMIFS(CreditS!$C$2:$C$1003,CreditS!$AD$2:$AD$1003,N755)</f>
        <v>0</v>
      </c>
    </row>
    <row r="756" spans="11:15">
      <c r="K756" s="777">
        <f>SUMIFS(CreditS!$C$2:$C$1003,CreditS!$AD$2:$AD$1003,J756)</f>
        <v>0</v>
      </c>
      <c r="M756" s="777"/>
      <c r="O756" s="783">
        <f>SUMIFS(CreditS!$C$2:$C$1003,CreditS!$AD$2:$AD$1003,N756)</f>
        <v>0</v>
      </c>
    </row>
    <row r="757" spans="11:15">
      <c r="K757" s="777">
        <f>SUMIFS(CreditS!$C$2:$C$1003,CreditS!$AD$2:$AD$1003,J757)</f>
        <v>0</v>
      </c>
      <c r="M757" s="777"/>
      <c r="O757" s="783">
        <f>SUMIFS(CreditS!$C$2:$C$1003,CreditS!$AD$2:$AD$1003,N757)</f>
        <v>0</v>
      </c>
    </row>
    <row r="758" spans="11:15">
      <c r="K758" s="777">
        <f>SUMIFS(CreditS!$C$2:$C$1003,CreditS!$AD$2:$AD$1003,J758)</f>
        <v>0</v>
      </c>
      <c r="M758" s="777"/>
      <c r="O758" s="783">
        <f>SUMIFS(CreditS!$C$2:$C$1003,CreditS!$AD$2:$AD$1003,N758)</f>
        <v>0</v>
      </c>
    </row>
    <row r="759" spans="11:15">
      <c r="K759" s="777">
        <f>SUMIFS(CreditS!$C$2:$C$1003,CreditS!$AD$2:$AD$1003,J759)</f>
        <v>0</v>
      </c>
      <c r="M759" s="777"/>
      <c r="O759" s="783">
        <f>SUMIFS(CreditS!$C$2:$C$1003,CreditS!$AD$2:$AD$1003,N759)</f>
        <v>0</v>
      </c>
    </row>
    <row r="760" spans="11:15">
      <c r="K760" s="777">
        <f>SUMIFS(CreditS!$C$2:$C$1003,CreditS!$AD$2:$AD$1003,J760)</f>
        <v>0</v>
      </c>
      <c r="M760" s="777"/>
      <c r="O760" s="783">
        <f>SUMIFS(CreditS!$C$2:$C$1003,CreditS!$AD$2:$AD$1003,N760)</f>
        <v>0</v>
      </c>
    </row>
    <row r="761" spans="11:15">
      <c r="K761" s="777">
        <f>SUMIFS(CreditS!$C$2:$C$1003,CreditS!$AD$2:$AD$1003,J761)</f>
        <v>0</v>
      </c>
      <c r="M761" s="777"/>
      <c r="O761" s="783">
        <f>SUMIFS(CreditS!$C$2:$C$1003,CreditS!$AD$2:$AD$1003,N761)</f>
        <v>0</v>
      </c>
    </row>
    <row r="762" spans="11:15">
      <c r="K762" s="777">
        <f>SUMIFS(CreditS!$C$2:$C$1003,CreditS!$AD$2:$AD$1003,J762)</f>
        <v>0</v>
      </c>
      <c r="M762" s="777"/>
      <c r="O762" s="783">
        <f>SUMIFS(CreditS!$C$2:$C$1003,CreditS!$AD$2:$AD$1003,N762)</f>
        <v>0</v>
      </c>
    </row>
    <row r="763" spans="11:15">
      <c r="K763" s="777">
        <f>SUMIFS(CreditS!$C$2:$C$1003,CreditS!$AD$2:$AD$1003,J763)</f>
        <v>0</v>
      </c>
      <c r="M763" s="777"/>
      <c r="O763" s="783">
        <f>SUMIFS(CreditS!$C$2:$C$1003,CreditS!$AD$2:$AD$1003,N763)</f>
        <v>0</v>
      </c>
    </row>
    <row r="764" spans="11:15">
      <c r="K764" s="777">
        <f>SUMIFS(CreditS!$C$2:$C$1003,CreditS!$AD$2:$AD$1003,J764)</f>
        <v>0</v>
      </c>
      <c r="M764" s="777"/>
      <c r="O764" s="783">
        <f>SUMIFS(CreditS!$C$2:$C$1003,CreditS!$AD$2:$AD$1003,N764)</f>
        <v>0</v>
      </c>
    </row>
    <row r="765" spans="11:15">
      <c r="K765" s="777">
        <f>SUMIFS(CreditS!$C$2:$C$1003,CreditS!$AD$2:$AD$1003,J765)</f>
        <v>0</v>
      </c>
      <c r="M765" s="777"/>
      <c r="O765" s="783">
        <f>SUMIFS(CreditS!$C$2:$C$1003,CreditS!$AD$2:$AD$1003,N765)</f>
        <v>0</v>
      </c>
    </row>
    <row r="766" spans="11:15">
      <c r="K766" s="777">
        <f>SUMIFS(CreditS!$C$2:$C$1003,CreditS!$AD$2:$AD$1003,J766)</f>
        <v>0</v>
      </c>
      <c r="M766" s="777"/>
      <c r="O766" s="783">
        <f>SUMIFS(CreditS!$C$2:$C$1003,CreditS!$AD$2:$AD$1003,N766)</f>
        <v>0</v>
      </c>
    </row>
    <row r="767" spans="11:15">
      <c r="K767" s="777">
        <f>SUMIFS(CreditS!$C$2:$C$1003,CreditS!$AD$2:$AD$1003,J767)</f>
        <v>0</v>
      </c>
      <c r="M767" s="777"/>
      <c r="O767" s="783">
        <f>SUMIFS(CreditS!$C$2:$C$1003,CreditS!$AD$2:$AD$1003,N767)</f>
        <v>0</v>
      </c>
    </row>
    <row r="768" spans="11:15">
      <c r="K768" s="777">
        <f>SUMIFS(CreditS!$C$2:$C$1003,CreditS!$AD$2:$AD$1003,J768)</f>
        <v>0</v>
      </c>
      <c r="M768" s="777"/>
      <c r="O768" s="783">
        <f>SUMIFS(CreditS!$C$2:$C$1003,CreditS!$AD$2:$AD$1003,N768)</f>
        <v>0</v>
      </c>
    </row>
    <row r="769" spans="11:15">
      <c r="K769" s="777">
        <f>SUMIFS(CreditS!$C$2:$C$1003,CreditS!$AD$2:$AD$1003,J769)</f>
        <v>0</v>
      </c>
      <c r="M769" s="777"/>
      <c r="O769" s="783">
        <f>SUMIFS(CreditS!$C$2:$C$1003,CreditS!$AD$2:$AD$1003,N769)</f>
        <v>0</v>
      </c>
    </row>
    <row r="770" spans="11:15">
      <c r="K770" s="777">
        <f>SUMIFS(CreditS!$C$2:$C$1003,CreditS!$AD$2:$AD$1003,J770)</f>
        <v>0</v>
      </c>
      <c r="M770" s="777"/>
      <c r="O770" s="783">
        <f>SUMIFS(CreditS!$C$2:$C$1003,CreditS!$AD$2:$AD$1003,N770)</f>
        <v>0</v>
      </c>
    </row>
    <row r="771" spans="11:15">
      <c r="K771" s="777">
        <f>SUMIFS(CreditS!$C$2:$C$1003,CreditS!$AD$2:$AD$1003,J771)</f>
        <v>0</v>
      </c>
      <c r="M771" s="777"/>
      <c r="O771" s="783">
        <f>SUMIFS(CreditS!$C$2:$C$1003,CreditS!$AD$2:$AD$1003,N771)</f>
        <v>0</v>
      </c>
    </row>
    <row r="772" spans="11:15">
      <c r="K772" s="777">
        <f>SUMIFS(CreditS!$C$2:$C$1003,CreditS!$AD$2:$AD$1003,J772)</f>
        <v>0</v>
      </c>
      <c r="M772" s="777"/>
      <c r="O772" s="783">
        <f>SUMIFS(CreditS!$C$2:$C$1003,CreditS!$AD$2:$AD$1003,N772)</f>
        <v>0</v>
      </c>
    </row>
    <row r="773" spans="11:15">
      <c r="K773" s="777">
        <f>SUMIFS(CreditS!$C$2:$C$1003,CreditS!$AD$2:$AD$1003,J773)</f>
        <v>0</v>
      </c>
      <c r="M773" s="777"/>
      <c r="O773" s="783">
        <f>SUMIFS(CreditS!$C$2:$C$1003,CreditS!$AD$2:$AD$1003,N773)</f>
        <v>0</v>
      </c>
    </row>
    <row r="774" spans="11:15">
      <c r="K774" s="777">
        <f>SUMIFS(CreditS!$C$2:$C$1003,CreditS!$AD$2:$AD$1003,J774)</f>
        <v>0</v>
      </c>
      <c r="M774" s="777"/>
      <c r="O774" s="783">
        <f>SUMIFS(CreditS!$C$2:$C$1003,CreditS!$AD$2:$AD$1003,N774)</f>
        <v>0</v>
      </c>
    </row>
    <row r="775" spans="11:15">
      <c r="K775" s="777">
        <f>SUMIFS(CreditS!$C$2:$C$1003,CreditS!$AD$2:$AD$1003,J775)</f>
        <v>0</v>
      </c>
      <c r="M775" s="777"/>
      <c r="O775" s="783">
        <f>SUMIFS(CreditS!$C$2:$C$1003,CreditS!$AD$2:$AD$1003,N775)</f>
        <v>0</v>
      </c>
    </row>
    <row r="776" spans="11:15">
      <c r="K776" s="777">
        <f>SUMIFS(CreditS!$C$2:$C$1003,CreditS!$AD$2:$AD$1003,J776)</f>
        <v>0</v>
      </c>
      <c r="M776" s="777"/>
      <c r="O776" s="783">
        <f>SUMIFS(CreditS!$C$2:$C$1003,CreditS!$AD$2:$AD$1003,N776)</f>
        <v>0</v>
      </c>
    </row>
    <row r="777" spans="11:15">
      <c r="K777" s="777">
        <f>SUMIFS(CreditS!$C$2:$C$1003,CreditS!$AD$2:$AD$1003,J777)</f>
        <v>0</v>
      </c>
      <c r="M777" s="777"/>
      <c r="O777" s="783">
        <f>SUMIFS(CreditS!$C$2:$C$1003,CreditS!$AD$2:$AD$1003,N777)</f>
        <v>0</v>
      </c>
    </row>
    <row r="778" spans="11:15">
      <c r="K778" s="777">
        <f>SUMIFS(CreditS!$C$2:$C$1003,CreditS!$AD$2:$AD$1003,J778)</f>
        <v>0</v>
      </c>
      <c r="M778" s="777"/>
      <c r="O778" s="783">
        <f>SUMIFS(CreditS!$C$2:$C$1003,CreditS!$AD$2:$AD$1003,N778)</f>
        <v>0</v>
      </c>
    </row>
    <row r="779" spans="11:15">
      <c r="K779" s="777">
        <f>SUMIFS(CreditS!$C$2:$C$1003,CreditS!$AD$2:$AD$1003,J779)</f>
        <v>0</v>
      </c>
      <c r="M779" s="777"/>
      <c r="O779" s="783">
        <f>SUMIFS(CreditS!$C$2:$C$1003,CreditS!$AD$2:$AD$1003,N779)</f>
        <v>0</v>
      </c>
    </row>
    <row r="780" spans="11:15">
      <c r="K780" s="777">
        <f>SUMIFS(CreditS!$C$2:$C$1003,CreditS!$AD$2:$AD$1003,J780)</f>
        <v>0</v>
      </c>
      <c r="M780" s="777"/>
      <c r="O780" s="783">
        <f>SUMIFS(CreditS!$C$2:$C$1003,CreditS!$AD$2:$AD$1003,N780)</f>
        <v>0</v>
      </c>
    </row>
    <row r="781" spans="11:15">
      <c r="K781" s="777">
        <f>SUMIFS(CreditS!$C$2:$C$1003,CreditS!$AD$2:$AD$1003,J781)</f>
        <v>0</v>
      </c>
      <c r="M781" s="777"/>
      <c r="O781" s="783">
        <f>SUMIFS(CreditS!$C$2:$C$1003,CreditS!$AD$2:$AD$1003,N781)</f>
        <v>0</v>
      </c>
    </row>
    <row r="782" spans="11:15">
      <c r="K782" s="777">
        <f>SUMIFS(CreditS!$C$2:$C$1003,CreditS!$AD$2:$AD$1003,J782)</f>
        <v>0</v>
      </c>
      <c r="M782" s="777"/>
      <c r="O782" s="783">
        <f>SUMIFS(CreditS!$C$2:$C$1003,CreditS!$AD$2:$AD$1003,N782)</f>
        <v>0</v>
      </c>
    </row>
    <row r="783" spans="11:15">
      <c r="K783" s="777">
        <f>SUMIFS(CreditS!$C$2:$C$1003,CreditS!$AD$2:$AD$1003,J783)</f>
        <v>0</v>
      </c>
      <c r="M783" s="777"/>
      <c r="O783" s="783">
        <f>SUMIFS(CreditS!$C$2:$C$1003,CreditS!$AD$2:$AD$1003,N783)</f>
        <v>0</v>
      </c>
    </row>
    <row r="784" spans="11:15">
      <c r="K784" s="777">
        <f>SUMIFS(CreditS!$C$2:$C$1003,CreditS!$AD$2:$AD$1003,J784)</f>
        <v>0</v>
      </c>
      <c r="M784" s="777"/>
      <c r="O784" s="783">
        <f>SUMIFS(CreditS!$C$2:$C$1003,CreditS!$AD$2:$AD$1003,N784)</f>
        <v>0</v>
      </c>
    </row>
    <row r="785" spans="11:15">
      <c r="K785" s="777">
        <f>SUMIFS(CreditS!$C$2:$C$1003,CreditS!$AD$2:$AD$1003,J785)</f>
        <v>0</v>
      </c>
      <c r="M785" s="777"/>
      <c r="O785" s="783">
        <f>SUMIFS(CreditS!$C$2:$C$1003,CreditS!$AD$2:$AD$1003,N785)</f>
        <v>0</v>
      </c>
    </row>
    <row r="786" spans="11:15">
      <c r="K786" s="777">
        <f>SUMIFS(CreditS!$C$2:$C$1003,CreditS!$AD$2:$AD$1003,J786)</f>
        <v>0</v>
      </c>
      <c r="M786" s="777"/>
      <c r="O786" s="783">
        <f>SUMIFS(CreditS!$C$2:$C$1003,CreditS!$AD$2:$AD$1003,N786)</f>
        <v>0</v>
      </c>
    </row>
    <row r="787" spans="11:15">
      <c r="K787" s="777">
        <f>SUMIFS(CreditS!$C$2:$C$1003,CreditS!$AD$2:$AD$1003,J787)</f>
        <v>0</v>
      </c>
      <c r="M787" s="777"/>
      <c r="O787" s="783">
        <f>SUMIFS(CreditS!$C$2:$C$1003,CreditS!$AD$2:$AD$1003,N787)</f>
        <v>0</v>
      </c>
    </row>
    <row r="788" spans="11:15">
      <c r="K788" s="777">
        <f>SUMIFS(CreditS!$C$2:$C$1003,CreditS!$AD$2:$AD$1003,J788)</f>
        <v>0</v>
      </c>
      <c r="M788" s="777"/>
      <c r="O788" s="783">
        <f>SUMIFS(CreditS!$C$2:$C$1003,CreditS!$AD$2:$AD$1003,N788)</f>
        <v>0</v>
      </c>
    </row>
    <row r="789" spans="11:15">
      <c r="K789" s="777">
        <f>SUMIFS(CreditS!$C$2:$C$1003,CreditS!$AD$2:$AD$1003,J789)</f>
        <v>0</v>
      </c>
      <c r="M789" s="777"/>
      <c r="O789" s="783">
        <f>SUMIFS(CreditS!$C$2:$C$1003,CreditS!$AD$2:$AD$1003,N789)</f>
        <v>0</v>
      </c>
    </row>
    <row r="790" spans="11:15">
      <c r="K790" s="777">
        <f>SUMIFS(CreditS!$C$2:$C$1003,CreditS!$AD$2:$AD$1003,J790)</f>
        <v>0</v>
      </c>
      <c r="M790" s="777"/>
      <c r="O790" s="783">
        <f>SUMIFS(CreditS!$C$2:$C$1003,CreditS!$AD$2:$AD$1003,N790)</f>
        <v>0</v>
      </c>
    </row>
    <row r="791" spans="11:15">
      <c r="K791" s="777">
        <f>SUMIFS(CreditS!$C$2:$C$1003,CreditS!$AD$2:$AD$1003,J791)</f>
        <v>0</v>
      </c>
      <c r="M791" s="777"/>
      <c r="O791" s="783">
        <f>SUMIFS(CreditS!$C$2:$C$1003,CreditS!$AD$2:$AD$1003,N791)</f>
        <v>0</v>
      </c>
    </row>
    <row r="792" spans="11:15">
      <c r="K792" s="777">
        <f>SUMIFS(CreditS!$C$2:$C$1003,CreditS!$AD$2:$AD$1003,J792)</f>
        <v>0</v>
      </c>
      <c r="M792" s="777"/>
      <c r="O792" s="783">
        <f>SUMIFS(CreditS!$C$2:$C$1003,CreditS!$AD$2:$AD$1003,N792)</f>
        <v>0</v>
      </c>
    </row>
    <row r="793" spans="11:15">
      <c r="K793" s="777">
        <f>SUMIFS(CreditS!$C$2:$C$1003,CreditS!$AD$2:$AD$1003,J793)</f>
        <v>0</v>
      </c>
      <c r="M793" s="777"/>
      <c r="O793" s="783">
        <f>SUMIFS(CreditS!$C$2:$C$1003,CreditS!$AD$2:$AD$1003,N793)</f>
        <v>0</v>
      </c>
    </row>
    <row r="794" spans="11:15">
      <c r="K794" s="777">
        <f>SUMIFS(CreditS!$C$2:$C$1003,CreditS!$AD$2:$AD$1003,J794)</f>
        <v>0</v>
      </c>
      <c r="M794" s="777"/>
      <c r="O794" s="783">
        <f>SUMIFS(CreditS!$C$2:$C$1003,CreditS!$AD$2:$AD$1003,N794)</f>
        <v>0</v>
      </c>
    </row>
    <row r="795" spans="11:15">
      <c r="K795" s="777">
        <f>SUMIFS(CreditS!$C$2:$C$1003,CreditS!$AD$2:$AD$1003,J795)</f>
        <v>0</v>
      </c>
      <c r="M795" s="777"/>
      <c r="O795" s="783">
        <f>SUMIFS(CreditS!$C$2:$C$1003,CreditS!$AD$2:$AD$1003,N795)</f>
        <v>0</v>
      </c>
    </row>
    <row r="796" spans="11:15">
      <c r="K796" s="777">
        <f>SUMIFS(CreditS!$C$2:$C$1003,CreditS!$AD$2:$AD$1003,J796)</f>
        <v>0</v>
      </c>
      <c r="M796" s="777"/>
      <c r="O796" s="783">
        <f>SUMIFS(CreditS!$C$2:$C$1003,CreditS!$AD$2:$AD$1003,N796)</f>
        <v>0</v>
      </c>
    </row>
    <row r="797" spans="11:15">
      <c r="K797" s="777">
        <f>SUMIFS(CreditS!$C$2:$C$1003,CreditS!$AD$2:$AD$1003,J797)</f>
        <v>0</v>
      </c>
      <c r="M797" s="777"/>
      <c r="O797" s="783">
        <f>SUMIFS(CreditS!$C$2:$C$1003,CreditS!$AD$2:$AD$1003,N797)</f>
        <v>0</v>
      </c>
    </row>
    <row r="798" spans="11:15">
      <c r="K798" s="777">
        <f>SUMIFS(CreditS!$C$2:$C$1003,CreditS!$AD$2:$AD$1003,J798)</f>
        <v>0</v>
      </c>
      <c r="M798" s="777"/>
      <c r="O798" s="783">
        <f>SUMIFS(CreditS!$C$2:$C$1003,CreditS!$AD$2:$AD$1003,N798)</f>
        <v>0</v>
      </c>
    </row>
    <row r="799" spans="11:15">
      <c r="K799" s="777">
        <f>SUMIFS(CreditS!$C$2:$C$1003,CreditS!$AD$2:$AD$1003,J799)</f>
        <v>0</v>
      </c>
      <c r="M799" s="777"/>
      <c r="O799" s="783">
        <f>SUMIFS(CreditS!$C$2:$C$1003,CreditS!$AD$2:$AD$1003,N799)</f>
        <v>0</v>
      </c>
    </row>
    <row r="800" spans="11:15">
      <c r="K800" s="777">
        <f>SUMIFS(CreditS!$C$2:$C$1003,CreditS!$AD$2:$AD$1003,J800)</f>
        <v>0</v>
      </c>
      <c r="M800" s="777"/>
      <c r="O800" s="783">
        <f>SUMIFS(CreditS!$C$2:$C$1003,CreditS!$AD$2:$AD$1003,N800)</f>
        <v>0</v>
      </c>
    </row>
    <row r="801" spans="11:15">
      <c r="K801" s="777">
        <f>SUMIFS(CreditS!$C$2:$C$1003,CreditS!$AD$2:$AD$1003,J801)</f>
        <v>0</v>
      </c>
      <c r="M801" s="777"/>
      <c r="O801" s="783">
        <f>SUMIFS(CreditS!$C$2:$C$1003,CreditS!$AD$2:$AD$1003,N801)</f>
        <v>0</v>
      </c>
    </row>
    <row r="802" spans="11:15">
      <c r="K802" s="777">
        <f>SUMIFS(CreditS!$C$2:$C$1003,CreditS!$AD$2:$AD$1003,J802)</f>
        <v>0</v>
      </c>
      <c r="M802" s="777"/>
      <c r="O802" s="783">
        <f>SUMIFS(CreditS!$C$2:$C$1003,CreditS!$AD$2:$AD$1003,N802)</f>
        <v>0</v>
      </c>
    </row>
    <row r="803" spans="11:15">
      <c r="K803" s="777">
        <f>SUMIFS(CreditS!$C$2:$C$1003,CreditS!$AD$2:$AD$1003,J803)</f>
        <v>0</v>
      </c>
      <c r="M803" s="777"/>
      <c r="O803" s="783">
        <f>SUMIFS(CreditS!$C$2:$C$1003,CreditS!$AD$2:$AD$1003,N803)</f>
        <v>0</v>
      </c>
    </row>
    <row r="804" spans="11:15">
      <c r="K804" s="777">
        <f>SUMIFS(CreditS!$C$2:$C$1003,CreditS!$AD$2:$AD$1003,J804)</f>
        <v>0</v>
      </c>
      <c r="M804" s="777"/>
      <c r="O804" s="783">
        <f>SUMIFS(CreditS!$C$2:$C$1003,CreditS!$AD$2:$AD$1003,N804)</f>
        <v>0</v>
      </c>
    </row>
    <row r="805" spans="11:15">
      <c r="K805" s="777">
        <f>SUMIFS(CreditS!$C$2:$C$1003,CreditS!$AD$2:$AD$1003,J805)</f>
        <v>0</v>
      </c>
      <c r="M805" s="777"/>
      <c r="O805" s="783">
        <f>SUMIFS(CreditS!$C$2:$C$1003,CreditS!$AD$2:$AD$1003,N805)</f>
        <v>0</v>
      </c>
    </row>
    <row r="806" spans="11:15">
      <c r="K806" s="777">
        <f>SUMIFS(CreditS!$C$2:$C$1003,CreditS!$AD$2:$AD$1003,J806)</f>
        <v>0</v>
      </c>
      <c r="M806" s="777"/>
      <c r="O806" s="783">
        <f>SUMIFS(CreditS!$C$2:$C$1003,CreditS!$AD$2:$AD$1003,N806)</f>
        <v>0</v>
      </c>
    </row>
    <row r="807" spans="11:15">
      <c r="K807" s="777">
        <f>SUMIFS(CreditS!$C$2:$C$1003,CreditS!$AD$2:$AD$1003,J807)</f>
        <v>0</v>
      </c>
      <c r="M807" s="777"/>
      <c r="O807" s="783">
        <f>SUMIFS(CreditS!$C$2:$C$1003,CreditS!$AD$2:$AD$1003,N807)</f>
        <v>0</v>
      </c>
    </row>
    <row r="808" spans="11:15">
      <c r="K808" s="777">
        <f>SUMIFS(CreditS!$C$2:$C$1003,CreditS!$AD$2:$AD$1003,J808)</f>
        <v>0</v>
      </c>
      <c r="M808" s="777"/>
      <c r="O808" s="783">
        <f>SUMIFS(CreditS!$C$2:$C$1003,CreditS!$AD$2:$AD$1003,N808)</f>
        <v>0</v>
      </c>
    </row>
    <row r="809" spans="11:15">
      <c r="K809" s="777">
        <f>SUMIFS(CreditS!$C$2:$C$1003,CreditS!$AD$2:$AD$1003,J809)</f>
        <v>0</v>
      </c>
      <c r="M809" s="777"/>
      <c r="O809" s="783">
        <f>SUMIFS(CreditS!$C$2:$C$1003,CreditS!$AD$2:$AD$1003,N809)</f>
        <v>0</v>
      </c>
    </row>
    <row r="810" spans="11:15">
      <c r="K810" s="777">
        <f>SUMIFS(CreditS!$C$2:$C$1003,CreditS!$AD$2:$AD$1003,J810)</f>
        <v>0</v>
      </c>
      <c r="M810" s="777"/>
      <c r="O810" s="783">
        <f>SUMIFS(CreditS!$C$2:$C$1003,CreditS!$AD$2:$AD$1003,N810)</f>
        <v>0</v>
      </c>
    </row>
    <row r="811" spans="11:15">
      <c r="K811" s="777">
        <f>SUMIFS(CreditS!$C$2:$C$1003,CreditS!$AD$2:$AD$1003,J811)</f>
        <v>0</v>
      </c>
      <c r="M811" s="777"/>
      <c r="O811" s="783">
        <f>SUMIFS(CreditS!$C$2:$C$1003,CreditS!$AD$2:$AD$1003,N811)</f>
        <v>0</v>
      </c>
    </row>
    <row r="812" spans="11:15">
      <c r="K812" s="777">
        <f>SUMIFS(CreditS!$C$2:$C$1003,CreditS!$AD$2:$AD$1003,J812)</f>
        <v>0</v>
      </c>
      <c r="M812" s="777"/>
      <c r="O812" s="783">
        <f>SUMIFS(CreditS!$C$2:$C$1003,CreditS!$AD$2:$AD$1003,N812)</f>
        <v>0</v>
      </c>
    </row>
    <row r="813" spans="11:15">
      <c r="K813" s="777">
        <f>SUMIFS(CreditS!$C$2:$C$1003,CreditS!$AD$2:$AD$1003,J813)</f>
        <v>0</v>
      </c>
      <c r="M813" s="777"/>
      <c r="O813" s="783">
        <f>SUMIFS(CreditS!$C$2:$C$1003,CreditS!$AD$2:$AD$1003,N813)</f>
        <v>0</v>
      </c>
    </row>
    <row r="814" spans="11:15">
      <c r="K814" s="777">
        <f>SUMIFS(CreditS!$C$2:$C$1003,CreditS!$AD$2:$AD$1003,J814)</f>
        <v>0</v>
      </c>
      <c r="M814" s="777"/>
      <c r="O814" s="783">
        <f>SUMIFS(CreditS!$C$2:$C$1003,CreditS!$AD$2:$AD$1003,N814)</f>
        <v>0</v>
      </c>
    </row>
    <row r="815" spans="11:15">
      <c r="K815" s="777">
        <f>SUMIFS(CreditS!$C$2:$C$1003,CreditS!$AD$2:$AD$1003,J815)</f>
        <v>0</v>
      </c>
      <c r="M815" s="777"/>
      <c r="O815" s="783">
        <f>SUMIFS(CreditS!$C$2:$C$1003,CreditS!$AD$2:$AD$1003,N815)</f>
        <v>0</v>
      </c>
    </row>
    <row r="816" spans="11:15">
      <c r="K816" s="777">
        <f>SUMIFS(CreditS!$C$2:$C$1003,CreditS!$AD$2:$AD$1003,J816)</f>
        <v>0</v>
      </c>
      <c r="M816" s="777"/>
      <c r="O816" s="783">
        <f>SUMIFS(CreditS!$C$2:$C$1003,CreditS!$AD$2:$AD$1003,N816)</f>
        <v>0</v>
      </c>
    </row>
    <row r="817" spans="11:15">
      <c r="K817" s="777">
        <f>SUMIFS(CreditS!$C$2:$C$1003,CreditS!$AD$2:$AD$1003,J817)</f>
        <v>0</v>
      </c>
      <c r="M817" s="777"/>
      <c r="O817" s="783">
        <f>SUMIFS(CreditS!$C$2:$C$1003,CreditS!$AD$2:$AD$1003,N817)</f>
        <v>0</v>
      </c>
    </row>
    <row r="818" spans="11:15">
      <c r="K818" s="777">
        <f>SUMIFS(CreditS!$C$2:$C$1003,CreditS!$AD$2:$AD$1003,J818)</f>
        <v>0</v>
      </c>
      <c r="M818" s="777"/>
      <c r="O818" s="783">
        <f>SUMIFS(CreditS!$C$2:$C$1003,CreditS!$AD$2:$AD$1003,N818)</f>
        <v>0</v>
      </c>
    </row>
    <row r="819" spans="11:15">
      <c r="K819" s="777">
        <f>SUMIFS(CreditS!$C$2:$C$1003,CreditS!$AD$2:$AD$1003,J819)</f>
        <v>0</v>
      </c>
      <c r="M819" s="777"/>
      <c r="O819" s="783">
        <f>SUMIFS(CreditS!$C$2:$C$1003,CreditS!$AD$2:$AD$1003,N819)</f>
        <v>0</v>
      </c>
    </row>
    <row r="820" spans="11:15">
      <c r="K820" s="777">
        <f>SUMIFS(CreditS!$C$2:$C$1003,CreditS!$AD$2:$AD$1003,J820)</f>
        <v>0</v>
      </c>
      <c r="M820" s="777"/>
      <c r="O820" s="783">
        <f>SUMIFS(CreditS!$C$2:$C$1003,CreditS!$AD$2:$AD$1003,N820)</f>
        <v>0</v>
      </c>
    </row>
    <row r="821" spans="11:15">
      <c r="K821" s="777">
        <f>SUMIFS(CreditS!$C$2:$C$1003,CreditS!$AD$2:$AD$1003,J821)</f>
        <v>0</v>
      </c>
      <c r="M821" s="777"/>
      <c r="O821" s="783">
        <f>SUMIFS(CreditS!$C$2:$C$1003,CreditS!$AD$2:$AD$1003,N821)</f>
        <v>0</v>
      </c>
    </row>
    <row r="822" spans="11:15">
      <c r="K822" s="777">
        <f>SUMIFS(CreditS!$C$2:$C$1003,CreditS!$AD$2:$AD$1003,J822)</f>
        <v>0</v>
      </c>
      <c r="M822" s="777"/>
      <c r="O822" s="783">
        <f>SUMIFS(CreditS!$C$2:$C$1003,CreditS!$AD$2:$AD$1003,N822)</f>
        <v>0</v>
      </c>
    </row>
    <row r="823" spans="11:15">
      <c r="K823" s="777">
        <f>SUMIFS(CreditS!$C$2:$C$1003,CreditS!$AD$2:$AD$1003,J823)</f>
        <v>0</v>
      </c>
      <c r="M823" s="777"/>
      <c r="O823" s="783">
        <f>SUMIFS(CreditS!$C$2:$C$1003,CreditS!$AD$2:$AD$1003,N823)</f>
        <v>0</v>
      </c>
    </row>
    <row r="824" spans="11:15">
      <c r="K824" s="777">
        <f>SUMIFS(CreditS!$C$2:$C$1003,CreditS!$AD$2:$AD$1003,J824)</f>
        <v>0</v>
      </c>
      <c r="M824" s="777"/>
      <c r="O824" s="783">
        <f>SUMIFS(CreditS!$C$2:$C$1003,CreditS!$AD$2:$AD$1003,N824)</f>
        <v>0</v>
      </c>
    </row>
    <row r="825" spans="11:15">
      <c r="K825" s="777">
        <f>SUMIFS(CreditS!$C$2:$C$1003,CreditS!$AD$2:$AD$1003,J825)</f>
        <v>0</v>
      </c>
      <c r="M825" s="777"/>
      <c r="O825" s="783">
        <f>SUMIFS(CreditS!$C$2:$C$1003,CreditS!$AD$2:$AD$1003,N825)</f>
        <v>0</v>
      </c>
    </row>
    <row r="826" spans="11:15">
      <c r="K826" s="777">
        <f>SUMIFS(CreditS!$C$2:$C$1003,CreditS!$AD$2:$AD$1003,J826)</f>
        <v>0</v>
      </c>
      <c r="M826" s="777"/>
      <c r="O826" s="783">
        <f>SUMIFS(CreditS!$C$2:$C$1003,CreditS!$AD$2:$AD$1003,N826)</f>
        <v>0</v>
      </c>
    </row>
    <row r="827" spans="11:15">
      <c r="K827" s="777">
        <f>SUMIFS(CreditS!$C$2:$C$1003,CreditS!$AD$2:$AD$1003,J827)</f>
        <v>0</v>
      </c>
      <c r="M827" s="777"/>
      <c r="O827" s="783">
        <f>SUMIFS(CreditS!$C$2:$C$1003,CreditS!$AD$2:$AD$1003,N827)</f>
        <v>0</v>
      </c>
    </row>
    <row r="828" spans="11:15">
      <c r="K828" s="777">
        <f>SUMIFS(CreditS!$C$2:$C$1003,CreditS!$AD$2:$AD$1003,J828)</f>
        <v>0</v>
      </c>
      <c r="M828" s="777"/>
      <c r="O828" s="783">
        <f>SUMIFS(CreditS!$C$2:$C$1003,CreditS!$AD$2:$AD$1003,N828)</f>
        <v>0</v>
      </c>
    </row>
    <row r="829" spans="11:15">
      <c r="K829" s="777">
        <f>SUMIFS(CreditS!$C$2:$C$1003,CreditS!$AD$2:$AD$1003,J829)</f>
        <v>0</v>
      </c>
      <c r="M829" s="777"/>
      <c r="O829" s="783">
        <f>SUMIFS(CreditS!$C$2:$C$1003,CreditS!$AD$2:$AD$1003,N829)</f>
        <v>0</v>
      </c>
    </row>
    <row r="830" spans="11:15">
      <c r="K830" s="777">
        <f>SUMIFS(CreditS!$C$2:$C$1003,CreditS!$AD$2:$AD$1003,J830)</f>
        <v>0</v>
      </c>
      <c r="M830" s="777"/>
      <c r="O830" s="783">
        <f>SUMIFS(CreditS!$C$2:$C$1003,CreditS!$AD$2:$AD$1003,N830)</f>
        <v>0</v>
      </c>
    </row>
    <row r="831" spans="11:15">
      <c r="K831" s="777">
        <f>SUMIFS(CreditS!$C$2:$C$1003,CreditS!$AD$2:$AD$1003,J831)</f>
        <v>0</v>
      </c>
      <c r="M831" s="777"/>
      <c r="O831" s="783">
        <f>SUMIFS(CreditS!$C$2:$C$1003,CreditS!$AD$2:$AD$1003,N831)</f>
        <v>0</v>
      </c>
    </row>
    <row r="832" spans="11:15">
      <c r="K832" s="777">
        <f>SUMIFS(CreditS!$C$2:$C$1003,CreditS!$AD$2:$AD$1003,J832)</f>
        <v>0</v>
      </c>
      <c r="M832" s="777"/>
      <c r="O832" s="783">
        <f>SUMIFS(CreditS!$C$2:$C$1003,CreditS!$AD$2:$AD$1003,N832)</f>
        <v>0</v>
      </c>
    </row>
    <row r="833" spans="11:15">
      <c r="K833" s="777">
        <f>SUMIFS(CreditS!$C$2:$C$1003,CreditS!$AD$2:$AD$1003,J833)</f>
        <v>0</v>
      </c>
      <c r="M833" s="777"/>
      <c r="O833" s="783">
        <f>SUMIFS(CreditS!$C$2:$C$1003,CreditS!$AD$2:$AD$1003,N833)</f>
        <v>0</v>
      </c>
    </row>
    <row r="834" spans="11:15">
      <c r="K834" s="777">
        <f>SUMIFS(CreditS!$C$2:$C$1003,CreditS!$AD$2:$AD$1003,J834)</f>
        <v>0</v>
      </c>
      <c r="M834" s="777"/>
      <c r="O834" s="783">
        <f>SUMIFS(CreditS!$C$2:$C$1003,CreditS!$AD$2:$AD$1003,N834)</f>
        <v>0</v>
      </c>
    </row>
    <row r="835" spans="11:15">
      <c r="K835" s="777">
        <f>SUMIFS(CreditS!$C$2:$C$1003,CreditS!$AD$2:$AD$1003,J835)</f>
        <v>0</v>
      </c>
      <c r="M835" s="777"/>
      <c r="O835" s="783">
        <f>SUMIFS(CreditS!$C$2:$C$1003,CreditS!$AD$2:$AD$1003,N835)</f>
        <v>0</v>
      </c>
    </row>
    <row r="836" spans="11:15">
      <c r="K836" s="777">
        <f>SUMIFS(CreditS!$C$2:$C$1003,CreditS!$AD$2:$AD$1003,J836)</f>
        <v>0</v>
      </c>
      <c r="M836" s="777"/>
      <c r="O836" s="783">
        <f>SUMIFS(CreditS!$C$2:$C$1003,CreditS!$AD$2:$AD$1003,N836)</f>
        <v>0</v>
      </c>
    </row>
    <row r="837" spans="11:15">
      <c r="K837" s="777">
        <f>SUMIFS(CreditS!$C$2:$C$1003,CreditS!$AD$2:$AD$1003,J837)</f>
        <v>0</v>
      </c>
      <c r="M837" s="777"/>
      <c r="O837" s="783">
        <f>SUMIFS(CreditS!$C$2:$C$1003,CreditS!$AD$2:$AD$1003,N837)</f>
        <v>0</v>
      </c>
    </row>
    <row r="838" spans="11:15">
      <c r="K838" s="777">
        <f>SUMIFS(CreditS!$C$2:$C$1003,CreditS!$AD$2:$AD$1003,J838)</f>
        <v>0</v>
      </c>
      <c r="M838" s="777"/>
      <c r="O838" s="783">
        <f>SUMIFS(CreditS!$C$2:$C$1003,CreditS!$AD$2:$AD$1003,N838)</f>
        <v>0</v>
      </c>
    </row>
    <row r="839" spans="11:15">
      <c r="K839" s="777">
        <f>SUMIFS(CreditS!$C$2:$C$1003,CreditS!$AD$2:$AD$1003,J839)</f>
        <v>0</v>
      </c>
      <c r="M839" s="777"/>
      <c r="O839" s="783">
        <f>SUMIFS(CreditS!$C$2:$C$1003,CreditS!$AD$2:$AD$1003,N839)</f>
        <v>0</v>
      </c>
    </row>
    <row r="840" spans="11:15">
      <c r="K840" s="777">
        <f>SUMIFS(CreditS!$C$2:$C$1003,CreditS!$AD$2:$AD$1003,J840)</f>
        <v>0</v>
      </c>
      <c r="M840" s="777"/>
      <c r="O840" s="783">
        <f>SUMIFS(CreditS!$C$2:$C$1003,CreditS!$AD$2:$AD$1003,N840)</f>
        <v>0</v>
      </c>
    </row>
    <row r="841" spans="11:15">
      <c r="K841" s="777">
        <f>SUMIFS(CreditS!$C$2:$C$1003,CreditS!$AD$2:$AD$1003,J841)</f>
        <v>0</v>
      </c>
      <c r="M841" s="777"/>
      <c r="O841" s="783">
        <f>SUMIFS(CreditS!$C$2:$C$1003,CreditS!$AD$2:$AD$1003,N841)</f>
        <v>0</v>
      </c>
    </row>
    <row r="842" spans="11:15">
      <c r="K842" s="777">
        <f>SUMIFS(CreditS!$C$2:$C$1003,CreditS!$AD$2:$AD$1003,J842)</f>
        <v>0</v>
      </c>
      <c r="M842" s="777"/>
      <c r="O842" s="783">
        <f>SUMIFS(CreditS!$C$2:$C$1003,CreditS!$AD$2:$AD$1003,N842)</f>
        <v>0</v>
      </c>
    </row>
    <row r="843" spans="11:15">
      <c r="K843" s="777">
        <f>SUMIFS(CreditS!$C$2:$C$1003,CreditS!$AD$2:$AD$1003,J843)</f>
        <v>0</v>
      </c>
      <c r="M843" s="777"/>
      <c r="O843" s="783">
        <f>SUMIFS(CreditS!$C$2:$C$1003,CreditS!$AD$2:$AD$1003,N843)</f>
        <v>0</v>
      </c>
    </row>
    <row r="844" spans="11:15">
      <c r="K844" s="777">
        <f>SUMIFS(CreditS!$C$2:$C$1003,CreditS!$AD$2:$AD$1003,J844)</f>
        <v>0</v>
      </c>
      <c r="M844" s="777"/>
      <c r="O844" s="783">
        <f>SUMIFS(CreditS!$C$2:$C$1003,CreditS!$AD$2:$AD$1003,N844)</f>
        <v>0</v>
      </c>
    </row>
    <row r="845" spans="11:15">
      <c r="K845" s="777">
        <f>SUMIFS(CreditS!$C$2:$C$1003,CreditS!$AD$2:$AD$1003,J845)</f>
        <v>0</v>
      </c>
      <c r="M845" s="777"/>
      <c r="O845" s="783">
        <f>SUMIFS(CreditS!$C$2:$C$1003,CreditS!$AD$2:$AD$1003,N845)</f>
        <v>0</v>
      </c>
    </row>
    <row r="846" spans="11:15">
      <c r="K846" s="777">
        <f>SUMIFS(CreditS!$C$2:$C$1003,CreditS!$AD$2:$AD$1003,J846)</f>
        <v>0</v>
      </c>
      <c r="M846" s="777"/>
      <c r="O846" s="783">
        <f>SUMIFS(CreditS!$C$2:$C$1003,CreditS!$AD$2:$AD$1003,N846)</f>
        <v>0</v>
      </c>
    </row>
    <row r="847" spans="11:15">
      <c r="K847" s="777">
        <f>SUMIFS(CreditS!$C$2:$C$1003,CreditS!$AD$2:$AD$1003,J847)</f>
        <v>0</v>
      </c>
      <c r="M847" s="777"/>
      <c r="O847" s="783">
        <f>SUMIFS(CreditS!$C$2:$C$1003,CreditS!$AD$2:$AD$1003,N847)</f>
        <v>0</v>
      </c>
    </row>
    <row r="848" spans="11:15">
      <c r="K848" s="777">
        <f>SUMIFS(CreditS!$C$2:$C$1003,CreditS!$AD$2:$AD$1003,J848)</f>
        <v>0</v>
      </c>
      <c r="M848" s="777"/>
      <c r="O848" s="783">
        <f>SUMIFS(CreditS!$C$2:$C$1003,CreditS!$AD$2:$AD$1003,N848)</f>
        <v>0</v>
      </c>
    </row>
    <row r="849" spans="11:15">
      <c r="K849" s="777">
        <f>SUMIFS(CreditS!$C$2:$C$1003,CreditS!$AD$2:$AD$1003,J849)</f>
        <v>0</v>
      </c>
      <c r="M849" s="777"/>
      <c r="O849" s="783">
        <f>SUMIFS(CreditS!$C$2:$C$1003,CreditS!$AD$2:$AD$1003,N849)</f>
        <v>0</v>
      </c>
    </row>
    <row r="850" spans="11:15">
      <c r="K850" s="777">
        <f>SUMIFS(CreditS!$C$2:$C$1003,CreditS!$AD$2:$AD$1003,J850)</f>
        <v>0</v>
      </c>
      <c r="M850" s="777"/>
      <c r="O850" s="783">
        <f>SUMIFS(CreditS!$C$2:$C$1003,CreditS!$AD$2:$AD$1003,N850)</f>
        <v>0</v>
      </c>
    </row>
    <row r="851" spans="11:15">
      <c r="K851" s="777">
        <f>SUMIFS(CreditS!$C$2:$C$1003,CreditS!$AD$2:$AD$1003,J851)</f>
        <v>0</v>
      </c>
      <c r="M851" s="777"/>
      <c r="O851" s="783">
        <f>SUMIFS(CreditS!$C$2:$C$1003,CreditS!$AD$2:$AD$1003,N851)</f>
        <v>0</v>
      </c>
    </row>
    <row r="852" spans="11:15">
      <c r="K852" s="777">
        <f>SUMIFS(CreditS!$C$2:$C$1003,CreditS!$AD$2:$AD$1003,J852)</f>
        <v>0</v>
      </c>
      <c r="M852" s="777"/>
      <c r="O852" s="783">
        <f>SUMIFS(CreditS!$C$2:$C$1003,CreditS!$AD$2:$AD$1003,N852)</f>
        <v>0</v>
      </c>
    </row>
    <row r="853" spans="11:15">
      <c r="K853" s="777">
        <f>SUMIFS(CreditS!$C$2:$C$1003,CreditS!$AD$2:$AD$1003,J853)</f>
        <v>0</v>
      </c>
      <c r="M853" s="777"/>
      <c r="O853" s="783">
        <f>SUMIFS(CreditS!$C$2:$C$1003,CreditS!$AD$2:$AD$1003,N853)</f>
        <v>0</v>
      </c>
    </row>
    <row r="854" spans="11:15">
      <c r="K854" s="777">
        <f>SUMIFS(CreditS!$C$2:$C$1003,CreditS!$AD$2:$AD$1003,J854)</f>
        <v>0</v>
      </c>
      <c r="M854" s="777"/>
      <c r="O854" s="783">
        <f>SUMIFS(CreditS!$C$2:$C$1003,CreditS!$AD$2:$AD$1003,N854)</f>
        <v>0</v>
      </c>
    </row>
    <row r="855" spans="11:15">
      <c r="K855" s="777">
        <f>SUMIFS(CreditS!$C$2:$C$1003,CreditS!$AD$2:$AD$1003,J855)</f>
        <v>0</v>
      </c>
      <c r="M855" s="777"/>
      <c r="O855" s="783">
        <f>SUMIFS(CreditS!$C$2:$C$1003,CreditS!$AD$2:$AD$1003,N855)</f>
        <v>0</v>
      </c>
    </row>
    <row r="856" spans="11:15">
      <c r="K856" s="777">
        <f>SUMIFS(CreditS!$C$2:$C$1003,CreditS!$AD$2:$AD$1003,J856)</f>
        <v>0</v>
      </c>
      <c r="M856" s="777"/>
      <c r="O856" s="783">
        <f>SUMIFS(CreditS!$C$2:$C$1003,CreditS!$AD$2:$AD$1003,N856)</f>
        <v>0</v>
      </c>
    </row>
    <row r="857" spans="11:15">
      <c r="K857" s="777">
        <f>SUMIFS(CreditS!$C$2:$C$1003,CreditS!$AD$2:$AD$1003,J857)</f>
        <v>0</v>
      </c>
      <c r="M857" s="777"/>
      <c r="O857" s="783">
        <f>SUMIFS(CreditS!$C$2:$C$1003,CreditS!$AD$2:$AD$1003,N857)</f>
        <v>0</v>
      </c>
    </row>
    <row r="858" spans="11:15">
      <c r="K858" s="777">
        <f>SUMIFS(CreditS!$C$2:$C$1003,CreditS!$AD$2:$AD$1003,J858)</f>
        <v>0</v>
      </c>
      <c r="M858" s="777"/>
      <c r="O858" s="783">
        <f>SUMIFS(CreditS!$C$2:$C$1003,CreditS!$AD$2:$AD$1003,N858)</f>
        <v>0</v>
      </c>
    </row>
    <row r="859" spans="11:15">
      <c r="K859" s="777">
        <f>SUMIFS(CreditS!$C$2:$C$1003,CreditS!$AD$2:$AD$1003,J859)</f>
        <v>0</v>
      </c>
      <c r="M859" s="777"/>
      <c r="O859" s="783">
        <f>SUMIFS(CreditS!$C$2:$C$1003,CreditS!$AD$2:$AD$1003,N859)</f>
        <v>0</v>
      </c>
    </row>
    <row r="860" spans="11:15">
      <c r="K860" s="777">
        <f>SUMIFS(CreditS!$C$2:$C$1003,CreditS!$AD$2:$AD$1003,J860)</f>
        <v>0</v>
      </c>
      <c r="M860" s="777"/>
      <c r="O860" s="783">
        <f>SUMIFS(CreditS!$C$2:$C$1003,CreditS!$AD$2:$AD$1003,N860)</f>
        <v>0</v>
      </c>
    </row>
    <row r="861" spans="11:15">
      <c r="K861" s="777">
        <f>SUMIFS(CreditS!$C$2:$C$1003,CreditS!$AD$2:$AD$1003,J861)</f>
        <v>0</v>
      </c>
      <c r="M861" s="777"/>
      <c r="O861" s="783">
        <f>SUMIFS(CreditS!$C$2:$C$1003,CreditS!$AD$2:$AD$1003,N861)</f>
        <v>0</v>
      </c>
    </row>
    <row r="862" spans="11:15">
      <c r="K862" s="777">
        <f>SUMIFS(CreditS!$C$2:$C$1003,CreditS!$AD$2:$AD$1003,J862)</f>
        <v>0</v>
      </c>
      <c r="M862" s="777"/>
      <c r="O862" s="783">
        <f>SUMIFS(CreditS!$C$2:$C$1003,CreditS!$AD$2:$AD$1003,N862)</f>
        <v>0</v>
      </c>
    </row>
    <row r="863" spans="11:15">
      <c r="K863" s="777">
        <f>SUMIFS(CreditS!$C$2:$C$1003,CreditS!$AD$2:$AD$1003,J863)</f>
        <v>0</v>
      </c>
      <c r="M863" s="777"/>
      <c r="O863" s="783">
        <f>SUMIFS(CreditS!$C$2:$C$1003,CreditS!$AD$2:$AD$1003,N863)</f>
        <v>0</v>
      </c>
    </row>
    <row r="864" spans="11:15">
      <c r="K864" s="777">
        <f>SUMIFS(CreditS!$C$2:$C$1003,CreditS!$AD$2:$AD$1003,J864)</f>
        <v>0</v>
      </c>
      <c r="M864" s="777"/>
      <c r="O864" s="783">
        <f>SUMIFS(CreditS!$C$2:$C$1003,CreditS!$AD$2:$AD$1003,N864)</f>
        <v>0</v>
      </c>
    </row>
    <row r="865" spans="11:15">
      <c r="K865" s="777">
        <f>SUMIFS(CreditS!$C$2:$C$1003,CreditS!$AD$2:$AD$1003,J865)</f>
        <v>0</v>
      </c>
      <c r="M865" s="777"/>
      <c r="O865" s="783">
        <f>SUMIFS(CreditS!$C$2:$C$1003,CreditS!$AD$2:$AD$1003,N865)</f>
        <v>0</v>
      </c>
    </row>
    <row r="866" spans="11:15">
      <c r="K866" s="777">
        <f>SUMIFS(CreditS!$C$2:$C$1003,CreditS!$AD$2:$AD$1003,J866)</f>
        <v>0</v>
      </c>
      <c r="M866" s="777"/>
      <c r="O866" s="783">
        <f>SUMIFS(CreditS!$C$2:$C$1003,CreditS!$AD$2:$AD$1003,N866)</f>
        <v>0</v>
      </c>
    </row>
    <row r="867" spans="11:15">
      <c r="K867" s="777">
        <f>SUMIFS(CreditS!$C$2:$C$1003,CreditS!$AD$2:$AD$1003,J867)</f>
        <v>0</v>
      </c>
      <c r="M867" s="777"/>
      <c r="O867" s="783">
        <f>SUMIFS(CreditS!$C$2:$C$1003,CreditS!$AD$2:$AD$1003,N867)</f>
        <v>0</v>
      </c>
    </row>
    <row r="868" spans="11:15">
      <c r="K868" s="777">
        <f>SUMIFS(CreditS!$C$2:$C$1003,CreditS!$AD$2:$AD$1003,J868)</f>
        <v>0</v>
      </c>
      <c r="M868" s="777"/>
      <c r="O868" s="783">
        <f>SUMIFS(CreditS!$C$2:$C$1003,CreditS!$AD$2:$AD$1003,N868)</f>
        <v>0</v>
      </c>
    </row>
    <row r="869" spans="11:15">
      <c r="K869" s="777">
        <f>SUMIFS(CreditS!$C$2:$C$1003,CreditS!$AD$2:$AD$1003,J869)</f>
        <v>0</v>
      </c>
      <c r="M869" s="777"/>
      <c r="O869" s="783">
        <f>SUMIFS(CreditS!$C$2:$C$1003,CreditS!$AD$2:$AD$1003,N869)</f>
        <v>0</v>
      </c>
    </row>
    <row r="870" spans="11:15">
      <c r="K870" s="777">
        <f>SUMIFS(CreditS!$C$2:$C$1003,CreditS!$AD$2:$AD$1003,J870)</f>
        <v>0</v>
      </c>
      <c r="M870" s="777"/>
      <c r="O870" s="783">
        <f>SUMIFS(CreditS!$C$2:$C$1003,CreditS!$AD$2:$AD$1003,N870)</f>
        <v>0</v>
      </c>
    </row>
    <row r="871" spans="11:15">
      <c r="K871" s="777">
        <f>SUMIFS(CreditS!$C$2:$C$1003,CreditS!$AD$2:$AD$1003,J871)</f>
        <v>0</v>
      </c>
      <c r="M871" s="777"/>
      <c r="O871" s="783">
        <f>SUMIFS(CreditS!$C$2:$C$1003,CreditS!$AD$2:$AD$1003,N871)</f>
        <v>0</v>
      </c>
    </row>
    <row r="872" spans="11:15">
      <c r="K872" s="777">
        <f>SUMIFS(CreditS!$C$2:$C$1003,CreditS!$AD$2:$AD$1003,J872)</f>
        <v>0</v>
      </c>
      <c r="M872" s="777"/>
      <c r="O872" s="783">
        <f>SUMIFS(CreditS!$C$2:$C$1003,CreditS!$AD$2:$AD$1003,N872)</f>
        <v>0</v>
      </c>
    </row>
    <row r="873" spans="11:15">
      <c r="K873" s="777">
        <f>SUMIFS(CreditS!$C$2:$C$1003,CreditS!$AD$2:$AD$1003,J873)</f>
        <v>0</v>
      </c>
      <c r="M873" s="777"/>
      <c r="O873" s="783">
        <f>SUMIFS(CreditS!$C$2:$C$1003,CreditS!$AD$2:$AD$1003,N873)</f>
        <v>0</v>
      </c>
    </row>
    <row r="874" spans="11:15">
      <c r="K874" s="777">
        <f>SUMIFS(CreditS!$C$2:$C$1003,CreditS!$AD$2:$AD$1003,J874)</f>
        <v>0</v>
      </c>
      <c r="M874" s="777"/>
      <c r="O874" s="783">
        <f>SUMIFS(CreditS!$C$2:$C$1003,CreditS!$AD$2:$AD$1003,N874)</f>
        <v>0</v>
      </c>
    </row>
    <row r="875" spans="11:15">
      <c r="K875" s="777">
        <f>SUMIFS(CreditS!$C$2:$C$1003,CreditS!$AD$2:$AD$1003,J875)</f>
        <v>0</v>
      </c>
      <c r="M875" s="777"/>
      <c r="O875" s="783">
        <f>SUMIFS(CreditS!$C$2:$C$1003,CreditS!$AD$2:$AD$1003,N875)</f>
        <v>0</v>
      </c>
    </row>
    <row r="876" spans="11:15">
      <c r="K876" s="777">
        <f>SUMIFS(CreditS!$C$2:$C$1003,CreditS!$AD$2:$AD$1003,J876)</f>
        <v>0</v>
      </c>
      <c r="M876" s="777"/>
      <c r="O876" s="783">
        <f>SUMIFS(CreditS!$C$2:$C$1003,CreditS!$AD$2:$AD$1003,N876)</f>
        <v>0</v>
      </c>
    </row>
    <row r="877" spans="11:15">
      <c r="K877" s="777">
        <f>SUMIFS(CreditS!$C$2:$C$1003,CreditS!$AD$2:$AD$1003,J877)</f>
        <v>0</v>
      </c>
      <c r="M877" s="777"/>
      <c r="O877" s="783">
        <f>SUMIFS(CreditS!$C$2:$C$1003,CreditS!$AD$2:$AD$1003,N877)</f>
        <v>0</v>
      </c>
    </row>
    <row r="878" spans="11:15">
      <c r="K878" s="777">
        <f>SUMIFS(CreditS!$C$2:$C$1003,CreditS!$AD$2:$AD$1003,J878)</f>
        <v>0</v>
      </c>
      <c r="M878" s="777"/>
      <c r="O878" s="783">
        <f>SUMIFS(CreditS!$C$2:$C$1003,CreditS!$AD$2:$AD$1003,N878)</f>
        <v>0</v>
      </c>
    </row>
    <row r="879" spans="11:15">
      <c r="K879" s="777">
        <f>SUMIFS(CreditS!$C$2:$C$1003,CreditS!$AD$2:$AD$1003,J879)</f>
        <v>0</v>
      </c>
      <c r="M879" s="777"/>
      <c r="O879" s="783">
        <f>SUMIFS(CreditS!$C$2:$C$1003,CreditS!$AD$2:$AD$1003,N879)</f>
        <v>0</v>
      </c>
    </row>
    <row r="880" spans="11:15">
      <c r="K880" s="777">
        <f>SUMIFS(CreditS!$C$2:$C$1003,CreditS!$AD$2:$AD$1003,J880)</f>
        <v>0</v>
      </c>
      <c r="M880" s="777"/>
      <c r="O880" s="783">
        <f>SUMIFS(CreditS!$C$2:$C$1003,CreditS!$AD$2:$AD$1003,N880)</f>
        <v>0</v>
      </c>
    </row>
    <row r="881" spans="11:15">
      <c r="K881" s="777">
        <f>SUMIFS(CreditS!$C$2:$C$1003,CreditS!$AD$2:$AD$1003,J881)</f>
        <v>0</v>
      </c>
      <c r="M881" s="777"/>
      <c r="O881" s="783">
        <f>SUMIFS(CreditS!$C$2:$C$1003,CreditS!$AD$2:$AD$1003,N881)</f>
        <v>0</v>
      </c>
    </row>
    <row r="882" spans="11:15">
      <c r="K882" s="777">
        <f>SUMIFS(CreditS!$C$2:$C$1003,CreditS!$AD$2:$AD$1003,J882)</f>
        <v>0</v>
      </c>
      <c r="M882" s="777"/>
      <c r="O882" s="783">
        <f>SUMIFS(CreditS!$C$2:$C$1003,CreditS!$AD$2:$AD$1003,N882)</f>
        <v>0</v>
      </c>
    </row>
    <row r="883" spans="11:15">
      <c r="K883" s="777">
        <f>SUMIFS(CreditS!$C$2:$C$1003,CreditS!$AD$2:$AD$1003,J883)</f>
        <v>0</v>
      </c>
      <c r="M883" s="777"/>
      <c r="O883" s="783">
        <f>SUMIFS(CreditS!$C$2:$C$1003,CreditS!$AD$2:$AD$1003,N883)</f>
        <v>0</v>
      </c>
    </row>
    <row r="884" spans="11:15">
      <c r="K884" s="777">
        <f>SUMIFS(CreditS!$C$2:$C$1003,CreditS!$AD$2:$AD$1003,J884)</f>
        <v>0</v>
      </c>
      <c r="M884" s="777"/>
      <c r="O884" s="783">
        <f>SUMIFS(CreditS!$C$2:$C$1003,CreditS!$AD$2:$AD$1003,N884)</f>
        <v>0</v>
      </c>
    </row>
    <row r="885" spans="11:15">
      <c r="K885" s="777">
        <f>SUMIFS(CreditS!$C$2:$C$1003,CreditS!$AD$2:$AD$1003,J885)</f>
        <v>0</v>
      </c>
      <c r="M885" s="777"/>
      <c r="O885" s="783">
        <f>SUMIFS(CreditS!$C$2:$C$1003,CreditS!$AD$2:$AD$1003,N885)</f>
        <v>0</v>
      </c>
    </row>
    <row r="886" spans="11:15">
      <c r="K886" s="777">
        <f>SUMIFS(CreditS!$C$2:$C$1003,CreditS!$AD$2:$AD$1003,J886)</f>
        <v>0</v>
      </c>
      <c r="M886" s="777"/>
      <c r="O886" s="783">
        <f>SUMIFS(CreditS!$C$2:$C$1003,CreditS!$AD$2:$AD$1003,N886)</f>
        <v>0</v>
      </c>
    </row>
    <row r="887" spans="11:15">
      <c r="K887" s="777">
        <f>SUMIFS(CreditS!$C$2:$C$1003,CreditS!$AD$2:$AD$1003,J887)</f>
        <v>0</v>
      </c>
      <c r="M887" s="777"/>
      <c r="O887" s="783">
        <f>SUMIFS(CreditS!$C$2:$C$1003,CreditS!$AD$2:$AD$1003,N887)</f>
        <v>0</v>
      </c>
    </row>
    <row r="888" spans="11:15">
      <c r="K888" s="777">
        <f>SUMIFS(CreditS!$C$2:$C$1003,CreditS!$AD$2:$AD$1003,J888)</f>
        <v>0</v>
      </c>
      <c r="M888" s="777"/>
      <c r="O888" s="783">
        <f>SUMIFS(CreditS!$C$2:$C$1003,CreditS!$AD$2:$AD$1003,N888)</f>
        <v>0</v>
      </c>
    </row>
    <row r="889" spans="11:15">
      <c r="K889" s="777">
        <f>SUMIFS(CreditS!$C$2:$C$1003,CreditS!$AD$2:$AD$1003,J889)</f>
        <v>0</v>
      </c>
      <c r="M889" s="777"/>
      <c r="O889" s="783">
        <f>SUMIFS(CreditS!$C$2:$C$1003,CreditS!$AD$2:$AD$1003,N889)</f>
        <v>0</v>
      </c>
    </row>
    <row r="890" spans="11:15">
      <c r="K890" s="777">
        <f>SUMIFS(CreditS!$C$2:$C$1003,CreditS!$AD$2:$AD$1003,J890)</f>
        <v>0</v>
      </c>
      <c r="M890" s="777"/>
      <c r="O890" s="783">
        <f>SUMIFS(CreditS!$C$2:$C$1003,CreditS!$AD$2:$AD$1003,N890)</f>
        <v>0</v>
      </c>
    </row>
    <row r="891" spans="11:15">
      <c r="K891" s="777">
        <f>SUMIFS(CreditS!$C$2:$C$1003,CreditS!$AD$2:$AD$1003,J891)</f>
        <v>0</v>
      </c>
      <c r="M891" s="777"/>
      <c r="O891" s="783">
        <f>SUMIFS(CreditS!$C$2:$C$1003,CreditS!$AD$2:$AD$1003,N891)</f>
        <v>0</v>
      </c>
    </row>
    <row r="892" spans="11:15">
      <c r="K892" s="777">
        <f>SUMIFS(CreditS!$C$2:$C$1003,CreditS!$AD$2:$AD$1003,J892)</f>
        <v>0</v>
      </c>
      <c r="M892" s="777"/>
      <c r="O892" s="783">
        <f>SUMIFS(CreditS!$C$2:$C$1003,CreditS!$AD$2:$AD$1003,N892)</f>
        <v>0</v>
      </c>
    </row>
    <row r="893" spans="11:15">
      <c r="K893" s="777">
        <f>SUMIFS(CreditS!$C$2:$C$1003,CreditS!$AD$2:$AD$1003,J893)</f>
        <v>0</v>
      </c>
      <c r="M893" s="777"/>
      <c r="O893" s="783">
        <f>SUMIFS(CreditS!$C$2:$C$1003,CreditS!$AD$2:$AD$1003,N893)</f>
        <v>0</v>
      </c>
    </row>
    <row r="894" spans="11:15">
      <c r="K894" s="777">
        <f>SUMIFS(CreditS!$C$2:$C$1003,CreditS!$AD$2:$AD$1003,J894)</f>
        <v>0</v>
      </c>
      <c r="M894" s="777"/>
      <c r="O894" s="783">
        <f>SUMIFS(CreditS!$C$2:$C$1003,CreditS!$AD$2:$AD$1003,N894)</f>
        <v>0</v>
      </c>
    </row>
    <row r="895" spans="11:15">
      <c r="K895" s="777">
        <f>SUMIFS(CreditS!$C$2:$C$1003,CreditS!$AD$2:$AD$1003,J895)</f>
        <v>0</v>
      </c>
      <c r="M895" s="777"/>
      <c r="O895" s="783">
        <f>SUMIFS(CreditS!$C$2:$C$1003,CreditS!$AD$2:$AD$1003,N895)</f>
        <v>0</v>
      </c>
    </row>
    <row r="896" spans="11:15">
      <c r="K896" s="777">
        <f>SUMIFS(CreditS!$C$2:$C$1003,CreditS!$AD$2:$AD$1003,J896)</f>
        <v>0</v>
      </c>
      <c r="M896" s="777"/>
      <c r="O896" s="783">
        <f>SUMIFS(CreditS!$C$2:$C$1003,CreditS!$AD$2:$AD$1003,N896)</f>
        <v>0</v>
      </c>
    </row>
    <row r="897" spans="11:15">
      <c r="K897" s="777">
        <f>SUMIFS(CreditS!$C$2:$C$1003,CreditS!$AD$2:$AD$1003,J897)</f>
        <v>0</v>
      </c>
      <c r="M897" s="777"/>
      <c r="O897" s="783">
        <f>SUMIFS(CreditS!$C$2:$C$1003,CreditS!$AD$2:$AD$1003,N897)</f>
        <v>0</v>
      </c>
    </row>
    <row r="898" spans="11:15">
      <c r="K898" s="777">
        <f>SUMIFS(CreditS!$C$2:$C$1003,CreditS!$AD$2:$AD$1003,J898)</f>
        <v>0</v>
      </c>
      <c r="M898" s="777"/>
      <c r="O898" s="783">
        <f>SUMIFS(CreditS!$C$2:$C$1003,CreditS!$AD$2:$AD$1003,N898)</f>
        <v>0</v>
      </c>
    </row>
    <row r="899" spans="11:15">
      <c r="K899" s="777">
        <f>SUMIFS(CreditS!$C$2:$C$1003,CreditS!$AD$2:$AD$1003,J899)</f>
        <v>0</v>
      </c>
      <c r="M899" s="777"/>
      <c r="O899" s="783">
        <f>SUMIFS(CreditS!$C$2:$C$1003,CreditS!$AD$2:$AD$1003,N899)</f>
        <v>0</v>
      </c>
    </row>
    <row r="900" spans="11:15">
      <c r="K900" s="777">
        <f>SUMIFS(CreditS!$C$2:$C$1003,CreditS!$AD$2:$AD$1003,J900)</f>
        <v>0</v>
      </c>
      <c r="M900" s="777"/>
      <c r="O900" s="783">
        <f>SUMIFS(CreditS!$C$2:$C$1003,CreditS!$AD$2:$AD$1003,N900)</f>
        <v>0</v>
      </c>
    </row>
    <row r="901" spans="11:15">
      <c r="K901" s="777">
        <f>SUMIFS(CreditS!$C$2:$C$1003,CreditS!$AD$2:$AD$1003,J901)</f>
        <v>0</v>
      </c>
      <c r="M901" s="777"/>
      <c r="O901" s="783">
        <f>SUMIFS(CreditS!$C$2:$C$1003,CreditS!$AD$2:$AD$1003,N901)</f>
        <v>0</v>
      </c>
    </row>
    <row r="902" spans="11:15">
      <c r="K902" s="777">
        <f>SUMIFS(CreditS!$C$2:$C$1003,CreditS!$AD$2:$AD$1003,J902)</f>
        <v>0</v>
      </c>
      <c r="M902" s="777"/>
      <c r="O902" s="783">
        <f>SUMIFS(CreditS!$C$2:$C$1003,CreditS!$AD$2:$AD$1003,N902)</f>
        <v>0</v>
      </c>
    </row>
    <row r="903" spans="11:15">
      <c r="K903" s="777">
        <f>SUMIFS(CreditS!$C$2:$C$1003,CreditS!$AD$2:$AD$1003,J903)</f>
        <v>0</v>
      </c>
      <c r="M903" s="777"/>
      <c r="O903" s="783">
        <f>SUMIFS(CreditS!$C$2:$C$1003,CreditS!$AD$2:$AD$1003,N903)</f>
        <v>0</v>
      </c>
    </row>
    <row r="904" spans="11:15">
      <c r="K904" s="777">
        <f>SUMIFS(CreditS!$C$2:$C$1003,CreditS!$AD$2:$AD$1003,J904)</f>
        <v>0</v>
      </c>
      <c r="M904" s="777"/>
      <c r="O904" s="783">
        <f>SUMIFS(CreditS!$C$2:$C$1003,CreditS!$AD$2:$AD$1003,N904)</f>
        <v>0</v>
      </c>
    </row>
    <row r="905" spans="11:15">
      <c r="K905" s="777">
        <f>SUMIFS(CreditS!$C$2:$C$1003,CreditS!$AD$2:$AD$1003,J905)</f>
        <v>0</v>
      </c>
      <c r="M905" s="777"/>
      <c r="O905" s="783">
        <f>SUMIFS(CreditS!$C$2:$C$1003,CreditS!$AD$2:$AD$1003,N905)</f>
        <v>0</v>
      </c>
    </row>
    <row r="906" spans="11:15">
      <c r="K906" s="777">
        <f>SUMIFS(CreditS!$C$2:$C$1003,CreditS!$AD$2:$AD$1003,J906)</f>
        <v>0</v>
      </c>
      <c r="M906" s="777"/>
      <c r="O906" s="783">
        <f>SUMIFS(CreditS!$C$2:$C$1003,CreditS!$AD$2:$AD$1003,N906)</f>
        <v>0</v>
      </c>
    </row>
    <row r="907" spans="11:15">
      <c r="K907" s="777">
        <f>SUMIFS(CreditS!$C$2:$C$1003,CreditS!$AD$2:$AD$1003,J907)</f>
        <v>0</v>
      </c>
      <c r="M907" s="777"/>
      <c r="O907" s="783">
        <f>SUMIFS(CreditS!$C$2:$C$1003,CreditS!$AD$2:$AD$1003,N907)</f>
        <v>0</v>
      </c>
    </row>
    <row r="908" spans="11:15">
      <c r="K908" s="777">
        <f>SUMIFS(CreditS!$C$2:$C$1003,CreditS!$AD$2:$AD$1003,J908)</f>
        <v>0</v>
      </c>
      <c r="M908" s="777"/>
      <c r="O908" s="783">
        <f>SUMIFS(CreditS!$C$2:$C$1003,CreditS!$AD$2:$AD$1003,N908)</f>
        <v>0</v>
      </c>
    </row>
    <row r="909" spans="11:15">
      <c r="K909" s="777">
        <f>SUMIFS(CreditS!$C$2:$C$1003,CreditS!$AD$2:$AD$1003,J909)</f>
        <v>0</v>
      </c>
      <c r="M909" s="777"/>
      <c r="O909" s="783">
        <f>SUMIFS(CreditS!$C$2:$C$1003,CreditS!$AD$2:$AD$1003,N909)</f>
        <v>0</v>
      </c>
    </row>
    <row r="910" spans="11:15">
      <c r="K910" s="777">
        <f>SUMIFS(CreditS!$C$2:$C$1003,CreditS!$AD$2:$AD$1003,J910)</f>
        <v>0</v>
      </c>
      <c r="M910" s="777"/>
      <c r="O910" s="783">
        <f>SUMIFS(CreditS!$C$2:$C$1003,CreditS!$AD$2:$AD$1003,N910)</f>
        <v>0</v>
      </c>
    </row>
    <row r="911" spans="11:15">
      <c r="K911" s="777">
        <f>SUMIFS(CreditS!$C$2:$C$1003,CreditS!$AD$2:$AD$1003,J911)</f>
        <v>0</v>
      </c>
      <c r="M911" s="777"/>
      <c r="O911" s="783">
        <f>SUMIFS(CreditS!$C$2:$C$1003,CreditS!$AD$2:$AD$1003,N911)</f>
        <v>0</v>
      </c>
    </row>
    <row r="912" spans="11:15">
      <c r="K912" s="777">
        <f>SUMIFS(CreditS!$C$2:$C$1003,CreditS!$AD$2:$AD$1003,J912)</f>
        <v>0</v>
      </c>
      <c r="M912" s="777"/>
      <c r="O912" s="783">
        <f>SUMIFS(CreditS!$C$2:$C$1003,CreditS!$AD$2:$AD$1003,N912)</f>
        <v>0</v>
      </c>
    </row>
    <row r="913" spans="11:15">
      <c r="K913" s="777">
        <f>SUMIFS(CreditS!$C$2:$C$1003,CreditS!$AD$2:$AD$1003,J913)</f>
        <v>0</v>
      </c>
      <c r="M913" s="777"/>
      <c r="O913" s="783">
        <f>SUMIFS(CreditS!$C$2:$C$1003,CreditS!$AD$2:$AD$1003,N913)</f>
        <v>0</v>
      </c>
    </row>
    <row r="914" spans="11:15">
      <c r="K914" s="777">
        <f>SUMIFS(CreditS!$C$2:$C$1003,CreditS!$AD$2:$AD$1003,J914)</f>
        <v>0</v>
      </c>
      <c r="M914" s="777"/>
      <c r="O914" s="783">
        <f>SUMIFS(CreditS!$C$2:$C$1003,CreditS!$AD$2:$AD$1003,N914)</f>
        <v>0</v>
      </c>
    </row>
    <row r="915" spans="11:15">
      <c r="K915" s="777">
        <f>SUMIFS(CreditS!$C$2:$C$1003,CreditS!$AD$2:$AD$1003,J915)</f>
        <v>0</v>
      </c>
      <c r="M915" s="777"/>
      <c r="O915" s="783">
        <f>SUMIFS(CreditS!$C$2:$C$1003,CreditS!$AD$2:$AD$1003,N915)</f>
        <v>0</v>
      </c>
    </row>
    <row r="916" spans="11:15">
      <c r="K916" s="777">
        <f>SUMIFS(CreditS!$C$2:$C$1003,CreditS!$AD$2:$AD$1003,J916)</f>
        <v>0</v>
      </c>
      <c r="M916" s="777"/>
      <c r="O916" s="783">
        <f>SUMIFS(CreditS!$C$2:$C$1003,CreditS!$AD$2:$AD$1003,N916)</f>
        <v>0</v>
      </c>
    </row>
    <row r="917" spans="11:15">
      <c r="K917" s="777">
        <f>SUMIFS(CreditS!$C$2:$C$1003,CreditS!$AD$2:$AD$1003,J917)</f>
        <v>0</v>
      </c>
      <c r="M917" s="777"/>
      <c r="O917" s="783">
        <f>SUMIFS(CreditS!$C$2:$C$1003,CreditS!$AD$2:$AD$1003,N917)</f>
        <v>0</v>
      </c>
    </row>
    <row r="918" spans="11:15">
      <c r="K918" s="777">
        <f>SUMIFS(CreditS!$C$2:$C$1003,CreditS!$AD$2:$AD$1003,J918)</f>
        <v>0</v>
      </c>
      <c r="M918" s="777"/>
      <c r="O918" s="783">
        <f>SUMIFS(CreditS!$C$2:$C$1003,CreditS!$AD$2:$AD$1003,N918)</f>
        <v>0</v>
      </c>
    </row>
    <row r="919" spans="11:15">
      <c r="K919" s="777">
        <f>SUMIFS(CreditS!$C$2:$C$1003,CreditS!$AD$2:$AD$1003,J919)</f>
        <v>0</v>
      </c>
      <c r="M919" s="777"/>
      <c r="O919" s="783">
        <f>SUMIFS(CreditS!$C$2:$C$1003,CreditS!$AD$2:$AD$1003,N919)</f>
        <v>0</v>
      </c>
    </row>
    <row r="920" spans="11:15">
      <c r="K920" s="777">
        <f>SUMIFS(CreditS!$C$2:$C$1003,CreditS!$AD$2:$AD$1003,J920)</f>
        <v>0</v>
      </c>
      <c r="M920" s="777"/>
      <c r="O920" s="783">
        <f>SUMIFS(CreditS!$C$2:$C$1003,CreditS!$AD$2:$AD$1003,N920)</f>
        <v>0</v>
      </c>
    </row>
    <row r="921" spans="11:15">
      <c r="K921" s="777">
        <f>SUMIFS(CreditS!$C$2:$C$1003,CreditS!$AD$2:$AD$1003,J921)</f>
        <v>0</v>
      </c>
      <c r="M921" s="777"/>
      <c r="O921" s="783">
        <f>SUMIFS(CreditS!$C$2:$C$1003,CreditS!$AD$2:$AD$1003,N921)</f>
        <v>0</v>
      </c>
    </row>
    <row r="922" spans="11:15">
      <c r="K922" s="777">
        <f>SUMIFS(CreditS!$C$2:$C$1003,CreditS!$AD$2:$AD$1003,J922)</f>
        <v>0</v>
      </c>
      <c r="M922" s="777"/>
      <c r="O922" s="783">
        <f>SUMIFS(CreditS!$C$2:$C$1003,CreditS!$AD$2:$AD$1003,N922)</f>
        <v>0</v>
      </c>
    </row>
    <row r="923" spans="11:15">
      <c r="K923" s="777">
        <f>SUMIFS(CreditS!$C$2:$C$1003,CreditS!$AD$2:$AD$1003,J923)</f>
        <v>0</v>
      </c>
      <c r="M923" s="777"/>
      <c r="O923" s="783">
        <f>SUMIFS(CreditS!$C$2:$C$1003,CreditS!$AD$2:$AD$1003,N923)</f>
        <v>0</v>
      </c>
    </row>
    <row r="924" spans="11:15">
      <c r="K924" s="777">
        <f>SUMIFS(CreditS!$C$2:$C$1003,CreditS!$AD$2:$AD$1003,J924)</f>
        <v>0</v>
      </c>
      <c r="M924" s="777"/>
      <c r="O924" s="783">
        <f>SUMIFS(CreditS!$C$2:$C$1003,CreditS!$AD$2:$AD$1003,N924)</f>
        <v>0</v>
      </c>
    </row>
    <row r="925" spans="11:15">
      <c r="K925" s="777">
        <f>SUMIFS(CreditS!$C$2:$C$1003,CreditS!$AD$2:$AD$1003,J925)</f>
        <v>0</v>
      </c>
      <c r="M925" s="777"/>
      <c r="O925" s="783">
        <f>SUMIFS(CreditS!$C$2:$C$1003,CreditS!$AD$2:$AD$1003,N925)</f>
        <v>0</v>
      </c>
    </row>
    <row r="926" spans="11:15">
      <c r="K926" s="777">
        <f>SUMIFS(CreditS!$C$2:$C$1003,CreditS!$AD$2:$AD$1003,J926)</f>
        <v>0</v>
      </c>
      <c r="M926" s="777"/>
      <c r="O926" s="783">
        <f>SUMIFS(CreditS!$C$2:$C$1003,CreditS!$AD$2:$AD$1003,N926)</f>
        <v>0</v>
      </c>
    </row>
    <row r="927" spans="11:15">
      <c r="K927" s="777">
        <f>SUMIFS(CreditS!$C$2:$C$1003,CreditS!$AD$2:$AD$1003,J927)</f>
        <v>0</v>
      </c>
      <c r="M927" s="777"/>
      <c r="O927" s="783">
        <f>SUMIFS(CreditS!$C$2:$C$1003,CreditS!$AD$2:$AD$1003,N927)</f>
        <v>0</v>
      </c>
    </row>
    <row r="928" spans="11:15">
      <c r="K928" s="777">
        <f>SUMIFS(CreditS!$C$2:$C$1003,CreditS!$AD$2:$AD$1003,J928)</f>
        <v>0</v>
      </c>
      <c r="M928" s="777"/>
      <c r="O928" s="783">
        <f>SUMIFS(CreditS!$C$2:$C$1003,CreditS!$AD$2:$AD$1003,N928)</f>
        <v>0</v>
      </c>
    </row>
    <row r="929" spans="11:15">
      <c r="K929" s="777">
        <f>SUMIFS(CreditS!$C$2:$C$1003,CreditS!$AD$2:$AD$1003,J929)</f>
        <v>0</v>
      </c>
      <c r="M929" s="777"/>
      <c r="O929" s="783">
        <f>SUMIFS(CreditS!$C$2:$C$1003,CreditS!$AD$2:$AD$1003,N929)</f>
        <v>0</v>
      </c>
    </row>
    <row r="930" spans="11:15">
      <c r="K930" s="777">
        <f>SUMIFS(CreditS!$C$2:$C$1003,CreditS!$AD$2:$AD$1003,J930)</f>
        <v>0</v>
      </c>
      <c r="M930" s="777"/>
      <c r="O930" s="783">
        <f>SUMIFS(CreditS!$C$2:$C$1003,CreditS!$AD$2:$AD$1003,N930)</f>
        <v>0</v>
      </c>
    </row>
    <row r="931" spans="11:15">
      <c r="K931" s="777">
        <f>SUMIFS(CreditS!$C$2:$C$1003,CreditS!$AD$2:$AD$1003,J931)</f>
        <v>0</v>
      </c>
      <c r="M931" s="777"/>
      <c r="O931" s="783">
        <f>SUMIFS(CreditS!$C$2:$C$1003,CreditS!$AD$2:$AD$1003,N931)</f>
        <v>0</v>
      </c>
    </row>
    <row r="932" spans="11:15">
      <c r="K932" s="777">
        <f>SUMIFS(CreditS!$C$2:$C$1003,CreditS!$AD$2:$AD$1003,J932)</f>
        <v>0</v>
      </c>
      <c r="M932" s="777"/>
      <c r="O932" s="783">
        <f>SUMIFS(CreditS!$C$2:$C$1003,CreditS!$AD$2:$AD$1003,N932)</f>
        <v>0</v>
      </c>
    </row>
    <row r="933" spans="11:15">
      <c r="K933" s="777">
        <f>SUMIFS(CreditS!$C$2:$C$1003,CreditS!$AD$2:$AD$1003,J933)</f>
        <v>0</v>
      </c>
      <c r="M933" s="777"/>
      <c r="O933" s="783">
        <f>SUMIFS(CreditS!$C$2:$C$1003,CreditS!$AD$2:$AD$1003,N933)</f>
        <v>0</v>
      </c>
    </row>
    <row r="934" spans="11:15">
      <c r="K934" s="777">
        <f>SUMIFS(CreditS!$C$2:$C$1003,CreditS!$AD$2:$AD$1003,J934)</f>
        <v>0</v>
      </c>
      <c r="M934" s="777"/>
      <c r="O934" s="783">
        <f>SUMIFS(CreditS!$C$2:$C$1003,CreditS!$AD$2:$AD$1003,N934)</f>
        <v>0</v>
      </c>
    </row>
    <row r="935" spans="11:15">
      <c r="K935" s="777">
        <f>SUMIFS(CreditS!$C$2:$C$1003,CreditS!$AD$2:$AD$1003,J935)</f>
        <v>0</v>
      </c>
      <c r="M935" s="777"/>
      <c r="O935" s="783">
        <f>SUMIFS(CreditS!$C$2:$C$1003,CreditS!$AD$2:$AD$1003,N935)</f>
        <v>0</v>
      </c>
    </row>
    <row r="936" spans="11:15">
      <c r="K936" s="777">
        <f>SUMIFS(CreditS!$C$2:$C$1003,CreditS!$AD$2:$AD$1003,J936)</f>
        <v>0</v>
      </c>
      <c r="M936" s="777"/>
      <c r="O936" s="783">
        <f>SUMIFS(CreditS!$C$2:$C$1003,CreditS!$AD$2:$AD$1003,N936)</f>
        <v>0</v>
      </c>
    </row>
    <row r="937" spans="11:15">
      <c r="K937" s="777">
        <f>SUMIFS(CreditS!$C$2:$C$1003,CreditS!$AD$2:$AD$1003,J937)</f>
        <v>0</v>
      </c>
      <c r="M937" s="777"/>
      <c r="O937" s="783">
        <f>SUMIFS(CreditS!$C$2:$C$1003,CreditS!$AD$2:$AD$1003,N937)</f>
        <v>0</v>
      </c>
    </row>
    <row r="938" spans="11:15">
      <c r="K938" s="777">
        <f>SUMIFS(CreditS!$C$2:$C$1003,CreditS!$AD$2:$AD$1003,J938)</f>
        <v>0</v>
      </c>
      <c r="M938" s="777"/>
      <c r="O938" s="783">
        <f>SUMIFS(CreditS!$C$2:$C$1003,CreditS!$AD$2:$AD$1003,N938)</f>
        <v>0</v>
      </c>
    </row>
    <row r="939" spans="11:15">
      <c r="K939" s="777">
        <f>SUMIFS(CreditS!$C$2:$C$1003,CreditS!$AD$2:$AD$1003,J939)</f>
        <v>0</v>
      </c>
      <c r="M939" s="777"/>
      <c r="O939" s="783">
        <f>SUMIFS(CreditS!$C$2:$C$1003,CreditS!$AD$2:$AD$1003,N939)</f>
        <v>0</v>
      </c>
    </row>
    <row r="940" spans="11:15">
      <c r="K940" s="777">
        <f>SUMIFS(CreditS!$C$2:$C$1003,CreditS!$AD$2:$AD$1003,J940)</f>
        <v>0</v>
      </c>
      <c r="M940" s="777"/>
      <c r="O940" s="783">
        <f>SUMIFS(CreditS!$C$2:$C$1003,CreditS!$AD$2:$AD$1003,N940)</f>
        <v>0</v>
      </c>
    </row>
    <row r="941" spans="11:15">
      <c r="K941" s="777">
        <f>SUMIFS(CreditS!$C$2:$C$1003,CreditS!$AD$2:$AD$1003,J941)</f>
        <v>0</v>
      </c>
      <c r="M941" s="777"/>
      <c r="O941" s="783">
        <f>SUMIFS(CreditS!$C$2:$C$1003,CreditS!$AD$2:$AD$1003,N941)</f>
        <v>0</v>
      </c>
    </row>
    <row r="942" spans="11:15">
      <c r="K942" s="777">
        <f>SUMIFS(CreditS!$C$2:$C$1003,CreditS!$AD$2:$AD$1003,J942)</f>
        <v>0</v>
      </c>
      <c r="M942" s="777"/>
      <c r="O942" s="783">
        <f>SUMIFS(CreditS!$C$2:$C$1003,CreditS!$AD$2:$AD$1003,N942)</f>
        <v>0</v>
      </c>
    </row>
    <row r="943" spans="11:15">
      <c r="K943" s="777">
        <f>SUMIFS(CreditS!$C$2:$C$1003,CreditS!$AD$2:$AD$1003,J943)</f>
        <v>0</v>
      </c>
      <c r="M943" s="777"/>
      <c r="O943" s="783">
        <f>SUMIFS(CreditS!$C$2:$C$1003,CreditS!$AD$2:$AD$1003,N943)</f>
        <v>0</v>
      </c>
    </row>
    <row r="944" spans="11:15">
      <c r="K944" s="777">
        <f>SUMIFS(CreditS!$C$2:$C$1003,CreditS!$AD$2:$AD$1003,J944)</f>
        <v>0</v>
      </c>
      <c r="M944" s="777"/>
      <c r="O944" s="783">
        <f>SUMIFS(CreditS!$C$2:$C$1003,CreditS!$AD$2:$AD$1003,N944)</f>
        <v>0</v>
      </c>
    </row>
    <row r="945" spans="11:15">
      <c r="K945" s="777">
        <f>SUMIFS(CreditS!$C$2:$C$1003,CreditS!$AD$2:$AD$1003,J945)</f>
        <v>0</v>
      </c>
      <c r="M945" s="777"/>
      <c r="O945" s="783">
        <f>SUMIFS(CreditS!$C$2:$C$1003,CreditS!$AD$2:$AD$1003,N945)</f>
        <v>0</v>
      </c>
    </row>
    <row r="946" spans="11:15">
      <c r="K946" s="777">
        <f>SUMIFS(CreditS!$C$2:$C$1003,CreditS!$AD$2:$AD$1003,J946)</f>
        <v>0</v>
      </c>
      <c r="M946" s="777"/>
      <c r="O946" s="783">
        <f>SUMIFS(CreditS!$C$2:$C$1003,CreditS!$AD$2:$AD$1003,N946)</f>
        <v>0</v>
      </c>
    </row>
    <row r="947" spans="11:15">
      <c r="K947" s="777">
        <f>SUMIFS(CreditS!$C$2:$C$1003,CreditS!$AD$2:$AD$1003,J947)</f>
        <v>0</v>
      </c>
      <c r="M947" s="777"/>
      <c r="O947" s="783">
        <f>SUMIFS(CreditS!$C$2:$C$1003,CreditS!$AD$2:$AD$1003,N947)</f>
        <v>0</v>
      </c>
    </row>
    <row r="948" spans="11:15">
      <c r="K948" s="777">
        <f>SUMIFS(CreditS!$C$2:$C$1003,CreditS!$AD$2:$AD$1003,J948)</f>
        <v>0</v>
      </c>
      <c r="M948" s="777"/>
      <c r="O948" s="783">
        <f>SUMIFS(CreditS!$C$2:$C$1003,CreditS!$AD$2:$AD$1003,N948)</f>
        <v>0</v>
      </c>
    </row>
    <row r="949" spans="11:15">
      <c r="K949" s="777">
        <f>SUMIFS(CreditS!$C$2:$C$1003,CreditS!$AD$2:$AD$1003,J949)</f>
        <v>0</v>
      </c>
      <c r="M949" s="777"/>
      <c r="O949" s="783">
        <f>SUMIFS(CreditS!$C$2:$C$1003,CreditS!$AD$2:$AD$1003,N949)</f>
        <v>0</v>
      </c>
    </row>
    <row r="950" spans="11:15">
      <c r="K950" s="777">
        <f>SUMIFS(CreditS!$C$2:$C$1003,CreditS!$AD$2:$AD$1003,J950)</f>
        <v>0</v>
      </c>
      <c r="M950" s="777"/>
      <c r="O950" s="783">
        <f>SUMIFS(CreditS!$C$2:$C$1003,CreditS!$AD$2:$AD$1003,N950)</f>
        <v>0</v>
      </c>
    </row>
    <row r="951" spans="11:15">
      <c r="K951" s="777">
        <f>SUMIFS(CreditS!$C$2:$C$1003,CreditS!$AD$2:$AD$1003,J951)</f>
        <v>0</v>
      </c>
      <c r="M951" s="777"/>
      <c r="O951" s="783">
        <f>SUMIFS(CreditS!$C$2:$C$1003,CreditS!$AD$2:$AD$1003,N951)</f>
        <v>0</v>
      </c>
    </row>
    <row r="952" spans="11:15">
      <c r="K952" s="777">
        <f>SUMIFS(CreditS!$C$2:$C$1003,CreditS!$AD$2:$AD$1003,J952)</f>
        <v>0</v>
      </c>
      <c r="M952" s="777"/>
      <c r="O952" s="783">
        <f>SUMIFS(CreditS!$C$2:$C$1003,CreditS!$AD$2:$AD$1003,N952)</f>
        <v>0</v>
      </c>
    </row>
    <row r="953" spans="11:15">
      <c r="K953" s="777">
        <f>SUMIFS(CreditS!$C$2:$C$1003,CreditS!$AD$2:$AD$1003,J953)</f>
        <v>0</v>
      </c>
      <c r="M953" s="777"/>
      <c r="O953" s="783">
        <f>SUMIFS(CreditS!$C$2:$C$1003,CreditS!$AD$2:$AD$1003,N953)</f>
        <v>0</v>
      </c>
    </row>
    <row r="954" spans="11:15">
      <c r="K954" s="777">
        <f>SUMIFS(CreditS!$C$2:$C$1003,CreditS!$AD$2:$AD$1003,J954)</f>
        <v>0</v>
      </c>
      <c r="M954" s="777"/>
      <c r="O954" s="783">
        <f>SUMIFS(CreditS!$C$2:$C$1003,CreditS!$AD$2:$AD$1003,N954)</f>
        <v>0</v>
      </c>
    </row>
    <row r="955" spans="11:15">
      <c r="K955" s="777">
        <f>SUMIFS(CreditS!$C$2:$C$1003,CreditS!$AD$2:$AD$1003,J955)</f>
        <v>0</v>
      </c>
      <c r="M955" s="777"/>
      <c r="O955" s="783">
        <f>SUMIFS(CreditS!$C$2:$C$1003,CreditS!$AD$2:$AD$1003,N955)</f>
        <v>0</v>
      </c>
    </row>
    <row r="956" spans="11:15">
      <c r="K956" s="777">
        <f>SUMIFS(CreditS!$C$2:$C$1003,CreditS!$AD$2:$AD$1003,J956)</f>
        <v>0</v>
      </c>
      <c r="M956" s="777"/>
      <c r="O956" s="783">
        <f>SUMIFS(CreditS!$C$2:$C$1003,CreditS!$AD$2:$AD$1003,N956)</f>
        <v>0</v>
      </c>
    </row>
    <row r="957" spans="11:15">
      <c r="K957" s="777">
        <f>SUMIFS(CreditS!$C$2:$C$1003,CreditS!$AD$2:$AD$1003,J957)</f>
        <v>0</v>
      </c>
      <c r="M957" s="777"/>
      <c r="O957" s="783">
        <f>SUMIFS(CreditS!$C$2:$C$1003,CreditS!$AD$2:$AD$1003,N957)</f>
        <v>0</v>
      </c>
    </row>
    <row r="958" spans="11:15">
      <c r="K958" s="777">
        <f>SUMIFS(CreditS!$C$2:$C$1003,CreditS!$AD$2:$AD$1003,J958)</f>
        <v>0</v>
      </c>
      <c r="M958" s="777"/>
      <c r="O958" s="783">
        <f>SUMIFS(CreditS!$C$2:$C$1003,CreditS!$AD$2:$AD$1003,N958)</f>
        <v>0</v>
      </c>
    </row>
    <row r="959" spans="11:15">
      <c r="K959" s="777">
        <f>SUMIFS(CreditS!$C$2:$C$1003,CreditS!$AD$2:$AD$1003,J959)</f>
        <v>0</v>
      </c>
      <c r="M959" s="777"/>
      <c r="O959" s="783">
        <f>SUMIFS(CreditS!$C$2:$C$1003,CreditS!$AD$2:$AD$1003,N959)</f>
        <v>0</v>
      </c>
    </row>
    <row r="960" spans="11:15">
      <c r="K960" s="777">
        <f>SUMIFS(CreditS!$C$2:$C$1003,CreditS!$AD$2:$AD$1003,J960)</f>
        <v>0</v>
      </c>
      <c r="M960" s="777"/>
      <c r="O960" s="783">
        <f>SUMIFS(CreditS!$C$2:$C$1003,CreditS!$AD$2:$AD$1003,N960)</f>
        <v>0</v>
      </c>
    </row>
    <row r="961" spans="11:15">
      <c r="K961" s="777">
        <f>SUMIFS(CreditS!$C$2:$C$1003,CreditS!$AD$2:$AD$1003,J961)</f>
        <v>0</v>
      </c>
      <c r="M961" s="777"/>
      <c r="O961" s="783">
        <f>SUMIFS(CreditS!$C$2:$C$1003,CreditS!$AD$2:$AD$1003,N961)</f>
        <v>0</v>
      </c>
    </row>
    <row r="962" spans="11:15">
      <c r="K962" s="777">
        <f>SUMIFS(CreditS!$C$2:$C$1003,CreditS!$AD$2:$AD$1003,J962)</f>
        <v>0</v>
      </c>
      <c r="M962" s="777"/>
      <c r="O962" s="783">
        <f>SUMIFS(CreditS!$C$2:$C$1003,CreditS!$AD$2:$AD$1003,N962)</f>
        <v>0</v>
      </c>
    </row>
    <row r="963" spans="11:15">
      <c r="K963" s="777">
        <f>SUMIFS(CreditS!$C$2:$C$1003,CreditS!$AD$2:$AD$1003,J963)</f>
        <v>0</v>
      </c>
      <c r="M963" s="777"/>
      <c r="O963" s="783">
        <f>SUMIFS(CreditS!$C$2:$C$1003,CreditS!$AD$2:$AD$1003,N963)</f>
        <v>0</v>
      </c>
    </row>
    <row r="964" spans="11:15">
      <c r="K964" s="777">
        <f>SUMIFS(CreditS!$C$2:$C$1003,CreditS!$AD$2:$AD$1003,J964)</f>
        <v>0</v>
      </c>
      <c r="M964" s="777"/>
      <c r="O964" s="783">
        <f>SUMIFS(CreditS!$C$2:$C$1003,CreditS!$AD$2:$AD$1003,N964)</f>
        <v>0</v>
      </c>
    </row>
    <row r="965" spans="11:15">
      <c r="K965" s="777">
        <f>SUMIFS(CreditS!$C$2:$C$1003,CreditS!$AD$2:$AD$1003,J965)</f>
        <v>0</v>
      </c>
      <c r="M965" s="777"/>
      <c r="O965" s="783">
        <f>SUMIFS(CreditS!$C$2:$C$1003,CreditS!$AD$2:$AD$1003,N965)</f>
        <v>0</v>
      </c>
    </row>
    <row r="966" spans="11:15">
      <c r="K966" s="777">
        <f>SUMIFS(CreditS!$C$2:$C$1003,CreditS!$AD$2:$AD$1003,J966)</f>
        <v>0</v>
      </c>
      <c r="M966" s="777"/>
      <c r="O966" s="783">
        <f>SUMIFS(CreditS!$C$2:$C$1003,CreditS!$AD$2:$AD$1003,N966)</f>
        <v>0</v>
      </c>
    </row>
    <row r="967" spans="11:15">
      <c r="K967" s="777">
        <f>SUMIFS(CreditS!$C$2:$C$1003,CreditS!$AD$2:$AD$1003,J967)</f>
        <v>0</v>
      </c>
      <c r="M967" s="777"/>
      <c r="O967" s="783">
        <f>SUMIFS(CreditS!$C$2:$C$1003,CreditS!$AD$2:$AD$1003,N967)</f>
        <v>0</v>
      </c>
    </row>
    <row r="968" spans="11:15">
      <c r="K968" s="777">
        <f>SUMIFS(CreditS!$C$2:$C$1003,CreditS!$AD$2:$AD$1003,J968)</f>
        <v>0</v>
      </c>
      <c r="M968" s="777"/>
      <c r="O968" s="783">
        <f>SUMIFS(CreditS!$C$2:$C$1003,CreditS!$AD$2:$AD$1003,N968)</f>
        <v>0</v>
      </c>
    </row>
    <row r="969" spans="11:15">
      <c r="K969" s="777">
        <f>SUMIFS(CreditS!$C$2:$C$1003,CreditS!$AD$2:$AD$1003,J969)</f>
        <v>0</v>
      </c>
      <c r="M969" s="777"/>
      <c r="O969" s="783">
        <f>SUMIFS(CreditS!$C$2:$C$1003,CreditS!$AD$2:$AD$1003,N969)</f>
        <v>0</v>
      </c>
    </row>
    <row r="970" spans="11:15">
      <c r="K970" s="777">
        <f>SUMIFS(CreditS!$C$2:$C$1003,CreditS!$AD$2:$AD$1003,J970)</f>
        <v>0</v>
      </c>
      <c r="M970" s="777"/>
      <c r="O970" s="783">
        <f>SUMIFS(CreditS!$C$2:$C$1003,CreditS!$AD$2:$AD$1003,N970)</f>
        <v>0</v>
      </c>
    </row>
    <row r="971" spans="11:15">
      <c r="K971" s="777">
        <f>SUMIFS(CreditS!$C$2:$C$1003,CreditS!$AD$2:$AD$1003,J971)</f>
        <v>0</v>
      </c>
      <c r="M971" s="777"/>
      <c r="O971" s="783">
        <f>SUMIFS(CreditS!$C$2:$C$1003,CreditS!$AD$2:$AD$1003,N971)</f>
        <v>0</v>
      </c>
    </row>
    <row r="972" spans="11:15">
      <c r="K972" s="777">
        <f>SUMIFS(CreditS!$C$2:$C$1003,CreditS!$AD$2:$AD$1003,J972)</f>
        <v>0</v>
      </c>
      <c r="M972" s="777"/>
      <c r="O972" s="783">
        <f>SUMIFS(CreditS!$C$2:$C$1003,CreditS!$AD$2:$AD$1003,N972)</f>
        <v>0</v>
      </c>
    </row>
    <row r="973" spans="11:15">
      <c r="K973" s="777">
        <f>SUMIFS(CreditS!$C$2:$C$1003,CreditS!$AD$2:$AD$1003,J973)</f>
        <v>0</v>
      </c>
      <c r="M973" s="777"/>
      <c r="O973" s="783">
        <f>SUMIFS(CreditS!$C$2:$C$1003,CreditS!$AD$2:$AD$1003,N973)</f>
        <v>0</v>
      </c>
    </row>
    <row r="974" spans="11:15">
      <c r="K974" s="777">
        <f>SUMIFS(CreditS!$C$2:$C$1003,CreditS!$AD$2:$AD$1003,J974)</f>
        <v>0</v>
      </c>
      <c r="M974" s="777"/>
      <c r="O974" s="783">
        <f>SUMIFS(CreditS!$C$2:$C$1003,CreditS!$AD$2:$AD$1003,N974)</f>
        <v>0</v>
      </c>
    </row>
    <row r="975" spans="11:15">
      <c r="K975" s="777">
        <f>SUMIFS(CreditS!$C$2:$C$1003,CreditS!$AD$2:$AD$1003,J975)</f>
        <v>0</v>
      </c>
      <c r="M975" s="777"/>
      <c r="O975" s="783">
        <f>SUMIFS(CreditS!$C$2:$C$1003,CreditS!$AD$2:$AD$1003,N975)</f>
        <v>0</v>
      </c>
    </row>
    <row r="976" spans="11:15">
      <c r="O976" s="783">
        <f>SUMIFS(CreditS!$C$2:$C$1003,CreditS!$AD$2:$AD$1003,N976)</f>
        <v>0</v>
      </c>
    </row>
    <row r="977" spans="15:15">
      <c r="O977" s="783">
        <f>SUMIFS(CreditS!$C$2:$C$1003,CreditS!$AD$2:$AD$1003,N977)</f>
        <v>0</v>
      </c>
    </row>
    <row r="978" spans="15:15">
      <c r="O978" s="783">
        <f>SUMIFS(CreditS!$C$2:$C$1003,CreditS!$AD$2:$AD$1003,N978)</f>
        <v>0</v>
      </c>
    </row>
    <row r="979" spans="15:15">
      <c r="O979" s="783">
        <f>SUMIFS(CreditS!$C$2:$C$1003,CreditS!$AD$2:$AD$1003,N979)</f>
        <v>0</v>
      </c>
    </row>
    <row r="980" spans="15:15">
      <c r="O980" s="783">
        <f>SUMIFS(CreditS!$C$2:$C$1003,CreditS!$AD$2:$AD$1003,N980)</f>
        <v>0</v>
      </c>
    </row>
    <row r="981" spans="15:15">
      <c r="O981" s="783">
        <f>SUMIFS(CreditS!$C$2:$C$1003,CreditS!$AD$2:$AD$1003,N981)</f>
        <v>0</v>
      </c>
    </row>
    <row r="982" spans="15:15">
      <c r="O982" s="783">
        <f>SUMIFS(CreditS!$C$2:$C$1003,CreditS!$AD$2:$AD$1003,N982)</f>
        <v>0</v>
      </c>
    </row>
    <row r="983" spans="15:15">
      <c r="O983" s="783">
        <f>SUMIFS(CreditS!$C$2:$C$1003,CreditS!$AD$2:$AD$1003,N983)</f>
        <v>0</v>
      </c>
    </row>
    <row r="984" spans="15:15">
      <c r="O984" s="783">
        <f>SUMIFS(CreditS!$C$2:$C$1003,CreditS!$AD$2:$AD$1003,N984)</f>
        <v>0</v>
      </c>
    </row>
    <row r="985" spans="15:15">
      <c r="O985" s="783">
        <f>SUMIFS(CreditS!$C$2:$C$1003,CreditS!$AD$2:$AD$1003,N985)</f>
        <v>0</v>
      </c>
    </row>
    <row r="986" spans="15:15">
      <c r="O986" s="783">
        <f>SUMIFS(CreditS!$C$2:$C$1003,CreditS!$AD$2:$AD$1003,N986)</f>
        <v>0</v>
      </c>
    </row>
    <row r="987" spans="15:15">
      <c r="O987" s="783">
        <f>SUMIFS(CreditS!$C$2:$C$1003,CreditS!$AD$2:$AD$1003,N987)</f>
        <v>0</v>
      </c>
    </row>
    <row r="988" spans="15:15">
      <c r="O988" s="783">
        <f>SUMIFS(CreditS!$C$2:$C$1003,CreditS!$AD$2:$AD$1003,N988)</f>
        <v>0</v>
      </c>
    </row>
    <row r="989" spans="15:15">
      <c r="O989" s="783">
        <f>SUMIFS(CreditS!$C$2:$C$1003,CreditS!$AD$2:$AD$1003,N989)</f>
        <v>0</v>
      </c>
    </row>
    <row r="990" spans="15:15">
      <c r="O990" s="783">
        <f>SUMIFS(CreditS!$C$2:$C$1003,CreditS!$AD$2:$AD$1003,N990)</f>
        <v>0</v>
      </c>
    </row>
    <row r="991" spans="15:15">
      <c r="O991" s="783">
        <f>SUMIFS(CreditS!$C$2:$C$1003,CreditS!$AD$2:$AD$1003,N991)</f>
        <v>0</v>
      </c>
    </row>
    <row r="992" spans="15:15">
      <c r="O992" s="783">
        <f>SUMIFS(CreditS!$C$2:$C$1003,CreditS!$AD$2:$AD$1003,N992)</f>
        <v>0</v>
      </c>
    </row>
    <row r="993" spans="15:15">
      <c r="O993" s="783">
        <f>SUMIFS(CreditS!$C$2:$C$1003,CreditS!$AD$2:$AD$1003,N993)</f>
        <v>0</v>
      </c>
    </row>
    <row r="994" spans="15:15">
      <c r="O994" s="783">
        <f>SUMIFS(CreditS!$C$2:$C$1003,CreditS!$AD$2:$AD$1003,N994)</f>
        <v>0</v>
      </c>
    </row>
    <row r="995" spans="15:15">
      <c r="O995" s="783">
        <f>SUMIFS(CreditS!$C$2:$C$1003,CreditS!$AD$2:$AD$1003,N995)</f>
        <v>0</v>
      </c>
    </row>
    <row r="996" spans="15:15">
      <c r="O996" s="783">
        <f>SUMIFS(CreditS!$C$2:$C$1003,CreditS!$AD$2:$AD$1003,N996)</f>
        <v>0</v>
      </c>
    </row>
    <row r="997" spans="15:15">
      <c r="O997" s="783">
        <f>SUMIFS(CreditS!$C$2:$C$1003,CreditS!$AD$2:$AD$1003,N997)</f>
        <v>0</v>
      </c>
    </row>
    <row r="998" spans="15:15">
      <c r="O998" s="783">
        <f>SUMIFS(CreditS!$C$2:$C$1003,CreditS!$AD$2:$AD$1003,N998)</f>
        <v>0</v>
      </c>
    </row>
    <row r="999" spans="15:15">
      <c r="O999" s="783">
        <f>SUMIFS(CreditS!$C$2:$C$1003,CreditS!$AD$2:$AD$1003,N999)</f>
        <v>0</v>
      </c>
    </row>
    <row r="1000" spans="15:15">
      <c r="O1000" s="783">
        <f>SUMIFS(CreditS!$C$2:$C$1003,CreditS!$AD$2:$AD$1003,N1000)</f>
        <v>0</v>
      </c>
    </row>
    <row r="1001" spans="15:15">
      <c r="O1001" s="783">
        <f>SUMIFS(CreditS!$C$2:$C$1003,CreditS!$AD$2:$AD$1003,N1001)</f>
        <v>0</v>
      </c>
    </row>
    <row r="1002" spans="15:15">
      <c r="O1002" s="783">
        <f>SUMIFS(CreditS!$C$2:$C$1003,CreditS!$AD$2:$AD$1003,N1002)</f>
        <v>0</v>
      </c>
    </row>
    <row r="1003" spans="15:15">
      <c r="O1003" s="783">
        <f>SUMIFS(CreditS!$C$2:$C$1003,CreditS!$AD$2:$AD$1003,N1003)</f>
        <v>0</v>
      </c>
    </row>
    <row r="1004" spans="15:15">
      <c r="O1004" s="783">
        <f>SUMIFS(CreditS!$C$2:$C$1003,CreditS!$AD$2:$AD$1003,N1004)</f>
        <v>0</v>
      </c>
    </row>
    <row r="1005" spans="15:15">
      <c r="O1005" s="783">
        <f>SUMIFS(CreditS!$C$2:$C$1003,CreditS!$AD$2:$AD$1003,N1005)</f>
        <v>0</v>
      </c>
    </row>
    <row r="1006" spans="15:15">
      <c r="O1006" s="783">
        <f>SUMIFS(CreditS!$C$2:$C$1003,CreditS!$AD$2:$AD$1003,N1006)</f>
        <v>0</v>
      </c>
    </row>
    <row r="1007" spans="15:15">
      <c r="O1007" s="783">
        <f>SUMIFS(CreditS!$C$2:$C$1003,CreditS!$AD$2:$AD$1003,N1007)</f>
        <v>0</v>
      </c>
    </row>
    <row r="1008" spans="15:15">
      <c r="O1008" s="783">
        <f>SUMIFS(CreditS!$C$2:$C$1003,CreditS!$AD$2:$AD$1003,N1008)</f>
        <v>0</v>
      </c>
    </row>
    <row r="1009" spans="15:15">
      <c r="O1009" s="783">
        <f>SUMIFS(CreditS!$C$2:$C$1003,CreditS!$AD$2:$AD$1003,N1009)</f>
        <v>0</v>
      </c>
    </row>
    <row r="1010" spans="15:15">
      <c r="O1010" s="783">
        <f>SUMIFS(CreditS!$C$2:$C$1003,CreditS!$AD$2:$AD$1003,N1010)</f>
        <v>0</v>
      </c>
    </row>
    <row r="1011" spans="15:15">
      <c r="O1011" s="783">
        <f>SUMIFS(CreditS!$C$2:$C$1003,CreditS!$AD$2:$AD$1003,N1011)</f>
        <v>0</v>
      </c>
    </row>
    <row r="1012" spans="15:15">
      <c r="O1012" s="783">
        <f>SUMIFS(CreditS!$C$2:$C$1003,CreditS!$AD$2:$AD$1003,N1012)</f>
        <v>0</v>
      </c>
    </row>
    <row r="1013" spans="15:15">
      <c r="O1013" s="783">
        <f>SUMIFS(CreditS!$C$2:$C$1003,CreditS!$AD$2:$AD$1003,N1013)</f>
        <v>0</v>
      </c>
    </row>
    <row r="1014" spans="15:15">
      <c r="O1014" s="783">
        <f>SUMIFS(CreditS!$C$2:$C$1003,CreditS!$AD$2:$AD$1003,N1014)</f>
        <v>0</v>
      </c>
    </row>
    <row r="1015" spans="15:15">
      <c r="O1015" s="783">
        <f>SUMIFS(CreditS!$C$2:$C$1003,CreditS!$AD$2:$AD$1003,N1015)</f>
        <v>0</v>
      </c>
    </row>
    <row r="1016" spans="15:15">
      <c r="O1016" s="783">
        <f>SUMIFS(CreditS!$C$2:$C$1003,CreditS!$AD$2:$AD$1003,N1016)</f>
        <v>0</v>
      </c>
    </row>
    <row r="1017" spans="15:15">
      <c r="O1017" s="783">
        <f>SUMIFS(CreditS!$C$2:$C$1003,CreditS!$AD$2:$AD$1003,N1017)</f>
        <v>0</v>
      </c>
    </row>
    <row r="1018" spans="15:15">
      <c r="O1018" s="783">
        <f>SUMIFS(CreditS!$C$2:$C$1003,CreditS!$AD$2:$AD$1003,N1018)</f>
        <v>0</v>
      </c>
    </row>
    <row r="1019" spans="15:15">
      <c r="O1019" s="783">
        <f>SUMIFS(CreditS!$C$2:$C$1003,CreditS!$AD$2:$AD$1003,N1019)</f>
        <v>0</v>
      </c>
    </row>
    <row r="1020" spans="15:15">
      <c r="O1020" s="783">
        <f>SUMIFS(CreditS!$C$2:$C$1003,CreditS!$AD$2:$AD$1003,N1020)</f>
        <v>0</v>
      </c>
    </row>
    <row r="1021" spans="15:15">
      <c r="O1021" s="783">
        <f>SUMIFS(CreditS!$C$2:$C$1003,CreditS!$AD$2:$AD$1003,N1021)</f>
        <v>0</v>
      </c>
    </row>
    <row r="1022" spans="15:15">
      <c r="O1022" s="783">
        <f>SUMIFS(CreditS!$C$2:$C$1003,CreditS!$AD$2:$AD$1003,N1022)</f>
        <v>0</v>
      </c>
    </row>
    <row r="1023" spans="15:15">
      <c r="O1023" s="783">
        <f>SUMIFS(CreditS!$C$2:$C$1003,CreditS!$AD$2:$AD$1003,N1023)</f>
        <v>0</v>
      </c>
    </row>
    <row r="1024" spans="15:15">
      <c r="O1024" s="783">
        <f>SUMIFS(CreditS!$C$2:$C$1003,CreditS!$AD$2:$AD$1003,N1024)</f>
        <v>0</v>
      </c>
    </row>
    <row r="1025" spans="15:15">
      <c r="O1025" s="783">
        <f>SUMIFS(CreditS!$C$2:$C$1003,CreditS!$AD$2:$AD$1003,N1025)</f>
        <v>0</v>
      </c>
    </row>
    <row r="1026" spans="15:15">
      <c r="O1026" s="783">
        <f>SUMIFS(CreditS!$C$2:$C$1003,CreditS!$AD$2:$AD$1003,N1026)</f>
        <v>0</v>
      </c>
    </row>
    <row r="1027" spans="15:15">
      <c r="O1027" s="783">
        <f>SUMIFS(CreditS!$C$2:$C$1003,CreditS!$AD$2:$AD$1003,N1027)</f>
        <v>0</v>
      </c>
    </row>
    <row r="1028" spans="15:15">
      <c r="O1028" s="783">
        <f>SUMIFS(CreditS!$C$2:$C$1003,CreditS!$AD$2:$AD$1003,N1028)</f>
        <v>0</v>
      </c>
    </row>
    <row r="1029" spans="15:15">
      <c r="O1029" s="783">
        <f>SUMIFS(CreditS!$C$2:$C$1003,CreditS!$AD$2:$AD$1003,N1029)</f>
        <v>0</v>
      </c>
    </row>
    <row r="1030" spans="15:15">
      <c r="O1030" s="783">
        <f>SUMIFS(CreditS!$C$2:$C$1003,CreditS!$AD$2:$AD$1003,N1030)</f>
        <v>0</v>
      </c>
    </row>
    <row r="1031" spans="15:15">
      <c r="O1031" s="783">
        <f>SUMIFS(CreditS!$C$2:$C$1003,CreditS!$AD$2:$AD$1003,N1031)</f>
        <v>0</v>
      </c>
    </row>
    <row r="1032" spans="15:15">
      <c r="O1032" s="783">
        <f>SUMIFS(CreditS!$C$2:$C$1003,CreditS!$AD$2:$AD$1003,N1032)</f>
        <v>0</v>
      </c>
    </row>
    <row r="1033" spans="15:15">
      <c r="O1033" s="783">
        <f>SUMIFS(CreditS!$C$2:$C$1003,CreditS!$AD$2:$AD$1003,N1033)</f>
        <v>0</v>
      </c>
    </row>
    <row r="1034" spans="15:15">
      <c r="O1034" s="783">
        <f>SUMIFS(CreditS!$C$2:$C$1003,CreditS!$AD$2:$AD$1003,N1034)</f>
        <v>0</v>
      </c>
    </row>
    <row r="1035" spans="15:15">
      <c r="O1035" s="783">
        <f>SUMIFS(CreditS!$C$2:$C$1003,CreditS!$AD$2:$AD$1003,N1035)</f>
        <v>0</v>
      </c>
    </row>
    <row r="1036" spans="15:15">
      <c r="O1036" s="783">
        <f>SUMIFS(CreditS!$C$2:$C$1003,CreditS!$AD$2:$AD$1003,N1036)</f>
        <v>0</v>
      </c>
    </row>
    <row r="1037" spans="15:15">
      <c r="O1037" s="783">
        <f>SUMIFS(CreditS!$C$2:$C$1003,CreditS!$AD$2:$AD$1003,N1037)</f>
        <v>0</v>
      </c>
    </row>
    <row r="1038" spans="15:15">
      <c r="O1038" s="783">
        <f>SUMIFS(CreditS!$C$2:$C$1003,CreditS!$AD$2:$AD$1003,N1038)</f>
        <v>0</v>
      </c>
    </row>
    <row r="1039" spans="15:15">
      <c r="O1039" s="783">
        <f>SUMIFS(CreditS!$C$2:$C$1003,CreditS!$AD$2:$AD$1003,N1039)</f>
        <v>0</v>
      </c>
    </row>
    <row r="1040" spans="15:15">
      <c r="O1040" s="783">
        <f>SUMIFS(CreditS!$C$2:$C$1003,CreditS!$AD$2:$AD$1003,N1040)</f>
        <v>0</v>
      </c>
    </row>
    <row r="1041" spans="15:15">
      <c r="O1041" s="783">
        <f>SUMIFS(CreditS!$C$2:$C$1003,CreditS!$AD$2:$AD$1003,N1041)</f>
        <v>0</v>
      </c>
    </row>
    <row r="1042" spans="15:15">
      <c r="O1042" s="783">
        <f>SUMIFS(CreditS!$C$2:$C$1003,CreditS!$AD$2:$AD$1003,N1042)</f>
        <v>0</v>
      </c>
    </row>
    <row r="1043" spans="15:15">
      <c r="O1043" s="783">
        <f>SUMIFS(CreditS!$C$2:$C$1003,CreditS!$AD$2:$AD$1003,N1043)</f>
        <v>0</v>
      </c>
    </row>
    <row r="1044" spans="15:15">
      <c r="O1044" s="783">
        <f>SUMIFS(CreditS!$C$2:$C$1003,CreditS!$AD$2:$AD$1003,N1044)</f>
        <v>0</v>
      </c>
    </row>
    <row r="1045" spans="15:15">
      <c r="O1045" s="783">
        <f>SUMIFS(CreditS!$C$2:$C$1003,CreditS!$AD$2:$AD$1003,N1045)</f>
        <v>0</v>
      </c>
    </row>
    <row r="1046" spans="15:15">
      <c r="O1046" s="783">
        <f>SUMIFS(CreditS!$C$2:$C$1003,CreditS!$AD$2:$AD$1003,N1046)</f>
        <v>0</v>
      </c>
    </row>
    <row r="1047" spans="15:15">
      <c r="O1047" s="783">
        <f>SUMIFS(CreditS!$C$2:$C$1003,CreditS!$AD$2:$AD$1003,N1047)</f>
        <v>0</v>
      </c>
    </row>
    <row r="1048" spans="15:15">
      <c r="O1048" s="783">
        <f>SUMIFS(CreditS!$C$2:$C$1003,CreditS!$AD$2:$AD$1003,N1048)</f>
        <v>0</v>
      </c>
    </row>
    <row r="1049" spans="15:15">
      <c r="O1049" s="783">
        <f>SUMIFS(CreditS!$C$2:$C$1003,CreditS!$AD$2:$AD$1003,N1049)</f>
        <v>0</v>
      </c>
    </row>
    <row r="1050" spans="15:15">
      <c r="O1050" s="783">
        <f>SUMIFS(CreditS!$C$2:$C$1003,CreditS!$AD$2:$AD$1003,N1050)</f>
        <v>0</v>
      </c>
    </row>
    <row r="1051" spans="15:15">
      <c r="O1051" s="783">
        <f>SUMIFS(CreditS!$C$2:$C$1003,CreditS!$AD$2:$AD$1003,N1051)</f>
        <v>0</v>
      </c>
    </row>
    <row r="1052" spans="15:15">
      <c r="O1052" s="783">
        <f>SUMIFS(CreditS!$C$2:$C$1003,CreditS!$AD$2:$AD$1003,N1052)</f>
        <v>0</v>
      </c>
    </row>
    <row r="1053" spans="15:15">
      <c r="O1053" s="783">
        <f>SUMIFS(CreditS!$C$2:$C$1003,CreditS!$AD$2:$AD$1003,N1053)</f>
        <v>0</v>
      </c>
    </row>
    <row r="1054" spans="15:15">
      <c r="O1054" s="783">
        <f>SUMIFS(CreditS!$C$2:$C$1003,CreditS!$AD$2:$AD$1003,N1054)</f>
        <v>0</v>
      </c>
    </row>
    <row r="1055" spans="15:15">
      <c r="O1055" s="783">
        <f>SUMIFS(CreditS!$C$2:$C$1003,CreditS!$AD$2:$AD$1003,N1055)</f>
        <v>0</v>
      </c>
    </row>
    <row r="1056" spans="15:15">
      <c r="O1056" s="783">
        <f>SUMIFS(CreditS!$C$2:$C$1003,CreditS!$AD$2:$AD$1003,N1056)</f>
        <v>0</v>
      </c>
    </row>
    <row r="1057" spans="15:15">
      <c r="O1057" s="783">
        <f>SUMIFS(CreditS!$C$2:$C$1003,CreditS!$AD$2:$AD$1003,N1057)</f>
        <v>0</v>
      </c>
    </row>
    <row r="1058" spans="15:15">
      <c r="O1058" s="783">
        <f>SUMIFS(CreditS!$C$2:$C$1003,CreditS!$AD$2:$AD$1003,N1058)</f>
        <v>0</v>
      </c>
    </row>
    <row r="1059" spans="15:15">
      <c r="O1059" s="783">
        <f>SUMIFS(CreditS!$C$2:$C$1003,CreditS!$AD$2:$AD$1003,N1059)</f>
        <v>0</v>
      </c>
    </row>
    <row r="1060" spans="15:15">
      <c r="O1060" s="783">
        <f>SUMIFS(CreditS!$C$2:$C$1003,CreditS!$AD$2:$AD$1003,N1060)</f>
        <v>0</v>
      </c>
    </row>
    <row r="1061" spans="15:15">
      <c r="O1061" s="783">
        <f>SUMIFS(CreditS!$C$2:$C$1003,CreditS!$AD$2:$AD$1003,N1061)</f>
        <v>0</v>
      </c>
    </row>
    <row r="1062" spans="15:15">
      <c r="O1062" s="783">
        <f>SUMIFS(CreditS!$C$2:$C$1003,CreditS!$AD$2:$AD$1003,N1062)</f>
        <v>0</v>
      </c>
    </row>
    <row r="1063" spans="15:15">
      <c r="O1063" s="783">
        <f>SUMIFS(CreditS!$C$2:$C$1003,CreditS!$AD$2:$AD$1003,N1063)</f>
        <v>0</v>
      </c>
    </row>
    <row r="1064" spans="15:15">
      <c r="O1064" s="783">
        <f>SUMIFS(CreditS!$C$2:$C$1003,CreditS!$AD$2:$AD$1003,N1064)</f>
        <v>0</v>
      </c>
    </row>
    <row r="1065" spans="15:15">
      <c r="O1065" s="783">
        <f>SUMIFS(CreditS!$C$2:$C$1003,CreditS!$AD$2:$AD$1003,N1065)</f>
        <v>0</v>
      </c>
    </row>
    <row r="1066" spans="15:15">
      <c r="O1066" s="783">
        <f>SUMIFS(CreditS!$C$2:$C$1003,CreditS!$AD$2:$AD$1003,N1066)</f>
        <v>0</v>
      </c>
    </row>
    <row r="1067" spans="15:15">
      <c r="O1067" s="783">
        <f>SUMIFS(CreditS!$C$2:$C$1003,CreditS!$AD$2:$AD$1003,N1067)</f>
        <v>0</v>
      </c>
    </row>
    <row r="1068" spans="15:15">
      <c r="O1068" s="783">
        <f>SUMIFS(CreditS!$C$2:$C$1003,CreditS!$AD$2:$AD$1003,N1068)</f>
        <v>0</v>
      </c>
    </row>
    <row r="1069" spans="15:15">
      <c r="O1069" s="783">
        <f>SUMIFS(CreditS!$C$2:$C$1003,CreditS!$AD$2:$AD$1003,N1069)</f>
        <v>0</v>
      </c>
    </row>
    <row r="1070" spans="15:15">
      <c r="O1070" s="783">
        <f>SUMIFS(CreditS!$C$2:$C$1003,CreditS!$AD$2:$AD$1003,N1070)</f>
        <v>0</v>
      </c>
    </row>
    <row r="1071" spans="15:15">
      <c r="O1071" s="783">
        <f>SUMIFS(CreditS!$C$2:$C$1003,CreditS!$AD$2:$AD$1003,N1071)</f>
        <v>0</v>
      </c>
    </row>
    <row r="1072" spans="15:15">
      <c r="O1072" s="783">
        <f>SUMIFS(CreditS!$C$2:$C$1003,CreditS!$AD$2:$AD$1003,N1072)</f>
        <v>0</v>
      </c>
    </row>
    <row r="1073" spans="15:15">
      <c r="O1073" s="783">
        <f>SUMIFS(CreditS!$C$2:$C$1003,CreditS!$AD$2:$AD$1003,N1073)</f>
        <v>0</v>
      </c>
    </row>
    <row r="1074" spans="15:15">
      <c r="O1074" s="783">
        <f>SUMIFS(CreditS!$C$2:$C$1003,CreditS!$AD$2:$AD$1003,N1074)</f>
        <v>0</v>
      </c>
    </row>
    <row r="1075" spans="15:15">
      <c r="O1075" s="783">
        <f>SUMIFS(CreditS!$C$2:$C$1003,CreditS!$AD$2:$AD$1003,N1075)</f>
        <v>0</v>
      </c>
    </row>
    <row r="1076" spans="15:15">
      <c r="O1076" s="783">
        <f>SUMIFS(CreditS!$C$2:$C$1003,CreditS!$AD$2:$AD$1003,N1076)</f>
        <v>0</v>
      </c>
    </row>
    <row r="1077" spans="15:15">
      <c r="O1077" s="783">
        <f>SUMIFS(CreditS!$C$2:$C$1003,CreditS!$AD$2:$AD$1003,N1077)</f>
        <v>0</v>
      </c>
    </row>
    <row r="1078" spans="15:15">
      <c r="O1078" s="783">
        <f>SUMIFS(CreditS!$C$2:$C$1003,CreditS!$AD$2:$AD$1003,N1078)</f>
        <v>0</v>
      </c>
    </row>
  </sheetData>
  <mergeCells count="3">
    <mergeCell ref="Y1:Z1"/>
    <mergeCell ref="AI1:AJ1"/>
    <mergeCell ref="AD1:AE1"/>
  </mergeCells>
  <conditionalFormatting sqref="A9">
    <cfRule type="expression" dxfId="137" priority="6">
      <formula>#REF!="Credit"</formula>
    </cfRule>
    <cfRule type="expression" dxfId="136" priority="7">
      <formula>#REF!="Paid"</formula>
    </cfRule>
  </conditionalFormatting>
  <conditionalFormatting sqref="K2:K975">
    <cfRule type="expression" dxfId="135" priority="8">
      <formula>#REF!="Credit"</formula>
    </cfRule>
    <cfRule type="expression" dxfId="134" priority="9">
      <formula>#REF!="Paid"</formula>
    </cfRule>
  </conditionalFormatting>
  <conditionalFormatting sqref="M2:M975">
    <cfRule type="expression" dxfId="133" priority="4">
      <formula>#REF!="Credit"</formula>
    </cfRule>
    <cfRule type="expression" dxfId="132" priority="5">
      <formula>#REF!="Paid"</formula>
    </cfRule>
  </conditionalFormatting>
  <conditionalFormatting sqref="Z2:Z14">
    <cfRule type="dataBar" priority="1">
      <dataBar>
        <cfvo type="min"/>
        <cfvo type="max"/>
        <color rgb="FF638EC6"/>
      </dataBar>
      <extLst>
        <ext xmlns:x14="http://schemas.microsoft.com/office/spreadsheetml/2009/9/main" uri="{B025F937-C7B1-47D3-B67F-A62EFF666E3E}">
          <x14:id>{6ED7DB2C-04CC-4C8D-A2FA-2FF490C9E154}</x14:id>
        </ext>
      </extLst>
    </cfRule>
  </conditionalFormatting>
  <conditionalFormatting sqref="AD1:AD1048576">
    <cfRule type="duplicateValues" dxfId="131" priority="2"/>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ED7DB2C-04CC-4C8D-A2FA-2FF490C9E154}">
            <x14:dataBar minLength="0" maxLength="100" gradient="0">
              <x14:cfvo type="autoMin"/>
              <x14:cfvo type="autoMax"/>
              <x14:negativeFillColor rgb="FFFF0000"/>
              <x14:axisColor rgb="FF000000"/>
            </x14:dataBar>
          </x14:cfRule>
          <xm:sqref>Z2:Z14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AI15"/>
  <sheetViews>
    <sheetView workbookViewId="0">
      <selection activeCell="C4" sqref="C4"/>
    </sheetView>
  </sheetViews>
  <sheetFormatPr defaultColWidth="7.5703125" defaultRowHeight="12.75"/>
  <cols>
    <col min="1" max="16384" width="7.5703125" style="9"/>
  </cols>
  <sheetData>
    <row r="1" spans="1:35" s="21" customFormat="1" ht="27">
      <c r="A1" s="347" t="s">
        <v>0</v>
      </c>
      <c r="B1" s="1445" t="s">
        <v>1</v>
      </c>
      <c r="C1" s="1446"/>
      <c r="D1" s="1447"/>
      <c r="E1" s="1445" t="s">
        <v>19</v>
      </c>
      <c r="F1" s="1446"/>
      <c r="G1" s="1447"/>
      <c r="H1" s="1445" t="s">
        <v>20</v>
      </c>
      <c r="I1" s="1446"/>
      <c r="J1" s="1447"/>
      <c r="K1" s="1445" t="s">
        <v>21</v>
      </c>
      <c r="L1" s="1446"/>
      <c r="M1" s="1447"/>
      <c r="N1" s="1445" t="s">
        <v>23</v>
      </c>
      <c r="O1" s="1446"/>
      <c r="P1" s="1447"/>
      <c r="Q1" s="1445" t="s">
        <v>25</v>
      </c>
      <c r="R1" s="1446"/>
      <c r="S1" s="1447"/>
      <c r="T1" s="1445" t="s">
        <v>27</v>
      </c>
      <c r="U1" s="1446"/>
      <c r="V1" s="1447"/>
      <c r="W1" s="1445" t="s">
        <v>29</v>
      </c>
      <c r="X1" s="1446"/>
      <c r="Y1" s="1447"/>
      <c r="Z1" s="1445" t="s">
        <v>32</v>
      </c>
      <c r="AA1" s="1446"/>
      <c r="AB1" s="1447"/>
      <c r="AC1" s="1445" t="s">
        <v>34</v>
      </c>
      <c r="AD1" s="1446"/>
      <c r="AE1" s="1446"/>
      <c r="AG1" s="29" t="s">
        <v>77</v>
      </c>
      <c r="AH1" s="29" t="s">
        <v>80</v>
      </c>
      <c r="AI1" s="29" t="s">
        <v>270</v>
      </c>
    </row>
    <row r="2" spans="1:35" s="8" customFormat="1" ht="39" customHeight="1">
      <c r="A2" s="348" t="s">
        <v>73</v>
      </c>
      <c r="B2" s="29" t="s">
        <v>77</v>
      </c>
      <c r="C2" s="29" t="s">
        <v>80</v>
      </c>
      <c r="D2" s="29" t="s">
        <v>270</v>
      </c>
      <c r="E2" s="29" t="s">
        <v>77</v>
      </c>
      <c r="F2" s="29" t="s">
        <v>80</v>
      </c>
      <c r="G2" s="29" t="s">
        <v>270</v>
      </c>
      <c r="H2" s="29" t="s">
        <v>77</v>
      </c>
      <c r="I2" s="29" t="s">
        <v>80</v>
      </c>
      <c r="J2" s="29" t="s">
        <v>270</v>
      </c>
      <c r="K2" s="29" t="s">
        <v>77</v>
      </c>
      <c r="L2" s="29" t="s">
        <v>80</v>
      </c>
      <c r="M2" s="29" t="s">
        <v>270</v>
      </c>
      <c r="N2" s="29" t="s">
        <v>77</v>
      </c>
      <c r="O2" s="29" t="s">
        <v>80</v>
      </c>
      <c r="P2" s="29" t="s">
        <v>270</v>
      </c>
      <c r="Q2" s="29" t="s">
        <v>77</v>
      </c>
      <c r="R2" s="29" t="s">
        <v>80</v>
      </c>
      <c r="S2" s="29" t="s">
        <v>270</v>
      </c>
      <c r="T2" s="29" t="s">
        <v>77</v>
      </c>
      <c r="U2" s="29" t="s">
        <v>80</v>
      </c>
      <c r="V2" s="29" t="s">
        <v>270</v>
      </c>
      <c r="W2" s="29" t="s">
        <v>77</v>
      </c>
      <c r="X2" s="29" t="s">
        <v>80</v>
      </c>
      <c r="Y2" s="29" t="s">
        <v>270</v>
      </c>
      <c r="Z2" s="29" t="s">
        <v>77</v>
      </c>
      <c r="AA2" s="29" t="s">
        <v>80</v>
      </c>
      <c r="AB2" s="29" t="s">
        <v>270</v>
      </c>
      <c r="AC2" s="29" t="s">
        <v>77</v>
      </c>
      <c r="AD2" s="29" t="s">
        <v>80</v>
      </c>
      <c r="AE2" s="29" t="s">
        <v>270</v>
      </c>
    </row>
    <row r="3" spans="1:35" ht="24" customHeight="1">
      <c r="A3" s="349" t="s">
        <v>127</v>
      </c>
      <c r="B3" s="352">
        <f>SUMIFS(Trans!$D:$D,Trans!$B:$B,$B$1,Trans!$I:$I,$A3,Trans!$C:$C,"Credit")</f>
        <v>0</v>
      </c>
      <c r="C3" s="352">
        <f>SUMIFS(Trans!$D:$D,Trans!$B:$B,B$1,Trans!$I:$I,$A3,Trans!$C:$C,"Debit")</f>
        <v>0</v>
      </c>
      <c r="D3" s="352">
        <f>B3-C3</f>
        <v>0</v>
      </c>
      <c r="E3" s="352">
        <f>SUMIFS(Trans!$D:$D,Trans!$B:$B,E$1,Trans!$I:$I,$A3,Trans!$C:$C,"Credit")</f>
        <v>0</v>
      </c>
      <c r="F3" s="352">
        <f>SUMIFS(Trans!$D:$D,Trans!$B:$B,E$1,Trans!$I:$I,$A3,Trans!$C:$C,"Debit")</f>
        <v>0</v>
      </c>
      <c r="G3" s="352">
        <f>E3-F3</f>
        <v>0</v>
      </c>
      <c r="H3" s="352">
        <f>SUMIFS(Trans!$D:$D,Trans!$B:$B,H$1,Trans!$I:$I,$A3,Trans!$C:$C,"Credit")</f>
        <v>0</v>
      </c>
      <c r="I3" s="352">
        <f>SUMIFS(Trans!$D:$D,Trans!$B:$B,H$1,Trans!$I:$I,$A3,Trans!$C:$C,"Debit")</f>
        <v>0</v>
      </c>
      <c r="J3" s="352">
        <f>H3-I3</f>
        <v>0</v>
      </c>
      <c r="K3" s="352">
        <f>SUMIFS(Trans!$D:$D,Trans!$B:$B,K$1,Trans!$I:$I,$A3,Trans!$C:$C,"Credit")</f>
        <v>0</v>
      </c>
      <c r="L3" s="352">
        <f>SUMIFS(Trans!$D:$D,Trans!$B:$B,K$1,Trans!$I:$I,$A3,Trans!$C:$C,"Debit")</f>
        <v>0</v>
      </c>
      <c r="M3" s="352">
        <f>K3-L3</f>
        <v>0</v>
      </c>
      <c r="N3" s="352">
        <f>SUMIFS(Trans!$D:$D,Trans!$B:$B,N$1,Trans!$I:$I,$A3,Trans!$C:$C,"Credit")</f>
        <v>0</v>
      </c>
      <c r="O3" s="352">
        <f>SUMIFS(Trans!$D:$D,Trans!$B:$B,N$1,Trans!$I:$I,$A3,Trans!$C:$C,"Debit")</f>
        <v>0</v>
      </c>
      <c r="P3" s="352">
        <f>N3-O3</f>
        <v>0</v>
      </c>
      <c r="Q3" s="352">
        <f>SUMIFS(Trans!$D:$D,Trans!$B:$B,Q$1,Trans!$I:$I,$A3,Trans!$C:$C,"Credit")</f>
        <v>0</v>
      </c>
      <c r="R3" s="352">
        <f>SUMIFS(Trans!$D:$D,Trans!$B:$B,Q$1,Trans!$I:$I,$A3,Trans!$C:$C,"Debit")</f>
        <v>0</v>
      </c>
      <c r="S3" s="352">
        <f>Q3-R3</f>
        <v>0</v>
      </c>
      <c r="T3" s="352">
        <f>SUMIFS(Trans!$D:$D,Trans!$B:$B,T$1,Trans!$I:$I,$A3,Trans!$C:$C,"Credit")</f>
        <v>0</v>
      </c>
      <c r="U3" s="352">
        <f>SUMIFS(Trans!$D:$D,Trans!$B:$B,T$1,Trans!$I:$I,$A3,Trans!$C:$C,"Debit")</f>
        <v>0</v>
      </c>
      <c r="V3" s="352">
        <f>T3-U3</f>
        <v>0</v>
      </c>
      <c r="W3" s="352">
        <f>SUMIFS(Trans!$D:$D,Trans!$B:$B,W$1,Trans!$I:$I,$A3,Trans!$C:$C,"Credit")</f>
        <v>0</v>
      </c>
      <c r="X3" s="352">
        <f>SUMIFS(Trans!$D:$D,Trans!$B:$B,W$1,Trans!$I:$I,$A3,Trans!$C:$C,"Debit")</f>
        <v>0</v>
      </c>
      <c r="Y3" s="352">
        <f>W3-X3</f>
        <v>0</v>
      </c>
      <c r="Z3" s="352">
        <f>SUMIFS(Trans!$D:$D,Trans!$B:$B,Z$1,Trans!$I:$I,$A3,Trans!$C:$C,"Credit")</f>
        <v>0</v>
      </c>
      <c r="AA3" s="352">
        <f>SUMIFS(Trans!$D:$D,Trans!$B:$B,Z$1,Trans!$I:$I,$A3,Trans!$C:$C,"Debit")</f>
        <v>0</v>
      </c>
      <c r="AB3" s="352">
        <f>Z3-AA3</f>
        <v>0</v>
      </c>
      <c r="AC3" s="352">
        <f>SUMIFS(Trans!$D:$D,Trans!$B:$B,AC$1,Trans!$I:$I,$A3,Trans!$C:$C,"Credit")</f>
        <v>0</v>
      </c>
      <c r="AD3" s="352">
        <f>SUMIFS(Trans!$D:$D,Trans!$B:$B,AC$1,Trans!$I:$I,$A3,Trans!$C:$C,"Debit")</f>
        <v>0</v>
      </c>
      <c r="AE3" s="352">
        <f>SUMIFS(Trans!$D:$D,Trans!$B:$B,AE$1,Trans!$I:$I,$A3,Trans!$C:$C,"Debit")</f>
        <v>0</v>
      </c>
    </row>
    <row r="4" spans="1:35" ht="24" customHeight="1">
      <c r="A4" s="350" t="s">
        <v>128</v>
      </c>
      <c r="B4" s="352">
        <f>SUMIFS(Trans!$D:$D,Trans!$B:$B,$B$1,Trans!$I:$I,$A4,Trans!$C:$C,"Credit")</f>
        <v>0</v>
      </c>
      <c r="C4" s="352">
        <f>SUMIFS(Trans!$D:$D,Trans!$B:$B,B$1,Trans!$I:$I,$A4,Trans!$C:$C,"Debit")</f>
        <v>0</v>
      </c>
      <c r="D4" s="352">
        <f>D3+B4-C4</f>
        <v>0</v>
      </c>
      <c r="E4" s="352">
        <f>SUMIFS(Trans!$D:$D,Trans!$B:$B,E$1,Trans!$I:$I,$A4,Trans!$C:$C,"Credit")</f>
        <v>0</v>
      </c>
      <c r="F4" s="352">
        <f>SUMIFS(Trans!$D:$D,Trans!$B:$B,E$1,Trans!$I:$I,$A4,Trans!$C:$C,"Debit")</f>
        <v>0</v>
      </c>
      <c r="G4" s="352">
        <f t="shared" ref="G4:G14" si="0">E4-F4</f>
        <v>0</v>
      </c>
      <c r="H4" s="352">
        <f>SUMIFS(Trans!$D:$D,Trans!$B:$B,H$1,Trans!$I:$I,$A4,Trans!$C:$C,"Credit")</f>
        <v>0</v>
      </c>
      <c r="I4" s="352">
        <f>SUMIFS(Trans!$D:$D,Trans!$B:$B,H$1,Trans!$I:$I,$A4,Trans!$C:$C,"Debit")</f>
        <v>0</v>
      </c>
      <c r="J4" s="352">
        <f t="shared" ref="J4:J15" si="1">H4-I4</f>
        <v>0</v>
      </c>
      <c r="K4" s="352">
        <f>SUMIFS(Trans!$D:$D,Trans!$B:$B,K$1,Trans!$I:$I,$A4,Trans!$C:$C,"Credit")</f>
        <v>0</v>
      </c>
      <c r="L4" s="352">
        <f>SUMIFS(Trans!$D:$D,Trans!$B:$B,K$1,Trans!$I:$I,$A4,Trans!$C:$C,"Debit")</f>
        <v>0</v>
      </c>
      <c r="M4" s="352">
        <f t="shared" ref="M4:M14" si="2">K4-L4</f>
        <v>0</v>
      </c>
      <c r="N4" s="352">
        <f>SUMIFS(Trans!$D:$D,Trans!$B:$B,N$1,Trans!$I:$I,$A4,Trans!$C:$C,"Credit")</f>
        <v>0</v>
      </c>
      <c r="O4" s="352">
        <f>SUMIFS(Trans!$D:$D,Trans!$B:$B,N$1,Trans!$I:$I,$A4,Trans!$C:$C,"Debit")</f>
        <v>0</v>
      </c>
      <c r="P4" s="352">
        <f t="shared" ref="P4:P14" si="3">N4-O4</f>
        <v>0</v>
      </c>
      <c r="Q4" s="352">
        <f>SUMIFS(Trans!$D:$D,Trans!$B:$B,Q$1,Trans!$I:$I,$A4,Trans!$C:$C,"Credit")</f>
        <v>0</v>
      </c>
      <c r="R4" s="352">
        <f>SUMIFS(Trans!$D:$D,Trans!$B:$B,Q$1,Trans!$I:$I,$A4,Trans!$C:$C,"Debit")</f>
        <v>0</v>
      </c>
      <c r="S4" s="352">
        <f t="shared" ref="S4:S14" si="4">Q4-R4</f>
        <v>0</v>
      </c>
      <c r="T4" s="352">
        <f>SUMIFS(Trans!$D:$D,Trans!$B:$B,T$1,Trans!$I:$I,$A4,Trans!$C:$C,"Credit")</f>
        <v>0</v>
      </c>
      <c r="U4" s="352">
        <f>SUMIFS(Trans!$D:$D,Trans!$B:$B,T$1,Trans!$I:$I,$A4,Trans!$C:$C,"Debit")</f>
        <v>0</v>
      </c>
      <c r="V4" s="352">
        <f t="shared" ref="V4:V14" si="5">T4-U4</f>
        <v>0</v>
      </c>
      <c r="W4" s="352">
        <f>SUMIFS(Trans!$D:$D,Trans!$B:$B,W$1,Trans!$I:$I,$A4,Trans!$C:$C,"Credit")</f>
        <v>0</v>
      </c>
      <c r="X4" s="352">
        <f>SUMIFS(Trans!$D:$D,Trans!$B:$B,W$1,Trans!$I:$I,$A4,Trans!$C:$C,"Debit")</f>
        <v>0</v>
      </c>
      <c r="Y4" s="352">
        <f t="shared" ref="Y4:Y14" si="6">W4-X4</f>
        <v>0</v>
      </c>
      <c r="Z4" s="352">
        <f>SUMIFS(Trans!$D:$D,Trans!$B:$B,Z$1,Trans!$I:$I,$A4,Trans!$C:$C,"Credit")</f>
        <v>0</v>
      </c>
      <c r="AA4" s="352">
        <f>SUMIFS(Trans!$D:$D,Trans!$B:$B,Z$1,Trans!$I:$I,$A4,Trans!$C:$C,"Debit")</f>
        <v>0</v>
      </c>
      <c r="AB4" s="352">
        <f t="shared" ref="AB4:AB14" si="7">Z4-AA4</f>
        <v>0</v>
      </c>
      <c r="AC4" s="352">
        <f>SUMIFS(Trans!$D:$D,Trans!$B:$B,AC$1,Trans!$I:$I,$A4,Trans!$C:$C,"Credit")</f>
        <v>0</v>
      </c>
      <c r="AD4" s="352">
        <f>SUMIFS(Trans!$D:$D,Trans!$B:$B,AC$1,Trans!$I:$I,$A4,Trans!$C:$C,"Debit")</f>
        <v>0</v>
      </c>
      <c r="AE4" s="54">
        <f>SUMIFS(Trans!$D:$D,Trans!$G:$G,AE$2,Trans!$I:$I,$A4,Trans!$C:$C,"Debit")</f>
        <v>0</v>
      </c>
    </row>
    <row r="5" spans="1:35" ht="24" customHeight="1">
      <c r="A5" s="351" t="s">
        <v>129</v>
      </c>
      <c r="B5" s="352">
        <f>SUMIFS(Trans!$D:$D,Trans!$B:$B,$B$1,Trans!$I:$I,$A5,Trans!$C:$C,"Credit")</f>
        <v>0</v>
      </c>
      <c r="C5" s="352">
        <f>SUMIFS(Trans!$D:$D,Trans!$B:$B,B$1,Trans!$I:$I,$A5,Trans!$C:$C,"Debit")</f>
        <v>0</v>
      </c>
      <c r="D5" s="352">
        <f>D4+B5-C5</f>
        <v>0</v>
      </c>
      <c r="E5" s="352">
        <f>SUMIFS(Trans!$D:$D,Trans!$B:$B,E$1,Trans!$I:$I,$A5,Trans!$C:$C,"Credit")</f>
        <v>0</v>
      </c>
      <c r="F5" s="352">
        <f>SUMIFS(Trans!$D:$D,Trans!$B:$B,E$1,Trans!$I:$I,$A5,Trans!$C:$C,"Debit")</f>
        <v>0</v>
      </c>
      <c r="G5" s="352">
        <f t="shared" si="0"/>
        <v>0</v>
      </c>
      <c r="H5" s="352">
        <f>SUMIFS(Trans!$D:$D,Trans!$B:$B,H$1,Trans!$I:$I,$A5,Trans!$C:$C,"Credit")</f>
        <v>0</v>
      </c>
      <c r="I5" s="352">
        <f>SUMIFS(Trans!$D:$D,Trans!$B:$B,H$1,Trans!$I:$I,$A5,Trans!$C:$C,"Debit")</f>
        <v>0</v>
      </c>
      <c r="J5" s="352">
        <f t="shared" si="1"/>
        <v>0</v>
      </c>
      <c r="K5" s="352">
        <f>SUMIFS(Trans!$D:$D,Trans!$B:$B,K$1,Trans!$I:$I,$A5,Trans!$C:$C,"Credit")</f>
        <v>0</v>
      </c>
      <c r="L5" s="352">
        <f>SUMIFS(Trans!$D:$D,Trans!$B:$B,K$1,Trans!$I:$I,$A5,Trans!$C:$C,"Debit")</f>
        <v>0</v>
      </c>
      <c r="M5" s="352">
        <f t="shared" si="2"/>
        <v>0</v>
      </c>
      <c r="N5" s="352">
        <f>SUMIFS(Trans!$D:$D,Trans!$B:$B,N$1,Trans!$I:$I,$A5,Trans!$C:$C,"Credit")</f>
        <v>0</v>
      </c>
      <c r="O5" s="352">
        <f>SUMIFS(Trans!$D:$D,Trans!$B:$B,N$1,Trans!$I:$I,$A5,Trans!$C:$C,"Debit")</f>
        <v>0</v>
      </c>
      <c r="P5" s="352">
        <f t="shared" si="3"/>
        <v>0</v>
      </c>
      <c r="Q5" s="352">
        <f>SUMIFS(Trans!$D:$D,Trans!$B:$B,Q$1,Trans!$I:$I,$A5,Trans!$C:$C,"Credit")</f>
        <v>0</v>
      </c>
      <c r="R5" s="352">
        <f>SUMIFS(Trans!$D:$D,Trans!$B:$B,Q$1,Trans!$I:$I,$A5,Trans!$C:$C,"Debit")</f>
        <v>0</v>
      </c>
      <c r="S5" s="352">
        <f t="shared" si="4"/>
        <v>0</v>
      </c>
      <c r="T5" s="352">
        <f>SUMIFS(Trans!$D:$D,Trans!$B:$B,T$1,Trans!$I:$I,$A5,Trans!$C:$C,"Credit")</f>
        <v>0</v>
      </c>
      <c r="U5" s="352">
        <f>SUMIFS(Trans!$D:$D,Trans!$B:$B,T$1,Trans!$I:$I,$A5,Trans!$C:$C,"Debit")</f>
        <v>0</v>
      </c>
      <c r="V5" s="352">
        <f t="shared" si="5"/>
        <v>0</v>
      </c>
      <c r="W5" s="352">
        <f>SUMIFS(Trans!$D:$D,Trans!$B:$B,W$1,Trans!$I:$I,$A5,Trans!$C:$C,"Credit")</f>
        <v>0</v>
      </c>
      <c r="X5" s="352">
        <f>SUMIFS(Trans!$D:$D,Trans!$B:$B,W$1,Trans!$I:$I,$A5,Trans!$C:$C,"Debit")</f>
        <v>0</v>
      </c>
      <c r="Y5" s="352">
        <f t="shared" si="6"/>
        <v>0</v>
      </c>
      <c r="Z5" s="352">
        <f>SUMIFS(Trans!$D:$D,Trans!$B:$B,Z$1,Trans!$I:$I,$A5,Trans!$C:$C,"Credit")</f>
        <v>0</v>
      </c>
      <c r="AA5" s="352">
        <f>SUMIFS(Trans!$D:$D,Trans!$B:$B,Z$1,Trans!$I:$I,$A5,Trans!$C:$C,"Debit")</f>
        <v>0</v>
      </c>
      <c r="AB5" s="352">
        <f t="shared" si="7"/>
        <v>0</v>
      </c>
      <c r="AC5" s="352">
        <f>SUMIFS(Trans!$D:$D,Trans!$B:$B,AC$1,Trans!$I:$I,$A5,Trans!$C:$C,"Credit")</f>
        <v>0</v>
      </c>
      <c r="AD5" s="352">
        <f>SUMIFS(Trans!$D:$D,Trans!$B:$B,AC$1,Trans!$I:$I,$A5,Trans!$C:$C,"Debit")</f>
        <v>0</v>
      </c>
      <c r="AE5" s="54">
        <f>SUMIFS(Trans!$D:$D,Trans!$G:$G,AE$2,Trans!$I:$I,$A5,Trans!$C:$C,"Debit")</f>
        <v>0</v>
      </c>
    </row>
    <row r="6" spans="1:35" ht="24" customHeight="1">
      <c r="A6" s="349" t="s">
        <v>130</v>
      </c>
      <c r="B6" s="352">
        <f>SUMIFS(Trans!$D:$D,Trans!$B:$B,$B$1,Trans!$I:$I,$A6,Trans!$C:$C,"Credit")</f>
        <v>0</v>
      </c>
      <c r="C6" s="352">
        <f>SUMIFS(Trans!$D:$D,Trans!$B:$B,B$1,Trans!$I:$I,$A6,Trans!$C:$C,"Debit")</f>
        <v>0</v>
      </c>
      <c r="D6" s="352">
        <f t="shared" ref="D6:D10" si="8">D5+B6-C6</f>
        <v>0</v>
      </c>
      <c r="E6" s="352">
        <f>SUMIFS(Trans!$D:$D,Trans!$B:$B,E$1,Trans!$I:$I,$A6,Trans!$C:$C,"Credit")</f>
        <v>0</v>
      </c>
      <c r="F6" s="352">
        <f>SUMIFS(Trans!$D:$D,Trans!$B:$B,E$1,Trans!$I:$I,$A6,Trans!$C:$C,"Debit")</f>
        <v>0</v>
      </c>
      <c r="G6" s="352">
        <f t="shared" si="0"/>
        <v>0</v>
      </c>
      <c r="H6" s="352">
        <f>SUMIFS(Trans!$D:$D,Trans!$B:$B,H$1,Trans!$I:$I,$A6,Trans!$C:$C,"Credit")</f>
        <v>0</v>
      </c>
      <c r="I6" s="352">
        <f>SUMIFS(Trans!$D:$D,Trans!$B:$B,H$1,Trans!$I:$I,$A6,Trans!$C:$C,"Debit")</f>
        <v>0</v>
      </c>
      <c r="J6" s="352">
        <f t="shared" si="1"/>
        <v>0</v>
      </c>
      <c r="K6" s="352">
        <f>SUMIFS(Trans!$D:$D,Trans!$B:$B,K$1,Trans!$I:$I,$A6,Trans!$C:$C,"Credit")</f>
        <v>0</v>
      </c>
      <c r="L6" s="352">
        <f>SUMIFS(Trans!$D:$D,Trans!$B:$B,K$1,Trans!$I:$I,$A6,Trans!$C:$C,"Debit")</f>
        <v>0</v>
      </c>
      <c r="M6" s="352">
        <f t="shared" si="2"/>
        <v>0</v>
      </c>
      <c r="N6" s="352">
        <f>SUMIFS(Trans!$D:$D,Trans!$B:$B,N$1,Trans!$I:$I,$A6,Trans!$C:$C,"Credit")</f>
        <v>0</v>
      </c>
      <c r="O6" s="352">
        <f>SUMIFS(Trans!$D:$D,Trans!$B:$B,N$1,Trans!$I:$I,$A6,Trans!$C:$C,"Debit")</f>
        <v>0</v>
      </c>
      <c r="P6" s="352">
        <f t="shared" si="3"/>
        <v>0</v>
      </c>
      <c r="Q6" s="352">
        <f>SUMIFS(Trans!$D:$D,Trans!$B:$B,Q$1,Trans!$I:$I,$A6,Trans!$C:$C,"Credit")</f>
        <v>0</v>
      </c>
      <c r="R6" s="352">
        <f>SUMIFS(Trans!$D:$D,Trans!$B:$B,Q$1,Trans!$I:$I,$A6,Trans!$C:$C,"Debit")</f>
        <v>0</v>
      </c>
      <c r="S6" s="352">
        <f t="shared" si="4"/>
        <v>0</v>
      </c>
      <c r="T6" s="352">
        <f>SUMIFS(Trans!$D:$D,Trans!$B:$B,T$1,Trans!$I:$I,$A6,Trans!$C:$C,"Credit")</f>
        <v>0</v>
      </c>
      <c r="U6" s="352">
        <f>SUMIFS(Trans!$D:$D,Trans!$B:$B,T$1,Trans!$I:$I,$A6,Trans!$C:$C,"Debit")</f>
        <v>0</v>
      </c>
      <c r="V6" s="352">
        <f t="shared" si="5"/>
        <v>0</v>
      </c>
      <c r="W6" s="352">
        <f>SUMIFS(Trans!$D:$D,Trans!$B:$B,W$1,Trans!$I:$I,$A6,Trans!$C:$C,"Credit")</f>
        <v>0</v>
      </c>
      <c r="X6" s="352">
        <f>SUMIFS(Trans!$D:$D,Trans!$B:$B,W$1,Trans!$I:$I,$A6,Trans!$C:$C,"Debit")</f>
        <v>0</v>
      </c>
      <c r="Y6" s="352">
        <f t="shared" si="6"/>
        <v>0</v>
      </c>
      <c r="Z6" s="352">
        <f>SUMIFS(Trans!$D:$D,Trans!$B:$B,Z$1,Trans!$I:$I,$A6,Trans!$C:$C,"Credit")</f>
        <v>0</v>
      </c>
      <c r="AA6" s="352">
        <f>SUMIFS(Trans!$D:$D,Trans!$B:$B,Z$1,Trans!$I:$I,$A6,Trans!$C:$C,"Debit")</f>
        <v>0</v>
      </c>
      <c r="AB6" s="352">
        <f t="shared" si="7"/>
        <v>0</v>
      </c>
      <c r="AC6" s="352">
        <f>SUMIFS(Trans!$D:$D,Trans!$B:$B,AC$1,Trans!$I:$I,$A6,Trans!$C:$C,"Credit")</f>
        <v>0</v>
      </c>
      <c r="AD6" s="352">
        <f>SUMIFS(Trans!$D:$D,Trans!$B:$B,AC$1,Trans!$I:$I,$A6,Trans!$C:$C,"Debit")</f>
        <v>0</v>
      </c>
      <c r="AE6" s="54">
        <f>SUMIFS(Trans!$D:$D,Trans!$G:$G,AE$2,Trans!$I:$I,$A6,Trans!$C:$C,"Debit")</f>
        <v>0</v>
      </c>
    </row>
    <row r="7" spans="1:35" ht="24" customHeight="1">
      <c r="A7" s="350" t="s">
        <v>131</v>
      </c>
      <c r="B7" s="352">
        <f>SUMIFS(Trans!$D:$D,Trans!$B:$B,$B$1,Trans!$I:$I,$A7,Trans!$C:$C,"Credit")</f>
        <v>0</v>
      </c>
      <c r="C7" s="352">
        <f>SUMIFS(Trans!$D:$D,Trans!$B:$B,B$1,Trans!$I:$I,$A7,Trans!$C:$C,"Debit")</f>
        <v>0</v>
      </c>
      <c r="D7" s="352">
        <f t="shared" si="8"/>
        <v>0</v>
      </c>
      <c r="E7" s="352">
        <f>SUMIFS(Trans!$D:$D,Trans!$B:$B,E$1,Trans!$I:$I,$A7,Trans!$C:$C,"Credit")</f>
        <v>0</v>
      </c>
      <c r="F7" s="352">
        <f>SUMIFS(Trans!$D:$D,Trans!$B:$B,E$1,Trans!$I:$I,$A7,Trans!$C:$C,"Debit")</f>
        <v>0</v>
      </c>
      <c r="G7" s="352">
        <f t="shared" si="0"/>
        <v>0</v>
      </c>
      <c r="H7" s="352">
        <f>SUMIFS(Trans!$D:$D,Trans!$B:$B,H$1,Trans!$I:$I,$A7,Trans!$C:$C,"Credit")</f>
        <v>0</v>
      </c>
      <c r="I7" s="352">
        <f>SUMIFS(Trans!$D:$D,Trans!$B:$B,H$1,Trans!$I:$I,$A7,Trans!$C:$C,"Debit")</f>
        <v>0</v>
      </c>
      <c r="J7" s="352">
        <f t="shared" si="1"/>
        <v>0</v>
      </c>
      <c r="K7" s="352">
        <f>SUMIFS(Trans!$D:$D,Trans!$B:$B,K$1,Trans!$I:$I,$A7,Trans!$C:$C,"Credit")</f>
        <v>0</v>
      </c>
      <c r="L7" s="352">
        <f>SUMIFS(Trans!$D:$D,Trans!$B:$B,K$1,Trans!$I:$I,$A7,Trans!$C:$C,"Debit")</f>
        <v>0</v>
      </c>
      <c r="M7" s="352">
        <f t="shared" si="2"/>
        <v>0</v>
      </c>
      <c r="N7" s="352">
        <f>SUMIFS(Trans!$D:$D,Trans!$B:$B,N$1,Trans!$I:$I,$A7,Trans!$C:$C,"Credit")</f>
        <v>0</v>
      </c>
      <c r="O7" s="352">
        <f>SUMIFS(Trans!$D:$D,Trans!$B:$B,N$1,Trans!$I:$I,$A7,Trans!$C:$C,"Debit")</f>
        <v>0</v>
      </c>
      <c r="P7" s="352">
        <f t="shared" si="3"/>
        <v>0</v>
      </c>
      <c r="Q7" s="352">
        <f>SUMIFS(Trans!$D:$D,Trans!$B:$B,Q$1,Trans!$I:$I,$A7,Trans!$C:$C,"Credit")</f>
        <v>0</v>
      </c>
      <c r="R7" s="352">
        <f>SUMIFS(Trans!$D:$D,Trans!$B:$B,Q$1,Trans!$I:$I,$A7,Trans!$C:$C,"Debit")</f>
        <v>0</v>
      </c>
      <c r="S7" s="352">
        <f t="shared" si="4"/>
        <v>0</v>
      </c>
      <c r="T7" s="352">
        <f>SUMIFS(Trans!$D:$D,Trans!$B:$B,T$1,Trans!$I:$I,$A7,Trans!$C:$C,"Credit")</f>
        <v>0</v>
      </c>
      <c r="U7" s="352">
        <f>SUMIFS(Trans!$D:$D,Trans!$B:$B,T$1,Trans!$I:$I,$A7,Trans!$C:$C,"Debit")</f>
        <v>0</v>
      </c>
      <c r="V7" s="352">
        <f t="shared" si="5"/>
        <v>0</v>
      </c>
      <c r="W7" s="352">
        <f>SUMIFS(Trans!$D:$D,Trans!$B:$B,W$1,Trans!$I:$I,$A7,Trans!$C:$C,"Credit")</f>
        <v>0</v>
      </c>
      <c r="X7" s="352">
        <f>SUMIFS(Trans!$D:$D,Trans!$B:$B,W$1,Trans!$I:$I,$A7,Trans!$C:$C,"Debit")</f>
        <v>0</v>
      </c>
      <c r="Y7" s="352">
        <f t="shared" si="6"/>
        <v>0</v>
      </c>
      <c r="Z7" s="352">
        <f>SUMIFS(Trans!$D:$D,Trans!$B:$B,Z$1,Trans!$I:$I,$A7,Trans!$C:$C,"Credit")</f>
        <v>0</v>
      </c>
      <c r="AA7" s="352">
        <f>SUMIFS(Trans!$D:$D,Trans!$B:$B,Z$1,Trans!$I:$I,$A7,Trans!$C:$C,"Debit")</f>
        <v>0</v>
      </c>
      <c r="AB7" s="352">
        <f t="shared" si="7"/>
        <v>0</v>
      </c>
      <c r="AC7" s="352">
        <f>SUMIFS(Trans!$D:$D,Trans!$B:$B,AC$1,Trans!$I:$I,$A7,Trans!$C:$C,"Credit")</f>
        <v>0</v>
      </c>
      <c r="AD7" s="352">
        <f>SUMIFS(Trans!$D:$D,Trans!$B:$B,AC$1,Trans!$I:$I,$A7,Trans!$C:$C,"Debit")</f>
        <v>0</v>
      </c>
      <c r="AE7" s="54">
        <f>SUMIFS(Trans!$D:$D,Trans!$G:$G,AE$2,Trans!$I:$I,$A7,Trans!$C:$C,"Debit")</f>
        <v>0</v>
      </c>
    </row>
    <row r="8" spans="1:35" ht="24" customHeight="1">
      <c r="A8" s="351" t="s">
        <v>132</v>
      </c>
      <c r="B8" s="352">
        <f>SUMIFS(Trans!$D:$D,Trans!$B:$B,$B$1,Trans!$I:$I,$A8,Trans!$C:$C,"Credit")</f>
        <v>0</v>
      </c>
      <c r="C8" s="352">
        <f>SUMIFS(Trans!$D:$D,Trans!$B:$B,B$1,Trans!$I:$I,$A8,Trans!$C:$C,"Debit")</f>
        <v>0</v>
      </c>
      <c r="D8" s="352">
        <f t="shared" si="8"/>
        <v>0</v>
      </c>
      <c r="E8" s="352">
        <f>SUMIFS(Trans!$D:$D,Trans!$B:$B,E$1,Trans!$I:$I,$A8,Trans!$C:$C,"Credit")</f>
        <v>0</v>
      </c>
      <c r="F8" s="352">
        <f>SUMIFS(Trans!$D:$D,Trans!$B:$B,E$1,Trans!$I:$I,$A8,Trans!$C:$C,"Debit")</f>
        <v>0</v>
      </c>
      <c r="G8" s="352">
        <f t="shared" si="0"/>
        <v>0</v>
      </c>
      <c r="H8" s="352">
        <f>SUMIFS(Trans!$D:$D,Trans!$B:$B,H$1,Trans!$I:$I,$A8,Trans!$C:$C,"Credit")</f>
        <v>0</v>
      </c>
      <c r="I8" s="352">
        <f>SUMIFS(Trans!$D:$D,Trans!$B:$B,H$1,Trans!$I:$I,$A8,Trans!$C:$C,"Debit")</f>
        <v>0</v>
      </c>
      <c r="J8" s="352">
        <f t="shared" si="1"/>
        <v>0</v>
      </c>
      <c r="K8" s="352">
        <f>SUMIFS(Trans!$D:$D,Trans!$B:$B,K$1,Trans!$I:$I,$A8,Trans!$C:$C,"Credit")</f>
        <v>0</v>
      </c>
      <c r="L8" s="352">
        <f>SUMIFS(Trans!$D:$D,Trans!$B:$B,K$1,Trans!$I:$I,$A8,Trans!$C:$C,"Debit")</f>
        <v>0</v>
      </c>
      <c r="M8" s="352">
        <f t="shared" si="2"/>
        <v>0</v>
      </c>
      <c r="N8" s="352">
        <f>SUMIFS(Trans!$D:$D,Trans!$B:$B,N$1,Trans!$I:$I,$A8,Trans!$C:$C,"Credit")</f>
        <v>0</v>
      </c>
      <c r="O8" s="352">
        <f>SUMIFS(Trans!$D:$D,Trans!$B:$B,N$1,Trans!$I:$I,$A8,Trans!$C:$C,"Debit")</f>
        <v>0</v>
      </c>
      <c r="P8" s="352">
        <f t="shared" si="3"/>
        <v>0</v>
      </c>
      <c r="Q8" s="352">
        <f>SUMIFS(Trans!$D:$D,Trans!$B:$B,Q$1,Trans!$I:$I,$A8,Trans!$C:$C,"Credit")</f>
        <v>0</v>
      </c>
      <c r="R8" s="352">
        <f>SUMIFS(Trans!$D:$D,Trans!$B:$B,Q$1,Trans!$I:$I,$A8,Trans!$C:$C,"Debit")</f>
        <v>0</v>
      </c>
      <c r="S8" s="352">
        <f t="shared" si="4"/>
        <v>0</v>
      </c>
      <c r="T8" s="352">
        <f>SUMIFS(Trans!$D:$D,Trans!$B:$B,T$1,Trans!$I:$I,$A8,Trans!$C:$C,"Credit")</f>
        <v>0</v>
      </c>
      <c r="U8" s="352">
        <f>SUMIFS(Trans!$D:$D,Trans!$B:$B,T$1,Trans!$I:$I,$A8,Trans!$C:$C,"Debit")</f>
        <v>0</v>
      </c>
      <c r="V8" s="352">
        <f t="shared" si="5"/>
        <v>0</v>
      </c>
      <c r="W8" s="352">
        <f>SUMIFS(Trans!$D:$D,Trans!$B:$B,W$1,Trans!$I:$I,$A8,Trans!$C:$C,"Credit")</f>
        <v>0</v>
      </c>
      <c r="X8" s="352">
        <f>SUMIFS(Trans!$D:$D,Trans!$B:$B,W$1,Trans!$I:$I,$A8,Trans!$C:$C,"Debit")</f>
        <v>0</v>
      </c>
      <c r="Y8" s="352">
        <f t="shared" si="6"/>
        <v>0</v>
      </c>
      <c r="Z8" s="352">
        <f>SUMIFS(Trans!$D:$D,Trans!$B:$B,Z$1,Trans!$I:$I,$A8,Trans!$C:$C,"Credit")</f>
        <v>0</v>
      </c>
      <c r="AA8" s="352">
        <f>SUMIFS(Trans!$D:$D,Trans!$B:$B,Z$1,Trans!$I:$I,$A8,Trans!$C:$C,"Debit")</f>
        <v>0</v>
      </c>
      <c r="AB8" s="352">
        <f t="shared" si="7"/>
        <v>0</v>
      </c>
      <c r="AC8" s="352">
        <f>SUMIFS(Trans!$D:$D,Trans!$B:$B,AC$1,Trans!$I:$I,$A8,Trans!$C:$C,"Credit")</f>
        <v>0</v>
      </c>
      <c r="AD8" s="352">
        <f>SUMIFS(Trans!$D:$D,Trans!$B:$B,AC$1,Trans!$I:$I,$A8,Trans!$C:$C,"Debit")</f>
        <v>0</v>
      </c>
      <c r="AE8" s="54">
        <f>SUMIFS(Trans!$D:$D,Trans!$G:$G,AE$2,Trans!$I:$I,$A8,Trans!$C:$C,"Debit")</f>
        <v>0</v>
      </c>
    </row>
    <row r="9" spans="1:35" ht="24" customHeight="1">
      <c r="A9" s="349" t="s">
        <v>133</v>
      </c>
      <c r="B9" s="352">
        <f>SUMIFS(Trans!$D:$D,Trans!$B:$B,$B$1,Trans!$I:$I,$A9,Trans!$C:$C,"Credit")</f>
        <v>0</v>
      </c>
      <c r="C9" s="352">
        <f>SUMIFS(Trans!$D:$D,Trans!$B:$B,B$1,Trans!$I:$I,$A9,Trans!$C:$C,"Debit")</f>
        <v>0</v>
      </c>
      <c r="D9" s="352">
        <f t="shared" si="8"/>
        <v>0</v>
      </c>
      <c r="E9" s="352">
        <f>SUMIFS(Trans!$D:$D,Trans!$B:$B,E$1,Trans!$I:$I,$A9,Trans!$C:$C,"Credit")</f>
        <v>0</v>
      </c>
      <c r="F9" s="352">
        <f>SUMIFS(Trans!$D:$D,Trans!$B:$B,E$1,Trans!$I:$I,$A9,Trans!$C:$C,"Debit")</f>
        <v>0</v>
      </c>
      <c r="G9" s="352">
        <f t="shared" si="0"/>
        <v>0</v>
      </c>
      <c r="H9" s="352">
        <f>SUMIFS(Trans!$D:$D,Trans!$B:$B,H$1,Trans!$I:$I,$A9,Trans!$C:$C,"Credit")</f>
        <v>0</v>
      </c>
      <c r="I9" s="352">
        <f>SUMIFS(Trans!$D:$D,Trans!$B:$B,H$1,Trans!$I:$I,$A9,Trans!$C:$C,"Debit")</f>
        <v>0</v>
      </c>
      <c r="J9" s="352">
        <f t="shared" si="1"/>
        <v>0</v>
      </c>
      <c r="K9" s="352">
        <f>SUMIFS(Trans!$D:$D,Trans!$B:$B,K$1,Trans!$I:$I,$A9,Trans!$C:$C,"Credit")</f>
        <v>0</v>
      </c>
      <c r="L9" s="352">
        <f>SUMIFS(Trans!$D:$D,Trans!$B:$B,K$1,Trans!$I:$I,$A9,Trans!$C:$C,"Debit")</f>
        <v>0</v>
      </c>
      <c r="M9" s="352">
        <f t="shared" si="2"/>
        <v>0</v>
      </c>
      <c r="N9" s="352">
        <f>SUMIFS(Trans!$D:$D,Trans!$B:$B,N$1,Trans!$I:$I,$A9,Trans!$C:$C,"Credit")</f>
        <v>0</v>
      </c>
      <c r="O9" s="352">
        <f>SUMIFS(Trans!$D:$D,Trans!$B:$B,N$1,Trans!$I:$I,$A9,Trans!$C:$C,"Debit")</f>
        <v>0</v>
      </c>
      <c r="P9" s="352">
        <f t="shared" si="3"/>
        <v>0</v>
      </c>
      <c r="Q9" s="352">
        <f>SUMIFS(Trans!$D:$D,Trans!$B:$B,Q$1,Trans!$I:$I,$A9,Trans!$C:$C,"Credit")</f>
        <v>0</v>
      </c>
      <c r="R9" s="352">
        <f>SUMIFS(Trans!$D:$D,Trans!$B:$B,Q$1,Trans!$I:$I,$A9,Trans!$C:$C,"Debit")</f>
        <v>0</v>
      </c>
      <c r="S9" s="352">
        <f t="shared" si="4"/>
        <v>0</v>
      </c>
      <c r="T9" s="352">
        <f>SUMIFS(Trans!$D:$D,Trans!$B:$B,T$1,Trans!$I:$I,$A9,Trans!$C:$C,"Credit")</f>
        <v>0</v>
      </c>
      <c r="U9" s="352">
        <f>SUMIFS(Trans!$D:$D,Trans!$B:$B,T$1,Trans!$I:$I,$A9,Trans!$C:$C,"Debit")</f>
        <v>0</v>
      </c>
      <c r="V9" s="352">
        <f t="shared" si="5"/>
        <v>0</v>
      </c>
      <c r="W9" s="352">
        <f>SUMIFS(Trans!$D:$D,Trans!$B:$B,W$1,Trans!$I:$I,$A9,Trans!$C:$C,"Credit")</f>
        <v>0</v>
      </c>
      <c r="X9" s="352">
        <f>SUMIFS(Trans!$D:$D,Trans!$B:$B,W$1,Trans!$I:$I,$A9,Trans!$C:$C,"Debit")</f>
        <v>0</v>
      </c>
      <c r="Y9" s="352">
        <f t="shared" si="6"/>
        <v>0</v>
      </c>
      <c r="Z9" s="352">
        <f>SUMIFS(Trans!$D:$D,Trans!$B:$B,Z$1,Trans!$I:$I,$A9,Trans!$C:$C,"Credit")</f>
        <v>0</v>
      </c>
      <c r="AA9" s="352">
        <f>SUMIFS(Trans!$D:$D,Trans!$B:$B,Z$1,Trans!$I:$I,$A9,Trans!$C:$C,"Debit")</f>
        <v>0</v>
      </c>
      <c r="AB9" s="352">
        <f t="shared" si="7"/>
        <v>0</v>
      </c>
      <c r="AC9" s="352">
        <f>SUMIFS(Trans!$D:$D,Trans!$B:$B,AC$1,Trans!$I:$I,$A9,Trans!$C:$C,"Credit")</f>
        <v>0</v>
      </c>
      <c r="AD9" s="352">
        <f>SUMIFS(Trans!$D:$D,Trans!$B:$B,AC$1,Trans!$I:$I,$A9,Trans!$C:$C,"Debit")</f>
        <v>0</v>
      </c>
      <c r="AE9" s="54">
        <f>SUMIFS(Trans!$D:$D,Trans!$G:$G,AE$2,Trans!$I:$I,$A9,Trans!$C:$C,"Debit")</f>
        <v>0</v>
      </c>
    </row>
    <row r="10" spans="1:35" ht="24" customHeight="1">
      <c r="A10" s="350" t="s">
        <v>134</v>
      </c>
      <c r="B10" s="352">
        <f>SUMIFS(Trans!$D:$D,Trans!$B:$B,$B$1,Trans!$I:$I,$A10,Trans!$C:$C,"Credit")</f>
        <v>0</v>
      </c>
      <c r="C10" s="352">
        <f>SUMIFS(Trans!$D:$D,Trans!$B:$B,B$1,Trans!$I:$I,$A10,Trans!$C:$C,"Debit")</f>
        <v>0</v>
      </c>
      <c r="D10" s="352">
        <f t="shared" si="8"/>
        <v>0</v>
      </c>
      <c r="E10" s="352">
        <f>SUMIFS(Trans!$D:$D,Trans!$B:$B,E$1,Trans!$I:$I,$A10,Trans!$C:$C,"Credit")</f>
        <v>0</v>
      </c>
      <c r="F10" s="352">
        <f>SUMIFS(Trans!$D:$D,Trans!$B:$B,E$1,Trans!$I:$I,$A10,Trans!$C:$C,"Debit")</f>
        <v>0</v>
      </c>
      <c r="G10" s="352">
        <f t="shared" si="0"/>
        <v>0</v>
      </c>
      <c r="H10" s="352">
        <f>SUMIFS(Trans!$D:$D,Trans!$B:$B,H$1,Trans!$I:$I,$A10,Trans!$C:$C,"Credit")</f>
        <v>0</v>
      </c>
      <c r="I10" s="352">
        <f>SUMIFS(Trans!$D:$D,Trans!$B:$B,H$1,Trans!$I:$I,$A10,Trans!$C:$C,"Debit")</f>
        <v>0</v>
      </c>
      <c r="J10" s="352">
        <f t="shared" si="1"/>
        <v>0</v>
      </c>
      <c r="K10" s="352">
        <f>SUMIFS(Trans!$D:$D,Trans!$B:$B,K$1,Trans!$I:$I,$A10,Trans!$C:$C,"Credit")</f>
        <v>0</v>
      </c>
      <c r="L10" s="352">
        <f>SUMIFS(Trans!$D:$D,Trans!$B:$B,K$1,Trans!$I:$I,$A10,Trans!$C:$C,"Debit")</f>
        <v>0</v>
      </c>
      <c r="M10" s="352">
        <f t="shared" si="2"/>
        <v>0</v>
      </c>
      <c r="N10" s="352">
        <f>SUMIFS(Trans!$D:$D,Trans!$B:$B,N$1,Trans!$I:$I,$A10,Trans!$C:$C,"Credit")</f>
        <v>0</v>
      </c>
      <c r="O10" s="352">
        <f>SUMIFS(Trans!$D:$D,Trans!$B:$B,N$1,Trans!$I:$I,$A10,Trans!$C:$C,"Debit")</f>
        <v>0</v>
      </c>
      <c r="P10" s="352">
        <f t="shared" si="3"/>
        <v>0</v>
      </c>
      <c r="Q10" s="352">
        <f>SUMIFS(Trans!$D:$D,Trans!$B:$B,Q$1,Trans!$I:$I,$A10,Trans!$C:$C,"Credit")</f>
        <v>0</v>
      </c>
      <c r="R10" s="352">
        <f>SUMIFS(Trans!$D:$D,Trans!$B:$B,Q$1,Trans!$I:$I,$A10,Trans!$C:$C,"Debit")</f>
        <v>0</v>
      </c>
      <c r="S10" s="352">
        <f t="shared" si="4"/>
        <v>0</v>
      </c>
      <c r="T10" s="352">
        <f>SUMIFS(Trans!$D:$D,Trans!$B:$B,T$1,Trans!$I:$I,$A10,Trans!$C:$C,"Credit")</f>
        <v>0</v>
      </c>
      <c r="U10" s="352">
        <f>SUMIFS(Trans!$D:$D,Trans!$B:$B,T$1,Trans!$I:$I,$A10,Trans!$C:$C,"Debit")</f>
        <v>0</v>
      </c>
      <c r="V10" s="352">
        <f t="shared" si="5"/>
        <v>0</v>
      </c>
      <c r="W10" s="352">
        <f>SUMIFS(Trans!$D:$D,Trans!$B:$B,W$1,Trans!$I:$I,$A10,Trans!$C:$C,"Credit")</f>
        <v>0</v>
      </c>
      <c r="X10" s="352">
        <f>SUMIFS(Trans!$D:$D,Trans!$B:$B,W$1,Trans!$I:$I,$A10,Trans!$C:$C,"Debit")</f>
        <v>0</v>
      </c>
      <c r="Y10" s="352">
        <f t="shared" si="6"/>
        <v>0</v>
      </c>
      <c r="Z10" s="352">
        <f>SUMIFS(Trans!$D:$D,Trans!$B:$B,Z$1,Trans!$I:$I,$A10,Trans!$C:$C,"Credit")</f>
        <v>0</v>
      </c>
      <c r="AA10" s="352">
        <f>SUMIFS(Trans!$D:$D,Trans!$B:$B,Z$1,Trans!$I:$I,$A10,Trans!$C:$C,"Debit")</f>
        <v>0</v>
      </c>
      <c r="AB10" s="352">
        <f t="shared" si="7"/>
        <v>0</v>
      </c>
      <c r="AC10" s="352">
        <f>SUMIFS(Trans!$D:$D,Trans!$B:$B,AC$1,Trans!$I:$I,$A10,Trans!$C:$C,"Credit")</f>
        <v>0</v>
      </c>
      <c r="AD10" s="352">
        <f>SUMIFS(Trans!$D:$D,Trans!$B:$B,AC$1,Trans!$I:$I,$A10,Trans!$C:$C,"Debit")</f>
        <v>0</v>
      </c>
      <c r="AE10" s="54">
        <f>SUMIFS(Trans!$D:$D,Trans!$G:$G,AE$2,Trans!$I:$I,$A10,Trans!$C:$C,"Debit")</f>
        <v>0</v>
      </c>
    </row>
    <row r="11" spans="1:35" ht="24" customHeight="1">
      <c r="A11" s="351" t="s">
        <v>135</v>
      </c>
      <c r="B11" s="352">
        <f>SUMIFS(Trans!$D:$D,Trans!$B:$B,$B$1,Trans!$I:$I,$A11,Trans!$C:$C,"Credit")</f>
        <v>0</v>
      </c>
      <c r="C11" s="352">
        <f>SUMIFS(Trans!$D:$D,Trans!$B:$B,B$1,Trans!$I:$I,$A11,Trans!$C:$C,"Debit")</f>
        <v>0</v>
      </c>
      <c r="D11" s="352"/>
      <c r="E11" s="352">
        <f>SUMIFS(Trans!$D:$D,Trans!$B:$B,E$1,Trans!$I:$I,$A11,Trans!$C:$C,"Credit")</f>
        <v>0</v>
      </c>
      <c r="F11" s="352">
        <f>SUMIFS(Trans!$D:$D,Trans!$B:$B,E$1,Trans!$I:$I,$A11,Trans!$C:$C,"Debit")</f>
        <v>0</v>
      </c>
      <c r="G11" s="352">
        <f t="shared" si="0"/>
        <v>0</v>
      </c>
      <c r="H11" s="352">
        <f>SUMIFS(Trans!$D:$D,Trans!$B:$B,H$1,Trans!$I:$I,$A11,Trans!$C:$C,"Credit")</f>
        <v>0</v>
      </c>
      <c r="I11" s="352">
        <f>SUMIFS(Trans!$D:$D,Trans!$B:$B,H$1,Trans!$I:$I,$A11,Trans!$C:$C,"Debit")</f>
        <v>0</v>
      </c>
      <c r="J11" s="352">
        <f t="shared" si="1"/>
        <v>0</v>
      </c>
      <c r="K11" s="352">
        <f>SUMIFS(Trans!$D:$D,Trans!$B:$B,K$1,Trans!$I:$I,$A11,Trans!$C:$C,"Credit")</f>
        <v>0</v>
      </c>
      <c r="L11" s="352">
        <f>SUMIFS(Trans!$D:$D,Trans!$B:$B,K$1,Trans!$I:$I,$A11,Trans!$C:$C,"Debit")</f>
        <v>0</v>
      </c>
      <c r="M11" s="352">
        <f t="shared" si="2"/>
        <v>0</v>
      </c>
      <c r="N11" s="352">
        <f>SUMIFS(Trans!$D:$D,Trans!$B:$B,N$1,Trans!$I:$I,$A11,Trans!$C:$C,"Credit")</f>
        <v>0</v>
      </c>
      <c r="O11" s="352">
        <f>SUMIFS(Trans!$D:$D,Trans!$B:$B,N$1,Trans!$I:$I,$A11,Trans!$C:$C,"Debit")</f>
        <v>0</v>
      </c>
      <c r="P11" s="352">
        <f t="shared" si="3"/>
        <v>0</v>
      </c>
      <c r="Q11" s="352">
        <f>SUMIFS(Trans!$D:$D,Trans!$B:$B,Q$1,Trans!$I:$I,$A11,Trans!$C:$C,"Credit")</f>
        <v>0</v>
      </c>
      <c r="R11" s="352">
        <f>SUMIFS(Trans!$D:$D,Trans!$B:$B,Q$1,Trans!$I:$I,$A11,Trans!$C:$C,"Debit")</f>
        <v>0</v>
      </c>
      <c r="S11" s="352">
        <f t="shared" si="4"/>
        <v>0</v>
      </c>
      <c r="T11" s="352">
        <f>SUMIFS(Trans!$D:$D,Trans!$B:$B,T$1,Trans!$I:$I,$A11,Trans!$C:$C,"Credit")</f>
        <v>0</v>
      </c>
      <c r="U11" s="352">
        <f>SUMIFS(Trans!$D:$D,Trans!$B:$B,T$1,Trans!$I:$I,$A11,Trans!$C:$C,"Debit")</f>
        <v>0</v>
      </c>
      <c r="V11" s="352">
        <f t="shared" si="5"/>
        <v>0</v>
      </c>
      <c r="W11" s="352">
        <f>SUMIFS(Trans!$D:$D,Trans!$B:$B,W$1,Trans!$I:$I,$A11,Trans!$C:$C,"Credit")</f>
        <v>0</v>
      </c>
      <c r="X11" s="352">
        <f>SUMIFS(Trans!$D:$D,Trans!$B:$B,W$1,Trans!$I:$I,$A11,Trans!$C:$C,"Debit")</f>
        <v>0</v>
      </c>
      <c r="Y11" s="352">
        <f t="shared" si="6"/>
        <v>0</v>
      </c>
      <c r="Z11" s="352">
        <f>SUMIFS(Trans!$D:$D,Trans!$B:$B,Z$1,Trans!$I:$I,$A11,Trans!$C:$C,"Credit")</f>
        <v>0</v>
      </c>
      <c r="AA11" s="352">
        <f>SUMIFS(Trans!$D:$D,Trans!$B:$B,Z$1,Trans!$I:$I,$A11,Trans!$C:$C,"Debit")</f>
        <v>0</v>
      </c>
      <c r="AB11" s="352">
        <f t="shared" si="7"/>
        <v>0</v>
      </c>
      <c r="AC11" s="352">
        <f>SUMIFS(Trans!$D:$D,Trans!$B:$B,AC$1,Trans!$I:$I,$A11,Trans!$C:$C,"Credit")</f>
        <v>0</v>
      </c>
      <c r="AD11" s="352">
        <f>SUMIFS(Trans!$D:$D,Trans!$B:$B,AC$1,Trans!$I:$I,$A11,Trans!$C:$C,"Debit")</f>
        <v>0</v>
      </c>
      <c r="AE11" s="54">
        <f>SUMIFS(Trans!$D:$D,Trans!$G:$G,AE$2,Trans!$I:$I,$A11,Trans!$C:$C,"Debit")</f>
        <v>0</v>
      </c>
    </row>
    <row r="12" spans="1:35" ht="24" customHeight="1">
      <c r="A12" s="349" t="s">
        <v>136</v>
      </c>
      <c r="B12" s="352">
        <f>SUMIFS(Trans!$D:$D,Trans!$B:$B,$B$1,Trans!$I:$I,$A12,Trans!$C:$C,"Credit")</f>
        <v>0</v>
      </c>
      <c r="C12" s="352">
        <f>SUMIFS(Trans!$D:$D,Trans!$B:$B,B$1,Trans!$I:$I,$A12,Trans!$C:$C,"Debit")</f>
        <v>0</v>
      </c>
      <c r="D12" s="352">
        <f t="shared" ref="D12:D14" si="9">B12-C12</f>
        <v>0</v>
      </c>
      <c r="E12" s="352">
        <f>SUMIFS(Trans!$D:$D,Trans!$B:$B,E$1,Trans!$I:$I,$A12,Trans!$C:$C,"Credit")</f>
        <v>0</v>
      </c>
      <c r="F12" s="352">
        <f>SUMIFS(Trans!$D:$D,Trans!$B:$B,E$1,Trans!$I:$I,$A12,Trans!$C:$C,"Debit")</f>
        <v>0</v>
      </c>
      <c r="G12" s="352">
        <f t="shared" si="0"/>
        <v>0</v>
      </c>
      <c r="H12" s="352">
        <f>SUMIFS(Trans!$D:$D,Trans!$B:$B,H$1,Trans!$I:$I,$A12,Trans!$C:$C,"Credit")</f>
        <v>0</v>
      </c>
      <c r="I12" s="352">
        <f>SUMIFS(Trans!$D:$D,Trans!$B:$B,H$1,Trans!$I:$I,$A12,Trans!$C:$C,"Debit")</f>
        <v>0</v>
      </c>
      <c r="J12" s="352">
        <f t="shared" si="1"/>
        <v>0</v>
      </c>
      <c r="K12" s="352">
        <f>SUMIFS(Trans!$D:$D,Trans!$B:$B,K$1,Trans!$I:$I,$A12,Trans!$C:$C,"Credit")</f>
        <v>0</v>
      </c>
      <c r="L12" s="352">
        <f>SUMIFS(Trans!$D:$D,Trans!$B:$B,K$1,Trans!$I:$I,$A12,Trans!$C:$C,"Debit")</f>
        <v>0</v>
      </c>
      <c r="M12" s="352">
        <f t="shared" si="2"/>
        <v>0</v>
      </c>
      <c r="N12" s="352">
        <f>SUMIFS(Trans!$D:$D,Trans!$B:$B,N$1,Trans!$I:$I,$A12,Trans!$C:$C,"Credit")</f>
        <v>0</v>
      </c>
      <c r="O12" s="352">
        <f>SUMIFS(Trans!$D:$D,Trans!$B:$B,N$1,Trans!$I:$I,$A12,Trans!$C:$C,"Debit")</f>
        <v>0</v>
      </c>
      <c r="P12" s="352">
        <f t="shared" si="3"/>
        <v>0</v>
      </c>
      <c r="Q12" s="352">
        <f>SUMIFS(Trans!$D:$D,Trans!$B:$B,Q$1,Trans!$I:$I,$A12,Trans!$C:$C,"Credit")</f>
        <v>0</v>
      </c>
      <c r="R12" s="352">
        <f>SUMIFS(Trans!$D:$D,Trans!$B:$B,Q$1,Trans!$I:$I,$A12,Trans!$C:$C,"Debit")</f>
        <v>0</v>
      </c>
      <c r="S12" s="352">
        <f t="shared" si="4"/>
        <v>0</v>
      </c>
      <c r="T12" s="352">
        <f>SUMIFS(Trans!$D:$D,Trans!$B:$B,T$1,Trans!$I:$I,$A12,Trans!$C:$C,"Credit")</f>
        <v>0</v>
      </c>
      <c r="U12" s="352">
        <f>SUMIFS(Trans!$D:$D,Trans!$B:$B,T$1,Trans!$I:$I,$A12,Trans!$C:$C,"Debit")</f>
        <v>0</v>
      </c>
      <c r="V12" s="352">
        <f t="shared" si="5"/>
        <v>0</v>
      </c>
      <c r="W12" s="352">
        <f>SUMIFS(Trans!$D:$D,Trans!$B:$B,W$1,Trans!$I:$I,$A12,Trans!$C:$C,"Credit")</f>
        <v>0</v>
      </c>
      <c r="X12" s="352">
        <f>SUMIFS(Trans!$D:$D,Trans!$B:$B,W$1,Trans!$I:$I,$A12,Trans!$C:$C,"Debit")</f>
        <v>0</v>
      </c>
      <c r="Y12" s="352">
        <f t="shared" si="6"/>
        <v>0</v>
      </c>
      <c r="Z12" s="352">
        <f>SUMIFS(Trans!$D:$D,Trans!$B:$B,Z$1,Trans!$I:$I,$A12,Trans!$C:$C,"Credit")</f>
        <v>0</v>
      </c>
      <c r="AA12" s="352">
        <f>SUMIFS(Trans!$D:$D,Trans!$B:$B,Z$1,Trans!$I:$I,$A12,Trans!$C:$C,"Debit")</f>
        <v>0</v>
      </c>
      <c r="AB12" s="352">
        <f t="shared" si="7"/>
        <v>0</v>
      </c>
      <c r="AC12" s="352">
        <f>SUMIFS(Trans!$D:$D,Trans!$B:$B,AC$1,Trans!$I:$I,$A12,Trans!$C:$C,"Credit")</f>
        <v>0</v>
      </c>
      <c r="AD12" s="352">
        <f>SUMIFS(Trans!$D:$D,Trans!$B:$B,AC$1,Trans!$I:$I,$A12,Trans!$C:$C,"Debit")</f>
        <v>0</v>
      </c>
      <c r="AE12" s="54">
        <f>SUMIFS(Trans!$D:$D,Trans!$G:$G,AE$2,Trans!$I:$I,$A12,Trans!$C:$C,"Debit")</f>
        <v>0</v>
      </c>
    </row>
    <row r="13" spans="1:35" ht="24" customHeight="1">
      <c r="A13" s="350" t="s">
        <v>137</v>
      </c>
      <c r="B13" s="352">
        <f>SUMIFS(Trans!$D:$D,Trans!$B:$B,$B$1,Trans!$I:$I,$A13,Trans!$C:$C,"Credit")</f>
        <v>0</v>
      </c>
      <c r="C13" s="352">
        <f>SUMIFS(Trans!$D:$D,Trans!$B:$B,B$1,Trans!$I:$I,$A13,Trans!$C:$C,"Debit")</f>
        <v>0</v>
      </c>
      <c r="D13" s="352">
        <f t="shared" si="9"/>
        <v>0</v>
      </c>
      <c r="E13" s="352">
        <f>SUMIFS(Trans!$D:$D,Trans!$B:$B,E$1,Trans!$I:$I,$A13,Trans!$C:$C,"Credit")</f>
        <v>0</v>
      </c>
      <c r="F13" s="352">
        <f>SUMIFS(Trans!$D:$D,Trans!$B:$B,E$1,Trans!$I:$I,$A13,Trans!$C:$C,"Debit")</f>
        <v>0</v>
      </c>
      <c r="G13" s="352">
        <f t="shared" si="0"/>
        <v>0</v>
      </c>
      <c r="H13" s="352">
        <f>SUMIFS(Trans!$D:$D,Trans!$B:$B,H$1,Trans!$I:$I,$A13,Trans!$C:$C,"Credit")</f>
        <v>0</v>
      </c>
      <c r="I13" s="352">
        <f>SUMIFS(Trans!$D:$D,Trans!$B:$B,H$1,Trans!$I:$I,$A13,Trans!$C:$C,"Debit")</f>
        <v>0</v>
      </c>
      <c r="J13" s="352">
        <f t="shared" si="1"/>
        <v>0</v>
      </c>
      <c r="K13" s="352">
        <f>SUMIFS(Trans!$D:$D,Trans!$B:$B,K$1,Trans!$I:$I,$A13,Trans!$C:$C,"Credit")</f>
        <v>0</v>
      </c>
      <c r="L13" s="352">
        <f>SUMIFS(Trans!$D:$D,Trans!$B:$B,K$1,Trans!$I:$I,$A13,Trans!$C:$C,"Debit")</f>
        <v>0</v>
      </c>
      <c r="M13" s="352">
        <f t="shared" si="2"/>
        <v>0</v>
      </c>
      <c r="N13" s="352">
        <f>SUMIFS(Trans!$D:$D,Trans!$B:$B,N$1,Trans!$I:$I,$A13,Trans!$C:$C,"Credit")</f>
        <v>0</v>
      </c>
      <c r="O13" s="352">
        <f>SUMIFS(Trans!$D:$D,Trans!$B:$B,N$1,Trans!$I:$I,$A13,Trans!$C:$C,"Debit")</f>
        <v>0</v>
      </c>
      <c r="P13" s="352">
        <f t="shared" si="3"/>
        <v>0</v>
      </c>
      <c r="Q13" s="352">
        <f>SUMIFS(Trans!$D:$D,Trans!$B:$B,Q$1,Trans!$I:$I,$A13,Trans!$C:$C,"Credit")</f>
        <v>0</v>
      </c>
      <c r="R13" s="352">
        <f>SUMIFS(Trans!$D:$D,Trans!$B:$B,Q$1,Trans!$I:$I,$A13,Trans!$C:$C,"Debit")</f>
        <v>0</v>
      </c>
      <c r="S13" s="352">
        <f t="shared" si="4"/>
        <v>0</v>
      </c>
      <c r="T13" s="352">
        <f>SUMIFS(Trans!$D:$D,Trans!$B:$B,T$1,Trans!$I:$I,$A13,Trans!$C:$C,"Credit")</f>
        <v>0</v>
      </c>
      <c r="U13" s="352">
        <f>SUMIFS(Trans!$D:$D,Trans!$B:$B,T$1,Trans!$I:$I,$A13,Trans!$C:$C,"Debit")</f>
        <v>0</v>
      </c>
      <c r="V13" s="352">
        <f t="shared" si="5"/>
        <v>0</v>
      </c>
      <c r="W13" s="352">
        <f>SUMIFS(Trans!$D:$D,Trans!$B:$B,W$1,Trans!$I:$I,$A13,Trans!$C:$C,"Credit")</f>
        <v>0</v>
      </c>
      <c r="X13" s="352">
        <f>SUMIFS(Trans!$D:$D,Trans!$B:$B,W$1,Trans!$I:$I,$A13,Trans!$C:$C,"Debit")</f>
        <v>0</v>
      </c>
      <c r="Y13" s="352">
        <f t="shared" si="6"/>
        <v>0</v>
      </c>
      <c r="Z13" s="352">
        <f>SUMIFS(Trans!$D:$D,Trans!$B:$B,Z$1,Trans!$I:$I,$A13,Trans!$C:$C,"Credit")</f>
        <v>0</v>
      </c>
      <c r="AA13" s="352">
        <f>SUMIFS(Trans!$D:$D,Trans!$B:$B,Z$1,Trans!$I:$I,$A13,Trans!$C:$C,"Debit")</f>
        <v>0</v>
      </c>
      <c r="AB13" s="352">
        <f t="shared" si="7"/>
        <v>0</v>
      </c>
      <c r="AC13" s="352">
        <f>SUMIFS(Trans!$D:$D,Trans!$B:$B,AC$1,Trans!$I:$I,$A13,Trans!$C:$C,"Credit")</f>
        <v>0</v>
      </c>
      <c r="AD13" s="352">
        <f>SUMIFS(Trans!$D:$D,Trans!$B:$B,AC$1,Trans!$I:$I,$A13,Trans!$C:$C,"Debit")</f>
        <v>0</v>
      </c>
      <c r="AE13" s="54">
        <f>SUMIFS(Trans!$D:$D,Trans!$G:$G,AE$2,Trans!$I:$I,$A13,Trans!$C:$C,"Debit")</f>
        <v>0</v>
      </c>
    </row>
    <row r="14" spans="1:35" ht="24" customHeight="1">
      <c r="A14" s="351" t="s">
        <v>138</v>
      </c>
      <c r="B14" s="352">
        <f>SUMIFS(Trans!$D:$D,Trans!$B:$B,$B$1,Trans!$I:$I,$A14,Trans!$C:$C,"Credit")</f>
        <v>0</v>
      </c>
      <c r="C14" s="352">
        <f>SUMIFS(Trans!$D:$D,Trans!$B:$B,B$1,Trans!$I:$I,$A14,Trans!$C:$C,"Debit")</f>
        <v>0</v>
      </c>
      <c r="D14" s="352">
        <f t="shared" si="9"/>
        <v>0</v>
      </c>
      <c r="E14" s="352">
        <f>SUMIFS(Trans!$D:$D,Trans!$B:$B,E$1,Trans!$I:$I,$A14,Trans!$C:$C,"Credit")</f>
        <v>0</v>
      </c>
      <c r="F14" s="352">
        <f>SUMIFS(Trans!$D:$D,Trans!$B:$B,E$1,Trans!$I:$I,$A14,Trans!$C:$C,"Debit")</f>
        <v>0</v>
      </c>
      <c r="G14" s="352">
        <f t="shared" si="0"/>
        <v>0</v>
      </c>
      <c r="H14" s="352">
        <f>SUMIFS(Trans!$D:$D,Trans!$B:$B,H$1,Trans!$I:$I,$A14,Trans!$C:$C,"Credit")</f>
        <v>0</v>
      </c>
      <c r="I14" s="352">
        <f>SUMIFS(Trans!$D:$D,Trans!$B:$B,H$1,Trans!$I:$I,$A14,Trans!$C:$C,"Debit")</f>
        <v>0</v>
      </c>
      <c r="J14" s="352">
        <f t="shared" si="1"/>
        <v>0</v>
      </c>
      <c r="K14" s="352">
        <f>SUMIFS(Trans!$D:$D,Trans!$B:$B,K$1,Trans!$I:$I,$A14,Trans!$C:$C,"Credit")</f>
        <v>0</v>
      </c>
      <c r="L14" s="352">
        <f>SUMIFS(Trans!$D:$D,Trans!$B:$B,K$1,Trans!$I:$I,$A14,Trans!$C:$C,"Debit")</f>
        <v>0</v>
      </c>
      <c r="M14" s="352">
        <f t="shared" si="2"/>
        <v>0</v>
      </c>
      <c r="N14" s="352">
        <f>SUMIFS(Trans!$D:$D,Trans!$B:$B,N$1,Trans!$I:$I,$A14,Trans!$C:$C,"Credit")</f>
        <v>0</v>
      </c>
      <c r="O14" s="352">
        <f>SUMIFS(Trans!$D:$D,Trans!$B:$B,N$1,Trans!$I:$I,$A14,Trans!$C:$C,"Debit")</f>
        <v>0</v>
      </c>
      <c r="P14" s="352">
        <f t="shared" si="3"/>
        <v>0</v>
      </c>
      <c r="Q14" s="54">
        <f>SUMIFS(Trans!$D:$D,Trans!$G:$G,Q$2,Trans!$I:$I,$A14,Trans!$C:$C,"Debit")</f>
        <v>0</v>
      </c>
      <c r="R14" s="352">
        <f>SUMIFS(Trans!$D:$D,Trans!$B:$B,Q$1,Trans!$I:$I,$A14,Trans!$C:$C,"Debit")</f>
        <v>0</v>
      </c>
      <c r="S14" s="352">
        <f t="shared" si="4"/>
        <v>0</v>
      </c>
      <c r="T14" s="352">
        <f>SUMIFS(Trans!$D:$D,Trans!$B:$B,T$1,Trans!$I:$I,$A14,Trans!$C:$C,"Credit")</f>
        <v>0</v>
      </c>
      <c r="U14" s="352">
        <f>SUMIFS(Trans!$D:$D,Trans!$B:$B,T$1,Trans!$I:$I,$A14,Trans!$C:$C,"Debit")</f>
        <v>0</v>
      </c>
      <c r="V14" s="352">
        <f t="shared" si="5"/>
        <v>0</v>
      </c>
      <c r="W14" s="352">
        <f>SUMIFS(Trans!$D:$D,Trans!$B:$B,W$1,Trans!$I:$I,$A14,Trans!$C:$C,"Credit")</f>
        <v>0</v>
      </c>
      <c r="X14" s="352">
        <f>SUMIFS(Trans!$D:$D,Trans!$B:$B,W$1,Trans!$I:$I,$A14,Trans!$C:$C,"Debit")</f>
        <v>0</v>
      </c>
      <c r="Y14" s="352">
        <f t="shared" si="6"/>
        <v>0</v>
      </c>
      <c r="Z14" s="352">
        <f>SUMIFS(Trans!$D:$D,Trans!$B:$B,Z$1,Trans!$I:$I,$A14,Trans!$C:$C,"Credit")</f>
        <v>0</v>
      </c>
      <c r="AA14" s="352">
        <f>SUMIFS(Trans!$D:$D,Trans!$B:$B,Z$1,Trans!$I:$I,$A14,Trans!$C:$C,"Debit")</f>
        <v>0</v>
      </c>
      <c r="AB14" s="352">
        <f t="shared" si="7"/>
        <v>0</v>
      </c>
      <c r="AC14" s="352">
        <f>SUMIFS(Trans!$D:$D,Trans!$B:$B,AC$1,Trans!$I:$I,$A14,Trans!$C:$C,"Credit")</f>
        <v>0</v>
      </c>
      <c r="AD14" s="352">
        <f>SUMIFS(Trans!$D:$D,Trans!$B:$B,AC$1,Trans!$I:$I,$A14,Trans!$C:$C,"Debit")</f>
        <v>0</v>
      </c>
      <c r="AE14" s="54">
        <f>SUMIFS(Trans!$D:$D,Trans!$G:$G,AE$2,Trans!$I:$I,$A14,Trans!$C:$C,"Debit")</f>
        <v>0</v>
      </c>
    </row>
    <row r="15" spans="1:35">
      <c r="B15" s="6"/>
      <c r="C15" s="6"/>
      <c r="D15" s="6"/>
      <c r="E15" s="6"/>
      <c r="F15" s="6"/>
      <c r="G15" s="6"/>
      <c r="H15" s="6"/>
      <c r="I15" s="6"/>
      <c r="J15" s="352">
        <f t="shared" si="1"/>
        <v>0</v>
      </c>
      <c r="K15" s="6"/>
      <c r="L15" s="6"/>
      <c r="M15" s="6"/>
      <c r="N15" s="6"/>
      <c r="O15" s="6"/>
      <c r="P15" s="6"/>
      <c r="Q15" s="6"/>
      <c r="R15" s="6"/>
      <c r="S15" s="6"/>
      <c r="T15" s="6"/>
      <c r="U15" s="6"/>
      <c r="V15" s="6"/>
      <c r="W15" s="6"/>
      <c r="X15" s="6"/>
      <c r="Y15" s="6"/>
      <c r="Z15" s="6"/>
      <c r="AA15" s="6"/>
      <c r="AB15" s="6"/>
      <c r="AC15" s="6"/>
      <c r="AD15" s="6"/>
      <c r="AE15" s="6"/>
    </row>
  </sheetData>
  <mergeCells count="10">
    <mergeCell ref="Q1:S1"/>
    <mergeCell ref="T1:V1"/>
    <mergeCell ref="W1:Y1"/>
    <mergeCell ref="Z1:AB1"/>
    <mergeCell ref="AC1:AE1"/>
    <mergeCell ref="B1:D1"/>
    <mergeCell ref="E1:G1"/>
    <mergeCell ref="H1:J1"/>
    <mergeCell ref="K1:M1"/>
    <mergeCell ref="N1:P1"/>
  </mergeCells>
  <hyperlinks>
    <hyperlink ref="A1" location="'Sheet4'!A1" display="Back to Directory" xr:uid="{00000000-0004-0000-0C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theme="9" tint="-0.499984740745262"/>
  </sheetPr>
  <dimension ref="A1:CE3062"/>
  <sheetViews>
    <sheetView zoomScale="170" zoomScaleNormal="170" workbookViewId="0">
      <pane ySplit="3" topLeftCell="A72" activePane="bottomLeft" state="frozenSplit"/>
      <selection pane="bottomLeft" sqref="A1:XFD1048576"/>
    </sheetView>
  </sheetViews>
  <sheetFormatPr defaultColWidth="9.140625" defaultRowHeight="12.75" customHeight="1"/>
  <cols>
    <col min="1" max="1" width="3.140625" style="171" customWidth="1"/>
    <col min="2" max="2" width="14.42578125" style="172" customWidth="1"/>
    <col min="3" max="3" width="7.7109375" style="173" customWidth="1"/>
    <col min="4" max="4" width="6.42578125" style="174" customWidth="1"/>
    <col min="5" max="5" width="4.5703125" style="175" customWidth="1"/>
    <col min="6" max="6" width="6.42578125" style="176" customWidth="1"/>
    <col min="7" max="7" width="6.42578125" style="172" customWidth="1"/>
    <col min="8" max="8" width="6.42578125" style="177" customWidth="1"/>
    <col min="9" max="9" width="4.42578125" style="171" customWidth="1"/>
    <col min="10" max="10" width="4.42578125" style="333" customWidth="1"/>
    <col min="11" max="11" width="4.42578125" style="178" customWidth="1"/>
    <col min="12" max="12" width="4.42578125" style="179" customWidth="1"/>
    <col min="13" max="13" width="4.42578125" style="180" customWidth="1"/>
    <col min="14" max="14" width="4.42578125" style="181" customWidth="1"/>
    <col min="15" max="15" width="4.42578125" style="182" customWidth="1"/>
    <col min="16" max="17" width="4.42578125" style="180" customWidth="1"/>
    <col min="18" max="18" width="3.85546875" style="478" customWidth="1"/>
    <col min="19" max="19" width="5.140625" style="467" customWidth="1"/>
    <col min="20" max="21" width="11" style="608" customWidth="1"/>
    <col min="22" max="22" width="11" style="612" customWidth="1"/>
    <col min="23" max="23" width="11" style="610" customWidth="1"/>
    <col min="24" max="25" width="11" style="434" customWidth="1"/>
    <col min="26" max="28" width="3.7109375" style="468" customWidth="1"/>
    <col min="29" max="33" width="1.28515625" style="468" customWidth="1"/>
    <col min="34" max="35" width="1.28515625" style="424" customWidth="1"/>
    <col min="36" max="40" width="1.28515625" style="434" customWidth="1"/>
    <col min="41" max="41" width="8.28515625" style="468" hidden="1" customWidth="1"/>
    <col min="42" max="42" width="10.7109375" style="434" customWidth="1"/>
    <col min="43" max="47" width="1.85546875" style="434" customWidth="1"/>
    <col min="48" max="48" width="6.85546875" style="469" customWidth="1"/>
    <col min="49" max="51" width="7.5703125" style="468" customWidth="1"/>
    <col min="52" max="61" width="8" style="468" customWidth="1"/>
    <col min="62" max="63" width="4.42578125" style="428" customWidth="1"/>
    <col min="64" max="64" width="5.5703125" style="428" customWidth="1"/>
    <col min="65" max="65" width="11.140625" style="424" customWidth="1"/>
    <col min="66" max="69" width="10.28515625" style="424" customWidth="1"/>
    <col min="70" max="70" width="11.28515625" style="424" customWidth="1"/>
    <col min="71" max="74" width="10.28515625" style="424" customWidth="1"/>
    <col min="75" max="75" width="8.85546875" style="424" customWidth="1"/>
    <col min="76" max="76" width="11.42578125" style="424" customWidth="1"/>
    <col min="77" max="77" width="9.140625" style="428"/>
    <col min="78" max="78" width="10.28515625" style="428" customWidth="1"/>
    <col min="79" max="80" width="9.140625" style="428"/>
    <col min="81" max="16384" width="9.140625" style="183"/>
  </cols>
  <sheetData>
    <row r="1" spans="1:82" s="3" customFormat="1" ht="26.25" customHeight="1" thickBot="1">
      <c r="A1" s="502" t="s">
        <v>124</v>
      </c>
      <c r="B1" s="503" t="s">
        <v>139</v>
      </c>
      <c r="C1" s="504" t="s">
        <v>69</v>
      </c>
      <c r="D1" s="505" t="s">
        <v>140</v>
      </c>
      <c r="E1" s="506">
        <f ca="1">TODAY()</f>
        <v>46218</v>
      </c>
      <c r="F1" s="507" t="s">
        <v>141</v>
      </c>
      <c r="G1" s="503" t="s">
        <v>75</v>
      </c>
      <c r="H1" s="508" t="s">
        <v>73</v>
      </c>
      <c r="I1" s="503" t="s">
        <v>40</v>
      </c>
      <c r="J1" s="503" t="s">
        <v>41</v>
      </c>
      <c r="K1" s="509"/>
      <c r="L1" s="510" t="s">
        <v>42</v>
      </c>
      <c r="M1" s="510" t="s">
        <v>75</v>
      </c>
      <c r="N1" s="509"/>
      <c r="O1" s="511"/>
      <c r="P1" s="512" t="s">
        <v>142</v>
      </c>
      <c r="Q1" s="510" t="s">
        <v>143</v>
      </c>
      <c r="R1" s="423"/>
      <c r="S1" s="1451" t="s">
        <v>144</v>
      </c>
      <c r="T1" s="1452"/>
      <c r="U1" s="1453" t="str">
        <f ca="1">_xlfn.XLOOKUP(S1,G2:G1005,F2:F1005)</f>
        <v xml:space="preserve">Credit </v>
      </c>
      <c r="V1" s="1453"/>
      <c r="W1" s="1453" t="s">
        <v>145</v>
      </c>
      <c r="X1" s="1453"/>
      <c r="Y1" s="1451" t="s">
        <v>146</v>
      </c>
      <c r="Z1" s="1451"/>
      <c r="AA1" s="430"/>
      <c r="AB1" s="430"/>
      <c r="AC1" s="430"/>
      <c r="AD1" s="430"/>
      <c r="AE1" s="430"/>
      <c r="AF1" s="431"/>
      <c r="AG1" s="432"/>
      <c r="AH1" s="433"/>
      <c r="AI1" s="423"/>
      <c r="AJ1" s="423"/>
      <c r="AK1" s="434"/>
      <c r="AL1" s="423"/>
      <c r="AM1" s="423"/>
      <c r="AN1" s="423"/>
      <c r="AO1" s="432"/>
      <c r="AP1" s="423" t="s">
        <v>147</v>
      </c>
      <c r="AQ1" s="423"/>
      <c r="AR1" s="423"/>
      <c r="AS1" s="423"/>
      <c r="AT1" s="423"/>
      <c r="AU1" s="423"/>
      <c r="AV1" s="435">
        <f>Y16+X13</f>
        <v>1</v>
      </c>
      <c r="AW1" s="436" t="s">
        <v>148</v>
      </c>
      <c r="AX1" s="436" t="s">
        <v>149</v>
      </c>
      <c r="AY1" s="436" t="s">
        <v>150</v>
      </c>
      <c r="AZ1" s="436" t="s">
        <v>151</v>
      </c>
      <c r="BA1" s="436" t="s">
        <v>152</v>
      </c>
      <c r="BB1" s="436" t="s">
        <v>153</v>
      </c>
      <c r="BC1" s="436" t="s">
        <v>154</v>
      </c>
      <c r="BD1" s="436" t="s">
        <v>155</v>
      </c>
      <c r="BE1" s="436" t="s">
        <v>156</v>
      </c>
      <c r="BF1" s="436" t="s">
        <v>157</v>
      </c>
      <c r="BG1" s="436" t="s">
        <v>158</v>
      </c>
      <c r="BH1" s="436" t="s">
        <v>159</v>
      </c>
      <c r="BI1" s="437" t="s">
        <v>337</v>
      </c>
      <c r="BJ1" s="438" t="s">
        <v>161</v>
      </c>
      <c r="BK1" s="423"/>
      <c r="BL1" s="423"/>
      <c r="BW1" s="439"/>
      <c r="BX1" s="440" t="s">
        <v>127</v>
      </c>
      <c r="BY1" s="423"/>
      <c r="BZ1" s="423"/>
      <c r="CA1" s="423"/>
      <c r="CB1" s="423"/>
    </row>
    <row r="2" spans="1:82" s="402" customFormat="1" ht="19.5" customHeight="1" thickTop="1">
      <c r="A2" s="386">
        <v>1</v>
      </c>
      <c r="B2" s="387" t="s">
        <v>162</v>
      </c>
      <c r="C2" s="388">
        <v>235000</v>
      </c>
      <c r="D2" s="389" t="s">
        <v>163</v>
      </c>
      <c r="E2" s="389" t="s">
        <v>39</v>
      </c>
      <c r="F2" s="390" t="s">
        <v>164</v>
      </c>
      <c r="G2" s="391" t="s">
        <v>165</v>
      </c>
      <c r="H2" s="392" t="s">
        <v>148</v>
      </c>
      <c r="I2" s="393"/>
      <c r="J2" s="394"/>
      <c r="K2" s="395" t="str">
        <f t="shared" ref="K2:K33" si="0">IFERROR(IF(F2="Paid",D2+IF(I2="",H2,I2),""),"No")</f>
        <v>No</v>
      </c>
      <c r="L2" s="396"/>
      <c r="M2" s="397"/>
      <c r="N2" s="398"/>
      <c r="O2" s="399"/>
      <c r="P2" s="400"/>
      <c r="Q2" s="401" cm="1">
        <f t="array" ref="Q2">SUMPRODUCT(($F2:$F2="Parcial")*ABS($C2:$C2-$P2:$P2))</f>
        <v>0</v>
      </c>
      <c r="R2" s="441"/>
      <c r="S2" s="1448">
        <f ca="1">SUMIFS(C2:C1005,G2:G1005,S1)</f>
        <v>1617805</v>
      </c>
      <c r="T2" s="1449"/>
      <c r="U2" s="1450">
        <f ca="1">SUMIFS(C2:C1000,F2:F1000,U1)</f>
        <v>2878705</v>
      </c>
      <c r="V2" s="1450"/>
      <c r="W2" s="1450">
        <f>SUMIFS(Q2:Q1005,F2:F1005,W1)</f>
        <v>13050</v>
      </c>
      <c r="X2" s="1450"/>
      <c r="Y2" s="1448">
        <f ca="1">W2+U2</f>
        <v>2891755</v>
      </c>
      <c r="Z2" s="1448"/>
      <c r="AA2" s="442"/>
      <c r="AB2" s="442"/>
      <c r="AC2" s="442"/>
      <c r="AD2" s="442"/>
      <c r="AE2" s="442"/>
      <c r="AF2" s="424"/>
      <c r="AG2" s="424"/>
      <c r="AH2" s="424"/>
      <c r="AI2" s="424"/>
      <c r="AJ2" s="424"/>
      <c r="AK2" s="424"/>
      <c r="AL2" s="424"/>
      <c r="AM2" s="424"/>
      <c r="AN2" s="424"/>
      <c r="AO2" s="424" t="e">
        <f t="shared" ref="AO2:AO33" si="1">YEAR(D2)&amp;"-W"&amp;WEEKNUM(D2,2)</f>
        <v>#VALUE!</v>
      </c>
      <c r="AP2" s="424"/>
      <c r="AQ2" s="424"/>
      <c r="AR2" s="424"/>
      <c r="AS2" s="424"/>
      <c r="AT2" s="424"/>
      <c r="AU2" s="424"/>
      <c r="AV2" s="443"/>
      <c r="AW2" s="444">
        <f t="shared" ref="AW2:BI2" si="2">SUMIFS($C:$C,$H:$H,AW$1)</f>
        <v>490000</v>
      </c>
      <c r="AX2" s="444">
        <f t="shared" si="2"/>
        <v>198750</v>
      </c>
      <c r="AY2" s="444">
        <f t="shared" si="2"/>
        <v>832213</v>
      </c>
      <c r="AZ2" s="444">
        <f t="shared" si="2"/>
        <v>402880</v>
      </c>
      <c r="BA2" s="444">
        <f t="shared" si="2"/>
        <v>1015248</v>
      </c>
      <c r="BB2" s="444">
        <f t="shared" si="2"/>
        <v>1459110</v>
      </c>
      <c r="BC2" s="444">
        <f t="shared" si="2"/>
        <v>1448875</v>
      </c>
      <c r="BD2" s="444">
        <f t="shared" si="2"/>
        <v>2784410</v>
      </c>
      <c r="BE2" s="444">
        <f t="shared" si="2"/>
        <v>1870800</v>
      </c>
      <c r="BF2" s="444">
        <f t="shared" si="2"/>
        <v>237000</v>
      </c>
      <c r="BG2" s="444">
        <f t="shared" si="2"/>
        <v>740450</v>
      </c>
      <c r="BH2" s="444">
        <f t="shared" si="2"/>
        <v>1472380</v>
      </c>
      <c r="BI2" s="444">
        <f t="shared" si="2"/>
        <v>1508975</v>
      </c>
      <c r="BJ2" s="445" t="s">
        <v>149</v>
      </c>
      <c r="BK2" s="446"/>
      <c r="BL2" s="424"/>
      <c r="BW2" s="447"/>
      <c r="BX2" s="448" t="s">
        <v>128</v>
      </c>
      <c r="BY2" s="424"/>
      <c r="BZ2" s="424"/>
      <c r="CA2" s="424"/>
      <c r="CB2" s="424"/>
    </row>
    <row r="3" spans="1:82" s="402" customFormat="1" ht="14.25" customHeight="1">
      <c r="A3" s="386">
        <v>2</v>
      </c>
      <c r="B3" s="387" t="s">
        <v>170</v>
      </c>
      <c r="C3" s="388">
        <v>255000</v>
      </c>
      <c r="D3" s="389" t="s">
        <v>171</v>
      </c>
      <c r="E3" s="403">
        <f t="shared" ref="E3:E66" si="3">IF(D3="","",IF(F3="paid",0,I3-J3))</f>
        <v>0</v>
      </c>
      <c r="F3" s="390" t="s">
        <v>164</v>
      </c>
      <c r="G3" s="391" t="s">
        <v>165</v>
      </c>
      <c r="H3" s="392" t="s">
        <v>148</v>
      </c>
      <c r="I3" s="393"/>
      <c r="J3" s="394"/>
      <c r="K3" s="395" t="str">
        <f t="shared" si="0"/>
        <v>No</v>
      </c>
      <c r="L3" s="396"/>
      <c r="M3" s="397"/>
      <c r="N3" s="398"/>
      <c r="O3" s="399"/>
      <c r="P3" s="404"/>
      <c r="Q3" s="401" cm="1">
        <f t="array" ref="Q3">SUMPRODUCT(($F3:$F3="Parcial")*ABS($C3:$C3-$P3:$P3))</f>
        <v>0</v>
      </c>
      <c r="R3" s="441"/>
      <c r="S3" s="1455">
        <f ca="1">COUNTIF(G2:G984,S1)</f>
        <v>18</v>
      </c>
      <c r="T3" s="1456"/>
      <c r="U3" s="1457">
        <f ca="1">COUNTIF(F2:F984,U1)</f>
        <v>34</v>
      </c>
      <c r="V3" s="1458"/>
      <c r="W3" s="1457">
        <f>COUNTIF(F2:F984,W1)</f>
        <v>1</v>
      </c>
      <c r="X3" s="1458"/>
      <c r="Y3" s="1459">
        <f ca="1">W3+U3</f>
        <v>35</v>
      </c>
      <c r="Z3" s="1460"/>
      <c r="AA3" s="449"/>
      <c r="AB3" s="449"/>
      <c r="AC3" s="449"/>
      <c r="AD3" s="449"/>
      <c r="AE3" s="449"/>
      <c r="AF3" s="424"/>
      <c r="AG3" s="424"/>
      <c r="AH3" s="424"/>
      <c r="AI3" s="424"/>
      <c r="AJ3" s="424"/>
      <c r="AK3" s="424"/>
      <c r="AL3" s="424"/>
      <c r="AM3" s="424"/>
      <c r="AN3" s="424"/>
      <c r="AO3" s="424" t="e">
        <f t="shared" si="1"/>
        <v>#VALUE!</v>
      </c>
      <c r="AP3" s="424"/>
      <c r="AQ3" s="424"/>
      <c r="AR3" s="424"/>
      <c r="AS3" s="424"/>
      <c r="AT3" s="424"/>
      <c r="AU3" s="424"/>
      <c r="AV3" s="424"/>
      <c r="AW3" s="424"/>
      <c r="AX3" s="424"/>
      <c r="AY3" s="424"/>
      <c r="AZ3" s="424"/>
      <c r="BA3" s="424"/>
      <c r="BB3" s="424"/>
      <c r="BC3" s="424"/>
      <c r="BD3" s="424"/>
      <c r="BE3" s="424"/>
      <c r="BF3" s="424"/>
      <c r="BG3" s="424"/>
      <c r="BH3" s="424"/>
      <c r="BI3" s="424"/>
      <c r="BJ3" s="424"/>
      <c r="BK3" s="424"/>
      <c r="BL3" s="424"/>
      <c r="BW3" s="450"/>
      <c r="BX3" s="448" t="s">
        <v>129</v>
      </c>
      <c r="BY3" s="424"/>
      <c r="BZ3" s="424"/>
      <c r="CA3" s="424"/>
      <c r="CB3" s="424"/>
    </row>
    <row r="4" spans="1:82" s="402" customFormat="1" ht="14.1" customHeight="1">
      <c r="A4" s="386">
        <v>1</v>
      </c>
      <c r="B4" s="387" t="s">
        <v>172</v>
      </c>
      <c r="C4" s="388">
        <v>24000</v>
      </c>
      <c r="D4" s="389" t="s">
        <v>173</v>
      </c>
      <c r="E4" s="403">
        <f t="shared" si="3"/>
        <v>0</v>
      </c>
      <c r="F4" s="390" t="s">
        <v>164</v>
      </c>
      <c r="G4" s="391" t="s">
        <v>165</v>
      </c>
      <c r="H4" s="392" t="s">
        <v>149</v>
      </c>
      <c r="I4" s="405"/>
      <c r="J4" s="394"/>
      <c r="K4" s="395" t="str">
        <f t="shared" si="0"/>
        <v>No</v>
      </c>
      <c r="L4" s="396"/>
      <c r="M4" s="397"/>
      <c r="N4" s="398"/>
      <c r="O4" s="399"/>
      <c r="P4" s="404"/>
      <c r="Q4" s="401" cm="1">
        <f t="array" ref="Q4">SUMPRODUCT(($F4:$F4="Parcial")*ABS($C4:$C4-$P4:$P4))</f>
        <v>0</v>
      </c>
      <c r="R4" s="441"/>
      <c r="S4" s="451"/>
      <c r="T4" s="574"/>
      <c r="U4" s="575"/>
      <c r="V4" s="576"/>
      <c r="W4" s="577"/>
      <c r="X4" s="434"/>
      <c r="Y4" s="578"/>
      <c r="Z4" s="453"/>
      <c r="AA4" s="453"/>
      <c r="AB4" s="453"/>
      <c r="AC4" s="453"/>
      <c r="AD4" s="453"/>
      <c r="AE4" s="453"/>
      <c r="AF4" s="454" t="s">
        <v>174</v>
      </c>
      <c r="AG4" s="455" t="s">
        <v>139</v>
      </c>
      <c r="AH4" s="456" t="s">
        <v>69</v>
      </c>
      <c r="AI4" s="457" t="s">
        <v>140</v>
      </c>
      <c r="AJ4" s="452"/>
      <c r="AK4" s="424" t="s">
        <v>141</v>
      </c>
      <c r="AL4" s="453" t="s">
        <v>40</v>
      </c>
      <c r="AM4" s="453" t="s">
        <v>175</v>
      </c>
      <c r="AN4" s="453" t="s">
        <v>39</v>
      </c>
      <c r="AO4" s="424" t="e">
        <f t="shared" si="1"/>
        <v>#VALUE!</v>
      </c>
      <c r="AP4" s="424"/>
      <c r="AQ4" s="424"/>
      <c r="AR4" s="424"/>
      <c r="AS4" s="424"/>
      <c r="AT4" s="424"/>
      <c r="AU4" s="424"/>
      <c r="AV4" s="424"/>
      <c r="AW4" s="424"/>
      <c r="AX4" s="424"/>
      <c r="AY4" s="424"/>
      <c r="AZ4" s="424"/>
      <c r="BA4" s="424"/>
      <c r="BB4" s="424"/>
      <c r="BC4" s="424"/>
      <c r="BD4" s="424"/>
      <c r="BE4" s="424"/>
      <c r="BF4" s="424"/>
      <c r="BG4" s="424"/>
      <c r="BH4" s="424"/>
      <c r="BI4" s="424"/>
      <c r="BJ4" s="424"/>
      <c r="BK4" s="424"/>
      <c r="BL4" s="458"/>
      <c r="BS4" s="458"/>
      <c r="BT4" s="458"/>
      <c r="BU4" s="458"/>
      <c r="BV4" s="458"/>
      <c r="BW4" s="458"/>
      <c r="BX4" s="448" t="s">
        <v>130</v>
      </c>
      <c r="BY4" s="424"/>
      <c r="BZ4" s="424"/>
      <c r="CA4" s="424"/>
      <c r="CB4" s="424"/>
      <c r="CC4" s="406"/>
      <c r="CD4" s="407"/>
    </row>
    <row r="5" spans="1:82" s="402" customFormat="1" ht="12" customHeight="1" thickBot="1">
      <c r="A5" s="386">
        <v>2</v>
      </c>
      <c r="B5" s="391" t="s">
        <v>176</v>
      </c>
      <c r="C5" s="388">
        <v>36750</v>
      </c>
      <c r="D5" s="389"/>
      <c r="E5" s="403" t="str">
        <f t="shared" si="3"/>
        <v/>
      </c>
      <c r="F5" s="390" t="s">
        <v>164</v>
      </c>
      <c r="G5" s="391" t="s">
        <v>165</v>
      </c>
      <c r="H5" s="392" t="s">
        <v>149</v>
      </c>
      <c r="I5" s="393"/>
      <c r="J5" s="394"/>
      <c r="K5" s="395" t="str">
        <f t="shared" si="0"/>
        <v>No</v>
      </c>
      <c r="L5" s="396"/>
      <c r="M5" s="397"/>
      <c r="N5" s="398"/>
      <c r="O5" s="399"/>
      <c r="P5" s="404"/>
      <c r="Q5" s="401" cm="1">
        <f t="array" ref="Q5">SUMPRODUCT(($F5:$F5="Parcial")*ABS($C5:$C5-$P5:$P5))</f>
        <v>0</v>
      </c>
      <c r="R5" s="441"/>
      <c r="S5" s="459"/>
      <c r="T5" s="434"/>
      <c r="U5" s="434"/>
      <c r="V5" s="579"/>
      <c r="W5" s="580"/>
      <c r="X5" s="434"/>
      <c r="Y5" s="434"/>
      <c r="Z5" s="424"/>
      <c r="AA5" s="424"/>
      <c r="AB5" s="424"/>
      <c r="AC5" s="424"/>
      <c r="AD5" s="424"/>
      <c r="AE5" s="424"/>
      <c r="AF5" s="460">
        <v>1</v>
      </c>
      <c r="AG5" s="424" t="str" cm="1">
        <f t="array" aca="1" ref="AG5:AL22" ca="1">_xlfn._xlws.FILTER(B2:G173,(G2:G173=S1),"NO")</f>
        <v>Eman</v>
      </c>
      <c r="AH5" s="424">
        <f ca="1"/>
        <v>62000</v>
      </c>
      <c r="AI5" s="424">
        <f ca="1"/>
        <v>46104</v>
      </c>
      <c r="AJ5" s="424">
        <f ca="1"/>
        <v>-54</v>
      </c>
      <c r="AK5" s="424" t="str">
        <f ca="1"/>
        <v xml:space="preserve">Credit </v>
      </c>
      <c r="AL5" s="424" t="str">
        <f ca="1"/>
        <v>Over Due</v>
      </c>
      <c r="AM5" s="424"/>
      <c r="AN5" s="424"/>
      <c r="AO5" s="424" t="str">
        <f t="shared" si="1"/>
        <v>1900-W1</v>
      </c>
      <c r="AP5" s="424"/>
      <c r="AQ5" s="424"/>
      <c r="AR5" s="424"/>
      <c r="AS5" s="424"/>
      <c r="AT5" s="424"/>
      <c r="AU5" s="424"/>
      <c r="AV5" s="424"/>
      <c r="AW5" s="424"/>
      <c r="AX5" s="424"/>
      <c r="AY5" s="424"/>
      <c r="AZ5" s="424"/>
      <c r="BA5" s="424"/>
      <c r="BB5" s="424"/>
      <c r="BC5" s="424"/>
      <c r="BD5" s="424"/>
      <c r="BE5" s="424"/>
      <c r="BF5" s="424"/>
      <c r="BG5" s="424"/>
      <c r="BH5" s="424"/>
      <c r="BI5" s="424"/>
      <c r="BJ5" s="424"/>
      <c r="BK5" s="424"/>
      <c r="BL5" s="424"/>
      <c r="BS5" s="424"/>
      <c r="BT5" s="424"/>
      <c r="BU5" s="424"/>
      <c r="BV5" s="424"/>
      <c r="BW5" s="424"/>
      <c r="BX5" s="448" t="s">
        <v>131</v>
      </c>
      <c r="BY5" s="424"/>
      <c r="BZ5" s="424"/>
      <c r="CA5" s="424"/>
      <c r="CB5" s="424"/>
      <c r="CC5" s="406"/>
      <c r="CD5" s="406"/>
    </row>
    <row r="6" spans="1:82" s="402" customFormat="1" ht="12" customHeight="1" thickTop="1" thickBot="1">
      <c r="A6" s="386">
        <v>3</v>
      </c>
      <c r="B6" s="387" t="s">
        <v>172</v>
      </c>
      <c r="C6" s="408">
        <v>44000</v>
      </c>
      <c r="D6" s="389" t="s">
        <v>177</v>
      </c>
      <c r="E6" s="403">
        <f t="shared" si="3"/>
        <v>0</v>
      </c>
      <c r="F6" s="390" t="s">
        <v>164</v>
      </c>
      <c r="G6" s="391" t="s">
        <v>165</v>
      </c>
      <c r="H6" s="392" t="s">
        <v>149</v>
      </c>
      <c r="I6" s="393"/>
      <c r="J6" s="394"/>
      <c r="K6" s="395" t="str">
        <f t="shared" si="0"/>
        <v>No</v>
      </c>
      <c r="L6" s="396"/>
      <c r="M6" s="397"/>
      <c r="N6" s="398"/>
      <c r="O6" s="399"/>
      <c r="P6" s="404"/>
      <c r="Q6" s="401" cm="1">
        <f t="array" ref="Q6">SUMPRODUCT(($F6:$F6="Parcial")*ABS($C6:$C6-$P6:$P6))</f>
        <v>0</v>
      </c>
      <c r="R6" s="441"/>
      <c r="S6" s="459"/>
      <c r="T6" s="581">
        <f ca="1">U6+V6</f>
        <v>2085605</v>
      </c>
      <c r="U6" s="582">
        <f ca="1">SUMIF(G2:G948,"*Over Due*",C2:C948)</f>
        <v>1617805</v>
      </c>
      <c r="V6" s="582">
        <f ca="1">SUMIF(G2:G948,"*Due soon*",C2:C948)</f>
        <v>467800</v>
      </c>
      <c r="W6" s="582">
        <f ca="1">SUMIF(G2:G948,"*FP need*",C2:C948)</f>
        <v>290400</v>
      </c>
      <c r="X6" s="582">
        <f ca="1">SUMIF(G2:G948,"*Pending*",C2:C948)</f>
        <v>535750</v>
      </c>
      <c r="Y6" s="583"/>
      <c r="Z6" s="424"/>
      <c r="AA6" s="424"/>
      <c r="AB6" s="424"/>
      <c r="AC6" s="424"/>
      <c r="AD6" s="424"/>
      <c r="AE6" s="424"/>
      <c r="AF6" s="460">
        <v>2</v>
      </c>
      <c r="AG6" s="424" t="str">
        <f ca="1"/>
        <v>Eman</v>
      </c>
      <c r="AH6" s="424">
        <f ca="1"/>
        <v>353600</v>
      </c>
      <c r="AI6" s="424">
        <f ca="1"/>
        <v>46155</v>
      </c>
      <c r="AJ6" s="424">
        <f ca="1"/>
        <v>-3</v>
      </c>
      <c r="AK6" s="424" t="str">
        <f ca="1"/>
        <v xml:space="preserve">Credit </v>
      </c>
      <c r="AL6" s="424" t="str">
        <f ca="1"/>
        <v>Over Due</v>
      </c>
      <c r="AM6" s="424"/>
      <c r="AN6" s="424"/>
      <c r="AO6" s="424" t="e">
        <f t="shared" si="1"/>
        <v>#VALUE!</v>
      </c>
      <c r="AP6" s="424"/>
      <c r="AQ6" s="424"/>
      <c r="AR6" s="424"/>
      <c r="AS6" s="424"/>
      <c r="AT6" s="424"/>
      <c r="AU6" s="424"/>
      <c r="AV6" s="424"/>
      <c r="AW6" s="424"/>
      <c r="AX6" s="424"/>
      <c r="AY6" s="424"/>
      <c r="AZ6" s="424"/>
      <c r="BA6" s="424"/>
      <c r="BB6" s="424"/>
      <c r="BC6" s="424"/>
      <c r="BD6" s="424"/>
      <c r="BE6" s="424"/>
      <c r="BF6" s="424"/>
      <c r="BG6" s="424"/>
      <c r="BH6" s="424" t="e">
        <f>IF(K2&lt;&gt;"",K2-D2,"")</f>
        <v>#VALUE!</v>
      </c>
      <c r="BI6" s="424" t="str">
        <f t="shared" ref="BI6:BI11" si="4">IF(F2="Paid",IF(E2&lt;0,"Late",IF(E2=0,"On Time","Early")),"Pending")</f>
        <v>Early</v>
      </c>
      <c r="BJ6" s="424"/>
      <c r="BK6" s="424"/>
      <c r="BL6" s="424"/>
      <c r="BS6" s="424"/>
      <c r="BT6" s="424"/>
      <c r="BU6" s="424"/>
      <c r="BV6" s="424">
        <f>SUMIF(F2:F984,#REF!,C2:C984)</f>
        <v>0</v>
      </c>
      <c r="BW6" s="424"/>
      <c r="BX6" s="448" t="s">
        <v>132</v>
      </c>
      <c r="BY6" s="424"/>
      <c r="BZ6" s="425">
        <f>C66+C76+C81</f>
        <v>119200</v>
      </c>
      <c r="CA6" s="425">
        <f>C109+C94+C89+C82</f>
        <v>160200</v>
      </c>
      <c r="CB6" s="426">
        <v>115624</v>
      </c>
      <c r="CC6" s="406"/>
      <c r="CD6" s="406"/>
    </row>
    <row r="7" spans="1:82" s="402" customFormat="1" ht="12" customHeight="1" thickTop="1" thickBot="1">
      <c r="A7" s="386">
        <v>4</v>
      </c>
      <c r="B7" s="391" t="s">
        <v>96</v>
      </c>
      <c r="C7" s="408">
        <v>41500</v>
      </c>
      <c r="D7" s="389" t="s">
        <v>178</v>
      </c>
      <c r="E7" s="403">
        <f t="shared" si="3"/>
        <v>0</v>
      </c>
      <c r="F7" s="390" t="s">
        <v>164</v>
      </c>
      <c r="G7" s="391" t="s">
        <v>165</v>
      </c>
      <c r="H7" s="392" t="s">
        <v>149</v>
      </c>
      <c r="I7" s="393"/>
      <c r="J7" s="394"/>
      <c r="K7" s="395" t="str">
        <f t="shared" si="0"/>
        <v>No</v>
      </c>
      <c r="L7" s="396"/>
      <c r="M7" s="397"/>
      <c r="N7" s="398"/>
      <c r="O7" s="399" t="str">
        <f t="shared" ref="O7:O38" si="5">IF(F3="Paid",IF(E3&lt;0,"Late",IF(E3=0,"On Time","Early")),"Pending")</f>
        <v>On Time</v>
      </c>
      <c r="P7" s="404"/>
      <c r="Q7" s="401" cm="1">
        <f t="array" ref="Q7">SUMPRODUCT(($F7:$F7="Parcial")*ABS($C7:$C7-$P7:$P7))</f>
        <v>0</v>
      </c>
      <c r="R7" s="441"/>
      <c r="S7" s="459"/>
      <c r="T7" s="584" t="s">
        <v>166</v>
      </c>
      <c r="U7" s="585" t="s">
        <v>144</v>
      </c>
      <c r="V7" s="585" t="s">
        <v>167</v>
      </c>
      <c r="W7" s="585" t="s">
        <v>168</v>
      </c>
      <c r="X7" s="586" t="s">
        <v>169</v>
      </c>
      <c r="Y7" s="587"/>
      <c r="Z7" s="424"/>
      <c r="AA7" s="424"/>
      <c r="AB7" s="424"/>
      <c r="AC7" s="424"/>
      <c r="AD7" s="424"/>
      <c r="AE7" s="424"/>
      <c r="AF7" s="460">
        <v>3</v>
      </c>
      <c r="AG7" s="424" t="str">
        <f ca="1"/>
        <v>wilget</v>
      </c>
      <c r="AH7" s="424">
        <f ca="1"/>
        <v>59900</v>
      </c>
      <c r="AI7" s="424">
        <f ca="1"/>
        <v>46155</v>
      </c>
      <c r="AJ7" s="424">
        <f ca="1"/>
        <v>-33</v>
      </c>
      <c r="AK7" s="424" t="str">
        <f ca="1"/>
        <v xml:space="preserve">Credit </v>
      </c>
      <c r="AL7" s="424" t="str">
        <f ca="1"/>
        <v>Over Due</v>
      </c>
      <c r="AM7" s="424"/>
      <c r="AN7" s="424"/>
      <c r="AO7" s="424" t="e">
        <f t="shared" si="1"/>
        <v>#VALUE!</v>
      </c>
      <c r="AP7" s="424"/>
      <c r="AQ7" s="424"/>
      <c r="AR7" s="424"/>
      <c r="AS7" s="424"/>
      <c r="AT7" s="424"/>
      <c r="AU7" s="424"/>
      <c r="AV7" s="424"/>
      <c r="AW7" s="424"/>
      <c r="AX7" s="424"/>
      <c r="AY7" s="424"/>
      <c r="AZ7" s="424"/>
      <c r="BA7" s="424"/>
      <c r="BB7" s="424"/>
      <c r="BC7" s="424"/>
      <c r="BD7" s="424"/>
      <c r="BE7" s="424"/>
      <c r="BF7" s="424"/>
      <c r="BG7" s="424"/>
      <c r="BH7" s="424"/>
      <c r="BI7" s="424" t="str">
        <f t="shared" si="4"/>
        <v>On Time</v>
      </c>
      <c r="BJ7" s="424"/>
      <c r="BK7" s="424"/>
      <c r="BL7" s="424"/>
      <c r="BS7" s="424"/>
      <c r="BT7" s="424"/>
      <c r="BU7" s="424"/>
      <c r="BV7" s="424"/>
      <c r="BW7" s="424"/>
      <c r="BX7" s="448" t="s">
        <v>133</v>
      </c>
      <c r="BY7" s="424"/>
      <c r="BZ7" s="424"/>
      <c r="CA7" s="424"/>
      <c r="CB7" s="424"/>
      <c r="CC7" s="406"/>
      <c r="CD7" s="406"/>
    </row>
    <row r="8" spans="1:82" s="402" customFormat="1" ht="12" customHeight="1" thickTop="1" thickBot="1">
      <c r="A8" s="386">
        <v>5</v>
      </c>
      <c r="B8" s="391" t="s">
        <v>170</v>
      </c>
      <c r="C8" s="408">
        <v>52500</v>
      </c>
      <c r="D8" s="389" t="s">
        <v>179</v>
      </c>
      <c r="E8" s="403">
        <f t="shared" si="3"/>
        <v>0</v>
      </c>
      <c r="F8" s="390" t="s">
        <v>164</v>
      </c>
      <c r="G8" s="391" t="s">
        <v>165</v>
      </c>
      <c r="H8" s="392" t="s">
        <v>149</v>
      </c>
      <c r="I8" s="393"/>
      <c r="J8" s="394"/>
      <c r="K8" s="395" t="str">
        <f t="shared" si="0"/>
        <v>No</v>
      </c>
      <c r="L8" s="396"/>
      <c r="M8" s="397"/>
      <c r="N8" s="398"/>
      <c r="O8" s="399" t="str">
        <f t="shared" si="5"/>
        <v>On Time</v>
      </c>
      <c r="P8" s="404"/>
      <c r="Q8" s="401" cm="1">
        <f t="array" ref="Q8">SUMPRODUCT(($F8:$F8="Parcial")*ABS($C8:$C8-$P8:$P8))</f>
        <v>0</v>
      </c>
      <c r="R8" s="441"/>
      <c r="S8" s="459"/>
      <c r="T8" s="588">
        <f ca="1">V8+U8</f>
        <v>28</v>
      </c>
      <c r="U8" s="589">
        <f ca="1">COUNTIF(G2:G984,"*Over Due*")</f>
        <v>18</v>
      </c>
      <c r="V8" s="589">
        <f ca="1">COUNTIF(G2:G984,"*Due soon*")</f>
        <v>10</v>
      </c>
      <c r="W8" s="589">
        <f ca="1">COUNTIF(G2:G984,"FP need")</f>
        <v>3</v>
      </c>
      <c r="X8" s="590">
        <f ca="1">COUNTIF(G2:G984,"*Pending*")</f>
        <v>4</v>
      </c>
      <c r="Y8" s="587"/>
      <c r="Z8" s="424"/>
      <c r="AA8" s="424"/>
      <c r="AB8" s="424"/>
      <c r="AC8" s="424"/>
      <c r="AD8" s="424"/>
      <c r="AE8" s="424"/>
      <c r="AF8" s="460">
        <v>4</v>
      </c>
      <c r="AG8" s="424" t="str">
        <f ca="1"/>
        <v>Abune aregawi</v>
      </c>
      <c r="AH8" s="424">
        <f ca="1"/>
        <v>43800</v>
      </c>
      <c r="AI8" s="424">
        <f ca="1"/>
        <v>46157</v>
      </c>
      <c r="AJ8" s="424">
        <f ca="1"/>
        <v>-31</v>
      </c>
      <c r="AK8" s="424" t="str">
        <f ca="1"/>
        <v xml:space="preserve">Credit </v>
      </c>
      <c r="AL8" s="424" t="str">
        <f ca="1"/>
        <v>Over Due</v>
      </c>
      <c r="AM8" s="424"/>
      <c r="AN8" s="424"/>
      <c r="AO8" s="424" t="e">
        <f t="shared" si="1"/>
        <v>#VALUE!</v>
      </c>
      <c r="AP8" s="424"/>
      <c r="AQ8" s="424"/>
      <c r="AR8" s="424"/>
      <c r="AS8" s="424"/>
      <c r="AT8" s="424"/>
      <c r="AU8" s="424"/>
      <c r="AV8" s="424"/>
      <c r="AW8" s="424"/>
      <c r="AX8" s="424"/>
      <c r="AY8" s="424"/>
      <c r="AZ8" s="424"/>
      <c r="BA8" s="424"/>
      <c r="BB8" s="461"/>
      <c r="BC8" s="424"/>
      <c r="BD8" s="418"/>
      <c r="BE8" s="418"/>
      <c r="BF8" s="424"/>
      <c r="BG8" s="424"/>
      <c r="BH8" s="424"/>
      <c r="BI8" s="424" t="str">
        <f t="shared" si="4"/>
        <v>On Time</v>
      </c>
      <c r="BJ8" s="424"/>
      <c r="BK8" s="424"/>
      <c r="BL8" s="424"/>
      <c r="BS8" s="424"/>
      <c r="BT8" s="424"/>
      <c r="BU8" s="424"/>
      <c r="BV8" s="424">
        <f>SUMIF(F2:F984,#REF!,C2:C984)</f>
        <v>0</v>
      </c>
      <c r="BW8" s="424"/>
      <c r="BX8" s="448" t="s">
        <v>134</v>
      </c>
      <c r="BY8" s="424"/>
      <c r="BZ8" s="424"/>
      <c r="CA8" s="424"/>
      <c r="CB8" s="424"/>
      <c r="CC8" s="406"/>
      <c r="CD8" s="406"/>
    </row>
    <row r="9" spans="1:82" s="402" customFormat="1" ht="12" customHeight="1" thickTop="1" thickBot="1">
      <c r="A9" s="386">
        <v>1</v>
      </c>
      <c r="B9" s="391" t="s">
        <v>180</v>
      </c>
      <c r="C9" s="388">
        <v>39500</v>
      </c>
      <c r="D9" s="389" t="s">
        <v>181</v>
      </c>
      <c r="E9" s="403">
        <f t="shared" si="3"/>
        <v>0</v>
      </c>
      <c r="F9" s="390" t="s">
        <v>164</v>
      </c>
      <c r="G9" s="391" t="s">
        <v>165</v>
      </c>
      <c r="H9" s="409" t="s">
        <v>150</v>
      </c>
      <c r="I9" s="405"/>
      <c r="J9" s="394"/>
      <c r="K9" s="395" t="str">
        <f t="shared" si="0"/>
        <v>No</v>
      </c>
      <c r="L9" s="396"/>
      <c r="M9" s="397"/>
      <c r="N9" s="398"/>
      <c r="O9" s="399" t="str">
        <f t="shared" si="5"/>
        <v>Early</v>
      </c>
      <c r="P9" s="404"/>
      <c r="Q9" s="401" cm="1">
        <f t="array" ref="Q9">SUMPRODUCT(($F9:$F9="Parcial")*ABS($C9:$C9-$P9:$P9))</f>
        <v>0</v>
      </c>
      <c r="R9" s="441"/>
      <c r="S9" s="459"/>
      <c r="T9" s="591"/>
      <c r="U9" s="591"/>
      <c r="V9" s="591"/>
      <c r="W9" s="591"/>
      <c r="X9" s="591"/>
      <c r="Y9" s="591"/>
      <c r="Z9" s="424"/>
      <c r="AA9" s="424"/>
      <c r="AB9" s="424"/>
      <c r="AC9" s="424"/>
      <c r="AD9" s="424"/>
      <c r="AE9" s="424"/>
      <c r="AF9" s="460">
        <v>5</v>
      </c>
      <c r="AG9" s="424" t="str">
        <f ca="1"/>
        <v>Dr nigatu</v>
      </c>
      <c r="AH9" s="424">
        <f ca="1"/>
        <v>218455</v>
      </c>
      <c r="AI9" s="424">
        <f ca="1"/>
        <v>46161</v>
      </c>
      <c r="AJ9" s="424">
        <f ca="1"/>
        <v>-27</v>
      </c>
      <c r="AK9" s="424" t="str">
        <f ca="1"/>
        <v xml:space="preserve">Credit </v>
      </c>
      <c r="AL9" s="424" t="str">
        <f ca="1"/>
        <v>Over Due</v>
      </c>
      <c r="AM9" s="424"/>
      <c r="AN9" s="424"/>
      <c r="AO9" s="424" t="e">
        <f t="shared" si="1"/>
        <v>#VALUE!</v>
      </c>
      <c r="AP9" s="424"/>
      <c r="AQ9" s="424"/>
      <c r="AR9" s="424"/>
      <c r="AS9" s="424"/>
      <c r="AT9" s="424"/>
      <c r="AU9" s="424"/>
      <c r="AV9" s="424"/>
      <c r="AW9" s="424"/>
      <c r="AX9" s="424"/>
      <c r="AY9" s="424"/>
      <c r="AZ9" s="424"/>
      <c r="BA9" s="424"/>
      <c r="BB9" s="462"/>
      <c r="BC9" s="427"/>
      <c r="BD9" s="463"/>
      <c r="BE9" s="463"/>
      <c r="BF9" s="427"/>
      <c r="BG9" s="424"/>
      <c r="BH9" s="424"/>
      <c r="BI9" s="424" t="str">
        <f t="shared" si="4"/>
        <v>Early</v>
      </c>
      <c r="BJ9" s="424"/>
      <c r="BK9" s="424"/>
      <c r="BL9" s="424"/>
      <c r="BS9" s="424"/>
      <c r="BT9" s="424"/>
      <c r="BU9" s="424"/>
      <c r="BV9" s="424"/>
      <c r="BW9" s="424"/>
      <c r="BX9" s="448" t="s">
        <v>135</v>
      </c>
      <c r="BY9" s="424"/>
      <c r="BZ9" s="424"/>
      <c r="CA9" s="424"/>
      <c r="CB9" s="424"/>
    </row>
    <row r="10" spans="1:82" s="416" customFormat="1" ht="12" customHeight="1" thickTop="1" thickBot="1">
      <c r="A10" s="393">
        <v>2</v>
      </c>
      <c r="B10" s="410" t="s">
        <v>170</v>
      </c>
      <c r="C10" s="411">
        <v>299773</v>
      </c>
      <c r="D10" s="412" t="s">
        <v>181</v>
      </c>
      <c r="E10" s="413">
        <f t="shared" si="3"/>
        <v>0</v>
      </c>
      <c r="F10" s="414" t="s">
        <v>164</v>
      </c>
      <c r="G10" s="410" t="s">
        <v>165</v>
      </c>
      <c r="H10" s="415" t="s">
        <v>150</v>
      </c>
      <c r="I10" s="393"/>
      <c r="J10" s="394"/>
      <c r="K10" s="395" t="str">
        <f t="shared" si="0"/>
        <v>No</v>
      </c>
      <c r="L10" s="396"/>
      <c r="M10" s="397"/>
      <c r="N10" s="398"/>
      <c r="O10" s="399" t="str">
        <f t="shared" si="5"/>
        <v>On Time</v>
      </c>
      <c r="P10" s="404"/>
      <c r="Q10" s="401" cm="1">
        <f t="array" ref="Q10">SUMPRODUCT(($F10:$F10="Parcial")*ABS($C10:$C10-$P10:$P10))</f>
        <v>0</v>
      </c>
      <c r="R10" s="427"/>
      <c r="S10" s="459"/>
      <c r="T10" s="584" t="s">
        <v>166</v>
      </c>
      <c r="U10" s="592" t="s">
        <v>144</v>
      </c>
      <c r="V10" s="592" t="s">
        <v>167</v>
      </c>
      <c r="W10" s="592" t="s">
        <v>168</v>
      </c>
      <c r="X10" s="593" t="s">
        <v>169</v>
      </c>
      <c r="Y10" s="434"/>
      <c r="Z10" s="424"/>
      <c r="AA10" s="424"/>
      <c r="AB10" s="424"/>
      <c r="AC10" s="424"/>
      <c r="AD10" s="424"/>
      <c r="AE10" s="424"/>
      <c r="AF10" s="460">
        <v>6</v>
      </c>
      <c r="AG10" s="424" t="str">
        <f ca="1"/>
        <v>Zemen pharma</v>
      </c>
      <c r="AH10" s="424">
        <f ca="1"/>
        <v>35500</v>
      </c>
      <c r="AI10" s="424">
        <f ca="1"/>
        <v>46161</v>
      </c>
      <c r="AJ10" s="427">
        <f ca="1"/>
        <v>-27</v>
      </c>
      <c r="AK10" s="427" t="str">
        <f ca="1"/>
        <v xml:space="preserve">Credit </v>
      </c>
      <c r="AL10" s="427" t="str">
        <f ca="1"/>
        <v>Over Due</v>
      </c>
      <c r="AM10" s="427"/>
      <c r="AN10" s="427"/>
      <c r="AO10" s="424" t="e">
        <f t="shared" si="1"/>
        <v>#VALUE!</v>
      </c>
      <c r="AP10" s="427"/>
      <c r="AQ10" s="427"/>
      <c r="AR10" s="427"/>
      <c r="AS10" s="427"/>
      <c r="AT10" s="427"/>
      <c r="AU10" s="427"/>
      <c r="AV10" s="427"/>
      <c r="AW10" s="424"/>
      <c r="AX10" s="427"/>
      <c r="AY10" s="424"/>
      <c r="AZ10" s="427"/>
      <c r="BA10" s="427"/>
      <c r="BB10" s="427"/>
      <c r="BC10" s="427"/>
      <c r="BD10" s="427"/>
      <c r="BE10" s="427"/>
      <c r="BF10" s="427"/>
      <c r="BG10" s="427"/>
      <c r="BH10" s="427"/>
      <c r="BI10" s="424" t="str">
        <f t="shared" si="4"/>
        <v>On Time</v>
      </c>
      <c r="BJ10" s="427"/>
      <c r="BK10" s="427"/>
      <c r="BL10" s="427"/>
      <c r="BS10" s="427"/>
      <c r="BT10" s="427"/>
      <c r="BU10" s="427"/>
      <c r="BV10" s="427"/>
      <c r="BW10" s="427"/>
      <c r="BX10" s="448" t="s">
        <v>136</v>
      </c>
      <c r="BY10" s="427"/>
      <c r="BZ10" s="427"/>
      <c r="CA10" s="427"/>
      <c r="CB10" s="427"/>
    </row>
    <row r="11" spans="1:82" s="416" customFormat="1" ht="12" customHeight="1" thickTop="1">
      <c r="A11" s="393">
        <v>3</v>
      </c>
      <c r="B11" s="410" t="s">
        <v>96</v>
      </c>
      <c r="C11" s="411">
        <v>54000</v>
      </c>
      <c r="D11" s="412" t="s">
        <v>182</v>
      </c>
      <c r="E11" s="413">
        <f t="shared" si="3"/>
        <v>0</v>
      </c>
      <c r="F11" s="414" t="s">
        <v>164</v>
      </c>
      <c r="G11" s="410" t="s">
        <v>165</v>
      </c>
      <c r="H11" s="415" t="s">
        <v>150</v>
      </c>
      <c r="I11" s="393"/>
      <c r="J11" s="394"/>
      <c r="K11" s="395" t="str">
        <f t="shared" si="0"/>
        <v>No</v>
      </c>
      <c r="L11" s="396"/>
      <c r="M11" s="397"/>
      <c r="N11" s="398"/>
      <c r="O11" s="399" t="str">
        <f t="shared" si="5"/>
        <v>On Time</v>
      </c>
      <c r="P11" s="404"/>
      <c r="Q11" s="401" cm="1">
        <f t="array" ref="Q11">SUMPRODUCT(($F11:$F11="Parcial")*ABS($C11:$C11-$P11:$P11))</f>
        <v>0</v>
      </c>
      <c r="R11" s="427"/>
      <c r="S11" s="459"/>
      <c r="T11" s="434"/>
      <c r="U11" s="434"/>
      <c r="V11" s="434"/>
      <c r="W11" s="434"/>
      <c r="X11" s="434"/>
      <c r="Y11" s="434"/>
      <c r="Z11" s="424"/>
      <c r="AA11" s="424"/>
      <c r="AB11" s="424"/>
      <c r="AC11" s="424"/>
      <c r="AD11" s="424"/>
      <c r="AE11" s="424"/>
      <c r="AF11" s="460">
        <v>7</v>
      </c>
      <c r="AG11" s="424" t="str">
        <f ca="1"/>
        <v xml:space="preserve">Ye orit pharmacy </v>
      </c>
      <c r="AH11" s="424">
        <f ca="1"/>
        <v>33050</v>
      </c>
      <c r="AI11" s="424">
        <f ca="1"/>
        <v>46164</v>
      </c>
      <c r="AJ11" s="427">
        <f ca="1"/>
        <v>-24</v>
      </c>
      <c r="AK11" s="427" t="str">
        <f ca="1"/>
        <v>Parcial</v>
      </c>
      <c r="AL11" s="427" t="str">
        <f ca="1"/>
        <v>Over Due</v>
      </c>
      <c r="AM11" s="427"/>
      <c r="AN11" s="427"/>
      <c r="AO11" s="424" t="e">
        <f t="shared" si="1"/>
        <v>#VALUE!</v>
      </c>
      <c r="AP11" s="427"/>
      <c r="AQ11" s="427"/>
      <c r="AR11" s="427"/>
      <c r="AS11" s="427"/>
      <c r="AT11" s="427"/>
      <c r="AU11" s="427"/>
      <c r="AV11" s="427"/>
      <c r="AW11" s="424"/>
      <c r="AX11" s="427"/>
      <c r="AY11" s="424"/>
      <c r="AZ11" s="427"/>
      <c r="BA11" s="427"/>
      <c r="BB11" s="427"/>
      <c r="BC11" s="427"/>
      <c r="BD11" s="427"/>
      <c r="BE11" s="427"/>
      <c r="BF11" s="427"/>
      <c r="BG11" s="427"/>
      <c r="BH11" s="427"/>
      <c r="BI11" s="424" t="str">
        <f t="shared" si="4"/>
        <v>On Time</v>
      </c>
      <c r="BJ11" s="427"/>
      <c r="BK11" s="427"/>
      <c r="BL11" s="427"/>
      <c r="BM11" s="427"/>
      <c r="BN11" s="427"/>
      <c r="BO11" s="427"/>
      <c r="BP11" s="427"/>
      <c r="BQ11" s="427"/>
      <c r="BR11" s="427"/>
      <c r="BS11" s="427"/>
      <c r="BT11" s="427"/>
      <c r="BU11" s="427"/>
      <c r="BV11" s="427"/>
      <c r="BW11" s="427"/>
      <c r="BX11" s="448" t="s">
        <v>137</v>
      </c>
      <c r="BY11" s="427"/>
      <c r="BZ11" s="427"/>
      <c r="CA11" s="427"/>
      <c r="CB11" s="427"/>
    </row>
    <row r="12" spans="1:82" s="402" customFormat="1" ht="12" customHeight="1" thickBot="1">
      <c r="A12" s="393">
        <v>4</v>
      </c>
      <c r="B12" s="410" t="s">
        <v>176</v>
      </c>
      <c r="C12" s="411">
        <v>60000</v>
      </c>
      <c r="D12" s="412" t="s">
        <v>183</v>
      </c>
      <c r="E12" s="413">
        <f t="shared" si="3"/>
        <v>0</v>
      </c>
      <c r="F12" s="414" t="s">
        <v>164</v>
      </c>
      <c r="G12" s="410" t="s">
        <v>165</v>
      </c>
      <c r="H12" s="415" t="s">
        <v>150</v>
      </c>
      <c r="I12" s="393"/>
      <c r="J12" s="394"/>
      <c r="K12" s="395" t="str">
        <f t="shared" si="0"/>
        <v>No</v>
      </c>
      <c r="L12" s="396"/>
      <c r="M12" s="397"/>
      <c r="N12" s="398"/>
      <c r="O12" s="399" t="str">
        <f t="shared" si="5"/>
        <v>On Time</v>
      </c>
      <c r="P12" s="404"/>
      <c r="Q12" s="401" cm="1">
        <f t="array" ref="Q12">SUMPRODUCT(($F12:$F12="Parcial")*ABS($C12:$C12-$P12:$P12))</f>
        <v>0</v>
      </c>
      <c r="R12" s="441"/>
      <c r="S12" s="459"/>
      <c r="T12" s="594">
        <f>SUM(C2:C984)</f>
        <v>14519891</v>
      </c>
      <c r="U12" s="595">
        <f>SUMIF(F2:F984,"Paid",C2:C984)</f>
        <v>11608136</v>
      </c>
      <c r="V12" s="596">
        <f>SUMIF(F2:F984,"*Credit*",C2:C984)</f>
        <v>2878705</v>
      </c>
      <c r="X12" s="596"/>
      <c r="Y12" s="434"/>
      <c r="Z12" s="424"/>
      <c r="AA12" s="424"/>
      <c r="AB12" s="424"/>
      <c r="AC12" s="424"/>
      <c r="AD12" s="424"/>
      <c r="AE12" s="424"/>
      <c r="AF12" s="460">
        <v>8</v>
      </c>
      <c r="AG12" s="424" t="str">
        <f ca="1"/>
        <v>Flora pharmaceu</v>
      </c>
      <c r="AH12" s="424">
        <f ca="1"/>
        <v>183875</v>
      </c>
      <c r="AI12" s="424">
        <f ca="1"/>
        <v>46164</v>
      </c>
      <c r="AJ12" s="424">
        <f ca="1"/>
        <v>-24</v>
      </c>
      <c r="AK12" s="424" t="str">
        <f ca="1"/>
        <v xml:space="preserve">Credit </v>
      </c>
      <c r="AL12" s="424" t="str">
        <f ca="1"/>
        <v>Over Due</v>
      </c>
      <c r="AM12" s="424"/>
      <c r="AN12" s="424"/>
      <c r="AO12" s="424" t="e">
        <f t="shared" si="1"/>
        <v>#VALUE!</v>
      </c>
      <c r="AP12" s="424"/>
      <c r="AQ12" s="424"/>
      <c r="AR12" s="424"/>
      <c r="AS12" s="424"/>
      <c r="AT12" s="424"/>
      <c r="AU12" s="424"/>
      <c r="AV12" s="424"/>
      <c r="AW12" s="424"/>
      <c r="AX12" s="424"/>
      <c r="AY12" s="424"/>
      <c r="AZ12" s="424"/>
      <c r="BA12" s="424"/>
      <c r="BB12" s="424"/>
      <c r="BC12" s="424"/>
      <c r="BD12" s="424"/>
      <c r="BE12" s="424"/>
      <c r="BF12" s="424"/>
      <c r="BG12" s="424"/>
      <c r="BH12" s="424"/>
      <c r="BI12" s="424"/>
      <c r="BJ12" s="424"/>
      <c r="BK12" s="424"/>
      <c r="BL12" s="424"/>
      <c r="BM12" s="424"/>
      <c r="BN12" s="424"/>
      <c r="BO12" s="424"/>
      <c r="BP12" s="424"/>
      <c r="BQ12" s="424"/>
      <c r="BR12" s="424"/>
      <c r="BS12" s="424"/>
      <c r="BT12" s="424"/>
      <c r="BU12" s="424"/>
      <c r="BV12" s="424"/>
      <c r="BW12" s="424"/>
      <c r="BX12" s="448" t="s">
        <v>138</v>
      </c>
      <c r="BY12" s="424"/>
      <c r="BZ12" s="424"/>
      <c r="CA12" s="424"/>
      <c r="CB12" s="424"/>
    </row>
    <row r="13" spans="1:82" s="416" customFormat="1" ht="12" customHeight="1" thickBot="1">
      <c r="A13" s="393">
        <v>5</v>
      </c>
      <c r="B13" s="410" t="s">
        <v>176</v>
      </c>
      <c r="C13" s="411">
        <v>25200</v>
      </c>
      <c r="D13" s="412" t="s">
        <v>183</v>
      </c>
      <c r="E13" s="413">
        <f t="shared" si="3"/>
        <v>0</v>
      </c>
      <c r="F13" s="414" t="s">
        <v>164</v>
      </c>
      <c r="G13" s="410" t="s">
        <v>165</v>
      </c>
      <c r="H13" s="415" t="s">
        <v>150</v>
      </c>
      <c r="I13" s="393"/>
      <c r="J13" s="394"/>
      <c r="K13" s="395" t="str">
        <f t="shared" si="0"/>
        <v>No</v>
      </c>
      <c r="L13" s="396"/>
      <c r="M13" s="397"/>
      <c r="N13" s="398"/>
      <c r="O13" s="399" t="str">
        <f t="shared" si="5"/>
        <v>On Time</v>
      </c>
      <c r="P13" s="404"/>
      <c r="Q13" s="401" cm="1">
        <f t="array" ref="Q13">SUMPRODUCT(($F13:$F13="Parcial")*ABS($C13:$C13-$P13:$P13))</f>
        <v>0</v>
      </c>
      <c r="R13" s="427"/>
      <c r="S13" s="459"/>
      <c r="T13" s="597">
        <f>U13+V13</f>
        <v>173</v>
      </c>
      <c r="U13" s="598">
        <f>COUNTIF(F2:F984,"Paid")</f>
        <v>139</v>
      </c>
      <c r="V13" s="600">
        <f>COUNTIF(F2:F984,"*Credit*")</f>
        <v>34</v>
      </c>
      <c r="W13" s="603">
        <f ca="1">COUNTIF(F2:F984,U1)</f>
        <v>34</v>
      </c>
      <c r="X13" s="601">
        <f>V13/T13</f>
        <v>0.19653179190751446</v>
      </c>
      <c r="Y13" s="434"/>
      <c r="Z13" s="424"/>
      <c r="AA13" s="424"/>
      <c r="AB13" s="424"/>
      <c r="AC13" s="424"/>
      <c r="AD13" s="424"/>
      <c r="AE13" s="424"/>
      <c r="AF13" s="460">
        <v>9</v>
      </c>
      <c r="AG13" s="424" t="str">
        <f ca="1"/>
        <v>Kidus Markos Phar</v>
      </c>
      <c r="AH13" s="424">
        <f ca="1"/>
        <v>21950</v>
      </c>
      <c r="AI13" s="424">
        <f ca="1"/>
        <v>46165</v>
      </c>
      <c r="AJ13" s="427">
        <f ca="1"/>
        <v>-23</v>
      </c>
      <c r="AK13" s="427" t="str">
        <f ca="1"/>
        <v xml:space="preserve">Credit </v>
      </c>
      <c r="AL13" s="427" t="str">
        <f ca="1"/>
        <v>Over Due</v>
      </c>
      <c r="AM13" s="427"/>
      <c r="AN13" s="427"/>
      <c r="AO13" s="424" t="e">
        <f t="shared" si="1"/>
        <v>#VALUE!</v>
      </c>
      <c r="AP13" s="427"/>
      <c r="AQ13" s="427"/>
      <c r="AR13" s="427"/>
      <c r="AS13" s="427"/>
      <c r="AT13" s="427"/>
      <c r="AU13" s="427"/>
      <c r="AV13" s="427"/>
      <c r="AW13" s="424"/>
      <c r="AX13" s="427"/>
      <c r="AY13" s="427"/>
      <c r="AZ13" s="427"/>
      <c r="BA13" s="427"/>
      <c r="BB13" s="427"/>
      <c r="BC13" s="427"/>
      <c r="BD13" s="427"/>
      <c r="BE13" s="427"/>
      <c r="BF13" s="427"/>
      <c r="BG13" s="427"/>
      <c r="BH13" s="427"/>
      <c r="BI13" s="427"/>
      <c r="BJ13" s="427"/>
      <c r="BK13" s="427"/>
      <c r="BL13" s="427"/>
      <c r="BM13" s="427"/>
      <c r="BN13" s="427"/>
      <c r="BO13" s="427"/>
      <c r="BP13" s="427"/>
      <c r="BQ13" s="427"/>
      <c r="BR13" s="427"/>
      <c r="BS13" s="427"/>
      <c r="BT13" s="427"/>
      <c r="BU13" s="427"/>
      <c r="BV13" s="427"/>
      <c r="BW13" s="427"/>
      <c r="BX13" s="427"/>
      <c r="BY13" s="427"/>
      <c r="BZ13" s="427"/>
      <c r="CA13" s="427"/>
      <c r="CB13" s="427"/>
    </row>
    <row r="14" spans="1:82" s="402" customFormat="1" ht="12" customHeight="1" thickBot="1">
      <c r="A14" s="393">
        <v>6</v>
      </c>
      <c r="B14" s="410" t="s">
        <v>170</v>
      </c>
      <c r="C14" s="411">
        <v>31500</v>
      </c>
      <c r="D14" s="412" t="s">
        <v>184</v>
      </c>
      <c r="E14" s="413">
        <f t="shared" si="3"/>
        <v>0</v>
      </c>
      <c r="F14" s="414" t="s">
        <v>164</v>
      </c>
      <c r="G14" s="410" t="s">
        <v>165</v>
      </c>
      <c r="H14" s="415" t="s">
        <v>150</v>
      </c>
      <c r="I14" s="393"/>
      <c r="J14" s="394"/>
      <c r="K14" s="395" t="str">
        <f t="shared" si="0"/>
        <v>No</v>
      </c>
      <c r="L14" s="396"/>
      <c r="M14" s="397"/>
      <c r="N14" s="398"/>
      <c r="O14" s="399" t="str">
        <f t="shared" si="5"/>
        <v>On Time</v>
      </c>
      <c r="P14" s="404"/>
      <c r="Q14" s="401" cm="1">
        <f t="array" ref="Q14">SUMPRODUCT(($F14:$F14="Parcial")*ABS($C14:$C14-$P14:$P14))</f>
        <v>0</v>
      </c>
      <c r="R14" s="441"/>
      <c r="S14" s="459"/>
      <c r="T14" s="434"/>
      <c r="U14" s="434"/>
      <c r="W14" s="602"/>
      <c r="Y14" s="434"/>
      <c r="Z14" s="424"/>
      <c r="AA14" s="424"/>
      <c r="AB14" s="424"/>
      <c r="AC14" s="424"/>
      <c r="AD14" s="424"/>
      <c r="AE14" s="424"/>
      <c r="AF14" s="460">
        <v>10</v>
      </c>
      <c r="AG14" s="424" t="str">
        <f ca="1"/>
        <v>wilget</v>
      </c>
      <c r="AH14" s="424">
        <f ca="1"/>
        <v>85750</v>
      </c>
      <c r="AI14" s="424">
        <f ca="1"/>
        <v>46165</v>
      </c>
      <c r="AJ14" s="424">
        <f ca="1"/>
        <v>-23</v>
      </c>
      <c r="AK14" s="424" t="str">
        <f ca="1"/>
        <v xml:space="preserve">Credit </v>
      </c>
      <c r="AL14" s="424" t="str">
        <f ca="1"/>
        <v>Over Due</v>
      </c>
      <c r="AM14" s="424"/>
      <c r="AN14" s="424"/>
      <c r="AO14" s="424" t="e">
        <f t="shared" si="1"/>
        <v>#VALUE!</v>
      </c>
      <c r="AP14" s="424"/>
      <c r="AQ14" s="424"/>
      <c r="AR14" s="424"/>
      <c r="AS14" s="424"/>
      <c r="AT14" s="424"/>
      <c r="AU14" s="424"/>
      <c r="AV14" s="424"/>
      <c r="AW14" s="424"/>
      <c r="AX14" s="424"/>
      <c r="AY14" s="424"/>
      <c r="AZ14" s="424"/>
      <c r="BA14" s="424"/>
      <c r="BB14" s="424"/>
      <c r="BC14" s="424"/>
      <c r="BD14" s="424"/>
      <c r="BE14" s="424"/>
      <c r="BF14" s="424"/>
      <c r="BG14" s="424"/>
      <c r="BH14" s="424"/>
      <c r="BI14" s="424"/>
      <c r="BJ14" s="424"/>
      <c r="BK14" s="424"/>
      <c r="BL14" s="424"/>
      <c r="BM14" s="424"/>
      <c r="BN14" s="424"/>
      <c r="BO14" s="424"/>
      <c r="BP14" s="424"/>
      <c r="BQ14" s="424"/>
      <c r="BR14" s="424"/>
      <c r="BS14" s="424"/>
      <c r="BT14" s="424"/>
      <c r="BU14" s="424"/>
      <c r="BV14" s="424"/>
      <c r="BW14" s="424"/>
      <c r="BX14" s="424"/>
      <c r="BY14" s="424"/>
      <c r="BZ14" s="424"/>
      <c r="CA14" s="424"/>
      <c r="CB14" s="424"/>
    </row>
    <row r="15" spans="1:82" s="418" customFormat="1" ht="12" customHeight="1">
      <c r="A15" s="393">
        <v>7</v>
      </c>
      <c r="B15" s="410" t="s">
        <v>185</v>
      </c>
      <c r="C15" s="417">
        <v>46000</v>
      </c>
      <c r="D15" s="412" t="s">
        <v>184</v>
      </c>
      <c r="E15" s="413">
        <f t="shared" si="3"/>
        <v>0</v>
      </c>
      <c r="F15" s="414" t="s">
        <v>164</v>
      </c>
      <c r="G15" s="410" t="s">
        <v>165</v>
      </c>
      <c r="H15" s="415" t="s">
        <v>150</v>
      </c>
      <c r="I15" s="393"/>
      <c r="J15" s="394"/>
      <c r="K15" s="395" t="str">
        <f t="shared" si="0"/>
        <v>No</v>
      </c>
      <c r="L15" s="396"/>
      <c r="M15" s="397"/>
      <c r="N15" s="398"/>
      <c r="O15" s="399" t="str">
        <f t="shared" si="5"/>
        <v>On Time</v>
      </c>
      <c r="P15" s="404"/>
      <c r="Q15" s="401" cm="1">
        <f t="array" ref="Q15">SUMPRODUCT(($F15:$F15="Parcial")*ABS($C15:$C15-$P15:$P15))</f>
        <v>0</v>
      </c>
      <c r="R15" s="424"/>
      <c r="S15" s="459"/>
      <c r="T15" s="473"/>
      <c r="U15" s="473"/>
      <c r="V15" s="473"/>
      <c r="W15" s="473"/>
      <c r="X15" s="473"/>
      <c r="Y15" s="473"/>
      <c r="Z15" s="424"/>
      <c r="AA15" s="424"/>
      <c r="AB15" s="424"/>
      <c r="AC15" s="424"/>
      <c r="AD15" s="424"/>
      <c r="AE15" s="424"/>
      <c r="AF15" s="460"/>
      <c r="AG15" s="424" t="str">
        <f ca="1"/>
        <v xml:space="preserve">Kemran kas </v>
      </c>
      <c r="AH15" s="424">
        <f ca="1"/>
        <v>57500</v>
      </c>
      <c r="AI15" s="424">
        <f ca="1"/>
        <v>46170</v>
      </c>
      <c r="AJ15" s="418">
        <f ca="1"/>
        <v>-18</v>
      </c>
      <c r="AK15" s="418" t="str">
        <f ca="1"/>
        <v xml:space="preserve">Credit </v>
      </c>
      <c r="AL15" s="418" t="str">
        <f ca="1"/>
        <v>Over Due</v>
      </c>
      <c r="AO15" s="424" t="e">
        <f t="shared" si="1"/>
        <v>#VALUE!</v>
      </c>
      <c r="AW15" s="424"/>
    </row>
    <row r="16" spans="1:82" s="402" customFormat="1" ht="12" customHeight="1" thickBot="1">
      <c r="A16" s="393">
        <v>8</v>
      </c>
      <c r="B16" s="410" t="s">
        <v>186</v>
      </c>
      <c r="C16" s="417">
        <v>55500</v>
      </c>
      <c r="D16" s="412" t="s">
        <v>187</v>
      </c>
      <c r="E16" s="413">
        <f t="shared" si="3"/>
        <v>0</v>
      </c>
      <c r="F16" s="414" t="s">
        <v>164</v>
      </c>
      <c r="G16" s="410" t="s">
        <v>165</v>
      </c>
      <c r="H16" s="415" t="s">
        <v>150</v>
      </c>
      <c r="I16" s="405"/>
      <c r="J16" s="394"/>
      <c r="K16" s="395" t="str">
        <f t="shared" si="0"/>
        <v>No</v>
      </c>
      <c r="L16" s="396"/>
      <c r="M16" s="397"/>
      <c r="N16" s="398"/>
      <c r="O16" s="399" t="str">
        <f t="shared" si="5"/>
        <v>On Time</v>
      </c>
      <c r="P16" s="404"/>
      <c r="Q16" s="401" cm="1">
        <f t="array" ref="Q16">SUMPRODUCT(($F16:$F16="Parcial")*ABS($C16:$C16-$P16:$P16))</f>
        <v>0</v>
      </c>
      <c r="R16" s="441"/>
      <c r="S16" s="459"/>
      <c r="T16" s="434"/>
      <c r="U16" s="434"/>
      <c r="V16" s="579"/>
      <c r="W16" s="580"/>
      <c r="X16" s="434"/>
      <c r="Y16" s="599">
        <f>U13/T13</f>
        <v>0.80346820809248554</v>
      </c>
      <c r="Z16" s="424"/>
      <c r="AA16" s="424"/>
      <c r="AB16" s="424"/>
      <c r="AC16" s="424"/>
      <c r="AD16" s="424"/>
      <c r="AE16" s="424"/>
      <c r="AF16" s="460"/>
      <c r="AG16" s="424" t="str">
        <f ca="1"/>
        <v>mah</v>
      </c>
      <c r="AH16" s="424">
        <f ca="1"/>
        <v>17500</v>
      </c>
      <c r="AI16" s="424">
        <f ca="1"/>
        <v>46176</v>
      </c>
      <c r="AJ16" s="424">
        <f ca="1"/>
        <v>-12</v>
      </c>
      <c r="AK16" s="424" t="str">
        <f ca="1"/>
        <v xml:space="preserve">Credit </v>
      </c>
      <c r="AL16" s="424" t="str">
        <f ca="1"/>
        <v>Over Due</v>
      </c>
      <c r="AM16" s="424"/>
      <c r="AN16" s="424"/>
      <c r="AO16" s="424" t="e">
        <f t="shared" si="1"/>
        <v>#VALUE!</v>
      </c>
      <c r="AP16" s="424"/>
      <c r="AQ16" s="424"/>
      <c r="AR16" s="424"/>
      <c r="AS16" s="424"/>
      <c r="AT16" s="424"/>
      <c r="AU16" s="424"/>
      <c r="AV16" s="424"/>
      <c r="AW16" s="424"/>
      <c r="AX16" s="424"/>
      <c r="AY16" s="424"/>
      <c r="AZ16" s="424"/>
      <c r="BA16" s="424"/>
      <c r="BB16" s="424"/>
      <c r="BC16" s="424"/>
      <c r="BD16" s="424"/>
      <c r="BE16" s="424"/>
      <c r="BF16" s="424"/>
      <c r="BG16" s="424"/>
      <c r="BH16" s="424"/>
      <c r="BI16" s="424"/>
      <c r="BJ16" s="424"/>
      <c r="BK16" s="424"/>
      <c r="BL16" s="424"/>
      <c r="BM16" s="424"/>
      <c r="BN16" s="424"/>
      <c r="BO16" s="424"/>
      <c r="BP16" s="424"/>
      <c r="BQ16" s="424"/>
      <c r="BR16" s="424"/>
      <c r="BS16" s="424"/>
      <c r="BT16" s="424"/>
      <c r="BU16" s="424"/>
      <c r="BV16" s="424"/>
      <c r="BW16" s="424"/>
      <c r="BX16" s="424"/>
      <c r="BY16" s="424"/>
      <c r="BZ16" s="424"/>
      <c r="CA16" s="424"/>
      <c r="CB16" s="424"/>
    </row>
    <row r="17" spans="1:80" s="402" customFormat="1" ht="12" customHeight="1" thickBot="1">
      <c r="A17" s="393">
        <v>9</v>
      </c>
      <c r="B17" s="410" t="s">
        <v>86</v>
      </c>
      <c r="C17" s="417">
        <v>146740</v>
      </c>
      <c r="D17" s="412" t="s">
        <v>188</v>
      </c>
      <c r="E17" s="413">
        <f t="shared" si="3"/>
        <v>0</v>
      </c>
      <c r="F17" s="414" t="s">
        <v>164</v>
      </c>
      <c r="G17" s="410" t="s">
        <v>165</v>
      </c>
      <c r="H17" s="415" t="s">
        <v>150</v>
      </c>
      <c r="I17" s="393"/>
      <c r="J17" s="394"/>
      <c r="K17" s="395" t="str">
        <f t="shared" si="0"/>
        <v>No</v>
      </c>
      <c r="L17" s="396"/>
      <c r="M17" s="397"/>
      <c r="N17" s="398"/>
      <c r="O17" s="399" t="str">
        <f t="shared" si="5"/>
        <v>On Time</v>
      </c>
      <c r="P17" s="404"/>
      <c r="Q17" s="401" cm="1">
        <f t="array" ref="Q17">SUMPRODUCT(($F17:$F17="Parcial")*ABS($C17:$C17-$P17:$P17))</f>
        <v>0</v>
      </c>
      <c r="R17" s="441"/>
      <c r="S17" s="459"/>
      <c r="T17" s="434"/>
      <c r="U17" s="434"/>
      <c r="V17" s="604"/>
      <c r="W17" s="580"/>
      <c r="X17" s="434"/>
      <c r="Y17" s="602">
        <f ca="1">COUNTIF(G2:G984,S1)</f>
        <v>18</v>
      </c>
      <c r="Z17" s="424"/>
      <c r="AA17" s="424"/>
      <c r="AB17" s="424"/>
      <c r="AC17" s="424"/>
      <c r="AD17" s="424"/>
      <c r="AE17" s="424"/>
      <c r="AF17" s="424"/>
      <c r="AG17" s="424" t="str">
        <f ca="1"/>
        <v>Kidus Markos Phar</v>
      </c>
      <c r="AH17" s="424">
        <f ca="1"/>
        <v>6000</v>
      </c>
      <c r="AI17" s="424">
        <f ca="1"/>
        <v>46178</v>
      </c>
      <c r="AJ17" s="424">
        <f ca="1"/>
        <v>-10</v>
      </c>
      <c r="AK17" s="424" t="str">
        <f ca="1"/>
        <v xml:space="preserve">Credit </v>
      </c>
      <c r="AL17" s="424" t="str">
        <f ca="1"/>
        <v>Over Due</v>
      </c>
      <c r="AM17" s="424"/>
      <c r="AN17" s="424"/>
      <c r="AO17" s="424" t="e">
        <f t="shared" si="1"/>
        <v>#VALUE!</v>
      </c>
      <c r="AP17" s="424"/>
      <c r="AQ17" s="424"/>
      <c r="AR17" s="424"/>
      <c r="AS17" s="424"/>
      <c r="AT17" s="424"/>
      <c r="AU17" s="424"/>
      <c r="AV17" s="424"/>
      <c r="AW17" s="424"/>
      <c r="AX17" s="424"/>
      <c r="AY17" s="424"/>
      <c r="AZ17" s="424"/>
      <c r="BA17" s="424"/>
      <c r="BB17" s="424"/>
      <c r="BC17" s="424"/>
      <c r="BD17" s="424"/>
      <c r="BE17" s="424"/>
      <c r="BF17" s="424"/>
      <c r="BG17" s="424"/>
      <c r="BH17" s="424"/>
      <c r="BI17" s="424"/>
      <c r="BJ17" s="424"/>
      <c r="BK17" s="424"/>
      <c r="BL17" s="424"/>
      <c r="BM17" s="424"/>
      <c r="BN17" s="424"/>
      <c r="BO17" s="424"/>
      <c r="BP17" s="424"/>
      <c r="BQ17" s="424"/>
      <c r="BR17" s="424"/>
      <c r="BS17" s="424"/>
      <c r="BT17" s="424"/>
      <c r="BU17" s="424"/>
      <c r="BV17" s="424"/>
      <c r="BW17" s="424"/>
      <c r="BX17" s="424"/>
      <c r="BY17" s="424"/>
      <c r="BZ17" s="424"/>
      <c r="CA17" s="424"/>
      <c r="CB17" s="424"/>
    </row>
    <row r="18" spans="1:80" s="402" customFormat="1" ht="12.75" customHeight="1">
      <c r="A18" s="393">
        <v>10</v>
      </c>
      <c r="B18" s="410" t="s">
        <v>189</v>
      </c>
      <c r="C18" s="417">
        <v>21000</v>
      </c>
      <c r="D18" s="412"/>
      <c r="E18" s="413" t="str">
        <f t="shared" si="3"/>
        <v/>
      </c>
      <c r="F18" s="414" t="s">
        <v>164</v>
      </c>
      <c r="G18" s="410" t="s">
        <v>165</v>
      </c>
      <c r="H18" s="415" t="s">
        <v>150</v>
      </c>
      <c r="I18" s="393"/>
      <c r="J18" s="394"/>
      <c r="K18" s="395" t="str">
        <f t="shared" si="0"/>
        <v>No</v>
      </c>
      <c r="L18" s="396"/>
      <c r="M18" s="397"/>
      <c r="N18" s="398"/>
      <c r="O18" s="399" t="str">
        <f t="shared" si="5"/>
        <v>On Time</v>
      </c>
      <c r="P18" s="404"/>
      <c r="Q18" s="401" cm="1">
        <f t="array" ref="Q18">SUMPRODUCT(($F18:$F18="Parcial")*ABS($C18:$C18-$P18:$P18))</f>
        <v>0</v>
      </c>
      <c r="R18" s="441"/>
      <c r="S18" s="464"/>
      <c r="T18" s="605"/>
      <c r="U18" s="605"/>
      <c r="V18" s="606"/>
      <c r="W18" s="580"/>
      <c r="X18" s="434"/>
      <c r="Y18" s="434"/>
      <c r="Z18" s="424"/>
      <c r="AA18" s="424"/>
      <c r="AB18" s="424"/>
      <c r="AC18" s="424"/>
      <c r="AD18" s="424"/>
      <c r="AE18" s="424"/>
      <c r="AF18" s="424"/>
      <c r="AG18" s="424" t="str">
        <f ca="1"/>
        <v>Econimic freedom</v>
      </c>
      <c r="AH18" s="424">
        <f ca="1"/>
        <v>128125</v>
      </c>
      <c r="AI18" s="465">
        <f ca="1"/>
        <v>46181</v>
      </c>
      <c r="AJ18" s="424">
        <f ca="1"/>
        <v>-7</v>
      </c>
      <c r="AK18" s="424" t="str">
        <f ca="1"/>
        <v xml:space="preserve">Credit </v>
      </c>
      <c r="AL18" s="424" t="str">
        <f ca="1"/>
        <v>Over Due</v>
      </c>
      <c r="AM18" s="424"/>
      <c r="AN18" s="424"/>
      <c r="AO18" s="424" t="str">
        <f t="shared" si="1"/>
        <v>1900-W1</v>
      </c>
      <c r="AP18" s="424"/>
      <c r="AQ18" s="424"/>
      <c r="AR18" s="424"/>
      <c r="AS18" s="424"/>
      <c r="AT18" s="424"/>
      <c r="AU18" s="424"/>
      <c r="AV18" s="424"/>
      <c r="AW18" s="424"/>
      <c r="AX18" s="424"/>
      <c r="AY18" s="424"/>
      <c r="AZ18" s="424"/>
      <c r="BA18" s="424"/>
      <c r="BB18" s="424"/>
      <c r="BC18" s="424"/>
      <c r="BD18" s="424"/>
      <c r="BE18" s="424"/>
      <c r="BF18" s="424"/>
      <c r="BG18" s="424"/>
      <c r="BH18" s="424"/>
      <c r="BI18" s="424"/>
      <c r="BJ18" s="424"/>
      <c r="BK18" s="424"/>
      <c r="BL18" s="424"/>
      <c r="BM18" s="424"/>
      <c r="BN18" s="424"/>
      <c r="BO18" s="424"/>
      <c r="BP18" s="424"/>
      <c r="BQ18" s="424"/>
      <c r="BR18" s="424"/>
      <c r="BS18" s="424"/>
      <c r="BT18" s="424"/>
      <c r="BU18" s="424"/>
      <c r="BV18" s="424"/>
      <c r="BW18" s="424"/>
      <c r="BX18" s="424"/>
      <c r="BY18" s="424"/>
      <c r="BZ18" s="424"/>
      <c r="CA18" s="424"/>
      <c r="CB18" s="424"/>
    </row>
    <row r="19" spans="1:80" s="402" customFormat="1" ht="12.75" customHeight="1">
      <c r="A19" s="419">
        <v>11</v>
      </c>
      <c r="B19" s="420" t="s">
        <v>90</v>
      </c>
      <c r="C19" s="417">
        <v>53000</v>
      </c>
      <c r="D19" s="421" t="s">
        <v>190</v>
      </c>
      <c r="E19" s="413">
        <f t="shared" si="3"/>
        <v>0</v>
      </c>
      <c r="F19" s="422" t="s">
        <v>164</v>
      </c>
      <c r="G19" s="420" t="s">
        <v>165</v>
      </c>
      <c r="H19" s="415" t="s">
        <v>150</v>
      </c>
      <c r="I19" s="419"/>
      <c r="J19" s="394"/>
      <c r="K19" s="395" t="str">
        <f t="shared" si="0"/>
        <v>No</v>
      </c>
      <c r="L19" s="396"/>
      <c r="M19" s="397"/>
      <c r="N19" s="398"/>
      <c r="O19" s="399" t="str">
        <f t="shared" si="5"/>
        <v>On Time</v>
      </c>
      <c r="P19" s="404"/>
      <c r="Q19" s="401" cm="1">
        <f t="array" ref="Q19">SUMPRODUCT(($F19:$F19="Parcial")*ABS($C19:$C19-$P19:$P19))</f>
        <v>0</v>
      </c>
      <c r="R19" s="441"/>
      <c r="S19" s="466"/>
      <c r="T19" s="607"/>
      <c r="U19" s="608"/>
      <c r="V19" s="609"/>
      <c r="W19" s="610"/>
      <c r="X19" s="434"/>
      <c r="Y19" s="434"/>
      <c r="Z19" s="424"/>
      <c r="AA19" s="424"/>
      <c r="AB19" s="424"/>
      <c r="AC19" s="424"/>
      <c r="AD19" s="424"/>
      <c r="AE19" s="424"/>
      <c r="AF19" s="424"/>
      <c r="AG19" s="424" t="str">
        <f ca="1"/>
        <v>Medmart ws</v>
      </c>
      <c r="AH19" s="424">
        <f ca="1"/>
        <v>40000</v>
      </c>
      <c r="AI19" s="424">
        <f ca="1"/>
        <v>46181</v>
      </c>
      <c r="AJ19" s="424">
        <f ca="1"/>
        <v>-27</v>
      </c>
      <c r="AK19" s="424" t="str">
        <f ca="1"/>
        <v xml:space="preserve">Credit </v>
      </c>
      <c r="AL19" s="424" t="str">
        <f ca="1"/>
        <v>Over Due</v>
      </c>
      <c r="AM19" s="424"/>
      <c r="AN19" s="424"/>
      <c r="AO19" s="424" t="e">
        <f t="shared" si="1"/>
        <v>#VALUE!</v>
      </c>
      <c r="AP19" s="424"/>
      <c r="AQ19" s="424"/>
      <c r="AR19" s="424"/>
      <c r="AS19" s="424"/>
      <c r="AT19" s="424"/>
      <c r="AU19" s="424"/>
      <c r="AV19" s="424"/>
      <c r="AW19" s="424"/>
      <c r="AX19" s="424"/>
      <c r="AY19" s="424"/>
      <c r="AZ19" s="424"/>
      <c r="BA19" s="424"/>
      <c r="BB19" s="424"/>
      <c r="BC19" s="424"/>
      <c r="BD19" s="424"/>
      <c r="BE19" s="424"/>
      <c r="BF19" s="424"/>
      <c r="BG19" s="424"/>
      <c r="BH19" s="424"/>
      <c r="BI19" s="424"/>
      <c r="BJ19" s="424"/>
      <c r="BK19" s="424"/>
      <c r="BL19" s="424"/>
      <c r="BM19" s="424"/>
      <c r="BN19" s="424"/>
      <c r="BO19" s="424"/>
      <c r="BP19" s="424"/>
      <c r="BQ19" s="424"/>
      <c r="BR19" s="424"/>
      <c r="BS19" s="424"/>
      <c r="BT19" s="424"/>
      <c r="BU19" s="424"/>
      <c r="BV19" s="424"/>
      <c r="BW19" s="424"/>
      <c r="BX19" s="424"/>
      <c r="BY19" s="424"/>
      <c r="BZ19" s="424"/>
      <c r="CA19" s="424"/>
      <c r="CB19" s="424"/>
    </row>
    <row r="20" spans="1:80" ht="12.75" customHeight="1">
      <c r="A20" s="184">
        <v>1</v>
      </c>
      <c r="B20" s="193" t="s">
        <v>191</v>
      </c>
      <c r="C20" s="191">
        <v>82800</v>
      </c>
      <c r="D20" s="185" t="s">
        <v>192</v>
      </c>
      <c r="E20" s="175">
        <f t="shared" si="3"/>
        <v>0</v>
      </c>
      <c r="F20" s="192" t="s">
        <v>164</v>
      </c>
      <c r="G20" s="186" t="s">
        <v>165</v>
      </c>
      <c r="H20" s="190" t="s">
        <v>151</v>
      </c>
      <c r="I20" s="184"/>
      <c r="J20" s="332"/>
      <c r="K20" s="178" t="str">
        <f t="shared" si="0"/>
        <v>No</v>
      </c>
      <c r="O20" s="182" t="str">
        <f t="shared" si="5"/>
        <v>On Time</v>
      </c>
      <c r="P20" s="188"/>
      <c r="Q20" s="189" cm="1">
        <f t="array" ref="Q20">SUMPRODUCT(($F20:$F20="Parcial")*ABS($C20:$C20-$P20:$P20))</f>
        <v>0</v>
      </c>
      <c r="R20" s="428"/>
      <c r="T20" s="611"/>
      <c r="U20" s="612"/>
      <c r="AG20" s="468" t="str">
        <f ca="1"/>
        <v xml:space="preserve">Ye orit pharmacy </v>
      </c>
      <c r="AH20" s="424">
        <f ca="1"/>
        <v>12500</v>
      </c>
      <c r="AI20" s="424">
        <f ca="1"/>
        <v>46183</v>
      </c>
      <c r="AJ20" s="434">
        <f ca="1"/>
        <v>-5</v>
      </c>
      <c r="AK20" s="434" t="str">
        <f ca="1"/>
        <v xml:space="preserve">Credit </v>
      </c>
      <c r="AL20" s="434" t="str">
        <f ca="1"/>
        <v>Over Due</v>
      </c>
      <c r="AO20" s="468" t="e">
        <f t="shared" si="1"/>
        <v>#VALUE!</v>
      </c>
    </row>
    <row r="21" spans="1:80" ht="12.75" customHeight="1">
      <c r="A21" s="184">
        <v>2</v>
      </c>
      <c r="B21" s="193" t="s">
        <v>193</v>
      </c>
      <c r="C21" s="191">
        <v>41400</v>
      </c>
      <c r="D21" s="185" t="s">
        <v>192</v>
      </c>
      <c r="E21" s="175">
        <f t="shared" si="3"/>
        <v>0</v>
      </c>
      <c r="F21" s="192" t="s">
        <v>164</v>
      </c>
      <c r="G21" s="186" t="s">
        <v>165</v>
      </c>
      <c r="H21" s="190" t="s">
        <v>151</v>
      </c>
      <c r="I21" s="194"/>
      <c r="J21" s="332"/>
      <c r="K21" s="178" t="str">
        <f t="shared" si="0"/>
        <v>No</v>
      </c>
      <c r="O21" s="182" t="str">
        <f t="shared" si="5"/>
        <v>On Time</v>
      </c>
      <c r="P21" s="188"/>
      <c r="Q21" s="189" cm="1">
        <f t="array" ref="Q21">SUMPRODUCT(($F21:$F21="Parcial")*ABS($C21:$C21-$P21:$P21))</f>
        <v>0</v>
      </c>
      <c r="R21" s="428"/>
      <c r="S21" s="470"/>
      <c r="T21" s="611"/>
      <c r="U21" s="612"/>
      <c r="X21" s="473"/>
      <c r="AG21" s="468" t="str">
        <f ca="1"/>
        <v>Droga</v>
      </c>
      <c r="AH21" s="424">
        <f ca="1"/>
        <v>210000</v>
      </c>
      <c r="AI21" s="424">
        <f ca="1"/>
        <v>46184</v>
      </c>
      <c r="AJ21" s="434">
        <f ca="1"/>
        <v>-4</v>
      </c>
      <c r="AK21" s="434" t="str">
        <f ca="1"/>
        <v xml:space="preserve">Credit </v>
      </c>
      <c r="AL21" s="434" t="str">
        <f ca="1"/>
        <v>Over Due</v>
      </c>
      <c r="AO21" s="468" t="e">
        <f t="shared" si="1"/>
        <v>#VALUE!</v>
      </c>
    </row>
    <row r="22" spans="1:80" ht="12.75" customHeight="1">
      <c r="A22" s="184">
        <v>3</v>
      </c>
      <c r="B22" s="186" t="s">
        <v>96</v>
      </c>
      <c r="C22" s="191">
        <v>32400</v>
      </c>
      <c r="D22" s="185" t="s">
        <v>194</v>
      </c>
      <c r="E22" s="175">
        <f t="shared" si="3"/>
        <v>0</v>
      </c>
      <c r="F22" s="192" t="s">
        <v>164</v>
      </c>
      <c r="G22" s="186" t="s">
        <v>165</v>
      </c>
      <c r="H22" s="190" t="s">
        <v>151</v>
      </c>
      <c r="I22" s="184"/>
      <c r="J22" s="332"/>
      <c r="K22" s="178" t="str">
        <f t="shared" si="0"/>
        <v>No</v>
      </c>
      <c r="O22" s="182" t="str">
        <f t="shared" si="5"/>
        <v>Early</v>
      </c>
      <c r="P22" s="188"/>
      <c r="Q22" s="189" cm="1">
        <f t="array" ref="Q22">SUMPRODUCT(($F22:$F22="Parcial")*ABS($C22:$C22-$P22:$P22))</f>
        <v>0</v>
      </c>
      <c r="R22" s="428"/>
      <c r="T22" s="611"/>
      <c r="U22" s="612"/>
      <c r="AG22" s="468" t="str">
        <f ca="1"/>
        <v>Droga</v>
      </c>
      <c r="AH22" s="424">
        <f ca="1"/>
        <v>48300</v>
      </c>
      <c r="AI22" s="424">
        <f ca="1"/>
        <v>46185</v>
      </c>
      <c r="AJ22" s="434">
        <f ca="1"/>
        <v>-3</v>
      </c>
      <c r="AK22" s="434" t="str">
        <f ca="1"/>
        <v xml:space="preserve">Credit </v>
      </c>
      <c r="AL22" s="434" t="str">
        <f ca="1"/>
        <v>Over Due</v>
      </c>
      <c r="AO22" s="468" t="e">
        <f t="shared" si="1"/>
        <v>#VALUE!</v>
      </c>
    </row>
    <row r="23" spans="1:80" ht="12.75" customHeight="1">
      <c r="A23" s="184">
        <v>4</v>
      </c>
      <c r="B23" s="186" t="s">
        <v>185</v>
      </c>
      <c r="C23" s="191">
        <v>45720</v>
      </c>
      <c r="D23" s="185" t="s">
        <v>195</v>
      </c>
      <c r="E23" s="175">
        <f t="shared" si="3"/>
        <v>0</v>
      </c>
      <c r="F23" s="192" t="s">
        <v>164</v>
      </c>
      <c r="G23" s="186" t="s">
        <v>165</v>
      </c>
      <c r="H23" s="190" t="s">
        <v>151</v>
      </c>
      <c r="I23" s="184"/>
      <c r="J23" s="332"/>
      <c r="K23" s="178" t="str">
        <f t="shared" si="0"/>
        <v>No</v>
      </c>
      <c r="O23" s="182" t="str">
        <f t="shared" si="5"/>
        <v>On Time</v>
      </c>
      <c r="P23" s="188"/>
      <c r="Q23" s="189" cm="1">
        <f t="array" ref="Q23">SUMPRODUCT(($F23:$F23="Parcial")*ABS($C23:$C23-$P23:$P23))</f>
        <v>0</v>
      </c>
      <c r="R23" s="428"/>
      <c r="T23" s="611"/>
      <c r="U23" s="612"/>
      <c r="AO23" s="468" t="e">
        <f t="shared" si="1"/>
        <v>#VALUE!</v>
      </c>
    </row>
    <row r="24" spans="1:80" s="170" customFormat="1" ht="12.75" customHeight="1">
      <c r="A24" s="184">
        <v>5</v>
      </c>
      <c r="B24" s="186" t="s">
        <v>89</v>
      </c>
      <c r="C24" s="191">
        <v>50400</v>
      </c>
      <c r="D24" s="185" t="s">
        <v>196</v>
      </c>
      <c r="E24" s="175">
        <f t="shared" si="3"/>
        <v>0</v>
      </c>
      <c r="F24" s="192" t="s">
        <v>164</v>
      </c>
      <c r="G24" s="186" t="s">
        <v>165</v>
      </c>
      <c r="H24" s="190" t="s">
        <v>151</v>
      </c>
      <c r="I24" s="184"/>
      <c r="J24" s="332"/>
      <c r="K24" s="178" t="str">
        <f t="shared" si="0"/>
        <v>No</v>
      </c>
      <c r="L24" s="179"/>
      <c r="M24" s="180"/>
      <c r="N24" s="181"/>
      <c r="O24" s="182" t="str">
        <f t="shared" si="5"/>
        <v>On Time</v>
      </c>
      <c r="P24" s="188"/>
      <c r="Q24" s="189" cm="1">
        <f t="array" ref="Q24">SUMPRODUCT(($F24:$F24="Parcial")*ABS($C24:$C24-$P24:$P24))</f>
        <v>0</v>
      </c>
      <c r="R24" s="429"/>
      <c r="S24" s="472"/>
      <c r="T24" s="613"/>
      <c r="U24" s="614"/>
      <c r="V24" s="614"/>
      <c r="W24" s="615"/>
      <c r="X24" s="473"/>
      <c r="Y24" s="473"/>
      <c r="Z24" s="471"/>
      <c r="AA24" s="471"/>
      <c r="AB24" s="471"/>
      <c r="AC24" s="471"/>
      <c r="AD24" s="471"/>
      <c r="AE24" s="471"/>
      <c r="AF24" s="471"/>
      <c r="AG24" s="471"/>
      <c r="AH24" s="427"/>
      <c r="AI24" s="427"/>
      <c r="AJ24" s="473"/>
      <c r="AK24" s="473"/>
      <c r="AL24" s="473"/>
      <c r="AM24" s="473"/>
      <c r="AN24" s="473"/>
      <c r="AO24" s="468" t="e">
        <f t="shared" si="1"/>
        <v>#VALUE!</v>
      </c>
      <c r="AP24" s="473"/>
      <c r="AQ24" s="473"/>
      <c r="AR24" s="473"/>
      <c r="AS24" s="473"/>
      <c r="AT24" s="473"/>
      <c r="AU24" s="473"/>
      <c r="AV24" s="474"/>
      <c r="AW24" s="471"/>
      <c r="AX24" s="471"/>
      <c r="AY24" s="471"/>
      <c r="AZ24" s="471"/>
      <c r="BA24" s="471"/>
      <c r="BB24" s="471"/>
      <c r="BC24" s="471"/>
      <c r="BD24" s="471"/>
      <c r="BE24" s="471"/>
      <c r="BF24" s="471"/>
      <c r="BG24" s="471"/>
      <c r="BH24" s="471"/>
      <c r="BI24" s="471"/>
      <c r="BJ24" s="429"/>
      <c r="BK24" s="429"/>
      <c r="BL24" s="429"/>
      <c r="BM24" s="427"/>
      <c r="BN24" s="427"/>
      <c r="BO24" s="427"/>
      <c r="BP24" s="427"/>
      <c r="BQ24" s="427"/>
      <c r="BR24" s="427"/>
      <c r="BS24" s="427"/>
      <c r="BT24" s="427"/>
      <c r="BU24" s="427"/>
      <c r="BV24" s="427"/>
      <c r="BW24" s="427"/>
      <c r="BX24" s="427"/>
      <c r="BY24" s="429"/>
      <c r="BZ24" s="429"/>
      <c r="CA24" s="429"/>
      <c r="CB24" s="429"/>
    </row>
    <row r="25" spans="1:80" ht="12.75" customHeight="1">
      <c r="A25" s="184">
        <v>6</v>
      </c>
      <c r="B25" s="186" t="s">
        <v>87</v>
      </c>
      <c r="C25" s="191">
        <v>50880</v>
      </c>
      <c r="D25" s="185" t="s">
        <v>197</v>
      </c>
      <c r="E25" s="175">
        <f t="shared" si="3"/>
        <v>0</v>
      </c>
      <c r="F25" s="192" t="s">
        <v>164</v>
      </c>
      <c r="G25" s="186" t="s">
        <v>165</v>
      </c>
      <c r="H25" s="190" t="s">
        <v>151</v>
      </c>
      <c r="I25" s="184"/>
      <c r="J25" s="332"/>
      <c r="K25" s="178" t="str">
        <f t="shared" si="0"/>
        <v>No</v>
      </c>
      <c r="O25" s="182" t="str">
        <f t="shared" si="5"/>
        <v>On Time</v>
      </c>
      <c r="P25" s="188"/>
      <c r="Q25" s="189" cm="1">
        <f t="array" ref="Q25">SUMPRODUCT(($F25:$F25="Parcial")*ABS($C25:$C25-$P25:$P25))</f>
        <v>0</v>
      </c>
      <c r="R25" s="475"/>
      <c r="T25" s="607"/>
      <c r="AO25" s="468" t="e">
        <f t="shared" si="1"/>
        <v>#VALUE!</v>
      </c>
    </row>
    <row r="26" spans="1:80" ht="12.75" customHeight="1">
      <c r="A26" s="195">
        <v>7</v>
      </c>
      <c r="B26" s="196" t="s">
        <v>198</v>
      </c>
      <c r="C26" s="191">
        <v>36000</v>
      </c>
      <c r="D26" s="197" t="s">
        <v>199</v>
      </c>
      <c r="E26" s="175">
        <f t="shared" si="3"/>
        <v>0</v>
      </c>
      <c r="F26" s="192" t="s">
        <v>164</v>
      </c>
      <c r="G26" s="186" t="s">
        <v>165</v>
      </c>
      <c r="H26" s="190" t="s">
        <v>151</v>
      </c>
      <c r="I26" s="195"/>
      <c r="J26" s="332"/>
      <c r="K26" s="178" t="str">
        <f t="shared" si="0"/>
        <v>No</v>
      </c>
      <c r="O26" s="182" t="str">
        <f t="shared" si="5"/>
        <v>On Time</v>
      </c>
      <c r="P26" s="188"/>
      <c r="Q26" s="189" cm="1">
        <f t="array" ref="Q26">SUMPRODUCT(($F26:$F26="Parcial")*ABS($C26:$C26-$P26:$P26))</f>
        <v>0</v>
      </c>
      <c r="R26" s="476"/>
      <c r="T26" s="607"/>
      <c r="AO26" s="468" t="e">
        <f t="shared" si="1"/>
        <v>#VALUE!</v>
      </c>
    </row>
    <row r="27" spans="1:80" ht="12.75" customHeight="1">
      <c r="A27" s="184">
        <v>8</v>
      </c>
      <c r="B27" s="186" t="s">
        <v>185</v>
      </c>
      <c r="C27" s="191">
        <v>24120</v>
      </c>
      <c r="D27" s="185" t="s">
        <v>200</v>
      </c>
      <c r="E27" s="175">
        <f t="shared" si="3"/>
        <v>0</v>
      </c>
      <c r="F27" s="192" t="s">
        <v>164</v>
      </c>
      <c r="G27" s="186" t="s">
        <v>165</v>
      </c>
      <c r="H27" s="190" t="s">
        <v>151</v>
      </c>
      <c r="I27" s="184" t="s">
        <v>201</v>
      </c>
      <c r="J27" s="332"/>
      <c r="K27" s="178" t="str">
        <f t="shared" si="0"/>
        <v>No</v>
      </c>
      <c r="O27" s="182" t="str">
        <f t="shared" si="5"/>
        <v>On Time</v>
      </c>
      <c r="P27" s="188"/>
      <c r="Q27" s="189" cm="1">
        <f t="array" ref="Q27">SUMPRODUCT(($F27:$F27="Parcial")*ABS($C27:$C27-$P27:$P27))</f>
        <v>0</v>
      </c>
      <c r="R27" s="476"/>
      <c r="AO27" s="468" t="e">
        <f t="shared" si="1"/>
        <v>#VALUE!</v>
      </c>
    </row>
    <row r="28" spans="1:80" ht="12.75" customHeight="1">
      <c r="A28" s="195">
        <v>9</v>
      </c>
      <c r="B28" s="196" t="s">
        <v>100</v>
      </c>
      <c r="C28" s="191">
        <v>39160</v>
      </c>
      <c r="D28" s="197" t="s">
        <v>202</v>
      </c>
      <c r="E28" s="175">
        <f t="shared" si="3"/>
        <v>0</v>
      </c>
      <c r="F28" s="192" t="s">
        <v>164</v>
      </c>
      <c r="G28" s="186" t="s">
        <v>165</v>
      </c>
      <c r="H28" s="190" t="s">
        <v>151</v>
      </c>
      <c r="I28" s="195"/>
      <c r="J28" s="332"/>
      <c r="K28" s="178" t="str">
        <f t="shared" si="0"/>
        <v>No</v>
      </c>
      <c r="O28" s="182" t="str">
        <f t="shared" si="5"/>
        <v>On Time</v>
      </c>
      <c r="P28" s="188"/>
      <c r="Q28" s="189" cm="1">
        <f t="array" ref="Q28">SUMPRODUCT(($F28:$F28="Parcial")*ABS($C28:$C28-$P28:$P28))</f>
        <v>0</v>
      </c>
      <c r="R28" s="477"/>
      <c r="AO28" s="468" t="e">
        <f t="shared" si="1"/>
        <v>#VALUE!</v>
      </c>
    </row>
    <row r="29" spans="1:80" ht="12.75" customHeight="1">
      <c r="A29" s="195">
        <v>1</v>
      </c>
      <c r="B29" s="196" t="s">
        <v>203</v>
      </c>
      <c r="C29" s="191">
        <v>82800</v>
      </c>
      <c r="D29" s="197" t="s">
        <v>204</v>
      </c>
      <c r="E29" s="175">
        <f t="shared" si="3"/>
        <v>0</v>
      </c>
      <c r="F29" s="192" t="s">
        <v>164</v>
      </c>
      <c r="G29" s="196" t="s">
        <v>165</v>
      </c>
      <c r="H29" s="198" t="s">
        <v>152</v>
      </c>
      <c r="I29" s="199"/>
      <c r="J29" s="332"/>
      <c r="K29" s="178" t="str">
        <f t="shared" si="0"/>
        <v>No</v>
      </c>
      <c r="O29" s="182" t="str">
        <f t="shared" si="5"/>
        <v>On Time</v>
      </c>
      <c r="P29" s="188"/>
      <c r="Q29" s="189" cm="1">
        <f t="array" ref="Q29">SUMPRODUCT(($F29:$F29="Parcial")*ABS($C29:$C29-$P29:$P29))</f>
        <v>0</v>
      </c>
      <c r="AO29" s="468" t="e">
        <f t="shared" si="1"/>
        <v>#VALUE!</v>
      </c>
    </row>
    <row r="30" spans="1:80" ht="12.75" customHeight="1">
      <c r="A30" s="194">
        <v>2</v>
      </c>
      <c r="B30" s="186" t="s">
        <v>205</v>
      </c>
      <c r="C30" s="191">
        <v>31500</v>
      </c>
      <c r="D30" s="185" t="s">
        <v>204</v>
      </c>
      <c r="E30" s="175">
        <f t="shared" si="3"/>
        <v>0</v>
      </c>
      <c r="F30" s="192" t="s">
        <v>164</v>
      </c>
      <c r="G30" s="196" t="s">
        <v>165</v>
      </c>
      <c r="H30" s="198" t="s">
        <v>152</v>
      </c>
      <c r="I30" s="200"/>
      <c r="J30" s="332"/>
      <c r="K30" s="178" t="str">
        <f t="shared" si="0"/>
        <v>No</v>
      </c>
      <c r="O30" s="182" t="str">
        <f t="shared" si="5"/>
        <v>On Time</v>
      </c>
      <c r="P30" s="188"/>
      <c r="Q30" s="189" cm="1">
        <f t="array" ref="Q30">SUMPRODUCT(($F30:$F30="Parcial")*ABS($C30:$C30-$P30:$P30))</f>
        <v>0</v>
      </c>
      <c r="AO30" s="468" t="e">
        <f t="shared" si="1"/>
        <v>#VALUE!</v>
      </c>
    </row>
    <row r="31" spans="1:80" ht="12.75" customHeight="1">
      <c r="A31" s="184">
        <v>3</v>
      </c>
      <c r="B31" s="186" t="s">
        <v>206</v>
      </c>
      <c r="C31" s="191">
        <v>442128</v>
      </c>
      <c r="D31" s="185" t="s">
        <v>207</v>
      </c>
      <c r="E31" s="175">
        <f t="shared" si="3"/>
        <v>0</v>
      </c>
      <c r="F31" s="192" t="s">
        <v>164</v>
      </c>
      <c r="G31" s="196" t="s">
        <v>165</v>
      </c>
      <c r="H31" s="198" t="s">
        <v>152</v>
      </c>
      <c r="I31" s="200"/>
      <c r="J31" s="332"/>
      <c r="K31" s="178" t="str">
        <f t="shared" si="0"/>
        <v>No</v>
      </c>
      <c r="O31" s="182" t="str">
        <f t="shared" si="5"/>
        <v>On Time</v>
      </c>
      <c r="P31" s="188"/>
      <c r="Q31" s="189" cm="1">
        <f t="array" ref="Q31">SUMPRODUCT(($F31:$F31="Parcial")*ABS($C31:$C31-$P31:$P31))</f>
        <v>0</v>
      </c>
      <c r="AO31" s="468" t="e">
        <f t="shared" si="1"/>
        <v>#VALUE!</v>
      </c>
    </row>
    <row r="32" spans="1:80" ht="12.75" customHeight="1">
      <c r="A32" s="195">
        <v>4</v>
      </c>
      <c r="B32" s="196" t="s">
        <v>185</v>
      </c>
      <c r="C32" s="191">
        <v>55000</v>
      </c>
      <c r="D32" s="197" t="s">
        <v>208</v>
      </c>
      <c r="E32" s="175">
        <f t="shared" si="3"/>
        <v>0</v>
      </c>
      <c r="F32" s="192" t="s">
        <v>164</v>
      </c>
      <c r="G32" s="196" t="s">
        <v>165</v>
      </c>
      <c r="H32" s="198" t="s">
        <v>152</v>
      </c>
      <c r="I32" s="199"/>
      <c r="J32" s="332"/>
      <c r="K32" s="178" t="str">
        <f t="shared" si="0"/>
        <v>No</v>
      </c>
      <c r="O32" s="182" t="str">
        <f t="shared" si="5"/>
        <v>On Time</v>
      </c>
      <c r="P32" s="188"/>
      <c r="Q32" s="189" cm="1">
        <f t="array" ref="Q32">SUMPRODUCT(($F32:$F32="Parcial")*ABS($C32:$C32-$P32:$P32))</f>
        <v>0</v>
      </c>
      <c r="AO32" s="468" t="e">
        <f t="shared" si="1"/>
        <v>#VALUE!</v>
      </c>
    </row>
    <row r="33" spans="1:51" ht="12.75" customHeight="1">
      <c r="A33" s="195">
        <v>5</v>
      </c>
      <c r="B33" s="196" t="s">
        <v>88</v>
      </c>
      <c r="C33" s="191">
        <v>73800</v>
      </c>
      <c r="D33" s="197" t="s">
        <v>208</v>
      </c>
      <c r="E33" s="175">
        <f t="shared" si="3"/>
        <v>0</v>
      </c>
      <c r="F33" s="192" t="s">
        <v>164</v>
      </c>
      <c r="G33" s="196" t="s">
        <v>165</v>
      </c>
      <c r="H33" s="198" t="s">
        <v>152</v>
      </c>
      <c r="I33" s="199"/>
      <c r="J33" s="332"/>
      <c r="K33" s="178" t="str">
        <f t="shared" si="0"/>
        <v>No</v>
      </c>
      <c r="O33" s="182" t="str">
        <f t="shared" si="5"/>
        <v>On Time</v>
      </c>
      <c r="P33" s="188"/>
      <c r="Q33" s="189" cm="1">
        <f t="array" ref="Q33">SUMPRODUCT(($F33:$F33="Parcial")*ABS($C33:$C33-$P33:$P33))</f>
        <v>0</v>
      </c>
      <c r="R33" s="479"/>
      <c r="AO33" s="468" t="e">
        <f t="shared" si="1"/>
        <v>#VALUE!</v>
      </c>
    </row>
    <row r="34" spans="1:51" ht="12.75" customHeight="1">
      <c r="A34" s="195">
        <v>6</v>
      </c>
      <c r="B34" s="196" t="s">
        <v>209</v>
      </c>
      <c r="C34" s="191">
        <v>78200</v>
      </c>
      <c r="D34" s="197" t="s">
        <v>210</v>
      </c>
      <c r="E34" s="175">
        <f t="shared" si="3"/>
        <v>0</v>
      </c>
      <c r="F34" s="192" t="s">
        <v>164</v>
      </c>
      <c r="G34" s="196" t="s">
        <v>165</v>
      </c>
      <c r="H34" s="198" t="s">
        <v>152</v>
      </c>
      <c r="I34" s="199"/>
      <c r="J34" s="332"/>
      <c r="K34" s="178" t="str">
        <f t="shared" ref="K34:K65" si="6">IFERROR(IF(F34="Paid",D34+IF(I34="",H34,I34),""),"No")</f>
        <v>No</v>
      </c>
      <c r="O34" s="182" t="str">
        <f t="shared" si="5"/>
        <v>On Time</v>
      </c>
      <c r="P34" s="188"/>
      <c r="Q34" s="189" cm="1">
        <f t="array" ref="Q34">SUMPRODUCT(($F34:$F34="Parcial")*ABS($C34:$C34-$P34:$P34))</f>
        <v>0</v>
      </c>
      <c r="AO34" s="468" t="e">
        <f t="shared" ref="AO34:AO65" si="7">YEAR(D34)&amp;"-W"&amp;WEEKNUM(D34,2)</f>
        <v>#VALUE!</v>
      </c>
    </row>
    <row r="35" spans="1:51" ht="12.75" customHeight="1">
      <c r="A35" s="184">
        <v>7</v>
      </c>
      <c r="B35" s="186" t="s">
        <v>211</v>
      </c>
      <c r="C35" s="191">
        <v>21600</v>
      </c>
      <c r="D35" s="185" t="s">
        <v>212</v>
      </c>
      <c r="E35" s="175">
        <f t="shared" si="3"/>
        <v>0</v>
      </c>
      <c r="F35" s="192" t="s">
        <v>164</v>
      </c>
      <c r="G35" s="196" t="s">
        <v>165</v>
      </c>
      <c r="H35" s="198" t="s">
        <v>152</v>
      </c>
      <c r="I35" s="200"/>
      <c r="J35" s="332"/>
      <c r="K35" s="178" t="str">
        <f t="shared" si="6"/>
        <v>No</v>
      </c>
      <c r="O35" s="182" t="str">
        <f t="shared" si="5"/>
        <v>On Time</v>
      </c>
      <c r="P35" s="188"/>
      <c r="Q35" s="189" cm="1">
        <f t="array" ref="Q35">SUMPRODUCT(($F35:$F35="Parcial")*ABS($C35:$C35-$P35:$P35))</f>
        <v>0</v>
      </c>
      <c r="AO35" s="468" t="e">
        <f t="shared" si="7"/>
        <v>#VALUE!</v>
      </c>
    </row>
    <row r="36" spans="1:51" ht="12.75" customHeight="1">
      <c r="A36" s="184">
        <v>8</v>
      </c>
      <c r="B36" s="186" t="s">
        <v>213</v>
      </c>
      <c r="C36" s="191">
        <v>57120</v>
      </c>
      <c r="D36" s="185">
        <v>45699</v>
      </c>
      <c r="E36" s="175">
        <f t="shared" si="3"/>
        <v>0</v>
      </c>
      <c r="F36" s="192" t="s">
        <v>164</v>
      </c>
      <c r="G36" s="196" t="s">
        <v>165</v>
      </c>
      <c r="H36" s="198" t="s">
        <v>152</v>
      </c>
      <c r="I36" s="200"/>
      <c r="J36" s="332">
        <f t="shared" ref="J36:J99" ca="1" si="8">IF(D36="","-",$E$1-D36)</f>
        <v>519</v>
      </c>
      <c r="K36" s="178" t="str">
        <f t="shared" si="6"/>
        <v>No</v>
      </c>
      <c r="N36" s="181" t="str">
        <f t="shared" ref="N36:N67" si="9">_xlfn.LET(_xlpm.gDate,D36,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2017-06-04</v>
      </c>
      <c r="O36" s="182" t="str">
        <f t="shared" si="5"/>
        <v>On Time</v>
      </c>
      <c r="P36" s="188"/>
      <c r="Q36" s="189" cm="1">
        <f t="array" ref="Q36">SUMPRODUCT(($F36:$F36="Parcial")*ABS($C36:$C36-$P36:$P36))</f>
        <v>0</v>
      </c>
      <c r="AO36" s="468" t="str">
        <f t="shared" si="7"/>
        <v>2025-W7</v>
      </c>
    </row>
    <row r="37" spans="1:51" ht="12.75" customHeight="1">
      <c r="A37" s="201">
        <v>9</v>
      </c>
      <c r="B37" s="202" t="s">
        <v>185</v>
      </c>
      <c r="C37" s="191">
        <v>70000</v>
      </c>
      <c r="D37" s="203">
        <v>45758</v>
      </c>
      <c r="E37" s="175">
        <f t="shared" si="3"/>
        <v>0</v>
      </c>
      <c r="F37" s="192" t="s">
        <v>164</v>
      </c>
      <c r="G37" s="196" t="s">
        <v>165</v>
      </c>
      <c r="H37" s="198" t="s">
        <v>152</v>
      </c>
      <c r="I37" s="204"/>
      <c r="J37" s="332">
        <f t="shared" ca="1" si="8"/>
        <v>460</v>
      </c>
      <c r="K37" s="178" t="str">
        <f t="shared" si="6"/>
        <v>No</v>
      </c>
      <c r="N37" s="181" t="str">
        <f t="shared" si="9"/>
        <v>2017-08-03</v>
      </c>
      <c r="O37" s="182" t="str">
        <f t="shared" si="5"/>
        <v>On Time</v>
      </c>
      <c r="P37" s="188"/>
      <c r="Q37" s="189" cm="1">
        <f t="array" ref="Q37">SUMPRODUCT(($F37:$F37="Parcial")*ABS($C37:$C37-$P37:$P37))</f>
        <v>0</v>
      </c>
      <c r="AO37" s="468" t="str">
        <f t="shared" si="7"/>
        <v>2025-W15</v>
      </c>
    </row>
    <row r="38" spans="1:51" ht="12.75" customHeight="1">
      <c r="A38" s="184">
        <v>10</v>
      </c>
      <c r="B38" s="205" t="s">
        <v>214</v>
      </c>
      <c r="C38" s="191">
        <v>103100</v>
      </c>
      <c r="D38" s="185">
        <v>45758</v>
      </c>
      <c r="E38" s="175">
        <f t="shared" si="3"/>
        <v>0</v>
      </c>
      <c r="F38" s="192" t="s">
        <v>164</v>
      </c>
      <c r="G38" s="196" t="s">
        <v>165</v>
      </c>
      <c r="H38" s="198" t="s">
        <v>152</v>
      </c>
      <c r="I38" s="200"/>
      <c r="J38" s="332">
        <f t="shared" ca="1" si="8"/>
        <v>460</v>
      </c>
      <c r="K38" s="178" t="str">
        <f t="shared" si="6"/>
        <v>No</v>
      </c>
      <c r="N38" s="181" t="str">
        <f t="shared" si="9"/>
        <v>2017-08-03</v>
      </c>
      <c r="O38" s="182" t="str">
        <f t="shared" si="5"/>
        <v>On Time</v>
      </c>
      <c r="P38" s="188"/>
      <c r="Q38" s="189" cm="1">
        <f t="array" ref="Q38">SUMPRODUCT(($F38:$F38="Parcial")*ABS($C38:$C38-$P38:$P38))</f>
        <v>0</v>
      </c>
      <c r="AO38" s="468" t="str">
        <f t="shared" si="7"/>
        <v>2025-W15</v>
      </c>
    </row>
    <row r="39" spans="1:51" ht="12.75" customHeight="1">
      <c r="A39" s="206">
        <v>11</v>
      </c>
      <c r="B39" s="207" t="s">
        <v>209</v>
      </c>
      <c r="C39" s="191">
        <v>58800</v>
      </c>
      <c r="D39" s="208"/>
      <c r="E39" s="175" t="str">
        <f t="shared" si="3"/>
        <v/>
      </c>
      <c r="F39" s="209" t="s">
        <v>164</v>
      </c>
      <c r="G39" s="196" t="s">
        <v>165</v>
      </c>
      <c r="H39" s="210"/>
      <c r="I39" s="211"/>
      <c r="J39" s="332" t="str">
        <f t="shared" si="8"/>
        <v>-</v>
      </c>
      <c r="K39" s="178">
        <f t="shared" si="6"/>
        <v>0</v>
      </c>
      <c r="N39" s="181" t="str">
        <f t="shared" si="9"/>
        <v>1892--23128-19</v>
      </c>
      <c r="O39" s="182" t="str">
        <f t="shared" ref="O39:O70" si="10">IF(F35="Paid",IF(E35&lt;0,"Late",IF(E35=0,"On Time","Early")),"Pending")</f>
        <v>On Time</v>
      </c>
      <c r="P39" s="188"/>
      <c r="Q39" s="189" cm="1">
        <f t="array" ref="Q39">SUMPRODUCT(($F39:$F39="Parcial")*ABS($C39:$C39-$P39:$P39))</f>
        <v>0</v>
      </c>
      <c r="AO39" s="468" t="str">
        <f t="shared" si="7"/>
        <v>1900-W1</v>
      </c>
    </row>
    <row r="40" spans="1:51" ht="13.5" customHeight="1">
      <c r="A40" s="184">
        <v>1</v>
      </c>
      <c r="B40" s="186" t="s">
        <v>215</v>
      </c>
      <c r="C40" s="191">
        <v>205400</v>
      </c>
      <c r="D40" s="185">
        <v>45971</v>
      </c>
      <c r="E40" s="175">
        <f t="shared" si="3"/>
        <v>0</v>
      </c>
      <c r="F40" s="192" t="s">
        <v>164</v>
      </c>
      <c r="G40" s="186" t="s">
        <v>165</v>
      </c>
      <c r="H40" s="212" t="s">
        <v>153</v>
      </c>
      <c r="I40" s="184"/>
      <c r="J40" s="332">
        <f t="shared" ca="1" si="8"/>
        <v>247</v>
      </c>
      <c r="K40" s="178" t="str">
        <f t="shared" si="6"/>
        <v>No</v>
      </c>
      <c r="N40" s="181" t="str">
        <f t="shared" si="9"/>
        <v>2018-03-01</v>
      </c>
      <c r="O40" s="182" t="str">
        <f t="shared" si="10"/>
        <v>On Time</v>
      </c>
      <c r="P40" s="188"/>
      <c r="Q40" s="189" cm="1">
        <f t="array" ref="Q40">SUMPRODUCT(($F40:$F40="Parcial")*ABS($C40:$C40-$P40:$P40))</f>
        <v>0</v>
      </c>
      <c r="T40" s="612" t="s">
        <v>141</v>
      </c>
      <c r="U40" s="612" t="s">
        <v>269</v>
      </c>
      <c r="W40" s="434"/>
      <c r="AJ40" s="424"/>
      <c r="AO40" s="468" t="str">
        <f t="shared" si="7"/>
        <v>2025-W46</v>
      </c>
    </row>
    <row r="41" spans="1:51" ht="13.5" customHeight="1">
      <c r="A41" s="171">
        <v>2</v>
      </c>
      <c r="B41" s="196" t="s">
        <v>93</v>
      </c>
      <c r="C41" s="191">
        <v>504000</v>
      </c>
      <c r="D41" s="197">
        <v>45980</v>
      </c>
      <c r="E41" s="175">
        <f t="shared" si="3"/>
        <v>0</v>
      </c>
      <c r="F41" s="196" t="s">
        <v>164</v>
      </c>
      <c r="G41" s="213" t="s">
        <v>165</v>
      </c>
      <c r="H41" s="212" t="s">
        <v>153</v>
      </c>
      <c r="J41" s="332">
        <f t="shared" ca="1" si="8"/>
        <v>238</v>
      </c>
      <c r="K41" s="178" t="str">
        <f t="shared" si="6"/>
        <v>No</v>
      </c>
      <c r="N41" s="181" t="str">
        <f t="shared" si="9"/>
        <v>2018-03-10</v>
      </c>
      <c r="O41" s="182" t="str">
        <f t="shared" si="10"/>
        <v>On Time</v>
      </c>
      <c r="P41" s="188"/>
      <c r="Q41" s="189" cm="1">
        <f t="array" ref="Q41">SUMPRODUCT(($F41:$F41="Parcial")*ABS($C41:$C41-$P41:$P41))</f>
        <v>0</v>
      </c>
      <c r="T41" s="612"/>
      <c r="U41" s="612"/>
      <c r="W41" s="434"/>
      <c r="AJ41" s="424"/>
      <c r="AO41" s="468" t="str">
        <f t="shared" si="7"/>
        <v>2025-W47</v>
      </c>
    </row>
    <row r="42" spans="1:51" ht="13.5" customHeight="1">
      <c r="A42" s="195">
        <v>3</v>
      </c>
      <c r="B42" s="196" t="s">
        <v>193</v>
      </c>
      <c r="C42" s="191">
        <v>48960</v>
      </c>
      <c r="D42" s="197">
        <v>45979</v>
      </c>
      <c r="E42" s="175">
        <f t="shared" si="3"/>
        <v>0</v>
      </c>
      <c r="F42" s="196" t="s">
        <v>164</v>
      </c>
      <c r="G42" s="214" t="s">
        <v>165</v>
      </c>
      <c r="H42" s="212" t="s">
        <v>153</v>
      </c>
      <c r="I42" s="195"/>
      <c r="J42" s="332">
        <f t="shared" ca="1" si="8"/>
        <v>239</v>
      </c>
      <c r="K42" s="178" t="str">
        <f t="shared" si="6"/>
        <v>No</v>
      </c>
      <c r="N42" s="181" t="str">
        <f t="shared" si="9"/>
        <v>2018-03-09</v>
      </c>
      <c r="O42" s="182" t="str">
        <f t="shared" si="10"/>
        <v>On Time</v>
      </c>
      <c r="P42" s="188"/>
      <c r="Q42" s="189" cm="1">
        <f t="array" ref="Q42">SUMPRODUCT(($F42:$F42="Parcial")*ABS($C42:$C42-$P42:$P42))</f>
        <v>0</v>
      </c>
      <c r="T42" s="612" t="s">
        <v>73</v>
      </c>
      <c r="U42" s="612" t="s">
        <v>158</v>
      </c>
      <c r="W42" s="434"/>
      <c r="AJ42" s="424"/>
      <c r="AO42" s="468" t="str">
        <f t="shared" si="7"/>
        <v>2025-W47</v>
      </c>
    </row>
    <row r="43" spans="1:51" ht="13.5" customHeight="1">
      <c r="A43" s="195">
        <v>4</v>
      </c>
      <c r="B43" s="196" t="s">
        <v>217</v>
      </c>
      <c r="C43" s="191">
        <v>54000</v>
      </c>
      <c r="D43" s="197">
        <v>45980</v>
      </c>
      <c r="E43" s="175">
        <f t="shared" si="3"/>
        <v>0</v>
      </c>
      <c r="F43" s="196" t="s">
        <v>164</v>
      </c>
      <c r="G43" s="196" t="s">
        <v>165</v>
      </c>
      <c r="H43" s="212" t="s">
        <v>153</v>
      </c>
      <c r="I43" s="195"/>
      <c r="J43" s="332">
        <f t="shared" ca="1" si="8"/>
        <v>238</v>
      </c>
      <c r="K43" s="178" t="str">
        <f t="shared" si="6"/>
        <v>No</v>
      </c>
      <c r="N43" s="181" t="str">
        <f t="shared" si="9"/>
        <v>2018-03-10</v>
      </c>
      <c r="O43" s="182" t="str">
        <f t="shared" si="10"/>
        <v>Early</v>
      </c>
      <c r="P43" s="188"/>
      <c r="Q43" s="189" cm="1">
        <f t="array" ref="Q43">SUMPRODUCT(($F43:$F43="Parcial")*ABS($C43:$C43-$P43:$P43))</f>
        <v>0</v>
      </c>
      <c r="T43" s="612"/>
      <c r="U43" s="612"/>
      <c r="W43" s="434"/>
      <c r="AJ43" s="424"/>
      <c r="AO43" s="468" t="str">
        <f t="shared" si="7"/>
        <v>2025-W47</v>
      </c>
      <c r="AQ43" s="480"/>
      <c r="AR43" s="480"/>
      <c r="AS43" s="480"/>
      <c r="AT43" s="481"/>
      <c r="AV43" s="482"/>
      <c r="AW43" s="483"/>
      <c r="AX43" s="484"/>
      <c r="AY43" s="484"/>
    </row>
    <row r="44" spans="1:51" ht="13.5" customHeight="1">
      <c r="A44" s="171">
        <v>5</v>
      </c>
      <c r="B44" s="196" t="s">
        <v>218</v>
      </c>
      <c r="C44" s="191">
        <v>27920</v>
      </c>
      <c r="D44" s="197">
        <v>45972</v>
      </c>
      <c r="E44" s="175">
        <f t="shared" si="3"/>
        <v>0</v>
      </c>
      <c r="F44" s="196" t="s">
        <v>164</v>
      </c>
      <c r="G44" s="196" t="s">
        <v>165</v>
      </c>
      <c r="H44" s="212" t="s">
        <v>153</v>
      </c>
      <c r="I44" s="215"/>
      <c r="J44" s="332">
        <f t="shared" ca="1" si="8"/>
        <v>246</v>
      </c>
      <c r="K44" s="178" t="str">
        <f t="shared" si="6"/>
        <v>No</v>
      </c>
      <c r="N44" s="181" t="str">
        <f t="shared" si="9"/>
        <v>2018-03-02</v>
      </c>
      <c r="O44" s="182" t="str">
        <f t="shared" si="10"/>
        <v>On Time</v>
      </c>
      <c r="P44" s="188"/>
      <c r="Q44" s="189" cm="1">
        <f t="array" ref="Q44">SUMPRODUCT(($F44:$F44="Parcial")*ABS($C44:$C44-$P44:$P44))</f>
        <v>0</v>
      </c>
      <c r="T44" s="616" t="s">
        <v>139</v>
      </c>
      <c r="U44" s="617" t="s">
        <v>69</v>
      </c>
      <c r="V44" s="618" t="s">
        <v>140</v>
      </c>
      <c r="W44" s="619"/>
      <c r="X44" s="620" t="s">
        <v>141</v>
      </c>
      <c r="Y44" s="621" t="s">
        <v>219</v>
      </c>
      <c r="Z44" s="485" t="s">
        <v>75</v>
      </c>
      <c r="AA44" s="486"/>
      <c r="AB44" s="486"/>
      <c r="AC44" s="486"/>
      <c r="AD44" s="486"/>
      <c r="AE44" s="486"/>
      <c r="AJ44" s="424"/>
      <c r="AO44" s="468" t="str">
        <f t="shared" si="7"/>
        <v>2025-W46</v>
      </c>
      <c r="AQ44" s="480"/>
      <c r="AR44" s="480"/>
      <c r="AS44" s="480"/>
      <c r="AT44" s="481"/>
      <c r="AV44" s="482"/>
      <c r="AW44" s="483"/>
      <c r="AX44" s="487"/>
      <c r="AY44" s="487"/>
    </row>
    <row r="45" spans="1:51" ht="13.5" customHeight="1">
      <c r="A45" s="171">
        <v>6</v>
      </c>
      <c r="B45" s="196" t="s">
        <v>185</v>
      </c>
      <c r="C45" s="191">
        <v>60000</v>
      </c>
      <c r="D45" s="197">
        <v>45980</v>
      </c>
      <c r="E45" s="175">
        <f t="shared" si="3"/>
        <v>0</v>
      </c>
      <c r="F45" s="196" t="s">
        <v>164</v>
      </c>
      <c r="G45" s="196" t="s">
        <v>165</v>
      </c>
      <c r="H45" s="212" t="s">
        <v>153</v>
      </c>
      <c r="I45" s="501">
        <v>30</v>
      </c>
      <c r="J45" s="332">
        <f t="shared" ca="1" si="8"/>
        <v>238</v>
      </c>
      <c r="K45" s="178">
        <f t="shared" si="6"/>
        <v>46010</v>
      </c>
      <c r="N45" s="181" t="str">
        <f t="shared" si="9"/>
        <v>2018-03-10</v>
      </c>
      <c r="O45" s="182" t="str">
        <f t="shared" si="10"/>
        <v>On Time</v>
      </c>
      <c r="P45" s="188"/>
      <c r="Q45" s="189" cm="1">
        <f t="array" ref="Q45">SUMPRODUCT(($F45:$F45="Parcial")*ABS($C45:$C45-$P45:$P45))</f>
        <v>0</v>
      </c>
      <c r="T45" s="622" t="str" cm="1">
        <f t="array" aca="1" ref="T45" ca="1">_xlfn._xlws.FILTER(B2:G173,(G2:G173=U40)*(H2:H173=U42),"NO")</f>
        <v>NO</v>
      </c>
      <c r="U45" s="612"/>
      <c r="V45" s="608"/>
      <c r="W45" s="623"/>
      <c r="AJ45" s="424"/>
      <c r="AO45" s="468" t="str">
        <f t="shared" si="7"/>
        <v>2025-W47</v>
      </c>
      <c r="AQ45" s="480"/>
      <c r="AR45" s="480"/>
      <c r="AS45" s="480"/>
      <c r="AT45" s="481"/>
      <c r="AV45" s="482"/>
      <c r="AW45" s="483"/>
    </row>
    <row r="46" spans="1:51" ht="13.5" customHeight="1">
      <c r="A46" s="171">
        <v>7</v>
      </c>
      <c r="B46" s="196" t="s">
        <v>89</v>
      </c>
      <c r="C46" s="191">
        <v>52500</v>
      </c>
      <c r="D46" s="197">
        <v>45980</v>
      </c>
      <c r="E46" s="175">
        <f t="shared" si="3"/>
        <v>0</v>
      </c>
      <c r="F46" s="196" t="s">
        <v>164</v>
      </c>
      <c r="G46" s="196" t="s">
        <v>165</v>
      </c>
      <c r="H46" s="212" t="s">
        <v>153</v>
      </c>
      <c r="I46" s="171">
        <v>60</v>
      </c>
      <c r="J46" s="332">
        <f t="shared" ca="1" si="8"/>
        <v>238</v>
      </c>
      <c r="K46" s="178">
        <f t="shared" si="6"/>
        <v>46040</v>
      </c>
      <c r="N46" s="181" t="str">
        <f t="shared" si="9"/>
        <v>2018-03-10</v>
      </c>
      <c r="O46" s="182" t="str">
        <f t="shared" si="10"/>
        <v>On Time</v>
      </c>
      <c r="P46" s="188"/>
      <c r="Q46" s="189" cm="1">
        <f t="array" ref="Q46">SUMPRODUCT(($F46:$F46="Parcial")*ABS($C46:$C46-$P46:$P46))</f>
        <v>0</v>
      </c>
      <c r="T46" s="612"/>
      <c r="U46" s="612"/>
      <c r="W46" s="434"/>
      <c r="AJ46" s="424"/>
      <c r="AO46" s="468" t="str">
        <f t="shared" si="7"/>
        <v>2025-W47</v>
      </c>
      <c r="AQ46" s="480"/>
      <c r="AR46" s="480"/>
      <c r="AS46" s="480"/>
      <c r="AT46" s="481"/>
      <c r="AV46" s="482"/>
      <c r="AW46" s="483"/>
    </row>
    <row r="47" spans="1:51" ht="13.5" customHeight="1">
      <c r="A47" s="171">
        <v>8</v>
      </c>
      <c r="B47" s="196" t="s">
        <v>88</v>
      </c>
      <c r="C47" s="191">
        <v>82800</v>
      </c>
      <c r="D47" s="197">
        <v>45982</v>
      </c>
      <c r="E47" s="175">
        <f t="shared" si="3"/>
        <v>0</v>
      </c>
      <c r="F47" s="196" t="s">
        <v>164</v>
      </c>
      <c r="G47" s="196" t="s">
        <v>165</v>
      </c>
      <c r="H47" s="212" t="s">
        <v>153</v>
      </c>
      <c r="I47" s="215"/>
      <c r="J47" s="332">
        <f t="shared" ca="1" si="8"/>
        <v>236</v>
      </c>
      <c r="K47" s="178" t="str">
        <f t="shared" si="6"/>
        <v>No</v>
      </c>
      <c r="N47" s="181" t="str">
        <f t="shared" si="9"/>
        <v>2018-03-12</v>
      </c>
      <c r="O47" s="182" t="str">
        <f t="shared" si="10"/>
        <v>On Time</v>
      </c>
      <c r="P47" s="188"/>
      <c r="Q47" s="189" cm="1">
        <f t="array" ref="Q47">SUMPRODUCT(($F47:$F47="Parcial")*ABS($C47:$C47-$P47:$P47))</f>
        <v>0</v>
      </c>
      <c r="T47" s="612"/>
      <c r="U47" s="612"/>
      <c r="W47" s="434"/>
      <c r="AJ47" s="424"/>
      <c r="AO47" s="468" t="str">
        <f t="shared" si="7"/>
        <v>2025-W47</v>
      </c>
      <c r="AQ47" s="480"/>
      <c r="AR47" s="480"/>
      <c r="AS47" s="480"/>
      <c r="AT47" s="488">
        <f>C54+C52+C50+C49+C47+C45+C44+C41+C64</f>
        <v>1054030</v>
      </c>
      <c r="AV47" s="482"/>
      <c r="AW47" s="483"/>
    </row>
    <row r="48" spans="1:51" ht="13.5" customHeight="1">
      <c r="A48" s="195">
        <v>9</v>
      </c>
      <c r="B48" s="196" t="s">
        <v>176</v>
      </c>
      <c r="C48" s="191">
        <v>31500</v>
      </c>
      <c r="D48" s="197">
        <v>45983</v>
      </c>
      <c r="E48" s="175">
        <f t="shared" si="3"/>
        <v>0</v>
      </c>
      <c r="F48" s="196" t="s">
        <v>164</v>
      </c>
      <c r="G48" s="196" t="s">
        <v>165</v>
      </c>
      <c r="H48" s="212" t="s">
        <v>153</v>
      </c>
      <c r="I48" s="195"/>
      <c r="J48" s="332">
        <f t="shared" ca="1" si="8"/>
        <v>235</v>
      </c>
      <c r="K48" s="178" t="str">
        <f t="shared" si="6"/>
        <v>No</v>
      </c>
      <c r="N48" s="181" t="str">
        <f t="shared" si="9"/>
        <v>2018-03-13</v>
      </c>
      <c r="O48" s="182" t="str">
        <f t="shared" si="10"/>
        <v>On Time</v>
      </c>
      <c r="P48" s="188"/>
      <c r="Q48" s="189" cm="1">
        <f t="array" ref="Q48">SUMPRODUCT(($F48:$F48="Parcial")*ABS($C48:$C48-$P48:$P48))</f>
        <v>0</v>
      </c>
      <c r="T48" s="612"/>
      <c r="U48" s="612"/>
      <c r="W48" s="434"/>
      <c r="AJ48" s="424"/>
      <c r="AO48" s="468" t="str">
        <f t="shared" si="7"/>
        <v>2025-W47</v>
      </c>
      <c r="AQ48" s="480"/>
      <c r="AR48" s="480"/>
      <c r="AS48" s="480"/>
      <c r="AT48" s="481"/>
      <c r="AV48" s="482"/>
      <c r="AW48" s="483"/>
    </row>
    <row r="49" spans="1:52" ht="13.5" customHeight="1">
      <c r="A49" s="171">
        <v>10</v>
      </c>
      <c r="B49" s="196" t="s">
        <v>185</v>
      </c>
      <c r="C49" s="191">
        <v>40200</v>
      </c>
      <c r="D49" s="197">
        <v>45987</v>
      </c>
      <c r="E49" s="175">
        <f t="shared" si="3"/>
        <v>0</v>
      </c>
      <c r="F49" s="196" t="s">
        <v>164</v>
      </c>
      <c r="G49" s="196" t="s">
        <v>165</v>
      </c>
      <c r="H49" s="212" t="s">
        <v>153</v>
      </c>
      <c r="I49" s="171">
        <v>30</v>
      </c>
      <c r="J49" s="332">
        <f t="shared" ca="1" si="8"/>
        <v>231</v>
      </c>
      <c r="K49" s="178">
        <f t="shared" si="6"/>
        <v>46017</v>
      </c>
      <c r="N49" s="181" t="str">
        <f t="shared" si="9"/>
        <v>2018-03-17</v>
      </c>
      <c r="O49" s="182" t="str">
        <f t="shared" si="10"/>
        <v>On Time</v>
      </c>
      <c r="P49" s="188"/>
      <c r="Q49" s="189" cm="1">
        <f t="array" ref="Q49">SUMPRODUCT(($F49:$F49="Parcial")*ABS($C49:$C49-$P49:$P49))</f>
        <v>0</v>
      </c>
      <c r="T49" s="612"/>
      <c r="U49" s="612"/>
      <c r="W49" s="434"/>
      <c r="AJ49" s="424"/>
      <c r="AO49" s="468" t="str">
        <f t="shared" si="7"/>
        <v>2025-W48</v>
      </c>
      <c r="AQ49" s="480"/>
      <c r="AR49" s="480"/>
      <c r="AS49" s="480"/>
      <c r="AT49" s="489" t="s">
        <v>22</v>
      </c>
      <c r="AV49" s="482" t="s">
        <v>220</v>
      </c>
      <c r="AW49" s="483"/>
    </row>
    <row r="50" spans="1:52" ht="13.5" customHeight="1">
      <c r="A50" s="171">
        <v>11</v>
      </c>
      <c r="B50" s="196" t="s">
        <v>86</v>
      </c>
      <c r="C50" s="191">
        <v>94210</v>
      </c>
      <c r="D50" s="197">
        <v>45994</v>
      </c>
      <c r="E50" s="175">
        <f t="shared" si="3"/>
        <v>0</v>
      </c>
      <c r="F50" s="196" t="s">
        <v>164</v>
      </c>
      <c r="G50" s="196" t="s">
        <v>165</v>
      </c>
      <c r="H50" s="212" t="s">
        <v>153</v>
      </c>
      <c r="J50" s="332">
        <f t="shared" ca="1" si="8"/>
        <v>224</v>
      </c>
      <c r="K50" s="178" t="str">
        <f t="shared" si="6"/>
        <v>No</v>
      </c>
      <c r="N50" s="181" t="str">
        <f t="shared" si="9"/>
        <v>2018-03-24</v>
      </c>
      <c r="O50" s="182" t="str">
        <f t="shared" si="10"/>
        <v>On Time</v>
      </c>
      <c r="P50" s="188"/>
      <c r="Q50" s="189" cm="1">
        <f t="array" ref="Q50">SUMPRODUCT(($F50:$F50="Parcial")*ABS($C50:$C50-$P50:$P50))</f>
        <v>0</v>
      </c>
      <c r="R50" s="428"/>
      <c r="T50" s="612"/>
      <c r="U50" s="612"/>
      <c r="AO50" s="468" t="str">
        <f t="shared" si="7"/>
        <v>2025-W49</v>
      </c>
      <c r="AQ50" s="480"/>
      <c r="AR50" s="480"/>
      <c r="AS50" s="480"/>
      <c r="AT50" s="490"/>
      <c r="AV50" s="482"/>
      <c r="AW50" s="483"/>
    </row>
    <row r="51" spans="1:52" ht="13.5" customHeight="1">
      <c r="A51" s="195">
        <v>12</v>
      </c>
      <c r="B51" s="196" t="s">
        <v>221</v>
      </c>
      <c r="C51" s="191">
        <v>15600</v>
      </c>
      <c r="D51" s="197">
        <v>45995</v>
      </c>
      <c r="E51" s="175">
        <f t="shared" si="3"/>
        <v>0</v>
      </c>
      <c r="F51" s="196" t="s">
        <v>164</v>
      </c>
      <c r="G51" s="196" t="s">
        <v>165</v>
      </c>
      <c r="H51" s="212" t="s">
        <v>153</v>
      </c>
      <c r="I51" s="201"/>
      <c r="J51" s="332">
        <f t="shared" ca="1" si="8"/>
        <v>223</v>
      </c>
      <c r="K51" s="178" t="str">
        <f t="shared" si="6"/>
        <v>No</v>
      </c>
      <c r="N51" s="181" t="str">
        <f t="shared" si="9"/>
        <v>2018-03-25</v>
      </c>
      <c r="O51" s="182" t="str">
        <f t="shared" si="10"/>
        <v>On Time</v>
      </c>
      <c r="P51" s="188"/>
      <c r="Q51" s="189" cm="1">
        <f t="array" ref="Q51">SUMPRODUCT(($F51:$F51="Parcial")*ABS($C51:$C51-$P51:$P51))</f>
        <v>0</v>
      </c>
      <c r="R51" s="428"/>
      <c r="T51" s="612"/>
      <c r="U51" s="612"/>
      <c r="W51" s="434"/>
      <c r="AO51" s="468" t="str">
        <f t="shared" si="7"/>
        <v>2025-W49</v>
      </c>
      <c r="AQ51" s="480"/>
      <c r="AR51" s="480"/>
      <c r="AS51" s="480"/>
      <c r="AT51" s="491" t="s">
        <v>168</v>
      </c>
      <c r="AU51" s="434" t="s">
        <v>216</v>
      </c>
      <c r="AV51" s="482" t="s">
        <v>220</v>
      </c>
      <c r="AW51" s="483" t="s">
        <v>165</v>
      </c>
      <c r="AX51" s="468" t="s">
        <v>144</v>
      </c>
      <c r="AZ51" s="492"/>
    </row>
    <row r="52" spans="1:52" ht="13.5" customHeight="1">
      <c r="A52" s="171">
        <v>13</v>
      </c>
      <c r="B52" s="196" t="s">
        <v>92</v>
      </c>
      <c r="C52" s="191">
        <v>27500</v>
      </c>
      <c r="D52" s="197">
        <v>45997</v>
      </c>
      <c r="E52" s="175">
        <f t="shared" si="3"/>
        <v>0</v>
      </c>
      <c r="F52" s="196" t="s">
        <v>164</v>
      </c>
      <c r="G52" s="196" t="s">
        <v>165</v>
      </c>
      <c r="H52" s="212" t="s">
        <v>153</v>
      </c>
      <c r="J52" s="332">
        <f t="shared" ca="1" si="8"/>
        <v>221</v>
      </c>
      <c r="K52" s="178" t="str">
        <f t="shared" si="6"/>
        <v>No</v>
      </c>
      <c r="N52" s="181" t="str">
        <f t="shared" si="9"/>
        <v>2018-03-27</v>
      </c>
      <c r="O52" s="182" t="str">
        <f t="shared" si="10"/>
        <v>On Time</v>
      </c>
      <c r="P52" s="188"/>
      <c r="Q52" s="189" cm="1">
        <f t="array" ref="Q52">SUMPRODUCT(($F52:$F52="Parcial")*ABS($C52:$C52-$P52:$P52))</f>
        <v>0</v>
      </c>
      <c r="R52" s="428"/>
      <c r="T52" s="612"/>
      <c r="U52" s="612"/>
      <c r="W52" s="434"/>
      <c r="AO52" s="468" t="str">
        <f t="shared" si="7"/>
        <v>2025-W49</v>
      </c>
      <c r="AQ52" s="480"/>
      <c r="AR52" s="480" t="str">
        <f>IF(F55="Paid","Settled",IF(E57&lt;0,"Over Due",IF(E57="",IF(E55&lt;=10,"FF Need",""),IF(E55&gt;30,"Pending",""))))</f>
        <v>Settled</v>
      </c>
      <c r="AS52" s="480"/>
      <c r="AT52" s="491"/>
      <c r="AV52" s="482"/>
      <c r="AW52" s="483"/>
    </row>
    <row r="53" spans="1:52" ht="13.5" customHeight="1">
      <c r="A53" s="195">
        <v>14</v>
      </c>
      <c r="B53" s="196" t="s">
        <v>222</v>
      </c>
      <c r="C53" s="191">
        <v>24120</v>
      </c>
      <c r="D53" s="197">
        <v>45996</v>
      </c>
      <c r="E53" s="175">
        <f t="shared" si="3"/>
        <v>0</v>
      </c>
      <c r="F53" s="196" t="s">
        <v>164</v>
      </c>
      <c r="G53" s="196" t="s">
        <v>165</v>
      </c>
      <c r="H53" s="212" t="s">
        <v>153</v>
      </c>
      <c r="I53" s="195"/>
      <c r="J53" s="332">
        <f t="shared" ca="1" si="8"/>
        <v>222</v>
      </c>
      <c r="K53" s="178" t="str">
        <f t="shared" si="6"/>
        <v>No</v>
      </c>
      <c r="N53" s="181" t="str">
        <f t="shared" si="9"/>
        <v>2018-03-26</v>
      </c>
      <c r="O53" s="182" t="str">
        <f t="shared" si="10"/>
        <v>On Time</v>
      </c>
      <c r="P53" s="188"/>
      <c r="Q53" s="189" cm="1">
        <f t="array" ref="Q53">SUMPRODUCT(($F53:$F53="Parcial")*ABS($C53:$C53-$P53:$P53))</f>
        <v>0</v>
      </c>
      <c r="R53" s="493"/>
      <c r="T53" s="612"/>
      <c r="U53" s="612"/>
      <c r="W53" s="434"/>
      <c r="AO53" s="468" t="str">
        <f t="shared" si="7"/>
        <v>2025-W49</v>
      </c>
      <c r="AQ53" s="494">
        <f ca="1">TODAY()</f>
        <v>46218</v>
      </c>
      <c r="AR53" s="494" t="s">
        <v>223</v>
      </c>
      <c r="AS53" s="494"/>
      <c r="AT53" s="495"/>
      <c r="AV53" s="482"/>
      <c r="AW53" s="483"/>
    </row>
    <row r="54" spans="1:52" ht="13.5" customHeight="1">
      <c r="A54" s="171">
        <v>15</v>
      </c>
      <c r="B54" s="196" t="s">
        <v>191</v>
      </c>
      <c r="C54" s="191">
        <v>190400</v>
      </c>
      <c r="D54" s="197">
        <v>45999</v>
      </c>
      <c r="E54" s="175">
        <f t="shared" si="3"/>
        <v>0</v>
      </c>
      <c r="F54" s="196" t="s">
        <v>164</v>
      </c>
      <c r="G54" s="196" t="s">
        <v>165</v>
      </c>
      <c r="H54" s="212" t="s">
        <v>153</v>
      </c>
      <c r="J54" s="332">
        <f t="shared" ca="1" si="8"/>
        <v>219</v>
      </c>
      <c r="K54" s="178" t="str">
        <f t="shared" si="6"/>
        <v>No</v>
      </c>
      <c r="N54" s="181" t="str">
        <f t="shared" si="9"/>
        <v>2018-03-29</v>
      </c>
      <c r="O54" s="182" t="str">
        <f t="shared" si="10"/>
        <v>On Time</v>
      </c>
      <c r="P54" s="188"/>
      <c r="Q54" s="189" cm="1">
        <f t="array" ref="Q54">SUMPRODUCT(($F54:$F54="Parcial")*ABS($C54:$C54-$P54:$P54))</f>
        <v>0</v>
      </c>
      <c r="R54" s="493"/>
      <c r="T54" s="612"/>
      <c r="U54" s="612"/>
      <c r="W54" s="434"/>
      <c r="AO54" s="468" t="str">
        <f t="shared" si="7"/>
        <v>2025-W50</v>
      </c>
      <c r="AQ54" s="496"/>
      <c r="AR54" s="496"/>
      <c r="AS54" s="496"/>
      <c r="AT54" s="495"/>
      <c r="AV54" s="482"/>
      <c r="AW54" s="483"/>
    </row>
    <row r="55" spans="1:52" ht="12.75" customHeight="1">
      <c r="A55" s="171">
        <v>1</v>
      </c>
      <c r="B55" s="196" t="s">
        <v>224</v>
      </c>
      <c r="C55" s="191">
        <v>308500</v>
      </c>
      <c r="D55" s="197">
        <v>46001</v>
      </c>
      <c r="E55" s="175">
        <f t="shared" si="3"/>
        <v>0</v>
      </c>
      <c r="F55" s="192" t="s">
        <v>164</v>
      </c>
      <c r="G55" s="196" t="str">
        <f t="shared" ref="G55:G86" si="11">IF(F55="Paid","Settled",IF(E55="","",IF(E55&lt;0,"Over Due",IF(E55&lt;=10,"Due soon",IF(E55&lt;=20,"FP need",IF(E55&lt;=30,"Pending","Pending"))))))</f>
        <v>Settled</v>
      </c>
      <c r="H55" s="216" t="s">
        <v>154</v>
      </c>
      <c r="I55" s="171">
        <v>60</v>
      </c>
      <c r="J55" s="332">
        <f t="shared" ca="1" si="8"/>
        <v>217</v>
      </c>
      <c r="K55" s="178">
        <f t="shared" si="6"/>
        <v>46061</v>
      </c>
      <c r="N55" s="181" t="str">
        <f t="shared" si="9"/>
        <v>2018-04-01</v>
      </c>
      <c r="O55" s="182" t="str">
        <f t="shared" si="10"/>
        <v>On Time</v>
      </c>
      <c r="P55" s="188"/>
      <c r="Q55" s="189" cm="1">
        <f t="array" ref="Q55">SUMPRODUCT(($F55:$F55="Parcial")*ABS($C55:$C55-$P55:$P55))</f>
        <v>0</v>
      </c>
      <c r="R55" s="428"/>
      <c r="T55" s="612"/>
      <c r="U55" s="612"/>
      <c r="W55" s="434"/>
      <c r="AO55" s="468" t="str">
        <f t="shared" si="7"/>
        <v>2025-W50</v>
      </c>
    </row>
    <row r="56" spans="1:52" ht="12.75" customHeight="1">
      <c r="A56" s="171">
        <v>2</v>
      </c>
      <c r="B56" s="196" t="s">
        <v>191</v>
      </c>
      <c r="C56" s="191">
        <v>101400</v>
      </c>
      <c r="D56" s="197">
        <v>46006</v>
      </c>
      <c r="E56" s="175">
        <f t="shared" si="3"/>
        <v>0</v>
      </c>
      <c r="F56" s="192" t="s">
        <v>164</v>
      </c>
      <c r="G56" s="196" t="str">
        <f t="shared" si="11"/>
        <v>Settled</v>
      </c>
      <c r="H56" s="216" t="s">
        <v>154</v>
      </c>
      <c r="I56" s="171">
        <v>30</v>
      </c>
      <c r="J56" s="332">
        <f t="shared" ca="1" si="8"/>
        <v>212</v>
      </c>
      <c r="K56" s="178">
        <f t="shared" si="6"/>
        <v>46036</v>
      </c>
      <c r="N56" s="181" t="str">
        <f t="shared" si="9"/>
        <v>2018-04-06</v>
      </c>
      <c r="O56" s="182" t="str">
        <f t="shared" si="10"/>
        <v>On Time</v>
      </c>
      <c r="P56" s="188"/>
      <c r="Q56" s="189" cm="1">
        <f t="array" ref="Q56">SUMPRODUCT(($F56:$F56="Parcial")*ABS($C56:$C56-$P56:$P56))</f>
        <v>0</v>
      </c>
      <c r="R56" s="428"/>
      <c r="T56" s="612"/>
      <c r="U56" s="612"/>
      <c r="W56" s="434"/>
      <c r="AO56" s="468" t="str">
        <f t="shared" si="7"/>
        <v>2025-W51</v>
      </c>
    </row>
    <row r="57" spans="1:52" ht="12.75" customHeight="1">
      <c r="A57" s="171">
        <v>3</v>
      </c>
      <c r="B57" s="196" t="s">
        <v>225</v>
      </c>
      <c r="C57" s="191">
        <v>175115</v>
      </c>
      <c r="D57" s="197">
        <v>46007</v>
      </c>
      <c r="E57" s="175">
        <f t="shared" si="3"/>
        <v>0</v>
      </c>
      <c r="F57" s="192" t="s">
        <v>164</v>
      </c>
      <c r="G57" s="196" t="str">
        <f t="shared" si="11"/>
        <v>Settled</v>
      </c>
      <c r="H57" s="216" t="s">
        <v>154</v>
      </c>
      <c r="J57" s="332">
        <f t="shared" ca="1" si="8"/>
        <v>211</v>
      </c>
      <c r="K57" s="178" t="str">
        <f t="shared" si="6"/>
        <v>No</v>
      </c>
      <c r="N57" s="181" t="str">
        <f t="shared" si="9"/>
        <v>2018-04-07</v>
      </c>
      <c r="O57" s="182" t="str">
        <f t="shared" si="10"/>
        <v>On Time</v>
      </c>
      <c r="P57" s="188"/>
      <c r="Q57" s="189" cm="1">
        <f t="array" ref="Q57">SUMPRODUCT(($F57:$F57="Parcial")*ABS($C57:$C57-$P57:$P57))</f>
        <v>0</v>
      </c>
      <c r="R57" s="428"/>
      <c r="T57" s="612"/>
      <c r="U57" s="612"/>
      <c r="AO57" s="468" t="str">
        <f t="shared" si="7"/>
        <v>2025-W51</v>
      </c>
    </row>
    <row r="58" spans="1:52" ht="12.75" customHeight="1">
      <c r="A58" s="171">
        <v>4</v>
      </c>
      <c r="B58" s="196" t="s">
        <v>226</v>
      </c>
      <c r="C58" s="191">
        <v>40800</v>
      </c>
      <c r="D58" s="197">
        <v>46005</v>
      </c>
      <c r="E58" s="175">
        <f t="shared" si="3"/>
        <v>0</v>
      </c>
      <c r="F58" s="192" t="s">
        <v>164</v>
      </c>
      <c r="G58" s="196" t="str">
        <f t="shared" si="11"/>
        <v>Settled</v>
      </c>
      <c r="H58" s="216" t="s">
        <v>154</v>
      </c>
      <c r="I58" s="171">
        <v>60</v>
      </c>
      <c r="J58" s="332">
        <f t="shared" ca="1" si="8"/>
        <v>213</v>
      </c>
      <c r="K58" s="178">
        <f t="shared" si="6"/>
        <v>46065</v>
      </c>
      <c r="N58" s="181" t="str">
        <f t="shared" si="9"/>
        <v>2018-04-05</v>
      </c>
      <c r="O58" s="182" t="str">
        <f t="shared" si="10"/>
        <v>On Time</v>
      </c>
      <c r="P58" s="188"/>
      <c r="Q58" s="189" cm="1">
        <f t="array" ref="Q58">SUMPRODUCT(($F58:$F58="Parcial")*ABS($C58:$C58-$P58:$P58))</f>
        <v>0</v>
      </c>
      <c r="R58" s="428"/>
      <c r="T58" s="612"/>
      <c r="U58" s="612"/>
      <c r="X58" s="624"/>
      <c r="Y58" s="624"/>
      <c r="Z58" s="431"/>
      <c r="AA58" s="431"/>
      <c r="AB58" s="431"/>
      <c r="AC58" s="431"/>
      <c r="AD58" s="431"/>
      <c r="AE58" s="431"/>
      <c r="AF58" s="431"/>
      <c r="AG58" s="431"/>
      <c r="AH58" s="497"/>
      <c r="AI58" s="497"/>
      <c r="AO58" s="468" t="str">
        <f t="shared" si="7"/>
        <v>2025-W50</v>
      </c>
    </row>
    <row r="59" spans="1:52" ht="12.75" customHeight="1">
      <c r="A59" s="171">
        <v>5</v>
      </c>
      <c r="B59" s="196" t="s">
        <v>103</v>
      </c>
      <c r="C59" s="191">
        <v>24000</v>
      </c>
      <c r="D59" s="197">
        <v>46010</v>
      </c>
      <c r="E59" s="175">
        <f t="shared" si="3"/>
        <v>0</v>
      </c>
      <c r="F59" s="192" t="s">
        <v>164</v>
      </c>
      <c r="G59" s="196" t="str">
        <f t="shared" si="11"/>
        <v>Settled</v>
      </c>
      <c r="H59" s="216" t="s">
        <v>154</v>
      </c>
      <c r="J59" s="332">
        <f t="shared" ca="1" si="8"/>
        <v>208</v>
      </c>
      <c r="K59" s="178" t="str">
        <f t="shared" si="6"/>
        <v>No</v>
      </c>
      <c r="N59" s="181" t="str">
        <f t="shared" si="9"/>
        <v>2018-04-10</v>
      </c>
      <c r="O59" s="182" t="str">
        <f t="shared" si="10"/>
        <v>On Time</v>
      </c>
      <c r="P59" s="188"/>
      <c r="Q59" s="189" cm="1">
        <f t="array" ref="Q59">SUMPRODUCT(($F59:$F59="Parcial")*ABS($C59:$C59-$P59:$P59))</f>
        <v>0</v>
      </c>
      <c r="R59" s="428"/>
      <c r="T59" s="612"/>
      <c r="U59" s="612"/>
      <c r="AO59" s="468" t="str">
        <f t="shared" si="7"/>
        <v>2025-W51</v>
      </c>
    </row>
    <row r="60" spans="1:52" ht="12.75" customHeight="1">
      <c r="A60" s="171">
        <v>6</v>
      </c>
      <c r="B60" s="196" t="s">
        <v>98</v>
      </c>
      <c r="C60" s="191">
        <v>24000</v>
      </c>
      <c r="D60" s="197">
        <v>46005</v>
      </c>
      <c r="E60" s="175">
        <f t="shared" si="3"/>
        <v>0</v>
      </c>
      <c r="F60" s="192" t="s">
        <v>164</v>
      </c>
      <c r="G60" s="196" t="str">
        <f t="shared" si="11"/>
        <v>Settled</v>
      </c>
      <c r="H60" s="216" t="s">
        <v>154</v>
      </c>
      <c r="I60" s="171">
        <v>60</v>
      </c>
      <c r="J60" s="332">
        <f t="shared" ca="1" si="8"/>
        <v>213</v>
      </c>
      <c r="K60" s="178">
        <f t="shared" si="6"/>
        <v>46065</v>
      </c>
      <c r="N60" s="181" t="str">
        <f t="shared" si="9"/>
        <v>2018-04-05</v>
      </c>
      <c r="O60" s="182" t="str">
        <f t="shared" si="10"/>
        <v>On Time</v>
      </c>
      <c r="P60" s="188"/>
      <c r="Q60" s="189" cm="1">
        <f t="array" ref="Q60">SUMPRODUCT(($F60:$F60="Parcial")*ABS($C60:$C60-$P60:$P60))</f>
        <v>0</v>
      </c>
      <c r="R60" s="428"/>
      <c r="T60" s="612"/>
      <c r="U60" s="612"/>
      <c r="AO60" s="468" t="str">
        <f t="shared" si="7"/>
        <v>2025-W50</v>
      </c>
    </row>
    <row r="61" spans="1:52" ht="12.75" customHeight="1">
      <c r="A61" s="171">
        <v>7</v>
      </c>
      <c r="B61" s="196" t="s">
        <v>191</v>
      </c>
      <c r="C61" s="191">
        <v>79200</v>
      </c>
      <c r="D61" s="197">
        <v>46010</v>
      </c>
      <c r="E61" s="175">
        <f t="shared" si="3"/>
        <v>0</v>
      </c>
      <c r="F61" s="192" t="s">
        <v>164</v>
      </c>
      <c r="G61" s="196" t="str">
        <f t="shared" si="11"/>
        <v>Settled</v>
      </c>
      <c r="H61" s="216" t="s">
        <v>154</v>
      </c>
      <c r="I61" s="171">
        <v>30</v>
      </c>
      <c r="J61" s="332">
        <f t="shared" ca="1" si="8"/>
        <v>208</v>
      </c>
      <c r="K61" s="178">
        <f t="shared" si="6"/>
        <v>46040</v>
      </c>
      <c r="N61" s="181" t="str">
        <f t="shared" si="9"/>
        <v>2018-04-10</v>
      </c>
      <c r="O61" s="182" t="str">
        <f t="shared" si="10"/>
        <v>On Time</v>
      </c>
      <c r="P61" s="188"/>
      <c r="Q61" s="189" cm="1">
        <f t="array" ref="Q61">SUMPRODUCT(($F61:$F61="Parcial")*ABS($C61:$C61-$P61:$P61))</f>
        <v>0</v>
      </c>
      <c r="R61" s="428"/>
      <c r="T61" s="612"/>
      <c r="U61" s="612"/>
      <c r="AO61" s="468" t="str">
        <f t="shared" si="7"/>
        <v>2025-W51</v>
      </c>
    </row>
    <row r="62" spans="1:52" ht="12.75" customHeight="1">
      <c r="A62" s="171">
        <v>8</v>
      </c>
      <c r="B62" s="196" t="s">
        <v>227</v>
      </c>
      <c r="C62" s="191">
        <v>48240</v>
      </c>
      <c r="D62" s="197">
        <v>46011</v>
      </c>
      <c r="E62" s="175">
        <f t="shared" si="3"/>
        <v>0</v>
      </c>
      <c r="F62" s="192" t="s">
        <v>164</v>
      </c>
      <c r="G62" s="196" t="str">
        <f t="shared" si="11"/>
        <v>Settled</v>
      </c>
      <c r="H62" s="216" t="s">
        <v>154</v>
      </c>
      <c r="I62" s="171">
        <v>60</v>
      </c>
      <c r="J62" s="332">
        <f t="shared" ca="1" si="8"/>
        <v>207</v>
      </c>
      <c r="K62" s="178">
        <f t="shared" si="6"/>
        <v>46071</v>
      </c>
      <c r="N62" s="181" t="str">
        <f t="shared" si="9"/>
        <v>2018-04-11</v>
      </c>
      <c r="O62" s="182" t="str">
        <f t="shared" si="10"/>
        <v>On Time</v>
      </c>
      <c r="P62" s="188"/>
      <c r="Q62" s="189" cm="1">
        <f t="array" ref="Q62">SUMPRODUCT(($F62:$F62="Parcial")*ABS($C62:$C62-$P62:$P62))</f>
        <v>0</v>
      </c>
      <c r="R62" s="428"/>
      <c r="T62" s="612"/>
      <c r="U62" s="612"/>
      <c r="AO62" s="468" t="str">
        <f t="shared" si="7"/>
        <v>2025-W51</v>
      </c>
    </row>
    <row r="63" spans="1:52" ht="12.75" customHeight="1">
      <c r="A63" s="171">
        <v>9</v>
      </c>
      <c r="B63" s="196" t="s">
        <v>227</v>
      </c>
      <c r="C63" s="191">
        <v>40200</v>
      </c>
      <c r="D63" s="197">
        <v>46015</v>
      </c>
      <c r="E63" s="175">
        <f t="shared" si="3"/>
        <v>0</v>
      </c>
      <c r="F63" s="192" t="s">
        <v>164</v>
      </c>
      <c r="G63" s="196" t="str">
        <f t="shared" si="11"/>
        <v>Settled</v>
      </c>
      <c r="H63" s="216" t="s">
        <v>154</v>
      </c>
      <c r="I63" s="171">
        <v>60</v>
      </c>
      <c r="J63" s="332">
        <f t="shared" ca="1" si="8"/>
        <v>203</v>
      </c>
      <c r="K63" s="178">
        <f t="shared" si="6"/>
        <v>46075</v>
      </c>
      <c r="N63" s="181" t="str">
        <f t="shared" si="9"/>
        <v>2018-04-15</v>
      </c>
      <c r="O63" s="182" t="str">
        <f t="shared" si="10"/>
        <v>On Time</v>
      </c>
      <c r="P63" s="188"/>
      <c r="Q63" s="189" cm="1">
        <f t="array" ref="Q63">SUMPRODUCT(($F63:$F63="Parcial")*ABS($C63:$C63-$P63:$P63))</f>
        <v>0</v>
      </c>
      <c r="R63" s="425"/>
      <c r="T63" s="612"/>
      <c r="U63" s="612"/>
      <c r="AO63" s="468" t="str">
        <f t="shared" si="7"/>
        <v>2025-W52</v>
      </c>
    </row>
    <row r="64" spans="1:52" ht="12" customHeight="1">
      <c r="A64" s="171">
        <v>10</v>
      </c>
      <c r="B64" s="196" t="s">
        <v>228</v>
      </c>
      <c r="C64" s="191">
        <v>27000</v>
      </c>
      <c r="D64" s="197">
        <v>46014</v>
      </c>
      <c r="E64" s="175">
        <f t="shared" si="3"/>
        <v>0</v>
      </c>
      <c r="F64" s="192" t="s">
        <v>164</v>
      </c>
      <c r="G64" s="196" t="str">
        <f t="shared" si="11"/>
        <v>Settled</v>
      </c>
      <c r="H64" s="216" t="s">
        <v>154</v>
      </c>
      <c r="I64" s="171">
        <v>0</v>
      </c>
      <c r="J64" s="332">
        <f t="shared" ca="1" si="8"/>
        <v>204</v>
      </c>
      <c r="K64" s="178">
        <f t="shared" si="6"/>
        <v>46014</v>
      </c>
      <c r="N64" s="181" t="str">
        <f t="shared" si="9"/>
        <v>2018-04-14</v>
      </c>
      <c r="O64" s="182" t="str">
        <f t="shared" si="10"/>
        <v>On Time</v>
      </c>
      <c r="P64" s="188"/>
      <c r="Q64" s="189" cm="1">
        <f t="array" ref="Q64">SUMPRODUCT(($F64:$F64="Parcial")*ABS($C64:$C64-$P64:$P64))</f>
        <v>0</v>
      </c>
      <c r="R64" s="428"/>
      <c r="T64" s="612"/>
      <c r="U64" s="612"/>
      <c r="AO64" s="468" t="str">
        <f t="shared" si="7"/>
        <v>2025-W52</v>
      </c>
    </row>
    <row r="65" spans="1:41" ht="12.75" customHeight="1">
      <c r="A65" s="171">
        <v>11</v>
      </c>
      <c r="B65" s="196" t="s">
        <v>229</v>
      </c>
      <c r="C65" s="191">
        <v>79200</v>
      </c>
      <c r="D65" s="197">
        <v>46011</v>
      </c>
      <c r="E65" s="175">
        <f t="shared" si="3"/>
        <v>0</v>
      </c>
      <c r="F65" s="196" t="s">
        <v>164</v>
      </c>
      <c r="G65" s="196" t="str">
        <f t="shared" si="11"/>
        <v>Settled</v>
      </c>
      <c r="H65" s="216" t="s">
        <v>154</v>
      </c>
      <c r="I65" s="171">
        <v>0</v>
      </c>
      <c r="J65" s="332">
        <f t="shared" ca="1" si="8"/>
        <v>207</v>
      </c>
      <c r="K65" s="178">
        <f t="shared" si="6"/>
        <v>46011</v>
      </c>
      <c r="N65" s="181" t="str">
        <f t="shared" si="9"/>
        <v>2018-04-11</v>
      </c>
      <c r="O65" s="182" t="str">
        <f t="shared" si="10"/>
        <v>On Time</v>
      </c>
      <c r="P65" s="188"/>
      <c r="Q65" s="189" cm="1">
        <f t="array" ref="Q65">SUMPRODUCT(($F65:$F65="Parcial")*ABS($C65:$C65-$P65:$P65))</f>
        <v>0</v>
      </c>
      <c r="R65" s="428"/>
      <c r="T65" s="612"/>
      <c r="U65" s="612"/>
      <c r="AO65" s="468" t="str">
        <f t="shared" si="7"/>
        <v>2025-W51</v>
      </c>
    </row>
    <row r="66" spans="1:41" ht="12.75" customHeight="1">
      <c r="A66" s="171">
        <v>12</v>
      </c>
      <c r="B66" s="196" t="s">
        <v>185</v>
      </c>
      <c r="C66" s="191">
        <v>40200</v>
      </c>
      <c r="D66" s="197">
        <v>46016</v>
      </c>
      <c r="E66" s="175">
        <f t="shared" si="3"/>
        <v>0</v>
      </c>
      <c r="F66" s="192" t="s">
        <v>164</v>
      </c>
      <c r="G66" s="196" t="str">
        <f t="shared" si="11"/>
        <v>Settled</v>
      </c>
      <c r="H66" s="216" t="s">
        <v>154</v>
      </c>
      <c r="I66" s="171">
        <v>30</v>
      </c>
      <c r="J66" s="332">
        <f t="shared" ca="1" si="8"/>
        <v>202</v>
      </c>
      <c r="K66" s="178">
        <f t="shared" ref="K66:K97" si="12">IFERROR(IF(F66="Paid",D66+IF(I66="",H66,I66),""),"No")</f>
        <v>46046</v>
      </c>
      <c r="N66" s="181" t="str">
        <f t="shared" si="9"/>
        <v>2018-04-16</v>
      </c>
      <c r="O66" s="182" t="str">
        <f t="shared" si="10"/>
        <v>On Time</v>
      </c>
      <c r="P66" s="188"/>
      <c r="Q66" s="189" cm="1">
        <f t="array" ref="Q66">SUMPRODUCT(($F66:$F66="Parcial")*ABS($C66:$C66-$P66:$P66))</f>
        <v>0</v>
      </c>
      <c r="R66" s="425"/>
      <c r="T66" s="612"/>
      <c r="U66" s="612"/>
      <c r="AO66" s="468" t="str">
        <f t="shared" ref="AO66:AO97" si="13">YEAR(D66)&amp;"-W"&amp;WEEKNUM(D66,2)</f>
        <v>2025-W52</v>
      </c>
    </row>
    <row r="67" spans="1:41" ht="12.75" customHeight="1">
      <c r="A67" s="171">
        <v>13</v>
      </c>
      <c r="B67" s="196" t="s">
        <v>89</v>
      </c>
      <c r="C67" s="191">
        <v>40200</v>
      </c>
      <c r="D67" s="197">
        <v>46016</v>
      </c>
      <c r="E67" s="175">
        <f t="shared" ref="E67:E130" si="14">IF(D67="","",IF(F67="paid",0,I67-J67))</f>
        <v>0</v>
      </c>
      <c r="F67" s="192" t="s">
        <v>164</v>
      </c>
      <c r="G67" s="196" t="str">
        <f t="shared" si="11"/>
        <v>Settled</v>
      </c>
      <c r="H67" s="216" t="s">
        <v>154</v>
      </c>
      <c r="I67" s="171">
        <v>60</v>
      </c>
      <c r="J67" s="332">
        <f t="shared" ca="1" si="8"/>
        <v>202</v>
      </c>
      <c r="K67" s="178">
        <f t="shared" si="12"/>
        <v>46076</v>
      </c>
      <c r="N67" s="181" t="str">
        <f t="shared" si="9"/>
        <v>2018-04-16</v>
      </c>
      <c r="O67" s="182" t="str">
        <f t="shared" si="10"/>
        <v>On Time</v>
      </c>
      <c r="P67" s="188"/>
      <c r="Q67" s="189" cm="1">
        <f t="array" ref="Q67">SUMPRODUCT(($F67:$F67="Parcial")*ABS($C67:$C67-$P67:$P67))</f>
        <v>0</v>
      </c>
      <c r="R67" s="428"/>
      <c r="T67" s="612"/>
      <c r="U67" s="612"/>
      <c r="AO67" s="468" t="str">
        <f t="shared" si="13"/>
        <v>2025-W52</v>
      </c>
    </row>
    <row r="68" spans="1:41" ht="12.75" customHeight="1">
      <c r="A68" s="171">
        <v>14</v>
      </c>
      <c r="B68" s="196" t="s">
        <v>92</v>
      </c>
      <c r="C68" s="191">
        <v>22500</v>
      </c>
      <c r="D68" s="197">
        <v>46016</v>
      </c>
      <c r="E68" s="175">
        <f t="shared" si="14"/>
        <v>0</v>
      </c>
      <c r="F68" s="192" t="s">
        <v>164</v>
      </c>
      <c r="G68" s="196" t="str">
        <f t="shared" si="11"/>
        <v>Settled</v>
      </c>
      <c r="H68" s="216" t="s">
        <v>154</v>
      </c>
      <c r="I68" s="171">
        <v>30</v>
      </c>
      <c r="J68" s="332">
        <f t="shared" ca="1" si="8"/>
        <v>202</v>
      </c>
      <c r="K68" s="178">
        <f t="shared" si="12"/>
        <v>46046</v>
      </c>
      <c r="N68" s="181" t="str">
        <f t="shared" ref="N68:N99" si="15">_xlfn.LET(_xlpm.gDate,D68,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2018-04-16</v>
      </c>
      <c r="O68" s="182" t="str">
        <f t="shared" si="10"/>
        <v>On Time</v>
      </c>
      <c r="P68" s="188"/>
      <c r="Q68" s="189" cm="1">
        <f t="array" ref="Q68">SUMPRODUCT(($F68:$F68="Parcial")*ABS($C68:$C68-$P68:$P68))</f>
        <v>0</v>
      </c>
      <c r="R68" s="428"/>
      <c r="T68" s="612"/>
      <c r="U68" s="612"/>
      <c r="AO68" s="468" t="str">
        <f t="shared" si="13"/>
        <v>2025-W52</v>
      </c>
    </row>
    <row r="69" spans="1:41" ht="12.75" customHeight="1">
      <c r="A69" s="171">
        <v>15</v>
      </c>
      <c r="B69" s="196" t="s">
        <v>230</v>
      </c>
      <c r="C69" s="191">
        <v>120600</v>
      </c>
      <c r="D69" s="197">
        <v>46021</v>
      </c>
      <c r="E69" s="175">
        <f t="shared" si="14"/>
        <v>0</v>
      </c>
      <c r="F69" s="192" t="s">
        <v>164</v>
      </c>
      <c r="G69" s="196" t="str">
        <f t="shared" si="11"/>
        <v>Settled</v>
      </c>
      <c r="H69" s="216" t="s">
        <v>154</v>
      </c>
      <c r="I69" s="171">
        <v>35</v>
      </c>
      <c r="J69" s="332">
        <f t="shared" ca="1" si="8"/>
        <v>197</v>
      </c>
      <c r="K69" s="178">
        <f t="shared" si="12"/>
        <v>46056</v>
      </c>
      <c r="N69" s="181" t="str">
        <f t="shared" si="15"/>
        <v>2018-04-21</v>
      </c>
      <c r="O69" s="182" t="str">
        <f t="shared" si="10"/>
        <v>On Time</v>
      </c>
      <c r="P69" s="188"/>
      <c r="Q69" s="189" cm="1">
        <f t="array" ref="Q69">SUMPRODUCT(($F69:$F69="Parcial")*ABS($C69:$C69-$P69:$P69))</f>
        <v>0</v>
      </c>
      <c r="R69" s="428"/>
      <c r="T69" s="612"/>
      <c r="U69" s="612"/>
      <c r="AO69" s="468" t="str">
        <f t="shared" si="13"/>
        <v>2025-W53</v>
      </c>
    </row>
    <row r="70" spans="1:41" ht="12.75" customHeight="1">
      <c r="A70" s="171">
        <v>16</v>
      </c>
      <c r="B70" s="196" t="s">
        <v>92</v>
      </c>
      <c r="C70" s="217">
        <v>31200</v>
      </c>
      <c r="D70" s="197">
        <v>46021</v>
      </c>
      <c r="E70" s="175">
        <f t="shared" si="14"/>
        <v>0</v>
      </c>
      <c r="F70" s="192" t="s">
        <v>164</v>
      </c>
      <c r="G70" s="196" t="str">
        <f t="shared" si="11"/>
        <v>Settled</v>
      </c>
      <c r="H70" s="216" t="s">
        <v>154</v>
      </c>
      <c r="I70" s="171">
        <v>30</v>
      </c>
      <c r="J70" s="332">
        <f t="shared" ca="1" si="8"/>
        <v>197</v>
      </c>
      <c r="K70" s="178">
        <f t="shared" si="12"/>
        <v>46051</v>
      </c>
      <c r="N70" s="181" t="str">
        <f t="shared" si="15"/>
        <v>2018-04-21</v>
      </c>
      <c r="O70" s="182" t="str">
        <f t="shared" si="10"/>
        <v>On Time</v>
      </c>
      <c r="P70" s="188"/>
      <c r="Q70" s="189" cm="1">
        <f t="array" ref="Q70">SUMPRODUCT(($F70:$F70="Parcial")*ABS($C70:$C70-$P70:$P70))</f>
        <v>0</v>
      </c>
      <c r="R70" s="428"/>
      <c r="T70" s="612"/>
      <c r="U70" s="612"/>
      <c r="AO70" s="468" t="str">
        <f t="shared" si="13"/>
        <v>2025-W53</v>
      </c>
    </row>
    <row r="71" spans="1:41" ht="12.75" customHeight="1">
      <c r="A71" s="171">
        <v>17</v>
      </c>
      <c r="B71" s="196" t="s">
        <v>99</v>
      </c>
      <c r="C71" s="217">
        <v>16000</v>
      </c>
      <c r="D71" s="197">
        <v>46021</v>
      </c>
      <c r="E71" s="175">
        <f t="shared" si="14"/>
        <v>0</v>
      </c>
      <c r="F71" s="192" t="s">
        <v>164</v>
      </c>
      <c r="G71" s="196" t="str">
        <f t="shared" si="11"/>
        <v>Settled</v>
      </c>
      <c r="H71" s="216" t="s">
        <v>154</v>
      </c>
      <c r="J71" s="332">
        <f t="shared" ca="1" si="8"/>
        <v>197</v>
      </c>
      <c r="K71" s="178" t="str">
        <f t="shared" si="12"/>
        <v>No</v>
      </c>
      <c r="N71" s="181" t="str">
        <f t="shared" si="15"/>
        <v>2018-04-21</v>
      </c>
      <c r="O71" s="182" t="str">
        <f t="shared" ref="O71:O102" si="16">IF(F67="Paid",IF(E67&lt;0,"Late",IF(E67=0,"On Time","Early")),"Pending")</f>
        <v>On Time</v>
      </c>
      <c r="P71" s="188"/>
      <c r="Q71" s="189" cm="1">
        <f t="array" ref="Q71">SUMPRODUCT(($F71:$F71="Parcial")*ABS($C71:$C71-$P71:$P71))</f>
        <v>0</v>
      </c>
      <c r="R71" s="428"/>
      <c r="T71" s="612"/>
      <c r="U71" s="612"/>
      <c r="AO71" s="468" t="str">
        <f t="shared" si="13"/>
        <v>2025-W53</v>
      </c>
    </row>
    <row r="72" spans="1:41" ht="12.75" customHeight="1">
      <c r="A72" s="171">
        <v>18</v>
      </c>
      <c r="B72" s="196" t="s">
        <v>227</v>
      </c>
      <c r="C72" s="217">
        <v>116400</v>
      </c>
      <c r="D72" s="197">
        <v>46021</v>
      </c>
      <c r="E72" s="175">
        <f t="shared" si="14"/>
        <v>0</v>
      </c>
      <c r="F72" s="192" t="s">
        <v>164</v>
      </c>
      <c r="G72" s="196" t="str">
        <f t="shared" si="11"/>
        <v>Settled</v>
      </c>
      <c r="H72" s="216" t="s">
        <v>154</v>
      </c>
      <c r="I72" s="171">
        <v>60</v>
      </c>
      <c r="J72" s="332">
        <f t="shared" ca="1" si="8"/>
        <v>197</v>
      </c>
      <c r="K72" s="178">
        <f t="shared" si="12"/>
        <v>46081</v>
      </c>
      <c r="N72" s="181" t="str">
        <f t="shared" si="15"/>
        <v>2018-04-21</v>
      </c>
      <c r="O72" s="182" t="str">
        <f t="shared" si="16"/>
        <v>On Time</v>
      </c>
      <c r="P72" s="188"/>
      <c r="Q72" s="189" cm="1">
        <f t="array" ref="Q72">SUMPRODUCT(($F72:$F72="Parcial")*ABS($C72:$C72-$P72:$P72))</f>
        <v>0</v>
      </c>
      <c r="R72" s="428"/>
      <c r="T72" s="612"/>
      <c r="U72" s="612"/>
      <c r="AO72" s="468" t="str">
        <f t="shared" si="13"/>
        <v>2025-W53</v>
      </c>
    </row>
    <row r="73" spans="1:41" ht="12.75" customHeight="1">
      <c r="A73" s="171">
        <v>19</v>
      </c>
      <c r="B73" s="196" t="s">
        <v>227</v>
      </c>
      <c r="C73" s="217">
        <v>33000</v>
      </c>
      <c r="D73" s="197">
        <v>46021</v>
      </c>
      <c r="E73" s="175">
        <f t="shared" si="14"/>
        <v>0</v>
      </c>
      <c r="F73" s="192" t="s">
        <v>164</v>
      </c>
      <c r="G73" s="196" t="str">
        <f t="shared" si="11"/>
        <v>Settled</v>
      </c>
      <c r="H73" s="216" t="s">
        <v>154</v>
      </c>
      <c r="I73" s="171">
        <v>60</v>
      </c>
      <c r="J73" s="332">
        <f t="shared" ca="1" si="8"/>
        <v>197</v>
      </c>
      <c r="K73" s="178">
        <f t="shared" si="12"/>
        <v>46081</v>
      </c>
      <c r="N73" s="181" t="str">
        <f t="shared" si="15"/>
        <v>2018-04-21</v>
      </c>
      <c r="O73" s="182" t="str">
        <f t="shared" si="16"/>
        <v>On Time</v>
      </c>
      <c r="P73" s="188"/>
      <c r="Q73" s="189" cm="1">
        <f t="array" ref="Q73">SUMPRODUCT(($F73:$F73="Parcial")*ABS($C73:$C73-$P73:$P73))</f>
        <v>0</v>
      </c>
      <c r="R73" s="428"/>
      <c r="T73" s="612"/>
      <c r="U73" s="612"/>
      <c r="AO73" s="468" t="str">
        <f t="shared" si="13"/>
        <v>2025-W53</v>
      </c>
    </row>
    <row r="74" spans="1:41" ht="12.75" customHeight="1">
      <c r="A74" s="171">
        <v>20</v>
      </c>
      <c r="B74" s="196" t="s">
        <v>229</v>
      </c>
      <c r="C74" s="217">
        <v>24120</v>
      </c>
      <c r="D74" s="197">
        <v>46021</v>
      </c>
      <c r="E74" s="175">
        <f t="shared" si="14"/>
        <v>0</v>
      </c>
      <c r="F74" s="192" t="s">
        <v>164</v>
      </c>
      <c r="G74" s="196" t="str">
        <f t="shared" si="11"/>
        <v>Settled</v>
      </c>
      <c r="H74" s="216" t="s">
        <v>154</v>
      </c>
      <c r="J74" s="332">
        <f t="shared" ca="1" si="8"/>
        <v>197</v>
      </c>
      <c r="K74" s="178" t="str">
        <f t="shared" si="12"/>
        <v>No</v>
      </c>
      <c r="N74" s="181" t="str">
        <f t="shared" si="15"/>
        <v>2018-04-21</v>
      </c>
      <c r="O74" s="182" t="str">
        <f t="shared" si="16"/>
        <v>On Time</v>
      </c>
      <c r="P74" s="188"/>
      <c r="Q74" s="189" cm="1">
        <f t="array" ref="Q74">SUMPRODUCT(($F74:$F74="Parcial")*ABS($C74:$C74-$P74:$P74))</f>
        <v>0</v>
      </c>
      <c r="R74" s="428"/>
      <c r="S74" s="498"/>
      <c r="T74" s="625"/>
      <c r="U74" s="612"/>
      <c r="AO74" s="468" t="str">
        <f t="shared" si="13"/>
        <v>2025-W53</v>
      </c>
    </row>
    <row r="75" spans="1:41" ht="12.75" customHeight="1">
      <c r="A75" s="171">
        <v>21</v>
      </c>
      <c r="B75" s="196" t="s">
        <v>231</v>
      </c>
      <c r="C75" s="217">
        <v>33000</v>
      </c>
      <c r="D75" s="197">
        <v>46022</v>
      </c>
      <c r="E75" s="175">
        <f t="shared" si="14"/>
        <v>0</v>
      </c>
      <c r="F75" s="192" t="s">
        <v>164</v>
      </c>
      <c r="G75" s="196" t="str">
        <f t="shared" si="11"/>
        <v>Settled</v>
      </c>
      <c r="H75" s="218" t="s">
        <v>154</v>
      </c>
      <c r="I75" s="195"/>
      <c r="J75" s="332">
        <f t="shared" ca="1" si="8"/>
        <v>196</v>
      </c>
      <c r="K75" s="178" t="str">
        <f t="shared" si="12"/>
        <v>No</v>
      </c>
      <c r="N75" s="181" t="str">
        <f t="shared" si="15"/>
        <v>2018-04-22</v>
      </c>
      <c r="O75" s="182" t="str">
        <f t="shared" si="16"/>
        <v>On Time</v>
      </c>
      <c r="P75" s="188"/>
      <c r="Q75" s="189" cm="1">
        <f t="array" ref="Q75">SUMPRODUCT(($F75:$F75="Parcial")*ABS($C75:$C75-$P75:$P75))</f>
        <v>0</v>
      </c>
      <c r="R75" s="428"/>
      <c r="T75" s="612"/>
      <c r="U75" s="612"/>
      <c r="AO75" s="468" t="str">
        <f t="shared" si="13"/>
        <v>2025-W53</v>
      </c>
    </row>
    <row r="76" spans="1:41" ht="12.75" customHeight="1">
      <c r="A76" s="171">
        <v>22</v>
      </c>
      <c r="B76" s="196" t="s">
        <v>185</v>
      </c>
      <c r="C76" s="217">
        <v>24000</v>
      </c>
      <c r="D76" s="197">
        <v>46023</v>
      </c>
      <c r="E76" s="175">
        <f t="shared" si="14"/>
        <v>0</v>
      </c>
      <c r="F76" s="192" t="s">
        <v>164</v>
      </c>
      <c r="G76" s="196" t="str">
        <f t="shared" si="11"/>
        <v>Settled</v>
      </c>
      <c r="H76" s="219" t="s">
        <v>154</v>
      </c>
      <c r="I76" s="171">
        <v>30</v>
      </c>
      <c r="J76" s="332">
        <f t="shared" ca="1" si="8"/>
        <v>195</v>
      </c>
      <c r="K76" s="178">
        <f t="shared" si="12"/>
        <v>46053</v>
      </c>
      <c r="N76" s="181" t="str">
        <f t="shared" si="15"/>
        <v>2018-04-23</v>
      </c>
      <c r="O76" s="182" t="str">
        <f t="shared" si="16"/>
        <v>On Time</v>
      </c>
      <c r="P76" s="188"/>
      <c r="Q76" s="189" cm="1">
        <f t="array" ref="Q76">SUMPRODUCT(($F76:$F76="Parcial")*ABS($C76:$C76-$P76:$P76))</f>
        <v>0</v>
      </c>
      <c r="R76" s="428"/>
      <c r="S76" s="466"/>
      <c r="T76" s="612"/>
      <c r="U76" s="612"/>
      <c r="AO76" s="468" t="str">
        <f t="shared" si="13"/>
        <v>2026-W1</v>
      </c>
    </row>
    <row r="77" spans="1:41" ht="12.75" customHeight="1">
      <c r="A77" s="171">
        <v>1</v>
      </c>
      <c r="B77" s="196" t="s">
        <v>232</v>
      </c>
      <c r="C77" s="217">
        <v>1540800</v>
      </c>
      <c r="D77" s="197">
        <v>46034</v>
      </c>
      <c r="E77" s="175">
        <f t="shared" si="14"/>
        <v>0</v>
      </c>
      <c r="F77" s="192" t="s">
        <v>164</v>
      </c>
      <c r="G77" s="196" t="str">
        <f t="shared" si="11"/>
        <v>Settled</v>
      </c>
      <c r="H77" s="220" t="s">
        <v>155</v>
      </c>
      <c r="I77" s="171">
        <v>30</v>
      </c>
      <c r="J77" s="332">
        <f t="shared" ca="1" si="8"/>
        <v>184</v>
      </c>
      <c r="K77" s="178">
        <f t="shared" si="12"/>
        <v>46064</v>
      </c>
      <c r="N77" s="181" t="str">
        <f t="shared" si="15"/>
        <v>2018-05-04</v>
      </c>
      <c r="O77" s="182" t="str">
        <f t="shared" si="16"/>
        <v>On Time</v>
      </c>
      <c r="P77" s="188"/>
      <c r="Q77" s="189" cm="1">
        <f t="array" ref="Q77">SUMPRODUCT(($F77:$F77="Parcial")*ABS($C77:$C77-$P77:$P77))</f>
        <v>0</v>
      </c>
      <c r="R77" s="428"/>
      <c r="T77" s="612"/>
      <c r="U77" s="612"/>
      <c r="AO77" s="468" t="str">
        <f t="shared" si="13"/>
        <v>2026-W3</v>
      </c>
    </row>
    <row r="78" spans="1:41" ht="12.75" customHeight="1">
      <c r="A78" s="171">
        <v>2</v>
      </c>
      <c r="B78" s="196" t="s">
        <v>97</v>
      </c>
      <c r="C78" s="217">
        <v>100000</v>
      </c>
      <c r="D78" s="197">
        <v>46035</v>
      </c>
      <c r="E78" s="175">
        <f t="shared" si="14"/>
        <v>0</v>
      </c>
      <c r="F78" s="192" t="s">
        <v>164</v>
      </c>
      <c r="G78" s="196" t="str">
        <f t="shared" si="11"/>
        <v>Settled</v>
      </c>
      <c r="H78" s="220" t="s">
        <v>155</v>
      </c>
      <c r="I78" s="171">
        <v>60</v>
      </c>
      <c r="J78" s="332">
        <f t="shared" ca="1" si="8"/>
        <v>183</v>
      </c>
      <c r="K78" s="178">
        <f t="shared" si="12"/>
        <v>46095</v>
      </c>
      <c r="N78" s="181" t="str">
        <f t="shared" si="15"/>
        <v>2018-05-05</v>
      </c>
      <c r="O78" s="182" t="str">
        <f t="shared" si="16"/>
        <v>On Time</v>
      </c>
      <c r="P78" s="188"/>
      <c r="Q78" s="189" cm="1">
        <f t="array" ref="Q78">SUMPRODUCT(($F78:$F78="Parcial")*ABS($C78:$C78-$P78:$P78))</f>
        <v>0</v>
      </c>
      <c r="R78" s="428"/>
      <c r="T78" s="612"/>
      <c r="U78" s="612"/>
      <c r="AO78" s="468" t="str">
        <f t="shared" si="13"/>
        <v>2026-W3</v>
      </c>
    </row>
    <row r="79" spans="1:41" ht="12.75" customHeight="1">
      <c r="A79" s="171">
        <v>2</v>
      </c>
      <c r="B79" s="172" t="s">
        <v>97</v>
      </c>
      <c r="C79" s="221">
        <v>75250</v>
      </c>
      <c r="D79" s="174">
        <v>46035</v>
      </c>
      <c r="E79" s="175">
        <f t="shared" si="14"/>
        <v>0</v>
      </c>
      <c r="F79" s="176" t="s">
        <v>164</v>
      </c>
      <c r="G79" s="172" t="str">
        <f t="shared" si="11"/>
        <v>Settled</v>
      </c>
      <c r="H79" s="220" t="s">
        <v>155</v>
      </c>
      <c r="I79" s="171">
        <v>60</v>
      </c>
      <c r="J79" s="332">
        <f t="shared" ca="1" si="8"/>
        <v>183</v>
      </c>
      <c r="K79" s="178">
        <f t="shared" si="12"/>
        <v>46095</v>
      </c>
      <c r="N79" s="181" t="str">
        <f t="shared" si="15"/>
        <v>2018-05-05</v>
      </c>
      <c r="O79" s="182" t="str">
        <f t="shared" si="16"/>
        <v>On Time</v>
      </c>
      <c r="P79" s="188"/>
      <c r="Q79" s="189" cm="1">
        <f t="array" ref="Q79">SUMPRODUCT(($F79:$F79="Parcial")*ABS($C79:$C79-$P79:$P79))</f>
        <v>0</v>
      </c>
      <c r="R79" s="428"/>
      <c r="T79" s="612"/>
      <c r="U79" s="612"/>
      <c r="AO79" s="468" t="str">
        <f t="shared" si="13"/>
        <v>2026-W3</v>
      </c>
    </row>
    <row r="80" spans="1:41" ht="12.75" customHeight="1">
      <c r="A80" s="171">
        <v>3</v>
      </c>
      <c r="B80" s="196" t="s">
        <v>97</v>
      </c>
      <c r="C80" s="217">
        <v>43500</v>
      </c>
      <c r="D80" s="197">
        <v>46036</v>
      </c>
      <c r="E80" s="175">
        <f t="shared" si="14"/>
        <v>0</v>
      </c>
      <c r="F80" s="192" t="s">
        <v>164</v>
      </c>
      <c r="G80" s="196" t="str">
        <f t="shared" si="11"/>
        <v>Settled</v>
      </c>
      <c r="H80" s="220" t="s">
        <v>155</v>
      </c>
      <c r="I80" s="171">
        <v>60</v>
      </c>
      <c r="J80" s="332">
        <f t="shared" ca="1" si="8"/>
        <v>182</v>
      </c>
      <c r="K80" s="178">
        <f t="shared" si="12"/>
        <v>46096</v>
      </c>
      <c r="N80" s="181" t="str">
        <f t="shared" si="15"/>
        <v>2018-05-06</v>
      </c>
      <c r="O80" s="182" t="str">
        <f t="shared" si="16"/>
        <v>On Time</v>
      </c>
      <c r="P80" s="188"/>
      <c r="Q80" s="189" cm="1">
        <f t="array" ref="Q80">SUMPRODUCT(($F80:$F80="Parcial")*ABS($C80:$C80-$P80:$P80))</f>
        <v>0</v>
      </c>
      <c r="R80" s="428"/>
      <c r="T80" s="612"/>
      <c r="U80" s="612"/>
      <c r="AO80" s="468" t="str">
        <f t="shared" si="13"/>
        <v>2026-W3</v>
      </c>
    </row>
    <row r="81" spans="1:41" ht="12.75" customHeight="1">
      <c r="A81" s="171">
        <v>4</v>
      </c>
      <c r="B81" s="196" t="s">
        <v>185</v>
      </c>
      <c r="C81" s="217">
        <v>55000</v>
      </c>
      <c r="D81" s="197">
        <v>46037</v>
      </c>
      <c r="E81" s="175">
        <f t="shared" si="14"/>
        <v>0</v>
      </c>
      <c r="F81" s="192" t="s">
        <v>164</v>
      </c>
      <c r="G81" s="196" t="str">
        <f t="shared" si="11"/>
        <v>Settled</v>
      </c>
      <c r="H81" s="220" t="s">
        <v>155</v>
      </c>
      <c r="I81" s="171">
        <v>30</v>
      </c>
      <c r="J81" s="332">
        <f t="shared" ca="1" si="8"/>
        <v>181</v>
      </c>
      <c r="K81" s="178">
        <f t="shared" si="12"/>
        <v>46067</v>
      </c>
      <c r="N81" s="181" t="str">
        <f t="shared" si="15"/>
        <v>2018-05-07</v>
      </c>
      <c r="O81" s="182" t="str">
        <f t="shared" si="16"/>
        <v>On Time</v>
      </c>
      <c r="P81" s="188"/>
      <c r="Q81" s="189" cm="1">
        <f t="array" ref="Q81">SUMPRODUCT(($F81:$F81="Parcial")*ABS($C81:$C81-$P81:$P81))</f>
        <v>0</v>
      </c>
      <c r="R81" s="428"/>
      <c r="T81" s="612"/>
      <c r="U81" s="612"/>
      <c r="AO81" s="468" t="str">
        <f t="shared" si="13"/>
        <v>2026-W3</v>
      </c>
    </row>
    <row r="82" spans="1:41" ht="12.75" customHeight="1">
      <c r="A82" s="171">
        <v>5</v>
      </c>
      <c r="B82" s="172" t="s">
        <v>185</v>
      </c>
      <c r="C82" s="221">
        <v>42200</v>
      </c>
      <c r="D82" s="222">
        <v>46043</v>
      </c>
      <c r="E82" s="175">
        <f t="shared" si="14"/>
        <v>0</v>
      </c>
      <c r="F82" s="176" t="s">
        <v>164</v>
      </c>
      <c r="G82" s="172" t="str">
        <f t="shared" si="11"/>
        <v>Settled</v>
      </c>
      <c r="H82" s="220" t="s">
        <v>155</v>
      </c>
      <c r="I82" s="171">
        <v>60</v>
      </c>
      <c r="J82" s="332">
        <f t="shared" ca="1" si="8"/>
        <v>175</v>
      </c>
      <c r="K82" s="178">
        <f t="shared" si="12"/>
        <v>46103</v>
      </c>
      <c r="N82" s="181" t="str">
        <f t="shared" si="15"/>
        <v>2018-05-13</v>
      </c>
      <c r="O82" s="182" t="str">
        <f t="shared" si="16"/>
        <v>On Time</v>
      </c>
      <c r="P82" s="188"/>
      <c r="Q82" s="189" cm="1">
        <f t="array" ref="Q82">SUMPRODUCT(($F82:$F82="Parcial")*ABS($C82:$C82-$P82:$P82))</f>
        <v>0</v>
      </c>
      <c r="R82" s="428"/>
      <c r="T82" s="612"/>
      <c r="U82" s="612"/>
      <c r="AO82" s="468" t="str">
        <f t="shared" si="13"/>
        <v>2026-W4</v>
      </c>
    </row>
    <row r="83" spans="1:41" ht="12.75" customHeight="1">
      <c r="A83" s="171">
        <v>6</v>
      </c>
      <c r="B83" s="196" t="s">
        <v>191</v>
      </c>
      <c r="C83" s="217">
        <v>396000</v>
      </c>
      <c r="D83" s="223">
        <v>46048</v>
      </c>
      <c r="E83" s="175">
        <f t="shared" si="14"/>
        <v>0</v>
      </c>
      <c r="F83" s="192" t="s">
        <v>164</v>
      </c>
      <c r="G83" s="196" t="str">
        <f t="shared" si="11"/>
        <v>Settled</v>
      </c>
      <c r="H83" s="220" t="s">
        <v>155</v>
      </c>
      <c r="I83" s="171">
        <v>30</v>
      </c>
      <c r="J83" s="332">
        <f t="shared" ca="1" si="8"/>
        <v>170</v>
      </c>
      <c r="K83" s="178">
        <f t="shared" si="12"/>
        <v>46078</v>
      </c>
      <c r="N83" s="181" t="str">
        <f t="shared" si="15"/>
        <v>2018-05-18</v>
      </c>
      <c r="O83" s="182" t="str">
        <f t="shared" si="16"/>
        <v>On Time</v>
      </c>
      <c r="P83" s="188"/>
      <c r="Q83" s="189" cm="1">
        <f t="array" ref="Q83">SUMPRODUCT(($F83:$F83="Parcial")*ABS($C83:$C83-$P83:$P83))</f>
        <v>0</v>
      </c>
      <c r="R83" s="428"/>
      <c r="S83" s="499"/>
      <c r="T83" s="612"/>
      <c r="U83" s="612"/>
      <c r="AO83" s="468" t="str">
        <f t="shared" si="13"/>
        <v>2026-W5</v>
      </c>
    </row>
    <row r="84" spans="1:41" ht="12.75" customHeight="1">
      <c r="A84" s="171">
        <v>7</v>
      </c>
      <c r="B84" s="196" t="s">
        <v>233</v>
      </c>
      <c r="C84" s="224">
        <v>46050</v>
      </c>
      <c r="D84" s="223">
        <v>46049</v>
      </c>
      <c r="E84" s="175">
        <f t="shared" si="14"/>
        <v>0</v>
      </c>
      <c r="F84" s="192" t="s">
        <v>164</v>
      </c>
      <c r="G84" s="196" t="str">
        <f t="shared" si="11"/>
        <v>Settled</v>
      </c>
      <c r="H84" s="220" t="s">
        <v>155</v>
      </c>
      <c r="I84" s="171">
        <v>30</v>
      </c>
      <c r="J84" s="332">
        <f t="shared" ca="1" si="8"/>
        <v>169</v>
      </c>
      <c r="K84" s="178">
        <f t="shared" si="12"/>
        <v>46079</v>
      </c>
      <c r="N84" s="181" t="str">
        <f t="shared" si="15"/>
        <v>2018-05-19</v>
      </c>
      <c r="O84" s="182" t="str">
        <f t="shared" si="16"/>
        <v>On Time</v>
      </c>
      <c r="P84" s="188"/>
      <c r="Q84" s="189" cm="1">
        <f t="array" ref="Q84">SUMPRODUCT(($F84:$F84="Parcial")*ABS($C84:$C84-$P84:$P84))</f>
        <v>0</v>
      </c>
      <c r="R84" s="428"/>
      <c r="S84" s="499"/>
      <c r="T84" s="625"/>
      <c r="U84" s="612"/>
      <c r="AO84" s="468" t="str">
        <f t="shared" si="13"/>
        <v>2026-W5</v>
      </c>
    </row>
    <row r="85" spans="1:41" ht="12.75" customHeight="1">
      <c r="A85" s="171">
        <v>7</v>
      </c>
      <c r="B85" s="196" t="s">
        <v>233</v>
      </c>
      <c r="C85" s="217">
        <v>100000</v>
      </c>
      <c r="D85" s="223">
        <v>46049</v>
      </c>
      <c r="E85" s="175">
        <f t="shared" si="14"/>
        <v>0</v>
      </c>
      <c r="F85" s="192" t="s">
        <v>164</v>
      </c>
      <c r="G85" s="196" t="str">
        <f t="shared" si="11"/>
        <v>Settled</v>
      </c>
      <c r="H85" s="220" t="s">
        <v>155</v>
      </c>
      <c r="I85" s="171">
        <v>30</v>
      </c>
      <c r="J85" s="332">
        <f t="shared" ca="1" si="8"/>
        <v>169</v>
      </c>
      <c r="K85" s="178">
        <f t="shared" si="12"/>
        <v>46079</v>
      </c>
      <c r="N85" s="181" t="str">
        <f t="shared" si="15"/>
        <v>2018-05-19</v>
      </c>
      <c r="O85" s="182" t="str">
        <f t="shared" si="16"/>
        <v>On Time</v>
      </c>
      <c r="P85" s="188"/>
      <c r="Q85" s="189" cm="1">
        <f t="array" ref="Q85">SUMPRODUCT(($F85:$F85="Parcial")*ABS($C85:$C85-$P85:$P85))</f>
        <v>0</v>
      </c>
      <c r="R85" s="428"/>
      <c r="S85" s="499"/>
      <c r="T85" s="625"/>
      <c r="U85" s="612"/>
      <c r="AO85" s="468" t="str">
        <f t="shared" si="13"/>
        <v>2026-W5</v>
      </c>
    </row>
    <row r="86" spans="1:41" ht="12.75" customHeight="1">
      <c r="A86" s="171">
        <v>8</v>
      </c>
      <c r="B86" s="196" t="s">
        <v>92</v>
      </c>
      <c r="C86" s="217">
        <v>40000</v>
      </c>
      <c r="D86" s="223">
        <v>46050</v>
      </c>
      <c r="E86" s="175">
        <f t="shared" si="14"/>
        <v>0</v>
      </c>
      <c r="F86" s="192" t="s">
        <v>164</v>
      </c>
      <c r="G86" s="196" t="str">
        <f t="shared" si="11"/>
        <v>Settled</v>
      </c>
      <c r="H86" s="220" t="s">
        <v>155</v>
      </c>
      <c r="I86" s="171">
        <v>30</v>
      </c>
      <c r="J86" s="332">
        <f t="shared" ca="1" si="8"/>
        <v>168</v>
      </c>
      <c r="K86" s="178">
        <f t="shared" si="12"/>
        <v>46080</v>
      </c>
      <c r="N86" s="181" t="str">
        <f t="shared" si="15"/>
        <v>2018-05-20</v>
      </c>
      <c r="O86" s="182" t="str">
        <f t="shared" si="16"/>
        <v>On Time</v>
      </c>
      <c r="P86" s="188"/>
      <c r="Q86" s="189" cm="1">
        <f t="array" ref="Q86">SUMPRODUCT(($F86:$F86="Parcial")*ABS($C86:$C86-$P86:$P86))</f>
        <v>0</v>
      </c>
      <c r="R86" s="428"/>
      <c r="S86" s="499"/>
      <c r="T86" s="612"/>
      <c r="U86" s="612"/>
      <c r="AO86" s="468" t="str">
        <f t="shared" si="13"/>
        <v>2026-W5</v>
      </c>
    </row>
    <row r="87" spans="1:41" ht="12.75" customHeight="1">
      <c r="A87" s="171">
        <v>9</v>
      </c>
      <c r="B87" s="196" t="s">
        <v>191</v>
      </c>
      <c r="C87" s="217">
        <v>50000</v>
      </c>
      <c r="D87" s="223">
        <v>46051</v>
      </c>
      <c r="E87" s="175">
        <f t="shared" si="14"/>
        <v>0</v>
      </c>
      <c r="F87" s="192" t="s">
        <v>164</v>
      </c>
      <c r="G87" s="196" t="str">
        <f t="shared" ref="G87:G118" si="17">IF(F87="Paid","Settled",IF(E87="","",IF(E87&lt;0,"Over Due",IF(E87&lt;=10,"Due soon",IF(E87&lt;=20,"FP need",IF(E87&lt;=30,"Pending","Pending"))))))</f>
        <v>Settled</v>
      </c>
      <c r="H87" s="220" t="s">
        <v>155</v>
      </c>
      <c r="I87" s="171">
        <v>30</v>
      </c>
      <c r="J87" s="332">
        <f t="shared" ca="1" si="8"/>
        <v>167</v>
      </c>
      <c r="K87" s="178">
        <f t="shared" si="12"/>
        <v>46081</v>
      </c>
      <c r="N87" s="181" t="str">
        <f t="shared" si="15"/>
        <v>2018-05-21</v>
      </c>
      <c r="O87" s="182" t="str">
        <f t="shared" si="16"/>
        <v>On Time</v>
      </c>
      <c r="P87" s="188"/>
      <c r="Q87" s="189" cm="1">
        <f t="array" ref="Q87">SUMPRODUCT(($F87:$F87="Parcial")*ABS($C87:$C87-$P87:$P87))</f>
        <v>0</v>
      </c>
      <c r="R87" s="428"/>
      <c r="S87" s="499"/>
      <c r="T87" s="612"/>
      <c r="U87" s="612"/>
      <c r="AO87" s="468" t="str">
        <f t="shared" si="13"/>
        <v>2026-W5</v>
      </c>
    </row>
    <row r="88" spans="1:41" ht="12.75" customHeight="1">
      <c r="A88" s="171">
        <v>10</v>
      </c>
      <c r="B88" s="225" t="s">
        <v>234</v>
      </c>
      <c r="C88" s="217">
        <v>11000</v>
      </c>
      <c r="D88" s="197">
        <v>46052</v>
      </c>
      <c r="E88" s="175">
        <f t="shared" si="14"/>
        <v>0</v>
      </c>
      <c r="F88" s="192" t="s">
        <v>164</v>
      </c>
      <c r="G88" s="196" t="str">
        <f t="shared" si="17"/>
        <v>Settled</v>
      </c>
      <c r="H88" s="220" t="s">
        <v>155</v>
      </c>
      <c r="I88" s="171">
        <v>10</v>
      </c>
      <c r="J88" s="332">
        <f t="shared" ca="1" si="8"/>
        <v>166</v>
      </c>
      <c r="K88" s="178">
        <f t="shared" si="12"/>
        <v>46062</v>
      </c>
      <c r="N88" s="181" t="str">
        <f t="shared" si="15"/>
        <v>2018-05-22</v>
      </c>
      <c r="O88" s="182" t="str">
        <f t="shared" si="16"/>
        <v>On Time</v>
      </c>
      <c r="P88" s="188"/>
      <c r="Q88" s="189" cm="1">
        <f t="array" ref="Q88">SUMPRODUCT(($F88:$F88="Parcial")*ABS($C88:$C88-$P88:$P88))</f>
        <v>0</v>
      </c>
      <c r="R88" s="428"/>
      <c r="S88" s="499"/>
      <c r="T88" s="612"/>
      <c r="U88" s="612"/>
      <c r="AO88" s="468" t="str">
        <f t="shared" si="13"/>
        <v>2026-W5</v>
      </c>
    </row>
    <row r="89" spans="1:41" ht="12.75" customHeight="1">
      <c r="A89" s="171">
        <v>11</v>
      </c>
      <c r="B89" s="172" t="s">
        <v>185</v>
      </c>
      <c r="C89" s="221">
        <v>10500</v>
      </c>
      <c r="D89" s="174">
        <v>46052</v>
      </c>
      <c r="E89" s="175">
        <f t="shared" si="14"/>
        <v>0</v>
      </c>
      <c r="F89" s="176" t="s">
        <v>164</v>
      </c>
      <c r="G89" s="172" t="str">
        <f t="shared" si="17"/>
        <v>Settled</v>
      </c>
      <c r="H89" s="220" t="s">
        <v>155</v>
      </c>
      <c r="I89" s="171">
        <v>60</v>
      </c>
      <c r="J89" s="332">
        <f t="shared" ca="1" si="8"/>
        <v>166</v>
      </c>
      <c r="K89" s="178">
        <f t="shared" si="12"/>
        <v>46112</v>
      </c>
      <c r="N89" s="181" t="str">
        <f t="shared" si="15"/>
        <v>2018-05-22</v>
      </c>
      <c r="O89" s="182" t="str">
        <f t="shared" si="16"/>
        <v>On Time</v>
      </c>
      <c r="P89" s="188"/>
      <c r="Q89" s="189" cm="1">
        <f t="array" ref="Q89">SUMPRODUCT(($F89:$F89="Parcial")*ABS($C89:$C89-$P89:$P89))</f>
        <v>0</v>
      </c>
      <c r="R89" s="428"/>
      <c r="S89" s="499"/>
      <c r="T89" s="1454"/>
      <c r="U89" s="1454"/>
      <c r="AO89" s="468" t="str">
        <f t="shared" si="13"/>
        <v>2026-W5</v>
      </c>
    </row>
    <row r="90" spans="1:41" ht="12.75" customHeight="1">
      <c r="A90" s="171">
        <v>12</v>
      </c>
      <c r="B90" s="196" t="s">
        <v>99</v>
      </c>
      <c r="C90" s="226">
        <v>54000</v>
      </c>
      <c r="D90" s="197">
        <v>46050</v>
      </c>
      <c r="E90" s="175">
        <f t="shared" si="14"/>
        <v>0</v>
      </c>
      <c r="F90" s="192" t="s">
        <v>164</v>
      </c>
      <c r="G90" s="196" t="str">
        <f t="shared" si="17"/>
        <v>Settled</v>
      </c>
      <c r="H90" s="220" t="s">
        <v>155</v>
      </c>
      <c r="I90" s="171">
        <v>30</v>
      </c>
      <c r="J90" s="332">
        <f t="shared" ca="1" si="8"/>
        <v>168</v>
      </c>
      <c r="K90" s="178">
        <f t="shared" si="12"/>
        <v>46080</v>
      </c>
      <c r="N90" s="181" t="str">
        <f t="shared" si="15"/>
        <v>2018-05-20</v>
      </c>
      <c r="O90" s="182" t="str">
        <f t="shared" si="16"/>
        <v>On Time</v>
      </c>
      <c r="P90" s="188"/>
      <c r="Q90" s="189" cm="1">
        <f t="array" ref="Q90">SUMPRODUCT(($F90:$F90="Parcial")*ABS($C90:$C90-$P90:$P90))</f>
        <v>0</v>
      </c>
      <c r="R90" s="428"/>
      <c r="S90" s="499"/>
      <c r="T90" s="612"/>
      <c r="U90" s="612"/>
      <c r="AO90" s="468" t="str">
        <f t="shared" si="13"/>
        <v>2026-W5</v>
      </c>
    </row>
    <row r="91" spans="1:41" ht="12.75" customHeight="1">
      <c r="A91" s="171">
        <v>13</v>
      </c>
      <c r="B91" s="196" t="s">
        <v>235</v>
      </c>
      <c r="C91" s="226">
        <v>16080</v>
      </c>
      <c r="D91" s="223">
        <v>46056</v>
      </c>
      <c r="E91" s="175">
        <f t="shared" si="14"/>
        <v>0</v>
      </c>
      <c r="F91" s="192" t="s">
        <v>164</v>
      </c>
      <c r="G91" s="196" t="str">
        <f t="shared" si="17"/>
        <v>Settled</v>
      </c>
      <c r="H91" s="220" t="s">
        <v>155</v>
      </c>
      <c r="I91" s="171">
        <v>30</v>
      </c>
      <c r="J91" s="332">
        <f t="shared" ca="1" si="8"/>
        <v>162</v>
      </c>
      <c r="K91" s="178">
        <f t="shared" si="12"/>
        <v>46086</v>
      </c>
      <c r="N91" s="181" t="str">
        <f t="shared" si="15"/>
        <v>2018-05-26</v>
      </c>
      <c r="O91" s="182" t="str">
        <f t="shared" si="16"/>
        <v>On Time</v>
      </c>
      <c r="P91" s="188"/>
      <c r="Q91" s="189" cm="1">
        <f t="array" ref="Q91">SUMPRODUCT(($F91:$F91="Parcial")*ABS($C91:$C91-$P91:$P91))</f>
        <v>0</v>
      </c>
      <c r="R91" s="428"/>
      <c r="S91" s="499"/>
      <c r="T91" s="612"/>
      <c r="U91" s="612"/>
      <c r="AO91" s="468" t="str">
        <f t="shared" si="13"/>
        <v>2026-W6</v>
      </c>
    </row>
    <row r="92" spans="1:41" ht="12.75" customHeight="1">
      <c r="A92" s="171">
        <v>14</v>
      </c>
      <c r="B92" s="172" t="s">
        <v>226</v>
      </c>
      <c r="C92" s="227">
        <v>60480</v>
      </c>
      <c r="D92" s="222">
        <v>46057</v>
      </c>
      <c r="E92" s="175">
        <f t="shared" si="14"/>
        <v>0</v>
      </c>
      <c r="F92" s="176" t="s">
        <v>164</v>
      </c>
      <c r="G92" s="172" t="str">
        <f t="shared" si="17"/>
        <v>Settled</v>
      </c>
      <c r="H92" s="220" t="s">
        <v>155</v>
      </c>
      <c r="I92" s="171">
        <v>60</v>
      </c>
      <c r="J92" s="332">
        <f t="shared" ca="1" si="8"/>
        <v>161</v>
      </c>
      <c r="K92" s="178">
        <f t="shared" si="12"/>
        <v>46117</v>
      </c>
      <c r="N92" s="181" t="str">
        <f t="shared" si="15"/>
        <v>2018-05-27</v>
      </c>
      <c r="O92" s="182" t="str">
        <f t="shared" si="16"/>
        <v>On Time</v>
      </c>
      <c r="P92" s="188"/>
      <c r="Q92" s="189" cm="1">
        <f t="array" ref="Q92">SUMPRODUCT(($F92:$F92="Parcial")*ABS($C92:$C92-$P92:$P92))</f>
        <v>0</v>
      </c>
      <c r="R92" s="428"/>
      <c r="S92" s="499"/>
      <c r="T92" s="612"/>
      <c r="U92" s="612"/>
      <c r="AO92" s="468" t="str">
        <f t="shared" si="13"/>
        <v>2026-W6</v>
      </c>
    </row>
    <row r="93" spans="1:41" ht="12.75" customHeight="1">
      <c r="A93" s="171">
        <v>15</v>
      </c>
      <c r="B93" s="172" t="s">
        <v>236</v>
      </c>
      <c r="C93" s="227">
        <v>41300</v>
      </c>
      <c r="D93" s="222">
        <v>46059</v>
      </c>
      <c r="E93" s="175">
        <f t="shared" si="14"/>
        <v>0</v>
      </c>
      <c r="F93" s="176" t="s">
        <v>164</v>
      </c>
      <c r="G93" s="172" t="str">
        <f t="shared" si="17"/>
        <v>Settled</v>
      </c>
      <c r="H93" s="220" t="s">
        <v>155</v>
      </c>
      <c r="I93" s="171">
        <v>15</v>
      </c>
      <c r="J93" s="332">
        <f t="shared" ca="1" si="8"/>
        <v>159</v>
      </c>
      <c r="K93" s="178">
        <f t="shared" si="12"/>
        <v>46074</v>
      </c>
      <c r="N93" s="181" t="str">
        <f t="shared" si="15"/>
        <v>2018-05-29</v>
      </c>
      <c r="O93" s="182" t="str">
        <f t="shared" si="16"/>
        <v>On Time</v>
      </c>
      <c r="P93" s="188"/>
      <c r="Q93" s="189" cm="1">
        <f t="array" ref="Q93">SUMPRODUCT(($F93:$F93="Parcial")*ABS($C93:$C93-$P93:$P93))</f>
        <v>0</v>
      </c>
      <c r="R93" s="500"/>
      <c r="S93" s="499"/>
      <c r="T93" s="612"/>
      <c r="U93" s="612"/>
      <c r="AO93" s="468" t="str">
        <f t="shared" si="13"/>
        <v>2026-W6</v>
      </c>
    </row>
    <row r="94" spans="1:41" ht="12.75" customHeight="1">
      <c r="A94" s="171">
        <v>16</v>
      </c>
      <c r="B94" s="172" t="s">
        <v>185</v>
      </c>
      <c r="C94" s="227">
        <v>55000</v>
      </c>
      <c r="D94" s="222">
        <v>46059</v>
      </c>
      <c r="E94" s="175">
        <f t="shared" si="14"/>
        <v>0</v>
      </c>
      <c r="F94" s="176" t="s">
        <v>164</v>
      </c>
      <c r="G94" s="172" t="str">
        <f t="shared" si="17"/>
        <v>Settled</v>
      </c>
      <c r="H94" s="220" t="s">
        <v>155</v>
      </c>
      <c r="I94" s="171">
        <v>60</v>
      </c>
      <c r="J94" s="332">
        <f t="shared" ca="1" si="8"/>
        <v>159</v>
      </c>
      <c r="K94" s="178">
        <f t="shared" si="12"/>
        <v>46119</v>
      </c>
      <c r="N94" s="181" t="str">
        <f t="shared" si="15"/>
        <v>2018-05-29</v>
      </c>
      <c r="O94" s="182" t="str">
        <f t="shared" si="16"/>
        <v>On Time</v>
      </c>
      <c r="P94" s="188"/>
      <c r="Q94" s="189" cm="1">
        <f t="array" ref="Q94">SUMPRODUCT(($F94:$F94="Parcial")*ABS($C94:$C94-$P94:$P94))</f>
        <v>0</v>
      </c>
      <c r="R94" s="428"/>
      <c r="S94" s="499"/>
      <c r="T94" s="612"/>
      <c r="U94" s="612"/>
      <c r="AO94" s="468" t="str">
        <f t="shared" si="13"/>
        <v>2026-W6</v>
      </c>
    </row>
    <row r="95" spans="1:41" ht="12.75" customHeight="1">
      <c r="A95" s="171">
        <v>17</v>
      </c>
      <c r="B95" s="228" t="s">
        <v>237</v>
      </c>
      <c r="C95" s="227">
        <v>47250</v>
      </c>
      <c r="D95" s="222">
        <v>46045</v>
      </c>
      <c r="E95" s="175">
        <f t="shared" si="14"/>
        <v>0</v>
      </c>
      <c r="F95" s="176" t="s">
        <v>164</v>
      </c>
      <c r="G95" s="172" t="str">
        <f t="shared" si="17"/>
        <v>Settled</v>
      </c>
      <c r="H95" s="220" t="s">
        <v>155</v>
      </c>
      <c r="I95" s="171">
        <v>20</v>
      </c>
      <c r="J95" s="332">
        <f t="shared" ca="1" si="8"/>
        <v>173</v>
      </c>
      <c r="K95" s="178">
        <f t="shared" si="12"/>
        <v>46065</v>
      </c>
      <c r="N95" s="181" t="str">
        <f t="shared" si="15"/>
        <v>2018-05-15</v>
      </c>
      <c r="O95" s="182" t="str">
        <f t="shared" si="16"/>
        <v>On Time</v>
      </c>
      <c r="P95" s="188"/>
      <c r="Q95" s="189" cm="1">
        <f t="array" ref="Q95">SUMPRODUCT(($F95:$F95="Parcial")*ABS($C95:$C95-$P95:$P95))</f>
        <v>0</v>
      </c>
      <c r="R95" s="428"/>
      <c r="S95" s="499"/>
      <c r="T95" s="612"/>
      <c r="U95" s="612"/>
      <c r="AO95" s="468" t="str">
        <f t="shared" si="13"/>
        <v>2026-W4</v>
      </c>
    </row>
    <row r="96" spans="1:41" ht="12.75" customHeight="1">
      <c r="A96" s="171">
        <v>1</v>
      </c>
      <c r="B96" s="172" t="s">
        <v>97</v>
      </c>
      <c r="C96" s="227">
        <v>203500</v>
      </c>
      <c r="D96" s="174">
        <v>46062</v>
      </c>
      <c r="E96" s="175">
        <f t="shared" si="14"/>
        <v>0</v>
      </c>
      <c r="F96" s="176" t="s">
        <v>164</v>
      </c>
      <c r="G96" s="172" t="str">
        <f t="shared" si="17"/>
        <v>Settled</v>
      </c>
      <c r="H96" s="229" t="s">
        <v>156</v>
      </c>
      <c r="I96" s="171">
        <v>60</v>
      </c>
      <c r="J96" s="332">
        <f t="shared" ca="1" si="8"/>
        <v>156</v>
      </c>
      <c r="K96" s="178">
        <f t="shared" si="12"/>
        <v>46122</v>
      </c>
      <c r="N96" s="181" t="str">
        <f t="shared" si="15"/>
        <v>2018-06-02</v>
      </c>
      <c r="O96" s="182" t="str">
        <f t="shared" si="16"/>
        <v>On Time</v>
      </c>
      <c r="P96" s="188"/>
      <c r="Q96" s="189" cm="1">
        <f t="array" ref="Q96">SUMPRODUCT(($F96:$F96="Parcial")*ABS($C96:$C96-$P96:$P96))</f>
        <v>0</v>
      </c>
      <c r="R96" s="428"/>
      <c r="S96" s="499"/>
      <c r="T96" s="612"/>
      <c r="U96" s="612"/>
      <c r="AO96" s="468" t="str">
        <f t="shared" si="13"/>
        <v>2026-W7</v>
      </c>
    </row>
    <row r="97" spans="1:83" ht="12.75" customHeight="1">
      <c r="A97" s="171">
        <v>2</v>
      </c>
      <c r="B97" s="172" t="s">
        <v>92</v>
      </c>
      <c r="C97" s="227">
        <v>22000</v>
      </c>
      <c r="D97" s="174">
        <v>46063</v>
      </c>
      <c r="E97" s="175">
        <f t="shared" si="14"/>
        <v>0</v>
      </c>
      <c r="F97" s="176" t="s">
        <v>164</v>
      </c>
      <c r="G97" s="172" t="str">
        <f t="shared" si="17"/>
        <v>Settled</v>
      </c>
      <c r="H97" s="229" t="s">
        <v>156</v>
      </c>
      <c r="I97" s="171">
        <v>30</v>
      </c>
      <c r="J97" s="332">
        <f t="shared" ca="1" si="8"/>
        <v>155</v>
      </c>
      <c r="K97" s="178">
        <f t="shared" si="12"/>
        <v>46093</v>
      </c>
      <c r="N97" s="181" t="str">
        <f t="shared" si="15"/>
        <v>2018-06-03</v>
      </c>
      <c r="O97" s="182" t="str">
        <f t="shared" si="16"/>
        <v>On Time</v>
      </c>
      <c r="P97" s="188"/>
      <c r="Q97" s="189" cm="1">
        <f t="array" ref="Q97">SUMPRODUCT(($F97:$F97="Parcial")*ABS($C97:$C97-$P97:$P97))</f>
        <v>0</v>
      </c>
      <c r="R97" s="493"/>
      <c r="S97" s="499"/>
      <c r="T97" s="612"/>
      <c r="U97" s="612"/>
      <c r="AO97" s="468" t="str">
        <f t="shared" si="13"/>
        <v>2026-W7</v>
      </c>
      <c r="CE97" s="183" t="str" cm="1">
        <f t="array" ref="CE97:CE109">_xlfn.UNIQUE(_xlfn._xlws.FILTER(B2:B1005,(COUNTIF(B2:B1005,B2:B1005)&gt;1)*(F2:F1005="Credit ")))</f>
        <v>Eman</v>
      </c>
    </row>
    <row r="98" spans="1:83" ht="12.75" customHeight="1">
      <c r="A98" s="171">
        <v>3</v>
      </c>
      <c r="B98" s="172" t="s">
        <v>227</v>
      </c>
      <c r="C98" s="227">
        <v>58000</v>
      </c>
      <c r="D98" s="222">
        <v>46069</v>
      </c>
      <c r="E98" s="175">
        <f t="shared" si="14"/>
        <v>0</v>
      </c>
      <c r="F98" s="176" t="s">
        <v>164</v>
      </c>
      <c r="G98" s="172" t="str">
        <f t="shared" si="17"/>
        <v>Settled</v>
      </c>
      <c r="H98" s="229" t="s">
        <v>156</v>
      </c>
      <c r="I98" s="171">
        <v>60</v>
      </c>
      <c r="J98" s="332">
        <f t="shared" ca="1" si="8"/>
        <v>149</v>
      </c>
      <c r="K98" s="178">
        <f t="shared" ref="K98:K129" si="18">IFERROR(IF(F98="Paid",D98+IF(I98="",H98,I98),""),"No")</f>
        <v>46129</v>
      </c>
      <c r="N98" s="181" t="str">
        <f t="shared" si="15"/>
        <v>2018-06-09</v>
      </c>
      <c r="O98" s="182" t="str">
        <f t="shared" si="16"/>
        <v>On Time</v>
      </c>
      <c r="P98" s="188"/>
      <c r="Q98" s="189" cm="1">
        <f t="array" ref="Q98">SUMPRODUCT(($F98:$F98="Parcial")*ABS($C98:$C98-$P98:$P98))</f>
        <v>0</v>
      </c>
      <c r="R98" s="428"/>
      <c r="S98" s="499"/>
      <c r="T98" s="612"/>
      <c r="U98" s="612"/>
      <c r="AO98" s="468" t="str">
        <f t="shared" ref="AO98:AO129" si="19">YEAR(D98)&amp;"-W"&amp;WEEKNUM(D98,2)</f>
        <v>2026-W8</v>
      </c>
      <c r="BX98" s="424" cm="1">
        <f t="array" aca="1" ref="BX98:CB121" ca="1">_xlfn._xlws.FILTER(A2:E1005,(COUNTIF(B2:B1005,B2:B1005)&gt;1)*(F2:F1005="Credit "))</f>
        <v>2</v>
      </c>
      <c r="BY98" s="428" t="str">
        <f ca="1"/>
        <v>Eman</v>
      </c>
      <c r="BZ98" s="428">
        <f ca="1"/>
        <v>62000</v>
      </c>
      <c r="CA98" s="428">
        <f ca="1"/>
        <v>46104</v>
      </c>
      <c r="CB98" s="428">
        <f ca="1"/>
        <v>-54</v>
      </c>
      <c r="CE98" s="183" t="str">
        <v>wilget</v>
      </c>
    </row>
    <row r="99" spans="1:83" ht="12.75" customHeight="1">
      <c r="A99" s="171">
        <v>4</v>
      </c>
      <c r="B99" s="172" t="s">
        <v>238</v>
      </c>
      <c r="C99" s="227">
        <v>52500</v>
      </c>
      <c r="D99" s="222">
        <v>46069</v>
      </c>
      <c r="E99" s="175">
        <f t="shared" si="14"/>
        <v>0</v>
      </c>
      <c r="F99" s="176" t="s">
        <v>164</v>
      </c>
      <c r="G99" s="172" t="str">
        <f t="shared" si="17"/>
        <v>Settled</v>
      </c>
      <c r="H99" s="229" t="s">
        <v>156</v>
      </c>
      <c r="I99" s="171">
        <v>30</v>
      </c>
      <c r="J99" s="332">
        <f t="shared" ca="1" si="8"/>
        <v>149</v>
      </c>
      <c r="K99" s="178">
        <f t="shared" si="18"/>
        <v>46099</v>
      </c>
      <c r="N99" s="181" t="str">
        <f t="shared" si="15"/>
        <v>2018-06-09</v>
      </c>
      <c r="O99" s="182" t="str">
        <f t="shared" si="16"/>
        <v>On Time</v>
      </c>
      <c r="P99" s="188"/>
      <c r="Q99" s="189" cm="1">
        <f t="array" ref="Q99">SUMPRODUCT(($F99:$F99="Parcial")*ABS($C99:$C99-$P99:$P99))</f>
        <v>0</v>
      </c>
      <c r="R99" s="428"/>
      <c r="S99" s="499"/>
      <c r="T99" s="612"/>
      <c r="U99" s="612"/>
      <c r="AO99" s="468" t="str">
        <f t="shared" si="19"/>
        <v>2026-W8</v>
      </c>
      <c r="BX99" s="424">
        <f ca="1"/>
        <v>2</v>
      </c>
      <c r="BY99" s="428" t="str">
        <f ca="1"/>
        <v>Eman</v>
      </c>
      <c r="BZ99" s="428">
        <f ca="1"/>
        <v>353600</v>
      </c>
      <c r="CA99" s="428">
        <f ca="1"/>
        <v>46155</v>
      </c>
      <c r="CB99" s="428">
        <f ca="1"/>
        <v>-3</v>
      </c>
      <c r="CE99" s="183" t="str">
        <v>Abune aregawi</v>
      </c>
    </row>
    <row r="100" spans="1:83" ht="12.75" customHeight="1">
      <c r="A100" s="171">
        <v>5</v>
      </c>
      <c r="B100" s="230" t="s">
        <v>239</v>
      </c>
      <c r="C100" s="231">
        <v>172430</v>
      </c>
      <c r="D100" s="222">
        <v>46070</v>
      </c>
      <c r="E100" s="175">
        <f t="shared" si="14"/>
        <v>0</v>
      </c>
      <c r="F100" s="176" t="s">
        <v>164</v>
      </c>
      <c r="G100" s="172" t="str">
        <f t="shared" si="17"/>
        <v>Settled</v>
      </c>
      <c r="H100" s="229" t="s">
        <v>156</v>
      </c>
      <c r="I100" s="171">
        <v>30</v>
      </c>
      <c r="J100" s="332">
        <f t="shared" ref="J100:J163" ca="1" si="20">IF(D100="","-",$E$1-D100)</f>
        <v>148</v>
      </c>
      <c r="K100" s="178">
        <f t="shared" si="18"/>
        <v>46100</v>
      </c>
      <c r="N100" s="181" t="str">
        <f t="shared" ref="N100:N131" si="21">_xlfn.LET(_xlpm.gDate,D100,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2018-06-10</v>
      </c>
      <c r="O100" s="182" t="str">
        <f t="shared" si="16"/>
        <v>On Time</v>
      </c>
      <c r="P100" s="188"/>
      <c r="Q100" s="189" cm="1">
        <f t="array" ref="Q100">SUMPRODUCT(($F100:$F100="Parcial")*ABS($C100:$C100-$P100:$P100))</f>
        <v>0</v>
      </c>
      <c r="R100" s="428"/>
      <c r="T100" s="612"/>
      <c r="U100" s="612"/>
      <c r="AO100" s="468" t="str">
        <f t="shared" si="19"/>
        <v>2026-W8</v>
      </c>
      <c r="BX100" s="424">
        <f ca="1"/>
        <v>4</v>
      </c>
      <c r="BY100" s="428" t="str">
        <f ca="1"/>
        <v>wilget</v>
      </c>
      <c r="BZ100" s="428">
        <f ca="1"/>
        <v>59900</v>
      </c>
      <c r="CA100" s="428">
        <f ca="1"/>
        <v>46155</v>
      </c>
      <c r="CB100" s="428">
        <f ca="1"/>
        <v>-33</v>
      </c>
      <c r="CE100" s="183" t="str">
        <v>Dr nigatu</v>
      </c>
    </row>
    <row r="101" spans="1:83" ht="12.75" customHeight="1">
      <c r="A101" s="171">
        <v>6</v>
      </c>
      <c r="B101" s="172" t="s">
        <v>88</v>
      </c>
      <c r="C101" s="227">
        <v>64350</v>
      </c>
      <c r="D101" s="222">
        <v>46070</v>
      </c>
      <c r="E101" s="175">
        <f t="shared" si="14"/>
        <v>0</v>
      </c>
      <c r="F101" s="176" t="s">
        <v>164</v>
      </c>
      <c r="G101" s="172" t="str">
        <f t="shared" si="17"/>
        <v>Settled</v>
      </c>
      <c r="H101" s="229" t="s">
        <v>156</v>
      </c>
      <c r="I101" s="171">
        <v>60</v>
      </c>
      <c r="J101" s="332">
        <f t="shared" ca="1" si="20"/>
        <v>148</v>
      </c>
      <c r="K101" s="178">
        <f t="shared" si="18"/>
        <v>46130</v>
      </c>
      <c r="N101" s="181" t="str">
        <f t="shared" si="21"/>
        <v>2018-06-10</v>
      </c>
      <c r="O101" s="182" t="str">
        <f t="shared" si="16"/>
        <v>On Time</v>
      </c>
      <c r="P101" s="188"/>
      <c r="Q101" s="189" cm="1">
        <f t="array" ref="Q101">SUMPRODUCT(($F101:$F101="Parcial")*ABS($C101:$C101-$P101:$P101))</f>
        <v>0</v>
      </c>
      <c r="R101" s="428"/>
      <c r="T101" s="612"/>
      <c r="U101" s="612"/>
      <c r="AO101" s="468" t="str">
        <f t="shared" si="19"/>
        <v>2026-W8</v>
      </c>
      <c r="BX101" s="424">
        <f ca="1"/>
        <v>5</v>
      </c>
      <c r="BY101" s="428" t="str">
        <f ca="1"/>
        <v>Abune aregawi</v>
      </c>
      <c r="BZ101" s="428">
        <f ca="1"/>
        <v>43800</v>
      </c>
      <c r="CA101" s="428">
        <f ca="1"/>
        <v>46157</v>
      </c>
      <c r="CB101" s="428">
        <f ca="1"/>
        <v>-31</v>
      </c>
      <c r="CE101" s="183" t="str">
        <v>Kidus Markos Phar</v>
      </c>
    </row>
    <row r="102" spans="1:83" ht="12.75" customHeight="1">
      <c r="A102" s="171">
        <v>7</v>
      </c>
      <c r="B102" s="172" t="s">
        <v>162</v>
      </c>
      <c r="C102" s="227">
        <v>43500</v>
      </c>
      <c r="D102" s="222">
        <v>46071</v>
      </c>
      <c r="E102" s="175">
        <f t="shared" si="14"/>
        <v>0</v>
      </c>
      <c r="F102" s="176" t="s">
        <v>164</v>
      </c>
      <c r="G102" s="172" t="str">
        <f t="shared" si="17"/>
        <v>Settled</v>
      </c>
      <c r="H102" s="229" t="s">
        <v>156</v>
      </c>
      <c r="I102" s="171">
        <v>58</v>
      </c>
      <c r="J102" s="332">
        <f t="shared" ca="1" si="20"/>
        <v>147</v>
      </c>
      <c r="K102" s="178">
        <f t="shared" si="18"/>
        <v>46129</v>
      </c>
      <c r="N102" s="181" t="str">
        <f t="shared" si="21"/>
        <v>2018-06-11</v>
      </c>
      <c r="O102" s="182" t="str">
        <f t="shared" si="16"/>
        <v>On Time</v>
      </c>
      <c r="P102" s="188"/>
      <c r="Q102" s="189" cm="1">
        <f t="array" ref="Q102">SUMPRODUCT(($F102:$F102="Parcial")*ABS($C102:$C102-$P102:$P102))</f>
        <v>0</v>
      </c>
      <c r="R102" s="428"/>
      <c r="T102" s="612"/>
      <c r="U102" s="612"/>
      <c r="AO102" s="468" t="str">
        <f t="shared" si="19"/>
        <v>2026-W8</v>
      </c>
      <c r="BX102" s="424">
        <f ca="1"/>
        <v>7</v>
      </c>
      <c r="BY102" s="428" t="str">
        <f ca="1"/>
        <v>Dr nigatu</v>
      </c>
      <c r="BZ102" s="428">
        <f ca="1"/>
        <v>218455</v>
      </c>
      <c r="CA102" s="428">
        <f ca="1"/>
        <v>46161</v>
      </c>
      <c r="CB102" s="428">
        <f ca="1"/>
        <v>-27</v>
      </c>
      <c r="CE102" s="183" t="str">
        <v>Jacaranda</v>
      </c>
    </row>
    <row r="103" spans="1:83" ht="12.75" customHeight="1">
      <c r="A103" s="171">
        <v>8</v>
      </c>
      <c r="B103" s="172" t="s">
        <v>191</v>
      </c>
      <c r="C103" s="227">
        <v>191440</v>
      </c>
      <c r="D103" s="222">
        <v>46072</v>
      </c>
      <c r="E103" s="175">
        <f t="shared" si="14"/>
        <v>0</v>
      </c>
      <c r="F103" s="176" t="s">
        <v>164</v>
      </c>
      <c r="G103" s="172" t="str">
        <f t="shared" si="17"/>
        <v>Settled</v>
      </c>
      <c r="H103" s="229" t="s">
        <v>156</v>
      </c>
      <c r="I103" s="171">
        <v>30</v>
      </c>
      <c r="J103" s="332">
        <f t="shared" ca="1" si="20"/>
        <v>146</v>
      </c>
      <c r="K103" s="178">
        <f t="shared" si="18"/>
        <v>46102</v>
      </c>
      <c r="N103" s="181" t="str">
        <f t="shared" si="21"/>
        <v>2018-06-12</v>
      </c>
      <c r="O103" s="182" t="str">
        <f t="shared" ref="O103:O134" si="22">IF(F99="Paid",IF(E99&lt;0,"Late",IF(E99=0,"On Time","Early")),"Pending")</f>
        <v>On Time</v>
      </c>
      <c r="P103" s="188"/>
      <c r="Q103" s="189" cm="1">
        <f t="array" ref="Q103">SUMPRODUCT(($F103:$F103="Parcial")*ABS($C103:$C103-$P103:$P103))</f>
        <v>0</v>
      </c>
      <c r="R103" s="428"/>
      <c r="T103" s="612"/>
      <c r="U103" s="612"/>
      <c r="AO103" s="468" t="str">
        <f t="shared" si="19"/>
        <v>2026-W8</v>
      </c>
      <c r="BX103" s="424">
        <f ca="1"/>
        <v>12</v>
      </c>
      <c r="BY103" s="428" t="str">
        <f ca="1"/>
        <v>Kidus Markos Phar</v>
      </c>
      <c r="BZ103" s="428">
        <f ca="1"/>
        <v>21950</v>
      </c>
      <c r="CA103" s="428">
        <f ca="1"/>
        <v>46165</v>
      </c>
      <c r="CB103" s="428">
        <f ca="1"/>
        <v>-23</v>
      </c>
      <c r="CE103" s="183" t="str">
        <v>wajin</v>
      </c>
    </row>
    <row r="104" spans="1:83" ht="12.75" customHeight="1">
      <c r="A104" s="171">
        <v>9</v>
      </c>
      <c r="B104" s="172" t="s">
        <v>92</v>
      </c>
      <c r="C104" s="227">
        <v>2500</v>
      </c>
      <c r="D104" s="222">
        <v>46073</v>
      </c>
      <c r="E104" s="175">
        <f t="shared" si="14"/>
        <v>0</v>
      </c>
      <c r="F104" s="176" t="s">
        <v>164</v>
      </c>
      <c r="G104" s="172" t="str">
        <f t="shared" si="17"/>
        <v>Settled</v>
      </c>
      <c r="H104" s="229" t="s">
        <v>156</v>
      </c>
      <c r="I104" s="171">
        <v>30</v>
      </c>
      <c r="J104" s="332">
        <f t="shared" ca="1" si="20"/>
        <v>145</v>
      </c>
      <c r="K104" s="178">
        <f t="shared" si="18"/>
        <v>46103</v>
      </c>
      <c r="N104" s="181" t="str">
        <f t="shared" si="21"/>
        <v>2018-06-13</v>
      </c>
      <c r="O104" s="182" t="str">
        <f t="shared" si="22"/>
        <v>On Time</v>
      </c>
      <c r="P104" s="188"/>
      <c r="Q104" s="189" cm="1">
        <f t="array" ref="Q104">SUMPRODUCT(($F104:$F104="Parcial")*ABS($C104:$C104-$P104:$P104))</f>
        <v>0</v>
      </c>
      <c r="R104" s="493"/>
      <c r="T104" s="612"/>
      <c r="U104" s="612"/>
      <c r="AO104" s="468" t="str">
        <f t="shared" si="19"/>
        <v>2026-W8</v>
      </c>
      <c r="BX104" s="424">
        <f ca="1"/>
        <v>13</v>
      </c>
      <c r="BY104" s="428" t="str">
        <f ca="1"/>
        <v>wilget</v>
      </c>
      <c r="BZ104" s="428">
        <f ca="1"/>
        <v>85750</v>
      </c>
      <c r="CA104" s="428">
        <f ca="1"/>
        <v>46165</v>
      </c>
      <c r="CB104" s="428">
        <f ca="1"/>
        <v>-23</v>
      </c>
      <c r="CE104" s="183" t="str">
        <v xml:space="preserve">Ye orit pharmacy </v>
      </c>
    </row>
    <row r="105" spans="1:83" ht="12.75" customHeight="1">
      <c r="A105" s="171">
        <v>10</v>
      </c>
      <c r="B105" s="172" t="s">
        <v>217</v>
      </c>
      <c r="C105" s="227">
        <v>30000</v>
      </c>
      <c r="D105" s="222">
        <v>46074</v>
      </c>
      <c r="E105" s="175">
        <f t="shared" si="14"/>
        <v>0</v>
      </c>
      <c r="F105" s="176" t="s">
        <v>164</v>
      </c>
      <c r="G105" s="172" t="str">
        <f t="shared" si="17"/>
        <v>Settled</v>
      </c>
      <c r="H105" s="229" t="s">
        <v>156</v>
      </c>
      <c r="J105" s="332">
        <f t="shared" ca="1" si="20"/>
        <v>144</v>
      </c>
      <c r="K105" s="178" t="str">
        <f t="shared" si="18"/>
        <v>No</v>
      </c>
      <c r="N105" s="181" t="str">
        <f t="shared" si="21"/>
        <v>2018-06-14</v>
      </c>
      <c r="O105" s="182" t="str">
        <f t="shared" si="22"/>
        <v>On Time</v>
      </c>
      <c r="P105" s="188"/>
      <c r="Q105" s="189" cm="1">
        <f t="array" ref="Q105">SUMPRODUCT(($F105:$F105="Parcial")*ABS($C105:$C105-$P105:$P105))</f>
        <v>0</v>
      </c>
      <c r="R105" s="428"/>
      <c r="T105" s="612"/>
      <c r="U105" s="612"/>
      <c r="AO105" s="468" t="str">
        <f t="shared" si="19"/>
        <v>2026-W8</v>
      </c>
      <c r="BX105" s="424">
        <f ca="1"/>
        <v>14</v>
      </c>
      <c r="BY105" s="428" t="str">
        <f ca="1"/>
        <v>Jacaranda</v>
      </c>
      <c r="BZ105" s="428">
        <f ca="1"/>
        <v>60000</v>
      </c>
      <c r="CA105" s="428">
        <f ca="1"/>
        <v>46168</v>
      </c>
      <c r="CB105" s="428">
        <f ca="1"/>
        <v>10</v>
      </c>
      <c r="CE105" s="183" t="str">
        <v>Droga</v>
      </c>
    </row>
    <row r="106" spans="1:83" ht="12.75" customHeight="1">
      <c r="A106" s="171">
        <v>11</v>
      </c>
      <c r="B106" s="172" t="s">
        <v>240</v>
      </c>
      <c r="C106" s="227">
        <v>40000</v>
      </c>
      <c r="D106" s="222">
        <v>46079</v>
      </c>
      <c r="E106" s="175">
        <f t="shared" si="14"/>
        <v>0</v>
      </c>
      <c r="F106" s="176" t="s">
        <v>164</v>
      </c>
      <c r="G106" s="172" t="str">
        <f t="shared" si="17"/>
        <v>Settled</v>
      </c>
      <c r="H106" s="229" t="s">
        <v>156</v>
      </c>
      <c r="I106" s="171">
        <v>30</v>
      </c>
      <c r="J106" s="332">
        <f t="shared" ca="1" si="20"/>
        <v>139</v>
      </c>
      <c r="K106" s="178">
        <f t="shared" si="18"/>
        <v>46109</v>
      </c>
      <c r="N106" s="181" t="str">
        <f t="shared" si="21"/>
        <v>2018-06-19</v>
      </c>
      <c r="O106" s="182" t="str">
        <f t="shared" si="22"/>
        <v>On Time</v>
      </c>
      <c r="P106" s="188"/>
      <c r="Q106" s="189" cm="1">
        <f t="array" ref="Q106">SUMPRODUCT(($F106:$F106="Parcial")*ABS($C106:$C106-$P106:$P106))</f>
        <v>0</v>
      </c>
      <c r="R106" s="428"/>
      <c r="T106" s="612"/>
      <c r="U106" s="612"/>
      <c r="AO106" s="468" t="str">
        <f t="shared" si="19"/>
        <v>2026-W9</v>
      </c>
      <c r="BX106" s="424">
        <f ca="1"/>
        <v>16</v>
      </c>
      <c r="BY106" s="428" t="str">
        <f ca="1"/>
        <v>Jacaranda</v>
      </c>
      <c r="BZ106" s="428">
        <f ca="1"/>
        <v>89400</v>
      </c>
      <c r="CA106" s="428">
        <f ca="1"/>
        <v>46176</v>
      </c>
      <c r="CB106" s="428">
        <f ca="1"/>
        <v>18</v>
      </c>
      <c r="CE106" s="183" t="str">
        <v>Gibe</v>
      </c>
    </row>
    <row r="107" spans="1:83" ht="12.75" customHeight="1">
      <c r="A107" s="171">
        <v>12</v>
      </c>
      <c r="B107" s="172" t="s">
        <v>191</v>
      </c>
      <c r="C107" s="172">
        <v>105000</v>
      </c>
      <c r="D107" s="222">
        <v>46079</v>
      </c>
      <c r="E107" s="175">
        <f t="shared" si="14"/>
        <v>0</v>
      </c>
      <c r="F107" s="176" t="s">
        <v>164</v>
      </c>
      <c r="G107" s="172" t="str">
        <f t="shared" si="17"/>
        <v>Settled</v>
      </c>
      <c r="H107" s="229" t="s">
        <v>156</v>
      </c>
      <c r="I107" s="171">
        <v>30</v>
      </c>
      <c r="J107" s="332">
        <f t="shared" ca="1" si="20"/>
        <v>139</v>
      </c>
      <c r="K107" s="178">
        <f t="shared" si="18"/>
        <v>46109</v>
      </c>
      <c r="N107" s="181" t="str">
        <f t="shared" si="21"/>
        <v>2018-06-19</v>
      </c>
      <c r="O107" s="182" t="str">
        <f t="shared" si="22"/>
        <v>On Time</v>
      </c>
      <c r="P107" s="188"/>
      <c r="Q107" s="189" cm="1">
        <f t="array" ref="Q107">SUMPRODUCT(($F107:$F107="Parcial")*ABS($C107:$C107-$P107:$P107))</f>
        <v>0</v>
      </c>
      <c r="R107" s="479"/>
      <c r="AO107" s="468" t="str">
        <f t="shared" si="19"/>
        <v>2026-W9</v>
      </c>
      <c r="BX107" s="424">
        <f ca="1"/>
        <v>18</v>
      </c>
      <c r="BY107" s="428" t="str">
        <f ca="1"/>
        <v>wajin</v>
      </c>
      <c r="BZ107" s="428">
        <f ca="1"/>
        <v>102000</v>
      </c>
      <c r="CA107" s="428">
        <f ca="1"/>
        <v>46177</v>
      </c>
      <c r="CB107" s="428">
        <f ca="1"/>
        <v>19</v>
      </c>
      <c r="CE107" s="183" t="str">
        <v>NH</v>
      </c>
    </row>
    <row r="108" spans="1:83" ht="12.75" customHeight="1">
      <c r="A108" s="171">
        <v>13</v>
      </c>
      <c r="B108" s="172" t="s">
        <v>97</v>
      </c>
      <c r="C108" s="227">
        <v>58600</v>
      </c>
      <c r="D108" s="222">
        <v>46079</v>
      </c>
      <c r="E108" s="175">
        <f t="shared" si="14"/>
        <v>0</v>
      </c>
      <c r="F108" s="176" t="s">
        <v>164</v>
      </c>
      <c r="G108" s="172" t="str">
        <f t="shared" si="17"/>
        <v>Settled</v>
      </c>
      <c r="H108" s="229" t="s">
        <v>156</v>
      </c>
      <c r="I108" s="171">
        <v>60</v>
      </c>
      <c r="J108" s="332">
        <f t="shared" ca="1" si="20"/>
        <v>139</v>
      </c>
      <c r="K108" s="178">
        <f t="shared" si="18"/>
        <v>46139</v>
      </c>
      <c r="L108" s="179">
        <v>46157</v>
      </c>
      <c r="M108" s="180" t="s">
        <v>241</v>
      </c>
      <c r="N108" s="181" t="str">
        <f t="shared" si="21"/>
        <v>2018-06-19</v>
      </c>
      <c r="O108" s="182" t="str">
        <f t="shared" si="22"/>
        <v>On Time</v>
      </c>
      <c r="P108" s="188"/>
      <c r="Q108" s="189" cm="1">
        <f t="array" ref="Q108">SUMPRODUCT(($F108:$F108="Parcial")*ABS($C108:$C108-$P108:$P108))</f>
        <v>0</v>
      </c>
      <c r="AO108" s="468" t="str">
        <f t="shared" si="19"/>
        <v>2026-W9</v>
      </c>
      <c r="BX108" s="424">
        <f ca="1"/>
        <v>19</v>
      </c>
      <c r="BY108" s="428" t="str">
        <f ca="1"/>
        <v>Kidus Markos Phar</v>
      </c>
      <c r="BZ108" s="428">
        <f ca="1"/>
        <v>6000</v>
      </c>
      <c r="CA108" s="428">
        <f ca="1"/>
        <v>46178</v>
      </c>
      <c r="CB108" s="428">
        <f ca="1"/>
        <v>-10</v>
      </c>
      <c r="CE108" s="183" t="str">
        <v>Meba</v>
      </c>
    </row>
    <row r="109" spans="1:83" ht="12.75" customHeight="1">
      <c r="A109" s="171">
        <v>14</v>
      </c>
      <c r="B109" s="172" t="s">
        <v>185</v>
      </c>
      <c r="C109" s="227">
        <v>52500</v>
      </c>
      <c r="D109" s="222">
        <v>46079</v>
      </c>
      <c r="E109" s="175">
        <f t="shared" si="14"/>
        <v>0</v>
      </c>
      <c r="F109" s="176" t="s">
        <v>164</v>
      </c>
      <c r="G109" s="172" t="str">
        <f t="shared" si="17"/>
        <v>Settled</v>
      </c>
      <c r="H109" s="229" t="s">
        <v>156</v>
      </c>
      <c r="I109" s="171">
        <v>60</v>
      </c>
      <c r="J109" s="332">
        <f t="shared" ca="1" si="20"/>
        <v>139</v>
      </c>
      <c r="K109" s="178">
        <f t="shared" si="18"/>
        <v>46139</v>
      </c>
      <c r="N109" s="181" t="str">
        <f t="shared" si="21"/>
        <v>2018-06-19</v>
      </c>
      <c r="O109" s="182" t="str">
        <f t="shared" si="22"/>
        <v>On Time</v>
      </c>
      <c r="P109" s="188"/>
      <c r="Q109" s="189" cm="1">
        <f t="array" ref="Q109">SUMPRODUCT(($F109:$F109="Parcial")*ABS($C109:$C109-$P109:$P109))</f>
        <v>0</v>
      </c>
      <c r="AO109" s="468" t="str">
        <f t="shared" si="19"/>
        <v>2026-W9</v>
      </c>
      <c r="BX109" s="424">
        <f ca="1"/>
        <v>3</v>
      </c>
      <c r="BY109" s="428" t="str">
        <f ca="1"/>
        <v>Wajin</v>
      </c>
      <c r="BZ109" s="428">
        <f ca="1"/>
        <v>110000</v>
      </c>
      <c r="CA109" s="428">
        <f ca="1"/>
        <v>46182</v>
      </c>
      <c r="CB109" s="428">
        <f ca="1"/>
        <v>24</v>
      </c>
      <c r="CE109" s="183" t="str">
        <v>peter</v>
      </c>
    </row>
    <row r="110" spans="1:83" ht="12.75" customHeight="1">
      <c r="A110" s="171">
        <v>15</v>
      </c>
      <c r="B110" s="172" t="s">
        <v>227</v>
      </c>
      <c r="C110" s="227">
        <v>98200</v>
      </c>
      <c r="D110" s="222">
        <v>46079</v>
      </c>
      <c r="E110" s="175">
        <f t="shared" si="14"/>
        <v>0</v>
      </c>
      <c r="F110" s="176" t="s">
        <v>164</v>
      </c>
      <c r="G110" s="172" t="str">
        <f t="shared" si="17"/>
        <v>Settled</v>
      </c>
      <c r="H110" s="229" t="s">
        <v>156</v>
      </c>
      <c r="I110" s="171">
        <v>50</v>
      </c>
      <c r="J110" s="332">
        <f t="shared" ca="1" si="20"/>
        <v>139</v>
      </c>
      <c r="K110" s="178">
        <f t="shared" si="18"/>
        <v>46129</v>
      </c>
      <c r="N110" s="181" t="str">
        <f t="shared" si="21"/>
        <v>2018-06-19</v>
      </c>
      <c r="O110" s="182" t="str">
        <f t="shared" si="22"/>
        <v>On Time</v>
      </c>
      <c r="P110" s="188"/>
      <c r="Q110" s="189" cm="1">
        <f t="array" ref="Q110">SUMPRODUCT(($F110:$F110="Parcial")*ABS($C110:$C110-$P110:$P110))</f>
        <v>0</v>
      </c>
      <c r="AO110" s="468" t="str">
        <f t="shared" si="19"/>
        <v>2026-W9</v>
      </c>
      <c r="BX110" s="424">
        <f ca="1"/>
        <v>4</v>
      </c>
      <c r="BY110" s="428" t="str">
        <f ca="1"/>
        <v xml:space="preserve">Ye orit pharmacy </v>
      </c>
      <c r="BZ110" s="428">
        <f ca="1"/>
        <v>12500</v>
      </c>
      <c r="CA110" s="428">
        <f ca="1"/>
        <v>46183</v>
      </c>
      <c r="CB110" s="428">
        <f ca="1"/>
        <v>-5</v>
      </c>
    </row>
    <row r="111" spans="1:83" ht="12.75" customHeight="1">
      <c r="A111" s="171">
        <v>16</v>
      </c>
      <c r="B111" s="172" t="s">
        <v>234</v>
      </c>
      <c r="C111" s="227">
        <v>107000</v>
      </c>
      <c r="D111" s="222">
        <v>46079</v>
      </c>
      <c r="E111" s="175">
        <f t="shared" si="14"/>
        <v>0</v>
      </c>
      <c r="F111" s="176" t="s">
        <v>164</v>
      </c>
      <c r="G111" s="172" t="str">
        <f t="shared" si="17"/>
        <v>Settled</v>
      </c>
      <c r="H111" s="229" t="s">
        <v>156</v>
      </c>
      <c r="I111" s="171">
        <v>60</v>
      </c>
      <c r="J111" s="332">
        <f t="shared" ca="1" si="20"/>
        <v>139</v>
      </c>
      <c r="K111" s="178">
        <f t="shared" si="18"/>
        <v>46139</v>
      </c>
      <c r="N111" s="181" t="str">
        <f t="shared" si="21"/>
        <v>2018-06-19</v>
      </c>
      <c r="O111" s="182" t="str">
        <f t="shared" si="22"/>
        <v>On Time</v>
      </c>
      <c r="P111" s="188"/>
      <c r="Q111" s="189" cm="1">
        <f t="array" ref="Q111">SUMPRODUCT(($F111:$F111="Parcial")*ABS($C111:$C111-$P111:$P111))</f>
        <v>0</v>
      </c>
      <c r="AO111" s="468" t="str">
        <f t="shared" si="19"/>
        <v>2026-W9</v>
      </c>
      <c r="BX111" s="424">
        <f ca="1"/>
        <v>5</v>
      </c>
      <c r="BY111" s="428" t="str">
        <f ca="1"/>
        <v>Droga</v>
      </c>
      <c r="BZ111" s="428">
        <f ca="1"/>
        <v>210000</v>
      </c>
      <c r="CA111" s="428">
        <f ca="1"/>
        <v>46184</v>
      </c>
      <c r="CB111" s="428">
        <f ca="1"/>
        <v>-4</v>
      </c>
    </row>
    <row r="112" spans="1:83" ht="12.75" customHeight="1">
      <c r="A112" s="171">
        <v>17</v>
      </c>
      <c r="B112" s="172" t="s">
        <v>242</v>
      </c>
      <c r="C112" s="227">
        <v>80000</v>
      </c>
      <c r="D112" s="222">
        <v>46080</v>
      </c>
      <c r="E112" s="175">
        <f t="shared" si="14"/>
        <v>0</v>
      </c>
      <c r="F112" s="176" t="s">
        <v>164</v>
      </c>
      <c r="G112" s="172" t="str">
        <f t="shared" si="17"/>
        <v>Settled</v>
      </c>
      <c r="H112" s="229" t="s">
        <v>156</v>
      </c>
      <c r="I112" s="171">
        <v>30</v>
      </c>
      <c r="J112" s="332">
        <f t="shared" ca="1" si="20"/>
        <v>138</v>
      </c>
      <c r="K112" s="178">
        <f t="shared" si="18"/>
        <v>46110</v>
      </c>
      <c r="N112" s="181" t="str">
        <f t="shared" si="21"/>
        <v>2018-06-20</v>
      </c>
      <c r="O112" s="182" t="str">
        <f t="shared" si="22"/>
        <v>On Time</v>
      </c>
      <c r="P112" s="188"/>
      <c r="Q112" s="189" cm="1">
        <f t="array" ref="Q112">SUMPRODUCT(($F112:$F112="Parcial")*ABS($C112:$C112-$P112:$P112))</f>
        <v>0</v>
      </c>
      <c r="AO112" s="468" t="str">
        <f t="shared" si="19"/>
        <v>2026-W9</v>
      </c>
      <c r="BX112" s="424">
        <f ca="1"/>
        <v>6</v>
      </c>
      <c r="BY112" s="428" t="str">
        <f ca="1"/>
        <v>Droga</v>
      </c>
      <c r="BZ112" s="428">
        <f ca="1"/>
        <v>48300</v>
      </c>
      <c r="CA112" s="428">
        <f ca="1"/>
        <v>46185</v>
      </c>
      <c r="CB112" s="428">
        <f ca="1"/>
        <v>-3</v>
      </c>
    </row>
    <row r="113" spans="1:80" ht="12.75" customHeight="1">
      <c r="A113" s="171">
        <v>18</v>
      </c>
      <c r="B113" s="172" t="s">
        <v>191</v>
      </c>
      <c r="C113" s="227">
        <v>60000</v>
      </c>
      <c r="D113" s="222">
        <v>46080</v>
      </c>
      <c r="E113" s="175">
        <f t="shared" si="14"/>
        <v>0</v>
      </c>
      <c r="F113" s="176" t="s">
        <v>164</v>
      </c>
      <c r="G113" s="172" t="str">
        <f t="shared" si="17"/>
        <v>Settled</v>
      </c>
      <c r="H113" s="229" t="s">
        <v>156</v>
      </c>
      <c r="I113" s="171">
        <v>30</v>
      </c>
      <c r="J113" s="332">
        <f t="shared" ca="1" si="20"/>
        <v>138</v>
      </c>
      <c r="K113" s="178">
        <f t="shared" si="18"/>
        <v>46110</v>
      </c>
      <c r="N113" s="181" t="str">
        <f t="shared" si="21"/>
        <v>2018-06-20</v>
      </c>
      <c r="O113" s="182" t="str">
        <f t="shared" si="22"/>
        <v>On Time</v>
      </c>
      <c r="P113" s="188"/>
      <c r="Q113" s="189" cm="1">
        <f t="array" ref="Q113">SUMPRODUCT(($F113:$F113="Parcial")*ABS($C113:$C113-$P113:$P113))</f>
        <v>0</v>
      </c>
      <c r="AO113" s="468" t="str">
        <f t="shared" si="19"/>
        <v>2026-W9</v>
      </c>
      <c r="BX113" s="424">
        <f ca="1"/>
        <v>8</v>
      </c>
      <c r="BY113" s="428" t="str">
        <f ca="1"/>
        <v>Gibe</v>
      </c>
      <c r="BZ113" s="428">
        <f ca="1"/>
        <v>232500</v>
      </c>
      <c r="CA113" s="428">
        <f ca="1"/>
        <v>46188</v>
      </c>
      <c r="CB113" s="428">
        <f ca="1"/>
        <v>30</v>
      </c>
    </row>
    <row r="114" spans="1:80" ht="12.75" customHeight="1">
      <c r="A114" s="171">
        <v>19</v>
      </c>
      <c r="B114" s="172" t="s">
        <v>243</v>
      </c>
      <c r="C114" s="172">
        <v>49500</v>
      </c>
      <c r="D114" s="222">
        <v>46080</v>
      </c>
      <c r="E114" s="175">
        <f t="shared" si="14"/>
        <v>0</v>
      </c>
      <c r="F114" s="176" t="s">
        <v>164</v>
      </c>
      <c r="G114" s="172" t="str">
        <f t="shared" si="17"/>
        <v>Settled</v>
      </c>
      <c r="H114" s="229" t="s">
        <v>156</v>
      </c>
      <c r="I114" s="171">
        <v>30</v>
      </c>
      <c r="J114" s="332">
        <f t="shared" ca="1" si="20"/>
        <v>138</v>
      </c>
      <c r="K114" s="178">
        <f t="shared" si="18"/>
        <v>46110</v>
      </c>
      <c r="N114" s="181" t="str">
        <f t="shared" si="21"/>
        <v>2018-06-20</v>
      </c>
      <c r="O114" s="182" t="str">
        <f t="shared" si="22"/>
        <v>On Time</v>
      </c>
      <c r="P114" s="188"/>
      <c r="Q114" s="189" cm="1">
        <f t="array" ref="Q114">SUMPRODUCT(($F114:$F114="Parcial")*ABS($C114:$C114-$P114:$P114))</f>
        <v>0</v>
      </c>
      <c r="AO114" s="468" t="str">
        <f t="shared" si="19"/>
        <v>2026-W9</v>
      </c>
      <c r="BX114" s="424">
        <f ca="1"/>
        <v>9</v>
      </c>
      <c r="BY114" s="428" t="str">
        <f ca="1"/>
        <v>Eman</v>
      </c>
      <c r="BZ114" s="428">
        <f ca="1"/>
        <v>133250</v>
      </c>
      <c r="CA114" s="428">
        <f ca="1"/>
        <v>46188</v>
      </c>
      <c r="CB114" s="428">
        <f ca="1"/>
        <v>30</v>
      </c>
    </row>
    <row r="115" spans="1:80" ht="12.75" customHeight="1">
      <c r="A115" s="171">
        <v>20</v>
      </c>
      <c r="B115" s="172" t="s">
        <v>88</v>
      </c>
      <c r="C115" s="227">
        <v>80400</v>
      </c>
      <c r="D115" s="222">
        <v>46081</v>
      </c>
      <c r="E115" s="175">
        <f t="shared" si="14"/>
        <v>0</v>
      </c>
      <c r="F115" s="176" t="s">
        <v>164</v>
      </c>
      <c r="G115" s="172" t="str">
        <f t="shared" si="17"/>
        <v>Settled</v>
      </c>
      <c r="H115" s="229" t="s">
        <v>156</v>
      </c>
      <c r="I115" s="171">
        <v>30</v>
      </c>
      <c r="J115" s="332">
        <f t="shared" ca="1" si="20"/>
        <v>137</v>
      </c>
      <c r="K115" s="178">
        <f t="shared" si="18"/>
        <v>46111</v>
      </c>
      <c r="N115" s="181" t="str">
        <f t="shared" si="21"/>
        <v>2018-06-21</v>
      </c>
      <c r="O115" s="182" t="str">
        <f t="shared" si="22"/>
        <v>On Time</v>
      </c>
      <c r="P115" s="188"/>
      <c r="Q115" s="189" cm="1">
        <f t="array" ref="Q115">SUMPRODUCT(($F115:$F115="Parcial")*ABS($C115:$C115-$P115:$P115))</f>
        <v>0</v>
      </c>
      <c r="AO115" s="468" t="str">
        <f t="shared" si="19"/>
        <v>2026-W9</v>
      </c>
      <c r="BX115" s="424">
        <f ca="1"/>
        <v>11</v>
      </c>
      <c r="BY115" s="428" t="str">
        <f ca="1"/>
        <v>Kidus Markos Phar</v>
      </c>
      <c r="BZ115" s="428">
        <f ca="1"/>
        <v>29500</v>
      </c>
      <c r="CA115" s="428">
        <f ca="1"/>
        <v>46192</v>
      </c>
      <c r="CB115" s="428">
        <f ca="1"/>
        <v>4</v>
      </c>
    </row>
    <row r="116" spans="1:80" ht="12.75" customHeight="1">
      <c r="A116" s="171">
        <v>21</v>
      </c>
      <c r="B116" s="172" t="s">
        <v>244</v>
      </c>
      <c r="C116" s="227">
        <v>65340</v>
      </c>
      <c r="D116" s="222">
        <v>46081</v>
      </c>
      <c r="E116" s="175">
        <f t="shared" si="14"/>
        <v>0</v>
      </c>
      <c r="F116" s="176" t="s">
        <v>164</v>
      </c>
      <c r="G116" s="172" t="str">
        <f t="shared" si="17"/>
        <v>Settled</v>
      </c>
      <c r="H116" s="229" t="s">
        <v>156</v>
      </c>
      <c r="I116" s="171">
        <v>20</v>
      </c>
      <c r="J116" s="332">
        <f t="shared" ca="1" si="20"/>
        <v>137</v>
      </c>
      <c r="K116" s="178">
        <f t="shared" si="18"/>
        <v>46101</v>
      </c>
      <c r="N116" s="181" t="str">
        <f t="shared" si="21"/>
        <v>2018-06-21</v>
      </c>
      <c r="O116" s="182" t="str">
        <f t="shared" si="22"/>
        <v>On Time</v>
      </c>
      <c r="P116" s="188"/>
      <c r="Q116" s="189" cm="1">
        <f t="array" ref="Q116">SUMPRODUCT(($F116:$F116="Parcial")*ABS($C116:$C116-$P116:$P116))</f>
        <v>0</v>
      </c>
      <c r="AO116" s="468" t="str">
        <f t="shared" si="19"/>
        <v>2026-W9</v>
      </c>
      <c r="BX116" s="424">
        <f ca="1"/>
        <v>13</v>
      </c>
      <c r="BY116" s="428" t="str">
        <f ca="1"/>
        <v>NH</v>
      </c>
      <c r="BZ116" s="428">
        <f ca="1"/>
        <v>22000</v>
      </c>
      <c r="CA116" s="428">
        <f ca="1"/>
        <v>46197</v>
      </c>
      <c r="CB116" s="428">
        <f ca="1"/>
        <v>9</v>
      </c>
    </row>
    <row r="117" spans="1:80" ht="12.75" customHeight="1">
      <c r="A117" s="171">
        <v>22</v>
      </c>
      <c r="B117" s="172" t="s">
        <v>245</v>
      </c>
      <c r="C117" s="172">
        <v>8040</v>
      </c>
      <c r="D117" s="222">
        <v>46081</v>
      </c>
      <c r="E117" s="175">
        <f t="shared" si="14"/>
        <v>0</v>
      </c>
      <c r="F117" s="176" t="s">
        <v>164</v>
      </c>
      <c r="G117" s="172" t="str">
        <f t="shared" si="17"/>
        <v>Settled</v>
      </c>
      <c r="H117" s="229" t="s">
        <v>156</v>
      </c>
      <c r="I117" s="171">
        <v>15</v>
      </c>
      <c r="J117" s="332">
        <f t="shared" ca="1" si="20"/>
        <v>137</v>
      </c>
      <c r="K117" s="178">
        <f t="shared" si="18"/>
        <v>46096</v>
      </c>
      <c r="N117" s="181" t="str">
        <f t="shared" si="21"/>
        <v>2018-06-21</v>
      </c>
      <c r="O117" s="182" t="str">
        <f t="shared" si="22"/>
        <v>On Time</v>
      </c>
      <c r="P117" s="188"/>
      <c r="Q117" s="189" cm="1">
        <f t="array" ref="Q117">SUMPRODUCT(($F117:$F117="Parcial")*ABS($C117:$C117-$P117:$P117))</f>
        <v>0</v>
      </c>
      <c r="AO117" s="468" t="str">
        <f t="shared" si="19"/>
        <v>2026-W9</v>
      </c>
      <c r="BX117" s="424">
        <f ca="1"/>
        <v>14</v>
      </c>
      <c r="BY117" s="428" t="str">
        <f ca="1"/>
        <v>Meba</v>
      </c>
      <c r="BZ117" s="428">
        <f ca="1"/>
        <v>69500</v>
      </c>
      <c r="CA117" s="428">
        <f ca="1"/>
        <v>46197</v>
      </c>
      <c r="CB117" s="428">
        <f ca="1"/>
        <v>9</v>
      </c>
    </row>
    <row r="118" spans="1:80" ht="12.75" customHeight="1">
      <c r="A118" s="171">
        <v>23</v>
      </c>
      <c r="B118" s="172" t="s">
        <v>101</v>
      </c>
      <c r="C118" s="227">
        <v>32000</v>
      </c>
      <c r="D118" s="174">
        <v>46086</v>
      </c>
      <c r="E118" s="175">
        <f t="shared" si="14"/>
        <v>0</v>
      </c>
      <c r="F118" s="176" t="s">
        <v>164</v>
      </c>
      <c r="G118" s="172" t="str">
        <f t="shared" si="17"/>
        <v>Settled</v>
      </c>
      <c r="H118" s="229" t="s">
        <v>156</v>
      </c>
      <c r="I118" s="171">
        <v>7</v>
      </c>
      <c r="J118" s="332">
        <f t="shared" ca="1" si="20"/>
        <v>132</v>
      </c>
      <c r="K118" s="178">
        <f t="shared" si="18"/>
        <v>46093</v>
      </c>
      <c r="N118" s="181" t="str">
        <f t="shared" si="21"/>
        <v>2018-06-26</v>
      </c>
      <c r="O118" s="182" t="str">
        <f t="shared" si="22"/>
        <v>On Time</v>
      </c>
      <c r="P118" s="188"/>
      <c r="Q118" s="189" cm="1">
        <f t="array" ref="Q118">SUMPRODUCT(($F118:$F118="Parcial")*ABS($C118:$C118-$P118:$P118))</f>
        <v>0</v>
      </c>
      <c r="AO118" s="468" t="str">
        <f t="shared" si="19"/>
        <v>2026-W10</v>
      </c>
      <c r="BX118" s="424">
        <f ca="1"/>
        <v>16</v>
      </c>
      <c r="BY118" s="428" t="str">
        <f ca="1"/>
        <v>peter</v>
      </c>
      <c r="BZ118" s="428">
        <f ca="1"/>
        <v>109900</v>
      </c>
      <c r="CA118" s="428">
        <f ca="1"/>
        <v>46197</v>
      </c>
      <c r="CB118" s="428">
        <f ca="1"/>
        <v>9</v>
      </c>
    </row>
    <row r="119" spans="1:80" ht="12.75" customHeight="1">
      <c r="A119" s="171">
        <v>24</v>
      </c>
      <c r="B119" s="172" t="s">
        <v>246</v>
      </c>
      <c r="C119" s="227">
        <v>16000</v>
      </c>
      <c r="D119" s="174">
        <v>46090</v>
      </c>
      <c r="E119" s="175">
        <f t="shared" si="14"/>
        <v>0</v>
      </c>
      <c r="F119" s="176" t="s">
        <v>164</v>
      </c>
      <c r="G119" s="172" t="str">
        <f t="shared" ref="G119:G150" si="23">IF(F119="Paid","Settled",IF(E119="","",IF(E119&lt;0,"Over Due",IF(E119&lt;=10,"Due soon",IF(E119&lt;=20,"FP need",IF(E119&lt;=30,"Pending","Pending"))))))</f>
        <v>Settled</v>
      </c>
      <c r="H119" s="229" t="s">
        <v>156</v>
      </c>
      <c r="I119" s="171">
        <v>1</v>
      </c>
      <c r="J119" s="332">
        <f t="shared" ca="1" si="20"/>
        <v>128</v>
      </c>
      <c r="K119" s="178">
        <f t="shared" si="18"/>
        <v>46091</v>
      </c>
      <c r="N119" s="181" t="str">
        <f t="shared" si="21"/>
        <v>2018-06-30</v>
      </c>
      <c r="O119" s="182" t="str">
        <f t="shared" si="22"/>
        <v>On Time</v>
      </c>
      <c r="P119" s="188"/>
      <c r="Q119" s="189" cm="1">
        <f t="array" ref="Q119">SUMPRODUCT(($F119:$F119="Parcial")*ABS($C119:$C119-$P119:$P119))</f>
        <v>0</v>
      </c>
      <c r="Z119" s="428"/>
      <c r="AA119" s="428"/>
      <c r="AB119" s="428"/>
      <c r="AC119" s="428"/>
      <c r="AD119" s="428"/>
      <c r="AO119" s="468" t="str">
        <f t="shared" si="19"/>
        <v>2026-W11</v>
      </c>
      <c r="BX119" s="424">
        <f ca="1"/>
        <v>17</v>
      </c>
      <c r="BY119" s="428" t="str">
        <f ca="1"/>
        <v>Abune aregawi</v>
      </c>
      <c r="BZ119" s="428">
        <f ca="1"/>
        <v>23200</v>
      </c>
      <c r="CA119" s="428">
        <f ca="1"/>
        <v>46197</v>
      </c>
      <c r="CB119" s="428">
        <f ca="1"/>
        <v>9</v>
      </c>
    </row>
    <row r="120" spans="1:80" ht="12.75" customHeight="1">
      <c r="A120" s="171">
        <v>25</v>
      </c>
      <c r="B120" s="172" t="s">
        <v>238</v>
      </c>
      <c r="C120" s="227">
        <v>178000</v>
      </c>
      <c r="D120" s="174">
        <v>46088</v>
      </c>
      <c r="E120" s="175">
        <f t="shared" si="14"/>
        <v>0</v>
      </c>
      <c r="F120" s="176" t="s">
        <v>164</v>
      </c>
      <c r="G120" s="172" t="str">
        <f t="shared" si="23"/>
        <v>Settled</v>
      </c>
      <c r="H120" s="229" t="s">
        <v>156</v>
      </c>
      <c r="I120" s="171">
        <v>30</v>
      </c>
      <c r="J120" s="332">
        <f t="shared" ca="1" si="20"/>
        <v>130</v>
      </c>
      <c r="K120" s="178">
        <f t="shared" si="18"/>
        <v>46118</v>
      </c>
      <c r="N120" s="181" t="str">
        <f t="shared" si="21"/>
        <v>2018-06-28</v>
      </c>
      <c r="O120" s="182" t="str">
        <f t="shared" si="22"/>
        <v>On Time</v>
      </c>
      <c r="P120" s="188"/>
      <c r="Q120" s="189" cm="1">
        <f t="array" ref="Q120">SUMPRODUCT(($F120:$F120="Parcial")*ABS($C120:$C120-$P120:$P120))</f>
        <v>0</v>
      </c>
      <c r="Z120" s="428"/>
      <c r="AA120" s="428"/>
      <c r="AB120" s="428"/>
      <c r="AC120" s="428"/>
      <c r="AD120" s="428"/>
      <c r="AO120" s="468" t="str">
        <f t="shared" si="19"/>
        <v>2026-W10</v>
      </c>
      <c r="BX120" s="424">
        <f ca="1"/>
        <v>19</v>
      </c>
      <c r="BY120" s="428" t="str">
        <f ca="1"/>
        <v>Wilget</v>
      </c>
      <c r="BZ120" s="428">
        <f ca="1"/>
        <v>99000</v>
      </c>
      <c r="CA120" s="428">
        <f ca="1"/>
        <v>46199</v>
      </c>
      <c r="CB120" s="428">
        <f ca="1"/>
        <v>11</v>
      </c>
    </row>
    <row r="121" spans="1:80" ht="12.75" customHeight="1">
      <c r="A121" s="171">
        <v>1</v>
      </c>
      <c r="B121" s="172" t="s">
        <v>185</v>
      </c>
      <c r="C121" s="227">
        <v>55000</v>
      </c>
      <c r="D121" s="174">
        <v>46100</v>
      </c>
      <c r="E121" s="175">
        <f t="shared" si="14"/>
        <v>0</v>
      </c>
      <c r="F121" s="176" t="s">
        <v>164</v>
      </c>
      <c r="G121" s="172" t="str">
        <f t="shared" si="23"/>
        <v>Settled</v>
      </c>
      <c r="H121" s="229" t="s">
        <v>157</v>
      </c>
      <c r="I121" s="171">
        <v>60</v>
      </c>
      <c r="J121" s="332">
        <f t="shared" ca="1" si="20"/>
        <v>118</v>
      </c>
      <c r="K121" s="178">
        <f t="shared" si="18"/>
        <v>46160</v>
      </c>
      <c r="L121" s="179">
        <v>46176</v>
      </c>
      <c r="N121" s="181" t="str">
        <f t="shared" si="21"/>
        <v>2018-07-10</v>
      </c>
      <c r="O121" s="182" t="str">
        <f t="shared" si="22"/>
        <v>On Time</v>
      </c>
      <c r="P121" s="188"/>
      <c r="Q121" s="189" cm="1">
        <f t="array" ref="Q121">SUMPRODUCT(($F121:$F121="Parcial")*ABS($C121:$C121-$P121:$P121))</f>
        <v>0</v>
      </c>
      <c r="Z121" s="428"/>
      <c r="AA121" s="428"/>
      <c r="AB121" s="428"/>
      <c r="AC121" s="428"/>
      <c r="AD121" s="428"/>
      <c r="AO121" s="468" t="str">
        <f t="shared" si="19"/>
        <v>2026-W12</v>
      </c>
      <c r="BX121" s="424">
        <f ca="1"/>
        <v>20</v>
      </c>
      <c r="BY121" s="428" t="str">
        <f ca="1"/>
        <v>Jacaranda</v>
      </c>
      <c r="BZ121" s="428">
        <f ca="1"/>
        <v>60000</v>
      </c>
      <c r="CA121" s="428">
        <f ca="1"/>
        <v>46199</v>
      </c>
      <c r="CB121" s="428">
        <f ca="1"/>
        <v>41</v>
      </c>
    </row>
    <row r="122" spans="1:80" ht="12.75" customHeight="1">
      <c r="A122" s="171">
        <v>2</v>
      </c>
      <c r="B122" s="172" t="s">
        <v>97</v>
      </c>
      <c r="C122" s="227">
        <v>62000</v>
      </c>
      <c r="D122" s="174">
        <v>46104</v>
      </c>
      <c r="E122" s="175">
        <f t="shared" ca="1" si="14"/>
        <v>-54</v>
      </c>
      <c r="F122" s="176" t="s">
        <v>247</v>
      </c>
      <c r="G122" s="172" t="str">
        <f t="shared" ca="1" si="23"/>
        <v>Over Due</v>
      </c>
      <c r="H122" s="229" t="s">
        <v>157</v>
      </c>
      <c r="I122" s="171">
        <v>60</v>
      </c>
      <c r="J122" s="332">
        <f t="shared" ca="1" si="20"/>
        <v>114</v>
      </c>
      <c r="K122" s="178" t="str">
        <f t="shared" si="18"/>
        <v/>
      </c>
      <c r="N122" s="181" t="str">
        <f t="shared" si="21"/>
        <v>2018-07-14</v>
      </c>
      <c r="O122" s="182" t="str">
        <f t="shared" si="22"/>
        <v>On Time</v>
      </c>
      <c r="P122" s="188"/>
      <c r="Q122" s="189" cm="1">
        <f t="array" ref="Q122">SUMPRODUCT(($F122:$F122="Parcial")*ABS($C122:$C122-$P122:$P122))</f>
        <v>0</v>
      </c>
      <c r="Z122" s="428"/>
      <c r="AA122" s="428"/>
      <c r="AB122" s="428"/>
      <c r="AC122" s="428"/>
      <c r="AD122" s="428"/>
      <c r="AO122" s="468" t="str">
        <f t="shared" si="19"/>
        <v>2026-W13</v>
      </c>
    </row>
    <row r="123" spans="1:80" ht="12.75" customHeight="1">
      <c r="A123" s="171">
        <v>3</v>
      </c>
      <c r="B123" s="172" t="s">
        <v>97</v>
      </c>
      <c r="C123" s="227">
        <v>100000</v>
      </c>
      <c r="D123" s="174">
        <v>46104</v>
      </c>
      <c r="E123" s="175">
        <f t="shared" si="14"/>
        <v>0</v>
      </c>
      <c r="F123" s="176" t="s">
        <v>164</v>
      </c>
      <c r="G123" s="172" t="str">
        <f t="shared" si="23"/>
        <v>Settled</v>
      </c>
      <c r="H123" s="229" t="s">
        <v>157</v>
      </c>
      <c r="I123" s="171">
        <v>60</v>
      </c>
      <c r="J123" s="332">
        <f t="shared" ca="1" si="20"/>
        <v>114</v>
      </c>
      <c r="K123" s="178">
        <f t="shared" si="18"/>
        <v>46164</v>
      </c>
      <c r="N123" s="181" t="str">
        <f t="shared" si="21"/>
        <v>2018-07-14</v>
      </c>
      <c r="O123" s="182" t="str">
        <f t="shared" si="22"/>
        <v>On Time</v>
      </c>
      <c r="P123" s="188"/>
      <c r="Q123" s="189" cm="1">
        <f t="array" ref="Q123">SUMPRODUCT(($F123:$F123="Parcial")*ABS($C123:$C123-$P123:$P123))</f>
        <v>0</v>
      </c>
      <c r="Z123" s="428"/>
      <c r="AA123" s="428"/>
      <c r="AB123" s="428"/>
      <c r="AC123" s="428"/>
      <c r="AD123" s="428"/>
      <c r="AO123" s="468" t="str">
        <f t="shared" si="19"/>
        <v>2026-W13</v>
      </c>
    </row>
    <row r="124" spans="1:80" ht="12.75" customHeight="1">
      <c r="A124" s="171">
        <v>4</v>
      </c>
      <c r="B124" s="172" t="s">
        <v>246</v>
      </c>
      <c r="C124" s="227">
        <v>32000</v>
      </c>
      <c r="D124" s="174">
        <v>46113</v>
      </c>
      <c r="E124" s="175">
        <f t="shared" si="14"/>
        <v>0</v>
      </c>
      <c r="F124" s="176" t="s">
        <v>164</v>
      </c>
      <c r="G124" s="172" t="str">
        <f t="shared" si="23"/>
        <v>Settled</v>
      </c>
      <c r="H124" s="229" t="s">
        <v>158</v>
      </c>
      <c r="I124" s="171">
        <v>30</v>
      </c>
      <c r="J124" s="332">
        <f t="shared" ca="1" si="20"/>
        <v>105</v>
      </c>
      <c r="K124" s="178">
        <f t="shared" si="18"/>
        <v>46143</v>
      </c>
      <c r="L124" s="179">
        <v>46148</v>
      </c>
      <c r="N124" s="181" t="str">
        <f t="shared" si="21"/>
        <v>2018-07-23</v>
      </c>
      <c r="O124" s="182" t="str">
        <f t="shared" si="22"/>
        <v>On Time</v>
      </c>
      <c r="P124" s="188"/>
      <c r="Q124" s="189" cm="1">
        <f t="array" ref="Q124">SUMPRODUCT(($F124:$F124="Parcial")*ABS($C124:$C124-$P124:$P124))</f>
        <v>0</v>
      </c>
      <c r="U124" s="608">
        <f>1100*50</f>
        <v>55000</v>
      </c>
      <c r="Z124" s="428"/>
      <c r="AA124" s="428"/>
      <c r="AB124" s="428"/>
      <c r="AC124" s="428"/>
      <c r="AD124" s="428"/>
      <c r="AO124" s="468" t="str">
        <f t="shared" si="19"/>
        <v>2026-W14</v>
      </c>
    </row>
    <row r="125" spans="1:80" ht="12.75" customHeight="1">
      <c r="A125" s="171">
        <v>5</v>
      </c>
      <c r="B125" s="172" t="s">
        <v>87</v>
      </c>
      <c r="C125" s="227">
        <v>20000</v>
      </c>
      <c r="D125" s="174">
        <v>46114</v>
      </c>
      <c r="E125" s="175">
        <f t="shared" si="14"/>
        <v>0</v>
      </c>
      <c r="F125" s="176" t="s">
        <v>164</v>
      </c>
      <c r="G125" s="172" t="str">
        <f t="shared" si="23"/>
        <v>Settled</v>
      </c>
      <c r="H125" s="229" t="s">
        <v>157</v>
      </c>
      <c r="I125" s="171">
        <v>15</v>
      </c>
      <c r="J125" s="332">
        <f t="shared" ca="1" si="20"/>
        <v>104</v>
      </c>
      <c r="K125" s="178">
        <f t="shared" si="18"/>
        <v>46129</v>
      </c>
      <c r="N125" s="181" t="str">
        <f t="shared" si="21"/>
        <v>2018-07-24</v>
      </c>
      <c r="O125" s="182" t="str">
        <f t="shared" si="22"/>
        <v>On Time</v>
      </c>
      <c r="P125" s="188"/>
      <c r="Q125" s="189" cm="1">
        <f t="array" ref="Q125">SUMPRODUCT(($F125:$F125="Parcial")*ABS($C125:$C125-$P125:$P125))</f>
        <v>0</v>
      </c>
      <c r="Z125" s="428"/>
      <c r="AA125" s="428"/>
      <c r="AB125" s="428"/>
      <c r="AC125" s="428"/>
      <c r="AD125" s="428"/>
      <c r="AO125" s="468" t="str">
        <f t="shared" si="19"/>
        <v>2026-W14</v>
      </c>
    </row>
    <row r="126" spans="1:80" ht="12.75" customHeight="1">
      <c r="A126" s="171">
        <v>1</v>
      </c>
      <c r="B126" s="172" t="s">
        <v>227</v>
      </c>
      <c r="C126" s="227">
        <v>16000</v>
      </c>
      <c r="D126" s="174">
        <v>46129</v>
      </c>
      <c r="E126" s="175">
        <f t="shared" si="14"/>
        <v>0</v>
      </c>
      <c r="F126" s="176" t="s">
        <v>164</v>
      </c>
      <c r="G126" s="172" t="str">
        <f t="shared" si="23"/>
        <v>Settled</v>
      </c>
      <c r="H126" s="229" t="s">
        <v>158</v>
      </c>
      <c r="I126" s="171">
        <v>30</v>
      </c>
      <c r="J126" s="332">
        <f t="shared" ca="1" si="20"/>
        <v>89</v>
      </c>
      <c r="K126" s="178">
        <f t="shared" si="18"/>
        <v>46159</v>
      </c>
      <c r="L126" s="179">
        <v>46149</v>
      </c>
      <c r="N126" s="181" t="str">
        <f t="shared" si="21"/>
        <v>2018-08-09</v>
      </c>
      <c r="O126" s="182" t="str">
        <f t="shared" si="22"/>
        <v>Pending</v>
      </c>
      <c r="P126" s="188"/>
      <c r="Q126" s="189" cm="1">
        <f t="array" ref="Q126">SUMPRODUCT(($F126:$F126="Parcial")*ABS($C126:$C126-$P126:$P126))</f>
        <v>0</v>
      </c>
      <c r="Z126" s="428"/>
      <c r="AA126" s="428"/>
      <c r="AB126" s="428"/>
      <c r="AC126" s="428"/>
      <c r="AD126" s="428"/>
      <c r="AO126" s="468" t="str">
        <f t="shared" si="19"/>
        <v>2026-W16</v>
      </c>
    </row>
    <row r="127" spans="1:80" ht="12.75" customHeight="1">
      <c r="A127" s="171">
        <v>2</v>
      </c>
      <c r="B127" s="172" t="s">
        <v>92</v>
      </c>
      <c r="C127" s="227">
        <v>40000</v>
      </c>
      <c r="D127" s="174">
        <v>46130</v>
      </c>
      <c r="E127" s="175">
        <f t="shared" si="14"/>
        <v>0</v>
      </c>
      <c r="F127" s="176" t="s">
        <v>164</v>
      </c>
      <c r="G127" s="172" t="str">
        <f t="shared" si="23"/>
        <v>Settled</v>
      </c>
      <c r="H127" s="229" t="s">
        <v>158</v>
      </c>
      <c r="I127" s="171">
        <v>30</v>
      </c>
      <c r="J127" s="332">
        <f t="shared" ca="1" si="20"/>
        <v>88</v>
      </c>
      <c r="K127" s="178">
        <f t="shared" si="18"/>
        <v>46160</v>
      </c>
      <c r="N127" s="181" t="str">
        <f t="shared" si="21"/>
        <v>2018-08-10</v>
      </c>
      <c r="O127" s="182" t="str">
        <f t="shared" si="22"/>
        <v>On Time</v>
      </c>
      <c r="P127" s="188"/>
      <c r="Q127" s="189" cm="1">
        <f t="array" ref="Q127">SUMPRODUCT(($F127:$F127="Parcial")*ABS($C127:$C127-$P127:$P127))</f>
        <v>0</v>
      </c>
      <c r="Z127" s="428"/>
      <c r="AA127" s="428"/>
      <c r="AB127" s="428"/>
      <c r="AC127" s="428"/>
      <c r="AD127" s="428"/>
      <c r="AO127" s="468" t="str">
        <f t="shared" si="19"/>
        <v>2026-W16</v>
      </c>
    </row>
    <row r="128" spans="1:80" ht="12.75" customHeight="1">
      <c r="A128" s="171">
        <v>3</v>
      </c>
      <c r="B128" s="230" t="s">
        <v>100</v>
      </c>
      <c r="C128" s="232">
        <v>150000</v>
      </c>
      <c r="D128" s="174">
        <v>46130</v>
      </c>
      <c r="E128" s="175">
        <f t="shared" si="14"/>
        <v>0</v>
      </c>
      <c r="F128" s="176" t="s">
        <v>164</v>
      </c>
      <c r="G128" s="172" t="str">
        <f t="shared" si="23"/>
        <v>Settled</v>
      </c>
      <c r="H128" s="229" t="s">
        <v>158</v>
      </c>
      <c r="I128" s="171">
        <v>15</v>
      </c>
      <c r="J128" s="332">
        <f t="shared" ca="1" si="20"/>
        <v>88</v>
      </c>
      <c r="K128" s="178">
        <f t="shared" si="18"/>
        <v>46145</v>
      </c>
      <c r="N128" s="181" t="str">
        <f t="shared" si="21"/>
        <v>2018-08-10</v>
      </c>
      <c r="O128" s="182" t="str">
        <f t="shared" si="22"/>
        <v>On Time</v>
      </c>
      <c r="P128" s="188"/>
      <c r="Q128" s="189" cm="1">
        <f t="array" ref="Q128">SUMPRODUCT(($F128:$F128="Parcial")*ABS($C128:$C128-$P128:$P128))</f>
        <v>0</v>
      </c>
      <c r="Z128" s="428"/>
      <c r="AA128" s="428"/>
      <c r="AB128" s="428"/>
      <c r="AC128" s="428"/>
      <c r="AD128" s="428"/>
      <c r="AO128" s="468" t="str">
        <f t="shared" si="19"/>
        <v>2026-W16</v>
      </c>
    </row>
    <row r="129" spans="1:41" ht="12.75" customHeight="1">
      <c r="A129" s="171">
        <v>4</v>
      </c>
      <c r="B129" s="230" t="s">
        <v>100</v>
      </c>
      <c r="C129" s="231">
        <v>152050</v>
      </c>
      <c r="D129" s="174">
        <v>46130</v>
      </c>
      <c r="E129" s="175">
        <f t="shared" si="14"/>
        <v>0</v>
      </c>
      <c r="F129" s="176" t="s">
        <v>164</v>
      </c>
      <c r="G129" s="172" t="str">
        <f t="shared" si="23"/>
        <v>Settled</v>
      </c>
      <c r="H129" s="229" t="s">
        <v>158</v>
      </c>
      <c r="I129" s="171">
        <v>15</v>
      </c>
      <c r="J129" s="332">
        <f t="shared" ca="1" si="20"/>
        <v>88</v>
      </c>
      <c r="K129" s="178">
        <f t="shared" si="18"/>
        <v>46145</v>
      </c>
      <c r="L129" s="179">
        <v>46142</v>
      </c>
      <c r="M129" s="180" t="s">
        <v>248</v>
      </c>
      <c r="N129" s="181" t="str">
        <f t="shared" si="21"/>
        <v>2018-08-10</v>
      </c>
      <c r="O129" s="182" t="str">
        <f t="shared" si="22"/>
        <v>On Time</v>
      </c>
      <c r="P129" s="188"/>
      <c r="Q129" s="189" cm="1">
        <f t="array" ref="Q129">SUMPRODUCT(($F129:$F129="Parcial")*ABS($C129:$C129-$P129:$P129))</f>
        <v>0</v>
      </c>
      <c r="AO129" s="468" t="str">
        <f t="shared" si="19"/>
        <v>2026-W16</v>
      </c>
    </row>
    <row r="130" spans="1:41" ht="12.75" customHeight="1">
      <c r="A130" s="171">
        <v>5</v>
      </c>
      <c r="B130" s="172" t="s">
        <v>249</v>
      </c>
      <c r="C130" s="227">
        <v>43000</v>
      </c>
      <c r="D130" s="174">
        <v>46130</v>
      </c>
      <c r="E130" s="175">
        <f t="shared" si="14"/>
        <v>0</v>
      </c>
      <c r="F130" s="176" t="s">
        <v>164</v>
      </c>
      <c r="G130" s="172" t="str">
        <f t="shared" si="23"/>
        <v>Settled</v>
      </c>
      <c r="H130" s="229" t="s">
        <v>158</v>
      </c>
      <c r="I130" s="171">
        <v>30</v>
      </c>
      <c r="J130" s="332">
        <f t="shared" ca="1" si="20"/>
        <v>88</v>
      </c>
      <c r="K130" s="178">
        <f t="shared" ref="K130:K142" si="24">IFERROR(IF(F130="Paid",D130+IF(I130="",H130,I130),""),"No")</f>
        <v>46160</v>
      </c>
      <c r="L130" s="179">
        <v>46177</v>
      </c>
      <c r="N130" s="181" t="str">
        <f t="shared" si="21"/>
        <v>2018-08-10</v>
      </c>
      <c r="O130" s="182" t="str">
        <f t="shared" si="22"/>
        <v>On Time</v>
      </c>
      <c r="P130" s="188"/>
      <c r="Q130" s="189" cm="1">
        <f t="array" ref="Q130">SUMPRODUCT(($F130:$F130="Parcial")*ABS($C130:$C130-$P130:$P130))</f>
        <v>0</v>
      </c>
      <c r="AO130" s="468" t="str">
        <f t="shared" ref="AO130:AO161" si="25">YEAR(D130)&amp;"-W"&amp;WEEKNUM(D130,2)</f>
        <v>2026-W16</v>
      </c>
    </row>
    <row r="131" spans="1:41" ht="12.75" customHeight="1">
      <c r="A131" s="171">
        <v>6</v>
      </c>
      <c r="B131" s="172" t="s">
        <v>227</v>
      </c>
      <c r="C131" s="227">
        <v>16000</v>
      </c>
      <c r="D131" s="174">
        <v>46135</v>
      </c>
      <c r="E131" s="175">
        <f t="shared" ref="E131:E194" si="26">IF(D131="","",IF(F131="paid",0,I131-J131))</f>
        <v>0</v>
      </c>
      <c r="F131" s="176" t="s">
        <v>164</v>
      </c>
      <c r="G131" s="172" t="str">
        <f t="shared" si="23"/>
        <v>Settled</v>
      </c>
      <c r="H131" s="229" t="s">
        <v>158</v>
      </c>
      <c r="I131" s="171">
        <v>30</v>
      </c>
      <c r="J131" s="332">
        <f t="shared" ca="1" si="20"/>
        <v>83</v>
      </c>
      <c r="K131" s="178">
        <f t="shared" si="24"/>
        <v>46165</v>
      </c>
      <c r="L131" s="179">
        <v>46150</v>
      </c>
      <c r="N131" s="181" t="str">
        <f t="shared" si="21"/>
        <v>2018-08-15</v>
      </c>
      <c r="O131" s="182" t="str">
        <f t="shared" si="22"/>
        <v>On Time</v>
      </c>
      <c r="P131" s="188"/>
      <c r="Q131" s="189" cm="1">
        <f t="array" ref="Q131">SUMPRODUCT(($F131:$F131="Parcial")*ABS($C131:$C131-$P131:$P131))</f>
        <v>0</v>
      </c>
      <c r="AO131" s="468" t="str">
        <f t="shared" si="25"/>
        <v>2026-W17</v>
      </c>
    </row>
    <row r="132" spans="1:41" ht="12.75" customHeight="1">
      <c r="A132" s="171">
        <v>7</v>
      </c>
      <c r="B132" s="230" t="s">
        <v>100</v>
      </c>
      <c r="C132" s="233">
        <v>100000</v>
      </c>
      <c r="D132" s="174">
        <v>46139</v>
      </c>
      <c r="E132" s="175">
        <f t="shared" si="26"/>
        <v>0</v>
      </c>
      <c r="F132" s="176" t="s">
        <v>164</v>
      </c>
      <c r="G132" s="172" t="str">
        <f t="shared" si="23"/>
        <v>Settled</v>
      </c>
      <c r="H132" s="229" t="s">
        <v>158</v>
      </c>
      <c r="I132" s="171">
        <v>6</v>
      </c>
      <c r="J132" s="332">
        <f t="shared" ca="1" si="20"/>
        <v>79</v>
      </c>
      <c r="K132" s="178">
        <f t="shared" si="24"/>
        <v>46145</v>
      </c>
      <c r="L132" s="179">
        <v>46151</v>
      </c>
      <c r="M132" s="180">
        <v>241400</v>
      </c>
      <c r="N132" s="181" t="str">
        <f t="shared" ref="N132:N165" si="27">_xlfn.LET(_xlpm.gDate,D132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2018-08-19</v>
      </c>
      <c r="O132" s="182" t="str">
        <f t="shared" si="22"/>
        <v>On Time</v>
      </c>
      <c r="P132" s="188"/>
      <c r="Q132" s="189" cm="1">
        <f t="array" ref="Q132">SUMPRODUCT(($F132:$F132="Parcial")*ABS($C132:$C132-$P132:$P132))</f>
        <v>0</v>
      </c>
      <c r="AO132" s="468" t="str">
        <f t="shared" si="25"/>
        <v>2026-W18</v>
      </c>
    </row>
    <row r="133" spans="1:41" ht="12.75" customHeight="1">
      <c r="A133" s="171">
        <v>8</v>
      </c>
      <c r="B133" s="230" t="s">
        <v>100</v>
      </c>
      <c r="C133" s="233">
        <v>41400</v>
      </c>
      <c r="D133" s="174">
        <v>46139</v>
      </c>
      <c r="E133" s="175">
        <f t="shared" si="26"/>
        <v>0</v>
      </c>
      <c r="F133" s="176" t="s">
        <v>164</v>
      </c>
      <c r="G133" s="172" t="str">
        <f t="shared" si="23"/>
        <v>Settled</v>
      </c>
      <c r="H133" s="229" t="s">
        <v>158</v>
      </c>
      <c r="I133" s="171">
        <v>30</v>
      </c>
      <c r="J133" s="332">
        <f t="shared" ca="1" si="20"/>
        <v>79</v>
      </c>
      <c r="K133" s="178">
        <f t="shared" si="24"/>
        <v>46169</v>
      </c>
      <c r="L133" s="179">
        <v>46181</v>
      </c>
      <c r="M133" s="180">
        <f>M132-100000</f>
        <v>141400</v>
      </c>
      <c r="N133" s="181" t="str">
        <f t="shared" si="27"/>
        <v>2018-08-19</v>
      </c>
      <c r="O133" s="182" t="str">
        <f t="shared" si="22"/>
        <v>On Time</v>
      </c>
      <c r="P133" s="188" t="s">
        <v>250</v>
      </c>
      <c r="Q133" s="189" t="e" cm="1">
        <f t="array" ref="Q133">SUMPRODUCT(($F133:$F133="Parcial")*ABS($C133:$C133-$P133:$P133))</f>
        <v>#VALUE!</v>
      </c>
      <c r="AO133" s="468" t="str">
        <f t="shared" si="25"/>
        <v>2026-W18</v>
      </c>
    </row>
    <row r="134" spans="1:41" ht="12.75" customHeight="1">
      <c r="A134" s="171">
        <v>9</v>
      </c>
      <c r="B134" s="230" t="s">
        <v>100</v>
      </c>
      <c r="C134" s="233">
        <v>50000</v>
      </c>
      <c r="D134" s="174">
        <v>46139</v>
      </c>
      <c r="E134" s="175">
        <f t="shared" si="26"/>
        <v>0</v>
      </c>
      <c r="F134" s="176" t="s">
        <v>164</v>
      </c>
      <c r="G134" s="172" t="str">
        <f t="shared" si="23"/>
        <v>Settled</v>
      </c>
      <c r="H134" s="229" t="s">
        <v>158</v>
      </c>
      <c r="I134" s="171">
        <v>30</v>
      </c>
      <c r="J134" s="332">
        <f t="shared" ca="1" si="20"/>
        <v>79</v>
      </c>
      <c r="K134" s="178">
        <f t="shared" si="24"/>
        <v>46169</v>
      </c>
      <c r="L134" s="179">
        <v>46175</v>
      </c>
      <c r="M134" s="189"/>
      <c r="N134" s="181" t="str">
        <f t="shared" si="27"/>
        <v>2018-08-19</v>
      </c>
      <c r="O134" s="182" t="str">
        <f t="shared" si="22"/>
        <v>On Time</v>
      </c>
      <c r="P134" s="188"/>
      <c r="Q134" s="189" cm="1">
        <f t="array" ref="Q134">SUMPRODUCT(($F134:$F134="Parcial")*ABS($C134:$C134-$P134:$P134))</f>
        <v>0</v>
      </c>
      <c r="AO134" s="468" t="str">
        <f t="shared" si="25"/>
        <v>2026-W18</v>
      </c>
    </row>
    <row r="135" spans="1:41" ht="12.75" customHeight="1">
      <c r="A135" s="171">
        <v>10</v>
      </c>
      <c r="B135" s="230" t="s">
        <v>100</v>
      </c>
      <c r="C135" s="233">
        <v>50000</v>
      </c>
      <c r="D135" s="174">
        <v>46139</v>
      </c>
      <c r="E135" s="175">
        <f t="shared" si="26"/>
        <v>0</v>
      </c>
      <c r="F135" s="176" t="s">
        <v>164</v>
      </c>
      <c r="G135" s="172" t="str">
        <f t="shared" si="23"/>
        <v>Settled</v>
      </c>
      <c r="H135" s="229" t="s">
        <v>158</v>
      </c>
      <c r="I135" s="171">
        <v>30</v>
      </c>
      <c r="J135" s="332">
        <f t="shared" ca="1" si="20"/>
        <v>79</v>
      </c>
      <c r="K135" s="178">
        <f t="shared" si="24"/>
        <v>46169</v>
      </c>
      <c r="L135" s="179">
        <v>46173</v>
      </c>
      <c r="M135" s="189">
        <f>M133-C135</f>
        <v>91400</v>
      </c>
      <c r="N135" s="181" t="str">
        <f t="shared" si="27"/>
        <v>2018-08-19</v>
      </c>
      <c r="O135" s="182" t="str">
        <f t="shared" ref="O135:O166" si="28">IF(F131="Paid",IF(E131&lt;0,"Late",IF(E131=0,"On Time","Early")),"Pending")</f>
        <v>On Time</v>
      </c>
      <c r="P135" s="188"/>
      <c r="Q135" s="189" cm="1">
        <f t="array" ref="Q135">SUMPRODUCT(($F135:$F135="Parcial")*ABS($C135:$C135-$P135:$P135))</f>
        <v>0</v>
      </c>
      <c r="AO135" s="468" t="str">
        <f t="shared" si="25"/>
        <v>2026-W18</v>
      </c>
    </row>
    <row r="136" spans="1:41" ht="12.75" customHeight="1">
      <c r="A136" s="171">
        <v>11</v>
      </c>
      <c r="B136" s="230" t="s">
        <v>100</v>
      </c>
      <c r="C136" s="233">
        <v>50000</v>
      </c>
      <c r="D136" s="174">
        <v>46149</v>
      </c>
      <c r="E136" s="175">
        <f t="shared" si="26"/>
        <v>0</v>
      </c>
      <c r="F136" s="176" t="s">
        <v>164</v>
      </c>
      <c r="G136" s="172" t="str">
        <f t="shared" si="23"/>
        <v>Settled</v>
      </c>
      <c r="H136" s="229" t="s">
        <v>158</v>
      </c>
      <c r="I136" s="171">
        <v>30</v>
      </c>
      <c r="J136" s="332">
        <f t="shared" ca="1" si="20"/>
        <v>69</v>
      </c>
      <c r="K136" s="178">
        <f t="shared" si="24"/>
        <v>46179</v>
      </c>
      <c r="L136" s="179">
        <v>46171</v>
      </c>
      <c r="M136" s="234" t="s">
        <v>251</v>
      </c>
      <c r="N136" s="181" t="str">
        <f t="shared" si="27"/>
        <v>2018-08-29</v>
      </c>
      <c r="O136" s="182" t="str">
        <f t="shared" si="28"/>
        <v>On Time</v>
      </c>
      <c r="P136" s="188"/>
      <c r="Q136" s="189" cm="1">
        <f t="array" ref="Q136">SUMPRODUCT(($F136:$F136="Parcial")*ABS($C136:$C136-$P136:$P136))</f>
        <v>0</v>
      </c>
      <c r="AO136" s="468" t="str">
        <f t="shared" si="25"/>
        <v>2026-W19</v>
      </c>
    </row>
    <row r="137" spans="1:41" ht="12.75" customHeight="1">
      <c r="A137" s="171">
        <v>1</v>
      </c>
      <c r="B137" s="172" t="s">
        <v>252</v>
      </c>
      <c r="C137" s="227">
        <v>12000</v>
      </c>
      <c r="D137" s="174">
        <v>46155</v>
      </c>
      <c r="E137" s="175">
        <f t="shared" si="26"/>
        <v>0</v>
      </c>
      <c r="F137" s="176" t="s">
        <v>164</v>
      </c>
      <c r="G137" s="172" t="str">
        <f t="shared" si="23"/>
        <v>Settled</v>
      </c>
      <c r="H137" s="229" t="s">
        <v>159</v>
      </c>
      <c r="I137" s="171">
        <v>30</v>
      </c>
      <c r="J137" s="332">
        <f t="shared" ca="1" si="20"/>
        <v>63</v>
      </c>
      <c r="K137" s="178">
        <f t="shared" si="24"/>
        <v>46185</v>
      </c>
      <c r="L137" s="179">
        <v>46177</v>
      </c>
      <c r="N137" s="181" t="str">
        <f t="shared" si="27"/>
        <v>2018-09-05</v>
      </c>
      <c r="O137" s="182" t="str">
        <f t="shared" si="28"/>
        <v>On Time</v>
      </c>
      <c r="P137" s="188"/>
      <c r="Q137" s="189" cm="1">
        <f t="array" ref="Q137">SUMPRODUCT(($F137:$F137="Parcial")*ABS($C137:$C137-$P137:$P137))</f>
        <v>0</v>
      </c>
      <c r="AO137" s="468" t="str">
        <f t="shared" si="25"/>
        <v>2026-W20</v>
      </c>
    </row>
    <row r="138" spans="1:41" ht="12.75" customHeight="1">
      <c r="A138" s="171">
        <v>2</v>
      </c>
      <c r="B138" s="172" t="s">
        <v>97</v>
      </c>
      <c r="C138" s="235">
        <v>353600</v>
      </c>
      <c r="D138" s="174">
        <v>46155</v>
      </c>
      <c r="E138" s="175">
        <f t="shared" ca="1" si="26"/>
        <v>-3</v>
      </c>
      <c r="F138" s="176" t="s">
        <v>247</v>
      </c>
      <c r="G138" s="172" t="str">
        <f t="shared" ca="1" si="23"/>
        <v>Over Due</v>
      </c>
      <c r="H138" s="229" t="s">
        <v>159</v>
      </c>
      <c r="I138" s="171">
        <v>60</v>
      </c>
      <c r="J138" s="332">
        <f t="shared" ca="1" si="20"/>
        <v>63</v>
      </c>
      <c r="K138" s="178" t="str">
        <f t="shared" si="24"/>
        <v/>
      </c>
      <c r="N138" s="181" t="str">
        <f t="shared" si="27"/>
        <v>2018-09-05</v>
      </c>
      <c r="O138" s="182" t="str">
        <f t="shared" si="28"/>
        <v>On Time</v>
      </c>
      <c r="P138" s="188"/>
      <c r="Q138" s="189" cm="1">
        <f t="array" ref="Q138">SUMPRODUCT(($F138:$F138="Parcial")*ABS($C138:$C138-$P138:$P138))</f>
        <v>0</v>
      </c>
      <c r="AO138" s="468" t="str">
        <f t="shared" si="25"/>
        <v>2026-W20</v>
      </c>
    </row>
    <row r="139" spans="1:41" ht="12.75" customHeight="1">
      <c r="A139" s="171">
        <v>3</v>
      </c>
      <c r="B139" s="172" t="s">
        <v>87</v>
      </c>
      <c r="C139" s="172">
        <v>11000</v>
      </c>
      <c r="D139" s="174">
        <v>46155</v>
      </c>
      <c r="E139" s="175">
        <f t="shared" si="26"/>
        <v>0</v>
      </c>
      <c r="F139" s="176" t="s">
        <v>164</v>
      </c>
      <c r="G139" s="172" t="str">
        <f t="shared" si="23"/>
        <v>Settled</v>
      </c>
      <c r="H139" s="229" t="s">
        <v>159</v>
      </c>
      <c r="I139" s="171">
        <v>30</v>
      </c>
      <c r="J139" s="332">
        <f t="shared" ca="1" si="20"/>
        <v>63</v>
      </c>
      <c r="K139" s="178">
        <f t="shared" si="24"/>
        <v>46185</v>
      </c>
      <c r="L139" s="179">
        <v>46170</v>
      </c>
      <c r="N139" s="181" t="str">
        <f t="shared" si="27"/>
        <v>2018-09-05</v>
      </c>
      <c r="O139" s="182" t="str">
        <f t="shared" si="28"/>
        <v>On Time</v>
      </c>
      <c r="P139" s="188"/>
      <c r="Q139" s="189" cm="1">
        <f t="array" ref="Q139">SUMPRODUCT(($F139:$F139="Parcial")*ABS($C139:$C139-$P139:$P139))</f>
        <v>0</v>
      </c>
      <c r="AO139" s="468" t="str">
        <f t="shared" si="25"/>
        <v>2026-W20</v>
      </c>
    </row>
    <row r="140" spans="1:41" ht="12.75" customHeight="1">
      <c r="A140" s="171">
        <v>4</v>
      </c>
      <c r="B140" s="172" t="s">
        <v>92</v>
      </c>
      <c r="C140" s="235">
        <v>59900</v>
      </c>
      <c r="D140" s="174">
        <v>46155</v>
      </c>
      <c r="E140" s="175">
        <f t="shared" ca="1" si="26"/>
        <v>-33</v>
      </c>
      <c r="F140" s="176" t="s">
        <v>247</v>
      </c>
      <c r="G140" s="172" t="str">
        <f t="shared" ca="1" si="23"/>
        <v>Over Due</v>
      </c>
      <c r="H140" s="229" t="s">
        <v>159</v>
      </c>
      <c r="I140" s="171">
        <v>30</v>
      </c>
      <c r="J140" s="332">
        <f t="shared" ca="1" si="20"/>
        <v>63</v>
      </c>
      <c r="K140" s="178" t="str">
        <f t="shared" si="24"/>
        <v/>
      </c>
      <c r="N140" s="181" t="str">
        <f t="shared" si="27"/>
        <v>2018-09-05</v>
      </c>
      <c r="O140" s="182" t="str">
        <f t="shared" si="28"/>
        <v>On Time</v>
      </c>
      <c r="P140" s="188"/>
      <c r="Q140" s="189" cm="1">
        <f t="array" ref="Q140">SUMPRODUCT(($F140:$F140="Parcial")*ABS($C140:$C140-$P140:$P140))</f>
        <v>0</v>
      </c>
      <c r="AO140" s="468" t="str">
        <f t="shared" si="25"/>
        <v>2026-W20</v>
      </c>
    </row>
    <row r="141" spans="1:41" ht="12.75" customHeight="1">
      <c r="A141" s="171">
        <v>5</v>
      </c>
      <c r="B141" s="172" t="s">
        <v>253</v>
      </c>
      <c r="C141" s="235">
        <v>43800</v>
      </c>
      <c r="D141" s="174">
        <v>46157</v>
      </c>
      <c r="E141" s="175">
        <f t="shared" ca="1" si="26"/>
        <v>-31</v>
      </c>
      <c r="F141" s="176" t="s">
        <v>247</v>
      </c>
      <c r="G141" s="172" t="str">
        <f t="shared" ca="1" si="23"/>
        <v>Over Due</v>
      </c>
      <c r="H141" s="229" t="s">
        <v>159</v>
      </c>
      <c r="I141" s="171">
        <v>30</v>
      </c>
      <c r="J141" s="332">
        <f t="shared" ca="1" si="20"/>
        <v>61</v>
      </c>
      <c r="K141" s="178" t="str">
        <f t="shared" si="24"/>
        <v/>
      </c>
      <c r="N141" s="181" t="str">
        <f t="shared" si="27"/>
        <v>2018-09-07</v>
      </c>
      <c r="O141" s="182" t="str">
        <f t="shared" si="28"/>
        <v>On Time</v>
      </c>
      <c r="P141" s="188"/>
      <c r="Q141" s="189" cm="1">
        <f t="array" ref="Q141">SUMPRODUCT(($F141:$F141="Parcial")*ABS($C141:$C141-$P141:$P141))</f>
        <v>0</v>
      </c>
      <c r="AO141" s="468" t="str">
        <f t="shared" si="25"/>
        <v>2026-W20</v>
      </c>
    </row>
    <row r="142" spans="1:41" ht="12.75" customHeight="1">
      <c r="A142" s="171">
        <v>6</v>
      </c>
      <c r="B142" s="172" t="s">
        <v>254</v>
      </c>
      <c r="C142" s="235">
        <v>64100</v>
      </c>
      <c r="D142" s="174">
        <v>46157</v>
      </c>
      <c r="E142" s="175">
        <f t="shared" si="26"/>
        <v>0</v>
      </c>
      <c r="F142" s="176" t="s">
        <v>164</v>
      </c>
      <c r="G142" s="172" t="str">
        <f t="shared" si="23"/>
        <v>Settled</v>
      </c>
      <c r="H142" s="229" t="s">
        <v>159</v>
      </c>
      <c r="I142" s="171">
        <v>30</v>
      </c>
      <c r="J142" s="332">
        <f t="shared" ca="1" si="20"/>
        <v>61</v>
      </c>
      <c r="K142" s="178">
        <f t="shared" si="24"/>
        <v>46187</v>
      </c>
      <c r="N142" s="181" t="str">
        <f t="shared" si="27"/>
        <v>2018-09-07</v>
      </c>
      <c r="O142" s="182" t="str">
        <f t="shared" si="28"/>
        <v>Pending</v>
      </c>
      <c r="P142" s="188"/>
      <c r="Q142" s="189" cm="1">
        <f t="array" ref="Q142">SUMPRODUCT(($F142:$F142="Parcial")*ABS($C142:$C142-$P142:$P142))</f>
        <v>0</v>
      </c>
      <c r="AO142" s="468" t="str">
        <f t="shared" si="25"/>
        <v>2026-W20</v>
      </c>
    </row>
    <row r="143" spans="1:41" ht="12.75" customHeight="1">
      <c r="A143" s="171">
        <v>7</v>
      </c>
      <c r="B143" s="230" t="s">
        <v>100</v>
      </c>
      <c r="C143" s="235">
        <v>218455</v>
      </c>
      <c r="D143" s="174">
        <v>46161</v>
      </c>
      <c r="E143" s="175">
        <f t="shared" ca="1" si="26"/>
        <v>-27</v>
      </c>
      <c r="F143" s="176" t="s">
        <v>247</v>
      </c>
      <c r="G143" s="172" t="str">
        <f t="shared" ca="1" si="23"/>
        <v>Over Due</v>
      </c>
      <c r="H143" s="229" t="s">
        <v>159</v>
      </c>
      <c r="I143" s="171">
        <v>30</v>
      </c>
      <c r="J143" s="332">
        <f t="shared" ca="1" si="20"/>
        <v>57</v>
      </c>
      <c r="K143" s="187">
        <f ca="1">$E$1-E143</f>
        <v>46245</v>
      </c>
      <c r="M143" s="236"/>
      <c r="N143" s="181" t="str">
        <f t="shared" si="27"/>
        <v>2018-09-11</v>
      </c>
      <c r="O143" s="182" t="str">
        <f t="shared" si="28"/>
        <v>On Time</v>
      </c>
      <c r="P143" s="188"/>
      <c r="Q143" s="189" cm="1">
        <f t="array" ref="Q143">SUMPRODUCT(($F143:$F143="Parcial")*ABS($C143:$C143-$P143:$P143))</f>
        <v>0</v>
      </c>
      <c r="AO143" s="468" t="str">
        <f t="shared" si="25"/>
        <v>2026-W21</v>
      </c>
    </row>
    <row r="144" spans="1:41" ht="12.75" customHeight="1">
      <c r="A144" s="171">
        <v>8</v>
      </c>
      <c r="B144" s="172" t="s">
        <v>255</v>
      </c>
      <c r="C144" s="173">
        <v>35500</v>
      </c>
      <c r="D144" s="174">
        <v>46161</v>
      </c>
      <c r="E144" s="175">
        <f t="shared" ca="1" si="26"/>
        <v>-27</v>
      </c>
      <c r="F144" s="176" t="s">
        <v>247</v>
      </c>
      <c r="G144" s="172" t="str">
        <f t="shared" ca="1" si="23"/>
        <v>Over Due</v>
      </c>
      <c r="H144" s="229" t="s">
        <v>159</v>
      </c>
      <c r="I144" s="237">
        <v>30</v>
      </c>
      <c r="J144" s="332">
        <f t="shared" ca="1" si="20"/>
        <v>57</v>
      </c>
      <c r="M144" s="238" t="s">
        <v>140</v>
      </c>
      <c r="N144" s="181" t="str">
        <f t="shared" si="27"/>
        <v>2018-09-11</v>
      </c>
      <c r="O144" s="182" t="str">
        <f t="shared" si="28"/>
        <v>Pending</v>
      </c>
      <c r="P144" s="188"/>
      <c r="Q144" s="189" cm="1">
        <f t="array" ref="Q144">SUMPRODUCT(($F144:$F144="Parcial")*ABS($C144:$C144-$P144:$P144))</f>
        <v>0</v>
      </c>
      <c r="AO144" s="468" t="str">
        <f t="shared" si="25"/>
        <v>2026-W21</v>
      </c>
    </row>
    <row r="145" spans="1:41" ht="12.75" customHeight="1">
      <c r="A145" s="171">
        <v>9</v>
      </c>
      <c r="B145" s="172" t="s">
        <v>256</v>
      </c>
      <c r="C145" s="173">
        <v>33050</v>
      </c>
      <c r="D145" s="174">
        <v>46164</v>
      </c>
      <c r="E145" s="175">
        <f t="shared" ca="1" si="26"/>
        <v>-24</v>
      </c>
      <c r="F145" s="176" t="s">
        <v>145</v>
      </c>
      <c r="G145" s="172" t="str">
        <f t="shared" ca="1" si="23"/>
        <v>Over Due</v>
      </c>
      <c r="H145" s="229" t="s">
        <v>159</v>
      </c>
      <c r="I145" s="237">
        <v>30</v>
      </c>
      <c r="J145" s="332">
        <f t="shared" ca="1" si="20"/>
        <v>54</v>
      </c>
      <c r="L145" s="179">
        <v>46183</v>
      </c>
      <c r="M145" s="238" t="s">
        <v>140</v>
      </c>
      <c r="N145" s="181" t="str">
        <f t="shared" si="27"/>
        <v>2018-09-14</v>
      </c>
      <c r="O145" s="182" t="str">
        <f t="shared" si="28"/>
        <v>Pending</v>
      </c>
      <c r="P145" s="188">
        <v>20000</v>
      </c>
      <c r="Q145" s="189" cm="1">
        <f t="array" ref="Q145">SUMPRODUCT(($F145:$F145="Parcial")*ABS($C145:$C145-$P145:$P145))</f>
        <v>13050</v>
      </c>
      <c r="AO145" s="468" t="str">
        <f t="shared" si="25"/>
        <v>2026-W21</v>
      </c>
    </row>
    <row r="146" spans="1:41" ht="12.75" customHeight="1">
      <c r="A146" s="171">
        <v>10</v>
      </c>
      <c r="B146" s="172" t="s">
        <v>257</v>
      </c>
      <c r="C146" s="235">
        <v>183875</v>
      </c>
      <c r="D146" s="174">
        <v>46164</v>
      </c>
      <c r="E146" s="175">
        <f t="shared" ca="1" si="26"/>
        <v>-24</v>
      </c>
      <c r="F146" s="176" t="s">
        <v>247</v>
      </c>
      <c r="G146" s="172" t="str">
        <f t="shared" ca="1" si="23"/>
        <v>Over Due</v>
      </c>
      <c r="H146" s="229" t="s">
        <v>159</v>
      </c>
      <c r="I146" s="171">
        <v>30</v>
      </c>
      <c r="J146" s="332">
        <f t="shared" ca="1" si="20"/>
        <v>54</v>
      </c>
      <c r="M146" s="236"/>
      <c r="N146" s="181" t="str">
        <f t="shared" si="27"/>
        <v>2018-09-14</v>
      </c>
      <c r="O146" s="182" t="str">
        <f t="shared" si="28"/>
        <v>On Time</v>
      </c>
      <c r="P146" s="188"/>
      <c r="Q146" s="189" cm="1">
        <f t="array" ref="Q146">SUMPRODUCT(($F146:$F146="Parcial")*ABS($C146:$C146-$P146:$P146))</f>
        <v>0</v>
      </c>
      <c r="AO146" s="468" t="str">
        <f t="shared" si="25"/>
        <v>2026-W21</v>
      </c>
    </row>
    <row r="147" spans="1:41" ht="12.75" customHeight="1">
      <c r="A147" s="171">
        <v>11</v>
      </c>
      <c r="B147" s="172" t="s">
        <v>258</v>
      </c>
      <c r="C147" s="173">
        <v>17000</v>
      </c>
      <c r="D147" s="174">
        <v>46165</v>
      </c>
      <c r="E147" s="175">
        <f t="shared" si="26"/>
        <v>0</v>
      </c>
      <c r="F147" s="176" t="s">
        <v>164</v>
      </c>
      <c r="G147" s="172" t="str">
        <f t="shared" si="23"/>
        <v>Settled</v>
      </c>
      <c r="H147" s="229" t="s">
        <v>159</v>
      </c>
      <c r="I147" s="171">
        <v>15</v>
      </c>
      <c r="J147" s="332">
        <f t="shared" ca="1" si="20"/>
        <v>53</v>
      </c>
      <c r="L147" s="179">
        <v>46167</v>
      </c>
      <c r="M147" s="236"/>
      <c r="N147" s="181" t="str">
        <f t="shared" si="27"/>
        <v>2018-09-15</v>
      </c>
      <c r="O147" s="182" t="str">
        <f t="shared" si="28"/>
        <v>Pending</v>
      </c>
      <c r="P147" s="188"/>
      <c r="Q147" s="189" cm="1">
        <f t="array" ref="Q147">SUMPRODUCT(($F147:$F147="Parcial")*ABS($C147:$C147-$P147:$P147))</f>
        <v>0</v>
      </c>
      <c r="AO147" s="468" t="str">
        <f t="shared" si="25"/>
        <v>2026-W21</v>
      </c>
    </row>
    <row r="148" spans="1:41" ht="12.75" customHeight="1">
      <c r="A148" s="171">
        <v>12</v>
      </c>
      <c r="B148" s="172" t="s">
        <v>261</v>
      </c>
      <c r="C148" s="235">
        <v>21950</v>
      </c>
      <c r="D148" s="174">
        <v>46165</v>
      </c>
      <c r="E148" s="175">
        <f t="shared" ca="1" si="26"/>
        <v>-23</v>
      </c>
      <c r="F148" s="176" t="s">
        <v>247</v>
      </c>
      <c r="G148" s="172" t="str">
        <f t="shared" ca="1" si="23"/>
        <v>Over Due</v>
      </c>
      <c r="H148" s="229" t="s">
        <v>159</v>
      </c>
      <c r="I148" s="171">
        <v>30</v>
      </c>
      <c r="J148" s="332">
        <f t="shared" ca="1" si="20"/>
        <v>53</v>
      </c>
      <c r="N148" s="181" t="str">
        <f t="shared" si="27"/>
        <v>2018-09-15</v>
      </c>
      <c r="O148" s="182" t="str">
        <f t="shared" si="28"/>
        <v>Pending</v>
      </c>
      <c r="P148" s="188"/>
      <c r="Q148" s="189" cm="1">
        <f t="array" ref="Q148">SUMPRODUCT(($F148:$F148="Parcial")*ABS($C148:$C148-$P148:$P148))</f>
        <v>0</v>
      </c>
      <c r="AO148" s="468" t="str">
        <f t="shared" si="25"/>
        <v>2026-W21</v>
      </c>
    </row>
    <row r="149" spans="1:41" ht="12.75" customHeight="1">
      <c r="A149" s="171">
        <v>13</v>
      </c>
      <c r="B149" s="172" t="s">
        <v>92</v>
      </c>
      <c r="C149" s="235">
        <v>85750</v>
      </c>
      <c r="D149" s="174">
        <v>46165</v>
      </c>
      <c r="E149" s="175">
        <f t="shared" ca="1" si="26"/>
        <v>-23</v>
      </c>
      <c r="F149" s="176" t="s">
        <v>247</v>
      </c>
      <c r="G149" s="172" t="str">
        <f t="shared" ca="1" si="23"/>
        <v>Over Due</v>
      </c>
      <c r="H149" s="229" t="s">
        <v>159</v>
      </c>
      <c r="I149" s="171">
        <v>30</v>
      </c>
      <c r="J149" s="332">
        <f t="shared" ca="1" si="20"/>
        <v>53</v>
      </c>
      <c r="N149" s="181" t="str">
        <f t="shared" si="27"/>
        <v>2018-09-15</v>
      </c>
      <c r="O149" s="182" t="str">
        <f t="shared" si="28"/>
        <v>Pending</v>
      </c>
      <c r="P149" s="188"/>
      <c r="Q149" s="189" cm="1">
        <f t="array" ref="Q149">SUMPRODUCT(($F149:$F149="Parcial")*ABS($C149:$C149-$P149:$P149))</f>
        <v>0</v>
      </c>
      <c r="AO149" s="468" t="str">
        <f t="shared" si="25"/>
        <v>2026-W21</v>
      </c>
    </row>
    <row r="150" spans="1:41" ht="12.75" customHeight="1">
      <c r="A150" s="171">
        <v>14</v>
      </c>
      <c r="B150" s="172" t="s">
        <v>185</v>
      </c>
      <c r="C150" s="239">
        <v>60000</v>
      </c>
      <c r="D150" s="174">
        <v>46168</v>
      </c>
      <c r="E150" s="175">
        <f t="shared" ca="1" si="26"/>
        <v>10</v>
      </c>
      <c r="F150" s="176" t="s">
        <v>247</v>
      </c>
      <c r="G150" s="172" t="str">
        <f t="shared" ca="1" si="23"/>
        <v>Due soon</v>
      </c>
      <c r="H150" s="229" t="s">
        <v>159</v>
      </c>
      <c r="I150" s="171">
        <v>60</v>
      </c>
      <c r="J150" s="332">
        <f t="shared" ca="1" si="20"/>
        <v>50</v>
      </c>
      <c r="N150" s="181" t="str">
        <f t="shared" si="27"/>
        <v>2018-09-18</v>
      </c>
      <c r="O150" s="182" t="str">
        <f t="shared" si="28"/>
        <v>Pending</v>
      </c>
      <c r="P150" s="188"/>
      <c r="Q150" s="189" cm="1">
        <f t="array" ref="Q150">SUMPRODUCT(($F150:$F150="Parcial")*ABS($C150:$C150-$P150:$P150))</f>
        <v>0</v>
      </c>
      <c r="T150" s="608" t="str" cm="1">
        <f t="array" ref="T150">_xlfn.IFS(K2="Paid", "✅ Paid", E2&lt;=0, "⏳ Pending", E2&lt;=7, "🟡 Due Soon", TRUE, "🔴 Overdue")</f>
        <v>🔴 Overdue</v>
      </c>
      <c r="AO150" s="468" t="str">
        <f t="shared" si="25"/>
        <v>2026-W22</v>
      </c>
    </row>
    <row r="151" spans="1:41" ht="12.75" customHeight="1">
      <c r="A151" s="171">
        <v>15</v>
      </c>
      <c r="B151" s="172" t="s">
        <v>259</v>
      </c>
      <c r="C151" s="239">
        <v>57500</v>
      </c>
      <c r="D151" s="174">
        <v>46170</v>
      </c>
      <c r="E151" s="175">
        <f t="shared" ca="1" si="26"/>
        <v>-18</v>
      </c>
      <c r="F151" s="176" t="s">
        <v>247</v>
      </c>
      <c r="G151" s="172" t="str">
        <f t="shared" ref="G151:G175" ca="1" si="29">IF(F151="Paid","Settled",IF(E151="","",IF(E151&lt;0,"Over Due",IF(E151&lt;=10,"Due soon",IF(E151&lt;=20,"FP need",IF(E151&lt;=30,"Pending","Pending"))))))</f>
        <v>Over Due</v>
      </c>
      <c r="H151" s="229" t="s">
        <v>159</v>
      </c>
      <c r="I151" s="171">
        <v>30</v>
      </c>
      <c r="J151" s="332">
        <f t="shared" ca="1" si="20"/>
        <v>48</v>
      </c>
      <c r="N151" s="181" t="str">
        <f t="shared" si="27"/>
        <v>2018-09-20</v>
      </c>
      <c r="O151" s="182" t="str">
        <f t="shared" si="28"/>
        <v>On Time</v>
      </c>
      <c r="P151" s="188"/>
      <c r="Q151" s="189" cm="1">
        <f t="array" ref="Q151">SUMPRODUCT(($F151:$F151="Parcial")*ABS($C151:$C151-$P151:$P151))</f>
        <v>0</v>
      </c>
      <c r="AO151" s="468" t="str">
        <f t="shared" si="25"/>
        <v>2026-W22</v>
      </c>
    </row>
    <row r="152" spans="1:41" ht="12.75" customHeight="1">
      <c r="A152" s="171">
        <v>16</v>
      </c>
      <c r="B152" s="172" t="s">
        <v>185</v>
      </c>
      <c r="C152" s="173">
        <v>89400</v>
      </c>
      <c r="D152" s="174">
        <v>46176</v>
      </c>
      <c r="E152" s="175">
        <f t="shared" ca="1" si="26"/>
        <v>18</v>
      </c>
      <c r="F152" s="176" t="s">
        <v>247</v>
      </c>
      <c r="G152" s="172" t="str">
        <f t="shared" ca="1" si="29"/>
        <v>FP need</v>
      </c>
      <c r="H152" s="229" t="s">
        <v>159</v>
      </c>
      <c r="I152" s="171">
        <v>60</v>
      </c>
      <c r="J152" s="332">
        <f t="shared" ca="1" si="20"/>
        <v>42</v>
      </c>
      <c r="N152" s="181" t="str">
        <f t="shared" si="27"/>
        <v>2018-09-26</v>
      </c>
      <c r="O152" s="182" t="str">
        <f t="shared" si="28"/>
        <v>Pending</v>
      </c>
      <c r="P152" s="188"/>
      <c r="Q152" s="189" cm="1">
        <f t="array" ref="Q152">SUMPRODUCT(($F152:$F152="Parcial")*ABS($C152:$C152-$P152:$P152))</f>
        <v>0</v>
      </c>
      <c r="AO152" s="468" t="str">
        <f t="shared" si="25"/>
        <v>2026-W23</v>
      </c>
    </row>
    <row r="153" spans="1:41" ht="12.75" customHeight="1">
      <c r="A153" s="171">
        <v>17</v>
      </c>
      <c r="B153" s="172" t="s">
        <v>260</v>
      </c>
      <c r="C153" s="173">
        <v>17500</v>
      </c>
      <c r="D153" s="174">
        <v>46176</v>
      </c>
      <c r="E153" s="175">
        <f t="shared" ca="1" si="26"/>
        <v>-12</v>
      </c>
      <c r="F153" s="176" t="s">
        <v>247</v>
      </c>
      <c r="G153" s="172" t="str">
        <f t="shared" ca="1" si="29"/>
        <v>Over Due</v>
      </c>
      <c r="H153" s="229" t="s">
        <v>159</v>
      </c>
      <c r="I153" s="171">
        <v>30</v>
      </c>
      <c r="J153" s="332">
        <f t="shared" ca="1" si="20"/>
        <v>42</v>
      </c>
      <c r="N153" s="181" t="str">
        <f t="shared" si="27"/>
        <v>2018-09-26</v>
      </c>
      <c r="O153" s="182" t="str">
        <f t="shared" si="28"/>
        <v>Pending</v>
      </c>
      <c r="P153" s="188"/>
      <c r="Q153" s="189" cm="1">
        <f t="array" ref="Q153">SUMPRODUCT(($F153:$F153="Parcial")*ABS($C153:$C153-$P153:$P153))</f>
        <v>0</v>
      </c>
      <c r="AO153" s="468" t="str">
        <f t="shared" si="25"/>
        <v>2026-W23</v>
      </c>
    </row>
    <row r="154" spans="1:41" ht="12.75" customHeight="1">
      <c r="A154" s="171">
        <v>18</v>
      </c>
      <c r="B154" s="172" t="s">
        <v>89</v>
      </c>
      <c r="C154" s="239">
        <v>102000</v>
      </c>
      <c r="D154" s="174">
        <v>46177</v>
      </c>
      <c r="E154" s="175">
        <f t="shared" ca="1" si="26"/>
        <v>19</v>
      </c>
      <c r="F154" s="176" t="s">
        <v>247</v>
      </c>
      <c r="G154" s="172" t="str">
        <f t="shared" ca="1" si="29"/>
        <v>FP need</v>
      </c>
      <c r="H154" s="229" t="s">
        <v>159</v>
      </c>
      <c r="I154" s="171">
        <v>60</v>
      </c>
      <c r="J154" s="332">
        <f t="shared" ca="1" si="20"/>
        <v>41</v>
      </c>
      <c r="N154" s="181" t="str">
        <f t="shared" si="27"/>
        <v>2018-09-27</v>
      </c>
      <c r="O154" s="182" t="str">
        <f t="shared" si="28"/>
        <v>Pending</v>
      </c>
      <c r="P154" s="188"/>
      <c r="Q154" s="189" cm="1">
        <f t="array" ref="Q154">SUMPRODUCT(($F154:$F154="Parcial")*ABS($C154:$C154-$P154:$P154))</f>
        <v>0</v>
      </c>
      <c r="AO154" s="468" t="str">
        <f t="shared" si="25"/>
        <v>2026-W23</v>
      </c>
    </row>
    <row r="155" spans="1:41" ht="12.75" customHeight="1">
      <c r="A155" s="171">
        <v>19</v>
      </c>
      <c r="B155" s="172" t="s">
        <v>261</v>
      </c>
      <c r="C155" s="173">
        <v>6000</v>
      </c>
      <c r="D155" s="174">
        <v>46178</v>
      </c>
      <c r="E155" s="175">
        <f t="shared" ca="1" si="26"/>
        <v>-10</v>
      </c>
      <c r="F155" s="176" t="s">
        <v>247</v>
      </c>
      <c r="G155" s="172" t="str">
        <f t="shared" ca="1" si="29"/>
        <v>Over Due</v>
      </c>
      <c r="H155" s="229" t="s">
        <v>159</v>
      </c>
      <c r="I155" s="171">
        <v>30</v>
      </c>
      <c r="J155" s="332">
        <f t="shared" ca="1" si="20"/>
        <v>40</v>
      </c>
      <c r="N155" s="181" t="str">
        <f t="shared" si="27"/>
        <v>2018-09-28</v>
      </c>
      <c r="O155" s="182" t="str">
        <f t="shared" si="28"/>
        <v>Pending</v>
      </c>
      <c r="P155" s="188"/>
      <c r="Q155" s="189" cm="1">
        <f t="array" ref="Q155">SUMPRODUCT(($F155:$F155="Parcial")*ABS($C155:$C155-$P155:$P155))</f>
        <v>0</v>
      </c>
      <c r="AO155" s="468" t="str">
        <f t="shared" si="25"/>
        <v>2026-W23</v>
      </c>
    </row>
    <row r="156" spans="1:41" ht="12.75" customHeight="1">
      <c r="A156" s="171">
        <v>1</v>
      </c>
      <c r="B156" s="172" t="s">
        <v>262</v>
      </c>
      <c r="C156" s="173">
        <v>128125</v>
      </c>
      <c r="D156" s="174">
        <v>46181</v>
      </c>
      <c r="E156" s="175">
        <f t="shared" ca="1" si="26"/>
        <v>-7</v>
      </c>
      <c r="F156" s="176" t="s">
        <v>247</v>
      </c>
      <c r="G156" s="172" t="str">
        <f t="shared" ca="1" si="29"/>
        <v>Over Due</v>
      </c>
      <c r="H156" s="177" t="s">
        <v>337</v>
      </c>
      <c r="I156" s="171">
        <v>30</v>
      </c>
      <c r="J156" s="332">
        <f t="shared" ca="1" si="20"/>
        <v>37</v>
      </c>
      <c r="N156" s="181" t="str">
        <f t="shared" si="27"/>
        <v>2018-10-01</v>
      </c>
      <c r="O156" s="182" t="str">
        <f t="shared" si="28"/>
        <v>Pending</v>
      </c>
      <c r="P156" s="188"/>
      <c r="Q156" s="189" cm="1">
        <f t="array" ref="Q156">SUMPRODUCT(($F156:$F156="Parcial")*ABS($C156:$C156-$P156:$P156))</f>
        <v>0</v>
      </c>
      <c r="AO156" s="468" t="str">
        <f t="shared" si="25"/>
        <v>2026-W24</v>
      </c>
    </row>
    <row r="157" spans="1:41" ht="12.75" customHeight="1">
      <c r="A157" s="171">
        <v>2</v>
      </c>
      <c r="B157" s="172" t="s">
        <v>263</v>
      </c>
      <c r="C157" s="173">
        <v>40000</v>
      </c>
      <c r="D157" s="174">
        <v>46181</v>
      </c>
      <c r="E157" s="175">
        <f t="shared" ca="1" si="26"/>
        <v>-27</v>
      </c>
      <c r="F157" s="176" t="s">
        <v>247</v>
      </c>
      <c r="G157" s="172" t="str">
        <f t="shared" ca="1" si="29"/>
        <v>Over Due</v>
      </c>
      <c r="H157" s="177" t="s">
        <v>337</v>
      </c>
      <c r="I157" s="171">
        <v>10</v>
      </c>
      <c r="J157" s="332">
        <f t="shared" ca="1" si="20"/>
        <v>37</v>
      </c>
      <c r="N157" s="181" t="str">
        <f t="shared" si="27"/>
        <v>2018-10-01</v>
      </c>
      <c r="O157" s="182" t="str">
        <f t="shared" si="28"/>
        <v>Pending</v>
      </c>
      <c r="P157" s="188"/>
      <c r="Q157" s="189" cm="1">
        <f t="array" ref="Q157">SUMPRODUCT(($F157:$F157="Parcial")*ABS($C157:$C157-$P157:$P157))</f>
        <v>0</v>
      </c>
      <c r="AO157" s="468" t="str">
        <f t="shared" si="25"/>
        <v>2026-W24</v>
      </c>
    </row>
    <row r="158" spans="1:41" ht="12.75" customHeight="1">
      <c r="A158" s="171">
        <v>3</v>
      </c>
      <c r="B158" s="172" t="s">
        <v>264</v>
      </c>
      <c r="C158" s="173">
        <v>110000</v>
      </c>
      <c r="D158" s="174">
        <v>46182</v>
      </c>
      <c r="E158" s="175">
        <f t="shared" ca="1" si="26"/>
        <v>24</v>
      </c>
      <c r="F158" s="176" t="s">
        <v>247</v>
      </c>
      <c r="G158" s="172" t="str">
        <f t="shared" ca="1" si="29"/>
        <v>Pending</v>
      </c>
      <c r="H158" s="177" t="s">
        <v>337</v>
      </c>
      <c r="I158" s="171">
        <v>60</v>
      </c>
      <c r="J158" s="332">
        <f t="shared" ca="1" si="20"/>
        <v>36</v>
      </c>
      <c r="N158" s="181" t="str">
        <f t="shared" si="27"/>
        <v>2018-10-02</v>
      </c>
      <c r="O158" s="182" t="str">
        <f t="shared" si="28"/>
        <v>Pending</v>
      </c>
      <c r="P158" s="188"/>
      <c r="Q158" s="189" cm="1">
        <f t="array" ref="Q158">SUMPRODUCT(($F158:$F158="Parcial")*ABS($C158:$C158-$P158:$P158))</f>
        <v>0</v>
      </c>
      <c r="AO158" s="468" t="str">
        <f t="shared" si="25"/>
        <v>2026-W24</v>
      </c>
    </row>
    <row r="159" spans="1:41" ht="12.75" customHeight="1">
      <c r="A159" s="171">
        <v>4</v>
      </c>
      <c r="B159" s="172" t="s">
        <v>256</v>
      </c>
      <c r="C159" s="173">
        <v>12500</v>
      </c>
      <c r="D159" s="174">
        <v>46183</v>
      </c>
      <c r="E159" s="175">
        <f t="shared" ca="1" si="26"/>
        <v>-5</v>
      </c>
      <c r="F159" s="176" t="s">
        <v>247</v>
      </c>
      <c r="G159" s="172" t="str">
        <f t="shared" ca="1" si="29"/>
        <v>Over Due</v>
      </c>
      <c r="H159" s="177" t="s">
        <v>337</v>
      </c>
      <c r="I159" s="171">
        <v>30</v>
      </c>
      <c r="J159" s="332">
        <f t="shared" ca="1" si="20"/>
        <v>35</v>
      </c>
      <c r="N159" s="181" t="str">
        <f t="shared" si="27"/>
        <v>2018-10-03</v>
      </c>
      <c r="O159" s="182" t="str">
        <f t="shared" si="28"/>
        <v>Pending</v>
      </c>
      <c r="P159" s="188"/>
      <c r="Q159" s="189" cm="1">
        <f t="array" ref="Q159">SUMPRODUCT(($F159:$F159="Parcial")*ABS($C159:$C159-$P159:$P159))</f>
        <v>0</v>
      </c>
      <c r="AO159" s="468" t="str">
        <f t="shared" si="25"/>
        <v>2026-W24</v>
      </c>
    </row>
    <row r="160" spans="1:41" ht="12.75" customHeight="1">
      <c r="A160" s="171">
        <v>5</v>
      </c>
      <c r="B160" s="172" t="s">
        <v>191</v>
      </c>
      <c r="C160" s="173">
        <v>210000</v>
      </c>
      <c r="D160" s="174">
        <v>46184</v>
      </c>
      <c r="E160" s="175">
        <f t="shared" ca="1" si="26"/>
        <v>-4</v>
      </c>
      <c r="F160" s="176" t="s">
        <v>247</v>
      </c>
      <c r="G160" s="172" t="str">
        <f t="shared" ca="1" si="29"/>
        <v>Over Due</v>
      </c>
      <c r="H160" s="177" t="s">
        <v>337</v>
      </c>
      <c r="I160" s="171">
        <v>30</v>
      </c>
      <c r="J160" s="332">
        <f t="shared" ca="1" si="20"/>
        <v>34</v>
      </c>
      <c r="N160" s="181" t="str">
        <f t="shared" si="27"/>
        <v>2018-10-04</v>
      </c>
      <c r="O160" s="182" t="str">
        <f t="shared" si="28"/>
        <v>Pending</v>
      </c>
      <c r="P160" s="188"/>
      <c r="Q160" s="189" cm="1">
        <f t="array" ref="Q160">SUMPRODUCT(($F160:$F160="Parcial")*ABS($C160:$C160-$P160:$P160))</f>
        <v>0</v>
      </c>
      <c r="AO160" s="468" t="str">
        <f t="shared" si="25"/>
        <v>2026-W24</v>
      </c>
    </row>
    <row r="161" spans="1:41" ht="12.75" customHeight="1">
      <c r="A161" s="171">
        <v>6</v>
      </c>
      <c r="B161" s="172" t="s">
        <v>191</v>
      </c>
      <c r="C161" s="173">
        <v>48300</v>
      </c>
      <c r="D161" s="174">
        <v>46185</v>
      </c>
      <c r="E161" s="175">
        <f t="shared" ca="1" si="26"/>
        <v>-3</v>
      </c>
      <c r="F161" s="176" t="s">
        <v>247</v>
      </c>
      <c r="G161" s="172" t="str">
        <f t="shared" ca="1" si="29"/>
        <v>Over Due</v>
      </c>
      <c r="H161" s="177" t="s">
        <v>337</v>
      </c>
      <c r="I161" s="171">
        <v>30</v>
      </c>
      <c r="J161" s="332">
        <f t="shared" ca="1" si="20"/>
        <v>33</v>
      </c>
      <c r="N161" s="181" t="str">
        <f t="shared" si="27"/>
        <v>2018-10-05</v>
      </c>
      <c r="O161" s="182" t="str">
        <f t="shared" si="28"/>
        <v>Pending</v>
      </c>
      <c r="P161" s="188"/>
      <c r="Q161" s="189" cm="1">
        <f t="array" ref="Q161">SUMPRODUCT(($F161:$F161="Parcial")*ABS($C161:$C161-$P161:$P161))</f>
        <v>0</v>
      </c>
      <c r="AO161" s="468" t="str">
        <f t="shared" si="25"/>
        <v>2026-W24</v>
      </c>
    </row>
    <row r="162" spans="1:41" ht="12.75" customHeight="1">
      <c r="A162" s="171">
        <v>7</v>
      </c>
      <c r="B162" s="172" t="s">
        <v>265</v>
      </c>
      <c r="C162" s="173">
        <v>27500</v>
      </c>
      <c r="D162" s="174">
        <v>46185</v>
      </c>
      <c r="E162" s="175">
        <f t="shared" si="26"/>
        <v>0</v>
      </c>
      <c r="F162" s="176" t="s">
        <v>164</v>
      </c>
      <c r="G162" s="172" t="str">
        <f t="shared" si="29"/>
        <v>Settled</v>
      </c>
      <c r="H162" s="177" t="s">
        <v>337</v>
      </c>
      <c r="I162" s="171">
        <v>30</v>
      </c>
      <c r="J162" s="332">
        <f t="shared" ca="1" si="20"/>
        <v>33</v>
      </c>
      <c r="L162" s="179">
        <v>46191</v>
      </c>
      <c r="N162" s="181" t="str">
        <f t="shared" si="27"/>
        <v>2018-10-05</v>
      </c>
      <c r="O162" s="182" t="str">
        <f t="shared" si="28"/>
        <v>Pending</v>
      </c>
      <c r="P162" s="188"/>
      <c r="Q162" s="189" cm="1">
        <f t="array" ref="Q162">SUMPRODUCT(($F162:$F162="Parcial")*ABS($C162:$C162-$P162:$P162))</f>
        <v>0</v>
      </c>
      <c r="AO162" s="468" t="str">
        <f t="shared" ref="AO162:AO175" si="30">YEAR(D162)&amp;"-W"&amp;WEEKNUM(D162,2)</f>
        <v>2026-W24</v>
      </c>
    </row>
    <row r="163" spans="1:41" ht="12.75" customHeight="1">
      <c r="A163" s="171">
        <v>8</v>
      </c>
      <c r="B163" s="172" t="s">
        <v>224</v>
      </c>
      <c r="C163" s="173">
        <v>232500</v>
      </c>
      <c r="D163" s="174">
        <v>46188</v>
      </c>
      <c r="E163" s="175">
        <f t="shared" ca="1" si="26"/>
        <v>30</v>
      </c>
      <c r="F163" s="176" t="s">
        <v>247</v>
      </c>
      <c r="G163" s="172" t="str">
        <f t="shared" ca="1" si="29"/>
        <v>Pending</v>
      </c>
      <c r="H163" s="177" t="s">
        <v>337</v>
      </c>
      <c r="I163" s="171">
        <v>60</v>
      </c>
      <c r="J163" s="332">
        <f t="shared" ca="1" si="20"/>
        <v>30</v>
      </c>
      <c r="N163" s="181" t="str">
        <f t="shared" si="27"/>
        <v>2018-10-08</v>
      </c>
      <c r="O163" s="182" t="str">
        <f t="shared" si="28"/>
        <v>Pending</v>
      </c>
      <c r="P163" s="188"/>
      <c r="Q163" s="189" cm="1">
        <f t="array" ref="Q163">SUMPRODUCT(($F163:$F163="Parcial")*ABS($C163:$C163-$P163:$P163))</f>
        <v>0</v>
      </c>
      <c r="AO163" s="468" t="str">
        <f t="shared" si="30"/>
        <v>2026-W25</v>
      </c>
    </row>
    <row r="164" spans="1:41" ht="12.75" customHeight="1">
      <c r="A164" s="171">
        <v>9</v>
      </c>
      <c r="B164" s="172" t="s">
        <v>97</v>
      </c>
      <c r="C164" s="173">
        <v>133250</v>
      </c>
      <c r="D164" s="174">
        <v>46188</v>
      </c>
      <c r="E164" s="175">
        <f t="shared" ca="1" si="26"/>
        <v>30</v>
      </c>
      <c r="F164" s="176" t="s">
        <v>247</v>
      </c>
      <c r="G164" s="172" t="str">
        <f t="shared" ca="1" si="29"/>
        <v>Pending</v>
      </c>
      <c r="H164" s="177" t="s">
        <v>337</v>
      </c>
      <c r="I164" s="171">
        <v>60</v>
      </c>
      <c r="J164" s="332">
        <f t="shared" ref="J164:J227" ca="1" si="31">IF(D164="","-",$E$1-D164)</f>
        <v>30</v>
      </c>
      <c r="N164" s="181" t="str">
        <f t="shared" si="27"/>
        <v>2018-10-08</v>
      </c>
      <c r="O164" s="182" t="str">
        <f t="shared" si="28"/>
        <v>Pending</v>
      </c>
      <c r="P164" s="188"/>
      <c r="Q164" s="189" cm="1">
        <f t="array" ref="Q164">SUMPRODUCT(($F164:$F164="Parcial")*ABS($C164:$C164-$P164:$P164))</f>
        <v>0</v>
      </c>
      <c r="AO164" s="468" t="str">
        <f t="shared" si="30"/>
        <v>2026-W25</v>
      </c>
    </row>
    <row r="165" spans="1:41" ht="12.75" customHeight="1">
      <c r="A165" s="171">
        <v>10</v>
      </c>
      <c r="B165" s="172" t="s">
        <v>303</v>
      </c>
      <c r="C165" s="173">
        <v>35000</v>
      </c>
      <c r="D165" s="174">
        <v>46189</v>
      </c>
      <c r="E165" s="175">
        <f t="shared" ca="1" si="26"/>
        <v>1</v>
      </c>
      <c r="F165" s="176" t="s">
        <v>247</v>
      </c>
      <c r="G165" s="172" t="str">
        <f t="shared" ca="1" si="29"/>
        <v>Due soon</v>
      </c>
      <c r="H165" s="177" t="s">
        <v>337</v>
      </c>
      <c r="I165" s="171">
        <v>30</v>
      </c>
      <c r="J165" s="332">
        <f t="shared" ca="1" si="31"/>
        <v>29</v>
      </c>
      <c r="N165" s="181" t="str">
        <f t="shared" si="27"/>
        <v>2018-10-09</v>
      </c>
      <c r="O165" s="182" t="str">
        <f t="shared" si="28"/>
        <v>Pending</v>
      </c>
      <c r="P165" s="188"/>
      <c r="Q165" s="189" cm="1">
        <f t="array" ref="Q165">SUMPRODUCT(($F165:$F165="Parcial")*ABS($C165:$C165-$P165:$P165))</f>
        <v>0</v>
      </c>
      <c r="AO165" s="468" t="str">
        <f t="shared" si="30"/>
        <v>2026-W25</v>
      </c>
    </row>
    <row r="166" spans="1:41" ht="12.75" customHeight="1">
      <c r="A166" s="171">
        <v>11</v>
      </c>
      <c r="B166" s="172" t="s">
        <v>261</v>
      </c>
      <c r="C166" s="241">
        <v>29500</v>
      </c>
      <c r="D166" s="174">
        <v>46192</v>
      </c>
      <c r="E166" s="175">
        <f t="shared" ca="1" si="26"/>
        <v>4</v>
      </c>
      <c r="F166" s="176" t="s">
        <v>247</v>
      </c>
      <c r="G166" s="172" t="str">
        <f t="shared" ca="1" si="29"/>
        <v>Due soon</v>
      </c>
      <c r="H166" s="177" t="s">
        <v>337</v>
      </c>
      <c r="I166" s="171">
        <v>30</v>
      </c>
      <c r="J166" s="332">
        <f t="shared" ca="1" si="31"/>
        <v>26</v>
      </c>
      <c r="O166" s="182" t="str">
        <f t="shared" si="28"/>
        <v>On Time</v>
      </c>
      <c r="P166" s="188"/>
      <c r="Q166" s="189" cm="1">
        <f t="array" ref="Q166">SUMPRODUCT(($F166:$F166="Parcial")*ABS($C166:$C166-$P166:$P166))</f>
        <v>0</v>
      </c>
      <c r="AO166" s="468" t="str">
        <f t="shared" si="30"/>
        <v>2026-W25</v>
      </c>
    </row>
    <row r="167" spans="1:41" ht="12.75" customHeight="1">
      <c r="A167" s="171">
        <v>12</v>
      </c>
      <c r="B167" t="s">
        <v>304</v>
      </c>
      <c r="C167" s="173">
        <v>60000</v>
      </c>
      <c r="D167" s="174">
        <v>46195</v>
      </c>
      <c r="E167" s="175">
        <f t="shared" ca="1" si="26"/>
        <v>7</v>
      </c>
      <c r="F167" s="176" t="s">
        <v>247</v>
      </c>
      <c r="G167" s="172" t="str">
        <f t="shared" ca="1" si="29"/>
        <v>Due soon</v>
      </c>
      <c r="H167" s="177" t="s">
        <v>337</v>
      </c>
      <c r="I167" s="171">
        <v>30</v>
      </c>
      <c r="J167" s="332">
        <f t="shared" ca="1" si="31"/>
        <v>23</v>
      </c>
      <c r="O167" s="182" t="str">
        <f t="shared" ref="O167:O173" si="32">IF(F163="Paid",IF(E163&lt;0,"Late",IF(E163=0,"On Time","Early")),"Pending")</f>
        <v>Pending</v>
      </c>
      <c r="P167" s="188"/>
      <c r="Q167" s="189" cm="1">
        <f t="array" ref="Q167">SUMPRODUCT(($F167:$F167="Parcial")*ABS($C167:$C167-$P167:$P167))</f>
        <v>0</v>
      </c>
      <c r="AO167" s="468" t="str">
        <f t="shared" si="30"/>
        <v>2026-W26</v>
      </c>
    </row>
    <row r="168" spans="1:41" ht="12.75" customHeight="1">
      <c r="A168" s="171">
        <v>13</v>
      </c>
      <c r="B168" s="338" t="s">
        <v>87</v>
      </c>
      <c r="C168" s="173">
        <v>22000</v>
      </c>
      <c r="D168" s="174">
        <v>46197</v>
      </c>
      <c r="E168" s="175">
        <f t="shared" ca="1" si="26"/>
        <v>9</v>
      </c>
      <c r="F168" s="176" t="s">
        <v>247</v>
      </c>
      <c r="G168" s="172" t="str">
        <f t="shared" ca="1" si="29"/>
        <v>Due soon</v>
      </c>
      <c r="H168" s="177" t="s">
        <v>337</v>
      </c>
      <c r="I168" s="171">
        <v>30</v>
      </c>
      <c r="J168" s="332">
        <f t="shared" ca="1" si="31"/>
        <v>21</v>
      </c>
      <c r="O168" s="182" t="str">
        <f t="shared" si="32"/>
        <v>Pending</v>
      </c>
      <c r="P168" s="188"/>
      <c r="Q168" s="189" cm="1">
        <f t="array" ref="Q168">SUMPRODUCT(($F168:$F168="Parcial")*ABS($C168:$C168-$P168:$P168))</f>
        <v>0</v>
      </c>
      <c r="AO168" s="468" t="str">
        <f t="shared" si="30"/>
        <v>2026-W26</v>
      </c>
    </row>
    <row r="169" spans="1:41" ht="12.75" customHeight="1">
      <c r="A169" s="171">
        <v>14</v>
      </c>
      <c r="B169" s="172" t="s">
        <v>88</v>
      </c>
      <c r="C169" s="241">
        <v>69500</v>
      </c>
      <c r="D169" s="174">
        <v>46197</v>
      </c>
      <c r="E169" s="175">
        <f t="shared" ca="1" si="26"/>
        <v>9</v>
      </c>
      <c r="F169" s="176" t="s">
        <v>247</v>
      </c>
      <c r="G169" s="172" t="str">
        <f t="shared" ca="1" si="29"/>
        <v>Due soon</v>
      </c>
      <c r="H169" s="177" t="s">
        <v>337</v>
      </c>
      <c r="I169" s="171">
        <v>30</v>
      </c>
      <c r="J169" s="332">
        <f t="shared" ca="1" si="31"/>
        <v>21</v>
      </c>
      <c r="O169" s="182" t="str">
        <f t="shared" si="32"/>
        <v>Pending</v>
      </c>
      <c r="P169" s="188"/>
      <c r="Q169" s="189" cm="1">
        <f t="array" ref="Q169">SUMPRODUCT(($F169:$F169="Parcial")*ABS($C169:$C169-$P169:$P169))</f>
        <v>0</v>
      </c>
      <c r="AO169" s="468" t="str">
        <f t="shared" si="30"/>
        <v>2026-W26</v>
      </c>
    </row>
    <row r="170" spans="1:41" ht="12.75" customHeight="1">
      <c r="A170" s="171">
        <v>15</v>
      </c>
      <c r="B170" s="172" t="s">
        <v>305</v>
      </c>
      <c r="C170" s="241">
        <v>45700</v>
      </c>
      <c r="D170" s="174">
        <v>46190</v>
      </c>
      <c r="E170" s="175">
        <f t="shared" ca="1" si="26"/>
        <v>2</v>
      </c>
      <c r="F170" s="176" t="s">
        <v>247</v>
      </c>
      <c r="G170" s="172" t="str">
        <f t="shared" ca="1" si="29"/>
        <v>Due soon</v>
      </c>
      <c r="H170" s="177" t="s">
        <v>337</v>
      </c>
      <c r="I170" s="171">
        <v>30</v>
      </c>
      <c r="J170" s="332">
        <f t="shared" ca="1" si="31"/>
        <v>28</v>
      </c>
      <c r="O170" s="182" t="str">
        <f t="shared" si="32"/>
        <v>Pending</v>
      </c>
      <c r="P170" s="188"/>
      <c r="Q170" s="189" cm="1">
        <f t="array" ref="Q170">SUMPRODUCT(($F170:$F170="Parcial")*ABS($C170:$C170-$P170:$P170))</f>
        <v>0</v>
      </c>
      <c r="AO170" s="468" t="str">
        <f t="shared" si="30"/>
        <v>2026-W25</v>
      </c>
    </row>
    <row r="171" spans="1:41" ht="12.75" customHeight="1">
      <c r="A171" s="171">
        <v>16</v>
      </c>
      <c r="B171" s="172" t="s">
        <v>91</v>
      </c>
      <c r="C171" s="31">
        <v>109900</v>
      </c>
      <c r="D171" s="174">
        <v>46197</v>
      </c>
      <c r="E171" s="175">
        <f t="shared" ca="1" si="26"/>
        <v>9</v>
      </c>
      <c r="F171" s="176" t="s">
        <v>247</v>
      </c>
      <c r="G171" s="172" t="str">
        <f t="shared" ca="1" si="29"/>
        <v>Due soon</v>
      </c>
      <c r="H171" s="177" t="s">
        <v>337</v>
      </c>
      <c r="I171" s="171">
        <v>30</v>
      </c>
      <c r="J171" s="332">
        <f t="shared" ca="1" si="31"/>
        <v>21</v>
      </c>
      <c r="O171" s="182" t="str">
        <f t="shared" si="32"/>
        <v>Pending</v>
      </c>
      <c r="P171" s="188"/>
      <c r="Q171" s="189" cm="1">
        <f t="array" ref="Q171">SUMPRODUCT(($F171:$F171="Parcial")*ABS($C171:$C171-$P171:$P171))</f>
        <v>0</v>
      </c>
      <c r="AO171" s="468" t="str">
        <f t="shared" si="30"/>
        <v>2026-W26</v>
      </c>
    </row>
    <row r="172" spans="1:41" ht="12.75" customHeight="1">
      <c r="A172" s="171">
        <v>17</v>
      </c>
      <c r="B172" s="172" t="s">
        <v>253</v>
      </c>
      <c r="C172" s="241">
        <v>23200</v>
      </c>
      <c r="D172" s="174">
        <v>46197</v>
      </c>
      <c r="E172" s="175">
        <f t="shared" ca="1" si="26"/>
        <v>9</v>
      </c>
      <c r="F172" s="176" t="s">
        <v>247</v>
      </c>
      <c r="G172" s="172" t="str">
        <f t="shared" ca="1" si="29"/>
        <v>Due soon</v>
      </c>
      <c r="H172" s="177" t="s">
        <v>337</v>
      </c>
      <c r="I172" s="171">
        <v>30</v>
      </c>
      <c r="J172" s="332">
        <f t="shared" ca="1" si="31"/>
        <v>21</v>
      </c>
      <c r="O172" s="182" t="str">
        <f t="shared" si="32"/>
        <v>Pending</v>
      </c>
      <c r="P172" s="188"/>
      <c r="Q172" s="189" cm="1">
        <f t="array" ref="Q172">SUMPRODUCT(($F172:$F172="Parcial")*ABS($C172:$C172-$P172:$P172))</f>
        <v>0</v>
      </c>
      <c r="AO172" s="468" t="str">
        <f t="shared" si="30"/>
        <v>2026-W26</v>
      </c>
    </row>
    <row r="173" spans="1:41" ht="12.75" customHeight="1">
      <c r="A173" s="171">
        <v>18</v>
      </c>
      <c r="B173" s="172" t="s">
        <v>306</v>
      </c>
      <c r="C173" s="241">
        <v>13000</v>
      </c>
      <c r="D173" s="174">
        <v>46198</v>
      </c>
      <c r="E173" s="175">
        <f t="shared" ca="1" si="26"/>
        <v>10</v>
      </c>
      <c r="F173" s="176" t="s">
        <v>247</v>
      </c>
      <c r="G173" s="172" t="str">
        <f t="shared" ca="1" si="29"/>
        <v>Due soon</v>
      </c>
      <c r="H173" s="177" t="s">
        <v>337</v>
      </c>
      <c r="I173" s="171">
        <v>30</v>
      </c>
      <c r="J173" s="332">
        <f t="shared" ca="1" si="31"/>
        <v>20</v>
      </c>
      <c r="O173" s="182" t="str">
        <f t="shared" si="32"/>
        <v>Pending</v>
      </c>
      <c r="P173" s="188"/>
      <c r="Q173" s="189" cm="1">
        <f t="array" ref="Q173">SUMPRODUCT(($F173:$F173="Parcial")*ABS($C173:$C173-$P173:$P173))</f>
        <v>0</v>
      </c>
      <c r="AO173" s="468" t="str">
        <f t="shared" si="30"/>
        <v>2026-W26</v>
      </c>
    </row>
    <row r="174" spans="1:41" ht="12.75" customHeight="1">
      <c r="A174" s="171">
        <v>19</v>
      </c>
      <c r="B174" s="342" t="s">
        <v>243</v>
      </c>
      <c r="C174" s="241">
        <v>99000</v>
      </c>
      <c r="D174" s="174">
        <v>46199</v>
      </c>
      <c r="E174" s="175">
        <f t="shared" ca="1" si="26"/>
        <v>11</v>
      </c>
      <c r="F174" s="176" t="s">
        <v>247</v>
      </c>
      <c r="G174" s="172" t="str">
        <f t="shared" ca="1" si="29"/>
        <v>FP need</v>
      </c>
      <c r="H174" s="177" t="s">
        <v>337</v>
      </c>
      <c r="I174" s="171">
        <v>30</v>
      </c>
      <c r="J174" s="332">
        <f t="shared" ca="1" si="31"/>
        <v>19</v>
      </c>
      <c r="P174" s="188"/>
      <c r="Q174" s="189" cm="1">
        <f t="array" ref="Q174">SUMPRODUCT(($F174:$F174="Parcial")*ABS($C174:$C174-$P174:$P174))</f>
        <v>0</v>
      </c>
      <c r="AO174" s="468" t="str">
        <f t="shared" si="30"/>
        <v>2026-W26</v>
      </c>
    </row>
    <row r="175" spans="1:41" ht="12.75" customHeight="1">
      <c r="A175" s="171">
        <v>20</v>
      </c>
      <c r="B175" s="172" t="s">
        <v>185</v>
      </c>
      <c r="C175" s="173">
        <v>60000</v>
      </c>
      <c r="D175" s="174">
        <v>46199</v>
      </c>
      <c r="E175" s="175">
        <f t="shared" ca="1" si="26"/>
        <v>41</v>
      </c>
      <c r="F175" s="176" t="s">
        <v>247</v>
      </c>
      <c r="G175" s="172" t="str">
        <f t="shared" ca="1" si="29"/>
        <v>Pending</v>
      </c>
      <c r="H175" s="177" t="s">
        <v>337</v>
      </c>
      <c r="I175" s="171">
        <v>60</v>
      </c>
      <c r="J175" s="332">
        <f t="shared" ca="1" si="31"/>
        <v>19</v>
      </c>
      <c r="P175" s="188"/>
      <c r="Q175" s="189" cm="1">
        <f t="array" ref="Q175">SUMPRODUCT(($F175:$F175="Parcial")*ABS($C175:$C175-$P175:$P175))</f>
        <v>0</v>
      </c>
      <c r="AO175" s="468" t="str">
        <f t="shared" si="30"/>
        <v>2026-W26</v>
      </c>
    </row>
    <row r="176" spans="1:41" ht="12.75" customHeight="1">
      <c r="E176" s="175" t="str">
        <f t="shared" si="26"/>
        <v/>
      </c>
      <c r="H176" s="177" t="s">
        <v>337</v>
      </c>
      <c r="I176" s="171">
        <v>30</v>
      </c>
      <c r="J176" s="332" t="str">
        <f t="shared" si="31"/>
        <v>-</v>
      </c>
      <c r="P176" s="188"/>
      <c r="Q176" s="189" cm="1">
        <f t="array" ref="Q176">SUMPRODUCT(($F176:$F176="Parcial")*ABS($C176:$C176-$P176:$P176))</f>
        <v>0</v>
      </c>
    </row>
    <row r="177" spans="5:17" ht="12.75" customHeight="1">
      <c r="E177" s="175" t="str">
        <f t="shared" si="26"/>
        <v/>
      </c>
      <c r="H177" s="177" t="s">
        <v>337</v>
      </c>
      <c r="I177" s="171">
        <v>30</v>
      </c>
      <c r="J177" s="332" t="str">
        <f t="shared" si="31"/>
        <v>-</v>
      </c>
      <c r="P177" s="188"/>
      <c r="Q177" s="189" cm="1">
        <f t="array" ref="Q177">SUMPRODUCT(($F177:$F177="Parcial")*ABS($C177:$C177-$P177:$P177))</f>
        <v>0</v>
      </c>
    </row>
    <row r="178" spans="5:17" ht="12.75" customHeight="1">
      <c r="E178" s="175" t="str">
        <f t="shared" si="26"/>
        <v/>
      </c>
      <c r="I178" s="171">
        <v>30</v>
      </c>
      <c r="J178" s="332" t="str">
        <f t="shared" si="31"/>
        <v>-</v>
      </c>
      <c r="P178" s="188"/>
      <c r="Q178" s="189" cm="1">
        <f t="array" ref="Q178">SUMPRODUCT(($F178:$F178="Parcial")*ABS($C178:$C178-$P178:$P178))</f>
        <v>0</v>
      </c>
    </row>
    <row r="179" spans="5:17" ht="12.75" customHeight="1">
      <c r="E179" s="175" t="str">
        <f t="shared" si="26"/>
        <v/>
      </c>
      <c r="I179" s="171">
        <v>30</v>
      </c>
      <c r="J179" s="332" t="str">
        <f t="shared" si="31"/>
        <v>-</v>
      </c>
      <c r="P179" s="188"/>
      <c r="Q179" s="189" cm="1">
        <f t="array" ref="Q179">SUMPRODUCT(($F179:$F179="Parcial")*ABS($C179:$C179-$P179:$P179))</f>
        <v>0</v>
      </c>
    </row>
    <row r="180" spans="5:17" ht="12.75" customHeight="1">
      <c r="E180" s="175" t="str">
        <f t="shared" si="26"/>
        <v/>
      </c>
      <c r="I180" s="171">
        <v>30</v>
      </c>
      <c r="J180" s="332" t="str">
        <f t="shared" si="31"/>
        <v>-</v>
      </c>
      <c r="P180" s="188"/>
      <c r="Q180" s="189" cm="1">
        <f t="array" ref="Q180">SUMPRODUCT(($F180:$F180="Parcial")*ABS($C180:$C180-$P180:$P180))</f>
        <v>0</v>
      </c>
    </row>
    <row r="181" spans="5:17" ht="12.75" customHeight="1">
      <c r="E181" s="175" t="str">
        <f t="shared" si="26"/>
        <v/>
      </c>
      <c r="I181" s="171">
        <v>30</v>
      </c>
      <c r="J181" s="332" t="str">
        <f t="shared" si="31"/>
        <v>-</v>
      </c>
      <c r="P181" s="188"/>
      <c r="Q181" s="189" cm="1">
        <f t="array" ref="Q181">SUMPRODUCT(($F181:$F181="Parcial")*ABS($C181:$C181-$P181:$P181))</f>
        <v>0</v>
      </c>
    </row>
    <row r="182" spans="5:17" ht="12.75" customHeight="1">
      <c r="E182" s="175" t="str">
        <f t="shared" si="26"/>
        <v/>
      </c>
      <c r="I182" s="171">
        <v>30</v>
      </c>
      <c r="J182" s="332" t="str">
        <f t="shared" si="31"/>
        <v>-</v>
      </c>
      <c r="P182" s="188"/>
      <c r="Q182" s="189" cm="1">
        <f t="array" ref="Q182">SUMPRODUCT(($F182:$F182="Parcial")*ABS($C182:$C182-$P182:$P182))</f>
        <v>0</v>
      </c>
    </row>
    <row r="183" spans="5:17" ht="12.75" customHeight="1">
      <c r="E183" s="175" t="str">
        <f t="shared" si="26"/>
        <v/>
      </c>
      <c r="I183" s="171">
        <v>30</v>
      </c>
      <c r="J183" s="332" t="str">
        <f t="shared" si="31"/>
        <v>-</v>
      </c>
      <c r="P183" s="188"/>
      <c r="Q183" s="189" cm="1">
        <f t="array" ref="Q183">SUMPRODUCT(($F183:$F183="Parcial")*ABS($C183:$C183-$P183:$P183))</f>
        <v>0</v>
      </c>
    </row>
    <row r="184" spans="5:17" ht="12.75" customHeight="1">
      <c r="E184" s="175" t="str">
        <f t="shared" si="26"/>
        <v/>
      </c>
      <c r="I184" s="171">
        <v>30</v>
      </c>
      <c r="J184" s="332" t="str">
        <f t="shared" si="31"/>
        <v>-</v>
      </c>
      <c r="P184" s="188"/>
      <c r="Q184" s="189" cm="1">
        <f t="array" ref="Q184">SUMPRODUCT(($F184:$F184="Parcial")*ABS($C184:$C184-$P184:$P184))</f>
        <v>0</v>
      </c>
    </row>
    <row r="185" spans="5:17" ht="12.75" customHeight="1">
      <c r="E185" s="175" t="str">
        <f t="shared" si="26"/>
        <v/>
      </c>
      <c r="I185" s="171">
        <v>30</v>
      </c>
      <c r="J185" s="332" t="str">
        <f t="shared" si="31"/>
        <v>-</v>
      </c>
      <c r="P185" s="188"/>
      <c r="Q185" s="189" cm="1">
        <f t="array" ref="Q185">SUMPRODUCT(($F185:$F185="Parcial")*ABS($C185:$C185-$P185:$P185))</f>
        <v>0</v>
      </c>
    </row>
    <row r="186" spans="5:17" ht="12.75" customHeight="1">
      <c r="E186" s="175" t="str">
        <f t="shared" si="26"/>
        <v/>
      </c>
      <c r="I186" s="171">
        <v>30</v>
      </c>
      <c r="J186" s="332" t="str">
        <f t="shared" si="31"/>
        <v>-</v>
      </c>
      <c r="P186" s="188"/>
      <c r="Q186" s="189" cm="1">
        <f t="array" ref="Q186">SUMPRODUCT(($F186:$F186="Parcial")*ABS($C186:$C186-$P186:$P186))</f>
        <v>0</v>
      </c>
    </row>
    <row r="187" spans="5:17" ht="12.75" customHeight="1">
      <c r="E187" s="175" t="str">
        <f t="shared" si="26"/>
        <v/>
      </c>
      <c r="J187" s="332" t="str">
        <f t="shared" si="31"/>
        <v>-</v>
      </c>
      <c r="P187" s="188"/>
      <c r="Q187" s="189" cm="1">
        <f t="array" ref="Q187">SUMPRODUCT(($F187:$F187="Parcial")*ABS($C187:$C187-$P187:$P187))</f>
        <v>0</v>
      </c>
    </row>
    <row r="188" spans="5:17" ht="12.75" customHeight="1">
      <c r="E188" s="175" t="str">
        <f t="shared" si="26"/>
        <v/>
      </c>
      <c r="J188" s="332" t="str">
        <f t="shared" si="31"/>
        <v>-</v>
      </c>
      <c r="P188" s="188"/>
      <c r="Q188" s="189" cm="1">
        <f t="array" ref="Q188">SUMPRODUCT(($F188:$F188="Parcial")*ABS($C188:$C188-$P188:$P188))</f>
        <v>0</v>
      </c>
    </row>
    <row r="189" spans="5:17" ht="12.75" customHeight="1">
      <c r="E189" s="175" t="str">
        <f t="shared" si="26"/>
        <v/>
      </c>
      <c r="J189" s="332" t="str">
        <f t="shared" si="31"/>
        <v>-</v>
      </c>
      <c r="P189" s="188"/>
      <c r="Q189" s="189" cm="1">
        <f t="array" ref="Q189">SUMPRODUCT(($F189:$F189="Parcial")*ABS($C189:$C189-$P189:$P189))</f>
        <v>0</v>
      </c>
    </row>
    <row r="190" spans="5:17" ht="12.75" customHeight="1">
      <c r="E190" s="175" t="str">
        <f t="shared" si="26"/>
        <v/>
      </c>
      <c r="J190" s="332" t="str">
        <f t="shared" si="31"/>
        <v>-</v>
      </c>
      <c r="P190" s="188"/>
      <c r="Q190" s="189" cm="1">
        <f t="array" ref="Q190">SUMPRODUCT(($F190:$F190="Parcial")*ABS($C190:$C190-$P190:$P190))</f>
        <v>0</v>
      </c>
    </row>
    <row r="191" spans="5:17" ht="12.75" customHeight="1">
      <c r="E191" s="175" t="str">
        <f t="shared" si="26"/>
        <v/>
      </c>
      <c r="J191" s="332" t="str">
        <f t="shared" si="31"/>
        <v>-</v>
      </c>
      <c r="P191" s="188"/>
      <c r="Q191" s="189" cm="1">
        <f t="array" ref="Q191">SUMPRODUCT(($F191:$F191="Parcial")*ABS($C191:$C191-$P191:$P191))</f>
        <v>0</v>
      </c>
    </row>
    <row r="192" spans="5:17" ht="12.75" customHeight="1">
      <c r="E192" s="175" t="str">
        <f t="shared" si="26"/>
        <v/>
      </c>
      <c r="J192" s="332" t="str">
        <f t="shared" si="31"/>
        <v>-</v>
      </c>
      <c r="P192" s="188"/>
      <c r="Q192" s="189" cm="1">
        <f t="array" ref="Q192">SUMPRODUCT(($F192:$F192="Parcial")*ABS($C192:$C192-$P192:$P192))</f>
        <v>0</v>
      </c>
    </row>
    <row r="193" spans="5:17" ht="12.75" customHeight="1">
      <c r="E193" s="175" t="str">
        <f t="shared" si="26"/>
        <v/>
      </c>
      <c r="J193" s="332" t="str">
        <f t="shared" si="31"/>
        <v>-</v>
      </c>
      <c r="P193" s="188"/>
      <c r="Q193" s="189" cm="1">
        <f t="array" ref="Q193">SUMPRODUCT(($F193:$F193="Parcial")*ABS($C193:$C193-$P193:$P193))</f>
        <v>0</v>
      </c>
    </row>
    <row r="194" spans="5:17" ht="12.75" customHeight="1">
      <c r="E194" s="175" t="str">
        <f t="shared" si="26"/>
        <v/>
      </c>
      <c r="J194" s="332" t="str">
        <f t="shared" si="31"/>
        <v>-</v>
      </c>
      <c r="P194" s="188"/>
      <c r="Q194" s="189" cm="1">
        <f t="array" ref="Q194">SUMPRODUCT(($F194:$F194="Parcial")*ABS($C194:$C194-$P194:$P194))</f>
        <v>0</v>
      </c>
    </row>
    <row r="195" spans="5:17" ht="12.75" customHeight="1">
      <c r="E195" s="175" t="str">
        <f t="shared" ref="E195:E258" si="33">IF(D195="","",IF(F195="paid",0,I195-J195))</f>
        <v/>
      </c>
      <c r="J195" s="332" t="str">
        <f t="shared" si="31"/>
        <v>-</v>
      </c>
      <c r="P195" s="188"/>
      <c r="Q195" s="189" cm="1">
        <f t="array" ref="Q195">SUMPRODUCT(($F195:$F195="Parcial")*ABS($C195:$C195-$P195:$P195))</f>
        <v>0</v>
      </c>
    </row>
    <row r="196" spans="5:17" ht="12.75" customHeight="1">
      <c r="E196" s="175" t="str">
        <f t="shared" si="33"/>
        <v/>
      </c>
      <c r="J196" s="332" t="str">
        <f t="shared" si="31"/>
        <v>-</v>
      </c>
      <c r="P196" s="188"/>
      <c r="Q196" s="189" cm="1">
        <f t="array" ref="Q196">SUMPRODUCT(($F196:$F196="Parcial")*ABS($C196:$C196-$P196:$P196))</f>
        <v>0</v>
      </c>
    </row>
    <row r="197" spans="5:17" ht="12.75" customHeight="1">
      <c r="E197" s="175" t="str">
        <f t="shared" si="33"/>
        <v/>
      </c>
      <c r="J197" s="332" t="str">
        <f t="shared" si="31"/>
        <v>-</v>
      </c>
      <c r="P197" s="188"/>
      <c r="Q197" s="189" cm="1">
        <f t="array" ref="Q197">SUMPRODUCT(($F197:$F197="Parcial")*ABS($C197:$C197-$P197:$P197))</f>
        <v>0</v>
      </c>
    </row>
    <row r="198" spans="5:17" ht="12.75" customHeight="1">
      <c r="E198" s="175" t="str">
        <f t="shared" si="33"/>
        <v/>
      </c>
      <c r="J198" s="332" t="str">
        <f t="shared" si="31"/>
        <v>-</v>
      </c>
      <c r="P198" s="188"/>
      <c r="Q198" s="189" cm="1">
        <f t="array" ref="Q198">SUMPRODUCT(($F198:$F198="Parcial")*ABS($C198:$C198-$P198:$P198))</f>
        <v>0</v>
      </c>
    </row>
    <row r="199" spans="5:17" ht="12.75" customHeight="1">
      <c r="E199" s="175" t="str">
        <f t="shared" si="33"/>
        <v/>
      </c>
      <c r="J199" s="332" t="str">
        <f t="shared" si="31"/>
        <v>-</v>
      </c>
      <c r="P199" s="188"/>
      <c r="Q199" s="189" cm="1">
        <f t="array" ref="Q199">SUMPRODUCT(($F199:$F199="Parcial")*ABS($C199:$C199-$P199:$P199))</f>
        <v>0</v>
      </c>
    </row>
    <row r="200" spans="5:17" ht="12.75" customHeight="1">
      <c r="E200" s="175" t="str">
        <f t="shared" si="33"/>
        <v/>
      </c>
      <c r="J200" s="332" t="str">
        <f t="shared" si="31"/>
        <v>-</v>
      </c>
      <c r="P200" s="188"/>
      <c r="Q200" s="189" cm="1">
        <f t="array" ref="Q200">SUMPRODUCT(($F200:$F200="Parcial")*ABS($C200:$C200-$P200:$P200))</f>
        <v>0</v>
      </c>
    </row>
    <row r="201" spans="5:17" ht="12.75" customHeight="1">
      <c r="E201" s="175" t="str">
        <f t="shared" si="33"/>
        <v/>
      </c>
      <c r="J201" s="332" t="str">
        <f t="shared" si="31"/>
        <v>-</v>
      </c>
      <c r="P201" s="188"/>
      <c r="Q201" s="189" cm="1">
        <f t="array" ref="Q201">SUMPRODUCT(($F201:$F201="Parcial")*ABS($C201:$C201-$P201:$P201))</f>
        <v>0</v>
      </c>
    </row>
    <row r="202" spans="5:17" ht="12.75" customHeight="1">
      <c r="E202" s="175" t="str">
        <f t="shared" si="33"/>
        <v/>
      </c>
      <c r="J202" s="332" t="str">
        <f t="shared" si="31"/>
        <v>-</v>
      </c>
      <c r="P202" s="188"/>
      <c r="Q202" s="189" cm="1">
        <f t="array" ref="Q202">SUMPRODUCT(($F202:$F202="Parcial")*ABS($C202:$C202-$P202:$P202))</f>
        <v>0</v>
      </c>
    </row>
    <row r="203" spans="5:17" ht="12.75" customHeight="1">
      <c r="E203" s="175" t="str">
        <f t="shared" si="33"/>
        <v/>
      </c>
      <c r="J203" s="332" t="str">
        <f t="shared" si="31"/>
        <v>-</v>
      </c>
      <c r="P203" s="188"/>
      <c r="Q203" s="189" cm="1">
        <f t="array" ref="Q203">SUMPRODUCT(($F203:$F203="Parcial")*ABS($C203:$C203-$P203:$P203))</f>
        <v>0</v>
      </c>
    </row>
    <row r="204" spans="5:17" ht="12.75" customHeight="1">
      <c r="E204" s="175" t="str">
        <f t="shared" si="33"/>
        <v/>
      </c>
      <c r="J204" s="332" t="str">
        <f t="shared" si="31"/>
        <v>-</v>
      </c>
      <c r="P204" s="188"/>
      <c r="Q204" s="189" cm="1">
        <f t="array" ref="Q204">SUMPRODUCT(($F204:$F204="Parcial")*ABS($C204:$C204-$P204:$P204))</f>
        <v>0</v>
      </c>
    </row>
    <row r="205" spans="5:17" ht="12.75" customHeight="1">
      <c r="E205" s="175" t="str">
        <f t="shared" si="33"/>
        <v/>
      </c>
      <c r="J205" s="332" t="str">
        <f t="shared" si="31"/>
        <v>-</v>
      </c>
      <c r="P205" s="188"/>
      <c r="Q205" s="189" cm="1">
        <f t="array" ref="Q205">SUMPRODUCT(($F205:$F205="Parcial")*ABS($C205:$C205-$P205:$P205))</f>
        <v>0</v>
      </c>
    </row>
    <row r="206" spans="5:17" ht="12.75" customHeight="1">
      <c r="E206" s="175" t="str">
        <f t="shared" si="33"/>
        <v/>
      </c>
      <c r="J206" s="332" t="str">
        <f t="shared" si="31"/>
        <v>-</v>
      </c>
      <c r="P206" s="188"/>
      <c r="Q206" s="189" cm="1">
        <f t="array" ref="Q206">SUMPRODUCT(($F206:$F206="Parcial")*ABS($C206:$C206-$P206:$P206))</f>
        <v>0</v>
      </c>
    </row>
    <row r="207" spans="5:17" ht="12.75" customHeight="1">
      <c r="E207" s="175" t="str">
        <f t="shared" si="33"/>
        <v/>
      </c>
      <c r="J207" s="332" t="str">
        <f t="shared" si="31"/>
        <v>-</v>
      </c>
      <c r="P207" s="188"/>
      <c r="Q207" s="189" cm="1">
        <f t="array" ref="Q207">SUMPRODUCT(($F207:$F207="Parcial")*ABS($C207:$C207-$P207:$P207))</f>
        <v>0</v>
      </c>
    </row>
    <row r="208" spans="5:17" ht="12.75" customHeight="1">
      <c r="E208" s="175" t="str">
        <f t="shared" si="33"/>
        <v/>
      </c>
      <c r="J208" s="332" t="str">
        <f t="shared" si="31"/>
        <v>-</v>
      </c>
      <c r="P208" s="188"/>
      <c r="Q208" s="189" cm="1">
        <f t="array" ref="Q208">SUMPRODUCT(($F208:$F208="Parcial")*ABS($C208:$C208-$P208:$P208))</f>
        <v>0</v>
      </c>
    </row>
    <row r="209" spans="5:17" ht="12.75" customHeight="1">
      <c r="E209" s="175" t="str">
        <f t="shared" si="33"/>
        <v/>
      </c>
      <c r="J209" s="332" t="str">
        <f t="shared" si="31"/>
        <v>-</v>
      </c>
      <c r="P209" s="188"/>
      <c r="Q209" s="189" cm="1">
        <f t="array" ref="Q209">SUMPRODUCT(($F209:$F209="Parcial")*ABS($C209:$C209-$P209:$P209))</f>
        <v>0</v>
      </c>
    </row>
    <row r="210" spans="5:17" ht="12.75" customHeight="1">
      <c r="E210" s="175" t="str">
        <f t="shared" si="33"/>
        <v/>
      </c>
      <c r="J210" s="332" t="str">
        <f t="shared" si="31"/>
        <v>-</v>
      </c>
      <c r="P210" s="188"/>
      <c r="Q210" s="189" cm="1">
        <f t="array" ref="Q210">SUMPRODUCT(($F210:$F210="Parcial")*ABS($C210:$C210-$P210:$P210))</f>
        <v>0</v>
      </c>
    </row>
    <row r="211" spans="5:17" ht="12.75" customHeight="1">
      <c r="E211" s="175" t="str">
        <f t="shared" si="33"/>
        <v/>
      </c>
      <c r="J211" s="332" t="str">
        <f t="shared" si="31"/>
        <v>-</v>
      </c>
      <c r="P211" s="188"/>
      <c r="Q211" s="189" cm="1">
        <f t="array" ref="Q211">SUMPRODUCT(($F211:$F211="Parcial")*ABS($C211:$C211-$P211:$P211))</f>
        <v>0</v>
      </c>
    </row>
    <row r="212" spans="5:17" ht="12.75" customHeight="1">
      <c r="E212" s="175" t="str">
        <f t="shared" si="33"/>
        <v/>
      </c>
      <c r="J212" s="332" t="str">
        <f t="shared" si="31"/>
        <v>-</v>
      </c>
      <c r="P212" s="188"/>
      <c r="Q212" s="189" cm="1">
        <f t="array" ref="Q212">SUMPRODUCT(($F212:$F212="Parcial")*ABS($C212:$C212-$P212:$P212))</f>
        <v>0</v>
      </c>
    </row>
    <row r="213" spans="5:17" ht="12.75" customHeight="1">
      <c r="E213" s="175" t="str">
        <f t="shared" si="33"/>
        <v/>
      </c>
      <c r="J213" s="332" t="str">
        <f t="shared" si="31"/>
        <v>-</v>
      </c>
      <c r="P213" s="188"/>
      <c r="Q213" s="189" cm="1">
        <f t="array" ref="Q213">SUMPRODUCT(($F213:$F213="Parcial")*ABS($C213:$C213-$P213:$P213))</f>
        <v>0</v>
      </c>
    </row>
    <row r="214" spans="5:17" ht="12.75" customHeight="1">
      <c r="E214" s="175" t="str">
        <f t="shared" si="33"/>
        <v/>
      </c>
      <c r="J214" s="332" t="str">
        <f t="shared" si="31"/>
        <v>-</v>
      </c>
      <c r="P214" s="188"/>
      <c r="Q214" s="189" cm="1">
        <f t="array" ref="Q214">SUMPRODUCT(($F214:$F214="Parcial")*ABS($C214:$C214-$P214:$P214))</f>
        <v>0</v>
      </c>
    </row>
    <row r="215" spans="5:17" ht="12.75" customHeight="1">
      <c r="E215" s="175" t="str">
        <f t="shared" si="33"/>
        <v/>
      </c>
      <c r="J215" s="332" t="str">
        <f t="shared" si="31"/>
        <v>-</v>
      </c>
      <c r="P215" s="188"/>
      <c r="Q215" s="189" cm="1">
        <f t="array" ref="Q215">SUMPRODUCT(($F215:$F215="Parcial")*ABS($C215:$C215-$P215:$P215))</f>
        <v>0</v>
      </c>
    </row>
    <row r="216" spans="5:17" ht="12.75" customHeight="1">
      <c r="E216" s="175" t="str">
        <f t="shared" si="33"/>
        <v/>
      </c>
      <c r="J216" s="332" t="str">
        <f t="shared" si="31"/>
        <v>-</v>
      </c>
      <c r="P216" s="240"/>
      <c r="Q216" s="189" cm="1">
        <f t="array" ref="Q216">SUMPRODUCT(($F216:$F216="Parcial")*ABS($C216:$C216-$P216:$P216))</f>
        <v>0</v>
      </c>
    </row>
    <row r="217" spans="5:17" ht="12.75" customHeight="1">
      <c r="E217" s="175" t="str">
        <f t="shared" si="33"/>
        <v/>
      </c>
      <c r="J217" s="332" t="str">
        <f t="shared" si="31"/>
        <v>-</v>
      </c>
      <c r="P217" s="240"/>
      <c r="Q217" s="189" cm="1">
        <f t="array" ref="Q217">SUMPRODUCT(($F217:$F217="Parcial")*ABS($C217:$C217-$P217:$P217))</f>
        <v>0</v>
      </c>
    </row>
    <row r="218" spans="5:17" ht="12.75" customHeight="1">
      <c r="E218" s="175" t="str">
        <f t="shared" si="33"/>
        <v/>
      </c>
      <c r="J218" s="332" t="str">
        <f t="shared" si="31"/>
        <v>-</v>
      </c>
      <c r="P218" s="240"/>
      <c r="Q218" s="189" cm="1">
        <f t="array" ref="Q218">SUMPRODUCT(($F218:$F218="Parcial")*ABS($C218:$C218-$P218:$P218))</f>
        <v>0</v>
      </c>
    </row>
    <row r="219" spans="5:17" ht="12.75" customHeight="1">
      <c r="E219" s="175" t="str">
        <f t="shared" si="33"/>
        <v/>
      </c>
      <c r="J219" s="332" t="str">
        <f t="shared" si="31"/>
        <v>-</v>
      </c>
      <c r="P219" s="240"/>
      <c r="Q219" s="189" cm="1">
        <f t="array" ref="Q219">SUMPRODUCT(($F219:$F219="Parcial")*ABS($C219:$C219-$P219:$P219))</f>
        <v>0</v>
      </c>
    </row>
    <row r="220" spans="5:17" ht="12.75" customHeight="1">
      <c r="E220" s="175" t="str">
        <f t="shared" si="33"/>
        <v/>
      </c>
      <c r="J220" s="332" t="str">
        <f t="shared" si="31"/>
        <v>-</v>
      </c>
      <c r="P220" s="240"/>
      <c r="Q220" s="189" cm="1">
        <f t="array" ref="Q220">SUMPRODUCT(($F220:$F220="Parcial")*ABS($C220:$C220-$P220:$P220))</f>
        <v>0</v>
      </c>
    </row>
    <row r="221" spans="5:17" ht="12.75" customHeight="1">
      <c r="E221" s="175" t="str">
        <f t="shared" si="33"/>
        <v/>
      </c>
      <c r="J221" s="332" t="str">
        <f t="shared" si="31"/>
        <v>-</v>
      </c>
      <c r="P221" s="240"/>
      <c r="Q221" s="189" cm="1">
        <f t="array" ref="Q221">SUMPRODUCT(($F221:$F221="Parcial")*ABS($C221:$C221-$P221:$P221))</f>
        <v>0</v>
      </c>
    </row>
    <row r="222" spans="5:17" ht="12.75" customHeight="1">
      <c r="E222" s="175" t="str">
        <f t="shared" si="33"/>
        <v/>
      </c>
      <c r="J222" s="332" t="str">
        <f t="shared" si="31"/>
        <v>-</v>
      </c>
      <c r="P222" s="240"/>
      <c r="Q222" s="189" cm="1">
        <f t="array" ref="Q222">SUMPRODUCT(($F222:$F222="Parcial")*ABS($C222:$C222-$P222:$P222))</f>
        <v>0</v>
      </c>
    </row>
    <row r="223" spans="5:17" ht="12.75" customHeight="1">
      <c r="E223" s="175" t="str">
        <f t="shared" si="33"/>
        <v/>
      </c>
      <c r="J223" s="332" t="str">
        <f t="shared" si="31"/>
        <v>-</v>
      </c>
      <c r="P223" s="240"/>
      <c r="Q223" s="189" cm="1">
        <f t="array" ref="Q223">SUMPRODUCT(($F223:$F223="Parcial")*ABS($C223:$C223-$P223:$P223))</f>
        <v>0</v>
      </c>
    </row>
    <row r="224" spans="5:17" ht="12.75" customHeight="1">
      <c r="E224" s="175" t="str">
        <f t="shared" si="33"/>
        <v/>
      </c>
      <c r="J224" s="332" t="str">
        <f t="shared" si="31"/>
        <v>-</v>
      </c>
      <c r="P224" s="240"/>
      <c r="Q224" s="189" cm="1">
        <f t="array" ref="Q224">SUMPRODUCT(($F224:$F224="Parcial")*ABS($C224:$C224-$P224:$P224))</f>
        <v>0</v>
      </c>
    </row>
    <row r="225" spans="5:17" ht="12.75" customHeight="1">
      <c r="E225" s="175" t="str">
        <f t="shared" si="33"/>
        <v/>
      </c>
      <c r="J225" s="332" t="str">
        <f t="shared" si="31"/>
        <v>-</v>
      </c>
      <c r="P225" s="240"/>
      <c r="Q225" s="189" cm="1">
        <f t="array" ref="Q225">SUMPRODUCT(($F225:$F225="Parcial")*ABS($C225:$C225-$P225:$P225))</f>
        <v>0</v>
      </c>
    </row>
    <row r="226" spans="5:17" ht="12.75" customHeight="1">
      <c r="E226" s="175" t="str">
        <f t="shared" si="33"/>
        <v/>
      </c>
      <c r="J226" s="332" t="str">
        <f t="shared" si="31"/>
        <v>-</v>
      </c>
      <c r="P226" s="240"/>
      <c r="Q226" s="189" cm="1">
        <f t="array" ref="Q226">SUMPRODUCT(($F226:$F226="Parcial")*ABS($C226:$C226-$P226:$P226))</f>
        <v>0</v>
      </c>
    </row>
    <row r="227" spans="5:17" ht="12.75" customHeight="1">
      <c r="E227" s="175" t="str">
        <f t="shared" si="33"/>
        <v/>
      </c>
      <c r="J227" s="332" t="str">
        <f t="shared" si="31"/>
        <v>-</v>
      </c>
      <c r="P227" s="240"/>
      <c r="Q227" s="189" cm="1">
        <f t="array" ref="Q227">SUMPRODUCT(($F227:$F227="Parcial")*ABS($C227:$C227-$P227:$P227))</f>
        <v>0</v>
      </c>
    </row>
    <row r="228" spans="5:17" ht="12.75" customHeight="1">
      <c r="E228" s="175" t="str">
        <f t="shared" si="33"/>
        <v/>
      </c>
      <c r="J228" s="332" t="str">
        <f t="shared" ref="J228:J291" si="34">IF(D228="","-",$E$1-D228)</f>
        <v>-</v>
      </c>
      <c r="P228" s="240"/>
      <c r="Q228" s="189" cm="1">
        <f t="array" ref="Q228">SUMPRODUCT(($F228:$F228="Parcial")*ABS($C228:$C228-$P228:$P228))</f>
        <v>0</v>
      </c>
    </row>
    <row r="229" spans="5:17" ht="12.75" customHeight="1">
      <c r="E229" s="175" t="str">
        <f t="shared" si="33"/>
        <v/>
      </c>
      <c r="J229" s="332" t="str">
        <f t="shared" si="34"/>
        <v>-</v>
      </c>
      <c r="P229" s="240"/>
      <c r="Q229" s="189" cm="1">
        <f t="array" ref="Q229">SUMPRODUCT(($F229:$F229="Parcial")*ABS($C229:$C229-$P229:$P229))</f>
        <v>0</v>
      </c>
    </row>
    <row r="230" spans="5:17" ht="12.75" customHeight="1">
      <c r="E230" s="175" t="str">
        <f t="shared" si="33"/>
        <v/>
      </c>
      <c r="J230" s="332" t="str">
        <f t="shared" si="34"/>
        <v>-</v>
      </c>
      <c r="P230" s="240"/>
      <c r="Q230" s="189" cm="1">
        <f t="array" ref="Q230">SUMPRODUCT(($F230:$F230="Parcial")*ABS($C230:$C230-$P230:$P230))</f>
        <v>0</v>
      </c>
    </row>
    <row r="231" spans="5:17" ht="12.75" customHeight="1">
      <c r="E231" s="175" t="str">
        <f t="shared" si="33"/>
        <v/>
      </c>
      <c r="J231" s="332" t="str">
        <f t="shared" si="34"/>
        <v>-</v>
      </c>
      <c r="P231" s="240"/>
      <c r="Q231" s="189" cm="1">
        <f t="array" ref="Q231">SUMPRODUCT(($F231:$F231="Parcial")*ABS($C231:$C231-$P231:$P231))</f>
        <v>0</v>
      </c>
    </row>
    <row r="232" spans="5:17" ht="12.75" customHeight="1">
      <c r="E232" s="175" t="str">
        <f t="shared" si="33"/>
        <v/>
      </c>
      <c r="J232" s="332" t="str">
        <f t="shared" si="34"/>
        <v>-</v>
      </c>
      <c r="P232" s="240"/>
      <c r="Q232" s="189" cm="1">
        <f t="array" ref="Q232">SUMPRODUCT(($F232:$F232="Parcial")*ABS($C232:$C232-$P232:$P232))</f>
        <v>0</v>
      </c>
    </row>
    <row r="233" spans="5:17" ht="12.75" customHeight="1">
      <c r="E233" s="175" t="str">
        <f t="shared" si="33"/>
        <v/>
      </c>
      <c r="J233" s="332" t="str">
        <f t="shared" si="34"/>
        <v>-</v>
      </c>
      <c r="P233" s="240"/>
      <c r="Q233" s="189" cm="1">
        <f t="array" ref="Q233">SUMPRODUCT(($F233:$F233="Parcial")*ABS($C233:$C233-$P233:$P233))</f>
        <v>0</v>
      </c>
    </row>
    <row r="234" spans="5:17" ht="12.75" customHeight="1">
      <c r="E234" s="175" t="str">
        <f t="shared" si="33"/>
        <v/>
      </c>
      <c r="J234" s="332" t="str">
        <f t="shared" si="34"/>
        <v>-</v>
      </c>
      <c r="P234" s="240"/>
      <c r="Q234" s="189" cm="1">
        <f t="array" ref="Q234">SUMPRODUCT(($F234:$F234="Parcial")*ABS($C234:$C234-$P234:$P234))</f>
        <v>0</v>
      </c>
    </row>
    <row r="235" spans="5:17" ht="12.75" customHeight="1">
      <c r="E235" s="175" t="str">
        <f t="shared" si="33"/>
        <v/>
      </c>
      <c r="J235" s="332" t="str">
        <f t="shared" si="34"/>
        <v>-</v>
      </c>
      <c r="P235" s="240"/>
      <c r="Q235" s="189" cm="1">
        <f t="array" ref="Q235">SUMPRODUCT(($F235:$F235="Parcial")*ABS($C235:$C235-$P235:$P235))</f>
        <v>0</v>
      </c>
    </row>
    <row r="236" spans="5:17" ht="12.75" customHeight="1">
      <c r="E236" s="175" t="str">
        <f t="shared" si="33"/>
        <v/>
      </c>
      <c r="J236" s="332" t="str">
        <f t="shared" si="34"/>
        <v>-</v>
      </c>
      <c r="P236" s="240"/>
      <c r="Q236" s="189" cm="1">
        <f t="array" ref="Q236">SUMPRODUCT(($F236:$F236="Parcial")*ABS($C236:$C236-$P236:$P236))</f>
        <v>0</v>
      </c>
    </row>
    <row r="237" spans="5:17" ht="12.75" customHeight="1">
      <c r="E237" s="175" t="str">
        <f t="shared" si="33"/>
        <v/>
      </c>
      <c r="J237" s="332" t="str">
        <f t="shared" si="34"/>
        <v>-</v>
      </c>
      <c r="P237" s="240"/>
      <c r="Q237" s="189" cm="1">
        <f t="array" ref="Q237">SUMPRODUCT(($F237:$F237="Parcial")*ABS($C237:$C237-$P237:$P237))</f>
        <v>0</v>
      </c>
    </row>
    <row r="238" spans="5:17" ht="12.75" customHeight="1">
      <c r="E238" s="175" t="str">
        <f t="shared" si="33"/>
        <v/>
      </c>
      <c r="J238" s="332" t="str">
        <f t="shared" si="34"/>
        <v>-</v>
      </c>
      <c r="P238" s="240"/>
      <c r="Q238" s="189" cm="1">
        <f t="array" ref="Q238">SUMPRODUCT(($F238:$F238="Parcial")*ABS($C238:$C238-$P238:$P238))</f>
        <v>0</v>
      </c>
    </row>
    <row r="239" spans="5:17" ht="12.75" customHeight="1">
      <c r="E239" s="175" t="str">
        <f t="shared" si="33"/>
        <v/>
      </c>
      <c r="J239" s="332" t="str">
        <f t="shared" si="34"/>
        <v>-</v>
      </c>
      <c r="P239" s="240"/>
      <c r="Q239" s="189" cm="1">
        <f t="array" ref="Q239">SUMPRODUCT(($F239:$F239="Parcial")*ABS($C239:$C239-$P239:$P239))</f>
        <v>0</v>
      </c>
    </row>
    <row r="240" spans="5:17" ht="12.75" customHeight="1">
      <c r="E240" s="175" t="str">
        <f t="shared" si="33"/>
        <v/>
      </c>
      <c r="J240" s="332" t="str">
        <f t="shared" si="34"/>
        <v>-</v>
      </c>
      <c r="P240" s="240"/>
      <c r="Q240" s="189" cm="1">
        <f t="array" ref="Q240">SUMPRODUCT(($F240:$F240="Parcial")*ABS($C240:$C240-$P240:$P240))</f>
        <v>0</v>
      </c>
    </row>
    <row r="241" spans="5:17" ht="12.75" customHeight="1">
      <c r="E241" s="175" t="str">
        <f t="shared" si="33"/>
        <v/>
      </c>
      <c r="J241" s="332" t="str">
        <f t="shared" si="34"/>
        <v>-</v>
      </c>
      <c r="P241" s="240"/>
      <c r="Q241" s="189" cm="1">
        <f t="array" ref="Q241">SUMPRODUCT(($F241:$F241="Parcial")*ABS($C241:$C241-$P241:$P241))</f>
        <v>0</v>
      </c>
    </row>
    <row r="242" spans="5:17" ht="12.75" customHeight="1">
      <c r="E242" s="175" t="str">
        <f t="shared" si="33"/>
        <v/>
      </c>
      <c r="J242" s="332" t="str">
        <f t="shared" si="34"/>
        <v>-</v>
      </c>
      <c r="P242" s="240"/>
      <c r="Q242" s="189" cm="1">
        <f t="array" ref="Q242">SUMPRODUCT(($F242:$F242="Parcial")*ABS($C242:$C242-$P242:$P242))</f>
        <v>0</v>
      </c>
    </row>
    <row r="243" spans="5:17" ht="12.75" customHeight="1">
      <c r="E243" s="175" t="str">
        <f t="shared" si="33"/>
        <v/>
      </c>
      <c r="J243" s="332" t="str">
        <f t="shared" si="34"/>
        <v>-</v>
      </c>
      <c r="P243" s="240"/>
      <c r="Q243" s="189" cm="1">
        <f t="array" ref="Q243">SUMPRODUCT(($F243:$F243="Parcial")*ABS($C243:$C243-$P243:$P243))</f>
        <v>0</v>
      </c>
    </row>
    <row r="244" spans="5:17" ht="12.75" customHeight="1">
      <c r="E244" s="175" t="str">
        <f t="shared" si="33"/>
        <v/>
      </c>
      <c r="J244" s="332" t="str">
        <f t="shared" si="34"/>
        <v>-</v>
      </c>
      <c r="P244" s="240"/>
      <c r="Q244" s="189" cm="1">
        <f t="array" ref="Q244">SUMPRODUCT(($F244:$F244="Parcial")*ABS($C244:$C244-$P244:$P244))</f>
        <v>0</v>
      </c>
    </row>
    <row r="245" spans="5:17" ht="12.75" customHeight="1">
      <c r="E245" s="175" t="str">
        <f t="shared" si="33"/>
        <v/>
      </c>
      <c r="J245" s="332" t="str">
        <f t="shared" si="34"/>
        <v>-</v>
      </c>
      <c r="P245" s="240"/>
      <c r="Q245" s="189" cm="1">
        <f t="array" ref="Q245">SUMPRODUCT(($F245:$F245="Parcial")*ABS($C245:$C245-$P245:$P245))</f>
        <v>0</v>
      </c>
    </row>
    <row r="246" spans="5:17" ht="12.75" customHeight="1">
      <c r="E246" s="175" t="str">
        <f t="shared" si="33"/>
        <v/>
      </c>
      <c r="J246" s="332" t="str">
        <f t="shared" si="34"/>
        <v>-</v>
      </c>
      <c r="P246" s="240"/>
      <c r="Q246" s="189" cm="1">
        <f t="array" ref="Q246">SUMPRODUCT(($F246:$F246="Parcial")*ABS($C246:$C246-$P246:$P246))</f>
        <v>0</v>
      </c>
    </row>
    <row r="247" spans="5:17" ht="12.75" customHeight="1">
      <c r="E247" s="175" t="str">
        <f t="shared" si="33"/>
        <v/>
      </c>
      <c r="J247" s="332" t="str">
        <f t="shared" si="34"/>
        <v>-</v>
      </c>
      <c r="P247" s="240"/>
      <c r="Q247" s="189" cm="1">
        <f t="array" ref="Q247">SUMPRODUCT(($F247:$F247="Parcial")*ABS($C247:$C247-$P247:$P247))</f>
        <v>0</v>
      </c>
    </row>
    <row r="248" spans="5:17" ht="12.75" customHeight="1">
      <c r="E248" s="175" t="str">
        <f t="shared" si="33"/>
        <v/>
      </c>
      <c r="J248" s="332" t="str">
        <f t="shared" si="34"/>
        <v>-</v>
      </c>
      <c r="P248" s="240"/>
      <c r="Q248" s="189" cm="1">
        <f t="array" ref="Q248">SUMPRODUCT(($F248:$F248="Parcial")*ABS($C248:$C248-$P248:$P248))</f>
        <v>0</v>
      </c>
    </row>
    <row r="249" spans="5:17" ht="12.75" customHeight="1">
      <c r="E249" s="175" t="str">
        <f t="shared" si="33"/>
        <v/>
      </c>
      <c r="J249" s="332" t="str">
        <f t="shared" si="34"/>
        <v>-</v>
      </c>
      <c r="P249" s="240"/>
      <c r="Q249" s="189" cm="1">
        <f t="array" ref="Q249">SUMPRODUCT(($F249:$F249="Parcial")*ABS($C249:$C249-$P249:$P249))</f>
        <v>0</v>
      </c>
    </row>
    <row r="250" spans="5:17" ht="12.75" customHeight="1">
      <c r="E250" s="175" t="str">
        <f t="shared" si="33"/>
        <v/>
      </c>
      <c r="J250" s="332" t="str">
        <f t="shared" si="34"/>
        <v>-</v>
      </c>
      <c r="P250" s="240"/>
      <c r="Q250" s="189" cm="1">
        <f t="array" ref="Q250">SUMPRODUCT(($F250:$F250="Parcial")*ABS($C250:$C250-$P250:$P250))</f>
        <v>0</v>
      </c>
    </row>
    <row r="251" spans="5:17" ht="12.75" customHeight="1">
      <c r="E251" s="175" t="str">
        <f t="shared" si="33"/>
        <v/>
      </c>
      <c r="J251" s="332" t="str">
        <f t="shared" si="34"/>
        <v>-</v>
      </c>
      <c r="P251" s="240"/>
      <c r="Q251" s="189" cm="1">
        <f t="array" ref="Q251">SUMPRODUCT(($F251:$F251="Parcial")*ABS($C251:$C251-$P251:$P251))</f>
        <v>0</v>
      </c>
    </row>
    <row r="252" spans="5:17" ht="12.75" customHeight="1">
      <c r="E252" s="175" t="str">
        <f t="shared" si="33"/>
        <v/>
      </c>
      <c r="J252" s="332" t="str">
        <f t="shared" si="34"/>
        <v>-</v>
      </c>
      <c r="P252" s="240"/>
      <c r="Q252" s="189" cm="1">
        <f t="array" ref="Q252">SUMPRODUCT(($F252:$F252="Parcial")*ABS($C252:$C252-$P252:$P252))</f>
        <v>0</v>
      </c>
    </row>
    <row r="253" spans="5:17" ht="12.75" customHeight="1">
      <c r="E253" s="175" t="str">
        <f t="shared" si="33"/>
        <v/>
      </c>
      <c r="J253" s="332" t="str">
        <f t="shared" si="34"/>
        <v>-</v>
      </c>
      <c r="P253" s="240"/>
      <c r="Q253" s="189" cm="1">
        <f t="array" ref="Q253">SUMPRODUCT(($F253:$F253="Parcial")*ABS($C253:$C253-$P253:$P253))</f>
        <v>0</v>
      </c>
    </row>
    <row r="254" spans="5:17" ht="12.75" customHeight="1">
      <c r="E254" s="175" t="str">
        <f t="shared" si="33"/>
        <v/>
      </c>
      <c r="J254" s="332" t="str">
        <f t="shared" si="34"/>
        <v>-</v>
      </c>
      <c r="P254" s="240"/>
      <c r="Q254" s="189" cm="1">
        <f t="array" ref="Q254">SUMPRODUCT(($F254:$F254="Parcial")*ABS($C254:$C254-$P254:$P254))</f>
        <v>0</v>
      </c>
    </row>
    <row r="255" spans="5:17" ht="12.75" customHeight="1">
      <c r="E255" s="175" t="str">
        <f t="shared" si="33"/>
        <v/>
      </c>
      <c r="J255" s="332" t="str">
        <f t="shared" si="34"/>
        <v>-</v>
      </c>
      <c r="P255" s="240"/>
      <c r="Q255" s="189" cm="1">
        <f t="array" ref="Q255">SUMPRODUCT(($F255:$F255="Parcial")*ABS($C255:$C255-$P255:$P255))</f>
        <v>0</v>
      </c>
    </row>
    <row r="256" spans="5:17" ht="12.75" customHeight="1">
      <c r="E256" s="175" t="str">
        <f t="shared" si="33"/>
        <v/>
      </c>
      <c r="J256" s="332" t="str">
        <f t="shared" si="34"/>
        <v>-</v>
      </c>
      <c r="P256" s="240"/>
      <c r="Q256" s="189" cm="1">
        <f t="array" ref="Q256">SUMPRODUCT(($F256:$F256="Parcial")*ABS($C256:$C256-$P256:$P256))</f>
        <v>0</v>
      </c>
    </row>
    <row r="257" spans="5:17" ht="12.75" customHeight="1">
      <c r="E257" s="175" t="str">
        <f t="shared" si="33"/>
        <v/>
      </c>
      <c r="J257" s="332" t="str">
        <f t="shared" si="34"/>
        <v>-</v>
      </c>
      <c r="P257" s="240"/>
      <c r="Q257" s="189" cm="1">
        <f t="array" ref="Q257">SUMPRODUCT(($F257:$F257="Parcial")*ABS($C257:$C257-$P257:$P257))</f>
        <v>0</v>
      </c>
    </row>
    <row r="258" spans="5:17" ht="12.75" customHeight="1">
      <c r="E258" s="175" t="str">
        <f t="shared" si="33"/>
        <v/>
      </c>
      <c r="J258" s="332" t="str">
        <f t="shared" si="34"/>
        <v>-</v>
      </c>
      <c r="P258" s="240"/>
      <c r="Q258" s="189" cm="1">
        <f t="array" ref="Q258">SUMPRODUCT(($F258:$F258="Parcial")*ABS($C258:$C258-$P258:$P258))</f>
        <v>0</v>
      </c>
    </row>
    <row r="259" spans="5:17" ht="12.75" customHeight="1">
      <c r="E259" s="175" t="str">
        <f t="shared" ref="E259:E292" si="35">IF(D259="","",IF(F259="paid",0,I259-J259))</f>
        <v/>
      </c>
      <c r="J259" s="332" t="str">
        <f t="shared" si="34"/>
        <v>-</v>
      </c>
      <c r="P259" s="240"/>
      <c r="Q259" s="189" cm="1">
        <f t="array" ref="Q259">SUMPRODUCT(($F259:$F259="Parcial")*ABS($C259:$C259-$P259:$P259))</f>
        <v>0</v>
      </c>
    </row>
    <row r="260" spans="5:17" ht="12.75" customHeight="1">
      <c r="E260" s="175" t="str">
        <f t="shared" si="35"/>
        <v/>
      </c>
      <c r="J260" s="332" t="str">
        <f t="shared" si="34"/>
        <v>-</v>
      </c>
      <c r="P260" s="240"/>
      <c r="Q260" s="189" cm="1">
        <f t="array" ref="Q260">SUMPRODUCT(($F260:$F260="Parcial")*ABS($C260:$C260-$P260:$P260))</f>
        <v>0</v>
      </c>
    </row>
    <row r="261" spans="5:17" ht="12.75" customHeight="1">
      <c r="E261" s="175" t="str">
        <f t="shared" si="35"/>
        <v/>
      </c>
      <c r="J261" s="332" t="str">
        <f t="shared" si="34"/>
        <v>-</v>
      </c>
      <c r="P261" s="240"/>
      <c r="Q261" s="189" cm="1">
        <f t="array" ref="Q261">SUMPRODUCT(($F261:$F261="Parcial")*ABS($C261:$C261-$P261:$P261))</f>
        <v>0</v>
      </c>
    </row>
    <row r="262" spans="5:17" ht="12.75" customHeight="1">
      <c r="E262" s="175" t="str">
        <f t="shared" si="35"/>
        <v/>
      </c>
      <c r="J262" s="332" t="str">
        <f t="shared" si="34"/>
        <v>-</v>
      </c>
      <c r="P262" s="240"/>
      <c r="Q262" s="189" cm="1">
        <f t="array" ref="Q262">SUMPRODUCT(($F262:$F262="Parcial")*ABS($C262:$C262-$P262:$P262))</f>
        <v>0</v>
      </c>
    </row>
    <row r="263" spans="5:17" ht="12.75" customHeight="1">
      <c r="E263" s="175" t="str">
        <f t="shared" si="35"/>
        <v/>
      </c>
      <c r="J263" s="332" t="str">
        <f t="shared" si="34"/>
        <v>-</v>
      </c>
      <c r="P263" s="240"/>
    </row>
    <row r="264" spans="5:17" ht="12.75" customHeight="1">
      <c r="E264" s="175" t="str">
        <f t="shared" si="35"/>
        <v/>
      </c>
      <c r="J264" s="332" t="str">
        <f t="shared" si="34"/>
        <v>-</v>
      </c>
      <c r="P264" s="240"/>
    </row>
    <row r="265" spans="5:17" ht="12.75" customHeight="1">
      <c r="E265" s="175" t="str">
        <f t="shared" si="35"/>
        <v/>
      </c>
      <c r="J265" s="332" t="str">
        <f t="shared" si="34"/>
        <v>-</v>
      </c>
      <c r="P265" s="240"/>
    </row>
    <row r="266" spans="5:17" ht="12.75" customHeight="1">
      <c r="E266" s="175" t="str">
        <f t="shared" si="35"/>
        <v/>
      </c>
      <c r="J266" s="332" t="str">
        <f t="shared" si="34"/>
        <v>-</v>
      </c>
      <c r="P266" s="240"/>
    </row>
    <row r="267" spans="5:17" ht="12.75" customHeight="1">
      <c r="E267" s="175" t="str">
        <f t="shared" si="35"/>
        <v/>
      </c>
      <c r="J267" s="332" t="str">
        <f t="shared" si="34"/>
        <v>-</v>
      </c>
      <c r="P267" s="240"/>
    </row>
    <row r="268" spans="5:17" ht="12.75" customHeight="1">
      <c r="E268" s="175" t="str">
        <f t="shared" si="35"/>
        <v/>
      </c>
      <c r="J268" s="332" t="str">
        <f t="shared" si="34"/>
        <v>-</v>
      </c>
      <c r="P268" s="240"/>
    </row>
    <row r="269" spans="5:17" ht="12.75" customHeight="1">
      <c r="E269" s="175" t="str">
        <f t="shared" si="35"/>
        <v/>
      </c>
      <c r="J269" s="332" t="str">
        <f t="shared" si="34"/>
        <v>-</v>
      </c>
      <c r="P269" s="240"/>
    </row>
    <row r="270" spans="5:17" ht="12.75" customHeight="1">
      <c r="E270" s="175" t="str">
        <f t="shared" si="35"/>
        <v/>
      </c>
      <c r="J270" s="332" t="str">
        <f t="shared" si="34"/>
        <v>-</v>
      </c>
      <c r="P270" s="240"/>
    </row>
    <row r="271" spans="5:17" ht="12.75" customHeight="1">
      <c r="E271" s="175" t="str">
        <f t="shared" si="35"/>
        <v/>
      </c>
      <c r="J271" s="332" t="str">
        <f t="shared" si="34"/>
        <v>-</v>
      </c>
      <c r="P271" s="240"/>
    </row>
    <row r="272" spans="5:17" ht="12.75" customHeight="1">
      <c r="E272" s="175" t="str">
        <f t="shared" si="35"/>
        <v/>
      </c>
      <c r="J272" s="332" t="str">
        <f t="shared" si="34"/>
        <v>-</v>
      </c>
      <c r="P272" s="240"/>
    </row>
    <row r="273" spans="5:16" ht="12.75" customHeight="1">
      <c r="E273" s="175" t="str">
        <f t="shared" si="35"/>
        <v/>
      </c>
      <c r="J273" s="332" t="str">
        <f t="shared" si="34"/>
        <v>-</v>
      </c>
      <c r="P273" s="240"/>
    </row>
    <row r="274" spans="5:16" ht="12.75" customHeight="1">
      <c r="E274" s="175" t="str">
        <f t="shared" si="35"/>
        <v/>
      </c>
      <c r="J274" s="332" t="str">
        <f t="shared" si="34"/>
        <v>-</v>
      </c>
      <c r="P274" s="240"/>
    </row>
    <row r="275" spans="5:16" ht="12.75" customHeight="1">
      <c r="E275" s="175" t="str">
        <f t="shared" si="35"/>
        <v/>
      </c>
      <c r="J275" s="332" t="str">
        <f t="shared" si="34"/>
        <v>-</v>
      </c>
      <c r="P275" s="240"/>
    </row>
    <row r="276" spans="5:16" ht="12.75" customHeight="1">
      <c r="E276" s="175" t="str">
        <f t="shared" si="35"/>
        <v/>
      </c>
      <c r="J276" s="332" t="str">
        <f t="shared" si="34"/>
        <v>-</v>
      </c>
      <c r="P276" s="240"/>
    </row>
    <row r="277" spans="5:16" ht="12.75" customHeight="1">
      <c r="E277" s="175" t="str">
        <f t="shared" si="35"/>
        <v/>
      </c>
      <c r="J277" s="332" t="str">
        <f t="shared" si="34"/>
        <v>-</v>
      </c>
      <c r="P277" s="240"/>
    </row>
    <row r="278" spans="5:16" ht="12.75" customHeight="1">
      <c r="E278" s="175" t="str">
        <f t="shared" si="35"/>
        <v/>
      </c>
      <c r="J278" s="332" t="str">
        <f t="shared" si="34"/>
        <v>-</v>
      </c>
      <c r="P278" s="240"/>
    </row>
    <row r="279" spans="5:16" ht="12.75" customHeight="1">
      <c r="E279" s="175" t="str">
        <f t="shared" si="35"/>
        <v/>
      </c>
      <c r="J279" s="332" t="str">
        <f t="shared" si="34"/>
        <v>-</v>
      </c>
      <c r="P279" s="240"/>
    </row>
    <row r="280" spans="5:16" ht="12.75" customHeight="1">
      <c r="E280" s="175" t="str">
        <f t="shared" si="35"/>
        <v/>
      </c>
      <c r="J280" s="332" t="str">
        <f t="shared" si="34"/>
        <v>-</v>
      </c>
      <c r="P280" s="240"/>
    </row>
    <row r="281" spans="5:16" ht="12.75" customHeight="1">
      <c r="E281" s="175" t="str">
        <f t="shared" si="35"/>
        <v/>
      </c>
      <c r="J281" s="332" t="str">
        <f t="shared" si="34"/>
        <v>-</v>
      </c>
      <c r="P281" s="240"/>
    </row>
    <row r="282" spans="5:16" ht="12.75" customHeight="1">
      <c r="E282" s="175" t="str">
        <f t="shared" si="35"/>
        <v/>
      </c>
      <c r="J282" s="332" t="str">
        <f t="shared" si="34"/>
        <v>-</v>
      </c>
      <c r="P282" s="240"/>
    </row>
    <row r="283" spans="5:16" ht="12.75" customHeight="1">
      <c r="E283" s="175" t="str">
        <f t="shared" si="35"/>
        <v/>
      </c>
      <c r="J283" s="332" t="str">
        <f t="shared" si="34"/>
        <v>-</v>
      </c>
      <c r="P283" s="240"/>
    </row>
    <row r="284" spans="5:16" ht="12.75" customHeight="1">
      <c r="E284" s="175" t="str">
        <f t="shared" si="35"/>
        <v/>
      </c>
      <c r="J284" s="332" t="str">
        <f t="shared" si="34"/>
        <v>-</v>
      </c>
      <c r="P284" s="240"/>
    </row>
    <row r="285" spans="5:16" ht="12.75" customHeight="1">
      <c r="E285" s="175" t="str">
        <f t="shared" si="35"/>
        <v/>
      </c>
      <c r="J285" s="332" t="str">
        <f t="shared" si="34"/>
        <v>-</v>
      </c>
      <c r="P285" s="240"/>
    </row>
    <row r="286" spans="5:16" ht="12.75" customHeight="1">
      <c r="E286" s="175" t="str">
        <f t="shared" si="35"/>
        <v/>
      </c>
      <c r="J286" s="332" t="str">
        <f t="shared" si="34"/>
        <v>-</v>
      </c>
      <c r="P286" s="240"/>
    </row>
    <row r="287" spans="5:16" ht="12.75" customHeight="1">
      <c r="E287" s="175" t="str">
        <f t="shared" si="35"/>
        <v/>
      </c>
      <c r="J287" s="332" t="str">
        <f t="shared" si="34"/>
        <v>-</v>
      </c>
      <c r="P287" s="240"/>
    </row>
    <row r="288" spans="5:16" ht="12.75" customHeight="1">
      <c r="E288" s="175" t="str">
        <f t="shared" si="35"/>
        <v/>
      </c>
      <c r="J288" s="332" t="str">
        <f t="shared" si="34"/>
        <v>-</v>
      </c>
      <c r="P288" s="240"/>
    </row>
    <row r="289" spans="5:16" ht="12.75" customHeight="1">
      <c r="E289" s="175" t="str">
        <f t="shared" si="35"/>
        <v/>
      </c>
      <c r="J289" s="332" t="str">
        <f t="shared" si="34"/>
        <v>-</v>
      </c>
      <c r="P289" s="240"/>
    </row>
    <row r="290" spans="5:16" ht="12.75" customHeight="1">
      <c r="E290" s="175" t="str">
        <f t="shared" si="35"/>
        <v/>
      </c>
      <c r="J290" s="332" t="str">
        <f t="shared" si="34"/>
        <v>-</v>
      </c>
      <c r="P290" s="240"/>
    </row>
    <row r="291" spans="5:16" ht="12.75" customHeight="1">
      <c r="E291" s="175" t="str">
        <f t="shared" si="35"/>
        <v/>
      </c>
      <c r="J291" s="332" t="str">
        <f t="shared" si="34"/>
        <v>-</v>
      </c>
      <c r="P291" s="240"/>
    </row>
    <row r="292" spans="5:16" ht="12.75" customHeight="1">
      <c r="E292" s="175" t="str">
        <f t="shared" si="35"/>
        <v/>
      </c>
      <c r="J292" s="332" t="str">
        <f t="shared" ref="J292:J355" si="36">IF(D292="","-",$E$1-D292)</f>
        <v>-</v>
      </c>
      <c r="P292" s="240"/>
    </row>
    <row r="293" spans="5:16" ht="12.75" customHeight="1">
      <c r="E293" s="175" t="str">
        <f t="shared" ref="E293:E356" si="37">IF(D293="","",IF(F293="paid",0,I293-J293))</f>
        <v/>
      </c>
      <c r="J293" s="332" t="str">
        <f t="shared" si="36"/>
        <v>-</v>
      </c>
      <c r="P293" s="240"/>
    </row>
    <row r="294" spans="5:16" ht="12.75" customHeight="1">
      <c r="E294" s="175" t="str">
        <f t="shared" si="37"/>
        <v/>
      </c>
      <c r="J294" s="332" t="str">
        <f t="shared" si="36"/>
        <v>-</v>
      </c>
      <c r="P294" s="240"/>
    </row>
    <row r="295" spans="5:16" ht="12.75" customHeight="1">
      <c r="E295" s="175" t="str">
        <f t="shared" si="37"/>
        <v/>
      </c>
      <c r="J295" s="332" t="str">
        <f t="shared" si="36"/>
        <v>-</v>
      </c>
      <c r="P295" s="240"/>
    </row>
    <row r="296" spans="5:16" ht="12.75" customHeight="1">
      <c r="E296" s="175" t="str">
        <f t="shared" si="37"/>
        <v/>
      </c>
      <c r="J296" s="332" t="str">
        <f t="shared" si="36"/>
        <v>-</v>
      </c>
      <c r="P296" s="240"/>
    </row>
    <row r="297" spans="5:16" ht="12.75" customHeight="1">
      <c r="E297" s="175" t="str">
        <f t="shared" si="37"/>
        <v/>
      </c>
      <c r="J297" s="332" t="str">
        <f t="shared" si="36"/>
        <v>-</v>
      </c>
      <c r="P297" s="240"/>
    </row>
    <row r="298" spans="5:16" ht="12.75" customHeight="1">
      <c r="E298" s="175" t="str">
        <f t="shared" si="37"/>
        <v/>
      </c>
      <c r="J298" s="332" t="str">
        <f t="shared" si="36"/>
        <v>-</v>
      </c>
      <c r="P298" s="240"/>
    </row>
    <row r="299" spans="5:16" ht="12.75" customHeight="1">
      <c r="E299" s="175" t="str">
        <f t="shared" si="37"/>
        <v/>
      </c>
      <c r="J299" s="332" t="str">
        <f t="shared" si="36"/>
        <v>-</v>
      </c>
      <c r="P299" s="240"/>
    </row>
    <row r="300" spans="5:16" ht="12.75" customHeight="1">
      <c r="E300" s="175" t="str">
        <f t="shared" si="37"/>
        <v/>
      </c>
      <c r="J300" s="332" t="str">
        <f t="shared" si="36"/>
        <v>-</v>
      </c>
      <c r="P300" s="240"/>
    </row>
    <row r="301" spans="5:16" ht="12.75" customHeight="1">
      <c r="E301" s="175" t="str">
        <f t="shared" si="37"/>
        <v/>
      </c>
      <c r="J301" s="332" t="str">
        <f t="shared" si="36"/>
        <v>-</v>
      </c>
      <c r="P301" s="240"/>
    </row>
    <row r="302" spans="5:16" ht="12.75" customHeight="1">
      <c r="E302" s="175" t="str">
        <f t="shared" si="37"/>
        <v/>
      </c>
      <c r="J302" s="332" t="str">
        <f t="shared" si="36"/>
        <v>-</v>
      </c>
      <c r="P302" s="240"/>
    </row>
    <row r="303" spans="5:16" ht="12.75" customHeight="1">
      <c r="E303" s="175" t="str">
        <f t="shared" si="37"/>
        <v/>
      </c>
      <c r="J303" s="332" t="str">
        <f t="shared" si="36"/>
        <v>-</v>
      </c>
      <c r="P303" s="240"/>
    </row>
    <row r="304" spans="5:16" ht="12.75" customHeight="1">
      <c r="E304" s="175" t="str">
        <f t="shared" si="37"/>
        <v/>
      </c>
      <c r="J304" s="332" t="str">
        <f t="shared" si="36"/>
        <v>-</v>
      </c>
      <c r="P304" s="240"/>
    </row>
    <row r="305" spans="5:16" ht="12.75" customHeight="1">
      <c r="E305" s="175" t="str">
        <f t="shared" si="37"/>
        <v/>
      </c>
      <c r="J305" s="332" t="str">
        <f t="shared" si="36"/>
        <v>-</v>
      </c>
      <c r="P305" s="240"/>
    </row>
    <row r="306" spans="5:16" ht="12.75" customHeight="1">
      <c r="E306" s="175" t="str">
        <f t="shared" si="37"/>
        <v/>
      </c>
      <c r="J306" s="332" t="str">
        <f t="shared" si="36"/>
        <v>-</v>
      </c>
      <c r="P306" s="240"/>
    </row>
    <row r="307" spans="5:16" ht="12.75" customHeight="1">
      <c r="E307" s="175" t="str">
        <f t="shared" si="37"/>
        <v/>
      </c>
      <c r="J307" s="332" t="str">
        <f t="shared" si="36"/>
        <v>-</v>
      </c>
      <c r="P307" s="240"/>
    </row>
    <row r="308" spans="5:16" ht="12.75" customHeight="1">
      <c r="E308" s="175" t="str">
        <f t="shared" si="37"/>
        <v/>
      </c>
      <c r="J308" s="332" t="str">
        <f t="shared" si="36"/>
        <v>-</v>
      </c>
      <c r="P308" s="240"/>
    </row>
    <row r="309" spans="5:16" ht="12.75" customHeight="1">
      <c r="E309" s="175" t="str">
        <f t="shared" si="37"/>
        <v/>
      </c>
      <c r="J309" s="332" t="str">
        <f t="shared" si="36"/>
        <v>-</v>
      </c>
      <c r="P309" s="240"/>
    </row>
    <row r="310" spans="5:16" ht="12.75" customHeight="1">
      <c r="E310" s="175" t="str">
        <f t="shared" si="37"/>
        <v/>
      </c>
      <c r="J310" s="332" t="str">
        <f t="shared" si="36"/>
        <v>-</v>
      </c>
      <c r="P310" s="240"/>
    </row>
    <row r="311" spans="5:16" ht="12.75" customHeight="1">
      <c r="E311" s="175" t="str">
        <f t="shared" si="37"/>
        <v/>
      </c>
      <c r="J311" s="332" t="str">
        <f t="shared" si="36"/>
        <v>-</v>
      </c>
      <c r="P311" s="240"/>
    </row>
    <row r="312" spans="5:16" ht="12.75" customHeight="1">
      <c r="E312" s="175" t="str">
        <f t="shared" si="37"/>
        <v/>
      </c>
      <c r="J312" s="332" t="str">
        <f t="shared" si="36"/>
        <v>-</v>
      </c>
      <c r="P312" s="240"/>
    </row>
    <row r="313" spans="5:16" ht="12.75" customHeight="1">
      <c r="E313" s="175" t="str">
        <f t="shared" si="37"/>
        <v/>
      </c>
      <c r="J313" s="332" t="str">
        <f t="shared" si="36"/>
        <v>-</v>
      </c>
      <c r="P313" s="240"/>
    </row>
    <row r="314" spans="5:16" ht="12.75" customHeight="1">
      <c r="E314" s="175" t="str">
        <f t="shared" si="37"/>
        <v/>
      </c>
      <c r="J314" s="332" t="str">
        <f t="shared" si="36"/>
        <v>-</v>
      </c>
      <c r="P314" s="240"/>
    </row>
    <row r="315" spans="5:16" ht="12.75" customHeight="1">
      <c r="E315" s="175" t="str">
        <f t="shared" si="37"/>
        <v/>
      </c>
      <c r="J315" s="332" t="str">
        <f t="shared" si="36"/>
        <v>-</v>
      </c>
      <c r="P315" s="240"/>
    </row>
    <row r="316" spans="5:16" ht="12.75" customHeight="1">
      <c r="E316" s="175" t="str">
        <f t="shared" si="37"/>
        <v/>
      </c>
      <c r="J316" s="332" t="str">
        <f t="shared" si="36"/>
        <v>-</v>
      </c>
      <c r="P316" s="240"/>
    </row>
    <row r="317" spans="5:16" ht="12.75" customHeight="1">
      <c r="E317" s="175" t="str">
        <f t="shared" si="37"/>
        <v/>
      </c>
      <c r="J317" s="332" t="str">
        <f t="shared" si="36"/>
        <v>-</v>
      </c>
      <c r="P317" s="240"/>
    </row>
    <row r="318" spans="5:16" ht="12.75" customHeight="1">
      <c r="E318" s="175" t="str">
        <f t="shared" si="37"/>
        <v/>
      </c>
      <c r="J318" s="332" t="str">
        <f t="shared" si="36"/>
        <v>-</v>
      </c>
      <c r="P318" s="240"/>
    </row>
    <row r="319" spans="5:16" ht="12.75" customHeight="1">
      <c r="E319" s="175" t="str">
        <f t="shared" si="37"/>
        <v/>
      </c>
      <c r="J319" s="332" t="str">
        <f t="shared" si="36"/>
        <v>-</v>
      </c>
      <c r="P319" s="240"/>
    </row>
    <row r="320" spans="5:16" ht="12.75" customHeight="1">
      <c r="E320" s="175" t="str">
        <f t="shared" si="37"/>
        <v/>
      </c>
      <c r="J320" s="332" t="str">
        <f t="shared" si="36"/>
        <v>-</v>
      </c>
      <c r="P320" s="240"/>
    </row>
    <row r="321" spans="5:16" ht="12.75" customHeight="1">
      <c r="E321" s="175" t="str">
        <f t="shared" si="37"/>
        <v/>
      </c>
      <c r="J321" s="332" t="str">
        <f t="shared" si="36"/>
        <v>-</v>
      </c>
      <c r="P321" s="240"/>
    </row>
    <row r="322" spans="5:16" ht="12.75" customHeight="1">
      <c r="E322" s="175" t="str">
        <f t="shared" si="37"/>
        <v/>
      </c>
      <c r="J322" s="332" t="str">
        <f t="shared" si="36"/>
        <v>-</v>
      </c>
      <c r="P322" s="240"/>
    </row>
    <row r="323" spans="5:16" ht="12.75" customHeight="1">
      <c r="E323" s="175" t="str">
        <f t="shared" si="37"/>
        <v/>
      </c>
      <c r="J323" s="332" t="str">
        <f t="shared" si="36"/>
        <v>-</v>
      </c>
      <c r="P323" s="240"/>
    </row>
    <row r="324" spans="5:16" ht="12.75" customHeight="1">
      <c r="E324" s="175" t="str">
        <f t="shared" si="37"/>
        <v/>
      </c>
      <c r="J324" s="332" t="str">
        <f t="shared" si="36"/>
        <v>-</v>
      </c>
      <c r="P324" s="240"/>
    </row>
    <row r="325" spans="5:16" ht="12.75" customHeight="1">
      <c r="E325" s="175" t="str">
        <f t="shared" si="37"/>
        <v/>
      </c>
      <c r="J325" s="332" t="str">
        <f t="shared" si="36"/>
        <v>-</v>
      </c>
      <c r="P325" s="240"/>
    </row>
    <row r="326" spans="5:16" ht="12.75" customHeight="1">
      <c r="E326" s="175" t="str">
        <f t="shared" si="37"/>
        <v/>
      </c>
      <c r="J326" s="332" t="str">
        <f t="shared" si="36"/>
        <v>-</v>
      </c>
      <c r="P326" s="240"/>
    </row>
    <row r="327" spans="5:16" ht="12.75" customHeight="1">
      <c r="E327" s="175" t="str">
        <f t="shared" si="37"/>
        <v/>
      </c>
      <c r="J327" s="332" t="str">
        <f t="shared" si="36"/>
        <v>-</v>
      </c>
      <c r="P327" s="240"/>
    </row>
    <row r="328" spans="5:16" ht="12.75" customHeight="1">
      <c r="E328" s="175" t="str">
        <f t="shared" si="37"/>
        <v/>
      </c>
      <c r="J328" s="332" t="str">
        <f t="shared" si="36"/>
        <v>-</v>
      </c>
      <c r="P328" s="240"/>
    </row>
    <row r="329" spans="5:16" ht="12.75" customHeight="1">
      <c r="E329" s="175" t="str">
        <f t="shared" si="37"/>
        <v/>
      </c>
      <c r="J329" s="332" t="str">
        <f t="shared" si="36"/>
        <v>-</v>
      </c>
      <c r="P329" s="240"/>
    </row>
    <row r="330" spans="5:16" ht="12.75" customHeight="1">
      <c r="E330" s="175" t="str">
        <f t="shared" si="37"/>
        <v/>
      </c>
      <c r="J330" s="332" t="str">
        <f t="shared" si="36"/>
        <v>-</v>
      </c>
      <c r="P330" s="240"/>
    </row>
    <row r="331" spans="5:16" ht="12.75" customHeight="1">
      <c r="E331" s="175" t="str">
        <f t="shared" si="37"/>
        <v/>
      </c>
      <c r="J331" s="332" t="str">
        <f t="shared" si="36"/>
        <v>-</v>
      </c>
      <c r="P331" s="240"/>
    </row>
    <row r="332" spans="5:16" ht="12.75" customHeight="1">
      <c r="E332" s="175" t="str">
        <f t="shared" si="37"/>
        <v/>
      </c>
      <c r="J332" s="332" t="str">
        <f t="shared" si="36"/>
        <v>-</v>
      </c>
      <c r="P332" s="240"/>
    </row>
    <row r="333" spans="5:16" ht="12.75" customHeight="1">
      <c r="E333" s="175" t="str">
        <f t="shared" si="37"/>
        <v/>
      </c>
      <c r="J333" s="332" t="str">
        <f t="shared" si="36"/>
        <v>-</v>
      </c>
      <c r="P333" s="240"/>
    </row>
    <row r="334" spans="5:16" ht="12.75" customHeight="1">
      <c r="E334" s="175" t="str">
        <f t="shared" si="37"/>
        <v/>
      </c>
      <c r="J334" s="332" t="str">
        <f t="shared" si="36"/>
        <v>-</v>
      </c>
      <c r="P334" s="240"/>
    </row>
    <row r="335" spans="5:16" ht="12.75" customHeight="1">
      <c r="E335" s="175" t="str">
        <f t="shared" si="37"/>
        <v/>
      </c>
      <c r="J335" s="332" t="str">
        <f t="shared" si="36"/>
        <v>-</v>
      </c>
      <c r="P335" s="240"/>
    </row>
    <row r="336" spans="5:16" ht="12.75" customHeight="1">
      <c r="E336" s="175" t="str">
        <f t="shared" si="37"/>
        <v/>
      </c>
      <c r="J336" s="332" t="str">
        <f t="shared" si="36"/>
        <v>-</v>
      </c>
      <c r="P336" s="240"/>
    </row>
    <row r="337" spans="5:16" ht="12.75" customHeight="1">
      <c r="E337" s="175" t="str">
        <f t="shared" si="37"/>
        <v/>
      </c>
      <c r="J337" s="332" t="str">
        <f t="shared" si="36"/>
        <v>-</v>
      </c>
      <c r="P337" s="240"/>
    </row>
    <row r="338" spans="5:16" ht="12.75" customHeight="1">
      <c r="E338" s="175" t="str">
        <f t="shared" si="37"/>
        <v/>
      </c>
      <c r="J338" s="332" t="str">
        <f t="shared" si="36"/>
        <v>-</v>
      </c>
      <c r="P338" s="240"/>
    </row>
    <row r="339" spans="5:16" ht="12.75" customHeight="1">
      <c r="E339" s="175" t="str">
        <f t="shared" si="37"/>
        <v/>
      </c>
      <c r="J339" s="332" t="str">
        <f t="shared" si="36"/>
        <v>-</v>
      </c>
      <c r="P339" s="240"/>
    </row>
    <row r="340" spans="5:16" ht="12.75" customHeight="1">
      <c r="E340" s="175" t="str">
        <f t="shared" si="37"/>
        <v/>
      </c>
      <c r="J340" s="332" t="str">
        <f t="shared" si="36"/>
        <v>-</v>
      </c>
      <c r="P340" s="240"/>
    </row>
    <row r="341" spans="5:16" ht="12.75" customHeight="1">
      <c r="E341" s="175" t="str">
        <f t="shared" si="37"/>
        <v/>
      </c>
      <c r="J341" s="332" t="str">
        <f t="shared" si="36"/>
        <v>-</v>
      </c>
      <c r="P341" s="240"/>
    </row>
    <row r="342" spans="5:16" ht="12.75" customHeight="1">
      <c r="E342" s="175" t="str">
        <f t="shared" si="37"/>
        <v/>
      </c>
      <c r="J342" s="332" t="str">
        <f t="shared" si="36"/>
        <v>-</v>
      </c>
      <c r="P342" s="240"/>
    </row>
    <row r="343" spans="5:16" ht="12.75" customHeight="1">
      <c r="E343" s="175" t="str">
        <f t="shared" si="37"/>
        <v/>
      </c>
      <c r="J343" s="332" t="str">
        <f t="shared" si="36"/>
        <v>-</v>
      </c>
      <c r="P343" s="240"/>
    </row>
    <row r="344" spans="5:16" ht="12.75" customHeight="1">
      <c r="E344" s="175" t="str">
        <f t="shared" si="37"/>
        <v/>
      </c>
      <c r="J344" s="332" t="str">
        <f t="shared" si="36"/>
        <v>-</v>
      </c>
      <c r="P344" s="240"/>
    </row>
    <row r="345" spans="5:16" ht="12.75" customHeight="1">
      <c r="E345" s="175" t="str">
        <f t="shared" si="37"/>
        <v/>
      </c>
      <c r="J345" s="332" t="str">
        <f t="shared" si="36"/>
        <v>-</v>
      </c>
      <c r="P345" s="240"/>
    </row>
    <row r="346" spans="5:16" ht="12.75" customHeight="1">
      <c r="E346" s="175" t="str">
        <f t="shared" si="37"/>
        <v/>
      </c>
      <c r="J346" s="332" t="str">
        <f t="shared" si="36"/>
        <v>-</v>
      </c>
      <c r="P346" s="240"/>
    </row>
    <row r="347" spans="5:16" ht="12.75" customHeight="1">
      <c r="E347" s="175" t="str">
        <f t="shared" si="37"/>
        <v/>
      </c>
      <c r="J347" s="332" t="str">
        <f t="shared" si="36"/>
        <v>-</v>
      </c>
      <c r="P347" s="240"/>
    </row>
    <row r="348" spans="5:16" ht="12.75" customHeight="1">
      <c r="E348" s="175" t="str">
        <f t="shared" si="37"/>
        <v/>
      </c>
      <c r="J348" s="332" t="str">
        <f t="shared" si="36"/>
        <v>-</v>
      </c>
      <c r="P348" s="240"/>
    </row>
    <row r="349" spans="5:16" ht="12.75" customHeight="1">
      <c r="E349" s="175" t="str">
        <f t="shared" si="37"/>
        <v/>
      </c>
      <c r="J349" s="332" t="str">
        <f t="shared" si="36"/>
        <v>-</v>
      </c>
      <c r="P349" s="240"/>
    </row>
    <row r="350" spans="5:16" ht="12.75" customHeight="1">
      <c r="E350" s="175" t="str">
        <f t="shared" si="37"/>
        <v/>
      </c>
      <c r="J350" s="332" t="str">
        <f t="shared" si="36"/>
        <v>-</v>
      </c>
      <c r="P350" s="240"/>
    </row>
    <row r="351" spans="5:16" ht="12.75" customHeight="1">
      <c r="E351" s="175" t="str">
        <f t="shared" si="37"/>
        <v/>
      </c>
      <c r="J351" s="332" t="str">
        <f t="shared" si="36"/>
        <v>-</v>
      </c>
      <c r="P351" s="240"/>
    </row>
    <row r="352" spans="5:16" ht="12.75" customHeight="1">
      <c r="E352" s="175" t="str">
        <f t="shared" si="37"/>
        <v/>
      </c>
      <c r="J352" s="332" t="str">
        <f t="shared" si="36"/>
        <v>-</v>
      </c>
      <c r="P352" s="240"/>
    </row>
    <row r="353" spans="5:16" ht="12.75" customHeight="1">
      <c r="E353" s="175" t="str">
        <f t="shared" si="37"/>
        <v/>
      </c>
      <c r="J353" s="332" t="str">
        <f t="shared" si="36"/>
        <v>-</v>
      </c>
      <c r="P353" s="240"/>
    </row>
    <row r="354" spans="5:16" ht="12.75" customHeight="1">
      <c r="E354" s="175" t="str">
        <f t="shared" si="37"/>
        <v/>
      </c>
      <c r="J354" s="332" t="str">
        <f t="shared" si="36"/>
        <v>-</v>
      </c>
      <c r="P354" s="240"/>
    </row>
    <row r="355" spans="5:16" ht="12.75" customHeight="1">
      <c r="E355" s="175" t="str">
        <f t="shared" si="37"/>
        <v/>
      </c>
      <c r="J355" s="332" t="str">
        <f t="shared" si="36"/>
        <v>-</v>
      </c>
      <c r="P355" s="240"/>
    </row>
    <row r="356" spans="5:16" ht="12.75" customHeight="1">
      <c r="E356" s="175" t="str">
        <f t="shared" si="37"/>
        <v/>
      </c>
      <c r="J356" s="332" t="str">
        <f t="shared" ref="J356:J419" si="38">IF(D356="","-",$E$1-D356)</f>
        <v>-</v>
      </c>
      <c r="P356" s="240"/>
    </row>
    <row r="357" spans="5:16" ht="12.75" customHeight="1">
      <c r="E357" s="175" t="str">
        <f t="shared" ref="E357:E420" si="39">IF(D357="","",IF(F357="paid",0,I357-J357))</f>
        <v/>
      </c>
      <c r="J357" s="332" t="str">
        <f t="shared" si="38"/>
        <v>-</v>
      </c>
      <c r="P357" s="240"/>
    </row>
    <row r="358" spans="5:16" ht="12.75" customHeight="1">
      <c r="E358" s="175" t="str">
        <f t="shared" si="39"/>
        <v/>
      </c>
      <c r="J358" s="332" t="str">
        <f t="shared" si="38"/>
        <v>-</v>
      </c>
      <c r="P358" s="240"/>
    </row>
    <row r="359" spans="5:16" ht="12.75" customHeight="1">
      <c r="E359" s="175" t="str">
        <f t="shared" si="39"/>
        <v/>
      </c>
      <c r="J359" s="332" t="str">
        <f t="shared" si="38"/>
        <v>-</v>
      </c>
      <c r="P359" s="240"/>
    </row>
    <row r="360" spans="5:16" ht="12.75" customHeight="1">
      <c r="E360" s="175" t="str">
        <f t="shared" si="39"/>
        <v/>
      </c>
      <c r="J360" s="332" t="str">
        <f t="shared" si="38"/>
        <v>-</v>
      </c>
      <c r="P360" s="240"/>
    </row>
    <row r="361" spans="5:16" ht="12.75" customHeight="1">
      <c r="E361" s="175" t="str">
        <f t="shared" si="39"/>
        <v/>
      </c>
      <c r="J361" s="332" t="str">
        <f t="shared" si="38"/>
        <v>-</v>
      </c>
      <c r="P361" s="240"/>
    </row>
    <row r="362" spans="5:16" ht="12.75" customHeight="1">
      <c r="E362" s="175" t="str">
        <f t="shared" si="39"/>
        <v/>
      </c>
      <c r="J362" s="332" t="str">
        <f t="shared" si="38"/>
        <v>-</v>
      </c>
      <c r="P362" s="240"/>
    </row>
    <row r="363" spans="5:16" ht="12.75" customHeight="1">
      <c r="E363" s="175" t="str">
        <f t="shared" si="39"/>
        <v/>
      </c>
      <c r="J363" s="332" t="str">
        <f t="shared" si="38"/>
        <v>-</v>
      </c>
      <c r="P363" s="240"/>
    </row>
    <row r="364" spans="5:16" ht="12.75" customHeight="1">
      <c r="E364" s="175" t="str">
        <f t="shared" si="39"/>
        <v/>
      </c>
      <c r="J364" s="332" t="str">
        <f t="shared" si="38"/>
        <v>-</v>
      </c>
      <c r="P364" s="240"/>
    </row>
    <row r="365" spans="5:16" ht="12.75" customHeight="1">
      <c r="E365" s="175" t="str">
        <f t="shared" si="39"/>
        <v/>
      </c>
      <c r="J365" s="332" t="str">
        <f t="shared" si="38"/>
        <v>-</v>
      </c>
      <c r="P365" s="240"/>
    </row>
    <row r="366" spans="5:16" ht="12.75" customHeight="1">
      <c r="E366" s="175" t="str">
        <f t="shared" si="39"/>
        <v/>
      </c>
      <c r="J366" s="332" t="str">
        <f t="shared" si="38"/>
        <v>-</v>
      </c>
      <c r="P366" s="240"/>
    </row>
    <row r="367" spans="5:16" ht="12.75" customHeight="1">
      <c r="E367" s="175" t="str">
        <f t="shared" si="39"/>
        <v/>
      </c>
      <c r="J367" s="332" t="str">
        <f t="shared" si="38"/>
        <v>-</v>
      </c>
      <c r="P367" s="240"/>
    </row>
    <row r="368" spans="5:16" ht="12.75" customHeight="1">
      <c r="E368" s="175" t="str">
        <f t="shared" si="39"/>
        <v/>
      </c>
      <c r="J368" s="332" t="str">
        <f t="shared" si="38"/>
        <v>-</v>
      </c>
      <c r="P368" s="240"/>
    </row>
    <row r="369" spans="5:16" ht="12.75" customHeight="1">
      <c r="E369" s="175" t="str">
        <f t="shared" si="39"/>
        <v/>
      </c>
      <c r="J369" s="332" t="str">
        <f t="shared" si="38"/>
        <v>-</v>
      </c>
      <c r="P369" s="240"/>
    </row>
    <row r="370" spans="5:16" ht="12.75" customHeight="1">
      <c r="E370" s="175" t="str">
        <f t="shared" si="39"/>
        <v/>
      </c>
      <c r="J370" s="332" t="str">
        <f t="shared" si="38"/>
        <v>-</v>
      </c>
      <c r="P370" s="240"/>
    </row>
    <row r="371" spans="5:16" ht="12.75" customHeight="1">
      <c r="E371" s="175" t="str">
        <f t="shared" si="39"/>
        <v/>
      </c>
      <c r="J371" s="332" t="str">
        <f t="shared" si="38"/>
        <v>-</v>
      </c>
      <c r="P371" s="240"/>
    </row>
    <row r="372" spans="5:16" ht="12.75" customHeight="1">
      <c r="E372" s="175" t="str">
        <f t="shared" si="39"/>
        <v/>
      </c>
      <c r="J372" s="332" t="str">
        <f t="shared" si="38"/>
        <v>-</v>
      </c>
      <c r="P372" s="240"/>
    </row>
    <row r="373" spans="5:16" ht="12.75" customHeight="1">
      <c r="E373" s="175" t="str">
        <f t="shared" si="39"/>
        <v/>
      </c>
      <c r="J373" s="332" t="str">
        <f t="shared" si="38"/>
        <v>-</v>
      </c>
      <c r="P373" s="240"/>
    </row>
    <row r="374" spans="5:16" ht="12.75" customHeight="1">
      <c r="E374" s="175" t="str">
        <f t="shared" si="39"/>
        <v/>
      </c>
      <c r="J374" s="332" t="str">
        <f t="shared" si="38"/>
        <v>-</v>
      </c>
      <c r="P374" s="240"/>
    </row>
    <row r="375" spans="5:16" ht="12.75" customHeight="1">
      <c r="E375" s="175" t="str">
        <f t="shared" si="39"/>
        <v/>
      </c>
      <c r="J375" s="332" t="str">
        <f t="shared" si="38"/>
        <v>-</v>
      </c>
      <c r="P375" s="240"/>
    </row>
    <row r="376" spans="5:16" ht="12.75" customHeight="1">
      <c r="E376" s="175" t="str">
        <f t="shared" si="39"/>
        <v/>
      </c>
      <c r="J376" s="332" t="str">
        <f t="shared" si="38"/>
        <v>-</v>
      </c>
      <c r="P376" s="240"/>
    </row>
    <row r="377" spans="5:16" ht="12.75" customHeight="1">
      <c r="E377" s="175" t="str">
        <f t="shared" si="39"/>
        <v/>
      </c>
      <c r="J377" s="332" t="str">
        <f t="shared" si="38"/>
        <v>-</v>
      </c>
      <c r="P377" s="240"/>
    </row>
    <row r="378" spans="5:16" ht="12.75" customHeight="1">
      <c r="E378" s="175" t="str">
        <f t="shared" si="39"/>
        <v/>
      </c>
      <c r="J378" s="332" t="str">
        <f t="shared" si="38"/>
        <v>-</v>
      </c>
      <c r="P378" s="240"/>
    </row>
    <row r="379" spans="5:16" ht="12.75" customHeight="1">
      <c r="E379" s="175" t="str">
        <f t="shared" si="39"/>
        <v/>
      </c>
      <c r="J379" s="332" t="str">
        <f t="shared" si="38"/>
        <v>-</v>
      </c>
      <c r="P379" s="240"/>
    </row>
    <row r="380" spans="5:16" ht="12.75" customHeight="1">
      <c r="E380" s="175" t="str">
        <f t="shared" si="39"/>
        <v/>
      </c>
      <c r="J380" s="332" t="str">
        <f t="shared" si="38"/>
        <v>-</v>
      </c>
      <c r="P380" s="240"/>
    </row>
    <row r="381" spans="5:16" ht="12.75" customHeight="1">
      <c r="E381" s="175" t="str">
        <f t="shared" si="39"/>
        <v/>
      </c>
      <c r="J381" s="332" t="str">
        <f t="shared" si="38"/>
        <v>-</v>
      </c>
      <c r="P381" s="240"/>
    </row>
    <row r="382" spans="5:16" ht="12.75" customHeight="1">
      <c r="E382" s="175" t="str">
        <f t="shared" si="39"/>
        <v/>
      </c>
      <c r="J382" s="332" t="str">
        <f t="shared" si="38"/>
        <v>-</v>
      </c>
      <c r="P382" s="240"/>
    </row>
    <row r="383" spans="5:16" ht="12.75" customHeight="1">
      <c r="E383" s="175" t="str">
        <f t="shared" si="39"/>
        <v/>
      </c>
      <c r="J383" s="332" t="str">
        <f t="shared" si="38"/>
        <v>-</v>
      </c>
      <c r="P383" s="240"/>
    </row>
    <row r="384" spans="5:16" ht="12.75" customHeight="1">
      <c r="E384" s="175" t="str">
        <f t="shared" si="39"/>
        <v/>
      </c>
      <c r="J384" s="332" t="str">
        <f t="shared" si="38"/>
        <v>-</v>
      </c>
      <c r="P384" s="240"/>
    </row>
    <row r="385" spans="5:16" ht="12.75" customHeight="1">
      <c r="E385" s="175" t="str">
        <f t="shared" si="39"/>
        <v/>
      </c>
      <c r="J385" s="332" t="str">
        <f t="shared" si="38"/>
        <v>-</v>
      </c>
      <c r="P385" s="240"/>
    </row>
    <row r="386" spans="5:16" ht="12.75" customHeight="1">
      <c r="E386" s="175" t="str">
        <f t="shared" si="39"/>
        <v/>
      </c>
      <c r="J386" s="332" t="str">
        <f t="shared" si="38"/>
        <v>-</v>
      </c>
      <c r="P386" s="240"/>
    </row>
    <row r="387" spans="5:16" ht="12.75" customHeight="1">
      <c r="E387" s="175" t="str">
        <f t="shared" si="39"/>
        <v/>
      </c>
      <c r="J387" s="332" t="str">
        <f t="shared" si="38"/>
        <v>-</v>
      </c>
      <c r="P387" s="240"/>
    </row>
    <row r="388" spans="5:16" ht="12.75" customHeight="1">
      <c r="E388" s="175" t="str">
        <f t="shared" si="39"/>
        <v/>
      </c>
      <c r="J388" s="332" t="str">
        <f t="shared" si="38"/>
        <v>-</v>
      </c>
      <c r="P388" s="240"/>
    </row>
    <row r="389" spans="5:16" ht="12.75" customHeight="1">
      <c r="E389" s="175" t="str">
        <f t="shared" si="39"/>
        <v/>
      </c>
      <c r="J389" s="332" t="str">
        <f t="shared" si="38"/>
        <v>-</v>
      </c>
      <c r="P389" s="240"/>
    </row>
    <row r="390" spans="5:16" ht="12.75" customHeight="1">
      <c r="E390" s="175" t="str">
        <f t="shared" si="39"/>
        <v/>
      </c>
      <c r="J390" s="332" t="str">
        <f t="shared" si="38"/>
        <v>-</v>
      </c>
      <c r="P390" s="240"/>
    </row>
    <row r="391" spans="5:16" ht="12.75" customHeight="1">
      <c r="E391" s="175" t="str">
        <f t="shared" si="39"/>
        <v/>
      </c>
      <c r="J391" s="332" t="str">
        <f t="shared" si="38"/>
        <v>-</v>
      </c>
      <c r="P391" s="240"/>
    </row>
    <row r="392" spans="5:16" ht="12.75" customHeight="1">
      <c r="E392" s="175" t="str">
        <f t="shared" si="39"/>
        <v/>
      </c>
      <c r="J392" s="332" t="str">
        <f t="shared" si="38"/>
        <v>-</v>
      </c>
      <c r="P392" s="240"/>
    </row>
    <row r="393" spans="5:16" ht="12.75" customHeight="1">
      <c r="E393" s="175" t="str">
        <f t="shared" si="39"/>
        <v/>
      </c>
      <c r="J393" s="332" t="str">
        <f t="shared" si="38"/>
        <v>-</v>
      </c>
      <c r="P393" s="240"/>
    </row>
    <row r="394" spans="5:16" ht="12.75" customHeight="1">
      <c r="E394" s="175" t="str">
        <f t="shared" si="39"/>
        <v/>
      </c>
      <c r="J394" s="332" t="str">
        <f t="shared" si="38"/>
        <v>-</v>
      </c>
      <c r="P394" s="240"/>
    </row>
    <row r="395" spans="5:16" ht="12.75" customHeight="1">
      <c r="E395" s="175" t="str">
        <f t="shared" si="39"/>
        <v/>
      </c>
      <c r="J395" s="332" t="str">
        <f t="shared" si="38"/>
        <v>-</v>
      </c>
    </row>
    <row r="396" spans="5:16" ht="12.75" customHeight="1">
      <c r="E396" s="175" t="str">
        <f t="shared" si="39"/>
        <v/>
      </c>
      <c r="J396" s="332" t="str">
        <f t="shared" si="38"/>
        <v>-</v>
      </c>
    </row>
    <row r="397" spans="5:16" ht="12.75" customHeight="1">
      <c r="E397" s="175" t="str">
        <f t="shared" si="39"/>
        <v/>
      </c>
      <c r="J397" s="332" t="str">
        <f t="shared" si="38"/>
        <v>-</v>
      </c>
    </row>
    <row r="398" spans="5:16" ht="12.75" customHeight="1">
      <c r="E398" s="175" t="str">
        <f t="shared" si="39"/>
        <v/>
      </c>
      <c r="J398" s="332" t="str">
        <f t="shared" si="38"/>
        <v>-</v>
      </c>
    </row>
    <row r="399" spans="5:16" ht="12.75" customHeight="1">
      <c r="E399" s="175" t="str">
        <f t="shared" si="39"/>
        <v/>
      </c>
      <c r="J399" s="332" t="str">
        <f t="shared" si="38"/>
        <v>-</v>
      </c>
    </row>
    <row r="400" spans="5:16" ht="12.75" customHeight="1">
      <c r="E400" s="175" t="str">
        <f t="shared" si="39"/>
        <v/>
      </c>
      <c r="J400" s="332" t="str">
        <f t="shared" si="38"/>
        <v>-</v>
      </c>
    </row>
    <row r="401" spans="5:10" ht="12.75" customHeight="1">
      <c r="E401" s="175" t="str">
        <f t="shared" si="39"/>
        <v/>
      </c>
      <c r="J401" s="332" t="str">
        <f t="shared" si="38"/>
        <v>-</v>
      </c>
    </row>
    <row r="402" spans="5:10" ht="12.75" customHeight="1">
      <c r="E402" s="175" t="str">
        <f t="shared" si="39"/>
        <v/>
      </c>
      <c r="J402" s="332" t="str">
        <f t="shared" si="38"/>
        <v>-</v>
      </c>
    </row>
    <row r="403" spans="5:10" ht="12.75" customHeight="1">
      <c r="E403" s="175" t="str">
        <f t="shared" si="39"/>
        <v/>
      </c>
      <c r="J403" s="332" t="str">
        <f t="shared" si="38"/>
        <v>-</v>
      </c>
    </row>
    <row r="404" spans="5:10" ht="12.75" customHeight="1">
      <c r="E404" s="175" t="str">
        <f t="shared" si="39"/>
        <v/>
      </c>
      <c r="J404" s="332" t="str">
        <f t="shared" si="38"/>
        <v>-</v>
      </c>
    </row>
    <row r="405" spans="5:10" ht="12.75" customHeight="1">
      <c r="E405" s="175" t="str">
        <f t="shared" si="39"/>
        <v/>
      </c>
      <c r="J405" s="332" t="str">
        <f t="shared" si="38"/>
        <v>-</v>
      </c>
    </row>
    <row r="406" spans="5:10" ht="12.75" customHeight="1">
      <c r="E406" s="175" t="str">
        <f t="shared" si="39"/>
        <v/>
      </c>
      <c r="J406" s="332" t="str">
        <f t="shared" si="38"/>
        <v>-</v>
      </c>
    </row>
    <row r="407" spans="5:10" ht="12.75" customHeight="1">
      <c r="E407" s="175" t="str">
        <f t="shared" si="39"/>
        <v/>
      </c>
      <c r="J407" s="332" t="str">
        <f t="shared" si="38"/>
        <v>-</v>
      </c>
    </row>
    <row r="408" spans="5:10" ht="12.75" customHeight="1">
      <c r="E408" s="175" t="str">
        <f t="shared" si="39"/>
        <v/>
      </c>
      <c r="J408" s="332" t="str">
        <f t="shared" si="38"/>
        <v>-</v>
      </c>
    </row>
    <row r="409" spans="5:10" ht="12.75" customHeight="1">
      <c r="E409" s="175" t="str">
        <f t="shared" si="39"/>
        <v/>
      </c>
      <c r="J409" s="332" t="str">
        <f t="shared" si="38"/>
        <v>-</v>
      </c>
    </row>
    <row r="410" spans="5:10" ht="12.75" customHeight="1">
      <c r="E410" s="175" t="str">
        <f t="shared" si="39"/>
        <v/>
      </c>
      <c r="J410" s="332" t="str">
        <f t="shared" si="38"/>
        <v>-</v>
      </c>
    </row>
    <row r="411" spans="5:10" ht="12.75" customHeight="1">
      <c r="E411" s="175" t="str">
        <f t="shared" si="39"/>
        <v/>
      </c>
      <c r="J411" s="332" t="str">
        <f t="shared" si="38"/>
        <v>-</v>
      </c>
    </row>
    <row r="412" spans="5:10" ht="12.75" customHeight="1">
      <c r="E412" s="175" t="str">
        <f t="shared" si="39"/>
        <v/>
      </c>
      <c r="J412" s="332" t="str">
        <f t="shared" si="38"/>
        <v>-</v>
      </c>
    </row>
    <row r="413" spans="5:10" ht="12.75" customHeight="1">
      <c r="E413" s="175" t="str">
        <f t="shared" si="39"/>
        <v/>
      </c>
      <c r="J413" s="332" t="str">
        <f t="shared" si="38"/>
        <v>-</v>
      </c>
    </row>
    <row r="414" spans="5:10" ht="12.75" customHeight="1">
      <c r="E414" s="175" t="str">
        <f t="shared" si="39"/>
        <v/>
      </c>
      <c r="J414" s="332" t="str">
        <f t="shared" si="38"/>
        <v>-</v>
      </c>
    </row>
    <row r="415" spans="5:10" ht="12.75" customHeight="1">
      <c r="E415" s="175" t="str">
        <f t="shared" si="39"/>
        <v/>
      </c>
      <c r="J415" s="332" t="str">
        <f t="shared" si="38"/>
        <v>-</v>
      </c>
    </row>
    <row r="416" spans="5:10" ht="12.75" customHeight="1">
      <c r="E416" s="175" t="str">
        <f t="shared" si="39"/>
        <v/>
      </c>
      <c r="J416" s="332" t="str">
        <f t="shared" si="38"/>
        <v>-</v>
      </c>
    </row>
    <row r="417" spans="5:10" ht="12.75" customHeight="1">
      <c r="E417" s="175" t="str">
        <f t="shared" si="39"/>
        <v/>
      </c>
      <c r="J417" s="332" t="str">
        <f t="shared" si="38"/>
        <v>-</v>
      </c>
    </row>
    <row r="418" spans="5:10" ht="12.75" customHeight="1">
      <c r="E418" s="175" t="str">
        <f t="shared" si="39"/>
        <v/>
      </c>
      <c r="J418" s="332" t="str">
        <f t="shared" si="38"/>
        <v>-</v>
      </c>
    </row>
    <row r="419" spans="5:10" ht="12.75" customHeight="1">
      <c r="E419" s="175" t="str">
        <f t="shared" si="39"/>
        <v/>
      </c>
      <c r="J419" s="332" t="str">
        <f t="shared" si="38"/>
        <v>-</v>
      </c>
    </row>
    <row r="420" spans="5:10" ht="12.75" customHeight="1">
      <c r="E420" s="175" t="str">
        <f t="shared" si="39"/>
        <v/>
      </c>
      <c r="J420" s="332" t="str">
        <f t="shared" ref="J420:J483" si="40">IF(D420="","-",$E$1-D420)</f>
        <v>-</v>
      </c>
    </row>
    <row r="421" spans="5:10" ht="12.75" customHeight="1">
      <c r="E421" s="175" t="str">
        <f t="shared" ref="E421:E484" si="41">IF(D421="","",IF(F421="paid",0,I421-J421))</f>
        <v/>
      </c>
      <c r="J421" s="332" t="str">
        <f t="shared" si="40"/>
        <v>-</v>
      </c>
    </row>
    <row r="422" spans="5:10" ht="12.75" customHeight="1">
      <c r="E422" s="175" t="str">
        <f t="shared" si="41"/>
        <v/>
      </c>
      <c r="J422" s="332" t="str">
        <f t="shared" si="40"/>
        <v>-</v>
      </c>
    </row>
    <row r="423" spans="5:10" ht="12.75" customHeight="1">
      <c r="E423" s="175" t="str">
        <f t="shared" si="41"/>
        <v/>
      </c>
      <c r="J423" s="332" t="str">
        <f t="shared" si="40"/>
        <v>-</v>
      </c>
    </row>
    <row r="424" spans="5:10" ht="12.75" customHeight="1">
      <c r="E424" s="175" t="str">
        <f t="shared" si="41"/>
        <v/>
      </c>
      <c r="J424" s="332" t="str">
        <f t="shared" si="40"/>
        <v>-</v>
      </c>
    </row>
    <row r="425" spans="5:10" ht="12.75" customHeight="1">
      <c r="E425" s="175" t="str">
        <f t="shared" si="41"/>
        <v/>
      </c>
      <c r="J425" s="332" t="str">
        <f t="shared" si="40"/>
        <v>-</v>
      </c>
    </row>
    <row r="426" spans="5:10" ht="12.75" customHeight="1">
      <c r="E426" s="175" t="str">
        <f t="shared" si="41"/>
        <v/>
      </c>
      <c r="J426" s="332" t="str">
        <f t="shared" si="40"/>
        <v>-</v>
      </c>
    </row>
    <row r="427" spans="5:10" ht="12.75" customHeight="1">
      <c r="E427" s="175" t="str">
        <f t="shared" si="41"/>
        <v/>
      </c>
      <c r="J427" s="332" t="str">
        <f t="shared" si="40"/>
        <v>-</v>
      </c>
    </row>
    <row r="428" spans="5:10" ht="12.75" customHeight="1">
      <c r="E428" s="175" t="str">
        <f t="shared" si="41"/>
        <v/>
      </c>
      <c r="J428" s="332" t="str">
        <f t="shared" si="40"/>
        <v>-</v>
      </c>
    </row>
    <row r="429" spans="5:10" ht="12.75" customHeight="1">
      <c r="E429" s="175" t="str">
        <f t="shared" si="41"/>
        <v/>
      </c>
      <c r="J429" s="332" t="str">
        <f t="shared" si="40"/>
        <v>-</v>
      </c>
    </row>
    <row r="430" spans="5:10" ht="12.75" customHeight="1">
      <c r="E430" s="175" t="str">
        <f t="shared" si="41"/>
        <v/>
      </c>
      <c r="J430" s="332" t="str">
        <f t="shared" si="40"/>
        <v>-</v>
      </c>
    </row>
    <row r="431" spans="5:10" ht="12.75" customHeight="1">
      <c r="E431" s="175" t="str">
        <f t="shared" si="41"/>
        <v/>
      </c>
      <c r="J431" s="332" t="str">
        <f t="shared" si="40"/>
        <v>-</v>
      </c>
    </row>
    <row r="432" spans="5:10" ht="12.75" customHeight="1">
      <c r="E432" s="175" t="str">
        <f t="shared" si="41"/>
        <v/>
      </c>
      <c r="J432" s="332" t="str">
        <f t="shared" si="40"/>
        <v>-</v>
      </c>
    </row>
    <row r="433" spans="5:10" ht="12.75" customHeight="1">
      <c r="E433" s="175" t="str">
        <f t="shared" si="41"/>
        <v/>
      </c>
      <c r="J433" s="332" t="str">
        <f t="shared" si="40"/>
        <v>-</v>
      </c>
    </row>
    <row r="434" spans="5:10" ht="12.75" customHeight="1">
      <c r="E434" s="175" t="str">
        <f t="shared" si="41"/>
        <v/>
      </c>
      <c r="J434" s="332" t="str">
        <f t="shared" si="40"/>
        <v>-</v>
      </c>
    </row>
    <row r="435" spans="5:10" ht="12.75" customHeight="1">
      <c r="E435" s="175" t="str">
        <f t="shared" si="41"/>
        <v/>
      </c>
      <c r="J435" s="332" t="str">
        <f t="shared" si="40"/>
        <v>-</v>
      </c>
    </row>
    <row r="436" spans="5:10" ht="12.75" customHeight="1">
      <c r="E436" s="175" t="str">
        <f t="shared" si="41"/>
        <v/>
      </c>
      <c r="J436" s="332" t="str">
        <f t="shared" si="40"/>
        <v>-</v>
      </c>
    </row>
    <row r="437" spans="5:10" ht="12.75" customHeight="1">
      <c r="E437" s="175" t="str">
        <f t="shared" si="41"/>
        <v/>
      </c>
      <c r="J437" s="332" t="str">
        <f t="shared" si="40"/>
        <v>-</v>
      </c>
    </row>
    <row r="438" spans="5:10" ht="12.75" customHeight="1">
      <c r="E438" s="175" t="str">
        <f t="shared" si="41"/>
        <v/>
      </c>
      <c r="J438" s="332" t="str">
        <f t="shared" si="40"/>
        <v>-</v>
      </c>
    </row>
    <row r="439" spans="5:10" ht="12.75" customHeight="1">
      <c r="E439" s="175" t="str">
        <f t="shared" si="41"/>
        <v/>
      </c>
      <c r="J439" s="332" t="str">
        <f t="shared" si="40"/>
        <v>-</v>
      </c>
    </row>
    <row r="440" spans="5:10" ht="12.75" customHeight="1">
      <c r="E440" s="175" t="str">
        <f t="shared" si="41"/>
        <v/>
      </c>
      <c r="J440" s="332" t="str">
        <f t="shared" si="40"/>
        <v>-</v>
      </c>
    </row>
    <row r="441" spans="5:10" ht="12.75" customHeight="1">
      <c r="E441" s="175" t="str">
        <f t="shared" si="41"/>
        <v/>
      </c>
      <c r="J441" s="332" t="str">
        <f t="shared" si="40"/>
        <v>-</v>
      </c>
    </row>
    <row r="442" spans="5:10" ht="12.75" customHeight="1">
      <c r="E442" s="175" t="str">
        <f t="shared" si="41"/>
        <v/>
      </c>
      <c r="J442" s="332" t="str">
        <f t="shared" si="40"/>
        <v>-</v>
      </c>
    </row>
    <row r="443" spans="5:10" ht="12.75" customHeight="1">
      <c r="E443" s="175" t="str">
        <f t="shared" si="41"/>
        <v/>
      </c>
      <c r="J443" s="332" t="str">
        <f t="shared" si="40"/>
        <v>-</v>
      </c>
    </row>
    <row r="444" spans="5:10" ht="12.75" customHeight="1">
      <c r="E444" s="175" t="str">
        <f t="shared" si="41"/>
        <v/>
      </c>
      <c r="J444" s="332" t="str">
        <f t="shared" si="40"/>
        <v>-</v>
      </c>
    </row>
    <row r="445" spans="5:10" ht="12.75" customHeight="1">
      <c r="E445" s="175" t="str">
        <f t="shared" si="41"/>
        <v/>
      </c>
      <c r="J445" s="332" t="str">
        <f t="shared" si="40"/>
        <v>-</v>
      </c>
    </row>
    <row r="446" spans="5:10" ht="12.75" customHeight="1">
      <c r="E446" s="175" t="str">
        <f t="shared" si="41"/>
        <v/>
      </c>
      <c r="J446" s="332" t="str">
        <f t="shared" si="40"/>
        <v>-</v>
      </c>
    </row>
    <row r="447" spans="5:10" ht="12.75" customHeight="1">
      <c r="E447" s="175" t="str">
        <f t="shared" si="41"/>
        <v/>
      </c>
      <c r="J447" s="332" t="str">
        <f t="shared" si="40"/>
        <v>-</v>
      </c>
    </row>
    <row r="448" spans="5:10" ht="12.75" customHeight="1">
      <c r="E448" s="175" t="str">
        <f t="shared" si="41"/>
        <v/>
      </c>
      <c r="J448" s="332" t="str">
        <f t="shared" si="40"/>
        <v>-</v>
      </c>
    </row>
    <row r="449" spans="5:10" ht="12.75" customHeight="1">
      <c r="E449" s="175" t="str">
        <f t="shared" si="41"/>
        <v/>
      </c>
      <c r="J449" s="332" t="str">
        <f t="shared" si="40"/>
        <v>-</v>
      </c>
    </row>
    <row r="450" spans="5:10" ht="12.75" customHeight="1">
      <c r="E450" s="175" t="str">
        <f t="shared" si="41"/>
        <v/>
      </c>
      <c r="J450" s="332" t="str">
        <f t="shared" si="40"/>
        <v>-</v>
      </c>
    </row>
    <row r="451" spans="5:10" ht="12.75" customHeight="1">
      <c r="E451" s="175" t="str">
        <f t="shared" si="41"/>
        <v/>
      </c>
      <c r="J451" s="332" t="str">
        <f t="shared" si="40"/>
        <v>-</v>
      </c>
    </row>
    <row r="452" spans="5:10" ht="12.75" customHeight="1">
      <c r="E452" s="175" t="str">
        <f t="shared" si="41"/>
        <v/>
      </c>
      <c r="J452" s="332" t="str">
        <f t="shared" si="40"/>
        <v>-</v>
      </c>
    </row>
    <row r="453" spans="5:10" ht="12.75" customHeight="1">
      <c r="E453" s="175" t="str">
        <f t="shared" si="41"/>
        <v/>
      </c>
      <c r="J453" s="332" t="str">
        <f t="shared" si="40"/>
        <v>-</v>
      </c>
    </row>
    <row r="454" spans="5:10" ht="12.75" customHeight="1">
      <c r="E454" s="175" t="str">
        <f t="shared" si="41"/>
        <v/>
      </c>
      <c r="J454" s="332" t="str">
        <f t="shared" si="40"/>
        <v>-</v>
      </c>
    </row>
    <row r="455" spans="5:10" ht="12.75" customHeight="1">
      <c r="E455" s="175" t="str">
        <f t="shared" si="41"/>
        <v/>
      </c>
      <c r="J455" s="332" t="str">
        <f t="shared" si="40"/>
        <v>-</v>
      </c>
    </row>
    <row r="456" spans="5:10" ht="12.75" customHeight="1">
      <c r="E456" s="175" t="str">
        <f t="shared" si="41"/>
        <v/>
      </c>
      <c r="J456" s="332" t="str">
        <f t="shared" si="40"/>
        <v>-</v>
      </c>
    </row>
    <row r="457" spans="5:10" ht="12.75" customHeight="1">
      <c r="E457" s="175" t="str">
        <f t="shared" si="41"/>
        <v/>
      </c>
      <c r="J457" s="332" t="str">
        <f t="shared" si="40"/>
        <v>-</v>
      </c>
    </row>
    <row r="458" spans="5:10" ht="12.75" customHeight="1">
      <c r="E458" s="175" t="str">
        <f t="shared" si="41"/>
        <v/>
      </c>
      <c r="J458" s="332" t="str">
        <f t="shared" si="40"/>
        <v>-</v>
      </c>
    </row>
    <row r="459" spans="5:10" ht="12.75" customHeight="1">
      <c r="E459" s="175" t="str">
        <f t="shared" si="41"/>
        <v/>
      </c>
      <c r="J459" s="332" t="str">
        <f t="shared" si="40"/>
        <v>-</v>
      </c>
    </row>
    <row r="460" spans="5:10" ht="12.75" customHeight="1">
      <c r="E460" s="175" t="str">
        <f t="shared" si="41"/>
        <v/>
      </c>
      <c r="J460" s="332" t="str">
        <f t="shared" si="40"/>
        <v>-</v>
      </c>
    </row>
    <row r="461" spans="5:10" ht="12.75" customHeight="1">
      <c r="E461" s="175" t="str">
        <f t="shared" si="41"/>
        <v/>
      </c>
      <c r="J461" s="332" t="str">
        <f t="shared" si="40"/>
        <v>-</v>
      </c>
    </row>
    <row r="462" spans="5:10" ht="12.75" customHeight="1">
      <c r="E462" s="175" t="str">
        <f t="shared" si="41"/>
        <v/>
      </c>
      <c r="J462" s="332" t="str">
        <f t="shared" si="40"/>
        <v>-</v>
      </c>
    </row>
    <row r="463" spans="5:10" ht="12.75" customHeight="1">
      <c r="E463" s="175" t="str">
        <f t="shared" si="41"/>
        <v/>
      </c>
      <c r="J463" s="332" t="str">
        <f t="shared" si="40"/>
        <v>-</v>
      </c>
    </row>
    <row r="464" spans="5:10" ht="12.75" customHeight="1">
      <c r="E464" s="175" t="str">
        <f t="shared" si="41"/>
        <v/>
      </c>
      <c r="J464" s="332" t="str">
        <f t="shared" si="40"/>
        <v>-</v>
      </c>
    </row>
    <row r="465" spans="5:10" ht="12.75" customHeight="1">
      <c r="E465" s="175" t="str">
        <f t="shared" si="41"/>
        <v/>
      </c>
      <c r="J465" s="332" t="str">
        <f t="shared" si="40"/>
        <v>-</v>
      </c>
    </row>
    <row r="466" spans="5:10" ht="12.75" customHeight="1">
      <c r="E466" s="175" t="str">
        <f t="shared" si="41"/>
        <v/>
      </c>
      <c r="J466" s="332" t="str">
        <f t="shared" si="40"/>
        <v>-</v>
      </c>
    </row>
    <row r="467" spans="5:10" ht="12.75" customHeight="1">
      <c r="E467" s="175" t="str">
        <f t="shared" si="41"/>
        <v/>
      </c>
      <c r="J467" s="332" t="str">
        <f t="shared" si="40"/>
        <v>-</v>
      </c>
    </row>
    <row r="468" spans="5:10" ht="12.75" customHeight="1">
      <c r="E468" s="175" t="str">
        <f t="shared" si="41"/>
        <v/>
      </c>
      <c r="J468" s="332" t="str">
        <f t="shared" si="40"/>
        <v>-</v>
      </c>
    </row>
    <row r="469" spans="5:10" ht="12.75" customHeight="1">
      <c r="E469" s="175" t="str">
        <f t="shared" si="41"/>
        <v/>
      </c>
      <c r="J469" s="332" t="str">
        <f t="shared" si="40"/>
        <v>-</v>
      </c>
    </row>
    <row r="470" spans="5:10" ht="12.75" customHeight="1">
      <c r="E470" s="175" t="str">
        <f t="shared" si="41"/>
        <v/>
      </c>
      <c r="J470" s="332" t="str">
        <f t="shared" si="40"/>
        <v>-</v>
      </c>
    </row>
    <row r="471" spans="5:10" ht="12.75" customHeight="1">
      <c r="E471" s="175" t="str">
        <f t="shared" si="41"/>
        <v/>
      </c>
      <c r="J471" s="332" t="str">
        <f t="shared" si="40"/>
        <v>-</v>
      </c>
    </row>
    <row r="472" spans="5:10" ht="12.75" customHeight="1">
      <c r="E472" s="175" t="str">
        <f t="shared" si="41"/>
        <v/>
      </c>
      <c r="J472" s="332" t="str">
        <f t="shared" si="40"/>
        <v>-</v>
      </c>
    </row>
    <row r="473" spans="5:10" ht="12.75" customHeight="1">
      <c r="E473" s="175" t="str">
        <f t="shared" si="41"/>
        <v/>
      </c>
      <c r="J473" s="332" t="str">
        <f t="shared" si="40"/>
        <v>-</v>
      </c>
    </row>
    <row r="474" spans="5:10" ht="12.75" customHeight="1">
      <c r="E474" s="175" t="str">
        <f t="shared" si="41"/>
        <v/>
      </c>
      <c r="J474" s="332" t="str">
        <f t="shared" si="40"/>
        <v>-</v>
      </c>
    </row>
    <row r="475" spans="5:10" ht="12.75" customHeight="1">
      <c r="E475" s="175" t="str">
        <f t="shared" si="41"/>
        <v/>
      </c>
      <c r="J475" s="332" t="str">
        <f t="shared" si="40"/>
        <v>-</v>
      </c>
    </row>
    <row r="476" spans="5:10" ht="12.75" customHeight="1">
      <c r="E476" s="175" t="str">
        <f t="shared" si="41"/>
        <v/>
      </c>
      <c r="J476" s="332" t="str">
        <f t="shared" si="40"/>
        <v>-</v>
      </c>
    </row>
    <row r="477" spans="5:10" ht="12.75" customHeight="1">
      <c r="E477" s="175" t="str">
        <f t="shared" si="41"/>
        <v/>
      </c>
      <c r="J477" s="332" t="str">
        <f t="shared" si="40"/>
        <v>-</v>
      </c>
    </row>
    <row r="478" spans="5:10" ht="12.75" customHeight="1">
      <c r="E478" s="175" t="str">
        <f t="shared" si="41"/>
        <v/>
      </c>
      <c r="J478" s="332" t="str">
        <f t="shared" si="40"/>
        <v>-</v>
      </c>
    </row>
    <row r="479" spans="5:10" ht="12.75" customHeight="1">
      <c r="E479" s="175" t="str">
        <f t="shared" si="41"/>
        <v/>
      </c>
      <c r="J479" s="332" t="str">
        <f t="shared" si="40"/>
        <v>-</v>
      </c>
    </row>
    <row r="480" spans="5:10" ht="12.75" customHeight="1">
      <c r="E480" s="175" t="str">
        <f t="shared" si="41"/>
        <v/>
      </c>
      <c r="J480" s="332" t="str">
        <f t="shared" si="40"/>
        <v>-</v>
      </c>
    </row>
    <row r="481" spans="5:10" ht="12.75" customHeight="1">
      <c r="E481" s="175" t="str">
        <f t="shared" si="41"/>
        <v/>
      </c>
      <c r="J481" s="332" t="str">
        <f t="shared" si="40"/>
        <v>-</v>
      </c>
    </row>
    <row r="482" spans="5:10" ht="12.75" customHeight="1">
      <c r="E482" s="175" t="str">
        <f t="shared" si="41"/>
        <v/>
      </c>
      <c r="J482" s="332" t="str">
        <f t="shared" si="40"/>
        <v>-</v>
      </c>
    </row>
    <row r="483" spans="5:10" ht="12.75" customHeight="1">
      <c r="E483" s="175" t="str">
        <f t="shared" si="41"/>
        <v/>
      </c>
      <c r="J483" s="332" t="str">
        <f t="shared" si="40"/>
        <v>-</v>
      </c>
    </row>
    <row r="484" spans="5:10" ht="12.75" customHeight="1">
      <c r="E484" s="175" t="str">
        <f t="shared" si="41"/>
        <v/>
      </c>
      <c r="J484" s="332" t="str">
        <f t="shared" ref="J484:J547" si="42">IF(D484="","-",$E$1-D484)</f>
        <v>-</v>
      </c>
    </row>
    <row r="485" spans="5:10" ht="12.75" customHeight="1">
      <c r="E485" s="175" t="str">
        <f t="shared" ref="E485:E548" si="43">IF(D485="","",IF(F485="paid",0,I485-J485))</f>
        <v/>
      </c>
      <c r="J485" s="332" t="str">
        <f t="shared" si="42"/>
        <v>-</v>
      </c>
    </row>
    <row r="486" spans="5:10" ht="12.75" customHeight="1">
      <c r="E486" s="175" t="str">
        <f t="shared" si="43"/>
        <v/>
      </c>
      <c r="J486" s="332" t="str">
        <f t="shared" si="42"/>
        <v>-</v>
      </c>
    </row>
    <row r="487" spans="5:10" ht="12.75" customHeight="1">
      <c r="E487" s="175" t="str">
        <f t="shared" si="43"/>
        <v/>
      </c>
      <c r="J487" s="332" t="str">
        <f t="shared" si="42"/>
        <v>-</v>
      </c>
    </row>
    <row r="488" spans="5:10" ht="12.75" customHeight="1">
      <c r="E488" s="175" t="str">
        <f t="shared" si="43"/>
        <v/>
      </c>
      <c r="J488" s="332" t="str">
        <f t="shared" si="42"/>
        <v>-</v>
      </c>
    </row>
    <row r="489" spans="5:10" ht="12.75" customHeight="1">
      <c r="E489" s="175" t="str">
        <f t="shared" si="43"/>
        <v/>
      </c>
      <c r="J489" s="332" t="str">
        <f t="shared" si="42"/>
        <v>-</v>
      </c>
    </row>
    <row r="490" spans="5:10" ht="12.75" customHeight="1">
      <c r="E490" s="175" t="str">
        <f t="shared" si="43"/>
        <v/>
      </c>
      <c r="J490" s="332" t="str">
        <f t="shared" si="42"/>
        <v>-</v>
      </c>
    </row>
    <row r="491" spans="5:10" ht="12.75" customHeight="1">
      <c r="E491" s="175" t="str">
        <f t="shared" si="43"/>
        <v/>
      </c>
      <c r="J491" s="332" t="str">
        <f t="shared" si="42"/>
        <v>-</v>
      </c>
    </row>
    <row r="492" spans="5:10" ht="12.75" customHeight="1">
      <c r="E492" s="175" t="str">
        <f t="shared" si="43"/>
        <v/>
      </c>
      <c r="J492" s="332" t="str">
        <f t="shared" si="42"/>
        <v>-</v>
      </c>
    </row>
    <row r="493" spans="5:10" ht="12.75" customHeight="1">
      <c r="E493" s="175" t="str">
        <f t="shared" si="43"/>
        <v/>
      </c>
      <c r="J493" s="332" t="str">
        <f t="shared" si="42"/>
        <v>-</v>
      </c>
    </row>
    <row r="494" spans="5:10" ht="12.75" customHeight="1">
      <c r="E494" s="175" t="str">
        <f t="shared" si="43"/>
        <v/>
      </c>
      <c r="J494" s="332" t="str">
        <f t="shared" si="42"/>
        <v>-</v>
      </c>
    </row>
    <row r="495" spans="5:10" ht="12.75" customHeight="1">
      <c r="E495" s="175" t="str">
        <f t="shared" si="43"/>
        <v/>
      </c>
      <c r="J495" s="332" t="str">
        <f t="shared" si="42"/>
        <v>-</v>
      </c>
    </row>
    <row r="496" spans="5:10" ht="12.75" customHeight="1">
      <c r="E496" s="175" t="str">
        <f t="shared" si="43"/>
        <v/>
      </c>
      <c r="J496" s="332" t="str">
        <f t="shared" si="42"/>
        <v>-</v>
      </c>
    </row>
    <row r="497" spans="5:10" ht="12.75" customHeight="1">
      <c r="E497" s="175" t="str">
        <f t="shared" si="43"/>
        <v/>
      </c>
      <c r="J497" s="332" t="str">
        <f t="shared" si="42"/>
        <v>-</v>
      </c>
    </row>
    <row r="498" spans="5:10" ht="12.75" customHeight="1">
      <c r="E498" s="175" t="str">
        <f t="shared" si="43"/>
        <v/>
      </c>
      <c r="J498" s="332" t="str">
        <f t="shared" si="42"/>
        <v>-</v>
      </c>
    </row>
    <row r="499" spans="5:10" ht="12.75" customHeight="1">
      <c r="E499" s="175" t="str">
        <f t="shared" si="43"/>
        <v/>
      </c>
      <c r="J499" s="332" t="str">
        <f t="shared" si="42"/>
        <v>-</v>
      </c>
    </row>
    <row r="500" spans="5:10" ht="12.75" customHeight="1">
      <c r="E500" s="175" t="str">
        <f t="shared" si="43"/>
        <v/>
      </c>
      <c r="J500" s="332" t="str">
        <f t="shared" si="42"/>
        <v>-</v>
      </c>
    </row>
    <row r="501" spans="5:10" ht="12.75" customHeight="1">
      <c r="E501" s="175" t="str">
        <f t="shared" si="43"/>
        <v/>
      </c>
      <c r="J501" s="332" t="str">
        <f t="shared" si="42"/>
        <v>-</v>
      </c>
    </row>
    <row r="502" spans="5:10" ht="12.75" customHeight="1">
      <c r="E502" s="175" t="str">
        <f t="shared" si="43"/>
        <v/>
      </c>
      <c r="J502" s="332" t="str">
        <f t="shared" si="42"/>
        <v>-</v>
      </c>
    </row>
    <row r="503" spans="5:10" ht="12.75" customHeight="1">
      <c r="E503" s="175" t="str">
        <f t="shared" si="43"/>
        <v/>
      </c>
      <c r="J503" s="332" t="str">
        <f t="shared" si="42"/>
        <v>-</v>
      </c>
    </row>
    <row r="504" spans="5:10" ht="12.75" customHeight="1">
      <c r="E504" s="175" t="str">
        <f t="shared" si="43"/>
        <v/>
      </c>
      <c r="J504" s="332" t="str">
        <f t="shared" si="42"/>
        <v>-</v>
      </c>
    </row>
    <row r="505" spans="5:10" ht="12.75" customHeight="1">
      <c r="E505" s="175" t="str">
        <f t="shared" si="43"/>
        <v/>
      </c>
      <c r="J505" s="332" t="str">
        <f t="shared" si="42"/>
        <v>-</v>
      </c>
    </row>
    <row r="506" spans="5:10" ht="12.75" customHeight="1">
      <c r="E506" s="175" t="str">
        <f t="shared" si="43"/>
        <v/>
      </c>
      <c r="J506" s="332" t="str">
        <f t="shared" si="42"/>
        <v>-</v>
      </c>
    </row>
    <row r="507" spans="5:10" ht="12.75" customHeight="1">
      <c r="E507" s="175" t="str">
        <f t="shared" si="43"/>
        <v/>
      </c>
      <c r="J507" s="332" t="str">
        <f t="shared" si="42"/>
        <v>-</v>
      </c>
    </row>
    <row r="508" spans="5:10" ht="12.75" customHeight="1">
      <c r="E508" s="175" t="str">
        <f t="shared" si="43"/>
        <v/>
      </c>
      <c r="J508" s="332" t="str">
        <f t="shared" si="42"/>
        <v>-</v>
      </c>
    </row>
    <row r="509" spans="5:10" ht="12.75" customHeight="1">
      <c r="E509" s="175" t="str">
        <f t="shared" si="43"/>
        <v/>
      </c>
      <c r="J509" s="332" t="str">
        <f t="shared" si="42"/>
        <v>-</v>
      </c>
    </row>
    <row r="510" spans="5:10" ht="12.75" customHeight="1">
      <c r="E510" s="175" t="str">
        <f t="shared" si="43"/>
        <v/>
      </c>
      <c r="J510" s="332" t="str">
        <f t="shared" si="42"/>
        <v>-</v>
      </c>
    </row>
    <row r="511" spans="5:10" ht="12.75" customHeight="1">
      <c r="E511" s="175" t="str">
        <f t="shared" si="43"/>
        <v/>
      </c>
      <c r="J511" s="332" t="str">
        <f t="shared" si="42"/>
        <v>-</v>
      </c>
    </row>
    <row r="512" spans="5:10" ht="12.75" customHeight="1">
      <c r="E512" s="175" t="str">
        <f t="shared" si="43"/>
        <v/>
      </c>
      <c r="J512" s="332" t="str">
        <f t="shared" si="42"/>
        <v>-</v>
      </c>
    </row>
    <row r="513" spans="5:10" ht="12.75" customHeight="1">
      <c r="E513" s="175" t="str">
        <f t="shared" si="43"/>
        <v/>
      </c>
      <c r="J513" s="332" t="str">
        <f t="shared" si="42"/>
        <v>-</v>
      </c>
    </row>
    <row r="514" spans="5:10" ht="12.75" customHeight="1">
      <c r="E514" s="175" t="str">
        <f t="shared" si="43"/>
        <v/>
      </c>
      <c r="J514" s="332" t="str">
        <f t="shared" si="42"/>
        <v>-</v>
      </c>
    </row>
    <row r="515" spans="5:10" ht="12.75" customHeight="1">
      <c r="E515" s="175" t="str">
        <f t="shared" si="43"/>
        <v/>
      </c>
      <c r="J515" s="332" t="str">
        <f t="shared" si="42"/>
        <v>-</v>
      </c>
    </row>
    <row r="516" spans="5:10" ht="12.75" customHeight="1">
      <c r="E516" s="175" t="str">
        <f t="shared" si="43"/>
        <v/>
      </c>
      <c r="J516" s="332" t="str">
        <f t="shared" si="42"/>
        <v>-</v>
      </c>
    </row>
    <row r="517" spans="5:10" ht="12.75" customHeight="1">
      <c r="E517" s="175" t="str">
        <f t="shared" si="43"/>
        <v/>
      </c>
      <c r="J517" s="332" t="str">
        <f t="shared" si="42"/>
        <v>-</v>
      </c>
    </row>
    <row r="518" spans="5:10" ht="12.75" customHeight="1">
      <c r="E518" s="175" t="str">
        <f t="shared" si="43"/>
        <v/>
      </c>
      <c r="J518" s="332" t="str">
        <f t="shared" si="42"/>
        <v>-</v>
      </c>
    </row>
    <row r="519" spans="5:10" ht="12.75" customHeight="1">
      <c r="E519" s="175" t="str">
        <f t="shared" si="43"/>
        <v/>
      </c>
      <c r="J519" s="332" t="str">
        <f t="shared" si="42"/>
        <v>-</v>
      </c>
    </row>
    <row r="520" spans="5:10" ht="12.75" customHeight="1">
      <c r="E520" s="175" t="str">
        <f t="shared" si="43"/>
        <v/>
      </c>
      <c r="J520" s="332" t="str">
        <f t="shared" si="42"/>
        <v>-</v>
      </c>
    </row>
    <row r="521" spans="5:10" ht="12.75" customHeight="1">
      <c r="E521" s="175" t="str">
        <f t="shared" si="43"/>
        <v/>
      </c>
      <c r="J521" s="332" t="str">
        <f t="shared" si="42"/>
        <v>-</v>
      </c>
    </row>
    <row r="522" spans="5:10" ht="12.75" customHeight="1">
      <c r="E522" s="175" t="str">
        <f t="shared" si="43"/>
        <v/>
      </c>
      <c r="J522" s="332" t="str">
        <f t="shared" si="42"/>
        <v>-</v>
      </c>
    </row>
    <row r="523" spans="5:10" ht="12.75" customHeight="1">
      <c r="E523" s="175" t="str">
        <f t="shared" si="43"/>
        <v/>
      </c>
      <c r="J523" s="332" t="str">
        <f t="shared" si="42"/>
        <v>-</v>
      </c>
    </row>
    <row r="524" spans="5:10" ht="12.75" customHeight="1">
      <c r="E524" s="175" t="str">
        <f t="shared" si="43"/>
        <v/>
      </c>
      <c r="J524" s="332" t="str">
        <f t="shared" si="42"/>
        <v>-</v>
      </c>
    </row>
    <row r="525" spans="5:10" ht="12.75" customHeight="1">
      <c r="E525" s="175" t="str">
        <f t="shared" si="43"/>
        <v/>
      </c>
      <c r="J525" s="332" t="str">
        <f t="shared" si="42"/>
        <v>-</v>
      </c>
    </row>
    <row r="526" spans="5:10" ht="12.75" customHeight="1">
      <c r="E526" s="175" t="str">
        <f t="shared" si="43"/>
        <v/>
      </c>
      <c r="J526" s="332" t="str">
        <f t="shared" si="42"/>
        <v>-</v>
      </c>
    </row>
    <row r="527" spans="5:10" ht="12.75" customHeight="1">
      <c r="E527" s="175" t="str">
        <f t="shared" si="43"/>
        <v/>
      </c>
      <c r="J527" s="332" t="str">
        <f t="shared" si="42"/>
        <v>-</v>
      </c>
    </row>
    <row r="528" spans="5:10" ht="12.75" customHeight="1">
      <c r="E528" s="175" t="str">
        <f t="shared" si="43"/>
        <v/>
      </c>
      <c r="J528" s="332" t="str">
        <f t="shared" si="42"/>
        <v>-</v>
      </c>
    </row>
    <row r="529" spans="5:10" ht="12.75" customHeight="1">
      <c r="E529" s="175" t="str">
        <f t="shared" si="43"/>
        <v/>
      </c>
      <c r="J529" s="332" t="str">
        <f t="shared" si="42"/>
        <v>-</v>
      </c>
    </row>
    <row r="530" spans="5:10" ht="12.75" customHeight="1">
      <c r="E530" s="175" t="str">
        <f t="shared" si="43"/>
        <v/>
      </c>
      <c r="J530" s="332" t="str">
        <f t="shared" si="42"/>
        <v>-</v>
      </c>
    </row>
    <row r="531" spans="5:10" ht="12.75" customHeight="1">
      <c r="E531" s="175" t="str">
        <f t="shared" si="43"/>
        <v/>
      </c>
      <c r="J531" s="332" t="str">
        <f t="shared" si="42"/>
        <v>-</v>
      </c>
    </row>
    <row r="532" spans="5:10" ht="12.75" customHeight="1">
      <c r="E532" s="175" t="str">
        <f t="shared" si="43"/>
        <v/>
      </c>
      <c r="J532" s="332" t="str">
        <f t="shared" si="42"/>
        <v>-</v>
      </c>
    </row>
    <row r="533" spans="5:10" ht="12.75" customHeight="1">
      <c r="E533" s="175" t="str">
        <f t="shared" si="43"/>
        <v/>
      </c>
      <c r="J533" s="332" t="str">
        <f t="shared" si="42"/>
        <v>-</v>
      </c>
    </row>
    <row r="534" spans="5:10" ht="12.75" customHeight="1">
      <c r="E534" s="175" t="str">
        <f t="shared" si="43"/>
        <v/>
      </c>
      <c r="J534" s="332" t="str">
        <f t="shared" si="42"/>
        <v>-</v>
      </c>
    </row>
    <row r="535" spans="5:10" ht="12.75" customHeight="1">
      <c r="E535" s="175" t="str">
        <f t="shared" si="43"/>
        <v/>
      </c>
      <c r="J535" s="332" t="str">
        <f t="shared" si="42"/>
        <v>-</v>
      </c>
    </row>
    <row r="536" spans="5:10" ht="12.75" customHeight="1">
      <c r="E536" s="175" t="str">
        <f t="shared" si="43"/>
        <v/>
      </c>
      <c r="J536" s="332" t="str">
        <f t="shared" si="42"/>
        <v>-</v>
      </c>
    </row>
    <row r="537" spans="5:10" ht="12.75" customHeight="1">
      <c r="E537" s="175" t="str">
        <f t="shared" si="43"/>
        <v/>
      </c>
      <c r="J537" s="332" t="str">
        <f t="shared" si="42"/>
        <v>-</v>
      </c>
    </row>
    <row r="538" spans="5:10" ht="12.75" customHeight="1">
      <c r="E538" s="175" t="str">
        <f t="shared" si="43"/>
        <v/>
      </c>
      <c r="J538" s="332" t="str">
        <f t="shared" si="42"/>
        <v>-</v>
      </c>
    </row>
    <row r="539" spans="5:10" ht="12.75" customHeight="1">
      <c r="E539" s="175" t="str">
        <f t="shared" si="43"/>
        <v/>
      </c>
      <c r="J539" s="332" t="str">
        <f t="shared" si="42"/>
        <v>-</v>
      </c>
    </row>
    <row r="540" spans="5:10" ht="12.75" customHeight="1">
      <c r="E540" s="175" t="str">
        <f t="shared" si="43"/>
        <v/>
      </c>
      <c r="J540" s="332" t="str">
        <f t="shared" si="42"/>
        <v>-</v>
      </c>
    </row>
    <row r="541" spans="5:10" ht="12.75" customHeight="1">
      <c r="E541" s="175" t="str">
        <f t="shared" si="43"/>
        <v/>
      </c>
      <c r="J541" s="332" t="str">
        <f t="shared" si="42"/>
        <v>-</v>
      </c>
    </row>
    <row r="542" spans="5:10" ht="12.75" customHeight="1">
      <c r="E542" s="175" t="str">
        <f t="shared" si="43"/>
        <v/>
      </c>
      <c r="J542" s="332" t="str">
        <f t="shared" si="42"/>
        <v>-</v>
      </c>
    </row>
    <row r="543" spans="5:10" ht="12.75" customHeight="1">
      <c r="E543" s="175" t="str">
        <f t="shared" si="43"/>
        <v/>
      </c>
      <c r="J543" s="332" t="str">
        <f t="shared" si="42"/>
        <v>-</v>
      </c>
    </row>
    <row r="544" spans="5:10" ht="12.75" customHeight="1">
      <c r="E544" s="175" t="str">
        <f t="shared" si="43"/>
        <v/>
      </c>
      <c r="J544" s="332" t="str">
        <f t="shared" si="42"/>
        <v>-</v>
      </c>
    </row>
    <row r="545" spans="5:10" ht="12.75" customHeight="1">
      <c r="E545" s="175" t="str">
        <f t="shared" si="43"/>
        <v/>
      </c>
      <c r="J545" s="332" t="str">
        <f t="shared" si="42"/>
        <v>-</v>
      </c>
    </row>
    <row r="546" spans="5:10" ht="12.75" customHeight="1">
      <c r="E546" s="175" t="str">
        <f t="shared" si="43"/>
        <v/>
      </c>
      <c r="J546" s="332" t="str">
        <f t="shared" si="42"/>
        <v>-</v>
      </c>
    </row>
    <row r="547" spans="5:10" ht="12.75" customHeight="1">
      <c r="E547" s="175" t="str">
        <f t="shared" si="43"/>
        <v/>
      </c>
      <c r="J547" s="332" t="str">
        <f t="shared" si="42"/>
        <v>-</v>
      </c>
    </row>
    <row r="548" spans="5:10" ht="12.75" customHeight="1">
      <c r="E548" s="175" t="str">
        <f t="shared" si="43"/>
        <v/>
      </c>
      <c r="J548" s="332" t="str">
        <f t="shared" ref="J548:J611" si="44">IF(D548="","-",$E$1-D548)</f>
        <v>-</v>
      </c>
    </row>
    <row r="549" spans="5:10" ht="12.75" customHeight="1">
      <c r="E549" s="175" t="str">
        <f t="shared" ref="E549:E612" si="45">IF(D549="","",IF(F549="paid",0,I549-J549))</f>
        <v/>
      </c>
      <c r="J549" s="332" t="str">
        <f t="shared" si="44"/>
        <v>-</v>
      </c>
    </row>
    <row r="550" spans="5:10" ht="12.75" customHeight="1">
      <c r="E550" s="175" t="str">
        <f t="shared" si="45"/>
        <v/>
      </c>
      <c r="J550" s="332" t="str">
        <f t="shared" si="44"/>
        <v>-</v>
      </c>
    </row>
    <row r="551" spans="5:10" ht="12.75" customHeight="1">
      <c r="E551" s="175" t="str">
        <f t="shared" si="45"/>
        <v/>
      </c>
      <c r="J551" s="332" t="str">
        <f t="shared" si="44"/>
        <v>-</v>
      </c>
    </row>
    <row r="552" spans="5:10" ht="12.75" customHeight="1">
      <c r="E552" s="175" t="str">
        <f t="shared" si="45"/>
        <v/>
      </c>
      <c r="J552" s="332" t="str">
        <f t="shared" si="44"/>
        <v>-</v>
      </c>
    </row>
    <row r="553" spans="5:10" ht="12.75" customHeight="1">
      <c r="E553" s="175" t="str">
        <f t="shared" si="45"/>
        <v/>
      </c>
      <c r="J553" s="332" t="str">
        <f t="shared" si="44"/>
        <v>-</v>
      </c>
    </row>
    <row r="554" spans="5:10" ht="12.75" customHeight="1">
      <c r="E554" s="175" t="str">
        <f t="shared" si="45"/>
        <v/>
      </c>
      <c r="J554" s="332" t="str">
        <f t="shared" si="44"/>
        <v>-</v>
      </c>
    </row>
    <row r="555" spans="5:10" ht="12.75" customHeight="1">
      <c r="E555" s="175" t="str">
        <f t="shared" si="45"/>
        <v/>
      </c>
      <c r="J555" s="332" t="str">
        <f t="shared" si="44"/>
        <v>-</v>
      </c>
    </row>
    <row r="556" spans="5:10" ht="12.75" customHeight="1">
      <c r="E556" s="175" t="str">
        <f t="shared" si="45"/>
        <v/>
      </c>
      <c r="J556" s="332" t="str">
        <f t="shared" si="44"/>
        <v>-</v>
      </c>
    </row>
    <row r="557" spans="5:10" ht="12.75" customHeight="1">
      <c r="E557" s="175" t="str">
        <f t="shared" si="45"/>
        <v/>
      </c>
      <c r="J557" s="332" t="str">
        <f t="shared" si="44"/>
        <v>-</v>
      </c>
    </row>
    <row r="558" spans="5:10" ht="12.75" customHeight="1">
      <c r="E558" s="175" t="str">
        <f t="shared" si="45"/>
        <v/>
      </c>
      <c r="J558" s="332" t="str">
        <f t="shared" si="44"/>
        <v>-</v>
      </c>
    </row>
    <row r="559" spans="5:10" ht="12.75" customHeight="1">
      <c r="E559" s="175" t="str">
        <f t="shared" si="45"/>
        <v/>
      </c>
      <c r="J559" s="332" t="str">
        <f t="shared" si="44"/>
        <v>-</v>
      </c>
    </row>
    <row r="560" spans="5:10" ht="12.75" customHeight="1">
      <c r="E560" s="175" t="str">
        <f t="shared" si="45"/>
        <v/>
      </c>
      <c r="J560" s="332" t="str">
        <f t="shared" si="44"/>
        <v>-</v>
      </c>
    </row>
    <row r="561" spans="5:10" ht="12.75" customHeight="1">
      <c r="E561" s="175" t="str">
        <f t="shared" si="45"/>
        <v/>
      </c>
      <c r="J561" s="332" t="str">
        <f t="shared" si="44"/>
        <v>-</v>
      </c>
    </row>
    <row r="562" spans="5:10" ht="12.75" customHeight="1">
      <c r="E562" s="175" t="str">
        <f t="shared" si="45"/>
        <v/>
      </c>
      <c r="J562" s="332" t="str">
        <f t="shared" si="44"/>
        <v>-</v>
      </c>
    </row>
    <row r="563" spans="5:10" ht="12.75" customHeight="1">
      <c r="E563" s="175" t="str">
        <f t="shared" si="45"/>
        <v/>
      </c>
      <c r="J563" s="332" t="str">
        <f t="shared" si="44"/>
        <v>-</v>
      </c>
    </row>
    <row r="564" spans="5:10" ht="12.75" customHeight="1">
      <c r="E564" s="175" t="str">
        <f t="shared" si="45"/>
        <v/>
      </c>
      <c r="J564" s="332" t="str">
        <f t="shared" si="44"/>
        <v>-</v>
      </c>
    </row>
    <row r="565" spans="5:10" ht="12.75" customHeight="1">
      <c r="E565" s="175" t="str">
        <f t="shared" si="45"/>
        <v/>
      </c>
      <c r="J565" s="332" t="str">
        <f t="shared" si="44"/>
        <v>-</v>
      </c>
    </row>
    <row r="566" spans="5:10" ht="12.75" customHeight="1">
      <c r="E566" s="175" t="str">
        <f t="shared" si="45"/>
        <v/>
      </c>
      <c r="J566" s="332" t="str">
        <f t="shared" si="44"/>
        <v>-</v>
      </c>
    </row>
    <row r="567" spans="5:10" ht="12.75" customHeight="1">
      <c r="E567" s="175" t="str">
        <f t="shared" si="45"/>
        <v/>
      </c>
      <c r="J567" s="332" t="str">
        <f t="shared" si="44"/>
        <v>-</v>
      </c>
    </row>
    <row r="568" spans="5:10" ht="12.75" customHeight="1">
      <c r="E568" s="175" t="str">
        <f t="shared" si="45"/>
        <v/>
      </c>
      <c r="J568" s="332" t="str">
        <f t="shared" si="44"/>
        <v>-</v>
      </c>
    </row>
    <row r="569" spans="5:10" ht="12.75" customHeight="1">
      <c r="E569" s="175" t="str">
        <f t="shared" si="45"/>
        <v/>
      </c>
      <c r="J569" s="332" t="str">
        <f t="shared" si="44"/>
        <v>-</v>
      </c>
    </row>
    <row r="570" spans="5:10" ht="12.75" customHeight="1">
      <c r="E570" s="175" t="str">
        <f t="shared" si="45"/>
        <v/>
      </c>
      <c r="J570" s="332" t="str">
        <f t="shared" si="44"/>
        <v>-</v>
      </c>
    </row>
    <row r="571" spans="5:10" ht="12.75" customHeight="1">
      <c r="E571" s="175" t="str">
        <f t="shared" si="45"/>
        <v/>
      </c>
      <c r="J571" s="332" t="str">
        <f t="shared" si="44"/>
        <v>-</v>
      </c>
    </row>
    <row r="572" spans="5:10" ht="12.75" customHeight="1">
      <c r="E572" s="175" t="str">
        <f t="shared" si="45"/>
        <v/>
      </c>
      <c r="J572" s="332" t="str">
        <f t="shared" si="44"/>
        <v>-</v>
      </c>
    </row>
    <row r="573" spans="5:10" ht="12.75" customHeight="1">
      <c r="E573" s="175" t="str">
        <f t="shared" si="45"/>
        <v/>
      </c>
      <c r="J573" s="332" t="str">
        <f t="shared" si="44"/>
        <v>-</v>
      </c>
    </row>
    <row r="574" spans="5:10" ht="12.75" customHeight="1">
      <c r="E574" s="175" t="str">
        <f t="shared" si="45"/>
        <v/>
      </c>
      <c r="J574" s="332" t="str">
        <f t="shared" si="44"/>
        <v>-</v>
      </c>
    </row>
    <row r="575" spans="5:10" ht="12.75" customHeight="1">
      <c r="E575" s="175" t="str">
        <f t="shared" si="45"/>
        <v/>
      </c>
      <c r="J575" s="332" t="str">
        <f t="shared" si="44"/>
        <v>-</v>
      </c>
    </row>
    <row r="576" spans="5:10" ht="12.75" customHeight="1">
      <c r="E576" s="175" t="str">
        <f t="shared" si="45"/>
        <v/>
      </c>
      <c r="J576" s="332" t="str">
        <f t="shared" si="44"/>
        <v>-</v>
      </c>
    </row>
    <row r="577" spans="5:10" ht="12.75" customHeight="1">
      <c r="E577" s="175" t="str">
        <f t="shared" si="45"/>
        <v/>
      </c>
      <c r="J577" s="332" t="str">
        <f t="shared" si="44"/>
        <v>-</v>
      </c>
    </row>
    <row r="578" spans="5:10" ht="12.75" customHeight="1">
      <c r="E578" s="175" t="str">
        <f t="shared" si="45"/>
        <v/>
      </c>
      <c r="J578" s="332" t="str">
        <f t="shared" si="44"/>
        <v>-</v>
      </c>
    </row>
    <row r="579" spans="5:10" ht="12.75" customHeight="1">
      <c r="E579" s="175" t="str">
        <f t="shared" si="45"/>
        <v/>
      </c>
      <c r="J579" s="332" t="str">
        <f t="shared" si="44"/>
        <v>-</v>
      </c>
    </row>
    <row r="580" spans="5:10" ht="12.75" customHeight="1">
      <c r="E580" s="175" t="str">
        <f t="shared" si="45"/>
        <v/>
      </c>
      <c r="J580" s="332" t="str">
        <f t="shared" si="44"/>
        <v>-</v>
      </c>
    </row>
    <row r="581" spans="5:10" ht="12.75" customHeight="1">
      <c r="E581" s="175" t="str">
        <f t="shared" si="45"/>
        <v/>
      </c>
      <c r="J581" s="332" t="str">
        <f t="shared" si="44"/>
        <v>-</v>
      </c>
    </row>
    <row r="582" spans="5:10" ht="12.75" customHeight="1">
      <c r="E582" s="175" t="str">
        <f t="shared" si="45"/>
        <v/>
      </c>
      <c r="J582" s="332" t="str">
        <f t="shared" si="44"/>
        <v>-</v>
      </c>
    </row>
    <row r="583" spans="5:10" ht="12.75" customHeight="1">
      <c r="E583" s="175" t="str">
        <f t="shared" si="45"/>
        <v/>
      </c>
      <c r="J583" s="332" t="str">
        <f t="shared" si="44"/>
        <v>-</v>
      </c>
    </row>
    <row r="584" spans="5:10" ht="12.75" customHeight="1">
      <c r="E584" s="175" t="str">
        <f t="shared" si="45"/>
        <v/>
      </c>
      <c r="J584" s="332" t="str">
        <f t="shared" si="44"/>
        <v>-</v>
      </c>
    </row>
    <row r="585" spans="5:10" ht="12.75" customHeight="1">
      <c r="E585" s="175" t="str">
        <f t="shared" si="45"/>
        <v/>
      </c>
      <c r="J585" s="332" t="str">
        <f t="shared" si="44"/>
        <v>-</v>
      </c>
    </row>
    <row r="586" spans="5:10" ht="12.75" customHeight="1">
      <c r="E586" s="175" t="str">
        <f t="shared" si="45"/>
        <v/>
      </c>
      <c r="J586" s="332" t="str">
        <f t="shared" si="44"/>
        <v>-</v>
      </c>
    </row>
    <row r="587" spans="5:10" ht="12.75" customHeight="1">
      <c r="E587" s="175" t="str">
        <f t="shared" si="45"/>
        <v/>
      </c>
      <c r="J587" s="332" t="str">
        <f t="shared" si="44"/>
        <v>-</v>
      </c>
    </row>
    <row r="588" spans="5:10" ht="12.75" customHeight="1">
      <c r="E588" s="175" t="str">
        <f t="shared" si="45"/>
        <v/>
      </c>
      <c r="J588" s="332" t="str">
        <f t="shared" si="44"/>
        <v>-</v>
      </c>
    </row>
    <row r="589" spans="5:10" ht="12.75" customHeight="1">
      <c r="E589" s="175" t="str">
        <f t="shared" si="45"/>
        <v/>
      </c>
      <c r="J589" s="332" t="str">
        <f t="shared" si="44"/>
        <v>-</v>
      </c>
    </row>
    <row r="590" spans="5:10" ht="12.75" customHeight="1">
      <c r="E590" s="175" t="str">
        <f t="shared" si="45"/>
        <v/>
      </c>
      <c r="J590" s="332" t="str">
        <f t="shared" si="44"/>
        <v>-</v>
      </c>
    </row>
    <row r="591" spans="5:10" ht="12.75" customHeight="1">
      <c r="E591" s="175" t="str">
        <f t="shared" si="45"/>
        <v/>
      </c>
      <c r="J591" s="332" t="str">
        <f t="shared" si="44"/>
        <v>-</v>
      </c>
    </row>
    <row r="592" spans="5:10" ht="12.75" customHeight="1">
      <c r="E592" s="175" t="str">
        <f t="shared" si="45"/>
        <v/>
      </c>
      <c r="J592" s="332" t="str">
        <f t="shared" si="44"/>
        <v>-</v>
      </c>
    </row>
    <row r="593" spans="5:10" ht="12.75" customHeight="1">
      <c r="E593" s="175" t="str">
        <f t="shared" si="45"/>
        <v/>
      </c>
      <c r="J593" s="332" t="str">
        <f t="shared" si="44"/>
        <v>-</v>
      </c>
    </row>
    <row r="594" spans="5:10" ht="12.75" customHeight="1">
      <c r="E594" s="175" t="str">
        <f t="shared" si="45"/>
        <v/>
      </c>
      <c r="J594" s="332" t="str">
        <f t="shared" si="44"/>
        <v>-</v>
      </c>
    </row>
    <row r="595" spans="5:10" ht="12.75" customHeight="1">
      <c r="E595" s="175" t="str">
        <f t="shared" si="45"/>
        <v/>
      </c>
      <c r="J595" s="332" t="str">
        <f t="shared" si="44"/>
        <v>-</v>
      </c>
    </row>
    <row r="596" spans="5:10" ht="12.75" customHeight="1">
      <c r="E596" s="175" t="str">
        <f t="shared" si="45"/>
        <v/>
      </c>
      <c r="J596" s="332" t="str">
        <f t="shared" si="44"/>
        <v>-</v>
      </c>
    </row>
    <row r="597" spans="5:10" ht="12.75" customHeight="1">
      <c r="E597" s="175" t="str">
        <f t="shared" si="45"/>
        <v/>
      </c>
      <c r="J597" s="332" t="str">
        <f t="shared" si="44"/>
        <v>-</v>
      </c>
    </row>
    <row r="598" spans="5:10" ht="12.75" customHeight="1">
      <c r="E598" s="175" t="str">
        <f t="shared" si="45"/>
        <v/>
      </c>
      <c r="J598" s="332" t="str">
        <f t="shared" si="44"/>
        <v>-</v>
      </c>
    </row>
    <row r="599" spans="5:10" ht="12.75" customHeight="1">
      <c r="E599" s="175" t="str">
        <f t="shared" si="45"/>
        <v/>
      </c>
      <c r="J599" s="332" t="str">
        <f t="shared" si="44"/>
        <v>-</v>
      </c>
    </row>
    <row r="600" spans="5:10" ht="12.75" customHeight="1">
      <c r="E600" s="175" t="str">
        <f t="shared" si="45"/>
        <v/>
      </c>
      <c r="J600" s="332" t="str">
        <f t="shared" si="44"/>
        <v>-</v>
      </c>
    </row>
    <row r="601" spans="5:10" ht="12.75" customHeight="1">
      <c r="E601" s="175" t="str">
        <f t="shared" si="45"/>
        <v/>
      </c>
      <c r="J601" s="332" t="str">
        <f t="shared" si="44"/>
        <v>-</v>
      </c>
    </row>
    <row r="602" spans="5:10" ht="12.75" customHeight="1">
      <c r="E602" s="175" t="str">
        <f t="shared" si="45"/>
        <v/>
      </c>
      <c r="J602" s="332" t="str">
        <f t="shared" si="44"/>
        <v>-</v>
      </c>
    </row>
    <row r="603" spans="5:10" ht="12.75" customHeight="1">
      <c r="E603" s="175" t="str">
        <f t="shared" si="45"/>
        <v/>
      </c>
      <c r="J603" s="332" t="str">
        <f t="shared" si="44"/>
        <v>-</v>
      </c>
    </row>
    <row r="604" spans="5:10" ht="12.75" customHeight="1">
      <c r="E604" s="175" t="str">
        <f t="shared" si="45"/>
        <v/>
      </c>
      <c r="J604" s="332" t="str">
        <f t="shared" si="44"/>
        <v>-</v>
      </c>
    </row>
    <row r="605" spans="5:10" ht="12.75" customHeight="1">
      <c r="E605" s="175" t="str">
        <f t="shared" si="45"/>
        <v/>
      </c>
      <c r="J605" s="332" t="str">
        <f t="shared" si="44"/>
        <v>-</v>
      </c>
    </row>
    <row r="606" spans="5:10" ht="12.75" customHeight="1">
      <c r="E606" s="175" t="str">
        <f t="shared" si="45"/>
        <v/>
      </c>
      <c r="J606" s="332" t="str">
        <f t="shared" si="44"/>
        <v>-</v>
      </c>
    </row>
    <row r="607" spans="5:10" ht="12.75" customHeight="1">
      <c r="E607" s="175" t="str">
        <f t="shared" si="45"/>
        <v/>
      </c>
      <c r="J607" s="332" t="str">
        <f t="shared" si="44"/>
        <v>-</v>
      </c>
    </row>
    <row r="608" spans="5:10" ht="12.75" customHeight="1">
      <c r="E608" s="175" t="str">
        <f t="shared" si="45"/>
        <v/>
      </c>
      <c r="J608" s="332" t="str">
        <f t="shared" si="44"/>
        <v>-</v>
      </c>
    </row>
    <row r="609" spans="5:10" ht="12.75" customHeight="1">
      <c r="E609" s="175" t="str">
        <f t="shared" si="45"/>
        <v/>
      </c>
      <c r="J609" s="332" t="str">
        <f t="shared" si="44"/>
        <v>-</v>
      </c>
    </row>
    <row r="610" spans="5:10" ht="12.75" customHeight="1">
      <c r="E610" s="175" t="str">
        <f t="shared" si="45"/>
        <v/>
      </c>
      <c r="J610" s="332" t="str">
        <f t="shared" si="44"/>
        <v>-</v>
      </c>
    </row>
    <row r="611" spans="5:10" ht="12.75" customHeight="1">
      <c r="E611" s="175" t="str">
        <f t="shared" si="45"/>
        <v/>
      </c>
      <c r="J611" s="332" t="str">
        <f t="shared" si="44"/>
        <v>-</v>
      </c>
    </row>
    <row r="612" spans="5:10" ht="12.75" customHeight="1">
      <c r="E612" s="175" t="str">
        <f t="shared" si="45"/>
        <v/>
      </c>
      <c r="J612" s="332" t="str">
        <f t="shared" ref="J612:J675" si="46">IF(D612="","-",$E$1-D612)</f>
        <v>-</v>
      </c>
    </row>
    <row r="613" spans="5:10" ht="12.75" customHeight="1">
      <c r="E613" s="175" t="str">
        <f t="shared" ref="E613:E676" si="47">IF(D613="","",IF(F613="paid",0,I613-J613))</f>
        <v/>
      </c>
      <c r="J613" s="332" t="str">
        <f t="shared" si="46"/>
        <v>-</v>
      </c>
    </row>
    <row r="614" spans="5:10" ht="12.75" customHeight="1">
      <c r="E614" s="175" t="str">
        <f t="shared" si="47"/>
        <v/>
      </c>
      <c r="J614" s="332" t="str">
        <f t="shared" si="46"/>
        <v>-</v>
      </c>
    </row>
    <row r="615" spans="5:10" ht="12.75" customHeight="1">
      <c r="E615" s="175" t="str">
        <f t="shared" si="47"/>
        <v/>
      </c>
      <c r="J615" s="332" t="str">
        <f t="shared" si="46"/>
        <v>-</v>
      </c>
    </row>
    <row r="616" spans="5:10" ht="12.75" customHeight="1">
      <c r="E616" s="175" t="str">
        <f t="shared" si="47"/>
        <v/>
      </c>
      <c r="J616" s="332" t="str">
        <f t="shared" si="46"/>
        <v>-</v>
      </c>
    </row>
    <row r="617" spans="5:10" ht="12.75" customHeight="1">
      <c r="E617" s="175" t="str">
        <f t="shared" si="47"/>
        <v/>
      </c>
      <c r="J617" s="332" t="str">
        <f t="shared" si="46"/>
        <v>-</v>
      </c>
    </row>
    <row r="618" spans="5:10" ht="12.75" customHeight="1">
      <c r="E618" s="175" t="str">
        <f t="shared" si="47"/>
        <v/>
      </c>
      <c r="J618" s="332" t="str">
        <f t="shared" si="46"/>
        <v>-</v>
      </c>
    </row>
    <row r="619" spans="5:10" ht="12.75" customHeight="1">
      <c r="E619" s="175" t="str">
        <f t="shared" si="47"/>
        <v/>
      </c>
      <c r="J619" s="332" t="str">
        <f t="shared" si="46"/>
        <v>-</v>
      </c>
    </row>
    <row r="620" spans="5:10" ht="12.75" customHeight="1">
      <c r="E620" s="175" t="str">
        <f t="shared" si="47"/>
        <v/>
      </c>
      <c r="J620" s="332" t="str">
        <f t="shared" si="46"/>
        <v>-</v>
      </c>
    </row>
    <row r="621" spans="5:10" ht="12.75" customHeight="1">
      <c r="E621" s="175" t="str">
        <f t="shared" si="47"/>
        <v/>
      </c>
      <c r="J621" s="332" t="str">
        <f t="shared" si="46"/>
        <v>-</v>
      </c>
    </row>
    <row r="622" spans="5:10" ht="12.75" customHeight="1">
      <c r="E622" s="175" t="str">
        <f t="shared" si="47"/>
        <v/>
      </c>
      <c r="J622" s="332" t="str">
        <f t="shared" si="46"/>
        <v>-</v>
      </c>
    </row>
    <row r="623" spans="5:10" ht="12.75" customHeight="1">
      <c r="E623" s="175" t="str">
        <f t="shared" si="47"/>
        <v/>
      </c>
      <c r="J623" s="332" t="str">
        <f t="shared" si="46"/>
        <v>-</v>
      </c>
    </row>
    <row r="624" spans="5:10" ht="12.75" customHeight="1">
      <c r="E624" s="175" t="str">
        <f t="shared" si="47"/>
        <v/>
      </c>
      <c r="J624" s="332" t="str">
        <f t="shared" si="46"/>
        <v>-</v>
      </c>
    </row>
    <row r="625" spans="5:10" ht="12.75" customHeight="1">
      <c r="E625" s="175" t="str">
        <f t="shared" si="47"/>
        <v/>
      </c>
      <c r="J625" s="332" t="str">
        <f t="shared" si="46"/>
        <v>-</v>
      </c>
    </row>
    <row r="626" spans="5:10" ht="12.75" customHeight="1">
      <c r="E626" s="175" t="str">
        <f t="shared" si="47"/>
        <v/>
      </c>
      <c r="J626" s="332" t="str">
        <f t="shared" si="46"/>
        <v>-</v>
      </c>
    </row>
    <row r="627" spans="5:10" ht="12.75" customHeight="1">
      <c r="E627" s="175" t="str">
        <f t="shared" si="47"/>
        <v/>
      </c>
      <c r="J627" s="332" t="str">
        <f t="shared" si="46"/>
        <v>-</v>
      </c>
    </row>
    <row r="628" spans="5:10" ht="12.75" customHeight="1">
      <c r="E628" s="175" t="str">
        <f t="shared" si="47"/>
        <v/>
      </c>
      <c r="J628" s="332" t="str">
        <f t="shared" si="46"/>
        <v>-</v>
      </c>
    </row>
    <row r="629" spans="5:10" ht="12.75" customHeight="1">
      <c r="E629" s="175" t="str">
        <f t="shared" si="47"/>
        <v/>
      </c>
      <c r="J629" s="332" t="str">
        <f t="shared" si="46"/>
        <v>-</v>
      </c>
    </row>
    <row r="630" spans="5:10" ht="12.75" customHeight="1">
      <c r="E630" s="175" t="str">
        <f t="shared" si="47"/>
        <v/>
      </c>
      <c r="J630" s="332" t="str">
        <f t="shared" si="46"/>
        <v>-</v>
      </c>
    </row>
    <row r="631" spans="5:10" ht="12.75" customHeight="1">
      <c r="E631" s="175" t="str">
        <f t="shared" si="47"/>
        <v/>
      </c>
      <c r="J631" s="332" t="str">
        <f t="shared" si="46"/>
        <v>-</v>
      </c>
    </row>
    <row r="632" spans="5:10" ht="12.75" customHeight="1">
      <c r="E632" s="175" t="str">
        <f t="shared" si="47"/>
        <v/>
      </c>
      <c r="J632" s="332" t="str">
        <f t="shared" si="46"/>
        <v>-</v>
      </c>
    </row>
    <row r="633" spans="5:10" ht="12.75" customHeight="1">
      <c r="E633" s="175" t="str">
        <f t="shared" si="47"/>
        <v/>
      </c>
      <c r="J633" s="332" t="str">
        <f t="shared" si="46"/>
        <v>-</v>
      </c>
    </row>
    <row r="634" spans="5:10" ht="12.75" customHeight="1">
      <c r="E634" s="175" t="str">
        <f t="shared" si="47"/>
        <v/>
      </c>
      <c r="J634" s="332" t="str">
        <f t="shared" si="46"/>
        <v>-</v>
      </c>
    </row>
    <row r="635" spans="5:10" ht="12.75" customHeight="1">
      <c r="E635" s="175" t="str">
        <f t="shared" si="47"/>
        <v/>
      </c>
      <c r="J635" s="332" t="str">
        <f t="shared" si="46"/>
        <v>-</v>
      </c>
    </row>
    <row r="636" spans="5:10" ht="12.75" customHeight="1">
      <c r="E636" s="175" t="str">
        <f t="shared" si="47"/>
        <v/>
      </c>
      <c r="J636" s="332" t="str">
        <f t="shared" si="46"/>
        <v>-</v>
      </c>
    </row>
    <row r="637" spans="5:10" ht="12.75" customHeight="1">
      <c r="E637" s="175" t="str">
        <f t="shared" si="47"/>
        <v/>
      </c>
      <c r="J637" s="332" t="str">
        <f t="shared" si="46"/>
        <v>-</v>
      </c>
    </row>
    <row r="638" spans="5:10" ht="12.75" customHeight="1">
      <c r="E638" s="175" t="str">
        <f t="shared" si="47"/>
        <v/>
      </c>
      <c r="J638" s="332" t="str">
        <f t="shared" si="46"/>
        <v>-</v>
      </c>
    </row>
    <row r="639" spans="5:10" ht="12.75" customHeight="1">
      <c r="E639" s="175" t="str">
        <f t="shared" si="47"/>
        <v/>
      </c>
      <c r="J639" s="332" t="str">
        <f t="shared" si="46"/>
        <v>-</v>
      </c>
    </row>
    <row r="640" spans="5:10" ht="12.75" customHeight="1">
      <c r="E640" s="175" t="str">
        <f t="shared" si="47"/>
        <v/>
      </c>
      <c r="J640" s="332" t="str">
        <f t="shared" si="46"/>
        <v>-</v>
      </c>
    </row>
    <row r="641" spans="5:10" ht="12.75" customHeight="1">
      <c r="E641" s="175" t="str">
        <f t="shared" si="47"/>
        <v/>
      </c>
      <c r="J641" s="332" t="str">
        <f t="shared" si="46"/>
        <v>-</v>
      </c>
    </row>
    <row r="642" spans="5:10" ht="12.75" customHeight="1">
      <c r="E642" s="175" t="str">
        <f t="shared" si="47"/>
        <v/>
      </c>
      <c r="J642" s="332" t="str">
        <f t="shared" si="46"/>
        <v>-</v>
      </c>
    </row>
    <row r="643" spans="5:10" ht="12.75" customHeight="1">
      <c r="E643" s="175" t="str">
        <f t="shared" si="47"/>
        <v/>
      </c>
      <c r="J643" s="332" t="str">
        <f t="shared" si="46"/>
        <v>-</v>
      </c>
    </row>
    <row r="644" spans="5:10" ht="12.75" customHeight="1">
      <c r="E644" s="175" t="str">
        <f t="shared" si="47"/>
        <v/>
      </c>
      <c r="J644" s="332" t="str">
        <f t="shared" si="46"/>
        <v>-</v>
      </c>
    </row>
    <row r="645" spans="5:10" ht="12.75" customHeight="1">
      <c r="E645" s="175" t="str">
        <f t="shared" si="47"/>
        <v/>
      </c>
      <c r="J645" s="332" t="str">
        <f t="shared" si="46"/>
        <v>-</v>
      </c>
    </row>
    <row r="646" spans="5:10" ht="12.75" customHeight="1">
      <c r="E646" s="175" t="str">
        <f t="shared" si="47"/>
        <v/>
      </c>
      <c r="J646" s="332" t="str">
        <f t="shared" si="46"/>
        <v>-</v>
      </c>
    </row>
    <row r="647" spans="5:10" ht="12.75" customHeight="1">
      <c r="E647" s="175" t="str">
        <f t="shared" si="47"/>
        <v/>
      </c>
      <c r="J647" s="332" t="str">
        <f t="shared" si="46"/>
        <v>-</v>
      </c>
    </row>
    <row r="648" spans="5:10" ht="12.75" customHeight="1">
      <c r="E648" s="175" t="str">
        <f t="shared" si="47"/>
        <v/>
      </c>
      <c r="J648" s="332" t="str">
        <f t="shared" si="46"/>
        <v>-</v>
      </c>
    </row>
    <row r="649" spans="5:10" ht="12.75" customHeight="1">
      <c r="E649" s="175" t="str">
        <f t="shared" si="47"/>
        <v/>
      </c>
      <c r="J649" s="332" t="str">
        <f t="shared" si="46"/>
        <v>-</v>
      </c>
    </row>
    <row r="650" spans="5:10" ht="12.75" customHeight="1">
      <c r="E650" s="175" t="str">
        <f t="shared" si="47"/>
        <v/>
      </c>
      <c r="J650" s="332" t="str">
        <f t="shared" si="46"/>
        <v>-</v>
      </c>
    </row>
    <row r="651" spans="5:10" ht="12.75" customHeight="1">
      <c r="E651" s="175" t="str">
        <f t="shared" si="47"/>
        <v/>
      </c>
      <c r="J651" s="332" t="str">
        <f t="shared" si="46"/>
        <v>-</v>
      </c>
    </row>
    <row r="652" spans="5:10" ht="12.75" customHeight="1">
      <c r="E652" s="175" t="str">
        <f t="shared" si="47"/>
        <v/>
      </c>
      <c r="J652" s="332" t="str">
        <f t="shared" si="46"/>
        <v>-</v>
      </c>
    </row>
    <row r="653" spans="5:10" ht="12.75" customHeight="1">
      <c r="E653" s="175" t="str">
        <f t="shared" si="47"/>
        <v/>
      </c>
      <c r="J653" s="332" t="str">
        <f t="shared" si="46"/>
        <v>-</v>
      </c>
    </row>
    <row r="654" spans="5:10" ht="12.75" customHeight="1">
      <c r="E654" s="175" t="str">
        <f t="shared" si="47"/>
        <v/>
      </c>
      <c r="J654" s="332" t="str">
        <f t="shared" si="46"/>
        <v>-</v>
      </c>
    </row>
    <row r="655" spans="5:10" ht="12.75" customHeight="1">
      <c r="E655" s="175" t="str">
        <f t="shared" si="47"/>
        <v/>
      </c>
      <c r="J655" s="332" t="str">
        <f t="shared" si="46"/>
        <v>-</v>
      </c>
    </row>
    <row r="656" spans="5:10" ht="12.75" customHeight="1">
      <c r="E656" s="175" t="str">
        <f t="shared" si="47"/>
        <v/>
      </c>
      <c r="J656" s="332" t="str">
        <f t="shared" si="46"/>
        <v>-</v>
      </c>
    </row>
    <row r="657" spans="5:10" ht="12.75" customHeight="1">
      <c r="E657" s="175" t="str">
        <f t="shared" si="47"/>
        <v/>
      </c>
      <c r="J657" s="332" t="str">
        <f t="shared" si="46"/>
        <v>-</v>
      </c>
    </row>
    <row r="658" spans="5:10" ht="12.75" customHeight="1">
      <c r="E658" s="175" t="str">
        <f t="shared" si="47"/>
        <v/>
      </c>
      <c r="J658" s="332" t="str">
        <f t="shared" si="46"/>
        <v>-</v>
      </c>
    </row>
    <row r="659" spans="5:10" ht="12.75" customHeight="1">
      <c r="E659" s="175" t="str">
        <f t="shared" si="47"/>
        <v/>
      </c>
      <c r="J659" s="332" t="str">
        <f t="shared" si="46"/>
        <v>-</v>
      </c>
    </row>
    <row r="660" spans="5:10" ht="12.75" customHeight="1">
      <c r="E660" s="175" t="str">
        <f t="shared" si="47"/>
        <v/>
      </c>
      <c r="J660" s="332" t="str">
        <f t="shared" si="46"/>
        <v>-</v>
      </c>
    </row>
    <row r="661" spans="5:10" ht="12.75" customHeight="1">
      <c r="E661" s="175" t="str">
        <f t="shared" si="47"/>
        <v/>
      </c>
      <c r="J661" s="332" t="str">
        <f t="shared" si="46"/>
        <v>-</v>
      </c>
    </row>
    <row r="662" spans="5:10" ht="12.75" customHeight="1">
      <c r="E662" s="175" t="str">
        <f t="shared" si="47"/>
        <v/>
      </c>
      <c r="J662" s="332" t="str">
        <f t="shared" si="46"/>
        <v>-</v>
      </c>
    </row>
    <row r="663" spans="5:10" ht="12.75" customHeight="1">
      <c r="E663" s="175" t="str">
        <f t="shared" si="47"/>
        <v/>
      </c>
      <c r="J663" s="332" t="str">
        <f t="shared" si="46"/>
        <v>-</v>
      </c>
    </row>
    <row r="664" spans="5:10" ht="12.75" customHeight="1">
      <c r="E664" s="175" t="str">
        <f t="shared" si="47"/>
        <v/>
      </c>
      <c r="J664" s="332" t="str">
        <f t="shared" si="46"/>
        <v>-</v>
      </c>
    </row>
    <row r="665" spans="5:10" ht="12.75" customHeight="1">
      <c r="E665" s="175" t="str">
        <f t="shared" si="47"/>
        <v/>
      </c>
      <c r="J665" s="332" t="str">
        <f t="shared" si="46"/>
        <v>-</v>
      </c>
    </row>
    <row r="666" spans="5:10" ht="12.75" customHeight="1">
      <c r="E666" s="175" t="str">
        <f t="shared" si="47"/>
        <v/>
      </c>
      <c r="J666" s="332" t="str">
        <f t="shared" si="46"/>
        <v>-</v>
      </c>
    </row>
    <row r="667" spans="5:10" ht="12.75" customHeight="1">
      <c r="E667" s="175" t="str">
        <f t="shared" si="47"/>
        <v/>
      </c>
      <c r="J667" s="332" t="str">
        <f t="shared" si="46"/>
        <v>-</v>
      </c>
    </row>
    <row r="668" spans="5:10" ht="12.75" customHeight="1">
      <c r="E668" s="175" t="str">
        <f t="shared" si="47"/>
        <v/>
      </c>
      <c r="J668" s="332" t="str">
        <f t="shared" si="46"/>
        <v>-</v>
      </c>
    </row>
    <row r="669" spans="5:10" ht="12.75" customHeight="1">
      <c r="E669" s="175" t="str">
        <f t="shared" si="47"/>
        <v/>
      </c>
      <c r="J669" s="332" t="str">
        <f t="shared" si="46"/>
        <v>-</v>
      </c>
    </row>
    <row r="670" spans="5:10" ht="12.75" customHeight="1">
      <c r="E670" s="175" t="str">
        <f t="shared" si="47"/>
        <v/>
      </c>
      <c r="J670" s="332" t="str">
        <f t="shared" si="46"/>
        <v>-</v>
      </c>
    </row>
    <row r="671" spans="5:10" ht="12.75" customHeight="1">
      <c r="E671" s="175" t="str">
        <f t="shared" si="47"/>
        <v/>
      </c>
      <c r="J671" s="332" t="str">
        <f t="shared" si="46"/>
        <v>-</v>
      </c>
    </row>
    <row r="672" spans="5:10" ht="12.75" customHeight="1">
      <c r="E672" s="175" t="str">
        <f t="shared" si="47"/>
        <v/>
      </c>
      <c r="J672" s="332" t="str">
        <f t="shared" si="46"/>
        <v>-</v>
      </c>
    </row>
    <row r="673" spans="5:10" ht="12.75" customHeight="1">
      <c r="E673" s="175" t="str">
        <f t="shared" si="47"/>
        <v/>
      </c>
      <c r="J673" s="332" t="str">
        <f t="shared" si="46"/>
        <v>-</v>
      </c>
    </row>
    <row r="674" spans="5:10" ht="12.75" customHeight="1">
      <c r="E674" s="175" t="str">
        <f t="shared" si="47"/>
        <v/>
      </c>
      <c r="J674" s="332" t="str">
        <f t="shared" si="46"/>
        <v>-</v>
      </c>
    </row>
    <row r="675" spans="5:10" ht="12.75" customHeight="1">
      <c r="E675" s="175" t="str">
        <f t="shared" si="47"/>
        <v/>
      </c>
      <c r="J675" s="332" t="str">
        <f t="shared" si="46"/>
        <v>-</v>
      </c>
    </row>
    <row r="676" spans="5:10" ht="12.75" customHeight="1">
      <c r="E676" s="175" t="str">
        <f t="shared" si="47"/>
        <v/>
      </c>
      <c r="J676" s="332" t="str">
        <f t="shared" ref="J676:J739" si="48">IF(D676="","-",$E$1-D676)</f>
        <v>-</v>
      </c>
    </row>
    <row r="677" spans="5:10" ht="12.75" customHeight="1">
      <c r="E677" s="175" t="str">
        <f t="shared" ref="E677:E740" si="49">IF(D677="","",IF(F677="paid",0,I677-J677))</f>
        <v/>
      </c>
      <c r="J677" s="332" t="str">
        <f t="shared" si="48"/>
        <v>-</v>
      </c>
    </row>
    <row r="678" spans="5:10" ht="12.75" customHeight="1">
      <c r="E678" s="175" t="str">
        <f t="shared" si="49"/>
        <v/>
      </c>
      <c r="J678" s="332" t="str">
        <f t="shared" si="48"/>
        <v>-</v>
      </c>
    </row>
    <row r="679" spans="5:10" ht="12.75" customHeight="1">
      <c r="E679" s="175" t="str">
        <f t="shared" si="49"/>
        <v/>
      </c>
      <c r="J679" s="332" t="str">
        <f t="shared" si="48"/>
        <v>-</v>
      </c>
    </row>
    <row r="680" spans="5:10" ht="12.75" customHeight="1">
      <c r="E680" s="175" t="str">
        <f t="shared" si="49"/>
        <v/>
      </c>
      <c r="J680" s="332" t="str">
        <f t="shared" si="48"/>
        <v>-</v>
      </c>
    </row>
    <row r="681" spans="5:10" ht="12.75" customHeight="1">
      <c r="E681" s="175" t="str">
        <f t="shared" si="49"/>
        <v/>
      </c>
      <c r="J681" s="332" t="str">
        <f t="shared" si="48"/>
        <v>-</v>
      </c>
    </row>
    <row r="682" spans="5:10" ht="12.75" customHeight="1">
      <c r="E682" s="175" t="str">
        <f t="shared" si="49"/>
        <v/>
      </c>
      <c r="J682" s="332" t="str">
        <f t="shared" si="48"/>
        <v>-</v>
      </c>
    </row>
    <row r="683" spans="5:10" ht="12.75" customHeight="1">
      <c r="E683" s="175" t="str">
        <f t="shared" si="49"/>
        <v/>
      </c>
      <c r="J683" s="332" t="str">
        <f t="shared" si="48"/>
        <v>-</v>
      </c>
    </row>
    <row r="684" spans="5:10" ht="12.75" customHeight="1">
      <c r="E684" s="175" t="str">
        <f t="shared" si="49"/>
        <v/>
      </c>
      <c r="J684" s="332" t="str">
        <f t="shared" si="48"/>
        <v>-</v>
      </c>
    </row>
    <row r="685" spans="5:10" ht="12.75" customHeight="1">
      <c r="E685" s="175" t="str">
        <f t="shared" si="49"/>
        <v/>
      </c>
      <c r="J685" s="332" t="str">
        <f t="shared" si="48"/>
        <v>-</v>
      </c>
    </row>
    <row r="686" spans="5:10" ht="12.75" customHeight="1">
      <c r="E686" s="175" t="str">
        <f t="shared" si="49"/>
        <v/>
      </c>
      <c r="J686" s="332" t="str">
        <f t="shared" si="48"/>
        <v>-</v>
      </c>
    </row>
    <row r="687" spans="5:10" ht="12.75" customHeight="1">
      <c r="E687" s="175" t="str">
        <f t="shared" si="49"/>
        <v/>
      </c>
      <c r="J687" s="332" t="str">
        <f t="shared" si="48"/>
        <v>-</v>
      </c>
    </row>
    <row r="688" spans="5:10" ht="12.75" customHeight="1">
      <c r="E688" s="175" t="str">
        <f t="shared" si="49"/>
        <v/>
      </c>
      <c r="J688" s="332" t="str">
        <f t="shared" si="48"/>
        <v>-</v>
      </c>
    </row>
    <row r="689" spans="5:10" ht="12.75" customHeight="1">
      <c r="E689" s="175" t="str">
        <f t="shared" si="49"/>
        <v/>
      </c>
      <c r="J689" s="332" t="str">
        <f t="shared" si="48"/>
        <v>-</v>
      </c>
    </row>
    <row r="690" spans="5:10" ht="12.75" customHeight="1">
      <c r="E690" s="175" t="str">
        <f t="shared" si="49"/>
        <v/>
      </c>
      <c r="J690" s="332" t="str">
        <f t="shared" si="48"/>
        <v>-</v>
      </c>
    </row>
    <row r="691" spans="5:10" ht="12.75" customHeight="1">
      <c r="E691" s="175" t="str">
        <f t="shared" si="49"/>
        <v/>
      </c>
      <c r="J691" s="332" t="str">
        <f t="shared" si="48"/>
        <v>-</v>
      </c>
    </row>
    <row r="692" spans="5:10" ht="12.75" customHeight="1">
      <c r="E692" s="175" t="str">
        <f t="shared" si="49"/>
        <v/>
      </c>
      <c r="J692" s="332" t="str">
        <f t="shared" si="48"/>
        <v>-</v>
      </c>
    </row>
    <row r="693" spans="5:10" ht="12.75" customHeight="1">
      <c r="E693" s="175" t="str">
        <f t="shared" si="49"/>
        <v/>
      </c>
      <c r="J693" s="332" t="str">
        <f t="shared" si="48"/>
        <v>-</v>
      </c>
    </row>
    <row r="694" spans="5:10" ht="12.75" customHeight="1">
      <c r="E694" s="175" t="str">
        <f t="shared" si="49"/>
        <v/>
      </c>
      <c r="J694" s="332" t="str">
        <f t="shared" si="48"/>
        <v>-</v>
      </c>
    </row>
    <row r="695" spans="5:10" ht="12.75" customHeight="1">
      <c r="E695" s="175" t="str">
        <f t="shared" si="49"/>
        <v/>
      </c>
      <c r="J695" s="332" t="str">
        <f t="shared" si="48"/>
        <v>-</v>
      </c>
    </row>
    <row r="696" spans="5:10" ht="12.75" customHeight="1">
      <c r="E696" s="175" t="str">
        <f t="shared" si="49"/>
        <v/>
      </c>
      <c r="J696" s="332" t="str">
        <f t="shared" si="48"/>
        <v>-</v>
      </c>
    </row>
    <row r="697" spans="5:10" ht="12.75" customHeight="1">
      <c r="E697" s="175" t="str">
        <f t="shared" si="49"/>
        <v/>
      </c>
      <c r="J697" s="332" t="str">
        <f t="shared" si="48"/>
        <v>-</v>
      </c>
    </row>
    <row r="698" spans="5:10" ht="12.75" customHeight="1">
      <c r="E698" s="175" t="str">
        <f t="shared" si="49"/>
        <v/>
      </c>
      <c r="J698" s="332" t="str">
        <f t="shared" si="48"/>
        <v>-</v>
      </c>
    </row>
    <row r="699" spans="5:10" ht="12.75" customHeight="1">
      <c r="E699" s="175" t="str">
        <f t="shared" si="49"/>
        <v/>
      </c>
      <c r="J699" s="332" t="str">
        <f t="shared" si="48"/>
        <v>-</v>
      </c>
    </row>
    <row r="700" spans="5:10" ht="12.75" customHeight="1">
      <c r="E700" s="175" t="str">
        <f t="shared" si="49"/>
        <v/>
      </c>
      <c r="J700" s="332" t="str">
        <f t="shared" si="48"/>
        <v>-</v>
      </c>
    </row>
    <row r="701" spans="5:10" ht="12.75" customHeight="1">
      <c r="E701" s="175" t="str">
        <f t="shared" si="49"/>
        <v/>
      </c>
      <c r="J701" s="332" t="str">
        <f t="shared" si="48"/>
        <v>-</v>
      </c>
    </row>
    <row r="702" spans="5:10" ht="12.75" customHeight="1">
      <c r="E702" s="175" t="str">
        <f t="shared" si="49"/>
        <v/>
      </c>
      <c r="J702" s="332" t="str">
        <f t="shared" si="48"/>
        <v>-</v>
      </c>
    </row>
    <row r="703" spans="5:10" ht="12.75" customHeight="1">
      <c r="E703" s="175" t="str">
        <f t="shared" si="49"/>
        <v/>
      </c>
      <c r="J703" s="332" t="str">
        <f t="shared" si="48"/>
        <v>-</v>
      </c>
    </row>
    <row r="704" spans="5:10" ht="12.75" customHeight="1">
      <c r="E704" s="175" t="str">
        <f t="shared" si="49"/>
        <v/>
      </c>
      <c r="J704" s="332" t="str">
        <f t="shared" si="48"/>
        <v>-</v>
      </c>
    </row>
    <row r="705" spans="5:10" ht="12.75" customHeight="1">
      <c r="E705" s="175" t="str">
        <f t="shared" si="49"/>
        <v/>
      </c>
      <c r="J705" s="332" t="str">
        <f t="shared" si="48"/>
        <v>-</v>
      </c>
    </row>
    <row r="706" spans="5:10" ht="12.75" customHeight="1">
      <c r="E706" s="175" t="str">
        <f t="shared" si="49"/>
        <v/>
      </c>
      <c r="J706" s="332" t="str">
        <f t="shared" si="48"/>
        <v>-</v>
      </c>
    </row>
    <row r="707" spans="5:10" ht="12.75" customHeight="1">
      <c r="E707" s="175" t="str">
        <f t="shared" si="49"/>
        <v/>
      </c>
      <c r="J707" s="332" t="str">
        <f t="shared" si="48"/>
        <v>-</v>
      </c>
    </row>
    <row r="708" spans="5:10" ht="12.75" customHeight="1">
      <c r="E708" s="175" t="str">
        <f t="shared" si="49"/>
        <v/>
      </c>
      <c r="J708" s="332" t="str">
        <f t="shared" si="48"/>
        <v>-</v>
      </c>
    </row>
    <row r="709" spans="5:10" ht="12.75" customHeight="1">
      <c r="E709" s="175" t="str">
        <f t="shared" si="49"/>
        <v/>
      </c>
      <c r="J709" s="332" t="str">
        <f t="shared" si="48"/>
        <v>-</v>
      </c>
    </row>
    <row r="710" spans="5:10" ht="12.75" customHeight="1">
      <c r="E710" s="175" t="str">
        <f t="shared" si="49"/>
        <v/>
      </c>
      <c r="J710" s="332" t="str">
        <f t="shared" si="48"/>
        <v>-</v>
      </c>
    </row>
    <row r="711" spans="5:10" ht="12.75" customHeight="1">
      <c r="E711" s="175" t="str">
        <f t="shared" si="49"/>
        <v/>
      </c>
      <c r="J711" s="332" t="str">
        <f t="shared" si="48"/>
        <v>-</v>
      </c>
    </row>
    <row r="712" spans="5:10" ht="12.75" customHeight="1">
      <c r="E712" s="175" t="str">
        <f t="shared" si="49"/>
        <v/>
      </c>
      <c r="J712" s="332" t="str">
        <f t="shared" si="48"/>
        <v>-</v>
      </c>
    </row>
    <row r="713" spans="5:10" ht="12.75" customHeight="1">
      <c r="E713" s="175" t="str">
        <f t="shared" si="49"/>
        <v/>
      </c>
      <c r="J713" s="332" t="str">
        <f t="shared" si="48"/>
        <v>-</v>
      </c>
    </row>
    <row r="714" spans="5:10" ht="12.75" customHeight="1">
      <c r="E714" s="175" t="str">
        <f t="shared" si="49"/>
        <v/>
      </c>
      <c r="J714" s="332" t="str">
        <f t="shared" si="48"/>
        <v>-</v>
      </c>
    </row>
    <row r="715" spans="5:10" ht="12.75" customHeight="1">
      <c r="E715" s="175" t="str">
        <f t="shared" si="49"/>
        <v/>
      </c>
      <c r="J715" s="332" t="str">
        <f t="shared" si="48"/>
        <v>-</v>
      </c>
    </row>
    <row r="716" spans="5:10" ht="12.75" customHeight="1">
      <c r="E716" s="175" t="str">
        <f t="shared" si="49"/>
        <v/>
      </c>
      <c r="J716" s="332" t="str">
        <f t="shared" si="48"/>
        <v>-</v>
      </c>
    </row>
    <row r="717" spans="5:10" ht="12.75" customHeight="1">
      <c r="E717" s="175" t="str">
        <f t="shared" si="49"/>
        <v/>
      </c>
      <c r="J717" s="332" t="str">
        <f t="shared" si="48"/>
        <v>-</v>
      </c>
    </row>
    <row r="718" spans="5:10" ht="12.75" customHeight="1">
      <c r="E718" s="175" t="str">
        <f t="shared" si="49"/>
        <v/>
      </c>
      <c r="J718" s="332" t="str">
        <f t="shared" si="48"/>
        <v>-</v>
      </c>
    </row>
    <row r="719" spans="5:10" ht="12.75" customHeight="1">
      <c r="E719" s="175" t="str">
        <f t="shared" si="49"/>
        <v/>
      </c>
      <c r="J719" s="332" t="str">
        <f t="shared" si="48"/>
        <v>-</v>
      </c>
    </row>
    <row r="720" spans="5:10" ht="12.75" customHeight="1">
      <c r="E720" s="175" t="str">
        <f t="shared" si="49"/>
        <v/>
      </c>
      <c r="J720" s="332" t="str">
        <f t="shared" si="48"/>
        <v>-</v>
      </c>
    </row>
    <row r="721" spans="5:10" ht="12.75" customHeight="1">
      <c r="E721" s="175" t="str">
        <f t="shared" si="49"/>
        <v/>
      </c>
      <c r="J721" s="332" t="str">
        <f t="shared" si="48"/>
        <v>-</v>
      </c>
    </row>
    <row r="722" spans="5:10" ht="12.75" customHeight="1">
      <c r="E722" s="175" t="str">
        <f t="shared" si="49"/>
        <v/>
      </c>
      <c r="J722" s="332" t="str">
        <f t="shared" si="48"/>
        <v>-</v>
      </c>
    </row>
    <row r="723" spans="5:10" ht="12.75" customHeight="1">
      <c r="E723" s="175" t="str">
        <f t="shared" si="49"/>
        <v/>
      </c>
      <c r="J723" s="332" t="str">
        <f t="shared" si="48"/>
        <v>-</v>
      </c>
    </row>
    <row r="724" spans="5:10" ht="12.75" customHeight="1">
      <c r="E724" s="175" t="str">
        <f t="shared" si="49"/>
        <v/>
      </c>
      <c r="J724" s="332" t="str">
        <f t="shared" si="48"/>
        <v>-</v>
      </c>
    </row>
    <row r="725" spans="5:10" ht="12.75" customHeight="1">
      <c r="E725" s="175" t="str">
        <f t="shared" si="49"/>
        <v/>
      </c>
      <c r="J725" s="332" t="str">
        <f t="shared" si="48"/>
        <v>-</v>
      </c>
    </row>
    <row r="726" spans="5:10" ht="12.75" customHeight="1">
      <c r="E726" s="175" t="str">
        <f t="shared" si="49"/>
        <v/>
      </c>
      <c r="J726" s="332" t="str">
        <f t="shared" si="48"/>
        <v>-</v>
      </c>
    </row>
    <row r="727" spans="5:10" ht="12.75" customHeight="1">
      <c r="E727" s="175" t="str">
        <f t="shared" si="49"/>
        <v/>
      </c>
      <c r="J727" s="332" t="str">
        <f t="shared" si="48"/>
        <v>-</v>
      </c>
    </row>
    <row r="728" spans="5:10" ht="12.75" customHeight="1">
      <c r="E728" s="175" t="str">
        <f t="shared" si="49"/>
        <v/>
      </c>
      <c r="J728" s="332" t="str">
        <f t="shared" si="48"/>
        <v>-</v>
      </c>
    </row>
    <row r="729" spans="5:10" ht="12.75" customHeight="1">
      <c r="E729" s="175" t="str">
        <f t="shared" si="49"/>
        <v/>
      </c>
      <c r="J729" s="332" t="str">
        <f t="shared" si="48"/>
        <v>-</v>
      </c>
    </row>
    <row r="730" spans="5:10" ht="12.75" customHeight="1">
      <c r="E730" s="175" t="str">
        <f t="shared" si="49"/>
        <v/>
      </c>
      <c r="J730" s="332" t="str">
        <f t="shared" si="48"/>
        <v>-</v>
      </c>
    </row>
    <row r="731" spans="5:10" ht="12.75" customHeight="1">
      <c r="E731" s="175" t="str">
        <f t="shared" si="49"/>
        <v/>
      </c>
      <c r="J731" s="332" t="str">
        <f t="shared" si="48"/>
        <v>-</v>
      </c>
    </row>
    <row r="732" spans="5:10" ht="12.75" customHeight="1">
      <c r="E732" s="175" t="str">
        <f t="shared" si="49"/>
        <v/>
      </c>
      <c r="J732" s="332" t="str">
        <f t="shared" si="48"/>
        <v>-</v>
      </c>
    </row>
    <row r="733" spans="5:10" ht="12.75" customHeight="1">
      <c r="E733" s="175" t="str">
        <f t="shared" si="49"/>
        <v/>
      </c>
      <c r="J733" s="332" t="str">
        <f t="shared" si="48"/>
        <v>-</v>
      </c>
    </row>
    <row r="734" spans="5:10" ht="12.75" customHeight="1">
      <c r="E734" s="175" t="str">
        <f t="shared" si="49"/>
        <v/>
      </c>
      <c r="J734" s="332" t="str">
        <f t="shared" si="48"/>
        <v>-</v>
      </c>
    </row>
    <row r="735" spans="5:10" ht="12.75" customHeight="1">
      <c r="E735" s="175" t="str">
        <f t="shared" si="49"/>
        <v/>
      </c>
      <c r="J735" s="332" t="str">
        <f t="shared" si="48"/>
        <v>-</v>
      </c>
    </row>
    <row r="736" spans="5:10" ht="12.75" customHeight="1">
      <c r="E736" s="175" t="str">
        <f t="shared" si="49"/>
        <v/>
      </c>
      <c r="J736" s="332" t="str">
        <f t="shared" si="48"/>
        <v>-</v>
      </c>
    </row>
    <row r="737" spans="5:10" ht="12.75" customHeight="1">
      <c r="E737" s="175" t="str">
        <f t="shared" si="49"/>
        <v/>
      </c>
      <c r="J737" s="332" t="str">
        <f t="shared" si="48"/>
        <v>-</v>
      </c>
    </row>
    <row r="738" spans="5:10" ht="12.75" customHeight="1">
      <c r="E738" s="175" t="str">
        <f t="shared" si="49"/>
        <v/>
      </c>
      <c r="J738" s="332" t="str">
        <f t="shared" si="48"/>
        <v>-</v>
      </c>
    </row>
    <row r="739" spans="5:10" ht="12.75" customHeight="1">
      <c r="E739" s="175" t="str">
        <f t="shared" si="49"/>
        <v/>
      </c>
      <c r="J739" s="332" t="str">
        <f t="shared" si="48"/>
        <v>-</v>
      </c>
    </row>
    <row r="740" spans="5:10" ht="12.75" customHeight="1">
      <c r="E740" s="175" t="str">
        <f t="shared" si="49"/>
        <v/>
      </c>
      <c r="J740" s="332" t="str">
        <f t="shared" ref="J740:J803" si="50">IF(D740="","-",$E$1-D740)</f>
        <v>-</v>
      </c>
    </row>
    <row r="741" spans="5:10" ht="12.75" customHeight="1">
      <c r="E741" s="175" t="str">
        <f t="shared" ref="E741:E804" si="51">IF(D741="","",IF(F741="paid",0,I741-J741))</f>
        <v/>
      </c>
      <c r="J741" s="332" t="str">
        <f t="shared" si="50"/>
        <v>-</v>
      </c>
    </row>
    <row r="742" spans="5:10" ht="12.75" customHeight="1">
      <c r="E742" s="175" t="str">
        <f t="shared" si="51"/>
        <v/>
      </c>
      <c r="J742" s="332" t="str">
        <f t="shared" si="50"/>
        <v>-</v>
      </c>
    </row>
    <row r="743" spans="5:10" ht="12.75" customHeight="1">
      <c r="E743" s="175" t="str">
        <f t="shared" si="51"/>
        <v/>
      </c>
      <c r="J743" s="332" t="str">
        <f t="shared" si="50"/>
        <v>-</v>
      </c>
    </row>
    <row r="744" spans="5:10" ht="12.75" customHeight="1">
      <c r="E744" s="175" t="str">
        <f t="shared" si="51"/>
        <v/>
      </c>
      <c r="J744" s="332" t="str">
        <f t="shared" si="50"/>
        <v>-</v>
      </c>
    </row>
    <row r="745" spans="5:10" ht="12.75" customHeight="1">
      <c r="E745" s="175" t="str">
        <f t="shared" si="51"/>
        <v/>
      </c>
      <c r="J745" s="332" t="str">
        <f t="shared" si="50"/>
        <v>-</v>
      </c>
    </row>
    <row r="746" spans="5:10" ht="12.75" customHeight="1">
      <c r="E746" s="175" t="str">
        <f t="shared" si="51"/>
        <v/>
      </c>
      <c r="J746" s="332" t="str">
        <f t="shared" si="50"/>
        <v>-</v>
      </c>
    </row>
    <row r="747" spans="5:10" ht="12.75" customHeight="1">
      <c r="E747" s="175" t="str">
        <f t="shared" si="51"/>
        <v/>
      </c>
      <c r="J747" s="332" t="str">
        <f t="shared" si="50"/>
        <v>-</v>
      </c>
    </row>
    <row r="748" spans="5:10" ht="12.75" customHeight="1">
      <c r="E748" s="175" t="str">
        <f t="shared" si="51"/>
        <v/>
      </c>
      <c r="J748" s="332" t="str">
        <f t="shared" si="50"/>
        <v>-</v>
      </c>
    </row>
    <row r="749" spans="5:10" ht="12.75" customHeight="1">
      <c r="E749" s="175" t="str">
        <f t="shared" si="51"/>
        <v/>
      </c>
      <c r="J749" s="332" t="str">
        <f t="shared" si="50"/>
        <v>-</v>
      </c>
    </row>
    <row r="750" spans="5:10" ht="12.75" customHeight="1">
      <c r="E750" s="175" t="str">
        <f t="shared" si="51"/>
        <v/>
      </c>
      <c r="J750" s="332" t="str">
        <f t="shared" si="50"/>
        <v>-</v>
      </c>
    </row>
    <row r="751" spans="5:10" ht="12.75" customHeight="1">
      <c r="E751" s="175" t="str">
        <f t="shared" si="51"/>
        <v/>
      </c>
      <c r="J751" s="332" t="str">
        <f t="shared" si="50"/>
        <v>-</v>
      </c>
    </row>
    <row r="752" spans="5:10" ht="12.75" customHeight="1">
      <c r="E752" s="175" t="str">
        <f t="shared" si="51"/>
        <v/>
      </c>
      <c r="J752" s="332" t="str">
        <f t="shared" si="50"/>
        <v>-</v>
      </c>
    </row>
    <row r="753" spans="5:10" ht="12.75" customHeight="1">
      <c r="E753" s="175" t="str">
        <f t="shared" si="51"/>
        <v/>
      </c>
      <c r="J753" s="332" t="str">
        <f t="shared" si="50"/>
        <v>-</v>
      </c>
    </row>
    <row r="754" spans="5:10" ht="12.75" customHeight="1">
      <c r="E754" s="175" t="str">
        <f t="shared" si="51"/>
        <v/>
      </c>
      <c r="J754" s="332" t="str">
        <f t="shared" si="50"/>
        <v>-</v>
      </c>
    </row>
    <row r="755" spans="5:10" ht="12.75" customHeight="1">
      <c r="E755" s="175" t="str">
        <f t="shared" si="51"/>
        <v/>
      </c>
      <c r="J755" s="332" t="str">
        <f t="shared" si="50"/>
        <v>-</v>
      </c>
    </row>
    <row r="756" spans="5:10" ht="12.75" customHeight="1">
      <c r="E756" s="175" t="str">
        <f t="shared" si="51"/>
        <v/>
      </c>
      <c r="J756" s="332" t="str">
        <f t="shared" si="50"/>
        <v>-</v>
      </c>
    </row>
    <row r="757" spans="5:10" ht="12.75" customHeight="1">
      <c r="E757" s="175" t="str">
        <f t="shared" si="51"/>
        <v/>
      </c>
      <c r="J757" s="332" t="str">
        <f t="shared" si="50"/>
        <v>-</v>
      </c>
    </row>
    <row r="758" spans="5:10" ht="12.75" customHeight="1">
      <c r="E758" s="175" t="str">
        <f t="shared" si="51"/>
        <v/>
      </c>
      <c r="J758" s="332" t="str">
        <f t="shared" si="50"/>
        <v>-</v>
      </c>
    </row>
    <row r="759" spans="5:10" ht="12.75" customHeight="1">
      <c r="E759" s="175" t="str">
        <f t="shared" si="51"/>
        <v/>
      </c>
      <c r="J759" s="332" t="str">
        <f t="shared" si="50"/>
        <v>-</v>
      </c>
    </row>
    <row r="760" spans="5:10" ht="12.75" customHeight="1">
      <c r="E760" s="175" t="str">
        <f t="shared" si="51"/>
        <v/>
      </c>
      <c r="J760" s="332" t="str">
        <f t="shared" si="50"/>
        <v>-</v>
      </c>
    </row>
    <row r="761" spans="5:10" ht="12.75" customHeight="1">
      <c r="E761" s="175" t="str">
        <f t="shared" si="51"/>
        <v/>
      </c>
      <c r="J761" s="332" t="str">
        <f t="shared" si="50"/>
        <v>-</v>
      </c>
    </row>
    <row r="762" spans="5:10" ht="12.75" customHeight="1">
      <c r="E762" s="175" t="str">
        <f t="shared" si="51"/>
        <v/>
      </c>
      <c r="J762" s="332" t="str">
        <f t="shared" si="50"/>
        <v>-</v>
      </c>
    </row>
    <row r="763" spans="5:10" ht="12.75" customHeight="1">
      <c r="E763" s="175" t="str">
        <f t="shared" si="51"/>
        <v/>
      </c>
      <c r="J763" s="332" t="str">
        <f t="shared" si="50"/>
        <v>-</v>
      </c>
    </row>
    <row r="764" spans="5:10" ht="12.75" customHeight="1">
      <c r="E764" s="175" t="str">
        <f t="shared" si="51"/>
        <v/>
      </c>
      <c r="J764" s="332" t="str">
        <f t="shared" si="50"/>
        <v>-</v>
      </c>
    </row>
    <row r="765" spans="5:10" ht="12.75" customHeight="1">
      <c r="E765" s="175" t="str">
        <f t="shared" si="51"/>
        <v/>
      </c>
      <c r="J765" s="332" t="str">
        <f t="shared" si="50"/>
        <v>-</v>
      </c>
    </row>
    <row r="766" spans="5:10" ht="12.75" customHeight="1">
      <c r="E766" s="175" t="str">
        <f t="shared" si="51"/>
        <v/>
      </c>
      <c r="J766" s="332" t="str">
        <f t="shared" si="50"/>
        <v>-</v>
      </c>
    </row>
    <row r="767" spans="5:10" ht="12.75" customHeight="1">
      <c r="E767" s="175" t="str">
        <f t="shared" si="51"/>
        <v/>
      </c>
      <c r="J767" s="332" t="str">
        <f t="shared" si="50"/>
        <v>-</v>
      </c>
    </row>
    <row r="768" spans="5:10" ht="12.75" customHeight="1">
      <c r="E768" s="175" t="str">
        <f t="shared" si="51"/>
        <v/>
      </c>
      <c r="J768" s="332" t="str">
        <f t="shared" si="50"/>
        <v>-</v>
      </c>
    </row>
    <row r="769" spans="5:10" ht="12.75" customHeight="1">
      <c r="E769" s="175" t="str">
        <f t="shared" si="51"/>
        <v/>
      </c>
      <c r="J769" s="332" t="str">
        <f t="shared" si="50"/>
        <v>-</v>
      </c>
    </row>
    <row r="770" spans="5:10" ht="12.75" customHeight="1">
      <c r="E770" s="175" t="str">
        <f t="shared" si="51"/>
        <v/>
      </c>
      <c r="J770" s="332" t="str">
        <f t="shared" si="50"/>
        <v>-</v>
      </c>
    </row>
    <row r="771" spans="5:10" ht="12.75" customHeight="1">
      <c r="E771" s="175" t="str">
        <f t="shared" si="51"/>
        <v/>
      </c>
      <c r="J771" s="332" t="str">
        <f t="shared" si="50"/>
        <v>-</v>
      </c>
    </row>
    <row r="772" spans="5:10" ht="12.75" customHeight="1">
      <c r="E772" s="175" t="str">
        <f t="shared" si="51"/>
        <v/>
      </c>
      <c r="J772" s="332" t="str">
        <f t="shared" si="50"/>
        <v>-</v>
      </c>
    </row>
    <row r="773" spans="5:10" ht="12.75" customHeight="1">
      <c r="E773" s="175" t="str">
        <f t="shared" si="51"/>
        <v/>
      </c>
      <c r="J773" s="332" t="str">
        <f t="shared" si="50"/>
        <v>-</v>
      </c>
    </row>
    <row r="774" spans="5:10" ht="12.75" customHeight="1">
      <c r="E774" s="175" t="str">
        <f t="shared" si="51"/>
        <v/>
      </c>
      <c r="J774" s="332" t="str">
        <f t="shared" si="50"/>
        <v>-</v>
      </c>
    </row>
    <row r="775" spans="5:10" ht="12.75" customHeight="1">
      <c r="E775" s="175" t="str">
        <f t="shared" si="51"/>
        <v/>
      </c>
      <c r="J775" s="332" t="str">
        <f t="shared" si="50"/>
        <v>-</v>
      </c>
    </row>
    <row r="776" spans="5:10" ht="12.75" customHeight="1">
      <c r="E776" s="175" t="str">
        <f t="shared" si="51"/>
        <v/>
      </c>
      <c r="J776" s="332" t="str">
        <f t="shared" si="50"/>
        <v>-</v>
      </c>
    </row>
    <row r="777" spans="5:10" ht="12.75" customHeight="1">
      <c r="E777" s="175" t="str">
        <f t="shared" si="51"/>
        <v/>
      </c>
      <c r="J777" s="332" t="str">
        <f t="shared" si="50"/>
        <v>-</v>
      </c>
    </row>
    <row r="778" spans="5:10" ht="12.75" customHeight="1">
      <c r="E778" s="175" t="str">
        <f t="shared" si="51"/>
        <v/>
      </c>
      <c r="J778" s="332" t="str">
        <f t="shared" si="50"/>
        <v>-</v>
      </c>
    </row>
    <row r="779" spans="5:10" ht="12.75" customHeight="1">
      <c r="E779" s="175" t="str">
        <f t="shared" si="51"/>
        <v/>
      </c>
      <c r="J779" s="332" t="str">
        <f t="shared" si="50"/>
        <v>-</v>
      </c>
    </row>
    <row r="780" spans="5:10" ht="12.75" customHeight="1">
      <c r="E780" s="175" t="str">
        <f t="shared" si="51"/>
        <v/>
      </c>
      <c r="J780" s="332" t="str">
        <f t="shared" si="50"/>
        <v>-</v>
      </c>
    </row>
    <row r="781" spans="5:10" ht="12.75" customHeight="1">
      <c r="E781" s="175" t="str">
        <f t="shared" si="51"/>
        <v/>
      </c>
      <c r="J781" s="332" t="str">
        <f t="shared" si="50"/>
        <v>-</v>
      </c>
    </row>
    <row r="782" spans="5:10" ht="12.75" customHeight="1">
      <c r="E782" s="175" t="str">
        <f t="shared" si="51"/>
        <v/>
      </c>
      <c r="J782" s="332" t="str">
        <f t="shared" si="50"/>
        <v>-</v>
      </c>
    </row>
    <row r="783" spans="5:10" ht="12.75" customHeight="1">
      <c r="E783" s="175" t="str">
        <f t="shared" si="51"/>
        <v/>
      </c>
      <c r="J783" s="332" t="str">
        <f t="shared" si="50"/>
        <v>-</v>
      </c>
    </row>
    <row r="784" spans="5:10" ht="12.75" customHeight="1">
      <c r="E784" s="175" t="str">
        <f t="shared" si="51"/>
        <v/>
      </c>
      <c r="J784" s="332" t="str">
        <f t="shared" si="50"/>
        <v>-</v>
      </c>
    </row>
    <row r="785" spans="5:10" ht="12.75" customHeight="1">
      <c r="E785" s="175" t="str">
        <f t="shared" si="51"/>
        <v/>
      </c>
      <c r="J785" s="332" t="str">
        <f t="shared" si="50"/>
        <v>-</v>
      </c>
    </row>
    <row r="786" spans="5:10" ht="12.75" customHeight="1">
      <c r="E786" s="175" t="str">
        <f t="shared" si="51"/>
        <v/>
      </c>
      <c r="J786" s="332" t="str">
        <f t="shared" si="50"/>
        <v>-</v>
      </c>
    </row>
    <row r="787" spans="5:10" ht="12.75" customHeight="1">
      <c r="E787" s="175" t="str">
        <f t="shared" si="51"/>
        <v/>
      </c>
      <c r="J787" s="332" t="str">
        <f t="shared" si="50"/>
        <v>-</v>
      </c>
    </row>
    <row r="788" spans="5:10" ht="12.75" customHeight="1">
      <c r="E788" s="175" t="str">
        <f t="shared" si="51"/>
        <v/>
      </c>
      <c r="J788" s="332" t="str">
        <f t="shared" si="50"/>
        <v>-</v>
      </c>
    </row>
    <row r="789" spans="5:10" ht="12.75" customHeight="1">
      <c r="E789" s="175" t="str">
        <f t="shared" si="51"/>
        <v/>
      </c>
      <c r="J789" s="332" t="str">
        <f t="shared" si="50"/>
        <v>-</v>
      </c>
    </row>
    <row r="790" spans="5:10" ht="12.75" customHeight="1">
      <c r="E790" s="175" t="str">
        <f t="shared" si="51"/>
        <v/>
      </c>
      <c r="J790" s="332" t="str">
        <f t="shared" si="50"/>
        <v>-</v>
      </c>
    </row>
    <row r="791" spans="5:10" ht="12.75" customHeight="1">
      <c r="E791" s="175" t="str">
        <f t="shared" si="51"/>
        <v/>
      </c>
      <c r="J791" s="332" t="str">
        <f t="shared" si="50"/>
        <v>-</v>
      </c>
    </row>
    <row r="792" spans="5:10" ht="12.75" customHeight="1">
      <c r="E792" s="175" t="str">
        <f t="shared" si="51"/>
        <v/>
      </c>
      <c r="J792" s="332" t="str">
        <f t="shared" si="50"/>
        <v>-</v>
      </c>
    </row>
    <row r="793" spans="5:10" ht="12.75" customHeight="1">
      <c r="E793" s="175" t="str">
        <f t="shared" si="51"/>
        <v/>
      </c>
      <c r="J793" s="332" t="str">
        <f t="shared" si="50"/>
        <v>-</v>
      </c>
    </row>
    <row r="794" spans="5:10" ht="12.75" customHeight="1">
      <c r="E794" s="175" t="str">
        <f t="shared" si="51"/>
        <v/>
      </c>
      <c r="J794" s="332" t="str">
        <f t="shared" si="50"/>
        <v>-</v>
      </c>
    </row>
    <row r="795" spans="5:10" ht="12.75" customHeight="1">
      <c r="E795" s="175" t="str">
        <f t="shared" si="51"/>
        <v/>
      </c>
      <c r="J795" s="332" t="str">
        <f t="shared" si="50"/>
        <v>-</v>
      </c>
    </row>
    <row r="796" spans="5:10" ht="12.75" customHeight="1">
      <c r="E796" s="175" t="str">
        <f t="shared" si="51"/>
        <v/>
      </c>
      <c r="J796" s="332" t="str">
        <f t="shared" si="50"/>
        <v>-</v>
      </c>
    </row>
    <row r="797" spans="5:10" ht="12.75" customHeight="1">
      <c r="E797" s="175" t="str">
        <f t="shared" si="51"/>
        <v/>
      </c>
      <c r="J797" s="332" t="str">
        <f t="shared" si="50"/>
        <v>-</v>
      </c>
    </row>
    <row r="798" spans="5:10" ht="12.75" customHeight="1">
      <c r="E798" s="175" t="str">
        <f t="shared" si="51"/>
        <v/>
      </c>
      <c r="J798" s="332" t="str">
        <f t="shared" si="50"/>
        <v>-</v>
      </c>
    </row>
    <row r="799" spans="5:10" ht="12.75" customHeight="1">
      <c r="E799" s="175" t="str">
        <f t="shared" si="51"/>
        <v/>
      </c>
      <c r="J799" s="332" t="str">
        <f t="shared" si="50"/>
        <v>-</v>
      </c>
    </row>
    <row r="800" spans="5:10" ht="12.75" customHeight="1">
      <c r="E800" s="175" t="str">
        <f t="shared" si="51"/>
        <v/>
      </c>
      <c r="J800" s="332" t="str">
        <f t="shared" si="50"/>
        <v>-</v>
      </c>
    </row>
    <row r="801" spans="5:10" ht="12.75" customHeight="1">
      <c r="E801" s="175" t="str">
        <f t="shared" si="51"/>
        <v/>
      </c>
      <c r="J801" s="332" t="str">
        <f t="shared" si="50"/>
        <v>-</v>
      </c>
    </row>
    <row r="802" spans="5:10" ht="12.75" customHeight="1">
      <c r="E802" s="175" t="str">
        <f t="shared" si="51"/>
        <v/>
      </c>
      <c r="J802" s="332" t="str">
        <f t="shared" si="50"/>
        <v>-</v>
      </c>
    </row>
    <row r="803" spans="5:10" ht="12.75" customHeight="1">
      <c r="E803" s="175" t="str">
        <f t="shared" si="51"/>
        <v/>
      </c>
      <c r="J803" s="332" t="str">
        <f t="shared" si="50"/>
        <v>-</v>
      </c>
    </row>
    <row r="804" spans="5:10" ht="12.75" customHeight="1">
      <c r="E804" s="175" t="str">
        <f t="shared" si="51"/>
        <v/>
      </c>
      <c r="J804" s="332" t="str">
        <f t="shared" ref="J804:J867" si="52">IF(D804="","-",$E$1-D804)</f>
        <v>-</v>
      </c>
    </row>
    <row r="805" spans="5:10" ht="12.75" customHeight="1">
      <c r="E805" s="175" t="str">
        <f t="shared" ref="E805:E868" si="53">IF(D805="","",IF(F805="paid",0,I805-J805))</f>
        <v/>
      </c>
      <c r="J805" s="332" t="str">
        <f t="shared" si="52"/>
        <v>-</v>
      </c>
    </row>
    <row r="806" spans="5:10" ht="12.75" customHeight="1">
      <c r="E806" s="175" t="str">
        <f t="shared" si="53"/>
        <v/>
      </c>
      <c r="J806" s="332" t="str">
        <f t="shared" si="52"/>
        <v>-</v>
      </c>
    </row>
    <row r="807" spans="5:10" ht="12.75" customHeight="1">
      <c r="E807" s="175" t="str">
        <f t="shared" si="53"/>
        <v/>
      </c>
      <c r="J807" s="332" t="str">
        <f t="shared" si="52"/>
        <v>-</v>
      </c>
    </row>
    <row r="808" spans="5:10" ht="12.75" customHeight="1">
      <c r="E808" s="175" t="str">
        <f t="shared" si="53"/>
        <v/>
      </c>
      <c r="J808" s="332" t="str">
        <f t="shared" si="52"/>
        <v>-</v>
      </c>
    </row>
    <row r="809" spans="5:10" ht="12.75" customHeight="1">
      <c r="E809" s="175" t="str">
        <f t="shared" si="53"/>
        <v/>
      </c>
      <c r="J809" s="332" t="str">
        <f t="shared" si="52"/>
        <v>-</v>
      </c>
    </row>
    <row r="810" spans="5:10" ht="12.75" customHeight="1">
      <c r="E810" s="175" t="str">
        <f t="shared" si="53"/>
        <v/>
      </c>
      <c r="J810" s="332" t="str">
        <f t="shared" si="52"/>
        <v>-</v>
      </c>
    </row>
    <row r="811" spans="5:10" ht="12.75" customHeight="1">
      <c r="E811" s="175" t="str">
        <f t="shared" si="53"/>
        <v/>
      </c>
      <c r="J811" s="332" t="str">
        <f t="shared" si="52"/>
        <v>-</v>
      </c>
    </row>
    <row r="812" spans="5:10" ht="12.75" customHeight="1">
      <c r="E812" s="175" t="str">
        <f t="shared" si="53"/>
        <v/>
      </c>
      <c r="J812" s="332" t="str">
        <f t="shared" si="52"/>
        <v>-</v>
      </c>
    </row>
    <row r="813" spans="5:10" ht="12.75" customHeight="1">
      <c r="E813" s="175" t="str">
        <f t="shared" si="53"/>
        <v/>
      </c>
      <c r="J813" s="332" t="str">
        <f t="shared" si="52"/>
        <v>-</v>
      </c>
    </row>
    <row r="814" spans="5:10" ht="12.75" customHeight="1">
      <c r="E814" s="175" t="str">
        <f t="shared" si="53"/>
        <v/>
      </c>
      <c r="J814" s="332" t="str">
        <f t="shared" si="52"/>
        <v>-</v>
      </c>
    </row>
    <row r="815" spans="5:10" ht="12.75" customHeight="1">
      <c r="E815" s="175" t="str">
        <f t="shared" si="53"/>
        <v/>
      </c>
      <c r="J815" s="332" t="str">
        <f t="shared" si="52"/>
        <v>-</v>
      </c>
    </row>
    <row r="816" spans="5:10" ht="12.75" customHeight="1">
      <c r="E816" s="175" t="str">
        <f t="shared" si="53"/>
        <v/>
      </c>
      <c r="J816" s="332" t="str">
        <f t="shared" si="52"/>
        <v>-</v>
      </c>
    </row>
    <row r="817" spans="5:10" ht="12.75" customHeight="1">
      <c r="E817" s="175" t="str">
        <f t="shared" si="53"/>
        <v/>
      </c>
      <c r="J817" s="332" t="str">
        <f t="shared" si="52"/>
        <v>-</v>
      </c>
    </row>
    <row r="818" spans="5:10" ht="12.75" customHeight="1">
      <c r="E818" s="175" t="str">
        <f t="shared" si="53"/>
        <v/>
      </c>
      <c r="J818" s="332" t="str">
        <f t="shared" si="52"/>
        <v>-</v>
      </c>
    </row>
    <row r="819" spans="5:10" ht="12.75" customHeight="1">
      <c r="E819" s="175" t="str">
        <f t="shared" si="53"/>
        <v/>
      </c>
      <c r="J819" s="332" t="str">
        <f t="shared" si="52"/>
        <v>-</v>
      </c>
    </row>
    <row r="820" spans="5:10" ht="12.75" customHeight="1">
      <c r="E820" s="175" t="str">
        <f t="shared" si="53"/>
        <v/>
      </c>
      <c r="J820" s="332" t="str">
        <f t="shared" si="52"/>
        <v>-</v>
      </c>
    </row>
    <row r="821" spans="5:10" ht="12.75" customHeight="1">
      <c r="E821" s="175" t="str">
        <f t="shared" si="53"/>
        <v/>
      </c>
      <c r="J821" s="332" t="str">
        <f t="shared" si="52"/>
        <v>-</v>
      </c>
    </row>
    <row r="822" spans="5:10" ht="12.75" customHeight="1">
      <c r="E822" s="175" t="str">
        <f t="shared" si="53"/>
        <v/>
      </c>
      <c r="J822" s="332" t="str">
        <f t="shared" si="52"/>
        <v>-</v>
      </c>
    </row>
    <row r="823" spans="5:10" ht="12.75" customHeight="1">
      <c r="E823" s="175" t="str">
        <f t="shared" si="53"/>
        <v/>
      </c>
      <c r="J823" s="332" t="str">
        <f t="shared" si="52"/>
        <v>-</v>
      </c>
    </row>
    <row r="824" spans="5:10" ht="12.75" customHeight="1">
      <c r="E824" s="175" t="str">
        <f t="shared" si="53"/>
        <v/>
      </c>
      <c r="J824" s="332" t="str">
        <f t="shared" si="52"/>
        <v>-</v>
      </c>
    </row>
    <row r="825" spans="5:10" ht="12.75" customHeight="1">
      <c r="E825" s="175" t="str">
        <f t="shared" si="53"/>
        <v/>
      </c>
      <c r="J825" s="332" t="str">
        <f t="shared" si="52"/>
        <v>-</v>
      </c>
    </row>
    <row r="826" spans="5:10" ht="12.75" customHeight="1">
      <c r="E826" s="175" t="str">
        <f t="shared" si="53"/>
        <v/>
      </c>
      <c r="J826" s="332" t="str">
        <f t="shared" si="52"/>
        <v>-</v>
      </c>
    </row>
    <row r="827" spans="5:10" ht="12.75" customHeight="1">
      <c r="E827" s="175" t="str">
        <f t="shared" si="53"/>
        <v/>
      </c>
      <c r="J827" s="332" t="str">
        <f t="shared" si="52"/>
        <v>-</v>
      </c>
    </row>
    <row r="828" spans="5:10" ht="12.75" customHeight="1">
      <c r="E828" s="175" t="str">
        <f t="shared" si="53"/>
        <v/>
      </c>
      <c r="J828" s="332" t="str">
        <f t="shared" si="52"/>
        <v>-</v>
      </c>
    </row>
    <row r="829" spans="5:10" ht="12.75" customHeight="1">
      <c r="E829" s="175" t="str">
        <f t="shared" si="53"/>
        <v/>
      </c>
      <c r="J829" s="332" t="str">
        <f t="shared" si="52"/>
        <v>-</v>
      </c>
    </row>
    <row r="830" spans="5:10" ht="12.75" customHeight="1">
      <c r="E830" s="175" t="str">
        <f t="shared" si="53"/>
        <v/>
      </c>
      <c r="J830" s="332" t="str">
        <f t="shared" si="52"/>
        <v>-</v>
      </c>
    </row>
    <row r="831" spans="5:10" ht="12.75" customHeight="1">
      <c r="E831" s="175" t="str">
        <f t="shared" si="53"/>
        <v/>
      </c>
      <c r="J831" s="332" t="str">
        <f t="shared" si="52"/>
        <v>-</v>
      </c>
    </row>
    <row r="832" spans="5:10" ht="12.75" customHeight="1">
      <c r="E832" s="175" t="str">
        <f t="shared" si="53"/>
        <v/>
      </c>
      <c r="J832" s="332" t="str">
        <f t="shared" si="52"/>
        <v>-</v>
      </c>
    </row>
    <row r="833" spans="5:10" ht="12.75" customHeight="1">
      <c r="E833" s="175" t="str">
        <f t="shared" si="53"/>
        <v/>
      </c>
      <c r="J833" s="332" t="str">
        <f t="shared" si="52"/>
        <v>-</v>
      </c>
    </row>
    <row r="834" spans="5:10" ht="12.75" customHeight="1">
      <c r="E834" s="175" t="str">
        <f t="shared" si="53"/>
        <v/>
      </c>
      <c r="J834" s="332" t="str">
        <f t="shared" si="52"/>
        <v>-</v>
      </c>
    </row>
    <row r="835" spans="5:10" ht="12.75" customHeight="1">
      <c r="E835" s="175" t="str">
        <f t="shared" si="53"/>
        <v/>
      </c>
      <c r="J835" s="332" t="str">
        <f t="shared" si="52"/>
        <v>-</v>
      </c>
    </row>
    <row r="836" spans="5:10" ht="12.75" customHeight="1">
      <c r="E836" s="175" t="str">
        <f t="shared" si="53"/>
        <v/>
      </c>
      <c r="J836" s="332" t="str">
        <f t="shared" si="52"/>
        <v>-</v>
      </c>
    </row>
    <row r="837" spans="5:10" ht="12.75" customHeight="1">
      <c r="E837" s="175" t="str">
        <f t="shared" si="53"/>
        <v/>
      </c>
      <c r="J837" s="332" t="str">
        <f t="shared" si="52"/>
        <v>-</v>
      </c>
    </row>
    <row r="838" spans="5:10" ht="12.75" customHeight="1">
      <c r="E838" s="175" t="str">
        <f t="shared" si="53"/>
        <v/>
      </c>
      <c r="J838" s="332" t="str">
        <f t="shared" si="52"/>
        <v>-</v>
      </c>
    </row>
    <row r="839" spans="5:10" ht="12.75" customHeight="1">
      <c r="E839" s="175" t="str">
        <f t="shared" si="53"/>
        <v/>
      </c>
      <c r="J839" s="332" t="str">
        <f t="shared" si="52"/>
        <v>-</v>
      </c>
    </row>
    <row r="840" spans="5:10" ht="12.75" customHeight="1">
      <c r="E840" s="175" t="str">
        <f t="shared" si="53"/>
        <v/>
      </c>
      <c r="J840" s="332" t="str">
        <f t="shared" si="52"/>
        <v>-</v>
      </c>
    </row>
    <row r="841" spans="5:10" ht="12.75" customHeight="1">
      <c r="E841" s="175" t="str">
        <f t="shared" si="53"/>
        <v/>
      </c>
      <c r="J841" s="332" t="str">
        <f t="shared" si="52"/>
        <v>-</v>
      </c>
    </row>
    <row r="842" spans="5:10" ht="12.75" customHeight="1">
      <c r="E842" s="175" t="str">
        <f t="shared" si="53"/>
        <v/>
      </c>
      <c r="J842" s="332" t="str">
        <f t="shared" si="52"/>
        <v>-</v>
      </c>
    </row>
    <row r="843" spans="5:10" ht="12.75" customHeight="1">
      <c r="E843" s="175" t="str">
        <f t="shared" si="53"/>
        <v/>
      </c>
      <c r="J843" s="332" t="str">
        <f t="shared" si="52"/>
        <v>-</v>
      </c>
    </row>
    <row r="844" spans="5:10" ht="12.75" customHeight="1">
      <c r="E844" s="175" t="str">
        <f t="shared" si="53"/>
        <v/>
      </c>
      <c r="J844" s="332" t="str">
        <f t="shared" si="52"/>
        <v>-</v>
      </c>
    </row>
    <row r="845" spans="5:10" ht="12.75" customHeight="1">
      <c r="E845" s="175" t="str">
        <f t="shared" si="53"/>
        <v/>
      </c>
      <c r="J845" s="332" t="str">
        <f t="shared" si="52"/>
        <v>-</v>
      </c>
    </row>
    <row r="846" spans="5:10" ht="12.75" customHeight="1">
      <c r="E846" s="175" t="str">
        <f t="shared" si="53"/>
        <v/>
      </c>
      <c r="J846" s="332" t="str">
        <f t="shared" si="52"/>
        <v>-</v>
      </c>
    </row>
    <row r="847" spans="5:10" ht="12.75" customHeight="1">
      <c r="E847" s="175" t="str">
        <f t="shared" si="53"/>
        <v/>
      </c>
      <c r="J847" s="332" t="str">
        <f t="shared" si="52"/>
        <v>-</v>
      </c>
    </row>
    <row r="848" spans="5:10" ht="12.75" customHeight="1">
      <c r="E848" s="175" t="str">
        <f t="shared" si="53"/>
        <v/>
      </c>
      <c r="J848" s="332" t="str">
        <f t="shared" si="52"/>
        <v>-</v>
      </c>
    </row>
    <row r="849" spans="5:10" ht="12.75" customHeight="1">
      <c r="E849" s="175" t="str">
        <f t="shared" si="53"/>
        <v/>
      </c>
      <c r="J849" s="332" t="str">
        <f t="shared" si="52"/>
        <v>-</v>
      </c>
    </row>
    <row r="850" spans="5:10" ht="12.75" customHeight="1">
      <c r="E850" s="175" t="str">
        <f t="shared" si="53"/>
        <v/>
      </c>
      <c r="J850" s="332" t="str">
        <f t="shared" si="52"/>
        <v>-</v>
      </c>
    </row>
    <row r="851" spans="5:10" ht="12.75" customHeight="1">
      <c r="E851" s="175" t="str">
        <f t="shared" si="53"/>
        <v/>
      </c>
      <c r="J851" s="332" t="str">
        <f t="shared" si="52"/>
        <v>-</v>
      </c>
    </row>
    <row r="852" spans="5:10" ht="12.75" customHeight="1">
      <c r="E852" s="175" t="str">
        <f t="shared" si="53"/>
        <v/>
      </c>
      <c r="J852" s="332" t="str">
        <f t="shared" si="52"/>
        <v>-</v>
      </c>
    </row>
    <row r="853" spans="5:10" ht="12.75" customHeight="1">
      <c r="E853" s="175" t="str">
        <f t="shared" si="53"/>
        <v/>
      </c>
      <c r="J853" s="332" t="str">
        <f t="shared" si="52"/>
        <v>-</v>
      </c>
    </row>
    <row r="854" spans="5:10" ht="12.75" customHeight="1">
      <c r="E854" s="175" t="str">
        <f t="shared" si="53"/>
        <v/>
      </c>
      <c r="J854" s="332" t="str">
        <f t="shared" si="52"/>
        <v>-</v>
      </c>
    </row>
    <row r="855" spans="5:10" ht="12.75" customHeight="1">
      <c r="E855" s="175" t="str">
        <f t="shared" si="53"/>
        <v/>
      </c>
      <c r="J855" s="332" t="str">
        <f t="shared" si="52"/>
        <v>-</v>
      </c>
    </row>
    <row r="856" spans="5:10" ht="12.75" customHeight="1">
      <c r="E856" s="175" t="str">
        <f t="shared" si="53"/>
        <v/>
      </c>
      <c r="J856" s="332" t="str">
        <f t="shared" si="52"/>
        <v>-</v>
      </c>
    </row>
    <row r="857" spans="5:10" ht="12.75" customHeight="1">
      <c r="E857" s="175" t="str">
        <f t="shared" si="53"/>
        <v/>
      </c>
      <c r="J857" s="332" t="str">
        <f t="shared" si="52"/>
        <v>-</v>
      </c>
    </row>
    <row r="858" spans="5:10" ht="12.75" customHeight="1">
      <c r="E858" s="175" t="str">
        <f t="shared" si="53"/>
        <v/>
      </c>
      <c r="J858" s="332" t="str">
        <f t="shared" si="52"/>
        <v>-</v>
      </c>
    </row>
    <row r="859" spans="5:10" ht="12.75" customHeight="1">
      <c r="E859" s="175" t="str">
        <f t="shared" si="53"/>
        <v/>
      </c>
      <c r="J859" s="332" t="str">
        <f t="shared" si="52"/>
        <v>-</v>
      </c>
    </row>
    <row r="860" spans="5:10" ht="12.75" customHeight="1">
      <c r="E860" s="175" t="str">
        <f t="shared" si="53"/>
        <v/>
      </c>
      <c r="J860" s="332" t="str">
        <f t="shared" si="52"/>
        <v>-</v>
      </c>
    </row>
    <row r="861" spans="5:10" ht="12.75" customHeight="1">
      <c r="E861" s="175" t="str">
        <f t="shared" si="53"/>
        <v/>
      </c>
      <c r="J861" s="332" t="str">
        <f t="shared" si="52"/>
        <v>-</v>
      </c>
    </row>
    <row r="862" spans="5:10" ht="12.75" customHeight="1">
      <c r="E862" s="175" t="str">
        <f t="shared" si="53"/>
        <v/>
      </c>
      <c r="J862" s="332" t="str">
        <f t="shared" si="52"/>
        <v>-</v>
      </c>
    </row>
    <row r="863" spans="5:10" ht="12.75" customHeight="1">
      <c r="E863" s="175" t="str">
        <f t="shared" si="53"/>
        <v/>
      </c>
      <c r="J863" s="332" t="str">
        <f t="shared" si="52"/>
        <v>-</v>
      </c>
    </row>
    <row r="864" spans="5:10" ht="12.75" customHeight="1">
      <c r="E864" s="175" t="str">
        <f t="shared" si="53"/>
        <v/>
      </c>
      <c r="J864" s="332" t="str">
        <f t="shared" si="52"/>
        <v>-</v>
      </c>
    </row>
    <row r="865" spans="5:10" ht="12.75" customHeight="1">
      <c r="E865" s="175" t="str">
        <f t="shared" si="53"/>
        <v/>
      </c>
      <c r="J865" s="332" t="str">
        <f t="shared" si="52"/>
        <v>-</v>
      </c>
    </row>
    <row r="866" spans="5:10" ht="12.75" customHeight="1">
      <c r="E866" s="175" t="str">
        <f t="shared" si="53"/>
        <v/>
      </c>
      <c r="J866" s="332" t="str">
        <f t="shared" si="52"/>
        <v>-</v>
      </c>
    </row>
    <row r="867" spans="5:10" ht="12.75" customHeight="1">
      <c r="E867" s="175" t="str">
        <f t="shared" si="53"/>
        <v/>
      </c>
      <c r="J867" s="332" t="str">
        <f t="shared" si="52"/>
        <v>-</v>
      </c>
    </row>
    <row r="868" spans="5:10" ht="12.75" customHeight="1">
      <c r="E868" s="175" t="str">
        <f t="shared" si="53"/>
        <v/>
      </c>
      <c r="J868" s="332" t="str">
        <f t="shared" ref="J868:J931" si="54">IF(D868="","-",$E$1-D868)</f>
        <v>-</v>
      </c>
    </row>
    <row r="869" spans="5:10" ht="12.75" customHeight="1">
      <c r="E869" s="175" t="str">
        <f t="shared" ref="E869:E932" si="55">IF(D869="","",IF(F869="paid",0,I869-J869))</f>
        <v/>
      </c>
      <c r="J869" s="332" t="str">
        <f t="shared" si="54"/>
        <v>-</v>
      </c>
    </row>
    <row r="870" spans="5:10" ht="12.75" customHeight="1">
      <c r="E870" s="175" t="str">
        <f t="shared" si="55"/>
        <v/>
      </c>
      <c r="J870" s="332" t="str">
        <f t="shared" si="54"/>
        <v>-</v>
      </c>
    </row>
    <row r="871" spans="5:10" ht="12.75" customHeight="1">
      <c r="E871" s="175" t="str">
        <f t="shared" si="55"/>
        <v/>
      </c>
      <c r="J871" s="332" t="str">
        <f t="shared" si="54"/>
        <v>-</v>
      </c>
    </row>
    <row r="872" spans="5:10" ht="12.75" customHeight="1">
      <c r="E872" s="175" t="str">
        <f t="shared" si="55"/>
        <v/>
      </c>
      <c r="J872" s="332" t="str">
        <f t="shared" si="54"/>
        <v>-</v>
      </c>
    </row>
    <row r="873" spans="5:10" ht="12.75" customHeight="1">
      <c r="E873" s="175" t="str">
        <f t="shared" si="55"/>
        <v/>
      </c>
      <c r="J873" s="332" t="str">
        <f t="shared" si="54"/>
        <v>-</v>
      </c>
    </row>
    <row r="874" spans="5:10" ht="12.75" customHeight="1">
      <c r="E874" s="175" t="str">
        <f t="shared" si="55"/>
        <v/>
      </c>
      <c r="J874" s="332" t="str">
        <f t="shared" si="54"/>
        <v>-</v>
      </c>
    </row>
    <row r="875" spans="5:10" ht="12.75" customHeight="1">
      <c r="E875" s="175" t="str">
        <f t="shared" si="55"/>
        <v/>
      </c>
      <c r="J875" s="332" t="str">
        <f t="shared" si="54"/>
        <v>-</v>
      </c>
    </row>
    <row r="876" spans="5:10" ht="12.75" customHeight="1">
      <c r="E876" s="175" t="str">
        <f t="shared" si="55"/>
        <v/>
      </c>
      <c r="J876" s="332" t="str">
        <f t="shared" si="54"/>
        <v>-</v>
      </c>
    </row>
    <row r="877" spans="5:10" ht="12.75" customHeight="1">
      <c r="E877" s="175" t="str">
        <f t="shared" si="55"/>
        <v/>
      </c>
      <c r="J877" s="332" t="str">
        <f t="shared" si="54"/>
        <v>-</v>
      </c>
    </row>
    <row r="878" spans="5:10" ht="12.75" customHeight="1">
      <c r="E878" s="175" t="str">
        <f t="shared" si="55"/>
        <v/>
      </c>
      <c r="J878" s="332" t="str">
        <f t="shared" si="54"/>
        <v>-</v>
      </c>
    </row>
    <row r="879" spans="5:10" ht="12.75" customHeight="1">
      <c r="E879" s="175" t="str">
        <f t="shared" si="55"/>
        <v/>
      </c>
      <c r="J879" s="332" t="str">
        <f t="shared" si="54"/>
        <v>-</v>
      </c>
    </row>
    <row r="880" spans="5:10" ht="12.75" customHeight="1">
      <c r="E880" s="175" t="str">
        <f t="shared" si="55"/>
        <v/>
      </c>
      <c r="J880" s="332" t="str">
        <f t="shared" si="54"/>
        <v>-</v>
      </c>
    </row>
    <row r="881" spans="5:10" ht="12.75" customHeight="1">
      <c r="E881" s="175" t="str">
        <f t="shared" si="55"/>
        <v/>
      </c>
      <c r="J881" s="332" t="str">
        <f t="shared" si="54"/>
        <v>-</v>
      </c>
    </row>
    <row r="882" spans="5:10" ht="12.75" customHeight="1">
      <c r="E882" s="175" t="str">
        <f t="shared" si="55"/>
        <v/>
      </c>
      <c r="J882" s="332" t="str">
        <f t="shared" si="54"/>
        <v>-</v>
      </c>
    </row>
    <row r="883" spans="5:10" ht="12.75" customHeight="1">
      <c r="E883" s="175" t="str">
        <f t="shared" si="55"/>
        <v/>
      </c>
      <c r="J883" s="332" t="str">
        <f t="shared" si="54"/>
        <v>-</v>
      </c>
    </row>
    <row r="884" spans="5:10" ht="12.75" customHeight="1">
      <c r="E884" s="175" t="str">
        <f t="shared" si="55"/>
        <v/>
      </c>
      <c r="J884" s="332" t="str">
        <f t="shared" si="54"/>
        <v>-</v>
      </c>
    </row>
    <row r="885" spans="5:10" ht="12.75" customHeight="1">
      <c r="E885" s="175" t="str">
        <f t="shared" si="55"/>
        <v/>
      </c>
      <c r="J885" s="332" t="str">
        <f t="shared" si="54"/>
        <v>-</v>
      </c>
    </row>
    <row r="886" spans="5:10" ht="12.75" customHeight="1">
      <c r="E886" s="175" t="str">
        <f t="shared" si="55"/>
        <v/>
      </c>
      <c r="J886" s="332" t="str">
        <f t="shared" si="54"/>
        <v>-</v>
      </c>
    </row>
    <row r="887" spans="5:10" ht="12.75" customHeight="1">
      <c r="E887" s="175" t="str">
        <f t="shared" si="55"/>
        <v/>
      </c>
      <c r="J887" s="332" t="str">
        <f t="shared" si="54"/>
        <v>-</v>
      </c>
    </row>
    <row r="888" spans="5:10" ht="12.75" customHeight="1">
      <c r="E888" s="175" t="str">
        <f t="shared" si="55"/>
        <v/>
      </c>
      <c r="J888" s="332" t="str">
        <f t="shared" si="54"/>
        <v>-</v>
      </c>
    </row>
    <row r="889" spans="5:10" ht="12.75" customHeight="1">
      <c r="E889" s="175" t="str">
        <f t="shared" si="55"/>
        <v/>
      </c>
      <c r="J889" s="332" t="str">
        <f t="shared" si="54"/>
        <v>-</v>
      </c>
    </row>
    <row r="890" spans="5:10" ht="12.75" customHeight="1">
      <c r="E890" s="175" t="str">
        <f t="shared" si="55"/>
        <v/>
      </c>
      <c r="J890" s="332" t="str">
        <f t="shared" si="54"/>
        <v>-</v>
      </c>
    </row>
    <row r="891" spans="5:10" ht="12.75" customHeight="1">
      <c r="E891" s="175" t="str">
        <f t="shared" si="55"/>
        <v/>
      </c>
      <c r="J891" s="332" t="str">
        <f t="shared" si="54"/>
        <v>-</v>
      </c>
    </row>
    <row r="892" spans="5:10" ht="12.75" customHeight="1">
      <c r="E892" s="175" t="str">
        <f t="shared" si="55"/>
        <v/>
      </c>
      <c r="J892" s="332" t="str">
        <f t="shared" si="54"/>
        <v>-</v>
      </c>
    </row>
    <row r="893" spans="5:10" ht="12.75" customHeight="1">
      <c r="E893" s="175" t="str">
        <f t="shared" si="55"/>
        <v/>
      </c>
      <c r="J893" s="332" t="str">
        <f t="shared" si="54"/>
        <v>-</v>
      </c>
    </row>
    <row r="894" spans="5:10" ht="12.75" customHeight="1">
      <c r="E894" s="175" t="str">
        <f t="shared" si="55"/>
        <v/>
      </c>
      <c r="J894" s="332" t="str">
        <f t="shared" si="54"/>
        <v>-</v>
      </c>
    </row>
    <row r="895" spans="5:10" ht="12.75" customHeight="1">
      <c r="E895" s="175" t="str">
        <f t="shared" si="55"/>
        <v/>
      </c>
      <c r="J895" s="332" t="str">
        <f t="shared" si="54"/>
        <v>-</v>
      </c>
    </row>
    <row r="896" spans="5:10" ht="12.75" customHeight="1">
      <c r="E896" s="175" t="str">
        <f t="shared" si="55"/>
        <v/>
      </c>
      <c r="J896" s="332" t="str">
        <f t="shared" si="54"/>
        <v>-</v>
      </c>
    </row>
    <row r="897" spans="5:10" ht="12.75" customHeight="1">
      <c r="E897" s="175" t="str">
        <f t="shared" si="55"/>
        <v/>
      </c>
      <c r="J897" s="332" t="str">
        <f t="shared" si="54"/>
        <v>-</v>
      </c>
    </row>
    <row r="898" spans="5:10" ht="12.75" customHeight="1">
      <c r="E898" s="175" t="str">
        <f t="shared" si="55"/>
        <v/>
      </c>
      <c r="J898" s="332" t="str">
        <f t="shared" si="54"/>
        <v>-</v>
      </c>
    </row>
    <row r="899" spans="5:10" ht="12.75" customHeight="1">
      <c r="E899" s="175" t="str">
        <f t="shared" si="55"/>
        <v/>
      </c>
      <c r="J899" s="332" t="str">
        <f t="shared" si="54"/>
        <v>-</v>
      </c>
    </row>
    <row r="900" spans="5:10" ht="12.75" customHeight="1">
      <c r="E900" s="175" t="str">
        <f t="shared" si="55"/>
        <v/>
      </c>
      <c r="J900" s="332" t="str">
        <f t="shared" si="54"/>
        <v>-</v>
      </c>
    </row>
    <row r="901" spans="5:10" ht="12.75" customHeight="1">
      <c r="E901" s="175" t="str">
        <f t="shared" si="55"/>
        <v/>
      </c>
      <c r="J901" s="332" t="str">
        <f t="shared" si="54"/>
        <v>-</v>
      </c>
    </row>
    <row r="902" spans="5:10" ht="12.75" customHeight="1">
      <c r="E902" s="175" t="str">
        <f t="shared" si="55"/>
        <v/>
      </c>
      <c r="J902" s="332" t="str">
        <f t="shared" si="54"/>
        <v>-</v>
      </c>
    </row>
    <row r="903" spans="5:10" ht="12.75" customHeight="1">
      <c r="E903" s="175" t="str">
        <f t="shared" si="55"/>
        <v/>
      </c>
      <c r="J903" s="332" t="str">
        <f t="shared" si="54"/>
        <v>-</v>
      </c>
    </row>
    <row r="904" spans="5:10" ht="12.75" customHeight="1">
      <c r="E904" s="175" t="str">
        <f t="shared" si="55"/>
        <v/>
      </c>
      <c r="J904" s="332" t="str">
        <f t="shared" si="54"/>
        <v>-</v>
      </c>
    </row>
    <row r="905" spans="5:10" ht="12.75" customHeight="1">
      <c r="E905" s="175" t="str">
        <f t="shared" si="55"/>
        <v/>
      </c>
      <c r="J905" s="332" t="str">
        <f t="shared" si="54"/>
        <v>-</v>
      </c>
    </row>
    <row r="906" spans="5:10" ht="12.75" customHeight="1">
      <c r="E906" s="175" t="str">
        <f t="shared" si="55"/>
        <v/>
      </c>
      <c r="J906" s="332" t="str">
        <f t="shared" si="54"/>
        <v>-</v>
      </c>
    </row>
    <row r="907" spans="5:10" ht="12.75" customHeight="1">
      <c r="E907" s="175" t="str">
        <f t="shared" si="55"/>
        <v/>
      </c>
      <c r="J907" s="332" t="str">
        <f t="shared" si="54"/>
        <v>-</v>
      </c>
    </row>
    <row r="908" spans="5:10" ht="12.75" customHeight="1">
      <c r="E908" s="175" t="str">
        <f t="shared" si="55"/>
        <v/>
      </c>
      <c r="J908" s="332" t="str">
        <f t="shared" si="54"/>
        <v>-</v>
      </c>
    </row>
    <row r="909" spans="5:10" ht="12.75" customHeight="1">
      <c r="E909" s="175" t="str">
        <f t="shared" si="55"/>
        <v/>
      </c>
      <c r="J909" s="332" t="str">
        <f t="shared" si="54"/>
        <v>-</v>
      </c>
    </row>
    <row r="910" spans="5:10" ht="12.75" customHeight="1">
      <c r="E910" s="175" t="str">
        <f t="shared" si="55"/>
        <v/>
      </c>
      <c r="J910" s="332" t="str">
        <f t="shared" si="54"/>
        <v>-</v>
      </c>
    </row>
    <row r="911" spans="5:10" ht="12.75" customHeight="1">
      <c r="E911" s="175" t="str">
        <f t="shared" si="55"/>
        <v/>
      </c>
      <c r="J911" s="332" t="str">
        <f t="shared" si="54"/>
        <v>-</v>
      </c>
    </row>
    <row r="912" spans="5:10" ht="12.75" customHeight="1">
      <c r="E912" s="175" t="str">
        <f t="shared" si="55"/>
        <v/>
      </c>
      <c r="J912" s="332" t="str">
        <f t="shared" si="54"/>
        <v>-</v>
      </c>
    </row>
    <row r="913" spans="5:10" ht="12.75" customHeight="1">
      <c r="E913" s="175" t="str">
        <f t="shared" si="55"/>
        <v/>
      </c>
      <c r="J913" s="332" t="str">
        <f t="shared" si="54"/>
        <v>-</v>
      </c>
    </row>
    <row r="914" spans="5:10" ht="12.75" customHeight="1">
      <c r="E914" s="175" t="str">
        <f t="shared" si="55"/>
        <v/>
      </c>
      <c r="J914" s="332" t="str">
        <f t="shared" si="54"/>
        <v>-</v>
      </c>
    </row>
    <row r="915" spans="5:10" ht="12.75" customHeight="1">
      <c r="E915" s="175" t="str">
        <f t="shared" si="55"/>
        <v/>
      </c>
      <c r="J915" s="332" t="str">
        <f t="shared" si="54"/>
        <v>-</v>
      </c>
    </row>
    <row r="916" spans="5:10" ht="12.75" customHeight="1">
      <c r="E916" s="175" t="str">
        <f t="shared" si="55"/>
        <v/>
      </c>
      <c r="J916" s="332" t="str">
        <f t="shared" si="54"/>
        <v>-</v>
      </c>
    </row>
    <row r="917" spans="5:10" ht="12.75" customHeight="1">
      <c r="E917" s="175" t="str">
        <f t="shared" si="55"/>
        <v/>
      </c>
      <c r="J917" s="332" t="str">
        <f t="shared" si="54"/>
        <v>-</v>
      </c>
    </row>
    <row r="918" spans="5:10" ht="12.75" customHeight="1">
      <c r="E918" s="175" t="str">
        <f t="shared" si="55"/>
        <v/>
      </c>
      <c r="J918" s="332" t="str">
        <f t="shared" si="54"/>
        <v>-</v>
      </c>
    </row>
    <row r="919" spans="5:10" ht="12.75" customHeight="1">
      <c r="E919" s="175" t="str">
        <f t="shared" si="55"/>
        <v/>
      </c>
      <c r="J919" s="332" t="str">
        <f t="shared" si="54"/>
        <v>-</v>
      </c>
    </row>
    <row r="920" spans="5:10" ht="12.75" customHeight="1">
      <c r="E920" s="175" t="str">
        <f t="shared" si="55"/>
        <v/>
      </c>
      <c r="J920" s="332" t="str">
        <f t="shared" si="54"/>
        <v>-</v>
      </c>
    </row>
    <row r="921" spans="5:10" ht="12.75" customHeight="1">
      <c r="E921" s="175" t="str">
        <f t="shared" si="55"/>
        <v/>
      </c>
      <c r="J921" s="332" t="str">
        <f t="shared" si="54"/>
        <v>-</v>
      </c>
    </row>
    <row r="922" spans="5:10" ht="12.75" customHeight="1">
      <c r="E922" s="175" t="str">
        <f t="shared" si="55"/>
        <v/>
      </c>
      <c r="J922" s="332" t="str">
        <f t="shared" si="54"/>
        <v>-</v>
      </c>
    </row>
    <row r="923" spans="5:10" ht="12.75" customHeight="1">
      <c r="E923" s="175" t="str">
        <f t="shared" si="55"/>
        <v/>
      </c>
      <c r="J923" s="332" t="str">
        <f t="shared" si="54"/>
        <v>-</v>
      </c>
    </row>
    <row r="924" spans="5:10" ht="12.75" customHeight="1">
      <c r="E924" s="175" t="str">
        <f t="shared" si="55"/>
        <v/>
      </c>
      <c r="J924" s="332" t="str">
        <f t="shared" si="54"/>
        <v>-</v>
      </c>
    </row>
    <row r="925" spans="5:10" ht="12.75" customHeight="1">
      <c r="E925" s="175" t="str">
        <f t="shared" si="55"/>
        <v/>
      </c>
      <c r="J925" s="332" t="str">
        <f t="shared" si="54"/>
        <v>-</v>
      </c>
    </row>
    <row r="926" spans="5:10" ht="12.75" customHeight="1">
      <c r="E926" s="175" t="str">
        <f t="shared" si="55"/>
        <v/>
      </c>
      <c r="J926" s="332" t="str">
        <f t="shared" si="54"/>
        <v>-</v>
      </c>
    </row>
    <row r="927" spans="5:10" ht="12.75" customHeight="1">
      <c r="E927" s="175" t="str">
        <f t="shared" si="55"/>
        <v/>
      </c>
      <c r="J927" s="332" t="str">
        <f t="shared" si="54"/>
        <v>-</v>
      </c>
    </row>
    <row r="928" spans="5:10" ht="12.75" customHeight="1">
      <c r="E928" s="175" t="str">
        <f t="shared" si="55"/>
        <v/>
      </c>
      <c r="J928" s="332" t="str">
        <f t="shared" si="54"/>
        <v>-</v>
      </c>
    </row>
    <row r="929" spans="5:10" ht="12.75" customHeight="1">
      <c r="E929" s="175" t="str">
        <f t="shared" si="55"/>
        <v/>
      </c>
      <c r="J929" s="332" t="str">
        <f t="shared" si="54"/>
        <v>-</v>
      </c>
    </row>
    <row r="930" spans="5:10" ht="12.75" customHeight="1">
      <c r="E930" s="175" t="str">
        <f t="shared" si="55"/>
        <v/>
      </c>
      <c r="J930" s="332" t="str">
        <f t="shared" si="54"/>
        <v>-</v>
      </c>
    </row>
    <row r="931" spans="5:10" ht="12.75" customHeight="1">
      <c r="E931" s="175" t="str">
        <f t="shared" si="55"/>
        <v/>
      </c>
      <c r="J931" s="332" t="str">
        <f t="shared" si="54"/>
        <v>-</v>
      </c>
    </row>
    <row r="932" spans="5:10" ht="12.75" customHeight="1">
      <c r="E932" s="175" t="str">
        <f t="shared" si="55"/>
        <v/>
      </c>
      <c r="J932" s="332" t="str">
        <f t="shared" ref="J932:J995" si="56">IF(D932="","-",$E$1-D932)</f>
        <v>-</v>
      </c>
    </row>
    <row r="933" spans="5:10" ht="12.75" customHeight="1">
      <c r="E933" s="175" t="str">
        <f t="shared" ref="E933:E996" si="57">IF(D933="","",IF(F933="paid",0,I933-J933))</f>
        <v/>
      </c>
      <c r="J933" s="332" t="str">
        <f t="shared" si="56"/>
        <v>-</v>
      </c>
    </row>
    <row r="934" spans="5:10" ht="12.75" customHeight="1">
      <c r="E934" s="175" t="str">
        <f t="shared" si="57"/>
        <v/>
      </c>
      <c r="J934" s="332" t="str">
        <f t="shared" si="56"/>
        <v>-</v>
      </c>
    </row>
    <row r="935" spans="5:10" ht="12.75" customHeight="1">
      <c r="E935" s="175" t="str">
        <f t="shared" si="57"/>
        <v/>
      </c>
      <c r="J935" s="332" t="str">
        <f t="shared" si="56"/>
        <v>-</v>
      </c>
    </row>
    <row r="936" spans="5:10" ht="12.75" customHeight="1">
      <c r="E936" s="175" t="str">
        <f t="shared" si="57"/>
        <v/>
      </c>
      <c r="J936" s="332" t="str">
        <f t="shared" si="56"/>
        <v>-</v>
      </c>
    </row>
    <row r="937" spans="5:10" ht="12.75" customHeight="1">
      <c r="E937" s="175" t="str">
        <f t="shared" si="57"/>
        <v/>
      </c>
      <c r="J937" s="332" t="str">
        <f t="shared" si="56"/>
        <v>-</v>
      </c>
    </row>
    <row r="938" spans="5:10" ht="12.75" customHeight="1">
      <c r="E938" s="175" t="str">
        <f t="shared" si="57"/>
        <v/>
      </c>
      <c r="J938" s="332" t="str">
        <f t="shared" si="56"/>
        <v>-</v>
      </c>
    </row>
    <row r="939" spans="5:10" ht="12.75" customHeight="1">
      <c r="E939" s="175" t="str">
        <f t="shared" si="57"/>
        <v/>
      </c>
      <c r="J939" s="332" t="str">
        <f t="shared" si="56"/>
        <v>-</v>
      </c>
    </row>
    <row r="940" spans="5:10" ht="12.75" customHeight="1">
      <c r="E940" s="175" t="str">
        <f t="shared" si="57"/>
        <v/>
      </c>
      <c r="J940" s="332" t="str">
        <f t="shared" si="56"/>
        <v>-</v>
      </c>
    </row>
    <row r="941" spans="5:10" ht="12.75" customHeight="1">
      <c r="E941" s="175" t="str">
        <f t="shared" si="57"/>
        <v/>
      </c>
      <c r="J941" s="332" t="str">
        <f t="shared" si="56"/>
        <v>-</v>
      </c>
    </row>
    <row r="942" spans="5:10" ht="12.75" customHeight="1">
      <c r="E942" s="175" t="str">
        <f t="shared" si="57"/>
        <v/>
      </c>
      <c r="J942" s="332" t="str">
        <f t="shared" si="56"/>
        <v>-</v>
      </c>
    </row>
    <row r="943" spans="5:10" ht="12.75" customHeight="1">
      <c r="E943" s="175" t="str">
        <f t="shared" si="57"/>
        <v/>
      </c>
      <c r="J943" s="332" t="str">
        <f t="shared" si="56"/>
        <v>-</v>
      </c>
    </row>
    <row r="944" spans="5:10" ht="12.75" customHeight="1">
      <c r="E944" s="175" t="str">
        <f t="shared" si="57"/>
        <v/>
      </c>
      <c r="J944" s="332" t="str">
        <f t="shared" si="56"/>
        <v>-</v>
      </c>
    </row>
    <row r="945" spans="5:10" ht="12.75" customHeight="1">
      <c r="E945" s="175" t="str">
        <f t="shared" si="57"/>
        <v/>
      </c>
      <c r="J945" s="332" t="str">
        <f t="shared" si="56"/>
        <v>-</v>
      </c>
    </row>
    <row r="946" spans="5:10" ht="12.75" customHeight="1">
      <c r="E946" s="175" t="str">
        <f t="shared" si="57"/>
        <v/>
      </c>
      <c r="J946" s="332" t="str">
        <f t="shared" si="56"/>
        <v>-</v>
      </c>
    </row>
    <row r="947" spans="5:10" ht="12.75" customHeight="1">
      <c r="E947" s="175" t="str">
        <f t="shared" si="57"/>
        <v/>
      </c>
      <c r="J947" s="332" t="str">
        <f t="shared" si="56"/>
        <v>-</v>
      </c>
    </row>
    <row r="948" spans="5:10" ht="12.75" customHeight="1">
      <c r="E948" s="175" t="str">
        <f t="shared" si="57"/>
        <v/>
      </c>
      <c r="J948" s="332" t="str">
        <f t="shared" si="56"/>
        <v>-</v>
      </c>
    </row>
    <row r="949" spans="5:10" ht="12.75" customHeight="1">
      <c r="E949" s="175" t="str">
        <f t="shared" si="57"/>
        <v/>
      </c>
      <c r="J949" s="332" t="str">
        <f t="shared" si="56"/>
        <v>-</v>
      </c>
    </row>
    <row r="950" spans="5:10" ht="12.75" customHeight="1">
      <c r="E950" s="175" t="str">
        <f t="shared" si="57"/>
        <v/>
      </c>
      <c r="J950" s="332" t="str">
        <f t="shared" si="56"/>
        <v>-</v>
      </c>
    </row>
    <row r="951" spans="5:10" ht="12.75" customHeight="1">
      <c r="E951" s="175" t="str">
        <f t="shared" si="57"/>
        <v/>
      </c>
      <c r="J951" s="332" t="str">
        <f t="shared" si="56"/>
        <v>-</v>
      </c>
    </row>
    <row r="952" spans="5:10" ht="12.75" customHeight="1">
      <c r="E952" s="175" t="str">
        <f t="shared" si="57"/>
        <v/>
      </c>
      <c r="J952" s="332" t="str">
        <f t="shared" si="56"/>
        <v>-</v>
      </c>
    </row>
    <row r="953" spans="5:10" ht="12.75" customHeight="1">
      <c r="E953" s="175" t="str">
        <f t="shared" si="57"/>
        <v/>
      </c>
      <c r="J953" s="332" t="str">
        <f t="shared" si="56"/>
        <v>-</v>
      </c>
    </row>
    <row r="954" spans="5:10" ht="12.75" customHeight="1">
      <c r="E954" s="175" t="str">
        <f t="shared" si="57"/>
        <v/>
      </c>
      <c r="J954" s="332" t="str">
        <f t="shared" si="56"/>
        <v>-</v>
      </c>
    </row>
    <row r="955" spans="5:10" ht="12.75" customHeight="1">
      <c r="E955" s="175" t="str">
        <f t="shared" si="57"/>
        <v/>
      </c>
      <c r="J955" s="332" t="str">
        <f t="shared" si="56"/>
        <v>-</v>
      </c>
    </row>
    <row r="956" spans="5:10" ht="12.75" customHeight="1">
      <c r="E956" s="175" t="str">
        <f t="shared" si="57"/>
        <v/>
      </c>
      <c r="J956" s="332" t="str">
        <f t="shared" si="56"/>
        <v>-</v>
      </c>
    </row>
    <row r="957" spans="5:10" ht="12.75" customHeight="1">
      <c r="E957" s="175" t="str">
        <f t="shared" si="57"/>
        <v/>
      </c>
      <c r="J957" s="332" t="str">
        <f t="shared" si="56"/>
        <v>-</v>
      </c>
    </row>
    <row r="958" spans="5:10" ht="12.75" customHeight="1">
      <c r="E958" s="175" t="str">
        <f t="shared" si="57"/>
        <v/>
      </c>
      <c r="J958" s="332" t="str">
        <f t="shared" si="56"/>
        <v>-</v>
      </c>
    </row>
    <row r="959" spans="5:10" ht="12.75" customHeight="1">
      <c r="E959" s="175" t="str">
        <f t="shared" si="57"/>
        <v/>
      </c>
      <c r="J959" s="332" t="str">
        <f t="shared" si="56"/>
        <v>-</v>
      </c>
    </row>
    <row r="960" spans="5:10" ht="12.75" customHeight="1">
      <c r="E960" s="175" t="str">
        <f t="shared" si="57"/>
        <v/>
      </c>
      <c r="J960" s="332" t="str">
        <f t="shared" si="56"/>
        <v>-</v>
      </c>
    </row>
    <row r="961" spans="5:10" ht="12.75" customHeight="1">
      <c r="E961" s="175" t="str">
        <f t="shared" si="57"/>
        <v/>
      </c>
      <c r="J961" s="332" t="str">
        <f t="shared" si="56"/>
        <v>-</v>
      </c>
    </row>
    <row r="962" spans="5:10" ht="12.75" customHeight="1">
      <c r="E962" s="175" t="str">
        <f t="shared" si="57"/>
        <v/>
      </c>
      <c r="J962" s="332" t="str">
        <f t="shared" si="56"/>
        <v>-</v>
      </c>
    </row>
    <row r="963" spans="5:10" ht="12.75" customHeight="1">
      <c r="E963" s="175" t="str">
        <f t="shared" si="57"/>
        <v/>
      </c>
      <c r="J963" s="332" t="str">
        <f t="shared" si="56"/>
        <v>-</v>
      </c>
    </row>
    <row r="964" spans="5:10" ht="12.75" customHeight="1">
      <c r="E964" s="175" t="str">
        <f t="shared" si="57"/>
        <v/>
      </c>
      <c r="J964" s="332" t="str">
        <f t="shared" si="56"/>
        <v>-</v>
      </c>
    </row>
    <row r="965" spans="5:10" ht="12.75" customHeight="1">
      <c r="E965" s="175" t="str">
        <f t="shared" si="57"/>
        <v/>
      </c>
      <c r="J965" s="332" t="str">
        <f t="shared" si="56"/>
        <v>-</v>
      </c>
    </row>
    <row r="966" spans="5:10" ht="12.75" customHeight="1">
      <c r="E966" s="175" t="str">
        <f t="shared" si="57"/>
        <v/>
      </c>
      <c r="J966" s="332" t="str">
        <f t="shared" si="56"/>
        <v>-</v>
      </c>
    </row>
    <row r="967" spans="5:10" ht="12.75" customHeight="1">
      <c r="E967" s="175" t="str">
        <f t="shared" si="57"/>
        <v/>
      </c>
      <c r="J967" s="332" t="str">
        <f t="shared" si="56"/>
        <v>-</v>
      </c>
    </row>
    <row r="968" spans="5:10" ht="12.75" customHeight="1">
      <c r="E968" s="175" t="str">
        <f t="shared" si="57"/>
        <v/>
      </c>
      <c r="J968" s="332" t="str">
        <f t="shared" si="56"/>
        <v>-</v>
      </c>
    </row>
    <row r="969" spans="5:10" ht="12.75" customHeight="1">
      <c r="E969" s="175" t="str">
        <f t="shared" si="57"/>
        <v/>
      </c>
      <c r="J969" s="332" t="str">
        <f t="shared" si="56"/>
        <v>-</v>
      </c>
    </row>
    <row r="970" spans="5:10" ht="12.75" customHeight="1">
      <c r="E970" s="175" t="str">
        <f t="shared" si="57"/>
        <v/>
      </c>
      <c r="J970" s="332" t="str">
        <f t="shared" si="56"/>
        <v>-</v>
      </c>
    </row>
    <row r="971" spans="5:10" ht="12.75" customHeight="1">
      <c r="E971" s="175" t="str">
        <f t="shared" si="57"/>
        <v/>
      </c>
      <c r="J971" s="332" t="str">
        <f t="shared" si="56"/>
        <v>-</v>
      </c>
    </row>
    <row r="972" spans="5:10" ht="12.75" customHeight="1">
      <c r="E972" s="175" t="str">
        <f t="shared" si="57"/>
        <v/>
      </c>
      <c r="J972" s="332" t="str">
        <f t="shared" si="56"/>
        <v>-</v>
      </c>
    </row>
    <row r="973" spans="5:10" ht="12.75" customHeight="1">
      <c r="E973" s="175" t="str">
        <f t="shared" si="57"/>
        <v/>
      </c>
      <c r="J973" s="332" t="str">
        <f t="shared" si="56"/>
        <v>-</v>
      </c>
    </row>
    <row r="974" spans="5:10" ht="12.75" customHeight="1">
      <c r="E974" s="175" t="str">
        <f t="shared" si="57"/>
        <v/>
      </c>
      <c r="J974" s="332" t="str">
        <f t="shared" si="56"/>
        <v>-</v>
      </c>
    </row>
    <row r="975" spans="5:10" ht="12.75" customHeight="1">
      <c r="E975" s="175" t="str">
        <f t="shared" si="57"/>
        <v/>
      </c>
      <c r="J975" s="332" t="str">
        <f t="shared" si="56"/>
        <v>-</v>
      </c>
    </row>
    <row r="976" spans="5:10" ht="12.75" customHeight="1">
      <c r="E976" s="175" t="str">
        <f t="shared" si="57"/>
        <v/>
      </c>
      <c r="J976" s="332" t="str">
        <f t="shared" si="56"/>
        <v>-</v>
      </c>
    </row>
    <row r="977" spans="5:10" ht="12.75" customHeight="1">
      <c r="E977" s="175" t="str">
        <f t="shared" si="57"/>
        <v/>
      </c>
      <c r="J977" s="332" t="str">
        <f t="shared" si="56"/>
        <v>-</v>
      </c>
    </row>
    <row r="978" spans="5:10" ht="12.75" customHeight="1">
      <c r="E978" s="175" t="str">
        <f t="shared" si="57"/>
        <v/>
      </c>
      <c r="J978" s="332" t="str">
        <f t="shared" si="56"/>
        <v>-</v>
      </c>
    </row>
    <row r="979" spans="5:10" ht="12.75" customHeight="1">
      <c r="E979" s="175" t="str">
        <f t="shared" si="57"/>
        <v/>
      </c>
      <c r="J979" s="332" t="str">
        <f t="shared" si="56"/>
        <v>-</v>
      </c>
    </row>
    <row r="980" spans="5:10" ht="12.75" customHeight="1">
      <c r="E980" s="175" t="str">
        <f t="shared" si="57"/>
        <v/>
      </c>
      <c r="J980" s="332" t="str">
        <f t="shared" si="56"/>
        <v>-</v>
      </c>
    </row>
    <row r="981" spans="5:10" ht="12.75" customHeight="1">
      <c r="E981" s="175" t="str">
        <f t="shared" si="57"/>
        <v/>
      </c>
      <c r="J981" s="332" t="str">
        <f t="shared" si="56"/>
        <v>-</v>
      </c>
    </row>
    <row r="982" spans="5:10" ht="12.75" customHeight="1">
      <c r="E982" s="175" t="str">
        <f t="shared" si="57"/>
        <v/>
      </c>
      <c r="J982" s="332" t="str">
        <f t="shared" si="56"/>
        <v>-</v>
      </c>
    </row>
    <row r="983" spans="5:10" ht="12.75" customHeight="1">
      <c r="E983" s="175" t="str">
        <f t="shared" si="57"/>
        <v/>
      </c>
      <c r="J983" s="332" t="str">
        <f t="shared" si="56"/>
        <v>-</v>
      </c>
    </row>
    <row r="984" spans="5:10" ht="12.75" customHeight="1">
      <c r="E984" s="175" t="str">
        <f t="shared" si="57"/>
        <v/>
      </c>
      <c r="J984" s="332" t="str">
        <f t="shared" si="56"/>
        <v>-</v>
      </c>
    </row>
    <row r="985" spans="5:10" ht="12.75" customHeight="1">
      <c r="E985" s="175" t="str">
        <f t="shared" si="57"/>
        <v/>
      </c>
      <c r="J985" s="332" t="str">
        <f t="shared" si="56"/>
        <v>-</v>
      </c>
    </row>
    <row r="986" spans="5:10" ht="12.75" customHeight="1">
      <c r="E986" s="175" t="str">
        <f t="shared" si="57"/>
        <v/>
      </c>
      <c r="J986" s="332" t="str">
        <f t="shared" si="56"/>
        <v>-</v>
      </c>
    </row>
    <row r="987" spans="5:10" ht="12.75" customHeight="1">
      <c r="E987" s="175" t="str">
        <f t="shared" si="57"/>
        <v/>
      </c>
      <c r="J987" s="332" t="str">
        <f t="shared" si="56"/>
        <v>-</v>
      </c>
    </row>
    <row r="988" spans="5:10" ht="12.75" customHeight="1">
      <c r="E988" s="175" t="str">
        <f t="shared" si="57"/>
        <v/>
      </c>
      <c r="J988" s="332" t="str">
        <f t="shared" si="56"/>
        <v>-</v>
      </c>
    </row>
    <row r="989" spans="5:10" ht="12.75" customHeight="1">
      <c r="E989" s="175" t="str">
        <f t="shared" si="57"/>
        <v/>
      </c>
      <c r="J989" s="332" t="str">
        <f t="shared" si="56"/>
        <v>-</v>
      </c>
    </row>
    <row r="990" spans="5:10" ht="12.75" customHeight="1">
      <c r="E990" s="175" t="str">
        <f t="shared" si="57"/>
        <v/>
      </c>
      <c r="J990" s="332" t="str">
        <f t="shared" si="56"/>
        <v>-</v>
      </c>
    </row>
    <row r="991" spans="5:10" ht="12.75" customHeight="1">
      <c r="E991" s="175" t="str">
        <f t="shared" si="57"/>
        <v/>
      </c>
      <c r="J991" s="332" t="str">
        <f t="shared" si="56"/>
        <v>-</v>
      </c>
    </row>
    <row r="992" spans="5:10" ht="12.75" customHeight="1">
      <c r="E992" s="175" t="str">
        <f t="shared" si="57"/>
        <v/>
      </c>
      <c r="J992" s="332" t="str">
        <f t="shared" si="56"/>
        <v>-</v>
      </c>
    </row>
    <row r="993" spans="5:10" ht="12.75" customHeight="1">
      <c r="E993" s="175" t="str">
        <f t="shared" si="57"/>
        <v/>
      </c>
      <c r="J993" s="332" t="str">
        <f t="shared" si="56"/>
        <v>-</v>
      </c>
    </row>
    <row r="994" spans="5:10" ht="12.75" customHeight="1">
      <c r="E994" s="175" t="str">
        <f t="shared" si="57"/>
        <v/>
      </c>
      <c r="J994" s="332" t="str">
        <f t="shared" si="56"/>
        <v>-</v>
      </c>
    </row>
    <row r="995" spans="5:10" ht="12.75" customHeight="1">
      <c r="E995" s="175" t="str">
        <f t="shared" si="57"/>
        <v/>
      </c>
      <c r="J995" s="332" t="str">
        <f t="shared" si="56"/>
        <v>-</v>
      </c>
    </row>
    <row r="996" spans="5:10" ht="12.75" customHeight="1">
      <c r="E996" s="175" t="str">
        <f t="shared" si="57"/>
        <v/>
      </c>
      <c r="J996" s="332" t="str">
        <f t="shared" ref="J996:J1059" si="58">IF(D996="","-",$E$1-D996)</f>
        <v>-</v>
      </c>
    </row>
    <row r="997" spans="5:10" ht="12.75" customHeight="1">
      <c r="E997" s="175" t="str">
        <f t="shared" ref="E997:E1060" si="59">IF(D997="","",IF(F997="paid",0,I997-J997))</f>
        <v/>
      </c>
      <c r="J997" s="332" t="str">
        <f t="shared" si="58"/>
        <v>-</v>
      </c>
    </row>
    <row r="998" spans="5:10" ht="12.75" customHeight="1">
      <c r="E998" s="175" t="str">
        <f t="shared" si="59"/>
        <v/>
      </c>
      <c r="J998" s="332" t="str">
        <f t="shared" si="58"/>
        <v>-</v>
      </c>
    </row>
    <row r="999" spans="5:10" ht="12.75" customHeight="1">
      <c r="E999" s="175" t="str">
        <f t="shared" si="59"/>
        <v/>
      </c>
      <c r="J999" s="332" t="str">
        <f t="shared" si="58"/>
        <v>-</v>
      </c>
    </row>
    <row r="1000" spans="5:10" ht="12.75" customHeight="1">
      <c r="E1000" s="175" t="str">
        <f t="shared" si="59"/>
        <v/>
      </c>
      <c r="J1000" s="332" t="str">
        <f t="shared" si="58"/>
        <v>-</v>
      </c>
    </row>
    <row r="1001" spans="5:10" ht="12.75" customHeight="1">
      <c r="E1001" s="175" t="str">
        <f t="shared" si="59"/>
        <v/>
      </c>
      <c r="J1001" s="332" t="str">
        <f t="shared" si="58"/>
        <v>-</v>
      </c>
    </row>
    <row r="1002" spans="5:10" ht="12.75" customHeight="1">
      <c r="E1002" s="175" t="str">
        <f t="shared" si="59"/>
        <v/>
      </c>
      <c r="J1002" s="332" t="str">
        <f t="shared" si="58"/>
        <v>-</v>
      </c>
    </row>
    <row r="1003" spans="5:10" ht="12.75" customHeight="1">
      <c r="E1003" s="175" t="str">
        <f t="shared" si="59"/>
        <v/>
      </c>
      <c r="J1003" s="332" t="str">
        <f t="shared" si="58"/>
        <v>-</v>
      </c>
    </row>
    <row r="1004" spans="5:10" ht="12.75" customHeight="1">
      <c r="E1004" s="175" t="str">
        <f t="shared" si="59"/>
        <v/>
      </c>
      <c r="J1004" s="332" t="str">
        <f t="shared" si="58"/>
        <v>-</v>
      </c>
    </row>
    <row r="1005" spans="5:10" ht="12.75" customHeight="1">
      <c r="E1005" s="175" t="str">
        <f t="shared" si="59"/>
        <v/>
      </c>
      <c r="J1005" s="332" t="str">
        <f t="shared" si="58"/>
        <v>-</v>
      </c>
    </row>
    <row r="1006" spans="5:10" ht="12.75" customHeight="1">
      <c r="E1006" s="175" t="str">
        <f t="shared" si="59"/>
        <v/>
      </c>
      <c r="J1006" s="332" t="str">
        <f t="shared" si="58"/>
        <v>-</v>
      </c>
    </row>
    <row r="1007" spans="5:10" ht="12.75" customHeight="1">
      <c r="E1007" s="175" t="str">
        <f t="shared" si="59"/>
        <v/>
      </c>
      <c r="J1007" s="332" t="str">
        <f t="shared" si="58"/>
        <v>-</v>
      </c>
    </row>
    <row r="1008" spans="5:10" ht="12.75" customHeight="1">
      <c r="E1008" s="175" t="str">
        <f t="shared" si="59"/>
        <v/>
      </c>
      <c r="J1008" s="332" t="str">
        <f t="shared" si="58"/>
        <v>-</v>
      </c>
    </row>
    <row r="1009" spans="5:10" ht="12.75" customHeight="1">
      <c r="E1009" s="175" t="str">
        <f t="shared" si="59"/>
        <v/>
      </c>
      <c r="J1009" s="332" t="str">
        <f t="shared" si="58"/>
        <v>-</v>
      </c>
    </row>
    <row r="1010" spans="5:10" ht="12.75" customHeight="1">
      <c r="E1010" s="175" t="str">
        <f t="shared" si="59"/>
        <v/>
      </c>
      <c r="J1010" s="332" t="str">
        <f t="shared" si="58"/>
        <v>-</v>
      </c>
    </row>
    <row r="1011" spans="5:10" ht="12.75" customHeight="1">
      <c r="E1011" s="175" t="str">
        <f t="shared" si="59"/>
        <v/>
      </c>
      <c r="J1011" s="332" t="str">
        <f t="shared" si="58"/>
        <v>-</v>
      </c>
    </row>
    <row r="1012" spans="5:10" ht="12.75" customHeight="1">
      <c r="E1012" s="175" t="str">
        <f t="shared" si="59"/>
        <v/>
      </c>
      <c r="J1012" s="332" t="str">
        <f t="shared" si="58"/>
        <v>-</v>
      </c>
    </row>
    <row r="1013" spans="5:10" ht="12.75" customHeight="1">
      <c r="E1013" s="175" t="str">
        <f t="shared" si="59"/>
        <v/>
      </c>
      <c r="J1013" s="332" t="str">
        <f t="shared" si="58"/>
        <v>-</v>
      </c>
    </row>
    <row r="1014" spans="5:10" ht="12.75" customHeight="1">
      <c r="E1014" s="175" t="str">
        <f t="shared" si="59"/>
        <v/>
      </c>
      <c r="J1014" s="332" t="str">
        <f t="shared" si="58"/>
        <v>-</v>
      </c>
    </row>
    <row r="1015" spans="5:10" ht="12.75" customHeight="1">
      <c r="E1015" s="175" t="str">
        <f t="shared" si="59"/>
        <v/>
      </c>
      <c r="J1015" s="332" t="str">
        <f t="shared" si="58"/>
        <v>-</v>
      </c>
    </row>
    <row r="1016" spans="5:10" ht="12.75" customHeight="1">
      <c r="E1016" s="175" t="str">
        <f t="shared" si="59"/>
        <v/>
      </c>
      <c r="J1016" s="332" t="str">
        <f t="shared" si="58"/>
        <v>-</v>
      </c>
    </row>
    <row r="1017" spans="5:10" ht="12.75" customHeight="1">
      <c r="E1017" s="175" t="str">
        <f t="shared" si="59"/>
        <v/>
      </c>
      <c r="J1017" s="332" t="str">
        <f t="shared" si="58"/>
        <v>-</v>
      </c>
    </row>
    <row r="1018" spans="5:10" ht="12.75" customHeight="1">
      <c r="E1018" s="175" t="str">
        <f t="shared" si="59"/>
        <v/>
      </c>
      <c r="J1018" s="332" t="str">
        <f t="shared" si="58"/>
        <v>-</v>
      </c>
    </row>
    <row r="1019" spans="5:10" ht="12.75" customHeight="1">
      <c r="E1019" s="175" t="str">
        <f t="shared" si="59"/>
        <v/>
      </c>
      <c r="J1019" s="332" t="str">
        <f t="shared" si="58"/>
        <v>-</v>
      </c>
    </row>
    <row r="1020" spans="5:10" ht="12.75" customHeight="1">
      <c r="E1020" s="175" t="str">
        <f t="shared" si="59"/>
        <v/>
      </c>
      <c r="J1020" s="332" t="str">
        <f t="shared" si="58"/>
        <v>-</v>
      </c>
    </row>
    <row r="1021" spans="5:10" ht="12.75" customHeight="1">
      <c r="E1021" s="175" t="str">
        <f t="shared" si="59"/>
        <v/>
      </c>
      <c r="J1021" s="332" t="str">
        <f t="shared" si="58"/>
        <v>-</v>
      </c>
    </row>
    <row r="1022" spans="5:10" ht="12.75" customHeight="1">
      <c r="E1022" s="175" t="str">
        <f t="shared" si="59"/>
        <v/>
      </c>
      <c r="J1022" s="332" t="str">
        <f t="shared" si="58"/>
        <v>-</v>
      </c>
    </row>
    <row r="1023" spans="5:10" ht="12.75" customHeight="1">
      <c r="E1023" s="175" t="str">
        <f t="shared" si="59"/>
        <v/>
      </c>
      <c r="J1023" s="332" t="str">
        <f t="shared" si="58"/>
        <v>-</v>
      </c>
    </row>
    <row r="1024" spans="5:10" ht="12.75" customHeight="1">
      <c r="E1024" s="175" t="str">
        <f t="shared" si="59"/>
        <v/>
      </c>
      <c r="J1024" s="332" t="str">
        <f t="shared" si="58"/>
        <v>-</v>
      </c>
    </row>
    <row r="1025" spans="5:10" ht="12.75" customHeight="1">
      <c r="E1025" s="175" t="str">
        <f t="shared" si="59"/>
        <v/>
      </c>
      <c r="J1025" s="332" t="str">
        <f t="shared" si="58"/>
        <v>-</v>
      </c>
    </row>
    <row r="1026" spans="5:10" ht="12.75" customHeight="1">
      <c r="E1026" s="175" t="str">
        <f t="shared" si="59"/>
        <v/>
      </c>
      <c r="J1026" s="332" t="str">
        <f t="shared" si="58"/>
        <v>-</v>
      </c>
    </row>
    <row r="1027" spans="5:10" ht="12.75" customHeight="1">
      <c r="E1027" s="175" t="str">
        <f t="shared" si="59"/>
        <v/>
      </c>
      <c r="J1027" s="332" t="str">
        <f t="shared" si="58"/>
        <v>-</v>
      </c>
    </row>
    <row r="1028" spans="5:10" ht="12.75" customHeight="1">
      <c r="E1028" s="175" t="str">
        <f t="shared" si="59"/>
        <v/>
      </c>
      <c r="J1028" s="332" t="str">
        <f t="shared" si="58"/>
        <v>-</v>
      </c>
    </row>
    <row r="1029" spans="5:10" ht="12.75" customHeight="1">
      <c r="E1029" s="175" t="str">
        <f t="shared" si="59"/>
        <v/>
      </c>
      <c r="J1029" s="332" t="str">
        <f t="shared" si="58"/>
        <v>-</v>
      </c>
    </row>
    <row r="1030" spans="5:10" ht="12.75" customHeight="1">
      <c r="E1030" s="175" t="str">
        <f t="shared" si="59"/>
        <v/>
      </c>
      <c r="J1030" s="332" t="str">
        <f t="shared" si="58"/>
        <v>-</v>
      </c>
    </row>
    <row r="1031" spans="5:10" ht="12.75" customHeight="1">
      <c r="E1031" s="175" t="str">
        <f t="shared" si="59"/>
        <v/>
      </c>
      <c r="J1031" s="332" t="str">
        <f t="shared" si="58"/>
        <v>-</v>
      </c>
    </row>
    <row r="1032" spans="5:10" ht="12.75" customHeight="1">
      <c r="E1032" s="175" t="str">
        <f t="shared" si="59"/>
        <v/>
      </c>
      <c r="J1032" s="332" t="str">
        <f t="shared" si="58"/>
        <v>-</v>
      </c>
    </row>
    <row r="1033" spans="5:10" ht="12.75" customHeight="1">
      <c r="E1033" s="175" t="str">
        <f t="shared" si="59"/>
        <v/>
      </c>
      <c r="J1033" s="332" t="str">
        <f t="shared" si="58"/>
        <v>-</v>
      </c>
    </row>
    <row r="1034" spans="5:10" ht="12.75" customHeight="1">
      <c r="E1034" s="175" t="str">
        <f t="shared" si="59"/>
        <v/>
      </c>
      <c r="J1034" s="332" t="str">
        <f t="shared" si="58"/>
        <v>-</v>
      </c>
    </row>
    <row r="1035" spans="5:10" ht="12.75" customHeight="1">
      <c r="E1035" s="175" t="str">
        <f t="shared" si="59"/>
        <v/>
      </c>
      <c r="J1035" s="332" t="str">
        <f t="shared" si="58"/>
        <v>-</v>
      </c>
    </row>
    <row r="1036" spans="5:10" ht="12.75" customHeight="1">
      <c r="E1036" s="175" t="str">
        <f t="shared" si="59"/>
        <v/>
      </c>
      <c r="J1036" s="332" t="str">
        <f t="shared" si="58"/>
        <v>-</v>
      </c>
    </row>
    <row r="1037" spans="5:10" ht="12.75" customHeight="1">
      <c r="E1037" s="175" t="str">
        <f t="shared" si="59"/>
        <v/>
      </c>
      <c r="J1037" s="332" t="str">
        <f t="shared" si="58"/>
        <v>-</v>
      </c>
    </row>
    <row r="1038" spans="5:10" ht="12.75" customHeight="1">
      <c r="E1038" s="175" t="str">
        <f t="shared" si="59"/>
        <v/>
      </c>
      <c r="J1038" s="332" t="str">
        <f t="shared" si="58"/>
        <v>-</v>
      </c>
    </row>
    <row r="1039" spans="5:10" ht="12.75" customHeight="1">
      <c r="E1039" s="175" t="str">
        <f t="shared" si="59"/>
        <v/>
      </c>
      <c r="J1039" s="332" t="str">
        <f t="shared" si="58"/>
        <v>-</v>
      </c>
    </row>
    <row r="1040" spans="5:10" ht="12.75" customHeight="1">
      <c r="E1040" s="175" t="str">
        <f t="shared" si="59"/>
        <v/>
      </c>
      <c r="J1040" s="332" t="str">
        <f t="shared" si="58"/>
        <v>-</v>
      </c>
    </row>
    <row r="1041" spans="5:10" ht="12.75" customHeight="1">
      <c r="E1041" s="175" t="str">
        <f t="shared" si="59"/>
        <v/>
      </c>
      <c r="J1041" s="332" t="str">
        <f t="shared" si="58"/>
        <v>-</v>
      </c>
    </row>
    <row r="1042" spans="5:10" ht="12.75" customHeight="1">
      <c r="E1042" s="175" t="str">
        <f t="shared" si="59"/>
        <v/>
      </c>
      <c r="J1042" s="332" t="str">
        <f t="shared" si="58"/>
        <v>-</v>
      </c>
    </row>
    <row r="1043" spans="5:10" ht="12.75" customHeight="1">
      <c r="E1043" s="175" t="str">
        <f t="shared" si="59"/>
        <v/>
      </c>
      <c r="J1043" s="332" t="str">
        <f t="shared" si="58"/>
        <v>-</v>
      </c>
    </row>
    <row r="1044" spans="5:10" ht="12.75" customHeight="1">
      <c r="E1044" s="175" t="str">
        <f t="shared" si="59"/>
        <v/>
      </c>
      <c r="J1044" s="332" t="str">
        <f t="shared" si="58"/>
        <v>-</v>
      </c>
    </row>
    <row r="1045" spans="5:10" ht="12.75" customHeight="1">
      <c r="E1045" s="175" t="str">
        <f t="shared" si="59"/>
        <v/>
      </c>
      <c r="J1045" s="332" t="str">
        <f t="shared" si="58"/>
        <v>-</v>
      </c>
    </row>
    <row r="1046" spans="5:10" ht="12.75" customHeight="1">
      <c r="E1046" s="175" t="str">
        <f t="shared" si="59"/>
        <v/>
      </c>
      <c r="J1046" s="332" t="str">
        <f t="shared" si="58"/>
        <v>-</v>
      </c>
    </row>
    <row r="1047" spans="5:10" ht="12.75" customHeight="1">
      <c r="E1047" s="175" t="str">
        <f t="shared" si="59"/>
        <v/>
      </c>
      <c r="J1047" s="332" t="str">
        <f t="shared" si="58"/>
        <v>-</v>
      </c>
    </row>
    <row r="1048" spans="5:10" ht="12.75" customHeight="1">
      <c r="E1048" s="175" t="str">
        <f t="shared" si="59"/>
        <v/>
      </c>
      <c r="J1048" s="332" t="str">
        <f t="shared" si="58"/>
        <v>-</v>
      </c>
    </row>
    <row r="1049" spans="5:10" ht="12.75" customHeight="1">
      <c r="E1049" s="175" t="str">
        <f t="shared" si="59"/>
        <v/>
      </c>
      <c r="J1049" s="332" t="str">
        <f t="shared" si="58"/>
        <v>-</v>
      </c>
    </row>
    <row r="1050" spans="5:10" ht="12.75" customHeight="1">
      <c r="E1050" s="175" t="str">
        <f t="shared" si="59"/>
        <v/>
      </c>
      <c r="J1050" s="332" t="str">
        <f t="shared" si="58"/>
        <v>-</v>
      </c>
    </row>
    <row r="1051" spans="5:10" ht="12.75" customHeight="1">
      <c r="E1051" s="175" t="str">
        <f t="shared" si="59"/>
        <v/>
      </c>
      <c r="J1051" s="332" t="str">
        <f t="shared" si="58"/>
        <v>-</v>
      </c>
    </row>
    <row r="1052" spans="5:10" ht="12.75" customHeight="1">
      <c r="E1052" s="175" t="str">
        <f t="shared" si="59"/>
        <v/>
      </c>
      <c r="J1052" s="332" t="str">
        <f t="shared" si="58"/>
        <v>-</v>
      </c>
    </row>
    <row r="1053" spans="5:10" ht="12.75" customHeight="1">
      <c r="E1053" s="175" t="str">
        <f t="shared" si="59"/>
        <v/>
      </c>
      <c r="J1053" s="332" t="str">
        <f t="shared" si="58"/>
        <v>-</v>
      </c>
    </row>
    <row r="1054" spans="5:10" ht="12.75" customHeight="1">
      <c r="E1054" s="175" t="str">
        <f t="shared" si="59"/>
        <v/>
      </c>
      <c r="J1054" s="332" t="str">
        <f t="shared" si="58"/>
        <v>-</v>
      </c>
    </row>
    <row r="1055" spans="5:10" ht="12.75" customHeight="1">
      <c r="E1055" s="175" t="str">
        <f t="shared" si="59"/>
        <v/>
      </c>
      <c r="J1055" s="332" t="str">
        <f t="shared" si="58"/>
        <v>-</v>
      </c>
    </row>
    <row r="1056" spans="5:10" ht="12.75" customHeight="1">
      <c r="E1056" s="175" t="str">
        <f t="shared" si="59"/>
        <v/>
      </c>
      <c r="J1056" s="332" t="str">
        <f t="shared" si="58"/>
        <v>-</v>
      </c>
    </row>
    <row r="1057" spans="5:10" ht="12.75" customHeight="1">
      <c r="E1057" s="175" t="str">
        <f t="shared" si="59"/>
        <v/>
      </c>
      <c r="J1057" s="332" t="str">
        <f t="shared" si="58"/>
        <v>-</v>
      </c>
    </row>
    <row r="1058" spans="5:10" ht="12.75" customHeight="1">
      <c r="E1058" s="175" t="str">
        <f t="shared" si="59"/>
        <v/>
      </c>
      <c r="J1058" s="332" t="str">
        <f t="shared" si="58"/>
        <v>-</v>
      </c>
    </row>
    <row r="1059" spans="5:10" ht="12.75" customHeight="1">
      <c r="E1059" s="175" t="str">
        <f t="shared" si="59"/>
        <v/>
      </c>
      <c r="J1059" s="332" t="str">
        <f t="shared" si="58"/>
        <v>-</v>
      </c>
    </row>
    <row r="1060" spans="5:10" ht="12.75" customHeight="1">
      <c r="E1060" s="175" t="str">
        <f t="shared" si="59"/>
        <v/>
      </c>
      <c r="J1060" s="332" t="str">
        <f t="shared" ref="J1060:J1123" si="60">IF(D1060="","-",$E$1-D1060)</f>
        <v>-</v>
      </c>
    </row>
    <row r="1061" spans="5:10" ht="12.75" customHeight="1">
      <c r="E1061" s="175" t="str">
        <f t="shared" ref="E1061:E1124" si="61">IF(D1061="","",IF(F1061="paid",0,I1061-J1061))</f>
        <v/>
      </c>
      <c r="J1061" s="332" t="str">
        <f t="shared" si="60"/>
        <v>-</v>
      </c>
    </row>
    <row r="1062" spans="5:10" ht="12.75" customHeight="1">
      <c r="E1062" s="175" t="str">
        <f t="shared" si="61"/>
        <v/>
      </c>
      <c r="J1062" s="332" t="str">
        <f t="shared" si="60"/>
        <v>-</v>
      </c>
    </row>
    <row r="1063" spans="5:10" ht="12.75" customHeight="1">
      <c r="E1063" s="175" t="str">
        <f t="shared" si="61"/>
        <v/>
      </c>
      <c r="J1063" s="332" t="str">
        <f t="shared" si="60"/>
        <v>-</v>
      </c>
    </row>
    <row r="1064" spans="5:10" ht="12.75" customHeight="1">
      <c r="E1064" s="175" t="str">
        <f t="shared" si="61"/>
        <v/>
      </c>
      <c r="J1064" s="332" t="str">
        <f t="shared" si="60"/>
        <v>-</v>
      </c>
    </row>
    <row r="1065" spans="5:10" ht="12.75" customHeight="1">
      <c r="E1065" s="175" t="str">
        <f t="shared" si="61"/>
        <v/>
      </c>
      <c r="J1065" s="332" t="str">
        <f t="shared" si="60"/>
        <v>-</v>
      </c>
    </row>
    <row r="1066" spans="5:10" ht="12.75" customHeight="1">
      <c r="E1066" s="175" t="str">
        <f t="shared" si="61"/>
        <v/>
      </c>
      <c r="J1066" s="332" t="str">
        <f t="shared" si="60"/>
        <v>-</v>
      </c>
    </row>
    <row r="1067" spans="5:10" ht="12.75" customHeight="1">
      <c r="E1067" s="175" t="str">
        <f t="shared" si="61"/>
        <v/>
      </c>
      <c r="J1067" s="332" t="str">
        <f t="shared" si="60"/>
        <v>-</v>
      </c>
    </row>
    <row r="1068" spans="5:10" ht="12.75" customHeight="1">
      <c r="E1068" s="175" t="str">
        <f t="shared" si="61"/>
        <v/>
      </c>
      <c r="J1068" s="332" t="str">
        <f t="shared" si="60"/>
        <v>-</v>
      </c>
    </row>
    <row r="1069" spans="5:10" ht="12.75" customHeight="1">
      <c r="E1069" s="175" t="str">
        <f t="shared" si="61"/>
        <v/>
      </c>
      <c r="J1069" s="332" t="str">
        <f t="shared" si="60"/>
        <v>-</v>
      </c>
    </row>
    <row r="1070" spans="5:10" ht="12.75" customHeight="1">
      <c r="E1070" s="175" t="str">
        <f t="shared" si="61"/>
        <v/>
      </c>
      <c r="J1070" s="332" t="str">
        <f t="shared" si="60"/>
        <v>-</v>
      </c>
    </row>
    <row r="1071" spans="5:10" ht="12.75" customHeight="1">
      <c r="E1071" s="175" t="str">
        <f t="shared" si="61"/>
        <v/>
      </c>
      <c r="J1071" s="332" t="str">
        <f t="shared" si="60"/>
        <v>-</v>
      </c>
    </row>
    <row r="1072" spans="5:10" ht="12.75" customHeight="1">
      <c r="E1072" s="175" t="str">
        <f t="shared" si="61"/>
        <v/>
      </c>
      <c r="J1072" s="332" t="str">
        <f t="shared" si="60"/>
        <v>-</v>
      </c>
    </row>
    <row r="1073" spans="5:10" ht="12.75" customHeight="1">
      <c r="E1073" s="175" t="str">
        <f t="shared" si="61"/>
        <v/>
      </c>
      <c r="J1073" s="332" t="str">
        <f t="shared" si="60"/>
        <v>-</v>
      </c>
    </row>
    <row r="1074" spans="5:10" ht="12.75" customHeight="1">
      <c r="E1074" s="175" t="str">
        <f t="shared" si="61"/>
        <v/>
      </c>
      <c r="J1074" s="332" t="str">
        <f t="shared" si="60"/>
        <v>-</v>
      </c>
    </row>
    <row r="1075" spans="5:10" ht="12.75" customHeight="1">
      <c r="E1075" s="175" t="str">
        <f t="shared" si="61"/>
        <v/>
      </c>
      <c r="J1075" s="332" t="str">
        <f t="shared" si="60"/>
        <v>-</v>
      </c>
    </row>
    <row r="1076" spans="5:10" ht="12.75" customHeight="1">
      <c r="E1076" s="175" t="str">
        <f t="shared" si="61"/>
        <v/>
      </c>
      <c r="J1076" s="332" t="str">
        <f t="shared" si="60"/>
        <v>-</v>
      </c>
    </row>
    <row r="1077" spans="5:10" ht="12.75" customHeight="1">
      <c r="E1077" s="175" t="str">
        <f t="shared" si="61"/>
        <v/>
      </c>
      <c r="J1077" s="332" t="str">
        <f t="shared" si="60"/>
        <v>-</v>
      </c>
    </row>
    <row r="1078" spans="5:10" ht="12.75" customHeight="1">
      <c r="E1078" s="175" t="str">
        <f t="shared" si="61"/>
        <v/>
      </c>
      <c r="J1078" s="332" t="str">
        <f t="shared" si="60"/>
        <v>-</v>
      </c>
    </row>
    <row r="1079" spans="5:10" ht="12.75" customHeight="1">
      <c r="E1079" s="175" t="str">
        <f t="shared" si="61"/>
        <v/>
      </c>
      <c r="J1079" s="332" t="str">
        <f t="shared" si="60"/>
        <v>-</v>
      </c>
    </row>
    <row r="1080" spans="5:10" ht="12.75" customHeight="1">
      <c r="E1080" s="175" t="str">
        <f t="shared" si="61"/>
        <v/>
      </c>
      <c r="J1080" s="332" t="str">
        <f t="shared" si="60"/>
        <v>-</v>
      </c>
    </row>
    <row r="1081" spans="5:10" ht="12.75" customHeight="1">
      <c r="E1081" s="175" t="str">
        <f t="shared" si="61"/>
        <v/>
      </c>
      <c r="J1081" s="332" t="str">
        <f t="shared" si="60"/>
        <v>-</v>
      </c>
    </row>
    <row r="1082" spans="5:10" ht="12.75" customHeight="1">
      <c r="E1082" s="175" t="str">
        <f t="shared" si="61"/>
        <v/>
      </c>
      <c r="J1082" s="332" t="str">
        <f t="shared" si="60"/>
        <v>-</v>
      </c>
    </row>
    <row r="1083" spans="5:10" ht="12.75" customHeight="1">
      <c r="E1083" s="175" t="str">
        <f t="shared" si="61"/>
        <v/>
      </c>
      <c r="J1083" s="332" t="str">
        <f t="shared" si="60"/>
        <v>-</v>
      </c>
    </row>
    <row r="1084" spans="5:10" ht="12.75" customHeight="1">
      <c r="E1084" s="175" t="str">
        <f t="shared" si="61"/>
        <v/>
      </c>
      <c r="J1084" s="332" t="str">
        <f t="shared" si="60"/>
        <v>-</v>
      </c>
    </row>
    <row r="1085" spans="5:10" ht="12.75" customHeight="1">
      <c r="E1085" s="175" t="str">
        <f t="shared" si="61"/>
        <v/>
      </c>
      <c r="J1085" s="332" t="str">
        <f t="shared" si="60"/>
        <v>-</v>
      </c>
    </row>
    <row r="1086" spans="5:10" ht="12.75" customHeight="1">
      <c r="E1086" s="175" t="str">
        <f t="shared" si="61"/>
        <v/>
      </c>
      <c r="J1086" s="332" t="str">
        <f t="shared" si="60"/>
        <v>-</v>
      </c>
    </row>
    <row r="1087" spans="5:10" ht="12.75" customHeight="1">
      <c r="E1087" s="175" t="str">
        <f t="shared" si="61"/>
        <v/>
      </c>
      <c r="J1087" s="332" t="str">
        <f t="shared" si="60"/>
        <v>-</v>
      </c>
    </row>
    <row r="1088" spans="5:10" ht="12.75" customHeight="1">
      <c r="E1088" s="175" t="str">
        <f t="shared" si="61"/>
        <v/>
      </c>
      <c r="J1088" s="332" t="str">
        <f t="shared" si="60"/>
        <v>-</v>
      </c>
    </row>
    <row r="1089" spans="5:10" ht="12.75" customHeight="1">
      <c r="E1089" s="175" t="str">
        <f t="shared" si="61"/>
        <v/>
      </c>
      <c r="J1089" s="332" t="str">
        <f t="shared" si="60"/>
        <v>-</v>
      </c>
    </row>
    <row r="1090" spans="5:10" ht="12.75" customHeight="1">
      <c r="E1090" s="175" t="str">
        <f t="shared" si="61"/>
        <v/>
      </c>
      <c r="J1090" s="332" t="str">
        <f t="shared" si="60"/>
        <v>-</v>
      </c>
    </row>
    <row r="1091" spans="5:10" ht="12.75" customHeight="1">
      <c r="E1091" s="175" t="str">
        <f t="shared" si="61"/>
        <v/>
      </c>
      <c r="J1091" s="332" t="str">
        <f t="shared" si="60"/>
        <v>-</v>
      </c>
    </row>
    <row r="1092" spans="5:10" ht="12.75" customHeight="1">
      <c r="E1092" s="175" t="str">
        <f t="shared" si="61"/>
        <v/>
      </c>
      <c r="J1092" s="332" t="str">
        <f t="shared" si="60"/>
        <v>-</v>
      </c>
    </row>
    <row r="1093" spans="5:10" ht="12.75" customHeight="1">
      <c r="E1093" s="175" t="str">
        <f t="shared" si="61"/>
        <v/>
      </c>
      <c r="J1093" s="332" t="str">
        <f t="shared" si="60"/>
        <v>-</v>
      </c>
    </row>
    <row r="1094" spans="5:10" ht="12.75" customHeight="1">
      <c r="E1094" s="175" t="str">
        <f t="shared" si="61"/>
        <v/>
      </c>
      <c r="J1094" s="332" t="str">
        <f t="shared" si="60"/>
        <v>-</v>
      </c>
    </row>
    <row r="1095" spans="5:10" ht="12.75" customHeight="1">
      <c r="E1095" s="175" t="str">
        <f t="shared" si="61"/>
        <v/>
      </c>
      <c r="J1095" s="332" t="str">
        <f t="shared" si="60"/>
        <v>-</v>
      </c>
    </row>
    <row r="1096" spans="5:10" ht="12.75" customHeight="1">
      <c r="E1096" s="175" t="str">
        <f t="shared" si="61"/>
        <v/>
      </c>
      <c r="J1096" s="332" t="str">
        <f t="shared" si="60"/>
        <v>-</v>
      </c>
    </row>
    <row r="1097" spans="5:10" ht="12.75" customHeight="1">
      <c r="E1097" s="175" t="str">
        <f t="shared" si="61"/>
        <v/>
      </c>
      <c r="J1097" s="332" t="str">
        <f t="shared" si="60"/>
        <v>-</v>
      </c>
    </row>
    <row r="1098" spans="5:10" ht="12.75" customHeight="1">
      <c r="E1098" s="175" t="str">
        <f t="shared" si="61"/>
        <v/>
      </c>
      <c r="J1098" s="332" t="str">
        <f t="shared" si="60"/>
        <v>-</v>
      </c>
    </row>
    <row r="1099" spans="5:10" ht="12.75" customHeight="1">
      <c r="E1099" s="175" t="str">
        <f t="shared" si="61"/>
        <v/>
      </c>
      <c r="J1099" s="332" t="str">
        <f t="shared" si="60"/>
        <v>-</v>
      </c>
    </row>
    <row r="1100" spans="5:10" ht="12.75" customHeight="1">
      <c r="E1100" s="175" t="str">
        <f t="shared" si="61"/>
        <v/>
      </c>
      <c r="J1100" s="332" t="str">
        <f t="shared" si="60"/>
        <v>-</v>
      </c>
    </row>
    <row r="1101" spans="5:10" ht="12.75" customHeight="1">
      <c r="E1101" s="175" t="str">
        <f t="shared" si="61"/>
        <v/>
      </c>
      <c r="J1101" s="332" t="str">
        <f t="shared" si="60"/>
        <v>-</v>
      </c>
    </row>
    <row r="1102" spans="5:10" ht="12.75" customHeight="1">
      <c r="E1102" s="175" t="str">
        <f t="shared" si="61"/>
        <v/>
      </c>
      <c r="J1102" s="332" t="str">
        <f t="shared" si="60"/>
        <v>-</v>
      </c>
    </row>
    <row r="1103" spans="5:10" ht="12.75" customHeight="1">
      <c r="E1103" s="175" t="str">
        <f t="shared" si="61"/>
        <v/>
      </c>
      <c r="J1103" s="332" t="str">
        <f t="shared" si="60"/>
        <v>-</v>
      </c>
    </row>
    <row r="1104" spans="5:10" ht="12.75" customHeight="1">
      <c r="E1104" s="175" t="str">
        <f t="shared" si="61"/>
        <v/>
      </c>
      <c r="J1104" s="332" t="str">
        <f t="shared" si="60"/>
        <v>-</v>
      </c>
    </row>
    <row r="1105" spans="5:10" ht="12.75" customHeight="1">
      <c r="E1105" s="175" t="str">
        <f t="shared" si="61"/>
        <v/>
      </c>
      <c r="J1105" s="332" t="str">
        <f t="shared" si="60"/>
        <v>-</v>
      </c>
    </row>
    <row r="1106" spans="5:10" ht="12.75" customHeight="1">
      <c r="E1106" s="175" t="str">
        <f t="shared" si="61"/>
        <v/>
      </c>
      <c r="J1106" s="332" t="str">
        <f t="shared" si="60"/>
        <v>-</v>
      </c>
    </row>
    <row r="1107" spans="5:10" ht="12.75" customHeight="1">
      <c r="E1107" s="175" t="str">
        <f t="shared" si="61"/>
        <v/>
      </c>
      <c r="J1107" s="332" t="str">
        <f t="shared" si="60"/>
        <v>-</v>
      </c>
    </row>
    <row r="1108" spans="5:10" ht="12.75" customHeight="1">
      <c r="E1108" s="175" t="str">
        <f t="shared" si="61"/>
        <v/>
      </c>
      <c r="J1108" s="332" t="str">
        <f t="shared" si="60"/>
        <v>-</v>
      </c>
    </row>
    <row r="1109" spans="5:10" ht="12.75" customHeight="1">
      <c r="E1109" s="175" t="str">
        <f t="shared" si="61"/>
        <v/>
      </c>
      <c r="J1109" s="332" t="str">
        <f t="shared" si="60"/>
        <v>-</v>
      </c>
    </row>
    <row r="1110" spans="5:10" ht="12.75" customHeight="1">
      <c r="E1110" s="175" t="str">
        <f t="shared" si="61"/>
        <v/>
      </c>
      <c r="J1110" s="332" t="str">
        <f t="shared" si="60"/>
        <v>-</v>
      </c>
    </row>
    <row r="1111" spans="5:10" ht="12.75" customHeight="1">
      <c r="E1111" s="175" t="str">
        <f t="shared" si="61"/>
        <v/>
      </c>
      <c r="J1111" s="332" t="str">
        <f t="shared" si="60"/>
        <v>-</v>
      </c>
    </row>
    <row r="1112" spans="5:10" ht="12.75" customHeight="1">
      <c r="E1112" s="175" t="str">
        <f t="shared" si="61"/>
        <v/>
      </c>
      <c r="J1112" s="332" t="str">
        <f t="shared" si="60"/>
        <v>-</v>
      </c>
    </row>
    <row r="1113" spans="5:10" ht="12.75" customHeight="1">
      <c r="E1113" s="175" t="str">
        <f t="shared" si="61"/>
        <v/>
      </c>
      <c r="J1113" s="332" t="str">
        <f t="shared" si="60"/>
        <v>-</v>
      </c>
    </row>
    <row r="1114" spans="5:10" ht="12.75" customHeight="1">
      <c r="E1114" s="175" t="str">
        <f t="shared" si="61"/>
        <v/>
      </c>
      <c r="J1114" s="332" t="str">
        <f t="shared" si="60"/>
        <v>-</v>
      </c>
    </row>
    <row r="1115" spans="5:10" ht="12.75" customHeight="1">
      <c r="E1115" s="175" t="str">
        <f t="shared" si="61"/>
        <v/>
      </c>
      <c r="J1115" s="332" t="str">
        <f t="shared" si="60"/>
        <v>-</v>
      </c>
    </row>
    <row r="1116" spans="5:10" ht="12.75" customHeight="1">
      <c r="E1116" s="175" t="str">
        <f t="shared" si="61"/>
        <v/>
      </c>
      <c r="J1116" s="332" t="str">
        <f t="shared" si="60"/>
        <v>-</v>
      </c>
    </row>
    <row r="1117" spans="5:10" ht="12.75" customHeight="1">
      <c r="E1117" s="175" t="str">
        <f t="shared" si="61"/>
        <v/>
      </c>
      <c r="J1117" s="332" t="str">
        <f t="shared" si="60"/>
        <v>-</v>
      </c>
    </row>
    <row r="1118" spans="5:10" ht="12.75" customHeight="1">
      <c r="E1118" s="175" t="str">
        <f t="shared" si="61"/>
        <v/>
      </c>
      <c r="J1118" s="332" t="str">
        <f t="shared" si="60"/>
        <v>-</v>
      </c>
    </row>
    <row r="1119" spans="5:10" ht="12.75" customHeight="1">
      <c r="E1119" s="175" t="str">
        <f t="shared" si="61"/>
        <v/>
      </c>
      <c r="J1119" s="332" t="str">
        <f t="shared" si="60"/>
        <v>-</v>
      </c>
    </row>
    <row r="1120" spans="5:10" ht="12.75" customHeight="1">
      <c r="E1120" s="175" t="str">
        <f t="shared" si="61"/>
        <v/>
      </c>
      <c r="J1120" s="332" t="str">
        <f t="shared" si="60"/>
        <v>-</v>
      </c>
    </row>
    <row r="1121" spans="5:10" ht="12.75" customHeight="1">
      <c r="E1121" s="175" t="str">
        <f t="shared" si="61"/>
        <v/>
      </c>
      <c r="J1121" s="332" t="str">
        <f t="shared" si="60"/>
        <v>-</v>
      </c>
    </row>
    <row r="1122" spans="5:10" ht="12.75" customHeight="1">
      <c r="E1122" s="175" t="str">
        <f t="shared" si="61"/>
        <v/>
      </c>
      <c r="J1122" s="332" t="str">
        <f t="shared" si="60"/>
        <v>-</v>
      </c>
    </row>
    <row r="1123" spans="5:10" ht="12.75" customHeight="1">
      <c r="E1123" s="175" t="str">
        <f t="shared" si="61"/>
        <v/>
      </c>
      <c r="J1123" s="332" t="str">
        <f t="shared" si="60"/>
        <v>-</v>
      </c>
    </row>
    <row r="1124" spans="5:10" ht="12.75" customHeight="1">
      <c r="E1124" s="175" t="str">
        <f t="shared" si="61"/>
        <v/>
      </c>
      <c r="J1124" s="332" t="str">
        <f t="shared" ref="J1124:J1187" si="62">IF(D1124="","-",$E$1-D1124)</f>
        <v>-</v>
      </c>
    </row>
    <row r="1125" spans="5:10" ht="12.75" customHeight="1">
      <c r="E1125" s="175" t="str">
        <f t="shared" ref="E1125:E1188" si="63">IF(D1125="","",IF(F1125="paid",0,I1125-J1125))</f>
        <v/>
      </c>
      <c r="J1125" s="332" t="str">
        <f t="shared" si="62"/>
        <v>-</v>
      </c>
    </row>
    <row r="1126" spans="5:10" ht="12.75" customHeight="1">
      <c r="E1126" s="175" t="str">
        <f t="shared" si="63"/>
        <v/>
      </c>
      <c r="J1126" s="332" t="str">
        <f t="shared" si="62"/>
        <v>-</v>
      </c>
    </row>
    <row r="1127" spans="5:10" ht="12.75" customHeight="1">
      <c r="E1127" s="175" t="str">
        <f t="shared" si="63"/>
        <v/>
      </c>
      <c r="J1127" s="332" t="str">
        <f t="shared" si="62"/>
        <v>-</v>
      </c>
    </row>
    <row r="1128" spans="5:10" ht="12.75" customHeight="1">
      <c r="E1128" s="175" t="str">
        <f t="shared" si="63"/>
        <v/>
      </c>
      <c r="J1128" s="332" t="str">
        <f t="shared" si="62"/>
        <v>-</v>
      </c>
    </row>
    <row r="1129" spans="5:10" ht="12.75" customHeight="1">
      <c r="E1129" s="175" t="str">
        <f t="shared" si="63"/>
        <v/>
      </c>
      <c r="J1129" s="332" t="str">
        <f t="shared" si="62"/>
        <v>-</v>
      </c>
    </row>
    <row r="1130" spans="5:10" ht="12.75" customHeight="1">
      <c r="E1130" s="175" t="str">
        <f t="shared" si="63"/>
        <v/>
      </c>
      <c r="J1130" s="332" t="str">
        <f t="shared" si="62"/>
        <v>-</v>
      </c>
    </row>
    <row r="1131" spans="5:10" ht="12.75" customHeight="1">
      <c r="E1131" s="175" t="str">
        <f t="shared" si="63"/>
        <v/>
      </c>
      <c r="J1131" s="332" t="str">
        <f t="shared" si="62"/>
        <v>-</v>
      </c>
    </row>
    <row r="1132" spans="5:10" ht="12.75" customHeight="1">
      <c r="E1132" s="175" t="str">
        <f t="shared" si="63"/>
        <v/>
      </c>
      <c r="J1132" s="332" t="str">
        <f t="shared" si="62"/>
        <v>-</v>
      </c>
    </row>
    <row r="1133" spans="5:10" ht="12.75" customHeight="1">
      <c r="E1133" s="175" t="str">
        <f t="shared" si="63"/>
        <v/>
      </c>
      <c r="J1133" s="332" t="str">
        <f t="shared" si="62"/>
        <v>-</v>
      </c>
    </row>
    <row r="1134" spans="5:10" ht="12.75" customHeight="1">
      <c r="E1134" s="175" t="str">
        <f t="shared" si="63"/>
        <v/>
      </c>
      <c r="J1134" s="332" t="str">
        <f t="shared" si="62"/>
        <v>-</v>
      </c>
    </row>
    <row r="1135" spans="5:10" ht="12.75" customHeight="1">
      <c r="E1135" s="175" t="str">
        <f t="shared" si="63"/>
        <v/>
      </c>
      <c r="J1135" s="332" t="str">
        <f t="shared" si="62"/>
        <v>-</v>
      </c>
    </row>
    <row r="1136" spans="5:10" ht="12.75" customHeight="1">
      <c r="E1136" s="175" t="str">
        <f t="shared" si="63"/>
        <v/>
      </c>
      <c r="J1136" s="332" t="str">
        <f t="shared" si="62"/>
        <v>-</v>
      </c>
    </row>
    <row r="1137" spans="5:10" ht="12.75" customHeight="1">
      <c r="E1137" s="175" t="str">
        <f t="shared" si="63"/>
        <v/>
      </c>
      <c r="J1137" s="332" t="str">
        <f t="shared" si="62"/>
        <v>-</v>
      </c>
    </row>
    <row r="1138" spans="5:10" ht="12.75" customHeight="1">
      <c r="E1138" s="175" t="str">
        <f t="shared" si="63"/>
        <v/>
      </c>
      <c r="J1138" s="332" t="str">
        <f t="shared" si="62"/>
        <v>-</v>
      </c>
    </row>
    <row r="1139" spans="5:10" ht="12.75" customHeight="1">
      <c r="E1139" s="175" t="str">
        <f t="shared" si="63"/>
        <v/>
      </c>
      <c r="J1139" s="332" t="str">
        <f t="shared" si="62"/>
        <v>-</v>
      </c>
    </row>
    <row r="1140" spans="5:10" ht="12.75" customHeight="1">
      <c r="E1140" s="175" t="str">
        <f t="shared" si="63"/>
        <v/>
      </c>
      <c r="J1140" s="332" t="str">
        <f t="shared" si="62"/>
        <v>-</v>
      </c>
    </row>
    <row r="1141" spans="5:10" ht="12.75" customHeight="1">
      <c r="E1141" s="175" t="str">
        <f t="shared" si="63"/>
        <v/>
      </c>
      <c r="J1141" s="332" t="str">
        <f t="shared" si="62"/>
        <v>-</v>
      </c>
    </row>
    <row r="1142" spans="5:10" ht="12.75" customHeight="1">
      <c r="E1142" s="175" t="str">
        <f t="shared" si="63"/>
        <v/>
      </c>
      <c r="J1142" s="332" t="str">
        <f t="shared" si="62"/>
        <v>-</v>
      </c>
    </row>
    <row r="1143" spans="5:10" ht="12.75" customHeight="1">
      <c r="E1143" s="175" t="str">
        <f t="shared" si="63"/>
        <v/>
      </c>
      <c r="J1143" s="332" t="str">
        <f t="shared" si="62"/>
        <v>-</v>
      </c>
    </row>
    <row r="1144" spans="5:10" ht="12.75" customHeight="1">
      <c r="E1144" s="175" t="str">
        <f t="shared" si="63"/>
        <v/>
      </c>
      <c r="J1144" s="332" t="str">
        <f t="shared" si="62"/>
        <v>-</v>
      </c>
    </row>
    <row r="1145" spans="5:10" ht="12.75" customHeight="1">
      <c r="E1145" s="175" t="str">
        <f t="shared" si="63"/>
        <v/>
      </c>
      <c r="J1145" s="332" t="str">
        <f t="shared" si="62"/>
        <v>-</v>
      </c>
    </row>
    <row r="1146" spans="5:10" ht="12.75" customHeight="1">
      <c r="E1146" s="175" t="str">
        <f t="shared" si="63"/>
        <v/>
      </c>
      <c r="J1146" s="332" t="str">
        <f t="shared" si="62"/>
        <v>-</v>
      </c>
    </row>
    <row r="1147" spans="5:10" ht="12.75" customHeight="1">
      <c r="E1147" s="175" t="str">
        <f t="shared" si="63"/>
        <v/>
      </c>
      <c r="J1147" s="332" t="str">
        <f t="shared" si="62"/>
        <v>-</v>
      </c>
    </row>
    <row r="1148" spans="5:10" ht="12.75" customHeight="1">
      <c r="E1148" s="175" t="str">
        <f t="shared" si="63"/>
        <v/>
      </c>
      <c r="J1148" s="332" t="str">
        <f t="shared" si="62"/>
        <v>-</v>
      </c>
    </row>
    <row r="1149" spans="5:10" ht="12.75" customHeight="1">
      <c r="E1149" s="175" t="str">
        <f t="shared" si="63"/>
        <v/>
      </c>
      <c r="J1149" s="332" t="str">
        <f t="shared" si="62"/>
        <v>-</v>
      </c>
    </row>
    <row r="1150" spans="5:10" ht="12.75" customHeight="1">
      <c r="E1150" s="175" t="str">
        <f t="shared" si="63"/>
        <v/>
      </c>
      <c r="J1150" s="332" t="str">
        <f t="shared" si="62"/>
        <v>-</v>
      </c>
    </row>
    <row r="1151" spans="5:10" ht="12.75" customHeight="1">
      <c r="E1151" s="175" t="str">
        <f t="shared" si="63"/>
        <v/>
      </c>
      <c r="J1151" s="332" t="str">
        <f t="shared" si="62"/>
        <v>-</v>
      </c>
    </row>
    <row r="1152" spans="5:10" ht="12.75" customHeight="1">
      <c r="E1152" s="175" t="str">
        <f t="shared" si="63"/>
        <v/>
      </c>
      <c r="J1152" s="332" t="str">
        <f t="shared" si="62"/>
        <v>-</v>
      </c>
    </row>
    <row r="1153" spans="5:10" ht="12.75" customHeight="1">
      <c r="E1153" s="175" t="str">
        <f t="shared" si="63"/>
        <v/>
      </c>
      <c r="J1153" s="332" t="str">
        <f t="shared" si="62"/>
        <v>-</v>
      </c>
    </row>
    <row r="1154" spans="5:10" ht="12.75" customHeight="1">
      <c r="E1154" s="175" t="str">
        <f t="shared" si="63"/>
        <v/>
      </c>
      <c r="J1154" s="332" t="str">
        <f t="shared" si="62"/>
        <v>-</v>
      </c>
    </row>
    <row r="1155" spans="5:10" ht="12.75" customHeight="1">
      <c r="E1155" s="175" t="str">
        <f t="shared" si="63"/>
        <v/>
      </c>
      <c r="J1155" s="332" t="str">
        <f t="shared" si="62"/>
        <v>-</v>
      </c>
    </row>
    <row r="1156" spans="5:10" ht="12.75" customHeight="1">
      <c r="E1156" s="175" t="str">
        <f t="shared" si="63"/>
        <v/>
      </c>
      <c r="J1156" s="332" t="str">
        <f t="shared" si="62"/>
        <v>-</v>
      </c>
    </row>
    <row r="1157" spans="5:10" ht="12.75" customHeight="1">
      <c r="E1157" s="175" t="str">
        <f t="shared" si="63"/>
        <v/>
      </c>
      <c r="J1157" s="332" t="str">
        <f t="shared" si="62"/>
        <v>-</v>
      </c>
    </row>
    <row r="1158" spans="5:10" ht="12.75" customHeight="1">
      <c r="E1158" s="175" t="str">
        <f t="shared" si="63"/>
        <v/>
      </c>
      <c r="J1158" s="332" t="str">
        <f t="shared" si="62"/>
        <v>-</v>
      </c>
    </row>
    <row r="1159" spans="5:10" ht="12.75" customHeight="1">
      <c r="E1159" s="175" t="str">
        <f t="shared" si="63"/>
        <v/>
      </c>
      <c r="J1159" s="332" t="str">
        <f t="shared" si="62"/>
        <v>-</v>
      </c>
    </row>
    <row r="1160" spans="5:10" ht="12.75" customHeight="1">
      <c r="E1160" s="175" t="str">
        <f t="shared" si="63"/>
        <v/>
      </c>
      <c r="J1160" s="332" t="str">
        <f t="shared" si="62"/>
        <v>-</v>
      </c>
    </row>
    <row r="1161" spans="5:10" ht="12.75" customHeight="1">
      <c r="E1161" s="175" t="str">
        <f t="shared" si="63"/>
        <v/>
      </c>
      <c r="J1161" s="332" t="str">
        <f t="shared" si="62"/>
        <v>-</v>
      </c>
    </row>
    <row r="1162" spans="5:10" ht="12.75" customHeight="1">
      <c r="E1162" s="175" t="str">
        <f t="shared" si="63"/>
        <v/>
      </c>
      <c r="J1162" s="332" t="str">
        <f t="shared" si="62"/>
        <v>-</v>
      </c>
    </row>
    <row r="1163" spans="5:10" ht="12.75" customHeight="1">
      <c r="E1163" s="175" t="str">
        <f t="shared" si="63"/>
        <v/>
      </c>
      <c r="J1163" s="332" t="str">
        <f t="shared" si="62"/>
        <v>-</v>
      </c>
    </row>
    <row r="1164" spans="5:10" ht="12.75" customHeight="1">
      <c r="E1164" s="175" t="str">
        <f t="shared" si="63"/>
        <v/>
      </c>
      <c r="J1164" s="332" t="str">
        <f t="shared" si="62"/>
        <v>-</v>
      </c>
    </row>
    <row r="1165" spans="5:10" ht="12.75" customHeight="1">
      <c r="E1165" s="175" t="str">
        <f t="shared" si="63"/>
        <v/>
      </c>
      <c r="J1165" s="332" t="str">
        <f t="shared" si="62"/>
        <v>-</v>
      </c>
    </row>
    <row r="1166" spans="5:10" ht="12.75" customHeight="1">
      <c r="E1166" s="175" t="str">
        <f t="shared" si="63"/>
        <v/>
      </c>
      <c r="J1166" s="332" t="str">
        <f t="shared" si="62"/>
        <v>-</v>
      </c>
    </row>
    <row r="1167" spans="5:10" ht="12.75" customHeight="1">
      <c r="E1167" s="175" t="str">
        <f t="shared" si="63"/>
        <v/>
      </c>
      <c r="J1167" s="332" t="str">
        <f t="shared" si="62"/>
        <v>-</v>
      </c>
    </row>
    <row r="1168" spans="5:10" ht="12.75" customHeight="1">
      <c r="E1168" s="175" t="str">
        <f t="shared" si="63"/>
        <v/>
      </c>
      <c r="J1168" s="332" t="str">
        <f t="shared" si="62"/>
        <v>-</v>
      </c>
    </row>
    <row r="1169" spans="5:10" ht="12.75" customHeight="1">
      <c r="E1169" s="175" t="str">
        <f t="shared" si="63"/>
        <v/>
      </c>
      <c r="J1169" s="332" t="str">
        <f t="shared" si="62"/>
        <v>-</v>
      </c>
    </row>
    <row r="1170" spans="5:10" ht="12.75" customHeight="1">
      <c r="E1170" s="175" t="str">
        <f t="shared" si="63"/>
        <v/>
      </c>
      <c r="J1170" s="332" t="str">
        <f t="shared" si="62"/>
        <v>-</v>
      </c>
    </row>
    <row r="1171" spans="5:10" ht="12.75" customHeight="1">
      <c r="E1171" s="175" t="str">
        <f t="shared" si="63"/>
        <v/>
      </c>
      <c r="J1171" s="332" t="str">
        <f t="shared" si="62"/>
        <v>-</v>
      </c>
    </row>
    <row r="1172" spans="5:10" ht="12.75" customHeight="1">
      <c r="E1172" s="175" t="str">
        <f t="shared" si="63"/>
        <v/>
      </c>
      <c r="J1172" s="332" t="str">
        <f t="shared" si="62"/>
        <v>-</v>
      </c>
    </row>
    <row r="1173" spans="5:10" ht="12.75" customHeight="1">
      <c r="E1173" s="175" t="str">
        <f t="shared" si="63"/>
        <v/>
      </c>
      <c r="J1173" s="332" t="str">
        <f t="shared" si="62"/>
        <v>-</v>
      </c>
    </row>
    <row r="1174" spans="5:10" ht="12.75" customHeight="1">
      <c r="E1174" s="175" t="str">
        <f t="shared" si="63"/>
        <v/>
      </c>
      <c r="J1174" s="332" t="str">
        <f t="shared" si="62"/>
        <v>-</v>
      </c>
    </row>
    <row r="1175" spans="5:10" ht="12.75" customHeight="1">
      <c r="E1175" s="175" t="str">
        <f t="shared" si="63"/>
        <v/>
      </c>
      <c r="J1175" s="332" t="str">
        <f t="shared" si="62"/>
        <v>-</v>
      </c>
    </row>
    <row r="1176" spans="5:10" ht="12.75" customHeight="1">
      <c r="E1176" s="175" t="str">
        <f t="shared" si="63"/>
        <v/>
      </c>
      <c r="J1176" s="332" t="str">
        <f t="shared" si="62"/>
        <v>-</v>
      </c>
    </row>
    <row r="1177" spans="5:10" ht="12.75" customHeight="1">
      <c r="E1177" s="175" t="str">
        <f t="shared" si="63"/>
        <v/>
      </c>
      <c r="J1177" s="332" t="str">
        <f t="shared" si="62"/>
        <v>-</v>
      </c>
    </row>
    <row r="1178" spans="5:10" ht="12.75" customHeight="1">
      <c r="E1178" s="175" t="str">
        <f t="shared" si="63"/>
        <v/>
      </c>
      <c r="J1178" s="332" t="str">
        <f t="shared" si="62"/>
        <v>-</v>
      </c>
    </row>
    <row r="1179" spans="5:10" ht="12.75" customHeight="1">
      <c r="E1179" s="175" t="str">
        <f t="shared" si="63"/>
        <v/>
      </c>
      <c r="J1179" s="332" t="str">
        <f t="shared" si="62"/>
        <v>-</v>
      </c>
    </row>
    <row r="1180" spans="5:10" ht="12.75" customHeight="1">
      <c r="E1180" s="175" t="str">
        <f t="shared" si="63"/>
        <v/>
      </c>
      <c r="J1180" s="332" t="str">
        <f t="shared" si="62"/>
        <v>-</v>
      </c>
    </row>
    <row r="1181" spans="5:10" ht="12.75" customHeight="1">
      <c r="E1181" s="175" t="str">
        <f t="shared" si="63"/>
        <v/>
      </c>
      <c r="J1181" s="332" t="str">
        <f t="shared" si="62"/>
        <v>-</v>
      </c>
    </row>
    <row r="1182" spans="5:10" ht="12.75" customHeight="1">
      <c r="E1182" s="175" t="str">
        <f t="shared" si="63"/>
        <v/>
      </c>
      <c r="J1182" s="332" t="str">
        <f t="shared" si="62"/>
        <v>-</v>
      </c>
    </row>
    <row r="1183" spans="5:10" ht="12.75" customHeight="1">
      <c r="E1183" s="175" t="str">
        <f t="shared" si="63"/>
        <v/>
      </c>
      <c r="J1183" s="332" t="str">
        <f t="shared" si="62"/>
        <v>-</v>
      </c>
    </row>
    <row r="1184" spans="5:10" ht="12.75" customHeight="1">
      <c r="E1184" s="175" t="str">
        <f t="shared" si="63"/>
        <v/>
      </c>
      <c r="J1184" s="332" t="str">
        <f t="shared" si="62"/>
        <v>-</v>
      </c>
    </row>
    <row r="1185" spans="5:10" ht="12.75" customHeight="1">
      <c r="E1185" s="175" t="str">
        <f t="shared" si="63"/>
        <v/>
      </c>
      <c r="J1185" s="332" t="str">
        <f t="shared" si="62"/>
        <v>-</v>
      </c>
    </row>
    <row r="1186" spans="5:10" ht="12.75" customHeight="1">
      <c r="E1186" s="175" t="str">
        <f t="shared" si="63"/>
        <v/>
      </c>
      <c r="J1186" s="332" t="str">
        <f t="shared" si="62"/>
        <v>-</v>
      </c>
    </row>
    <row r="1187" spans="5:10" ht="12.75" customHeight="1">
      <c r="E1187" s="175" t="str">
        <f t="shared" si="63"/>
        <v/>
      </c>
      <c r="J1187" s="332" t="str">
        <f t="shared" si="62"/>
        <v>-</v>
      </c>
    </row>
    <row r="1188" spans="5:10" ht="12.75" customHeight="1">
      <c r="E1188" s="175" t="str">
        <f t="shared" si="63"/>
        <v/>
      </c>
      <c r="J1188" s="332" t="str">
        <f t="shared" ref="J1188:J1251" si="64">IF(D1188="","-",$E$1-D1188)</f>
        <v>-</v>
      </c>
    </row>
    <row r="1189" spans="5:10" ht="12.75" customHeight="1">
      <c r="E1189" s="175" t="str">
        <f t="shared" ref="E1189:E1252" si="65">IF(D1189="","",IF(F1189="paid",0,I1189-J1189))</f>
        <v/>
      </c>
      <c r="J1189" s="332" t="str">
        <f t="shared" si="64"/>
        <v>-</v>
      </c>
    </row>
    <row r="1190" spans="5:10" ht="12.75" customHeight="1">
      <c r="E1190" s="175" t="str">
        <f t="shared" si="65"/>
        <v/>
      </c>
      <c r="J1190" s="332" t="str">
        <f t="shared" si="64"/>
        <v>-</v>
      </c>
    </row>
    <row r="1191" spans="5:10" ht="12.75" customHeight="1">
      <c r="E1191" s="175" t="str">
        <f t="shared" si="65"/>
        <v/>
      </c>
      <c r="J1191" s="332" t="str">
        <f t="shared" si="64"/>
        <v>-</v>
      </c>
    </row>
    <row r="1192" spans="5:10" ht="12.75" customHeight="1">
      <c r="E1192" s="175" t="str">
        <f t="shared" si="65"/>
        <v/>
      </c>
      <c r="J1192" s="332" t="str">
        <f t="shared" si="64"/>
        <v>-</v>
      </c>
    </row>
    <row r="1193" spans="5:10" ht="12.75" customHeight="1">
      <c r="E1193" s="175" t="str">
        <f t="shared" si="65"/>
        <v/>
      </c>
      <c r="J1193" s="332" t="str">
        <f t="shared" si="64"/>
        <v>-</v>
      </c>
    </row>
    <row r="1194" spans="5:10" ht="12.75" customHeight="1">
      <c r="E1194" s="175" t="str">
        <f t="shared" si="65"/>
        <v/>
      </c>
      <c r="J1194" s="332" t="str">
        <f t="shared" si="64"/>
        <v>-</v>
      </c>
    </row>
    <row r="1195" spans="5:10" ht="12.75" customHeight="1">
      <c r="E1195" s="175" t="str">
        <f t="shared" si="65"/>
        <v/>
      </c>
      <c r="J1195" s="332" t="str">
        <f t="shared" si="64"/>
        <v>-</v>
      </c>
    </row>
    <row r="1196" spans="5:10" ht="12.75" customHeight="1">
      <c r="E1196" s="175" t="str">
        <f t="shared" si="65"/>
        <v/>
      </c>
      <c r="J1196" s="332" t="str">
        <f t="shared" si="64"/>
        <v>-</v>
      </c>
    </row>
    <row r="1197" spans="5:10" ht="12.75" customHeight="1">
      <c r="E1197" s="175" t="str">
        <f t="shared" si="65"/>
        <v/>
      </c>
      <c r="J1197" s="332" t="str">
        <f t="shared" si="64"/>
        <v>-</v>
      </c>
    </row>
    <row r="1198" spans="5:10" ht="12.75" customHeight="1">
      <c r="E1198" s="175" t="str">
        <f t="shared" si="65"/>
        <v/>
      </c>
      <c r="J1198" s="332" t="str">
        <f t="shared" si="64"/>
        <v>-</v>
      </c>
    </row>
    <row r="1199" spans="5:10" ht="12.75" customHeight="1">
      <c r="E1199" s="175" t="str">
        <f t="shared" si="65"/>
        <v/>
      </c>
      <c r="J1199" s="332" t="str">
        <f t="shared" si="64"/>
        <v>-</v>
      </c>
    </row>
    <row r="1200" spans="5:10" ht="12.75" customHeight="1">
      <c r="E1200" s="175" t="str">
        <f t="shared" si="65"/>
        <v/>
      </c>
      <c r="J1200" s="332" t="str">
        <f t="shared" si="64"/>
        <v>-</v>
      </c>
    </row>
    <row r="1201" spans="5:10" ht="12.75" customHeight="1">
      <c r="E1201" s="175" t="str">
        <f t="shared" si="65"/>
        <v/>
      </c>
      <c r="J1201" s="332" t="str">
        <f t="shared" si="64"/>
        <v>-</v>
      </c>
    </row>
    <row r="1202" spans="5:10" ht="12.75" customHeight="1">
      <c r="E1202" s="175" t="str">
        <f t="shared" si="65"/>
        <v/>
      </c>
      <c r="J1202" s="332" t="str">
        <f t="shared" si="64"/>
        <v>-</v>
      </c>
    </row>
    <row r="1203" spans="5:10" ht="12.75" customHeight="1">
      <c r="E1203" s="175" t="str">
        <f t="shared" si="65"/>
        <v/>
      </c>
      <c r="J1203" s="332" t="str">
        <f t="shared" si="64"/>
        <v>-</v>
      </c>
    </row>
    <row r="1204" spans="5:10" ht="12.75" customHeight="1">
      <c r="E1204" s="175" t="str">
        <f t="shared" si="65"/>
        <v/>
      </c>
      <c r="J1204" s="332" t="str">
        <f t="shared" si="64"/>
        <v>-</v>
      </c>
    </row>
    <row r="1205" spans="5:10" ht="12.75" customHeight="1">
      <c r="E1205" s="175" t="str">
        <f t="shared" si="65"/>
        <v/>
      </c>
      <c r="J1205" s="332" t="str">
        <f t="shared" si="64"/>
        <v>-</v>
      </c>
    </row>
    <row r="1206" spans="5:10" ht="12.75" customHeight="1">
      <c r="E1206" s="175" t="str">
        <f t="shared" si="65"/>
        <v/>
      </c>
      <c r="J1206" s="332" t="str">
        <f t="shared" si="64"/>
        <v>-</v>
      </c>
    </row>
    <row r="1207" spans="5:10" ht="12.75" customHeight="1">
      <c r="E1207" s="175" t="str">
        <f t="shared" si="65"/>
        <v/>
      </c>
      <c r="J1207" s="332" t="str">
        <f t="shared" si="64"/>
        <v>-</v>
      </c>
    </row>
    <row r="1208" spans="5:10" ht="12.75" customHeight="1">
      <c r="E1208" s="175" t="str">
        <f t="shared" si="65"/>
        <v/>
      </c>
      <c r="J1208" s="332" t="str">
        <f t="shared" si="64"/>
        <v>-</v>
      </c>
    </row>
    <row r="1209" spans="5:10" ht="12.75" customHeight="1">
      <c r="E1209" s="175" t="str">
        <f t="shared" si="65"/>
        <v/>
      </c>
      <c r="J1209" s="332" t="str">
        <f t="shared" si="64"/>
        <v>-</v>
      </c>
    </row>
    <row r="1210" spans="5:10" ht="12.75" customHeight="1">
      <c r="E1210" s="175" t="str">
        <f t="shared" si="65"/>
        <v/>
      </c>
      <c r="J1210" s="332" t="str">
        <f t="shared" si="64"/>
        <v>-</v>
      </c>
    </row>
    <row r="1211" spans="5:10" ht="12.75" customHeight="1">
      <c r="E1211" s="175" t="str">
        <f t="shared" si="65"/>
        <v/>
      </c>
      <c r="J1211" s="332" t="str">
        <f t="shared" si="64"/>
        <v>-</v>
      </c>
    </row>
    <row r="1212" spans="5:10" ht="12.75" customHeight="1">
      <c r="E1212" s="175" t="str">
        <f t="shared" si="65"/>
        <v/>
      </c>
      <c r="J1212" s="332" t="str">
        <f t="shared" si="64"/>
        <v>-</v>
      </c>
    </row>
    <row r="1213" spans="5:10" ht="12.75" customHeight="1">
      <c r="E1213" s="175" t="str">
        <f t="shared" si="65"/>
        <v/>
      </c>
      <c r="J1213" s="332" t="str">
        <f t="shared" si="64"/>
        <v>-</v>
      </c>
    </row>
    <row r="1214" spans="5:10" ht="12.75" customHeight="1">
      <c r="E1214" s="175" t="str">
        <f t="shared" si="65"/>
        <v/>
      </c>
      <c r="J1214" s="332" t="str">
        <f t="shared" si="64"/>
        <v>-</v>
      </c>
    </row>
    <row r="1215" spans="5:10" ht="12.75" customHeight="1">
      <c r="E1215" s="175" t="str">
        <f t="shared" si="65"/>
        <v/>
      </c>
      <c r="J1215" s="332" t="str">
        <f t="shared" si="64"/>
        <v>-</v>
      </c>
    </row>
    <row r="1216" spans="5:10" ht="12.75" customHeight="1">
      <c r="E1216" s="175" t="str">
        <f t="shared" si="65"/>
        <v/>
      </c>
      <c r="J1216" s="332" t="str">
        <f t="shared" si="64"/>
        <v>-</v>
      </c>
    </row>
    <row r="1217" spans="5:10" ht="12.75" customHeight="1">
      <c r="E1217" s="175" t="str">
        <f t="shared" si="65"/>
        <v/>
      </c>
      <c r="J1217" s="332" t="str">
        <f t="shared" si="64"/>
        <v>-</v>
      </c>
    </row>
    <row r="1218" spans="5:10" ht="12.75" customHeight="1">
      <c r="E1218" s="175" t="str">
        <f t="shared" si="65"/>
        <v/>
      </c>
      <c r="J1218" s="332" t="str">
        <f t="shared" si="64"/>
        <v>-</v>
      </c>
    </row>
    <row r="1219" spans="5:10" ht="12.75" customHeight="1">
      <c r="E1219" s="175" t="str">
        <f t="shared" si="65"/>
        <v/>
      </c>
      <c r="J1219" s="332" t="str">
        <f t="shared" si="64"/>
        <v>-</v>
      </c>
    </row>
    <row r="1220" spans="5:10" ht="12.75" customHeight="1">
      <c r="E1220" s="175" t="str">
        <f t="shared" si="65"/>
        <v/>
      </c>
      <c r="J1220" s="332" t="str">
        <f t="shared" si="64"/>
        <v>-</v>
      </c>
    </row>
    <row r="1221" spans="5:10" ht="12.75" customHeight="1">
      <c r="E1221" s="175" t="str">
        <f t="shared" si="65"/>
        <v/>
      </c>
      <c r="J1221" s="332" t="str">
        <f t="shared" si="64"/>
        <v>-</v>
      </c>
    </row>
    <row r="1222" spans="5:10" ht="12.75" customHeight="1">
      <c r="E1222" s="175" t="str">
        <f t="shared" si="65"/>
        <v/>
      </c>
      <c r="J1222" s="332" t="str">
        <f t="shared" si="64"/>
        <v>-</v>
      </c>
    </row>
    <row r="1223" spans="5:10" ht="12.75" customHeight="1">
      <c r="E1223" s="175" t="str">
        <f t="shared" si="65"/>
        <v/>
      </c>
      <c r="J1223" s="332" t="str">
        <f t="shared" si="64"/>
        <v>-</v>
      </c>
    </row>
    <row r="1224" spans="5:10" ht="12.75" customHeight="1">
      <c r="E1224" s="175" t="str">
        <f t="shared" si="65"/>
        <v/>
      </c>
      <c r="J1224" s="332" t="str">
        <f t="shared" si="64"/>
        <v>-</v>
      </c>
    </row>
    <row r="1225" spans="5:10" ht="12.75" customHeight="1">
      <c r="E1225" s="175" t="str">
        <f t="shared" si="65"/>
        <v/>
      </c>
      <c r="J1225" s="332" t="str">
        <f t="shared" si="64"/>
        <v>-</v>
      </c>
    </row>
    <row r="1226" spans="5:10" ht="12.75" customHeight="1">
      <c r="E1226" s="175" t="str">
        <f t="shared" si="65"/>
        <v/>
      </c>
      <c r="J1226" s="332" t="str">
        <f t="shared" si="64"/>
        <v>-</v>
      </c>
    </row>
    <row r="1227" spans="5:10" ht="12.75" customHeight="1">
      <c r="E1227" s="175" t="str">
        <f t="shared" si="65"/>
        <v/>
      </c>
      <c r="J1227" s="332" t="str">
        <f t="shared" si="64"/>
        <v>-</v>
      </c>
    </row>
    <row r="1228" spans="5:10" ht="12.75" customHeight="1">
      <c r="E1228" s="175" t="str">
        <f t="shared" si="65"/>
        <v/>
      </c>
      <c r="J1228" s="332" t="str">
        <f t="shared" si="64"/>
        <v>-</v>
      </c>
    </row>
    <row r="1229" spans="5:10" ht="12.75" customHeight="1">
      <c r="E1229" s="175" t="str">
        <f t="shared" si="65"/>
        <v/>
      </c>
      <c r="J1229" s="332" t="str">
        <f t="shared" si="64"/>
        <v>-</v>
      </c>
    </row>
    <row r="1230" spans="5:10" ht="12.75" customHeight="1">
      <c r="E1230" s="175" t="str">
        <f t="shared" si="65"/>
        <v/>
      </c>
      <c r="J1230" s="332" t="str">
        <f t="shared" si="64"/>
        <v>-</v>
      </c>
    </row>
    <row r="1231" spans="5:10" ht="12.75" customHeight="1">
      <c r="E1231" s="175" t="str">
        <f t="shared" si="65"/>
        <v/>
      </c>
      <c r="J1231" s="332" t="str">
        <f t="shared" si="64"/>
        <v>-</v>
      </c>
    </row>
    <row r="1232" spans="5:10" ht="12.75" customHeight="1">
      <c r="E1232" s="175" t="str">
        <f t="shared" si="65"/>
        <v/>
      </c>
      <c r="J1232" s="332" t="str">
        <f t="shared" si="64"/>
        <v>-</v>
      </c>
    </row>
    <row r="1233" spans="5:10" ht="12.75" customHeight="1">
      <c r="E1233" s="175" t="str">
        <f t="shared" si="65"/>
        <v/>
      </c>
      <c r="J1233" s="332" t="str">
        <f t="shared" si="64"/>
        <v>-</v>
      </c>
    </row>
    <row r="1234" spans="5:10" ht="12.75" customHeight="1">
      <c r="E1234" s="175" t="str">
        <f t="shared" si="65"/>
        <v/>
      </c>
      <c r="J1234" s="332" t="str">
        <f t="shared" si="64"/>
        <v>-</v>
      </c>
    </row>
    <row r="1235" spans="5:10" ht="12.75" customHeight="1">
      <c r="E1235" s="175" t="str">
        <f t="shared" si="65"/>
        <v/>
      </c>
      <c r="J1235" s="332" t="str">
        <f t="shared" si="64"/>
        <v>-</v>
      </c>
    </row>
    <row r="1236" spans="5:10" ht="12.75" customHeight="1">
      <c r="E1236" s="175" t="str">
        <f t="shared" si="65"/>
        <v/>
      </c>
      <c r="J1236" s="332" t="str">
        <f t="shared" si="64"/>
        <v>-</v>
      </c>
    </row>
    <row r="1237" spans="5:10" ht="12.75" customHeight="1">
      <c r="E1237" s="175" t="str">
        <f t="shared" si="65"/>
        <v/>
      </c>
      <c r="J1237" s="332" t="str">
        <f t="shared" si="64"/>
        <v>-</v>
      </c>
    </row>
    <row r="1238" spans="5:10" ht="12.75" customHeight="1">
      <c r="E1238" s="175" t="str">
        <f t="shared" si="65"/>
        <v/>
      </c>
      <c r="J1238" s="332" t="str">
        <f t="shared" si="64"/>
        <v>-</v>
      </c>
    </row>
    <row r="1239" spans="5:10" ht="12.75" customHeight="1">
      <c r="E1239" s="175" t="str">
        <f t="shared" si="65"/>
        <v/>
      </c>
      <c r="J1239" s="332" t="str">
        <f t="shared" si="64"/>
        <v>-</v>
      </c>
    </row>
    <row r="1240" spans="5:10" ht="12.75" customHeight="1">
      <c r="E1240" s="175" t="str">
        <f t="shared" si="65"/>
        <v/>
      </c>
      <c r="J1240" s="332" t="str">
        <f t="shared" si="64"/>
        <v>-</v>
      </c>
    </row>
    <row r="1241" spans="5:10" ht="12.75" customHeight="1">
      <c r="E1241" s="175" t="str">
        <f t="shared" si="65"/>
        <v/>
      </c>
      <c r="J1241" s="332" t="str">
        <f t="shared" si="64"/>
        <v>-</v>
      </c>
    </row>
    <row r="1242" spans="5:10" ht="12.75" customHeight="1">
      <c r="E1242" s="175" t="str">
        <f t="shared" si="65"/>
        <v/>
      </c>
      <c r="J1242" s="332" t="str">
        <f t="shared" si="64"/>
        <v>-</v>
      </c>
    </row>
    <row r="1243" spans="5:10" ht="12.75" customHeight="1">
      <c r="E1243" s="175" t="str">
        <f t="shared" si="65"/>
        <v/>
      </c>
      <c r="J1243" s="332" t="str">
        <f t="shared" si="64"/>
        <v>-</v>
      </c>
    </row>
    <row r="1244" spans="5:10" ht="12.75" customHeight="1">
      <c r="E1244" s="175" t="str">
        <f t="shared" si="65"/>
        <v/>
      </c>
      <c r="J1244" s="332" t="str">
        <f t="shared" si="64"/>
        <v>-</v>
      </c>
    </row>
    <row r="1245" spans="5:10" ht="12.75" customHeight="1">
      <c r="E1245" s="175" t="str">
        <f t="shared" si="65"/>
        <v/>
      </c>
      <c r="J1245" s="332" t="str">
        <f t="shared" si="64"/>
        <v>-</v>
      </c>
    </row>
    <row r="1246" spans="5:10" ht="12.75" customHeight="1">
      <c r="E1246" s="175" t="str">
        <f t="shared" si="65"/>
        <v/>
      </c>
      <c r="J1246" s="332" t="str">
        <f t="shared" si="64"/>
        <v>-</v>
      </c>
    </row>
    <row r="1247" spans="5:10" ht="12.75" customHeight="1">
      <c r="E1247" s="175" t="str">
        <f t="shared" si="65"/>
        <v/>
      </c>
      <c r="J1247" s="332" t="str">
        <f t="shared" si="64"/>
        <v>-</v>
      </c>
    </row>
    <row r="1248" spans="5:10" ht="12.75" customHeight="1">
      <c r="E1248" s="175" t="str">
        <f t="shared" si="65"/>
        <v/>
      </c>
      <c r="J1248" s="332" t="str">
        <f t="shared" si="64"/>
        <v>-</v>
      </c>
    </row>
    <row r="1249" spans="5:10" ht="12.75" customHeight="1">
      <c r="E1249" s="175" t="str">
        <f t="shared" si="65"/>
        <v/>
      </c>
      <c r="J1249" s="332" t="str">
        <f t="shared" si="64"/>
        <v>-</v>
      </c>
    </row>
    <row r="1250" spans="5:10" ht="12.75" customHeight="1">
      <c r="E1250" s="175" t="str">
        <f t="shared" si="65"/>
        <v/>
      </c>
      <c r="J1250" s="332" t="str">
        <f t="shared" si="64"/>
        <v>-</v>
      </c>
    </row>
    <row r="1251" spans="5:10" ht="12.75" customHeight="1">
      <c r="E1251" s="175" t="str">
        <f t="shared" si="65"/>
        <v/>
      </c>
      <c r="J1251" s="332" t="str">
        <f t="shared" si="64"/>
        <v>-</v>
      </c>
    </row>
    <row r="1252" spans="5:10" ht="12.75" customHeight="1">
      <c r="E1252" s="175" t="str">
        <f t="shared" si="65"/>
        <v/>
      </c>
      <c r="J1252" s="332" t="str">
        <f t="shared" ref="J1252:J1315" si="66">IF(D1252="","-",$E$1-D1252)</f>
        <v>-</v>
      </c>
    </row>
    <row r="1253" spans="5:10" ht="12.75" customHeight="1">
      <c r="E1253" s="175" t="str">
        <f t="shared" ref="E1253:E1316" si="67">IF(D1253="","",IF(F1253="paid",0,I1253-J1253))</f>
        <v/>
      </c>
      <c r="J1253" s="332" t="str">
        <f t="shared" si="66"/>
        <v>-</v>
      </c>
    </row>
    <row r="1254" spans="5:10" ht="12.75" customHeight="1">
      <c r="E1254" s="175" t="str">
        <f t="shared" si="67"/>
        <v/>
      </c>
      <c r="J1254" s="332" t="str">
        <f t="shared" si="66"/>
        <v>-</v>
      </c>
    </row>
    <row r="1255" spans="5:10" ht="12.75" customHeight="1">
      <c r="E1255" s="175" t="str">
        <f t="shared" si="67"/>
        <v/>
      </c>
      <c r="J1255" s="332" t="str">
        <f t="shared" si="66"/>
        <v>-</v>
      </c>
    </row>
    <row r="1256" spans="5:10" ht="12.75" customHeight="1">
      <c r="E1256" s="175" t="str">
        <f t="shared" si="67"/>
        <v/>
      </c>
      <c r="J1256" s="332" t="str">
        <f t="shared" si="66"/>
        <v>-</v>
      </c>
    </row>
    <row r="1257" spans="5:10" ht="12.75" customHeight="1">
      <c r="E1257" s="175" t="str">
        <f t="shared" si="67"/>
        <v/>
      </c>
      <c r="J1257" s="332" t="str">
        <f t="shared" si="66"/>
        <v>-</v>
      </c>
    </row>
    <row r="1258" spans="5:10" ht="12.75" customHeight="1">
      <c r="E1258" s="175" t="str">
        <f t="shared" si="67"/>
        <v/>
      </c>
      <c r="J1258" s="332" t="str">
        <f t="shared" si="66"/>
        <v>-</v>
      </c>
    </row>
    <row r="1259" spans="5:10" ht="12.75" customHeight="1">
      <c r="E1259" s="175" t="str">
        <f t="shared" si="67"/>
        <v/>
      </c>
      <c r="J1259" s="332" t="str">
        <f t="shared" si="66"/>
        <v>-</v>
      </c>
    </row>
    <row r="1260" spans="5:10" ht="12.75" customHeight="1">
      <c r="E1260" s="175" t="str">
        <f t="shared" si="67"/>
        <v/>
      </c>
      <c r="J1260" s="332" t="str">
        <f t="shared" si="66"/>
        <v>-</v>
      </c>
    </row>
    <row r="1261" spans="5:10" ht="12.75" customHeight="1">
      <c r="E1261" s="175" t="str">
        <f t="shared" si="67"/>
        <v/>
      </c>
      <c r="J1261" s="332" t="str">
        <f t="shared" si="66"/>
        <v>-</v>
      </c>
    </row>
    <row r="1262" spans="5:10" ht="12.75" customHeight="1">
      <c r="E1262" s="175" t="str">
        <f t="shared" si="67"/>
        <v/>
      </c>
      <c r="J1262" s="332" t="str">
        <f t="shared" si="66"/>
        <v>-</v>
      </c>
    </row>
    <row r="1263" spans="5:10" ht="12.75" customHeight="1">
      <c r="E1263" s="175" t="str">
        <f t="shared" si="67"/>
        <v/>
      </c>
      <c r="J1263" s="332" t="str">
        <f t="shared" si="66"/>
        <v>-</v>
      </c>
    </row>
    <row r="1264" spans="5:10" ht="12.75" customHeight="1">
      <c r="E1264" s="175" t="str">
        <f t="shared" si="67"/>
        <v/>
      </c>
      <c r="J1264" s="332" t="str">
        <f t="shared" si="66"/>
        <v>-</v>
      </c>
    </row>
    <row r="1265" spans="5:10" ht="12.75" customHeight="1">
      <c r="E1265" s="175" t="str">
        <f t="shared" si="67"/>
        <v/>
      </c>
      <c r="J1265" s="332" t="str">
        <f t="shared" si="66"/>
        <v>-</v>
      </c>
    </row>
    <row r="1266" spans="5:10" ht="12.75" customHeight="1">
      <c r="E1266" s="175" t="str">
        <f t="shared" si="67"/>
        <v/>
      </c>
      <c r="J1266" s="332" t="str">
        <f t="shared" si="66"/>
        <v>-</v>
      </c>
    </row>
    <row r="1267" spans="5:10" ht="12.75" customHeight="1">
      <c r="E1267" s="175" t="str">
        <f t="shared" si="67"/>
        <v/>
      </c>
      <c r="J1267" s="332" t="str">
        <f t="shared" si="66"/>
        <v>-</v>
      </c>
    </row>
    <row r="1268" spans="5:10" ht="12.75" customHeight="1">
      <c r="E1268" s="175" t="str">
        <f t="shared" si="67"/>
        <v/>
      </c>
      <c r="J1268" s="332" t="str">
        <f t="shared" si="66"/>
        <v>-</v>
      </c>
    </row>
    <row r="1269" spans="5:10" ht="12.75" customHeight="1">
      <c r="E1269" s="175" t="str">
        <f t="shared" si="67"/>
        <v/>
      </c>
      <c r="J1269" s="332" t="str">
        <f t="shared" si="66"/>
        <v>-</v>
      </c>
    </row>
    <row r="1270" spans="5:10" ht="12.75" customHeight="1">
      <c r="E1270" s="175" t="str">
        <f t="shared" si="67"/>
        <v/>
      </c>
      <c r="J1270" s="332" t="str">
        <f t="shared" si="66"/>
        <v>-</v>
      </c>
    </row>
    <row r="1271" spans="5:10" ht="12.75" customHeight="1">
      <c r="E1271" s="175" t="str">
        <f t="shared" si="67"/>
        <v/>
      </c>
      <c r="J1271" s="332" t="str">
        <f t="shared" si="66"/>
        <v>-</v>
      </c>
    </row>
    <row r="1272" spans="5:10" ht="12.75" customHeight="1">
      <c r="E1272" s="175" t="str">
        <f t="shared" si="67"/>
        <v/>
      </c>
      <c r="J1272" s="332" t="str">
        <f t="shared" si="66"/>
        <v>-</v>
      </c>
    </row>
    <row r="1273" spans="5:10" ht="12.75" customHeight="1">
      <c r="E1273" s="175" t="str">
        <f t="shared" si="67"/>
        <v/>
      </c>
      <c r="J1273" s="332" t="str">
        <f t="shared" si="66"/>
        <v>-</v>
      </c>
    </row>
    <row r="1274" spans="5:10" ht="12.75" customHeight="1">
      <c r="E1274" s="175" t="str">
        <f t="shared" si="67"/>
        <v/>
      </c>
      <c r="J1274" s="332" t="str">
        <f t="shared" si="66"/>
        <v>-</v>
      </c>
    </row>
    <row r="1275" spans="5:10" ht="12.75" customHeight="1">
      <c r="E1275" s="175" t="str">
        <f t="shared" si="67"/>
        <v/>
      </c>
      <c r="J1275" s="332" t="str">
        <f t="shared" si="66"/>
        <v>-</v>
      </c>
    </row>
    <row r="1276" spans="5:10" ht="12.75" customHeight="1">
      <c r="E1276" s="175" t="str">
        <f t="shared" si="67"/>
        <v/>
      </c>
      <c r="J1276" s="332" t="str">
        <f t="shared" si="66"/>
        <v>-</v>
      </c>
    </row>
    <row r="1277" spans="5:10" ht="12.75" customHeight="1">
      <c r="E1277" s="175" t="str">
        <f t="shared" si="67"/>
        <v/>
      </c>
      <c r="J1277" s="332" t="str">
        <f t="shared" si="66"/>
        <v>-</v>
      </c>
    </row>
    <row r="1278" spans="5:10" ht="12.75" customHeight="1">
      <c r="E1278" s="175" t="str">
        <f t="shared" si="67"/>
        <v/>
      </c>
      <c r="J1278" s="332" t="str">
        <f t="shared" si="66"/>
        <v>-</v>
      </c>
    </row>
    <row r="1279" spans="5:10" ht="12.75" customHeight="1">
      <c r="E1279" s="175" t="str">
        <f t="shared" si="67"/>
        <v/>
      </c>
      <c r="J1279" s="332" t="str">
        <f t="shared" si="66"/>
        <v>-</v>
      </c>
    </row>
    <row r="1280" spans="5:10" ht="12.75" customHeight="1">
      <c r="E1280" s="175" t="str">
        <f t="shared" si="67"/>
        <v/>
      </c>
      <c r="J1280" s="332" t="str">
        <f t="shared" si="66"/>
        <v>-</v>
      </c>
    </row>
    <row r="1281" spans="5:10" ht="12.75" customHeight="1">
      <c r="E1281" s="175" t="str">
        <f t="shared" si="67"/>
        <v/>
      </c>
      <c r="J1281" s="332" t="str">
        <f t="shared" si="66"/>
        <v>-</v>
      </c>
    </row>
    <row r="1282" spans="5:10" ht="12.75" customHeight="1">
      <c r="E1282" s="175" t="str">
        <f t="shared" si="67"/>
        <v/>
      </c>
      <c r="J1282" s="332" t="str">
        <f t="shared" si="66"/>
        <v>-</v>
      </c>
    </row>
    <row r="1283" spans="5:10" ht="12.75" customHeight="1">
      <c r="E1283" s="175" t="str">
        <f t="shared" si="67"/>
        <v/>
      </c>
      <c r="J1283" s="332" t="str">
        <f t="shared" si="66"/>
        <v>-</v>
      </c>
    </row>
    <row r="1284" spans="5:10" ht="12.75" customHeight="1">
      <c r="E1284" s="175" t="str">
        <f t="shared" si="67"/>
        <v/>
      </c>
      <c r="J1284" s="332" t="str">
        <f t="shared" si="66"/>
        <v>-</v>
      </c>
    </row>
    <row r="1285" spans="5:10" ht="12.75" customHeight="1">
      <c r="E1285" s="175" t="str">
        <f t="shared" si="67"/>
        <v/>
      </c>
      <c r="J1285" s="332" t="str">
        <f t="shared" si="66"/>
        <v>-</v>
      </c>
    </row>
    <row r="1286" spans="5:10" ht="12.75" customHeight="1">
      <c r="E1286" s="175" t="str">
        <f t="shared" si="67"/>
        <v/>
      </c>
      <c r="J1286" s="332" t="str">
        <f t="shared" si="66"/>
        <v>-</v>
      </c>
    </row>
    <row r="1287" spans="5:10" ht="12.75" customHeight="1">
      <c r="E1287" s="175" t="str">
        <f t="shared" si="67"/>
        <v/>
      </c>
      <c r="J1287" s="332" t="str">
        <f t="shared" si="66"/>
        <v>-</v>
      </c>
    </row>
    <row r="1288" spans="5:10" ht="12.75" customHeight="1">
      <c r="E1288" s="175" t="str">
        <f t="shared" si="67"/>
        <v/>
      </c>
      <c r="J1288" s="332" t="str">
        <f t="shared" si="66"/>
        <v>-</v>
      </c>
    </row>
    <row r="1289" spans="5:10" ht="12.75" customHeight="1">
      <c r="E1289" s="175" t="str">
        <f t="shared" si="67"/>
        <v/>
      </c>
      <c r="J1289" s="332" t="str">
        <f t="shared" si="66"/>
        <v>-</v>
      </c>
    </row>
    <row r="1290" spans="5:10" ht="12.75" customHeight="1">
      <c r="E1290" s="175" t="str">
        <f t="shared" si="67"/>
        <v/>
      </c>
      <c r="J1290" s="332" t="str">
        <f t="shared" si="66"/>
        <v>-</v>
      </c>
    </row>
    <row r="1291" spans="5:10" ht="12.75" customHeight="1">
      <c r="E1291" s="175" t="str">
        <f t="shared" si="67"/>
        <v/>
      </c>
      <c r="J1291" s="332" t="str">
        <f t="shared" si="66"/>
        <v>-</v>
      </c>
    </row>
    <row r="1292" spans="5:10" ht="12.75" customHeight="1">
      <c r="E1292" s="175" t="str">
        <f t="shared" si="67"/>
        <v/>
      </c>
      <c r="J1292" s="332" t="str">
        <f t="shared" si="66"/>
        <v>-</v>
      </c>
    </row>
    <row r="1293" spans="5:10" ht="12.75" customHeight="1">
      <c r="E1293" s="175" t="str">
        <f t="shared" si="67"/>
        <v/>
      </c>
      <c r="J1293" s="332" t="str">
        <f t="shared" si="66"/>
        <v>-</v>
      </c>
    </row>
    <row r="1294" spans="5:10" ht="12.75" customHeight="1">
      <c r="E1294" s="175" t="str">
        <f t="shared" si="67"/>
        <v/>
      </c>
      <c r="J1294" s="332" t="str">
        <f t="shared" si="66"/>
        <v>-</v>
      </c>
    </row>
    <row r="1295" spans="5:10" ht="12.75" customHeight="1">
      <c r="E1295" s="175" t="str">
        <f t="shared" si="67"/>
        <v/>
      </c>
      <c r="J1295" s="332" t="str">
        <f t="shared" si="66"/>
        <v>-</v>
      </c>
    </row>
    <row r="1296" spans="5:10" ht="12.75" customHeight="1">
      <c r="E1296" s="175" t="str">
        <f t="shared" si="67"/>
        <v/>
      </c>
      <c r="J1296" s="332" t="str">
        <f t="shared" si="66"/>
        <v>-</v>
      </c>
    </row>
    <row r="1297" spans="5:10" ht="12.75" customHeight="1">
      <c r="E1297" s="175" t="str">
        <f t="shared" si="67"/>
        <v/>
      </c>
      <c r="J1297" s="332" t="str">
        <f t="shared" si="66"/>
        <v>-</v>
      </c>
    </row>
    <row r="1298" spans="5:10" ht="12.75" customHeight="1">
      <c r="E1298" s="175" t="str">
        <f t="shared" si="67"/>
        <v/>
      </c>
      <c r="J1298" s="332" t="str">
        <f t="shared" si="66"/>
        <v>-</v>
      </c>
    </row>
    <row r="1299" spans="5:10" ht="12.75" customHeight="1">
      <c r="E1299" s="175" t="str">
        <f t="shared" si="67"/>
        <v/>
      </c>
      <c r="J1299" s="332" t="str">
        <f t="shared" si="66"/>
        <v>-</v>
      </c>
    </row>
    <row r="1300" spans="5:10" ht="12.75" customHeight="1">
      <c r="E1300" s="175" t="str">
        <f t="shared" si="67"/>
        <v/>
      </c>
      <c r="J1300" s="332" t="str">
        <f t="shared" si="66"/>
        <v>-</v>
      </c>
    </row>
    <row r="1301" spans="5:10" ht="12.75" customHeight="1">
      <c r="E1301" s="175" t="str">
        <f t="shared" si="67"/>
        <v/>
      </c>
      <c r="J1301" s="332" t="str">
        <f t="shared" si="66"/>
        <v>-</v>
      </c>
    </row>
    <row r="1302" spans="5:10" ht="12.75" customHeight="1">
      <c r="E1302" s="175" t="str">
        <f t="shared" si="67"/>
        <v/>
      </c>
      <c r="J1302" s="332" t="str">
        <f t="shared" si="66"/>
        <v>-</v>
      </c>
    </row>
    <row r="1303" spans="5:10" ht="12.75" customHeight="1">
      <c r="E1303" s="175" t="str">
        <f t="shared" si="67"/>
        <v/>
      </c>
      <c r="J1303" s="332" t="str">
        <f t="shared" si="66"/>
        <v>-</v>
      </c>
    </row>
    <row r="1304" spans="5:10" ht="12.75" customHeight="1">
      <c r="E1304" s="175" t="str">
        <f t="shared" si="67"/>
        <v/>
      </c>
      <c r="J1304" s="332" t="str">
        <f t="shared" si="66"/>
        <v>-</v>
      </c>
    </row>
    <row r="1305" spans="5:10" ht="12.75" customHeight="1">
      <c r="E1305" s="175" t="str">
        <f t="shared" si="67"/>
        <v/>
      </c>
      <c r="J1305" s="332" t="str">
        <f t="shared" si="66"/>
        <v>-</v>
      </c>
    </row>
    <row r="1306" spans="5:10" ht="12.75" customHeight="1">
      <c r="E1306" s="175" t="str">
        <f t="shared" si="67"/>
        <v/>
      </c>
      <c r="J1306" s="332" t="str">
        <f t="shared" si="66"/>
        <v>-</v>
      </c>
    </row>
    <row r="1307" spans="5:10" ht="12.75" customHeight="1">
      <c r="E1307" s="175" t="str">
        <f t="shared" si="67"/>
        <v/>
      </c>
      <c r="J1307" s="332" t="str">
        <f t="shared" si="66"/>
        <v>-</v>
      </c>
    </row>
    <row r="1308" spans="5:10" ht="12.75" customHeight="1">
      <c r="E1308" s="175" t="str">
        <f t="shared" si="67"/>
        <v/>
      </c>
      <c r="J1308" s="332" t="str">
        <f t="shared" si="66"/>
        <v>-</v>
      </c>
    </row>
    <row r="1309" spans="5:10" ht="12.75" customHeight="1">
      <c r="E1309" s="175" t="str">
        <f t="shared" si="67"/>
        <v/>
      </c>
      <c r="J1309" s="332" t="str">
        <f t="shared" si="66"/>
        <v>-</v>
      </c>
    </row>
    <row r="1310" spans="5:10" ht="12.75" customHeight="1">
      <c r="E1310" s="175" t="str">
        <f t="shared" si="67"/>
        <v/>
      </c>
      <c r="J1310" s="332" t="str">
        <f t="shared" si="66"/>
        <v>-</v>
      </c>
    </row>
    <row r="1311" spans="5:10" ht="12.75" customHeight="1">
      <c r="E1311" s="175" t="str">
        <f t="shared" si="67"/>
        <v/>
      </c>
      <c r="J1311" s="332" t="str">
        <f t="shared" si="66"/>
        <v>-</v>
      </c>
    </row>
    <row r="1312" spans="5:10" ht="12.75" customHeight="1">
      <c r="E1312" s="175" t="str">
        <f t="shared" si="67"/>
        <v/>
      </c>
      <c r="J1312" s="332" t="str">
        <f t="shared" si="66"/>
        <v>-</v>
      </c>
    </row>
    <row r="1313" spans="5:10" ht="12.75" customHeight="1">
      <c r="E1313" s="175" t="str">
        <f t="shared" si="67"/>
        <v/>
      </c>
      <c r="J1313" s="332" t="str">
        <f t="shared" si="66"/>
        <v>-</v>
      </c>
    </row>
    <row r="1314" spans="5:10" ht="12.75" customHeight="1">
      <c r="E1314" s="175" t="str">
        <f t="shared" si="67"/>
        <v/>
      </c>
      <c r="J1314" s="332" t="str">
        <f t="shared" si="66"/>
        <v>-</v>
      </c>
    </row>
    <row r="1315" spans="5:10" ht="12.75" customHeight="1">
      <c r="E1315" s="175" t="str">
        <f t="shared" si="67"/>
        <v/>
      </c>
      <c r="J1315" s="332" t="str">
        <f t="shared" si="66"/>
        <v>-</v>
      </c>
    </row>
    <row r="1316" spans="5:10" ht="12.75" customHeight="1">
      <c r="E1316" s="175" t="str">
        <f t="shared" si="67"/>
        <v/>
      </c>
      <c r="J1316" s="332" t="str">
        <f t="shared" ref="J1316:J1379" si="68">IF(D1316="","-",$E$1-D1316)</f>
        <v>-</v>
      </c>
    </row>
    <row r="1317" spans="5:10" ht="12.75" customHeight="1">
      <c r="E1317" s="175" t="str">
        <f t="shared" ref="E1317:E1380" si="69">IF(D1317="","",IF(F1317="paid",0,I1317-J1317))</f>
        <v/>
      </c>
      <c r="J1317" s="332" t="str">
        <f t="shared" si="68"/>
        <v>-</v>
      </c>
    </row>
    <row r="1318" spans="5:10" ht="12.75" customHeight="1">
      <c r="E1318" s="175" t="str">
        <f t="shared" si="69"/>
        <v/>
      </c>
      <c r="J1318" s="332" t="str">
        <f t="shared" si="68"/>
        <v>-</v>
      </c>
    </row>
    <row r="1319" spans="5:10" ht="12.75" customHeight="1">
      <c r="E1319" s="175" t="str">
        <f t="shared" si="69"/>
        <v/>
      </c>
      <c r="J1319" s="332" t="str">
        <f t="shared" si="68"/>
        <v>-</v>
      </c>
    </row>
    <row r="1320" spans="5:10" ht="12.75" customHeight="1">
      <c r="E1320" s="175" t="str">
        <f t="shared" si="69"/>
        <v/>
      </c>
      <c r="J1320" s="332" t="str">
        <f t="shared" si="68"/>
        <v>-</v>
      </c>
    </row>
    <row r="1321" spans="5:10" ht="12.75" customHeight="1">
      <c r="E1321" s="175" t="str">
        <f t="shared" si="69"/>
        <v/>
      </c>
      <c r="J1321" s="332" t="str">
        <f t="shared" si="68"/>
        <v>-</v>
      </c>
    </row>
    <row r="1322" spans="5:10" ht="12.75" customHeight="1">
      <c r="E1322" s="175" t="str">
        <f t="shared" si="69"/>
        <v/>
      </c>
      <c r="J1322" s="332" t="str">
        <f t="shared" si="68"/>
        <v>-</v>
      </c>
    </row>
    <row r="1323" spans="5:10" ht="12.75" customHeight="1">
      <c r="E1323" s="175" t="str">
        <f t="shared" si="69"/>
        <v/>
      </c>
      <c r="J1323" s="332" t="str">
        <f t="shared" si="68"/>
        <v>-</v>
      </c>
    </row>
    <row r="1324" spans="5:10" ht="12.75" customHeight="1">
      <c r="E1324" s="175" t="str">
        <f t="shared" si="69"/>
        <v/>
      </c>
      <c r="J1324" s="332" t="str">
        <f t="shared" si="68"/>
        <v>-</v>
      </c>
    </row>
    <row r="1325" spans="5:10" ht="12.75" customHeight="1">
      <c r="E1325" s="175" t="str">
        <f t="shared" si="69"/>
        <v/>
      </c>
      <c r="J1325" s="332" t="str">
        <f t="shared" si="68"/>
        <v>-</v>
      </c>
    </row>
    <row r="1326" spans="5:10" ht="12.75" customHeight="1">
      <c r="E1326" s="175" t="str">
        <f t="shared" si="69"/>
        <v/>
      </c>
      <c r="J1326" s="332" t="str">
        <f t="shared" si="68"/>
        <v>-</v>
      </c>
    </row>
    <row r="1327" spans="5:10" ht="12.75" customHeight="1">
      <c r="E1327" s="175" t="str">
        <f t="shared" si="69"/>
        <v/>
      </c>
      <c r="J1327" s="332" t="str">
        <f t="shared" si="68"/>
        <v>-</v>
      </c>
    </row>
    <row r="1328" spans="5:10" ht="12.75" customHeight="1">
      <c r="E1328" s="175" t="str">
        <f t="shared" si="69"/>
        <v/>
      </c>
      <c r="J1328" s="332" t="str">
        <f t="shared" si="68"/>
        <v>-</v>
      </c>
    </row>
    <row r="1329" spans="5:10" ht="12.75" customHeight="1">
      <c r="E1329" s="175" t="str">
        <f t="shared" si="69"/>
        <v/>
      </c>
      <c r="J1329" s="332" t="str">
        <f t="shared" si="68"/>
        <v>-</v>
      </c>
    </row>
    <row r="1330" spans="5:10" ht="12.75" customHeight="1">
      <c r="E1330" s="175" t="str">
        <f t="shared" si="69"/>
        <v/>
      </c>
      <c r="J1330" s="332" t="str">
        <f t="shared" si="68"/>
        <v>-</v>
      </c>
    </row>
    <row r="1331" spans="5:10" ht="12.75" customHeight="1">
      <c r="E1331" s="175" t="str">
        <f t="shared" si="69"/>
        <v/>
      </c>
      <c r="J1331" s="332" t="str">
        <f t="shared" si="68"/>
        <v>-</v>
      </c>
    </row>
    <row r="1332" spans="5:10" ht="12.75" customHeight="1">
      <c r="E1332" s="175" t="str">
        <f t="shared" si="69"/>
        <v/>
      </c>
      <c r="J1332" s="332" t="str">
        <f t="shared" si="68"/>
        <v>-</v>
      </c>
    </row>
    <row r="1333" spans="5:10" ht="12.75" customHeight="1">
      <c r="E1333" s="175" t="str">
        <f t="shared" si="69"/>
        <v/>
      </c>
      <c r="J1333" s="332" t="str">
        <f t="shared" si="68"/>
        <v>-</v>
      </c>
    </row>
    <row r="1334" spans="5:10" ht="12.75" customHeight="1">
      <c r="E1334" s="175" t="str">
        <f t="shared" si="69"/>
        <v/>
      </c>
      <c r="J1334" s="332" t="str">
        <f t="shared" si="68"/>
        <v>-</v>
      </c>
    </row>
    <row r="1335" spans="5:10" ht="12.75" customHeight="1">
      <c r="E1335" s="175" t="str">
        <f t="shared" si="69"/>
        <v/>
      </c>
      <c r="J1335" s="332" t="str">
        <f t="shared" si="68"/>
        <v>-</v>
      </c>
    </row>
    <row r="1336" spans="5:10" ht="12.75" customHeight="1">
      <c r="E1336" s="175" t="str">
        <f t="shared" si="69"/>
        <v/>
      </c>
      <c r="J1336" s="332" t="str">
        <f t="shared" si="68"/>
        <v>-</v>
      </c>
    </row>
    <row r="1337" spans="5:10" ht="12.75" customHeight="1">
      <c r="E1337" s="175" t="str">
        <f t="shared" si="69"/>
        <v/>
      </c>
      <c r="J1337" s="332" t="str">
        <f t="shared" si="68"/>
        <v>-</v>
      </c>
    </row>
    <row r="1338" spans="5:10" ht="12.75" customHeight="1">
      <c r="E1338" s="175" t="str">
        <f t="shared" si="69"/>
        <v/>
      </c>
      <c r="J1338" s="332" t="str">
        <f t="shared" si="68"/>
        <v>-</v>
      </c>
    </row>
    <row r="1339" spans="5:10" ht="12.75" customHeight="1">
      <c r="E1339" s="175" t="str">
        <f t="shared" si="69"/>
        <v/>
      </c>
      <c r="J1339" s="332" t="str">
        <f t="shared" si="68"/>
        <v>-</v>
      </c>
    </row>
    <row r="1340" spans="5:10" ht="12.75" customHeight="1">
      <c r="E1340" s="175" t="str">
        <f t="shared" si="69"/>
        <v/>
      </c>
      <c r="J1340" s="332" t="str">
        <f t="shared" si="68"/>
        <v>-</v>
      </c>
    </row>
    <row r="1341" spans="5:10" ht="12.75" customHeight="1">
      <c r="E1341" s="175" t="str">
        <f t="shared" si="69"/>
        <v/>
      </c>
      <c r="J1341" s="332" t="str">
        <f t="shared" si="68"/>
        <v>-</v>
      </c>
    </row>
    <row r="1342" spans="5:10" ht="12.75" customHeight="1">
      <c r="E1342" s="175" t="str">
        <f t="shared" si="69"/>
        <v/>
      </c>
      <c r="J1342" s="332" t="str">
        <f t="shared" si="68"/>
        <v>-</v>
      </c>
    </row>
    <row r="1343" spans="5:10" ht="12.75" customHeight="1">
      <c r="E1343" s="175" t="str">
        <f t="shared" si="69"/>
        <v/>
      </c>
      <c r="J1343" s="332" t="str">
        <f t="shared" si="68"/>
        <v>-</v>
      </c>
    </row>
    <row r="1344" spans="5:10" ht="12.75" customHeight="1">
      <c r="E1344" s="175" t="str">
        <f t="shared" si="69"/>
        <v/>
      </c>
      <c r="J1344" s="332" t="str">
        <f t="shared" si="68"/>
        <v>-</v>
      </c>
    </row>
    <row r="1345" spans="5:10" ht="12.75" customHeight="1">
      <c r="E1345" s="175" t="str">
        <f t="shared" si="69"/>
        <v/>
      </c>
      <c r="J1345" s="332" t="str">
        <f t="shared" si="68"/>
        <v>-</v>
      </c>
    </row>
    <row r="1346" spans="5:10" ht="12.75" customHeight="1">
      <c r="E1346" s="175" t="str">
        <f t="shared" si="69"/>
        <v/>
      </c>
      <c r="J1346" s="332" t="str">
        <f t="shared" si="68"/>
        <v>-</v>
      </c>
    </row>
    <row r="1347" spans="5:10" ht="12.75" customHeight="1">
      <c r="E1347" s="175" t="str">
        <f t="shared" si="69"/>
        <v/>
      </c>
      <c r="J1347" s="332" t="str">
        <f t="shared" si="68"/>
        <v>-</v>
      </c>
    </row>
    <row r="1348" spans="5:10" ht="12.75" customHeight="1">
      <c r="E1348" s="175" t="str">
        <f t="shared" si="69"/>
        <v/>
      </c>
      <c r="J1348" s="332" t="str">
        <f t="shared" si="68"/>
        <v>-</v>
      </c>
    </row>
    <row r="1349" spans="5:10" ht="12.75" customHeight="1">
      <c r="E1349" s="175" t="str">
        <f t="shared" si="69"/>
        <v/>
      </c>
      <c r="J1349" s="332" t="str">
        <f t="shared" si="68"/>
        <v>-</v>
      </c>
    </row>
    <row r="1350" spans="5:10" ht="12.75" customHeight="1">
      <c r="E1350" s="175" t="str">
        <f t="shared" si="69"/>
        <v/>
      </c>
      <c r="J1350" s="332" t="str">
        <f t="shared" si="68"/>
        <v>-</v>
      </c>
    </row>
    <row r="1351" spans="5:10" ht="12.75" customHeight="1">
      <c r="E1351" s="175" t="str">
        <f t="shared" si="69"/>
        <v/>
      </c>
      <c r="J1351" s="332" t="str">
        <f t="shared" si="68"/>
        <v>-</v>
      </c>
    </row>
    <row r="1352" spans="5:10" ht="12.75" customHeight="1">
      <c r="E1352" s="175" t="str">
        <f t="shared" si="69"/>
        <v/>
      </c>
      <c r="J1352" s="332" t="str">
        <f t="shared" si="68"/>
        <v>-</v>
      </c>
    </row>
    <row r="1353" spans="5:10" ht="12.75" customHeight="1">
      <c r="E1353" s="175" t="str">
        <f t="shared" si="69"/>
        <v/>
      </c>
      <c r="J1353" s="332" t="str">
        <f t="shared" si="68"/>
        <v>-</v>
      </c>
    </row>
    <row r="1354" spans="5:10" ht="12.75" customHeight="1">
      <c r="E1354" s="175" t="str">
        <f t="shared" si="69"/>
        <v/>
      </c>
      <c r="J1354" s="332" t="str">
        <f t="shared" si="68"/>
        <v>-</v>
      </c>
    </row>
    <row r="1355" spans="5:10" ht="12.75" customHeight="1">
      <c r="E1355" s="175" t="str">
        <f t="shared" si="69"/>
        <v/>
      </c>
      <c r="J1355" s="332" t="str">
        <f t="shared" si="68"/>
        <v>-</v>
      </c>
    </row>
    <row r="1356" spans="5:10" ht="12.75" customHeight="1">
      <c r="E1356" s="175" t="str">
        <f t="shared" si="69"/>
        <v/>
      </c>
      <c r="J1356" s="332" t="str">
        <f t="shared" si="68"/>
        <v>-</v>
      </c>
    </row>
    <row r="1357" spans="5:10" ht="12.75" customHeight="1">
      <c r="E1357" s="175" t="str">
        <f t="shared" si="69"/>
        <v/>
      </c>
      <c r="J1357" s="332" t="str">
        <f t="shared" si="68"/>
        <v>-</v>
      </c>
    </row>
    <row r="1358" spans="5:10" ht="12.75" customHeight="1">
      <c r="E1358" s="175" t="str">
        <f t="shared" si="69"/>
        <v/>
      </c>
      <c r="J1358" s="332" t="str">
        <f t="shared" si="68"/>
        <v>-</v>
      </c>
    </row>
    <row r="1359" spans="5:10" ht="12.75" customHeight="1">
      <c r="E1359" s="175" t="str">
        <f t="shared" si="69"/>
        <v/>
      </c>
      <c r="J1359" s="332" t="str">
        <f t="shared" si="68"/>
        <v>-</v>
      </c>
    </row>
    <row r="1360" spans="5:10" ht="12.75" customHeight="1">
      <c r="E1360" s="175" t="str">
        <f t="shared" si="69"/>
        <v/>
      </c>
      <c r="J1360" s="332" t="str">
        <f t="shared" si="68"/>
        <v>-</v>
      </c>
    </row>
    <row r="1361" spans="5:10" ht="12.75" customHeight="1">
      <c r="E1361" s="175" t="str">
        <f t="shared" si="69"/>
        <v/>
      </c>
      <c r="J1361" s="332" t="str">
        <f t="shared" si="68"/>
        <v>-</v>
      </c>
    </row>
    <row r="1362" spans="5:10" ht="12.75" customHeight="1">
      <c r="E1362" s="175" t="str">
        <f t="shared" si="69"/>
        <v/>
      </c>
      <c r="J1362" s="332" t="str">
        <f t="shared" si="68"/>
        <v>-</v>
      </c>
    </row>
    <row r="1363" spans="5:10" ht="12.75" customHeight="1">
      <c r="E1363" s="175" t="str">
        <f t="shared" si="69"/>
        <v/>
      </c>
      <c r="J1363" s="332" t="str">
        <f t="shared" si="68"/>
        <v>-</v>
      </c>
    </row>
    <row r="1364" spans="5:10" ht="12.75" customHeight="1">
      <c r="E1364" s="175" t="str">
        <f t="shared" si="69"/>
        <v/>
      </c>
      <c r="J1364" s="332" t="str">
        <f t="shared" si="68"/>
        <v>-</v>
      </c>
    </row>
    <row r="1365" spans="5:10" ht="12.75" customHeight="1">
      <c r="E1365" s="175" t="str">
        <f t="shared" si="69"/>
        <v/>
      </c>
      <c r="J1365" s="332" t="str">
        <f t="shared" si="68"/>
        <v>-</v>
      </c>
    </row>
    <row r="1366" spans="5:10" ht="12.75" customHeight="1">
      <c r="E1366" s="175" t="str">
        <f t="shared" si="69"/>
        <v/>
      </c>
      <c r="J1366" s="332" t="str">
        <f t="shared" si="68"/>
        <v>-</v>
      </c>
    </row>
    <row r="1367" spans="5:10" ht="12.75" customHeight="1">
      <c r="E1367" s="175" t="str">
        <f t="shared" si="69"/>
        <v/>
      </c>
      <c r="J1367" s="332" t="str">
        <f t="shared" si="68"/>
        <v>-</v>
      </c>
    </row>
    <row r="1368" spans="5:10" ht="12.75" customHeight="1">
      <c r="E1368" s="175" t="str">
        <f t="shared" si="69"/>
        <v/>
      </c>
      <c r="J1368" s="332" t="str">
        <f t="shared" si="68"/>
        <v>-</v>
      </c>
    </row>
    <row r="1369" spans="5:10" ht="12.75" customHeight="1">
      <c r="E1369" s="175" t="str">
        <f t="shared" si="69"/>
        <v/>
      </c>
      <c r="J1369" s="332" t="str">
        <f t="shared" si="68"/>
        <v>-</v>
      </c>
    </row>
    <row r="1370" spans="5:10" ht="12.75" customHeight="1">
      <c r="E1370" s="175" t="str">
        <f t="shared" si="69"/>
        <v/>
      </c>
      <c r="J1370" s="332" t="str">
        <f t="shared" si="68"/>
        <v>-</v>
      </c>
    </row>
    <row r="1371" spans="5:10" ht="12.75" customHeight="1">
      <c r="E1371" s="175" t="str">
        <f t="shared" si="69"/>
        <v/>
      </c>
      <c r="J1371" s="332" t="str">
        <f t="shared" si="68"/>
        <v>-</v>
      </c>
    </row>
    <row r="1372" spans="5:10" ht="12.75" customHeight="1">
      <c r="E1372" s="175" t="str">
        <f t="shared" si="69"/>
        <v/>
      </c>
      <c r="J1372" s="332" t="str">
        <f t="shared" si="68"/>
        <v>-</v>
      </c>
    </row>
    <row r="1373" spans="5:10" ht="12.75" customHeight="1">
      <c r="E1373" s="175" t="str">
        <f t="shared" si="69"/>
        <v/>
      </c>
      <c r="J1373" s="332" t="str">
        <f t="shared" si="68"/>
        <v>-</v>
      </c>
    </row>
    <row r="1374" spans="5:10" ht="12.75" customHeight="1">
      <c r="E1374" s="175" t="str">
        <f t="shared" si="69"/>
        <v/>
      </c>
      <c r="J1374" s="332" t="str">
        <f t="shared" si="68"/>
        <v>-</v>
      </c>
    </row>
    <row r="1375" spans="5:10" ht="12.75" customHeight="1">
      <c r="E1375" s="175" t="str">
        <f t="shared" si="69"/>
        <v/>
      </c>
      <c r="J1375" s="332" t="str">
        <f t="shared" si="68"/>
        <v>-</v>
      </c>
    </row>
    <row r="1376" spans="5:10" ht="12.75" customHeight="1">
      <c r="E1376" s="175" t="str">
        <f t="shared" si="69"/>
        <v/>
      </c>
      <c r="J1376" s="332" t="str">
        <f t="shared" si="68"/>
        <v>-</v>
      </c>
    </row>
    <row r="1377" spans="5:10" ht="12.75" customHeight="1">
      <c r="E1377" s="175" t="str">
        <f t="shared" si="69"/>
        <v/>
      </c>
      <c r="J1377" s="332" t="str">
        <f t="shared" si="68"/>
        <v>-</v>
      </c>
    </row>
    <row r="1378" spans="5:10" ht="12.75" customHeight="1">
      <c r="E1378" s="175" t="str">
        <f t="shared" si="69"/>
        <v/>
      </c>
      <c r="J1378" s="332" t="str">
        <f t="shared" si="68"/>
        <v>-</v>
      </c>
    </row>
    <row r="1379" spans="5:10" ht="12.75" customHeight="1">
      <c r="E1379" s="175" t="str">
        <f t="shared" si="69"/>
        <v/>
      </c>
      <c r="J1379" s="332" t="str">
        <f t="shared" si="68"/>
        <v>-</v>
      </c>
    </row>
    <row r="1380" spans="5:10" ht="12.75" customHeight="1">
      <c r="E1380" s="175" t="str">
        <f t="shared" si="69"/>
        <v/>
      </c>
      <c r="J1380" s="332" t="str">
        <f t="shared" ref="J1380:J1443" si="70">IF(D1380="","-",$E$1-D1380)</f>
        <v>-</v>
      </c>
    </row>
    <row r="1381" spans="5:10" ht="12.75" customHeight="1">
      <c r="E1381" s="175" t="str">
        <f t="shared" ref="E1381:E1444" si="71">IF(D1381="","",IF(F1381="paid",0,I1381-J1381))</f>
        <v/>
      </c>
      <c r="J1381" s="332" t="str">
        <f t="shared" si="70"/>
        <v>-</v>
      </c>
    </row>
    <row r="1382" spans="5:10" ht="12.75" customHeight="1">
      <c r="E1382" s="175" t="str">
        <f t="shared" si="71"/>
        <v/>
      </c>
      <c r="J1382" s="332" t="str">
        <f t="shared" si="70"/>
        <v>-</v>
      </c>
    </row>
    <row r="1383" spans="5:10" ht="12.75" customHeight="1">
      <c r="E1383" s="175" t="str">
        <f t="shared" si="71"/>
        <v/>
      </c>
      <c r="J1383" s="332" t="str">
        <f t="shared" si="70"/>
        <v>-</v>
      </c>
    </row>
    <row r="1384" spans="5:10" ht="12.75" customHeight="1">
      <c r="E1384" s="175" t="str">
        <f t="shared" si="71"/>
        <v/>
      </c>
      <c r="J1384" s="332" t="str">
        <f t="shared" si="70"/>
        <v>-</v>
      </c>
    </row>
    <row r="1385" spans="5:10" ht="12.75" customHeight="1">
      <c r="E1385" s="175" t="str">
        <f t="shared" si="71"/>
        <v/>
      </c>
      <c r="J1385" s="332" t="str">
        <f t="shared" si="70"/>
        <v>-</v>
      </c>
    </row>
    <row r="1386" spans="5:10" ht="12.75" customHeight="1">
      <c r="E1386" s="175" t="str">
        <f t="shared" si="71"/>
        <v/>
      </c>
      <c r="J1386" s="332" t="str">
        <f t="shared" si="70"/>
        <v>-</v>
      </c>
    </row>
    <row r="1387" spans="5:10" ht="12.75" customHeight="1">
      <c r="E1387" s="175" t="str">
        <f t="shared" si="71"/>
        <v/>
      </c>
      <c r="J1387" s="332" t="str">
        <f t="shared" si="70"/>
        <v>-</v>
      </c>
    </row>
    <row r="1388" spans="5:10" ht="12.75" customHeight="1">
      <c r="E1388" s="175" t="str">
        <f t="shared" si="71"/>
        <v/>
      </c>
      <c r="J1388" s="332" t="str">
        <f t="shared" si="70"/>
        <v>-</v>
      </c>
    </row>
    <row r="1389" spans="5:10" ht="12.75" customHeight="1">
      <c r="E1389" s="175" t="str">
        <f t="shared" si="71"/>
        <v/>
      </c>
      <c r="J1389" s="332" t="str">
        <f t="shared" si="70"/>
        <v>-</v>
      </c>
    </row>
    <row r="1390" spans="5:10" ht="12.75" customHeight="1">
      <c r="E1390" s="175" t="str">
        <f t="shared" si="71"/>
        <v/>
      </c>
      <c r="J1390" s="332" t="str">
        <f t="shared" si="70"/>
        <v>-</v>
      </c>
    </row>
    <row r="1391" spans="5:10" ht="12.75" customHeight="1">
      <c r="E1391" s="175" t="str">
        <f t="shared" si="71"/>
        <v/>
      </c>
      <c r="J1391" s="332" t="str">
        <f t="shared" si="70"/>
        <v>-</v>
      </c>
    </row>
    <row r="1392" spans="5:10" ht="12.75" customHeight="1">
      <c r="E1392" s="175" t="str">
        <f t="shared" si="71"/>
        <v/>
      </c>
      <c r="J1392" s="332" t="str">
        <f t="shared" si="70"/>
        <v>-</v>
      </c>
    </row>
    <row r="1393" spans="5:10" ht="12.75" customHeight="1">
      <c r="E1393" s="175" t="str">
        <f t="shared" si="71"/>
        <v/>
      </c>
      <c r="J1393" s="332" t="str">
        <f t="shared" si="70"/>
        <v>-</v>
      </c>
    </row>
    <row r="1394" spans="5:10" ht="12.75" customHeight="1">
      <c r="E1394" s="175" t="str">
        <f t="shared" si="71"/>
        <v/>
      </c>
      <c r="J1394" s="332" t="str">
        <f t="shared" si="70"/>
        <v>-</v>
      </c>
    </row>
    <row r="1395" spans="5:10" ht="12.75" customHeight="1">
      <c r="E1395" s="175" t="str">
        <f t="shared" si="71"/>
        <v/>
      </c>
      <c r="J1395" s="332" t="str">
        <f t="shared" si="70"/>
        <v>-</v>
      </c>
    </row>
    <row r="1396" spans="5:10" ht="12.75" customHeight="1">
      <c r="E1396" s="175" t="str">
        <f t="shared" si="71"/>
        <v/>
      </c>
      <c r="J1396" s="332" t="str">
        <f t="shared" si="70"/>
        <v>-</v>
      </c>
    </row>
    <row r="1397" spans="5:10" ht="12.75" customHeight="1">
      <c r="E1397" s="175" t="str">
        <f t="shared" si="71"/>
        <v/>
      </c>
      <c r="J1397" s="332" t="str">
        <f t="shared" si="70"/>
        <v>-</v>
      </c>
    </row>
    <row r="1398" spans="5:10" ht="12.75" customHeight="1">
      <c r="E1398" s="175" t="str">
        <f t="shared" si="71"/>
        <v/>
      </c>
      <c r="J1398" s="332" t="str">
        <f t="shared" si="70"/>
        <v>-</v>
      </c>
    </row>
    <row r="1399" spans="5:10" ht="12.75" customHeight="1">
      <c r="E1399" s="175" t="str">
        <f t="shared" si="71"/>
        <v/>
      </c>
      <c r="J1399" s="332" t="str">
        <f t="shared" si="70"/>
        <v>-</v>
      </c>
    </row>
    <row r="1400" spans="5:10" ht="12.75" customHeight="1">
      <c r="E1400" s="175" t="str">
        <f t="shared" si="71"/>
        <v/>
      </c>
      <c r="J1400" s="332" t="str">
        <f t="shared" si="70"/>
        <v>-</v>
      </c>
    </row>
    <row r="1401" spans="5:10" ht="12.75" customHeight="1">
      <c r="E1401" s="175" t="str">
        <f t="shared" si="71"/>
        <v/>
      </c>
      <c r="J1401" s="332" t="str">
        <f t="shared" si="70"/>
        <v>-</v>
      </c>
    </row>
    <row r="1402" spans="5:10" ht="12.75" customHeight="1">
      <c r="E1402" s="175" t="str">
        <f t="shared" si="71"/>
        <v/>
      </c>
      <c r="J1402" s="332" t="str">
        <f t="shared" si="70"/>
        <v>-</v>
      </c>
    </row>
    <row r="1403" spans="5:10" ht="12.75" customHeight="1">
      <c r="E1403" s="175" t="str">
        <f t="shared" si="71"/>
        <v/>
      </c>
      <c r="J1403" s="332" t="str">
        <f t="shared" si="70"/>
        <v>-</v>
      </c>
    </row>
    <row r="1404" spans="5:10" ht="12.75" customHeight="1">
      <c r="E1404" s="175" t="str">
        <f t="shared" si="71"/>
        <v/>
      </c>
      <c r="J1404" s="332" t="str">
        <f t="shared" si="70"/>
        <v>-</v>
      </c>
    </row>
    <row r="1405" spans="5:10" ht="12.75" customHeight="1">
      <c r="E1405" s="175" t="str">
        <f t="shared" si="71"/>
        <v/>
      </c>
      <c r="J1405" s="332" t="str">
        <f t="shared" si="70"/>
        <v>-</v>
      </c>
    </row>
    <row r="1406" spans="5:10" ht="12.75" customHeight="1">
      <c r="E1406" s="175" t="str">
        <f t="shared" si="71"/>
        <v/>
      </c>
      <c r="J1406" s="332" t="str">
        <f t="shared" si="70"/>
        <v>-</v>
      </c>
    </row>
    <row r="1407" spans="5:10" ht="12.75" customHeight="1">
      <c r="E1407" s="175" t="str">
        <f t="shared" si="71"/>
        <v/>
      </c>
      <c r="J1407" s="332" t="str">
        <f t="shared" si="70"/>
        <v>-</v>
      </c>
    </row>
    <row r="1408" spans="5:10" ht="12.75" customHeight="1">
      <c r="E1408" s="175" t="str">
        <f t="shared" si="71"/>
        <v/>
      </c>
      <c r="J1408" s="332" t="str">
        <f t="shared" si="70"/>
        <v>-</v>
      </c>
    </row>
    <row r="1409" spans="5:10" ht="12.75" customHeight="1">
      <c r="E1409" s="175" t="str">
        <f t="shared" si="71"/>
        <v/>
      </c>
      <c r="J1409" s="332" t="str">
        <f t="shared" si="70"/>
        <v>-</v>
      </c>
    </row>
    <row r="1410" spans="5:10" ht="12.75" customHeight="1">
      <c r="E1410" s="175" t="str">
        <f t="shared" si="71"/>
        <v/>
      </c>
      <c r="J1410" s="332" t="str">
        <f t="shared" si="70"/>
        <v>-</v>
      </c>
    </row>
    <row r="1411" spans="5:10" ht="12.75" customHeight="1">
      <c r="E1411" s="175" t="str">
        <f t="shared" si="71"/>
        <v/>
      </c>
      <c r="J1411" s="332" t="str">
        <f t="shared" si="70"/>
        <v>-</v>
      </c>
    </row>
    <row r="1412" spans="5:10" ht="12.75" customHeight="1">
      <c r="E1412" s="175" t="str">
        <f t="shared" si="71"/>
        <v/>
      </c>
      <c r="J1412" s="332" t="str">
        <f t="shared" si="70"/>
        <v>-</v>
      </c>
    </row>
    <row r="1413" spans="5:10" ht="12.75" customHeight="1">
      <c r="E1413" s="175" t="str">
        <f t="shared" si="71"/>
        <v/>
      </c>
      <c r="J1413" s="332" t="str">
        <f t="shared" si="70"/>
        <v>-</v>
      </c>
    </row>
    <row r="1414" spans="5:10" ht="12.75" customHeight="1">
      <c r="E1414" s="175" t="str">
        <f t="shared" si="71"/>
        <v/>
      </c>
      <c r="J1414" s="332" t="str">
        <f t="shared" si="70"/>
        <v>-</v>
      </c>
    </row>
    <row r="1415" spans="5:10" ht="12.75" customHeight="1">
      <c r="E1415" s="175" t="str">
        <f t="shared" si="71"/>
        <v/>
      </c>
      <c r="J1415" s="332" t="str">
        <f t="shared" si="70"/>
        <v>-</v>
      </c>
    </row>
    <row r="1416" spans="5:10" ht="12.75" customHeight="1">
      <c r="E1416" s="175" t="str">
        <f t="shared" si="71"/>
        <v/>
      </c>
      <c r="J1416" s="332" t="str">
        <f t="shared" si="70"/>
        <v>-</v>
      </c>
    </row>
    <row r="1417" spans="5:10" ht="12.75" customHeight="1">
      <c r="E1417" s="175" t="str">
        <f t="shared" si="71"/>
        <v/>
      </c>
      <c r="J1417" s="332" t="str">
        <f t="shared" si="70"/>
        <v>-</v>
      </c>
    </row>
    <row r="1418" spans="5:10" ht="12.75" customHeight="1">
      <c r="E1418" s="175" t="str">
        <f t="shared" si="71"/>
        <v/>
      </c>
      <c r="J1418" s="332" t="str">
        <f t="shared" si="70"/>
        <v>-</v>
      </c>
    </row>
    <row r="1419" spans="5:10" ht="12.75" customHeight="1">
      <c r="E1419" s="175" t="str">
        <f t="shared" si="71"/>
        <v/>
      </c>
      <c r="J1419" s="332" t="str">
        <f t="shared" si="70"/>
        <v>-</v>
      </c>
    </row>
    <row r="1420" spans="5:10" ht="12.75" customHeight="1">
      <c r="E1420" s="175" t="str">
        <f t="shared" si="71"/>
        <v/>
      </c>
      <c r="J1420" s="332" t="str">
        <f t="shared" si="70"/>
        <v>-</v>
      </c>
    </row>
    <row r="1421" spans="5:10" ht="12.75" customHeight="1">
      <c r="E1421" s="175" t="str">
        <f t="shared" si="71"/>
        <v/>
      </c>
      <c r="J1421" s="332" t="str">
        <f t="shared" si="70"/>
        <v>-</v>
      </c>
    </row>
    <row r="1422" spans="5:10" ht="12.75" customHeight="1">
      <c r="E1422" s="175" t="str">
        <f t="shared" si="71"/>
        <v/>
      </c>
      <c r="J1422" s="332" t="str">
        <f t="shared" si="70"/>
        <v>-</v>
      </c>
    </row>
    <row r="1423" spans="5:10" ht="12.75" customHeight="1">
      <c r="E1423" s="175" t="str">
        <f t="shared" si="71"/>
        <v/>
      </c>
      <c r="J1423" s="332" t="str">
        <f t="shared" si="70"/>
        <v>-</v>
      </c>
    </row>
    <row r="1424" spans="5:10" ht="12.75" customHeight="1">
      <c r="E1424" s="175" t="str">
        <f t="shared" si="71"/>
        <v/>
      </c>
      <c r="J1424" s="332" t="str">
        <f t="shared" si="70"/>
        <v>-</v>
      </c>
    </row>
    <row r="1425" spans="5:10" ht="12.75" customHeight="1">
      <c r="E1425" s="175" t="str">
        <f t="shared" si="71"/>
        <v/>
      </c>
      <c r="J1425" s="332" t="str">
        <f t="shared" si="70"/>
        <v>-</v>
      </c>
    </row>
    <row r="1426" spans="5:10" ht="12.75" customHeight="1">
      <c r="E1426" s="175" t="str">
        <f t="shared" si="71"/>
        <v/>
      </c>
      <c r="J1426" s="332" t="str">
        <f t="shared" si="70"/>
        <v>-</v>
      </c>
    </row>
    <row r="1427" spans="5:10" ht="12.75" customHeight="1">
      <c r="E1427" s="175" t="str">
        <f t="shared" si="71"/>
        <v/>
      </c>
      <c r="J1427" s="332" t="str">
        <f t="shared" si="70"/>
        <v>-</v>
      </c>
    </row>
    <row r="1428" spans="5:10" ht="12.75" customHeight="1">
      <c r="E1428" s="175" t="str">
        <f t="shared" si="71"/>
        <v/>
      </c>
      <c r="J1428" s="332" t="str">
        <f t="shared" si="70"/>
        <v>-</v>
      </c>
    </row>
    <row r="1429" spans="5:10" ht="12.75" customHeight="1">
      <c r="E1429" s="175" t="str">
        <f t="shared" si="71"/>
        <v/>
      </c>
      <c r="J1429" s="332" t="str">
        <f t="shared" si="70"/>
        <v>-</v>
      </c>
    </row>
    <row r="1430" spans="5:10" ht="12.75" customHeight="1">
      <c r="E1430" s="175" t="str">
        <f t="shared" si="71"/>
        <v/>
      </c>
      <c r="J1430" s="332" t="str">
        <f t="shared" si="70"/>
        <v>-</v>
      </c>
    </row>
    <row r="1431" spans="5:10" ht="12.75" customHeight="1">
      <c r="E1431" s="175" t="str">
        <f t="shared" si="71"/>
        <v/>
      </c>
      <c r="J1431" s="332" t="str">
        <f t="shared" si="70"/>
        <v>-</v>
      </c>
    </row>
    <row r="1432" spans="5:10" ht="12.75" customHeight="1">
      <c r="E1432" s="175" t="str">
        <f t="shared" si="71"/>
        <v/>
      </c>
      <c r="J1432" s="332" t="str">
        <f t="shared" si="70"/>
        <v>-</v>
      </c>
    </row>
    <row r="1433" spans="5:10" ht="12.75" customHeight="1">
      <c r="E1433" s="175" t="str">
        <f t="shared" si="71"/>
        <v/>
      </c>
      <c r="J1433" s="332" t="str">
        <f t="shared" si="70"/>
        <v>-</v>
      </c>
    </row>
    <row r="1434" spans="5:10" ht="12.75" customHeight="1">
      <c r="E1434" s="175" t="str">
        <f t="shared" si="71"/>
        <v/>
      </c>
      <c r="J1434" s="332" t="str">
        <f t="shared" si="70"/>
        <v>-</v>
      </c>
    </row>
    <row r="1435" spans="5:10" ht="12.75" customHeight="1">
      <c r="E1435" s="175" t="str">
        <f t="shared" si="71"/>
        <v/>
      </c>
      <c r="J1435" s="332" t="str">
        <f t="shared" si="70"/>
        <v>-</v>
      </c>
    </row>
    <row r="1436" spans="5:10" ht="12.75" customHeight="1">
      <c r="E1436" s="175" t="str">
        <f t="shared" si="71"/>
        <v/>
      </c>
      <c r="J1436" s="332" t="str">
        <f t="shared" si="70"/>
        <v>-</v>
      </c>
    </row>
    <row r="1437" spans="5:10" ht="12.75" customHeight="1">
      <c r="E1437" s="175" t="str">
        <f t="shared" si="71"/>
        <v/>
      </c>
      <c r="J1437" s="332" t="str">
        <f t="shared" si="70"/>
        <v>-</v>
      </c>
    </row>
    <row r="1438" spans="5:10" ht="12.75" customHeight="1">
      <c r="E1438" s="175" t="str">
        <f t="shared" si="71"/>
        <v/>
      </c>
      <c r="J1438" s="332" t="str">
        <f t="shared" si="70"/>
        <v>-</v>
      </c>
    </row>
    <row r="1439" spans="5:10" ht="12.75" customHeight="1">
      <c r="E1439" s="175" t="str">
        <f t="shared" si="71"/>
        <v/>
      </c>
      <c r="J1439" s="332" t="str">
        <f t="shared" si="70"/>
        <v>-</v>
      </c>
    </row>
    <row r="1440" spans="5:10" ht="12.75" customHeight="1">
      <c r="E1440" s="175" t="str">
        <f t="shared" si="71"/>
        <v/>
      </c>
      <c r="J1440" s="332" t="str">
        <f t="shared" si="70"/>
        <v>-</v>
      </c>
    </row>
    <row r="1441" spans="5:10" ht="12.75" customHeight="1">
      <c r="E1441" s="175" t="str">
        <f t="shared" si="71"/>
        <v/>
      </c>
      <c r="J1441" s="332" t="str">
        <f t="shared" si="70"/>
        <v>-</v>
      </c>
    </row>
    <row r="1442" spans="5:10" ht="12.75" customHeight="1">
      <c r="E1442" s="175" t="str">
        <f t="shared" si="71"/>
        <v/>
      </c>
      <c r="J1442" s="332" t="str">
        <f t="shared" si="70"/>
        <v>-</v>
      </c>
    </row>
    <row r="1443" spans="5:10" ht="12.75" customHeight="1">
      <c r="E1443" s="175" t="str">
        <f t="shared" si="71"/>
        <v/>
      </c>
      <c r="J1443" s="332" t="str">
        <f t="shared" si="70"/>
        <v>-</v>
      </c>
    </row>
    <row r="1444" spans="5:10" ht="12.75" customHeight="1">
      <c r="E1444" s="175" t="str">
        <f t="shared" si="71"/>
        <v/>
      </c>
      <c r="J1444" s="332" t="str">
        <f t="shared" ref="J1444:J1507" si="72">IF(D1444="","-",$E$1-D1444)</f>
        <v>-</v>
      </c>
    </row>
    <row r="1445" spans="5:10" ht="12.75" customHeight="1">
      <c r="E1445" s="175" t="str">
        <f t="shared" ref="E1445:E1508" si="73">IF(D1445="","",IF(F1445="paid",0,I1445-J1445))</f>
        <v/>
      </c>
      <c r="J1445" s="332" t="str">
        <f t="shared" si="72"/>
        <v>-</v>
      </c>
    </row>
    <row r="1446" spans="5:10" ht="12.75" customHeight="1">
      <c r="E1446" s="175" t="str">
        <f t="shared" si="73"/>
        <v/>
      </c>
      <c r="J1446" s="332" t="str">
        <f t="shared" si="72"/>
        <v>-</v>
      </c>
    </row>
    <row r="1447" spans="5:10" ht="12.75" customHeight="1">
      <c r="E1447" s="175" t="str">
        <f t="shared" si="73"/>
        <v/>
      </c>
      <c r="J1447" s="332" t="str">
        <f t="shared" si="72"/>
        <v>-</v>
      </c>
    </row>
    <row r="1448" spans="5:10" ht="12.75" customHeight="1">
      <c r="E1448" s="175" t="str">
        <f t="shared" si="73"/>
        <v/>
      </c>
      <c r="J1448" s="332" t="str">
        <f t="shared" si="72"/>
        <v>-</v>
      </c>
    </row>
    <row r="1449" spans="5:10" ht="12.75" customHeight="1">
      <c r="E1449" s="175" t="str">
        <f t="shared" si="73"/>
        <v/>
      </c>
      <c r="J1449" s="332" t="str">
        <f t="shared" si="72"/>
        <v>-</v>
      </c>
    </row>
    <row r="1450" spans="5:10" ht="12.75" customHeight="1">
      <c r="E1450" s="175" t="str">
        <f t="shared" si="73"/>
        <v/>
      </c>
      <c r="J1450" s="332" t="str">
        <f t="shared" si="72"/>
        <v>-</v>
      </c>
    </row>
    <row r="1451" spans="5:10" ht="12.75" customHeight="1">
      <c r="E1451" s="175" t="str">
        <f t="shared" si="73"/>
        <v/>
      </c>
      <c r="J1451" s="332" t="str">
        <f t="shared" si="72"/>
        <v>-</v>
      </c>
    </row>
    <row r="1452" spans="5:10" ht="12.75" customHeight="1">
      <c r="E1452" s="175" t="str">
        <f t="shared" si="73"/>
        <v/>
      </c>
      <c r="J1452" s="332" t="str">
        <f t="shared" si="72"/>
        <v>-</v>
      </c>
    </row>
    <row r="1453" spans="5:10" ht="12.75" customHeight="1">
      <c r="E1453" s="175" t="str">
        <f t="shared" si="73"/>
        <v/>
      </c>
      <c r="J1453" s="332" t="str">
        <f t="shared" si="72"/>
        <v>-</v>
      </c>
    </row>
    <row r="1454" spans="5:10" ht="12.75" customHeight="1">
      <c r="E1454" s="175" t="str">
        <f t="shared" si="73"/>
        <v/>
      </c>
      <c r="J1454" s="332" t="str">
        <f t="shared" si="72"/>
        <v>-</v>
      </c>
    </row>
    <row r="1455" spans="5:10" ht="12.75" customHeight="1">
      <c r="E1455" s="175" t="str">
        <f t="shared" si="73"/>
        <v/>
      </c>
      <c r="J1455" s="332" t="str">
        <f t="shared" si="72"/>
        <v>-</v>
      </c>
    </row>
    <row r="1456" spans="5:10" ht="12.75" customHeight="1">
      <c r="E1456" s="175" t="str">
        <f t="shared" si="73"/>
        <v/>
      </c>
      <c r="J1456" s="332" t="str">
        <f t="shared" si="72"/>
        <v>-</v>
      </c>
    </row>
    <row r="1457" spans="5:10" ht="12.75" customHeight="1">
      <c r="E1457" s="175" t="str">
        <f t="shared" si="73"/>
        <v/>
      </c>
      <c r="J1457" s="332" t="str">
        <f t="shared" si="72"/>
        <v>-</v>
      </c>
    </row>
    <row r="1458" spans="5:10" ht="12.75" customHeight="1">
      <c r="E1458" s="175" t="str">
        <f t="shared" si="73"/>
        <v/>
      </c>
      <c r="J1458" s="332" t="str">
        <f t="shared" si="72"/>
        <v>-</v>
      </c>
    </row>
    <row r="1459" spans="5:10" ht="12.75" customHeight="1">
      <c r="E1459" s="175" t="str">
        <f t="shared" si="73"/>
        <v/>
      </c>
      <c r="J1459" s="332" t="str">
        <f t="shared" si="72"/>
        <v>-</v>
      </c>
    </row>
    <row r="1460" spans="5:10" ht="12.75" customHeight="1">
      <c r="E1460" s="175" t="str">
        <f t="shared" si="73"/>
        <v/>
      </c>
      <c r="J1460" s="332" t="str">
        <f t="shared" si="72"/>
        <v>-</v>
      </c>
    </row>
    <row r="1461" spans="5:10" ht="12.75" customHeight="1">
      <c r="E1461" s="175" t="str">
        <f t="shared" si="73"/>
        <v/>
      </c>
      <c r="J1461" s="332" t="str">
        <f t="shared" si="72"/>
        <v>-</v>
      </c>
    </row>
    <row r="1462" spans="5:10" ht="12.75" customHeight="1">
      <c r="E1462" s="175" t="str">
        <f t="shared" si="73"/>
        <v/>
      </c>
      <c r="J1462" s="332" t="str">
        <f t="shared" si="72"/>
        <v>-</v>
      </c>
    </row>
    <row r="1463" spans="5:10" ht="12.75" customHeight="1">
      <c r="E1463" s="175" t="str">
        <f t="shared" si="73"/>
        <v/>
      </c>
      <c r="J1463" s="332" t="str">
        <f t="shared" si="72"/>
        <v>-</v>
      </c>
    </row>
    <row r="1464" spans="5:10" ht="12.75" customHeight="1">
      <c r="E1464" s="175" t="str">
        <f t="shared" si="73"/>
        <v/>
      </c>
      <c r="J1464" s="332" t="str">
        <f t="shared" si="72"/>
        <v>-</v>
      </c>
    </row>
    <row r="1465" spans="5:10" ht="12.75" customHeight="1">
      <c r="E1465" s="175" t="str">
        <f t="shared" si="73"/>
        <v/>
      </c>
      <c r="J1465" s="332" t="str">
        <f t="shared" si="72"/>
        <v>-</v>
      </c>
    </row>
    <row r="1466" spans="5:10" ht="12.75" customHeight="1">
      <c r="E1466" s="175" t="str">
        <f t="shared" si="73"/>
        <v/>
      </c>
      <c r="J1466" s="332" t="str">
        <f t="shared" si="72"/>
        <v>-</v>
      </c>
    </row>
    <row r="1467" spans="5:10" ht="12.75" customHeight="1">
      <c r="E1467" s="175" t="str">
        <f t="shared" si="73"/>
        <v/>
      </c>
      <c r="J1467" s="332" t="str">
        <f t="shared" si="72"/>
        <v>-</v>
      </c>
    </row>
    <row r="1468" spans="5:10" ht="12.75" customHeight="1">
      <c r="E1468" s="175" t="str">
        <f t="shared" si="73"/>
        <v/>
      </c>
      <c r="J1468" s="332" t="str">
        <f t="shared" si="72"/>
        <v>-</v>
      </c>
    </row>
    <row r="1469" spans="5:10" ht="12.75" customHeight="1">
      <c r="E1469" s="175" t="str">
        <f t="shared" si="73"/>
        <v/>
      </c>
      <c r="J1469" s="332" t="str">
        <f t="shared" si="72"/>
        <v>-</v>
      </c>
    </row>
    <row r="1470" spans="5:10" ht="12.75" customHeight="1">
      <c r="E1470" s="175" t="str">
        <f t="shared" si="73"/>
        <v/>
      </c>
      <c r="J1470" s="332" t="str">
        <f t="shared" si="72"/>
        <v>-</v>
      </c>
    </row>
    <row r="1471" spans="5:10" ht="12.75" customHeight="1">
      <c r="E1471" s="175" t="str">
        <f t="shared" si="73"/>
        <v/>
      </c>
      <c r="J1471" s="332" t="str">
        <f t="shared" si="72"/>
        <v>-</v>
      </c>
    </row>
    <row r="1472" spans="5:10" ht="12.75" customHeight="1">
      <c r="E1472" s="175" t="str">
        <f t="shared" si="73"/>
        <v/>
      </c>
      <c r="J1472" s="332" t="str">
        <f t="shared" si="72"/>
        <v>-</v>
      </c>
    </row>
    <row r="1473" spans="5:10" ht="12.75" customHeight="1">
      <c r="E1473" s="175" t="str">
        <f t="shared" si="73"/>
        <v/>
      </c>
      <c r="J1473" s="332" t="str">
        <f t="shared" si="72"/>
        <v>-</v>
      </c>
    </row>
    <row r="1474" spans="5:10" ht="12.75" customHeight="1">
      <c r="E1474" s="175" t="str">
        <f t="shared" si="73"/>
        <v/>
      </c>
      <c r="J1474" s="332" t="str">
        <f t="shared" si="72"/>
        <v>-</v>
      </c>
    </row>
    <row r="1475" spans="5:10" ht="12.75" customHeight="1">
      <c r="E1475" s="175" t="str">
        <f t="shared" si="73"/>
        <v/>
      </c>
      <c r="J1475" s="332" t="str">
        <f t="shared" si="72"/>
        <v>-</v>
      </c>
    </row>
    <row r="1476" spans="5:10" ht="12.75" customHeight="1">
      <c r="E1476" s="175" t="str">
        <f t="shared" si="73"/>
        <v/>
      </c>
      <c r="J1476" s="332" t="str">
        <f t="shared" si="72"/>
        <v>-</v>
      </c>
    </row>
    <row r="1477" spans="5:10" ht="12.75" customHeight="1">
      <c r="E1477" s="175" t="str">
        <f t="shared" si="73"/>
        <v/>
      </c>
      <c r="J1477" s="332" t="str">
        <f t="shared" si="72"/>
        <v>-</v>
      </c>
    </row>
    <row r="1478" spans="5:10" ht="12.75" customHeight="1">
      <c r="E1478" s="175" t="str">
        <f t="shared" si="73"/>
        <v/>
      </c>
      <c r="J1478" s="332" t="str">
        <f t="shared" si="72"/>
        <v>-</v>
      </c>
    </row>
    <row r="1479" spans="5:10" ht="12.75" customHeight="1">
      <c r="E1479" s="175" t="str">
        <f t="shared" si="73"/>
        <v/>
      </c>
      <c r="J1479" s="332" t="str">
        <f t="shared" si="72"/>
        <v>-</v>
      </c>
    </row>
    <row r="1480" spans="5:10" ht="12.75" customHeight="1">
      <c r="E1480" s="175" t="str">
        <f t="shared" si="73"/>
        <v/>
      </c>
      <c r="J1480" s="332" t="str">
        <f t="shared" si="72"/>
        <v>-</v>
      </c>
    </row>
    <row r="1481" spans="5:10" ht="12.75" customHeight="1">
      <c r="E1481" s="175" t="str">
        <f t="shared" si="73"/>
        <v/>
      </c>
      <c r="J1481" s="332" t="str">
        <f t="shared" si="72"/>
        <v>-</v>
      </c>
    </row>
    <row r="1482" spans="5:10" ht="12.75" customHeight="1">
      <c r="E1482" s="175" t="str">
        <f t="shared" si="73"/>
        <v/>
      </c>
      <c r="J1482" s="332" t="str">
        <f t="shared" si="72"/>
        <v>-</v>
      </c>
    </row>
    <row r="1483" spans="5:10" ht="12.75" customHeight="1">
      <c r="E1483" s="175" t="str">
        <f t="shared" si="73"/>
        <v/>
      </c>
      <c r="J1483" s="332" t="str">
        <f t="shared" si="72"/>
        <v>-</v>
      </c>
    </row>
    <row r="1484" spans="5:10" ht="12.75" customHeight="1">
      <c r="E1484" s="175" t="str">
        <f t="shared" si="73"/>
        <v/>
      </c>
      <c r="J1484" s="332" t="str">
        <f t="shared" si="72"/>
        <v>-</v>
      </c>
    </row>
    <row r="1485" spans="5:10" ht="12.75" customHeight="1">
      <c r="E1485" s="175" t="str">
        <f t="shared" si="73"/>
        <v/>
      </c>
      <c r="J1485" s="332" t="str">
        <f t="shared" si="72"/>
        <v>-</v>
      </c>
    </row>
    <row r="1486" spans="5:10" ht="12.75" customHeight="1">
      <c r="E1486" s="175" t="str">
        <f t="shared" si="73"/>
        <v/>
      </c>
      <c r="J1486" s="332" t="str">
        <f t="shared" si="72"/>
        <v>-</v>
      </c>
    </row>
    <row r="1487" spans="5:10" ht="12.75" customHeight="1">
      <c r="E1487" s="175" t="str">
        <f t="shared" si="73"/>
        <v/>
      </c>
      <c r="J1487" s="332" t="str">
        <f t="shared" si="72"/>
        <v>-</v>
      </c>
    </row>
    <row r="1488" spans="5:10" ht="12.75" customHeight="1">
      <c r="E1488" s="175" t="str">
        <f t="shared" si="73"/>
        <v/>
      </c>
      <c r="J1488" s="332" t="str">
        <f t="shared" si="72"/>
        <v>-</v>
      </c>
    </row>
    <row r="1489" spans="5:10" ht="12.75" customHeight="1">
      <c r="E1489" s="175" t="str">
        <f t="shared" si="73"/>
        <v/>
      </c>
      <c r="J1489" s="332" t="str">
        <f t="shared" si="72"/>
        <v>-</v>
      </c>
    </row>
    <row r="1490" spans="5:10" ht="12.75" customHeight="1">
      <c r="E1490" s="175" t="str">
        <f t="shared" si="73"/>
        <v/>
      </c>
      <c r="J1490" s="332" t="str">
        <f t="shared" si="72"/>
        <v>-</v>
      </c>
    </row>
    <row r="1491" spans="5:10" ht="12.75" customHeight="1">
      <c r="E1491" s="175" t="str">
        <f t="shared" si="73"/>
        <v/>
      </c>
      <c r="J1491" s="332" t="str">
        <f t="shared" si="72"/>
        <v>-</v>
      </c>
    </row>
    <row r="1492" spans="5:10" ht="12.75" customHeight="1">
      <c r="E1492" s="175" t="str">
        <f t="shared" si="73"/>
        <v/>
      </c>
      <c r="J1492" s="332" t="str">
        <f t="shared" si="72"/>
        <v>-</v>
      </c>
    </row>
    <row r="1493" spans="5:10" ht="12.75" customHeight="1">
      <c r="E1493" s="175" t="str">
        <f t="shared" si="73"/>
        <v/>
      </c>
      <c r="J1493" s="332" t="str">
        <f t="shared" si="72"/>
        <v>-</v>
      </c>
    </row>
    <row r="1494" spans="5:10" ht="12.75" customHeight="1">
      <c r="E1494" s="175" t="str">
        <f t="shared" si="73"/>
        <v/>
      </c>
      <c r="J1494" s="332" t="str">
        <f t="shared" si="72"/>
        <v>-</v>
      </c>
    </row>
    <row r="1495" spans="5:10" ht="12.75" customHeight="1">
      <c r="E1495" s="175" t="str">
        <f t="shared" si="73"/>
        <v/>
      </c>
      <c r="J1495" s="332" t="str">
        <f t="shared" si="72"/>
        <v>-</v>
      </c>
    </row>
    <row r="1496" spans="5:10" ht="12.75" customHeight="1">
      <c r="E1496" s="175" t="str">
        <f t="shared" si="73"/>
        <v/>
      </c>
      <c r="J1496" s="332" t="str">
        <f t="shared" si="72"/>
        <v>-</v>
      </c>
    </row>
    <row r="1497" spans="5:10" ht="12.75" customHeight="1">
      <c r="E1497" s="175" t="str">
        <f t="shared" si="73"/>
        <v/>
      </c>
      <c r="J1497" s="332" t="str">
        <f t="shared" si="72"/>
        <v>-</v>
      </c>
    </row>
    <row r="1498" spans="5:10" ht="12.75" customHeight="1">
      <c r="E1498" s="175" t="str">
        <f t="shared" si="73"/>
        <v/>
      </c>
      <c r="J1498" s="332" t="str">
        <f t="shared" si="72"/>
        <v>-</v>
      </c>
    </row>
    <row r="1499" spans="5:10" ht="12.75" customHeight="1">
      <c r="E1499" s="175" t="str">
        <f t="shared" si="73"/>
        <v/>
      </c>
      <c r="J1499" s="332" t="str">
        <f t="shared" si="72"/>
        <v>-</v>
      </c>
    </row>
    <row r="1500" spans="5:10" ht="12.75" customHeight="1">
      <c r="E1500" s="175" t="str">
        <f t="shared" si="73"/>
        <v/>
      </c>
      <c r="J1500" s="332" t="str">
        <f t="shared" si="72"/>
        <v>-</v>
      </c>
    </row>
    <row r="1501" spans="5:10" ht="12.75" customHeight="1">
      <c r="E1501" s="175" t="str">
        <f t="shared" si="73"/>
        <v/>
      </c>
      <c r="J1501" s="332" t="str">
        <f t="shared" si="72"/>
        <v>-</v>
      </c>
    </row>
    <row r="1502" spans="5:10" ht="12.75" customHeight="1">
      <c r="E1502" s="175" t="str">
        <f t="shared" si="73"/>
        <v/>
      </c>
      <c r="J1502" s="332" t="str">
        <f t="shared" si="72"/>
        <v>-</v>
      </c>
    </row>
    <row r="1503" spans="5:10" ht="12.75" customHeight="1">
      <c r="E1503" s="175" t="str">
        <f t="shared" si="73"/>
        <v/>
      </c>
      <c r="J1503" s="332" t="str">
        <f t="shared" si="72"/>
        <v>-</v>
      </c>
    </row>
    <row r="1504" spans="5:10" ht="12.75" customHeight="1">
      <c r="E1504" s="175" t="str">
        <f t="shared" si="73"/>
        <v/>
      </c>
      <c r="J1504" s="332" t="str">
        <f t="shared" si="72"/>
        <v>-</v>
      </c>
    </row>
    <row r="1505" spans="5:10" ht="12.75" customHeight="1">
      <c r="E1505" s="175" t="str">
        <f t="shared" si="73"/>
        <v/>
      </c>
      <c r="J1505" s="332" t="str">
        <f t="shared" si="72"/>
        <v>-</v>
      </c>
    </row>
    <row r="1506" spans="5:10" ht="12.75" customHeight="1">
      <c r="E1506" s="175" t="str">
        <f t="shared" si="73"/>
        <v/>
      </c>
      <c r="J1506" s="332" t="str">
        <f t="shared" si="72"/>
        <v>-</v>
      </c>
    </row>
    <row r="1507" spans="5:10" ht="12.75" customHeight="1">
      <c r="E1507" s="175" t="str">
        <f t="shared" si="73"/>
        <v/>
      </c>
      <c r="J1507" s="332" t="str">
        <f t="shared" si="72"/>
        <v>-</v>
      </c>
    </row>
    <row r="1508" spans="5:10" ht="12.75" customHeight="1">
      <c r="E1508" s="175" t="str">
        <f t="shared" si="73"/>
        <v/>
      </c>
      <c r="J1508" s="332" t="str">
        <f t="shared" ref="J1508:J1571" si="74">IF(D1508="","-",$E$1-D1508)</f>
        <v>-</v>
      </c>
    </row>
    <row r="1509" spans="5:10" ht="12.75" customHeight="1">
      <c r="E1509" s="175" t="str">
        <f t="shared" ref="E1509:E1572" si="75">IF(D1509="","",IF(F1509="paid",0,I1509-J1509))</f>
        <v/>
      </c>
      <c r="J1509" s="332" t="str">
        <f t="shared" si="74"/>
        <v>-</v>
      </c>
    </row>
    <row r="1510" spans="5:10" ht="12.75" customHeight="1">
      <c r="E1510" s="175" t="str">
        <f t="shared" si="75"/>
        <v/>
      </c>
      <c r="J1510" s="332" t="str">
        <f t="shared" si="74"/>
        <v>-</v>
      </c>
    </row>
    <row r="1511" spans="5:10" ht="12.75" customHeight="1">
      <c r="E1511" s="175" t="str">
        <f t="shared" si="75"/>
        <v/>
      </c>
      <c r="J1511" s="332" t="str">
        <f t="shared" si="74"/>
        <v>-</v>
      </c>
    </row>
    <row r="1512" spans="5:10" ht="12.75" customHeight="1">
      <c r="E1512" s="175" t="str">
        <f t="shared" si="75"/>
        <v/>
      </c>
      <c r="J1512" s="332" t="str">
        <f t="shared" si="74"/>
        <v>-</v>
      </c>
    </row>
    <row r="1513" spans="5:10" ht="12.75" customHeight="1">
      <c r="E1513" s="175" t="str">
        <f t="shared" si="75"/>
        <v/>
      </c>
      <c r="J1513" s="332" t="str">
        <f t="shared" si="74"/>
        <v>-</v>
      </c>
    </row>
    <row r="1514" spans="5:10" ht="12.75" customHeight="1">
      <c r="E1514" s="175" t="str">
        <f t="shared" si="75"/>
        <v/>
      </c>
      <c r="J1514" s="332" t="str">
        <f t="shared" si="74"/>
        <v>-</v>
      </c>
    </row>
    <row r="1515" spans="5:10" ht="12.75" customHeight="1">
      <c r="E1515" s="175" t="str">
        <f t="shared" si="75"/>
        <v/>
      </c>
      <c r="J1515" s="332" t="str">
        <f t="shared" si="74"/>
        <v>-</v>
      </c>
    </row>
    <row r="1516" spans="5:10" ht="12.75" customHeight="1">
      <c r="E1516" s="175" t="str">
        <f t="shared" si="75"/>
        <v/>
      </c>
      <c r="J1516" s="332" t="str">
        <f t="shared" si="74"/>
        <v>-</v>
      </c>
    </row>
    <row r="1517" spans="5:10" ht="12.75" customHeight="1">
      <c r="E1517" s="175" t="str">
        <f t="shared" si="75"/>
        <v/>
      </c>
      <c r="J1517" s="332" t="str">
        <f t="shared" si="74"/>
        <v>-</v>
      </c>
    </row>
    <row r="1518" spans="5:10" ht="12.75" customHeight="1">
      <c r="E1518" s="175" t="str">
        <f t="shared" si="75"/>
        <v/>
      </c>
      <c r="J1518" s="332" t="str">
        <f t="shared" si="74"/>
        <v>-</v>
      </c>
    </row>
    <row r="1519" spans="5:10" ht="12.75" customHeight="1">
      <c r="E1519" s="175" t="str">
        <f t="shared" si="75"/>
        <v/>
      </c>
      <c r="J1519" s="332" t="str">
        <f t="shared" si="74"/>
        <v>-</v>
      </c>
    </row>
    <row r="1520" spans="5:10" ht="12.75" customHeight="1">
      <c r="E1520" s="175" t="str">
        <f t="shared" si="75"/>
        <v/>
      </c>
      <c r="J1520" s="332" t="str">
        <f t="shared" si="74"/>
        <v>-</v>
      </c>
    </row>
    <row r="1521" spans="5:10" ht="12.75" customHeight="1">
      <c r="E1521" s="175" t="str">
        <f t="shared" si="75"/>
        <v/>
      </c>
      <c r="J1521" s="332" t="str">
        <f t="shared" si="74"/>
        <v>-</v>
      </c>
    </row>
    <row r="1522" spans="5:10" ht="12.75" customHeight="1">
      <c r="E1522" s="175" t="str">
        <f t="shared" si="75"/>
        <v/>
      </c>
      <c r="J1522" s="332" t="str">
        <f t="shared" si="74"/>
        <v>-</v>
      </c>
    </row>
    <row r="1523" spans="5:10" ht="12.75" customHeight="1">
      <c r="E1523" s="175" t="str">
        <f t="shared" si="75"/>
        <v/>
      </c>
      <c r="J1523" s="332" t="str">
        <f t="shared" si="74"/>
        <v>-</v>
      </c>
    </row>
    <row r="1524" spans="5:10" ht="12.75" customHeight="1">
      <c r="E1524" s="175" t="str">
        <f t="shared" si="75"/>
        <v/>
      </c>
      <c r="J1524" s="332" t="str">
        <f t="shared" si="74"/>
        <v>-</v>
      </c>
    </row>
    <row r="1525" spans="5:10" ht="12.75" customHeight="1">
      <c r="E1525" s="175" t="str">
        <f t="shared" si="75"/>
        <v/>
      </c>
      <c r="J1525" s="332" t="str">
        <f t="shared" si="74"/>
        <v>-</v>
      </c>
    </row>
    <row r="1526" spans="5:10" ht="12.75" customHeight="1">
      <c r="E1526" s="175" t="str">
        <f t="shared" si="75"/>
        <v/>
      </c>
      <c r="J1526" s="332" t="str">
        <f t="shared" si="74"/>
        <v>-</v>
      </c>
    </row>
    <row r="1527" spans="5:10" ht="12.75" customHeight="1">
      <c r="E1527" s="175" t="str">
        <f t="shared" si="75"/>
        <v/>
      </c>
      <c r="J1527" s="332" t="str">
        <f t="shared" si="74"/>
        <v>-</v>
      </c>
    </row>
    <row r="1528" spans="5:10" ht="12.75" customHeight="1">
      <c r="E1528" s="175" t="str">
        <f t="shared" si="75"/>
        <v/>
      </c>
      <c r="J1528" s="332" t="str">
        <f t="shared" si="74"/>
        <v>-</v>
      </c>
    </row>
    <row r="1529" spans="5:10" ht="12.75" customHeight="1">
      <c r="E1529" s="175" t="str">
        <f t="shared" si="75"/>
        <v/>
      </c>
      <c r="J1529" s="332" t="str">
        <f t="shared" si="74"/>
        <v>-</v>
      </c>
    </row>
    <row r="1530" spans="5:10" ht="12.75" customHeight="1">
      <c r="E1530" s="175" t="str">
        <f t="shared" si="75"/>
        <v/>
      </c>
      <c r="J1530" s="332" t="str">
        <f t="shared" si="74"/>
        <v>-</v>
      </c>
    </row>
    <row r="1531" spans="5:10" ht="12.75" customHeight="1">
      <c r="E1531" s="175" t="str">
        <f t="shared" si="75"/>
        <v/>
      </c>
      <c r="J1531" s="332" t="str">
        <f t="shared" si="74"/>
        <v>-</v>
      </c>
    </row>
    <row r="1532" spans="5:10" ht="12.75" customHeight="1">
      <c r="E1532" s="175" t="str">
        <f t="shared" si="75"/>
        <v/>
      </c>
      <c r="J1532" s="332" t="str">
        <f t="shared" si="74"/>
        <v>-</v>
      </c>
    </row>
    <row r="1533" spans="5:10" ht="12.75" customHeight="1">
      <c r="E1533" s="175" t="str">
        <f t="shared" si="75"/>
        <v/>
      </c>
      <c r="J1533" s="332" t="str">
        <f t="shared" si="74"/>
        <v>-</v>
      </c>
    </row>
    <row r="1534" spans="5:10" ht="12.75" customHeight="1">
      <c r="E1534" s="175" t="str">
        <f t="shared" si="75"/>
        <v/>
      </c>
      <c r="J1534" s="332" t="str">
        <f t="shared" si="74"/>
        <v>-</v>
      </c>
    </row>
    <row r="1535" spans="5:10" ht="12.75" customHeight="1">
      <c r="E1535" s="175" t="str">
        <f t="shared" si="75"/>
        <v/>
      </c>
      <c r="J1535" s="332" t="str">
        <f t="shared" si="74"/>
        <v>-</v>
      </c>
    </row>
    <row r="1536" spans="5:10" ht="12.75" customHeight="1">
      <c r="E1536" s="175" t="str">
        <f t="shared" si="75"/>
        <v/>
      </c>
      <c r="J1536" s="332" t="str">
        <f t="shared" si="74"/>
        <v>-</v>
      </c>
    </row>
    <row r="1537" spans="5:10" ht="12.75" customHeight="1">
      <c r="E1537" s="175" t="str">
        <f t="shared" si="75"/>
        <v/>
      </c>
      <c r="J1537" s="332" t="str">
        <f t="shared" si="74"/>
        <v>-</v>
      </c>
    </row>
    <row r="1538" spans="5:10" ht="12.75" customHeight="1">
      <c r="E1538" s="175" t="str">
        <f t="shared" si="75"/>
        <v/>
      </c>
      <c r="J1538" s="332" t="str">
        <f t="shared" si="74"/>
        <v>-</v>
      </c>
    </row>
    <row r="1539" spans="5:10" ht="12.75" customHeight="1">
      <c r="E1539" s="175" t="str">
        <f t="shared" si="75"/>
        <v/>
      </c>
      <c r="J1539" s="332" t="str">
        <f t="shared" si="74"/>
        <v>-</v>
      </c>
    </row>
    <row r="1540" spans="5:10" ht="12.75" customHeight="1">
      <c r="E1540" s="175" t="str">
        <f t="shared" si="75"/>
        <v/>
      </c>
      <c r="J1540" s="332" t="str">
        <f t="shared" si="74"/>
        <v>-</v>
      </c>
    </row>
    <row r="1541" spans="5:10" ht="12.75" customHeight="1">
      <c r="E1541" s="175" t="str">
        <f t="shared" si="75"/>
        <v/>
      </c>
      <c r="J1541" s="332" t="str">
        <f t="shared" si="74"/>
        <v>-</v>
      </c>
    </row>
    <row r="1542" spans="5:10" ht="12.75" customHeight="1">
      <c r="E1542" s="175" t="str">
        <f t="shared" si="75"/>
        <v/>
      </c>
      <c r="J1542" s="332" t="str">
        <f t="shared" si="74"/>
        <v>-</v>
      </c>
    </row>
    <row r="1543" spans="5:10" ht="12.75" customHeight="1">
      <c r="E1543" s="175" t="str">
        <f t="shared" si="75"/>
        <v/>
      </c>
      <c r="J1543" s="332" t="str">
        <f t="shared" si="74"/>
        <v>-</v>
      </c>
    </row>
    <row r="1544" spans="5:10" ht="12.75" customHeight="1">
      <c r="E1544" s="175" t="str">
        <f t="shared" si="75"/>
        <v/>
      </c>
      <c r="J1544" s="332" t="str">
        <f t="shared" si="74"/>
        <v>-</v>
      </c>
    </row>
    <row r="1545" spans="5:10" ht="12.75" customHeight="1">
      <c r="E1545" s="175" t="str">
        <f t="shared" si="75"/>
        <v/>
      </c>
      <c r="J1545" s="332" t="str">
        <f t="shared" si="74"/>
        <v>-</v>
      </c>
    </row>
    <row r="1546" spans="5:10" ht="12.75" customHeight="1">
      <c r="E1546" s="175" t="str">
        <f t="shared" si="75"/>
        <v/>
      </c>
      <c r="J1546" s="332" t="str">
        <f t="shared" si="74"/>
        <v>-</v>
      </c>
    </row>
    <row r="1547" spans="5:10" ht="12.75" customHeight="1">
      <c r="E1547" s="175" t="str">
        <f t="shared" si="75"/>
        <v/>
      </c>
      <c r="J1547" s="332" t="str">
        <f t="shared" si="74"/>
        <v>-</v>
      </c>
    </row>
    <row r="1548" spans="5:10" ht="12.75" customHeight="1">
      <c r="E1548" s="175" t="str">
        <f t="shared" si="75"/>
        <v/>
      </c>
      <c r="J1548" s="332" t="str">
        <f t="shared" si="74"/>
        <v>-</v>
      </c>
    </row>
    <row r="1549" spans="5:10" ht="12.75" customHeight="1">
      <c r="E1549" s="175" t="str">
        <f t="shared" si="75"/>
        <v/>
      </c>
      <c r="J1549" s="332" t="str">
        <f t="shared" si="74"/>
        <v>-</v>
      </c>
    </row>
    <row r="1550" spans="5:10" ht="12.75" customHeight="1">
      <c r="E1550" s="175" t="str">
        <f t="shared" si="75"/>
        <v/>
      </c>
      <c r="J1550" s="332" t="str">
        <f t="shared" si="74"/>
        <v>-</v>
      </c>
    </row>
    <row r="1551" spans="5:10" ht="12.75" customHeight="1">
      <c r="E1551" s="175" t="str">
        <f t="shared" si="75"/>
        <v/>
      </c>
      <c r="J1551" s="332" t="str">
        <f t="shared" si="74"/>
        <v>-</v>
      </c>
    </row>
    <row r="1552" spans="5:10" ht="12.75" customHeight="1">
      <c r="E1552" s="175" t="str">
        <f t="shared" si="75"/>
        <v/>
      </c>
      <c r="J1552" s="332" t="str">
        <f t="shared" si="74"/>
        <v>-</v>
      </c>
    </row>
    <row r="1553" spans="5:10" ht="12.75" customHeight="1">
      <c r="E1553" s="175" t="str">
        <f t="shared" si="75"/>
        <v/>
      </c>
      <c r="J1553" s="332" t="str">
        <f t="shared" si="74"/>
        <v>-</v>
      </c>
    </row>
    <row r="1554" spans="5:10" ht="12.75" customHeight="1">
      <c r="E1554" s="175" t="str">
        <f t="shared" si="75"/>
        <v/>
      </c>
      <c r="J1554" s="332" t="str">
        <f t="shared" si="74"/>
        <v>-</v>
      </c>
    </row>
    <row r="1555" spans="5:10" ht="12.75" customHeight="1">
      <c r="E1555" s="175" t="str">
        <f t="shared" si="75"/>
        <v/>
      </c>
      <c r="J1555" s="332" t="str">
        <f t="shared" si="74"/>
        <v>-</v>
      </c>
    </row>
    <row r="1556" spans="5:10" ht="12.75" customHeight="1">
      <c r="E1556" s="175" t="str">
        <f t="shared" si="75"/>
        <v/>
      </c>
      <c r="J1556" s="332" t="str">
        <f t="shared" si="74"/>
        <v>-</v>
      </c>
    </row>
    <row r="1557" spans="5:10" ht="12.75" customHeight="1">
      <c r="E1557" s="175" t="str">
        <f t="shared" si="75"/>
        <v/>
      </c>
      <c r="J1557" s="332" t="str">
        <f t="shared" si="74"/>
        <v>-</v>
      </c>
    </row>
    <row r="1558" spans="5:10" ht="12.75" customHeight="1">
      <c r="E1558" s="175" t="str">
        <f t="shared" si="75"/>
        <v/>
      </c>
      <c r="J1558" s="332" t="str">
        <f t="shared" si="74"/>
        <v>-</v>
      </c>
    </row>
    <row r="1559" spans="5:10" ht="12.75" customHeight="1">
      <c r="E1559" s="175" t="str">
        <f t="shared" si="75"/>
        <v/>
      </c>
      <c r="J1559" s="332" t="str">
        <f t="shared" si="74"/>
        <v>-</v>
      </c>
    </row>
    <row r="1560" spans="5:10" ht="12.75" customHeight="1">
      <c r="E1560" s="175" t="str">
        <f t="shared" si="75"/>
        <v/>
      </c>
      <c r="J1560" s="332" t="str">
        <f t="shared" si="74"/>
        <v>-</v>
      </c>
    </row>
    <row r="1561" spans="5:10" ht="12.75" customHeight="1">
      <c r="E1561" s="175" t="str">
        <f t="shared" si="75"/>
        <v/>
      </c>
      <c r="J1561" s="332" t="str">
        <f t="shared" si="74"/>
        <v>-</v>
      </c>
    </row>
    <row r="1562" spans="5:10" ht="12.75" customHeight="1">
      <c r="E1562" s="175" t="str">
        <f t="shared" si="75"/>
        <v/>
      </c>
      <c r="J1562" s="332" t="str">
        <f t="shared" si="74"/>
        <v>-</v>
      </c>
    </row>
    <row r="1563" spans="5:10" ht="12.75" customHeight="1">
      <c r="E1563" s="175" t="str">
        <f t="shared" si="75"/>
        <v/>
      </c>
      <c r="J1563" s="332" t="str">
        <f t="shared" si="74"/>
        <v>-</v>
      </c>
    </row>
    <row r="1564" spans="5:10" ht="12.75" customHeight="1">
      <c r="E1564" s="175" t="str">
        <f t="shared" si="75"/>
        <v/>
      </c>
      <c r="J1564" s="332" t="str">
        <f t="shared" si="74"/>
        <v>-</v>
      </c>
    </row>
    <row r="1565" spans="5:10" ht="12.75" customHeight="1">
      <c r="E1565" s="175" t="str">
        <f t="shared" si="75"/>
        <v/>
      </c>
      <c r="J1565" s="332" t="str">
        <f t="shared" si="74"/>
        <v>-</v>
      </c>
    </row>
    <row r="1566" spans="5:10" ht="12.75" customHeight="1">
      <c r="E1566" s="175" t="str">
        <f t="shared" si="75"/>
        <v/>
      </c>
      <c r="J1566" s="332" t="str">
        <f t="shared" si="74"/>
        <v>-</v>
      </c>
    </row>
    <row r="1567" spans="5:10" ht="12.75" customHeight="1">
      <c r="E1567" s="175" t="str">
        <f t="shared" si="75"/>
        <v/>
      </c>
      <c r="J1567" s="332" t="str">
        <f t="shared" si="74"/>
        <v>-</v>
      </c>
    </row>
    <row r="1568" spans="5:10" ht="12.75" customHeight="1">
      <c r="E1568" s="175" t="str">
        <f t="shared" si="75"/>
        <v/>
      </c>
      <c r="J1568" s="332" t="str">
        <f t="shared" si="74"/>
        <v>-</v>
      </c>
    </row>
    <row r="1569" spans="5:10" ht="12.75" customHeight="1">
      <c r="E1569" s="175" t="str">
        <f t="shared" si="75"/>
        <v/>
      </c>
      <c r="J1569" s="332" t="str">
        <f t="shared" si="74"/>
        <v>-</v>
      </c>
    </row>
    <row r="1570" spans="5:10" ht="12.75" customHeight="1">
      <c r="E1570" s="175" t="str">
        <f t="shared" si="75"/>
        <v/>
      </c>
      <c r="J1570" s="332" t="str">
        <f t="shared" si="74"/>
        <v>-</v>
      </c>
    </row>
    <row r="1571" spans="5:10" ht="12.75" customHeight="1">
      <c r="E1571" s="175" t="str">
        <f t="shared" si="75"/>
        <v/>
      </c>
      <c r="J1571" s="332" t="str">
        <f t="shared" si="74"/>
        <v>-</v>
      </c>
    </row>
    <row r="1572" spans="5:10" ht="12.75" customHeight="1">
      <c r="E1572" s="175" t="str">
        <f t="shared" si="75"/>
        <v/>
      </c>
      <c r="J1572" s="332" t="str">
        <f t="shared" ref="J1572:J1635" si="76">IF(D1572="","-",$E$1-D1572)</f>
        <v>-</v>
      </c>
    </row>
    <row r="1573" spans="5:10" ht="12.75" customHeight="1">
      <c r="E1573" s="175" t="str">
        <f t="shared" ref="E1573:E1636" si="77">IF(D1573="","",IF(F1573="paid",0,I1573-J1573))</f>
        <v/>
      </c>
      <c r="J1573" s="332" t="str">
        <f t="shared" si="76"/>
        <v>-</v>
      </c>
    </row>
    <row r="1574" spans="5:10" ht="12.75" customHeight="1">
      <c r="E1574" s="175" t="str">
        <f t="shared" si="77"/>
        <v/>
      </c>
      <c r="J1574" s="332" t="str">
        <f t="shared" si="76"/>
        <v>-</v>
      </c>
    </row>
    <row r="1575" spans="5:10" ht="12.75" customHeight="1">
      <c r="E1575" s="175" t="str">
        <f t="shared" si="77"/>
        <v/>
      </c>
      <c r="J1575" s="332" t="str">
        <f t="shared" si="76"/>
        <v>-</v>
      </c>
    </row>
    <row r="1576" spans="5:10" ht="12.75" customHeight="1">
      <c r="E1576" s="175" t="str">
        <f t="shared" si="77"/>
        <v/>
      </c>
      <c r="J1576" s="332" t="str">
        <f t="shared" si="76"/>
        <v>-</v>
      </c>
    </row>
    <row r="1577" spans="5:10" ht="12.75" customHeight="1">
      <c r="E1577" s="175" t="str">
        <f t="shared" si="77"/>
        <v/>
      </c>
      <c r="J1577" s="332" t="str">
        <f t="shared" si="76"/>
        <v>-</v>
      </c>
    </row>
    <row r="1578" spans="5:10" ht="12.75" customHeight="1">
      <c r="E1578" s="175" t="str">
        <f t="shared" si="77"/>
        <v/>
      </c>
      <c r="J1578" s="332" t="str">
        <f t="shared" si="76"/>
        <v>-</v>
      </c>
    </row>
    <row r="1579" spans="5:10" ht="12.75" customHeight="1">
      <c r="E1579" s="175" t="str">
        <f t="shared" si="77"/>
        <v/>
      </c>
      <c r="J1579" s="332" t="str">
        <f t="shared" si="76"/>
        <v>-</v>
      </c>
    </row>
    <row r="1580" spans="5:10" ht="12.75" customHeight="1">
      <c r="E1580" s="175" t="str">
        <f t="shared" si="77"/>
        <v/>
      </c>
      <c r="J1580" s="332" t="str">
        <f t="shared" si="76"/>
        <v>-</v>
      </c>
    </row>
    <row r="1581" spans="5:10" ht="12.75" customHeight="1">
      <c r="E1581" s="175" t="str">
        <f t="shared" si="77"/>
        <v/>
      </c>
      <c r="J1581" s="332" t="str">
        <f t="shared" si="76"/>
        <v>-</v>
      </c>
    </row>
    <row r="1582" spans="5:10" ht="12.75" customHeight="1">
      <c r="E1582" s="175" t="str">
        <f t="shared" si="77"/>
        <v/>
      </c>
      <c r="J1582" s="332" t="str">
        <f t="shared" si="76"/>
        <v>-</v>
      </c>
    </row>
    <row r="1583" spans="5:10" ht="12.75" customHeight="1">
      <c r="E1583" s="175" t="str">
        <f t="shared" si="77"/>
        <v/>
      </c>
      <c r="J1583" s="332" t="str">
        <f t="shared" si="76"/>
        <v>-</v>
      </c>
    </row>
    <row r="1584" spans="5:10" ht="12.75" customHeight="1">
      <c r="E1584" s="175" t="str">
        <f t="shared" si="77"/>
        <v/>
      </c>
      <c r="J1584" s="332" t="str">
        <f t="shared" si="76"/>
        <v>-</v>
      </c>
    </row>
    <row r="1585" spans="5:10" ht="12.75" customHeight="1">
      <c r="E1585" s="175" t="str">
        <f t="shared" si="77"/>
        <v/>
      </c>
      <c r="J1585" s="332" t="str">
        <f t="shared" si="76"/>
        <v>-</v>
      </c>
    </row>
    <row r="1586" spans="5:10" ht="12.75" customHeight="1">
      <c r="E1586" s="175" t="str">
        <f t="shared" si="77"/>
        <v/>
      </c>
      <c r="J1586" s="332" t="str">
        <f t="shared" si="76"/>
        <v>-</v>
      </c>
    </row>
    <row r="1587" spans="5:10" ht="12.75" customHeight="1">
      <c r="E1587" s="175" t="str">
        <f t="shared" si="77"/>
        <v/>
      </c>
      <c r="J1587" s="332" t="str">
        <f t="shared" si="76"/>
        <v>-</v>
      </c>
    </row>
    <row r="1588" spans="5:10" ht="12.75" customHeight="1">
      <c r="E1588" s="175" t="str">
        <f t="shared" si="77"/>
        <v/>
      </c>
      <c r="J1588" s="332" t="str">
        <f t="shared" si="76"/>
        <v>-</v>
      </c>
    </row>
    <row r="1589" spans="5:10" ht="12.75" customHeight="1">
      <c r="E1589" s="175" t="str">
        <f t="shared" si="77"/>
        <v/>
      </c>
      <c r="J1589" s="332" t="str">
        <f t="shared" si="76"/>
        <v>-</v>
      </c>
    </row>
    <row r="1590" spans="5:10" ht="12.75" customHeight="1">
      <c r="E1590" s="175" t="str">
        <f t="shared" si="77"/>
        <v/>
      </c>
      <c r="J1590" s="332" t="str">
        <f t="shared" si="76"/>
        <v>-</v>
      </c>
    </row>
    <row r="1591" spans="5:10" ht="12.75" customHeight="1">
      <c r="E1591" s="175" t="str">
        <f t="shared" si="77"/>
        <v/>
      </c>
      <c r="J1591" s="332" t="str">
        <f t="shared" si="76"/>
        <v>-</v>
      </c>
    </row>
    <row r="1592" spans="5:10" ht="12.75" customHeight="1">
      <c r="E1592" s="175" t="str">
        <f t="shared" si="77"/>
        <v/>
      </c>
      <c r="J1592" s="332" t="str">
        <f t="shared" si="76"/>
        <v>-</v>
      </c>
    </row>
    <row r="1593" spans="5:10" ht="12.75" customHeight="1">
      <c r="E1593" s="175" t="str">
        <f t="shared" si="77"/>
        <v/>
      </c>
      <c r="J1593" s="332" t="str">
        <f t="shared" si="76"/>
        <v>-</v>
      </c>
    </row>
    <row r="1594" spans="5:10" ht="12.75" customHeight="1">
      <c r="E1594" s="175" t="str">
        <f t="shared" si="77"/>
        <v/>
      </c>
      <c r="J1594" s="332" t="str">
        <f t="shared" si="76"/>
        <v>-</v>
      </c>
    </row>
    <row r="1595" spans="5:10" ht="12.75" customHeight="1">
      <c r="E1595" s="175" t="str">
        <f t="shared" si="77"/>
        <v/>
      </c>
      <c r="J1595" s="332" t="str">
        <f t="shared" si="76"/>
        <v>-</v>
      </c>
    </row>
    <row r="1596" spans="5:10" ht="12.75" customHeight="1">
      <c r="E1596" s="175" t="str">
        <f t="shared" si="77"/>
        <v/>
      </c>
      <c r="J1596" s="332" t="str">
        <f t="shared" si="76"/>
        <v>-</v>
      </c>
    </row>
    <row r="1597" spans="5:10" ht="12.75" customHeight="1">
      <c r="E1597" s="175" t="str">
        <f t="shared" si="77"/>
        <v/>
      </c>
      <c r="J1597" s="332" t="str">
        <f t="shared" si="76"/>
        <v>-</v>
      </c>
    </row>
    <row r="1598" spans="5:10" ht="12.75" customHeight="1">
      <c r="E1598" s="175" t="str">
        <f t="shared" si="77"/>
        <v/>
      </c>
      <c r="J1598" s="332" t="str">
        <f t="shared" si="76"/>
        <v>-</v>
      </c>
    </row>
    <row r="1599" spans="5:10" ht="12.75" customHeight="1">
      <c r="E1599" s="175" t="str">
        <f t="shared" si="77"/>
        <v/>
      </c>
      <c r="J1599" s="332" t="str">
        <f t="shared" si="76"/>
        <v>-</v>
      </c>
    </row>
    <row r="1600" spans="5:10" ht="12.75" customHeight="1">
      <c r="E1600" s="175" t="str">
        <f t="shared" si="77"/>
        <v/>
      </c>
      <c r="J1600" s="332" t="str">
        <f t="shared" si="76"/>
        <v>-</v>
      </c>
    </row>
    <row r="1601" spans="5:10" ht="12.75" customHeight="1">
      <c r="E1601" s="175" t="str">
        <f t="shared" si="77"/>
        <v/>
      </c>
      <c r="J1601" s="332" t="str">
        <f t="shared" si="76"/>
        <v>-</v>
      </c>
    </row>
    <row r="1602" spans="5:10" ht="12.75" customHeight="1">
      <c r="E1602" s="175" t="str">
        <f t="shared" si="77"/>
        <v/>
      </c>
      <c r="J1602" s="332" t="str">
        <f t="shared" si="76"/>
        <v>-</v>
      </c>
    </row>
    <row r="1603" spans="5:10" ht="12.75" customHeight="1">
      <c r="E1603" s="175" t="str">
        <f t="shared" si="77"/>
        <v/>
      </c>
      <c r="J1603" s="332" t="str">
        <f t="shared" si="76"/>
        <v>-</v>
      </c>
    </row>
    <row r="1604" spans="5:10" ht="12.75" customHeight="1">
      <c r="E1604" s="175" t="str">
        <f t="shared" si="77"/>
        <v/>
      </c>
      <c r="J1604" s="332" t="str">
        <f t="shared" si="76"/>
        <v>-</v>
      </c>
    </row>
    <row r="1605" spans="5:10" ht="12.75" customHeight="1">
      <c r="E1605" s="175" t="str">
        <f t="shared" si="77"/>
        <v/>
      </c>
      <c r="J1605" s="332" t="str">
        <f t="shared" si="76"/>
        <v>-</v>
      </c>
    </row>
    <row r="1606" spans="5:10" ht="12.75" customHeight="1">
      <c r="E1606" s="175" t="str">
        <f t="shared" si="77"/>
        <v/>
      </c>
      <c r="J1606" s="332" t="str">
        <f t="shared" si="76"/>
        <v>-</v>
      </c>
    </row>
    <row r="1607" spans="5:10" ht="12.75" customHeight="1">
      <c r="E1607" s="175" t="str">
        <f t="shared" si="77"/>
        <v/>
      </c>
      <c r="J1607" s="332" t="str">
        <f t="shared" si="76"/>
        <v>-</v>
      </c>
    </row>
    <row r="1608" spans="5:10" ht="12.75" customHeight="1">
      <c r="E1608" s="175" t="str">
        <f t="shared" si="77"/>
        <v/>
      </c>
      <c r="J1608" s="332" t="str">
        <f t="shared" si="76"/>
        <v>-</v>
      </c>
    </row>
    <row r="1609" spans="5:10" ht="12.75" customHeight="1">
      <c r="E1609" s="175" t="str">
        <f t="shared" si="77"/>
        <v/>
      </c>
      <c r="J1609" s="332" t="str">
        <f t="shared" si="76"/>
        <v>-</v>
      </c>
    </row>
    <row r="1610" spans="5:10" ht="12.75" customHeight="1">
      <c r="E1610" s="175" t="str">
        <f t="shared" si="77"/>
        <v/>
      </c>
      <c r="J1610" s="332" t="str">
        <f t="shared" si="76"/>
        <v>-</v>
      </c>
    </row>
    <row r="1611" spans="5:10" ht="12.75" customHeight="1">
      <c r="E1611" s="175" t="str">
        <f t="shared" si="77"/>
        <v/>
      </c>
      <c r="J1611" s="332" t="str">
        <f t="shared" si="76"/>
        <v>-</v>
      </c>
    </row>
    <row r="1612" spans="5:10" ht="12.75" customHeight="1">
      <c r="E1612" s="175" t="str">
        <f t="shared" si="77"/>
        <v/>
      </c>
      <c r="J1612" s="332" t="str">
        <f t="shared" si="76"/>
        <v>-</v>
      </c>
    </row>
    <row r="1613" spans="5:10" ht="12.75" customHeight="1">
      <c r="E1613" s="175" t="str">
        <f t="shared" si="77"/>
        <v/>
      </c>
      <c r="J1613" s="332" t="str">
        <f t="shared" si="76"/>
        <v>-</v>
      </c>
    </row>
    <row r="1614" spans="5:10" ht="12.75" customHeight="1">
      <c r="E1614" s="175" t="str">
        <f t="shared" si="77"/>
        <v/>
      </c>
      <c r="J1614" s="332" t="str">
        <f t="shared" si="76"/>
        <v>-</v>
      </c>
    </row>
    <row r="1615" spans="5:10" ht="12.75" customHeight="1">
      <c r="E1615" s="175" t="str">
        <f t="shared" si="77"/>
        <v/>
      </c>
      <c r="J1615" s="332" t="str">
        <f t="shared" si="76"/>
        <v>-</v>
      </c>
    </row>
    <row r="1616" spans="5:10" ht="12.75" customHeight="1">
      <c r="E1616" s="175" t="str">
        <f t="shared" si="77"/>
        <v/>
      </c>
      <c r="J1616" s="332" t="str">
        <f t="shared" si="76"/>
        <v>-</v>
      </c>
    </row>
    <row r="1617" spans="5:10" ht="12.75" customHeight="1">
      <c r="E1617" s="175" t="str">
        <f t="shared" si="77"/>
        <v/>
      </c>
      <c r="J1617" s="332" t="str">
        <f t="shared" si="76"/>
        <v>-</v>
      </c>
    </row>
    <row r="1618" spans="5:10" ht="12.75" customHeight="1">
      <c r="E1618" s="175" t="str">
        <f t="shared" si="77"/>
        <v/>
      </c>
      <c r="J1618" s="332" t="str">
        <f t="shared" si="76"/>
        <v>-</v>
      </c>
    </row>
    <row r="1619" spans="5:10" ht="12.75" customHeight="1">
      <c r="E1619" s="175" t="str">
        <f t="shared" si="77"/>
        <v/>
      </c>
      <c r="J1619" s="332" t="str">
        <f t="shared" si="76"/>
        <v>-</v>
      </c>
    </row>
    <row r="1620" spans="5:10" ht="12.75" customHeight="1">
      <c r="E1620" s="175" t="str">
        <f t="shared" si="77"/>
        <v/>
      </c>
      <c r="J1620" s="332" t="str">
        <f t="shared" si="76"/>
        <v>-</v>
      </c>
    </row>
    <row r="1621" spans="5:10" ht="12.75" customHeight="1">
      <c r="E1621" s="175" t="str">
        <f t="shared" si="77"/>
        <v/>
      </c>
      <c r="J1621" s="332" t="str">
        <f t="shared" si="76"/>
        <v>-</v>
      </c>
    </row>
    <row r="1622" spans="5:10" ht="12.75" customHeight="1">
      <c r="E1622" s="175" t="str">
        <f t="shared" si="77"/>
        <v/>
      </c>
      <c r="J1622" s="332" t="str">
        <f t="shared" si="76"/>
        <v>-</v>
      </c>
    </row>
    <row r="1623" spans="5:10" ht="12.75" customHeight="1">
      <c r="E1623" s="175" t="str">
        <f t="shared" si="77"/>
        <v/>
      </c>
      <c r="J1623" s="332" t="str">
        <f t="shared" si="76"/>
        <v>-</v>
      </c>
    </row>
    <row r="1624" spans="5:10" ht="12.75" customHeight="1">
      <c r="E1624" s="175" t="str">
        <f t="shared" si="77"/>
        <v/>
      </c>
      <c r="J1624" s="332" t="str">
        <f t="shared" si="76"/>
        <v>-</v>
      </c>
    </row>
    <row r="1625" spans="5:10" ht="12.75" customHeight="1">
      <c r="E1625" s="175" t="str">
        <f t="shared" si="77"/>
        <v/>
      </c>
      <c r="J1625" s="332" t="str">
        <f t="shared" si="76"/>
        <v>-</v>
      </c>
    </row>
    <row r="1626" spans="5:10" ht="12.75" customHeight="1">
      <c r="E1626" s="175" t="str">
        <f t="shared" si="77"/>
        <v/>
      </c>
      <c r="J1626" s="332" t="str">
        <f t="shared" si="76"/>
        <v>-</v>
      </c>
    </row>
    <row r="1627" spans="5:10" ht="12.75" customHeight="1">
      <c r="E1627" s="175" t="str">
        <f t="shared" si="77"/>
        <v/>
      </c>
      <c r="J1627" s="332" t="str">
        <f t="shared" si="76"/>
        <v>-</v>
      </c>
    </row>
    <row r="1628" spans="5:10" ht="12.75" customHeight="1">
      <c r="E1628" s="175" t="str">
        <f t="shared" si="77"/>
        <v/>
      </c>
      <c r="J1628" s="332" t="str">
        <f t="shared" si="76"/>
        <v>-</v>
      </c>
    </row>
    <row r="1629" spans="5:10" ht="12.75" customHeight="1">
      <c r="E1629" s="175" t="str">
        <f t="shared" si="77"/>
        <v/>
      </c>
      <c r="J1629" s="332" t="str">
        <f t="shared" si="76"/>
        <v>-</v>
      </c>
    </row>
    <row r="1630" spans="5:10" ht="12.75" customHeight="1">
      <c r="E1630" s="175" t="str">
        <f t="shared" si="77"/>
        <v/>
      </c>
      <c r="J1630" s="332" t="str">
        <f t="shared" si="76"/>
        <v>-</v>
      </c>
    </row>
    <row r="1631" spans="5:10" ht="12.75" customHeight="1">
      <c r="E1631" s="175" t="str">
        <f t="shared" si="77"/>
        <v/>
      </c>
      <c r="J1631" s="332" t="str">
        <f t="shared" si="76"/>
        <v>-</v>
      </c>
    </row>
    <row r="1632" spans="5:10" ht="12.75" customHeight="1">
      <c r="E1632" s="175" t="str">
        <f t="shared" si="77"/>
        <v/>
      </c>
      <c r="J1632" s="332" t="str">
        <f t="shared" si="76"/>
        <v>-</v>
      </c>
    </row>
    <row r="1633" spans="5:10" ht="12.75" customHeight="1">
      <c r="E1633" s="175" t="str">
        <f t="shared" si="77"/>
        <v/>
      </c>
      <c r="J1633" s="332" t="str">
        <f t="shared" si="76"/>
        <v>-</v>
      </c>
    </row>
    <row r="1634" spans="5:10" ht="12.75" customHeight="1">
      <c r="E1634" s="175" t="str">
        <f t="shared" si="77"/>
        <v/>
      </c>
      <c r="J1634" s="332" t="str">
        <f t="shared" si="76"/>
        <v>-</v>
      </c>
    </row>
    <row r="1635" spans="5:10" ht="12.75" customHeight="1">
      <c r="E1635" s="175" t="str">
        <f t="shared" si="77"/>
        <v/>
      </c>
      <c r="J1635" s="332" t="str">
        <f t="shared" si="76"/>
        <v>-</v>
      </c>
    </row>
    <row r="1636" spans="5:10" ht="12.75" customHeight="1">
      <c r="E1636" s="175" t="str">
        <f t="shared" si="77"/>
        <v/>
      </c>
      <c r="J1636" s="332" t="str">
        <f t="shared" ref="J1636:J1699" si="78">IF(D1636="","-",$E$1-D1636)</f>
        <v>-</v>
      </c>
    </row>
    <row r="1637" spans="5:10" ht="12.75" customHeight="1">
      <c r="E1637" s="175" t="str">
        <f t="shared" ref="E1637:E1700" si="79">IF(D1637="","",IF(F1637="paid",0,I1637-J1637))</f>
        <v/>
      </c>
      <c r="J1637" s="332" t="str">
        <f t="shared" si="78"/>
        <v>-</v>
      </c>
    </row>
    <row r="1638" spans="5:10" ht="12.75" customHeight="1">
      <c r="E1638" s="175" t="str">
        <f t="shared" si="79"/>
        <v/>
      </c>
      <c r="J1638" s="332" t="str">
        <f t="shared" si="78"/>
        <v>-</v>
      </c>
    </row>
    <row r="1639" spans="5:10" ht="12.75" customHeight="1">
      <c r="E1639" s="175" t="str">
        <f t="shared" si="79"/>
        <v/>
      </c>
      <c r="J1639" s="332" t="str">
        <f t="shared" si="78"/>
        <v>-</v>
      </c>
    </row>
    <row r="1640" spans="5:10" ht="12.75" customHeight="1">
      <c r="E1640" s="175" t="str">
        <f t="shared" si="79"/>
        <v/>
      </c>
      <c r="J1640" s="332" t="str">
        <f t="shared" si="78"/>
        <v>-</v>
      </c>
    </row>
    <row r="1641" spans="5:10" ht="12.75" customHeight="1">
      <c r="E1641" s="175" t="str">
        <f t="shared" si="79"/>
        <v/>
      </c>
      <c r="J1641" s="332" t="str">
        <f t="shared" si="78"/>
        <v>-</v>
      </c>
    </row>
    <row r="1642" spans="5:10" ht="12.75" customHeight="1">
      <c r="E1642" s="175" t="str">
        <f t="shared" si="79"/>
        <v/>
      </c>
      <c r="J1642" s="332" t="str">
        <f t="shared" si="78"/>
        <v>-</v>
      </c>
    </row>
    <row r="1643" spans="5:10" ht="12.75" customHeight="1">
      <c r="E1643" s="175" t="str">
        <f t="shared" si="79"/>
        <v/>
      </c>
      <c r="J1643" s="332" t="str">
        <f t="shared" si="78"/>
        <v>-</v>
      </c>
    </row>
    <row r="1644" spans="5:10" ht="12.75" customHeight="1">
      <c r="E1644" s="175" t="str">
        <f t="shared" si="79"/>
        <v/>
      </c>
      <c r="J1644" s="332" t="str">
        <f t="shared" si="78"/>
        <v>-</v>
      </c>
    </row>
    <row r="1645" spans="5:10" ht="12.75" customHeight="1">
      <c r="E1645" s="175" t="str">
        <f t="shared" si="79"/>
        <v/>
      </c>
      <c r="J1645" s="332" t="str">
        <f t="shared" si="78"/>
        <v>-</v>
      </c>
    </row>
    <row r="1646" spans="5:10" ht="12.75" customHeight="1">
      <c r="E1646" s="175" t="str">
        <f t="shared" si="79"/>
        <v/>
      </c>
      <c r="J1646" s="332" t="str">
        <f t="shared" si="78"/>
        <v>-</v>
      </c>
    </row>
    <row r="1647" spans="5:10" ht="12.75" customHeight="1">
      <c r="E1647" s="175" t="str">
        <f t="shared" si="79"/>
        <v/>
      </c>
      <c r="J1647" s="332" t="str">
        <f t="shared" si="78"/>
        <v>-</v>
      </c>
    </row>
    <row r="1648" spans="5:10" ht="12.75" customHeight="1">
      <c r="E1648" s="175" t="str">
        <f t="shared" si="79"/>
        <v/>
      </c>
      <c r="J1648" s="332" t="str">
        <f t="shared" si="78"/>
        <v>-</v>
      </c>
    </row>
    <row r="1649" spans="5:10" ht="12.75" customHeight="1">
      <c r="E1649" s="175" t="str">
        <f t="shared" si="79"/>
        <v/>
      </c>
      <c r="J1649" s="332" t="str">
        <f t="shared" si="78"/>
        <v>-</v>
      </c>
    </row>
    <row r="1650" spans="5:10" ht="12.75" customHeight="1">
      <c r="E1650" s="175" t="str">
        <f t="shared" si="79"/>
        <v/>
      </c>
      <c r="J1650" s="332" t="str">
        <f t="shared" si="78"/>
        <v>-</v>
      </c>
    </row>
    <row r="1651" spans="5:10" ht="12.75" customHeight="1">
      <c r="E1651" s="175" t="str">
        <f t="shared" si="79"/>
        <v/>
      </c>
      <c r="J1651" s="332" t="str">
        <f t="shared" si="78"/>
        <v>-</v>
      </c>
    </row>
    <row r="1652" spans="5:10" ht="12.75" customHeight="1">
      <c r="E1652" s="175" t="str">
        <f t="shared" si="79"/>
        <v/>
      </c>
      <c r="J1652" s="332" t="str">
        <f t="shared" si="78"/>
        <v>-</v>
      </c>
    </row>
    <row r="1653" spans="5:10" ht="12.75" customHeight="1">
      <c r="E1653" s="175" t="str">
        <f t="shared" si="79"/>
        <v/>
      </c>
      <c r="J1653" s="332" t="str">
        <f t="shared" si="78"/>
        <v>-</v>
      </c>
    </row>
    <row r="1654" spans="5:10" ht="12.75" customHeight="1">
      <c r="E1654" s="175" t="str">
        <f t="shared" si="79"/>
        <v/>
      </c>
      <c r="J1654" s="332" t="str">
        <f t="shared" si="78"/>
        <v>-</v>
      </c>
    </row>
    <row r="1655" spans="5:10" ht="12.75" customHeight="1">
      <c r="E1655" s="175" t="str">
        <f t="shared" si="79"/>
        <v/>
      </c>
      <c r="J1655" s="332" t="str">
        <f t="shared" si="78"/>
        <v>-</v>
      </c>
    </row>
    <row r="1656" spans="5:10" ht="12.75" customHeight="1">
      <c r="E1656" s="175" t="str">
        <f t="shared" si="79"/>
        <v/>
      </c>
      <c r="J1656" s="332" t="str">
        <f t="shared" si="78"/>
        <v>-</v>
      </c>
    </row>
    <row r="1657" spans="5:10" ht="12.75" customHeight="1">
      <c r="E1657" s="175" t="str">
        <f t="shared" si="79"/>
        <v/>
      </c>
      <c r="J1657" s="332" t="str">
        <f t="shared" si="78"/>
        <v>-</v>
      </c>
    </row>
    <row r="1658" spans="5:10" ht="12.75" customHeight="1">
      <c r="E1658" s="175" t="str">
        <f t="shared" si="79"/>
        <v/>
      </c>
      <c r="J1658" s="332" t="str">
        <f t="shared" si="78"/>
        <v>-</v>
      </c>
    </row>
    <row r="1659" spans="5:10" ht="12.75" customHeight="1">
      <c r="E1659" s="175" t="str">
        <f t="shared" si="79"/>
        <v/>
      </c>
      <c r="J1659" s="332" t="str">
        <f t="shared" si="78"/>
        <v>-</v>
      </c>
    </row>
    <row r="1660" spans="5:10" ht="12.75" customHeight="1">
      <c r="E1660" s="175" t="str">
        <f t="shared" si="79"/>
        <v/>
      </c>
      <c r="J1660" s="332" t="str">
        <f t="shared" si="78"/>
        <v>-</v>
      </c>
    </row>
    <row r="1661" spans="5:10" ht="12.75" customHeight="1">
      <c r="E1661" s="175" t="str">
        <f t="shared" si="79"/>
        <v/>
      </c>
      <c r="J1661" s="332" t="str">
        <f t="shared" si="78"/>
        <v>-</v>
      </c>
    </row>
    <row r="1662" spans="5:10" ht="12.75" customHeight="1">
      <c r="E1662" s="175" t="str">
        <f t="shared" si="79"/>
        <v/>
      </c>
      <c r="J1662" s="332" t="str">
        <f t="shared" si="78"/>
        <v>-</v>
      </c>
    </row>
    <row r="1663" spans="5:10" ht="12.75" customHeight="1">
      <c r="E1663" s="175" t="str">
        <f t="shared" si="79"/>
        <v/>
      </c>
      <c r="J1663" s="332" t="str">
        <f t="shared" si="78"/>
        <v>-</v>
      </c>
    </row>
    <row r="1664" spans="5:10" ht="12.75" customHeight="1">
      <c r="E1664" s="175" t="str">
        <f t="shared" si="79"/>
        <v/>
      </c>
      <c r="J1664" s="332" t="str">
        <f t="shared" si="78"/>
        <v>-</v>
      </c>
    </row>
    <row r="1665" spans="5:10" ht="12.75" customHeight="1">
      <c r="E1665" s="175" t="str">
        <f t="shared" si="79"/>
        <v/>
      </c>
      <c r="J1665" s="332" t="str">
        <f t="shared" si="78"/>
        <v>-</v>
      </c>
    </row>
    <row r="1666" spans="5:10" ht="12.75" customHeight="1">
      <c r="E1666" s="175" t="str">
        <f t="shared" si="79"/>
        <v/>
      </c>
      <c r="J1666" s="332" t="str">
        <f t="shared" si="78"/>
        <v>-</v>
      </c>
    </row>
    <row r="1667" spans="5:10" ht="12.75" customHeight="1">
      <c r="E1667" s="175" t="str">
        <f t="shared" si="79"/>
        <v/>
      </c>
      <c r="J1667" s="332" t="str">
        <f t="shared" si="78"/>
        <v>-</v>
      </c>
    </row>
    <row r="1668" spans="5:10" ht="12.75" customHeight="1">
      <c r="E1668" s="175" t="str">
        <f t="shared" si="79"/>
        <v/>
      </c>
      <c r="J1668" s="332" t="str">
        <f t="shared" si="78"/>
        <v>-</v>
      </c>
    </row>
    <row r="1669" spans="5:10" ht="12.75" customHeight="1">
      <c r="E1669" s="175" t="str">
        <f t="shared" si="79"/>
        <v/>
      </c>
      <c r="J1669" s="332" t="str">
        <f t="shared" si="78"/>
        <v>-</v>
      </c>
    </row>
    <row r="1670" spans="5:10" ht="12.75" customHeight="1">
      <c r="E1670" s="175" t="str">
        <f t="shared" si="79"/>
        <v/>
      </c>
      <c r="J1670" s="332" t="str">
        <f t="shared" si="78"/>
        <v>-</v>
      </c>
    </row>
    <row r="1671" spans="5:10" ht="12.75" customHeight="1">
      <c r="E1671" s="175" t="str">
        <f t="shared" si="79"/>
        <v/>
      </c>
      <c r="J1671" s="332" t="str">
        <f t="shared" si="78"/>
        <v>-</v>
      </c>
    </row>
    <row r="1672" spans="5:10" ht="12.75" customHeight="1">
      <c r="E1672" s="175" t="str">
        <f t="shared" si="79"/>
        <v/>
      </c>
      <c r="J1672" s="332" t="str">
        <f t="shared" si="78"/>
        <v>-</v>
      </c>
    </row>
    <row r="1673" spans="5:10" ht="12.75" customHeight="1">
      <c r="E1673" s="175" t="str">
        <f t="shared" si="79"/>
        <v/>
      </c>
      <c r="J1673" s="332" t="str">
        <f t="shared" si="78"/>
        <v>-</v>
      </c>
    </row>
    <row r="1674" spans="5:10" ht="12.75" customHeight="1">
      <c r="E1674" s="175" t="str">
        <f t="shared" si="79"/>
        <v/>
      </c>
      <c r="J1674" s="332" t="str">
        <f t="shared" si="78"/>
        <v>-</v>
      </c>
    </row>
    <row r="1675" spans="5:10" ht="12.75" customHeight="1">
      <c r="E1675" s="175" t="str">
        <f t="shared" si="79"/>
        <v/>
      </c>
      <c r="J1675" s="332" t="str">
        <f t="shared" si="78"/>
        <v>-</v>
      </c>
    </row>
    <row r="1676" spans="5:10" ht="12.75" customHeight="1">
      <c r="E1676" s="175" t="str">
        <f t="shared" si="79"/>
        <v/>
      </c>
      <c r="J1676" s="332" t="str">
        <f t="shared" si="78"/>
        <v>-</v>
      </c>
    </row>
    <row r="1677" spans="5:10" ht="12.75" customHeight="1">
      <c r="E1677" s="175" t="str">
        <f t="shared" si="79"/>
        <v/>
      </c>
      <c r="J1677" s="332" t="str">
        <f t="shared" si="78"/>
        <v>-</v>
      </c>
    </row>
    <row r="1678" spans="5:10" ht="12.75" customHeight="1">
      <c r="E1678" s="175" t="str">
        <f t="shared" si="79"/>
        <v/>
      </c>
      <c r="J1678" s="332" t="str">
        <f t="shared" si="78"/>
        <v>-</v>
      </c>
    </row>
    <row r="1679" spans="5:10" ht="12.75" customHeight="1">
      <c r="E1679" s="175" t="str">
        <f t="shared" si="79"/>
        <v/>
      </c>
      <c r="J1679" s="332" t="str">
        <f t="shared" si="78"/>
        <v>-</v>
      </c>
    </row>
    <row r="1680" spans="5:10" ht="12.75" customHeight="1">
      <c r="E1680" s="175" t="str">
        <f t="shared" si="79"/>
        <v/>
      </c>
      <c r="J1680" s="332" t="str">
        <f t="shared" si="78"/>
        <v>-</v>
      </c>
    </row>
    <row r="1681" spans="5:10" ht="12.75" customHeight="1">
      <c r="E1681" s="175" t="str">
        <f t="shared" si="79"/>
        <v/>
      </c>
      <c r="J1681" s="332" t="str">
        <f t="shared" si="78"/>
        <v>-</v>
      </c>
    </row>
    <row r="1682" spans="5:10" ht="12.75" customHeight="1">
      <c r="E1682" s="175" t="str">
        <f t="shared" si="79"/>
        <v/>
      </c>
      <c r="J1682" s="332" t="str">
        <f t="shared" si="78"/>
        <v>-</v>
      </c>
    </row>
    <row r="1683" spans="5:10" ht="12.75" customHeight="1">
      <c r="E1683" s="175" t="str">
        <f t="shared" si="79"/>
        <v/>
      </c>
      <c r="J1683" s="332" t="str">
        <f t="shared" si="78"/>
        <v>-</v>
      </c>
    </row>
    <row r="1684" spans="5:10" ht="12.75" customHeight="1">
      <c r="E1684" s="175" t="str">
        <f t="shared" si="79"/>
        <v/>
      </c>
      <c r="J1684" s="332" t="str">
        <f t="shared" si="78"/>
        <v>-</v>
      </c>
    </row>
    <row r="1685" spans="5:10" ht="12.75" customHeight="1">
      <c r="E1685" s="175" t="str">
        <f t="shared" si="79"/>
        <v/>
      </c>
      <c r="J1685" s="332" t="str">
        <f t="shared" si="78"/>
        <v>-</v>
      </c>
    </row>
    <row r="1686" spans="5:10" ht="12.75" customHeight="1">
      <c r="E1686" s="175" t="str">
        <f t="shared" si="79"/>
        <v/>
      </c>
      <c r="J1686" s="332" t="str">
        <f t="shared" si="78"/>
        <v>-</v>
      </c>
    </row>
    <row r="1687" spans="5:10" ht="12.75" customHeight="1">
      <c r="E1687" s="175" t="str">
        <f t="shared" si="79"/>
        <v/>
      </c>
      <c r="J1687" s="332" t="str">
        <f t="shared" si="78"/>
        <v>-</v>
      </c>
    </row>
    <row r="1688" spans="5:10" ht="12.75" customHeight="1">
      <c r="E1688" s="175" t="str">
        <f t="shared" si="79"/>
        <v/>
      </c>
      <c r="J1688" s="332" t="str">
        <f t="shared" si="78"/>
        <v>-</v>
      </c>
    </row>
    <row r="1689" spans="5:10" ht="12.75" customHeight="1">
      <c r="E1689" s="175" t="str">
        <f t="shared" si="79"/>
        <v/>
      </c>
      <c r="J1689" s="332" t="str">
        <f t="shared" si="78"/>
        <v>-</v>
      </c>
    </row>
    <row r="1690" spans="5:10" ht="12.75" customHeight="1">
      <c r="E1690" s="175" t="str">
        <f t="shared" si="79"/>
        <v/>
      </c>
      <c r="J1690" s="332" t="str">
        <f t="shared" si="78"/>
        <v>-</v>
      </c>
    </row>
    <row r="1691" spans="5:10" ht="12.75" customHeight="1">
      <c r="E1691" s="175" t="str">
        <f t="shared" si="79"/>
        <v/>
      </c>
      <c r="J1691" s="332" t="str">
        <f t="shared" si="78"/>
        <v>-</v>
      </c>
    </row>
    <row r="1692" spans="5:10" ht="12.75" customHeight="1">
      <c r="E1692" s="175" t="str">
        <f t="shared" si="79"/>
        <v/>
      </c>
      <c r="J1692" s="332" t="str">
        <f t="shared" si="78"/>
        <v>-</v>
      </c>
    </row>
    <row r="1693" spans="5:10" ht="12.75" customHeight="1">
      <c r="E1693" s="175" t="str">
        <f t="shared" si="79"/>
        <v/>
      </c>
      <c r="J1693" s="332" t="str">
        <f t="shared" si="78"/>
        <v>-</v>
      </c>
    </row>
    <row r="1694" spans="5:10" ht="12.75" customHeight="1">
      <c r="E1694" s="175" t="str">
        <f t="shared" si="79"/>
        <v/>
      </c>
      <c r="J1694" s="332" t="str">
        <f t="shared" si="78"/>
        <v>-</v>
      </c>
    </row>
    <row r="1695" spans="5:10" ht="12.75" customHeight="1">
      <c r="E1695" s="175" t="str">
        <f t="shared" si="79"/>
        <v/>
      </c>
      <c r="J1695" s="332" t="str">
        <f t="shared" si="78"/>
        <v>-</v>
      </c>
    </row>
    <row r="1696" spans="5:10" ht="12.75" customHeight="1">
      <c r="E1696" s="175" t="str">
        <f t="shared" si="79"/>
        <v/>
      </c>
      <c r="J1696" s="332" t="str">
        <f t="shared" si="78"/>
        <v>-</v>
      </c>
    </row>
    <row r="1697" spans="5:10" ht="12.75" customHeight="1">
      <c r="E1697" s="175" t="str">
        <f t="shared" si="79"/>
        <v/>
      </c>
      <c r="J1697" s="332" t="str">
        <f t="shared" si="78"/>
        <v>-</v>
      </c>
    </row>
    <row r="1698" spans="5:10" ht="12.75" customHeight="1">
      <c r="E1698" s="175" t="str">
        <f t="shared" si="79"/>
        <v/>
      </c>
      <c r="J1698" s="332" t="str">
        <f t="shared" si="78"/>
        <v>-</v>
      </c>
    </row>
    <row r="1699" spans="5:10" ht="12.75" customHeight="1">
      <c r="E1699" s="175" t="str">
        <f t="shared" si="79"/>
        <v/>
      </c>
      <c r="J1699" s="332" t="str">
        <f t="shared" si="78"/>
        <v>-</v>
      </c>
    </row>
    <row r="1700" spans="5:10" ht="12.75" customHeight="1">
      <c r="E1700" s="175" t="str">
        <f t="shared" si="79"/>
        <v/>
      </c>
      <c r="J1700" s="332" t="str">
        <f t="shared" ref="J1700:J1763" si="80">IF(D1700="","-",$E$1-D1700)</f>
        <v>-</v>
      </c>
    </row>
    <row r="1701" spans="5:10" ht="12.75" customHeight="1">
      <c r="E1701" s="175" t="str">
        <f t="shared" ref="E1701:E1764" si="81">IF(D1701="","",IF(F1701="paid",0,I1701-J1701))</f>
        <v/>
      </c>
      <c r="J1701" s="332" t="str">
        <f t="shared" si="80"/>
        <v>-</v>
      </c>
    </row>
    <row r="1702" spans="5:10" ht="12.75" customHeight="1">
      <c r="E1702" s="175" t="str">
        <f t="shared" si="81"/>
        <v/>
      </c>
      <c r="J1702" s="332" t="str">
        <f t="shared" si="80"/>
        <v>-</v>
      </c>
    </row>
    <row r="1703" spans="5:10" ht="12.75" customHeight="1">
      <c r="E1703" s="175" t="str">
        <f t="shared" si="81"/>
        <v/>
      </c>
      <c r="J1703" s="332" t="str">
        <f t="shared" si="80"/>
        <v>-</v>
      </c>
    </row>
    <row r="1704" spans="5:10" ht="12.75" customHeight="1">
      <c r="E1704" s="175" t="str">
        <f t="shared" si="81"/>
        <v/>
      </c>
      <c r="J1704" s="332" t="str">
        <f t="shared" si="80"/>
        <v>-</v>
      </c>
    </row>
    <row r="1705" spans="5:10" ht="12.75" customHeight="1">
      <c r="E1705" s="175" t="str">
        <f t="shared" si="81"/>
        <v/>
      </c>
      <c r="J1705" s="332" t="str">
        <f t="shared" si="80"/>
        <v>-</v>
      </c>
    </row>
    <row r="1706" spans="5:10" ht="12.75" customHeight="1">
      <c r="E1706" s="175" t="str">
        <f t="shared" si="81"/>
        <v/>
      </c>
      <c r="J1706" s="332" t="str">
        <f t="shared" si="80"/>
        <v>-</v>
      </c>
    </row>
    <row r="1707" spans="5:10" ht="12.75" customHeight="1">
      <c r="E1707" s="175" t="str">
        <f t="shared" si="81"/>
        <v/>
      </c>
      <c r="J1707" s="332" t="str">
        <f t="shared" si="80"/>
        <v>-</v>
      </c>
    </row>
    <row r="1708" spans="5:10" ht="12.75" customHeight="1">
      <c r="E1708" s="175" t="str">
        <f t="shared" si="81"/>
        <v/>
      </c>
      <c r="J1708" s="332" t="str">
        <f t="shared" si="80"/>
        <v>-</v>
      </c>
    </row>
    <row r="1709" spans="5:10" ht="12.75" customHeight="1">
      <c r="E1709" s="175" t="str">
        <f t="shared" si="81"/>
        <v/>
      </c>
      <c r="J1709" s="332" t="str">
        <f t="shared" si="80"/>
        <v>-</v>
      </c>
    </row>
    <row r="1710" spans="5:10" ht="12.75" customHeight="1">
      <c r="E1710" s="175" t="str">
        <f t="shared" si="81"/>
        <v/>
      </c>
      <c r="J1710" s="332" t="str">
        <f t="shared" si="80"/>
        <v>-</v>
      </c>
    </row>
    <row r="1711" spans="5:10" ht="12.75" customHeight="1">
      <c r="E1711" s="175" t="str">
        <f t="shared" si="81"/>
        <v/>
      </c>
      <c r="J1711" s="332" t="str">
        <f t="shared" si="80"/>
        <v>-</v>
      </c>
    </row>
    <row r="1712" spans="5:10" ht="12.75" customHeight="1">
      <c r="E1712" s="175" t="str">
        <f t="shared" si="81"/>
        <v/>
      </c>
      <c r="J1712" s="332" t="str">
        <f t="shared" si="80"/>
        <v>-</v>
      </c>
    </row>
    <row r="1713" spans="5:10" ht="12.75" customHeight="1">
      <c r="E1713" s="175" t="str">
        <f t="shared" si="81"/>
        <v/>
      </c>
      <c r="J1713" s="332" t="str">
        <f t="shared" si="80"/>
        <v>-</v>
      </c>
    </row>
    <row r="1714" spans="5:10" ht="12.75" customHeight="1">
      <c r="E1714" s="175" t="str">
        <f t="shared" si="81"/>
        <v/>
      </c>
      <c r="J1714" s="332" t="str">
        <f t="shared" si="80"/>
        <v>-</v>
      </c>
    </row>
    <row r="1715" spans="5:10" ht="12.75" customHeight="1">
      <c r="E1715" s="175" t="str">
        <f t="shared" si="81"/>
        <v/>
      </c>
      <c r="J1715" s="332" t="str">
        <f t="shared" si="80"/>
        <v>-</v>
      </c>
    </row>
    <row r="1716" spans="5:10" ht="12.75" customHeight="1">
      <c r="E1716" s="175" t="str">
        <f t="shared" si="81"/>
        <v/>
      </c>
      <c r="J1716" s="332" t="str">
        <f t="shared" si="80"/>
        <v>-</v>
      </c>
    </row>
    <row r="1717" spans="5:10" ht="12.75" customHeight="1">
      <c r="E1717" s="175" t="str">
        <f t="shared" si="81"/>
        <v/>
      </c>
      <c r="J1717" s="332" t="str">
        <f t="shared" si="80"/>
        <v>-</v>
      </c>
    </row>
    <row r="1718" spans="5:10" ht="12.75" customHeight="1">
      <c r="E1718" s="175" t="str">
        <f t="shared" si="81"/>
        <v/>
      </c>
      <c r="J1718" s="332" t="str">
        <f t="shared" si="80"/>
        <v>-</v>
      </c>
    </row>
    <row r="1719" spans="5:10" ht="12.75" customHeight="1">
      <c r="E1719" s="175" t="str">
        <f t="shared" si="81"/>
        <v/>
      </c>
      <c r="J1719" s="332" t="str">
        <f t="shared" si="80"/>
        <v>-</v>
      </c>
    </row>
    <row r="1720" spans="5:10" ht="12.75" customHeight="1">
      <c r="E1720" s="175" t="str">
        <f t="shared" si="81"/>
        <v/>
      </c>
      <c r="J1720" s="332" t="str">
        <f t="shared" si="80"/>
        <v>-</v>
      </c>
    </row>
    <row r="1721" spans="5:10" ht="12.75" customHeight="1">
      <c r="E1721" s="175" t="str">
        <f t="shared" si="81"/>
        <v/>
      </c>
      <c r="J1721" s="332" t="str">
        <f t="shared" si="80"/>
        <v>-</v>
      </c>
    </row>
    <row r="1722" spans="5:10" ht="12.75" customHeight="1">
      <c r="E1722" s="175" t="str">
        <f t="shared" si="81"/>
        <v/>
      </c>
      <c r="J1722" s="332" t="str">
        <f t="shared" si="80"/>
        <v>-</v>
      </c>
    </row>
    <row r="1723" spans="5:10" ht="12.75" customHeight="1">
      <c r="E1723" s="175" t="str">
        <f t="shared" si="81"/>
        <v/>
      </c>
      <c r="J1723" s="332" t="str">
        <f t="shared" si="80"/>
        <v>-</v>
      </c>
    </row>
    <row r="1724" spans="5:10" ht="12.75" customHeight="1">
      <c r="E1724" s="175" t="str">
        <f t="shared" si="81"/>
        <v/>
      </c>
      <c r="J1724" s="332" t="str">
        <f t="shared" si="80"/>
        <v>-</v>
      </c>
    </row>
    <row r="1725" spans="5:10" ht="12.75" customHeight="1">
      <c r="E1725" s="175" t="str">
        <f t="shared" si="81"/>
        <v/>
      </c>
      <c r="J1725" s="332" t="str">
        <f t="shared" si="80"/>
        <v>-</v>
      </c>
    </row>
    <row r="1726" spans="5:10" ht="12.75" customHeight="1">
      <c r="E1726" s="175" t="str">
        <f t="shared" si="81"/>
        <v/>
      </c>
      <c r="J1726" s="332" t="str">
        <f t="shared" si="80"/>
        <v>-</v>
      </c>
    </row>
    <row r="1727" spans="5:10" ht="12.75" customHeight="1">
      <c r="E1727" s="175" t="str">
        <f t="shared" si="81"/>
        <v/>
      </c>
      <c r="J1727" s="332" t="str">
        <f t="shared" si="80"/>
        <v>-</v>
      </c>
    </row>
    <row r="1728" spans="5:10" ht="12.75" customHeight="1">
      <c r="E1728" s="175" t="str">
        <f t="shared" si="81"/>
        <v/>
      </c>
      <c r="J1728" s="332" t="str">
        <f t="shared" si="80"/>
        <v>-</v>
      </c>
    </row>
    <row r="1729" spans="5:10" ht="12.75" customHeight="1">
      <c r="E1729" s="175" t="str">
        <f t="shared" si="81"/>
        <v/>
      </c>
      <c r="J1729" s="332" t="str">
        <f t="shared" si="80"/>
        <v>-</v>
      </c>
    </row>
    <row r="1730" spans="5:10" ht="12.75" customHeight="1">
      <c r="E1730" s="175" t="str">
        <f t="shared" si="81"/>
        <v/>
      </c>
      <c r="J1730" s="332" t="str">
        <f t="shared" si="80"/>
        <v>-</v>
      </c>
    </row>
    <row r="1731" spans="5:10" ht="12.75" customHeight="1">
      <c r="E1731" s="175" t="str">
        <f t="shared" si="81"/>
        <v/>
      </c>
      <c r="J1731" s="332" t="str">
        <f t="shared" si="80"/>
        <v>-</v>
      </c>
    </row>
    <row r="1732" spans="5:10" ht="12.75" customHeight="1">
      <c r="E1732" s="175" t="str">
        <f t="shared" si="81"/>
        <v/>
      </c>
      <c r="J1732" s="332" t="str">
        <f t="shared" si="80"/>
        <v>-</v>
      </c>
    </row>
    <row r="1733" spans="5:10" ht="12.75" customHeight="1">
      <c r="E1733" s="175" t="str">
        <f t="shared" si="81"/>
        <v/>
      </c>
      <c r="J1733" s="332" t="str">
        <f t="shared" si="80"/>
        <v>-</v>
      </c>
    </row>
    <row r="1734" spans="5:10" ht="12.75" customHeight="1">
      <c r="E1734" s="175" t="str">
        <f t="shared" si="81"/>
        <v/>
      </c>
      <c r="J1734" s="332" t="str">
        <f t="shared" si="80"/>
        <v>-</v>
      </c>
    </row>
    <row r="1735" spans="5:10" ht="12.75" customHeight="1">
      <c r="E1735" s="175" t="str">
        <f t="shared" si="81"/>
        <v/>
      </c>
      <c r="J1735" s="332" t="str">
        <f t="shared" si="80"/>
        <v>-</v>
      </c>
    </row>
    <row r="1736" spans="5:10" ht="12.75" customHeight="1">
      <c r="E1736" s="175" t="str">
        <f t="shared" si="81"/>
        <v/>
      </c>
      <c r="J1736" s="332" t="str">
        <f t="shared" si="80"/>
        <v>-</v>
      </c>
    </row>
    <row r="1737" spans="5:10" ht="12.75" customHeight="1">
      <c r="E1737" s="175" t="str">
        <f t="shared" si="81"/>
        <v/>
      </c>
      <c r="J1737" s="332" t="str">
        <f t="shared" si="80"/>
        <v>-</v>
      </c>
    </row>
    <row r="1738" spans="5:10" ht="12.75" customHeight="1">
      <c r="E1738" s="175" t="str">
        <f t="shared" si="81"/>
        <v/>
      </c>
      <c r="J1738" s="332" t="str">
        <f t="shared" si="80"/>
        <v>-</v>
      </c>
    </row>
    <row r="1739" spans="5:10" ht="12.75" customHeight="1">
      <c r="E1739" s="175" t="str">
        <f t="shared" si="81"/>
        <v/>
      </c>
      <c r="J1739" s="332" t="str">
        <f t="shared" si="80"/>
        <v>-</v>
      </c>
    </row>
    <row r="1740" spans="5:10" ht="12.75" customHeight="1">
      <c r="E1740" s="175" t="str">
        <f t="shared" si="81"/>
        <v/>
      </c>
      <c r="J1740" s="332" t="str">
        <f t="shared" si="80"/>
        <v>-</v>
      </c>
    </row>
    <row r="1741" spans="5:10" ht="12.75" customHeight="1">
      <c r="E1741" s="175" t="str">
        <f t="shared" si="81"/>
        <v/>
      </c>
      <c r="J1741" s="332" t="str">
        <f t="shared" si="80"/>
        <v>-</v>
      </c>
    </row>
    <row r="1742" spans="5:10" ht="12.75" customHeight="1">
      <c r="E1742" s="175" t="str">
        <f t="shared" si="81"/>
        <v/>
      </c>
      <c r="J1742" s="332" t="str">
        <f t="shared" si="80"/>
        <v>-</v>
      </c>
    </row>
    <row r="1743" spans="5:10" ht="12.75" customHeight="1">
      <c r="E1743" s="175" t="str">
        <f t="shared" si="81"/>
        <v/>
      </c>
      <c r="J1743" s="332" t="str">
        <f t="shared" si="80"/>
        <v>-</v>
      </c>
    </row>
    <row r="1744" spans="5:10" ht="12.75" customHeight="1">
      <c r="E1744" s="175" t="str">
        <f t="shared" si="81"/>
        <v/>
      </c>
      <c r="J1744" s="332" t="str">
        <f t="shared" si="80"/>
        <v>-</v>
      </c>
    </row>
    <row r="1745" spans="5:10" ht="12.75" customHeight="1">
      <c r="E1745" s="175" t="str">
        <f t="shared" si="81"/>
        <v/>
      </c>
      <c r="J1745" s="332" t="str">
        <f t="shared" si="80"/>
        <v>-</v>
      </c>
    </row>
    <row r="1746" spans="5:10" ht="12.75" customHeight="1">
      <c r="E1746" s="175" t="str">
        <f t="shared" si="81"/>
        <v/>
      </c>
      <c r="J1746" s="332" t="str">
        <f t="shared" si="80"/>
        <v>-</v>
      </c>
    </row>
    <row r="1747" spans="5:10" ht="12.75" customHeight="1">
      <c r="E1747" s="175" t="str">
        <f t="shared" si="81"/>
        <v/>
      </c>
      <c r="J1747" s="332" t="str">
        <f t="shared" si="80"/>
        <v>-</v>
      </c>
    </row>
    <row r="1748" spans="5:10" ht="12.75" customHeight="1">
      <c r="E1748" s="175" t="str">
        <f t="shared" si="81"/>
        <v/>
      </c>
      <c r="J1748" s="332" t="str">
        <f t="shared" si="80"/>
        <v>-</v>
      </c>
    </row>
    <row r="1749" spans="5:10" ht="12.75" customHeight="1">
      <c r="E1749" s="175" t="str">
        <f t="shared" si="81"/>
        <v/>
      </c>
      <c r="J1749" s="332" t="str">
        <f t="shared" si="80"/>
        <v>-</v>
      </c>
    </row>
    <row r="1750" spans="5:10" ht="12.75" customHeight="1">
      <c r="E1750" s="175" t="str">
        <f t="shared" si="81"/>
        <v/>
      </c>
      <c r="J1750" s="332" t="str">
        <f t="shared" si="80"/>
        <v>-</v>
      </c>
    </row>
    <row r="1751" spans="5:10" ht="12.75" customHeight="1">
      <c r="E1751" s="175" t="str">
        <f t="shared" si="81"/>
        <v/>
      </c>
      <c r="J1751" s="332" t="str">
        <f t="shared" si="80"/>
        <v>-</v>
      </c>
    </row>
    <row r="1752" spans="5:10" ht="12.75" customHeight="1">
      <c r="E1752" s="175" t="str">
        <f t="shared" si="81"/>
        <v/>
      </c>
      <c r="J1752" s="332" t="str">
        <f t="shared" si="80"/>
        <v>-</v>
      </c>
    </row>
    <row r="1753" spans="5:10" ht="12.75" customHeight="1">
      <c r="E1753" s="175" t="str">
        <f t="shared" si="81"/>
        <v/>
      </c>
      <c r="J1753" s="332" t="str">
        <f t="shared" si="80"/>
        <v>-</v>
      </c>
    </row>
    <row r="1754" spans="5:10" ht="12.75" customHeight="1">
      <c r="E1754" s="175" t="str">
        <f t="shared" si="81"/>
        <v/>
      </c>
      <c r="J1754" s="332" t="str">
        <f t="shared" si="80"/>
        <v>-</v>
      </c>
    </row>
    <row r="1755" spans="5:10" ht="12.75" customHeight="1">
      <c r="E1755" s="175" t="str">
        <f t="shared" si="81"/>
        <v/>
      </c>
      <c r="J1755" s="332" t="str">
        <f t="shared" si="80"/>
        <v>-</v>
      </c>
    </row>
    <row r="1756" spans="5:10" ht="12.75" customHeight="1">
      <c r="E1756" s="175" t="str">
        <f t="shared" si="81"/>
        <v/>
      </c>
      <c r="J1756" s="332" t="str">
        <f t="shared" si="80"/>
        <v>-</v>
      </c>
    </row>
    <row r="1757" spans="5:10" ht="12.75" customHeight="1">
      <c r="E1757" s="175" t="str">
        <f t="shared" si="81"/>
        <v/>
      </c>
      <c r="J1757" s="332" t="str">
        <f t="shared" si="80"/>
        <v>-</v>
      </c>
    </row>
    <row r="1758" spans="5:10" ht="12.75" customHeight="1">
      <c r="E1758" s="175" t="str">
        <f t="shared" si="81"/>
        <v/>
      </c>
      <c r="J1758" s="332" t="str">
        <f t="shared" si="80"/>
        <v>-</v>
      </c>
    </row>
    <row r="1759" spans="5:10" ht="12.75" customHeight="1">
      <c r="E1759" s="175" t="str">
        <f t="shared" si="81"/>
        <v/>
      </c>
      <c r="J1759" s="332" t="str">
        <f t="shared" si="80"/>
        <v>-</v>
      </c>
    </row>
    <row r="1760" spans="5:10" ht="12.75" customHeight="1">
      <c r="E1760" s="175" t="str">
        <f t="shared" si="81"/>
        <v/>
      </c>
      <c r="J1760" s="332" t="str">
        <f t="shared" si="80"/>
        <v>-</v>
      </c>
    </row>
    <row r="1761" spans="5:10" ht="12.75" customHeight="1">
      <c r="E1761" s="175" t="str">
        <f t="shared" si="81"/>
        <v/>
      </c>
      <c r="J1761" s="332" t="str">
        <f t="shared" si="80"/>
        <v>-</v>
      </c>
    </row>
    <row r="1762" spans="5:10" ht="12.75" customHeight="1">
      <c r="E1762" s="175" t="str">
        <f t="shared" si="81"/>
        <v/>
      </c>
      <c r="J1762" s="332" t="str">
        <f t="shared" si="80"/>
        <v>-</v>
      </c>
    </row>
    <row r="1763" spans="5:10" ht="12.75" customHeight="1">
      <c r="E1763" s="175" t="str">
        <f t="shared" si="81"/>
        <v/>
      </c>
      <c r="J1763" s="332" t="str">
        <f t="shared" si="80"/>
        <v>-</v>
      </c>
    </row>
    <row r="1764" spans="5:10" ht="12.75" customHeight="1">
      <c r="E1764" s="175" t="str">
        <f t="shared" si="81"/>
        <v/>
      </c>
      <c r="J1764" s="332" t="str">
        <f t="shared" ref="J1764:J1827" si="82">IF(D1764="","-",$E$1-D1764)</f>
        <v>-</v>
      </c>
    </row>
    <row r="1765" spans="5:10" ht="12.75" customHeight="1">
      <c r="E1765" s="175" t="str">
        <f t="shared" ref="E1765:E1798" si="83">IF(D1765="","",IF(F1765="paid",0,I1765-J1765))</f>
        <v/>
      </c>
      <c r="J1765" s="332" t="str">
        <f t="shared" si="82"/>
        <v>-</v>
      </c>
    </row>
    <row r="1766" spans="5:10" ht="12.75" customHeight="1">
      <c r="E1766" s="175" t="str">
        <f t="shared" si="83"/>
        <v/>
      </c>
      <c r="J1766" s="332" t="str">
        <f t="shared" si="82"/>
        <v>-</v>
      </c>
    </row>
    <row r="1767" spans="5:10" ht="12.75" customHeight="1">
      <c r="E1767" s="175" t="str">
        <f t="shared" si="83"/>
        <v/>
      </c>
      <c r="J1767" s="332" t="str">
        <f t="shared" si="82"/>
        <v>-</v>
      </c>
    </row>
    <row r="1768" spans="5:10" ht="12.75" customHeight="1">
      <c r="E1768" s="175" t="str">
        <f t="shared" si="83"/>
        <v/>
      </c>
      <c r="J1768" s="332" t="str">
        <f t="shared" si="82"/>
        <v>-</v>
      </c>
    </row>
    <row r="1769" spans="5:10" ht="12.75" customHeight="1">
      <c r="E1769" s="175" t="str">
        <f t="shared" si="83"/>
        <v/>
      </c>
      <c r="J1769" s="332" t="str">
        <f t="shared" si="82"/>
        <v>-</v>
      </c>
    </row>
    <row r="1770" spans="5:10" ht="12.75" customHeight="1">
      <c r="E1770" s="175" t="str">
        <f t="shared" si="83"/>
        <v/>
      </c>
      <c r="J1770" s="332" t="str">
        <f t="shared" si="82"/>
        <v>-</v>
      </c>
    </row>
    <row r="1771" spans="5:10" ht="12.75" customHeight="1">
      <c r="E1771" s="175" t="str">
        <f t="shared" si="83"/>
        <v/>
      </c>
      <c r="J1771" s="332" t="str">
        <f t="shared" si="82"/>
        <v>-</v>
      </c>
    </row>
    <row r="1772" spans="5:10" ht="12.75" customHeight="1">
      <c r="E1772" s="175" t="str">
        <f t="shared" si="83"/>
        <v/>
      </c>
      <c r="J1772" s="332" t="str">
        <f t="shared" si="82"/>
        <v>-</v>
      </c>
    </row>
    <row r="1773" spans="5:10" ht="12.75" customHeight="1">
      <c r="E1773" s="175" t="str">
        <f t="shared" si="83"/>
        <v/>
      </c>
      <c r="J1773" s="332" t="str">
        <f t="shared" si="82"/>
        <v>-</v>
      </c>
    </row>
    <row r="1774" spans="5:10" ht="12.75" customHeight="1">
      <c r="E1774" s="175" t="str">
        <f t="shared" si="83"/>
        <v/>
      </c>
      <c r="J1774" s="332" t="str">
        <f t="shared" si="82"/>
        <v>-</v>
      </c>
    </row>
    <row r="1775" spans="5:10" ht="12.75" customHeight="1">
      <c r="E1775" s="175" t="str">
        <f t="shared" si="83"/>
        <v/>
      </c>
      <c r="J1775" s="332" t="str">
        <f t="shared" si="82"/>
        <v>-</v>
      </c>
    </row>
    <row r="1776" spans="5:10" ht="12.75" customHeight="1">
      <c r="E1776" s="175" t="str">
        <f t="shared" si="83"/>
        <v/>
      </c>
      <c r="J1776" s="332" t="str">
        <f t="shared" si="82"/>
        <v>-</v>
      </c>
    </row>
    <row r="1777" spans="5:10" ht="12.75" customHeight="1">
      <c r="E1777" s="175" t="str">
        <f t="shared" si="83"/>
        <v/>
      </c>
      <c r="J1777" s="332" t="str">
        <f t="shared" si="82"/>
        <v>-</v>
      </c>
    </row>
    <row r="1778" spans="5:10" ht="12.75" customHeight="1">
      <c r="E1778" s="175" t="str">
        <f t="shared" si="83"/>
        <v/>
      </c>
      <c r="J1778" s="332" t="str">
        <f t="shared" si="82"/>
        <v>-</v>
      </c>
    </row>
    <row r="1779" spans="5:10" ht="12.75" customHeight="1">
      <c r="E1779" s="175" t="str">
        <f t="shared" si="83"/>
        <v/>
      </c>
      <c r="J1779" s="332" t="str">
        <f t="shared" si="82"/>
        <v>-</v>
      </c>
    </row>
    <row r="1780" spans="5:10" ht="12.75" customHeight="1">
      <c r="E1780" s="175" t="str">
        <f t="shared" si="83"/>
        <v/>
      </c>
      <c r="J1780" s="332" t="str">
        <f t="shared" si="82"/>
        <v>-</v>
      </c>
    </row>
    <row r="1781" spans="5:10" ht="12.75" customHeight="1">
      <c r="E1781" s="175" t="str">
        <f t="shared" si="83"/>
        <v/>
      </c>
      <c r="J1781" s="332" t="str">
        <f t="shared" si="82"/>
        <v>-</v>
      </c>
    </row>
    <row r="1782" spans="5:10" ht="12.75" customHeight="1">
      <c r="E1782" s="175" t="str">
        <f t="shared" si="83"/>
        <v/>
      </c>
      <c r="J1782" s="332" t="str">
        <f t="shared" si="82"/>
        <v>-</v>
      </c>
    </row>
    <row r="1783" spans="5:10" ht="12.75" customHeight="1">
      <c r="E1783" s="175" t="str">
        <f t="shared" si="83"/>
        <v/>
      </c>
      <c r="J1783" s="332" t="str">
        <f t="shared" si="82"/>
        <v>-</v>
      </c>
    </row>
    <row r="1784" spans="5:10" ht="12.75" customHeight="1">
      <c r="E1784" s="175" t="str">
        <f t="shared" si="83"/>
        <v/>
      </c>
      <c r="J1784" s="332" t="str">
        <f t="shared" si="82"/>
        <v>-</v>
      </c>
    </row>
    <row r="1785" spans="5:10" ht="12.75" customHeight="1">
      <c r="E1785" s="175" t="str">
        <f t="shared" si="83"/>
        <v/>
      </c>
      <c r="J1785" s="332" t="str">
        <f t="shared" si="82"/>
        <v>-</v>
      </c>
    </row>
    <row r="1786" spans="5:10" ht="12.75" customHeight="1">
      <c r="E1786" s="175" t="str">
        <f t="shared" si="83"/>
        <v/>
      </c>
      <c r="J1786" s="332" t="str">
        <f t="shared" si="82"/>
        <v>-</v>
      </c>
    </row>
    <row r="1787" spans="5:10" ht="12.75" customHeight="1">
      <c r="E1787" s="175" t="str">
        <f t="shared" si="83"/>
        <v/>
      </c>
      <c r="J1787" s="332" t="str">
        <f t="shared" si="82"/>
        <v>-</v>
      </c>
    </row>
    <row r="1788" spans="5:10" ht="12.75" customHeight="1">
      <c r="E1788" s="175" t="str">
        <f t="shared" si="83"/>
        <v/>
      </c>
      <c r="J1788" s="332" t="str">
        <f t="shared" si="82"/>
        <v>-</v>
      </c>
    </row>
    <row r="1789" spans="5:10" ht="12.75" customHeight="1">
      <c r="E1789" s="175" t="str">
        <f t="shared" si="83"/>
        <v/>
      </c>
      <c r="J1789" s="332" t="str">
        <f t="shared" si="82"/>
        <v>-</v>
      </c>
    </row>
    <row r="1790" spans="5:10" ht="12.75" customHeight="1">
      <c r="E1790" s="175" t="str">
        <f t="shared" si="83"/>
        <v/>
      </c>
      <c r="J1790" s="332" t="str">
        <f t="shared" si="82"/>
        <v>-</v>
      </c>
    </row>
    <row r="1791" spans="5:10" ht="12.75" customHeight="1">
      <c r="E1791" s="175" t="str">
        <f t="shared" si="83"/>
        <v/>
      </c>
      <c r="J1791" s="332" t="str">
        <f t="shared" si="82"/>
        <v>-</v>
      </c>
    </row>
    <row r="1792" spans="5:10" ht="12.75" customHeight="1">
      <c r="E1792" s="175" t="str">
        <f t="shared" si="83"/>
        <v/>
      </c>
      <c r="J1792" s="332" t="str">
        <f t="shared" si="82"/>
        <v>-</v>
      </c>
    </row>
    <row r="1793" spans="5:10" ht="12.75" customHeight="1">
      <c r="E1793" s="175" t="str">
        <f t="shared" si="83"/>
        <v/>
      </c>
      <c r="J1793" s="332" t="str">
        <f t="shared" si="82"/>
        <v>-</v>
      </c>
    </row>
    <row r="1794" spans="5:10" ht="12.75" customHeight="1">
      <c r="E1794" s="175" t="str">
        <f t="shared" si="83"/>
        <v/>
      </c>
      <c r="J1794" s="332" t="str">
        <f t="shared" si="82"/>
        <v>-</v>
      </c>
    </row>
    <row r="1795" spans="5:10" ht="12.75" customHeight="1">
      <c r="E1795" s="175" t="str">
        <f t="shared" si="83"/>
        <v/>
      </c>
      <c r="J1795" s="332" t="str">
        <f t="shared" si="82"/>
        <v>-</v>
      </c>
    </row>
    <row r="1796" spans="5:10" ht="12.75" customHeight="1">
      <c r="E1796" s="175" t="str">
        <f t="shared" si="83"/>
        <v/>
      </c>
      <c r="J1796" s="332" t="str">
        <f t="shared" si="82"/>
        <v>-</v>
      </c>
    </row>
    <row r="1797" spans="5:10" ht="12.75" customHeight="1">
      <c r="E1797" s="175" t="str">
        <f t="shared" si="83"/>
        <v/>
      </c>
      <c r="J1797" s="332" t="str">
        <f t="shared" si="82"/>
        <v>-</v>
      </c>
    </row>
    <row r="1798" spans="5:10" ht="12.75" customHeight="1">
      <c r="E1798" s="175" t="str">
        <f t="shared" si="83"/>
        <v/>
      </c>
      <c r="J1798" s="332" t="str">
        <f t="shared" si="82"/>
        <v>-</v>
      </c>
    </row>
    <row r="1799" spans="5:10" ht="12.75" customHeight="1">
      <c r="J1799" s="332" t="str">
        <f t="shared" si="82"/>
        <v>-</v>
      </c>
    </row>
    <row r="1800" spans="5:10" ht="12.75" customHeight="1">
      <c r="J1800" s="332" t="str">
        <f t="shared" si="82"/>
        <v>-</v>
      </c>
    </row>
    <row r="1801" spans="5:10" ht="12.75" customHeight="1">
      <c r="J1801" s="332" t="str">
        <f t="shared" si="82"/>
        <v>-</v>
      </c>
    </row>
    <row r="1802" spans="5:10" ht="12.75" customHeight="1">
      <c r="J1802" s="332" t="str">
        <f t="shared" si="82"/>
        <v>-</v>
      </c>
    </row>
    <row r="1803" spans="5:10" ht="12.75" customHeight="1">
      <c r="J1803" s="332" t="str">
        <f t="shared" si="82"/>
        <v>-</v>
      </c>
    </row>
    <row r="1804" spans="5:10" ht="12.75" customHeight="1">
      <c r="J1804" s="332" t="str">
        <f t="shared" si="82"/>
        <v>-</v>
      </c>
    </row>
    <row r="1805" spans="5:10" ht="12.75" customHeight="1">
      <c r="J1805" s="332" t="str">
        <f t="shared" si="82"/>
        <v>-</v>
      </c>
    </row>
    <row r="1806" spans="5:10" ht="12.75" customHeight="1">
      <c r="J1806" s="332" t="str">
        <f t="shared" si="82"/>
        <v>-</v>
      </c>
    </row>
    <row r="1807" spans="5:10" ht="12.75" customHeight="1">
      <c r="J1807" s="332" t="str">
        <f t="shared" si="82"/>
        <v>-</v>
      </c>
    </row>
    <row r="1808" spans="5:10" ht="12.75" customHeight="1">
      <c r="J1808" s="332" t="str">
        <f t="shared" si="82"/>
        <v>-</v>
      </c>
    </row>
    <row r="1809" spans="10:10" ht="12.75" customHeight="1">
      <c r="J1809" s="332" t="str">
        <f t="shared" si="82"/>
        <v>-</v>
      </c>
    </row>
    <row r="1810" spans="10:10" ht="12.75" customHeight="1">
      <c r="J1810" s="332" t="str">
        <f t="shared" si="82"/>
        <v>-</v>
      </c>
    </row>
    <row r="1811" spans="10:10" ht="12.75" customHeight="1">
      <c r="J1811" s="332" t="str">
        <f t="shared" si="82"/>
        <v>-</v>
      </c>
    </row>
    <row r="1812" spans="10:10" ht="12.75" customHeight="1">
      <c r="J1812" s="332" t="str">
        <f t="shared" si="82"/>
        <v>-</v>
      </c>
    </row>
    <row r="1813" spans="10:10" ht="12.75" customHeight="1">
      <c r="J1813" s="332" t="str">
        <f t="shared" si="82"/>
        <v>-</v>
      </c>
    </row>
    <row r="1814" spans="10:10" ht="12.75" customHeight="1">
      <c r="J1814" s="332" t="str">
        <f t="shared" si="82"/>
        <v>-</v>
      </c>
    </row>
    <row r="1815" spans="10:10" ht="12.75" customHeight="1">
      <c r="J1815" s="332" t="str">
        <f t="shared" si="82"/>
        <v>-</v>
      </c>
    </row>
    <row r="1816" spans="10:10" ht="12.75" customHeight="1">
      <c r="J1816" s="332" t="str">
        <f t="shared" si="82"/>
        <v>-</v>
      </c>
    </row>
    <row r="1817" spans="10:10" ht="12.75" customHeight="1">
      <c r="J1817" s="332" t="str">
        <f t="shared" si="82"/>
        <v>-</v>
      </c>
    </row>
    <row r="1818" spans="10:10" ht="12.75" customHeight="1">
      <c r="J1818" s="332" t="str">
        <f t="shared" si="82"/>
        <v>-</v>
      </c>
    </row>
    <row r="1819" spans="10:10" ht="12.75" customHeight="1">
      <c r="J1819" s="332" t="str">
        <f t="shared" si="82"/>
        <v>-</v>
      </c>
    </row>
    <row r="1820" spans="10:10" ht="12.75" customHeight="1">
      <c r="J1820" s="332" t="str">
        <f t="shared" si="82"/>
        <v>-</v>
      </c>
    </row>
    <row r="1821" spans="10:10" ht="12.75" customHeight="1">
      <c r="J1821" s="332" t="str">
        <f t="shared" si="82"/>
        <v>-</v>
      </c>
    </row>
    <row r="1822" spans="10:10" ht="12.75" customHeight="1">
      <c r="J1822" s="332" t="str">
        <f t="shared" si="82"/>
        <v>-</v>
      </c>
    </row>
    <row r="1823" spans="10:10" ht="12.75" customHeight="1">
      <c r="J1823" s="332" t="str">
        <f t="shared" si="82"/>
        <v>-</v>
      </c>
    </row>
    <row r="1824" spans="10:10" ht="12.75" customHeight="1">
      <c r="J1824" s="332" t="str">
        <f t="shared" si="82"/>
        <v>-</v>
      </c>
    </row>
    <row r="1825" spans="10:10" ht="12.75" customHeight="1">
      <c r="J1825" s="332" t="str">
        <f t="shared" si="82"/>
        <v>-</v>
      </c>
    </row>
    <row r="1826" spans="10:10" ht="12.75" customHeight="1">
      <c r="J1826" s="332" t="str">
        <f t="shared" si="82"/>
        <v>-</v>
      </c>
    </row>
    <row r="1827" spans="10:10" ht="12.75" customHeight="1">
      <c r="J1827" s="332" t="str">
        <f t="shared" si="82"/>
        <v>-</v>
      </c>
    </row>
    <row r="1828" spans="10:10" ht="12.75" customHeight="1">
      <c r="J1828" s="332" t="str">
        <f t="shared" ref="J1828:J1891" si="84">IF(D1828="","-",$E$1-D1828)</f>
        <v>-</v>
      </c>
    </row>
    <row r="1829" spans="10:10" ht="12.75" customHeight="1">
      <c r="J1829" s="332" t="str">
        <f t="shared" si="84"/>
        <v>-</v>
      </c>
    </row>
    <row r="1830" spans="10:10" ht="12.75" customHeight="1">
      <c r="J1830" s="332" t="str">
        <f t="shared" si="84"/>
        <v>-</v>
      </c>
    </row>
    <row r="1831" spans="10:10" ht="12.75" customHeight="1">
      <c r="J1831" s="332" t="str">
        <f t="shared" si="84"/>
        <v>-</v>
      </c>
    </row>
    <row r="1832" spans="10:10" ht="12.75" customHeight="1">
      <c r="J1832" s="332" t="str">
        <f t="shared" si="84"/>
        <v>-</v>
      </c>
    </row>
    <row r="1833" spans="10:10" ht="12.75" customHeight="1">
      <c r="J1833" s="332" t="str">
        <f t="shared" si="84"/>
        <v>-</v>
      </c>
    </row>
    <row r="1834" spans="10:10" ht="12.75" customHeight="1">
      <c r="J1834" s="332" t="str">
        <f t="shared" si="84"/>
        <v>-</v>
      </c>
    </row>
    <row r="1835" spans="10:10" ht="12.75" customHeight="1">
      <c r="J1835" s="332" t="str">
        <f t="shared" si="84"/>
        <v>-</v>
      </c>
    </row>
    <row r="1836" spans="10:10" ht="12.75" customHeight="1">
      <c r="J1836" s="332" t="str">
        <f t="shared" si="84"/>
        <v>-</v>
      </c>
    </row>
    <row r="1837" spans="10:10" ht="12.75" customHeight="1">
      <c r="J1837" s="332" t="str">
        <f t="shared" si="84"/>
        <v>-</v>
      </c>
    </row>
    <row r="1838" spans="10:10" ht="12.75" customHeight="1">
      <c r="J1838" s="332" t="str">
        <f t="shared" si="84"/>
        <v>-</v>
      </c>
    </row>
    <row r="1839" spans="10:10" ht="12.75" customHeight="1">
      <c r="J1839" s="332" t="str">
        <f t="shared" si="84"/>
        <v>-</v>
      </c>
    </row>
    <row r="1840" spans="10:10" ht="12.75" customHeight="1">
      <c r="J1840" s="332" t="str">
        <f t="shared" si="84"/>
        <v>-</v>
      </c>
    </row>
    <row r="1841" spans="10:10" ht="12.75" customHeight="1">
      <c r="J1841" s="332" t="str">
        <f t="shared" si="84"/>
        <v>-</v>
      </c>
    </row>
    <row r="1842" spans="10:10" ht="12.75" customHeight="1">
      <c r="J1842" s="332" t="str">
        <f t="shared" si="84"/>
        <v>-</v>
      </c>
    </row>
    <row r="1843" spans="10:10" ht="12.75" customHeight="1">
      <c r="J1843" s="332" t="str">
        <f t="shared" si="84"/>
        <v>-</v>
      </c>
    </row>
    <row r="1844" spans="10:10" ht="12.75" customHeight="1">
      <c r="J1844" s="332" t="str">
        <f t="shared" si="84"/>
        <v>-</v>
      </c>
    </row>
    <row r="1845" spans="10:10" ht="12.75" customHeight="1">
      <c r="J1845" s="332" t="str">
        <f t="shared" si="84"/>
        <v>-</v>
      </c>
    </row>
    <row r="1846" spans="10:10" ht="12.75" customHeight="1">
      <c r="J1846" s="332" t="str">
        <f t="shared" si="84"/>
        <v>-</v>
      </c>
    </row>
    <row r="1847" spans="10:10" ht="12.75" customHeight="1">
      <c r="J1847" s="332" t="str">
        <f t="shared" si="84"/>
        <v>-</v>
      </c>
    </row>
    <row r="1848" spans="10:10" ht="12.75" customHeight="1">
      <c r="J1848" s="332" t="str">
        <f t="shared" si="84"/>
        <v>-</v>
      </c>
    </row>
    <row r="1849" spans="10:10" ht="12.75" customHeight="1">
      <c r="J1849" s="332" t="str">
        <f t="shared" si="84"/>
        <v>-</v>
      </c>
    </row>
    <row r="1850" spans="10:10" ht="12.75" customHeight="1">
      <c r="J1850" s="332" t="str">
        <f t="shared" si="84"/>
        <v>-</v>
      </c>
    </row>
    <row r="1851" spans="10:10" ht="12.75" customHeight="1">
      <c r="J1851" s="332" t="str">
        <f t="shared" si="84"/>
        <v>-</v>
      </c>
    </row>
    <row r="1852" spans="10:10" ht="12.75" customHeight="1">
      <c r="J1852" s="332" t="str">
        <f t="shared" si="84"/>
        <v>-</v>
      </c>
    </row>
    <row r="1853" spans="10:10" ht="12.75" customHeight="1">
      <c r="J1853" s="332" t="str">
        <f t="shared" si="84"/>
        <v>-</v>
      </c>
    </row>
    <row r="1854" spans="10:10" ht="12.75" customHeight="1">
      <c r="J1854" s="332" t="str">
        <f t="shared" si="84"/>
        <v>-</v>
      </c>
    </row>
    <row r="1855" spans="10:10" ht="12.75" customHeight="1">
      <c r="J1855" s="332" t="str">
        <f t="shared" si="84"/>
        <v>-</v>
      </c>
    </row>
    <row r="1856" spans="10:10" ht="12.75" customHeight="1">
      <c r="J1856" s="332" t="str">
        <f t="shared" si="84"/>
        <v>-</v>
      </c>
    </row>
    <row r="1857" spans="10:10" ht="12.75" customHeight="1">
      <c r="J1857" s="332" t="str">
        <f t="shared" si="84"/>
        <v>-</v>
      </c>
    </row>
    <row r="1858" spans="10:10" ht="12.75" customHeight="1">
      <c r="J1858" s="332" t="str">
        <f t="shared" si="84"/>
        <v>-</v>
      </c>
    </row>
    <row r="1859" spans="10:10" ht="12.75" customHeight="1">
      <c r="J1859" s="332" t="str">
        <f t="shared" si="84"/>
        <v>-</v>
      </c>
    </row>
    <row r="1860" spans="10:10" ht="12.75" customHeight="1">
      <c r="J1860" s="332" t="str">
        <f t="shared" si="84"/>
        <v>-</v>
      </c>
    </row>
    <row r="1861" spans="10:10" ht="12.75" customHeight="1">
      <c r="J1861" s="332" t="str">
        <f t="shared" si="84"/>
        <v>-</v>
      </c>
    </row>
    <row r="1862" spans="10:10" ht="12.75" customHeight="1">
      <c r="J1862" s="332" t="str">
        <f t="shared" si="84"/>
        <v>-</v>
      </c>
    </row>
    <row r="1863" spans="10:10" ht="12.75" customHeight="1">
      <c r="J1863" s="332" t="str">
        <f t="shared" si="84"/>
        <v>-</v>
      </c>
    </row>
    <row r="1864" spans="10:10" ht="12.75" customHeight="1">
      <c r="J1864" s="332" t="str">
        <f t="shared" si="84"/>
        <v>-</v>
      </c>
    </row>
    <row r="1865" spans="10:10" ht="12.75" customHeight="1">
      <c r="J1865" s="332" t="str">
        <f t="shared" si="84"/>
        <v>-</v>
      </c>
    </row>
    <row r="1866" spans="10:10" ht="12.75" customHeight="1">
      <c r="J1866" s="332" t="str">
        <f t="shared" si="84"/>
        <v>-</v>
      </c>
    </row>
    <row r="1867" spans="10:10" ht="12.75" customHeight="1">
      <c r="J1867" s="332" t="str">
        <f t="shared" si="84"/>
        <v>-</v>
      </c>
    </row>
    <row r="1868" spans="10:10" ht="12.75" customHeight="1">
      <c r="J1868" s="332" t="str">
        <f t="shared" si="84"/>
        <v>-</v>
      </c>
    </row>
    <row r="1869" spans="10:10" ht="12.75" customHeight="1">
      <c r="J1869" s="332" t="str">
        <f t="shared" si="84"/>
        <v>-</v>
      </c>
    </row>
    <row r="1870" spans="10:10" ht="12.75" customHeight="1">
      <c r="J1870" s="332" t="str">
        <f t="shared" si="84"/>
        <v>-</v>
      </c>
    </row>
    <row r="1871" spans="10:10" ht="12.75" customHeight="1">
      <c r="J1871" s="332" t="str">
        <f t="shared" si="84"/>
        <v>-</v>
      </c>
    </row>
    <row r="1872" spans="10:10" ht="12.75" customHeight="1">
      <c r="J1872" s="332" t="str">
        <f t="shared" si="84"/>
        <v>-</v>
      </c>
    </row>
    <row r="1873" spans="10:10" ht="12.75" customHeight="1">
      <c r="J1873" s="332" t="str">
        <f t="shared" si="84"/>
        <v>-</v>
      </c>
    </row>
    <row r="1874" spans="10:10" ht="12.75" customHeight="1">
      <c r="J1874" s="332" t="str">
        <f t="shared" si="84"/>
        <v>-</v>
      </c>
    </row>
    <row r="1875" spans="10:10" ht="12.75" customHeight="1">
      <c r="J1875" s="332" t="str">
        <f t="shared" si="84"/>
        <v>-</v>
      </c>
    </row>
    <row r="1876" spans="10:10" ht="12.75" customHeight="1">
      <c r="J1876" s="332" t="str">
        <f t="shared" si="84"/>
        <v>-</v>
      </c>
    </row>
    <row r="1877" spans="10:10" ht="12.75" customHeight="1">
      <c r="J1877" s="332" t="str">
        <f t="shared" si="84"/>
        <v>-</v>
      </c>
    </row>
    <row r="1878" spans="10:10" ht="12.75" customHeight="1">
      <c r="J1878" s="332" t="str">
        <f t="shared" si="84"/>
        <v>-</v>
      </c>
    </row>
    <row r="1879" spans="10:10" ht="12.75" customHeight="1">
      <c r="J1879" s="332" t="str">
        <f t="shared" si="84"/>
        <v>-</v>
      </c>
    </row>
    <row r="1880" spans="10:10" ht="12.75" customHeight="1">
      <c r="J1880" s="332" t="str">
        <f t="shared" si="84"/>
        <v>-</v>
      </c>
    </row>
    <row r="1881" spans="10:10" ht="12.75" customHeight="1">
      <c r="J1881" s="332" t="str">
        <f t="shared" si="84"/>
        <v>-</v>
      </c>
    </row>
    <row r="1882" spans="10:10" ht="12.75" customHeight="1">
      <c r="J1882" s="332" t="str">
        <f t="shared" si="84"/>
        <v>-</v>
      </c>
    </row>
    <row r="1883" spans="10:10" ht="12.75" customHeight="1">
      <c r="J1883" s="332" t="str">
        <f t="shared" si="84"/>
        <v>-</v>
      </c>
    </row>
    <row r="1884" spans="10:10" ht="12.75" customHeight="1">
      <c r="J1884" s="332" t="str">
        <f t="shared" si="84"/>
        <v>-</v>
      </c>
    </row>
    <row r="1885" spans="10:10" ht="12.75" customHeight="1">
      <c r="J1885" s="332" t="str">
        <f t="shared" si="84"/>
        <v>-</v>
      </c>
    </row>
    <row r="1886" spans="10:10" ht="12.75" customHeight="1">
      <c r="J1886" s="332" t="str">
        <f t="shared" si="84"/>
        <v>-</v>
      </c>
    </row>
    <row r="1887" spans="10:10" ht="12.75" customHeight="1">
      <c r="J1887" s="332" t="str">
        <f t="shared" si="84"/>
        <v>-</v>
      </c>
    </row>
    <row r="1888" spans="10:10" ht="12.75" customHeight="1">
      <c r="J1888" s="332" t="str">
        <f t="shared" si="84"/>
        <v>-</v>
      </c>
    </row>
    <row r="1889" spans="10:10" ht="12.75" customHeight="1">
      <c r="J1889" s="332" t="str">
        <f t="shared" si="84"/>
        <v>-</v>
      </c>
    </row>
    <row r="1890" spans="10:10" ht="12.75" customHeight="1">
      <c r="J1890" s="332" t="str">
        <f t="shared" si="84"/>
        <v>-</v>
      </c>
    </row>
    <row r="1891" spans="10:10" ht="12.75" customHeight="1">
      <c r="J1891" s="332" t="str">
        <f t="shared" si="84"/>
        <v>-</v>
      </c>
    </row>
    <row r="1892" spans="10:10" ht="12.75" customHeight="1">
      <c r="J1892" s="332" t="str">
        <f t="shared" ref="J1892:J1955" si="85">IF(D1892="","-",$E$1-D1892)</f>
        <v>-</v>
      </c>
    </row>
    <row r="1893" spans="10:10" ht="12.75" customHeight="1">
      <c r="J1893" s="332" t="str">
        <f t="shared" si="85"/>
        <v>-</v>
      </c>
    </row>
    <row r="1894" spans="10:10" ht="12.75" customHeight="1">
      <c r="J1894" s="332" t="str">
        <f t="shared" si="85"/>
        <v>-</v>
      </c>
    </row>
    <row r="1895" spans="10:10" ht="12.75" customHeight="1">
      <c r="J1895" s="332" t="str">
        <f t="shared" si="85"/>
        <v>-</v>
      </c>
    </row>
    <row r="1896" spans="10:10" ht="12.75" customHeight="1">
      <c r="J1896" s="332" t="str">
        <f t="shared" si="85"/>
        <v>-</v>
      </c>
    </row>
    <row r="1897" spans="10:10" ht="12.75" customHeight="1">
      <c r="J1897" s="332" t="str">
        <f t="shared" si="85"/>
        <v>-</v>
      </c>
    </row>
    <row r="1898" spans="10:10" ht="12.75" customHeight="1">
      <c r="J1898" s="332" t="str">
        <f t="shared" si="85"/>
        <v>-</v>
      </c>
    </row>
    <row r="1899" spans="10:10" ht="12.75" customHeight="1">
      <c r="J1899" s="332" t="str">
        <f t="shared" si="85"/>
        <v>-</v>
      </c>
    </row>
    <row r="1900" spans="10:10" ht="12.75" customHeight="1">
      <c r="J1900" s="332" t="str">
        <f t="shared" si="85"/>
        <v>-</v>
      </c>
    </row>
    <row r="1901" spans="10:10" ht="12.75" customHeight="1">
      <c r="J1901" s="332" t="str">
        <f t="shared" si="85"/>
        <v>-</v>
      </c>
    </row>
    <row r="1902" spans="10:10" ht="12.75" customHeight="1">
      <c r="J1902" s="332" t="str">
        <f t="shared" si="85"/>
        <v>-</v>
      </c>
    </row>
    <row r="1903" spans="10:10" ht="12.75" customHeight="1">
      <c r="J1903" s="332" t="str">
        <f t="shared" si="85"/>
        <v>-</v>
      </c>
    </row>
    <row r="1904" spans="10:10" ht="12.75" customHeight="1">
      <c r="J1904" s="332" t="str">
        <f t="shared" si="85"/>
        <v>-</v>
      </c>
    </row>
    <row r="1905" spans="10:10" ht="12.75" customHeight="1">
      <c r="J1905" s="332" t="str">
        <f t="shared" si="85"/>
        <v>-</v>
      </c>
    </row>
    <row r="1906" spans="10:10" ht="12.75" customHeight="1">
      <c r="J1906" s="332" t="str">
        <f t="shared" si="85"/>
        <v>-</v>
      </c>
    </row>
    <row r="1907" spans="10:10" ht="12.75" customHeight="1">
      <c r="J1907" s="332" t="str">
        <f t="shared" si="85"/>
        <v>-</v>
      </c>
    </row>
    <row r="1908" spans="10:10" ht="12.75" customHeight="1">
      <c r="J1908" s="332" t="str">
        <f t="shared" si="85"/>
        <v>-</v>
      </c>
    </row>
    <row r="1909" spans="10:10" ht="12.75" customHeight="1">
      <c r="J1909" s="332" t="str">
        <f t="shared" si="85"/>
        <v>-</v>
      </c>
    </row>
    <row r="1910" spans="10:10" ht="12.75" customHeight="1">
      <c r="J1910" s="332" t="str">
        <f t="shared" si="85"/>
        <v>-</v>
      </c>
    </row>
    <row r="1911" spans="10:10" ht="12.75" customHeight="1">
      <c r="J1911" s="332" t="str">
        <f t="shared" si="85"/>
        <v>-</v>
      </c>
    </row>
    <row r="1912" spans="10:10" ht="12.75" customHeight="1">
      <c r="J1912" s="332" t="str">
        <f t="shared" si="85"/>
        <v>-</v>
      </c>
    </row>
    <row r="1913" spans="10:10" ht="12.75" customHeight="1">
      <c r="J1913" s="332" t="str">
        <f t="shared" si="85"/>
        <v>-</v>
      </c>
    </row>
    <row r="1914" spans="10:10" ht="12.75" customHeight="1">
      <c r="J1914" s="332" t="str">
        <f t="shared" si="85"/>
        <v>-</v>
      </c>
    </row>
    <row r="1915" spans="10:10" ht="12.75" customHeight="1">
      <c r="J1915" s="332" t="str">
        <f t="shared" si="85"/>
        <v>-</v>
      </c>
    </row>
    <row r="1916" spans="10:10" ht="12.75" customHeight="1">
      <c r="J1916" s="332" t="str">
        <f t="shared" si="85"/>
        <v>-</v>
      </c>
    </row>
    <row r="1917" spans="10:10" ht="12.75" customHeight="1">
      <c r="J1917" s="332" t="str">
        <f t="shared" si="85"/>
        <v>-</v>
      </c>
    </row>
    <row r="1918" spans="10:10" ht="12.75" customHeight="1">
      <c r="J1918" s="332" t="str">
        <f t="shared" si="85"/>
        <v>-</v>
      </c>
    </row>
    <row r="1919" spans="10:10" ht="12.75" customHeight="1">
      <c r="J1919" s="332" t="str">
        <f t="shared" si="85"/>
        <v>-</v>
      </c>
    </row>
    <row r="1920" spans="10:10" ht="12.75" customHeight="1">
      <c r="J1920" s="332" t="str">
        <f t="shared" si="85"/>
        <v>-</v>
      </c>
    </row>
    <row r="1921" spans="10:10" ht="12.75" customHeight="1">
      <c r="J1921" s="332" t="str">
        <f t="shared" si="85"/>
        <v>-</v>
      </c>
    </row>
    <row r="1922" spans="10:10" ht="12.75" customHeight="1">
      <c r="J1922" s="332" t="str">
        <f t="shared" si="85"/>
        <v>-</v>
      </c>
    </row>
    <row r="1923" spans="10:10" ht="12.75" customHeight="1">
      <c r="J1923" s="332" t="str">
        <f t="shared" si="85"/>
        <v>-</v>
      </c>
    </row>
    <row r="1924" spans="10:10" ht="12.75" customHeight="1">
      <c r="J1924" s="332" t="str">
        <f t="shared" si="85"/>
        <v>-</v>
      </c>
    </row>
    <row r="1925" spans="10:10" ht="12.75" customHeight="1">
      <c r="J1925" s="332" t="str">
        <f t="shared" si="85"/>
        <v>-</v>
      </c>
    </row>
    <row r="1926" spans="10:10" ht="12.75" customHeight="1">
      <c r="J1926" s="332" t="str">
        <f t="shared" si="85"/>
        <v>-</v>
      </c>
    </row>
    <row r="1927" spans="10:10" ht="12.75" customHeight="1">
      <c r="J1927" s="332" t="str">
        <f t="shared" si="85"/>
        <v>-</v>
      </c>
    </row>
    <row r="1928" spans="10:10" ht="12.75" customHeight="1">
      <c r="J1928" s="332" t="str">
        <f t="shared" si="85"/>
        <v>-</v>
      </c>
    </row>
    <row r="1929" spans="10:10" ht="12.75" customHeight="1">
      <c r="J1929" s="332" t="str">
        <f t="shared" si="85"/>
        <v>-</v>
      </c>
    </row>
    <row r="1930" spans="10:10" ht="12.75" customHeight="1">
      <c r="J1930" s="332" t="str">
        <f t="shared" si="85"/>
        <v>-</v>
      </c>
    </row>
    <row r="1931" spans="10:10" ht="12.75" customHeight="1">
      <c r="J1931" s="332" t="str">
        <f t="shared" si="85"/>
        <v>-</v>
      </c>
    </row>
    <row r="1932" spans="10:10" ht="12.75" customHeight="1">
      <c r="J1932" s="332" t="str">
        <f t="shared" si="85"/>
        <v>-</v>
      </c>
    </row>
    <row r="1933" spans="10:10" ht="12.75" customHeight="1">
      <c r="J1933" s="332" t="str">
        <f t="shared" si="85"/>
        <v>-</v>
      </c>
    </row>
    <row r="1934" spans="10:10" ht="12.75" customHeight="1">
      <c r="J1934" s="332" t="str">
        <f t="shared" si="85"/>
        <v>-</v>
      </c>
    </row>
    <row r="1935" spans="10:10" ht="12.75" customHeight="1">
      <c r="J1935" s="332" t="str">
        <f t="shared" si="85"/>
        <v>-</v>
      </c>
    </row>
    <row r="1936" spans="10:10" ht="12.75" customHeight="1">
      <c r="J1936" s="332" t="str">
        <f t="shared" si="85"/>
        <v>-</v>
      </c>
    </row>
    <row r="1937" spans="10:10" ht="12.75" customHeight="1">
      <c r="J1937" s="332" t="str">
        <f t="shared" si="85"/>
        <v>-</v>
      </c>
    </row>
    <row r="1938" spans="10:10" ht="12.75" customHeight="1">
      <c r="J1938" s="332" t="str">
        <f t="shared" si="85"/>
        <v>-</v>
      </c>
    </row>
    <row r="1939" spans="10:10" ht="12.75" customHeight="1">
      <c r="J1939" s="332" t="str">
        <f t="shared" si="85"/>
        <v>-</v>
      </c>
    </row>
    <row r="1940" spans="10:10" ht="12.75" customHeight="1">
      <c r="J1940" s="332" t="str">
        <f t="shared" si="85"/>
        <v>-</v>
      </c>
    </row>
    <row r="1941" spans="10:10" ht="12.75" customHeight="1">
      <c r="J1941" s="332" t="str">
        <f t="shared" si="85"/>
        <v>-</v>
      </c>
    </row>
    <row r="1942" spans="10:10" ht="12.75" customHeight="1">
      <c r="J1942" s="332" t="str">
        <f t="shared" si="85"/>
        <v>-</v>
      </c>
    </row>
    <row r="1943" spans="10:10" ht="12.75" customHeight="1">
      <c r="J1943" s="332" t="str">
        <f t="shared" si="85"/>
        <v>-</v>
      </c>
    </row>
    <row r="1944" spans="10:10" ht="12.75" customHeight="1">
      <c r="J1944" s="332" t="str">
        <f t="shared" si="85"/>
        <v>-</v>
      </c>
    </row>
    <row r="1945" spans="10:10" ht="12.75" customHeight="1">
      <c r="J1945" s="332" t="str">
        <f t="shared" si="85"/>
        <v>-</v>
      </c>
    </row>
    <row r="1946" spans="10:10" ht="12.75" customHeight="1">
      <c r="J1946" s="332" t="str">
        <f t="shared" si="85"/>
        <v>-</v>
      </c>
    </row>
    <row r="1947" spans="10:10" ht="12.75" customHeight="1">
      <c r="J1947" s="332" t="str">
        <f t="shared" si="85"/>
        <v>-</v>
      </c>
    </row>
    <row r="1948" spans="10:10" ht="12.75" customHeight="1">
      <c r="J1948" s="332" t="str">
        <f t="shared" si="85"/>
        <v>-</v>
      </c>
    </row>
    <row r="1949" spans="10:10" ht="12.75" customHeight="1">
      <c r="J1949" s="332" t="str">
        <f t="shared" si="85"/>
        <v>-</v>
      </c>
    </row>
    <row r="1950" spans="10:10" ht="12.75" customHeight="1">
      <c r="J1950" s="332" t="str">
        <f t="shared" si="85"/>
        <v>-</v>
      </c>
    </row>
    <row r="1951" spans="10:10" ht="12.75" customHeight="1">
      <c r="J1951" s="332" t="str">
        <f t="shared" si="85"/>
        <v>-</v>
      </c>
    </row>
    <row r="1952" spans="10:10" ht="12.75" customHeight="1">
      <c r="J1952" s="332" t="str">
        <f t="shared" si="85"/>
        <v>-</v>
      </c>
    </row>
    <row r="1953" spans="10:10" ht="12.75" customHeight="1">
      <c r="J1953" s="332" t="str">
        <f t="shared" si="85"/>
        <v>-</v>
      </c>
    </row>
    <row r="1954" spans="10:10" ht="12.75" customHeight="1">
      <c r="J1954" s="332" t="str">
        <f t="shared" si="85"/>
        <v>-</v>
      </c>
    </row>
    <row r="1955" spans="10:10" ht="12.75" customHeight="1">
      <c r="J1955" s="332" t="str">
        <f t="shared" si="85"/>
        <v>-</v>
      </c>
    </row>
    <row r="1956" spans="10:10" ht="12.75" customHeight="1">
      <c r="J1956" s="332" t="str">
        <f t="shared" ref="J1956:J2019" si="86">IF(D1956="","-",$E$1-D1956)</f>
        <v>-</v>
      </c>
    </row>
    <row r="1957" spans="10:10" ht="12.75" customHeight="1">
      <c r="J1957" s="332" t="str">
        <f t="shared" si="86"/>
        <v>-</v>
      </c>
    </row>
    <row r="1958" spans="10:10" ht="12.75" customHeight="1">
      <c r="J1958" s="332" t="str">
        <f t="shared" si="86"/>
        <v>-</v>
      </c>
    </row>
    <row r="1959" spans="10:10" ht="12.75" customHeight="1">
      <c r="J1959" s="332" t="str">
        <f t="shared" si="86"/>
        <v>-</v>
      </c>
    </row>
    <row r="1960" spans="10:10" ht="12.75" customHeight="1">
      <c r="J1960" s="332" t="str">
        <f t="shared" si="86"/>
        <v>-</v>
      </c>
    </row>
    <row r="1961" spans="10:10" ht="12.75" customHeight="1">
      <c r="J1961" s="332" t="str">
        <f t="shared" si="86"/>
        <v>-</v>
      </c>
    </row>
    <row r="1962" spans="10:10" ht="12.75" customHeight="1">
      <c r="J1962" s="332" t="str">
        <f t="shared" si="86"/>
        <v>-</v>
      </c>
    </row>
    <row r="1963" spans="10:10" ht="12.75" customHeight="1">
      <c r="J1963" s="332" t="str">
        <f t="shared" si="86"/>
        <v>-</v>
      </c>
    </row>
    <row r="1964" spans="10:10" ht="12.75" customHeight="1">
      <c r="J1964" s="332" t="str">
        <f t="shared" si="86"/>
        <v>-</v>
      </c>
    </row>
    <row r="1965" spans="10:10" ht="12.75" customHeight="1">
      <c r="J1965" s="332" t="str">
        <f t="shared" si="86"/>
        <v>-</v>
      </c>
    </row>
    <row r="1966" spans="10:10" ht="12.75" customHeight="1">
      <c r="J1966" s="332" t="str">
        <f t="shared" si="86"/>
        <v>-</v>
      </c>
    </row>
    <row r="1967" spans="10:10" ht="12.75" customHeight="1">
      <c r="J1967" s="332" t="str">
        <f t="shared" si="86"/>
        <v>-</v>
      </c>
    </row>
    <row r="1968" spans="10:10" ht="12.75" customHeight="1">
      <c r="J1968" s="332" t="str">
        <f t="shared" si="86"/>
        <v>-</v>
      </c>
    </row>
    <row r="1969" spans="10:10" ht="12.75" customHeight="1">
      <c r="J1969" s="332" t="str">
        <f t="shared" si="86"/>
        <v>-</v>
      </c>
    </row>
    <row r="1970" spans="10:10" ht="12.75" customHeight="1">
      <c r="J1970" s="332" t="str">
        <f t="shared" si="86"/>
        <v>-</v>
      </c>
    </row>
    <row r="1971" spans="10:10" ht="12.75" customHeight="1">
      <c r="J1971" s="332" t="str">
        <f t="shared" si="86"/>
        <v>-</v>
      </c>
    </row>
    <row r="1972" spans="10:10" ht="12.75" customHeight="1">
      <c r="J1972" s="332" t="str">
        <f t="shared" si="86"/>
        <v>-</v>
      </c>
    </row>
    <row r="1973" spans="10:10" ht="12.75" customHeight="1">
      <c r="J1973" s="332" t="str">
        <f t="shared" si="86"/>
        <v>-</v>
      </c>
    </row>
    <row r="1974" spans="10:10" ht="12.75" customHeight="1">
      <c r="J1974" s="332" t="str">
        <f t="shared" si="86"/>
        <v>-</v>
      </c>
    </row>
    <row r="1975" spans="10:10" ht="12.75" customHeight="1">
      <c r="J1975" s="332" t="str">
        <f t="shared" si="86"/>
        <v>-</v>
      </c>
    </row>
    <row r="1976" spans="10:10" ht="12.75" customHeight="1">
      <c r="J1976" s="332" t="str">
        <f t="shared" si="86"/>
        <v>-</v>
      </c>
    </row>
    <row r="1977" spans="10:10" ht="12.75" customHeight="1">
      <c r="J1977" s="332" t="str">
        <f t="shared" si="86"/>
        <v>-</v>
      </c>
    </row>
    <row r="1978" spans="10:10" ht="12.75" customHeight="1">
      <c r="J1978" s="332" t="str">
        <f t="shared" si="86"/>
        <v>-</v>
      </c>
    </row>
    <row r="1979" spans="10:10" ht="12.75" customHeight="1">
      <c r="J1979" s="332" t="str">
        <f t="shared" si="86"/>
        <v>-</v>
      </c>
    </row>
    <row r="1980" spans="10:10" ht="12.75" customHeight="1">
      <c r="J1980" s="332" t="str">
        <f t="shared" si="86"/>
        <v>-</v>
      </c>
    </row>
    <row r="1981" spans="10:10" ht="12.75" customHeight="1">
      <c r="J1981" s="332" t="str">
        <f t="shared" si="86"/>
        <v>-</v>
      </c>
    </row>
    <row r="1982" spans="10:10" ht="12.75" customHeight="1">
      <c r="J1982" s="332" t="str">
        <f t="shared" si="86"/>
        <v>-</v>
      </c>
    </row>
    <row r="1983" spans="10:10" ht="12.75" customHeight="1">
      <c r="J1983" s="332" t="str">
        <f t="shared" si="86"/>
        <v>-</v>
      </c>
    </row>
    <row r="1984" spans="10:10" ht="12.75" customHeight="1">
      <c r="J1984" s="332" t="str">
        <f t="shared" si="86"/>
        <v>-</v>
      </c>
    </row>
    <row r="1985" spans="10:10" ht="12.75" customHeight="1">
      <c r="J1985" s="332" t="str">
        <f t="shared" si="86"/>
        <v>-</v>
      </c>
    </row>
    <row r="1986" spans="10:10" ht="12.75" customHeight="1">
      <c r="J1986" s="332" t="str">
        <f t="shared" si="86"/>
        <v>-</v>
      </c>
    </row>
    <row r="1987" spans="10:10" ht="12.75" customHeight="1">
      <c r="J1987" s="332" t="str">
        <f t="shared" si="86"/>
        <v>-</v>
      </c>
    </row>
    <row r="1988" spans="10:10" ht="12.75" customHeight="1">
      <c r="J1988" s="332" t="str">
        <f t="shared" si="86"/>
        <v>-</v>
      </c>
    </row>
    <row r="1989" spans="10:10" ht="12.75" customHeight="1">
      <c r="J1989" s="332" t="str">
        <f t="shared" si="86"/>
        <v>-</v>
      </c>
    </row>
    <row r="1990" spans="10:10" ht="12.75" customHeight="1">
      <c r="J1990" s="332" t="str">
        <f t="shared" si="86"/>
        <v>-</v>
      </c>
    </row>
    <row r="1991" spans="10:10" ht="12.75" customHeight="1">
      <c r="J1991" s="332" t="str">
        <f t="shared" si="86"/>
        <v>-</v>
      </c>
    </row>
    <row r="1992" spans="10:10" ht="12.75" customHeight="1">
      <c r="J1992" s="332" t="str">
        <f t="shared" si="86"/>
        <v>-</v>
      </c>
    </row>
    <row r="1993" spans="10:10" ht="12.75" customHeight="1">
      <c r="J1993" s="332" t="str">
        <f t="shared" si="86"/>
        <v>-</v>
      </c>
    </row>
    <row r="1994" spans="10:10" ht="12.75" customHeight="1">
      <c r="J1994" s="332" t="str">
        <f t="shared" si="86"/>
        <v>-</v>
      </c>
    </row>
    <row r="1995" spans="10:10" ht="12.75" customHeight="1">
      <c r="J1995" s="332" t="str">
        <f t="shared" si="86"/>
        <v>-</v>
      </c>
    </row>
    <row r="1996" spans="10:10" ht="12.75" customHeight="1">
      <c r="J1996" s="332" t="str">
        <f t="shared" si="86"/>
        <v>-</v>
      </c>
    </row>
    <row r="1997" spans="10:10" ht="12.75" customHeight="1">
      <c r="J1997" s="332" t="str">
        <f t="shared" si="86"/>
        <v>-</v>
      </c>
    </row>
    <row r="1998" spans="10:10" ht="12.75" customHeight="1">
      <c r="J1998" s="332" t="str">
        <f t="shared" si="86"/>
        <v>-</v>
      </c>
    </row>
    <row r="1999" spans="10:10" ht="12.75" customHeight="1">
      <c r="J1999" s="332" t="str">
        <f t="shared" si="86"/>
        <v>-</v>
      </c>
    </row>
    <row r="2000" spans="10:10" ht="12.75" customHeight="1">
      <c r="J2000" s="332" t="str">
        <f t="shared" si="86"/>
        <v>-</v>
      </c>
    </row>
    <row r="2001" spans="10:10" ht="12.75" customHeight="1">
      <c r="J2001" s="332" t="str">
        <f t="shared" si="86"/>
        <v>-</v>
      </c>
    </row>
    <row r="2002" spans="10:10" ht="12.75" customHeight="1">
      <c r="J2002" s="332" t="str">
        <f t="shared" si="86"/>
        <v>-</v>
      </c>
    </row>
    <row r="2003" spans="10:10" ht="12.75" customHeight="1">
      <c r="J2003" s="332" t="str">
        <f t="shared" si="86"/>
        <v>-</v>
      </c>
    </row>
    <row r="2004" spans="10:10" ht="12.75" customHeight="1">
      <c r="J2004" s="332" t="str">
        <f t="shared" si="86"/>
        <v>-</v>
      </c>
    </row>
    <row r="2005" spans="10:10" ht="12.75" customHeight="1">
      <c r="J2005" s="332" t="str">
        <f t="shared" si="86"/>
        <v>-</v>
      </c>
    </row>
    <row r="2006" spans="10:10" ht="12.75" customHeight="1">
      <c r="J2006" s="332" t="str">
        <f t="shared" si="86"/>
        <v>-</v>
      </c>
    </row>
    <row r="2007" spans="10:10" ht="12.75" customHeight="1">
      <c r="J2007" s="332" t="str">
        <f t="shared" si="86"/>
        <v>-</v>
      </c>
    </row>
    <row r="2008" spans="10:10" ht="12.75" customHeight="1">
      <c r="J2008" s="332" t="str">
        <f t="shared" si="86"/>
        <v>-</v>
      </c>
    </row>
    <row r="2009" spans="10:10" ht="12.75" customHeight="1">
      <c r="J2009" s="332" t="str">
        <f t="shared" si="86"/>
        <v>-</v>
      </c>
    </row>
    <row r="2010" spans="10:10" ht="12.75" customHeight="1">
      <c r="J2010" s="332" t="str">
        <f t="shared" si="86"/>
        <v>-</v>
      </c>
    </row>
    <row r="2011" spans="10:10" ht="12.75" customHeight="1">
      <c r="J2011" s="332" t="str">
        <f t="shared" si="86"/>
        <v>-</v>
      </c>
    </row>
    <row r="2012" spans="10:10" ht="12.75" customHeight="1">
      <c r="J2012" s="332" t="str">
        <f t="shared" si="86"/>
        <v>-</v>
      </c>
    </row>
    <row r="2013" spans="10:10" ht="12.75" customHeight="1">
      <c r="J2013" s="332" t="str">
        <f t="shared" si="86"/>
        <v>-</v>
      </c>
    </row>
    <row r="2014" spans="10:10" ht="12.75" customHeight="1">
      <c r="J2014" s="332" t="str">
        <f t="shared" si="86"/>
        <v>-</v>
      </c>
    </row>
    <row r="2015" spans="10:10" ht="12.75" customHeight="1">
      <c r="J2015" s="332" t="str">
        <f t="shared" si="86"/>
        <v>-</v>
      </c>
    </row>
    <row r="2016" spans="10:10" ht="12.75" customHeight="1">
      <c r="J2016" s="332" t="str">
        <f t="shared" si="86"/>
        <v>-</v>
      </c>
    </row>
    <row r="2017" spans="10:10" ht="12.75" customHeight="1">
      <c r="J2017" s="332" t="str">
        <f t="shared" si="86"/>
        <v>-</v>
      </c>
    </row>
    <row r="2018" spans="10:10" ht="12.75" customHeight="1">
      <c r="J2018" s="332" t="str">
        <f t="shared" si="86"/>
        <v>-</v>
      </c>
    </row>
    <row r="2019" spans="10:10" ht="12.75" customHeight="1">
      <c r="J2019" s="332" t="str">
        <f t="shared" si="86"/>
        <v>-</v>
      </c>
    </row>
    <row r="2020" spans="10:10" ht="12.75" customHeight="1">
      <c r="J2020" s="332" t="str">
        <f t="shared" ref="J2020:J2083" si="87">IF(D2020="","-",$E$1-D2020)</f>
        <v>-</v>
      </c>
    </row>
    <row r="2021" spans="10:10" ht="12.75" customHeight="1">
      <c r="J2021" s="332" t="str">
        <f t="shared" si="87"/>
        <v>-</v>
      </c>
    </row>
    <row r="2022" spans="10:10" ht="12.75" customHeight="1">
      <c r="J2022" s="332" t="str">
        <f t="shared" si="87"/>
        <v>-</v>
      </c>
    </row>
    <row r="2023" spans="10:10" ht="12.75" customHeight="1">
      <c r="J2023" s="332" t="str">
        <f t="shared" si="87"/>
        <v>-</v>
      </c>
    </row>
    <row r="2024" spans="10:10" ht="12.75" customHeight="1">
      <c r="J2024" s="332" t="str">
        <f t="shared" si="87"/>
        <v>-</v>
      </c>
    </row>
    <row r="2025" spans="10:10" ht="12.75" customHeight="1">
      <c r="J2025" s="332" t="str">
        <f t="shared" si="87"/>
        <v>-</v>
      </c>
    </row>
    <row r="2026" spans="10:10" ht="12.75" customHeight="1">
      <c r="J2026" s="332" t="str">
        <f t="shared" si="87"/>
        <v>-</v>
      </c>
    </row>
    <row r="2027" spans="10:10" ht="12.75" customHeight="1">
      <c r="J2027" s="332" t="str">
        <f t="shared" si="87"/>
        <v>-</v>
      </c>
    </row>
    <row r="2028" spans="10:10" ht="12.75" customHeight="1">
      <c r="J2028" s="332" t="str">
        <f t="shared" si="87"/>
        <v>-</v>
      </c>
    </row>
    <row r="2029" spans="10:10" ht="12.75" customHeight="1">
      <c r="J2029" s="332" t="str">
        <f t="shared" si="87"/>
        <v>-</v>
      </c>
    </row>
    <row r="2030" spans="10:10" ht="12.75" customHeight="1">
      <c r="J2030" s="332" t="str">
        <f t="shared" si="87"/>
        <v>-</v>
      </c>
    </row>
    <row r="2031" spans="10:10" ht="12.75" customHeight="1">
      <c r="J2031" s="332" t="str">
        <f t="shared" si="87"/>
        <v>-</v>
      </c>
    </row>
    <row r="2032" spans="10:10" ht="12.75" customHeight="1">
      <c r="J2032" s="332" t="str">
        <f t="shared" si="87"/>
        <v>-</v>
      </c>
    </row>
    <row r="2033" spans="10:10" ht="12.75" customHeight="1">
      <c r="J2033" s="332" t="str">
        <f t="shared" si="87"/>
        <v>-</v>
      </c>
    </row>
    <row r="2034" spans="10:10" ht="12.75" customHeight="1">
      <c r="J2034" s="332" t="str">
        <f t="shared" si="87"/>
        <v>-</v>
      </c>
    </row>
    <row r="2035" spans="10:10" ht="12.75" customHeight="1">
      <c r="J2035" s="332" t="str">
        <f t="shared" si="87"/>
        <v>-</v>
      </c>
    </row>
    <row r="2036" spans="10:10" ht="12.75" customHeight="1">
      <c r="J2036" s="332" t="str">
        <f t="shared" si="87"/>
        <v>-</v>
      </c>
    </row>
    <row r="2037" spans="10:10" ht="12.75" customHeight="1">
      <c r="J2037" s="332" t="str">
        <f t="shared" si="87"/>
        <v>-</v>
      </c>
    </row>
    <row r="2038" spans="10:10" ht="12.75" customHeight="1">
      <c r="J2038" s="332" t="str">
        <f t="shared" si="87"/>
        <v>-</v>
      </c>
    </row>
    <row r="2039" spans="10:10" ht="12.75" customHeight="1">
      <c r="J2039" s="332" t="str">
        <f t="shared" si="87"/>
        <v>-</v>
      </c>
    </row>
    <row r="2040" spans="10:10" ht="12.75" customHeight="1">
      <c r="J2040" s="332" t="str">
        <f t="shared" si="87"/>
        <v>-</v>
      </c>
    </row>
    <row r="2041" spans="10:10" ht="12.75" customHeight="1">
      <c r="J2041" s="332" t="str">
        <f t="shared" si="87"/>
        <v>-</v>
      </c>
    </row>
    <row r="2042" spans="10:10" ht="12.75" customHeight="1">
      <c r="J2042" s="332" t="str">
        <f t="shared" si="87"/>
        <v>-</v>
      </c>
    </row>
    <row r="2043" spans="10:10" ht="12.75" customHeight="1">
      <c r="J2043" s="332" t="str">
        <f t="shared" si="87"/>
        <v>-</v>
      </c>
    </row>
    <row r="2044" spans="10:10" ht="12.75" customHeight="1">
      <c r="J2044" s="332" t="str">
        <f t="shared" si="87"/>
        <v>-</v>
      </c>
    </row>
    <row r="2045" spans="10:10" ht="12.75" customHeight="1">
      <c r="J2045" s="332" t="str">
        <f t="shared" si="87"/>
        <v>-</v>
      </c>
    </row>
    <row r="2046" spans="10:10" ht="12.75" customHeight="1">
      <c r="J2046" s="332" t="str">
        <f t="shared" si="87"/>
        <v>-</v>
      </c>
    </row>
    <row r="2047" spans="10:10" ht="12.75" customHeight="1">
      <c r="J2047" s="332" t="str">
        <f t="shared" si="87"/>
        <v>-</v>
      </c>
    </row>
    <row r="2048" spans="10:10" ht="12.75" customHeight="1">
      <c r="J2048" s="332" t="str">
        <f t="shared" si="87"/>
        <v>-</v>
      </c>
    </row>
    <row r="2049" spans="10:10" ht="12.75" customHeight="1">
      <c r="J2049" s="332" t="str">
        <f t="shared" si="87"/>
        <v>-</v>
      </c>
    </row>
    <row r="2050" spans="10:10" ht="12.75" customHeight="1">
      <c r="J2050" s="332" t="str">
        <f t="shared" si="87"/>
        <v>-</v>
      </c>
    </row>
    <row r="2051" spans="10:10" ht="12.75" customHeight="1">
      <c r="J2051" s="332" t="str">
        <f t="shared" si="87"/>
        <v>-</v>
      </c>
    </row>
    <row r="2052" spans="10:10" ht="12.75" customHeight="1">
      <c r="J2052" s="332" t="str">
        <f t="shared" si="87"/>
        <v>-</v>
      </c>
    </row>
    <row r="2053" spans="10:10" ht="12.75" customHeight="1">
      <c r="J2053" s="332" t="str">
        <f t="shared" si="87"/>
        <v>-</v>
      </c>
    </row>
    <row r="2054" spans="10:10" ht="12.75" customHeight="1">
      <c r="J2054" s="332" t="str">
        <f t="shared" si="87"/>
        <v>-</v>
      </c>
    </row>
    <row r="2055" spans="10:10" ht="12.75" customHeight="1">
      <c r="J2055" s="332" t="str">
        <f t="shared" si="87"/>
        <v>-</v>
      </c>
    </row>
    <row r="2056" spans="10:10" ht="12.75" customHeight="1">
      <c r="J2056" s="332" t="str">
        <f t="shared" si="87"/>
        <v>-</v>
      </c>
    </row>
    <row r="2057" spans="10:10" ht="12.75" customHeight="1">
      <c r="J2057" s="332" t="str">
        <f t="shared" si="87"/>
        <v>-</v>
      </c>
    </row>
    <row r="2058" spans="10:10" ht="12.75" customHeight="1">
      <c r="J2058" s="332" t="str">
        <f t="shared" si="87"/>
        <v>-</v>
      </c>
    </row>
    <row r="2059" spans="10:10" ht="12.75" customHeight="1">
      <c r="J2059" s="332" t="str">
        <f t="shared" si="87"/>
        <v>-</v>
      </c>
    </row>
    <row r="2060" spans="10:10" ht="12.75" customHeight="1">
      <c r="J2060" s="332" t="str">
        <f t="shared" si="87"/>
        <v>-</v>
      </c>
    </row>
    <row r="2061" spans="10:10" ht="12.75" customHeight="1">
      <c r="J2061" s="332" t="str">
        <f t="shared" si="87"/>
        <v>-</v>
      </c>
    </row>
    <row r="2062" spans="10:10" ht="12.75" customHeight="1">
      <c r="J2062" s="332" t="str">
        <f t="shared" si="87"/>
        <v>-</v>
      </c>
    </row>
    <row r="2063" spans="10:10" ht="12.75" customHeight="1">
      <c r="J2063" s="332" t="str">
        <f t="shared" si="87"/>
        <v>-</v>
      </c>
    </row>
    <row r="2064" spans="10:10" ht="12.75" customHeight="1">
      <c r="J2064" s="332" t="str">
        <f t="shared" si="87"/>
        <v>-</v>
      </c>
    </row>
    <row r="2065" spans="10:10" ht="12.75" customHeight="1">
      <c r="J2065" s="332" t="str">
        <f t="shared" si="87"/>
        <v>-</v>
      </c>
    </row>
    <row r="2066" spans="10:10" ht="12.75" customHeight="1">
      <c r="J2066" s="332" t="str">
        <f t="shared" si="87"/>
        <v>-</v>
      </c>
    </row>
    <row r="2067" spans="10:10" ht="12.75" customHeight="1">
      <c r="J2067" s="332" t="str">
        <f t="shared" si="87"/>
        <v>-</v>
      </c>
    </row>
    <row r="2068" spans="10:10" ht="12.75" customHeight="1">
      <c r="J2068" s="332" t="str">
        <f t="shared" si="87"/>
        <v>-</v>
      </c>
    </row>
    <row r="2069" spans="10:10" ht="12.75" customHeight="1">
      <c r="J2069" s="332" t="str">
        <f t="shared" si="87"/>
        <v>-</v>
      </c>
    </row>
    <row r="2070" spans="10:10" ht="12.75" customHeight="1">
      <c r="J2070" s="332" t="str">
        <f t="shared" si="87"/>
        <v>-</v>
      </c>
    </row>
    <row r="2071" spans="10:10" ht="12.75" customHeight="1">
      <c r="J2071" s="332" t="str">
        <f t="shared" si="87"/>
        <v>-</v>
      </c>
    </row>
    <row r="2072" spans="10:10" ht="12.75" customHeight="1">
      <c r="J2072" s="332" t="str">
        <f t="shared" si="87"/>
        <v>-</v>
      </c>
    </row>
    <row r="2073" spans="10:10" ht="12.75" customHeight="1">
      <c r="J2073" s="332" t="str">
        <f t="shared" si="87"/>
        <v>-</v>
      </c>
    </row>
    <row r="2074" spans="10:10" ht="12.75" customHeight="1">
      <c r="J2074" s="332" t="str">
        <f t="shared" si="87"/>
        <v>-</v>
      </c>
    </row>
    <row r="2075" spans="10:10" ht="12.75" customHeight="1">
      <c r="J2075" s="332" t="str">
        <f t="shared" si="87"/>
        <v>-</v>
      </c>
    </row>
    <row r="2076" spans="10:10" ht="12.75" customHeight="1">
      <c r="J2076" s="332" t="str">
        <f t="shared" si="87"/>
        <v>-</v>
      </c>
    </row>
    <row r="2077" spans="10:10" ht="12.75" customHeight="1">
      <c r="J2077" s="332" t="str">
        <f t="shared" si="87"/>
        <v>-</v>
      </c>
    </row>
    <row r="2078" spans="10:10" ht="12.75" customHeight="1">
      <c r="J2078" s="332" t="str">
        <f t="shared" si="87"/>
        <v>-</v>
      </c>
    </row>
    <row r="2079" spans="10:10" ht="12.75" customHeight="1">
      <c r="J2079" s="332" t="str">
        <f t="shared" si="87"/>
        <v>-</v>
      </c>
    </row>
    <row r="2080" spans="10:10" ht="12.75" customHeight="1">
      <c r="J2080" s="332" t="str">
        <f t="shared" si="87"/>
        <v>-</v>
      </c>
    </row>
    <row r="2081" spans="10:10" ht="12.75" customHeight="1">
      <c r="J2081" s="332" t="str">
        <f t="shared" si="87"/>
        <v>-</v>
      </c>
    </row>
    <row r="2082" spans="10:10" ht="12.75" customHeight="1">
      <c r="J2082" s="332" t="str">
        <f t="shared" si="87"/>
        <v>-</v>
      </c>
    </row>
    <row r="2083" spans="10:10" ht="12.75" customHeight="1">
      <c r="J2083" s="332" t="str">
        <f t="shared" si="87"/>
        <v>-</v>
      </c>
    </row>
    <row r="2084" spans="10:10" ht="12.75" customHeight="1">
      <c r="J2084" s="332" t="str">
        <f t="shared" ref="J2084:J2147" si="88">IF(D2084="","-",$E$1-D2084)</f>
        <v>-</v>
      </c>
    </row>
    <row r="2085" spans="10:10" ht="12.75" customHeight="1">
      <c r="J2085" s="332" t="str">
        <f t="shared" si="88"/>
        <v>-</v>
      </c>
    </row>
    <row r="2086" spans="10:10" ht="12.75" customHeight="1">
      <c r="J2086" s="332" t="str">
        <f t="shared" si="88"/>
        <v>-</v>
      </c>
    </row>
    <row r="2087" spans="10:10" ht="12.75" customHeight="1">
      <c r="J2087" s="332" t="str">
        <f t="shared" si="88"/>
        <v>-</v>
      </c>
    </row>
    <row r="2088" spans="10:10" ht="12.75" customHeight="1">
      <c r="J2088" s="332" t="str">
        <f t="shared" si="88"/>
        <v>-</v>
      </c>
    </row>
    <row r="2089" spans="10:10" ht="12.75" customHeight="1">
      <c r="J2089" s="332" t="str">
        <f t="shared" si="88"/>
        <v>-</v>
      </c>
    </row>
    <row r="2090" spans="10:10" ht="12.75" customHeight="1">
      <c r="J2090" s="332" t="str">
        <f t="shared" si="88"/>
        <v>-</v>
      </c>
    </row>
    <row r="2091" spans="10:10" ht="12.75" customHeight="1">
      <c r="J2091" s="332" t="str">
        <f t="shared" si="88"/>
        <v>-</v>
      </c>
    </row>
    <row r="2092" spans="10:10" ht="12.75" customHeight="1">
      <c r="J2092" s="332" t="str">
        <f t="shared" si="88"/>
        <v>-</v>
      </c>
    </row>
    <row r="2093" spans="10:10" ht="12.75" customHeight="1">
      <c r="J2093" s="332" t="str">
        <f t="shared" si="88"/>
        <v>-</v>
      </c>
    </row>
    <row r="2094" spans="10:10" ht="12.75" customHeight="1">
      <c r="J2094" s="332" t="str">
        <f t="shared" si="88"/>
        <v>-</v>
      </c>
    </row>
    <row r="2095" spans="10:10" ht="12.75" customHeight="1">
      <c r="J2095" s="332" t="str">
        <f t="shared" si="88"/>
        <v>-</v>
      </c>
    </row>
    <row r="2096" spans="10:10" ht="12.75" customHeight="1">
      <c r="J2096" s="332" t="str">
        <f t="shared" si="88"/>
        <v>-</v>
      </c>
    </row>
    <row r="2097" spans="10:10" ht="12.75" customHeight="1">
      <c r="J2097" s="332" t="str">
        <f t="shared" si="88"/>
        <v>-</v>
      </c>
    </row>
    <row r="2098" spans="10:10" ht="12.75" customHeight="1">
      <c r="J2098" s="332" t="str">
        <f t="shared" si="88"/>
        <v>-</v>
      </c>
    </row>
    <row r="2099" spans="10:10" ht="12.75" customHeight="1">
      <c r="J2099" s="332" t="str">
        <f t="shared" si="88"/>
        <v>-</v>
      </c>
    </row>
    <row r="2100" spans="10:10" ht="12.75" customHeight="1">
      <c r="J2100" s="332" t="str">
        <f t="shared" si="88"/>
        <v>-</v>
      </c>
    </row>
    <row r="2101" spans="10:10" ht="12.75" customHeight="1">
      <c r="J2101" s="332" t="str">
        <f t="shared" si="88"/>
        <v>-</v>
      </c>
    </row>
    <row r="2102" spans="10:10" ht="12.75" customHeight="1">
      <c r="J2102" s="332" t="str">
        <f t="shared" si="88"/>
        <v>-</v>
      </c>
    </row>
    <row r="2103" spans="10:10" ht="12.75" customHeight="1">
      <c r="J2103" s="332" t="str">
        <f t="shared" si="88"/>
        <v>-</v>
      </c>
    </row>
    <row r="2104" spans="10:10" ht="12.75" customHeight="1">
      <c r="J2104" s="332" t="str">
        <f t="shared" si="88"/>
        <v>-</v>
      </c>
    </row>
    <row r="2105" spans="10:10" ht="12.75" customHeight="1">
      <c r="J2105" s="332" t="str">
        <f t="shared" si="88"/>
        <v>-</v>
      </c>
    </row>
    <row r="2106" spans="10:10" ht="12.75" customHeight="1">
      <c r="J2106" s="332" t="str">
        <f t="shared" si="88"/>
        <v>-</v>
      </c>
    </row>
    <row r="2107" spans="10:10" ht="12.75" customHeight="1">
      <c r="J2107" s="332" t="str">
        <f t="shared" si="88"/>
        <v>-</v>
      </c>
    </row>
    <row r="2108" spans="10:10" ht="12.75" customHeight="1">
      <c r="J2108" s="332" t="str">
        <f t="shared" si="88"/>
        <v>-</v>
      </c>
    </row>
    <row r="2109" spans="10:10" ht="12.75" customHeight="1">
      <c r="J2109" s="332" t="str">
        <f t="shared" si="88"/>
        <v>-</v>
      </c>
    </row>
    <row r="2110" spans="10:10" ht="12.75" customHeight="1">
      <c r="J2110" s="332" t="str">
        <f t="shared" si="88"/>
        <v>-</v>
      </c>
    </row>
    <row r="2111" spans="10:10" ht="12.75" customHeight="1">
      <c r="J2111" s="332" t="str">
        <f t="shared" si="88"/>
        <v>-</v>
      </c>
    </row>
    <row r="2112" spans="10:10" ht="12.75" customHeight="1">
      <c r="J2112" s="332" t="str">
        <f t="shared" si="88"/>
        <v>-</v>
      </c>
    </row>
    <row r="2113" spans="10:10" ht="12.75" customHeight="1">
      <c r="J2113" s="332" t="str">
        <f t="shared" si="88"/>
        <v>-</v>
      </c>
    </row>
    <row r="2114" spans="10:10" ht="12.75" customHeight="1">
      <c r="J2114" s="332" t="str">
        <f t="shared" si="88"/>
        <v>-</v>
      </c>
    </row>
    <row r="2115" spans="10:10" ht="12.75" customHeight="1">
      <c r="J2115" s="332" t="str">
        <f t="shared" si="88"/>
        <v>-</v>
      </c>
    </row>
    <row r="2116" spans="10:10" ht="12.75" customHeight="1">
      <c r="J2116" s="332" t="str">
        <f t="shared" si="88"/>
        <v>-</v>
      </c>
    </row>
    <row r="2117" spans="10:10" ht="12.75" customHeight="1">
      <c r="J2117" s="332" t="str">
        <f t="shared" si="88"/>
        <v>-</v>
      </c>
    </row>
    <row r="2118" spans="10:10" ht="12.75" customHeight="1">
      <c r="J2118" s="332" t="str">
        <f t="shared" si="88"/>
        <v>-</v>
      </c>
    </row>
    <row r="2119" spans="10:10" ht="12.75" customHeight="1">
      <c r="J2119" s="332" t="str">
        <f t="shared" si="88"/>
        <v>-</v>
      </c>
    </row>
    <row r="2120" spans="10:10" ht="12.75" customHeight="1">
      <c r="J2120" s="332" t="str">
        <f t="shared" si="88"/>
        <v>-</v>
      </c>
    </row>
    <row r="2121" spans="10:10" ht="12.75" customHeight="1">
      <c r="J2121" s="332" t="str">
        <f t="shared" si="88"/>
        <v>-</v>
      </c>
    </row>
    <row r="2122" spans="10:10" ht="12.75" customHeight="1">
      <c r="J2122" s="332" t="str">
        <f t="shared" si="88"/>
        <v>-</v>
      </c>
    </row>
    <row r="2123" spans="10:10" ht="12.75" customHeight="1">
      <c r="J2123" s="332" t="str">
        <f t="shared" si="88"/>
        <v>-</v>
      </c>
    </row>
    <row r="2124" spans="10:10" ht="12.75" customHeight="1">
      <c r="J2124" s="332" t="str">
        <f t="shared" si="88"/>
        <v>-</v>
      </c>
    </row>
    <row r="2125" spans="10:10" ht="12.75" customHeight="1">
      <c r="J2125" s="332" t="str">
        <f t="shared" si="88"/>
        <v>-</v>
      </c>
    </row>
    <row r="2126" spans="10:10" ht="12.75" customHeight="1">
      <c r="J2126" s="332" t="str">
        <f t="shared" si="88"/>
        <v>-</v>
      </c>
    </row>
    <row r="2127" spans="10:10" ht="12.75" customHeight="1">
      <c r="J2127" s="332" t="str">
        <f t="shared" si="88"/>
        <v>-</v>
      </c>
    </row>
    <row r="2128" spans="10:10" ht="12.75" customHeight="1">
      <c r="J2128" s="332" t="str">
        <f t="shared" si="88"/>
        <v>-</v>
      </c>
    </row>
    <row r="2129" spans="10:10" ht="12.75" customHeight="1">
      <c r="J2129" s="332" t="str">
        <f t="shared" si="88"/>
        <v>-</v>
      </c>
    </row>
    <row r="2130" spans="10:10" ht="12.75" customHeight="1">
      <c r="J2130" s="332" t="str">
        <f t="shared" si="88"/>
        <v>-</v>
      </c>
    </row>
    <row r="2131" spans="10:10" ht="12.75" customHeight="1">
      <c r="J2131" s="332" t="str">
        <f t="shared" si="88"/>
        <v>-</v>
      </c>
    </row>
    <row r="2132" spans="10:10" ht="12.75" customHeight="1">
      <c r="J2132" s="332" t="str">
        <f t="shared" si="88"/>
        <v>-</v>
      </c>
    </row>
    <row r="2133" spans="10:10" ht="12.75" customHeight="1">
      <c r="J2133" s="332" t="str">
        <f t="shared" si="88"/>
        <v>-</v>
      </c>
    </row>
    <row r="2134" spans="10:10" ht="12.75" customHeight="1">
      <c r="J2134" s="332" t="str">
        <f t="shared" si="88"/>
        <v>-</v>
      </c>
    </row>
    <row r="2135" spans="10:10" ht="12.75" customHeight="1">
      <c r="J2135" s="332" t="str">
        <f t="shared" si="88"/>
        <v>-</v>
      </c>
    </row>
    <row r="2136" spans="10:10" ht="12.75" customHeight="1">
      <c r="J2136" s="332" t="str">
        <f t="shared" si="88"/>
        <v>-</v>
      </c>
    </row>
    <row r="2137" spans="10:10" ht="12.75" customHeight="1">
      <c r="J2137" s="332" t="str">
        <f t="shared" si="88"/>
        <v>-</v>
      </c>
    </row>
    <row r="2138" spans="10:10" ht="12.75" customHeight="1">
      <c r="J2138" s="332" t="str">
        <f t="shared" si="88"/>
        <v>-</v>
      </c>
    </row>
    <row r="2139" spans="10:10" ht="12.75" customHeight="1">
      <c r="J2139" s="332" t="str">
        <f t="shared" si="88"/>
        <v>-</v>
      </c>
    </row>
    <row r="2140" spans="10:10" ht="12.75" customHeight="1">
      <c r="J2140" s="332" t="str">
        <f t="shared" si="88"/>
        <v>-</v>
      </c>
    </row>
    <row r="2141" spans="10:10" ht="12.75" customHeight="1">
      <c r="J2141" s="332" t="str">
        <f t="shared" si="88"/>
        <v>-</v>
      </c>
    </row>
    <row r="2142" spans="10:10" ht="12.75" customHeight="1">
      <c r="J2142" s="332" t="str">
        <f t="shared" si="88"/>
        <v>-</v>
      </c>
    </row>
    <row r="2143" spans="10:10" ht="12.75" customHeight="1">
      <c r="J2143" s="332" t="str">
        <f t="shared" si="88"/>
        <v>-</v>
      </c>
    </row>
    <row r="2144" spans="10:10" ht="12.75" customHeight="1">
      <c r="J2144" s="332" t="str">
        <f t="shared" si="88"/>
        <v>-</v>
      </c>
    </row>
    <row r="2145" spans="10:10" ht="12.75" customHeight="1">
      <c r="J2145" s="332" t="str">
        <f t="shared" si="88"/>
        <v>-</v>
      </c>
    </row>
    <row r="2146" spans="10:10" ht="12.75" customHeight="1">
      <c r="J2146" s="332" t="str">
        <f t="shared" si="88"/>
        <v>-</v>
      </c>
    </row>
    <row r="2147" spans="10:10" ht="12.75" customHeight="1">
      <c r="J2147" s="332" t="str">
        <f t="shared" si="88"/>
        <v>-</v>
      </c>
    </row>
    <row r="2148" spans="10:10" ht="12.75" customHeight="1">
      <c r="J2148" s="332" t="str">
        <f t="shared" ref="J2148:J2211" si="89">IF(D2148="","-",$E$1-D2148)</f>
        <v>-</v>
      </c>
    </row>
    <row r="2149" spans="10:10" ht="12.75" customHeight="1">
      <c r="J2149" s="332" t="str">
        <f t="shared" si="89"/>
        <v>-</v>
      </c>
    </row>
    <row r="2150" spans="10:10" ht="12.75" customHeight="1">
      <c r="J2150" s="332" t="str">
        <f t="shared" si="89"/>
        <v>-</v>
      </c>
    </row>
    <row r="2151" spans="10:10" ht="12.75" customHeight="1">
      <c r="J2151" s="332" t="str">
        <f t="shared" si="89"/>
        <v>-</v>
      </c>
    </row>
    <row r="2152" spans="10:10" ht="12.75" customHeight="1">
      <c r="J2152" s="332" t="str">
        <f t="shared" si="89"/>
        <v>-</v>
      </c>
    </row>
    <row r="2153" spans="10:10" ht="12.75" customHeight="1">
      <c r="J2153" s="332" t="str">
        <f t="shared" si="89"/>
        <v>-</v>
      </c>
    </row>
    <row r="2154" spans="10:10" ht="12.75" customHeight="1">
      <c r="J2154" s="332" t="str">
        <f t="shared" si="89"/>
        <v>-</v>
      </c>
    </row>
    <row r="2155" spans="10:10" ht="12.75" customHeight="1">
      <c r="J2155" s="332" t="str">
        <f t="shared" si="89"/>
        <v>-</v>
      </c>
    </row>
    <row r="2156" spans="10:10" ht="12.75" customHeight="1">
      <c r="J2156" s="332" t="str">
        <f t="shared" si="89"/>
        <v>-</v>
      </c>
    </row>
    <row r="2157" spans="10:10" ht="12.75" customHeight="1">
      <c r="J2157" s="332" t="str">
        <f t="shared" si="89"/>
        <v>-</v>
      </c>
    </row>
    <row r="2158" spans="10:10" ht="12.75" customHeight="1">
      <c r="J2158" s="332" t="str">
        <f t="shared" si="89"/>
        <v>-</v>
      </c>
    </row>
    <row r="2159" spans="10:10" ht="12.75" customHeight="1">
      <c r="J2159" s="332" t="str">
        <f t="shared" si="89"/>
        <v>-</v>
      </c>
    </row>
    <row r="2160" spans="10:10" ht="12.75" customHeight="1">
      <c r="J2160" s="332" t="str">
        <f t="shared" si="89"/>
        <v>-</v>
      </c>
    </row>
    <row r="2161" spans="10:10" ht="12.75" customHeight="1">
      <c r="J2161" s="332" t="str">
        <f t="shared" si="89"/>
        <v>-</v>
      </c>
    </row>
    <row r="2162" spans="10:10" ht="12.75" customHeight="1">
      <c r="J2162" s="332" t="str">
        <f t="shared" si="89"/>
        <v>-</v>
      </c>
    </row>
    <row r="2163" spans="10:10" ht="12.75" customHeight="1">
      <c r="J2163" s="332" t="str">
        <f t="shared" si="89"/>
        <v>-</v>
      </c>
    </row>
    <row r="2164" spans="10:10" ht="12.75" customHeight="1">
      <c r="J2164" s="332" t="str">
        <f t="shared" si="89"/>
        <v>-</v>
      </c>
    </row>
    <row r="2165" spans="10:10" ht="12.75" customHeight="1">
      <c r="J2165" s="332" t="str">
        <f t="shared" si="89"/>
        <v>-</v>
      </c>
    </row>
    <row r="2166" spans="10:10" ht="12.75" customHeight="1">
      <c r="J2166" s="332" t="str">
        <f t="shared" si="89"/>
        <v>-</v>
      </c>
    </row>
    <row r="2167" spans="10:10" ht="12.75" customHeight="1">
      <c r="J2167" s="332" t="str">
        <f t="shared" si="89"/>
        <v>-</v>
      </c>
    </row>
    <row r="2168" spans="10:10" ht="12.75" customHeight="1">
      <c r="J2168" s="332" t="str">
        <f t="shared" si="89"/>
        <v>-</v>
      </c>
    </row>
    <row r="2169" spans="10:10" ht="12.75" customHeight="1">
      <c r="J2169" s="332" t="str">
        <f t="shared" si="89"/>
        <v>-</v>
      </c>
    </row>
    <row r="2170" spans="10:10" ht="12.75" customHeight="1">
      <c r="J2170" s="332" t="str">
        <f t="shared" si="89"/>
        <v>-</v>
      </c>
    </row>
    <row r="2171" spans="10:10" ht="12.75" customHeight="1">
      <c r="J2171" s="332" t="str">
        <f t="shared" si="89"/>
        <v>-</v>
      </c>
    </row>
    <row r="2172" spans="10:10" ht="12.75" customHeight="1">
      <c r="J2172" s="332" t="str">
        <f t="shared" si="89"/>
        <v>-</v>
      </c>
    </row>
    <row r="2173" spans="10:10" ht="12.75" customHeight="1">
      <c r="J2173" s="332" t="str">
        <f t="shared" si="89"/>
        <v>-</v>
      </c>
    </row>
    <row r="2174" spans="10:10" ht="12.75" customHeight="1">
      <c r="J2174" s="332" t="str">
        <f t="shared" si="89"/>
        <v>-</v>
      </c>
    </row>
    <row r="2175" spans="10:10" ht="12.75" customHeight="1">
      <c r="J2175" s="332" t="str">
        <f t="shared" si="89"/>
        <v>-</v>
      </c>
    </row>
    <row r="2176" spans="10:10" ht="12.75" customHeight="1">
      <c r="J2176" s="332" t="str">
        <f t="shared" si="89"/>
        <v>-</v>
      </c>
    </row>
    <row r="2177" spans="10:10" ht="12.75" customHeight="1">
      <c r="J2177" s="332" t="str">
        <f t="shared" si="89"/>
        <v>-</v>
      </c>
    </row>
    <row r="2178" spans="10:10" ht="12.75" customHeight="1">
      <c r="J2178" s="332" t="str">
        <f t="shared" si="89"/>
        <v>-</v>
      </c>
    </row>
    <row r="2179" spans="10:10" ht="12.75" customHeight="1">
      <c r="J2179" s="332" t="str">
        <f t="shared" si="89"/>
        <v>-</v>
      </c>
    </row>
    <row r="2180" spans="10:10" ht="12.75" customHeight="1">
      <c r="J2180" s="332" t="str">
        <f t="shared" si="89"/>
        <v>-</v>
      </c>
    </row>
    <row r="2181" spans="10:10" ht="12.75" customHeight="1">
      <c r="J2181" s="332" t="str">
        <f t="shared" si="89"/>
        <v>-</v>
      </c>
    </row>
    <row r="2182" spans="10:10" ht="12.75" customHeight="1">
      <c r="J2182" s="332" t="str">
        <f t="shared" si="89"/>
        <v>-</v>
      </c>
    </row>
    <row r="2183" spans="10:10" ht="12.75" customHeight="1">
      <c r="J2183" s="332" t="str">
        <f t="shared" si="89"/>
        <v>-</v>
      </c>
    </row>
    <row r="2184" spans="10:10" ht="12.75" customHeight="1">
      <c r="J2184" s="332" t="str">
        <f t="shared" si="89"/>
        <v>-</v>
      </c>
    </row>
    <row r="2185" spans="10:10" ht="12.75" customHeight="1">
      <c r="J2185" s="332" t="str">
        <f t="shared" si="89"/>
        <v>-</v>
      </c>
    </row>
    <row r="2186" spans="10:10" ht="12.75" customHeight="1">
      <c r="J2186" s="332" t="str">
        <f t="shared" si="89"/>
        <v>-</v>
      </c>
    </row>
    <row r="2187" spans="10:10" ht="12.75" customHeight="1">
      <c r="J2187" s="332" t="str">
        <f t="shared" si="89"/>
        <v>-</v>
      </c>
    </row>
    <row r="2188" spans="10:10" ht="12.75" customHeight="1">
      <c r="J2188" s="332" t="str">
        <f t="shared" si="89"/>
        <v>-</v>
      </c>
    </row>
    <row r="2189" spans="10:10" ht="12.75" customHeight="1">
      <c r="J2189" s="332" t="str">
        <f t="shared" si="89"/>
        <v>-</v>
      </c>
    </row>
    <row r="2190" spans="10:10" ht="12.75" customHeight="1">
      <c r="J2190" s="332" t="str">
        <f t="shared" si="89"/>
        <v>-</v>
      </c>
    </row>
    <row r="2191" spans="10:10" ht="12.75" customHeight="1">
      <c r="J2191" s="332" t="str">
        <f t="shared" si="89"/>
        <v>-</v>
      </c>
    </row>
    <row r="2192" spans="10:10" ht="12.75" customHeight="1">
      <c r="J2192" s="332" t="str">
        <f t="shared" si="89"/>
        <v>-</v>
      </c>
    </row>
    <row r="2193" spans="10:10" ht="12.75" customHeight="1">
      <c r="J2193" s="332" t="str">
        <f t="shared" si="89"/>
        <v>-</v>
      </c>
    </row>
    <row r="2194" spans="10:10" ht="12.75" customHeight="1">
      <c r="J2194" s="332" t="str">
        <f t="shared" si="89"/>
        <v>-</v>
      </c>
    </row>
    <row r="2195" spans="10:10" ht="12.75" customHeight="1">
      <c r="J2195" s="332" t="str">
        <f t="shared" si="89"/>
        <v>-</v>
      </c>
    </row>
    <row r="2196" spans="10:10" ht="12.75" customHeight="1">
      <c r="J2196" s="332" t="str">
        <f t="shared" si="89"/>
        <v>-</v>
      </c>
    </row>
    <row r="2197" spans="10:10" ht="12.75" customHeight="1">
      <c r="J2197" s="332" t="str">
        <f t="shared" si="89"/>
        <v>-</v>
      </c>
    </row>
    <row r="2198" spans="10:10" ht="12.75" customHeight="1">
      <c r="J2198" s="332" t="str">
        <f t="shared" si="89"/>
        <v>-</v>
      </c>
    </row>
    <row r="2199" spans="10:10" ht="12.75" customHeight="1">
      <c r="J2199" s="332" t="str">
        <f t="shared" si="89"/>
        <v>-</v>
      </c>
    </row>
    <row r="2200" spans="10:10" ht="12.75" customHeight="1">
      <c r="J2200" s="332" t="str">
        <f t="shared" si="89"/>
        <v>-</v>
      </c>
    </row>
    <row r="2201" spans="10:10" ht="12.75" customHeight="1">
      <c r="J2201" s="332" t="str">
        <f t="shared" si="89"/>
        <v>-</v>
      </c>
    </row>
    <row r="2202" spans="10:10" ht="12.75" customHeight="1">
      <c r="J2202" s="332" t="str">
        <f t="shared" si="89"/>
        <v>-</v>
      </c>
    </row>
    <row r="2203" spans="10:10" ht="12.75" customHeight="1">
      <c r="J2203" s="332" t="str">
        <f t="shared" si="89"/>
        <v>-</v>
      </c>
    </row>
    <row r="2204" spans="10:10" ht="12.75" customHeight="1">
      <c r="J2204" s="332" t="str">
        <f t="shared" si="89"/>
        <v>-</v>
      </c>
    </row>
    <row r="2205" spans="10:10" ht="12.75" customHeight="1">
      <c r="J2205" s="332" t="str">
        <f t="shared" si="89"/>
        <v>-</v>
      </c>
    </row>
    <row r="2206" spans="10:10" ht="12.75" customHeight="1">
      <c r="J2206" s="332" t="str">
        <f t="shared" si="89"/>
        <v>-</v>
      </c>
    </row>
    <row r="2207" spans="10:10" ht="12.75" customHeight="1">
      <c r="J2207" s="332" t="str">
        <f t="shared" si="89"/>
        <v>-</v>
      </c>
    </row>
    <row r="2208" spans="10:10" ht="12.75" customHeight="1">
      <c r="J2208" s="332" t="str">
        <f t="shared" si="89"/>
        <v>-</v>
      </c>
    </row>
    <row r="2209" spans="10:10" ht="12.75" customHeight="1">
      <c r="J2209" s="332" t="str">
        <f t="shared" si="89"/>
        <v>-</v>
      </c>
    </row>
    <row r="2210" spans="10:10" ht="12.75" customHeight="1">
      <c r="J2210" s="332" t="str">
        <f t="shared" si="89"/>
        <v>-</v>
      </c>
    </row>
    <row r="2211" spans="10:10" ht="12.75" customHeight="1">
      <c r="J2211" s="332" t="str">
        <f t="shared" si="89"/>
        <v>-</v>
      </c>
    </row>
    <row r="2212" spans="10:10" ht="12.75" customHeight="1">
      <c r="J2212" s="332" t="str">
        <f t="shared" ref="J2212:J2275" si="90">IF(D2212="","-",$E$1-D2212)</f>
        <v>-</v>
      </c>
    </row>
    <row r="2213" spans="10:10" ht="12.75" customHeight="1">
      <c r="J2213" s="332" t="str">
        <f t="shared" si="90"/>
        <v>-</v>
      </c>
    </row>
    <row r="2214" spans="10:10" ht="12.75" customHeight="1">
      <c r="J2214" s="332" t="str">
        <f t="shared" si="90"/>
        <v>-</v>
      </c>
    </row>
    <row r="2215" spans="10:10" ht="12.75" customHeight="1">
      <c r="J2215" s="332" t="str">
        <f t="shared" si="90"/>
        <v>-</v>
      </c>
    </row>
    <row r="2216" spans="10:10" ht="12.75" customHeight="1">
      <c r="J2216" s="332" t="str">
        <f t="shared" si="90"/>
        <v>-</v>
      </c>
    </row>
    <row r="2217" spans="10:10" ht="12.75" customHeight="1">
      <c r="J2217" s="332" t="str">
        <f t="shared" si="90"/>
        <v>-</v>
      </c>
    </row>
    <row r="2218" spans="10:10" ht="12.75" customHeight="1">
      <c r="J2218" s="332" t="str">
        <f t="shared" si="90"/>
        <v>-</v>
      </c>
    </row>
    <row r="2219" spans="10:10" ht="12.75" customHeight="1">
      <c r="J2219" s="332" t="str">
        <f t="shared" si="90"/>
        <v>-</v>
      </c>
    </row>
    <row r="2220" spans="10:10" ht="12.75" customHeight="1">
      <c r="J2220" s="332" t="str">
        <f t="shared" si="90"/>
        <v>-</v>
      </c>
    </row>
    <row r="2221" spans="10:10" ht="12.75" customHeight="1">
      <c r="J2221" s="332" t="str">
        <f t="shared" si="90"/>
        <v>-</v>
      </c>
    </row>
    <row r="2222" spans="10:10" ht="12.75" customHeight="1">
      <c r="J2222" s="332" t="str">
        <f t="shared" si="90"/>
        <v>-</v>
      </c>
    </row>
    <row r="2223" spans="10:10" ht="12.75" customHeight="1">
      <c r="J2223" s="332" t="str">
        <f t="shared" si="90"/>
        <v>-</v>
      </c>
    </row>
    <row r="2224" spans="10:10" ht="12.75" customHeight="1">
      <c r="J2224" s="332" t="str">
        <f t="shared" si="90"/>
        <v>-</v>
      </c>
    </row>
    <row r="2225" spans="10:10" ht="12.75" customHeight="1">
      <c r="J2225" s="332" t="str">
        <f t="shared" si="90"/>
        <v>-</v>
      </c>
    </row>
    <row r="2226" spans="10:10" ht="12.75" customHeight="1">
      <c r="J2226" s="332" t="str">
        <f t="shared" si="90"/>
        <v>-</v>
      </c>
    </row>
    <row r="2227" spans="10:10" ht="12.75" customHeight="1">
      <c r="J2227" s="332" t="str">
        <f t="shared" si="90"/>
        <v>-</v>
      </c>
    </row>
    <row r="2228" spans="10:10" ht="12.75" customHeight="1">
      <c r="J2228" s="332" t="str">
        <f t="shared" si="90"/>
        <v>-</v>
      </c>
    </row>
    <row r="2229" spans="10:10" ht="12.75" customHeight="1">
      <c r="J2229" s="332" t="str">
        <f t="shared" si="90"/>
        <v>-</v>
      </c>
    </row>
    <row r="2230" spans="10:10" ht="12.75" customHeight="1">
      <c r="J2230" s="332" t="str">
        <f t="shared" si="90"/>
        <v>-</v>
      </c>
    </row>
    <row r="2231" spans="10:10" ht="12.75" customHeight="1">
      <c r="J2231" s="332" t="str">
        <f t="shared" si="90"/>
        <v>-</v>
      </c>
    </row>
    <row r="2232" spans="10:10" ht="12.75" customHeight="1">
      <c r="J2232" s="332" t="str">
        <f t="shared" si="90"/>
        <v>-</v>
      </c>
    </row>
    <row r="2233" spans="10:10" ht="12.75" customHeight="1">
      <c r="J2233" s="332" t="str">
        <f t="shared" si="90"/>
        <v>-</v>
      </c>
    </row>
    <row r="2234" spans="10:10" ht="12.75" customHeight="1">
      <c r="J2234" s="332" t="str">
        <f t="shared" si="90"/>
        <v>-</v>
      </c>
    </row>
    <row r="2235" spans="10:10" ht="12.75" customHeight="1">
      <c r="J2235" s="332" t="str">
        <f t="shared" si="90"/>
        <v>-</v>
      </c>
    </row>
    <row r="2236" spans="10:10" ht="12.75" customHeight="1">
      <c r="J2236" s="332" t="str">
        <f t="shared" si="90"/>
        <v>-</v>
      </c>
    </row>
    <row r="2237" spans="10:10" ht="12.75" customHeight="1">
      <c r="J2237" s="332" t="str">
        <f t="shared" si="90"/>
        <v>-</v>
      </c>
    </row>
    <row r="2238" spans="10:10" ht="12.75" customHeight="1">
      <c r="J2238" s="332" t="str">
        <f t="shared" si="90"/>
        <v>-</v>
      </c>
    </row>
    <row r="2239" spans="10:10" ht="12.75" customHeight="1">
      <c r="J2239" s="332" t="str">
        <f t="shared" si="90"/>
        <v>-</v>
      </c>
    </row>
    <row r="2240" spans="10:10" ht="12.75" customHeight="1">
      <c r="J2240" s="332" t="str">
        <f t="shared" si="90"/>
        <v>-</v>
      </c>
    </row>
    <row r="2241" spans="10:10" ht="12.75" customHeight="1">
      <c r="J2241" s="332" t="str">
        <f t="shared" si="90"/>
        <v>-</v>
      </c>
    </row>
    <row r="2242" spans="10:10" ht="12.75" customHeight="1">
      <c r="J2242" s="332" t="str">
        <f t="shared" si="90"/>
        <v>-</v>
      </c>
    </row>
    <row r="2243" spans="10:10" ht="12.75" customHeight="1">
      <c r="J2243" s="332" t="str">
        <f t="shared" si="90"/>
        <v>-</v>
      </c>
    </row>
    <row r="2244" spans="10:10" ht="12.75" customHeight="1">
      <c r="J2244" s="332" t="str">
        <f t="shared" si="90"/>
        <v>-</v>
      </c>
    </row>
    <row r="2245" spans="10:10" ht="12.75" customHeight="1">
      <c r="J2245" s="332" t="str">
        <f t="shared" si="90"/>
        <v>-</v>
      </c>
    </row>
    <row r="2246" spans="10:10" ht="12.75" customHeight="1">
      <c r="J2246" s="332" t="str">
        <f t="shared" si="90"/>
        <v>-</v>
      </c>
    </row>
    <row r="2247" spans="10:10" ht="12.75" customHeight="1">
      <c r="J2247" s="332" t="str">
        <f t="shared" si="90"/>
        <v>-</v>
      </c>
    </row>
    <row r="2248" spans="10:10" ht="12.75" customHeight="1">
      <c r="J2248" s="332" t="str">
        <f t="shared" si="90"/>
        <v>-</v>
      </c>
    </row>
    <row r="2249" spans="10:10" ht="12.75" customHeight="1">
      <c r="J2249" s="332" t="str">
        <f t="shared" si="90"/>
        <v>-</v>
      </c>
    </row>
    <row r="2250" spans="10:10" ht="12.75" customHeight="1">
      <c r="J2250" s="332" t="str">
        <f t="shared" si="90"/>
        <v>-</v>
      </c>
    </row>
    <row r="2251" spans="10:10" ht="12.75" customHeight="1">
      <c r="J2251" s="332" t="str">
        <f t="shared" si="90"/>
        <v>-</v>
      </c>
    </row>
    <row r="2252" spans="10:10" ht="12.75" customHeight="1">
      <c r="J2252" s="332" t="str">
        <f t="shared" si="90"/>
        <v>-</v>
      </c>
    </row>
    <row r="2253" spans="10:10" ht="12.75" customHeight="1">
      <c r="J2253" s="332" t="str">
        <f t="shared" si="90"/>
        <v>-</v>
      </c>
    </row>
    <row r="2254" spans="10:10" ht="12.75" customHeight="1">
      <c r="J2254" s="332" t="str">
        <f t="shared" si="90"/>
        <v>-</v>
      </c>
    </row>
    <row r="2255" spans="10:10" ht="12.75" customHeight="1">
      <c r="J2255" s="332" t="str">
        <f t="shared" si="90"/>
        <v>-</v>
      </c>
    </row>
    <row r="2256" spans="10:10" ht="12.75" customHeight="1">
      <c r="J2256" s="332" t="str">
        <f t="shared" si="90"/>
        <v>-</v>
      </c>
    </row>
    <row r="2257" spans="10:10" ht="12.75" customHeight="1">
      <c r="J2257" s="332" t="str">
        <f t="shared" si="90"/>
        <v>-</v>
      </c>
    </row>
    <row r="2258" spans="10:10" ht="12.75" customHeight="1">
      <c r="J2258" s="332" t="str">
        <f t="shared" si="90"/>
        <v>-</v>
      </c>
    </row>
    <row r="2259" spans="10:10" ht="12.75" customHeight="1">
      <c r="J2259" s="332" t="str">
        <f t="shared" si="90"/>
        <v>-</v>
      </c>
    </row>
    <row r="2260" spans="10:10" ht="12.75" customHeight="1">
      <c r="J2260" s="332" t="str">
        <f t="shared" si="90"/>
        <v>-</v>
      </c>
    </row>
    <row r="2261" spans="10:10" ht="12.75" customHeight="1">
      <c r="J2261" s="332" t="str">
        <f t="shared" si="90"/>
        <v>-</v>
      </c>
    </row>
    <row r="2262" spans="10:10" ht="12.75" customHeight="1">
      <c r="J2262" s="332" t="str">
        <f t="shared" si="90"/>
        <v>-</v>
      </c>
    </row>
    <row r="2263" spans="10:10" ht="12.75" customHeight="1">
      <c r="J2263" s="332" t="str">
        <f t="shared" si="90"/>
        <v>-</v>
      </c>
    </row>
    <row r="2264" spans="10:10" ht="12.75" customHeight="1">
      <c r="J2264" s="332" t="str">
        <f t="shared" si="90"/>
        <v>-</v>
      </c>
    </row>
    <row r="2265" spans="10:10" ht="12.75" customHeight="1">
      <c r="J2265" s="332" t="str">
        <f t="shared" si="90"/>
        <v>-</v>
      </c>
    </row>
    <row r="2266" spans="10:10" ht="12.75" customHeight="1">
      <c r="J2266" s="332" t="str">
        <f t="shared" si="90"/>
        <v>-</v>
      </c>
    </row>
    <row r="2267" spans="10:10" ht="12.75" customHeight="1">
      <c r="J2267" s="332" t="str">
        <f t="shared" si="90"/>
        <v>-</v>
      </c>
    </row>
    <row r="2268" spans="10:10" ht="12.75" customHeight="1">
      <c r="J2268" s="332" t="str">
        <f t="shared" si="90"/>
        <v>-</v>
      </c>
    </row>
    <row r="2269" spans="10:10" ht="12.75" customHeight="1">
      <c r="J2269" s="332" t="str">
        <f t="shared" si="90"/>
        <v>-</v>
      </c>
    </row>
    <row r="2270" spans="10:10" ht="12.75" customHeight="1">
      <c r="J2270" s="332" t="str">
        <f t="shared" si="90"/>
        <v>-</v>
      </c>
    </row>
    <row r="2271" spans="10:10" ht="12.75" customHeight="1">
      <c r="J2271" s="332" t="str">
        <f t="shared" si="90"/>
        <v>-</v>
      </c>
    </row>
    <row r="2272" spans="10:10" ht="12.75" customHeight="1">
      <c r="J2272" s="332" t="str">
        <f t="shared" si="90"/>
        <v>-</v>
      </c>
    </row>
    <row r="2273" spans="10:10" ht="12.75" customHeight="1">
      <c r="J2273" s="332" t="str">
        <f t="shared" si="90"/>
        <v>-</v>
      </c>
    </row>
    <row r="2274" spans="10:10" ht="12.75" customHeight="1">
      <c r="J2274" s="332" t="str">
        <f t="shared" si="90"/>
        <v>-</v>
      </c>
    </row>
    <row r="2275" spans="10:10" ht="12.75" customHeight="1">
      <c r="J2275" s="332" t="str">
        <f t="shared" si="90"/>
        <v>-</v>
      </c>
    </row>
    <row r="2276" spans="10:10" ht="12.75" customHeight="1">
      <c r="J2276" s="332" t="str">
        <f t="shared" ref="J2276:J2339" si="91">IF(D2276="","-",$E$1-D2276)</f>
        <v>-</v>
      </c>
    </row>
    <row r="2277" spans="10:10" ht="12.75" customHeight="1">
      <c r="J2277" s="332" t="str">
        <f t="shared" si="91"/>
        <v>-</v>
      </c>
    </row>
    <row r="2278" spans="10:10" ht="12.75" customHeight="1">
      <c r="J2278" s="332" t="str">
        <f t="shared" si="91"/>
        <v>-</v>
      </c>
    </row>
    <row r="2279" spans="10:10" ht="12.75" customHeight="1">
      <c r="J2279" s="332" t="str">
        <f t="shared" si="91"/>
        <v>-</v>
      </c>
    </row>
    <row r="2280" spans="10:10" ht="12.75" customHeight="1">
      <c r="J2280" s="332" t="str">
        <f t="shared" si="91"/>
        <v>-</v>
      </c>
    </row>
    <row r="2281" spans="10:10" ht="12.75" customHeight="1">
      <c r="J2281" s="332" t="str">
        <f t="shared" si="91"/>
        <v>-</v>
      </c>
    </row>
    <row r="2282" spans="10:10" ht="12.75" customHeight="1">
      <c r="J2282" s="332" t="str">
        <f t="shared" si="91"/>
        <v>-</v>
      </c>
    </row>
    <row r="2283" spans="10:10" ht="12.75" customHeight="1">
      <c r="J2283" s="332" t="str">
        <f t="shared" si="91"/>
        <v>-</v>
      </c>
    </row>
    <row r="2284" spans="10:10" ht="12.75" customHeight="1">
      <c r="J2284" s="332" t="str">
        <f t="shared" si="91"/>
        <v>-</v>
      </c>
    </row>
    <row r="2285" spans="10:10" ht="12.75" customHeight="1">
      <c r="J2285" s="332" t="str">
        <f t="shared" si="91"/>
        <v>-</v>
      </c>
    </row>
    <row r="2286" spans="10:10" ht="12.75" customHeight="1">
      <c r="J2286" s="332" t="str">
        <f t="shared" si="91"/>
        <v>-</v>
      </c>
    </row>
    <row r="2287" spans="10:10" ht="12.75" customHeight="1">
      <c r="J2287" s="332" t="str">
        <f t="shared" si="91"/>
        <v>-</v>
      </c>
    </row>
    <row r="2288" spans="10:10" ht="12.75" customHeight="1">
      <c r="J2288" s="332" t="str">
        <f t="shared" si="91"/>
        <v>-</v>
      </c>
    </row>
    <row r="2289" spans="10:10" ht="12.75" customHeight="1">
      <c r="J2289" s="332" t="str">
        <f t="shared" si="91"/>
        <v>-</v>
      </c>
    </row>
    <row r="2290" spans="10:10" ht="12.75" customHeight="1">
      <c r="J2290" s="332" t="str">
        <f t="shared" si="91"/>
        <v>-</v>
      </c>
    </row>
    <row r="2291" spans="10:10" ht="12.75" customHeight="1">
      <c r="J2291" s="332" t="str">
        <f t="shared" si="91"/>
        <v>-</v>
      </c>
    </row>
    <row r="2292" spans="10:10" ht="12.75" customHeight="1">
      <c r="J2292" s="332" t="str">
        <f t="shared" si="91"/>
        <v>-</v>
      </c>
    </row>
    <row r="2293" spans="10:10" ht="12.75" customHeight="1">
      <c r="J2293" s="332" t="str">
        <f t="shared" si="91"/>
        <v>-</v>
      </c>
    </row>
    <row r="2294" spans="10:10" ht="12.75" customHeight="1">
      <c r="J2294" s="332" t="str">
        <f t="shared" si="91"/>
        <v>-</v>
      </c>
    </row>
    <row r="2295" spans="10:10" ht="12.75" customHeight="1">
      <c r="J2295" s="332" t="str">
        <f t="shared" si="91"/>
        <v>-</v>
      </c>
    </row>
    <row r="2296" spans="10:10" ht="12.75" customHeight="1">
      <c r="J2296" s="332" t="str">
        <f t="shared" si="91"/>
        <v>-</v>
      </c>
    </row>
    <row r="2297" spans="10:10" ht="12.75" customHeight="1">
      <c r="J2297" s="332" t="str">
        <f t="shared" si="91"/>
        <v>-</v>
      </c>
    </row>
    <row r="2298" spans="10:10" ht="12.75" customHeight="1">
      <c r="J2298" s="332" t="str">
        <f t="shared" si="91"/>
        <v>-</v>
      </c>
    </row>
    <row r="2299" spans="10:10" ht="12.75" customHeight="1">
      <c r="J2299" s="332" t="str">
        <f t="shared" si="91"/>
        <v>-</v>
      </c>
    </row>
    <row r="2300" spans="10:10" ht="12.75" customHeight="1">
      <c r="J2300" s="332" t="str">
        <f t="shared" si="91"/>
        <v>-</v>
      </c>
    </row>
    <row r="2301" spans="10:10" ht="12.75" customHeight="1">
      <c r="J2301" s="332" t="str">
        <f t="shared" si="91"/>
        <v>-</v>
      </c>
    </row>
    <row r="2302" spans="10:10" ht="12.75" customHeight="1">
      <c r="J2302" s="332" t="str">
        <f t="shared" si="91"/>
        <v>-</v>
      </c>
    </row>
    <row r="2303" spans="10:10" ht="12.75" customHeight="1">
      <c r="J2303" s="332" t="str">
        <f t="shared" si="91"/>
        <v>-</v>
      </c>
    </row>
    <row r="2304" spans="10:10" ht="12.75" customHeight="1">
      <c r="J2304" s="332" t="str">
        <f t="shared" si="91"/>
        <v>-</v>
      </c>
    </row>
    <row r="2305" spans="10:10" ht="12.75" customHeight="1">
      <c r="J2305" s="332" t="str">
        <f t="shared" si="91"/>
        <v>-</v>
      </c>
    </row>
    <row r="2306" spans="10:10" ht="12.75" customHeight="1">
      <c r="J2306" s="332" t="str">
        <f t="shared" si="91"/>
        <v>-</v>
      </c>
    </row>
    <row r="2307" spans="10:10" ht="12.75" customHeight="1">
      <c r="J2307" s="332" t="str">
        <f t="shared" si="91"/>
        <v>-</v>
      </c>
    </row>
    <row r="2308" spans="10:10" ht="12.75" customHeight="1">
      <c r="J2308" s="332" t="str">
        <f t="shared" si="91"/>
        <v>-</v>
      </c>
    </row>
    <row r="2309" spans="10:10" ht="12.75" customHeight="1">
      <c r="J2309" s="332" t="str">
        <f t="shared" si="91"/>
        <v>-</v>
      </c>
    </row>
    <row r="2310" spans="10:10" ht="12.75" customHeight="1">
      <c r="J2310" s="332" t="str">
        <f t="shared" si="91"/>
        <v>-</v>
      </c>
    </row>
    <row r="2311" spans="10:10" ht="12.75" customHeight="1">
      <c r="J2311" s="332" t="str">
        <f t="shared" si="91"/>
        <v>-</v>
      </c>
    </row>
    <row r="2312" spans="10:10" ht="12.75" customHeight="1">
      <c r="J2312" s="332" t="str">
        <f t="shared" si="91"/>
        <v>-</v>
      </c>
    </row>
    <row r="2313" spans="10:10" ht="12.75" customHeight="1">
      <c r="J2313" s="332" t="str">
        <f t="shared" si="91"/>
        <v>-</v>
      </c>
    </row>
    <row r="2314" spans="10:10" ht="12.75" customHeight="1">
      <c r="J2314" s="332" t="str">
        <f t="shared" si="91"/>
        <v>-</v>
      </c>
    </row>
    <row r="2315" spans="10:10" ht="12.75" customHeight="1">
      <c r="J2315" s="332" t="str">
        <f t="shared" si="91"/>
        <v>-</v>
      </c>
    </row>
    <row r="2316" spans="10:10" ht="12.75" customHeight="1">
      <c r="J2316" s="332" t="str">
        <f t="shared" si="91"/>
        <v>-</v>
      </c>
    </row>
    <row r="2317" spans="10:10" ht="12.75" customHeight="1">
      <c r="J2317" s="332" t="str">
        <f t="shared" si="91"/>
        <v>-</v>
      </c>
    </row>
    <row r="2318" spans="10:10" ht="12.75" customHeight="1">
      <c r="J2318" s="332" t="str">
        <f t="shared" si="91"/>
        <v>-</v>
      </c>
    </row>
    <row r="2319" spans="10:10" ht="12.75" customHeight="1">
      <c r="J2319" s="332" t="str">
        <f t="shared" si="91"/>
        <v>-</v>
      </c>
    </row>
    <row r="2320" spans="10:10" ht="12.75" customHeight="1">
      <c r="J2320" s="332" t="str">
        <f t="shared" si="91"/>
        <v>-</v>
      </c>
    </row>
    <row r="2321" spans="10:10" ht="12.75" customHeight="1">
      <c r="J2321" s="332" t="str">
        <f t="shared" si="91"/>
        <v>-</v>
      </c>
    </row>
    <row r="2322" spans="10:10" ht="12.75" customHeight="1">
      <c r="J2322" s="332" t="str">
        <f t="shared" si="91"/>
        <v>-</v>
      </c>
    </row>
    <row r="2323" spans="10:10" ht="12.75" customHeight="1">
      <c r="J2323" s="332" t="str">
        <f t="shared" si="91"/>
        <v>-</v>
      </c>
    </row>
    <row r="2324" spans="10:10" ht="12.75" customHeight="1">
      <c r="J2324" s="332" t="str">
        <f t="shared" si="91"/>
        <v>-</v>
      </c>
    </row>
    <row r="2325" spans="10:10" ht="12.75" customHeight="1">
      <c r="J2325" s="332" t="str">
        <f t="shared" si="91"/>
        <v>-</v>
      </c>
    </row>
    <row r="2326" spans="10:10" ht="12.75" customHeight="1">
      <c r="J2326" s="332" t="str">
        <f t="shared" si="91"/>
        <v>-</v>
      </c>
    </row>
    <row r="2327" spans="10:10" ht="12.75" customHeight="1">
      <c r="J2327" s="332" t="str">
        <f t="shared" si="91"/>
        <v>-</v>
      </c>
    </row>
    <row r="2328" spans="10:10" ht="12.75" customHeight="1">
      <c r="J2328" s="332" t="str">
        <f t="shared" si="91"/>
        <v>-</v>
      </c>
    </row>
    <row r="2329" spans="10:10" ht="12.75" customHeight="1">
      <c r="J2329" s="332" t="str">
        <f t="shared" si="91"/>
        <v>-</v>
      </c>
    </row>
    <row r="2330" spans="10:10" ht="12.75" customHeight="1">
      <c r="J2330" s="332" t="str">
        <f t="shared" si="91"/>
        <v>-</v>
      </c>
    </row>
    <row r="2331" spans="10:10" ht="12.75" customHeight="1">
      <c r="J2331" s="332" t="str">
        <f t="shared" si="91"/>
        <v>-</v>
      </c>
    </row>
    <row r="2332" spans="10:10" ht="12.75" customHeight="1">
      <c r="J2332" s="332" t="str">
        <f t="shared" si="91"/>
        <v>-</v>
      </c>
    </row>
    <row r="2333" spans="10:10" ht="12.75" customHeight="1">
      <c r="J2333" s="332" t="str">
        <f t="shared" si="91"/>
        <v>-</v>
      </c>
    </row>
    <row r="2334" spans="10:10" ht="12.75" customHeight="1">
      <c r="J2334" s="332" t="str">
        <f t="shared" si="91"/>
        <v>-</v>
      </c>
    </row>
    <row r="2335" spans="10:10" ht="12.75" customHeight="1">
      <c r="J2335" s="332" t="str">
        <f t="shared" si="91"/>
        <v>-</v>
      </c>
    </row>
    <row r="2336" spans="10:10" ht="12.75" customHeight="1">
      <c r="J2336" s="332" t="str">
        <f t="shared" si="91"/>
        <v>-</v>
      </c>
    </row>
    <row r="2337" spans="10:10" ht="12.75" customHeight="1">
      <c r="J2337" s="332" t="str">
        <f t="shared" si="91"/>
        <v>-</v>
      </c>
    </row>
    <row r="2338" spans="10:10" ht="12.75" customHeight="1">
      <c r="J2338" s="332" t="str">
        <f t="shared" si="91"/>
        <v>-</v>
      </c>
    </row>
    <row r="2339" spans="10:10" ht="12.75" customHeight="1">
      <c r="J2339" s="332" t="str">
        <f t="shared" si="91"/>
        <v>-</v>
      </c>
    </row>
    <row r="2340" spans="10:10" ht="12.75" customHeight="1">
      <c r="J2340" s="332" t="str">
        <f t="shared" ref="J2340:J2403" si="92">IF(D2340="","-",$E$1-D2340)</f>
        <v>-</v>
      </c>
    </row>
    <row r="2341" spans="10:10" ht="12.75" customHeight="1">
      <c r="J2341" s="332" t="str">
        <f t="shared" si="92"/>
        <v>-</v>
      </c>
    </row>
    <row r="2342" spans="10:10" ht="12.75" customHeight="1">
      <c r="J2342" s="332" t="str">
        <f t="shared" si="92"/>
        <v>-</v>
      </c>
    </row>
    <row r="2343" spans="10:10" ht="12.75" customHeight="1">
      <c r="J2343" s="332" t="str">
        <f t="shared" si="92"/>
        <v>-</v>
      </c>
    </row>
    <row r="2344" spans="10:10" ht="12.75" customHeight="1">
      <c r="J2344" s="332" t="str">
        <f t="shared" si="92"/>
        <v>-</v>
      </c>
    </row>
    <row r="2345" spans="10:10" ht="12.75" customHeight="1">
      <c r="J2345" s="332" t="str">
        <f t="shared" si="92"/>
        <v>-</v>
      </c>
    </row>
    <row r="2346" spans="10:10" ht="12.75" customHeight="1">
      <c r="J2346" s="332" t="str">
        <f t="shared" si="92"/>
        <v>-</v>
      </c>
    </row>
    <row r="2347" spans="10:10" ht="12.75" customHeight="1">
      <c r="J2347" s="332" t="str">
        <f t="shared" si="92"/>
        <v>-</v>
      </c>
    </row>
    <row r="2348" spans="10:10" ht="12.75" customHeight="1">
      <c r="J2348" s="332" t="str">
        <f t="shared" si="92"/>
        <v>-</v>
      </c>
    </row>
    <row r="2349" spans="10:10" ht="12.75" customHeight="1">
      <c r="J2349" s="332" t="str">
        <f t="shared" si="92"/>
        <v>-</v>
      </c>
    </row>
    <row r="2350" spans="10:10" ht="12.75" customHeight="1">
      <c r="J2350" s="332" t="str">
        <f t="shared" si="92"/>
        <v>-</v>
      </c>
    </row>
    <row r="2351" spans="10:10" ht="12.75" customHeight="1">
      <c r="J2351" s="332" t="str">
        <f t="shared" si="92"/>
        <v>-</v>
      </c>
    </row>
    <row r="2352" spans="10:10" ht="12.75" customHeight="1">
      <c r="J2352" s="332" t="str">
        <f t="shared" si="92"/>
        <v>-</v>
      </c>
    </row>
    <row r="2353" spans="10:10" ht="12.75" customHeight="1">
      <c r="J2353" s="332" t="str">
        <f t="shared" si="92"/>
        <v>-</v>
      </c>
    </row>
    <row r="2354" spans="10:10" ht="12.75" customHeight="1">
      <c r="J2354" s="332" t="str">
        <f t="shared" si="92"/>
        <v>-</v>
      </c>
    </row>
    <row r="2355" spans="10:10" ht="12.75" customHeight="1">
      <c r="J2355" s="332" t="str">
        <f t="shared" si="92"/>
        <v>-</v>
      </c>
    </row>
    <row r="2356" spans="10:10" ht="12.75" customHeight="1">
      <c r="J2356" s="332" t="str">
        <f t="shared" si="92"/>
        <v>-</v>
      </c>
    </row>
    <row r="2357" spans="10:10" ht="12.75" customHeight="1">
      <c r="J2357" s="332" t="str">
        <f t="shared" si="92"/>
        <v>-</v>
      </c>
    </row>
    <row r="2358" spans="10:10" ht="12.75" customHeight="1">
      <c r="J2358" s="332" t="str">
        <f t="shared" si="92"/>
        <v>-</v>
      </c>
    </row>
    <row r="2359" spans="10:10" ht="12.75" customHeight="1">
      <c r="J2359" s="332" t="str">
        <f t="shared" si="92"/>
        <v>-</v>
      </c>
    </row>
    <row r="2360" spans="10:10" ht="12.75" customHeight="1">
      <c r="J2360" s="332" t="str">
        <f t="shared" si="92"/>
        <v>-</v>
      </c>
    </row>
    <row r="2361" spans="10:10" ht="12.75" customHeight="1">
      <c r="J2361" s="332" t="str">
        <f t="shared" si="92"/>
        <v>-</v>
      </c>
    </row>
    <row r="2362" spans="10:10" ht="12.75" customHeight="1">
      <c r="J2362" s="332" t="str">
        <f t="shared" si="92"/>
        <v>-</v>
      </c>
    </row>
    <row r="2363" spans="10:10" ht="12.75" customHeight="1">
      <c r="J2363" s="332" t="str">
        <f t="shared" si="92"/>
        <v>-</v>
      </c>
    </row>
    <row r="2364" spans="10:10" ht="12.75" customHeight="1">
      <c r="J2364" s="332" t="str">
        <f t="shared" si="92"/>
        <v>-</v>
      </c>
    </row>
    <row r="2365" spans="10:10" ht="12.75" customHeight="1">
      <c r="J2365" s="332" t="str">
        <f t="shared" si="92"/>
        <v>-</v>
      </c>
    </row>
    <row r="2366" spans="10:10" ht="12.75" customHeight="1">
      <c r="J2366" s="332" t="str">
        <f t="shared" si="92"/>
        <v>-</v>
      </c>
    </row>
    <row r="2367" spans="10:10" ht="12.75" customHeight="1">
      <c r="J2367" s="332" t="str">
        <f t="shared" si="92"/>
        <v>-</v>
      </c>
    </row>
    <row r="2368" spans="10:10" ht="12.75" customHeight="1">
      <c r="J2368" s="332" t="str">
        <f t="shared" si="92"/>
        <v>-</v>
      </c>
    </row>
    <row r="2369" spans="10:10" ht="12.75" customHeight="1">
      <c r="J2369" s="332" t="str">
        <f t="shared" si="92"/>
        <v>-</v>
      </c>
    </row>
    <row r="2370" spans="10:10" ht="12.75" customHeight="1">
      <c r="J2370" s="332" t="str">
        <f t="shared" si="92"/>
        <v>-</v>
      </c>
    </row>
    <row r="2371" spans="10:10" ht="12.75" customHeight="1">
      <c r="J2371" s="332" t="str">
        <f t="shared" si="92"/>
        <v>-</v>
      </c>
    </row>
    <row r="2372" spans="10:10" ht="12.75" customHeight="1">
      <c r="J2372" s="332" t="str">
        <f t="shared" si="92"/>
        <v>-</v>
      </c>
    </row>
    <row r="2373" spans="10:10" ht="12.75" customHeight="1">
      <c r="J2373" s="332" t="str">
        <f t="shared" si="92"/>
        <v>-</v>
      </c>
    </row>
    <row r="2374" spans="10:10" ht="12.75" customHeight="1">
      <c r="J2374" s="332" t="str">
        <f t="shared" si="92"/>
        <v>-</v>
      </c>
    </row>
    <row r="2375" spans="10:10" ht="12.75" customHeight="1">
      <c r="J2375" s="332" t="str">
        <f t="shared" si="92"/>
        <v>-</v>
      </c>
    </row>
    <row r="2376" spans="10:10" ht="12.75" customHeight="1">
      <c r="J2376" s="332" t="str">
        <f t="shared" si="92"/>
        <v>-</v>
      </c>
    </row>
    <row r="2377" spans="10:10" ht="12.75" customHeight="1">
      <c r="J2377" s="332" t="str">
        <f t="shared" si="92"/>
        <v>-</v>
      </c>
    </row>
    <row r="2378" spans="10:10" ht="12.75" customHeight="1">
      <c r="J2378" s="332" t="str">
        <f t="shared" si="92"/>
        <v>-</v>
      </c>
    </row>
    <row r="2379" spans="10:10" ht="12.75" customHeight="1">
      <c r="J2379" s="332" t="str">
        <f t="shared" si="92"/>
        <v>-</v>
      </c>
    </row>
    <row r="2380" spans="10:10" ht="12.75" customHeight="1">
      <c r="J2380" s="332" t="str">
        <f t="shared" si="92"/>
        <v>-</v>
      </c>
    </row>
    <row r="2381" spans="10:10" ht="12.75" customHeight="1">
      <c r="J2381" s="332" t="str">
        <f t="shared" si="92"/>
        <v>-</v>
      </c>
    </row>
    <row r="2382" spans="10:10" ht="12.75" customHeight="1">
      <c r="J2382" s="332" t="str">
        <f t="shared" si="92"/>
        <v>-</v>
      </c>
    </row>
    <row r="2383" spans="10:10" ht="12.75" customHeight="1">
      <c r="J2383" s="332" t="str">
        <f t="shared" si="92"/>
        <v>-</v>
      </c>
    </row>
    <row r="2384" spans="10:10" ht="12.75" customHeight="1">
      <c r="J2384" s="332" t="str">
        <f t="shared" si="92"/>
        <v>-</v>
      </c>
    </row>
    <row r="2385" spans="10:10" ht="12.75" customHeight="1">
      <c r="J2385" s="332" t="str">
        <f t="shared" si="92"/>
        <v>-</v>
      </c>
    </row>
    <row r="2386" spans="10:10" ht="12.75" customHeight="1">
      <c r="J2386" s="332" t="str">
        <f t="shared" si="92"/>
        <v>-</v>
      </c>
    </row>
    <row r="2387" spans="10:10" ht="12.75" customHeight="1">
      <c r="J2387" s="332" t="str">
        <f t="shared" si="92"/>
        <v>-</v>
      </c>
    </row>
    <row r="2388" spans="10:10" ht="12.75" customHeight="1">
      <c r="J2388" s="332" t="str">
        <f t="shared" si="92"/>
        <v>-</v>
      </c>
    </row>
    <row r="2389" spans="10:10" ht="12.75" customHeight="1">
      <c r="J2389" s="332" t="str">
        <f t="shared" si="92"/>
        <v>-</v>
      </c>
    </row>
    <row r="2390" spans="10:10" ht="12.75" customHeight="1">
      <c r="J2390" s="332" t="str">
        <f t="shared" si="92"/>
        <v>-</v>
      </c>
    </row>
    <row r="2391" spans="10:10" ht="12.75" customHeight="1">
      <c r="J2391" s="332" t="str">
        <f t="shared" si="92"/>
        <v>-</v>
      </c>
    </row>
    <row r="2392" spans="10:10" ht="12.75" customHeight="1">
      <c r="J2392" s="332" t="str">
        <f t="shared" si="92"/>
        <v>-</v>
      </c>
    </row>
    <row r="2393" spans="10:10" ht="12.75" customHeight="1">
      <c r="J2393" s="332" t="str">
        <f t="shared" si="92"/>
        <v>-</v>
      </c>
    </row>
    <row r="2394" spans="10:10" ht="12.75" customHeight="1">
      <c r="J2394" s="332" t="str">
        <f t="shared" si="92"/>
        <v>-</v>
      </c>
    </row>
    <row r="2395" spans="10:10" ht="12.75" customHeight="1">
      <c r="J2395" s="332" t="str">
        <f t="shared" si="92"/>
        <v>-</v>
      </c>
    </row>
    <row r="2396" spans="10:10" ht="12.75" customHeight="1">
      <c r="J2396" s="332" t="str">
        <f t="shared" si="92"/>
        <v>-</v>
      </c>
    </row>
    <row r="2397" spans="10:10" ht="12.75" customHeight="1">
      <c r="J2397" s="332" t="str">
        <f t="shared" si="92"/>
        <v>-</v>
      </c>
    </row>
    <row r="2398" spans="10:10" ht="12.75" customHeight="1">
      <c r="J2398" s="332" t="str">
        <f t="shared" si="92"/>
        <v>-</v>
      </c>
    </row>
    <row r="2399" spans="10:10" ht="12.75" customHeight="1">
      <c r="J2399" s="332" t="str">
        <f t="shared" si="92"/>
        <v>-</v>
      </c>
    </row>
    <row r="2400" spans="10:10" ht="12.75" customHeight="1">
      <c r="J2400" s="332" t="str">
        <f t="shared" si="92"/>
        <v>-</v>
      </c>
    </row>
    <row r="2401" spans="10:10" ht="12.75" customHeight="1">
      <c r="J2401" s="332" t="str">
        <f t="shared" si="92"/>
        <v>-</v>
      </c>
    </row>
    <row r="2402" spans="10:10" ht="12.75" customHeight="1">
      <c r="J2402" s="332" t="str">
        <f t="shared" si="92"/>
        <v>-</v>
      </c>
    </row>
    <row r="2403" spans="10:10" ht="12.75" customHeight="1">
      <c r="J2403" s="332" t="str">
        <f t="shared" si="92"/>
        <v>-</v>
      </c>
    </row>
    <row r="2404" spans="10:10" ht="12.75" customHeight="1">
      <c r="J2404" s="332" t="str">
        <f t="shared" ref="J2404:J2467" si="93">IF(D2404="","-",$E$1-D2404)</f>
        <v>-</v>
      </c>
    </row>
    <row r="2405" spans="10:10" ht="12.75" customHeight="1">
      <c r="J2405" s="332" t="str">
        <f t="shared" si="93"/>
        <v>-</v>
      </c>
    </row>
    <row r="2406" spans="10:10" ht="12.75" customHeight="1">
      <c r="J2406" s="332" t="str">
        <f t="shared" si="93"/>
        <v>-</v>
      </c>
    </row>
    <row r="2407" spans="10:10" ht="12.75" customHeight="1">
      <c r="J2407" s="332" t="str">
        <f t="shared" si="93"/>
        <v>-</v>
      </c>
    </row>
    <row r="2408" spans="10:10" ht="12.75" customHeight="1">
      <c r="J2408" s="332" t="str">
        <f t="shared" si="93"/>
        <v>-</v>
      </c>
    </row>
    <row r="2409" spans="10:10" ht="12.75" customHeight="1">
      <c r="J2409" s="332" t="str">
        <f t="shared" si="93"/>
        <v>-</v>
      </c>
    </row>
    <row r="2410" spans="10:10" ht="12.75" customHeight="1">
      <c r="J2410" s="332" t="str">
        <f t="shared" si="93"/>
        <v>-</v>
      </c>
    </row>
    <row r="2411" spans="10:10" ht="12.75" customHeight="1">
      <c r="J2411" s="332" t="str">
        <f t="shared" si="93"/>
        <v>-</v>
      </c>
    </row>
    <row r="2412" spans="10:10" ht="12.75" customHeight="1">
      <c r="J2412" s="332" t="str">
        <f t="shared" si="93"/>
        <v>-</v>
      </c>
    </row>
    <row r="2413" spans="10:10" ht="12.75" customHeight="1">
      <c r="J2413" s="332" t="str">
        <f t="shared" si="93"/>
        <v>-</v>
      </c>
    </row>
    <row r="2414" spans="10:10" ht="12.75" customHeight="1">
      <c r="J2414" s="332" t="str">
        <f t="shared" si="93"/>
        <v>-</v>
      </c>
    </row>
    <row r="2415" spans="10:10" ht="12.75" customHeight="1">
      <c r="J2415" s="332" t="str">
        <f t="shared" si="93"/>
        <v>-</v>
      </c>
    </row>
    <row r="2416" spans="10:10" ht="12.75" customHeight="1">
      <c r="J2416" s="332" t="str">
        <f t="shared" si="93"/>
        <v>-</v>
      </c>
    </row>
    <row r="2417" spans="10:10" ht="12.75" customHeight="1">
      <c r="J2417" s="332" t="str">
        <f t="shared" si="93"/>
        <v>-</v>
      </c>
    </row>
    <row r="2418" spans="10:10" ht="12.75" customHeight="1">
      <c r="J2418" s="332" t="str">
        <f t="shared" si="93"/>
        <v>-</v>
      </c>
    </row>
    <row r="2419" spans="10:10" ht="12.75" customHeight="1">
      <c r="J2419" s="332" t="str">
        <f t="shared" si="93"/>
        <v>-</v>
      </c>
    </row>
    <row r="2420" spans="10:10" ht="12.75" customHeight="1">
      <c r="J2420" s="332" t="str">
        <f t="shared" si="93"/>
        <v>-</v>
      </c>
    </row>
    <row r="2421" spans="10:10" ht="12.75" customHeight="1">
      <c r="J2421" s="332" t="str">
        <f t="shared" si="93"/>
        <v>-</v>
      </c>
    </row>
    <row r="2422" spans="10:10" ht="12.75" customHeight="1">
      <c r="J2422" s="332" t="str">
        <f t="shared" si="93"/>
        <v>-</v>
      </c>
    </row>
    <row r="2423" spans="10:10" ht="12.75" customHeight="1">
      <c r="J2423" s="332" t="str">
        <f t="shared" si="93"/>
        <v>-</v>
      </c>
    </row>
    <row r="2424" spans="10:10" ht="12.75" customHeight="1">
      <c r="J2424" s="332" t="str">
        <f t="shared" si="93"/>
        <v>-</v>
      </c>
    </row>
    <row r="2425" spans="10:10" ht="12.75" customHeight="1">
      <c r="J2425" s="332" t="str">
        <f t="shared" si="93"/>
        <v>-</v>
      </c>
    </row>
    <row r="2426" spans="10:10" ht="12.75" customHeight="1">
      <c r="J2426" s="332" t="str">
        <f t="shared" si="93"/>
        <v>-</v>
      </c>
    </row>
    <row r="2427" spans="10:10" ht="12.75" customHeight="1">
      <c r="J2427" s="332" t="str">
        <f t="shared" si="93"/>
        <v>-</v>
      </c>
    </row>
    <row r="2428" spans="10:10" ht="12.75" customHeight="1">
      <c r="J2428" s="332" t="str">
        <f t="shared" si="93"/>
        <v>-</v>
      </c>
    </row>
    <row r="2429" spans="10:10" ht="12.75" customHeight="1">
      <c r="J2429" s="332" t="str">
        <f t="shared" si="93"/>
        <v>-</v>
      </c>
    </row>
    <row r="2430" spans="10:10" ht="12.75" customHeight="1">
      <c r="J2430" s="332" t="str">
        <f t="shared" si="93"/>
        <v>-</v>
      </c>
    </row>
    <row r="2431" spans="10:10" ht="12.75" customHeight="1">
      <c r="J2431" s="332" t="str">
        <f t="shared" si="93"/>
        <v>-</v>
      </c>
    </row>
    <row r="2432" spans="10:10" ht="12.75" customHeight="1">
      <c r="J2432" s="332" t="str">
        <f t="shared" si="93"/>
        <v>-</v>
      </c>
    </row>
    <row r="2433" spans="10:10" ht="12.75" customHeight="1">
      <c r="J2433" s="332" t="str">
        <f t="shared" si="93"/>
        <v>-</v>
      </c>
    </row>
    <row r="2434" spans="10:10" ht="12.75" customHeight="1">
      <c r="J2434" s="332" t="str">
        <f t="shared" si="93"/>
        <v>-</v>
      </c>
    </row>
    <row r="2435" spans="10:10" ht="12.75" customHeight="1">
      <c r="J2435" s="332" t="str">
        <f t="shared" si="93"/>
        <v>-</v>
      </c>
    </row>
    <row r="2436" spans="10:10" ht="12.75" customHeight="1">
      <c r="J2436" s="332" t="str">
        <f t="shared" si="93"/>
        <v>-</v>
      </c>
    </row>
    <row r="2437" spans="10:10" ht="12.75" customHeight="1">
      <c r="J2437" s="332" t="str">
        <f t="shared" si="93"/>
        <v>-</v>
      </c>
    </row>
    <row r="2438" spans="10:10" ht="12.75" customHeight="1">
      <c r="J2438" s="332" t="str">
        <f t="shared" si="93"/>
        <v>-</v>
      </c>
    </row>
    <row r="2439" spans="10:10" ht="12.75" customHeight="1">
      <c r="J2439" s="332" t="str">
        <f t="shared" si="93"/>
        <v>-</v>
      </c>
    </row>
    <row r="2440" spans="10:10" ht="12.75" customHeight="1">
      <c r="J2440" s="332" t="str">
        <f t="shared" si="93"/>
        <v>-</v>
      </c>
    </row>
    <row r="2441" spans="10:10" ht="12.75" customHeight="1">
      <c r="J2441" s="332" t="str">
        <f t="shared" si="93"/>
        <v>-</v>
      </c>
    </row>
    <row r="2442" spans="10:10" ht="12.75" customHeight="1">
      <c r="J2442" s="332" t="str">
        <f t="shared" si="93"/>
        <v>-</v>
      </c>
    </row>
    <row r="2443" spans="10:10" ht="12.75" customHeight="1">
      <c r="J2443" s="332" t="str">
        <f t="shared" si="93"/>
        <v>-</v>
      </c>
    </row>
    <row r="2444" spans="10:10" ht="12.75" customHeight="1">
      <c r="J2444" s="332" t="str">
        <f t="shared" si="93"/>
        <v>-</v>
      </c>
    </row>
    <row r="2445" spans="10:10" ht="12.75" customHeight="1">
      <c r="J2445" s="332" t="str">
        <f t="shared" si="93"/>
        <v>-</v>
      </c>
    </row>
    <row r="2446" spans="10:10" ht="12.75" customHeight="1">
      <c r="J2446" s="332" t="str">
        <f t="shared" si="93"/>
        <v>-</v>
      </c>
    </row>
    <row r="2447" spans="10:10" ht="12.75" customHeight="1">
      <c r="J2447" s="332" t="str">
        <f t="shared" si="93"/>
        <v>-</v>
      </c>
    </row>
    <row r="2448" spans="10:10" ht="12.75" customHeight="1">
      <c r="J2448" s="332" t="str">
        <f t="shared" si="93"/>
        <v>-</v>
      </c>
    </row>
    <row r="2449" spans="10:10" ht="12.75" customHeight="1">
      <c r="J2449" s="332" t="str">
        <f t="shared" si="93"/>
        <v>-</v>
      </c>
    </row>
    <row r="2450" spans="10:10" ht="12.75" customHeight="1">
      <c r="J2450" s="332" t="str">
        <f t="shared" si="93"/>
        <v>-</v>
      </c>
    </row>
    <row r="2451" spans="10:10" ht="12.75" customHeight="1">
      <c r="J2451" s="332" t="str">
        <f t="shared" si="93"/>
        <v>-</v>
      </c>
    </row>
    <row r="2452" spans="10:10" ht="12.75" customHeight="1">
      <c r="J2452" s="332" t="str">
        <f t="shared" si="93"/>
        <v>-</v>
      </c>
    </row>
    <row r="2453" spans="10:10" ht="12.75" customHeight="1">
      <c r="J2453" s="332" t="str">
        <f t="shared" si="93"/>
        <v>-</v>
      </c>
    </row>
    <row r="2454" spans="10:10" ht="12.75" customHeight="1">
      <c r="J2454" s="332" t="str">
        <f t="shared" si="93"/>
        <v>-</v>
      </c>
    </row>
    <row r="2455" spans="10:10" ht="12.75" customHeight="1">
      <c r="J2455" s="332" t="str">
        <f t="shared" si="93"/>
        <v>-</v>
      </c>
    </row>
    <row r="2456" spans="10:10" ht="12.75" customHeight="1">
      <c r="J2456" s="332" t="str">
        <f t="shared" si="93"/>
        <v>-</v>
      </c>
    </row>
    <row r="2457" spans="10:10" ht="12.75" customHeight="1">
      <c r="J2457" s="332" t="str">
        <f t="shared" si="93"/>
        <v>-</v>
      </c>
    </row>
    <row r="2458" spans="10:10" ht="12.75" customHeight="1">
      <c r="J2458" s="332" t="str">
        <f t="shared" si="93"/>
        <v>-</v>
      </c>
    </row>
    <row r="2459" spans="10:10" ht="12.75" customHeight="1">
      <c r="J2459" s="332" t="str">
        <f t="shared" si="93"/>
        <v>-</v>
      </c>
    </row>
    <row r="2460" spans="10:10" ht="12.75" customHeight="1">
      <c r="J2460" s="332" t="str">
        <f t="shared" si="93"/>
        <v>-</v>
      </c>
    </row>
    <row r="2461" spans="10:10" ht="12.75" customHeight="1">
      <c r="J2461" s="332" t="str">
        <f t="shared" si="93"/>
        <v>-</v>
      </c>
    </row>
    <row r="2462" spans="10:10" ht="12.75" customHeight="1">
      <c r="J2462" s="332" t="str">
        <f t="shared" si="93"/>
        <v>-</v>
      </c>
    </row>
    <row r="2463" spans="10:10" ht="12.75" customHeight="1">
      <c r="J2463" s="332" t="str">
        <f t="shared" si="93"/>
        <v>-</v>
      </c>
    </row>
    <row r="2464" spans="10:10" ht="12.75" customHeight="1">
      <c r="J2464" s="332" t="str">
        <f t="shared" si="93"/>
        <v>-</v>
      </c>
    </row>
    <row r="2465" spans="10:10" ht="12.75" customHeight="1">
      <c r="J2465" s="332" t="str">
        <f t="shared" si="93"/>
        <v>-</v>
      </c>
    </row>
    <row r="2466" spans="10:10" ht="12.75" customHeight="1">
      <c r="J2466" s="332" t="str">
        <f t="shared" si="93"/>
        <v>-</v>
      </c>
    </row>
    <row r="2467" spans="10:10" ht="12.75" customHeight="1">
      <c r="J2467" s="332" t="str">
        <f t="shared" si="93"/>
        <v>-</v>
      </c>
    </row>
    <row r="2468" spans="10:10" ht="12.75" customHeight="1">
      <c r="J2468" s="332" t="str">
        <f t="shared" ref="J2468:J2531" si="94">IF(D2468="","-",$E$1-D2468)</f>
        <v>-</v>
      </c>
    </row>
    <row r="2469" spans="10:10" ht="12.75" customHeight="1">
      <c r="J2469" s="332" t="str">
        <f t="shared" si="94"/>
        <v>-</v>
      </c>
    </row>
    <row r="2470" spans="10:10" ht="12.75" customHeight="1">
      <c r="J2470" s="332" t="str">
        <f t="shared" si="94"/>
        <v>-</v>
      </c>
    </row>
    <row r="2471" spans="10:10" ht="12.75" customHeight="1">
      <c r="J2471" s="332" t="str">
        <f t="shared" si="94"/>
        <v>-</v>
      </c>
    </row>
    <row r="2472" spans="10:10" ht="12.75" customHeight="1">
      <c r="J2472" s="332" t="str">
        <f t="shared" si="94"/>
        <v>-</v>
      </c>
    </row>
    <row r="2473" spans="10:10" ht="12.75" customHeight="1">
      <c r="J2473" s="332" t="str">
        <f t="shared" si="94"/>
        <v>-</v>
      </c>
    </row>
    <row r="2474" spans="10:10" ht="12.75" customHeight="1">
      <c r="J2474" s="332" t="str">
        <f t="shared" si="94"/>
        <v>-</v>
      </c>
    </row>
    <row r="2475" spans="10:10" ht="12.75" customHeight="1">
      <c r="J2475" s="332" t="str">
        <f t="shared" si="94"/>
        <v>-</v>
      </c>
    </row>
    <row r="2476" spans="10:10" ht="12.75" customHeight="1">
      <c r="J2476" s="332" t="str">
        <f t="shared" si="94"/>
        <v>-</v>
      </c>
    </row>
    <row r="2477" spans="10:10" ht="12.75" customHeight="1">
      <c r="J2477" s="332" t="str">
        <f t="shared" si="94"/>
        <v>-</v>
      </c>
    </row>
    <row r="2478" spans="10:10" ht="12.75" customHeight="1">
      <c r="J2478" s="332" t="str">
        <f t="shared" si="94"/>
        <v>-</v>
      </c>
    </row>
    <row r="2479" spans="10:10" ht="12.75" customHeight="1">
      <c r="J2479" s="332" t="str">
        <f t="shared" si="94"/>
        <v>-</v>
      </c>
    </row>
    <row r="2480" spans="10:10" ht="12.75" customHeight="1">
      <c r="J2480" s="332" t="str">
        <f t="shared" si="94"/>
        <v>-</v>
      </c>
    </row>
    <row r="2481" spans="10:10" ht="12.75" customHeight="1">
      <c r="J2481" s="332" t="str">
        <f t="shared" si="94"/>
        <v>-</v>
      </c>
    </row>
    <row r="2482" spans="10:10" ht="12.75" customHeight="1">
      <c r="J2482" s="332" t="str">
        <f t="shared" si="94"/>
        <v>-</v>
      </c>
    </row>
    <row r="2483" spans="10:10" ht="12.75" customHeight="1">
      <c r="J2483" s="332" t="str">
        <f t="shared" si="94"/>
        <v>-</v>
      </c>
    </row>
    <row r="2484" spans="10:10" ht="12.75" customHeight="1">
      <c r="J2484" s="332" t="str">
        <f t="shared" si="94"/>
        <v>-</v>
      </c>
    </row>
    <row r="2485" spans="10:10" ht="12.75" customHeight="1">
      <c r="J2485" s="332" t="str">
        <f t="shared" si="94"/>
        <v>-</v>
      </c>
    </row>
    <row r="2486" spans="10:10" ht="12.75" customHeight="1">
      <c r="J2486" s="332" t="str">
        <f t="shared" si="94"/>
        <v>-</v>
      </c>
    </row>
    <row r="2487" spans="10:10" ht="12.75" customHeight="1">
      <c r="J2487" s="332" t="str">
        <f t="shared" si="94"/>
        <v>-</v>
      </c>
    </row>
    <row r="2488" spans="10:10" ht="12.75" customHeight="1">
      <c r="J2488" s="332" t="str">
        <f t="shared" si="94"/>
        <v>-</v>
      </c>
    </row>
    <row r="2489" spans="10:10" ht="12.75" customHeight="1">
      <c r="J2489" s="332" t="str">
        <f t="shared" si="94"/>
        <v>-</v>
      </c>
    </row>
    <row r="2490" spans="10:10" ht="12.75" customHeight="1">
      <c r="J2490" s="332" t="str">
        <f t="shared" si="94"/>
        <v>-</v>
      </c>
    </row>
    <row r="2491" spans="10:10" ht="12.75" customHeight="1">
      <c r="J2491" s="332" t="str">
        <f t="shared" si="94"/>
        <v>-</v>
      </c>
    </row>
    <row r="2492" spans="10:10" ht="12.75" customHeight="1">
      <c r="J2492" s="332" t="str">
        <f t="shared" si="94"/>
        <v>-</v>
      </c>
    </row>
    <row r="2493" spans="10:10" ht="12.75" customHeight="1">
      <c r="J2493" s="332" t="str">
        <f t="shared" si="94"/>
        <v>-</v>
      </c>
    </row>
    <row r="2494" spans="10:10" ht="12.75" customHeight="1">
      <c r="J2494" s="332" t="str">
        <f t="shared" si="94"/>
        <v>-</v>
      </c>
    </row>
    <row r="2495" spans="10:10" ht="12.75" customHeight="1">
      <c r="J2495" s="332" t="str">
        <f t="shared" si="94"/>
        <v>-</v>
      </c>
    </row>
    <row r="2496" spans="10:10" ht="12.75" customHeight="1">
      <c r="J2496" s="332" t="str">
        <f t="shared" si="94"/>
        <v>-</v>
      </c>
    </row>
    <row r="2497" spans="10:10" ht="12.75" customHeight="1">
      <c r="J2497" s="332" t="str">
        <f t="shared" si="94"/>
        <v>-</v>
      </c>
    </row>
    <row r="2498" spans="10:10" ht="12.75" customHeight="1">
      <c r="J2498" s="332" t="str">
        <f t="shared" si="94"/>
        <v>-</v>
      </c>
    </row>
    <row r="2499" spans="10:10" ht="12.75" customHeight="1">
      <c r="J2499" s="332" t="str">
        <f t="shared" si="94"/>
        <v>-</v>
      </c>
    </row>
    <row r="2500" spans="10:10" ht="12.75" customHeight="1">
      <c r="J2500" s="332" t="str">
        <f t="shared" si="94"/>
        <v>-</v>
      </c>
    </row>
    <row r="2501" spans="10:10" ht="12.75" customHeight="1">
      <c r="J2501" s="332" t="str">
        <f t="shared" si="94"/>
        <v>-</v>
      </c>
    </row>
    <row r="2502" spans="10:10" ht="12.75" customHeight="1">
      <c r="J2502" s="332" t="str">
        <f t="shared" si="94"/>
        <v>-</v>
      </c>
    </row>
    <row r="2503" spans="10:10" ht="12.75" customHeight="1">
      <c r="J2503" s="332" t="str">
        <f t="shared" si="94"/>
        <v>-</v>
      </c>
    </row>
    <row r="2504" spans="10:10" ht="12.75" customHeight="1">
      <c r="J2504" s="332" t="str">
        <f t="shared" si="94"/>
        <v>-</v>
      </c>
    </row>
    <row r="2505" spans="10:10" ht="12.75" customHeight="1">
      <c r="J2505" s="332" t="str">
        <f t="shared" si="94"/>
        <v>-</v>
      </c>
    </row>
    <row r="2506" spans="10:10" ht="12.75" customHeight="1">
      <c r="J2506" s="332" t="str">
        <f t="shared" si="94"/>
        <v>-</v>
      </c>
    </row>
    <row r="2507" spans="10:10" ht="12.75" customHeight="1">
      <c r="J2507" s="332" t="str">
        <f t="shared" si="94"/>
        <v>-</v>
      </c>
    </row>
    <row r="2508" spans="10:10" ht="12.75" customHeight="1">
      <c r="J2508" s="332" t="str">
        <f t="shared" si="94"/>
        <v>-</v>
      </c>
    </row>
    <row r="2509" spans="10:10" ht="12.75" customHeight="1">
      <c r="J2509" s="332" t="str">
        <f t="shared" si="94"/>
        <v>-</v>
      </c>
    </row>
    <row r="2510" spans="10:10" ht="12.75" customHeight="1">
      <c r="J2510" s="332" t="str">
        <f t="shared" si="94"/>
        <v>-</v>
      </c>
    </row>
    <row r="2511" spans="10:10" ht="12.75" customHeight="1">
      <c r="J2511" s="332" t="str">
        <f t="shared" si="94"/>
        <v>-</v>
      </c>
    </row>
    <row r="2512" spans="10:10" ht="12.75" customHeight="1">
      <c r="J2512" s="332" t="str">
        <f t="shared" si="94"/>
        <v>-</v>
      </c>
    </row>
    <row r="2513" spans="10:10" ht="12.75" customHeight="1">
      <c r="J2513" s="332" t="str">
        <f t="shared" si="94"/>
        <v>-</v>
      </c>
    </row>
    <row r="2514" spans="10:10" ht="12.75" customHeight="1">
      <c r="J2514" s="332" t="str">
        <f t="shared" si="94"/>
        <v>-</v>
      </c>
    </row>
    <row r="2515" spans="10:10" ht="12.75" customHeight="1">
      <c r="J2515" s="332" t="str">
        <f t="shared" si="94"/>
        <v>-</v>
      </c>
    </row>
    <row r="2516" spans="10:10" ht="12.75" customHeight="1">
      <c r="J2516" s="332" t="str">
        <f t="shared" si="94"/>
        <v>-</v>
      </c>
    </row>
    <row r="2517" spans="10:10" ht="12.75" customHeight="1">
      <c r="J2517" s="332" t="str">
        <f t="shared" si="94"/>
        <v>-</v>
      </c>
    </row>
    <row r="2518" spans="10:10" ht="12.75" customHeight="1">
      <c r="J2518" s="332" t="str">
        <f t="shared" si="94"/>
        <v>-</v>
      </c>
    </row>
    <row r="2519" spans="10:10" ht="12.75" customHeight="1">
      <c r="J2519" s="332" t="str">
        <f t="shared" si="94"/>
        <v>-</v>
      </c>
    </row>
    <row r="2520" spans="10:10" ht="12.75" customHeight="1">
      <c r="J2520" s="332" t="str">
        <f t="shared" si="94"/>
        <v>-</v>
      </c>
    </row>
    <row r="2521" spans="10:10" ht="12.75" customHeight="1">
      <c r="J2521" s="332" t="str">
        <f t="shared" si="94"/>
        <v>-</v>
      </c>
    </row>
    <row r="2522" spans="10:10" ht="12.75" customHeight="1">
      <c r="J2522" s="332" t="str">
        <f t="shared" si="94"/>
        <v>-</v>
      </c>
    </row>
    <row r="2523" spans="10:10" ht="12.75" customHeight="1">
      <c r="J2523" s="332" t="str">
        <f t="shared" si="94"/>
        <v>-</v>
      </c>
    </row>
    <row r="2524" spans="10:10" ht="12.75" customHeight="1">
      <c r="J2524" s="332" t="str">
        <f t="shared" si="94"/>
        <v>-</v>
      </c>
    </row>
    <row r="2525" spans="10:10" ht="12.75" customHeight="1">
      <c r="J2525" s="332" t="str">
        <f t="shared" si="94"/>
        <v>-</v>
      </c>
    </row>
    <row r="2526" spans="10:10" ht="12.75" customHeight="1">
      <c r="J2526" s="332" t="str">
        <f t="shared" si="94"/>
        <v>-</v>
      </c>
    </row>
    <row r="2527" spans="10:10" ht="12.75" customHeight="1">
      <c r="J2527" s="332" t="str">
        <f t="shared" si="94"/>
        <v>-</v>
      </c>
    </row>
    <row r="2528" spans="10:10" ht="12.75" customHeight="1">
      <c r="J2528" s="332" t="str">
        <f t="shared" si="94"/>
        <v>-</v>
      </c>
    </row>
    <row r="2529" spans="10:10" ht="12.75" customHeight="1">
      <c r="J2529" s="332" t="str">
        <f t="shared" si="94"/>
        <v>-</v>
      </c>
    </row>
    <row r="2530" spans="10:10" ht="12.75" customHeight="1">
      <c r="J2530" s="332" t="str">
        <f t="shared" si="94"/>
        <v>-</v>
      </c>
    </row>
    <row r="2531" spans="10:10" ht="12.75" customHeight="1">
      <c r="J2531" s="332" t="str">
        <f t="shared" si="94"/>
        <v>-</v>
      </c>
    </row>
    <row r="2532" spans="10:10" ht="12.75" customHeight="1">
      <c r="J2532" s="332" t="str">
        <f t="shared" ref="J2532:J2595" si="95">IF(D2532="","-",$E$1-D2532)</f>
        <v>-</v>
      </c>
    </row>
    <row r="2533" spans="10:10" ht="12.75" customHeight="1">
      <c r="J2533" s="332" t="str">
        <f t="shared" si="95"/>
        <v>-</v>
      </c>
    </row>
    <row r="2534" spans="10:10" ht="12.75" customHeight="1">
      <c r="J2534" s="332" t="str">
        <f t="shared" si="95"/>
        <v>-</v>
      </c>
    </row>
    <row r="2535" spans="10:10" ht="12.75" customHeight="1">
      <c r="J2535" s="332" t="str">
        <f t="shared" si="95"/>
        <v>-</v>
      </c>
    </row>
    <row r="2536" spans="10:10" ht="12.75" customHeight="1">
      <c r="J2536" s="332" t="str">
        <f t="shared" si="95"/>
        <v>-</v>
      </c>
    </row>
    <row r="2537" spans="10:10" ht="12.75" customHeight="1">
      <c r="J2537" s="332" t="str">
        <f t="shared" si="95"/>
        <v>-</v>
      </c>
    </row>
    <row r="2538" spans="10:10" ht="12.75" customHeight="1">
      <c r="J2538" s="332" t="str">
        <f t="shared" si="95"/>
        <v>-</v>
      </c>
    </row>
    <row r="2539" spans="10:10" ht="12.75" customHeight="1">
      <c r="J2539" s="332" t="str">
        <f t="shared" si="95"/>
        <v>-</v>
      </c>
    </row>
    <row r="2540" spans="10:10" ht="12.75" customHeight="1">
      <c r="J2540" s="332" t="str">
        <f t="shared" si="95"/>
        <v>-</v>
      </c>
    </row>
    <row r="2541" spans="10:10" ht="12.75" customHeight="1">
      <c r="J2541" s="332" t="str">
        <f t="shared" si="95"/>
        <v>-</v>
      </c>
    </row>
    <row r="2542" spans="10:10" ht="12.75" customHeight="1">
      <c r="J2542" s="332" t="str">
        <f t="shared" si="95"/>
        <v>-</v>
      </c>
    </row>
    <row r="2543" spans="10:10" ht="12.75" customHeight="1">
      <c r="J2543" s="332" t="str">
        <f t="shared" si="95"/>
        <v>-</v>
      </c>
    </row>
    <row r="2544" spans="10:10" ht="12.75" customHeight="1">
      <c r="J2544" s="332" t="str">
        <f t="shared" si="95"/>
        <v>-</v>
      </c>
    </row>
    <row r="2545" spans="10:10" ht="12.75" customHeight="1">
      <c r="J2545" s="332" t="str">
        <f t="shared" si="95"/>
        <v>-</v>
      </c>
    </row>
    <row r="2546" spans="10:10" ht="12.75" customHeight="1">
      <c r="J2546" s="332" t="str">
        <f t="shared" si="95"/>
        <v>-</v>
      </c>
    </row>
    <row r="2547" spans="10:10" ht="12.75" customHeight="1">
      <c r="J2547" s="332" t="str">
        <f t="shared" si="95"/>
        <v>-</v>
      </c>
    </row>
    <row r="2548" spans="10:10" ht="12.75" customHeight="1">
      <c r="J2548" s="332" t="str">
        <f t="shared" si="95"/>
        <v>-</v>
      </c>
    </row>
    <row r="2549" spans="10:10" ht="12.75" customHeight="1">
      <c r="J2549" s="332" t="str">
        <f t="shared" si="95"/>
        <v>-</v>
      </c>
    </row>
    <row r="2550" spans="10:10" ht="12.75" customHeight="1">
      <c r="J2550" s="332" t="str">
        <f t="shared" si="95"/>
        <v>-</v>
      </c>
    </row>
    <row r="2551" spans="10:10" ht="12.75" customHeight="1">
      <c r="J2551" s="332" t="str">
        <f t="shared" si="95"/>
        <v>-</v>
      </c>
    </row>
    <row r="2552" spans="10:10" ht="12.75" customHeight="1">
      <c r="J2552" s="332" t="str">
        <f t="shared" si="95"/>
        <v>-</v>
      </c>
    </row>
    <row r="2553" spans="10:10" ht="12.75" customHeight="1">
      <c r="J2553" s="332" t="str">
        <f t="shared" si="95"/>
        <v>-</v>
      </c>
    </row>
    <row r="2554" spans="10:10" ht="12.75" customHeight="1">
      <c r="J2554" s="332" t="str">
        <f t="shared" si="95"/>
        <v>-</v>
      </c>
    </row>
    <row r="2555" spans="10:10" ht="12.75" customHeight="1">
      <c r="J2555" s="332" t="str">
        <f t="shared" si="95"/>
        <v>-</v>
      </c>
    </row>
    <row r="2556" spans="10:10" ht="12.75" customHeight="1">
      <c r="J2556" s="332" t="str">
        <f t="shared" si="95"/>
        <v>-</v>
      </c>
    </row>
    <row r="2557" spans="10:10" ht="12.75" customHeight="1">
      <c r="J2557" s="332" t="str">
        <f t="shared" si="95"/>
        <v>-</v>
      </c>
    </row>
    <row r="2558" spans="10:10" ht="12.75" customHeight="1">
      <c r="J2558" s="332" t="str">
        <f t="shared" si="95"/>
        <v>-</v>
      </c>
    </row>
    <row r="2559" spans="10:10" ht="12.75" customHeight="1">
      <c r="J2559" s="332" t="str">
        <f t="shared" si="95"/>
        <v>-</v>
      </c>
    </row>
    <row r="2560" spans="10:10" ht="12.75" customHeight="1">
      <c r="J2560" s="332" t="str">
        <f t="shared" si="95"/>
        <v>-</v>
      </c>
    </row>
    <row r="2561" spans="10:10" ht="12.75" customHeight="1">
      <c r="J2561" s="332" t="str">
        <f t="shared" si="95"/>
        <v>-</v>
      </c>
    </row>
    <row r="2562" spans="10:10" ht="12.75" customHeight="1">
      <c r="J2562" s="332" t="str">
        <f t="shared" si="95"/>
        <v>-</v>
      </c>
    </row>
    <row r="2563" spans="10:10" ht="12.75" customHeight="1">
      <c r="J2563" s="332" t="str">
        <f t="shared" si="95"/>
        <v>-</v>
      </c>
    </row>
    <row r="2564" spans="10:10" ht="12.75" customHeight="1">
      <c r="J2564" s="332" t="str">
        <f t="shared" si="95"/>
        <v>-</v>
      </c>
    </row>
    <row r="2565" spans="10:10" ht="12.75" customHeight="1">
      <c r="J2565" s="332" t="str">
        <f t="shared" si="95"/>
        <v>-</v>
      </c>
    </row>
    <row r="2566" spans="10:10" ht="12.75" customHeight="1">
      <c r="J2566" s="332" t="str">
        <f t="shared" si="95"/>
        <v>-</v>
      </c>
    </row>
    <row r="2567" spans="10:10" ht="12.75" customHeight="1">
      <c r="J2567" s="332" t="str">
        <f t="shared" si="95"/>
        <v>-</v>
      </c>
    </row>
    <row r="2568" spans="10:10" ht="12.75" customHeight="1">
      <c r="J2568" s="332" t="str">
        <f t="shared" si="95"/>
        <v>-</v>
      </c>
    </row>
    <row r="2569" spans="10:10" ht="12.75" customHeight="1">
      <c r="J2569" s="332" t="str">
        <f t="shared" si="95"/>
        <v>-</v>
      </c>
    </row>
    <row r="2570" spans="10:10" ht="12.75" customHeight="1">
      <c r="J2570" s="332" t="str">
        <f t="shared" si="95"/>
        <v>-</v>
      </c>
    </row>
    <row r="2571" spans="10:10" ht="12.75" customHeight="1">
      <c r="J2571" s="332" t="str">
        <f t="shared" si="95"/>
        <v>-</v>
      </c>
    </row>
    <row r="2572" spans="10:10" ht="12.75" customHeight="1">
      <c r="J2572" s="332" t="str">
        <f t="shared" si="95"/>
        <v>-</v>
      </c>
    </row>
    <row r="2573" spans="10:10" ht="12.75" customHeight="1">
      <c r="J2573" s="332" t="str">
        <f t="shared" si="95"/>
        <v>-</v>
      </c>
    </row>
    <row r="2574" spans="10:10" ht="12.75" customHeight="1">
      <c r="J2574" s="332" t="str">
        <f t="shared" si="95"/>
        <v>-</v>
      </c>
    </row>
    <row r="2575" spans="10:10" ht="12.75" customHeight="1">
      <c r="J2575" s="332" t="str">
        <f t="shared" si="95"/>
        <v>-</v>
      </c>
    </row>
    <row r="2576" spans="10:10" ht="12.75" customHeight="1">
      <c r="J2576" s="332" t="str">
        <f t="shared" si="95"/>
        <v>-</v>
      </c>
    </row>
    <row r="2577" spans="10:10" ht="12.75" customHeight="1">
      <c r="J2577" s="332" t="str">
        <f t="shared" si="95"/>
        <v>-</v>
      </c>
    </row>
    <row r="2578" spans="10:10" ht="12.75" customHeight="1">
      <c r="J2578" s="332" t="str">
        <f t="shared" si="95"/>
        <v>-</v>
      </c>
    </row>
    <row r="2579" spans="10:10" ht="12.75" customHeight="1">
      <c r="J2579" s="332" t="str">
        <f t="shared" si="95"/>
        <v>-</v>
      </c>
    </row>
    <row r="2580" spans="10:10" ht="12.75" customHeight="1">
      <c r="J2580" s="332" t="str">
        <f t="shared" si="95"/>
        <v>-</v>
      </c>
    </row>
    <row r="2581" spans="10:10" ht="12.75" customHeight="1">
      <c r="J2581" s="332" t="str">
        <f t="shared" si="95"/>
        <v>-</v>
      </c>
    </row>
    <row r="2582" spans="10:10" ht="12.75" customHeight="1">
      <c r="J2582" s="332" t="str">
        <f t="shared" si="95"/>
        <v>-</v>
      </c>
    </row>
    <row r="2583" spans="10:10" ht="12.75" customHeight="1">
      <c r="J2583" s="332" t="str">
        <f t="shared" si="95"/>
        <v>-</v>
      </c>
    </row>
    <row r="2584" spans="10:10" ht="12.75" customHeight="1">
      <c r="J2584" s="332" t="str">
        <f t="shared" si="95"/>
        <v>-</v>
      </c>
    </row>
    <row r="2585" spans="10:10" ht="12.75" customHeight="1">
      <c r="J2585" s="332" t="str">
        <f t="shared" si="95"/>
        <v>-</v>
      </c>
    </row>
    <row r="2586" spans="10:10" ht="12.75" customHeight="1">
      <c r="J2586" s="332" t="str">
        <f t="shared" si="95"/>
        <v>-</v>
      </c>
    </row>
    <row r="2587" spans="10:10" ht="12.75" customHeight="1">
      <c r="J2587" s="332" t="str">
        <f t="shared" si="95"/>
        <v>-</v>
      </c>
    </row>
    <row r="2588" spans="10:10" ht="12.75" customHeight="1">
      <c r="J2588" s="332" t="str">
        <f t="shared" si="95"/>
        <v>-</v>
      </c>
    </row>
    <row r="2589" spans="10:10" ht="12.75" customHeight="1">
      <c r="J2589" s="332" t="str">
        <f t="shared" si="95"/>
        <v>-</v>
      </c>
    </row>
    <row r="2590" spans="10:10" ht="12.75" customHeight="1">
      <c r="J2590" s="332" t="str">
        <f t="shared" si="95"/>
        <v>-</v>
      </c>
    </row>
    <row r="2591" spans="10:10" ht="12.75" customHeight="1">
      <c r="J2591" s="332" t="str">
        <f t="shared" si="95"/>
        <v>-</v>
      </c>
    </row>
    <row r="2592" spans="10:10" ht="12.75" customHeight="1">
      <c r="J2592" s="332" t="str">
        <f t="shared" si="95"/>
        <v>-</v>
      </c>
    </row>
    <row r="2593" spans="10:10" ht="12.75" customHeight="1">
      <c r="J2593" s="332" t="str">
        <f t="shared" si="95"/>
        <v>-</v>
      </c>
    </row>
    <row r="2594" spans="10:10" ht="12.75" customHeight="1">
      <c r="J2594" s="332" t="str">
        <f t="shared" si="95"/>
        <v>-</v>
      </c>
    </row>
    <row r="2595" spans="10:10" ht="12.75" customHeight="1">
      <c r="J2595" s="332" t="str">
        <f t="shared" si="95"/>
        <v>-</v>
      </c>
    </row>
    <row r="2596" spans="10:10" ht="12.75" customHeight="1">
      <c r="J2596" s="332" t="str">
        <f t="shared" ref="J2596:J2659" si="96">IF(D2596="","-",$E$1-D2596)</f>
        <v>-</v>
      </c>
    </row>
    <row r="2597" spans="10:10" ht="12.75" customHeight="1">
      <c r="J2597" s="332" t="str">
        <f t="shared" si="96"/>
        <v>-</v>
      </c>
    </row>
    <row r="2598" spans="10:10" ht="12.75" customHeight="1">
      <c r="J2598" s="332" t="str">
        <f t="shared" si="96"/>
        <v>-</v>
      </c>
    </row>
    <row r="2599" spans="10:10" ht="12.75" customHeight="1">
      <c r="J2599" s="332" t="str">
        <f t="shared" si="96"/>
        <v>-</v>
      </c>
    </row>
    <row r="2600" spans="10:10" ht="12.75" customHeight="1">
      <c r="J2600" s="332" t="str">
        <f t="shared" si="96"/>
        <v>-</v>
      </c>
    </row>
    <row r="2601" spans="10:10" ht="12.75" customHeight="1">
      <c r="J2601" s="332" t="str">
        <f t="shared" si="96"/>
        <v>-</v>
      </c>
    </row>
    <row r="2602" spans="10:10" ht="12.75" customHeight="1">
      <c r="J2602" s="332" t="str">
        <f t="shared" si="96"/>
        <v>-</v>
      </c>
    </row>
    <row r="2603" spans="10:10" ht="12.75" customHeight="1">
      <c r="J2603" s="332" t="str">
        <f t="shared" si="96"/>
        <v>-</v>
      </c>
    </row>
    <row r="2604" spans="10:10" ht="12.75" customHeight="1">
      <c r="J2604" s="332" t="str">
        <f t="shared" si="96"/>
        <v>-</v>
      </c>
    </row>
    <row r="2605" spans="10:10" ht="12.75" customHeight="1">
      <c r="J2605" s="332" t="str">
        <f t="shared" si="96"/>
        <v>-</v>
      </c>
    </row>
    <row r="2606" spans="10:10" ht="12.75" customHeight="1">
      <c r="J2606" s="332" t="str">
        <f t="shared" si="96"/>
        <v>-</v>
      </c>
    </row>
    <row r="2607" spans="10:10" ht="12.75" customHeight="1">
      <c r="J2607" s="332" t="str">
        <f t="shared" si="96"/>
        <v>-</v>
      </c>
    </row>
    <row r="2608" spans="10:10" ht="12.75" customHeight="1">
      <c r="J2608" s="332" t="str">
        <f t="shared" si="96"/>
        <v>-</v>
      </c>
    </row>
    <row r="2609" spans="10:10" ht="12.75" customHeight="1">
      <c r="J2609" s="332" t="str">
        <f t="shared" si="96"/>
        <v>-</v>
      </c>
    </row>
    <row r="2610" spans="10:10" ht="12.75" customHeight="1">
      <c r="J2610" s="332" t="str">
        <f t="shared" si="96"/>
        <v>-</v>
      </c>
    </row>
    <row r="2611" spans="10:10" ht="12.75" customHeight="1">
      <c r="J2611" s="332" t="str">
        <f t="shared" si="96"/>
        <v>-</v>
      </c>
    </row>
    <row r="2612" spans="10:10" ht="12.75" customHeight="1">
      <c r="J2612" s="332" t="str">
        <f t="shared" si="96"/>
        <v>-</v>
      </c>
    </row>
    <row r="2613" spans="10:10" ht="12.75" customHeight="1">
      <c r="J2613" s="332" t="str">
        <f t="shared" si="96"/>
        <v>-</v>
      </c>
    </row>
    <row r="2614" spans="10:10" ht="12.75" customHeight="1">
      <c r="J2614" s="332" t="str">
        <f t="shared" si="96"/>
        <v>-</v>
      </c>
    </row>
    <row r="2615" spans="10:10" ht="12.75" customHeight="1">
      <c r="J2615" s="332" t="str">
        <f t="shared" si="96"/>
        <v>-</v>
      </c>
    </row>
    <row r="2616" spans="10:10" ht="12.75" customHeight="1">
      <c r="J2616" s="332" t="str">
        <f t="shared" si="96"/>
        <v>-</v>
      </c>
    </row>
    <row r="2617" spans="10:10" ht="12.75" customHeight="1">
      <c r="J2617" s="332" t="str">
        <f t="shared" si="96"/>
        <v>-</v>
      </c>
    </row>
    <row r="2618" spans="10:10" ht="12.75" customHeight="1">
      <c r="J2618" s="332" t="str">
        <f t="shared" si="96"/>
        <v>-</v>
      </c>
    </row>
    <row r="2619" spans="10:10" ht="12.75" customHeight="1">
      <c r="J2619" s="332" t="str">
        <f t="shared" si="96"/>
        <v>-</v>
      </c>
    </row>
    <row r="2620" spans="10:10" ht="12.75" customHeight="1">
      <c r="J2620" s="332" t="str">
        <f t="shared" si="96"/>
        <v>-</v>
      </c>
    </row>
    <row r="2621" spans="10:10" ht="12.75" customHeight="1">
      <c r="J2621" s="332" t="str">
        <f t="shared" si="96"/>
        <v>-</v>
      </c>
    </row>
    <row r="2622" spans="10:10" ht="12.75" customHeight="1">
      <c r="J2622" s="332" t="str">
        <f t="shared" si="96"/>
        <v>-</v>
      </c>
    </row>
    <row r="2623" spans="10:10" ht="12.75" customHeight="1">
      <c r="J2623" s="332" t="str">
        <f t="shared" si="96"/>
        <v>-</v>
      </c>
    </row>
    <row r="2624" spans="10:10" ht="12.75" customHeight="1">
      <c r="J2624" s="332" t="str">
        <f t="shared" si="96"/>
        <v>-</v>
      </c>
    </row>
    <row r="2625" spans="10:10" ht="12.75" customHeight="1">
      <c r="J2625" s="332" t="str">
        <f t="shared" si="96"/>
        <v>-</v>
      </c>
    </row>
    <row r="2626" spans="10:10" ht="12.75" customHeight="1">
      <c r="J2626" s="332" t="str">
        <f t="shared" si="96"/>
        <v>-</v>
      </c>
    </row>
    <row r="2627" spans="10:10" ht="12.75" customHeight="1">
      <c r="J2627" s="332" t="str">
        <f t="shared" si="96"/>
        <v>-</v>
      </c>
    </row>
    <row r="2628" spans="10:10" ht="12.75" customHeight="1">
      <c r="J2628" s="332" t="str">
        <f t="shared" si="96"/>
        <v>-</v>
      </c>
    </row>
    <row r="2629" spans="10:10" ht="12.75" customHeight="1">
      <c r="J2629" s="332" t="str">
        <f t="shared" si="96"/>
        <v>-</v>
      </c>
    </row>
    <row r="2630" spans="10:10" ht="12.75" customHeight="1">
      <c r="J2630" s="332" t="str">
        <f t="shared" si="96"/>
        <v>-</v>
      </c>
    </row>
    <row r="2631" spans="10:10" ht="12.75" customHeight="1">
      <c r="J2631" s="332" t="str">
        <f t="shared" si="96"/>
        <v>-</v>
      </c>
    </row>
    <row r="2632" spans="10:10" ht="12.75" customHeight="1">
      <c r="J2632" s="332" t="str">
        <f t="shared" si="96"/>
        <v>-</v>
      </c>
    </row>
    <row r="2633" spans="10:10" ht="12.75" customHeight="1">
      <c r="J2633" s="332" t="str">
        <f t="shared" si="96"/>
        <v>-</v>
      </c>
    </row>
    <row r="2634" spans="10:10" ht="12.75" customHeight="1">
      <c r="J2634" s="332" t="str">
        <f t="shared" si="96"/>
        <v>-</v>
      </c>
    </row>
    <row r="2635" spans="10:10" ht="12.75" customHeight="1">
      <c r="J2635" s="332" t="str">
        <f t="shared" si="96"/>
        <v>-</v>
      </c>
    </row>
    <row r="2636" spans="10:10" ht="12.75" customHeight="1">
      <c r="J2636" s="332" t="str">
        <f t="shared" si="96"/>
        <v>-</v>
      </c>
    </row>
    <row r="2637" spans="10:10" ht="12.75" customHeight="1">
      <c r="J2637" s="332" t="str">
        <f t="shared" si="96"/>
        <v>-</v>
      </c>
    </row>
    <row r="2638" spans="10:10" ht="12.75" customHeight="1">
      <c r="J2638" s="332" t="str">
        <f t="shared" si="96"/>
        <v>-</v>
      </c>
    </row>
    <row r="2639" spans="10:10" ht="12.75" customHeight="1">
      <c r="J2639" s="332" t="str">
        <f t="shared" si="96"/>
        <v>-</v>
      </c>
    </row>
    <row r="2640" spans="10:10" ht="12.75" customHeight="1">
      <c r="J2640" s="332" t="str">
        <f t="shared" si="96"/>
        <v>-</v>
      </c>
    </row>
    <row r="2641" spans="10:10" ht="12.75" customHeight="1">
      <c r="J2641" s="332" t="str">
        <f t="shared" si="96"/>
        <v>-</v>
      </c>
    </row>
    <row r="2642" spans="10:10" ht="12.75" customHeight="1">
      <c r="J2642" s="332" t="str">
        <f t="shared" si="96"/>
        <v>-</v>
      </c>
    </row>
    <row r="2643" spans="10:10" ht="12.75" customHeight="1">
      <c r="J2643" s="332" t="str">
        <f t="shared" si="96"/>
        <v>-</v>
      </c>
    </row>
    <row r="2644" spans="10:10" ht="12.75" customHeight="1">
      <c r="J2644" s="332" t="str">
        <f t="shared" si="96"/>
        <v>-</v>
      </c>
    </row>
    <row r="2645" spans="10:10" ht="12.75" customHeight="1">
      <c r="J2645" s="332" t="str">
        <f t="shared" si="96"/>
        <v>-</v>
      </c>
    </row>
    <row r="2646" spans="10:10" ht="12.75" customHeight="1">
      <c r="J2646" s="332" t="str">
        <f t="shared" si="96"/>
        <v>-</v>
      </c>
    </row>
    <row r="2647" spans="10:10" ht="12.75" customHeight="1">
      <c r="J2647" s="332" t="str">
        <f t="shared" si="96"/>
        <v>-</v>
      </c>
    </row>
    <row r="2648" spans="10:10" ht="12.75" customHeight="1">
      <c r="J2648" s="332" t="str">
        <f t="shared" si="96"/>
        <v>-</v>
      </c>
    </row>
    <row r="2649" spans="10:10" ht="12.75" customHeight="1">
      <c r="J2649" s="332" t="str">
        <f t="shared" si="96"/>
        <v>-</v>
      </c>
    </row>
    <row r="2650" spans="10:10" ht="12.75" customHeight="1">
      <c r="J2650" s="332" t="str">
        <f t="shared" si="96"/>
        <v>-</v>
      </c>
    </row>
    <row r="2651" spans="10:10" ht="12.75" customHeight="1">
      <c r="J2651" s="332" t="str">
        <f t="shared" si="96"/>
        <v>-</v>
      </c>
    </row>
    <row r="2652" spans="10:10" ht="12.75" customHeight="1">
      <c r="J2652" s="332" t="str">
        <f t="shared" si="96"/>
        <v>-</v>
      </c>
    </row>
    <row r="2653" spans="10:10" ht="12.75" customHeight="1">
      <c r="J2653" s="332" t="str">
        <f t="shared" si="96"/>
        <v>-</v>
      </c>
    </row>
    <row r="2654" spans="10:10" ht="12.75" customHeight="1">
      <c r="J2654" s="332" t="str">
        <f t="shared" si="96"/>
        <v>-</v>
      </c>
    </row>
    <row r="2655" spans="10:10" ht="12.75" customHeight="1">
      <c r="J2655" s="332" t="str">
        <f t="shared" si="96"/>
        <v>-</v>
      </c>
    </row>
    <row r="2656" spans="10:10" ht="12.75" customHeight="1">
      <c r="J2656" s="332" t="str">
        <f t="shared" si="96"/>
        <v>-</v>
      </c>
    </row>
    <row r="2657" spans="10:10" ht="12.75" customHeight="1">
      <c r="J2657" s="332" t="str">
        <f t="shared" si="96"/>
        <v>-</v>
      </c>
    </row>
    <row r="2658" spans="10:10" ht="12.75" customHeight="1">
      <c r="J2658" s="332" t="str">
        <f t="shared" si="96"/>
        <v>-</v>
      </c>
    </row>
    <row r="2659" spans="10:10" ht="12.75" customHeight="1">
      <c r="J2659" s="332" t="str">
        <f t="shared" si="96"/>
        <v>-</v>
      </c>
    </row>
    <row r="2660" spans="10:10" ht="12.75" customHeight="1">
      <c r="J2660" s="332" t="str">
        <f t="shared" ref="J2660:J2723" si="97">IF(D2660="","-",$E$1-D2660)</f>
        <v>-</v>
      </c>
    </row>
    <row r="2661" spans="10:10" ht="12.75" customHeight="1">
      <c r="J2661" s="332" t="str">
        <f t="shared" si="97"/>
        <v>-</v>
      </c>
    </row>
    <row r="2662" spans="10:10" ht="12.75" customHeight="1">
      <c r="J2662" s="332" t="str">
        <f t="shared" si="97"/>
        <v>-</v>
      </c>
    </row>
    <row r="2663" spans="10:10" ht="12.75" customHeight="1">
      <c r="J2663" s="332" t="str">
        <f t="shared" si="97"/>
        <v>-</v>
      </c>
    </row>
    <row r="2664" spans="10:10" ht="12.75" customHeight="1">
      <c r="J2664" s="332" t="str">
        <f t="shared" si="97"/>
        <v>-</v>
      </c>
    </row>
    <row r="2665" spans="10:10" ht="12.75" customHeight="1">
      <c r="J2665" s="332" t="str">
        <f t="shared" si="97"/>
        <v>-</v>
      </c>
    </row>
    <row r="2666" spans="10:10" ht="12.75" customHeight="1">
      <c r="J2666" s="332" t="str">
        <f t="shared" si="97"/>
        <v>-</v>
      </c>
    </row>
    <row r="2667" spans="10:10" ht="12.75" customHeight="1">
      <c r="J2667" s="332" t="str">
        <f t="shared" si="97"/>
        <v>-</v>
      </c>
    </row>
    <row r="2668" spans="10:10" ht="12.75" customHeight="1">
      <c r="J2668" s="332" t="str">
        <f t="shared" si="97"/>
        <v>-</v>
      </c>
    </row>
    <row r="2669" spans="10:10" ht="12.75" customHeight="1">
      <c r="J2669" s="332" t="str">
        <f t="shared" si="97"/>
        <v>-</v>
      </c>
    </row>
    <row r="2670" spans="10:10" ht="12.75" customHeight="1">
      <c r="J2670" s="332" t="str">
        <f t="shared" si="97"/>
        <v>-</v>
      </c>
    </row>
    <row r="2671" spans="10:10" ht="12.75" customHeight="1">
      <c r="J2671" s="332" t="str">
        <f t="shared" si="97"/>
        <v>-</v>
      </c>
    </row>
    <row r="2672" spans="10:10" ht="12.75" customHeight="1">
      <c r="J2672" s="332" t="str">
        <f t="shared" si="97"/>
        <v>-</v>
      </c>
    </row>
    <row r="2673" spans="10:10" ht="12.75" customHeight="1">
      <c r="J2673" s="332" t="str">
        <f t="shared" si="97"/>
        <v>-</v>
      </c>
    </row>
    <row r="2674" spans="10:10" ht="12.75" customHeight="1">
      <c r="J2674" s="332" t="str">
        <f t="shared" si="97"/>
        <v>-</v>
      </c>
    </row>
    <row r="2675" spans="10:10" ht="12.75" customHeight="1">
      <c r="J2675" s="332" t="str">
        <f t="shared" si="97"/>
        <v>-</v>
      </c>
    </row>
    <row r="2676" spans="10:10" ht="12.75" customHeight="1">
      <c r="J2676" s="332" t="str">
        <f t="shared" si="97"/>
        <v>-</v>
      </c>
    </row>
    <row r="2677" spans="10:10" ht="12.75" customHeight="1">
      <c r="J2677" s="332" t="str">
        <f t="shared" si="97"/>
        <v>-</v>
      </c>
    </row>
    <row r="2678" spans="10:10" ht="12.75" customHeight="1">
      <c r="J2678" s="332" t="str">
        <f t="shared" si="97"/>
        <v>-</v>
      </c>
    </row>
    <row r="2679" spans="10:10" ht="12.75" customHeight="1">
      <c r="J2679" s="332" t="str">
        <f t="shared" si="97"/>
        <v>-</v>
      </c>
    </row>
    <row r="2680" spans="10:10" ht="12.75" customHeight="1">
      <c r="J2680" s="332" t="str">
        <f t="shared" si="97"/>
        <v>-</v>
      </c>
    </row>
    <row r="2681" spans="10:10" ht="12.75" customHeight="1">
      <c r="J2681" s="332" t="str">
        <f t="shared" si="97"/>
        <v>-</v>
      </c>
    </row>
    <row r="2682" spans="10:10" ht="12.75" customHeight="1">
      <c r="J2682" s="332" t="str">
        <f t="shared" si="97"/>
        <v>-</v>
      </c>
    </row>
    <row r="2683" spans="10:10" ht="12.75" customHeight="1">
      <c r="J2683" s="332" t="str">
        <f t="shared" si="97"/>
        <v>-</v>
      </c>
    </row>
    <row r="2684" spans="10:10" ht="12.75" customHeight="1">
      <c r="J2684" s="332" t="str">
        <f t="shared" si="97"/>
        <v>-</v>
      </c>
    </row>
    <row r="2685" spans="10:10" ht="12.75" customHeight="1">
      <c r="J2685" s="332" t="str">
        <f t="shared" si="97"/>
        <v>-</v>
      </c>
    </row>
    <row r="2686" spans="10:10" ht="12.75" customHeight="1">
      <c r="J2686" s="332" t="str">
        <f t="shared" si="97"/>
        <v>-</v>
      </c>
    </row>
    <row r="2687" spans="10:10" ht="12.75" customHeight="1">
      <c r="J2687" s="332" t="str">
        <f t="shared" si="97"/>
        <v>-</v>
      </c>
    </row>
    <row r="2688" spans="10:10" ht="12.75" customHeight="1">
      <c r="J2688" s="332" t="str">
        <f t="shared" si="97"/>
        <v>-</v>
      </c>
    </row>
    <row r="2689" spans="10:10" ht="12.75" customHeight="1">
      <c r="J2689" s="332" t="str">
        <f t="shared" si="97"/>
        <v>-</v>
      </c>
    </row>
    <row r="2690" spans="10:10" ht="12.75" customHeight="1">
      <c r="J2690" s="332" t="str">
        <f t="shared" si="97"/>
        <v>-</v>
      </c>
    </row>
    <row r="2691" spans="10:10" ht="12.75" customHeight="1">
      <c r="J2691" s="332" t="str">
        <f t="shared" si="97"/>
        <v>-</v>
      </c>
    </row>
    <row r="2692" spans="10:10" ht="12.75" customHeight="1">
      <c r="J2692" s="332" t="str">
        <f t="shared" si="97"/>
        <v>-</v>
      </c>
    </row>
    <row r="2693" spans="10:10" ht="12.75" customHeight="1">
      <c r="J2693" s="332" t="str">
        <f t="shared" si="97"/>
        <v>-</v>
      </c>
    </row>
    <row r="2694" spans="10:10" ht="12.75" customHeight="1">
      <c r="J2694" s="332" t="str">
        <f t="shared" si="97"/>
        <v>-</v>
      </c>
    </row>
    <row r="2695" spans="10:10" ht="12.75" customHeight="1">
      <c r="J2695" s="332" t="str">
        <f t="shared" si="97"/>
        <v>-</v>
      </c>
    </row>
    <row r="2696" spans="10:10" ht="12.75" customHeight="1">
      <c r="J2696" s="332" t="str">
        <f t="shared" si="97"/>
        <v>-</v>
      </c>
    </row>
    <row r="2697" spans="10:10" ht="12.75" customHeight="1">
      <c r="J2697" s="332" t="str">
        <f t="shared" si="97"/>
        <v>-</v>
      </c>
    </row>
    <row r="2698" spans="10:10" ht="12.75" customHeight="1">
      <c r="J2698" s="332" t="str">
        <f t="shared" si="97"/>
        <v>-</v>
      </c>
    </row>
    <row r="2699" spans="10:10" ht="12.75" customHeight="1">
      <c r="J2699" s="332" t="str">
        <f t="shared" si="97"/>
        <v>-</v>
      </c>
    </row>
    <row r="2700" spans="10:10" ht="12.75" customHeight="1">
      <c r="J2700" s="332" t="str">
        <f t="shared" si="97"/>
        <v>-</v>
      </c>
    </row>
    <row r="2701" spans="10:10" ht="12.75" customHeight="1">
      <c r="J2701" s="332" t="str">
        <f t="shared" si="97"/>
        <v>-</v>
      </c>
    </row>
    <row r="2702" spans="10:10" ht="12.75" customHeight="1">
      <c r="J2702" s="332" t="str">
        <f t="shared" si="97"/>
        <v>-</v>
      </c>
    </row>
    <row r="2703" spans="10:10" ht="12.75" customHeight="1">
      <c r="J2703" s="332" t="str">
        <f t="shared" si="97"/>
        <v>-</v>
      </c>
    </row>
    <row r="2704" spans="10:10" ht="12.75" customHeight="1">
      <c r="J2704" s="332" t="str">
        <f t="shared" si="97"/>
        <v>-</v>
      </c>
    </row>
    <row r="2705" spans="10:10" ht="12.75" customHeight="1">
      <c r="J2705" s="332" t="str">
        <f t="shared" si="97"/>
        <v>-</v>
      </c>
    </row>
    <row r="2706" spans="10:10" ht="12.75" customHeight="1">
      <c r="J2706" s="332" t="str">
        <f t="shared" si="97"/>
        <v>-</v>
      </c>
    </row>
    <row r="2707" spans="10:10" ht="12.75" customHeight="1">
      <c r="J2707" s="332" t="str">
        <f t="shared" si="97"/>
        <v>-</v>
      </c>
    </row>
    <row r="2708" spans="10:10" ht="12.75" customHeight="1">
      <c r="J2708" s="332" t="str">
        <f t="shared" si="97"/>
        <v>-</v>
      </c>
    </row>
    <row r="2709" spans="10:10" ht="12.75" customHeight="1">
      <c r="J2709" s="332" t="str">
        <f t="shared" si="97"/>
        <v>-</v>
      </c>
    </row>
    <row r="2710" spans="10:10" ht="12.75" customHeight="1">
      <c r="J2710" s="332" t="str">
        <f t="shared" si="97"/>
        <v>-</v>
      </c>
    </row>
    <row r="2711" spans="10:10" ht="12.75" customHeight="1">
      <c r="J2711" s="332" t="str">
        <f t="shared" si="97"/>
        <v>-</v>
      </c>
    </row>
    <row r="2712" spans="10:10" ht="12.75" customHeight="1">
      <c r="J2712" s="332" t="str">
        <f t="shared" si="97"/>
        <v>-</v>
      </c>
    </row>
    <row r="2713" spans="10:10" ht="12.75" customHeight="1">
      <c r="J2713" s="332" t="str">
        <f t="shared" si="97"/>
        <v>-</v>
      </c>
    </row>
    <row r="2714" spans="10:10" ht="12.75" customHeight="1">
      <c r="J2714" s="332" t="str">
        <f t="shared" si="97"/>
        <v>-</v>
      </c>
    </row>
    <row r="2715" spans="10:10" ht="12.75" customHeight="1">
      <c r="J2715" s="332" t="str">
        <f t="shared" si="97"/>
        <v>-</v>
      </c>
    </row>
    <row r="2716" spans="10:10" ht="12.75" customHeight="1">
      <c r="J2716" s="332" t="str">
        <f t="shared" si="97"/>
        <v>-</v>
      </c>
    </row>
    <row r="2717" spans="10:10" ht="12.75" customHeight="1">
      <c r="J2717" s="332" t="str">
        <f t="shared" si="97"/>
        <v>-</v>
      </c>
    </row>
    <row r="2718" spans="10:10" ht="12.75" customHeight="1">
      <c r="J2718" s="332" t="str">
        <f t="shared" si="97"/>
        <v>-</v>
      </c>
    </row>
    <row r="2719" spans="10:10" ht="12.75" customHeight="1">
      <c r="J2719" s="332" t="str">
        <f t="shared" si="97"/>
        <v>-</v>
      </c>
    </row>
    <row r="2720" spans="10:10" ht="12.75" customHeight="1">
      <c r="J2720" s="332" t="str">
        <f t="shared" si="97"/>
        <v>-</v>
      </c>
    </row>
    <row r="2721" spans="10:10" ht="12.75" customHeight="1">
      <c r="J2721" s="332" t="str">
        <f t="shared" si="97"/>
        <v>-</v>
      </c>
    </row>
    <row r="2722" spans="10:10" ht="12.75" customHeight="1">
      <c r="J2722" s="332" t="str">
        <f t="shared" si="97"/>
        <v>-</v>
      </c>
    </row>
    <row r="2723" spans="10:10" ht="12.75" customHeight="1">
      <c r="J2723" s="332" t="str">
        <f t="shared" si="97"/>
        <v>-</v>
      </c>
    </row>
    <row r="2724" spans="10:10" ht="12.75" customHeight="1">
      <c r="J2724" s="332" t="str">
        <f t="shared" ref="J2724:J2787" si="98">IF(D2724="","-",$E$1-D2724)</f>
        <v>-</v>
      </c>
    </row>
    <row r="2725" spans="10:10" ht="12.75" customHeight="1">
      <c r="J2725" s="332" t="str">
        <f t="shared" si="98"/>
        <v>-</v>
      </c>
    </row>
    <row r="2726" spans="10:10" ht="12.75" customHeight="1">
      <c r="J2726" s="332" t="str">
        <f t="shared" si="98"/>
        <v>-</v>
      </c>
    </row>
    <row r="2727" spans="10:10" ht="12.75" customHeight="1">
      <c r="J2727" s="332" t="str">
        <f t="shared" si="98"/>
        <v>-</v>
      </c>
    </row>
    <row r="2728" spans="10:10" ht="12.75" customHeight="1">
      <c r="J2728" s="332" t="str">
        <f t="shared" si="98"/>
        <v>-</v>
      </c>
    </row>
    <row r="2729" spans="10:10" ht="12.75" customHeight="1">
      <c r="J2729" s="332" t="str">
        <f t="shared" si="98"/>
        <v>-</v>
      </c>
    </row>
    <row r="2730" spans="10:10" ht="12.75" customHeight="1">
      <c r="J2730" s="332" t="str">
        <f t="shared" si="98"/>
        <v>-</v>
      </c>
    </row>
    <row r="2731" spans="10:10" ht="12.75" customHeight="1">
      <c r="J2731" s="332" t="str">
        <f t="shared" si="98"/>
        <v>-</v>
      </c>
    </row>
    <row r="2732" spans="10:10" ht="12.75" customHeight="1">
      <c r="J2732" s="332" t="str">
        <f t="shared" si="98"/>
        <v>-</v>
      </c>
    </row>
    <row r="2733" spans="10:10" ht="12.75" customHeight="1">
      <c r="J2733" s="332" t="str">
        <f t="shared" si="98"/>
        <v>-</v>
      </c>
    </row>
    <row r="2734" spans="10:10" ht="12.75" customHeight="1">
      <c r="J2734" s="332" t="str">
        <f t="shared" si="98"/>
        <v>-</v>
      </c>
    </row>
    <row r="2735" spans="10:10" ht="12.75" customHeight="1">
      <c r="J2735" s="332" t="str">
        <f t="shared" si="98"/>
        <v>-</v>
      </c>
    </row>
    <row r="2736" spans="10:10" ht="12.75" customHeight="1">
      <c r="J2736" s="332" t="str">
        <f t="shared" si="98"/>
        <v>-</v>
      </c>
    </row>
    <row r="2737" spans="10:10" ht="12.75" customHeight="1">
      <c r="J2737" s="332" t="str">
        <f t="shared" si="98"/>
        <v>-</v>
      </c>
    </row>
    <row r="2738" spans="10:10" ht="12.75" customHeight="1">
      <c r="J2738" s="332" t="str">
        <f t="shared" si="98"/>
        <v>-</v>
      </c>
    </row>
    <row r="2739" spans="10:10" ht="12.75" customHeight="1">
      <c r="J2739" s="332" t="str">
        <f t="shared" si="98"/>
        <v>-</v>
      </c>
    </row>
    <row r="2740" spans="10:10" ht="12.75" customHeight="1">
      <c r="J2740" s="332" t="str">
        <f t="shared" si="98"/>
        <v>-</v>
      </c>
    </row>
    <row r="2741" spans="10:10" ht="12.75" customHeight="1">
      <c r="J2741" s="332" t="str">
        <f t="shared" si="98"/>
        <v>-</v>
      </c>
    </row>
    <row r="2742" spans="10:10" ht="12.75" customHeight="1">
      <c r="J2742" s="332" t="str">
        <f t="shared" si="98"/>
        <v>-</v>
      </c>
    </row>
    <row r="2743" spans="10:10" ht="12.75" customHeight="1">
      <c r="J2743" s="332" t="str">
        <f t="shared" si="98"/>
        <v>-</v>
      </c>
    </row>
    <row r="2744" spans="10:10" ht="12.75" customHeight="1">
      <c r="J2744" s="332" t="str">
        <f t="shared" si="98"/>
        <v>-</v>
      </c>
    </row>
    <row r="2745" spans="10:10" ht="12.75" customHeight="1">
      <c r="J2745" s="332" t="str">
        <f t="shared" si="98"/>
        <v>-</v>
      </c>
    </row>
    <row r="2746" spans="10:10" ht="12.75" customHeight="1">
      <c r="J2746" s="332" t="str">
        <f t="shared" si="98"/>
        <v>-</v>
      </c>
    </row>
    <row r="2747" spans="10:10" ht="12.75" customHeight="1">
      <c r="J2747" s="332" t="str">
        <f t="shared" si="98"/>
        <v>-</v>
      </c>
    </row>
    <row r="2748" spans="10:10" ht="12.75" customHeight="1">
      <c r="J2748" s="332" t="str">
        <f t="shared" si="98"/>
        <v>-</v>
      </c>
    </row>
    <row r="2749" spans="10:10" ht="12.75" customHeight="1">
      <c r="J2749" s="332" t="str">
        <f t="shared" si="98"/>
        <v>-</v>
      </c>
    </row>
    <row r="2750" spans="10:10" ht="12.75" customHeight="1">
      <c r="J2750" s="332" t="str">
        <f t="shared" si="98"/>
        <v>-</v>
      </c>
    </row>
    <row r="2751" spans="10:10" ht="12.75" customHeight="1">
      <c r="J2751" s="332" t="str">
        <f t="shared" si="98"/>
        <v>-</v>
      </c>
    </row>
    <row r="2752" spans="10:10" ht="12.75" customHeight="1">
      <c r="J2752" s="332" t="str">
        <f t="shared" si="98"/>
        <v>-</v>
      </c>
    </row>
    <row r="2753" spans="10:10" ht="12.75" customHeight="1">
      <c r="J2753" s="332" t="str">
        <f t="shared" si="98"/>
        <v>-</v>
      </c>
    </row>
    <row r="2754" spans="10:10" ht="12.75" customHeight="1">
      <c r="J2754" s="332" t="str">
        <f t="shared" si="98"/>
        <v>-</v>
      </c>
    </row>
    <row r="2755" spans="10:10" ht="12.75" customHeight="1">
      <c r="J2755" s="332" t="str">
        <f t="shared" si="98"/>
        <v>-</v>
      </c>
    </row>
    <row r="2756" spans="10:10" ht="12.75" customHeight="1">
      <c r="J2756" s="332" t="str">
        <f t="shared" si="98"/>
        <v>-</v>
      </c>
    </row>
    <row r="2757" spans="10:10" ht="12.75" customHeight="1">
      <c r="J2757" s="332" t="str">
        <f t="shared" si="98"/>
        <v>-</v>
      </c>
    </row>
    <row r="2758" spans="10:10" ht="12.75" customHeight="1">
      <c r="J2758" s="332" t="str">
        <f t="shared" si="98"/>
        <v>-</v>
      </c>
    </row>
    <row r="2759" spans="10:10" ht="12.75" customHeight="1">
      <c r="J2759" s="332" t="str">
        <f t="shared" si="98"/>
        <v>-</v>
      </c>
    </row>
    <row r="2760" spans="10:10" ht="12.75" customHeight="1">
      <c r="J2760" s="332" t="str">
        <f t="shared" si="98"/>
        <v>-</v>
      </c>
    </row>
    <row r="2761" spans="10:10" ht="12.75" customHeight="1">
      <c r="J2761" s="332" t="str">
        <f t="shared" si="98"/>
        <v>-</v>
      </c>
    </row>
    <row r="2762" spans="10:10" ht="12.75" customHeight="1">
      <c r="J2762" s="332" t="str">
        <f t="shared" si="98"/>
        <v>-</v>
      </c>
    </row>
    <row r="2763" spans="10:10" ht="12.75" customHeight="1">
      <c r="J2763" s="332" t="str">
        <f t="shared" si="98"/>
        <v>-</v>
      </c>
    </row>
    <row r="2764" spans="10:10" ht="12.75" customHeight="1">
      <c r="J2764" s="332" t="str">
        <f t="shared" si="98"/>
        <v>-</v>
      </c>
    </row>
    <row r="2765" spans="10:10" ht="12.75" customHeight="1">
      <c r="J2765" s="332" t="str">
        <f t="shared" si="98"/>
        <v>-</v>
      </c>
    </row>
    <row r="2766" spans="10:10" ht="12.75" customHeight="1">
      <c r="J2766" s="332" t="str">
        <f t="shared" si="98"/>
        <v>-</v>
      </c>
    </row>
    <row r="2767" spans="10:10" ht="12.75" customHeight="1">
      <c r="J2767" s="332" t="str">
        <f t="shared" si="98"/>
        <v>-</v>
      </c>
    </row>
    <row r="2768" spans="10:10" ht="12.75" customHeight="1">
      <c r="J2768" s="332" t="str">
        <f t="shared" si="98"/>
        <v>-</v>
      </c>
    </row>
    <row r="2769" spans="10:10" ht="12.75" customHeight="1">
      <c r="J2769" s="332" t="str">
        <f t="shared" si="98"/>
        <v>-</v>
      </c>
    </row>
    <row r="2770" spans="10:10" ht="12.75" customHeight="1">
      <c r="J2770" s="332" t="str">
        <f t="shared" si="98"/>
        <v>-</v>
      </c>
    </row>
    <row r="2771" spans="10:10" ht="12.75" customHeight="1">
      <c r="J2771" s="332" t="str">
        <f t="shared" si="98"/>
        <v>-</v>
      </c>
    </row>
    <row r="2772" spans="10:10" ht="12.75" customHeight="1">
      <c r="J2772" s="332" t="str">
        <f t="shared" si="98"/>
        <v>-</v>
      </c>
    </row>
    <row r="2773" spans="10:10" ht="12.75" customHeight="1">
      <c r="J2773" s="332" t="str">
        <f t="shared" si="98"/>
        <v>-</v>
      </c>
    </row>
    <row r="2774" spans="10:10" ht="12.75" customHeight="1">
      <c r="J2774" s="332" t="str">
        <f t="shared" si="98"/>
        <v>-</v>
      </c>
    </row>
    <row r="2775" spans="10:10" ht="12.75" customHeight="1">
      <c r="J2775" s="332" t="str">
        <f t="shared" si="98"/>
        <v>-</v>
      </c>
    </row>
    <row r="2776" spans="10:10" ht="12.75" customHeight="1">
      <c r="J2776" s="332" t="str">
        <f t="shared" si="98"/>
        <v>-</v>
      </c>
    </row>
    <row r="2777" spans="10:10" ht="12.75" customHeight="1">
      <c r="J2777" s="332" t="str">
        <f t="shared" si="98"/>
        <v>-</v>
      </c>
    </row>
    <row r="2778" spans="10:10" ht="12.75" customHeight="1">
      <c r="J2778" s="332" t="str">
        <f t="shared" si="98"/>
        <v>-</v>
      </c>
    </row>
    <row r="2779" spans="10:10" ht="12.75" customHeight="1">
      <c r="J2779" s="332" t="str">
        <f t="shared" si="98"/>
        <v>-</v>
      </c>
    </row>
    <row r="2780" spans="10:10" ht="12.75" customHeight="1">
      <c r="J2780" s="332" t="str">
        <f t="shared" si="98"/>
        <v>-</v>
      </c>
    </row>
    <row r="2781" spans="10:10" ht="12.75" customHeight="1">
      <c r="J2781" s="332" t="str">
        <f t="shared" si="98"/>
        <v>-</v>
      </c>
    </row>
    <row r="2782" spans="10:10" ht="12.75" customHeight="1">
      <c r="J2782" s="332" t="str">
        <f t="shared" si="98"/>
        <v>-</v>
      </c>
    </row>
    <row r="2783" spans="10:10" ht="12.75" customHeight="1">
      <c r="J2783" s="332" t="str">
        <f t="shared" si="98"/>
        <v>-</v>
      </c>
    </row>
    <row r="2784" spans="10:10" ht="12.75" customHeight="1">
      <c r="J2784" s="332" t="str">
        <f t="shared" si="98"/>
        <v>-</v>
      </c>
    </row>
    <row r="2785" spans="10:10" ht="12.75" customHeight="1">
      <c r="J2785" s="332" t="str">
        <f t="shared" si="98"/>
        <v>-</v>
      </c>
    </row>
    <row r="2786" spans="10:10" ht="12.75" customHeight="1">
      <c r="J2786" s="332" t="str">
        <f t="shared" si="98"/>
        <v>-</v>
      </c>
    </row>
    <row r="2787" spans="10:10" ht="12.75" customHeight="1">
      <c r="J2787" s="332" t="str">
        <f t="shared" si="98"/>
        <v>-</v>
      </c>
    </row>
    <row r="2788" spans="10:10" ht="12.75" customHeight="1">
      <c r="J2788" s="332" t="str">
        <f t="shared" ref="J2788:J2851" si="99">IF(D2788="","-",$E$1-D2788)</f>
        <v>-</v>
      </c>
    </row>
    <row r="2789" spans="10:10" ht="12.75" customHeight="1">
      <c r="J2789" s="332" t="str">
        <f t="shared" si="99"/>
        <v>-</v>
      </c>
    </row>
    <row r="2790" spans="10:10" ht="12.75" customHeight="1">
      <c r="J2790" s="332" t="str">
        <f t="shared" si="99"/>
        <v>-</v>
      </c>
    </row>
    <row r="2791" spans="10:10" ht="12.75" customHeight="1">
      <c r="J2791" s="332" t="str">
        <f t="shared" si="99"/>
        <v>-</v>
      </c>
    </row>
    <row r="2792" spans="10:10" ht="12.75" customHeight="1">
      <c r="J2792" s="332" t="str">
        <f t="shared" si="99"/>
        <v>-</v>
      </c>
    </row>
    <row r="2793" spans="10:10" ht="12.75" customHeight="1">
      <c r="J2793" s="332" t="str">
        <f t="shared" si="99"/>
        <v>-</v>
      </c>
    </row>
    <row r="2794" spans="10:10" ht="12.75" customHeight="1">
      <c r="J2794" s="332" t="str">
        <f t="shared" si="99"/>
        <v>-</v>
      </c>
    </row>
    <row r="2795" spans="10:10" ht="12.75" customHeight="1">
      <c r="J2795" s="332" t="str">
        <f t="shared" si="99"/>
        <v>-</v>
      </c>
    </row>
    <row r="2796" spans="10:10" ht="12.75" customHeight="1">
      <c r="J2796" s="332" t="str">
        <f t="shared" si="99"/>
        <v>-</v>
      </c>
    </row>
    <row r="2797" spans="10:10" ht="12.75" customHeight="1">
      <c r="J2797" s="332" t="str">
        <f t="shared" si="99"/>
        <v>-</v>
      </c>
    </row>
    <row r="2798" spans="10:10" ht="12.75" customHeight="1">
      <c r="J2798" s="332" t="str">
        <f t="shared" si="99"/>
        <v>-</v>
      </c>
    </row>
    <row r="2799" spans="10:10" ht="12.75" customHeight="1">
      <c r="J2799" s="332" t="str">
        <f t="shared" si="99"/>
        <v>-</v>
      </c>
    </row>
    <row r="2800" spans="10:10" ht="12.75" customHeight="1">
      <c r="J2800" s="332" t="str">
        <f t="shared" si="99"/>
        <v>-</v>
      </c>
    </row>
    <row r="2801" spans="10:10" ht="12.75" customHeight="1">
      <c r="J2801" s="332" t="str">
        <f t="shared" si="99"/>
        <v>-</v>
      </c>
    </row>
    <row r="2802" spans="10:10" ht="12.75" customHeight="1">
      <c r="J2802" s="332" t="str">
        <f t="shared" si="99"/>
        <v>-</v>
      </c>
    </row>
    <row r="2803" spans="10:10" ht="12.75" customHeight="1">
      <c r="J2803" s="332" t="str">
        <f t="shared" si="99"/>
        <v>-</v>
      </c>
    </row>
    <row r="2804" spans="10:10" ht="12.75" customHeight="1">
      <c r="J2804" s="332" t="str">
        <f t="shared" si="99"/>
        <v>-</v>
      </c>
    </row>
    <row r="2805" spans="10:10" ht="12.75" customHeight="1">
      <c r="J2805" s="332" t="str">
        <f t="shared" si="99"/>
        <v>-</v>
      </c>
    </row>
    <row r="2806" spans="10:10" ht="12.75" customHeight="1">
      <c r="J2806" s="332" t="str">
        <f t="shared" si="99"/>
        <v>-</v>
      </c>
    </row>
    <row r="2807" spans="10:10" ht="12.75" customHeight="1">
      <c r="J2807" s="332" t="str">
        <f t="shared" si="99"/>
        <v>-</v>
      </c>
    </row>
    <row r="2808" spans="10:10" ht="12.75" customHeight="1">
      <c r="J2808" s="332" t="str">
        <f t="shared" si="99"/>
        <v>-</v>
      </c>
    </row>
    <row r="2809" spans="10:10" ht="12.75" customHeight="1">
      <c r="J2809" s="332" t="str">
        <f t="shared" si="99"/>
        <v>-</v>
      </c>
    </row>
    <row r="2810" spans="10:10" ht="12.75" customHeight="1">
      <c r="J2810" s="332" t="str">
        <f t="shared" si="99"/>
        <v>-</v>
      </c>
    </row>
    <row r="2811" spans="10:10" ht="12.75" customHeight="1">
      <c r="J2811" s="332" t="str">
        <f t="shared" si="99"/>
        <v>-</v>
      </c>
    </row>
    <row r="2812" spans="10:10" ht="12.75" customHeight="1">
      <c r="J2812" s="332" t="str">
        <f t="shared" si="99"/>
        <v>-</v>
      </c>
    </row>
    <row r="2813" spans="10:10" ht="12.75" customHeight="1">
      <c r="J2813" s="332" t="str">
        <f t="shared" si="99"/>
        <v>-</v>
      </c>
    </row>
    <row r="2814" spans="10:10" ht="12.75" customHeight="1">
      <c r="J2814" s="332" t="str">
        <f t="shared" si="99"/>
        <v>-</v>
      </c>
    </row>
    <row r="2815" spans="10:10" ht="12.75" customHeight="1">
      <c r="J2815" s="332" t="str">
        <f t="shared" si="99"/>
        <v>-</v>
      </c>
    </row>
    <row r="2816" spans="10:10" ht="12.75" customHeight="1">
      <c r="J2816" s="332" t="str">
        <f t="shared" si="99"/>
        <v>-</v>
      </c>
    </row>
    <row r="2817" spans="10:10" ht="12.75" customHeight="1">
      <c r="J2817" s="332" t="str">
        <f t="shared" si="99"/>
        <v>-</v>
      </c>
    </row>
    <row r="2818" spans="10:10" ht="12.75" customHeight="1">
      <c r="J2818" s="332" t="str">
        <f t="shared" si="99"/>
        <v>-</v>
      </c>
    </row>
    <row r="2819" spans="10:10" ht="12.75" customHeight="1">
      <c r="J2819" s="332" t="str">
        <f t="shared" si="99"/>
        <v>-</v>
      </c>
    </row>
    <row r="2820" spans="10:10" ht="12.75" customHeight="1">
      <c r="J2820" s="332" t="str">
        <f t="shared" si="99"/>
        <v>-</v>
      </c>
    </row>
    <row r="2821" spans="10:10" ht="12.75" customHeight="1">
      <c r="J2821" s="332" t="str">
        <f t="shared" si="99"/>
        <v>-</v>
      </c>
    </row>
    <row r="2822" spans="10:10" ht="12.75" customHeight="1">
      <c r="J2822" s="332" t="str">
        <f t="shared" si="99"/>
        <v>-</v>
      </c>
    </row>
    <row r="2823" spans="10:10" ht="12.75" customHeight="1">
      <c r="J2823" s="332" t="str">
        <f t="shared" si="99"/>
        <v>-</v>
      </c>
    </row>
    <row r="2824" spans="10:10" ht="12.75" customHeight="1">
      <c r="J2824" s="332" t="str">
        <f t="shared" si="99"/>
        <v>-</v>
      </c>
    </row>
    <row r="2825" spans="10:10" ht="12.75" customHeight="1">
      <c r="J2825" s="332" t="str">
        <f t="shared" si="99"/>
        <v>-</v>
      </c>
    </row>
    <row r="2826" spans="10:10" ht="12.75" customHeight="1">
      <c r="J2826" s="332" t="str">
        <f t="shared" si="99"/>
        <v>-</v>
      </c>
    </row>
    <row r="2827" spans="10:10" ht="12.75" customHeight="1">
      <c r="J2827" s="332" t="str">
        <f t="shared" si="99"/>
        <v>-</v>
      </c>
    </row>
    <row r="2828" spans="10:10" ht="12.75" customHeight="1">
      <c r="J2828" s="332" t="str">
        <f t="shared" si="99"/>
        <v>-</v>
      </c>
    </row>
    <row r="2829" spans="10:10" ht="12.75" customHeight="1">
      <c r="J2829" s="332" t="str">
        <f t="shared" si="99"/>
        <v>-</v>
      </c>
    </row>
    <row r="2830" spans="10:10" ht="12.75" customHeight="1">
      <c r="J2830" s="332" t="str">
        <f t="shared" si="99"/>
        <v>-</v>
      </c>
    </row>
    <row r="2831" spans="10:10" ht="12.75" customHeight="1">
      <c r="J2831" s="332" t="str">
        <f t="shared" si="99"/>
        <v>-</v>
      </c>
    </row>
    <row r="2832" spans="10:10" ht="12.75" customHeight="1">
      <c r="J2832" s="332" t="str">
        <f t="shared" si="99"/>
        <v>-</v>
      </c>
    </row>
    <row r="2833" spans="10:10" ht="12.75" customHeight="1">
      <c r="J2833" s="332" t="str">
        <f t="shared" si="99"/>
        <v>-</v>
      </c>
    </row>
    <row r="2834" spans="10:10" ht="12.75" customHeight="1">
      <c r="J2834" s="332" t="str">
        <f t="shared" si="99"/>
        <v>-</v>
      </c>
    </row>
    <row r="2835" spans="10:10" ht="12.75" customHeight="1">
      <c r="J2835" s="332" t="str">
        <f t="shared" si="99"/>
        <v>-</v>
      </c>
    </row>
    <row r="2836" spans="10:10" ht="12.75" customHeight="1">
      <c r="J2836" s="332" t="str">
        <f t="shared" si="99"/>
        <v>-</v>
      </c>
    </row>
    <row r="2837" spans="10:10" ht="12.75" customHeight="1">
      <c r="J2837" s="332" t="str">
        <f t="shared" si="99"/>
        <v>-</v>
      </c>
    </row>
    <row r="2838" spans="10:10" ht="12.75" customHeight="1">
      <c r="J2838" s="332" t="str">
        <f t="shared" si="99"/>
        <v>-</v>
      </c>
    </row>
    <row r="2839" spans="10:10" ht="12.75" customHeight="1">
      <c r="J2839" s="332" t="str">
        <f t="shared" si="99"/>
        <v>-</v>
      </c>
    </row>
    <row r="2840" spans="10:10" ht="12.75" customHeight="1">
      <c r="J2840" s="332" t="str">
        <f t="shared" si="99"/>
        <v>-</v>
      </c>
    </row>
    <row r="2841" spans="10:10" ht="12.75" customHeight="1">
      <c r="J2841" s="332" t="str">
        <f t="shared" si="99"/>
        <v>-</v>
      </c>
    </row>
    <row r="2842" spans="10:10" ht="12.75" customHeight="1">
      <c r="J2842" s="332" t="str">
        <f t="shared" si="99"/>
        <v>-</v>
      </c>
    </row>
    <row r="2843" spans="10:10" ht="12.75" customHeight="1">
      <c r="J2843" s="332" t="str">
        <f t="shared" si="99"/>
        <v>-</v>
      </c>
    </row>
    <row r="2844" spans="10:10" ht="12.75" customHeight="1">
      <c r="J2844" s="332" t="str">
        <f t="shared" si="99"/>
        <v>-</v>
      </c>
    </row>
    <row r="2845" spans="10:10" ht="12.75" customHeight="1">
      <c r="J2845" s="332" t="str">
        <f t="shared" si="99"/>
        <v>-</v>
      </c>
    </row>
    <row r="2846" spans="10:10" ht="12.75" customHeight="1">
      <c r="J2846" s="332" t="str">
        <f t="shared" si="99"/>
        <v>-</v>
      </c>
    </row>
    <row r="2847" spans="10:10" ht="12.75" customHeight="1">
      <c r="J2847" s="332" t="str">
        <f t="shared" si="99"/>
        <v>-</v>
      </c>
    </row>
    <row r="2848" spans="10:10" ht="12.75" customHeight="1">
      <c r="J2848" s="332" t="str">
        <f t="shared" si="99"/>
        <v>-</v>
      </c>
    </row>
    <row r="2849" spans="10:10" ht="12.75" customHeight="1">
      <c r="J2849" s="332" t="str">
        <f t="shared" si="99"/>
        <v>-</v>
      </c>
    </row>
    <row r="2850" spans="10:10" ht="12.75" customHeight="1">
      <c r="J2850" s="332" t="str">
        <f t="shared" si="99"/>
        <v>-</v>
      </c>
    </row>
    <row r="2851" spans="10:10" ht="12.75" customHeight="1">
      <c r="J2851" s="332" t="str">
        <f t="shared" si="99"/>
        <v>-</v>
      </c>
    </row>
    <row r="2852" spans="10:10" ht="12.75" customHeight="1">
      <c r="J2852" s="332" t="str">
        <f t="shared" ref="J2852:J2915" si="100">IF(D2852="","-",$E$1-D2852)</f>
        <v>-</v>
      </c>
    </row>
    <row r="2853" spans="10:10" ht="12.75" customHeight="1">
      <c r="J2853" s="332" t="str">
        <f t="shared" si="100"/>
        <v>-</v>
      </c>
    </row>
    <row r="2854" spans="10:10" ht="12.75" customHeight="1">
      <c r="J2854" s="332" t="str">
        <f t="shared" si="100"/>
        <v>-</v>
      </c>
    </row>
    <row r="2855" spans="10:10" ht="12.75" customHeight="1">
      <c r="J2855" s="332" t="str">
        <f t="shared" si="100"/>
        <v>-</v>
      </c>
    </row>
    <row r="2856" spans="10:10" ht="12.75" customHeight="1">
      <c r="J2856" s="332" t="str">
        <f t="shared" si="100"/>
        <v>-</v>
      </c>
    </row>
    <row r="2857" spans="10:10" ht="12.75" customHeight="1">
      <c r="J2857" s="332" t="str">
        <f t="shared" si="100"/>
        <v>-</v>
      </c>
    </row>
    <row r="2858" spans="10:10" ht="12.75" customHeight="1">
      <c r="J2858" s="332" t="str">
        <f t="shared" si="100"/>
        <v>-</v>
      </c>
    </row>
    <row r="2859" spans="10:10" ht="12.75" customHeight="1">
      <c r="J2859" s="332" t="str">
        <f t="shared" si="100"/>
        <v>-</v>
      </c>
    </row>
    <row r="2860" spans="10:10" ht="12.75" customHeight="1">
      <c r="J2860" s="332" t="str">
        <f t="shared" si="100"/>
        <v>-</v>
      </c>
    </row>
    <row r="2861" spans="10:10" ht="12.75" customHeight="1">
      <c r="J2861" s="332" t="str">
        <f t="shared" si="100"/>
        <v>-</v>
      </c>
    </row>
    <row r="2862" spans="10:10" ht="12.75" customHeight="1">
      <c r="J2862" s="332" t="str">
        <f t="shared" si="100"/>
        <v>-</v>
      </c>
    </row>
    <row r="2863" spans="10:10" ht="12.75" customHeight="1">
      <c r="J2863" s="332" t="str">
        <f t="shared" si="100"/>
        <v>-</v>
      </c>
    </row>
    <row r="2864" spans="10:10" ht="12.75" customHeight="1">
      <c r="J2864" s="332" t="str">
        <f t="shared" si="100"/>
        <v>-</v>
      </c>
    </row>
    <row r="2865" spans="10:10" ht="12.75" customHeight="1">
      <c r="J2865" s="332" t="str">
        <f t="shared" si="100"/>
        <v>-</v>
      </c>
    </row>
    <row r="2866" spans="10:10" ht="12.75" customHeight="1">
      <c r="J2866" s="332" t="str">
        <f t="shared" si="100"/>
        <v>-</v>
      </c>
    </row>
    <row r="2867" spans="10:10" ht="12.75" customHeight="1">
      <c r="J2867" s="332" t="str">
        <f t="shared" si="100"/>
        <v>-</v>
      </c>
    </row>
    <row r="2868" spans="10:10" ht="12.75" customHeight="1">
      <c r="J2868" s="332" t="str">
        <f t="shared" si="100"/>
        <v>-</v>
      </c>
    </row>
    <row r="2869" spans="10:10" ht="12.75" customHeight="1">
      <c r="J2869" s="332" t="str">
        <f t="shared" si="100"/>
        <v>-</v>
      </c>
    </row>
    <row r="2870" spans="10:10" ht="12.75" customHeight="1">
      <c r="J2870" s="332" t="str">
        <f t="shared" si="100"/>
        <v>-</v>
      </c>
    </row>
    <row r="2871" spans="10:10" ht="12.75" customHeight="1">
      <c r="J2871" s="332" t="str">
        <f t="shared" si="100"/>
        <v>-</v>
      </c>
    </row>
    <row r="2872" spans="10:10" ht="12.75" customHeight="1">
      <c r="J2872" s="332" t="str">
        <f t="shared" si="100"/>
        <v>-</v>
      </c>
    </row>
    <row r="2873" spans="10:10" ht="12.75" customHeight="1">
      <c r="J2873" s="332" t="str">
        <f t="shared" si="100"/>
        <v>-</v>
      </c>
    </row>
    <row r="2874" spans="10:10" ht="12.75" customHeight="1">
      <c r="J2874" s="332" t="str">
        <f t="shared" si="100"/>
        <v>-</v>
      </c>
    </row>
    <row r="2875" spans="10:10" ht="12.75" customHeight="1">
      <c r="J2875" s="332" t="str">
        <f t="shared" si="100"/>
        <v>-</v>
      </c>
    </row>
    <row r="2876" spans="10:10" ht="12.75" customHeight="1">
      <c r="J2876" s="332" t="str">
        <f t="shared" si="100"/>
        <v>-</v>
      </c>
    </row>
    <row r="2877" spans="10:10" ht="12.75" customHeight="1">
      <c r="J2877" s="332" t="str">
        <f t="shared" si="100"/>
        <v>-</v>
      </c>
    </row>
    <row r="2878" spans="10:10" ht="12.75" customHeight="1">
      <c r="J2878" s="332" t="str">
        <f t="shared" si="100"/>
        <v>-</v>
      </c>
    </row>
    <row r="2879" spans="10:10" ht="12.75" customHeight="1">
      <c r="J2879" s="332" t="str">
        <f t="shared" si="100"/>
        <v>-</v>
      </c>
    </row>
    <row r="2880" spans="10:10" ht="12.75" customHeight="1">
      <c r="J2880" s="332" t="str">
        <f t="shared" si="100"/>
        <v>-</v>
      </c>
    </row>
    <row r="2881" spans="10:10" ht="12.75" customHeight="1">
      <c r="J2881" s="332" t="str">
        <f t="shared" si="100"/>
        <v>-</v>
      </c>
    </row>
    <row r="2882" spans="10:10" ht="12.75" customHeight="1">
      <c r="J2882" s="332" t="str">
        <f t="shared" si="100"/>
        <v>-</v>
      </c>
    </row>
    <row r="2883" spans="10:10" ht="12.75" customHeight="1">
      <c r="J2883" s="332" t="str">
        <f t="shared" si="100"/>
        <v>-</v>
      </c>
    </row>
    <row r="2884" spans="10:10" ht="12.75" customHeight="1">
      <c r="J2884" s="332" t="str">
        <f t="shared" si="100"/>
        <v>-</v>
      </c>
    </row>
    <row r="2885" spans="10:10" ht="12.75" customHeight="1">
      <c r="J2885" s="332" t="str">
        <f t="shared" si="100"/>
        <v>-</v>
      </c>
    </row>
    <row r="2886" spans="10:10" ht="12.75" customHeight="1">
      <c r="J2886" s="332" t="str">
        <f t="shared" si="100"/>
        <v>-</v>
      </c>
    </row>
    <row r="2887" spans="10:10" ht="12.75" customHeight="1">
      <c r="J2887" s="332" t="str">
        <f t="shared" si="100"/>
        <v>-</v>
      </c>
    </row>
    <row r="2888" spans="10:10" ht="12.75" customHeight="1">
      <c r="J2888" s="332" t="str">
        <f t="shared" si="100"/>
        <v>-</v>
      </c>
    </row>
    <row r="2889" spans="10:10" ht="12.75" customHeight="1">
      <c r="J2889" s="332" t="str">
        <f t="shared" si="100"/>
        <v>-</v>
      </c>
    </row>
    <row r="2890" spans="10:10" ht="12.75" customHeight="1">
      <c r="J2890" s="332" t="str">
        <f t="shared" si="100"/>
        <v>-</v>
      </c>
    </row>
    <row r="2891" spans="10:10" ht="12.75" customHeight="1">
      <c r="J2891" s="332" t="str">
        <f t="shared" si="100"/>
        <v>-</v>
      </c>
    </row>
    <row r="2892" spans="10:10" ht="12.75" customHeight="1">
      <c r="J2892" s="332" t="str">
        <f t="shared" si="100"/>
        <v>-</v>
      </c>
    </row>
    <row r="2893" spans="10:10" ht="12.75" customHeight="1">
      <c r="J2893" s="332" t="str">
        <f t="shared" si="100"/>
        <v>-</v>
      </c>
    </row>
    <row r="2894" spans="10:10" ht="12.75" customHeight="1">
      <c r="J2894" s="332" t="str">
        <f t="shared" si="100"/>
        <v>-</v>
      </c>
    </row>
    <row r="2895" spans="10:10" ht="12.75" customHeight="1">
      <c r="J2895" s="332" t="str">
        <f t="shared" si="100"/>
        <v>-</v>
      </c>
    </row>
    <row r="2896" spans="10:10" ht="12.75" customHeight="1">
      <c r="J2896" s="332" t="str">
        <f t="shared" si="100"/>
        <v>-</v>
      </c>
    </row>
    <row r="2897" spans="10:10" ht="12.75" customHeight="1">
      <c r="J2897" s="332" t="str">
        <f t="shared" si="100"/>
        <v>-</v>
      </c>
    </row>
    <row r="2898" spans="10:10" ht="12.75" customHeight="1">
      <c r="J2898" s="332" t="str">
        <f t="shared" si="100"/>
        <v>-</v>
      </c>
    </row>
    <row r="2899" spans="10:10" ht="12.75" customHeight="1">
      <c r="J2899" s="332" t="str">
        <f t="shared" si="100"/>
        <v>-</v>
      </c>
    </row>
    <row r="2900" spans="10:10" ht="12.75" customHeight="1">
      <c r="J2900" s="332" t="str">
        <f t="shared" si="100"/>
        <v>-</v>
      </c>
    </row>
    <row r="2901" spans="10:10" ht="12.75" customHeight="1">
      <c r="J2901" s="332" t="str">
        <f t="shared" si="100"/>
        <v>-</v>
      </c>
    </row>
    <row r="2902" spans="10:10" ht="12.75" customHeight="1">
      <c r="J2902" s="332" t="str">
        <f t="shared" si="100"/>
        <v>-</v>
      </c>
    </row>
    <row r="2903" spans="10:10" ht="12.75" customHeight="1">
      <c r="J2903" s="332" t="str">
        <f t="shared" si="100"/>
        <v>-</v>
      </c>
    </row>
    <row r="2904" spans="10:10" ht="12.75" customHeight="1">
      <c r="J2904" s="332" t="str">
        <f t="shared" si="100"/>
        <v>-</v>
      </c>
    </row>
    <row r="2905" spans="10:10" ht="12.75" customHeight="1">
      <c r="J2905" s="332" t="str">
        <f t="shared" si="100"/>
        <v>-</v>
      </c>
    </row>
    <row r="2906" spans="10:10" ht="12.75" customHeight="1">
      <c r="J2906" s="332" t="str">
        <f t="shared" si="100"/>
        <v>-</v>
      </c>
    </row>
    <row r="2907" spans="10:10" ht="12.75" customHeight="1">
      <c r="J2907" s="332" t="str">
        <f t="shared" si="100"/>
        <v>-</v>
      </c>
    </row>
    <row r="2908" spans="10:10" ht="12.75" customHeight="1">
      <c r="J2908" s="332" t="str">
        <f t="shared" si="100"/>
        <v>-</v>
      </c>
    </row>
    <row r="2909" spans="10:10" ht="12.75" customHeight="1">
      <c r="J2909" s="332" t="str">
        <f t="shared" si="100"/>
        <v>-</v>
      </c>
    </row>
    <row r="2910" spans="10:10" ht="12.75" customHeight="1">
      <c r="J2910" s="332" t="str">
        <f t="shared" si="100"/>
        <v>-</v>
      </c>
    </row>
    <row r="2911" spans="10:10" ht="12.75" customHeight="1">
      <c r="J2911" s="332" t="str">
        <f t="shared" si="100"/>
        <v>-</v>
      </c>
    </row>
    <row r="2912" spans="10:10" ht="12.75" customHeight="1">
      <c r="J2912" s="332" t="str">
        <f t="shared" si="100"/>
        <v>-</v>
      </c>
    </row>
    <row r="2913" spans="10:10" ht="12.75" customHeight="1">
      <c r="J2913" s="332" t="str">
        <f t="shared" si="100"/>
        <v>-</v>
      </c>
    </row>
    <row r="2914" spans="10:10" ht="12.75" customHeight="1">
      <c r="J2914" s="332" t="str">
        <f t="shared" si="100"/>
        <v>-</v>
      </c>
    </row>
    <row r="2915" spans="10:10" ht="12.75" customHeight="1">
      <c r="J2915" s="332" t="str">
        <f t="shared" si="100"/>
        <v>-</v>
      </c>
    </row>
    <row r="2916" spans="10:10" ht="12.75" customHeight="1">
      <c r="J2916" s="332" t="str">
        <f t="shared" ref="J2916:J2979" si="101">IF(D2916="","-",$E$1-D2916)</f>
        <v>-</v>
      </c>
    </row>
    <row r="2917" spans="10:10" ht="12.75" customHeight="1">
      <c r="J2917" s="332" t="str">
        <f t="shared" si="101"/>
        <v>-</v>
      </c>
    </row>
    <row r="2918" spans="10:10" ht="12.75" customHeight="1">
      <c r="J2918" s="332" t="str">
        <f t="shared" si="101"/>
        <v>-</v>
      </c>
    </row>
    <row r="2919" spans="10:10" ht="12.75" customHeight="1">
      <c r="J2919" s="332" t="str">
        <f t="shared" si="101"/>
        <v>-</v>
      </c>
    </row>
    <row r="2920" spans="10:10" ht="12.75" customHeight="1">
      <c r="J2920" s="332" t="str">
        <f t="shared" si="101"/>
        <v>-</v>
      </c>
    </row>
    <row r="2921" spans="10:10" ht="12.75" customHeight="1">
      <c r="J2921" s="332" t="str">
        <f t="shared" si="101"/>
        <v>-</v>
      </c>
    </row>
    <row r="2922" spans="10:10" ht="12.75" customHeight="1">
      <c r="J2922" s="332" t="str">
        <f t="shared" si="101"/>
        <v>-</v>
      </c>
    </row>
    <row r="2923" spans="10:10" ht="12.75" customHeight="1">
      <c r="J2923" s="332" t="str">
        <f t="shared" si="101"/>
        <v>-</v>
      </c>
    </row>
    <row r="2924" spans="10:10" ht="12.75" customHeight="1">
      <c r="J2924" s="332" t="str">
        <f t="shared" si="101"/>
        <v>-</v>
      </c>
    </row>
    <row r="2925" spans="10:10" ht="12.75" customHeight="1">
      <c r="J2925" s="332" t="str">
        <f t="shared" si="101"/>
        <v>-</v>
      </c>
    </row>
    <row r="2926" spans="10:10" ht="12.75" customHeight="1">
      <c r="J2926" s="332" t="str">
        <f t="shared" si="101"/>
        <v>-</v>
      </c>
    </row>
    <row r="2927" spans="10:10" ht="12.75" customHeight="1">
      <c r="J2927" s="332" t="str">
        <f t="shared" si="101"/>
        <v>-</v>
      </c>
    </row>
    <row r="2928" spans="10:10" ht="12.75" customHeight="1">
      <c r="J2928" s="332" t="str">
        <f t="shared" si="101"/>
        <v>-</v>
      </c>
    </row>
    <row r="2929" spans="10:10" ht="12.75" customHeight="1">
      <c r="J2929" s="332" t="str">
        <f t="shared" si="101"/>
        <v>-</v>
      </c>
    </row>
    <row r="2930" spans="10:10" ht="12.75" customHeight="1">
      <c r="J2930" s="332" t="str">
        <f t="shared" si="101"/>
        <v>-</v>
      </c>
    </row>
    <row r="2931" spans="10:10" ht="12.75" customHeight="1">
      <c r="J2931" s="332" t="str">
        <f t="shared" si="101"/>
        <v>-</v>
      </c>
    </row>
    <row r="2932" spans="10:10" ht="12.75" customHeight="1">
      <c r="J2932" s="332" t="str">
        <f t="shared" si="101"/>
        <v>-</v>
      </c>
    </row>
    <row r="2933" spans="10:10" ht="12.75" customHeight="1">
      <c r="J2933" s="332" t="str">
        <f t="shared" si="101"/>
        <v>-</v>
      </c>
    </row>
    <row r="2934" spans="10:10" ht="12.75" customHeight="1">
      <c r="J2934" s="332" t="str">
        <f t="shared" si="101"/>
        <v>-</v>
      </c>
    </row>
    <row r="2935" spans="10:10" ht="12.75" customHeight="1">
      <c r="J2935" s="332" t="str">
        <f t="shared" si="101"/>
        <v>-</v>
      </c>
    </row>
    <row r="2936" spans="10:10" ht="12.75" customHeight="1">
      <c r="J2936" s="332" t="str">
        <f t="shared" si="101"/>
        <v>-</v>
      </c>
    </row>
    <row r="2937" spans="10:10" ht="12.75" customHeight="1">
      <c r="J2937" s="332" t="str">
        <f t="shared" si="101"/>
        <v>-</v>
      </c>
    </row>
    <row r="2938" spans="10:10" ht="12.75" customHeight="1">
      <c r="J2938" s="332" t="str">
        <f t="shared" si="101"/>
        <v>-</v>
      </c>
    </row>
    <row r="2939" spans="10:10" ht="12.75" customHeight="1">
      <c r="J2939" s="332" t="str">
        <f t="shared" si="101"/>
        <v>-</v>
      </c>
    </row>
    <row r="2940" spans="10:10" ht="12.75" customHeight="1">
      <c r="J2940" s="332" t="str">
        <f t="shared" si="101"/>
        <v>-</v>
      </c>
    </row>
    <row r="2941" spans="10:10" ht="12.75" customHeight="1">
      <c r="J2941" s="332" t="str">
        <f t="shared" si="101"/>
        <v>-</v>
      </c>
    </row>
    <row r="2942" spans="10:10" ht="12.75" customHeight="1">
      <c r="J2942" s="332" t="str">
        <f t="shared" si="101"/>
        <v>-</v>
      </c>
    </row>
    <row r="2943" spans="10:10" ht="12.75" customHeight="1">
      <c r="J2943" s="332" t="str">
        <f t="shared" si="101"/>
        <v>-</v>
      </c>
    </row>
    <row r="2944" spans="10:10" ht="12.75" customHeight="1">
      <c r="J2944" s="332" t="str">
        <f t="shared" si="101"/>
        <v>-</v>
      </c>
    </row>
    <row r="2945" spans="10:10" ht="12.75" customHeight="1">
      <c r="J2945" s="332" t="str">
        <f t="shared" si="101"/>
        <v>-</v>
      </c>
    </row>
    <row r="2946" spans="10:10" ht="12.75" customHeight="1">
      <c r="J2946" s="332" t="str">
        <f t="shared" si="101"/>
        <v>-</v>
      </c>
    </row>
    <row r="2947" spans="10:10" ht="12.75" customHeight="1">
      <c r="J2947" s="332" t="str">
        <f t="shared" si="101"/>
        <v>-</v>
      </c>
    </row>
    <row r="2948" spans="10:10" ht="12.75" customHeight="1">
      <c r="J2948" s="332" t="str">
        <f t="shared" si="101"/>
        <v>-</v>
      </c>
    </row>
    <row r="2949" spans="10:10" ht="12.75" customHeight="1">
      <c r="J2949" s="332" t="str">
        <f t="shared" si="101"/>
        <v>-</v>
      </c>
    </row>
    <row r="2950" spans="10:10" ht="12.75" customHeight="1">
      <c r="J2950" s="332" t="str">
        <f t="shared" si="101"/>
        <v>-</v>
      </c>
    </row>
    <row r="2951" spans="10:10" ht="12.75" customHeight="1">
      <c r="J2951" s="332" t="str">
        <f t="shared" si="101"/>
        <v>-</v>
      </c>
    </row>
    <row r="2952" spans="10:10" ht="12.75" customHeight="1">
      <c r="J2952" s="332" t="str">
        <f t="shared" si="101"/>
        <v>-</v>
      </c>
    </row>
    <row r="2953" spans="10:10" ht="12.75" customHeight="1">
      <c r="J2953" s="332" t="str">
        <f t="shared" si="101"/>
        <v>-</v>
      </c>
    </row>
    <row r="2954" spans="10:10" ht="12.75" customHeight="1">
      <c r="J2954" s="332" t="str">
        <f t="shared" si="101"/>
        <v>-</v>
      </c>
    </row>
    <row r="2955" spans="10:10" ht="12.75" customHeight="1">
      <c r="J2955" s="332" t="str">
        <f t="shared" si="101"/>
        <v>-</v>
      </c>
    </row>
    <row r="2956" spans="10:10" ht="12.75" customHeight="1">
      <c r="J2956" s="332" t="str">
        <f t="shared" si="101"/>
        <v>-</v>
      </c>
    </row>
    <row r="2957" spans="10:10" ht="12.75" customHeight="1">
      <c r="J2957" s="332" t="str">
        <f t="shared" si="101"/>
        <v>-</v>
      </c>
    </row>
    <row r="2958" spans="10:10" ht="12.75" customHeight="1">
      <c r="J2958" s="332" t="str">
        <f t="shared" si="101"/>
        <v>-</v>
      </c>
    </row>
    <row r="2959" spans="10:10" ht="12.75" customHeight="1">
      <c r="J2959" s="332" t="str">
        <f t="shared" si="101"/>
        <v>-</v>
      </c>
    </row>
    <row r="2960" spans="10:10" ht="12.75" customHeight="1">
      <c r="J2960" s="332" t="str">
        <f t="shared" si="101"/>
        <v>-</v>
      </c>
    </row>
    <row r="2961" spans="10:10" ht="12.75" customHeight="1">
      <c r="J2961" s="332" t="str">
        <f t="shared" si="101"/>
        <v>-</v>
      </c>
    </row>
    <row r="2962" spans="10:10" ht="12.75" customHeight="1">
      <c r="J2962" s="332" t="str">
        <f t="shared" si="101"/>
        <v>-</v>
      </c>
    </row>
    <row r="2963" spans="10:10" ht="12.75" customHeight="1">
      <c r="J2963" s="332" t="str">
        <f t="shared" si="101"/>
        <v>-</v>
      </c>
    </row>
    <row r="2964" spans="10:10" ht="12.75" customHeight="1">
      <c r="J2964" s="332" t="str">
        <f t="shared" si="101"/>
        <v>-</v>
      </c>
    </row>
    <row r="2965" spans="10:10" ht="12.75" customHeight="1">
      <c r="J2965" s="332" t="str">
        <f t="shared" si="101"/>
        <v>-</v>
      </c>
    </row>
    <row r="2966" spans="10:10" ht="12.75" customHeight="1">
      <c r="J2966" s="332" t="str">
        <f t="shared" si="101"/>
        <v>-</v>
      </c>
    </row>
    <row r="2967" spans="10:10" ht="12.75" customHeight="1">
      <c r="J2967" s="332" t="str">
        <f t="shared" si="101"/>
        <v>-</v>
      </c>
    </row>
    <row r="2968" spans="10:10" ht="12.75" customHeight="1">
      <c r="J2968" s="332" t="str">
        <f t="shared" si="101"/>
        <v>-</v>
      </c>
    </row>
    <row r="2969" spans="10:10" ht="12.75" customHeight="1">
      <c r="J2969" s="332" t="str">
        <f t="shared" si="101"/>
        <v>-</v>
      </c>
    </row>
    <row r="2970" spans="10:10" ht="12.75" customHeight="1">
      <c r="J2970" s="332" t="str">
        <f t="shared" si="101"/>
        <v>-</v>
      </c>
    </row>
    <row r="2971" spans="10:10" ht="12.75" customHeight="1">
      <c r="J2971" s="332" t="str">
        <f t="shared" si="101"/>
        <v>-</v>
      </c>
    </row>
    <row r="2972" spans="10:10" ht="12.75" customHeight="1">
      <c r="J2972" s="332" t="str">
        <f t="shared" si="101"/>
        <v>-</v>
      </c>
    </row>
    <row r="2973" spans="10:10" ht="12.75" customHeight="1">
      <c r="J2973" s="332" t="str">
        <f t="shared" si="101"/>
        <v>-</v>
      </c>
    </row>
    <row r="2974" spans="10:10" ht="12.75" customHeight="1">
      <c r="J2974" s="332" t="str">
        <f t="shared" si="101"/>
        <v>-</v>
      </c>
    </row>
    <row r="2975" spans="10:10" ht="12.75" customHeight="1">
      <c r="J2975" s="332" t="str">
        <f t="shared" si="101"/>
        <v>-</v>
      </c>
    </row>
    <row r="2976" spans="10:10" ht="12.75" customHeight="1">
      <c r="J2976" s="332" t="str">
        <f t="shared" si="101"/>
        <v>-</v>
      </c>
    </row>
    <row r="2977" spans="10:10" ht="12.75" customHeight="1">
      <c r="J2977" s="332" t="str">
        <f t="shared" si="101"/>
        <v>-</v>
      </c>
    </row>
    <row r="2978" spans="10:10" ht="12.75" customHeight="1">
      <c r="J2978" s="332" t="str">
        <f t="shared" si="101"/>
        <v>-</v>
      </c>
    </row>
    <row r="2979" spans="10:10" ht="12.75" customHeight="1">
      <c r="J2979" s="332" t="str">
        <f t="shared" si="101"/>
        <v>-</v>
      </c>
    </row>
    <row r="2980" spans="10:10" ht="12.75" customHeight="1">
      <c r="J2980" s="332" t="str">
        <f t="shared" ref="J2980:J3043" si="102">IF(D2980="","-",$E$1-D2980)</f>
        <v>-</v>
      </c>
    </row>
    <row r="2981" spans="10:10" ht="12.75" customHeight="1">
      <c r="J2981" s="332" t="str">
        <f t="shared" si="102"/>
        <v>-</v>
      </c>
    </row>
    <row r="2982" spans="10:10" ht="12.75" customHeight="1">
      <c r="J2982" s="332" t="str">
        <f t="shared" si="102"/>
        <v>-</v>
      </c>
    </row>
    <row r="2983" spans="10:10" ht="12.75" customHeight="1">
      <c r="J2983" s="332" t="str">
        <f t="shared" si="102"/>
        <v>-</v>
      </c>
    </row>
    <row r="2984" spans="10:10" ht="12.75" customHeight="1">
      <c r="J2984" s="332" t="str">
        <f t="shared" si="102"/>
        <v>-</v>
      </c>
    </row>
    <row r="2985" spans="10:10" ht="12.75" customHeight="1">
      <c r="J2985" s="332" t="str">
        <f t="shared" si="102"/>
        <v>-</v>
      </c>
    </row>
    <row r="2986" spans="10:10" ht="12.75" customHeight="1">
      <c r="J2986" s="332" t="str">
        <f t="shared" si="102"/>
        <v>-</v>
      </c>
    </row>
    <row r="2987" spans="10:10" ht="12.75" customHeight="1">
      <c r="J2987" s="332" t="str">
        <f t="shared" si="102"/>
        <v>-</v>
      </c>
    </row>
    <row r="2988" spans="10:10" ht="12.75" customHeight="1">
      <c r="J2988" s="332" t="str">
        <f t="shared" si="102"/>
        <v>-</v>
      </c>
    </row>
    <row r="2989" spans="10:10" ht="12.75" customHeight="1">
      <c r="J2989" s="332" t="str">
        <f t="shared" si="102"/>
        <v>-</v>
      </c>
    </row>
    <row r="2990" spans="10:10" ht="12.75" customHeight="1">
      <c r="J2990" s="332" t="str">
        <f t="shared" si="102"/>
        <v>-</v>
      </c>
    </row>
    <row r="2991" spans="10:10" ht="12.75" customHeight="1">
      <c r="J2991" s="332" t="str">
        <f t="shared" si="102"/>
        <v>-</v>
      </c>
    </row>
    <row r="2992" spans="10:10" ht="12.75" customHeight="1">
      <c r="J2992" s="332" t="str">
        <f t="shared" si="102"/>
        <v>-</v>
      </c>
    </row>
    <row r="2993" spans="10:10" ht="12.75" customHeight="1">
      <c r="J2993" s="332" t="str">
        <f t="shared" si="102"/>
        <v>-</v>
      </c>
    </row>
    <row r="2994" spans="10:10" ht="12.75" customHeight="1">
      <c r="J2994" s="332" t="str">
        <f t="shared" si="102"/>
        <v>-</v>
      </c>
    </row>
    <row r="2995" spans="10:10" ht="12.75" customHeight="1">
      <c r="J2995" s="332" t="str">
        <f t="shared" si="102"/>
        <v>-</v>
      </c>
    </row>
    <row r="2996" spans="10:10" ht="12.75" customHeight="1">
      <c r="J2996" s="332" t="str">
        <f t="shared" si="102"/>
        <v>-</v>
      </c>
    </row>
    <row r="2997" spans="10:10" ht="12.75" customHeight="1">
      <c r="J2997" s="332" t="str">
        <f t="shared" si="102"/>
        <v>-</v>
      </c>
    </row>
    <row r="2998" spans="10:10" ht="12.75" customHeight="1">
      <c r="J2998" s="332" t="str">
        <f t="shared" si="102"/>
        <v>-</v>
      </c>
    </row>
    <row r="2999" spans="10:10" ht="12.75" customHeight="1">
      <c r="J2999" s="332" t="str">
        <f t="shared" si="102"/>
        <v>-</v>
      </c>
    </row>
    <row r="3000" spans="10:10" ht="12.75" customHeight="1">
      <c r="J3000" s="332" t="str">
        <f t="shared" si="102"/>
        <v>-</v>
      </c>
    </row>
    <row r="3001" spans="10:10" ht="12.75" customHeight="1">
      <c r="J3001" s="332" t="str">
        <f t="shared" si="102"/>
        <v>-</v>
      </c>
    </row>
    <row r="3002" spans="10:10" ht="12.75" customHeight="1">
      <c r="J3002" s="332" t="str">
        <f t="shared" si="102"/>
        <v>-</v>
      </c>
    </row>
    <row r="3003" spans="10:10" ht="12.75" customHeight="1">
      <c r="J3003" s="332" t="str">
        <f t="shared" si="102"/>
        <v>-</v>
      </c>
    </row>
    <row r="3004" spans="10:10" ht="12.75" customHeight="1">
      <c r="J3004" s="332" t="str">
        <f t="shared" si="102"/>
        <v>-</v>
      </c>
    </row>
    <row r="3005" spans="10:10" ht="12.75" customHeight="1">
      <c r="J3005" s="332" t="str">
        <f t="shared" si="102"/>
        <v>-</v>
      </c>
    </row>
    <row r="3006" spans="10:10" ht="12.75" customHeight="1">
      <c r="J3006" s="332" t="str">
        <f t="shared" si="102"/>
        <v>-</v>
      </c>
    </row>
    <row r="3007" spans="10:10" ht="12.75" customHeight="1">
      <c r="J3007" s="332" t="str">
        <f t="shared" si="102"/>
        <v>-</v>
      </c>
    </row>
    <row r="3008" spans="10:10" ht="12.75" customHeight="1">
      <c r="J3008" s="332" t="str">
        <f t="shared" si="102"/>
        <v>-</v>
      </c>
    </row>
    <row r="3009" spans="10:10" ht="12.75" customHeight="1">
      <c r="J3009" s="332" t="str">
        <f t="shared" si="102"/>
        <v>-</v>
      </c>
    </row>
    <row r="3010" spans="10:10" ht="12.75" customHeight="1">
      <c r="J3010" s="332" t="str">
        <f t="shared" si="102"/>
        <v>-</v>
      </c>
    </row>
    <row r="3011" spans="10:10" ht="12.75" customHeight="1">
      <c r="J3011" s="332" t="str">
        <f t="shared" si="102"/>
        <v>-</v>
      </c>
    </row>
    <row r="3012" spans="10:10" ht="12.75" customHeight="1">
      <c r="J3012" s="332" t="str">
        <f t="shared" si="102"/>
        <v>-</v>
      </c>
    </row>
    <row r="3013" spans="10:10" ht="12.75" customHeight="1">
      <c r="J3013" s="332" t="str">
        <f t="shared" si="102"/>
        <v>-</v>
      </c>
    </row>
    <row r="3014" spans="10:10" ht="12.75" customHeight="1">
      <c r="J3014" s="332" t="str">
        <f t="shared" si="102"/>
        <v>-</v>
      </c>
    </row>
    <row r="3015" spans="10:10" ht="12.75" customHeight="1">
      <c r="J3015" s="332" t="str">
        <f t="shared" si="102"/>
        <v>-</v>
      </c>
    </row>
    <row r="3016" spans="10:10" ht="12.75" customHeight="1">
      <c r="J3016" s="332" t="str">
        <f t="shared" si="102"/>
        <v>-</v>
      </c>
    </row>
    <row r="3017" spans="10:10" ht="12.75" customHeight="1">
      <c r="J3017" s="332" t="str">
        <f t="shared" si="102"/>
        <v>-</v>
      </c>
    </row>
    <row r="3018" spans="10:10" ht="12.75" customHeight="1">
      <c r="J3018" s="332" t="str">
        <f t="shared" si="102"/>
        <v>-</v>
      </c>
    </row>
    <row r="3019" spans="10:10" ht="12.75" customHeight="1">
      <c r="J3019" s="332" t="str">
        <f t="shared" si="102"/>
        <v>-</v>
      </c>
    </row>
    <row r="3020" spans="10:10" ht="12.75" customHeight="1">
      <c r="J3020" s="332" t="str">
        <f t="shared" si="102"/>
        <v>-</v>
      </c>
    </row>
    <row r="3021" spans="10:10" ht="12.75" customHeight="1">
      <c r="J3021" s="332" t="str">
        <f t="shared" si="102"/>
        <v>-</v>
      </c>
    </row>
    <row r="3022" spans="10:10" ht="12.75" customHeight="1">
      <c r="J3022" s="332" t="str">
        <f t="shared" si="102"/>
        <v>-</v>
      </c>
    </row>
    <row r="3023" spans="10:10" ht="12.75" customHeight="1">
      <c r="J3023" s="332" t="str">
        <f t="shared" si="102"/>
        <v>-</v>
      </c>
    </row>
    <row r="3024" spans="10:10" ht="12.75" customHeight="1">
      <c r="J3024" s="332" t="str">
        <f t="shared" si="102"/>
        <v>-</v>
      </c>
    </row>
    <row r="3025" spans="10:10" ht="12.75" customHeight="1">
      <c r="J3025" s="332" t="str">
        <f t="shared" si="102"/>
        <v>-</v>
      </c>
    </row>
    <row r="3026" spans="10:10" ht="12.75" customHeight="1">
      <c r="J3026" s="332" t="str">
        <f t="shared" si="102"/>
        <v>-</v>
      </c>
    </row>
    <row r="3027" spans="10:10" ht="12.75" customHeight="1">
      <c r="J3027" s="332" t="str">
        <f t="shared" si="102"/>
        <v>-</v>
      </c>
    </row>
    <row r="3028" spans="10:10" ht="12.75" customHeight="1">
      <c r="J3028" s="332" t="str">
        <f t="shared" si="102"/>
        <v>-</v>
      </c>
    </row>
    <row r="3029" spans="10:10" ht="12.75" customHeight="1">
      <c r="J3029" s="332" t="str">
        <f t="shared" si="102"/>
        <v>-</v>
      </c>
    </row>
    <row r="3030" spans="10:10" ht="12.75" customHeight="1">
      <c r="J3030" s="332" t="str">
        <f t="shared" si="102"/>
        <v>-</v>
      </c>
    </row>
    <row r="3031" spans="10:10" ht="12.75" customHeight="1">
      <c r="J3031" s="332" t="str">
        <f t="shared" si="102"/>
        <v>-</v>
      </c>
    </row>
    <row r="3032" spans="10:10" ht="12.75" customHeight="1">
      <c r="J3032" s="332" t="str">
        <f t="shared" si="102"/>
        <v>-</v>
      </c>
    </row>
    <row r="3033" spans="10:10" ht="12.75" customHeight="1">
      <c r="J3033" s="332" t="str">
        <f t="shared" si="102"/>
        <v>-</v>
      </c>
    </row>
    <row r="3034" spans="10:10" ht="12.75" customHeight="1">
      <c r="J3034" s="332" t="str">
        <f t="shared" si="102"/>
        <v>-</v>
      </c>
    </row>
    <row r="3035" spans="10:10" ht="12.75" customHeight="1">
      <c r="J3035" s="332" t="str">
        <f t="shared" si="102"/>
        <v>-</v>
      </c>
    </row>
    <row r="3036" spans="10:10" ht="12.75" customHeight="1">
      <c r="J3036" s="332" t="str">
        <f t="shared" si="102"/>
        <v>-</v>
      </c>
    </row>
    <row r="3037" spans="10:10" ht="12.75" customHeight="1">
      <c r="J3037" s="332" t="str">
        <f t="shared" si="102"/>
        <v>-</v>
      </c>
    </row>
    <row r="3038" spans="10:10" ht="12.75" customHeight="1">
      <c r="J3038" s="332" t="str">
        <f t="shared" si="102"/>
        <v>-</v>
      </c>
    </row>
    <row r="3039" spans="10:10" ht="12.75" customHeight="1">
      <c r="J3039" s="332" t="str">
        <f t="shared" si="102"/>
        <v>-</v>
      </c>
    </row>
    <row r="3040" spans="10:10" ht="12.75" customHeight="1">
      <c r="J3040" s="332" t="str">
        <f t="shared" si="102"/>
        <v>-</v>
      </c>
    </row>
    <row r="3041" spans="10:10" ht="12.75" customHeight="1">
      <c r="J3041" s="332" t="str">
        <f t="shared" si="102"/>
        <v>-</v>
      </c>
    </row>
    <row r="3042" spans="10:10" ht="12.75" customHeight="1">
      <c r="J3042" s="332" t="str">
        <f t="shared" si="102"/>
        <v>-</v>
      </c>
    </row>
    <row r="3043" spans="10:10" ht="12.75" customHeight="1">
      <c r="J3043" s="332" t="str">
        <f t="shared" si="102"/>
        <v>-</v>
      </c>
    </row>
    <row r="3044" spans="10:10" ht="12.75" customHeight="1">
      <c r="J3044" s="332" t="str">
        <f t="shared" ref="J3044:J3062" si="103">IF(D3044="","-",$E$1-D3044)</f>
        <v>-</v>
      </c>
    </row>
    <row r="3045" spans="10:10" ht="12.75" customHeight="1">
      <c r="J3045" s="332" t="str">
        <f t="shared" si="103"/>
        <v>-</v>
      </c>
    </row>
    <row r="3046" spans="10:10" ht="12.75" customHeight="1">
      <c r="J3046" s="332" t="str">
        <f t="shared" si="103"/>
        <v>-</v>
      </c>
    </row>
    <row r="3047" spans="10:10" ht="12.75" customHeight="1">
      <c r="J3047" s="332" t="str">
        <f t="shared" si="103"/>
        <v>-</v>
      </c>
    </row>
    <row r="3048" spans="10:10" ht="12.75" customHeight="1">
      <c r="J3048" s="332" t="str">
        <f t="shared" si="103"/>
        <v>-</v>
      </c>
    </row>
    <row r="3049" spans="10:10" ht="12.75" customHeight="1">
      <c r="J3049" s="332" t="str">
        <f t="shared" si="103"/>
        <v>-</v>
      </c>
    </row>
    <row r="3050" spans="10:10" ht="12.75" customHeight="1">
      <c r="J3050" s="332" t="str">
        <f t="shared" si="103"/>
        <v>-</v>
      </c>
    </row>
    <row r="3051" spans="10:10" ht="12.75" customHeight="1">
      <c r="J3051" s="332" t="str">
        <f t="shared" si="103"/>
        <v>-</v>
      </c>
    </row>
    <row r="3052" spans="10:10" ht="12.75" customHeight="1">
      <c r="J3052" s="332" t="str">
        <f t="shared" si="103"/>
        <v>-</v>
      </c>
    </row>
    <row r="3053" spans="10:10" ht="12.75" customHeight="1">
      <c r="J3053" s="332" t="str">
        <f t="shared" si="103"/>
        <v>-</v>
      </c>
    </row>
    <row r="3054" spans="10:10" ht="12.75" customHeight="1">
      <c r="J3054" s="332" t="str">
        <f t="shared" si="103"/>
        <v>-</v>
      </c>
    </row>
    <row r="3055" spans="10:10" ht="12.75" customHeight="1">
      <c r="J3055" s="332" t="str">
        <f t="shared" si="103"/>
        <v>-</v>
      </c>
    </row>
    <row r="3056" spans="10:10" ht="12.75" customHeight="1">
      <c r="J3056" s="332" t="str">
        <f t="shared" si="103"/>
        <v>-</v>
      </c>
    </row>
    <row r="3057" spans="10:10" ht="12.75" customHeight="1">
      <c r="J3057" s="332" t="str">
        <f t="shared" si="103"/>
        <v>-</v>
      </c>
    </row>
    <row r="3058" spans="10:10" ht="12.75" customHeight="1">
      <c r="J3058" s="332" t="str">
        <f t="shared" si="103"/>
        <v>-</v>
      </c>
    </row>
    <row r="3059" spans="10:10" ht="12.75" customHeight="1">
      <c r="J3059" s="332" t="str">
        <f t="shared" si="103"/>
        <v>-</v>
      </c>
    </row>
    <row r="3060" spans="10:10" ht="12.75" customHeight="1">
      <c r="J3060" s="332" t="str">
        <f t="shared" si="103"/>
        <v>-</v>
      </c>
    </row>
    <row r="3061" spans="10:10" ht="12.75" customHeight="1">
      <c r="J3061" s="332" t="str">
        <f t="shared" si="103"/>
        <v>-</v>
      </c>
    </row>
    <row r="3062" spans="10:10" ht="12.75" customHeight="1">
      <c r="J3062" s="332" t="str">
        <f t="shared" si="103"/>
        <v>-</v>
      </c>
    </row>
  </sheetData>
  <mergeCells count="13">
    <mergeCell ref="T89:U89"/>
    <mergeCell ref="S3:T3"/>
    <mergeCell ref="U3:V3"/>
    <mergeCell ref="W3:X3"/>
    <mergeCell ref="Y3:Z3"/>
    <mergeCell ref="S2:T2"/>
    <mergeCell ref="U2:V2"/>
    <mergeCell ref="W2:X2"/>
    <mergeCell ref="Y2:Z2"/>
    <mergeCell ref="S1:T1"/>
    <mergeCell ref="U1:V1"/>
    <mergeCell ref="W1:X1"/>
    <mergeCell ref="Y1:Z1"/>
  </mergeCells>
  <conditionalFormatting sqref="A128:G128 I128:J128">
    <cfRule type="expression" dxfId="130" priority="52">
      <formula>$F128="Paid"</formula>
    </cfRule>
  </conditionalFormatting>
  <conditionalFormatting sqref="A2:J107 D108:J108 A109:J127 A129:J137 D138:J138 A139:J139 D140:J142 D143:K143 A144:J145 D146:J146 A147:J147 D148:J151 A152:J153 D154:J154 A155:J156 B157:J165 D166:J166 C167:J168 D169:J175 A176:J978 E979:E1798 A108:B108 H128 A138:B138 A140:B143 A146:B146 A148:B151 A154:B154 A157:A175 H157:H177 B166 B169:B173 B175:C175 J979:J3062">
    <cfRule type="expression" dxfId="129" priority="51">
      <formula>$F2="Credit"</formula>
    </cfRule>
  </conditionalFormatting>
  <conditionalFormatting sqref="A2:J107 D108:J108 A109:J127 H128 A129:J137 D138:J138 A139:J139 D140:J142 D143:K143 A144:J145 D146:J146 A147:J147 D148:J151 A152:J153 D154:J154 A155:J156 B157:J165 H157:H177 D166:J166 C167:J168 D169:J175 A176:J978 A108:B108 A138:B138 A140:B143 A146:B146 A148:B151 A154:B154 A157:A175 B166 B169:B173 B175:C175 E979:E1798 J979:J3062">
    <cfRule type="expression" dxfId="128" priority="157">
      <formula>$F2="Paid"</formula>
    </cfRule>
  </conditionalFormatting>
  <conditionalFormatting sqref="A2:J107 D108:J108 A109:J127 H128 A129:J137 D138:J138 A139:J139 D140:J142 D143:K143 A144:J145 D146:J146 A147:J147 D148:J151 A152:J153 D154:J154 A155:J156 B157:J165 H157:H177 D166:J166 C167:J168 D169:J175 A176:J978">
    <cfRule type="expression" dxfId="127" priority="156">
      <formula>$F2="Credit"</formula>
    </cfRule>
  </conditionalFormatting>
  <conditionalFormatting sqref="B148">
    <cfRule type="expression" dxfId="126" priority="1">
      <formula>$F148="Credit"</formula>
    </cfRule>
  </conditionalFormatting>
  <conditionalFormatting sqref="E1">
    <cfRule type="cellIs" dxfId="125" priority="64" operator="lessThan">
      <formula>0</formula>
    </cfRule>
  </conditionalFormatting>
  <conditionalFormatting sqref="E3:E1048576">
    <cfRule type="cellIs" dxfId="124" priority="41" operator="lessThan">
      <formula>0</formula>
    </cfRule>
  </conditionalFormatting>
  <conditionalFormatting sqref="F1:F1048576">
    <cfRule type="containsText" priority="43" operator="containsText" text="Paid">
      <formula>NOT(ISERROR(SEARCH("Paid",F1)))</formula>
    </cfRule>
    <cfRule type="containsText" dxfId="123" priority="42" operator="containsText" text="Paid">
      <formula>NOT(ISERROR(SEARCH("Paid",F1)))</formula>
    </cfRule>
    <cfRule type="containsText" dxfId="122" priority="44" operator="containsText" text="Paid">
      <formula>NOT(ISERROR(SEARCH("Paid",F1)))</formula>
    </cfRule>
    <cfRule type="containsText" dxfId="121" priority="45" operator="containsText" text="Paid">
      <formula>NOT(ISERROR(SEARCH("Paid",F1)))</formula>
    </cfRule>
  </conditionalFormatting>
  <conditionalFormatting sqref="F978 H978">
    <cfRule type="expression" dxfId="120" priority="121">
      <formula>$F978="Paid"</formula>
    </cfRule>
  </conditionalFormatting>
  <conditionalFormatting sqref="F3:I39 A2:I2 A3:D39">
    <cfRule type="expression" dxfId="119" priority="155">
      <formula>$G2="Due soon"</formula>
    </cfRule>
  </conditionalFormatting>
  <conditionalFormatting sqref="G1 I1 BJ2:BK2 G2:I94 G95:H95 G96:I127 H128 G129:I1048576">
    <cfRule type="containsText" dxfId="118" priority="150" operator="containsText" text="FF need">
      <formula>NOT(ISERROR(SEARCH("FF need",G1)))</formula>
    </cfRule>
    <cfRule type="containsText" dxfId="117" priority="149" operator="containsText" text="FF need">
      <formula>NOT(ISERROR(SEARCH("FF need",G1)))</formula>
    </cfRule>
    <cfRule type="containsText" dxfId="116" priority="151" operator="containsText" text="Due soon">
      <formula>NOT(ISERROR(SEARCH("Due soon",G1)))</formula>
    </cfRule>
  </conditionalFormatting>
  <conditionalFormatting sqref="G1 BJ2:BK2 G2:I94 G95:H95 G96:I127 H128 G129:I1048576 I1">
    <cfRule type="containsText" dxfId="115" priority="148" operator="containsText" text="FP need">
      <formula>NOT(ISERROR(SEARCH("FP need",G1)))</formula>
    </cfRule>
  </conditionalFormatting>
  <conditionalFormatting sqref="G128 I128">
    <cfRule type="containsText" dxfId="114" priority="46" operator="containsText" text="Over Due">
      <formula>NOT(ISERROR(SEARCH("Over Due",G128)))</formula>
    </cfRule>
    <cfRule type="containsText" dxfId="113" priority="50" operator="containsText" text="Due soon">
      <formula>NOT(ISERROR(SEARCH("Due soon",G128)))</formula>
    </cfRule>
    <cfRule type="containsText" dxfId="112" priority="49" operator="containsText" text="FF need">
      <formula>NOT(ISERROR(SEARCH("FF need",G128)))</formula>
    </cfRule>
    <cfRule type="containsText" dxfId="111" priority="48" operator="containsText" text="FF need">
      <formula>NOT(ISERROR(SEARCH("FF need",G128)))</formula>
    </cfRule>
    <cfRule type="containsText" dxfId="110" priority="47" operator="containsText" text="FP need">
      <formula>NOT(ISERROR(SEARCH("FP need",G128)))</formula>
    </cfRule>
  </conditionalFormatting>
  <conditionalFormatting sqref="G3:I3">
    <cfRule type="containsText" dxfId="109" priority="152" operator="containsText" text="Due soon">
      <formula>NOT(ISERROR(SEARCH("Due soon",G3)))</formula>
    </cfRule>
  </conditionalFormatting>
  <conditionalFormatting sqref="G129:I1048576 BJ2:BK2 G2:H95 G96:I127 H128 G1">
    <cfRule type="containsText" dxfId="108" priority="128" operator="containsText" text="Over Due">
      <formula>NOT(ISERROR(SEARCH("Over Due",G1)))</formula>
    </cfRule>
  </conditionalFormatting>
  <conditionalFormatting sqref="H2:H1048576 BJ2:BK2">
    <cfRule type="containsText" dxfId="107" priority="118" operator="containsText" text="Paid">
      <formula>NOT(ISERROR(SEARCH("Paid",H2)))</formula>
    </cfRule>
  </conditionalFormatting>
  <conditionalFormatting sqref="H40:H54">
    <cfRule type="expression" dxfId="106" priority="115">
      <formula>$G40="Due soon"</formula>
    </cfRule>
  </conditionalFormatting>
  <conditionalFormatting sqref="H96:H121">
    <cfRule type="expression" dxfId="105" priority="114">
      <formula>#REF!="Paid"</formula>
    </cfRule>
    <cfRule type="expression" dxfId="104" priority="113">
      <formula>#REF!="Credit"</formula>
    </cfRule>
  </conditionalFormatting>
  <conditionalFormatting sqref="H978 F978">
    <cfRule type="expression" dxfId="103" priority="120">
      <formula>$F978="Credit"</formula>
    </cfRule>
  </conditionalFormatting>
  <conditionalFormatting sqref="I1:I95">
    <cfRule type="containsText" dxfId="102" priority="53" operator="containsText" text="Over Due">
      <formula>NOT(ISERROR(SEARCH("Over Due",I1)))</formula>
    </cfRule>
  </conditionalFormatting>
  <conditionalFormatting sqref="I95">
    <cfRule type="containsText" dxfId="101" priority="57" operator="containsText" text="Due soon">
      <formula>NOT(ISERROR(SEARCH("Due soon",I95)))</formula>
    </cfRule>
    <cfRule type="containsText" dxfId="100" priority="56" operator="containsText" text="FF need">
      <formula>NOT(ISERROR(SEARCH("FF need",I95)))</formula>
    </cfRule>
    <cfRule type="containsText" dxfId="99" priority="55" operator="containsText" text="FF need">
      <formula>NOT(ISERROR(SEARCH("FF need",I95)))</formula>
    </cfRule>
    <cfRule type="containsText" dxfId="98" priority="54" operator="containsText" text="FF need">
      <formula>NOT(ISERROR(SEARCH("FF need",I95)))</formula>
    </cfRule>
  </conditionalFormatting>
  <conditionalFormatting sqref="J1">
    <cfRule type="containsText" dxfId="97" priority="61" operator="containsText" text="FF need">
      <formula>NOT(ISERROR(SEARCH("FF need",J1)))</formula>
    </cfRule>
    <cfRule type="containsText" dxfId="96" priority="62" operator="containsText" text="FF need">
      <formula>NOT(ISERROR(SEARCH("FF need",J1)))</formula>
    </cfRule>
    <cfRule type="containsText" dxfId="95" priority="63" operator="containsText" text="Due soon">
      <formula>NOT(ISERROR(SEARCH("Due soon",J1)))</formula>
    </cfRule>
    <cfRule type="containsText" dxfId="94" priority="59" operator="containsText" text="Over Due">
      <formula>NOT(ISERROR(SEARCH("Over Due",J1)))</formula>
    </cfRule>
    <cfRule type="containsText" dxfId="93" priority="60" operator="containsText" text="FF need">
      <formula>NOT(ISERROR(SEARCH("FF need",J1)))</formula>
    </cfRule>
  </conditionalFormatting>
  <conditionalFormatting sqref="L1:M1">
    <cfRule type="containsText" dxfId="92" priority="35" operator="containsText" text="Due soon">
      <formula>NOT(ISERROR(SEARCH("Due soon",L1)))</formula>
    </cfRule>
    <cfRule type="containsText" dxfId="91" priority="34" operator="containsText" text="FF need">
      <formula>NOT(ISERROR(SEARCH("FF need",L1)))</formula>
    </cfRule>
    <cfRule type="containsText" dxfId="90" priority="33" operator="containsText" text="FF need">
      <formula>NOT(ISERROR(SEARCH("FF need",L1)))</formula>
    </cfRule>
    <cfRule type="containsText" dxfId="89" priority="32" operator="containsText" text="FF need">
      <formula>NOT(ISERROR(SEARCH("FF need",L1)))</formula>
    </cfRule>
    <cfRule type="containsText" dxfId="88" priority="31" operator="containsText" text="Over Due">
      <formula>NOT(ISERROR(SEARCH("Over Due",L1)))</formula>
    </cfRule>
  </conditionalFormatting>
  <conditionalFormatting sqref="P1:Q1">
    <cfRule type="containsText" dxfId="87" priority="5" operator="containsText" text="FF need">
      <formula>NOT(ISERROR(SEARCH("FF need",P1)))</formula>
    </cfRule>
    <cfRule type="containsText" dxfId="86" priority="4" operator="containsText" text="FF need">
      <formula>NOT(ISERROR(SEARCH("FF need",P1)))</formula>
    </cfRule>
    <cfRule type="containsText" dxfId="85" priority="3" operator="containsText" text="FF need">
      <formula>NOT(ISERROR(SEARCH("FF need",P1)))</formula>
    </cfRule>
    <cfRule type="containsText" dxfId="84" priority="6" operator="containsText" text="Due soon">
      <formula>NOT(ISERROR(SEARCH("Due soon",P1)))</formula>
    </cfRule>
    <cfRule type="containsText" dxfId="83" priority="2" operator="containsText" text="Over Due">
      <formula>NOT(ISERROR(SEARCH("Over Due",P1)))</formula>
    </cfRule>
  </conditionalFormatting>
  <conditionalFormatting sqref="T6:X6">
    <cfRule type="dataBar" priority="65">
      <dataBar>
        <cfvo type="min"/>
        <cfvo type="max"/>
        <color rgb="FF638EC6"/>
      </dataBar>
      <extLst>
        <ext xmlns:x14="http://schemas.microsoft.com/office/spreadsheetml/2009/9/main" uri="{B025F937-C7B1-47D3-B67F-A62EFF666E3E}">
          <x14:id>{1B01A95C-780A-45CF-B342-551E1DB66513}</x14:id>
        </ext>
      </extLst>
    </cfRule>
  </conditionalFormatting>
  <conditionalFormatting sqref="T7:X7">
    <cfRule type="dataBar" priority="71">
      <dataBar>
        <cfvo type="min"/>
        <cfvo type="max"/>
        <color rgb="FF638EC6"/>
      </dataBar>
      <extLst>
        <ext xmlns:x14="http://schemas.microsoft.com/office/spreadsheetml/2009/9/main" uri="{B025F937-C7B1-47D3-B67F-A62EFF666E3E}">
          <x14:id>{BBC61898-6284-42E0-946A-515BCD46733F}</x14:id>
        </ext>
      </extLst>
    </cfRule>
  </conditionalFormatting>
  <conditionalFormatting sqref="T10:X10">
    <cfRule type="expression" dxfId="82" priority="77">
      <formula>$F5="Credit"</formula>
    </cfRule>
    <cfRule type="expression" dxfId="81" priority="78">
      <formula>$F5="Paid"</formula>
    </cfRule>
    <cfRule type="dataBar" priority="72">
      <dataBar>
        <cfvo type="min"/>
        <cfvo type="max"/>
        <color rgb="FF638EC6"/>
      </dataBar>
      <extLst>
        <ext xmlns:x14="http://schemas.microsoft.com/office/spreadsheetml/2009/9/main" uri="{B025F937-C7B1-47D3-B67F-A62EFF666E3E}">
          <x14:id>{D82038A1-08FC-4A32-A67C-C4AD52782C8D}</x14:id>
        </ext>
      </extLst>
    </cfRule>
    <cfRule type="containsText" dxfId="80" priority="73" operator="containsText" text="FF need">
      <formula>NOT(ISERROR(SEARCH("FF need",T10)))</formula>
    </cfRule>
    <cfRule type="containsText" dxfId="79" priority="74" operator="containsText" text="FF need">
      <formula>NOT(ISERROR(SEARCH("FF need",T10)))</formula>
    </cfRule>
    <cfRule type="containsText" dxfId="78" priority="75" operator="containsText" text="FF need">
      <formula>NOT(ISERROR(SEARCH("FF need",T10)))</formula>
    </cfRule>
    <cfRule type="containsText" dxfId="77" priority="76" operator="containsText" text="Due soon">
      <formula>NOT(ISERROR(SEARCH("Due soon",T10)))</formula>
    </cfRule>
  </conditionalFormatting>
  <conditionalFormatting sqref="X4">
    <cfRule type="containsText" dxfId="76" priority="95" operator="containsText" text="Paid">
      <formula>NOT(ISERROR(SEARCH("Paid",X4)))</formula>
    </cfRule>
    <cfRule type="containsText" priority="96" operator="containsText" text="Paid">
      <formula>NOT(ISERROR(SEARCH("Paid",X4)))</formula>
    </cfRule>
    <cfRule type="containsText" dxfId="75" priority="97" operator="containsText" text="Paid">
      <formula>NOT(ISERROR(SEARCH("Paid",X4)))</formula>
    </cfRule>
    <cfRule type="containsText" dxfId="74" priority="98" operator="containsText" text="Paid">
      <formula>NOT(ISERROR(SEARCH("Paid",X4)))</formula>
    </cfRule>
  </conditionalFormatting>
  <conditionalFormatting sqref="X44">
    <cfRule type="containsText" dxfId="73" priority="104" operator="containsText" text="Paid">
      <formula>NOT(ISERROR(SEARCH("Paid",X44)))</formula>
    </cfRule>
    <cfRule type="containsText" priority="105" operator="containsText" text="Paid">
      <formula>NOT(ISERROR(SEARCH("Paid",X44)))</formula>
    </cfRule>
    <cfRule type="containsText" dxfId="72" priority="106" operator="containsText" text="Paid">
      <formula>NOT(ISERROR(SEARCH("Paid",X44)))</formula>
    </cfRule>
    <cfRule type="containsText" dxfId="71" priority="107" operator="containsText" text="Paid">
      <formula>NOT(ISERROR(SEARCH("Paid",X44)))</formula>
    </cfRule>
  </conditionalFormatting>
  <conditionalFormatting sqref="Z44:AE44">
    <cfRule type="containsText" dxfId="70" priority="108" operator="containsText" text="Over Due">
      <formula>NOT(ISERROR(SEARCH("Over Due",Z44)))</formula>
    </cfRule>
    <cfRule type="containsText" dxfId="69" priority="109" operator="containsText" text="FF need">
      <formula>NOT(ISERROR(SEARCH("FF need",Z44)))</formula>
    </cfRule>
    <cfRule type="containsText" dxfId="68" priority="110" operator="containsText" text="FF need">
      <formula>NOT(ISERROR(SEARCH("FF need",Z44)))</formula>
    </cfRule>
    <cfRule type="containsText" dxfId="67" priority="111" operator="containsText" text="FF need">
      <formula>NOT(ISERROR(SEARCH("FF need",Z44)))</formula>
    </cfRule>
    <cfRule type="containsText" dxfId="66" priority="112" operator="containsText" text="Due soon">
      <formula>NOT(ISERROR(SEARCH("Due soon",Z44)))</formula>
    </cfRule>
  </conditionalFormatting>
  <conditionalFormatting sqref="Z4:AI4">
    <cfRule type="containsText" dxfId="65" priority="86" operator="containsText" text="Over Due">
      <formula>NOT(ISERROR(SEARCH("Over Due",Z4)))</formula>
    </cfRule>
    <cfRule type="containsText" dxfId="64" priority="87" operator="containsText" text="FF need">
      <formula>NOT(ISERROR(SEARCH("FF need",Z4)))</formula>
    </cfRule>
    <cfRule type="containsText" dxfId="63" priority="88" operator="containsText" text="FF need">
      <formula>NOT(ISERROR(SEARCH("FF need",Z4)))</formula>
    </cfRule>
    <cfRule type="containsText" dxfId="62" priority="89" operator="containsText" text="FF need">
      <formula>NOT(ISERROR(SEARCH("FF need",Z4)))</formula>
    </cfRule>
    <cfRule type="containsText" dxfId="61" priority="90" operator="containsText" text="Due soon">
      <formula>NOT(ISERROR(SEARCH("Due soon",Z4)))</formula>
    </cfRule>
  </conditionalFormatting>
  <conditionalFormatting sqref="AK4">
    <cfRule type="containsText" dxfId="60" priority="15" operator="containsText" text="Paid">
      <formula>NOT(ISERROR(SEARCH("Paid",AK4)))</formula>
    </cfRule>
    <cfRule type="containsText" dxfId="59" priority="14" operator="containsText" text="Paid">
      <formula>NOT(ISERROR(SEARCH("Paid",AK4)))</formula>
    </cfRule>
    <cfRule type="containsText" priority="13" operator="containsText" text="Paid">
      <formula>NOT(ISERROR(SEARCH("Paid",AK4)))</formula>
    </cfRule>
    <cfRule type="containsText" dxfId="58" priority="12" operator="containsText" text="Paid">
      <formula>NOT(ISERROR(SEARCH("Paid",AK4)))</formula>
    </cfRule>
  </conditionalFormatting>
  <conditionalFormatting sqref="AM4:AN4">
    <cfRule type="containsText" dxfId="57" priority="11" operator="containsText" text="Due soon">
      <formula>NOT(ISERROR(SEARCH("Due soon",AM4)))</formula>
    </cfRule>
    <cfRule type="containsText" dxfId="56" priority="10" operator="containsText" text="FF need">
      <formula>NOT(ISERROR(SEARCH("FF need",AM4)))</formula>
    </cfRule>
    <cfRule type="containsText" dxfId="55" priority="9" operator="containsText" text="FF need">
      <formula>NOT(ISERROR(SEARCH("FF need",AM4)))</formula>
    </cfRule>
    <cfRule type="containsText" dxfId="54" priority="8" operator="containsText" text="FF need">
      <formula>NOT(ISERROR(SEARCH("FF need",AM4)))</formula>
    </cfRule>
    <cfRule type="containsText" dxfId="53" priority="7" operator="containsText" text="Over Due">
      <formula>NOT(ISERROR(SEARCH("Over Due",AM4)))</formula>
    </cfRule>
  </conditionalFormatting>
  <conditionalFormatting sqref="BD1">
    <cfRule type="expression" dxfId="52" priority="153">
      <formula>$F86="Credit"</formula>
    </cfRule>
    <cfRule type="expression" dxfId="51" priority="154">
      <formula>$F86="Paid"</formula>
    </cfRule>
  </conditionalFormatting>
  <conditionalFormatting sqref="BJ2:BK2 H2:H1048576">
    <cfRule type="containsText" priority="117" operator="containsText" text="Paid">
      <formula>NOT(ISERROR(SEARCH("Paid",H2)))</formula>
    </cfRule>
    <cfRule type="containsText" dxfId="50" priority="119" operator="containsText" text="Paid">
      <formula>NOT(ISERROR(SEARCH("Paid",H2)))</formula>
    </cfRule>
    <cfRule type="containsText" dxfId="49" priority="116" operator="containsText" text="Paid">
      <formula>NOT(ISERROR(SEARCH("Paid",H2)))</formula>
    </cfRule>
  </conditionalFormatting>
  <conditionalFormatting sqref="CB6">
    <cfRule type="duplicateValues" dxfId="48" priority="58"/>
  </conditionalFormatting>
  <dataValidations count="4">
    <dataValidation type="list" allowBlank="1" showInputMessage="1" showErrorMessage="1" sqref="S1 U40" xr:uid="{00000000-0002-0000-0800-000000000000}">
      <formula1>"Over Due,Due soon,FP need,Pending,Settled"</formula1>
    </dataValidation>
    <dataValidation type="list" allowBlank="1" showInputMessage="1" showErrorMessage="1" sqref="BJ2:BK2 U42 H2:H1048576" xr:uid="{00000000-0002-0000-0800-000001000000}">
      <formula1>$AW$1:$BI$1</formula1>
    </dataValidation>
    <dataValidation allowBlank="1" showInputMessage="1" showErrorMessage="1" sqref="T10:X10 G2:G54 I2:I54" xr:uid="{00000000-0002-0000-0800-000002000000}"/>
    <dataValidation type="list" allowBlank="1" showInputMessage="1" showErrorMessage="1" sqref="F2:F246" xr:uid="{00000000-0002-0000-0800-000004000000}">
      <formula1>"Credit ,Paid,Parcial"</formula1>
    </dataValidation>
  </dataValidations>
  <hyperlinks>
    <hyperlink ref="A1" location="'Sheet4'!A1" display="Back " xr:uid="{00000000-0004-0000-0800-000000000000}"/>
  </hyperlinks>
  <pageMargins left="0.75" right="0.75" top="1" bottom="1" header="0.511811023622047" footer="0.511811023622047"/>
  <pageSetup orientation="portrait" horizontalDpi="300" verticalDpi="300"/>
  <ignoredErrors>
    <ignoredError sqref="G55" emptyCellReference="1"/>
    <ignoredError sqref="H27" listDataValidation="1"/>
  </ignoredErrors>
  <drawing r:id="rId1"/>
  <extLst>
    <ext xmlns:x14="http://schemas.microsoft.com/office/spreadsheetml/2009/9/main" uri="{78C0D931-6437-407d-A8EE-F0AAD7539E65}">
      <x14:conditionalFormattings>
        <x14:conditionalFormatting xmlns:xm="http://schemas.microsoft.com/office/excel/2006/main">
          <x14:cfRule type="dataBar" id="{1B01A95C-780A-45CF-B342-551E1DB66513}">
            <x14:dataBar minLength="0" maxLength="100" gradient="0">
              <x14:cfvo type="autoMin"/>
              <x14:cfvo type="autoMax"/>
              <x14:negativeFillColor rgb="FFFF0000"/>
              <x14:axisColor rgb="FF000000"/>
            </x14:dataBar>
          </x14:cfRule>
          <xm:sqref>T6:X6</xm:sqref>
        </x14:conditionalFormatting>
        <x14:conditionalFormatting xmlns:xm="http://schemas.microsoft.com/office/excel/2006/main">
          <x14:cfRule type="dataBar" id="{BBC61898-6284-42E0-946A-515BCD46733F}">
            <x14:dataBar minLength="0" maxLength="100" gradient="0">
              <x14:cfvo type="autoMin"/>
              <x14:cfvo type="autoMax"/>
              <x14:negativeFillColor rgb="FFFF0000"/>
              <x14:axisColor rgb="FF000000"/>
            </x14:dataBar>
          </x14:cfRule>
          <xm:sqref>T7:X7</xm:sqref>
        </x14:conditionalFormatting>
        <x14:conditionalFormatting xmlns:xm="http://schemas.microsoft.com/office/excel/2006/main">
          <x14:cfRule type="dataBar" id="{D82038A1-08FC-4A32-A67C-C4AD52782C8D}">
            <x14:dataBar minLength="0" maxLength="100" gradient="0">
              <x14:cfvo type="autoMin"/>
              <x14:cfvo type="autoMax"/>
              <x14:negativeFillColor rgb="FFFF0000"/>
              <x14:axisColor rgb="FF000000"/>
            </x14:dataBar>
          </x14:cfRule>
          <xm:sqref>T10:X10</xm:sqref>
        </x14:conditionalFormatting>
      </x14:conditionalFormattings>
    </ext>
    <ext xmlns:x14="http://schemas.microsoft.com/office/spreadsheetml/2009/9/main" uri="{05C60535-1F16-4fd2-B633-F4F36F0B64E0}">
      <x14:sparklineGroups xmlns:xm="http://schemas.microsoft.com/office/excel/2006/main">
        <x14:sparklineGroup displayEmptyCellsAs="span" markers="1" high="1" low="1" first="1" xr2:uid="{00000000-0003-0000-0800-000000000000}">
          <x14:colorSeries rgb="FF0070C0"/>
          <x14:colorNegative rgb="FF000000"/>
          <x14:colorAxis rgb="FF000000"/>
          <x14:colorMarkers rgb="FF000000"/>
          <x14:colorFirst rgb="FF000000"/>
          <x14:colorLast rgb="FF000000"/>
          <x14:colorHigh rgb="FF000000"/>
          <x14:colorLow rgb="FF000000"/>
          <x14:sparklines>
            <x14:sparkline>
              <xm:f>'Cr sells18'!AW2:BI2</xm:f>
              <xm:sqref>BJ2</xm:sqref>
            </x14:sparkline>
          </x14:sparklines>
        </x14:sparklineGroup>
      </x14:sparklineGroup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9DA69-5389-4C54-9A16-1568368B35BD}">
  <sheetPr>
    <tabColor rgb="FFFF0000"/>
  </sheetPr>
  <dimension ref="A1:AV102"/>
  <sheetViews>
    <sheetView zoomScale="90" zoomScaleNormal="90" workbookViewId="0">
      <selection activeCell="O14" sqref="O14"/>
    </sheetView>
  </sheetViews>
  <sheetFormatPr defaultColWidth="9" defaultRowHeight="18.75"/>
  <cols>
    <col min="1" max="1" width="13.5703125" style="2" customWidth="1"/>
    <col min="2" max="2" width="16.140625" style="61" customWidth="1"/>
    <col min="3" max="3" width="16.5703125" style="2" customWidth="1"/>
    <col min="4" max="4" width="16.7109375" style="2" customWidth="1"/>
    <col min="5" max="5" width="4.85546875" style="2" customWidth="1"/>
    <col min="6" max="6" width="13.140625" style="2" customWidth="1"/>
    <col min="7" max="7" width="11.7109375" style="2" customWidth="1"/>
    <col min="8" max="8" width="14.7109375" style="2" customWidth="1"/>
    <col min="9" max="9" width="12.140625" style="2" customWidth="1"/>
    <col min="10" max="10" width="11.85546875" style="2" customWidth="1"/>
    <col min="11" max="11" width="15.5703125" style="2" customWidth="1"/>
    <col min="12" max="12" width="17.140625" style="805" customWidth="1"/>
    <col min="13" max="13" width="5.7109375" style="2" customWidth="1"/>
    <col min="14" max="14" width="12.42578125" style="2" customWidth="1"/>
    <col min="15" max="15" width="16.85546875" style="2" customWidth="1"/>
    <col min="16" max="16" width="10.5703125" style="11" customWidth="1"/>
    <col min="17" max="17" width="15.140625" style="11" customWidth="1"/>
    <col min="18" max="18" width="13.85546875" style="11" customWidth="1"/>
    <col min="19" max="21" width="9" style="2"/>
    <col min="22" max="22" width="13" style="2" customWidth="1"/>
    <col min="23" max="24" width="12.140625" style="2" customWidth="1"/>
    <col min="25" max="25" width="15.28515625" style="2" customWidth="1"/>
    <col min="26" max="28" width="9" style="2"/>
    <col min="29" max="34" width="13" style="2" customWidth="1"/>
    <col min="35" max="16384" width="9" style="2"/>
  </cols>
  <sheetData>
    <row r="1" spans="1:48" s="805" customFormat="1" ht="27" customHeight="1" thickTop="1" thickBot="1">
      <c r="A1" s="1465" t="s">
        <v>331</v>
      </c>
      <c r="B1" s="1465"/>
      <c r="C1" s="1465"/>
      <c r="D1" s="1465"/>
      <c r="F1" s="1466" t="s">
        <v>68</v>
      </c>
      <c r="G1" s="1466"/>
      <c r="H1" s="1466"/>
      <c r="I1" s="1466"/>
      <c r="J1" s="1466"/>
      <c r="K1" s="1466"/>
      <c r="L1" s="1466"/>
      <c r="N1" s="874" t="s">
        <v>67</v>
      </c>
      <c r="O1" s="874" t="s">
        <v>457</v>
      </c>
      <c r="P1" s="874" t="s">
        <v>141</v>
      </c>
      <c r="Q1" s="875" t="s">
        <v>73</v>
      </c>
      <c r="R1" s="806" t="s">
        <v>144</v>
      </c>
      <c r="Y1" s="807" t="s">
        <v>58</v>
      </c>
      <c r="AG1" s="803" t="s">
        <v>3</v>
      </c>
      <c r="AH1" s="803" t="s">
        <v>4</v>
      </c>
      <c r="AI1" s="803" t="s">
        <v>5</v>
      </c>
      <c r="AJ1" s="803" t="s">
        <v>6</v>
      </c>
      <c r="AK1" s="803" t="s">
        <v>7</v>
      </c>
      <c r="AL1" s="803" t="s">
        <v>8</v>
      </c>
      <c r="AM1" s="804" t="s">
        <v>9</v>
      </c>
      <c r="AN1" s="803" t="s">
        <v>10</v>
      </c>
      <c r="AO1" s="803" t="s">
        <v>11</v>
      </c>
      <c r="AP1" s="803" t="s">
        <v>12</v>
      </c>
      <c r="AQ1" s="803" t="s">
        <v>13</v>
      </c>
      <c r="AR1" s="803" t="s">
        <v>14</v>
      </c>
      <c r="AS1" s="805" t="s">
        <v>16</v>
      </c>
      <c r="AT1" s="805" t="s">
        <v>17</v>
      </c>
      <c r="AU1" s="805" t="s">
        <v>18</v>
      </c>
      <c r="AV1" s="799"/>
    </row>
    <row r="2" spans="1:48" s="11" customFormat="1" ht="21.75" customHeight="1" thickTop="1" thickBot="1">
      <c r="A2" s="808" t="s">
        <v>313</v>
      </c>
      <c r="B2" s="808" t="s">
        <v>459</v>
      </c>
      <c r="C2" s="809" t="s">
        <v>332</v>
      </c>
      <c r="D2" s="809" t="s">
        <v>467</v>
      </c>
      <c r="F2" s="810" t="s">
        <v>313</v>
      </c>
      <c r="G2" s="810" t="s">
        <v>335</v>
      </c>
      <c r="H2" s="847" t="s">
        <v>336</v>
      </c>
      <c r="I2" s="810" t="s">
        <v>316</v>
      </c>
      <c r="J2" s="811" t="s">
        <v>334</v>
      </c>
      <c r="K2" s="812" t="s">
        <v>315</v>
      </c>
      <c r="L2" s="813" t="s">
        <v>318</v>
      </c>
      <c r="M2" s="848"/>
      <c r="N2" s="738" t="s">
        <v>1</v>
      </c>
      <c r="O2" s="739">
        <v>584984</v>
      </c>
      <c r="P2" s="849" t="s">
        <v>344</v>
      </c>
      <c r="Q2" s="814" t="s">
        <v>150</v>
      </c>
      <c r="R2" s="737" t="s">
        <v>167</v>
      </c>
      <c r="X2" s="11" t="s">
        <v>366</v>
      </c>
      <c r="AC2" s="815" t="s">
        <v>70</v>
      </c>
      <c r="AD2" s="815" t="s">
        <v>71</v>
      </c>
      <c r="AE2" s="816" t="s">
        <v>72</v>
      </c>
      <c r="AG2" s="1461" t="s">
        <v>43</v>
      </c>
      <c r="AH2" s="1462"/>
      <c r="AI2" s="1462"/>
      <c r="AJ2" s="1462"/>
      <c r="AK2" s="1462"/>
      <c r="AL2" s="1462"/>
      <c r="AM2" s="1462"/>
      <c r="AN2" s="1462"/>
      <c r="AO2" s="2"/>
      <c r="AP2" s="2"/>
      <c r="AQ2" s="2"/>
      <c r="AR2" s="2"/>
      <c r="AS2" s="2"/>
      <c r="AT2" s="2"/>
      <c r="AU2" s="2"/>
      <c r="AV2" s="61"/>
    </row>
    <row r="3" spans="1:48" ht="25.5" customHeight="1" thickTop="1" thickBot="1">
      <c r="A3" s="818" t="s">
        <v>78</v>
      </c>
      <c r="B3" s="817" t="s">
        <v>47</v>
      </c>
      <c r="C3" s="818" t="s">
        <v>2</v>
      </c>
      <c r="D3" s="819" t="s">
        <v>82</v>
      </c>
      <c r="F3" s="834" t="s">
        <v>78</v>
      </c>
      <c r="G3" s="820" t="s">
        <v>47</v>
      </c>
      <c r="H3" s="820" t="s">
        <v>2</v>
      </c>
      <c r="I3" s="821" t="s">
        <v>82</v>
      </c>
      <c r="J3" s="820" t="s">
        <v>11</v>
      </c>
      <c r="K3" s="850" t="s">
        <v>314</v>
      </c>
      <c r="L3" s="851" t="s">
        <v>289</v>
      </c>
      <c r="M3" s="852"/>
      <c r="N3" s="740" t="s">
        <v>19</v>
      </c>
      <c r="O3" s="741">
        <v>71149</v>
      </c>
      <c r="P3" s="822" t="s">
        <v>39</v>
      </c>
      <c r="Q3" s="814" t="s">
        <v>151</v>
      </c>
      <c r="R3" s="737" t="s">
        <v>168</v>
      </c>
      <c r="W3" s="853" t="s">
        <v>77</v>
      </c>
      <c r="X3" s="853" t="s">
        <v>393</v>
      </c>
      <c r="Y3" s="854" t="s">
        <v>370</v>
      </c>
      <c r="AC3" s="823" t="s">
        <v>311</v>
      </c>
      <c r="AD3" s="824" t="s">
        <v>31</v>
      </c>
      <c r="AE3" s="823" t="s">
        <v>84</v>
      </c>
      <c r="AG3" s="1463" t="s">
        <v>312</v>
      </c>
      <c r="AH3" s="1464"/>
      <c r="AI3" s="1464"/>
      <c r="AJ3" s="1464"/>
      <c r="AK3" s="1464"/>
      <c r="AL3" s="1464"/>
      <c r="AM3" s="1464"/>
      <c r="AN3" s="1464"/>
      <c r="AV3" s="61"/>
    </row>
    <row r="4" spans="1:48" ht="25.5" customHeight="1" thickTop="1" thickBot="1">
      <c r="A4" s="818" t="s">
        <v>458</v>
      </c>
      <c r="B4" s="825" t="s">
        <v>48</v>
      </c>
      <c r="C4" s="826" t="s">
        <v>10</v>
      </c>
      <c r="D4" s="819" t="s">
        <v>84</v>
      </c>
      <c r="F4" s="834" t="s">
        <v>85</v>
      </c>
      <c r="G4" s="827" t="s">
        <v>48</v>
      </c>
      <c r="H4" s="827" t="s">
        <v>10</v>
      </c>
      <c r="I4" s="821" t="s">
        <v>84</v>
      </c>
      <c r="J4" s="821" t="s">
        <v>31</v>
      </c>
      <c r="K4" s="855" t="s">
        <v>95</v>
      </c>
      <c r="L4" s="828" t="s">
        <v>58</v>
      </c>
      <c r="M4" s="852"/>
      <c r="N4" s="740" t="s">
        <v>20</v>
      </c>
      <c r="O4" s="742">
        <v>151882.30000000075</v>
      </c>
      <c r="P4" s="822" t="s">
        <v>40</v>
      </c>
      <c r="Q4" s="814" t="s">
        <v>152</v>
      </c>
      <c r="R4" s="743" t="s">
        <v>169</v>
      </c>
      <c r="AG4" s="1467" t="s">
        <v>44</v>
      </c>
      <c r="AH4" s="1467"/>
      <c r="AI4" s="1467"/>
      <c r="AJ4" s="1467"/>
      <c r="AK4" s="1467"/>
      <c r="AL4" s="1467"/>
      <c r="AM4" s="1467"/>
      <c r="AN4" s="1467"/>
      <c r="AV4" s="61"/>
    </row>
    <row r="5" spans="1:48" ht="25.5" customHeight="1" thickTop="1" thickBot="1">
      <c r="A5" s="818" t="s">
        <v>309</v>
      </c>
      <c r="B5" s="817" t="s">
        <v>81</v>
      </c>
      <c r="C5" s="818" t="s">
        <v>52</v>
      </c>
      <c r="D5" s="819" t="s">
        <v>55</v>
      </c>
      <c r="F5" s="818" t="s">
        <v>309</v>
      </c>
      <c r="G5" s="820" t="s">
        <v>81</v>
      </c>
      <c r="H5" s="829" t="s">
        <v>52</v>
      </c>
      <c r="I5" s="821" t="s">
        <v>55</v>
      </c>
      <c r="J5" s="828" t="s">
        <v>16</v>
      </c>
      <c r="K5" s="820" t="s">
        <v>61</v>
      </c>
      <c r="L5" s="856" t="s">
        <v>330</v>
      </c>
      <c r="N5" s="740" t="s">
        <v>21</v>
      </c>
      <c r="O5" s="741">
        <v>1354</v>
      </c>
      <c r="P5" s="830" t="s">
        <v>42</v>
      </c>
      <c r="Q5" s="814" t="s">
        <v>153</v>
      </c>
      <c r="W5" s="853" t="s">
        <v>309</v>
      </c>
      <c r="AG5" s="355" t="s">
        <v>45</v>
      </c>
      <c r="AH5" s="60" t="s">
        <v>46</v>
      </c>
      <c r="AI5" s="60" t="s">
        <v>310</v>
      </c>
      <c r="AV5" s="61"/>
    </row>
    <row r="6" spans="1:48" ht="25.5" customHeight="1" thickTop="1" thickBot="1">
      <c r="A6" s="818" t="s">
        <v>77</v>
      </c>
      <c r="B6" s="825" t="s">
        <v>50</v>
      </c>
      <c r="C6" s="857" t="s">
        <v>333</v>
      </c>
      <c r="D6" s="819" t="s">
        <v>56</v>
      </c>
      <c r="F6" s="834" t="s">
        <v>77</v>
      </c>
      <c r="G6" s="827" t="s">
        <v>50</v>
      </c>
      <c r="H6" s="834"/>
      <c r="I6" s="821" t="s">
        <v>56</v>
      </c>
      <c r="J6" s="831" t="s">
        <v>12</v>
      </c>
      <c r="K6" s="820" t="s">
        <v>63</v>
      </c>
      <c r="L6" s="856" t="s">
        <v>333</v>
      </c>
      <c r="N6" s="740" t="s">
        <v>23</v>
      </c>
      <c r="O6" s="741">
        <v>5928</v>
      </c>
      <c r="P6" s="822" t="s">
        <v>338</v>
      </c>
      <c r="Q6" s="814" t="s">
        <v>154</v>
      </c>
      <c r="W6" s="858" t="s">
        <v>60</v>
      </c>
      <c r="X6" s="853" t="s">
        <v>368</v>
      </c>
      <c r="Y6" s="854" t="s">
        <v>369</v>
      </c>
      <c r="AG6" s="309" t="s">
        <v>47</v>
      </c>
      <c r="AH6" s="310" t="s">
        <v>48</v>
      </c>
      <c r="AI6" s="309" t="s">
        <v>49</v>
      </c>
      <c r="AJ6" s="310" t="s">
        <v>50</v>
      </c>
      <c r="AK6" s="311" t="s">
        <v>4</v>
      </c>
      <c r="AL6" s="309" t="s">
        <v>51</v>
      </c>
      <c r="AV6" s="61"/>
    </row>
    <row r="7" spans="1:48" ht="25.5" customHeight="1" thickTop="1" thickBot="1">
      <c r="A7" s="834" t="s">
        <v>520</v>
      </c>
      <c r="B7" s="817" t="s">
        <v>4</v>
      </c>
      <c r="C7" s="818" t="s">
        <v>58</v>
      </c>
      <c r="D7" s="818" t="s">
        <v>95</v>
      </c>
      <c r="F7" s="62"/>
      <c r="G7" s="820" t="s">
        <v>4</v>
      </c>
      <c r="H7" s="834"/>
      <c r="I7" s="832"/>
      <c r="J7" s="834"/>
      <c r="K7" s="820" t="s">
        <v>64</v>
      </c>
      <c r="L7" s="859" t="s">
        <v>309</v>
      </c>
      <c r="N7" s="740" t="s">
        <v>25</v>
      </c>
      <c r="O7" s="741">
        <v>225631</v>
      </c>
      <c r="P7" s="860" t="s">
        <v>343</v>
      </c>
      <c r="Q7" s="814" t="s">
        <v>155</v>
      </c>
      <c r="AG7" s="309" t="s">
        <v>2</v>
      </c>
      <c r="AH7" s="309" t="s">
        <v>9</v>
      </c>
      <c r="AI7" s="310" t="s">
        <v>10</v>
      </c>
      <c r="AJ7" s="309" t="s">
        <v>52</v>
      </c>
      <c r="AK7" s="309" t="s">
        <v>58</v>
      </c>
      <c r="AL7" s="315" t="s">
        <v>59</v>
      </c>
      <c r="AM7" s="315" t="s">
        <v>60</v>
      </c>
      <c r="AV7" s="61"/>
    </row>
    <row r="8" spans="1:48" ht="25.5" customHeight="1" thickTop="1" thickBot="1">
      <c r="A8" s="857"/>
      <c r="B8" s="817" t="s">
        <v>51</v>
      </c>
      <c r="C8" s="818" t="s">
        <v>394</v>
      </c>
      <c r="D8" s="819" t="s">
        <v>61</v>
      </c>
      <c r="F8" s="834"/>
      <c r="G8" s="820" t="s">
        <v>51</v>
      </c>
      <c r="H8" s="834"/>
      <c r="I8" s="832"/>
      <c r="J8" s="834"/>
      <c r="K8" s="820" t="s">
        <v>65</v>
      </c>
      <c r="L8" s="859" t="s">
        <v>393</v>
      </c>
      <c r="N8" s="740" t="s">
        <v>27</v>
      </c>
      <c r="O8" s="744">
        <v>6581</v>
      </c>
      <c r="P8" s="833" t="s">
        <v>365</v>
      </c>
      <c r="Q8" s="814" t="s">
        <v>156</v>
      </c>
      <c r="AG8" s="309" t="s">
        <v>16</v>
      </c>
      <c r="AH8" s="315" t="s">
        <v>12</v>
      </c>
      <c r="AI8" s="309" t="s">
        <v>11</v>
      </c>
      <c r="AJ8" s="315" t="s">
        <v>57</v>
      </c>
      <c r="AV8" s="61"/>
    </row>
    <row r="9" spans="1:48" ht="25.5" customHeight="1" thickTop="1" thickBot="1">
      <c r="A9" s="818"/>
      <c r="B9" s="817" t="s">
        <v>83</v>
      </c>
      <c r="C9" s="818" t="s">
        <v>393</v>
      </c>
      <c r="D9" s="819" t="s">
        <v>65</v>
      </c>
      <c r="F9" s="834"/>
      <c r="G9" s="829" t="s">
        <v>83</v>
      </c>
      <c r="H9" s="834"/>
      <c r="I9" s="832"/>
      <c r="J9" s="834"/>
      <c r="K9" s="834" t="s">
        <v>66</v>
      </c>
      <c r="L9" s="835" t="s">
        <v>395</v>
      </c>
      <c r="N9" s="740" t="s">
        <v>29</v>
      </c>
      <c r="O9" s="744">
        <v>1792</v>
      </c>
      <c r="P9" s="833"/>
      <c r="Q9" s="814" t="s">
        <v>157</v>
      </c>
      <c r="AG9" s="313" t="s">
        <v>61</v>
      </c>
      <c r="AH9" s="313" t="s">
        <v>62</v>
      </c>
      <c r="AI9" s="313" t="s">
        <v>63</v>
      </c>
      <c r="AJ9" s="313" t="s">
        <v>64</v>
      </c>
      <c r="AK9" s="313" t="s">
        <v>65</v>
      </c>
      <c r="AL9" s="316" t="s">
        <v>66</v>
      </c>
      <c r="AM9" s="315"/>
      <c r="AV9" s="61"/>
    </row>
    <row r="10" spans="1:48" ht="25.5" customHeight="1" thickTop="1" thickBot="1">
      <c r="A10" s="857"/>
      <c r="B10" s="836"/>
      <c r="C10" s="819" t="s">
        <v>12</v>
      </c>
      <c r="D10" s="819" t="s">
        <v>64</v>
      </c>
      <c r="F10" s="861"/>
      <c r="G10" s="62"/>
      <c r="H10" s="62"/>
      <c r="I10" s="62"/>
      <c r="J10" s="62"/>
      <c r="K10" s="62"/>
      <c r="L10" s="818" t="s">
        <v>85</v>
      </c>
      <c r="N10" s="740" t="s">
        <v>32</v>
      </c>
      <c r="O10" s="862">
        <v>2795</v>
      </c>
      <c r="P10" s="863"/>
      <c r="Q10" s="814" t="s">
        <v>158</v>
      </c>
      <c r="AG10" s="312" t="s">
        <v>53</v>
      </c>
      <c r="AH10" s="313" t="s">
        <v>54</v>
      </c>
      <c r="AI10" s="313" t="s">
        <v>55</v>
      </c>
      <c r="AJ10" s="314" t="s">
        <v>56</v>
      </c>
      <c r="AK10" s="356"/>
      <c r="AL10" s="317"/>
      <c r="AM10" s="356"/>
      <c r="AV10" s="61"/>
    </row>
    <row r="11" spans="1:48" ht="25.5" customHeight="1" thickTop="1" thickBot="1">
      <c r="A11" s="857"/>
      <c r="B11" s="836"/>
      <c r="C11" s="818" t="s">
        <v>16</v>
      </c>
      <c r="D11" s="819" t="s">
        <v>63</v>
      </c>
      <c r="F11" s="861"/>
      <c r="G11" s="861"/>
      <c r="H11" s="861"/>
      <c r="I11" s="861"/>
      <c r="J11" s="837"/>
      <c r="K11" s="837"/>
      <c r="L11" s="838"/>
      <c r="N11" s="740" t="s">
        <v>34</v>
      </c>
      <c r="O11" s="862">
        <v>90785</v>
      </c>
      <c r="P11" s="863"/>
      <c r="Q11" s="814" t="s">
        <v>159</v>
      </c>
      <c r="AV11" s="61"/>
    </row>
    <row r="12" spans="1:48" ht="25.5" customHeight="1" thickTop="1">
      <c r="A12" s="818"/>
      <c r="B12" s="817"/>
      <c r="C12" s="818" t="s">
        <v>11</v>
      </c>
      <c r="D12" s="819" t="s">
        <v>66</v>
      </c>
      <c r="F12" s="11"/>
      <c r="G12" s="11"/>
      <c r="N12" s="353" t="s">
        <v>36</v>
      </c>
      <c r="O12" s="862"/>
      <c r="P12" s="863"/>
      <c r="Q12" s="839" t="s">
        <v>160</v>
      </c>
    </row>
    <row r="13" spans="1:48" ht="25.5" customHeight="1">
      <c r="A13" s="62"/>
      <c r="B13" s="864"/>
      <c r="C13" s="819" t="s">
        <v>31</v>
      </c>
      <c r="D13" s="834"/>
      <c r="E13" s="61"/>
      <c r="R13" s="865"/>
      <c r="W13" s="60"/>
      <c r="X13" s="60"/>
    </row>
    <row r="14" spans="1:48" ht="21.75" customHeight="1">
      <c r="B14" s="866"/>
      <c r="C14" s="840"/>
      <c r="D14" s="61"/>
      <c r="E14" s="61"/>
      <c r="O14" s="1021">
        <f>O11+O10+O9+O8+O7+O6+O5+O4+O3+O2</f>
        <v>1142881.3000000007</v>
      </c>
      <c r="R14" s="865"/>
      <c r="W14" s="60"/>
      <c r="X14" s="60"/>
    </row>
    <row r="15" spans="1:48">
      <c r="A15" s="2" t="s">
        <v>24</v>
      </c>
      <c r="F15" s="867" t="s">
        <v>409</v>
      </c>
      <c r="G15" s="867" t="s">
        <v>410</v>
      </c>
      <c r="L15" s="61"/>
      <c r="O15" s="27"/>
    </row>
    <row r="16" spans="1:48">
      <c r="A16" s="2" t="s">
        <v>26</v>
      </c>
      <c r="F16" s="868" t="s">
        <v>411</v>
      </c>
      <c r="G16" s="868" t="s">
        <v>412</v>
      </c>
      <c r="L16" s="61"/>
    </row>
    <row r="17" spans="1:25">
      <c r="A17" s="2" t="s">
        <v>28</v>
      </c>
      <c r="F17" s="868" t="s">
        <v>413</v>
      </c>
      <c r="G17" s="868" t="s">
        <v>414</v>
      </c>
      <c r="L17" s="61"/>
    </row>
    <row r="18" spans="1:25">
      <c r="A18" s="2" t="s">
        <v>30</v>
      </c>
      <c r="F18" s="868" t="s">
        <v>77</v>
      </c>
      <c r="G18" s="868" t="s">
        <v>415</v>
      </c>
      <c r="L18" s="61"/>
    </row>
    <row r="19" spans="1:25">
      <c r="A19" s="2" t="s">
        <v>33</v>
      </c>
      <c r="F19" s="868" t="s">
        <v>416</v>
      </c>
      <c r="G19" s="868" t="s">
        <v>417</v>
      </c>
      <c r="L19" s="61"/>
    </row>
    <row r="20" spans="1:25">
      <c r="A20" s="2" t="s">
        <v>35</v>
      </c>
      <c r="F20" s="868" t="s">
        <v>418</v>
      </c>
      <c r="G20" s="868" t="s">
        <v>419</v>
      </c>
      <c r="L20" s="61"/>
      <c r="O20" s="12"/>
    </row>
    <row r="21" spans="1:25">
      <c r="A21" s="2" t="s">
        <v>37</v>
      </c>
      <c r="F21" s="868" t="s">
        <v>420</v>
      </c>
      <c r="G21" s="868" t="s">
        <v>421</v>
      </c>
      <c r="L21" s="61"/>
    </row>
    <row r="22" spans="1:25">
      <c r="A22" s="2" t="s">
        <v>38</v>
      </c>
      <c r="F22" s="868" t="s">
        <v>422</v>
      </c>
      <c r="G22" s="868" t="s">
        <v>423</v>
      </c>
      <c r="L22" s="61"/>
    </row>
    <row r="23" spans="1:25">
      <c r="F23" s="868" t="s">
        <v>422</v>
      </c>
      <c r="G23" s="868" t="s">
        <v>424</v>
      </c>
      <c r="L23" s="61"/>
    </row>
    <row r="24" spans="1:25">
      <c r="F24" s="868" t="s">
        <v>422</v>
      </c>
      <c r="G24" s="868" t="s">
        <v>425</v>
      </c>
      <c r="L24" s="61"/>
    </row>
    <row r="25" spans="1:25">
      <c r="F25" s="868" t="s">
        <v>422</v>
      </c>
      <c r="G25" s="868" t="s">
        <v>426</v>
      </c>
      <c r="L25" s="61"/>
    </row>
    <row r="27" spans="1:25" ht="28.5" customHeight="1"/>
    <row r="28" spans="1:25" ht="28.5" customHeight="1"/>
    <row r="29" spans="1:25" ht="15.75" customHeight="1"/>
    <row r="30" spans="1:25">
      <c r="B30" s="354" t="s">
        <v>22</v>
      </c>
      <c r="L30" s="2"/>
    </row>
    <row r="31" spans="1:25" s="872" customFormat="1" ht="41.25" customHeight="1">
      <c r="A31" s="869" t="s">
        <v>363</v>
      </c>
      <c r="B31" s="869"/>
      <c r="C31" s="869"/>
      <c r="D31" s="869"/>
      <c r="E31" s="869"/>
      <c r="F31" s="869"/>
      <c r="G31" s="869"/>
      <c r="H31" s="869"/>
      <c r="I31" s="869"/>
      <c r="J31" s="869"/>
      <c r="K31" s="869"/>
      <c r="L31" s="870"/>
      <c r="M31" s="869"/>
      <c r="N31" s="869"/>
      <c r="O31" s="869"/>
      <c r="P31" s="871"/>
      <c r="Q31" s="871"/>
      <c r="R31" s="871"/>
      <c r="S31" s="869"/>
      <c r="T31" s="869"/>
      <c r="U31" s="869"/>
      <c r="V31" s="869"/>
      <c r="W31" s="869"/>
      <c r="X31" s="869"/>
      <c r="Y31" s="869"/>
    </row>
    <row r="32" spans="1:25" s="841" customFormat="1" ht="49.5" customHeight="1">
      <c r="A32" s="1468" t="s">
        <v>468</v>
      </c>
      <c r="B32" s="1468"/>
      <c r="C32" s="1468"/>
      <c r="D32" s="1468"/>
      <c r="E32" s="1468"/>
      <c r="F32" s="1468"/>
      <c r="G32" s="1468"/>
      <c r="H32" s="1468"/>
      <c r="I32" s="1468"/>
      <c r="J32" s="1468"/>
      <c r="K32" s="1468"/>
      <c r="L32" s="1468"/>
      <c r="M32" s="1468"/>
      <c r="N32" s="1468"/>
      <c r="O32" s="1468"/>
      <c r="P32" s="1468"/>
      <c r="Q32" s="1468"/>
      <c r="R32" s="1468"/>
      <c r="S32" s="1468"/>
      <c r="T32" s="1468"/>
      <c r="U32" s="1468"/>
      <c r="V32" s="1468"/>
      <c r="W32" s="1468"/>
      <c r="X32" s="1468"/>
      <c r="Y32" s="1468"/>
    </row>
    <row r="33" spans="1:25" s="841" customFormat="1" ht="43.5" customHeight="1">
      <c r="A33" s="1468" t="s">
        <v>469</v>
      </c>
      <c r="B33" s="1468"/>
      <c r="C33" s="1468"/>
      <c r="D33" s="1468"/>
      <c r="E33" s="1468"/>
      <c r="F33" s="1468"/>
      <c r="G33" s="1468"/>
      <c r="H33" s="1468"/>
      <c r="I33" s="1468"/>
      <c r="J33" s="1468"/>
      <c r="K33" s="1468"/>
      <c r="L33" s="1468"/>
      <c r="M33" s="1468"/>
      <c r="N33" s="1468"/>
      <c r="O33" s="1468"/>
      <c r="P33" s="1468"/>
      <c r="Q33" s="1468"/>
      <c r="R33" s="1468"/>
      <c r="S33" s="1468"/>
      <c r="T33" s="1468"/>
      <c r="U33" s="1468"/>
      <c r="V33" s="1468"/>
      <c r="W33" s="1468"/>
      <c r="X33" s="1468"/>
      <c r="Y33" s="1468"/>
    </row>
    <row r="34" spans="1:25" s="841" customFormat="1" ht="46.5" customHeight="1">
      <c r="A34" s="1468" t="s">
        <v>470</v>
      </c>
      <c r="B34" s="1468"/>
      <c r="C34" s="1468"/>
      <c r="D34" s="1468"/>
      <c r="E34" s="1468"/>
      <c r="F34" s="1468"/>
      <c r="G34" s="1468"/>
      <c r="H34" s="1468"/>
      <c r="I34" s="1468"/>
      <c r="J34" s="1468"/>
      <c r="K34" s="1468"/>
      <c r="L34" s="1468"/>
      <c r="M34" s="1468"/>
      <c r="N34" s="1468"/>
      <c r="O34" s="1468"/>
      <c r="P34" s="1468"/>
      <c r="Q34" s="1468"/>
      <c r="R34" s="1468"/>
      <c r="S34" s="1468"/>
      <c r="T34" s="1468"/>
      <c r="U34" s="1468"/>
      <c r="V34" s="1468"/>
      <c r="W34" s="1468"/>
      <c r="X34" s="1468"/>
      <c r="Y34" s="1468"/>
    </row>
    <row r="35" spans="1:25" s="841" customFormat="1" ht="49.5" customHeight="1">
      <c r="A35" s="1468" t="s">
        <v>471</v>
      </c>
      <c r="B35" s="1468"/>
      <c r="C35" s="1468"/>
      <c r="D35" s="1468"/>
      <c r="E35" s="1468"/>
      <c r="F35" s="1468"/>
      <c r="G35" s="1468"/>
      <c r="H35" s="1468"/>
      <c r="I35" s="1468"/>
      <c r="J35" s="1468"/>
      <c r="K35" s="1468"/>
      <c r="L35" s="1468"/>
      <c r="M35" s="1468"/>
      <c r="N35" s="1468"/>
      <c r="O35" s="1468"/>
      <c r="P35" s="1468"/>
      <c r="Q35" s="1468"/>
      <c r="R35" s="1468"/>
      <c r="S35" s="1468"/>
      <c r="T35" s="1468"/>
      <c r="U35" s="1468"/>
      <c r="V35" s="1468"/>
      <c r="W35" s="1468"/>
      <c r="X35" s="1468"/>
      <c r="Y35" s="1468"/>
    </row>
    <row r="36" spans="1:25" s="841" customFormat="1" ht="49.5" customHeight="1">
      <c r="A36" s="1468" t="s">
        <v>472</v>
      </c>
      <c r="B36" s="1468"/>
      <c r="C36" s="1468"/>
      <c r="D36" s="1468"/>
      <c r="E36" s="1468"/>
      <c r="F36" s="1468"/>
      <c r="G36" s="1468"/>
      <c r="H36" s="1468"/>
      <c r="I36" s="1468"/>
      <c r="J36" s="1468"/>
      <c r="K36" s="1468"/>
      <c r="L36" s="1468"/>
      <c r="M36" s="1468"/>
      <c r="N36" s="1468"/>
      <c r="O36" s="1468"/>
      <c r="P36" s="1468"/>
      <c r="Q36" s="1468"/>
      <c r="R36" s="1468"/>
      <c r="S36" s="1468"/>
      <c r="T36" s="1468"/>
      <c r="U36" s="1468"/>
      <c r="V36" s="1468"/>
      <c r="W36" s="1468"/>
      <c r="X36" s="1468"/>
      <c r="Y36" s="1468"/>
    </row>
    <row r="37" spans="1:25" s="841" customFormat="1" ht="49.5" customHeight="1">
      <c r="A37" s="1468" t="s">
        <v>473</v>
      </c>
      <c r="B37" s="1468"/>
      <c r="C37" s="1468"/>
      <c r="D37" s="1468"/>
      <c r="E37" s="1468"/>
      <c r="F37" s="1468"/>
      <c r="G37" s="1468"/>
      <c r="H37" s="1468"/>
      <c r="I37" s="1468"/>
      <c r="J37" s="1468"/>
      <c r="K37" s="1468"/>
      <c r="L37" s="1468"/>
      <c r="M37" s="1468"/>
      <c r="N37" s="1468"/>
      <c r="O37" s="1468"/>
      <c r="P37" s="1468"/>
      <c r="Q37" s="1468"/>
      <c r="R37" s="1468"/>
      <c r="S37" s="1468"/>
      <c r="T37" s="1468"/>
      <c r="U37" s="1468"/>
      <c r="V37" s="1468"/>
      <c r="W37" s="1468"/>
      <c r="X37" s="1468"/>
      <c r="Y37" s="1468"/>
    </row>
    <row r="38" spans="1:25" ht="28.5" customHeight="1"/>
    <row r="39" spans="1:25">
      <c r="B39" s="2"/>
      <c r="L39" s="2"/>
    </row>
    <row r="40" spans="1:25">
      <c r="A40" s="354" t="s">
        <v>441</v>
      </c>
      <c r="B40" s="2"/>
      <c r="L40" s="2"/>
    </row>
    <row r="41" spans="1:25">
      <c r="A41" s="354" t="s">
        <v>442</v>
      </c>
      <c r="B41" s="2"/>
      <c r="L41" s="2"/>
    </row>
    <row r="42" spans="1:25">
      <c r="A42" s="354" t="s">
        <v>443</v>
      </c>
      <c r="B42" s="2"/>
      <c r="L42" s="2"/>
    </row>
    <row r="43" spans="1:25">
      <c r="A43" s="354" t="s">
        <v>444</v>
      </c>
      <c r="B43" s="2"/>
      <c r="L43" s="2"/>
    </row>
    <row r="44" spans="1:25">
      <c r="A44" s="354" t="s">
        <v>445</v>
      </c>
      <c r="B44" s="2"/>
      <c r="L44" s="2"/>
    </row>
    <row r="45" spans="1:25">
      <c r="A45" s="354" t="s">
        <v>446</v>
      </c>
      <c r="B45" s="2"/>
      <c r="L45" s="2"/>
    </row>
    <row r="46" spans="1:25">
      <c r="A46" s="354" t="s">
        <v>447</v>
      </c>
      <c r="B46" s="2"/>
      <c r="L46" s="2"/>
    </row>
    <row r="47" spans="1:25">
      <c r="A47" s="354" t="s">
        <v>448</v>
      </c>
      <c r="B47" s="2"/>
      <c r="L47" s="2"/>
    </row>
    <row r="48" spans="1:25">
      <c r="A48" s="354" t="s">
        <v>449</v>
      </c>
      <c r="B48" s="2"/>
      <c r="L48" s="2"/>
    </row>
    <row r="49" spans="1:18">
      <c r="B49" s="2"/>
      <c r="L49" s="2"/>
    </row>
    <row r="50" spans="1:18">
      <c r="A50" s="842" t="s">
        <v>317</v>
      </c>
      <c r="B50" s="2"/>
      <c r="L50" s="2"/>
    </row>
    <row r="51" spans="1:18">
      <c r="A51" s="354" t="s">
        <v>450</v>
      </c>
      <c r="B51" s="2"/>
      <c r="L51" s="2"/>
    </row>
    <row r="52" spans="1:18">
      <c r="A52" s="354" t="s">
        <v>451</v>
      </c>
      <c r="B52" s="2"/>
      <c r="L52" s="2"/>
    </row>
    <row r="53" spans="1:18">
      <c r="A53" s="354" t="s">
        <v>452</v>
      </c>
      <c r="B53" s="2"/>
      <c r="L53" s="2"/>
    </row>
    <row r="54" spans="1:18">
      <c r="A54" s="354" t="s">
        <v>453</v>
      </c>
      <c r="B54" s="2"/>
      <c r="L54" s="2"/>
    </row>
    <row r="55" spans="1:18">
      <c r="A55" s="354" t="s">
        <v>454</v>
      </c>
      <c r="B55" s="2"/>
      <c r="L55" s="2"/>
    </row>
    <row r="56" spans="1:18">
      <c r="B56" s="2"/>
      <c r="L56" s="2"/>
    </row>
    <row r="57" spans="1:18">
      <c r="B57" s="2"/>
      <c r="L57" s="2"/>
    </row>
    <row r="58" spans="1:18">
      <c r="B58" s="2"/>
      <c r="L58" s="2"/>
    </row>
    <row r="59" spans="1:18">
      <c r="B59" s="2"/>
      <c r="L59" s="2"/>
    </row>
    <row r="60" spans="1:18">
      <c r="A60" s="843" t="s">
        <v>427</v>
      </c>
      <c r="B60" s="843"/>
      <c r="C60" s="843"/>
      <c r="D60" s="843"/>
      <c r="E60" s="843"/>
      <c r="F60" s="843"/>
      <c r="G60" s="843"/>
      <c r="H60" s="843"/>
      <c r="I60" s="843"/>
      <c r="J60" s="843"/>
      <c r="L60" s="2"/>
    </row>
    <row r="61" spans="1:18" s="843" customFormat="1">
      <c r="P61" s="873"/>
      <c r="Q61" s="873"/>
      <c r="R61" s="873"/>
    </row>
    <row r="62" spans="1:18" s="843" customFormat="1">
      <c r="P62" s="873"/>
      <c r="Q62" s="873"/>
      <c r="R62" s="873"/>
    </row>
    <row r="63" spans="1:18" s="843" customFormat="1">
      <c r="A63" s="844" t="s">
        <v>428</v>
      </c>
      <c r="P63" s="873"/>
      <c r="Q63" s="873"/>
      <c r="R63" s="873"/>
    </row>
    <row r="64" spans="1:18" s="843" customFormat="1">
      <c r="A64" s="844" t="s">
        <v>429</v>
      </c>
      <c r="P64" s="873"/>
      <c r="Q64" s="873"/>
      <c r="R64" s="873"/>
    </row>
    <row r="65" spans="1:18" s="843" customFormat="1">
      <c r="A65" s="845" t="s">
        <v>430</v>
      </c>
      <c r="P65" s="873"/>
      <c r="Q65" s="873"/>
      <c r="R65" s="873"/>
    </row>
    <row r="66" spans="1:18" s="843" customFormat="1">
      <c r="P66" s="873"/>
      <c r="Q66" s="873"/>
      <c r="R66" s="873"/>
    </row>
    <row r="67" spans="1:18" s="843" customFormat="1">
      <c r="A67" s="845" t="s">
        <v>319</v>
      </c>
      <c r="P67" s="873"/>
      <c r="Q67" s="873"/>
      <c r="R67" s="873"/>
    </row>
    <row r="68" spans="1:18" s="843" customFormat="1">
      <c r="A68" s="846" t="s">
        <v>320</v>
      </c>
      <c r="P68" s="873"/>
      <c r="Q68" s="873"/>
      <c r="R68" s="873"/>
    </row>
    <row r="69" spans="1:18" s="843" customFormat="1">
      <c r="A69" s="844" t="s">
        <v>460</v>
      </c>
      <c r="P69" s="873"/>
      <c r="Q69" s="873"/>
      <c r="R69" s="873"/>
    </row>
    <row r="70" spans="1:18" s="843" customFormat="1">
      <c r="A70" s="844" t="s">
        <v>431</v>
      </c>
      <c r="P70" s="873"/>
      <c r="Q70" s="873"/>
      <c r="R70" s="873"/>
    </row>
    <row r="71" spans="1:18" s="843" customFormat="1">
      <c r="A71" s="845" t="s">
        <v>321</v>
      </c>
      <c r="P71" s="873"/>
      <c r="Q71" s="873"/>
      <c r="R71" s="873"/>
    </row>
    <row r="72" spans="1:18" s="843" customFormat="1">
      <c r="A72" s="846" t="s">
        <v>322</v>
      </c>
      <c r="P72" s="873"/>
      <c r="Q72" s="873"/>
      <c r="R72" s="873"/>
    </row>
    <row r="73" spans="1:18" s="843" customFormat="1">
      <c r="A73" s="844" t="s">
        <v>461</v>
      </c>
      <c r="P73" s="873"/>
      <c r="Q73" s="873"/>
      <c r="R73" s="873"/>
    </row>
    <row r="74" spans="1:18" s="843" customFormat="1">
      <c r="A74" s="844" t="s">
        <v>462</v>
      </c>
      <c r="P74" s="873"/>
      <c r="Q74" s="873"/>
      <c r="R74" s="873"/>
    </row>
    <row r="75" spans="1:18" s="843" customFormat="1">
      <c r="A75" s="845" t="s">
        <v>323</v>
      </c>
      <c r="P75" s="873"/>
      <c r="Q75" s="873"/>
      <c r="R75" s="873"/>
    </row>
    <row r="76" spans="1:18" s="843" customFormat="1">
      <c r="A76" s="846" t="s">
        <v>324</v>
      </c>
      <c r="P76" s="873"/>
      <c r="Q76" s="873"/>
      <c r="R76" s="873"/>
    </row>
    <row r="77" spans="1:18" s="843" customFormat="1">
      <c r="A77" s="844" t="s">
        <v>463</v>
      </c>
      <c r="P77" s="873"/>
      <c r="Q77" s="873"/>
      <c r="R77" s="873"/>
    </row>
    <row r="78" spans="1:18" s="843" customFormat="1">
      <c r="A78" s="844" t="s">
        <v>432</v>
      </c>
      <c r="P78" s="873"/>
      <c r="Q78" s="873"/>
      <c r="R78" s="873"/>
    </row>
    <row r="79" spans="1:18" s="843" customFormat="1">
      <c r="A79" s="845" t="s">
        <v>325</v>
      </c>
      <c r="P79" s="873"/>
      <c r="Q79" s="873"/>
      <c r="R79" s="873"/>
    </row>
    <row r="80" spans="1:18" s="843" customFormat="1">
      <c r="A80" s="846" t="s">
        <v>326</v>
      </c>
      <c r="P80" s="873"/>
      <c r="Q80" s="873"/>
      <c r="R80" s="873"/>
    </row>
    <row r="81" spans="1:18" s="843" customFormat="1">
      <c r="A81" s="844" t="s">
        <v>464</v>
      </c>
      <c r="P81" s="873"/>
      <c r="Q81" s="873"/>
      <c r="R81" s="873"/>
    </row>
    <row r="82" spans="1:18" s="843" customFormat="1">
      <c r="A82" s="844" t="s">
        <v>433</v>
      </c>
      <c r="P82" s="873"/>
      <c r="Q82" s="873"/>
      <c r="R82" s="873"/>
    </row>
    <row r="83" spans="1:18" s="843" customFormat="1">
      <c r="A83" s="845" t="s">
        <v>327</v>
      </c>
      <c r="P83" s="873"/>
      <c r="Q83" s="873"/>
      <c r="R83" s="873"/>
    </row>
    <row r="84" spans="1:18" s="843" customFormat="1">
      <c r="A84" s="846" t="s">
        <v>328</v>
      </c>
      <c r="P84" s="873"/>
      <c r="Q84" s="873"/>
      <c r="R84" s="873"/>
    </row>
    <row r="85" spans="1:18" s="843" customFormat="1">
      <c r="A85" s="844" t="s">
        <v>465</v>
      </c>
      <c r="P85" s="873"/>
      <c r="Q85" s="873"/>
      <c r="R85" s="873"/>
    </row>
    <row r="86" spans="1:18" s="843" customFormat="1">
      <c r="A86" s="844" t="s">
        <v>434</v>
      </c>
      <c r="P86" s="873"/>
      <c r="Q86" s="873"/>
      <c r="R86" s="873"/>
    </row>
    <row r="87" spans="1:18" s="843" customFormat="1">
      <c r="P87" s="873"/>
      <c r="Q87" s="873"/>
      <c r="R87" s="873"/>
    </row>
    <row r="88" spans="1:18" s="843" customFormat="1">
      <c r="A88" s="845" t="s">
        <v>329</v>
      </c>
      <c r="P88" s="873"/>
      <c r="Q88" s="873"/>
      <c r="R88" s="873"/>
    </row>
    <row r="89" spans="1:18" s="843" customFormat="1">
      <c r="A89" s="844" t="s">
        <v>435</v>
      </c>
      <c r="P89" s="873"/>
      <c r="Q89" s="873"/>
      <c r="R89" s="873"/>
    </row>
    <row r="90" spans="1:18" s="843" customFormat="1">
      <c r="A90" s="844" t="s">
        <v>436</v>
      </c>
      <c r="P90" s="873"/>
      <c r="Q90" s="873"/>
      <c r="R90" s="873"/>
    </row>
    <row r="91" spans="1:18" s="843" customFormat="1">
      <c r="A91" s="844" t="s">
        <v>437</v>
      </c>
      <c r="P91" s="873"/>
      <c r="Q91" s="873"/>
      <c r="R91" s="873"/>
    </row>
    <row r="92" spans="1:18" s="843" customFormat="1">
      <c r="A92" s="845" t="s">
        <v>466</v>
      </c>
      <c r="P92" s="873"/>
      <c r="Q92" s="873"/>
      <c r="R92" s="873"/>
    </row>
    <row r="93" spans="1:18" s="843" customFormat="1">
      <c r="A93" s="844" t="s">
        <v>438</v>
      </c>
      <c r="P93" s="873"/>
      <c r="Q93" s="873"/>
      <c r="R93" s="873"/>
    </row>
    <row r="94" spans="1:18" s="843" customFormat="1">
      <c r="A94" s="844" t="s">
        <v>439</v>
      </c>
      <c r="P94" s="873"/>
      <c r="Q94" s="873"/>
      <c r="R94" s="873"/>
    </row>
    <row r="95" spans="1:18" s="843" customFormat="1">
      <c r="A95" s="844" t="s">
        <v>440</v>
      </c>
      <c r="P95" s="873"/>
      <c r="Q95" s="873"/>
      <c r="R95" s="873"/>
    </row>
    <row r="96" spans="1:18" s="843" customFormat="1">
      <c r="A96" s="845" t="s">
        <v>427</v>
      </c>
      <c r="P96" s="873"/>
      <c r="Q96" s="873"/>
      <c r="R96" s="873"/>
    </row>
    <row r="97" spans="1:18" s="843" customFormat="1">
      <c r="A97" s="2"/>
      <c r="B97" s="2"/>
      <c r="C97" s="2"/>
      <c r="D97" s="2"/>
      <c r="E97" s="2"/>
      <c r="F97" s="2"/>
      <c r="G97" s="2"/>
      <c r="H97" s="2"/>
      <c r="I97" s="2"/>
      <c r="J97" s="2"/>
      <c r="P97" s="873"/>
      <c r="Q97" s="873"/>
      <c r="R97" s="873"/>
    </row>
    <row r="98" spans="1:18">
      <c r="B98" s="2"/>
      <c r="L98" s="2"/>
    </row>
    <row r="99" spans="1:18">
      <c r="B99" s="2"/>
      <c r="L99" s="2"/>
    </row>
    <row r="100" spans="1:18">
      <c r="B100" s="2"/>
      <c r="L100" s="2"/>
    </row>
    <row r="101" spans="1:18">
      <c r="B101" s="2"/>
      <c r="L101" s="2"/>
    </row>
    <row r="102" spans="1:18">
      <c r="L102" s="2"/>
    </row>
  </sheetData>
  <mergeCells count="11">
    <mergeCell ref="A37:Y37"/>
    <mergeCell ref="A34:Y34"/>
    <mergeCell ref="A33:Y33"/>
    <mergeCell ref="A32:Y32"/>
    <mergeCell ref="A35:Y35"/>
    <mergeCell ref="A36:Y36"/>
    <mergeCell ref="AG2:AN2"/>
    <mergeCell ref="AG3:AN3"/>
    <mergeCell ref="A1:D1"/>
    <mergeCell ref="F1:L1"/>
    <mergeCell ref="AG4:AN4"/>
  </mergeCells>
  <phoneticPr fontId="160" type="noConversion"/>
  <conditionalFormatting sqref="P3">
    <cfRule type="containsText" dxfId="47" priority="18" operator="containsText" text="Paid">
      <formula>NOT(ISERROR(SEARCH("Paid",P3)))</formula>
    </cfRule>
    <cfRule type="containsText" priority="19" operator="containsText" text="Paid">
      <formula>NOT(ISERROR(SEARCH("Paid",P3)))</formula>
    </cfRule>
    <cfRule type="containsText" dxfId="46" priority="20" operator="containsText" text="Paid">
      <formula>NOT(ISERROR(SEARCH("Paid",P3)))</formula>
    </cfRule>
    <cfRule type="containsText" dxfId="45" priority="21" operator="containsText" text="Paid">
      <formula>NOT(ISERROR(SEARCH("Paid",P3)))</formula>
    </cfRule>
  </conditionalFormatting>
  <conditionalFormatting sqref="P4">
    <cfRule type="containsText" dxfId="44" priority="14" operator="containsText" text="Over Due">
      <formula>NOT(ISERROR(SEARCH("Over Due",P4)))</formula>
    </cfRule>
    <cfRule type="containsText" dxfId="43" priority="15" operator="containsText" text="FP need">
      <formula>NOT(ISERROR(SEARCH("FP need",P4)))</formula>
    </cfRule>
    <cfRule type="containsText" dxfId="42" priority="16" operator="containsText" text="FF need">
      <formula>NOT(ISERROR(SEARCH("FF need",P4)))</formula>
    </cfRule>
    <cfRule type="containsText" dxfId="41" priority="17" operator="containsText" text="FF need">
      <formula>NOT(ISERROR(SEARCH("FF need",P4)))</formula>
    </cfRule>
  </conditionalFormatting>
  <conditionalFormatting sqref="P6">
    <cfRule type="containsText" dxfId="40" priority="5" operator="containsText" text="Over Due">
      <formula>NOT(ISERROR(SEARCH("Over Due",P6)))</formula>
    </cfRule>
    <cfRule type="containsText" dxfId="39" priority="6" operator="containsText" text="FF need">
      <formula>NOT(ISERROR(SEARCH("FF need",P6)))</formula>
    </cfRule>
    <cfRule type="containsText" dxfId="38" priority="7" operator="containsText" text="FF need">
      <formula>NOT(ISERROR(SEARCH("FF need",P6)))</formula>
    </cfRule>
    <cfRule type="containsText" dxfId="37" priority="8" operator="containsText" text="FF need">
      <formula>NOT(ISERROR(SEARCH("FF need",P6)))</formula>
    </cfRule>
    <cfRule type="containsText" dxfId="36" priority="9" operator="containsText" text="Due soon">
      <formula>NOT(ISERROR(SEARCH("Due soon",P6)))</formula>
    </cfRule>
    <cfRule type="containsText" dxfId="35" priority="10" operator="containsText" text="Paid">
      <formula>NOT(ISERROR(SEARCH("Paid",P6)))</formula>
    </cfRule>
    <cfRule type="containsText" priority="11" operator="containsText" text="Paid">
      <formula>NOT(ISERROR(SEARCH("Paid",P6)))</formula>
    </cfRule>
    <cfRule type="containsText" dxfId="34" priority="12" operator="containsText" text="Paid">
      <formula>NOT(ISERROR(SEARCH("Paid",P6)))</formula>
    </cfRule>
    <cfRule type="containsText" dxfId="33" priority="13" operator="containsText" text="Paid">
      <formula>NOT(ISERROR(SEARCH("Paid",P6)))</formula>
    </cfRule>
  </conditionalFormatting>
  <conditionalFormatting sqref="Q7">
    <cfRule type="expression" dxfId="32" priority="3">
      <formula>$F112="Credit"</formula>
    </cfRule>
    <cfRule type="expression" dxfId="31" priority="4">
      <formula>$F112="Paid"</formula>
    </cfRule>
  </conditionalFormatting>
  <conditionalFormatting sqref="R1:R4">
    <cfRule type="dataBar" priority="1">
      <dataBar>
        <cfvo type="min"/>
        <cfvo type="max"/>
        <color rgb="FF008AEF"/>
      </dataBar>
      <extLst>
        <ext xmlns:x14="http://schemas.microsoft.com/office/spreadsheetml/2009/9/main" uri="{B025F937-C7B1-47D3-B67F-A62EFF666E3E}">
          <x14:id>{29E5FBD1-0AD9-4A45-8BF1-E59AEF2ADB57}</x14:id>
        </ext>
      </extLst>
    </cfRule>
    <cfRule type="dataBar" priority="2">
      <dataBar>
        <cfvo type="min"/>
        <cfvo type="max"/>
        <color rgb="FF638EC6"/>
      </dataBar>
      <extLst>
        <ext xmlns:x14="http://schemas.microsoft.com/office/spreadsheetml/2009/9/main" uri="{B025F937-C7B1-47D3-B67F-A62EFF666E3E}">
          <x14:id>{1DFB90E1-C213-4E35-9D9C-F439EDD7E495}</x14:id>
        </ext>
      </extLst>
    </cfRule>
  </conditionalFormatting>
  <dataValidations count="3">
    <dataValidation type="list" allowBlank="1" showInputMessage="1" showErrorMessage="1" sqref="AC3" xr:uid="{F477A810-DAFC-47C9-BFDC-1B89141A143A}">
      <formula1>"Ca sales,Cr settled ,Utilities,Fuel,Salaries,Rent,Petty,Purch A"</formula1>
    </dataValidation>
    <dataValidation type="list" allowBlank="1" showInputMessage="1" showErrorMessage="1" sqref="AD3" xr:uid="{442351CC-F605-4CBD-8FF7-543461D37CC7}">
      <formula1>"Other,Non,Whl Pur,RTGS,Incentive,Purchase,Comm,Service,Adjust,Collectable ,Principal,Disbursement"</formula1>
    </dataValidation>
    <dataValidation type="list" allowBlank="1" showInputMessage="1" showErrorMessage="1" sqref="AE3" xr:uid="{1CB93E6D-895D-477F-8347-3AB6FD8BA872}">
      <formula1>"Tax &amp; P,WHT,Rev Tax,Audit Fee, Dividend,LC,DC ,Customs duty,Freight ,Insurance,Related"</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9E5FBD1-0AD9-4A45-8BF1-E59AEF2ADB57}">
            <x14:dataBar minLength="0" maxLength="100" gradient="0">
              <x14:cfvo type="autoMin"/>
              <x14:cfvo type="autoMax"/>
              <x14:negativeFillColor rgb="FFFF0000"/>
              <x14:axisColor rgb="FF000000"/>
            </x14:dataBar>
          </x14:cfRule>
          <x14:cfRule type="dataBar" id="{1DFB90E1-C213-4E35-9D9C-F439EDD7E495}">
            <x14:dataBar minLength="0" maxLength="100" gradient="0">
              <x14:cfvo type="autoMin"/>
              <x14:cfvo type="autoMax"/>
              <x14:negativeFillColor rgb="FFFF0000"/>
              <x14:axisColor rgb="FF000000"/>
            </x14:dataBar>
          </x14:cfRule>
          <xm:sqref>R1:R4</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FFC000"/>
  </sheetPr>
  <dimension ref="A1:AS969"/>
  <sheetViews>
    <sheetView zoomScale="170" zoomScaleNormal="170" zoomScaleSheetLayoutView="100" workbookViewId="0">
      <pane ySplit="2" topLeftCell="A3" activePane="bottomLeft" state="frozen"/>
      <selection activeCell="S20" sqref="S20"/>
      <selection pane="bottomLeft" activeCell="I2" sqref="I2"/>
    </sheetView>
  </sheetViews>
  <sheetFormatPr defaultColWidth="14.42578125" defaultRowHeight="15" customHeight="1"/>
  <cols>
    <col min="1" max="1" width="13.140625" style="9" customWidth="1"/>
    <col min="2" max="2" width="7.42578125" style="6" hidden="1" customWidth="1"/>
    <col min="3" max="3" width="8.85546875" style="7" customWidth="1"/>
    <col min="4" max="4" width="10.140625" style="7" customWidth="1"/>
    <col min="5" max="5" width="12.42578125" style="2" customWidth="1"/>
    <col min="6" max="6" width="1.5703125" style="245" customWidth="1"/>
    <col min="7" max="7" width="10.85546875" style="59" customWidth="1"/>
    <col min="8" max="8" width="12.5703125" style="27" customWidth="1"/>
    <col min="9" max="9" width="12.28515625" style="59" customWidth="1"/>
    <col min="10" max="10" width="13.28515625" style="59" customWidth="1"/>
    <col min="11" max="11" width="13.28515625" style="3" customWidth="1"/>
    <col min="12" max="12" width="12.85546875" style="6" customWidth="1"/>
    <col min="13" max="13" width="10.85546875" style="6" customWidth="1"/>
    <col min="14" max="14" width="2" style="245" customWidth="1"/>
    <col min="15" max="15" width="6.140625" style="245" customWidth="1"/>
    <col min="16" max="16" width="5.85546875" style="246" customWidth="1"/>
    <col min="17" max="17" width="12.28515625" style="247" customWidth="1"/>
    <col min="18" max="18" width="9.28515625" style="247" customWidth="1"/>
    <col min="19" max="19" width="10.85546875" style="247" customWidth="1"/>
    <col min="20" max="20" width="11.7109375" style="247" customWidth="1"/>
    <col min="21" max="21" width="10.28515625" style="247" customWidth="1"/>
    <col min="22" max="22" width="12" style="247" customWidth="1"/>
    <col min="23" max="23" width="7.85546875" style="247" customWidth="1"/>
    <col min="24" max="25" width="7.85546875" style="245" customWidth="1"/>
    <col min="26" max="26" width="9.85546875" style="245" customWidth="1"/>
    <col min="27" max="27" width="7.85546875" style="245" customWidth="1"/>
    <col min="28" max="45" width="14.42578125" style="245"/>
    <col min="46" max="16384" width="14.42578125" style="9"/>
  </cols>
  <sheetData>
    <row r="1" spans="1:45" s="1" customFormat="1" ht="30" customHeight="1">
      <c r="A1" s="248" t="s">
        <v>104</v>
      </c>
      <c r="B1" s="736" t="s">
        <v>360</v>
      </c>
      <c r="C1" s="378" t="s">
        <v>77</v>
      </c>
      <c r="D1" s="378" t="s">
        <v>80</v>
      </c>
      <c r="E1" s="10" t="s">
        <v>105</v>
      </c>
      <c r="F1" s="249"/>
      <c r="G1" s="250" t="s">
        <v>105</v>
      </c>
      <c r="H1" s="250" t="s">
        <v>106</v>
      </c>
      <c r="I1" s="250" t="s">
        <v>107</v>
      </c>
      <c r="J1" s="250" t="s">
        <v>108</v>
      </c>
      <c r="K1" s="251" t="s">
        <v>109</v>
      </c>
      <c r="L1" s="250" t="s">
        <v>110</v>
      </c>
      <c r="M1" s="250" t="s">
        <v>111</v>
      </c>
      <c r="N1" s="252"/>
      <c r="O1" s="242"/>
      <c r="P1" s="253"/>
      <c r="Q1" s="253"/>
      <c r="R1" s="254"/>
      <c r="S1" s="242"/>
      <c r="T1" s="253"/>
      <c r="U1" s="253"/>
      <c r="V1" s="254"/>
      <c r="W1" s="242"/>
      <c r="X1" s="253"/>
      <c r="Y1" s="253"/>
      <c r="Z1" s="254"/>
      <c r="AA1" s="916"/>
      <c r="AB1" s="252"/>
      <c r="AC1" s="252"/>
      <c r="AD1" s="252"/>
      <c r="AE1" s="252"/>
      <c r="AF1" s="252"/>
      <c r="AG1" s="252"/>
      <c r="AH1" s="917"/>
      <c r="AI1" s="917" t="s">
        <v>112</v>
      </c>
      <c r="AJ1" s="917" t="s">
        <v>113</v>
      </c>
      <c r="AK1" s="917" t="s">
        <v>114</v>
      </c>
      <c r="AL1" s="917" t="s">
        <v>115</v>
      </c>
      <c r="AM1" s="252"/>
      <c r="AN1" s="917"/>
      <c r="AO1" s="917" t="s">
        <v>112</v>
      </c>
      <c r="AP1" s="917" t="s">
        <v>113</v>
      </c>
      <c r="AQ1" s="917" t="s">
        <v>114</v>
      </c>
      <c r="AR1" s="917" t="s">
        <v>115</v>
      </c>
      <c r="AS1" s="252"/>
    </row>
    <row r="2" spans="1:45" s="2" customFormat="1" ht="21.95" customHeight="1">
      <c r="A2" s="255" t="s">
        <v>1</v>
      </c>
      <c r="B2" s="256">
        <f>VLOOKUP(A2,List!N2:O11,2,FALSE())</f>
        <v>584984</v>
      </c>
      <c r="C2" s="379">
        <f>IFERROR(SUMIFS(Trans!$D:$D,Trans!$B:$B,A2,Trans!$C:$C,"Credit"),0)</f>
        <v>535500</v>
      </c>
      <c r="D2" s="379">
        <f>IFERROR(SUMIFS(Trans!$D:$D,Trans!$B:$B,A2,Trans!$C:$C,"Debit"),0)</f>
        <v>130000</v>
      </c>
      <c r="E2" s="257">
        <f t="shared" ref="E2:E12" si="0">B2+C2-D2</f>
        <v>990484</v>
      </c>
      <c r="F2" s="247"/>
      <c r="G2" s="258">
        <f>E13</f>
        <v>2016602.3000000007</v>
      </c>
      <c r="H2" s="259">
        <f ca="1">CreditS!U2</f>
        <v>2841430</v>
      </c>
      <c r="I2" s="259">
        <f ca="1">H2+G2</f>
        <v>4858032.3000000007</v>
      </c>
      <c r="J2" s="260">
        <f>'A3'!H12</f>
        <v>28205572.300000001</v>
      </c>
      <c r="K2" s="261">
        <f ca="1">J2+I2</f>
        <v>33063604.600000001</v>
      </c>
      <c r="L2" s="262">
        <f>'A3'!G9</f>
        <v>6421208.7000000002</v>
      </c>
      <c r="M2" s="262">
        <v>329000</v>
      </c>
      <c r="N2" s="254"/>
      <c r="O2" s="263"/>
      <c r="P2" s="253"/>
      <c r="Q2" s="253"/>
      <c r="R2" s="254"/>
      <c r="S2" s="263"/>
      <c r="T2" s="253"/>
      <c r="U2" s="253"/>
      <c r="V2" s="254"/>
      <c r="W2" s="263"/>
      <c r="X2" s="253"/>
      <c r="Y2" s="253"/>
      <c r="Z2" s="254"/>
      <c r="AA2" s="254"/>
      <c r="AB2" s="254"/>
      <c r="AC2" s="254"/>
      <c r="AD2" s="254"/>
      <c r="AE2" s="254"/>
      <c r="AF2" s="254"/>
      <c r="AG2" s="254"/>
      <c r="AH2" s="918" t="s">
        <v>116</v>
      </c>
      <c r="AI2" s="269">
        <v>2500793</v>
      </c>
      <c r="AJ2" s="270">
        <v>2970846</v>
      </c>
      <c r="AK2" s="919">
        <v>4553938.28</v>
      </c>
      <c r="AL2" s="270">
        <v>2453934</v>
      </c>
      <c r="AM2" s="254"/>
      <c r="AN2" s="918" t="s">
        <v>116</v>
      </c>
      <c r="AO2" s="269">
        <f>AI2-AR2</f>
        <v>46859</v>
      </c>
      <c r="AP2" s="920">
        <f>AJ2-AI2</f>
        <v>470053</v>
      </c>
      <c r="AQ2" s="270"/>
      <c r="AR2" s="270">
        <v>2453934</v>
      </c>
      <c r="AS2" s="254"/>
    </row>
    <row r="3" spans="1:45" s="2" customFormat="1" ht="17.100000000000001" customHeight="1">
      <c r="A3" s="255" t="s">
        <v>19</v>
      </c>
      <c r="B3" s="256">
        <f>VLOOKUP(A3,List!N3:O12,2,FALSE())</f>
        <v>71149</v>
      </c>
      <c r="C3" s="379">
        <f>IFERROR(SUMIFS(Trans!$D:$D,Trans!$B:$B,A3,Trans!$C:$C,"Credit"),0)</f>
        <v>0</v>
      </c>
      <c r="D3" s="379">
        <f>IFERROR(SUMIFS(Trans!$D:$D,Trans!$B:$B,A3,Trans!$C:$C,"Debit"),0)</f>
        <v>0</v>
      </c>
      <c r="E3" s="257">
        <f t="shared" si="0"/>
        <v>71149</v>
      </c>
      <c r="F3" s="247"/>
      <c r="G3" s="264">
        <f>E2+E4+E3+E11+E6+E7+E10</f>
        <v>1960024.3000000007</v>
      </c>
      <c r="H3" s="264"/>
      <c r="I3" s="264"/>
      <c r="J3" s="264"/>
      <c r="K3" s="242"/>
      <c r="L3" s="253"/>
      <c r="M3" s="253"/>
      <c r="N3" s="254"/>
      <c r="O3" s="263"/>
      <c r="P3" s="253"/>
      <c r="Q3" s="253"/>
      <c r="R3" s="254"/>
      <c r="S3" s="263"/>
      <c r="T3" s="253"/>
      <c r="U3" s="253"/>
      <c r="V3" s="254"/>
      <c r="W3" s="263"/>
      <c r="X3" s="253"/>
      <c r="Y3" s="253"/>
      <c r="Z3" s="254"/>
      <c r="AA3" s="254"/>
      <c r="AB3" s="254"/>
      <c r="AC3" s="254"/>
      <c r="AD3" s="254"/>
      <c r="AE3" s="254"/>
      <c r="AF3" s="254"/>
      <c r="AG3" s="254"/>
      <c r="AH3" s="268" t="s">
        <v>117</v>
      </c>
      <c r="AI3" s="269">
        <v>2076905</v>
      </c>
      <c r="AJ3" s="270">
        <v>2015770</v>
      </c>
      <c r="AK3" s="919">
        <v>2134680</v>
      </c>
      <c r="AL3" s="270">
        <v>1136050</v>
      </c>
      <c r="AM3" s="921"/>
      <c r="AN3" s="268" t="s">
        <v>117</v>
      </c>
      <c r="AO3" s="269">
        <f>AI3-AR3</f>
        <v>940855</v>
      </c>
      <c r="AP3" s="920">
        <f>AI3-AJ3</f>
        <v>61135</v>
      </c>
      <c r="AQ3" s="270"/>
      <c r="AR3" s="270">
        <v>1136050</v>
      </c>
      <c r="AS3" s="254"/>
    </row>
    <row r="4" spans="1:45" s="2" customFormat="1" ht="17.100000000000001" customHeight="1">
      <c r="A4" s="255" t="s">
        <v>20</v>
      </c>
      <c r="B4" s="256">
        <f>VLOOKUP(A4,List!N4:O13,2,FALSE())</f>
        <v>151882.30000000075</v>
      </c>
      <c r="C4" s="379">
        <f>IFERROR(SUMIFS(Trans!$D:$D,Trans!$B:$B,A4,Trans!$C:$C,"Credit"),0)</f>
        <v>0</v>
      </c>
      <c r="D4" s="379">
        <f>IFERROR(SUMIFS(Trans!$D:$D,Trans!$B:$B,A4,Trans!$C:$C,"Debit"),0)</f>
        <v>0</v>
      </c>
      <c r="E4" s="257">
        <f t="shared" si="0"/>
        <v>151882.30000000075</v>
      </c>
      <c r="F4" s="247"/>
      <c r="G4" s="263"/>
      <c r="H4" s="265"/>
      <c r="I4" s="265"/>
      <c r="J4" s="266"/>
      <c r="K4" s="263"/>
      <c r="L4" s="253"/>
      <c r="M4" s="253"/>
      <c r="N4" s="254"/>
      <c r="O4" s="263"/>
      <c r="P4" s="253"/>
      <c r="Q4" s="253"/>
      <c r="R4" s="254"/>
      <c r="S4" s="263"/>
      <c r="T4" s="253"/>
      <c r="U4" s="253"/>
      <c r="V4" s="254"/>
      <c r="W4" s="263"/>
      <c r="X4" s="253"/>
      <c r="Y4" s="253"/>
      <c r="Z4" s="254"/>
      <c r="AA4" s="254"/>
      <c r="AB4" s="254"/>
      <c r="AC4" s="254"/>
      <c r="AD4" s="254"/>
      <c r="AE4" s="254"/>
      <c r="AF4" s="254"/>
      <c r="AG4" s="254"/>
      <c r="AH4" s="268" t="s">
        <v>118</v>
      </c>
      <c r="AI4" s="269">
        <v>4632073</v>
      </c>
      <c r="AJ4" s="270">
        <v>4986616</v>
      </c>
      <c r="AK4" s="919">
        <v>6688618.2800000003</v>
      </c>
      <c r="AL4" s="270">
        <v>3589984</v>
      </c>
      <c r="AM4" s="921"/>
      <c r="AN4" s="268" t="s">
        <v>118</v>
      </c>
      <c r="AO4" s="269">
        <f>AI4-AR4</f>
        <v>1042089</v>
      </c>
      <c r="AP4" s="920">
        <f>AJ4-AI4</f>
        <v>354543</v>
      </c>
      <c r="AQ4" s="270"/>
      <c r="AR4" s="270">
        <v>3589984</v>
      </c>
      <c r="AS4" s="254"/>
    </row>
    <row r="5" spans="1:45" s="2" customFormat="1" ht="17.100000000000001" customHeight="1">
      <c r="A5" s="255" t="s">
        <v>21</v>
      </c>
      <c r="B5" s="256">
        <f>VLOOKUP(A5,List!N5:O18,2,FALSE())</f>
        <v>1354</v>
      </c>
      <c r="C5" s="379">
        <f>IFERROR(SUMIFS(Trans!$D:$D,Trans!$B:$B,A5,Trans!$C:$C,"Credit"),0)</f>
        <v>46851</v>
      </c>
      <c r="D5" s="379">
        <f>IFERROR(SUMIFS(Trans!$D:$D,Trans!$B:$B,A5,Trans!$C:$C,"Debit"),0)</f>
        <v>0</v>
      </c>
      <c r="E5" s="257">
        <f t="shared" si="0"/>
        <v>48205</v>
      </c>
      <c r="F5" s="247"/>
      <c r="G5" s="263"/>
      <c r="H5" s="263"/>
      <c r="I5" s="267"/>
      <c r="J5" s="263"/>
      <c r="K5" s="263"/>
      <c r="L5" s="253"/>
      <c r="M5" s="253"/>
      <c r="N5" s="254"/>
      <c r="O5" s="263"/>
      <c r="P5" s="253"/>
      <c r="Q5" s="253"/>
      <c r="R5" s="254"/>
      <c r="S5" s="263"/>
      <c r="T5" s="253"/>
      <c r="U5" s="253"/>
      <c r="V5" s="254"/>
      <c r="W5" s="263"/>
      <c r="X5" s="253"/>
      <c r="Y5" s="253"/>
      <c r="Z5" s="254"/>
      <c r="AA5" s="254"/>
      <c r="AB5" s="254"/>
      <c r="AC5" s="254"/>
      <c r="AD5" s="254"/>
      <c r="AE5" s="254"/>
      <c r="AF5" s="254"/>
      <c r="AG5" s="254"/>
      <c r="AH5" s="268" t="s">
        <v>119</v>
      </c>
      <c r="AI5" s="269">
        <v>10135295</v>
      </c>
      <c r="AJ5" s="270">
        <v>10135295</v>
      </c>
      <c r="AK5" s="919">
        <v>9294735</v>
      </c>
      <c r="AL5" s="270">
        <v>11077535</v>
      </c>
      <c r="AM5" s="921"/>
      <c r="AN5" s="268" t="s">
        <v>119</v>
      </c>
      <c r="AO5" s="269">
        <f>AR5-AI5</f>
        <v>942240</v>
      </c>
      <c r="AP5" s="920">
        <f>AJ5-AI5</f>
        <v>0</v>
      </c>
      <c r="AQ5" s="270"/>
      <c r="AR5" s="270">
        <v>11077535</v>
      </c>
      <c r="AS5" s="254"/>
    </row>
    <row r="6" spans="1:45" s="2" customFormat="1" ht="17.100000000000001" customHeight="1">
      <c r="A6" s="255" t="s">
        <v>23</v>
      </c>
      <c r="B6" s="256">
        <f>VLOOKUP(A6,List!N6:O18,2,FALSE())</f>
        <v>5928</v>
      </c>
      <c r="C6" s="379">
        <f>IFERROR(SUMIFS(Trans!$D:$D,Trans!$B:$B,A6,Trans!$C:$C,"Credit"),0)</f>
        <v>203700</v>
      </c>
      <c r="D6" s="379">
        <f>IFERROR(SUMIFS(Trans!$D:$D,Trans!$B:$B,A6,Trans!$C:$C,"Debit"),0)</f>
        <v>0</v>
      </c>
      <c r="E6" s="257">
        <f t="shared" si="0"/>
        <v>209628</v>
      </c>
      <c r="F6" s="271"/>
      <c r="G6" s="263"/>
      <c r="H6" s="263"/>
      <c r="I6" s="263"/>
      <c r="J6" s="263"/>
      <c r="K6" s="263"/>
      <c r="L6" s="253"/>
      <c r="M6" s="253"/>
      <c r="N6" s="254"/>
      <c r="O6" s="263"/>
      <c r="P6" s="253"/>
      <c r="Q6" s="253"/>
      <c r="R6" s="254"/>
      <c r="S6" s="263"/>
      <c r="T6" s="253"/>
      <c r="U6" s="253"/>
      <c r="V6" s="254"/>
      <c r="W6" s="263"/>
      <c r="X6" s="253"/>
      <c r="Y6" s="253"/>
      <c r="Z6" s="254"/>
      <c r="AA6" s="254"/>
      <c r="AB6" s="254"/>
      <c r="AC6" s="254"/>
      <c r="AD6" s="254"/>
      <c r="AE6" s="254"/>
      <c r="AF6" s="254"/>
      <c r="AG6" s="254"/>
      <c r="AH6" s="272" t="s">
        <v>120</v>
      </c>
      <c r="AI6" s="273">
        <v>261578</v>
      </c>
      <c r="AJ6" s="270">
        <v>261578</v>
      </c>
      <c r="AK6" s="919">
        <v>261577.72</v>
      </c>
      <c r="AL6" s="270">
        <v>465295</v>
      </c>
      <c r="AM6" s="921"/>
      <c r="AN6" s="272" t="s">
        <v>120</v>
      </c>
      <c r="AO6" s="273">
        <v>261578</v>
      </c>
      <c r="AP6" s="920">
        <f>AJ6-AI6</f>
        <v>0</v>
      </c>
      <c r="AQ6" s="270"/>
      <c r="AR6" s="270">
        <v>465295</v>
      </c>
      <c r="AS6" s="254"/>
    </row>
    <row r="7" spans="1:45" s="2" customFormat="1" ht="17.100000000000001" customHeight="1">
      <c r="A7" s="255" t="s">
        <v>25</v>
      </c>
      <c r="B7" s="256">
        <f>VLOOKUP(A7,List!N7:O18,2,FALSE())</f>
        <v>225631</v>
      </c>
      <c r="C7" s="379">
        <f>IFERROR(SUMIFS(Trans!$D:$D,Trans!$B:$B,A7,Trans!$C:$C,"Credit"),0)</f>
        <v>0</v>
      </c>
      <c r="D7" s="379">
        <f>IFERROR(SUMIFS(Trans!$D:$D,Trans!$B:$B,A7,Trans!$C:$C,"Debit"),0)</f>
        <v>0</v>
      </c>
      <c r="E7" s="257">
        <f t="shared" si="0"/>
        <v>225631</v>
      </c>
      <c r="F7" s="247"/>
      <c r="G7" s="274"/>
      <c r="H7" s="263"/>
      <c r="I7" s="263"/>
      <c r="J7" s="263"/>
      <c r="K7" s="263"/>
      <c r="L7" s="253"/>
      <c r="M7" s="253"/>
      <c r="N7" s="254"/>
      <c r="O7" s="242"/>
      <c r="P7" s="253"/>
      <c r="Q7" s="253"/>
      <c r="R7" s="254"/>
      <c r="S7" s="242"/>
      <c r="T7" s="253"/>
      <c r="U7" s="253"/>
      <c r="V7" s="254"/>
      <c r="W7" s="242"/>
      <c r="X7" s="253"/>
      <c r="Y7" s="253"/>
      <c r="Z7" s="254"/>
      <c r="AA7" s="254"/>
      <c r="AB7" s="254"/>
      <c r="AC7" s="254"/>
      <c r="AD7" s="254"/>
      <c r="AE7" s="254"/>
      <c r="AF7" s="254"/>
      <c r="AG7" s="254"/>
      <c r="AH7" s="268" t="s">
        <v>109</v>
      </c>
      <c r="AI7" s="269">
        <v>14767368</v>
      </c>
      <c r="AJ7" s="270">
        <v>15121911</v>
      </c>
      <c r="AK7" s="919">
        <v>15983353.279999999</v>
      </c>
      <c r="AL7" s="270">
        <v>14667519</v>
      </c>
      <c r="AM7" s="921"/>
      <c r="AN7" s="268" t="s">
        <v>109</v>
      </c>
      <c r="AO7" s="269">
        <v>14767368</v>
      </c>
      <c r="AP7" s="920">
        <f>AJ7-AI7</f>
        <v>354543</v>
      </c>
      <c r="AQ7" s="270"/>
      <c r="AR7" s="270">
        <v>14667519</v>
      </c>
      <c r="AS7" s="254"/>
    </row>
    <row r="8" spans="1:45" s="2" customFormat="1" ht="17.100000000000001" customHeight="1">
      <c r="A8" s="255" t="s">
        <v>27</v>
      </c>
      <c r="B8" s="256">
        <f>VLOOKUP(A8,List!N8:O18,2,FALSE())</f>
        <v>6581</v>
      </c>
      <c r="C8" s="379">
        <f>IFERROR(SUMIFS(Trans!$D:$D,Trans!$B:$B,A8,Trans!$C:$C,"Credit"),0)</f>
        <v>0</v>
      </c>
      <c r="D8" s="379">
        <f>IFERROR(SUMIFS(Trans!$D:$D,Trans!$B:$B,A8,Trans!$C:$C,"Debit"),0)</f>
        <v>0</v>
      </c>
      <c r="E8" s="257">
        <f t="shared" si="0"/>
        <v>6581</v>
      </c>
      <c r="F8" s="247"/>
      <c r="G8" s="265"/>
      <c r="H8" s="263"/>
      <c r="I8" s="263"/>
      <c r="J8" s="265"/>
      <c r="K8" s="263"/>
      <c r="L8" s="253"/>
      <c r="M8" s="253"/>
      <c r="N8" s="254"/>
      <c r="O8" s="242"/>
      <c r="P8" s="253"/>
      <c r="Q8" s="253"/>
      <c r="R8" s="254"/>
      <c r="S8" s="242"/>
      <c r="T8" s="253"/>
      <c r="U8" s="253"/>
      <c r="V8" s="254"/>
      <c r="W8" s="242"/>
      <c r="X8" s="253"/>
      <c r="Y8" s="253"/>
      <c r="Z8" s="254"/>
      <c r="AA8" s="254"/>
      <c r="AB8" s="254"/>
      <c r="AC8" s="254"/>
      <c r="AD8" s="254"/>
      <c r="AE8" s="254"/>
      <c r="AF8" s="254"/>
      <c r="AG8" s="254"/>
      <c r="AH8" s="254"/>
      <c r="AI8" s="254"/>
      <c r="AJ8" s="254"/>
      <c r="AK8" s="254"/>
      <c r="AL8" s="254"/>
      <c r="AM8" s="254"/>
      <c r="AN8" s="254"/>
      <c r="AO8" s="254"/>
      <c r="AP8" s="254"/>
      <c r="AQ8" s="254"/>
      <c r="AR8" s="254"/>
      <c r="AS8" s="254"/>
    </row>
    <row r="9" spans="1:45" s="2" customFormat="1" ht="17.100000000000001" customHeight="1">
      <c r="A9" s="255" t="s">
        <v>29</v>
      </c>
      <c r="B9" s="256">
        <f>VLOOKUP(A9,List!N9:O18,2,FALSE())</f>
        <v>1792</v>
      </c>
      <c r="C9" s="379">
        <f>IFERROR(SUMIFS(Trans!$D:$D,Trans!$B:$B,A9,Trans!$C:$C,"Credit"),0)</f>
        <v>0</v>
      </c>
      <c r="D9" s="379">
        <f>IFERROR(SUMIFS(Trans!$D:$D,Trans!$B:$B,A9,Trans!$C:$C,"Debit"),0)</f>
        <v>0</v>
      </c>
      <c r="E9" s="257">
        <f t="shared" si="0"/>
        <v>1792</v>
      </c>
      <c r="F9" s="247"/>
      <c r="G9" s="263"/>
      <c r="H9" s="265"/>
      <c r="I9" s="263"/>
      <c r="J9" s="263"/>
      <c r="K9" s="242"/>
      <c r="L9" s="253"/>
      <c r="M9" s="253"/>
      <c r="N9" s="254"/>
      <c r="O9" s="242"/>
      <c r="P9" s="253"/>
      <c r="Q9" s="253"/>
      <c r="R9" s="254"/>
      <c r="S9" s="242"/>
      <c r="T9" s="253"/>
      <c r="U9" s="253"/>
      <c r="V9" s="254"/>
      <c r="W9" s="242"/>
      <c r="X9" s="253"/>
      <c r="Y9" s="253"/>
      <c r="Z9" s="254"/>
      <c r="AA9" s="275"/>
      <c r="AB9" s="254"/>
      <c r="AC9" s="254"/>
      <c r="AD9" s="254"/>
      <c r="AE9" s="254"/>
      <c r="AF9" s="254"/>
      <c r="AG9" s="254"/>
      <c r="AH9" s="254"/>
      <c r="AI9" s="254"/>
      <c r="AJ9" s="254"/>
      <c r="AK9" s="254"/>
      <c r="AL9" s="254"/>
      <c r="AM9" s="254"/>
      <c r="AN9" s="254"/>
      <c r="AO9" s="254"/>
      <c r="AP9" s="254"/>
      <c r="AQ9" s="254"/>
      <c r="AR9" s="254"/>
      <c r="AS9" s="254"/>
    </row>
    <row r="10" spans="1:45" s="2" customFormat="1" ht="17.100000000000001" customHeight="1">
      <c r="A10" s="255" t="s">
        <v>32</v>
      </c>
      <c r="B10" s="256">
        <f>VLOOKUP(A10,List!N10:O18,2,FALSE())</f>
        <v>2795</v>
      </c>
      <c r="C10" s="379">
        <f>IFERROR(SUMIFS(Trans!$D:$D,Trans!$B:$B,A10,Trans!$C:$C,"Credit"),0)</f>
        <v>204670</v>
      </c>
      <c r="D10" s="379">
        <f>IFERROR(SUMIFS(Trans!$D:$D,Trans!$B:$B,A10,Trans!$C:$C,"Debit"),0)</f>
        <v>0</v>
      </c>
      <c r="E10" s="257">
        <f t="shared" si="0"/>
        <v>207465</v>
      </c>
      <c r="F10" s="247"/>
      <c r="G10" s="263"/>
      <c r="H10" s="263"/>
      <c r="I10" s="263"/>
      <c r="J10" s="263"/>
      <c r="K10" s="242"/>
      <c r="L10" s="253"/>
      <c r="M10" s="253"/>
      <c r="N10" s="254"/>
      <c r="O10" s="263"/>
      <c r="P10" s="253"/>
      <c r="Q10" s="253"/>
      <c r="R10" s="254"/>
      <c r="S10" s="263"/>
      <c r="T10" s="253"/>
      <c r="U10" s="253"/>
      <c r="V10" s="254"/>
      <c r="W10" s="263"/>
      <c r="X10" s="253"/>
      <c r="Y10" s="253"/>
      <c r="Z10" s="254"/>
      <c r="AA10" s="275"/>
      <c r="AB10" s="254"/>
      <c r="AC10" s="254"/>
      <c r="AD10" s="254"/>
      <c r="AE10" s="254"/>
      <c r="AF10" s="254"/>
      <c r="AG10" s="254"/>
      <c r="AH10" s="254"/>
      <c r="AI10" s="254"/>
      <c r="AJ10" s="254"/>
      <c r="AK10" s="254"/>
      <c r="AL10" s="254"/>
      <c r="AM10" s="254"/>
      <c r="AN10" s="254"/>
      <c r="AO10" s="254"/>
      <c r="AP10" s="254"/>
      <c r="AQ10" s="254"/>
      <c r="AR10" s="254"/>
      <c r="AS10" s="254"/>
    </row>
    <row r="11" spans="1:45" s="2" customFormat="1" ht="17.100000000000001" customHeight="1">
      <c r="A11" s="255" t="s">
        <v>34</v>
      </c>
      <c r="B11" s="256">
        <f>VLOOKUP(A11,List!N11:O18,2,FALSE())</f>
        <v>90785</v>
      </c>
      <c r="C11" s="379">
        <f>IFERROR(SUMIFS(Trans!$D:$D,Trans!$B:$B,A11,Trans!$C:$C,"Credit"),0)</f>
        <v>13000</v>
      </c>
      <c r="D11" s="379">
        <f>IFERROR(SUMIFS(Trans!$D:$D,Trans!$B:$B,A11,Trans!$C:$C,"Debit"),0)</f>
        <v>0</v>
      </c>
      <c r="E11" s="257">
        <f t="shared" si="0"/>
        <v>103785</v>
      </c>
      <c r="F11" s="247"/>
      <c r="G11" s="263"/>
      <c r="H11" s="263"/>
      <c r="I11" s="263"/>
      <c r="J11" s="263"/>
      <c r="K11" s="242"/>
      <c r="L11" s="253"/>
      <c r="M11" s="276"/>
      <c r="N11" s="254"/>
      <c r="O11" s="263"/>
      <c r="P11" s="253"/>
      <c r="Q11" s="253"/>
      <c r="R11" s="254"/>
      <c r="S11" s="263"/>
      <c r="T11" s="253"/>
      <c r="U11" s="253"/>
      <c r="V11" s="254"/>
      <c r="W11" s="263"/>
      <c r="X11" s="253"/>
      <c r="Y11" s="253"/>
      <c r="Z11" s="254"/>
      <c r="AA11" s="275"/>
      <c r="AB11" s="254"/>
      <c r="AC11" s="254"/>
      <c r="AD11" s="254"/>
      <c r="AE11" s="254"/>
      <c r="AF11" s="254"/>
      <c r="AG11" s="254"/>
      <c r="AH11" s="254"/>
      <c r="AI11" s="254"/>
      <c r="AJ11" s="254"/>
      <c r="AK11" s="254"/>
      <c r="AL11" s="254"/>
      <c r="AM11" s="254"/>
      <c r="AN11" s="254"/>
      <c r="AO11" s="254"/>
      <c r="AP11" s="254"/>
      <c r="AQ11" s="254"/>
      <c r="AR11" s="254"/>
      <c r="AS11" s="254"/>
    </row>
    <row r="12" spans="1:45" s="2" customFormat="1" ht="15" hidden="1" customHeight="1">
      <c r="A12" s="277" t="s">
        <v>36</v>
      </c>
      <c r="B12" s="256" t="e">
        <f>VLOOKUP(A12,#REF!,2,FALSE())</f>
        <v>#REF!</v>
      </c>
      <c r="C12" s="379">
        <f>IFERROR(SUMIFS(Trans!$D:$D,Trans!$B:$B,A12,Trans!$C:$C,"Credit"),0)</f>
        <v>0</v>
      </c>
      <c r="D12" s="379">
        <f>IFERROR(SUMIFS(Trans!$D:$D,Trans!$B:$B,A12,Trans!$C:$C,"Debit"),0)</f>
        <v>0</v>
      </c>
      <c r="E12" s="278" t="e">
        <f t="shared" si="0"/>
        <v>#REF!</v>
      </c>
      <c r="F12" s="247"/>
      <c r="G12" s="263"/>
      <c r="H12" s="263"/>
      <c r="I12" s="263"/>
      <c r="J12" s="263"/>
      <c r="K12" s="242"/>
      <c r="L12" s="253"/>
      <c r="M12" s="253"/>
      <c r="N12" s="254"/>
      <c r="O12" s="263"/>
      <c r="P12" s="253"/>
      <c r="Q12" s="253"/>
      <c r="R12" s="254"/>
      <c r="S12" s="263"/>
      <c r="T12" s="253"/>
      <c r="U12" s="253"/>
      <c r="V12" s="254"/>
      <c r="W12" s="263"/>
      <c r="X12" s="253"/>
      <c r="Y12" s="253"/>
      <c r="Z12" s="254"/>
      <c r="AA12" s="275"/>
      <c r="AB12" s="254"/>
      <c r="AC12" s="254"/>
      <c r="AD12" s="254"/>
      <c r="AE12" s="254"/>
      <c r="AF12" s="254"/>
      <c r="AG12" s="254"/>
      <c r="AH12" s="254"/>
      <c r="AI12" s="254"/>
      <c r="AJ12" s="254"/>
      <c r="AK12" s="254"/>
      <c r="AL12" s="254"/>
      <c r="AM12" s="254"/>
      <c r="AN12" s="254"/>
      <c r="AO12" s="254"/>
      <c r="AP12" s="254"/>
      <c r="AQ12" s="254"/>
      <c r="AR12" s="254"/>
      <c r="AS12" s="254"/>
    </row>
    <row r="13" spans="1:45" s="2" customFormat="1" ht="21" customHeight="1">
      <c r="A13" s="279" t="s">
        <v>121</v>
      </c>
      <c r="B13" s="280">
        <f>SUM(B2:B11)</f>
        <v>1142881.3000000007</v>
      </c>
      <c r="C13" s="380"/>
      <c r="D13" s="380"/>
      <c r="E13" s="281">
        <f>SUM(E2:E11)</f>
        <v>2016602.3000000007</v>
      </c>
      <c r="F13" s="247"/>
      <c r="G13" s="263"/>
      <c r="H13" s="263"/>
      <c r="I13" s="263"/>
      <c r="J13" s="263"/>
      <c r="K13" s="242"/>
      <c r="L13" s="253"/>
      <c r="M13" s="253"/>
      <c r="N13" s="254"/>
      <c r="O13" s="263"/>
      <c r="P13" s="253"/>
      <c r="Q13" s="253"/>
      <c r="R13" s="254"/>
      <c r="S13" s="263"/>
      <c r="T13" s="253"/>
      <c r="U13" s="253"/>
      <c r="V13" s="254"/>
      <c r="W13" s="263"/>
      <c r="X13" s="253"/>
      <c r="Y13" s="253"/>
      <c r="Z13" s="254"/>
      <c r="AA13" s="275"/>
      <c r="AB13" s="254"/>
      <c r="AC13" s="254"/>
      <c r="AD13" s="254"/>
      <c r="AE13" s="254"/>
      <c r="AF13" s="254"/>
      <c r="AG13" s="254"/>
      <c r="AH13" s="254"/>
      <c r="AI13" s="254"/>
      <c r="AJ13" s="254"/>
      <c r="AK13" s="254"/>
      <c r="AL13" s="254"/>
      <c r="AM13" s="254"/>
      <c r="AN13" s="254"/>
      <c r="AO13" s="254"/>
      <c r="AP13" s="254"/>
      <c r="AQ13" s="254"/>
      <c r="AR13" s="254"/>
      <c r="AS13" s="254"/>
    </row>
    <row r="14" spans="1:45" s="242" customFormat="1" ht="15" customHeight="1">
      <c r="A14" s="263"/>
      <c r="C14" s="284"/>
      <c r="D14" s="284"/>
      <c r="K14" s="282"/>
      <c r="L14" s="283"/>
      <c r="M14" s="283"/>
      <c r="O14" s="263"/>
      <c r="P14" s="253"/>
      <c r="Q14" s="253"/>
      <c r="R14" s="254"/>
      <c r="S14" s="263"/>
      <c r="T14" s="253"/>
      <c r="U14" s="253"/>
      <c r="V14" s="254"/>
      <c r="W14" s="263"/>
      <c r="X14" s="253"/>
      <c r="Y14" s="253"/>
      <c r="Z14" s="254"/>
    </row>
    <row r="15" spans="1:45" s="243" customFormat="1" ht="24" customHeight="1">
      <c r="A15" s="244"/>
      <c r="C15" s="284"/>
      <c r="D15" s="284"/>
      <c r="G15" s="242"/>
      <c r="H15" s="242"/>
      <c r="I15" s="242"/>
      <c r="J15" s="242"/>
      <c r="K15" s="282"/>
      <c r="L15" s="283"/>
      <c r="M15" s="283"/>
      <c r="O15" s="242"/>
      <c r="P15" s="253"/>
      <c r="Q15" s="253"/>
      <c r="R15" s="254"/>
      <c r="S15" s="284"/>
      <c r="T15" s="284"/>
      <c r="U15" s="284"/>
      <c r="V15" s="284"/>
      <c r="W15" s="284"/>
    </row>
    <row r="16" spans="1:45" s="243" customFormat="1" ht="27.75" customHeight="1">
      <c r="A16" s="244"/>
      <c r="C16" s="284"/>
      <c r="D16" s="284"/>
      <c r="G16" s="242"/>
      <c r="H16" s="242"/>
      <c r="I16" s="242"/>
      <c r="J16" s="242"/>
      <c r="K16" s="242"/>
      <c r="L16" s="285"/>
      <c r="M16" s="285"/>
      <c r="O16" s="242"/>
      <c r="P16" s="253"/>
      <c r="Q16" s="253"/>
      <c r="R16" s="254"/>
      <c r="S16" s="284"/>
      <c r="T16" s="284"/>
      <c r="U16" s="284"/>
      <c r="V16" s="284"/>
      <c r="W16" s="284"/>
    </row>
    <row r="17" spans="1:45" s="5" customFormat="1" ht="18.75" customHeight="1">
      <c r="A17" s="286" t="s">
        <v>77</v>
      </c>
      <c r="B17" s="4"/>
      <c r="C17" s="23">
        <f>SUM(C2:C12)</f>
        <v>1003721</v>
      </c>
      <c r="D17" s="247"/>
      <c r="E17" s="244"/>
      <c r="F17" s="244"/>
      <c r="G17" s="263"/>
      <c r="H17" s="263"/>
      <c r="I17" s="263"/>
      <c r="J17" s="263"/>
      <c r="K17" s="242"/>
      <c r="L17" s="253"/>
      <c r="M17" s="253"/>
      <c r="N17" s="244"/>
      <c r="O17" s="242"/>
      <c r="P17" s="253"/>
      <c r="Q17" s="276"/>
      <c r="R17" s="254"/>
      <c r="S17" s="247"/>
      <c r="T17" s="247"/>
      <c r="U17" s="247"/>
      <c r="V17" s="247"/>
      <c r="W17" s="247"/>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row>
    <row r="18" spans="1:45" s="5" customFormat="1" ht="19.5" customHeight="1">
      <c r="A18" s="286" t="s">
        <v>80</v>
      </c>
      <c r="B18" s="4"/>
      <c r="C18" s="381">
        <f>SUM(D2:D12)</f>
        <v>130000</v>
      </c>
      <c r="D18" s="247"/>
      <c r="E18" s="266"/>
      <c r="F18" s="244"/>
      <c r="G18" s="263"/>
      <c r="H18" s="263"/>
      <c r="I18" s="263"/>
      <c r="J18" s="263"/>
      <c r="K18" s="242"/>
      <c r="L18" s="253"/>
      <c r="M18" s="253"/>
      <c r="N18" s="244"/>
      <c r="O18" s="242"/>
      <c r="P18" s="253"/>
      <c r="Q18" s="253"/>
      <c r="R18" s="254"/>
      <c r="S18" s="247"/>
      <c r="T18" s="247"/>
      <c r="U18" s="247"/>
      <c r="V18" s="247"/>
      <c r="W18" s="247"/>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row>
    <row r="19" spans="1:45" s="244" customFormat="1" ht="19.5" customHeight="1">
      <c r="B19" s="253"/>
      <c r="C19" s="247"/>
      <c r="D19" s="247"/>
      <c r="E19" s="266"/>
      <c r="G19" s="263"/>
      <c r="H19" s="263"/>
      <c r="I19" s="263"/>
      <c r="J19" s="263"/>
      <c r="K19" s="242"/>
      <c r="L19" s="253"/>
      <c r="M19" s="253"/>
      <c r="O19" s="242"/>
      <c r="P19" s="253"/>
      <c r="Q19" s="253"/>
      <c r="R19" s="254"/>
      <c r="S19" s="247"/>
      <c r="T19" s="247"/>
      <c r="U19" s="247"/>
      <c r="V19" s="247"/>
      <c r="W19" s="247"/>
    </row>
    <row r="20" spans="1:45" s="245" customFormat="1" ht="15" customHeight="1">
      <c r="B20" s="253"/>
      <c r="C20" s="247"/>
      <c r="D20" s="247"/>
      <c r="E20" s="254"/>
      <c r="G20" s="287"/>
      <c r="H20" s="263"/>
      <c r="I20" s="287"/>
      <c r="J20" s="287"/>
      <c r="K20" s="242"/>
      <c r="L20" s="253"/>
      <c r="M20" s="253"/>
      <c r="P20" s="246"/>
      <c r="Q20" s="247"/>
      <c r="R20" s="247"/>
      <c r="S20" s="247"/>
      <c r="T20" s="247"/>
      <c r="U20" s="247"/>
      <c r="V20" s="247"/>
      <c r="W20" s="247"/>
    </row>
    <row r="21" spans="1:45" s="245" customFormat="1" ht="15.75" customHeight="1">
      <c r="B21" s="288"/>
      <c r="C21" s="382"/>
      <c r="D21" s="382"/>
      <c r="E21" s="289"/>
      <c r="G21" s="287"/>
      <c r="H21" s="263"/>
      <c r="I21" s="287"/>
      <c r="J21" s="287"/>
      <c r="K21" s="242"/>
      <c r="L21" s="253"/>
      <c r="M21" s="253"/>
      <c r="P21" s="246"/>
      <c r="Q21" s="247"/>
      <c r="R21" s="247"/>
      <c r="S21" s="247"/>
      <c r="T21" s="247"/>
      <c r="U21" s="247"/>
      <c r="V21" s="247"/>
      <c r="W21" s="247"/>
    </row>
    <row r="22" spans="1:45" ht="15.75" customHeight="1">
      <c r="A22" s="17" t="s">
        <v>122</v>
      </c>
      <c r="B22" s="13"/>
      <c r="C22" s="383" t="s">
        <v>123</v>
      </c>
      <c r="D22" s="247"/>
      <c r="E22" s="254"/>
      <c r="G22" s="287"/>
      <c r="H22" s="263"/>
      <c r="I22" s="287"/>
      <c r="J22" s="287"/>
      <c r="K22" s="242"/>
      <c r="L22" s="253"/>
      <c r="M22" s="253"/>
    </row>
    <row r="23" spans="1:45" ht="15.75" customHeight="1">
      <c r="A23" s="13" t="s">
        <v>2</v>
      </c>
      <c r="B23" s="18"/>
      <c r="C23" s="384" t="e">
        <f>SUMIFS(Trans!$D:$D,Trans!#REF!,A23,Trans!$C:$C,"Debit")</f>
        <v>#REF!</v>
      </c>
      <c r="D23" s="382"/>
      <c r="E23" s="289"/>
      <c r="G23" s="287"/>
      <c r="H23" s="263"/>
      <c r="I23" s="287"/>
      <c r="J23" s="287"/>
      <c r="K23" s="242"/>
      <c r="L23" s="253"/>
      <c r="M23" s="253"/>
    </row>
    <row r="24" spans="1:45" ht="15.75" customHeight="1">
      <c r="A24" s="13" t="s">
        <v>3</v>
      </c>
      <c r="B24" s="18"/>
      <c r="C24" s="384" t="e">
        <f>SUMIFS(Trans!$D:$D,Trans!#REF!,A24,Trans!$C:$C,"Debit")</f>
        <v>#REF!</v>
      </c>
      <c r="D24" s="382"/>
      <c r="E24" s="289"/>
      <c r="G24" s="287"/>
      <c r="H24" s="263"/>
      <c r="I24" s="287"/>
      <c r="J24" s="287"/>
      <c r="K24" s="242"/>
      <c r="L24" s="253"/>
      <c r="M24" s="253"/>
    </row>
    <row r="25" spans="1:45" ht="15.75" customHeight="1">
      <c r="A25" s="13" t="s">
        <v>4</v>
      </c>
      <c r="B25" s="18"/>
      <c r="C25" s="384" t="e">
        <f>SUMIFS(Trans!$D:$D,Trans!#REF!,A25,Trans!$C:$C,"Debit")</f>
        <v>#REF!</v>
      </c>
      <c r="D25" s="382"/>
      <c r="E25" s="289"/>
      <c r="G25" s="287"/>
      <c r="H25" s="263"/>
      <c r="I25" s="287"/>
      <c r="J25" s="287"/>
      <c r="K25" s="242"/>
      <c r="L25" s="253"/>
      <c r="M25" s="253"/>
    </row>
    <row r="26" spans="1:45" ht="15.75" customHeight="1">
      <c r="A26" s="13" t="s">
        <v>5</v>
      </c>
      <c r="B26" s="18"/>
      <c r="C26" s="384" t="e">
        <f>SUMIFS(Trans!$D:$D,Trans!#REF!,A26,Trans!$C:$C,"Debit")</f>
        <v>#REF!</v>
      </c>
      <c r="D26" s="382"/>
      <c r="E26" s="289"/>
      <c r="G26" s="287"/>
      <c r="H26" s="263"/>
      <c r="I26" s="287"/>
      <c r="J26" s="287"/>
      <c r="K26" s="242"/>
      <c r="L26" s="253"/>
      <c r="M26" s="253"/>
    </row>
    <row r="27" spans="1:45" ht="15.75" customHeight="1">
      <c r="A27" s="13" t="s">
        <v>6</v>
      </c>
      <c r="B27" s="18"/>
      <c r="C27" s="384" t="e">
        <f>SUMIFS(Trans!$D:$D,Trans!#REF!,A27,Trans!$C:$C,"Debit")</f>
        <v>#REF!</v>
      </c>
      <c r="D27" s="382"/>
      <c r="E27" s="289"/>
      <c r="G27" s="287"/>
      <c r="H27" s="263"/>
      <c r="I27" s="287"/>
      <c r="J27" s="287"/>
      <c r="K27" s="242"/>
      <c r="L27" s="253"/>
      <c r="M27" s="253"/>
    </row>
    <row r="28" spans="1:45" ht="15.75" customHeight="1">
      <c r="A28" s="13" t="s">
        <v>7</v>
      </c>
      <c r="B28" s="18"/>
      <c r="C28" s="384" t="e">
        <f>SUMIFS(Trans!$D:$D,Trans!#REF!,A28,Trans!$C:$C,"Debit")</f>
        <v>#REF!</v>
      </c>
      <c r="D28" s="382"/>
      <c r="E28" s="289"/>
      <c r="G28" s="287"/>
      <c r="H28" s="263"/>
      <c r="I28" s="287"/>
      <c r="J28" s="287"/>
      <c r="K28" s="242"/>
      <c r="L28" s="253"/>
      <c r="M28" s="253"/>
    </row>
    <row r="29" spans="1:45" ht="15.75" customHeight="1">
      <c r="A29" s="13" t="s">
        <v>8</v>
      </c>
      <c r="B29" s="18"/>
      <c r="C29" s="384" t="e">
        <f>SUMIFS(Trans!$D:$D,Trans!#REF!,A29,Trans!$C:$C,"Debit")</f>
        <v>#REF!</v>
      </c>
      <c r="D29" s="382"/>
      <c r="E29" s="289"/>
      <c r="G29" s="287"/>
      <c r="H29" s="263"/>
      <c r="I29" s="287"/>
      <c r="J29" s="287"/>
      <c r="K29" s="242"/>
      <c r="L29" s="253"/>
      <c r="M29" s="253"/>
    </row>
    <row r="30" spans="1:45" ht="15.75" customHeight="1">
      <c r="A30" s="290" t="s">
        <v>9</v>
      </c>
      <c r="B30" s="18"/>
      <c r="C30" s="384" t="e">
        <f>SUMIFS(Trans!$D:$D,Trans!#REF!,A30,Trans!$C:$C,"Debit")</f>
        <v>#REF!</v>
      </c>
      <c r="D30" s="382"/>
      <c r="E30" s="289"/>
      <c r="G30" s="287"/>
      <c r="H30" s="263"/>
      <c r="I30" s="287"/>
      <c r="J30" s="287"/>
      <c r="K30" s="242"/>
      <c r="L30" s="253"/>
      <c r="M30" s="253"/>
    </row>
    <row r="31" spans="1:45" ht="15.75" customHeight="1">
      <c r="A31" s="13" t="s">
        <v>10</v>
      </c>
      <c r="B31" s="18"/>
      <c r="C31" s="384" t="e">
        <f>SUMIFS(Trans!$D:$D,Trans!#REF!,A31,Trans!$C:$C,"Debit")</f>
        <v>#REF!</v>
      </c>
      <c r="D31" s="382"/>
      <c r="E31" s="289"/>
      <c r="G31" s="287"/>
      <c r="H31" s="263"/>
      <c r="I31" s="287"/>
      <c r="J31" s="287"/>
      <c r="K31" s="242"/>
      <c r="L31" s="253"/>
      <c r="M31" s="253"/>
    </row>
    <row r="32" spans="1:45" ht="15.75" customHeight="1">
      <c r="A32" s="13" t="s">
        <v>11</v>
      </c>
      <c r="B32" s="18"/>
      <c r="C32" s="384" t="e">
        <f>SUMIFS(Trans!$D:$D,Trans!#REF!,A32,Trans!$C:$C,"Debit")</f>
        <v>#REF!</v>
      </c>
      <c r="D32" s="382"/>
      <c r="E32" s="289"/>
      <c r="G32" s="287"/>
      <c r="H32" s="263"/>
      <c r="I32" s="287"/>
      <c r="J32" s="287"/>
      <c r="K32" s="242"/>
      <c r="L32" s="253"/>
      <c r="M32" s="253"/>
    </row>
    <row r="33" spans="1:23" ht="15.75" customHeight="1">
      <c r="A33" s="13" t="s">
        <v>12</v>
      </c>
      <c r="B33" s="18"/>
      <c r="C33" s="384" t="e">
        <f>SUMIFS(Trans!$D:$D,Trans!#REF!,A33,Trans!$C:$C,"Debit")</f>
        <v>#REF!</v>
      </c>
      <c r="D33" s="382"/>
      <c r="E33" s="289"/>
      <c r="G33" s="287"/>
      <c r="H33" s="263"/>
      <c r="I33" s="287"/>
      <c r="J33" s="287"/>
      <c r="K33" s="242"/>
      <c r="L33" s="253"/>
      <c r="M33" s="253"/>
    </row>
    <row r="34" spans="1:23" ht="15.75" customHeight="1">
      <c r="A34" s="13" t="s">
        <v>13</v>
      </c>
      <c r="B34" s="18"/>
      <c r="C34" s="384" t="e">
        <f>SUMIFS(Trans!$D:$D,Trans!#REF!,A34,Trans!$C:$C,"Debit")</f>
        <v>#REF!</v>
      </c>
      <c r="D34" s="382"/>
      <c r="E34" s="289"/>
      <c r="G34" s="287"/>
      <c r="H34" s="263"/>
      <c r="I34" s="287"/>
      <c r="J34" s="287"/>
      <c r="K34" s="242"/>
      <c r="L34" s="253"/>
      <c r="M34" s="253"/>
    </row>
    <row r="35" spans="1:23" ht="15.75" customHeight="1">
      <c r="A35" s="13" t="s">
        <v>14</v>
      </c>
      <c r="B35" s="18"/>
      <c r="C35" s="384" t="e">
        <f>SUMIFS(Trans!$D:$D,Trans!#REF!,A35,Trans!$C:$C,"Debit")</f>
        <v>#REF!</v>
      </c>
      <c r="D35" s="382"/>
      <c r="E35" s="289"/>
      <c r="G35" s="287"/>
      <c r="H35" s="263"/>
      <c r="I35" s="287"/>
      <c r="J35" s="287"/>
      <c r="K35" s="242"/>
      <c r="L35" s="253"/>
      <c r="M35" s="253"/>
    </row>
    <row r="36" spans="1:23" ht="15.75" customHeight="1">
      <c r="A36" s="13" t="s">
        <v>15</v>
      </c>
      <c r="B36" s="18"/>
      <c r="C36" s="384" t="e">
        <f>SUMIFS(Trans!$D:$D,Trans!#REF!,A36,Trans!$C:$C,"Debit")</f>
        <v>#REF!</v>
      </c>
      <c r="D36" s="382"/>
      <c r="E36" s="289"/>
      <c r="G36" s="287"/>
      <c r="H36" s="263"/>
      <c r="I36" s="287"/>
      <c r="J36" s="287"/>
      <c r="K36" s="242"/>
      <c r="L36" s="253"/>
      <c r="M36" s="253"/>
    </row>
    <row r="37" spans="1:23" s="245" customFormat="1" ht="15.75" customHeight="1">
      <c r="B37" s="288"/>
      <c r="C37" s="382"/>
      <c r="D37" s="382"/>
      <c r="E37" s="289"/>
      <c r="G37" s="287"/>
      <c r="H37" s="263"/>
      <c r="I37" s="287"/>
      <c r="J37" s="287"/>
      <c r="K37" s="242"/>
      <c r="L37" s="253"/>
      <c r="M37" s="253"/>
      <c r="P37" s="246"/>
      <c r="Q37" s="247"/>
      <c r="R37" s="247"/>
      <c r="S37" s="247"/>
      <c r="T37" s="247"/>
      <c r="U37" s="247"/>
      <c r="V37" s="247"/>
      <c r="W37" s="247"/>
    </row>
    <row r="38" spans="1:23" s="245" customFormat="1" ht="15.75" customHeight="1">
      <c r="B38" s="288"/>
      <c r="C38" s="382"/>
      <c r="D38" s="382"/>
      <c r="E38" s="289"/>
      <c r="G38" s="287"/>
      <c r="H38" s="263"/>
      <c r="I38" s="287"/>
      <c r="J38" s="287"/>
      <c r="K38" s="242"/>
      <c r="L38" s="253"/>
      <c r="M38" s="253"/>
      <c r="P38" s="246"/>
      <c r="Q38" s="247"/>
      <c r="R38" s="247"/>
      <c r="S38" s="247"/>
      <c r="T38" s="247"/>
      <c r="U38" s="247"/>
      <c r="V38" s="247"/>
      <c r="W38" s="247"/>
    </row>
    <row r="39" spans="1:23" s="245" customFormat="1" ht="15.75" customHeight="1">
      <c r="B39" s="288"/>
      <c r="C39" s="382"/>
      <c r="D39" s="382"/>
      <c r="E39" s="289"/>
      <c r="G39" s="287"/>
      <c r="H39" s="263"/>
      <c r="I39" s="287"/>
      <c r="J39" s="287"/>
      <c r="K39" s="242"/>
      <c r="L39" s="253"/>
      <c r="M39" s="253"/>
      <c r="P39" s="246"/>
      <c r="Q39" s="247"/>
      <c r="R39" s="247"/>
      <c r="S39" s="247"/>
      <c r="T39" s="247"/>
      <c r="U39" s="247"/>
      <c r="V39" s="247"/>
      <c r="W39" s="247"/>
    </row>
    <row r="40" spans="1:23" s="245" customFormat="1" ht="15.75" customHeight="1">
      <c r="B40" s="288"/>
      <c r="C40" s="382"/>
      <c r="D40" s="382"/>
      <c r="E40" s="289"/>
      <c r="G40" s="287"/>
      <c r="H40" s="263"/>
      <c r="I40" s="287"/>
      <c r="J40" s="287"/>
      <c r="K40" s="242"/>
      <c r="L40" s="253"/>
      <c r="M40" s="253"/>
      <c r="P40" s="246"/>
      <c r="Q40" s="247"/>
      <c r="R40" s="247"/>
      <c r="S40" s="247"/>
      <c r="T40" s="247"/>
      <c r="U40" s="247"/>
      <c r="V40" s="247"/>
      <c r="W40" s="247"/>
    </row>
    <row r="41" spans="1:23" s="245" customFormat="1" ht="15.75" customHeight="1">
      <c r="B41" s="288"/>
      <c r="C41" s="382"/>
      <c r="D41" s="382"/>
      <c r="E41" s="289"/>
      <c r="G41" s="287"/>
      <c r="H41" s="263"/>
      <c r="I41" s="287"/>
      <c r="J41" s="287"/>
      <c r="K41" s="242"/>
      <c r="L41" s="253"/>
      <c r="M41" s="253"/>
      <c r="P41" s="246"/>
      <c r="Q41" s="247"/>
      <c r="R41" s="247"/>
      <c r="S41" s="247"/>
      <c r="T41" s="247"/>
      <c r="U41" s="247"/>
      <c r="V41" s="247"/>
      <c r="W41" s="247"/>
    </row>
    <row r="42" spans="1:23" s="245" customFormat="1" ht="15.75" customHeight="1">
      <c r="B42" s="288"/>
      <c r="C42" s="382"/>
      <c r="D42" s="382"/>
      <c r="E42" s="289"/>
      <c r="G42" s="287"/>
      <c r="H42" s="263"/>
      <c r="I42" s="287"/>
      <c r="J42" s="287"/>
      <c r="K42" s="242"/>
      <c r="L42" s="253"/>
      <c r="M42" s="253"/>
      <c r="P42" s="246"/>
      <c r="Q42" s="247"/>
      <c r="R42" s="247"/>
      <c r="S42" s="247"/>
      <c r="T42" s="247"/>
      <c r="U42" s="247"/>
      <c r="V42" s="247"/>
      <c r="W42" s="247"/>
    </row>
    <row r="43" spans="1:23" s="245" customFormat="1" ht="15.75" customHeight="1">
      <c r="B43" s="288"/>
      <c r="C43" s="382"/>
      <c r="D43" s="382"/>
      <c r="E43" s="289"/>
      <c r="G43" s="287"/>
      <c r="H43" s="263"/>
      <c r="I43" s="287"/>
      <c r="J43" s="287"/>
      <c r="K43" s="242"/>
      <c r="L43" s="253"/>
      <c r="M43" s="253"/>
      <c r="P43" s="246"/>
      <c r="Q43" s="247"/>
      <c r="R43" s="247"/>
      <c r="S43" s="247"/>
      <c r="T43" s="247"/>
      <c r="U43" s="247"/>
      <c r="V43" s="247"/>
      <c r="W43" s="247"/>
    </row>
    <row r="44" spans="1:23" s="245" customFormat="1" ht="15.75" customHeight="1">
      <c r="B44" s="288"/>
      <c r="C44" s="382"/>
      <c r="D44" s="382"/>
      <c r="E44" s="289"/>
      <c r="G44" s="287"/>
      <c r="H44" s="263"/>
      <c r="I44" s="287"/>
      <c r="J44" s="287"/>
      <c r="K44" s="242"/>
      <c r="L44" s="253"/>
      <c r="M44" s="253"/>
      <c r="P44" s="246"/>
      <c r="Q44" s="247"/>
      <c r="R44" s="247"/>
      <c r="S44" s="247"/>
      <c r="T44" s="247"/>
      <c r="U44" s="247"/>
      <c r="V44" s="247"/>
      <c r="W44" s="247"/>
    </row>
    <row r="45" spans="1:23" s="245" customFormat="1" ht="15.75" customHeight="1">
      <c r="B45" s="288"/>
      <c r="C45" s="382"/>
      <c r="D45" s="382"/>
      <c r="E45" s="289"/>
      <c r="G45" s="287"/>
      <c r="H45" s="263"/>
      <c r="I45" s="287"/>
      <c r="J45" s="287"/>
      <c r="K45" s="242"/>
      <c r="L45" s="253"/>
      <c r="M45" s="253"/>
      <c r="P45" s="246"/>
      <c r="Q45" s="247"/>
      <c r="R45" s="247"/>
      <c r="S45" s="247"/>
      <c r="T45" s="247"/>
      <c r="U45" s="247"/>
      <c r="V45" s="247"/>
      <c r="W45" s="247"/>
    </row>
    <row r="46" spans="1:23" s="245" customFormat="1" ht="15.75" customHeight="1">
      <c r="B46" s="288"/>
      <c r="C46" s="382"/>
      <c r="D46" s="382"/>
      <c r="E46" s="289"/>
      <c r="G46" s="287"/>
      <c r="H46" s="263"/>
      <c r="I46" s="287"/>
      <c r="J46" s="287"/>
      <c r="K46" s="242"/>
      <c r="L46" s="253"/>
      <c r="M46" s="253"/>
      <c r="P46" s="246"/>
      <c r="Q46" s="247"/>
      <c r="R46" s="247"/>
      <c r="S46" s="247"/>
      <c r="T46" s="247"/>
      <c r="U46" s="247"/>
      <c r="V46" s="247"/>
      <c r="W46" s="247"/>
    </row>
    <row r="47" spans="1:23" s="245" customFormat="1" ht="15.75" customHeight="1">
      <c r="B47" s="288"/>
      <c r="C47" s="382"/>
      <c r="D47" s="382"/>
      <c r="E47" s="289"/>
      <c r="G47" s="287"/>
      <c r="H47" s="263"/>
      <c r="I47" s="287"/>
      <c r="J47" s="287"/>
      <c r="K47" s="242"/>
      <c r="L47" s="253"/>
      <c r="M47" s="253"/>
      <c r="P47" s="246"/>
      <c r="Q47" s="247"/>
      <c r="R47" s="247"/>
      <c r="S47" s="247"/>
      <c r="T47" s="247"/>
      <c r="U47" s="247"/>
      <c r="V47" s="247"/>
      <c r="W47" s="247"/>
    </row>
    <row r="48" spans="1:23" s="245" customFormat="1" ht="15.75" customHeight="1">
      <c r="B48" s="288"/>
      <c r="C48" s="382"/>
      <c r="D48" s="382"/>
      <c r="E48" s="289"/>
      <c r="G48" s="287"/>
      <c r="H48" s="263"/>
      <c r="I48" s="287"/>
      <c r="J48" s="287"/>
      <c r="K48" s="242"/>
      <c r="L48" s="253"/>
      <c r="M48" s="253"/>
      <c r="P48" s="246"/>
      <c r="Q48" s="247"/>
      <c r="R48" s="247"/>
      <c r="S48" s="247"/>
      <c r="T48" s="247"/>
      <c r="U48" s="247"/>
      <c r="V48" s="247"/>
      <c r="W48" s="247"/>
    </row>
    <row r="49" spans="2:23" s="245" customFormat="1" ht="15.75" customHeight="1">
      <c r="B49" s="288"/>
      <c r="C49" s="382"/>
      <c r="D49" s="382"/>
      <c r="E49" s="289"/>
      <c r="G49" s="287"/>
      <c r="H49" s="263"/>
      <c r="I49" s="287"/>
      <c r="J49" s="287"/>
      <c r="K49" s="242"/>
      <c r="L49" s="253"/>
      <c r="M49" s="253"/>
      <c r="P49" s="246"/>
      <c r="Q49" s="247"/>
      <c r="R49" s="247"/>
      <c r="S49" s="247"/>
      <c r="T49" s="247"/>
      <c r="U49" s="247"/>
      <c r="V49" s="247"/>
      <c r="W49" s="247"/>
    </row>
    <row r="50" spans="2:23" s="245" customFormat="1" ht="15.75" customHeight="1">
      <c r="B50" s="288"/>
      <c r="C50" s="382"/>
      <c r="D50" s="382"/>
      <c r="E50" s="289"/>
      <c r="G50" s="287"/>
      <c r="H50" s="263"/>
      <c r="I50" s="287"/>
      <c r="J50" s="287"/>
      <c r="K50" s="242"/>
      <c r="L50" s="253"/>
      <c r="M50" s="253"/>
      <c r="P50" s="246"/>
      <c r="Q50" s="247"/>
      <c r="R50" s="247"/>
      <c r="S50" s="247"/>
      <c r="T50" s="247"/>
      <c r="U50" s="247"/>
      <c r="V50" s="247"/>
      <c r="W50" s="247"/>
    </row>
    <row r="51" spans="2:23" s="245" customFormat="1" ht="15.75" customHeight="1">
      <c r="B51" s="288"/>
      <c r="C51" s="382"/>
      <c r="D51" s="382"/>
      <c r="E51" s="289"/>
      <c r="G51" s="287"/>
      <c r="H51" s="263"/>
      <c r="I51" s="287"/>
      <c r="J51" s="287"/>
      <c r="K51" s="242"/>
      <c r="L51" s="253"/>
      <c r="M51" s="253"/>
      <c r="P51" s="246"/>
      <c r="Q51" s="247"/>
      <c r="R51" s="247"/>
      <c r="S51" s="247"/>
      <c r="T51" s="247"/>
      <c r="U51" s="247"/>
      <c r="V51" s="247"/>
      <c r="W51" s="247"/>
    </row>
    <row r="52" spans="2:23" s="245" customFormat="1" ht="15.75" customHeight="1">
      <c r="B52" s="288"/>
      <c r="C52" s="382"/>
      <c r="D52" s="382"/>
      <c r="E52" s="289"/>
      <c r="G52" s="287"/>
      <c r="H52" s="263"/>
      <c r="I52" s="287"/>
      <c r="J52" s="287"/>
      <c r="K52" s="242"/>
      <c r="L52" s="253"/>
      <c r="M52" s="253"/>
      <c r="P52" s="246"/>
      <c r="Q52" s="247"/>
      <c r="R52" s="247"/>
      <c r="S52" s="247"/>
      <c r="T52" s="247"/>
      <c r="U52" s="247"/>
      <c r="V52" s="247"/>
      <c r="W52" s="247"/>
    </row>
    <row r="53" spans="2:23" s="245" customFormat="1" ht="15.75" customHeight="1">
      <c r="B53" s="288"/>
      <c r="C53" s="382"/>
      <c r="D53" s="382"/>
      <c r="E53" s="289"/>
      <c r="G53" s="287"/>
      <c r="H53" s="263"/>
      <c r="I53" s="287"/>
      <c r="J53" s="287"/>
      <c r="K53" s="242"/>
      <c r="L53" s="253"/>
      <c r="M53" s="253"/>
      <c r="P53" s="246"/>
      <c r="Q53" s="247"/>
      <c r="R53" s="247"/>
      <c r="S53" s="247"/>
      <c r="T53" s="247"/>
      <c r="U53" s="247"/>
      <c r="V53" s="247"/>
      <c r="W53" s="247"/>
    </row>
    <row r="54" spans="2:23" s="245" customFormat="1" ht="15.75" customHeight="1">
      <c r="B54" s="288"/>
      <c r="C54" s="382"/>
      <c r="D54" s="382"/>
      <c r="E54" s="289"/>
      <c r="G54" s="287"/>
      <c r="H54" s="263"/>
      <c r="I54" s="287"/>
      <c r="J54" s="287"/>
      <c r="K54" s="242"/>
      <c r="L54" s="253"/>
      <c r="M54" s="253"/>
      <c r="P54" s="246"/>
      <c r="Q54" s="247"/>
      <c r="R54" s="247"/>
      <c r="S54" s="247"/>
      <c r="T54" s="247"/>
      <c r="U54" s="247"/>
      <c r="V54" s="247"/>
      <c r="W54" s="247"/>
    </row>
    <row r="55" spans="2:23" s="245" customFormat="1" ht="15.75" customHeight="1">
      <c r="B55" s="288"/>
      <c r="C55" s="382"/>
      <c r="D55" s="382"/>
      <c r="E55" s="289"/>
      <c r="G55" s="287"/>
      <c r="H55" s="263"/>
      <c r="I55" s="287"/>
      <c r="J55" s="287"/>
      <c r="K55" s="242"/>
      <c r="L55" s="253"/>
      <c r="M55" s="253"/>
      <c r="P55" s="246"/>
      <c r="Q55" s="247"/>
      <c r="R55" s="247"/>
      <c r="S55" s="247"/>
      <c r="T55" s="247"/>
      <c r="U55" s="247"/>
      <c r="V55" s="247"/>
      <c r="W55" s="247"/>
    </row>
    <row r="56" spans="2:23" s="245" customFormat="1" ht="15.75" customHeight="1">
      <c r="B56" s="288"/>
      <c r="C56" s="382"/>
      <c r="D56" s="382"/>
      <c r="E56" s="289"/>
      <c r="G56" s="287"/>
      <c r="H56" s="263"/>
      <c r="I56" s="287"/>
      <c r="J56" s="287"/>
      <c r="K56" s="242"/>
      <c r="L56" s="253"/>
      <c r="M56" s="253"/>
      <c r="P56" s="246"/>
      <c r="Q56" s="247"/>
      <c r="R56" s="247"/>
      <c r="S56" s="247"/>
      <c r="T56" s="247"/>
      <c r="U56" s="247"/>
      <c r="V56" s="247"/>
      <c r="W56" s="247"/>
    </row>
    <row r="57" spans="2:23" s="245" customFormat="1" ht="15.75" customHeight="1">
      <c r="B57" s="288"/>
      <c r="C57" s="382"/>
      <c r="D57" s="382"/>
      <c r="E57" s="289"/>
      <c r="G57" s="287"/>
      <c r="H57" s="263"/>
      <c r="I57" s="287"/>
      <c r="J57" s="287"/>
      <c r="K57" s="242"/>
      <c r="L57" s="253"/>
      <c r="M57" s="253"/>
      <c r="P57" s="246"/>
      <c r="Q57" s="247"/>
      <c r="R57" s="247"/>
      <c r="S57" s="247"/>
      <c r="T57" s="247"/>
      <c r="U57" s="247"/>
      <c r="V57" s="247"/>
      <c r="W57" s="247"/>
    </row>
    <row r="58" spans="2:23" s="245" customFormat="1" ht="15.75" customHeight="1">
      <c r="B58" s="288"/>
      <c r="C58" s="382"/>
      <c r="D58" s="382"/>
      <c r="E58" s="289"/>
      <c r="G58" s="287"/>
      <c r="H58" s="263"/>
      <c r="I58" s="287"/>
      <c r="J58" s="287"/>
      <c r="K58" s="242"/>
      <c r="L58" s="253"/>
      <c r="M58" s="253"/>
      <c r="P58" s="246"/>
      <c r="Q58" s="247"/>
      <c r="R58" s="247"/>
      <c r="S58" s="247"/>
      <c r="T58" s="247"/>
      <c r="U58" s="247"/>
      <c r="V58" s="247"/>
      <c r="W58" s="247"/>
    </row>
    <row r="59" spans="2:23" s="245" customFormat="1" ht="15.75" customHeight="1">
      <c r="B59" s="288"/>
      <c r="C59" s="382"/>
      <c r="D59" s="382"/>
      <c r="E59" s="289"/>
      <c r="G59" s="287"/>
      <c r="H59" s="263"/>
      <c r="I59" s="287"/>
      <c r="J59" s="287"/>
      <c r="K59" s="242"/>
      <c r="L59" s="253"/>
      <c r="M59" s="253"/>
      <c r="P59" s="246"/>
      <c r="Q59" s="247"/>
      <c r="R59" s="247"/>
      <c r="S59" s="247"/>
      <c r="T59" s="247"/>
      <c r="U59" s="247"/>
      <c r="V59" s="247"/>
      <c r="W59" s="247"/>
    </row>
    <row r="60" spans="2:23" s="245" customFormat="1" ht="15.75" customHeight="1">
      <c r="B60" s="288"/>
      <c r="C60" s="382"/>
      <c r="D60" s="382"/>
      <c r="E60" s="289"/>
      <c r="G60" s="287"/>
      <c r="H60" s="263"/>
      <c r="I60" s="287"/>
      <c r="J60" s="287"/>
      <c r="K60" s="242"/>
      <c r="L60" s="253"/>
      <c r="M60" s="253"/>
      <c r="P60" s="246"/>
      <c r="Q60" s="247"/>
      <c r="R60" s="247"/>
      <c r="S60" s="247"/>
      <c r="T60" s="247"/>
      <c r="U60" s="247"/>
      <c r="V60" s="247"/>
      <c r="W60" s="247"/>
    </row>
    <row r="61" spans="2:23" s="245" customFormat="1" ht="15.75" customHeight="1">
      <c r="B61" s="288"/>
      <c r="C61" s="382"/>
      <c r="D61" s="382"/>
      <c r="E61" s="289"/>
      <c r="G61" s="287"/>
      <c r="H61" s="263"/>
      <c r="I61" s="287"/>
      <c r="J61" s="287"/>
      <c r="K61" s="242"/>
      <c r="L61" s="253"/>
      <c r="M61" s="253"/>
      <c r="P61" s="246"/>
      <c r="Q61" s="247"/>
      <c r="R61" s="247"/>
      <c r="S61" s="247"/>
      <c r="T61" s="247"/>
      <c r="U61" s="247"/>
      <c r="V61" s="247"/>
      <c r="W61" s="247"/>
    </row>
    <row r="62" spans="2:23" s="245" customFormat="1" ht="15.75" customHeight="1">
      <c r="B62" s="288"/>
      <c r="C62" s="382"/>
      <c r="D62" s="382"/>
      <c r="E62" s="289"/>
      <c r="G62" s="287"/>
      <c r="H62" s="263"/>
      <c r="I62" s="287"/>
      <c r="J62" s="287"/>
      <c r="K62" s="242"/>
      <c r="L62" s="253"/>
      <c r="M62" s="253"/>
      <c r="P62" s="246"/>
      <c r="Q62" s="247"/>
      <c r="R62" s="247"/>
      <c r="S62" s="247"/>
      <c r="T62" s="247"/>
      <c r="U62" s="247"/>
      <c r="V62" s="247"/>
      <c r="W62" s="247"/>
    </row>
    <row r="63" spans="2:23" s="245" customFormat="1" ht="15.75" customHeight="1">
      <c r="B63" s="288"/>
      <c r="C63" s="382"/>
      <c r="D63" s="382"/>
      <c r="E63" s="289"/>
      <c r="G63" s="287"/>
      <c r="H63" s="263"/>
      <c r="I63" s="287"/>
      <c r="J63" s="287"/>
      <c r="K63" s="242"/>
      <c r="L63" s="253"/>
      <c r="M63" s="253"/>
      <c r="P63" s="246"/>
      <c r="Q63" s="247"/>
      <c r="R63" s="247"/>
      <c r="S63" s="247"/>
      <c r="T63" s="247"/>
      <c r="U63" s="247"/>
      <c r="V63" s="247"/>
      <c r="W63" s="247"/>
    </row>
    <row r="64" spans="2:23" s="245" customFormat="1" ht="15.75" customHeight="1">
      <c r="B64" s="288"/>
      <c r="C64" s="382"/>
      <c r="D64" s="382"/>
      <c r="E64" s="289"/>
      <c r="G64" s="287"/>
      <c r="H64" s="263"/>
      <c r="I64" s="287"/>
      <c r="J64" s="287"/>
      <c r="K64" s="242"/>
      <c r="L64" s="253"/>
      <c r="M64" s="253"/>
      <c r="P64" s="246"/>
      <c r="Q64" s="247"/>
      <c r="R64" s="247"/>
      <c r="S64" s="247"/>
      <c r="T64" s="247"/>
      <c r="U64" s="247"/>
      <c r="V64" s="247"/>
      <c r="W64" s="247"/>
    </row>
    <row r="65" spans="2:23" s="245" customFormat="1" ht="15.75" customHeight="1">
      <c r="B65" s="288"/>
      <c r="C65" s="382"/>
      <c r="D65" s="382"/>
      <c r="E65" s="289"/>
      <c r="G65" s="287"/>
      <c r="H65" s="263"/>
      <c r="I65" s="287"/>
      <c r="J65" s="287"/>
      <c r="K65" s="242"/>
      <c r="L65" s="253"/>
      <c r="M65" s="253"/>
      <c r="P65" s="246"/>
      <c r="Q65" s="247"/>
      <c r="R65" s="247"/>
      <c r="S65" s="247"/>
      <c r="T65" s="247"/>
      <c r="U65" s="247"/>
      <c r="V65" s="247"/>
      <c r="W65" s="247"/>
    </row>
    <row r="66" spans="2:23" s="245" customFormat="1" ht="15.75" customHeight="1">
      <c r="B66" s="288"/>
      <c r="C66" s="382"/>
      <c r="D66" s="382"/>
      <c r="E66" s="289"/>
      <c r="G66" s="287"/>
      <c r="H66" s="263"/>
      <c r="I66" s="287"/>
      <c r="J66" s="287"/>
      <c r="K66" s="242"/>
      <c r="L66" s="253"/>
      <c r="M66" s="253"/>
      <c r="P66" s="246"/>
      <c r="Q66" s="247"/>
      <c r="R66" s="247"/>
      <c r="S66" s="247"/>
      <c r="T66" s="247"/>
      <c r="U66" s="247"/>
      <c r="V66" s="247"/>
      <c r="W66" s="247"/>
    </row>
    <row r="67" spans="2:23" s="245" customFormat="1" ht="15.75" customHeight="1">
      <c r="B67" s="288"/>
      <c r="C67" s="382"/>
      <c r="D67" s="382"/>
      <c r="E67" s="289"/>
      <c r="G67" s="287"/>
      <c r="H67" s="263"/>
      <c r="I67" s="287"/>
      <c r="J67" s="287"/>
      <c r="K67" s="242"/>
      <c r="L67" s="253"/>
      <c r="M67" s="253"/>
      <c r="P67" s="246"/>
      <c r="Q67" s="247"/>
      <c r="R67" s="247"/>
      <c r="S67" s="247"/>
      <c r="T67" s="247"/>
      <c r="U67" s="247"/>
      <c r="V67" s="247"/>
      <c r="W67" s="247"/>
    </row>
    <row r="68" spans="2:23" s="245" customFormat="1" ht="15.75" customHeight="1">
      <c r="B68" s="288"/>
      <c r="C68" s="382"/>
      <c r="D68" s="382"/>
      <c r="E68" s="289"/>
      <c r="G68" s="287"/>
      <c r="H68" s="263"/>
      <c r="I68" s="287"/>
      <c r="J68" s="287"/>
      <c r="K68" s="242"/>
      <c r="L68" s="253"/>
      <c r="M68" s="253"/>
      <c r="P68" s="246"/>
      <c r="Q68" s="247"/>
      <c r="R68" s="247"/>
      <c r="S68" s="247"/>
      <c r="T68" s="247"/>
      <c r="U68" s="247"/>
      <c r="V68" s="247"/>
      <c r="W68" s="247"/>
    </row>
    <row r="69" spans="2:23" s="245" customFormat="1" ht="15.75" customHeight="1">
      <c r="B69" s="288"/>
      <c r="C69" s="382"/>
      <c r="D69" s="382"/>
      <c r="E69" s="289"/>
      <c r="G69" s="287"/>
      <c r="H69" s="263"/>
      <c r="I69" s="287"/>
      <c r="J69" s="287"/>
      <c r="K69" s="242"/>
      <c r="L69" s="253"/>
      <c r="M69" s="253"/>
      <c r="P69" s="246"/>
      <c r="Q69" s="247"/>
      <c r="R69" s="247"/>
      <c r="S69" s="247"/>
      <c r="T69" s="247"/>
      <c r="U69" s="247"/>
      <c r="V69" s="247"/>
      <c r="W69" s="247"/>
    </row>
    <row r="70" spans="2:23" s="245" customFormat="1" ht="15.75" customHeight="1">
      <c r="B70" s="288"/>
      <c r="C70" s="382"/>
      <c r="D70" s="382"/>
      <c r="E70" s="289"/>
      <c r="G70" s="287"/>
      <c r="H70" s="263"/>
      <c r="I70" s="287"/>
      <c r="J70" s="287"/>
      <c r="K70" s="242"/>
      <c r="L70" s="253"/>
      <c r="M70" s="253"/>
      <c r="P70" s="246"/>
      <c r="Q70" s="247"/>
      <c r="R70" s="247"/>
      <c r="S70" s="247"/>
      <c r="T70" s="247"/>
      <c r="U70" s="247"/>
      <c r="V70" s="247"/>
      <c r="W70" s="247"/>
    </row>
    <row r="71" spans="2:23" s="245" customFormat="1" ht="15.75" customHeight="1">
      <c r="B71" s="288"/>
      <c r="C71" s="382"/>
      <c r="D71" s="382"/>
      <c r="E71" s="289"/>
      <c r="G71" s="287"/>
      <c r="H71" s="263"/>
      <c r="I71" s="287"/>
      <c r="J71" s="287"/>
      <c r="K71" s="242"/>
      <c r="L71" s="253"/>
      <c r="M71" s="253"/>
      <c r="P71" s="246"/>
      <c r="Q71" s="247"/>
      <c r="R71" s="247"/>
      <c r="S71" s="247"/>
      <c r="T71" s="247"/>
      <c r="U71" s="247"/>
      <c r="V71" s="247"/>
      <c r="W71" s="247"/>
    </row>
    <row r="72" spans="2:23" s="245" customFormat="1" ht="15.75" customHeight="1">
      <c r="B72" s="288"/>
      <c r="C72" s="382"/>
      <c r="D72" s="382"/>
      <c r="E72" s="289"/>
      <c r="G72" s="287"/>
      <c r="H72" s="263"/>
      <c r="I72" s="287"/>
      <c r="J72" s="287"/>
      <c r="K72" s="242"/>
      <c r="L72" s="253"/>
      <c r="M72" s="253"/>
      <c r="P72" s="246"/>
      <c r="Q72" s="247"/>
      <c r="R72" s="247"/>
      <c r="S72" s="247"/>
      <c r="T72" s="247"/>
      <c r="U72" s="247"/>
      <c r="V72" s="247"/>
      <c r="W72" s="247"/>
    </row>
    <row r="73" spans="2:23" s="245" customFormat="1" ht="15.75" customHeight="1">
      <c r="B73" s="288"/>
      <c r="C73" s="382"/>
      <c r="D73" s="382"/>
      <c r="E73" s="289"/>
      <c r="G73" s="287"/>
      <c r="H73" s="263"/>
      <c r="I73" s="287"/>
      <c r="J73" s="287"/>
      <c r="K73" s="242"/>
      <c r="L73" s="253"/>
      <c r="M73" s="253"/>
      <c r="P73" s="246"/>
      <c r="Q73" s="247"/>
      <c r="R73" s="247"/>
      <c r="S73" s="247"/>
      <c r="T73" s="247"/>
      <c r="U73" s="247"/>
      <c r="V73" s="247"/>
      <c r="W73" s="247"/>
    </row>
    <row r="74" spans="2:23" s="245" customFormat="1" ht="15.75" customHeight="1">
      <c r="B74" s="288"/>
      <c r="C74" s="382"/>
      <c r="D74" s="382"/>
      <c r="E74" s="289"/>
      <c r="G74" s="287"/>
      <c r="H74" s="263"/>
      <c r="I74" s="287"/>
      <c r="J74" s="287"/>
      <c r="K74" s="242"/>
      <c r="L74" s="253"/>
      <c r="M74" s="253"/>
      <c r="P74" s="246"/>
      <c r="Q74" s="247"/>
      <c r="R74" s="247"/>
      <c r="S74" s="247"/>
      <c r="T74" s="247"/>
      <c r="U74" s="247"/>
      <c r="V74" s="247"/>
      <c r="W74" s="247"/>
    </row>
    <row r="75" spans="2:23" s="245" customFormat="1" ht="15.75" customHeight="1">
      <c r="B75" s="288"/>
      <c r="C75" s="382"/>
      <c r="D75" s="382"/>
      <c r="E75" s="289"/>
      <c r="G75" s="287"/>
      <c r="H75" s="263"/>
      <c r="I75" s="287"/>
      <c r="J75" s="287"/>
      <c r="K75" s="242"/>
      <c r="L75" s="253"/>
      <c r="M75" s="253"/>
      <c r="P75" s="246"/>
      <c r="Q75" s="247"/>
      <c r="R75" s="247"/>
      <c r="S75" s="247"/>
      <c r="T75" s="247"/>
      <c r="U75" s="247"/>
      <c r="V75" s="247"/>
      <c r="W75" s="247"/>
    </row>
    <row r="76" spans="2:23" s="245" customFormat="1" ht="15.75" customHeight="1">
      <c r="B76" s="288"/>
      <c r="C76" s="382"/>
      <c r="D76" s="382"/>
      <c r="E76" s="289"/>
      <c r="G76" s="287"/>
      <c r="H76" s="263"/>
      <c r="I76" s="287"/>
      <c r="J76" s="287"/>
      <c r="K76" s="242"/>
      <c r="L76" s="253"/>
      <c r="M76" s="253"/>
      <c r="P76" s="246"/>
      <c r="Q76" s="247"/>
      <c r="R76" s="247"/>
      <c r="S76" s="247"/>
      <c r="T76" s="247"/>
      <c r="U76" s="247"/>
      <c r="V76" s="247"/>
      <c r="W76" s="247"/>
    </row>
    <row r="77" spans="2:23" s="245" customFormat="1" ht="15.75" customHeight="1">
      <c r="B77" s="288"/>
      <c r="C77" s="382"/>
      <c r="D77" s="382"/>
      <c r="E77" s="289"/>
      <c r="G77" s="287"/>
      <c r="H77" s="263"/>
      <c r="I77" s="287"/>
      <c r="J77" s="287"/>
      <c r="K77" s="242"/>
      <c r="L77" s="253"/>
      <c r="M77" s="253"/>
      <c r="P77" s="246"/>
      <c r="Q77" s="247"/>
      <c r="R77" s="247"/>
      <c r="S77" s="247"/>
      <c r="T77" s="247"/>
      <c r="U77" s="247"/>
      <c r="V77" s="247"/>
      <c r="W77" s="247"/>
    </row>
    <row r="78" spans="2:23" s="245" customFormat="1" ht="15.75" customHeight="1">
      <c r="B78" s="288"/>
      <c r="C78" s="382"/>
      <c r="D78" s="382"/>
      <c r="E78" s="289"/>
      <c r="G78" s="287"/>
      <c r="H78" s="263"/>
      <c r="I78" s="287"/>
      <c r="J78" s="287"/>
      <c r="K78" s="242"/>
      <c r="L78" s="253"/>
      <c r="M78" s="253"/>
      <c r="P78" s="246"/>
      <c r="Q78" s="247"/>
      <c r="R78" s="247"/>
      <c r="S78" s="247"/>
      <c r="T78" s="247"/>
      <c r="U78" s="247"/>
      <c r="V78" s="247"/>
      <c r="W78" s="247"/>
    </row>
    <row r="79" spans="2:23" s="245" customFormat="1" ht="15.75" customHeight="1">
      <c r="B79" s="288"/>
      <c r="C79" s="382"/>
      <c r="D79" s="382"/>
      <c r="E79" s="289"/>
      <c r="G79" s="287"/>
      <c r="H79" s="263"/>
      <c r="I79" s="287"/>
      <c r="J79" s="287"/>
      <c r="K79" s="242"/>
      <c r="L79" s="253"/>
      <c r="M79" s="253"/>
      <c r="P79" s="246"/>
      <c r="Q79" s="247"/>
      <c r="R79" s="247"/>
      <c r="S79" s="247"/>
      <c r="T79" s="247"/>
      <c r="U79" s="247"/>
      <c r="V79" s="247"/>
      <c r="W79" s="247"/>
    </row>
    <row r="80" spans="2:23" s="245" customFormat="1" ht="15.75" customHeight="1">
      <c r="B80" s="288"/>
      <c r="C80" s="382"/>
      <c r="D80" s="382"/>
      <c r="E80" s="289"/>
      <c r="G80" s="287"/>
      <c r="H80" s="263"/>
      <c r="I80" s="287"/>
      <c r="J80" s="287"/>
      <c r="K80" s="242"/>
      <c r="L80" s="253"/>
      <c r="M80" s="253"/>
      <c r="P80" s="246"/>
      <c r="Q80" s="247"/>
      <c r="R80" s="247"/>
      <c r="S80" s="247"/>
      <c r="T80" s="247"/>
      <c r="U80" s="247"/>
      <c r="V80" s="247"/>
      <c r="W80" s="247"/>
    </row>
    <row r="81" spans="2:23" s="245" customFormat="1" ht="15.75" customHeight="1">
      <c r="B81" s="288"/>
      <c r="C81" s="382"/>
      <c r="D81" s="382"/>
      <c r="E81" s="289"/>
      <c r="G81" s="287"/>
      <c r="H81" s="263"/>
      <c r="I81" s="287"/>
      <c r="J81" s="287"/>
      <c r="K81" s="242"/>
      <c r="L81" s="253"/>
      <c r="M81" s="253"/>
      <c r="P81" s="246"/>
      <c r="Q81" s="247"/>
      <c r="R81" s="247"/>
      <c r="S81" s="247"/>
      <c r="T81" s="247"/>
      <c r="U81" s="247"/>
      <c r="V81" s="247"/>
      <c r="W81" s="247"/>
    </row>
    <row r="82" spans="2:23" s="245" customFormat="1" ht="15.75" customHeight="1">
      <c r="B82" s="288"/>
      <c r="C82" s="382"/>
      <c r="D82" s="382"/>
      <c r="E82" s="289"/>
      <c r="G82" s="287"/>
      <c r="H82" s="263"/>
      <c r="I82" s="287"/>
      <c r="J82" s="287"/>
      <c r="K82" s="242"/>
      <c r="L82" s="253"/>
      <c r="M82" s="253"/>
      <c r="P82" s="246"/>
      <c r="Q82" s="247"/>
      <c r="R82" s="247"/>
      <c r="S82" s="247"/>
      <c r="T82" s="247"/>
      <c r="U82" s="247"/>
      <c r="V82" s="247"/>
      <c r="W82" s="247"/>
    </row>
    <row r="83" spans="2:23" s="245" customFormat="1" ht="15.75" customHeight="1">
      <c r="B83" s="288"/>
      <c r="C83" s="382"/>
      <c r="D83" s="382"/>
      <c r="E83" s="289"/>
      <c r="G83" s="287"/>
      <c r="H83" s="263"/>
      <c r="I83" s="287"/>
      <c r="J83" s="287"/>
      <c r="K83" s="242"/>
      <c r="L83" s="253"/>
      <c r="M83" s="253"/>
      <c r="P83" s="246"/>
      <c r="Q83" s="247"/>
      <c r="R83" s="247"/>
      <c r="S83" s="247"/>
      <c r="T83" s="247"/>
      <c r="U83" s="247"/>
      <c r="V83" s="247"/>
      <c r="W83" s="247"/>
    </row>
    <row r="84" spans="2:23" s="245" customFormat="1" ht="15.75" customHeight="1">
      <c r="B84" s="288"/>
      <c r="C84" s="382"/>
      <c r="D84" s="382"/>
      <c r="E84" s="289"/>
      <c r="G84" s="287"/>
      <c r="H84" s="263"/>
      <c r="I84" s="287"/>
      <c r="J84" s="287"/>
      <c r="K84" s="242"/>
      <c r="L84" s="253"/>
      <c r="M84" s="253"/>
      <c r="P84" s="246"/>
      <c r="Q84" s="247"/>
      <c r="R84" s="247"/>
      <c r="S84" s="247"/>
      <c r="T84" s="247"/>
      <c r="U84" s="247"/>
      <c r="V84" s="247"/>
      <c r="W84" s="247"/>
    </row>
    <row r="85" spans="2:23" s="245" customFormat="1" ht="15.75" customHeight="1">
      <c r="B85" s="288"/>
      <c r="C85" s="382"/>
      <c r="D85" s="382"/>
      <c r="E85" s="289"/>
      <c r="G85" s="287"/>
      <c r="H85" s="263"/>
      <c r="I85" s="287"/>
      <c r="J85" s="287"/>
      <c r="K85" s="242"/>
      <c r="L85" s="253"/>
      <c r="M85" s="253"/>
      <c r="P85" s="246"/>
      <c r="Q85" s="247"/>
      <c r="R85" s="247"/>
      <c r="S85" s="247"/>
      <c r="T85" s="247"/>
      <c r="U85" s="247"/>
      <c r="V85" s="247"/>
      <c r="W85" s="247"/>
    </row>
    <row r="86" spans="2:23" s="245" customFormat="1" ht="15.75" customHeight="1">
      <c r="B86" s="288"/>
      <c r="C86" s="382"/>
      <c r="D86" s="382"/>
      <c r="E86" s="289"/>
      <c r="G86" s="287"/>
      <c r="H86" s="263"/>
      <c r="I86" s="287"/>
      <c r="J86" s="287"/>
      <c r="K86" s="242"/>
      <c r="L86" s="253"/>
      <c r="M86" s="253"/>
      <c r="P86" s="246"/>
      <c r="Q86" s="247"/>
      <c r="R86" s="247"/>
      <c r="S86" s="247"/>
      <c r="T86" s="247"/>
      <c r="U86" s="247"/>
      <c r="V86" s="247"/>
      <c r="W86" s="247"/>
    </row>
    <row r="87" spans="2:23" s="245" customFormat="1" ht="15.75" customHeight="1">
      <c r="B87" s="288"/>
      <c r="C87" s="382"/>
      <c r="D87" s="382"/>
      <c r="E87" s="289"/>
      <c r="G87" s="287"/>
      <c r="H87" s="263"/>
      <c r="I87" s="287"/>
      <c r="J87" s="287"/>
      <c r="K87" s="242"/>
      <c r="L87" s="253"/>
      <c r="M87" s="253"/>
      <c r="P87" s="246"/>
      <c r="Q87" s="247"/>
      <c r="R87" s="247"/>
      <c r="S87" s="247"/>
      <c r="T87" s="247"/>
      <c r="U87" s="247"/>
      <c r="V87" s="247"/>
      <c r="W87" s="247"/>
    </row>
    <row r="88" spans="2:23" s="245" customFormat="1" ht="15.75" customHeight="1">
      <c r="B88" s="288"/>
      <c r="C88" s="382"/>
      <c r="D88" s="382"/>
      <c r="E88" s="289"/>
      <c r="G88" s="287"/>
      <c r="H88" s="263"/>
      <c r="I88" s="287"/>
      <c r="J88" s="287"/>
      <c r="K88" s="242"/>
      <c r="L88" s="253"/>
      <c r="M88" s="253"/>
      <c r="P88" s="246"/>
      <c r="Q88" s="247"/>
      <c r="R88" s="247"/>
      <c r="S88" s="247"/>
      <c r="T88" s="247"/>
      <c r="U88" s="247"/>
      <c r="V88" s="247"/>
      <c r="W88" s="247"/>
    </row>
    <row r="89" spans="2:23" s="245" customFormat="1" ht="15.75" customHeight="1">
      <c r="B89" s="288"/>
      <c r="C89" s="382"/>
      <c r="D89" s="382"/>
      <c r="E89" s="289"/>
      <c r="G89" s="287"/>
      <c r="H89" s="263"/>
      <c r="I89" s="287"/>
      <c r="J89" s="287"/>
      <c r="K89" s="242"/>
      <c r="L89" s="253"/>
      <c r="M89" s="253"/>
      <c r="P89" s="246"/>
      <c r="Q89" s="247"/>
      <c r="R89" s="247"/>
      <c r="S89" s="247"/>
      <c r="T89" s="247"/>
      <c r="U89" s="247"/>
      <c r="V89" s="247"/>
      <c r="W89" s="247"/>
    </row>
    <row r="90" spans="2:23" s="245" customFormat="1" ht="15.75" customHeight="1">
      <c r="B90" s="288"/>
      <c r="C90" s="382"/>
      <c r="D90" s="382"/>
      <c r="E90" s="289"/>
      <c r="G90" s="287"/>
      <c r="H90" s="263"/>
      <c r="I90" s="287"/>
      <c r="J90" s="287"/>
      <c r="K90" s="242"/>
      <c r="L90" s="253"/>
      <c r="M90" s="253"/>
      <c r="P90" s="246"/>
      <c r="Q90" s="247"/>
      <c r="R90" s="247"/>
      <c r="S90" s="247"/>
      <c r="T90" s="247"/>
      <c r="U90" s="247"/>
      <c r="V90" s="247"/>
      <c r="W90" s="247"/>
    </row>
    <row r="91" spans="2:23" s="245" customFormat="1" ht="15.75" customHeight="1">
      <c r="B91" s="288"/>
      <c r="C91" s="382"/>
      <c r="D91" s="382"/>
      <c r="E91" s="289"/>
      <c r="G91" s="287"/>
      <c r="H91" s="263"/>
      <c r="I91" s="287"/>
      <c r="J91" s="287"/>
      <c r="K91" s="242"/>
      <c r="L91" s="253"/>
      <c r="M91" s="253"/>
      <c r="P91" s="246"/>
      <c r="Q91" s="247"/>
      <c r="R91" s="247"/>
      <c r="S91" s="247"/>
      <c r="T91" s="247"/>
      <c r="U91" s="247"/>
      <c r="V91" s="247"/>
      <c r="W91" s="247"/>
    </row>
    <row r="92" spans="2:23" s="245" customFormat="1" ht="15.75" customHeight="1">
      <c r="B92" s="288"/>
      <c r="C92" s="382"/>
      <c r="D92" s="382"/>
      <c r="E92" s="289"/>
      <c r="G92" s="287"/>
      <c r="H92" s="263"/>
      <c r="I92" s="287"/>
      <c r="J92" s="287"/>
      <c r="K92" s="242"/>
      <c r="L92" s="253"/>
      <c r="M92" s="253"/>
      <c r="P92" s="246"/>
      <c r="Q92" s="247"/>
      <c r="R92" s="247"/>
      <c r="S92" s="247"/>
      <c r="T92" s="247"/>
      <c r="U92" s="247"/>
      <c r="V92" s="247"/>
      <c r="W92" s="247"/>
    </row>
    <row r="93" spans="2:23" s="245" customFormat="1" ht="15.75" customHeight="1">
      <c r="B93" s="288"/>
      <c r="C93" s="382"/>
      <c r="D93" s="382"/>
      <c r="E93" s="289"/>
      <c r="G93" s="287"/>
      <c r="H93" s="263"/>
      <c r="I93" s="287"/>
      <c r="J93" s="287"/>
      <c r="K93" s="242"/>
      <c r="L93" s="253"/>
      <c r="M93" s="253"/>
      <c r="P93" s="246"/>
      <c r="Q93" s="247"/>
      <c r="R93" s="247"/>
      <c r="S93" s="247"/>
      <c r="T93" s="247"/>
      <c r="U93" s="247"/>
      <c r="V93" s="247"/>
      <c r="W93" s="247"/>
    </row>
    <row r="94" spans="2:23" s="245" customFormat="1" ht="15.75" customHeight="1">
      <c r="B94" s="288"/>
      <c r="C94" s="382"/>
      <c r="D94" s="382"/>
      <c r="E94" s="289"/>
      <c r="G94" s="287"/>
      <c r="H94" s="263"/>
      <c r="I94" s="287"/>
      <c r="J94" s="287"/>
      <c r="K94" s="242"/>
      <c r="L94" s="253"/>
      <c r="M94" s="253"/>
      <c r="P94" s="246"/>
      <c r="Q94" s="247"/>
      <c r="R94" s="247"/>
      <c r="S94" s="247"/>
      <c r="T94" s="247"/>
      <c r="U94" s="247"/>
      <c r="V94" s="247"/>
      <c r="W94" s="247"/>
    </row>
    <row r="95" spans="2:23" s="245" customFormat="1" ht="15.75" customHeight="1">
      <c r="B95" s="288"/>
      <c r="C95" s="382"/>
      <c r="D95" s="382"/>
      <c r="E95" s="289"/>
      <c r="G95" s="287"/>
      <c r="H95" s="263"/>
      <c r="I95" s="287"/>
      <c r="J95" s="287"/>
      <c r="K95" s="242"/>
      <c r="L95" s="253"/>
      <c r="M95" s="253"/>
      <c r="P95" s="246"/>
      <c r="Q95" s="247"/>
      <c r="R95" s="247"/>
      <c r="S95" s="247"/>
      <c r="T95" s="247"/>
      <c r="U95" s="247"/>
      <c r="V95" s="247"/>
      <c r="W95" s="247"/>
    </row>
    <row r="96" spans="2:23" s="245" customFormat="1" ht="15.75" customHeight="1">
      <c r="B96" s="288"/>
      <c r="C96" s="382"/>
      <c r="D96" s="382"/>
      <c r="E96" s="289"/>
      <c r="G96" s="287"/>
      <c r="H96" s="263"/>
      <c r="I96" s="287"/>
      <c r="J96" s="287"/>
      <c r="K96" s="242"/>
      <c r="L96" s="253"/>
      <c r="M96" s="253"/>
      <c r="P96" s="246"/>
      <c r="Q96" s="247"/>
      <c r="R96" s="247"/>
      <c r="S96" s="247"/>
      <c r="T96" s="247"/>
      <c r="U96" s="247"/>
      <c r="V96" s="247"/>
      <c r="W96" s="247"/>
    </row>
    <row r="97" spans="2:23" s="245" customFormat="1" ht="15.75" customHeight="1">
      <c r="B97" s="288"/>
      <c r="C97" s="382"/>
      <c r="D97" s="382"/>
      <c r="E97" s="289"/>
      <c r="G97" s="287"/>
      <c r="H97" s="263"/>
      <c r="I97" s="287"/>
      <c r="J97" s="287"/>
      <c r="K97" s="242"/>
      <c r="L97" s="253"/>
      <c r="M97" s="253"/>
      <c r="P97" s="246"/>
      <c r="Q97" s="247"/>
      <c r="R97" s="247"/>
      <c r="S97" s="247"/>
      <c r="T97" s="247"/>
      <c r="U97" s="247"/>
      <c r="V97" s="247"/>
      <c r="W97" s="247"/>
    </row>
    <row r="98" spans="2:23" s="245" customFormat="1" ht="15.75" customHeight="1">
      <c r="B98" s="288"/>
      <c r="C98" s="382"/>
      <c r="D98" s="382"/>
      <c r="E98" s="289"/>
      <c r="G98" s="287"/>
      <c r="H98" s="263"/>
      <c r="I98" s="287"/>
      <c r="J98" s="287"/>
      <c r="K98" s="242"/>
      <c r="L98" s="253"/>
      <c r="M98" s="253"/>
      <c r="P98" s="246"/>
      <c r="Q98" s="247"/>
      <c r="R98" s="247"/>
      <c r="S98" s="247"/>
      <c r="T98" s="247"/>
      <c r="U98" s="247"/>
      <c r="V98" s="247"/>
      <c r="W98" s="247"/>
    </row>
    <row r="99" spans="2:23" s="245" customFormat="1" ht="15.75" customHeight="1">
      <c r="B99" s="288"/>
      <c r="C99" s="382"/>
      <c r="D99" s="382"/>
      <c r="E99" s="289"/>
      <c r="G99" s="287"/>
      <c r="H99" s="263"/>
      <c r="I99" s="287"/>
      <c r="J99" s="287"/>
      <c r="K99" s="242"/>
      <c r="L99" s="253"/>
      <c r="M99" s="253"/>
      <c r="P99" s="246"/>
      <c r="Q99" s="247"/>
      <c r="R99" s="247"/>
      <c r="S99" s="247"/>
      <c r="T99" s="247"/>
      <c r="U99" s="247"/>
      <c r="V99" s="247"/>
      <c r="W99" s="247"/>
    </row>
    <row r="100" spans="2:23" s="245" customFormat="1" ht="15.75" customHeight="1">
      <c r="B100" s="288"/>
      <c r="C100" s="382"/>
      <c r="D100" s="382"/>
      <c r="E100" s="289"/>
      <c r="G100" s="287"/>
      <c r="H100" s="263"/>
      <c r="I100" s="287"/>
      <c r="J100" s="287"/>
      <c r="K100" s="242"/>
      <c r="L100" s="253"/>
      <c r="M100" s="253"/>
      <c r="P100" s="246"/>
      <c r="Q100" s="247"/>
      <c r="R100" s="247"/>
      <c r="S100" s="247"/>
      <c r="T100" s="247"/>
      <c r="U100" s="247"/>
      <c r="V100" s="247"/>
      <c r="W100" s="247"/>
    </row>
    <row r="101" spans="2:23" s="245" customFormat="1" ht="15.75" customHeight="1">
      <c r="B101" s="288"/>
      <c r="C101" s="382"/>
      <c r="D101" s="382"/>
      <c r="E101" s="289"/>
      <c r="G101" s="287"/>
      <c r="H101" s="263"/>
      <c r="I101" s="287"/>
      <c r="J101" s="287"/>
      <c r="K101" s="242"/>
      <c r="L101" s="253"/>
      <c r="M101" s="253"/>
      <c r="P101" s="246"/>
      <c r="Q101" s="247"/>
      <c r="R101" s="247"/>
      <c r="S101" s="247"/>
      <c r="T101" s="247"/>
      <c r="U101" s="247"/>
      <c r="V101" s="247"/>
      <c r="W101" s="247"/>
    </row>
    <row r="102" spans="2:23" s="245" customFormat="1" ht="15.75" customHeight="1">
      <c r="B102" s="288"/>
      <c r="C102" s="382"/>
      <c r="D102" s="382"/>
      <c r="E102" s="289"/>
      <c r="G102" s="287"/>
      <c r="H102" s="263"/>
      <c r="I102" s="287"/>
      <c r="J102" s="287"/>
      <c r="K102" s="242"/>
      <c r="L102" s="253"/>
      <c r="M102" s="253"/>
      <c r="P102" s="246"/>
      <c r="Q102" s="247"/>
      <c r="R102" s="247"/>
      <c r="S102" s="247"/>
      <c r="T102" s="247"/>
      <c r="U102" s="247"/>
      <c r="V102" s="247"/>
      <c r="W102" s="247"/>
    </row>
    <row r="103" spans="2:23" s="245" customFormat="1" ht="15.75" customHeight="1">
      <c r="B103" s="288"/>
      <c r="C103" s="382"/>
      <c r="D103" s="382"/>
      <c r="E103" s="289"/>
      <c r="G103" s="287"/>
      <c r="H103" s="263"/>
      <c r="I103" s="287"/>
      <c r="J103" s="287"/>
      <c r="K103" s="242"/>
      <c r="L103" s="253"/>
      <c r="M103" s="253"/>
      <c r="P103" s="246"/>
      <c r="Q103" s="247"/>
      <c r="R103" s="247"/>
      <c r="S103" s="247"/>
      <c r="T103" s="247"/>
      <c r="U103" s="247"/>
      <c r="V103" s="247"/>
      <c r="W103" s="247"/>
    </row>
    <row r="104" spans="2:23" s="245" customFormat="1" ht="15.75" customHeight="1">
      <c r="B104" s="288"/>
      <c r="C104" s="382"/>
      <c r="D104" s="382"/>
      <c r="E104" s="289"/>
      <c r="G104" s="287"/>
      <c r="H104" s="263"/>
      <c r="I104" s="287"/>
      <c r="J104" s="287"/>
      <c r="K104" s="242"/>
      <c r="L104" s="253"/>
      <c r="M104" s="253"/>
      <c r="P104" s="246"/>
      <c r="Q104" s="247"/>
      <c r="R104" s="247"/>
      <c r="S104" s="247"/>
      <c r="T104" s="247"/>
      <c r="U104" s="247"/>
      <c r="V104" s="247"/>
      <c r="W104" s="247"/>
    </row>
    <row r="105" spans="2:23" s="245" customFormat="1" ht="15.75" customHeight="1">
      <c r="B105" s="288"/>
      <c r="C105" s="382"/>
      <c r="D105" s="382"/>
      <c r="E105" s="289"/>
      <c r="G105" s="287"/>
      <c r="H105" s="263"/>
      <c r="I105" s="287"/>
      <c r="J105" s="287"/>
      <c r="K105" s="242"/>
      <c r="L105" s="253"/>
      <c r="M105" s="253"/>
      <c r="P105" s="246"/>
      <c r="Q105" s="247"/>
      <c r="R105" s="247"/>
      <c r="S105" s="247"/>
      <c r="T105" s="247"/>
      <c r="U105" s="247"/>
      <c r="V105" s="247"/>
      <c r="W105" s="247"/>
    </row>
    <row r="106" spans="2:23" s="245" customFormat="1" ht="15.75" customHeight="1">
      <c r="B106" s="288"/>
      <c r="C106" s="382"/>
      <c r="D106" s="382"/>
      <c r="E106" s="289"/>
      <c r="G106" s="287"/>
      <c r="H106" s="263"/>
      <c r="I106" s="287"/>
      <c r="J106" s="287"/>
      <c r="K106" s="242"/>
      <c r="L106" s="253"/>
      <c r="M106" s="253"/>
      <c r="P106" s="246"/>
      <c r="Q106" s="247"/>
      <c r="R106" s="247"/>
      <c r="S106" s="247"/>
      <c r="T106" s="247"/>
      <c r="U106" s="247"/>
      <c r="V106" s="247"/>
      <c r="W106" s="247"/>
    </row>
    <row r="107" spans="2:23" s="245" customFormat="1" ht="15.75" customHeight="1">
      <c r="B107" s="288"/>
      <c r="C107" s="382"/>
      <c r="D107" s="382"/>
      <c r="E107" s="289"/>
      <c r="G107" s="287"/>
      <c r="H107" s="263"/>
      <c r="I107" s="287"/>
      <c r="J107" s="287"/>
      <c r="K107" s="242"/>
      <c r="L107" s="253"/>
      <c r="M107" s="253"/>
      <c r="P107" s="246"/>
      <c r="Q107" s="247"/>
      <c r="R107" s="247"/>
      <c r="S107" s="247"/>
      <c r="T107" s="247"/>
      <c r="U107" s="247"/>
      <c r="V107" s="247"/>
      <c r="W107" s="247"/>
    </row>
    <row r="108" spans="2:23" s="245" customFormat="1" ht="15.75" customHeight="1">
      <c r="B108" s="288"/>
      <c r="C108" s="382"/>
      <c r="D108" s="382"/>
      <c r="E108" s="289"/>
      <c r="G108" s="287"/>
      <c r="H108" s="263"/>
      <c r="I108" s="287"/>
      <c r="J108" s="287"/>
      <c r="K108" s="242"/>
      <c r="L108" s="253"/>
      <c r="M108" s="253"/>
      <c r="P108" s="246"/>
      <c r="Q108" s="247"/>
      <c r="R108" s="247"/>
      <c r="S108" s="247"/>
      <c r="T108" s="247"/>
      <c r="U108" s="247"/>
      <c r="V108" s="247"/>
      <c r="W108" s="247"/>
    </row>
    <row r="109" spans="2:23" s="245" customFormat="1" ht="15.75" customHeight="1">
      <c r="B109" s="288"/>
      <c r="C109" s="382"/>
      <c r="D109" s="382"/>
      <c r="E109" s="289"/>
      <c r="G109" s="287"/>
      <c r="H109" s="263"/>
      <c r="I109" s="287"/>
      <c r="J109" s="287"/>
      <c r="K109" s="242"/>
      <c r="L109" s="253"/>
      <c r="M109" s="253"/>
      <c r="P109" s="246"/>
      <c r="Q109" s="247"/>
      <c r="R109" s="247"/>
      <c r="S109" s="247"/>
      <c r="T109" s="247"/>
      <c r="U109" s="247"/>
      <c r="V109" s="247"/>
      <c r="W109" s="247"/>
    </row>
    <row r="110" spans="2:23" s="245" customFormat="1" ht="15.75" customHeight="1">
      <c r="B110" s="288"/>
      <c r="C110" s="382"/>
      <c r="D110" s="382"/>
      <c r="E110" s="289"/>
      <c r="G110" s="287"/>
      <c r="H110" s="263"/>
      <c r="I110" s="287"/>
      <c r="J110" s="287"/>
      <c r="K110" s="242"/>
      <c r="L110" s="253"/>
      <c r="M110" s="253"/>
      <c r="P110" s="246"/>
      <c r="Q110" s="247"/>
      <c r="R110" s="247"/>
      <c r="S110" s="247"/>
      <c r="T110" s="247"/>
      <c r="U110" s="247"/>
      <c r="V110" s="247"/>
      <c r="W110" s="247"/>
    </row>
    <row r="111" spans="2:23" s="245" customFormat="1" ht="15.75" customHeight="1">
      <c r="B111" s="288"/>
      <c r="C111" s="382"/>
      <c r="D111" s="382"/>
      <c r="E111" s="289"/>
      <c r="G111" s="287"/>
      <c r="H111" s="263"/>
      <c r="I111" s="287"/>
      <c r="J111" s="287"/>
      <c r="K111" s="242"/>
      <c r="L111" s="253"/>
      <c r="M111" s="253"/>
      <c r="P111" s="246"/>
      <c r="Q111" s="247"/>
      <c r="R111" s="247"/>
      <c r="S111" s="247"/>
      <c r="T111" s="247"/>
      <c r="U111" s="247"/>
      <c r="V111" s="247"/>
      <c r="W111" s="247"/>
    </row>
    <row r="112" spans="2:23" s="245" customFormat="1" ht="15.75" customHeight="1">
      <c r="B112" s="288"/>
      <c r="C112" s="382"/>
      <c r="D112" s="382"/>
      <c r="E112" s="289"/>
      <c r="G112" s="287"/>
      <c r="H112" s="263"/>
      <c r="I112" s="287"/>
      <c r="J112" s="287"/>
      <c r="K112" s="242"/>
      <c r="L112" s="253"/>
      <c r="M112" s="253"/>
      <c r="P112" s="246"/>
      <c r="Q112" s="247"/>
      <c r="R112" s="247"/>
      <c r="S112" s="247"/>
      <c r="T112" s="247"/>
      <c r="U112" s="247"/>
      <c r="V112" s="247"/>
      <c r="W112" s="247"/>
    </row>
    <row r="113" spans="2:23" s="245" customFormat="1" ht="15.75" customHeight="1">
      <c r="B113" s="288"/>
      <c r="C113" s="382"/>
      <c r="D113" s="382"/>
      <c r="E113" s="289"/>
      <c r="G113" s="287"/>
      <c r="H113" s="263"/>
      <c r="I113" s="287"/>
      <c r="J113" s="287"/>
      <c r="K113" s="242"/>
      <c r="L113" s="253"/>
      <c r="M113" s="253"/>
      <c r="P113" s="246"/>
      <c r="Q113" s="247"/>
      <c r="R113" s="247"/>
      <c r="S113" s="247"/>
      <c r="T113" s="247"/>
      <c r="U113" s="247"/>
      <c r="V113" s="247"/>
      <c r="W113" s="247"/>
    </row>
    <row r="114" spans="2:23" s="245" customFormat="1" ht="15.75" customHeight="1">
      <c r="B114" s="288"/>
      <c r="C114" s="382"/>
      <c r="D114" s="382"/>
      <c r="E114" s="289"/>
      <c r="G114" s="287"/>
      <c r="H114" s="263"/>
      <c r="I114" s="287"/>
      <c r="J114" s="287"/>
      <c r="K114" s="242"/>
      <c r="L114" s="253"/>
      <c r="M114" s="253"/>
      <c r="P114" s="246"/>
      <c r="Q114" s="247"/>
      <c r="R114" s="247"/>
      <c r="S114" s="247"/>
      <c r="T114" s="247"/>
      <c r="U114" s="247"/>
      <c r="V114" s="247"/>
      <c r="W114" s="247"/>
    </row>
    <row r="115" spans="2:23" s="245" customFormat="1" ht="15.75" customHeight="1">
      <c r="B115" s="288"/>
      <c r="C115" s="382"/>
      <c r="D115" s="382"/>
      <c r="E115" s="289"/>
      <c r="G115" s="287"/>
      <c r="H115" s="263"/>
      <c r="I115" s="287"/>
      <c r="J115" s="287"/>
      <c r="K115" s="242"/>
      <c r="L115" s="253"/>
      <c r="M115" s="253"/>
      <c r="P115" s="246"/>
      <c r="Q115" s="247"/>
      <c r="R115" s="247"/>
      <c r="S115" s="247"/>
      <c r="T115" s="247"/>
      <c r="U115" s="247"/>
      <c r="V115" s="247"/>
      <c r="W115" s="247"/>
    </row>
    <row r="116" spans="2:23" s="245" customFormat="1" ht="15.75" customHeight="1">
      <c r="B116" s="288"/>
      <c r="C116" s="382"/>
      <c r="D116" s="382"/>
      <c r="E116" s="289"/>
      <c r="G116" s="287"/>
      <c r="H116" s="263"/>
      <c r="I116" s="287"/>
      <c r="J116" s="287"/>
      <c r="K116" s="242"/>
      <c r="L116" s="253"/>
      <c r="M116" s="253"/>
      <c r="P116" s="246"/>
      <c r="Q116" s="247"/>
      <c r="R116" s="247"/>
      <c r="S116" s="247"/>
      <c r="T116" s="247"/>
      <c r="U116" s="247"/>
      <c r="V116" s="247"/>
      <c r="W116" s="247"/>
    </row>
    <row r="117" spans="2:23" s="245" customFormat="1" ht="15.75" customHeight="1">
      <c r="B117" s="288"/>
      <c r="C117" s="382"/>
      <c r="D117" s="382"/>
      <c r="E117" s="289"/>
      <c r="G117" s="287"/>
      <c r="H117" s="263"/>
      <c r="I117" s="287"/>
      <c r="J117" s="287"/>
      <c r="K117" s="242"/>
      <c r="L117" s="253"/>
      <c r="M117" s="253"/>
      <c r="P117" s="246"/>
      <c r="Q117" s="247"/>
      <c r="R117" s="247"/>
      <c r="S117" s="247"/>
      <c r="T117" s="247"/>
      <c r="U117" s="247"/>
      <c r="V117" s="247"/>
      <c r="W117" s="247"/>
    </row>
    <row r="118" spans="2:23" s="245" customFormat="1" ht="15.75" customHeight="1">
      <c r="B118" s="288"/>
      <c r="C118" s="382"/>
      <c r="D118" s="382"/>
      <c r="E118" s="289"/>
      <c r="G118" s="287"/>
      <c r="H118" s="263"/>
      <c r="I118" s="287"/>
      <c r="J118" s="287"/>
      <c r="K118" s="242"/>
      <c r="L118" s="253"/>
      <c r="M118" s="253"/>
      <c r="P118" s="246"/>
      <c r="Q118" s="247"/>
      <c r="R118" s="247"/>
      <c r="S118" s="247"/>
      <c r="T118" s="247"/>
      <c r="U118" s="247"/>
      <c r="V118" s="247"/>
      <c r="W118" s="247"/>
    </row>
    <row r="119" spans="2:23" s="245" customFormat="1" ht="15.75" customHeight="1">
      <c r="B119" s="288"/>
      <c r="C119" s="382"/>
      <c r="D119" s="382"/>
      <c r="E119" s="289"/>
      <c r="G119" s="287"/>
      <c r="H119" s="263"/>
      <c r="I119" s="287"/>
      <c r="J119" s="287"/>
      <c r="K119" s="242"/>
      <c r="L119" s="253"/>
      <c r="M119" s="253"/>
      <c r="P119" s="246"/>
      <c r="Q119" s="247"/>
      <c r="R119" s="247"/>
      <c r="S119" s="247"/>
      <c r="T119" s="247"/>
      <c r="U119" s="247"/>
      <c r="V119" s="247"/>
      <c r="W119" s="247"/>
    </row>
    <row r="120" spans="2:23" s="245" customFormat="1" ht="15.75" customHeight="1">
      <c r="B120" s="288"/>
      <c r="C120" s="382"/>
      <c r="D120" s="382"/>
      <c r="E120" s="289"/>
      <c r="G120" s="287"/>
      <c r="H120" s="263"/>
      <c r="I120" s="287"/>
      <c r="J120" s="287"/>
      <c r="K120" s="242"/>
      <c r="L120" s="253"/>
      <c r="M120" s="253"/>
      <c r="P120" s="246"/>
      <c r="Q120" s="247"/>
      <c r="R120" s="247"/>
      <c r="S120" s="247"/>
      <c r="T120" s="247"/>
      <c r="U120" s="247"/>
      <c r="V120" s="247"/>
      <c r="W120" s="247"/>
    </row>
    <row r="121" spans="2:23" s="245" customFormat="1" ht="15.75" customHeight="1">
      <c r="B121" s="288"/>
      <c r="C121" s="382"/>
      <c r="D121" s="382"/>
      <c r="E121" s="289"/>
      <c r="G121" s="287"/>
      <c r="H121" s="263"/>
      <c r="I121" s="287"/>
      <c r="J121" s="287"/>
      <c r="K121" s="242"/>
      <c r="L121" s="253"/>
      <c r="M121" s="253"/>
      <c r="P121" s="246"/>
      <c r="Q121" s="247"/>
      <c r="R121" s="247"/>
      <c r="S121" s="247"/>
      <c r="T121" s="247"/>
      <c r="U121" s="247"/>
      <c r="V121" s="247"/>
      <c r="W121" s="247"/>
    </row>
    <row r="122" spans="2:23" s="245" customFormat="1" ht="15.75" customHeight="1">
      <c r="B122" s="288"/>
      <c r="C122" s="382"/>
      <c r="D122" s="382"/>
      <c r="E122" s="289"/>
      <c r="G122" s="287"/>
      <c r="H122" s="263"/>
      <c r="I122" s="287"/>
      <c r="J122" s="287"/>
      <c r="K122" s="242"/>
      <c r="L122" s="253"/>
      <c r="M122" s="253"/>
      <c r="P122" s="246"/>
      <c r="Q122" s="247"/>
      <c r="R122" s="247"/>
      <c r="S122" s="247"/>
      <c r="T122" s="247"/>
      <c r="U122" s="247"/>
      <c r="V122" s="247"/>
      <c r="W122" s="247"/>
    </row>
    <row r="123" spans="2:23" s="245" customFormat="1" ht="15.75" customHeight="1">
      <c r="B123" s="288"/>
      <c r="C123" s="382"/>
      <c r="D123" s="382"/>
      <c r="E123" s="289"/>
      <c r="G123" s="287"/>
      <c r="H123" s="263"/>
      <c r="I123" s="287"/>
      <c r="J123" s="287"/>
      <c r="K123" s="242"/>
      <c r="L123" s="253"/>
      <c r="M123" s="253"/>
      <c r="P123" s="246"/>
      <c r="Q123" s="247"/>
      <c r="R123" s="247"/>
      <c r="S123" s="247"/>
      <c r="T123" s="247"/>
      <c r="U123" s="247"/>
      <c r="V123" s="247"/>
      <c r="W123" s="247"/>
    </row>
    <row r="124" spans="2:23" s="245" customFormat="1" ht="15.75" customHeight="1">
      <c r="B124" s="288"/>
      <c r="C124" s="382"/>
      <c r="D124" s="382"/>
      <c r="E124" s="289"/>
      <c r="G124" s="287"/>
      <c r="H124" s="263"/>
      <c r="I124" s="287"/>
      <c r="J124" s="287"/>
      <c r="K124" s="242"/>
      <c r="L124" s="253"/>
      <c r="M124" s="253"/>
      <c r="P124" s="246"/>
      <c r="Q124" s="247"/>
      <c r="R124" s="247"/>
      <c r="S124" s="247"/>
      <c r="T124" s="247"/>
      <c r="U124" s="247"/>
      <c r="V124" s="247"/>
      <c r="W124" s="247"/>
    </row>
    <row r="125" spans="2:23" s="245" customFormat="1" ht="15.75" customHeight="1">
      <c r="B125" s="288"/>
      <c r="C125" s="382"/>
      <c r="D125" s="382"/>
      <c r="E125" s="289"/>
      <c r="G125" s="287"/>
      <c r="H125" s="263"/>
      <c r="I125" s="287"/>
      <c r="J125" s="287"/>
      <c r="K125" s="242"/>
      <c r="L125" s="253"/>
      <c r="M125" s="253"/>
      <c r="P125" s="246"/>
      <c r="Q125" s="247"/>
      <c r="R125" s="247"/>
      <c r="S125" s="247"/>
      <c r="T125" s="247"/>
      <c r="U125" s="247"/>
      <c r="V125" s="247"/>
      <c r="W125" s="247"/>
    </row>
    <row r="126" spans="2:23" s="245" customFormat="1" ht="15.75" customHeight="1">
      <c r="B126" s="288"/>
      <c r="C126" s="382"/>
      <c r="D126" s="382"/>
      <c r="E126" s="289"/>
      <c r="G126" s="287"/>
      <c r="H126" s="263"/>
      <c r="I126" s="287"/>
      <c r="J126" s="287"/>
      <c r="K126" s="242"/>
      <c r="L126" s="253"/>
      <c r="M126" s="253"/>
      <c r="P126" s="246"/>
      <c r="Q126" s="247"/>
      <c r="R126" s="247"/>
      <c r="S126" s="247"/>
      <c r="T126" s="247"/>
      <c r="U126" s="247"/>
      <c r="V126" s="247"/>
      <c r="W126" s="247"/>
    </row>
    <row r="127" spans="2:23" s="245" customFormat="1" ht="15.75" customHeight="1">
      <c r="B127" s="288"/>
      <c r="C127" s="382"/>
      <c r="D127" s="382"/>
      <c r="E127" s="289"/>
      <c r="G127" s="287"/>
      <c r="H127" s="263"/>
      <c r="I127" s="287"/>
      <c r="J127" s="287"/>
      <c r="K127" s="242"/>
      <c r="L127" s="253"/>
      <c r="M127" s="253"/>
      <c r="P127" s="246"/>
      <c r="Q127" s="247"/>
      <c r="R127" s="247"/>
      <c r="S127" s="247"/>
      <c r="T127" s="247"/>
      <c r="U127" s="247"/>
      <c r="V127" s="247"/>
      <c r="W127" s="247"/>
    </row>
    <row r="128" spans="2:23" s="245" customFormat="1" ht="15.75" customHeight="1">
      <c r="B128" s="288"/>
      <c r="C128" s="382"/>
      <c r="D128" s="382"/>
      <c r="E128" s="289"/>
      <c r="G128" s="287"/>
      <c r="H128" s="263"/>
      <c r="I128" s="287"/>
      <c r="J128" s="287"/>
      <c r="K128" s="242"/>
      <c r="L128" s="253"/>
      <c r="M128" s="253"/>
      <c r="P128" s="246"/>
      <c r="Q128" s="247"/>
      <c r="R128" s="247"/>
      <c r="S128" s="247"/>
      <c r="T128" s="247"/>
      <c r="U128" s="247"/>
      <c r="V128" s="247"/>
      <c r="W128" s="247"/>
    </row>
    <row r="129" spans="2:23" s="245" customFormat="1" ht="15.75" customHeight="1">
      <c r="B129" s="288"/>
      <c r="C129" s="382"/>
      <c r="D129" s="382"/>
      <c r="E129" s="289"/>
      <c r="G129" s="287"/>
      <c r="H129" s="263"/>
      <c r="I129" s="287"/>
      <c r="J129" s="287"/>
      <c r="K129" s="242"/>
      <c r="L129" s="253"/>
      <c r="M129" s="253"/>
      <c r="P129" s="246"/>
      <c r="Q129" s="247"/>
      <c r="R129" s="247"/>
      <c r="S129" s="247"/>
      <c r="T129" s="247"/>
      <c r="U129" s="247"/>
      <c r="V129" s="247"/>
      <c r="W129" s="247"/>
    </row>
    <row r="130" spans="2:23" s="245" customFormat="1" ht="15.75" customHeight="1">
      <c r="B130" s="288"/>
      <c r="C130" s="382"/>
      <c r="D130" s="382"/>
      <c r="E130" s="289"/>
      <c r="G130" s="287"/>
      <c r="H130" s="263"/>
      <c r="I130" s="287"/>
      <c r="J130" s="287"/>
      <c r="K130" s="242"/>
      <c r="L130" s="253"/>
      <c r="M130" s="253"/>
      <c r="P130" s="246"/>
      <c r="Q130" s="247"/>
      <c r="R130" s="247"/>
      <c r="S130" s="247"/>
      <c r="T130" s="247"/>
      <c r="U130" s="247"/>
      <c r="V130" s="247"/>
      <c r="W130" s="247"/>
    </row>
    <row r="131" spans="2:23" s="245" customFormat="1" ht="15.75" customHeight="1">
      <c r="B131" s="288"/>
      <c r="C131" s="382"/>
      <c r="D131" s="382"/>
      <c r="E131" s="289"/>
      <c r="G131" s="287"/>
      <c r="H131" s="263"/>
      <c r="I131" s="287"/>
      <c r="J131" s="287"/>
      <c r="K131" s="242"/>
      <c r="L131" s="253"/>
      <c r="M131" s="253"/>
      <c r="P131" s="246"/>
      <c r="Q131" s="247"/>
      <c r="R131" s="247"/>
      <c r="S131" s="247"/>
      <c r="T131" s="247"/>
      <c r="U131" s="247"/>
      <c r="V131" s="247"/>
      <c r="W131" s="247"/>
    </row>
    <row r="132" spans="2:23" s="245" customFormat="1" ht="15.75" customHeight="1">
      <c r="B132" s="288"/>
      <c r="C132" s="382"/>
      <c r="D132" s="382"/>
      <c r="E132" s="289"/>
      <c r="G132" s="287"/>
      <c r="H132" s="263"/>
      <c r="I132" s="287"/>
      <c r="J132" s="287"/>
      <c r="K132" s="242"/>
      <c r="L132" s="253"/>
      <c r="M132" s="253"/>
      <c r="P132" s="246"/>
      <c r="Q132" s="247"/>
      <c r="R132" s="247"/>
      <c r="S132" s="247"/>
      <c r="T132" s="247"/>
      <c r="U132" s="247"/>
      <c r="V132" s="247"/>
      <c r="W132" s="247"/>
    </row>
    <row r="133" spans="2:23" s="245" customFormat="1" ht="15.75" customHeight="1">
      <c r="B133" s="288"/>
      <c r="C133" s="382"/>
      <c r="D133" s="382"/>
      <c r="E133" s="289"/>
      <c r="G133" s="287"/>
      <c r="H133" s="263"/>
      <c r="I133" s="287"/>
      <c r="J133" s="287"/>
      <c r="K133" s="242"/>
      <c r="L133" s="253"/>
      <c r="M133" s="253"/>
      <c r="P133" s="246"/>
      <c r="Q133" s="247"/>
      <c r="R133" s="247"/>
      <c r="S133" s="247"/>
      <c r="T133" s="247"/>
      <c r="U133" s="247"/>
      <c r="V133" s="247"/>
      <c r="W133" s="247"/>
    </row>
    <row r="134" spans="2:23" s="245" customFormat="1" ht="15.75" customHeight="1">
      <c r="B134" s="288"/>
      <c r="C134" s="382"/>
      <c r="D134" s="382"/>
      <c r="E134" s="289"/>
      <c r="G134" s="287"/>
      <c r="H134" s="263"/>
      <c r="I134" s="287"/>
      <c r="J134" s="287"/>
      <c r="K134" s="242"/>
      <c r="L134" s="253"/>
      <c r="M134" s="253"/>
      <c r="P134" s="246"/>
      <c r="Q134" s="247"/>
      <c r="R134" s="247"/>
      <c r="S134" s="247"/>
      <c r="T134" s="247"/>
      <c r="U134" s="247"/>
      <c r="V134" s="247"/>
      <c r="W134" s="247"/>
    </row>
    <row r="135" spans="2:23" s="245" customFormat="1" ht="15.75" customHeight="1">
      <c r="B135" s="288"/>
      <c r="C135" s="382"/>
      <c r="D135" s="382"/>
      <c r="E135" s="289"/>
      <c r="G135" s="287"/>
      <c r="H135" s="263"/>
      <c r="I135" s="287"/>
      <c r="J135" s="287"/>
      <c r="K135" s="242"/>
      <c r="L135" s="253"/>
      <c r="M135" s="253"/>
      <c r="P135" s="246"/>
      <c r="Q135" s="247"/>
      <c r="R135" s="247"/>
      <c r="S135" s="247"/>
      <c r="T135" s="247"/>
      <c r="U135" s="247"/>
      <c r="V135" s="247"/>
      <c r="W135" s="247"/>
    </row>
    <row r="136" spans="2:23" s="245" customFormat="1" ht="15.75" customHeight="1">
      <c r="B136" s="288"/>
      <c r="C136" s="382"/>
      <c r="D136" s="382"/>
      <c r="E136" s="289"/>
      <c r="G136" s="287"/>
      <c r="H136" s="263"/>
      <c r="I136" s="287"/>
      <c r="J136" s="287"/>
      <c r="K136" s="242"/>
      <c r="L136" s="253"/>
      <c r="M136" s="253"/>
      <c r="P136" s="246"/>
      <c r="Q136" s="247"/>
      <c r="R136" s="247"/>
      <c r="S136" s="247"/>
      <c r="T136" s="247"/>
      <c r="U136" s="247"/>
      <c r="V136" s="247"/>
      <c r="W136" s="247"/>
    </row>
    <row r="137" spans="2:23" s="245" customFormat="1" ht="15.75" customHeight="1">
      <c r="B137" s="288"/>
      <c r="C137" s="382"/>
      <c r="D137" s="382"/>
      <c r="E137" s="289"/>
      <c r="G137" s="287"/>
      <c r="H137" s="263"/>
      <c r="I137" s="287"/>
      <c r="J137" s="287"/>
      <c r="K137" s="242"/>
      <c r="L137" s="253"/>
      <c r="M137" s="253"/>
      <c r="P137" s="246"/>
      <c r="Q137" s="247"/>
      <c r="R137" s="247"/>
      <c r="S137" s="247"/>
      <c r="T137" s="247"/>
      <c r="U137" s="247"/>
      <c r="V137" s="247"/>
      <c r="W137" s="247"/>
    </row>
    <row r="138" spans="2:23" s="245" customFormat="1" ht="15.75" customHeight="1">
      <c r="B138" s="288"/>
      <c r="C138" s="382"/>
      <c r="D138" s="382"/>
      <c r="E138" s="289"/>
      <c r="G138" s="287"/>
      <c r="H138" s="263"/>
      <c r="I138" s="287"/>
      <c r="J138" s="287"/>
      <c r="K138" s="242"/>
      <c r="L138" s="253"/>
      <c r="M138" s="253"/>
      <c r="P138" s="246"/>
      <c r="Q138" s="247"/>
      <c r="R138" s="247"/>
      <c r="S138" s="247"/>
      <c r="T138" s="247"/>
      <c r="U138" s="247"/>
      <c r="V138" s="247"/>
      <c r="W138" s="247"/>
    </row>
    <row r="139" spans="2:23" s="245" customFormat="1" ht="15.75" customHeight="1">
      <c r="B139" s="288"/>
      <c r="C139" s="382"/>
      <c r="D139" s="382"/>
      <c r="E139" s="289"/>
      <c r="G139" s="287"/>
      <c r="H139" s="263"/>
      <c r="I139" s="287"/>
      <c r="J139" s="287"/>
      <c r="K139" s="242"/>
      <c r="L139" s="253"/>
      <c r="M139" s="253"/>
      <c r="P139" s="246"/>
      <c r="Q139" s="247"/>
      <c r="R139" s="247"/>
      <c r="S139" s="247"/>
      <c r="T139" s="247"/>
      <c r="U139" s="247"/>
      <c r="V139" s="247"/>
      <c r="W139" s="247"/>
    </row>
    <row r="140" spans="2:23" s="245" customFormat="1" ht="15.75" customHeight="1">
      <c r="B140" s="288"/>
      <c r="C140" s="382"/>
      <c r="D140" s="382"/>
      <c r="E140" s="289"/>
      <c r="G140" s="287"/>
      <c r="H140" s="263"/>
      <c r="I140" s="287"/>
      <c r="J140" s="287"/>
      <c r="K140" s="242"/>
      <c r="L140" s="253"/>
      <c r="M140" s="253"/>
      <c r="P140" s="246"/>
      <c r="Q140" s="247"/>
      <c r="R140" s="247"/>
      <c r="S140" s="247"/>
      <c r="T140" s="247"/>
      <c r="U140" s="247"/>
      <c r="V140" s="247"/>
      <c r="W140" s="247"/>
    </row>
    <row r="141" spans="2:23" s="245" customFormat="1" ht="15.75" customHeight="1">
      <c r="B141" s="288"/>
      <c r="C141" s="382"/>
      <c r="D141" s="382"/>
      <c r="E141" s="289"/>
      <c r="G141" s="287"/>
      <c r="H141" s="263"/>
      <c r="I141" s="287"/>
      <c r="J141" s="287"/>
      <c r="K141" s="242"/>
      <c r="L141" s="253"/>
      <c r="M141" s="253"/>
      <c r="P141" s="246"/>
      <c r="Q141" s="247"/>
      <c r="R141" s="247"/>
      <c r="S141" s="247"/>
      <c r="T141" s="247"/>
      <c r="U141" s="247"/>
      <c r="V141" s="247"/>
      <c r="W141" s="247"/>
    </row>
    <row r="142" spans="2:23" s="245" customFormat="1" ht="15.75" customHeight="1">
      <c r="B142" s="288"/>
      <c r="C142" s="382"/>
      <c r="D142" s="382"/>
      <c r="E142" s="289"/>
      <c r="G142" s="287"/>
      <c r="H142" s="263"/>
      <c r="I142" s="287"/>
      <c r="J142" s="287"/>
      <c r="K142" s="242"/>
      <c r="L142" s="253"/>
      <c r="M142" s="253"/>
      <c r="P142" s="246"/>
      <c r="Q142" s="247"/>
      <c r="R142" s="247"/>
      <c r="S142" s="247"/>
      <c r="T142" s="247"/>
      <c r="U142" s="247"/>
      <c r="V142" s="247"/>
      <c r="W142" s="247"/>
    </row>
    <row r="143" spans="2:23" s="245" customFormat="1" ht="15.75" customHeight="1">
      <c r="B143" s="288"/>
      <c r="C143" s="382"/>
      <c r="D143" s="382"/>
      <c r="E143" s="289"/>
      <c r="G143" s="287"/>
      <c r="H143" s="263"/>
      <c r="I143" s="287"/>
      <c r="J143" s="287"/>
      <c r="K143" s="242"/>
      <c r="L143" s="253"/>
      <c r="M143" s="253"/>
      <c r="P143" s="246"/>
      <c r="Q143" s="247"/>
      <c r="R143" s="247"/>
      <c r="S143" s="247"/>
      <c r="T143" s="247"/>
      <c r="U143" s="247"/>
      <c r="V143" s="247"/>
      <c r="W143" s="247"/>
    </row>
    <row r="144" spans="2:23" s="245" customFormat="1" ht="15.75" customHeight="1">
      <c r="B144" s="288"/>
      <c r="C144" s="382"/>
      <c r="D144" s="382"/>
      <c r="E144" s="289"/>
      <c r="G144" s="287"/>
      <c r="H144" s="263"/>
      <c r="I144" s="287"/>
      <c r="J144" s="287"/>
      <c r="K144" s="242"/>
      <c r="L144" s="253"/>
      <c r="M144" s="253"/>
      <c r="P144" s="246"/>
      <c r="Q144" s="247"/>
      <c r="R144" s="247"/>
      <c r="S144" s="247"/>
      <c r="T144" s="247"/>
      <c r="U144" s="247"/>
      <c r="V144" s="247"/>
      <c r="W144" s="247"/>
    </row>
    <row r="145" spans="2:23" s="245" customFormat="1" ht="15.75" customHeight="1">
      <c r="B145" s="288"/>
      <c r="C145" s="382"/>
      <c r="D145" s="382"/>
      <c r="E145" s="289"/>
      <c r="G145" s="287"/>
      <c r="H145" s="263"/>
      <c r="I145" s="287"/>
      <c r="J145" s="287"/>
      <c r="K145" s="242"/>
      <c r="L145" s="253"/>
      <c r="M145" s="253"/>
      <c r="P145" s="246"/>
      <c r="Q145" s="247"/>
      <c r="R145" s="247"/>
      <c r="S145" s="247"/>
      <c r="T145" s="247"/>
      <c r="U145" s="247"/>
      <c r="V145" s="247"/>
      <c r="W145" s="247"/>
    </row>
    <row r="146" spans="2:23" s="245" customFormat="1" ht="15.75" customHeight="1">
      <c r="B146" s="288"/>
      <c r="C146" s="382"/>
      <c r="D146" s="382"/>
      <c r="E146" s="289"/>
      <c r="G146" s="287"/>
      <c r="H146" s="263"/>
      <c r="I146" s="287"/>
      <c r="J146" s="287"/>
      <c r="K146" s="242"/>
      <c r="L146" s="253"/>
      <c r="M146" s="253"/>
      <c r="P146" s="246"/>
      <c r="Q146" s="247"/>
      <c r="R146" s="247"/>
      <c r="S146" s="247"/>
      <c r="T146" s="247"/>
      <c r="U146" s="247"/>
      <c r="V146" s="247"/>
      <c r="W146" s="247"/>
    </row>
    <row r="147" spans="2:23" s="245" customFormat="1" ht="15.75" customHeight="1">
      <c r="B147" s="288"/>
      <c r="C147" s="382"/>
      <c r="D147" s="382"/>
      <c r="E147" s="289"/>
      <c r="G147" s="287"/>
      <c r="H147" s="263"/>
      <c r="I147" s="287"/>
      <c r="J147" s="287"/>
      <c r="K147" s="242"/>
      <c r="L147" s="253"/>
      <c r="M147" s="253"/>
      <c r="P147" s="246"/>
      <c r="Q147" s="247"/>
      <c r="R147" s="247"/>
      <c r="S147" s="247"/>
      <c r="T147" s="247"/>
      <c r="U147" s="247"/>
      <c r="V147" s="247"/>
      <c r="W147" s="247"/>
    </row>
    <row r="148" spans="2:23" s="245" customFormat="1" ht="15.75" customHeight="1">
      <c r="B148" s="288"/>
      <c r="C148" s="382"/>
      <c r="D148" s="382"/>
      <c r="E148" s="289"/>
      <c r="G148" s="287"/>
      <c r="H148" s="263"/>
      <c r="I148" s="287"/>
      <c r="J148" s="287"/>
      <c r="K148" s="242"/>
      <c r="L148" s="253"/>
      <c r="M148" s="253"/>
      <c r="P148" s="246"/>
      <c r="Q148" s="247"/>
      <c r="R148" s="247"/>
      <c r="S148" s="247"/>
      <c r="T148" s="247"/>
      <c r="U148" s="247"/>
      <c r="V148" s="247"/>
      <c r="W148" s="247"/>
    </row>
    <row r="149" spans="2:23" s="245" customFormat="1" ht="15.75" customHeight="1">
      <c r="B149" s="288"/>
      <c r="C149" s="382"/>
      <c r="D149" s="382"/>
      <c r="E149" s="289"/>
      <c r="G149" s="287"/>
      <c r="H149" s="263"/>
      <c r="I149" s="287"/>
      <c r="J149" s="287"/>
      <c r="K149" s="242"/>
      <c r="L149" s="253"/>
      <c r="M149" s="253"/>
      <c r="P149" s="246"/>
      <c r="Q149" s="247"/>
      <c r="R149" s="247"/>
      <c r="S149" s="247"/>
      <c r="T149" s="247"/>
      <c r="U149" s="247"/>
      <c r="V149" s="247"/>
      <c r="W149" s="247"/>
    </row>
    <row r="150" spans="2:23" s="245" customFormat="1" ht="15.75" customHeight="1">
      <c r="B150" s="288"/>
      <c r="C150" s="382"/>
      <c r="D150" s="382"/>
      <c r="E150" s="289"/>
      <c r="G150" s="287"/>
      <c r="H150" s="263"/>
      <c r="I150" s="287"/>
      <c r="J150" s="287"/>
      <c r="K150" s="242"/>
      <c r="L150" s="253"/>
      <c r="M150" s="253"/>
      <c r="P150" s="246"/>
      <c r="Q150" s="247"/>
      <c r="R150" s="247"/>
      <c r="S150" s="247"/>
      <c r="T150" s="247"/>
      <c r="U150" s="247"/>
      <c r="V150" s="247"/>
      <c r="W150" s="247"/>
    </row>
    <row r="151" spans="2:23" s="245" customFormat="1" ht="15.75" customHeight="1">
      <c r="B151" s="288"/>
      <c r="C151" s="382"/>
      <c r="D151" s="382"/>
      <c r="E151" s="289"/>
      <c r="G151" s="287"/>
      <c r="H151" s="263"/>
      <c r="I151" s="287"/>
      <c r="J151" s="287"/>
      <c r="K151" s="242"/>
      <c r="L151" s="253"/>
      <c r="M151" s="253"/>
      <c r="P151" s="246"/>
      <c r="Q151" s="247"/>
      <c r="R151" s="247"/>
      <c r="S151" s="247"/>
      <c r="T151" s="247"/>
      <c r="U151" s="247"/>
      <c r="V151" s="247"/>
      <c r="W151" s="247"/>
    </row>
    <row r="152" spans="2:23" s="245" customFormat="1" ht="15.75" customHeight="1">
      <c r="B152" s="288"/>
      <c r="C152" s="382"/>
      <c r="D152" s="382"/>
      <c r="E152" s="289"/>
      <c r="G152" s="287"/>
      <c r="H152" s="263"/>
      <c r="I152" s="287"/>
      <c r="J152" s="287"/>
      <c r="K152" s="242"/>
      <c r="L152" s="253"/>
      <c r="M152" s="253"/>
      <c r="P152" s="246"/>
      <c r="Q152" s="247"/>
      <c r="R152" s="247"/>
      <c r="S152" s="247"/>
      <c r="T152" s="247"/>
      <c r="U152" s="247"/>
      <c r="V152" s="247"/>
      <c r="W152" s="247"/>
    </row>
    <row r="153" spans="2:23" s="245" customFormat="1" ht="15.75" customHeight="1">
      <c r="B153" s="288"/>
      <c r="C153" s="382"/>
      <c r="D153" s="382"/>
      <c r="E153" s="289"/>
      <c r="G153" s="287"/>
      <c r="H153" s="263"/>
      <c r="I153" s="287"/>
      <c r="J153" s="287"/>
      <c r="K153" s="242"/>
      <c r="L153" s="253"/>
      <c r="M153" s="253"/>
      <c r="P153" s="246"/>
      <c r="Q153" s="247"/>
      <c r="R153" s="247"/>
      <c r="S153" s="247"/>
      <c r="T153" s="247"/>
      <c r="U153" s="247"/>
      <c r="V153" s="247"/>
      <c r="W153" s="247"/>
    </row>
    <row r="154" spans="2:23" s="245" customFormat="1" ht="15.75" customHeight="1">
      <c r="B154" s="288"/>
      <c r="C154" s="382"/>
      <c r="D154" s="382"/>
      <c r="E154" s="289"/>
      <c r="G154" s="287"/>
      <c r="H154" s="263"/>
      <c r="I154" s="287"/>
      <c r="J154" s="287"/>
      <c r="K154" s="242"/>
      <c r="L154" s="253"/>
      <c r="M154" s="253"/>
      <c r="P154" s="246"/>
      <c r="Q154" s="247"/>
      <c r="R154" s="247"/>
      <c r="S154" s="247"/>
      <c r="T154" s="247"/>
      <c r="U154" s="247"/>
      <c r="V154" s="247"/>
      <c r="W154" s="247"/>
    </row>
    <row r="155" spans="2:23" s="245" customFormat="1" ht="15.75" customHeight="1">
      <c r="B155" s="288"/>
      <c r="C155" s="382"/>
      <c r="D155" s="382"/>
      <c r="E155" s="289"/>
      <c r="G155" s="287"/>
      <c r="H155" s="263"/>
      <c r="I155" s="287"/>
      <c r="J155" s="287"/>
      <c r="K155" s="242"/>
      <c r="L155" s="253"/>
      <c r="M155" s="253"/>
      <c r="P155" s="246"/>
      <c r="Q155" s="247"/>
      <c r="R155" s="247"/>
      <c r="S155" s="247"/>
      <c r="T155" s="247"/>
      <c r="U155" s="247"/>
      <c r="V155" s="247"/>
      <c r="W155" s="247"/>
    </row>
    <row r="156" spans="2:23" s="245" customFormat="1" ht="15.75" customHeight="1">
      <c r="B156" s="288"/>
      <c r="C156" s="382"/>
      <c r="D156" s="382"/>
      <c r="E156" s="289"/>
      <c r="G156" s="287"/>
      <c r="H156" s="263"/>
      <c r="I156" s="287"/>
      <c r="J156" s="287"/>
      <c r="K156" s="242"/>
      <c r="L156" s="253"/>
      <c r="M156" s="253"/>
      <c r="P156" s="246"/>
      <c r="Q156" s="247"/>
      <c r="R156" s="247"/>
      <c r="S156" s="247"/>
      <c r="T156" s="247"/>
      <c r="U156" s="247"/>
      <c r="V156" s="247"/>
      <c r="W156" s="247"/>
    </row>
    <row r="157" spans="2:23" s="245" customFormat="1" ht="15.75" customHeight="1">
      <c r="B157" s="288"/>
      <c r="C157" s="382"/>
      <c r="D157" s="382"/>
      <c r="E157" s="289"/>
      <c r="G157" s="287"/>
      <c r="H157" s="263"/>
      <c r="I157" s="287"/>
      <c r="J157" s="287"/>
      <c r="K157" s="242"/>
      <c r="L157" s="253"/>
      <c r="M157" s="253"/>
      <c r="P157" s="246"/>
      <c r="Q157" s="247"/>
      <c r="R157" s="247"/>
      <c r="S157" s="247"/>
      <c r="T157" s="247"/>
      <c r="U157" s="247"/>
      <c r="V157" s="247"/>
      <c r="W157" s="247"/>
    </row>
    <row r="158" spans="2:23" s="245" customFormat="1" ht="15.75" customHeight="1">
      <c r="B158" s="288"/>
      <c r="C158" s="382"/>
      <c r="D158" s="382"/>
      <c r="E158" s="289"/>
      <c r="G158" s="287"/>
      <c r="H158" s="263"/>
      <c r="I158" s="287"/>
      <c r="J158" s="287"/>
      <c r="K158" s="242"/>
      <c r="L158" s="253"/>
      <c r="M158" s="253"/>
      <c r="P158" s="246"/>
      <c r="Q158" s="247"/>
      <c r="R158" s="247"/>
      <c r="S158" s="247"/>
      <c r="T158" s="247"/>
      <c r="U158" s="247"/>
      <c r="V158" s="247"/>
      <c r="W158" s="247"/>
    </row>
    <row r="159" spans="2:23" s="245" customFormat="1" ht="15.75" customHeight="1">
      <c r="B159" s="288"/>
      <c r="C159" s="382"/>
      <c r="D159" s="382"/>
      <c r="E159" s="289"/>
      <c r="G159" s="287"/>
      <c r="H159" s="263"/>
      <c r="I159" s="287"/>
      <c r="J159" s="287"/>
      <c r="K159" s="242"/>
      <c r="L159" s="253"/>
      <c r="M159" s="253"/>
      <c r="P159" s="246"/>
      <c r="Q159" s="247"/>
      <c r="R159" s="247"/>
      <c r="S159" s="247"/>
      <c r="T159" s="247"/>
      <c r="U159" s="247"/>
      <c r="V159" s="247"/>
      <c r="W159" s="247"/>
    </row>
    <row r="160" spans="2:23" s="245" customFormat="1" ht="15.75" customHeight="1">
      <c r="B160" s="288"/>
      <c r="C160" s="382"/>
      <c r="D160" s="382"/>
      <c r="E160" s="289"/>
      <c r="G160" s="287"/>
      <c r="H160" s="263"/>
      <c r="I160" s="287"/>
      <c r="J160" s="287"/>
      <c r="K160" s="242"/>
      <c r="L160" s="253"/>
      <c r="M160" s="253"/>
      <c r="P160" s="246"/>
      <c r="Q160" s="247"/>
      <c r="R160" s="247"/>
      <c r="S160" s="247"/>
      <c r="T160" s="247"/>
      <c r="U160" s="247"/>
      <c r="V160" s="247"/>
      <c r="W160" s="247"/>
    </row>
    <row r="161" spans="2:23" s="245" customFormat="1" ht="15.75" customHeight="1">
      <c r="B161" s="288"/>
      <c r="C161" s="382"/>
      <c r="D161" s="382"/>
      <c r="E161" s="289"/>
      <c r="G161" s="287"/>
      <c r="H161" s="263"/>
      <c r="I161" s="287"/>
      <c r="J161" s="287"/>
      <c r="K161" s="242"/>
      <c r="L161" s="253"/>
      <c r="M161" s="253"/>
      <c r="P161" s="246"/>
      <c r="Q161" s="247"/>
      <c r="R161" s="247"/>
      <c r="S161" s="247"/>
      <c r="T161" s="247"/>
      <c r="U161" s="247"/>
      <c r="V161" s="247"/>
      <c r="W161" s="247"/>
    </row>
    <row r="162" spans="2:23" s="245" customFormat="1" ht="15.75" customHeight="1">
      <c r="B162" s="288"/>
      <c r="C162" s="382"/>
      <c r="D162" s="382"/>
      <c r="E162" s="289"/>
      <c r="G162" s="287"/>
      <c r="H162" s="263"/>
      <c r="I162" s="287"/>
      <c r="J162" s="287"/>
      <c r="K162" s="242"/>
      <c r="L162" s="253"/>
      <c r="M162" s="253"/>
      <c r="P162" s="246"/>
      <c r="Q162" s="247"/>
      <c r="R162" s="247"/>
      <c r="S162" s="247"/>
      <c r="T162" s="247"/>
      <c r="U162" s="247"/>
      <c r="V162" s="247"/>
      <c r="W162" s="247"/>
    </row>
    <row r="163" spans="2:23" s="245" customFormat="1" ht="15.75" customHeight="1">
      <c r="B163" s="288"/>
      <c r="C163" s="382"/>
      <c r="D163" s="382"/>
      <c r="E163" s="289"/>
      <c r="G163" s="287"/>
      <c r="H163" s="263"/>
      <c r="I163" s="287"/>
      <c r="J163" s="287"/>
      <c r="K163" s="242"/>
      <c r="L163" s="253"/>
      <c r="M163" s="253"/>
      <c r="P163" s="246"/>
      <c r="Q163" s="247"/>
      <c r="R163" s="247"/>
      <c r="S163" s="247"/>
      <c r="T163" s="247"/>
      <c r="U163" s="247"/>
      <c r="V163" s="247"/>
      <c r="W163" s="247"/>
    </row>
    <row r="164" spans="2:23" s="245" customFormat="1" ht="15.75" customHeight="1">
      <c r="B164" s="288"/>
      <c r="C164" s="382"/>
      <c r="D164" s="382"/>
      <c r="E164" s="289"/>
      <c r="G164" s="287"/>
      <c r="H164" s="263"/>
      <c r="I164" s="287"/>
      <c r="J164" s="287"/>
      <c r="K164" s="242"/>
      <c r="L164" s="253"/>
      <c r="M164" s="253"/>
      <c r="P164" s="246"/>
      <c r="Q164" s="247"/>
      <c r="R164" s="247"/>
      <c r="S164" s="247"/>
      <c r="T164" s="247"/>
      <c r="U164" s="247"/>
      <c r="V164" s="247"/>
      <c r="W164" s="247"/>
    </row>
    <row r="165" spans="2:23" s="245" customFormat="1" ht="15.75" customHeight="1">
      <c r="B165" s="288"/>
      <c r="C165" s="382"/>
      <c r="D165" s="382"/>
      <c r="E165" s="289"/>
      <c r="G165" s="287"/>
      <c r="H165" s="263"/>
      <c r="I165" s="287"/>
      <c r="J165" s="287"/>
      <c r="K165" s="242"/>
      <c r="L165" s="253"/>
      <c r="M165" s="253"/>
      <c r="P165" s="246"/>
      <c r="Q165" s="247"/>
      <c r="R165" s="247"/>
      <c r="S165" s="247"/>
      <c r="T165" s="247"/>
      <c r="U165" s="247"/>
      <c r="V165" s="247"/>
      <c r="W165" s="247"/>
    </row>
    <row r="166" spans="2:23" s="245" customFormat="1" ht="15.75" customHeight="1">
      <c r="B166" s="288"/>
      <c r="C166" s="382"/>
      <c r="D166" s="382"/>
      <c r="E166" s="289"/>
      <c r="G166" s="287"/>
      <c r="H166" s="263"/>
      <c r="I166" s="287"/>
      <c r="J166" s="287"/>
      <c r="K166" s="242"/>
      <c r="L166" s="253"/>
      <c r="M166" s="253"/>
      <c r="P166" s="246"/>
      <c r="Q166" s="247"/>
      <c r="R166" s="247"/>
      <c r="S166" s="247"/>
      <c r="T166" s="247"/>
      <c r="U166" s="247"/>
      <c r="V166" s="247"/>
      <c r="W166" s="247"/>
    </row>
    <row r="167" spans="2:23" s="245" customFormat="1" ht="15.75" customHeight="1">
      <c r="B167" s="288"/>
      <c r="C167" s="382"/>
      <c r="D167" s="382"/>
      <c r="E167" s="289"/>
      <c r="G167" s="287"/>
      <c r="H167" s="263"/>
      <c r="I167" s="287"/>
      <c r="J167" s="287"/>
      <c r="K167" s="242"/>
      <c r="L167" s="253"/>
      <c r="M167" s="253"/>
      <c r="P167" s="246"/>
      <c r="Q167" s="247"/>
      <c r="R167" s="247"/>
      <c r="S167" s="247"/>
      <c r="T167" s="247"/>
      <c r="U167" s="247"/>
      <c r="V167" s="247"/>
      <c r="W167" s="247"/>
    </row>
    <row r="168" spans="2:23" s="245" customFormat="1" ht="15.75" customHeight="1">
      <c r="B168" s="288"/>
      <c r="C168" s="382"/>
      <c r="D168" s="382"/>
      <c r="E168" s="289"/>
      <c r="G168" s="287"/>
      <c r="H168" s="263"/>
      <c r="I168" s="287"/>
      <c r="J168" s="287"/>
      <c r="K168" s="242"/>
      <c r="L168" s="253"/>
      <c r="M168" s="253"/>
      <c r="P168" s="246"/>
      <c r="Q168" s="247"/>
      <c r="R168" s="247"/>
      <c r="S168" s="247"/>
      <c r="T168" s="247"/>
      <c r="U168" s="247"/>
      <c r="V168" s="247"/>
      <c r="W168" s="247"/>
    </row>
    <row r="169" spans="2:23" s="245" customFormat="1" ht="15.75" customHeight="1">
      <c r="B169" s="288"/>
      <c r="C169" s="382"/>
      <c r="D169" s="382"/>
      <c r="E169" s="289"/>
      <c r="G169" s="287"/>
      <c r="H169" s="263"/>
      <c r="I169" s="287"/>
      <c r="J169" s="287"/>
      <c r="K169" s="242"/>
      <c r="L169" s="253"/>
      <c r="M169" s="253"/>
      <c r="P169" s="246"/>
      <c r="Q169" s="247"/>
      <c r="R169" s="247"/>
      <c r="S169" s="247"/>
      <c r="T169" s="247"/>
      <c r="U169" s="247"/>
      <c r="V169" s="247"/>
      <c r="W169" s="247"/>
    </row>
    <row r="170" spans="2:23" s="245" customFormat="1" ht="15.75" customHeight="1">
      <c r="B170" s="288"/>
      <c r="C170" s="382"/>
      <c r="D170" s="382"/>
      <c r="E170" s="289"/>
      <c r="G170" s="287"/>
      <c r="H170" s="263"/>
      <c r="I170" s="287"/>
      <c r="J170" s="287"/>
      <c r="K170" s="242"/>
      <c r="L170" s="253"/>
      <c r="M170" s="253"/>
      <c r="P170" s="246"/>
      <c r="Q170" s="247"/>
      <c r="R170" s="247"/>
      <c r="S170" s="247"/>
      <c r="T170" s="247"/>
      <c r="U170" s="247"/>
      <c r="V170" s="247"/>
      <c r="W170" s="247"/>
    </row>
    <row r="171" spans="2:23" ht="15.75" customHeight="1">
      <c r="B171" s="15"/>
      <c r="C171" s="385"/>
      <c r="D171" s="385"/>
      <c r="E171" s="16"/>
    </row>
    <row r="172" spans="2:23" ht="15.75" customHeight="1">
      <c r="B172" s="15"/>
      <c r="C172" s="385"/>
      <c r="D172" s="385"/>
      <c r="E172" s="16"/>
    </row>
    <row r="173" spans="2:23" ht="15.75" customHeight="1">
      <c r="B173" s="15"/>
      <c r="C173" s="385"/>
      <c r="D173" s="385"/>
      <c r="E173" s="16"/>
    </row>
    <row r="174" spans="2:23" ht="15.75" customHeight="1">
      <c r="B174" s="15"/>
      <c r="C174" s="385"/>
      <c r="D174" s="385"/>
      <c r="E174" s="16"/>
    </row>
    <row r="175" spans="2:23" ht="15.75" customHeight="1">
      <c r="B175" s="15"/>
      <c r="C175" s="385"/>
      <c r="D175" s="385"/>
      <c r="E175" s="16"/>
    </row>
    <row r="176" spans="2:23" ht="15.75" customHeight="1">
      <c r="B176" s="15"/>
      <c r="C176" s="385"/>
      <c r="D176" s="385"/>
      <c r="E176" s="16"/>
    </row>
    <row r="177" spans="2:5" ht="15.75" customHeight="1">
      <c r="B177" s="15"/>
      <c r="C177" s="385"/>
      <c r="D177" s="385"/>
      <c r="E177" s="16"/>
    </row>
    <row r="178" spans="2:5" ht="15.75" customHeight="1">
      <c r="B178" s="15"/>
      <c r="C178" s="385"/>
      <c r="D178" s="385"/>
      <c r="E178" s="16"/>
    </row>
    <row r="179" spans="2:5" ht="15.75" customHeight="1">
      <c r="B179" s="15"/>
      <c r="C179" s="385"/>
      <c r="D179" s="385"/>
      <c r="E179" s="16"/>
    </row>
    <row r="180" spans="2:5" ht="15.75" customHeight="1">
      <c r="B180" s="15"/>
      <c r="C180" s="385"/>
      <c r="D180" s="385"/>
      <c r="E180" s="16"/>
    </row>
    <row r="181" spans="2:5" ht="15.75" customHeight="1">
      <c r="B181" s="15"/>
      <c r="C181" s="385"/>
      <c r="D181" s="385"/>
      <c r="E181" s="16"/>
    </row>
    <row r="182" spans="2:5" ht="15.75" customHeight="1">
      <c r="B182" s="15"/>
      <c r="C182" s="385"/>
      <c r="D182" s="385"/>
      <c r="E182" s="16"/>
    </row>
    <row r="183" spans="2:5" ht="15.75" customHeight="1">
      <c r="B183" s="15"/>
      <c r="C183" s="385"/>
      <c r="D183" s="385"/>
      <c r="E183" s="16"/>
    </row>
    <row r="184" spans="2:5" ht="15.75" customHeight="1">
      <c r="B184" s="15"/>
      <c r="C184" s="385"/>
      <c r="D184" s="385"/>
      <c r="E184" s="16"/>
    </row>
    <row r="185" spans="2:5" ht="15.75" customHeight="1">
      <c r="B185" s="15"/>
      <c r="C185" s="385"/>
      <c r="D185" s="385"/>
      <c r="E185" s="16"/>
    </row>
    <row r="186" spans="2:5" ht="15.75" customHeight="1">
      <c r="B186" s="15"/>
      <c r="C186" s="385"/>
      <c r="D186" s="385"/>
      <c r="E186" s="16"/>
    </row>
    <row r="187" spans="2:5" ht="15.75" customHeight="1">
      <c r="B187" s="15"/>
      <c r="C187" s="385"/>
      <c r="D187" s="385"/>
      <c r="E187" s="16"/>
    </row>
    <row r="188" spans="2:5" ht="15.75" customHeight="1">
      <c r="B188" s="15"/>
      <c r="C188" s="385"/>
      <c r="D188" s="385"/>
      <c r="E188" s="16"/>
    </row>
    <row r="189" spans="2:5" ht="15.75" customHeight="1">
      <c r="B189" s="15"/>
      <c r="C189" s="385"/>
      <c r="D189" s="385"/>
      <c r="E189" s="16"/>
    </row>
    <row r="190" spans="2:5" ht="15.75" customHeight="1">
      <c r="B190" s="15"/>
      <c r="C190" s="385"/>
      <c r="D190" s="385"/>
      <c r="E190" s="16"/>
    </row>
    <row r="191" spans="2:5" ht="15.75" customHeight="1">
      <c r="B191" s="15"/>
      <c r="C191" s="385"/>
      <c r="D191" s="385"/>
      <c r="E191" s="16"/>
    </row>
    <row r="192" spans="2:5" ht="15.75" customHeight="1">
      <c r="B192" s="15"/>
      <c r="C192" s="385"/>
      <c r="D192" s="385"/>
      <c r="E192" s="16"/>
    </row>
    <row r="193" spans="2:5" ht="15.75" customHeight="1">
      <c r="B193" s="15"/>
      <c r="C193" s="385"/>
      <c r="D193" s="385"/>
      <c r="E193" s="16"/>
    </row>
    <row r="194" spans="2:5" ht="15.75" customHeight="1">
      <c r="B194" s="15"/>
      <c r="C194" s="385"/>
      <c r="D194" s="385"/>
      <c r="E194" s="16"/>
    </row>
    <row r="195" spans="2:5" ht="15.75" customHeight="1">
      <c r="B195" s="15"/>
      <c r="C195" s="385"/>
      <c r="D195" s="385"/>
      <c r="E195" s="16"/>
    </row>
    <row r="196" spans="2:5" ht="15.75" customHeight="1">
      <c r="B196" s="15"/>
      <c r="C196" s="385"/>
      <c r="D196" s="385"/>
      <c r="E196" s="16"/>
    </row>
    <row r="197" spans="2:5" ht="15.75" customHeight="1">
      <c r="B197" s="15"/>
      <c r="C197" s="385"/>
      <c r="D197" s="385"/>
      <c r="E197" s="16"/>
    </row>
    <row r="198" spans="2:5" ht="15.75" customHeight="1">
      <c r="B198" s="15"/>
      <c r="C198" s="385"/>
      <c r="D198" s="385"/>
      <c r="E198" s="16"/>
    </row>
    <row r="199" spans="2:5" ht="15.75" customHeight="1">
      <c r="B199" s="15"/>
      <c r="C199" s="385"/>
      <c r="D199" s="385"/>
      <c r="E199" s="16"/>
    </row>
    <row r="200" spans="2:5" ht="15.75" customHeight="1">
      <c r="B200" s="15"/>
      <c r="C200" s="385"/>
      <c r="D200" s="385"/>
      <c r="E200" s="16"/>
    </row>
    <row r="201" spans="2:5" ht="15.75" customHeight="1">
      <c r="B201" s="15"/>
      <c r="C201" s="385"/>
      <c r="D201" s="385"/>
      <c r="E201" s="16"/>
    </row>
    <row r="202" spans="2:5" ht="15.75" customHeight="1">
      <c r="B202" s="15"/>
      <c r="C202" s="385"/>
      <c r="D202" s="385"/>
      <c r="E202" s="16"/>
    </row>
    <row r="203" spans="2:5" ht="15.75" customHeight="1">
      <c r="B203" s="15"/>
      <c r="C203" s="385"/>
      <c r="D203" s="385"/>
      <c r="E203" s="16"/>
    </row>
    <row r="204" spans="2:5" ht="15.75" customHeight="1">
      <c r="B204" s="15"/>
      <c r="C204" s="385"/>
      <c r="D204" s="385"/>
      <c r="E204" s="16"/>
    </row>
    <row r="205" spans="2:5" ht="15.75" customHeight="1">
      <c r="B205" s="15"/>
      <c r="C205" s="385"/>
      <c r="D205" s="385"/>
      <c r="E205" s="16"/>
    </row>
    <row r="206" spans="2:5" ht="15.75" customHeight="1">
      <c r="B206" s="15"/>
      <c r="C206" s="385"/>
      <c r="D206" s="385"/>
      <c r="E206" s="16"/>
    </row>
    <row r="207" spans="2:5" ht="15.75" customHeight="1">
      <c r="B207" s="15"/>
      <c r="C207" s="385"/>
      <c r="D207" s="385"/>
      <c r="E207" s="16"/>
    </row>
    <row r="208" spans="2:5" ht="15.75" customHeight="1">
      <c r="B208" s="15"/>
      <c r="C208" s="385"/>
      <c r="D208" s="385"/>
      <c r="E208" s="16"/>
    </row>
    <row r="209" spans="2:5" ht="15.75" customHeight="1">
      <c r="B209" s="15"/>
      <c r="C209" s="385"/>
      <c r="D209" s="385"/>
      <c r="E209" s="16"/>
    </row>
    <row r="210" spans="2:5" ht="15.75" customHeight="1">
      <c r="B210" s="15"/>
      <c r="C210" s="385"/>
      <c r="D210" s="385"/>
      <c r="E210" s="16"/>
    </row>
    <row r="211" spans="2:5" ht="15.75" customHeight="1">
      <c r="B211" s="15"/>
      <c r="C211" s="385"/>
      <c r="D211" s="385"/>
      <c r="E211" s="16"/>
    </row>
    <row r="212" spans="2:5" ht="15.75" customHeight="1">
      <c r="B212" s="15"/>
      <c r="C212" s="385"/>
      <c r="D212" s="385"/>
      <c r="E212" s="16"/>
    </row>
    <row r="213" spans="2:5" ht="15.75" customHeight="1">
      <c r="B213" s="15"/>
      <c r="C213" s="385"/>
      <c r="D213" s="385"/>
      <c r="E213" s="16"/>
    </row>
    <row r="214" spans="2:5" ht="15.75" customHeight="1">
      <c r="B214" s="15"/>
      <c r="C214" s="385"/>
      <c r="D214" s="385"/>
      <c r="E214" s="16"/>
    </row>
    <row r="215" spans="2:5" ht="15.75" customHeight="1">
      <c r="B215" s="15"/>
      <c r="C215" s="385"/>
      <c r="D215" s="385"/>
      <c r="E215" s="16"/>
    </row>
    <row r="216" spans="2:5" ht="15.75" customHeight="1">
      <c r="B216" s="15"/>
      <c r="C216" s="385"/>
      <c r="D216" s="385"/>
      <c r="E216" s="16"/>
    </row>
    <row r="217" spans="2:5" ht="15.75" customHeight="1">
      <c r="B217" s="15"/>
      <c r="C217" s="385"/>
      <c r="D217" s="385"/>
      <c r="E217" s="16"/>
    </row>
    <row r="218" spans="2:5" ht="15.75" customHeight="1">
      <c r="B218" s="15"/>
      <c r="C218" s="385"/>
      <c r="D218" s="385"/>
      <c r="E218" s="16"/>
    </row>
    <row r="219" spans="2:5" ht="15.75" customHeight="1">
      <c r="B219" s="15"/>
      <c r="C219" s="385"/>
      <c r="D219" s="385"/>
      <c r="E219" s="16"/>
    </row>
    <row r="220" spans="2:5" ht="15.75" customHeight="1">
      <c r="B220" s="15"/>
      <c r="C220" s="385"/>
      <c r="D220" s="385"/>
      <c r="E220" s="16"/>
    </row>
    <row r="221" spans="2:5" ht="15.75" customHeight="1">
      <c r="B221" s="15"/>
      <c r="C221" s="385"/>
      <c r="D221" s="385"/>
      <c r="E221" s="16"/>
    </row>
    <row r="222" spans="2:5" ht="15.75" customHeight="1">
      <c r="B222" s="15"/>
      <c r="C222" s="385"/>
      <c r="D222" s="385"/>
      <c r="E222" s="16"/>
    </row>
    <row r="223" spans="2:5" ht="15.75" customHeight="1">
      <c r="B223" s="15"/>
      <c r="C223" s="385"/>
      <c r="D223" s="385"/>
      <c r="E223" s="16"/>
    </row>
    <row r="224" spans="2:5" ht="15.75" customHeight="1">
      <c r="B224" s="15"/>
      <c r="C224" s="385"/>
      <c r="D224" s="385"/>
      <c r="E224" s="16"/>
    </row>
    <row r="225" spans="2:5" ht="15.75" customHeight="1">
      <c r="B225" s="15"/>
      <c r="C225" s="385"/>
      <c r="D225" s="385"/>
      <c r="E225" s="16"/>
    </row>
    <row r="226" spans="2:5" ht="15.75" customHeight="1">
      <c r="B226" s="15"/>
      <c r="C226" s="385"/>
      <c r="D226" s="385"/>
      <c r="E226" s="16"/>
    </row>
    <row r="227" spans="2:5" ht="15.75" customHeight="1">
      <c r="B227" s="15"/>
      <c r="C227" s="385"/>
      <c r="D227" s="385"/>
      <c r="E227" s="16"/>
    </row>
    <row r="228" spans="2:5" ht="15.75" customHeight="1">
      <c r="B228" s="15"/>
      <c r="C228" s="385"/>
      <c r="D228" s="385"/>
      <c r="E228" s="16"/>
    </row>
    <row r="229" spans="2:5" ht="15.75" customHeight="1">
      <c r="B229" s="15"/>
      <c r="C229" s="385"/>
      <c r="D229" s="385"/>
      <c r="E229" s="16"/>
    </row>
    <row r="230" spans="2:5" ht="15.75" customHeight="1">
      <c r="B230" s="15"/>
      <c r="C230" s="385"/>
      <c r="D230" s="385"/>
      <c r="E230" s="16"/>
    </row>
    <row r="231" spans="2:5" ht="15.75" customHeight="1">
      <c r="B231" s="15"/>
      <c r="C231" s="385"/>
      <c r="D231" s="385"/>
      <c r="E231" s="16"/>
    </row>
    <row r="232" spans="2:5" ht="15.75" customHeight="1">
      <c r="B232" s="15"/>
      <c r="C232" s="385"/>
      <c r="D232" s="385"/>
      <c r="E232" s="16"/>
    </row>
    <row r="233" spans="2:5" ht="15.75" customHeight="1">
      <c r="B233" s="15"/>
      <c r="C233" s="385"/>
      <c r="D233" s="385"/>
      <c r="E233" s="16"/>
    </row>
    <row r="234" spans="2:5" ht="15.75" customHeight="1">
      <c r="B234" s="15"/>
      <c r="C234" s="385"/>
      <c r="D234" s="385"/>
      <c r="E234" s="16"/>
    </row>
    <row r="235" spans="2:5" ht="15.75" customHeight="1">
      <c r="B235" s="15"/>
      <c r="C235" s="385"/>
      <c r="D235" s="385"/>
      <c r="E235" s="16"/>
    </row>
    <row r="236" spans="2:5" ht="15.75" customHeight="1">
      <c r="B236" s="15"/>
      <c r="C236" s="385"/>
      <c r="D236" s="385"/>
      <c r="E236" s="16"/>
    </row>
    <row r="237" spans="2:5" ht="15.75" customHeight="1">
      <c r="B237" s="15"/>
      <c r="C237" s="385"/>
      <c r="D237" s="385"/>
      <c r="E237" s="16"/>
    </row>
    <row r="238" spans="2:5" ht="15.75" customHeight="1">
      <c r="B238" s="15"/>
      <c r="C238" s="385"/>
      <c r="D238" s="385"/>
      <c r="E238" s="16"/>
    </row>
    <row r="239" spans="2:5" ht="15.75" customHeight="1">
      <c r="B239" s="15"/>
      <c r="C239" s="385"/>
      <c r="D239" s="385"/>
      <c r="E239" s="16"/>
    </row>
    <row r="240" spans="2:5" ht="15.75" customHeight="1">
      <c r="B240" s="15"/>
      <c r="C240" s="385"/>
      <c r="D240" s="385"/>
      <c r="E240" s="16"/>
    </row>
    <row r="241" spans="2:5" ht="15.75" customHeight="1">
      <c r="B241" s="15"/>
      <c r="C241" s="385"/>
      <c r="D241" s="385"/>
      <c r="E241" s="16"/>
    </row>
    <row r="242" spans="2:5" ht="15.75" customHeight="1">
      <c r="B242" s="15"/>
      <c r="C242" s="385"/>
      <c r="D242" s="385"/>
      <c r="E242" s="16"/>
    </row>
    <row r="243" spans="2:5" ht="15.75" customHeight="1">
      <c r="B243" s="15"/>
      <c r="C243" s="385"/>
      <c r="D243" s="385"/>
      <c r="E243" s="16"/>
    </row>
    <row r="244" spans="2:5" ht="15.75" customHeight="1">
      <c r="B244" s="15"/>
      <c r="C244" s="385"/>
      <c r="D244" s="385"/>
      <c r="E244" s="16"/>
    </row>
    <row r="245" spans="2:5" ht="15.75" customHeight="1">
      <c r="B245" s="15"/>
      <c r="C245" s="385"/>
      <c r="D245" s="385"/>
      <c r="E245" s="16"/>
    </row>
    <row r="246" spans="2:5" ht="15.75" customHeight="1">
      <c r="B246" s="15"/>
      <c r="C246" s="385"/>
      <c r="D246" s="385"/>
      <c r="E246" s="16"/>
    </row>
    <row r="247" spans="2:5" ht="15.75" customHeight="1">
      <c r="B247" s="15"/>
      <c r="C247" s="385"/>
      <c r="D247" s="385"/>
      <c r="E247" s="16"/>
    </row>
    <row r="248" spans="2:5" ht="15.75" customHeight="1">
      <c r="B248" s="15"/>
      <c r="C248" s="385"/>
      <c r="D248" s="385"/>
      <c r="E248" s="16"/>
    </row>
    <row r="249" spans="2:5" ht="15.75" customHeight="1">
      <c r="B249" s="15"/>
      <c r="C249" s="385"/>
      <c r="D249" s="385"/>
      <c r="E249" s="16"/>
    </row>
    <row r="250" spans="2:5" ht="15.75" customHeight="1">
      <c r="B250" s="15"/>
      <c r="C250" s="385"/>
      <c r="D250" s="385"/>
      <c r="E250" s="16"/>
    </row>
    <row r="251" spans="2:5" ht="15.75" customHeight="1">
      <c r="B251" s="15"/>
      <c r="C251" s="385"/>
      <c r="D251" s="385"/>
      <c r="E251" s="16"/>
    </row>
    <row r="252" spans="2:5" ht="15.75" customHeight="1">
      <c r="B252" s="15"/>
      <c r="C252" s="385"/>
      <c r="D252" s="385"/>
      <c r="E252" s="16"/>
    </row>
    <row r="253" spans="2:5" ht="15.75" customHeight="1">
      <c r="B253" s="15"/>
      <c r="C253" s="385"/>
      <c r="D253" s="385"/>
      <c r="E253" s="16"/>
    </row>
    <row r="254" spans="2:5" ht="15.75" customHeight="1">
      <c r="B254" s="15"/>
      <c r="C254" s="385"/>
      <c r="D254" s="385"/>
      <c r="E254" s="16"/>
    </row>
    <row r="255" spans="2:5" ht="15.75" customHeight="1">
      <c r="B255" s="15"/>
      <c r="C255" s="385"/>
      <c r="D255" s="385"/>
      <c r="E255" s="16"/>
    </row>
    <row r="256" spans="2:5" ht="15.75" customHeight="1">
      <c r="B256" s="15"/>
      <c r="C256" s="385"/>
      <c r="D256" s="385"/>
      <c r="E256" s="16"/>
    </row>
    <row r="257" spans="2:5" ht="15.75" customHeight="1">
      <c r="B257" s="15"/>
      <c r="C257" s="385"/>
      <c r="D257" s="385"/>
      <c r="E257" s="16"/>
    </row>
    <row r="258" spans="2:5" ht="15.75" customHeight="1">
      <c r="B258" s="15"/>
      <c r="C258" s="385"/>
      <c r="D258" s="385"/>
      <c r="E258" s="16"/>
    </row>
    <row r="259" spans="2:5" ht="15.75" customHeight="1">
      <c r="B259" s="15"/>
      <c r="C259" s="385"/>
      <c r="D259" s="385"/>
      <c r="E259" s="16"/>
    </row>
    <row r="260" spans="2:5" ht="15.75" customHeight="1">
      <c r="B260" s="15"/>
      <c r="C260" s="385"/>
      <c r="D260" s="385"/>
      <c r="E260" s="16"/>
    </row>
    <row r="261" spans="2:5" ht="15.75" customHeight="1">
      <c r="B261" s="15"/>
      <c r="C261" s="385"/>
      <c r="D261" s="385"/>
      <c r="E261" s="16"/>
    </row>
    <row r="262" spans="2:5" ht="15.75" customHeight="1">
      <c r="B262" s="15"/>
      <c r="C262" s="385"/>
      <c r="D262" s="385"/>
      <c r="E262" s="16"/>
    </row>
    <row r="263" spans="2:5" ht="15.75" customHeight="1">
      <c r="B263" s="15"/>
      <c r="C263" s="385"/>
      <c r="D263" s="385"/>
      <c r="E263" s="16"/>
    </row>
    <row r="264" spans="2:5" ht="15.75" customHeight="1">
      <c r="B264" s="15"/>
      <c r="C264" s="385"/>
      <c r="D264" s="385"/>
      <c r="E264" s="16"/>
    </row>
    <row r="265" spans="2:5" ht="15.75" customHeight="1">
      <c r="B265" s="15"/>
      <c r="C265" s="385"/>
      <c r="D265" s="385"/>
      <c r="E265" s="16"/>
    </row>
    <row r="266" spans="2:5" ht="15.75" customHeight="1">
      <c r="B266" s="15"/>
      <c r="C266" s="385"/>
      <c r="D266" s="385"/>
      <c r="E266" s="16"/>
    </row>
    <row r="267" spans="2:5" ht="15.75" customHeight="1">
      <c r="B267" s="15"/>
      <c r="C267" s="385"/>
      <c r="D267" s="385"/>
      <c r="E267" s="16"/>
    </row>
    <row r="268" spans="2:5" ht="15.75" customHeight="1">
      <c r="B268" s="15"/>
      <c r="C268" s="385"/>
      <c r="D268" s="385"/>
      <c r="E268" s="16"/>
    </row>
    <row r="269" spans="2:5" ht="15.75" customHeight="1">
      <c r="B269" s="15"/>
      <c r="C269" s="385"/>
      <c r="D269" s="385"/>
      <c r="E269" s="16"/>
    </row>
    <row r="270" spans="2:5" ht="15.75" customHeight="1">
      <c r="B270" s="15"/>
      <c r="C270" s="385"/>
      <c r="D270" s="385"/>
      <c r="E270" s="16"/>
    </row>
    <row r="271" spans="2:5" ht="15.75" customHeight="1">
      <c r="B271" s="15"/>
      <c r="C271" s="385"/>
      <c r="D271" s="385"/>
      <c r="E271" s="16"/>
    </row>
    <row r="272" spans="2:5" ht="15.75" customHeight="1">
      <c r="B272" s="15"/>
      <c r="C272" s="385"/>
      <c r="D272" s="385"/>
      <c r="E272" s="16"/>
    </row>
    <row r="273" spans="2:5" ht="15.75" customHeight="1">
      <c r="B273" s="15"/>
      <c r="C273" s="385"/>
      <c r="D273" s="385"/>
      <c r="E273" s="16"/>
    </row>
    <row r="274" spans="2:5" ht="15.75" customHeight="1">
      <c r="B274" s="15"/>
      <c r="C274" s="385"/>
      <c r="D274" s="385"/>
      <c r="E274" s="16"/>
    </row>
    <row r="275" spans="2:5" ht="15.75" customHeight="1">
      <c r="B275" s="15"/>
      <c r="C275" s="385"/>
      <c r="D275" s="385"/>
      <c r="E275" s="16"/>
    </row>
    <row r="276" spans="2:5" ht="15.75" customHeight="1">
      <c r="B276" s="15"/>
      <c r="C276" s="385"/>
      <c r="D276" s="385"/>
      <c r="E276" s="16"/>
    </row>
    <row r="277" spans="2:5" ht="15.75" customHeight="1">
      <c r="B277" s="15"/>
      <c r="C277" s="385"/>
      <c r="D277" s="385"/>
      <c r="E277" s="16"/>
    </row>
    <row r="278" spans="2:5" ht="15.75" customHeight="1">
      <c r="B278" s="15"/>
      <c r="C278" s="385"/>
      <c r="D278" s="385"/>
      <c r="E278" s="16"/>
    </row>
    <row r="279" spans="2:5" ht="15.75" customHeight="1">
      <c r="B279" s="15"/>
      <c r="C279" s="385"/>
      <c r="D279" s="385"/>
      <c r="E279" s="16"/>
    </row>
    <row r="280" spans="2:5" ht="15.75" customHeight="1">
      <c r="B280" s="15"/>
      <c r="C280" s="385"/>
      <c r="D280" s="385"/>
      <c r="E280" s="16"/>
    </row>
    <row r="281" spans="2:5" ht="15.75" customHeight="1">
      <c r="B281" s="15"/>
      <c r="C281" s="385"/>
      <c r="D281" s="385"/>
      <c r="E281" s="16"/>
    </row>
    <row r="282" spans="2:5" ht="15.75" customHeight="1">
      <c r="B282" s="15"/>
      <c r="C282" s="385"/>
      <c r="D282" s="385"/>
      <c r="E282" s="16"/>
    </row>
    <row r="283" spans="2:5" ht="15.75" customHeight="1">
      <c r="B283" s="15"/>
      <c r="C283" s="385"/>
      <c r="D283" s="385"/>
      <c r="E283" s="16"/>
    </row>
    <row r="284" spans="2:5" ht="15.75" customHeight="1">
      <c r="B284" s="15"/>
      <c r="C284" s="385"/>
      <c r="D284" s="385"/>
      <c r="E284" s="16"/>
    </row>
    <row r="285" spans="2:5" ht="15.75" customHeight="1">
      <c r="B285" s="15"/>
      <c r="C285" s="385"/>
      <c r="D285" s="385"/>
      <c r="E285" s="16"/>
    </row>
    <row r="286" spans="2:5" ht="15.75" customHeight="1">
      <c r="B286" s="15"/>
      <c r="C286" s="385"/>
      <c r="D286" s="385"/>
      <c r="E286" s="16"/>
    </row>
    <row r="287" spans="2:5" ht="15.75" customHeight="1">
      <c r="B287" s="15"/>
      <c r="C287" s="385"/>
      <c r="D287" s="385"/>
      <c r="E287" s="16"/>
    </row>
    <row r="288" spans="2:5" ht="15.75" customHeight="1">
      <c r="B288" s="15"/>
      <c r="C288" s="385"/>
      <c r="D288" s="385"/>
      <c r="E288" s="16"/>
    </row>
    <row r="289" spans="2:5" ht="15.75" customHeight="1">
      <c r="B289" s="15"/>
      <c r="C289" s="385"/>
      <c r="D289" s="385"/>
      <c r="E289" s="16"/>
    </row>
    <row r="290" spans="2:5" ht="15.75" customHeight="1">
      <c r="B290" s="15"/>
      <c r="C290" s="385"/>
      <c r="D290" s="385"/>
      <c r="E290" s="16"/>
    </row>
    <row r="291" spans="2:5" ht="15.75" customHeight="1">
      <c r="B291" s="15"/>
      <c r="C291" s="385"/>
      <c r="D291" s="385"/>
      <c r="E291" s="16"/>
    </row>
    <row r="292" spans="2:5" ht="15.75" customHeight="1">
      <c r="B292" s="15"/>
      <c r="C292" s="385"/>
      <c r="D292" s="385"/>
      <c r="E292" s="16"/>
    </row>
    <row r="293" spans="2:5" ht="15.75" customHeight="1">
      <c r="B293" s="15"/>
      <c r="C293" s="385"/>
      <c r="D293" s="385"/>
      <c r="E293" s="16"/>
    </row>
    <row r="294" spans="2:5" ht="15.75" customHeight="1">
      <c r="B294" s="15"/>
      <c r="C294" s="385"/>
      <c r="D294" s="385"/>
      <c r="E294" s="16"/>
    </row>
    <row r="295" spans="2:5" ht="15.75" customHeight="1">
      <c r="B295" s="15"/>
      <c r="C295" s="385"/>
      <c r="D295" s="385"/>
      <c r="E295" s="16"/>
    </row>
    <row r="296" spans="2:5" ht="15.75" customHeight="1">
      <c r="B296" s="15"/>
      <c r="C296" s="385"/>
      <c r="D296" s="385"/>
      <c r="E296" s="16"/>
    </row>
    <row r="297" spans="2:5" ht="15.75" customHeight="1">
      <c r="B297" s="15"/>
      <c r="C297" s="385"/>
      <c r="D297" s="385"/>
      <c r="E297" s="16"/>
    </row>
    <row r="298" spans="2:5" ht="15.75" customHeight="1">
      <c r="B298" s="15"/>
      <c r="C298" s="385"/>
      <c r="D298" s="385"/>
      <c r="E298" s="16"/>
    </row>
    <row r="299" spans="2:5" ht="15.75" customHeight="1">
      <c r="B299" s="15"/>
      <c r="C299" s="385"/>
      <c r="D299" s="385"/>
      <c r="E299" s="16"/>
    </row>
    <row r="300" spans="2:5" ht="15.75" customHeight="1">
      <c r="B300" s="15"/>
      <c r="C300" s="385"/>
      <c r="D300" s="385"/>
      <c r="E300" s="16"/>
    </row>
    <row r="301" spans="2:5" ht="15.75" customHeight="1">
      <c r="B301" s="15"/>
      <c r="C301" s="385"/>
      <c r="D301" s="385"/>
      <c r="E301" s="16"/>
    </row>
    <row r="302" spans="2:5" ht="15.75" customHeight="1">
      <c r="B302" s="15"/>
      <c r="C302" s="385"/>
      <c r="D302" s="385"/>
      <c r="E302" s="16"/>
    </row>
    <row r="303" spans="2:5" ht="15.75" customHeight="1">
      <c r="B303" s="15"/>
      <c r="C303" s="385"/>
      <c r="D303" s="385"/>
      <c r="E303" s="16"/>
    </row>
    <row r="304" spans="2:5" ht="15.75" customHeight="1">
      <c r="B304" s="15"/>
      <c r="C304" s="385"/>
      <c r="D304" s="385"/>
      <c r="E304" s="16"/>
    </row>
    <row r="305" spans="2:5" ht="15.75" customHeight="1">
      <c r="B305" s="15"/>
      <c r="C305" s="385"/>
      <c r="D305" s="385"/>
      <c r="E305" s="16"/>
    </row>
    <row r="306" spans="2:5" ht="15.75" customHeight="1">
      <c r="B306" s="15"/>
      <c r="C306" s="385"/>
      <c r="D306" s="385"/>
      <c r="E306" s="16"/>
    </row>
    <row r="307" spans="2:5" ht="15.75" customHeight="1">
      <c r="B307" s="15"/>
      <c r="C307" s="385"/>
      <c r="D307" s="385"/>
      <c r="E307" s="16"/>
    </row>
    <row r="308" spans="2:5" ht="15.75" customHeight="1">
      <c r="B308" s="15"/>
      <c r="C308" s="385"/>
      <c r="D308" s="385"/>
      <c r="E308" s="16"/>
    </row>
    <row r="309" spans="2:5" ht="15.75" customHeight="1">
      <c r="B309" s="15"/>
      <c r="C309" s="385"/>
      <c r="D309" s="385"/>
      <c r="E309" s="16"/>
    </row>
    <row r="310" spans="2:5" ht="15.75" customHeight="1">
      <c r="B310" s="15"/>
      <c r="C310" s="385"/>
      <c r="D310" s="385"/>
      <c r="E310" s="16"/>
    </row>
    <row r="311" spans="2:5" ht="15.75" customHeight="1">
      <c r="B311" s="15"/>
      <c r="C311" s="385"/>
      <c r="D311" s="385"/>
      <c r="E311" s="16"/>
    </row>
    <row r="312" spans="2:5" ht="15.75" customHeight="1">
      <c r="B312" s="15"/>
      <c r="C312" s="385"/>
      <c r="D312" s="385"/>
      <c r="E312" s="16"/>
    </row>
    <row r="313" spans="2:5" ht="15.75" customHeight="1">
      <c r="B313" s="15"/>
      <c r="C313" s="385"/>
      <c r="D313" s="385"/>
      <c r="E313" s="16"/>
    </row>
    <row r="314" spans="2:5" ht="15.75" customHeight="1">
      <c r="B314" s="15"/>
      <c r="C314" s="385"/>
      <c r="D314" s="385"/>
      <c r="E314" s="16"/>
    </row>
    <row r="315" spans="2:5" ht="15.75" customHeight="1">
      <c r="B315" s="15"/>
      <c r="C315" s="385"/>
      <c r="D315" s="385"/>
      <c r="E315" s="16"/>
    </row>
    <row r="316" spans="2:5" ht="15.75" customHeight="1">
      <c r="B316" s="15"/>
      <c r="C316" s="385"/>
      <c r="D316" s="385"/>
      <c r="E316" s="16"/>
    </row>
    <row r="317" spans="2:5" ht="15.75" customHeight="1">
      <c r="B317" s="15"/>
      <c r="C317" s="385"/>
      <c r="D317" s="385"/>
      <c r="E317" s="16"/>
    </row>
    <row r="318" spans="2:5" ht="15.75" customHeight="1">
      <c r="B318" s="15"/>
      <c r="C318" s="385"/>
      <c r="D318" s="385"/>
      <c r="E318" s="16"/>
    </row>
    <row r="319" spans="2:5" ht="15.75" customHeight="1">
      <c r="B319" s="15"/>
      <c r="C319" s="385"/>
      <c r="D319" s="385"/>
      <c r="E319" s="16"/>
    </row>
    <row r="320" spans="2:5" ht="15.75" customHeight="1">
      <c r="B320" s="15"/>
      <c r="C320" s="385"/>
      <c r="D320" s="385"/>
      <c r="E320" s="16"/>
    </row>
    <row r="321" spans="2:5" ht="15.75" customHeight="1">
      <c r="B321" s="15"/>
      <c r="C321" s="385"/>
      <c r="D321" s="385"/>
      <c r="E321" s="16"/>
    </row>
    <row r="322" spans="2:5" ht="15.75" customHeight="1">
      <c r="B322" s="15"/>
      <c r="C322" s="385"/>
      <c r="D322" s="385"/>
      <c r="E322" s="16"/>
    </row>
    <row r="323" spans="2:5" ht="15.75" customHeight="1">
      <c r="B323" s="15"/>
      <c r="C323" s="385"/>
      <c r="D323" s="385"/>
      <c r="E323" s="16"/>
    </row>
    <row r="324" spans="2:5" ht="15.75" customHeight="1">
      <c r="B324" s="15"/>
      <c r="C324" s="385"/>
      <c r="D324" s="385"/>
      <c r="E324" s="16"/>
    </row>
    <row r="325" spans="2:5" ht="15.75" customHeight="1">
      <c r="B325" s="15"/>
      <c r="C325" s="385"/>
      <c r="D325" s="385"/>
      <c r="E325" s="16"/>
    </row>
    <row r="326" spans="2:5" ht="15.75" customHeight="1">
      <c r="B326" s="15"/>
      <c r="C326" s="385"/>
      <c r="D326" s="385"/>
      <c r="E326" s="16"/>
    </row>
    <row r="327" spans="2:5" ht="15.75" customHeight="1">
      <c r="B327" s="15"/>
      <c r="C327" s="385"/>
      <c r="D327" s="385"/>
      <c r="E327" s="16"/>
    </row>
    <row r="328" spans="2:5" ht="15.75" customHeight="1">
      <c r="B328" s="15"/>
      <c r="C328" s="385"/>
      <c r="D328" s="385"/>
      <c r="E328" s="16"/>
    </row>
    <row r="329" spans="2:5" ht="15.75" customHeight="1">
      <c r="B329" s="15"/>
      <c r="C329" s="385"/>
      <c r="D329" s="385"/>
      <c r="E329" s="16"/>
    </row>
    <row r="330" spans="2:5" ht="15.75" customHeight="1">
      <c r="B330" s="15"/>
      <c r="C330" s="385"/>
      <c r="D330" s="385"/>
      <c r="E330" s="16"/>
    </row>
    <row r="331" spans="2:5" ht="15.75" customHeight="1">
      <c r="B331" s="15"/>
      <c r="C331" s="385"/>
      <c r="D331" s="385"/>
      <c r="E331" s="16"/>
    </row>
    <row r="332" spans="2:5" ht="15.75" customHeight="1">
      <c r="B332" s="15"/>
      <c r="C332" s="385"/>
      <c r="D332" s="385"/>
      <c r="E332" s="16"/>
    </row>
    <row r="333" spans="2:5" ht="15.75" customHeight="1">
      <c r="B333" s="15"/>
      <c r="C333" s="385"/>
      <c r="D333" s="385"/>
      <c r="E333" s="16"/>
    </row>
    <row r="334" spans="2:5" ht="15.75" customHeight="1">
      <c r="B334" s="15"/>
      <c r="C334" s="385"/>
      <c r="D334" s="385"/>
      <c r="E334" s="16"/>
    </row>
    <row r="335" spans="2:5" ht="15.75" customHeight="1">
      <c r="B335" s="15"/>
      <c r="C335" s="385"/>
      <c r="D335" s="385"/>
      <c r="E335" s="16"/>
    </row>
    <row r="336" spans="2:5" ht="15.75" customHeight="1">
      <c r="B336" s="15"/>
      <c r="C336" s="385"/>
      <c r="D336" s="385"/>
      <c r="E336" s="16"/>
    </row>
    <row r="337" spans="2:5" ht="15.75" customHeight="1">
      <c r="B337" s="15"/>
      <c r="C337" s="385"/>
      <c r="D337" s="385"/>
      <c r="E337" s="16"/>
    </row>
    <row r="338" spans="2:5" ht="15.75" customHeight="1">
      <c r="B338" s="15"/>
      <c r="C338" s="385"/>
      <c r="D338" s="385"/>
      <c r="E338" s="16"/>
    </row>
    <row r="339" spans="2:5" ht="15.75" customHeight="1">
      <c r="B339" s="15"/>
      <c r="C339" s="385"/>
      <c r="D339" s="385"/>
      <c r="E339" s="16"/>
    </row>
    <row r="340" spans="2:5" ht="15.75" customHeight="1">
      <c r="B340" s="15"/>
      <c r="C340" s="385"/>
      <c r="D340" s="385"/>
      <c r="E340" s="16"/>
    </row>
    <row r="341" spans="2:5" ht="15.75" customHeight="1">
      <c r="B341" s="15"/>
      <c r="C341" s="385"/>
      <c r="D341" s="385"/>
      <c r="E341" s="16"/>
    </row>
    <row r="342" spans="2:5" ht="15.75" customHeight="1">
      <c r="B342" s="15"/>
      <c r="C342" s="385"/>
      <c r="D342" s="385"/>
      <c r="E342" s="16"/>
    </row>
    <row r="343" spans="2:5" ht="15.75" customHeight="1">
      <c r="B343" s="15"/>
      <c r="C343" s="385"/>
      <c r="D343" s="385"/>
      <c r="E343" s="16"/>
    </row>
    <row r="344" spans="2:5" ht="15.75" customHeight="1">
      <c r="B344" s="15"/>
      <c r="C344" s="385"/>
      <c r="D344" s="385"/>
      <c r="E344" s="16"/>
    </row>
    <row r="345" spans="2:5" ht="15.75" customHeight="1">
      <c r="B345" s="15"/>
      <c r="C345" s="385"/>
      <c r="D345" s="385"/>
      <c r="E345" s="16"/>
    </row>
    <row r="346" spans="2:5" ht="15.75" customHeight="1">
      <c r="B346" s="15"/>
      <c r="C346" s="385"/>
      <c r="D346" s="385"/>
      <c r="E346" s="16"/>
    </row>
    <row r="347" spans="2:5" ht="15.75" customHeight="1">
      <c r="B347" s="15"/>
      <c r="C347" s="385"/>
      <c r="D347" s="385"/>
      <c r="E347" s="16"/>
    </row>
    <row r="348" spans="2:5" ht="15.75" customHeight="1">
      <c r="B348" s="15"/>
      <c r="C348" s="385"/>
      <c r="D348" s="385"/>
      <c r="E348" s="16"/>
    </row>
    <row r="349" spans="2:5" ht="15.75" customHeight="1">
      <c r="B349" s="15"/>
      <c r="C349" s="385"/>
      <c r="D349" s="385"/>
      <c r="E349" s="16"/>
    </row>
    <row r="350" spans="2:5" ht="15.75" customHeight="1">
      <c r="B350" s="15"/>
      <c r="C350" s="385"/>
      <c r="D350" s="385"/>
      <c r="E350" s="16"/>
    </row>
    <row r="351" spans="2:5" ht="15.75" customHeight="1">
      <c r="B351" s="15"/>
      <c r="C351" s="385"/>
      <c r="D351" s="385"/>
      <c r="E351" s="16"/>
    </row>
    <row r="352" spans="2:5" ht="15.75" customHeight="1">
      <c r="B352" s="15"/>
      <c r="C352" s="385"/>
      <c r="D352" s="385"/>
      <c r="E352" s="16"/>
    </row>
    <row r="353" spans="2:5" ht="15.75" customHeight="1">
      <c r="B353" s="15"/>
      <c r="C353" s="385"/>
      <c r="D353" s="385"/>
      <c r="E353" s="16"/>
    </row>
    <row r="354" spans="2:5" ht="15.75" customHeight="1">
      <c r="B354" s="15"/>
      <c r="C354" s="385"/>
      <c r="D354" s="385"/>
      <c r="E354" s="16"/>
    </row>
    <row r="355" spans="2:5" ht="15.75" customHeight="1">
      <c r="B355" s="15"/>
      <c r="C355" s="385"/>
      <c r="D355" s="385"/>
      <c r="E355" s="16"/>
    </row>
    <row r="356" spans="2:5" ht="15.75" customHeight="1">
      <c r="B356" s="15"/>
      <c r="C356" s="385"/>
      <c r="D356" s="385"/>
      <c r="E356" s="16"/>
    </row>
    <row r="357" spans="2:5" ht="15.75" customHeight="1">
      <c r="B357" s="15"/>
      <c r="C357" s="385"/>
      <c r="D357" s="385"/>
      <c r="E357" s="16"/>
    </row>
    <row r="358" spans="2:5" ht="15.75" customHeight="1">
      <c r="B358" s="15"/>
      <c r="C358" s="385"/>
      <c r="D358" s="385"/>
      <c r="E358" s="16"/>
    </row>
    <row r="359" spans="2:5" ht="15.75" customHeight="1">
      <c r="B359" s="15"/>
      <c r="C359" s="385"/>
      <c r="D359" s="385"/>
      <c r="E359" s="16"/>
    </row>
    <row r="360" spans="2:5" ht="15.75" customHeight="1">
      <c r="B360" s="15"/>
      <c r="C360" s="385"/>
      <c r="D360" s="385"/>
      <c r="E360" s="16"/>
    </row>
    <row r="361" spans="2:5" ht="15.75" customHeight="1">
      <c r="B361" s="15"/>
      <c r="C361" s="385"/>
      <c r="D361" s="385"/>
      <c r="E361" s="16"/>
    </row>
    <row r="362" spans="2:5" ht="15.75" customHeight="1">
      <c r="B362" s="15"/>
      <c r="C362" s="385"/>
      <c r="D362" s="385"/>
      <c r="E362" s="16"/>
    </row>
    <row r="363" spans="2:5" ht="15.75" customHeight="1">
      <c r="B363" s="15"/>
      <c r="C363" s="385"/>
      <c r="D363" s="385"/>
      <c r="E363" s="16"/>
    </row>
    <row r="364" spans="2:5" ht="15.75" customHeight="1">
      <c r="B364" s="15"/>
      <c r="C364" s="385"/>
      <c r="D364" s="385"/>
      <c r="E364" s="16"/>
    </row>
    <row r="365" spans="2:5" ht="15.75" customHeight="1">
      <c r="B365" s="15"/>
      <c r="C365" s="385"/>
      <c r="D365" s="385"/>
      <c r="E365" s="16"/>
    </row>
    <row r="366" spans="2:5" ht="15.75" customHeight="1">
      <c r="B366" s="15"/>
      <c r="C366" s="385"/>
      <c r="D366" s="385"/>
      <c r="E366" s="16"/>
    </row>
    <row r="367" spans="2:5" ht="15.75" customHeight="1">
      <c r="B367" s="15"/>
      <c r="C367" s="385"/>
      <c r="D367" s="385"/>
      <c r="E367" s="16"/>
    </row>
    <row r="368" spans="2:5" ht="15.75" customHeight="1">
      <c r="B368" s="15"/>
      <c r="C368" s="385"/>
      <c r="D368" s="385"/>
      <c r="E368" s="16"/>
    </row>
    <row r="369" spans="2:5" ht="15.75" customHeight="1">
      <c r="B369" s="15"/>
      <c r="C369" s="385"/>
      <c r="D369" s="385"/>
      <c r="E369" s="16"/>
    </row>
    <row r="370" spans="2:5" ht="15.75" customHeight="1">
      <c r="B370" s="15"/>
      <c r="C370" s="385"/>
      <c r="D370" s="385"/>
      <c r="E370" s="16"/>
    </row>
    <row r="371" spans="2:5" ht="15.75" customHeight="1">
      <c r="B371" s="15"/>
      <c r="C371" s="385"/>
      <c r="D371" s="385"/>
      <c r="E371" s="16"/>
    </row>
    <row r="372" spans="2:5" ht="15.75" customHeight="1">
      <c r="B372" s="15"/>
      <c r="C372" s="385"/>
      <c r="D372" s="385"/>
      <c r="E372" s="16"/>
    </row>
    <row r="373" spans="2:5" ht="15.75" customHeight="1">
      <c r="B373" s="15"/>
      <c r="C373" s="385"/>
      <c r="D373" s="385"/>
      <c r="E373" s="16"/>
    </row>
    <row r="374" spans="2:5" ht="15.75" customHeight="1">
      <c r="B374" s="15"/>
      <c r="C374" s="385"/>
      <c r="D374" s="385"/>
      <c r="E374" s="16"/>
    </row>
    <row r="375" spans="2:5" ht="15.75" customHeight="1">
      <c r="B375" s="15"/>
      <c r="C375" s="385"/>
      <c r="D375" s="385"/>
      <c r="E375" s="16"/>
    </row>
    <row r="376" spans="2:5" ht="15.75" customHeight="1">
      <c r="B376" s="15"/>
      <c r="C376" s="385"/>
      <c r="D376" s="385"/>
      <c r="E376" s="16"/>
    </row>
    <row r="377" spans="2:5" ht="15.75" customHeight="1">
      <c r="B377" s="15"/>
      <c r="C377" s="385"/>
      <c r="D377" s="385"/>
      <c r="E377" s="16"/>
    </row>
    <row r="378" spans="2:5" ht="15.75" customHeight="1">
      <c r="B378" s="15"/>
      <c r="C378" s="385"/>
      <c r="D378" s="385"/>
      <c r="E378" s="16"/>
    </row>
    <row r="379" spans="2:5" ht="15.75" customHeight="1">
      <c r="B379" s="15"/>
      <c r="C379" s="385"/>
      <c r="D379" s="385"/>
      <c r="E379" s="16"/>
    </row>
    <row r="380" spans="2:5" ht="15.75" customHeight="1">
      <c r="B380" s="15"/>
      <c r="C380" s="385"/>
      <c r="D380" s="385"/>
      <c r="E380" s="16"/>
    </row>
    <row r="381" spans="2:5" ht="15.75" customHeight="1">
      <c r="B381" s="15"/>
      <c r="C381" s="385"/>
      <c r="D381" s="385"/>
      <c r="E381" s="16"/>
    </row>
    <row r="382" spans="2:5" ht="15.75" customHeight="1">
      <c r="B382" s="15"/>
      <c r="C382" s="385"/>
      <c r="D382" s="385"/>
      <c r="E382" s="16"/>
    </row>
    <row r="383" spans="2:5" ht="15.75" customHeight="1">
      <c r="B383" s="15"/>
      <c r="C383" s="385"/>
      <c r="D383" s="385"/>
      <c r="E383" s="16"/>
    </row>
    <row r="384" spans="2:5" ht="15.75" customHeight="1">
      <c r="B384" s="15"/>
      <c r="C384" s="385"/>
      <c r="D384" s="385"/>
      <c r="E384" s="16"/>
    </row>
    <row r="385" spans="2:5" ht="15.75" customHeight="1">
      <c r="B385" s="15"/>
      <c r="C385" s="385"/>
      <c r="D385" s="385"/>
      <c r="E385" s="16"/>
    </row>
    <row r="386" spans="2:5" ht="15.75" customHeight="1">
      <c r="B386" s="15"/>
      <c r="C386" s="385"/>
      <c r="D386" s="385"/>
      <c r="E386" s="16"/>
    </row>
    <row r="387" spans="2:5" ht="15.75" customHeight="1">
      <c r="B387" s="15"/>
      <c r="C387" s="385"/>
      <c r="D387" s="385"/>
      <c r="E387" s="16"/>
    </row>
    <row r="388" spans="2:5" ht="15.75" customHeight="1">
      <c r="B388" s="15"/>
      <c r="C388" s="385"/>
      <c r="D388" s="385"/>
      <c r="E388" s="16"/>
    </row>
    <row r="389" spans="2:5" ht="15.75" customHeight="1">
      <c r="B389" s="15"/>
      <c r="C389" s="385"/>
      <c r="D389" s="385"/>
      <c r="E389" s="16"/>
    </row>
    <row r="390" spans="2:5" ht="15.75" customHeight="1">
      <c r="B390" s="15"/>
      <c r="C390" s="385"/>
      <c r="D390" s="385"/>
      <c r="E390" s="16"/>
    </row>
    <row r="391" spans="2:5" ht="15.75" customHeight="1">
      <c r="B391" s="15"/>
      <c r="C391" s="385"/>
      <c r="D391" s="385"/>
      <c r="E391" s="16"/>
    </row>
    <row r="392" spans="2:5" ht="15.75" customHeight="1">
      <c r="B392" s="15"/>
      <c r="C392" s="385"/>
      <c r="D392" s="385"/>
      <c r="E392" s="16"/>
    </row>
    <row r="393" spans="2:5" ht="15.75" customHeight="1">
      <c r="B393" s="15"/>
      <c r="C393" s="385"/>
      <c r="D393" s="385"/>
      <c r="E393" s="16"/>
    </row>
    <row r="394" spans="2:5" ht="15.75" customHeight="1">
      <c r="B394" s="15"/>
      <c r="C394" s="385"/>
      <c r="D394" s="385"/>
      <c r="E394" s="16"/>
    </row>
    <row r="395" spans="2:5" ht="15.75" customHeight="1">
      <c r="B395" s="15"/>
      <c r="C395" s="385"/>
      <c r="D395" s="385"/>
      <c r="E395" s="16"/>
    </row>
    <row r="396" spans="2:5" ht="15.75" customHeight="1">
      <c r="B396" s="15"/>
      <c r="C396" s="385"/>
      <c r="D396" s="385"/>
      <c r="E396" s="16"/>
    </row>
    <row r="397" spans="2:5" ht="15.75" customHeight="1">
      <c r="B397" s="15"/>
      <c r="C397" s="385"/>
      <c r="D397" s="385"/>
      <c r="E397" s="16"/>
    </row>
    <row r="398" spans="2:5" ht="15.75" customHeight="1">
      <c r="B398" s="15"/>
      <c r="C398" s="385"/>
      <c r="D398" s="385"/>
      <c r="E398" s="16"/>
    </row>
    <row r="399" spans="2:5" ht="15.75" customHeight="1">
      <c r="B399" s="15"/>
      <c r="C399" s="385"/>
      <c r="D399" s="385"/>
      <c r="E399" s="16"/>
    </row>
    <row r="400" spans="2:5" ht="15.75" customHeight="1">
      <c r="B400" s="15"/>
      <c r="C400" s="385"/>
      <c r="D400" s="385"/>
      <c r="E400" s="16"/>
    </row>
    <row r="401" spans="2:5" ht="15.75" customHeight="1">
      <c r="B401" s="15"/>
      <c r="C401" s="385"/>
      <c r="D401" s="385"/>
      <c r="E401" s="16"/>
    </row>
    <row r="402" spans="2:5" ht="15.75" customHeight="1">
      <c r="B402" s="15"/>
      <c r="C402" s="385"/>
      <c r="D402" s="385"/>
      <c r="E402" s="16"/>
    </row>
    <row r="403" spans="2:5" ht="15.75" customHeight="1">
      <c r="B403" s="15"/>
      <c r="C403" s="385"/>
      <c r="D403" s="385"/>
      <c r="E403" s="16"/>
    </row>
    <row r="404" spans="2:5" ht="15.75" customHeight="1">
      <c r="B404" s="15"/>
      <c r="C404" s="385"/>
      <c r="D404" s="385"/>
      <c r="E404" s="16"/>
    </row>
    <row r="405" spans="2:5" ht="15.75" customHeight="1">
      <c r="B405" s="15"/>
      <c r="C405" s="385"/>
      <c r="D405" s="385"/>
      <c r="E405" s="16"/>
    </row>
    <row r="406" spans="2:5" ht="15.75" customHeight="1">
      <c r="B406" s="15"/>
      <c r="C406" s="385"/>
      <c r="D406" s="385"/>
      <c r="E406" s="16"/>
    </row>
    <row r="407" spans="2:5" ht="15.75" customHeight="1">
      <c r="B407" s="15"/>
      <c r="C407" s="385"/>
      <c r="D407" s="385"/>
      <c r="E407" s="16"/>
    </row>
    <row r="408" spans="2:5" ht="15.75" customHeight="1">
      <c r="B408" s="15"/>
      <c r="C408" s="385"/>
      <c r="D408" s="385"/>
      <c r="E408" s="16"/>
    </row>
    <row r="409" spans="2:5" ht="15.75" customHeight="1">
      <c r="B409" s="15"/>
      <c r="C409" s="385"/>
      <c r="D409" s="385"/>
      <c r="E409" s="16"/>
    </row>
    <row r="410" spans="2:5" ht="15.75" customHeight="1">
      <c r="B410" s="15"/>
      <c r="C410" s="385"/>
      <c r="D410" s="385"/>
      <c r="E410" s="16"/>
    </row>
    <row r="411" spans="2:5" ht="15.75" customHeight="1">
      <c r="B411" s="15"/>
      <c r="C411" s="385"/>
      <c r="D411" s="385"/>
      <c r="E411" s="16"/>
    </row>
    <row r="412" spans="2:5" ht="15.75" customHeight="1">
      <c r="B412" s="15"/>
      <c r="C412" s="385"/>
      <c r="D412" s="385"/>
      <c r="E412" s="16"/>
    </row>
    <row r="413" spans="2:5" ht="15.75" customHeight="1">
      <c r="B413" s="15"/>
      <c r="C413" s="385"/>
      <c r="D413" s="385"/>
      <c r="E413" s="16"/>
    </row>
    <row r="414" spans="2:5" ht="15.75" customHeight="1">
      <c r="B414" s="15"/>
      <c r="C414" s="385"/>
      <c r="D414" s="385"/>
      <c r="E414" s="16"/>
    </row>
    <row r="415" spans="2:5" ht="15.75" customHeight="1">
      <c r="B415" s="15"/>
      <c r="C415" s="385"/>
      <c r="D415" s="385"/>
      <c r="E415" s="16"/>
    </row>
    <row r="416" spans="2:5" ht="15.75" customHeight="1">
      <c r="B416" s="15"/>
      <c r="C416" s="385"/>
      <c r="D416" s="385"/>
      <c r="E416" s="16"/>
    </row>
    <row r="417" spans="2:5" ht="15.75" customHeight="1">
      <c r="B417" s="15"/>
      <c r="C417" s="385"/>
      <c r="D417" s="385"/>
      <c r="E417" s="16"/>
    </row>
    <row r="418" spans="2:5" ht="15.75" customHeight="1">
      <c r="B418" s="15"/>
      <c r="C418" s="385"/>
      <c r="D418" s="385"/>
      <c r="E418" s="16"/>
    </row>
    <row r="419" spans="2:5" ht="15.75" customHeight="1">
      <c r="B419" s="15"/>
      <c r="C419" s="385"/>
      <c r="D419" s="385"/>
      <c r="E419" s="16"/>
    </row>
    <row r="420" spans="2:5" ht="15.75" customHeight="1">
      <c r="B420" s="15"/>
      <c r="C420" s="385"/>
      <c r="D420" s="385"/>
      <c r="E420" s="16"/>
    </row>
    <row r="421" spans="2:5" ht="15.75" customHeight="1">
      <c r="B421" s="15"/>
      <c r="C421" s="385"/>
      <c r="D421" s="385"/>
      <c r="E421" s="16"/>
    </row>
    <row r="422" spans="2:5" ht="15.75" customHeight="1">
      <c r="B422" s="15"/>
      <c r="C422" s="385"/>
      <c r="D422" s="385"/>
      <c r="E422" s="16"/>
    </row>
    <row r="423" spans="2:5" ht="15.75" customHeight="1">
      <c r="B423" s="15"/>
      <c r="C423" s="385"/>
      <c r="D423" s="385"/>
      <c r="E423" s="16"/>
    </row>
    <row r="424" spans="2:5" ht="15.75" customHeight="1">
      <c r="B424" s="15"/>
      <c r="C424" s="385"/>
      <c r="D424" s="385"/>
      <c r="E424" s="16"/>
    </row>
    <row r="425" spans="2:5" ht="15.75" customHeight="1">
      <c r="B425" s="15"/>
      <c r="C425" s="385"/>
      <c r="D425" s="385"/>
      <c r="E425" s="16"/>
    </row>
    <row r="426" spans="2:5" ht="15.75" customHeight="1">
      <c r="B426" s="15"/>
      <c r="C426" s="385"/>
      <c r="D426" s="385"/>
      <c r="E426" s="16"/>
    </row>
    <row r="427" spans="2:5" ht="15.75" customHeight="1">
      <c r="B427" s="15"/>
      <c r="C427" s="385"/>
      <c r="D427" s="385"/>
      <c r="E427" s="16"/>
    </row>
    <row r="428" spans="2:5" ht="15.75" customHeight="1">
      <c r="B428" s="15"/>
      <c r="C428" s="385"/>
      <c r="D428" s="385"/>
      <c r="E428" s="16"/>
    </row>
    <row r="429" spans="2:5" ht="15.75" customHeight="1">
      <c r="B429" s="15"/>
      <c r="C429" s="385"/>
      <c r="D429" s="385"/>
      <c r="E429" s="16"/>
    </row>
    <row r="430" spans="2:5" ht="15.75" customHeight="1">
      <c r="B430" s="15"/>
      <c r="C430" s="385"/>
      <c r="D430" s="385"/>
      <c r="E430" s="16"/>
    </row>
    <row r="431" spans="2:5" ht="15.75" customHeight="1">
      <c r="B431" s="15"/>
      <c r="C431" s="385"/>
      <c r="D431" s="385"/>
      <c r="E431" s="16"/>
    </row>
    <row r="432" spans="2:5" ht="15.75" customHeight="1">
      <c r="B432" s="15"/>
      <c r="C432" s="385"/>
      <c r="D432" s="385"/>
      <c r="E432" s="16"/>
    </row>
    <row r="433" spans="2:5" ht="15.75" customHeight="1">
      <c r="B433" s="15"/>
      <c r="C433" s="385"/>
      <c r="D433" s="385"/>
      <c r="E433" s="16"/>
    </row>
    <row r="434" spans="2:5" ht="15.75" customHeight="1">
      <c r="B434" s="15"/>
      <c r="C434" s="385"/>
      <c r="D434" s="385"/>
      <c r="E434" s="16"/>
    </row>
    <row r="435" spans="2:5" ht="15.75" customHeight="1">
      <c r="B435" s="15"/>
      <c r="C435" s="385"/>
      <c r="D435" s="385"/>
      <c r="E435" s="16"/>
    </row>
    <row r="436" spans="2:5" ht="15.75" customHeight="1">
      <c r="B436" s="15"/>
      <c r="C436" s="385"/>
      <c r="D436" s="385"/>
      <c r="E436" s="16"/>
    </row>
    <row r="437" spans="2:5" ht="15.75" customHeight="1">
      <c r="B437" s="15"/>
      <c r="C437" s="385"/>
      <c r="D437" s="385"/>
      <c r="E437" s="16"/>
    </row>
    <row r="438" spans="2:5" ht="15.75" customHeight="1">
      <c r="B438" s="15"/>
      <c r="C438" s="385"/>
      <c r="D438" s="385"/>
      <c r="E438" s="16"/>
    </row>
    <row r="439" spans="2:5" ht="15.75" customHeight="1">
      <c r="B439" s="15"/>
      <c r="C439" s="385"/>
      <c r="D439" s="385"/>
      <c r="E439" s="16"/>
    </row>
    <row r="440" spans="2:5" ht="15.75" customHeight="1">
      <c r="B440" s="15"/>
      <c r="C440" s="385"/>
      <c r="D440" s="385"/>
      <c r="E440" s="16"/>
    </row>
    <row r="441" spans="2:5" ht="15.75" customHeight="1">
      <c r="B441" s="15"/>
      <c r="C441" s="385"/>
      <c r="D441" s="385"/>
      <c r="E441" s="16"/>
    </row>
    <row r="442" spans="2:5" ht="15.75" customHeight="1">
      <c r="B442" s="15"/>
      <c r="C442" s="385"/>
      <c r="D442" s="385"/>
      <c r="E442" s="16"/>
    </row>
    <row r="443" spans="2:5" ht="15.75" customHeight="1">
      <c r="B443" s="15"/>
      <c r="C443" s="385"/>
      <c r="D443" s="385"/>
      <c r="E443" s="16"/>
    </row>
    <row r="444" spans="2:5" ht="15.75" customHeight="1">
      <c r="B444" s="15"/>
      <c r="C444" s="385"/>
      <c r="D444" s="385"/>
      <c r="E444" s="16"/>
    </row>
    <row r="445" spans="2:5" ht="15.75" customHeight="1">
      <c r="B445" s="15"/>
      <c r="C445" s="385"/>
      <c r="D445" s="385"/>
      <c r="E445" s="16"/>
    </row>
    <row r="446" spans="2:5" ht="15.75" customHeight="1">
      <c r="B446" s="15"/>
      <c r="C446" s="385"/>
      <c r="D446" s="385"/>
      <c r="E446" s="16"/>
    </row>
    <row r="447" spans="2:5" ht="15.75" customHeight="1">
      <c r="B447" s="15"/>
      <c r="C447" s="385"/>
      <c r="D447" s="385"/>
      <c r="E447" s="16"/>
    </row>
    <row r="448" spans="2:5" ht="15.75" customHeight="1">
      <c r="B448" s="15"/>
      <c r="C448" s="385"/>
      <c r="D448" s="385"/>
      <c r="E448" s="16"/>
    </row>
    <row r="449" spans="2:5" ht="15.75" customHeight="1">
      <c r="B449" s="15"/>
      <c r="C449" s="385"/>
      <c r="D449" s="385"/>
      <c r="E449" s="16"/>
    </row>
    <row r="450" spans="2:5" ht="15.75" customHeight="1">
      <c r="B450" s="15"/>
      <c r="C450" s="385"/>
      <c r="D450" s="385"/>
      <c r="E450" s="16"/>
    </row>
    <row r="451" spans="2:5" ht="15.75" customHeight="1">
      <c r="B451" s="15"/>
      <c r="C451" s="385"/>
      <c r="D451" s="385"/>
      <c r="E451" s="16"/>
    </row>
    <row r="452" spans="2:5" ht="15.75" customHeight="1">
      <c r="B452" s="15"/>
      <c r="C452" s="385"/>
      <c r="D452" s="385"/>
      <c r="E452" s="16"/>
    </row>
    <row r="453" spans="2:5" ht="15.75" customHeight="1">
      <c r="B453" s="15"/>
      <c r="C453" s="385"/>
      <c r="D453" s="385"/>
      <c r="E453" s="16"/>
    </row>
    <row r="454" spans="2:5" ht="15.75" customHeight="1">
      <c r="B454" s="15"/>
      <c r="C454" s="385"/>
      <c r="D454" s="385"/>
      <c r="E454" s="16"/>
    </row>
    <row r="455" spans="2:5" ht="15.75" customHeight="1">
      <c r="B455" s="15"/>
      <c r="C455" s="385"/>
      <c r="D455" s="385"/>
      <c r="E455" s="16"/>
    </row>
    <row r="456" spans="2:5" ht="15.75" customHeight="1">
      <c r="B456" s="15"/>
      <c r="C456" s="385"/>
      <c r="D456" s="385"/>
      <c r="E456" s="16"/>
    </row>
    <row r="457" spans="2:5" ht="15.75" customHeight="1">
      <c r="B457" s="15"/>
      <c r="C457" s="385"/>
      <c r="D457" s="385"/>
      <c r="E457" s="16"/>
    </row>
    <row r="458" spans="2:5" ht="15.75" customHeight="1">
      <c r="B458" s="15"/>
      <c r="C458" s="385"/>
      <c r="D458" s="385"/>
      <c r="E458" s="16"/>
    </row>
    <row r="459" spans="2:5" ht="15.75" customHeight="1">
      <c r="B459" s="15"/>
      <c r="C459" s="385"/>
      <c r="D459" s="385"/>
      <c r="E459" s="16"/>
    </row>
    <row r="460" spans="2:5" ht="15.75" customHeight="1">
      <c r="B460" s="15"/>
      <c r="C460" s="385"/>
      <c r="D460" s="385"/>
      <c r="E460" s="16"/>
    </row>
    <row r="461" spans="2:5" ht="15.75" customHeight="1">
      <c r="B461" s="15"/>
      <c r="C461" s="385"/>
      <c r="D461" s="385"/>
      <c r="E461" s="16"/>
    </row>
    <row r="462" spans="2:5" ht="15.75" customHeight="1">
      <c r="B462" s="15"/>
      <c r="C462" s="385"/>
      <c r="D462" s="385"/>
      <c r="E462" s="16"/>
    </row>
    <row r="463" spans="2:5" ht="15.75" customHeight="1">
      <c r="B463" s="15"/>
      <c r="C463" s="385"/>
      <c r="D463" s="385"/>
      <c r="E463" s="16"/>
    </row>
    <row r="464" spans="2:5" ht="15.75" customHeight="1">
      <c r="B464" s="15"/>
      <c r="C464" s="385"/>
      <c r="D464" s="385"/>
      <c r="E464" s="16"/>
    </row>
    <row r="465" spans="2:5" ht="15.75" customHeight="1">
      <c r="B465" s="15"/>
      <c r="C465" s="385"/>
      <c r="D465" s="385"/>
      <c r="E465" s="16"/>
    </row>
    <row r="466" spans="2:5" ht="15.75" customHeight="1">
      <c r="B466" s="15"/>
      <c r="C466" s="385"/>
      <c r="D466" s="385"/>
      <c r="E466" s="16"/>
    </row>
    <row r="467" spans="2:5" ht="15.75" customHeight="1">
      <c r="B467" s="15"/>
      <c r="C467" s="385"/>
      <c r="D467" s="385"/>
      <c r="E467" s="16"/>
    </row>
    <row r="468" spans="2:5" ht="15.75" customHeight="1">
      <c r="B468" s="15"/>
      <c r="C468" s="385"/>
      <c r="D468" s="385"/>
      <c r="E468" s="16"/>
    </row>
    <row r="469" spans="2:5" ht="15.75" customHeight="1">
      <c r="B469" s="15"/>
      <c r="C469" s="385"/>
      <c r="D469" s="385"/>
      <c r="E469" s="16"/>
    </row>
    <row r="470" spans="2:5" ht="15.75" customHeight="1">
      <c r="B470" s="15"/>
      <c r="C470" s="385"/>
      <c r="D470" s="385"/>
      <c r="E470" s="16"/>
    </row>
    <row r="471" spans="2:5" ht="15.75" customHeight="1">
      <c r="B471" s="15"/>
      <c r="C471" s="385"/>
      <c r="D471" s="385"/>
      <c r="E471" s="16"/>
    </row>
    <row r="472" spans="2:5" ht="15.75" customHeight="1">
      <c r="B472" s="15"/>
      <c r="C472" s="385"/>
      <c r="D472" s="385"/>
      <c r="E472" s="16"/>
    </row>
    <row r="473" spans="2:5" ht="15.75" customHeight="1">
      <c r="B473" s="15"/>
      <c r="C473" s="385"/>
      <c r="D473" s="385"/>
      <c r="E473" s="16"/>
    </row>
    <row r="474" spans="2:5" ht="15.75" customHeight="1">
      <c r="B474" s="15"/>
      <c r="C474" s="385"/>
      <c r="D474" s="385"/>
      <c r="E474" s="16"/>
    </row>
    <row r="475" spans="2:5" ht="15.75" customHeight="1">
      <c r="B475" s="15"/>
      <c r="C475" s="385"/>
      <c r="D475" s="385"/>
      <c r="E475" s="16"/>
    </row>
    <row r="476" spans="2:5" ht="15.75" customHeight="1">
      <c r="B476" s="15"/>
      <c r="C476" s="385"/>
      <c r="D476" s="385"/>
      <c r="E476" s="16"/>
    </row>
    <row r="477" spans="2:5" ht="15.75" customHeight="1">
      <c r="B477" s="15"/>
      <c r="C477" s="385"/>
      <c r="D477" s="385"/>
      <c r="E477" s="16"/>
    </row>
    <row r="478" spans="2:5" ht="15.75" customHeight="1">
      <c r="B478" s="15"/>
      <c r="C478" s="385"/>
      <c r="D478" s="385"/>
      <c r="E478" s="16"/>
    </row>
    <row r="479" spans="2:5" ht="15.75" customHeight="1">
      <c r="B479" s="15"/>
      <c r="C479" s="385"/>
      <c r="D479" s="385"/>
      <c r="E479" s="16"/>
    </row>
    <row r="480" spans="2:5" ht="15.75" customHeight="1">
      <c r="B480" s="15"/>
      <c r="C480" s="385"/>
      <c r="D480" s="385"/>
      <c r="E480" s="16"/>
    </row>
    <row r="481" spans="2:5" ht="15.75" customHeight="1">
      <c r="B481" s="15"/>
      <c r="C481" s="385"/>
      <c r="D481" s="385"/>
      <c r="E481" s="16"/>
    </row>
    <row r="482" spans="2:5" ht="15.75" customHeight="1">
      <c r="B482" s="15"/>
      <c r="C482" s="385"/>
      <c r="D482" s="385"/>
      <c r="E482" s="16"/>
    </row>
    <row r="483" spans="2:5" ht="15.75" customHeight="1">
      <c r="B483" s="15"/>
      <c r="C483" s="385"/>
      <c r="D483" s="385"/>
      <c r="E483" s="16"/>
    </row>
    <row r="484" spans="2:5" ht="15.75" customHeight="1">
      <c r="B484" s="15"/>
      <c r="C484" s="385"/>
      <c r="D484" s="385"/>
      <c r="E484" s="16"/>
    </row>
    <row r="485" spans="2:5" ht="15.75" customHeight="1">
      <c r="B485" s="15"/>
      <c r="C485" s="385"/>
      <c r="D485" s="385"/>
      <c r="E485" s="16"/>
    </row>
    <row r="486" spans="2:5" ht="15.75" customHeight="1">
      <c r="B486" s="15"/>
      <c r="C486" s="385"/>
      <c r="D486" s="385"/>
      <c r="E486" s="16"/>
    </row>
    <row r="487" spans="2:5" ht="15.75" customHeight="1">
      <c r="B487" s="15"/>
      <c r="C487" s="385"/>
      <c r="D487" s="385"/>
      <c r="E487" s="16"/>
    </row>
    <row r="488" spans="2:5" ht="15.75" customHeight="1">
      <c r="B488" s="15"/>
      <c r="C488" s="385"/>
      <c r="D488" s="385"/>
      <c r="E488" s="16"/>
    </row>
    <row r="489" spans="2:5" ht="15.75" customHeight="1">
      <c r="B489" s="15"/>
      <c r="C489" s="385"/>
      <c r="D489" s="385"/>
      <c r="E489" s="16"/>
    </row>
    <row r="490" spans="2:5" ht="15.75" customHeight="1">
      <c r="B490" s="15"/>
      <c r="C490" s="385"/>
      <c r="D490" s="385"/>
      <c r="E490" s="16"/>
    </row>
    <row r="491" spans="2:5" ht="15.75" customHeight="1">
      <c r="B491" s="15"/>
      <c r="C491" s="385"/>
      <c r="D491" s="385"/>
      <c r="E491" s="16"/>
    </row>
    <row r="492" spans="2:5" ht="15.75" customHeight="1">
      <c r="B492" s="15"/>
      <c r="C492" s="385"/>
      <c r="D492" s="385"/>
      <c r="E492" s="16"/>
    </row>
    <row r="493" spans="2:5" ht="15.75" customHeight="1">
      <c r="B493" s="15"/>
      <c r="C493" s="385"/>
      <c r="D493" s="385"/>
      <c r="E493" s="16"/>
    </row>
    <row r="494" spans="2:5" ht="15.75" customHeight="1">
      <c r="B494" s="15"/>
      <c r="C494" s="385"/>
      <c r="D494" s="385"/>
      <c r="E494" s="16"/>
    </row>
    <row r="495" spans="2:5" ht="15.75" customHeight="1">
      <c r="B495" s="15"/>
      <c r="C495" s="385"/>
      <c r="D495" s="385"/>
      <c r="E495" s="16"/>
    </row>
    <row r="496" spans="2:5" ht="15.75" customHeight="1">
      <c r="B496" s="15"/>
      <c r="C496" s="385"/>
      <c r="D496" s="385"/>
      <c r="E496" s="16"/>
    </row>
    <row r="497" spans="2:5" ht="15.75" customHeight="1">
      <c r="B497" s="15"/>
      <c r="C497" s="385"/>
      <c r="D497" s="385"/>
      <c r="E497" s="16"/>
    </row>
    <row r="498" spans="2:5" ht="15.75" customHeight="1">
      <c r="B498" s="15"/>
      <c r="C498" s="385"/>
      <c r="D498" s="385"/>
      <c r="E498" s="16"/>
    </row>
    <row r="499" spans="2:5" ht="15.75" customHeight="1">
      <c r="B499" s="15"/>
      <c r="C499" s="385"/>
      <c r="D499" s="385"/>
      <c r="E499" s="16"/>
    </row>
    <row r="500" spans="2:5" ht="15.75" customHeight="1">
      <c r="B500" s="15"/>
      <c r="C500" s="385"/>
      <c r="D500" s="385"/>
      <c r="E500" s="16"/>
    </row>
    <row r="501" spans="2:5" ht="15.75" customHeight="1">
      <c r="B501" s="15"/>
      <c r="C501" s="385"/>
      <c r="D501" s="385"/>
      <c r="E501" s="16"/>
    </row>
    <row r="502" spans="2:5" ht="15.75" customHeight="1">
      <c r="B502" s="15"/>
      <c r="C502" s="385"/>
      <c r="D502" s="385"/>
      <c r="E502" s="16"/>
    </row>
    <row r="503" spans="2:5" ht="15.75" customHeight="1">
      <c r="B503" s="15"/>
      <c r="C503" s="385"/>
      <c r="D503" s="385"/>
      <c r="E503" s="16"/>
    </row>
    <row r="504" spans="2:5" ht="15.75" customHeight="1">
      <c r="B504" s="15"/>
      <c r="C504" s="385"/>
      <c r="D504" s="385"/>
      <c r="E504" s="16"/>
    </row>
    <row r="505" spans="2:5" ht="15.75" customHeight="1">
      <c r="B505" s="15"/>
      <c r="C505" s="385"/>
      <c r="D505" s="385"/>
      <c r="E505" s="16"/>
    </row>
    <row r="506" spans="2:5" ht="15.75" customHeight="1">
      <c r="B506" s="15"/>
      <c r="C506" s="385"/>
      <c r="D506" s="385"/>
      <c r="E506" s="16"/>
    </row>
    <row r="507" spans="2:5" ht="15.75" customHeight="1">
      <c r="B507" s="15"/>
      <c r="C507" s="385"/>
      <c r="D507" s="385"/>
      <c r="E507" s="16"/>
    </row>
    <row r="508" spans="2:5" ht="15.75" customHeight="1">
      <c r="B508" s="15"/>
      <c r="C508" s="385"/>
      <c r="D508" s="385"/>
      <c r="E508" s="16"/>
    </row>
    <row r="509" spans="2:5" ht="15.75" customHeight="1">
      <c r="B509" s="15"/>
      <c r="C509" s="385"/>
      <c r="D509" s="385"/>
      <c r="E509" s="16"/>
    </row>
    <row r="510" spans="2:5" ht="15.75" customHeight="1">
      <c r="B510" s="15"/>
      <c r="C510" s="385"/>
      <c r="D510" s="385"/>
      <c r="E510" s="16"/>
    </row>
    <row r="511" spans="2:5" ht="15.75" customHeight="1">
      <c r="B511" s="15"/>
      <c r="C511" s="385"/>
      <c r="D511" s="385"/>
      <c r="E511" s="16"/>
    </row>
    <row r="512" spans="2:5" ht="15.75" customHeight="1">
      <c r="B512" s="15"/>
      <c r="C512" s="385"/>
      <c r="D512" s="385"/>
      <c r="E512" s="16"/>
    </row>
    <row r="513" spans="2:5" ht="15.75" customHeight="1">
      <c r="B513" s="15"/>
      <c r="C513" s="385"/>
      <c r="D513" s="385"/>
      <c r="E513" s="16"/>
    </row>
    <row r="514" spans="2:5" ht="15.75" customHeight="1">
      <c r="B514" s="15"/>
      <c r="C514" s="385"/>
      <c r="D514" s="385"/>
      <c r="E514" s="16"/>
    </row>
    <row r="515" spans="2:5" ht="15.75" customHeight="1">
      <c r="B515" s="15"/>
      <c r="C515" s="385"/>
      <c r="D515" s="385"/>
      <c r="E515" s="16"/>
    </row>
    <row r="516" spans="2:5" ht="15.75" customHeight="1">
      <c r="B516" s="15"/>
      <c r="C516" s="385"/>
      <c r="D516" s="385"/>
      <c r="E516" s="16"/>
    </row>
    <row r="517" spans="2:5" ht="15.75" customHeight="1">
      <c r="B517" s="15"/>
      <c r="C517" s="385"/>
      <c r="D517" s="385"/>
      <c r="E517" s="16"/>
    </row>
    <row r="518" spans="2:5" ht="15.75" customHeight="1">
      <c r="B518" s="15"/>
      <c r="C518" s="385"/>
      <c r="D518" s="385"/>
      <c r="E518" s="16"/>
    </row>
    <row r="519" spans="2:5" ht="15.75" customHeight="1">
      <c r="B519" s="15"/>
      <c r="C519" s="385"/>
      <c r="D519" s="385"/>
      <c r="E519" s="16"/>
    </row>
    <row r="520" spans="2:5" ht="15.75" customHeight="1">
      <c r="B520" s="15"/>
      <c r="C520" s="385"/>
      <c r="D520" s="385"/>
      <c r="E520" s="16"/>
    </row>
    <row r="521" spans="2:5" ht="15.75" customHeight="1">
      <c r="B521" s="15"/>
      <c r="C521" s="385"/>
      <c r="D521" s="385"/>
      <c r="E521" s="16"/>
    </row>
    <row r="522" spans="2:5" ht="15.75" customHeight="1">
      <c r="B522" s="15"/>
      <c r="C522" s="385"/>
      <c r="D522" s="385"/>
      <c r="E522" s="16"/>
    </row>
    <row r="523" spans="2:5" ht="15.75" customHeight="1">
      <c r="B523" s="15"/>
      <c r="C523" s="385"/>
      <c r="D523" s="385"/>
      <c r="E523" s="16"/>
    </row>
    <row r="524" spans="2:5" ht="15.75" customHeight="1">
      <c r="B524" s="15"/>
      <c r="C524" s="385"/>
      <c r="D524" s="385"/>
      <c r="E524" s="16"/>
    </row>
    <row r="525" spans="2:5" ht="15.75" customHeight="1">
      <c r="B525" s="15"/>
      <c r="C525" s="385"/>
      <c r="D525" s="385"/>
      <c r="E525" s="16"/>
    </row>
    <row r="526" spans="2:5" ht="15.75" customHeight="1">
      <c r="B526" s="15"/>
      <c r="C526" s="385"/>
      <c r="D526" s="385"/>
      <c r="E526" s="16"/>
    </row>
    <row r="527" spans="2:5" ht="15.75" customHeight="1">
      <c r="B527" s="15"/>
      <c r="C527" s="385"/>
      <c r="D527" s="385"/>
      <c r="E527" s="16"/>
    </row>
    <row r="528" spans="2:5" ht="15.75" customHeight="1">
      <c r="B528" s="15"/>
      <c r="C528" s="385"/>
      <c r="D528" s="385"/>
      <c r="E528" s="16"/>
    </row>
    <row r="529" spans="2:5" ht="15.75" customHeight="1">
      <c r="B529" s="15"/>
      <c r="C529" s="385"/>
      <c r="D529" s="385"/>
      <c r="E529" s="16"/>
    </row>
    <row r="530" spans="2:5" ht="15.75" customHeight="1">
      <c r="B530" s="15"/>
      <c r="C530" s="385"/>
      <c r="D530" s="385"/>
      <c r="E530" s="16"/>
    </row>
    <row r="531" spans="2:5" ht="15.75" customHeight="1">
      <c r="B531" s="15"/>
      <c r="C531" s="385"/>
      <c r="D531" s="385"/>
      <c r="E531" s="16"/>
    </row>
    <row r="532" spans="2:5" ht="15.75" customHeight="1">
      <c r="B532" s="15"/>
      <c r="C532" s="385"/>
      <c r="D532" s="385"/>
      <c r="E532" s="16"/>
    </row>
    <row r="533" spans="2:5" ht="15.75" customHeight="1">
      <c r="B533" s="15"/>
      <c r="C533" s="385"/>
      <c r="D533" s="385"/>
      <c r="E533" s="16"/>
    </row>
    <row r="534" spans="2:5" ht="15.75" customHeight="1">
      <c r="B534" s="15"/>
      <c r="C534" s="385"/>
      <c r="D534" s="385"/>
      <c r="E534" s="16"/>
    </row>
    <row r="535" spans="2:5" ht="15.75" customHeight="1">
      <c r="B535" s="15"/>
      <c r="C535" s="385"/>
      <c r="D535" s="385"/>
      <c r="E535" s="16"/>
    </row>
    <row r="536" spans="2:5" ht="15.75" customHeight="1">
      <c r="B536" s="15"/>
      <c r="C536" s="385"/>
      <c r="D536" s="385"/>
      <c r="E536" s="16"/>
    </row>
    <row r="537" spans="2:5" ht="15.75" customHeight="1">
      <c r="B537" s="15"/>
      <c r="C537" s="385"/>
      <c r="D537" s="385"/>
      <c r="E537" s="16"/>
    </row>
    <row r="538" spans="2:5" ht="15.75" customHeight="1">
      <c r="B538" s="15"/>
      <c r="C538" s="385"/>
      <c r="D538" s="385"/>
      <c r="E538" s="16"/>
    </row>
    <row r="539" spans="2:5" ht="15.75" customHeight="1">
      <c r="B539" s="15"/>
      <c r="C539" s="385"/>
      <c r="D539" s="385"/>
      <c r="E539" s="16"/>
    </row>
    <row r="540" spans="2:5" ht="15.75" customHeight="1">
      <c r="B540" s="15"/>
      <c r="C540" s="385"/>
      <c r="D540" s="385"/>
      <c r="E540" s="16"/>
    </row>
    <row r="541" spans="2:5" ht="15.75" customHeight="1">
      <c r="B541" s="15"/>
      <c r="C541" s="385"/>
      <c r="D541" s="385"/>
      <c r="E541" s="16"/>
    </row>
    <row r="542" spans="2:5" ht="15.75" customHeight="1">
      <c r="B542" s="15"/>
      <c r="C542" s="385"/>
      <c r="D542" s="385"/>
      <c r="E542" s="16"/>
    </row>
    <row r="543" spans="2:5" ht="15.75" customHeight="1">
      <c r="B543" s="15"/>
      <c r="C543" s="385"/>
      <c r="D543" s="385"/>
      <c r="E543" s="16"/>
    </row>
    <row r="544" spans="2:5" ht="15.75" customHeight="1">
      <c r="B544" s="15"/>
      <c r="C544" s="385"/>
      <c r="D544" s="385"/>
      <c r="E544" s="16"/>
    </row>
    <row r="545" spans="2:5" ht="15.75" customHeight="1">
      <c r="B545" s="15"/>
      <c r="C545" s="385"/>
      <c r="D545" s="385"/>
      <c r="E545" s="16"/>
    </row>
    <row r="546" spans="2:5" ht="15.75" customHeight="1">
      <c r="B546" s="15"/>
      <c r="C546" s="385"/>
      <c r="D546" s="385"/>
      <c r="E546" s="16"/>
    </row>
    <row r="547" spans="2:5" ht="15.75" customHeight="1">
      <c r="B547" s="15"/>
      <c r="C547" s="385"/>
      <c r="D547" s="385"/>
      <c r="E547" s="16"/>
    </row>
    <row r="548" spans="2:5" ht="15.75" customHeight="1">
      <c r="B548" s="15"/>
      <c r="C548" s="385"/>
      <c r="D548" s="385"/>
      <c r="E548" s="16"/>
    </row>
    <row r="549" spans="2:5" ht="15.75" customHeight="1">
      <c r="B549" s="15"/>
      <c r="C549" s="385"/>
      <c r="D549" s="385"/>
      <c r="E549" s="16"/>
    </row>
    <row r="550" spans="2:5" ht="15.75" customHeight="1">
      <c r="B550" s="15"/>
      <c r="C550" s="385"/>
      <c r="D550" s="385"/>
      <c r="E550" s="16"/>
    </row>
    <row r="551" spans="2:5" ht="15.75" customHeight="1">
      <c r="B551" s="15"/>
      <c r="C551" s="385"/>
      <c r="D551" s="385"/>
      <c r="E551" s="16"/>
    </row>
    <row r="552" spans="2:5" ht="15.75" customHeight="1">
      <c r="B552" s="15"/>
      <c r="C552" s="385"/>
      <c r="D552" s="385"/>
      <c r="E552" s="16"/>
    </row>
    <row r="553" spans="2:5" ht="15.75" customHeight="1">
      <c r="B553" s="15"/>
      <c r="C553" s="385"/>
      <c r="D553" s="385"/>
      <c r="E553" s="16"/>
    </row>
    <row r="554" spans="2:5" ht="15.75" customHeight="1">
      <c r="B554" s="15"/>
      <c r="C554" s="385"/>
      <c r="D554" s="385"/>
      <c r="E554" s="16"/>
    </row>
    <row r="555" spans="2:5" ht="15.75" customHeight="1">
      <c r="B555" s="15"/>
      <c r="C555" s="385"/>
      <c r="D555" s="385"/>
      <c r="E555" s="16"/>
    </row>
    <row r="556" spans="2:5" ht="15.75" customHeight="1">
      <c r="B556" s="15"/>
      <c r="C556" s="385"/>
      <c r="D556" s="385"/>
      <c r="E556" s="16"/>
    </row>
    <row r="557" spans="2:5" ht="15.75" customHeight="1">
      <c r="B557" s="15"/>
      <c r="C557" s="385"/>
      <c r="D557" s="385"/>
      <c r="E557" s="16"/>
    </row>
    <row r="558" spans="2:5" ht="15.75" customHeight="1">
      <c r="B558" s="15"/>
      <c r="C558" s="385"/>
      <c r="D558" s="385"/>
      <c r="E558" s="16"/>
    </row>
    <row r="559" spans="2:5" ht="15.75" customHeight="1">
      <c r="B559" s="15"/>
      <c r="C559" s="385"/>
      <c r="D559" s="385"/>
      <c r="E559" s="16"/>
    </row>
    <row r="560" spans="2:5" ht="15.75" customHeight="1">
      <c r="B560" s="15"/>
      <c r="C560" s="385"/>
      <c r="D560" s="385"/>
      <c r="E560" s="16"/>
    </row>
    <row r="561" spans="2:5" ht="15.75" customHeight="1">
      <c r="B561" s="15"/>
      <c r="C561" s="385"/>
      <c r="D561" s="385"/>
      <c r="E561" s="16"/>
    </row>
    <row r="562" spans="2:5" ht="15.75" customHeight="1">
      <c r="B562" s="15"/>
      <c r="C562" s="385"/>
      <c r="D562" s="385"/>
      <c r="E562" s="16"/>
    </row>
    <row r="563" spans="2:5" ht="15.75" customHeight="1">
      <c r="B563" s="15"/>
      <c r="C563" s="385"/>
      <c r="D563" s="385"/>
      <c r="E563" s="16"/>
    </row>
    <row r="564" spans="2:5" ht="15.75" customHeight="1">
      <c r="B564" s="15"/>
      <c r="C564" s="385"/>
      <c r="D564" s="385"/>
      <c r="E564" s="16"/>
    </row>
    <row r="565" spans="2:5" ht="15.75" customHeight="1">
      <c r="B565" s="15"/>
      <c r="C565" s="385"/>
      <c r="D565" s="385"/>
      <c r="E565" s="16"/>
    </row>
    <row r="566" spans="2:5" ht="15.75" customHeight="1">
      <c r="B566" s="15"/>
      <c r="C566" s="385"/>
      <c r="D566" s="385"/>
      <c r="E566" s="16"/>
    </row>
    <row r="567" spans="2:5" ht="15.75" customHeight="1">
      <c r="B567" s="15"/>
      <c r="C567" s="385"/>
      <c r="D567" s="385"/>
      <c r="E567" s="16"/>
    </row>
    <row r="568" spans="2:5" ht="15.75" customHeight="1">
      <c r="B568" s="15"/>
      <c r="C568" s="385"/>
      <c r="D568" s="385"/>
      <c r="E568" s="16"/>
    </row>
    <row r="569" spans="2:5" ht="15.75" customHeight="1">
      <c r="B569" s="15"/>
      <c r="C569" s="385"/>
      <c r="D569" s="385"/>
      <c r="E569" s="16"/>
    </row>
    <row r="570" spans="2:5" ht="15.75" customHeight="1">
      <c r="B570" s="15"/>
      <c r="C570" s="385"/>
      <c r="D570" s="385"/>
      <c r="E570" s="16"/>
    </row>
    <row r="571" spans="2:5" ht="15.75" customHeight="1">
      <c r="B571" s="15"/>
      <c r="C571" s="385"/>
      <c r="D571" s="385"/>
      <c r="E571" s="16"/>
    </row>
    <row r="572" spans="2:5" ht="15.75" customHeight="1">
      <c r="B572" s="15"/>
      <c r="C572" s="385"/>
      <c r="D572" s="385"/>
      <c r="E572" s="16"/>
    </row>
    <row r="573" spans="2:5" ht="15.75" customHeight="1">
      <c r="B573" s="15"/>
      <c r="C573" s="385"/>
      <c r="D573" s="385"/>
      <c r="E573" s="16"/>
    </row>
    <row r="574" spans="2:5" ht="15.75" customHeight="1">
      <c r="B574" s="15"/>
      <c r="C574" s="385"/>
      <c r="D574" s="385"/>
      <c r="E574" s="16"/>
    </row>
    <row r="575" spans="2:5" ht="15.75" customHeight="1">
      <c r="B575" s="15"/>
      <c r="C575" s="385"/>
      <c r="D575" s="385"/>
      <c r="E575" s="16"/>
    </row>
    <row r="576" spans="2:5" ht="15.75" customHeight="1">
      <c r="B576" s="15"/>
      <c r="C576" s="385"/>
      <c r="D576" s="385"/>
      <c r="E576" s="16"/>
    </row>
    <row r="577" spans="2:5" ht="15.75" customHeight="1">
      <c r="B577" s="15"/>
      <c r="C577" s="385"/>
      <c r="D577" s="385"/>
      <c r="E577" s="16"/>
    </row>
    <row r="578" spans="2:5" ht="15.75" customHeight="1">
      <c r="B578" s="15"/>
      <c r="C578" s="385"/>
      <c r="D578" s="385"/>
      <c r="E578" s="16"/>
    </row>
    <row r="579" spans="2:5" ht="15.75" customHeight="1">
      <c r="B579" s="15"/>
      <c r="C579" s="385"/>
      <c r="D579" s="385"/>
      <c r="E579" s="16"/>
    </row>
    <row r="580" spans="2:5" ht="15.75" customHeight="1">
      <c r="B580" s="15"/>
      <c r="C580" s="385"/>
      <c r="D580" s="385"/>
      <c r="E580" s="16"/>
    </row>
    <row r="581" spans="2:5" ht="15.75" customHeight="1">
      <c r="B581" s="15"/>
      <c r="C581" s="385"/>
      <c r="D581" s="385"/>
      <c r="E581" s="16"/>
    </row>
    <row r="582" spans="2:5" ht="15.75" customHeight="1">
      <c r="B582" s="15"/>
      <c r="C582" s="385"/>
      <c r="D582" s="385"/>
      <c r="E582" s="16"/>
    </row>
    <row r="583" spans="2:5" ht="15.75" customHeight="1">
      <c r="B583" s="15"/>
      <c r="C583" s="385"/>
      <c r="D583" s="385"/>
      <c r="E583" s="16"/>
    </row>
    <row r="584" spans="2:5" ht="15.75" customHeight="1">
      <c r="B584" s="15"/>
      <c r="C584" s="385"/>
      <c r="D584" s="385"/>
      <c r="E584" s="16"/>
    </row>
    <row r="585" spans="2:5" ht="15.75" customHeight="1">
      <c r="B585" s="15"/>
      <c r="C585" s="385"/>
      <c r="D585" s="385"/>
      <c r="E585" s="16"/>
    </row>
    <row r="586" spans="2:5" ht="15.75" customHeight="1">
      <c r="B586" s="15"/>
      <c r="C586" s="385"/>
      <c r="D586" s="385"/>
      <c r="E586" s="16"/>
    </row>
    <row r="587" spans="2:5" ht="15.75" customHeight="1">
      <c r="B587" s="15"/>
      <c r="C587" s="385"/>
      <c r="D587" s="385"/>
      <c r="E587" s="16"/>
    </row>
    <row r="588" spans="2:5" ht="15.75" customHeight="1">
      <c r="B588" s="15"/>
      <c r="C588" s="385"/>
      <c r="D588" s="385"/>
      <c r="E588" s="16"/>
    </row>
    <row r="589" spans="2:5" ht="15.75" customHeight="1">
      <c r="B589" s="15"/>
      <c r="C589" s="385"/>
      <c r="D589" s="385"/>
      <c r="E589" s="16"/>
    </row>
    <row r="590" spans="2:5" ht="15.75" customHeight="1">
      <c r="B590" s="15"/>
      <c r="C590" s="385"/>
      <c r="D590" s="385"/>
      <c r="E590" s="16"/>
    </row>
    <row r="591" spans="2:5" ht="15.75" customHeight="1">
      <c r="B591" s="15"/>
      <c r="C591" s="385"/>
      <c r="D591" s="385"/>
      <c r="E591" s="16"/>
    </row>
    <row r="592" spans="2:5" ht="15.75" customHeight="1">
      <c r="B592" s="15"/>
      <c r="C592" s="385"/>
      <c r="D592" s="385"/>
      <c r="E592" s="16"/>
    </row>
    <row r="593" spans="2:5" ht="15.75" customHeight="1">
      <c r="B593" s="15"/>
      <c r="C593" s="385"/>
      <c r="D593" s="385"/>
      <c r="E593" s="16"/>
    </row>
    <row r="594" spans="2:5" ht="15.75" customHeight="1">
      <c r="B594" s="15"/>
      <c r="C594" s="385"/>
      <c r="D594" s="385"/>
      <c r="E594" s="16"/>
    </row>
    <row r="595" spans="2:5" ht="15.75" customHeight="1">
      <c r="B595" s="15"/>
      <c r="C595" s="385"/>
      <c r="D595" s="385"/>
      <c r="E595" s="16"/>
    </row>
    <row r="596" spans="2:5" ht="15.75" customHeight="1">
      <c r="B596" s="15"/>
      <c r="C596" s="385"/>
      <c r="D596" s="385"/>
      <c r="E596" s="16"/>
    </row>
    <row r="597" spans="2:5" ht="15.75" customHeight="1">
      <c r="B597" s="15"/>
      <c r="C597" s="385"/>
      <c r="D597" s="385"/>
      <c r="E597" s="16"/>
    </row>
    <row r="598" spans="2:5" ht="15.75" customHeight="1">
      <c r="B598" s="15"/>
      <c r="C598" s="385"/>
      <c r="D598" s="385"/>
      <c r="E598" s="16"/>
    </row>
    <row r="599" spans="2:5" ht="15.75" customHeight="1">
      <c r="B599" s="15"/>
      <c r="C599" s="385"/>
      <c r="D599" s="385"/>
      <c r="E599" s="16"/>
    </row>
    <row r="600" spans="2:5" ht="15.75" customHeight="1">
      <c r="B600" s="15"/>
      <c r="C600" s="385"/>
      <c r="D600" s="385"/>
      <c r="E600" s="16"/>
    </row>
    <row r="601" spans="2:5" ht="15.75" customHeight="1">
      <c r="B601" s="15"/>
      <c r="C601" s="385"/>
      <c r="D601" s="385"/>
      <c r="E601" s="16"/>
    </row>
    <row r="602" spans="2:5" ht="15.75" customHeight="1">
      <c r="B602" s="15"/>
      <c r="C602" s="385"/>
      <c r="D602" s="385"/>
      <c r="E602" s="16"/>
    </row>
    <row r="603" spans="2:5" ht="15.75" customHeight="1">
      <c r="B603" s="15"/>
      <c r="C603" s="385"/>
      <c r="D603" s="385"/>
      <c r="E603" s="16"/>
    </row>
    <row r="604" spans="2:5" ht="15.75" customHeight="1">
      <c r="B604" s="15"/>
      <c r="C604" s="385"/>
      <c r="D604" s="385"/>
      <c r="E604" s="16"/>
    </row>
    <row r="605" spans="2:5" ht="15.75" customHeight="1">
      <c r="B605" s="15"/>
      <c r="C605" s="385"/>
      <c r="D605" s="385"/>
      <c r="E605" s="16"/>
    </row>
    <row r="606" spans="2:5" ht="15.75" customHeight="1">
      <c r="B606" s="15"/>
      <c r="C606" s="385"/>
      <c r="D606" s="385"/>
      <c r="E606" s="16"/>
    </row>
    <row r="607" spans="2:5" ht="15.75" customHeight="1">
      <c r="B607" s="15"/>
      <c r="C607" s="385"/>
      <c r="D607" s="385"/>
      <c r="E607" s="16"/>
    </row>
    <row r="608" spans="2:5" ht="15.75" customHeight="1">
      <c r="B608" s="15"/>
      <c r="C608" s="385"/>
      <c r="D608" s="385"/>
      <c r="E608" s="16"/>
    </row>
    <row r="609" spans="2:5" ht="15.75" customHeight="1">
      <c r="B609" s="15"/>
      <c r="C609" s="385"/>
      <c r="D609" s="385"/>
      <c r="E609" s="16"/>
    </row>
    <row r="610" spans="2:5" ht="15.75" customHeight="1">
      <c r="B610" s="15"/>
      <c r="C610" s="385"/>
      <c r="D610" s="385"/>
      <c r="E610" s="16"/>
    </row>
    <row r="611" spans="2:5" ht="15.75" customHeight="1">
      <c r="B611" s="15"/>
      <c r="C611" s="385"/>
      <c r="D611" s="385"/>
      <c r="E611" s="16"/>
    </row>
    <row r="612" spans="2:5" ht="15.75" customHeight="1">
      <c r="B612" s="15"/>
      <c r="C612" s="385"/>
      <c r="D612" s="385"/>
      <c r="E612" s="16"/>
    </row>
    <row r="613" spans="2:5" ht="15.75" customHeight="1">
      <c r="B613" s="15"/>
      <c r="C613" s="385"/>
      <c r="D613" s="385"/>
      <c r="E613" s="16"/>
    </row>
    <row r="614" spans="2:5" ht="15.75" customHeight="1">
      <c r="B614" s="15"/>
      <c r="C614" s="385"/>
      <c r="D614" s="385"/>
      <c r="E614" s="16"/>
    </row>
    <row r="615" spans="2:5" ht="15.75" customHeight="1">
      <c r="B615" s="15"/>
      <c r="C615" s="385"/>
      <c r="D615" s="385"/>
      <c r="E615" s="16"/>
    </row>
    <row r="616" spans="2:5" ht="15.75" customHeight="1">
      <c r="B616" s="15"/>
      <c r="C616" s="385"/>
      <c r="D616" s="385"/>
      <c r="E616" s="16"/>
    </row>
    <row r="617" spans="2:5" ht="15.75" customHeight="1">
      <c r="B617" s="15"/>
      <c r="C617" s="385"/>
      <c r="D617" s="385"/>
      <c r="E617" s="16"/>
    </row>
    <row r="618" spans="2:5" ht="15.75" customHeight="1">
      <c r="B618" s="15"/>
      <c r="C618" s="385"/>
      <c r="D618" s="385"/>
      <c r="E618" s="16"/>
    </row>
    <row r="619" spans="2:5" ht="15.75" customHeight="1">
      <c r="B619" s="15"/>
      <c r="C619" s="385"/>
      <c r="D619" s="385"/>
      <c r="E619" s="16"/>
    </row>
    <row r="620" spans="2:5" ht="15.75" customHeight="1">
      <c r="B620" s="15"/>
      <c r="C620" s="385"/>
      <c r="D620" s="385"/>
      <c r="E620" s="16"/>
    </row>
    <row r="621" spans="2:5" ht="15.75" customHeight="1">
      <c r="B621" s="15"/>
      <c r="C621" s="385"/>
      <c r="D621" s="385"/>
      <c r="E621" s="16"/>
    </row>
    <row r="622" spans="2:5" ht="15.75" customHeight="1">
      <c r="B622" s="15"/>
      <c r="C622" s="385"/>
      <c r="D622" s="385"/>
      <c r="E622" s="16"/>
    </row>
    <row r="623" spans="2:5" ht="15.75" customHeight="1">
      <c r="B623" s="15"/>
      <c r="C623" s="385"/>
      <c r="D623" s="385"/>
      <c r="E623" s="16"/>
    </row>
    <row r="624" spans="2:5" ht="15.75" customHeight="1">
      <c r="B624" s="15"/>
      <c r="C624" s="385"/>
      <c r="D624" s="385"/>
      <c r="E624" s="16"/>
    </row>
    <row r="625" spans="2:5" ht="15.75" customHeight="1">
      <c r="B625" s="15"/>
      <c r="C625" s="385"/>
      <c r="D625" s="385"/>
      <c r="E625" s="16"/>
    </row>
    <row r="626" spans="2:5" ht="15.75" customHeight="1">
      <c r="B626" s="15"/>
      <c r="C626" s="385"/>
      <c r="D626" s="385"/>
      <c r="E626" s="16"/>
    </row>
    <row r="627" spans="2:5" ht="15.75" customHeight="1">
      <c r="B627" s="15"/>
      <c r="C627" s="385"/>
      <c r="D627" s="385"/>
      <c r="E627" s="16"/>
    </row>
    <row r="628" spans="2:5" ht="15.75" customHeight="1">
      <c r="B628" s="15"/>
      <c r="C628" s="385"/>
      <c r="D628" s="385"/>
      <c r="E628" s="16"/>
    </row>
    <row r="629" spans="2:5" ht="15.75" customHeight="1">
      <c r="B629" s="15"/>
      <c r="C629" s="385"/>
      <c r="D629" s="385"/>
      <c r="E629" s="16"/>
    </row>
    <row r="630" spans="2:5" ht="15.75" customHeight="1">
      <c r="B630" s="15"/>
      <c r="C630" s="385"/>
      <c r="D630" s="385"/>
      <c r="E630" s="16"/>
    </row>
    <row r="631" spans="2:5" ht="15.75" customHeight="1">
      <c r="B631" s="15"/>
      <c r="C631" s="385"/>
      <c r="D631" s="385"/>
      <c r="E631" s="16"/>
    </row>
    <row r="632" spans="2:5" ht="15.75" customHeight="1">
      <c r="B632" s="15"/>
      <c r="C632" s="385"/>
      <c r="D632" s="385"/>
      <c r="E632" s="16"/>
    </row>
    <row r="633" spans="2:5" ht="15.75" customHeight="1">
      <c r="B633" s="15"/>
      <c r="C633" s="385"/>
      <c r="D633" s="385"/>
      <c r="E633" s="16"/>
    </row>
    <row r="634" spans="2:5" ht="15.75" customHeight="1">
      <c r="B634" s="15"/>
      <c r="C634" s="385"/>
      <c r="D634" s="385"/>
      <c r="E634" s="16"/>
    </row>
    <row r="635" spans="2:5" ht="15.75" customHeight="1">
      <c r="B635" s="15"/>
      <c r="C635" s="385"/>
      <c r="D635" s="385"/>
      <c r="E635" s="16"/>
    </row>
    <row r="636" spans="2:5" ht="15.75" customHeight="1">
      <c r="B636" s="15"/>
      <c r="C636" s="385"/>
      <c r="D636" s="385"/>
      <c r="E636" s="16"/>
    </row>
    <row r="637" spans="2:5" ht="15.75" customHeight="1">
      <c r="B637" s="15"/>
      <c r="C637" s="385"/>
      <c r="D637" s="385"/>
      <c r="E637" s="16"/>
    </row>
    <row r="638" spans="2:5" ht="15.75" customHeight="1">
      <c r="B638" s="15"/>
      <c r="C638" s="385"/>
      <c r="D638" s="385"/>
      <c r="E638" s="16"/>
    </row>
    <row r="639" spans="2:5" ht="15.75" customHeight="1">
      <c r="B639" s="15"/>
      <c r="C639" s="385"/>
      <c r="D639" s="385"/>
      <c r="E639" s="16"/>
    </row>
    <row r="640" spans="2:5" ht="15.75" customHeight="1">
      <c r="B640" s="15"/>
      <c r="C640" s="385"/>
      <c r="D640" s="385"/>
      <c r="E640" s="16"/>
    </row>
    <row r="641" spans="2:5" ht="15.75" customHeight="1">
      <c r="B641" s="15"/>
      <c r="C641" s="385"/>
      <c r="D641" s="385"/>
      <c r="E641" s="16"/>
    </row>
    <row r="642" spans="2:5" ht="15.75" customHeight="1">
      <c r="B642" s="15"/>
      <c r="C642" s="385"/>
      <c r="D642" s="385"/>
      <c r="E642" s="16"/>
    </row>
    <row r="643" spans="2:5" ht="15.75" customHeight="1">
      <c r="B643" s="15"/>
      <c r="C643" s="385"/>
      <c r="D643" s="385"/>
      <c r="E643" s="16"/>
    </row>
    <row r="644" spans="2:5" ht="15.75" customHeight="1">
      <c r="B644" s="15"/>
      <c r="C644" s="385"/>
      <c r="D644" s="385"/>
      <c r="E644" s="16"/>
    </row>
    <row r="645" spans="2:5" ht="15.75" customHeight="1">
      <c r="B645" s="15"/>
      <c r="C645" s="385"/>
      <c r="D645" s="385"/>
      <c r="E645" s="16"/>
    </row>
    <row r="646" spans="2:5" ht="15.75" customHeight="1">
      <c r="B646" s="15"/>
      <c r="C646" s="385"/>
      <c r="D646" s="385"/>
      <c r="E646" s="16"/>
    </row>
    <row r="647" spans="2:5" ht="15.75" customHeight="1">
      <c r="B647" s="15"/>
      <c r="C647" s="385"/>
      <c r="D647" s="385"/>
      <c r="E647" s="16"/>
    </row>
    <row r="648" spans="2:5" ht="15.75" customHeight="1">
      <c r="B648" s="15"/>
      <c r="C648" s="385"/>
      <c r="D648" s="385"/>
      <c r="E648" s="16"/>
    </row>
    <row r="649" spans="2:5" ht="15.75" customHeight="1">
      <c r="B649" s="15"/>
      <c r="C649" s="385"/>
      <c r="D649" s="385"/>
      <c r="E649" s="16"/>
    </row>
    <row r="650" spans="2:5" ht="15.75" customHeight="1">
      <c r="B650" s="15"/>
      <c r="C650" s="385"/>
      <c r="D650" s="385"/>
      <c r="E650" s="16"/>
    </row>
    <row r="651" spans="2:5" ht="15.75" customHeight="1">
      <c r="B651" s="15"/>
      <c r="C651" s="385"/>
      <c r="D651" s="385"/>
      <c r="E651" s="16"/>
    </row>
    <row r="652" spans="2:5" ht="15.75" customHeight="1">
      <c r="B652" s="15"/>
      <c r="C652" s="385"/>
      <c r="D652" s="385"/>
      <c r="E652" s="16"/>
    </row>
    <row r="653" spans="2:5" ht="15.75" customHeight="1">
      <c r="B653" s="15"/>
      <c r="C653" s="385"/>
      <c r="D653" s="385"/>
      <c r="E653" s="16"/>
    </row>
    <row r="654" spans="2:5" ht="15.75" customHeight="1">
      <c r="B654" s="15"/>
      <c r="C654" s="385"/>
      <c r="D654" s="385"/>
      <c r="E654" s="16"/>
    </row>
    <row r="655" spans="2:5" ht="15.75" customHeight="1">
      <c r="B655" s="15"/>
      <c r="C655" s="385"/>
      <c r="D655" s="385"/>
      <c r="E655" s="16"/>
    </row>
    <row r="656" spans="2:5" ht="15.75" customHeight="1">
      <c r="B656" s="15"/>
      <c r="C656" s="385"/>
      <c r="D656" s="385"/>
      <c r="E656" s="16"/>
    </row>
    <row r="657" spans="2:5" ht="15.75" customHeight="1">
      <c r="B657" s="15"/>
      <c r="C657" s="385"/>
      <c r="D657" s="385"/>
      <c r="E657" s="16"/>
    </row>
    <row r="658" spans="2:5" ht="15.75" customHeight="1">
      <c r="B658" s="15"/>
      <c r="C658" s="385"/>
      <c r="D658" s="385"/>
      <c r="E658" s="16"/>
    </row>
    <row r="659" spans="2:5" ht="15.75" customHeight="1">
      <c r="B659" s="15"/>
      <c r="C659" s="385"/>
      <c r="D659" s="385"/>
      <c r="E659" s="16"/>
    </row>
    <row r="660" spans="2:5" ht="15.75" customHeight="1">
      <c r="B660" s="15"/>
      <c r="C660" s="385"/>
      <c r="D660" s="385"/>
      <c r="E660" s="16"/>
    </row>
    <row r="661" spans="2:5" ht="15.75" customHeight="1">
      <c r="B661" s="15"/>
      <c r="C661" s="385"/>
      <c r="D661" s="385"/>
      <c r="E661" s="16"/>
    </row>
    <row r="662" spans="2:5" ht="15.75" customHeight="1">
      <c r="B662" s="15"/>
      <c r="C662" s="385"/>
      <c r="D662" s="385"/>
      <c r="E662" s="16"/>
    </row>
    <row r="663" spans="2:5" ht="15.75" customHeight="1">
      <c r="B663" s="15"/>
      <c r="C663" s="385"/>
      <c r="D663" s="385"/>
      <c r="E663" s="16"/>
    </row>
    <row r="664" spans="2:5" ht="15.75" customHeight="1">
      <c r="B664" s="15"/>
      <c r="C664" s="385"/>
      <c r="D664" s="385"/>
      <c r="E664" s="16"/>
    </row>
    <row r="665" spans="2:5" ht="15.75" customHeight="1">
      <c r="B665" s="15"/>
      <c r="C665" s="385"/>
      <c r="D665" s="385"/>
      <c r="E665" s="16"/>
    </row>
    <row r="666" spans="2:5" ht="15.75" customHeight="1">
      <c r="B666" s="15"/>
      <c r="C666" s="385"/>
      <c r="D666" s="385"/>
      <c r="E666" s="16"/>
    </row>
    <row r="667" spans="2:5" ht="15.75" customHeight="1">
      <c r="B667" s="15"/>
      <c r="C667" s="385"/>
      <c r="D667" s="385"/>
      <c r="E667" s="16"/>
    </row>
    <row r="668" spans="2:5" ht="15.75" customHeight="1">
      <c r="B668" s="15"/>
      <c r="C668" s="385"/>
      <c r="D668" s="385"/>
      <c r="E668" s="16"/>
    </row>
    <row r="669" spans="2:5" ht="15.75" customHeight="1">
      <c r="B669" s="15"/>
      <c r="C669" s="385"/>
      <c r="D669" s="385"/>
      <c r="E669" s="16"/>
    </row>
    <row r="670" spans="2:5" ht="15.75" customHeight="1">
      <c r="B670" s="15"/>
      <c r="C670" s="385"/>
      <c r="D670" s="385"/>
      <c r="E670" s="16"/>
    </row>
    <row r="671" spans="2:5" ht="15.75" customHeight="1">
      <c r="B671" s="15"/>
      <c r="C671" s="385"/>
      <c r="D671" s="385"/>
      <c r="E671" s="16"/>
    </row>
    <row r="672" spans="2:5" ht="15.75" customHeight="1">
      <c r="B672" s="15"/>
      <c r="C672" s="385"/>
      <c r="D672" s="385"/>
      <c r="E672" s="16"/>
    </row>
    <row r="673" spans="2:5" ht="15.75" customHeight="1">
      <c r="B673" s="15"/>
      <c r="C673" s="385"/>
      <c r="D673" s="385"/>
      <c r="E673" s="16"/>
    </row>
    <row r="674" spans="2:5" ht="15.75" customHeight="1">
      <c r="B674" s="15"/>
      <c r="C674" s="385"/>
      <c r="D674" s="385"/>
      <c r="E674" s="16"/>
    </row>
    <row r="675" spans="2:5" ht="15.75" customHeight="1">
      <c r="B675" s="15"/>
      <c r="C675" s="385"/>
      <c r="D675" s="385"/>
      <c r="E675" s="16"/>
    </row>
    <row r="676" spans="2:5" ht="15.75" customHeight="1">
      <c r="B676" s="15"/>
      <c r="C676" s="385"/>
      <c r="D676" s="385"/>
      <c r="E676" s="16"/>
    </row>
    <row r="677" spans="2:5" ht="15.75" customHeight="1">
      <c r="B677" s="15"/>
      <c r="C677" s="385"/>
      <c r="D677" s="385"/>
      <c r="E677" s="16"/>
    </row>
    <row r="678" spans="2:5" ht="15.75" customHeight="1">
      <c r="B678" s="15"/>
      <c r="C678" s="385"/>
      <c r="D678" s="385"/>
      <c r="E678" s="16"/>
    </row>
    <row r="679" spans="2:5" ht="15.75" customHeight="1">
      <c r="B679" s="15"/>
      <c r="C679" s="385"/>
      <c r="D679" s="385"/>
      <c r="E679" s="16"/>
    </row>
    <row r="680" spans="2:5" ht="15.75" customHeight="1">
      <c r="B680" s="15"/>
      <c r="C680" s="385"/>
      <c r="D680" s="385"/>
      <c r="E680" s="16"/>
    </row>
    <row r="681" spans="2:5" ht="15.75" customHeight="1">
      <c r="B681" s="15"/>
      <c r="C681" s="385"/>
      <c r="D681" s="385"/>
      <c r="E681" s="16"/>
    </row>
    <row r="682" spans="2:5" ht="15.75" customHeight="1">
      <c r="B682" s="15"/>
      <c r="C682" s="385"/>
      <c r="D682" s="385"/>
      <c r="E682" s="16"/>
    </row>
    <row r="683" spans="2:5" ht="15.75" customHeight="1">
      <c r="B683" s="15"/>
      <c r="C683" s="385"/>
      <c r="D683" s="385"/>
      <c r="E683" s="16"/>
    </row>
    <row r="684" spans="2:5" ht="15.75" customHeight="1">
      <c r="B684" s="15"/>
      <c r="C684" s="385"/>
      <c r="D684" s="385"/>
      <c r="E684" s="16"/>
    </row>
    <row r="685" spans="2:5" ht="15.75" customHeight="1">
      <c r="B685" s="15"/>
      <c r="C685" s="385"/>
      <c r="D685" s="385"/>
      <c r="E685" s="16"/>
    </row>
    <row r="686" spans="2:5" ht="15.75" customHeight="1">
      <c r="B686" s="15"/>
      <c r="C686" s="385"/>
      <c r="D686" s="385"/>
      <c r="E686" s="16"/>
    </row>
    <row r="687" spans="2:5" ht="15.75" customHeight="1">
      <c r="B687" s="15"/>
      <c r="C687" s="385"/>
      <c r="D687" s="385"/>
      <c r="E687" s="16"/>
    </row>
    <row r="688" spans="2:5" ht="15.75" customHeight="1">
      <c r="B688" s="15"/>
      <c r="C688" s="385"/>
      <c r="D688" s="385"/>
      <c r="E688" s="16"/>
    </row>
    <row r="689" spans="2:5" ht="15.75" customHeight="1">
      <c r="B689" s="15"/>
      <c r="C689" s="385"/>
      <c r="D689" s="385"/>
      <c r="E689" s="16"/>
    </row>
    <row r="690" spans="2:5" ht="15.75" customHeight="1">
      <c r="B690" s="15"/>
      <c r="C690" s="385"/>
      <c r="D690" s="385"/>
      <c r="E690" s="16"/>
    </row>
    <row r="691" spans="2:5" ht="15.75" customHeight="1">
      <c r="B691" s="15"/>
      <c r="C691" s="385"/>
      <c r="D691" s="385"/>
      <c r="E691" s="16"/>
    </row>
    <row r="692" spans="2:5" ht="15.75" customHeight="1">
      <c r="B692" s="15"/>
      <c r="C692" s="385"/>
      <c r="D692" s="385"/>
      <c r="E692" s="16"/>
    </row>
    <row r="693" spans="2:5" ht="15.75" customHeight="1">
      <c r="B693" s="15"/>
      <c r="C693" s="385"/>
      <c r="D693" s="385"/>
      <c r="E693" s="16"/>
    </row>
    <row r="694" spans="2:5" ht="15.75" customHeight="1">
      <c r="B694" s="15"/>
      <c r="C694" s="385"/>
      <c r="D694" s="385"/>
      <c r="E694" s="16"/>
    </row>
    <row r="695" spans="2:5" ht="15.75" customHeight="1">
      <c r="B695" s="15"/>
      <c r="C695" s="385"/>
      <c r="D695" s="385"/>
      <c r="E695" s="16"/>
    </row>
    <row r="696" spans="2:5" ht="15.75" customHeight="1">
      <c r="B696" s="15"/>
      <c r="C696" s="385"/>
      <c r="D696" s="385"/>
      <c r="E696" s="16"/>
    </row>
    <row r="697" spans="2:5" ht="15.75" customHeight="1">
      <c r="B697" s="15"/>
      <c r="C697" s="385"/>
      <c r="D697" s="385"/>
      <c r="E697" s="16"/>
    </row>
    <row r="698" spans="2:5" ht="15.75" customHeight="1">
      <c r="B698" s="15"/>
      <c r="C698" s="385"/>
      <c r="D698" s="385"/>
      <c r="E698" s="16"/>
    </row>
    <row r="699" spans="2:5" ht="15.75" customHeight="1">
      <c r="B699" s="15"/>
      <c r="C699" s="385"/>
      <c r="D699" s="385"/>
      <c r="E699" s="16"/>
    </row>
    <row r="700" spans="2:5" ht="15.75" customHeight="1">
      <c r="B700" s="15"/>
      <c r="C700" s="385"/>
      <c r="D700" s="385"/>
      <c r="E700" s="16"/>
    </row>
    <row r="701" spans="2:5" ht="15.75" customHeight="1">
      <c r="B701" s="15"/>
      <c r="C701" s="385"/>
      <c r="D701" s="385"/>
      <c r="E701" s="16"/>
    </row>
    <row r="702" spans="2:5" ht="15.75" customHeight="1">
      <c r="B702" s="15"/>
      <c r="C702" s="385"/>
      <c r="D702" s="385"/>
      <c r="E702" s="16"/>
    </row>
    <row r="703" spans="2:5" ht="15.75" customHeight="1">
      <c r="B703" s="15"/>
      <c r="C703" s="385"/>
      <c r="D703" s="385"/>
      <c r="E703" s="16"/>
    </row>
    <row r="704" spans="2:5" ht="15.75" customHeight="1">
      <c r="B704" s="15"/>
      <c r="C704" s="385"/>
      <c r="D704" s="385"/>
      <c r="E704" s="16"/>
    </row>
    <row r="705" spans="2:5" ht="15.75" customHeight="1">
      <c r="B705" s="15"/>
      <c r="C705" s="385"/>
      <c r="D705" s="385"/>
      <c r="E705" s="16"/>
    </row>
    <row r="706" spans="2:5" ht="15.75" customHeight="1">
      <c r="B706" s="15"/>
      <c r="C706" s="385"/>
      <c r="D706" s="385"/>
      <c r="E706" s="16"/>
    </row>
    <row r="707" spans="2:5" ht="15.75" customHeight="1">
      <c r="B707" s="15"/>
      <c r="C707" s="385"/>
      <c r="D707" s="385"/>
      <c r="E707" s="16"/>
    </row>
    <row r="708" spans="2:5" ht="15.75" customHeight="1">
      <c r="B708" s="15"/>
      <c r="C708" s="385"/>
      <c r="D708" s="385"/>
      <c r="E708" s="16"/>
    </row>
    <row r="709" spans="2:5" ht="15.75" customHeight="1">
      <c r="B709" s="15"/>
      <c r="C709" s="385"/>
      <c r="D709" s="385"/>
      <c r="E709" s="16"/>
    </row>
    <row r="710" spans="2:5" ht="15.75" customHeight="1">
      <c r="B710" s="15"/>
      <c r="C710" s="385"/>
      <c r="D710" s="385"/>
      <c r="E710" s="16"/>
    </row>
    <row r="711" spans="2:5" ht="15.75" customHeight="1">
      <c r="B711" s="15"/>
      <c r="C711" s="385"/>
      <c r="D711" s="385"/>
      <c r="E711" s="16"/>
    </row>
    <row r="712" spans="2:5" ht="15.75" customHeight="1">
      <c r="B712" s="15"/>
      <c r="C712" s="385"/>
      <c r="D712" s="385"/>
      <c r="E712" s="16"/>
    </row>
    <row r="713" spans="2:5" ht="15.75" customHeight="1">
      <c r="B713" s="15"/>
      <c r="C713" s="385"/>
      <c r="D713" s="385"/>
      <c r="E713" s="16"/>
    </row>
    <row r="714" spans="2:5" ht="15.75" customHeight="1">
      <c r="B714" s="15"/>
      <c r="C714" s="385"/>
      <c r="D714" s="385"/>
      <c r="E714" s="16"/>
    </row>
    <row r="715" spans="2:5" ht="15.75" customHeight="1">
      <c r="B715" s="15"/>
      <c r="C715" s="385"/>
      <c r="D715" s="385"/>
      <c r="E715" s="16"/>
    </row>
    <row r="716" spans="2:5" ht="15.75" customHeight="1">
      <c r="B716" s="15"/>
      <c r="C716" s="385"/>
      <c r="D716" s="385"/>
      <c r="E716" s="16"/>
    </row>
    <row r="717" spans="2:5" ht="15.75" customHeight="1">
      <c r="B717" s="15"/>
      <c r="C717" s="385"/>
      <c r="D717" s="385"/>
      <c r="E717" s="16"/>
    </row>
    <row r="718" spans="2:5" ht="15.75" customHeight="1">
      <c r="B718" s="15"/>
      <c r="C718" s="385"/>
      <c r="D718" s="385"/>
      <c r="E718" s="16"/>
    </row>
    <row r="719" spans="2:5" ht="15.75" customHeight="1">
      <c r="B719" s="15"/>
      <c r="C719" s="385"/>
      <c r="D719" s="385"/>
      <c r="E719" s="16"/>
    </row>
    <row r="720" spans="2:5" ht="15.75" customHeight="1">
      <c r="B720" s="15"/>
      <c r="C720" s="385"/>
      <c r="D720" s="385"/>
      <c r="E720" s="16"/>
    </row>
    <row r="721" spans="2:5" ht="15.75" customHeight="1">
      <c r="B721" s="15"/>
      <c r="C721" s="385"/>
      <c r="D721" s="385"/>
      <c r="E721" s="16"/>
    </row>
    <row r="722" spans="2:5" ht="15.75" customHeight="1">
      <c r="B722" s="15"/>
      <c r="C722" s="385"/>
      <c r="D722" s="385"/>
      <c r="E722" s="16"/>
    </row>
    <row r="723" spans="2:5" ht="15.75" customHeight="1">
      <c r="B723" s="15"/>
      <c r="C723" s="385"/>
      <c r="D723" s="385"/>
      <c r="E723" s="16"/>
    </row>
    <row r="724" spans="2:5" ht="15.75" customHeight="1">
      <c r="B724" s="15"/>
      <c r="C724" s="385"/>
      <c r="D724" s="385"/>
      <c r="E724" s="16"/>
    </row>
    <row r="725" spans="2:5" ht="15.75" customHeight="1">
      <c r="B725" s="15"/>
      <c r="C725" s="385"/>
      <c r="D725" s="385"/>
      <c r="E725" s="16"/>
    </row>
    <row r="726" spans="2:5" ht="15.75" customHeight="1">
      <c r="B726" s="15"/>
      <c r="C726" s="385"/>
      <c r="D726" s="385"/>
      <c r="E726" s="16"/>
    </row>
    <row r="727" spans="2:5" ht="15.75" customHeight="1">
      <c r="B727" s="15"/>
      <c r="C727" s="385"/>
      <c r="D727" s="385"/>
      <c r="E727" s="16"/>
    </row>
    <row r="728" spans="2:5" ht="15.75" customHeight="1">
      <c r="B728" s="15"/>
      <c r="C728" s="385"/>
      <c r="D728" s="385"/>
      <c r="E728" s="16"/>
    </row>
    <row r="729" spans="2:5" ht="15.75" customHeight="1">
      <c r="B729" s="15"/>
      <c r="C729" s="385"/>
      <c r="D729" s="385"/>
      <c r="E729" s="16"/>
    </row>
    <row r="730" spans="2:5" ht="15.75" customHeight="1">
      <c r="B730" s="15"/>
      <c r="C730" s="385"/>
      <c r="D730" s="385"/>
      <c r="E730" s="16"/>
    </row>
    <row r="731" spans="2:5" ht="15.75" customHeight="1">
      <c r="B731" s="15"/>
      <c r="C731" s="385"/>
      <c r="D731" s="385"/>
      <c r="E731" s="16"/>
    </row>
    <row r="732" spans="2:5" ht="15.75" customHeight="1">
      <c r="B732" s="15"/>
      <c r="C732" s="385"/>
      <c r="D732" s="385"/>
      <c r="E732" s="16"/>
    </row>
    <row r="733" spans="2:5" ht="15.75" customHeight="1">
      <c r="B733" s="15"/>
      <c r="C733" s="385"/>
      <c r="D733" s="385"/>
      <c r="E733" s="16"/>
    </row>
    <row r="734" spans="2:5" ht="15.75" customHeight="1">
      <c r="B734" s="15"/>
      <c r="C734" s="385"/>
      <c r="D734" s="385"/>
      <c r="E734" s="16"/>
    </row>
    <row r="735" spans="2:5" ht="15.75" customHeight="1">
      <c r="B735" s="15"/>
      <c r="C735" s="385"/>
      <c r="D735" s="385"/>
      <c r="E735" s="16"/>
    </row>
    <row r="736" spans="2:5" ht="15.75" customHeight="1">
      <c r="B736" s="15"/>
      <c r="C736" s="385"/>
      <c r="D736" s="385"/>
      <c r="E736" s="16"/>
    </row>
    <row r="737" spans="2:5" ht="15.75" customHeight="1">
      <c r="B737" s="15"/>
      <c r="C737" s="385"/>
      <c r="D737" s="385"/>
      <c r="E737" s="16"/>
    </row>
    <row r="738" spans="2:5" ht="15.75" customHeight="1">
      <c r="B738" s="15"/>
      <c r="C738" s="385"/>
      <c r="D738" s="385"/>
      <c r="E738" s="16"/>
    </row>
    <row r="739" spans="2:5" ht="15.75" customHeight="1">
      <c r="B739" s="15"/>
      <c r="C739" s="385"/>
      <c r="D739" s="385"/>
      <c r="E739" s="16"/>
    </row>
    <row r="740" spans="2:5" ht="15.75" customHeight="1">
      <c r="B740" s="15"/>
      <c r="C740" s="385"/>
      <c r="D740" s="385"/>
      <c r="E740" s="16"/>
    </row>
    <row r="741" spans="2:5" ht="15.75" customHeight="1">
      <c r="B741" s="15"/>
      <c r="C741" s="385"/>
      <c r="D741" s="385"/>
      <c r="E741" s="16"/>
    </row>
    <row r="742" spans="2:5" ht="15.75" customHeight="1">
      <c r="B742" s="15"/>
      <c r="C742" s="385"/>
      <c r="D742" s="385"/>
      <c r="E742" s="16"/>
    </row>
    <row r="743" spans="2:5" ht="15.75" customHeight="1">
      <c r="B743" s="15"/>
      <c r="C743" s="385"/>
      <c r="D743" s="385"/>
      <c r="E743" s="16"/>
    </row>
    <row r="744" spans="2:5" ht="15.75" customHeight="1">
      <c r="B744" s="15"/>
      <c r="C744" s="385"/>
      <c r="D744" s="385"/>
      <c r="E744" s="16"/>
    </row>
    <row r="745" spans="2:5" ht="15.75" customHeight="1">
      <c r="B745" s="15"/>
      <c r="C745" s="385"/>
      <c r="D745" s="385"/>
      <c r="E745" s="16"/>
    </row>
    <row r="746" spans="2:5" ht="15.75" customHeight="1">
      <c r="B746" s="15"/>
      <c r="C746" s="385"/>
      <c r="D746" s="385"/>
      <c r="E746" s="16"/>
    </row>
    <row r="747" spans="2:5" ht="15.75" customHeight="1">
      <c r="B747" s="15"/>
      <c r="C747" s="385"/>
      <c r="D747" s="385"/>
      <c r="E747" s="16"/>
    </row>
    <row r="748" spans="2:5" ht="15.75" customHeight="1">
      <c r="B748" s="15"/>
      <c r="C748" s="385"/>
      <c r="D748" s="385"/>
      <c r="E748" s="16"/>
    </row>
    <row r="749" spans="2:5" ht="15.75" customHeight="1">
      <c r="B749" s="15"/>
      <c r="C749" s="385"/>
      <c r="D749" s="385"/>
      <c r="E749" s="16"/>
    </row>
    <row r="750" spans="2:5" ht="15.75" customHeight="1">
      <c r="B750" s="15"/>
      <c r="C750" s="385"/>
      <c r="D750" s="385"/>
      <c r="E750" s="16"/>
    </row>
    <row r="751" spans="2:5" ht="15.75" customHeight="1">
      <c r="B751" s="15"/>
      <c r="C751" s="385"/>
      <c r="D751" s="385"/>
      <c r="E751" s="16"/>
    </row>
    <row r="752" spans="2:5" ht="15.75" customHeight="1">
      <c r="B752" s="15"/>
      <c r="C752" s="385"/>
      <c r="D752" s="385"/>
      <c r="E752" s="16"/>
    </row>
    <row r="753" spans="2:5" ht="15.75" customHeight="1">
      <c r="B753" s="15"/>
      <c r="C753" s="385"/>
      <c r="D753" s="385"/>
      <c r="E753" s="16"/>
    </row>
    <row r="754" spans="2:5" ht="15.75" customHeight="1">
      <c r="B754" s="15"/>
      <c r="C754" s="385"/>
      <c r="D754" s="385"/>
      <c r="E754" s="16"/>
    </row>
    <row r="755" spans="2:5" ht="15.75" customHeight="1">
      <c r="B755" s="15"/>
      <c r="C755" s="385"/>
      <c r="D755" s="385"/>
      <c r="E755" s="16"/>
    </row>
    <row r="756" spans="2:5" ht="15.75" customHeight="1">
      <c r="B756" s="15"/>
      <c r="C756" s="385"/>
      <c r="D756" s="385"/>
      <c r="E756" s="16"/>
    </row>
    <row r="757" spans="2:5" ht="15.75" customHeight="1">
      <c r="B757" s="15"/>
      <c r="C757" s="385"/>
      <c r="D757" s="385"/>
      <c r="E757" s="16"/>
    </row>
    <row r="758" spans="2:5" ht="15.75" customHeight="1">
      <c r="B758" s="15"/>
      <c r="C758" s="385"/>
      <c r="D758" s="385"/>
      <c r="E758" s="16"/>
    </row>
    <row r="759" spans="2:5" ht="15.75" customHeight="1">
      <c r="B759" s="15"/>
      <c r="C759" s="385"/>
      <c r="D759" s="385"/>
      <c r="E759" s="16"/>
    </row>
    <row r="760" spans="2:5" ht="15.75" customHeight="1">
      <c r="B760" s="15"/>
      <c r="C760" s="385"/>
      <c r="D760" s="385"/>
      <c r="E760" s="16"/>
    </row>
    <row r="761" spans="2:5" ht="15.75" customHeight="1">
      <c r="B761" s="15"/>
      <c r="C761" s="385"/>
      <c r="D761" s="385"/>
      <c r="E761" s="16"/>
    </row>
    <row r="762" spans="2:5" ht="15.75" customHeight="1">
      <c r="B762" s="15"/>
      <c r="C762" s="385"/>
      <c r="D762" s="385"/>
      <c r="E762" s="16"/>
    </row>
    <row r="763" spans="2:5" ht="15.75" customHeight="1">
      <c r="B763" s="15"/>
      <c r="C763" s="385"/>
      <c r="D763" s="385"/>
      <c r="E763" s="16"/>
    </row>
    <row r="764" spans="2:5" ht="15.75" customHeight="1">
      <c r="B764" s="15"/>
      <c r="C764" s="385"/>
      <c r="D764" s="385"/>
      <c r="E764" s="16"/>
    </row>
    <row r="765" spans="2:5" ht="15.75" customHeight="1">
      <c r="B765" s="15"/>
      <c r="C765" s="385"/>
      <c r="D765" s="385"/>
      <c r="E765" s="16"/>
    </row>
    <row r="766" spans="2:5" ht="15.75" customHeight="1">
      <c r="B766" s="15"/>
      <c r="C766" s="385"/>
      <c r="D766" s="385"/>
      <c r="E766" s="16"/>
    </row>
    <row r="767" spans="2:5" ht="15.75" customHeight="1">
      <c r="B767" s="15"/>
      <c r="C767" s="385"/>
      <c r="D767" s="385"/>
      <c r="E767" s="16"/>
    </row>
    <row r="768" spans="2:5" ht="15.75" customHeight="1">
      <c r="B768" s="15"/>
      <c r="C768" s="385"/>
      <c r="D768" s="385"/>
      <c r="E768" s="16"/>
    </row>
    <row r="769" spans="2:5" ht="15.75" customHeight="1">
      <c r="B769" s="15"/>
      <c r="C769" s="385"/>
      <c r="D769" s="385"/>
      <c r="E769" s="16"/>
    </row>
    <row r="770" spans="2:5" ht="15.75" customHeight="1">
      <c r="B770" s="15"/>
      <c r="C770" s="385"/>
      <c r="D770" s="385"/>
      <c r="E770" s="16"/>
    </row>
    <row r="771" spans="2:5" ht="15.75" customHeight="1">
      <c r="B771" s="15"/>
      <c r="C771" s="385"/>
      <c r="D771" s="385"/>
      <c r="E771" s="16"/>
    </row>
    <row r="772" spans="2:5" ht="15.75" customHeight="1">
      <c r="B772" s="15"/>
      <c r="C772" s="385"/>
      <c r="D772" s="385"/>
      <c r="E772" s="16"/>
    </row>
    <row r="773" spans="2:5" ht="15.75" customHeight="1">
      <c r="B773" s="15"/>
      <c r="C773" s="385"/>
      <c r="D773" s="385"/>
      <c r="E773" s="16"/>
    </row>
    <row r="774" spans="2:5" ht="15.75" customHeight="1">
      <c r="B774" s="15"/>
      <c r="C774" s="385"/>
      <c r="D774" s="385"/>
      <c r="E774" s="16"/>
    </row>
    <row r="775" spans="2:5" ht="15.75" customHeight="1">
      <c r="B775" s="15"/>
      <c r="C775" s="385"/>
      <c r="D775" s="385"/>
      <c r="E775" s="16"/>
    </row>
    <row r="776" spans="2:5" ht="15.75" customHeight="1">
      <c r="B776" s="15"/>
      <c r="C776" s="385"/>
      <c r="D776" s="385"/>
      <c r="E776" s="16"/>
    </row>
    <row r="777" spans="2:5" ht="15.75" customHeight="1">
      <c r="B777" s="15"/>
      <c r="C777" s="385"/>
      <c r="D777" s="385"/>
      <c r="E777" s="16"/>
    </row>
    <row r="778" spans="2:5" ht="15.75" customHeight="1">
      <c r="B778" s="15"/>
      <c r="C778" s="385"/>
      <c r="D778" s="385"/>
      <c r="E778" s="16"/>
    </row>
    <row r="779" spans="2:5" ht="15.75" customHeight="1">
      <c r="B779" s="15"/>
      <c r="C779" s="385"/>
      <c r="D779" s="385"/>
      <c r="E779" s="16"/>
    </row>
    <row r="780" spans="2:5" ht="15.75" customHeight="1">
      <c r="B780" s="15"/>
      <c r="C780" s="385"/>
      <c r="D780" s="385"/>
      <c r="E780" s="16"/>
    </row>
    <row r="781" spans="2:5" ht="15.75" customHeight="1">
      <c r="B781" s="15"/>
      <c r="C781" s="385"/>
      <c r="D781" s="385"/>
      <c r="E781" s="16"/>
    </row>
    <row r="782" spans="2:5" ht="15.75" customHeight="1">
      <c r="B782" s="15"/>
      <c r="C782" s="385"/>
      <c r="D782" s="385"/>
      <c r="E782" s="16"/>
    </row>
    <row r="783" spans="2:5" ht="15.75" customHeight="1">
      <c r="B783" s="15"/>
      <c r="C783" s="385"/>
      <c r="D783" s="385"/>
      <c r="E783" s="16"/>
    </row>
    <row r="784" spans="2:5" ht="15.75" customHeight="1">
      <c r="B784" s="15"/>
      <c r="C784" s="385"/>
      <c r="D784" s="385"/>
      <c r="E784" s="16"/>
    </row>
    <row r="785" spans="2:5" ht="15.75" customHeight="1">
      <c r="B785" s="15"/>
      <c r="C785" s="385"/>
      <c r="D785" s="385"/>
      <c r="E785" s="16"/>
    </row>
    <row r="786" spans="2:5" ht="15.75" customHeight="1">
      <c r="B786" s="15"/>
      <c r="C786" s="385"/>
      <c r="D786" s="385"/>
      <c r="E786" s="16"/>
    </row>
    <row r="787" spans="2:5" ht="15.75" customHeight="1">
      <c r="B787" s="15"/>
      <c r="C787" s="385"/>
      <c r="D787" s="385"/>
      <c r="E787" s="16"/>
    </row>
    <row r="788" spans="2:5" ht="15.75" customHeight="1">
      <c r="B788" s="15"/>
      <c r="C788" s="385"/>
      <c r="D788" s="385"/>
      <c r="E788" s="16"/>
    </row>
    <row r="789" spans="2:5" ht="15.75" customHeight="1">
      <c r="B789" s="15"/>
      <c r="C789" s="385"/>
      <c r="D789" s="385"/>
      <c r="E789" s="16"/>
    </row>
    <row r="790" spans="2:5" ht="15.75" customHeight="1">
      <c r="B790" s="15"/>
      <c r="C790" s="385"/>
      <c r="D790" s="385"/>
      <c r="E790" s="16"/>
    </row>
    <row r="791" spans="2:5" ht="15.75" customHeight="1">
      <c r="B791" s="15"/>
      <c r="C791" s="385"/>
      <c r="D791" s="385"/>
      <c r="E791" s="16"/>
    </row>
    <row r="792" spans="2:5" ht="15.75" customHeight="1">
      <c r="B792" s="15"/>
      <c r="C792" s="385"/>
      <c r="D792" s="385"/>
      <c r="E792" s="16"/>
    </row>
    <row r="793" spans="2:5" ht="15.75" customHeight="1">
      <c r="B793" s="15"/>
      <c r="C793" s="385"/>
      <c r="D793" s="385"/>
      <c r="E793" s="16"/>
    </row>
    <row r="794" spans="2:5" ht="15.75" customHeight="1">
      <c r="B794" s="15"/>
      <c r="C794" s="385"/>
      <c r="D794" s="385"/>
      <c r="E794" s="16"/>
    </row>
    <row r="795" spans="2:5" ht="15.75" customHeight="1">
      <c r="B795" s="15"/>
      <c r="C795" s="385"/>
      <c r="D795" s="385"/>
      <c r="E795" s="16"/>
    </row>
    <row r="796" spans="2:5" ht="15.75" customHeight="1">
      <c r="B796" s="15"/>
      <c r="C796" s="385"/>
      <c r="D796" s="385"/>
      <c r="E796" s="16"/>
    </row>
    <row r="797" spans="2:5" ht="15.75" customHeight="1">
      <c r="B797" s="15"/>
      <c r="C797" s="385"/>
      <c r="D797" s="385"/>
      <c r="E797" s="16"/>
    </row>
    <row r="798" spans="2:5" ht="15.75" customHeight="1">
      <c r="B798" s="15"/>
      <c r="C798" s="385"/>
      <c r="D798" s="385"/>
      <c r="E798" s="16"/>
    </row>
    <row r="799" spans="2:5" ht="15.75" customHeight="1">
      <c r="B799" s="15"/>
      <c r="C799" s="385"/>
      <c r="D799" s="385"/>
      <c r="E799" s="16"/>
    </row>
    <row r="800" spans="2:5" ht="15.75" customHeight="1">
      <c r="B800" s="15"/>
      <c r="C800" s="385"/>
      <c r="D800" s="385"/>
      <c r="E800" s="16"/>
    </row>
    <row r="801" spans="2:5" ht="15.75" customHeight="1">
      <c r="B801" s="15"/>
      <c r="C801" s="385"/>
      <c r="D801" s="385"/>
      <c r="E801" s="16"/>
    </row>
    <row r="802" spans="2:5" ht="15.75" customHeight="1">
      <c r="B802" s="15"/>
      <c r="C802" s="385"/>
      <c r="D802" s="385"/>
      <c r="E802" s="16"/>
    </row>
    <row r="803" spans="2:5" ht="15.75" customHeight="1">
      <c r="B803" s="15"/>
      <c r="C803" s="385"/>
      <c r="D803" s="385"/>
      <c r="E803" s="16"/>
    </row>
    <row r="804" spans="2:5" ht="15.75" customHeight="1">
      <c r="B804" s="15"/>
      <c r="C804" s="385"/>
      <c r="D804" s="385"/>
      <c r="E804" s="16"/>
    </row>
    <row r="805" spans="2:5" ht="15.75" customHeight="1">
      <c r="B805" s="15"/>
      <c r="C805" s="385"/>
      <c r="D805" s="385"/>
      <c r="E805" s="16"/>
    </row>
    <row r="806" spans="2:5" ht="15.75" customHeight="1">
      <c r="B806" s="15"/>
      <c r="C806" s="385"/>
      <c r="D806" s="385"/>
      <c r="E806" s="16"/>
    </row>
    <row r="807" spans="2:5" ht="15.75" customHeight="1">
      <c r="B807" s="15"/>
      <c r="C807" s="385"/>
      <c r="D807" s="385"/>
      <c r="E807" s="16"/>
    </row>
    <row r="808" spans="2:5" ht="15.75" customHeight="1">
      <c r="B808" s="15"/>
      <c r="C808" s="385"/>
      <c r="D808" s="385"/>
      <c r="E808" s="16"/>
    </row>
    <row r="809" spans="2:5" ht="15.75" customHeight="1">
      <c r="B809" s="15"/>
      <c r="C809" s="385"/>
      <c r="D809" s="385"/>
      <c r="E809" s="16"/>
    </row>
    <row r="810" spans="2:5" ht="15.75" customHeight="1">
      <c r="B810" s="15"/>
      <c r="C810" s="385"/>
      <c r="D810" s="385"/>
      <c r="E810" s="16"/>
    </row>
    <row r="811" spans="2:5" ht="15.75" customHeight="1">
      <c r="B811" s="15"/>
      <c r="C811" s="385"/>
      <c r="D811" s="385"/>
      <c r="E811" s="16"/>
    </row>
    <row r="812" spans="2:5" ht="15.75" customHeight="1">
      <c r="B812" s="15"/>
      <c r="C812" s="385"/>
      <c r="D812" s="385"/>
      <c r="E812" s="16"/>
    </row>
    <row r="813" spans="2:5" ht="15.75" customHeight="1">
      <c r="B813" s="15"/>
      <c r="C813" s="385"/>
      <c r="D813" s="385"/>
      <c r="E813" s="16"/>
    </row>
    <row r="814" spans="2:5" ht="15.75" customHeight="1">
      <c r="B814" s="15"/>
      <c r="C814" s="385"/>
      <c r="D814" s="385"/>
      <c r="E814" s="16"/>
    </row>
    <row r="815" spans="2:5" ht="15.75" customHeight="1">
      <c r="B815" s="15"/>
      <c r="C815" s="385"/>
      <c r="D815" s="385"/>
      <c r="E815" s="16"/>
    </row>
    <row r="816" spans="2:5" ht="15.75" customHeight="1">
      <c r="B816" s="15"/>
      <c r="C816" s="385"/>
      <c r="D816" s="385"/>
      <c r="E816" s="16"/>
    </row>
    <row r="817" spans="2:5" ht="15.75" customHeight="1">
      <c r="B817" s="15"/>
      <c r="C817" s="385"/>
      <c r="D817" s="385"/>
      <c r="E817" s="16"/>
    </row>
    <row r="818" spans="2:5" ht="15.75" customHeight="1">
      <c r="B818" s="15"/>
      <c r="C818" s="385"/>
      <c r="D818" s="385"/>
      <c r="E818" s="16"/>
    </row>
    <row r="819" spans="2:5" ht="15.75" customHeight="1">
      <c r="B819" s="15"/>
      <c r="C819" s="385"/>
      <c r="D819" s="385"/>
      <c r="E819" s="16"/>
    </row>
    <row r="820" spans="2:5" ht="15.75" customHeight="1">
      <c r="B820" s="15"/>
      <c r="C820" s="385"/>
      <c r="D820" s="385"/>
      <c r="E820" s="16"/>
    </row>
    <row r="821" spans="2:5" ht="15.75" customHeight="1">
      <c r="B821" s="15"/>
      <c r="C821" s="385"/>
      <c r="D821" s="385"/>
      <c r="E821" s="16"/>
    </row>
    <row r="822" spans="2:5" ht="15.75" customHeight="1">
      <c r="B822" s="15"/>
      <c r="C822" s="385"/>
      <c r="D822" s="385"/>
      <c r="E822" s="16"/>
    </row>
    <row r="823" spans="2:5" ht="15.75" customHeight="1">
      <c r="B823" s="15"/>
      <c r="C823" s="385"/>
      <c r="D823" s="385"/>
      <c r="E823" s="16"/>
    </row>
    <row r="824" spans="2:5" ht="15.75" customHeight="1">
      <c r="B824" s="15"/>
      <c r="C824" s="385"/>
      <c r="D824" s="385"/>
      <c r="E824" s="16"/>
    </row>
    <row r="825" spans="2:5" ht="15.75" customHeight="1">
      <c r="B825" s="15"/>
      <c r="C825" s="385"/>
      <c r="D825" s="385"/>
      <c r="E825" s="16"/>
    </row>
    <row r="826" spans="2:5" ht="15.75" customHeight="1">
      <c r="B826" s="15"/>
      <c r="C826" s="385"/>
      <c r="D826" s="385"/>
      <c r="E826" s="16"/>
    </row>
    <row r="827" spans="2:5" ht="15.75" customHeight="1">
      <c r="B827" s="15"/>
      <c r="C827" s="385"/>
      <c r="D827" s="385"/>
      <c r="E827" s="16"/>
    </row>
    <row r="828" spans="2:5" ht="15.75" customHeight="1">
      <c r="B828" s="15"/>
      <c r="C828" s="385"/>
      <c r="D828" s="385"/>
      <c r="E828" s="16"/>
    </row>
    <row r="829" spans="2:5" ht="15.75" customHeight="1">
      <c r="B829" s="15"/>
      <c r="C829" s="385"/>
      <c r="D829" s="385"/>
      <c r="E829" s="16"/>
    </row>
    <row r="830" spans="2:5" ht="15.75" customHeight="1">
      <c r="B830" s="15"/>
      <c r="C830" s="385"/>
      <c r="D830" s="385"/>
      <c r="E830" s="16"/>
    </row>
    <row r="831" spans="2:5" ht="15.75" customHeight="1">
      <c r="B831" s="15"/>
      <c r="C831" s="385"/>
      <c r="D831" s="385"/>
      <c r="E831" s="16"/>
    </row>
    <row r="832" spans="2:5" ht="15.75" customHeight="1">
      <c r="B832" s="15"/>
      <c r="C832" s="385"/>
      <c r="D832" s="385"/>
      <c r="E832" s="16"/>
    </row>
    <row r="833" spans="2:5" ht="15.75" customHeight="1">
      <c r="B833" s="15"/>
      <c r="C833" s="385"/>
      <c r="D833" s="385"/>
      <c r="E833" s="16"/>
    </row>
    <row r="834" spans="2:5" ht="15.75" customHeight="1">
      <c r="B834" s="15"/>
      <c r="C834" s="385"/>
      <c r="D834" s="385"/>
      <c r="E834" s="16"/>
    </row>
    <row r="835" spans="2:5" ht="15.75" customHeight="1">
      <c r="B835" s="15"/>
      <c r="C835" s="385"/>
      <c r="D835" s="385"/>
      <c r="E835" s="16"/>
    </row>
    <row r="836" spans="2:5" ht="15.75" customHeight="1">
      <c r="B836" s="15"/>
      <c r="C836" s="385"/>
      <c r="D836" s="385"/>
      <c r="E836" s="16"/>
    </row>
    <row r="837" spans="2:5" ht="15.75" customHeight="1">
      <c r="B837" s="15"/>
      <c r="C837" s="385"/>
      <c r="D837" s="385"/>
      <c r="E837" s="16"/>
    </row>
    <row r="838" spans="2:5" ht="15.75" customHeight="1">
      <c r="B838" s="15"/>
      <c r="C838" s="385"/>
      <c r="D838" s="385"/>
      <c r="E838" s="16"/>
    </row>
    <row r="839" spans="2:5" ht="15.75" customHeight="1">
      <c r="B839" s="15"/>
      <c r="C839" s="385"/>
      <c r="D839" s="385"/>
      <c r="E839" s="16"/>
    </row>
    <row r="840" spans="2:5" ht="15.75" customHeight="1">
      <c r="B840" s="15"/>
      <c r="C840" s="385"/>
      <c r="D840" s="385"/>
      <c r="E840" s="16"/>
    </row>
    <row r="841" spans="2:5" ht="15.75" customHeight="1">
      <c r="B841" s="15"/>
      <c r="C841" s="385"/>
      <c r="D841" s="385"/>
      <c r="E841" s="16"/>
    </row>
    <row r="842" spans="2:5" ht="15.75" customHeight="1">
      <c r="B842" s="15"/>
      <c r="C842" s="385"/>
      <c r="D842" s="385"/>
      <c r="E842" s="16"/>
    </row>
    <row r="843" spans="2:5" ht="15.75" customHeight="1">
      <c r="B843" s="15"/>
      <c r="C843" s="385"/>
      <c r="D843" s="385"/>
      <c r="E843" s="16"/>
    </row>
    <row r="844" spans="2:5" ht="15.75" customHeight="1">
      <c r="B844" s="15"/>
      <c r="C844" s="385"/>
      <c r="D844" s="385"/>
      <c r="E844" s="16"/>
    </row>
    <row r="845" spans="2:5" ht="15.75" customHeight="1">
      <c r="B845" s="15"/>
      <c r="C845" s="385"/>
      <c r="D845" s="385"/>
      <c r="E845" s="16"/>
    </row>
    <row r="846" spans="2:5" ht="15.75" customHeight="1">
      <c r="B846" s="15"/>
      <c r="C846" s="385"/>
      <c r="D846" s="385"/>
      <c r="E846" s="16"/>
    </row>
    <row r="847" spans="2:5" ht="15.75" customHeight="1">
      <c r="B847" s="15"/>
      <c r="C847" s="385"/>
      <c r="D847" s="385"/>
      <c r="E847" s="16"/>
    </row>
    <row r="848" spans="2:5" ht="15.75" customHeight="1">
      <c r="B848" s="15"/>
      <c r="C848" s="385"/>
      <c r="D848" s="385"/>
      <c r="E848" s="16"/>
    </row>
    <row r="849" spans="2:5" ht="15.75" customHeight="1">
      <c r="B849" s="15"/>
      <c r="C849" s="385"/>
      <c r="D849" s="385"/>
      <c r="E849" s="16"/>
    </row>
    <row r="850" spans="2:5" ht="15.75" customHeight="1">
      <c r="B850" s="15"/>
      <c r="C850" s="385"/>
      <c r="D850" s="385"/>
      <c r="E850" s="16"/>
    </row>
    <row r="851" spans="2:5" ht="15.75" customHeight="1">
      <c r="B851" s="15"/>
      <c r="C851" s="385"/>
      <c r="D851" s="385"/>
      <c r="E851" s="16"/>
    </row>
    <row r="852" spans="2:5" ht="15.75" customHeight="1">
      <c r="B852" s="15"/>
      <c r="C852" s="385"/>
      <c r="D852" s="385"/>
      <c r="E852" s="16"/>
    </row>
    <row r="853" spans="2:5" ht="15.75" customHeight="1">
      <c r="B853" s="15"/>
      <c r="C853" s="385"/>
      <c r="D853" s="385"/>
      <c r="E853" s="16"/>
    </row>
    <row r="854" spans="2:5" ht="15.75" customHeight="1">
      <c r="B854" s="15"/>
      <c r="C854" s="385"/>
      <c r="D854" s="385"/>
      <c r="E854" s="16"/>
    </row>
    <row r="855" spans="2:5" ht="15.75" customHeight="1">
      <c r="B855" s="15"/>
      <c r="C855" s="385"/>
      <c r="D855" s="385"/>
      <c r="E855" s="16"/>
    </row>
    <row r="856" spans="2:5" ht="15.75" customHeight="1">
      <c r="B856" s="15"/>
      <c r="C856" s="385"/>
      <c r="D856" s="385"/>
      <c r="E856" s="16"/>
    </row>
    <row r="857" spans="2:5" ht="15.75" customHeight="1">
      <c r="B857" s="15"/>
      <c r="C857" s="385"/>
      <c r="D857" s="385"/>
      <c r="E857" s="16"/>
    </row>
    <row r="858" spans="2:5" ht="15.75" customHeight="1">
      <c r="B858" s="15"/>
      <c r="C858" s="385"/>
      <c r="D858" s="385"/>
      <c r="E858" s="16"/>
    </row>
    <row r="859" spans="2:5" ht="15.75" customHeight="1">
      <c r="B859" s="15"/>
      <c r="C859" s="385"/>
      <c r="D859" s="385"/>
      <c r="E859" s="16"/>
    </row>
    <row r="860" spans="2:5" ht="15.75" customHeight="1">
      <c r="B860" s="15"/>
      <c r="C860" s="385"/>
      <c r="D860" s="385"/>
      <c r="E860" s="16"/>
    </row>
    <row r="861" spans="2:5" ht="15.75" customHeight="1">
      <c r="B861" s="15"/>
      <c r="C861" s="385"/>
      <c r="D861" s="385"/>
      <c r="E861" s="16"/>
    </row>
    <row r="862" spans="2:5" ht="15.75" customHeight="1">
      <c r="B862" s="15"/>
      <c r="C862" s="385"/>
      <c r="D862" s="385"/>
      <c r="E862" s="16"/>
    </row>
    <row r="863" spans="2:5" ht="15.75" customHeight="1">
      <c r="B863" s="15"/>
      <c r="C863" s="385"/>
      <c r="D863" s="385"/>
      <c r="E863" s="16"/>
    </row>
    <row r="864" spans="2:5" ht="15.75" customHeight="1">
      <c r="B864" s="15"/>
      <c r="C864" s="385"/>
      <c r="D864" s="385"/>
      <c r="E864" s="16"/>
    </row>
    <row r="865" spans="2:5" ht="15.75" customHeight="1">
      <c r="B865" s="15"/>
      <c r="C865" s="385"/>
      <c r="D865" s="385"/>
      <c r="E865" s="16"/>
    </row>
    <row r="866" spans="2:5" ht="15.75" customHeight="1">
      <c r="B866" s="15"/>
      <c r="C866" s="385"/>
      <c r="D866" s="385"/>
      <c r="E866" s="16"/>
    </row>
    <row r="867" spans="2:5" ht="15.75" customHeight="1">
      <c r="B867" s="15"/>
      <c r="C867" s="385"/>
      <c r="D867" s="385"/>
      <c r="E867" s="16"/>
    </row>
    <row r="868" spans="2:5" ht="15.75" customHeight="1">
      <c r="B868" s="15"/>
      <c r="C868" s="385"/>
      <c r="D868" s="385"/>
      <c r="E868" s="16"/>
    </row>
    <row r="869" spans="2:5" ht="15.75" customHeight="1">
      <c r="B869" s="15"/>
      <c r="C869" s="385"/>
      <c r="D869" s="385"/>
      <c r="E869" s="16"/>
    </row>
    <row r="870" spans="2:5" ht="15.75" customHeight="1">
      <c r="B870" s="15"/>
      <c r="C870" s="385"/>
      <c r="D870" s="385"/>
      <c r="E870" s="16"/>
    </row>
    <row r="871" spans="2:5" ht="15.75" customHeight="1">
      <c r="B871" s="15"/>
      <c r="C871" s="385"/>
      <c r="D871" s="385"/>
      <c r="E871" s="16"/>
    </row>
    <row r="872" spans="2:5" ht="15.75" customHeight="1">
      <c r="B872" s="15"/>
      <c r="C872" s="385"/>
      <c r="D872" s="385"/>
      <c r="E872" s="16"/>
    </row>
    <row r="873" spans="2:5" ht="15.75" customHeight="1">
      <c r="B873" s="15"/>
      <c r="C873" s="385"/>
      <c r="D873" s="385"/>
      <c r="E873" s="16"/>
    </row>
    <row r="874" spans="2:5" ht="15.75" customHeight="1">
      <c r="B874" s="15"/>
      <c r="C874" s="385"/>
      <c r="D874" s="385"/>
      <c r="E874" s="16"/>
    </row>
    <row r="875" spans="2:5" ht="15.75" customHeight="1">
      <c r="B875" s="15"/>
      <c r="C875" s="385"/>
      <c r="D875" s="385"/>
      <c r="E875" s="16"/>
    </row>
    <row r="876" spans="2:5" ht="15.75" customHeight="1">
      <c r="B876" s="15"/>
      <c r="C876" s="385"/>
      <c r="D876" s="385"/>
      <c r="E876" s="16"/>
    </row>
    <row r="877" spans="2:5" ht="15.75" customHeight="1">
      <c r="B877" s="15"/>
      <c r="C877" s="385"/>
      <c r="D877" s="385"/>
      <c r="E877" s="16"/>
    </row>
    <row r="878" spans="2:5" ht="15.75" customHeight="1">
      <c r="B878" s="15"/>
      <c r="C878" s="385"/>
      <c r="D878" s="385"/>
      <c r="E878" s="16"/>
    </row>
    <row r="879" spans="2:5" ht="15.75" customHeight="1">
      <c r="B879" s="15"/>
      <c r="C879" s="385"/>
      <c r="D879" s="385"/>
      <c r="E879" s="16"/>
    </row>
    <row r="880" spans="2:5" ht="15.75" customHeight="1">
      <c r="B880" s="15"/>
      <c r="C880" s="385"/>
      <c r="D880" s="385"/>
      <c r="E880" s="16"/>
    </row>
    <row r="881" spans="2:5" ht="15.75" customHeight="1">
      <c r="B881" s="15"/>
      <c r="C881" s="385"/>
      <c r="D881" s="385"/>
      <c r="E881" s="16"/>
    </row>
    <row r="882" spans="2:5" ht="15.75" customHeight="1">
      <c r="B882" s="15"/>
      <c r="C882" s="385"/>
      <c r="D882" s="385"/>
      <c r="E882" s="16"/>
    </row>
    <row r="883" spans="2:5" ht="15.75" customHeight="1">
      <c r="B883" s="15"/>
      <c r="C883" s="385"/>
      <c r="D883" s="385"/>
      <c r="E883" s="16"/>
    </row>
    <row r="884" spans="2:5" ht="15.75" customHeight="1">
      <c r="B884" s="15"/>
      <c r="C884" s="385"/>
      <c r="D884" s="385"/>
      <c r="E884" s="16"/>
    </row>
    <row r="885" spans="2:5" ht="15.75" customHeight="1">
      <c r="B885" s="15"/>
      <c r="C885" s="385"/>
      <c r="D885" s="385"/>
      <c r="E885" s="16"/>
    </row>
    <row r="886" spans="2:5" ht="15.75" customHeight="1">
      <c r="B886" s="15"/>
      <c r="C886" s="385"/>
      <c r="D886" s="385"/>
      <c r="E886" s="16"/>
    </row>
    <row r="887" spans="2:5" ht="15.75" customHeight="1">
      <c r="B887" s="15"/>
      <c r="C887" s="385"/>
      <c r="D887" s="385"/>
      <c r="E887" s="16"/>
    </row>
    <row r="888" spans="2:5" ht="15.75" customHeight="1">
      <c r="B888" s="15"/>
      <c r="C888" s="385"/>
      <c r="D888" s="385"/>
      <c r="E888" s="16"/>
    </row>
    <row r="889" spans="2:5" ht="15.75" customHeight="1">
      <c r="B889" s="15"/>
      <c r="C889" s="385"/>
      <c r="D889" s="385"/>
      <c r="E889" s="16"/>
    </row>
    <row r="890" spans="2:5" ht="15.75" customHeight="1">
      <c r="B890" s="15"/>
      <c r="C890" s="385"/>
      <c r="D890" s="385"/>
      <c r="E890" s="16"/>
    </row>
    <row r="891" spans="2:5" ht="15.75" customHeight="1">
      <c r="B891" s="15"/>
      <c r="C891" s="385"/>
      <c r="D891" s="385"/>
      <c r="E891" s="16"/>
    </row>
    <row r="892" spans="2:5" ht="15.75" customHeight="1">
      <c r="B892" s="15"/>
      <c r="C892" s="385"/>
      <c r="D892" s="385"/>
      <c r="E892" s="16"/>
    </row>
    <row r="893" spans="2:5" ht="15.75" customHeight="1">
      <c r="B893" s="15"/>
      <c r="C893" s="385"/>
      <c r="D893" s="385"/>
      <c r="E893" s="16"/>
    </row>
    <row r="894" spans="2:5" ht="15.75" customHeight="1">
      <c r="B894" s="15"/>
      <c r="C894" s="385"/>
      <c r="D894" s="385"/>
      <c r="E894" s="16"/>
    </row>
    <row r="895" spans="2:5" ht="15.75" customHeight="1">
      <c r="B895" s="15"/>
      <c r="C895" s="385"/>
      <c r="D895" s="385"/>
      <c r="E895" s="16"/>
    </row>
    <row r="896" spans="2:5" ht="15.75" customHeight="1">
      <c r="B896" s="15"/>
      <c r="C896" s="385"/>
      <c r="D896" s="385"/>
      <c r="E896" s="16"/>
    </row>
    <row r="897" spans="2:5" ht="15.75" customHeight="1">
      <c r="B897" s="15"/>
      <c r="C897" s="385"/>
      <c r="D897" s="385"/>
      <c r="E897" s="16"/>
    </row>
    <row r="898" spans="2:5" ht="15.75" customHeight="1">
      <c r="B898" s="15"/>
      <c r="C898" s="385"/>
      <c r="D898" s="385"/>
      <c r="E898" s="16"/>
    </row>
    <row r="899" spans="2:5" ht="15.75" customHeight="1">
      <c r="B899" s="15"/>
      <c r="C899" s="385"/>
      <c r="D899" s="385"/>
      <c r="E899" s="16"/>
    </row>
    <row r="900" spans="2:5" ht="15.75" customHeight="1">
      <c r="B900" s="15"/>
      <c r="C900" s="385"/>
      <c r="D900" s="385"/>
      <c r="E900" s="16"/>
    </row>
    <row r="901" spans="2:5" ht="15.75" customHeight="1">
      <c r="B901" s="15"/>
      <c r="C901" s="385"/>
      <c r="D901" s="385"/>
      <c r="E901" s="16"/>
    </row>
    <row r="902" spans="2:5" ht="15.75" customHeight="1">
      <c r="B902" s="15"/>
      <c r="C902" s="385"/>
      <c r="D902" s="385"/>
      <c r="E902" s="16"/>
    </row>
    <row r="903" spans="2:5" ht="15.75" customHeight="1">
      <c r="B903" s="15"/>
      <c r="C903" s="385"/>
      <c r="D903" s="385"/>
      <c r="E903" s="16"/>
    </row>
    <row r="904" spans="2:5" ht="15.75" customHeight="1">
      <c r="B904" s="15"/>
      <c r="C904" s="385"/>
      <c r="D904" s="385"/>
      <c r="E904" s="16"/>
    </row>
    <row r="905" spans="2:5" ht="15.75" customHeight="1">
      <c r="B905" s="15"/>
      <c r="C905" s="385"/>
      <c r="D905" s="385"/>
      <c r="E905" s="16"/>
    </row>
    <row r="906" spans="2:5" ht="15.75" customHeight="1">
      <c r="B906" s="15"/>
      <c r="C906" s="385"/>
      <c r="D906" s="385"/>
      <c r="E906" s="16"/>
    </row>
    <row r="907" spans="2:5" ht="15.75" customHeight="1">
      <c r="B907" s="15"/>
      <c r="C907" s="385"/>
      <c r="D907" s="385"/>
      <c r="E907" s="16"/>
    </row>
    <row r="908" spans="2:5" ht="15.75" customHeight="1">
      <c r="B908" s="15"/>
      <c r="C908" s="385"/>
      <c r="D908" s="385"/>
      <c r="E908" s="16"/>
    </row>
    <row r="909" spans="2:5" ht="15.75" customHeight="1">
      <c r="B909" s="15"/>
      <c r="C909" s="385"/>
      <c r="D909" s="385"/>
      <c r="E909" s="16"/>
    </row>
    <row r="910" spans="2:5" ht="15.75" customHeight="1">
      <c r="B910" s="15"/>
      <c r="C910" s="385"/>
      <c r="D910" s="385"/>
      <c r="E910" s="16"/>
    </row>
    <row r="911" spans="2:5" ht="15.75" customHeight="1">
      <c r="B911" s="15"/>
      <c r="C911" s="385"/>
      <c r="D911" s="385"/>
      <c r="E911" s="16"/>
    </row>
    <row r="912" spans="2:5" ht="15.75" customHeight="1">
      <c r="B912" s="15"/>
      <c r="C912" s="385"/>
      <c r="D912" s="385"/>
      <c r="E912" s="16"/>
    </row>
    <row r="913" spans="2:5" ht="15.75" customHeight="1">
      <c r="B913" s="15"/>
      <c r="C913" s="385"/>
      <c r="D913" s="385"/>
      <c r="E913" s="16"/>
    </row>
    <row r="914" spans="2:5" ht="15.75" customHeight="1">
      <c r="B914" s="15"/>
      <c r="C914" s="385"/>
      <c r="D914" s="385"/>
      <c r="E914" s="16"/>
    </row>
    <row r="915" spans="2:5" ht="15.75" customHeight="1">
      <c r="B915" s="15"/>
      <c r="C915" s="385"/>
      <c r="D915" s="385"/>
      <c r="E915" s="16"/>
    </row>
    <row r="916" spans="2:5" ht="15.75" customHeight="1">
      <c r="B916" s="15"/>
      <c r="C916" s="385"/>
      <c r="D916" s="385"/>
      <c r="E916" s="16"/>
    </row>
    <row r="917" spans="2:5" ht="15.75" customHeight="1">
      <c r="B917" s="15"/>
      <c r="C917" s="385"/>
      <c r="D917" s="385"/>
      <c r="E917" s="16"/>
    </row>
    <row r="918" spans="2:5" ht="15.75" customHeight="1">
      <c r="B918" s="15"/>
      <c r="C918" s="385"/>
      <c r="D918" s="385"/>
      <c r="E918" s="16"/>
    </row>
    <row r="919" spans="2:5" ht="15.75" customHeight="1">
      <c r="B919" s="15"/>
      <c r="C919" s="385"/>
      <c r="D919" s="385"/>
      <c r="E919" s="16"/>
    </row>
    <row r="920" spans="2:5" ht="15.75" customHeight="1">
      <c r="B920" s="15"/>
      <c r="C920" s="385"/>
      <c r="D920" s="385"/>
      <c r="E920" s="16"/>
    </row>
    <row r="921" spans="2:5" ht="15.75" customHeight="1">
      <c r="B921" s="15"/>
      <c r="C921" s="385"/>
      <c r="D921" s="385"/>
      <c r="E921" s="16"/>
    </row>
    <row r="922" spans="2:5" ht="15.75" customHeight="1">
      <c r="B922" s="15"/>
      <c r="C922" s="385"/>
      <c r="D922" s="385"/>
      <c r="E922" s="16"/>
    </row>
    <row r="923" spans="2:5" ht="15.75" customHeight="1">
      <c r="B923" s="15"/>
      <c r="C923" s="385"/>
      <c r="D923" s="385"/>
      <c r="E923" s="16"/>
    </row>
    <row r="924" spans="2:5" ht="15.75" customHeight="1">
      <c r="B924" s="15"/>
      <c r="C924" s="385"/>
      <c r="D924" s="385"/>
      <c r="E924" s="16"/>
    </row>
    <row r="925" spans="2:5" ht="15.75" customHeight="1">
      <c r="B925" s="15"/>
      <c r="C925" s="385"/>
      <c r="D925" s="385"/>
      <c r="E925" s="16"/>
    </row>
    <row r="926" spans="2:5" ht="15.75" customHeight="1">
      <c r="B926" s="15"/>
      <c r="C926" s="385"/>
      <c r="D926" s="385"/>
      <c r="E926" s="16"/>
    </row>
    <row r="927" spans="2:5" ht="15.75" customHeight="1">
      <c r="B927" s="15"/>
      <c r="C927" s="385"/>
      <c r="D927" s="385"/>
      <c r="E927" s="16"/>
    </row>
    <row r="928" spans="2:5" ht="15.75" customHeight="1">
      <c r="B928" s="15"/>
      <c r="C928" s="385"/>
      <c r="D928" s="385"/>
      <c r="E928" s="16"/>
    </row>
    <row r="929" spans="2:5" ht="15.75" customHeight="1">
      <c r="B929" s="15"/>
      <c r="C929" s="385"/>
      <c r="D929" s="385"/>
      <c r="E929" s="16"/>
    </row>
    <row r="930" spans="2:5" ht="15.75" customHeight="1">
      <c r="B930" s="15"/>
      <c r="C930" s="385"/>
      <c r="D930" s="385"/>
      <c r="E930" s="16"/>
    </row>
    <row r="931" spans="2:5" ht="15.75" customHeight="1">
      <c r="B931" s="15"/>
      <c r="C931" s="385"/>
      <c r="D931" s="385"/>
      <c r="E931" s="16"/>
    </row>
    <row r="932" spans="2:5" ht="15.75" customHeight="1">
      <c r="B932" s="15"/>
      <c r="C932" s="385"/>
      <c r="D932" s="385"/>
      <c r="E932" s="16"/>
    </row>
    <row r="933" spans="2:5" ht="15.75" customHeight="1">
      <c r="B933" s="15"/>
      <c r="C933" s="385"/>
      <c r="D933" s="385"/>
      <c r="E933" s="16"/>
    </row>
    <row r="934" spans="2:5" ht="15.75" customHeight="1">
      <c r="B934" s="15"/>
      <c r="C934" s="385"/>
      <c r="D934" s="385"/>
      <c r="E934" s="16"/>
    </row>
    <row r="935" spans="2:5" ht="15.75" customHeight="1">
      <c r="B935" s="15"/>
      <c r="C935" s="385"/>
      <c r="D935" s="385"/>
      <c r="E935" s="16"/>
    </row>
    <row r="936" spans="2:5" ht="15.75" customHeight="1">
      <c r="B936" s="15"/>
      <c r="C936" s="385"/>
      <c r="D936" s="385"/>
      <c r="E936" s="16"/>
    </row>
    <row r="937" spans="2:5" ht="15.75" customHeight="1">
      <c r="B937" s="15"/>
      <c r="C937" s="385"/>
      <c r="D937" s="385"/>
      <c r="E937" s="16"/>
    </row>
    <row r="938" spans="2:5" ht="15.75" customHeight="1">
      <c r="B938" s="15"/>
      <c r="C938" s="385"/>
      <c r="D938" s="385"/>
      <c r="E938" s="16"/>
    </row>
    <row r="939" spans="2:5" ht="15.75" customHeight="1">
      <c r="B939" s="15"/>
      <c r="C939" s="385"/>
      <c r="D939" s="385"/>
      <c r="E939" s="16"/>
    </row>
    <row r="940" spans="2:5" ht="15.75" customHeight="1">
      <c r="B940" s="15"/>
      <c r="C940" s="385"/>
      <c r="D940" s="385"/>
      <c r="E940" s="16"/>
    </row>
    <row r="941" spans="2:5" ht="15.75" customHeight="1">
      <c r="B941" s="15"/>
      <c r="C941" s="385"/>
      <c r="D941" s="385"/>
      <c r="E941" s="16"/>
    </row>
    <row r="942" spans="2:5" ht="15.75" customHeight="1">
      <c r="B942" s="15"/>
      <c r="C942" s="385"/>
      <c r="D942" s="385"/>
      <c r="E942" s="16"/>
    </row>
    <row r="943" spans="2:5" ht="15.75" customHeight="1">
      <c r="B943" s="15"/>
      <c r="C943" s="385"/>
      <c r="D943" s="385"/>
      <c r="E943" s="16"/>
    </row>
    <row r="944" spans="2:5" ht="15.75" customHeight="1">
      <c r="B944" s="15"/>
      <c r="C944" s="385"/>
      <c r="D944" s="385"/>
      <c r="E944" s="16"/>
    </row>
    <row r="945" spans="2:5" ht="15.75" customHeight="1">
      <c r="B945" s="15"/>
      <c r="C945" s="385"/>
      <c r="D945" s="385"/>
      <c r="E945" s="16"/>
    </row>
    <row r="946" spans="2:5" ht="15.75" customHeight="1">
      <c r="B946" s="15"/>
      <c r="C946" s="385"/>
      <c r="D946" s="385"/>
      <c r="E946" s="16"/>
    </row>
    <row r="947" spans="2:5" ht="15.75" customHeight="1">
      <c r="B947" s="15"/>
      <c r="C947" s="385"/>
      <c r="D947" s="385"/>
      <c r="E947" s="16"/>
    </row>
    <row r="948" spans="2:5" ht="15.75" customHeight="1">
      <c r="B948" s="15"/>
      <c r="C948" s="385"/>
      <c r="D948" s="385"/>
      <c r="E948" s="16"/>
    </row>
    <row r="949" spans="2:5" ht="15.75" customHeight="1">
      <c r="B949" s="15"/>
      <c r="C949" s="385"/>
      <c r="D949" s="385"/>
      <c r="E949" s="16"/>
    </row>
    <row r="950" spans="2:5" ht="15.75" customHeight="1">
      <c r="B950" s="15"/>
      <c r="C950" s="385"/>
      <c r="D950" s="385"/>
      <c r="E950" s="16"/>
    </row>
    <row r="951" spans="2:5" ht="15.75" customHeight="1">
      <c r="B951" s="15"/>
      <c r="C951" s="385"/>
      <c r="D951" s="385"/>
      <c r="E951" s="16"/>
    </row>
    <row r="952" spans="2:5" ht="15.75" customHeight="1">
      <c r="B952" s="15"/>
      <c r="C952" s="385"/>
      <c r="D952" s="385"/>
      <c r="E952" s="16"/>
    </row>
    <row r="953" spans="2:5" ht="15.75" customHeight="1">
      <c r="B953" s="15"/>
      <c r="C953" s="385"/>
      <c r="D953" s="385"/>
      <c r="E953" s="16"/>
    </row>
    <row r="954" spans="2:5" ht="15.75" customHeight="1">
      <c r="B954" s="15"/>
      <c r="C954" s="385"/>
      <c r="D954" s="385"/>
      <c r="E954" s="16"/>
    </row>
    <row r="955" spans="2:5" ht="15.75" customHeight="1">
      <c r="B955" s="15"/>
      <c r="C955" s="385"/>
      <c r="D955" s="385"/>
      <c r="E955" s="16"/>
    </row>
    <row r="956" spans="2:5" ht="15.75" customHeight="1">
      <c r="B956" s="15"/>
      <c r="C956" s="385"/>
      <c r="D956" s="385"/>
      <c r="E956" s="16"/>
    </row>
    <row r="957" spans="2:5" ht="15.75" customHeight="1">
      <c r="B957" s="15"/>
      <c r="C957" s="385"/>
      <c r="D957" s="385"/>
      <c r="E957" s="16"/>
    </row>
    <row r="958" spans="2:5" ht="15.75" customHeight="1">
      <c r="B958" s="15"/>
      <c r="C958" s="385"/>
      <c r="D958" s="385"/>
      <c r="E958" s="16"/>
    </row>
    <row r="959" spans="2:5" ht="15.75" customHeight="1">
      <c r="B959" s="15"/>
      <c r="C959" s="385"/>
      <c r="D959" s="385"/>
      <c r="E959" s="16"/>
    </row>
    <row r="960" spans="2:5" ht="15.75" customHeight="1">
      <c r="B960" s="15"/>
      <c r="C960" s="385"/>
      <c r="D960" s="385"/>
      <c r="E960" s="16"/>
    </row>
    <row r="961" spans="2:5" ht="15.75" customHeight="1">
      <c r="B961" s="15"/>
      <c r="C961" s="385"/>
      <c r="D961" s="385"/>
      <c r="E961" s="16"/>
    </row>
    <row r="962" spans="2:5" ht="15.75" customHeight="1">
      <c r="B962" s="15"/>
      <c r="C962" s="385"/>
      <c r="D962" s="385"/>
      <c r="E962" s="16"/>
    </row>
    <row r="963" spans="2:5" ht="15.75" customHeight="1">
      <c r="B963" s="15"/>
      <c r="C963" s="385"/>
      <c r="D963" s="385"/>
      <c r="E963" s="16"/>
    </row>
    <row r="964" spans="2:5" ht="15.75" customHeight="1">
      <c r="B964" s="15"/>
      <c r="C964" s="385"/>
      <c r="D964" s="385"/>
      <c r="E964" s="16"/>
    </row>
    <row r="965" spans="2:5" ht="15.75" customHeight="1">
      <c r="B965" s="15"/>
      <c r="C965" s="385"/>
      <c r="D965" s="385"/>
      <c r="E965" s="16"/>
    </row>
    <row r="966" spans="2:5" ht="15.75" customHeight="1">
      <c r="B966" s="15"/>
      <c r="C966" s="385"/>
      <c r="D966" s="385"/>
      <c r="E966" s="16"/>
    </row>
    <row r="967" spans="2:5" ht="15.75" customHeight="1">
      <c r="B967" s="15"/>
      <c r="C967" s="385"/>
      <c r="D967" s="385"/>
      <c r="E967" s="16"/>
    </row>
    <row r="968" spans="2:5" ht="15.75" customHeight="1">
      <c r="B968" s="15"/>
      <c r="C968" s="385"/>
      <c r="D968" s="385"/>
      <c r="E968" s="16"/>
    </row>
    <row r="969" spans="2:5" ht="15.75" customHeight="1">
      <c r="B969" s="15"/>
      <c r="C969" s="385"/>
      <c r="D969" s="385"/>
      <c r="E969" s="16"/>
    </row>
  </sheetData>
  <hyperlinks>
    <hyperlink ref="A1" location="'Sheet4'!A1" display="Back" xr:uid="{00000000-0004-0000-0600-000000000000}"/>
  </hyperlinks>
  <pageMargins left="0.7" right="0.7" top="0.75" bottom="0.75" header="0.511811023622047" footer="0.511811023622047"/>
  <pageSetup scale="86" orientation="landscape"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FFC000"/>
  </sheetPr>
  <dimension ref="A1:Y971"/>
  <sheetViews>
    <sheetView showGridLines="0" zoomScale="160" zoomScaleNormal="160" workbookViewId="0">
      <pane xSplit="7" ySplit="7" topLeftCell="T8" activePane="bottomRight" state="frozen"/>
      <selection activeCell="S20" sqref="S20"/>
      <selection pane="topRight" activeCell="S20" sqref="S20"/>
      <selection pane="bottomLeft" activeCell="S20" sqref="S20"/>
      <selection pane="bottomRight" activeCell="U4" sqref="U4"/>
    </sheetView>
  </sheetViews>
  <sheetFormatPr defaultColWidth="14.42578125" defaultRowHeight="15"/>
  <cols>
    <col min="1" max="1" width="8.85546875" style="369" customWidth="1"/>
    <col min="2" max="3" width="9.42578125" style="369" customWidth="1"/>
    <col min="4" max="4" width="12.5703125" style="369" bestFit="1" customWidth="1"/>
    <col min="5" max="6" width="13.28515625" style="369" customWidth="1"/>
    <col min="7" max="7" width="11.42578125" style="369" customWidth="1"/>
    <col min="8" max="8" width="13.28515625" style="369" customWidth="1"/>
    <col min="9" max="9" width="11.140625" style="369" customWidth="1"/>
    <col min="10" max="11" width="8.85546875" style="944" customWidth="1"/>
    <col min="12" max="12" width="7.28515625" style="939" customWidth="1"/>
    <col min="13" max="13" width="18" style="369" customWidth="1"/>
    <col min="14" max="15" width="16" style="369" customWidth="1"/>
    <col min="16" max="16" width="14.42578125" style="369"/>
    <col min="17" max="18" width="19.85546875" style="369" customWidth="1"/>
    <col min="19" max="19" width="14.42578125" style="369" customWidth="1"/>
    <col min="20" max="23" width="14.42578125" style="369"/>
    <col min="24" max="25" width="14.5703125" style="369" customWidth="1"/>
    <col min="26" max="16384" width="14.42578125" style="369"/>
  </cols>
  <sheetData>
    <row r="1" spans="1:25" s="372" customFormat="1" ht="24" customHeight="1" thickTop="1" thickBot="1">
      <c r="A1" s="368" t="s">
        <v>124</v>
      </c>
      <c r="B1" s="359" t="s">
        <v>125</v>
      </c>
      <c r="C1" s="359" t="s">
        <v>80</v>
      </c>
      <c r="D1" s="958" t="s">
        <v>105</v>
      </c>
      <c r="E1" s="972" t="s">
        <v>30</v>
      </c>
      <c r="F1" s="972" t="s">
        <v>126</v>
      </c>
      <c r="G1" s="958" t="s">
        <v>37</v>
      </c>
      <c r="H1" s="958" t="s">
        <v>109</v>
      </c>
      <c r="I1" s="973" t="s">
        <v>17</v>
      </c>
      <c r="J1" s="974" t="s">
        <v>85</v>
      </c>
      <c r="K1" s="975" t="s">
        <v>78</v>
      </c>
      <c r="L1" s="945" t="s">
        <v>38</v>
      </c>
      <c r="Q1" s="372" t="s">
        <v>37</v>
      </c>
      <c r="R1" s="372" t="s">
        <v>38</v>
      </c>
      <c r="U1" s="960">
        <v>10301778</v>
      </c>
      <c r="V1" s="960">
        <v>198750</v>
      </c>
      <c r="W1" s="960" cm="1">
        <f t="array" ref="W1">SUM(SUMIFS(Trans!$D:$D,Trans!$H:$H,{"LC","DC","Customs duty","Freight ","Insurance","Related"},Trans!$I:$I,$A1,Trans!$C:$C,"Debit"))</f>
        <v>0</v>
      </c>
      <c r="X1" s="960">
        <v>10333324.029999999</v>
      </c>
      <c r="Y1" s="359" t="s">
        <v>80</v>
      </c>
    </row>
    <row r="2" spans="1:25" s="7" customFormat="1" ht="18" customHeight="1" thickTop="1">
      <c r="A2" s="907" t="s">
        <v>497</v>
      </c>
      <c r="B2" s="357">
        <f>IF(IFERROR(SUMIFS(Trans!$D:$D,Trans!$I:$I,A2,Trans!$C:$C,"Credit"),0)=0,"",IFERROR(SUMIFS(Trans!$D:$D,Trans!$I:$I,A2,Trans!$C:$C,"Credit"),0))</f>
        <v>1003721</v>
      </c>
      <c r="C2" s="357">
        <f>IF(IFERROR(SUMIFS(Trans!$D:$D,Trans!$I:$I,A2,Trans!$C:$C,"Debit"),0)=0,"",IFERROR(SUMIFS(Trans!$D:$D,Trans!$I:$I,A2,Trans!$C:$C,"Debit"),0))</f>
        <v>130000</v>
      </c>
      <c r="D2" s="959">
        <f>IF($B2&amp;$C2="","",B2-C2)</f>
        <v>873721</v>
      </c>
      <c r="E2" s="960">
        <v>10301778</v>
      </c>
      <c r="F2" s="960">
        <v>198750</v>
      </c>
      <c r="G2" s="960" cm="1">
        <f t="array" ref="G2">SUM(SUMIFS(Trans!$D:$D,Trans!$H:$H,{"LC","DC","Customs duty","Freight ","Insurance","Related"},Trans!$I:$I,$A2,Trans!$C:$C,"Debit"))</f>
        <v>0</v>
      </c>
      <c r="H2" s="960">
        <v>10333324.029999999</v>
      </c>
      <c r="I2" s="961">
        <f t="shared" ref="I2:I11" si="0">K2+J2</f>
        <v>0</v>
      </c>
      <c r="J2" s="940">
        <f>SUMIFS(Trans!$D:$D,Trans!$F:$F,$J$1,Trans!$I:$I,$A2,Trans!$C:$C,"Credit")</f>
        <v>0</v>
      </c>
      <c r="K2" s="940">
        <f>SUMIFS(Trans!$D:$D,Trans!$F:$F,$K$1,Trans!$I:$I,$A2,Trans!$C:$C,"Credit")</f>
        <v>0</v>
      </c>
      <c r="L2" s="940">
        <f>SUMIFS(Trans!$D:$D,Trans!$F:$F,$K$1,Trans!$I:$I,$A2,Trans!$C:$C,"Credit")</f>
        <v>0</v>
      </c>
      <c r="Q2" s="25">
        <v>5221695</v>
      </c>
      <c r="R2" s="25"/>
      <c r="U2" s="962">
        <v>7803318</v>
      </c>
      <c r="V2" s="962">
        <v>832213</v>
      </c>
      <c r="W2" s="960" cm="1">
        <f t="array" ref="W2">SUM(SUMIFS(Trans!$D:$D,Trans!$H:$H,{"LC","DC","Customs duty","Freight ","Insurance","Related"},Trans!$I:$I,$A2,Trans!$C:$C,"Debit"))</f>
        <v>0</v>
      </c>
      <c r="X2" s="962">
        <v>16773748.029999999</v>
      </c>
      <c r="Y2" s="357">
        <f>SUMIFS(Trans!$D:$D,Trans!$A:$A,"&gt;="&amp;DATE(2017,11,1),Trans!$A:$A,"&lt;"&amp;EDATE(DATE(2017,11,1),1),Trans!$C:$C,"Debit")</f>
        <v>0</v>
      </c>
    </row>
    <row r="3" spans="1:25" s="7" customFormat="1" ht="18" customHeight="1">
      <c r="A3" s="907" t="s">
        <v>498</v>
      </c>
      <c r="B3" s="357" t="str">
        <f>IF(IFERROR(SUMIFS(Trans!$D:$D,Trans!$I:$I,A3,Trans!$C:$C,"Credit"),0)=0,"",IFERROR(SUMIFS(Trans!$D:$D,Trans!$I:$I,A3,Trans!$C:$C,"Credit"),0))</f>
        <v/>
      </c>
      <c r="C3" s="357" t="str">
        <f>IF(IFERROR(SUMIFS(Trans!$D:$D,Trans!$I:$I,A3,Trans!$C:$C,"Debit"),0)=0,"",IFERROR(SUMIFS(Trans!$D:$D,Trans!$I:$I,A3,Trans!$C:$C,"Debit"),0))</f>
        <v/>
      </c>
      <c r="D3" s="959" t="str">
        <f>IF(OR($B3="", $C3=""), "", D2+B3-C3)</f>
        <v/>
      </c>
      <c r="E3" s="962">
        <v>7803318</v>
      </c>
      <c r="F3" s="962">
        <v>832213</v>
      </c>
      <c r="G3" s="960" cm="1">
        <f t="array" ref="G3">SUM(SUMIFS(Trans!$D:$D,Trans!$H:$H,{"LC","DC","Customs duty","Freight ","Insurance","Related"},Trans!$I:$I,$A3,Trans!$C:$C,"Debit"))</f>
        <v>0</v>
      </c>
      <c r="H3" s="962">
        <v>16773748.029999999</v>
      </c>
      <c r="I3" s="963">
        <f t="shared" si="0"/>
        <v>0</v>
      </c>
      <c r="J3" s="941">
        <f>SUMIFS(Trans!$D:$D,Trans!$F:$F,$J$1,Trans!$I:$I,$A3,Trans!$C:$C,"Credit")</f>
        <v>0</v>
      </c>
      <c r="K3" s="941">
        <f>SUMIFS(Trans!$D:$D,Trans!$F:$F,$K$1,Trans!$I:$I,$A3,Trans!$C:$C,"Credit")</f>
        <v>0</v>
      </c>
      <c r="L3" s="940">
        <f>SUMIFS(Trans!$D:$D,Trans!$F:$F,$K$1,Trans!$I:$I,$A3,Trans!$C:$C,"Credit")</f>
        <v>0</v>
      </c>
      <c r="Q3" s="25">
        <v>2861703</v>
      </c>
      <c r="R3" s="25"/>
      <c r="U3" s="962">
        <v>14008058</v>
      </c>
      <c r="V3" s="962">
        <v>785028</v>
      </c>
      <c r="W3" s="960" cm="1">
        <f t="array" ref="W3">SUM(SUMIFS(Trans!$D:$D,Trans!$H:$H,{"LC","DC","Customs duty","Freight ","Insurance","Related"},Trans!$I:$I,$A3,Trans!$C:$C,"Debit"))</f>
        <v>0</v>
      </c>
      <c r="X3" s="962">
        <v>12083775.5</v>
      </c>
      <c r="Y3" s="376">
        <f>SUMIFS(Trans!$D:$D,Trans!$A:$A,"&gt;="&amp;DATE(2017,12,1),Trans!$A:$A,"&lt;"&amp;EDATE(DATE(2017,12,1),1),Trans!$C:$C,"Debit")</f>
        <v>0</v>
      </c>
    </row>
    <row r="4" spans="1:25" s="7" customFormat="1" ht="18" customHeight="1">
      <c r="A4" s="908" t="s">
        <v>499</v>
      </c>
      <c r="B4" s="357" t="str">
        <f>IF(IFERROR(SUMIFS(Trans!$D:$D,Trans!$I:$I,A4,Trans!$C:$C,"Credit"),0)=0,"",IFERROR(SUMIFS(Trans!$D:$D,Trans!$I:$I,A4,Trans!$C:$C,"Credit"),0))</f>
        <v/>
      </c>
      <c r="C4" s="357" t="str">
        <f>IF(IFERROR(SUMIFS(Trans!$D:$D,Trans!$I:$I,A4,Trans!$C:$C,"Debit"),0)=0,"",IFERROR(SUMIFS(Trans!$D:$D,Trans!$I:$I,A4,Trans!$C:$C,"Debit"),0))</f>
        <v/>
      </c>
      <c r="D4" s="959" t="str">
        <f t="shared" ref="D4:D13" si="1">IF(OR($B4="", $C4=""), "", D3+B4-C4)</f>
        <v/>
      </c>
      <c r="E4" s="962">
        <v>14008058</v>
      </c>
      <c r="F4" s="962">
        <v>785028</v>
      </c>
      <c r="G4" s="960" cm="1">
        <f t="array" ref="G4">SUM(SUMIFS(Trans!$D:$D,Trans!$H:$H,{"LC","DC","Customs duty","Freight ","Insurance","Related"},Trans!$I:$I,$A4,Trans!$C:$C,"Debit"))</f>
        <v>0</v>
      </c>
      <c r="H4" s="962">
        <v>12083775.5</v>
      </c>
      <c r="I4" s="963">
        <f t="shared" si="0"/>
        <v>0</v>
      </c>
      <c r="J4" s="941">
        <f>SUMIFS(Trans!$D:$D,Trans!$F:$F,$J$1,Trans!$I:$I,$A4,Trans!$C:$C,"Credit")</f>
        <v>0</v>
      </c>
      <c r="K4" s="941">
        <f>SUMIFS(Trans!$D:$D,Trans!$F:$F,$K$1,Trans!$I:$I,$A4,Trans!$C:$C,"Credit")</f>
        <v>0</v>
      </c>
      <c r="L4" s="940">
        <f>SUMIFS(Trans!$D:$D,Trans!$F:$F,$K$1,Trans!$I:$I,$A4,Trans!$C:$C,"Credit")</f>
        <v>0</v>
      </c>
      <c r="Q4" s="25">
        <v>3532639</v>
      </c>
      <c r="R4" s="25"/>
      <c r="U4" s="962">
        <v>12141750</v>
      </c>
      <c r="V4" s="962">
        <v>1200000</v>
      </c>
      <c r="W4" s="960" cm="1">
        <f t="array" ref="W4">SUM(SUMIFS(Trans!$D:$D,Trans!$H:$H,{"LC","DC","Customs duty","Freight ","Insurance","Related"},Trans!$I:$I,$A4,Trans!$C:$C,"Debit"))</f>
        <v>0</v>
      </c>
      <c r="X4" s="962">
        <v>14919469</v>
      </c>
      <c r="Y4" s="376">
        <f>SUMIFS(Trans!$D:$D,Trans!$A:$A,"&gt;="&amp;DATE(2018,1,1),Trans!$A:$A,"&lt;"&amp;EDATE(DATE(2018,1,1),1),Trans!$C:$C,"Debit")</f>
        <v>0</v>
      </c>
    </row>
    <row r="5" spans="1:25" s="7" customFormat="1" ht="18" customHeight="1">
      <c r="A5" s="908" t="s">
        <v>500</v>
      </c>
      <c r="B5" s="357" t="str">
        <f>IF(IFERROR(SUMIFS(Trans!$D:$D,Trans!$I:$I,A5,Trans!$C:$C,"Credit"),0)=0,"",IFERROR(SUMIFS(Trans!$D:$D,Trans!$I:$I,A5,Trans!$C:$C,"Credit"),0))</f>
        <v/>
      </c>
      <c r="C5" s="357" t="str">
        <f>IF(IFERROR(SUMIFS(Trans!$D:$D,Trans!$I:$I,A5,Trans!$C:$C,"Debit"),0)=0,"",IFERROR(SUMIFS(Trans!$D:$D,Trans!$I:$I,A5,Trans!$C:$C,"Debit"),0))</f>
        <v/>
      </c>
      <c r="D5" s="959" t="str">
        <f t="shared" si="1"/>
        <v/>
      </c>
      <c r="E5" s="962">
        <v>12141750</v>
      </c>
      <c r="F5" s="962">
        <v>1200000</v>
      </c>
      <c r="G5" s="960" cm="1">
        <f t="array" ref="G5">SUM(SUMIFS(Trans!$D:$D,Trans!$H:$H,{"LC","DC","Customs duty","Freight ","Insurance","Related"},Trans!$I:$I,$A5,Trans!$C:$C,"Debit"))</f>
        <v>0</v>
      </c>
      <c r="H5" s="962">
        <v>14919469</v>
      </c>
      <c r="I5" s="963">
        <f t="shared" si="0"/>
        <v>0</v>
      </c>
      <c r="J5" s="941">
        <f>SUMIFS(Trans!$D:$D,Trans!$F:$F,$J$1,Trans!$I:$I,$A5,Trans!$C:$C,"Credit")</f>
        <v>0</v>
      </c>
      <c r="K5" s="941">
        <f>SUMIFS(Trans!$D:$D,Trans!$F:$F,$K$1,Trans!$I:$I,$A5,Trans!$C:$C,"Credit")</f>
        <v>0</v>
      </c>
      <c r="L5" s="940">
        <f>SUMIFS(Trans!$D:$D,Trans!$F:$F,$K$1,Trans!$I:$I,$A5,Trans!$C:$C,"Credit")</f>
        <v>0</v>
      </c>
      <c r="Q5" s="25">
        <v>4394854</v>
      </c>
      <c r="R5" s="25"/>
      <c r="U5" s="962">
        <v>11166540</v>
      </c>
      <c r="V5" s="962">
        <v>1661070</v>
      </c>
      <c r="W5" s="960" cm="1">
        <f t="array" ref="W5">SUM(SUMIFS(Trans!$D:$D,Trans!$H:$H,{"LC","DC","Customs duty","Freight ","Insurance","Related"},Trans!$I:$I,$A5,Trans!$C:$C,"Debit"))</f>
        <v>0</v>
      </c>
      <c r="X5" s="962">
        <v>14721956</v>
      </c>
      <c r="Y5" s="376">
        <f>SUMIFS(Trans!$D:$D,Trans!$A:$A,"&gt;="&amp;DATE(2018,2,1),Trans!$A:$A,"&lt;"&amp;EDATE(DATE(2018,2,1),1),Trans!$C:$C,"Debit")</f>
        <v>0</v>
      </c>
    </row>
    <row r="6" spans="1:25" s="7" customFormat="1" ht="18" customHeight="1">
      <c r="A6" s="908" t="s">
        <v>501</v>
      </c>
      <c r="B6" s="357" t="str">
        <f>IF(IFERROR(SUMIFS(Trans!$D:$D,Trans!$I:$I,A6,Trans!$C:$C,"Credit"),0)=0,"",IFERROR(SUMIFS(Trans!$D:$D,Trans!$I:$I,A6,Trans!$C:$C,"Credit"),0))</f>
        <v/>
      </c>
      <c r="C6" s="357" t="str">
        <f>IF(IFERROR(SUMIFS(Trans!$D:$D,Trans!$I:$I,A6,Trans!$C:$C,"Debit"),0)=0,"",IFERROR(SUMIFS(Trans!$D:$D,Trans!$I:$I,A6,Trans!$C:$C,"Debit"),0))</f>
        <v/>
      </c>
      <c r="D6" s="959" t="str">
        <f t="shared" si="1"/>
        <v/>
      </c>
      <c r="E6" s="962">
        <v>11166540</v>
      </c>
      <c r="F6" s="962">
        <v>1661070</v>
      </c>
      <c r="G6" s="960" cm="1">
        <f t="array" ref="G6">SUM(SUMIFS(Trans!$D:$D,Trans!$H:$H,{"LC","DC","Customs duty","Freight ","Insurance","Related"},Trans!$I:$I,$A6,Trans!$C:$C,"Debit"))</f>
        <v>0</v>
      </c>
      <c r="H6" s="962">
        <v>14721956</v>
      </c>
      <c r="I6" s="963">
        <f t="shared" si="0"/>
        <v>0</v>
      </c>
      <c r="J6" s="941">
        <f>SUMIFS(Trans!$D:$D,Trans!$F:$F,$J$1,Trans!$I:$I,$A6,Trans!$C:$C,"Credit")</f>
        <v>0</v>
      </c>
      <c r="K6" s="941">
        <f>SUMIFS(Trans!$D:$D,Trans!$F:$F,$K$1,Trans!$I:$I,$A6,Trans!$C:$C,"Credit")</f>
        <v>0</v>
      </c>
      <c r="L6" s="940">
        <f>SUMIFS(Trans!$D:$D,Trans!$F:$F,$K$1,Trans!$I:$I,$A6,Trans!$C:$C,"Credit")</f>
        <v>0</v>
      </c>
      <c r="Q6" s="25"/>
      <c r="R6" s="25">
        <v>376295</v>
      </c>
      <c r="U6" s="962">
        <v>8414935</v>
      </c>
      <c r="V6" s="962">
        <v>2455340</v>
      </c>
      <c r="W6" s="962" cm="1">
        <f t="array" ref="W6">SUM(SUMIFS(Trans!$D:$D,Trans!$H:$H,{"LC","DC","Customs duty","Freight ","Insurance","Related"},Trans!$I:$I,$A6,Trans!$C:$C,"Debit"))</f>
        <v>0</v>
      </c>
      <c r="X6" s="962">
        <v>12413400.279999999</v>
      </c>
      <c r="Y6" s="376">
        <f>SUMIFS(Trans!$D:$D,Trans!$A:$A,"&gt;="&amp;DATE(2018,3,1),Trans!$A:$A,"&lt;"&amp;EDATE(DATE(2018,3,1),1),Trans!$C:$C,"Debit")</f>
        <v>0</v>
      </c>
    </row>
    <row r="7" spans="1:25" s="7" customFormat="1" ht="18" customHeight="1">
      <c r="A7" s="908" t="s">
        <v>502</v>
      </c>
      <c r="B7" s="357" t="str">
        <f>IF(IFERROR(SUMIFS(Trans!$D:$D,Trans!$I:$I,A7,Trans!$C:$C,"Credit"),0)=0,"",IFERROR(SUMIFS(Trans!$D:$D,Trans!$I:$I,A7,Trans!$C:$C,"Credit"),0))</f>
        <v/>
      </c>
      <c r="C7" s="357" t="str">
        <f>IF(IFERROR(SUMIFS(Trans!$D:$D,Trans!$I:$I,A7,Trans!$C:$C,"Debit"),0)=0,"",IFERROR(SUMIFS(Trans!$D:$D,Trans!$I:$I,A7,Trans!$C:$C,"Debit"),0))</f>
        <v/>
      </c>
      <c r="D7" s="959" t="str">
        <f t="shared" si="1"/>
        <v/>
      </c>
      <c r="E7" s="962">
        <v>8414935</v>
      </c>
      <c r="F7" s="962">
        <v>2455340</v>
      </c>
      <c r="G7" s="962" cm="1">
        <f t="array" ref="G7">SUM(SUMIFS(Trans!$D:$D,Trans!$H:$H,{"LC","DC","Customs duty","Freight ","Insurance","Related"},Trans!$I:$I,$A7,Trans!$C:$C,"Debit"))</f>
        <v>0</v>
      </c>
      <c r="H7" s="962">
        <v>12413400.279999999</v>
      </c>
      <c r="I7" s="963">
        <f t="shared" si="0"/>
        <v>0</v>
      </c>
      <c r="J7" s="941">
        <f>SUMIFS(Trans!$D:$D,Trans!$F:$F,$J$1,Trans!$I:$I,$A7,Trans!$C:$C,"Credit")</f>
        <v>0</v>
      </c>
      <c r="K7" s="941">
        <f>SUMIFS(Trans!$D:$D,Trans!$F:$F,$K$1,Trans!$I:$I,$A7,Trans!$C:$C,"Credit")</f>
        <v>0</v>
      </c>
      <c r="L7" s="940">
        <f>SUMIFS(Trans!$D:$D,Trans!$F:$F,$K$1,Trans!$I:$I,$A7,Trans!$C:$C,"Credit")</f>
        <v>0</v>
      </c>
      <c r="Q7" s="25"/>
      <c r="R7" s="25">
        <v>455256.72</v>
      </c>
      <c r="U7" s="962">
        <v>4599485</v>
      </c>
      <c r="V7" s="962"/>
      <c r="W7" s="962" cm="1">
        <f t="array" ref="W7">SUM(SUMIFS(Trans!$D:$D,Trans!$H:$H,{"LC","DC","Customs duty","Freight ","Insurance","Related"},Trans!$I:$I,$A7,Trans!$C:$C,"Debit"))</f>
        <v>0</v>
      </c>
      <c r="X7" s="962"/>
      <c r="Y7" s="376">
        <f>SUMIFS(Trans!$D:$D,Trans!$A:$A,"&gt;="&amp;DATE(2018,4,1),Trans!$A:$A,"&lt;"&amp;EDATE(DATE(2018,4,1),1),Trans!$C:$C,"Debit")</f>
        <v>0</v>
      </c>
    </row>
    <row r="8" spans="1:25" s="7" customFormat="1" ht="18" customHeight="1">
      <c r="A8" s="908" t="s">
        <v>503</v>
      </c>
      <c r="B8" s="357" t="str">
        <f>IF(IFERROR(SUMIFS(Trans!$D:$D,Trans!$I:$I,A8,Trans!$C:$C,"Credit"),0)=0,"",IFERROR(SUMIFS(Trans!$D:$D,Trans!$I:$I,A8,Trans!$C:$C,"Credit"),0))</f>
        <v/>
      </c>
      <c r="C8" s="357" t="str">
        <f>IF(IFERROR(SUMIFS(Trans!$D:$D,Trans!$I:$I,A8,Trans!$C:$C,"Debit"),0)=0,"",IFERROR(SUMIFS(Trans!$D:$D,Trans!$I:$I,A8,Trans!$C:$C,"Debit"),0))</f>
        <v/>
      </c>
      <c r="D8" s="959" t="str">
        <f t="shared" si="1"/>
        <v/>
      </c>
      <c r="E8" s="962">
        <v>4599485</v>
      </c>
      <c r="F8" s="962"/>
      <c r="G8" s="962" cm="1">
        <f t="array" ref="G8">SUM(SUMIFS(Trans!$D:$D,Trans!$H:$H,{"LC","DC","Customs duty","Freight ","Insurance","Related"},Trans!$I:$I,$A8,Trans!$C:$C,"Debit"))</f>
        <v>0</v>
      </c>
      <c r="H8" s="962"/>
      <c r="I8" s="963">
        <f t="shared" si="0"/>
        <v>0</v>
      </c>
      <c r="J8" s="941">
        <f>SUMIFS(Trans!$D:$D,Trans!$F:$F,$J$1,Trans!$I:$I,$A8,Trans!$C:$C,"Credit")</f>
        <v>0</v>
      </c>
      <c r="K8" s="941">
        <f>SUMIFS(Trans!$D:$D,Trans!$F:$F,$K$1,Trans!$I:$I,$A8,Trans!$C:$C,"Credit")</f>
        <v>0</v>
      </c>
      <c r="L8" s="940">
        <f>SUMIFS(Trans!$D:$D,Trans!$F:$F,$K$1,Trans!$I:$I,$A8,Trans!$C:$C,"Credit")</f>
        <v>0</v>
      </c>
      <c r="Q8" s="25"/>
      <c r="R8" s="25">
        <v>443988</v>
      </c>
      <c r="U8" s="962">
        <v>2782545</v>
      </c>
      <c r="V8" s="962">
        <v>2132780</v>
      </c>
      <c r="W8" s="962">
        <v>6421208.7000000002</v>
      </c>
      <c r="X8" s="962">
        <v>10834373.83</v>
      </c>
      <c r="Y8" s="376">
        <f>SUMIFS(Trans!$D:$D,Trans!$A:$A,"&gt;="&amp;DATE(2018,5,1),Trans!$A:$A,"&lt;"&amp;EDATE(DATE(2018,5,1),1),Trans!$C:$C,"Debit")</f>
        <v>0</v>
      </c>
    </row>
    <row r="9" spans="1:25" s="7" customFormat="1" ht="18" customHeight="1">
      <c r="A9" s="908" t="s">
        <v>504</v>
      </c>
      <c r="B9" s="357" t="str">
        <f>IF(IFERROR(SUMIFS(Trans!$D:$D,Trans!$I:$I,A9,Trans!$C:$C,"Credit"),0)=0,"",IFERROR(SUMIFS(Trans!$D:$D,Trans!$I:$I,A9,Trans!$C:$C,"Credit"),0))</f>
        <v/>
      </c>
      <c r="C9" s="357" t="str">
        <f>IF(IFERROR(SUMIFS(Trans!$D:$D,Trans!$I:$I,A9,Trans!$C:$C,"Debit"),0)=0,"",IFERROR(SUMIFS(Trans!$D:$D,Trans!$I:$I,A9,Trans!$C:$C,"Debit"),0))</f>
        <v/>
      </c>
      <c r="D9" s="959" t="str">
        <f t="shared" si="1"/>
        <v/>
      </c>
      <c r="E9" s="962">
        <v>2782545</v>
      </c>
      <c r="F9" s="962">
        <v>2132780</v>
      </c>
      <c r="G9" s="962">
        <v>6421208.7000000002</v>
      </c>
      <c r="H9" s="962">
        <v>10834373.83</v>
      </c>
      <c r="I9" s="963">
        <f t="shared" si="0"/>
        <v>0</v>
      </c>
      <c r="J9" s="941">
        <f>SUMIFS(Trans!$D:$D,Trans!$F:$F,$J$1,Trans!$I:$I,$A9,Trans!$C:$C,"Credit")</f>
        <v>0</v>
      </c>
      <c r="K9" s="941">
        <f>SUMIFS(Trans!$D:$D,Trans!$F:$F,$K$1,Trans!$I:$I,$A9,Trans!$C:$C,"Credit")</f>
        <v>0</v>
      </c>
      <c r="L9" s="940">
        <f>SUMIFS(Trans!$D:$D,Trans!$F:$F,$K$1,Trans!$I:$I,$A9,Trans!$C:$C,"Credit")</f>
        <v>0</v>
      </c>
      <c r="Q9" s="25"/>
      <c r="R9" s="25">
        <v>5708000</v>
      </c>
      <c r="U9" s="962">
        <v>2381930</v>
      </c>
      <c r="V9" s="962">
        <v>391300</v>
      </c>
      <c r="W9" s="962" cm="1">
        <f t="array" ref="W9">SUM(SUMIFS(Trans!$D:$D,Trans!$H:$H,{"LC","DC","Customs duty","Freight ","Insurance","Related"},Trans!$I:$I,$A9,Trans!$C:$C,"Debit"))</f>
        <v>0</v>
      </c>
      <c r="X9" s="962"/>
      <c r="Y9" s="376">
        <f>SUMIFS(Trans!$D:$D,Trans!$A:$A,"&gt;="&amp;DATE(2018,6,1),Trans!$A:$A,"&lt;"&amp;EDATE(DATE(2018,6,1),1),Trans!$C:$C,"Debit")</f>
        <v>0</v>
      </c>
    </row>
    <row r="10" spans="1:25" s="7" customFormat="1" ht="18" customHeight="1">
      <c r="A10" s="908" t="s">
        <v>505</v>
      </c>
      <c r="B10" s="357" t="str">
        <f>IF(IFERROR(SUMIFS(Trans!$D:$D,Trans!$I:$I,A10,Trans!$C:$C,"Credit"),0)=0,"",IFERROR(SUMIFS(Trans!$D:$D,Trans!$I:$I,A10,Trans!$C:$C,"Credit"),0))</f>
        <v/>
      </c>
      <c r="C10" s="357" t="str">
        <f>IF(IFERROR(SUMIFS(Trans!$D:$D,Trans!$I:$I,A10,Trans!$C:$C,"Debit"),0)=0,"",IFERROR(SUMIFS(Trans!$D:$D,Trans!$I:$I,A10,Trans!$C:$C,"Debit"),0))</f>
        <v/>
      </c>
      <c r="D10" s="959" t="str">
        <f t="shared" si="1"/>
        <v/>
      </c>
      <c r="E10" s="962">
        <v>2381930</v>
      </c>
      <c r="F10" s="962">
        <v>391300</v>
      </c>
      <c r="G10" s="962" cm="1">
        <f t="array" ref="G10">SUM(SUMIFS(Trans!$D:$D,Trans!$H:$H,{"LC","DC","Customs duty","Freight ","Insurance","Related"},Trans!$I:$I,$A10,Trans!$C:$C,"Debit"))</f>
        <v>0</v>
      </c>
      <c r="H10" s="962"/>
      <c r="I10" s="963">
        <f t="shared" si="0"/>
        <v>0</v>
      </c>
      <c r="J10" s="941">
        <f>SUMIFS(Trans!$D:$D,Trans!$F:$F,$J$1,Trans!$I:$I,$A10,Trans!$C:$C,"Credit")</f>
        <v>0</v>
      </c>
      <c r="K10" s="941">
        <f>SUMIFS(Trans!$D:$D,Trans!$F:$F,$K$1,Trans!$I:$I,$A10,Trans!$C:$C,"Credit")</f>
        <v>0</v>
      </c>
      <c r="L10" s="940">
        <f>SUMIFS(Trans!$D:$D,Trans!$F:$F,$K$1,Trans!$I:$I,$A10,Trans!$C:$C,"Credit")</f>
        <v>0</v>
      </c>
      <c r="U10" s="962">
        <f>'[3]Et v Q3&amp;4 '!$M$41</f>
        <v>26731720</v>
      </c>
      <c r="V10" s="962">
        <v>391300</v>
      </c>
      <c r="W10" s="962" cm="1">
        <f t="array" ref="W10">SUM(SUMIFS(Trans!$D:$D,Trans!$H:$H,{"LC","DC","Customs duty","Freight ","Insurance","Related"},Trans!$I:$I,$A10,Trans!$C:$C,"Debit"))</f>
        <v>0</v>
      </c>
      <c r="X10" s="962"/>
      <c r="Y10" s="376">
        <f>SUMIFS(Trans!$D:$D,Trans!$A:$A,"&gt;="&amp;DATE(2018,7,1),Trans!$A:$A,"&lt;"&amp;EDATE(DATE(2018,7,1),1),Trans!$C:$C,"Debit")</f>
        <v>0</v>
      </c>
    </row>
    <row r="11" spans="1:25" s="7" customFormat="1" ht="18" customHeight="1">
      <c r="A11" s="908" t="s">
        <v>506</v>
      </c>
      <c r="B11" s="357" t="str">
        <f>IF(IFERROR(SUMIFS(Trans!$D:$D,Trans!$I:$I,A11,Trans!$C:$C,"Credit"),0)=0,"",IFERROR(SUMIFS(Trans!$D:$D,Trans!$I:$I,A11,Trans!$C:$C,"Credit"),0))</f>
        <v/>
      </c>
      <c r="C11" s="357" t="str">
        <f>IF(IFERROR(SUMIFS(Trans!$D:$D,Trans!$I:$I,A11,Trans!$C:$C,"Debit"),0)=0,"",IFERROR(SUMIFS(Trans!$D:$D,Trans!$I:$I,A11,Trans!$C:$C,"Debit"),0))</f>
        <v/>
      </c>
      <c r="D11" s="959" t="str">
        <f t="shared" si="1"/>
        <v/>
      </c>
      <c r="E11" s="962">
        <f>'[3]Et v Q3&amp;4 '!$M$41</f>
        <v>26731720</v>
      </c>
      <c r="F11" s="962">
        <v>391300</v>
      </c>
      <c r="G11" s="962" cm="1">
        <f t="array" ref="G11">SUM(SUMIFS(Trans!$D:$D,Trans!$H:$H,{"LC","DC","Customs duty","Freight ","Insurance","Related"},Trans!$I:$I,$A11,Trans!$C:$C,"Debit"))</f>
        <v>0</v>
      </c>
      <c r="H11" s="962"/>
      <c r="I11" s="963">
        <f t="shared" si="0"/>
        <v>0</v>
      </c>
      <c r="J11" s="941">
        <f>SUMIFS(Trans!$D:$D,Trans!$F:$F,$J$1,Trans!$I:$I,$A11,Trans!$C:$C,"Credit")</f>
        <v>0</v>
      </c>
      <c r="K11" s="941">
        <f>SUMIFS(Trans!$D:$D,Trans!$F:$F,$K$1,Trans!$I:$I,$A11,Trans!$C:$C,"Credit")</f>
        <v>0</v>
      </c>
      <c r="L11" s="940">
        <f>SUMIFS(Trans!$D:$D,Trans!$F:$F,$K$1,Trans!$I:$I,$A11,Trans!$C:$C,"Credit")</f>
        <v>0</v>
      </c>
      <c r="U11" s="964">
        <v>26578505</v>
      </c>
      <c r="V11" s="964">
        <v>1482780</v>
      </c>
      <c r="W11" s="964">
        <v>256206</v>
      </c>
      <c r="X11" s="962">
        <v>28205572.300000001</v>
      </c>
      <c r="Y11" s="376">
        <f>SUMIFS(Trans!$D:$D,Trans!$A:$A,"&gt;="&amp;DATE(2018,8,1),Trans!$A:$A,"&lt;"&amp;EDATE(DATE(2018,8,1),1),Trans!$C:$C,"Debit")</f>
        <v>0</v>
      </c>
    </row>
    <row r="12" spans="1:25" s="7" customFormat="1" ht="18" customHeight="1">
      <c r="A12" s="908" t="s">
        <v>507</v>
      </c>
      <c r="B12" s="357" t="str">
        <f>IF(IFERROR(SUMIFS(Trans!$D:$D,Trans!$I:$I,A12,Trans!$C:$C,"Credit"),0)=0,"",IFERROR(SUMIFS(Trans!$D:$D,Trans!$I:$I,A12,Trans!$C:$C,"Credit"),0))</f>
        <v/>
      </c>
      <c r="C12" s="357" t="str">
        <f>IF(IFERROR(SUMIFS(Trans!$D:$D,Trans!$I:$I,A12,Trans!$C:$C,"Debit"),0)=0,"",IFERROR(SUMIFS(Trans!$D:$D,Trans!$I:$I,A12,Trans!$C:$C,"Debit"),0))</f>
        <v/>
      </c>
      <c r="D12" s="959" t="str">
        <f t="shared" si="1"/>
        <v/>
      </c>
      <c r="E12" s="964">
        <v>26578505</v>
      </c>
      <c r="F12" s="964">
        <v>1482780</v>
      </c>
      <c r="G12" s="964">
        <v>256206</v>
      </c>
      <c r="H12" s="962">
        <v>28205572.300000001</v>
      </c>
      <c r="I12" s="965">
        <v>391676</v>
      </c>
      <c r="J12" s="942">
        <v>288490</v>
      </c>
      <c r="K12" s="942">
        <v>103186</v>
      </c>
      <c r="L12" s="940">
        <f>SUMIFS(Trans!$D:$D,Trans!$F:$F,$K$1,Trans!$I:$I,$A12,Trans!$C:$C,"Credit")</f>
        <v>0</v>
      </c>
      <c r="U12" s="966">
        <f>'[3]Et v Q3&amp;4 '!$P$41</f>
        <v>25292170</v>
      </c>
      <c r="V12" s="964">
        <f>'A1'!X1</f>
        <v>0</v>
      </c>
      <c r="W12" s="964" cm="1">
        <f t="array" ref="W12">SUM(SUMIFS(Trans!$D:$D,Trans!$H:$H,{"LC","DC","Customs duty","Freight ","Insurance","Related"},Trans!$I:$I,$A12,Trans!$C:$C,"Debit"))</f>
        <v>0</v>
      </c>
      <c r="X12" s="964">
        <f>SUM(T12:W12)</f>
        <v>25292170</v>
      </c>
      <c r="Y12" s="376">
        <f>SUMIFS(Trans!$D:$D,Trans!$A:$A,"&gt;="&amp;DATE(2018,8,1),Trans!$A:$A,"&lt;"&amp;EDATE(DATE(2018,8,1),1),Trans!$C:$C,"Debit")</f>
        <v>0</v>
      </c>
    </row>
    <row r="13" spans="1:25" s="7" customFormat="1" ht="18" customHeight="1">
      <c r="A13" s="908" t="s">
        <v>508</v>
      </c>
      <c r="B13" s="357" t="str">
        <f>IF(IFERROR(SUMIFS(Trans!$D:$D,Trans!$I:$I,A13,Trans!$C:$C,"Credit"),0)=0,"",IFERROR(SUMIFS(Trans!$D:$D,Trans!$I:$I,A13,Trans!$C:$C,"Credit"),0))</f>
        <v/>
      </c>
      <c r="C13" s="357" t="str">
        <f>IF(IFERROR(SUMIFS(Trans!$D:$D,Trans!$I:$I,A13,Trans!$C:$C,"Debit"),0)=0,"",IFERROR(SUMIFS(Trans!$D:$D,Trans!$I:$I,A13,Trans!$C:$C,"Debit"),0))</f>
        <v/>
      </c>
      <c r="D13" s="959" t="str">
        <f t="shared" si="1"/>
        <v/>
      </c>
      <c r="E13" s="966">
        <f>'[3]Et v Q3&amp;4 '!$P$41</f>
        <v>25292170</v>
      </c>
      <c r="F13" s="964">
        <f ca="1">'A1'!H2</f>
        <v>2841430</v>
      </c>
      <c r="G13" s="964" cm="1">
        <f t="array" ref="G13">SUM(SUMIFS(Trans!$D:$D,Trans!$H:$H,{"LC","DC","Customs duty","Freight ","Insurance","Related"},Trans!$I:$I,$A13,Trans!$C:$C,"Debit"))</f>
        <v>0</v>
      </c>
      <c r="H13" s="964">
        <f ca="1">SUM(D13:G13)</f>
        <v>28133600</v>
      </c>
      <c r="I13" s="965">
        <v>391676</v>
      </c>
      <c r="J13" s="942">
        <f>SUMIFS(Trans!$D:$D,Trans!$F:$F,$J$1,Trans!$I:$I,$A13,Trans!$C:$C,"Credit")</f>
        <v>0</v>
      </c>
      <c r="K13" s="942">
        <f>SUMIFS(Trans!$D:$D,Trans!$F:$F,$K$1,Trans!$I:$I,$A13,Trans!$C:$C,"Credit")</f>
        <v>0</v>
      </c>
      <c r="L13" s="940">
        <f>SUMIFS(Trans!$D:$D,Trans!$F:$F,$K$1,Trans!$I:$I,$A13,Trans!$C:$C,"Credit")</f>
        <v>0</v>
      </c>
      <c r="U13" s="968"/>
      <c r="V13" s="968"/>
      <c r="W13" s="965">
        <f>SUM(W1:W12)</f>
        <v>6677414.7000000002</v>
      </c>
      <c r="X13" s="969"/>
      <c r="Y13" s="377">
        <f>SUMIFS(Trans!$D:$D,Trans!$A:$A,"&gt;="&amp;DATE(2018,10,1),Trans!$A:$A,"&lt;"&amp;EDATE(DATE(2018,10,1),1),Trans!$C:$C,"Debit")</f>
        <v>0</v>
      </c>
    </row>
    <row r="14" spans="1:25" s="372" customFormat="1" ht="18" customHeight="1">
      <c r="A14" s="371" t="s">
        <v>121</v>
      </c>
      <c r="B14" s="358"/>
      <c r="C14" s="358"/>
      <c r="D14" s="967"/>
      <c r="E14" s="968"/>
      <c r="F14" s="968"/>
      <c r="G14" s="965">
        <f>SUM(G2:G13)</f>
        <v>6677414.7000000002</v>
      </c>
      <c r="H14" s="969"/>
      <c r="I14" s="965">
        <f>SUM(I2:I13)</f>
        <v>783352</v>
      </c>
      <c r="J14" s="942">
        <f>SUM(J2:J13)</f>
        <v>288490</v>
      </c>
      <c r="K14" s="942">
        <f>SUM(K2:K13)</f>
        <v>103186</v>
      </c>
      <c r="L14" s="940">
        <f>SUMIFS(Trans!$D:$D,Trans!$F:$F,$K$1,Trans!$I:$I,$A14,Trans!$C:$C,"Credit")</f>
        <v>0</v>
      </c>
      <c r="X14" s="358">
        <f>SUM(X2:X13)</f>
        <v>135244464.94</v>
      </c>
      <c r="Y14" s="358">
        <f>SUM(Y2:Y13)</f>
        <v>0</v>
      </c>
    </row>
    <row r="15" spans="1:25" s="372" customFormat="1" ht="18" customHeight="1">
      <c r="A15" s="360"/>
      <c r="B15" s="361"/>
      <c r="C15" s="361"/>
      <c r="D15" s="970"/>
      <c r="E15" s="971"/>
      <c r="F15" s="971"/>
      <c r="G15" s="971"/>
      <c r="H15" s="971"/>
      <c r="I15" s="971"/>
      <c r="J15" s="971"/>
      <c r="K15" s="971"/>
      <c r="L15" s="938"/>
      <c r="X15" s="361"/>
      <c r="Y15" s="361"/>
    </row>
    <row r="16" spans="1:25">
      <c r="D16" s="7"/>
      <c r="E16" s="7"/>
      <c r="F16" s="7"/>
      <c r="G16" s="7"/>
      <c r="H16" s="7"/>
      <c r="I16" s="7"/>
      <c r="J16" s="9"/>
    </row>
    <row r="23" spans="1:25" s="372" customFormat="1" ht="27.75" customHeight="1">
      <c r="A23" s="373" t="e">
        <f>#REF!+#REF!</f>
        <v>#REF!</v>
      </c>
      <c r="B23" s="373"/>
      <c r="C23" s="373"/>
      <c r="D23" s="373"/>
      <c r="E23" s="369"/>
      <c r="F23" s="369"/>
      <c r="G23" s="369"/>
      <c r="H23" s="369"/>
      <c r="I23" s="369"/>
      <c r="J23" s="943"/>
      <c r="K23" s="943"/>
      <c r="L23" s="938"/>
      <c r="X23" s="373"/>
      <c r="Y23" s="373"/>
    </row>
    <row r="24" spans="1:25" ht="18.75" customHeight="1">
      <c r="A24" s="374">
        <v>133326</v>
      </c>
      <c r="B24" s="374"/>
      <c r="C24" s="374"/>
      <c r="D24" s="374"/>
      <c r="X24" s="374"/>
      <c r="Y24" s="374"/>
    </row>
    <row r="25" spans="1:25" ht="19.5" customHeight="1">
      <c r="A25" s="375"/>
      <c r="B25" s="375"/>
      <c r="C25" s="375"/>
      <c r="D25" s="375"/>
      <c r="X25" s="375"/>
      <c r="Y25" s="375"/>
    </row>
    <row r="26" spans="1:25" ht="19.5" customHeight="1">
      <c r="A26" s="375"/>
      <c r="B26" s="375"/>
      <c r="C26" s="375"/>
      <c r="D26" s="375"/>
      <c r="X26" s="375"/>
      <c r="Y26" s="375"/>
    </row>
    <row r="27" spans="1:25" ht="19.5" customHeight="1">
      <c r="A27" s="362"/>
      <c r="B27" s="362"/>
      <c r="C27" s="362"/>
      <c r="D27" s="362"/>
      <c r="H27" s="952" t="s">
        <v>17</v>
      </c>
      <c r="J27" s="945" t="s">
        <v>38</v>
      </c>
      <c r="X27" s="362"/>
      <c r="Y27" s="362"/>
    </row>
    <row r="28" spans="1:25" ht="19.5" customHeight="1">
      <c r="A28" s="370"/>
      <c r="B28" s="370"/>
      <c r="C28" s="370"/>
      <c r="D28" s="370"/>
      <c r="H28" s="953" t="e">
        <f>SUMIFS(Trans!$D:$D,Trans!$A:$A,"&gt;="&amp;DATE(2017,11,1),Trans!$A:$A,"&lt;"&amp;EDATE(DATE(2017,11,1),1),Trans!#REF!,"Sells")</f>
        <v>#REF!</v>
      </c>
      <c r="J28" s="946"/>
      <c r="X28" s="370"/>
      <c r="Y28" s="370"/>
    </row>
    <row r="29" spans="1:25">
      <c r="A29" s="370"/>
      <c r="B29" s="370"/>
      <c r="C29" s="370"/>
      <c r="D29" s="370"/>
      <c r="H29" s="953" t="e">
        <f>SUMIFS(Trans!$D:$D,Trans!$A:$A,"&gt;="&amp;DATE(2017,12,1),Trans!$A:$A,"&lt;"&amp;EDATE(DATE(2017,12,1),1),Trans!#REF!,"Sells")</f>
        <v>#REF!</v>
      </c>
      <c r="J29" s="946"/>
      <c r="X29" s="370"/>
      <c r="Y29" s="370"/>
    </row>
    <row r="30" spans="1:25">
      <c r="A30" s="370"/>
      <c r="B30" s="370"/>
      <c r="C30" s="370"/>
      <c r="D30" s="370"/>
      <c r="H30" s="953" t="e">
        <f>SUMIFS(Trans!$D:$D,Trans!$A:$A,"&gt;="&amp;DATE(2018,1,1),Trans!$A:$A,"&lt;"&amp;EDATE(DATE(2018,1,1),1),Trans!#REF!,"Sells")</f>
        <v>#REF!</v>
      </c>
      <c r="J30" s="946"/>
      <c r="X30" s="370"/>
      <c r="Y30" s="370"/>
    </row>
    <row r="31" spans="1:25">
      <c r="A31" s="370"/>
      <c r="B31" s="370"/>
      <c r="C31" s="370"/>
      <c r="D31" s="370"/>
      <c r="H31" s="953" t="e">
        <f>SUMIFS(Trans!$D:$D,Trans!$A:$A,"&gt;="&amp;DATE(2018,2,1),Trans!$A:$A,"&lt;"&amp;EDATE(DATE(2018,2,1),1),Trans!#REF!,"Sells")</f>
        <v>#REF!</v>
      </c>
      <c r="J31" s="946"/>
      <c r="X31" s="370"/>
      <c r="Y31" s="370"/>
    </row>
    <row r="32" spans="1:25">
      <c r="A32" s="370"/>
      <c r="B32" s="370"/>
      <c r="C32" s="370"/>
      <c r="D32" s="370"/>
      <c r="H32" s="953" t="e">
        <f>SUMIFS(Trans!$D:$D,Trans!$A:$A,"&gt;="&amp;DATE(2018,3,1),Trans!$A:$A,"&lt;"&amp;EDATE(DATE(2018,3,1),1),Trans!#REF!,"Sells")</f>
        <v>#REF!</v>
      </c>
      <c r="J32" s="946" t="e">
        <f>#REF!</f>
        <v>#REF!</v>
      </c>
      <c r="X32" s="370"/>
      <c r="Y32" s="370"/>
    </row>
    <row r="33" spans="1:25">
      <c r="A33" s="370"/>
      <c r="B33" s="370"/>
      <c r="C33" s="370"/>
      <c r="D33" s="370"/>
      <c r="H33" s="953" t="e">
        <f>SUMIFS(Trans!$D:$D,Trans!$A:$A,"&gt;="&amp;DATE(2018,4,1),Trans!$A:$A,"&lt;"&amp;EDATE(DATE(2018,4,1),1),Trans!#REF!,"Sells")</f>
        <v>#REF!</v>
      </c>
      <c r="J33" s="946" t="e">
        <f>#REF!</f>
        <v>#REF!</v>
      </c>
      <c r="X33" s="370"/>
      <c r="Y33" s="370"/>
    </row>
    <row r="34" spans="1:25">
      <c r="A34" s="370"/>
      <c r="B34" s="370"/>
      <c r="C34" s="370"/>
      <c r="D34" s="370"/>
      <c r="H34" s="953" t="e">
        <f>SUMIFS(Trans!$D:$D,Trans!$A:$A,"&gt;="&amp;DATE(2018,5,1),Trans!$A:$A,"&lt;"&amp;EDATE(DATE(2018,5,1),1),Trans!#REF!,"Ca sales")</f>
        <v>#REF!</v>
      </c>
      <c r="J34" s="946" t="e">
        <f>#REF!</f>
        <v>#REF!</v>
      </c>
      <c r="X34" s="370"/>
      <c r="Y34" s="370"/>
    </row>
    <row r="35" spans="1:25">
      <c r="A35" s="370"/>
      <c r="B35" s="370"/>
      <c r="C35" s="370"/>
      <c r="D35" s="370"/>
      <c r="H35" s="953" t="e">
        <f>SUMIFS(Trans!$D:$D,Trans!$A:$A,"&gt;="&amp;DATE(2018,6,1),Trans!$A:$A,"&lt;"&amp;EDATE(DATE(2018,6,1),1),Trans!#REF!,"Sells")</f>
        <v>#REF!</v>
      </c>
      <c r="J35" s="946" t="e">
        <f>#REF!</f>
        <v>#REF!</v>
      </c>
      <c r="X35" s="370"/>
      <c r="Y35" s="370"/>
    </row>
    <row r="36" spans="1:25" ht="15.75" customHeight="1">
      <c r="A36" s="370"/>
      <c r="B36" s="370"/>
      <c r="C36" s="370"/>
      <c r="D36" s="370"/>
      <c r="H36" s="953" t="e">
        <f>SUMIFS(Trans!$D:$D,Trans!$A:$A,"&gt;="&amp;DATE(2018,7,1),Trans!$A:$A,"&lt;"&amp;EDATE(DATE(2018,7,1),1),Trans!#REF!,"Sells")</f>
        <v>#REF!</v>
      </c>
      <c r="J36" s="946" t="e">
        <f>#REF!</f>
        <v>#REF!</v>
      </c>
      <c r="X36" s="370"/>
      <c r="Y36" s="370"/>
    </row>
    <row r="37" spans="1:25" ht="15.75" customHeight="1">
      <c r="A37" s="370"/>
      <c r="B37" s="370"/>
      <c r="C37" s="370"/>
      <c r="D37" s="370"/>
      <c r="H37" s="953" t="e">
        <f>SUMIFS(Trans!$D:$D,Trans!$A:$A,"&gt;="&amp;DATE(2018,8,1),Trans!$A:$A,"&lt;"&amp;EDATE(DATE(2018,8,1),1),Trans!#REF!,"Sells")</f>
        <v>#REF!</v>
      </c>
      <c r="J37" s="946" t="e">
        <f>#REF!</f>
        <v>#REF!</v>
      </c>
      <c r="X37" s="370"/>
      <c r="Y37" s="370"/>
    </row>
    <row r="38" spans="1:25" ht="15.75" customHeight="1">
      <c r="A38" s="370"/>
      <c r="B38" s="370"/>
      <c r="C38" s="370"/>
      <c r="D38" s="370"/>
      <c r="H38" s="953" t="e">
        <f>SUMIFS(Trans!$D:$D,Trans!$A:$A,"&gt;="&amp;DATE(2018,9,1),Trans!$A:$A,"&lt;"&amp;EDATE(DATE(2018,9,1),1),Trans!#REF!,"Sells")</f>
        <v>#REF!</v>
      </c>
      <c r="J38" s="946" t="e">
        <f>#REF!</f>
        <v>#REF!</v>
      </c>
      <c r="X38" s="370"/>
      <c r="Y38" s="370"/>
    </row>
    <row r="39" spans="1:25" ht="15.75" customHeight="1">
      <c r="A39" s="370"/>
      <c r="B39" s="370"/>
      <c r="C39" s="370"/>
      <c r="D39" s="370"/>
      <c r="H39" s="953" t="e">
        <f>SUMIFS(Trans!$D:$D,Trans!$A:$A,"&gt;="&amp;DATE(2018,10,1),Trans!$A:$A,"&lt;"&amp;EDATE(DATE(2018,10,1),1),Trans!#REF!,"Sells")</f>
        <v>#REF!</v>
      </c>
      <c r="J39" s="946" t="e">
        <f>#REF!</f>
        <v>#REF!</v>
      </c>
      <c r="X39" s="370"/>
      <c r="Y39" s="370"/>
    </row>
    <row r="40" spans="1:25" ht="15.75" customHeight="1">
      <c r="A40" s="370"/>
      <c r="B40" s="370"/>
      <c r="C40" s="370"/>
      <c r="D40" s="370"/>
      <c r="H40" s="953" t="e">
        <f>SUM(H28:H39)</f>
        <v>#REF!</v>
      </c>
      <c r="J40" s="947"/>
      <c r="K40" s="943"/>
      <c r="L40" s="938"/>
      <c r="X40" s="370"/>
      <c r="Y40" s="370"/>
    </row>
    <row r="41" spans="1:25" ht="15.75" customHeight="1">
      <c r="A41" s="372"/>
      <c r="B41" s="372"/>
      <c r="C41" s="372"/>
      <c r="D41" s="372"/>
      <c r="E41" s="954"/>
      <c r="H41" s="954"/>
      <c r="J41" s="943"/>
      <c r="K41" s="943"/>
      <c r="L41" s="938"/>
      <c r="X41" s="372"/>
      <c r="Y41" s="372"/>
    </row>
    <row r="42" spans="1:25" ht="15.75" customHeight="1">
      <c r="A42" s="363" t="s">
        <v>105</v>
      </c>
      <c r="B42" s="364"/>
      <c r="C42" s="364"/>
      <c r="D42" s="364"/>
      <c r="E42" s="365" t="s">
        <v>106</v>
      </c>
      <c r="F42" s="365" t="s">
        <v>107</v>
      </c>
      <c r="G42" s="365" t="s">
        <v>108</v>
      </c>
      <c r="H42" s="955" t="s">
        <v>109</v>
      </c>
      <c r="J42" s="948"/>
      <c r="K42" s="943"/>
      <c r="L42" s="938"/>
      <c r="X42" s="364"/>
      <c r="Y42" s="364"/>
    </row>
    <row r="43" spans="1:25" ht="15.75" customHeight="1">
      <c r="A43" s="366">
        <f>J41</f>
        <v>0</v>
      </c>
      <c r="B43" s="366"/>
      <c r="C43" s="366"/>
      <c r="D43" s="366"/>
      <c r="E43" s="367" t="e">
        <f>'Cr sells18'!#REF!</f>
        <v>#REF!</v>
      </c>
      <c r="F43" s="367" t="e">
        <f>E43+A43</f>
        <v>#REF!</v>
      </c>
      <c r="G43" s="956">
        <v>3207300</v>
      </c>
      <c r="H43" s="957" t="e">
        <f>G43+F43</f>
        <v>#REF!</v>
      </c>
      <c r="J43" s="949"/>
      <c r="X43" s="366"/>
      <c r="Y43" s="366"/>
    </row>
    <row r="44" spans="1:25" ht="15.75" customHeight="1">
      <c r="A44" s="372"/>
      <c r="B44" s="372"/>
      <c r="C44" s="372"/>
      <c r="D44" s="372"/>
      <c r="E44" s="956">
        <f>A43-E45</f>
        <v>-1000000</v>
      </c>
      <c r="F44" s="370" t="e">
        <f>E44+E43</f>
        <v>#REF!</v>
      </c>
      <c r="J44" s="950" t="e">
        <f>G43+F44</f>
        <v>#REF!</v>
      </c>
      <c r="X44" s="372"/>
      <c r="Y44" s="372"/>
    </row>
    <row r="45" spans="1:25" ht="15.75" customHeight="1">
      <c r="E45" s="956">
        <v>1000000</v>
      </c>
      <c r="G45" s="953"/>
      <c r="H45" s="954"/>
      <c r="J45" s="951">
        <v>133326</v>
      </c>
    </row>
    <row r="46" spans="1:25" ht="15.75" customHeight="1">
      <c r="J46" s="943"/>
    </row>
    <row r="47" spans="1:25" ht="15.75" customHeight="1"/>
    <row r="48" spans="1:2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sheetData>
  <phoneticPr fontId="160" type="noConversion"/>
  <hyperlinks>
    <hyperlink ref="A1" location="'Sheet4'!A1" display="Back " xr:uid="{00000000-0004-0000-07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000FF"/>
  </sheetPr>
  <dimension ref="A1:X3740"/>
  <sheetViews>
    <sheetView showGridLines="0" zoomScale="145" zoomScaleNormal="145" workbookViewId="0">
      <pane ySplit="2" topLeftCell="A3" activePane="bottomLeft" state="frozen"/>
      <selection activeCell="S20" sqref="S20"/>
      <selection pane="bottomLeft" activeCell="D9" sqref="D9"/>
    </sheetView>
  </sheetViews>
  <sheetFormatPr defaultColWidth="20.140625" defaultRowHeight="15" customHeight="1" thickTop="1" thickBottom="1"/>
  <cols>
    <col min="1" max="1" width="9.5703125" style="516" hidden="1" customWidth="1"/>
    <col min="2" max="2" width="9.5703125" style="518" customWidth="1"/>
    <col min="3" max="3" width="9.5703125" style="519" customWidth="1"/>
    <col min="4" max="4" width="9.5703125" style="538" customWidth="1"/>
    <col min="5" max="5" width="11.42578125" style="544" customWidth="1"/>
    <col min="6" max="6" width="9.28515625" style="544" customWidth="1"/>
    <col min="7" max="7" width="10.5703125" style="545" customWidth="1"/>
    <col min="8" max="8" width="11.5703125" style="544" customWidth="1"/>
    <col min="9" max="9" width="10.140625" style="543" customWidth="1"/>
    <col min="10" max="10" width="13.140625" style="32" customWidth="1"/>
    <col min="11" max="11" width="10" style="291" customWidth="1"/>
    <col min="12" max="12" width="10" style="514" customWidth="1"/>
    <col min="13" max="13" width="7.42578125" style="902" customWidth="1"/>
    <col min="14" max="14" width="11" style="901" customWidth="1"/>
    <col min="15" max="17" width="6.42578125" style="901" customWidth="1"/>
    <col min="18" max="18" width="7.140625" style="32" customWidth="1"/>
    <col min="19" max="19" width="12.140625" style="32" customWidth="1"/>
    <col min="20" max="20" width="10.140625" style="32" customWidth="1"/>
    <col min="21" max="21" width="9.42578125" style="33" customWidth="1"/>
    <col min="22" max="22" width="12.140625" style="7" customWidth="1"/>
    <col min="23" max="16384" width="20.140625" style="7"/>
  </cols>
  <sheetData>
    <row r="1" spans="1:24" ht="19.5" customHeight="1" thickBot="1">
      <c r="A1" s="517" t="s">
        <v>79</v>
      </c>
      <c r="B1" s="895" t="s">
        <v>67</v>
      </c>
      <c r="C1" s="896" t="s">
        <v>68</v>
      </c>
      <c r="D1" s="896" t="s">
        <v>69</v>
      </c>
      <c r="E1" s="897" t="s">
        <v>313</v>
      </c>
      <c r="F1" s="897" t="s">
        <v>70</v>
      </c>
      <c r="G1" s="897" t="s">
        <v>349</v>
      </c>
      <c r="H1" s="898" t="s">
        <v>72</v>
      </c>
      <c r="I1" s="899" t="s">
        <v>73</v>
      </c>
      <c r="J1" s="896" t="s">
        <v>74</v>
      </c>
      <c r="K1" s="900" t="s">
        <v>76</v>
      </c>
      <c r="M1" s="1469"/>
      <c r="O1" s="1473"/>
      <c r="P1" s="1473"/>
      <c r="Q1" s="1473"/>
      <c r="R1" s="34" t="s">
        <v>495</v>
      </c>
      <c r="S1" s="34" t="s">
        <v>496</v>
      </c>
      <c r="T1" s="34" t="s">
        <v>495</v>
      </c>
      <c r="U1" s="35"/>
      <c r="V1" s="1470" t="s">
        <v>494</v>
      </c>
    </row>
    <row r="2" spans="1:24" ht="15" customHeight="1" thickTop="1" thickBot="1">
      <c r="A2" s="516" t="str">
        <f>IF($K2="","",_xlfn.LET(_xlpm.gDate,K2,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2018-11-03</v>
      </c>
      <c r="B2" s="886" t="s">
        <v>23</v>
      </c>
      <c r="C2" s="887" t="s">
        <v>77</v>
      </c>
      <c r="D2" s="888">
        <v>203700</v>
      </c>
      <c r="E2" s="889" t="s">
        <v>458</v>
      </c>
      <c r="F2" s="890"/>
      <c r="G2" s="891"/>
      <c r="H2" s="890"/>
      <c r="I2" s="892" t="str">
        <f>IF($A2="","",TEXT($A2,"yyyy-mm"))</f>
        <v>2018-11</v>
      </c>
      <c r="J2" s="893" t="s">
        <v>170</v>
      </c>
      <c r="K2" s="894">
        <v>46213</v>
      </c>
      <c r="M2" s="1469"/>
      <c r="O2" s="1473"/>
      <c r="P2" s="1473"/>
      <c r="Q2" s="1473"/>
      <c r="R2" s="32">
        <f>IF($A2="","",(WEEKNUM(A2,2)))</f>
        <v>44</v>
      </c>
      <c r="S2" s="294">
        <f>IF($A2="","",A2-WEEKDAY(A2,2)+1)</f>
        <v>43402</v>
      </c>
      <c r="T2" s="32" t="str">
        <f>IF($K2="","",(YEAR(A2)&amp;"-W"&amp;WEEKNUM(A2,2)))</f>
        <v>2018-W44</v>
      </c>
      <c r="V2" s="1471"/>
      <c r="W2" s="923" t="s">
        <v>515</v>
      </c>
    </row>
    <row r="3" spans="1:24" ht="15" customHeight="1" thickTop="1" thickBot="1">
      <c r="A3" s="516" t="str">
        <f t="shared" ref="A3:A66" si="0">IF($K3="","",_xlfn.LET(_xlpm.gDate,K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2018-11-03</v>
      </c>
      <c r="B3" s="518" t="s">
        <v>1</v>
      </c>
      <c r="C3" s="519" t="s">
        <v>80</v>
      </c>
      <c r="D3" s="730">
        <v>100000</v>
      </c>
      <c r="E3" s="546"/>
      <c r="G3" s="545" t="s">
        <v>393</v>
      </c>
      <c r="I3" s="543" t="str">
        <f>IF($A3="","",TEXT($A3,"yyyy-mm"))</f>
        <v>2018-11</v>
      </c>
      <c r="J3" s="32" t="s">
        <v>103</v>
      </c>
      <c r="K3" s="306">
        <v>46213</v>
      </c>
      <c r="M3" s="1469"/>
      <c r="N3" s="1472"/>
      <c r="O3" s="1472"/>
      <c r="P3" s="1472"/>
      <c r="Q3" s="1472"/>
      <c r="R3" s="32">
        <f t="shared" ref="R3:R66" si="1">IF($A3="","",(WEEKNUM(A3,2)))</f>
        <v>44</v>
      </c>
      <c r="S3" s="294">
        <f t="shared" ref="S3:S66" si="2">IF($A3="","",A3-WEEKDAY(A3,2)+1)</f>
        <v>43402</v>
      </c>
      <c r="T3" s="32" t="str">
        <f t="shared" ref="T3:T66" si="3">IF($K3="","",(YEAR(A3)&amp;"-W"&amp;WEEKNUM(A3,2)))</f>
        <v>2018-W44</v>
      </c>
      <c r="V3" s="295"/>
      <c r="X3" s="896" t="s">
        <v>313</v>
      </c>
    </row>
    <row r="4" spans="1:24" ht="15" customHeight="1" thickTop="1" thickBot="1">
      <c r="A4" s="516" t="str">
        <f t="shared" si="0"/>
        <v>2018-11-06</v>
      </c>
      <c r="B4" s="518" t="s">
        <v>1</v>
      </c>
      <c r="C4" s="519" t="s">
        <v>77</v>
      </c>
      <c r="D4" s="730">
        <v>500000</v>
      </c>
      <c r="E4" s="546" t="s">
        <v>520</v>
      </c>
      <c r="I4" s="543" t="str">
        <f t="shared" ref="I4:I66" si="4">IF($A4="","",TEXT($A4,"yyyy-mm"))</f>
        <v>2018-11</v>
      </c>
      <c r="K4" s="306">
        <v>46216</v>
      </c>
      <c r="M4" s="1469"/>
      <c r="N4" s="1472"/>
      <c r="O4" s="1472"/>
      <c r="P4" s="1472"/>
      <c r="Q4" s="1472"/>
      <c r="R4" s="32">
        <f t="shared" si="1"/>
        <v>45</v>
      </c>
      <c r="S4" s="294">
        <f t="shared" si="2"/>
        <v>43409</v>
      </c>
      <c r="T4" s="32" t="str">
        <f t="shared" si="3"/>
        <v>2018-W45</v>
      </c>
      <c r="V4" s="295"/>
    </row>
    <row r="5" spans="1:24" ht="15" customHeight="1" thickTop="1" thickBot="1">
      <c r="A5" s="516" t="str">
        <f t="shared" si="0"/>
        <v>2018-11-06</v>
      </c>
      <c r="B5" s="518" t="s">
        <v>1</v>
      </c>
      <c r="C5" s="519" t="s">
        <v>80</v>
      </c>
      <c r="D5" s="731">
        <v>30000</v>
      </c>
      <c r="E5" s="547"/>
      <c r="F5" s="544" t="s">
        <v>4</v>
      </c>
      <c r="I5" s="543" t="str">
        <f t="shared" si="4"/>
        <v>2018-11</v>
      </c>
      <c r="K5" s="306">
        <v>46216</v>
      </c>
      <c r="R5" s="32">
        <f t="shared" si="1"/>
        <v>45</v>
      </c>
      <c r="S5" s="294">
        <f t="shared" si="2"/>
        <v>43409</v>
      </c>
      <c r="T5" s="32" t="str">
        <f t="shared" si="3"/>
        <v>2018-W45</v>
      </c>
      <c r="V5" s="295"/>
    </row>
    <row r="6" spans="1:24" ht="15" customHeight="1" thickTop="1" thickBot="1">
      <c r="A6" s="516" t="str">
        <f t="shared" si="0"/>
        <v>2018-11-07</v>
      </c>
      <c r="B6" s="518" t="s">
        <v>1</v>
      </c>
      <c r="C6" s="519" t="s">
        <v>77</v>
      </c>
      <c r="D6" s="732">
        <v>35500</v>
      </c>
      <c r="E6" s="548" t="s">
        <v>458</v>
      </c>
      <c r="I6" s="543" t="str">
        <f t="shared" si="4"/>
        <v>2018-11</v>
      </c>
      <c r="J6" s="32" t="s">
        <v>27</v>
      </c>
      <c r="K6" s="306">
        <v>46217</v>
      </c>
      <c r="R6" s="32">
        <f t="shared" si="1"/>
        <v>45</v>
      </c>
      <c r="S6" s="294">
        <f t="shared" si="2"/>
        <v>43409</v>
      </c>
      <c r="T6" s="32" t="str">
        <f t="shared" si="3"/>
        <v>2018-W45</v>
      </c>
      <c r="V6" s="295"/>
    </row>
    <row r="7" spans="1:24" ht="15" customHeight="1" thickTop="1" thickBot="1">
      <c r="A7" s="516" t="str">
        <f t="shared" si="0"/>
        <v>2018-11-07</v>
      </c>
      <c r="B7" s="518" t="s">
        <v>21</v>
      </c>
      <c r="C7" s="519" t="s">
        <v>77</v>
      </c>
      <c r="D7" s="732">
        <v>46851</v>
      </c>
      <c r="E7" s="548" t="s">
        <v>458</v>
      </c>
      <c r="I7" s="543" t="str">
        <f t="shared" si="4"/>
        <v>2018-11</v>
      </c>
      <c r="J7" s="32" t="s">
        <v>170</v>
      </c>
      <c r="K7" s="306">
        <v>46217</v>
      </c>
      <c r="R7" s="32">
        <f t="shared" si="1"/>
        <v>45</v>
      </c>
      <c r="S7" s="294">
        <f t="shared" si="2"/>
        <v>43409</v>
      </c>
      <c r="T7" s="32" t="str">
        <f t="shared" si="3"/>
        <v>2018-W45</v>
      </c>
      <c r="V7" s="295"/>
    </row>
    <row r="8" spans="1:24" ht="15" customHeight="1" thickTop="1" thickBot="1">
      <c r="A8" s="516" t="str">
        <f t="shared" si="0"/>
        <v>2018-11-07</v>
      </c>
      <c r="B8" s="518" t="s">
        <v>32</v>
      </c>
      <c r="C8" s="519" t="s">
        <v>77</v>
      </c>
      <c r="D8" s="732">
        <v>204670</v>
      </c>
      <c r="E8" s="548" t="s">
        <v>78</v>
      </c>
      <c r="I8" s="543" t="str">
        <f t="shared" si="4"/>
        <v>2018-11</v>
      </c>
      <c r="K8" s="306">
        <v>46217</v>
      </c>
      <c r="R8" s="32">
        <f t="shared" si="1"/>
        <v>45</v>
      </c>
      <c r="S8" s="294">
        <f t="shared" si="2"/>
        <v>43409</v>
      </c>
      <c r="T8" s="32" t="str">
        <f t="shared" si="3"/>
        <v>2018-W45</v>
      </c>
      <c r="V8" s="295"/>
    </row>
    <row r="9" spans="1:24" ht="15" customHeight="1" thickTop="1" thickBot="1">
      <c r="A9" s="516" t="str">
        <f t="shared" si="0"/>
        <v>2018-11-08</v>
      </c>
      <c r="B9" s="518" t="s">
        <v>34</v>
      </c>
      <c r="C9" s="519" t="s">
        <v>77</v>
      </c>
      <c r="D9" s="730">
        <v>13000</v>
      </c>
      <c r="E9" s="546" t="s">
        <v>458</v>
      </c>
      <c r="I9" s="543" t="str">
        <f t="shared" si="4"/>
        <v>2018-11</v>
      </c>
      <c r="K9" s="306">
        <v>46218</v>
      </c>
      <c r="R9" s="32">
        <f t="shared" si="1"/>
        <v>45</v>
      </c>
      <c r="S9" s="294">
        <f t="shared" si="2"/>
        <v>43409</v>
      </c>
      <c r="T9" s="32" t="str">
        <f t="shared" si="3"/>
        <v>2018-W45</v>
      </c>
      <c r="V9" s="295"/>
    </row>
    <row r="10" spans="1:24" ht="15" customHeight="1" thickTop="1" thickBot="1">
      <c r="A10" s="516" t="str">
        <f t="shared" si="0"/>
        <v/>
      </c>
      <c r="D10" s="730"/>
      <c r="E10" s="546"/>
      <c r="I10" s="543" t="str">
        <f t="shared" si="4"/>
        <v/>
      </c>
      <c r="R10" s="32" t="str">
        <f t="shared" si="1"/>
        <v/>
      </c>
      <c r="S10" s="294" t="str">
        <f t="shared" si="2"/>
        <v/>
      </c>
      <c r="T10" s="32" t="str">
        <f t="shared" si="3"/>
        <v/>
      </c>
      <c r="V10" s="295"/>
    </row>
    <row r="11" spans="1:24" s="43" customFormat="1" ht="15" customHeight="1" thickTop="1" thickBot="1">
      <c r="A11" s="516" t="str">
        <f t="shared" si="0"/>
        <v/>
      </c>
      <c r="B11" s="520"/>
      <c r="C11" s="521"/>
      <c r="D11" s="733"/>
      <c r="E11" s="549"/>
      <c r="F11" s="550"/>
      <c r="G11" s="551"/>
      <c r="H11" s="550"/>
      <c r="I11" s="543" t="str">
        <f t="shared" si="4"/>
        <v/>
      </c>
      <c r="J11" s="292"/>
      <c r="K11" s="291"/>
      <c r="L11" s="514"/>
      <c r="N11" s="297"/>
      <c r="O11" s="297"/>
      <c r="P11" s="297"/>
      <c r="Q11" s="297"/>
      <c r="R11" s="32" t="str">
        <f t="shared" si="1"/>
        <v/>
      </c>
      <c r="S11" s="294" t="str">
        <f t="shared" si="2"/>
        <v/>
      </c>
      <c r="T11" s="32" t="str">
        <f t="shared" si="3"/>
        <v/>
      </c>
      <c r="U11" s="296"/>
      <c r="V11" s="295"/>
    </row>
    <row r="12" spans="1:24" s="43" customFormat="1" ht="15" customHeight="1" thickTop="1" thickBot="1">
      <c r="A12" s="516" t="str">
        <f t="shared" si="0"/>
        <v/>
      </c>
      <c r="B12" s="520"/>
      <c r="C12" s="521"/>
      <c r="D12" s="733"/>
      <c r="E12" s="549"/>
      <c r="F12" s="550"/>
      <c r="G12" s="551"/>
      <c r="H12" s="550"/>
      <c r="I12" s="543" t="str">
        <f t="shared" si="4"/>
        <v/>
      </c>
      <c r="J12" s="292"/>
      <c r="K12" s="291"/>
      <c r="L12" s="514"/>
      <c r="N12" s="297"/>
      <c r="O12" s="297"/>
      <c r="P12" s="297"/>
      <c r="Q12" s="297"/>
      <c r="R12" s="32" t="str">
        <f t="shared" si="1"/>
        <v/>
      </c>
      <c r="S12" s="294" t="str">
        <f t="shared" si="2"/>
        <v/>
      </c>
      <c r="T12" s="32" t="str">
        <f t="shared" si="3"/>
        <v/>
      </c>
      <c r="U12" s="296"/>
      <c r="V12" s="295"/>
    </row>
    <row r="13" spans="1:24" s="43" customFormat="1" ht="15" customHeight="1" thickTop="1" thickBot="1">
      <c r="A13" s="516" t="str">
        <f t="shared" si="0"/>
        <v/>
      </c>
      <c r="B13" s="520"/>
      <c r="C13" s="521"/>
      <c r="D13" s="733"/>
      <c r="E13" s="549"/>
      <c r="F13" s="550"/>
      <c r="G13" s="551"/>
      <c r="H13" s="550"/>
      <c r="I13" s="543" t="str">
        <f t="shared" si="4"/>
        <v/>
      </c>
      <c r="J13" s="292"/>
      <c r="K13" s="291"/>
      <c r="L13" s="514"/>
      <c r="N13" s="297"/>
      <c r="O13" s="297"/>
      <c r="P13" s="297"/>
      <c r="Q13" s="297"/>
      <c r="R13" s="32" t="str">
        <f t="shared" si="1"/>
        <v/>
      </c>
      <c r="S13" s="294" t="str">
        <f t="shared" si="2"/>
        <v/>
      </c>
      <c r="T13" s="32" t="str">
        <f t="shared" si="3"/>
        <v/>
      </c>
      <c r="U13" s="296"/>
      <c r="V13" s="295"/>
    </row>
    <row r="14" spans="1:24" s="43" customFormat="1" ht="15" customHeight="1" thickTop="1" thickBot="1">
      <c r="A14" s="516" t="str">
        <f t="shared" si="0"/>
        <v/>
      </c>
      <c r="B14" s="520"/>
      <c r="C14" s="521"/>
      <c r="D14" s="733"/>
      <c r="E14" s="549"/>
      <c r="F14" s="550"/>
      <c r="G14" s="551"/>
      <c r="H14" s="550"/>
      <c r="I14" s="543" t="str">
        <f t="shared" si="4"/>
        <v/>
      </c>
      <c r="J14" s="292"/>
      <c r="K14" s="291"/>
      <c r="L14" s="514"/>
      <c r="N14" s="297"/>
      <c r="O14" s="297"/>
      <c r="P14" s="297"/>
      <c r="Q14" s="297"/>
      <c r="R14" s="32" t="str">
        <f t="shared" si="1"/>
        <v/>
      </c>
      <c r="S14" s="294" t="str">
        <f t="shared" si="2"/>
        <v/>
      </c>
      <c r="T14" s="32" t="str">
        <f t="shared" si="3"/>
        <v/>
      </c>
      <c r="U14" s="296"/>
      <c r="V14" s="295"/>
    </row>
    <row r="15" spans="1:24" s="43" customFormat="1" ht="15" customHeight="1" thickTop="1" thickBot="1">
      <c r="A15" s="516" t="str">
        <f t="shared" si="0"/>
        <v/>
      </c>
      <c r="B15" s="520"/>
      <c r="C15" s="521"/>
      <c r="D15" s="733"/>
      <c r="E15" s="549"/>
      <c r="F15" s="550"/>
      <c r="G15" s="551"/>
      <c r="H15" s="550"/>
      <c r="I15" s="543" t="str">
        <f t="shared" si="4"/>
        <v/>
      </c>
      <c r="J15" s="292"/>
      <c r="K15" s="291"/>
      <c r="L15" s="514"/>
      <c r="N15" s="297"/>
      <c r="O15" s="297"/>
      <c r="P15" s="297"/>
      <c r="Q15" s="297"/>
      <c r="R15" s="32" t="str">
        <f t="shared" si="1"/>
        <v/>
      </c>
      <c r="S15" s="294" t="str">
        <f t="shared" si="2"/>
        <v/>
      </c>
      <c r="T15" s="32" t="str">
        <f t="shared" si="3"/>
        <v/>
      </c>
      <c r="U15" s="296"/>
    </row>
    <row r="16" spans="1:24" s="43" customFormat="1" ht="15" customHeight="1" thickTop="1" thickBot="1">
      <c r="A16" s="516" t="str">
        <f t="shared" si="0"/>
        <v/>
      </c>
      <c r="B16" s="520"/>
      <c r="C16" s="521"/>
      <c r="D16" s="733"/>
      <c r="E16" s="549"/>
      <c r="F16" s="550"/>
      <c r="G16" s="551"/>
      <c r="H16" s="550"/>
      <c r="I16" s="543" t="str">
        <f t="shared" si="4"/>
        <v/>
      </c>
      <c r="J16" s="292"/>
      <c r="K16" s="291"/>
      <c r="L16" s="514"/>
      <c r="N16" s="297"/>
      <c r="O16" s="297"/>
      <c r="P16" s="297"/>
      <c r="Q16" s="297"/>
      <c r="R16" s="32" t="str">
        <f t="shared" si="1"/>
        <v/>
      </c>
      <c r="S16" s="294" t="str">
        <f t="shared" si="2"/>
        <v/>
      </c>
      <c r="T16" s="32" t="str">
        <f t="shared" si="3"/>
        <v/>
      </c>
      <c r="U16" s="296"/>
    </row>
    <row r="17" spans="1:20" ht="15" customHeight="1" thickTop="1" thickBot="1">
      <c r="A17" s="516" t="str">
        <f t="shared" si="0"/>
        <v/>
      </c>
      <c r="D17" s="734"/>
      <c r="E17" s="552"/>
      <c r="I17" s="543" t="str">
        <f t="shared" si="4"/>
        <v/>
      </c>
      <c r="R17" s="32" t="str">
        <f t="shared" si="1"/>
        <v/>
      </c>
      <c r="S17" s="294" t="str">
        <f t="shared" si="2"/>
        <v/>
      </c>
      <c r="T17" s="32" t="str">
        <f t="shared" si="3"/>
        <v/>
      </c>
    </row>
    <row r="18" spans="1:20" ht="15" customHeight="1" thickTop="1" thickBot="1">
      <c r="A18" s="516" t="str">
        <f t="shared" si="0"/>
        <v/>
      </c>
      <c r="D18" s="734"/>
      <c r="E18" s="552"/>
      <c r="I18" s="543" t="str">
        <f t="shared" si="4"/>
        <v/>
      </c>
      <c r="R18" s="32" t="str">
        <f t="shared" si="1"/>
        <v/>
      </c>
      <c r="S18" s="294" t="str">
        <f t="shared" si="2"/>
        <v/>
      </c>
      <c r="T18" s="32" t="str">
        <f t="shared" si="3"/>
        <v/>
      </c>
    </row>
    <row r="19" spans="1:20" ht="15" customHeight="1" thickTop="1" thickBot="1">
      <c r="A19" s="516" t="str">
        <f t="shared" si="0"/>
        <v/>
      </c>
      <c r="D19" s="734"/>
      <c r="E19" s="552"/>
      <c r="I19" s="543" t="str">
        <f t="shared" si="4"/>
        <v/>
      </c>
      <c r="R19" s="32" t="str">
        <f t="shared" si="1"/>
        <v/>
      </c>
      <c r="S19" s="294" t="str">
        <f t="shared" si="2"/>
        <v/>
      </c>
      <c r="T19" s="32" t="str">
        <f t="shared" si="3"/>
        <v/>
      </c>
    </row>
    <row r="20" spans="1:20" ht="15" customHeight="1" thickTop="1" thickBot="1">
      <c r="A20" s="516" t="str">
        <f t="shared" si="0"/>
        <v/>
      </c>
      <c r="D20" s="734"/>
      <c r="E20" s="552"/>
      <c r="I20" s="543" t="str">
        <f t="shared" si="4"/>
        <v/>
      </c>
      <c r="R20" s="32" t="str">
        <f t="shared" si="1"/>
        <v/>
      </c>
      <c r="S20" s="294" t="str">
        <f t="shared" si="2"/>
        <v/>
      </c>
      <c r="T20" s="32" t="str">
        <f t="shared" si="3"/>
        <v/>
      </c>
    </row>
    <row r="21" spans="1:20" ht="15" customHeight="1" thickTop="1" thickBot="1">
      <c r="A21" s="516" t="str">
        <f t="shared" si="0"/>
        <v/>
      </c>
      <c r="D21" s="731"/>
      <c r="E21" s="553"/>
      <c r="I21" s="543" t="str">
        <f t="shared" si="4"/>
        <v/>
      </c>
      <c r="R21" s="32" t="str">
        <f t="shared" si="1"/>
        <v/>
      </c>
      <c r="S21" s="294" t="str">
        <f t="shared" si="2"/>
        <v/>
      </c>
      <c r="T21" s="32" t="str">
        <f t="shared" si="3"/>
        <v/>
      </c>
    </row>
    <row r="22" spans="1:20" ht="15" customHeight="1" thickTop="1" thickBot="1">
      <c r="A22" s="516" t="str">
        <f t="shared" si="0"/>
        <v/>
      </c>
      <c r="D22" s="731"/>
      <c r="E22" s="553"/>
      <c r="I22" s="543" t="str">
        <f t="shared" si="4"/>
        <v/>
      </c>
      <c r="R22" s="32" t="str">
        <f t="shared" si="1"/>
        <v/>
      </c>
      <c r="S22" s="294" t="str">
        <f t="shared" si="2"/>
        <v/>
      </c>
      <c r="T22" s="32" t="str">
        <f t="shared" si="3"/>
        <v/>
      </c>
    </row>
    <row r="23" spans="1:20" ht="15" customHeight="1" thickTop="1" thickBot="1">
      <c r="A23" s="516" t="str">
        <f t="shared" si="0"/>
        <v/>
      </c>
      <c r="D23" s="731"/>
      <c r="E23" s="553"/>
      <c r="I23" s="543" t="str">
        <f t="shared" si="4"/>
        <v/>
      </c>
      <c r="R23" s="32" t="str">
        <f t="shared" si="1"/>
        <v/>
      </c>
      <c r="S23" s="294" t="str">
        <f t="shared" si="2"/>
        <v/>
      </c>
      <c r="T23" s="32" t="str">
        <f t="shared" si="3"/>
        <v/>
      </c>
    </row>
    <row r="24" spans="1:20" ht="15" customHeight="1" thickTop="1" thickBot="1">
      <c r="A24" s="516" t="str">
        <f t="shared" si="0"/>
        <v/>
      </c>
      <c r="D24" s="731"/>
      <c r="E24" s="553"/>
      <c r="I24" s="543" t="str">
        <f t="shared" si="4"/>
        <v/>
      </c>
      <c r="R24" s="32" t="str">
        <f t="shared" si="1"/>
        <v/>
      </c>
      <c r="S24" s="294" t="str">
        <f t="shared" si="2"/>
        <v/>
      </c>
      <c r="T24" s="32" t="str">
        <f t="shared" si="3"/>
        <v/>
      </c>
    </row>
    <row r="25" spans="1:20" ht="15" customHeight="1" thickTop="1" thickBot="1">
      <c r="A25" s="516" t="str">
        <f t="shared" si="0"/>
        <v/>
      </c>
      <c r="D25" s="731"/>
      <c r="E25" s="553"/>
      <c r="I25" s="543" t="str">
        <f t="shared" si="4"/>
        <v/>
      </c>
      <c r="R25" s="32" t="str">
        <f t="shared" si="1"/>
        <v/>
      </c>
      <c r="S25" s="294" t="str">
        <f t="shared" si="2"/>
        <v/>
      </c>
      <c r="T25" s="32" t="str">
        <f t="shared" si="3"/>
        <v/>
      </c>
    </row>
    <row r="26" spans="1:20" ht="15" customHeight="1" thickTop="1" thickBot="1">
      <c r="A26" s="516" t="str">
        <f t="shared" si="0"/>
        <v/>
      </c>
      <c r="D26" s="731"/>
      <c r="E26" s="553"/>
      <c r="I26" s="543" t="str">
        <f t="shared" si="4"/>
        <v/>
      </c>
      <c r="R26" s="32" t="str">
        <f t="shared" si="1"/>
        <v/>
      </c>
      <c r="S26" s="294" t="str">
        <f t="shared" si="2"/>
        <v/>
      </c>
      <c r="T26" s="32" t="str">
        <f t="shared" si="3"/>
        <v/>
      </c>
    </row>
    <row r="27" spans="1:20" ht="15" customHeight="1" thickTop="1" thickBot="1">
      <c r="A27" s="516" t="str">
        <f t="shared" si="0"/>
        <v/>
      </c>
      <c r="D27" s="734"/>
      <c r="E27" s="552"/>
      <c r="I27" s="543" t="str">
        <f t="shared" si="4"/>
        <v/>
      </c>
      <c r="R27" s="32" t="str">
        <f t="shared" si="1"/>
        <v/>
      </c>
      <c r="S27" s="294" t="str">
        <f t="shared" si="2"/>
        <v/>
      </c>
      <c r="T27" s="32" t="str">
        <f t="shared" si="3"/>
        <v/>
      </c>
    </row>
    <row r="28" spans="1:20" ht="15" customHeight="1" thickTop="1" thickBot="1">
      <c r="A28" s="516" t="str">
        <f t="shared" si="0"/>
        <v/>
      </c>
      <c r="D28" s="734"/>
      <c r="E28" s="552"/>
      <c r="I28" s="543" t="str">
        <f t="shared" si="4"/>
        <v/>
      </c>
      <c r="R28" s="32" t="str">
        <f t="shared" si="1"/>
        <v/>
      </c>
      <c r="S28" s="294" t="str">
        <f t="shared" si="2"/>
        <v/>
      </c>
      <c r="T28" s="32" t="str">
        <f t="shared" si="3"/>
        <v/>
      </c>
    </row>
    <row r="29" spans="1:20" ht="15" customHeight="1" thickTop="1" thickBot="1">
      <c r="A29" s="516" t="str">
        <f t="shared" si="0"/>
        <v/>
      </c>
      <c r="D29" s="734"/>
      <c r="E29" s="552"/>
      <c r="I29" s="543" t="str">
        <f t="shared" si="4"/>
        <v/>
      </c>
      <c r="R29" s="32" t="str">
        <f t="shared" si="1"/>
        <v/>
      </c>
      <c r="S29" s="294" t="str">
        <f t="shared" si="2"/>
        <v/>
      </c>
      <c r="T29" s="32" t="str">
        <f t="shared" si="3"/>
        <v/>
      </c>
    </row>
    <row r="30" spans="1:20" ht="15" customHeight="1" thickTop="1" thickBot="1">
      <c r="A30" s="516" t="str">
        <f t="shared" si="0"/>
        <v/>
      </c>
      <c r="D30" s="735"/>
      <c r="E30" s="554"/>
      <c r="I30" s="543" t="str">
        <f t="shared" si="4"/>
        <v/>
      </c>
      <c r="R30" s="32" t="str">
        <f t="shared" si="1"/>
        <v/>
      </c>
      <c r="S30" s="294" t="str">
        <f t="shared" si="2"/>
        <v/>
      </c>
      <c r="T30" s="32" t="str">
        <f t="shared" si="3"/>
        <v/>
      </c>
    </row>
    <row r="31" spans="1:20" ht="15" customHeight="1" thickTop="1" thickBot="1">
      <c r="A31" s="516" t="str">
        <f t="shared" si="0"/>
        <v/>
      </c>
      <c r="D31" s="734"/>
      <c r="E31" s="552"/>
      <c r="I31" s="543" t="str">
        <f t="shared" si="4"/>
        <v/>
      </c>
      <c r="R31" s="32" t="str">
        <f t="shared" si="1"/>
        <v/>
      </c>
      <c r="S31" s="294" t="str">
        <f t="shared" si="2"/>
        <v/>
      </c>
      <c r="T31" s="32" t="str">
        <f t="shared" si="3"/>
        <v/>
      </c>
    </row>
    <row r="32" spans="1:20" ht="15" customHeight="1" thickTop="1" thickBot="1">
      <c r="A32" s="516" t="str">
        <f t="shared" si="0"/>
        <v/>
      </c>
      <c r="D32" s="734"/>
      <c r="E32" s="552"/>
      <c r="I32" s="543" t="str">
        <f t="shared" si="4"/>
        <v/>
      </c>
      <c r="R32" s="32" t="str">
        <f t="shared" si="1"/>
        <v/>
      </c>
      <c r="S32" s="294" t="str">
        <f t="shared" si="2"/>
        <v/>
      </c>
      <c r="T32" s="32" t="str">
        <f t="shared" si="3"/>
        <v/>
      </c>
    </row>
    <row r="33" spans="1:20" ht="15" customHeight="1" thickTop="1" thickBot="1">
      <c r="A33" s="516" t="str">
        <f t="shared" si="0"/>
        <v/>
      </c>
      <c r="D33" s="526"/>
      <c r="E33" s="552"/>
      <c r="I33" s="543" t="str">
        <f t="shared" si="4"/>
        <v/>
      </c>
      <c r="R33" s="32" t="str">
        <f t="shared" si="1"/>
        <v/>
      </c>
      <c r="S33" s="294" t="str">
        <f t="shared" si="2"/>
        <v/>
      </c>
      <c r="T33" s="32" t="str">
        <f t="shared" si="3"/>
        <v/>
      </c>
    </row>
    <row r="34" spans="1:20" ht="15" customHeight="1" thickTop="1" thickBot="1">
      <c r="A34" s="516" t="str">
        <f t="shared" si="0"/>
        <v/>
      </c>
      <c r="D34" s="526"/>
      <c r="E34" s="552"/>
      <c r="I34" s="543" t="str">
        <f t="shared" si="4"/>
        <v/>
      </c>
      <c r="R34" s="32" t="str">
        <f t="shared" si="1"/>
        <v/>
      </c>
      <c r="S34" s="294" t="str">
        <f t="shared" si="2"/>
        <v/>
      </c>
      <c r="T34" s="32" t="str">
        <f t="shared" si="3"/>
        <v/>
      </c>
    </row>
    <row r="35" spans="1:20" ht="15" customHeight="1" thickTop="1" thickBot="1">
      <c r="A35" s="516" t="str">
        <f t="shared" si="0"/>
        <v/>
      </c>
      <c r="D35" s="526"/>
      <c r="E35" s="552"/>
      <c r="I35" s="543" t="str">
        <f t="shared" si="4"/>
        <v/>
      </c>
      <c r="R35" s="32" t="str">
        <f t="shared" si="1"/>
        <v/>
      </c>
      <c r="S35" s="294" t="str">
        <f t="shared" si="2"/>
        <v/>
      </c>
      <c r="T35" s="32" t="str">
        <f t="shared" si="3"/>
        <v/>
      </c>
    </row>
    <row r="36" spans="1:20" ht="15" customHeight="1" thickTop="1" thickBot="1">
      <c r="A36" s="516" t="str">
        <f t="shared" si="0"/>
        <v/>
      </c>
      <c r="D36" s="526"/>
      <c r="E36" s="552"/>
      <c r="I36" s="543" t="str">
        <f t="shared" si="4"/>
        <v/>
      </c>
      <c r="R36" s="32" t="str">
        <f t="shared" si="1"/>
        <v/>
      </c>
      <c r="S36" s="294" t="str">
        <f t="shared" si="2"/>
        <v/>
      </c>
      <c r="T36" s="32" t="str">
        <f t="shared" si="3"/>
        <v/>
      </c>
    </row>
    <row r="37" spans="1:20" ht="15" customHeight="1" thickTop="1" thickBot="1">
      <c r="A37" s="516" t="str">
        <f t="shared" si="0"/>
        <v/>
      </c>
      <c r="D37" s="527"/>
      <c r="E37" s="553"/>
      <c r="I37" s="543" t="str">
        <f t="shared" si="4"/>
        <v/>
      </c>
      <c r="R37" s="32" t="str">
        <f t="shared" si="1"/>
        <v/>
      </c>
      <c r="S37" s="294" t="str">
        <f t="shared" si="2"/>
        <v/>
      </c>
      <c r="T37" s="32" t="str">
        <f t="shared" si="3"/>
        <v/>
      </c>
    </row>
    <row r="38" spans="1:20" ht="15" customHeight="1" thickTop="1" thickBot="1">
      <c r="A38" s="516" t="str">
        <f t="shared" si="0"/>
        <v/>
      </c>
      <c r="D38" s="524"/>
      <c r="E38" s="546"/>
      <c r="I38" s="543" t="str">
        <f t="shared" si="4"/>
        <v/>
      </c>
      <c r="R38" s="32" t="str">
        <f t="shared" si="1"/>
        <v/>
      </c>
      <c r="S38" s="294" t="str">
        <f t="shared" si="2"/>
        <v/>
      </c>
      <c r="T38" s="32" t="str">
        <f t="shared" si="3"/>
        <v/>
      </c>
    </row>
    <row r="39" spans="1:20" ht="15" customHeight="1" thickTop="1" thickBot="1">
      <c r="A39" s="516" t="str">
        <f t="shared" si="0"/>
        <v/>
      </c>
      <c r="D39" s="524"/>
      <c r="E39" s="546"/>
      <c r="I39" s="543" t="str">
        <f t="shared" si="4"/>
        <v/>
      </c>
      <c r="R39" s="32" t="str">
        <f t="shared" si="1"/>
        <v/>
      </c>
      <c r="S39" s="294" t="str">
        <f t="shared" si="2"/>
        <v/>
      </c>
      <c r="T39" s="32" t="str">
        <f t="shared" si="3"/>
        <v/>
      </c>
    </row>
    <row r="40" spans="1:20" ht="15" customHeight="1" thickTop="1" thickBot="1">
      <c r="A40" s="516" t="str">
        <f t="shared" si="0"/>
        <v/>
      </c>
      <c r="D40" s="524"/>
      <c r="E40" s="546"/>
      <c r="I40" s="543" t="str">
        <f t="shared" si="4"/>
        <v/>
      </c>
      <c r="R40" s="32" t="str">
        <f t="shared" si="1"/>
        <v/>
      </c>
      <c r="S40" s="294" t="str">
        <f t="shared" si="2"/>
        <v/>
      </c>
      <c r="T40" s="32" t="str">
        <f t="shared" si="3"/>
        <v/>
      </c>
    </row>
    <row r="41" spans="1:20" ht="15" customHeight="1" thickTop="1" thickBot="1">
      <c r="A41" s="516" t="str">
        <f t="shared" si="0"/>
        <v/>
      </c>
      <c r="D41" s="524"/>
      <c r="E41" s="546"/>
      <c r="I41" s="543" t="str">
        <f t="shared" si="4"/>
        <v/>
      </c>
      <c r="R41" s="32" t="str">
        <f t="shared" si="1"/>
        <v/>
      </c>
      <c r="S41" s="294" t="str">
        <f t="shared" si="2"/>
        <v/>
      </c>
      <c r="T41" s="32" t="str">
        <f t="shared" si="3"/>
        <v/>
      </c>
    </row>
    <row r="42" spans="1:20" ht="15" customHeight="1" thickTop="1" thickBot="1">
      <c r="A42" s="516" t="str">
        <f t="shared" si="0"/>
        <v/>
      </c>
      <c r="D42" s="524"/>
      <c r="E42" s="546"/>
      <c r="I42" s="543" t="str">
        <f t="shared" si="4"/>
        <v/>
      </c>
      <c r="R42" s="32" t="str">
        <f t="shared" si="1"/>
        <v/>
      </c>
      <c r="S42" s="294" t="str">
        <f t="shared" si="2"/>
        <v/>
      </c>
      <c r="T42" s="32" t="str">
        <f t="shared" si="3"/>
        <v/>
      </c>
    </row>
    <row r="43" spans="1:20" ht="15" customHeight="1" thickTop="1" thickBot="1">
      <c r="A43" s="516" t="str">
        <f t="shared" si="0"/>
        <v/>
      </c>
      <c r="D43" s="525"/>
      <c r="E43" s="547"/>
      <c r="I43" s="543" t="str">
        <f t="shared" si="4"/>
        <v/>
      </c>
      <c r="R43" s="32" t="str">
        <f t="shared" si="1"/>
        <v/>
      </c>
      <c r="S43" s="294" t="str">
        <f t="shared" si="2"/>
        <v/>
      </c>
      <c r="T43" s="32" t="str">
        <f t="shared" si="3"/>
        <v/>
      </c>
    </row>
    <row r="44" spans="1:20" ht="15" customHeight="1" thickTop="1" thickBot="1">
      <c r="A44" s="516" t="str">
        <f t="shared" si="0"/>
        <v/>
      </c>
      <c r="D44" s="528"/>
      <c r="E44" s="555"/>
      <c r="I44" s="543" t="str">
        <f t="shared" si="4"/>
        <v/>
      </c>
      <c r="R44" s="32" t="str">
        <f t="shared" si="1"/>
        <v/>
      </c>
      <c r="S44" s="294" t="str">
        <f t="shared" si="2"/>
        <v/>
      </c>
      <c r="T44" s="32" t="str">
        <f t="shared" si="3"/>
        <v/>
      </c>
    </row>
    <row r="45" spans="1:20" ht="15" customHeight="1" thickTop="1" thickBot="1">
      <c r="A45" s="516" t="str">
        <f t="shared" si="0"/>
        <v/>
      </c>
      <c r="D45" s="524"/>
      <c r="E45" s="546"/>
      <c r="I45" s="543" t="str">
        <f t="shared" si="4"/>
        <v/>
      </c>
      <c r="R45" s="32" t="str">
        <f t="shared" si="1"/>
        <v/>
      </c>
      <c r="S45" s="294" t="str">
        <f t="shared" si="2"/>
        <v/>
      </c>
      <c r="T45" s="32" t="str">
        <f t="shared" si="3"/>
        <v/>
      </c>
    </row>
    <row r="46" spans="1:20" ht="15" customHeight="1" thickTop="1" thickBot="1">
      <c r="A46" s="516" t="str">
        <f t="shared" si="0"/>
        <v/>
      </c>
      <c r="D46" s="524"/>
      <c r="E46" s="546"/>
      <c r="I46" s="543" t="str">
        <f t="shared" si="4"/>
        <v/>
      </c>
      <c r="R46" s="32" t="str">
        <f t="shared" si="1"/>
        <v/>
      </c>
      <c r="S46" s="294" t="str">
        <f t="shared" si="2"/>
        <v/>
      </c>
      <c r="T46" s="32" t="str">
        <f t="shared" si="3"/>
        <v/>
      </c>
    </row>
    <row r="47" spans="1:20" ht="15" customHeight="1" thickTop="1" thickBot="1">
      <c r="A47" s="516" t="str">
        <f t="shared" si="0"/>
        <v/>
      </c>
      <c r="D47" s="529"/>
      <c r="E47" s="556"/>
      <c r="I47" s="543" t="str">
        <f t="shared" si="4"/>
        <v/>
      </c>
      <c r="R47" s="32" t="str">
        <f t="shared" si="1"/>
        <v/>
      </c>
      <c r="S47" s="294" t="str">
        <f t="shared" si="2"/>
        <v/>
      </c>
      <c r="T47" s="32" t="str">
        <f t="shared" si="3"/>
        <v/>
      </c>
    </row>
    <row r="48" spans="1:20" ht="15" customHeight="1" thickTop="1" thickBot="1">
      <c r="A48" s="516" t="str">
        <f t="shared" si="0"/>
        <v/>
      </c>
      <c r="D48" s="524"/>
      <c r="E48" s="546"/>
      <c r="I48" s="543" t="str">
        <f t="shared" si="4"/>
        <v/>
      </c>
      <c r="R48" s="32" t="str">
        <f t="shared" si="1"/>
        <v/>
      </c>
      <c r="S48" s="294" t="str">
        <f t="shared" si="2"/>
        <v/>
      </c>
      <c r="T48" s="32" t="str">
        <f t="shared" si="3"/>
        <v/>
      </c>
    </row>
    <row r="49" spans="1:20" ht="15" customHeight="1" thickTop="1" thickBot="1">
      <c r="A49" s="516" t="str">
        <f t="shared" si="0"/>
        <v/>
      </c>
      <c r="D49" s="524"/>
      <c r="E49" s="546"/>
      <c r="I49" s="543" t="str">
        <f t="shared" si="4"/>
        <v/>
      </c>
      <c r="R49" s="32" t="str">
        <f t="shared" si="1"/>
        <v/>
      </c>
      <c r="S49" s="294" t="str">
        <f t="shared" si="2"/>
        <v/>
      </c>
      <c r="T49" s="32" t="str">
        <f t="shared" si="3"/>
        <v/>
      </c>
    </row>
    <row r="50" spans="1:20" ht="15" customHeight="1" thickTop="1" thickBot="1">
      <c r="A50" s="516" t="str">
        <f t="shared" si="0"/>
        <v/>
      </c>
      <c r="D50" s="524"/>
      <c r="E50" s="546"/>
      <c r="I50" s="543" t="str">
        <f t="shared" si="4"/>
        <v/>
      </c>
      <c r="R50" s="32" t="str">
        <f t="shared" si="1"/>
        <v/>
      </c>
      <c r="S50" s="294" t="str">
        <f t="shared" si="2"/>
        <v/>
      </c>
      <c r="T50" s="32" t="str">
        <f t="shared" si="3"/>
        <v/>
      </c>
    </row>
    <row r="51" spans="1:20" ht="15" customHeight="1" thickTop="1" thickBot="1">
      <c r="A51" s="516" t="str">
        <f t="shared" si="0"/>
        <v/>
      </c>
      <c r="D51" s="529"/>
      <c r="E51" s="556"/>
      <c r="I51" s="543" t="str">
        <f t="shared" si="4"/>
        <v/>
      </c>
      <c r="R51" s="32" t="str">
        <f t="shared" si="1"/>
        <v/>
      </c>
      <c r="S51" s="294" t="str">
        <f t="shared" si="2"/>
        <v/>
      </c>
      <c r="T51" s="32" t="str">
        <f t="shared" si="3"/>
        <v/>
      </c>
    </row>
    <row r="52" spans="1:20" ht="15" customHeight="1" thickTop="1" thickBot="1">
      <c r="A52" s="516" t="str">
        <f t="shared" si="0"/>
        <v/>
      </c>
      <c r="D52" s="526"/>
      <c r="E52" s="552"/>
      <c r="I52" s="543" t="str">
        <f t="shared" si="4"/>
        <v/>
      </c>
      <c r="R52" s="32" t="str">
        <f t="shared" si="1"/>
        <v/>
      </c>
      <c r="S52" s="294" t="str">
        <f t="shared" si="2"/>
        <v/>
      </c>
      <c r="T52" s="32" t="str">
        <f t="shared" si="3"/>
        <v/>
      </c>
    </row>
    <row r="53" spans="1:20" ht="15" customHeight="1" thickTop="1" thickBot="1">
      <c r="A53" s="516" t="str">
        <f t="shared" si="0"/>
        <v/>
      </c>
      <c r="D53" s="526"/>
      <c r="E53" s="552"/>
      <c r="I53" s="543" t="str">
        <f t="shared" si="4"/>
        <v/>
      </c>
      <c r="R53" s="32" t="str">
        <f t="shared" si="1"/>
        <v/>
      </c>
      <c r="S53" s="294" t="str">
        <f t="shared" si="2"/>
        <v/>
      </c>
      <c r="T53" s="32" t="str">
        <f t="shared" si="3"/>
        <v/>
      </c>
    </row>
    <row r="54" spans="1:20" ht="15" customHeight="1" thickTop="1" thickBot="1">
      <c r="A54" s="516" t="str">
        <f t="shared" si="0"/>
        <v/>
      </c>
      <c r="D54" s="526"/>
      <c r="E54" s="552"/>
      <c r="I54" s="543" t="str">
        <f t="shared" si="4"/>
        <v/>
      </c>
      <c r="R54" s="32" t="str">
        <f t="shared" si="1"/>
        <v/>
      </c>
      <c r="S54" s="294" t="str">
        <f t="shared" si="2"/>
        <v/>
      </c>
      <c r="T54" s="32" t="str">
        <f t="shared" si="3"/>
        <v/>
      </c>
    </row>
    <row r="55" spans="1:20" ht="15" customHeight="1" thickTop="1" thickBot="1">
      <c r="A55" s="516" t="str">
        <f t="shared" si="0"/>
        <v/>
      </c>
      <c r="D55" s="526"/>
      <c r="E55" s="552"/>
      <c r="I55" s="543" t="str">
        <f t="shared" si="4"/>
        <v/>
      </c>
      <c r="R55" s="32" t="str">
        <f t="shared" si="1"/>
        <v/>
      </c>
      <c r="S55" s="294" t="str">
        <f t="shared" si="2"/>
        <v/>
      </c>
      <c r="T55" s="32" t="str">
        <f t="shared" si="3"/>
        <v/>
      </c>
    </row>
    <row r="56" spans="1:20" ht="15" customHeight="1" thickTop="1" thickBot="1">
      <c r="A56" s="516" t="str">
        <f t="shared" si="0"/>
        <v/>
      </c>
      <c r="D56" s="526"/>
      <c r="E56" s="552"/>
      <c r="I56" s="543" t="str">
        <f t="shared" si="4"/>
        <v/>
      </c>
      <c r="R56" s="32" t="str">
        <f t="shared" si="1"/>
        <v/>
      </c>
      <c r="S56" s="294" t="str">
        <f t="shared" si="2"/>
        <v/>
      </c>
      <c r="T56" s="32" t="str">
        <f t="shared" si="3"/>
        <v/>
      </c>
    </row>
    <row r="57" spans="1:20" ht="15" customHeight="1" thickTop="1" thickBot="1">
      <c r="A57" s="516" t="str">
        <f t="shared" si="0"/>
        <v/>
      </c>
      <c r="D57" s="527"/>
      <c r="E57" s="553"/>
      <c r="I57" s="543" t="str">
        <f t="shared" si="4"/>
        <v/>
      </c>
      <c r="R57" s="32" t="str">
        <f t="shared" si="1"/>
        <v/>
      </c>
      <c r="S57" s="294" t="str">
        <f t="shared" si="2"/>
        <v/>
      </c>
      <c r="T57" s="32" t="str">
        <f t="shared" si="3"/>
        <v/>
      </c>
    </row>
    <row r="58" spans="1:20" ht="15" customHeight="1" thickTop="1" thickBot="1">
      <c r="A58" s="516" t="str">
        <f t="shared" si="0"/>
        <v/>
      </c>
      <c r="D58" s="527"/>
      <c r="E58" s="553"/>
      <c r="I58" s="543" t="str">
        <f t="shared" si="4"/>
        <v/>
      </c>
      <c r="R58" s="32" t="str">
        <f t="shared" si="1"/>
        <v/>
      </c>
      <c r="S58" s="294" t="str">
        <f t="shared" si="2"/>
        <v/>
      </c>
      <c r="T58" s="32" t="str">
        <f t="shared" si="3"/>
        <v/>
      </c>
    </row>
    <row r="59" spans="1:20" ht="15" customHeight="1" thickTop="1" thickBot="1">
      <c r="A59" s="516" t="str">
        <f t="shared" si="0"/>
        <v/>
      </c>
      <c r="D59" s="530"/>
      <c r="E59" s="557"/>
      <c r="I59" s="543" t="str">
        <f t="shared" si="4"/>
        <v/>
      </c>
      <c r="R59" s="32" t="str">
        <f t="shared" si="1"/>
        <v/>
      </c>
      <c r="S59" s="294" t="str">
        <f t="shared" si="2"/>
        <v/>
      </c>
      <c r="T59" s="32" t="str">
        <f t="shared" si="3"/>
        <v/>
      </c>
    </row>
    <row r="60" spans="1:20" ht="15" customHeight="1" thickTop="1" thickBot="1">
      <c r="A60" s="516" t="str">
        <f t="shared" si="0"/>
        <v/>
      </c>
      <c r="D60" s="527"/>
      <c r="E60" s="553"/>
      <c r="I60" s="543" t="str">
        <f t="shared" si="4"/>
        <v/>
      </c>
      <c r="R60" s="32" t="str">
        <f t="shared" si="1"/>
        <v/>
      </c>
      <c r="S60" s="294" t="str">
        <f t="shared" si="2"/>
        <v/>
      </c>
      <c r="T60" s="32" t="str">
        <f t="shared" si="3"/>
        <v/>
      </c>
    </row>
    <row r="61" spans="1:20" ht="15" customHeight="1" thickTop="1" thickBot="1">
      <c r="A61" s="516" t="str">
        <f t="shared" si="0"/>
        <v/>
      </c>
      <c r="D61" s="527"/>
      <c r="E61" s="553"/>
      <c r="I61" s="543" t="str">
        <f t="shared" si="4"/>
        <v/>
      </c>
      <c r="R61" s="32" t="str">
        <f t="shared" si="1"/>
        <v/>
      </c>
      <c r="S61" s="294" t="str">
        <f t="shared" si="2"/>
        <v/>
      </c>
      <c r="T61" s="32" t="str">
        <f t="shared" si="3"/>
        <v/>
      </c>
    </row>
    <row r="62" spans="1:20" ht="15" customHeight="1" thickTop="1" thickBot="1">
      <c r="A62" s="516" t="str">
        <f t="shared" si="0"/>
        <v/>
      </c>
      <c r="D62" s="527"/>
      <c r="E62" s="553"/>
      <c r="I62" s="543" t="str">
        <f t="shared" si="4"/>
        <v/>
      </c>
      <c r="R62" s="32" t="str">
        <f t="shared" si="1"/>
        <v/>
      </c>
      <c r="S62" s="294" t="str">
        <f t="shared" si="2"/>
        <v/>
      </c>
      <c r="T62" s="32" t="str">
        <f t="shared" si="3"/>
        <v/>
      </c>
    </row>
    <row r="63" spans="1:20" ht="15" customHeight="1" thickTop="1" thickBot="1">
      <c r="A63" s="516" t="str">
        <f t="shared" si="0"/>
        <v/>
      </c>
      <c r="D63" s="527"/>
      <c r="E63" s="553"/>
      <c r="I63" s="543" t="str">
        <f t="shared" si="4"/>
        <v/>
      </c>
      <c r="R63" s="32" t="str">
        <f t="shared" si="1"/>
        <v/>
      </c>
      <c r="S63" s="294" t="str">
        <f t="shared" si="2"/>
        <v/>
      </c>
      <c r="T63" s="32" t="str">
        <f t="shared" si="3"/>
        <v/>
      </c>
    </row>
    <row r="64" spans="1:20" ht="15" customHeight="1" thickTop="1" thickBot="1">
      <c r="A64" s="516" t="str">
        <f t="shared" si="0"/>
        <v/>
      </c>
      <c r="D64" s="531"/>
      <c r="E64" s="558"/>
      <c r="I64" s="543" t="str">
        <f t="shared" si="4"/>
        <v/>
      </c>
      <c r="R64" s="32" t="str">
        <f t="shared" si="1"/>
        <v/>
      </c>
      <c r="S64" s="294" t="str">
        <f t="shared" si="2"/>
        <v/>
      </c>
      <c r="T64" s="32" t="str">
        <f t="shared" si="3"/>
        <v/>
      </c>
    </row>
    <row r="65" spans="1:20" ht="15" customHeight="1" thickTop="1" thickBot="1">
      <c r="A65" s="516" t="str">
        <f t="shared" si="0"/>
        <v/>
      </c>
      <c r="D65" s="527"/>
      <c r="E65" s="553"/>
      <c r="I65" s="543" t="str">
        <f t="shared" si="4"/>
        <v/>
      </c>
      <c r="R65" s="32" t="str">
        <f t="shared" si="1"/>
        <v/>
      </c>
      <c r="S65" s="294" t="str">
        <f t="shared" si="2"/>
        <v/>
      </c>
      <c r="T65" s="32" t="str">
        <f t="shared" si="3"/>
        <v/>
      </c>
    </row>
    <row r="66" spans="1:20" ht="15" customHeight="1" thickTop="1" thickBot="1">
      <c r="A66" s="516" t="str">
        <f t="shared" si="0"/>
        <v/>
      </c>
      <c r="D66" s="527"/>
      <c r="E66" s="553"/>
      <c r="I66" s="543" t="str">
        <f t="shared" si="4"/>
        <v/>
      </c>
      <c r="R66" s="32" t="str">
        <f t="shared" si="1"/>
        <v/>
      </c>
      <c r="S66" s="294" t="str">
        <f t="shared" si="2"/>
        <v/>
      </c>
      <c r="T66" s="32" t="str">
        <f t="shared" si="3"/>
        <v/>
      </c>
    </row>
    <row r="67" spans="1:20" ht="15" customHeight="1" thickTop="1" thickBot="1">
      <c r="A67" s="516" t="str">
        <f t="shared" ref="A67:A130" si="5">IF($K67="","",_xlfn.LET(_xlpm.gDate,K67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D67" s="526"/>
      <c r="E67" s="552"/>
      <c r="I67" s="543" t="str">
        <f t="shared" ref="I67:I130" si="6">IF($A67="","",TEXT($A67,"yyyy-mm"))</f>
        <v/>
      </c>
      <c r="R67" s="32" t="str">
        <f t="shared" ref="R67:R130" si="7">IF($A67="","",(WEEKNUM(A67,2)))</f>
        <v/>
      </c>
      <c r="S67" s="294" t="str">
        <f t="shared" ref="S67:S130" si="8">IF($A67="","",A67-WEEKDAY(A67,2)+1)</f>
        <v/>
      </c>
      <c r="T67" s="32" t="str">
        <f t="shared" ref="T67:T130" si="9">IF($K67="","",(YEAR(A67)&amp;"-W"&amp;WEEKNUM(A67,2)))</f>
        <v/>
      </c>
    </row>
    <row r="68" spans="1:20" ht="15" customHeight="1" thickTop="1" thickBot="1">
      <c r="A68" s="516" t="str">
        <f t="shared" si="5"/>
        <v/>
      </c>
      <c r="D68" s="526"/>
      <c r="E68" s="552"/>
      <c r="I68" s="543" t="str">
        <f t="shared" si="6"/>
        <v/>
      </c>
      <c r="R68" s="32" t="str">
        <f t="shared" si="7"/>
        <v/>
      </c>
      <c r="S68" s="294" t="str">
        <f t="shared" si="8"/>
        <v/>
      </c>
      <c r="T68" s="32" t="str">
        <f t="shared" si="9"/>
        <v/>
      </c>
    </row>
    <row r="69" spans="1:20" ht="15" customHeight="1" thickTop="1" thickBot="1">
      <c r="A69" s="516" t="str">
        <f t="shared" si="5"/>
        <v/>
      </c>
      <c r="D69" s="526"/>
      <c r="E69" s="552"/>
      <c r="I69" s="543" t="str">
        <f t="shared" si="6"/>
        <v/>
      </c>
      <c r="R69" s="32" t="str">
        <f t="shared" si="7"/>
        <v/>
      </c>
      <c r="S69" s="294" t="str">
        <f t="shared" si="8"/>
        <v/>
      </c>
      <c r="T69" s="32" t="str">
        <f t="shared" si="9"/>
        <v/>
      </c>
    </row>
    <row r="70" spans="1:20" ht="15" customHeight="1" thickTop="1" thickBot="1">
      <c r="A70" s="516" t="str">
        <f t="shared" si="5"/>
        <v/>
      </c>
      <c r="D70" s="526"/>
      <c r="E70" s="552"/>
      <c r="I70" s="543" t="str">
        <f t="shared" si="6"/>
        <v/>
      </c>
      <c r="R70" s="32" t="str">
        <f t="shared" si="7"/>
        <v/>
      </c>
      <c r="S70" s="294" t="str">
        <f t="shared" si="8"/>
        <v/>
      </c>
      <c r="T70" s="32" t="str">
        <f t="shared" si="9"/>
        <v/>
      </c>
    </row>
    <row r="71" spans="1:20" ht="15" customHeight="1" thickTop="1" thickBot="1">
      <c r="A71" s="516" t="str">
        <f t="shared" si="5"/>
        <v/>
      </c>
      <c r="D71" s="526"/>
      <c r="E71" s="552"/>
      <c r="I71" s="543" t="str">
        <f t="shared" si="6"/>
        <v/>
      </c>
      <c r="R71" s="32" t="str">
        <f t="shared" si="7"/>
        <v/>
      </c>
      <c r="S71" s="294" t="str">
        <f t="shared" si="8"/>
        <v/>
      </c>
      <c r="T71" s="32" t="str">
        <f t="shared" si="9"/>
        <v/>
      </c>
    </row>
    <row r="72" spans="1:20" ht="15" customHeight="1" thickTop="1" thickBot="1">
      <c r="A72" s="516" t="str">
        <f t="shared" si="5"/>
        <v/>
      </c>
      <c r="D72" s="532"/>
      <c r="E72" s="559"/>
      <c r="I72" s="543" t="str">
        <f t="shared" si="6"/>
        <v/>
      </c>
      <c r="R72" s="32" t="str">
        <f t="shared" si="7"/>
        <v/>
      </c>
      <c r="S72" s="294" t="str">
        <f t="shared" si="8"/>
        <v/>
      </c>
      <c r="T72" s="32" t="str">
        <f t="shared" si="9"/>
        <v/>
      </c>
    </row>
    <row r="73" spans="1:20" ht="15" customHeight="1" thickTop="1" thickBot="1">
      <c r="A73" s="516" t="str">
        <f t="shared" si="5"/>
        <v/>
      </c>
      <c r="D73" s="526"/>
      <c r="E73" s="552"/>
      <c r="I73" s="543" t="str">
        <f t="shared" si="6"/>
        <v/>
      </c>
      <c r="R73" s="32" t="str">
        <f t="shared" si="7"/>
        <v/>
      </c>
      <c r="S73" s="294" t="str">
        <f t="shared" si="8"/>
        <v/>
      </c>
      <c r="T73" s="32" t="str">
        <f t="shared" si="9"/>
        <v/>
      </c>
    </row>
    <row r="74" spans="1:20" ht="15" customHeight="1" thickTop="1" thickBot="1">
      <c r="A74" s="516" t="str">
        <f t="shared" si="5"/>
        <v/>
      </c>
      <c r="D74" s="526"/>
      <c r="E74" s="552"/>
      <c r="I74" s="543" t="str">
        <f t="shared" si="6"/>
        <v/>
      </c>
      <c r="R74" s="32" t="str">
        <f t="shared" si="7"/>
        <v/>
      </c>
      <c r="S74" s="294" t="str">
        <f t="shared" si="8"/>
        <v/>
      </c>
      <c r="T74" s="32" t="str">
        <f t="shared" si="9"/>
        <v/>
      </c>
    </row>
    <row r="75" spans="1:20" ht="15" customHeight="1" thickTop="1" thickBot="1">
      <c r="A75" s="516" t="str">
        <f t="shared" si="5"/>
        <v/>
      </c>
      <c r="D75" s="526"/>
      <c r="E75" s="552"/>
      <c r="I75" s="543" t="str">
        <f t="shared" si="6"/>
        <v/>
      </c>
      <c r="R75" s="32" t="str">
        <f t="shared" si="7"/>
        <v/>
      </c>
      <c r="S75" s="294" t="str">
        <f t="shared" si="8"/>
        <v/>
      </c>
      <c r="T75" s="32" t="str">
        <f t="shared" si="9"/>
        <v/>
      </c>
    </row>
    <row r="76" spans="1:20" ht="15" customHeight="1" thickTop="1" thickBot="1">
      <c r="A76" s="516" t="str">
        <f t="shared" si="5"/>
        <v/>
      </c>
      <c r="D76" s="526"/>
      <c r="E76" s="552"/>
      <c r="I76" s="543" t="str">
        <f t="shared" si="6"/>
        <v/>
      </c>
      <c r="R76" s="32" t="str">
        <f t="shared" si="7"/>
        <v/>
      </c>
      <c r="S76" s="294" t="str">
        <f t="shared" si="8"/>
        <v/>
      </c>
      <c r="T76" s="32" t="str">
        <f t="shared" si="9"/>
        <v/>
      </c>
    </row>
    <row r="77" spans="1:20" ht="15" customHeight="1" thickTop="1" thickBot="1">
      <c r="A77" s="516" t="str">
        <f t="shared" si="5"/>
        <v/>
      </c>
      <c r="D77" s="526"/>
      <c r="E77" s="552"/>
      <c r="I77" s="543" t="str">
        <f t="shared" si="6"/>
        <v/>
      </c>
      <c r="R77" s="32" t="str">
        <f t="shared" si="7"/>
        <v/>
      </c>
      <c r="S77" s="294" t="str">
        <f t="shared" si="8"/>
        <v/>
      </c>
      <c r="T77" s="32" t="str">
        <f t="shared" si="9"/>
        <v/>
      </c>
    </row>
    <row r="78" spans="1:20" ht="15" customHeight="1" thickTop="1" thickBot="1">
      <c r="A78" s="516" t="str">
        <f t="shared" si="5"/>
        <v/>
      </c>
      <c r="D78" s="533"/>
      <c r="E78" s="560"/>
      <c r="I78" s="543" t="str">
        <f t="shared" si="6"/>
        <v/>
      </c>
      <c r="R78" s="32" t="str">
        <f t="shared" si="7"/>
        <v/>
      </c>
      <c r="S78" s="294" t="str">
        <f t="shared" si="8"/>
        <v/>
      </c>
      <c r="T78" s="32" t="str">
        <f t="shared" si="9"/>
        <v/>
      </c>
    </row>
    <row r="79" spans="1:20" ht="15" customHeight="1" thickTop="1" thickBot="1">
      <c r="A79" s="516" t="str">
        <f t="shared" si="5"/>
        <v/>
      </c>
      <c r="D79" s="533"/>
      <c r="E79" s="560"/>
      <c r="I79" s="543" t="str">
        <f t="shared" si="6"/>
        <v/>
      </c>
      <c r="R79" s="32" t="str">
        <f t="shared" si="7"/>
        <v/>
      </c>
      <c r="S79" s="294" t="str">
        <f t="shared" si="8"/>
        <v/>
      </c>
      <c r="T79" s="32" t="str">
        <f t="shared" si="9"/>
        <v/>
      </c>
    </row>
    <row r="80" spans="1:20" ht="15" customHeight="1" thickTop="1" thickBot="1">
      <c r="A80" s="516" t="str">
        <f t="shared" si="5"/>
        <v/>
      </c>
      <c r="D80" s="533"/>
      <c r="E80" s="560"/>
      <c r="I80" s="543" t="str">
        <f t="shared" si="6"/>
        <v/>
      </c>
      <c r="R80" s="32" t="str">
        <f t="shared" si="7"/>
        <v/>
      </c>
      <c r="S80" s="294" t="str">
        <f t="shared" si="8"/>
        <v/>
      </c>
      <c r="T80" s="32" t="str">
        <f t="shared" si="9"/>
        <v/>
      </c>
    </row>
    <row r="81" spans="1:20" ht="15" customHeight="1" thickTop="1" thickBot="1">
      <c r="A81" s="516" t="str">
        <f t="shared" si="5"/>
        <v/>
      </c>
      <c r="D81" s="533"/>
      <c r="E81" s="560"/>
      <c r="I81" s="543" t="str">
        <f t="shared" si="6"/>
        <v/>
      </c>
      <c r="R81" s="32" t="str">
        <f t="shared" si="7"/>
        <v/>
      </c>
      <c r="S81" s="294" t="str">
        <f t="shared" si="8"/>
        <v/>
      </c>
      <c r="T81" s="32" t="str">
        <f t="shared" si="9"/>
        <v/>
      </c>
    </row>
    <row r="82" spans="1:20" ht="15" customHeight="1" thickTop="1" thickBot="1">
      <c r="A82" s="516" t="str">
        <f t="shared" si="5"/>
        <v/>
      </c>
      <c r="D82" s="533"/>
      <c r="E82" s="560"/>
      <c r="I82" s="543" t="str">
        <f t="shared" si="6"/>
        <v/>
      </c>
      <c r="R82" s="32" t="str">
        <f t="shared" si="7"/>
        <v/>
      </c>
      <c r="S82" s="294" t="str">
        <f t="shared" si="8"/>
        <v/>
      </c>
      <c r="T82" s="32" t="str">
        <f t="shared" si="9"/>
        <v/>
      </c>
    </row>
    <row r="83" spans="1:20" ht="15" customHeight="1" thickTop="1" thickBot="1">
      <c r="A83" s="516" t="str">
        <f t="shared" si="5"/>
        <v/>
      </c>
      <c r="D83" s="533"/>
      <c r="E83" s="560"/>
      <c r="I83" s="543" t="str">
        <f t="shared" si="6"/>
        <v/>
      </c>
      <c r="R83" s="32" t="str">
        <f t="shared" si="7"/>
        <v/>
      </c>
      <c r="S83" s="294" t="str">
        <f t="shared" si="8"/>
        <v/>
      </c>
      <c r="T83" s="32" t="str">
        <f t="shared" si="9"/>
        <v/>
      </c>
    </row>
    <row r="84" spans="1:20" ht="15" customHeight="1" thickTop="1" thickBot="1">
      <c r="A84" s="516" t="str">
        <f t="shared" si="5"/>
        <v/>
      </c>
      <c r="D84" s="533"/>
      <c r="E84" s="560"/>
      <c r="I84" s="543" t="str">
        <f t="shared" si="6"/>
        <v/>
      </c>
      <c r="R84" s="32" t="str">
        <f t="shared" si="7"/>
        <v/>
      </c>
      <c r="S84" s="294" t="str">
        <f t="shared" si="8"/>
        <v/>
      </c>
      <c r="T84" s="32" t="str">
        <f t="shared" si="9"/>
        <v/>
      </c>
    </row>
    <row r="85" spans="1:20" ht="15" customHeight="1" thickTop="1" thickBot="1">
      <c r="A85" s="516" t="str">
        <f t="shared" si="5"/>
        <v/>
      </c>
      <c r="D85" s="533"/>
      <c r="E85" s="560"/>
      <c r="I85" s="543" t="str">
        <f t="shared" si="6"/>
        <v/>
      </c>
      <c r="R85" s="32" t="str">
        <f t="shared" si="7"/>
        <v/>
      </c>
      <c r="S85" s="294" t="str">
        <f t="shared" si="8"/>
        <v/>
      </c>
      <c r="T85" s="32" t="str">
        <f t="shared" si="9"/>
        <v/>
      </c>
    </row>
    <row r="86" spans="1:20" ht="15" customHeight="1" thickTop="1" thickBot="1">
      <c r="A86" s="516" t="str">
        <f t="shared" si="5"/>
        <v/>
      </c>
      <c r="D86" s="526"/>
      <c r="E86" s="552"/>
      <c r="I86" s="543" t="str">
        <f t="shared" si="6"/>
        <v/>
      </c>
      <c r="R86" s="32" t="str">
        <f t="shared" si="7"/>
        <v/>
      </c>
      <c r="S86" s="294" t="str">
        <f t="shared" si="8"/>
        <v/>
      </c>
      <c r="T86" s="32" t="str">
        <f t="shared" si="9"/>
        <v/>
      </c>
    </row>
    <row r="87" spans="1:20" ht="15" customHeight="1" thickTop="1" thickBot="1">
      <c r="A87" s="516" t="str">
        <f t="shared" si="5"/>
        <v/>
      </c>
      <c r="D87" s="534"/>
      <c r="E87" s="561"/>
      <c r="I87" s="543" t="str">
        <f t="shared" si="6"/>
        <v/>
      </c>
      <c r="R87" s="32" t="str">
        <f t="shared" si="7"/>
        <v/>
      </c>
      <c r="S87" s="294" t="str">
        <f t="shared" si="8"/>
        <v/>
      </c>
      <c r="T87" s="32" t="str">
        <f t="shared" si="9"/>
        <v/>
      </c>
    </row>
    <row r="88" spans="1:20" ht="15" customHeight="1" thickTop="1" thickBot="1">
      <c r="A88" s="516" t="str">
        <f t="shared" si="5"/>
        <v/>
      </c>
      <c r="D88" s="526"/>
      <c r="E88" s="552"/>
      <c r="I88" s="543" t="str">
        <f t="shared" si="6"/>
        <v/>
      </c>
      <c r="R88" s="32" t="str">
        <f t="shared" si="7"/>
        <v/>
      </c>
      <c r="S88" s="294" t="str">
        <f t="shared" si="8"/>
        <v/>
      </c>
      <c r="T88" s="32" t="str">
        <f t="shared" si="9"/>
        <v/>
      </c>
    </row>
    <row r="89" spans="1:20" ht="15" customHeight="1" thickTop="1" thickBot="1">
      <c r="A89" s="516" t="str">
        <f t="shared" si="5"/>
        <v/>
      </c>
      <c r="D89" s="526"/>
      <c r="E89" s="552"/>
      <c r="I89" s="543" t="str">
        <f t="shared" si="6"/>
        <v/>
      </c>
      <c r="R89" s="32" t="str">
        <f t="shared" si="7"/>
        <v/>
      </c>
      <c r="S89" s="294" t="str">
        <f t="shared" si="8"/>
        <v/>
      </c>
      <c r="T89" s="32" t="str">
        <f t="shared" si="9"/>
        <v/>
      </c>
    </row>
    <row r="90" spans="1:20" ht="15" customHeight="1" thickTop="1" thickBot="1">
      <c r="A90" s="516" t="str">
        <f t="shared" si="5"/>
        <v/>
      </c>
      <c r="D90" s="526"/>
      <c r="E90" s="552"/>
      <c r="I90" s="543" t="str">
        <f t="shared" si="6"/>
        <v/>
      </c>
      <c r="R90" s="32" t="str">
        <f t="shared" si="7"/>
        <v/>
      </c>
      <c r="S90" s="294" t="str">
        <f t="shared" si="8"/>
        <v/>
      </c>
      <c r="T90" s="32" t="str">
        <f t="shared" si="9"/>
        <v/>
      </c>
    </row>
    <row r="91" spans="1:20" ht="15" customHeight="1" thickTop="1" thickBot="1">
      <c r="A91" s="516" t="str">
        <f t="shared" si="5"/>
        <v/>
      </c>
      <c r="D91" s="526"/>
      <c r="E91" s="552"/>
      <c r="I91" s="543" t="str">
        <f t="shared" si="6"/>
        <v/>
      </c>
      <c r="R91" s="32" t="str">
        <f t="shared" si="7"/>
        <v/>
      </c>
      <c r="S91" s="294" t="str">
        <f t="shared" si="8"/>
        <v/>
      </c>
      <c r="T91" s="32" t="str">
        <f t="shared" si="9"/>
        <v/>
      </c>
    </row>
    <row r="92" spans="1:20" ht="15" customHeight="1" thickTop="1" thickBot="1">
      <c r="A92" s="516" t="str">
        <f t="shared" si="5"/>
        <v/>
      </c>
      <c r="D92" s="526"/>
      <c r="E92" s="552"/>
      <c r="I92" s="543" t="str">
        <f t="shared" si="6"/>
        <v/>
      </c>
      <c r="R92" s="32" t="str">
        <f t="shared" si="7"/>
        <v/>
      </c>
      <c r="S92" s="294" t="str">
        <f t="shared" si="8"/>
        <v/>
      </c>
      <c r="T92" s="32" t="str">
        <f t="shared" si="9"/>
        <v/>
      </c>
    </row>
    <row r="93" spans="1:20" ht="15" customHeight="1" thickTop="1" thickBot="1">
      <c r="A93" s="516" t="str">
        <f t="shared" si="5"/>
        <v/>
      </c>
      <c r="D93" s="526"/>
      <c r="E93" s="552"/>
      <c r="I93" s="543" t="str">
        <f t="shared" si="6"/>
        <v/>
      </c>
      <c r="R93" s="32" t="str">
        <f t="shared" si="7"/>
        <v/>
      </c>
      <c r="S93" s="294" t="str">
        <f t="shared" si="8"/>
        <v/>
      </c>
      <c r="T93" s="32" t="str">
        <f t="shared" si="9"/>
        <v/>
      </c>
    </row>
    <row r="94" spans="1:20" ht="15" customHeight="1" thickTop="1" thickBot="1">
      <c r="A94" s="516" t="str">
        <f t="shared" si="5"/>
        <v/>
      </c>
      <c r="D94" s="526"/>
      <c r="E94" s="552"/>
      <c r="I94" s="543" t="str">
        <f t="shared" si="6"/>
        <v/>
      </c>
      <c r="R94" s="32" t="str">
        <f t="shared" si="7"/>
        <v/>
      </c>
      <c r="S94" s="294" t="str">
        <f t="shared" si="8"/>
        <v/>
      </c>
      <c r="T94" s="32" t="str">
        <f t="shared" si="9"/>
        <v/>
      </c>
    </row>
    <row r="95" spans="1:20" ht="15" customHeight="1" thickTop="1" thickBot="1">
      <c r="A95" s="516" t="str">
        <f t="shared" si="5"/>
        <v/>
      </c>
      <c r="D95" s="526"/>
      <c r="E95" s="552"/>
      <c r="I95" s="543" t="str">
        <f t="shared" si="6"/>
        <v/>
      </c>
      <c r="R95" s="32" t="str">
        <f t="shared" si="7"/>
        <v/>
      </c>
      <c r="S95" s="294" t="str">
        <f t="shared" si="8"/>
        <v/>
      </c>
      <c r="T95" s="32" t="str">
        <f t="shared" si="9"/>
        <v/>
      </c>
    </row>
    <row r="96" spans="1:20" ht="15" customHeight="1" thickTop="1" thickBot="1">
      <c r="A96" s="516" t="str">
        <f t="shared" si="5"/>
        <v/>
      </c>
      <c r="D96" s="526"/>
      <c r="E96" s="552"/>
      <c r="I96" s="543" t="str">
        <f t="shared" si="6"/>
        <v/>
      </c>
      <c r="R96" s="32" t="str">
        <f t="shared" si="7"/>
        <v/>
      </c>
      <c r="S96" s="294" t="str">
        <f t="shared" si="8"/>
        <v/>
      </c>
      <c r="T96" s="32" t="str">
        <f t="shared" si="9"/>
        <v/>
      </c>
    </row>
    <row r="97" spans="1:20" ht="15" customHeight="1" thickTop="1" thickBot="1">
      <c r="A97" s="516" t="str">
        <f t="shared" si="5"/>
        <v/>
      </c>
      <c r="D97" s="526"/>
      <c r="E97" s="552"/>
      <c r="I97" s="543" t="str">
        <f t="shared" si="6"/>
        <v/>
      </c>
      <c r="R97" s="32" t="str">
        <f t="shared" si="7"/>
        <v/>
      </c>
      <c r="S97" s="294" t="str">
        <f t="shared" si="8"/>
        <v/>
      </c>
      <c r="T97" s="32" t="str">
        <f t="shared" si="9"/>
        <v/>
      </c>
    </row>
    <row r="98" spans="1:20" ht="15" customHeight="1" thickTop="1" thickBot="1">
      <c r="A98" s="516" t="str">
        <f t="shared" si="5"/>
        <v/>
      </c>
      <c r="D98" s="526"/>
      <c r="E98" s="552"/>
      <c r="I98" s="543" t="str">
        <f t="shared" si="6"/>
        <v/>
      </c>
      <c r="R98" s="32" t="str">
        <f t="shared" si="7"/>
        <v/>
      </c>
      <c r="S98" s="294" t="str">
        <f t="shared" si="8"/>
        <v/>
      </c>
      <c r="T98" s="32" t="str">
        <f t="shared" si="9"/>
        <v/>
      </c>
    </row>
    <row r="99" spans="1:20" ht="15" customHeight="1" thickTop="1" thickBot="1">
      <c r="A99" s="516" t="str">
        <f t="shared" si="5"/>
        <v/>
      </c>
      <c r="D99" s="526"/>
      <c r="E99" s="552"/>
      <c r="I99" s="543" t="str">
        <f t="shared" si="6"/>
        <v/>
      </c>
      <c r="R99" s="32" t="str">
        <f t="shared" si="7"/>
        <v/>
      </c>
      <c r="S99" s="294" t="str">
        <f t="shared" si="8"/>
        <v/>
      </c>
      <c r="T99" s="32" t="str">
        <f t="shared" si="9"/>
        <v/>
      </c>
    </row>
    <row r="100" spans="1:20" ht="15" customHeight="1" thickTop="1" thickBot="1">
      <c r="A100" s="516" t="str">
        <f t="shared" si="5"/>
        <v/>
      </c>
      <c r="D100" s="526"/>
      <c r="E100" s="552"/>
      <c r="I100" s="543" t="str">
        <f t="shared" si="6"/>
        <v/>
      </c>
      <c r="R100" s="32" t="str">
        <f t="shared" si="7"/>
        <v/>
      </c>
      <c r="S100" s="294" t="str">
        <f t="shared" si="8"/>
        <v/>
      </c>
      <c r="T100" s="32" t="str">
        <f t="shared" si="9"/>
        <v/>
      </c>
    </row>
    <row r="101" spans="1:20" ht="15" customHeight="1" thickTop="1" thickBot="1">
      <c r="A101" s="516" t="str">
        <f t="shared" si="5"/>
        <v/>
      </c>
      <c r="D101" s="526"/>
      <c r="E101" s="552"/>
      <c r="I101" s="543" t="str">
        <f t="shared" si="6"/>
        <v/>
      </c>
      <c r="R101" s="32" t="str">
        <f t="shared" si="7"/>
        <v/>
      </c>
      <c r="S101" s="294" t="str">
        <f t="shared" si="8"/>
        <v/>
      </c>
      <c r="T101" s="32" t="str">
        <f t="shared" si="9"/>
        <v/>
      </c>
    </row>
    <row r="102" spans="1:20" ht="15" customHeight="1" thickTop="1" thickBot="1">
      <c r="A102" s="516" t="str">
        <f t="shared" si="5"/>
        <v/>
      </c>
      <c r="D102" s="526"/>
      <c r="E102" s="552"/>
      <c r="I102" s="543" t="str">
        <f t="shared" si="6"/>
        <v/>
      </c>
      <c r="R102" s="32" t="str">
        <f t="shared" si="7"/>
        <v/>
      </c>
      <c r="S102" s="294" t="str">
        <f t="shared" si="8"/>
        <v/>
      </c>
      <c r="T102" s="32" t="str">
        <f t="shared" si="9"/>
        <v/>
      </c>
    </row>
    <row r="103" spans="1:20" ht="15" customHeight="1" thickTop="1" thickBot="1">
      <c r="A103" s="516" t="str">
        <f t="shared" si="5"/>
        <v/>
      </c>
      <c r="D103" s="526"/>
      <c r="E103" s="552"/>
      <c r="I103" s="543" t="str">
        <f t="shared" si="6"/>
        <v/>
      </c>
      <c r="R103" s="32" t="str">
        <f t="shared" si="7"/>
        <v/>
      </c>
      <c r="S103" s="294" t="str">
        <f t="shared" si="8"/>
        <v/>
      </c>
      <c r="T103" s="32" t="str">
        <f t="shared" si="9"/>
        <v/>
      </c>
    </row>
    <row r="104" spans="1:20" ht="15" customHeight="1" thickTop="1" thickBot="1">
      <c r="A104" s="516" t="str">
        <f t="shared" si="5"/>
        <v/>
      </c>
      <c r="D104" s="526"/>
      <c r="E104" s="552"/>
      <c r="I104" s="543" t="str">
        <f t="shared" si="6"/>
        <v/>
      </c>
      <c r="R104" s="32" t="str">
        <f t="shared" si="7"/>
        <v/>
      </c>
      <c r="S104" s="294" t="str">
        <f t="shared" si="8"/>
        <v/>
      </c>
      <c r="T104" s="32" t="str">
        <f t="shared" si="9"/>
        <v/>
      </c>
    </row>
    <row r="105" spans="1:20" ht="15" customHeight="1" thickTop="1" thickBot="1">
      <c r="A105" s="516" t="str">
        <f t="shared" si="5"/>
        <v/>
      </c>
      <c r="D105" s="526"/>
      <c r="E105" s="552"/>
      <c r="I105" s="543" t="str">
        <f t="shared" si="6"/>
        <v/>
      </c>
      <c r="R105" s="32" t="str">
        <f t="shared" si="7"/>
        <v/>
      </c>
      <c r="S105" s="294" t="str">
        <f t="shared" si="8"/>
        <v/>
      </c>
      <c r="T105" s="32" t="str">
        <f t="shared" si="9"/>
        <v/>
      </c>
    </row>
    <row r="106" spans="1:20" ht="15" customHeight="1" thickTop="1" thickBot="1">
      <c r="A106" s="516" t="str">
        <f t="shared" si="5"/>
        <v/>
      </c>
      <c r="D106" s="526"/>
      <c r="E106" s="552"/>
      <c r="I106" s="543" t="str">
        <f t="shared" si="6"/>
        <v/>
      </c>
      <c r="J106" s="298"/>
      <c r="K106" s="299"/>
      <c r="L106" s="571"/>
      <c r="R106" s="32" t="str">
        <f t="shared" si="7"/>
        <v/>
      </c>
      <c r="S106" s="294" t="str">
        <f t="shared" si="8"/>
        <v/>
      </c>
      <c r="T106" s="32" t="str">
        <f t="shared" si="9"/>
        <v/>
      </c>
    </row>
    <row r="107" spans="1:20" ht="15" customHeight="1" thickTop="1" thickBot="1">
      <c r="A107" s="516" t="str">
        <f t="shared" si="5"/>
        <v/>
      </c>
      <c r="D107" s="526"/>
      <c r="E107" s="552"/>
      <c r="I107" s="543" t="str">
        <f t="shared" si="6"/>
        <v/>
      </c>
      <c r="R107" s="32" t="str">
        <f t="shared" si="7"/>
        <v/>
      </c>
      <c r="S107" s="294" t="str">
        <f t="shared" si="8"/>
        <v/>
      </c>
      <c r="T107" s="32" t="str">
        <f t="shared" si="9"/>
        <v/>
      </c>
    </row>
    <row r="108" spans="1:20" ht="15" customHeight="1" thickTop="1" thickBot="1">
      <c r="A108" s="516" t="str">
        <f t="shared" si="5"/>
        <v/>
      </c>
      <c r="D108" s="526"/>
      <c r="E108" s="552"/>
      <c r="I108" s="543" t="str">
        <f t="shared" si="6"/>
        <v/>
      </c>
      <c r="R108" s="32" t="str">
        <f t="shared" si="7"/>
        <v/>
      </c>
      <c r="S108" s="294" t="str">
        <f t="shared" si="8"/>
        <v/>
      </c>
      <c r="T108" s="32" t="str">
        <f t="shared" si="9"/>
        <v/>
      </c>
    </row>
    <row r="109" spans="1:20" ht="15" customHeight="1" thickTop="1" thickBot="1">
      <c r="A109" s="516" t="str">
        <f t="shared" si="5"/>
        <v/>
      </c>
      <c r="D109" s="526"/>
      <c r="E109" s="552"/>
      <c r="I109" s="543" t="str">
        <f t="shared" si="6"/>
        <v/>
      </c>
      <c r="R109" s="32" t="str">
        <f t="shared" si="7"/>
        <v/>
      </c>
      <c r="S109" s="294" t="str">
        <f t="shared" si="8"/>
        <v/>
      </c>
      <c r="T109" s="32" t="str">
        <f t="shared" si="9"/>
        <v/>
      </c>
    </row>
    <row r="110" spans="1:20" ht="15" customHeight="1" thickTop="1" thickBot="1">
      <c r="A110" s="516" t="str">
        <f t="shared" si="5"/>
        <v/>
      </c>
      <c r="D110" s="526"/>
      <c r="E110" s="552"/>
      <c r="I110" s="543" t="str">
        <f t="shared" si="6"/>
        <v/>
      </c>
      <c r="R110" s="32" t="str">
        <f t="shared" si="7"/>
        <v/>
      </c>
      <c r="S110" s="294" t="str">
        <f t="shared" si="8"/>
        <v/>
      </c>
      <c r="T110" s="32" t="str">
        <f t="shared" si="9"/>
        <v/>
      </c>
    </row>
    <row r="111" spans="1:20" ht="15" customHeight="1" thickTop="1" thickBot="1">
      <c r="A111" s="516" t="str">
        <f t="shared" si="5"/>
        <v/>
      </c>
      <c r="D111" s="526"/>
      <c r="E111" s="552"/>
      <c r="I111" s="543" t="str">
        <f t="shared" si="6"/>
        <v/>
      </c>
      <c r="R111" s="32" t="str">
        <f t="shared" si="7"/>
        <v/>
      </c>
      <c r="S111" s="294" t="str">
        <f t="shared" si="8"/>
        <v/>
      </c>
      <c r="T111" s="32" t="str">
        <f t="shared" si="9"/>
        <v/>
      </c>
    </row>
    <row r="112" spans="1:20" ht="15" customHeight="1" thickTop="1" thickBot="1">
      <c r="A112" s="516" t="str">
        <f t="shared" si="5"/>
        <v/>
      </c>
      <c r="D112" s="526"/>
      <c r="E112" s="552"/>
      <c r="I112" s="543" t="str">
        <f t="shared" si="6"/>
        <v/>
      </c>
      <c r="R112" s="32" t="str">
        <f t="shared" si="7"/>
        <v/>
      </c>
      <c r="S112" s="294" t="str">
        <f t="shared" si="8"/>
        <v/>
      </c>
      <c r="T112" s="32" t="str">
        <f t="shared" si="9"/>
        <v/>
      </c>
    </row>
    <row r="113" spans="1:20" ht="15" customHeight="1" thickTop="1" thickBot="1">
      <c r="A113" s="516" t="str">
        <f t="shared" si="5"/>
        <v/>
      </c>
      <c r="D113" s="526"/>
      <c r="E113" s="552"/>
      <c r="I113" s="543" t="str">
        <f t="shared" si="6"/>
        <v/>
      </c>
      <c r="R113" s="32" t="str">
        <f t="shared" si="7"/>
        <v/>
      </c>
      <c r="S113" s="294" t="str">
        <f t="shared" si="8"/>
        <v/>
      </c>
      <c r="T113" s="32" t="str">
        <f t="shared" si="9"/>
        <v/>
      </c>
    </row>
    <row r="114" spans="1:20" ht="15" customHeight="1" thickTop="1" thickBot="1">
      <c r="A114" s="516" t="str">
        <f t="shared" si="5"/>
        <v/>
      </c>
      <c r="D114" s="526"/>
      <c r="E114" s="552"/>
      <c r="I114" s="543" t="str">
        <f t="shared" si="6"/>
        <v/>
      </c>
      <c r="R114" s="32" t="str">
        <f t="shared" si="7"/>
        <v/>
      </c>
      <c r="S114" s="294" t="str">
        <f t="shared" si="8"/>
        <v/>
      </c>
      <c r="T114" s="32" t="str">
        <f t="shared" si="9"/>
        <v/>
      </c>
    </row>
    <row r="115" spans="1:20" ht="15" customHeight="1" thickTop="1" thickBot="1">
      <c r="A115" s="516" t="str">
        <f t="shared" si="5"/>
        <v/>
      </c>
      <c r="D115" s="526"/>
      <c r="E115" s="552"/>
      <c r="I115" s="543" t="str">
        <f t="shared" si="6"/>
        <v/>
      </c>
      <c r="R115" s="32" t="str">
        <f t="shared" si="7"/>
        <v/>
      </c>
      <c r="S115" s="294" t="str">
        <f t="shared" si="8"/>
        <v/>
      </c>
      <c r="T115" s="32" t="str">
        <f t="shared" si="9"/>
        <v/>
      </c>
    </row>
    <row r="116" spans="1:20" ht="15" customHeight="1" thickTop="1" thickBot="1">
      <c r="A116" s="516" t="str">
        <f t="shared" si="5"/>
        <v/>
      </c>
      <c r="D116" s="526"/>
      <c r="E116" s="552"/>
      <c r="I116" s="543" t="str">
        <f t="shared" si="6"/>
        <v/>
      </c>
      <c r="R116" s="32" t="str">
        <f t="shared" si="7"/>
        <v/>
      </c>
      <c r="S116" s="294" t="str">
        <f t="shared" si="8"/>
        <v/>
      </c>
      <c r="T116" s="32" t="str">
        <f t="shared" si="9"/>
        <v/>
      </c>
    </row>
    <row r="117" spans="1:20" ht="15" customHeight="1" thickTop="1" thickBot="1">
      <c r="A117" s="516" t="str">
        <f t="shared" si="5"/>
        <v/>
      </c>
      <c r="D117" s="526"/>
      <c r="E117" s="552"/>
      <c r="I117" s="543" t="str">
        <f t="shared" si="6"/>
        <v/>
      </c>
      <c r="R117" s="32" t="str">
        <f t="shared" si="7"/>
        <v/>
      </c>
      <c r="S117" s="294" t="str">
        <f t="shared" si="8"/>
        <v/>
      </c>
      <c r="T117" s="32" t="str">
        <f t="shared" si="9"/>
        <v/>
      </c>
    </row>
    <row r="118" spans="1:20" ht="15" customHeight="1" thickTop="1" thickBot="1">
      <c r="A118" s="516" t="str">
        <f t="shared" si="5"/>
        <v/>
      </c>
      <c r="D118" s="526"/>
      <c r="E118" s="552"/>
      <c r="I118" s="543" t="str">
        <f t="shared" si="6"/>
        <v/>
      </c>
      <c r="R118" s="32" t="str">
        <f t="shared" si="7"/>
        <v/>
      </c>
      <c r="S118" s="294" t="str">
        <f t="shared" si="8"/>
        <v/>
      </c>
      <c r="T118" s="32" t="str">
        <f t="shared" si="9"/>
        <v/>
      </c>
    </row>
    <row r="119" spans="1:20" ht="15" customHeight="1" thickTop="1" thickBot="1">
      <c r="A119" s="516" t="str">
        <f t="shared" si="5"/>
        <v/>
      </c>
      <c r="D119" s="526"/>
      <c r="E119" s="552"/>
      <c r="I119" s="543" t="str">
        <f t="shared" si="6"/>
        <v/>
      </c>
      <c r="R119" s="32" t="str">
        <f t="shared" si="7"/>
        <v/>
      </c>
      <c r="S119" s="294" t="str">
        <f t="shared" si="8"/>
        <v/>
      </c>
      <c r="T119" s="32" t="str">
        <f t="shared" si="9"/>
        <v/>
      </c>
    </row>
    <row r="120" spans="1:20" ht="15" customHeight="1" thickTop="1" thickBot="1">
      <c r="A120" s="516" t="str">
        <f t="shared" si="5"/>
        <v/>
      </c>
      <c r="D120" s="526"/>
      <c r="E120" s="552"/>
      <c r="I120" s="543" t="str">
        <f t="shared" si="6"/>
        <v/>
      </c>
      <c r="R120" s="32" t="str">
        <f t="shared" si="7"/>
        <v/>
      </c>
      <c r="S120" s="294" t="str">
        <f t="shared" si="8"/>
        <v/>
      </c>
      <c r="T120" s="32" t="str">
        <f t="shared" si="9"/>
        <v/>
      </c>
    </row>
    <row r="121" spans="1:20" ht="15" customHeight="1" thickTop="1" thickBot="1">
      <c r="A121" s="516" t="str">
        <f t="shared" si="5"/>
        <v/>
      </c>
      <c r="D121" s="526"/>
      <c r="E121" s="552"/>
      <c r="I121" s="543" t="str">
        <f t="shared" si="6"/>
        <v/>
      </c>
      <c r="R121" s="32" t="str">
        <f t="shared" si="7"/>
        <v/>
      </c>
      <c r="S121" s="294" t="str">
        <f t="shared" si="8"/>
        <v/>
      </c>
      <c r="T121" s="32" t="str">
        <f t="shared" si="9"/>
        <v/>
      </c>
    </row>
    <row r="122" spans="1:20" ht="15" customHeight="1" thickTop="1" thickBot="1">
      <c r="A122" s="516" t="str">
        <f t="shared" si="5"/>
        <v/>
      </c>
      <c r="D122" s="526"/>
      <c r="E122" s="552"/>
      <c r="I122" s="543" t="str">
        <f t="shared" si="6"/>
        <v/>
      </c>
      <c r="R122" s="32" t="str">
        <f t="shared" si="7"/>
        <v/>
      </c>
      <c r="S122" s="294" t="str">
        <f t="shared" si="8"/>
        <v/>
      </c>
      <c r="T122" s="32" t="str">
        <f t="shared" si="9"/>
        <v/>
      </c>
    </row>
    <row r="123" spans="1:20" ht="15" customHeight="1" thickTop="1" thickBot="1">
      <c r="A123" s="516" t="str">
        <f t="shared" si="5"/>
        <v/>
      </c>
      <c r="D123" s="526"/>
      <c r="E123" s="552"/>
      <c r="I123" s="543" t="str">
        <f t="shared" si="6"/>
        <v/>
      </c>
      <c r="R123" s="32" t="str">
        <f t="shared" si="7"/>
        <v/>
      </c>
      <c r="S123" s="294" t="str">
        <f t="shared" si="8"/>
        <v/>
      </c>
      <c r="T123" s="32" t="str">
        <f t="shared" si="9"/>
        <v/>
      </c>
    </row>
    <row r="124" spans="1:20" ht="15" customHeight="1" thickTop="1" thickBot="1">
      <c r="A124" s="516" t="str">
        <f t="shared" si="5"/>
        <v/>
      </c>
      <c r="D124" s="526"/>
      <c r="E124" s="552"/>
      <c r="I124" s="543" t="str">
        <f t="shared" si="6"/>
        <v/>
      </c>
      <c r="R124" s="32" t="str">
        <f t="shared" si="7"/>
        <v/>
      </c>
      <c r="S124" s="294" t="str">
        <f t="shared" si="8"/>
        <v/>
      </c>
      <c r="T124" s="32" t="str">
        <f t="shared" si="9"/>
        <v/>
      </c>
    </row>
    <row r="125" spans="1:20" ht="15" customHeight="1" thickTop="1" thickBot="1">
      <c r="A125" s="516" t="str">
        <f t="shared" si="5"/>
        <v/>
      </c>
      <c r="D125" s="526"/>
      <c r="E125" s="552"/>
      <c r="I125" s="543" t="str">
        <f t="shared" si="6"/>
        <v/>
      </c>
      <c r="R125" s="32" t="str">
        <f t="shared" si="7"/>
        <v/>
      </c>
      <c r="S125" s="294" t="str">
        <f t="shared" si="8"/>
        <v/>
      </c>
      <c r="T125" s="32" t="str">
        <f t="shared" si="9"/>
        <v/>
      </c>
    </row>
    <row r="126" spans="1:20" ht="15" customHeight="1" thickTop="1" thickBot="1">
      <c r="A126" s="516" t="str">
        <f t="shared" si="5"/>
        <v/>
      </c>
      <c r="D126" s="526"/>
      <c r="E126" s="552"/>
      <c r="I126" s="543" t="str">
        <f t="shared" si="6"/>
        <v/>
      </c>
      <c r="R126" s="32" t="str">
        <f t="shared" si="7"/>
        <v/>
      </c>
      <c r="S126" s="294" t="str">
        <f t="shared" si="8"/>
        <v/>
      </c>
      <c r="T126" s="32" t="str">
        <f t="shared" si="9"/>
        <v/>
      </c>
    </row>
    <row r="127" spans="1:20" ht="15" customHeight="1" thickTop="1" thickBot="1">
      <c r="A127" s="516" t="str">
        <f t="shared" si="5"/>
        <v/>
      </c>
      <c r="D127" s="526"/>
      <c r="E127" s="552"/>
      <c r="I127" s="543" t="str">
        <f t="shared" si="6"/>
        <v/>
      </c>
      <c r="R127" s="32" t="str">
        <f t="shared" si="7"/>
        <v/>
      </c>
      <c r="S127" s="294" t="str">
        <f t="shared" si="8"/>
        <v/>
      </c>
      <c r="T127" s="32" t="str">
        <f t="shared" si="9"/>
        <v/>
      </c>
    </row>
    <row r="128" spans="1:20" ht="15" customHeight="1" thickTop="1" thickBot="1">
      <c r="A128" s="516" t="str">
        <f t="shared" si="5"/>
        <v/>
      </c>
      <c r="D128" s="526"/>
      <c r="E128" s="552"/>
      <c r="I128" s="543" t="str">
        <f t="shared" si="6"/>
        <v/>
      </c>
      <c r="R128" s="32" t="str">
        <f t="shared" si="7"/>
        <v/>
      </c>
      <c r="S128" s="294" t="str">
        <f t="shared" si="8"/>
        <v/>
      </c>
      <c r="T128" s="32" t="str">
        <f t="shared" si="9"/>
        <v/>
      </c>
    </row>
    <row r="129" spans="1:20" ht="15" customHeight="1" thickTop="1" thickBot="1">
      <c r="A129" s="516" t="str">
        <f t="shared" si="5"/>
        <v/>
      </c>
      <c r="D129" s="526"/>
      <c r="E129" s="552"/>
      <c r="I129" s="543" t="str">
        <f t="shared" si="6"/>
        <v/>
      </c>
      <c r="R129" s="32" t="str">
        <f t="shared" si="7"/>
        <v/>
      </c>
      <c r="S129" s="294" t="str">
        <f t="shared" si="8"/>
        <v/>
      </c>
      <c r="T129" s="32" t="str">
        <f t="shared" si="9"/>
        <v/>
      </c>
    </row>
    <row r="130" spans="1:20" ht="15" customHeight="1" thickTop="1" thickBot="1">
      <c r="A130" s="516" t="str">
        <f t="shared" si="5"/>
        <v/>
      </c>
      <c r="D130" s="526"/>
      <c r="E130" s="552"/>
      <c r="I130" s="543" t="str">
        <f t="shared" si="6"/>
        <v/>
      </c>
      <c r="R130" s="32" t="str">
        <f t="shared" si="7"/>
        <v/>
      </c>
      <c r="S130" s="294" t="str">
        <f t="shared" si="8"/>
        <v/>
      </c>
      <c r="T130" s="32" t="str">
        <f t="shared" si="9"/>
        <v/>
      </c>
    </row>
    <row r="131" spans="1:20" ht="15" customHeight="1" thickTop="1" thickBot="1">
      <c r="A131" s="516" t="str">
        <f t="shared" ref="A131:A194" si="10">IF($K131="","",_xlfn.LET(_xlpm.gDate,K131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D131" s="526"/>
      <c r="E131" s="552"/>
      <c r="I131" s="543" t="str">
        <f t="shared" ref="I131:I194" si="11">IF($A131="","",TEXT($A131,"yyyy-mm"))</f>
        <v/>
      </c>
      <c r="R131" s="32" t="str">
        <f t="shared" ref="R131:R194" si="12">IF($A131="","",(WEEKNUM(A131,2)))</f>
        <v/>
      </c>
      <c r="S131" s="294" t="str">
        <f t="shared" ref="S131:S166" si="13">IF($A131="","",A131-WEEKDAY(A131,2)+1)</f>
        <v/>
      </c>
      <c r="T131" s="32" t="str">
        <f t="shared" ref="T131:T191" si="14">IF($K131="","",(YEAR(A131)&amp;"-W"&amp;WEEKNUM(A131,2)))</f>
        <v/>
      </c>
    </row>
    <row r="132" spans="1:20" ht="15" customHeight="1" thickTop="1" thickBot="1">
      <c r="A132" s="516" t="str">
        <f t="shared" si="10"/>
        <v/>
      </c>
      <c r="D132" s="526"/>
      <c r="E132" s="552"/>
      <c r="I132" s="543" t="str">
        <f t="shared" si="11"/>
        <v/>
      </c>
      <c r="R132" s="32" t="str">
        <f t="shared" si="12"/>
        <v/>
      </c>
      <c r="S132" s="294" t="str">
        <f t="shared" si="13"/>
        <v/>
      </c>
      <c r="T132" s="32" t="str">
        <f t="shared" si="14"/>
        <v/>
      </c>
    </row>
    <row r="133" spans="1:20" ht="15" customHeight="1" thickTop="1" thickBot="1">
      <c r="A133" s="516" t="str">
        <f t="shared" si="10"/>
        <v/>
      </c>
      <c r="D133" s="526"/>
      <c r="E133" s="552"/>
      <c r="I133" s="543" t="str">
        <f t="shared" si="11"/>
        <v/>
      </c>
      <c r="R133" s="32" t="str">
        <f t="shared" si="12"/>
        <v/>
      </c>
      <c r="S133" s="294" t="str">
        <f t="shared" si="13"/>
        <v/>
      </c>
      <c r="T133" s="32" t="str">
        <f t="shared" si="14"/>
        <v/>
      </c>
    </row>
    <row r="134" spans="1:20" ht="15" customHeight="1" thickTop="1" thickBot="1">
      <c r="A134" s="516" t="str">
        <f t="shared" si="10"/>
        <v/>
      </c>
      <c r="D134" s="526"/>
      <c r="E134" s="552"/>
      <c r="I134" s="543" t="str">
        <f t="shared" si="11"/>
        <v/>
      </c>
      <c r="R134" s="32" t="str">
        <f t="shared" si="12"/>
        <v/>
      </c>
      <c r="S134" s="294" t="str">
        <f t="shared" si="13"/>
        <v/>
      </c>
      <c r="T134" s="32" t="str">
        <f t="shared" si="14"/>
        <v/>
      </c>
    </row>
    <row r="135" spans="1:20" ht="15" customHeight="1" thickTop="1" thickBot="1">
      <c r="A135" s="516" t="str">
        <f t="shared" si="10"/>
        <v/>
      </c>
      <c r="D135" s="526"/>
      <c r="E135" s="552"/>
      <c r="I135" s="543" t="str">
        <f t="shared" si="11"/>
        <v/>
      </c>
      <c r="R135" s="32" t="str">
        <f t="shared" si="12"/>
        <v/>
      </c>
      <c r="S135" s="294" t="str">
        <f t="shared" si="13"/>
        <v/>
      </c>
      <c r="T135" s="32" t="str">
        <f t="shared" si="14"/>
        <v/>
      </c>
    </row>
    <row r="136" spans="1:20" ht="15" customHeight="1" thickTop="1" thickBot="1">
      <c r="A136" s="516" t="str">
        <f t="shared" si="10"/>
        <v/>
      </c>
      <c r="D136" s="526"/>
      <c r="E136" s="552"/>
      <c r="I136" s="543" t="str">
        <f t="shared" si="11"/>
        <v/>
      </c>
      <c r="R136" s="32" t="str">
        <f t="shared" si="12"/>
        <v/>
      </c>
      <c r="S136" s="294" t="str">
        <f t="shared" si="13"/>
        <v/>
      </c>
      <c r="T136" s="32" t="str">
        <f t="shared" si="14"/>
        <v/>
      </c>
    </row>
    <row r="137" spans="1:20" ht="15" customHeight="1" thickTop="1" thickBot="1">
      <c r="A137" s="516" t="str">
        <f t="shared" si="10"/>
        <v/>
      </c>
      <c r="D137" s="526"/>
      <c r="E137" s="552"/>
      <c r="I137" s="543" t="str">
        <f t="shared" si="11"/>
        <v/>
      </c>
      <c r="R137" s="32" t="str">
        <f t="shared" si="12"/>
        <v/>
      </c>
      <c r="S137" s="294" t="str">
        <f t="shared" si="13"/>
        <v/>
      </c>
      <c r="T137" s="32" t="str">
        <f t="shared" si="14"/>
        <v/>
      </c>
    </row>
    <row r="138" spans="1:20" ht="15" customHeight="1" thickTop="1" thickBot="1">
      <c r="A138" s="516" t="str">
        <f t="shared" si="10"/>
        <v/>
      </c>
      <c r="D138" s="526"/>
      <c r="E138" s="552"/>
      <c r="I138" s="543" t="str">
        <f t="shared" si="11"/>
        <v/>
      </c>
      <c r="R138" s="32" t="str">
        <f t="shared" si="12"/>
        <v/>
      </c>
      <c r="S138" s="294" t="str">
        <f t="shared" si="13"/>
        <v/>
      </c>
      <c r="T138" s="32" t="str">
        <f t="shared" si="14"/>
        <v/>
      </c>
    </row>
    <row r="139" spans="1:20" ht="15" customHeight="1" thickTop="1" thickBot="1">
      <c r="A139" s="516" t="str">
        <f t="shared" si="10"/>
        <v/>
      </c>
      <c r="D139" s="526"/>
      <c r="E139" s="552"/>
      <c r="I139" s="543" t="str">
        <f t="shared" si="11"/>
        <v/>
      </c>
      <c r="R139" s="32" t="str">
        <f t="shared" si="12"/>
        <v/>
      </c>
      <c r="S139" s="294" t="str">
        <f t="shared" si="13"/>
        <v/>
      </c>
      <c r="T139" s="32" t="str">
        <f t="shared" si="14"/>
        <v/>
      </c>
    </row>
    <row r="140" spans="1:20" ht="15" customHeight="1" thickTop="1" thickBot="1">
      <c r="A140" s="516" t="str">
        <f t="shared" si="10"/>
        <v/>
      </c>
      <c r="D140" s="526"/>
      <c r="E140" s="552"/>
      <c r="I140" s="543" t="str">
        <f t="shared" si="11"/>
        <v/>
      </c>
      <c r="R140" s="32" t="str">
        <f t="shared" si="12"/>
        <v/>
      </c>
      <c r="S140" s="294" t="str">
        <f t="shared" si="13"/>
        <v/>
      </c>
      <c r="T140" s="32" t="str">
        <f t="shared" si="14"/>
        <v/>
      </c>
    </row>
    <row r="141" spans="1:20" ht="15" customHeight="1" thickTop="1" thickBot="1">
      <c r="A141" s="516" t="str">
        <f t="shared" si="10"/>
        <v/>
      </c>
      <c r="D141" s="526"/>
      <c r="E141" s="552"/>
      <c r="I141" s="543" t="str">
        <f t="shared" si="11"/>
        <v/>
      </c>
      <c r="R141" s="32" t="str">
        <f t="shared" si="12"/>
        <v/>
      </c>
      <c r="S141" s="294" t="str">
        <f t="shared" si="13"/>
        <v/>
      </c>
      <c r="T141" s="32" t="str">
        <f t="shared" si="14"/>
        <v/>
      </c>
    </row>
    <row r="142" spans="1:20" ht="15" customHeight="1" thickTop="1" thickBot="1">
      <c r="A142" s="516" t="str">
        <f t="shared" si="10"/>
        <v/>
      </c>
      <c r="D142" s="526"/>
      <c r="E142" s="552"/>
      <c r="I142" s="543" t="str">
        <f t="shared" si="11"/>
        <v/>
      </c>
      <c r="R142" s="32" t="str">
        <f t="shared" si="12"/>
        <v/>
      </c>
      <c r="S142" s="294" t="str">
        <f t="shared" si="13"/>
        <v/>
      </c>
      <c r="T142" s="32" t="str">
        <f t="shared" si="14"/>
        <v/>
      </c>
    </row>
    <row r="143" spans="1:20" ht="15" customHeight="1" thickTop="1" thickBot="1">
      <c r="A143" s="516" t="str">
        <f t="shared" si="10"/>
        <v/>
      </c>
      <c r="D143" s="526"/>
      <c r="E143" s="552"/>
      <c r="I143" s="543" t="str">
        <f t="shared" si="11"/>
        <v/>
      </c>
      <c r="R143" s="32" t="str">
        <f t="shared" si="12"/>
        <v/>
      </c>
      <c r="S143" s="294" t="str">
        <f t="shared" si="13"/>
        <v/>
      </c>
      <c r="T143" s="32" t="str">
        <f t="shared" si="14"/>
        <v/>
      </c>
    </row>
    <row r="144" spans="1:20" ht="15" customHeight="1" thickTop="1" thickBot="1">
      <c r="A144" s="516" t="str">
        <f t="shared" si="10"/>
        <v/>
      </c>
      <c r="D144" s="526"/>
      <c r="E144" s="552"/>
      <c r="I144" s="543" t="str">
        <f t="shared" si="11"/>
        <v/>
      </c>
      <c r="R144" s="32" t="str">
        <f t="shared" si="12"/>
        <v/>
      </c>
      <c r="S144" s="294" t="str">
        <f t="shared" si="13"/>
        <v/>
      </c>
      <c r="T144" s="32" t="str">
        <f t="shared" si="14"/>
        <v/>
      </c>
    </row>
    <row r="145" spans="1:20" ht="15" customHeight="1" thickTop="1" thickBot="1">
      <c r="A145" s="516" t="str">
        <f t="shared" si="10"/>
        <v/>
      </c>
      <c r="D145" s="526"/>
      <c r="E145" s="552"/>
      <c r="I145" s="543" t="str">
        <f t="shared" si="11"/>
        <v/>
      </c>
      <c r="R145" s="32" t="str">
        <f t="shared" si="12"/>
        <v/>
      </c>
      <c r="S145" s="294" t="str">
        <f t="shared" si="13"/>
        <v/>
      </c>
      <c r="T145" s="32" t="str">
        <f t="shared" si="14"/>
        <v/>
      </c>
    </row>
    <row r="146" spans="1:20" ht="15" customHeight="1" thickTop="1" thickBot="1">
      <c r="A146" s="516" t="str">
        <f t="shared" si="10"/>
        <v/>
      </c>
      <c r="D146" s="526"/>
      <c r="E146" s="552"/>
      <c r="I146" s="543" t="str">
        <f t="shared" si="11"/>
        <v/>
      </c>
      <c r="R146" s="32" t="str">
        <f t="shared" si="12"/>
        <v/>
      </c>
      <c r="S146" s="294" t="str">
        <f t="shared" si="13"/>
        <v/>
      </c>
      <c r="T146" s="32" t="str">
        <f t="shared" si="14"/>
        <v/>
      </c>
    </row>
    <row r="147" spans="1:20" ht="15" customHeight="1" thickTop="1" thickBot="1">
      <c r="A147" s="516" t="str">
        <f t="shared" si="10"/>
        <v/>
      </c>
      <c r="D147" s="526"/>
      <c r="E147" s="552"/>
      <c r="I147" s="543" t="str">
        <f t="shared" si="11"/>
        <v/>
      </c>
      <c r="R147" s="32" t="str">
        <f t="shared" si="12"/>
        <v/>
      </c>
      <c r="S147" s="294" t="str">
        <f t="shared" si="13"/>
        <v/>
      </c>
      <c r="T147" s="32" t="str">
        <f t="shared" si="14"/>
        <v/>
      </c>
    </row>
    <row r="148" spans="1:20" ht="15" customHeight="1" thickTop="1" thickBot="1">
      <c r="A148" s="516" t="str">
        <f t="shared" si="10"/>
        <v/>
      </c>
      <c r="D148" s="526"/>
      <c r="E148" s="552"/>
      <c r="I148" s="543" t="str">
        <f t="shared" si="11"/>
        <v/>
      </c>
      <c r="R148" s="32" t="str">
        <f t="shared" si="12"/>
        <v/>
      </c>
      <c r="S148" s="294" t="str">
        <f t="shared" si="13"/>
        <v/>
      </c>
      <c r="T148" s="32" t="str">
        <f t="shared" si="14"/>
        <v/>
      </c>
    </row>
    <row r="149" spans="1:20" ht="15" customHeight="1" thickTop="1" thickBot="1">
      <c r="A149" s="516" t="str">
        <f t="shared" si="10"/>
        <v/>
      </c>
      <c r="D149" s="526"/>
      <c r="E149" s="552"/>
      <c r="I149" s="543" t="str">
        <f t="shared" si="11"/>
        <v/>
      </c>
      <c r="R149" s="32" t="str">
        <f t="shared" si="12"/>
        <v/>
      </c>
      <c r="S149" s="294" t="str">
        <f t="shared" si="13"/>
        <v/>
      </c>
      <c r="T149" s="32" t="str">
        <f t="shared" si="14"/>
        <v/>
      </c>
    </row>
    <row r="150" spans="1:20" ht="15" customHeight="1" thickTop="1" thickBot="1">
      <c r="A150" s="516" t="str">
        <f t="shared" si="10"/>
        <v/>
      </c>
      <c r="D150" s="526"/>
      <c r="E150" s="552"/>
      <c r="I150" s="543" t="str">
        <f t="shared" si="11"/>
        <v/>
      </c>
      <c r="R150" s="32" t="str">
        <f t="shared" si="12"/>
        <v/>
      </c>
      <c r="S150" s="294" t="str">
        <f t="shared" si="13"/>
        <v/>
      </c>
      <c r="T150" s="32" t="str">
        <f t="shared" si="14"/>
        <v/>
      </c>
    </row>
    <row r="151" spans="1:20" ht="15" customHeight="1" thickTop="1" thickBot="1">
      <c r="A151" s="516" t="str">
        <f t="shared" si="10"/>
        <v/>
      </c>
      <c r="D151" s="526"/>
      <c r="E151" s="552"/>
      <c r="I151" s="543" t="str">
        <f t="shared" si="11"/>
        <v/>
      </c>
      <c r="R151" s="32" t="str">
        <f t="shared" si="12"/>
        <v/>
      </c>
      <c r="S151" s="294" t="str">
        <f t="shared" si="13"/>
        <v/>
      </c>
      <c r="T151" s="32" t="str">
        <f t="shared" si="14"/>
        <v/>
      </c>
    </row>
    <row r="152" spans="1:20" ht="15" customHeight="1" thickTop="1" thickBot="1">
      <c r="A152" s="516" t="str">
        <f t="shared" si="10"/>
        <v/>
      </c>
      <c r="D152" s="526"/>
      <c r="E152" s="552"/>
      <c r="I152" s="543" t="str">
        <f t="shared" si="11"/>
        <v/>
      </c>
      <c r="R152" s="32" t="str">
        <f t="shared" si="12"/>
        <v/>
      </c>
      <c r="S152" s="294" t="str">
        <f t="shared" si="13"/>
        <v/>
      </c>
      <c r="T152" s="32" t="str">
        <f t="shared" si="14"/>
        <v/>
      </c>
    </row>
    <row r="153" spans="1:20" ht="15" customHeight="1" thickTop="1" thickBot="1">
      <c r="A153" s="516" t="str">
        <f t="shared" si="10"/>
        <v/>
      </c>
      <c r="D153" s="526"/>
      <c r="E153" s="552"/>
      <c r="I153" s="543" t="str">
        <f t="shared" si="11"/>
        <v/>
      </c>
      <c r="R153" s="32" t="str">
        <f t="shared" si="12"/>
        <v/>
      </c>
      <c r="S153" s="294" t="str">
        <f t="shared" si="13"/>
        <v/>
      </c>
      <c r="T153" s="32" t="str">
        <f t="shared" si="14"/>
        <v/>
      </c>
    </row>
    <row r="154" spans="1:20" ht="15" customHeight="1" thickTop="1" thickBot="1">
      <c r="A154" s="516" t="str">
        <f t="shared" si="10"/>
        <v/>
      </c>
      <c r="D154" s="526"/>
      <c r="E154" s="552"/>
      <c r="I154" s="543" t="str">
        <f t="shared" si="11"/>
        <v/>
      </c>
      <c r="R154" s="32" t="str">
        <f t="shared" si="12"/>
        <v/>
      </c>
      <c r="S154" s="294" t="str">
        <f t="shared" si="13"/>
        <v/>
      </c>
      <c r="T154" s="32" t="str">
        <f t="shared" si="14"/>
        <v/>
      </c>
    </row>
    <row r="155" spans="1:20" ht="15" customHeight="1" thickTop="1" thickBot="1">
      <c r="A155" s="516" t="str">
        <f t="shared" si="10"/>
        <v/>
      </c>
      <c r="D155" s="526"/>
      <c r="E155" s="552"/>
      <c r="I155" s="543" t="str">
        <f t="shared" si="11"/>
        <v/>
      </c>
      <c r="J155" s="300"/>
      <c r="K155" s="301"/>
      <c r="L155" s="572"/>
      <c r="R155" s="32" t="str">
        <f t="shared" si="12"/>
        <v/>
      </c>
      <c r="S155" s="294" t="str">
        <f t="shared" si="13"/>
        <v/>
      </c>
      <c r="T155" s="32" t="str">
        <f t="shared" si="14"/>
        <v/>
      </c>
    </row>
    <row r="156" spans="1:20" ht="15" customHeight="1" thickTop="1" thickBot="1">
      <c r="A156" s="516" t="str">
        <f t="shared" si="10"/>
        <v/>
      </c>
      <c r="D156" s="526"/>
      <c r="E156" s="552"/>
      <c r="I156" s="543" t="str">
        <f t="shared" si="11"/>
        <v/>
      </c>
      <c r="R156" s="32" t="str">
        <f t="shared" si="12"/>
        <v/>
      </c>
      <c r="S156" s="294" t="str">
        <f t="shared" si="13"/>
        <v/>
      </c>
      <c r="T156" s="32" t="str">
        <f t="shared" si="14"/>
        <v/>
      </c>
    </row>
    <row r="157" spans="1:20" ht="15" customHeight="1" thickTop="1" thickBot="1">
      <c r="A157" s="516" t="str">
        <f t="shared" si="10"/>
        <v/>
      </c>
      <c r="D157" s="526"/>
      <c r="E157" s="552"/>
      <c r="I157" s="543" t="str">
        <f t="shared" si="11"/>
        <v/>
      </c>
      <c r="R157" s="32" t="str">
        <f t="shared" si="12"/>
        <v/>
      </c>
      <c r="S157" s="294" t="str">
        <f t="shared" si="13"/>
        <v/>
      </c>
      <c r="T157" s="32" t="str">
        <f t="shared" si="14"/>
        <v/>
      </c>
    </row>
    <row r="158" spans="1:20" ht="15" customHeight="1" thickTop="1" thickBot="1">
      <c r="A158" s="516" t="str">
        <f t="shared" si="10"/>
        <v/>
      </c>
      <c r="D158" s="526"/>
      <c r="E158" s="552"/>
      <c r="I158" s="543" t="str">
        <f t="shared" si="11"/>
        <v/>
      </c>
      <c r="R158" s="32" t="str">
        <f t="shared" si="12"/>
        <v/>
      </c>
      <c r="S158" s="294" t="str">
        <f t="shared" si="13"/>
        <v/>
      </c>
      <c r="T158" s="32" t="str">
        <f t="shared" si="14"/>
        <v/>
      </c>
    </row>
    <row r="159" spans="1:20" ht="15" customHeight="1" thickTop="1" thickBot="1">
      <c r="A159" s="516" t="str">
        <f t="shared" si="10"/>
        <v/>
      </c>
      <c r="D159" s="526"/>
      <c r="E159" s="552"/>
      <c r="I159" s="543" t="str">
        <f t="shared" si="11"/>
        <v/>
      </c>
      <c r="R159" s="32" t="str">
        <f t="shared" si="12"/>
        <v/>
      </c>
      <c r="S159" s="294" t="str">
        <f t="shared" si="13"/>
        <v/>
      </c>
      <c r="T159" s="32" t="str">
        <f t="shared" si="14"/>
        <v/>
      </c>
    </row>
    <row r="160" spans="1:20" ht="15" customHeight="1" thickTop="1" thickBot="1">
      <c r="A160" s="516" t="str">
        <f t="shared" si="10"/>
        <v/>
      </c>
      <c r="D160" s="526"/>
      <c r="E160" s="552"/>
      <c r="I160" s="543" t="str">
        <f t="shared" si="11"/>
        <v/>
      </c>
      <c r="R160" s="32" t="str">
        <f t="shared" si="12"/>
        <v/>
      </c>
      <c r="S160" s="294" t="str">
        <f t="shared" si="13"/>
        <v/>
      </c>
      <c r="T160" s="32" t="str">
        <f t="shared" si="14"/>
        <v/>
      </c>
    </row>
    <row r="161" spans="1:20" ht="15" customHeight="1" thickTop="1" thickBot="1">
      <c r="A161" s="516" t="str">
        <f t="shared" si="10"/>
        <v/>
      </c>
      <c r="D161" s="526"/>
      <c r="E161" s="552"/>
      <c r="I161" s="543" t="str">
        <f t="shared" si="11"/>
        <v/>
      </c>
      <c r="R161" s="32" t="str">
        <f t="shared" si="12"/>
        <v/>
      </c>
      <c r="S161" s="294" t="str">
        <f t="shared" si="13"/>
        <v/>
      </c>
      <c r="T161" s="32" t="str">
        <f t="shared" si="14"/>
        <v/>
      </c>
    </row>
    <row r="162" spans="1:20" ht="15" customHeight="1" thickTop="1" thickBot="1">
      <c r="A162" s="516" t="str">
        <f t="shared" si="10"/>
        <v/>
      </c>
      <c r="D162" s="526"/>
      <c r="E162" s="552"/>
      <c r="I162" s="543" t="str">
        <f t="shared" si="11"/>
        <v/>
      </c>
      <c r="R162" s="32" t="str">
        <f t="shared" si="12"/>
        <v/>
      </c>
      <c r="S162" s="294" t="str">
        <f t="shared" si="13"/>
        <v/>
      </c>
      <c r="T162" s="32" t="str">
        <f t="shared" si="14"/>
        <v/>
      </c>
    </row>
    <row r="163" spans="1:20" ht="15" customHeight="1" thickTop="1" thickBot="1">
      <c r="A163" s="516" t="str">
        <f t="shared" si="10"/>
        <v/>
      </c>
      <c r="D163" s="526"/>
      <c r="E163" s="552"/>
      <c r="I163" s="543" t="str">
        <f t="shared" si="11"/>
        <v/>
      </c>
      <c r="R163" s="32" t="str">
        <f t="shared" si="12"/>
        <v/>
      </c>
      <c r="S163" s="294" t="str">
        <f t="shared" si="13"/>
        <v/>
      </c>
      <c r="T163" s="32" t="str">
        <f t="shared" si="14"/>
        <v/>
      </c>
    </row>
    <row r="164" spans="1:20" ht="15" customHeight="1" thickTop="1" thickBot="1">
      <c r="A164" s="516" t="str">
        <f t="shared" si="10"/>
        <v/>
      </c>
      <c r="D164" s="526"/>
      <c r="E164" s="552"/>
      <c r="I164" s="543" t="str">
        <f t="shared" si="11"/>
        <v/>
      </c>
      <c r="R164" s="32" t="str">
        <f t="shared" si="12"/>
        <v/>
      </c>
      <c r="S164" s="294" t="str">
        <f t="shared" si="13"/>
        <v/>
      </c>
      <c r="T164" s="32" t="str">
        <f t="shared" si="14"/>
        <v/>
      </c>
    </row>
    <row r="165" spans="1:20" ht="15" customHeight="1" thickTop="1" thickBot="1">
      <c r="A165" s="516" t="str">
        <f t="shared" si="10"/>
        <v/>
      </c>
      <c r="D165" s="526"/>
      <c r="E165" s="552"/>
      <c r="I165" s="543" t="str">
        <f t="shared" si="11"/>
        <v/>
      </c>
      <c r="R165" s="32" t="str">
        <f t="shared" si="12"/>
        <v/>
      </c>
      <c r="S165" s="294" t="str">
        <f t="shared" si="13"/>
        <v/>
      </c>
      <c r="T165" s="32" t="str">
        <f t="shared" si="14"/>
        <v/>
      </c>
    </row>
    <row r="166" spans="1:20" ht="15" customHeight="1" thickTop="1" thickBot="1">
      <c r="A166" s="516" t="str">
        <f t="shared" si="10"/>
        <v/>
      </c>
      <c r="D166" s="526"/>
      <c r="E166" s="552"/>
      <c r="I166" s="543" t="str">
        <f t="shared" si="11"/>
        <v/>
      </c>
      <c r="R166" s="32" t="str">
        <f t="shared" si="12"/>
        <v/>
      </c>
      <c r="S166" s="294" t="str">
        <f t="shared" si="13"/>
        <v/>
      </c>
      <c r="T166" s="32" t="str">
        <f t="shared" si="14"/>
        <v/>
      </c>
    </row>
    <row r="167" spans="1:20" ht="15" customHeight="1" thickTop="1" thickBot="1">
      <c r="A167" s="516" t="str">
        <f t="shared" si="10"/>
        <v/>
      </c>
      <c r="D167" s="526"/>
      <c r="E167" s="552"/>
      <c r="I167" s="543" t="str">
        <f t="shared" si="11"/>
        <v/>
      </c>
      <c r="R167" s="32" t="str">
        <f t="shared" si="12"/>
        <v/>
      </c>
      <c r="T167" s="32" t="str">
        <f t="shared" si="14"/>
        <v/>
      </c>
    </row>
    <row r="168" spans="1:20" ht="15" customHeight="1" thickTop="1" thickBot="1">
      <c r="A168" s="516" t="str">
        <f t="shared" si="10"/>
        <v/>
      </c>
      <c r="D168" s="526"/>
      <c r="E168" s="552"/>
      <c r="I168" s="543" t="str">
        <f t="shared" si="11"/>
        <v/>
      </c>
      <c r="R168" s="32" t="str">
        <f t="shared" si="12"/>
        <v/>
      </c>
      <c r="T168" s="32" t="str">
        <f t="shared" si="14"/>
        <v/>
      </c>
    </row>
    <row r="169" spans="1:20" ht="15" customHeight="1" thickTop="1" thickBot="1">
      <c r="A169" s="516" t="str">
        <f t="shared" si="10"/>
        <v/>
      </c>
      <c r="D169" s="526"/>
      <c r="E169" s="552"/>
      <c r="I169" s="543" t="str">
        <f t="shared" si="11"/>
        <v/>
      </c>
      <c r="R169" s="32" t="str">
        <f t="shared" si="12"/>
        <v/>
      </c>
      <c r="T169" s="32" t="str">
        <f t="shared" si="14"/>
        <v/>
      </c>
    </row>
    <row r="170" spans="1:20" ht="15" customHeight="1" thickTop="1" thickBot="1">
      <c r="A170" s="516" t="str">
        <f t="shared" si="10"/>
        <v/>
      </c>
      <c r="D170" s="526"/>
      <c r="E170" s="552"/>
      <c r="I170" s="543" t="str">
        <f t="shared" si="11"/>
        <v/>
      </c>
      <c r="R170" s="32" t="str">
        <f t="shared" si="12"/>
        <v/>
      </c>
      <c r="T170" s="32" t="str">
        <f t="shared" si="14"/>
        <v/>
      </c>
    </row>
    <row r="171" spans="1:20" ht="15" customHeight="1" thickTop="1" thickBot="1">
      <c r="A171" s="516" t="str">
        <f t="shared" si="10"/>
        <v/>
      </c>
      <c r="D171" s="526"/>
      <c r="E171" s="552"/>
      <c r="I171" s="543" t="str">
        <f t="shared" si="11"/>
        <v/>
      </c>
      <c r="R171" s="32" t="str">
        <f t="shared" si="12"/>
        <v/>
      </c>
      <c r="T171" s="32" t="str">
        <f t="shared" si="14"/>
        <v/>
      </c>
    </row>
    <row r="172" spans="1:20" ht="15" customHeight="1" thickTop="1" thickBot="1">
      <c r="A172" s="516" t="str">
        <f t="shared" si="10"/>
        <v/>
      </c>
      <c r="D172" s="526"/>
      <c r="E172" s="552"/>
      <c r="I172" s="543" t="str">
        <f t="shared" si="11"/>
        <v/>
      </c>
      <c r="R172" s="32" t="str">
        <f t="shared" si="12"/>
        <v/>
      </c>
      <c r="T172" s="32" t="str">
        <f t="shared" si="14"/>
        <v/>
      </c>
    </row>
    <row r="173" spans="1:20" ht="15" customHeight="1" thickTop="1" thickBot="1">
      <c r="A173" s="516" t="str">
        <f t="shared" si="10"/>
        <v/>
      </c>
      <c r="D173" s="526"/>
      <c r="E173" s="552"/>
      <c r="I173" s="543" t="str">
        <f t="shared" si="11"/>
        <v/>
      </c>
      <c r="R173" s="32" t="str">
        <f t="shared" si="12"/>
        <v/>
      </c>
      <c r="T173" s="32" t="str">
        <f t="shared" si="14"/>
        <v/>
      </c>
    </row>
    <row r="174" spans="1:20" ht="15" customHeight="1" thickTop="1" thickBot="1">
      <c r="A174" s="516" t="str">
        <f t="shared" si="10"/>
        <v/>
      </c>
      <c r="D174" s="526"/>
      <c r="E174" s="552"/>
      <c r="I174" s="543" t="str">
        <f t="shared" si="11"/>
        <v/>
      </c>
      <c r="R174" s="32" t="str">
        <f t="shared" si="12"/>
        <v/>
      </c>
      <c r="T174" s="32" t="str">
        <f t="shared" si="14"/>
        <v/>
      </c>
    </row>
    <row r="175" spans="1:20" ht="15" customHeight="1" thickTop="1" thickBot="1">
      <c r="A175" s="516" t="str">
        <f t="shared" si="10"/>
        <v/>
      </c>
      <c r="D175" s="526"/>
      <c r="E175" s="552"/>
      <c r="I175" s="543" t="str">
        <f t="shared" si="11"/>
        <v/>
      </c>
      <c r="R175" s="32" t="str">
        <f t="shared" si="12"/>
        <v/>
      </c>
      <c r="T175" s="32" t="str">
        <f t="shared" si="14"/>
        <v/>
      </c>
    </row>
    <row r="176" spans="1:20" ht="15" customHeight="1" thickTop="1" thickBot="1">
      <c r="A176" s="516" t="str">
        <f t="shared" si="10"/>
        <v/>
      </c>
      <c r="D176" s="526"/>
      <c r="E176" s="552"/>
      <c r="I176" s="543" t="str">
        <f t="shared" si="11"/>
        <v/>
      </c>
      <c r="R176" s="32" t="str">
        <f t="shared" si="12"/>
        <v/>
      </c>
      <c r="T176" s="32" t="str">
        <f t="shared" si="14"/>
        <v/>
      </c>
    </row>
    <row r="177" spans="1:20" ht="15" customHeight="1" thickTop="1" thickBot="1">
      <c r="A177" s="516" t="str">
        <f t="shared" si="10"/>
        <v/>
      </c>
      <c r="D177" s="526"/>
      <c r="E177" s="552"/>
      <c r="I177" s="543" t="str">
        <f t="shared" si="11"/>
        <v/>
      </c>
      <c r="R177" s="32" t="str">
        <f t="shared" si="12"/>
        <v/>
      </c>
      <c r="T177" s="32" t="str">
        <f t="shared" si="14"/>
        <v/>
      </c>
    </row>
    <row r="178" spans="1:20" ht="15" customHeight="1" thickTop="1" thickBot="1">
      <c r="A178" s="516" t="str">
        <f t="shared" si="10"/>
        <v/>
      </c>
      <c r="D178" s="535"/>
      <c r="E178" s="562"/>
      <c r="I178" s="543" t="str">
        <f t="shared" si="11"/>
        <v/>
      </c>
      <c r="R178" s="32" t="str">
        <f t="shared" si="12"/>
        <v/>
      </c>
      <c r="T178" s="32" t="str">
        <f t="shared" si="14"/>
        <v/>
      </c>
    </row>
    <row r="179" spans="1:20" ht="15" customHeight="1" thickTop="1" thickBot="1">
      <c r="A179" s="516" t="str">
        <f t="shared" si="10"/>
        <v/>
      </c>
      <c r="D179" s="526"/>
      <c r="E179" s="552"/>
      <c r="I179" s="543" t="str">
        <f t="shared" si="11"/>
        <v/>
      </c>
      <c r="R179" s="32" t="str">
        <f t="shared" si="12"/>
        <v/>
      </c>
      <c r="T179" s="32" t="str">
        <f t="shared" si="14"/>
        <v/>
      </c>
    </row>
    <row r="180" spans="1:20" ht="15" customHeight="1" thickTop="1" thickBot="1">
      <c r="A180" s="516" t="str">
        <f t="shared" si="10"/>
        <v/>
      </c>
      <c r="D180" s="526"/>
      <c r="E180" s="552"/>
      <c r="I180" s="543" t="str">
        <f t="shared" si="11"/>
        <v/>
      </c>
      <c r="R180" s="32" t="str">
        <f t="shared" si="12"/>
        <v/>
      </c>
      <c r="T180" s="32" t="str">
        <f t="shared" si="14"/>
        <v/>
      </c>
    </row>
    <row r="181" spans="1:20" ht="15" customHeight="1" thickTop="1" thickBot="1">
      <c r="A181" s="516" t="str">
        <f t="shared" si="10"/>
        <v/>
      </c>
      <c r="D181" s="526"/>
      <c r="E181" s="552"/>
      <c r="I181" s="543" t="str">
        <f t="shared" si="11"/>
        <v/>
      </c>
      <c r="R181" s="32" t="str">
        <f t="shared" si="12"/>
        <v/>
      </c>
      <c r="T181" s="32" t="str">
        <f t="shared" si="14"/>
        <v/>
      </c>
    </row>
    <row r="182" spans="1:20" ht="15" customHeight="1" thickTop="1" thickBot="1">
      <c r="A182" s="516" t="str">
        <f t="shared" si="10"/>
        <v/>
      </c>
      <c r="D182" s="526"/>
      <c r="E182" s="552"/>
      <c r="I182" s="543" t="str">
        <f t="shared" si="11"/>
        <v/>
      </c>
      <c r="R182" s="32" t="str">
        <f t="shared" si="12"/>
        <v/>
      </c>
      <c r="T182" s="32" t="str">
        <f t="shared" si="14"/>
        <v/>
      </c>
    </row>
    <row r="183" spans="1:20" ht="15" customHeight="1" thickTop="1" thickBot="1">
      <c r="A183" s="516" t="str">
        <f t="shared" si="10"/>
        <v/>
      </c>
      <c r="D183" s="526"/>
      <c r="E183" s="552"/>
      <c r="I183" s="543" t="str">
        <f t="shared" si="11"/>
        <v/>
      </c>
      <c r="R183" s="32" t="str">
        <f t="shared" si="12"/>
        <v/>
      </c>
      <c r="T183" s="32" t="str">
        <f t="shared" si="14"/>
        <v/>
      </c>
    </row>
    <row r="184" spans="1:20" ht="15" customHeight="1" thickTop="1" thickBot="1">
      <c r="A184" s="516" t="str">
        <f t="shared" si="10"/>
        <v/>
      </c>
      <c r="D184" s="526"/>
      <c r="E184" s="552"/>
      <c r="I184" s="543" t="str">
        <f t="shared" si="11"/>
        <v/>
      </c>
      <c r="R184" s="32" t="str">
        <f t="shared" si="12"/>
        <v/>
      </c>
      <c r="T184" s="32" t="str">
        <f t="shared" si="14"/>
        <v/>
      </c>
    </row>
    <row r="185" spans="1:20" ht="15" customHeight="1" thickTop="1" thickBot="1">
      <c r="A185" s="516" t="str">
        <f t="shared" si="10"/>
        <v/>
      </c>
      <c r="D185" s="526"/>
      <c r="E185" s="552"/>
      <c r="I185" s="543" t="str">
        <f t="shared" si="11"/>
        <v/>
      </c>
      <c r="R185" s="32" t="str">
        <f t="shared" si="12"/>
        <v/>
      </c>
      <c r="T185" s="32" t="str">
        <f t="shared" si="14"/>
        <v/>
      </c>
    </row>
    <row r="186" spans="1:20" ht="15" customHeight="1" thickTop="1" thickBot="1">
      <c r="A186" s="516" t="str">
        <f t="shared" si="10"/>
        <v/>
      </c>
      <c r="D186" s="526"/>
      <c r="E186" s="552"/>
      <c r="I186" s="543" t="str">
        <f t="shared" si="11"/>
        <v/>
      </c>
      <c r="R186" s="32" t="str">
        <f t="shared" si="12"/>
        <v/>
      </c>
      <c r="T186" s="32" t="str">
        <f t="shared" si="14"/>
        <v/>
      </c>
    </row>
    <row r="187" spans="1:20" ht="15" customHeight="1" thickTop="1" thickBot="1">
      <c r="A187" s="516" t="str">
        <f t="shared" si="10"/>
        <v/>
      </c>
      <c r="D187" s="526"/>
      <c r="E187" s="552"/>
      <c r="I187" s="543" t="str">
        <f t="shared" si="11"/>
        <v/>
      </c>
      <c r="R187" s="32" t="str">
        <f t="shared" si="12"/>
        <v/>
      </c>
      <c r="T187" s="32" t="str">
        <f t="shared" si="14"/>
        <v/>
      </c>
    </row>
    <row r="188" spans="1:20" ht="15" customHeight="1" thickTop="1" thickBot="1">
      <c r="A188" s="516" t="str">
        <f t="shared" si="10"/>
        <v/>
      </c>
      <c r="D188" s="526"/>
      <c r="E188" s="552"/>
      <c r="I188" s="543" t="str">
        <f t="shared" si="11"/>
        <v/>
      </c>
      <c r="R188" s="32" t="str">
        <f t="shared" si="12"/>
        <v/>
      </c>
      <c r="T188" s="32" t="str">
        <f t="shared" si="14"/>
        <v/>
      </c>
    </row>
    <row r="189" spans="1:20" ht="15" customHeight="1" thickTop="1" thickBot="1">
      <c r="A189" s="516" t="str">
        <f t="shared" si="10"/>
        <v/>
      </c>
      <c r="D189" s="526"/>
      <c r="E189" s="552"/>
      <c r="I189" s="543" t="str">
        <f t="shared" si="11"/>
        <v/>
      </c>
      <c r="R189" s="32" t="str">
        <f t="shared" si="12"/>
        <v/>
      </c>
      <c r="T189" s="32" t="str">
        <f t="shared" si="14"/>
        <v/>
      </c>
    </row>
    <row r="190" spans="1:20" ht="15" customHeight="1" thickTop="1" thickBot="1">
      <c r="A190" s="516" t="str">
        <f t="shared" si="10"/>
        <v/>
      </c>
      <c r="D190" s="526"/>
      <c r="E190" s="552"/>
      <c r="I190" s="543" t="str">
        <f t="shared" si="11"/>
        <v/>
      </c>
      <c r="R190" s="32" t="str">
        <f t="shared" si="12"/>
        <v/>
      </c>
      <c r="T190" s="32" t="str">
        <f t="shared" si="14"/>
        <v/>
      </c>
    </row>
    <row r="191" spans="1:20" ht="15" customHeight="1" thickTop="1" thickBot="1">
      <c r="A191" s="516" t="str">
        <f t="shared" si="10"/>
        <v/>
      </c>
      <c r="D191" s="526"/>
      <c r="E191" s="552"/>
      <c r="I191" s="543" t="str">
        <f t="shared" si="11"/>
        <v/>
      </c>
      <c r="R191" s="32" t="str">
        <f t="shared" si="12"/>
        <v/>
      </c>
      <c r="T191" s="32" t="str">
        <f t="shared" si="14"/>
        <v/>
      </c>
    </row>
    <row r="192" spans="1:20" ht="15" customHeight="1" thickTop="1" thickBot="1">
      <c r="A192" s="516" t="str">
        <f t="shared" si="10"/>
        <v/>
      </c>
      <c r="D192" s="526"/>
      <c r="E192" s="552"/>
      <c r="I192" s="543" t="str">
        <f t="shared" si="11"/>
        <v/>
      </c>
      <c r="R192" s="32" t="str">
        <f t="shared" si="12"/>
        <v/>
      </c>
    </row>
    <row r="193" spans="1:18" ht="15" customHeight="1" thickTop="1" thickBot="1">
      <c r="A193" s="516" t="str">
        <f t="shared" si="10"/>
        <v/>
      </c>
      <c r="D193" s="526"/>
      <c r="E193" s="552"/>
      <c r="I193" s="543" t="str">
        <f t="shared" si="11"/>
        <v/>
      </c>
      <c r="R193" s="32" t="str">
        <f t="shared" si="12"/>
        <v/>
      </c>
    </row>
    <row r="194" spans="1:18" ht="15" customHeight="1" thickTop="1" thickBot="1">
      <c r="A194" s="516" t="str">
        <f t="shared" si="10"/>
        <v/>
      </c>
      <c r="D194" s="526"/>
      <c r="E194" s="552"/>
      <c r="I194" s="543" t="str">
        <f t="shared" si="11"/>
        <v/>
      </c>
      <c r="R194" s="32" t="str">
        <f t="shared" si="12"/>
        <v/>
      </c>
    </row>
    <row r="195" spans="1:18" ht="15" customHeight="1" thickTop="1" thickBot="1">
      <c r="A195" s="516" t="str">
        <f t="shared" ref="A195:A258" si="15">IF($K195="","",_xlfn.LET(_xlpm.gDate,K195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D195" s="526"/>
      <c r="E195" s="552"/>
      <c r="I195" s="543" t="str">
        <f t="shared" ref="I195:I258" si="16">IF($A195="","",TEXT($A195,"yyyy-mm"))</f>
        <v/>
      </c>
      <c r="R195" s="32" t="str">
        <f t="shared" ref="R195:R203" si="17">IF($A195="","",(WEEKNUM(A195,2)))</f>
        <v/>
      </c>
    </row>
    <row r="196" spans="1:18" ht="15" customHeight="1" thickTop="1" thickBot="1">
      <c r="A196" s="516" t="str">
        <f t="shared" si="15"/>
        <v/>
      </c>
      <c r="D196" s="526"/>
      <c r="E196" s="552"/>
      <c r="I196" s="543" t="str">
        <f t="shared" si="16"/>
        <v/>
      </c>
      <c r="R196" s="32" t="str">
        <f t="shared" si="17"/>
        <v/>
      </c>
    </row>
    <row r="197" spans="1:18" ht="15" customHeight="1" thickTop="1" thickBot="1">
      <c r="A197" s="516" t="str">
        <f t="shared" si="15"/>
        <v/>
      </c>
      <c r="D197" s="526"/>
      <c r="E197" s="552"/>
      <c r="I197" s="543" t="str">
        <f t="shared" si="16"/>
        <v/>
      </c>
      <c r="R197" s="32" t="str">
        <f t="shared" si="17"/>
        <v/>
      </c>
    </row>
    <row r="198" spans="1:18" ht="15" customHeight="1" thickTop="1" thickBot="1">
      <c r="A198" s="516" t="str">
        <f t="shared" si="15"/>
        <v/>
      </c>
      <c r="D198" s="526"/>
      <c r="E198" s="552"/>
      <c r="I198" s="543" t="str">
        <f t="shared" si="16"/>
        <v/>
      </c>
      <c r="R198" s="32" t="str">
        <f t="shared" si="17"/>
        <v/>
      </c>
    </row>
    <row r="199" spans="1:18" ht="15" customHeight="1" thickTop="1" thickBot="1">
      <c r="A199" s="516" t="str">
        <f t="shared" si="15"/>
        <v/>
      </c>
      <c r="D199" s="526"/>
      <c r="E199" s="552"/>
      <c r="I199" s="543" t="str">
        <f t="shared" si="16"/>
        <v/>
      </c>
      <c r="R199" s="32" t="str">
        <f t="shared" si="17"/>
        <v/>
      </c>
    </row>
    <row r="200" spans="1:18" ht="15" customHeight="1" thickTop="1" thickBot="1">
      <c r="A200" s="516" t="str">
        <f t="shared" si="15"/>
        <v/>
      </c>
      <c r="D200" s="526"/>
      <c r="E200" s="552"/>
      <c r="I200" s="543" t="str">
        <f t="shared" si="16"/>
        <v/>
      </c>
      <c r="R200" s="32" t="str">
        <f t="shared" si="17"/>
        <v/>
      </c>
    </row>
    <row r="201" spans="1:18" ht="15" customHeight="1" thickTop="1" thickBot="1">
      <c r="A201" s="516" t="str">
        <f t="shared" si="15"/>
        <v/>
      </c>
      <c r="D201" s="526"/>
      <c r="E201" s="552"/>
      <c r="I201" s="543" t="str">
        <f t="shared" si="16"/>
        <v/>
      </c>
      <c r="R201" s="32" t="str">
        <f t="shared" si="17"/>
        <v/>
      </c>
    </row>
    <row r="202" spans="1:18" ht="15" customHeight="1" thickTop="1" thickBot="1">
      <c r="A202" s="516" t="str">
        <f t="shared" si="15"/>
        <v/>
      </c>
      <c r="D202" s="526"/>
      <c r="E202" s="552"/>
      <c r="I202" s="543" t="str">
        <f t="shared" si="16"/>
        <v/>
      </c>
      <c r="R202" s="32" t="str">
        <f t="shared" si="17"/>
        <v/>
      </c>
    </row>
    <row r="203" spans="1:18" ht="15" customHeight="1" thickTop="1" thickBot="1">
      <c r="A203" s="516" t="str">
        <f t="shared" si="15"/>
        <v/>
      </c>
      <c r="D203" s="526"/>
      <c r="E203" s="552"/>
      <c r="I203" s="543" t="str">
        <f t="shared" si="16"/>
        <v/>
      </c>
      <c r="R203" s="32" t="str">
        <f t="shared" si="17"/>
        <v/>
      </c>
    </row>
    <row r="204" spans="1:18" ht="15" customHeight="1" thickTop="1" thickBot="1">
      <c r="A204" s="516" t="str">
        <f t="shared" si="15"/>
        <v/>
      </c>
      <c r="D204" s="526"/>
      <c r="E204" s="552"/>
      <c r="I204" s="543" t="str">
        <f t="shared" si="16"/>
        <v/>
      </c>
    </row>
    <row r="205" spans="1:18" ht="15" customHeight="1" thickTop="1" thickBot="1">
      <c r="A205" s="516" t="str">
        <f t="shared" si="15"/>
        <v/>
      </c>
      <c r="D205" s="526"/>
      <c r="E205" s="552"/>
      <c r="I205" s="543" t="str">
        <f t="shared" si="16"/>
        <v/>
      </c>
    </row>
    <row r="206" spans="1:18" ht="15" customHeight="1" thickTop="1" thickBot="1">
      <c r="A206" s="516" t="str">
        <f t="shared" si="15"/>
        <v/>
      </c>
      <c r="D206" s="526"/>
      <c r="E206" s="552"/>
      <c r="I206" s="543" t="str">
        <f t="shared" si="16"/>
        <v/>
      </c>
    </row>
    <row r="207" spans="1:18" ht="15" customHeight="1" thickTop="1" thickBot="1">
      <c r="A207" s="516" t="str">
        <f t="shared" si="15"/>
        <v/>
      </c>
      <c r="D207" s="526"/>
      <c r="E207" s="552"/>
      <c r="I207" s="543" t="str">
        <f t="shared" si="16"/>
        <v/>
      </c>
    </row>
    <row r="208" spans="1:18" ht="15" customHeight="1" thickTop="1" thickBot="1">
      <c r="A208" s="516" t="str">
        <f t="shared" si="15"/>
        <v/>
      </c>
      <c r="D208" s="526"/>
      <c r="E208" s="552"/>
      <c r="I208" s="543" t="str">
        <f t="shared" si="16"/>
        <v/>
      </c>
    </row>
    <row r="209" spans="1:9" ht="15" customHeight="1" thickTop="1" thickBot="1">
      <c r="A209" s="516" t="str">
        <f t="shared" si="15"/>
        <v/>
      </c>
      <c r="D209" s="536"/>
      <c r="E209" s="563"/>
      <c r="I209" s="543" t="str">
        <f t="shared" si="16"/>
        <v/>
      </c>
    </row>
    <row r="210" spans="1:9" ht="15" customHeight="1" thickTop="1" thickBot="1">
      <c r="A210" s="516" t="str">
        <f t="shared" si="15"/>
        <v/>
      </c>
      <c r="D210" s="526"/>
      <c r="E210" s="552"/>
      <c r="I210" s="543" t="str">
        <f t="shared" si="16"/>
        <v/>
      </c>
    </row>
    <row r="211" spans="1:9" ht="15" customHeight="1" thickTop="1" thickBot="1">
      <c r="A211" s="516" t="str">
        <f t="shared" si="15"/>
        <v/>
      </c>
      <c r="D211" s="526"/>
      <c r="E211" s="552"/>
      <c r="I211" s="543" t="str">
        <f t="shared" si="16"/>
        <v/>
      </c>
    </row>
    <row r="212" spans="1:9" ht="15" customHeight="1" thickTop="1" thickBot="1">
      <c r="A212" s="516" t="str">
        <f t="shared" si="15"/>
        <v/>
      </c>
      <c r="D212" s="526"/>
      <c r="E212" s="552"/>
      <c r="I212" s="543" t="str">
        <f t="shared" si="16"/>
        <v/>
      </c>
    </row>
    <row r="213" spans="1:9" ht="15" customHeight="1" thickTop="1" thickBot="1">
      <c r="A213" s="516" t="str">
        <f t="shared" si="15"/>
        <v/>
      </c>
      <c r="D213" s="526"/>
      <c r="E213" s="552"/>
      <c r="I213" s="543" t="str">
        <f t="shared" si="16"/>
        <v/>
      </c>
    </row>
    <row r="214" spans="1:9" ht="15" customHeight="1" thickTop="1" thickBot="1">
      <c r="A214" s="516" t="str">
        <f t="shared" si="15"/>
        <v/>
      </c>
      <c r="D214" s="526"/>
      <c r="E214" s="552"/>
      <c r="I214" s="543" t="str">
        <f t="shared" si="16"/>
        <v/>
      </c>
    </row>
    <row r="215" spans="1:9" ht="15" customHeight="1" thickTop="1" thickBot="1">
      <c r="A215" s="516" t="str">
        <f t="shared" si="15"/>
        <v/>
      </c>
      <c r="D215" s="526"/>
      <c r="E215" s="552"/>
      <c r="I215" s="543" t="str">
        <f t="shared" si="16"/>
        <v/>
      </c>
    </row>
    <row r="216" spans="1:9" ht="15" customHeight="1" thickTop="1" thickBot="1">
      <c r="A216" s="516" t="str">
        <f t="shared" si="15"/>
        <v/>
      </c>
      <c r="D216" s="526"/>
      <c r="E216" s="552"/>
      <c r="I216" s="543" t="str">
        <f t="shared" si="16"/>
        <v/>
      </c>
    </row>
    <row r="217" spans="1:9" ht="15" customHeight="1" thickTop="1" thickBot="1">
      <c r="A217" s="516" t="str">
        <f t="shared" si="15"/>
        <v/>
      </c>
      <c r="D217" s="526"/>
      <c r="E217" s="552"/>
      <c r="I217" s="543" t="str">
        <f t="shared" si="16"/>
        <v/>
      </c>
    </row>
    <row r="218" spans="1:9" ht="15" customHeight="1" thickTop="1" thickBot="1">
      <c r="A218" s="516" t="str">
        <f t="shared" si="15"/>
        <v/>
      </c>
      <c r="D218" s="526"/>
      <c r="E218" s="552"/>
      <c r="I218" s="543" t="str">
        <f t="shared" si="16"/>
        <v/>
      </c>
    </row>
    <row r="219" spans="1:9" ht="15" customHeight="1" thickTop="1" thickBot="1">
      <c r="A219" s="516" t="str">
        <f t="shared" si="15"/>
        <v/>
      </c>
      <c r="D219" s="526"/>
      <c r="E219" s="552"/>
      <c r="I219" s="543" t="str">
        <f t="shared" si="16"/>
        <v/>
      </c>
    </row>
    <row r="220" spans="1:9" ht="15" customHeight="1" thickTop="1" thickBot="1">
      <c r="A220" s="516" t="str">
        <f t="shared" si="15"/>
        <v/>
      </c>
      <c r="D220" s="526"/>
      <c r="E220" s="552"/>
      <c r="I220" s="543" t="str">
        <f t="shared" si="16"/>
        <v/>
      </c>
    </row>
    <row r="221" spans="1:9" ht="15" customHeight="1" thickTop="1" thickBot="1">
      <c r="A221" s="516" t="str">
        <f t="shared" si="15"/>
        <v/>
      </c>
      <c r="D221" s="526"/>
      <c r="E221" s="552"/>
      <c r="I221" s="543" t="str">
        <f t="shared" si="16"/>
        <v/>
      </c>
    </row>
    <row r="222" spans="1:9" ht="15" customHeight="1" thickTop="1" thickBot="1">
      <c r="A222" s="516" t="str">
        <f t="shared" si="15"/>
        <v/>
      </c>
      <c r="D222" s="526"/>
      <c r="E222" s="552"/>
      <c r="I222" s="543" t="str">
        <f t="shared" si="16"/>
        <v/>
      </c>
    </row>
    <row r="223" spans="1:9" ht="15" customHeight="1" thickTop="1" thickBot="1">
      <c r="A223" s="516" t="str">
        <f t="shared" si="15"/>
        <v/>
      </c>
      <c r="D223" s="526"/>
      <c r="E223" s="552"/>
      <c r="I223" s="543" t="str">
        <f t="shared" si="16"/>
        <v/>
      </c>
    </row>
    <row r="224" spans="1:9" ht="15" customHeight="1" thickTop="1" thickBot="1">
      <c r="A224" s="516" t="str">
        <f t="shared" si="15"/>
        <v/>
      </c>
      <c r="D224" s="526"/>
      <c r="E224" s="552"/>
      <c r="I224" s="543" t="str">
        <f t="shared" si="16"/>
        <v/>
      </c>
    </row>
    <row r="225" spans="1:21" ht="15" customHeight="1" thickTop="1" thickBot="1">
      <c r="A225" s="516" t="str">
        <f t="shared" si="15"/>
        <v/>
      </c>
      <c r="D225" s="526"/>
      <c r="E225" s="552"/>
      <c r="I225" s="543" t="str">
        <f t="shared" si="16"/>
        <v/>
      </c>
    </row>
    <row r="226" spans="1:21" ht="15" customHeight="1" thickTop="1" thickBot="1">
      <c r="A226" s="516" t="str">
        <f t="shared" si="15"/>
        <v/>
      </c>
      <c r="D226" s="526"/>
      <c r="E226" s="552"/>
      <c r="I226" s="543" t="str">
        <f t="shared" si="16"/>
        <v/>
      </c>
    </row>
    <row r="227" spans="1:21" ht="15" customHeight="1" thickTop="1" thickBot="1">
      <c r="A227" s="516" t="str">
        <f t="shared" si="15"/>
        <v/>
      </c>
      <c r="D227" s="526"/>
      <c r="E227" s="552"/>
      <c r="I227" s="543" t="str">
        <f t="shared" si="16"/>
        <v/>
      </c>
    </row>
    <row r="228" spans="1:21" ht="15" customHeight="1" thickTop="1" thickBot="1">
      <c r="A228" s="516" t="str">
        <f t="shared" si="15"/>
        <v/>
      </c>
      <c r="D228" s="526"/>
      <c r="E228" s="552"/>
      <c r="I228" s="543" t="str">
        <f t="shared" si="16"/>
        <v/>
      </c>
    </row>
    <row r="229" spans="1:21" ht="15" customHeight="1" thickTop="1" thickBot="1">
      <c r="A229" s="516" t="str">
        <f t="shared" si="15"/>
        <v/>
      </c>
      <c r="D229" s="526"/>
      <c r="E229" s="552"/>
      <c r="I229" s="543" t="str">
        <f t="shared" si="16"/>
        <v/>
      </c>
    </row>
    <row r="230" spans="1:21" ht="15" customHeight="1" thickTop="1" thickBot="1">
      <c r="A230" s="516" t="str">
        <f t="shared" si="15"/>
        <v/>
      </c>
      <c r="D230" s="526"/>
      <c r="E230" s="552"/>
      <c r="I230" s="543" t="str">
        <f t="shared" si="16"/>
        <v/>
      </c>
    </row>
    <row r="231" spans="1:21" ht="15" customHeight="1" thickTop="1" thickBot="1">
      <c r="A231" s="516" t="str">
        <f t="shared" si="15"/>
        <v/>
      </c>
      <c r="D231" s="526"/>
      <c r="E231" s="552"/>
      <c r="I231" s="543" t="str">
        <f t="shared" si="16"/>
        <v/>
      </c>
    </row>
    <row r="232" spans="1:21" ht="15" customHeight="1" thickTop="1" thickBot="1">
      <c r="A232" s="516" t="str">
        <f t="shared" si="15"/>
        <v/>
      </c>
      <c r="D232" s="526"/>
      <c r="E232" s="552"/>
      <c r="I232" s="543" t="str">
        <f t="shared" si="16"/>
        <v/>
      </c>
    </row>
    <row r="233" spans="1:21" ht="15" customHeight="1" thickTop="1" thickBot="1">
      <c r="A233" s="516" t="str">
        <f t="shared" si="15"/>
        <v/>
      </c>
      <c r="D233" s="526"/>
      <c r="E233" s="552"/>
      <c r="I233" s="543" t="str">
        <f t="shared" si="16"/>
        <v/>
      </c>
    </row>
    <row r="234" spans="1:21" ht="15" customHeight="1" thickTop="1" thickBot="1">
      <c r="A234" s="516" t="str">
        <f t="shared" si="15"/>
        <v/>
      </c>
      <c r="D234" s="526"/>
      <c r="E234" s="552"/>
      <c r="I234" s="543" t="str">
        <f t="shared" si="16"/>
        <v/>
      </c>
    </row>
    <row r="235" spans="1:21" ht="15" customHeight="1" thickTop="1" thickBot="1">
      <c r="A235" s="516" t="str">
        <f t="shared" si="15"/>
        <v/>
      </c>
      <c r="D235" s="526"/>
      <c r="E235" s="552"/>
      <c r="I235" s="543" t="str">
        <f t="shared" si="16"/>
        <v/>
      </c>
    </row>
    <row r="236" spans="1:21" s="42" customFormat="1" ht="15" customHeight="1" thickTop="1" thickBot="1">
      <c r="A236" s="516" t="str">
        <f t="shared" si="15"/>
        <v/>
      </c>
      <c r="B236" s="522"/>
      <c r="C236" s="523"/>
      <c r="D236" s="537"/>
      <c r="E236" s="564"/>
      <c r="F236" s="565"/>
      <c r="G236" s="566"/>
      <c r="H236" s="565"/>
      <c r="I236" s="543" t="str">
        <f t="shared" si="16"/>
        <v/>
      </c>
      <c r="J236" s="293"/>
      <c r="K236" s="291"/>
      <c r="L236" s="514"/>
      <c r="M236" s="902"/>
      <c r="N236" s="901"/>
      <c r="O236" s="901"/>
      <c r="P236" s="901"/>
      <c r="Q236" s="901"/>
      <c r="R236" s="293"/>
      <c r="S236" s="293"/>
      <c r="T236" s="293"/>
      <c r="U236" s="302"/>
    </row>
    <row r="237" spans="1:21" ht="15" customHeight="1" thickTop="1" thickBot="1">
      <c r="A237" s="516" t="str">
        <f t="shared" si="15"/>
        <v/>
      </c>
      <c r="D237" s="526"/>
      <c r="E237" s="552"/>
      <c r="I237" s="543" t="str">
        <f t="shared" si="16"/>
        <v/>
      </c>
    </row>
    <row r="238" spans="1:21" ht="15" customHeight="1" thickTop="1" thickBot="1">
      <c r="A238" s="516" t="str">
        <f t="shared" si="15"/>
        <v/>
      </c>
      <c r="D238" s="526"/>
      <c r="E238" s="552"/>
      <c r="I238" s="543" t="str">
        <f t="shared" si="16"/>
        <v/>
      </c>
    </row>
    <row r="239" spans="1:21" ht="15" customHeight="1" thickTop="1" thickBot="1">
      <c r="A239" s="516" t="str">
        <f t="shared" si="15"/>
        <v/>
      </c>
      <c r="D239" s="526"/>
      <c r="E239" s="552"/>
      <c r="I239" s="543" t="str">
        <f t="shared" si="16"/>
        <v/>
      </c>
    </row>
    <row r="240" spans="1:21" ht="15" customHeight="1" thickTop="1" thickBot="1">
      <c r="A240" s="516" t="str">
        <f t="shared" si="15"/>
        <v/>
      </c>
      <c r="D240" s="526"/>
      <c r="E240" s="552"/>
      <c r="I240" s="543" t="str">
        <f t="shared" si="16"/>
        <v/>
      </c>
    </row>
    <row r="241" spans="1:9" ht="15" customHeight="1" thickTop="1" thickBot="1">
      <c r="A241" s="516" t="str">
        <f t="shared" si="15"/>
        <v/>
      </c>
      <c r="D241" s="526"/>
      <c r="E241" s="552"/>
      <c r="I241" s="543" t="str">
        <f t="shared" si="16"/>
        <v/>
      </c>
    </row>
    <row r="242" spans="1:9" ht="15" customHeight="1" thickTop="1" thickBot="1">
      <c r="A242" s="516" t="str">
        <f t="shared" si="15"/>
        <v/>
      </c>
      <c r="D242" s="526"/>
      <c r="E242" s="552"/>
      <c r="I242" s="543" t="str">
        <f t="shared" si="16"/>
        <v/>
      </c>
    </row>
    <row r="243" spans="1:9" ht="15" customHeight="1" thickTop="1" thickBot="1">
      <c r="A243" s="516" t="str">
        <f t="shared" si="15"/>
        <v/>
      </c>
      <c r="D243" s="526"/>
      <c r="E243" s="552"/>
      <c r="I243" s="543" t="str">
        <f t="shared" si="16"/>
        <v/>
      </c>
    </row>
    <row r="244" spans="1:9" ht="15" customHeight="1" thickTop="1" thickBot="1">
      <c r="A244" s="516" t="str">
        <f t="shared" si="15"/>
        <v/>
      </c>
      <c r="D244" s="526"/>
      <c r="E244" s="552"/>
      <c r="I244" s="543" t="str">
        <f t="shared" si="16"/>
        <v/>
      </c>
    </row>
    <row r="245" spans="1:9" ht="15" customHeight="1" thickTop="1" thickBot="1">
      <c r="A245" s="516" t="str">
        <f t="shared" si="15"/>
        <v/>
      </c>
      <c r="D245" s="526"/>
      <c r="E245" s="552"/>
      <c r="I245" s="543" t="str">
        <f t="shared" si="16"/>
        <v/>
      </c>
    </row>
    <row r="246" spans="1:9" ht="15" customHeight="1" thickTop="1" thickBot="1">
      <c r="A246" s="516" t="str">
        <f t="shared" si="15"/>
        <v/>
      </c>
      <c r="D246" s="526"/>
      <c r="E246" s="552"/>
      <c r="I246" s="543" t="str">
        <f t="shared" si="16"/>
        <v/>
      </c>
    </row>
    <row r="247" spans="1:9" ht="15" customHeight="1" thickTop="1" thickBot="1">
      <c r="A247" s="516" t="str">
        <f t="shared" si="15"/>
        <v/>
      </c>
      <c r="D247" s="526"/>
      <c r="E247" s="552"/>
      <c r="I247" s="543" t="str">
        <f t="shared" si="16"/>
        <v/>
      </c>
    </row>
    <row r="248" spans="1:9" ht="15" customHeight="1" thickTop="1" thickBot="1">
      <c r="A248" s="516" t="str">
        <f t="shared" si="15"/>
        <v/>
      </c>
      <c r="D248" s="526"/>
      <c r="E248" s="552"/>
      <c r="I248" s="543" t="str">
        <f t="shared" si="16"/>
        <v/>
      </c>
    </row>
    <row r="249" spans="1:9" ht="15" customHeight="1" thickTop="1" thickBot="1">
      <c r="A249" s="516" t="str">
        <f t="shared" si="15"/>
        <v/>
      </c>
      <c r="D249" s="526"/>
      <c r="E249" s="552"/>
      <c r="I249" s="543" t="str">
        <f t="shared" si="16"/>
        <v/>
      </c>
    </row>
    <row r="250" spans="1:9" ht="15" customHeight="1" thickTop="1" thickBot="1">
      <c r="A250" s="516" t="str">
        <f t="shared" si="15"/>
        <v/>
      </c>
      <c r="D250" s="526"/>
      <c r="E250" s="552"/>
      <c r="I250" s="543" t="str">
        <f t="shared" si="16"/>
        <v/>
      </c>
    </row>
    <row r="251" spans="1:9" ht="15" customHeight="1" thickTop="1" thickBot="1">
      <c r="A251" s="516" t="str">
        <f t="shared" si="15"/>
        <v/>
      </c>
      <c r="D251" s="526"/>
      <c r="E251" s="552"/>
      <c r="I251" s="543" t="str">
        <f t="shared" si="16"/>
        <v/>
      </c>
    </row>
    <row r="252" spans="1:9" ht="15" customHeight="1" thickTop="1" thickBot="1">
      <c r="A252" s="516" t="str">
        <f t="shared" si="15"/>
        <v/>
      </c>
      <c r="D252" s="526"/>
      <c r="E252" s="552"/>
      <c r="I252" s="543" t="str">
        <f t="shared" si="16"/>
        <v/>
      </c>
    </row>
    <row r="253" spans="1:9" ht="15" customHeight="1" thickTop="1" thickBot="1">
      <c r="A253" s="516" t="str">
        <f t="shared" si="15"/>
        <v/>
      </c>
      <c r="D253" s="526"/>
      <c r="E253" s="552"/>
      <c r="I253" s="543" t="str">
        <f t="shared" si="16"/>
        <v/>
      </c>
    </row>
    <row r="254" spans="1:9" ht="15" customHeight="1" thickTop="1" thickBot="1">
      <c r="A254" s="516" t="str">
        <f t="shared" si="15"/>
        <v/>
      </c>
      <c r="D254" s="526"/>
      <c r="E254" s="552"/>
      <c r="I254" s="543" t="str">
        <f t="shared" si="16"/>
        <v/>
      </c>
    </row>
    <row r="255" spans="1:9" ht="15" customHeight="1" thickTop="1" thickBot="1">
      <c r="A255" s="516" t="str">
        <f t="shared" si="15"/>
        <v/>
      </c>
      <c r="D255" s="526"/>
      <c r="E255" s="552"/>
      <c r="I255" s="543" t="str">
        <f t="shared" si="16"/>
        <v/>
      </c>
    </row>
    <row r="256" spans="1:9" ht="15" customHeight="1" thickTop="1" thickBot="1">
      <c r="A256" s="516" t="str">
        <f t="shared" si="15"/>
        <v/>
      </c>
      <c r="D256" s="526"/>
      <c r="E256" s="552"/>
      <c r="I256" s="543" t="str">
        <f t="shared" si="16"/>
        <v/>
      </c>
    </row>
    <row r="257" spans="1:9" ht="15" customHeight="1" thickTop="1" thickBot="1">
      <c r="A257" s="516" t="str">
        <f t="shared" si="15"/>
        <v/>
      </c>
      <c r="D257" s="526"/>
      <c r="E257" s="552"/>
      <c r="I257" s="543" t="str">
        <f t="shared" si="16"/>
        <v/>
      </c>
    </row>
    <row r="258" spans="1:9" ht="15" customHeight="1" thickTop="1" thickBot="1">
      <c r="A258" s="516" t="str">
        <f t="shared" si="15"/>
        <v/>
      </c>
      <c r="D258" s="526"/>
      <c r="E258" s="552"/>
      <c r="I258" s="543" t="str">
        <f t="shared" si="16"/>
        <v/>
      </c>
    </row>
    <row r="259" spans="1:9" ht="15" customHeight="1" thickTop="1" thickBot="1">
      <c r="A259" s="516" t="str">
        <f t="shared" ref="A259:A322" si="18">IF($K259="","",_xlfn.LET(_xlpm.gDate,K259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D259" s="526"/>
      <c r="E259" s="552"/>
      <c r="I259" s="543" t="str">
        <f t="shared" ref="I259:I322" si="19">IF($A259="","",TEXT($A259,"yyyy-mm"))</f>
        <v/>
      </c>
    </row>
    <row r="260" spans="1:9" ht="15" customHeight="1" thickTop="1" thickBot="1">
      <c r="A260" s="516" t="str">
        <f t="shared" si="18"/>
        <v/>
      </c>
      <c r="D260" s="526"/>
      <c r="E260" s="552"/>
      <c r="I260" s="543" t="str">
        <f t="shared" si="19"/>
        <v/>
      </c>
    </row>
    <row r="261" spans="1:9" ht="15" customHeight="1" thickTop="1" thickBot="1">
      <c r="A261" s="516" t="str">
        <f t="shared" si="18"/>
        <v/>
      </c>
      <c r="D261" s="526"/>
      <c r="E261" s="552"/>
      <c r="I261" s="543" t="str">
        <f t="shared" si="19"/>
        <v/>
      </c>
    </row>
    <row r="262" spans="1:9" ht="15" customHeight="1" thickTop="1" thickBot="1">
      <c r="A262" s="516" t="str">
        <f t="shared" si="18"/>
        <v/>
      </c>
      <c r="D262" s="526"/>
      <c r="E262" s="552"/>
      <c r="I262" s="543" t="str">
        <f t="shared" si="19"/>
        <v/>
      </c>
    </row>
    <row r="263" spans="1:9" ht="15" customHeight="1" thickTop="1" thickBot="1">
      <c r="A263" s="516" t="str">
        <f t="shared" si="18"/>
        <v/>
      </c>
      <c r="D263" s="526"/>
      <c r="E263" s="552"/>
      <c r="I263" s="543" t="str">
        <f t="shared" si="19"/>
        <v/>
      </c>
    </row>
    <row r="264" spans="1:9" ht="15" customHeight="1" thickTop="1" thickBot="1">
      <c r="A264" s="516" t="str">
        <f t="shared" si="18"/>
        <v/>
      </c>
      <c r="D264" s="526"/>
      <c r="E264" s="552"/>
      <c r="I264" s="543" t="str">
        <f t="shared" si="19"/>
        <v/>
      </c>
    </row>
    <row r="265" spans="1:9" ht="15" customHeight="1" thickTop="1" thickBot="1">
      <c r="A265" s="516" t="str">
        <f t="shared" si="18"/>
        <v/>
      </c>
      <c r="I265" s="543" t="str">
        <f t="shared" si="19"/>
        <v/>
      </c>
    </row>
    <row r="266" spans="1:9" ht="15" customHeight="1" thickTop="1" thickBot="1">
      <c r="A266" s="516" t="str">
        <f t="shared" si="18"/>
        <v/>
      </c>
      <c r="D266" s="526"/>
      <c r="E266" s="552"/>
      <c r="I266" s="543" t="str">
        <f t="shared" si="19"/>
        <v/>
      </c>
    </row>
    <row r="267" spans="1:9" ht="15" customHeight="1" thickTop="1" thickBot="1">
      <c r="A267" s="516" t="str">
        <f t="shared" si="18"/>
        <v/>
      </c>
      <c r="D267" s="526"/>
      <c r="E267" s="552"/>
      <c r="I267" s="543" t="str">
        <f t="shared" si="19"/>
        <v/>
      </c>
    </row>
    <row r="268" spans="1:9" ht="15" customHeight="1" thickTop="1" thickBot="1">
      <c r="A268" s="516" t="str">
        <f t="shared" si="18"/>
        <v/>
      </c>
      <c r="D268" s="526"/>
      <c r="E268" s="552"/>
      <c r="I268" s="543" t="str">
        <f t="shared" si="19"/>
        <v/>
      </c>
    </row>
    <row r="269" spans="1:9" ht="15" customHeight="1" thickTop="1" thickBot="1">
      <c r="A269" s="516" t="str">
        <f t="shared" si="18"/>
        <v/>
      </c>
      <c r="D269" s="526"/>
      <c r="E269" s="552"/>
      <c r="I269" s="543" t="str">
        <f t="shared" si="19"/>
        <v/>
      </c>
    </row>
    <row r="270" spans="1:9" ht="15" customHeight="1" thickTop="1" thickBot="1">
      <c r="A270" s="516" t="str">
        <f t="shared" si="18"/>
        <v/>
      </c>
      <c r="D270" s="526"/>
      <c r="E270" s="552"/>
      <c r="I270" s="543" t="str">
        <f t="shared" si="19"/>
        <v/>
      </c>
    </row>
    <row r="271" spans="1:9" ht="15" customHeight="1" thickTop="1" thickBot="1">
      <c r="A271" s="516" t="str">
        <f t="shared" si="18"/>
        <v/>
      </c>
      <c r="D271" s="526"/>
      <c r="E271" s="552"/>
      <c r="I271" s="543" t="str">
        <f t="shared" si="19"/>
        <v/>
      </c>
    </row>
    <row r="272" spans="1:9" ht="15" customHeight="1" thickTop="1" thickBot="1">
      <c r="A272" s="516" t="str">
        <f t="shared" si="18"/>
        <v/>
      </c>
      <c r="D272" s="526"/>
      <c r="E272" s="552"/>
      <c r="I272" s="543" t="str">
        <f t="shared" si="19"/>
        <v/>
      </c>
    </row>
    <row r="273" spans="1:9" ht="15" customHeight="1" thickTop="1" thickBot="1">
      <c r="A273" s="516" t="str">
        <f t="shared" si="18"/>
        <v/>
      </c>
      <c r="D273" s="526"/>
      <c r="E273" s="552"/>
      <c r="I273" s="543" t="str">
        <f t="shared" si="19"/>
        <v/>
      </c>
    </row>
    <row r="274" spans="1:9" ht="15" customHeight="1" thickTop="1" thickBot="1">
      <c r="A274" s="516" t="str">
        <f t="shared" si="18"/>
        <v/>
      </c>
      <c r="D274" s="526"/>
      <c r="E274" s="552"/>
      <c r="I274" s="543" t="str">
        <f t="shared" si="19"/>
        <v/>
      </c>
    </row>
    <row r="275" spans="1:9" ht="15" customHeight="1" thickTop="1" thickBot="1">
      <c r="A275" s="516" t="str">
        <f t="shared" si="18"/>
        <v/>
      </c>
      <c r="D275" s="526"/>
      <c r="E275" s="552"/>
      <c r="I275" s="543" t="str">
        <f t="shared" si="19"/>
        <v/>
      </c>
    </row>
    <row r="276" spans="1:9" ht="15" customHeight="1" thickTop="1" thickBot="1">
      <c r="A276" s="516" t="str">
        <f t="shared" si="18"/>
        <v/>
      </c>
      <c r="D276" s="526"/>
      <c r="E276" s="552"/>
      <c r="I276" s="543" t="str">
        <f t="shared" si="19"/>
        <v/>
      </c>
    </row>
    <row r="277" spans="1:9" ht="15" customHeight="1" thickTop="1" thickBot="1">
      <c r="A277" s="516" t="str">
        <f t="shared" si="18"/>
        <v/>
      </c>
      <c r="D277" s="526"/>
      <c r="E277" s="552"/>
      <c r="I277" s="543" t="str">
        <f t="shared" si="19"/>
        <v/>
      </c>
    </row>
    <row r="278" spans="1:9" ht="15" customHeight="1" thickTop="1" thickBot="1">
      <c r="A278" s="516" t="str">
        <f t="shared" si="18"/>
        <v/>
      </c>
      <c r="D278" s="526"/>
      <c r="E278" s="552"/>
      <c r="I278" s="543" t="str">
        <f t="shared" si="19"/>
        <v/>
      </c>
    </row>
    <row r="279" spans="1:9" ht="15" customHeight="1" thickTop="1" thickBot="1">
      <c r="A279" s="516" t="str">
        <f t="shared" si="18"/>
        <v/>
      </c>
      <c r="D279" s="526"/>
      <c r="E279" s="552"/>
      <c r="I279" s="543" t="str">
        <f t="shared" si="19"/>
        <v/>
      </c>
    </row>
    <row r="280" spans="1:9" ht="15" customHeight="1" thickTop="1" thickBot="1">
      <c r="A280" s="516" t="str">
        <f t="shared" si="18"/>
        <v/>
      </c>
      <c r="D280" s="526"/>
      <c r="E280" s="552"/>
      <c r="I280" s="543" t="str">
        <f t="shared" si="19"/>
        <v/>
      </c>
    </row>
    <row r="281" spans="1:9" ht="15" customHeight="1" thickTop="1" thickBot="1">
      <c r="A281" s="516" t="str">
        <f t="shared" si="18"/>
        <v/>
      </c>
      <c r="D281" s="539"/>
      <c r="E281" s="567"/>
      <c r="I281" s="543" t="str">
        <f t="shared" si="19"/>
        <v/>
      </c>
    </row>
    <row r="282" spans="1:9" ht="15" customHeight="1" thickTop="1" thickBot="1">
      <c r="A282" s="516" t="str">
        <f t="shared" si="18"/>
        <v/>
      </c>
      <c r="D282" s="539"/>
      <c r="E282" s="567"/>
      <c r="I282" s="543" t="str">
        <f t="shared" si="19"/>
        <v/>
      </c>
    </row>
    <row r="283" spans="1:9" ht="15" customHeight="1" thickTop="1" thickBot="1">
      <c r="A283" s="516" t="str">
        <f t="shared" si="18"/>
        <v/>
      </c>
      <c r="D283" s="540"/>
      <c r="E283" s="568"/>
      <c r="I283" s="543" t="str">
        <f t="shared" si="19"/>
        <v/>
      </c>
    </row>
    <row r="284" spans="1:9" ht="15" customHeight="1" thickTop="1" thickBot="1">
      <c r="A284" s="516" t="str">
        <f t="shared" si="18"/>
        <v/>
      </c>
      <c r="D284" s="526"/>
      <c r="E284" s="552"/>
      <c r="I284" s="543" t="str">
        <f t="shared" si="19"/>
        <v/>
      </c>
    </row>
    <row r="285" spans="1:9" ht="15" customHeight="1" thickTop="1" thickBot="1">
      <c r="A285" s="516" t="str">
        <f t="shared" si="18"/>
        <v/>
      </c>
      <c r="D285" s="526"/>
      <c r="E285" s="552"/>
      <c r="I285" s="543" t="str">
        <f t="shared" si="19"/>
        <v/>
      </c>
    </row>
    <row r="286" spans="1:9" ht="15" customHeight="1" thickTop="1" thickBot="1">
      <c r="A286" s="516" t="str">
        <f t="shared" si="18"/>
        <v/>
      </c>
      <c r="D286" s="526"/>
      <c r="E286" s="552"/>
      <c r="I286" s="543" t="str">
        <f t="shared" si="19"/>
        <v/>
      </c>
    </row>
    <row r="287" spans="1:9" ht="15" customHeight="1" thickTop="1" thickBot="1">
      <c r="A287" s="516" t="str">
        <f t="shared" si="18"/>
        <v/>
      </c>
      <c r="D287" s="526"/>
      <c r="E287" s="552"/>
      <c r="I287" s="543" t="str">
        <f t="shared" si="19"/>
        <v/>
      </c>
    </row>
    <row r="288" spans="1:9" ht="15" customHeight="1" thickTop="1" thickBot="1">
      <c r="A288" s="516" t="str">
        <f t="shared" si="18"/>
        <v/>
      </c>
      <c r="D288" s="526"/>
      <c r="E288" s="552"/>
      <c r="I288" s="543" t="str">
        <f t="shared" si="19"/>
        <v/>
      </c>
    </row>
    <row r="289" spans="1:9" ht="15" customHeight="1" thickTop="1" thickBot="1">
      <c r="A289" s="516" t="str">
        <f t="shared" si="18"/>
        <v/>
      </c>
      <c r="D289" s="526"/>
      <c r="E289" s="552"/>
      <c r="I289" s="543" t="str">
        <f t="shared" si="19"/>
        <v/>
      </c>
    </row>
    <row r="290" spans="1:9" ht="15" customHeight="1" thickTop="1" thickBot="1">
      <c r="A290" s="516" t="str">
        <f t="shared" si="18"/>
        <v/>
      </c>
      <c r="D290" s="526"/>
      <c r="E290" s="552"/>
      <c r="I290" s="543" t="str">
        <f t="shared" si="19"/>
        <v/>
      </c>
    </row>
    <row r="291" spans="1:9" ht="15" customHeight="1" thickTop="1" thickBot="1">
      <c r="A291" s="516" t="str">
        <f t="shared" si="18"/>
        <v/>
      </c>
      <c r="D291" s="526"/>
      <c r="E291" s="552"/>
      <c r="I291" s="543" t="str">
        <f t="shared" si="19"/>
        <v/>
      </c>
    </row>
    <row r="292" spans="1:9" ht="15" customHeight="1" thickTop="1" thickBot="1">
      <c r="A292" s="516" t="str">
        <f t="shared" si="18"/>
        <v/>
      </c>
      <c r="I292" s="543" t="str">
        <f t="shared" si="19"/>
        <v/>
      </c>
    </row>
    <row r="293" spans="1:9" ht="15" customHeight="1" thickTop="1" thickBot="1">
      <c r="A293" s="516" t="str">
        <f t="shared" si="18"/>
        <v/>
      </c>
      <c r="D293" s="533"/>
      <c r="E293" s="560"/>
      <c r="I293" s="543" t="str">
        <f t="shared" si="19"/>
        <v/>
      </c>
    </row>
    <row r="294" spans="1:9" ht="15" customHeight="1" thickTop="1" thickBot="1">
      <c r="A294" s="516" t="str">
        <f t="shared" si="18"/>
        <v/>
      </c>
      <c r="D294" s="526"/>
      <c r="E294" s="552"/>
      <c r="I294" s="543" t="str">
        <f t="shared" si="19"/>
        <v/>
      </c>
    </row>
    <row r="295" spans="1:9" ht="15" customHeight="1" thickTop="1" thickBot="1">
      <c r="A295" s="516" t="str">
        <f t="shared" si="18"/>
        <v/>
      </c>
      <c r="D295" s="526"/>
      <c r="E295" s="552"/>
      <c r="I295" s="543" t="str">
        <f t="shared" si="19"/>
        <v/>
      </c>
    </row>
    <row r="296" spans="1:9" ht="15" customHeight="1" thickTop="1" thickBot="1">
      <c r="A296" s="516" t="str">
        <f t="shared" si="18"/>
        <v/>
      </c>
      <c r="D296" s="526"/>
      <c r="E296" s="552"/>
      <c r="I296" s="543" t="str">
        <f t="shared" si="19"/>
        <v/>
      </c>
    </row>
    <row r="297" spans="1:9" ht="15" customHeight="1" thickTop="1" thickBot="1">
      <c r="A297" s="516" t="str">
        <f t="shared" si="18"/>
        <v/>
      </c>
      <c r="D297" s="526"/>
      <c r="E297" s="552"/>
      <c r="I297" s="543" t="str">
        <f t="shared" si="19"/>
        <v/>
      </c>
    </row>
    <row r="298" spans="1:9" ht="15" customHeight="1" thickTop="1" thickBot="1">
      <c r="A298" s="516" t="str">
        <f t="shared" si="18"/>
        <v/>
      </c>
      <c r="D298" s="526"/>
      <c r="E298" s="552"/>
      <c r="I298" s="543" t="str">
        <f t="shared" si="19"/>
        <v/>
      </c>
    </row>
    <row r="299" spans="1:9" ht="15" customHeight="1" thickTop="1" thickBot="1">
      <c r="A299" s="516" t="str">
        <f t="shared" si="18"/>
        <v/>
      </c>
      <c r="D299" s="526"/>
      <c r="E299" s="552"/>
      <c r="I299" s="543" t="str">
        <f t="shared" si="19"/>
        <v/>
      </c>
    </row>
    <row r="300" spans="1:9" ht="15" customHeight="1" thickTop="1" thickBot="1">
      <c r="A300" s="516" t="str">
        <f t="shared" si="18"/>
        <v/>
      </c>
      <c r="D300" s="526"/>
      <c r="E300" s="552"/>
      <c r="I300" s="543" t="str">
        <f t="shared" si="19"/>
        <v/>
      </c>
    </row>
    <row r="301" spans="1:9" ht="15" customHeight="1" thickTop="1" thickBot="1">
      <c r="A301" s="516" t="str">
        <f t="shared" si="18"/>
        <v/>
      </c>
      <c r="D301" s="526"/>
      <c r="E301" s="552"/>
      <c r="I301" s="543" t="str">
        <f t="shared" si="19"/>
        <v/>
      </c>
    </row>
    <row r="302" spans="1:9" ht="15" customHeight="1" thickTop="1" thickBot="1">
      <c r="A302" s="516" t="str">
        <f t="shared" si="18"/>
        <v/>
      </c>
      <c r="D302" s="526"/>
      <c r="E302" s="552"/>
      <c r="I302" s="543" t="str">
        <f t="shared" si="19"/>
        <v/>
      </c>
    </row>
    <row r="303" spans="1:9" ht="15" customHeight="1" thickTop="1" thickBot="1">
      <c r="A303" s="516" t="str">
        <f t="shared" si="18"/>
        <v/>
      </c>
      <c r="D303" s="526"/>
      <c r="E303" s="552"/>
      <c r="I303" s="543" t="str">
        <f t="shared" si="19"/>
        <v/>
      </c>
    </row>
    <row r="304" spans="1:9" ht="15" customHeight="1" thickTop="1" thickBot="1">
      <c r="A304" s="516" t="str">
        <f t="shared" si="18"/>
        <v/>
      </c>
      <c r="D304" s="541"/>
      <c r="E304" s="569"/>
      <c r="I304" s="543" t="str">
        <f t="shared" si="19"/>
        <v/>
      </c>
    </row>
    <row r="305" spans="1:9" ht="15" customHeight="1" thickTop="1" thickBot="1">
      <c r="A305" s="516" t="str">
        <f t="shared" si="18"/>
        <v/>
      </c>
      <c r="D305" s="526"/>
      <c r="E305" s="552"/>
      <c r="I305" s="543" t="str">
        <f t="shared" si="19"/>
        <v/>
      </c>
    </row>
    <row r="306" spans="1:9" ht="15" customHeight="1" thickTop="1" thickBot="1">
      <c r="A306" s="516" t="str">
        <f t="shared" si="18"/>
        <v/>
      </c>
      <c r="D306" s="526"/>
      <c r="E306" s="552"/>
      <c r="I306" s="543" t="str">
        <f t="shared" si="19"/>
        <v/>
      </c>
    </row>
    <row r="307" spans="1:9" ht="15" customHeight="1" thickTop="1" thickBot="1">
      <c r="A307" s="516" t="str">
        <f t="shared" si="18"/>
        <v/>
      </c>
      <c r="D307" s="526"/>
      <c r="E307" s="552"/>
      <c r="I307" s="543" t="str">
        <f t="shared" si="19"/>
        <v/>
      </c>
    </row>
    <row r="308" spans="1:9" ht="15" customHeight="1" thickTop="1" thickBot="1">
      <c r="A308" s="516" t="str">
        <f t="shared" si="18"/>
        <v/>
      </c>
      <c r="D308" s="526"/>
      <c r="E308" s="552"/>
      <c r="I308" s="543" t="str">
        <f t="shared" si="19"/>
        <v/>
      </c>
    </row>
    <row r="309" spans="1:9" ht="15" customHeight="1" thickTop="1" thickBot="1">
      <c r="A309" s="516" t="str">
        <f t="shared" si="18"/>
        <v/>
      </c>
      <c r="D309" s="526"/>
      <c r="E309" s="552"/>
      <c r="I309" s="543" t="str">
        <f t="shared" si="19"/>
        <v/>
      </c>
    </row>
    <row r="310" spans="1:9" ht="15" customHeight="1" thickTop="1" thickBot="1">
      <c r="A310" s="516" t="str">
        <f t="shared" si="18"/>
        <v/>
      </c>
      <c r="D310" s="526"/>
      <c r="E310" s="552"/>
      <c r="I310" s="543" t="str">
        <f t="shared" si="19"/>
        <v/>
      </c>
    </row>
    <row r="311" spans="1:9" ht="15" customHeight="1" thickTop="1" thickBot="1">
      <c r="A311" s="516" t="str">
        <f t="shared" si="18"/>
        <v/>
      </c>
      <c r="D311" s="526"/>
      <c r="E311" s="552"/>
      <c r="I311" s="543" t="str">
        <f t="shared" si="19"/>
        <v/>
      </c>
    </row>
    <row r="312" spans="1:9" ht="15" customHeight="1" thickTop="1" thickBot="1">
      <c r="A312" s="516" t="str">
        <f t="shared" si="18"/>
        <v/>
      </c>
      <c r="D312" s="526"/>
      <c r="E312" s="552"/>
      <c r="I312" s="543" t="str">
        <f t="shared" si="19"/>
        <v/>
      </c>
    </row>
    <row r="313" spans="1:9" ht="15" customHeight="1" thickTop="1" thickBot="1">
      <c r="A313" s="516" t="str">
        <f t="shared" si="18"/>
        <v/>
      </c>
      <c r="D313" s="526"/>
      <c r="E313" s="552"/>
      <c r="I313" s="543" t="str">
        <f t="shared" si="19"/>
        <v/>
      </c>
    </row>
    <row r="314" spans="1:9" ht="15" customHeight="1" thickTop="1" thickBot="1">
      <c r="A314" s="516" t="str">
        <f t="shared" si="18"/>
        <v/>
      </c>
      <c r="D314" s="526"/>
      <c r="E314" s="552"/>
      <c r="I314" s="543" t="str">
        <f t="shared" si="19"/>
        <v/>
      </c>
    </row>
    <row r="315" spans="1:9" ht="15" customHeight="1" thickTop="1" thickBot="1">
      <c r="A315" s="516" t="str">
        <f t="shared" si="18"/>
        <v/>
      </c>
      <c r="D315" s="526"/>
      <c r="E315" s="552"/>
      <c r="I315" s="543" t="str">
        <f t="shared" si="19"/>
        <v/>
      </c>
    </row>
    <row r="316" spans="1:9" ht="15" customHeight="1" thickTop="1" thickBot="1">
      <c r="A316" s="516" t="str">
        <f t="shared" si="18"/>
        <v/>
      </c>
      <c r="D316" s="526"/>
      <c r="E316" s="552"/>
      <c r="I316" s="543" t="str">
        <f t="shared" si="19"/>
        <v/>
      </c>
    </row>
    <row r="317" spans="1:9" ht="15" customHeight="1" thickTop="1" thickBot="1">
      <c r="A317" s="516" t="str">
        <f t="shared" si="18"/>
        <v/>
      </c>
      <c r="D317" s="526"/>
      <c r="E317" s="552"/>
      <c r="I317" s="543" t="str">
        <f t="shared" si="19"/>
        <v/>
      </c>
    </row>
    <row r="318" spans="1:9" ht="15" customHeight="1" thickTop="1" thickBot="1">
      <c r="A318" s="516" t="str">
        <f t="shared" si="18"/>
        <v/>
      </c>
      <c r="D318" s="526"/>
      <c r="E318" s="552"/>
      <c r="I318" s="543" t="str">
        <f t="shared" si="19"/>
        <v/>
      </c>
    </row>
    <row r="319" spans="1:9" ht="15" customHeight="1" thickTop="1" thickBot="1">
      <c r="A319" s="516" t="str">
        <f t="shared" si="18"/>
        <v/>
      </c>
      <c r="D319" s="526"/>
      <c r="E319" s="552"/>
      <c r="I319" s="543" t="str">
        <f t="shared" si="19"/>
        <v/>
      </c>
    </row>
    <row r="320" spans="1:9" ht="15" customHeight="1" thickTop="1" thickBot="1">
      <c r="A320" s="516" t="str">
        <f t="shared" si="18"/>
        <v/>
      </c>
      <c r="D320" s="526"/>
      <c r="E320" s="552"/>
      <c r="I320" s="543" t="str">
        <f t="shared" si="19"/>
        <v/>
      </c>
    </row>
    <row r="321" spans="1:9" ht="15" customHeight="1" thickTop="1" thickBot="1">
      <c r="A321" s="516" t="str">
        <f t="shared" si="18"/>
        <v/>
      </c>
      <c r="D321" s="526"/>
      <c r="E321" s="552"/>
      <c r="I321" s="543" t="str">
        <f t="shared" si="19"/>
        <v/>
      </c>
    </row>
    <row r="322" spans="1:9" ht="15" customHeight="1" thickTop="1" thickBot="1">
      <c r="A322" s="516" t="str">
        <f t="shared" si="18"/>
        <v/>
      </c>
      <c r="D322" s="526"/>
      <c r="E322" s="552"/>
      <c r="I322" s="543" t="str">
        <f t="shared" si="19"/>
        <v/>
      </c>
    </row>
    <row r="323" spans="1:9" ht="15" customHeight="1" thickTop="1" thickBot="1">
      <c r="A323" s="516" t="str">
        <f t="shared" ref="A323:A386" si="20">IF($K323="","",_xlfn.LET(_xlpm.gDate,K323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D323" s="526"/>
      <c r="E323" s="552"/>
      <c r="I323" s="543" t="str">
        <f t="shared" ref="I323:I386" si="21">IF($A323="","",TEXT($A323,"yyyy-mm"))</f>
        <v/>
      </c>
    </row>
    <row r="324" spans="1:9" ht="15" customHeight="1" thickTop="1" thickBot="1">
      <c r="A324" s="516" t="str">
        <f t="shared" si="20"/>
        <v/>
      </c>
      <c r="D324" s="526"/>
      <c r="E324" s="552"/>
      <c r="I324" s="543" t="str">
        <f t="shared" si="21"/>
        <v/>
      </c>
    </row>
    <row r="325" spans="1:9" ht="15" customHeight="1" thickTop="1" thickBot="1">
      <c r="A325" s="516" t="str">
        <f t="shared" si="20"/>
        <v/>
      </c>
      <c r="D325" s="526"/>
      <c r="E325" s="552"/>
      <c r="I325" s="543" t="str">
        <f t="shared" si="21"/>
        <v/>
      </c>
    </row>
    <row r="326" spans="1:9" ht="15" customHeight="1" thickTop="1" thickBot="1">
      <c r="A326" s="516" t="str">
        <f t="shared" si="20"/>
        <v/>
      </c>
      <c r="D326" s="526"/>
      <c r="E326" s="552"/>
      <c r="I326" s="543" t="str">
        <f t="shared" si="21"/>
        <v/>
      </c>
    </row>
    <row r="327" spans="1:9" ht="15" customHeight="1" thickTop="1" thickBot="1">
      <c r="A327" s="516" t="str">
        <f t="shared" si="20"/>
        <v/>
      </c>
      <c r="D327" s="526"/>
      <c r="E327" s="552"/>
      <c r="I327" s="543" t="str">
        <f t="shared" si="21"/>
        <v/>
      </c>
    </row>
    <row r="328" spans="1:9" ht="15" customHeight="1" thickTop="1" thickBot="1">
      <c r="A328" s="516" t="str">
        <f t="shared" si="20"/>
        <v/>
      </c>
      <c r="D328" s="526"/>
      <c r="E328" s="552"/>
      <c r="I328" s="543" t="str">
        <f t="shared" si="21"/>
        <v/>
      </c>
    </row>
    <row r="329" spans="1:9" ht="15" customHeight="1" thickTop="1" thickBot="1">
      <c r="A329" s="516" t="str">
        <f t="shared" si="20"/>
        <v/>
      </c>
      <c r="D329" s="526"/>
      <c r="E329" s="552"/>
      <c r="I329" s="543" t="str">
        <f t="shared" si="21"/>
        <v/>
      </c>
    </row>
    <row r="330" spans="1:9" ht="15" customHeight="1" thickTop="1" thickBot="1">
      <c r="A330" s="516" t="str">
        <f t="shared" si="20"/>
        <v/>
      </c>
      <c r="D330" s="526"/>
      <c r="E330" s="552"/>
      <c r="I330" s="543" t="str">
        <f t="shared" si="21"/>
        <v/>
      </c>
    </row>
    <row r="331" spans="1:9" ht="15" customHeight="1" thickTop="1" thickBot="1">
      <c r="A331" s="516" t="str">
        <f t="shared" si="20"/>
        <v/>
      </c>
      <c r="D331" s="526"/>
      <c r="E331" s="552"/>
      <c r="I331" s="543" t="str">
        <f t="shared" si="21"/>
        <v/>
      </c>
    </row>
    <row r="332" spans="1:9" ht="15" customHeight="1" thickTop="1" thickBot="1">
      <c r="A332" s="516" t="str">
        <f t="shared" si="20"/>
        <v/>
      </c>
      <c r="D332" s="526"/>
      <c r="E332" s="552"/>
      <c r="I332" s="543" t="str">
        <f t="shared" si="21"/>
        <v/>
      </c>
    </row>
    <row r="333" spans="1:9" ht="15" customHeight="1" thickTop="1" thickBot="1">
      <c r="A333" s="516" t="str">
        <f t="shared" si="20"/>
        <v/>
      </c>
      <c r="D333" s="526"/>
      <c r="E333" s="552"/>
      <c r="I333" s="543" t="str">
        <f t="shared" si="21"/>
        <v/>
      </c>
    </row>
    <row r="334" spans="1:9" ht="15" customHeight="1" thickTop="1" thickBot="1">
      <c r="A334" s="516" t="str">
        <f t="shared" si="20"/>
        <v/>
      </c>
      <c r="D334" s="526"/>
      <c r="E334" s="552"/>
      <c r="I334" s="543" t="str">
        <f t="shared" si="21"/>
        <v/>
      </c>
    </row>
    <row r="335" spans="1:9" ht="15" customHeight="1" thickTop="1" thickBot="1">
      <c r="A335" s="516" t="str">
        <f t="shared" si="20"/>
        <v/>
      </c>
      <c r="D335" s="526"/>
      <c r="E335" s="552"/>
      <c r="I335" s="543" t="str">
        <f t="shared" si="21"/>
        <v/>
      </c>
    </row>
    <row r="336" spans="1:9" ht="15" customHeight="1" thickTop="1" thickBot="1">
      <c r="A336" s="516" t="str">
        <f t="shared" si="20"/>
        <v/>
      </c>
      <c r="D336" s="526"/>
      <c r="E336" s="552"/>
      <c r="I336" s="543" t="str">
        <f t="shared" si="21"/>
        <v/>
      </c>
    </row>
    <row r="337" spans="1:15" ht="15" customHeight="1" thickTop="1" thickBot="1">
      <c r="A337" s="516" t="str">
        <f t="shared" si="20"/>
        <v/>
      </c>
      <c r="D337" s="526"/>
      <c r="E337" s="552"/>
      <c r="I337" s="543" t="str">
        <f t="shared" si="21"/>
        <v/>
      </c>
    </row>
    <row r="338" spans="1:15" ht="15" customHeight="1" thickTop="1" thickBot="1">
      <c r="A338" s="516" t="str">
        <f t="shared" si="20"/>
        <v/>
      </c>
      <c r="D338" s="526"/>
      <c r="E338" s="552"/>
      <c r="I338" s="543" t="str">
        <f t="shared" si="21"/>
        <v/>
      </c>
    </row>
    <row r="339" spans="1:15" ht="15" customHeight="1" thickTop="1" thickBot="1">
      <c r="A339" s="516" t="str">
        <f t="shared" si="20"/>
        <v/>
      </c>
      <c r="D339" s="526"/>
      <c r="E339" s="552"/>
      <c r="I339" s="543" t="str">
        <f t="shared" si="21"/>
        <v/>
      </c>
    </row>
    <row r="340" spans="1:15" ht="15" customHeight="1" thickTop="1" thickBot="1">
      <c r="A340" s="516" t="str">
        <f t="shared" si="20"/>
        <v/>
      </c>
      <c r="D340" s="526"/>
      <c r="E340" s="552"/>
      <c r="I340" s="543" t="str">
        <f t="shared" si="21"/>
        <v/>
      </c>
    </row>
    <row r="341" spans="1:15" ht="15" customHeight="1" thickTop="1" thickBot="1">
      <c r="A341" s="516" t="str">
        <f t="shared" si="20"/>
        <v/>
      </c>
      <c r="D341" s="526"/>
      <c r="E341" s="552"/>
      <c r="I341" s="543" t="str">
        <f t="shared" si="21"/>
        <v/>
      </c>
    </row>
    <row r="342" spans="1:15" ht="15" customHeight="1" thickTop="1" thickBot="1">
      <c r="A342" s="516" t="str">
        <f t="shared" si="20"/>
        <v/>
      </c>
      <c r="D342" s="526"/>
      <c r="E342" s="552"/>
      <c r="I342" s="543" t="str">
        <f t="shared" si="21"/>
        <v/>
      </c>
    </row>
    <row r="343" spans="1:15" ht="15" customHeight="1" thickTop="1" thickBot="1">
      <c r="A343" s="516" t="str">
        <f t="shared" si="20"/>
        <v/>
      </c>
      <c r="D343" s="526"/>
      <c r="E343" s="552"/>
      <c r="I343" s="543" t="str">
        <f t="shared" si="21"/>
        <v/>
      </c>
    </row>
    <row r="344" spans="1:15" ht="15" customHeight="1" thickTop="1" thickBot="1">
      <c r="A344" s="516" t="str">
        <f t="shared" si="20"/>
        <v/>
      </c>
      <c r="D344" s="526"/>
      <c r="E344" s="552"/>
      <c r="I344" s="543" t="str">
        <f t="shared" si="21"/>
        <v/>
      </c>
    </row>
    <row r="345" spans="1:15" ht="15" customHeight="1" thickTop="1" thickBot="1">
      <c r="A345" s="516" t="str">
        <f t="shared" si="20"/>
        <v/>
      </c>
      <c r="D345" s="526"/>
      <c r="E345" s="552"/>
      <c r="I345" s="543" t="str">
        <f t="shared" si="21"/>
        <v/>
      </c>
      <c r="J345" s="303"/>
    </row>
    <row r="346" spans="1:15" ht="15" customHeight="1" thickTop="1" thickBot="1">
      <c r="A346" s="516" t="str">
        <f t="shared" si="20"/>
        <v/>
      </c>
      <c r="D346" s="526"/>
      <c r="E346" s="552"/>
      <c r="I346" s="543" t="str">
        <f t="shared" si="21"/>
        <v/>
      </c>
    </row>
    <row r="347" spans="1:15" ht="15" customHeight="1" thickTop="1" thickBot="1">
      <c r="A347" s="516" t="str">
        <f t="shared" si="20"/>
        <v/>
      </c>
      <c r="D347" s="526"/>
      <c r="E347" s="552"/>
      <c r="I347" s="543" t="str">
        <f t="shared" si="21"/>
        <v/>
      </c>
    </row>
    <row r="348" spans="1:15" ht="15" customHeight="1" thickTop="1" thickBot="1">
      <c r="A348" s="516" t="str">
        <f t="shared" si="20"/>
        <v/>
      </c>
      <c r="D348" s="526"/>
      <c r="E348" s="552"/>
      <c r="I348" s="543" t="str">
        <f t="shared" si="21"/>
        <v/>
      </c>
      <c r="M348" s="1469"/>
      <c r="N348" s="1472"/>
      <c r="O348" s="1472"/>
    </row>
    <row r="349" spans="1:15" ht="15" customHeight="1" thickTop="1" thickBot="1">
      <c r="A349" s="516" t="str">
        <f t="shared" si="20"/>
        <v/>
      </c>
      <c r="D349" s="526"/>
      <c r="E349" s="552"/>
      <c r="I349" s="543" t="str">
        <f t="shared" si="21"/>
        <v/>
      </c>
      <c r="M349" s="1469"/>
      <c r="N349" s="1472"/>
      <c r="O349" s="1472"/>
    </row>
    <row r="350" spans="1:15" ht="15" customHeight="1" thickTop="1" thickBot="1">
      <c r="A350" s="516" t="str">
        <f t="shared" si="20"/>
        <v/>
      </c>
      <c r="D350" s="526"/>
      <c r="E350" s="552"/>
      <c r="I350" s="543" t="str">
        <f t="shared" si="21"/>
        <v/>
      </c>
      <c r="M350" s="1469"/>
      <c r="N350" s="1472"/>
      <c r="O350" s="1472"/>
    </row>
    <row r="351" spans="1:15" ht="15" customHeight="1" thickTop="1" thickBot="1">
      <c r="A351" s="516" t="str">
        <f t="shared" si="20"/>
        <v/>
      </c>
      <c r="D351" s="526"/>
      <c r="E351" s="552"/>
      <c r="I351" s="543" t="str">
        <f t="shared" si="21"/>
        <v/>
      </c>
    </row>
    <row r="352" spans="1:15" ht="15" customHeight="1" thickTop="1" thickBot="1">
      <c r="A352" s="516" t="str">
        <f t="shared" si="20"/>
        <v/>
      </c>
      <c r="D352" s="526"/>
      <c r="E352" s="552"/>
      <c r="I352" s="543" t="str">
        <f t="shared" si="21"/>
        <v/>
      </c>
    </row>
    <row r="353" spans="1:15" ht="15" customHeight="1" thickTop="1" thickBot="1">
      <c r="A353" s="516" t="str">
        <f t="shared" si="20"/>
        <v/>
      </c>
      <c r="D353" s="526"/>
      <c r="E353" s="552"/>
      <c r="I353" s="543" t="str">
        <f t="shared" si="21"/>
        <v/>
      </c>
      <c r="M353" s="1469"/>
      <c r="N353" s="1472"/>
      <c r="O353" s="1472"/>
    </row>
    <row r="354" spans="1:15" ht="15" customHeight="1" thickTop="1" thickBot="1">
      <c r="A354" s="516" t="str">
        <f t="shared" si="20"/>
        <v/>
      </c>
      <c r="D354" s="526"/>
      <c r="E354" s="552"/>
      <c r="I354" s="543" t="str">
        <f t="shared" si="21"/>
        <v/>
      </c>
      <c r="M354" s="1469"/>
      <c r="N354" s="1472"/>
      <c r="O354" s="1472"/>
    </row>
    <row r="355" spans="1:15" ht="15" customHeight="1" thickTop="1" thickBot="1">
      <c r="A355" s="516" t="str">
        <f t="shared" si="20"/>
        <v/>
      </c>
      <c r="D355" s="526"/>
      <c r="E355" s="552"/>
      <c r="I355" s="543" t="str">
        <f t="shared" si="21"/>
        <v/>
      </c>
      <c r="M355" s="1469"/>
      <c r="N355" s="1472"/>
      <c r="O355" s="1472"/>
    </row>
    <row r="356" spans="1:15" ht="15" customHeight="1" thickTop="1" thickBot="1">
      <c r="A356" s="516" t="str">
        <f t="shared" si="20"/>
        <v/>
      </c>
      <c r="D356" s="526"/>
      <c r="E356" s="552"/>
      <c r="I356" s="543" t="str">
        <f t="shared" si="21"/>
        <v/>
      </c>
    </row>
    <row r="357" spans="1:15" ht="15" customHeight="1" thickTop="1" thickBot="1">
      <c r="A357" s="516" t="str">
        <f t="shared" si="20"/>
        <v/>
      </c>
      <c r="D357" s="526"/>
      <c r="E357" s="552"/>
      <c r="I357" s="543" t="str">
        <f t="shared" si="21"/>
        <v/>
      </c>
    </row>
    <row r="358" spans="1:15" ht="15" customHeight="1" thickTop="1" thickBot="1">
      <c r="A358" s="516" t="str">
        <f t="shared" si="20"/>
        <v/>
      </c>
      <c r="D358" s="526"/>
      <c r="E358" s="552"/>
      <c r="I358" s="543" t="str">
        <f t="shared" si="21"/>
        <v/>
      </c>
      <c r="N358" s="901">
        <v>35000</v>
      </c>
    </row>
    <row r="359" spans="1:15" ht="15" customHeight="1" thickTop="1" thickBot="1">
      <c r="A359" s="516" t="str">
        <f t="shared" si="20"/>
        <v/>
      </c>
      <c r="D359" s="526"/>
      <c r="E359" s="552"/>
      <c r="I359" s="543" t="str">
        <f t="shared" si="21"/>
        <v/>
      </c>
      <c r="N359" s="901">
        <f>N358+11690+5000</f>
        <v>51690</v>
      </c>
    </row>
    <row r="360" spans="1:15" ht="15" customHeight="1" thickTop="1" thickBot="1">
      <c r="A360" s="516" t="str">
        <f t="shared" si="20"/>
        <v/>
      </c>
      <c r="D360" s="526"/>
      <c r="E360" s="552"/>
      <c r="I360" s="543" t="str">
        <f t="shared" si="21"/>
        <v/>
      </c>
    </row>
    <row r="361" spans="1:15" ht="15" customHeight="1" thickTop="1" thickBot="1">
      <c r="A361" s="516" t="str">
        <f t="shared" si="20"/>
        <v/>
      </c>
      <c r="D361" s="526"/>
      <c r="E361" s="552"/>
      <c r="I361" s="543" t="str">
        <f t="shared" si="21"/>
        <v/>
      </c>
    </row>
    <row r="362" spans="1:15" ht="15" customHeight="1" thickTop="1" thickBot="1">
      <c r="A362" s="516" t="str">
        <f t="shared" si="20"/>
        <v/>
      </c>
      <c r="D362" s="526"/>
      <c r="E362" s="552"/>
      <c r="I362" s="543" t="str">
        <f t="shared" si="21"/>
        <v/>
      </c>
    </row>
    <row r="363" spans="1:15" ht="15" customHeight="1" thickTop="1" thickBot="1">
      <c r="A363" s="516" t="str">
        <f t="shared" si="20"/>
        <v/>
      </c>
      <c r="D363" s="526"/>
      <c r="E363" s="552"/>
      <c r="I363" s="543" t="str">
        <f t="shared" si="21"/>
        <v/>
      </c>
    </row>
    <row r="364" spans="1:15" ht="15" customHeight="1" thickTop="1" thickBot="1">
      <c r="A364" s="516" t="str">
        <f t="shared" si="20"/>
        <v/>
      </c>
      <c r="D364" s="526"/>
      <c r="E364" s="552"/>
      <c r="I364" s="543" t="str">
        <f t="shared" si="21"/>
        <v/>
      </c>
    </row>
    <row r="365" spans="1:15" ht="15" customHeight="1" thickTop="1" thickBot="1">
      <c r="A365" s="516" t="str">
        <f t="shared" si="20"/>
        <v/>
      </c>
      <c r="D365" s="526"/>
      <c r="E365" s="552"/>
      <c r="I365" s="543" t="str">
        <f t="shared" si="21"/>
        <v/>
      </c>
    </row>
    <row r="366" spans="1:15" ht="15" customHeight="1" thickTop="1" thickBot="1">
      <c r="A366" s="516" t="str">
        <f t="shared" si="20"/>
        <v/>
      </c>
      <c r="D366" s="526"/>
      <c r="E366" s="552"/>
      <c r="I366" s="543" t="str">
        <f t="shared" si="21"/>
        <v/>
      </c>
    </row>
    <row r="367" spans="1:15" ht="15" customHeight="1" thickTop="1" thickBot="1">
      <c r="A367" s="516" t="str">
        <f t="shared" si="20"/>
        <v/>
      </c>
      <c r="D367" s="526"/>
      <c r="E367" s="552"/>
      <c r="I367" s="543" t="str">
        <f t="shared" si="21"/>
        <v/>
      </c>
    </row>
    <row r="368" spans="1:15" ht="15" customHeight="1" thickTop="1" thickBot="1">
      <c r="A368" s="516" t="str">
        <f t="shared" si="20"/>
        <v/>
      </c>
      <c r="D368" s="526"/>
      <c r="E368" s="552"/>
      <c r="I368" s="543" t="str">
        <f t="shared" si="21"/>
        <v/>
      </c>
    </row>
    <row r="369" spans="1:20" ht="15" customHeight="1" thickTop="1" thickBot="1">
      <c r="A369" s="516" t="str">
        <f t="shared" si="20"/>
        <v/>
      </c>
      <c r="D369" s="526"/>
      <c r="E369" s="552"/>
      <c r="I369" s="543" t="str">
        <f t="shared" si="21"/>
        <v/>
      </c>
    </row>
    <row r="370" spans="1:20" ht="15" customHeight="1" thickTop="1" thickBot="1">
      <c r="A370" s="516" t="str">
        <f t="shared" si="20"/>
        <v/>
      </c>
      <c r="D370" s="526"/>
      <c r="E370" s="552"/>
      <c r="I370" s="543" t="str">
        <f t="shared" si="21"/>
        <v/>
      </c>
    </row>
    <row r="371" spans="1:20" ht="15" customHeight="1" thickTop="1" thickBot="1">
      <c r="A371" s="516" t="str">
        <f t="shared" si="20"/>
        <v/>
      </c>
      <c r="D371" s="526"/>
      <c r="E371" s="552"/>
      <c r="I371" s="543" t="str">
        <f t="shared" si="21"/>
        <v/>
      </c>
    </row>
    <row r="372" spans="1:20" ht="15" customHeight="1" thickTop="1" thickBot="1">
      <c r="A372" s="516" t="str">
        <f t="shared" si="20"/>
        <v/>
      </c>
      <c r="D372" s="526"/>
      <c r="E372" s="552"/>
      <c r="I372" s="543" t="str">
        <f t="shared" si="21"/>
        <v/>
      </c>
    </row>
    <row r="373" spans="1:20" ht="15" customHeight="1" thickTop="1" thickBot="1">
      <c r="A373" s="516" t="str">
        <f t="shared" si="20"/>
        <v/>
      </c>
      <c r="D373" s="526"/>
      <c r="E373" s="552"/>
      <c r="I373" s="543" t="str">
        <f t="shared" si="21"/>
        <v/>
      </c>
    </row>
    <row r="374" spans="1:20" ht="15" customHeight="1" thickTop="1" thickBot="1">
      <c r="A374" s="516" t="str">
        <f t="shared" si="20"/>
        <v/>
      </c>
      <c r="D374" s="526"/>
      <c r="E374" s="552"/>
      <c r="I374" s="543" t="str">
        <f t="shared" si="21"/>
        <v/>
      </c>
      <c r="J374" s="293"/>
    </row>
    <row r="375" spans="1:20" ht="15" customHeight="1" thickTop="1" thickBot="1">
      <c r="A375" s="516" t="str">
        <f t="shared" si="20"/>
        <v/>
      </c>
      <c r="D375" s="526"/>
      <c r="E375" s="552"/>
      <c r="I375" s="543" t="str">
        <f t="shared" si="21"/>
        <v/>
      </c>
    </row>
    <row r="376" spans="1:20" ht="15" customHeight="1" thickTop="1" thickBot="1">
      <c r="A376" s="516" t="str">
        <f t="shared" si="20"/>
        <v/>
      </c>
      <c r="D376" s="526"/>
      <c r="E376" s="552"/>
      <c r="I376" s="543" t="str">
        <f t="shared" si="21"/>
        <v/>
      </c>
    </row>
    <row r="377" spans="1:20" ht="15" customHeight="1" thickTop="1" thickBot="1">
      <c r="A377" s="516" t="str">
        <f t="shared" si="20"/>
        <v/>
      </c>
      <c r="D377" s="526"/>
      <c r="E377" s="552"/>
      <c r="I377" s="543" t="str">
        <f t="shared" si="21"/>
        <v/>
      </c>
    </row>
    <row r="378" spans="1:20" ht="15" customHeight="1" thickTop="1" thickBot="1">
      <c r="A378" s="516" t="str">
        <f t="shared" si="20"/>
        <v/>
      </c>
      <c r="D378" s="526"/>
      <c r="E378" s="552"/>
      <c r="I378" s="543" t="str">
        <f t="shared" si="21"/>
        <v/>
      </c>
      <c r="J378" s="36"/>
      <c r="R378" s="36"/>
      <c r="S378" s="36"/>
      <c r="T378" s="36"/>
    </row>
    <row r="379" spans="1:20" ht="15" customHeight="1" thickTop="1" thickBot="1">
      <c r="A379" s="516" t="str">
        <f t="shared" si="20"/>
        <v/>
      </c>
      <c r="D379" s="526"/>
      <c r="E379" s="552"/>
      <c r="I379" s="543" t="str">
        <f t="shared" si="21"/>
        <v/>
      </c>
    </row>
    <row r="380" spans="1:20" ht="15" customHeight="1" thickTop="1" thickBot="1">
      <c r="A380" s="516" t="str">
        <f t="shared" si="20"/>
        <v/>
      </c>
      <c r="D380" s="526"/>
      <c r="E380" s="552"/>
      <c r="I380" s="543" t="str">
        <f t="shared" si="21"/>
        <v/>
      </c>
    </row>
    <row r="381" spans="1:20" ht="15" customHeight="1" thickTop="1" thickBot="1">
      <c r="A381" s="516" t="str">
        <f t="shared" si="20"/>
        <v/>
      </c>
      <c r="D381" s="526"/>
      <c r="E381" s="552"/>
      <c r="I381" s="543" t="str">
        <f t="shared" si="21"/>
        <v/>
      </c>
      <c r="J381" s="304"/>
    </row>
    <row r="382" spans="1:20" ht="15" customHeight="1" thickTop="1" thickBot="1">
      <c r="A382" s="516" t="str">
        <f t="shared" si="20"/>
        <v/>
      </c>
      <c r="D382" s="526"/>
      <c r="E382" s="552"/>
      <c r="I382" s="543" t="str">
        <f t="shared" si="21"/>
        <v/>
      </c>
    </row>
    <row r="383" spans="1:20" ht="15" customHeight="1" thickTop="1" thickBot="1">
      <c r="A383" s="516" t="str">
        <f t="shared" si="20"/>
        <v/>
      </c>
      <c r="D383" s="526"/>
      <c r="E383" s="552"/>
      <c r="I383" s="543" t="str">
        <f t="shared" si="21"/>
        <v/>
      </c>
    </row>
    <row r="384" spans="1:20" ht="15" customHeight="1" thickTop="1" thickBot="1">
      <c r="A384" s="516" t="str">
        <f t="shared" si="20"/>
        <v/>
      </c>
      <c r="D384" s="526"/>
      <c r="E384" s="552"/>
      <c r="I384" s="543" t="str">
        <f t="shared" si="21"/>
        <v/>
      </c>
    </row>
    <row r="385" spans="1:13" ht="15" customHeight="1" thickTop="1" thickBot="1">
      <c r="A385" s="516" t="str">
        <f t="shared" si="20"/>
        <v/>
      </c>
      <c r="D385" s="526"/>
      <c r="E385" s="552"/>
      <c r="I385" s="543" t="str">
        <f t="shared" si="21"/>
        <v/>
      </c>
    </row>
    <row r="386" spans="1:13" ht="15" customHeight="1" thickTop="1" thickBot="1">
      <c r="A386" s="516" t="str">
        <f t="shared" si="20"/>
        <v/>
      </c>
      <c r="D386" s="526"/>
      <c r="E386" s="552"/>
      <c r="I386" s="543" t="str">
        <f t="shared" si="21"/>
        <v/>
      </c>
      <c r="M386" s="903">
        <f>D386+D385+D367</f>
        <v>0</v>
      </c>
    </row>
    <row r="387" spans="1:13" ht="15" customHeight="1" thickTop="1" thickBot="1">
      <c r="A387" s="516" t="str">
        <f t="shared" ref="A387:A450" si="22">IF($K387="","",_xlfn.LET(_xlpm.gDate,K387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D387" s="526"/>
      <c r="E387" s="552"/>
      <c r="I387" s="543" t="str">
        <f t="shared" ref="I387:I450" si="23">IF($A387="","",TEXT($A387,"yyyy-mm"))</f>
        <v/>
      </c>
    </row>
    <row r="388" spans="1:13" ht="15" customHeight="1" thickTop="1" thickBot="1">
      <c r="A388" s="516" t="str">
        <f t="shared" si="22"/>
        <v/>
      </c>
      <c r="D388" s="526"/>
      <c r="E388" s="552"/>
      <c r="I388" s="543" t="str">
        <f t="shared" si="23"/>
        <v/>
      </c>
    </row>
    <row r="389" spans="1:13" ht="15" customHeight="1" thickTop="1" thickBot="1">
      <c r="A389" s="516" t="str">
        <f t="shared" si="22"/>
        <v/>
      </c>
      <c r="D389" s="526"/>
      <c r="E389" s="552"/>
      <c r="I389" s="543" t="str">
        <f t="shared" si="23"/>
        <v/>
      </c>
    </row>
    <row r="390" spans="1:13" ht="15" customHeight="1" thickTop="1" thickBot="1">
      <c r="A390" s="516" t="str">
        <f t="shared" si="22"/>
        <v/>
      </c>
      <c r="D390" s="526"/>
      <c r="E390" s="552"/>
      <c r="I390" s="543" t="str">
        <f t="shared" si="23"/>
        <v/>
      </c>
    </row>
    <row r="391" spans="1:13" ht="15" customHeight="1" thickTop="1" thickBot="1">
      <c r="A391" s="516" t="str">
        <f t="shared" si="22"/>
        <v/>
      </c>
      <c r="D391" s="526"/>
      <c r="E391" s="552"/>
      <c r="I391" s="543" t="str">
        <f t="shared" si="23"/>
        <v/>
      </c>
    </row>
    <row r="392" spans="1:13" ht="15" customHeight="1" thickTop="1" thickBot="1">
      <c r="A392" s="516" t="str">
        <f t="shared" si="22"/>
        <v/>
      </c>
      <c r="D392" s="526"/>
      <c r="E392" s="552"/>
      <c r="I392" s="543" t="str">
        <f t="shared" si="23"/>
        <v/>
      </c>
    </row>
    <row r="393" spans="1:13" ht="15" customHeight="1" thickTop="1" thickBot="1">
      <c r="A393" s="516" t="str">
        <f t="shared" si="22"/>
        <v/>
      </c>
      <c r="D393" s="526"/>
      <c r="E393" s="552"/>
      <c r="I393" s="543" t="str">
        <f t="shared" si="23"/>
        <v/>
      </c>
    </row>
    <row r="394" spans="1:13" ht="15" customHeight="1" thickTop="1" thickBot="1">
      <c r="A394" s="516" t="str">
        <f t="shared" si="22"/>
        <v/>
      </c>
      <c r="D394" s="526"/>
      <c r="E394" s="552"/>
      <c r="I394" s="543" t="str">
        <f t="shared" si="23"/>
        <v/>
      </c>
    </row>
    <row r="395" spans="1:13" ht="15" customHeight="1" thickTop="1" thickBot="1">
      <c r="A395" s="516" t="str">
        <f t="shared" si="22"/>
        <v/>
      </c>
      <c r="D395" s="526"/>
      <c r="E395" s="552"/>
      <c r="I395" s="543" t="str">
        <f t="shared" si="23"/>
        <v/>
      </c>
    </row>
    <row r="396" spans="1:13" ht="15" customHeight="1" thickTop="1" thickBot="1">
      <c r="A396" s="516" t="str">
        <f t="shared" si="22"/>
        <v/>
      </c>
      <c r="D396" s="526"/>
      <c r="E396" s="552"/>
      <c r="I396" s="543" t="str">
        <f t="shared" si="23"/>
        <v/>
      </c>
    </row>
    <row r="397" spans="1:13" ht="15" customHeight="1" thickTop="1" thickBot="1">
      <c r="A397" s="516" t="str">
        <f t="shared" si="22"/>
        <v/>
      </c>
      <c r="D397" s="526"/>
      <c r="E397" s="552"/>
      <c r="I397" s="543" t="str">
        <f t="shared" si="23"/>
        <v/>
      </c>
    </row>
    <row r="398" spans="1:13" ht="15" customHeight="1" thickTop="1" thickBot="1">
      <c r="A398" s="516" t="str">
        <f t="shared" si="22"/>
        <v/>
      </c>
      <c r="D398" s="526"/>
      <c r="E398" s="552"/>
      <c r="I398" s="543" t="str">
        <f t="shared" si="23"/>
        <v/>
      </c>
    </row>
    <row r="399" spans="1:13" ht="15" customHeight="1" thickTop="1" thickBot="1">
      <c r="A399" s="516" t="str">
        <f t="shared" si="22"/>
        <v/>
      </c>
      <c r="D399" s="526"/>
      <c r="E399" s="552"/>
      <c r="I399" s="543" t="str">
        <f t="shared" si="23"/>
        <v/>
      </c>
    </row>
    <row r="400" spans="1:13" ht="15" customHeight="1" thickTop="1" thickBot="1">
      <c r="A400" s="516" t="str">
        <f t="shared" si="22"/>
        <v/>
      </c>
      <c r="D400" s="526"/>
      <c r="E400" s="552"/>
      <c r="I400" s="543" t="str">
        <f t="shared" si="23"/>
        <v/>
      </c>
    </row>
    <row r="401" spans="1:15" ht="15" customHeight="1" thickTop="1" thickBot="1">
      <c r="A401" s="516" t="str">
        <f t="shared" si="22"/>
        <v/>
      </c>
      <c r="D401" s="526"/>
      <c r="E401" s="552"/>
      <c r="I401" s="543" t="str">
        <f t="shared" si="23"/>
        <v/>
      </c>
    </row>
    <row r="402" spans="1:15" ht="15" customHeight="1" thickTop="1" thickBot="1">
      <c r="A402" s="516" t="str">
        <f t="shared" si="22"/>
        <v/>
      </c>
      <c r="D402" s="526"/>
      <c r="E402" s="552"/>
      <c r="I402" s="543" t="str">
        <f t="shared" si="23"/>
        <v/>
      </c>
    </row>
    <row r="403" spans="1:15" ht="15" customHeight="1" thickTop="1" thickBot="1">
      <c r="A403" s="516" t="str">
        <f t="shared" si="22"/>
        <v/>
      </c>
      <c r="D403" s="526"/>
      <c r="E403" s="552"/>
      <c r="I403" s="543" t="str">
        <f t="shared" si="23"/>
        <v/>
      </c>
    </row>
    <row r="404" spans="1:15" ht="15" customHeight="1" thickTop="1" thickBot="1">
      <c r="A404" s="516" t="str">
        <f t="shared" si="22"/>
        <v/>
      </c>
      <c r="D404" s="526"/>
      <c r="E404" s="552"/>
      <c r="I404" s="543" t="str">
        <f t="shared" si="23"/>
        <v/>
      </c>
    </row>
    <row r="405" spans="1:15" ht="15" customHeight="1" thickTop="1" thickBot="1">
      <c r="A405" s="516" t="str">
        <f t="shared" si="22"/>
        <v/>
      </c>
      <c r="D405" s="526"/>
      <c r="E405" s="552"/>
      <c r="I405" s="543" t="str">
        <f t="shared" si="23"/>
        <v/>
      </c>
    </row>
    <row r="406" spans="1:15" ht="15" customHeight="1" thickTop="1" thickBot="1">
      <c r="A406" s="516" t="str">
        <f t="shared" si="22"/>
        <v/>
      </c>
      <c r="D406" s="526"/>
      <c r="E406" s="552"/>
      <c r="I406" s="543" t="str">
        <f t="shared" si="23"/>
        <v/>
      </c>
    </row>
    <row r="407" spans="1:15" ht="15" customHeight="1" thickTop="1" thickBot="1">
      <c r="A407" s="516" t="str">
        <f t="shared" si="22"/>
        <v/>
      </c>
      <c r="D407" s="526"/>
      <c r="E407" s="552"/>
      <c r="I407" s="543" t="str">
        <f t="shared" si="23"/>
        <v/>
      </c>
    </row>
    <row r="408" spans="1:15" ht="15" customHeight="1" thickTop="1" thickBot="1">
      <c r="A408" s="516" t="str">
        <f t="shared" si="22"/>
        <v/>
      </c>
      <c r="D408" s="526"/>
      <c r="E408" s="552"/>
      <c r="I408" s="543" t="str">
        <f t="shared" si="23"/>
        <v/>
      </c>
    </row>
    <row r="409" spans="1:15" ht="15" customHeight="1" thickTop="1" thickBot="1">
      <c r="A409" s="516" t="str">
        <f t="shared" si="22"/>
        <v/>
      </c>
      <c r="D409" s="526"/>
      <c r="E409" s="552"/>
      <c r="I409" s="543" t="str">
        <f t="shared" si="23"/>
        <v/>
      </c>
    </row>
    <row r="410" spans="1:15" ht="15" customHeight="1" thickTop="1" thickBot="1">
      <c r="A410" s="516" t="str">
        <f t="shared" si="22"/>
        <v/>
      </c>
      <c r="D410" s="526"/>
      <c r="E410" s="552"/>
      <c r="I410" s="543" t="str">
        <f t="shared" si="23"/>
        <v/>
      </c>
    </row>
    <row r="411" spans="1:15" ht="15" customHeight="1" thickTop="1" thickBot="1">
      <c r="A411" s="516" t="str">
        <f t="shared" si="22"/>
        <v/>
      </c>
      <c r="D411" s="526"/>
      <c r="E411" s="552"/>
      <c r="I411" s="543" t="str">
        <f t="shared" si="23"/>
        <v/>
      </c>
    </row>
    <row r="412" spans="1:15" ht="15" customHeight="1" thickTop="1" thickBot="1">
      <c r="A412" s="516" t="str">
        <f t="shared" si="22"/>
        <v/>
      </c>
      <c r="D412" s="526"/>
      <c r="E412" s="552"/>
      <c r="I412" s="543" t="str">
        <f t="shared" si="23"/>
        <v/>
      </c>
    </row>
    <row r="413" spans="1:15" ht="15" customHeight="1" thickTop="1" thickBot="1">
      <c r="A413" s="516" t="str">
        <f t="shared" si="22"/>
        <v/>
      </c>
      <c r="D413" s="526"/>
      <c r="E413" s="552"/>
      <c r="I413" s="543" t="str">
        <f t="shared" si="23"/>
        <v/>
      </c>
    </row>
    <row r="414" spans="1:15" ht="15" customHeight="1" thickTop="1" thickBot="1">
      <c r="A414" s="516" t="str">
        <f t="shared" si="22"/>
        <v/>
      </c>
      <c r="D414" s="526"/>
      <c r="E414" s="552"/>
      <c r="I414" s="543" t="str">
        <f t="shared" si="23"/>
        <v/>
      </c>
    </row>
    <row r="415" spans="1:15" ht="15" customHeight="1" thickTop="1" thickBot="1">
      <c r="A415" s="516" t="str">
        <f t="shared" si="22"/>
        <v/>
      </c>
      <c r="D415" s="526"/>
      <c r="E415" s="552"/>
      <c r="I415" s="543" t="str">
        <f t="shared" si="23"/>
        <v/>
      </c>
    </row>
    <row r="416" spans="1:15" ht="15" customHeight="1" thickTop="1" thickBot="1">
      <c r="A416" s="516" t="str">
        <f t="shared" si="22"/>
        <v/>
      </c>
      <c r="D416" s="526"/>
      <c r="E416" s="552"/>
      <c r="I416" s="543" t="str">
        <f t="shared" si="23"/>
        <v/>
      </c>
      <c r="N416" s="904">
        <f>SUM(D416:D424)</f>
        <v>0</v>
      </c>
      <c r="O416" s="905">
        <v>46139</v>
      </c>
    </row>
    <row r="417" spans="1:9" ht="15" customHeight="1" thickTop="1" thickBot="1">
      <c r="A417" s="516" t="str">
        <f t="shared" si="22"/>
        <v/>
      </c>
      <c r="D417" s="526"/>
      <c r="E417" s="552"/>
      <c r="I417" s="543" t="str">
        <f t="shared" si="23"/>
        <v/>
      </c>
    </row>
    <row r="418" spans="1:9" ht="15" customHeight="1" thickTop="1" thickBot="1">
      <c r="A418" s="516" t="str">
        <f t="shared" si="22"/>
        <v/>
      </c>
      <c r="D418" s="526"/>
      <c r="E418" s="552"/>
      <c r="I418" s="543" t="str">
        <f t="shared" si="23"/>
        <v/>
      </c>
    </row>
    <row r="419" spans="1:9" ht="15" customHeight="1" thickTop="1" thickBot="1">
      <c r="A419" s="516" t="str">
        <f t="shared" si="22"/>
        <v/>
      </c>
      <c r="D419" s="526"/>
      <c r="E419" s="552"/>
      <c r="I419" s="543" t="str">
        <f t="shared" si="23"/>
        <v/>
      </c>
    </row>
    <row r="420" spans="1:9" ht="15" customHeight="1" thickTop="1" thickBot="1">
      <c r="A420" s="516" t="str">
        <f t="shared" si="22"/>
        <v/>
      </c>
      <c r="D420" s="526"/>
      <c r="E420" s="552"/>
      <c r="I420" s="543" t="str">
        <f t="shared" si="23"/>
        <v/>
      </c>
    </row>
    <row r="421" spans="1:9" ht="15" customHeight="1" thickTop="1" thickBot="1">
      <c r="A421" s="516" t="str">
        <f t="shared" si="22"/>
        <v/>
      </c>
      <c r="D421" s="526"/>
      <c r="E421" s="552"/>
      <c r="I421" s="543" t="str">
        <f t="shared" si="23"/>
        <v/>
      </c>
    </row>
    <row r="422" spans="1:9" ht="15" customHeight="1" thickTop="1" thickBot="1">
      <c r="A422" s="516" t="str">
        <f t="shared" si="22"/>
        <v/>
      </c>
      <c r="D422" s="526"/>
      <c r="E422" s="552"/>
      <c r="I422" s="543" t="str">
        <f t="shared" si="23"/>
        <v/>
      </c>
    </row>
    <row r="423" spans="1:9" ht="15" customHeight="1" thickTop="1" thickBot="1">
      <c r="A423" s="516" t="str">
        <f t="shared" si="22"/>
        <v/>
      </c>
      <c r="D423" s="526"/>
      <c r="E423" s="552"/>
      <c r="I423" s="543" t="str">
        <f t="shared" si="23"/>
        <v/>
      </c>
    </row>
    <row r="424" spans="1:9" ht="15" customHeight="1" thickTop="1" thickBot="1">
      <c r="A424" s="516" t="str">
        <f t="shared" si="22"/>
        <v/>
      </c>
      <c r="D424" s="526"/>
      <c r="E424" s="552"/>
      <c r="I424" s="543" t="str">
        <f t="shared" si="23"/>
        <v/>
      </c>
    </row>
    <row r="425" spans="1:9" ht="15" customHeight="1" thickTop="1" thickBot="1">
      <c r="A425" s="516" t="str">
        <f t="shared" si="22"/>
        <v/>
      </c>
      <c r="D425" s="526"/>
      <c r="E425" s="552"/>
      <c r="I425" s="543" t="str">
        <f t="shared" si="23"/>
        <v/>
      </c>
    </row>
    <row r="426" spans="1:9" ht="15" customHeight="1" thickTop="1" thickBot="1">
      <c r="A426" s="516" t="str">
        <f t="shared" si="22"/>
        <v/>
      </c>
      <c r="D426" s="526"/>
      <c r="E426" s="552"/>
      <c r="I426" s="543" t="str">
        <f t="shared" si="23"/>
        <v/>
      </c>
    </row>
    <row r="427" spans="1:9" ht="15" customHeight="1" thickTop="1" thickBot="1">
      <c r="A427" s="516" t="str">
        <f t="shared" si="22"/>
        <v/>
      </c>
      <c r="D427" s="526"/>
      <c r="E427" s="552"/>
      <c r="I427" s="543" t="str">
        <f t="shared" si="23"/>
        <v/>
      </c>
    </row>
    <row r="428" spans="1:9" ht="15" customHeight="1" thickTop="1" thickBot="1">
      <c r="A428" s="516" t="str">
        <f t="shared" si="22"/>
        <v/>
      </c>
      <c r="D428" s="526"/>
      <c r="E428" s="552"/>
      <c r="I428" s="543" t="str">
        <f t="shared" si="23"/>
        <v/>
      </c>
    </row>
    <row r="429" spans="1:9" ht="15" customHeight="1" thickTop="1" thickBot="1">
      <c r="A429" s="516" t="str">
        <f t="shared" si="22"/>
        <v/>
      </c>
      <c r="D429" s="526"/>
      <c r="E429" s="552"/>
      <c r="I429" s="543" t="str">
        <f t="shared" si="23"/>
        <v/>
      </c>
    </row>
    <row r="430" spans="1:9" ht="15" customHeight="1" thickTop="1" thickBot="1">
      <c r="A430" s="516" t="str">
        <f t="shared" si="22"/>
        <v/>
      </c>
      <c r="D430" s="526"/>
      <c r="E430" s="552"/>
      <c r="I430" s="543" t="str">
        <f t="shared" si="23"/>
        <v/>
      </c>
    </row>
    <row r="431" spans="1:9" ht="15" customHeight="1" thickTop="1" thickBot="1">
      <c r="A431" s="516" t="str">
        <f t="shared" si="22"/>
        <v/>
      </c>
      <c r="D431" s="526"/>
      <c r="E431" s="552"/>
      <c r="I431" s="543" t="str">
        <f t="shared" si="23"/>
        <v/>
      </c>
    </row>
    <row r="432" spans="1:9" ht="15" customHeight="1" thickTop="1" thickBot="1">
      <c r="A432" s="516" t="str">
        <f t="shared" si="22"/>
        <v/>
      </c>
      <c r="D432" s="526"/>
      <c r="E432" s="552"/>
      <c r="I432" s="543" t="str">
        <f t="shared" si="23"/>
        <v/>
      </c>
    </row>
    <row r="433" spans="1:12" ht="15" customHeight="1" thickTop="1" thickBot="1">
      <c r="A433" s="516" t="str">
        <f t="shared" si="22"/>
        <v/>
      </c>
      <c r="D433" s="526"/>
      <c r="E433" s="552"/>
      <c r="I433" s="543" t="str">
        <f t="shared" si="23"/>
        <v/>
      </c>
    </row>
    <row r="434" spans="1:12" ht="15" customHeight="1" thickTop="1" thickBot="1">
      <c r="A434" s="516" t="str">
        <f t="shared" si="22"/>
        <v/>
      </c>
      <c r="D434" s="526"/>
      <c r="E434" s="552"/>
      <c r="I434" s="543" t="str">
        <f t="shared" si="23"/>
        <v/>
      </c>
    </row>
    <row r="435" spans="1:12" ht="15" customHeight="1" thickTop="1" thickBot="1">
      <c r="A435" s="516" t="str">
        <f t="shared" si="22"/>
        <v/>
      </c>
      <c r="D435" s="526"/>
      <c r="E435" s="552"/>
      <c r="I435" s="543" t="str">
        <f t="shared" si="23"/>
        <v/>
      </c>
    </row>
    <row r="436" spans="1:12" ht="15" customHeight="1" thickTop="1" thickBot="1">
      <c r="A436" s="516" t="str">
        <f t="shared" si="22"/>
        <v/>
      </c>
      <c r="D436" s="526"/>
      <c r="E436" s="552"/>
      <c r="I436" s="543" t="str">
        <f t="shared" si="23"/>
        <v/>
      </c>
    </row>
    <row r="437" spans="1:12" ht="15" customHeight="1" thickTop="1" thickBot="1">
      <c r="A437" s="516" t="str">
        <f t="shared" si="22"/>
        <v/>
      </c>
      <c r="D437" s="526"/>
      <c r="E437" s="552"/>
      <c r="I437" s="543" t="str">
        <f t="shared" si="23"/>
        <v/>
      </c>
    </row>
    <row r="438" spans="1:12" ht="15" customHeight="1" thickTop="1" thickBot="1">
      <c r="A438" s="516" t="str">
        <f t="shared" si="22"/>
        <v/>
      </c>
      <c r="D438" s="526"/>
      <c r="E438" s="552"/>
      <c r="I438" s="543" t="str">
        <f t="shared" si="23"/>
        <v/>
      </c>
    </row>
    <row r="439" spans="1:12" ht="15" customHeight="1" thickTop="1" thickBot="1">
      <c r="A439" s="516" t="str">
        <f t="shared" si="22"/>
        <v/>
      </c>
      <c r="D439" s="526"/>
      <c r="E439" s="552"/>
      <c r="I439" s="543" t="str">
        <f t="shared" si="23"/>
        <v/>
      </c>
      <c r="K439" s="305"/>
      <c r="L439" s="573"/>
    </row>
    <row r="440" spans="1:12" ht="15" customHeight="1" thickTop="1" thickBot="1">
      <c r="A440" s="516" t="str">
        <f t="shared" si="22"/>
        <v/>
      </c>
      <c r="D440" s="526"/>
      <c r="E440" s="552"/>
      <c r="I440" s="543" t="str">
        <f t="shared" si="23"/>
        <v/>
      </c>
    </row>
    <row r="441" spans="1:12" ht="15" customHeight="1" thickTop="1" thickBot="1">
      <c r="A441" s="516" t="str">
        <f t="shared" si="22"/>
        <v/>
      </c>
      <c r="D441" s="526"/>
      <c r="E441" s="552"/>
      <c r="I441" s="543" t="str">
        <f t="shared" si="23"/>
        <v/>
      </c>
    </row>
    <row r="442" spans="1:12" ht="15" customHeight="1" thickTop="1" thickBot="1">
      <c r="A442" s="516" t="str">
        <f t="shared" si="22"/>
        <v/>
      </c>
      <c r="D442" s="526"/>
      <c r="E442" s="552"/>
      <c r="I442" s="543" t="str">
        <f t="shared" si="23"/>
        <v/>
      </c>
    </row>
    <row r="443" spans="1:12" ht="15" customHeight="1" thickTop="1" thickBot="1">
      <c r="A443" s="516" t="str">
        <f t="shared" si="22"/>
        <v/>
      </c>
      <c r="D443" s="526"/>
      <c r="E443" s="552"/>
      <c r="I443" s="543" t="str">
        <f t="shared" si="23"/>
        <v/>
      </c>
    </row>
    <row r="444" spans="1:12" ht="15" customHeight="1" thickTop="1" thickBot="1">
      <c r="A444" s="516" t="str">
        <f t="shared" si="22"/>
        <v/>
      </c>
      <c r="D444" s="526"/>
      <c r="E444" s="552"/>
      <c r="I444" s="543" t="str">
        <f t="shared" si="23"/>
        <v/>
      </c>
    </row>
    <row r="445" spans="1:12" ht="15" customHeight="1" thickTop="1" thickBot="1">
      <c r="A445" s="516" t="str">
        <f t="shared" si="22"/>
        <v/>
      </c>
      <c r="D445" s="526"/>
      <c r="E445" s="552"/>
      <c r="I445" s="543" t="str">
        <f t="shared" si="23"/>
        <v/>
      </c>
    </row>
    <row r="446" spans="1:12" ht="15" customHeight="1" thickTop="1" thickBot="1">
      <c r="A446" s="516" t="str">
        <f t="shared" si="22"/>
        <v/>
      </c>
      <c r="D446" s="526"/>
      <c r="E446" s="552"/>
      <c r="I446" s="543" t="str">
        <f t="shared" si="23"/>
        <v/>
      </c>
    </row>
    <row r="447" spans="1:12" ht="15" customHeight="1" thickTop="1" thickBot="1">
      <c r="A447" s="516" t="str">
        <f t="shared" si="22"/>
        <v/>
      </c>
      <c r="D447" s="526"/>
      <c r="E447" s="552"/>
      <c r="I447" s="543" t="str">
        <f t="shared" si="23"/>
        <v/>
      </c>
    </row>
    <row r="448" spans="1:12" ht="15" customHeight="1" thickTop="1" thickBot="1">
      <c r="A448" s="516" t="str">
        <f t="shared" si="22"/>
        <v/>
      </c>
      <c r="D448" s="526"/>
      <c r="E448" s="552"/>
      <c r="I448" s="543" t="str">
        <f t="shared" si="23"/>
        <v/>
      </c>
    </row>
    <row r="449" spans="1:16" ht="15" customHeight="1" thickTop="1" thickBot="1">
      <c r="A449" s="516" t="str">
        <f t="shared" si="22"/>
        <v/>
      </c>
      <c r="D449" s="526"/>
      <c r="E449" s="552"/>
      <c r="I449" s="543" t="str">
        <f t="shared" si="23"/>
        <v/>
      </c>
    </row>
    <row r="450" spans="1:16" ht="15" customHeight="1" thickTop="1" thickBot="1">
      <c r="A450" s="516" t="str">
        <f t="shared" si="22"/>
        <v/>
      </c>
      <c r="D450" s="526"/>
      <c r="E450" s="552"/>
      <c r="I450" s="543" t="str">
        <f t="shared" si="23"/>
        <v/>
      </c>
      <c r="O450" s="905">
        <v>46120</v>
      </c>
      <c r="P450" s="906">
        <v>6</v>
      </c>
    </row>
    <row r="451" spans="1:16" ht="15" customHeight="1" thickTop="1" thickBot="1">
      <c r="A451" s="516" t="str">
        <f t="shared" ref="A451:A514" si="24">IF($K451="","",_xlfn.LET(_xlpm.gDate,K451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D451" s="526"/>
      <c r="E451" s="552"/>
      <c r="I451" s="543" t="str">
        <f t="shared" ref="I451:I514" si="25">IF($A451="","",TEXT($A451,"yyyy-mm"))</f>
        <v/>
      </c>
    </row>
    <row r="452" spans="1:16" ht="15" customHeight="1" thickTop="1" thickBot="1">
      <c r="A452" s="516" t="str">
        <f t="shared" si="24"/>
        <v/>
      </c>
      <c r="D452" s="526"/>
      <c r="E452" s="552"/>
      <c r="I452" s="543" t="str">
        <f t="shared" si="25"/>
        <v/>
      </c>
    </row>
    <row r="453" spans="1:16" ht="15" customHeight="1" thickTop="1" thickBot="1">
      <c r="A453" s="516" t="str">
        <f t="shared" si="24"/>
        <v/>
      </c>
      <c r="D453" s="526"/>
      <c r="E453" s="552"/>
      <c r="I453" s="543" t="str">
        <f t="shared" si="25"/>
        <v/>
      </c>
    </row>
    <row r="454" spans="1:16" ht="15" customHeight="1" thickTop="1" thickBot="1">
      <c r="A454" s="516" t="str">
        <f t="shared" si="24"/>
        <v/>
      </c>
      <c r="D454" s="526"/>
      <c r="E454" s="552"/>
      <c r="I454" s="543" t="str">
        <f t="shared" si="25"/>
        <v/>
      </c>
    </row>
    <row r="455" spans="1:16" ht="15" customHeight="1" thickTop="1" thickBot="1">
      <c r="A455" s="516" t="str">
        <f t="shared" si="24"/>
        <v/>
      </c>
      <c r="D455" s="526"/>
      <c r="E455" s="552"/>
      <c r="I455" s="543" t="str">
        <f t="shared" si="25"/>
        <v/>
      </c>
    </row>
    <row r="456" spans="1:16" ht="15" customHeight="1" thickTop="1" thickBot="1">
      <c r="A456" s="516" t="str">
        <f t="shared" si="24"/>
        <v/>
      </c>
      <c r="D456" s="526"/>
      <c r="E456" s="552"/>
      <c r="I456" s="543" t="str">
        <f t="shared" si="25"/>
        <v/>
      </c>
    </row>
    <row r="457" spans="1:16" ht="15" customHeight="1" thickTop="1" thickBot="1">
      <c r="A457" s="516" t="str">
        <f t="shared" si="24"/>
        <v/>
      </c>
      <c r="D457" s="526"/>
      <c r="E457" s="552"/>
      <c r="I457" s="543" t="str">
        <f t="shared" si="25"/>
        <v/>
      </c>
    </row>
    <row r="458" spans="1:16" ht="15" customHeight="1" thickTop="1" thickBot="1">
      <c r="A458" s="516" t="str">
        <f t="shared" si="24"/>
        <v>2018-08-18</v>
      </c>
      <c r="D458" s="526"/>
      <c r="E458" s="552"/>
      <c r="I458" s="543" t="str">
        <f t="shared" si="25"/>
        <v>2018-08</v>
      </c>
      <c r="J458" s="304"/>
      <c r="K458" s="306">
        <v>46138</v>
      </c>
      <c r="L458" s="515"/>
    </row>
    <row r="459" spans="1:16" ht="15" customHeight="1" thickTop="1" thickBot="1">
      <c r="A459" s="516" t="str">
        <f t="shared" si="24"/>
        <v>2018-08-20</v>
      </c>
      <c r="D459" s="526"/>
      <c r="E459" s="552"/>
      <c r="I459" s="543" t="str">
        <f t="shared" si="25"/>
        <v>2018-08</v>
      </c>
      <c r="K459" s="306">
        <v>46140</v>
      </c>
      <c r="L459" s="515"/>
    </row>
    <row r="460" spans="1:16" ht="15" customHeight="1" thickTop="1" thickBot="1">
      <c r="A460" s="516" t="str">
        <f t="shared" si="24"/>
        <v>2018-08-20</v>
      </c>
      <c r="D460" s="526"/>
      <c r="E460" s="552"/>
      <c r="I460" s="543" t="str">
        <f t="shared" si="25"/>
        <v>2018-08</v>
      </c>
      <c r="K460" s="306">
        <v>46140</v>
      </c>
      <c r="L460" s="515"/>
      <c r="N460" s="904">
        <f>D460-D459</f>
        <v>0</v>
      </c>
    </row>
    <row r="461" spans="1:16" ht="15" customHeight="1" thickTop="1" thickBot="1">
      <c r="A461" s="516" t="str">
        <f t="shared" si="24"/>
        <v>2018-08-20</v>
      </c>
      <c r="D461" s="526"/>
      <c r="E461" s="552"/>
      <c r="I461" s="543" t="str">
        <f t="shared" si="25"/>
        <v>2018-08</v>
      </c>
      <c r="K461" s="306">
        <v>46140</v>
      </c>
      <c r="L461" s="515"/>
    </row>
    <row r="462" spans="1:16" ht="15" customHeight="1" thickTop="1" thickBot="1">
      <c r="A462" s="516" t="str">
        <f t="shared" si="24"/>
        <v>2018-08-21</v>
      </c>
      <c r="D462" s="526"/>
      <c r="E462" s="552"/>
      <c r="I462" s="543" t="str">
        <f t="shared" si="25"/>
        <v>2018-08</v>
      </c>
      <c r="K462" s="306">
        <v>46141</v>
      </c>
      <c r="L462" s="515"/>
    </row>
    <row r="463" spans="1:16" ht="15" customHeight="1" thickTop="1" thickBot="1">
      <c r="A463" s="516" t="str">
        <f t="shared" si="24"/>
        <v>2018-08-21</v>
      </c>
      <c r="D463" s="526"/>
      <c r="E463" s="552"/>
      <c r="I463" s="543" t="str">
        <f t="shared" si="25"/>
        <v>2018-08</v>
      </c>
      <c r="K463" s="306">
        <v>46141</v>
      </c>
      <c r="L463" s="515"/>
    </row>
    <row r="464" spans="1:16" ht="15" customHeight="1" thickTop="1" thickBot="1">
      <c r="A464" s="516" t="str">
        <f t="shared" si="24"/>
        <v>2018-08-21</v>
      </c>
      <c r="D464" s="526"/>
      <c r="E464" s="552"/>
      <c r="I464" s="543" t="str">
        <f t="shared" si="25"/>
        <v>2018-08</v>
      </c>
      <c r="K464" s="306">
        <v>46141</v>
      </c>
      <c r="L464" s="515"/>
    </row>
    <row r="465" spans="1:16" ht="15" customHeight="1" thickTop="1" thickBot="1">
      <c r="A465" s="516" t="str">
        <f t="shared" si="24"/>
        <v>2018-08-22</v>
      </c>
      <c r="D465" s="526"/>
      <c r="E465" s="552"/>
      <c r="I465" s="543" t="str">
        <f t="shared" si="25"/>
        <v>2018-08</v>
      </c>
      <c r="J465" s="304"/>
      <c r="K465" s="306">
        <v>46142</v>
      </c>
      <c r="L465" s="515"/>
      <c r="N465" s="905"/>
    </row>
    <row r="466" spans="1:16" ht="15" customHeight="1" thickTop="1" thickBot="1">
      <c r="A466" s="516" t="str">
        <f t="shared" si="24"/>
        <v>2018-08-22</v>
      </c>
      <c r="D466" s="526"/>
      <c r="E466" s="552"/>
      <c r="I466" s="543" t="str">
        <f t="shared" si="25"/>
        <v>2018-08</v>
      </c>
      <c r="K466" s="306">
        <v>46142</v>
      </c>
      <c r="L466" s="515"/>
    </row>
    <row r="467" spans="1:16" ht="15" customHeight="1" thickTop="1" thickBot="1">
      <c r="A467" s="516" t="str">
        <f t="shared" si="24"/>
        <v>2018-08-24</v>
      </c>
      <c r="D467" s="526"/>
      <c r="E467" s="552"/>
      <c r="I467" s="543" t="str">
        <f t="shared" si="25"/>
        <v>2018-08</v>
      </c>
      <c r="K467" s="306">
        <v>46144</v>
      </c>
      <c r="L467" s="515"/>
    </row>
    <row r="468" spans="1:16" ht="15" customHeight="1" thickTop="1" thickBot="1">
      <c r="A468" s="516" t="str">
        <f t="shared" si="24"/>
        <v>2018-08-24</v>
      </c>
      <c r="D468" s="526"/>
      <c r="E468" s="552"/>
      <c r="I468" s="543" t="str">
        <f t="shared" si="25"/>
        <v>2018-08</v>
      </c>
      <c r="K468" s="306">
        <v>46144</v>
      </c>
      <c r="L468" s="515"/>
    </row>
    <row r="469" spans="1:16" ht="15" customHeight="1" thickTop="1" thickBot="1">
      <c r="A469" s="516" t="str">
        <f t="shared" si="24"/>
        <v>2018-08-24</v>
      </c>
      <c r="D469" s="526"/>
      <c r="E469" s="552"/>
      <c r="I469" s="543" t="str">
        <f t="shared" si="25"/>
        <v>2018-08</v>
      </c>
      <c r="K469" s="306">
        <v>46144</v>
      </c>
      <c r="L469" s="515"/>
    </row>
    <row r="470" spans="1:16" ht="15" customHeight="1" thickTop="1" thickBot="1">
      <c r="A470" s="516" t="str">
        <f t="shared" si="24"/>
        <v>2018-08-24</v>
      </c>
      <c r="D470" s="526"/>
      <c r="E470" s="552"/>
      <c r="I470" s="543" t="str">
        <f t="shared" si="25"/>
        <v>2018-08</v>
      </c>
      <c r="K470" s="306">
        <v>46144</v>
      </c>
      <c r="L470" s="515"/>
    </row>
    <row r="471" spans="1:16" ht="15" customHeight="1" thickTop="1" thickBot="1">
      <c r="A471" s="516" t="str">
        <f t="shared" si="24"/>
        <v>2018-08-26</v>
      </c>
      <c r="D471" s="526"/>
      <c r="E471" s="552"/>
      <c r="I471" s="543" t="str">
        <f t="shared" si="25"/>
        <v>2018-08</v>
      </c>
      <c r="K471" s="306">
        <v>46146</v>
      </c>
      <c r="L471" s="515"/>
      <c r="N471" s="901">
        <v>700</v>
      </c>
      <c r="O471" s="901">
        <v>450</v>
      </c>
      <c r="P471" s="901">
        <f>O471*N471</f>
        <v>315000</v>
      </c>
    </row>
    <row r="472" spans="1:16" ht="15" customHeight="1" thickTop="1" thickBot="1">
      <c r="A472" s="516" t="str">
        <f t="shared" si="24"/>
        <v>2018-08-26</v>
      </c>
      <c r="D472" s="526"/>
      <c r="E472" s="552"/>
      <c r="I472" s="543" t="str">
        <f t="shared" si="25"/>
        <v>2018-08</v>
      </c>
      <c r="K472" s="306">
        <v>46146</v>
      </c>
      <c r="L472" s="515"/>
    </row>
    <row r="473" spans="1:16" ht="15" customHeight="1" thickTop="1" thickBot="1">
      <c r="A473" s="516" t="str">
        <f t="shared" si="24"/>
        <v>2018-08-26</v>
      </c>
      <c r="D473" s="526"/>
      <c r="E473" s="552"/>
      <c r="I473" s="543" t="str">
        <f t="shared" si="25"/>
        <v>2018-08</v>
      </c>
      <c r="K473" s="306">
        <v>46146</v>
      </c>
      <c r="L473" s="515"/>
    </row>
    <row r="474" spans="1:16" ht="15" customHeight="1" thickTop="1" thickBot="1">
      <c r="A474" s="516" t="str">
        <f t="shared" si="24"/>
        <v>2018-08-28</v>
      </c>
      <c r="D474" s="526"/>
      <c r="E474" s="552"/>
      <c r="I474" s="543" t="str">
        <f t="shared" si="25"/>
        <v>2018-08</v>
      </c>
      <c r="K474" s="306">
        <v>46148</v>
      </c>
      <c r="L474" s="515"/>
    </row>
    <row r="475" spans="1:16" ht="15" customHeight="1" thickTop="1" thickBot="1">
      <c r="A475" s="516" t="str">
        <f t="shared" si="24"/>
        <v>2018-08-28</v>
      </c>
      <c r="D475" s="526"/>
      <c r="E475" s="552"/>
      <c r="I475" s="543" t="str">
        <f t="shared" si="25"/>
        <v>2018-08</v>
      </c>
      <c r="K475" s="306">
        <v>46148</v>
      </c>
      <c r="L475" s="515"/>
    </row>
    <row r="476" spans="1:16" ht="15" customHeight="1" thickTop="1" thickBot="1">
      <c r="A476" s="516" t="str">
        <f t="shared" si="24"/>
        <v>2018-08-28</v>
      </c>
      <c r="D476" s="526"/>
      <c r="E476" s="552"/>
      <c r="I476" s="543" t="str">
        <f t="shared" si="25"/>
        <v>2018-08</v>
      </c>
      <c r="K476" s="306">
        <v>46148</v>
      </c>
      <c r="L476" s="515"/>
    </row>
    <row r="477" spans="1:16" ht="15" customHeight="1" thickTop="1" thickBot="1">
      <c r="A477" s="516" t="str">
        <f t="shared" si="24"/>
        <v>2018-08-28</v>
      </c>
      <c r="D477" s="526"/>
      <c r="E477" s="552"/>
      <c r="I477" s="543" t="str">
        <f t="shared" si="25"/>
        <v>2018-08</v>
      </c>
      <c r="K477" s="306">
        <v>46148</v>
      </c>
      <c r="L477" s="515"/>
    </row>
    <row r="478" spans="1:16" ht="15" customHeight="1" thickTop="1" thickBot="1">
      <c r="A478" s="516" t="str">
        <f t="shared" si="24"/>
        <v>2018-08-28</v>
      </c>
      <c r="D478" s="526"/>
      <c r="E478" s="552"/>
      <c r="I478" s="543" t="str">
        <f t="shared" si="25"/>
        <v>2018-08</v>
      </c>
      <c r="K478" s="306">
        <v>46148</v>
      </c>
      <c r="L478" s="515"/>
    </row>
    <row r="479" spans="1:16" ht="15" customHeight="1" thickTop="1" thickBot="1">
      <c r="A479" s="516" t="str">
        <f t="shared" si="24"/>
        <v>2018-08-28</v>
      </c>
      <c r="D479" s="526"/>
      <c r="E479" s="552"/>
      <c r="I479" s="543" t="str">
        <f t="shared" si="25"/>
        <v>2018-08</v>
      </c>
      <c r="K479" s="306">
        <v>46148</v>
      </c>
      <c r="L479" s="515"/>
    </row>
    <row r="480" spans="1:16" ht="15" customHeight="1" thickTop="1" thickBot="1">
      <c r="A480" s="516" t="str">
        <f t="shared" si="24"/>
        <v>2018-08-28</v>
      </c>
      <c r="D480" s="526"/>
      <c r="E480" s="552"/>
      <c r="I480" s="543" t="str">
        <f t="shared" si="25"/>
        <v>2018-08</v>
      </c>
      <c r="K480" s="306">
        <v>46148</v>
      </c>
      <c r="L480" s="515"/>
    </row>
    <row r="481" spans="1:12" ht="15" customHeight="1" thickTop="1" thickBot="1">
      <c r="A481" s="516" t="str">
        <f t="shared" si="24"/>
        <v>2018-08-29</v>
      </c>
      <c r="D481" s="526"/>
      <c r="E481" s="552"/>
      <c r="I481" s="543" t="str">
        <f t="shared" si="25"/>
        <v>2018-08</v>
      </c>
      <c r="K481" s="306">
        <v>46149</v>
      </c>
      <c r="L481" s="515"/>
    </row>
    <row r="482" spans="1:12" ht="15" customHeight="1" thickTop="1" thickBot="1">
      <c r="A482" s="516" t="str">
        <f t="shared" si="24"/>
        <v>2018-08-29</v>
      </c>
      <c r="D482" s="526"/>
      <c r="E482" s="552"/>
      <c r="I482" s="543" t="str">
        <f t="shared" si="25"/>
        <v>2018-08</v>
      </c>
      <c r="K482" s="306">
        <v>46149</v>
      </c>
      <c r="L482" s="515"/>
    </row>
    <row r="483" spans="1:12" ht="15" customHeight="1" thickTop="1" thickBot="1">
      <c r="A483" s="516" t="str">
        <f t="shared" si="24"/>
        <v>2018-08-29</v>
      </c>
      <c r="D483" s="526"/>
      <c r="E483" s="552"/>
      <c r="I483" s="543" t="str">
        <f t="shared" si="25"/>
        <v>2018-08</v>
      </c>
      <c r="K483" s="306">
        <v>46149</v>
      </c>
      <c r="L483" s="515"/>
    </row>
    <row r="484" spans="1:12" ht="15" customHeight="1" thickTop="1" thickBot="1">
      <c r="A484" s="516" t="str">
        <f t="shared" si="24"/>
        <v>2018-08-29</v>
      </c>
      <c r="D484" s="526"/>
      <c r="E484" s="552"/>
      <c r="I484" s="543" t="str">
        <f t="shared" si="25"/>
        <v>2018-08</v>
      </c>
      <c r="K484" s="306">
        <v>46149</v>
      </c>
      <c r="L484" s="515"/>
    </row>
    <row r="485" spans="1:12" ht="15" customHeight="1" thickTop="1" thickBot="1">
      <c r="A485" s="516" t="str">
        <f t="shared" si="24"/>
        <v>2018-08-29</v>
      </c>
      <c r="D485" s="526"/>
      <c r="E485" s="552"/>
      <c r="I485" s="543" t="str">
        <f t="shared" si="25"/>
        <v>2018-08</v>
      </c>
      <c r="K485" s="306">
        <v>46149</v>
      </c>
      <c r="L485" s="515"/>
    </row>
    <row r="486" spans="1:12" ht="15" customHeight="1" thickTop="1" thickBot="1">
      <c r="A486" s="516" t="str">
        <f t="shared" si="24"/>
        <v>2018-08-29</v>
      </c>
      <c r="D486" s="526"/>
      <c r="E486" s="552"/>
      <c r="I486" s="543" t="str">
        <f t="shared" si="25"/>
        <v>2018-08</v>
      </c>
      <c r="J486" s="307"/>
      <c r="K486" s="306">
        <v>46149</v>
      </c>
      <c r="L486" s="515"/>
    </row>
    <row r="487" spans="1:12" ht="15" customHeight="1" thickTop="1" thickBot="1">
      <c r="A487" s="516" t="str">
        <f t="shared" si="24"/>
        <v>2018-08-27</v>
      </c>
      <c r="D487" s="526"/>
      <c r="E487" s="552"/>
      <c r="I487" s="543" t="str">
        <f t="shared" si="25"/>
        <v>2018-08</v>
      </c>
      <c r="K487" s="306">
        <v>46147</v>
      </c>
      <c r="L487" s="515"/>
    </row>
    <row r="488" spans="1:12" ht="15" customHeight="1" thickTop="1" thickBot="1">
      <c r="A488" s="516" t="str">
        <f t="shared" si="24"/>
        <v>2018-08-27</v>
      </c>
      <c r="D488" s="526"/>
      <c r="E488" s="552"/>
      <c r="I488" s="543" t="str">
        <f t="shared" si="25"/>
        <v>2018-08</v>
      </c>
      <c r="K488" s="306">
        <v>46147</v>
      </c>
      <c r="L488" s="515"/>
    </row>
    <row r="489" spans="1:12" ht="15" customHeight="1" thickTop="1" thickBot="1">
      <c r="A489" s="516" t="str">
        <f t="shared" si="24"/>
        <v>2018-08-29</v>
      </c>
      <c r="D489" s="526"/>
      <c r="E489" s="552"/>
      <c r="I489" s="543" t="str">
        <f t="shared" si="25"/>
        <v>2018-08</v>
      </c>
      <c r="K489" s="306">
        <v>46149</v>
      </c>
      <c r="L489" s="515"/>
    </row>
    <row r="490" spans="1:12" ht="15" customHeight="1" thickTop="1" thickBot="1">
      <c r="A490" s="516" t="str">
        <f t="shared" si="24"/>
        <v>2018-08-29</v>
      </c>
      <c r="D490" s="526"/>
      <c r="E490" s="552"/>
      <c r="I490" s="543" t="str">
        <f t="shared" si="25"/>
        <v>2018-08</v>
      </c>
      <c r="K490" s="306">
        <v>46149</v>
      </c>
      <c r="L490" s="515"/>
    </row>
    <row r="491" spans="1:12" ht="15" customHeight="1" thickTop="1" thickBot="1">
      <c r="A491" s="516" t="str">
        <f t="shared" si="24"/>
        <v>2018-09-02</v>
      </c>
      <c r="D491" s="526"/>
      <c r="E491" s="552"/>
      <c r="I491" s="543" t="str">
        <f t="shared" si="25"/>
        <v>2018-09</v>
      </c>
      <c r="K491" s="306">
        <v>46152</v>
      </c>
      <c r="L491" s="515"/>
    </row>
    <row r="492" spans="1:12" ht="15" customHeight="1" thickTop="1" thickBot="1">
      <c r="A492" s="516" t="str">
        <f t="shared" si="24"/>
        <v>2018-09-03</v>
      </c>
      <c r="D492" s="526"/>
      <c r="E492" s="552"/>
      <c r="I492" s="543" t="str">
        <f t="shared" si="25"/>
        <v>2018-09</v>
      </c>
      <c r="K492" s="306">
        <v>46153</v>
      </c>
      <c r="L492" s="515"/>
    </row>
    <row r="493" spans="1:12" ht="15" customHeight="1" thickTop="1" thickBot="1">
      <c r="A493" s="516" t="str">
        <f t="shared" si="24"/>
        <v>2018-09-04</v>
      </c>
      <c r="D493" s="526"/>
      <c r="E493" s="552"/>
      <c r="I493" s="543" t="str">
        <f t="shared" si="25"/>
        <v>2018-09</v>
      </c>
      <c r="K493" s="306">
        <v>46154</v>
      </c>
      <c r="L493" s="515"/>
    </row>
    <row r="494" spans="1:12" ht="15" customHeight="1" thickTop="1" thickBot="1">
      <c r="A494" s="516" t="str">
        <f t="shared" si="24"/>
        <v>2018-09-04</v>
      </c>
      <c r="D494" s="526"/>
      <c r="E494" s="552"/>
      <c r="I494" s="543" t="str">
        <f t="shared" si="25"/>
        <v>2018-09</v>
      </c>
      <c r="K494" s="306">
        <v>46154</v>
      </c>
      <c r="L494" s="515"/>
    </row>
    <row r="495" spans="1:12" ht="15" customHeight="1" thickTop="1" thickBot="1">
      <c r="A495" s="516" t="str">
        <f t="shared" si="24"/>
        <v>2018-09-04</v>
      </c>
      <c r="D495" s="526"/>
      <c r="E495" s="552"/>
      <c r="I495" s="543" t="str">
        <f t="shared" si="25"/>
        <v>2018-09</v>
      </c>
      <c r="K495" s="306">
        <v>46154</v>
      </c>
      <c r="L495" s="515"/>
    </row>
    <row r="496" spans="1:12" ht="15" customHeight="1" thickTop="1" thickBot="1">
      <c r="A496" s="516" t="str">
        <f t="shared" si="24"/>
        <v>2018-09-04</v>
      </c>
      <c r="D496" s="526"/>
      <c r="E496" s="552"/>
      <c r="I496" s="543" t="str">
        <f t="shared" si="25"/>
        <v>2018-09</v>
      </c>
      <c r="K496" s="306">
        <v>46154</v>
      </c>
      <c r="L496" s="515"/>
    </row>
    <row r="497" spans="1:12" ht="15" customHeight="1" thickTop="1" thickBot="1">
      <c r="A497" s="516" t="str">
        <f t="shared" si="24"/>
        <v>2018-09-04</v>
      </c>
      <c r="D497" s="526"/>
      <c r="E497" s="552"/>
      <c r="I497" s="543" t="str">
        <f t="shared" si="25"/>
        <v>2018-09</v>
      </c>
      <c r="K497" s="306">
        <v>46154</v>
      </c>
      <c r="L497" s="515"/>
    </row>
    <row r="498" spans="1:12" ht="15" customHeight="1" thickTop="1" thickBot="1">
      <c r="A498" s="516" t="str">
        <f t="shared" si="24"/>
        <v>2018-09-06</v>
      </c>
      <c r="D498" s="526"/>
      <c r="E498" s="552"/>
      <c r="I498" s="543" t="str">
        <f t="shared" si="25"/>
        <v>2018-09</v>
      </c>
      <c r="K498" s="306">
        <v>46156</v>
      </c>
      <c r="L498" s="515"/>
    </row>
    <row r="499" spans="1:12" ht="15" customHeight="1" thickTop="1" thickBot="1">
      <c r="A499" s="516" t="str">
        <f t="shared" si="24"/>
        <v>2018-09-07</v>
      </c>
      <c r="D499" s="526"/>
      <c r="E499" s="552"/>
      <c r="I499" s="543" t="str">
        <f t="shared" si="25"/>
        <v>2018-09</v>
      </c>
      <c r="K499" s="306">
        <v>46157</v>
      </c>
      <c r="L499" s="515"/>
    </row>
    <row r="500" spans="1:12" ht="15" customHeight="1" thickTop="1" thickBot="1">
      <c r="A500" s="516" t="str">
        <f t="shared" si="24"/>
        <v>2018-09-07</v>
      </c>
      <c r="D500" s="526"/>
      <c r="E500" s="552"/>
      <c r="I500" s="543" t="str">
        <f t="shared" si="25"/>
        <v>2018-09</v>
      </c>
      <c r="J500" s="308"/>
      <c r="K500" s="306">
        <v>46157</v>
      </c>
      <c r="L500" s="515"/>
    </row>
    <row r="501" spans="1:12" ht="15" customHeight="1" thickTop="1" thickBot="1">
      <c r="A501" s="516" t="str">
        <f t="shared" si="24"/>
        <v>2018-09-08</v>
      </c>
      <c r="D501" s="526"/>
      <c r="E501" s="552"/>
      <c r="I501" s="543" t="str">
        <f t="shared" si="25"/>
        <v>2018-09</v>
      </c>
      <c r="K501" s="306">
        <v>46158</v>
      </c>
      <c r="L501" s="515"/>
    </row>
    <row r="502" spans="1:12" ht="15" customHeight="1" thickTop="1" thickBot="1">
      <c r="A502" s="516" t="str">
        <f t="shared" si="24"/>
        <v>2018-09-08</v>
      </c>
      <c r="D502" s="526"/>
      <c r="E502" s="552"/>
      <c r="I502" s="543" t="str">
        <f t="shared" si="25"/>
        <v>2018-09</v>
      </c>
      <c r="K502" s="306">
        <v>46158</v>
      </c>
      <c r="L502" s="515"/>
    </row>
    <row r="503" spans="1:12" ht="15" customHeight="1" thickTop="1" thickBot="1">
      <c r="A503" s="516" t="str">
        <f t="shared" si="24"/>
        <v>2018-09-08</v>
      </c>
      <c r="D503" s="526"/>
      <c r="E503" s="552"/>
      <c r="I503" s="543" t="str">
        <f t="shared" si="25"/>
        <v>2018-09</v>
      </c>
      <c r="K503" s="306">
        <v>46158</v>
      </c>
      <c r="L503" s="515"/>
    </row>
    <row r="504" spans="1:12" ht="15" customHeight="1" thickTop="1" thickBot="1">
      <c r="A504" s="516" t="str">
        <f t="shared" si="24"/>
        <v>2018-09-08</v>
      </c>
      <c r="D504" s="526"/>
      <c r="E504" s="552"/>
      <c r="I504" s="543" t="str">
        <f t="shared" si="25"/>
        <v>2018-09</v>
      </c>
      <c r="K504" s="306">
        <v>46158</v>
      </c>
      <c r="L504" s="515"/>
    </row>
    <row r="505" spans="1:12" ht="15" customHeight="1" thickTop="1" thickBot="1">
      <c r="A505" s="516" t="str">
        <f t="shared" si="24"/>
        <v>2018-09-10</v>
      </c>
      <c r="D505" s="526"/>
      <c r="E505" s="552"/>
      <c r="I505" s="543" t="str">
        <f t="shared" si="25"/>
        <v>2018-09</v>
      </c>
      <c r="K505" s="306">
        <v>46160</v>
      </c>
    </row>
    <row r="506" spans="1:12" ht="15" customHeight="1" thickTop="1" thickBot="1">
      <c r="A506" s="516" t="str">
        <f t="shared" si="24"/>
        <v>2018-09-10</v>
      </c>
      <c r="D506" s="526"/>
      <c r="E506" s="552"/>
      <c r="I506" s="543" t="str">
        <f t="shared" si="25"/>
        <v>2018-09</v>
      </c>
      <c r="K506" s="306">
        <v>46160</v>
      </c>
    </row>
    <row r="507" spans="1:12" ht="15" customHeight="1" thickTop="1" thickBot="1">
      <c r="A507" s="516" t="str">
        <f t="shared" si="24"/>
        <v>2018-09-11</v>
      </c>
      <c r="D507" s="526"/>
      <c r="E507" s="552"/>
      <c r="I507" s="543" t="str">
        <f t="shared" si="25"/>
        <v>2018-09</v>
      </c>
      <c r="K507" s="306">
        <v>46161</v>
      </c>
    </row>
    <row r="508" spans="1:12" ht="15" customHeight="1" thickTop="1" thickBot="1">
      <c r="A508" s="516" t="str">
        <f t="shared" si="24"/>
        <v>2018-09-11</v>
      </c>
      <c r="D508" s="526"/>
      <c r="E508" s="552"/>
      <c r="I508" s="543" t="str">
        <f t="shared" si="25"/>
        <v>2018-09</v>
      </c>
      <c r="K508" s="306">
        <v>46161</v>
      </c>
    </row>
    <row r="509" spans="1:12" ht="15" customHeight="1" thickTop="1" thickBot="1">
      <c r="A509" s="516" t="str">
        <f t="shared" si="24"/>
        <v>2018-09-11</v>
      </c>
      <c r="D509" s="526"/>
      <c r="E509" s="552"/>
      <c r="I509" s="543" t="str">
        <f t="shared" si="25"/>
        <v>2018-09</v>
      </c>
      <c r="K509" s="306">
        <v>46161</v>
      </c>
    </row>
    <row r="510" spans="1:12" ht="15" customHeight="1" thickTop="1" thickBot="1">
      <c r="A510" s="516" t="str">
        <f t="shared" si="24"/>
        <v>2018-09-21</v>
      </c>
      <c r="D510" s="526"/>
      <c r="E510" s="552"/>
      <c r="I510" s="543" t="str">
        <f t="shared" si="25"/>
        <v>2018-09</v>
      </c>
      <c r="K510" s="306">
        <v>46171</v>
      </c>
    </row>
    <row r="511" spans="1:12" ht="15" customHeight="1" thickTop="1" thickBot="1">
      <c r="A511" s="516" t="str">
        <f t="shared" si="24"/>
        <v>2018-09-21</v>
      </c>
      <c r="D511" s="526"/>
      <c r="E511" s="552"/>
      <c r="I511" s="543" t="str">
        <f t="shared" si="25"/>
        <v>2018-09</v>
      </c>
      <c r="K511" s="306">
        <v>46171</v>
      </c>
    </row>
    <row r="512" spans="1:12" ht="15" customHeight="1" thickTop="1" thickBot="1">
      <c r="A512" s="516" t="str">
        <f t="shared" si="24"/>
        <v>2018-09-21</v>
      </c>
      <c r="D512" s="526"/>
      <c r="E512" s="552"/>
      <c r="I512" s="543" t="str">
        <f t="shared" si="25"/>
        <v>2018-09</v>
      </c>
      <c r="K512" s="306">
        <v>46171</v>
      </c>
    </row>
    <row r="513" spans="1:11" ht="15" customHeight="1" thickTop="1" thickBot="1">
      <c r="A513" s="516" t="str">
        <f t="shared" si="24"/>
        <v>2018-09-21</v>
      </c>
      <c r="D513" s="526"/>
      <c r="E513" s="552"/>
      <c r="I513" s="543" t="str">
        <f t="shared" si="25"/>
        <v>2018-09</v>
      </c>
      <c r="K513" s="306">
        <v>46171</v>
      </c>
    </row>
    <row r="514" spans="1:11" ht="15" customHeight="1" thickTop="1" thickBot="1">
      <c r="A514" s="516" t="str">
        <f t="shared" si="24"/>
        <v>2018-09-21</v>
      </c>
      <c r="D514" s="526"/>
      <c r="E514" s="552"/>
      <c r="I514" s="543" t="str">
        <f t="shared" si="25"/>
        <v>2018-09</v>
      </c>
      <c r="K514" s="306">
        <v>46171</v>
      </c>
    </row>
    <row r="515" spans="1:11" ht="15" customHeight="1" thickTop="1" thickBot="1">
      <c r="A515" s="516" t="str">
        <f t="shared" ref="A515:A578" si="26">IF($K515="","",_xlfn.LET(_xlpm.gDate,K515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2018-09-21</v>
      </c>
      <c r="D515" s="526"/>
      <c r="E515" s="552"/>
      <c r="I515" s="543" t="str">
        <f t="shared" ref="I515:I578" si="27">IF($A515="","",TEXT($A515,"yyyy-mm"))</f>
        <v>2018-09</v>
      </c>
      <c r="K515" s="306">
        <v>46171</v>
      </c>
    </row>
    <row r="516" spans="1:11" ht="15" customHeight="1" thickTop="1" thickBot="1">
      <c r="A516" s="516" t="str">
        <f t="shared" si="26"/>
        <v>2018-09-21</v>
      </c>
      <c r="D516" s="526"/>
      <c r="E516" s="552"/>
      <c r="I516" s="543" t="str">
        <f t="shared" si="27"/>
        <v>2018-09</v>
      </c>
      <c r="K516" s="306">
        <v>46171</v>
      </c>
    </row>
    <row r="517" spans="1:11" ht="15" customHeight="1" thickTop="1" thickBot="1">
      <c r="A517" s="516" t="str">
        <f t="shared" si="26"/>
        <v>2018-09-23</v>
      </c>
      <c r="D517" s="526"/>
      <c r="E517" s="552"/>
      <c r="I517" s="543" t="str">
        <f t="shared" si="27"/>
        <v>2018-09</v>
      </c>
      <c r="K517" s="306">
        <v>46173</v>
      </c>
    </row>
    <row r="518" spans="1:11" ht="15" customHeight="1" thickTop="1" thickBot="1">
      <c r="A518" s="516" t="str">
        <f t="shared" si="26"/>
        <v>2018-09-23</v>
      </c>
      <c r="D518" s="526"/>
      <c r="E518" s="552"/>
      <c r="I518" s="543" t="str">
        <f t="shared" si="27"/>
        <v>2018-09</v>
      </c>
      <c r="K518" s="306">
        <v>46173</v>
      </c>
    </row>
    <row r="519" spans="1:11" ht="15" customHeight="1" thickTop="1" thickBot="1">
      <c r="A519" s="516" t="str">
        <f t="shared" si="26"/>
        <v>2018-09-25</v>
      </c>
      <c r="D519" s="526"/>
      <c r="E519" s="552"/>
      <c r="I519" s="543" t="str">
        <f t="shared" si="27"/>
        <v>2018-09</v>
      </c>
      <c r="K519" s="306">
        <v>46175</v>
      </c>
    </row>
    <row r="520" spans="1:11" ht="15" customHeight="1" thickTop="1" thickBot="1">
      <c r="A520" s="516" t="str">
        <f t="shared" si="26"/>
        <v>2018-09-25</v>
      </c>
      <c r="D520" s="526"/>
      <c r="E520" s="552"/>
      <c r="I520" s="543" t="str">
        <f t="shared" si="27"/>
        <v>2018-09</v>
      </c>
      <c r="K520" s="306">
        <v>46175</v>
      </c>
    </row>
    <row r="521" spans="1:11" ht="15" customHeight="1" thickTop="1" thickBot="1">
      <c r="A521" s="516" t="str">
        <f t="shared" si="26"/>
        <v>2018-09-25</v>
      </c>
      <c r="D521" s="526"/>
      <c r="E521" s="552"/>
      <c r="I521" s="543" t="str">
        <f t="shared" si="27"/>
        <v>2018-09</v>
      </c>
      <c r="K521" s="306">
        <v>46175</v>
      </c>
    </row>
    <row r="522" spans="1:11" ht="15" customHeight="1" thickTop="1" thickBot="1">
      <c r="A522" s="516" t="str">
        <f t="shared" si="26"/>
        <v>2018-09-25</v>
      </c>
      <c r="D522" s="526"/>
      <c r="E522" s="552"/>
      <c r="I522" s="543" t="str">
        <f t="shared" si="27"/>
        <v>2018-09</v>
      </c>
      <c r="K522" s="306">
        <v>46175</v>
      </c>
    </row>
    <row r="523" spans="1:11" ht="15" customHeight="1" thickTop="1" thickBot="1">
      <c r="A523" s="516" t="str">
        <f t="shared" si="26"/>
        <v>2018-09-23</v>
      </c>
      <c r="D523" s="526"/>
      <c r="E523" s="552"/>
      <c r="I523" s="543" t="str">
        <f t="shared" si="27"/>
        <v>2018-09</v>
      </c>
      <c r="K523" s="306">
        <v>46173</v>
      </c>
    </row>
    <row r="524" spans="1:11" ht="15" customHeight="1" thickTop="1" thickBot="1">
      <c r="A524" s="516" t="str">
        <f t="shared" si="26"/>
        <v>2018-09-17</v>
      </c>
      <c r="D524" s="526"/>
      <c r="E524" s="552"/>
      <c r="I524" s="543" t="str">
        <f t="shared" si="27"/>
        <v>2018-09</v>
      </c>
      <c r="K524" s="306">
        <v>46167</v>
      </c>
    </row>
    <row r="525" spans="1:11" ht="15" customHeight="1" thickTop="1" thickBot="1">
      <c r="A525" s="516" t="str">
        <f t="shared" si="26"/>
        <v>2018-09-17</v>
      </c>
      <c r="D525" s="526"/>
      <c r="E525" s="552"/>
      <c r="I525" s="543" t="str">
        <f t="shared" si="27"/>
        <v>2018-09</v>
      </c>
      <c r="K525" s="306">
        <v>46167</v>
      </c>
    </row>
    <row r="526" spans="1:11" ht="15" customHeight="1" thickTop="1" thickBot="1">
      <c r="A526" s="516" t="str">
        <f t="shared" si="26"/>
        <v>2018-09-26</v>
      </c>
      <c r="D526" s="526"/>
      <c r="E526" s="552"/>
      <c r="I526" s="543" t="str">
        <f t="shared" si="27"/>
        <v>2018-09</v>
      </c>
      <c r="K526" s="306">
        <v>46176</v>
      </c>
    </row>
    <row r="527" spans="1:11" ht="15" customHeight="1" thickTop="1" thickBot="1">
      <c r="A527" s="516" t="str">
        <f t="shared" si="26"/>
        <v>2018-09-26</v>
      </c>
      <c r="D527" s="526"/>
      <c r="E527" s="552"/>
      <c r="I527" s="543" t="str">
        <f t="shared" si="27"/>
        <v>2018-09</v>
      </c>
      <c r="K527" s="306">
        <v>46176</v>
      </c>
    </row>
    <row r="528" spans="1:11" ht="15" customHeight="1" thickTop="1" thickBot="1">
      <c r="A528" s="516" t="str">
        <f t="shared" si="26"/>
        <v>2018-09-26</v>
      </c>
      <c r="D528" s="526"/>
      <c r="E528" s="552"/>
      <c r="I528" s="543" t="str">
        <f t="shared" si="27"/>
        <v>2018-09</v>
      </c>
      <c r="K528" s="306">
        <v>46176</v>
      </c>
    </row>
    <row r="529" spans="1:15" ht="15" customHeight="1" thickTop="1" thickBot="1">
      <c r="A529" s="516" t="str">
        <f t="shared" si="26"/>
        <v>2018-09-27</v>
      </c>
      <c r="D529" s="526"/>
      <c r="E529" s="552"/>
      <c r="I529" s="543" t="str">
        <f t="shared" si="27"/>
        <v>2018-09</v>
      </c>
      <c r="K529" s="306">
        <v>46177</v>
      </c>
    </row>
    <row r="530" spans="1:15" ht="15" customHeight="1" thickTop="1" thickBot="1">
      <c r="A530" s="516" t="str">
        <f t="shared" si="26"/>
        <v>2018-09-27</v>
      </c>
      <c r="D530" s="526"/>
      <c r="E530" s="552"/>
      <c r="I530" s="543" t="str">
        <f t="shared" si="27"/>
        <v>2018-09</v>
      </c>
      <c r="K530" s="306">
        <v>46177</v>
      </c>
    </row>
    <row r="531" spans="1:15" ht="15" customHeight="1" thickTop="1" thickBot="1">
      <c r="A531" s="516" t="str">
        <f t="shared" si="26"/>
        <v>2018-09-28</v>
      </c>
      <c r="D531" s="526"/>
      <c r="E531" s="552"/>
      <c r="I531" s="543" t="str">
        <f t="shared" si="27"/>
        <v>2018-09</v>
      </c>
      <c r="K531" s="306">
        <v>46178</v>
      </c>
    </row>
    <row r="532" spans="1:15" ht="15" customHeight="1" thickTop="1" thickBot="1">
      <c r="A532" s="516" t="str">
        <f t="shared" si="26"/>
        <v>2018-09-28</v>
      </c>
      <c r="D532" s="526"/>
      <c r="E532" s="552"/>
      <c r="I532" s="543" t="str">
        <f t="shared" si="27"/>
        <v>2018-09</v>
      </c>
      <c r="K532" s="306">
        <v>46178</v>
      </c>
      <c r="O532" s="513">
        <v>48604</v>
      </c>
    </row>
    <row r="533" spans="1:15" ht="15" customHeight="1" thickTop="1" thickBot="1">
      <c r="A533" s="516" t="str">
        <f t="shared" si="26"/>
        <v>2018-09-28</v>
      </c>
      <c r="D533" s="526"/>
      <c r="E533" s="552"/>
      <c r="I533" s="543" t="str">
        <f t="shared" si="27"/>
        <v>2018-09</v>
      </c>
      <c r="K533" s="306">
        <v>46178</v>
      </c>
      <c r="O533" s="513">
        <v>10000</v>
      </c>
    </row>
    <row r="534" spans="1:15" ht="15" customHeight="1" thickTop="1" thickBot="1">
      <c r="A534" s="516" t="str">
        <f t="shared" si="26"/>
        <v>2018-09-28</v>
      </c>
      <c r="D534" s="526"/>
      <c r="E534" s="552"/>
      <c r="I534" s="543" t="str">
        <f t="shared" si="27"/>
        <v>2018-09</v>
      </c>
      <c r="K534" s="306">
        <v>46178</v>
      </c>
      <c r="O534" s="513">
        <v>50000</v>
      </c>
    </row>
    <row r="535" spans="1:15" ht="15" customHeight="1" thickTop="1" thickBot="1">
      <c r="A535" s="516" t="str">
        <f t="shared" si="26"/>
        <v>2018-09-28</v>
      </c>
      <c r="D535" s="526"/>
      <c r="E535" s="552"/>
      <c r="I535" s="543" t="str">
        <f t="shared" si="27"/>
        <v>2018-09</v>
      </c>
      <c r="K535" s="306">
        <v>46178</v>
      </c>
    </row>
    <row r="536" spans="1:15" ht="15" customHeight="1" thickTop="1" thickBot="1">
      <c r="A536" s="516" t="str">
        <f t="shared" si="26"/>
        <v>2018-09-28</v>
      </c>
      <c r="D536" s="526"/>
      <c r="E536" s="552"/>
      <c r="I536" s="543" t="str">
        <f t="shared" si="27"/>
        <v>2018-09</v>
      </c>
      <c r="K536" s="306">
        <v>46178</v>
      </c>
    </row>
    <row r="537" spans="1:15" ht="15" customHeight="1" thickTop="1" thickBot="1">
      <c r="A537" s="516" t="str">
        <f t="shared" si="26"/>
        <v>2018-10-01</v>
      </c>
      <c r="D537" s="526"/>
      <c r="E537" s="552"/>
      <c r="I537" s="543" t="str">
        <f t="shared" si="27"/>
        <v>2018-10</v>
      </c>
      <c r="K537" s="306">
        <v>46181</v>
      </c>
    </row>
    <row r="538" spans="1:15" ht="15" customHeight="1" thickTop="1" thickBot="1">
      <c r="A538" s="516" t="str">
        <f t="shared" si="26"/>
        <v>2018-10-01</v>
      </c>
      <c r="D538" s="526"/>
      <c r="E538" s="552"/>
      <c r="I538" s="543" t="str">
        <f t="shared" si="27"/>
        <v>2018-10</v>
      </c>
      <c r="K538" s="306">
        <v>46181</v>
      </c>
    </row>
    <row r="539" spans="1:15" ht="15" customHeight="1" thickTop="1" thickBot="1">
      <c r="A539" s="516" t="str">
        <f t="shared" si="26"/>
        <v>2018-10-01</v>
      </c>
      <c r="D539" s="526"/>
      <c r="E539" s="552"/>
      <c r="I539" s="543" t="str">
        <f t="shared" si="27"/>
        <v>2018-10</v>
      </c>
      <c r="K539" s="306">
        <v>46181</v>
      </c>
    </row>
    <row r="540" spans="1:15" ht="15" customHeight="1" thickTop="1" thickBot="1">
      <c r="A540" s="516" t="str">
        <f t="shared" si="26"/>
        <v>2018-10-01</v>
      </c>
      <c r="D540" s="526"/>
      <c r="E540" s="552"/>
      <c r="I540" s="543" t="str">
        <f t="shared" si="27"/>
        <v>2018-10</v>
      </c>
      <c r="K540" s="306">
        <v>46181</v>
      </c>
    </row>
    <row r="541" spans="1:15" ht="15" customHeight="1" thickTop="1" thickBot="1">
      <c r="A541" s="516" t="str">
        <f t="shared" si="26"/>
        <v>2018-10-03</v>
      </c>
      <c r="D541" s="526"/>
      <c r="E541" s="552"/>
      <c r="I541" s="543" t="str">
        <f t="shared" si="27"/>
        <v>2018-10</v>
      </c>
      <c r="K541" s="306">
        <v>46183</v>
      </c>
    </row>
    <row r="542" spans="1:15" ht="15" customHeight="1" thickTop="1" thickBot="1">
      <c r="A542" s="516" t="str">
        <f t="shared" si="26"/>
        <v>2018-10-03</v>
      </c>
      <c r="D542" s="526"/>
      <c r="E542" s="552"/>
      <c r="I542" s="543" t="str">
        <f t="shared" si="27"/>
        <v>2018-10</v>
      </c>
      <c r="K542" s="306">
        <v>46183</v>
      </c>
    </row>
    <row r="543" spans="1:15" ht="15" customHeight="1" thickTop="1" thickBot="1">
      <c r="A543" s="516" t="str">
        <f t="shared" si="26"/>
        <v>2018-10-04</v>
      </c>
      <c r="D543" s="526"/>
      <c r="E543" s="552"/>
      <c r="I543" s="543" t="str">
        <f t="shared" si="27"/>
        <v>2018-10</v>
      </c>
      <c r="K543" s="306">
        <v>46184</v>
      </c>
    </row>
    <row r="544" spans="1:15" ht="15" customHeight="1" thickTop="1" thickBot="1">
      <c r="A544" s="516" t="str">
        <f t="shared" si="26"/>
        <v>2018-10-04</v>
      </c>
      <c r="D544" s="526"/>
      <c r="E544" s="552"/>
      <c r="I544" s="543" t="str">
        <f t="shared" si="27"/>
        <v>2018-10</v>
      </c>
      <c r="K544" s="306">
        <v>46184</v>
      </c>
    </row>
    <row r="545" spans="1:14" ht="15" customHeight="1" thickTop="1" thickBot="1">
      <c r="A545" s="516" t="str">
        <f t="shared" si="26"/>
        <v>2018-10-04</v>
      </c>
      <c r="D545" s="526"/>
      <c r="E545" s="552"/>
      <c r="I545" s="543" t="str">
        <f t="shared" si="27"/>
        <v>2018-10</v>
      </c>
      <c r="K545" s="306">
        <v>46184</v>
      </c>
    </row>
    <row r="546" spans="1:14" ht="15" customHeight="1" thickTop="1" thickBot="1">
      <c r="A546" s="516" t="str">
        <f t="shared" si="26"/>
        <v>2018-10-05</v>
      </c>
      <c r="D546" s="526"/>
      <c r="E546" s="552"/>
      <c r="I546" s="543" t="str">
        <f t="shared" si="27"/>
        <v>2018-10</v>
      </c>
      <c r="K546" s="306">
        <v>46185</v>
      </c>
    </row>
    <row r="547" spans="1:14" ht="15" customHeight="1" thickTop="1" thickBot="1">
      <c r="A547" s="516" t="str">
        <f t="shared" si="26"/>
        <v>2018-10-05</v>
      </c>
      <c r="D547" s="526"/>
      <c r="E547" s="552"/>
      <c r="I547" s="543" t="str">
        <f t="shared" si="27"/>
        <v>2018-10</v>
      </c>
      <c r="K547" s="306">
        <v>46185</v>
      </c>
    </row>
    <row r="548" spans="1:14" ht="15" customHeight="1" thickTop="1" thickBot="1">
      <c r="A548" s="516" t="str">
        <f t="shared" si="26"/>
        <v>2018-10-05</v>
      </c>
      <c r="D548" s="526"/>
      <c r="E548" s="552"/>
      <c r="I548" s="543" t="str">
        <f t="shared" si="27"/>
        <v>2018-10</v>
      </c>
      <c r="K548" s="306">
        <v>46185</v>
      </c>
      <c r="N548" s="901">
        <f>7200*15</f>
        <v>108000</v>
      </c>
    </row>
    <row r="549" spans="1:14" ht="15" customHeight="1" thickTop="1" thickBot="1">
      <c r="A549" s="516" t="str">
        <f t="shared" si="26"/>
        <v>2018-10-05</v>
      </c>
      <c r="D549" s="526"/>
      <c r="E549" s="552"/>
      <c r="I549" s="543" t="str">
        <f t="shared" si="27"/>
        <v>2018-10</v>
      </c>
      <c r="K549" s="306">
        <v>46185</v>
      </c>
    </row>
    <row r="550" spans="1:14" ht="15" customHeight="1" thickTop="1" thickBot="1">
      <c r="A550" s="516" t="str">
        <f t="shared" si="26"/>
        <v>2018-10-07</v>
      </c>
      <c r="D550" s="526"/>
      <c r="E550" s="552"/>
      <c r="I550" s="543" t="str">
        <f t="shared" si="27"/>
        <v>2018-10</v>
      </c>
      <c r="K550" s="306">
        <v>46187</v>
      </c>
    </row>
    <row r="551" spans="1:14" ht="15" customHeight="1" thickTop="1" thickBot="1">
      <c r="A551" s="516" t="str">
        <f t="shared" si="26"/>
        <v>2018-10-08</v>
      </c>
      <c r="D551" s="526"/>
      <c r="E551" s="552"/>
      <c r="I551" s="543" t="str">
        <f t="shared" si="27"/>
        <v>2018-10</v>
      </c>
      <c r="K551" s="306">
        <v>46188</v>
      </c>
    </row>
    <row r="552" spans="1:14" ht="15" customHeight="1" thickTop="1" thickBot="1">
      <c r="A552" s="516" t="str">
        <f t="shared" si="26"/>
        <v>2018-10-08</v>
      </c>
      <c r="D552" s="526"/>
      <c r="E552" s="552"/>
      <c r="I552" s="543" t="str">
        <f t="shared" si="27"/>
        <v>2018-10</v>
      </c>
      <c r="K552" s="306">
        <v>46188</v>
      </c>
    </row>
    <row r="553" spans="1:14" ht="15" customHeight="1" thickTop="1" thickBot="1">
      <c r="A553" s="516" t="str">
        <f t="shared" si="26"/>
        <v>2018-10-08</v>
      </c>
      <c r="D553" s="526"/>
      <c r="E553" s="552"/>
      <c r="I553" s="543" t="str">
        <f t="shared" si="27"/>
        <v>2018-10</v>
      </c>
      <c r="K553" s="306">
        <v>46188</v>
      </c>
    </row>
    <row r="554" spans="1:14" ht="15" customHeight="1" thickTop="1" thickBot="1">
      <c r="A554" s="516" t="str">
        <f t="shared" si="26"/>
        <v>2018-10-08</v>
      </c>
      <c r="D554" s="526"/>
      <c r="E554" s="552"/>
      <c r="I554" s="543" t="str">
        <f t="shared" si="27"/>
        <v>2018-10</v>
      </c>
      <c r="K554" s="306">
        <v>46188</v>
      </c>
    </row>
    <row r="555" spans="1:14" ht="15" customHeight="1" thickTop="1" thickBot="1">
      <c r="A555" s="516" t="str">
        <f t="shared" si="26"/>
        <v>2018-10-11</v>
      </c>
      <c r="D555" s="526"/>
      <c r="E555" s="552"/>
      <c r="I555" s="543" t="str">
        <f t="shared" si="27"/>
        <v>2018-10</v>
      </c>
      <c r="K555" s="306">
        <v>46191</v>
      </c>
    </row>
    <row r="556" spans="1:14" ht="15" customHeight="1" thickTop="1" thickBot="1">
      <c r="A556" s="516" t="str">
        <f t="shared" si="26"/>
        <v>2018-10-11</v>
      </c>
      <c r="D556" s="526"/>
      <c r="E556" s="552"/>
      <c r="I556" s="543" t="str">
        <f t="shared" si="27"/>
        <v>2018-10</v>
      </c>
      <c r="K556" s="306">
        <v>46191</v>
      </c>
    </row>
    <row r="557" spans="1:14" ht="15" customHeight="1" thickTop="1" thickBot="1">
      <c r="A557" s="516" t="str">
        <f t="shared" si="26"/>
        <v>2018-10-11</v>
      </c>
      <c r="D557" s="526"/>
      <c r="E557" s="552"/>
      <c r="I557" s="543" t="str">
        <f t="shared" si="27"/>
        <v>2018-10</v>
      </c>
      <c r="K557" s="306">
        <v>46191</v>
      </c>
    </row>
    <row r="558" spans="1:14" ht="15" customHeight="1" thickTop="1" thickBot="1">
      <c r="A558" s="516" t="str">
        <f t="shared" si="26"/>
        <v>2018-10-11</v>
      </c>
      <c r="D558" s="526"/>
      <c r="E558" s="552"/>
      <c r="I558" s="543" t="str">
        <f t="shared" si="27"/>
        <v>2018-10</v>
      </c>
      <c r="K558" s="306">
        <v>46191</v>
      </c>
    </row>
    <row r="559" spans="1:14" ht="15" customHeight="1" thickTop="1" thickBot="1">
      <c r="A559" s="516" t="str">
        <f t="shared" si="26"/>
        <v>2018-10-12</v>
      </c>
      <c r="D559" s="526"/>
      <c r="E559" s="552"/>
      <c r="I559" s="543" t="str">
        <f t="shared" si="27"/>
        <v>2018-10</v>
      </c>
      <c r="K559" s="306">
        <v>46192</v>
      </c>
    </row>
    <row r="560" spans="1:14" ht="15" customHeight="1" thickTop="1" thickBot="1">
      <c r="A560" s="516" t="str">
        <f t="shared" si="26"/>
        <v>2018-10-12</v>
      </c>
      <c r="D560" s="526"/>
      <c r="E560" s="552"/>
      <c r="I560" s="543" t="str">
        <f t="shared" si="27"/>
        <v>2018-10</v>
      </c>
      <c r="K560" s="306">
        <v>46192</v>
      </c>
    </row>
    <row r="561" spans="1:14" ht="15" customHeight="1" thickTop="1" thickBot="1">
      <c r="A561" s="516" t="str">
        <f t="shared" si="26"/>
        <v>2018-10-12</v>
      </c>
      <c r="D561" s="526"/>
      <c r="E561" s="552"/>
      <c r="I561" s="543" t="str">
        <f t="shared" si="27"/>
        <v>2018-10</v>
      </c>
      <c r="K561" s="306">
        <v>46192</v>
      </c>
    </row>
    <row r="562" spans="1:14" ht="15" customHeight="1" thickTop="1" thickBot="1">
      <c r="A562" s="516" t="str">
        <f t="shared" si="26"/>
        <v>2018-10-14</v>
      </c>
      <c r="D562" s="526"/>
      <c r="E562" s="552"/>
      <c r="I562" s="543" t="str">
        <f t="shared" si="27"/>
        <v>2018-10</v>
      </c>
      <c r="K562" s="306">
        <v>46194</v>
      </c>
    </row>
    <row r="563" spans="1:14" ht="15" customHeight="1" thickTop="1" thickBot="1">
      <c r="A563" s="516" t="str">
        <f t="shared" si="26"/>
        <v>2018-10-16</v>
      </c>
      <c r="D563" s="526"/>
      <c r="E563" s="552"/>
      <c r="I563" s="543" t="str">
        <f t="shared" si="27"/>
        <v>2018-10</v>
      </c>
      <c r="K563" s="306">
        <v>46196</v>
      </c>
    </row>
    <row r="564" spans="1:14" ht="15" customHeight="1" thickTop="1" thickBot="1">
      <c r="A564" s="516" t="str">
        <f t="shared" si="26"/>
        <v>2018-10-16</v>
      </c>
      <c r="D564" s="526"/>
      <c r="E564" s="552"/>
      <c r="I564" s="543" t="str">
        <f t="shared" si="27"/>
        <v>2018-10</v>
      </c>
      <c r="K564" s="306">
        <v>46196</v>
      </c>
    </row>
    <row r="565" spans="1:14" ht="15" customHeight="1" thickTop="1" thickBot="1">
      <c r="A565" s="516" t="str">
        <f t="shared" si="26"/>
        <v>2018-10-16</v>
      </c>
      <c r="D565" s="526"/>
      <c r="E565" s="552"/>
      <c r="I565" s="543" t="str">
        <f t="shared" si="27"/>
        <v>2018-10</v>
      </c>
      <c r="K565" s="306">
        <v>46196</v>
      </c>
    </row>
    <row r="566" spans="1:14" ht="15" customHeight="1" thickTop="1" thickBot="1">
      <c r="A566" s="516" t="str">
        <f t="shared" si="26"/>
        <v>2018-10-17</v>
      </c>
      <c r="D566" s="542"/>
      <c r="E566" s="570"/>
      <c r="I566" s="543" t="str">
        <f t="shared" si="27"/>
        <v>2018-10</v>
      </c>
      <c r="K566" s="306">
        <v>46197</v>
      </c>
    </row>
    <row r="567" spans="1:14" ht="15" customHeight="1" thickTop="1" thickBot="1">
      <c r="A567" s="516" t="str">
        <f t="shared" si="26"/>
        <v>2018-10-18</v>
      </c>
      <c r="D567" s="526"/>
      <c r="E567" s="552"/>
      <c r="I567" s="543" t="str">
        <f t="shared" si="27"/>
        <v>2018-10</v>
      </c>
      <c r="K567" s="306">
        <v>46198</v>
      </c>
      <c r="N567" s="904">
        <f>D566-27125</f>
        <v>-27125</v>
      </c>
    </row>
    <row r="568" spans="1:14" ht="15" customHeight="1" thickTop="1" thickBot="1">
      <c r="A568" s="516" t="str">
        <f t="shared" si="26"/>
        <v>2018-10-18</v>
      </c>
      <c r="D568" s="526"/>
      <c r="E568" s="552"/>
      <c r="I568" s="543" t="str">
        <f t="shared" si="27"/>
        <v>2018-10</v>
      </c>
      <c r="K568" s="306">
        <v>46198</v>
      </c>
    </row>
    <row r="569" spans="1:14" ht="15" customHeight="1" thickTop="1" thickBot="1">
      <c r="A569" s="516" t="str">
        <f t="shared" si="26"/>
        <v>2018-10-18</v>
      </c>
      <c r="D569" s="526"/>
      <c r="E569" s="552"/>
      <c r="I569" s="543" t="str">
        <f t="shared" si="27"/>
        <v>2018-10</v>
      </c>
      <c r="K569" s="306">
        <v>46198</v>
      </c>
    </row>
    <row r="570" spans="1:14" ht="15" customHeight="1" thickTop="1" thickBot="1">
      <c r="A570" s="516" t="str">
        <f t="shared" si="26"/>
        <v>2018-10-18</v>
      </c>
      <c r="D570" s="526"/>
      <c r="E570" s="552"/>
      <c r="I570" s="543" t="str">
        <f t="shared" si="27"/>
        <v>2018-10</v>
      </c>
      <c r="K570" s="306">
        <v>46198</v>
      </c>
    </row>
    <row r="571" spans="1:14" ht="15" customHeight="1" thickTop="1" thickBot="1">
      <c r="A571" s="516" t="str">
        <f t="shared" si="26"/>
        <v>2018-10-18</v>
      </c>
      <c r="D571" s="526"/>
      <c r="E571" s="552"/>
      <c r="I571" s="543" t="str">
        <f t="shared" si="27"/>
        <v>2018-10</v>
      </c>
      <c r="K571" s="306">
        <v>46198</v>
      </c>
    </row>
    <row r="572" spans="1:14" ht="15" customHeight="1" thickTop="1" thickBot="1">
      <c r="A572" s="516" t="str">
        <f t="shared" si="26"/>
        <v>2018-10-18</v>
      </c>
      <c r="D572" s="526"/>
      <c r="E572" s="552"/>
      <c r="I572" s="543" t="str">
        <f t="shared" si="27"/>
        <v>2018-10</v>
      </c>
      <c r="K572" s="306">
        <v>46198</v>
      </c>
    </row>
    <row r="573" spans="1:14" ht="15" customHeight="1" thickTop="1" thickBot="1">
      <c r="A573" s="516" t="str">
        <f t="shared" si="26"/>
        <v/>
      </c>
      <c r="D573" s="526"/>
      <c r="E573" s="552"/>
      <c r="I573" s="543" t="str">
        <f t="shared" si="27"/>
        <v/>
      </c>
    </row>
    <row r="574" spans="1:14" ht="15" customHeight="1" thickTop="1" thickBot="1">
      <c r="A574" s="516" t="str">
        <f t="shared" si="26"/>
        <v/>
      </c>
      <c r="D574" s="526"/>
      <c r="E574" s="552"/>
      <c r="I574" s="543" t="str">
        <f t="shared" si="27"/>
        <v/>
      </c>
    </row>
    <row r="575" spans="1:14" ht="15" customHeight="1" thickTop="1" thickBot="1">
      <c r="A575" s="516" t="str">
        <f t="shared" si="26"/>
        <v/>
      </c>
      <c r="D575" s="526"/>
      <c r="E575" s="552"/>
      <c r="I575" s="543" t="str">
        <f t="shared" si="27"/>
        <v/>
      </c>
    </row>
    <row r="576" spans="1:14" ht="15" customHeight="1" thickTop="1" thickBot="1">
      <c r="A576" s="516" t="str">
        <f t="shared" si="26"/>
        <v/>
      </c>
      <c r="D576" s="526"/>
      <c r="E576" s="552"/>
      <c r="I576" s="543" t="str">
        <f t="shared" si="27"/>
        <v/>
      </c>
    </row>
    <row r="577" spans="1:9" ht="15" customHeight="1" thickTop="1" thickBot="1">
      <c r="A577" s="516" t="str">
        <f t="shared" si="26"/>
        <v/>
      </c>
      <c r="D577" s="526"/>
      <c r="E577" s="552"/>
      <c r="I577" s="543" t="str">
        <f t="shared" si="27"/>
        <v/>
      </c>
    </row>
    <row r="578" spans="1:9" ht="15" customHeight="1" thickTop="1" thickBot="1">
      <c r="A578" s="516" t="str">
        <f t="shared" si="26"/>
        <v/>
      </c>
      <c r="D578" s="526"/>
      <c r="E578" s="552"/>
      <c r="I578" s="543" t="str">
        <f t="shared" si="27"/>
        <v/>
      </c>
    </row>
    <row r="579" spans="1:9" ht="15" customHeight="1" thickTop="1" thickBot="1">
      <c r="A579" s="516" t="str">
        <f t="shared" ref="A579:A642" si="28">IF($K579="","",_xlfn.LET(_xlpm.gDate,K579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D579" s="526"/>
      <c r="E579" s="552"/>
      <c r="I579" s="543" t="str">
        <f t="shared" ref="I579:I642" si="29">IF($A579="","",TEXT($A579,"yyyy-mm"))</f>
        <v/>
      </c>
    </row>
    <row r="580" spans="1:9" ht="15" customHeight="1" thickTop="1" thickBot="1">
      <c r="A580" s="516" t="str">
        <f t="shared" si="28"/>
        <v/>
      </c>
      <c r="D580" s="526"/>
      <c r="E580" s="552"/>
      <c r="I580" s="543" t="str">
        <f t="shared" si="29"/>
        <v/>
      </c>
    </row>
    <row r="581" spans="1:9" ht="15" customHeight="1" thickTop="1" thickBot="1">
      <c r="A581" s="516" t="str">
        <f t="shared" si="28"/>
        <v/>
      </c>
      <c r="D581" s="526"/>
      <c r="E581" s="552"/>
      <c r="I581" s="543" t="str">
        <f t="shared" si="29"/>
        <v/>
      </c>
    </row>
    <row r="582" spans="1:9" ht="15" customHeight="1" thickTop="1" thickBot="1">
      <c r="A582" s="516" t="str">
        <f t="shared" si="28"/>
        <v/>
      </c>
      <c r="D582" s="526"/>
      <c r="E582" s="552"/>
      <c r="I582" s="543" t="str">
        <f t="shared" si="29"/>
        <v/>
      </c>
    </row>
    <row r="583" spans="1:9" ht="15" customHeight="1" thickTop="1" thickBot="1">
      <c r="A583" s="516" t="str">
        <f t="shared" si="28"/>
        <v/>
      </c>
      <c r="D583" s="526"/>
      <c r="E583" s="552"/>
      <c r="I583" s="543" t="str">
        <f t="shared" si="29"/>
        <v/>
      </c>
    </row>
    <row r="584" spans="1:9" ht="15" customHeight="1" thickTop="1" thickBot="1">
      <c r="A584" s="516" t="str">
        <f t="shared" si="28"/>
        <v/>
      </c>
      <c r="D584" s="526"/>
      <c r="E584" s="552"/>
      <c r="I584" s="543" t="str">
        <f t="shared" si="29"/>
        <v/>
      </c>
    </row>
    <row r="585" spans="1:9" ht="15" customHeight="1" thickTop="1" thickBot="1">
      <c r="A585" s="516" t="str">
        <f t="shared" si="28"/>
        <v/>
      </c>
      <c r="D585" s="526"/>
      <c r="E585" s="552"/>
      <c r="I585" s="543" t="str">
        <f t="shared" si="29"/>
        <v/>
      </c>
    </row>
    <row r="586" spans="1:9" ht="15" customHeight="1" thickTop="1" thickBot="1">
      <c r="A586" s="516" t="str">
        <f t="shared" si="28"/>
        <v/>
      </c>
      <c r="D586" s="526"/>
      <c r="E586" s="552"/>
      <c r="I586" s="543" t="str">
        <f t="shared" si="29"/>
        <v/>
      </c>
    </row>
    <row r="587" spans="1:9" ht="15" customHeight="1" thickTop="1" thickBot="1">
      <c r="A587" s="516" t="str">
        <f t="shared" si="28"/>
        <v/>
      </c>
      <c r="D587" s="526"/>
      <c r="E587" s="552"/>
      <c r="I587" s="543" t="str">
        <f t="shared" si="29"/>
        <v/>
      </c>
    </row>
    <row r="588" spans="1:9" ht="15" customHeight="1" thickTop="1" thickBot="1">
      <c r="A588" s="516" t="str">
        <f t="shared" si="28"/>
        <v/>
      </c>
      <c r="D588" s="526"/>
      <c r="E588" s="552"/>
      <c r="I588" s="543" t="str">
        <f t="shared" si="29"/>
        <v/>
      </c>
    </row>
    <row r="589" spans="1:9" ht="15" customHeight="1" thickTop="1" thickBot="1">
      <c r="A589" s="516" t="str">
        <f t="shared" si="28"/>
        <v/>
      </c>
      <c r="D589" s="526"/>
      <c r="E589" s="552"/>
      <c r="I589" s="543" t="str">
        <f t="shared" si="29"/>
        <v/>
      </c>
    </row>
    <row r="590" spans="1:9" ht="15" customHeight="1" thickTop="1" thickBot="1">
      <c r="A590" s="516" t="str">
        <f t="shared" si="28"/>
        <v/>
      </c>
      <c r="D590" s="526"/>
      <c r="E590" s="552"/>
      <c r="I590" s="543" t="str">
        <f t="shared" si="29"/>
        <v/>
      </c>
    </row>
    <row r="591" spans="1:9" ht="15" customHeight="1" thickTop="1" thickBot="1">
      <c r="A591" s="516" t="str">
        <f t="shared" si="28"/>
        <v/>
      </c>
      <c r="D591" s="526"/>
      <c r="E591" s="552"/>
      <c r="I591" s="543" t="str">
        <f t="shared" si="29"/>
        <v/>
      </c>
    </row>
    <row r="592" spans="1:9" ht="15" customHeight="1" thickTop="1" thickBot="1">
      <c r="A592" s="516" t="str">
        <f t="shared" si="28"/>
        <v/>
      </c>
      <c r="D592" s="526"/>
      <c r="E592" s="552"/>
      <c r="I592" s="543" t="str">
        <f t="shared" si="29"/>
        <v/>
      </c>
    </row>
    <row r="593" spans="1:9" ht="15" customHeight="1" thickTop="1" thickBot="1">
      <c r="A593" s="516" t="str">
        <f t="shared" si="28"/>
        <v/>
      </c>
      <c r="D593" s="526"/>
      <c r="E593" s="552"/>
      <c r="I593" s="543" t="str">
        <f t="shared" si="29"/>
        <v/>
      </c>
    </row>
    <row r="594" spans="1:9" ht="15" customHeight="1" thickTop="1" thickBot="1">
      <c r="A594" s="516" t="str">
        <f t="shared" si="28"/>
        <v/>
      </c>
      <c r="D594" s="526"/>
      <c r="E594" s="552"/>
      <c r="I594" s="543" t="str">
        <f t="shared" si="29"/>
        <v/>
      </c>
    </row>
    <row r="595" spans="1:9" ht="15" customHeight="1" thickTop="1" thickBot="1">
      <c r="A595" s="516" t="str">
        <f t="shared" si="28"/>
        <v/>
      </c>
      <c r="D595" s="526"/>
      <c r="E595" s="552"/>
      <c r="I595" s="543" t="str">
        <f t="shared" si="29"/>
        <v/>
      </c>
    </row>
    <row r="596" spans="1:9" ht="15" customHeight="1" thickTop="1" thickBot="1">
      <c r="A596" s="516" t="str">
        <f t="shared" si="28"/>
        <v/>
      </c>
      <c r="D596" s="526"/>
      <c r="E596" s="552"/>
      <c r="I596" s="543" t="str">
        <f t="shared" si="29"/>
        <v/>
      </c>
    </row>
    <row r="597" spans="1:9" ht="15" customHeight="1" thickTop="1" thickBot="1">
      <c r="A597" s="516" t="str">
        <f t="shared" si="28"/>
        <v/>
      </c>
      <c r="D597" s="526"/>
      <c r="E597" s="552"/>
      <c r="I597" s="543" t="str">
        <f t="shared" si="29"/>
        <v/>
      </c>
    </row>
    <row r="598" spans="1:9" ht="15" customHeight="1" thickTop="1" thickBot="1">
      <c r="A598" s="516" t="str">
        <f t="shared" si="28"/>
        <v/>
      </c>
      <c r="D598" s="526"/>
      <c r="E598" s="552"/>
      <c r="I598" s="543" t="str">
        <f t="shared" si="29"/>
        <v/>
      </c>
    </row>
    <row r="599" spans="1:9" ht="15" customHeight="1" thickTop="1" thickBot="1">
      <c r="A599" s="516" t="str">
        <f t="shared" si="28"/>
        <v/>
      </c>
      <c r="D599" s="526"/>
      <c r="E599" s="552"/>
      <c r="I599" s="543" t="str">
        <f t="shared" si="29"/>
        <v/>
      </c>
    </row>
    <row r="600" spans="1:9" ht="15" customHeight="1" thickTop="1" thickBot="1">
      <c r="A600" s="516" t="str">
        <f t="shared" si="28"/>
        <v/>
      </c>
      <c r="D600" s="526"/>
      <c r="E600" s="552"/>
      <c r="I600" s="543" t="str">
        <f t="shared" si="29"/>
        <v/>
      </c>
    </row>
    <row r="601" spans="1:9" ht="15" customHeight="1" thickTop="1" thickBot="1">
      <c r="A601" s="516" t="str">
        <f t="shared" si="28"/>
        <v/>
      </c>
      <c r="D601" s="526"/>
      <c r="E601" s="552"/>
      <c r="I601" s="543" t="str">
        <f t="shared" si="29"/>
        <v/>
      </c>
    </row>
    <row r="602" spans="1:9" ht="15" customHeight="1" thickTop="1" thickBot="1">
      <c r="A602" s="516" t="str">
        <f t="shared" si="28"/>
        <v/>
      </c>
      <c r="D602" s="526"/>
      <c r="E602" s="552"/>
      <c r="I602" s="543" t="str">
        <f t="shared" si="29"/>
        <v/>
      </c>
    </row>
    <row r="603" spans="1:9" ht="15" customHeight="1" thickTop="1" thickBot="1">
      <c r="A603" s="516" t="str">
        <f t="shared" si="28"/>
        <v/>
      </c>
      <c r="D603" s="526"/>
      <c r="E603" s="552"/>
      <c r="I603" s="543" t="str">
        <f t="shared" si="29"/>
        <v/>
      </c>
    </row>
    <row r="604" spans="1:9" ht="15" customHeight="1" thickTop="1" thickBot="1">
      <c r="A604" s="516" t="str">
        <f t="shared" si="28"/>
        <v/>
      </c>
      <c r="D604" s="526"/>
      <c r="E604" s="552"/>
      <c r="I604" s="543" t="str">
        <f t="shared" si="29"/>
        <v/>
      </c>
    </row>
    <row r="605" spans="1:9" ht="15" customHeight="1" thickTop="1" thickBot="1">
      <c r="A605" s="516" t="str">
        <f t="shared" si="28"/>
        <v/>
      </c>
      <c r="D605" s="526"/>
      <c r="E605" s="552"/>
      <c r="I605" s="543" t="str">
        <f t="shared" si="29"/>
        <v/>
      </c>
    </row>
    <row r="606" spans="1:9" ht="15" customHeight="1" thickTop="1" thickBot="1">
      <c r="A606" s="516" t="str">
        <f t="shared" si="28"/>
        <v/>
      </c>
      <c r="D606" s="526"/>
      <c r="E606" s="552"/>
      <c r="I606" s="543" t="str">
        <f t="shared" si="29"/>
        <v/>
      </c>
    </row>
    <row r="607" spans="1:9" ht="15" customHeight="1" thickTop="1" thickBot="1">
      <c r="A607" s="516" t="str">
        <f t="shared" si="28"/>
        <v/>
      </c>
      <c r="D607" s="526"/>
      <c r="E607" s="552"/>
      <c r="I607" s="543" t="str">
        <f t="shared" si="29"/>
        <v/>
      </c>
    </row>
    <row r="608" spans="1:9" ht="15" customHeight="1" thickTop="1" thickBot="1">
      <c r="A608" s="516" t="str">
        <f t="shared" si="28"/>
        <v/>
      </c>
      <c r="D608" s="526"/>
      <c r="E608" s="552"/>
      <c r="I608" s="543" t="str">
        <f t="shared" si="29"/>
        <v/>
      </c>
    </row>
    <row r="609" spans="1:9" ht="15" customHeight="1" thickTop="1" thickBot="1">
      <c r="A609" s="516" t="str">
        <f t="shared" si="28"/>
        <v/>
      </c>
      <c r="D609" s="526"/>
      <c r="E609" s="552"/>
      <c r="I609" s="543" t="str">
        <f t="shared" si="29"/>
        <v/>
      </c>
    </row>
    <row r="610" spans="1:9" ht="15" customHeight="1" thickTop="1" thickBot="1">
      <c r="A610" s="516" t="str">
        <f t="shared" si="28"/>
        <v/>
      </c>
      <c r="D610" s="526"/>
      <c r="E610" s="552"/>
      <c r="I610" s="543" t="str">
        <f t="shared" si="29"/>
        <v/>
      </c>
    </row>
    <row r="611" spans="1:9" ht="15" customHeight="1" thickTop="1" thickBot="1">
      <c r="A611" s="516" t="str">
        <f t="shared" si="28"/>
        <v/>
      </c>
      <c r="D611" s="526"/>
      <c r="E611" s="552"/>
      <c r="I611" s="543" t="str">
        <f t="shared" si="29"/>
        <v/>
      </c>
    </row>
    <row r="612" spans="1:9" ht="15" customHeight="1" thickTop="1" thickBot="1">
      <c r="A612" s="516" t="str">
        <f t="shared" si="28"/>
        <v/>
      </c>
      <c r="D612" s="526"/>
      <c r="E612" s="552"/>
      <c r="I612" s="543" t="str">
        <f t="shared" si="29"/>
        <v/>
      </c>
    </row>
    <row r="613" spans="1:9" ht="15" customHeight="1" thickTop="1" thickBot="1">
      <c r="A613" s="516" t="str">
        <f t="shared" si="28"/>
        <v/>
      </c>
      <c r="D613" s="526"/>
      <c r="E613" s="552"/>
      <c r="I613" s="543" t="str">
        <f t="shared" si="29"/>
        <v/>
      </c>
    </row>
    <row r="614" spans="1:9" ht="15" customHeight="1" thickTop="1" thickBot="1">
      <c r="A614" s="516" t="str">
        <f t="shared" si="28"/>
        <v/>
      </c>
      <c r="D614" s="526"/>
      <c r="E614" s="552"/>
      <c r="I614" s="543" t="str">
        <f t="shared" si="29"/>
        <v/>
      </c>
    </row>
    <row r="615" spans="1:9" ht="15" customHeight="1" thickTop="1" thickBot="1">
      <c r="A615" s="516" t="str">
        <f t="shared" si="28"/>
        <v/>
      </c>
      <c r="D615" s="526"/>
      <c r="E615" s="552"/>
      <c r="I615" s="543" t="str">
        <f t="shared" si="29"/>
        <v/>
      </c>
    </row>
    <row r="616" spans="1:9" ht="15" customHeight="1" thickTop="1" thickBot="1">
      <c r="A616" s="516" t="str">
        <f t="shared" si="28"/>
        <v/>
      </c>
      <c r="D616" s="526"/>
      <c r="E616" s="552"/>
      <c r="I616" s="543" t="str">
        <f t="shared" si="29"/>
        <v/>
      </c>
    </row>
    <row r="617" spans="1:9" ht="15" customHeight="1" thickTop="1" thickBot="1">
      <c r="A617" s="516" t="str">
        <f t="shared" si="28"/>
        <v/>
      </c>
      <c r="D617" s="526"/>
      <c r="E617" s="552"/>
      <c r="I617" s="543" t="str">
        <f t="shared" si="29"/>
        <v/>
      </c>
    </row>
    <row r="618" spans="1:9" ht="15" customHeight="1" thickTop="1" thickBot="1">
      <c r="A618" s="516" t="str">
        <f t="shared" si="28"/>
        <v/>
      </c>
      <c r="D618" s="526"/>
      <c r="E618" s="552"/>
      <c r="I618" s="543" t="str">
        <f t="shared" si="29"/>
        <v/>
      </c>
    </row>
    <row r="619" spans="1:9" ht="15" customHeight="1" thickTop="1" thickBot="1">
      <c r="A619" s="516" t="str">
        <f t="shared" si="28"/>
        <v/>
      </c>
      <c r="D619" s="526"/>
      <c r="E619" s="552"/>
      <c r="I619" s="543" t="str">
        <f t="shared" si="29"/>
        <v/>
      </c>
    </row>
    <row r="620" spans="1:9" ht="15" customHeight="1" thickTop="1" thickBot="1">
      <c r="A620" s="516" t="str">
        <f t="shared" si="28"/>
        <v/>
      </c>
      <c r="D620" s="526"/>
      <c r="E620" s="552"/>
      <c r="I620" s="543" t="str">
        <f t="shared" si="29"/>
        <v/>
      </c>
    </row>
    <row r="621" spans="1:9" ht="15" customHeight="1" thickTop="1" thickBot="1">
      <c r="A621" s="516" t="str">
        <f t="shared" si="28"/>
        <v/>
      </c>
      <c r="D621" s="526"/>
      <c r="E621" s="552"/>
      <c r="I621" s="543" t="str">
        <f t="shared" si="29"/>
        <v/>
      </c>
    </row>
    <row r="622" spans="1:9" ht="15" customHeight="1" thickTop="1" thickBot="1">
      <c r="A622" s="516" t="str">
        <f t="shared" si="28"/>
        <v/>
      </c>
      <c r="D622" s="526"/>
      <c r="E622" s="552"/>
      <c r="I622" s="543" t="str">
        <f t="shared" si="29"/>
        <v/>
      </c>
    </row>
    <row r="623" spans="1:9" ht="15" customHeight="1" thickTop="1" thickBot="1">
      <c r="A623" s="516" t="str">
        <f t="shared" si="28"/>
        <v/>
      </c>
      <c r="D623" s="526"/>
      <c r="E623" s="552"/>
      <c r="I623" s="543" t="str">
        <f t="shared" si="29"/>
        <v/>
      </c>
    </row>
    <row r="624" spans="1:9" ht="15" customHeight="1" thickTop="1" thickBot="1">
      <c r="A624" s="516" t="str">
        <f t="shared" si="28"/>
        <v/>
      </c>
      <c r="D624" s="526"/>
      <c r="E624" s="552"/>
      <c r="I624" s="543" t="str">
        <f t="shared" si="29"/>
        <v/>
      </c>
    </row>
    <row r="625" spans="1:9" ht="15" customHeight="1" thickTop="1" thickBot="1">
      <c r="A625" s="516" t="str">
        <f t="shared" si="28"/>
        <v/>
      </c>
      <c r="D625" s="526"/>
      <c r="E625" s="552"/>
      <c r="I625" s="543" t="str">
        <f t="shared" si="29"/>
        <v/>
      </c>
    </row>
    <row r="626" spans="1:9" ht="15" customHeight="1" thickTop="1" thickBot="1">
      <c r="A626" s="516" t="str">
        <f t="shared" si="28"/>
        <v/>
      </c>
      <c r="D626" s="526"/>
      <c r="E626" s="552"/>
      <c r="I626" s="543" t="str">
        <f t="shared" si="29"/>
        <v/>
      </c>
    </row>
    <row r="627" spans="1:9" ht="15" customHeight="1" thickTop="1" thickBot="1">
      <c r="A627" s="516" t="str">
        <f t="shared" si="28"/>
        <v/>
      </c>
      <c r="D627" s="526"/>
      <c r="E627" s="552"/>
      <c r="I627" s="543" t="str">
        <f t="shared" si="29"/>
        <v/>
      </c>
    </row>
    <row r="628" spans="1:9" ht="15" customHeight="1" thickTop="1" thickBot="1">
      <c r="A628" s="516" t="str">
        <f t="shared" si="28"/>
        <v/>
      </c>
      <c r="D628" s="526"/>
      <c r="E628" s="552"/>
      <c r="I628" s="543" t="str">
        <f t="shared" si="29"/>
        <v/>
      </c>
    </row>
    <row r="629" spans="1:9" ht="15" customHeight="1" thickTop="1" thickBot="1">
      <c r="A629" s="516" t="str">
        <f t="shared" si="28"/>
        <v/>
      </c>
      <c r="D629" s="526"/>
      <c r="E629" s="552"/>
      <c r="I629" s="543" t="str">
        <f t="shared" si="29"/>
        <v/>
      </c>
    </row>
    <row r="630" spans="1:9" ht="15" customHeight="1" thickTop="1" thickBot="1">
      <c r="A630" s="516" t="str">
        <f t="shared" si="28"/>
        <v/>
      </c>
      <c r="D630" s="526"/>
      <c r="E630" s="552"/>
      <c r="I630" s="543" t="str">
        <f t="shared" si="29"/>
        <v/>
      </c>
    </row>
    <row r="631" spans="1:9" ht="15" customHeight="1" thickTop="1" thickBot="1">
      <c r="A631" s="516" t="str">
        <f t="shared" si="28"/>
        <v/>
      </c>
      <c r="D631" s="526"/>
      <c r="E631" s="552"/>
      <c r="I631" s="543" t="str">
        <f t="shared" si="29"/>
        <v/>
      </c>
    </row>
    <row r="632" spans="1:9" ht="15" customHeight="1" thickTop="1" thickBot="1">
      <c r="A632" s="516" t="str">
        <f t="shared" si="28"/>
        <v/>
      </c>
      <c r="D632" s="526"/>
      <c r="E632" s="552"/>
      <c r="I632" s="543" t="str">
        <f t="shared" si="29"/>
        <v/>
      </c>
    </row>
    <row r="633" spans="1:9" ht="15" customHeight="1" thickTop="1" thickBot="1">
      <c r="A633" s="516" t="str">
        <f t="shared" si="28"/>
        <v/>
      </c>
      <c r="D633" s="526"/>
      <c r="E633" s="552"/>
      <c r="I633" s="543" t="str">
        <f t="shared" si="29"/>
        <v/>
      </c>
    </row>
    <row r="634" spans="1:9" ht="15" customHeight="1" thickTop="1" thickBot="1">
      <c r="A634" s="516" t="str">
        <f t="shared" si="28"/>
        <v/>
      </c>
      <c r="D634" s="526"/>
      <c r="E634" s="552"/>
      <c r="I634" s="543" t="str">
        <f t="shared" si="29"/>
        <v/>
      </c>
    </row>
    <row r="635" spans="1:9" ht="15" customHeight="1" thickTop="1" thickBot="1">
      <c r="A635" s="516" t="str">
        <f t="shared" si="28"/>
        <v/>
      </c>
      <c r="D635" s="526"/>
      <c r="E635" s="552"/>
      <c r="I635" s="543" t="str">
        <f t="shared" si="29"/>
        <v/>
      </c>
    </row>
    <row r="636" spans="1:9" ht="15" customHeight="1" thickTop="1" thickBot="1">
      <c r="A636" s="516" t="str">
        <f t="shared" si="28"/>
        <v/>
      </c>
      <c r="D636" s="526"/>
      <c r="E636" s="552"/>
      <c r="I636" s="543" t="str">
        <f t="shared" si="29"/>
        <v/>
      </c>
    </row>
    <row r="637" spans="1:9" ht="15" customHeight="1" thickTop="1" thickBot="1">
      <c r="A637" s="516" t="str">
        <f t="shared" si="28"/>
        <v/>
      </c>
      <c r="D637" s="526"/>
      <c r="E637" s="552"/>
      <c r="I637" s="543" t="str">
        <f t="shared" si="29"/>
        <v/>
      </c>
    </row>
    <row r="638" spans="1:9" ht="15" customHeight="1" thickTop="1" thickBot="1">
      <c r="A638" s="516" t="str">
        <f t="shared" si="28"/>
        <v/>
      </c>
      <c r="D638" s="526"/>
      <c r="E638" s="552"/>
      <c r="I638" s="543" t="str">
        <f t="shared" si="29"/>
        <v/>
      </c>
    </row>
    <row r="639" spans="1:9" ht="15" customHeight="1" thickTop="1" thickBot="1">
      <c r="A639" s="516" t="str">
        <f t="shared" si="28"/>
        <v/>
      </c>
      <c r="D639" s="526"/>
      <c r="E639" s="552"/>
      <c r="I639" s="543" t="str">
        <f t="shared" si="29"/>
        <v/>
      </c>
    </row>
    <row r="640" spans="1:9" ht="15" customHeight="1" thickTop="1" thickBot="1">
      <c r="A640" s="516" t="str">
        <f t="shared" si="28"/>
        <v/>
      </c>
      <c r="D640" s="526"/>
      <c r="E640" s="552"/>
      <c r="I640" s="543" t="str">
        <f t="shared" si="29"/>
        <v/>
      </c>
    </row>
    <row r="641" spans="1:9" ht="15" customHeight="1" thickTop="1" thickBot="1">
      <c r="A641" s="516" t="str">
        <f t="shared" si="28"/>
        <v/>
      </c>
      <c r="D641" s="526"/>
      <c r="E641" s="552"/>
      <c r="I641" s="543" t="str">
        <f t="shared" si="29"/>
        <v/>
      </c>
    </row>
    <row r="642" spans="1:9" ht="15" customHeight="1" thickTop="1" thickBot="1">
      <c r="A642" s="516" t="str">
        <f t="shared" si="28"/>
        <v/>
      </c>
      <c r="D642" s="526"/>
      <c r="E642" s="552"/>
      <c r="I642" s="543" t="str">
        <f t="shared" si="29"/>
        <v/>
      </c>
    </row>
    <row r="643" spans="1:9" ht="15" customHeight="1" thickTop="1" thickBot="1">
      <c r="A643" s="516" t="str">
        <f t="shared" ref="A643:A706" si="30">IF($K643="","",_xlfn.LET(_xlpm.gDate,K643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D643" s="526"/>
      <c r="E643" s="552"/>
      <c r="I643" s="543" t="str">
        <f t="shared" ref="I643:I706" si="31">IF($A643="","",TEXT($A643,"yyyy-mm"))</f>
        <v/>
      </c>
    </row>
    <row r="644" spans="1:9" ht="15" customHeight="1" thickTop="1" thickBot="1">
      <c r="A644" s="516" t="str">
        <f t="shared" si="30"/>
        <v/>
      </c>
      <c r="D644" s="526"/>
      <c r="E644" s="552"/>
      <c r="I644" s="543" t="str">
        <f t="shared" si="31"/>
        <v/>
      </c>
    </row>
    <row r="645" spans="1:9" ht="15" customHeight="1" thickTop="1" thickBot="1">
      <c r="A645" s="516" t="str">
        <f t="shared" si="30"/>
        <v/>
      </c>
      <c r="D645" s="526"/>
      <c r="E645" s="552"/>
      <c r="I645" s="543" t="str">
        <f t="shared" si="31"/>
        <v/>
      </c>
    </row>
    <row r="646" spans="1:9" ht="15" customHeight="1" thickTop="1" thickBot="1">
      <c r="A646" s="516" t="str">
        <f t="shared" si="30"/>
        <v/>
      </c>
      <c r="D646" s="526"/>
      <c r="E646" s="552"/>
      <c r="I646" s="543" t="str">
        <f t="shared" si="31"/>
        <v/>
      </c>
    </row>
    <row r="647" spans="1:9" ht="15" customHeight="1" thickTop="1" thickBot="1">
      <c r="A647" s="516" t="str">
        <f t="shared" si="30"/>
        <v/>
      </c>
      <c r="D647" s="526"/>
      <c r="E647" s="552"/>
      <c r="I647" s="543" t="str">
        <f t="shared" si="31"/>
        <v/>
      </c>
    </row>
    <row r="648" spans="1:9" ht="15" customHeight="1" thickTop="1" thickBot="1">
      <c r="A648" s="516" t="str">
        <f t="shared" si="30"/>
        <v/>
      </c>
      <c r="D648" s="526"/>
      <c r="E648" s="552"/>
      <c r="I648" s="543" t="str">
        <f t="shared" si="31"/>
        <v/>
      </c>
    </row>
    <row r="649" spans="1:9" ht="15" customHeight="1" thickTop="1" thickBot="1">
      <c r="A649" s="516" t="str">
        <f t="shared" si="30"/>
        <v/>
      </c>
      <c r="D649" s="526"/>
      <c r="E649" s="552"/>
      <c r="I649" s="543" t="str">
        <f t="shared" si="31"/>
        <v/>
      </c>
    </row>
    <row r="650" spans="1:9" ht="15" customHeight="1" thickTop="1" thickBot="1">
      <c r="A650" s="516" t="str">
        <f t="shared" si="30"/>
        <v/>
      </c>
      <c r="D650" s="526"/>
      <c r="E650" s="552"/>
      <c r="I650" s="543" t="str">
        <f t="shared" si="31"/>
        <v/>
      </c>
    </row>
    <row r="651" spans="1:9" ht="15" customHeight="1" thickTop="1" thickBot="1">
      <c r="A651" s="516" t="str">
        <f t="shared" si="30"/>
        <v/>
      </c>
      <c r="D651" s="526"/>
      <c r="E651" s="552"/>
      <c r="I651" s="543" t="str">
        <f t="shared" si="31"/>
        <v/>
      </c>
    </row>
    <row r="652" spans="1:9" ht="15" customHeight="1" thickTop="1" thickBot="1">
      <c r="A652" s="516" t="str">
        <f t="shared" si="30"/>
        <v/>
      </c>
      <c r="D652" s="526"/>
      <c r="E652" s="552"/>
      <c r="I652" s="543" t="str">
        <f t="shared" si="31"/>
        <v/>
      </c>
    </row>
    <row r="653" spans="1:9" ht="15" customHeight="1" thickTop="1" thickBot="1">
      <c r="A653" s="516" t="str">
        <f t="shared" si="30"/>
        <v/>
      </c>
      <c r="D653" s="526"/>
      <c r="E653" s="552"/>
      <c r="I653" s="543" t="str">
        <f t="shared" si="31"/>
        <v/>
      </c>
    </row>
    <row r="654" spans="1:9" ht="15" customHeight="1" thickTop="1" thickBot="1">
      <c r="A654" s="516" t="str">
        <f t="shared" si="30"/>
        <v/>
      </c>
      <c r="D654" s="526"/>
      <c r="E654" s="552"/>
      <c r="I654" s="543" t="str">
        <f t="shared" si="31"/>
        <v/>
      </c>
    </row>
    <row r="655" spans="1:9" ht="15" customHeight="1" thickTop="1" thickBot="1">
      <c r="A655" s="516" t="str">
        <f t="shared" si="30"/>
        <v/>
      </c>
      <c r="D655" s="526"/>
      <c r="E655" s="552"/>
      <c r="I655" s="543" t="str">
        <f t="shared" si="31"/>
        <v/>
      </c>
    </row>
    <row r="656" spans="1:9" ht="15" customHeight="1" thickTop="1" thickBot="1">
      <c r="A656" s="516" t="str">
        <f t="shared" si="30"/>
        <v/>
      </c>
      <c r="D656" s="526"/>
      <c r="E656" s="552"/>
      <c r="I656" s="543" t="str">
        <f t="shared" si="31"/>
        <v/>
      </c>
    </row>
    <row r="657" spans="1:9" ht="15" customHeight="1" thickTop="1" thickBot="1">
      <c r="A657" s="516" t="str">
        <f t="shared" si="30"/>
        <v/>
      </c>
      <c r="D657" s="526"/>
      <c r="E657" s="552"/>
      <c r="I657" s="543" t="str">
        <f t="shared" si="31"/>
        <v/>
      </c>
    </row>
    <row r="658" spans="1:9" ht="15" customHeight="1" thickTop="1" thickBot="1">
      <c r="A658" s="516" t="str">
        <f t="shared" si="30"/>
        <v/>
      </c>
      <c r="D658" s="526"/>
      <c r="E658" s="552"/>
      <c r="I658" s="543" t="str">
        <f t="shared" si="31"/>
        <v/>
      </c>
    </row>
    <row r="659" spans="1:9" ht="15" customHeight="1" thickTop="1" thickBot="1">
      <c r="A659" s="516" t="str">
        <f t="shared" si="30"/>
        <v/>
      </c>
      <c r="D659" s="526"/>
      <c r="E659" s="552"/>
      <c r="I659" s="543" t="str">
        <f t="shared" si="31"/>
        <v/>
      </c>
    </row>
    <row r="660" spans="1:9" ht="15" customHeight="1" thickTop="1" thickBot="1">
      <c r="A660" s="516" t="str">
        <f t="shared" si="30"/>
        <v/>
      </c>
      <c r="D660" s="526"/>
      <c r="E660" s="552"/>
      <c r="I660" s="543" t="str">
        <f t="shared" si="31"/>
        <v/>
      </c>
    </row>
    <row r="661" spans="1:9" ht="15" customHeight="1" thickTop="1" thickBot="1">
      <c r="A661" s="516" t="str">
        <f t="shared" si="30"/>
        <v/>
      </c>
      <c r="D661" s="526"/>
      <c r="E661" s="552"/>
      <c r="I661" s="543" t="str">
        <f t="shared" si="31"/>
        <v/>
      </c>
    </row>
    <row r="662" spans="1:9" ht="15" customHeight="1" thickTop="1" thickBot="1">
      <c r="A662" s="516" t="str">
        <f t="shared" si="30"/>
        <v/>
      </c>
      <c r="D662" s="526"/>
      <c r="E662" s="552"/>
      <c r="I662" s="543" t="str">
        <f t="shared" si="31"/>
        <v/>
      </c>
    </row>
    <row r="663" spans="1:9" ht="15" customHeight="1" thickTop="1" thickBot="1">
      <c r="A663" s="516" t="str">
        <f t="shared" si="30"/>
        <v/>
      </c>
      <c r="D663" s="526"/>
      <c r="E663" s="552"/>
      <c r="I663" s="543" t="str">
        <f t="shared" si="31"/>
        <v/>
      </c>
    </row>
    <row r="664" spans="1:9" ht="15" customHeight="1" thickTop="1" thickBot="1">
      <c r="A664" s="516" t="str">
        <f t="shared" si="30"/>
        <v/>
      </c>
      <c r="D664" s="526"/>
      <c r="E664" s="552"/>
      <c r="I664" s="543" t="str">
        <f t="shared" si="31"/>
        <v/>
      </c>
    </row>
    <row r="665" spans="1:9" ht="15" customHeight="1" thickTop="1" thickBot="1">
      <c r="A665" s="516" t="str">
        <f t="shared" si="30"/>
        <v/>
      </c>
      <c r="D665" s="526"/>
      <c r="E665" s="552"/>
      <c r="I665" s="543" t="str">
        <f t="shared" si="31"/>
        <v/>
      </c>
    </row>
    <row r="666" spans="1:9" ht="15" customHeight="1" thickTop="1" thickBot="1">
      <c r="A666" s="516" t="str">
        <f t="shared" si="30"/>
        <v/>
      </c>
      <c r="D666" s="526"/>
      <c r="E666" s="552"/>
      <c r="I666" s="543" t="str">
        <f t="shared" si="31"/>
        <v/>
      </c>
    </row>
    <row r="667" spans="1:9" ht="15" customHeight="1" thickTop="1" thickBot="1">
      <c r="A667" s="516" t="str">
        <f t="shared" si="30"/>
        <v/>
      </c>
      <c r="D667" s="526"/>
      <c r="E667" s="552"/>
      <c r="I667" s="543" t="str">
        <f t="shared" si="31"/>
        <v/>
      </c>
    </row>
    <row r="668" spans="1:9" ht="15" customHeight="1" thickTop="1" thickBot="1">
      <c r="A668" s="516" t="str">
        <f t="shared" si="30"/>
        <v/>
      </c>
      <c r="D668" s="526"/>
      <c r="E668" s="552"/>
      <c r="I668" s="543" t="str">
        <f t="shared" si="31"/>
        <v/>
      </c>
    </row>
    <row r="669" spans="1:9" ht="15" customHeight="1" thickTop="1" thickBot="1">
      <c r="A669" s="516" t="str">
        <f t="shared" si="30"/>
        <v/>
      </c>
      <c r="D669" s="526"/>
      <c r="E669" s="552"/>
      <c r="I669" s="543" t="str">
        <f t="shared" si="31"/>
        <v/>
      </c>
    </row>
    <row r="670" spans="1:9" ht="15" customHeight="1" thickTop="1" thickBot="1">
      <c r="A670" s="516" t="str">
        <f t="shared" si="30"/>
        <v/>
      </c>
      <c r="D670" s="526"/>
      <c r="E670" s="552"/>
      <c r="I670" s="543" t="str">
        <f t="shared" si="31"/>
        <v/>
      </c>
    </row>
    <row r="671" spans="1:9" ht="15" customHeight="1" thickTop="1" thickBot="1">
      <c r="A671" s="516" t="str">
        <f t="shared" si="30"/>
        <v/>
      </c>
      <c r="D671" s="526"/>
      <c r="E671" s="552"/>
      <c r="I671" s="543" t="str">
        <f t="shared" si="31"/>
        <v/>
      </c>
    </row>
    <row r="672" spans="1:9" ht="15" customHeight="1" thickTop="1" thickBot="1">
      <c r="A672" s="516" t="str">
        <f t="shared" si="30"/>
        <v/>
      </c>
      <c r="D672" s="526"/>
      <c r="E672" s="552"/>
      <c r="I672" s="543" t="str">
        <f t="shared" si="31"/>
        <v/>
      </c>
    </row>
    <row r="673" spans="1:9" ht="15" customHeight="1" thickTop="1" thickBot="1">
      <c r="A673" s="516" t="str">
        <f t="shared" si="30"/>
        <v/>
      </c>
      <c r="D673" s="526"/>
      <c r="E673" s="552"/>
      <c r="I673" s="543" t="str">
        <f t="shared" si="31"/>
        <v/>
      </c>
    </row>
    <row r="674" spans="1:9" ht="15" customHeight="1" thickTop="1" thickBot="1">
      <c r="A674" s="516" t="str">
        <f t="shared" si="30"/>
        <v/>
      </c>
      <c r="D674" s="526"/>
      <c r="E674" s="552"/>
      <c r="I674" s="543" t="str">
        <f t="shared" si="31"/>
        <v/>
      </c>
    </row>
    <row r="675" spans="1:9" ht="15" customHeight="1" thickTop="1" thickBot="1">
      <c r="A675" s="516" t="str">
        <f t="shared" si="30"/>
        <v/>
      </c>
      <c r="D675" s="526"/>
      <c r="E675" s="552"/>
      <c r="I675" s="543" t="str">
        <f t="shared" si="31"/>
        <v/>
      </c>
    </row>
    <row r="676" spans="1:9" ht="15" customHeight="1" thickTop="1" thickBot="1">
      <c r="A676" s="516" t="str">
        <f t="shared" si="30"/>
        <v/>
      </c>
      <c r="D676" s="526"/>
      <c r="E676" s="552"/>
      <c r="I676" s="543" t="str">
        <f t="shared" si="31"/>
        <v/>
      </c>
    </row>
    <row r="677" spans="1:9" ht="15" customHeight="1" thickTop="1" thickBot="1">
      <c r="A677" s="516" t="str">
        <f t="shared" si="30"/>
        <v/>
      </c>
      <c r="D677" s="526"/>
      <c r="E677" s="552"/>
      <c r="I677" s="543" t="str">
        <f t="shared" si="31"/>
        <v/>
      </c>
    </row>
    <row r="678" spans="1:9" ht="15" customHeight="1" thickTop="1" thickBot="1">
      <c r="A678" s="516" t="str">
        <f t="shared" si="30"/>
        <v/>
      </c>
      <c r="D678" s="526"/>
      <c r="E678" s="552"/>
      <c r="I678" s="543" t="str">
        <f t="shared" si="31"/>
        <v/>
      </c>
    </row>
    <row r="679" spans="1:9" ht="15" customHeight="1" thickTop="1" thickBot="1">
      <c r="A679" s="516" t="str">
        <f t="shared" si="30"/>
        <v/>
      </c>
      <c r="D679" s="526"/>
      <c r="E679" s="552"/>
      <c r="I679" s="543" t="str">
        <f t="shared" si="31"/>
        <v/>
      </c>
    </row>
    <row r="680" spans="1:9" ht="15" customHeight="1" thickTop="1" thickBot="1">
      <c r="A680" s="516" t="str">
        <f t="shared" si="30"/>
        <v/>
      </c>
      <c r="D680" s="526"/>
      <c r="E680" s="552"/>
      <c r="I680" s="543" t="str">
        <f t="shared" si="31"/>
        <v/>
      </c>
    </row>
    <row r="681" spans="1:9" ht="15" customHeight="1" thickTop="1" thickBot="1">
      <c r="A681" s="516" t="str">
        <f t="shared" si="30"/>
        <v/>
      </c>
      <c r="D681" s="526"/>
      <c r="E681" s="552"/>
      <c r="I681" s="543" t="str">
        <f t="shared" si="31"/>
        <v/>
      </c>
    </row>
    <row r="682" spans="1:9" ht="15" customHeight="1" thickTop="1" thickBot="1">
      <c r="A682" s="516" t="str">
        <f t="shared" si="30"/>
        <v/>
      </c>
      <c r="D682" s="526"/>
      <c r="E682" s="552"/>
      <c r="I682" s="543" t="str">
        <f t="shared" si="31"/>
        <v/>
      </c>
    </row>
    <row r="683" spans="1:9" ht="15" customHeight="1" thickTop="1" thickBot="1">
      <c r="A683" s="516" t="str">
        <f t="shared" si="30"/>
        <v/>
      </c>
      <c r="D683" s="526"/>
      <c r="E683" s="552"/>
      <c r="I683" s="543" t="str">
        <f t="shared" si="31"/>
        <v/>
      </c>
    </row>
    <row r="684" spans="1:9" ht="15" customHeight="1" thickTop="1" thickBot="1">
      <c r="A684" s="516" t="str">
        <f t="shared" si="30"/>
        <v/>
      </c>
      <c r="D684" s="526"/>
      <c r="E684" s="552"/>
      <c r="I684" s="543" t="str">
        <f t="shared" si="31"/>
        <v/>
      </c>
    </row>
    <row r="685" spans="1:9" ht="15" customHeight="1" thickTop="1" thickBot="1">
      <c r="A685" s="516" t="str">
        <f t="shared" si="30"/>
        <v/>
      </c>
      <c r="D685" s="526"/>
      <c r="E685" s="552"/>
      <c r="I685" s="543" t="str">
        <f t="shared" si="31"/>
        <v/>
      </c>
    </row>
    <row r="686" spans="1:9" ht="15" customHeight="1" thickTop="1" thickBot="1">
      <c r="A686" s="516" t="str">
        <f t="shared" si="30"/>
        <v/>
      </c>
      <c r="D686" s="526"/>
      <c r="E686" s="552"/>
      <c r="I686" s="543" t="str">
        <f t="shared" si="31"/>
        <v/>
      </c>
    </row>
    <row r="687" spans="1:9" ht="15" customHeight="1" thickTop="1" thickBot="1">
      <c r="A687" s="516" t="str">
        <f t="shared" si="30"/>
        <v/>
      </c>
      <c r="D687" s="526"/>
      <c r="E687" s="552"/>
      <c r="I687" s="543" t="str">
        <f t="shared" si="31"/>
        <v/>
      </c>
    </row>
    <row r="688" spans="1:9" ht="15" customHeight="1" thickTop="1" thickBot="1">
      <c r="A688" s="516" t="str">
        <f t="shared" si="30"/>
        <v/>
      </c>
      <c r="D688" s="526"/>
      <c r="E688" s="552"/>
      <c r="I688" s="543" t="str">
        <f t="shared" si="31"/>
        <v/>
      </c>
    </row>
    <row r="689" spans="1:9" ht="15" customHeight="1" thickTop="1" thickBot="1">
      <c r="A689" s="516" t="str">
        <f t="shared" si="30"/>
        <v/>
      </c>
      <c r="D689" s="526"/>
      <c r="E689" s="552"/>
      <c r="I689" s="543" t="str">
        <f t="shared" si="31"/>
        <v/>
      </c>
    </row>
    <row r="690" spans="1:9" ht="15" customHeight="1" thickTop="1" thickBot="1">
      <c r="A690" s="516" t="str">
        <f t="shared" si="30"/>
        <v/>
      </c>
      <c r="D690" s="526"/>
      <c r="E690" s="552"/>
      <c r="I690" s="543" t="str">
        <f t="shared" si="31"/>
        <v/>
      </c>
    </row>
    <row r="691" spans="1:9" ht="15" customHeight="1" thickTop="1" thickBot="1">
      <c r="A691" s="516" t="str">
        <f t="shared" si="30"/>
        <v/>
      </c>
      <c r="D691" s="526"/>
      <c r="E691" s="552"/>
      <c r="I691" s="543" t="str">
        <f t="shared" si="31"/>
        <v/>
      </c>
    </row>
    <row r="692" spans="1:9" ht="15" customHeight="1" thickTop="1" thickBot="1">
      <c r="A692" s="516" t="str">
        <f t="shared" si="30"/>
        <v/>
      </c>
      <c r="D692" s="526"/>
      <c r="E692" s="552"/>
      <c r="I692" s="543" t="str">
        <f t="shared" si="31"/>
        <v/>
      </c>
    </row>
    <row r="693" spans="1:9" ht="15" customHeight="1" thickTop="1" thickBot="1">
      <c r="A693" s="516" t="str">
        <f t="shared" si="30"/>
        <v/>
      </c>
      <c r="D693" s="526"/>
      <c r="E693" s="552"/>
      <c r="I693" s="543" t="str">
        <f t="shared" si="31"/>
        <v/>
      </c>
    </row>
    <row r="694" spans="1:9" ht="15" customHeight="1" thickTop="1" thickBot="1">
      <c r="A694" s="516" t="str">
        <f t="shared" si="30"/>
        <v/>
      </c>
      <c r="D694" s="526"/>
      <c r="E694" s="552"/>
      <c r="I694" s="543" t="str">
        <f t="shared" si="31"/>
        <v/>
      </c>
    </row>
    <row r="695" spans="1:9" ht="15" customHeight="1" thickTop="1" thickBot="1">
      <c r="A695" s="516" t="str">
        <f t="shared" si="30"/>
        <v/>
      </c>
      <c r="D695" s="526"/>
      <c r="E695" s="552"/>
      <c r="I695" s="543" t="str">
        <f t="shared" si="31"/>
        <v/>
      </c>
    </row>
    <row r="696" spans="1:9" ht="15" customHeight="1" thickTop="1" thickBot="1">
      <c r="A696" s="516" t="str">
        <f t="shared" si="30"/>
        <v/>
      </c>
      <c r="D696" s="526"/>
      <c r="E696" s="552"/>
      <c r="I696" s="543" t="str">
        <f t="shared" si="31"/>
        <v/>
      </c>
    </row>
    <row r="697" spans="1:9" ht="15" customHeight="1" thickTop="1" thickBot="1">
      <c r="A697" s="516" t="str">
        <f t="shared" si="30"/>
        <v/>
      </c>
      <c r="D697" s="526"/>
      <c r="E697" s="552"/>
      <c r="I697" s="543" t="str">
        <f t="shared" si="31"/>
        <v/>
      </c>
    </row>
    <row r="698" spans="1:9" ht="15" customHeight="1" thickTop="1" thickBot="1">
      <c r="A698" s="516" t="str">
        <f t="shared" si="30"/>
        <v/>
      </c>
      <c r="D698" s="526"/>
      <c r="E698" s="552"/>
      <c r="I698" s="543" t="str">
        <f t="shared" si="31"/>
        <v/>
      </c>
    </row>
    <row r="699" spans="1:9" ht="15" customHeight="1" thickTop="1" thickBot="1">
      <c r="A699" s="516" t="str">
        <f t="shared" si="30"/>
        <v/>
      </c>
      <c r="D699" s="526"/>
      <c r="E699" s="552"/>
      <c r="I699" s="543" t="str">
        <f t="shared" si="31"/>
        <v/>
      </c>
    </row>
    <row r="700" spans="1:9" ht="15" customHeight="1" thickTop="1" thickBot="1">
      <c r="A700" s="516" t="str">
        <f t="shared" si="30"/>
        <v/>
      </c>
      <c r="D700" s="526"/>
      <c r="E700" s="552"/>
      <c r="I700" s="543" t="str">
        <f t="shared" si="31"/>
        <v/>
      </c>
    </row>
    <row r="701" spans="1:9" ht="15" customHeight="1" thickTop="1" thickBot="1">
      <c r="A701" s="516" t="str">
        <f t="shared" si="30"/>
        <v/>
      </c>
      <c r="D701" s="526"/>
      <c r="E701" s="552"/>
      <c r="I701" s="543" t="str">
        <f t="shared" si="31"/>
        <v/>
      </c>
    </row>
    <row r="702" spans="1:9" ht="15" customHeight="1" thickTop="1" thickBot="1">
      <c r="A702" s="516" t="str">
        <f t="shared" si="30"/>
        <v/>
      </c>
      <c r="D702" s="526"/>
      <c r="E702" s="552"/>
      <c r="I702" s="543" t="str">
        <f t="shared" si="31"/>
        <v/>
      </c>
    </row>
    <row r="703" spans="1:9" ht="15" customHeight="1" thickTop="1" thickBot="1">
      <c r="A703" s="516" t="str">
        <f t="shared" si="30"/>
        <v/>
      </c>
      <c r="D703" s="526"/>
      <c r="E703" s="552"/>
      <c r="I703" s="543" t="str">
        <f t="shared" si="31"/>
        <v/>
      </c>
    </row>
    <row r="704" spans="1:9" ht="15" customHeight="1" thickTop="1" thickBot="1">
      <c r="A704" s="516" t="str">
        <f t="shared" si="30"/>
        <v/>
      </c>
      <c r="D704" s="526"/>
      <c r="E704" s="552"/>
      <c r="I704" s="543" t="str">
        <f t="shared" si="31"/>
        <v/>
      </c>
    </row>
    <row r="705" spans="1:9" ht="15" customHeight="1" thickTop="1" thickBot="1">
      <c r="A705" s="516" t="str">
        <f t="shared" si="30"/>
        <v/>
      </c>
      <c r="D705" s="526"/>
      <c r="E705" s="552"/>
      <c r="I705" s="543" t="str">
        <f t="shared" si="31"/>
        <v/>
      </c>
    </row>
    <row r="706" spans="1:9" ht="15" customHeight="1" thickTop="1" thickBot="1">
      <c r="A706" s="516" t="str">
        <f t="shared" si="30"/>
        <v/>
      </c>
      <c r="D706" s="526"/>
      <c r="E706" s="552"/>
      <c r="I706" s="543" t="str">
        <f t="shared" si="31"/>
        <v/>
      </c>
    </row>
    <row r="707" spans="1:9" ht="15" customHeight="1" thickTop="1" thickBot="1">
      <c r="A707" s="516" t="str">
        <f t="shared" ref="A707:A770" si="32">IF($K707="","",_xlfn.LET(_xlpm.gDate,K707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D707" s="526"/>
      <c r="E707" s="552"/>
      <c r="I707" s="543" t="str">
        <f t="shared" ref="I707:I770" si="33">IF($A707="","",TEXT($A707,"yyyy-mm"))</f>
        <v/>
      </c>
    </row>
    <row r="708" spans="1:9" ht="15" customHeight="1" thickTop="1" thickBot="1">
      <c r="A708" s="516" t="str">
        <f t="shared" si="32"/>
        <v/>
      </c>
      <c r="D708" s="526"/>
      <c r="E708" s="552"/>
      <c r="I708" s="543" t="str">
        <f t="shared" si="33"/>
        <v/>
      </c>
    </row>
    <row r="709" spans="1:9" ht="15" customHeight="1" thickTop="1" thickBot="1">
      <c r="A709" s="516" t="str">
        <f t="shared" si="32"/>
        <v/>
      </c>
      <c r="D709" s="526"/>
      <c r="E709" s="552"/>
      <c r="I709" s="543" t="str">
        <f t="shared" si="33"/>
        <v/>
      </c>
    </row>
    <row r="710" spans="1:9" ht="15" customHeight="1" thickTop="1" thickBot="1">
      <c r="A710" s="516" t="str">
        <f t="shared" si="32"/>
        <v/>
      </c>
      <c r="D710" s="526"/>
      <c r="E710" s="552"/>
      <c r="I710" s="543" t="str">
        <f t="shared" si="33"/>
        <v/>
      </c>
    </row>
    <row r="711" spans="1:9" ht="15" customHeight="1" thickTop="1" thickBot="1">
      <c r="A711" s="516" t="str">
        <f t="shared" si="32"/>
        <v/>
      </c>
      <c r="D711" s="526"/>
      <c r="E711" s="552"/>
      <c r="I711" s="543" t="str">
        <f t="shared" si="33"/>
        <v/>
      </c>
    </row>
    <row r="712" spans="1:9" ht="15" customHeight="1" thickTop="1" thickBot="1">
      <c r="A712" s="516" t="str">
        <f t="shared" si="32"/>
        <v/>
      </c>
      <c r="D712" s="526"/>
      <c r="E712" s="552"/>
      <c r="I712" s="543" t="str">
        <f t="shared" si="33"/>
        <v/>
      </c>
    </row>
    <row r="713" spans="1:9" ht="15" customHeight="1" thickTop="1" thickBot="1">
      <c r="A713" s="516" t="str">
        <f t="shared" si="32"/>
        <v/>
      </c>
      <c r="D713" s="526"/>
      <c r="E713" s="552"/>
      <c r="I713" s="543" t="str">
        <f t="shared" si="33"/>
        <v/>
      </c>
    </row>
    <row r="714" spans="1:9" ht="15" customHeight="1" thickTop="1" thickBot="1">
      <c r="A714" s="516" t="str">
        <f t="shared" si="32"/>
        <v/>
      </c>
      <c r="D714" s="526"/>
      <c r="E714" s="552"/>
      <c r="I714" s="543" t="str">
        <f t="shared" si="33"/>
        <v/>
      </c>
    </row>
    <row r="715" spans="1:9" ht="15" customHeight="1" thickTop="1" thickBot="1">
      <c r="A715" s="516" t="str">
        <f t="shared" si="32"/>
        <v/>
      </c>
      <c r="D715" s="526"/>
      <c r="E715" s="552"/>
      <c r="I715" s="543" t="str">
        <f t="shared" si="33"/>
        <v/>
      </c>
    </row>
    <row r="716" spans="1:9" ht="15" customHeight="1" thickTop="1" thickBot="1">
      <c r="A716" s="516" t="str">
        <f t="shared" si="32"/>
        <v/>
      </c>
      <c r="D716" s="526"/>
      <c r="E716" s="552"/>
      <c r="I716" s="543" t="str">
        <f t="shared" si="33"/>
        <v/>
      </c>
    </row>
    <row r="717" spans="1:9" ht="15" customHeight="1" thickTop="1" thickBot="1">
      <c r="A717" s="516" t="str">
        <f t="shared" si="32"/>
        <v/>
      </c>
      <c r="D717" s="526"/>
      <c r="E717" s="552"/>
      <c r="I717" s="543" t="str">
        <f t="shared" si="33"/>
        <v/>
      </c>
    </row>
    <row r="718" spans="1:9" ht="15" customHeight="1" thickTop="1" thickBot="1">
      <c r="A718" s="516" t="str">
        <f t="shared" si="32"/>
        <v/>
      </c>
      <c r="D718" s="526"/>
      <c r="E718" s="552"/>
      <c r="I718" s="543" t="str">
        <f t="shared" si="33"/>
        <v/>
      </c>
    </row>
    <row r="719" spans="1:9" ht="15" customHeight="1" thickTop="1" thickBot="1">
      <c r="A719" s="516" t="str">
        <f t="shared" si="32"/>
        <v/>
      </c>
      <c r="D719" s="526"/>
      <c r="E719" s="552"/>
      <c r="I719" s="543" t="str">
        <f t="shared" si="33"/>
        <v/>
      </c>
    </row>
    <row r="720" spans="1:9" ht="15" customHeight="1" thickTop="1" thickBot="1">
      <c r="A720" s="516" t="str">
        <f t="shared" si="32"/>
        <v/>
      </c>
      <c r="D720" s="526"/>
      <c r="E720" s="552"/>
      <c r="I720" s="543" t="str">
        <f t="shared" si="33"/>
        <v/>
      </c>
    </row>
    <row r="721" spans="1:9" ht="15" customHeight="1" thickTop="1" thickBot="1">
      <c r="A721" s="516" t="str">
        <f t="shared" si="32"/>
        <v/>
      </c>
      <c r="D721" s="526"/>
      <c r="E721" s="552"/>
      <c r="I721" s="543" t="str">
        <f t="shared" si="33"/>
        <v/>
      </c>
    </row>
    <row r="722" spans="1:9" ht="15" customHeight="1" thickTop="1" thickBot="1">
      <c r="A722" s="516" t="str">
        <f t="shared" si="32"/>
        <v/>
      </c>
      <c r="D722" s="526"/>
      <c r="E722" s="552"/>
      <c r="I722" s="543" t="str">
        <f t="shared" si="33"/>
        <v/>
      </c>
    </row>
    <row r="723" spans="1:9" ht="15" customHeight="1" thickTop="1" thickBot="1">
      <c r="A723" s="516" t="str">
        <f t="shared" si="32"/>
        <v/>
      </c>
      <c r="D723" s="526"/>
      <c r="E723" s="552"/>
      <c r="I723" s="543" t="str">
        <f t="shared" si="33"/>
        <v/>
      </c>
    </row>
    <row r="724" spans="1:9" ht="15" customHeight="1" thickTop="1" thickBot="1">
      <c r="A724" s="516" t="str">
        <f t="shared" si="32"/>
        <v/>
      </c>
      <c r="D724" s="526"/>
      <c r="E724" s="552"/>
      <c r="I724" s="543" t="str">
        <f t="shared" si="33"/>
        <v/>
      </c>
    </row>
    <row r="725" spans="1:9" ht="15" customHeight="1" thickTop="1" thickBot="1">
      <c r="A725" s="516" t="str">
        <f t="shared" si="32"/>
        <v/>
      </c>
      <c r="D725" s="526"/>
      <c r="E725" s="552"/>
      <c r="I725" s="543" t="str">
        <f t="shared" si="33"/>
        <v/>
      </c>
    </row>
    <row r="726" spans="1:9" ht="15" customHeight="1" thickTop="1" thickBot="1">
      <c r="A726" s="516" t="str">
        <f t="shared" si="32"/>
        <v/>
      </c>
      <c r="D726" s="526"/>
      <c r="E726" s="552"/>
      <c r="I726" s="543" t="str">
        <f t="shared" si="33"/>
        <v/>
      </c>
    </row>
    <row r="727" spans="1:9" ht="15" customHeight="1" thickTop="1" thickBot="1">
      <c r="A727" s="516" t="str">
        <f t="shared" si="32"/>
        <v/>
      </c>
      <c r="D727" s="526"/>
      <c r="E727" s="552"/>
      <c r="I727" s="543" t="str">
        <f t="shared" si="33"/>
        <v/>
      </c>
    </row>
    <row r="728" spans="1:9" ht="15" customHeight="1" thickTop="1" thickBot="1">
      <c r="A728" s="516" t="str">
        <f t="shared" si="32"/>
        <v/>
      </c>
      <c r="D728" s="526"/>
      <c r="E728" s="552"/>
      <c r="I728" s="543" t="str">
        <f t="shared" si="33"/>
        <v/>
      </c>
    </row>
    <row r="729" spans="1:9" ht="15" customHeight="1" thickTop="1" thickBot="1">
      <c r="A729" s="516" t="str">
        <f t="shared" si="32"/>
        <v/>
      </c>
      <c r="D729" s="526"/>
      <c r="E729" s="552"/>
      <c r="I729" s="543" t="str">
        <f t="shared" si="33"/>
        <v/>
      </c>
    </row>
    <row r="730" spans="1:9" ht="15" customHeight="1" thickTop="1" thickBot="1">
      <c r="A730" s="516" t="str">
        <f t="shared" si="32"/>
        <v/>
      </c>
      <c r="D730" s="526"/>
      <c r="E730" s="552"/>
      <c r="I730" s="543" t="str">
        <f t="shared" si="33"/>
        <v/>
      </c>
    </row>
    <row r="731" spans="1:9" ht="15" customHeight="1" thickTop="1" thickBot="1">
      <c r="A731" s="516" t="str">
        <f t="shared" si="32"/>
        <v/>
      </c>
      <c r="D731" s="526"/>
      <c r="E731" s="552"/>
      <c r="I731" s="543" t="str">
        <f t="shared" si="33"/>
        <v/>
      </c>
    </row>
    <row r="732" spans="1:9" ht="15" customHeight="1" thickTop="1" thickBot="1">
      <c r="A732" s="516" t="str">
        <f t="shared" si="32"/>
        <v/>
      </c>
      <c r="D732" s="526"/>
      <c r="E732" s="552"/>
      <c r="I732" s="543" t="str">
        <f t="shared" si="33"/>
        <v/>
      </c>
    </row>
    <row r="733" spans="1:9" ht="15" customHeight="1" thickTop="1" thickBot="1">
      <c r="A733" s="516" t="str">
        <f t="shared" si="32"/>
        <v/>
      </c>
      <c r="D733" s="526"/>
      <c r="E733" s="552"/>
      <c r="I733" s="543" t="str">
        <f t="shared" si="33"/>
        <v/>
      </c>
    </row>
    <row r="734" spans="1:9" ht="15" customHeight="1" thickTop="1" thickBot="1">
      <c r="A734" s="516" t="str">
        <f t="shared" si="32"/>
        <v/>
      </c>
      <c r="D734" s="526"/>
      <c r="E734" s="552"/>
      <c r="I734" s="543" t="str">
        <f t="shared" si="33"/>
        <v/>
      </c>
    </row>
    <row r="735" spans="1:9" ht="15" customHeight="1" thickTop="1" thickBot="1">
      <c r="A735" s="516" t="str">
        <f t="shared" si="32"/>
        <v/>
      </c>
      <c r="D735" s="526"/>
      <c r="E735" s="552"/>
      <c r="I735" s="543" t="str">
        <f t="shared" si="33"/>
        <v/>
      </c>
    </row>
    <row r="736" spans="1:9" ht="15" customHeight="1" thickTop="1" thickBot="1">
      <c r="A736" s="516" t="str">
        <f t="shared" si="32"/>
        <v/>
      </c>
      <c r="D736" s="526"/>
      <c r="E736" s="552"/>
      <c r="I736" s="543" t="str">
        <f t="shared" si="33"/>
        <v/>
      </c>
    </row>
    <row r="737" spans="1:9" ht="15" customHeight="1" thickTop="1" thickBot="1">
      <c r="A737" s="516" t="str">
        <f t="shared" si="32"/>
        <v/>
      </c>
      <c r="D737" s="526"/>
      <c r="E737" s="552"/>
      <c r="I737" s="543" t="str">
        <f t="shared" si="33"/>
        <v/>
      </c>
    </row>
    <row r="738" spans="1:9" ht="15" customHeight="1" thickTop="1" thickBot="1">
      <c r="A738" s="516" t="str">
        <f t="shared" si="32"/>
        <v/>
      </c>
      <c r="D738" s="526"/>
      <c r="E738" s="552"/>
      <c r="I738" s="543" t="str">
        <f t="shared" si="33"/>
        <v/>
      </c>
    </row>
    <row r="739" spans="1:9" ht="15" customHeight="1" thickTop="1" thickBot="1">
      <c r="A739" s="516" t="str">
        <f t="shared" si="32"/>
        <v/>
      </c>
      <c r="D739" s="526"/>
      <c r="E739" s="552"/>
      <c r="I739" s="543" t="str">
        <f t="shared" si="33"/>
        <v/>
      </c>
    </row>
    <row r="740" spans="1:9" ht="15" customHeight="1" thickTop="1" thickBot="1">
      <c r="A740" s="516" t="str">
        <f t="shared" si="32"/>
        <v/>
      </c>
      <c r="D740" s="526"/>
      <c r="E740" s="552"/>
      <c r="I740" s="543" t="str">
        <f t="shared" si="33"/>
        <v/>
      </c>
    </row>
    <row r="741" spans="1:9" ht="15" customHeight="1" thickTop="1" thickBot="1">
      <c r="A741" s="516" t="str">
        <f t="shared" si="32"/>
        <v/>
      </c>
      <c r="D741" s="526"/>
      <c r="E741" s="552"/>
      <c r="I741" s="543" t="str">
        <f t="shared" si="33"/>
        <v/>
      </c>
    </row>
    <row r="742" spans="1:9" ht="15" customHeight="1" thickTop="1" thickBot="1">
      <c r="A742" s="516" t="str">
        <f t="shared" si="32"/>
        <v/>
      </c>
      <c r="D742" s="526"/>
      <c r="E742" s="552"/>
      <c r="I742" s="543" t="str">
        <f t="shared" si="33"/>
        <v/>
      </c>
    </row>
    <row r="743" spans="1:9" ht="15" customHeight="1" thickTop="1" thickBot="1">
      <c r="A743" s="516" t="str">
        <f t="shared" si="32"/>
        <v/>
      </c>
      <c r="D743" s="526"/>
      <c r="E743" s="552"/>
      <c r="I743" s="543" t="str">
        <f t="shared" si="33"/>
        <v/>
      </c>
    </row>
    <row r="744" spans="1:9" ht="15" customHeight="1" thickTop="1" thickBot="1">
      <c r="A744" s="516" t="str">
        <f t="shared" si="32"/>
        <v/>
      </c>
      <c r="D744" s="526"/>
      <c r="E744" s="552"/>
      <c r="I744" s="543" t="str">
        <f t="shared" si="33"/>
        <v/>
      </c>
    </row>
    <row r="745" spans="1:9" ht="15" customHeight="1" thickTop="1" thickBot="1">
      <c r="A745" s="516" t="str">
        <f t="shared" si="32"/>
        <v/>
      </c>
      <c r="D745" s="526"/>
      <c r="E745" s="552"/>
      <c r="I745" s="543" t="str">
        <f t="shared" si="33"/>
        <v/>
      </c>
    </row>
    <row r="746" spans="1:9" ht="15" customHeight="1" thickTop="1" thickBot="1">
      <c r="A746" s="516" t="str">
        <f t="shared" si="32"/>
        <v/>
      </c>
      <c r="D746" s="526"/>
      <c r="E746" s="552"/>
      <c r="I746" s="543" t="str">
        <f t="shared" si="33"/>
        <v/>
      </c>
    </row>
    <row r="747" spans="1:9" ht="15" customHeight="1" thickTop="1" thickBot="1">
      <c r="A747" s="516" t="str">
        <f t="shared" si="32"/>
        <v/>
      </c>
      <c r="D747" s="526"/>
      <c r="E747" s="552"/>
      <c r="I747" s="543" t="str">
        <f t="shared" si="33"/>
        <v/>
      </c>
    </row>
    <row r="748" spans="1:9" ht="15" customHeight="1" thickTop="1" thickBot="1">
      <c r="A748" s="516" t="str">
        <f t="shared" si="32"/>
        <v/>
      </c>
      <c r="D748" s="526"/>
      <c r="E748" s="552"/>
      <c r="I748" s="543" t="str">
        <f t="shared" si="33"/>
        <v/>
      </c>
    </row>
    <row r="749" spans="1:9" ht="15" customHeight="1" thickTop="1" thickBot="1">
      <c r="A749" s="516" t="str">
        <f t="shared" si="32"/>
        <v/>
      </c>
      <c r="D749" s="526"/>
      <c r="E749" s="552"/>
      <c r="I749" s="543" t="str">
        <f t="shared" si="33"/>
        <v/>
      </c>
    </row>
    <row r="750" spans="1:9" ht="15" customHeight="1" thickTop="1" thickBot="1">
      <c r="A750" s="516" t="str">
        <f t="shared" si="32"/>
        <v/>
      </c>
      <c r="D750" s="526"/>
      <c r="E750" s="552"/>
      <c r="I750" s="543" t="str">
        <f t="shared" si="33"/>
        <v/>
      </c>
    </row>
    <row r="751" spans="1:9" ht="15" customHeight="1" thickTop="1" thickBot="1">
      <c r="A751" s="516" t="str">
        <f t="shared" si="32"/>
        <v/>
      </c>
      <c r="D751" s="526"/>
      <c r="E751" s="552"/>
      <c r="I751" s="543" t="str">
        <f t="shared" si="33"/>
        <v/>
      </c>
    </row>
    <row r="752" spans="1:9" ht="15" customHeight="1" thickTop="1" thickBot="1">
      <c r="A752" s="516" t="str">
        <f t="shared" si="32"/>
        <v/>
      </c>
      <c r="D752" s="526"/>
      <c r="E752" s="552"/>
      <c r="I752" s="543" t="str">
        <f t="shared" si="33"/>
        <v/>
      </c>
    </row>
    <row r="753" spans="1:9" ht="15" customHeight="1" thickTop="1" thickBot="1">
      <c r="A753" s="516" t="str">
        <f t="shared" si="32"/>
        <v/>
      </c>
      <c r="D753" s="526"/>
      <c r="E753" s="552"/>
      <c r="I753" s="543" t="str">
        <f t="shared" si="33"/>
        <v/>
      </c>
    </row>
    <row r="754" spans="1:9" ht="15" customHeight="1" thickTop="1" thickBot="1">
      <c r="A754" s="516" t="str">
        <f t="shared" si="32"/>
        <v/>
      </c>
      <c r="D754" s="526"/>
      <c r="E754" s="552"/>
      <c r="I754" s="543" t="str">
        <f t="shared" si="33"/>
        <v/>
      </c>
    </row>
    <row r="755" spans="1:9" ht="15" customHeight="1" thickTop="1" thickBot="1">
      <c r="A755" s="516" t="str">
        <f t="shared" si="32"/>
        <v/>
      </c>
      <c r="D755" s="526"/>
      <c r="E755" s="552"/>
      <c r="I755" s="543" t="str">
        <f t="shared" si="33"/>
        <v/>
      </c>
    </row>
    <row r="756" spans="1:9" ht="15" customHeight="1" thickTop="1" thickBot="1">
      <c r="A756" s="516" t="str">
        <f t="shared" si="32"/>
        <v/>
      </c>
      <c r="D756" s="526"/>
      <c r="E756" s="552"/>
      <c r="I756" s="543" t="str">
        <f t="shared" si="33"/>
        <v/>
      </c>
    </row>
    <row r="757" spans="1:9" ht="15" customHeight="1" thickTop="1" thickBot="1">
      <c r="A757" s="516" t="str">
        <f t="shared" si="32"/>
        <v/>
      </c>
      <c r="D757" s="526"/>
      <c r="E757" s="552"/>
      <c r="I757" s="543" t="str">
        <f t="shared" si="33"/>
        <v/>
      </c>
    </row>
    <row r="758" spans="1:9" ht="15" customHeight="1" thickTop="1" thickBot="1">
      <c r="A758" s="516" t="str">
        <f t="shared" si="32"/>
        <v/>
      </c>
      <c r="D758" s="526"/>
      <c r="E758" s="552"/>
      <c r="I758" s="543" t="str">
        <f t="shared" si="33"/>
        <v/>
      </c>
    </row>
    <row r="759" spans="1:9" ht="15" customHeight="1" thickTop="1" thickBot="1">
      <c r="A759" s="516" t="str">
        <f t="shared" si="32"/>
        <v/>
      </c>
      <c r="D759" s="526"/>
      <c r="E759" s="552"/>
      <c r="I759" s="543" t="str">
        <f t="shared" si="33"/>
        <v/>
      </c>
    </row>
    <row r="760" spans="1:9" ht="15" customHeight="1" thickTop="1" thickBot="1">
      <c r="A760" s="516" t="str">
        <f t="shared" si="32"/>
        <v/>
      </c>
      <c r="D760" s="526"/>
      <c r="E760" s="552"/>
      <c r="I760" s="543" t="str">
        <f t="shared" si="33"/>
        <v/>
      </c>
    </row>
    <row r="761" spans="1:9" ht="15" customHeight="1" thickTop="1" thickBot="1">
      <c r="A761" s="516" t="str">
        <f t="shared" si="32"/>
        <v/>
      </c>
      <c r="D761" s="526"/>
      <c r="E761" s="552"/>
      <c r="I761" s="543" t="str">
        <f t="shared" si="33"/>
        <v/>
      </c>
    </row>
    <row r="762" spans="1:9" ht="15" customHeight="1" thickTop="1" thickBot="1">
      <c r="A762" s="516" t="str">
        <f t="shared" si="32"/>
        <v/>
      </c>
      <c r="D762" s="526"/>
      <c r="E762" s="552"/>
      <c r="I762" s="543" t="str">
        <f t="shared" si="33"/>
        <v/>
      </c>
    </row>
    <row r="763" spans="1:9" ht="15" customHeight="1" thickTop="1" thickBot="1">
      <c r="A763" s="516" t="str">
        <f t="shared" si="32"/>
        <v/>
      </c>
      <c r="D763" s="526"/>
      <c r="E763" s="552"/>
      <c r="I763" s="543" t="str">
        <f t="shared" si="33"/>
        <v/>
      </c>
    </row>
    <row r="764" spans="1:9" ht="15" customHeight="1" thickTop="1" thickBot="1">
      <c r="A764" s="516" t="str">
        <f t="shared" si="32"/>
        <v/>
      </c>
      <c r="D764" s="526"/>
      <c r="E764" s="552"/>
      <c r="I764" s="543" t="str">
        <f t="shared" si="33"/>
        <v/>
      </c>
    </row>
    <row r="765" spans="1:9" ht="15" customHeight="1" thickTop="1" thickBot="1">
      <c r="A765" s="516" t="str">
        <f t="shared" si="32"/>
        <v/>
      </c>
      <c r="D765" s="526"/>
      <c r="E765" s="552"/>
      <c r="I765" s="543" t="str">
        <f t="shared" si="33"/>
        <v/>
      </c>
    </row>
    <row r="766" spans="1:9" ht="15" customHeight="1" thickTop="1" thickBot="1">
      <c r="A766" s="516" t="str">
        <f t="shared" si="32"/>
        <v/>
      </c>
      <c r="D766" s="526"/>
      <c r="E766" s="552"/>
      <c r="I766" s="543" t="str">
        <f t="shared" si="33"/>
        <v/>
      </c>
    </row>
    <row r="767" spans="1:9" ht="15" customHeight="1" thickTop="1" thickBot="1">
      <c r="A767" s="516" t="str">
        <f t="shared" si="32"/>
        <v/>
      </c>
      <c r="D767" s="526"/>
      <c r="E767" s="552"/>
      <c r="I767" s="543" t="str">
        <f t="shared" si="33"/>
        <v/>
      </c>
    </row>
    <row r="768" spans="1:9" ht="15" customHeight="1" thickTop="1" thickBot="1">
      <c r="A768" s="516" t="str">
        <f t="shared" si="32"/>
        <v/>
      </c>
      <c r="D768" s="526"/>
      <c r="E768" s="552"/>
      <c r="I768" s="543" t="str">
        <f t="shared" si="33"/>
        <v/>
      </c>
    </row>
    <row r="769" spans="1:9" ht="15" customHeight="1" thickTop="1" thickBot="1">
      <c r="A769" s="516" t="str">
        <f t="shared" si="32"/>
        <v/>
      </c>
      <c r="D769" s="526"/>
      <c r="E769" s="552"/>
      <c r="I769" s="543" t="str">
        <f t="shared" si="33"/>
        <v/>
      </c>
    </row>
    <row r="770" spans="1:9" ht="15" customHeight="1" thickTop="1" thickBot="1">
      <c r="A770" s="516" t="str">
        <f t="shared" si="32"/>
        <v/>
      </c>
      <c r="D770" s="526"/>
      <c r="E770" s="552"/>
      <c r="I770" s="543" t="str">
        <f t="shared" si="33"/>
        <v/>
      </c>
    </row>
    <row r="771" spans="1:9" ht="15" customHeight="1" thickTop="1" thickBot="1">
      <c r="A771" s="516" t="str">
        <f t="shared" ref="A771:A834" si="34">IF($K771="","",_xlfn.LET(_xlpm.gDate,K771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D771" s="526"/>
      <c r="E771" s="552"/>
      <c r="I771" s="543" t="str">
        <f t="shared" ref="I771:I834" si="35">IF($A771="","",TEXT($A771,"yyyy-mm"))</f>
        <v/>
      </c>
    </row>
    <row r="772" spans="1:9" ht="15" customHeight="1" thickTop="1" thickBot="1">
      <c r="A772" s="516" t="str">
        <f t="shared" si="34"/>
        <v/>
      </c>
      <c r="D772" s="526"/>
      <c r="E772" s="552"/>
      <c r="I772" s="543" t="str">
        <f t="shared" si="35"/>
        <v/>
      </c>
    </row>
    <row r="773" spans="1:9" ht="15" customHeight="1" thickTop="1" thickBot="1">
      <c r="A773" s="516" t="str">
        <f t="shared" si="34"/>
        <v/>
      </c>
      <c r="D773" s="526"/>
      <c r="E773" s="552"/>
      <c r="I773" s="543" t="str">
        <f t="shared" si="35"/>
        <v/>
      </c>
    </row>
    <row r="774" spans="1:9" ht="15" customHeight="1" thickTop="1" thickBot="1">
      <c r="A774" s="516" t="str">
        <f t="shared" si="34"/>
        <v/>
      </c>
      <c r="D774" s="526"/>
      <c r="E774" s="552"/>
      <c r="I774" s="543" t="str">
        <f t="shared" si="35"/>
        <v/>
      </c>
    </row>
    <row r="775" spans="1:9" ht="15" customHeight="1" thickTop="1" thickBot="1">
      <c r="A775" s="516" t="str">
        <f t="shared" si="34"/>
        <v/>
      </c>
      <c r="D775" s="526"/>
      <c r="E775" s="552"/>
      <c r="I775" s="543" t="str">
        <f t="shared" si="35"/>
        <v/>
      </c>
    </row>
    <row r="776" spans="1:9" ht="15" customHeight="1" thickTop="1" thickBot="1">
      <c r="A776" s="516" t="str">
        <f t="shared" si="34"/>
        <v/>
      </c>
      <c r="D776" s="526"/>
      <c r="E776" s="552"/>
      <c r="I776" s="543" t="str">
        <f t="shared" si="35"/>
        <v/>
      </c>
    </row>
    <row r="777" spans="1:9" ht="15" customHeight="1" thickTop="1" thickBot="1">
      <c r="A777" s="516" t="str">
        <f t="shared" si="34"/>
        <v/>
      </c>
      <c r="D777" s="526"/>
      <c r="E777" s="552"/>
      <c r="I777" s="543" t="str">
        <f t="shared" si="35"/>
        <v/>
      </c>
    </row>
    <row r="778" spans="1:9" ht="15" customHeight="1" thickTop="1" thickBot="1">
      <c r="A778" s="516" t="str">
        <f t="shared" si="34"/>
        <v/>
      </c>
      <c r="D778" s="526"/>
      <c r="E778" s="552"/>
      <c r="I778" s="543" t="str">
        <f t="shared" si="35"/>
        <v/>
      </c>
    </row>
    <row r="779" spans="1:9" ht="15" customHeight="1" thickTop="1" thickBot="1">
      <c r="A779" s="516" t="str">
        <f t="shared" si="34"/>
        <v/>
      </c>
      <c r="D779" s="526"/>
      <c r="E779" s="552"/>
      <c r="I779" s="543" t="str">
        <f t="shared" si="35"/>
        <v/>
      </c>
    </row>
    <row r="780" spans="1:9" ht="15" customHeight="1" thickTop="1" thickBot="1">
      <c r="A780" s="516" t="str">
        <f t="shared" si="34"/>
        <v/>
      </c>
      <c r="D780" s="526"/>
      <c r="E780" s="552"/>
      <c r="I780" s="543" t="str">
        <f t="shared" si="35"/>
        <v/>
      </c>
    </row>
    <row r="781" spans="1:9" ht="15" customHeight="1" thickTop="1" thickBot="1">
      <c r="A781" s="516" t="str">
        <f t="shared" si="34"/>
        <v/>
      </c>
      <c r="D781" s="526"/>
      <c r="E781" s="552"/>
      <c r="I781" s="543" t="str">
        <f t="shared" si="35"/>
        <v/>
      </c>
    </row>
    <row r="782" spans="1:9" ht="15" customHeight="1" thickTop="1" thickBot="1">
      <c r="A782" s="516" t="str">
        <f t="shared" si="34"/>
        <v/>
      </c>
      <c r="D782" s="526"/>
      <c r="E782" s="552"/>
      <c r="I782" s="543" t="str">
        <f t="shared" si="35"/>
        <v/>
      </c>
    </row>
    <row r="783" spans="1:9" ht="15" customHeight="1" thickTop="1" thickBot="1">
      <c r="A783" s="516" t="str">
        <f t="shared" si="34"/>
        <v/>
      </c>
      <c r="D783" s="526"/>
      <c r="E783" s="552"/>
      <c r="I783" s="543" t="str">
        <f t="shared" si="35"/>
        <v/>
      </c>
    </row>
    <row r="784" spans="1:9" ht="15" customHeight="1" thickTop="1" thickBot="1">
      <c r="A784" s="516" t="str">
        <f t="shared" si="34"/>
        <v/>
      </c>
      <c r="D784" s="526"/>
      <c r="E784" s="552"/>
      <c r="I784" s="543" t="str">
        <f t="shared" si="35"/>
        <v/>
      </c>
    </row>
    <row r="785" spans="1:9" ht="15" customHeight="1" thickTop="1" thickBot="1">
      <c r="A785" s="516" t="str">
        <f t="shared" si="34"/>
        <v/>
      </c>
      <c r="D785" s="526"/>
      <c r="E785" s="552"/>
      <c r="I785" s="543" t="str">
        <f t="shared" si="35"/>
        <v/>
      </c>
    </row>
    <row r="786" spans="1:9" ht="15" customHeight="1" thickTop="1" thickBot="1">
      <c r="A786" s="516" t="str">
        <f t="shared" si="34"/>
        <v/>
      </c>
      <c r="D786" s="526"/>
      <c r="E786" s="552"/>
      <c r="I786" s="543" t="str">
        <f t="shared" si="35"/>
        <v/>
      </c>
    </row>
    <row r="787" spans="1:9" ht="15" customHeight="1" thickTop="1" thickBot="1">
      <c r="A787" s="516" t="str">
        <f t="shared" si="34"/>
        <v/>
      </c>
      <c r="D787" s="526"/>
      <c r="E787" s="552"/>
      <c r="I787" s="543" t="str">
        <f t="shared" si="35"/>
        <v/>
      </c>
    </row>
    <row r="788" spans="1:9" ht="15" customHeight="1" thickTop="1" thickBot="1">
      <c r="A788" s="516" t="str">
        <f t="shared" si="34"/>
        <v/>
      </c>
      <c r="D788" s="526"/>
      <c r="E788" s="552"/>
      <c r="I788" s="543" t="str">
        <f t="shared" si="35"/>
        <v/>
      </c>
    </row>
    <row r="789" spans="1:9" ht="15" customHeight="1" thickTop="1" thickBot="1">
      <c r="A789" s="516" t="str">
        <f t="shared" si="34"/>
        <v/>
      </c>
      <c r="D789" s="526"/>
      <c r="E789" s="552"/>
      <c r="I789" s="543" t="str">
        <f t="shared" si="35"/>
        <v/>
      </c>
    </row>
    <row r="790" spans="1:9" ht="15" customHeight="1" thickTop="1" thickBot="1">
      <c r="A790" s="516" t="str">
        <f t="shared" si="34"/>
        <v/>
      </c>
      <c r="D790" s="526"/>
      <c r="E790" s="552"/>
      <c r="I790" s="543" t="str">
        <f t="shared" si="35"/>
        <v/>
      </c>
    </row>
    <row r="791" spans="1:9" ht="15" customHeight="1" thickTop="1" thickBot="1">
      <c r="A791" s="516" t="str">
        <f t="shared" si="34"/>
        <v/>
      </c>
      <c r="D791" s="526"/>
      <c r="E791" s="552"/>
      <c r="I791" s="543" t="str">
        <f t="shared" si="35"/>
        <v/>
      </c>
    </row>
    <row r="792" spans="1:9" ht="15" customHeight="1" thickTop="1" thickBot="1">
      <c r="A792" s="516" t="str">
        <f t="shared" si="34"/>
        <v/>
      </c>
      <c r="D792" s="526"/>
      <c r="E792" s="552"/>
      <c r="I792" s="543" t="str">
        <f t="shared" si="35"/>
        <v/>
      </c>
    </row>
    <row r="793" spans="1:9" ht="15" customHeight="1" thickTop="1" thickBot="1">
      <c r="A793" s="516" t="str">
        <f t="shared" si="34"/>
        <v/>
      </c>
      <c r="D793" s="526"/>
      <c r="E793" s="552"/>
      <c r="I793" s="543" t="str">
        <f t="shared" si="35"/>
        <v/>
      </c>
    </row>
    <row r="794" spans="1:9" ht="15" customHeight="1" thickTop="1" thickBot="1">
      <c r="A794" s="516" t="str">
        <f t="shared" si="34"/>
        <v/>
      </c>
      <c r="D794" s="526"/>
      <c r="E794" s="552"/>
      <c r="I794" s="543" t="str">
        <f t="shared" si="35"/>
        <v/>
      </c>
    </row>
    <row r="795" spans="1:9" ht="15" customHeight="1" thickTop="1" thickBot="1">
      <c r="A795" s="516" t="str">
        <f t="shared" si="34"/>
        <v/>
      </c>
      <c r="D795" s="526"/>
      <c r="E795" s="552"/>
      <c r="I795" s="543" t="str">
        <f t="shared" si="35"/>
        <v/>
      </c>
    </row>
    <row r="796" spans="1:9" ht="15" customHeight="1" thickTop="1" thickBot="1">
      <c r="A796" s="516" t="str">
        <f t="shared" si="34"/>
        <v/>
      </c>
      <c r="D796" s="526"/>
      <c r="E796" s="552"/>
      <c r="I796" s="543" t="str">
        <f t="shared" si="35"/>
        <v/>
      </c>
    </row>
    <row r="797" spans="1:9" ht="15" customHeight="1" thickTop="1" thickBot="1">
      <c r="A797" s="516" t="str">
        <f t="shared" si="34"/>
        <v/>
      </c>
      <c r="D797" s="526"/>
      <c r="E797" s="552"/>
      <c r="I797" s="543" t="str">
        <f t="shared" si="35"/>
        <v/>
      </c>
    </row>
    <row r="798" spans="1:9" ht="15" customHeight="1" thickTop="1" thickBot="1">
      <c r="A798" s="516" t="str">
        <f t="shared" si="34"/>
        <v/>
      </c>
      <c r="D798" s="526"/>
      <c r="E798" s="552"/>
      <c r="I798" s="543" t="str">
        <f t="shared" si="35"/>
        <v/>
      </c>
    </row>
    <row r="799" spans="1:9" ht="15" customHeight="1" thickTop="1" thickBot="1">
      <c r="A799" s="516" t="str">
        <f t="shared" si="34"/>
        <v/>
      </c>
      <c r="D799" s="526"/>
      <c r="E799" s="552"/>
      <c r="I799" s="543" t="str">
        <f t="shared" si="35"/>
        <v/>
      </c>
    </row>
    <row r="800" spans="1:9" ht="15" customHeight="1" thickTop="1" thickBot="1">
      <c r="A800" s="516" t="str">
        <f t="shared" si="34"/>
        <v/>
      </c>
      <c r="D800" s="526"/>
      <c r="E800" s="552"/>
      <c r="I800" s="543" t="str">
        <f t="shared" si="35"/>
        <v/>
      </c>
    </row>
    <row r="801" spans="1:9" ht="15" customHeight="1" thickTop="1" thickBot="1">
      <c r="A801" s="516" t="str">
        <f t="shared" si="34"/>
        <v/>
      </c>
      <c r="D801" s="526"/>
      <c r="E801" s="552"/>
      <c r="I801" s="543" t="str">
        <f t="shared" si="35"/>
        <v/>
      </c>
    </row>
    <row r="802" spans="1:9" ht="15" customHeight="1" thickTop="1" thickBot="1">
      <c r="A802" s="516" t="str">
        <f t="shared" si="34"/>
        <v/>
      </c>
      <c r="D802" s="526"/>
      <c r="E802" s="552"/>
      <c r="I802" s="543" t="str">
        <f t="shared" si="35"/>
        <v/>
      </c>
    </row>
    <row r="803" spans="1:9" ht="15" customHeight="1" thickTop="1" thickBot="1">
      <c r="A803" s="516" t="str">
        <f t="shared" si="34"/>
        <v/>
      </c>
      <c r="D803" s="526"/>
      <c r="E803" s="552"/>
      <c r="I803" s="543" t="str">
        <f t="shared" si="35"/>
        <v/>
      </c>
    </row>
    <row r="804" spans="1:9" ht="15" customHeight="1" thickTop="1" thickBot="1">
      <c r="A804" s="516" t="str">
        <f t="shared" si="34"/>
        <v/>
      </c>
      <c r="D804" s="526"/>
      <c r="E804" s="552"/>
      <c r="I804" s="543" t="str">
        <f t="shared" si="35"/>
        <v/>
      </c>
    </row>
    <row r="805" spans="1:9" ht="15" customHeight="1" thickTop="1" thickBot="1">
      <c r="A805" s="516" t="str">
        <f t="shared" si="34"/>
        <v/>
      </c>
      <c r="D805" s="526"/>
      <c r="E805" s="552"/>
      <c r="I805" s="543" t="str">
        <f t="shared" si="35"/>
        <v/>
      </c>
    </row>
    <row r="806" spans="1:9" ht="15" customHeight="1" thickTop="1" thickBot="1">
      <c r="A806" s="516" t="str">
        <f t="shared" si="34"/>
        <v/>
      </c>
      <c r="D806" s="526"/>
      <c r="E806" s="552"/>
      <c r="I806" s="543" t="str">
        <f t="shared" si="35"/>
        <v/>
      </c>
    </row>
    <row r="807" spans="1:9" ht="15" customHeight="1" thickTop="1" thickBot="1">
      <c r="A807" s="516" t="str">
        <f t="shared" si="34"/>
        <v/>
      </c>
      <c r="D807" s="526"/>
      <c r="E807" s="552"/>
      <c r="I807" s="543" t="str">
        <f t="shared" si="35"/>
        <v/>
      </c>
    </row>
    <row r="808" spans="1:9" ht="15" customHeight="1" thickTop="1" thickBot="1">
      <c r="A808" s="516" t="str">
        <f t="shared" si="34"/>
        <v/>
      </c>
      <c r="D808" s="526"/>
      <c r="E808" s="552"/>
      <c r="I808" s="543" t="str">
        <f t="shared" si="35"/>
        <v/>
      </c>
    </row>
    <row r="809" spans="1:9" ht="15" customHeight="1" thickTop="1" thickBot="1">
      <c r="A809" s="516" t="str">
        <f t="shared" si="34"/>
        <v/>
      </c>
      <c r="D809" s="526"/>
      <c r="E809" s="552"/>
      <c r="I809" s="543" t="str">
        <f t="shared" si="35"/>
        <v/>
      </c>
    </row>
    <row r="810" spans="1:9" ht="15" customHeight="1" thickTop="1" thickBot="1">
      <c r="A810" s="516" t="str">
        <f t="shared" si="34"/>
        <v/>
      </c>
      <c r="D810" s="526"/>
      <c r="E810" s="552"/>
      <c r="I810" s="543" t="str">
        <f t="shared" si="35"/>
        <v/>
      </c>
    </row>
    <row r="811" spans="1:9" ht="15" customHeight="1" thickTop="1" thickBot="1">
      <c r="A811" s="516" t="str">
        <f t="shared" si="34"/>
        <v/>
      </c>
      <c r="D811" s="526"/>
      <c r="E811" s="552"/>
      <c r="I811" s="543" t="str">
        <f t="shared" si="35"/>
        <v/>
      </c>
    </row>
    <row r="812" spans="1:9" ht="15" customHeight="1" thickTop="1" thickBot="1">
      <c r="A812" s="516" t="str">
        <f t="shared" si="34"/>
        <v/>
      </c>
      <c r="D812" s="526"/>
      <c r="E812" s="552"/>
      <c r="I812" s="543" t="str">
        <f t="shared" si="35"/>
        <v/>
      </c>
    </row>
    <row r="813" spans="1:9" ht="15" customHeight="1" thickTop="1" thickBot="1">
      <c r="A813" s="516" t="str">
        <f t="shared" si="34"/>
        <v/>
      </c>
      <c r="D813" s="526"/>
      <c r="E813" s="552"/>
      <c r="I813" s="543" t="str">
        <f t="shared" si="35"/>
        <v/>
      </c>
    </row>
    <row r="814" spans="1:9" ht="15" customHeight="1" thickTop="1" thickBot="1">
      <c r="A814" s="516" t="str">
        <f t="shared" si="34"/>
        <v/>
      </c>
      <c r="D814" s="526"/>
      <c r="E814" s="552"/>
      <c r="I814" s="543" t="str">
        <f t="shared" si="35"/>
        <v/>
      </c>
    </row>
    <row r="815" spans="1:9" ht="15" customHeight="1" thickTop="1" thickBot="1">
      <c r="A815" s="516" t="str">
        <f t="shared" si="34"/>
        <v/>
      </c>
      <c r="D815" s="526"/>
      <c r="E815" s="552"/>
      <c r="I815" s="543" t="str">
        <f t="shared" si="35"/>
        <v/>
      </c>
    </row>
    <row r="816" spans="1:9" ht="15" customHeight="1" thickTop="1" thickBot="1">
      <c r="A816" s="516" t="str">
        <f t="shared" si="34"/>
        <v/>
      </c>
      <c r="D816" s="526"/>
      <c r="E816" s="552"/>
      <c r="I816" s="543" t="str">
        <f t="shared" si="35"/>
        <v/>
      </c>
    </row>
    <row r="817" spans="1:9" ht="15" customHeight="1" thickTop="1" thickBot="1">
      <c r="A817" s="516" t="str">
        <f t="shared" si="34"/>
        <v/>
      </c>
      <c r="D817" s="526"/>
      <c r="E817" s="552"/>
      <c r="I817" s="543" t="str">
        <f t="shared" si="35"/>
        <v/>
      </c>
    </row>
    <row r="818" spans="1:9" ht="15" customHeight="1" thickTop="1" thickBot="1">
      <c r="A818" s="516" t="str">
        <f t="shared" si="34"/>
        <v/>
      </c>
      <c r="D818" s="526"/>
      <c r="E818" s="552"/>
      <c r="I818" s="543" t="str">
        <f t="shared" si="35"/>
        <v/>
      </c>
    </row>
    <row r="819" spans="1:9" ht="15" customHeight="1" thickTop="1" thickBot="1">
      <c r="A819" s="516" t="str">
        <f t="shared" si="34"/>
        <v/>
      </c>
      <c r="D819" s="526"/>
      <c r="E819" s="552"/>
      <c r="I819" s="543" t="str">
        <f t="shared" si="35"/>
        <v/>
      </c>
    </row>
    <row r="820" spans="1:9" ht="15" customHeight="1" thickTop="1" thickBot="1">
      <c r="A820" s="516" t="str">
        <f t="shared" si="34"/>
        <v/>
      </c>
      <c r="D820" s="526"/>
      <c r="E820" s="552"/>
      <c r="I820" s="543" t="str">
        <f t="shared" si="35"/>
        <v/>
      </c>
    </row>
    <row r="821" spans="1:9" ht="15" customHeight="1" thickTop="1" thickBot="1">
      <c r="A821" s="516" t="str">
        <f t="shared" si="34"/>
        <v/>
      </c>
      <c r="D821" s="526"/>
      <c r="E821" s="552"/>
      <c r="I821" s="543" t="str">
        <f t="shared" si="35"/>
        <v/>
      </c>
    </row>
    <row r="822" spans="1:9" ht="15" customHeight="1" thickTop="1" thickBot="1">
      <c r="A822" s="516" t="str">
        <f t="shared" si="34"/>
        <v/>
      </c>
      <c r="D822" s="526"/>
      <c r="E822" s="552"/>
      <c r="I822" s="543" t="str">
        <f t="shared" si="35"/>
        <v/>
      </c>
    </row>
    <row r="823" spans="1:9" ht="15" customHeight="1" thickTop="1" thickBot="1">
      <c r="A823" s="516" t="str">
        <f t="shared" si="34"/>
        <v/>
      </c>
      <c r="D823" s="526"/>
      <c r="E823" s="552"/>
      <c r="I823" s="543" t="str">
        <f t="shared" si="35"/>
        <v/>
      </c>
    </row>
    <row r="824" spans="1:9" ht="15" customHeight="1" thickTop="1" thickBot="1">
      <c r="A824" s="516" t="str">
        <f t="shared" si="34"/>
        <v/>
      </c>
      <c r="D824" s="526"/>
      <c r="E824" s="552"/>
      <c r="I824" s="543" t="str">
        <f t="shared" si="35"/>
        <v/>
      </c>
    </row>
    <row r="825" spans="1:9" ht="15" customHeight="1" thickTop="1" thickBot="1">
      <c r="A825" s="516" t="str">
        <f t="shared" si="34"/>
        <v/>
      </c>
      <c r="D825" s="526"/>
      <c r="E825" s="552"/>
      <c r="I825" s="543" t="str">
        <f t="shared" si="35"/>
        <v/>
      </c>
    </row>
    <row r="826" spans="1:9" ht="15" customHeight="1" thickTop="1" thickBot="1">
      <c r="A826" s="516" t="str">
        <f t="shared" si="34"/>
        <v/>
      </c>
      <c r="D826" s="526"/>
      <c r="E826" s="552"/>
      <c r="I826" s="543" t="str">
        <f t="shared" si="35"/>
        <v/>
      </c>
    </row>
    <row r="827" spans="1:9" ht="15" customHeight="1" thickTop="1" thickBot="1">
      <c r="A827" s="516" t="str">
        <f t="shared" si="34"/>
        <v/>
      </c>
      <c r="D827" s="526"/>
      <c r="E827" s="552"/>
      <c r="I827" s="543" t="str">
        <f t="shared" si="35"/>
        <v/>
      </c>
    </row>
    <row r="828" spans="1:9" ht="15" customHeight="1" thickTop="1" thickBot="1">
      <c r="A828" s="516" t="str">
        <f t="shared" si="34"/>
        <v/>
      </c>
      <c r="D828" s="526"/>
      <c r="E828" s="552"/>
      <c r="I828" s="543" t="str">
        <f t="shared" si="35"/>
        <v/>
      </c>
    </row>
    <row r="829" spans="1:9" ht="15" customHeight="1" thickTop="1" thickBot="1">
      <c r="A829" s="516" t="str">
        <f t="shared" si="34"/>
        <v/>
      </c>
      <c r="D829" s="526"/>
      <c r="E829" s="552"/>
      <c r="I829" s="543" t="str">
        <f t="shared" si="35"/>
        <v/>
      </c>
    </row>
    <row r="830" spans="1:9" ht="15" customHeight="1" thickTop="1" thickBot="1">
      <c r="A830" s="516" t="str">
        <f t="shared" si="34"/>
        <v/>
      </c>
      <c r="D830" s="526"/>
      <c r="E830" s="552"/>
      <c r="I830" s="543" t="str">
        <f t="shared" si="35"/>
        <v/>
      </c>
    </row>
    <row r="831" spans="1:9" ht="15" customHeight="1" thickTop="1" thickBot="1">
      <c r="A831" s="516" t="str">
        <f t="shared" si="34"/>
        <v/>
      </c>
      <c r="D831" s="526"/>
      <c r="E831" s="552"/>
      <c r="I831" s="543" t="str">
        <f t="shared" si="35"/>
        <v/>
      </c>
    </row>
    <row r="832" spans="1:9" ht="15" customHeight="1" thickTop="1" thickBot="1">
      <c r="A832" s="516" t="str">
        <f t="shared" si="34"/>
        <v/>
      </c>
      <c r="D832" s="526"/>
      <c r="E832" s="552"/>
      <c r="I832" s="543" t="str">
        <f t="shared" si="35"/>
        <v/>
      </c>
    </row>
    <row r="833" spans="1:9" ht="15" customHeight="1" thickTop="1" thickBot="1">
      <c r="A833" s="516" t="str">
        <f t="shared" si="34"/>
        <v/>
      </c>
      <c r="D833" s="526"/>
      <c r="E833" s="552"/>
      <c r="I833" s="543" t="str">
        <f t="shared" si="35"/>
        <v/>
      </c>
    </row>
    <row r="834" spans="1:9" ht="15" customHeight="1" thickTop="1" thickBot="1">
      <c r="A834" s="516" t="str">
        <f t="shared" si="34"/>
        <v/>
      </c>
      <c r="D834" s="526"/>
      <c r="E834" s="552"/>
      <c r="I834" s="543" t="str">
        <f t="shared" si="35"/>
        <v/>
      </c>
    </row>
    <row r="835" spans="1:9" ht="15" customHeight="1" thickTop="1" thickBot="1">
      <c r="A835" s="516" t="str">
        <f t="shared" ref="A835:A898" si="36">IF($K835="","",_xlfn.LET(_xlpm.gDate,K835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D835" s="526"/>
      <c r="E835" s="552"/>
      <c r="I835" s="543" t="str">
        <f t="shared" ref="I835:I898" si="37">IF($A835="","",TEXT($A835,"yyyy-mm"))</f>
        <v/>
      </c>
    </row>
    <row r="836" spans="1:9" ht="15" customHeight="1" thickTop="1" thickBot="1">
      <c r="A836" s="516" t="str">
        <f t="shared" si="36"/>
        <v/>
      </c>
      <c r="D836" s="526"/>
      <c r="E836" s="552"/>
      <c r="I836" s="543" t="str">
        <f t="shared" si="37"/>
        <v/>
      </c>
    </row>
    <row r="837" spans="1:9" ht="15" customHeight="1" thickTop="1" thickBot="1">
      <c r="A837" s="516" t="str">
        <f t="shared" si="36"/>
        <v/>
      </c>
      <c r="D837" s="526"/>
      <c r="E837" s="552"/>
      <c r="I837" s="543" t="str">
        <f t="shared" si="37"/>
        <v/>
      </c>
    </row>
    <row r="838" spans="1:9" ht="15" customHeight="1" thickTop="1" thickBot="1">
      <c r="A838" s="516" t="str">
        <f t="shared" si="36"/>
        <v/>
      </c>
      <c r="D838" s="526"/>
      <c r="E838" s="552"/>
      <c r="I838" s="543" t="str">
        <f t="shared" si="37"/>
        <v/>
      </c>
    </row>
    <row r="839" spans="1:9" ht="15" customHeight="1" thickTop="1" thickBot="1">
      <c r="A839" s="516" t="str">
        <f t="shared" si="36"/>
        <v/>
      </c>
      <c r="D839" s="526"/>
      <c r="E839" s="552"/>
      <c r="I839" s="543" t="str">
        <f t="shared" si="37"/>
        <v/>
      </c>
    </row>
    <row r="840" spans="1:9" ht="15" customHeight="1" thickTop="1" thickBot="1">
      <c r="A840" s="516" t="str">
        <f t="shared" si="36"/>
        <v/>
      </c>
      <c r="D840" s="526"/>
      <c r="E840" s="552"/>
      <c r="I840" s="543" t="str">
        <f t="shared" si="37"/>
        <v/>
      </c>
    </row>
    <row r="841" spans="1:9" ht="15" customHeight="1" thickTop="1" thickBot="1">
      <c r="A841" s="516" t="str">
        <f t="shared" si="36"/>
        <v/>
      </c>
      <c r="D841" s="526"/>
      <c r="E841" s="552"/>
      <c r="I841" s="543" t="str">
        <f t="shared" si="37"/>
        <v/>
      </c>
    </row>
    <row r="842" spans="1:9" ht="15" customHeight="1" thickTop="1" thickBot="1">
      <c r="A842" s="516" t="str">
        <f t="shared" si="36"/>
        <v/>
      </c>
      <c r="D842" s="526"/>
      <c r="E842" s="552"/>
      <c r="I842" s="543" t="str">
        <f t="shared" si="37"/>
        <v/>
      </c>
    </row>
    <row r="843" spans="1:9" ht="15" customHeight="1" thickTop="1" thickBot="1">
      <c r="A843" s="516" t="str">
        <f t="shared" si="36"/>
        <v/>
      </c>
      <c r="D843" s="526"/>
      <c r="E843" s="552"/>
      <c r="I843" s="543" t="str">
        <f t="shared" si="37"/>
        <v/>
      </c>
    </row>
    <row r="844" spans="1:9" ht="15" customHeight="1" thickTop="1" thickBot="1">
      <c r="A844" s="516" t="str">
        <f t="shared" si="36"/>
        <v/>
      </c>
      <c r="D844" s="526"/>
      <c r="E844" s="552"/>
      <c r="I844" s="543" t="str">
        <f t="shared" si="37"/>
        <v/>
      </c>
    </row>
    <row r="845" spans="1:9" ht="15" customHeight="1" thickTop="1" thickBot="1">
      <c r="A845" s="516" t="str">
        <f t="shared" si="36"/>
        <v/>
      </c>
      <c r="D845" s="526"/>
      <c r="E845" s="552"/>
      <c r="I845" s="543" t="str">
        <f t="shared" si="37"/>
        <v/>
      </c>
    </row>
    <row r="846" spans="1:9" ht="15" customHeight="1" thickTop="1" thickBot="1">
      <c r="A846" s="516" t="str">
        <f t="shared" si="36"/>
        <v/>
      </c>
      <c r="D846" s="526"/>
      <c r="E846" s="552"/>
      <c r="I846" s="543" t="str">
        <f t="shared" si="37"/>
        <v/>
      </c>
    </row>
    <row r="847" spans="1:9" ht="15" customHeight="1" thickTop="1" thickBot="1">
      <c r="A847" s="516" t="str">
        <f t="shared" si="36"/>
        <v/>
      </c>
      <c r="D847" s="526"/>
      <c r="E847" s="552"/>
      <c r="I847" s="543" t="str">
        <f t="shared" si="37"/>
        <v/>
      </c>
    </row>
    <row r="848" spans="1:9" ht="15" customHeight="1" thickTop="1" thickBot="1">
      <c r="A848" s="516" t="str">
        <f t="shared" si="36"/>
        <v/>
      </c>
      <c r="D848" s="526"/>
      <c r="E848" s="552"/>
      <c r="I848" s="543" t="str">
        <f t="shared" si="37"/>
        <v/>
      </c>
    </row>
    <row r="849" spans="1:9" ht="15" customHeight="1" thickTop="1" thickBot="1">
      <c r="A849" s="516" t="str">
        <f t="shared" si="36"/>
        <v/>
      </c>
      <c r="D849" s="526"/>
      <c r="E849" s="552"/>
      <c r="I849" s="543" t="str">
        <f t="shared" si="37"/>
        <v/>
      </c>
    </row>
    <row r="850" spans="1:9" ht="15" customHeight="1" thickTop="1" thickBot="1">
      <c r="A850" s="516" t="str">
        <f t="shared" si="36"/>
        <v/>
      </c>
      <c r="D850" s="526"/>
      <c r="E850" s="552"/>
      <c r="I850" s="543" t="str">
        <f t="shared" si="37"/>
        <v/>
      </c>
    </row>
    <row r="851" spans="1:9" ht="15" customHeight="1" thickTop="1" thickBot="1">
      <c r="A851" s="516" t="str">
        <f t="shared" si="36"/>
        <v/>
      </c>
      <c r="D851" s="526"/>
      <c r="E851" s="552"/>
      <c r="I851" s="543" t="str">
        <f t="shared" si="37"/>
        <v/>
      </c>
    </row>
    <row r="852" spans="1:9" ht="15" customHeight="1" thickTop="1" thickBot="1">
      <c r="A852" s="516" t="str">
        <f t="shared" si="36"/>
        <v/>
      </c>
      <c r="D852" s="526"/>
      <c r="E852" s="552"/>
      <c r="I852" s="543" t="str">
        <f t="shared" si="37"/>
        <v/>
      </c>
    </row>
    <row r="853" spans="1:9" ht="15" customHeight="1" thickTop="1" thickBot="1">
      <c r="A853" s="516" t="str">
        <f t="shared" si="36"/>
        <v/>
      </c>
      <c r="D853" s="526"/>
      <c r="E853" s="552"/>
      <c r="I853" s="543" t="str">
        <f t="shared" si="37"/>
        <v/>
      </c>
    </row>
    <row r="854" spans="1:9" ht="15" customHeight="1" thickTop="1" thickBot="1">
      <c r="A854" s="516" t="str">
        <f t="shared" si="36"/>
        <v/>
      </c>
      <c r="D854" s="526"/>
      <c r="E854" s="552"/>
      <c r="I854" s="543" t="str">
        <f t="shared" si="37"/>
        <v/>
      </c>
    </row>
    <row r="855" spans="1:9" ht="15" customHeight="1" thickTop="1" thickBot="1">
      <c r="A855" s="516" t="str">
        <f t="shared" si="36"/>
        <v/>
      </c>
      <c r="D855" s="526"/>
      <c r="E855" s="552"/>
      <c r="I855" s="543" t="str">
        <f t="shared" si="37"/>
        <v/>
      </c>
    </row>
    <row r="856" spans="1:9" ht="15" customHeight="1" thickTop="1" thickBot="1">
      <c r="A856" s="516" t="str">
        <f t="shared" si="36"/>
        <v/>
      </c>
      <c r="D856" s="526"/>
      <c r="E856" s="552"/>
      <c r="I856" s="543" t="str">
        <f t="shared" si="37"/>
        <v/>
      </c>
    </row>
    <row r="857" spans="1:9" ht="15" customHeight="1" thickTop="1" thickBot="1">
      <c r="A857" s="516" t="str">
        <f t="shared" si="36"/>
        <v/>
      </c>
      <c r="D857" s="526"/>
      <c r="E857" s="552"/>
      <c r="I857" s="543" t="str">
        <f t="shared" si="37"/>
        <v/>
      </c>
    </row>
    <row r="858" spans="1:9" ht="15" customHeight="1" thickTop="1" thickBot="1">
      <c r="A858" s="516" t="str">
        <f t="shared" si="36"/>
        <v/>
      </c>
      <c r="D858" s="526"/>
      <c r="E858" s="552"/>
      <c r="I858" s="543" t="str">
        <f t="shared" si="37"/>
        <v/>
      </c>
    </row>
    <row r="859" spans="1:9" ht="15" customHeight="1" thickTop="1" thickBot="1">
      <c r="A859" s="516" t="str">
        <f t="shared" si="36"/>
        <v/>
      </c>
      <c r="D859" s="526"/>
      <c r="E859" s="552"/>
      <c r="I859" s="543" t="str">
        <f t="shared" si="37"/>
        <v/>
      </c>
    </row>
    <row r="860" spans="1:9" ht="15" customHeight="1" thickTop="1" thickBot="1">
      <c r="A860" s="516" t="str">
        <f t="shared" si="36"/>
        <v/>
      </c>
      <c r="D860" s="526"/>
      <c r="E860" s="552"/>
      <c r="I860" s="543" t="str">
        <f t="shared" si="37"/>
        <v/>
      </c>
    </row>
    <row r="861" spans="1:9" ht="15" customHeight="1" thickTop="1" thickBot="1">
      <c r="A861" s="516" t="str">
        <f t="shared" si="36"/>
        <v/>
      </c>
      <c r="D861" s="526"/>
      <c r="E861" s="552"/>
      <c r="I861" s="543" t="str">
        <f t="shared" si="37"/>
        <v/>
      </c>
    </row>
    <row r="862" spans="1:9" ht="15" customHeight="1" thickTop="1" thickBot="1">
      <c r="A862" s="516" t="str">
        <f t="shared" si="36"/>
        <v/>
      </c>
      <c r="D862" s="526"/>
      <c r="E862" s="552"/>
      <c r="I862" s="543" t="str">
        <f t="shared" si="37"/>
        <v/>
      </c>
    </row>
    <row r="863" spans="1:9" ht="15" customHeight="1" thickTop="1" thickBot="1">
      <c r="A863" s="516" t="str">
        <f t="shared" si="36"/>
        <v/>
      </c>
      <c r="D863" s="526"/>
      <c r="E863" s="552"/>
      <c r="I863" s="543" t="str">
        <f t="shared" si="37"/>
        <v/>
      </c>
    </row>
    <row r="864" spans="1:9" ht="15" customHeight="1" thickTop="1" thickBot="1">
      <c r="A864" s="516" t="str">
        <f t="shared" si="36"/>
        <v/>
      </c>
      <c r="D864" s="526"/>
      <c r="E864" s="552"/>
      <c r="I864" s="543" t="str">
        <f t="shared" si="37"/>
        <v/>
      </c>
    </row>
    <row r="865" spans="1:9" ht="15" customHeight="1" thickTop="1" thickBot="1">
      <c r="A865" s="516" t="str">
        <f t="shared" si="36"/>
        <v/>
      </c>
      <c r="D865" s="526"/>
      <c r="E865" s="552"/>
      <c r="I865" s="543" t="str">
        <f t="shared" si="37"/>
        <v/>
      </c>
    </row>
    <row r="866" spans="1:9" ht="15" customHeight="1" thickTop="1" thickBot="1">
      <c r="A866" s="516" t="str">
        <f t="shared" si="36"/>
        <v/>
      </c>
      <c r="D866" s="526"/>
      <c r="E866" s="552"/>
      <c r="I866" s="543" t="str">
        <f t="shared" si="37"/>
        <v/>
      </c>
    </row>
    <row r="867" spans="1:9" ht="15" customHeight="1" thickTop="1" thickBot="1">
      <c r="A867" s="516" t="str">
        <f t="shared" si="36"/>
        <v/>
      </c>
      <c r="D867" s="526"/>
      <c r="E867" s="552"/>
      <c r="I867" s="543" t="str">
        <f t="shared" si="37"/>
        <v/>
      </c>
    </row>
    <row r="868" spans="1:9" ht="15" customHeight="1" thickTop="1" thickBot="1">
      <c r="A868" s="516" t="str">
        <f t="shared" si="36"/>
        <v/>
      </c>
      <c r="D868" s="526"/>
      <c r="E868" s="552"/>
      <c r="I868" s="543" t="str">
        <f t="shared" si="37"/>
        <v/>
      </c>
    </row>
    <row r="869" spans="1:9" ht="15" customHeight="1" thickTop="1" thickBot="1">
      <c r="A869" s="516" t="str">
        <f t="shared" si="36"/>
        <v/>
      </c>
      <c r="D869" s="526"/>
      <c r="E869" s="552"/>
      <c r="I869" s="543" t="str">
        <f t="shared" si="37"/>
        <v/>
      </c>
    </row>
    <row r="870" spans="1:9" ht="15" customHeight="1" thickTop="1" thickBot="1">
      <c r="A870" s="516" t="str">
        <f t="shared" si="36"/>
        <v/>
      </c>
      <c r="D870" s="526"/>
      <c r="E870" s="552"/>
      <c r="I870" s="543" t="str">
        <f t="shared" si="37"/>
        <v/>
      </c>
    </row>
    <row r="871" spans="1:9" ht="15" customHeight="1" thickTop="1" thickBot="1">
      <c r="A871" s="516" t="str">
        <f t="shared" si="36"/>
        <v/>
      </c>
      <c r="D871" s="526"/>
      <c r="E871" s="552"/>
      <c r="I871" s="543" t="str">
        <f t="shared" si="37"/>
        <v/>
      </c>
    </row>
    <row r="872" spans="1:9" ht="15" customHeight="1" thickTop="1" thickBot="1">
      <c r="A872" s="516" t="str">
        <f t="shared" si="36"/>
        <v/>
      </c>
      <c r="D872" s="526"/>
      <c r="E872" s="552"/>
      <c r="I872" s="543" t="str">
        <f t="shared" si="37"/>
        <v/>
      </c>
    </row>
    <row r="873" spans="1:9" ht="15" customHeight="1" thickTop="1" thickBot="1">
      <c r="A873" s="516" t="str">
        <f t="shared" si="36"/>
        <v/>
      </c>
      <c r="D873" s="526"/>
      <c r="E873" s="552"/>
      <c r="I873" s="543" t="str">
        <f t="shared" si="37"/>
        <v/>
      </c>
    </row>
    <row r="874" spans="1:9" ht="15" customHeight="1" thickTop="1" thickBot="1">
      <c r="A874" s="516" t="str">
        <f t="shared" si="36"/>
        <v/>
      </c>
      <c r="D874" s="526"/>
      <c r="E874" s="552"/>
      <c r="I874" s="543" t="str">
        <f t="shared" si="37"/>
        <v/>
      </c>
    </row>
    <row r="875" spans="1:9" ht="15" customHeight="1" thickTop="1" thickBot="1">
      <c r="A875" s="516" t="str">
        <f t="shared" si="36"/>
        <v/>
      </c>
      <c r="D875" s="526"/>
      <c r="E875" s="552"/>
      <c r="I875" s="543" t="str">
        <f t="shared" si="37"/>
        <v/>
      </c>
    </row>
    <row r="876" spans="1:9" ht="15" customHeight="1" thickTop="1" thickBot="1">
      <c r="A876" s="516" t="str">
        <f t="shared" si="36"/>
        <v/>
      </c>
      <c r="D876" s="526"/>
      <c r="E876" s="552"/>
      <c r="I876" s="543" t="str">
        <f t="shared" si="37"/>
        <v/>
      </c>
    </row>
    <row r="877" spans="1:9" ht="15" customHeight="1" thickTop="1" thickBot="1">
      <c r="A877" s="516" t="str">
        <f t="shared" si="36"/>
        <v/>
      </c>
      <c r="D877" s="526"/>
      <c r="E877" s="552"/>
      <c r="I877" s="543" t="str">
        <f t="shared" si="37"/>
        <v/>
      </c>
    </row>
    <row r="878" spans="1:9" ht="15" customHeight="1" thickTop="1" thickBot="1">
      <c r="A878" s="516" t="str">
        <f t="shared" si="36"/>
        <v/>
      </c>
      <c r="D878" s="526"/>
      <c r="E878" s="552"/>
      <c r="I878" s="543" t="str">
        <f t="shared" si="37"/>
        <v/>
      </c>
    </row>
    <row r="879" spans="1:9" ht="15" customHeight="1" thickTop="1" thickBot="1">
      <c r="A879" s="516" t="str">
        <f t="shared" si="36"/>
        <v/>
      </c>
      <c r="D879" s="526"/>
      <c r="E879" s="552"/>
      <c r="I879" s="543" t="str">
        <f t="shared" si="37"/>
        <v/>
      </c>
    </row>
    <row r="880" spans="1:9" ht="15" customHeight="1" thickTop="1" thickBot="1">
      <c r="A880" s="516" t="str">
        <f t="shared" si="36"/>
        <v/>
      </c>
      <c r="D880" s="526"/>
      <c r="E880" s="552"/>
      <c r="I880" s="543" t="str">
        <f t="shared" si="37"/>
        <v/>
      </c>
    </row>
    <row r="881" spans="1:9" ht="15" customHeight="1" thickTop="1" thickBot="1">
      <c r="A881" s="516" t="str">
        <f t="shared" si="36"/>
        <v/>
      </c>
      <c r="D881" s="526"/>
      <c r="E881" s="552"/>
      <c r="I881" s="543" t="str">
        <f t="shared" si="37"/>
        <v/>
      </c>
    </row>
    <row r="882" spans="1:9" ht="15" customHeight="1" thickTop="1" thickBot="1">
      <c r="A882" s="516" t="str">
        <f t="shared" si="36"/>
        <v/>
      </c>
      <c r="D882" s="526"/>
      <c r="E882" s="552"/>
      <c r="I882" s="543" t="str">
        <f t="shared" si="37"/>
        <v/>
      </c>
    </row>
    <row r="883" spans="1:9" ht="15" customHeight="1" thickTop="1" thickBot="1">
      <c r="A883" s="516" t="str">
        <f t="shared" si="36"/>
        <v/>
      </c>
      <c r="D883" s="526"/>
      <c r="E883" s="552"/>
      <c r="I883" s="543" t="str">
        <f t="shared" si="37"/>
        <v/>
      </c>
    </row>
    <row r="884" spans="1:9" ht="15" customHeight="1" thickTop="1" thickBot="1">
      <c r="A884" s="516" t="str">
        <f t="shared" si="36"/>
        <v/>
      </c>
      <c r="D884" s="526"/>
      <c r="E884" s="552"/>
      <c r="I884" s="543" t="str">
        <f t="shared" si="37"/>
        <v/>
      </c>
    </row>
    <row r="885" spans="1:9" ht="15" customHeight="1" thickTop="1" thickBot="1">
      <c r="A885" s="516" t="str">
        <f t="shared" si="36"/>
        <v/>
      </c>
      <c r="D885" s="526"/>
      <c r="E885" s="552"/>
      <c r="I885" s="543" t="str">
        <f t="shared" si="37"/>
        <v/>
      </c>
    </row>
    <row r="886" spans="1:9" ht="15" customHeight="1" thickTop="1" thickBot="1">
      <c r="A886" s="516" t="str">
        <f t="shared" si="36"/>
        <v/>
      </c>
      <c r="D886" s="526"/>
      <c r="E886" s="552"/>
      <c r="I886" s="543" t="str">
        <f t="shared" si="37"/>
        <v/>
      </c>
    </row>
    <row r="887" spans="1:9" ht="15" customHeight="1" thickTop="1" thickBot="1">
      <c r="A887" s="516" t="str">
        <f t="shared" si="36"/>
        <v/>
      </c>
      <c r="D887" s="526"/>
      <c r="E887" s="552"/>
      <c r="I887" s="543" t="str">
        <f t="shared" si="37"/>
        <v/>
      </c>
    </row>
    <row r="888" spans="1:9" ht="15" customHeight="1" thickTop="1" thickBot="1">
      <c r="A888" s="516" t="str">
        <f t="shared" si="36"/>
        <v/>
      </c>
      <c r="D888" s="526"/>
      <c r="E888" s="552"/>
      <c r="I888" s="543" t="str">
        <f t="shared" si="37"/>
        <v/>
      </c>
    </row>
    <row r="889" spans="1:9" ht="15" customHeight="1" thickTop="1" thickBot="1">
      <c r="A889" s="516" t="str">
        <f t="shared" si="36"/>
        <v/>
      </c>
      <c r="D889" s="526"/>
      <c r="E889" s="552"/>
      <c r="I889" s="543" t="str">
        <f t="shared" si="37"/>
        <v/>
      </c>
    </row>
    <row r="890" spans="1:9" ht="15" customHeight="1" thickTop="1" thickBot="1">
      <c r="A890" s="516" t="str">
        <f t="shared" si="36"/>
        <v/>
      </c>
      <c r="D890" s="526"/>
      <c r="E890" s="552"/>
      <c r="I890" s="543" t="str">
        <f t="shared" si="37"/>
        <v/>
      </c>
    </row>
    <row r="891" spans="1:9" ht="15" customHeight="1" thickTop="1" thickBot="1">
      <c r="A891" s="516" t="str">
        <f t="shared" si="36"/>
        <v/>
      </c>
      <c r="D891" s="526"/>
      <c r="E891" s="552"/>
      <c r="I891" s="543" t="str">
        <f t="shared" si="37"/>
        <v/>
      </c>
    </row>
    <row r="892" spans="1:9" ht="15" customHeight="1" thickTop="1" thickBot="1">
      <c r="A892" s="516" t="str">
        <f t="shared" si="36"/>
        <v/>
      </c>
      <c r="D892" s="526"/>
      <c r="E892" s="552"/>
      <c r="I892" s="543" t="str">
        <f t="shared" si="37"/>
        <v/>
      </c>
    </row>
    <row r="893" spans="1:9" ht="15" customHeight="1" thickTop="1" thickBot="1">
      <c r="A893" s="516" t="str">
        <f t="shared" si="36"/>
        <v/>
      </c>
      <c r="D893" s="526"/>
      <c r="E893" s="552"/>
      <c r="I893" s="543" t="str">
        <f t="shared" si="37"/>
        <v/>
      </c>
    </row>
    <row r="894" spans="1:9" ht="15" customHeight="1" thickTop="1" thickBot="1">
      <c r="A894" s="516" t="str">
        <f t="shared" si="36"/>
        <v/>
      </c>
      <c r="D894" s="526"/>
      <c r="E894" s="552"/>
      <c r="I894" s="543" t="str">
        <f t="shared" si="37"/>
        <v/>
      </c>
    </row>
    <row r="895" spans="1:9" ht="15" customHeight="1" thickTop="1" thickBot="1">
      <c r="A895" s="516" t="str">
        <f t="shared" si="36"/>
        <v/>
      </c>
      <c r="D895" s="526"/>
      <c r="E895" s="552"/>
      <c r="I895" s="543" t="str">
        <f t="shared" si="37"/>
        <v/>
      </c>
    </row>
    <row r="896" spans="1:9" ht="15" customHeight="1" thickTop="1" thickBot="1">
      <c r="A896" s="516" t="str">
        <f t="shared" si="36"/>
        <v/>
      </c>
      <c r="D896" s="526"/>
      <c r="E896" s="552"/>
      <c r="I896" s="543" t="str">
        <f t="shared" si="37"/>
        <v/>
      </c>
    </row>
    <row r="897" spans="1:9" ht="15" customHeight="1" thickTop="1" thickBot="1">
      <c r="A897" s="516" t="str">
        <f t="shared" si="36"/>
        <v/>
      </c>
      <c r="D897" s="526"/>
      <c r="E897" s="552"/>
      <c r="I897" s="543" t="str">
        <f t="shared" si="37"/>
        <v/>
      </c>
    </row>
    <row r="898" spans="1:9" ht="15" customHeight="1" thickTop="1" thickBot="1">
      <c r="A898" s="516" t="str">
        <f t="shared" si="36"/>
        <v/>
      </c>
      <c r="D898" s="526"/>
      <c r="E898" s="552"/>
      <c r="I898" s="543" t="str">
        <f t="shared" si="37"/>
        <v/>
      </c>
    </row>
    <row r="899" spans="1:9" ht="15" customHeight="1" thickTop="1" thickBot="1">
      <c r="A899" s="516" t="str">
        <f t="shared" ref="A899:A962" si="38">IF($K899="","",_xlfn.LET(_xlpm.gDate,K899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D899" s="526"/>
      <c r="E899" s="552"/>
      <c r="I899" s="543" t="str">
        <f t="shared" ref="I899:I962" si="39">IF($A899="","",TEXT($A899,"yyyy-mm"))</f>
        <v/>
      </c>
    </row>
    <row r="900" spans="1:9" ht="15" customHeight="1" thickTop="1" thickBot="1">
      <c r="A900" s="516" t="str">
        <f t="shared" si="38"/>
        <v/>
      </c>
      <c r="D900" s="526"/>
      <c r="E900" s="552"/>
      <c r="I900" s="543" t="str">
        <f t="shared" si="39"/>
        <v/>
      </c>
    </row>
    <row r="901" spans="1:9" ht="15" customHeight="1" thickTop="1" thickBot="1">
      <c r="A901" s="516" t="str">
        <f t="shared" si="38"/>
        <v/>
      </c>
      <c r="D901" s="526"/>
      <c r="E901" s="552"/>
      <c r="I901" s="543" t="str">
        <f t="shared" si="39"/>
        <v/>
      </c>
    </row>
    <row r="902" spans="1:9" ht="15" customHeight="1" thickTop="1" thickBot="1">
      <c r="A902" s="516" t="str">
        <f t="shared" si="38"/>
        <v/>
      </c>
      <c r="D902" s="526"/>
      <c r="E902" s="552"/>
      <c r="I902" s="543" t="str">
        <f t="shared" si="39"/>
        <v/>
      </c>
    </row>
    <row r="903" spans="1:9" ht="15" customHeight="1" thickTop="1" thickBot="1">
      <c r="A903" s="516" t="str">
        <f t="shared" si="38"/>
        <v/>
      </c>
      <c r="D903" s="526"/>
      <c r="E903" s="552"/>
      <c r="I903" s="543" t="str">
        <f t="shared" si="39"/>
        <v/>
      </c>
    </row>
    <row r="904" spans="1:9" ht="15" customHeight="1" thickTop="1" thickBot="1">
      <c r="A904" s="516" t="str">
        <f t="shared" si="38"/>
        <v/>
      </c>
      <c r="D904" s="526"/>
      <c r="E904" s="552"/>
      <c r="I904" s="543" t="str">
        <f t="shared" si="39"/>
        <v/>
      </c>
    </row>
    <row r="905" spans="1:9" ht="15" customHeight="1" thickTop="1" thickBot="1">
      <c r="A905" s="516" t="str">
        <f t="shared" si="38"/>
        <v/>
      </c>
      <c r="D905" s="526"/>
      <c r="E905" s="552"/>
      <c r="I905" s="543" t="str">
        <f t="shared" si="39"/>
        <v/>
      </c>
    </row>
    <row r="906" spans="1:9" ht="15" customHeight="1" thickTop="1" thickBot="1">
      <c r="A906" s="516" t="str">
        <f t="shared" si="38"/>
        <v/>
      </c>
      <c r="D906" s="526"/>
      <c r="E906" s="552"/>
      <c r="I906" s="543" t="str">
        <f t="shared" si="39"/>
        <v/>
      </c>
    </row>
    <row r="907" spans="1:9" ht="15" customHeight="1" thickTop="1" thickBot="1">
      <c r="A907" s="516" t="str">
        <f t="shared" si="38"/>
        <v/>
      </c>
      <c r="D907" s="526"/>
      <c r="E907" s="552"/>
      <c r="I907" s="543" t="str">
        <f t="shared" si="39"/>
        <v/>
      </c>
    </row>
    <row r="908" spans="1:9" ht="15" customHeight="1" thickTop="1" thickBot="1">
      <c r="A908" s="516" t="str">
        <f t="shared" si="38"/>
        <v/>
      </c>
      <c r="D908" s="526"/>
      <c r="E908" s="552"/>
      <c r="I908" s="543" t="str">
        <f t="shared" si="39"/>
        <v/>
      </c>
    </row>
    <row r="909" spans="1:9" ht="15" customHeight="1" thickTop="1" thickBot="1">
      <c r="A909" s="516" t="str">
        <f t="shared" si="38"/>
        <v/>
      </c>
      <c r="D909" s="526"/>
      <c r="E909" s="552"/>
      <c r="I909" s="543" t="str">
        <f t="shared" si="39"/>
        <v/>
      </c>
    </row>
    <row r="910" spans="1:9" ht="15" customHeight="1" thickTop="1" thickBot="1">
      <c r="A910" s="516" t="str">
        <f t="shared" si="38"/>
        <v/>
      </c>
      <c r="D910" s="526"/>
      <c r="E910" s="552"/>
      <c r="I910" s="543" t="str">
        <f t="shared" si="39"/>
        <v/>
      </c>
    </row>
    <row r="911" spans="1:9" ht="15" customHeight="1" thickTop="1" thickBot="1">
      <c r="A911" s="516" t="str">
        <f t="shared" si="38"/>
        <v/>
      </c>
      <c r="D911" s="526"/>
      <c r="E911" s="552"/>
      <c r="I911" s="543" t="str">
        <f t="shared" si="39"/>
        <v/>
      </c>
    </row>
    <row r="912" spans="1:9" ht="15" customHeight="1" thickTop="1" thickBot="1">
      <c r="A912" s="516" t="str">
        <f t="shared" si="38"/>
        <v/>
      </c>
      <c r="D912" s="526"/>
      <c r="E912" s="552"/>
      <c r="I912" s="543" t="str">
        <f t="shared" si="39"/>
        <v/>
      </c>
    </row>
    <row r="913" spans="1:9" ht="15" customHeight="1" thickTop="1" thickBot="1">
      <c r="A913" s="516" t="str">
        <f t="shared" si="38"/>
        <v/>
      </c>
      <c r="D913" s="526"/>
      <c r="E913" s="552"/>
      <c r="I913" s="543" t="str">
        <f t="shared" si="39"/>
        <v/>
      </c>
    </row>
    <row r="914" spans="1:9" ht="15" customHeight="1" thickTop="1" thickBot="1">
      <c r="A914" s="516" t="str">
        <f t="shared" si="38"/>
        <v/>
      </c>
      <c r="D914" s="526"/>
      <c r="E914" s="552"/>
      <c r="I914" s="543" t="str">
        <f t="shared" si="39"/>
        <v/>
      </c>
    </row>
    <row r="915" spans="1:9" ht="15" customHeight="1" thickTop="1" thickBot="1">
      <c r="A915" s="516" t="str">
        <f t="shared" si="38"/>
        <v/>
      </c>
      <c r="D915" s="526"/>
      <c r="E915" s="552"/>
      <c r="I915" s="543" t="str">
        <f t="shared" si="39"/>
        <v/>
      </c>
    </row>
    <row r="916" spans="1:9" ht="15" customHeight="1" thickTop="1" thickBot="1">
      <c r="A916" s="516" t="str">
        <f t="shared" si="38"/>
        <v/>
      </c>
      <c r="D916" s="526"/>
      <c r="E916" s="552"/>
      <c r="I916" s="543" t="str">
        <f t="shared" si="39"/>
        <v/>
      </c>
    </row>
    <row r="917" spans="1:9" ht="15" customHeight="1" thickTop="1" thickBot="1">
      <c r="A917" s="516" t="str">
        <f t="shared" si="38"/>
        <v/>
      </c>
      <c r="D917" s="526"/>
      <c r="E917" s="552"/>
      <c r="I917" s="543" t="str">
        <f t="shared" si="39"/>
        <v/>
      </c>
    </row>
    <row r="918" spans="1:9" ht="15" customHeight="1" thickTop="1" thickBot="1">
      <c r="A918" s="516" t="str">
        <f t="shared" si="38"/>
        <v/>
      </c>
      <c r="D918" s="526"/>
      <c r="E918" s="552"/>
      <c r="I918" s="543" t="str">
        <f t="shared" si="39"/>
        <v/>
      </c>
    </row>
    <row r="919" spans="1:9" ht="15" customHeight="1" thickTop="1" thickBot="1">
      <c r="A919" s="516" t="str">
        <f t="shared" si="38"/>
        <v/>
      </c>
      <c r="D919" s="526"/>
      <c r="E919" s="552"/>
      <c r="I919" s="543" t="str">
        <f t="shared" si="39"/>
        <v/>
      </c>
    </row>
    <row r="920" spans="1:9" ht="15" customHeight="1" thickTop="1" thickBot="1">
      <c r="A920" s="516" t="str">
        <f t="shared" si="38"/>
        <v/>
      </c>
      <c r="D920" s="526"/>
      <c r="E920" s="552"/>
      <c r="I920" s="543" t="str">
        <f t="shared" si="39"/>
        <v/>
      </c>
    </row>
    <row r="921" spans="1:9" ht="15" customHeight="1" thickTop="1" thickBot="1">
      <c r="A921" s="516" t="str">
        <f t="shared" si="38"/>
        <v/>
      </c>
      <c r="D921" s="526"/>
      <c r="E921" s="552"/>
      <c r="I921" s="543" t="str">
        <f t="shared" si="39"/>
        <v/>
      </c>
    </row>
    <row r="922" spans="1:9" ht="15" customHeight="1" thickTop="1" thickBot="1">
      <c r="A922" s="516" t="str">
        <f t="shared" si="38"/>
        <v/>
      </c>
      <c r="D922" s="526"/>
      <c r="E922" s="552"/>
      <c r="I922" s="543" t="str">
        <f t="shared" si="39"/>
        <v/>
      </c>
    </row>
    <row r="923" spans="1:9" ht="15" customHeight="1" thickTop="1" thickBot="1">
      <c r="A923" s="516" t="str">
        <f t="shared" si="38"/>
        <v/>
      </c>
      <c r="D923" s="526"/>
      <c r="E923" s="552"/>
      <c r="I923" s="543" t="str">
        <f t="shared" si="39"/>
        <v/>
      </c>
    </row>
    <row r="924" spans="1:9" ht="15" customHeight="1" thickTop="1" thickBot="1">
      <c r="A924" s="516" t="str">
        <f t="shared" si="38"/>
        <v/>
      </c>
      <c r="D924" s="526"/>
      <c r="E924" s="552"/>
      <c r="I924" s="543" t="str">
        <f t="shared" si="39"/>
        <v/>
      </c>
    </row>
    <row r="925" spans="1:9" ht="15" customHeight="1" thickTop="1" thickBot="1">
      <c r="A925" s="516" t="str">
        <f t="shared" si="38"/>
        <v/>
      </c>
      <c r="D925" s="526"/>
      <c r="E925" s="552"/>
      <c r="I925" s="543" t="str">
        <f t="shared" si="39"/>
        <v/>
      </c>
    </row>
    <row r="926" spans="1:9" ht="15" customHeight="1" thickTop="1" thickBot="1">
      <c r="A926" s="516" t="str">
        <f t="shared" si="38"/>
        <v/>
      </c>
      <c r="D926" s="526"/>
      <c r="E926" s="552"/>
      <c r="I926" s="543" t="str">
        <f t="shared" si="39"/>
        <v/>
      </c>
    </row>
    <row r="927" spans="1:9" ht="15" customHeight="1" thickTop="1" thickBot="1">
      <c r="A927" s="516" t="str">
        <f t="shared" si="38"/>
        <v/>
      </c>
      <c r="D927" s="526"/>
      <c r="E927" s="552"/>
      <c r="I927" s="543" t="str">
        <f t="shared" si="39"/>
        <v/>
      </c>
    </row>
    <row r="928" spans="1:9" ht="15" customHeight="1" thickTop="1" thickBot="1">
      <c r="A928" s="516" t="str">
        <f t="shared" si="38"/>
        <v/>
      </c>
      <c r="D928" s="526"/>
      <c r="E928" s="552"/>
      <c r="I928" s="543" t="str">
        <f t="shared" si="39"/>
        <v/>
      </c>
    </row>
    <row r="929" spans="1:9" ht="15" customHeight="1" thickTop="1" thickBot="1">
      <c r="A929" s="516" t="str">
        <f t="shared" si="38"/>
        <v/>
      </c>
      <c r="D929" s="526"/>
      <c r="E929" s="552"/>
      <c r="I929" s="543" t="str">
        <f t="shared" si="39"/>
        <v/>
      </c>
    </row>
    <row r="930" spans="1:9" ht="15" customHeight="1" thickTop="1" thickBot="1">
      <c r="A930" s="516" t="str">
        <f t="shared" si="38"/>
        <v/>
      </c>
      <c r="D930" s="526"/>
      <c r="E930" s="552"/>
      <c r="I930" s="543" t="str">
        <f t="shared" si="39"/>
        <v/>
      </c>
    </row>
    <row r="931" spans="1:9" ht="15" customHeight="1" thickTop="1" thickBot="1">
      <c r="A931" s="516" t="str">
        <f t="shared" si="38"/>
        <v/>
      </c>
      <c r="D931" s="526"/>
      <c r="E931" s="552"/>
      <c r="I931" s="543" t="str">
        <f t="shared" si="39"/>
        <v/>
      </c>
    </row>
    <row r="932" spans="1:9" ht="15" customHeight="1" thickTop="1" thickBot="1">
      <c r="A932" s="516" t="str">
        <f t="shared" si="38"/>
        <v/>
      </c>
      <c r="D932" s="526"/>
      <c r="E932" s="552"/>
      <c r="I932" s="543" t="str">
        <f t="shared" si="39"/>
        <v/>
      </c>
    </row>
    <row r="933" spans="1:9" ht="15" customHeight="1" thickTop="1" thickBot="1">
      <c r="A933" s="516" t="str">
        <f t="shared" si="38"/>
        <v/>
      </c>
      <c r="D933" s="526"/>
      <c r="E933" s="552"/>
      <c r="I933" s="543" t="str">
        <f t="shared" si="39"/>
        <v/>
      </c>
    </row>
    <row r="934" spans="1:9" ht="15" customHeight="1" thickTop="1" thickBot="1">
      <c r="A934" s="516" t="str">
        <f t="shared" si="38"/>
        <v/>
      </c>
      <c r="D934" s="526"/>
      <c r="E934" s="552"/>
      <c r="I934" s="543" t="str">
        <f t="shared" si="39"/>
        <v/>
      </c>
    </row>
    <row r="935" spans="1:9" ht="15" customHeight="1" thickTop="1" thickBot="1">
      <c r="A935" s="516" t="str">
        <f t="shared" si="38"/>
        <v/>
      </c>
      <c r="D935" s="526"/>
      <c r="E935" s="552"/>
      <c r="I935" s="543" t="str">
        <f t="shared" si="39"/>
        <v/>
      </c>
    </row>
    <row r="936" spans="1:9" ht="15" customHeight="1" thickTop="1" thickBot="1">
      <c r="A936" s="516" t="str">
        <f t="shared" si="38"/>
        <v/>
      </c>
      <c r="D936" s="526"/>
      <c r="E936" s="552"/>
      <c r="I936" s="543" t="str">
        <f t="shared" si="39"/>
        <v/>
      </c>
    </row>
    <row r="937" spans="1:9" ht="15" customHeight="1" thickTop="1" thickBot="1">
      <c r="A937" s="516" t="str">
        <f t="shared" si="38"/>
        <v/>
      </c>
      <c r="D937" s="526"/>
      <c r="E937" s="552"/>
      <c r="I937" s="543" t="str">
        <f t="shared" si="39"/>
        <v/>
      </c>
    </row>
    <row r="938" spans="1:9" ht="15" customHeight="1" thickTop="1" thickBot="1">
      <c r="A938" s="516" t="str">
        <f t="shared" si="38"/>
        <v/>
      </c>
      <c r="D938" s="526"/>
      <c r="E938" s="552"/>
      <c r="I938" s="543" t="str">
        <f t="shared" si="39"/>
        <v/>
      </c>
    </row>
    <row r="939" spans="1:9" ht="15" customHeight="1" thickTop="1" thickBot="1">
      <c r="A939" s="516" t="str">
        <f t="shared" si="38"/>
        <v/>
      </c>
      <c r="D939" s="526"/>
      <c r="E939" s="552"/>
      <c r="I939" s="543" t="str">
        <f t="shared" si="39"/>
        <v/>
      </c>
    </row>
    <row r="940" spans="1:9" ht="15" customHeight="1" thickTop="1" thickBot="1">
      <c r="A940" s="516" t="str">
        <f t="shared" si="38"/>
        <v/>
      </c>
      <c r="D940" s="526"/>
      <c r="E940" s="552"/>
      <c r="I940" s="543" t="str">
        <f t="shared" si="39"/>
        <v/>
      </c>
    </row>
    <row r="941" spans="1:9" ht="15" customHeight="1" thickTop="1" thickBot="1">
      <c r="A941" s="516" t="str">
        <f t="shared" si="38"/>
        <v/>
      </c>
      <c r="D941" s="526"/>
      <c r="E941" s="552"/>
      <c r="I941" s="543" t="str">
        <f t="shared" si="39"/>
        <v/>
      </c>
    </row>
    <row r="942" spans="1:9" ht="15" customHeight="1" thickTop="1" thickBot="1">
      <c r="A942" s="516" t="str">
        <f t="shared" si="38"/>
        <v/>
      </c>
      <c r="D942" s="526"/>
      <c r="E942" s="552"/>
      <c r="I942" s="543" t="str">
        <f t="shared" si="39"/>
        <v/>
      </c>
    </row>
    <row r="943" spans="1:9" ht="15" customHeight="1" thickTop="1" thickBot="1">
      <c r="A943" s="516" t="str">
        <f t="shared" si="38"/>
        <v/>
      </c>
      <c r="D943" s="526"/>
      <c r="E943" s="552"/>
      <c r="I943" s="543" t="str">
        <f t="shared" si="39"/>
        <v/>
      </c>
    </row>
    <row r="944" spans="1:9" ht="15" customHeight="1" thickTop="1" thickBot="1">
      <c r="A944" s="516" t="str">
        <f t="shared" si="38"/>
        <v/>
      </c>
      <c r="D944" s="526"/>
      <c r="E944" s="552"/>
      <c r="I944" s="543" t="str">
        <f t="shared" si="39"/>
        <v/>
      </c>
    </row>
    <row r="945" spans="1:9" ht="15" customHeight="1" thickTop="1" thickBot="1">
      <c r="A945" s="516" t="str">
        <f t="shared" si="38"/>
        <v/>
      </c>
      <c r="D945" s="526"/>
      <c r="E945" s="552"/>
      <c r="I945" s="543" t="str">
        <f t="shared" si="39"/>
        <v/>
      </c>
    </row>
    <row r="946" spans="1:9" ht="15" customHeight="1" thickTop="1" thickBot="1">
      <c r="A946" s="516" t="str">
        <f t="shared" si="38"/>
        <v/>
      </c>
      <c r="D946" s="526"/>
      <c r="E946" s="552"/>
      <c r="I946" s="543" t="str">
        <f t="shared" si="39"/>
        <v/>
      </c>
    </row>
    <row r="947" spans="1:9" ht="15" customHeight="1" thickTop="1" thickBot="1">
      <c r="A947" s="516" t="str">
        <f t="shared" si="38"/>
        <v/>
      </c>
      <c r="D947" s="526"/>
      <c r="E947" s="552"/>
      <c r="I947" s="543" t="str">
        <f t="shared" si="39"/>
        <v/>
      </c>
    </row>
    <row r="948" spans="1:9" ht="15" customHeight="1" thickTop="1" thickBot="1">
      <c r="A948" s="516" t="str">
        <f t="shared" si="38"/>
        <v/>
      </c>
      <c r="D948" s="526"/>
      <c r="E948" s="552"/>
      <c r="I948" s="543" t="str">
        <f t="shared" si="39"/>
        <v/>
      </c>
    </row>
    <row r="949" spans="1:9" ht="15" customHeight="1" thickTop="1" thickBot="1">
      <c r="A949" s="516" t="str">
        <f t="shared" si="38"/>
        <v/>
      </c>
      <c r="D949" s="526"/>
      <c r="E949" s="552"/>
      <c r="I949" s="543" t="str">
        <f t="shared" si="39"/>
        <v/>
      </c>
    </row>
    <row r="950" spans="1:9" ht="15" customHeight="1" thickTop="1" thickBot="1">
      <c r="A950" s="516" t="str">
        <f t="shared" si="38"/>
        <v/>
      </c>
      <c r="D950" s="526"/>
      <c r="E950" s="552"/>
      <c r="I950" s="543" t="str">
        <f t="shared" si="39"/>
        <v/>
      </c>
    </row>
    <row r="951" spans="1:9" ht="15" customHeight="1" thickTop="1" thickBot="1">
      <c r="A951" s="516" t="str">
        <f t="shared" si="38"/>
        <v/>
      </c>
      <c r="D951" s="526"/>
      <c r="E951" s="552"/>
      <c r="I951" s="543" t="str">
        <f t="shared" si="39"/>
        <v/>
      </c>
    </row>
    <row r="952" spans="1:9" ht="15" customHeight="1" thickTop="1" thickBot="1">
      <c r="A952" s="516" t="str">
        <f t="shared" si="38"/>
        <v/>
      </c>
      <c r="D952" s="526"/>
      <c r="E952" s="552"/>
      <c r="I952" s="543" t="str">
        <f t="shared" si="39"/>
        <v/>
      </c>
    </row>
    <row r="953" spans="1:9" ht="15" customHeight="1" thickTop="1" thickBot="1">
      <c r="A953" s="516" t="str">
        <f t="shared" si="38"/>
        <v/>
      </c>
      <c r="D953" s="526"/>
      <c r="E953" s="552"/>
      <c r="I953" s="543" t="str">
        <f t="shared" si="39"/>
        <v/>
      </c>
    </row>
    <row r="954" spans="1:9" ht="15" customHeight="1" thickTop="1" thickBot="1">
      <c r="A954" s="516" t="str">
        <f t="shared" si="38"/>
        <v/>
      </c>
      <c r="D954" s="526"/>
      <c r="E954" s="552"/>
      <c r="I954" s="543" t="str">
        <f t="shared" si="39"/>
        <v/>
      </c>
    </row>
    <row r="955" spans="1:9" ht="15" customHeight="1" thickTop="1" thickBot="1">
      <c r="A955" s="516" t="str">
        <f t="shared" si="38"/>
        <v/>
      </c>
      <c r="D955" s="526"/>
      <c r="E955" s="552"/>
      <c r="I955" s="543" t="str">
        <f t="shared" si="39"/>
        <v/>
      </c>
    </row>
    <row r="956" spans="1:9" ht="15" customHeight="1" thickTop="1" thickBot="1">
      <c r="A956" s="516" t="str">
        <f t="shared" si="38"/>
        <v/>
      </c>
      <c r="D956" s="526"/>
      <c r="E956" s="552"/>
      <c r="I956" s="543" t="str">
        <f t="shared" si="39"/>
        <v/>
      </c>
    </row>
    <row r="957" spans="1:9" ht="15" customHeight="1" thickTop="1" thickBot="1">
      <c r="A957" s="516" t="str">
        <f t="shared" si="38"/>
        <v/>
      </c>
      <c r="D957" s="526"/>
      <c r="E957" s="552"/>
      <c r="I957" s="543" t="str">
        <f t="shared" si="39"/>
        <v/>
      </c>
    </row>
    <row r="958" spans="1:9" ht="15" customHeight="1" thickTop="1" thickBot="1">
      <c r="A958" s="516" t="str">
        <f t="shared" si="38"/>
        <v/>
      </c>
      <c r="D958" s="526"/>
      <c r="E958" s="552"/>
      <c r="I958" s="543" t="str">
        <f t="shared" si="39"/>
        <v/>
      </c>
    </row>
    <row r="959" spans="1:9" ht="15" customHeight="1" thickTop="1" thickBot="1">
      <c r="A959" s="516" t="str">
        <f t="shared" si="38"/>
        <v/>
      </c>
      <c r="D959" s="526"/>
      <c r="E959" s="552"/>
      <c r="I959" s="543" t="str">
        <f t="shared" si="39"/>
        <v/>
      </c>
    </row>
    <row r="960" spans="1:9" ht="15" customHeight="1" thickTop="1" thickBot="1">
      <c r="A960" s="516" t="str">
        <f t="shared" si="38"/>
        <v/>
      </c>
      <c r="D960" s="526"/>
      <c r="E960" s="552"/>
      <c r="I960" s="543" t="str">
        <f t="shared" si="39"/>
        <v/>
      </c>
    </row>
    <row r="961" spans="1:9" ht="15" customHeight="1" thickTop="1" thickBot="1">
      <c r="A961" s="516" t="str">
        <f t="shared" si="38"/>
        <v/>
      </c>
      <c r="D961" s="526"/>
      <c r="E961" s="552"/>
      <c r="I961" s="543" t="str">
        <f t="shared" si="39"/>
        <v/>
      </c>
    </row>
    <row r="962" spans="1:9" ht="15" customHeight="1" thickTop="1" thickBot="1">
      <c r="A962" s="516" t="str">
        <f t="shared" si="38"/>
        <v/>
      </c>
      <c r="D962" s="526"/>
      <c r="E962" s="552"/>
      <c r="I962" s="543" t="str">
        <f t="shared" si="39"/>
        <v/>
      </c>
    </row>
    <row r="963" spans="1:9" ht="15" customHeight="1" thickTop="1" thickBot="1">
      <c r="A963" s="516" t="str">
        <f t="shared" ref="A963:A1026" si="40">IF($K963="","",_xlfn.LET(_xlpm.gDate,K963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D963" s="526"/>
      <c r="E963" s="552"/>
      <c r="I963" s="543" t="str">
        <f t="shared" ref="I963:I1026" si="41">IF($A963="","",TEXT($A963,"yyyy-mm"))</f>
        <v/>
      </c>
    </row>
    <row r="964" spans="1:9" ht="15" customHeight="1" thickTop="1" thickBot="1">
      <c r="A964" s="516" t="str">
        <f t="shared" si="40"/>
        <v/>
      </c>
      <c r="D964" s="526"/>
      <c r="E964" s="552"/>
      <c r="I964" s="543" t="str">
        <f t="shared" si="41"/>
        <v/>
      </c>
    </row>
    <row r="965" spans="1:9" ht="15" customHeight="1" thickTop="1" thickBot="1">
      <c r="A965" s="516" t="str">
        <f t="shared" si="40"/>
        <v/>
      </c>
      <c r="D965" s="526"/>
      <c r="E965" s="552"/>
      <c r="I965" s="543" t="str">
        <f t="shared" si="41"/>
        <v/>
      </c>
    </row>
    <row r="966" spans="1:9" ht="15" customHeight="1" thickTop="1" thickBot="1">
      <c r="A966" s="516" t="str">
        <f t="shared" si="40"/>
        <v/>
      </c>
      <c r="D966" s="526"/>
      <c r="E966" s="552"/>
      <c r="I966" s="543" t="str">
        <f t="shared" si="41"/>
        <v/>
      </c>
    </row>
    <row r="967" spans="1:9" ht="15" customHeight="1" thickTop="1" thickBot="1">
      <c r="A967" s="516" t="str">
        <f t="shared" si="40"/>
        <v/>
      </c>
      <c r="D967" s="526"/>
      <c r="E967" s="552"/>
      <c r="I967" s="543" t="str">
        <f t="shared" si="41"/>
        <v/>
      </c>
    </row>
    <row r="968" spans="1:9" ht="15" customHeight="1" thickTop="1" thickBot="1">
      <c r="A968" s="516" t="str">
        <f t="shared" si="40"/>
        <v/>
      </c>
      <c r="D968" s="526"/>
      <c r="E968" s="552"/>
      <c r="I968" s="543" t="str">
        <f t="shared" si="41"/>
        <v/>
      </c>
    </row>
    <row r="969" spans="1:9" ht="15" customHeight="1" thickTop="1" thickBot="1">
      <c r="A969" s="516" t="str">
        <f t="shared" si="40"/>
        <v/>
      </c>
      <c r="D969" s="526"/>
      <c r="E969" s="552"/>
      <c r="I969" s="543" t="str">
        <f t="shared" si="41"/>
        <v/>
      </c>
    </row>
    <row r="970" spans="1:9" ht="15" customHeight="1" thickTop="1" thickBot="1">
      <c r="A970" s="516" t="str">
        <f t="shared" si="40"/>
        <v/>
      </c>
      <c r="D970" s="526"/>
      <c r="E970" s="552"/>
      <c r="I970" s="543" t="str">
        <f t="shared" si="41"/>
        <v/>
      </c>
    </row>
    <row r="971" spans="1:9" ht="15" customHeight="1" thickTop="1" thickBot="1">
      <c r="A971" s="516" t="str">
        <f t="shared" si="40"/>
        <v/>
      </c>
      <c r="D971" s="526"/>
      <c r="E971" s="552"/>
      <c r="I971" s="543" t="str">
        <f t="shared" si="41"/>
        <v/>
      </c>
    </row>
    <row r="972" spans="1:9" ht="15" customHeight="1" thickTop="1" thickBot="1">
      <c r="A972" s="516" t="str">
        <f t="shared" si="40"/>
        <v/>
      </c>
      <c r="D972" s="526"/>
      <c r="E972" s="552"/>
      <c r="I972" s="543" t="str">
        <f t="shared" si="41"/>
        <v/>
      </c>
    </row>
    <row r="973" spans="1:9" ht="15" customHeight="1" thickTop="1" thickBot="1">
      <c r="A973" s="516" t="str">
        <f t="shared" si="40"/>
        <v/>
      </c>
      <c r="D973" s="526"/>
      <c r="E973" s="552"/>
      <c r="I973" s="543" t="str">
        <f t="shared" si="41"/>
        <v/>
      </c>
    </row>
    <row r="974" spans="1:9" ht="15" customHeight="1" thickTop="1" thickBot="1">
      <c r="A974" s="516" t="str">
        <f t="shared" si="40"/>
        <v/>
      </c>
      <c r="D974" s="526"/>
      <c r="E974" s="552"/>
      <c r="I974" s="543" t="str">
        <f t="shared" si="41"/>
        <v/>
      </c>
    </row>
    <row r="975" spans="1:9" ht="15" customHeight="1" thickTop="1" thickBot="1">
      <c r="A975" s="516" t="str">
        <f t="shared" si="40"/>
        <v/>
      </c>
      <c r="D975" s="526"/>
      <c r="E975" s="552"/>
      <c r="I975" s="543" t="str">
        <f t="shared" si="41"/>
        <v/>
      </c>
    </row>
    <row r="976" spans="1:9" ht="15" customHeight="1" thickTop="1" thickBot="1">
      <c r="A976" s="516" t="str">
        <f t="shared" si="40"/>
        <v/>
      </c>
      <c r="D976" s="526"/>
      <c r="E976" s="552"/>
      <c r="I976" s="543" t="str">
        <f t="shared" si="41"/>
        <v/>
      </c>
    </row>
    <row r="977" spans="1:9" ht="15" customHeight="1" thickTop="1" thickBot="1">
      <c r="A977" s="516" t="str">
        <f t="shared" si="40"/>
        <v/>
      </c>
      <c r="D977" s="526"/>
      <c r="E977" s="552"/>
      <c r="I977" s="543" t="str">
        <f t="shared" si="41"/>
        <v/>
      </c>
    </row>
    <row r="978" spans="1:9" ht="15" customHeight="1" thickTop="1" thickBot="1">
      <c r="A978" s="516" t="str">
        <f t="shared" si="40"/>
        <v/>
      </c>
      <c r="D978" s="526"/>
      <c r="E978" s="552"/>
      <c r="I978" s="543" t="str">
        <f t="shared" si="41"/>
        <v/>
      </c>
    </row>
    <row r="979" spans="1:9" ht="15" customHeight="1" thickTop="1" thickBot="1">
      <c r="A979" s="516" t="str">
        <f t="shared" si="40"/>
        <v/>
      </c>
      <c r="D979" s="526"/>
      <c r="E979" s="552"/>
      <c r="I979" s="543" t="str">
        <f t="shared" si="41"/>
        <v/>
      </c>
    </row>
    <row r="980" spans="1:9" ht="15" customHeight="1" thickTop="1" thickBot="1">
      <c r="A980" s="516" t="str">
        <f t="shared" si="40"/>
        <v/>
      </c>
      <c r="D980" s="526"/>
      <c r="E980" s="552"/>
      <c r="I980" s="543" t="str">
        <f t="shared" si="41"/>
        <v/>
      </c>
    </row>
    <row r="981" spans="1:9" ht="15" customHeight="1" thickTop="1" thickBot="1">
      <c r="A981" s="516" t="str">
        <f t="shared" si="40"/>
        <v/>
      </c>
      <c r="D981" s="526"/>
      <c r="E981" s="552"/>
      <c r="I981" s="543" t="str">
        <f t="shared" si="41"/>
        <v/>
      </c>
    </row>
    <row r="982" spans="1:9" ht="15" customHeight="1" thickTop="1" thickBot="1">
      <c r="A982" s="516" t="str">
        <f t="shared" si="40"/>
        <v/>
      </c>
      <c r="D982" s="526"/>
      <c r="E982" s="552"/>
      <c r="I982" s="543" t="str">
        <f t="shared" si="41"/>
        <v/>
      </c>
    </row>
    <row r="983" spans="1:9" ht="15" customHeight="1" thickTop="1" thickBot="1">
      <c r="A983" s="516" t="str">
        <f t="shared" si="40"/>
        <v/>
      </c>
      <c r="D983" s="526"/>
      <c r="E983" s="552"/>
      <c r="I983" s="543" t="str">
        <f t="shared" si="41"/>
        <v/>
      </c>
    </row>
    <row r="984" spans="1:9" ht="15" customHeight="1" thickTop="1" thickBot="1">
      <c r="A984" s="516" t="str">
        <f t="shared" si="40"/>
        <v/>
      </c>
      <c r="D984" s="526"/>
      <c r="E984" s="552"/>
      <c r="I984" s="543" t="str">
        <f t="shared" si="41"/>
        <v/>
      </c>
    </row>
    <row r="985" spans="1:9" ht="15" customHeight="1" thickTop="1" thickBot="1">
      <c r="A985" s="516" t="str">
        <f t="shared" si="40"/>
        <v/>
      </c>
      <c r="D985" s="526"/>
      <c r="E985" s="552"/>
      <c r="I985" s="543" t="str">
        <f t="shared" si="41"/>
        <v/>
      </c>
    </row>
    <row r="986" spans="1:9" ht="15" customHeight="1" thickTop="1" thickBot="1">
      <c r="A986" s="516" t="str">
        <f t="shared" si="40"/>
        <v/>
      </c>
      <c r="D986" s="526"/>
      <c r="E986" s="552"/>
      <c r="I986" s="543" t="str">
        <f t="shared" si="41"/>
        <v/>
      </c>
    </row>
    <row r="987" spans="1:9" ht="15" customHeight="1" thickTop="1" thickBot="1">
      <c r="A987" s="516" t="str">
        <f t="shared" si="40"/>
        <v/>
      </c>
      <c r="D987" s="526"/>
      <c r="E987" s="552"/>
      <c r="I987" s="543" t="str">
        <f t="shared" si="41"/>
        <v/>
      </c>
    </row>
    <row r="988" spans="1:9" ht="15" customHeight="1" thickTop="1" thickBot="1">
      <c r="A988" s="516" t="str">
        <f t="shared" si="40"/>
        <v/>
      </c>
      <c r="D988" s="526"/>
      <c r="E988" s="552"/>
      <c r="I988" s="543" t="str">
        <f t="shared" si="41"/>
        <v/>
      </c>
    </row>
    <row r="989" spans="1:9" ht="15" customHeight="1" thickTop="1" thickBot="1">
      <c r="A989" s="516" t="str">
        <f t="shared" si="40"/>
        <v/>
      </c>
      <c r="D989" s="526"/>
      <c r="E989" s="552"/>
      <c r="I989" s="543" t="str">
        <f t="shared" si="41"/>
        <v/>
      </c>
    </row>
    <row r="990" spans="1:9" ht="15" customHeight="1" thickTop="1" thickBot="1">
      <c r="A990" s="516" t="str">
        <f t="shared" si="40"/>
        <v/>
      </c>
      <c r="D990" s="526"/>
      <c r="E990" s="552"/>
      <c r="I990" s="543" t="str">
        <f t="shared" si="41"/>
        <v/>
      </c>
    </row>
    <row r="991" spans="1:9" ht="15" customHeight="1" thickTop="1" thickBot="1">
      <c r="A991" s="516" t="str">
        <f t="shared" si="40"/>
        <v/>
      </c>
      <c r="D991" s="526"/>
      <c r="E991" s="552"/>
      <c r="I991" s="543" t="str">
        <f t="shared" si="41"/>
        <v/>
      </c>
    </row>
    <row r="992" spans="1:9" ht="15" customHeight="1" thickTop="1" thickBot="1">
      <c r="A992" s="516" t="str">
        <f t="shared" si="40"/>
        <v/>
      </c>
      <c r="D992" s="526"/>
      <c r="E992" s="552"/>
      <c r="I992" s="543" t="str">
        <f t="shared" si="41"/>
        <v/>
      </c>
    </row>
    <row r="993" spans="1:9" ht="15" customHeight="1" thickTop="1" thickBot="1">
      <c r="A993" s="516" t="str">
        <f t="shared" si="40"/>
        <v/>
      </c>
      <c r="D993" s="526"/>
      <c r="E993" s="552"/>
      <c r="I993" s="543" t="str">
        <f t="shared" si="41"/>
        <v/>
      </c>
    </row>
    <row r="994" spans="1:9" ht="15" customHeight="1" thickTop="1" thickBot="1">
      <c r="A994" s="516" t="str">
        <f t="shared" si="40"/>
        <v/>
      </c>
      <c r="D994" s="526"/>
      <c r="E994" s="552"/>
      <c r="I994" s="543" t="str">
        <f t="shared" si="41"/>
        <v/>
      </c>
    </row>
    <row r="995" spans="1:9" ht="15" customHeight="1" thickTop="1" thickBot="1">
      <c r="A995" s="516" t="str">
        <f t="shared" si="40"/>
        <v/>
      </c>
      <c r="D995" s="526"/>
      <c r="E995" s="552"/>
      <c r="I995" s="543" t="str">
        <f t="shared" si="41"/>
        <v/>
      </c>
    </row>
    <row r="996" spans="1:9" ht="15" customHeight="1" thickTop="1" thickBot="1">
      <c r="A996" s="516" t="str">
        <f t="shared" si="40"/>
        <v/>
      </c>
      <c r="D996" s="526"/>
      <c r="E996" s="552"/>
      <c r="I996" s="543" t="str">
        <f t="shared" si="41"/>
        <v/>
      </c>
    </row>
    <row r="997" spans="1:9" ht="15" customHeight="1" thickTop="1" thickBot="1">
      <c r="A997" s="516" t="str">
        <f t="shared" si="40"/>
        <v/>
      </c>
      <c r="D997" s="526"/>
      <c r="E997" s="552"/>
      <c r="I997" s="543" t="str">
        <f t="shared" si="41"/>
        <v/>
      </c>
    </row>
    <row r="998" spans="1:9" ht="15" customHeight="1" thickTop="1" thickBot="1">
      <c r="A998" s="516" t="str">
        <f t="shared" si="40"/>
        <v/>
      </c>
      <c r="D998" s="526"/>
      <c r="E998" s="552"/>
      <c r="I998" s="543" t="str">
        <f t="shared" si="41"/>
        <v/>
      </c>
    </row>
    <row r="999" spans="1:9" ht="15" customHeight="1" thickTop="1" thickBot="1">
      <c r="A999" s="516" t="str">
        <f t="shared" si="40"/>
        <v/>
      </c>
      <c r="D999" s="526"/>
      <c r="E999" s="552"/>
      <c r="I999" s="543" t="str">
        <f t="shared" si="41"/>
        <v/>
      </c>
    </row>
    <row r="1000" spans="1:9" ht="15" customHeight="1" thickTop="1" thickBot="1">
      <c r="A1000" s="516" t="str">
        <f t="shared" si="40"/>
        <v/>
      </c>
      <c r="D1000" s="526"/>
      <c r="E1000" s="552"/>
      <c r="I1000" s="543" t="str">
        <f t="shared" si="41"/>
        <v/>
      </c>
    </row>
    <row r="1001" spans="1:9" ht="15" customHeight="1" thickTop="1" thickBot="1">
      <c r="A1001" s="516" t="str">
        <f t="shared" si="40"/>
        <v/>
      </c>
      <c r="D1001" s="526"/>
      <c r="E1001" s="552"/>
      <c r="I1001" s="543" t="str">
        <f t="shared" si="41"/>
        <v/>
      </c>
    </row>
    <row r="1002" spans="1:9" ht="15" customHeight="1" thickTop="1" thickBot="1">
      <c r="A1002" s="516" t="str">
        <f t="shared" si="40"/>
        <v/>
      </c>
      <c r="D1002" s="526"/>
      <c r="E1002" s="552"/>
      <c r="I1002" s="543" t="str">
        <f t="shared" si="41"/>
        <v/>
      </c>
    </row>
    <row r="1003" spans="1:9" ht="15" customHeight="1" thickTop="1" thickBot="1">
      <c r="A1003" s="516" t="str">
        <f t="shared" si="40"/>
        <v/>
      </c>
      <c r="D1003" s="526"/>
      <c r="E1003" s="552"/>
      <c r="I1003" s="543" t="str">
        <f t="shared" si="41"/>
        <v/>
      </c>
    </row>
    <row r="1004" spans="1:9" ht="15" customHeight="1" thickTop="1" thickBot="1">
      <c r="A1004" s="516" t="str">
        <f t="shared" si="40"/>
        <v/>
      </c>
      <c r="D1004" s="526"/>
      <c r="E1004" s="552"/>
      <c r="I1004" s="543" t="str">
        <f t="shared" si="41"/>
        <v/>
      </c>
    </row>
    <row r="1005" spans="1:9" ht="15" customHeight="1" thickTop="1" thickBot="1">
      <c r="A1005" s="516" t="str">
        <f t="shared" si="40"/>
        <v/>
      </c>
      <c r="D1005" s="526"/>
      <c r="E1005" s="552"/>
      <c r="I1005" s="543" t="str">
        <f t="shared" si="41"/>
        <v/>
      </c>
    </row>
    <row r="1006" spans="1:9" ht="15" customHeight="1" thickTop="1" thickBot="1">
      <c r="A1006" s="516" t="str">
        <f t="shared" si="40"/>
        <v/>
      </c>
      <c r="D1006" s="526"/>
      <c r="E1006" s="552"/>
      <c r="I1006" s="543" t="str">
        <f t="shared" si="41"/>
        <v/>
      </c>
    </row>
    <row r="1007" spans="1:9" ht="15" customHeight="1" thickTop="1" thickBot="1">
      <c r="A1007" s="516" t="str">
        <f t="shared" si="40"/>
        <v/>
      </c>
      <c r="D1007" s="526"/>
      <c r="E1007" s="552"/>
      <c r="I1007" s="543" t="str">
        <f t="shared" si="41"/>
        <v/>
      </c>
    </row>
    <row r="1008" spans="1:9" ht="15" customHeight="1" thickTop="1" thickBot="1">
      <c r="A1008" s="516" t="str">
        <f t="shared" si="40"/>
        <v/>
      </c>
      <c r="D1008" s="526"/>
      <c r="E1008" s="552"/>
      <c r="I1008" s="543" t="str">
        <f t="shared" si="41"/>
        <v/>
      </c>
    </row>
    <row r="1009" spans="1:9" ht="15" customHeight="1" thickTop="1" thickBot="1">
      <c r="A1009" s="516" t="str">
        <f t="shared" si="40"/>
        <v/>
      </c>
      <c r="D1009" s="526"/>
      <c r="E1009" s="552"/>
      <c r="I1009" s="543" t="str">
        <f t="shared" si="41"/>
        <v/>
      </c>
    </row>
    <row r="1010" spans="1:9" ht="15" customHeight="1" thickTop="1" thickBot="1">
      <c r="A1010" s="516" t="str">
        <f t="shared" si="40"/>
        <v/>
      </c>
      <c r="D1010" s="526"/>
      <c r="E1010" s="552"/>
      <c r="I1010" s="543" t="str">
        <f t="shared" si="41"/>
        <v/>
      </c>
    </row>
    <row r="1011" spans="1:9" ht="15" customHeight="1" thickTop="1" thickBot="1">
      <c r="A1011" s="516" t="str">
        <f t="shared" si="40"/>
        <v/>
      </c>
      <c r="D1011" s="526"/>
      <c r="E1011" s="552"/>
      <c r="I1011" s="543" t="str">
        <f t="shared" si="41"/>
        <v/>
      </c>
    </row>
    <row r="1012" spans="1:9" ht="15" customHeight="1" thickTop="1" thickBot="1">
      <c r="A1012" s="516" t="str">
        <f t="shared" si="40"/>
        <v/>
      </c>
      <c r="D1012" s="526"/>
      <c r="E1012" s="552"/>
      <c r="I1012" s="543" t="str">
        <f t="shared" si="41"/>
        <v/>
      </c>
    </row>
    <row r="1013" spans="1:9" ht="15" customHeight="1" thickTop="1" thickBot="1">
      <c r="A1013" s="516" t="str">
        <f t="shared" si="40"/>
        <v/>
      </c>
      <c r="D1013" s="526"/>
      <c r="E1013" s="552"/>
      <c r="I1013" s="543" t="str">
        <f t="shared" si="41"/>
        <v/>
      </c>
    </row>
    <row r="1014" spans="1:9" ht="15" customHeight="1" thickTop="1" thickBot="1">
      <c r="A1014" s="516" t="str">
        <f t="shared" si="40"/>
        <v/>
      </c>
      <c r="D1014" s="526"/>
      <c r="E1014" s="552"/>
      <c r="I1014" s="543" t="str">
        <f t="shared" si="41"/>
        <v/>
      </c>
    </row>
    <row r="1015" spans="1:9" ht="15" customHeight="1" thickTop="1" thickBot="1">
      <c r="A1015" s="516" t="str">
        <f t="shared" si="40"/>
        <v/>
      </c>
      <c r="D1015" s="526"/>
      <c r="E1015" s="552"/>
      <c r="I1015" s="543" t="str">
        <f t="shared" si="41"/>
        <v/>
      </c>
    </row>
    <row r="1016" spans="1:9" ht="15" customHeight="1" thickTop="1" thickBot="1">
      <c r="A1016" s="516" t="str">
        <f t="shared" si="40"/>
        <v/>
      </c>
      <c r="D1016" s="526"/>
      <c r="E1016" s="552"/>
      <c r="I1016" s="543" t="str">
        <f t="shared" si="41"/>
        <v/>
      </c>
    </row>
    <row r="1017" spans="1:9" ht="15" customHeight="1" thickTop="1" thickBot="1">
      <c r="A1017" s="516" t="str">
        <f t="shared" si="40"/>
        <v/>
      </c>
      <c r="D1017" s="526"/>
      <c r="E1017" s="552"/>
      <c r="I1017" s="543" t="str">
        <f t="shared" si="41"/>
        <v/>
      </c>
    </row>
    <row r="1018" spans="1:9" ht="15" customHeight="1" thickTop="1" thickBot="1">
      <c r="A1018" s="516" t="str">
        <f t="shared" si="40"/>
        <v/>
      </c>
      <c r="D1018" s="526"/>
      <c r="E1018" s="552"/>
      <c r="I1018" s="543" t="str">
        <f t="shared" si="41"/>
        <v/>
      </c>
    </row>
    <row r="1019" spans="1:9" ht="15" customHeight="1" thickTop="1" thickBot="1">
      <c r="A1019" s="516" t="str">
        <f t="shared" si="40"/>
        <v/>
      </c>
      <c r="D1019" s="526"/>
      <c r="E1019" s="552"/>
      <c r="I1019" s="543" t="str">
        <f t="shared" si="41"/>
        <v/>
      </c>
    </row>
    <row r="1020" spans="1:9" ht="15" customHeight="1" thickTop="1" thickBot="1">
      <c r="A1020" s="516" t="str">
        <f t="shared" si="40"/>
        <v/>
      </c>
      <c r="D1020" s="526"/>
      <c r="E1020" s="552"/>
      <c r="I1020" s="543" t="str">
        <f t="shared" si="41"/>
        <v/>
      </c>
    </row>
    <row r="1021" spans="1:9" ht="15" customHeight="1" thickTop="1" thickBot="1">
      <c r="A1021" s="516" t="str">
        <f t="shared" si="40"/>
        <v/>
      </c>
      <c r="D1021" s="526"/>
      <c r="E1021" s="552"/>
      <c r="I1021" s="543" t="str">
        <f t="shared" si="41"/>
        <v/>
      </c>
    </row>
    <row r="1022" spans="1:9" ht="15" customHeight="1" thickTop="1" thickBot="1">
      <c r="A1022" s="516" t="str">
        <f t="shared" si="40"/>
        <v/>
      </c>
      <c r="D1022" s="526"/>
      <c r="E1022" s="552"/>
      <c r="I1022" s="543" t="str">
        <f t="shared" si="41"/>
        <v/>
      </c>
    </row>
    <row r="1023" spans="1:9" ht="15" customHeight="1" thickTop="1" thickBot="1">
      <c r="A1023" s="516" t="str">
        <f t="shared" si="40"/>
        <v/>
      </c>
      <c r="D1023" s="526"/>
      <c r="E1023" s="552"/>
      <c r="I1023" s="543" t="str">
        <f t="shared" si="41"/>
        <v/>
      </c>
    </row>
    <row r="1024" spans="1:9" ht="15" customHeight="1" thickTop="1" thickBot="1">
      <c r="A1024" s="516" t="str">
        <f t="shared" si="40"/>
        <v/>
      </c>
      <c r="D1024" s="526"/>
      <c r="E1024" s="552"/>
      <c r="I1024" s="543" t="str">
        <f t="shared" si="41"/>
        <v/>
      </c>
    </row>
    <row r="1025" spans="1:9" ht="15" customHeight="1" thickTop="1" thickBot="1">
      <c r="A1025" s="516" t="str">
        <f t="shared" si="40"/>
        <v/>
      </c>
      <c r="D1025" s="526"/>
      <c r="E1025" s="552"/>
      <c r="I1025" s="543" t="str">
        <f t="shared" si="41"/>
        <v/>
      </c>
    </row>
    <row r="1026" spans="1:9" ht="15" customHeight="1" thickTop="1" thickBot="1">
      <c r="A1026" s="516" t="str">
        <f t="shared" si="40"/>
        <v/>
      </c>
      <c r="D1026" s="526"/>
      <c r="E1026" s="552"/>
      <c r="I1026" s="543" t="str">
        <f t="shared" si="41"/>
        <v/>
      </c>
    </row>
    <row r="1027" spans="1:9" ht="15" customHeight="1" thickTop="1" thickBot="1">
      <c r="A1027" s="516" t="str">
        <f t="shared" ref="A1027:A1090" si="42">IF($K1027="","",_xlfn.LET(_xlpm.gDate,K1027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D1027" s="526"/>
      <c r="E1027" s="552"/>
      <c r="I1027" s="543" t="str">
        <f t="shared" ref="I1027:I1090" si="43">IF($A1027="","",TEXT($A1027,"yyyy-mm"))</f>
        <v/>
      </c>
    </row>
    <row r="1028" spans="1:9" ht="15" customHeight="1" thickTop="1" thickBot="1">
      <c r="A1028" s="516" t="str">
        <f t="shared" si="42"/>
        <v/>
      </c>
      <c r="D1028" s="526"/>
      <c r="E1028" s="552"/>
      <c r="I1028" s="543" t="str">
        <f t="shared" si="43"/>
        <v/>
      </c>
    </row>
    <row r="1029" spans="1:9" ht="15" customHeight="1" thickTop="1" thickBot="1">
      <c r="A1029" s="516" t="str">
        <f t="shared" si="42"/>
        <v/>
      </c>
      <c r="D1029" s="526"/>
      <c r="E1029" s="552"/>
      <c r="I1029" s="543" t="str">
        <f t="shared" si="43"/>
        <v/>
      </c>
    </row>
    <row r="1030" spans="1:9" ht="15" customHeight="1" thickTop="1" thickBot="1">
      <c r="A1030" s="516" t="str">
        <f t="shared" si="42"/>
        <v/>
      </c>
      <c r="D1030" s="526"/>
      <c r="E1030" s="552"/>
      <c r="I1030" s="543" t="str">
        <f t="shared" si="43"/>
        <v/>
      </c>
    </row>
    <row r="1031" spans="1:9" ht="15" customHeight="1" thickTop="1" thickBot="1">
      <c r="A1031" s="516" t="str">
        <f t="shared" si="42"/>
        <v/>
      </c>
      <c r="D1031" s="526"/>
      <c r="E1031" s="552"/>
      <c r="I1031" s="543" t="str">
        <f t="shared" si="43"/>
        <v/>
      </c>
    </row>
    <row r="1032" spans="1:9" ht="15" customHeight="1" thickTop="1" thickBot="1">
      <c r="A1032" s="516" t="str">
        <f t="shared" si="42"/>
        <v/>
      </c>
      <c r="D1032" s="526"/>
      <c r="E1032" s="552"/>
      <c r="I1032" s="543" t="str">
        <f t="shared" si="43"/>
        <v/>
      </c>
    </row>
    <row r="1033" spans="1:9" ht="15" customHeight="1" thickTop="1" thickBot="1">
      <c r="A1033" s="516" t="str">
        <f t="shared" si="42"/>
        <v/>
      </c>
      <c r="D1033" s="526"/>
      <c r="E1033" s="552"/>
      <c r="I1033" s="543" t="str">
        <f t="shared" si="43"/>
        <v/>
      </c>
    </row>
    <row r="1034" spans="1:9" ht="15" customHeight="1" thickTop="1" thickBot="1">
      <c r="A1034" s="516" t="str">
        <f t="shared" si="42"/>
        <v/>
      </c>
      <c r="D1034" s="526"/>
      <c r="E1034" s="552"/>
      <c r="I1034" s="543" t="str">
        <f t="shared" si="43"/>
        <v/>
      </c>
    </row>
    <row r="1035" spans="1:9" ht="15" customHeight="1" thickTop="1" thickBot="1">
      <c r="A1035" s="516" t="str">
        <f t="shared" si="42"/>
        <v/>
      </c>
      <c r="D1035" s="526"/>
      <c r="E1035" s="552"/>
      <c r="I1035" s="543" t="str">
        <f t="shared" si="43"/>
        <v/>
      </c>
    </row>
    <row r="1036" spans="1:9" ht="15" customHeight="1" thickTop="1" thickBot="1">
      <c r="A1036" s="516" t="str">
        <f t="shared" si="42"/>
        <v/>
      </c>
      <c r="D1036" s="526"/>
      <c r="E1036" s="552"/>
      <c r="I1036" s="543" t="str">
        <f t="shared" si="43"/>
        <v/>
      </c>
    </row>
    <row r="1037" spans="1:9" ht="15" customHeight="1" thickTop="1" thickBot="1">
      <c r="A1037" s="516" t="str">
        <f t="shared" si="42"/>
        <v/>
      </c>
      <c r="D1037" s="526"/>
      <c r="E1037" s="552"/>
      <c r="I1037" s="543" t="str">
        <f t="shared" si="43"/>
        <v/>
      </c>
    </row>
    <row r="1038" spans="1:9" ht="15" customHeight="1" thickTop="1" thickBot="1">
      <c r="A1038" s="516" t="str">
        <f t="shared" si="42"/>
        <v/>
      </c>
      <c r="D1038" s="526"/>
      <c r="E1038" s="552"/>
      <c r="I1038" s="543" t="str">
        <f t="shared" si="43"/>
        <v/>
      </c>
    </row>
    <row r="1039" spans="1:9" ht="15" customHeight="1" thickTop="1" thickBot="1">
      <c r="A1039" s="516" t="str">
        <f t="shared" si="42"/>
        <v/>
      </c>
      <c r="D1039" s="526"/>
      <c r="E1039" s="552"/>
      <c r="I1039" s="543" t="str">
        <f t="shared" si="43"/>
        <v/>
      </c>
    </row>
    <row r="1040" spans="1:9" ht="15" customHeight="1" thickTop="1" thickBot="1">
      <c r="A1040" s="516" t="str">
        <f t="shared" si="42"/>
        <v/>
      </c>
      <c r="D1040" s="526"/>
      <c r="E1040" s="552"/>
      <c r="I1040" s="543" t="str">
        <f t="shared" si="43"/>
        <v/>
      </c>
    </row>
    <row r="1041" spans="1:9" ht="15" customHeight="1" thickTop="1" thickBot="1">
      <c r="A1041" s="516" t="str">
        <f t="shared" si="42"/>
        <v/>
      </c>
      <c r="D1041" s="526"/>
      <c r="E1041" s="552"/>
      <c r="I1041" s="543" t="str">
        <f t="shared" si="43"/>
        <v/>
      </c>
    </row>
    <row r="1042" spans="1:9" ht="15" customHeight="1" thickTop="1" thickBot="1">
      <c r="A1042" s="516" t="str">
        <f t="shared" si="42"/>
        <v/>
      </c>
      <c r="D1042" s="526"/>
      <c r="E1042" s="552"/>
      <c r="I1042" s="543" t="str">
        <f t="shared" si="43"/>
        <v/>
      </c>
    </row>
    <row r="1043" spans="1:9" ht="15" customHeight="1" thickTop="1" thickBot="1">
      <c r="A1043" s="516" t="str">
        <f t="shared" si="42"/>
        <v/>
      </c>
      <c r="D1043" s="526"/>
      <c r="E1043" s="552"/>
      <c r="I1043" s="543" t="str">
        <f t="shared" si="43"/>
        <v/>
      </c>
    </row>
    <row r="1044" spans="1:9" ht="15" customHeight="1" thickTop="1" thickBot="1">
      <c r="A1044" s="516" t="str">
        <f t="shared" si="42"/>
        <v/>
      </c>
      <c r="D1044" s="526"/>
      <c r="E1044" s="552"/>
      <c r="I1044" s="543" t="str">
        <f t="shared" si="43"/>
        <v/>
      </c>
    </row>
    <row r="1045" spans="1:9" ht="15" customHeight="1" thickTop="1" thickBot="1">
      <c r="A1045" s="516" t="str">
        <f t="shared" si="42"/>
        <v/>
      </c>
      <c r="D1045" s="526"/>
      <c r="E1045" s="552"/>
      <c r="I1045" s="543" t="str">
        <f t="shared" si="43"/>
        <v/>
      </c>
    </row>
    <row r="1046" spans="1:9" ht="15" customHeight="1" thickTop="1" thickBot="1">
      <c r="A1046" s="516" t="str">
        <f t="shared" si="42"/>
        <v/>
      </c>
      <c r="D1046" s="526"/>
      <c r="E1046" s="552"/>
      <c r="I1046" s="543" t="str">
        <f t="shared" si="43"/>
        <v/>
      </c>
    </row>
    <row r="1047" spans="1:9" ht="15" customHeight="1" thickTop="1" thickBot="1">
      <c r="A1047" s="516" t="str">
        <f t="shared" si="42"/>
        <v/>
      </c>
      <c r="D1047" s="526"/>
      <c r="E1047" s="552"/>
      <c r="I1047" s="543" t="str">
        <f t="shared" si="43"/>
        <v/>
      </c>
    </row>
    <row r="1048" spans="1:9" ht="15" customHeight="1" thickTop="1" thickBot="1">
      <c r="A1048" s="516" t="str">
        <f t="shared" si="42"/>
        <v/>
      </c>
      <c r="D1048" s="526"/>
      <c r="E1048" s="552"/>
      <c r="I1048" s="543" t="str">
        <f t="shared" si="43"/>
        <v/>
      </c>
    </row>
    <row r="1049" spans="1:9" ht="15" customHeight="1" thickTop="1" thickBot="1">
      <c r="A1049" s="516" t="str">
        <f t="shared" si="42"/>
        <v/>
      </c>
      <c r="D1049" s="526"/>
      <c r="E1049" s="552"/>
      <c r="I1049" s="543" t="str">
        <f t="shared" si="43"/>
        <v/>
      </c>
    </row>
    <row r="1050" spans="1:9" ht="15" customHeight="1" thickTop="1" thickBot="1">
      <c r="A1050" s="516" t="str">
        <f t="shared" si="42"/>
        <v/>
      </c>
      <c r="D1050" s="526"/>
      <c r="E1050" s="552"/>
      <c r="I1050" s="543" t="str">
        <f t="shared" si="43"/>
        <v/>
      </c>
    </row>
    <row r="1051" spans="1:9" ht="15" customHeight="1" thickTop="1" thickBot="1">
      <c r="A1051" s="516" t="str">
        <f t="shared" si="42"/>
        <v/>
      </c>
      <c r="D1051" s="526"/>
      <c r="E1051" s="552"/>
      <c r="I1051" s="543" t="str">
        <f t="shared" si="43"/>
        <v/>
      </c>
    </row>
    <row r="1052" spans="1:9" ht="15" customHeight="1" thickTop="1" thickBot="1">
      <c r="A1052" s="516" t="str">
        <f t="shared" si="42"/>
        <v/>
      </c>
      <c r="D1052" s="526"/>
      <c r="E1052" s="552"/>
      <c r="I1052" s="543" t="str">
        <f t="shared" si="43"/>
        <v/>
      </c>
    </row>
    <row r="1053" spans="1:9" ht="15" customHeight="1" thickTop="1" thickBot="1">
      <c r="A1053" s="516" t="str">
        <f t="shared" si="42"/>
        <v/>
      </c>
      <c r="D1053" s="526"/>
      <c r="E1053" s="552"/>
      <c r="I1053" s="543" t="str">
        <f t="shared" si="43"/>
        <v/>
      </c>
    </row>
    <row r="1054" spans="1:9" ht="15" customHeight="1" thickTop="1" thickBot="1">
      <c r="A1054" s="516" t="str">
        <f t="shared" si="42"/>
        <v/>
      </c>
      <c r="D1054" s="526"/>
      <c r="E1054" s="552"/>
      <c r="I1054" s="543" t="str">
        <f t="shared" si="43"/>
        <v/>
      </c>
    </row>
    <row r="1055" spans="1:9" ht="15" customHeight="1" thickTop="1" thickBot="1">
      <c r="A1055" s="516" t="str">
        <f t="shared" si="42"/>
        <v/>
      </c>
      <c r="D1055" s="526"/>
      <c r="E1055" s="552"/>
      <c r="I1055" s="543" t="str">
        <f t="shared" si="43"/>
        <v/>
      </c>
    </row>
    <row r="1056" spans="1:9" ht="15" customHeight="1" thickTop="1" thickBot="1">
      <c r="A1056" s="516" t="str">
        <f t="shared" si="42"/>
        <v/>
      </c>
      <c r="D1056" s="526"/>
      <c r="E1056" s="552"/>
      <c r="I1056" s="543" t="str">
        <f t="shared" si="43"/>
        <v/>
      </c>
    </row>
    <row r="1057" spans="1:9" ht="15" customHeight="1" thickTop="1" thickBot="1">
      <c r="A1057" s="516" t="str">
        <f t="shared" si="42"/>
        <v/>
      </c>
      <c r="D1057" s="526"/>
      <c r="E1057" s="552"/>
      <c r="I1057" s="543" t="str">
        <f t="shared" si="43"/>
        <v/>
      </c>
    </row>
    <row r="1058" spans="1:9" ht="15" customHeight="1" thickTop="1" thickBot="1">
      <c r="A1058" s="516" t="str">
        <f t="shared" si="42"/>
        <v/>
      </c>
      <c r="D1058" s="526"/>
      <c r="E1058" s="552"/>
      <c r="I1058" s="543" t="str">
        <f t="shared" si="43"/>
        <v/>
      </c>
    </row>
    <row r="1059" spans="1:9" ht="15" customHeight="1" thickTop="1" thickBot="1">
      <c r="A1059" s="516" t="str">
        <f t="shared" si="42"/>
        <v/>
      </c>
      <c r="D1059" s="526"/>
      <c r="E1059" s="552"/>
      <c r="I1059" s="543" t="str">
        <f t="shared" si="43"/>
        <v/>
      </c>
    </row>
    <row r="1060" spans="1:9" ht="15" customHeight="1" thickTop="1" thickBot="1">
      <c r="A1060" s="516" t="str">
        <f t="shared" si="42"/>
        <v/>
      </c>
      <c r="D1060" s="526"/>
      <c r="E1060" s="552"/>
      <c r="I1060" s="543" t="str">
        <f t="shared" si="43"/>
        <v/>
      </c>
    </row>
    <row r="1061" spans="1:9" ht="15" customHeight="1" thickTop="1" thickBot="1">
      <c r="A1061" s="516" t="str">
        <f t="shared" si="42"/>
        <v/>
      </c>
      <c r="D1061" s="526"/>
      <c r="E1061" s="552"/>
      <c r="I1061" s="543" t="str">
        <f t="shared" si="43"/>
        <v/>
      </c>
    </row>
    <row r="1062" spans="1:9" ht="15" customHeight="1" thickTop="1" thickBot="1">
      <c r="A1062" s="516" t="str">
        <f t="shared" si="42"/>
        <v/>
      </c>
      <c r="D1062" s="526"/>
      <c r="E1062" s="552"/>
      <c r="I1062" s="543" t="str">
        <f t="shared" si="43"/>
        <v/>
      </c>
    </row>
    <row r="1063" spans="1:9" ht="15" customHeight="1" thickTop="1" thickBot="1">
      <c r="A1063" s="516" t="str">
        <f t="shared" si="42"/>
        <v/>
      </c>
      <c r="D1063" s="526"/>
      <c r="E1063" s="552"/>
      <c r="I1063" s="543" t="str">
        <f t="shared" si="43"/>
        <v/>
      </c>
    </row>
    <row r="1064" spans="1:9" ht="15" customHeight="1" thickTop="1" thickBot="1">
      <c r="A1064" s="516" t="str">
        <f t="shared" si="42"/>
        <v/>
      </c>
      <c r="I1064" s="543" t="str">
        <f t="shared" si="43"/>
        <v/>
      </c>
    </row>
    <row r="1065" spans="1:9" ht="15" customHeight="1" thickTop="1" thickBot="1">
      <c r="A1065" s="516" t="str">
        <f t="shared" si="42"/>
        <v/>
      </c>
      <c r="I1065" s="543" t="str">
        <f t="shared" si="43"/>
        <v/>
      </c>
    </row>
    <row r="1066" spans="1:9" ht="15" customHeight="1" thickTop="1" thickBot="1">
      <c r="A1066" s="516" t="str">
        <f t="shared" si="42"/>
        <v/>
      </c>
      <c r="I1066" s="543" t="str">
        <f t="shared" si="43"/>
        <v/>
      </c>
    </row>
    <row r="1067" spans="1:9" ht="15" customHeight="1" thickTop="1" thickBot="1">
      <c r="A1067" s="516" t="str">
        <f t="shared" si="42"/>
        <v/>
      </c>
      <c r="I1067" s="543" t="str">
        <f t="shared" si="43"/>
        <v/>
      </c>
    </row>
    <row r="1068" spans="1:9" ht="15" customHeight="1" thickTop="1" thickBot="1">
      <c r="A1068" s="516" t="str">
        <f t="shared" si="42"/>
        <v/>
      </c>
      <c r="I1068" s="543" t="str">
        <f t="shared" si="43"/>
        <v/>
      </c>
    </row>
    <row r="1069" spans="1:9" ht="15" customHeight="1" thickTop="1" thickBot="1">
      <c r="A1069" s="516" t="str">
        <f t="shared" si="42"/>
        <v/>
      </c>
      <c r="I1069" s="543" t="str">
        <f t="shared" si="43"/>
        <v/>
      </c>
    </row>
    <row r="1070" spans="1:9" ht="15" customHeight="1" thickTop="1" thickBot="1">
      <c r="A1070" s="516" t="str">
        <f t="shared" si="42"/>
        <v/>
      </c>
      <c r="I1070" s="543" t="str">
        <f t="shared" si="43"/>
        <v/>
      </c>
    </row>
    <row r="1071" spans="1:9" ht="15" customHeight="1" thickTop="1" thickBot="1">
      <c r="A1071" s="516" t="str">
        <f t="shared" si="42"/>
        <v/>
      </c>
      <c r="I1071" s="543" t="str">
        <f t="shared" si="43"/>
        <v/>
      </c>
    </row>
    <row r="1072" spans="1:9" ht="15" customHeight="1" thickTop="1" thickBot="1">
      <c r="A1072" s="516" t="str">
        <f t="shared" si="42"/>
        <v/>
      </c>
      <c r="I1072" s="543" t="str">
        <f t="shared" si="43"/>
        <v/>
      </c>
    </row>
    <row r="1073" spans="1:9" ht="15" customHeight="1" thickTop="1" thickBot="1">
      <c r="A1073" s="516" t="str">
        <f t="shared" si="42"/>
        <v/>
      </c>
      <c r="I1073" s="543" t="str">
        <f t="shared" si="43"/>
        <v/>
      </c>
    </row>
    <row r="1074" spans="1:9" ht="15" customHeight="1" thickTop="1" thickBot="1">
      <c r="A1074" s="516" t="str">
        <f t="shared" si="42"/>
        <v/>
      </c>
      <c r="I1074" s="543" t="str">
        <f t="shared" si="43"/>
        <v/>
      </c>
    </row>
    <row r="1075" spans="1:9" ht="15" customHeight="1" thickTop="1" thickBot="1">
      <c r="A1075" s="516" t="str">
        <f t="shared" si="42"/>
        <v/>
      </c>
      <c r="I1075" s="543" t="str">
        <f t="shared" si="43"/>
        <v/>
      </c>
    </row>
    <row r="1076" spans="1:9" ht="15" customHeight="1" thickTop="1" thickBot="1">
      <c r="A1076" s="516" t="str">
        <f t="shared" si="42"/>
        <v/>
      </c>
      <c r="I1076" s="543" t="str">
        <f t="shared" si="43"/>
        <v/>
      </c>
    </row>
    <row r="1077" spans="1:9" ht="15" customHeight="1" thickTop="1" thickBot="1">
      <c r="A1077" s="516" t="str">
        <f t="shared" si="42"/>
        <v/>
      </c>
      <c r="I1077" s="543" t="str">
        <f t="shared" si="43"/>
        <v/>
      </c>
    </row>
    <row r="1078" spans="1:9" ht="15" customHeight="1" thickTop="1" thickBot="1">
      <c r="A1078" s="516" t="str">
        <f t="shared" si="42"/>
        <v/>
      </c>
      <c r="I1078" s="543" t="str">
        <f t="shared" si="43"/>
        <v/>
      </c>
    </row>
    <row r="1079" spans="1:9" ht="15" customHeight="1" thickTop="1" thickBot="1">
      <c r="A1079" s="516" t="str">
        <f t="shared" si="42"/>
        <v/>
      </c>
      <c r="I1079" s="543" t="str">
        <f t="shared" si="43"/>
        <v/>
      </c>
    </row>
    <row r="1080" spans="1:9" ht="15" customHeight="1" thickTop="1" thickBot="1">
      <c r="A1080" s="516" t="str">
        <f t="shared" si="42"/>
        <v/>
      </c>
      <c r="I1080" s="543" t="str">
        <f t="shared" si="43"/>
        <v/>
      </c>
    </row>
    <row r="1081" spans="1:9" ht="15" customHeight="1" thickTop="1" thickBot="1">
      <c r="A1081" s="516" t="str">
        <f t="shared" si="42"/>
        <v/>
      </c>
      <c r="I1081" s="543" t="str">
        <f t="shared" si="43"/>
        <v/>
      </c>
    </row>
    <row r="1082" spans="1:9" ht="15" customHeight="1" thickTop="1" thickBot="1">
      <c r="A1082" s="516" t="str">
        <f t="shared" si="42"/>
        <v/>
      </c>
      <c r="I1082" s="543" t="str">
        <f t="shared" si="43"/>
        <v/>
      </c>
    </row>
    <row r="1083" spans="1:9" ht="15" customHeight="1" thickTop="1" thickBot="1">
      <c r="A1083" s="516" t="str">
        <f t="shared" si="42"/>
        <v/>
      </c>
      <c r="I1083" s="543" t="str">
        <f t="shared" si="43"/>
        <v/>
      </c>
    </row>
    <row r="1084" spans="1:9" ht="15" customHeight="1" thickTop="1" thickBot="1">
      <c r="A1084" s="516" t="str">
        <f t="shared" si="42"/>
        <v/>
      </c>
      <c r="I1084" s="543" t="str">
        <f t="shared" si="43"/>
        <v/>
      </c>
    </row>
    <row r="1085" spans="1:9" ht="15" customHeight="1" thickTop="1" thickBot="1">
      <c r="A1085" s="516" t="str">
        <f t="shared" si="42"/>
        <v/>
      </c>
      <c r="I1085" s="543" t="str">
        <f t="shared" si="43"/>
        <v/>
      </c>
    </row>
    <row r="1086" spans="1:9" ht="15" customHeight="1" thickTop="1" thickBot="1">
      <c r="A1086" s="516" t="str">
        <f t="shared" si="42"/>
        <v/>
      </c>
      <c r="I1086" s="543" t="str">
        <f t="shared" si="43"/>
        <v/>
      </c>
    </row>
    <row r="1087" spans="1:9" ht="15" customHeight="1" thickTop="1" thickBot="1">
      <c r="A1087" s="516" t="str">
        <f t="shared" si="42"/>
        <v/>
      </c>
      <c r="I1087" s="543" t="str">
        <f t="shared" si="43"/>
        <v/>
      </c>
    </row>
    <row r="1088" spans="1:9" ht="15" customHeight="1" thickTop="1" thickBot="1">
      <c r="A1088" s="516" t="str">
        <f t="shared" si="42"/>
        <v/>
      </c>
      <c r="I1088" s="543" t="str">
        <f t="shared" si="43"/>
        <v/>
      </c>
    </row>
    <row r="1089" spans="1:9" ht="15" customHeight="1" thickTop="1" thickBot="1">
      <c r="A1089" s="516" t="str">
        <f t="shared" si="42"/>
        <v/>
      </c>
      <c r="I1089" s="543" t="str">
        <f t="shared" si="43"/>
        <v/>
      </c>
    </row>
    <row r="1090" spans="1:9" ht="15" customHeight="1" thickTop="1" thickBot="1">
      <c r="A1090" s="516" t="str">
        <f t="shared" si="42"/>
        <v/>
      </c>
      <c r="I1090" s="543" t="str">
        <f t="shared" si="43"/>
        <v/>
      </c>
    </row>
    <row r="1091" spans="1:9" ht="15" customHeight="1" thickTop="1" thickBot="1">
      <c r="A1091" s="516" t="str">
        <f t="shared" ref="A1091:A1154" si="44">IF($K1091="","",_xlfn.LET(_xlpm.gDate,K1091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1091" s="543" t="str">
        <f t="shared" ref="I1091:I1154" si="45">IF($A1091="","",TEXT($A1091,"yyyy-mm"))</f>
        <v/>
      </c>
    </row>
    <row r="1092" spans="1:9" ht="15" customHeight="1" thickTop="1" thickBot="1">
      <c r="A1092" s="516" t="str">
        <f t="shared" si="44"/>
        <v/>
      </c>
      <c r="I1092" s="543" t="str">
        <f t="shared" si="45"/>
        <v/>
      </c>
    </row>
    <row r="1093" spans="1:9" ht="15" customHeight="1" thickTop="1" thickBot="1">
      <c r="A1093" s="516" t="str">
        <f t="shared" si="44"/>
        <v/>
      </c>
      <c r="I1093" s="543" t="str">
        <f t="shared" si="45"/>
        <v/>
      </c>
    </row>
    <row r="1094" spans="1:9" ht="15" customHeight="1" thickTop="1" thickBot="1">
      <c r="A1094" s="516" t="str">
        <f t="shared" si="44"/>
        <v/>
      </c>
      <c r="I1094" s="543" t="str">
        <f t="shared" si="45"/>
        <v/>
      </c>
    </row>
    <row r="1095" spans="1:9" ht="15" customHeight="1" thickTop="1" thickBot="1">
      <c r="A1095" s="516" t="str">
        <f t="shared" si="44"/>
        <v/>
      </c>
      <c r="I1095" s="543" t="str">
        <f t="shared" si="45"/>
        <v/>
      </c>
    </row>
    <row r="1096" spans="1:9" ht="15" customHeight="1" thickTop="1" thickBot="1">
      <c r="A1096" s="516" t="str">
        <f t="shared" si="44"/>
        <v/>
      </c>
      <c r="I1096" s="543" t="str">
        <f t="shared" si="45"/>
        <v/>
      </c>
    </row>
    <row r="1097" spans="1:9" ht="15" customHeight="1" thickTop="1" thickBot="1">
      <c r="A1097" s="516" t="str">
        <f t="shared" si="44"/>
        <v/>
      </c>
      <c r="I1097" s="543" t="str">
        <f t="shared" si="45"/>
        <v/>
      </c>
    </row>
    <row r="1098" spans="1:9" ht="15" customHeight="1" thickTop="1" thickBot="1">
      <c r="A1098" s="516" t="str">
        <f t="shared" si="44"/>
        <v/>
      </c>
      <c r="I1098" s="543" t="str">
        <f t="shared" si="45"/>
        <v/>
      </c>
    </row>
    <row r="1099" spans="1:9" ht="15" customHeight="1" thickTop="1" thickBot="1">
      <c r="A1099" s="516" t="str">
        <f t="shared" si="44"/>
        <v/>
      </c>
      <c r="I1099" s="543" t="str">
        <f t="shared" si="45"/>
        <v/>
      </c>
    </row>
    <row r="1100" spans="1:9" ht="15" customHeight="1" thickTop="1" thickBot="1">
      <c r="A1100" s="516" t="str">
        <f t="shared" si="44"/>
        <v/>
      </c>
      <c r="I1100" s="543" t="str">
        <f t="shared" si="45"/>
        <v/>
      </c>
    </row>
    <row r="1101" spans="1:9" ht="15" customHeight="1" thickTop="1" thickBot="1">
      <c r="A1101" s="516" t="str">
        <f t="shared" si="44"/>
        <v/>
      </c>
      <c r="I1101" s="543" t="str">
        <f t="shared" si="45"/>
        <v/>
      </c>
    </row>
    <row r="1102" spans="1:9" ht="15" customHeight="1" thickTop="1" thickBot="1">
      <c r="A1102" s="516" t="str">
        <f t="shared" si="44"/>
        <v/>
      </c>
      <c r="I1102" s="543" t="str">
        <f t="shared" si="45"/>
        <v/>
      </c>
    </row>
    <row r="1103" spans="1:9" ht="15" customHeight="1" thickTop="1" thickBot="1">
      <c r="A1103" s="516" t="str">
        <f t="shared" si="44"/>
        <v/>
      </c>
      <c r="I1103" s="543" t="str">
        <f t="shared" si="45"/>
        <v/>
      </c>
    </row>
    <row r="1104" spans="1:9" ht="15" customHeight="1" thickTop="1" thickBot="1">
      <c r="A1104" s="516" t="str">
        <f t="shared" si="44"/>
        <v/>
      </c>
      <c r="I1104" s="543" t="str">
        <f t="shared" si="45"/>
        <v/>
      </c>
    </row>
    <row r="1105" spans="1:9" ht="15" customHeight="1" thickTop="1" thickBot="1">
      <c r="A1105" s="516" t="str">
        <f t="shared" si="44"/>
        <v/>
      </c>
      <c r="I1105" s="543" t="str">
        <f t="shared" si="45"/>
        <v/>
      </c>
    </row>
    <row r="1106" spans="1:9" ht="15" customHeight="1" thickTop="1" thickBot="1">
      <c r="A1106" s="516" t="str">
        <f t="shared" si="44"/>
        <v/>
      </c>
      <c r="I1106" s="543" t="str">
        <f t="shared" si="45"/>
        <v/>
      </c>
    </row>
    <row r="1107" spans="1:9" ht="15" customHeight="1" thickTop="1" thickBot="1">
      <c r="A1107" s="516" t="str">
        <f t="shared" si="44"/>
        <v/>
      </c>
      <c r="I1107" s="543" t="str">
        <f t="shared" si="45"/>
        <v/>
      </c>
    </row>
    <row r="1108" spans="1:9" ht="15" customHeight="1" thickTop="1" thickBot="1">
      <c r="A1108" s="516" t="str">
        <f t="shared" si="44"/>
        <v/>
      </c>
      <c r="I1108" s="543" t="str">
        <f t="shared" si="45"/>
        <v/>
      </c>
    </row>
    <row r="1109" spans="1:9" ht="15" customHeight="1" thickTop="1" thickBot="1">
      <c r="A1109" s="516" t="str">
        <f t="shared" si="44"/>
        <v/>
      </c>
      <c r="I1109" s="543" t="str">
        <f t="shared" si="45"/>
        <v/>
      </c>
    </row>
    <row r="1110" spans="1:9" ht="15" customHeight="1" thickTop="1" thickBot="1">
      <c r="A1110" s="516" t="str">
        <f t="shared" si="44"/>
        <v/>
      </c>
      <c r="I1110" s="543" t="str">
        <f t="shared" si="45"/>
        <v/>
      </c>
    </row>
    <row r="1111" spans="1:9" ht="15" customHeight="1" thickTop="1" thickBot="1">
      <c r="A1111" s="516" t="str">
        <f t="shared" si="44"/>
        <v/>
      </c>
      <c r="I1111" s="543" t="str">
        <f t="shared" si="45"/>
        <v/>
      </c>
    </row>
    <row r="1112" spans="1:9" ht="15" customHeight="1" thickTop="1" thickBot="1">
      <c r="A1112" s="516" t="str">
        <f t="shared" si="44"/>
        <v/>
      </c>
      <c r="I1112" s="543" t="str">
        <f t="shared" si="45"/>
        <v/>
      </c>
    </row>
    <row r="1113" spans="1:9" ht="15" customHeight="1" thickTop="1" thickBot="1">
      <c r="A1113" s="516" t="str">
        <f t="shared" si="44"/>
        <v/>
      </c>
      <c r="I1113" s="543" t="str">
        <f t="shared" si="45"/>
        <v/>
      </c>
    </row>
    <row r="1114" spans="1:9" ht="15" customHeight="1" thickTop="1" thickBot="1">
      <c r="A1114" s="516" t="str">
        <f t="shared" si="44"/>
        <v/>
      </c>
      <c r="I1114" s="543" t="str">
        <f t="shared" si="45"/>
        <v/>
      </c>
    </row>
    <row r="1115" spans="1:9" ht="15" customHeight="1" thickTop="1" thickBot="1">
      <c r="A1115" s="516" t="str">
        <f t="shared" si="44"/>
        <v/>
      </c>
      <c r="I1115" s="543" t="str">
        <f t="shared" si="45"/>
        <v/>
      </c>
    </row>
    <row r="1116" spans="1:9" ht="15" customHeight="1" thickTop="1" thickBot="1">
      <c r="A1116" s="516" t="str">
        <f t="shared" si="44"/>
        <v/>
      </c>
      <c r="I1116" s="543" t="str">
        <f t="shared" si="45"/>
        <v/>
      </c>
    </row>
    <row r="1117" spans="1:9" ht="15" customHeight="1" thickTop="1" thickBot="1">
      <c r="A1117" s="516" t="str">
        <f t="shared" si="44"/>
        <v/>
      </c>
      <c r="I1117" s="543" t="str">
        <f t="shared" si="45"/>
        <v/>
      </c>
    </row>
    <row r="1118" spans="1:9" ht="15" customHeight="1" thickTop="1" thickBot="1">
      <c r="A1118" s="516" t="str">
        <f t="shared" si="44"/>
        <v/>
      </c>
      <c r="I1118" s="543" t="str">
        <f t="shared" si="45"/>
        <v/>
      </c>
    </row>
    <row r="1119" spans="1:9" ht="15" customHeight="1" thickTop="1" thickBot="1">
      <c r="A1119" s="516" t="str">
        <f t="shared" si="44"/>
        <v/>
      </c>
      <c r="I1119" s="543" t="str">
        <f t="shared" si="45"/>
        <v/>
      </c>
    </row>
    <row r="1120" spans="1:9" ht="15" customHeight="1" thickTop="1" thickBot="1">
      <c r="A1120" s="516" t="str">
        <f t="shared" si="44"/>
        <v/>
      </c>
      <c r="I1120" s="543" t="str">
        <f t="shared" si="45"/>
        <v/>
      </c>
    </row>
    <row r="1121" spans="1:9" ht="15" customHeight="1" thickTop="1" thickBot="1">
      <c r="A1121" s="516" t="str">
        <f t="shared" si="44"/>
        <v/>
      </c>
      <c r="I1121" s="543" t="str">
        <f t="shared" si="45"/>
        <v/>
      </c>
    </row>
    <row r="1122" spans="1:9" ht="15" customHeight="1" thickTop="1" thickBot="1">
      <c r="A1122" s="516" t="str">
        <f t="shared" si="44"/>
        <v/>
      </c>
      <c r="I1122" s="543" t="str">
        <f t="shared" si="45"/>
        <v/>
      </c>
    </row>
    <row r="1123" spans="1:9" ht="15" customHeight="1" thickTop="1" thickBot="1">
      <c r="A1123" s="516" t="str">
        <f t="shared" si="44"/>
        <v/>
      </c>
      <c r="I1123" s="543" t="str">
        <f t="shared" si="45"/>
        <v/>
      </c>
    </row>
    <row r="1124" spans="1:9" ht="15" customHeight="1" thickTop="1" thickBot="1">
      <c r="A1124" s="516" t="str">
        <f t="shared" si="44"/>
        <v/>
      </c>
      <c r="I1124" s="543" t="str">
        <f t="shared" si="45"/>
        <v/>
      </c>
    </row>
    <row r="1125" spans="1:9" ht="15" customHeight="1" thickTop="1" thickBot="1">
      <c r="A1125" s="516" t="str">
        <f t="shared" si="44"/>
        <v/>
      </c>
      <c r="I1125" s="543" t="str">
        <f t="shared" si="45"/>
        <v/>
      </c>
    </row>
    <row r="1126" spans="1:9" ht="15" customHeight="1" thickTop="1" thickBot="1">
      <c r="A1126" s="516" t="str">
        <f t="shared" si="44"/>
        <v/>
      </c>
      <c r="I1126" s="543" t="str">
        <f t="shared" si="45"/>
        <v/>
      </c>
    </row>
    <row r="1127" spans="1:9" ht="15" customHeight="1" thickTop="1" thickBot="1">
      <c r="A1127" s="516" t="str">
        <f t="shared" si="44"/>
        <v/>
      </c>
      <c r="I1127" s="543" t="str">
        <f t="shared" si="45"/>
        <v/>
      </c>
    </row>
    <row r="1128" spans="1:9" ht="15" customHeight="1" thickTop="1" thickBot="1">
      <c r="A1128" s="516" t="str">
        <f t="shared" si="44"/>
        <v/>
      </c>
      <c r="I1128" s="543" t="str">
        <f t="shared" si="45"/>
        <v/>
      </c>
    </row>
    <row r="1129" spans="1:9" ht="15" customHeight="1" thickTop="1" thickBot="1">
      <c r="A1129" s="516" t="str">
        <f t="shared" si="44"/>
        <v/>
      </c>
      <c r="I1129" s="543" t="str">
        <f t="shared" si="45"/>
        <v/>
      </c>
    </row>
    <row r="1130" spans="1:9" ht="15" customHeight="1" thickTop="1" thickBot="1">
      <c r="A1130" s="516" t="str">
        <f t="shared" si="44"/>
        <v/>
      </c>
      <c r="I1130" s="543" t="str">
        <f t="shared" si="45"/>
        <v/>
      </c>
    </row>
    <row r="1131" spans="1:9" ht="15" customHeight="1" thickTop="1" thickBot="1">
      <c r="A1131" s="516" t="str">
        <f t="shared" si="44"/>
        <v/>
      </c>
      <c r="I1131" s="543" t="str">
        <f t="shared" si="45"/>
        <v/>
      </c>
    </row>
    <row r="1132" spans="1:9" ht="15" customHeight="1" thickTop="1" thickBot="1">
      <c r="A1132" s="516" t="str">
        <f t="shared" si="44"/>
        <v/>
      </c>
      <c r="I1132" s="543" t="str">
        <f t="shared" si="45"/>
        <v/>
      </c>
    </row>
    <row r="1133" spans="1:9" ht="15" customHeight="1" thickTop="1" thickBot="1">
      <c r="A1133" s="516" t="str">
        <f t="shared" si="44"/>
        <v/>
      </c>
      <c r="I1133" s="543" t="str">
        <f t="shared" si="45"/>
        <v/>
      </c>
    </row>
    <row r="1134" spans="1:9" ht="15" customHeight="1" thickTop="1" thickBot="1">
      <c r="A1134" s="516" t="str">
        <f t="shared" si="44"/>
        <v/>
      </c>
      <c r="I1134" s="543" t="str">
        <f t="shared" si="45"/>
        <v/>
      </c>
    </row>
    <row r="1135" spans="1:9" ht="15" customHeight="1" thickTop="1" thickBot="1">
      <c r="A1135" s="516" t="str">
        <f t="shared" si="44"/>
        <v/>
      </c>
      <c r="I1135" s="543" t="str">
        <f t="shared" si="45"/>
        <v/>
      </c>
    </row>
    <row r="1136" spans="1:9" ht="15" customHeight="1" thickTop="1" thickBot="1">
      <c r="A1136" s="516" t="str">
        <f t="shared" si="44"/>
        <v/>
      </c>
      <c r="I1136" s="543" t="str">
        <f t="shared" si="45"/>
        <v/>
      </c>
    </row>
    <row r="1137" spans="1:9" ht="15" customHeight="1" thickTop="1" thickBot="1">
      <c r="A1137" s="516" t="str">
        <f t="shared" si="44"/>
        <v/>
      </c>
      <c r="I1137" s="543" t="str">
        <f t="shared" si="45"/>
        <v/>
      </c>
    </row>
    <row r="1138" spans="1:9" ht="15" customHeight="1" thickTop="1" thickBot="1">
      <c r="A1138" s="516" t="str">
        <f t="shared" si="44"/>
        <v/>
      </c>
      <c r="I1138" s="543" t="str">
        <f t="shared" si="45"/>
        <v/>
      </c>
    </row>
    <row r="1139" spans="1:9" ht="15" customHeight="1" thickTop="1" thickBot="1">
      <c r="A1139" s="516" t="str">
        <f t="shared" si="44"/>
        <v/>
      </c>
      <c r="I1139" s="543" t="str">
        <f t="shared" si="45"/>
        <v/>
      </c>
    </row>
    <row r="1140" spans="1:9" ht="15" customHeight="1" thickTop="1" thickBot="1">
      <c r="A1140" s="516" t="str">
        <f t="shared" si="44"/>
        <v/>
      </c>
      <c r="I1140" s="543" t="str">
        <f t="shared" si="45"/>
        <v/>
      </c>
    </row>
    <row r="1141" spans="1:9" ht="15" customHeight="1" thickTop="1" thickBot="1">
      <c r="A1141" s="516" t="str">
        <f t="shared" si="44"/>
        <v/>
      </c>
      <c r="I1141" s="543" t="str">
        <f t="shared" si="45"/>
        <v/>
      </c>
    </row>
    <row r="1142" spans="1:9" ht="15" customHeight="1" thickTop="1" thickBot="1">
      <c r="A1142" s="516" t="str">
        <f t="shared" si="44"/>
        <v/>
      </c>
      <c r="I1142" s="543" t="str">
        <f t="shared" si="45"/>
        <v/>
      </c>
    </row>
    <row r="1143" spans="1:9" ht="15" customHeight="1" thickTop="1" thickBot="1">
      <c r="A1143" s="516" t="str">
        <f t="shared" si="44"/>
        <v/>
      </c>
      <c r="I1143" s="543" t="str">
        <f t="shared" si="45"/>
        <v/>
      </c>
    </row>
    <row r="1144" spans="1:9" ht="15" customHeight="1" thickTop="1" thickBot="1">
      <c r="A1144" s="516" t="str">
        <f t="shared" si="44"/>
        <v/>
      </c>
      <c r="I1144" s="543" t="str">
        <f t="shared" si="45"/>
        <v/>
      </c>
    </row>
    <row r="1145" spans="1:9" ht="15" customHeight="1" thickTop="1" thickBot="1">
      <c r="A1145" s="516" t="str">
        <f t="shared" si="44"/>
        <v/>
      </c>
      <c r="I1145" s="543" t="str">
        <f t="shared" si="45"/>
        <v/>
      </c>
    </row>
    <row r="1146" spans="1:9" ht="15" customHeight="1" thickTop="1" thickBot="1">
      <c r="A1146" s="516" t="str">
        <f t="shared" si="44"/>
        <v/>
      </c>
      <c r="I1146" s="543" t="str">
        <f t="shared" si="45"/>
        <v/>
      </c>
    </row>
    <row r="1147" spans="1:9" ht="15" customHeight="1" thickTop="1" thickBot="1">
      <c r="A1147" s="516" t="str">
        <f t="shared" si="44"/>
        <v/>
      </c>
      <c r="I1147" s="543" t="str">
        <f t="shared" si="45"/>
        <v/>
      </c>
    </row>
    <row r="1148" spans="1:9" ht="15" customHeight="1" thickTop="1" thickBot="1">
      <c r="A1148" s="516" t="str">
        <f t="shared" si="44"/>
        <v/>
      </c>
      <c r="I1148" s="543" t="str">
        <f t="shared" si="45"/>
        <v/>
      </c>
    </row>
    <row r="1149" spans="1:9" ht="15" customHeight="1" thickTop="1" thickBot="1">
      <c r="A1149" s="516" t="str">
        <f t="shared" si="44"/>
        <v/>
      </c>
      <c r="I1149" s="543" t="str">
        <f t="shared" si="45"/>
        <v/>
      </c>
    </row>
    <row r="1150" spans="1:9" ht="15" customHeight="1" thickTop="1" thickBot="1">
      <c r="A1150" s="516" t="str">
        <f t="shared" si="44"/>
        <v/>
      </c>
      <c r="I1150" s="543" t="str">
        <f t="shared" si="45"/>
        <v/>
      </c>
    </row>
    <row r="1151" spans="1:9" ht="15" customHeight="1" thickTop="1" thickBot="1">
      <c r="A1151" s="516" t="str">
        <f t="shared" si="44"/>
        <v/>
      </c>
      <c r="I1151" s="543" t="str">
        <f t="shared" si="45"/>
        <v/>
      </c>
    </row>
    <row r="1152" spans="1:9" ht="15" customHeight="1" thickTop="1" thickBot="1">
      <c r="A1152" s="516" t="str">
        <f t="shared" si="44"/>
        <v/>
      </c>
      <c r="I1152" s="543" t="str">
        <f t="shared" si="45"/>
        <v/>
      </c>
    </row>
    <row r="1153" spans="1:9" ht="15" customHeight="1" thickTop="1" thickBot="1">
      <c r="A1153" s="516" t="str">
        <f t="shared" si="44"/>
        <v/>
      </c>
      <c r="I1153" s="543" t="str">
        <f t="shared" si="45"/>
        <v/>
      </c>
    </row>
    <row r="1154" spans="1:9" ht="15" customHeight="1" thickTop="1" thickBot="1">
      <c r="A1154" s="516" t="str">
        <f t="shared" si="44"/>
        <v/>
      </c>
      <c r="I1154" s="543" t="str">
        <f t="shared" si="45"/>
        <v/>
      </c>
    </row>
    <row r="1155" spans="1:9" ht="15" customHeight="1" thickTop="1" thickBot="1">
      <c r="A1155" s="516" t="str">
        <f t="shared" ref="A1155:A1218" si="46">IF($K1155="","",_xlfn.LET(_xlpm.gDate,K1155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1155" s="543" t="str">
        <f t="shared" ref="I1155:I1218" si="47">IF($A1155="","",TEXT($A1155,"yyyy-mm"))</f>
        <v/>
      </c>
    </row>
    <row r="1156" spans="1:9" ht="15" customHeight="1" thickTop="1" thickBot="1">
      <c r="A1156" s="516" t="str">
        <f t="shared" si="46"/>
        <v/>
      </c>
      <c r="I1156" s="543" t="str">
        <f t="shared" si="47"/>
        <v/>
      </c>
    </row>
    <row r="1157" spans="1:9" ht="15" customHeight="1" thickTop="1" thickBot="1">
      <c r="A1157" s="516" t="str">
        <f t="shared" si="46"/>
        <v/>
      </c>
      <c r="I1157" s="543" t="str">
        <f t="shared" si="47"/>
        <v/>
      </c>
    </row>
    <row r="1158" spans="1:9" ht="15" customHeight="1" thickTop="1" thickBot="1">
      <c r="A1158" s="516" t="str">
        <f t="shared" si="46"/>
        <v/>
      </c>
      <c r="I1158" s="543" t="str">
        <f t="shared" si="47"/>
        <v/>
      </c>
    </row>
    <row r="1159" spans="1:9" ht="15" customHeight="1" thickTop="1" thickBot="1">
      <c r="A1159" s="516" t="str">
        <f t="shared" si="46"/>
        <v/>
      </c>
      <c r="I1159" s="543" t="str">
        <f t="shared" si="47"/>
        <v/>
      </c>
    </row>
    <row r="1160" spans="1:9" ht="15" customHeight="1" thickTop="1" thickBot="1">
      <c r="A1160" s="516" t="str">
        <f t="shared" si="46"/>
        <v/>
      </c>
      <c r="I1160" s="543" t="str">
        <f t="shared" si="47"/>
        <v/>
      </c>
    </row>
    <row r="1161" spans="1:9" ht="15" customHeight="1" thickTop="1" thickBot="1">
      <c r="A1161" s="516" t="str">
        <f t="shared" si="46"/>
        <v/>
      </c>
      <c r="I1161" s="543" t="str">
        <f t="shared" si="47"/>
        <v/>
      </c>
    </row>
    <row r="1162" spans="1:9" ht="15" customHeight="1" thickTop="1" thickBot="1">
      <c r="A1162" s="516" t="str">
        <f t="shared" si="46"/>
        <v/>
      </c>
      <c r="I1162" s="543" t="str">
        <f t="shared" si="47"/>
        <v/>
      </c>
    </row>
    <row r="1163" spans="1:9" ht="15" customHeight="1" thickTop="1" thickBot="1">
      <c r="A1163" s="516" t="str">
        <f t="shared" si="46"/>
        <v/>
      </c>
      <c r="I1163" s="543" t="str">
        <f t="shared" si="47"/>
        <v/>
      </c>
    </row>
    <row r="1164" spans="1:9" ht="15" customHeight="1" thickTop="1" thickBot="1">
      <c r="A1164" s="516" t="str">
        <f t="shared" si="46"/>
        <v/>
      </c>
      <c r="I1164" s="543" t="str">
        <f t="shared" si="47"/>
        <v/>
      </c>
    </row>
    <row r="1165" spans="1:9" ht="15" customHeight="1" thickTop="1" thickBot="1">
      <c r="A1165" s="516" t="str">
        <f t="shared" si="46"/>
        <v/>
      </c>
      <c r="I1165" s="543" t="str">
        <f t="shared" si="47"/>
        <v/>
      </c>
    </row>
    <row r="1166" spans="1:9" ht="15" customHeight="1" thickTop="1" thickBot="1">
      <c r="A1166" s="516" t="str">
        <f t="shared" si="46"/>
        <v/>
      </c>
      <c r="I1166" s="543" t="str">
        <f t="shared" si="47"/>
        <v/>
      </c>
    </row>
    <row r="1167" spans="1:9" ht="15" customHeight="1" thickTop="1" thickBot="1">
      <c r="A1167" s="516" t="str">
        <f t="shared" si="46"/>
        <v/>
      </c>
      <c r="I1167" s="543" t="str">
        <f t="shared" si="47"/>
        <v/>
      </c>
    </row>
    <row r="1168" spans="1:9" ht="15" customHeight="1" thickTop="1" thickBot="1">
      <c r="A1168" s="516" t="str">
        <f t="shared" si="46"/>
        <v/>
      </c>
      <c r="I1168" s="543" t="str">
        <f t="shared" si="47"/>
        <v/>
      </c>
    </row>
    <row r="1169" spans="1:9" ht="15" customHeight="1" thickTop="1" thickBot="1">
      <c r="A1169" s="516" t="str">
        <f t="shared" si="46"/>
        <v/>
      </c>
      <c r="I1169" s="543" t="str">
        <f t="shared" si="47"/>
        <v/>
      </c>
    </row>
    <row r="1170" spans="1:9" ht="15" customHeight="1" thickTop="1" thickBot="1">
      <c r="A1170" s="516" t="str">
        <f t="shared" si="46"/>
        <v/>
      </c>
      <c r="I1170" s="543" t="str">
        <f t="shared" si="47"/>
        <v/>
      </c>
    </row>
    <row r="1171" spans="1:9" ht="15" customHeight="1" thickTop="1" thickBot="1">
      <c r="A1171" s="516" t="str">
        <f t="shared" si="46"/>
        <v/>
      </c>
      <c r="I1171" s="543" t="str">
        <f t="shared" si="47"/>
        <v/>
      </c>
    </row>
    <row r="1172" spans="1:9" ht="15" customHeight="1" thickTop="1" thickBot="1">
      <c r="A1172" s="516" t="str">
        <f t="shared" si="46"/>
        <v/>
      </c>
      <c r="I1172" s="543" t="str">
        <f t="shared" si="47"/>
        <v/>
      </c>
    </row>
    <row r="1173" spans="1:9" ht="15" customHeight="1" thickTop="1" thickBot="1">
      <c r="A1173" s="516" t="str">
        <f t="shared" si="46"/>
        <v/>
      </c>
      <c r="I1173" s="543" t="str">
        <f t="shared" si="47"/>
        <v/>
      </c>
    </row>
    <row r="1174" spans="1:9" ht="15" customHeight="1" thickTop="1" thickBot="1">
      <c r="A1174" s="516" t="str">
        <f t="shared" si="46"/>
        <v/>
      </c>
      <c r="I1174" s="543" t="str">
        <f t="shared" si="47"/>
        <v/>
      </c>
    </row>
    <row r="1175" spans="1:9" ht="15" customHeight="1" thickTop="1" thickBot="1">
      <c r="A1175" s="516" t="str">
        <f t="shared" si="46"/>
        <v/>
      </c>
      <c r="I1175" s="543" t="str">
        <f t="shared" si="47"/>
        <v/>
      </c>
    </row>
    <row r="1176" spans="1:9" ht="15" customHeight="1" thickTop="1" thickBot="1">
      <c r="A1176" s="516" t="str">
        <f t="shared" si="46"/>
        <v/>
      </c>
      <c r="I1176" s="543" t="str">
        <f t="shared" si="47"/>
        <v/>
      </c>
    </row>
    <row r="1177" spans="1:9" ht="15" customHeight="1" thickTop="1" thickBot="1">
      <c r="A1177" s="516" t="str">
        <f t="shared" si="46"/>
        <v/>
      </c>
      <c r="I1177" s="543" t="str">
        <f t="shared" si="47"/>
        <v/>
      </c>
    </row>
    <row r="1178" spans="1:9" ht="15" customHeight="1" thickTop="1" thickBot="1">
      <c r="A1178" s="516" t="str">
        <f t="shared" si="46"/>
        <v/>
      </c>
      <c r="I1178" s="543" t="str">
        <f t="shared" si="47"/>
        <v/>
      </c>
    </row>
    <row r="1179" spans="1:9" ht="15" customHeight="1" thickTop="1" thickBot="1">
      <c r="A1179" s="516" t="str">
        <f t="shared" si="46"/>
        <v/>
      </c>
      <c r="I1179" s="543" t="str">
        <f t="shared" si="47"/>
        <v/>
      </c>
    </row>
    <row r="1180" spans="1:9" ht="15" customHeight="1" thickTop="1" thickBot="1">
      <c r="A1180" s="516" t="str">
        <f t="shared" si="46"/>
        <v/>
      </c>
      <c r="I1180" s="543" t="str">
        <f t="shared" si="47"/>
        <v/>
      </c>
    </row>
    <row r="1181" spans="1:9" ht="15" customHeight="1" thickTop="1" thickBot="1">
      <c r="A1181" s="516" t="str">
        <f t="shared" si="46"/>
        <v/>
      </c>
      <c r="I1181" s="543" t="str">
        <f t="shared" si="47"/>
        <v/>
      </c>
    </row>
    <row r="1182" spans="1:9" ht="15" customHeight="1" thickTop="1" thickBot="1">
      <c r="A1182" s="516" t="str">
        <f t="shared" si="46"/>
        <v/>
      </c>
      <c r="I1182" s="543" t="str">
        <f t="shared" si="47"/>
        <v/>
      </c>
    </row>
    <row r="1183" spans="1:9" ht="15" customHeight="1" thickTop="1" thickBot="1">
      <c r="A1183" s="516" t="str">
        <f t="shared" si="46"/>
        <v/>
      </c>
      <c r="I1183" s="543" t="str">
        <f t="shared" si="47"/>
        <v/>
      </c>
    </row>
    <row r="1184" spans="1:9" ht="15" customHeight="1" thickTop="1" thickBot="1">
      <c r="A1184" s="516" t="str">
        <f t="shared" si="46"/>
        <v/>
      </c>
      <c r="I1184" s="543" t="str">
        <f t="shared" si="47"/>
        <v/>
      </c>
    </row>
    <row r="1185" spans="1:9" ht="15" customHeight="1" thickTop="1" thickBot="1">
      <c r="A1185" s="516" t="str">
        <f t="shared" si="46"/>
        <v/>
      </c>
      <c r="I1185" s="543" t="str">
        <f t="shared" si="47"/>
        <v/>
      </c>
    </row>
    <row r="1186" spans="1:9" ht="15" customHeight="1" thickTop="1" thickBot="1">
      <c r="A1186" s="516" t="str">
        <f t="shared" si="46"/>
        <v/>
      </c>
      <c r="I1186" s="543" t="str">
        <f t="shared" si="47"/>
        <v/>
      </c>
    </row>
    <row r="1187" spans="1:9" ht="15" customHeight="1" thickTop="1" thickBot="1">
      <c r="A1187" s="516" t="str">
        <f t="shared" si="46"/>
        <v/>
      </c>
      <c r="I1187" s="543" t="str">
        <f t="shared" si="47"/>
        <v/>
      </c>
    </row>
    <row r="1188" spans="1:9" ht="15" customHeight="1" thickTop="1" thickBot="1">
      <c r="A1188" s="516" t="str">
        <f t="shared" si="46"/>
        <v/>
      </c>
      <c r="I1188" s="543" t="str">
        <f t="shared" si="47"/>
        <v/>
      </c>
    </row>
    <row r="1189" spans="1:9" ht="15" customHeight="1" thickTop="1" thickBot="1">
      <c r="A1189" s="516" t="str">
        <f t="shared" si="46"/>
        <v/>
      </c>
      <c r="I1189" s="543" t="str">
        <f t="shared" si="47"/>
        <v/>
      </c>
    </row>
    <row r="1190" spans="1:9" ht="15" customHeight="1" thickTop="1" thickBot="1">
      <c r="A1190" s="516" t="str">
        <f t="shared" si="46"/>
        <v/>
      </c>
      <c r="I1190" s="543" t="str">
        <f t="shared" si="47"/>
        <v/>
      </c>
    </row>
    <row r="1191" spans="1:9" ht="15" customHeight="1" thickTop="1" thickBot="1">
      <c r="A1191" s="516" t="str">
        <f t="shared" si="46"/>
        <v/>
      </c>
      <c r="I1191" s="543" t="str">
        <f t="shared" si="47"/>
        <v/>
      </c>
    </row>
    <row r="1192" spans="1:9" ht="15" customHeight="1" thickTop="1" thickBot="1">
      <c r="A1192" s="516" t="str">
        <f t="shared" si="46"/>
        <v/>
      </c>
      <c r="I1192" s="543" t="str">
        <f t="shared" si="47"/>
        <v/>
      </c>
    </row>
    <row r="1193" spans="1:9" ht="15" customHeight="1" thickTop="1" thickBot="1">
      <c r="A1193" s="516" t="str">
        <f t="shared" si="46"/>
        <v/>
      </c>
      <c r="I1193" s="543" t="str">
        <f t="shared" si="47"/>
        <v/>
      </c>
    </row>
    <row r="1194" spans="1:9" ht="15" customHeight="1" thickTop="1" thickBot="1">
      <c r="A1194" s="516" t="str">
        <f t="shared" si="46"/>
        <v/>
      </c>
      <c r="I1194" s="543" t="str">
        <f t="shared" si="47"/>
        <v/>
      </c>
    </row>
    <row r="1195" spans="1:9" ht="15" customHeight="1" thickTop="1" thickBot="1">
      <c r="A1195" s="516" t="str">
        <f t="shared" si="46"/>
        <v/>
      </c>
      <c r="I1195" s="543" t="str">
        <f t="shared" si="47"/>
        <v/>
      </c>
    </row>
    <row r="1196" spans="1:9" ht="15" customHeight="1" thickTop="1" thickBot="1">
      <c r="A1196" s="516" t="str">
        <f t="shared" si="46"/>
        <v/>
      </c>
      <c r="I1196" s="543" t="str">
        <f t="shared" si="47"/>
        <v/>
      </c>
    </row>
    <row r="1197" spans="1:9" ht="15" customHeight="1" thickTop="1" thickBot="1">
      <c r="A1197" s="516" t="str">
        <f t="shared" si="46"/>
        <v/>
      </c>
      <c r="I1197" s="543" t="str">
        <f t="shared" si="47"/>
        <v/>
      </c>
    </row>
    <row r="1198" spans="1:9" ht="15" customHeight="1" thickTop="1" thickBot="1">
      <c r="A1198" s="516" t="str">
        <f t="shared" si="46"/>
        <v/>
      </c>
      <c r="I1198" s="543" t="str">
        <f t="shared" si="47"/>
        <v/>
      </c>
    </row>
    <row r="1199" spans="1:9" ht="15" customHeight="1" thickTop="1" thickBot="1">
      <c r="A1199" s="516" t="str">
        <f t="shared" si="46"/>
        <v/>
      </c>
      <c r="I1199" s="543" t="str">
        <f t="shared" si="47"/>
        <v/>
      </c>
    </row>
    <row r="1200" spans="1:9" ht="15" customHeight="1" thickTop="1" thickBot="1">
      <c r="A1200" s="516" t="str">
        <f t="shared" si="46"/>
        <v/>
      </c>
      <c r="I1200" s="543" t="str">
        <f t="shared" si="47"/>
        <v/>
      </c>
    </row>
    <row r="1201" spans="1:9" ht="15" customHeight="1" thickTop="1" thickBot="1">
      <c r="A1201" s="516" t="str">
        <f t="shared" si="46"/>
        <v/>
      </c>
      <c r="I1201" s="543" t="str">
        <f t="shared" si="47"/>
        <v/>
      </c>
    </row>
    <row r="1202" spans="1:9" ht="15" customHeight="1" thickTop="1" thickBot="1">
      <c r="A1202" s="516" t="str">
        <f t="shared" si="46"/>
        <v/>
      </c>
      <c r="I1202" s="543" t="str">
        <f t="shared" si="47"/>
        <v/>
      </c>
    </row>
    <row r="1203" spans="1:9" ht="15" customHeight="1" thickTop="1" thickBot="1">
      <c r="A1203" s="516" t="str">
        <f t="shared" si="46"/>
        <v/>
      </c>
      <c r="I1203" s="543" t="str">
        <f t="shared" si="47"/>
        <v/>
      </c>
    </row>
    <row r="1204" spans="1:9" ht="15" customHeight="1" thickTop="1" thickBot="1">
      <c r="A1204" s="516" t="str">
        <f t="shared" si="46"/>
        <v/>
      </c>
      <c r="I1204" s="543" t="str">
        <f t="shared" si="47"/>
        <v/>
      </c>
    </row>
    <row r="1205" spans="1:9" ht="15" customHeight="1" thickTop="1" thickBot="1">
      <c r="A1205" s="516" t="str">
        <f t="shared" si="46"/>
        <v/>
      </c>
      <c r="I1205" s="543" t="str">
        <f t="shared" si="47"/>
        <v/>
      </c>
    </row>
    <row r="1206" spans="1:9" ht="15" customHeight="1" thickTop="1" thickBot="1">
      <c r="A1206" s="516" t="str">
        <f t="shared" si="46"/>
        <v/>
      </c>
      <c r="I1206" s="543" t="str">
        <f t="shared" si="47"/>
        <v/>
      </c>
    </row>
    <row r="1207" spans="1:9" ht="15" customHeight="1" thickTop="1" thickBot="1">
      <c r="A1207" s="516" t="str">
        <f t="shared" si="46"/>
        <v/>
      </c>
      <c r="I1207" s="543" t="str">
        <f t="shared" si="47"/>
        <v/>
      </c>
    </row>
    <row r="1208" spans="1:9" ht="15" customHeight="1" thickTop="1" thickBot="1">
      <c r="A1208" s="516" t="str">
        <f t="shared" si="46"/>
        <v/>
      </c>
      <c r="I1208" s="543" t="str">
        <f t="shared" si="47"/>
        <v/>
      </c>
    </row>
    <row r="1209" spans="1:9" ht="15" customHeight="1" thickTop="1" thickBot="1">
      <c r="A1209" s="516" t="str">
        <f t="shared" si="46"/>
        <v/>
      </c>
      <c r="I1209" s="543" t="str">
        <f t="shared" si="47"/>
        <v/>
      </c>
    </row>
    <row r="1210" spans="1:9" ht="15" customHeight="1" thickTop="1" thickBot="1">
      <c r="A1210" s="516" t="str">
        <f t="shared" si="46"/>
        <v/>
      </c>
      <c r="I1210" s="543" t="str">
        <f t="shared" si="47"/>
        <v/>
      </c>
    </row>
    <row r="1211" spans="1:9" ht="15" customHeight="1" thickTop="1" thickBot="1">
      <c r="A1211" s="516" t="str">
        <f t="shared" si="46"/>
        <v/>
      </c>
      <c r="I1211" s="543" t="str">
        <f t="shared" si="47"/>
        <v/>
      </c>
    </row>
    <row r="1212" spans="1:9" ht="15" customHeight="1" thickTop="1" thickBot="1">
      <c r="A1212" s="516" t="str">
        <f t="shared" si="46"/>
        <v/>
      </c>
      <c r="I1212" s="543" t="str">
        <f t="shared" si="47"/>
        <v/>
      </c>
    </row>
    <row r="1213" spans="1:9" ht="15" customHeight="1" thickTop="1" thickBot="1">
      <c r="A1213" s="516" t="str">
        <f t="shared" si="46"/>
        <v/>
      </c>
      <c r="I1213" s="543" t="str">
        <f t="shared" si="47"/>
        <v/>
      </c>
    </row>
    <row r="1214" spans="1:9" ht="15" customHeight="1" thickTop="1" thickBot="1">
      <c r="A1214" s="516" t="str">
        <f t="shared" si="46"/>
        <v/>
      </c>
      <c r="I1214" s="543" t="str">
        <f t="shared" si="47"/>
        <v/>
      </c>
    </row>
    <row r="1215" spans="1:9" ht="15" customHeight="1" thickTop="1" thickBot="1">
      <c r="A1215" s="516" t="str">
        <f t="shared" si="46"/>
        <v/>
      </c>
      <c r="I1215" s="543" t="str">
        <f t="shared" si="47"/>
        <v/>
      </c>
    </row>
    <row r="1216" spans="1:9" ht="15" customHeight="1" thickTop="1" thickBot="1">
      <c r="A1216" s="516" t="str">
        <f t="shared" si="46"/>
        <v/>
      </c>
      <c r="I1216" s="543" t="str">
        <f t="shared" si="47"/>
        <v/>
      </c>
    </row>
    <row r="1217" spans="1:9" ht="15" customHeight="1" thickTop="1" thickBot="1">
      <c r="A1217" s="516" t="str">
        <f t="shared" si="46"/>
        <v/>
      </c>
      <c r="I1217" s="543" t="str">
        <f t="shared" si="47"/>
        <v/>
      </c>
    </row>
    <row r="1218" spans="1:9" ht="15" customHeight="1" thickTop="1" thickBot="1">
      <c r="A1218" s="516" t="str">
        <f t="shared" si="46"/>
        <v/>
      </c>
      <c r="I1218" s="543" t="str">
        <f t="shared" si="47"/>
        <v/>
      </c>
    </row>
    <row r="1219" spans="1:9" ht="15" customHeight="1" thickTop="1" thickBot="1">
      <c r="A1219" s="516" t="str">
        <f t="shared" ref="A1219:A1282" si="48">IF($K1219="","",_xlfn.LET(_xlpm.gDate,K1219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1219" s="543" t="str">
        <f t="shared" ref="I1219:I1282" si="49">IF($A1219="","",TEXT($A1219,"yyyy-mm"))</f>
        <v/>
      </c>
    </row>
    <row r="1220" spans="1:9" ht="15" customHeight="1" thickTop="1" thickBot="1">
      <c r="A1220" s="516" t="str">
        <f t="shared" si="48"/>
        <v/>
      </c>
      <c r="I1220" s="543" t="str">
        <f t="shared" si="49"/>
        <v/>
      </c>
    </row>
    <row r="1221" spans="1:9" ht="15" customHeight="1" thickTop="1" thickBot="1">
      <c r="A1221" s="516" t="str">
        <f t="shared" si="48"/>
        <v/>
      </c>
      <c r="I1221" s="543" t="str">
        <f t="shared" si="49"/>
        <v/>
      </c>
    </row>
    <row r="1222" spans="1:9" ht="15" customHeight="1" thickTop="1" thickBot="1">
      <c r="A1222" s="516" t="str">
        <f t="shared" si="48"/>
        <v/>
      </c>
      <c r="I1222" s="543" t="str">
        <f t="shared" si="49"/>
        <v/>
      </c>
    </row>
    <row r="1223" spans="1:9" ht="15" customHeight="1" thickTop="1" thickBot="1">
      <c r="A1223" s="516" t="str">
        <f t="shared" si="48"/>
        <v/>
      </c>
      <c r="I1223" s="543" t="str">
        <f t="shared" si="49"/>
        <v/>
      </c>
    </row>
    <row r="1224" spans="1:9" ht="15" customHeight="1" thickTop="1" thickBot="1">
      <c r="A1224" s="516" t="str">
        <f t="shared" si="48"/>
        <v/>
      </c>
      <c r="I1224" s="543" t="str">
        <f t="shared" si="49"/>
        <v/>
      </c>
    </row>
    <row r="1225" spans="1:9" ht="15" customHeight="1" thickTop="1" thickBot="1">
      <c r="A1225" s="516" t="str">
        <f t="shared" si="48"/>
        <v/>
      </c>
      <c r="I1225" s="543" t="str">
        <f t="shared" si="49"/>
        <v/>
      </c>
    </row>
    <row r="1226" spans="1:9" ht="15" customHeight="1" thickTop="1" thickBot="1">
      <c r="A1226" s="516" t="str">
        <f t="shared" si="48"/>
        <v/>
      </c>
      <c r="I1226" s="543" t="str">
        <f t="shared" si="49"/>
        <v/>
      </c>
    </row>
    <row r="1227" spans="1:9" ht="15" customHeight="1" thickTop="1" thickBot="1">
      <c r="A1227" s="516" t="str">
        <f t="shared" si="48"/>
        <v/>
      </c>
      <c r="I1227" s="543" t="str">
        <f t="shared" si="49"/>
        <v/>
      </c>
    </row>
    <row r="1228" spans="1:9" ht="15" customHeight="1" thickTop="1" thickBot="1">
      <c r="A1228" s="516" t="str">
        <f t="shared" si="48"/>
        <v/>
      </c>
      <c r="I1228" s="543" t="str">
        <f t="shared" si="49"/>
        <v/>
      </c>
    </row>
    <row r="1229" spans="1:9" ht="15" customHeight="1" thickTop="1" thickBot="1">
      <c r="A1229" s="516" t="str">
        <f t="shared" si="48"/>
        <v/>
      </c>
      <c r="I1229" s="543" t="str">
        <f t="shared" si="49"/>
        <v/>
      </c>
    </row>
    <row r="1230" spans="1:9" ht="15" customHeight="1" thickTop="1" thickBot="1">
      <c r="A1230" s="516" t="str">
        <f t="shared" si="48"/>
        <v/>
      </c>
      <c r="I1230" s="543" t="str">
        <f t="shared" si="49"/>
        <v/>
      </c>
    </row>
    <row r="1231" spans="1:9" ht="15" customHeight="1" thickTop="1" thickBot="1">
      <c r="A1231" s="516" t="str">
        <f t="shared" si="48"/>
        <v/>
      </c>
      <c r="I1231" s="543" t="str">
        <f t="shared" si="49"/>
        <v/>
      </c>
    </row>
    <row r="1232" spans="1:9" ht="15" customHeight="1" thickTop="1" thickBot="1">
      <c r="A1232" s="516" t="str">
        <f t="shared" si="48"/>
        <v/>
      </c>
      <c r="I1232" s="543" t="str">
        <f t="shared" si="49"/>
        <v/>
      </c>
    </row>
    <row r="1233" spans="1:9" ht="15" customHeight="1" thickTop="1" thickBot="1">
      <c r="A1233" s="516" t="str">
        <f t="shared" si="48"/>
        <v/>
      </c>
      <c r="I1233" s="543" t="str">
        <f t="shared" si="49"/>
        <v/>
      </c>
    </row>
    <row r="1234" spans="1:9" ht="15" customHeight="1" thickTop="1" thickBot="1">
      <c r="A1234" s="516" t="str">
        <f t="shared" si="48"/>
        <v/>
      </c>
      <c r="I1234" s="543" t="str">
        <f t="shared" si="49"/>
        <v/>
      </c>
    </row>
    <row r="1235" spans="1:9" ht="15" customHeight="1" thickTop="1" thickBot="1">
      <c r="A1235" s="516" t="str">
        <f t="shared" si="48"/>
        <v/>
      </c>
      <c r="I1235" s="543" t="str">
        <f t="shared" si="49"/>
        <v/>
      </c>
    </row>
    <row r="1236" spans="1:9" ht="15" customHeight="1" thickTop="1" thickBot="1">
      <c r="A1236" s="516" t="str">
        <f t="shared" si="48"/>
        <v/>
      </c>
      <c r="I1236" s="543" t="str">
        <f t="shared" si="49"/>
        <v/>
      </c>
    </row>
    <row r="1237" spans="1:9" ht="15" customHeight="1" thickTop="1" thickBot="1">
      <c r="A1237" s="516" t="str">
        <f t="shared" si="48"/>
        <v/>
      </c>
      <c r="I1237" s="543" t="str">
        <f t="shared" si="49"/>
        <v/>
      </c>
    </row>
    <row r="1238" spans="1:9" ht="15" customHeight="1" thickTop="1" thickBot="1">
      <c r="A1238" s="516" t="str">
        <f t="shared" si="48"/>
        <v/>
      </c>
      <c r="I1238" s="543" t="str">
        <f t="shared" si="49"/>
        <v/>
      </c>
    </row>
    <row r="1239" spans="1:9" ht="15" customHeight="1" thickTop="1" thickBot="1">
      <c r="A1239" s="516" t="str">
        <f t="shared" si="48"/>
        <v/>
      </c>
      <c r="I1239" s="543" t="str">
        <f t="shared" si="49"/>
        <v/>
      </c>
    </row>
    <row r="1240" spans="1:9" ht="15" customHeight="1" thickTop="1" thickBot="1">
      <c r="A1240" s="516" t="str">
        <f t="shared" si="48"/>
        <v/>
      </c>
      <c r="I1240" s="543" t="str">
        <f t="shared" si="49"/>
        <v/>
      </c>
    </row>
    <row r="1241" spans="1:9" ht="15" customHeight="1" thickTop="1" thickBot="1">
      <c r="A1241" s="516" t="str">
        <f t="shared" si="48"/>
        <v/>
      </c>
      <c r="I1241" s="543" t="str">
        <f t="shared" si="49"/>
        <v/>
      </c>
    </row>
    <row r="1242" spans="1:9" ht="15" customHeight="1" thickTop="1" thickBot="1">
      <c r="A1242" s="516" t="str">
        <f t="shared" si="48"/>
        <v/>
      </c>
      <c r="I1242" s="543" t="str">
        <f t="shared" si="49"/>
        <v/>
      </c>
    </row>
    <row r="1243" spans="1:9" ht="15" customHeight="1" thickTop="1" thickBot="1">
      <c r="A1243" s="516" t="str">
        <f t="shared" si="48"/>
        <v/>
      </c>
      <c r="I1243" s="543" t="str">
        <f t="shared" si="49"/>
        <v/>
      </c>
    </row>
    <row r="1244" spans="1:9" ht="15" customHeight="1" thickTop="1" thickBot="1">
      <c r="A1244" s="516" t="str">
        <f t="shared" si="48"/>
        <v/>
      </c>
      <c r="I1244" s="543" t="str">
        <f t="shared" si="49"/>
        <v/>
      </c>
    </row>
    <row r="1245" spans="1:9" ht="15" customHeight="1" thickTop="1" thickBot="1">
      <c r="A1245" s="516" t="str">
        <f t="shared" si="48"/>
        <v/>
      </c>
      <c r="I1245" s="543" t="str">
        <f t="shared" si="49"/>
        <v/>
      </c>
    </row>
    <row r="1246" spans="1:9" ht="15" customHeight="1" thickTop="1" thickBot="1">
      <c r="A1246" s="516" t="str">
        <f t="shared" si="48"/>
        <v/>
      </c>
      <c r="I1246" s="543" t="str">
        <f t="shared" si="49"/>
        <v/>
      </c>
    </row>
    <row r="1247" spans="1:9" ht="15" customHeight="1" thickTop="1" thickBot="1">
      <c r="A1247" s="516" t="str">
        <f t="shared" si="48"/>
        <v/>
      </c>
      <c r="I1247" s="543" t="str">
        <f t="shared" si="49"/>
        <v/>
      </c>
    </row>
    <row r="1248" spans="1:9" ht="15" customHeight="1" thickTop="1" thickBot="1">
      <c r="A1248" s="516" t="str">
        <f t="shared" si="48"/>
        <v/>
      </c>
      <c r="I1248" s="543" t="str">
        <f t="shared" si="49"/>
        <v/>
      </c>
    </row>
    <row r="1249" spans="1:9" ht="15" customHeight="1" thickTop="1" thickBot="1">
      <c r="A1249" s="516" t="str">
        <f t="shared" si="48"/>
        <v/>
      </c>
      <c r="I1249" s="543" t="str">
        <f t="shared" si="49"/>
        <v/>
      </c>
    </row>
    <row r="1250" spans="1:9" ht="15" customHeight="1" thickTop="1" thickBot="1">
      <c r="A1250" s="516" t="str">
        <f t="shared" si="48"/>
        <v/>
      </c>
      <c r="I1250" s="543" t="str">
        <f t="shared" si="49"/>
        <v/>
      </c>
    </row>
    <row r="1251" spans="1:9" ht="15" customHeight="1" thickTop="1" thickBot="1">
      <c r="A1251" s="516" t="str">
        <f t="shared" si="48"/>
        <v/>
      </c>
      <c r="I1251" s="543" t="str">
        <f t="shared" si="49"/>
        <v/>
      </c>
    </row>
    <row r="1252" spans="1:9" ht="15" customHeight="1" thickTop="1" thickBot="1">
      <c r="A1252" s="516" t="str">
        <f t="shared" si="48"/>
        <v/>
      </c>
      <c r="I1252" s="543" t="str">
        <f t="shared" si="49"/>
        <v/>
      </c>
    </row>
    <row r="1253" spans="1:9" ht="15" customHeight="1" thickTop="1" thickBot="1">
      <c r="A1253" s="516" t="str">
        <f t="shared" si="48"/>
        <v/>
      </c>
      <c r="I1253" s="543" t="str">
        <f t="shared" si="49"/>
        <v/>
      </c>
    </row>
    <row r="1254" spans="1:9" ht="15" customHeight="1" thickTop="1" thickBot="1">
      <c r="A1254" s="516" t="str">
        <f t="shared" si="48"/>
        <v/>
      </c>
      <c r="I1254" s="543" t="str">
        <f t="shared" si="49"/>
        <v/>
      </c>
    </row>
    <row r="1255" spans="1:9" ht="15" customHeight="1" thickTop="1" thickBot="1">
      <c r="A1255" s="516" t="str">
        <f t="shared" si="48"/>
        <v/>
      </c>
      <c r="I1255" s="543" t="str">
        <f t="shared" si="49"/>
        <v/>
      </c>
    </row>
    <row r="1256" spans="1:9" ht="15" customHeight="1" thickTop="1" thickBot="1">
      <c r="A1256" s="516" t="str">
        <f t="shared" si="48"/>
        <v/>
      </c>
      <c r="I1256" s="543" t="str">
        <f t="shared" si="49"/>
        <v/>
      </c>
    </row>
    <row r="1257" spans="1:9" ht="15" customHeight="1" thickTop="1" thickBot="1">
      <c r="A1257" s="516" t="str">
        <f t="shared" si="48"/>
        <v/>
      </c>
      <c r="I1257" s="543" t="str">
        <f t="shared" si="49"/>
        <v/>
      </c>
    </row>
    <row r="1258" spans="1:9" ht="15" customHeight="1" thickTop="1" thickBot="1">
      <c r="A1258" s="516" t="str">
        <f t="shared" si="48"/>
        <v/>
      </c>
      <c r="I1258" s="543" t="str">
        <f t="shared" si="49"/>
        <v/>
      </c>
    </row>
    <row r="1259" spans="1:9" ht="15" customHeight="1" thickTop="1" thickBot="1">
      <c r="A1259" s="516" t="str">
        <f t="shared" si="48"/>
        <v/>
      </c>
      <c r="I1259" s="543" t="str">
        <f t="shared" si="49"/>
        <v/>
      </c>
    </row>
    <row r="1260" spans="1:9" ht="15" customHeight="1" thickTop="1" thickBot="1">
      <c r="A1260" s="516" t="str">
        <f t="shared" si="48"/>
        <v/>
      </c>
      <c r="I1260" s="543" t="str">
        <f t="shared" si="49"/>
        <v/>
      </c>
    </row>
    <row r="1261" spans="1:9" ht="15" customHeight="1" thickTop="1" thickBot="1">
      <c r="A1261" s="516" t="str">
        <f t="shared" si="48"/>
        <v/>
      </c>
      <c r="I1261" s="543" t="str">
        <f t="shared" si="49"/>
        <v/>
      </c>
    </row>
    <row r="1262" spans="1:9" ht="15" customHeight="1" thickTop="1" thickBot="1">
      <c r="A1262" s="516" t="str">
        <f t="shared" si="48"/>
        <v/>
      </c>
      <c r="I1262" s="543" t="str">
        <f t="shared" si="49"/>
        <v/>
      </c>
    </row>
    <row r="1263" spans="1:9" ht="15" customHeight="1" thickTop="1" thickBot="1">
      <c r="A1263" s="516" t="str">
        <f t="shared" si="48"/>
        <v/>
      </c>
      <c r="I1263" s="543" t="str">
        <f t="shared" si="49"/>
        <v/>
      </c>
    </row>
    <row r="1264" spans="1:9" ht="15" customHeight="1" thickTop="1" thickBot="1">
      <c r="A1264" s="516" t="str">
        <f t="shared" si="48"/>
        <v/>
      </c>
      <c r="I1264" s="543" t="str">
        <f t="shared" si="49"/>
        <v/>
      </c>
    </row>
    <row r="1265" spans="1:9" ht="15" customHeight="1" thickTop="1" thickBot="1">
      <c r="A1265" s="516" t="str">
        <f t="shared" si="48"/>
        <v/>
      </c>
      <c r="I1265" s="543" t="str">
        <f t="shared" si="49"/>
        <v/>
      </c>
    </row>
    <row r="1266" spans="1:9" ht="15" customHeight="1" thickTop="1" thickBot="1">
      <c r="A1266" s="516" t="str">
        <f t="shared" si="48"/>
        <v/>
      </c>
      <c r="I1266" s="543" t="str">
        <f t="shared" si="49"/>
        <v/>
      </c>
    </row>
    <row r="1267" spans="1:9" ht="15" customHeight="1" thickTop="1" thickBot="1">
      <c r="A1267" s="516" t="str">
        <f t="shared" si="48"/>
        <v/>
      </c>
      <c r="I1267" s="543" t="str">
        <f t="shared" si="49"/>
        <v/>
      </c>
    </row>
    <row r="1268" spans="1:9" ht="15" customHeight="1" thickTop="1" thickBot="1">
      <c r="A1268" s="516" t="str">
        <f t="shared" si="48"/>
        <v/>
      </c>
      <c r="I1268" s="543" t="str">
        <f t="shared" si="49"/>
        <v/>
      </c>
    </row>
    <row r="1269" spans="1:9" ht="15" customHeight="1" thickTop="1" thickBot="1">
      <c r="A1269" s="516" t="str">
        <f t="shared" si="48"/>
        <v/>
      </c>
      <c r="I1269" s="543" t="str">
        <f t="shared" si="49"/>
        <v/>
      </c>
    </row>
    <row r="1270" spans="1:9" ht="15" customHeight="1" thickTop="1" thickBot="1">
      <c r="A1270" s="516" t="str">
        <f t="shared" si="48"/>
        <v/>
      </c>
      <c r="I1270" s="543" t="str">
        <f t="shared" si="49"/>
        <v/>
      </c>
    </row>
    <row r="1271" spans="1:9" ht="15" customHeight="1" thickTop="1" thickBot="1">
      <c r="A1271" s="516" t="str">
        <f t="shared" si="48"/>
        <v/>
      </c>
      <c r="I1271" s="543" t="str">
        <f t="shared" si="49"/>
        <v/>
      </c>
    </row>
    <row r="1272" spans="1:9" ht="15" customHeight="1" thickTop="1" thickBot="1">
      <c r="A1272" s="516" t="str">
        <f t="shared" si="48"/>
        <v/>
      </c>
      <c r="I1272" s="543" t="str">
        <f t="shared" si="49"/>
        <v/>
      </c>
    </row>
    <row r="1273" spans="1:9" ht="15" customHeight="1" thickTop="1" thickBot="1">
      <c r="A1273" s="516" t="str">
        <f t="shared" si="48"/>
        <v/>
      </c>
      <c r="I1273" s="543" t="str">
        <f t="shared" si="49"/>
        <v/>
      </c>
    </row>
    <row r="1274" spans="1:9" ht="15" customHeight="1" thickTop="1" thickBot="1">
      <c r="A1274" s="516" t="str">
        <f t="shared" si="48"/>
        <v/>
      </c>
      <c r="I1274" s="543" t="str">
        <f t="shared" si="49"/>
        <v/>
      </c>
    </row>
    <row r="1275" spans="1:9" ht="15" customHeight="1" thickTop="1" thickBot="1">
      <c r="A1275" s="516" t="str">
        <f t="shared" si="48"/>
        <v/>
      </c>
      <c r="I1275" s="543" t="str">
        <f t="shared" si="49"/>
        <v/>
      </c>
    </row>
    <row r="1276" spans="1:9" ht="15" customHeight="1" thickTop="1" thickBot="1">
      <c r="A1276" s="516" t="str">
        <f t="shared" si="48"/>
        <v/>
      </c>
      <c r="I1276" s="543" t="str">
        <f t="shared" si="49"/>
        <v/>
      </c>
    </row>
    <row r="1277" spans="1:9" ht="15" customHeight="1" thickTop="1" thickBot="1">
      <c r="A1277" s="516" t="str">
        <f t="shared" si="48"/>
        <v/>
      </c>
      <c r="I1277" s="543" t="str">
        <f t="shared" si="49"/>
        <v/>
      </c>
    </row>
    <row r="1278" spans="1:9" ht="15" customHeight="1" thickTop="1" thickBot="1">
      <c r="A1278" s="516" t="str">
        <f t="shared" si="48"/>
        <v/>
      </c>
      <c r="I1278" s="543" t="str">
        <f t="shared" si="49"/>
        <v/>
      </c>
    </row>
    <row r="1279" spans="1:9" ht="15" customHeight="1" thickTop="1" thickBot="1">
      <c r="A1279" s="516" t="str">
        <f t="shared" si="48"/>
        <v/>
      </c>
      <c r="I1279" s="543" t="str">
        <f t="shared" si="49"/>
        <v/>
      </c>
    </row>
    <row r="1280" spans="1:9" ht="15" customHeight="1" thickTop="1" thickBot="1">
      <c r="A1280" s="516" t="str">
        <f t="shared" si="48"/>
        <v/>
      </c>
      <c r="I1280" s="543" t="str">
        <f t="shared" si="49"/>
        <v/>
      </c>
    </row>
    <row r="1281" spans="1:9" ht="15" customHeight="1" thickTop="1" thickBot="1">
      <c r="A1281" s="516" t="str">
        <f t="shared" si="48"/>
        <v/>
      </c>
      <c r="I1281" s="543" t="str">
        <f t="shared" si="49"/>
        <v/>
      </c>
    </row>
    <row r="1282" spans="1:9" ht="15" customHeight="1" thickTop="1" thickBot="1">
      <c r="A1282" s="516" t="str">
        <f t="shared" si="48"/>
        <v/>
      </c>
      <c r="I1282" s="543" t="str">
        <f t="shared" si="49"/>
        <v/>
      </c>
    </row>
    <row r="1283" spans="1:9" ht="15" customHeight="1" thickTop="1" thickBot="1">
      <c r="A1283" s="516" t="str">
        <f t="shared" ref="A1283:A1346" si="50">IF($K1283="","",_xlfn.LET(_xlpm.gDate,K1283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1283" s="543" t="str">
        <f t="shared" ref="I1283:I1346" si="51">IF($A1283="","",TEXT($A1283,"yyyy-mm"))</f>
        <v/>
      </c>
    </row>
    <row r="1284" spans="1:9" ht="15" customHeight="1" thickTop="1" thickBot="1">
      <c r="A1284" s="516" t="str">
        <f t="shared" si="50"/>
        <v/>
      </c>
      <c r="I1284" s="543" t="str">
        <f t="shared" si="51"/>
        <v/>
      </c>
    </row>
    <row r="1285" spans="1:9" ht="15" customHeight="1" thickTop="1" thickBot="1">
      <c r="A1285" s="516" t="str">
        <f t="shared" si="50"/>
        <v/>
      </c>
      <c r="I1285" s="543" t="str">
        <f t="shared" si="51"/>
        <v/>
      </c>
    </row>
    <row r="1286" spans="1:9" ht="15" customHeight="1" thickTop="1" thickBot="1">
      <c r="A1286" s="516" t="str">
        <f t="shared" si="50"/>
        <v/>
      </c>
      <c r="I1286" s="543" t="str">
        <f t="shared" si="51"/>
        <v/>
      </c>
    </row>
    <row r="1287" spans="1:9" ht="15" customHeight="1" thickTop="1" thickBot="1">
      <c r="A1287" s="516" t="str">
        <f t="shared" si="50"/>
        <v/>
      </c>
      <c r="I1287" s="543" t="str">
        <f t="shared" si="51"/>
        <v/>
      </c>
    </row>
    <row r="1288" spans="1:9" ht="15" customHeight="1" thickTop="1" thickBot="1">
      <c r="A1288" s="516" t="str">
        <f t="shared" si="50"/>
        <v/>
      </c>
      <c r="I1288" s="543" t="str">
        <f t="shared" si="51"/>
        <v/>
      </c>
    </row>
    <row r="1289" spans="1:9" ht="15" customHeight="1" thickTop="1" thickBot="1">
      <c r="A1289" s="516" t="str">
        <f t="shared" si="50"/>
        <v/>
      </c>
      <c r="I1289" s="543" t="str">
        <f t="shared" si="51"/>
        <v/>
      </c>
    </row>
    <row r="1290" spans="1:9" ht="15" customHeight="1" thickTop="1" thickBot="1">
      <c r="A1290" s="516" t="str">
        <f t="shared" si="50"/>
        <v/>
      </c>
      <c r="I1290" s="543" t="str">
        <f t="shared" si="51"/>
        <v/>
      </c>
    </row>
    <row r="1291" spans="1:9" ht="15" customHeight="1" thickTop="1" thickBot="1">
      <c r="A1291" s="516" t="str">
        <f t="shared" si="50"/>
        <v/>
      </c>
      <c r="I1291" s="543" t="str">
        <f t="shared" si="51"/>
        <v/>
      </c>
    </row>
    <row r="1292" spans="1:9" ht="15" customHeight="1" thickTop="1" thickBot="1">
      <c r="A1292" s="516" t="str">
        <f t="shared" si="50"/>
        <v/>
      </c>
      <c r="I1292" s="543" t="str">
        <f t="shared" si="51"/>
        <v/>
      </c>
    </row>
    <row r="1293" spans="1:9" ht="15" customHeight="1" thickTop="1" thickBot="1">
      <c r="A1293" s="516" t="str">
        <f t="shared" si="50"/>
        <v/>
      </c>
      <c r="I1293" s="543" t="str">
        <f t="shared" si="51"/>
        <v/>
      </c>
    </row>
    <row r="1294" spans="1:9" ht="15" customHeight="1" thickTop="1" thickBot="1">
      <c r="A1294" s="516" t="str">
        <f t="shared" si="50"/>
        <v/>
      </c>
      <c r="I1294" s="543" t="str">
        <f t="shared" si="51"/>
        <v/>
      </c>
    </row>
    <row r="1295" spans="1:9" ht="15" customHeight="1" thickTop="1" thickBot="1">
      <c r="A1295" s="516" t="str">
        <f t="shared" si="50"/>
        <v/>
      </c>
      <c r="I1295" s="543" t="str">
        <f t="shared" si="51"/>
        <v/>
      </c>
    </row>
    <row r="1296" spans="1:9" ht="15" customHeight="1" thickTop="1" thickBot="1">
      <c r="A1296" s="516" t="str">
        <f t="shared" si="50"/>
        <v/>
      </c>
      <c r="I1296" s="543" t="str">
        <f t="shared" si="51"/>
        <v/>
      </c>
    </row>
    <row r="1297" spans="1:9" ht="15" customHeight="1" thickTop="1" thickBot="1">
      <c r="A1297" s="516" t="str">
        <f t="shared" si="50"/>
        <v/>
      </c>
      <c r="I1297" s="543" t="str">
        <f t="shared" si="51"/>
        <v/>
      </c>
    </row>
    <row r="1298" spans="1:9" ht="15" customHeight="1" thickTop="1" thickBot="1">
      <c r="A1298" s="516" t="str">
        <f t="shared" si="50"/>
        <v/>
      </c>
      <c r="I1298" s="543" t="str">
        <f t="shared" si="51"/>
        <v/>
      </c>
    </row>
    <row r="1299" spans="1:9" ht="15" customHeight="1" thickTop="1" thickBot="1">
      <c r="A1299" s="516" t="str">
        <f t="shared" si="50"/>
        <v/>
      </c>
      <c r="I1299" s="543" t="str">
        <f t="shared" si="51"/>
        <v/>
      </c>
    </row>
    <row r="1300" spans="1:9" ht="15" customHeight="1" thickTop="1" thickBot="1">
      <c r="A1300" s="516" t="str">
        <f t="shared" si="50"/>
        <v/>
      </c>
      <c r="I1300" s="543" t="str">
        <f t="shared" si="51"/>
        <v/>
      </c>
    </row>
    <row r="1301" spans="1:9" ht="15" customHeight="1" thickTop="1" thickBot="1">
      <c r="A1301" s="516" t="str">
        <f t="shared" si="50"/>
        <v/>
      </c>
      <c r="I1301" s="543" t="str">
        <f t="shared" si="51"/>
        <v/>
      </c>
    </row>
    <row r="1302" spans="1:9" ht="15" customHeight="1" thickTop="1" thickBot="1">
      <c r="A1302" s="516" t="str">
        <f t="shared" si="50"/>
        <v/>
      </c>
      <c r="I1302" s="543" t="str">
        <f t="shared" si="51"/>
        <v/>
      </c>
    </row>
    <row r="1303" spans="1:9" ht="15" customHeight="1" thickTop="1" thickBot="1">
      <c r="A1303" s="516" t="str">
        <f t="shared" si="50"/>
        <v/>
      </c>
      <c r="I1303" s="543" t="str">
        <f t="shared" si="51"/>
        <v/>
      </c>
    </row>
    <row r="1304" spans="1:9" ht="15" customHeight="1" thickTop="1" thickBot="1">
      <c r="A1304" s="516" t="str">
        <f t="shared" si="50"/>
        <v/>
      </c>
      <c r="I1304" s="543" t="str">
        <f t="shared" si="51"/>
        <v/>
      </c>
    </row>
    <row r="1305" spans="1:9" ht="15" customHeight="1" thickTop="1" thickBot="1">
      <c r="A1305" s="516" t="str">
        <f t="shared" si="50"/>
        <v/>
      </c>
      <c r="I1305" s="543" t="str">
        <f t="shared" si="51"/>
        <v/>
      </c>
    </row>
    <row r="1306" spans="1:9" ht="15" customHeight="1" thickTop="1" thickBot="1">
      <c r="A1306" s="516" t="str">
        <f t="shared" si="50"/>
        <v/>
      </c>
      <c r="I1306" s="543" t="str">
        <f t="shared" si="51"/>
        <v/>
      </c>
    </row>
    <row r="1307" spans="1:9" ht="15" customHeight="1" thickTop="1" thickBot="1">
      <c r="A1307" s="516" t="str">
        <f t="shared" si="50"/>
        <v/>
      </c>
      <c r="I1307" s="543" t="str">
        <f t="shared" si="51"/>
        <v/>
      </c>
    </row>
    <row r="1308" spans="1:9" ht="15" customHeight="1" thickTop="1" thickBot="1">
      <c r="A1308" s="516" t="str">
        <f t="shared" si="50"/>
        <v/>
      </c>
      <c r="I1308" s="543" t="str">
        <f t="shared" si="51"/>
        <v/>
      </c>
    </row>
    <row r="1309" spans="1:9" ht="15" customHeight="1" thickTop="1" thickBot="1">
      <c r="A1309" s="516" t="str">
        <f t="shared" si="50"/>
        <v/>
      </c>
      <c r="I1309" s="543" t="str">
        <f t="shared" si="51"/>
        <v/>
      </c>
    </row>
    <row r="1310" spans="1:9" ht="15" customHeight="1" thickTop="1" thickBot="1">
      <c r="A1310" s="516" t="str">
        <f t="shared" si="50"/>
        <v/>
      </c>
      <c r="I1310" s="543" t="str">
        <f t="shared" si="51"/>
        <v/>
      </c>
    </row>
    <row r="1311" spans="1:9" ht="15" customHeight="1" thickTop="1" thickBot="1">
      <c r="A1311" s="516" t="str">
        <f t="shared" si="50"/>
        <v/>
      </c>
      <c r="I1311" s="543" t="str">
        <f t="shared" si="51"/>
        <v/>
      </c>
    </row>
    <row r="1312" spans="1:9" ht="15" customHeight="1" thickTop="1" thickBot="1">
      <c r="A1312" s="516" t="str">
        <f t="shared" si="50"/>
        <v/>
      </c>
      <c r="I1312" s="543" t="str">
        <f t="shared" si="51"/>
        <v/>
      </c>
    </row>
    <row r="1313" spans="1:9" ht="15" customHeight="1" thickTop="1" thickBot="1">
      <c r="A1313" s="516" t="str">
        <f t="shared" si="50"/>
        <v/>
      </c>
      <c r="I1313" s="543" t="str">
        <f t="shared" si="51"/>
        <v/>
      </c>
    </row>
    <row r="1314" spans="1:9" ht="15" customHeight="1" thickTop="1" thickBot="1">
      <c r="A1314" s="516" t="str">
        <f t="shared" si="50"/>
        <v/>
      </c>
      <c r="I1314" s="543" t="str">
        <f t="shared" si="51"/>
        <v/>
      </c>
    </row>
    <row r="1315" spans="1:9" ht="15" customHeight="1" thickTop="1" thickBot="1">
      <c r="A1315" s="516" t="str">
        <f t="shared" si="50"/>
        <v/>
      </c>
      <c r="I1315" s="543" t="str">
        <f t="shared" si="51"/>
        <v/>
      </c>
    </row>
    <row r="1316" spans="1:9" ht="15" customHeight="1" thickTop="1" thickBot="1">
      <c r="A1316" s="516" t="str">
        <f t="shared" si="50"/>
        <v/>
      </c>
      <c r="I1316" s="543" t="str">
        <f t="shared" si="51"/>
        <v/>
      </c>
    </row>
    <row r="1317" spans="1:9" ht="15" customHeight="1" thickTop="1" thickBot="1">
      <c r="A1317" s="516" t="str">
        <f t="shared" si="50"/>
        <v/>
      </c>
      <c r="I1317" s="543" t="str">
        <f t="shared" si="51"/>
        <v/>
      </c>
    </row>
    <row r="1318" spans="1:9" ht="15" customHeight="1" thickTop="1" thickBot="1">
      <c r="A1318" s="516" t="str">
        <f t="shared" si="50"/>
        <v/>
      </c>
      <c r="I1318" s="543" t="str">
        <f t="shared" si="51"/>
        <v/>
      </c>
    </row>
    <row r="1319" spans="1:9" ht="15" customHeight="1" thickTop="1" thickBot="1">
      <c r="A1319" s="516" t="str">
        <f t="shared" si="50"/>
        <v/>
      </c>
      <c r="I1319" s="543" t="str">
        <f t="shared" si="51"/>
        <v/>
      </c>
    </row>
    <row r="1320" spans="1:9" ht="15" customHeight="1" thickTop="1" thickBot="1">
      <c r="A1320" s="516" t="str">
        <f t="shared" si="50"/>
        <v/>
      </c>
      <c r="I1320" s="543" t="str">
        <f t="shared" si="51"/>
        <v/>
      </c>
    </row>
    <row r="1321" spans="1:9" ht="15" customHeight="1" thickTop="1" thickBot="1">
      <c r="A1321" s="516" t="str">
        <f t="shared" si="50"/>
        <v/>
      </c>
      <c r="I1321" s="543" t="str">
        <f t="shared" si="51"/>
        <v/>
      </c>
    </row>
    <row r="1322" spans="1:9" ht="15" customHeight="1" thickTop="1" thickBot="1">
      <c r="A1322" s="516" t="str">
        <f t="shared" si="50"/>
        <v/>
      </c>
      <c r="I1322" s="543" t="str">
        <f t="shared" si="51"/>
        <v/>
      </c>
    </row>
    <row r="1323" spans="1:9" ht="15" customHeight="1" thickTop="1" thickBot="1">
      <c r="A1323" s="516" t="str">
        <f t="shared" si="50"/>
        <v/>
      </c>
      <c r="I1323" s="543" t="str">
        <f t="shared" si="51"/>
        <v/>
      </c>
    </row>
    <row r="1324" spans="1:9" ht="15" customHeight="1" thickTop="1" thickBot="1">
      <c r="A1324" s="516" t="str">
        <f t="shared" si="50"/>
        <v/>
      </c>
      <c r="I1324" s="543" t="str">
        <f t="shared" si="51"/>
        <v/>
      </c>
    </row>
    <row r="1325" spans="1:9" ht="15" customHeight="1" thickTop="1" thickBot="1">
      <c r="A1325" s="516" t="str">
        <f t="shared" si="50"/>
        <v/>
      </c>
      <c r="I1325" s="543" t="str">
        <f t="shared" si="51"/>
        <v/>
      </c>
    </row>
    <row r="1326" spans="1:9" ht="15" customHeight="1" thickTop="1" thickBot="1">
      <c r="A1326" s="516" t="str">
        <f t="shared" si="50"/>
        <v/>
      </c>
      <c r="I1326" s="543" t="str">
        <f t="shared" si="51"/>
        <v/>
      </c>
    </row>
    <row r="1327" spans="1:9" ht="15" customHeight="1" thickTop="1" thickBot="1">
      <c r="A1327" s="516" t="str">
        <f t="shared" si="50"/>
        <v/>
      </c>
      <c r="I1327" s="543" t="str">
        <f t="shared" si="51"/>
        <v/>
      </c>
    </row>
    <row r="1328" spans="1:9" ht="15" customHeight="1" thickTop="1" thickBot="1">
      <c r="A1328" s="516" t="str">
        <f t="shared" si="50"/>
        <v/>
      </c>
      <c r="I1328" s="543" t="str">
        <f t="shared" si="51"/>
        <v/>
      </c>
    </row>
    <row r="1329" spans="1:9" ht="15" customHeight="1" thickTop="1" thickBot="1">
      <c r="A1329" s="516" t="str">
        <f t="shared" si="50"/>
        <v/>
      </c>
      <c r="I1329" s="543" t="str">
        <f t="shared" si="51"/>
        <v/>
      </c>
    </row>
    <row r="1330" spans="1:9" ht="15" customHeight="1" thickTop="1" thickBot="1">
      <c r="A1330" s="516" t="str">
        <f t="shared" si="50"/>
        <v/>
      </c>
      <c r="I1330" s="543" t="str">
        <f t="shared" si="51"/>
        <v/>
      </c>
    </row>
    <row r="1331" spans="1:9" ht="15" customHeight="1" thickTop="1" thickBot="1">
      <c r="A1331" s="516" t="str">
        <f t="shared" si="50"/>
        <v/>
      </c>
      <c r="I1331" s="543" t="str">
        <f t="shared" si="51"/>
        <v/>
      </c>
    </row>
    <row r="1332" spans="1:9" ht="15" customHeight="1" thickTop="1" thickBot="1">
      <c r="A1332" s="516" t="str">
        <f t="shared" si="50"/>
        <v/>
      </c>
      <c r="I1332" s="543" t="str">
        <f t="shared" si="51"/>
        <v/>
      </c>
    </row>
    <row r="1333" spans="1:9" ht="15" customHeight="1" thickTop="1" thickBot="1">
      <c r="A1333" s="516" t="str">
        <f t="shared" si="50"/>
        <v/>
      </c>
      <c r="I1333" s="543" t="str">
        <f t="shared" si="51"/>
        <v/>
      </c>
    </row>
    <row r="1334" spans="1:9" ht="15" customHeight="1" thickTop="1" thickBot="1">
      <c r="A1334" s="516" t="str">
        <f t="shared" si="50"/>
        <v/>
      </c>
      <c r="I1334" s="543" t="str">
        <f t="shared" si="51"/>
        <v/>
      </c>
    </row>
    <row r="1335" spans="1:9" ht="15" customHeight="1" thickTop="1" thickBot="1">
      <c r="A1335" s="516" t="str">
        <f t="shared" si="50"/>
        <v/>
      </c>
      <c r="I1335" s="543" t="str">
        <f t="shared" si="51"/>
        <v/>
      </c>
    </row>
    <row r="1336" spans="1:9" ht="15" customHeight="1" thickTop="1" thickBot="1">
      <c r="A1336" s="516" t="str">
        <f t="shared" si="50"/>
        <v/>
      </c>
      <c r="I1336" s="543" t="str">
        <f t="shared" si="51"/>
        <v/>
      </c>
    </row>
    <row r="1337" spans="1:9" ht="15" customHeight="1" thickTop="1" thickBot="1">
      <c r="A1337" s="516" t="str">
        <f t="shared" si="50"/>
        <v/>
      </c>
      <c r="I1337" s="543" t="str">
        <f t="shared" si="51"/>
        <v/>
      </c>
    </row>
    <row r="1338" spans="1:9" ht="15" customHeight="1" thickTop="1" thickBot="1">
      <c r="A1338" s="516" t="str">
        <f t="shared" si="50"/>
        <v/>
      </c>
      <c r="I1338" s="543" t="str">
        <f t="shared" si="51"/>
        <v/>
      </c>
    </row>
    <row r="1339" spans="1:9" ht="15" customHeight="1" thickTop="1" thickBot="1">
      <c r="A1339" s="516" t="str">
        <f t="shared" si="50"/>
        <v/>
      </c>
      <c r="I1339" s="543" t="str">
        <f t="shared" si="51"/>
        <v/>
      </c>
    </row>
    <row r="1340" spans="1:9" ht="15" customHeight="1" thickTop="1" thickBot="1">
      <c r="A1340" s="516" t="str">
        <f t="shared" si="50"/>
        <v/>
      </c>
      <c r="I1340" s="543" t="str">
        <f t="shared" si="51"/>
        <v/>
      </c>
    </row>
    <row r="1341" spans="1:9" ht="15" customHeight="1" thickTop="1" thickBot="1">
      <c r="A1341" s="516" t="str">
        <f t="shared" si="50"/>
        <v/>
      </c>
      <c r="I1341" s="543" t="str">
        <f t="shared" si="51"/>
        <v/>
      </c>
    </row>
    <row r="1342" spans="1:9" ht="15" customHeight="1" thickTop="1" thickBot="1">
      <c r="A1342" s="516" t="str">
        <f t="shared" si="50"/>
        <v/>
      </c>
      <c r="I1342" s="543" t="str">
        <f t="shared" si="51"/>
        <v/>
      </c>
    </row>
    <row r="1343" spans="1:9" ht="15" customHeight="1" thickTop="1" thickBot="1">
      <c r="A1343" s="516" t="str">
        <f t="shared" si="50"/>
        <v/>
      </c>
      <c r="I1343" s="543" t="str">
        <f t="shared" si="51"/>
        <v/>
      </c>
    </row>
    <row r="1344" spans="1:9" ht="15" customHeight="1" thickTop="1" thickBot="1">
      <c r="A1344" s="516" t="str">
        <f t="shared" si="50"/>
        <v/>
      </c>
      <c r="I1344" s="543" t="str">
        <f t="shared" si="51"/>
        <v/>
      </c>
    </row>
    <row r="1345" spans="1:9" ht="15" customHeight="1" thickTop="1" thickBot="1">
      <c r="A1345" s="516" t="str">
        <f t="shared" si="50"/>
        <v/>
      </c>
      <c r="I1345" s="543" t="str">
        <f t="shared" si="51"/>
        <v/>
      </c>
    </row>
    <row r="1346" spans="1:9" ht="15" customHeight="1" thickTop="1" thickBot="1">
      <c r="A1346" s="516" t="str">
        <f t="shared" si="50"/>
        <v/>
      </c>
      <c r="I1346" s="543" t="str">
        <f t="shared" si="51"/>
        <v/>
      </c>
    </row>
    <row r="1347" spans="1:9" ht="15" customHeight="1" thickTop="1" thickBot="1">
      <c r="A1347" s="516" t="str">
        <f t="shared" ref="A1347:A1410" si="52">IF($K1347="","",_xlfn.LET(_xlpm.gDate,K1347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1347" s="543" t="str">
        <f t="shared" ref="I1347:I1410" si="53">IF($A1347="","",TEXT($A1347,"yyyy-mm"))</f>
        <v/>
      </c>
    </row>
    <row r="1348" spans="1:9" ht="15" customHeight="1" thickTop="1" thickBot="1">
      <c r="A1348" s="516" t="str">
        <f t="shared" si="52"/>
        <v/>
      </c>
      <c r="I1348" s="543" t="str">
        <f t="shared" si="53"/>
        <v/>
      </c>
    </row>
    <row r="1349" spans="1:9" ht="15" customHeight="1" thickTop="1" thickBot="1">
      <c r="A1349" s="516" t="str">
        <f t="shared" si="52"/>
        <v/>
      </c>
      <c r="I1349" s="543" t="str">
        <f t="shared" si="53"/>
        <v/>
      </c>
    </row>
    <row r="1350" spans="1:9" ht="15" customHeight="1" thickTop="1" thickBot="1">
      <c r="A1350" s="516" t="str">
        <f t="shared" si="52"/>
        <v/>
      </c>
      <c r="I1350" s="543" t="str">
        <f t="shared" si="53"/>
        <v/>
      </c>
    </row>
    <row r="1351" spans="1:9" ht="15" customHeight="1" thickTop="1" thickBot="1">
      <c r="A1351" s="516" t="str">
        <f t="shared" si="52"/>
        <v/>
      </c>
      <c r="I1351" s="543" t="str">
        <f t="shared" si="53"/>
        <v/>
      </c>
    </row>
    <row r="1352" spans="1:9" ht="15" customHeight="1" thickTop="1" thickBot="1">
      <c r="A1352" s="516" t="str">
        <f t="shared" si="52"/>
        <v/>
      </c>
      <c r="I1352" s="543" t="str">
        <f t="shared" si="53"/>
        <v/>
      </c>
    </row>
    <row r="1353" spans="1:9" ht="15" customHeight="1" thickTop="1" thickBot="1">
      <c r="A1353" s="516" t="str">
        <f t="shared" si="52"/>
        <v/>
      </c>
      <c r="I1353" s="543" t="str">
        <f t="shared" si="53"/>
        <v/>
      </c>
    </row>
    <row r="1354" spans="1:9" ht="15" customHeight="1" thickTop="1" thickBot="1">
      <c r="A1354" s="516" t="str">
        <f t="shared" si="52"/>
        <v/>
      </c>
      <c r="I1354" s="543" t="str">
        <f t="shared" si="53"/>
        <v/>
      </c>
    </row>
    <row r="1355" spans="1:9" ht="15" customHeight="1" thickTop="1" thickBot="1">
      <c r="A1355" s="516" t="str">
        <f t="shared" si="52"/>
        <v/>
      </c>
      <c r="I1355" s="543" t="str">
        <f t="shared" si="53"/>
        <v/>
      </c>
    </row>
    <row r="1356" spans="1:9" ht="15" customHeight="1" thickTop="1" thickBot="1">
      <c r="A1356" s="516" t="str">
        <f t="shared" si="52"/>
        <v/>
      </c>
      <c r="I1356" s="543" t="str">
        <f t="shared" si="53"/>
        <v/>
      </c>
    </row>
    <row r="1357" spans="1:9" ht="15" customHeight="1" thickTop="1" thickBot="1">
      <c r="A1357" s="516" t="str">
        <f t="shared" si="52"/>
        <v/>
      </c>
      <c r="I1357" s="543" t="str">
        <f t="shared" si="53"/>
        <v/>
      </c>
    </row>
    <row r="1358" spans="1:9" ht="15" customHeight="1" thickTop="1" thickBot="1">
      <c r="A1358" s="516" t="str">
        <f t="shared" si="52"/>
        <v/>
      </c>
      <c r="I1358" s="543" t="str">
        <f t="shared" si="53"/>
        <v/>
      </c>
    </row>
    <row r="1359" spans="1:9" ht="15" customHeight="1" thickTop="1" thickBot="1">
      <c r="A1359" s="516" t="str">
        <f t="shared" si="52"/>
        <v/>
      </c>
      <c r="I1359" s="543" t="str">
        <f t="shared" si="53"/>
        <v/>
      </c>
    </row>
    <row r="1360" spans="1:9" ht="15" customHeight="1" thickTop="1" thickBot="1">
      <c r="A1360" s="516" t="str">
        <f t="shared" si="52"/>
        <v/>
      </c>
      <c r="I1360" s="543" t="str">
        <f t="shared" si="53"/>
        <v/>
      </c>
    </row>
    <row r="1361" spans="1:9" ht="15" customHeight="1" thickTop="1" thickBot="1">
      <c r="A1361" s="516" t="str">
        <f t="shared" si="52"/>
        <v/>
      </c>
      <c r="I1361" s="543" t="str">
        <f t="shared" si="53"/>
        <v/>
      </c>
    </row>
    <row r="1362" spans="1:9" ht="15" customHeight="1" thickTop="1" thickBot="1">
      <c r="A1362" s="516" t="str">
        <f t="shared" si="52"/>
        <v/>
      </c>
      <c r="I1362" s="543" t="str">
        <f t="shared" si="53"/>
        <v/>
      </c>
    </row>
    <row r="1363" spans="1:9" ht="15" customHeight="1" thickTop="1" thickBot="1">
      <c r="A1363" s="516" t="str">
        <f t="shared" si="52"/>
        <v/>
      </c>
      <c r="I1363" s="543" t="str">
        <f t="shared" si="53"/>
        <v/>
      </c>
    </row>
    <row r="1364" spans="1:9" ht="15" customHeight="1" thickTop="1" thickBot="1">
      <c r="A1364" s="516" t="str">
        <f t="shared" si="52"/>
        <v/>
      </c>
      <c r="I1364" s="543" t="str">
        <f t="shared" si="53"/>
        <v/>
      </c>
    </row>
    <row r="1365" spans="1:9" ht="15" customHeight="1" thickTop="1" thickBot="1">
      <c r="A1365" s="516" t="str">
        <f t="shared" si="52"/>
        <v/>
      </c>
      <c r="I1365" s="543" t="str">
        <f t="shared" si="53"/>
        <v/>
      </c>
    </row>
    <row r="1366" spans="1:9" ht="15" customHeight="1" thickTop="1" thickBot="1">
      <c r="A1366" s="516" t="str">
        <f t="shared" si="52"/>
        <v/>
      </c>
      <c r="I1366" s="543" t="str">
        <f t="shared" si="53"/>
        <v/>
      </c>
    </row>
    <row r="1367" spans="1:9" ht="15" customHeight="1" thickTop="1" thickBot="1">
      <c r="A1367" s="516" t="str">
        <f t="shared" si="52"/>
        <v/>
      </c>
      <c r="I1367" s="543" t="str">
        <f t="shared" si="53"/>
        <v/>
      </c>
    </row>
    <row r="1368" spans="1:9" ht="15" customHeight="1" thickTop="1" thickBot="1">
      <c r="A1368" s="516" t="str">
        <f t="shared" si="52"/>
        <v/>
      </c>
      <c r="I1368" s="543" t="str">
        <f t="shared" si="53"/>
        <v/>
      </c>
    </row>
    <row r="1369" spans="1:9" ht="15" customHeight="1" thickTop="1" thickBot="1">
      <c r="A1369" s="516" t="str">
        <f t="shared" si="52"/>
        <v/>
      </c>
      <c r="I1369" s="543" t="str">
        <f t="shared" si="53"/>
        <v/>
      </c>
    </row>
    <row r="1370" spans="1:9" ht="15" customHeight="1" thickTop="1" thickBot="1">
      <c r="A1370" s="516" t="str">
        <f t="shared" si="52"/>
        <v/>
      </c>
      <c r="I1370" s="543" t="str">
        <f t="shared" si="53"/>
        <v/>
      </c>
    </row>
    <row r="1371" spans="1:9" ht="15" customHeight="1" thickTop="1" thickBot="1">
      <c r="A1371" s="516" t="str">
        <f t="shared" si="52"/>
        <v/>
      </c>
      <c r="I1371" s="543" t="str">
        <f t="shared" si="53"/>
        <v/>
      </c>
    </row>
    <row r="1372" spans="1:9" ht="15" customHeight="1" thickTop="1" thickBot="1">
      <c r="A1372" s="516" t="str">
        <f t="shared" si="52"/>
        <v/>
      </c>
      <c r="I1372" s="543" t="str">
        <f t="shared" si="53"/>
        <v/>
      </c>
    </row>
    <row r="1373" spans="1:9" ht="15" customHeight="1" thickTop="1" thickBot="1">
      <c r="A1373" s="516" t="str">
        <f t="shared" si="52"/>
        <v/>
      </c>
      <c r="I1373" s="543" t="str">
        <f t="shared" si="53"/>
        <v/>
      </c>
    </row>
    <row r="1374" spans="1:9" ht="15" customHeight="1" thickTop="1" thickBot="1">
      <c r="A1374" s="516" t="str">
        <f t="shared" si="52"/>
        <v/>
      </c>
      <c r="I1374" s="543" t="str">
        <f t="shared" si="53"/>
        <v/>
      </c>
    </row>
    <row r="1375" spans="1:9" ht="15" customHeight="1" thickTop="1" thickBot="1">
      <c r="A1375" s="516" t="str">
        <f t="shared" si="52"/>
        <v/>
      </c>
      <c r="I1375" s="543" t="str">
        <f t="shared" si="53"/>
        <v/>
      </c>
    </row>
    <row r="1376" spans="1:9" ht="15" customHeight="1" thickTop="1" thickBot="1">
      <c r="A1376" s="516" t="str">
        <f t="shared" si="52"/>
        <v/>
      </c>
      <c r="I1376" s="543" t="str">
        <f t="shared" si="53"/>
        <v/>
      </c>
    </row>
    <row r="1377" spans="1:9" ht="15" customHeight="1" thickTop="1" thickBot="1">
      <c r="A1377" s="516" t="str">
        <f t="shared" si="52"/>
        <v/>
      </c>
      <c r="I1377" s="543" t="str">
        <f t="shared" si="53"/>
        <v/>
      </c>
    </row>
    <row r="1378" spans="1:9" ht="15" customHeight="1" thickTop="1" thickBot="1">
      <c r="A1378" s="516" t="str">
        <f t="shared" si="52"/>
        <v/>
      </c>
      <c r="I1378" s="543" t="str">
        <f t="shared" si="53"/>
        <v/>
      </c>
    </row>
    <row r="1379" spans="1:9" ht="15" customHeight="1" thickTop="1" thickBot="1">
      <c r="A1379" s="516" t="str">
        <f t="shared" si="52"/>
        <v/>
      </c>
      <c r="I1379" s="543" t="str">
        <f t="shared" si="53"/>
        <v/>
      </c>
    </row>
    <row r="1380" spans="1:9" ht="15" customHeight="1" thickTop="1" thickBot="1">
      <c r="A1380" s="516" t="str">
        <f t="shared" si="52"/>
        <v/>
      </c>
      <c r="I1380" s="543" t="str">
        <f t="shared" si="53"/>
        <v/>
      </c>
    </row>
    <row r="1381" spans="1:9" ht="15" customHeight="1" thickTop="1" thickBot="1">
      <c r="A1381" s="516" t="str">
        <f t="shared" si="52"/>
        <v/>
      </c>
      <c r="I1381" s="543" t="str">
        <f t="shared" si="53"/>
        <v/>
      </c>
    </row>
    <row r="1382" spans="1:9" ht="15" customHeight="1" thickTop="1" thickBot="1">
      <c r="A1382" s="516" t="str">
        <f t="shared" si="52"/>
        <v/>
      </c>
      <c r="I1382" s="543" t="str">
        <f t="shared" si="53"/>
        <v/>
      </c>
    </row>
    <row r="1383" spans="1:9" ht="15" customHeight="1" thickTop="1" thickBot="1">
      <c r="A1383" s="516" t="str">
        <f t="shared" si="52"/>
        <v/>
      </c>
      <c r="I1383" s="543" t="str">
        <f t="shared" si="53"/>
        <v/>
      </c>
    </row>
    <row r="1384" spans="1:9" ht="15" customHeight="1" thickTop="1" thickBot="1">
      <c r="A1384" s="516" t="str">
        <f t="shared" si="52"/>
        <v/>
      </c>
      <c r="I1384" s="543" t="str">
        <f t="shared" si="53"/>
        <v/>
      </c>
    </row>
    <row r="1385" spans="1:9" ht="15" customHeight="1" thickTop="1" thickBot="1">
      <c r="A1385" s="516" t="str">
        <f t="shared" si="52"/>
        <v/>
      </c>
      <c r="I1385" s="543" t="str">
        <f t="shared" si="53"/>
        <v/>
      </c>
    </row>
    <row r="1386" spans="1:9" ht="15" customHeight="1" thickTop="1" thickBot="1">
      <c r="A1386" s="516" t="str">
        <f t="shared" si="52"/>
        <v/>
      </c>
      <c r="I1386" s="543" t="str">
        <f t="shared" si="53"/>
        <v/>
      </c>
    </row>
    <row r="1387" spans="1:9" ht="15" customHeight="1" thickTop="1" thickBot="1">
      <c r="A1387" s="516" t="str">
        <f t="shared" si="52"/>
        <v/>
      </c>
      <c r="I1387" s="543" t="str">
        <f t="shared" si="53"/>
        <v/>
      </c>
    </row>
    <row r="1388" spans="1:9" ht="15" customHeight="1" thickTop="1" thickBot="1">
      <c r="A1388" s="516" t="str">
        <f t="shared" si="52"/>
        <v/>
      </c>
      <c r="I1388" s="543" t="str">
        <f t="shared" si="53"/>
        <v/>
      </c>
    </row>
    <row r="1389" spans="1:9" ht="15" customHeight="1" thickTop="1" thickBot="1">
      <c r="A1389" s="516" t="str">
        <f t="shared" si="52"/>
        <v/>
      </c>
      <c r="I1389" s="543" t="str">
        <f t="shared" si="53"/>
        <v/>
      </c>
    </row>
    <row r="1390" spans="1:9" ht="15" customHeight="1" thickTop="1" thickBot="1">
      <c r="A1390" s="516" t="str">
        <f t="shared" si="52"/>
        <v/>
      </c>
      <c r="I1390" s="543" t="str">
        <f t="shared" si="53"/>
        <v/>
      </c>
    </row>
    <row r="1391" spans="1:9" ht="15" customHeight="1" thickTop="1" thickBot="1">
      <c r="A1391" s="516" t="str">
        <f t="shared" si="52"/>
        <v/>
      </c>
      <c r="I1391" s="543" t="str">
        <f t="shared" si="53"/>
        <v/>
      </c>
    </row>
    <row r="1392" spans="1:9" ht="15" customHeight="1" thickTop="1" thickBot="1">
      <c r="A1392" s="516" t="str">
        <f t="shared" si="52"/>
        <v/>
      </c>
      <c r="I1392" s="543" t="str">
        <f t="shared" si="53"/>
        <v/>
      </c>
    </row>
    <row r="1393" spans="1:9" ht="15" customHeight="1" thickTop="1" thickBot="1">
      <c r="A1393" s="516" t="str">
        <f t="shared" si="52"/>
        <v/>
      </c>
      <c r="I1393" s="543" t="str">
        <f t="shared" si="53"/>
        <v/>
      </c>
    </row>
    <row r="1394" spans="1:9" ht="15" customHeight="1" thickTop="1" thickBot="1">
      <c r="A1394" s="516" t="str">
        <f t="shared" si="52"/>
        <v/>
      </c>
      <c r="I1394" s="543" t="str">
        <f t="shared" si="53"/>
        <v/>
      </c>
    </row>
    <row r="1395" spans="1:9" ht="15" customHeight="1" thickTop="1" thickBot="1">
      <c r="A1395" s="516" t="str">
        <f t="shared" si="52"/>
        <v/>
      </c>
      <c r="I1395" s="543" t="str">
        <f t="shared" si="53"/>
        <v/>
      </c>
    </row>
    <row r="1396" spans="1:9" ht="15" customHeight="1" thickTop="1" thickBot="1">
      <c r="A1396" s="516" t="str">
        <f t="shared" si="52"/>
        <v/>
      </c>
      <c r="I1396" s="543" t="str">
        <f t="shared" si="53"/>
        <v/>
      </c>
    </row>
    <row r="1397" spans="1:9" ht="15" customHeight="1" thickTop="1" thickBot="1">
      <c r="A1397" s="516" t="str">
        <f t="shared" si="52"/>
        <v/>
      </c>
      <c r="I1397" s="543" t="str">
        <f t="shared" si="53"/>
        <v/>
      </c>
    </row>
    <row r="1398" spans="1:9" ht="15" customHeight="1" thickTop="1" thickBot="1">
      <c r="A1398" s="516" t="str">
        <f t="shared" si="52"/>
        <v/>
      </c>
      <c r="I1398" s="543" t="str">
        <f t="shared" si="53"/>
        <v/>
      </c>
    </row>
    <row r="1399" spans="1:9" ht="15" customHeight="1" thickTop="1" thickBot="1">
      <c r="A1399" s="516" t="str">
        <f t="shared" si="52"/>
        <v/>
      </c>
      <c r="I1399" s="543" t="str">
        <f t="shared" si="53"/>
        <v/>
      </c>
    </row>
    <row r="1400" spans="1:9" ht="15" customHeight="1" thickTop="1" thickBot="1">
      <c r="A1400" s="516" t="str">
        <f t="shared" si="52"/>
        <v/>
      </c>
      <c r="I1400" s="543" t="str">
        <f t="shared" si="53"/>
        <v/>
      </c>
    </row>
    <row r="1401" spans="1:9" ht="15" customHeight="1" thickTop="1" thickBot="1">
      <c r="A1401" s="516" t="str">
        <f t="shared" si="52"/>
        <v/>
      </c>
      <c r="I1401" s="543" t="str">
        <f t="shared" si="53"/>
        <v/>
      </c>
    </row>
    <row r="1402" spans="1:9" ht="15" customHeight="1" thickTop="1" thickBot="1">
      <c r="A1402" s="516" t="str">
        <f t="shared" si="52"/>
        <v/>
      </c>
      <c r="I1402" s="543" t="str">
        <f t="shared" si="53"/>
        <v/>
      </c>
    </row>
    <row r="1403" spans="1:9" ht="15" customHeight="1" thickTop="1" thickBot="1">
      <c r="A1403" s="516" t="str">
        <f t="shared" si="52"/>
        <v/>
      </c>
      <c r="I1403" s="543" t="str">
        <f t="shared" si="53"/>
        <v/>
      </c>
    </row>
    <row r="1404" spans="1:9" ht="15" customHeight="1" thickTop="1" thickBot="1">
      <c r="A1404" s="516" t="str">
        <f t="shared" si="52"/>
        <v/>
      </c>
      <c r="I1404" s="543" t="str">
        <f t="shared" si="53"/>
        <v/>
      </c>
    </row>
    <row r="1405" spans="1:9" ht="15" customHeight="1" thickTop="1" thickBot="1">
      <c r="A1405" s="516" t="str">
        <f t="shared" si="52"/>
        <v/>
      </c>
      <c r="I1405" s="543" t="str">
        <f t="shared" si="53"/>
        <v/>
      </c>
    </row>
    <row r="1406" spans="1:9" ht="15" customHeight="1" thickTop="1" thickBot="1">
      <c r="A1406" s="516" t="str">
        <f t="shared" si="52"/>
        <v/>
      </c>
      <c r="I1406" s="543" t="str">
        <f t="shared" si="53"/>
        <v/>
      </c>
    </row>
    <row r="1407" spans="1:9" ht="15" customHeight="1" thickTop="1" thickBot="1">
      <c r="A1407" s="516" t="str">
        <f t="shared" si="52"/>
        <v/>
      </c>
      <c r="I1407" s="543" t="str">
        <f t="shared" si="53"/>
        <v/>
      </c>
    </row>
    <row r="1408" spans="1:9" ht="15" customHeight="1" thickTop="1" thickBot="1">
      <c r="A1408" s="516" t="str">
        <f t="shared" si="52"/>
        <v/>
      </c>
      <c r="I1408" s="543" t="str">
        <f t="shared" si="53"/>
        <v/>
      </c>
    </row>
    <row r="1409" spans="1:9" ht="15" customHeight="1" thickTop="1" thickBot="1">
      <c r="A1409" s="516" t="str">
        <f t="shared" si="52"/>
        <v/>
      </c>
      <c r="I1409" s="543" t="str">
        <f t="shared" si="53"/>
        <v/>
      </c>
    </row>
    <row r="1410" spans="1:9" ht="15" customHeight="1" thickTop="1" thickBot="1">
      <c r="A1410" s="516" t="str">
        <f t="shared" si="52"/>
        <v/>
      </c>
      <c r="I1410" s="543" t="str">
        <f t="shared" si="53"/>
        <v/>
      </c>
    </row>
    <row r="1411" spans="1:9" ht="15" customHeight="1" thickTop="1" thickBot="1">
      <c r="A1411" s="516" t="str">
        <f t="shared" ref="A1411:A1474" si="54">IF($K1411="","",_xlfn.LET(_xlpm.gDate,K1411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1411" s="543" t="str">
        <f t="shared" ref="I1411:I1474" si="55">IF($A1411="","",TEXT($A1411,"yyyy-mm"))</f>
        <v/>
      </c>
    </row>
    <row r="1412" spans="1:9" ht="15" customHeight="1" thickTop="1" thickBot="1">
      <c r="A1412" s="516" t="str">
        <f t="shared" si="54"/>
        <v/>
      </c>
      <c r="I1412" s="543" t="str">
        <f t="shared" si="55"/>
        <v/>
      </c>
    </row>
    <row r="1413" spans="1:9" ht="15" customHeight="1" thickTop="1" thickBot="1">
      <c r="A1413" s="516" t="str">
        <f t="shared" si="54"/>
        <v/>
      </c>
      <c r="I1413" s="543" t="str">
        <f t="shared" si="55"/>
        <v/>
      </c>
    </row>
    <row r="1414" spans="1:9" ht="15" customHeight="1" thickTop="1" thickBot="1">
      <c r="A1414" s="516" t="str">
        <f t="shared" si="54"/>
        <v/>
      </c>
      <c r="I1414" s="543" t="str">
        <f t="shared" si="55"/>
        <v/>
      </c>
    </row>
    <row r="1415" spans="1:9" ht="15" customHeight="1" thickTop="1" thickBot="1">
      <c r="A1415" s="516" t="str">
        <f t="shared" si="54"/>
        <v/>
      </c>
      <c r="I1415" s="543" t="str">
        <f t="shared" si="55"/>
        <v/>
      </c>
    </row>
    <row r="1416" spans="1:9" ht="15" customHeight="1" thickTop="1" thickBot="1">
      <c r="A1416" s="516" t="str">
        <f t="shared" si="54"/>
        <v/>
      </c>
      <c r="I1416" s="543" t="str">
        <f t="shared" si="55"/>
        <v/>
      </c>
    </row>
    <row r="1417" spans="1:9" ht="15" customHeight="1" thickTop="1" thickBot="1">
      <c r="A1417" s="516" t="str">
        <f t="shared" si="54"/>
        <v/>
      </c>
      <c r="I1417" s="543" t="str">
        <f t="shared" si="55"/>
        <v/>
      </c>
    </row>
    <row r="1418" spans="1:9" ht="15" customHeight="1" thickTop="1" thickBot="1">
      <c r="A1418" s="516" t="str">
        <f t="shared" si="54"/>
        <v/>
      </c>
      <c r="I1418" s="543" t="str">
        <f t="shared" si="55"/>
        <v/>
      </c>
    </row>
    <row r="1419" spans="1:9" ht="15" customHeight="1" thickTop="1" thickBot="1">
      <c r="A1419" s="516" t="str">
        <f t="shared" si="54"/>
        <v/>
      </c>
      <c r="I1419" s="543" t="str">
        <f t="shared" si="55"/>
        <v/>
      </c>
    </row>
    <row r="1420" spans="1:9" ht="15" customHeight="1" thickTop="1" thickBot="1">
      <c r="A1420" s="516" t="str">
        <f t="shared" si="54"/>
        <v/>
      </c>
      <c r="I1420" s="543" t="str">
        <f t="shared" si="55"/>
        <v/>
      </c>
    </row>
    <row r="1421" spans="1:9" ht="15" customHeight="1" thickTop="1" thickBot="1">
      <c r="A1421" s="516" t="str">
        <f t="shared" si="54"/>
        <v/>
      </c>
      <c r="I1421" s="543" t="str">
        <f t="shared" si="55"/>
        <v/>
      </c>
    </row>
    <row r="1422" spans="1:9" ht="15" customHeight="1" thickTop="1" thickBot="1">
      <c r="A1422" s="516" t="str">
        <f t="shared" si="54"/>
        <v/>
      </c>
      <c r="I1422" s="543" t="str">
        <f t="shared" si="55"/>
        <v/>
      </c>
    </row>
    <row r="1423" spans="1:9" ht="15" customHeight="1" thickTop="1" thickBot="1">
      <c r="A1423" s="516" t="str">
        <f t="shared" si="54"/>
        <v/>
      </c>
      <c r="I1423" s="543" t="str">
        <f t="shared" si="55"/>
        <v/>
      </c>
    </row>
    <row r="1424" spans="1:9" ht="15" customHeight="1" thickTop="1" thickBot="1">
      <c r="A1424" s="516" t="str">
        <f t="shared" si="54"/>
        <v/>
      </c>
      <c r="I1424" s="543" t="str">
        <f t="shared" si="55"/>
        <v/>
      </c>
    </row>
    <row r="1425" spans="1:9" ht="15" customHeight="1" thickTop="1" thickBot="1">
      <c r="A1425" s="516" t="str">
        <f t="shared" si="54"/>
        <v/>
      </c>
      <c r="I1425" s="543" t="str">
        <f t="shared" si="55"/>
        <v/>
      </c>
    </row>
    <row r="1426" spans="1:9" ht="15" customHeight="1" thickTop="1" thickBot="1">
      <c r="A1426" s="516" t="str">
        <f t="shared" si="54"/>
        <v/>
      </c>
      <c r="I1426" s="543" t="str">
        <f t="shared" si="55"/>
        <v/>
      </c>
    </row>
    <row r="1427" spans="1:9" ht="15" customHeight="1" thickTop="1" thickBot="1">
      <c r="A1427" s="516" t="str">
        <f t="shared" si="54"/>
        <v/>
      </c>
      <c r="I1427" s="543" t="str">
        <f t="shared" si="55"/>
        <v/>
      </c>
    </row>
    <row r="1428" spans="1:9" ht="15" customHeight="1" thickTop="1" thickBot="1">
      <c r="A1428" s="516" t="str">
        <f t="shared" si="54"/>
        <v/>
      </c>
      <c r="I1428" s="543" t="str">
        <f t="shared" si="55"/>
        <v/>
      </c>
    </row>
    <row r="1429" spans="1:9" ht="15" customHeight="1" thickTop="1" thickBot="1">
      <c r="A1429" s="516" t="str">
        <f t="shared" si="54"/>
        <v/>
      </c>
      <c r="I1429" s="543" t="str">
        <f t="shared" si="55"/>
        <v/>
      </c>
    </row>
    <row r="1430" spans="1:9" ht="15" customHeight="1" thickTop="1" thickBot="1">
      <c r="A1430" s="516" t="str">
        <f t="shared" si="54"/>
        <v/>
      </c>
      <c r="I1430" s="543" t="str">
        <f t="shared" si="55"/>
        <v/>
      </c>
    </row>
    <row r="1431" spans="1:9" ht="15" customHeight="1" thickTop="1" thickBot="1">
      <c r="A1431" s="516" t="str">
        <f t="shared" si="54"/>
        <v/>
      </c>
      <c r="I1431" s="543" t="str">
        <f t="shared" si="55"/>
        <v/>
      </c>
    </row>
    <row r="1432" spans="1:9" ht="15" customHeight="1" thickTop="1" thickBot="1">
      <c r="A1432" s="516" t="str">
        <f t="shared" si="54"/>
        <v/>
      </c>
      <c r="I1432" s="543" t="str">
        <f t="shared" si="55"/>
        <v/>
      </c>
    </row>
    <row r="1433" spans="1:9" ht="15" customHeight="1" thickTop="1" thickBot="1">
      <c r="A1433" s="516" t="str">
        <f t="shared" si="54"/>
        <v/>
      </c>
      <c r="I1433" s="543" t="str">
        <f t="shared" si="55"/>
        <v/>
      </c>
    </row>
    <row r="1434" spans="1:9" ht="15" customHeight="1" thickTop="1" thickBot="1">
      <c r="A1434" s="516" t="str">
        <f t="shared" si="54"/>
        <v/>
      </c>
      <c r="I1434" s="543" t="str">
        <f t="shared" si="55"/>
        <v/>
      </c>
    </row>
    <row r="1435" spans="1:9" ht="15" customHeight="1" thickTop="1" thickBot="1">
      <c r="A1435" s="516" t="str">
        <f t="shared" si="54"/>
        <v/>
      </c>
      <c r="I1435" s="543" t="str">
        <f t="shared" si="55"/>
        <v/>
      </c>
    </row>
    <row r="1436" spans="1:9" ht="15" customHeight="1" thickTop="1" thickBot="1">
      <c r="A1436" s="516" t="str">
        <f t="shared" si="54"/>
        <v/>
      </c>
      <c r="I1436" s="543" t="str">
        <f t="shared" si="55"/>
        <v/>
      </c>
    </row>
    <row r="1437" spans="1:9" ht="15" customHeight="1" thickTop="1" thickBot="1">
      <c r="A1437" s="516" t="str">
        <f t="shared" si="54"/>
        <v/>
      </c>
      <c r="I1437" s="543" t="str">
        <f t="shared" si="55"/>
        <v/>
      </c>
    </row>
    <row r="1438" spans="1:9" ht="15" customHeight="1" thickTop="1" thickBot="1">
      <c r="A1438" s="516" t="str">
        <f t="shared" si="54"/>
        <v/>
      </c>
      <c r="I1438" s="543" t="str">
        <f t="shared" si="55"/>
        <v/>
      </c>
    </row>
    <row r="1439" spans="1:9" ht="15" customHeight="1" thickTop="1" thickBot="1">
      <c r="A1439" s="516" t="str">
        <f t="shared" si="54"/>
        <v/>
      </c>
      <c r="I1439" s="543" t="str">
        <f t="shared" si="55"/>
        <v/>
      </c>
    </row>
    <row r="1440" spans="1:9" ht="15" customHeight="1" thickTop="1" thickBot="1">
      <c r="A1440" s="516" t="str">
        <f t="shared" si="54"/>
        <v/>
      </c>
      <c r="I1440" s="543" t="str">
        <f t="shared" si="55"/>
        <v/>
      </c>
    </row>
    <row r="1441" spans="1:9" ht="15" customHeight="1" thickTop="1" thickBot="1">
      <c r="A1441" s="516" t="str">
        <f t="shared" si="54"/>
        <v/>
      </c>
      <c r="I1441" s="543" t="str">
        <f t="shared" si="55"/>
        <v/>
      </c>
    </row>
    <row r="1442" spans="1:9" ht="15" customHeight="1" thickTop="1" thickBot="1">
      <c r="A1442" s="516" t="str">
        <f t="shared" si="54"/>
        <v/>
      </c>
      <c r="I1442" s="543" t="str">
        <f t="shared" si="55"/>
        <v/>
      </c>
    </row>
    <row r="1443" spans="1:9" ht="15" customHeight="1" thickTop="1" thickBot="1">
      <c r="A1443" s="516" t="str">
        <f t="shared" si="54"/>
        <v/>
      </c>
      <c r="I1443" s="543" t="str">
        <f t="shared" si="55"/>
        <v/>
      </c>
    </row>
    <row r="1444" spans="1:9" ht="15" customHeight="1" thickTop="1" thickBot="1">
      <c r="A1444" s="516" t="str">
        <f t="shared" si="54"/>
        <v/>
      </c>
      <c r="I1444" s="543" t="str">
        <f t="shared" si="55"/>
        <v/>
      </c>
    </row>
    <row r="1445" spans="1:9" ht="15" customHeight="1" thickTop="1" thickBot="1">
      <c r="A1445" s="516" t="str">
        <f t="shared" si="54"/>
        <v/>
      </c>
      <c r="I1445" s="543" t="str">
        <f t="shared" si="55"/>
        <v/>
      </c>
    </row>
    <row r="1446" spans="1:9" ht="15" customHeight="1" thickTop="1" thickBot="1">
      <c r="A1446" s="516" t="str">
        <f t="shared" si="54"/>
        <v/>
      </c>
      <c r="I1446" s="543" t="str">
        <f t="shared" si="55"/>
        <v/>
      </c>
    </row>
    <row r="1447" spans="1:9" ht="15" customHeight="1" thickTop="1" thickBot="1">
      <c r="A1447" s="516" t="str">
        <f t="shared" si="54"/>
        <v/>
      </c>
      <c r="I1447" s="543" t="str">
        <f t="shared" si="55"/>
        <v/>
      </c>
    </row>
    <row r="1448" spans="1:9" ht="15" customHeight="1" thickTop="1" thickBot="1">
      <c r="A1448" s="516" t="str">
        <f t="shared" si="54"/>
        <v/>
      </c>
      <c r="I1448" s="543" t="str">
        <f t="shared" si="55"/>
        <v/>
      </c>
    </row>
    <row r="1449" spans="1:9" ht="15" customHeight="1" thickTop="1" thickBot="1">
      <c r="A1449" s="516" t="str">
        <f t="shared" si="54"/>
        <v/>
      </c>
      <c r="I1449" s="543" t="str">
        <f t="shared" si="55"/>
        <v/>
      </c>
    </row>
    <row r="1450" spans="1:9" ht="15" customHeight="1" thickTop="1" thickBot="1">
      <c r="A1450" s="516" t="str">
        <f t="shared" si="54"/>
        <v/>
      </c>
      <c r="I1450" s="543" t="str">
        <f t="shared" si="55"/>
        <v/>
      </c>
    </row>
    <row r="1451" spans="1:9" ht="15" customHeight="1" thickTop="1" thickBot="1">
      <c r="A1451" s="516" t="str">
        <f t="shared" si="54"/>
        <v/>
      </c>
      <c r="I1451" s="543" t="str">
        <f t="shared" si="55"/>
        <v/>
      </c>
    </row>
    <row r="1452" spans="1:9" ht="15" customHeight="1" thickTop="1" thickBot="1">
      <c r="A1452" s="516" t="str">
        <f t="shared" si="54"/>
        <v/>
      </c>
      <c r="I1452" s="543" t="str">
        <f t="shared" si="55"/>
        <v/>
      </c>
    </row>
    <row r="1453" spans="1:9" ht="15" customHeight="1" thickTop="1" thickBot="1">
      <c r="A1453" s="516" t="str">
        <f t="shared" si="54"/>
        <v/>
      </c>
      <c r="I1453" s="543" t="str">
        <f t="shared" si="55"/>
        <v/>
      </c>
    </row>
    <row r="1454" spans="1:9" ht="15" customHeight="1" thickTop="1" thickBot="1">
      <c r="A1454" s="516" t="str">
        <f t="shared" si="54"/>
        <v/>
      </c>
      <c r="I1454" s="543" t="str">
        <f t="shared" si="55"/>
        <v/>
      </c>
    </row>
    <row r="1455" spans="1:9" ht="15" customHeight="1" thickTop="1" thickBot="1">
      <c r="A1455" s="516" t="str">
        <f t="shared" si="54"/>
        <v/>
      </c>
      <c r="I1455" s="543" t="str">
        <f t="shared" si="55"/>
        <v/>
      </c>
    </row>
    <row r="1456" spans="1:9" ht="15" customHeight="1" thickTop="1" thickBot="1">
      <c r="A1456" s="516" t="str">
        <f t="shared" si="54"/>
        <v/>
      </c>
      <c r="I1456" s="543" t="str">
        <f t="shared" si="55"/>
        <v/>
      </c>
    </row>
    <row r="1457" spans="1:9" ht="15" customHeight="1" thickTop="1" thickBot="1">
      <c r="A1457" s="516" t="str">
        <f t="shared" si="54"/>
        <v/>
      </c>
      <c r="I1457" s="543" t="str">
        <f t="shared" si="55"/>
        <v/>
      </c>
    </row>
    <row r="1458" spans="1:9" ht="15" customHeight="1" thickTop="1" thickBot="1">
      <c r="A1458" s="516" t="str">
        <f t="shared" si="54"/>
        <v/>
      </c>
      <c r="I1458" s="543" t="str">
        <f t="shared" si="55"/>
        <v/>
      </c>
    </row>
    <row r="1459" spans="1:9" ht="15" customHeight="1" thickTop="1" thickBot="1">
      <c r="A1459" s="516" t="str">
        <f t="shared" si="54"/>
        <v/>
      </c>
      <c r="I1459" s="543" t="str">
        <f t="shared" si="55"/>
        <v/>
      </c>
    </row>
    <row r="1460" spans="1:9" ht="15" customHeight="1" thickTop="1" thickBot="1">
      <c r="A1460" s="516" t="str">
        <f t="shared" si="54"/>
        <v/>
      </c>
      <c r="I1460" s="543" t="str">
        <f t="shared" si="55"/>
        <v/>
      </c>
    </row>
    <row r="1461" spans="1:9" ht="15" customHeight="1" thickTop="1" thickBot="1">
      <c r="A1461" s="516" t="str">
        <f t="shared" si="54"/>
        <v/>
      </c>
      <c r="I1461" s="543" t="str">
        <f t="shared" si="55"/>
        <v/>
      </c>
    </row>
    <row r="1462" spans="1:9" ht="15" customHeight="1" thickTop="1" thickBot="1">
      <c r="A1462" s="516" t="str">
        <f t="shared" si="54"/>
        <v/>
      </c>
      <c r="I1462" s="543" t="str">
        <f t="shared" si="55"/>
        <v/>
      </c>
    </row>
    <row r="1463" spans="1:9" ht="15" customHeight="1" thickTop="1" thickBot="1">
      <c r="A1463" s="516" t="str">
        <f t="shared" si="54"/>
        <v/>
      </c>
      <c r="I1463" s="543" t="str">
        <f t="shared" si="55"/>
        <v/>
      </c>
    </row>
    <row r="1464" spans="1:9" ht="15" customHeight="1" thickTop="1" thickBot="1">
      <c r="A1464" s="516" t="str">
        <f t="shared" si="54"/>
        <v/>
      </c>
      <c r="I1464" s="543" t="str">
        <f t="shared" si="55"/>
        <v/>
      </c>
    </row>
    <row r="1465" spans="1:9" ht="15" customHeight="1" thickTop="1" thickBot="1">
      <c r="A1465" s="516" t="str">
        <f t="shared" si="54"/>
        <v/>
      </c>
      <c r="I1465" s="543" t="str">
        <f t="shared" si="55"/>
        <v/>
      </c>
    </row>
    <row r="1466" spans="1:9" ht="15" customHeight="1" thickTop="1" thickBot="1">
      <c r="A1466" s="516" t="str">
        <f t="shared" si="54"/>
        <v/>
      </c>
      <c r="I1466" s="543" t="str">
        <f t="shared" si="55"/>
        <v/>
      </c>
    </row>
    <row r="1467" spans="1:9" ht="15" customHeight="1" thickTop="1" thickBot="1">
      <c r="A1467" s="516" t="str">
        <f t="shared" si="54"/>
        <v/>
      </c>
      <c r="I1467" s="543" t="str">
        <f t="shared" si="55"/>
        <v/>
      </c>
    </row>
    <row r="1468" spans="1:9" ht="15" customHeight="1" thickTop="1" thickBot="1">
      <c r="A1468" s="516" t="str">
        <f t="shared" si="54"/>
        <v/>
      </c>
      <c r="I1468" s="543" t="str">
        <f t="shared" si="55"/>
        <v/>
      </c>
    </row>
    <row r="1469" spans="1:9" ht="15" customHeight="1" thickTop="1" thickBot="1">
      <c r="A1469" s="516" t="str">
        <f t="shared" si="54"/>
        <v/>
      </c>
      <c r="I1469" s="543" t="str">
        <f t="shared" si="55"/>
        <v/>
      </c>
    </row>
    <row r="1470" spans="1:9" ht="15" customHeight="1" thickTop="1" thickBot="1">
      <c r="A1470" s="516" t="str">
        <f t="shared" si="54"/>
        <v/>
      </c>
      <c r="I1470" s="543" t="str">
        <f t="shared" si="55"/>
        <v/>
      </c>
    </row>
    <row r="1471" spans="1:9" ht="15" customHeight="1" thickTop="1" thickBot="1">
      <c r="A1471" s="516" t="str">
        <f t="shared" si="54"/>
        <v/>
      </c>
      <c r="I1471" s="543" t="str">
        <f t="shared" si="55"/>
        <v/>
      </c>
    </row>
    <row r="1472" spans="1:9" ht="15" customHeight="1" thickTop="1" thickBot="1">
      <c r="A1472" s="516" t="str">
        <f t="shared" si="54"/>
        <v/>
      </c>
      <c r="I1472" s="543" t="str">
        <f t="shared" si="55"/>
        <v/>
      </c>
    </row>
    <row r="1473" spans="1:9" ht="15" customHeight="1" thickTop="1" thickBot="1">
      <c r="A1473" s="516" t="str">
        <f t="shared" si="54"/>
        <v/>
      </c>
      <c r="I1473" s="543" t="str">
        <f t="shared" si="55"/>
        <v/>
      </c>
    </row>
    <row r="1474" spans="1:9" ht="15" customHeight="1" thickTop="1" thickBot="1">
      <c r="A1474" s="516" t="str">
        <f t="shared" si="54"/>
        <v/>
      </c>
      <c r="I1474" s="543" t="str">
        <f t="shared" si="55"/>
        <v/>
      </c>
    </row>
    <row r="1475" spans="1:9" ht="15" customHeight="1" thickTop="1" thickBot="1">
      <c r="A1475" s="516" t="str">
        <f t="shared" ref="A1475:A1538" si="56">IF($K1475="","",_xlfn.LET(_xlpm.gDate,K1475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1475" s="543" t="str">
        <f t="shared" ref="I1475:I1538" si="57">IF($A1475="","",TEXT($A1475,"yyyy-mm"))</f>
        <v/>
      </c>
    </row>
    <row r="1476" spans="1:9" ht="15" customHeight="1" thickTop="1" thickBot="1">
      <c r="A1476" s="516" t="str">
        <f t="shared" si="56"/>
        <v/>
      </c>
      <c r="I1476" s="543" t="str">
        <f t="shared" si="57"/>
        <v/>
      </c>
    </row>
    <row r="1477" spans="1:9" ht="15" customHeight="1" thickTop="1" thickBot="1">
      <c r="A1477" s="516" t="str">
        <f t="shared" si="56"/>
        <v/>
      </c>
      <c r="I1477" s="543" t="str">
        <f t="shared" si="57"/>
        <v/>
      </c>
    </row>
    <row r="1478" spans="1:9" ht="15" customHeight="1" thickTop="1" thickBot="1">
      <c r="A1478" s="516" t="str">
        <f t="shared" si="56"/>
        <v/>
      </c>
      <c r="I1478" s="543" t="str">
        <f t="shared" si="57"/>
        <v/>
      </c>
    </row>
    <row r="1479" spans="1:9" ht="15" customHeight="1" thickTop="1" thickBot="1">
      <c r="A1479" s="516" t="str">
        <f t="shared" si="56"/>
        <v/>
      </c>
      <c r="I1479" s="543" t="str">
        <f t="shared" si="57"/>
        <v/>
      </c>
    </row>
    <row r="1480" spans="1:9" ht="15" customHeight="1" thickTop="1" thickBot="1">
      <c r="A1480" s="516" t="str">
        <f t="shared" si="56"/>
        <v/>
      </c>
      <c r="I1480" s="543" t="str">
        <f t="shared" si="57"/>
        <v/>
      </c>
    </row>
    <row r="1481" spans="1:9" ht="15" customHeight="1" thickTop="1" thickBot="1">
      <c r="A1481" s="516" t="str">
        <f t="shared" si="56"/>
        <v/>
      </c>
      <c r="I1481" s="543" t="str">
        <f t="shared" si="57"/>
        <v/>
      </c>
    </row>
    <row r="1482" spans="1:9" ht="15" customHeight="1" thickTop="1" thickBot="1">
      <c r="A1482" s="516" t="str">
        <f t="shared" si="56"/>
        <v/>
      </c>
      <c r="I1482" s="543" t="str">
        <f t="shared" si="57"/>
        <v/>
      </c>
    </row>
    <row r="1483" spans="1:9" ht="15" customHeight="1" thickTop="1" thickBot="1">
      <c r="A1483" s="516" t="str">
        <f t="shared" si="56"/>
        <v/>
      </c>
      <c r="I1483" s="543" t="str">
        <f t="shared" si="57"/>
        <v/>
      </c>
    </row>
    <row r="1484" spans="1:9" ht="15" customHeight="1" thickTop="1" thickBot="1">
      <c r="A1484" s="516" t="str">
        <f t="shared" si="56"/>
        <v/>
      </c>
      <c r="I1484" s="543" t="str">
        <f t="shared" si="57"/>
        <v/>
      </c>
    </row>
    <row r="1485" spans="1:9" ht="15" customHeight="1" thickTop="1" thickBot="1">
      <c r="A1485" s="516" t="str">
        <f t="shared" si="56"/>
        <v/>
      </c>
      <c r="I1485" s="543" t="str">
        <f t="shared" si="57"/>
        <v/>
      </c>
    </row>
    <row r="1486" spans="1:9" ht="15" customHeight="1" thickTop="1" thickBot="1">
      <c r="A1486" s="516" t="str">
        <f t="shared" si="56"/>
        <v/>
      </c>
      <c r="I1486" s="543" t="str">
        <f t="shared" si="57"/>
        <v/>
      </c>
    </row>
    <row r="1487" spans="1:9" ht="15" customHeight="1" thickTop="1" thickBot="1">
      <c r="A1487" s="516" t="str">
        <f t="shared" si="56"/>
        <v/>
      </c>
      <c r="I1487" s="543" t="str">
        <f t="shared" si="57"/>
        <v/>
      </c>
    </row>
    <row r="1488" spans="1:9" ht="15" customHeight="1" thickTop="1" thickBot="1">
      <c r="A1488" s="516" t="str">
        <f t="shared" si="56"/>
        <v/>
      </c>
      <c r="I1488" s="543" t="str">
        <f t="shared" si="57"/>
        <v/>
      </c>
    </row>
    <row r="1489" spans="1:9" ht="15" customHeight="1" thickTop="1" thickBot="1">
      <c r="A1489" s="516" t="str">
        <f t="shared" si="56"/>
        <v/>
      </c>
      <c r="I1489" s="543" t="str">
        <f t="shared" si="57"/>
        <v/>
      </c>
    </row>
    <row r="1490" spans="1:9" ht="15" customHeight="1" thickTop="1" thickBot="1">
      <c r="A1490" s="516" t="str">
        <f t="shared" si="56"/>
        <v/>
      </c>
      <c r="I1490" s="543" t="str">
        <f t="shared" si="57"/>
        <v/>
      </c>
    </row>
    <row r="1491" spans="1:9" ht="15" customHeight="1" thickTop="1" thickBot="1">
      <c r="A1491" s="516" t="str">
        <f t="shared" si="56"/>
        <v/>
      </c>
      <c r="I1491" s="543" t="str">
        <f t="shared" si="57"/>
        <v/>
      </c>
    </row>
    <row r="1492" spans="1:9" ht="15" customHeight="1" thickTop="1" thickBot="1">
      <c r="A1492" s="516" t="str">
        <f t="shared" si="56"/>
        <v/>
      </c>
      <c r="I1492" s="543" t="str">
        <f t="shared" si="57"/>
        <v/>
      </c>
    </row>
    <row r="1493" spans="1:9" ht="15" customHeight="1" thickTop="1" thickBot="1">
      <c r="A1493" s="516" t="str">
        <f t="shared" si="56"/>
        <v/>
      </c>
      <c r="I1493" s="543" t="str">
        <f t="shared" si="57"/>
        <v/>
      </c>
    </row>
    <row r="1494" spans="1:9" ht="15" customHeight="1" thickTop="1" thickBot="1">
      <c r="A1494" s="516" t="str">
        <f t="shared" si="56"/>
        <v/>
      </c>
      <c r="I1494" s="543" t="str">
        <f t="shared" si="57"/>
        <v/>
      </c>
    </row>
    <row r="1495" spans="1:9" ht="15" customHeight="1" thickTop="1" thickBot="1">
      <c r="A1495" s="516" t="str">
        <f t="shared" si="56"/>
        <v/>
      </c>
      <c r="I1495" s="543" t="str">
        <f t="shared" si="57"/>
        <v/>
      </c>
    </row>
    <row r="1496" spans="1:9" ht="15" customHeight="1" thickTop="1" thickBot="1">
      <c r="A1496" s="516" t="str">
        <f t="shared" si="56"/>
        <v/>
      </c>
      <c r="I1496" s="543" t="str">
        <f t="shared" si="57"/>
        <v/>
      </c>
    </row>
    <row r="1497" spans="1:9" ht="15" customHeight="1" thickTop="1" thickBot="1">
      <c r="A1497" s="516" t="str">
        <f t="shared" si="56"/>
        <v/>
      </c>
      <c r="I1497" s="543" t="str">
        <f t="shared" si="57"/>
        <v/>
      </c>
    </row>
    <row r="1498" spans="1:9" ht="15" customHeight="1" thickTop="1" thickBot="1">
      <c r="A1498" s="516" t="str">
        <f t="shared" si="56"/>
        <v/>
      </c>
      <c r="I1498" s="543" t="str">
        <f t="shared" si="57"/>
        <v/>
      </c>
    </row>
    <row r="1499" spans="1:9" ht="15" customHeight="1" thickTop="1" thickBot="1">
      <c r="A1499" s="516" t="str">
        <f t="shared" si="56"/>
        <v/>
      </c>
      <c r="I1499" s="543" t="str">
        <f t="shared" si="57"/>
        <v/>
      </c>
    </row>
    <row r="1500" spans="1:9" ht="15" customHeight="1" thickTop="1" thickBot="1">
      <c r="A1500" s="516" t="str">
        <f t="shared" si="56"/>
        <v/>
      </c>
      <c r="I1500" s="543" t="str">
        <f t="shared" si="57"/>
        <v/>
      </c>
    </row>
    <row r="1501" spans="1:9" ht="15" customHeight="1" thickTop="1" thickBot="1">
      <c r="A1501" s="516" t="str">
        <f t="shared" si="56"/>
        <v/>
      </c>
      <c r="I1501" s="543" t="str">
        <f t="shared" si="57"/>
        <v/>
      </c>
    </row>
    <row r="1502" spans="1:9" ht="15" customHeight="1" thickTop="1" thickBot="1">
      <c r="A1502" s="516" t="str">
        <f t="shared" si="56"/>
        <v/>
      </c>
      <c r="I1502" s="543" t="str">
        <f t="shared" si="57"/>
        <v/>
      </c>
    </row>
    <row r="1503" spans="1:9" ht="15" customHeight="1" thickTop="1" thickBot="1">
      <c r="A1503" s="516" t="str">
        <f t="shared" si="56"/>
        <v/>
      </c>
      <c r="I1503" s="543" t="str">
        <f t="shared" si="57"/>
        <v/>
      </c>
    </row>
    <row r="1504" spans="1:9" ht="15" customHeight="1" thickTop="1" thickBot="1">
      <c r="A1504" s="516" t="str">
        <f t="shared" si="56"/>
        <v/>
      </c>
      <c r="I1504" s="543" t="str">
        <f t="shared" si="57"/>
        <v/>
      </c>
    </row>
    <row r="1505" spans="1:9" ht="15" customHeight="1" thickTop="1" thickBot="1">
      <c r="A1505" s="516" t="str">
        <f t="shared" si="56"/>
        <v/>
      </c>
      <c r="I1505" s="543" t="str">
        <f t="shared" si="57"/>
        <v/>
      </c>
    </row>
    <row r="1506" spans="1:9" ht="15" customHeight="1" thickTop="1" thickBot="1">
      <c r="A1506" s="516" t="str">
        <f t="shared" si="56"/>
        <v/>
      </c>
      <c r="I1506" s="543" t="str">
        <f t="shared" si="57"/>
        <v/>
      </c>
    </row>
    <row r="1507" spans="1:9" ht="15" customHeight="1" thickTop="1" thickBot="1">
      <c r="A1507" s="516" t="str">
        <f t="shared" si="56"/>
        <v/>
      </c>
      <c r="I1507" s="543" t="str">
        <f t="shared" si="57"/>
        <v/>
      </c>
    </row>
    <row r="1508" spans="1:9" ht="15" customHeight="1" thickTop="1" thickBot="1">
      <c r="A1508" s="516" t="str">
        <f t="shared" si="56"/>
        <v/>
      </c>
      <c r="I1508" s="543" t="str">
        <f t="shared" si="57"/>
        <v/>
      </c>
    </row>
    <row r="1509" spans="1:9" ht="15" customHeight="1" thickTop="1" thickBot="1">
      <c r="A1509" s="516" t="str">
        <f t="shared" si="56"/>
        <v/>
      </c>
      <c r="I1509" s="543" t="str">
        <f t="shared" si="57"/>
        <v/>
      </c>
    </row>
    <row r="1510" spans="1:9" ht="15" customHeight="1" thickTop="1" thickBot="1">
      <c r="A1510" s="516" t="str">
        <f t="shared" si="56"/>
        <v/>
      </c>
      <c r="I1510" s="543" t="str">
        <f t="shared" si="57"/>
        <v/>
      </c>
    </row>
    <row r="1511" spans="1:9" ht="15" customHeight="1" thickTop="1" thickBot="1">
      <c r="A1511" s="516" t="str">
        <f t="shared" si="56"/>
        <v/>
      </c>
      <c r="I1511" s="543" t="str">
        <f t="shared" si="57"/>
        <v/>
      </c>
    </row>
    <row r="1512" spans="1:9" ht="15" customHeight="1" thickTop="1" thickBot="1">
      <c r="A1512" s="516" t="str">
        <f t="shared" si="56"/>
        <v/>
      </c>
      <c r="I1512" s="543" t="str">
        <f t="shared" si="57"/>
        <v/>
      </c>
    </row>
    <row r="1513" spans="1:9" ht="15" customHeight="1" thickTop="1" thickBot="1">
      <c r="A1513" s="516" t="str">
        <f t="shared" si="56"/>
        <v/>
      </c>
      <c r="I1513" s="543" t="str">
        <f t="shared" si="57"/>
        <v/>
      </c>
    </row>
    <row r="1514" spans="1:9" ht="15" customHeight="1" thickTop="1" thickBot="1">
      <c r="A1514" s="516" t="str">
        <f t="shared" si="56"/>
        <v/>
      </c>
      <c r="I1514" s="543" t="str">
        <f t="shared" si="57"/>
        <v/>
      </c>
    </row>
    <row r="1515" spans="1:9" ht="15" customHeight="1" thickTop="1" thickBot="1">
      <c r="A1515" s="516" t="str">
        <f t="shared" si="56"/>
        <v/>
      </c>
      <c r="I1515" s="543" t="str">
        <f t="shared" si="57"/>
        <v/>
      </c>
    </row>
    <row r="1516" spans="1:9" ht="15" customHeight="1" thickTop="1" thickBot="1">
      <c r="A1516" s="516" t="str">
        <f t="shared" si="56"/>
        <v/>
      </c>
      <c r="I1516" s="543" t="str">
        <f t="shared" si="57"/>
        <v/>
      </c>
    </row>
    <row r="1517" spans="1:9" ht="15" customHeight="1" thickTop="1" thickBot="1">
      <c r="A1517" s="516" t="str">
        <f t="shared" si="56"/>
        <v/>
      </c>
      <c r="I1517" s="543" t="str">
        <f t="shared" si="57"/>
        <v/>
      </c>
    </row>
    <row r="1518" spans="1:9" ht="15" customHeight="1" thickTop="1" thickBot="1">
      <c r="A1518" s="516" t="str">
        <f t="shared" si="56"/>
        <v/>
      </c>
      <c r="I1518" s="543" t="str">
        <f t="shared" si="57"/>
        <v/>
      </c>
    </row>
    <row r="1519" spans="1:9" ht="15" customHeight="1" thickTop="1" thickBot="1">
      <c r="A1519" s="516" t="str">
        <f t="shared" si="56"/>
        <v/>
      </c>
      <c r="I1519" s="543" t="str">
        <f t="shared" si="57"/>
        <v/>
      </c>
    </row>
    <row r="1520" spans="1:9" ht="15" customHeight="1" thickTop="1" thickBot="1">
      <c r="A1520" s="516" t="str">
        <f t="shared" si="56"/>
        <v/>
      </c>
      <c r="I1520" s="543" t="str">
        <f t="shared" si="57"/>
        <v/>
      </c>
    </row>
    <row r="1521" spans="1:9" ht="15" customHeight="1" thickTop="1" thickBot="1">
      <c r="A1521" s="516" t="str">
        <f t="shared" si="56"/>
        <v/>
      </c>
      <c r="I1521" s="543" t="str">
        <f t="shared" si="57"/>
        <v/>
      </c>
    </row>
    <row r="1522" spans="1:9" ht="15" customHeight="1" thickTop="1" thickBot="1">
      <c r="A1522" s="516" t="str">
        <f t="shared" si="56"/>
        <v/>
      </c>
      <c r="I1522" s="543" t="str">
        <f t="shared" si="57"/>
        <v/>
      </c>
    </row>
    <row r="1523" spans="1:9" ht="15" customHeight="1" thickTop="1" thickBot="1">
      <c r="A1523" s="516" t="str">
        <f t="shared" si="56"/>
        <v/>
      </c>
      <c r="I1523" s="543" t="str">
        <f t="shared" si="57"/>
        <v/>
      </c>
    </row>
    <row r="1524" spans="1:9" ht="15" customHeight="1" thickTop="1" thickBot="1">
      <c r="A1524" s="516" t="str">
        <f t="shared" si="56"/>
        <v/>
      </c>
      <c r="I1524" s="543" t="str">
        <f t="shared" si="57"/>
        <v/>
      </c>
    </row>
    <row r="1525" spans="1:9" ht="15" customHeight="1" thickTop="1" thickBot="1">
      <c r="A1525" s="516" t="str">
        <f t="shared" si="56"/>
        <v/>
      </c>
      <c r="I1525" s="543" t="str">
        <f t="shared" si="57"/>
        <v/>
      </c>
    </row>
    <row r="1526" spans="1:9" ht="15" customHeight="1" thickTop="1" thickBot="1">
      <c r="A1526" s="516" t="str">
        <f t="shared" si="56"/>
        <v/>
      </c>
      <c r="I1526" s="543" t="str">
        <f t="shared" si="57"/>
        <v/>
      </c>
    </row>
    <row r="1527" spans="1:9" ht="15" customHeight="1" thickTop="1" thickBot="1">
      <c r="A1527" s="516" t="str">
        <f t="shared" si="56"/>
        <v/>
      </c>
      <c r="I1527" s="543" t="str">
        <f t="shared" si="57"/>
        <v/>
      </c>
    </row>
    <row r="1528" spans="1:9" ht="15" customHeight="1" thickTop="1" thickBot="1">
      <c r="A1528" s="516" t="str">
        <f t="shared" si="56"/>
        <v/>
      </c>
      <c r="I1528" s="543" t="str">
        <f t="shared" si="57"/>
        <v/>
      </c>
    </row>
    <row r="1529" spans="1:9" ht="15" customHeight="1" thickTop="1" thickBot="1">
      <c r="A1529" s="516" t="str">
        <f t="shared" si="56"/>
        <v/>
      </c>
      <c r="I1529" s="543" t="str">
        <f t="shared" si="57"/>
        <v/>
      </c>
    </row>
    <row r="1530" spans="1:9" ht="15" customHeight="1" thickTop="1" thickBot="1">
      <c r="A1530" s="516" t="str">
        <f t="shared" si="56"/>
        <v/>
      </c>
      <c r="I1530" s="543" t="str">
        <f t="shared" si="57"/>
        <v/>
      </c>
    </row>
    <row r="1531" spans="1:9" ht="15" customHeight="1" thickTop="1" thickBot="1">
      <c r="A1531" s="516" t="str">
        <f t="shared" si="56"/>
        <v/>
      </c>
      <c r="I1531" s="543" t="str">
        <f t="shared" si="57"/>
        <v/>
      </c>
    </row>
    <row r="1532" spans="1:9" ht="15" customHeight="1" thickTop="1" thickBot="1">
      <c r="A1532" s="516" t="str">
        <f t="shared" si="56"/>
        <v/>
      </c>
      <c r="I1532" s="543" t="str">
        <f t="shared" si="57"/>
        <v/>
      </c>
    </row>
    <row r="1533" spans="1:9" ht="15" customHeight="1" thickTop="1" thickBot="1">
      <c r="A1533" s="516" t="str">
        <f t="shared" si="56"/>
        <v/>
      </c>
      <c r="I1533" s="543" t="str">
        <f t="shared" si="57"/>
        <v/>
      </c>
    </row>
    <row r="1534" spans="1:9" ht="15" customHeight="1" thickTop="1" thickBot="1">
      <c r="A1534" s="516" t="str">
        <f t="shared" si="56"/>
        <v/>
      </c>
      <c r="I1534" s="543" t="str">
        <f t="shared" si="57"/>
        <v/>
      </c>
    </row>
    <row r="1535" spans="1:9" ht="15" customHeight="1" thickTop="1" thickBot="1">
      <c r="A1535" s="516" t="str">
        <f t="shared" si="56"/>
        <v/>
      </c>
      <c r="I1535" s="543" t="str">
        <f t="shared" si="57"/>
        <v/>
      </c>
    </row>
    <row r="1536" spans="1:9" ht="15" customHeight="1" thickTop="1" thickBot="1">
      <c r="A1536" s="516" t="str">
        <f t="shared" si="56"/>
        <v/>
      </c>
      <c r="I1536" s="543" t="str">
        <f t="shared" si="57"/>
        <v/>
      </c>
    </row>
    <row r="1537" spans="1:9" ht="15" customHeight="1" thickTop="1" thickBot="1">
      <c r="A1537" s="516" t="str">
        <f t="shared" si="56"/>
        <v/>
      </c>
      <c r="I1537" s="543" t="str">
        <f t="shared" si="57"/>
        <v/>
      </c>
    </row>
    <row r="1538" spans="1:9" ht="15" customHeight="1" thickTop="1" thickBot="1">
      <c r="A1538" s="516" t="str">
        <f t="shared" si="56"/>
        <v/>
      </c>
      <c r="I1538" s="543" t="str">
        <f t="shared" si="57"/>
        <v/>
      </c>
    </row>
    <row r="1539" spans="1:9" ht="15" customHeight="1" thickTop="1" thickBot="1">
      <c r="A1539" s="516" t="str">
        <f t="shared" ref="A1539:A1602" si="58">IF($K1539="","",_xlfn.LET(_xlpm.gDate,K1539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1539" s="543" t="str">
        <f t="shared" ref="I1539:I1602" si="59">IF($A1539="","",TEXT($A1539,"yyyy-mm"))</f>
        <v/>
      </c>
    </row>
    <row r="1540" spans="1:9" ht="15" customHeight="1" thickTop="1" thickBot="1">
      <c r="A1540" s="516" t="str">
        <f t="shared" si="58"/>
        <v/>
      </c>
      <c r="I1540" s="543" t="str">
        <f t="shared" si="59"/>
        <v/>
      </c>
    </row>
    <row r="1541" spans="1:9" ht="15" customHeight="1" thickTop="1" thickBot="1">
      <c r="A1541" s="516" t="str">
        <f t="shared" si="58"/>
        <v/>
      </c>
      <c r="I1541" s="543" t="str">
        <f t="shared" si="59"/>
        <v/>
      </c>
    </row>
    <row r="1542" spans="1:9" ht="15" customHeight="1" thickTop="1" thickBot="1">
      <c r="A1542" s="516" t="str">
        <f t="shared" si="58"/>
        <v/>
      </c>
      <c r="I1542" s="543" t="str">
        <f t="shared" si="59"/>
        <v/>
      </c>
    </row>
    <row r="1543" spans="1:9" ht="15" customHeight="1" thickTop="1" thickBot="1">
      <c r="A1543" s="516" t="str">
        <f t="shared" si="58"/>
        <v/>
      </c>
      <c r="I1543" s="543" t="str">
        <f t="shared" si="59"/>
        <v/>
      </c>
    </row>
    <row r="1544" spans="1:9" ht="15" customHeight="1" thickTop="1" thickBot="1">
      <c r="A1544" s="516" t="str">
        <f t="shared" si="58"/>
        <v/>
      </c>
      <c r="I1544" s="543" t="str">
        <f t="shared" si="59"/>
        <v/>
      </c>
    </row>
    <row r="1545" spans="1:9" ht="15" customHeight="1" thickTop="1" thickBot="1">
      <c r="A1545" s="516" t="str">
        <f t="shared" si="58"/>
        <v/>
      </c>
      <c r="I1545" s="543" t="str">
        <f t="shared" si="59"/>
        <v/>
      </c>
    </row>
    <row r="1546" spans="1:9" ht="15" customHeight="1" thickTop="1" thickBot="1">
      <c r="A1546" s="516" t="str">
        <f t="shared" si="58"/>
        <v/>
      </c>
      <c r="I1546" s="543" t="str">
        <f t="shared" si="59"/>
        <v/>
      </c>
    </row>
    <row r="1547" spans="1:9" ht="15" customHeight="1" thickTop="1" thickBot="1">
      <c r="A1547" s="516" t="str">
        <f t="shared" si="58"/>
        <v/>
      </c>
      <c r="I1547" s="543" t="str">
        <f t="shared" si="59"/>
        <v/>
      </c>
    </row>
    <row r="1548" spans="1:9" ht="15" customHeight="1" thickTop="1" thickBot="1">
      <c r="A1548" s="516" t="str">
        <f t="shared" si="58"/>
        <v/>
      </c>
      <c r="I1548" s="543" t="str">
        <f t="shared" si="59"/>
        <v/>
      </c>
    </row>
    <row r="1549" spans="1:9" ht="15" customHeight="1" thickTop="1" thickBot="1">
      <c r="A1549" s="516" t="str">
        <f t="shared" si="58"/>
        <v/>
      </c>
      <c r="I1549" s="543" t="str">
        <f t="shared" si="59"/>
        <v/>
      </c>
    </row>
    <row r="1550" spans="1:9" ht="15" customHeight="1" thickTop="1" thickBot="1">
      <c r="A1550" s="516" t="str">
        <f t="shared" si="58"/>
        <v/>
      </c>
      <c r="I1550" s="543" t="str">
        <f t="shared" si="59"/>
        <v/>
      </c>
    </row>
    <row r="1551" spans="1:9" ht="15" customHeight="1" thickTop="1" thickBot="1">
      <c r="A1551" s="516" t="str">
        <f t="shared" si="58"/>
        <v/>
      </c>
      <c r="I1551" s="543" t="str">
        <f t="shared" si="59"/>
        <v/>
      </c>
    </row>
    <row r="1552" spans="1:9" ht="15" customHeight="1" thickTop="1" thickBot="1">
      <c r="A1552" s="516" t="str">
        <f t="shared" si="58"/>
        <v/>
      </c>
      <c r="I1552" s="543" t="str">
        <f t="shared" si="59"/>
        <v/>
      </c>
    </row>
    <row r="1553" spans="1:9" ht="15" customHeight="1" thickTop="1" thickBot="1">
      <c r="A1553" s="516" t="str">
        <f t="shared" si="58"/>
        <v/>
      </c>
      <c r="I1553" s="543" t="str">
        <f t="shared" si="59"/>
        <v/>
      </c>
    </row>
    <row r="1554" spans="1:9" ht="15" customHeight="1" thickTop="1" thickBot="1">
      <c r="A1554" s="516" t="str">
        <f t="shared" si="58"/>
        <v/>
      </c>
      <c r="I1554" s="543" t="str">
        <f t="shared" si="59"/>
        <v/>
      </c>
    </row>
    <row r="1555" spans="1:9" ht="15" customHeight="1" thickTop="1" thickBot="1">
      <c r="A1555" s="516" t="str">
        <f t="shared" si="58"/>
        <v/>
      </c>
      <c r="I1555" s="543" t="str">
        <f t="shared" si="59"/>
        <v/>
      </c>
    </row>
    <row r="1556" spans="1:9" ht="15" customHeight="1" thickTop="1" thickBot="1">
      <c r="A1556" s="516" t="str">
        <f t="shared" si="58"/>
        <v/>
      </c>
      <c r="I1556" s="543" t="str">
        <f t="shared" si="59"/>
        <v/>
      </c>
    </row>
    <row r="1557" spans="1:9" ht="15" customHeight="1" thickTop="1" thickBot="1">
      <c r="A1557" s="516" t="str">
        <f t="shared" si="58"/>
        <v/>
      </c>
      <c r="I1557" s="543" t="str">
        <f t="shared" si="59"/>
        <v/>
      </c>
    </row>
    <row r="1558" spans="1:9" ht="15" customHeight="1" thickTop="1" thickBot="1">
      <c r="A1558" s="516" t="str">
        <f t="shared" si="58"/>
        <v/>
      </c>
      <c r="I1558" s="543" t="str">
        <f t="shared" si="59"/>
        <v/>
      </c>
    </row>
    <row r="1559" spans="1:9" ht="15" customHeight="1" thickTop="1" thickBot="1">
      <c r="A1559" s="516" t="str">
        <f t="shared" si="58"/>
        <v/>
      </c>
      <c r="I1559" s="543" t="str">
        <f t="shared" si="59"/>
        <v/>
      </c>
    </row>
    <row r="1560" spans="1:9" ht="15" customHeight="1" thickTop="1" thickBot="1">
      <c r="A1560" s="516" t="str">
        <f t="shared" si="58"/>
        <v/>
      </c>
      <c r="I1560" s="543" t="str">
        <f t="shared" si="59"/>
        <v/>
      </c>
    </row>
    <row r="1561" spans="1:9" ht="15" customHeight="1" thickTop="1" thickBot="1">
      <c r="A1561" s="516" t="str">
        <f t="shared" si="58"/>
        <v/>
      </c>
      <c r="I1561" s="543" t="str">
        <f t="shared" si="59"/>
        <v/>
      </c>
    </row>
    <row r="1562" spans="1:9" ht="15" customHeight="1" thickTop="1" thickBot="1">
      <c r="A1562" s="516" t="str">
        <f t="shared" si="58"/>
        <v/>
      </c>
      <c r="I1562" s="543" t="str">
        <f t="shared" si="59"/>
        <v/>
      </c>
    </row>
    <row r="1563" spans="1:9" ht="15" customHeight="1" thickTop="1" thickBot="1">
      <c r="A1563" s="516" t="str">
        <f t="shared" si="58"/>
        <v/>
      </c>
      <c r="I1563" s="543" t="str">
        <f t="shared" si="59"/>
        <v/>
      </c>
    </row>
    <row r="1564" spans="1:9" ht="15" customHeight="1" thickTop="1" thickBot="1">
      <c r="A1564" s="516" t="str">
        <f t="shared" si="58"/>
        <v/>
      </c>
      <c r="I1564" s="543" t="str">
        <f t="shared" si="59"/>
        <v/>
      </c>
    </row>
    <row r="1565" spans="1:9" ht="15" customHeight="1" thickTop="1" thickBot="1">
      <c r="A1565" s="516" t="str">
        <f t="shared" si="58"/>
        <v/>
      </c>
      <c r="I1565" s="543" t="str">
        <f t="shared" si="59"/>
        <v/>
      </c>
    </row>
    <row r="1566" spans="1:9" ht="15" customHeight="1" thickTop="1" thickBot="1">
      <c r="A1566" s="516" t="str">
        <f t="shared" si="58"/>
        <v/>
      </c>
      <c r="I1566" s="543" t="str">
        <f t="shared" si="59"/>
        <v/>
      </c>
    </row>
    <row r="1567" spans="1:9" ht="15" customHeight="1" thickTop="1" thickBot="1">
      <c r="A1567" s="516" t="str">
        <f t="shared" si="58"/>
        <v/>
      </c>
      <c r="I1567" s="543" t="str">
        <f t="shared" si="59"/>
        <v/>
      </c>
    </row>
    <row r="1568" spans="1:9" ht="15" customHeight="1" thickTop="1" thickBot="1">
      <c r="A1568" s="516" t="str">
        <f t="shared" si="58"/>
        <v/>
      </c>
      <c r="I1568" s="543" t="str">
        <f t="shared" si="59"/>
        <v/>
      </c>
    </row>
    <row r="1569" spans="1:9" ht="15" customHeight="1" thickTop="1" thickBot="1">
      <c r="A1569" s="516" t="str">
        <f t="shared" si="58"/>
        <v/>
      </c>
      <c r="I1569" s="543" t="str">
        <f t="shared" si="59"/>
        <v/>
      </c>
    </row>
    <row r="1570" spans="1:9" ht="15" customHeight="1" thickTop="1" thickBot="1">
      <c r="A1570" s="516" t="str">
        <f t="shared" si="58"/>
        <v/>
      </c>
      <c r="I1570" s="543" t="str">
        <f t="shared" si="59"/>
        <v/>
      </c>
    </row>
    <row r="1571" spans="1:9" ht="15" customHeight="1" thickTop="1" thickBot="1">
      <c r="A1571" s="516" t="str">
        <f t="shared" si="58"/>
        <v/>
      </c>
      <c r="I1571" s="543" t="str">
        <f t="shared" si="59"/>
        <v/>
      </c>
    </row>
    <row r="1572" spans="1:9" ht="15" customHeight="1" thickTop="1" thickBot="1">
      <c r="A1572" s="516" t="str">
        <f t="shared" si="58"/>
        <v/>
      </c>
      <c r="I1572" s="543" t="str">
        <f t="shared" si="59"/>
        <v/>
      </c>
    </row>
    <row r="1573" spans="1:9" ht="15" customHeight="1" thickTop="1" thickBot="1">
      <c r="A1573" s="516" t="str">
        <f t="shared" si="58"/>
        <v/>
      </c>
      <c r="I1573" s="543" t="str">
        <f t="shared" si="59"/>
        <v/>
      </c>
    </row>
    <row r="1574" spans="1:9" ht="15" customHeight="1" thickTop="1" thickBot="1">
      <c r="A1574" s="516" t="str">
        <f t="shared" si="58"/>
        <v/>
      </c>
      <c r="I1574" s="543" t="str">
        <f t="shared" si="59"/>
        <v/>
      </c>
    </row>
    <row r="1575" spans="1:9" ht="15" customHeight="1" thickTop="1" thickBot="1">
      <c r="A1575" s="516" t="str">
        <f t="shared" si="58"/>
        <v/>
      </c>
      <c r="I1575" s="543" t="str">
        <f t="shared" si="59"/>
        <v/>
      </c>
    </row>
    <row r="1576" spans="1:9" ht="15" customHeight="1" thickTop="1" thickBot="1">
      <c r="A1576" s="516" t="str">
        <f t="shared" si="58"/>
        <v/>
      </c>
      <c r="I1576" s="543" t="str">
        <f t="shared" si="59"/>
        <v/>
      </c>
    </row>
    <row r="1577" spans="1:9" ht="15" customHeight="1" thickTop="1" thickBot="1">
      <c r="A1577" s="516" t="str">
        <f t="shared" si="58"/>
        <v/>
      </c>
      <c r="I1577" s="543" t="str">
        <f t="shared" si="59"/>
        <v/>
      </c>
    </row>
    <row r="1578" spans="1:9" ht="15" customHeight="1" thickTop="1" thickBot="1">
      <c r="A1578" s="516" t="str">
        <f t="shared" si="58"/>
        <v/>
      </c>
      <c r="I1578" s="543" t="str">
        <f t="shared" si="59"/>
        <v/>
      </c>
    </row>
    <row r="1579" spans="1:9" ht="15" customHeight="1" thickTop="1" thickBot="1">
      <c r="A1579" s="516" t="str">
        <f t="shared" si="58"/>
        <v/>
      </c>
      <c r="I1579" s="543" t="str">
        <f t="shared" si="59"/>
        <v/>
      </c>
    </row>
    <row r="1580" spans="1:9" ht="15" customHeight="1" thickTop="1" thickBot="1">
      <c r="A1580" s="516" t="str">
        <f t="shared" si="58"/>
        <v/>
      </c>
      <c r="I1580" s="543" t="str">
        <f t="shared" si="59"/>
        <v/>
      </c>
    </row>
    <row r="1581" spans="1:9" ht="15" customHeight="1" thickTop="1" thickBot="1">
      <c r="A1581" s="516" t="str">
        <f t="shared" si="58"/>
        <v/>
      </c>
      <c r="I1581" s="543" t="str">
        <f t="shared" si="59"/>
        <v/>
      </c>
    </row>
    <row r="1582" spans="1:9" ht="15" customHeight="1" thickTop="1" thickBot="1">
      <c r="A1582" s="516" t="str">
        <f t="shared" si="58"/>
        <v/>
      </c>
      <c r="I1582" s="543" t="str">
        <f t="shared" si="59"/>
        <v/>
      </c>
    </row>
    <row r="1583" spans="1:9" ht="15" customHeight="1" thickTop="1" thickBot="1">
      <c r="A1583" s="516" t="str">
        <f t="shared" si="58"/>
        <v/>
      </c>
      <c r="I1583" s="543" t="str">
        <f t="shared" si="59"/>
        <v/>
      </c>
    </row>
    <row r="1584" spans="1:9" ht="15" customHeight="1" thickTop="1" thickBot="1">
      <c r="A1584" s="516" t="str">
        <f t="shared" si="58"/>
        <v/>
      </c>
      <c r="I1584" s="543" t="str">
        <f t="shared" si="59"/>
        <v/>
      </c>
    </row>
    <row r="1585" spans="1:9" ht="15" customHeight="1" thickTop="1" thickBot="1">
      <c r="A1585" s="516" t="str">
        <f t="shared" si="58"/>
        <v/>
      </c>
      <c r="I1585" s="543" t="str">
        <f t="shared" si="59"/>
        <v/>
      </c>
    </row>
    <row r="1586" spans="1:9" ht="15" customHeight="1" thickTop="1" thickBot="1">
      <c r="A1586" s="516" t="str">
        <f t="shared" si="58"/>
        <v/>
      </c>
      <c r="I1586" s="543" t="str">
        <f t="shared" si="59"/>
        <v/>
      </c>
    </row>
    <row r="1587" spans="1:9" ht="15" customHeight="1" thickTop="1" thickBot="1">
      <c r="A1587" s="516" t="str">
        <f t="shared" si="58"/>
        <v/>
      </c>
      <c r="I1587" s="543" t="str">
        <f t="shared" si="59"/>
        <v/>
      </c>
    </row>
    <row r="1588" spans="1:9" ht="15" customHeight="1" thickTop="1" thickBot="1">
      <c r="A1588" s="516" t="str">
        <f t="shared" si="58"/>
        <v/>
      </c>
      <c r="I1588" s="543" t="str">
        <f t="shared" si="59"/>
        <v/>
      </c>
    </row>
    <row r="1589" spans="1:9" ht="15" customHeight="1" thickTop="1" thickBot="1">
      <c r="A1589" s="516" t="str">
        <f t="shared" si="58"/>
        <v/>
      </c>
      <c r="I1589" s="543" t="str">
        <f t="shared" si="59"/>
        <v/>
      </c>
    </row>
    <row r="1590" spans="1:9" ht="15" customHeight="1" thickTop="1" thickBot="1">
      <c r="A1590" s="516" t="str">
        <f t="shared" si="58"/>
        <v/>
      </c>
      <c r="I1590" s="543" t="str">
        <f t="shared" si="59"/>
        <v/>
      </c>
    </row>
    <row r="1591" spans="1:9" ht="15" customHeight="1" thickTop="1" thickBot="1">
      <c r="A1591" s="516" t="str">
        <f t="shared" si="58"/>
        <v/>
      </c>
      <c r="I1591" s="543" t="str">
        <f t="shared" si="59"/>
        <v/>
      </c>
    </row>
    <row r="1592" spans="1:9" ht="15" customHeight="1" thickTop="1" thickBot="1">
      <c r="A1592" s="516" t="str">
        <f t="shared" si="58"/>
        <v/>
      </c>
      <c r="I1592" s="543" t="str">
        <f t="shared" si="59"/>
        <v/>
      </c>
    </row>
    <row r="1593" spans="1:9" ht="15" customHeight="1" thickTop="1" thickBot="1">
      <c r="A1593" s="516" t="str">
        <f t="shared" si="58"/>
        <v/>
      </c>
      <c r="I1593" s="543" t="str">
        <f t="shared" si="59"/>
        <v/>
      </c>
    </row>
    <row r="1594" spans="1:9" ht="15" customHeight="1" thickTop="1" thickBot="1">
      <c r="A1594" s="516" t="str">
        <f t="shared" si="58"/>
        <v/>
      </c>
      <c r="I1594" s="543" t="str">
        <f t="shared" si="59"/>
        <v/>
      </c>
    </row>
    <row r="1595" spans="1:9" ht="15" customHeight="1" thickTop="1" thickBot="1">
      <c r="A1595" s="516" t="str">
        <f t="shared" si="58"/>
        <v/>
      </c>
      <c r="I1595" s="543" t="str">
        <f t="shared" si="59"/>
        <v/>
      </c>
    </row>
    <row r="1596" spans="1:9" ht="15" customHeight="1" thickTop="1" thickBot="1">
      <c r="A1596" s="516" t="str">
        <f t="shared" si="58"/>
        <v/>
      </c>
      <c r="I1596" s="543" t="str">
        <f t="shared" si="59"/>
        <v/>
      </c>
    </row>
    <row r="1597" spans="1:9" ht="15" customHeight="1" thickTop="1" thickBot="1">
      <c r="A1597" s="516" t="str">
        <f t="shared" si="58"/>
        <v/>
      </c>
      <c r="I1597" s="543" t="str">
        <f t="shared" si="59"/>
        <v/>
      </c>
    </row>
    <row r="1598" spans="1:9" ht="15" customHeight="1" thickTop="1" thickBot="1">
      <c r="A1598" s="516" t="str">
        <f t="shared" si="58"/>
        <v/>
      </c>
      <c r="I1598" s="543" t="str">
        <f t="shared" si="59"/>
        <v/>
      </c>
    </row>
    <row r="1599" spans="1:9" ht="15" customHeight="1" thickTop="1" thickBot="1">
      <c r="A1599" s="516" t="str">
        <f t="shared" si="58"/>
        <v/>
      </c>
      <c r="I1599" s="543" t="str">
        <f t="shared" si="59"/>
        <v/>
      </c>
    </row>
    <row r="1600" spans="1:9" ht="15" customHeight="1" thickTop="1" thickBot="1">
      <c r="A1600" s="516" t="str">
        <f t="shared" si="58"/>
        <v/>
      </c>
      <c r="I1600" s="543" t="str">
        <f t="shared" si="59"/>
        <v/>
      </c>
    </row>
    <row r="1601" spans="1:9" ht="15" customHeight="1" thickTop="1" thickBot="1">
      <c r="A1601" s="516" t="str">
        <f t="shared" si="58"/>
        <v/>
      </c>
      <c r="I1601" s="543" t="str">
        <f t="shared" si="59"/>
        <v/>
      </c>
    </row>
    <row r="1602" spans="1:9" ht="15" customHeight="1" thickTop="1" thickBot="1">
      <c r="A1602" s="516" t="str">
        <f t="shared" si="58"/>
        <v/>
      </c>
      <c r="I1602" s="543" t="str">
        <f t="shared" si="59"/>
        <v/>
      </c>
    </row>
    <row r="1603" spans="1:9" ht="15" customHeight="1" thickTop="1" thickBot="1">
      <c r="A1603" s="516" t="str">
        <f t="shared" ref="A1603:A1666" si="60">IF($K1603="","",_xlfn.LET(_xlpm.gDate,K1603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1603" s="543" t="str">
        <f t="shared" ref="I1603:I1666" si="61">IF($A1603="","",TEXT($A1603,"yyyy-mm"))</f>
        <v/>
      </c>
    </row>
    <row r="1604" spans="1:9" ht="15" customHeight="1" thickTop="1" thickBot="1">
      <c r="A1604" s="516" t="str">
        <f t="shared" si="60"/>
        <v/>
      </c>
      <c r="I1604" s="543" t="str">
        <f t="shared" si="61"/>
        <v/>
      </c>
    </row>
    <row r="1605" spans="1:9" ht="15" customHeight="1" thickTop="1" thickBot="1">
      <c r="A1605" s="516" t="str">
        <f t="shared" si="60"/>
        <v/>
      </c>
      <c r="I1605" s="543" t="str">
        <f t="shared" si="61"/>
        <v/>
      </c>
    </row>
    <row r="1606" spans="1:9" ht="15" customHeight="1" thickTop="1" thickBot="1">
      <c r="A1606" s="516" t="str">
        <f t="shared" si="60"/>
        <v/>
      </c>
      <c r="I1606" s="543" t="str">
        <f t="shared" si="61"/>
        <v/>
      </c>
    </row>
    <row r="1607" spans="1:9" ht="15" customHeight="1" thickTop="1" thickBot="1">
      <c r="A1607" s="516" t="str">
        <f t="shared" si="60"/>
        <v/>
      </c>
      <c r="I1607" s="543" t="str">
        <f t="shared" si="61"/>
        <v/>
      </c>
    </row>
    <row r="1608" spans="1:9" ht="15" customHeight="1" thickTop="1" thickBot="1">
      <c r="A1608" s="516" t="str">
        <f t="shared" si="60"/>
        <v/>
      </c>
      <c r="I1608" s="543" t="str">
        <f t="shared" si="61"/>
        <v/>
      </c>
    </row>
    <row r="1609" spans="1:9" ht="15" customHeight="1" thickTop="1" thickBot="1">
      <c r="A1609" s="516" t="str">
        <f t="shared" si="60"/>
        <v/>
      </c>
      <c r="I1609" s="543" t="str">
        <f t="shared" si="61"/>
        <v/>
      </c>
    </row>
    <row r="1610" spans="1:9" ht="15" customHeight="1" thickTop="1" thickBot="1">
      <c r="A1610" s="516" t="str">
        <f t="shared" si="60"/>
        <v/>
      </c>
      <c r="I1610" s="543" t="str">
        <f t="shared" si="61"/>
        <v/>
      </c>
    </row>
    <row r="1611" spans="1:9" ht="15" customHeight="1" thickTop="1" thickBot="1">
      <c r="A1611" s="516" t="str">
        <f t="shared" si="60"/>
        <v/>
      </c>
      <c r="I1611" s="543" t="str">
        <f t="shared" si="61"/>
        <v/>
      </c>
    </row>
    <row r="1612" spans="1:9" ht="15" customHeight="1" thickTop="1" thickBot="1">
      <c r="A1612" s="516" t="str">
        <f t="shared" si="60"/>
        <v/>
      </c>
      <c r="I1612" s="543" t="str">
        <f t="shared" si="61"/>
        <v/>
      </c>
    </row>
    <row r="1613" spans="1:9" ht="15" customHeight="1" thickTop="1" thickBot="1">
      <c r="A1613" s="516" t="str">
        <f t="shared" si="60"/>
        <v/>
      </c>
      <c r="I1613" s="543" t="str">
        <f t="shared" si="61"/>
        <v/>
      </c>
    </row>
    <row r="1614" spans="1:9" ht="15" customHeight="1" thickTop="1" thickBot="1">
      <c r="A1614" s="516" t="str">
        <f t="shared" si="60"/>
        <v/>
      </c>
      <c r="I1614" s="543" t="str">
        <f t="shared" si="61"/>
        <v/>
      </c>
    </row>
    <row r="1615" spans="1:9" ht="15" customHeight="1" thickTop="1" thickBot="1">
      <c r="A1615" s="516" t="str">
        <f t="shared" si="60"/>
        <v/>
      </c>
      <c r="I1615" s="543" t="str">
        <f t="shared" si="61"/>
        <v/>
      </c>
    </row>
    <row r="1616" spans="1:9" ht="15" customHeight="1" thickTop="1" thickBot="1">
      <c r="A1616" s="516" t="str">
        <f t="shared" si="60"/>
        <v/>
      </c>
      <c r="I1616" s="543" t="str">
        <f t="shared" si="61"/>
        <v/>
      </c>
    </row>
    <row r="1617" spans="1:9" ht="15" customHeight="1" thickTop="1" thickBot="1">
      <c r="A1617" s="516" t="str">
        <f t="shared" si="60"/>
        <v/>
      </c>
      <c r="I1617" s="543" t="str">
        <f t="shared" si="61"/>
        <v/>
      </c>
    </row>
    <row r="1618" spans="1:9" ht="15" customHeight="1" thickTop="1" thickBot="1">
      <c r="A1618" s="516" t="str">
        <f t="shared" si="60"/>
        <v/>
      </c>
      <c r="I1618" s="543" t="str">
        <f t="shared" si="61"/>
        <v/>
      </c>
    </row>
    <row r="1619" spans="1:9" ht="15" customHeight="1" thickTop="1" thickBot="1">
      <c r="A1619" s="516" t="str">
        <f t="shared" si="60"/>
        <v/>
      </c>
      <c r="I1619" s="543" t="str">
        <f t="shared" si="61"/>
        <v/>
      </c>
    </row>
    <row r="1620" spans="1:9" ht="15" customHeight="1" thickTop="1" thickBot="1">
      <c r="A1620" s="516" t="str">
        <f t="shared" si="60"/>
        <v/>
      </c>
      <c r="I1620" s="543" t="str">
        <f t="shared" si="61"/>
        <v/>
      </c>
    </row>
    <row r="1621" spans="1:9" ht="15" customHeight="1" thickTop="1" thickBot="1">
      <c r="A1621" s="516" t="str">
        <f t="shared" si="60"/>
        <v/>
      </c>
      <c r="I1621" s="543" t="str">
        <f t="shared" si="61"/>
        <v/>
      </c>
    </row>
    <row r="1622" spans="1:9" ht="15" customHeight="1" thickTop="1" thickBot="1">
      <c r="A1622" s="516" t="str">
        <f t="shared" si="60"/>
        <v/>
      </c>
      <c r="I1622" s="543" t="str">
        <f t="shared" si="61"/>
        <v/>
      </c>
    </row>
    <row r="1623" spans="1:9" ht="15" customHeight="1" thickTop="1" thickBot="1">
      <c r="A1623" s="516" t="str">
        <f t="shared" si="60"/>
        <v/>
      </c>
      <c r="I1623" s="543" t="str">
        <f t="shared" si="61"/>
        <v/>
      </c>
    </row>
    <row r="1624" spans="1:9" ht="15" customHeight="1" thickTop="1" thickBot="1">
      <c r="A1624" s="516" t="str">
        <f t="shared" si="60"/>
        <v/>
      </c>
      <c r="I1624" s="543" t="str">
        <f t="shared" si="61"/>
        <v/>
      </c>
    </row>
    <row r="1625" spans="1:9" ht="15" customHeight="1" thickTop="1" thickBot="1">
      <c r="A1625" s="516" t="str">
        <f t="shared" si="60"/>
        <v/>
      </c>
      <c r="I1625" s="543" t="str">
        <f t="shared" si="61"/>
        <v/>
      </c>
    </row>
    <row r="1626" spans="1:9" ht="15" customHeight="1" thickTop="1" thickBot="1">
      <c r="A1626" s="516" t="str">
        <f t="shared" si="60"/>
        <v/>
      </c>
      <c r="I1626" s="543" t="str">
        <f t="shared" si="61"/>
        <v/>
      </c>
    </row>
    <row r="1627" spans="1:9" ht="15" customHeight="1" thickTop="1" thickBot="1">
      <c r="A1627" s="516" t="str">
        <f t="shared" si="60"/>
        <v/>
      </c>
      <c r="I1627" s="543" t="str">
        <f t="shared" si="61"/>
        <v/>
      </c>
    </row>
    <row r="1628" spans="1:9" ht="15" customHeight="1" thickTop="1" thickBot="1">
      <c r="A1628" s="516" t="str">
        <f t="shared" si="60"/>
        <v/>
      </c>
      <c r="I1628" s="543" t="str">
        <f t="shared" si="61"/>
        <v/>
      </c>
    </row>
    <row r="1629" spans="1:9" ht="15" customHeight="1" thickTop="1" thickBot="1">
      <c r="A1629" s="516" t="str">
        <f t="shared" si="60"/>
        <v/>
      </c>
      <c r="I1629" s="543" t="str">
        <f t="shared" si="61"/>
        <v/>
      </c>
    </row>
    <row r="1630" spans="1:9" ht="15" customHeight="1" thickTop="1" thickBot="1">
      <c r="A1630" s="516" t="str">
        <f t="shared" si="60"/>
        <v/>
      </c>
      <c r="I1630" s="543" t="str">
        <f t="shared" si="61"/>
        <v/>
      </c>
    </row>
    <row r="1631" spans="1:9" ht="15" customHeight="1" thickTop="1" thickBot="1">
      <c r="A1631" s="516" t="str">
        <f t="shared" si="60"/>
        <v/>
      </c>
      <c r="I1631" s="543" t="str">
        <f t="shared" si="61"/>
        <v/>
      </c>
    </row>
    <row r="1632" spans="1:9" ht="15" customHeight="1" thickTop="1" thickBot="1">
      <c r="A1632" s="516" t="str">
        <f t="shared" si="60"/>
        <v/>
      </c>
      <c r="I1632" s="543" t="str">
        <f t="shared" si="61"/>
        <v/>
      </c>
    </row>
    <row r="1633" spans="1:9" ht="15" customHeight="1" thickTop="1" thickBot="1">
      <c r="A1633" s="516" t="str">
        <f t="shared" si="60"/>
        <v/>
      </c>
      <c r="I1633" s="543" t="str">
        <f t="shared" si="61"/>
        <v/>
      </c>
    </row>
    <row r="1634" spans="1:9" ht="15" customHeight="1" thickTop="1" thickBot="1">
      <c r="A1634" s="516" t="str">
        <f t="shared" si="60"/>
        <v/>
      </c>
      <c r="I1634" s="543" t="str">
        <f t="shared" si="61"/>
        <v/>
      </c>
    </row>
    <row r="1635" spans="1:9" ht="15" customHeight="1" thickTop="1" thickBot="1">
      <c r="A1635" s="516" t="str">
        <f t="shared" si="60"/>
        <v/>
      </c>
      <c r="I1635" s="543" t="str">
        <f t="shared" si="61"/>
        <v/>
      </c>
    </row>
    <row r="1636" spans="1:9" ht="15" customHeight="1" thickTop="1" thickBot="1">
      <c r="A1636" s="516" t="str">
        <f t="shared" si="60"/>
        <v/>
      </c>
      <c r="I1636" s="543" t="str">
        <f t="shared" si="61"/>
        <v/>
      </c>
    </row>
    <row r="1637" spans="1:9" ht="15" customHeight="1" thickTop="1" thickBot="1">
      <c r="A1637" s="516" t="str">
        <f t="shared" si="60"/>
        <v/>
      </c>
      <c r="I1637" s="543" t="str">
        <f t="shared" si="61"/>
        <v/>
      </c>
    </row>
    <row r="1638" spans="1:9" ht="15" customHeight="1" thickTop="1" thickBot="1">
      <c r="A1638" s="516" t="str">
        <f t="shared" si="60"/>
        <v/>
      </c>
      <c r="I1638" s="543" t="str">
        <f t="shared" si="61"/>
        <v/>
      </c>
    </row>
    <row r="1639" spans="1:9" ht="15" customHeight="1" thickTop="1" thickBot="1">
      <c r="A1639" s="516" t="str">
        <f t="shared" si="60"/>
        <v/>
      </c>
      <c r="I1639" s="543" t="str">
        <f t="shared" si="61"/>
        <v/>
      </c>
    </row>
    <row r="1640" spans="1:9" ht="15" customHeight="1" thickTop="1" thickBot="1">
      <c r="A1640" s="516" t="str">
        <f t="shared" si="60"/>
        <v/>
      </c>
      <c r="I1640" s="543" t="str">
        <f t="shared" si="61"/>
        <v/>
      </c>
    </row>
    <row r="1641" spans="1:9" ht="15" customHeight="1" thickTop="1" thickBot="1">
      <c r="A1641" s="516" t="str">
        <f t="shared" si="60"/>
        <v/>
      </c>
      <c r="I1641" s="543" t="str">
        <f t="shared" si="61"/>
        <v/>
      </c>
    </row>
    <row r="1642" spans="1:9" ht="15" customHeight="1" thickTop="1" thickBot="1">
      <c r="A1642" s="516" t="str">
        <f t="shared" si="60"/>
        <v/>
      </c>
      <c r="I1642" s="543" t="str">
        <f t="shared" si="61"/>
        <v/>
      </c>
    </row>
    <row r="1643" spans="1:9" ht="15" customHeight="1" thickTop="1" thickBot="1">
      <c r="A1643" s="516" t="str">
        <f t="shared" si="60"/>
        <v/>
      </c>
      <c r="I1643" s="543" t="str">
        <f t="shared" si="61"/>
        <v/>
      </c>
    </row>
    <row r="1644" spans="1:9" ht="15" customHeight="1" thickTop="1" thickBot="1">
      <c r="A1644" s="516" t="str">
        <f t="shared" si="60"/>
        <v/>
      </c>
      <c r="I1644" s="543" t="str">
        <f t="shared" si="61"/>
        <v/>
      </c>
    </row>
    <row r="1645" spans="1:9" ht="15" customHeight="1" thickTop="1" thickBot="1">
      <c r="A1645" s="516" t="str">
        <f t="shared" si="60"/>
        <v/>
      </c>
      <c r="I1645" s="543" t="str">
        <f t="shared" si="61"/>
        <v/>
      </c>
    </row>
    <row r="1646" spans="1:9" ht="15" customHeight="1" thickTop="1" thickBot="1">
      <c r="A1646" s="516" t="str">
        <f t="shared" si="60"/>
        <v/>
      </c>
      <c r="I1646" s="543" t="str">
        <f t="shared" si="61"/>
        <v/>
      </c>
    </row>
    <row r="1647" spans="1:9" ht="15" customHeight="1" thickTop="1" thickBot="1">
      <c r="A1647" s="516" t="str">
        <f t="shared" si="60"/>
        <v/>
      </c>
      <c r="I1647" s="543" t="str">
        <f t="shared" si="61"/>
        <v/>
      </c>
    </row>
    <row r="1648" spans="1:9" ht="15" customHeight="1" thickTop="1" thickBot="1">
      <c r="A1648" s="516" t="str">
        <f t="shared" si="60"/>
        <v/>
      </c>
      <c r="I1648" s="543" t="str">
        <f t="shared" si="61"/>
        <v/>
      </c>
    </row>
    <row r="1649" spans="1:9" ht="15" customHeight="1" thickTop="1" thickBot="1">
      <c r="A1649" s="516" t="str">
        <f t="shared" si="60"/>
        <v/>
      </c>
      <c r="I1649" s="543" t="str">
        <f t="shared" si="61"/>
        <v/>
      </c>
    </row>
    <row r="1650" spans="1:9" ht="15" customHeight="1" thickTop="1" thickBot="1">
      <c r="A1650" s="516" t="str">
        <f t="shared" si="60"/>
        <v/>
      </c>
      <c r="I1650" s="543" t="str">
        <f t="shared" si="61"/>
        <v/>
      </c>
    </row>
    <row r="1651" spans="1:9" ht="15" customHeight="1" thickTop="1" thickBot="1">
      <c r="A1651" s="516" t="str">
        <f t="shared" si="60"/>
        <v/>
      </c>
      <c r="I1651" s="543" t="str">
        <f t="shared" si="61"/>
        <v/>
      </c>
    </row>
    <row r="1652" spans="1:9" ht="15" customHeight="1" thickTop="1" thickBot="1">
      <c r="A1652" s="516" t="str">
        <f t="shared" si="60"/>
        <v/>
      </c>
      <c r="I1652" s="543" t="str">
        <f t="shared" si="61"/>
        <v/>
      </c>
    </row>
    <row r="1653" spans="1:9" ht="15" customHeight="1" thickTop="1" thickBot="1">
      <c r="A1653" s="516" t="str">
        <f t="shared" si="60"/>
        <v/>
      </c>
      <c r="I1653" s="543" t="str">
        <f t="shared" si="61"/>
        <v/>
      </c>
    </row>
    <row r="1654" spans="1:9" ht="15" customHeight="1" thickTop="1" thickBot="1">
      <c r="A1654" s="516" t="str">
        <f t="shared" si="60"/>
        <v/>
      </c>
      <c r="I1654" s="543" t="str">
        <f t="shared" si="61"/>
        <v/>
      </c>
    </row>
    <row r="1655" spans="1:9" ht="15" customHeight="1" thickTop="1" thickBot="1">
      <c r="A1655" s="516" t="str">
        <f t="shared" si="60"/>
        <v/>
      </c>
      <c r="I1655" s="543" t="str">
        <f t="shared" si="61"/>
        <v/>
      </c>
    </row>
    <row r="1656" spans="1:9" ht="15" customHeight="1" thickTop="1" thickBot="1">
      <c r="A1656" s="516" t="str">
        <f t="shared" si="60"/>
        <v/>
      </c>
      <c r="I1656" s="543" t="str">
        <f t="shared" si="61"/>
        <v/>
      </c>
    </row>
    <row r="1657" spans="1:9" ht="15" customHeight="1" thickTop="1" thickBot="1">
      <c r="A1657" s="516" t="str">
        <f t="shared" si="60"/>
        <v/>
      </c>
      <c r="I1657" s="543" t="str">
        <f t="shared" si="61"/>
        <v/>
      </c>
    </row>
    <row r="1658" spans="1:9" ht="15" customHeight="1" thickTop="1" thickBot="1">
      <c r="A1658" s="516" t="str">
        <f t="shared" si="60"/>
        <v/>
      </c>
      <c r="I1658" s="543" t="str">
        <f t="shared" si="61"/>
        <v/>
      </c>
    </row>
    <row r="1659" spans="1:9" ht="15" customHeight="1" thickTop="1" thickBot="1">
      <c r="A1659" s="516" t="str">
        <f t="shared" si="60"/>
        <v/>
      </c>
      <c r="I1659" s="543" t="str">
        <f t="shared" si="61"/>
        <v/>
      </c>
    </row>
    <row r="1660" spans="1:9" ht="15" customHeight="1" thickTop="1" thickBot="1">
      <c r="A1660" s="516" t="str">
        <f t="shared" si="60"/>
        <v/>
      </c>
      <c r="I1660" s="543" t="str">
        <f t="shared" si="61"/>
        <v/>
      </c>
    </row>
    <row r="1661" spans="1:9" ht="15" customHeight="1" thickTop="1" thickBot="1">
      <c r="A1661" s="516" t="str">
        <f t="shared" si="60"/>
        <v/>
      </c>
      <c r="I1661" s="543" t="str">
        <f t="shared" si="61"/>
        <v/>
      </c>
    </row>
    <row r="1662" spans="1:9" ht="15" customHeight="1" thickTop="1" thickBot="1">
      <c r="A1662" s="516" t="str">
        <f t="shared" si="60"/>
        <v/>
      </c>
      <c r="I1662" s="543" t="str">
        <f t="shared" si="61"/>
        <v/>
      </c>
    </row>
    <row r="1663" spans="1:9" ht="15" customHeight="1" thickTop="1" thickBot="1">
      <c r="A1663" s="516" t="str">
        <f t="shared" si="60"/>
        <v/>
      </c>
      <c r="I1663" s="543" t="str">
        <f t="shared" si="61"/>
        <v/>
      </c>
    </row>
    <row r="1664" spans="1:9" ht="15" customHeight="1" thickTop="1" thickBot="1">
      <c r="A1664" s="516" t="str">
        <f t="shared" si="60"/>
        <v/>
      </c>
      <c r="I1664" s="543" t="str">
        <f t="shared" si="61"/>
        <v/>
      </c>
    </row>
    <row r="1665" spans="1:9" ht="15" customHeight="1" thickTop="1" thickBot="1">
      <c r="A1665" s="516" t="str">
        <f t="shared" si="60"/>
        <v/>
      </c>
      <c r="I1665" s="543" t="str">
        <f t="shared" si="61"/>
        <v/>
      </c>
    </row>
    <row r="1666" spans="1:9" ht="15" customHeight="1" thickTop="1" thickBot="1">
      <c r="A1666" s="516" t="str">
        <f t="shared" si="60"/>
        <v/>
      </c>
      <c r="I1666" s="543" t="str">
        <f t="shared" si="61"/>
        <v/>
      </c>
    </row>
    <row r="1667" spans="1:9" ht="15" customHeight="1" thickTop="1" thickBot="1">
      <c r="A1667" s="516" t="str">
        <f t="shared" ref="A1667:A1730" si="62">IF($K1667="","",_xlfn.LET(_xlpm.gDate,K1667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1667" s="543" t="str">
        <f t="shared" ref="I1667:I1730" si="63">IF($A1667="","",TEXT($A1667,"yyyy-mm"))</f>
        <v/>
      </c>
    </row>
    <row r="1668" spans="1:9" ht="15" customHeight="1" thickTop="1" thickBot="1">
      <c r="A1668" s="516" t="str">
        <f t="shared" si="62"/>
        <v/>
      </c>
      <c r="I1668" s="543" t="str">
        <f t="shared" si="63"/>
        <v/>
      </c>
    </row>
    <row r="1669" spans="1:9" ht="15" customHeight="1" thickTop="1" thickBot="1">
      <c r="A1669" s="516" t="str">
        <f t="shared" si="62"/>
        <v/>
      </c>
      <c r="I1669" s="543" t="str">
        <f t="shared" si="63"/>
        <v/>
      </c>
    </row>
    <row r="1670" spans="1:9" ht="15" customHeight="1" thickTop="1" thickBot="1">
      <c r="A1670" s="516" t="str">
        <f t="shared" si="62"/>
        <v/>
      </c>
      <c r="I1670" s="543" t="str">
        <f t="shared" si="63"/>
        <v/>
      </c>
    </row>
    <row r="1671" spans="1:9" ht="15" customHeight="1" thickTop="1" thickBot="1">
      <c r="A1671" s="516" t="str">
        <f t="shared" si="62"/>
        <v/>
      </c>
      <c r="I1671" s="543" t="str">
        <f t="shared" si="63"/>
        <v/>
      </c>
    </row>
    <row r="1672" spans="1:9" ht="15" customHeight="1" thickTop="1" thickBot="1">
      <c r="A1672" s="516" t="str">
        <f t="shared" si="62"/>
        <v/>
      </c>
      <c r="I1672" s="543" t="str">
        <f t="shared" si="63"/>
        <v/>
      </c>
    </row>
    <row r="1673" spans="1:9" ht="15" customHeight="1" thickTop="1" thickBot="1">
      <c r="A1673" s="516" t="str">
        <f t="shared" si="62"/>
        <v/>
      </c>
      <c r="I1673" s="543" t="str">
        <f t="shared" si="63"/>
        <v/>
      </c>
    </row>
    <row r="1674" spans="1:9" ht="15" customHeight="1" thickTop="1" thickBot="1">
      <c r="A1674" s="516" t="str">
        <f t="shared" si="62"/>
        <v/>
      </c>
      <c r="I1674" s="543" t="str">
        <f t="shared" si="63"/>
        <v/>
      </c>
    </row>
    <row r="1675" spans="1:9" ht="15" customHeight="1" thickTop="1" thickBot="1">
      <c r="A1675" s="516" t="str">
        <f t="shared" si="62"/>
        <v/>
      </c>
      <c r="I1675" s="543" t="str">
        <f t="shared" si="63"/>
        <v/>
      </c>
    </row>
    <row r="1676" spans="1:9" ht="15" customHeight="1" thickTop="1" thickBot="1">
      <c r="A1676" s="516" t="str">
        <f t="shared" si="62"/>
        <v/>
      </c>
      <c r="I1676" s="543" t="str">
        <f t="shared" si="63"/>
        <v/>
      </c>
    </row>
    <row r="1677" spans="1:9" ht="15" customHeight="1" thickTop="1" thickBot="1">
      <c r="A1677" s="516" t="str">
        <f t="shared" si="62"/>
        <v/>
      </c>
      <c r="I1677" s="543" t="str">
        <f t="shared" si="63"/>
        <v/>
      </c>
    </row>
    <row r="1678" spans="1:9" ht="15" customHeight="1" thickTop="1" thickBot="1">
      <c r="A1678" s="516" t="str">
        <f t="shared" si="62"/>
        <v/>
      </c>
      <c r="I1678" s="543" t="str">
        <f t="shared" si="63"/>
        <v/>
      </c>
    </row>
    <row r="1679" spans="1:9" ht="15" customHeight="1" thickTop="1" thickBot="1">
      <c r="A1679" s="516" t="str">
        <f t="shared" si="62"/>
        <v/>
      </c>
      <c r="I1679" s="543" t="str">
        <f t="shared" si="63"/>
        <v/>
      </c>
    </row>
    <row r="1680" spans="1:9" ht="15" customHeight="1" thickTop="1" thickBot="1">
      <c r="A1680" s="516" t="str">
        <f t="shared" si="62"/>
        <v/>
      </c>
      <c r="I1680" s="543" t="str">
        <f t="shared" si="63"/>
        <v/>
      </c>
    </row>
    <row r="1681" spans="1:9" ht="15" customHeight="1" thickTop="1" thickBot="1">
      <c r="A1681" s="516" t="str">
        <f t="shared" si="62"/>
        <v/>
      </c>
      <c r="I1681" s="543" t="str">
        <f t="shared" si="63"/>
        <v/>
      </c>
    </row>
    <row r="1682" spans="1:9" ht="15" customHeight="1" thickTop="1" thickBot="1">
      <c r="A1682" s="516" t="str">
        <f t="shared" si="62"/>
        <v/>
      </c>
      <c r="I1682" s="543" t="str">
        <f t="shared" si="63"/>
        <v/>
      </c>
    </row>
    <row r="1683" spans="1:9" ht="15" customHeight="1" thickTop="1" thickBot="1">
      <c r="A1683" s="516" t="str">
        <f t="shared" si="62"/>
        <v/>
      </c>
      <c r="I1683" s="543" t="str">
        <f t="shared" si="63"/>
        <v/>
      </c>
    </row>
    <row r="1684" spans="1:9" ht="15" customHeight="1" thickTop="1" thickBot="1">
      <c r="A1684" s="516" t="str">
        <f t="shared" si="62"/>
        <v/>
      </c>
      <c r="I1684" s="543" t="str">
        <f t="shared" si="63"/>
        <v/>
      </c>
    </row>
    <row r="1685" spans="1:9" ht="15" customHeight="1" thickTop="1" thickBot="1">
      <c r="A1685" s="516" t="str">
        <f t="shared" si="62"/>
        <v/>
      </c>
      <c r="I1685" s="543" t="str">
        <f t="shared" si="63"/>
        <v/>
      </c>
    </row>
    <row r="1686" spans="1:9" ht="15" customHeight="1" thickTop="1" thickBot="1">
      <c r="A1686" s="516" t="str">
        <f t="shared" si="62"/>
        <v/>
      </c>
      <c r="I1686" s="543" t="str">
        <f t="shared" si="63"/>
        <v/>
      </c>
    </row>
    <row r="1687" spans="1:9" ht="15" customHeight="1" thickTop="1" thickBot="1">
      <c r="A1687" s="516" t="str">
        <f t="shared" si="62"/>
        <v/>
      </c>
      <c r="I1687" s="543" t="str">
        <f t="shared" si="63"/>
        <v/>
      </c>
    </row>
    <row r="1688" spans="1:9" ht="15" customHeight="1" thickTop="1" thickBot="1">
      <c r="A1688" s="516" t="str">
        <f t="shared" si="62"/>
        <v/>
      </c>
      <c r="I1688" s="543" t="str">
        <f t="shared" si="63"/>
        <v/>
      </c>
    </row>
    <row r="1689" spans="1:9" ht="15" customHeight="1" thickTop="1" thickBot="1">
      <c r="A1689" s="516" t="str">
        <f t="shared" si="62"/>
        <v/>
      </c>
      <c r="I1689" s="543" t="str">
        <f t="shared" si="63"/>
        <v/>
      </c>
    </row>
    <row r="1690" spans="1:9" ht="15" customHeight="1" thickTop="1" thickBot="1">
      <c r="A1690" s="516" t="str">
        <f t="shared" si="62"/>
        <v/>
      </c>
      <c r="I1690" s="543" t="str">
        <f t="shared" si="63"/>
        <v/>
      </c>
    </row>
    <row r="1691" spans="1:9" ht="15" customHeight="1" thickTop="1" thickBot="1">
      <c r="A1691" s="516" t="str">
        <f t="shared" si="62"/>
        <v/>
      </c>
      <c r="I1691" s="543" t="str">
        <f t="shared" si="63"/>
        <v/>
      </c>
    </row>
    <row r="1692" spans="1:9" ht="15" customHeight="1" thickTop="1" thickBot="1">
      <c r="A1692" s="516" t="str">
        <f t="shared" si="62"/>
        <v/>
      </c>
      <c r="I1692" s="543" t="str">
        <f t="shared" si="63"/>
        <v/>
      </c>
    </row>
    <row r="1693" spans="1:9" ht="15" customHeight="1" thickTop="1" thickBot="1">
      <c r="A1693" s="516" t="str">
        <f t="shared" si="62"/>
        <v/>
      </c>
      <c r="I1693" s="543" t="str">
        <f t="shared" si="63"/>
        <v/>
      </c>
    </row>
    <row r="1694" spans="1:9" ht="15" customHeight="1" thickTop="1" thickBot="1">
      <c r="A1694" s="516" t="str">
        <f t="shared" si="62"/>
        <v/>
      </c>
      <c r="I1694" s="543" t="str">
        <f t="shared" si="63"/>
        <v/>
      </c>
    </row>
    <row r="1695" spans="1:9" ht="15" customHeight="1" thickTop="1" thickBot="1">
      <c r="A1695" s="516" t="str">
        <f t="shared" si="62"/>
        <v/>
      </c>
      <c r="I1695" s="543" t="str">
        <f t="shared" si="63"/>
        <v/>
      </c>
    </row>
    <row r="1696" spans="1:9" ht="15" customHeight="1" thickTop="1" thickBot="1">
      <c r="A1696" s="516" t="str">
        <f t="shared" si="62"/>
        <v/>
      </c>
      <c r="I1696" s="543" t="str">
        <f t="shared" si="63"/>
        <v/>
      </c>
    </row>
    <row r="1697" spans="1:9" ht="15" customHeight="1" thickTop="1" thickBot="1">
      <c r="A1697" s="516" t="str">
        <f t="shared" si="62"/>
        <v/>
      </c>
      <c r="I1697" s="543" t="str">
        <f t="shared" si="63"/>
        <v/>
      </c>
    </row>
    <row r="1698" spans="1:9" ht="15" customHeight="1" thickTop="1" thickBot="1">
      <c r="A1698" s="516" t="str">
        <f t="shared" si="62"/>
        <v/>
      </c>
      <c r="I1698" s="543" t="str">
        <f t="shared" si="63"/>
        <v/>
      </c>
    </row>
    <row r="1699" spans="1:9" ht="15" customHeight="1" thickTop="1" thickBot="1">
      <c r="A1699" s="516" t="str">
        <f t="shared" si="62"/>
        <v/>
      </c>
      <c r="I1699" s="543" t="str">
        <f t="shared" si="63"/>
        <v/>
      </c>
    </row>
    <row r="1700" spans="1:9" ht="15" customHeight="1" thickTop="1" thickBot="1">
      <c r="A1700" s="516" t="str">
        <f t="shared" si="62"/>
        <v/>
      </c>
      <c r="I1700" s="543" t="str">
        <f t="shared" si="63"/>
        <v/>
      </c>
    </row>
    <row r="1701" spans="1:9" ht="15" customHeight="1" thickTop="1" thickBot="1">
      <c r="A1701" s="516" t="str">
        <f t="shared" si="62"/>
        <v/>
      </c>
      <c r="I1701" s="543" t="str">
        <f t="shared" si="63"/>
        <v/>
      </c>
    </row>
    <row r="1702" spans="1:9" ht="15" customHeight="1" thickTop="1" thickBot="1">
      <c r="A1702" s="516" t="str">
        <f t="shared" si="62"/>
        <v/>
      </c>
      <c r="I1702" s="543" t="str">
        <f t="shared" si="63"/>
        <v/>
      </c>
    </row>
    <row r="1703" spans="1:9" ht="15" customHeight="1" thickTop="1" thickBot="1">
      <c r="A1703" s="516" t="str">
        <f t="shared" si="62"/>
        <v/>
      </c>
      <c r="I1703" s="543" t="str">
        <f t="shared" si="63"/>
        <v/>
      </c>
    </row>
    <row r="1704" spans="1:9" ht="15" customHeight="1" thickTop="1" thickBot="1">
      <c r="A1704" s="516" t="str">
        <f t="shared" si="62"/>
        <v/>
      </c>
      <c r="I1704" s="543" t="str">
        <f t="shared" si="63"/>
        <v/>
      </c>
    </row>
    <row r="1705" spans="1:9" ht="15" customHeight="1" thickTop="1" thickBot="1">
      <c r="A1705" s="516" t="str">
        <f t="shared" si="62"/>
        <v/>
      </c>
      <c r="I1705" s="543" t="str">
        <f t="shared" si="63"/>
        <v/>
      </c>
    </row>
    <row r="1706" spans="1:9" ht="15" customHeight="1" thickTop="1" thickBot="1">
      <c r="A1706" s="516" t="str">
        <f t="shared" si="62"/>
        <v/>
      </c>
      <c r="I1706" s="543" t="str">
        <f t="shared" si="63"/>
        <v/>
      </c>
    </row>
    <row r="1707" spans="1:9" ht="15" customHeight="1" thickTop="1" thickBot="1">
      <c r="A1707" s="516" t="str">
        <f t="shared" si="62"/>
        <v/>
      </c>
      <c r="I1707" s="543" t="str">
        <f t="shared" si="63"/>
        <v/>
      </c>
    </row>
    <row r="1708" spans="1:9" ht="15" customHeight="1" thickTop="1" thickBot="1">
      <c r="A1708" s="516" t="str">
        <f t="shared" si="62"/>
        <v/>
      </c>
      <c r="I1708" s="543" t="str">
        <f t="shared" si="63"/>
        <v/>
      </c>
    </row>
    <row r="1709" spans="1:9" ht="15" customHeight="1" thickTop="1" thickBot="1">
      <c r="A1709" s="516" t="str">
        <f t="shared" si="62"/>
        <v/>
      </c>
      <c r="I1709" s="543" t="str">
        <f t="shared" si="63"/>
        <v/>
      </c>
    </row>
    <row r="1710" spans="1:9" ht="15" customHeight="1" thickTop="1" thickBot="1">
      <c r="A1710" s="516" t="str">
        <f t="shared" si="62"/>
        <v/>
      </c>
      <c r="I1710" s="543" t="str">
        <f t="shared" si="63"/>
        <v/>
      </c>
    </row>
    <row r="1711" spans="1:9" ht="15" customHeight="1" thickTop="1" thickBot="1">
      <c r="A1711" s="516" t="str">
        <f t="shared" si="62"/>
        <v/>
      </c>
      <c r="I1711" s="543" t="str">
        <f t="shared" si="63"/>
        <v/>
      </c>
    </row>
    <row r="1712" spans="1:9" ht="15" customHeight="1" thickTop="1" thickBot="1">
      <c r="A1712" s="516" t="str">
        <f t="shared" si="62"/>
        <v/>
      </c>
      <c r="I1712" s="543" t="str">
        <f t="shared" si="63"/>
        <v/>
      </c>
    </row>
    <row r="1713" spans="1:9" ht="15" customHeight="1" thickTop="1" thickBot="1">
      <c r="A1713" s="516" t="str">
        <f t="shared" si="62"/>
        <v/>
      </c>
      <c r="I1713" s="543" t="str">
        <f t="shared" si="63"/>
        <v/>
      </c>
    </row>
    <row r="1714" spans="1:9" ht="15" customHeight="1" thickTop="1" thickBot="1">
      <c r="A1714" s="516" t="str">
        <f t="shared" si="62"/>
        <v/>
      </c>
      <c r="I1714" s="543" t="str">
        <f t="shared" si="63"/>
        <v/>
      </c>
    </row>
    <row r="1715" spans="1:9" ht="15" customHeight="1" thickTop="1" thickBot="1">
      <c r="A1715" s="516" t="str">
        <f t="shared" si="62"/>
        <v/>
      </c>
      <c r="I1715" s="543" t="str">
        <f t="shared" si="63"/>
        <v/>
      </c>
    </row>
    <row r="1716" spans="1:9" ht="15" customHeight="1" thickTop="1" thickBot="1">
      <c r="A1716" s="516" t="str">
        <f t="shared" si="62"/>
        <v/>
      </c>
      <c r="I1716" s="543" t="str">
        <f t="shared" si="63"/>
        <v/>
      </c>
    </row>
    <row r="1717" spans="1:9" ht="15" customHeight="1" thickTop="1" thickBot="1">
      <c r="A1717" s="516" t="str">
        <f t="shared" si="62"/>
        <v/>
      </c>
      <c r="I1717" s="543" t="str">
        <f t="shared" si="63"/>
        <v/>
      </c>
    </row>
    <row r="1718" spans="1:9" ht="15" customHeight="1" thickTop="1" thickBot="1">
      <c r="A1718" s="516" t="str">
        <f t="shared" si="62"/>
        <v/>
      </c>
      <c r="I1718" s="543" t="str">
        <f t="shared" si="63"/>
        <v/>
      </c>
    </row>
    <row r="1719" spans="1:9" ht="15" customHeight="1" thickTop="1" thickBot="1">
      <c r="A1719" s="516" t="str">
        <f t="shared" si="62"/>
        <v/>
      </c>
      <c r="I1719" s="543" t="str">
        <f t="shared" si="63"/>
        <v/>
      </c>
    </row>
    <row r="1720" spans="1:9" ht="15" customHeight="1" thickTop="1" thickBot="1">
      <c r="A1720" s="516" t="str">
        <f t="shared" si="62"/>
        <v/>
      </c>
      <c r="I1720" s="543" t="str">
        <f t="shared" si="63"/>
        <v/>
      </c>
    </row>
    <row r="1721" spans="1:9" ht="15" customHeight="1" thickTop="1" thickBot="1">
      <c r="A1721" s="516" t="str">
        <f t="shared" si="62"/>
        <v/>
      </c>
      <c r="I1721" s="543" t="str">
        <f t="shared" si="63"/>
        <v/>
      </c>
    </row>
    <row r="1722" spans="1:9" ht="15" customHeight="1" thickTop="1" thickBot="1">
      <c r="A1722" s="516" t="str">
        <f t="shared" si="62"/>
        <v/>
      </c>
      <c r="I1722" s="543" t="str">
        <f t="shared" si="63"/>
        <v/>
      </c>
    </row>
    <row r="1723" spans="1:9" ht="15" customHeight="1" thickTop="1" thickBot="1">
      <c r="A1723" s="516" t="str">
        <f t="shared" si="62"/>
        <v/>
      </c>
      <c r="I1723" s="543" t="str">
        <f t="shared" si="63"/>
        <v/>
      </c>
    </row>
    <row r="1724" spans="1:9" ht="15" customHeight="1" thickTop="1" thickBot="1">
      <c r="A1724" s="516" t="str">
        <f t="shared" si="62"/>
        <v/>
      </c>
      <c r="I1724" s="543" t="str">
        <f t="shared" si="63"/>
        <v/>
      </c>
    </row>
    <row r="1725" spans="1:9" ht="15" customHeight="1" thickTop="1" thickBot="1">
      <c r="A1725" s="516" t="str">
        <f t="shared" si="62"/>
        <v/>
      </c>
      <c r="I1725" s="543" t="str">
        <f t="shared" si="63"/>
        <v/>
      </c>
    </row>
    <row r="1726" spans="1:9" ht="15" customHeight="1" thickTop="1" thickBot="1">
      <c r="A1726" s="516" t="str">
        <f t="shared" si="62"/>
        <v/>
      </c>
      <c r="I1726" s="543" t="str">
        <f t="shared" si="63"/>
        <v/>
      </c>
    </row>
    <row r="1727" spans="1:9" ht="15" customHeight="1" thickTop="1" thickBot="1">
      <c r="A1727" s="516" t="str">
        <f t="shared" si="62"/>
        <v/>
      </c>
      <c r="I1727" s="543" t="str">
        <f t="shared" si="63"/>
        <v/>
      </c>
    </row>
    <row r="1728" spans="1:9" ht="15" customHeight="1" thickTop="1" thickBot="1">
      <c r="A1728" s="516" t="str">
        <f t="shared" si="62"/>
        <v/>
      </c>
      <c r="I1728" s="543" t="str">
        <f t="shared" si="63"/>
        <v/>
      </c>
    </row>
    <row r="1729" spans="1:9" ht="15" customHeight="1" thickTop="1" thickBot="1">
      <c r="A1729" s="516" t="str">
        <f t="shared" si="62"/>
        <v/>
      </c>
      <c r="I1729" s="543" t="str">
        <f t="shared" si="63"/>
        <v/>
      </c>
    </row>
    <row r="1730" spans="1:9" ht="15" customHeight="1" thickTop="1" thickBot="1">
      <c r="A1730" s="516" t="str">
        <f t="shared" si="62"/>
        <v/>
      </c>
      <c r="I1730" s="543" t="str">
        <f t="shared" si="63"/>
        <v/>
      </c>
    </row>
    <row r="1731" spans="1:9" ht="15" customHeight="1" thickTop="1" thickBot="1">
      <c r="A1731" s="516" t="str">
        <f t="shared" ref="A1731:A1794" si="64">IF($K1731="","",_xlfn.LET(_xlpm.gDate,K1731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1731" s="543" t="str">
        <f t="shared" ref="I1731:I1794" si="65">IF($A1731="","",TEXT($A1731,"yyyy-mm"))</f>
        <v/>
      </c>
    </row>
    <row r="1732" spans="1:9" ht="15" customHeight="1" thickTop="1" thickBot="1">
      <c r="A1732" s="516" t="str">
        <f t="shared" si="64"/>
        <v/>
      </c>
      <c r="I1732" s="543" t="str">
        <f t="shared" si="65"/>
        <v/>
      </c>
    </row>
    <row r="1733" spans="1:9" ht="15" customHeight="1" thickTop="1" thickBot="1">
      <c r="A1733" s="516" t="str">
        <f t="shared" si="64"/>
        <v/>
      </c>
      <c r="I1733" s="543" t="str">
        <f t="shared" si="65"/>
        <v/>
      </c>
    </row>
    <row r="1734" spans="1:9" ht="15" customHeight="1" thickTop="1" thickBot="1">
      <c r="A1734" s="516" t="str">
        <f t="shared" si="64"/>
        <v/>
      </c>
      <c r="I1734" s="543" t="str">
        <f t="shared" si="65"/>
        <v/>
      </c>
    </row>
    <row r="1735" spans="1:9" ht="15" customHeight="1" thickTop="1" thickBot="1">
      <c r="A1735" s="516" t="str">
        <f t="shared" si="64"/>
        <v/>
      </c>
      <c r="I1735" s="543" t="str">
        <f t="shared" si="65"/>
        <v/>
      </c>
    </row>
    <row r="1736" spans="1:9" ht="15" customHeight="1" thickTop="1" thickBot="1">
      <c r="A1736" s="516" t="str">
        <f t="shared" si="64"/>
        <v/>
      </c>
      <c r="I1736" s="543" t="str">
        <f t="shared" si="65"/>
        <v/>
      </c>
    </row>
    <row r="1737" spans="1:9" ht="15" customHeight="1" thickTop="1" thickBot="1">
      <c r="A1737" s="516" t="str">
        <f t="shared" si="64"/>
        <v/>
      </c>
      <c r="I1737" s="543" t="str">
        <f t="shared" si="65"/>
        <v/>
      </c>
    </row>
    <row r="1738" spans="1:9" ht="15" customHeight="1" thickTop="1" thickBot="1">
      <c r="A1738" s="516" t="str">
        <f t="shared" si="64"/>
        <v/>
      </c>
      <c r="I1738" s="543" t="str">
        <f t="shared" si="65"/>
        <v/>
      </c>
    </row>
    <row r="1739" spans="1:9" ht="15" customHeight="1" thickTop="1" thickBot="1">
      <c r="A1739" s="516" t="str">
        <f t="shared" si="64"/>
        <v/>
      </c>
      <c r="I1739" s="543" t="str">
        <f t="shared" si="65"/>
        <v/>
      </c>
    </row>
    <row r="1740" spans="1:9" ht="15" customHeight="1" thickTop="1" thickBot="1">
      <c r="A1740" s="516" t="str">
        <f t="shared" si="64"/>
        <v/>
      </c>
      <c r="I1740" s="543" t="str">
        <f t="shared" si="65"/>
        <v/>
      </c>
    </row>
    <row r="1741" spans="1:9" ht="15" customHeight="1" thickTop="1" thickBot="1">
      <c r="A1741" s="516" t="str">
        <f t="shared" si="64"/>
        <v/>
      </c>
      <c r="I1741" s="543" t="str">
        <f t="shared" si="65"/>
        <v/>
      </c>
    </row>
    <row r="1742" spans="1:9" ht="15" customHeight="1" thickTop="1" thickBot="1">
      <c r="A1742" s="516" t="str">
        <f t="shared" si="64"/>
        <v/>
      </c>
      <c r="I1742" s="543" t="str">
        <f t="shared" si="65"/>
        <v/>
      </c>
    </row>
    <row r="1743" spans="1:9" ht="15" customHeight="1" thickTop="1" thickBot="1">
      <c r="A1743" s="516" t="str">
        <f t="shared" si="64"/>
        <v/>
      </c>
      <c r="I1743" s="543" t="str">
        <f t="shared" si="65"/>
        <v/>
      </c>
    </row>
    <row r="1744" spans="1:9" ht="15" customHeight="1" thickTop="1" thickBot="1">
      <c r="A1744" s="516" t="str">
        <f t="shared" si="64"/>
        <v/>
      </c>
      <c r="I1744" s="543" t="str">
        <f t="shared" si="65"/>
        <v/>
      </c>
    </row>
    <row r="1745" spans="1:9" ht="15" customHeight="1" thickTop="1" thickBot="1">
      <c r="A1745" s="516" t="str">
        <f t="shared" si="64"/>
        <v/>
      </c>
      <c r="I1745" s="543" t="str">
        <f t="shared" si="65"/>
        <v/>
      </c>
    </row>
    <row r="1746" spans="1:9" ht="15" customHeight="1" thickTop="1" thickBot="1">
      <c r="A1746" s="516" t="str">
        <f t="shared" si="64"/>
        <v/>
      </c>
      <c r="I1746" s="543" t="str">
        <f t="shared" si="65"/>
        <v/>
      </c>
    </row>
    <row r="1747" spans="1:9" ht="15" customHeight="1" thickTop="1" thickBot="1">
      <c r="A1747" s="516" t="str">
        <f t="shared" si="64"/>
        <v/>
      </c>
      <c r="I1747" s="543" t="str">
        <f t="shared" si="65"/>
        <v/>
      </c>
    </row>
    <row r="1748" spans="1:9" ht="15" customHeight="1" thickTop="1" thickBot="1">
      <c r="A1748" s="516" t="str">
        <f t="shared" si="64"/>
        <v/>
      </c>
      <c r="I1748" s="543" t="str">
        <f t="shared" si="65"/>
        <v/>
      </c>
    </row>
    <row r="1749" spans="1:9" ht="15" customHeight="1" thickTop="1" thickBot="1">
      <c r="A1749" s="516" t="str">
        <f t="shared" si="64"/>
        <v/>
      </c>
      <c r="I1749" s="543" t="str">
        <f t="shared" si="65"/>
        <v/>
      </c>
    </row>
    <row r="1750" spans="1:9" ht="15" customHeight="1" thickTop="1" thickBot="1">
      <c r="A1750" s="516" t="str">
        <f t="shared" si="64"/>
        <v/>
      </c>
      <c r="I1750" s="543" t="str">
        <f t="shared" si="65"/>
        <v/>
      </c>
    </row>
    <row r="1751" spans="1:9" ht="15" customHeight="1" thickTop="1" thickBot="1">
      <c r="A1751" s="516" t="str">
        <f t="shared" si="64"/>
        <v/>
      </c>
      <c r="I1751" s="543" t="str">
        <f t="shared" si="65"/>
        <v/>
      </c>
    </row>
    <row r="1752" spans="1:9" ht="15" customHeight="1" thickTop="1" thickBot="1">
      <c r="A1752" s="516" t="str">
        <f t="shared" si="64"/>
        <v/>
      </c>
      <c r="I1752" s="543" t="str">
        <f t="shared" si="65"/>
        <v/>
      </c>
    </row>
    <row r="1753" spans="1:9" ht="15" customHeight="1" thickTop="1" thickBot="1">
      <c r="A1753" s="516" t="str">
        <f t="shared" si="64"/>
        <v/>
      </c>
      <c r="I1753" s="543" t="str">
        <f t="shared" si="65"/>
        <v/>
      </c>
    </row>
    <row r="1754" spans="1:9" ht="15" customHeight="1" thickTop="1" thickBot="1">
      <c r="A1754" s="516" t="str">
        <f t="shared" si="64"/>
        <v/>
      </c>
      <c r="I1754" s="543" t="str">
        <f t="shared" si="65"/>
        <v/>
      </c>
    </row>
    <row r="1755" spans="1:9" ht="15" customHeight="1" thickTop="1" thickBot="1">
      <c r="A1755" s="516" t="str">
        <f t="shared" si="64"/>
        <v/>
      </c>
      <c r="I1755" s="543" t="str">
        <f t="shared" si="65"/>
        <v/>
      </c>
    </row>
    <row r="1756" spans="1:9" ht="15" customHeight="1" thickTop="1" thickBot="1">
      <c r="A1756" s="516" t="str">
        <f t="shared" si="64"/>
        <v/>
      </c>
      <c r="I1756" s="543" t="str">
        <f t="shared" si="65"/>
        <v/>
      </c>
    </row>
    <row r="1757" spans="1:9" ht="15" customHeight="1" thickTop="1" thickBot="1">
      <c r="A1757" s="516" t="str">
        <f t="shared" si="64"/>
        <v/>
      </c>
      <c r="I1757" s="543" t="str">
        <f t="shared" si="65"/>
        <v/>
      </c>
    </row>
    <row r="1758" spans="1:9" ht="15" customHeight="1" thickTop="1" thickBot="1">
      <c r="A1758" s="516" t="str">
        <f t="shared" si="64"/>
        <v/>
      </c>
      <c r="I1758" s="543" t="str">
        <f t="shared" si="65"/>
        <v/>
      </c>
    </row>
    <row r="1759" spans="1:9" ht="15" customHeight="1" thickTop="1" thickBot="1">
      <c r="A1759" s="516" t="str">
        <f t="shared" si="64"/>
        <v/>
      </c>
      <c r="I1759" s="543" t="str">
        <f t="shared" si="65"/>
        <v/>
      </c>
    </row>
    <row r="1760" spans="1:9" ht="15" customHeight="1" thickTop="1" thickBot="1">
      <c r="A1760" s="516" t="str">
        <f t="shared" si="64"/>
        <v/>
      </c>
      <c r="I1760" s="543" t="str">
        <f t="shared" si="65"/>
        <v/>
      </c>
    </row>
    <row r="1761" spans="1:9" ht="15" customHeight="1" thickTop="1" thickBot="1">
      <c r="A1761" s="516" t="str">
        <f t="shared" si="64"/>
        <v/>
      </c>
      <c r="I1761" s="543" t="str">
        <f t="shared" si="65"/>
        <v/>
      </c>
    </row>
    <row r="1762" spans="1:9" ht="15" customHeight="1" thickTop="1" thickBot="1">
      <c r="A1762" s="516" t="str">
        <f t="shared" si="64"/>
        <v/>
      </c>
      <c r="I1762" s="543" t="str">
        <f t="shared" si="65"/>
        <v/>
      </c>
    </row>
    <row r="1763" spans="1:9" ht="15" customHeight="1" thickTop="1" thickBot="1">
      <c r="A1763" s="516" t="str">
        <f t="shared" si="64"/>
        <v/>
      </c>
      <c r="I1763" s="543" t="str">
        <f t="shared" si="65"/>
        <v/>
      </c>
    </row>
    <row r="1764" spans="1:9" ht="15" customHeight="1" thickTop="1" thickBot="1">
      <c r="A1764" s="516" t="str">
        <f t="shared" si="64"/>
        <v/>
      </c>
      <c r="I1764" s="543" t="str">
        <f t="shared" si="65"/>
        <v/>
      </c>
    </row>
    <row r="1765" spans="1:9" ht="15" customHeight="1" thickTop="1" thickBot="1">
      <c r="A1765" s="516" t="str">
        <f t="shared" si="64"/>
        <v/>
      </c>
      <c r="I1765" s="543" t="str">
        <f t="shared" si="65"/>
        <v/>
      </c>
    </row>
    <row r="1766" spans="1:9" ht="15" customHeight="1" thickTop="1" thickBot="1">
      <c r="A1766" s="516" t="str">
        <f t="shared" si="64"/>
        <v/>
      </c>
      <c r="I1766" s="543" t="str">
        <f t="shared" si="65"/>
        <v/>
      </c>
    </row>
    <row r="1767" spans="1:9" ht="15" customHeight="1" thickTop="1" thickBot="1">
      <c r="A1767" s="516" t="str">
        <f t="shared" si="64"/>
        <v/>
      </c>
      <c r="I1767" s="543" t="str">
        <f t="shared" si="65"/>
        <v/>
      </c>
    </row>
    <row r="1768" spans="1:9" ht="15" customHeight="1" thickTop="1" thickBot="1">
      <c r="A1768" s="516" t="str">
        <f t="shared" si="64"/>
        <v/>
      </c>
      <c r="I1768" s="543" t="str">
        <f t="shared" si="65"/>
        <v/>
      </c>
    </row>
    <row r="1769" spans="1:9" ht="15" customHeight="1" thickTop="1" thickBot="1">
      <c r="A1769" s="516" t="str">
        <f t="shared" si="64"/>
        <v/>
      </c>
      <c r="I1769" s="543" t="str">
        <f t="shared" si="65"/>
        <v/>
      </c>
    </row>
    <row r="1770" spans="1:9" ht="15" customHeight="1" thickTop="1" thickBot="1">
      <c r="A1770" s="516" t="str">
        <f t="shared" si="64"/>
        <v/>
      </c>
      <c r="I1770" s="543" t="str">
        <f t="shared" si="65"/>
        <v/>
      </c>
    </row>
    <row r="1771" spans="1:9" ht="15" customHeight="1" thickTop="1" thickBot="1">
      <c r="A1771" s="516" t="str">
        <f t="shared" si="64"/>
        <v/>
      </c>
      <c r="I1771" s="543" t="str">
        <f t="shared" si="65"/>
        <v/>
      </c>
    </row>
    <row r="1772" spans="1:9" ht="15" customHeight="1" thickTop="1" thickBot="1">
      <c r="A1772" s="516" t="str">
        <f t="shared" si="64"/>
        <v/>
      </c>
      <c r="I1772" s="543" t="str">
        <f t="shared" si="65"/>
        <v/>
      </c>
    </row>
    <row r="1773" spans="1:9" ht="15" customHeight="1" thickTop="1" thickBot="1">
      <c r="A1773" s="516" t="str">
        <f t="shared" si="64"/>
        <v/>
      </c>
      <c r="I1773" s="543" t="str">
        <f t="shared" si="65"/>
        <v/>
      </c>
    </row>
    <row r="1774" spans="1:9" ht="15" customHeight="1" thickTop="1" thickBot="1">
      <c r="A1774" s="516" t="str">
        <f t="shared" si="64"/>
        <v/>
      </c>
      <c r="I1774" s="543" t="str">
        <f t="shared" si="65"/>
        <v/>
      </c>
    </row>
    <row r="1775" spans="1:9" ht="15" customHeight="1" thickTop="1" thickBot="1">
      <c r="A1775" s="516" t="str">
        <f t="shared" si="64"/>
        <v/>
      </c>
      <c r="I1775" s="543" t="str">
        <f t="shared" si="65"/>
        <v/>
      </c>
    </row>
    <row r="1776" spans="1:9" ht="15" customHeight="1" thickTop="1" thickBot="1">
      <c r="A1776" s="516" t="str">
        <f t="shared" si="64"/>
        <v/>
      </c>
      <c r="I1776" s="543" t="str">
        <f t="shared" si="65"/>
        <v/>
      </c>
    </row>
    <row r="1777" spans="1:9" ht="15" customHeight="1" thickTop="1" thickBot="1">
      <c r="A1777" s="516" t="str">
        <f t="shared" si="64"/>
        <v/>
      </c>
      <c r="I1777" s="543" t="str">
        <f t="shared" si="65"/>
        <v/>
      </c>
    </row>
    <row r="1778" spans="1:9" ht="15" customHeight="1" thickTop="1" thickBot="1">
      <c r="A1778" s="516" t="str">
        <f t="shared" si="64"/>
        <v/>
      </c>
      <c r="I1778" s="543" t="str">
        <f t="shared" si="65"/>
        <v/>
      </c>
    </row>
    <row r="1779" spans="1:9" ht="15" customHeight="1" thickTop="1" thickBot="1">
      <c r="A1779" s="516" t="str">
        <f t="shared" si="64"/>
        <v/>
      </c>
      <c r="I1779" s="543" t="str">
        <f t="shared" si="65"/>
        <v/>
      </c>
    </row>
    <row r="1780" spans="1:9" ht="15" customHeight="1" thickTop="1" thickBot="1">
      <c r="A1780" s="516" t="str">
        <f t="shared" si="64"/>
        <v/>
      </c>
      <c r="I1780" s="543" t="str">
        <f t="shared" si="65"/>
        <v/>
      </c>
    </row>
    <row r="1781" spans="1:9" ht="15" customHeight="1" thickTop="1" thickBot="1">
      <c r="A1781" s="516" t="str">
        <f t="shared" si="64"/>
        <v/>
      </c>
      <c r="I1781" s="543" t="str">
        <f t="shared" si="65"/>
        <v/>
      </c>
    </row>
    <row r="1782" spans="1:9" ht="15" customHeight="1" thickTop="1" thickBot="1">
      <c r="A1782" s="516" t="str">
        <f t="shared" si="64"/>
        <v/>
      </c>
      <c r="I1782" s="543" t="str">
        <f t="shared" si="65"/>
        <v/>
      </c>
    </row>
    <row r="1783" spans="1:9" ht="15" customHeight="1" thickTop="1" thickBot="1">
      <c r="A1783" s="516" t="str">
        <f t="shared" si="64"/>
        <v/>
      </c>
      <c r="I1783" s="543" t="str">
        <f t="shared" si="65"/>
        <v/>
      </c>
    </row>
    <row r="1784" spans="1:9" ht="15" customHeight="1" thickTop="1" thickBot="1">
      <c r="A1784" s="516" t="str">
        <f t="shared" si="64"/>
        <v/>
      </c>
      <c r="I1784" s="543" t="str">
        <f t="shared" si="65"/>
        <v/>
      </c>
    </row>
    <row r="1785" spans="1:9" ht="15" customHeight="1" thickTop="1" thickBot="1">
      <c r="A1785" s="516" t="str">
        <f t="shared" si="64"/>
        <v/>
      </c>
      <c r="I1785" s="543" t="str">
        <f t="shared" si="65"/>
        <v/>
      </c>
    </row>
    <row r="1786" spans="1:9" ht="15" customHeight="1" thickTop="1" thickBot="1">
      <c r="A1786" s="516" t="str">
        <f t="shared" si="64"/>
        <v/>
      </c>
      <c r="I1786" s="543" t="str">
        <f t="shared" si="65"/>
        <v/>
      </c>
    </row>
    <row r="1787" spans="1:9" ht="15" customHeight="1" thickTop="1" thickBot="1">
      <c r="A1787" s="516" t="str">
        <f t="shared" si="64"/>
        <v/>
      </c>
      <c r="I1787" s="543" t="str">
        <f t="shared" si="65"/>
        <v/>
      </c>
    </row>
    <row r="1788" spans="1:9" ht="15" customHeight="1" thickTop="1" thickBot="1">
      <c r="A1788" s="516" t="str">
        <f t="shared" si="64"/>
        <v/>
      </c>
      <c r="I1788" s="543" t="str">
        <f t="shared" si="65"/>
        <v/>
      </c>
    </row>
    <row r="1789" spans="1:9" ht="15" customHeight="1" thickTop="1" thickBot="1">
      <c r="A1789" s="516" t="str">
        <f t="shared" si="64"/>
        <v/>
      </c>
      <c r="I1789" s="543" t="str">
        <f t="shared" si="65"/>
        <v/>
      </c>
    </row>
    <row r="1790" spans="1:9" ht="15" customHeight="1" thickTop="1" thickBot="1">
      <c r="A1790" s="516" t="str">
        <f t="shared" si="64"/>
        <v/>
      </c>
      <c r="I1790" s="543" t="str">
        <f t="shared" si="65"/>
        <v/>
      </c>
    </row>
    <row r="1791" spans="1:9" ht="15" customHeight="1" thickTop="1" thickBot="1">
      <c r="A1791" s="516" t="str">
        <f t="shared" si="64"/>
        <v/>
      </c>
      <c r="I1791" s="543" t="str">
        <f t="shared" si="65"/>
        <v/>
      </c>
    </row>
    <row r="1792" spans="1:9" ht="15" customHeight="1" thickTop="1" thickBot="1">
      <c r="A1792" s="516" t="str">
        <f t="shared" si="64"/>
        <v/>
      </c>
      <c r="I1792" s="543" t="str">
        <f t="shared" si="65"/>
        <v/>
      </c>
    </row>
    <row r="1793" spans="1:9" ht="15" customHeight="1" thickTop="1" thickBot="1">
      <c r="A1793" s="516" t="str">
        <f t="shared" si="64"/>
        <v/>
      </c>
      <c r="I1793" s="543" t="str">
        <f t="shared" si="65"/>
        <v/>
      </c>
    </row>
    <row r="1794" spans="1:9" ht="15" customHeight="1" thickTop="1" thickBot="1">
      <c r="A1794" s="516" t="str">
        <f t="shared" si="64"/>
        <v/>
      </c>
      <c r="I1794" s="543" t="str">
        <f t="shared" si="65"/>
        <v/>
      </c>
    </row>
    <row r="1795" spans="1:9" ht="15" customHeight="1" thickTop="1" thickBot="1">
      <c r="A1795" s="516" t="str">
        <f t="shared" ref="A1795:A1858" si="66">IF($K1795="","",_xlfn.LET(_xlpm.gDate,K1795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1795" s="543" t="str">
        <f t="shared" ref="I1795:I1858" si="67">IF($A1795="","",TEXT($A1795,"yyyy-mm"))</f>
        <v/>
      </c>
    </row>
    <row r="1796" spans="1:9" ht="15" customHeight="1" thickTop="1" thickBot="1">
      <c r="A1796" s="516" t="str">
        <f t="shared" si="66"/>
        <v/>
      </c>
      <c r="I1796" s="543" t="str">
        <f t="shared" si="67"/>
        <v/>
      </c>
    </row>
    <row r="1797" spans="1:9" ht="15" customHeight="1" thickTop="1" thickBot="1">
      <c r="A1797" s="516" t="str">
        <f t="shared" si="66"/>
        <v/>
      </c>
      <c r="I1797" s="543" t="str">
        <f t="shared" si="67"/>
        <v/>
      </c>
    </row>
    <row r="1798" spans="1:9" ht="15" customHeight="1" thickTop="1" thickBot="1">
      <c r="A1798" s="516" t="str">
        <f t="shared" si="66"/>
        <v/>
      </c>
      <c r="I1798" s="543" t="str">
        <f t="shared" si="67"/>
        <v/>
      </c>
    </row>
    <row r="1799" spans="1:9" ht="15" customHeight="1" thickTop="1" thickBot="1">
      <c r="A1799" s="516" t="str">
        <f t="shared" si="66"/>
        <v/>
      </c>
      <c r="I1799" s="543" t="str">
        <f t="shared" si="67"/>
        <v/>
      </c>
    </row>
    <row r="1800" spans="1:9" ht="15" customHeight="1" thickTop="1" thickBot="1">
      <c r="A1800" s="516" t="str">
        <f t="shared" si="66"/>
        <v/>
      </c>
      <c r="I1800" s="543" t="str">
        <f t="shared" si="67"/>
        <v/>
      </c>
    </row>
    <row r="1801" spans="1:9" ht="15" customHeight="1" thickTop="1" thickBot="1">
      <c r="A1801" s="516" t="str">
        <f t="shared" si="66"/>
        <v/>
      </c>
      <c r="I1801" s="543" t="str">
        <f t="shared" si="67"/>
        <v/>
      </c>
    </row>
    <row r="1802" spans="1:9" ht="15" customHeight="1" thickTop="1" thickBot="1">
      <c r="A1802" s="516" t="str">
        <f t="shared" si="66"/>
        <v/>
      </c>
      <c r="I1802" s="543" t="str">
        <f t="shared" si="67"/>
        <v/>
      </c>
    </row>
    <row r="1803" spans="1:9" ht="15" customHeight="1" thickTop="1" thickBot="1">
      <c r="A1803" s="516" t="str">
        <f t="shared" si="66"/>
        <v/>
      </c>
      <c r="I1803" s="543" t="str">
        <f t="shared" si="67"/>
        <v/>
      </c>
    </row>
    <row r="1804" spans="1:9" ht="15" customHeight="1" thickTop="1" thickBot="1">
      <c r="A1804" s="516" t="str">
        <f t="shared" si="66"/>
        <v/>
      </c>
      <c r="I1804" s="543" t="str">
        <f t="shared" si="67"/>
        <v/>
      </c>
    </row>
    <row r="1805" spans="1:9" ht="15" customHeight="1" thickTop="1" thickBot="1">
      <c r="A1805" s="516" t="str">
        <f t="shared" si="66"/>
        <v/>
      </c>
      <c r="I1805" s="543" t="str">
        <f t="shared" si="67"/>
        <v/>
      </c>
    </row>
    <row r="1806" spans="1:9" ht="15" customHeight="1" thickTop="1" thickBot="1">
      <c r="A1806" s="516" t="str">
        <f t="shared" si="66"/>
        <v/>
      </c>
      <c r="I1806" s="543" t="str">
        <f t="shared" si="67"/>
        <v/>
      </c>
    </row>
    <row r="1807" spans="1:9" ht="15" customHeight="1" thickTop="1" thickBot="1">
      <c r="A1807" s="516" t="str">
        <f t="shared" si="66"/>
        <v/>
      </c>
      <c r="I1807" s="543" t="str">
        <f t="shared" si="67"/>
        <v/>
      </c>
    </row>
    <row r="1808" spans="1:9" ht="15" customHeight="1" thickTop="1" thickBot="1">
      <c r="A1808" s="516" t="str">
        <f t="shared" si="66"/>
        <v/>
      </c>
      <c r="I1808" s="543" t="str">
        <f t="shared" si="67"/>
        <v/>
      </c>
    </row>
    <row r="1809" spans="1:9" ht="15" customHeight="1" thickTop="1" thickBot="1">
      <c r="A1809" s="516" t="str">
        <f t="shared" si="66"/>
        <v/>
      </c>
      <c r="I1809" s="543" t="str">
        <f t="shared" si="67"/>
        <v/>
      </c>
    </row>
    <row r="1810" spans="1:9" ht="15" customHeight="1" thickTop="1" thickBot="1">
      <c r="A1810" s="516" t="str">
        <f t="shared" si="66"/>
        <v/>
      </c>
      <c r="I1810" s="543" t="str">
        <f t="shared" si="67"/>
        <v/>
      </c>
    </row>
    <row r="1811" spans="1:9" ht="15" customHeight="1" thickTop="1" thickBot="1">
      <c r="A1811" s="516" t="str">
        <f t="shared" si="66"/>
        <v/>
      </c>
      <c r="I1811" s="543" t="str">
        <f t="shared" si="67"/>
        <v/>
      </c>
    </row>
    <row r="1812" spans="1:9" ht="15" customHeight="1" thickTop="1" thickBot="1">
      <c r="A1812" s="516" t="str">
        <f t="shared" si="66"/>
        <v/>
      </c>
      <c r="I1812" s="543" t="str">
        <f t="shared" si="67"/>
        <v/>
      </c>
    </row>
    <row r="1813" spans="1:9" ht="15" customHeight="1" thickTop="1" thickBot="1">
      <c r="A1813" s="516" t="str">
        <f t="shared" si="66"/>
        <v/>
      </c>
      <c r="I1813" s="543" t="str">
        <f t="shared" si="67"/>
        <v/>
      </c>
    </row>
    <row r="1814" spans="1:9" ht="15" customHeight="1" thickTop="1" thickBot="1">
      <c r="A1814" s="516" t="str">
        <f t="shared" si="66"/>
        <v/>
      </c>
      <c r="I1814" s="543" t="str">
        <f t="shared" si="67"/>
        <v/>
      </c>
    </row>
    <row r="1815" spans="1:9" ht="15" customHeight="1" thickTop="1" thickBot="1">
      <c r="A1815" s="516" t="str">
        <f t="shared" si="66"/>
        <v/>
      </c>
      <c r="I1815" s="543" t="str">
        <f t="shared" si="67"/>
        <v/>
      </c>
    </row>
    <row r="1816" spans="1:9" ht="15" customHeight="1" thickTop="1" thickBot="1">
      <c r="A1816" s="516" t="str">
        <f t="shared" si="66"/>
        <v/>
      </c>
      <c r="I1816" s="543" t="str">
        <f t="shared" si="67"/>
        <v/>
      </c>
    </row>
    <row r="1817" spans="1:9" ht="15" customHeight="1" thickTop="1" thickBot="1">
      <c r="A1817" s="516" t="str">
        <f t="shared" si="66"/>
        <v/>
      </c>
      <c r="I1817" s="543" t="str">
        <f t="shared" si="67"/>
        <v/>
      </c>
    </row>
    <row r="1818" spans="1:9" ht="15" customHeight="1" thickTop="1" thickBot="1">
      <c r="A1818" s="516" t="str">
        <f t="shared" si="66"/>
        <v/>
      </c>
      <c r="I1818" s="543" t="str">
        <f t="shared" si="67"/>
        <v/>
      </c>
    </row>
    <row r="1819" spans="1:9" ht="15" customHeight="1" thickTop="1" thickBot="1">
      <c r="A1819" s="516" t="str">
        <f t="shared" si="66"/>
        <v/>
      </c>
      <c r="I1819" s="543" t="str">
        <f t="shared" si="67"/>
        <v/>
      </c>
    </row>
    <row r="1820" spans="1:9" ht="15" customHeight="1" thickTop="1" thickBot="1">
      <c r="A1820" s="516" t="str">
        <f t="shared" si="66"/>
        <v/>
      </c>
      <c r="I1820" s="543" t="str">
        <f t="shared" si="67"/>
        <v/>
      </c>
    </row>
    <row r="1821" spans="1:9" ht="15" customHeight="1" thickTop="1" thickBot="1">
      <c r="A1821" s="516" t="str">
        <f t="shared" si="66"/>
        <v/>
      </c>
      <c r="I1821" s="543" t="str">
        <f t="shared" si="67"/>
        <v/>
      </c>
    </row>
    <row r="1822" spans="1:9" ht="15" customHeight="1" thickTop="1" thickBot="1">
      <c r="A1822" s="516" t="str">
        <f t="shared" si="66"/>
        <v/>
      </c>
      <c r="I1822" s="543" t="str">
        <f t="shared" si="67"/>
        <v/>
      </c>
    </row>
    <row r="1823" spans="1:9" ht="15" customHeight="1" thickTop="1" thickBot="1">
      <c r="A1823" s="516" t="str">
        <f t="shared" si="66"/>
        <v/>
      </c>
      <c r="I1823" s="543" t="str">
        <f t="shared" si="67"/>
        <v/>
      </c>
    </row>
    <row r="1824" spans="1:9" ht="15" customHeight="1" thickTop="1" thickBot="1">
      <c r="A1824" s="516" t="str">
        <f t="shared" si="66"/>
        <v/>
      </c>
      <c r="I1824" s="543" t="str">
        <f t="shared" si="67"/>
        <v/>
      </c>
    </row>
    <row r="1825" spans="1:9" ht="15" customHeight="1" thickTop="1" thickBot="1">
      <c r="A1825" s="516" t="str">
        <f t="shared" si="66"/>
        <v/>
      </c>
      <c r="I1825" s="543" t="str">
        <f t="shared" si="67"/>
        <v/>
      </c>
    </row>
    <row r="1826" spans="1:9" ht="15" customHeight="1" thickTop="1" thickBot="1">
      <c r="A1826" s="516" t="str">
        <f t="shared" si="66"/>
        <v/>
      </c>
      <c r="I1826" s="543" t="str">
        <f t="shared" si="67"/>
        <v/>
      </c>
    </row>
    <row r="1827" spans="1:9" ht="15" customHeight="1" thickTop="1" thickBot="1">
      <c r="A1827" s="516" t="str">
        <f t="shared" si="66"/>
        <v/>
      </c>
      <c r="I1827" s="543" t="str">
        <f t="shared" si="67"/>
        <v/>
      </c>
    </row>
    <row r="1828" spans="1:9" ht="15" customHeight="1" thickTop="1" thickBot="1">
      <c r="A1828" s="516" t="str">
        <f t="shared" si="66"/>
        <v/>
      </c>
      <c r="I1828" s="543" t="str">
        <f t="shared" si="67"/>
        <v/>
      </c>
    </row>
    <row r="1829" spans="1:9" ht="15" customHeight="1" thickTop="1" thickBot="1">
      <c r="A1829" s="516" t="str">
        <f t="shared" si="66"/>
        <v/>
      </c>
      <c r="I1829" s="543" t="str">
        <f t="shared" si="67"/>
        <v/>
      </c>
    </row>
    <row r="1830" spans="1:9" ht="15" customHeight="1" thickTop="1" thickBot="1">
      <c r="A1830" s="516" t="str">
        <f t="shared" si="66"/>
        <v/>
      </c>
      <c r="I1830" s="543" t="str">
        <f t="shared" si="67"/>
        <v/>
      </c>
    </row>
    <row r="1831" spans="1:9" ht="15" customHeight="1" thickTop="1" thickBot="1">
      <c r="A1831" s="516" t="str">
        <f t="shared" si="66"/>
        <v/>
      </c>
      <c r="I1831" s="543" t="str">
        <f t="shared" si="67"/>
        <v/>
      </c>
    </row>
    <row r="1832" spans="1:9" ht="15" customHeight="1" thickTop="1" thickBot="1">
      <c r="A1832" s="516" t="str">
        <f t="shared" si="66"/>
        <v/>
      </c>
      <c r="I1832" s="543" t="str">
        <f t="shared" si="67"/>
        <v/>
      </c>
    </row>
    <row r="1833" spans="1:9" ht="15" customHeight="1" thickTop="1" thickBot="1">
      <c r="A1833" s="516" t="str">
        <f t="shared" si="66"/>
        <v/>
      </c>
      <c r="I1833" s="543" t="str">
        <f t="shared" si="67"/>
        <v/>
      </c>
    </row>
    <row r="1834" spans="1:9" ht="15" customHeight="1" thickTop="1" thickBot="1">
      <c r="A1834" s="516" t="str">
        <f t="shared" si="66"/>
        <v/>
      </c>
      <c r="I1834" s="543" t="str">
        <f t="shared" si="67"/>
        <v/>
      </c>
    </row>
    <row r="1835" spans="1:9" ht="15" customHeight="1" thickTop="1" thickBot="1">
      <c r="A1835" s="516" t="str">
        <f t="shared" si="66"/>
        <v/>
      </c>
      <c r="I1835" s="543" t="str">
        <f t="shared" si="67"/>
        <v/>
      </c>
    </row>
    <row r="1836" spans="1:9" ht="15" customHeight="1" thickTop="1" thickBot="1">
      <c r="A1836" s="516" t="str">
        <f t="shared" si="66"/>
        <v/>
      </c>
      <c r="I1836" s="543" t="str">
        <f t="shared" si="67"/>
        <v/>
      </c>
    </row>
    <row r="1837" spans="1:9" ht="15" customHeight="1" thickTop="1" thickBot="1">
      <c r="A1837" s="516" t="str">
        <f t="shared" si="66"/>
        <v/>
      </c>
      <c r="I1837" s="543" t="str">
        <f t="shared" si="67"/>
        <v/>
      </c>
    </row>
    <row r="1838" spans="1:9" ht="15" customHeight="1" thickTop="1" thickBot="1">
      <c r="A1838" s="516" t="str">
        <f t="shared" si="66"/>
        <v/>
      </c>
      <c r="I1838" s="543" t="str">
        <f t="shared" si="67"/>
        <v/>
      </c>
    </row>
    <row r="1839" spans="1:9" ht="15" customHeight="1" thickTop="1" thickBot="1">
      <c r="A1839" s="516" t="str">
        <f t="shared" si="66"/>
        <v/>
      </c>
      <c r="I1839" s="543" t="str">
        <f t="shared" si="67"/>
        <v/>
      </c>
    </row>
    <row r="1840" spans="1:9" ht="15" customHeight="1" thickTop="1" thickBot="1">
      <c r="A1840" s="516" t="str">
        <f t="shared" si="66"/>
        <v/>
      </c>
      <c r="I1840" s="543" t="str">
        <f t="shared" si="67"/>
        <v/>
      </c>
    </row>
    <row r="1841" spans="1:9" ht="15" customHeight="1" thickTop="1" thickBot="1">
      <c r="A1841" s="516" t="str">
        <f t="shared" si="66"/>
        <v/>
      </c>
      <c r="I1841" s="543" t="str">
        <f t="shared" si="67"/>
        <v/>
      </c>
    </row>
    <row r="1842" spans="1:9" ht="15" customHeight="1" thickTop="1" thickBot="1">
      <c r="A1842" s="516" t="str">
        <f t="shared" si="66"/>
        <v/>
      </c>
      <c r="I1842" s="543" t="str">
        <f t="shared" si="67"/>
        <v/>
      </c>
    </row>
    <row r="1843" spans="1:9" ht="15" customHeight="1" thickTop="1" thickBot="1">
      <c r="A1843" s="516" t="str">
        <f t="shared" si="66"/>
        <v/>
      </c>
      <c r="I1843" s="543" t="str">
        <f t="shared" si="67"/>
        <v/>
      </c>
    </row>
    <row r="1844" spans="1:9" ht="15" customHeight="1" thickTop="1" thickBot="1">
      <c r="A1844" s="516" t="str">
        <f t="shared" si="66"/>
        <v/>
      </c>
      <c r="I1844" s="543" t="str">
        <f t="shared" si="67"/>
        <v/>
      </c>
    </row>
    <row r="1845" spans="1:9" ht="15" customHeight="1" thickTop="1" thickBot="1">
      <c r="A1845" s="516" t="str">
        <f t="shared" si="66"/>
        <v/>
      </c>
      <c r="I1845" s="543" t="str">
        <f t="shared" si="67"/>
        <v/>
      </c>
    </row>
    <row r="1846" spans="1:9" ht="15" customHeight="1" thickTop="1" thickBot="1">
      <c r="A1846" s="516" t="str">
        <f t="shared" si="66"/>
        <v/>
      </c>
      <c r="I1846" s="543" t="str">
        <f t="shared" si="67"/>
        <v/>
      </c>
    </row>
    <row r="1847" spans="1:9" ht="15" customHeight="1" thickTop="1" thickBot="1">
      <c r="A1847" s="516" t="str">
        <f t="shared" si="66"/>
        <v/>
      </c>
      <c r="I1847" s="543" t="str">
        <f t="shared" si="67"/>
        <v/>
      </c>
    </row>
    <row r="1848" spans="1:9" ht="15" customHeight="1" thickTop="1" thickBot="1">
      <c r="A1848" s="516" t="str">
        <f t="shared" si="66"/>
        <v/>
      </c>
      <c r="I1848" s="543" t="str">
        <f t="shared" si="67"/>
        <v/>
      </c>
    </row>
    <row r="1849" spans="1:9" ht="15" customHeight="1" thickTop="1" thickBot="1">
      <c r="A1849" s="516" t="str">
        <f t="shared" si="66"/>
        <v/>
      </c>
      <c r="I1849" s="543" t="str">
        <f t="shared" si="67"/>
        <v/>
      </c>
    </row>
    <row r="1850" spans="1:9" ht="15" customHeight="1" thickTop="1" thickBot="1">
      <c r="A1850" s="516" t="str">
        <f t="shared" si="66"/>
        <v/>
      </c>
      <c r="I1850" s="543" t="str">
        <f t="shared" si="67"/>
        <v/>
      </c>
    </row>
    <row r="1851" spans="1:9" ht="15" customHeight="1" thickTop="1" thickBot="1">
      <c r="A1851" s="516" t="str">
        <f t="shared" si="66"/>
        <v/>
      </c>
      <c r="I1851" s="543" t="str">
        <f t="shared" si="67"/>
        <v/>
      </c>
    </row>
    <row r="1852" spans="1:9" ht="15" customHeight="1" thickTop="1" thickBot="1">
      <c r="A1852" s="516" t="str">
        <f t="shared" si="66"/>
        <v/>
      </c>
      <c r="I1852" s="543" t="str">
        <f t="shared" si="67"/>
        <v/>
      </c>
    </row>
    <row r="1853" spans="1:9" ht="15" customHeight="1" thickTop="1" thickBot="1">
      <c r="A1853" s="516" t="str">
        <f t="shared" si="66"/>
        <v/>
      </c>
      <c r="I1853" s="543" t="str">
        <f t="shared" si="67"/>
        <v/>
      </c>
    </row>
    <row r="1854" spans="1:9" ht="15" customHeight="1" thickTop="1" thickBot="1">
      <c r="A1854" s="516" t="str">
        <f t="shared" si="66"/>
        <v/>
      </c>
      <c r="I1854" s="543" t="str">
        <f t="shared" si="67"/>
        <v/>
      </c>
    </row>
    <row r="1855" spans="1:9" ht="15" customHeight="1" thickTop="1" thickBot="1">
      <c r="A1855" s="516" t="str">
        <f t="shared" si="66"/>
        <v/>
      </c>
      <c r="I1855" s="543" t="str">
        <f t="shared" si="67"/>
        <v/>
      </c>
    </row>
    <row r="1856" spans="1:9" ht="15" customHeight="1" thickTop="1" thickBot="1">
      <c r="A1856" s="516" t="str">
        <f t="shared" si="66"/>
        <v/>
      </c>
      <c r="I1856" s="543" t="str">
        <f t="shared" si="67"/>
        <v/>
      </c>
    </row>
    <row r="1857" spans="1:9" ht="15" customHeight="1" thickTop="1" thickBot="1">
      <c r="A1857" s="516" t="str">
        <f t="shared" si="66"/>
        <v/>
      </c>
      <c r="I1857" s="543" t="str">
        <f t="shared" si="67"/>
        <v/>
      </c>
    </row>
    <row r="1858" spans="1:9" ht="15" customHeight="1" thickTop="1" thickBot="1">
      <c r="A1858" s="516" t="str">
        <f t="shared" si="66"/>
        <v/>
      </c>
      <c r="I1858" s="543" t="str">
        <f t="shared" si="67"/>
        <v/>
      </c>
    </row>
    <row r="1859" spans="1:9" ht="15" customHeight="1" thickTop="1" thickBot="1">
      <c r="A1859" s="516" t="str">
        <f t="shared" ref="A1859:A1922" si="68">IF($K1859="","",_xlfn.LET(_xlpm.gDate,K1859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1859" s="543" t="str">
        <f t="shared" ref="I1859:I1922" si="69">IF($A1859="","",TEXT($A1859,"yyyy-mm"))</f>
        <v/>
      </c>
    </row>
    <row r="1860" spans="1:9" ht="15" customHeight="1" thickTop="1" thickBot="1">
      <c r="A1860" s="516" t="str">
        <f t="shared" si="68"/>
        <v/>
      </c>
      <c r="I1860" s="543" t="str">
        <f t="shared" si="69"/>
        <v/>
      </c>
    </row>
    <row r="1861" spans="1:9" ht="15" customHeight="1" thickTop="1" thickBot="1">
      <c r="A1861" s="516" t="str">
        <f t="shared" si="68"/>
        <v/>
      </c>
      <c r="I1861" s="543" t="str">
        <f t="shared" si="69"/>
        <v/>
      </c>
    </row>
    <row r="1862" spans="1:9" ht="15" customHeight="1" thickTop="1" thickBot="1">
      <c r="A1862" s="516" t="str">
        <f t="shared" si="68"/>
        <v/>
      </c>
      <c r="I1862" s="543" t="str">
        <f t="shared" si="69"/>
        <v/>
      </c>
    </row>
    <row r="1863" spans="1:9" ht="15" customHeight="1" thickTop="1" thickBot="1">
      <c r="A1863" s="516" t="str">
        <f t="shared" si="68"/>
        <v/>
      </c>
      <c r="I1863" s="543" t="str">
        <f t="shared" si="69"/>
        <v/>
      </c>
    </row>
    <row r="1864" spans="1:9" ht="15" customHeight="1" thickTop="1" thickBot="1">
      <c r="A1864" s="516" t="str">
        <f t="shared" si="68"/>
        <v/>
      </c>
      <c r="I1864" s="543" t="str">
        <f t="shared" si="69"/>
        <v/>
      </c>
    </row>
    <row r="1865" spans="1:9" ht="15" customHeight="1" thickTop="1" thickBot="1">
      <c r="A1865" s="516" t="str">
        <f t="shared" si="68"/>
        <v/>
      </c>
      <c r="I1865" s="543" t="str">
        <f t="shared" si="69"/>
        <v/>
      </c>
    </row>
    <row r="1866" spans="1:9" ht="15" customHeight="1" thickTop="1" thickBot="1">
      <c r="A1866" s="516" t="str">
        <f t="shared" si="68"/>
        <v/>
      </c>
      <c r="I1866" s="543" t="str">
        <f t="shared" si="69"/>
        <v/>
      </c>
    </row>
    <row r="1867" spans="1:9" ht="15" customHeight="1" thickTop="1" thickBot="1">
      <c r="A1867" s="516" t="str">
        <f t="shared" si="68"/>
        <v/>
      </c>
      <c r="I1867" s="543" t="str">
        <f t="shared" si="69"/>
        <v/>
      </c>
    </row>
    <row r="1868" spans="1:9" ht="15" customHeight="1" thickTop="1" thickBot="1">
      <c r="A1868" s="516" t="str">
        <f t="shared" si="68"/>
        <v/>
      </c>
      <c r="I1868" s="543" t="str">
        <f t="shared" si="69"/>
        <v/>
      </c>
    </row>
    <row r="1869" spans="1:9" ht="15" customHeight="1" thickTop="1" thickBot="1">
      <c r="A1869" s="516" t="str">
        <f t="shared" si="68"/>
        <v/>
      </c>
      <c r="I1869" s="543" t="str">
        <f t="shared" si="69"/>
        <v/>
      </c>
    </row>
    <row r="1870" spans="1:9" ht="15" customHeight="1" thickTop="1" thickBot="1">
      <c r="A1870" s="516" t="str">
        <f t="shared" si="68"/>
        <v/>
      </c>
      <c r="I1870" s="543" t="str">
        <f t="shared" si="69"/>
        <v/>
      </c>
    </row>
    <row r="1871" spans="1:9" ht="15" customHeight="1" thickTop="1" thickBot="1">
      <c r="A1871" s="516" t="str">
        <f t="shared" si="68"/>
        <v/>
      </c>
      <c r="I1871" s="543" t="str">
        <f t="shared" si="69"/>
        <v/>
      </c>
    </row>
    <row r="1872" spans="1:9" ht="15" customHeight="1" thickTop="1" thickBot="1">
      <c r="A1872" s="516" t="str">
        <f t="shared" si="68"/>
        <v/>
      </c>
      <c r="I1872" s="543" t="str">
        <f t="shared" si="69"/>
        <v/>
      </c>
    </row>
    <row r="1873" spans="1:9" ht="15" customHeight="1" thickTop="1" thickBot="1">
      <c r="A1873" s="516" t="str">
        <f t="shared" si="68"/>
        <v/>
      </c>
      <c r="I1873" s="543" t="str">
        <f t="shared" si="69"/>
        <v/>
      </c>
    </row>
    <row r="1874" spans="1:9" ht="15" customHeight="1" thickTop="1" thickBot="1">
      <c r="A1874" s="516" t="str">
        <f t="shared" si="68"/>
        <v/>
      </c>
      <c r="I1874" s="543" t="str">
        <f t="shared" si="69"/>
        <v/>
      </c>
    </row>
    <row r="1875" spans="1:9" ht="15" customHeight="1" thickTop="1" thickBot="1">
      <c r="A1875" s="516" t="str">
        <f t="shared" si="68"/>
        <v/>
      </c>
      <c r="I1875" s="543" t="str">
        <f t="shared" si="69"/>
        <v/>
      </c>
    </row>
    <row r="1876" spans="1:9" ht="15" customHeight="1" thickTop="1" thickBot="1">
      <c r="A1876" s="516" t="str">
        <f t="shared" si="68"/>
        <v/>
      </c>
      <c r="I1876" s="543" t="str">
        <f t="shared" si="69"/>
        <v/>
      </c>
    </row>
    <row r="1877" spans="1:9" ht="15" customHeight="1" thickTop="1" thickBot="1">
      <c r="A1877" s="516" t="str">
        <f t="shared" si="68"/>
        <v/>
      </c>
      <c r="I1877" s="543" t="str">
        <f t="shared" si="69"/>
        <v/>
      </c>
    </row>
    <row r="1878" spans="1:9" ht="15" customHeight="1" thickTop="1" thickBot="1">
      <c r="A1878" s="516" t="str">
        <f t="shared" si="68"/>
        <v/>
      </c>
      <c r="I1878" s="543" t="str">
        <f t="shared" si="69"/>
        <v/>
      </c>
    </row>
    <row r="1879" spans="1:9" ht="15" customHeight="1" thickTop="1" thickBot="1">
      <c r="A1879" s="516" t="str">
        <f t="shared" si="68"/>
        <v/>
      </c>
      <c r="I1879" s="543" t="str">
        <f t="shared" si="69"/>
        <v/>
      </c>
    </row>
    <row r="1880" spans="1:9" ht="15" customHeight="1" thickTop="1" thickBot="1">
      <c r="A1880" s="516" t="str">
        <f t="shared" si="68"/>
        <v/>
      </c>
      <c r="I1880" s="543" t="str">
        <f t="shared" si="69"/>
        <v/>
      </c>
    </row>
    <row r="1881" spans="1:9" ht="15" customHeight="1" thickTop="1" thickBot="1">
      <c r="A1881" s="516" t="str">
        <f t="shared" si="68"/>
        <v/>
      </c>
      <c r="I1881" s="543" t="str">
        <f t="shared" si="69"/>
        <v/>
      </c>
    </row>
    <row r="1882" spans="1:9" ht="15" customHeight="1" thickTop="1" thickBot="1">
      <c r="A1882" s="516" t="str">
        <f t="shared" si="68"/>
        <v/>
      </c>
      <c r="I1882" s="543" t="str">
        <f t="shared" si="69"/>
        <v/>
      </c>
    </row>
    <row r="1883" spans="1:9" ht="15" customHeight="1" thickTop="1" thickBot="1">
      <c r="A1883" s="516" t="str">
        <f t="shared" si="68"/>
        <v/>
      </c>
      <c r="I1883" s="543" t="str">
        <f t="shared" si="69"/>
        <v/>
      </c>
    </row>
    <row r="1884" spans="1:9" ht="15" customHeight="1" thickTop="1" thickBot="1">
      <c r="A1884" s="516" t="str">
        <f t="shared" si="68"/>
        <v/>
      </c>
      <c r="I1884" s="543" t="str">
        <f t="shared" si="69"/>
        <v/>
      </c>
    </row>
    <row r="1885" spans="1:9" ht="15" customHeight="1" thickTop="1" thickBot="1">
      <c r="A1885" s="516" t="str">
        <f t="shared" si="68"/>
        <v/>
      </c>
      <c r="I1885" s="543" t="str">
        <f t="shared" si="69"/>
        <v/>
      </c>
    </row>
    <row r="1886" spans="1:9" ht="15" customHeight="1" thickTop="1" thickBot="1">
      <c r="A1886" s="516" t="str">
        <f t="shared" si="68"/>
        <v/>
      </c>
      <c r="I1886" s="543" t="str">
        <f t="shared" si="69"/>
        <v/>
      </c>
    </row>
    <row r="1887" spans="1:9" ht="15" customHeight="1" thickTop="1" thickBot="1">
      <c r="A1887" s="516" t="str">
        <f t="shared" si="68"/>
        <v/>
      </c>
      <c r="I1887" s="543" t="str">
        <f t="shared" si="69"/>
        <v/>
      </c>
    </row>
    <row r="1888" spans="1:9" ht="15" customHeight="1" thickTop="1" thickBot="1">
      <c r="A1888" s="516" t="str">
        <f t="shared" si="68"/>
        <v/>
      </c>
      <c r="I1888" s="543" t="str">
        <f t="shared" si="69"/>
        <v/>
      </c>
    </row>
    <row r="1889" spans="1:9" ht="15" customHeight="1" thickTop="1" thickBot="1">
      <c r="A1889" s="516" t="str">
        <f t="shared" si="68"/>
        <v/>
      </c>
      <c r="I1889" s="543" t="str">
        <f t="shared" si="69"/>
        <v/>
      </c>
    </row>
    <row r="1890" spans="1:9" ht="15" customHeight="1" thickTop="1" thickBot="1">
      <c r="A1890" s="516" t="str">
        <f t="shared" si="68"/>
        <v/>
      </c>
      <c r="I1890" s="543" t="str">
        <f t="shared" si="69"/>
        <v/>
      </c>
    </row>
    <row r="1891" spans="1:9" ht="15" customHeight="1" thickTop="1" thickBot="1">
      <c r="A1891" s="516" t="str">
        <f t="shared" si="68"/>
        <v/>
      </c>
      <c r="I1891" s="543" t="str">
        <f t="shared" si="69"/>
        <v/>
      </c>
    </row>
    <row r="1892" spans="1:9" ht="15" customHeight="1" thickTop="1" thickBot="1">
      <c r="A1892" s="516" t="str">
        <f t="shared" si="68"/>
        <v/>
      </c>
      <c r="I1892" s="543" t="str">
        <f t="shared" si="69"/>
        <v/>
      </c>
    </row>
    <row r="1893" spans="1:9" ht="15" customHeight="1" thickTop="1" thickBot="1">
      <c r="A1893" s="516" t="str">
        <f t="shared" si="68"/>
        <v/>
      </c>
      <c r="I1893" s="543" t="str">
        <f t="shared" si="69"/>
        <v/>
      </c>
    </row>
    <row r="1894" spans="1:9" ht="15" customHeight="1" thickTop="1" thickBot="1">
      <c r="A1894" s="516" t="str">
        <f t="shared" si="68"/>
        <v/>
      </c>
      <c r="I1894" s="543" t="str">
        <f t="shared" si="69"/>
        <v/>
      </c>
    </row>
    <row r="1895" spans="1:9" ht="15" customHeight="1" thickTop="1" thickBot="1">
      <c r="A1895" s="516" t="str">
        <f t="shared" si="68"/>
        <v/>
      </c>
      <c r="I1895" s="543" t="str">
        <f t="shared" si="69"/>
        <v/>
      </c>
    </row>
    <row r="1896" spans="1:9" ht="15" customHeight="1" thickTop="1" thickBot="1">
      <c r="A1896" s="516" t="str">
        <f t="shared" si="68"/>
        <v/>
      </c>
      <c r="I1896" s="543" t="str">
        <f t="shared" si="69"/>
        <v/>
      </c>
    </row>
    <row r="1897" spans="1:9" ht="15" customHeight="1" thickTop="1" thickBot="1">
      <c r="A1897" s="516" t="str">
        <f t="shared" si="68"/>
        <v/>
      </c>
      <c r="I1897" s="543" t="str">
        <f t="shared" si="69"/>
        <v/>
      </c>
    </row>
    <row r="1898" spans="1:9" ht="15" customHeight="1" thickTop="1" thickBot="1">
      <c r="A1898" s="516" t="str">
        <f t="shared" si="68"/>
        <v/>
      </c>
      <c r="I1898" s="543" t="str">
        <f t="shared" si="69"/>
        <v/>
      </c>
    </row>
    <row r="1899" spans="1:9" ht="15" customHeight="1" thickTop="1" thickBot="1">
      <c r="A1899" s="516" t="str">
        <f t="shared" si="68"/>
        <v/>
      </c>
      <c r="I1899" s="543" t="str">
        <f t="shared" si="69"/>
        <v/>
      </c>
    </row>
    <row r="1900" spans="1:9" ht="15" customHeight="1" thickTop="1" thickBot="1">
      <c r="A1900" s="516" t="str">
        <f t="shared" si="68"/>
        <v/>
      </c>
      <c r="I1900" s="543" t="str">
        <f t="shared" si="69"/>
        <v/>
      </c>
    </row>
    <row r="1901" spans="1:9" ht="15" customHeight="1" thickTop="1" thickBot="1">
      <c r="A1901" s="516" t="str">
        <f t="shared" si="68"/>
        <v/>
      </c>
      <c r="I1901" s="543" t="str">
        <f t="shared" si="69"/>
        <v/>
      </c>
    </row>
    <row r="1902" spans="1:9" ht="15" customHeight="1" thickTop="1" thickBot="1">
      <c r="A1902" s="516" t="str">
        <f t="shared" si="68"/>
        <v/>
      </c>
      <c r="I1902" s="543" t="str">
        <f t="shared" si="69"/>
        <v/>
      </c>
    </row>
    <row r="1903" spans="1:9" ht="15" customHeight="1" thickTop="1" thickBot="1">
      <c r="A1903" s="516" t="str">
        <f t="shared" si="68"/>
        <v/>
      </c>
      <c r="I1903" s="543" t="str">
        <f t="shared" si="69"/>
        <v/>
      </c>
    </row>
    <row r="1904" spans="1:9" ht="15" customHeight="1" thickTop="1" thickBot="1">
      <c r="A1904" s="516" t="str">
        <f t="shared" si="68"/>
        <v/>
      </c>
      <c r="I1904" s="543" t="str">
        <f t="shared" si="69"/>
        <v/>
      </c>
    </row>
    <row r="1905" spans="1:9" ht="15" customHeight="1" thickTop="1" thickBot="1">
      <c r="A1905" s="516" t="str">
        <f t="shared" si="68"/>
        <v/>
      </c>
      <c r="I1905" s="543" t="str">
        <f t="shared" si="69"/>
        <v/>
      </c>
    </row>
    <row r="1906" spans="1:9" ht="15" customHeight="1" thickTop="1" thickBot="1">
      <c r="A1906" s="516" t="str">
        <f t="shared" si="68"/>
        <v/>
      </c>
      <c r="I1906" s="543" t="str">
        <f t="shared" si="69"/>
        <v/>
      </c>
    </row>
    <row r="1907" spans="1:9" ht="15" customHeight="1" thickTop="1" thickBot="1">
      <c r="A1907" s="516" t="str">
        <f t="shared" si="68"/>
        <v/>
      </c>
      <c r="I1907" s="543" t="str">
        <f t="shared" si="69"/>
        <v/>
      </c>
    </row>
    <row r="1908" spans="1:9" ht="15" customHeight="1" thickTop="1" thickBot="1">
      <c r="A1908" s="516" t="str">
        <f t="shared" si="68"/>
        <v/>
      </c>
      <c r="I1908" s="543" t="str">
        <f t="shared" si="69"/>
        <v/>
      </c>
    </row>
    <row r="1909" spans="1:9" ht="15" customHeight="1" thickTop="1" thickBot="1">
      <c r="A1909" s="516" t="str">
        <f t="shared" si="68"/>
        <v/>
      </c>
      <c r="I1909" s="543" t="str">
        <f t="shared" si="69"/>
        <v/>
      </c>
    </row>
    <row r="1910" spans="1:9" ht="15" customHeight="1" thickTop="1" thickBot="1">
      <c r="A1910" s="516" t="str">
        <f t="shared" si="68"/>
        <v/>
      </c>
      <c r="I1910" s="543" t="str">
        <f t="shared" si="69"/>
        <v/>
      </c>
    </row>
    <row r="1911" spans="1:9" ht="15" customHeight="1" thickTop="1" thickBot="1">
      <c r="A1911" s="516" t="str">
        <f t="shared" si="68"/>
        <v/>
      </c>
      <c r="I1911" s="543" t="str">
        <f t="shared" si="69"/>
        <v/>
      </c>
    </row>
    <row r="1912" spans="1:9" ht="15" customHeight="1" thickTop="1" thickBot="1">
      <c r="A1912" s="516" t="str">
        <f t="shared" si="68"/>
        <v/>
      </c>
      <c r="I1912" s="543" t="str">
        <f t="shared" si="69"/>
        <v/>
      </c>
    </row>
    <row r="1913" spans="1:9" ht="15" customHeight="1" thickTop="1" thickBot="1">
      <c r="A1913" s="516" t="str">
        <f t="shared" si="68"/>
        <v/>
      </c>
      <c r="I1913" s="543" t="str">
        <f t="shared" si="69"/>
        <v/>
      </c>
    </row>
    <row r="1914" spans="1:9" ht="15" customHeight="1" thickTop="1" thickBot="1">
      <c r="A1914" s="516" t="str">
        <f t="shared" si="68"/>
        <v/>
      </c>
      <c r="I1914" s="543" t="str">
        <f t="shared" si="69"/>
        <v/>
      </c>
    </row>
    <row r="1915" spans="1:9" ht="15" customHeight="1" thickTop="1" thickBot="1">
      <c r="A1915" s="516" t="str">
        <f t="shared" si="68"/>
        <v/>
      </c>
      <c r="I1915" s="543" t="str">
        <f t="shared" si="69"/>
        <v/>
      </c>
    </row>
    <row r="1916" spans="1:9" ht="15" customHeight="1" thickTop="1" thickBot="1">
      <c r="A1916" s="516" t="str">
        <f t="shared" si="68"/>
        <v/>
      </c>
      <c r="I1916" s="543" t="str">
        <f t="shared" si="69"/>
        <v/>
      </c>
    </row>
    <row r="1917" spans="1:9" ht="15" customHeight="1" thickTop="1" thickBot="1">
      <c r="A1917" s="516" t="str">
        <f t="shared" si="68"/>
        <v/>
      </c>
      <c r="I1917" s="543" t="str">
        <f t="shared" si="69"/>
        <v/>
      </c>
    </row>
    <row r="1918" spans="1:9" ht="15" customHeight="1" thickTop="1" thickBot="1">
      <c r="A1918" s="516" t="str">
        <f t="shared" si="68"/>
        <v/>
      </c>
      <c r="I1918" s="543" t="str">
        <f t="shared" si="69"/>
        <v/>
      </c>
    </row>
    <row r="1919" spans="1:9" ht="15" customHeight="1" thickTop="1" thickBot="1">
      <c r="A1919" s="516" t="str">
        <f t="shared" si="68"/>
        <v/>
      </c>
      <c r="I1919" s="543" t="str">
        <f t="shared" si="69"/>
        <v/>
      </c>
    </row>
    <row r="1920" spans="1:9" ht="15" customHeight="1" thickTop="1" thickBot="1">
      <c r="A1920" s="516" t="str">
        <f t="shared" si="68"/>
        <v/>
      </c>
      <c r="I1920" s="543" t="str">
        <f t="shared" si="69"/>
        <v/>
      </c>
    </row>
    <row r="1921" spans="1:9" ht="15" customHeight="1" thickTop="1" thickBot="1">
      <c r="A1921" s="516" t="str">
        <f t="shared" si="68"/>
        <v/>
      </c>
      <c r="I1921" s="543" t="str">
        <f t="shared" si="69"/>
        <v/>
      </c>
    </row>
    <row r="1922" spans="1:9" ht="15" customHeight="1" thickTop="1" thickBot="1">
      <c r="A1922" s="516" t="str">
        <f t="shared" si="68"/>
        <v/>
      </c>
      <c r="I1922" s="543" t="str">
        <f t="shared" si="69"/>
        <v/>
      </c>
    </row>
    <row r="1923" spans="1:9" ht="15" customHeight="1" thickTop="1" thickBot="1">
      <c r="A1923" s="516" t="str">
        <f t="shared" ref="A1923:A1986" si="70">IF($K1923="","",_xlfn.LET(_xlpm.gDate,K1923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1923" s="543" t="str">
        <f t="shared" ref="I1923:I1986" si="71">IF($A1923="","",TEXT($A1923,"yyyy-mm"))</f>
        <v/>
      </c>
    </row>
    <row r="1924" spans="1:9" ht="15" customHeight="1" thickTop="1" thickBot="1">
      <c r="A1924" s="516" t="str">
        <f t="shared" si="70"/>
        <v/>
      </c>
      <c r="I1924" s="543" t="str">
        <f t="shared" si="71"/>
        <v/>
      </c>
    </row>
    <row r="1925" spans="1:9" ht="15" customHeight="1" thickTop="1" thickBot="1">
      <c r="A1925" s="516" t="str">
        <f t="shared" si="70"/>
        <v/>
      </c>
      <c r="I1925" s="543" t="str">
        <f t="shared" si="71"/>
        <v/>
      </c>
    </row>
    <row r="1926" spans="1:9" ht="15" customHeight="1" thickTop="1" thickBot="1">
      <c r="A1926" s="516" t="str">
        <f t="shared" si="70"/>
        <v/>
      </c>
      <c r="I1926" s="543" t="str">
        <f t="shared" si="71"/>
        <v/>
      </c>
    </row>
    <row r="1927" spans="1:9" ht="15" customHeight="1" thickTop="1" thickBot="1">
      <c r="A1927" s="516" t="str">
        <f t="shared" si="70"/>
        <v/>
      </c>
      <c r="I1927" s="543" t="str">
        <f t="shared" si="71"/>
        <v/>
      </c>
    </row>
    <row r="1928" spans="1:9" ht="15" customHeight="1" thickTop="1" thickBot="1">
      <c r="A1928" s="516" t="str">
        <f t="shared" si="70"/>
        <v/>
      </c>
      <c r="I1928" s="543" t="str">
        <f t="shared" si="71"/>
        <v/>
      </c>
    </row>
    <row r="1929" spans="1:9" ht="15" customHeight="1" thickTop="1" thickBot="1">
      <c r="A1929" s="516" t="str">
        <f t="shared" si="70"/>
        <v/>
      </c>
      <c r="I1929" s="543" t="str">
        <f t="shared" si="71"/>
        <v/>
      </c>
    </row>
    <row r="1930" spans="1:9" ht="15" customHeight="1" thickTop="1" thickBot="1">
      <c r="A1930" s="516" t="str">
        <f t="shared" si="70"/>
        <v/>
      </c>
      <c r="I1930" s="543" t="str">
        <f t="shared" si="71"/>
        <v/>
      </c>
    </row>
    <row r="1931" spans="1:9" ht="15" customHeight="1" thickTop="1" thickBot="1">
      <c r="A1931" s="516" t="str">
        <f t="shared" si="70"/>
        <v/>
      </c>
      <c r="I1931" s="543" t="str">
        <f t="shared" si="71"/>
        <v/>
      </c>
    </row>
    <row r="1932" spans="1:9" ht="15" customHeight="1" thickTop="1" thickBot="1">
      <c r="A1932" s="516" t="str">
        <f t="shared" si="70"/>
        <v/>
      </c>
      <c r="I1932" s="543" t="str">
        <f t="shared" si="71"/>
        <v/>
      </c>
    </row>
    <row r="1933" spans="1:9" ht="15" customHeight="1" thickTop="1" thickBot="1">
      <c r="A1933" s="516" t="str">
        <f t="shared" si="70"/>
        <v/>
      </c>
      <c r="I1933" s="543" t="str">
        <f t="shared" si="71"/>
        <v/>
      </c>
    </row>
    <row r="1934" spans="1:9" ht="15" customHeight="1" thickTop="1" thickBot="1">
      <c r="A1934" s="516" t="str">
        <f t="shared" si="70"/>
        <v/>
      </c>
      <c r="I1934" s="543" t="str">
        <f t="shared" si="71"/>
        <v/>
      </c>
    </row>
    <row r="1935" spans="1:9" ht="15" customHeight="1" thickTop="1" thickBot="1">
      <c r="A1935" s="516" t="str">
        <f t="shared" si="70"/>
        <v/>
      </c>
      <c r="I1935" s="543" t="str">
        <f t="shared" si="71"/>
        <v/>
      </c>
    </row>
    <row r="1936" spans="1:9" ht="15" customHeight="1" thickTop="1" thickBot="1">
      <c r="A1936" s="516" t="str">
        <f t="shared" si="70"/>
        <v/>
      </c>
      <c r="I1936" s="543" t="str">
        <f t="shared" si="71"/>
        <v/>
      </c>
    </row>
    <row r="1937" spans="1:9" ht="15" customHeight="1" thickTop="1" thickBot="1">
      <c r="A1937" s="516" t="str">
        <f t="shared" si="70"/>
        <v/>
      </c>
      <c r="I1937" s="543" t="str">
        <f t="shared" si="71"/>
        <v/>
      </c>
    </row>
    <row r="1938" spans="1:9" ht="15" customHeight="1" thickTop="1" thickBot="1">
      <c r="A1938" s="516" t="str">
        <f t="shared" si="70"/>
        <v/>
      </c>
      <c r="I1938" s="543" t="str">
        <f t="shared" si="71"/>
        <v/>
      </c>
    </row>
    <row r="1939" spans="1:9" ht="15" customHeight="1" thickTop="1" thickBot="1">
      <c r="A1939" s="516" t="str">
        <f t="shared" si="70"/>
        <v/>
      </c>
      <c r="I1939" s="543" t="str">
        <f t="shared" si="71"/>
        <v/>
      </c>
    </row>
    <row r="1940" spans="1:9" ht="15" customHeight="1" thickTop="1" thickBot="1">
      <c r="A1940" s="516" t="str">
        <f t="shared" si="70"/>
        <v/>
      </c>
      <c r="I1940" s="543" t="str">
        <f t="shared" si="71"/>
        <v/>
      </c>
    </row>
    <row r="1941" spans="1:9" ht="15" customHeight="1" thickTop="1" thickBot="1">
      <c r="A1941" s="516" t="str">
        <f t="shared" si="70"/>
        <v/>
      </c>
      <c r="I1941" s="543" t="str">
        <f t="shared" si="71"/>
        <v/>
      </c>
    </row>
    <row r="1942" spans="1:9" ht="15" customHeight="1" thickTop="1" thickBot="1">
      <c r="A1942" s="516" t="str">
        <f t="shared" si="70"/>
        <v/>
      </c>
      <c r="I1942" s="543" t="str">
        <f t="shared" si="71"/>
        <v/>
      </c>
    </row>
    <row r="1943" spans="1:9" ht="15" customHeight="1" thickTop="1" thickBot="1">
      <c r="A1943" s="516" t="str">
        <f t="shared" si="70"/>
        <v/>
      </c>
      <c r="I1943" s="543" t="str">
        <f t="shared" si="71"/>
        <v/>
      </c>
    </row>
    <row r="1944" spans="1:9" ht="15" customHeight="1" thickTop="1" thickBot="1">
      <c r="A1944" s="516" t="str">
        <f t="shared" si="70"/>
        <v/>
      </c>
      <c r="I1944" s="543" t="str">
        <f t="shared" si="71"/>
        <v/>
      </c>
    </row>
    <row r="1945" spans="1:9" ht="15" customHeight="1" thickTop="1" thickBot="1">
      <c r="A1945" s="516" t="str">
        <f t="shared" si="70"/>
        <v/>
      </c>
      <c r="I1945" s="543" t="str">
        <f t="shared" si="71"/>
        <v/>
      </c>
    </row>
    <row r="1946" spans="1:9" ht="15" customHeight="1" thickTop="1" thickBot="1">
      <c r="A1946" s="516" t="str">
        <f t="shared" si="70"/>
        <v/>
      </c>
      <c r="I1946" s="543" t="str">
        <f t="shared" si="71"/>
        <v/>
      </c>
    </row>
    <row r="1947" spans="1:9" ht="15" customHeight="1" thickTop="1" thickBot="1">
      <c r="A1947" s="516" t="str">
        <f t="shared" si="70"/>
        <v/>
      </c>
      <c r="I1947" s="543" t="str">
        <f t="shared" si="71"/>
        <v/>
      </c>
    </row>
    <row r="1948" spans="1:9" ht="15" customHeight="1" thickTop="1" thickBot="1">
      <c r="A1948" s="516" t="str">
        <f t="shared" si="70"/>
        <v/>
      </c>
      <c r="I1948" s="543" t="str">
        <f t="shared" si="71"/>
        <v/>
      </c>
    </row>
    <row r="1949" spans="1:9" ht="15" customHeight="1" thickTop="1" thickBot="1">
      <c r="A1949" s="516" t="str">
        <f t="shared" si="70"/>
        <v/>
      </c>
      <c r="I1949" s="543" t="str">
        <f t="shared" si="71"/>
        <v/>
      </c>
    </row>
    <row r="1950" spans="1:9" ht="15" customHeight="1" thickTop="1" thickBot="1">
      <c r="A1950" s="516" t="str">
        <f t="shared" si="70"/>
        <v/>
      </c>
      <c r="I1950" s="543" t="str">
        <f t="shared" si="71"/>
        <v/>
      </c>
    </row>
    <row r="1951" spans="1:9" ht="15" customHeight="1" thickTop="1" thickBot="1">
      <c r="A1951" s="516" t="str">
        <f t="shared" si="70"/>
        <v/>
      </c>
      <c r="I1951" s="543" t="str">
        <f t="shared" si="71"/>
        <v/>
      </c>
    </row>
    <row r="1952" spans="1:9" ht="15" customHeight="1" thickTop="1" thickBot="1">
      <c r="A1952" s="516" t="str">
        <f t="shared" si="70"/>
        <v/>
      </c>
      <c r="I1952" s="543" t="str">
        <f t="shared" si="71"/>
        <v/>
      </c>
    </row>
    <row r="1953" spans="1:9" ht="15" customHeight="1" thickTop="1" thickBot="1">
      <c r="A1953" s="516" t="str">
        <f t="shared" si="70"/>
        <v/>
      </c>
      <c r="I1953" s="543" t="str">
        <f t="shared" si="71"/>
        <v/>
      </c>
    </row>
    <row r="1954" spans="1:9" ht="15" customHeight="1" thickTop="1" thickBot="1">
      <c r="A1954" s="516" t="str">
        <f t="shared" si="70"/>
        <v/>
      </c>
      <c r="I1954" s="543" t="str">
        <f t="shared" si="71"/>
        <v/>
      </c>
    </row>
    <row r="1955" spans="1:9" ht="15" customHeight="1" thickTop="1" thickBot="1">
      <c r="A1955" s="516" t="str">
        <f t="shared" si="70"/>
        <v/>
      </c>
      <c r="I1955" s="543" t="str">
        <f t="shared" si="71"/>
        <v/>
      </c>
    </row>
    <row r="1956" spans="1:9" ht="15" customHeight="1" thickTop="1" thickBot="1">
      <c r="A1956" s="516" t="str">
        <f t="shared" si="70"/>
        <v/>
      </c>
      <c r="I1956" s="543" t="str">
        <f t="shared" si="71"/>
        <v/>
      </c>
    </row>
    <row r="1957" spans="1:9" ht="15" customHeight="1" thickTop="1" thickBot="1">
      <c r="A1957" s="516" t="str">
        <f t="shared" si="70"/>
        <v/>
      </c>
      <c r="I1957" s="543" t="str">
        <f t="shared" si="71"/>
        <v/>
      </c>
    </row>
    <row r="1958" spans="1:9" ht="15" customHeight="1" thickTop="1" thickBot="1">
      <c r="A1958" s="516" t="str">
        <f t="shared" si="70"/>
        <v/>
      </c>
      <c r="I1958" s="543" t="str">
        <f t="shared" si="71"/>
        <v/>
      </c>
    </row>
    <row r="1959" spans="1:9" ht="15" customHeight="1" thickTop="1" thickBot="1">
      <c r="A1959" s="516" t="str">
        <f t="shared" si="70"/>
        <v/>
      </c>
      <c r="I1959" s="543" t="str">
        <f t="shared" si="71"/>
        <v/>
      </c>
    </row>
    <row r="1960" spans="1:9" ht="15" customHeight="1" thickTop="1" thickBot="1">
      <c r="A1960" s="516" t="str">
        <f t="shared" si="70"/>
        <v/>
      </c>
      <c r="I1960" s="543" t="str">
        <f t="shared" si="71"/>
        <v/>
      </c>
    </row>
    <row r="1961" spans="1:9" ht="15" customHeight="1" thickTop="1" thickBot="1">
      <c r="A1961" s="516" t="str">
        <f t="shared" si="70"/>
        <v/>
      </c>
      <c r="I1961" s="543" t="str">
        <f t="shared" si="71"/>
        <v/>
      </c>
    </row>
    <row r="1962" spans="1:9" ht="15" customHeight="1" thickTop="1" thickBot="1">
      <c r="A1962" s="516" t="str">
        <f t="shared" si="70"/>
        <v/>
      </c>
      <c r="I1962" s="543" t="str">
        <f t="shared" si="71"/>
        <v/>
      </c>
    </row>
    <row r="1963" spans="1:9" ht="15" customHeight="1" thickTop="1" thickBot="1">
      <c r="A1963" s="516" t="str">
        <f t="shared" si="70"/>
        <v/>
      </c>
      <c r="I1963" s="543" t="str">
        <f t="shared" si="71"/>
        <v/>
      </c>
    </row>
    <row r="1964" spans="1:9" ht="15" customHeight="1" thickTop="1" thickBot="1">
      <c r="A1964" s="516" t="str">
        <f t="shared" si="70"/>
        <v/>
      </c>
      <c r="I1964" s="543" t="str">
        <f t="shared" si="71"/>
        <v/>
      </c>
    </row>
    <row r="1965" spans="1:9" ht="15" customHeight="1" thickTop="1" thickBot="1">
      <c r="A1965" s="516" t="str">
        <f t="shared" si="70"/>
        <v/>
      </c>
      <c r="I1965" s="543" t="str">
        <f t="shared" si="71"/>
        <v/>
      </c>
    </row>
    <row r="1966" spans="1:9" ht="15" customHeight="1" thickTop="1" thickBot="1">
      <c r="A1966" s="516" t="str">
        <f t="shared" si="70"/>
        <v/>
      </c>
      <c r="I1966" s="543" t="str">
        <f t="shared" si="71"/>
        <v/>
      </c>
    </row>
    <row r="1967" spans="1:9" ht="15" customHeight="1" thickTop="1" thickBot="1">
      <c r="A1967" s="516" t="str">
        <f t="shared" si="70"/>
        <v/>
      </c>
      <c r="I1967" s="543" t="str">
        <f t="shared" si="71"/>
        <v/>
      </c>
    </row>
    <row r="1968" spans="1:9" ht="15" customHeight="1" thickTop="1" thickBot="1">
      <c r="A1968" s="516" t="str">
        <f t="shared" si="70"/>
        <v/>
      </c>
      <c r="I1968" s="543" t="str">
        <f t="shared" si="71"/>
        <v/>
      </c>
    </row>
    <row r="1969" spans="1:9" ht="15" customHeight="1" thickTop="1" thickBot="1">
      <c r="A1969" s="516" t="str">
        <f t="shared" si="70"/>
        <v/>
      </c>
      <c r="I1969" s="543" t="str">
        <f t="shared" si="71"/>
        <v/>
      </c>
    </row>
    <row r="1970" spans="1:9" ht="15" customHeight="1" thickTop="1" thickBot="1">
      <c r="A1970" s="516" t="str">
        <f t="shared" si="70"/>
        <v/>
      </c>
      <c r="I1970" s="543" t="str">
        <f t="shared" si="71"/>
        <v/>
      </c>
    </row>
    <row r="1971" spans="1:9" ht="15" customHeight="1" thickTop="1" thickBot="1">
      <c r="A1971" s="516" t="str">
        <f t="shared" si="70"/>
        <v/>
      </c>
      <c r="I1971" s="543" t="str">
        <f t="shared" si="71"/>
        <v/>
      </c>
    </row>
    <row r="1972" spans="1:9" ht="15" customHeight="1" thickTop="1" thickBot="1">
      <c r="A1972" s="516" t="str">
        <f t="shared" si="70"/>
        <v/>
      </c>
      <c r="I1972" s="543" t="str">
        <f t="shared" si="71"/>
        <v/>
      </c>
    </row>
    <row r="1973" spans="1:9" ht="15" customHeight="1" thickTop="1" thickBot="1">
      <c r="A1973" s="516" t="str">
        <f t="shared" si="70"/>
        <v/>
      </c>
      <c r="I1973" s="543" t="str">
        <f t="shared" si="71"/>
        <v/>
      </c>
    </row>
    <row r="1974" spans="1:9" ht="15" customHeight="1" thickTop="1" thickBot="1">
      <c r="A1974" s="516" t="str">
        <f t="shared" si="70"/>
        <v/>
      </c>
      <c r="I1974" s="543" t="str">
        <f t="shared" si="71"/>
        <v/>
      </c>
    </row>
    <row r="1975" spans="1:9" ht="15" customHeight="1" thickTop="1" thickBot="1">
      <c r="A1975" s="516" t="str">
        <f t="shared" si="70"/>
        <v/>
      </c>
      <c r="I1975" s="543" t="str">
        <f t="shared" si="71"/>
        <v/>
      </c>
    </row>
    <row r="1976" spans="1:9" ht="15" customHeight="1" thickTop="1" thickBot="1">
      <c r="A1976" s="516" t="str">
        <f t="shared" si="70"/>
        <v/>
      </c>
      <c r="I1976" s="543" t="str">
        <f t="shared" si="71"/>
        <v/>
      </c>
    </row>
    <row r="1977" spans="1:9" ht="15" customHeight="1" thickTop="1" thickBot="1">
      <c r="A1977" s="516" t="str">
        <f t="shared" si="70"/>
        <v/>
      </c>
      <c r="I1977" s="543" t="str">
        <f t="shared" si="71"/>
        <v/>
      </c>
    </row>
    <row r="1978" spans="1:9" ht="15" customHeight="1" thickTop="1" thickBot="1">
      <c r="A1978" s="516" t="str">
        <f t="shared" si="70"/>
        <v/>
      </c>
      <c r="I1978" s="543" t="str">
        <f t="shared" si="71"/>
        <v/>
      </c>
    </row>
    <row r="1979" spans="1:9" ht="15" customHeight="1" thickTop="1" thickBot="1">
      <c r="A1979" s="516" t="str">
        <f t="shared" si="70"/>
        <v/>
      </c>
      <c r="I1979" s="543" t="str">
        <f t="shared" si="71"/>
        <v/>
      </c>
    </row>
    <row r="1980" spans="1:9" ht="15" customHeight="1" thickTop="1" thickBot="1">
      <c r="A1980" s="516" t="str">
        <f t="shared" si="70"/>
        <v/>
      </c>
      <c r="I1980" s="543" t="str">
        <f t="shared" si="71"/>
        <v/>
      </c>
    </row>
    <row r="1981" spans="1:9" ht="15" customHeight="1" thickTop="1" thickBot="1">
      <c r="A1981" s="516" t="str">
        <f t="shared" si="70"/>
        <v/>
      </c>
      <c r="I1981" s="543" t="str">
        <f t="shared" si="71"/>
        <v/>
      </c>
    </row>
    <row r="1982" spans="1:9" ht="15" customHeight="1" thickTop="1" thickBot="1">
      <c r="A1982" s="516" t="str">
        <f t="shared" si="70"/>
        <v/>
      </c>
      <c r="I1982" s="543" t="str">
        <f t="shared" si="71"/>
        <v/>
      </c>
    </row>
    <row r="1983" spans="1:9" ht="15" customHeight="1" thickTop="1" thickBot="1">
      <c r="A1983" s="516" t="str">
        <f t="shared" si="70"/>
        <v/>
      </c>
      <c r="I1983" s="543" t="str">
        <f t="shared" si="71"/>
        <v/>
      </c>
    </row>
    <row r="1984" spans="1:9" ht="15" customHeight="1" thickTop="1" thickBot="1">
      <c r="A1984" s="516" t="str">
        <f t="shared" si="70"/>
        <v/>
      </c>
      <c r="I1984" s="543" t="str">
        <f t="shared" si="71"/>
        <v/>
      </c>
    </row>
    <row r="1985" spans="1:9" ht="15" customHeight="1" thickTop="1" thickBot="1">
      <c r="A1985" s="516" t="str">
        <f t="shared" si="70"/>
        <v/>
      </c>
      <c r="I1985" s="543" t="str">
        <f t="shared" si="71"/>
        <v/>
      </c>
    </row>
    <row r="1986" spans="1:9" ht="15" customHeight="1" thickTop="1" thickBot="1">
      <c r="A1986" s="516" t="str">
        <f t="shared" si="70"/>
        <v/>
      </c>
      <c r="I1986" s="543" t="str">
        <f t="shared" si="71"/>
        <v/>
      </c>
    </row>
    <row r="1987" spans="1:9" ht="15" customHeight="1" thickTop="1" thickBot="1">
      <c r="A1987" s="516" t="str">
        <f t="shared" ref="A1987:A2050" si="72">IF($K1987="","",_xlfn.LET(_xlpm.gDate,K1987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1987" s="543" t="str">
        <f t="shared" ref="I1987:I2050" si="73">IF($A1987="","",TEXT($A1987,"yyyy-mm"))</f>
        <v/>
      </c>
    </row>
    <row r="1988" spans="1:9" ht="15" customHeight="1" thickTop="1" thickBot="1">
      <c r="A1988" s="516" t="str">
        <f t="shared" si="72"/>
        <v/>
      </c>
      <c r="I1988" s="543" t="str">
        <f t="shared" si="73"/>
        <v/>
      </c>
    </row>
    <row r="1989" spans="1:9" ht="15" customHeight="1" thickTop="1" thickBot="1">
      <c r="A1989" s="516" t="str">
        <f t="shared" si="72"/>
        <v/>
      </c>
      <c r="I1989" s="543" t="str">
        <f t="shared" si="73"/>
        <v/>
      </c>
    </row>
    <row r="1990" spans="1:9" ht="15" customHeight="1" thickTop="1" thickBot="1">
      <c r="A1990" s="516" t="str">
        <f t="shared" si="72"/>
        <v/>
      </c>
      <c r="I1990" s="543" t="str">
        <f t="shared" si="73"/>
        <v/>
      </c>
    </row>
    <row r="1991" spans="1:9" ht="15" customHeight="1" thickTop="1" thickBot="1">
      <c r="A1991" s="516" t="str">
        <f t="shared" si="72"/>
        <v/>
      </c>
      <c r="I1991" s="543" t="str">
        <f t="shared" si="73"/>
        <v/>
      </c>
    </row>
    <row r="1992" spans="1:9" ht="15" customHeight="1" thickTop="1" thickBot="1">
      <c r="A1992" s="516" t="str">
        <f t="shared" si="72"/>
        <v/>
      </c>
      <c r="I1992" s="543" t="str">
        <f t="shared" si="73"/>
        <v/>
      </c>
    </row>
    <row r="1993" spans="1:9" ht="15" customHeight="1" thickTop="1" thickBot="1">
      <c r="A1993" s="516" t="str">
        <f t="shared" si="72"/>
        <v/>
      </c>
      <c r="I1993" s="543" t="str">
        <f t="shared" si="73"/>
        <v/>
      </c>
    </row>
    <row r="1994" spans="1:9" ht="15" customHeight="1" thickTop="1" thickBot="1">
      <c r="A1994" s="516" t="str">
        <f t="shared" si="72"/>
        <v/>
      </c>
      <c r="I1994" s="543" t="str">
        <f t="shared" si="73"/>
        <v/>
      </c>
    </row>
    <row r="1995" spans="1:9" ht="15" customHeight="1" thickTop="1" thickBot="1">
      <c r="A1995" s="516" t="str">
        <f t="shared" si="72"/>
        <v/>
      </c>
      <c r="I1995" s="543" t="str">
        <f t="shared" si="73"/>
        <v/>
      </c>
    </row>
    <row r="1996" spans="1:9" ht="15" customHeight="1" thickTop="1" thickBot="1">
      <c r="A1996" s="516" t="str">
        <f t="shared" si="72"/>
        <v/>
      </c>
      <c r="I1996" s="543" t="str">
        <f t="shared" si="73"/>
        <v/>
      </c>
    </row>
    <row r="1997" spans="1:9" ht="15" customHeight="1" thickTop="1" thickBot="1">
      <c r="A1997" s="516" t="str">
        <f t="shared" si="72"/>
        <v/>
      </c>
      <c r="I1997" s="543" t="str">
        <f t="shared" si="73"/>
        <v/>
      </c>
    </row>
    <row r="1998" spans="1:9" ht="15" customHeight="1" thickTop="1" thickBot="1">
      <c r="A1998" s="516" t="str">
        <f t="shared" si="72"/>
        <v/>
      </c>
      <c r="I1998" s="543" t="str">
        <f t="shared" si="73"/>
        <v/>
      </c>
    </row>
    <row r="1999" spans="1:9" ht="15" customHeight="1" thickTop="1" thickBot="1">
      <c r="A1999" s="516" t="str">
        <f t="shared" si="72"/>
        <v/>
      </c>
      <c r="I1999" s="543" t="str">
        <f t="shared" si="73"/>
        <v/>
      </c>
    </row>
    <row r="2000" spans="1:9" ht="15" customHeight="1" thickTop="1" thickBot="1">
      <c r="A2000" s="516" t="str">
        <f t="shared" si="72"/>
        <v/>
      </c>
      <c r="I2000" s="543" t="str">
        <f t="shared" si="73"/>
        <v/>
      </c>
    </row>
    <row r="2001" spans="1:9" ht="15" customHeight="1" thickTop="1" thickBot="1">
      <c r="A2001" s="516" t="str">
        <f t="shared" si="72"/>
        <v/>
      </c>
      <c r="I2001" s="543" t="str">
        <f t="shared" si="73"/>
        <v/>
      </c>
    </row>
    <row r="2002" spans="1:9" ht="15" customHeight="1" thickTop="1" thickBot="1">
      <c r="A2002" s="516" t="str">
        <f t="shared" si="72"/>
        <v/>
      </c>
      <c r="I2002" s="543" t="str">
        <f t="shared" si="73"/>
        <v/>
      </c>
    </row>
    <row r="2003" spans="1:9" ht="15" customHeight="1" thickTop="1" thickBot="1">
      <c r="A2003" s="516" t="str">
        <f t="shared" si="72"/>
        <v/>
      </c>
      <c r="I2003" s="543" t="str">
        <f t="shared" si="73"/>
        <v/>
      </c>
    </row>
    <row r="2004" spans="1:9" ht="15" customHeight="1" thickTop="1" thickBot="1">
      <c r="A2004" s="516" t="str">
        <f t="shared" si="72"/>
        <v/>
      </c>
      <c r="I2004" s="543" t="str">
        <f t="shared" si="73"/>
        <v/>
      </c>
    </row>
    <row r="2005" spans="1:9" ht="15" customHeight="1" thickTop="1" thickBot="1">
      <c r="A2005" s="516" t="str">
        <f t="shared" si="72"/>
        <v/>
      </c>
      <c r="I2005" s="543" t="str">
        <f t="shared" si="73"/>
        <v/>
      </c>
    </row>
    <row r="2006" spans="1:9" ht="15" customHeight="1" thickTop="1" thickBot="1">
      <c r="A2006" s="516" t="str">
        <f t="shared" si="72"/>
        <v/>
      </c>
      <c r="I2006" s="543" t="str">
        <f t="shared" si="73"/>
        <v/>
      </c>
    </row>
    <row r="2007" spans="1:9" ht="15" customHeight="1" thickTop="1" thickBot="1">
      <c r="A2007" s="516" t="str">
        <f t="shared" si="72"/>
        <v/>
      </c>
      <c r="I2007" s="543" t="str">
        <f t="shared" si="73"/>
        <v/>
      </c>
    </row>
    <row r="2008" spans="1:9" ht="15" customHeight="1" thickTop="1" thickBot="1">
      <c r="A2008" s="516" t="str">
        <f t="shared" si="72"/>
        <v/>
      </c>
      <c r="I2008" s="543" t="str">
        <f t="shared" si="73"/>
        <v/>
      </c>
    </row>
    <row r="2009" spans="1:9" ht="15" customHeight="1" thickTop="1" thickBot="1">
      <c r="A2009" s="516" t="str">
        <f t="shared" si="72"/>
        <v/>
      </c>
      <c r="I2009" s="543" t="str">
        <f t="shared" si="73"/>
        <v/>
      </c>
    </row>
    <row r="2010" spans="1:9" ht="15" customHeight="1" thickTop="1" thickBot="1">
      <c r="A2010" s="516" t="str">
        <f t="shared" si="72"/>
        <v/>
      </c>
      <c r="I2010" s="543" t="str">
        <f t="shared" si="73"/>
        <v/>
      </c>
    </row>
    <row r="2011" spans="1:9" ht="15" customHeight="1" thickTop="1" thickBot="1">
      <c r="A2011" s="516" t="str">
        <f t="shared" si="72"/>
        <v/>
      </c>
      <c r="I2011" s="543" t="str">
        <f t="shared" si="73"/>
        <v/>
      </c>
    </row>
    <row r="2012" spans="1:9" ht="15" customHeight="1" thickTop="1" thickBot="1">
      <c r="A2012" s="516" t="str">
        <f t="shared" si="72"/>
        <v/>
      </c>
      <c r="I2012" s="543" t="str">
        <f t="shared" si="73"/>
        <v/>
      </c>
    </row>
    <row r="2013" spans="1:9" ht="15" customHeight="1" thickTop="1" thickBot="1">
      <c r="A2013" s="516" t="str">
        <f t="shared" si="72"/>
        <v/>
      </c>
      <c r="I2013" s="543" t="str">
        <f t="shared" si="73"/>
        <v/>
      </c>
    </row>
    <row r="2014" spans="1:9" ht="15" customHeight="1" thickTop="1" thickBot="1">
      <c r="A2014" s="516" t="str">
        <f t="shared" si="72"/>
        <v/>
      </c>
      <c r="I2014" s="543" t="str">
        <f t="shared" si="73"/>
        <v/>
      </c>
    </row>
    <row r="2015" spans="1:9" ht="15" customHeight="1" thickTop="1" thickBot="1">
      <c r="A2015" s="516" t="str">
        <f t="shared" si="72"/>
        <v/>
      </c>
      <c r="I2015" s="543" t="str">
        <f t="shared" si="73"/>
        <v/>
      </c>
    </row>
    <row r="2016" spans="1:9" ht="15" customHeight="1" thickTop="1" thickBot="1">
      <c r="A2016" s="516" t="str">
        <f t="shared" si="72"/>
        <v/>
      </c>
      <c r="I2016" s="543" t="str">
        <f t="shared" si="73"/>
        <v/>
      </c>
    </row>
    <row r="2017" spans="1:9" ht="15" customHeight="1" thickTop="1" thickBot="1">
      <c r="A2017" s="516" t="str">
        <f t="shared" si="72"/>
        <v/>
      </c>
      <c r="I2017" s="543" t="str">
        <f t="shared" si="73"/>
        <v/>
      </c>
    </row>
    <row r="2018" spans="1:9" ht="15" customHeight="1" thickTop="1" thickBot="1">
      <c r="A2018" s="516" t="str">
        <f t="shared" si="72"/>
        <v/>
      </c>
      <c r="I2018" s="543" t="str">
        <f t="shared" si="73"/>
        <v/>
      </c>
    </row>
    <row r="2019" spans="1:9" ht="15" customHeight="1" thickTop="1" thickBot="1">
      <c r="A2019" s="516" t="str">
        <f t="shared" si="72"/>
        <v/>
      </c>
      <c r="I2019" s="543" t="str">
        <f t="shared" si="73"/>
        <v/>
      </c>
    </row>
    <row r="2020" spans="1:9" ht="15" customHeight="1" thickTop="1" thickBot="1">
      <c r="A2020" s="516" t="str">
        <f t="shared" si="72"/>
        <v/>
      </c>
      <c r="I2020" s="543" t="str">
        <f t="shared" si="73"/>
        <v/>
      </c>
    </row>
    <row r="2021" spans="1:9" ht="15" customHeight="1" thickTop="1" thickBot="1">
      <c r="A2021" s="516" t="str">
        <f t="shared" si="72"/>
        <v/>
      </c>
      <c r="I2021" s="543" t="str">
        <f t="shared" si="73"/>
        <v/>
      </c>
    </row>
    <row r="2022" spans="1:9" ht="15" customHeight="1" thickTop="1" thickBot="1">
      <c r="A2022" s="516" t="str">
        <f t="shared" si="72"/>
        <v/>
      </c>
      <c r="I2022" s="543" t="str">
        <f t="shared" si="73"/>
        <v/>
      </c>
    </row>
    <row r="2023" spans="1:9" ht="15" customHeight="1" thickTop="1" thickBot="1">
      <c r="A2023" s="516" t="str">
        <f t="shared" si="72"/>
        <v/>
      </c>
      <c r="I2023" s="543" t="str">
        <f t="shared" si="73"/>
        <v/>
      </c>
    </row>
    <row r="2024" spans="1:9" ht="15" customHeight="1" thickTop="1" thickBot="1">
      <c r="A2024" s="516" t="str">
        <f t="shared" si="72"/>
        <v/>
      </c>
      <c r="I2024" s="543" t="str">
        <f t="shared" si="73"/>
        <v/>
      </c>
    </row>
    <row r="2025" spans="1:9" ht="15" customHeight="1" thickTop="1" thickBot="1">
      <c r="A2025" s="516" t="str">
        <f t="shared" si="72"/>
        <v/>
      </c>
      <c r="I2025" s="543" t="str">
        <f t="shared" si="73"/>
        <v/>
      </c>
    </row>
    <row r="2026" spans="1:9" ht="15" customHeight="1" thickTop="1" thickBot="1">
      <c r="A2026" s="516" t="str">
        <f t="shared" si="72"/>
        <v/>
      </c>
      <c r="I2026" s="543" t="str">
        <f t="shared" si="73"/>
        <v/>
      </c>
    </row>
    <row r="2027" spans="1:9" ht="15" customHeight="1" thickTop="1" thickBot="1">
      <c r="A2027" s="516" t="str">
        <f t="shared" si="72"/>
        <v/>
      </c>
      <c r="I2027" s="543" t="str">
        <f t="shared" si="73"/>
        <v/>
      </c>
    </row>
    <row r="2028" spans="1:9" ht="15" customHeight="1" thickTop="1" thickBot="1">
      <c r="A2028" s="516" t="str">
        <f t="shared" si="72"/>
        <v/>
      </c>
      <c r="I2028" s="543" t="str">
        <f t="shared" si="73"/>
        <v/>
      </c>
    </row>
    <row r="2029" spans="1:9" ht="15" customHeight="1" thickTop="1" thickBot="1">
      <c r="A2029" s="516" t="str">
        <f t="shared" si="72"/>
        <v/>
      </c>
      <c r="I2029" s="543" t="str">
        <f t="shared" si="73"/>
        <v/>
      </c>
    </row>
    <row r="2030" spans="1:9" ht="15" customHeight="1" thickTop="1" thickBot="1">
      <c r="A2030" s="516" t="str">
        <f t="shared" si="72"/>
        <v/>
      </c>
      <c r="I2030" s="543" t="str">
        <f t="shared" si="73"/>
        <v/>
      </c>
    </row>
    <row r="2031" spans="1:9" ht="15" customHeight="1" thickTop="1" thickBot="1">
      <c r="A2031" s="516" t="str">
        <f t="shared" si="72"/>
        <v/>
      </c>
      <c r="I2031" s="543" t="str">
        <f t="shared" si="73"/>
        <v/>
      </c>
    </row>
    <row r="2032" spans="1:9" ht="15" customHeight="1" thickTop="1" thickBot="1">
      <c r="A2032" s="516" t="str">
        <f t="shared" si="72"/>
        <v/>
      </c>
      <c r="I2032" s="543" t="str">
        <f t="shared" si="73"/>
        <v/>
      </c>
    </row>
    <row r="2033" spans="1:9" ht="15" customHeight="1" thickTop="1" thickBot="1">
      <c r="A2033" s="516" t="str">
        <f t="shared" si="72"/>
        <v/>
      </c>
      <c r="I2033" s="543" t="str">
        <f t="shared" si="73"/>
        <v/>
      </c>
    </row>
    <row r="2034" spans="1:9" ht="15" customHeight="1" thickTop="1" thickBot="1">
      <c r="A2034" s="516" t="str">
        <f t="shared" si="72"/>
        <v/>
      </c>
      <c r="I2034" s="543" t="str">
        <f t="shared" si="73"/>
        <v/>
      </c>
    </row>
    <row r="2035" spans="1:9" ht="15" customHeight="1" thickTop="1" thickBot="1">
      <c r="A2035" s="516" t="str">
        <f t="shared" si="72"/>
        <v/>
      </c>
      <c r="I2035" s="543" t="str">
        <f t="shared" si="73"/>
        <v/>
      </c>
    </row>
    <row r="2036" spans="1:9" ht="15" customHeight="1" thickTop="1" thickBot="1">
      <c r="A2036" s="516" t="str">
        <f t="shared" si="72"/>
        <v/>
      </c>
      <c r="I2036" s="543" t="str">
        <f t="shared" si="73"/>
        <v/>
      </c>
    </row>
    <row r="2037" spans="1:9" ht="15" customHeight="1" thickTop="1" thickBot="1">
      <c r="A2037" s="516" t="str">
        <f t="shared" si="72"/>
        <v/>
      </c>
      <c r="I2037" s="543" t="str">
        <f t="shared" si="73"/>
        <v/>
      </c>
    </row>
    <row r="2038" spans="1:9" ht="15" customHeight="1" thickTop="1" thickBot="1">
      <c r="A2038" s="516" t="str">
        <f t="shared" si="72"/>
        <v/>
      </c>
      <c r="I2038" s="543" t="str">
        <f t="shared" si="73"/>
        <v/>
      </c>
    </row>
    <row r="2039" spans="1:9" ht="15" customHeight="1" thickTop="1" thickBot="1">
      <c r="A2039" s="516" t="str">
        <f t="shared" si="72"/>
        <v/>
      </c>
      <c r="I2039" s="543" t="str">
        <f t="shared" si="73"/>
        <v/>
      </c>
    </row>
    <row r="2040" spans="1:9" ht="15" customHeight="1" thickTop="1" thickBot="1">
      <c r="A2040" s="516" t="str">
        <f t="shared" si="72"/>
        <v/>
      </c>
      <c r="I2040" s="543" t="str">
        <f t="shared" si="73"/>
        <v/>
      </c>
    </row>
    <row r="2041" spans="1:9" ht="15" customHeight="1" thickTop="1" thickBot="1">
      <c r="A2041" s="516" t="str">
        <f t="shared" si="72"/>
        <v/>
      </c>
      <c r="I2041" s="543" t="str">
        <f t="shared" si="73"/>
        <v/>
      </c>
    </row>
    <row r="2042" spans="1:9" ht="15" customHeight="1" thickTop="1" thickBot="1">
      <c r="A2042" s="516" t="str">
        <f t="shared" si="72"/>
        <v/>
      </c>
      <c r="I2042" s="543" t="str">
        <f t="shared" si="73"/>
        <v/>
      </c>
    </row>
    <row r="2043" spans="1:9" ht="15" customHeight="1" thickTop="1" thickBot="1">
      <c r="A2043" s="516" t="str">
        <f t="shared" si="72"/>
        <v/>
      </c>
      <c r="I2043" s="543" t="str">
        <f t="shared" si="73"/>
        <v/>
      </c>
    </row>
    <row r="2044" spans="1:9" ht="15" customHeight="1" thickTop="1" thickBot="1">
      <c r="A2044" s="516" t="str">
        <f t="shared" si="72"/>
        <v/>
      </c>
      <c r="I2044" s="543" t="str">
        <f t="shared" si="73"/>
        <v/>
      </c>
    </row>
    <row r="2045" spans="1:9" ht="15" customHeight="1" thickTop="1" thickBot="1">
      <c r="A2045" s="516" t="str">
        <f t="shared" si="72"/>
        <v/>
      </c>
      <c r="I2045" s="543" t="str">
        <f t="shared" si="73"/>
        <v/>
      </c>
    </row>
    <row r="2046" spans="1:9" ht="15" customHeight="1" thickTop="1" thickBot="1">
      <c r="A2046" s="516" t="str">
        <f t="shared" si="72"/>
        <v/>
      </c>
      <c r="I2046" s="543" t="str">
        <f t="shared" si="73"/>
        <v/>
      </c>
    </row>
    <row r="2047" spans="1:9" ht="15" customHeight="1" thickTop="1" thickBot="1">
      <c r="A2047" s="516" t="str">
        <f t="shared" si="72"/>
        <v/>
      </c>
      <c r="I2047" s="543" t="str">
        <f t="shared" si="73"/>
        <v/>
      </c>
    </row>
    <row r="2048" spans="1:9" ht="15" customHeight="1" thickTop="1" thickBot="1">
      <c r="A2048" s="516" t="str">
        <f t="shared" si="72"/>
        <v/>
      </c>
      <c r="I2048" s="543" t="str">
        <f t="shared" si="73"/>
        <v/>
      </c>
    </row>
    <row r="2049" spans="1:9" ht="15" customHeight="1" thickTop="1" thickBot="1">
      <c r="A2049" s="516" t="str">
        <f t="shared" si="72"/>
        <v/>
      </c>
      <c r="I2049" s="543" t="str">
        <f t="shared" si="73"/>
        <v/>
      </c>
    </row>
    <row r="2050" spans="1:9" ht="15" customHeight="1" thickTop="1" thickBot="1">
      <c r="A2050" s="516" t="str">
        <f t="shared" si="72"/>
        <v/>
      </c>
      <c r="I2050" s="543" t="str">
        <f t="shared" si="73"/>
        <v/>
      </c>
    </row>
    <row r="2051" spans="1:9" ht="15" customHeight="1" thickTop="1" thickBot="1">
      <c r="A2051" s="516" t="str">
        <f t="shared" ref="A2051:A2114" si="74">IF($K2051="","",_xlfn.LET(_xlpm.gDate,K2051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2051" s="543" t="str">
        <f t="shared" ref="I2051:I2114" si="75">IF($A2051="","",TEXT($A2051,"yyyy-mm"))</f>
        <v/>
      </c>
    </row>
    <row r="2052" spans="1:9" ht="15" customHeight="1" thickTop="1" thickBot="1">
      <c r="A2052" s="516" t="str">
        <f t="shared" si="74"/>
        <v/>
      </c>
      <c r="I2052" s="543" t="str">
        <f t="shared" si="75"/>
        <v/>
      </c>
    </row>
    <row r="2053" spans="1:9" ht="15" customHeight="1" thickTop="1" thickBot="1">
      <c r="A2053" s="516" t="str">
        <f t="shared" si="74"/>
        <v/>
      </c>
      <c r="I2053" s="543" t="str">
        <f t="shared" si="75"/>
        <v/>
      </c>
    </row>
    <row r="2054" spans="1:9" ht="15" customHeight="1" thickTop="1" thickBot="1">
      <c r="A2054" s="516" t="str">
        <f t="shared" si="74"/>
        <v/>
      </c>
      <c r="I2054" s="543" t="str">
        <f t="shared" si="75"/>
        <v/>
      </c>
    </row>
    <row r="2055" spans="1:9" ht="15" customHeight="1" thickTop="1" thickBot="1">
      <c r="A2055" s="516" t="str">
        <f t="shared" si="74"/>
        <v/>
      </c>
      <c r="I2055" s="543" t="str">
        <f t="shared" si="75"/>
        <v/>
      </c>
    </row>
    <row r="2056" spans="1:9" ht="15" customHeight="1" thickTop="1" thickBot="1">
      <c r="A2056" s="516" t="str">
        <f t="shared" si="74"/>
        <v/>
      </c>
      <c r="I2056" s="543" t="str">
        <f t="shared" si="75"/>
        <v/>
      </c>
    </row>
    <row r="2057" spans="1:9" ht="15" customHeight="1" thickTop="1" thickBot="1">
      <c r="A2057" s="516" t="str">
        <f t="shared" si="74"/>
        <v/>
      </c>
      <c r="I2057" s="543" t="str">
        <f t="shared" si="75"/>
        <v/>
      </c>
    </row>
    <row r="2058" spans="1:9" ht="15" customHeight="1" thickTop="1" thickBot="1">
      <c r="A2058" s="516" t="str">
        <f t="shared" si="74"/>
        <v/>
      </c>
      <c r="I2058" s="543" t="str">
        <f t="shared" si="75"/>
        <v/>
      </c>
    </row>
    <row r="2059" spans="1:9" ht="15" customHeight="1" thickTop="1" thickBot="1">
      <c r="A2059" s="516" t="str">
        <f t="shared" si="74"/>
        <v/>
      </c>
      <c r="I2059" s="543" t="str">
        <f t="shared" si="75"/>
        <v/>
      </c>
    </row>
    <row r="2060" spans="1:9" ht="15" customHeight="1" thickTop="1" thickBot="1">
      <c r="A2060" s="516" t="str">
        <f t="shared" si="74"/>
        <v/>
      </c>
      <c r="I2060" s="543" t="str">
        <f t="shared" si="75"/>
        <v/>
      </c>
    </row>
    <row r="2061" spans="1:9" ht="15" customHeight="1" thickTop="1" thickBot="1">
      <c r="A2061" s="516" t="str">
        <f t="shared" si="74"/>
        <v/>
      </c>
      <c r="I2061" s="543" t="str">
        <f t="shared" si="75"/>
        <v/>
      </c>
    </row>
    <row r="2062" spans="1:9" ht="15" customHeight="1" thickTop="1" thickBot="1">
      <c r="A2062" s="516" t="str">
        <f t="shared" si="74"/>
        <v/>
      </c>
      <c r="I2062" s="543" t="str">
        <f t="shared" si="75"/>
        <v/>
      </c>
    </row>
    <row r="2063" spans="1:9" ht="15" customHeight="1" thickTop="1" thickBot="1">
      <c r="A2063" s="516" t="str">
        <f t="shared" si="74"/>
        <v/>
      </c>
      <c r="I2063" s="543" t="str">
        <f t="shared" si="75"/>
        <v/>
      </c>
    </row>
    <row r="2064" spans="1:9" ht="15" customHeight="1" thickTop="1" thickBot="1">
      <c r="A2064" s="516" t="str">
        <f t="shared" si="74"/>
        <v/>
      </c>
      <c r="I2064" s="543" t="str">
        <f t="shared" si="75"/>
        <v/>
      </c>
    </row>
    <row r="2065" spans="1:9" ht="15" customHeight="1" thickTop="1" thickBot="1">
      <c r="A2065" s="516" t="str">
        <f t="shared" si="74"/>
        <v/>
      </c>
      <c r="I2065" s="543" t="str">
        <f t="shared" si="75"/>
        <v/>
      </c>
    </row>
    <row r="2066" spans="1:9" ht="15" customHeight="1" thickTop="1" thickBot="1">
      <c r="A2066" s="516" t="str">
        <f t="shared" si="74"/>
        <v/>
      </c>
      <c r="I2066" s="543" t="str">
        <f t="shared" si="75"/>
        <v/>
      </c>
    </row>
    <row r="2067" spans="1:9" ht="15" customHeight="1" thickTop="1" thickBot="1">
      <c r="A2067" s="516" t="str">
        <f t="shared" si="74"/>
        <v/>
      </c>
      <c r="I2067" s="543" t="str">
        <f t="shared" si="75"/>
        <v/>
      </c>
    </row>
    <row r="2068" spans="1:9" ht="15" customHeight="1" thickTop="1" thickBot="1">
      <c r="A2068" s="516" t="str">
        <f t="shared" si="74"/>
        <v/>
      </c>
      <c r="I2068" s="543" t="str">
        <f t="shared" si="75"/>
        <v/>
      </c>
    </row>
    <row r="2069" spans="1:9" ht="15" customHeight="1" thickTop="1" thickBot="1">
      <c r="A2069" s="516" t="str">
        <f t="shared" si="74"/>
        <v/>
      </c>
      <c r="I2069" s="543" t="str">
        <f t="shared" si="75"/>
        <v/>
      </c>
    </row>
    <row r="2070" spans="1:9" ht="15" customHeight="1" thickTop="1" thickBot="1">
      <c r="A2070" s="516" t="str">
        <f t="shared" si="74"/>
        <v/>
      </c>
      <c r="I2070" s="543" t="str">
        <f t="shared" si="75"/>
        <v/>
      </c>
    </row>
    <row r="2071" spans="1:9" ht="15" customHeight="1" thickTop="1" thickBot="1">
      <c r="A2071" s="516" t="str">
        <f t="shared" si="74"/>
        <v/>
      </c>
      <c r="I2071" s="543" t="str">
        <f t="shared" si="75"/>
        <v/>
      </c>
    </row>
    <row r="2072" spans="1:9" ht="15" customHeight="1" thickTop="1" thickBot="1">
      <c r="A2072" s="516" t="str">
        <f t="shared" si="74"/>
        <v/>
      </c>
      <c r="I2072" s="543" t="str">
        <f t="shared" si="75"/>
        <v/>
      </c>
    </row>
    <row r="2073" spans="1:9" ht="15" customHeight="1" thickTop="1" thickBot="1">
      <c r="A2073" s="516" t="str">
        <f t="shared" si="74"/>
        <v/>
      </c>
      <c r="I2073" s="543" t="str">
        <f t="shared" si="75"/>
        <v/>
      </c>
    </row>
    <row r="2074" spans="1:9" ht="15" customHeight="1" thickTop="1" thickBot="1">
      <c r="A2074" s="516" t="str">
        <f t="shared" si="74"/>
        <v/>
      </c>
      <c r="I2074" s="543" t="str">
        <f t="shared" si="75"/>
        <v/>
      </c>
    </row>
    <row r="2075" spans="1:9" ht="15" customHeight="1" thickTop="1" thickBot="1">
      <c r="A2075" s="516" t="str">
        <f t="shared" si="74"/>
        <v/>
      </c>
      <c r="I2075" s="543" t="str">
        <f t="shared" si="75"/>
        <v/>
      </c>
    </row>
    <row r="2076" spans="1:9" ht="15" customHeight="1" thickTop="1" thickBot="1">
      <c r="A2076" s="516" t="str">
        <f t="shared" si="74"/>
        <v/>
      </c>
      <c r="I2076" s="543" t="str">
        <f t="shared" si="75"/>
        <v/>
      </c>
    </row>
    <row r="2077" spans="1:9" ht="15" customHeight="1" thickTop="1" thickBot="1">
      <c r="A2077" s="516" t="str">
        <f t="shared" si="74"/>
        <v/>
      </c>
      <c r="I2077" s="543" t="str">
        <f t="shared" si="75"/>
        <v/>
      </c>
    </row>
    <row r="2078" spans="1:9" ht="15" customHeight="1" thickTop="1" thickBot="1">
      <c r="A2078" s="516" t="str">
        <f t="shared" si="74"/>
        <v/>
      </c>
      <c r="I2078" s="543" t="str">
        <f t="shared" si="75"/>
        <v/>
      </c>
    </row>
    <row r="2079" spans="1:9" ht="15" customHeight="1" thickTop="1" thickBot="1">
      <c r="A2079" s="516" t="str">
        <f t="shared" si="74"/>
        <v/>
      </c>
      <c r="I2079" s="543" t="str">
        <f t="shared" si="75"/>
        <v/>
      </c>
    </row>
    <row r="2080" spans="1:9" ht="15" customHeight="1" thickTop="1" thickBot="1">
      <c r="A2080" s="516" t="str">
        <f t="shared" si="74"/>
        <v/>
      </c>
      <c r="I2080" s="543" t="str">
        <f t="shared" si="75"/>
        <v/>
      </c>
    </row>
    <row r="2081" spans="1:9" ht="15" customHeight="1" thickTop="1" thickBot="1">
      <c r="A2081" s="516" t="str">
        <f t="shared" si="74"/>
        <v/>
      </c>
      <c r="I2081" s="543" t="str">
        <f t="shared" si="75"/>
        <v/>
      </c>
    </row>
    <row r="2082" spans="1:9" ht="15" customHeight="1" thickTop="1" thickBot="1">
      <c r="A2082" s="516" t="str">
        <f t="shared" si="74"/>
        <v/>
      </c>
      <c r="I2082" s="543" t="str">
        <f t="shared" si="75"/>
        <v/>
      </c>
    </row>
    <row r="2083" spans="1:9" ht="15" customHeight="1" thickTop="1" thickBot="1">
      <c r="A2083" s="516" t="str">
        <f t="shared" si="74"/>
        <v/>
      </c>
      <c r="I2083" s="543" t="str">
        <f t="shared" si="75"/>
        <v/>
      </c>
    </row>
    <row r="2084" spans="1:9" ht="15" customHeight="1" thickTop="1" thickBot="1">
      <c r="A2084" s="516" t="str">
        <f t="shared" si="74"/>
        <v/>
      </c>
      <c r="I2084" s="543" t="str">
        <f t="shared" si="75"/>
        <v/>
      </c>
    </row>
    <row r="2085" spans="1:9" ht="15" customHeight="1" thickTop="1" thickBot="1">
      <c r="A2085" s="516" t="str">
        <f t="shared" si="74"/>
        <v/>
      </c>
      <c r="I2085" s="543" t="str">
        <f t="shared" si="75"/>
        <v/>
      </c>
    </row>
    <row r="2086" spans="1:9" ht="15" customHeight="1" thickTop="1" thickBot="1">
      <c r="A2086" s="516" t="str">
        <f t="shared" si="74"/>
        <v/>
      </c>
      <c r="I2086" s="543" t="str">
        <f t="shared" si="75"/>
        <v/>
      </c>
    </row>
    <row r="2087" spans="1:9" ht="15" customHeight="1" thickTop="1" thickBot="1">
      <c r="A2087" s="516" t="str">
        <f t="shared" si="74"/>
        <v/>
      </c>
      <c r="I2087" s="543" t="str">
        <f t="shared" si="75"/>
        <v/>
      </c>
    </row>
    <row r="2088" spans="1:9" ht="15" customHeight="1" thickTop="1" thickBot="1">
      <c r="A2088" s="516" t="str">
        <f t="shared" si="74"/>
        <v/>
      </c>
      <c r="I2088" s="543" t="str">
        <f t="shared" si="75"/>
        <v/>
      </c>
    </row>
    <row r="2089" spans="1:9" ht="15" customHeight="1" thickTop="1" thickBot="1">
      <c r="A2089" s="516" t="str">
        <f t="shared" si="74"/>
        <v/>
      </c>
      <c r="I2089" s="543" t="str">
        <f t="shared" si="75"/>
        <v/>
      </c>
    </row>
    <row r="2090" spans="1:9" ht="15" customHeight="1" thickTop="1" thickBot="1">
      <c r="A2090" s="516" t="str">
        <f t="shared" si="74"/>
        <v/>
      </c>
      <c r="I2090" s="543" t="str">
        <f t="shared" si="75"/>
        <v/>
      </c>
    </row>
    <row r="2091" spans="1:9" ht="15" customHeight="1" thickTop="1" thickBot="1">
      <c r="A2091" s="516" t="str">
        <f t="shared" si="74"/>
        <v/>
      </c>
      <c r="I2091" s="543" t="str">
        <f t="shared" si="75"/>
        <v/>
      </c>
    </row>
    <row r="2092" spans="1:9" ht="15" customHeight="1" thickTop="1" thickBot="1">
      <c r="A2092" s="516" t="str">
        <f t="shared" si="74"/>
        <v/>
      </c>
      <c r="I2092" s="543" t="str">
        <f t="shared" si="75"/>
        <v/>
      </c>
    </row>
    <row r="2093" spans="1:9" ht="15" customHeight="1" thickTop="1" thickBot="1">
      <c r="A2093" s="516" t="str">
        <f t="shared" si="74"/>
        <v/>
      </c>
      <c r="I2093" s="543" t="str">
        <f t="shared" si="75"/>
        <v/>
      </c>
    </row>
    <row r="2094" spans="1:9" ht="15" customHeight="1" thickTop="1" thickBot="1">
      <c r="A2094" s="516" t="str">
        <f t="shared" si="74"/>
        <v/>
      </c>
      <c r="I2094" s="543" t="str">
        <f t="shared" si="75"/>
        <v/>
      </c>
    </row>
    <row r="2095" spans="1:9" ht="15" customHeight="1" thickTop="1" thickBot="1">
      <c r="A2095" s="516" t="str">
        <f t="shared" si="74"/>
        <v/>
      </c>
      <c r="I2095" s="543" t="str">
        <f t="shared" si="75"/>
        <v/>
      </c>
    </row>
    <row r="2096" spans="1:9" ht="15" customHeight="1" thickTop="1" thickBot="1">
      <c r="A2096" s="516" t="str">
        <f t="shared" si="74"/>
        <v/>
      </c>
      <c r="I2096" s="543" t="str">
        <f t="shared" si="75"/>
        <v/>
      </c>
    </row>
    <row r="2097" spans="1:9" ht="15" customHeight="1" thickTop="1" thickBot="1">
      <c r="A2097" s="516" t="str">
        <f t="shared" si="74"/>
        <v/>
      </c>
      <c r="I2097" s="543" t="str">
        <f t="shared" si="75"/>
        <v/>
      </c>
    </row>
    <row r="2098" spans="1:9" ht="15" customHeight="1" thickTop="1" thickBot="1">
      <c r="A2098" s="516" t="str">
        <f t="shared" si="74"/>
        <v/>
      </c>
      <c r="I2098" s="543" t="str">
        <f t="shared" si="75"/>
        <v/>
      </c>
    </row>
    <row r="2099" spans="1:9" ht="15" customHeight="1" thickTop="1" thickBot="1">
      <c r="A2099" s="516" t="str">
        <f t="shared" si="74"/>
        <v/>
      </c>
      <c r="I2099" s="543" t="str">
        <f t="shared" si="75"/>
        <v/>
      </c>
    </row>
    <row r="2100" spans="1:9" ht="15" customHeight="1" thickTop="1" thickBot="1">
      <c r="A2100" s="516" t="str">
        <f t="shared" si="74"/>
        <v/>
      </c>
      <c r="I2100" s="543" t="str">
        <f t="shared" si="75"/>
        <v/>
      </c>
    </row>
    <row r="2101" spans="1:9" ht="15" customHeight="1" thickTop="1" thickBot="1">
      <c r="A2101" s="516" t="str">
        <f t="shared" si="74"/>
        <v/>
      </c>
      <c r="I2101" s="543" t="str">
        <f t="shared" si="75"/>
        <v/>
      </c>
    </row>
    <row r="2102" spans="1:9" ht="15" customHeight="1" thickTop="1" thickBot="1">
      <c r="A2102" s="516" t="str">
        <f t="shared" si="74"/>
        <v/>
      </c>
      <c r="I2102" s="543" t="str">
        <f t="shared" si="75"/>
        <v/>
      </c>
    </row>
    <row r="2103" spans="1:9" ht="15" customHeight="1" thickTop="1" thickBot="1">
      <c r="A2103" s="516" t="str">
        <f t="shared" si="74"/>
        <v/>
      </c>
      <c r="I2103" s="543" t="str">
        <f t="shared" si="75"/>
        <v/>
      </c>
    </row>
    <row r="2104" spans="1:9" ht="15" customHeight="1" thickTop="1" thickBot="1">
      <c r="A2104" s="516" t="str">
        <f t="shared" si="74"/>
        <v/>
      </c>
      <c r="I2104" s="543" t="str">
        <f t="shared" si="75"/>
        <v/>
      </c>
    </row>
    <row r="2105" spans="1:9" ht="15" customHeight="1" thickTop="1" thickBot="1">
      <c r="A2105" s="516" t="str">
        <f t="shared" si="74"/>
        <v/>
      </c>
      <c r="I2105" s="543" t="str">
        <f t="shared" si="75"/>
        <v/>
      </c>
    </row>
    <row r="2106" spans="1:9" ht="15" customHeight="1" thickTop="1" thickBot="1">
      <c r="A2106" s="516" t="str">
        <f t="shared" si="74"/>
        <v/>
      </c>
      <c r="I2106" s="543" t="str">
        <f t="shared" si="75"/>
        <v/>
      </c>
    </row>
    <row r="2107" spans="1:9" ht="15" customHeight="1" thickTop="1" thickBot="1">
      <c r="A2107" s="516" t="str">
        <f t="shared" si="74"/>
        <v/>
      </c>
      <c r="I2107" s="543" t="str">
        <f t="shared" si="75"/>
        <v/>
      </c>
    </row>
    <row r="2108" spans="1:9" ht="15" customHeight="1" thickTop="1" thickBot="1">
      <c r="A2108" s="516" t="str">
        <f t="shared" si="74"/>
        <v/>
      </c>
      <c r="I2108" s="543" t="str">
        <f t="shared" si="75"/>
        <v/>
      </c>
    </row>
    <row r="2109" spans="1:9" ht="15" customHeight="1" thickTop="1" thickBot="1">
      <c r="A2109" s="516" t="str">
        <f t="shared" si="74"/>
        <v/>
      </c>
      <c r="I2109" s="543" t="str">
        <f t="shared" si="75"/>
        <v/>
      </c>
    </row>
    <row r="2110" spans="1:9" ht="15" customHeight="1" thickTop="1" thickBot="1">
      <c r="A2110" s="516" t="str">
        <f t="shared" si="74"/>
        <v/>
      </c>
      <c r="I2110" s="543" t="str">
        <f t="shared" si="75"/>
        <v/>
      </c>
    </row>
    <row r="2111" spans="1:9" ht="15" customHeight="1" thickTop="1" thickBot="1">
      <c r="A2111" s="516" t="str">
        <f t="shared" si="74"/>
        <v/>
      </c>
      <c r="I2111" s="543" t="str">
        <f t="shared" si="75"/>
        <v/>
      </c>
    </row>
    <row r="2112" spans="1:9" ht="15" customHeight="1" thickTop="1" thickBot="1">
      <c r="A2112" s="516" t="str">
        <f t="shared" si="74"/>
        <v/>
      </c>
      <c r="I2112" s="543" t="str">
        <f t="shared" si="75"/>
        <v/>
      </c>
    </row>
    <row r="2113" spans="1:9" ht="15" customHeight="1" thickTop="1" thickBot="1">
      <c r="A2113" s="516" t="str">
        <f t="shared" si="74"/>
        <v/>
      </c>
      <c r="I2113" s="543" t="str">
        <f t="shared" si="75"/>
        <v/>
      </c>
    </row>
    <row r="2114" spans="1:9" ht="15" customHeight="1" thickTop="1" thickBot="1">
      <c r="A2114" s="516" t="str">
        <f t="shared" si="74"/>
        <v/>
      </c>
      <c r="I2114" s="543" t="str">
        <f t="shared" si="75"/>
        <v/>
      </c>
    </row>
    <row r="2115" spans="1:9" ht="15" customHeight="1" thickTop="1" thickBot="1">
      <c r="A2115" s="516" t="str">
        <f t="shared" ref="A2115:A2178" si="76">IF($K2115="","",_xlfn.LET(_xlpm.gDate,K2115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2115" s="543" t="str">
        <f t="shared" ref="I2115:I2178" si="77">IF($A2115="","",TEXT($A2115,"yyyy-mm"))</f>
        <v/>
      </c>
    </row>
    <row r="2116" spans="1:9" ht="15" customHeight="1" thickTop="1" thickBot="1">
      <c r="A2116" s="516" t="str">
        <f t="shared" si="76"/>
        <v/>
      </c>
      <c r="I2116" s="543" t="str">
        <f t="shared" si="77"/>
        <v/>
      </c>
    </row>
    <row r="2117" spans="1:9" ht="15" customHeight="1" thickTop="1" thickBot="1">
      <c r="A2117" s="516" t="str">
        <f t="shared" si="76"/>
        <v/>
      </c>
      <c r="I2117" s="543" t="str">
        <f t="shared" si="77"/>
        <v/>
      </c>
    </row>
    <row r="2118" spans="1:9" ht="15" customHeight="1" thickTop="1" thickBot="1">
      <c r="A2118" s="516" t="str">
        <f t="shared" si="76"/>
        <v/>
      </c>
      <c r="I2118" s="543" t="str">
        <f t="shared" si="77"/>
        <v/>
      </c>
    </row>
    <row r="2119" spans="1:9" ht="15" customHeight="1" thickTop="1" thickBot="1">
      <c r="A2119" s="516" t="str">
        <f t="shared" si="76"/>
        <v/>
      </c>
      <c r="I2119" s="543" t="str">
        <f t="shared" si="77"/>
        <v/>
      </c>
    </row>
    <row r="2120" spans="1:9" ht="15" customHeight="1" thickTop="1" thickBot="1">
      <c r="A2120" s="516" t="str">
        <f t="shared" si="76"/>
        <v/>
      </c>
      <c r="I2120" s="543" t="str">
        <f t="shared" si="77"/>
        <v/>
      </c>
    </row>
    <row r="2121" spans="1:9" ht="15" customHeight="1" thickTop="1" thickBot="1">
      <c r="A2121" s="516" t="str">
        <f t="shared" si="76"/>
        <v/>
      </c>
      <c r="I2121" s="543" t="str">
        <f t="shared" si="77"/>
        <v/>
      </c>
    </row>
    <row r="2122" spans="1:9" ht="15" customHeight="1" thickTop="1" thickBot="1">
      <c r="A2122" s="516" t="str">
        <f t="shared" si="76"/>
        <v/>
      </c>
      <c r="I2122" s="543" t="str">
        <f t="shared" si="77"/>
        <v/>
      </c>
    </row>
    <row r="2123" spans="1:9" ht="15" customHeight="1" thickTop="1" thickBot="1">
      <c r="A2123" s="516" t="str">
        <f t="shared" si="76"/>
        <v/>
      </c>
      <c r="I2123" s="543" t="str">
        <f t="shared" si="77"/>
        <v/>
      </c>
    </row>
    <row r="2124" spans="1:9" ht="15" customHeight="1" thickTop="1" thickBot="1">
      <c r="A2124" s="516" t="str">
        <f t="shared" si="76"/>
        <v/>
      </c>
      <c r="I2124" s="543" t="str">
        <f t="shared" si="77"/>
        <v/>
      </c>
    </row>
    <row r="2125" spans="1:9" ht="15" customHeight="1" thickTop="1" thickBot="1">
      <c r="A2125" s="516" t="str">
        <f t="shared" si="76"/>
        <v/>
      </c>
      <c r="I2125" s="543" t="str">
        <f t="shared" si="77"/>
        <v/>
      </c>
    </row>
    <row r="2126" spans="1:9" ht="15" customHeight="1" thickTop="1" thickBot="1">
      <c r="A2126" s="516" t="str">
        <f t="shared" si="76"/>
        <v/>
      </c>
      <c r="I2126" s="543" t="str">
        <f t="shared" si="77"/>
        <v/>
      </c>
    </row>
    <row r="2127" spans="1:9" ht="15" customHeight="1" thickTop="1" thickBot="1">
      <c r="A2127" s="516" t="str">
        <f t="shared" si="76"/>
        <v/>
      </c>
      <c r="I2127" s="543" t="str">
        <f t="shared" si="77"/>
        <v/>
      </c>
    </row>
    <row r="2128" spans="1:9" ht="15" customHeight="1" thickTop="1" thickBot="1">
      <c r="A2128" s="516" t="str">
        <f t="shared" si="76"/>
        <v/>
      </c>
      <c r="I2128" s="543" t="str">
        <f t="shared" si="77"/>
        <v/>
      </c>
    </row>
    <row r="2129" spans="1:9" ht="15" customHeight="1" thickTop="1" thickBot="1">
      <c r="A2129" s="516" t="str">
        <f t="shared" si="76"/>
        <v/>
      </c>
      <c r="I2129" s="543" t="str">
        <f t="shared" si="77"/>
        <v/>
      </c>
    </row>
    <row r="2130" spans="1:9" ht="15" customHeight="1" thickTop="1" thickBot="1">
      <c r="A2130" s="516" t="str">
        <f t="shared" si="76"/>
        <v/>
      </c>
      <c r="I2130" s="543" t="str">
        <f t="shared" si="77"/>
        <v/>
      </c>
    </row>
    <row r="2131" spans="1:9" ht="15" customHeight="1" thickTop="1" thickBot="1">
      <c r="A2131" s="516" t="str">
        <f t="shared" si="76"/>
        <v/>
      </c>
      <c r="I2131" s="543" t="str">
        <f t="shared" si="77"/>
        <v/>
      </c>
    </row>
    <row r="2132" spans="1:9" ht="15" customHeight="1" thickTop="1" thickBot="1">
      <c r="A2132" s="516" t="str">
        <f t="shared" si="76"/>
        <v/>
      </c>
      <c r="I2132" s="543" t="str">
        <f t="shared" si="77"/>
        <v/>
      </c>
    </row>
    <row r="2133" spans="1:9" ht="15" customHeight="1" thickTop="1" thickBot="1">
      <c r="A2133" s="516" t="str">
        <f t="shared" si="76"/>
        <v/>
      </c>
      <c r="I2133" s="543" t="str">
        <f t="shared" si="77"/>
        <v/>
      </c>
    </row>
    <row r="2134" spans="1:9" ht="15" customHeight="1" thickTop="1" thickBot="1">
      <c r="A2134" s="516" t="str">
        <f t="shared" si="76"/>
        <v/>
      </c>
      <c r="I2134" s="543" t="str">
        <f t="shared" si="77"/>
        <v/>
      </c>
    </row>
    <row r="2135" spans="1:9" ht="15" customHeight="1" thickTop="1" thickBot="1">
      <c r="A2135" s="516" t="str">
        <f t="shared" si="76"/>
        <v/>
      </c>
      <c r="I2135" s="543" t="str">
        <f t="shared" si="77"/>
        <v/>
      </c>
    </row>
    <row r="2136" spans="1:9" ht="15" customHeight="1" thickTop="1" thickBot="1">
      <c r="A2136" s="516" t="str">
        <f t="shared" si="76"/>
        <v/>
      </c>
      <c r="I2136" s="543" t="str">
        <f t="shared" si="77"/>
        <v/>
      </c>
    </row>
    <row r="2137" spans="1:9" ht="15" customHeight="1" thickTop="1" thickBot="1">
      <c r="A2137" s="516" t="str">
        <f t="shared" si="76"/>
        <v/>
      </c>
      <c r="I2137" s="543" t="str">
        <f t="shared" si="77"/>
        <v/>
      </c>
    </row>
    <row r="2138" spans="1:9" ht="15" customHeight="1" thickTop="1" thickBot="1">
      <c r="A2138" s="516" t="str">
        <f t="shared" si="76"/>
        <v/>
      </c>
      <c r="I2138" s="543" t="str">
        <f t="shared" si="77"/>
        <v/>
      </c>
    </row>
    <row r="2139" spans="1:9" ht="15" customHeight="1" thickTop="1" thickBot="1">
      <c r="A2139" s="516" t="str">
        <f t="shared" si="76"/>
        <v/>
      </c>
      <c r="I2139" s="543" t="str">
        <f t="shared" si="77"/>
        <v/>
      </c>
    </row>
    <row r="2140" spans="1:9" ht="15" customHeight="1" thickTop="1" thickBot="1">
      <c r="A2140" s="516" t="str">
        <f t="shared" si="76"/>
        <v/>
      </c>
      <c r="I2140" s="543" t="str">
        <f t="shared" si="77"/>
        <v/>
      </c>
    </row>
    <row r="2141" spans="1:9" ht="15" customHeight="1" thickTop="1" thickBot="1">
      <c r="A2141" s="516" t="str">
        <f t="shared" si="76"/>
        <v/>
      </c>
      <c r="I2141" s="543" t="str">
        <f t="shared" si="77"/>
        <v/>
      </c>
    </row>
    <row r="2142" spans="1:9" ht="15" customHeight="1" thickTop="1" thickBot="1">
      <c r="A2142" s="516" t="str">
        <f t="shared" si="76"/>
        <v/>
      </c>
      <c r="I2142" s="543" t="str">
        <f t="shared" si="77"/>
        <v/>
      </c>
    </row>
    <row r="2143" spans="1:9" ht="15" customHeight="1" thickTop="1" thickBot="1">
      <c r="A2143" s="516" t="str">
        <f t="shared" si="76"/>
        <v/>
      </c>
      <c r="I2143" s="543" t="str">
        <f t="shared" si="77"/>
        <v/>
      </c>
    </row>
    <row r="2144" spans="1:9" ht="15" customHeight="1" thickTop="1" thickBot="1">
      <c r="A2144" s="516" t="str">
        <f t="shared" si="76"/>
        <v/>
      </c>
      <c r="I2144" s="543" t="str">
        <f t="shared" si="77"/>
        <v/>
      </c>
    </row>
    <row r="2145" spans="1:9" ht="15" customHeight="1" thickTop="1" thickBot="1">
      <c r="A2145" s="516" t="str">
        <f t="shared" si="76"/>
        <v/>
      </c>
      <c r="I2145" s="543" t="str">
        <f t="shared" si="77"/>
        <v/>
      </c>
    </row>
    <row r="2146" spans="1:9" ht="15" customHeight="1" thickTop="1" thickBot="1">
      <c r="A2146" s="516" t="str">
        <f t="shared" si="76"/>
        <v/>
      </c>
      <c r="I2146" s="543" t="str">
        <f t="shared" si="77"/>
        <v/>
      </c>
    </row>
    <row r="2147" spans="1:9" ht="15" customHeight="1" thickTop="1" thickBot="1">
      <c r="A2147" s="516" t="str">
        <f t="shared" si="76"/>
        <v/>
      </c>
      <c r="I2147" s="543" t="str">
        <f t="shared" si="77"/>
        <v/>
      </c>
    </row>
    <row r="2148" spans="1:9" ht="15" customHeight="1" thickTop="1" thickBot="1">
      <c r="A2148" s="516" t="str">
        <f t="shared" si="76"/>
        <v/>
      </c>
      <c r="I2148" s="543" t="str">
        <f t="shared" si="77"/>
        <v/>
      </c>
    </row>
    <row r="2149" spans="1:9" ht="15" customHeight="1" thickTop="1" thickBot="1">
      <c r="A2149" s="516" t="str">
        <f t="shared" si="76"/>
        <v/>
      </c>
      <c r="I2149" s="543" t="str">
        <f t="shared" si="77"/>
        <v/>
      </c>
    </row>
    <row r="2150" spans="1:9" ht="15" customHeight="1" thickTop="1" thickBot="1">
      <c r="A2150" s="516" t="str">
        <f t="shared" si="76"/>
        <v/>
      </c>
      <c r="I2150" s="543" t="str">
        <f t="shared" si="77"/>
        <v/>
      </c>
    </row>
    <row r="2151" spans="1:9" ht="15" customHeight="1" thickTop="1" thickBot="1">
      <c r="A2151" s="516" t="str">
        <f t="shared" si="76"/>
        <v/>
      </c>
      <c r="I2151" s="543" t="str">
        <f t="shared" si="77"/>
        <v/>
      </c>
    </row>
    <row r="2152" spans="1:9" ht="15" customHeight="1" thickTop="1" thickBot="1">
      <c r="A2152" s="516" t="str">
        <f t="shared" si="76"/>
        <v/>
      </c>
      <c r="I2152" s="543" t="str">
        <f t="shared" si="77"/>
        <v/>
      </c>
    </row>
    <row r="2153" spans="1:9" ht="15" customHeight="1" thickTop="1" thickBot="1">
      <c r="A2153" s="516" t="str">
        <f t="shared" si="76"/>
        <v/>
      </c>
      <c r="I2153" s="543" t="str">
        <f t="shared" si="77"/>
        <v/>
      </c>
    </row>
    <row r="2154" spans="1:9" ht="15" customHeight="1" thickTop="1" thickBot="1">
      <c r="A2154" s="516" t="str">
        <f t="shared" si="76"/>
        <v/>
      </c>
      <c r="I2154" s="543" t="str">
        <f t="shared" si="77"/>
        <v/>
      </c>
    </row>
    <row r="2155" spans="1:9" ht="15" customHeight="1" thickTop="1" thickBot="1">
      <c r="A2155" s="516" t="str">
        <f t="shared" si="76"/>
        <v/>
      </c>
      <c r="I2155" s="543" t="str">
        <f t="shared" si="77"/>
        <v/>
      </c>
    </row>
    <row r="2156" spans="1:9" ht="15" customHeight="1" thickTop="1" thickBot="1">
      <c r="A2156" s="516" t="str">
        <f t="shared" si="76"/>
        <v/>
      </c>
      <c r="I2156" s="543" t="str">
        <f t="shared" si="77"/>
        <v/>
      </c>
    </row>
    <row r="2157" spans="1:9" ht="15" customHeight="1" thickTop="1" thickBot="1">
      <c r="A2157" s="516" t="str">
        <f t="shared" si="76"/>
        <v/>
      </c>
      <c r="I2157" s="543" t="str">
        <f t="shared" si="77"/>
        <v/>
      </c>
    </row>
    <row r="2158" spans="1:9" ht="15" customHeight="1" thickTop="1" thickBot="1">
      <c r="A2158" s="516" t="str">
        <f t="shared" si="76"/>
        <v/>
      </c>
      <c r="I2158" s="543" t="str">
        <f t="shared" si="77"/>
        <v/>
      </c>
    </row>
    <row r="2159" spans="1:9" ht="15" customHeight="1" thickTop="1" thickBot="1">
      <c r="A2159" s="516" t="str">
        <f t="shared" si="76"/>
        <v/>
      </c>
      <c r="I2159" s="543" t="str">
        <f t="shared" si="77"/>
        <v/>
      </c>
    </row>
    <row r="2160" spans="1:9" ht="15" customHeight="1" thickTop="1" thickBot="1">
      <c r="A2160" s="516" t="str">
        <f t="shared" si="76"/>
        <v/>
      </c>
      <c r="I2160" s="543" t="str">
        <f t="shared" si="77"/>
        <v/>
      </c>
    </row>
    <row r="2161" spans="1:9" ht="15" customHeight="1" thickTop="1" thickBot="1">
      <c r="A2161" s="516" t="str">
        <f t="shared" si="76"/>
        <v/>
      </c>
      <c r="I2161" s="543" t="str">
        <f t="shared" si="77"/>
        <v/>
      </c>
    </row>
    <row r="2162" spans="1:9" ht="15" customHeight="1" thickTop="1" thickBot="1">
      <c r="A2162" s="516" t="str">
        <f t="shared" si="76"/>
        <v/>
      </c>
      <c r="I2162" s="543" t="str">
        <f t="shared" si="77"/>
        <v/>
      </c>
    </row>
    <row r="2163" spans="1:9" ht="15" customHeight="1" thickTop="1" thickBot="1">
      <c r="A2163" s="516" t="str">
        <f t="shared" si="76"/>
        <v/>
      </c>
      <c r="I2163" s="543" t="str">
        <f t="shared" si="77"/>
        <v/>
      </c>
    </row>
    <row r="2164" spans="1:9" ht="15" customHeight="1" thickTop="1" thickBot="1">
      <c r="A2164" s="516" t="str">
        <f t="shared" si="76"/>
        <v/>
      </c>
      <c r="I2164" s="543" t="str">
        <f t="shared" si="77"/>
        <v/>
      </c>
    </row>
    <row r="2165" spans="1:9" ht="15" customHeight="1" thickTop="1" thickBot="1">
      <c r="A2165" s="516" t="str">
        <f t="shared" si="76"/>
        <v/>
      </c>
      <c r="I2165" s="543" t="str">
        <f t="shared" si="77"/>
        <v/>
      </c>
    </row>
    <row r="2166" spans="1:9" ht="15" customHeight="1" thickTop="1" thickBot="1">
      <c r="A2166" s="516" t="str">
        <f t="shared" si="76"/>
        <v/>
      </c>
      <c r="I2166" s="543" t="str">
        <f t="shared" si="77"/>
        <v/>
      </c>
    </row>
    <row r="2167" spans="1:9" ht="15" customHeight="1" thickTop="1" thickBot="1">
      <c r="A2167" s="516" t="str">
        <f t="shared" si="76"/>
        <v/>
      </c>
      <c r="I2167" s="543" t="str">
        <f t="shared" si="77"/>
        <v/>
      </c>
    </row>
    <row r="2168" spans="1:9" ht="15" customHeight="1" thickTop="1" thickBot="1">
      <c r="A2168" s="516" t="str">
        <f t="shared" si="76"/>
        <v/>
      </c>
      <c r="I2168" s="543" t="str">
        <f t="shared" si="77"/>
        <v/>
      </c>
    </row>
    <row r="2169" spans="1:9" ht="15" customHeight="1" thickTop="1" thickBot="1">
      <c r="A2169" s="516" t="str">
        <f t="shared" si="76"/>
        <v/>
      </c>
      <c r="I2169" s="543" t="str">
        <f t="shared" si="77"/>
        <v/>
      </c>
    </row>
    <row r="2170" spans="1:9" ht="15" customHeight="1" thickTop="1" thickBot="1">
      <c r="A2170" s="516" t="str">
        <f t="shared" si="76"/>
        <v/>
      </c>
      <c r="I2170" s="543" t="str">
        <f t="shared" si="77"/>
        <v/>
      </c>
    </row>
    <row r="2171" spans="1:9" ht="15" customHeight="1" thickTop="1" thickBot="1">
      <c r="A2171" s="516" t="str">
        <f t="shared" si="76"/>
        <v/>
      </c>
      <c r="I2171" s="543" t="str">
        <f t="shared" si="77"/>
        <v/>
      </c>
    </row>
    <row r="2172" spans="1:9" ht="15" customHeight="1" thickTop="1" thickBot="1">
      <c r="A2172" s="516" t="str">
        <f t="shared" si="76"/>
        <v/>
      </c>
      <c r="I2172" s="543" t="str">
        <f t="shared" si="77"/>
        <v/>
      </c>
    </row>
    <row r="2173" spans="1:9" ht="15" customHeight="1" thickTop="1" thickBot="1">
      <c r="A2173" s="516" t="str">
        <f t="shared" si="76"/>
        <v/>
      </c>
      <c r="I2173" s="543" t="str">
        <f t="shared" si="77"/>
        <v/>
      </c>
    </row>
    <row r="2174" spans="1:9" ht="15" customHeight="1" thickTop="1" thickBot="1">
      <c r="A2174" s="516" t="str">
        <f t="shared" si="76"/>
        <v/>
      </c>
      <c r="I2174" s="543" t="str">
        <f t="shared" si="77"/>
        <v/>
      </c>
    </row>
    <row r="2175" spans="1:9" ht="15" customHeight="1" thickTop="1" thickBot="1">
      <c r="A2175" s="516" t="str">
        <f t="shared" si="76"/>
        <v/>
      </c>
      <c r="I2175" s="543" t="str">
        <f t="shared" si="77"/>
        <v/>
      </c>
    </row>
    <row r="2176" spans="1:9" ht="15" customHeight="1" thickTop="1" thickBot="1">
      <c r="A2176" s="516" t="str">
        <f t="shared" si="76"/>
        <v/>
      </c>
      <c r="I2176" s="543" t="str">
        <f t="shared" si="77"/>
        <v/>
      </c>
    </row>
    <row r="2177" spans="1:9" ht="15" customHeight="1" thickTop="1" thickBot="1">
      <c r="A2177" s="516" t="str">
        <f t="shared" si="76"/>
        <v/>
      </c>
      <c r="I2177" s="543" t="str">
        <f t="shared" si="77"/>
        <v/>
      </c>
    </row>
    <row r="2178" spans="1:9" ht="15" customHeight="1" thickTop="1" thickBot="1">
      <c r="A2178" s="516" t="str">
        <f t="shared" si="76"/>
        <v/>
      </c>
      <c r="I2178" s="543" t="str">
        <f t="shared" si="77"/>
        <v/>
      </c>
    </row>
    <row r="2179" spans="1:9" ht="15" customHeight="1" thickTop="1" thickBot="1">
      <c r="A2179" s="516" t="str">
        <f t="shared" ref="A2179:A2242" si="78">IF($K2179="","",_xlfn.LET(_xlpm.gDate,K2179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2179" s="543" t="str">
        <f t="shared" ref="I2179:I2242" si="79">IF($A2179="","",TEXT($A2179,"yyyy-mm"))</f>
        <v/>
      </c>
    </row>
    <row r="2180" spans="1:9" ht="15" customHeight="1" thickTop="1" thickBot="1">
      <c r="A2180" s="516" t="str">
        <f t="shared" si="78"/>
        <v/>
      </c>
      <c r="I2180" s="543" t="str">
        <f t="shared" si="79"/>
        <v/>
      </c>
    </row>
    <row r="2181" spans="1:9" ht="15" customHeight="1" thickTop="1" thickBot="1">
      <c r="A2181" s="516" t="str">
        <f t="shared" si="78"/>
        <v/>
      </c>
      <c r="I2181" s="543" t="str">
        <f t="shared" si="79"/>
        <v/>
      </c>
    </row>
    <row r="2182" spans="1:9" ht="15" customHeight="1" thickTop="1" thickBot="1">
      <c r="A2182" s="516" t="str">
        <f t="shared" si="78"/>
        <v/>
      </c>
      <c r="I2182" s="543" t="str">
        <f t="shared" si="79"/>
        <v/>
      </c>
    </row>
    <row r="2183" spans="1:9" ht="15" customHeight="1" thickTop="1" thickBot="1">
      <c r="A2183" s="516" t="str">
        <f t="shared" si="78"/>
        <v/>
      </c>
      <c r="I2183" s="543" t="str">
        <f t="shared" si="79"/>
        <v/>
      </c>
    </row>
    <row r="2184" spans="1:9" ht="15" customHeight="1" thickTop="1" thickBot="1">
      <c r="A2184" s="516" t="str">
        <f t="shared" si="78"/>
        <v/>
      </c>
      <c r="I2184" s="543" t="str">
        <f t="shared" si="79"/>
        <v/>
      </c>
    </row>
    <row r="2185" spans="1:9" ht="15" customHeight="1" thickTop="1" thickBot="1">
      <c r="A2185" s="516" t="str">
        <f t="shared" si="78"/>
        <v/>
      </c>
      <c r="I2185" s="543" t="str">
        <f t="shared" si="79"/>
        <v/>
      </c>
    </row>
    <row r="2186" spans="1:9" ht="15" customHeight="1" thickTop="1" thickBot="1">
      <c r="A2186" s="516" t="str">
        <f t="shared" si="78"/>
        <v/>
      </c>
      <c r="I2186" s="543" t="str">
        <f t="shared" si="79"/>
        <v/>
      </c>
    </row>
    <row r="2187" spans="1:9" ht="15" customHeight="1" thickTop="1" thickBot="1">
      <c r="A2187" s="516" t="str">
        <f t="shared" si="78"/>
        <v/>
      </c>
      <c r="I2187" s="543" t="str">
        <f t="shared" si="79"/>
        <v/>
      </c>
    </row>
    <row r="2188" spans="1:9" ht="15" customHeight="1" thickTop="1" thickBot="1">
      <c r="A2188" s="516" t="str">
        <f t="shared" si="78"/>
        <v/>
      </c>
      <c r="I2188" s="543" t="str">
        <f t="shared" si="79"/>
        <v/>
      </c>
    </row>
    <row r="2189" spans="1:9" ht="15" customHeight="1" thickTop="1" thickBot="1">
      <c r="A2189" s="516" t="str">
        <f t="shared" si="78"/>
        <v/>
      </c>
      <c r="I2189" s="543" t="str">
        <f t="shared" si="79"/>
        <v/>
      </c>
    </row>
    <row r="2190" spans="1:9" ht="15" customHeight="1" thickTop="1" thickBot="1">
      <c r="A2190" s="516" t="str">
        <f t="shared" si="78"/>
        <v/>
      </c>
      <c r="I2190" s="543" t="str">
        <f t="shared" si="79"/>
        <v/>
      </c>
    </row>
    <row r="2191" spans="1:9" ht="15" customHeight="1" thickTop="1" thickBot="1">
      <c r="A2191" s="516" t="str">
        <f t="shared" si="78"/>
        <v/>
      </c>
      <c r="I2191" s="543" t="str">
        <f t="shared" si="79"/>
        <v/>
      </c>
    </row>
    <row r="2192" spans="1:9" ht="15" customHeight="1" thickTop="1" thickBot="1">
      <c r="A2192" s="516" t="str">
        <f t="shared" si="78"/>
        <v/>
      </c>
      <c r="I2192" s="543" t="str">
        <f t="shared" si="79"/>
        <v/>
      </c>
    </row>
    <row r="2193" spans="1:9" ht="15" customHeight="1" thickTop="1" thickBot="1">
      <c r="A2193" s="516" t="str">
        <f t="shared" si="78"/>
        <v/>
      </c>
      <c r="I2193" s="543" t="str">
        <f t="shared" si="79"/>
        <v/>
      </c>
    </row>
    <row r="2194" spans="1:9" ht="15" customHeight="1" thickTop="1" thickBot="1">
      <c r="A2194" s="516" t="str">
        <f t="shared" si="78"/>
        <v/>
      </c>
      <c r="I2194" s="543" t="str">
        <f t="shared" si="79"/>
        <v/>
      </c>
    </row>
    <row r="2195" spans="1:9" ht="15" customHeight="1" thickTop="1" thickBot="1">
      <c r="A2195" s="516" t="str">
        <f t="shared" si="78"/>
        <v/>
      </c>
      <c r="I2195" s="543" t="str">
        <f t="shared" si="79"/>
        <v/>
      </c>
    </row>
    <row r="2196" spans="1:9" ht="15" customHeight="1" thickTop="1" thickBot="1">
      <c r="A2196" s="516" t="str">
        <f t="shared" si="78"/>
        <v/>
      </c>
      <c r="I2196" s="543" t="str">
        <f t="shared" si="79"/>
        <v/>
      </c>
    </row>
    <row r="2197" spans="1:9" ht="15" customHeight="1" thickTop="1" thickBot="1">
      <c r="A2197" s="516" t="str">
        <f t="shared" si="78"/>
        <v/>
      </c>
      <c r="I2197" s="543" t="str">
        <f t="shared" si="79"/>
        <v/>
      </c>
    </row>
    <row r="2198" spans="1:9" ht="15" customHeight="1" thickTop="1" thickBot="1">
      <c r="A2198" s="516" t="str">
        <f t="shared" si="78"/>
        <v/>
      </c>
      <c r="I2198" s="543" t="str">
        <f t="shared" si="79"/>
        <v/>
      </c>
    </row>
    <row r="2199" spans="1:9" ht="15" customHeight="1" thickTop="1" thickBot="1">
      <c r="A2199" s="516" t="str">
        <f t="shared" si="78"/>
        <v/>
      </c>
      <c r="I2199" s="543" t="str">
        <f t="shared" si="79"/>
        <v/>
      </c>
    </row>
    <row r="2200" spans="1:9" ht="15" customHeight="1" thickTop="1" thickBot="1">
      <c r="A2200" s="516" t="str">
        <f t="shared" si="78"/>
        <v/>
      </c>
      <c r="I2200" s="543" t="str">
        <f t="shared" si="79"/>
        <v/>
      </c>
    </row>
    <row r="2201" spans="1:9" ht="15" customHeight="1" thickTop="1" thickBot="1">
      <c r="A2201" s="516" t="str">
        <f t="shared" si="78"/>
        <v/>
      </c>
      <c r="I2201" s="543" t="str">
        <f t="shared" si="79"/>
        <v/>
      </c>
    </row>
    <row r="2202" spans="1:9" ht="15" customHeight="1" thickTop="1" thickBot="1">
      <c r="A2202" s="516" t="str">
        <f t="shared" si="78"/>
        <v/>
      </c>
      <c r="I2202" s="543" t="str">
        <f t="shared" si="79"/>
        <v/>
      </c>
    </row>
    <row r="2203" spans="1:9" ht="15" customHeight="1" thickTop="1" thickBot="1">
      <c r="A2203" s="516" t="str">
        <f t="shared" si="78"/>
        <v/>
      </c>
      <c r="I2203" s="543" t="str">
        <f t="shared" si="79"/>
        <v/>
      </c>
    </row>
    <row r="2204" spans="1:9" ht="15" customHeight="1" thickTop="1" thickBot="1">
      <c r="A2204" s="516" t="str">
        <f t="shared" si="78"/>
        <v/>
      </c>
      <c r="I2204" s="543" t="str">
        <f t="shared" si="79"/>
        <v/>
      </c>
    </row>
    <row r="2205" spans="1:9" ht="15" customHeight="1" thickTop="1" thickBot="1">
      <c r="A2205" s="516" t="str">
        <f t="shared" si="78"/>
        <v/>
      </c>
      <c r="I2205" s="543" t="str">
        <f t="shared" si="79"/>
        <v/>
      </c>
    </row>
    <row r="2206" spans="1:9" ht="15" customHeight="1" thickTop="1" thickBot="1">
      <c r="A2206" s="516" t="str">
        <f t="shared" si="78"/>
        <v/>
      </c>
      <c r="I2206" s="543" t="str">
        <f t="shared" si="79"/>
        <v/>
      </c>
    </row>
    <row r="2207" spans="1:9" ht="15" customHeight="1" thickTop="1" thickBot="1">
      <c r="A2207" s="516" t="str">
        <f t="shared" si="78"/>
        <v/>
      </c>
      <c r="I2207" s="543" t="str">
        <f t="shared" si="79"/>
        <v/>
      </c>
    </row>
    <row r="2208" spans="1:9" ht="15" customHeight="1" thickTop="1" thickBot="1">
      <c r="A2208" s="516" t="str">
        <f t="shared" si="78"/>
        <v/>
      </c>
      <c r="I2208" s="543" t="str">
        <f t="shared" si="79"/>
        <v/>
      </c>
    </row>
    <row r="2209" spans="1:9" ht="15" customHeight="1" thickTop="1" thickBot="1">
      <c r="A2209" s="516" t="str">
        <f t="shared" si="78"/>
        <v/>
      </c>
      <c r="I2209" s="543" t="str">
        <f t="shared" si="79"/>
        <v/>
      </c>
    </row>
    <row r="2210" spans="1:9" ht="15" customHeight="1" thickTop="1" thickBot="1">
      <c r="A2210" s="516" t="str">
        <f t="shared" si="78"/>
        <v/>
      </c>
      <c r="I2210" s="543" t="str">
        <f t="shared" si="79"/>
        <v/>
      </c>
    </row>
    <row r="2211" spans="1:9" ht="15" customHeight="1" thickTop="1" thickBot="1">
      <c r="A2211" s="516" t="str">
        <f t="shared" si="78"/>
        <v/>
      </c>
      <c r="I2211" s="543" t="str">
        <f t="shared" si="79"/>
        <v/>
      </c>
    </row>
    <row r="2212" spans="1:9" ht="15" customHeight="1" thickTop="1" thickBot="1">
      <c r="A2212" s="516" t="str">
        <f t="shared" si="78"/>
        <v/>
      </c>
      <c r="I2212" s="543" t="str">
        <f t="shared" si="79"/>
        <v/>
      </c>
    </row>
    <row r="2213" spans="1:9" ht="15" customHeight="1" thickTop="1" thickBot="1">
      <c r="A2213" s="516" t="str">
        <f t="shared" si="78"/>
        <v/>
      </c>
      <c r="I2213" s="543" t="str">
        <f t="shared" si="79"/>
        <v/>
      </c>
    </row>
    <row r="2214" spans="1:9" ht="15" customHeight="1" thickTop="1" thickBot="1">
      <c r="A2214" s="516" t="str">
        <f t="shared" si="78"/>
        <v/>
      </c>
      <c r="I2214" s="543" t="str">
        <f t="shared" si="79"/>
        <v/>
      </c>
    </row>
    <row r="2215" spans="1:9" ht="15" customHeight="1" thickTop="1" thickBot="1">
      <c r="A2215" s="516" t="str">
        <f t="shared" si="78"/>
        <v/>
      </c>
      <c r="I2215" s="543" t="str">
        <f t="shared" si="79"/>
        <v/>
      </c>
    </row>
    <row r="2216" spans="1:9" ht="15" customHeight="1" thickTop="1" thickBot="1">
      <c r="A2216" s="516" t="str">
        <f t="shared" si="78"/>
        <v/>
      </c>
      <c r="I2216" s="543" t="str">
        <f t="shared" si="79"/>
        <v/>
      </c>
    </row>
    <row r="2217" spans="1:9" ht="15" customHeight="1" thickTop="1" thickBot="1">
      <c r="A2217" s="516" t="str">
        <f t="shared" si="78"/>
        <v/>
      </c>
      <c r="I2217" s="543" t="str">
        <f t="shared" si="79"/>
        <v/>
      </c>
    </row>
    <row r="2218" spans="1:9" ht="15" customHeight="1" thickTop="1" thickBot="1">
      <c r="A2218" s="516" t="str">
        <f t="shared" si="78"/>
        <v/>
      </c>
      <c r="I2218" s="543" t="str">
        <f t="shared" si="79"/>
        <v/>
      </c>
    </row>
    <row r="2219" spans="1:9" ht="15" customHeight="1" thickTop="1" thickBot="1">
      <c r="A2219" s="516" t="str">
        <f t="shared" si="78"/>
        <v/>
      </c>
      <c r="I2219" s="543" t="str">
        <f t="shared" si="79"/>
        <v/>
      </c>
    </row>
    <row r="2220" spans="1:9" ht="15" customHeight="1" thickTop="1" thickBot="1">
      <c r="A2220" s="516" t="str">
        <f t="shared" si="78"/>
        <v/>
      </c>
      <c r="I2220" s="543" t="str">
        <f t="shared" si="79"/>
        <v/>
      </c>
    </row>
    <row r="2221" spans="1:9" ht="15" customHeight="1" thickTop="1" thickBot="1">
      <c r="A2221" s="516" t="str">
        <f t="shared" si="78"/>
        <v/>
      </c>
      <c r="I2221" s="543" t="str">
        <f t="shared" si="79"/>
        <v/>
      </c>
    </row>
    <row r="2222" spans="1:9" ht="15" customHeight="1" thickTop="1" thickBot="1">
      <c r="A2222" s="516" t="str">
        <f t="shared" si="78"/>
        <v/>
      </c>
      <c r="I2222" s="543" t="str">
        <f t="shared" si="79"/>
        <v/>
      </c>
    </row>
    <row r="2223" spans="1:9" ht="15" customHeight="1" thickTop="1" thickBot="1">
      <c r="A2223" s="516" t="str">
        <f t="shared" si="78"/>
        <v/>
      </c>
      <c r="I2223" s="543" t="str">
        <f t="shared" si="79"/>
        <v/>
      </c>
    </row>
    <row r="2224" spans="1:9" ht="15" customHeight="1" thickTop="1" thickBot="1">
      <c r="A2224" s="516" t="str">
        <f t="shared" si="78"/>
        <v/>
      </c>
      <c r="I2224" s="543" t="str">
        <f t="shared" si="79"/>
        <v/>
      </c>
    </row>
    <row r="2225" spans="1:9" ht="15" customHeight="1" thickTop="1" thickBot="1">
      <c r="A2225" s="516" t="str">
        <f t="shared" si="78"/>
        <v/>
      </c>
      <c r="I2225" s="543" t="str">
        <f t="shared" si="79"/>
        <v/>
      </c>
    </row>
    <row r="2226" spans="1:9" ht="15" customHeight="1" thickTop="1" thickBot="1">
      <c r="A2226" s="516" t="str">
        <f t="shared" si="78"/>
        <v/>
      </c>
      <c r="I2226" s="543" t="str">
        <f t="shared" si="79"/>
        <v/>
      </c>
    </row>
    <row r="2227" spans="1:9" ht="15" customHeight="1" thickTop="1" thickBot="1">
      <c r="A2227" s="516" t="str">
        <f t="shared" si="78"/>
        <v/>
      </c>
      <c r="I2227" s="543" t="str">
        <f t="shared" si="79"/>
        <v/>
      </c>
    </row>
    <row r="2228" spans="1:9" ht="15" customHeight="1" thickTop="1" thickBot="1">
      <c r="A2228" s="516" t="str">
        <f t="shared" si="78"/>
        <v/>
      </c>
      <c r="I2228" s="543" t="str">
        <f t="shared" si="79"/>
        <v/>
      </c>
    </row>
    <row r="2229" spans="1:9" ht="15" customHeight="1" thickTop="1" thickBot="1">
      <c r="A2229" s="516" t="str">
        <f t="shared" si="78"/>
        <v/>
      </c>
      <c r="I2229" s="543" t="str">
        <f t="shared" si="79"/>
        <v/>
      </c>
    </row>
    <row r="2230" spans="1:9" ht="15" customHeight="1" thickTop="1" thickBot="1">
      <c r="A2230" s="516" t="str">
        <f t="shared" si="78"/>
        <v/>
      </c>
      <c r="I2230" s="543" t="str">
        <f t="shared" si="79"/>
        <v/>
      </c>
    </row>
    <row r="2231" spans="1:9" ht="15" customHeight="1" thickTop="1" thickBot="1">
      <c r="A2231" s="516" t="str">
        <f t="shared" si="78"/>
        <v/>
      </c>
      <c r="I2231" s="543" t="str">
        <f t="shared" si="79"/>
        <v/>
      </c>
    </row>
    <row r="2232" spans="1:9" ht="15" customHeight="1" thickTop="1" thickBot="1">
      <c r="A2232" s="516" t="str">
        <f t="shared" si="78"/>
        <v/>
      </c>
      <c r="I2232" s="543" t="str">
        <f t="shared" si="79"/>
        <v/>
      </c>
    </row>
    <row r="2233" spans="1:9" ht="15" customHeight="1" thickTop="1" thickBot="1">
      <c r="A2233" s="516" t="str">
        <f t="shared" si="78"/>
        <v/>
      </c>
      <c r="I2233" s="543" t="str">
        <f t="shared" si="79"/>
        <v/>
      </c>
    </row>
    <row r="2234" spans="1:9" ht="15" customHeight="1" thickTop="1" thickBot="1">
      <c r="A2234" s="516" t="str">
        <f t="shared" si="78"/>
        <v/>
      </c>
      <c r="I2234" s="543" t="str">
        <f t="shared" si="79"/>
        <v/>
      </c>
    </row>
    <row r="2235" spans="1:9" ht="15" customHeight="1" thickTop="1" thickBot="1">
      <c r="A2235" s="516" t="str">
        <f t="shared" si="78"/>
        <v/>
      </c>
      <c r="I2235" s="543" t="str">
        <f t="shared" si="79"/>
        <v/>
      </c>
    </row>
    <row r="2236" spans="1:9" ht="15" customHeight="1" thickTop="1" thickBot="1">
      <c r="A2236" s="516" t="str">
        <f t="shared" si="78"/>
        <v/>
      </c>
      <c r="I2236" s="543" t="str">
        <f t="shared" si="79"/>
        <v/>
      </c>
    </row>
    <row r="2237" spans="1:9" ht="15" customHeight="1" thickTop="1" thickBot="1">
      <c r="A2237" s="516" t="str">
        <f t="shared" si="78"/>
        <v/>
      </c>
      <c r="I2237" s="543" t="str">
        <f t="shared" si="79"/>
        <v/>
      </c>
    </row>
    <row r="2238" spans="1:9" ht="15" customHeight="1" thickTop="1" thickBot="1">
      <c r="A2238" s="516" t="str">
        <f t="shared" si="78"/>
        <v/>
      </c>
      <c r="I2238" s="543" t="str">
        <f t="shared" si="79"/>
        <v/>
      </c>
    </row>
    <row r="2239" spans="1:9" ht="15" customHeight="1" thickTop="1" thickBot="1">
      <c r="A2239" s="516" t="str">
        <f t="shared" si="78"/>
        <v/>
      </c>
      <c r="I2239" s="543" t="str">
        <f t="shared" si="79"/>
        <v/>
      </c>
    </row>
    <row r="2240" spans="1:9" ht="15" customHeight="1" thickTop="1" thickBot="1">
      <c r="A2240" s="516" t="str">
        <f t="shared" si="78"/>
        <v/>
      </c>
      <c r="I2240" s="543" t="str">
        <f t="shared" si="79"/>
        <v/>
      </c>
    </row>
    <row r="2241" spans="1:9" ht="15" customHeight="1" thickTop="1" thickBot="1">
      <c r="A2241" s="516" t="str">
        <f t="shared" si="78"/>
        <v/>
      </c>
      <c r="I2241" s="543" t="str">
        <f t="shared" si="79"/>
        <v/>
      </c>
    </row>
    <row r="2242" spans="1:9" ht="15" customHeight="1" thickTop="1" thickBot="1">
      <c r="A2242" s="516" t="str">
        <f t="shared" si="78"/>
        <v/>
      </c>
      <c r="I2242" s="543" t="str">
        <f t="shared" si="79"/>
        <v/>
      </c>
    </row>
    <row r="2243" spans="1:9" ht="15" customHeight="1" thickTop="1" thickBot="1">
      <c r="A2243" s="516" t="str">
        <f t="shared" ref="A2243:A2306" si="80">IF($K2243="","",_xlfn.LET(_xlpm.gDate,K2243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2243" s="543" t="str">
        <f t="shared" ref="I2243:I2306" si="81">IF($A2243="","",TEXT($A2243,"yyyy-mm"))</f>
        <v/>
      </c>
    </row>
    <row r="2244" spans="1:9" ht="15" customHeight="1" thickTop="1" thickBot="1">
      <c r="A2244" s="516" t="str">
        <f t="shared" si="80"/>
        <v/>
      </c>
      <c r="I2244" s="543" t="str">
        <f t="shared" si="81"/>
        <v/>
      </c>
    </row>
    <row r="2245" spans="1:9" ht="15" customHeight="1" thickTop="1" thickBot="1">
      <c r="A2245" s="516" t="str">
        <f t="shared" si="80"/>
        <v/>
      </c>
      <c r="I2245" s="543" t="str">
        <f t="shared" si="81"/>
        <v/>
      </c>
    </row>
    <row r="2246" spans="1:9" ht="15" customHeight="1" thickTop="1" thickBot="1">
      <c r="A2246" s="516" t="str">
        <f t="shared" si="80"/>
        <v/>
      </c>
      <c r="I2246" s="543" t="str">
        <f t="shared" si="81"/>
        <v/>
      </c>
    </row>
    <row r="2247" spans="1:9" ht="15" customHeight="1" thickTop="1" thickBot="1">
      <c r="A2247" s="516" t="str">
        <f t="shared" si="80"/>
        <v/>
      </c>
      <c r="I2247" s="543" t="str">
        <f t="shared" si="81"/>
        <v/>
      </c>
    </row>
    <row r="2248" spans="1:9" ht="15" customHeight="1" thickTop="1" thickBot="1">
      <c r="A2248" s="516" t="str">
        <f t="shared" si="80"/>
        <v/>
      </c>
      <c r="I2248" s="543" t="str">
        <f t="shared" si="81"/>
        <v/>
      </c>
    </row>
    <row r="2249" spans="1:9" ht="15" customHeight="1" thickTop="1" thickBot="1">
      <c r="A2249" s="516" t="str">
        <f t="shared" si="80"/>
        <v/>
      </c>
      <c r="I2249" s="543" t="str">
        <f t="shared" si="81"/>
        <v/>
      </c>
    </row>
    <row r="2250" spans="1:9" ht="15" customHeight="1" thickTop="1" thickBot="1">
      <c r="A2250" s="516" t="str">
        <f t="shared" si="80"/>
        <v/>
      </c>
      <c r="I2250" s="543" t="str">
        <f t="shared" si="81"/>
        <v/>
      </c>
    </row>
    <row r="2251" spans="1:9" ht="15" customHeight="1" thickTop="1" thickBot="1">
      <c r="A2251" s="516" t="str">
        <f t="shared" si="80"/>
        <v/>
      </c>
      <c r="I2251" s="543" t="str">
        <f t="shared" si="81"/>
        <v/>
      </c>
    </row>
    <row r="2252" spans="1:9" ht="15" customHeight="1" thickTop="1" thickBot="1">
      <c r="A2252" s="516" t="str">
        <f t="shared" si="80"/>
        <v/>
      </c>
      <c r="I2252" s="543" t="str">
        <f t="shared" si="81"/>
        <v/>
      </c>
    </row>
    <row r="2253" spans="1:9" ht="15" customHeight="1" thickTop="1" thickBot="1">
      <c r="A2253" s="516" t="str">
        <f t="shared" si="80"/>
        <v/>
      </c>
      <c r="I2253" s="543" t="str">
        <f t="shared" si="81"/>
        <v/>
      </c>
    </row>
    <row r="2254" spans="1:9" ht="15" customHeight="1" thickTop="1" thickBot="1">
      <c r="A2254" s="516" t="str">
        <f t="shared" si="80"/>
        <v/>
      </c>
      <c r="I2254" s="543" t="str">
        <f t="shared" si="81"/>
        <v/>
      </c>
    </row>
    <row r="2255" spans="1:9" ht="15" customHeight="1" thickTop="1" thickBot="1">
      <c r="A2255" s="516" t="str">
        <f t="shared" si="80"/>
        <v/>
      </c>
      <c r="I2255" s="543" t="str">
        <f t="shared" si="81"/>
        <v/>
      </c>
    </row>
    <row r="2256" spans="1:9" ht="15" customHeight="1" thickTop="1" thickBot="1">
      <c r="A2256" s="516" t="str">
        <f t="shared" si="80"/>
        <v/>
      </c>
      <c r="I2256" s="543" t="str">
        <f t="shared" si="81"/>
        <v/>
      </c>
    </row>
    <row r="2257" spans="1:9" ht="15" customHeight="1" thickTop="1" thickBot="1">
      <c r="A2257" s="516" t="str">
        <f t="shared" si="80"/>
        <v/>
      </c>
      <c r="I2257" s="543" t="str">
        <f t="shared" si="81"/>
        <v/>
      </c>
    </row>
    <row r="2258" spans="1:9" ht="15" customHeight="1" thickTop="1" thickBot="1">
      <c r="A2258" s="516" t="str">
        <f t="shared" si="80"/>
        <v/>
      </c>
      <c r="I2258" s="543" t="str">
        <f t="shared" si="81"/>
        <v/>
      </c>
    </row>
    <row r="2259" spans="1:9" ht="15" customHeight="1" thickTop="1" thickBot="1">
      <c r="A2259" s="516" t="str">
        <f t="shared" si="80"/>
        <v/>
      </c>
      <c r="I2259" s="543" t="str">
        <f t="shared" si="81"/>
        <v/>
      </c>
    </row>
    <row r="2260" spans="1:9" ht="15" customHeight="1" thickTop="1" thickBot="1">
      <c r="A2260" s="516" t="str">
        <f t="shared" si="80"/>
        <v/>
      </c>
      <c r="I2260" s="543" t="str">
        <f t="shared" si="81"/>
        <v/>
      </c>
    </row>
    <row r="2261" spans="1:9" ht="15" customHeight="1" thickTop="1" thickBot="1">
      <c r="A2261" s="516" t="str">
        <f t="shared" si="80"/>
        <v/>
      </c>
      <c r="I2261" s="543" t="str">
        <f t="shared" si="81"/>
        <v/>
      </c>
    </row>
    <row r="2262" spans="1:9" ht="15" customHeight="1" thickTop="1" thickBot="1">
      <c r="A2262" s="516" t="str">
        <f t="shared" si="80"/>
        <v/>
      </c>
      <c r="I2262" s="543" t="str">
        <f t="shared" si="81"/>
        <v/>
      </c>
    </row>
    <row r="2263" spans="1:9" ht="15" customHeight="1" thickTop="1" thickBot="1">
      <c r="A2263" s="516" t="str">
        <f t="shared" si="80"/>
        <v/>
      </c>
      <c r="I2263" s="543" t="str">
        <f t="shared" si="81"/>
        <v/>
      </c>
    </row>
    <row r="2264" spans="1:9" ht="15" customHeight="1" thickTop="1" thickBot="1">
      <c r="A2264" s="516" t="str">
        <f t="shared" si="80"/>
        <v/>
      </c>
      <c r="I2264" s="543" t="str">
        <f t="shared" si="81"/>
        <v/>
      </c>
    </row>
    <row r="2265" spans="1:9" ht="15" customHeight="1" thickTop="1" thickBot="1">
      <c r="A2265" s="516" t="str">
        <f t="shared" si="80"/>
        <v/>
      </c>
      <c r="I2265" s="543" t="str">
        <f t="shared" si="81"/>
        <v/>
      </c>
    </row>
    <row r="2266" spans="1:9" ht="15" customHeight="1" thickTop="1" thickBot="1">
      <c r="A2266" s="516" t="str">
        <f t="shared" si="80"/>
        <v/>
      </c>
      <c r="I2266" s="543" t="str">
        <f t="shared" si="81"/>
        <v/>
      </c>
    </row>
    <row r="2267" spans="1:9" ht="15" customHeight="1" thickTop="1" thickBot="1">
      <c r="A2267" s="516" t="str">
        <f t="shared" si="80"/>
        <v/>
      </c>
      <c r="I2267" s="543" t="str">
        <f t="shared" si="81"/>
        <v/>
      </c>
    </row>
    <row r="2268" spans="1:9" ht="15" customHeight="1" thickTop="1" thickBot="1">
      <c r="A2268" s="516" t="str">
        <f t="shared" si="80"/>
        <v/>
      </c>
      <c r="I2268" s="543" t="str">
        <f t="shared" si="81"/>
        <v/>
      </c>
    </row>
    <row r="2269" spans="1:9" ht="15" customHeight="1" thickTop="1" thickBot="1">
      <c r="A2269" s="516" t="str">
        <f t="shared" si="80"/>
        <v/>
      </c>
      <c r="I2269" s="543" t="str">
        <f t="shared" si="81"/>
        <v/>
      </c>
    </row>
    <row r="2270" spans="1:9" ht="15" customHeight="1" thickTop="1" thickBot="1">
      <c r="A2270" s="516" t="str">
        <f t="shared" si="80"/>
        <v/>
      </c>
      <c r="I2270" s="543" t="str">
        <f t="shared" si="81"/>
        <v/>
      </c>
    </row>
    <row r="2271" spans="1:9" ht="15" customHeight="1" thickTop="1" thickBot="1">
      <c r="A2271" s="516" t="str">
        <f t="shared" si="80"/>
        <v/>
      </c>
      <c r="I2271" s="543" t="str">
        <f t="shared" si="81"/>
        <v/>
      </c>
    </row>
    <row r="2272" spans="1:9" ht="15" customHeight="1" thickTop="1" thickBot="1">
      <c r="A2272" s="516" t="str">
        <f t="shared" si="80"/>
        <v/>
      </c>
      <c r="I2272" s="543" t="str">
        <f t="shared" si="81"/>
        <v/>
      </c>
    </row>
    <row r="2273" spans="1:9" ht="15" customHeight="1" thickTop="1" thickBot="1">
      <c r="A2273" s="516" t="str">
        <f t="shared" si="80"/>
        <v/>
      </c>
      <c r="I2273" s="543" t="str">
        <f t="shared" si="81"/>
        <v/>
      </c>
    </row>
    <row r="2274" spans="1:9" ht="15" customHeight="1" thickTop="1" thickBot="1">
      <c r="A2274" s="516" t="str">
        <f t="shared" si="80"/>
        <v/>
      </c>
      <c r="I2274" s="543" t="str">
        <f t="shared" si="81"/>
        <v/>
      </c>
    </row>
    <row r="2275" spans="1:9" ht="15" customHeight="1" thickTop="1" thickBot="1">
      <c r="A2275" s="516" t="str">
        <f t="shared" si="80"/>
        <v/>
      </c>
      <c r="I2275" s="543" t="str">
        <f t="shared" si="81"/>
        <v/>
      </c>
    </row>
    <row r="2276" spans="1:9" ht="15" customHeight="1" thickTop="1" thickBot="1">
      <c r="A2276" s="516" t="str">
        <f t="shared" si="80"/>
        <v/>
      </c>
      <c r="I2276" s="543" t="str">
        <f t="shared" si="81"/>
        <v/>
      </c>
    </row>
    <row r="2277" spans="1:9" ht="15" customHeight="1" thickTop="1" thickBot="1">
      <c r="A2277" s="516" t="str">
        <f t="shared" si="80"/>
        <v/>
      </c>
      <c r="I2277" s="543" t="str">
        <f t="shared" si="81"/>
        <v/>
      </c>
    </row>
    <row r="2278" spans="1:9" ht="15" customHeight="1" thickTop="1" thickBot="1">
      <c r="A2278" s="516" t="str">
        <f t="shared" si="80"/>
        <v/>
      </c>
      <c r="I2278" s="543" t="str">
        <f t="shared" si="81"/>
        <v/>
      </c>
    </row>
    <row r="2279" spans="1:9" ht="15" customHeight="1" thickTop="1" thickBot="1">
      <c r="A2279" s="516" t="str">
        <f t="shared" si="80"/>
        <v/>
      </c>
      <c r="I2279" s="543" t="str">
        <f t="shared" si="81"/>
        <v/>
      </c>
    </row>
    <row r="2280" spans="1:9" ht="15" customHeight="1" thickTop="1" thickBot="1">
      <c r="A2280" s="516" t="str">
        <f t="shared" si="80"/>
        <v/>
      </c>
      <c r="I2280" s="543" t="str">
        <f t="shared" si="81"/>
        <v/>
      </c>
    </row>
    <row r="2281" spans="1:9" ht="15" customHeight="1" thickTop="1" thickBot="1">
      <c r="A2281" s="516" t="str">
        <f t="shared" si="80"/>
        <v/>
      </c>
      <c r="I2281" s="543" t="str">
        <f t="shared" si="81"/>
        <v/>
      </c>
    </row>
    <row r="2282" spans="1:9" ht="15" customHeight="1" thickTop="1" thickBot="1">
      <c r="A2282" s="516" t="str">
        <f t="shared" si="80"/>
        <v/>
      </c>
      <c r="I2282" s="543" t="str">
        <f t="shared" si="81"/>
        <v/>
      </c>
    </row>
    <row r="2283" spans="1:9" ht="15" customHeight="1" thickTop="1" thickBot="1">
      <c r="A2283" s="516" t="str">
        <f t="shared" si="80"/>
        <v/>
      </c>
      <c r="I2283" s="543" t="str">
        <f t="shared" si="81"/>
        <v/>
      </c>
    </row>
    <row r="2284" spans="1:9" ht="15" customHeight="1" thickTop="1" thickBot="1">
      <c r="A2284" s="516" t="str">
        <f t="shared" si="80"/>
        <v/>
      </c>
      <c r="I2284" s="543" t="str">
        <f t="shared" si="81"/>
        <v/>
      </c>
    </row>
    <row r="2285" spans="1:9" ht="15" customHeight="1" thickTop="1" thickBot="1">
      <c r="A2285" s="516" t="str">
        <f t="shared" si="80"/>
        <v/>
      </c>
      <c r="I2285" s="543" t="str">
        <f t="shared" si="81"/>
        <v/>
      </c>
    </row>
    <row r="2286" spans="1:9" ht="15" customHeight="1" thickTop="1" thickBot="1">
      <c r="A2286" s="516" t="str">
        <f t="shared" si="80"/>
        <v/>
      </c>
      <c r="I2286" s="543" t="str">
        <f t="shared" si="81"/>
        <v/>
      </c>
    </row>
    <row r="2287" spans="1:9" ht="15" customHeight="1" thickTop="1" thickBot="1">
      <c r="A2287" s="516" t="str">
        <f t="shared" si="80"/>
        <v/>
      </c>
      <c r="I2287" s="543" t="str">
        <f t="shared" si="81"/>
        <v/>
      </c>
    </row>
    <row r="2288" spans="1:9" ht="15" customHeight="1" thickTop="1" thickBot="1">
      <c r="A2288" s="516" t="str">
        <f t="shared" si="80"/>
        <v/>
      </c>
      <c r="I2288" s="543" t="str">
        <f t="shared" si="81"/>
        <v/>
      </c>
    </row>
    <row r="2289" spans="1:9" ht="15" customHeight="1" thickTop="1" thickBot="1">
      <c r="A2289" s="516" t="str">
        <f t="shared" si="80"/>
        <v/>
      </c>
      <c r="I2289" s="543" t="str">
        <f t="shared" si="81"/>
        <v/>
      </c>
    </row>
    <row r="2290" spans="1:9" ht="15" customHeight="1" thickTop="1" thickBot="1">
      <c r="A2290" s="516" t="str">
        <f t="shared" si="80"/>
        <v/>
      </c>
      <c r="I2290" s="543" t="str">
        <f t="shared" si="81"/>
        <v/>
      </c>
    </row>
    <row r="2291" spans="1:9" ht="15" customHeight="1" thickTop="1" thickBot="1">
      <c r="A2291" s="516" t="str">
        <f t="shared" si="80"/>
        <v/>
      </c>
      <c r="I2291" s="543" t="str">
        <f t="shared" si="81"/>
        <v/>
      </c>
    </row>
    <row r="2292" spans="1:9" ht="15" customHeight="1" thickTop="1" thickBot="1">
      <c r="A2292" s="516" t="str">
        <f t="shared" si="80"/>
        <v/>
      </c>
      <c r="I2292" s="543" t="str">
        <f t="shared" si="81"/>
        <v/>
      </c>
    </row>
    <row r="2293" spans="1:9" ht="15" customHeight="1" thickTop="1" thickBot="1">
      <c r="A2293" s="516" t="str">
        <f t="shared" si="80"/>
        <v/>
      </c>
      <c r="I2293" s="543" t="str">
        <f t="shared" si="81"/>
        <v/>
      </c>
    </row>
    <row r="2294" spans="1:9" ht="15" customHeight="1" thickTop="1" thickBot="1">
      <c r="A2294" s="516" t="str">
        <f t="shared" si="80"/>
        <v/>
      </c>
      <c r="I2294" s="543" t="str">
        <f t="shared" si="81"/>
        <v/>
      </c>
    </row>
    <row r="2295" spans="1:9" ht="15" customHeight="1" thickTop="1" thickBot="1">
      <c r="A2295" s="516" t="str">
        <f t="shared" si="80"/>
        <v/>
      </c>
      <c r="I2295" s="543" t="str">
        <f t="shared" si="81"/>
        <v/>
      </c>
    </row>
    <row r="2296" spans="1:9" ht="15" customHeight="1" thickTop="1" thickBot="1">
      <c r="A2296" s="516" t="str">
        <f t="shared" si="80"/>
        <v/>
      </c>
      <c r="I2296" s="543" t="str">
        <f t="shared" si="81"/>
        <v/>
      </c>
    </row>
    <row r="2297" spans="1:9" ht="15" customHeight="1" thickTop="1" thickBot="1">
      <c r="A2297" s="516" t="str">
        <f t="shared" si="80"/>
        <v/>
      </c>
      <c r="I2297" s="543" t="str">
        <f t="shared" si="81"/>
        <v/>
      </c>
    </row>
    <row r="2298" spans="1:9" ht="15" customHeight="1" thickTop="1" thickBot="1">
      <c r="A2298" s="516" t="str">
        <f t="shared" si="80"/>
        <v/>
      </c>
      <c r="I2298" s="543" t="str">
        <f t="shared" si="81"/>
        <v/>
      </c>
    </row>
    <row r="2299" spans="1:9" ht="15" customHeight="1" thickTop="1" thickBot="1">
      <c r="A2299" s="516" t="str">
        <f t="shared" si="80"/>
        <v/>
      </c>
      <c r="I2299" s="543" t="str">
        <f t="shared" si="81"/>
        <v/>
      </c>
    </row>
    <row r="2300" spans="1:9" ht="15" customHeight="1" thickTop="1" thickBot="1">
      <c r="A2300" s="516" t="str">
        <f t="shared" si="80"/>
        <v/>
      </c>
      <c r="I2300" s="543" t="str">
        <f t="shared" si="81"/>
        <v/>
      </c>
    </row>
    <row r="2301" spans="1:9" ht="15" customHeight="1" thickTop="1" thickBot="1">
      <c r="A2301" s="516" t="str">
        <f t="shared" si="80"/>
        <v/>
      </c>
      <c r="I2301" s="543" t="str">
        <f t="shared" si="81"/>
        <v/>
      </c>
    </row>
    <row r="2302" spans="1:9" ht="15" customHeight="1" thickTop="1" thickBot="1">
      <c r="A2302" s="516" t="str">
        <f t="shared" si="80"/>
        <v/>
      </c>
      <c r="I2302" s="543" t="str">
        <f t="shared" si="81"/>
        <v/>
      </c>
    </row>
    <row r="2303" spans="1:9" ht="15" customHeight="1" thickTop="1" thickBot="1">
      <c r="A2303" s="516" t="str">
        <f t="shared" si="80"/>
        <v/>
      </c>
      <c r="I2303" s="543" t="str">
        <f t="shared" si="81"/>
        <v/>
      </c>
    </row>
    <row r="2304" spans="1:9" ht="15" customHeight="1" thickTop="1" thickBot="1">
      <c r="A2304" s="516" t="str">
        <f t="shared" si="80"/>
        <v/>
      </c>
      <c r="I2304" s="543" t="str">
        <f t="shared" si="81"/>
        <v/>
      </c>
    </row>
    <row r="2305" spans="1:9" ht="15" customHeight="1" thickTop="1" thickBot="1">
      <c r="A2305" s="516" t="str">
        <f t="shared" si="80"/>
        <v/>
      </c>
      <c r="I2305" s="543" t="str">
        <f t="shared" si="81"/>
        <v/>
      </c>
    </row>
    <row r="2306" spans="1:9" ht="15" customHeight="1" thickTop="1" thickBot="1">
      <c r="A2306" s="516" t="str">
        <f t="shared" si="80"/>
        <v/>
      </c>
      <c r="I2306" s="543" t="str">
        <f t="shared" si="81"/>
        <v/>
      </c>
    </row>
    <row r="2307" spans="1:9" ht="15" customHeight="1" thickTop="1" thickBot="1">
      <c r="A2307" s="516" t="str">
        <f t="shared" ref="A2307:A2370" si="82">IF($K2307="","",_xlfn.LET(_xlpm.gDate,K2307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2307" s="543" t="str">
        <f t="shared" ref="I2307:I2370" si="83">IF($A2307="","",TEXT($A2307,"yyyy-mm"))</f>
        <v/>
      </c>
    </row>
    <row r="2308" spans="1:9" ht="15" customHeight="1" thickTop="1" thickBot="1">
      <c r="A2308" s="516" t="str">
        <f t="shared" si="82"/>
        <v/>
      </c>
      <c r="I2308" s="543" t="str">
        <f t="shared" si="83"/>
        <v/>
      </c>
    </row>
    <row r="2309" spans="1:9" ht="15" customHeight="1" thickTop="1" thickBot="1">
      <c r="A2309" s="516" t="str">
        <f t="shared" si="82"/>
        <v/>
      </c>
      <c r="I2309" s="543" t="str">
        <f t="shared" si="83"/>
        <v/>
      </c>
    </row>
    <row r="2310" spans="1:9" ht="15" customHeight="1" thickTop="1" thickBot="1">
      <c r="A2310" s="516" t="str">
        <f t="shared" si="82"/>
        <v/>
      </c>
      <c r="I2310" s="543" t="str">
        <f t="shared" si="83"/>
        <v/>
      </c>
    </row>
    <row r="2311" spans="1:9" ht="15" customHeight="1" thickTop="1" thickBot="1">
      <c r="A2311" s="516" t="str">
        <f t="shared" si="82"/>
        <v/>
      </c>
      <c r="I2311" s="543" t="str">
        <f t="shared" si="83"/>
        <v/>
      </c>
    </row>
    <row r="2312" spans="1:9" ht="15" customHeight="1" thickTop="1" thickBot="1">
      <c r="A2312" s="516" t="str">
        <f t="shared" si="82"/>
        <v/>
      </c>
      <c r="I2312" s="543" t="str">
        <f t="shared" si="83"/>
        <v/>
      </c>
    </row>
    <row r="2313" spans="1:9" ht="15" customHeight="1" thickTop="1" thickBot="1">
      <c r="A2313" s="516" t="str">
        <f t="shared" si="82"/>
        <v/>
      </c>
      <c r="I2313" s="543" t="str">
        <f t="shared" si="83"/>
        <v/>
      </c>
    </row>
    <row r="2314" spans="1:9" ht="15" customHeight="1" thickTop="1" thickBot="1">
      <c r="A2314" s="516" t="str">
        <f t="shared" si="82"/>
        <v/>
      </c>
      <c r="I2314" s="543" t="str">
        <f t="shared" si="83"/>
        <v/>
      </c>
    </row>
    <row r="2315" spans="1:9" ht="15" customHeight="1" thickTop="1" thickBot="1">
      <c r="A2315" s="516" t="str">
        <f t="shared" si="82"/>
        <v/>
      </c>
      <c r="I2315" s="543" t="str">
        <f t="shared" si="83"/>
        <v/>
      </c>
    </row>
    <row r="2316" spans="1:9" ht="15" customHeight="1" thickTop="1" thickBot="1">
      <c r="A2316" s="516" t="str">
        <f t="shared" si="82"/>
        <v/>
      </c>
      <c r="I2316" s="543" t="str">
        <f t="shared" si="83"/>
        <v/>
      </c>
    </row>
    <row r="2317" spans="1:9" ht="15" customHeight="1" thickTop="1" thickBot="1">
      <c r="A2317" s="516" t="str">
        <f t="shared" si="82"/>
        <v/>
      </c>
      <c r="I2317" s="543" t="str">
        <f t="shared" si="83"/>
        <v/>
      </c>
    </row>
    <row r="2318" spans="1:9" ht="15" customHeight="1" thickTop="1" thickBot="1">
      <c r="A2318" s="516" t="str">
        <f t="shared" si="82"/>
        <v/>
      </c>
      <c r="I2318" s="543" t="str">
        <f t="shared" si="83"/>
        <v/>
      </c>
    </row>
    <row r="2319" spans="1:9" ht="15" customHeight="1" thickTop="1" thickBot="1">
      <c r="A2319" s="516" t="str">
        <f t="shared" si="82"/>
        <v/>
      </c>
      <c r="I2319" s="543" t="str">
        <f t="shared" si="83"/>
        <v/>
      </c>
    </row>
    <row r="2320" spans="1:9" ht="15" customHeight="1" thickTop="1" thickBot="1">
      <c r="A2320" s="516" t="str">
        <f t="shared" si="82"/>
        <v/>
      </c>
      <c r="I2320" s="543" t="str">
        <f t="shared" si="83"/>
        <v/>
      </c>
    </row>
    <row r="2321" spans="1:9" ht="15" customHeight="1" thickTop="1" thickBot="1">
      <c r="A2321" s="516" t="str">
        <f t="shared" si="82"/>
        <v/>
      </c>
      <c r="I2321" s="543" t="str">
        <f t="shared" si="83"/>
        <v/>
      </c>
    </row>
    <row r="2322" spans="1:9" ht="15" customHeight="1" thickTop="1" thickBot="1">
      <c r="A2322" s="516" t="str">
        <f t="shared" si="82"/>
        <v/>
      </c>
      <c r="I2322" s="543" t="str">
        <f t="shared" si="83"/>
        <v/>
      </c>
    </row>
    <row r="2323" spans="1:9" ht="15" customHeight="1" thickTop="1" thickBot="1">
      <c r="A2323" s="516" t="str">
        <f t="shared" si="82"/>
        <v/>
      </c>
      <c r="I2323" s="543" t="str">
        <f t="shared" si="83"/>
        <v/>
      </c>
    </row>
    <row r="2324" spans="1:9" ht="15" customHeight="1" thickTop="1" thickBot="1">
      <c r="A2324" s="516" t="str">
        <f t="shared" si="82"/>
        <v/>
      </c>
      <c r="I2324" s="543" t="str">
        <f t="shared" si="83"/>
        <v/>
      </c>
    </row>
    <row r="2325" spans="1:9" ht="15" customHeight="1" thickTop="1" thickBot="1">
      <c r="A2325" s="516" t="str">
        <f t="shared" si="82"/>
        <v/>
      </c>
      <c r="I2325" s="543" t="str">
        <f t="shared" si="83"/>
        <v/>
      </c>
    </row>
    <row r="2326" spans="1:9" ht="15" customHeight="1" thickTop="1" thickBot="1">
      <c r="A2326" s="516" t="str">
        <f t="shared" si="82"/>
        <v/>
      </c>
      <c r="I2326" s="543" t="str">
        <f t="shared" si="83"/>
        <v/>
      </c>
    </row>
    <row r="2327" spans="1:9" ht="15" customHeight="1" thickTop="1" thickBot="1">
      <c r="A2327" s="516" t="str">
        <f t="shared" si="82"/>
        <v/>
      </c>
      <c r="I2327" s="543" t="str">
        <f t="shared" si="83"/>
        <v/>
      </c>
    </row>
    <row r="2328" spans="1:9" ht="15" customHeight="1" thickTop="1" thickBot="1">
      <c r="A2328" s="516" t="str">
        <f t="shared" si="82"/>
        <v/>
      </c>
      <c r="I2328" s="543" t="str">
        <f t="shared" si="83"/>
        <v/>
      </c>
    </row>
    <row r="2329" spans="1:9" ht="15" customHeight="1" thickTop="1" thickBot="1">
      <c r="A2329" s="516" t="str">
        <f t="shared" si="82"/>
        <v/>
      </c>
      <c r="I2329" s="543" t="str">
        <f t="shared" si="83"/>
        <v/>
      </c>
    </row>
    <row r="2330" spans="1:9" ht="15" customHeight="1" thickTop="1" thickBot="1">
      <c r="A2330" s="516" t="str">
        <f t="shared" si="82"/>
        <v/>
      </c>
      <c r="I2330" s="543" t="str">
        <f t="shared" si="83"/>
        <v/>
      </c>
    </row>
    <row r="2331" spans="1:9" ht="15" customHeight="1" thickTop="1" thickBot="1">
      <c r="A2331" s="516" t="str">
        <f t="shared" si="82"/>
        <v/>
      </c>
      <c r="I2331" s="543" t="str">
        <f t="shared" si="83"/>
        <v/>
      </c>
    </row>
    <row r="2332" spans="1:9" ht="15" customHeight="1" thickTop="1" thickBot="1">
      <c r="A2332" s="516" t="str">
        <f t="shared" si="82"/>
        <v/>
      </c>
      <c r="I2332" s="543" t="str">
        <f t="shared" si="83"/>
        <v/>
      </c>
    </row>
    <row r="2333" spans="1:9" ht="15" customHeight="1" thickTop="1" thickBot="1">
      <c r="A2333" s="516" t="str">
        <f t="shared" si="82"/>
        <v/>
      </c>
      <c r="I2333" s="543" t="str">
        <f t="shared" si="83"/>
        <v/>
      </c>
    </row>
    <row r="2334" spans="1:9" ht="15" customHeight="1" thickTop="1" thickBot="1">
      <c r="A2334" s="516" t="str">
        <f t="shared" si="82"/>
        <v/>
      </c>
      <c r="I2334" s="543" t="str">
        <f t="shared" si="83"/>
        <v/>
      </c>
    </row>
    <row r="2335" spans="1:9" ht="15" customHeight="1" thickTop="1" thickBot="1">
      <c r="A2335" s="516" t="str">
        <f t="shared" si="82"/>
        <v/>
      </c>
      <c r="I2335" s="543" t="str">
        <f t="shared" si="83"/>
        <v/>
      </c>
    </row>
    <row r="2336" spans="1:9" ht="15" customHeight="1" thickTop="1" thickBot="1">
      <c r="A2336" s="516" t="str">
        <f t="shared" si="82"/>
        <v/>
      </c>
      <c r="I2336" s="543" t="str">
        <f t="shared" si="83"/>
        <v/>
      </c>
    </row>
    <row r="2337" spans="1:9" ht="15" customHeight="1" thickTop="1" thickBot="1">
      <c r="A2337" s="516" t="str">
        <f t="shared" si="82"/>
        <v/>
      </c>
      <c r="I2337" s="543" t="str">
        <f t="shared" si="83"/>
        <v/>
      </c>
    </row>
    <row r="2338" spans="1:9" ht="15" customHeight="1" thickTop="1" thickBot="1">
      <c r="A2338" s="516" t="str">
        <f t="shared" si="82"/>
        <v/>
      </c>
      <c r="I2338" s="543" t="str">
        <f t="shared" si="83"/>
        <v/>
      </c>
    </row>
    <row r="2339" spans="1:9" ht="15" customHeight="1" thickTop="1" thickBot="1">
      <c r="A2339" s="516" t="str">
        <f t="shared" si="82"/>
        <v/>
      </c>
      <c r="I2339" s="543" t="str">
        <f t="shared" si="83"/>
        <v/>
      </c>
    </row>
    <row r="2340" spans="1:9" ht="15" customHeight="1" thickTop="1" thickBot="1">
      <c r="A2340" s="516" t="str">
        <f t="shared" si="82"/>
        <v/>
      </c>
      <c r="I2340" s="543" t="str">
        <f t="shared" si="83"/>
        <v/>
      </c>
    </row>
    <row r="2341" spans="1:9" ht="15" customHeight="1" thickTop="1" thickBot="1">
      <c r="A2341" s="516" t="str">
        <f t="shared" si="82"/>
        <v/>
      </c>
      <c r="I2341" s="543" t="str">
        <f t="shared" si="83"/>
        <v/>
      </c>
    </row>
    <row r="2342" spans="1:9" ht="15" customHeight="1" thickTop="1" thickBot="1">
      <c r="A2342" s="516" t="str">
        <f t="shared" si="82"/>
        <v/>
      </c>
      <c r="I2342" s="543" t="str">
        <f t="shared" si="83"/>
        <v/>
      </c>
    </row>
    <row r="2343" spans="1:9" ht="15" customHeight="1" thickTop="1" thickBot="1">
      <c r="A2343" s="516" t="str">
        <f t="shared" si="82"/>
        <v/>
      </c>
      <c r="I2343" s="543" t="str">
        <f t="shared" si="83"/>
        <v/>
      </c>
    </row>
    <row r="2344" spans="1:9" ht="15" customHeight="1" thickTop="1" thickBot="1">
      <c r="A2344" s="516" t="str">
        <f t="shared" si="82"/>
        <v/>
      </c>
      <c r="I2344" s="543" t="str">
        <f t="shared" si="83"/>
        <v/>
      </c>
    </row>
    <row r="2345" spans="1:9" ht="15" customHeight="1" thickTop="1" thickBot="1">
      <c r="A2345" s="516" t="str">
        <f t="shared" si="82"/>
        <v/>
      </c>
      <c r="I2345" s="543" t="str">
        <f t="shared" si="83"/>
        <v/>
      </c>
    </row>
    <row r="2346" spans="1:9" ht="15" customHeight="1" thickTop="1" thickBot="1">
      <c r="A2346" s="516" t="str">
        <f t="shared" si="82"/>
        <v/>
      </c>
      <c r="I2346" s="543" t="str">
        <f t="shared" si="83"/>
        <v/>
      </c>
    </row>
    <row r="2347" spans="1:9" ht="15" customHeight="1" thickTop="1" thickBot="1">
      <c r="A2347" s="516" t="str">
        <f t="shared" si="82"/>
        <v/>
      </c>
      <c r="I2347" s="543" t="str">
        <f t="shared" si="83"/>
        <v/>
      </c>
    </row>
    <row r="2348" spans="1:9" ht="15" customHeight="1" thickTop="1" thickBot="1">
      <c r="A2348" s="516" t="str">
        <f t="shared" si="82"/>
        <v/>
      </c>
      <c r="I2348" s="543" t="str">
        <f t="shared" si="83"/>
        <v/>
      </c>
    </row>
    <row r="2349" spans="1:9" ht="15" customHeight="1" thickTop="1" thickBot="1">
      <c r="A2349" s="516" t="str">
        <f t="shared" si="82"/>
        <v/>
      </c>
      <c r="I2349" s="543" t="str">
        <f t="shared" si="83"/>
        <v/>
      </c>
    </row>
    <row r="2350" spans="1:9" ht="15" customHeight="1" thickTop="1" thickBot="1">
      <c r="A2350" s="516" t="str">
        <f t="shared" si="82"/>
        <v/>
      </c>
      <c r="I2350" s="543" t="str">
        <f t="shared" si="83"/>
        <v/>
      </c>
    </row>
    <row r="2351" spans="1:9" ht="15" customHeight="1" thickTop="1" thickBot="1">
      <c r="A2351" s="516" t="str">
        <f t="shared" si="82"/>
        <v/>
      </c>
      <c r="I2351" s="543" t="str">
        <f t="shared" si="83"/>
        <v/>
      </c>
    </row>
    <row r="2352" spans="1:9" ht="15" customHeight="1" thickTop="1" thickBot="1">
      <c r="A2352" s="516" t="str">
        <f t="shared" si="82"/>
        <v/>
      </c>
      <c r="I2352" s="543" t="str">
        <f t="shared" si="83"/>
        <v/>
      </c>
    </row>
    <row r="2353" spans="1:9" ht="15" customHeight="1" thickTop="1" thickBot="1">
      <c r="A2353" s="516" t="str">
        <f t="shared" si="82"/>
        <v/>
      </c>
      <c r="I2353" s="543" t="str">
        <f t="shared" si="83"/>
        <v/>
      </c>
    </row>
    <row r="2354" spans="1:9" ht="15" customHeight="1" thickTop="1" thickBot="1">
      <c r="A2354" s="516" t="str">
        <f t="shared" si="82"/>
        <v/>
      </c>
      <c r="I2354" s="543" t="str">
        <f t="shared" si="83"/>
        <v/>
      </c>
    </row>
    <row r="2355" spans="1:9" ht="15" customHeight="1" thickTop="1" thickBot="1">
      <c r="A2355" s="516" t="str">
        <f t="shared" si="82"/>
        <v/>
      </c>
      <c r="I2355" s="543" t="str">
        <f t="shared" si="83"/>
        <v/>
      </c>
    </row>
    <row r="2356" spans="1:9" ht="15" customHeight="1" thickTop="1" thickBot="1">
      <c r="A2356" s="516" t="str">
        <f t="shared" si="82"/>
        <v/>
      </c>
      <c r="I2356" s="543" t="str">
        <f t="shared" si="83"/>
        <v/>
      </c>
    </row>
    <row r="2357" spans="1:9" ht="15" customHeight="1" thickTop="1" thickBot="1">
      <c r="A2357" s="516" t="str">
        <f t="shared" si="82"/>
        <v/>
      </c>
      <c r="I2357" s="543" t="str">
        <f t="shared" si="83"/>
        <v/>
      </c>
    </row>
    <row r="2358" spans="1:9" ht="15" customHeight="1" thickTop="1" thickBot="1">
      <c r="A2358" s="516" t="str">
        <f t="shared" si="82"/>
        <v/>
      </c>
      <c r="I2358" s="543" t="str">
        <f t="shared" si="83"/>
        <v/>
      </c>
    </row>
    <row r="2359" spans="1:9" ht="15" customHeight="1" thickTop="1" thickBot="1">
      <c r="A2359" s="516" t="str">
        <f t="shared" si="82"/>
        <v/>
      </c>
      <c r="I2359" s="543" t="str">
        <f t="shared" si="83"/>
        <v/>
      </c>
    </row>
    <row r="2360" spans="1:9" ht="15" customHeight="1" thickTop="1" thickBot="1">
      <c r="A2360" s="516" t="str">
        <f t="shared" si="82"/>
        <v/>
      </c>
      <c r="I2360" s="543" t="str">
        <f t="shared" si="83"/>
        <v/>
      </c>
    </row>
    <row r="2361" spans="1:9" ht="15" customHeight="1" thickTop="1" thickBot="1">
      <c r="A2361" s="516" t="str">
        <f t="shared" si="82"/>
        <v/>
      </c>
      <c r="I2361" s="543" t="str">
        <f t="shared" si="83"/>
        <v/>
      </c>
    </row>
    <row r="2362" spans="1:9" ht="15" customHeight="1" thickTop="1" thickBot="1">
      <c r="A2362" s="516" t="str">
        <f t="shared" si="82"/>
        <v/>
      </c>
      <c r="I2362" s="543" t="str">
        <f t="shared" si="83"/>
        <v/>
      </c>
    </row>
    <row r="2363" spans="1:9" ht="15" customHeight="1" thickTop="1" thickBot="1">
      <c r="A2363" s="516" t="str">
        <f t="shared" si="82"/>
        <v/>
      </c>
      <c r="I2363" s="543" t="str">
        <f t="shared" si="83"/>
        <v/>
      </c>
    </row>
    <row r="2364" spans="1:9" ht="15" customHeight="1" thickTop="1" thickBot="1">
      <c r="A2364" s="516" t="str">
        <f t="shared" si="82"/>
        <v/>
      </c>
      <c r="I2364" s="543" t="str">
        <f t="shared" si="83"/>
        <v/>
      </c>
    </row>
    <row r="2365" spans="1:9" ht="15" customHeight="1" thickTop="1" thickBot="1">
      <c r="A2365" s="516" t="str">
        <f t="shared" si="82"/>
        <v/>
      </c>
      <c r="I2365" s="543" t="str">
        <f t="shared" si="83"/>
        <v/>
      </c>
    </row>
    <row r="2366" spans="1:9" ht="15" customHeight="1" thickTop="1" thickBot="1">
      <c r="A2366" s="516" t="str">
        <f t="shared" si="82"/>
        <v/>
      </c>
      <c r="I2366" s="543" t="str">
        <f t="shared" si="83"/>
        <v/>
      </c>
    </row>
    <row r="2367" spans="1:9" ht="15" customHeight="1" thickTop="1" thickBot="1">
      <c r="A2367" s="516" t="str">
        <f t="shared" si="82"/>
        <v/>
      </c>
      <c r="I2367" s="543" t="str">
        <f t="shared" si="83"/>
        <v/>
      </c>
    </row>
    <row r="2368" spans="1:9" ht="15" customHeight="1" thickTop="1" thickBot="1">
      <c r="A2368" s="516" t="str">
        <f t="shared" si="82"/>
        <v/>
      </c>
      <c r="I2368" s="543" t="str">
        <f t="shared" si="83"/>
        <v/>
      </c>
    </row>
    <row r="2369" spans="1:9" ht="15" customHeight="1" thickTop="1" thickBot="1">
      <c r="A2369" s="516" t="str">
        <f t="shared" si="82"/>
        <v/>
      </c>
      <c r="I2369" s="543" t="str">
        <f t="shared" si="83"/>
        <v/>
      </c>
    </row>
    <row r="2370" spans="1:9" ht="15" customHeight="1" thickTop="1" thickBot="1">
      <c r="A2370" s="516" t="str">
        <f t="shared" si="82"/>
        <v/>
      </c>
      <c r="I2370" s="543" t="str">
        <f t="shared" si="83"/>
        <v/>
      </c>
    </row>
    <row r="2371" spans="1:9" ht="15" customHeight="1" thickTop="1" thickBot="1">
      <c r="A2371" s="516" t="str">
        <f t="shared" ref="A2371:A2434" si="84">IF($K2371="","",_xlfn.LET(_xlpm.gDate,K2371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2371" s="543" t="str">
        <f t="shared" ref="I2371:I2434" si="85">IF($A2371="","",TEXT($A2371,"yyyy-mm"))</f>
        <v/>
      </c>
    </row>
    <row r="2372" spans="1:9" ht="15" customHeight="1" thickTop="1" thickBot="1">
      <c r="A2372" s="516" t="str">
        <f t="shared" si="84"/>
        <v/>
      </c>
      <c r="I2372" s="543" t="str">
        <f t="shared" si="85"/>
        <v/>
      </c>
    </row>
    <row r="2373" spans="1:9" ht="15" customHeight="1" thickTop="1" thickBot="1">
      <c r="A2373" s="516" t="str">
        <f t="shared" si="84"/>
        <v/>
      </c>
      <c r="I2373" s="543" t="str">
        <f t="shared" si="85"/>
        <v/>
      </c>
    </row>
    <row r="2374" spans="1:9" ht="15" customHeight="1" thickTop="1" thickBot="1">
      <c r="A2374" s="516" t="str">
        <f t="shared" si="84"/>
        <v/>
      </c>
      <c r="I2374" s="543" t="str">
        <f t="shared" si="85"/>
        <v/>
      </c>
    </row>
    <row r="2375" spans="1:9" ht="15" customHeight="1" thickTop="1" thickBot="1">
      <c r="A2375" s="516" t="str">
        <f t="shared" si="84"/>
        <v/>
      </c>
      <c r="I2375" s="543" t="str">
        <f t="shared" si="85"/>
        <v/>
      </c>
    </row>
    <row r="2376" spans="1:9" ht="15" customHeight="1" thickTop="1" thickBot="1">
      <c r="A2376" s="516" t="str">
        <f t="shared" si="84"/>
        <v/>
      </c>
      <c r="I2376" s="543" t="str">
        <f t="shared" si="85"/>
        <v/>
      </c>
    </row>
    <row r="2377" spans="1:9" ht="15" customHeight="1" thickTop="1" thickBot="1">
      <c r="A2377" s="516" t="str">
        <f t="shared" si="84"/>
        <v/>
      </c>
      <c r="I2377" s="543" t="str">
        <f t="shared" si="85"/>
        <v/>
      </c>
    </row>
    <row r="2378" spans="1:9" ht="15" customHeight="1" thickTop="1" thickBot="1">
      <c r="A2378" s="516" t="str">
        <f t="shared" si="84"/>
        <v/>
      </c>
      <c r="I2378" s="543" t="str">
        <f t="shared" si="85"/>
        <v/>
      </c>
    </row>
    <row r="2379" spans="1:9" ht="15" customHeight="1" thickTop="1" thickBot="1">
      <c r="A2379" s="516" t="str">
        <f t="shared" si="84"/>
        <v/>
      </c>
      <c r="I2379" s="543" t="str">
        <f t="shared" si="85"/>
        <v/>
      </c>
    </row>
    <row r="2380" spans="1:9" ht="15" customHeight="1" thickTop="1" thickBot="1">
      <c r="A2380" s="516" t="str">
        <f t="shared" si="84"/>
        <v/>
      </c>
      <c r="I2380" s="543" t="str">
        <f t="shared" si="85"/>
        <v/>
      </c>
    </row>
    <row r="2381" spans="1:9" ht="15" customHeight="1" thickTop="1" thickBot="1">
      <c r="A2381" s="516" t="str">
        <f t="shared" si="84"/>
        <v/>
      </c>
      <c r="I2381" s="543" t="str">
        <f t="shared" si="85"/>
        <v/>
      </c>
    </row>
    <row r="2382" spans="1:9" ht="15" customHeight="1" thickTop="1" thickBot="1">
      <c r="A2382" s="516" t="str">
        <f t="shared" si="84"/>
        <v/>
      </c>
      <c r="I2382" s="543" t="str">
        <f t="shared" si="85"/>
        <v/>
      </c>
    </row>
    <row r="2383" spans="1:9" ht="15" customHeight="1" thickTop="1" thickBot="1">
      <c r="A2383" s="516" t="str">
        <f t="shared" si="84"/>
        <v/>
      </c>
      <c r="I2383" s="543" t="str">
        <f t="shared" si="85"/>
        <v/>
      </c>
    </row>
    <row r="2384" spans="1:9" ht="15" customHeight="1" thickTop="1" thickBot="1">
      <c r="A2384" s="516" t="str">
        <f t="shared" si="84"/>
        <v/>
      </c>
      <c r="I2384" s="543" t="str">
        <f t="shared" si="85"/>
        <v/>
      </c>
    </row>
    <row r="2385" spans="1:9" ht="15" customHeight="1" thickTop="1" thickBot="1">
      <c r="A2385" s="516" t="str">
        <f t="shared" si="84"/>
        <v/>
      </c>
      <c r="I2385" s="543" t="str">
        <f t="shared" si="85"/>
        <v/>
      </c>
    </row>
    <row r="2386" spans="1:9" ht="15" customHeight="1" thickTop="1" thickBot="1">
      <c r="A2386" s="516" t="str">
        <f t="shared" si="84"/>
        <v/>
      </c>
      <c r="I2386" s="543" t="str">
        <f t="shared" si="85"/>
        <v/>
      </c>
    </row>
    <row r="2387" spans="1:9" ht="15" customHeight="1" thickTop="1" thickBot="1">
      <c r="A2387" s="516" t="str">
        <f t="shared" si="84"/>
        <v/>
      </c>
      <c r="I2387" s="543" t="str">
        <f t="shared" si="85"/>
        <v/>
      </c>
    </row>
    <row r="2388" spans="1:9" ht="15" customHeight="1" thickTop="1" thickBot="1">
      <c r="A2388" s="516" t="str">
        <f t="shared" si="84"/>
        <v/>
      </c>
      <c r="I2388" s="543" t="str">
        <f t="shared" si="85"/>
        <v/>
      </c>
    </row>
    <row r="2389" spans="1:9" ht="15" customHeight="1" thickTop="1" thickBot="1">
      <c r="A2389" s="516" t="str">
        <f t="shared" si="84"/>
        <v/>
      </c>
      <c r="I2389" s="543" t="str">
        <f t="shared" si="85"/>
        <v/>
      </c>
    </row>
    <row r="2390" spans="1:9" ht="15" customHeight="1" thickTop="1" thickBot="1">
      <c r="A2390" s="516" t="str">
        <f t="shared" si="84"/>
        <v/>
      </c>
      <c r="I2390" s="543" t="str">
        <f t="shared" si="85"/>
        <v/>
      </c>
    </row>
    <row r="2391" spans="1:9" ht="15" customHeight="1" thickTop="1" thickBot="1">
      <c r="A2391" s="516" t="str">
        <f t="shared" si="84"/>
        <v/>
      </c>
      <c r="I2391" s="543" t="str">
        <f t="shared" si="85"/>
        <v/>
      </c>
    </row>
    <row r="2392" spans="1:9" ht="15" customHeight="1" thickTop="1" thickBot="1">
      <c r="A2392" s="516" t="str">
        <f t="shared" si="84"/>
        <v/>
      </c>
      <c r="I2392" s="543" t="str">
        <f t="shared" si="85"/>
        <v/>
      </c>
    </row>
    <row r="2393" spans="1:9" ht="15" customHeight="1" thickTop="1" thickBot="1">
      <c r="A2393" s="516" t="str">
        <f t="shared" si="84"/>
        <v/>
      </c>
      <c r="I2393" s="543" t="str">
        <f t="shared" si="85"/>
        <v/>
      </c>
    </row>
    <row r="2394" spans="1:9" ht="15" customHeight="1" thickTop="1" thickBot="1">
      <c r="A2394" s="516" t="str">
        <f t="shared" si="84"/>
        <v/>
      </c>
      <c r="I2394" s="543" t="str">
        <f t="shared" si="85"/>
        <v/>
      </c>
    </row>
    <row r="2395" spans="1:9" ht="15" customHeight="1" thickTop="1" thickBot="1">
      <c r="A2395" s="516" t="str">
        <f t="shared" si="84"/>
        <v/>
      </c>
      <c r="I2395" s="543" t="str">
        <f t="shared" si="85"/>
        <v/>
      </c>
    </row>
    <row r="2396" spans="1:9" ht="15" customHeight="1" thickTop="1" thickBot="1">
      <c r="A2396" s="516" t="str">
        <f t="shared" si="84"/>
        <v/>
      </c>
      <c r="I2396" s="543" t="str">
        <f t="shared" si="85"/>
        <v/>
      </c>
    </row>
    <row r="2397" spans="1:9" ht="15" customHeight="1" thickTop="1" thickBot="1">
      <c r="A2397" s="516" t="str">
        <f t="shared" si="84"/>
        <v/>
      </c>
      <c r="I2397" s="543" t="str">
        <f t="shared" si="85"/>
        <v/>
      </c>
    </row>
    <row r="2398" spans="1:9" ht="15" customHeight="1" thickTop="1" thickBot="1">
      <c r="A2398" s="516" t="str">
        <f t="shared" si="84"/>
        <v/>
      </c>
      <c r="I2398" s="543" t="str">
        <f t="shared" si="85"/>
        <v/>
      </c>
    </row>
    <row r="2399" spans="1:9" ht="15" customHeight="1" thickTop="1" thickBot="1">
      <c r="A2399" s="516" t="str">
        <f t="shared" si="84"/>
        <v/>
      </c>
      <c r="I2399" s="543" t="str">
        <f t="shared" si="85"/>
        <v/>
      </c>
    </row>
    <row r="2400" spans="1:9" ht="15" customHeight="1" thickTop="1" thickBot="1">
      <c r="A2400" s="516" t="str">
        <f t="shared" si="84"/>
        <v/>
      </c>
      <c r="I2400" s="543" t="str">
        <f t="shared" si="85"/>
        <v/>
      </c>
    </row>
    <row r="2401" spans="1:9" ht="15" customHeight="1" thickTop="1" thickBot="1">
      <c r="A2401" s="516" t="str">
        <f t="shared" si="84"/>
        <v/>
      </c>
      <c r="I2401" s="543" t="str">
        <f t="shared" si="85"/>
        <v/>
      </c>
    </row>
    <row r="2402" spans="1:9" ht="15" customHeight="1" thickTop="1" thickBot="1">
      <c r="A2402" s="516" t="str">
        <f t="shared" si="84"/>
        <v/>
      </c>
      <c r="I2402" s="543" t="str">
        <f t="shared" si="85"/>
        <v/>
      </c>
    </row>
    <row r="2403" spans="1:9" ht="15" customHeight="1" thickTop="1" thickBot="1">
      <c r="A2403" s="516" t="str">
        <f t="shared" si="84"/>
        <v/>
      </c>
      <c r="I2403" s="543" t="str">
        <f t="shared" si="85"/>
        <v/>
      </c>
    </row>
    <row r="2404" spans="1:9" ht="15" customHeight="1" thickTop="1" thickBot="1">
      <c r="A2404" s="516" t="str">
        <f t="shared" si="84"/>
        <v/>
      </c>
      <c r="I2404" s="543" t="str">
        <f t="shared" si="85"/>
        <v/>
      </c>
    </row>
    <row r="2405" spans="1:9" ht="15" customHeight="1" thickTop="1" thickBot="1">
      <c r="A2405" s="516" t="str">
        <f t="shared" si="84"/>
        <v/>
      </c>
      <c r="I2405" s="543" t="str">
        <f t="shared" si="85"/>
        <v/>
      </c>
    </row>
    <row r="2406" spans="1:9" ht="15" customHeight="1" thickTop="1" thickBot="1">
      <c r="A2406" s="516" t="str">
        <f t="shared" si="84"/>
        <v/>
      </c>
      <c r="I2406" s="543" t="str">
        <f t="shared" si="85"/>
        <v/>
      </c>
    </row>
    <row r="2407" spans="1:9" ht="15" customHeight="1" thickTop="1" thickBot="1">
      <c r="A2407" s="516" t="str">
        <f t="shared" si="84"/>
        <v/>
      </c>
      <c r="I2407" s="543" t="str">
        <f t="shared" si="85"/>
        <v/>
      </c>
    </row>
    <row r="2408" spans="1:9" ht="15" customHeight="1" thickTop="1" thickBot="1">
      <c r="A2408" s="516" t="str">
        <f t="shared" si="84"/>
        <v/>
      </c>
      <c r="I2408" s="543" t="str">
        <f t="shared" si="85"/>
        <v/>
      </c>
    </row>
    <row r="2409" spans="1:9" ht="15" customHeight="1" thickTop="1" thickBot="1">
      <c r="A2409" s="516" t="str">
        <f t="shared" si="84"/>
        <v/>
      </c>
      <c r="I2409" s="543" t="str">
        <f t="shared" si="85"/>
        <v/>
      </c>
    </row>
    <row r="2410" spans="1:9" ht="15" customHeight="1" thickTop="1" thickBot="1">
      <c r="A2410" s="516" t="str">
        <f t="shared" si="84"/>
        <v/>
      </c>
      <c r="I2410" s="543" t="str">
        <f t="shared" si="85"/>
        <v/>
      </c>
    </row>
    <row r="2411" spans="1:9" ht="15" customHeight="1" thickTop="1" thickBot="1">
      <c r="A2411" s="516" t="str">
        <f t="shared" si="84"/>
        <v/>
      </c>
      <c r="I2411" s="543" t="str">
        <f t="shared" si="85"/>
        <v/>
      </c>
    </row>
    <row r="2412" spans="1:9" ht="15" customHeight="1" thickTop="1" thickBot="1">
      <c r="A2412" s="516" t="str">
        <f t="shared" si="84"/>
        <v/>
      </c>
      <c r="I2412" s="543" t="str">
        <f t="shared" si="85"/>
        <v/>
      </c>
    </row>
    <row r="2413" spans="1:9" ht="15" customHeight="1" thickTop="1" thickBot="1">
      <c r="A2413" s="516" t="str">
        <f t="shared" si="84"/>
        <v/>
      </c>
      <c r="I2413" s="543" t="str">
        <f t="shared" si="85"/>
        <v/>
      </c>
    </row>
    <row r="2414" spans="1:9" ht="15" customHeight="1" thickTop="1" thickBot="1">
      <c r="A2414" s="516" t="str">
        <f t="shared" si="84"/>
        <v/>
      </c>
      <c r="I2414" s="543" t="str">
        <f t="shared" si="85"/>
        <v/>
      </c>
    </row>
    <row r="2415" spans="1:9" ht="15" customHeight="1" thickTop="1" thickBot="1">
      <c r="A2415" s="516" t="str">
        <f t="shared" si="84"/>
        <v/>
      </c>
      <c r="I2415" s="543" t="str">
        <f t="shared" si="85"/>
        <v/>
      </c>
    </row>
    <row r="2416" spans="1:9" ht="15" customHeight="1" thickTop="1" thickBot="1">
      <c r="A2416" s="516" t="str">
        <f t="shared" si="84"/>
        <v/>
      </c>
      <c r="I2416" s="543" t="str">
        <f t="shared" si="85"/>
        <v/>
      </c>
    </row>
    <row r="2417" spans="1:9" ht="15" customHeight="1" thickTop="1" thickBot="1">
      <c r="A2417" s="516" t="str">
        <f t="shared" si="84"/>
        <v/>
      </c>
      <c r="I2417" s="543" t="str">
        <f t="shared" si="85"/>
        <v/>
      </c>
    </row>
    <row r="2418" spans="1:9" ht="15" customHeight="1" thickTop="1" thickBot="1">
      <c r="A2418" s="516" t="str">
        <f t="shared" si="84"/>
        <v/>
      </c>
      <c r="I2418" s="543" t="str">
        <f t="shared" si="85"/>
        <v/>
      </c>
    </row>
    <row r="2419" spans="1:9" ht="15" customHeight="1" thickTop="1" thickBot="1">
      <c r="A2419" s="516" t="str">
        <f t="shared" si="84"/>
        <v/>
      </c>
      <c r="I2419" s="543" t="str">
        <f t="shared" si="85"/>
        <v/>
      </c>
    </row>
    <row r="2420" spans="1:9" ht="15" customHeight="1" thickTop="1" thickBot="1">
      <c r="A2420" s="516" t="str">
        <f t="shared" si="84"/>
        <v/>
      </c>
      <c r="I2420" s="543" t="str">
        <f t="shared" si="85"/>
        <v/>
      </c>
    </row>
    <row r="2421" spans="1:9" ht="15" customHeight="1" thickTop="1" thickBot="1">
      <c r="A2421" s="516" t="str">
        <f t="shared" si="84"/>
        <v/>
      </c>
      <c r="I2421" s="543" t="str">
        <f t="shared" si="85"/>
        <v/>
      </c>
    </row>
    <row r="2422" spans="1:9" ht="15" customHeight="1" thickTop="1" thickBot="1">
      <c r="A2422" s="516" t="str">
        <f t="shared" si="84"/>
        <v/>
      </c>
      <c r="I2422" s="543" t="str">
        <f t="shared" si="85"/>
        <v/>
      </c>
    </row>
    <row r="2423" spans="1:9" ht="15" customHeight="1" thickTop="1" thickBot="1">
      <c r="A2423" s="516" t="str">
        <f t="shared" si="84"/>
        <v/>
      </c>
      <c r="I2423" s="543" t="str">
        <f t="shared" si="85"/>
        <v/>
      </c>
    </row>
    <row r="2424" spans="1:9" ht="15" customHeight="1" thickTop="1" thickBot="1">
      <c r="A2424" s="516" t="str">
        <f t="shared" si="84"/>
        <v/>
      </c>
      <c r="I2424" s="543" t="str">
        <f t="shared" si="85"/>
        <v/>
      </c>
    </row>
    <row r="2425" spans="1:9" ht="15" customHeight="1" thickTop="1" thickBot="1">
      <c r="A2425" s="516" t="str">
        <f t="shared" si="84"/>
        <v/>
      </c>
      <c r="I2425" s="543" t="str">
        <f t="shared" si="85"/>
        <v/>
      </c>
    </row>
    <row r="2426" spans="1:9" ht="15" customHeight="1" thickTop="1" thickBot="1">
      <c r="A2426" s="516" t="str">
        <f t="shared" si="84"/>
        <v/>
      </c>
      <c r="I2426" s="543" t="str">
        <f t="shared" si="85"/>
        <v/>
      </c>
    </row>
    <row r="2427" spans="1:9" ht="15" customHeight="1" thickTop="1" thickBot="1">
      <c r="A2427" s="516" t="str">
        <f t="shared" si="84"/>
        <v/>
      </c>
      <c r="I2427" s="543" t="str">
        <f t="shared" si="85"/>
        <v/>
      </c>
    </row>
    <row r="2428" spans="1:9" ht="15" customHeight="1" thickTop="1" thickBot="1">
      <c r="A2428" s="516" t="str">
        <f t="shared" si="84"/>
        <v/>
      </c>
      <c r="I2428" s="543" t="str">
        <f t="shared" si="85"/>
        <v/>
      </c>
    </row>
    <row r="2429" spans="1:9" ht="15" customHeight="1" thickTop="1" thickBot="1">
      <c r="A2429" s="516" t="str">
        <f t="shared" si="84"/>
        <v/>
      </c>
      <c r="I2429" s="543" t="str">
        <f t="shared" si="85"/>
        <v/>
      </c>
    </row>
    <row r="2430" spans="1:9" ht="15" customHeight="1" thickTop="1" thickBot="1">
      <c r="A2430" s="516" t="str">
        <f t="shared" si="84"/>
        <v/>
      </c>
      <c r="I2430" s="543" t="str">
        <f t="shared" si="85"/>
        <v/>
      </c>
    </row>
    <row r="2431" spans="1:9" ht="15" customHeight="1" thickTop="1" thickBot="1">
      <c r="A2431" s="516" t="str">
        <f t="shared" si="84"/>
        <v/>
      </c>
      <c r="I2431" s="543" t="str">
        <f t="shared" si="85"/>
        <v/>
      </c>
    </row>
    <row r="2432" spans="1:9" ht="15" customHeight="1" thickTop="1" thickBot="1">
      <c r="A2432" s="516" t="str">
        <f t="shared" si="84"/>
        <v/>
      </c>
      <c r="I2432" s="543" t="str">
        <f t="shared" si="85"/>
        <v/>
      </c>
    </row>
    <row r="2433" spans="1:9" ht="15" customHeight="1" thickTop="1" thickBot="1">
      <c r="A2433" s="516" t="str">
        <f t="shared" si="84"/>
        <v/>
      </c>
      <c r="I2433" s="543" t="str">
        <f t="shared" si="85"/>
        <v/>
      </c>
    </row>
    <row r="2434" spans="1:9" ht="15" customHeight="1" thickTop="1" thickBot="1">
      <c r="A2434" s="516" t="str">
        <f t="shared" si="84"/>
        <v/>
      </c>
      <c r="I2434" s="543" t="str">
        <f t="shared" si="85"/>
        <v/>
      </c>
    </row>
    <row r="2435" spans="1:9" ht="15" customHeight="1" thickTop="1" thickBot="1">
      <c r="A2435" s="516" t="str">
        <f t="shared" ref="A2435:A2498" si="86">IF($K2435="","",_xlfn.LET(_xlpm.gDate,K2435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2435" s="543" t="str">
        <f t="shared" ref="I2435:I2498" si="87">IF($A2435="","",TEXT($A2435,"yyyy-mm"))</f>
        <v/>
      </c>
    </row>
    <row r="2436" spans="1:9" ht="15" customHeight="1" thickTop="1" thickBot="1">
      <c r="A2436" s="516" t="str">
        <f t="shared" si="86"/>
        <v/>
      </c>
      <c r="I2436" s="543" t="str">
        <f t="shared" si="87"/>
        <v/>
      </c>
    </row>
    <row r="2437" spans="1:9" ht="15" customHeight="1" thickTop="1" thickBot="1">
      <c r="A2437" s="516" t="str">
        <f t="shared" si="86"/>
        <v/>
      </c>
      <c r="I2437" s="543" t="str">
        <f t="shared" si="87"/>
        <v/>
      </c>
    </row>
    <row r="2438" spans="1:9" ht="15" customHeight="1" thickTop="1" thickBot="1">
      <c r="A2438" s="516" t="str">
        <f t="shared" si="86"/>
        <v/>
      </c>
      <c r="I2438" s="543" t="str">
        <f t="shared" si="87"/>
        <v/>
      </c>
    </row>
    <row r="2439" spans="1:9" ht="15" customHeight="1" thickTop="1" thickBot="1">
      <c r="A2439" s="516" t="str">
        <f t="shared" si="86"/>
        <v/>
      </c>
      <c r="I2439" s="543" t="str">
        <f t="shared" si="87"/>
        <v/>
      </c>
    </row>
    <row r="2440" spans="1:9" ht="15" customHeight="1" thickTop="1" thickBot="1">
      <c r="A2440" s="516" t="str">
        <f t="shared" si="86"/>
        <v/>
      </c>
      <c r="I2440" s="543" t="str">
        <f t="shared" si="87"/>
        <v/>
      </c>
    </row>
    <row r="2441" spans="1:9" ht="15" customHeight="1" thickTop="1" thickBot="1">
      <c r="A2441" s="516" t="str">
        <f t="shared" si="86"/>
        <v/>
      </c>
      <c r="I2441" s="543" t="str">
        <f t="shared" si="87"/>
        <v/>
      </c>
    </row>
    <row r="2442" spans="1:9" ht="15" customHeight="1" thickTop="1" thickBot="1">
      <c r="A2442" s="516" t="str">
        <f t="shared" si="86"/>
        <v/>
      </c>
      <c r="I2442" s="543" t="str">
        <f t="shared" si="87"/>
        <v/>
      </c>
    </row>
    <row r="2443" spans="1:9" ht="15" customHeight="1" thickTop="1" thickBot="1">
      <c r="A2443" s="516" t="str">
        <f t="shared" si="86"/>
        <v/>
      </c>
      <c r="I2443" s="543" t="str">
        <f t="shared" si="87"/>
        <v/>
      </c>
    </row>
    <row r="2444" spans="1:9" ht="15" customHeight="1" thickTop="1" thickBot="1">
      <c r="A2444" s="516" t="str">
        <f t="shared" si="86"/>
        <v/>
      </c>
      <c r="I2444" s="543" t="str">
        <f t="shared" si="87"/>
        <v/>
      </c>
    </row>
    <row r="2445" spans="1:9" ht="15" customHeight="1" thickTop="1" thickBot="1">
      <c r="A2445" s="516" t="str">
        <f t="shared" si="86"/>
        <v/>
      </c>
      <c r="I2445" s="543" t="str">
        <f t="shared" si="87"/>
        <v/>
      </c>
    </row>
    <row r="2446" spans="1:9" ht="15" customHeight="1" thickTop="1" thickBot="1">
      <c r="A2446" s="516" t="str">
        <f t="shared" si="86"/>
        <v/>
      </c>
      <c r="I2446" s="543" t="str">
        <f t="shared" si="87"/>
        <v/>
      </c>
    </row>
    <row r="2447" spans="1:9" ht="15" customHeight="1" thickTop="1" thickBot="1">
      <c r="A2447" s="516" t="str">
        <f t="shared" si="86"/>
        <v/>
      </c>
      <c r="I2447" s="543" t="str">
        <f t="shared" si="87"/>
        <v/>
      </c>
    </row>
    <row r="2448" spans="1:9" ht="15" customHeight="1" thickTop="1" thickBot="1">
      <c r="A2448" s="516" t="str">
        <f t="shared" si="86"/>
        <v/>
      </c>
      <c r="I2448" s="543" t="str">
        <f t="shared" si="87"/>
        <v/>
      </c>
    </row>
    <row r="2449" spans="1:9" ht="15" customHeight="1" thickTop="1" thickBot="1">
      <c r="A2449" s="516" t="str">
        <f t="shared" si="86"/>
        <v/>
      </c>
      <c r="I2449" s="543" t="str">
        <f t="shared" si="87"/>
        <v/>
      </c>
    </row>
    <row r="2450" spans="1:9" ht="15" customHeight="1" thickTop="1" thickBot="1">
      <c r="A2450" s="516" t="str">
        <f t="shared" si="86"/>
        <v/>
      </c>
      <c r="I2450" s="543" t="str">
        <f t="shared" si="87"/>
        <v/>
      </c>
    </row>
    <row r="2451" spans="1:9" ht="15" customHeight="1" thickTop="1" thickBot="1">
      <c r="A2451" s="516" t="str">
        <f t="shared" si="86"/>
        <v/>
      </c>
      <c r="I2451" s="543" t="str">
        <f t="shared" si="87"/>
        <v/>
      </c>
    </row>
    <row r="2452" spans="1:9" ht="15" customHeight="1" thickTop="1" thickBot="1">
      <c r="A2452" s="516" t="str">
        <f t="shared" si="86"/>
        <v/>
      </c>
      <c r="I2452" s="543" t="str">
        <f t="shared" si="87"/>
        <v/>
      </c>
    </row>
    <row r="2453" spans="1:9" ht="15" customHeight="1" thickTop="1" thickBot="1">
      <c r="A2453" s="516" t="str">
        <f t="shared" si="86"/>
        <v/>
      </c>
      <c r="I2453" s="543" t="str">
        <f t="shared" si="87"/>
        <v/>
      </c>
    </row>
    <row r="2454" spans="1:9" ht="15" customHeight="1" thickTop="1" thickBot="1">
      <c r="A2454" s="516" t="str">
        <f t="shared" si="86"/>
        <v/>
      </c>
      <c r="I2454" s="543" t="str">
        <f t="shared" si="87"/>
        <v/>
      </c>
    </row>
    <row r="2455" spans="1:9" ht="15" customHeight="1" thickTop="1" thickBot="1">
      <c r="A2455" s="516" t="str">
        <f t="shared" si="86"/>
        <v/>
      </c>
      <c r="I2455" s="543" t="str">
        <f t="shared" si="87"/>
        <v/>
      </c>
    </row>
    <row r="2456" spans="1:9" ht="15" customHeight="1" thickTop="1" thickBot="1">
      <c r="A2456" s="516" t="str">
        <f t="shared" si="86"/>
        <v/>
      </c>
      <c r="I2456" s="543" t="str">
        <f t="shared" si="87"/>
        <v/>
      </c>
    </row>
    <row r="2457" spans="1:9" ht="15" customHeight="1" thickTop="1" thickBot="1">
      <c r="A2457" s="516" t="str">
        <f t="shared" si="86"/>
        <v/>
      </c>
      <c r="I2457" s="543" t="str">
        <f t="shared" si="87"/>
        <v/>
      </c>
    </row>
    <row r="2458" spans="1:9" ht="15" customHeight="1" thickTop="1" thickBot="1">
      <c r="A2458" s="516" t="str">
        <f t="shared" si="86"/>
        <v/>
      </c>
      <c r="I2458" s="543" t="str">
        <f t="shared" si="87"/>
        <v/>
      </c>
    </row>
    <row r="2459" spans="1:9" ht="15" customHeight="1" thickTop="1" thickBot="1">
      <c r="A2459" s="516" t="str">
        <f t="shared" si="86"/>
        <v/>
      </c>
      <c r="I2459" s="543" t="str">
        <f t="shared" si="87"/>
        <v/>
      </c>
    </row>
    <row r="2460" spans="1:9" ht="15" customHeight="1" thickTop="1" thickBot="1">
      <c r="A2460" s="516" t="str">
        <f t="shared" si="86"/>
        <v/>
      </c>
      <c r="I2460" s="543" t="str">
        <f t="shared" si="87"/>
        <v/>
      </c>
    </row>
    <row r="2461" spans="1:9" ht="15" customHeight="1" thickTop="1" thickBot="1">
      <c r="A2461" s="516" t="str">
        <f t="shared" si="86"/>
        <v/>
      </c>
      <c r="I2461" s="543" t="str">
        <f t="shared" si="87"/>
        <v/>
      </c>
    </row>
    <row r="2462" spans="1:9" ht="15" customHeight="1" thickTop="1" thickBot="1">
      <c r="A2462" s="516" t="str">
        <f t="shared" si="86"/>
        <v/>
      </c>
      <c r="I2462" s="543" t="str">
        <f t="shared" si="87"/>
        <v/>
      </c>
    </row>
    <row r="2463" spans="1:9" ht="15" customHeight="1" thickTop="1" thickBot="1">
      <c r="A2463" s="516" t="str">
        <f t="shared" si="86"/>
        <v/>
      </c>
      <c r="I2463" s="543" t="str">
        <f t="shared" si="87"/>
        <v/>
      </c>
    </row>
    <row r="2464" spans="1:9" ht="15" customHeight="1" thickTop="1" thickBot="1">
      <c r="A2464" s="516" t="str">
        <f t="shared" si="86"/>
        <v/>
      </c>
      <c r="I2464" s="543" t="str">
        <f t="shared" si="87"/>
        <v/>
      </c>
    </row>
    <row r="2465" spans="1:9" ht="15" customHeight="1" thickTop="1" thickBot="1">
      <c r="A2465" s="516" t="str">
        <f t="shared" si="86"/>
        <v/>
      </c>
      <c r="I2465" s="543" t="str">
        <f t="shared" si="87"/>
        <v/>
      </c>
    </row>
    <row r="2466" spans="1:9" ht="15" customHeight="1" thickTop="1" thickBot="1">
      <c r="A2466" s="516" t="str">
        <f t="shared" si="86"/>
        <v/>
      </c>
      <c r="I2466" s="543" t="str">
        <f t="shared" si="87"/>
        <v/>
      </c>
    </row>
    <row r="2467" spans="1:9" ht="15" customHeight="1" thickTop="1" thickBot="1">
      <c r="A2467" s="516" t="str">
        <f t="shared" si="86"/>
        <v/>
      </c>
      <c r="I2467" s="543" t="str">
        <f t="shared" si="87"/>
        <v/>
      </c>
    </row>
    <row r="2468" spans="1:9" ht="15" customHeight="1" thickTop="1" thickBot="1">
      <c r="A2468" s="516" t="str">
        <f t="shared" si="86"/>
        <v/>
      </c>
      <c r="I2468" s="543" t="str">
        <f t="shared" si="87"/>
        <v/>
      </c>
    </row>
    <row r="2469" spans="1:9" ht="15" customHeight="1" thickTop="1" thickBot="1">
      <c r="A2469" s="516" t="str">
        <f t="shared" si="86"/>
        <v/>
      </c>
      <c r="I2469" s="543" t="str">
        <f t="shared" si="87"/>
        <v/>
      </c>
    </row>
    <row r="2470" spans="1:9" ht="15" customHeight="1" thickTop="1" thickBot="1">
      <c r="A2470" s="516" t="str">
        <f t="shared" si="86"/>
        <v/>
      </c>
      <c r="I2470" s="543" t="str">
        <f t="shared" si="87"/>
        <v/>
      </c>
    </row>
    <row r="2471" spans="1:9" ht="15" customHeight="1" thickTop="1" thickBot="1">
      <c r="A2471" s="516" t="str">
        <f t="shared" si="86"/>
        <v/>
      </c>
      <c r="I2471" s="543" t="str">
        <f t="shared" si="87"/>
        <v/>
      </c>
    </row>
    <row r="2472" spans="1:9" ht="15" customHeight="1" thickTop="1" thickBot="1">
      <c r="A2472" s="516" t="str">
        <f t="shared" si="86"/>
        <v/>
      </c>
      <c r="I2472" s="543" t="str">
        <f t="shared" si="87"/>
        <v/>
      </c>
    </row>
    <row r="2473" spans="1:9" ht="15" customHeight="1" thickTop="1" thickBot="1">
      <c r="A2473" s="516" t="str">
        <f t="shared" si="86"/>
        <v/>
      </c>
      <c r="I2473" s="543" t="str">
        <f t="shared" si="87"/>
        <v/>
      </c>
    </row>
    <row r="2474" spans="1:9" ht="15" customHeight="1" thickTop="1" thickBot="1">
      <c r="A2474" s="516" t="str">
        <f t="shared" si="86"/>
        <v/>
      </c>
      <c r="I2474" s="543" t="str">
        <f t="shared" si="87"/>
        <v/>
      </c>
    </row>
    <row r="2475" spans="1:9" ht="15" customHeight="1" thickTop="1" thickBot="1">
      <c r="A2475" s="516" t="str">
        <f t="shared" si="86"/>
        <v/>
      </c>
      <c r="I2475" s="543" t="str">
        <f t="shared" si="87"/>
        <v/>
      </c>
    </row>
    <row r="2476" spans="1:9" ht="15" customHeight="1" thickTop="1" thickBot="1">
      <c r="A2476" s="516" t="str">
        <f t="shared" si="86"/>
        <v/>
      </c>
      <c r="I2476" s="543" t="str">
        <f t="shared" si="87"/>
        <v/>
      </c>
    </row>
    <row r="2477" spans="1:9" ht="15" customHeight="1" thickTop="1" thickBot="1">
      <c r="A2477" s="516" t="str">
        <f t="shared" si="86"/>
        <v/>
      </c>
      <c r="I2477" s="543" t="str">
        <f t="shared" si="87"/>
        <v/>
      </c>
    </row>
    <row r="2478" spans="1:9" ht="15" customHeight="1" thickTop="1" thickBot="1">
      <c r="A2478" s="516" t="str">
        <f t="shared" si="86"/>
        <v/>
      </c>
      <c r="I2478" s="543" t="str">
        <f t="shared" si="87"/>
        <v/>
      </c>
    </row>
    <row r="2479" spans="1:9" ht="15" customHeight="1" thickTop="1" thickBot="1">
      <c r="A2479" s="516" t="str">
        <f t="shared" si="86"/>
        <v/>
      </c>
      <c r="I2479" s="543" t="str">
        <f t="shared" si="87"/>
        <v/>
      </c>
    </row>
    <row r="2480" spans="1:9" ht="15" customHeight="1" thickTop="1" thickBot="1">
      <c r="A2480" s="516" t="str">
        <f t="shared" si="86"/>
        <v/>
      </c>
      <c r="I2480" s="543" t="str">
        <f t="shared" si="87"/>
        <v/>
      </c>
    </row>
    <row r="2481" spans="1:9" ht="15" customHeight="1" thickTop="1" thickBot="1">
      <c r="A2481" s="516" t="str">
        <f t="shared" si="86"/>
        <v/>
      </c>
      <c r="I2481" s="543" t="str">
        <f t="shared" si="87"/>
        <v/>
      </c>
    </row>
    <row r="2482" spans="1:9" ht="15" customHeight="1" thickTop="1" thickBot="1">
      <c r="A2482" s="516" t="str">
        <f t="shared" si="86"/>
        <v/>
      </c>
      <c r="I2482" s="543" t="str">
        <f t="shared" si="87"/>
        <v/>
      </c>
    </row>
    <row r="2483" spans="1:9" ht="15" customHeight="1" thickTop="1" thickBot="1">
      <c r="A2483" s="516" t="str">
        <f t="shared" si="86"/>
        <v/>
      </c>
      <c r="I2483" s="543" t="str">
        <f t="shared" si="87"/>
        <v/>
      </c>
    </row>
    <row r="2484" spans="1:9" ht="15" customHeight="1" thickTop="1" thickBot="1">
      <c r="A2484" s="516" t="str">
        <f t="shared" si="86"/>
        <v/>
      </c>
      <c r="I2484" s="543" t="str">
        <f t="shared" si="87"/>
        <v/>
      </c>
    </row>
    <row r="2485" spans="1:9" ht="15" customHeight="1" thickTop="1" thickBot="1">
      <c r="A2485" s="516" t="str">
        <f t="shared" si="86"/>
        <v/>
      </c>
      <c r="I2485" s="543" t="str">
        <f t="shared" si="87"/>
        <v/>
      </c>
    </row>
    <row r="2486" spans="1:9" ht="15" customHeight="1" thickTop="1" thickBot="1">
      <c r="A2486" s="516" t="str">
        <f t="shared" si="86"/>
        <v/>
      </c>
      <c r="I2486" s="543" t="str">
        <f t="shared" si="87"/>
        <v/>
      </c>
    </row>
    <row r="2487" spans="1:9" ht="15" customHeight="1" thickTop="1" thickBot="1">
      <c r="A2487" s="516" t="str">
        <f t="shared" si="86"/>
        <v/>
      </c>
      <c r="I2487" s="543" t="str">
        <f t="shared" si="87"/>
        <v/>
      </c>
    </row>
    <row r="2488" spans="1:9" ht="15" customHeight="1" thickTop="1" thickBot="1">
      <c r="A2488" s="516" t="str">
        <f t="shared" si="86"/>
        <v/>
      </c>
      <c r="I2488" s="543" t="str">
        <f t="shared" si="87"/>
        <v/>
      </c>
    </row>
    <row r="2489" spans="1:9" ht="15" customHeight="1" thickTop="1" thickBot="1">
      <c r="A2489" s="516" t="str">
        <f t="shared" si="86"/>
        <v/>
      </c>
      <c r="I2489" s="543" t="str">
        <f t="shared" si="87"/>
        <v/>
      </c>
    </row>
    <row r="2490" spans="1:9" ht="15" customHeight="1" thickTop="1" thickBot="1">
      <c r="A2490" s="516" t="str">
        <f t="shared" si="86"/>
        <v/>
      </c>
      <c r="I2490" s="543" t="str">
        <f t="shared" si="87"/>
        <v/>
      </c>
    </row>
    <row r="2491" spans="1:9" ht="15" customHeight="1" thickTop="1" thickBot="1">
      <c r="A2491" s="516" t="str">
        <f t="shared" si="86"/>
        <v/>
      </c>
      <c r="I2491" s="543" t="str">
        <f t="shared" si="87"/>
        <v/>
      </c>
    </row>
    <row r="2492" spans="1:9" ht="15" customHeight="1" thickTop="1" thickBot="1">
      <c r="A2492" s="516" t="str">
        <f t="shared" si="86"/>
        <v/>
      </c>
      <c r="I2492" s="543" t="str">
        <f t="shared" si="87"/>
        <v/>
      </c>
    </row>
    <row r="2493" spans="1:9" ht="15" customHeight="1" thickTop="1" thickBot="1">
      <c r="A2493" s="516" t="str">
        <f t="shared" si="86"/>
        <v/>
      </c>
      <c r="I2493" s="543" t="str">
        <f t="shared" si="87"/>
        <v/>
      </c>
    </row>
    <row r="2494" spans="1:9" ht="15" customHeight="1" thickTop="1" thickBot="1">
      <c r="A2494" s="516" t="str">
        <f t="shared" si="86"/>
        <v/>
      </c>
      <c r="I2494" s="543" t="str">
        <f t="shared" si="87"/>
        <v/>
      </c>
    </row>
    <row r="2495" spans="1:9" ht="15" customHeight="1" thickTop="1" thickBot="1">
      <c r="A2495" s="516" t="str">
        <f t="shared" si="86"/>
        <v/>
      </c>
      <c r="I2495" s="543" t="str">
        <f t="shared" si="87"/>
        <v/>
      </c>
    </row>
    <row r="2496" spans="1:9" ht="15" customHeight="1" thickTop="1" thickBot="1">
      <c r="A2496" s="516" t="str">
        <f t="shared" si="86"/>
        <v/>
      </c>
      <c r="I2496" s="543" t="str">
        <f t="shared" si="87"/>
        <v/>
      </c>
    </row>
    <row r="2497" spans="1:9" ht="15" customHeight="1" thickTop="1" thickBot="1">
      <c r="A2497" s="516" t="str">
        <f t="shared" si="86"/>
        <v/>
      </c>
      <c r="I2497" s="543" t="str">
        <f t="shared" si="87"/>
        <v/>
      </c>
    </row>
    <row r="2498" spans="1:9" ht="15" customHeight="1" thickTop="1" thickBot="1">
      <c r="A2498" s="516" t="str">
        <f t="shared" si="86"/>
        <v/>
      </c>
      <c r="I2498" s="543" t="str">
        <f t="shared" si="87"/>
        <v/>
      </c>
    </row>
    <row r="2499" spans="1:9" ht="15" customHeight="1" thickTop="1" thickBot="1">
      <c r="A2499" s="516" t="str">
        <f t="shared" ref="A2499:A2562" si="88">IF($K2499="","",_xlfn.LET(_xlpm.gDate,K2499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2499" s="543" t="str">
        <f t="shared" ref="I2499:I2562" si="89">IF($A2499="","",TEXT($A2499,"yyyy-mm"))</f>
        <v/>
      </c>
    </row>
    <row r="2500" spans="1:9" ht="15" customHeight="1" thickTop="1" thickBot="1">
      <c r="A2500" s="516" t="str">
        <f t="shared" si="88"/>
        <v/>
      </c>
      <c r="I2500" s="543" t="str">
        <f t="shared" si="89"/>
        <v/>
      </c>
    </row>
    <row r="2501" spans="1:9" ht="15" customHeight="1" thickTop="1" thickBot="1">
      <c r="A2501" s="516" t="str">
        <f t="shared" si="88"/>
        <v/>
      </c>
      <c r="I2501" s="543" t="str">
        <f t="shared" si="89"/>
        <v/>
      </c>
    </row>
    <row r="2502" spans="1:9" ht="15" customHeight="1" thickTop="1" thickBot="1">
      <c r="A2502" s="516" t="str">
        <f t="shared" si="88"/>
        <v/>
      </c>
      <c r="I2502" s="543" t="str">
        <f t="shared" si="89"/>
        <v/>
      </c>
    </row>
    <row r="2503" spans="1:9" ht="15" customHeight="1" thickTop="1" thickBot="1">
      <c r="A2503" s="516" t="str">
        <f t="shared" si="88"/>
        <v/>
      </c>
      <c r="I2503" s="543" t="str">
        <f t="shared" si="89"/>
        <v/>
      </c>
    </row>
    <row r="2504" spans="1:9" ht="15" customHeight="1" thickTop="1" thickBot="1">
      <c r="A2504" s="516" t="str">
        <f t="shared" si="88"/>
        <v/>
      </c>
      <c r="I2504" s="543" t="str">
        <f t="shared" si="89"/>
        <v/>
      </c>
    </row>
    <row r="2505" spans="1:9" ht="15" customHeight="1" thickTop="1" thickBot="1">
      <c r="A2505" s="516" t="str">
        <f t="shared" si="88"/>
        <v/>
      </c>
      <c r="I2505" s="543" t="str">
        <f t="shared" si="89"/>
        <v/>
      </c>
    </row>
    <row r="2506" spans="1:9" ht="15" customHeight="1" thickTop="1" thickBot="1">
      <c r="A2506" s="516" t="str">
        <f t="shared" si="88"/>
        <v/>
      </c>
      <c r="I2506" s="543" t="str">
        <f t="shared" si="89"/>
        <v/>
      </c>
    </row>
    <row r="2507" spans="1:9" ht="15" customHeight="1" thickTop="1" thickBot="1">
      <c r="A2507" s="516" t="str">
        <f t="shared" si="88"/>
        <v/>
      </c>
      <c r="I2507" s="543" t="str">
        <f t="shared" si="89"/>
        <v/>
      </c>
    </row>
    <row r="2508" spans="1:9" ht="15" customHeight="1" thickTop="1" thickBot="1">
      <c r="A2508" s="516" t="str">
        <f t="shared" si="88"/>
        <v/>
      </c>
      <c r="I2508" s="543" t="str">
        <f t="shared" si="89"/>
        <v/>
      </c>
    </row>
    <row r="2509" spans="1:9" ht="15" customHeight="1" thickTop="1" thickBot="1">
      <c r="A2509" s="516" t="str">
        <f t="shared" si="88"/>
        <v/>
      </c>
      <c r="I2509" s="543" t="str">
        <f t="shared" si="89"/>
        <v/>
      </c>
    </row>
    <row r="2510" spans="1:9" ht="15" customHeight="1" thickTop="1" thickBot="1">
      <c r="A2510" s="516" t="str">
        <f t="shared" si="88"/>
        <v/>
      </c>
      <c r="I2510" s="543" t="str">
        <f t="shared" si="89"/>
        <v/>
      </c>
    </row>
    <row r="2511" spans="1:9" ht="15" customHeight="1" thickTop="1" thickBot="1">
      <c r="A2511" s="516" t="str">
        <f t="shared" si="88"/>
        <v/>
      </c>
      <c r="I2511" s="543" t="str">
        <f t="shared" si="89"/>
        <v/>
      </c>
    </row>
    <row r="2512" spans="1:9" ht="15" customHeight="1" thickTop="1" thickBot="1">
      <c r="A2512" s="516" t="str">
        <f t="shared" si="88"/>
        <v/>
      </c>
      <c r="I2512" s="543" t="str">
        <f t="shared" si="89"/>
        <v/>
      </c>
    </row>
    <row r="2513" spans="1:9" ht="15" customHeight="1" thickTop="1" thickBot="1">
      <c r="A2513" s="516" t="str">
        <f t="shared" si="88"/>
        <v/>
      </c>
      <c r="I2513" s="543" t="str">
        <f t="shared" si="89"/>
        <v/>
      </c>
    </row>
    <row r="2514" spans="1:9" ht="15" customHeight="1" thickTop="1" thickBot="1">
      <c r="A2514" s="516" t="str">
        <f t="shared" si="88"/>
        <v/>
      </c>
      <c r="I2514" s="543" t="str">
        <f t="shared" si="89"/>
        <v/>
      </c>
    </row>
    <row r="2515" spans="1:9" ht="15" customHeight="1" thickTop="1" thickBot="1">
      <c r="A2515" s="516" t="str">
        <f t="shared" si="88"/>
        <v/>
      </c>
      <c r="I2515" s="543" t="str">
        <f t="shared" si="89"/>
        <v/>
      </c>
    </row>
    <row r="2516" spans="1:9" ht="15" customHeight="1" thickTop="1" thickBot="1">
      <c r="A2516" s="516" t="str">
        <f t="shared" si="88"/>
        <v/>
      </c>
      <c r="I2516" s="543" t="str">
        <f t="shared" si="89"/>
        <v/>
      </c>
    </row>
    <row r="2517" spans="1:9" ht="15" customHeight="1" thickTop="1" thickBot="1">
      <c r="A2517" s="516" t="str">
        <f t="shared" si="88"/>
        <v/>
      </c>
      <c r="I2517" s="543" t="str">
        <f t="shared" si="89"/>
        <v/>
      </c>
    </row>
    <row r="2518" spans="1:9" ht="15" customHeight="1" thickTop="1" thickBot="1">
      <c r="A2518" s="516" t="str">
        <f t="shared" si="88"/>
        <v/>
      </c>
      <c r="I2518" s="543" t="str">
        <f t="shared" si="89"/>
        <v/>
      </c>
    </row>
    <row r="2519" spans="1:9" ht="15" customHeight="1" thickTop="1" thickBot="1">
      <c r="A2519" s="516" t="str">
        <f t="shared" si="88"/>
        <v/>
      </c>
      <c r="I2519" s="543" t="str">
        <f t="shared" si="89"/>
        <v/>
      </c>
    </row>
    <row r="2520" spans="1:9" ht="15" customHeight="1" thickTop="1" thickBot="1">
      <c r="A2520" s="516" t="str">
        <f t="shared" si="88"/>
        <v/>
      </c>
      <c r="I2520" s="543" t="str">
        <f t="shared" si="89"/>
        <v/>
      </c>
    </row>
    <row r="2521" spans="1:9" ht="15" customHeight="1" thickTop="1" thickBot="1">
      <c r="A2521" s="516" t="str">
        <f t="shared" si="88"/>
        <v/>
      </c>
      <c r="I2521" s="543" t="str">
        <f t="shared" si="89"/>
        <v/>
      </c>
    </row>
    <row r="2522" spans="1:9" ht="15" customHeight="1" thickTop="1" thickBot="1">
      <c r="A2522" s="516" t="str">
        <f t="shared" si="88"/>
        <v/>
      </c>
      <c r="I2522" s="543" t="str">
        <f t="shared" si="89"/>
        <v/>
      </c>
    </row>
    <row r="2523" spans="1:9" ht="15" customHeight="1" thickTop="1" thickBot="1">
      <c r="A2523" s="516" t="str">
        <f t="shared" si="88"/>
        <v/>
      </c>
      <c r="I2523" s="543" t="str">
        <f t="shared" si="89"/>
        <v/>
      </c>
    </row>
    <row r="2524" spans="1:9" ht="15" customHeight="1" thickTop="1" thickBot="1">
      <c r="A2524" s="516" t="str">
        <f t="shared" si="88"/>
        <v/>
      </c>
      <c r="I2524" s="543" t="str">
        <f t="shared" si="89"/>
        <v/>
      </c>
    </row>
    <row r="2525" spans="1:9" ht="15" customHeight="1" thickTop="1" thickBot="1">
      <c r="A2525" s="516" t="str">
        <f t="shared" si="88"/>
        <v/>
      </c>
      <c r="I2525" s="543" t="str">
        <f t="shared" si="89"/>
        <v/>
      </c>
    </row>
    <row r="2526" spans="1:9" ht="15" customHeight="1" thickTop="1" thickBot="1">
      <c r="A2526" s="516" t="str">
        <f t="shared" si="88"/>
        <v/>
      </c>
      <c r="I2526" s="543" t="str">
        <f t="shared" si="89"/>
        <v/>
      </c>
    </row>
    <row r="2527" spans="1:9" ht="15" customHeight="1" thickTop="1" thickBot="1">
      <c r="A2527" s="516" t="str">
        <f t="shared" si="88"/>
        <v/>
      </c>
      <c r="I2527" s="543" t="str">
        <f t="shared" si="89"/>
        <v/>
      </c>
    </row>
    <row r="2528" spans="1:9" ht="15" customHeight="1" thickTop="1" thickBot="1">
      <c r="A2528" s="516" t="str">
        <f t="shared" si="88"/>
        <v/>
      </c>
      <c r="I2528" s="543" t="str">
        <f t="shared" si="89"/>
        <v/>
      </c>
    </row>
    <row r="2529" spans="1:9" ht="15" customHeight="1" thickTop="1" thickBot="1">
      <c r="A2529" s="516" t="str">
        <f t="shared" si="88"/>
        <v/>
      </c>
      <c r="I2529" s="543" t="str">
        <f t="shared" si="89"/>
        <v/>
      </c>
    </row>
    <row r="2530" spans="1:9" ht="15" customHeight="1" thickTop="1" thickBot="1">
      <c r="A2530" s="516" t="str">
        <f t="shared" si="88"/>
        <v/>
      </c>
      <c r="I2530" s="543" t="str">
        <f t="shared" si="89"/>
        <v/>
      </c>
    </row>
    <row r="2531" spans="1:9" ht="15" customHeight="1" thickTop="1" thickBot="1">
      <c r="A2531" s="516" t="str">
        <f t="shared" si="88"/>
        <v/>
      </c>
      <c r="I2531" s="543" t="str">
        <f t="shared" si="89"/>
        <v/>
      </c>
    </row>
    <row r="2532" spans="1:9" ht="15" customHeight="1" thickTop="1" thickBot="1">
      <c r="A2532" s="516" t="str">
        <f t="shared" si="88"/>
        <v/>
      </c>
      <c r="I2532" s="543" t="str">
        <f t="shared" si="89"/>
        <v/>
      </c>
    </row>
    <row r="2533" spans="1:9" ht="15" customHeight="1" thickTop="1" thickBot="1">
      <c r="A2533" s="516" t="str">
        <f t="shared" si="88"/>
        <v/>
      </c>
      <c r="I2533" s="543" t="str">
        <f t="shared" si="89"/>
        <v/>
      </c>
    </row>
    <row r="2534" spans="1:9" ht="15" customHeight="1" thickTop="1" thickBot="1">
      <c r="A2534" s="516" t="str">
        <f t="shared" si="88"/>
        <v/>
      </c>
      <c r="I2534" s="543" t="str">
        <f t="shared" si="89"/>
        <v/>
      </c>
    </row>
    <row r="2535" spans="1:9" ht="15" customHeight="1" thickTop="1" thickBot="1">
      <c r="A2535" s="516" t="str">
        <f t="shared" si="88"/>
        <v/>
      </c>
      <c r="I2535" s="543" t="str">
        <f t="shared" si="89"/>
        <v/>
      </c>
    </row>
    <row r="2536" spans="1:9" ht="15" customHeight="1" thickTop="1" thickBot="1">
      <c r="A2536" s="516" t="str">
        <f t="shared" si="88"/>
        <v/>
      </c>
      <c r="I2536" s="543" t="str">
        <f t="shared" si="89"/>
        <v/>
      </c>
    </row>
    <row r="2537" spans="1:9" ht="15" customHeight="1" thickTop="1" thickBot="1">
      <c r="A2537" s="516" t="str">
        <f t="shared" si="88"/>
        <v/>
      </c>
      <c r="I2537" s="543" t="str">
        <f t="shared" si="89"/>
        <v/>
      </c>
    </row>
    <row r="2538" spans="1:9" ht="15" customHeight="1" thickTop="1" thickBot="1">
      <c r="A2538" s="516" t="str">
        <f t="shared" si="88"/>
        <v/>
      </c>
      <c r="I2538" s="543" t="str">
        <f t="shared" si="89"/>
        <v/>
      </c>
    </row>
    <row r="2539" spans="1:9" ht="15" customHeight="1" thickTop="1" thickBot="1">
      <c r="A2539" s="516" t="str">
        <f t="shared" si="88"/>
        <v/>
      </c>
      <c r="I2539" s="543" t="str">
        <f t="shared" si="89"/>
        <v/>
      </c>
    </row>
    <row r="2540" spans="1:9" ht="15" customHeight="1" thickTop="1" thickBot="1">
      <c r="A2540" s="516" t="str">
        <f t="shared" si="88"/>
        <v/>
      </c>
      <c r="I2540" s="543" t="str">
        <f t="shared" si="89"/>
        <v/>
      </c>
    </row>
    <row r="2541" spans="1:9" ht="15" customHeight="1" thickTop="1" thickBot="1">
      <c r="A2541" s="516" t="str">
        <f t="shared" si="88"/>
        <v/>
      </c>
      <c r="I2541" s="543" t="str">
        <f t="shared" si="89"/>
        <v/>
      </c>
    </row>
    <row r="2542" spans="1:9" ht="15" customHeight="1" thickTop="1" thickBot="1">
      <c r="A2542" s="516" t="str">
        <f t="shared" si="88"/>
        <v/>
      </c>
      <c r="I2542" s="543" t="str">
        <f t="shared" si="89"/>
        <v/>
      </c>
    </row>
    <row r="2543" spans="1:9" ht="15" customHeight="1" thickTop="1" thickBot="1">
      <c r="A2543" s="516" t="str">
        <f t="shared" si="88"/>
        <v/>
      </c>
      <c r="I2543" s="543" t="str">
        <f t="shared" si="89"/>
        <v/>
      </c>
    </row>
    <row r="2544" spans="1:9" ht="15" customHeight="1" thickTop="1" thickBot="1">
      <c r="A2544" s="516" t="str">
        <f t="shared" si="88"/>
        <v/>
      </c>
      <c r="I2544" s="543" t="str">
        <f t="shared" si="89"/>
        <v/>
      </c>
    </row>
    <row r="2545" spans="1:9" ht="15" customHeight="1" thickTop="1" thickBot="1">
      <c r="A2545" s="516" t="str">
        <f t="shared" si="88"/>
        <v/>
      </c>
      <c r="I2545" s="543" t="str">
        <f t="shared" si="89"/>
        <v/>
      </c>
    </row>
    <row r="2546" spans="1:9" ht="15" customHeight="1" thickTop="1" thickBot="1">
      <c r="A2546" s="516" t="str">
        <f t="shared" si="88"/>
        <v/>
      </c>
      <c r="I2546" s="543" t="str">
        <f t="shared" si="89"/>
        <v/>
      </c>
    </row>
    <row r="2547" spans="1:9" ht="15" customHeight="1" thickTop="1" thickBot="1">
      <c r="A2547" s="516" t="str">
        <f t="shared" si="88"/>
        <v/>
      </c>
      <c r="I2547" s="543" t="str">
        <f t="shared" si="89"/>
        <v/>
      </c>
    </row>
    <row r="2548" spans="1:9" ht="15" customHeight="1" thickTop="1" thickBot="1">
      <c r="A2548" s="516" t="str">
        <f t="shared" si="88"/>
        <v/>
      </c>
      <c r="I2548" s="543" t="str">
        <f t="shared" si="89"/>
        <v/>
      </c>
    </row>
    <row r="2549" spans="1:9" ht="15" customHeight="1" thickTop="1" thickBot="1">
      <c r="A2549" s="516" t="str">
        <f t="shared" si="88"/>
        <v/>
      </c>
      <c r="I2549" s="543" t="str">
        <f t="shared" si="89"/>
        <v/>
      </c>
    </row>
    <row r="2550" spans="1:9" ht="15" customHeight="1" thickTop="1" thickBot="1">
      <c r="A2550" s="516" t="str">
        <f t="shared" si="88"/>
        <v/>
      </c>
      <c r="I2550" s="543" t="str">
        <f t="shared" si="89"/>
        <v/>
      </c>
    </row>
    <row r="2551" spans="1:9" ht="15" customHeight="1" thickTop="1" thickBot="1">
      <c r="A2551" s="516" t="str">
        <f t="shared" si="88"/>
        <v/>
      </c>
      <c r="I2551" s="543" t="str">
        <f t="shared" si="89"/>
        <v/>
      </c>
    </row>
    <row r="2552" spans="1:9" ht="15" customHeight="1" thickTop="1" thickBot="1">
      <c r="A2552" s="516" t="str">
        <f t="shared" si="88"/>
        <v/>
      </c>
      <c r="I2552" s="543" t="str">
        <f t="shared" si="89"/>
        <v/>
      </c>
    </row>
    <row r="2553" spans="1:9" ht="15" customHeight="1" thickTop="1" thickBot="1">
      <c r="A2553" s="516" t="str">
        <f t="shared" si="88"/>
        <v/>
      </c>
      <c r="I2553" s="543" t="str">
        <f t="shared" si="89"/>
        <v/>
      </c>
    </row>
    <row r="2554" spans="1:9" ht="15" customHeight="1" thickTop="1" thickBot="1">
      <c r="A2554" s="516" t="str">
        <f t="shared" si="88"/>
        <v/>
      </c>
      <c r="I2554" s="543" t="str">
        <f t="shared" si="89"/>
        <v/>
      </c>
    </row>
    <row r="2555" spans="1:9" ht="15" customHeight="1" thickTop="1" thickBot="1">
      <c r="A2555" s="516" t="str">
        <f t="shared" si="88"/>
        <v/>
      </c>
      <c r="I2555" s="543" t="str">
        <f t="shared" si="89"/>
        <v/>
      </c>
    </row>
    <row r="2556" spans="1:9" ht="15" customHeight="1" thickTop="1" thickBot="1">
      <c r="A2556" s="516" t="str">
        <f t="shared" si="88"/>
        <v/>
      </c>
      <c r="I2556" s="543" t="str">
        <f t="shared" si="89"/>
        <v/>
      </c>
    </row>
    <row r="2557" spans="1:9" ht="15" customHeight="1" thickTop="1" thickBot="1">
      <c r="A2557" s="516" t="str">
        <f t="shared" si="88"/>
        <v/>
      </c>
      <c r="I2557" s="543" t="str">
        <f t="shared" si="89"/>
        <v/>
      </c>
    </row>
    <row r="2558" spans="1:9" ht="15" customHeight="1" thickTop="1" thickBot="1">
      <c r="A2558" s="516" t="str">
        <f t="shared" si="88"/>
        <v/>
      </c>
      <c r="I2558" s="543" t="str">
        <f t="shared" si="89"/>
        <v/>
      </c>
    </row>
    <row r="2559" spans="1:9" ht="15" customHeight="1" thickTop="1" thickBot="1">
      <c r="A2559" s="516" t="str">
        <f t="shared" si="88"/>
        <v/>
      </c>
      <c r="I2559" s="543" t="str">
        <f t="shared" si="89"/>
        <v/>
      </c>
    </row>
    <row r="2560" spans="1:9" ht="15" customHeight="1" thickTop="1" thickBot="1">
      <c r="A2560" s="516" t="str">
        <f t="shared" si="88"/>
        <v/>
      </c>
      <c r="I2560" s="543" t="str">
        <f t="shared" si="89"/>
        <v/>
      </c>
    </row>
    <row r="2561" spans="1:9" ht="15" customHeight="1" thickTop="1" thickBot="1">
      <c r="A2561" s="516" t="str">
        <f t="shared" si="88"/>
        <v/>
      </c>
      <c r="I2561" s="543" t="str">
        <f t="shared" si="89"/>
        <v/>
      </c>
    </row>
    <row r="2562" spans="1:9" ht="15" customHeight="1" thickTop="1" thickBot="1">
      <c r="A2562" s="516" t="str">
        <f t="shared" si="88"/>
        <v/>
      </c>
      <c r="I2562" s="543" t="str">
        <f t="shared" si="89"/>
        <v/>
      </c>
    </row>
    <row r="2563" spans="1:9" ht="15" customHeight="1" thickTop="1" thickBot="1">
      <c r="A2563" s="516" t="str">
        <f t="shared" ref="A2563:A2626" si="90">IF($K2563="","",_xlfn.LET(_xlpm.gDate,K2563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2563" s="543" t="str">
        <f t="shared" ref="I2563:I2626" si="91">IF($A2563="","",TEXT($A2563,"yyyy-mm"))</f>
        <v/>
      </c>
    </row>
    <row r="2564" spans="1:9" ht="15" customHeight="1" thickTop="1" thickBot="1">
      <c r="A2564" s="516" t="str">
        <f t="shared" si="90"/>
        <v/>
      </c>
      <c r="I2564" s="543" t="str">
        <f t="shared" si="91"/>
        <v/>
      </c>
    </row>
    <row r="2565" spans="1:9" ht="15" customHeight="1" thickTop="1" thickBot="1">
      <c r="A2565" s="516" t="str">
        <f t="shared" si="90"/>
        <v/>
      </c>
      <c r="I2565" s="543" t="str">
        <f t="shared" si="91"/>
        <v/>
      </c>
    </row>
    <row r="2566" spans="1:9" ht="15" customHeight="1" thickTop="1" thickBot="1">
      <c r="A2566" s="516" t="str">
        <f t="shared" si="90"/>
        <v/>
      </c>
      <c r="I2566" s="543" t="str">
        <f t="shared" si="91"/>
        <v/>
      </c>
    </row>
    <row r="2567" spans="1:9" ht="15" customHeight="1" thickTop="1" thickBot="1">
      <c r="A2567" s="516" t="str">
        <f t="shared" si="90"/>
        <v/>
      </c>
      <c r="I2567" s="543" t="str">
        <f t="shared" si="91"/>
        <v/>
      </c>
    </row>
    <row r="2568" spans="1:9" ht="15" customHeight="1" thickTop="1" thickBot="1">
      <c r="A2568" s="516" t="str">
        <f t="shared" si="90"/>
        <v/>
      </c>
      <c r="I2568" s="543" t="str">
        <f t="shared" si="91"/>
        <v/>
      </c>
    </row>
    <row r="2569" spans="1:9" ht="15" customHeight="1" thickTop="1" thickBot="1">
      <c r="A2569" s="516" t="str">
        <f t="shared" si="90"/>
        <v/>
      </c>
      <c r="I2569" s="543" t="str">
        <f t="shared" si="91"/>
        <v/>
      </c>
    </row>
    <row r="2570" spans="1:9" ht="15" customHeight="1" thickTop="1" thickBot="1">
      <c r="A2570" s="516" t="str">
        <f t="shared" si="90"/>
        <v/>
      </c>
      <c r="I2570" s="543" t="str">
        <f t="shared" si="91"/>
        <v/>
      </c>
    </row>
    <row r="2571" spans="1:9" ht="15" customHeight="1" thickTop="1" thickBot="1">
      <c r="A2571" s="516" t="str">
        <f t="shared" si="90"/>
        <v/>
      </c>
      <c r="I2571" s="543" t="str">
        <f t="shared" si="91"/>
        <v/>
      </c>
    </row>
    <row r="2572" spans="1:9" ht="15" customHeight="1" thickTop="1" thickBot="1">
      <c r="A2572" s="516" t="str">
        <f t="shared" si="90"/>
        <v/>
      </c>
      <c r="I2572" s="543" t="str">
        <f t="shared" si="91"/>
        <v/>
      </c>
    </row>
    <row r="2573" spans="1:9" ht="15" customHeight="1" thickTop="1" thickBot="1">
      <c r="A2573" s="516" t="str">
        <f t="shared" si="90"/>
        <v/>
      </c>
      <c r="I2573" s="543" t="str">
        <f t="shared" si="91"/>
        <v/>
      </c>
    </row>
    <row r="2574" spans="1:9" ht="15" customHeight="1" thickTop="1" thickBot="1">
      <c r="A2574" s="516" t="str">
        <f t="shared" si="90"/>
        <v/>
      </c>
      <c r="I2574" s="543" t="str">
        <f t="shared" si="91"/>
        <v/>
      </c>
    </row>
    <row r="2575" spans="1:9" ht="15" customHeight="1" thickTop="1" thickBot="1">
      <c r="A2575" s="516" t="str">
        <f t="shared" si="90"/>
        <v/>
      </c>
      <c r="I2575" s="543" t="str">
        <f t="shared" si="91"/>
        <v/>
      </c>
    </row>
    <row r="2576" spans="1:9" ht="15" customHeight="1" thickTop="1" thickBot="1">
      <c r="A2576" s="516" t="str">
        <f t="shared" si="90"/>
        <v/>
      </c>
      <c r="I2576" s="543" t="str">
        <f t="shared" si="91"/>
        <v/>
      </c>
    </row>
    <row r="2577" spans="1:9" ht="15" customHeight="1" thickTop="1" thickBot="1">
      <c r="A2577" s="516" t="str">
        <f t="shared" si="90"/>
        <v/>
      </c>
      <c r="I2577" s="543" t="str">
        <f t="shared" si="91"/>
        <v/>
      </c>
    </row>
    <row r="2578" spans="1:9" ht="15" customHeight="1" thickTop="1" thickBot="1">
      <c r="A2578" s="516" t="str">
        <f t="shared" si="90"/>
        <v/>
      </c>
      <c r="I2578" s="543" t="str">
        <f t="shared" si="91"/>
        <v/>
      </c>
    </row>
    <row r="2579" spans="1:9" ht="15" customHeight="1" thickTop="1" thickBot="1">
      <c r="A2579" s="516" t="str">
        <f t="shared" si="90"/>
        <v/>
      </c>
      <c r="I2579" s="543" t="str">
        <f t="shared" si="91"/>
        <v/>
      </c>
    </row>
    <row r="2580" spans="1:9" ht="15" customHeight="1" thickTop="1" thickBot="1">
      <c r="A2580" s="516" t="str">
        <f t="shared" si="90"/>
        <v/>
      </c>
      <c r="I2580" s="543" t="str">
        <f t="shared" si="91"/>
        <v/>
      </c>
    </row>
    <row r="2581" spans="1:9" ht="15" customHeight="1" thickTop="1" thickBot="1">
      <c r="A2581" s="516" t="str">
        <f t="shared" si="90"/>
        <v/>
      </c>
      <c r="I2581" s="543" t="str">
        <f t="shared" si="91"/>
        <v/>
      </c>
    </row>
    <row r="2582" spans="1:9" ht="15" customHeight="1" thickTop="1" thickBot="1">
      <c r="A2582" s="516" t="str">
        <f t="shared" si="90"/>
        <v/>
      </c>
      <c r="I2582" s="543" t="str">
        <f t="shared" si="91"/>
        <v/>
      </c>
    </row>
    <row r="2583" spans="1:9" ht="15" customHeight="1" thickTop="1" thickBot="1">
      <c r="A2583" s="516" t="str">
        <f t="shared" si="90"/>
        <v/>
      </c>
      <c r="I2583" s="543" t="str">
        <f t="shared" si="91"/>
        <v/>
      </c>
    </row>
    <row r="2584" spans="1:9" ht="15" customHeight="1" thickTop="1" thickBot="1">
      <c r="A2584" s="516" t="str">
        <f t="shared" si="90"/>
        <v/>
      </c>
      <c r="I2584" s="543" t="str">
        <f t="shared" si="91"/>
        <v/>
      </c>
    </row>
    <row r="2585" spans="1:9" ht="15" customHeight="1" thickTop="1" thickBot="1">
      <c r="A2585" s="516" t="str">
        <f t="shared" si="90"/>
        <v/>
      </c>
      <c r="I2585" s="543" t="str">
        <f t="shared" si="91"/>
        <v/>
      </c>
    </row>
    <row r="2586" spans="1:9" ht="15" customHeight="1" thickTop="1" thickBot="1">
      <c r="A2586" s="516" t="str">
        <f t="shared" si="90"/>
        <v/>
      </c>
      <c r="I2586" s="543" t="str">
        <f t="shared" si="91"/>
        <v/>
      </c>
    </row>
    <row r="2587" spans="1:9" ht="15" customHeight="1" thickTop="1" thickBot="1">
      <c r="A2587" s="516" t="str">
        <f t="shared" si="90"/>
        <v/>
      </c>
      <c r="I2587" s="543" t="str">
        <f t="shared" si="91"/>
        <v/>
      </c>
    </row>
    <row r="2588" spans="1:9" ht="15" customHeight="1" thickTop="1" thickBot="1">
      <c r="A2588" s="516" t="str">
        <f t="shared" si="90"/>
        <v/>
      </c>
      <c r="I2588" s="543" t="str">
        <f t="shared" si="91"/>
        <v/>
      </c>
    </row>
    <row r="2589" spans="1:9" ht="15" customHeight="1" thickTop="1" thickBot="1">
      <c r="A2589" s="516" t="str">
        <f t="shared" si="90"/>
        <v/>
      </c>
      <c r="I2589" s="543" t="str">
        <f t="shared" si="91"/>
        <v/>
      </c>
    </row>
    <row r="2590" spans="1:9" ht="15" customHeight="1" thickTop="1" thickBot="1">
      <c r="A2590" s="516" t="str">
        <f t="shared" si="90"/>
        <v/>
      </c>
      <c r="I2590" s="543" t="str">
        <f t="shared" si="91"/>
        <v/>
      </c>
    </row>
    <row r="2591" spans="1:9" ht="15" customHeight="1" thickTop="1" thickBot="1">
      <c r="A2591" s="516" t="str">
        <f t="shared" si="90"/>
        <v/>
      </c>
      <c r="I2591" s="543" t="str">
        <f t="shared" si="91"/>
        <v/>
      </c>
    </row>
    <row r="2592" spans="1:9" ht="15" customHeight="1" thickTop="1" thickBot="1">
      <c r="A2592" s="516" t="str">
        <f t="shared" si="90"/>
        <v/>
      </c>
      <c r="I2592" s="543" t="str">
        <f t="shared" si="91"/>
        <v/>
      </c>
    </row>
    <row r="2593" spans="1:9" ht="15" customHeight="1" thickTop="1" thickBot="1">
      <c r="A2593" s="516" t="str">
        <f t="shared" si="90"/>
        <v/>
      </c>
      <c r="I2593" s="543" t="str">
        <f t="shared" si="91"/>
        <v/>
      </c>
    </row>
    <row r="2594" spans="1:9" ht="15" customHeight="1" thickTop="1" thickBot="1">
      <c r="A2594" s="516" t="str">
        <f t="shared" si="90"/>
        <v/>
      </c>
      <c r="I2594" s="543" t="str">
        <f t="shared" si="91"/>
        <v/>
      </c>
    </row>
    <row r="2595" spans="1:9" ht="15" customHeight="1" thickTop="1" thickBot="1">
      <c r="A2595" s="516" t="str">
        <f t="shared" si="90"/>
        <v/>
      </c>
      <c r="I2595" s="543" t="str">
        <f t="shared" si="91"/>
        <v/>
      </c>
    </row>
    <row r="2596" spans="1:9" ht="15" customHeight="1" thickTop="1" thickBot="1">
      <c r="A2596" s="516" t="str">
        <f t="shared" si="90"/>
        <v/>
      </c>
      <c r="I2596" s="543" t="str">
        <f t="shared" si="91"/>
        <v/>
      </c>
    </row>
    <row r="2597" spans="1:9" ht="15" customHeight="1" thickTop="1" thickBot="1">
      <c r="A2597" s="516" t="str">
        <f t="shared" si="90"/>
        <v/>
      </c>
      <c r="I2597" s="543" t="str">
        <f t="shared" si="91"/>
        <v/>
      </c>
    </row>
    <row r="2598" spans="1:9" ht="15" customHeight="1" thickTop="1" thickBot="1">
      <c r="A2598" s="516" t="str">
        <f t="shared" si="90"/>
        <v/>
      </c>
      <c r="I2598" s="543" t="str">
        <f t="shared" si="91"/>
        <v/>
      </c>
    </row>
    <row r="2599" spans="1:9" ht="15" customHeight="1" thickTop="1" thickBot="1">
      <c r="A2599" s="516" t="str">
        <f t="shared" si="90"/>
        <v/>
      </c>
      <c r="I2599" s="543" t="str">
        <f t="shared" si="91"/>
        <v/>
      </c>
    </row>
    <row r="2600" spans="1:9" ht="15" customHeight="1" thickTop="1" thickBot="1">
      <c r="A2600" s="516" t="str">
        <f t="shared" si="90"/>
        <v/>
      </c>
      <c r="I2600" s="543" t="str">
        <f t="shared" si="91"/>
        <v/>
      </c>
    </row>
    <row r="2601" spans="1:9" ht="15" customHeight="1" thickTop="1" thickBot="1">
      <c r="A2601" s="516" t="str">
        <f t="shared" si="90"/>
        <v/>
      </c>
      <c r="I2601" s="543" t="str">
        <f t="shared" si="91"/>
        <v/>
      </c>
    </row>
    <row r="2602" spans="1:9" ht="15" customHeight="1" thickTop="1" thickBot="1">
      <c r="A2602" s="516" t="str">
        <f t="shared" si="90"/>
        <v/>
      </c>
      <c r="I2602" s="543" t="str">
        <f t="shared" si="91"/>
        <v/>
      </c>
    </row>
    <row r="2603" spans="1:9" ht="15" customHeight="1" thickTop="1" thickBot="1">
      <c r="A2603" s="516" t="str">
        <f t="shared" si="90"/>
        <v/>
      </c>
      <c r="I2603" s="543" t="str">
        <f t="shared" si="91"/>
        <v/>
      </c>
    </row>
    <row r="2604" spans="1:9" ht="15" customHeight="1" thickTop="1" thickBot="1">
      <c r="A2604" s="516" t="str">
        <f t="shared" si="90"/>
        <v/>
      </c>
      <c r="I2604" s="543" t="str">
        <f t="shared" si="91"/>
        <v/>
      </c>
    </row>
    <row r="2605" spans="1:9" ht="15" customHeight="1" thickTop="1" thickBot="1">
      <c r="A2605" s="516" t="str">
        <f t="shared" si="90"/>
        <v/>
      </c>
      <c r="I2605" s="543" t="str">
        <f t="shared" si="91"/>
        <v/>
      </c>
    </row>
    <row r="2606" spans="1:9" ht="15" customHeight="1" thickTop="1" thickBot="1">
      <c r="A2606" s="516" t="str">
        <f t="shared" si="90"/>
        <v/>
      </c>
      <c r="I2606" s="543" t="str">
        <f t="shared" si="91"/>
        <v/>
      </c>
    </row>
    <row r="2607" spans="1:9" ht="15" customHeight="1" thickTop="1" thickBot="1">
      <c r="A2607" s="516" t="str">
        <f t="shared" si="90"/>
        <v/>
      </c>
      <c r="I2607" s="543" t="str">
        <f t="shared" si="91"/>
        <v/>
      </c>
    </row>
    <row r="2608" spans="1:9" ht="15" customHeight="1" thickTop="1" thickBot="1">
      <c r="A2608" s="516" t="str">
        <f t="shared" si="90"/>
        <v/>
      </c>
      <c r="I2608" s="543" t="str">
        <f t="shared" si="91"/>
        <v/>
      </c>
    </row>
    <row r="2609" spans="1:9" ht="15" customHeight="1" thickTop="1" thickBot="1">
      <c r="A2609" s="516" t="str">
        <f t="shared" si="90"/>
        <v/>
      </c>
      <c r="I2609" s="543" t="str">
        <f t="shared" si="91"/>
        <v/>
      </c>
    </row>
    <row r="2610" spans="1:9" ht="15" customHeight="1" thickTop="1" thickBot="1">
      <c r="A2610" s="516" t="str">
        <f t="shared" si="90"/>
        <v/>
      </c>
      <c r="I2610" s="543" t="str">
        <f t="shared" si="91"/>
        <v/>
      </c>
    </row>
    <row r="2611" spans="1:9" ht="15" customHeight="1" thickTop="1" thickBot="1">
      <c r="A2611" s="516" t="str">
        <f t="shared" si="90"/>
        <v/>
      </c>
      <c r="I2611" s="543" t="str">
        <f t="shared" si="91"/>
        <v/>
      </c>
    </row>
    <row r="2612" spans="1:9" ht="15" customHeight="1" thickTop="1" thickBot="1">
      <c r="A2612" s="516" t="str">
        <f t="shared" si="90"/>
        <v/>
      </c>
      <c r="I2612" s="543" t="str">
        <f t="shared" si="91"/>
        <v/>
      </c>
    </row>
    <row r="2613" spans="1:9" ht="15" customHeight="1" thickTop="1" thickBot="1">
      <c r="A2613" s="516" t="str">
        <f t="shared" si="90"/>
        <v/>
      </c>
      <c r="I2613" s="543" t="str">
        <f t="shared" si="91"/>
        <v/>
      </c>
    </row>
    <row r="2614" spans="1:9" ht="15" customHeight="1" thickTop="1" thickBot="1">
      <c r="A2614" s="516" t="str">
        <f t="shared" si="90"/>
        <v/>
      </c>
      <c r="I2614" s="543" t="str">
        <f t="shared" si="91"/>
        <v/>
      </c>
    </row>
    <row r="2615" spans="1:9" ht="15" customHeight="1" thickTop="1" thickBot="1">
      <c r="A2615" s="516" t="str">
        <f t="shared" si="90"/>
        <v/>
      </c>
      <c r="I2615" s="543" t="str">
        <f t="shared" si="91"/>
        <v/>
      </c>
    </row>
    <row r="2616" spans="1:9" ht="15" customHeight="1" thickTop="1" thickBot="1">
      <c r="A2616" s="516" t="str">
        <f t="shared" si="90"/>
        <v/>
      </c>
      <c r="I2616" s="543" t="str">
        <f t="shared" si="91"/>
        <v/>
      </c>
    </row>
    <row r="2617" spans="1:9" ht="15" customHeight="1" thickTop="1" thickBot="1">
      <c r="A2617" s="516" t="str">
        <f t="shared" si="90"/>
        <v/>
      </c>
      <c r="I2617" s="543" t="str">
        <f t="shared" si="91"/>
        <v/>
      </c>
    </row>
    <row r="2618" spans="1:9" ht="15" customHeight="1" thickTop="1" thickBot="1">
      <c r="A2618" s="516" t="str">
        <f t="shared" si="90"/>
        <v/>
      </c>
      <c r="I2618" s="543" t="str">
        <f t="shared" si="91"/>
        <v/>
      </c>
    </row>
    <row r="2619" spans="1:9" ht="15" customHeight="1" thickTop="1" thickBot="1">
      <c r="A2619" s="516" t="str">
        <f t="shared" si="90"/>
        <v/>
      </c>
      <c r="I2619" s="543" t="str">
        <f t="shared" si="91"/>
        <v/>
      </c>
    </row>
    <row r="2620" spans="1:9" ht="15" customHeight="1" thickTop="1" thickBot="1">
      <c r="A2620" s="516" t="str">
        <f t="shared" si="90"/>
        <v/>
      </c>
      <c r="I2620" s="543" t="str">
        <f t="shared" si="91"/>
        <v/>
      </c>
    </row>
    <row r="2621" spans="1:9" ht="15" customHeight="1" thickTop="1" thickBot="1">
      <c r="A2621" s="516" t="str">
        <f t="shared" si="90"/>
        <v/>
      </c>
      <c r="I2621" s="543" t="str">
        <f t="shared" si="91"/>
        <v/>
      </c>
    </row>
    <row r="2622" spans="1:9" ht="15" customHeight="1" thickTop="1" thickBot="1">
      <c r="A2622" s="516" t="str">
        <f t="shared" si="90"/>
        <v/>
      </c>
      <c r="I2622" s="543" t="str">
        <f t="shared" si="91"/>
        <v/>
      </c>
    </row>
    <row r="2623" spans="1:9" ht="15" customHeight="1" thickTop="1" thickBot="1">
      <c r="A2623" s="516" t="str">
        <f t="shared" si="90"/>
        <v/>
      </c>
      <c r="I2623" s="543" t="str">
        <f t="shared" si="91"/>
        <v/>
      </c>
    </row>
    <row r="2624" spans="1:9" ht="15" customHeight="1" thickTop="1" thickBot="1">
      <c r="A2624" s="516" t="str">
        <f t="shared" si="90"/>
        <v/>
      </c>
      <c r="I2624" s="543" t="str">
        <f t="shared" si="91"/>
        <v/>
      </c>
    </row>
    <row r="2625" spans="1:9" ht="15" customHeight="1" thickTop="1" thickBot="1">
      <c r="A2625" s="516" t="str">
        <f t="shared" si="90"/>
        <v/>
      </c>
      <c r="I2625" s="543" t="str">
        <f t="shared" si="91"/>
        <v/>
      </c>
    </row>
    <row r="2626" spans="1:9" ht="15" customHeight="1" thickTop="1" thickBot="1">
      <c r="A2626" s="516" t="str">
        <f t="shared" si="90"/>
        <v/>
      </c>
      <c r="I2626" s="543" t="str">
        <f t="shared" si="91"/>
        <v/>
      </c>
    </row>
    <row r="2627" spans="1:9" ht="15" customHeight="1" thickTop="1" thickBot="1">
      <c r="A2627" s="516" t="str">
        <f t="shared" ref="A2627:A2690" si="92">IF($K2627="","",_xlfn.LET(_xlpm.gDate,K2627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2627" s="543" t="str">
        <f t="shared" ref="I2627:I2690" si="93">IF($A2627="","",TEXT($A2627,"yyyy-mm"))</f>
        <v/>
      </c>
    </row>
    <row r="2628" spans="1:9" ht="15" customHeight="1" thickTop="1" thickBot="1">
      <c r="A2628" s="516" t="str">
        <f t="shared" si="92"/>
        <v/>
      </c>
      <c r="I2628" s="543" t="str">
        <f t="shared" si="93"/>
        <v/>
      </c>
    </row>
    <row r="2629" spans="1:9" ht="15" customHeight="1" thickTop="1" thickBot="1">
      <c r="A2629" s="516" t="str">
        <f t="shared" si="92"/>
        <v/>
      </c>
      <c r="I2629" s="543" t="str">
        <f t="shared" si="93"/>
        <v/>
      </c>
    </row>
    <row r="2630" spans="1:9" ht="15" customHeight="1" thickTop="1" thickBot="1">
      <c r="A2630" s="516" t="str">
        <f t="shared" si="92"/>
        <v/>
      </c>
      <c r="I2630" s="543" t="str">
        <f t="shared" si="93"/>
        <v/>
      </c>
    </row>
    <row r="2631" spans="1:9" ht="15" customHeight="1" thickTop="1" thickBot="1">
      <c r="A2631" s="516" t="str">
        <f t="shared" si="92"/>
        <v/>
      </c>
      <c r="I2631" s="543" t="str">
        <f t="shared" si="93"/>
        <v/>
      </c>
    </row>
    <row r="2632" spans="1:9" ht="15" customHeight="1" thickTop="1" thickBot="1">
      <c r="A2632" s="516" t="str">
        <f t="shared" si="92"/>
        <v/>
      </c>
      <c r="I2632" s="543" t="str">
        <f t="shared" si="93"/>
        <v/>
      </c>
    </row>
    <row r="2633" spans="1:9" ht="15" customHeight="1" thickTop="1" thickBot="1">
      <c r="A2633" s="516" t="str">
        <f t="shared" si="92"/>
        <v/>
      </c>
      <c r="I2633" s="543" t="str">
        <f t="shared" si="93"/>
        <v/>
      </c>
    </row>
    <row r="2634" spans="1:9" ht="15" customHeight="1" thickTop="1" thickBot="1">
      <c r="A2634" s="516" t="str">
        <f t="shared" si="92"/>
        <v/>
      </c>
      <c r="I2634" s="543" t="str">
        <f t="shared" si="93"/>
        <v/>
      </c>
    </row>
    <row r="2635" spans="1:9" ht="15" customHeight="1" thickTop="1" thickBot="1">
      <c r="A2635" s="516" t="str">
        <f t="shared" si="92"/>
        <v/>
      </c>
      <c r="I2635" s="543" t="str">
        <f t="shared" si="93"/>
        <v/>
      </c>
    </row>
    <row r="2636" spans="1:9" ht="15" customHeight="1" thickTop="1" thickBot="1">
      <c r="A2636" s="516" t="str">
        <f t="shared" si="92"/>
        <v/>
      </c>
      <c r="I2636" s="543" t="str">
        <f t="shared" si="93"/>
        <v/>
      </c>
    </row>
    <row r="2637" spans="1:9" ht="15" customHeight="1" thickTop="1" thickBot="1">
      <c r="A2637" s="516" t="str">
        <f t="shared" si="92"/>
        <v/>
      </c>
      <c r="I2637" s="543" t="str">
        <f t="shared" si="93"/>
        <v/>
      </c>
    </row>
    <row r="2638" spans="1:9" ht="15" customHeight="1" thickTop="1" thickBot="1">
      <c r="A2638" s="516" t="str">
        <f t="shared" si="92"/>
        <v/>
      </c>
      <c r="I2638" s="543" t="str">
        <f t="shared" si="93"/>
        <v/>
      </c>
    </row>
    <row r="2639" spans="1:9" ht="15" customHeight="1" thickTop="1" thickBot="1">
      <c r="A2639" s="516" t="str">
        <f t="shared" si="92"/>
        <v/>
      </c>
      <c r="I2639" s="543" t="str">
        <f t="shared" si="93"/>
        <v/>
      </c>
    </row>
    <row r="2640" spans="1:9" ht="15" customHeight="1" thickTop="1" thickBot="1">
      <c r="A2640" s="516" t="str">
        <f t="shared" si="92"/>
        <v/>
      </c>
      <c r="I2640" s="543" t="str">
        <f t="shared" si="93"/>
        <v/>
      </c>
    </row>
    <row r="2641" spans="1:9" ht="15" customHeight="1" thickTop="1" thickBot="1">
      <c r="A2641" s="516" t="str">
        <f t="shared" si="92"/>
        <v/>
      </c>
      <c r="I2641" s="543" t="str">
        <f t="shared" si="93"/>
        <v/>
      </c>
    </row>
    <row r="2642" spans="1:9" ht="15" customHeight="1" thickTop="1" thickBot="1">
      <c r="A2642" s="516" t="str">
        <f t="shared" si="92"/>
        <v/>
      </c>
      <c r="I2642" s="543" t="str">
        <f t="shared" si="93"/>
        <v/>
      </c>
    </row>
    <row r="2643" spans="1:9" ht="15" customHeight="1" thickTop="1" thickBot="1">
      <c r="A2643" s="516" t="str">
        <f t="shared" si="92"/>
        <v/>
      </c>
      <c r="I2643" s="543" t="str">
        <f t="shared" si="93"/>
        <v/>
      </c>
    </row>
    <row r="2644" spans="1:9" ht="15" customHeight="1" thickTop="1" thickBot="1">
      <c r="A2644" s="516" t="str">
        <f t="shared" si="92"/>
        <v/>
      </c>
      <c r="I2644" s="543" t="str">
        <f t="shared" si="93"/>
        <v/>
      </c>
    </row>
    <row r="2645" spans="1:9" ht="15" customHeight="1" thickTop="1" thickBot="1">
      <c r="A2645" s="516" t="str">
        <f t="shared" si="92"/>
        <v/>
      </c>
      <c r="I2645" s="543" t="str">
        <f t="shared" si="93"/>
        <v/>
      </c>
    </row>
    <row r="2646" spans="1:9" ht="15" customHeight="1" thickTop="1" thickBot="1">
      <c r="A2646" s="516" t="str">
        <f t="shared" si="92"/>
        <v/>
      </c>
      <c r="I2646" s="543" t="str">
        <f t="shared" si="93"/>
        <v/>
      </c>
    </row>
    <row r="2647" spans="1:9" ht="15" customHeight="1" thickTop="1" thickBot="1">
      <c r="A2647" s="516" t="str">
        <f t="shared" si="92"/>
        <v/>
      </c>
      <c r="I2647" s="543" t="str">
        <f t="shared" si="93"/>
        <v/>
      </c>
    </row>
    <row r="2648" spans="1:9" ht="15" customHeight="1" thickTop="1" thickBot="1">
      <c r="A2648" s="516" t="str">
        <f t="shared" si="92"/>
        <v/>
      </c>
      <c r="I2648" s="543" t="str">
        <f t="shared" si="93"/>
        <v/>
      </c>
    </row>
    <row r="2649" spans="1:9" ht="15" customHeight="1" thickTop="1" thickBot="1">
      <c r="A2649" s="516" t="str">
        <f t="shared" si="92"/>
        <v/>
      </c>
      <c r="I2649" s="543" t="str">
        <f t="shared" si="93"/>
        <v/>
      </c>
    </row>
    <row r="2650" spans="1:9" ht="15" customHeight="1" thickTop="1" thickBot="1">
      <c r="A2650" s="516" t="str">
        <f t="shared" si="92"/>
        <v/>
      </c>
      <c r="I2650" s="543" t="str">
        <f t="shared" si="93"/>
        <v/>
      </c>
    </row>
    <row r="2651" spans="1:9" ht="15" customHeight="1" thickTop="1" thickBot="1">
      <c r="A2651" s="516" t="str">
        <f t="shared" si="92"/>
        <v/>
      </c>
      <c r="I2651" s="543" t="str">
        <f t="shared" si="93"/>
        <v/>
      </c>
    </row>
    <row r="2652" spans="1:9" ht="15" customHeight="1" thickTop="1" thickBot="1">
      <c r="A2652" s="516" t="str">
        <f t="shared" si="92"/>
        <v/>
      </c>
      <c r="I2652" s="543" t="str">
        <f t="shared" si="93"/>
        <v/>
      </c>
    </row>
    <row r="2653" spans="1:9" ht="15" customHeight="1" thickTop="1" thickBot="1">
      <c r="A2653" s="516" t="str">
        <f t="shared" si="92"/>
        <v/>
      </c>
      <c r="I2653" s="543" t="str">
        <f t="shared" si="93"/>
        <v/>
      </c>
    </row>
    <row r="2654" spans="1:9" ht="15" customHeight="1" thickTop="1" thickBot="1">
      <c r="A2654" s="516" t="str">
        <f t="shared" si="92"/>
        <v/>
      </c>
      <c r="I2654" s="543" t="str">
        <f t="shared" si="93"/>
        <v/>
      </c>
    </row>
    <row r="2655" spans="1:9" ht="15" customHeight="1" thickTop="1" thickBot="1">
      <c r="A2655" s="516" t="str">
        <f t="shared" si="92"/>
        <v/>
      </c>
      <c r="I2655" s="543" t="str">
        <f t="shared" si="93"/>
        <v/>
      </c>
    </row>
    <row r="2656" spans="1:9" ht="15" customHeight="1" thickTop="1" thickBot="1">
      <c r="A2656" s="516" t="str">
        <f t="shared" si="92"/>
        <v/>
      </c>
      <c r="I2656" s="543" t="str">
        <f t="shared" si="93"/>
        <v/>
      </c>
    </row>
    <row r="2657" spans="1:9" ht="15" customHeight="1" thickTop="1" thickBot="1">
      <c r="A2657" s="516" t="str">
        <f t="shared" si="92"/>
        <v/>
      </c>
      <c r="I2657" s="543" t="str">
        <f t="shared" si="93"/>
        <v/>
      </c>
    </row>
    <row r="2658" spans="1:9" ht="15" customHeight="1" thickTop="1" thickBot="1">
      <c r="A2658" s="516" t="str">
        <f t="shared" si="92"/>
        <v/>
      </c>
      <c r="I2658" s="543" t="str">
        <f t="shared" si="93"/>
        <v/>
      </c>
    </row>
    <row r="2659" spans="1:9" ht="15" customHeight="1" thickTop="1" thickBot="1">
      <c r="A2659" s="516" t="str">
        <f t="shared" si="92"/>
        <v/>
      </c>
      <c r="I2659" s="543" t="str">
        <f t="shared" si="93"/>
        <v/>
      </c>
    </row>
    <row r="2660" spans="1:9" ht="15" customHeight="1" thickTop="1" thickBot="1">
      <c r="A2660" s="516" t="str">
        <f t="shared" si="92"/>
        <v/>
      </c>
      <c r="I2660" s="543" t="str">
        <f t="shared" si="93"/>
        <v/>
      </c>
    </row>
    <row r="2661" spans="1:9" ht="15" customHeight="1" thickTop="1" thickBot="1">
      <c r="A2661" s="516" t="str">
        <f t="shared" si="92"/>
        <v/>
      </c>
      <c r="I2661" s="543" t="str">
        <f t="shared" si="93"/>
        <v/>
      </c>
    </row>
    <row r="2662" spans="1:9" ht="15" customHeight="1" thickTop="1" thickBot="1">
      <c r="A2662" s="516" t="str">
        <f t="shared" si="92"/>
        <v/>
      </c>
      <c r="I2662" s="543" t="str">
        <f t="shared" si="93"/>
        <v/>
      </c>
    </row>
    <row r="2663" spans="1:9" ht="15" customHeight="1" thickTop="1" thickBot="1">
      <c r="A2663" s="516" t="str">
        <f t="shared" si="92"/>
        <v/>
      </c>
      <c r="I2663" s="543" t="str">
        <f t="shared" si="93"/>
        <v/>
      </c>
    </row>
    <row r="2664" spans="1:9" ht="15" customHeight="1" thickTop="1" thickBot="1">
      <c r="A2664" s="516" t="str">
        <f t="shared" si="92"/>
        <v/>
      </c>
      <c r="I2664" s="543" t="str">
        <f t="shared" si="93"/>
        <v/>
      </c>
    </row>
    <row r="2665" spans="1:9" ht="15" customHeight="1" thickTop="1" thickBot="1">
      <c r="A2665" s="516" t="str">
        <f t="shared" si="92"/>
        <v/>
      </c>
      <c r="I2665" s="543" t="str">
        <f t="shared" si="93"/>
        <v/>
      </c>
    </row>
    <row r="2666" spans="1:9" ht="15" customHeight="1" thickTop="1" thickBot="1">
      <c r="A2666" s="516" t="str">
        <f t="shared" si="92"/>
        <v/>
      </c>
      <c r="I2666" s="543" t="str">
        <f t="shared" si="93"/>
        <v/>
      </c>
    </row>
    <row r="2667" spans="1:9" ht="15" customHeight="1" thickTop="1" thickBot="1">
      <c r="A2667" s="516" t="str">
        <f t="shared" si="92"/>
        <v/>
      </c>
      <c r="I2667" s="543" t="str">
        <f t="shared" si="93"/>
        <v/>
      </c>
    </row>
    <row r="2668" spans="1:9" ht="15" customHeight="1" thickTop="1" thickBot="1">
      <c r="A2668" s="516" t="str">
        <f t="shared" si="92"/>
        <v/>
      </c>
      <c r="I2668" s="543" t="str">
        <f t="shared" si="93"/>
        <v/>
      </c>
    </row>
    <row r="2669" spans="1:9" ht="15" customHeight="1" thickTop="1" thickBot="1">
      <c r="A2669" s="516" t="str">
        <f t="shared" si="92"/>
        <v/>
      </c>
      <c r="I2669" s="543" t="str">
        <f t="shared" si="93"/>
        <v/>
      </c>
    </row>
    <row r="2670" spans="1:9" ht="15" customHeight="1" thickTop="1" thickBot="1">
      <c r="A2670" s="516" t="str">
        <f t="shared" si="92"/>
        <v/>
      </c>
      <c r="I2670" s="543" t="str">
        <f t="shared" si="93"/>
        <v/>
      </c>
    </row>
    <row r="2671" spans="1:9" ht="15" customHeight="1" thickTop="1" thickBot="1">
      <c r="A2671" s="516" t="str">
        <f t="shared" si="92"/>
        <v/>
      </c>
      <c r="I2671" s="543" t="str">
        <f t="shared" si="93"/>
        <v/>
      </c>
    </row>
    <row r="2672" spans="1:9" ht="15" customHeight="1" thickTop="1" thickBot="1">
      <c r="A2672" s="516" t="str">
        <f t="shared" si="92"/>
        <v/>
      </c>
      <c r="I2672" s="543" t="str">
        <f t="shared" si="93"/>
        <v/>
      </c>
    </row>
    <row r="2673" spans="1:9" ht="15" customHeight="1" thickTop="1" thickBot="1">
      <c r="A2673" s="516" t="str">
        <f t="shared" si="92"/>
        <v/>
      </c>
      <c r="I2673" s="543" t="str">
        <f t="shared" si="93"/>
        <v/>
      </c>
    </row>
    <row r="2674" spans="1:9" ht="15" customHeight="1" thickTop="1" thickBot="1">
      <c r="A2674" s="516" t="str">
        <f t="shared" si="92"/>
        <v/>
      </c>
      <c r="I2674" s="543" t="str">
        <f t="shared" si="93"/>
        <v/>
      </c>
    </row>
    <row r="2675" spans="1:9" ht="15" customHeight="1" thickTop="1" thickBot="1">
      <c r="A2675" s="516" t="str">
        <f t="shared" si="92"/>
        <v/>
      </c>
      <c r="I2675" s="543" t="str">
        <f t="shared" si="93"/>
        <v/>
      </c>
    </row>
    <row r="2676" spans="1:9" ht="15" customHeight="1" thickTop="1" thickBot="1">
      <c r="A2676" s="516" t="str">
        <f t="shared" si="92"/>
        <v/>
      </c>
      <c r="I2676" s="543" t="str">
        <f t="shared" si="93"/>
        <v/>
      </c>
    </row>
    <row r="2677" spans="1:9" ht="15" customHeight="1" thickTop="1" thickBot="1">
      <c r="A2677" s="516" t="str">
        <f t="shared" si="92"/>
        <v/>
      </c>
      <c r="I2677" s="543" t="str">
        <f t="shared" si="93"/>
        <v/>
      </c>
    </row>
    <row r="2678" spans="1:9" ht="15" customHeight="1" thickTop="1" thickBot="1">
      <c r="A2678" s="516" t="str">
        <f t="shared" si="92"/>
        <v/>
      </c>
      <c r="I2678" s="543" t="str">
        <f t="shared" si="93"/>
        <v/>
      </c>
    </row>
    <row r="2679" spans="1:9" ht="15" customHeight="1" thickTop="1" thickBot="1">
      <c r="A2679" s="516" t="str">
        <f t="shared" si="92"/>
        <v/>
      </c>
      <c r="I2679" s="543" t="str">
        <f t="shared" si="93"/>
        <v/>
      </c>
    </row>
    <row r="2680" spans="1:9" ht="15" customHeight="1" thickTop="1" thickBot="1">
      <c r="A2680" s="516" t="str">
        <f t="shared" si="92"/>
        <v/>
      </c>
      <c r="I2680" s="543" t="str">
        <f t="shared" si="93"/>
        <v/>
      </c>
    </row>
    <row r="2681" spans="1:9" ht="15" customHeight="1" thickTop="1" thickBot="1">
      <c r="A2681" s="516" t="str">
        <f t="shared" si="92"/>
        <v/>
      </c>
      <c r="I2681" s="543" t="str">
        <f t="shared" si="93"/>
        <v/>
      </c>
    </row>
    <row r="2682" spans="1:9" ht="15" customHeight="1" thickTop="1" thickBot="1">
      <c r="A2682" s="516" t="str">
        <f t="shared" si="92"/>
        <v/>
      </c>
      <c r="I2682" s="543" t="str">
        <f t="shared" si="93"/>
        <v/>
      </c>
    </row>
    <row r="2683" spans="1:9" ht="15" customHeight="1" thickTop="1" thickBot="1">
      <c r="A2683" s="516" t="str">
        <f t="shared" si="92"/>
        <v/>
      </c>
      <c r="I2683" s="543" t="str">
        <f t="shared" si="93"/>
        <v/>
      </c>
    </row>
    <row r="2684" spans="1:9" ht="15" customHeight="1" thickTop="1" thickBot="1">
      <c r="A2684" s="516" t="str">
        <f t="shared" si="92"/>
        <v/>
      </c>
      <c r="I2684" s="543" t="str">
        <f t="shared" si="93"/>
        <v/>
      </c>
    </row>
    <row r="2685" spans="1:9" ht="15" customHeight="1" thickTop="1" thickBot="1">
      <c r="A2685" s="516" t="str">
        <f t="shared" si="92"/>
        <v/>
      </c>
      <c r="I2685" s="543" t="str">
        <f t="shared" si="93"/>
        <v/>
      </c>
    </row>
    <row r="2686" spans="1:9" ht="15" customHeight="1" thickTop="1" thickBot="1">
      <c r="A2686" s="516" t="str">
        <f t="shared" si="92"/>
        <v/>
      </c>
      <c r="I2686" s="543" t="str">
        <f t="shared" si="93"/>
        <v/>
      </c>
    </row>
    <row r="2687" spans="1:9" ht="15" customHeight="1" thickTop="1" thickBot="1">
      <c r="A2687" s="516" t="str">
        <f t="shared" si="92"/>
        <v/>
      </c>
      <c r="I2687" s="543" t="str">
        <f t="shared" si="93"/>
        <v/>
      </c>
    </row>
    <row r="2688" spans="1:9" ht="15" customHeight="1" thickTop="1" thickBot="1">
      <c r="A2688" s="516" t="str">
        <f t="shared" si="92"/>
        <v/>
      </c>
      <c r="I2688" s="543" t="str">
        <f t="shared" si="93"/>
        <v/>
      </c>
    </row>
    <row r="2689" spans="1:9" ht="15" customHeight="1" thickTop="1" thickBot="1">
      <c r="A2689" s="516" t="str">
        <f t="shared" si="92"/>
        <v/>
      </c>
      <c r="I2689" s="543" t="str">
        <f t="shared" si="93"/>
        <v/>
      </c>
    </row>
    <row r="2690" spans="1:9" ht="15" customHeight="1" thickTop="1" thickBot="1">
      <c r="A2690" s="516" t="str">
        <f t="shared" si="92"/>
        <v/>
      </c>
      <c r="I2690" s="543" t="str">
        <f t="shared" si="93"/>
        <v/>
      </c>
    </row>
    <row r="2691" spans="1:9" ht="15" customHeight="1" thickTop="1" thickBot="1">
      <c r="A2691" s="516" t="str">
        <f t="shared" ref="A2691:A2754" si="94">IF($K2691="","",_xlfn.LET(_xlpm.gDate,K2691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2691" s="543" t="str">
        <f t="shared" ref="I2691:I2754" si="95">IF($A2691="","",TEXT($A2691,"yyyy-mm"))</f>
        <v/>
      </c>
    </row>
    <row r="2692" spans="1:9" ht="15" customHeight="1" thickTop="1" thickBot="1">
      <c r="A2692" s="516" t="str">
        <f t="shared" si="94"/>
        <v/>
      </c>
      <c r="I2692" s="543" t="str">
        <f t="shared" si="95"/>
        <v/>
      </c>
    </row>
    <row r="2693" spans="1:9" ht="15" customHeight="1" thickTop="1" thickBot="1">
      <c r="A2693" s="516" t="str">
        <f t="shared" si="94"/>
        <v/>
      </c>
      <c r="I2693" s="543" t="str">
        <f t="shared" si="95"/>
        <v/>
      </c>
    </row>
    <row r="2694" spans="1:9" ht="15" customHeight="1" thickTop="1" thickBot="1">
      <c r="A2694" s="516" t="str">
        <f t="shared" si="94"/>
        <v/>
      </c>
      <c r="I2694" s="543" t="str">
        <f t="shared" si="95"/>
        <v/>
      </c>
    </row>
    <row r="2695" spans="1:9" ht="15" customHeight="1" thickTop="1" thickBot="1">
      <c r="A2695" s="516" t="str">
        <f t="shared" si="94"/>
        <v/>
      </c>
      <c r="I2695" s="543" t="str">
        <f t="shared" si="95"/>
        <v/>
      </c>
    </row>
    <row r="2696" spans="1:9" ht="15" customHeight="1" thickTop="1" thickBot="1">
      <c r="A2696" s="516" t="str">
        <f t="shared" si="94"/>
        <v/>
      </c>
      <c r="I2696" s="543" t="str">
        <f t="shared" si="95"/>
        <v/>
      </c>
    </row>
    <row r="2697" spans="1:9" ht="15" customHeight="1" thickTop="1" thickBot="1">
      <c r="A2697" s="516" t="str">
        <f t="shared" si="94"/>
        <v/>
      </c>
      <c r="I2697" s="543" t="str">
        <f t="shared" si="95"/>
        <v/>
      </c>
    </row>
    <row r="2698" spans="1:9" ht="15" customHeight="1" thickTop="1" thickBot="1">
      <c r="A2698" s="516" t="str">
        <f t="shared" si="94"/>
        <v/>
      </c>
      <c r="I2698" s="543" t="str">
        <f t="shared" si="95"/>
        <v/>
      </c>
    </row>
    <row r="2699" spans="1:9" ht="15" customHeight="1" thickTop="1" thickBot="1">
      <c r="A2699" s="516" t="str">
        <f t="shared" si="94"/>
        <v/>
      </c>
      <c r="I2699" s="543" t="str">
        <f t="shared" si="95"/>
        <v/>
      </c>
    </row>
    <row r="2700" spans="1:9" ht="15" customHeight="1" thickTop="1" thickBot="1">
      <c r="A2700" s="516" t="str">
        <f t="shared" si="94"/>
        <v/>
      </c>
      <c r="I2700" s="543" t="str">
        <f t="shared" si="95"/>
        <v/>
      </c>
    </row>
    <row r="2701" spans="1:9" ht="15" customHeight="1" thickTop="1" thickBot="1">
      <c r="A2701" s="516" t="str">
        <f t="shared" si="94"/>
        <v/>
      </c>
      <c r="I2701" s="543" t="str">
        <f t="shared" si="95"/>
        <v/>
      </c>
    </row>
    <row r="2702" spans="1:9" ht="15" customHeight="1" thickTop="1" thickBot="1">
      <c r="A2702" s="516" t="str">
        <f t="shared" si="94"/>
        <v/>
      </c>
      <c r="I2702" s="543" t="str">
        <f t="shared" si="95"/>
        <v/>
      </c>
    </row>
    <row r="2703" spans="1:9" ht="15" customHeight="1" thickTop="1" thickBot="1">
      <c r="A2703" s="516" t="str">
        <f t="shared" si="94"/>
        <v/>
      </c>
      <c r="I2703" s="543" t="str">
        <f t="shared" si="95"/>
        <v/>
      </c>
    </row>
    <row r="2704" spans="1:9" ht="15" customHeight="1" thickTop="1" thickBot="1">
      <c r="A2704" s="516" t="str">
        <f t="shared" si="94"/>
        <v/>
      </c>
      <c r="I2704" s="543" t="str">
        <f t="shared" si="95"/>
        <v/>
      </c>
    </row>
    <row r="2705" spans="1:9" ht="15" customHeight="1" thickTop="1" thickBot="1">
      <c r="A2705" s="516" t="str">
        <f t="shared" si="94"/>
        <v/>
      </c>
      <c r="I2705" s="543" t="str">
        <f t="shared" si="95"/>
        <v/>
      </c>
    </row>
    <row r="2706" spans="1:9" ht="15" customHeight="1" thickTop="1" thickBot="1">
      <c r="A2706" s="516" t="str">
        <f t="shared" si="94"/>
        <v/>
      </c>
      <c r="I2706" s="543" t="str">
        <f t="shared" si="95"/>
        <v/>
      </c>
    </row>
    <row r="2707" spans="1:9" ht="15" customHeight="1" thickTop="1" thickBot="1">
      <c r="A2707" s="516" t="str">
        <f t="shared" si="94"/>
        <v/>
      </c>
      <c r="I2707" s="543" t="str">
        <f t="shared" si="95"/>
        <v/>
      </c>
    </row>
    <row r="2708" spans="1:9" ht="15" customHeight="1" thickTop="1" thickBot="1">
      <c r="A2708" s="516" t="str">
        <f t="shared" si="94"/>
        <v/>
      </c>
      <c r="I2708" s="543" t="str">
        <f t="shared" si="95"/>
        <v/>
      </c>
    </row>
    <row r="2709" spans="1:9" ht="15" customHeight="1" thickTop="1" thickBot="1">
      <c r="A2709" s="516" t="str">
        <f t="shared" si="94"/>
        <v/>
      </c>
      <c r="I2709" s="543" t="str">
        <f t="shared" si="95"/>
        <v/>
      </c>
    </row>
    <row r="2710" spans="1:9" ht="15" customHeight="1" thickTop="1" thickBot="1">
      <c r="A2710" s="516" t="str">
        <f t="shared" si="94"/>
        <v/>
      </c>
      <c r="I2710" s="543" t="str">
        <f t="shared" si="95"/>
        <v/>
      </c>
    </row>
    <row r="2711" spans="1:9" ht="15" customHeight="1" thickTop="1" thickBot="1">
      <c r="A2711" s="516" t="str">
        <f t="shared" si="94"/>
        <v/>
      </c>
      <c r="I2711" s="543" t="str">
        <f t="shared" si="95"/>
        <v/>
      </c>
    </row>
    <row r="2712" spans="1:9" ht="15" customHeight="1" thickTop="1" thickBot="1">
      <c r="A2712" s="516" t="str">
        <f t="shared" si="94"/>
        <v/>
      </c>
      <c r="I2712" s="543" t="str">
        <f t="shared" si="95"/>
        <v/>
      </c>
    </row>
    <row r="2713" spans="1:9" ht="15" customHeight="1" thickTop="1" thickBot="1">
      <c r="A2713" s="516" t="str">
        <f t="shared" si="94"/>
        <v/>
      </c>
      <c r="I2713" s="543" t="str">
        <f t="shared" si="95"/>
        <v/>
      </c>
    </row>
    <row r="2714" spans="1:9" ht="15" customHeight="1" thickTop="1" thickBot="1">
      <c r="A2714" s="516" t="str">
        <f t="shared" si="94"/>
        <v/>
      </c>
      <c r="I2714" s="543" t="str">
        <f t="shared" si="95"/>
        <v/>
      </c>
    </row>
    <row r="2715" spans="1:9" ht="15" customHeight="1" thickTop="1" thickBot="1">
      <c r="A2715" s="516" t="str">
        <f t="shared" si="94"/>
        <v/>
      </c>
      <c r="I2715" s="543" t="str">
        <f t="shared" si="95"/>
        <v/>
      </c>
    </row>
    <row r="2716" spans="1:9" ht="15" customHeight="1" thickTop="1" thickBot="1">
      <c r="A2716" s="516" t="str">
        <f t="shared" si="94"/>
        <v/>
      </c>
      <c r="I2716" s="543" t="str">
        <f t="shared" si="95"/>
        <v/>
      </c>
    </row>
    <row r="2717" spans="1:9" ht="15" customHeight="1" thickTop="1" thickBot="1">
      <c r="A2717" s="516" t="str">
        <f t="shared" si="94"/>
        <v/>
      </c>
      <c r="I2717" s="543" t="str">
        <f t="shared" si="95"/>
        <v/>
      </c>
    </row>
    <row r="2718" spans="1:9" ht="15" customHeight="1" thickTop="1" thickBot="1">
      <c r="A2718" s="516" t="str">
        <f t="shared" si="94"/>
        <v/>
      </c>
      <c r="I2718" s="543" t="str">
        <f t="shared" si="95"/>
        <v/>
      </c>
    </row>
    <row r="2719" spans="1:9" ht="15" customHeight="1" thickTop="1" thickBot="1">
      <c r="A2719" s="516" t="str">
        <f t="shared" si="94"/>
        <v/>
      </c>
      <c r="I2719" s="543" t="str">
        <f t="shared" si="95"/>
        <v/>
      </c>
    </row>
    <row r="2720" spans="1:9" ht="15" customHeight="1" thickTop="1" thickBot="1">
      <c r="A2720" s="516" t="str">
        <f t="shared" si="94"/>
        <v/>
      </c>
      <c r="I2720" s="543" t="str">
        <f t="shared" si="95"/>
        <v/>
      </c>
    </row>
    <row r="2721" spans="1:9" ht="15" customHeight="1" thickTop="1" thickBot="1">
      <c r="A2721" s="516" t="str">
        <f t="shared" si="94"/>
        <v/>
      </c>
      <c r="I2721" s="543" t="str">
        <f t="shared" si="95"/>
        <v/>
      </c>
    </row>
    <row r="2722" spans="1:9" ht="15" customHeight="1" thickTop="1" thickBot="1">
      <c r="A2722" s="516" t="str">
        <f t="shared" si="94"/>
        <v/>
      </c>
      <c r="I2722" s="543" t="str">
        <f t="shared" si="95"/>
        <v/>
      </c>
    </row>
    <row r="2723" spans="1:9" ht="15" customHeight="1" thickTop="1" thickBot="1">
      <c r="A2723" s="516" t="str">
        <f t="shared" si="94"/>
        <v/>
      </c>
      <c r="I2723" s="543" t="str">
        <f t="shared" si="95"/>
        <v/>
      </c>
    </row>
    <row r="2724" spans="1:9" ht="15" customHeight="1" thickTop="1" thickBot="1">
      <c r="A2724" s="516" t="str">
        <f t="shared" si="94"/>
        <v/>
      </c>
      <c r="I2724" s="543" t="str">
        <f t="shared" si="95"/>
        <v/>
      </c>
    </row>
    <row r="2725" spans="1:9" ht="15" customHeight="1" thickTop="1" thickBot="1">
      <c r="A2725" s="516" t="str">
        <f t="shared" si="94"/>
        <v/>
      </c>
      <c r="I2725" s="543" t="str">
        <f t="shared" si="95"/>
        <v/>
      </c>
    </row>
    <row r="2726" spans="1:9" ht="15" customHeight="1" thickTop="1" thickBot="1">
      <c r="A2726" s="516" t="str">
        <f t="shared" si="94"/>
        <v/>
      </c>
      <c r="I2726" s="543" t="str">
        <f t="shared" si="95"/>
        <v/>
      </c>
    </row>
    <row r="2727" spans="1:9" ht="15" customHeight="1" thickTop="1" thickBot="1">
      <c r="A2727" s="516" t="str">
        <f t="shared" si="94"/>
        <v/>
      </c>
      <c r="I2727" s="543" t="str">
        <f t="shared" si="95"/>
        <v/>
      </c>
    </row>
    <row r="2728" spans="1:9" ht="15" customHeight="1" thickTop="1" thickBot="1">
      <c r="A2728" s="516" t="str">
        <f t="shared" si="94"/>
        <v/>
      </c>
      <c r="I2728" s="543" t="str">
        <f t="shared" si="95"/>
        <v/>
      </c>
    </row>
    <row r="2729" spans="1:9" ht="15" customHeight="1" thickTop="1" thickBot="1">
      <c r="A2729" s="516" t="str">
        <f t="shared" si="94"/>
        <v/>
      </c>
      <c r="I2729" s="543" t="str">
        <f t="shared" si="95"/>
        <v/>
      </c>
    </row>
    <row r="2730" spans="1:9" ht="15" customHeight="1" thickTop="1" thickBot="1">
      <c r="A2730" s="516" t="str">
        <f t="shared" si="94"/>
        <v/>
      </c>
      <c r="I2730" s="543" t="str">
        <f t="shared" si="95"/>
        <v/>
      </c>
    </row>
    <row r="2731" spans="1:9" ht="15" customHeight="1" thickTop="1" thickBot="1">
      <c r="A2731" s="516" t="str">
        <f t="shared" si="94"/>
        <v/>
      </c>
      <c r="I2731" s="543" t="str">
        <f t="shared" si="95"/>
        <v/>
      </c>
    </row>
    <row r="2732" spans="1:9" ht="15" customHeight="1" thickTop="1" thickBot="1">
      <c r="A2732" s="516" t="str">
        <f t="shared" si="94"/>
        <v/>
      </c>
      <c r="I2732" s="543" t="str">
        <f t="shared" si="95"/>
        <v/>
      </c>
    </row>
    <row r="2733" spans="1:9" ht="15" customHeight="1" thickTop="1" thickBot="1">
      <c r="A2733" s="516" t="str">
        <f t="shared" si="94"/>
        <v/>
      </c>
      <c r="I2733" s="543" t="str">
        <f t="shared" si="95"/>
        <v/>
      </c>
    </row>
    <row r="2734" spans="1:9" ht="15" customHeight="1" thickTop="1" thickBot="1">
      <c r="A2734" s="516" t="str">
        <f t="shared" si="94"/>
        <v/>
      </c>
      <c r="I2734" s="543" t="str">
        <f t="shared" si="95"/>
        <v/>
      </c>
    </row>
    <row r="2735" spans="1:9" ht="15" customHeight="1" thickTop="1" thickBot="1">
      <c r="A2735" s="516" t="str">
        <f t="shared" si="94"/>
        <v/>
      </c>
      <c r="I2735" s="543" t="str">
        <f t="shared" si="95"/>
        <v/>
      </c>
    </row>
    <row r="2736" spans="1:9" ht="15" customHeight="1" thickTop="1" thickBot="1">
      <c r="A2736" s="516" t="str">
        <f t="shared" si="94"/>
        <v/>
      </c>
      <c r="I2736" s="543" t="str">
        <f t="shared" si="95"/>
        <v/>
      </c>
    </row>
    <row r="2737" spans="1:9" ht="15" customHeight="1" thickTop="1" thickBot="1">
      <c r="A2737" s="516" t="str">
        <f t="shared" si="94"/>
        <v/>
      </c>
      <c r="I2737" s="543" t="str">
        <f t="shared" si="95"/>
        <v/>
      </c>
    </row>
    <row r="2738" spans="1:9" ht="15" customHeight="1" thickTop="1" thickBot="1">
      <c r="A2738" s="516" t="str">
        <f t="shared" si="94"/>
        <v/>
      </c>
      <c r="I2738" s="543" t="str">
        <f t="shared" si="95"/>
        <v/>
      </c>
    </row>
    <row r="2739" spans="1:9" ht="15" customHeight="1" thickTop="1" thickBot="1">
      <c r="A2739" s="516" t="str">
        <f t="shared" si="94"/>
        <v/>
      </c>
      <c r="I2739" s="543" t="str">
        <f t="shared" si="95"/>
        <v/>
      </c>
    </row>
    <row r="2740" spans="1:9" ht="15" customHeight="1" thickTop="1" thickBot="1">
      <c r="A2740" s="516" t="str">
        <f t="shared" si="94"/>
        <v/>
      </c>
      <c r="I2740" s="543" t="str">
        <f t="shared" si="95"/>
        <v/>
      </c>
    </row>
    <row r="2741" spans="1:9" ht="15" customHeight="1" thickTop="1" thickBot="1">
      <c r="A2741" s="516" t="str">
        <f t="shared" si="94"/>
        <v/>
      </c>
      <c r="I2741" s="543" t="str">
        <f t="shared" si="95"/>
        <v/>
      </c>
    </row>
    <row r="2742" spans="1:9" ht="15" customHeight="1" thickTop="1" thickBot="1">
      <c r="A2742" s="516" t="str">
        <f t="shared" si="94"/>
        <v/>
      </c>
      <c r="I2742" s="543" t="str">
        <f t="shared" si="95"/>
        <v/>
      </c>
    </row>
    <row r="2743" spans="1:9" ht="15" customHeight="1" thickTop="1" thickBot="1">
      <c r="A2743" s="516" t="str">
        <f t="shared" si="94"/>
        <v/>
      </c>
      <c r="I2743" s="543" t="str">
        <f t="shared" si="95"/>
        <v/>
      </c>
    </row>
    <row r="2744" spans="1:9" ht="15" customHeight="1" thickTop="1" thickBot="1">
      <c r="A2744" s="516" t="str">
        <f t="shared" si="94"/>
        <v/>
      </c>
      <c r="I2744" s="543" t="str">
        <f t="shared" si="95"/>
        <v/>
      </c>
    </row>
    <row r="2745" spans="1:9" ht="15" customHeight="1" thickTop="1" thickBot="1">
      <c r="A2745" s="516" t="str">
        <f t="shared" si="94"/>
        <v/>
      </c>
      <c r="I2745" s="543" t="str">
        <f t="shared" si="95"/>
        <v/>
      </c>
    </row>
    <row r="2746" spans="1:9" ht="15" customHeight="1" thickTop="1" thickBot="1">
      <c r="A2746" s="516" t="str">
        <f t="shared" si="94"/>
        <v/>
      </c>
      <c r="I2746" s="543" t="str">
        <f t="shared" si="95"/>
        <v/>
      </c>
    </row>
    <row r="2747" spans="1:9" ht="15" customHeight="1" thickTop="1" thickBot="1">
      <c r="A2747" s="516" t="str">
        <f t="shared" si="94"/>
        <v/>
      </c>
      <c r="I2747" s="543" t="str">
        <f t="shared" si="95"/>
        <v/>
      </c>
    </row>
    <row r="2748" spans="1:9" ht="15" customHeight="1" thickTop="1" thickBot="1">
      <c r="A2748" s="516" t="str">
        <f t="shared" si="94"/>
        <v/>
      </c>
      <c r="I2748" s="543" t="str">
        <f t="shared" si="95"/>
        <v/>
      </c>
    </row>
    <row r="2749" spans="1:9" ht="15" customHeight="1" thickTop="1" thickBot="1">
      <c r="A2749" s="516" t="str">
        <f t="shared" si="94"/>
        <v/>
      </c>
      <c r="I2749" s="543" t="str">
        <f t="shared" si="95"/>
        <v/>
      </c>
    </row>
    <row r="2750" spans="1:9" ht="15" customHeight="1" thickTop="1" thickBot="1">
      <c r="A2750" s="516" t="str">
        <f t="shared" si="94"/>
        <v/>
      </c>
      <c r="I2750" s="543" t="str">
        <f t="shared" si="95"/>
        <v/>
      </c>
    </row>
    <row r="2751" spans="1:9" ht="15" customHeight="1" thickTop="1" thickBot="1">
      <c r="A2751" s="516" t="str">
        <f t="shared" si="94"/>
        <v/>
      </c>
      <c r="I2751" s="543" t="str">
        <f t="shared" si="95"/>
        <v/>
      </c>
    </row>
    <row r="2752" spans="1:9" ht="15" customHeight="1" thickTop="1" thickBot="1">
      <c r="A2752" s="516" t="str">
        <f t="shared" si="94"/>
        <v/>
      </c>
      <c r="I2752" s="543" t="str">
        <f t="shared" si="95"/>
        <v/>
      </c>
    </row>
    <row r="2753" spans="1:9" ht="15" customHeight="1" thickTop="1" thickBot="1">
      <c r="A2753" s="516" t="str">
        <f t="shared" si="94"/>
        <v/>
      </c>
      <c r="I2753" s="543" t="str">
        <f t="shared" si="95"/>
        <v/>
      </c>
    </row>
    <row r="2754" spans="1:9" ht="15" customHeight="1" thickTop="1" thickBot="1">
      <c r="A2754" s="516" t="str">
        <f t="shared" si="94"/>
        <v/>
      </c>
      <c r="I2754" s="543" t="str">
        <f t="shared" si="95"/>
        <v/>
      </c>
    </row>
    <row r="2755" spans="1:9" ht="15" customHeight="1" thickTop="1" thickBot="1">
      <c r="A2755" s="516" t="str">
        <f t="shared" ref="A2755:A2818" si="96">IF($K2755="","",_xlfn.LET(_xlpm.gDate,K2755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2755" s="543" t="str">
        <f t="shared" ref="I2755:I2818" si="97">IF($A2755="","",TEXT($A2755,"yyyy-mm"))</f>
        <v/>
      </c>
    </row>
    <row r="2756" spans="1:9" ht="15" customHeight="1" thickTop="1" thickBot="1">
      <c r="A2756" s="516" t="str">
        <f t="shared" si="96"/>
        <v/>
      </c>
      <c r="I2756" s="543" t="str">
        <f t="shared" si="97"/>
        <v/>
      </c>
    </row>
    <row r="2757" spans="1:9" ht="15" customHeight="1" thickTop="1" thickBot="1">
      <c r="A2757" s="516" t="str">
        <f t="shared" si="96"/>
        <v/>
      </c>
      <c r="I2757" s="543" t="str">
        <f t="shared" si="97"/>
        <v/>
      </c>
    </row>
    <row r="2758" spans="1:9" ht="15" customHeight="1" thickTop="1" thickBot="1">
      <c r="A2758" s="516" t="str">
        <f t="shared" si="96"/>
        <v/>
      </c>
      <c r="I2758" s="543" t="str">
        <f t="shared" si="97"/>
        <v/>
      </c>
    </row>
    <row r="2759" spans="1:9" ht="15" customHeight="1" thickTop="1" thickBot="1">
      <c r="A2759" s="516" t="str">
        <f t="shared" si="96"/>
        <v/>
      </c>
      <c r="I2759" s="543" t="str">
        <f t="shared" si="97"/>
        <v/>
      </c>
    </row>
    <row r="2760" spans="1:9" ht="15" customHeight="1" thickTop="1" thickBot="1">
      <c r="A2760" s="516" t="str">
        <f t="shared" si="96"/>
        <v/>
      </c>
      <c r="I2760" s="543" t="str">
        <f t="shared" si="97"/>
        <v/>
      </c>
    </row>
    <row r="2761" spans="1:9" ht="15" customHeight="1" thickTop="1" thickBot="1">
      <c r="A2761" s="516" t="str">
        <f t="shared" si="96"/>
        <v/>
      </c>
      <c r="I2761" s="543" t="str">
        <f t="shared" si="97"/>
        <v/>
      </c>
    </row>
    <row r="2762" spans="1:9" ht="15" customHeight="1" thickTop="1" thickBot="1">
      <c r="A2762" s="516" t="str">
        <f t="shared" si="96"/>
        <v/>
      </c>
      <c r="I2762" s="543" t="str">
        <f t="shared" si="97"/>
        <v/>
      </c>
    </row>
    <row r="2763" spans="1:9" ht="15" customHeight="1" thickTop="1" thickBot="1">
      <c r="A2763" s="516" t="str">
        <f t="shared" si="96"/>
        <v/>
      </c>
      <c r="I2763" s="543" t="str">
        <f t="shared" si="97"/>
        <v/>
      </c>
    </row>
    <row r="2764" spans="1:9" ht="15" customHeight="1" thickTop="1" thickBot="1">
      <c r="A2764" s="516" t="str">
        <f t="shared" si="96"/>
        <v/>
      </c>
      <c r="I2764" s="543" t="str">
        <f t="shared" si="97"/>
        <v/>
      </c>
    </row>
    <row r="2765" spans="1:9" ht="15" customHeight="1" thickTop="1" thickBot="1">
      <c r="A2765" s="516" t="str">
        <f t="shared" si="96"/>
        <v/>
      </c>
      <c r="I2765" s="543" t="str">
        <f t="shared" si="97"/>
        <v/>
      </c>
    </row>
    <row r="2766" spans="1:9" ht="15" customHeight="1" thickTop="1" thickBot="1">
      <c r="A2766" s="516" t="str">
        <f t="shared" si="96"/>
        <v/>
      </c>
      <c r="I2766" s="543" t="str">
        <f t="shared" si="97"/>
        <v/>
      </c>
    </row>
    <row r="2767" spans="1:9" ht="15" customHeight="1" thickTop="1" thickBot="1">
      <c r="A2767" s="516" t="str">
        <f t="shared" si="96"/>
        <v/>
      </c>
      <c r="I2767" s="543" t="str">
        <f t="shared" si="97"/>
        <v/>
      </c>
    </row>
    <row r="2768" spans="1:9" ht="15" customHeight="1" thickTop="1" thickBot="1">
      <c r="A2768" s="516" t="str">
        <f t="shared" si="96"/>
        <v/>
      </c>
      <c r="I2768" s="543" t="str">
        <f t="shared" si="97"/>
        <v/>
      </c>
    </row>
    <row r="2769" spans="1:9" ht="15" customHeight="1" thickTop="1" thickBot="1">
      <c r="A2769" s="516" t="str">
        <f t="shared" si="96"/>
        <v/>
      </c>
      <c r="I2769" s="543" t="str">
        <f t="shared" si="97"/>
        <v/>
      </c>
    </row>
    <row r="2770" spans="1:9" ht="15" customHeight="1" thickTop="1" thickBot="1">
      <c r="A2770" s="516" t="str">
        <f t="shared" si="96"/>
        <v/>
      </c>
      <c r="I2770" s="543" t="str">
        <f t="shared" si="97"/>
        <v/>
      </c>
    </row>
    <row r="2771" spans="1:9" ht="15" customHeight="1" thickTop="1" thickBot="1">
      <c r="A2771" s="516" t="str">
        <f t="shared" si="96"/>
        <v/>
      </c>
      <c r="I2771" s="543" t="str">
        <f t="shared" si="97"/>
        <v/>
      </c>
    </row>
    <row r="2772" spans="1:9" ht="15" customHeight="1" thickTop="1" thickBot="1">
      <c r="A2772" s="516" t="str">
        <f t="shared" si="96"/>
        <v/>
      </c>
      <c r="I2772" s="543" t="str">
        <f t="shared" si="97"/>
        <v/>
      </c>
    </row>
    <row r="2773" spans="1:9" ht="15" customHeight="1" thickTop="1" thickBot="1">
      <c r="A2773" s="516" t="str">
        <f t="shared" si="96"/>
        <v/>
      </c>
      <c r="I2773" s="543" t="str">
        <f t="shared" si="97"/>
        <v/>
      </c>
    </row>
    <row r="2774" spans="1:9" ht="15" customHeight="1" thickTop="1" thickBot="1">
      <c r="A2774" s="516" t="str">
        <f t="shared" si="96"/>
        <v/>
      </c>
      <c r="I2774" s="543" t="str">
        <f t="shared" si="97"/>
        <v/>
      </c>
    </row>
    <row r="2775" spans="1:9" ht="15" customHeight="1" thickTop="1" thickBot="1">
      <c r="A2775" s="516" t="str">
        <f t="shared" si="96"/>
        <v/>
      </c>
      <c r="I2775" s="543" t="str">
        <f t="shared" si="97"/>
        <v/>
      </c>
    </row>
    <row r="2776" spans="1:9" ht="15" customHeight="1" thickTop="1" thickBot="1">
      <c r="A2776" s="516" t="str">
        <f t="shared" si="96"/>
        <v/>
      </c>
      <c r="I2776" s="543" t="str">
        <f t="shared" si="97"/>
        <v/>
      </c>
    </row>
    <row r="2777" spans="1:9" ht="15" customHeight="1" thickTop="1" thickBot="1">
      <c r="A2777" s="516" t="str">
        <f t="shared" si="96"/>
        <v/>
      </c>
      <c r="I2777" s="543" t="str">
        <f t="shared" si="97"/>
        <v/>
      </c>
    </row>
    <row r="2778" spans="1:9" ht="15" customHeight="1" thickTop="1" thickBot="1">
      <c r="A2778" s="516" t="str">
        <f t="shared" si="96"/>
        <v/>
      </c>
      <c r="I2778" s="543" t="str">
        <f t="shared" si="97"/>
        <v/>
      </c>
    </row>
    <row r="2779" spans="1:9" ht="15" customHeight="1" thickTop="1" thickBot="1">
      <c r="A2779" s="516" t="str">
        <f t="shared" si="96"/>
        <v/>
      </c>
      <c r="I2779" s="543" t="str">
        <f t="shared" si="97"/>
        <v/>
      </c>
    </row>
    <row r="2780" spans="1:9" ht="15" customHeight="1" thickTop="1" thickBot="1">
      <c r="A2780" s="516" t="str">
        <f t="shared" si="96"/>
        <v/>
      </c>
      <c r="I2780" s="543" t="str">
        <f t="shared" si="97"/>
        <v/>
      </c>
    </row>
    <row r="2781" spans="1:9" ht="15" customHeight="1" thickTop="1" thickBot="1">
      <c r="A2781" s="516" t="str">
        <f t="shared" si="96"/>
        <v/>
      </c>
      <c r="I2781" s="543" t="str">
        <f t="shared" si="97"/>
        <v/>
      </c>
    </row>
    <row r="2782" spans="1:9" ht="15" customHeight="1" thickTop="1" thickBot="1">
      <c r="A2782" s="516" t="str">
        <f t="shared" si="96"/>
        <v/>
      </c>
      <c r="I2782" s="543" t="str">
        <f t="shared" si="97"/>
        <v/>
      </c>
    </row>
    <row r="2783" spans="1:9" ht="15" customHeight="1" thickTop="1" thickBot="1">
      <c r="A2783" s="516" t="str">
        <f t="shared" si="96"/>
        <v/>
      </c>
      <c r="I2783" s="543" t="str">
        <f t="shared" si="97"/>
        <v/>
      </c>
    </row>
    <row r="2784" spans="1:9" ht="15" customHeight="1" thickTop="1" thickBot="1">
      <c r="A2784" s="516" t="str">
        <f t="shared" si="96"/>
        <v/>
      </c>
      <c r="I2784" s="543" t="str">
        <f t="shared" si="97"/>
        <v/>
      </c>
    </row>
    <row r="2785" spans="1:9" ht="15" customHeight="1" thickTop="1" thickBot="1">
      <c r="A2785" s="516" t="str">
        <f t="shared" si="96"/>
        <v/>
      </c>
      <c r="I2785" s="543" t="str">
        <f t="shared" si="97"/>
        <v/>
      </c>
    </row>
    <row r="2786" spans="1:9" ht="15" customHeight="1" thickTop="1" thickBot="1">
      <c r="A2786" s="516" t="str">
        <f t="shared" si="96"/>
        <v/>
      </c>
      <c r="I2786" s="543" t="str">
        <f t="shared" si="97"/>
        <v/>
      </c>
    </row>
    <row r="2787" spans="1:9" ht="15" customHeight="1" thickTop="1" thickBot="1">
      <c r="A2787" s="516" t="str">
        <f t="shared" si="96"/>
        <v/>
      </c>
      <c r="I2787" s="543" t="str">
        <f t="shared" si="97"/>
        <v/>
      </c>
    </row>
    <row r="2788" spans="1:9" ht="15" customHeight="1" thickTop="1" thickBot="1">
      <c r="A2788" s="516" t="str">
        <f t="shared" si="96"/>
        <v/>
      </c>
      <c r="I2788" s="543" t="str">
        <f t="shared" si="97"/>
        <v/>
      </c>
    </row>
    <row r="2789" spans="1:9" ht="15" customHeight="1" thickTop="1" thickBot="1">
      <c r="A2789" s="516" t="str">
        <f t="shared" si="96"/>
        <v/>
      </c>
      <c r="I2789" s="543" t="str">
        <f t="shared" si="97"/>
        <v/>
      </c>
    </row>
    <row r="2790" spans="1:9" ht="15" customHeight="1" thickTop="1" thickBot="1">
      <c r="A2790" s="516" t="str">
        <f t="shared" si="96"/>
        <v/>
      </c>
      <c r="I2790" s="543" t="str">
        <f t="shared" si="97"/>
        <v/>
      </c>
    </row>
    <row r="2791" spans="1:9" ht="15" customHeight="1" thickTop="1" thickBot="1">
      <c r="A2791" s="516" t="str">
        <f t="shared" si="96"/>
        <v/>
      </c>
      <c r="I2791" s="543" t="str">
        <f t="shared" si="97"/>
        <v/>
      </c>
    </row>
    <row r="2792" spans="1:9" ht="15" customHeight="1" thickTop="1" thickBot="1">
      <c r="A2792" s="516" t="str">
        <f t="shared" si="96"/>
        <v/>
      </c>
      <c r="I2792" s="543" t="str">
        <f t="shared" si="97"/>
        <v/>
      </c>
    </row>
    <row r="2793" spans="1:9" ht="15" customHeight="1" thickTop="1" thickBot="1">
      <c r="A2793" s="516" t="str">
        <f t="shared" si="96"/>
        <v/>
      </c>
      <c r="I2793" s="543" t="str">
        <f t="shared" si="97"/>
        <v/>
      </c>
    </row>
    <row r="2794" spans="1:9" ht="15" customHeight="1" thickTop="1" thickBot="1">
      <c r="A2794" s="516" t="str">
        <f t="shared" si="96"/>
        <v/>
      </c>
      <c r="I2794" s="543" t="str">
        <f t="shared" si="97"/>
        <v/>
      </c>
    </row>
    <row r="2795" spans="1:9" ht="15" customHeight="1" thickTop="1" thickBot="1">
      <c r="A2795" s="516" t="str">
        <f t="shared" si="96"/>
        <v/>
      </c>
      <c r="I2795" s="543" t="str">
        <f t="shared" si="97"/>
        <v/>
      </c>
    </row>
    <row r="2796" spans="1:9" ht="15" customHeight="1" thickTop="1" thickBot="1">
      <c r="A2796" s="516" t="str">
        <f t="shared" si="96"/>
        <v/>
      </c>
      <c r="I2796" s="543" t="str">
        <f t="shared" si="97"/>
        <v/>
      </c>
    </row>
    <row r="2797" spans="1:9" ht="15" customHeight="1" thickTop="1" thickBot="1">
      <c r="A2797" s="516" t="str">
        <f t="shared" si="96"/>
        <v/>
      </c>
      <c r="I2797" s="543" t="str">
        <f t="shared" si="97"/>
        <v/>
      </c>
    </row>
    <row r="2798" spans="1:9" ht="15" customHeight="1" thickTop="1" thickBot="1">
      <c r="A2798" s="516" t="str">
        <f t="shared" si="96"/>
        <v/>
      </c>
      <c r="I2798" s="543" t="str">
        <f t="shared" si="97"/>
        <v/>
      </c>
    </row>
    <row r="2799" spans="1:9" ht="15" customHeight="1" thickTop="1" thickBot="1">
      <c r="A2799" s="516" t="str">
        <f t="shared" si="96"/>
        <v/>
      </c>
      <c r="I2799" s="543" t="str">
        <f t="shared" si="97"/>
        <v/>
      </c>
    </row>
    <row r="2800" spans="1:9" ht="15" customHeight="1" thickTop="1" thickBot="1">
      <c r="A2800" s="516" t="str">
        <f t="shared" si="96"/>
        <v/>
      </c>
      <c r="I2800" s="543" t="str">
        <f t="shared" si="97"/>
        <v/>
      </c>
    </row>
    <row r="2801" spans="1:9" ht="15" customHeight="1" thickTop="1" thickBot="1">
      <c r="A2801" s="516" t="str">
        <f t="shared" si="96"/>
        <v/>
      </c>
      <c r="I2801" s="543" t="str">
        <f t="shared" si="97"/>
        <v/>
      </c>
    </row>
    <row r="2802" spans="1:9" ht="15" customHeight="1" thickTop="1" thickBot="1">
      <c r="A2802" s="516" t="str">
        <f t="shared" si="96"/>
        <v/>
      </c>
      <c r="I2802" s="543" t="str">
        <f t="shared" si="97"/>
        <v/>
      </c>
    </row>
    <row r="2803" spans="1:9" ht="15" customHeight="1" thickTop="1" thickBot="1">
      <c r="A2803" s="516" t="str">
        <f t="shared" si="96"/>
        <v/>
      </c>
      <c r="I2803" s="543" t="str">
        <f t="shared" si="97"/>
        <v/>
      </c>
    </row>
    <row r="2804" spans="1:9" ht="15" customHeight="1" thickTop="1" thickBot="1">
      <c r="A2804" s="516" t="str">
        <f t="shared" si="96"/>
        <v/>
      </c>
      <c r="I2804" s="543" t="str">
        <f t="shared" si="97"/>
        <v/>
      </c>
    </row>
    <row r="2805" spans="1:9" ht="15" customHeight="1" thickTop="1" thickBot="1">
      <c r="A2805" s="516" t="str">
        <f t="shared" si="96"/>
        <v/>
      </c>
      <c r="I2805" s="543" t="str">
        <f t="shared" si="97"/>
        <v/>
      </c>
    </row>
    <row r="2806" spans="1:9" ht="15" customHeight="1" thickTop="1" thickBot="1">
      <c r="A2806" s="516" t="str">
        <f t="shared" si="96"/>
        <v/>
      </c>
      <c r="I2806" s="543" t="str">
        <f t="shared" si="97"/>
        <v/>
      </c>
    </row>
    <row r="2807" spans="1:9" ht="15" customHeight="1" thickTop="1" thickBot="1">
      <c r="A2807" s="516" t="str">
        <f t="shared" si="96"/>
        <v/>
      </c>
      <c r="I2807" s="543" t="str">
        <f t="shared" si="97"/>
        <v/>
      </c>
    </row>
    <row r="2808" spans="1:9" ht="15" customHeight="1" thickTop="1" thickBot="1">
      <c r="A2808" s="516" t="str">
        <f t="shared" si="96"/>
        <v/>
      </c>
      <c r="I2808" s="543" t="str">
        <f t="shared" si="97"/>
        <v/>
      </c>
    </row>
    <row r="2809" spans="1:9" ht="15" customHeight="1" thickTop="1" thickBot="1">
      <c r="A2809" s="516" t="str">
        <f t="shared" si="96"/>
        <v/>
      </c>
      <c r="I2809" s="543" t="str">
        <f t="shared" si="97"/>
        <v/>
      </c>
    </row>
    <row r="2810" spans="1:9" ht="15" customHeight="1" thickTop="1" thickBot="1">
      <c r="A2810" s="516" t="str">
        <f t="shared" si="96"/>
        <v/>
      </c>
      <c r="I2810" s="543" t="str">
        <f t="shared" si="97"/>
        <v/>
      </c>
    </row>
    <row r="2811" spans="1:9" ht="15" customHeight="1" thickTop="1" thickBot="1">
      <c r="A2811" s="516" t="str">
        <f t="shared" si="96"/>
        <v/>
      </c>
      <c r="I2811" s="543" t="str">
        <f t="shared" si="97"/>
        <v/>
      </c>
    </row>
    <row r="2812" spans="1:9" ht="15" customHeight="1" thickTop="1" thickBot="1">
      <c r="A2812" s="516" t="str">
        <f t="shared" si="96"/>
        <v/>
      </c>
      <c r="I2812" s="543" t="str">
        <f t="shared" si="97"/>
        <v/>
      </c>
    </row>
    <row r="2813" spans="1:9" ht="15" customHeight="1" thickTop="1" thickBot="1">
      <c r="A2813" s="516" t="str">
        <f t="shared" si="96"/>
        <v/>
      </c>
      <c r="I2813" s="543" t="str">
        <f t="shared" si="97"/>
        <v/>
      </c>
    </row>
    <row r="2814" spans="1:9" ht="15" customHeight="1" thickTop="1" thickBot="1">
      <c r="A2814" s="516" t="str">
        <f t="shared" si="96"/>
        <v/>
      </c>
      <c r="I2814" s="543" t="str">
        <f t="shared" si="97"/>
        <v/>
      </c>
    </row>
    <row r="2815" spans="1:9" ht="15" customHeight="1" thickTop="1" thickBot="1">
      <c r="A2815" s="516" t="str">
        <f t="shared" si="96"/>
        <v/>
      </c>
      <c r="I2815" s="543" t="str">
        <f t="shared" si="97"/>
        <v/>
      </c>
    </row>
    <row r="2816" spans="1:9" ht="15" customHeight="1" thickTop="1" thickBot="1">
      <c r="A2816" s="516" t="str">
        <f t="shared" si="96"/>
        <v/>
      </c>
      <c r="I2816" s="543" t="str">
        <f t="shared" si="97"/>
        <v/>
      </c>
    </row>
    <row r="2817" spans="1:9" ht="15" customHeight="1" thickTop="1" thickBot="1">
      <c r="A2817" s="516" t="str">
        <f t="shared" si="96"/>
        <v/>
      </c>
      <c r="I2817" s="543" t="str">
        <f t="shared" si="97"/>
        <v/>
      </c>
    </row>
    <row r="2818" spans="1:9" ht="15" customHeight="1" thickTop="1" thickBot="1">
      <c r="A2818" s="516" t="str">
        <f t="shared" si="96"/>
        <v/>
      </c>
      <c r="I2818" s="543" t="str">
        <f t="shared" si="97"/>
        <v/>
      </c>
    </row>
    <row r="2819" spans="1:9" ht="15" customHeight="1" thickTop="1" thickBot="1">
      <c r="A2819" s="516" t="str">
        <f t="shared" ref="A2819:A2882" si="98">IF($K2819="","",_xlfn.LET(_xlpm.gDate,K2819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c r="I2819" s="543" t="str">
        <f t="shared" ref="I2819:I2832" si="99">IF($A2819="","",TEXT($A2819,"yyyy-mm"))</f>
        <v/>
      </c>
    </row>
    <row r="2820" spans="1:9" ht="15" customHeight="1" thickTop="1" thickBot="1">
      <c r="A2820" s="516" t="str">
        <f t="shared" si="98"/>
        <v/>
      </c>
      <c r="I2820" s="543" t="str">
        <f t="shared" si="99"/>
        <v/>
      </c>
    </row>
    <row r="2821" spans="1:9" ht="15" customHeight="1" thickTop="1" thickBot="1">
      <c r="A2821" s="516" t="str">
        <f t="shared" si="98"/>
        <v/>
      </c>
      <c r="I2821" s="543" t="str">
        <f t="shared" si="99"/>
        <v/>
      </c>
    </row>
    <row r="2822" spans="1:9" ht="15" customHeight="1" thickTop="1" thickBot="1">
      <c r="A2822" s="516" t="str">
        <f t="shared" si="98"/>
        <v/>
      </c>
      <c r="I2822" s="543" t="str">
        <f t="shared" si="99"/>
        <v/>
      </c>
    </row>
    <row r="2823" spans="1:9" ht="15" customHeight="1" thickTop="1" thickBot="1">
      <c r="A2823" s="516" t="str">
        <f t="shared" si="98"/>
        <v/>
      </c>
      <c r="I2823" s="543" t="str">
        <f t="shared" si="99"/>
        <v/>
      </c>
    </row>
    <row r="2824" spans="1:9" ht="15" customHeight="1" thickTop="1" thickBot="1">
      <c r="A2824" s="516" t="str">
        <f t="shared" si="98"/>
        <v/>
      </c>
      <c r="I2824" s="543" t="str">
        <f t="shared" si="99"/>
        <v/>
      </c>
    </row>
    <row r="2825" spans="1:9" ht="15" customHeight="1" thickTop="1" thickBot="1">
      <c r="A2825" s="516" t="str">
        <f t="shared" si="98"/>
        <v/>
      </c>
      <c r="I2825" s="543" t="str">
        <f t="shared" si="99"/>
        <v/>
      </c>
    </row>
    <row r="2826" spans="1:9" ht="15" customHeight="1" thickTop="1" thickBot="1">
      <c r="A2826" s="516" t="str">
        <f t="shared" si="98"/>
        <v/>
      </c>
      <c r="I2826" s="543" t="str">
        <f t="shared" si="99"/>
        <v/>
      </c>
    </row>
    <row r="2827" spans="1:9" ht="15" customHeight="1" thickTop="1" thickBot="1">
      <c r="A2827" s="516" t="str">
        <f t="shared" si="98"/>
        <v/>
      </c>
      <c r="I2827" s="543" t="str">
        <f t="shared" si="99"/>
        <v/>
      </c>
    </row>
    <row r="2828" spans="1:9" ht="15" customHeight="1" thickTop="1" thickBot="1">
      <c r="A2828" s="516" t="str">
        <f t="shared" si="98"/>
        <v/>
      </c>
      <c r="I2828" s="543" t="str">
        <f t="shared" si="99"/>
        <v/>
      </c>
    </row>
    <row r="2829" spans="1:9" ht="15" customHeight="1" thickTop="1" thickBot="1">
      <c r="A2829" s="516" t="str">
        <f t="shared" si="98"/>
        <v/>
      </c>
      <c r="I2829" s="543" t="str">
        <f t="shared" si="99"/>
        <v/>
      </c>
    </row>
    <row r="2830" spans="1:9" ht="15" customHeight="1" thickTop="1" thickBot="1">
      <c r="A2830" s="516" t="str">
        <f t="shared" si="98"/>
        <v/>
      </c>
      <c r="I2830" s="543" t="str">
        <f t="shared" si="99"/>
        <v/>
      </c>
    </row>
    <row r="2831" spans="1:9" ht="15" customHeight="1" thickTop="1" thickBot="1">
      <c r="A2831" s="516" t="str">
        <f t="shared" si="98"/>
        <v/>
      </c>
      <c r="I2831" s="543" t="str">
        <f t="shared" si="99"/>
        <v/>
      </c>
    </row>
    <row r="2832" spans="1:9" ht="15" customHeight="1" thickTop="1" thickBot="1">
      <c r="A2832" s="516" t="str">
        <f t="shared" si="98"/>
        <v/>
      </c>
      <c r="I2832" s="543" t="str">
        <f t="shared" si="99"/>
        <v/>
      </c>
    </row>
    <row r="2833" spans="1:1" ht="15" customHeight="1" thickTop="1" thickBot="1">
      <c r="A2833" s="516" t="str">
        <f t="shared" si="98"/>
        <v/>
      </c>
    </row>
    <row r="2834" spans="1:1" ht="15" customHeight="1" thickTop="1" thickBot="1">
      <c r="A2834" s="516" t="str">
        <f t="shared" si="98"/>
        <v/>
      </c>
    </row>
    <row r="2835" spans="1:1" ht="15" customHeight="1" thickTop="1" thickBot="1">
      <c r="A2835" s="516" t="str">
        <f t="shared" si="98"/>
        <v/>
      </c>
    </row>
    <row r="2836" spans="1:1" ht="15" customHeight="1" thickTop="1" thickBot="1">
      <c r="A2836" s="516" t="str">
        <f t="shared" si="98"/>
        <v/>
      </c>
    </row>
    <row r="2837" spans="1:1" ht="15" customHeight="1" thickTop="1" thickBot="1">
      <c r="A2837" s="516" t="str">
        <f t="shared" si="98"/>
        <v/>
      </c>
    </row>
    <row r="2838" spans="1:1" ht="15" customHeight="1" thickTop="1" thickBot="1">
      <c r="A2838" s="516" t="str">
        <f t="shared" si="98"/>
        <v/>
      </c>
    </row>
    <row r="2839" spans="1:1" ht="15" customHeight="1" thickTop="1" thickBot="1">
      <c r="A2839" s="516" t="str">
        <f t="shared" si="98"/>
        <v/>
      </c>
    </row>
    <row r="2840" spans="1:1" ht="15" customHeight="1" thickTop="1" thickBot="1">
      <c r="A2840" s="516" t="str">
        <f t="shared" si="98"/>
        <v/>
      </c>
    </row>
    <row r="2841" spans="1:1" ht="15" customHeight="1" thickTop="1" thickBot="1">
      <c r="A2841" s="516" t="str">
        <f t="shared" si="98"/>
        <v/>
      </c>
    </row>
    <row r="2842" spans="1:1" ht="15" customHeight="1" thickTop="1" thickBot="1">
      <c r="A2842" s="516" t="str">
        <f t="shared" si="98"/>
        <v/>
      </c>
    </row>
    <row r="2843" spans="1:1" ht="15" customHeight="1" thickTop="1" thickBot="1">
      <c r="A2843" s="516" t="str">
        <f t="shared" si="98"/>
        <v/>
      </c>
    </row>
    <row r="2844" spans="1:1" ht="15" customHeight="1" thickTop="1" thickBot="1">
      <c r="A2844" s="516" t="str">
        <f t="shared" si="98"/>
        <v/>
      </c>
    </row>
    <row r="2845" spans="1:1" ht="15" customHeight="1" thickTop="1" thickBot="1">
      <c r="A2845" s="516" t="str">
        <f t="shared" si="98"/>
        <v/>
      </c>
    </row>
    <row r="2846" spans="1:1" ht="15" customHeight="1" thickTop="1" thickBot="1">
      <c r="A2846" s="516" t="str">
        <f t="shared" si="98"/>
        <v/>
      </c>
    </row>
    <row r="2847" spans="1:1" ht="15" customHeight="1" thickTop="1" thickBot="1">
      <c r="A2847" s="516" t="str">
        <f t="shared" si="98"/>
        <v/>
      </c>
    </row>
    <row r="2848" spans="1:1" ht="15" customHeight="1" thickTop="1" thickBot="1">
      <c r="A2848" s="516" t="str">
        <f t="shared" si="98"/>
        <v/>
      </c>
    </row>
    <row r="2849" spans="1:1" ht="15" customHeight="1" thickTop="1" thickBot="1">
      <c r="A2849" s="516" t="str">
        <f t="shared" si="98"/>
        <v/>
      </c>
    </row>
    <row r="2850" spans="1:1" ht="15" customHeight="1" thickTop="1" thickBot="1">
      <c r="A2850" s="516" t="str">
        <f t="shared" si="98"/>
        <v/>
      </c>
    </row>
    <row r="2851" spans="1:1" ht="15" customHeight="1" thickTop="1" thickBot="1">
      <c r="A2851" s="516" t="str">
        <f t="shared" si="98"/>
        <v/>
      </c>
    </row>
    <row r="2852" spans="1:1" ht="15" customHeight="1" thickTop="1" thickBot="1">
      <c r="A2852" s="516" t="str">
        <f t="shared" si="98"/>
        <v/>
      </c>
    </row>
    <row r="2853" spans="1:1" ht="15" customHeight="1" thickTop="1" thickBot="1">
      <c r="A2853" s="516" t="str">
        <f t="shared" si="98"/>
        <v/>
      </c>
    </row>
    <row r="2854" spans="1:1" ht="15" customHeight="1" thickTop="1" thickBot="1">
      <c r="A2854" s="516" t="str">
        <f t="shared" si="98"/>
        <v/>
      </c>
    </row>
    <row r="2855" spans="1:1" ht="15" customHeight="1" thickTop="1" thickBot="1">
      <c r="A2855" s="516" t="str">
        <f t="shared" si="98"/>
        <v/>
      </c>
    </row>
    <row r="2856" spans="1:1" ht="15" customHeight="1" thickTop="1" thickBot="1">
      <c r="A2856" s="516" t="str">
        <f t="shared" si="98"/>
        <v/>
      </c>
    </row>
    <row r="2857" spans="1:1" ht="15" customHeight="1" thickTop="1" thickBot="1">
      <c r="A2857" s="516" t="str">
        <f t="shared" si="98"/>
        <v/>
      </c>
    </row>
    <row r="2858" spans="1:1" ht="15" customHeight="1" thickTop="1" thickBot="1">
      <c r="A2858" s="516" t="str">
        <f t="shared" si="98"/>
        <v/>
      </c>
    </row>
    <row r="2859" spans="1:1" ht="15" customHeight="1" thickTop="1" thickBot="1">
      <c r="A2859" s="516" t="str">
        <f t="shared" si="98"/>
        <v/>
      </c>
    </row>
    <row r="2860" spans="1:1" ht="15" customHeight="1" thickTop="1" thickBot="1">
      <c r="A2860" s="516" t="str">
        <f t="shared" si="98"/>
        <v/>
      </c>
    </row>
    <row r="2861" spans="1:1" ht="15" customHeight="1" thickTop="1" thickBot="1">
      <c r="A2861" s="516" t="str">
        <f t="shared" si="98"/>
        <v/>
      </c>
    </row>
    <row r="2862" spans="1:1" ht="15" customHeight="1" thickTop="1" thickBot="1">
      <c r="A2862" s="516" t="str">
        <f t="shared" si="98"/>
        <v/>
      </c>
    </row>
    <row r="2863" spans="1:1" ht="15" customHeight="1" thickTop="1" thickBot="1">
      <c r="A2863" s="516" t="str">
        <f t="shared" si="98"/>
        <v/>
      </c>
    </row>
    <row r="2864" spans="1:1" ht="15" customHeight="1" thickTop="1" thickBot="1">
      <c r="A2864" s="516" t="str">
        <f t="shared" si="98"/>
        <v/>
      </c>
    </row>
    <row r="2865" spans="1:1" ht="15" customHeight="1" thickTop="1" thickBot="1">
      <c r="A2865" s="516" t="str">
        <f t="shared" si="98"/>
        <v/>
      </c>
    </row>
    <row r="2866" spans="1:1" ht="15" customHeight="1" thickTop="1" thickBot="1">
      <c r="A2866" s="516" t="str">
        <f t="shared" si="98"/>
        <v/>
      </c>
    </row>
    <row r="2867" spans="1:1" ht="15" customHeight="1" thickTop="1" thickBot="1">
      <c r="A2867" s="516" t="str">
        <f t="shared" si="98"/>
        <v/>
      </c>
    </row>
    <row r="2868" spans="1:1" ht="15" customHeight="1" thickTop="1" thickBot="1">
      <c r="A2868" s="516" t="str">
        <f t="shared" si="98"/>
        <v/>
      </c>
    </row>
    <row r="2869" spans="1:1" ht="15" customHeight="1" thickTop="1" thickBot="1">
      <c r="A2869" s="516" t="str">
        <f t="shared" si="98"/>
        <v/>
      </c>
    </row>
    <row r="2870" spans="1:1" ht="15" customHeight="1" thickTop="1" thickBot="1">
      <c r="A2870" s="516" t="str">
        <f t="shared" si="98"/>
        <v/>
      </c>
    </row>
    <row r="2871" spans="1:1" ht="15" customHeight="1" thickTop="1" thickBot="1">
      <c r="A2871" s="516" t="str">
        <f t="shared" si="98"/>
        <v/>
      </c>
    </row>
    <row r="2872" spans="1:1" ht="15" customHeight="1" thickTop="1" thickBot="1">
      <c r="A2872" s="516" t="str">
        <f t="shared" si="98"/>
        <v/>
      </c>
    </row>
    <row r="2873" spans="1:1" ht="15" customHeight="1" thickTop="1" thickBot="1">
      <c r="A2873" s="516" t="str">
        <f t="shared" si="98"/>
        <v/>
      </c>
    </row>
    <row r="2874" spans="1:1" ht="15" customHeight="1" thickTop="1" thickBot="1">
      <c r="A2874" s="516" t="str">
        <f t="shared" si="98"/>
        <v/>
      </c>
    </row>
    <row r="2875" spans="1:1" ht="15" customHeight="1" thickTop="1" thickBot="1">
      <c r="A2875" s="516" t="str">
        <f t="shared" si="98"/>
        <v/>
      </c>
    </row>
    <row r="2876" spans="1:1" ht="15" customHeight="1" thickTop="1" thickBot="1">
      <c r="A2876" s="516" t="str">
        <f t="shared" si="98"/>
        <v/>
      </c>
    </row>
    <row r="2877" spans="1:1" ht="15" customHeight="1" thickTop="1" thickBot="1">
      <c r="A2877" s="516" t="str">
        <f t="shared" si="98"/>
        <v/>
      </c>
    </row>
    <row r="2878" spans="1:1" ht="15" customHeight="1" thickTop="1" thickBot="1">
      <c r="A2878" s="516" t="str">
        <f t="shared" si="98"/>
        <v/>
      </c>
    </row>
    <row r="2879" spans="1:1" ht="15" customHeight="1" thickTop="1" thickBot="1">
      <c r="A2879" s="516" t="str">
        <f t="shared" si="98"/>
        <v/>
      </c>
    </row>
    <row r="2880" spans="1:1" ht="15" customHeight="1" thickTop="1" thickBot="1">
      <c r="A2880" s="516" t="str">
        <f t="shared" si="98"/>
        <v/>
      </c>
    </row>
    <row r="2881" spans="1:1" ht="15" customHeight="1" thickTop="1" thickBot="1">
      <c r="A2881" s="516" t="str">
        <f t="shared" si="98"/>
        <v/>
      </c>
    </row>
    <row r="2882" spans="1:1" ht="15" customHeight="1" thickTop="1" thickBot="1">
      <c r="A2882" s="516" t="str">
        <f t="shared" si="98"/>
        <v/>
      </c>
    </row>
    <row r="2883" spans="1:1" ht="15" customHeight="1" thickTop="1" thickBot="1">
      <c r="A2883" s="516" t="str">
        <f t="shared" ref="A2883:A2946" si="100">IF($K2883="","",_xlfn.LET(_xlpm.gDate,K2883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row>
    <row r="2884" spans="1:1" ht="15" customHeight="1" thickTop="1" thickBot="1">
      <c r="A2884" s="516" t="str">
        <f>IF($K2884="","",_xlfn.LET(_xlpm.gDate,K2884,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row>
    <row r="2885" spans="1:1" ht="15" customHeight="1" thickTop="1" thickBot="1">
      <c r="A2885" s="516" t="str">
        <f t="shared" si="100"/>
        <v/>
      </c>
    </row>
    <row r="2886" spans="1:1" ht="15" customHeight="1" thickTop="1" thickBot="1">
      <c r="A2886" s="516" t="str">
        <f t="shared" si="100"/>
        <v/>
      </c>
    </row>
    <row r="2887" spans="1:1" ht="15" customHeight="1" thickTop="1" thickBot="1">
      <c r="A2887" s="516" t="str">
        <f t="shared" si="100"/>
        <v/>
      </c>
    </row>
    <row r="2888" spans="1:1" ht="15" customHeight="1" thickTop="1" thickBot="1">
      <c r="A2888" s="516" t="str">
        <f t="shared" si="100"/>
        <v/>
      </c>
    </row>
    <row r="2889" spans="1:1" ht="15" customHeight="1" thickTop="1" thickBot="1">
      <c r="A2889" s="516" t="str">
        <f t="shared" si="100"/>
        <v/>
      </c>
    </row>
    <row r="2890" spans="1:1" ht="15" customHeight="1" thickTop="1" thickBot="1">
      <c r="A2890" s="516" t="str">
        <f t="shared" si="100"/>
        <v/>
      </c>
    </row>
    <row r="2891" spans="1:1" ht="15" customHeight="1" thickTop="1" thickBot="1">
      <c r="A2891" s="516" t="str">
        <f t="shared" si="100"/>
        <v/>
      </c>
    </row>
    <row r="2892" spans="1:1" ht="15" customHeight="1" thickTop="1" thickBot="1">
      <c r="A2892" s="516" t="str">
        <f t="shared" si="100"/>
        <v/>
      </c>
    </row>
    <row r="2893" spans="1:1" ht="15" customHeight="1" thickTop="1" thickBot="1">
      <c r="A2893" s="516" t="str">
        <f t="shared" si="100"/>
        <v/>
      </c>
    </row>
    <row r="2894" spans="1:1" ht="15" customHeight="1" thickTop="1" thickBot="1">
      <c r="A2894" s="516" t="str">
        <f t="shared" si="100"/>
        <v/>
      </c>
    </row>
    <row r="2895" spans="1:1" ht="15" customHeight="1" thickTop="1" thickBot="1">
      <c r="A2895" s="516" t="str">
        <f t="shared" si="100"/>
        <v/>
      </c>
    </row>
    <row r="2896" spans="1:1" ht="15" customHeight="1" thickTop="1" thickBot="1">
      <c r="A2896" s="516" t="str">
        <f t="shared" si="100"/>
        <v/>
      </c>
    </row>
    <row r="2897" spans="1:1" ht="15" customHeight="1" thickTop="1" thickBot="1">
      <c r="A2897" s="516" t="str">
        <f t="shared" si="100"/>
        <v/>
      </c>
    </row>
    <row r="2898" spans="1:1" ht="15" customHeight="1" thickTop="1" thickBot="1">
      <c r="A2898" s="516" t="str">
        <f t="shared" si="100"/>
        <v/>
      </c>
    </row>
    <row r="2899" spans="1:1" ht="15" customHeight="1" thickTop="1" thickBot="1">
      <c r="A2899" s="516" t="str">
        <f t="shared" si="100"/>
        <v/>
      </c>
    </row>
    <row r="2900" spans="1:1" ht="15" customHeight="1" thickTop="1" thickBot="1">
      <c r="A2900" s="516" t="str">
        <f t="shared" si="100"/>
        <v/>
      </c>
    </row>
    <row r="2901" spans="1:1" ht="15" customHeight="1" thickTop="1" thickBot="1">
      <c r="A2901" s="516" t="str">
        <f t="shared" si="100"/>
        <v/>
      </c>
    </row>
    <row r="2902" spans="1:1" ht="15" customHeight="1" thickTop="1" thickBot="1">
      <c r="A2902" s="516" t="str">
        <f t="shared" si="100"/>
        <v/>
      </c>
    </row>
    <row r="2903" spans="1:1" ht="15" customHeight="1" thickTop="1" thickBot="1">
      <c r="A2903" s="516" t="str">
        <f t="shared" si="100"/>
        <v/>
      </c>
    </row>
    <row r="2904" spans="1:1" ht="15" customHeight="1" thickTop="1" thickBot="1">
      <c r="A2904" s="516" t="str">
        <f t="shared" si="100"/>
        <v/>
      </c>
    </row>
    <row r="2905" spans="1:1" ht="15" customHeight="1" thickTop="1" thickBot="1">
      <c r="A2905" s="516" t="str">
        <f t="shared" si="100"/>
        <v/>
      </c>
    </row>
    <row r="2906" spans="1:1" ht="15" customHeight="1" thickTop="1" thickBot="1">
      <c r="A2906" s="516" t="str">
        <f t="shared" si="100"/>
        <v/>
      </c>
    </row>
    <row r="2907" spans="1:1" ht="15" customHeight="1" thickTop="1" thickBot="1">
      <c r="A2907" s="516" t="str">
        <f t="shared" si="100"/>
        <v/>
      </c>
    </row>
    <row r="2908" spans="1:1" ht="15" customHeight="1" thickTop="1" thickBot="1">
      <c r="A2908" s="516" t="str">
        <f t="shared" si="100"/>
        <v/>
      </c>
    </row>
    <row r="2909" spans="1:1" ht="15" customHeight="1" thickTop="1" thickBot="1">
      <c r="A2909" s="516" t="str">
        <f t="shared" si="100"/>
        <v/>
      </c>
    </row>
    <row r="2910" spans="1:1" ht="15" customHeight="1" thickTop="1" thickBot="1">
      <c r="A2910" s="516" t="str">
        <f t="shared" si="100"/>
        <v/>
      </c>
    </row>
    <row r="2911" spans="1:1" ht="15" customHeight="1" thickTop="1" thickBot="1">
      <c r="A2911" s="516" t="str">
        <f t="shared" si="100"/>
        <v/>
      </c>
    </row>
    <row r="2912" spans="1:1" ht="15" customHeight="1" thickTop="1" thickBot="1">
      <c r="A2912" s="516" t="str">
        <f t="shared" si="100"/>
        <v/>
      </c>
    </row>
    <row r="2913" spans="1:1" ht="15" customHeight="1" thickTop="1" thickBot="1">
      <c r="A2913" s="516" t="str">
        <f t="shared" si="100"/>
        <v/>
      </c>
    </row>
    <row r="2914" spans="1:1" ht="15" customHeight="1" thickTop="1" thickBot="1">
      <c r="A2914" s="516" t="str">
        <f t="shared" si="100"/>
        <v/>
      </c>
    </row>
    <row r="2915" spans="1:1" ht="15" customHeight="1" thickTop="1" thickBot="1">
      <c r="A2915" s="516" t="str">
        <f t="shared" si="100"/>
        <v/>
      </c>
    </row>
    <row r="2916" spans="1:1" ht="15" customHeight="1" thickTop="1" thickBot="1">
      <c r="A2916" s="516" t="str">
        <f t="shared" si="100"/>
        <v/>
      </c>
    </row>
    <row r="2917" spans="1:1" ht="15" customHeight="1" thickTop="1" thickBot="1">
      <c r="A2917" s="516" t="str">
        <f t="shared" si="100"/>
        <v/>
      </c>
    </row>
    <row r="2918" spans="1:1" ht="15" customHeight="1" thickTop="1" thickBot="1">
      <c r="A2918" s="516" t="str">
        <f t="shared" si="100"/>
        <v/>
      </c>
    </row>
    <row r="2919" spans="1:1" ht="15" customHeight="1" thickTop="1" thickBot="1">
      <c r="A2919" s="516" t="str">
        <f t="shared" si="100"/>
        <v/>
      </c>
    </row>
    <row r="2920" spans="1:1" ht="15" customHeight="1" thickTop="1" thickBot="1">
      <c r="A2920" s="516" t="str">
        <f t="shared" si="100"/>
        <v/>
      </c>
    </row>
    <row r="2921" spans="1:1" ht="15" customHeight="1" thickTop="1" thickBot="1">
      <c r="A2921" s="516" t="str">
        <f t="shared" si="100"/>
        <v/>
      </c>
    </row>
    <row r="2922" spans="1:1" ht="15" customHeight="1" thickTop="1" thickBot="1">
      <c r="A2922" s="516" t="str">
        <f t="shared" si="100"/>
        <v/>
      </c>
    </row>
    <row r="2923" spans="1:1" ht="15" customHeight="1" thickTop="1" thickBot="1">
      <c r="A2923" s="516" t="str">
        <f t="shared" si="100"/>
        <v/>
      </c>
    </row>
    <row r="2924" spans="1:1" ht="15" customHeight="1" thickTop="1" thickBot="1">
      <c r="A2924" s="516" t="str">
        <f t="shared" si="100"/>
        <v/>
      </c>
    </row>
    <row r="2925" spans="1:1" ht="15" customHeight="1" thickTop="1" thickBot="1">
      <c r="A2925" s="516" t="str">
        <f t="shared" si="100"/>
        <v/>
      </c>
    </row>
    <row r="2926" spans="1:1" ht="15" customHeight="1" thickTop="1" thickBot="1">
      <c r="A2926" s="516" t="str">
        <f t="shared" si="100"/>
        <v/>
      </c>
    </row>
    <row r="2927" spans="1:1" ht="15" customHeight="1" thickTop="1" thickBot="1">
      <c r="A2927" s="516" t="str">
        <f t="shared" si="100"/>
        <v/>
      </c>
    </row>
    <row r="2928" spans="1:1" ht="15" customHeight="1" thickTop="1" thickBot="1">
      <c r="A2928" s="516" t="str">
        <f t="shared" si="100"/>
        <v/>
      </c>
    </row>
    <row r="2929" spans="1:1" ht="15" customHeight="1" thickTop="1" thickBot="1">
      <c r="A2929" s="516" t="str">
        <f t="shared" si="100"/>
        <v/>
      </c>
    </row>
    <row r="2930" spans="1:1" ht="15" customHeight="1" thickTop="1" thickBot="1">
      <c r="A2930" s="516" t="str">
        <f t="shared" si="100"/>
        <v/>
      </c>
    </row>
    <row r="2931" spans="1:1" ht="15" customHeight="1" thickTop="1" thickBot="1">
      <c r="A2931" s="516" t="str">
        <f t="shared" si="100"/>
        <v/>
      </c>
    </row>
    <row r="2932" spans="1:1" ht="15" customHeight="1" thickTop="1" thickBot="1">
      <c r="A2932" s="516" t="str">
        <f t="shared" si="100"/>
        <v/>
      </c>
    </row>
    <row r="2933" spans="1:1" ht="15" customHeight="1" thickTop="1" thickBot="1">
      <c r="A2933" s="516" t="str">
        <f t="shared" si="100"/>
        <v/>
      </c>
    </row>
    <row r="2934" spans="1:1" ht="15" customHeight="1" thickTop="1" thickBot="1">
      <c r="A2934" s="516" t="str">
        <f t="shared" si="100"/>
        <v/>
      </c>
    </row>
    <row r="2935" spans="1:1" ht="15" customHeight="1" thickTop="1" thickBot="1">
      <c r="A2935" s="516" t="str">
        <f t="shared" si="100"/>
        <v/>
      </c>
    </row>
    <row r="2936" spans="1:1" ht="15" customHeight="1" thickTop="1" thickBot="1">
      <c r="A2936" s="516" t="str">
        <f t="shared" si="100"/>
        <v/>
      </c>
    </row>
    <row r="2937" spans="1:1" ht="15" customHeight="1" thickTop="1" thickBot="1">
      <c r="A2937" s="516" t="str">
        <f t="shared" si="100"/>
        <v/>
      </c>
    </row>
    <row r="2938" spans="1:1" ht="15" customHeight="1" thickTop="1" thickBot="1">
      <c r="A2938" s="516" t="str">
        <f t="shared" si="100"/>
        <v/>
      </c>
    </row>
    <row r="2939" spans="1:1" ht="15" customHeight="1" thickTop="1" thickBot="1">
      <c r="A2939" s="516" t="str">
        <f t="shared" si="100"/>
        <v/>
      </c>
    </row>
    <row r="2940" spans="1:1" ht="15" customHeight="1" thickTop="1" thickBot="1">
      <c r="A2940" s="516" t="str">
        <f t="shared" si="100"/>
        <v/>
      </c>
    </row>
    <row r="2941" spans="1:1" ht="15" customHeight="1" thickTop="1" thickBot="1">
      <c r="A2941" s="516" t="str">
        <f t="shared" si="100"/>
        <v/>
      </c>
    </row>
    <row r="2942" spans="1:1" ht="15" customHeight="1" thickTop="1" thickBot="1">
      <c r="A2942" s="516" t="str">
        <f t="shared" si="100"/>
        <v/>
      </c>
    </row>
    <row r="2943" spans="1:1" ht="15" customHeight="1" thickTop="1" thickBot="1">
      <c r="A2943" s="516" t="str">
        <f t="shared" si="100"/>
        <v/>
      </c>
    </row>
    <row r="2944" spans="1:1" ht="15" customHeight="1" thickTop="1" thickBot="1">
      <c r="A2944" s="516" t="str">
        <f t="shared" si="100"/>
        <v/>
      </c>
    </row>
    <row r="2945" spans="1:1" ht="15" customHeight="1" thickTop="1" thickBot="1">
      <c r="A2945" s="516" t="str">
        <f t="shared" si="100"/>
        <v/>
      </c>
    </row>
    <row r="2946" spans="1:1" ht="15" customHeight="1" thickTop="1" thickBot="1">
      <c r="A2946" s="516" t="str">
        <f t="shared" si="100"/>
        <v/>
      </c>
    </row>
    <row r="2947" spans="1:1" ht="15" customHeight="1" thickTop="1" thickBot="1">
      <c r="A2947" s="516" t="str">
        <f t="shared" ref="A2947:A3010" si="101">IF($K2947="","",_xlfn.LET(_xlpm.gDate,K2947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row>
    <row r="2948" spans="1:1" ht="15" customHeight="1" thickTop="1" thickBot="1">
      <c r="A2948" s="516" t="str">
        <f t="shared" si="101"/>
        <v/>
      </c>
    </row>
    <row r="2949" spans="1:1" ht="15" customHeight="1" thickTop="1" thickBot="1">
      <c r="A2949" s="516" t="str">
        <f t="shared" si="101"/>
        <v/>
      </c>
    </row>
    <row r="2950" spans="1:1" ht="15" customHeight="1" thickTop="1" thickBot="1">
      <c r="A2950" s="516" t="str">
        <f t="shared" si="101"/>
        <v/>
      </c>
    </row>
    <row r="2951" spans="1:1" ht="15" customHeight="1" thickTop="1" thickBot="1">
      <c r="A2951" s="516" t="str">
        <f t="shared" si="101"/>
        <v/>
      </c>
    </row>
    <row r="2952" spans="1:1" ht="15" customHeight="1" thickTop="1" thickBot="1">
      <c r="A2952" s="516" t="str">
        <f t="shared" si="101"/>
        <v/>
      </c>
    </row>
    <row r="2953" spans="1:1" ht="15" customHeight="1" thickTop="1" thickBot="1">
      <c r="A2953" s="516" t="str">
        <f t="shared" si="101"/>
        <v/>
      </c>
    </row>
    <row r="2954" spans="1:1" ht="15" customHeight="1" thickTop="1" thickBot="1">
      <c r="A2954" s="516" t="str">
        <f t="shared" si="101"/>
        <v/>
      </c>
    </row>
    <row r="2955" spans="1:1" ht="15" customHeight="1" thickTop="1" thickBot="1">
      <c r="A2955" s="516" t="str">
        <f t="shared" si="101"/>
        <v/>
      </c>
    </row>
    <row r="2956" spans="1:1" ht="15" customHeight="1" thickTop="1" thickBot="1">
      <c r="A2956" s="516" t="str">
        <f t="shared" si="101"/>
        <v/>
      </c>
    </row>
    <row r="2957" spans="1:1" ht="15" customHeight="1" thickTop="1" thickBot="1">
      <c r="A2957" s="516" t="str">
        <f t="shared" si="101"/>
        <v/>
      </c>
    </row>
    <row r="2958" spans="1:1" ht="15" customHeight="1" thickTop="1" thickBot="1">
      <c r="A2958" s="516" t="str">
        <f t="shared" si="101"/>
        <v/>
      </c>
    </row>
    <row r="2959" spans="1:1" ht="15" customHeight="1" thickTop="1" thickBot="1">
      <c r="A2959" s="516" t="str">
        <f t="shared" si="101"/>
        <v/>
      </c>
    </row>
    <row r="2960" spans="1:1" ht="15" customHeight="1" thickTop="1" thickBot="1">
      <c r="A2960" s="516" t="str">
        <f t="shared" si="101"/>
        <v/>
      </c>
    </row>
    <row r="2961" spans="1:1" ht="15" customHeight="1" thickTop="1" thickBot="1">
      <c r="A2961" s="516" t="str">
        <f t="shared" si="101"/>
        <v/>
      </c>
    </row>
    <row r="2962" spans="1:1" ht="15" customHeight="1" thickTop="1" thickBot="1">
      <c r="A2962" s="516" t="str">
        <f t="shared" si="101"/>
        <v/>
      </c>
    </row>
    <row r="2963" spans="1:1" ht="15" customHeight="1" thickTop="1" thickBot="1">
      <c r="A2963" s="516" t="str">
        <f t="shared" si="101"/>
        <v/>
      </c>
    </row>
    <row r="2964" spans="1:1" ht="15" customHeight="1" thickTop="1" thickBot="1">
      <c r="A2964" s="516" t="str">
        <f t="shared" si="101"/>
        <v/>
      </c>
    </row>
    <row r="2965" spans="1:1" ht="15" customHeight="1" thickTop="1" thickBot="1">
      <c r="A2965" s="516" t="str">
        <f t="shared" si="101"/>
        <v/>
      </c>
    </row>
    <row r="2966" spans="1:1" ht="15" customHeight="1" thickTop="1" thickBot="1">
      <c r="A2966" s="516" t="str">
        <f t="shared" si="101"/>
        <v/>
      </c>
    </row>
    <row r="2967" spans="1:1" ht="15" customHeight="1" thickTop="1" thickBot="1">
      <c r="A2967" s="516" t="str">
        <f t="shared" si="101"/>
        <v/>
      </c>
    </row>
    <row r="2968" spans="1:1" ht="15" customHeight="1" thickTop="1" thickBot="1">
      <c r="A2968" s="516" t="str">
        <f t="shared" si="101"/>
        <v/>
      </c>
    </row>
    <row r="2969" spans="1:1" ht="15" customHeight="1" thickTop="1" thickBot="1">
      <c r="A2969" s="516" t="str">
        <f t="shared" si="101"/>
        <v/>
      </c>
    </row>
    <row r="2970" spans="1:1" ht="15" customHeight="1" thickTop="1" thickBot="1">
      <c r="A2970" s="516" t="str">
        <f t="shared" si="101"/>
        <v/>
      </c>
    </row>
    <row r="2971" spans="1:1" ht="15" customHeight="1" thickTop="1" thickBot="1">
      <c r="A2971" s="516" t="str">
        <f t="shared" si="101"/>
        <v/>
      </c>
    </row>
    <row r="2972" spans="1:1" ht="15" customHeight="1" thickTop="1" thickBot="1">
      <c r="A2972" s="516" t="str">
        <f t="shared" si="101"/>
        <v/>
      </c>
    </row>
    <row r="2973" spans="1:1" ht="15" customHeight="1" thickTop="1" thickBot="1">
      <c r="A2973" s="516" t="str">
        <f t="shared" si="101"/>
        <v/>
      </c>
    </row>
    <row r="2974" spans="1:1" ht="15" customHeight="1" thickTop="1" thickBot="1">
      <c r="A2974" s="516" t="str">
        <f t="shared" si="101"/>
        <v/>
      </c>
    </row>
    <row r="2975" spans="1:1" ht="15" customHeight="1" thickTop="1" thickBot="1">
      <c r="A2975" s="516" t="str">
        <f t="shared" si="101"/>
        <v/>
      </c>
    </row>
    <row r="2976" spans="1:1" ht="15" customHeight="1" thickTop="1" thickBot="1">
      <c r="A2976" s="516" t="str">
        <f t="shared" si="101"/>
        <v/>
      </c>
    </row>
    <row r="2977" spans="1:1" ht="15" customHeight="1" thickTop="1" thickBot="1">
      <c r="A2977" s="516" t="str">
        <f t="shared" si="101"/>
        <v/>
      </c>
    </row>
    <row r="2978" spans="1:1" ht="15" customHeight="1" thickTop="1" thickBot="1">
      <c r="A2978" s="516" t="str">
        <f t="shared" si="101"/>
        <v/>
      </c>
    </row>
    <row r="2979" spans="1:1" ht="15" customHeight="1" thickTop="1" thickBot="1">
      <c r="A2979" s="516" t="str">
        <f t="shared" si="101"/>
        <v/>
      </c>
    </row>
    <row r="2980" spans="1:1" ht="15" customHeight="1" thickTop="1" thickBot="1">
      <c r="A2980" s="516" t="str">
        <f t="shared" si="101"/>
        <v/>
      </c>
    </row>
    <row r="2981" spans="1:1" ht="15" customHeight="1" thickTop="1" thickBot="1">
      <c r="A2981" s="516" t="str">
        <f t="shared" si="101"/>
        <v/>
      </c>
    </row>
    <row r="2982" spans="1:1" ht="15" customHeight="1" thickTop="1" thickBot="1">
      <c r="A2982" s="516" t="str">
        <f t="shared" si="101"/>
        <v/>
      </c>
    </row>
    <row r="2983" spans="1:1" ht="15" customHeight="1" thickTop="1" thickBot="1">
      <c r="A2983" s="516" t="str">
        <f t="shared" si="101"/>
        <v/>
      </c>
    </row>
    <row r="2984" spans="1:1" ht="15" customHeight="1" thickTop="1" thickBot="1">
      <c r="A2984" s="516" t="str">
        <f t="shared" si="101"/>
        <v/>
      </c>
    </row>
    <row r="2985" spans="1:1" ht="15" customHeight="1" thickTop="1" thickBot="1">
      <c r="A2985" s="516" t="str">
        <f t="shared" si="101"/>
        <v/>
      </c>
    </row>
    <row r="2986" spans="1:1" ht="15" customHeight="1" thickTop="1" thickBot="1">
      <c r="A2986" s="516" t="str">
        <f t="shared" si="101"/>
        <v/>
      </c>
    </row>
    <row r="2987" spans="1:1" ht="15" customHeight="1" thickTop="1" thickBot="1">
      <c r="A2987" s="516" t="str">
        <f t="shared" si="101"/>
        <v/>
      </c>
    </row>
    <row r="2988" spans="1:1" ht="15" customHeight="1" thickTop="1" thickBot="1">
      <c r="A2988" s="516" t="str">
        <f t="shared" si="101"/>
        <v/>
      </c>
    </row>
    <row r="2989" spans="1:1" ht="15" customHeight="1" thickTop="1" thickBot="1">
      <c r="A2989" s="516" t="str">
        <f t="shared" si="101"/>
        <v/>
      </c>
    </row>
    <row r="2990" spans="1:1" ht="15" customHeight="1" thickTop="1" thickBot="1">
      <c r="A2990" s="516" t="str">
        <f t="shared" si="101"/>
        <v/>
      </c>
    </row>
    <row r="2991" spans="1:1" ht="15" customHeight="1" thickTop="1" thickBot="1">
      <c r="A2991" s="516" t="str">
        <f t="shared" si="101"/>
        <v/>
      </c>
    </row>
    <row r="2992" spans="1:1" ht="15" customHeight="1" thickTop="1" thickBot="1">
      <c r="A2992" s="516" t="str">
        <f t="shared" si="101"/>
        <v/>
      </c>
    </row>
    <row r="2993" spans="1:1" ht="15" customHeight="1" thickTop="1" thickBot="1">
      <c r="A2993" s="516" t="str">
        <f t="shared" si="101"/>
        <v/>
      </c>
    </row>
    <row r="2994" spans="1:1" ht="15" customHeight="1" thickTop="1" thickBot="1">
      <c r="A2994" s="516" t="str">
        <f t="shared" si="101"/>
        <v/>
      </c>
    </row>
    <row r="2995" spans="1:1" ht="15" customHeight="1" thickTop="1" thickBot="1">
      <c r="A2995" s="516" t="str">
        <f t="shared" si="101"/>
        <v/>
      </c>
    </row>
    <row r="2996" spans="1:1" ht="15" customHeight="1" thickTop="1" thickBot="1">
      <c r="A2996" s="516" t="str">
        <f t="shared" si="101"/>
        <v/>
      </c>
    </row>
    <row r="2997" spans="1:1" ht="15" customHeight="1" thickTop="1" thickBot="1">
      <c r="A2997" s="516" t="str">
        <f t="shared" si="101"/>
        <v/>
      </c>
    </row>
    <row r="2998" spans="1:1" ht="15" customHeight="1" thickTop="1" thickBot="1">
      <c r="A2998" s="516" t="str">
        <f t="shared" si="101"/>
        <v/>
      </c>
    </row>
    <row r="2999" spans="1:1" ht="15" customHeight="1" thickTop="1" thickBot="1">
      <c r="A2999" s="516" t="str">
        <f t="shared" si="101"/>
        <v/>
      </c>
    </row>
    <row r="3000" spans="1:1" ht="15" customHeight="1" thickTop="1" thickBot="1">
      <c r="A3000" s="516" t="str">
        <f t="shared" si="101"/>
        <v/>
      </c>
    </row>
    <row r="3001" spans="1:1" ht="15" customHeight="1" thickTop="1" thickBot="1">
      <c r="A3001" s="516" t="str">
        <f t="shared" si="101"/>
        <v/>
      </c>
    </row>
    <row r="3002" spans="1:1" ht="15" customHeight="1" thickTop="1" thickBot="1">
      <c r="A3002" s="516" t="str">
        <f t="shared" si="101"/>
        <v/>
      </c>
    </row>
    <row r="3003" spans="1:1" ht="15" customHeight="1" thickTop="1" thickBot="1">
      <c r="A3003" s="516" t="str">
        <f t="shared" si="101"/>
        <v/>
      </c>
    </row>
    <row r="3004" spans="1:1" ht="15" customHeight="1" thickTop="1" thickBot="1">
      <c r="A3004" s="516" t="str">
        <f t="shared" si="101"/>
        <v/>
      </c>
    </row>
    <row r="3005" spans="1:1" ht="15" customHeight="1" thickTop="1" thickBot="1">
      <c r="A3005" s="516" t="str">
        <f t="shared" si="101"/>
        <v/>
      </c>
    </row>
    <row r="3006" spans="1:1" ht="15" customHeight="1" thickTop="1" thickBot="1">
      <c r="A3006" s="516" t="str">
        <f t="shared" si="101"/>
        <v/>
      </c>
    </row>
    <row r="3007" spans="1:1" ht="15" customHeight="1" thickTop="1" thickBot="1">
      <c r="A3007" s="516" t="str">
        <f t="shared" si="101"/>
        <v/>
      </c>
    </row>
    <row r="3008" spans="1:1" ht="15" customHeight="1" thickTop="1" thickBot="1">
      <c r="A3008" s="516" t="str">
        <f t="shared" si="101"/>
        <v/>
      </c>
    </row>
    <row r="3009" spans="1:1" ht="15" customHeight="1" thickTop="1" thickBot="1">
      <c r="A3009" s="516" t="str">
        <f t="shared" si="101"/>
        <v/>
      </c>
    </row>
    <row r="3010" spans="1:1" ht="15" customHeight="1" thickTop="1" thickBot="1">
      <c r="A3010" s="516" t="str">
        <f t="shared" si="101"/>
        <v/>
      </c>
    </row>
    <row r="3011" spans="1:1" ht="15" customHeight="1" thickTop="1" thickBot="1">
      <c r="A3011" s="516" t="str">
        <f t="shared" ref="A3011:A3074" si="102">IF($K3011="","",_xlfn.LET(_xlpm.gDate,K3011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row>
    <row r="3012" spans="1:1" ht="15" customHeight="1" thickTop="1" thickBot="1">
      <c r="A3012" s="516" t="str">
        <f t="shared" si="102"/>
        <v/>
      </c>
    </row>
    <row r="3013" spans="1:1" ht="15" customHeight="1" thickTop="1" thickBot="1">
      <c r="A3013" s="516" t="str">
        <f t="shared" si="102"/>
        <v/>
      </c>
    </row>
    <row r="3014" spans="1:1" ht="15" customHeight="1" thickTop="1" thickBot="1">
      <c r="A3014" s="516" t="str">
        <f t="shared" si="102"/>
        <v/>
      </c>
    </row>
    <row r="3015" spans="1:1" ht="15" customHeight="1" thickTop="1" thickBot="1">
      <c r="A3015" s="516" t="str">
        <f t="shared" si="102"/>
        <v/>
      </c>
    </row>
    <row r="3016" spans="1:1" ht="15" customHeight="1" thickTop="1" thickBot="1">
      <c r="A3016" s="516" t="str">
        <f t="shared" si="102"/>
        <v/>
      </c>
    </row>
    <row r="3017" spans="1:1" ht="15" customHeight="1" thickTop="1" thickBot="1">
      <c r="A3017" s="516" t="str">
        <f t="shared" si="102"/>
        <v/>
      </c>
    </row>
    <row r="3018" spans="1:1" ht="15" customHeight="1" thickTop="1" thickBot="1">
      <c r="A3018" s="516" t="str">
        <f t="shared" si="102"/>
        <v/>
      </c>
    </row>
    <row r="3019" spans="1:1" ht="15" customHeight="1" thickTop="1" thickBot="1">
      <c r="A3019" s="516" t="str">
        <f t="shared" si="102"/>
        <v/>
      </c>
    </row>
    <row r="3020" spans="1:1" ht="15" customHeight="1" thickTop="1" thickBot="1">
      <c r="A3020" s="516" t="str">
        <f t="shared" si="102"/>
        <v/>
      </c>
    </row>
    <row r="3021" spans="1:1" ht="15" customHeight="1" thickTop="1" thickBot="1">
      <c r="A3021" s="516" t="str">
        <f t="shared" si="102"/>
        <v/>
      </c>
    </row>
    <row r="3022" spans="1:1" ht="15" customHeight="1" thickTop="1" thickBot="1">
      <c r="A3022" s="516" t="str">
        <f t="shared" si="102"/>
        <v/>
      </c>
    </row>
    <row r="3023" spans="1:1" ht="15" customHeight="1" thickTop="1" thickBot="1">
      <c r="A3023" s="516" t="str">
        <f t="shared" si="102"/>
        <v/>
      </c>
    </row>
    <row r="3024" spans="1:1" ht="15" customHeight="1" thickTop="1" thickBot="1">
      <c r="A3024" s="516" t="str">
        <f t="shared" si="102"/>
        <v/>
      </c>
    </row>
    <row r="3025" spans="1:1" ht="15" customHeight="1" thickTop="1" thickBot="1">
      <c r="A3025" s="516" t="str">
        <f t="shared" si="102"/>
        <v/>
      </c>
    </row>
    <row r="3026" spans="1:1" ht="15" customHeight="1" thickTop="1" thickBot="1">
      <c r="A3026" s="516" t="str">
        <f t="shared" si="102"/>
        <v/>
      </c>
    </row>
    <row r="3027" spans="1:1" ht="15" customHeight="1" thickTop="1" thickBot="1">
      <c r="A3027" s="516" t="str">
        <f t="shared" si="102"/>
        <v/>
      </c>
    </row>
    <row r="3028" spans="1:1" ht="15" customHeight="1" thickTop="1" thickBot="1">
      <c r="A3028" s="516" t="str">
        <f t="shared" si="102"/>
        <v/>
      </c>
    </row>
    <row r="3029" spans="1:1" ht="15" customHeight="1" thickTop="1" thickBot="1">
      <c r="A3029" s="516" t="str">
        <f t="shared" si="102"/>
        <v/>
      </c>
    </row>
    <row r="3030" spans="1:1" ht="15" customHeight="1" thickTop="1" thickBot="1">
      <c r="A3030" s="516" t="str">
        <f t="shared" si="102"/>
        <v/>
      </c>
    </row>
    <row r="3031" spans="1:1" ht="15" customHeight="1" thickTop="1" thickBot="1">
      <c r="A3031" s="516" t="str">
        <f t="shared" si="102"/>
        <v/>
      </c>
    </row>
    <row r="3032" spans="1:1" ht="15" customHeight="1" thickTop="1" thickBot="1">
      <c r="A3032" s="516" t="str">
        <f t="shared" si="102"/>
        <v/>
      </c>
    </row>
    <row r="3033" spans="1:1" ht="15" customHeight="1" thickTop="1" thickBot="1">
      <c r="A3033" s="516" t="str">
        <f t="shared" si="102"/>
        <v/>
      </c>
    </row>
    <row r="3034" spans="1:1" ht="15" customHeight="1" thickTop="1" thickBot="1">
      <c r="A3034" s="516" t="str">
        <f t="shared" si="102"/>
        <v/>
      </c>
    </row>
    <row r="3035" spans="1:1" ht="15" customHeight="1" thickTop="1" thickBot="1">
      <c r="A3035" s="516" t="str">
        <f t="shared" si="102"/>
        <v/>
      </c>
    </row>
    <row r="3036" spans="1:1" ht="15" customHeight="1" thickTop="1" thickBot="1">
      <c r="A3036" s="516" t="str">
        <f t="shared" si="102"/>
        <v/>
      </c>
    </row>
    <row r="3037" spans="1:1" ht="15" customHeight="1" thickTop="1" thickBot="1">
      <c r="A3037" s="516" t="str">
        <f t="shared" si="102"/>
        <v/>
      </c>
    </row>
    <row r="3038" spans="1:1" ht="15" customHeight="1" thickTop="1" thickBot="1">
      <c r="A3038" s="516" t="str">
        <f t="shared" si="102"/>
        <v/>
      </c>
    </row>
    <row r="3039" spans="1:1" ht="15" customHeight="1" thickTop="1" thickBot="1">
      <c r="A3039" s="516" t="str">
        <f t="shared" si="102"/>
        <v/>
      </c>
    </row>
    <row r="3040" spans="1:1" ht="15" customHeight="1" thickTop="1" thickBot="1">
      <c r="A3040" s="516" t="str">
        <f t="shared" si="102"/>
        <v/>
      </c>
    </row>
    <row r="3041" spans="1:1" ht="15" customHeight="1" thickTop="1" thickBot="1">
      <c r="A3041" s="516" t="str">
        <f t="shared" si="102"/>
        <v/>
      </c>
    </row>
    <row r="3042" spans="1:1" ht="15" customHeight="1" thickTop="1" thickBot="1">
      <c r="A3042" s="516" t="str">
        <f t="shared" si="102"/>
        <v/>
      </c>
    </row>
    <row r="3043" spans="1:1" ht="15" customHeight="1" thickTop="1" thickBot="1">
      <c r="A3043" s="516" t="str">
        <f t="shared" si="102"/>
        <v/>
      </c>
    </row>
    <row r="3044" spans="1:1" ht="15" customHeight="1" thickTop="1" thickBot="1">
      <c r="A3044" s="516" t="str">
        <f t="shared" si="102"/>
        <v/>
      </c>
    </row>
    <row r="3045" spans="1:1" ht="15" customHeight="1" thickTop="1" thickBot="1">
      <c r="A3045" s="516" t="str">
        <f t="shared" si="102"/>
        <v/>
      </c>
    </row>
    <row r="3046" spans="1:1" ht="15" customHeight="1" thickTop="1" thickBot="1">
      <c r="A3046" s="516" t="str">
        <f t="shared" si="102"/>
        <v/>
      </c>
    </row>
    <row r="3047" spans="1:1" ht="15" customHeight="1" thickTop="1" thickBot="1">
      <c r="A3047" s="516" t="str">
        <f t="shared" si="102"/>
        <v/>
      </c>
    </row>
    <row r="3048" spans="1:1" ht="15" customHeight="1" thickTop="1" thickBot="1">
      <c r="A3048" s="516" t="str">
        <f t="shared" si="102"/>
        <v/>
      </c>
    </row>
    <row r="3049" spans="1:1" ht="15" customHeight="1" thickTop="1" thickBot="1">
      <c r="A3049" s="516" t="str">
        <f t="shared" si="102"/>
        <v/>
      </c>
    </row>
    <row r="3050" spans="1:1" ht="15" customHeight="1" thickTop="1" thickBot="1">
      <c r="A3050" s="516" t="str">
        <f t="shared" si="102"/>
        <v/>
      </c>
    </row>
    <row r="3051" spans="1:1" ht="15" customHeight="1" thickTop="1" thickBot="1">
      <c r="A3051" s="516" t="str">
        <f t="shared" si="102"/>
        <v/>
      </c>
    </row>
    <row r="3052" spans="1:1" ht="15" customHeight="1" thickTop="1" thickBot="1">
      <c r="A3052" s="516" t="str">
        <f t="shared" si="102"/>
        <v/>
      </c>
    </row>
    <row r="3053" spans="1:1" ht="15" customHeight="1" thickTop="1" thickBot="1">
      <c r="A3053" s="516" t="str">
        <f t="shared" si="102"/>
        <v/>
      </c>
    </row>
    <row r="3054" spans="1:1" ht="15" customHeight="1" thickTop="1" thickBot="1">
      <c r="A3054" s="516" t="str">
        <f t="shared" si="102"/>
        <v/>
      </c>
    </row>
    <row r="3055" spans="1:1" ht="15" customHeight="1" thickTop="1" thickBot="1">
      <c r="A3055" s="516" t="str">
        <f t="shared" si="102"/>
        <v/>
      </c>
    </row>
    <row r="3056" spans="1:1" ht="15" customHeight="1" thickTop="1" thickBot="1">
      <c r="A3056" s="516" t="str">
        <f t="shared" si="102"/>
        <v/>
      </c>
    </row>
    <row r="3057" spans="1:1" ht="15" customHeight="1" thickTop="1" thickBot="1">
      <c r="A3057" s="516" t="str">
        <f t="shared" si="102"/>
        <v/>
      </c>
    </row>
    <row r="3058" spans="1:1" ht="15" customHeight="1" thickTop="1" thickBot="1">
      <c r="A3058" s="516" t="str">
        <f t="shared" si="102"/>
        <v/>
      </c>
    </row>
    <row r="3059" spans="1:1" ht="15" customHeight="1" thickTop="1" thickBot="1">
      <c r="A3059" s="516" t="str">
        <f t="shared" si="102"/>
        <v/>
      </c>
    </row>
    <row r="3060" spans="1:1" ht="15" customHeight="1" thickTop="1" thickBot="1">
      <c r="A3060" s="516" t="str">
        <f t="shared" si="102"/>
        <v/>
      </c>
    </row>
    <row r="3061" spans="1:1" ht="15" customHeight="1" thickTop="1" thickBot="1">
      <c r="A3061" s="516" t="str">
        <f t="shared" si="102"/>
        <v/>
      </c>
    </row>
    <row r="3062" spans="1:1" ht="15" customHeight="1" thickTop="1" thickBot="1">
      <c r="A3062" s="516" t="str">
        <f t="shared" si="102"/>
        <v/>
      </c>
    </row>
    <row r="3063" spans="1:1" ht="15" customHeight="1" thickTop="1" thickBot="1">
      <c r="A3063" s="516" t="str">
        <f t="shared" si="102"/>
        <v/>
      </c>
    </row>
    <row r="3064" spans="1:1" ht="15" customHeight="1" thickTop="1" thickBot="1">
      <c r="A3064" s="516" t="str">
        <f t="shared" si="102"/>
        <v/>
      </c>
    </row>
    <row r="3065" spans="1:1" ht="15" customHeight="1" thickTop="1" thickBot="1">
      <c r="A3065" s="516" t="str">
        <f t="shared" si="102"/>
        <v/>
      </c>
    </row>
    <row r="3066" spans="1:1" ht="15" customHeight="1" thickTop="1" thickBot="1">
      <c r="A3066" s="516" t="str">
        <f t="shared" si="102"/>
        <v/>
      </c>
    </row>
    <row r="3067" spans="1:1" ht="15" customHeight="1" thickTop="1" thickBot="1">
      <c r="A3067" s="516" t="str">
        <f t="shared" si="102"/>
        <v/>
      </c>
    </row>
    <row r="3068" spans="1:1" ht="15" customHeight="1" thickTop="1" thickBot="1">
      <c r="A3068" s="516" t="str">
        <f t="shared" si="102"/>
        <v/>
      </c>
    </row>
    <row r="3069" spans="1:1" ht="15" customHeight="1" thickTop="1" thickBot="1">
      <c r="A3069" s="516" t="str">
        <f t="shared" si="102"/>
        <v/>
      </c>
    </row>
    <row r="3070" spans="1:1" ht="15" customHeight="1" thickTop="1" thickBot="1">
      <c r="A3070" s="516" t="str">
        <f t="shared" si="102"/>
        <v/>
      </c>
    </row>
    <row r="3071" spans="1:1" ht="15" customHeight="1" thickTop="1" thickBot="1">
      <c r="A3071" s="516" t="str">
        <f t="shared" si="102"/>
        <v/>
      </c>
    </row>
    <row r="3072" spans="1:1" ht="15" customHeight="1" thickTop="1" thickBot="1">
      <c r="A3072" s="516" t="str">
        <f t="shared" si="102"/>
        <v/>
      </c>
    </row>
    <row r="3073" spans="1:1" ht="15" customHeight="1" thickTop="1" thickBot="1">
      <c r="A3073" s="516" t="str">
        <f t="shared" si="102"/>
        <v/>
      </c>
    </row>
    <row r="3074" spans="1:1" ht="15" customHeight="1" thickTop="1" thickBot="1">
      <c r="A3074" s="516" t="str">
        <f t="shared" si="102"/>
        <v/>
      </c>
    </row>
    <row r="3075" spans="1:1" ht="15" customHeight="1" thickTop="1" thickBot="1">
      <c r="A3075" s="516" t="str">
        <f t="shared" ref="A3075:A3138" si="103">IF($K3075="","",_xlfn.LET(_xlpm.gDate,K3075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row>
    <row r="3076" spans="1:1" ht="15" customHeight="1" thickTop="1" thickBot="1">
      <c r="A3076" s="516" t="str">
        <f t="shared" si="103"/>
        <v/>
      </c>
    </row>
    <row r="3077" spans="1:1" ht="15" customHeight="1" thickTop="1" thickBot="1">
      <c r="A3077" s="516" t="str">
        <f t="shared" si="103"/>
        <v/>
      </c>
    </row>
    <row r="3078" spans="1:1" ht="15" customHeight="1" thickTop="1" thickBot="1">
      <c r="A3078" s="516" t="str">
        <f t="shared" si="103"/>
        <v/>
      </c>
    </row>
    <row r="3079" spans="1:1" ht="15" customHeight="1" thickTop="1" thickBot="1">
      <c r="A3079" s="516" t="str">
        <f t="shared" si="103"/>
        <v/>
      </c>
    </row>
    <row r="3080" spans="1:1" ht="15" customHeight="1" thickTop="1" thickBot="1">
      <c r="A3080" s="516" t="str">
        <f t="shared" si="103"/>
        <v/>
      </c>
    </row>
    <row r="3081" spans="1:1" ht="15" customHeight="1" thickTop="1" thickBot="1">
      <c r="A3081" s="516" t="str">
        <f t="shared" si="103"/>
        <v/>
      </c>
    </row>
    <row r="3082" spans="1:1" ht="15" customHeight="1" thickTop="1" thickBot="1">
      <c r="A3082" s="516" t="str">
        <f t="shared" si="103"/>
        <v/>
      </c>
    </row>
    <row r="3083" spans="1:1" ht="15" customHeight="1" thickTop="1" thickBot="1">
      <c r="A3083" s="516" t="str">
        <f t="shared" si="103"/>
        <v/>
      </c>
    </row>
    <row r="3084" spans="1:1" ht="15" customHeight="1" thickTop="1" thickBot="1">
      <c r="A3084" s="516" t="str">
        <f t="shared" si="103"/>
        <v/>
      </c>
    </row>
    <row r="3085" spans="1:1" ht="15" customHeight="1" thickTop="1" thickBot="1">
      <c r="A3085" s="516" t="str">
        <f t="shared" si="103"/>
        <v/>
      </c>
    </row>
    <row r="3086" spans="1:1" ht="15" customHeight="1" thickTop="1" thickBot="1">
      <c r="A3086" s="516" t="str">
        <f t="shared" si="103"/>
        <v/>
      </c>
    </row>
    <row r="3087" spans="1:1" ht="15" customHeight="1" thickTop="1" thickBot="1">
      <c r="A3087" s="516" t="str">
        <f t="shared" si="103"/>
        <v/>
      </c>
    </row>
    <row r="3088" spans="1:1" ht="15" customHeight="1" thickTop="1" thickBot="1">
      <c r="A3088" s="516" t="str">
        <f t="shared" si="103"/>
        <v/>
      </c>
    </row>
    <row r="3089" spans="1:1" ht="15" customHeight="1" thickTop="1" thickBot="1">
      <c r="A3089" s="516" t="str">
        <f t="shared" si="103"/>
        <v/>
      </c>
    </row>
    <row r="3090" spans="1:1" ht="15" customHeight="1" thickTop="1" thickBot="1">
      <c r="A3090" s="516" t="str">
        <f t="shared" si="103"/>
        <v/>
      </c>
    </row>
    <row r="3091" spans="1:1" ht="15" customHeight="1" thickTop="1" thickBot="1">
      <c r="A3091" s="516" t="str">
        <f t="shared" si="103"/>
        <v/>
      </c>
    </row>
    <row r="3092" spans="1:1" ht="15" customHeight="1" thickTop="1" thickBot="1">
      <c r="A3092" s="516" t="str">
        <f t="shared" si="103"/>
        <v/>
      </c>
    </row>
    <row r="3093" spans="1:1" ht="15" customHeight="1" thickTop="1" thickBot="1">
      <c r="A3093" s="516" t="str">
        <f t="shared" si="103"/>
        <v/>
      </c>
    </row>
    <row r="3094" spans="1:1" ht="15" customHeight="1" thickTop="1" thickBot="1">
      <c r="A3094" s="516" t="str">
        <f t="shared" si="103"/>
        <v/>
      </c>
    </row>
    <row r="3095" spans="1:1" ht="15" customHeight="1" thickTop="1" thickBot="1">
      <c r="A3095" s="516" t="str">
        <f t="shared" si="103"/>
        <v/>
      </c>
    </row>
    <row r="3096" spans="1:1" ht="15" customHeight="1" thickTop="1" thickBot="1">
      <c r="A3096" s="516" t="str">
        <f t="shared" si="103"/>
        <v/>
      </c>
    </row>
    <row r="3097" spans="1:1" ht="15" customHeight="1" thickTop="1" thickBot="1">
      <c r="A3097" s="516" t="str">
        <f t="shared" si="103"/>
        <v/>
      </c>
    </row>
    <row r="3098" spans="1:1" ht="15" customHeight="1" thickTop="1" thickBot="1">
      <c r="A3098" s="516" t="str">
        <f t="shared" si="103"/>
        <v/>
      </c>
    </row>
    <row r="3099" spans="1:1" ht="15" customHeight="1" thickTop="1" thickBot="1">
      <c r="A3099" s="516" t="str">
        <f t="shared" si="103"/>
        <v/>
      </c>
    </row>
    <row r="3100" spans="1:1" ht="15" customHeight="1" thickTop="1" thickBot="1">
      <c r="A3100" s="516" t="str">
        <f t="shared" si="103"/>
        <v/>
      </c>
    </row>
    <row r="3101" spans="1:1" ht="15" customHeight="1" thickTop="1" thickBot="1">
      <c r="A3101" s="516" t="str">
        <f t="shared" si="103"/>
        <v/>
      </c>
    </row>
    <row r="3102" spans="1:1" ht="15" customHeight="1" thickTop="1" thickBot="1">
      <c r="A3102" s="516" t="str">
        <f t="shared" si="103"/>
        <v/>
      </c>
    </row>
    <row r="3103" spans="1:1" ht="15" customHeight="1" thickTop="1" thickBot="1">
      <c r="A3103" s="516" t="str">
        <f t="shared" si="103"/>
        <v/>
      </c>
    </row>
    <row r="3104" spans="1:1" ht="15" customHeight="1" thickTop="1" thickBot="1">
      <c r="A3104" s="516" t="str">
        <f t="shared" si="103"/>
        <v/>
      </c>
    </row>
    <row r="3105" spans="1:1" ht="15" customHeight="1" thickTop="1" thickBot="1">
      <c r="A3105" s="516" t="str">
        <f t="shared" si="103"/>
        <v/>
      </c>
    </row>
    <row r="3106" spans="1:1" ht="15" customHeight="1" thickTop="1" thickBot="1">
      <c r="A3106" s="516" t="str">
        <f t="shared" si="103"/>
        <v/>
      </c>
    </row>
    <row r="3107" spans="1:1" ht="15" customHeight="1" thickTop="1" thickBot="1">
      <c r="A3107" s="516" t="str">
        <f t="shared" si="103"/>
        <v/>
      </c>
    </row>
    <row r="3108" spans="1:1" ht="15" customHeight="1" thickTop="1" thickBot="1">
      <c r="A3108" s="516" t="str">
        <f t="shared" si="103"/>
        <v/>
      </c>
    </row>
    <row r="3109" spans="1:1" ht="15" customHeight="1" thickTop="1" thickBot="1">
      <c r="A3109" s="516" t="str">
        <f t="shared" si="103"/>
        <v/>
      </c>
    </row>
    <row r="3110" spans="1:1" ht="15" customHeight="1" thickTop="1" thickBot="1">
      <c r="A3110" s="516" t="str">
        <f t="shared" si="103"/>
        <v/>
      </c>
    </row>
    <row r="3111" spans="1:1" ht="15" customHeight="1" thickTop="1" thickBot="1">
      <c r="A3111" s="516" t="str">
        <f t="shared" si="103"/>
        <v/>
      </c>
    </row>
    <row r="3112" spans="1:1" ht="15" customHeight="1" thickTop="1" thickBot="1">
      <c r="A3112" s="516" t="str">
        <f t="shared" si="103"/>
        <v/>
      </c>
    </row>
    <row r="3113" spans="1:1" ht="15" customHeight="1" thickTop="1" thickBot="1">
      <c r="A3113" s="516" t="str">
        <f t="shared" si="103"/>
        <v/>
      </c>
    </row>
    <row r="3114" spans="1:1" ht="15" customHeight="1" thickTop="1" thickBot="1">
      <c r="A3114" s="516" t="str">
        <f t="shared" si="103"/>
        <v/>
      </c>
    </row>
    <row r="3115" spans="1:1" ht="15" customHeight="1" thickTop="1" thickBot="1">
      <c r="A3115" s="516" t="str">
        <f t="shared" si="103"/>
        <v/>
      </c>
    </row>
    <row r="3116" spans="1:1" ht="15" customHeight="1" thickTop="1" thickBot="1">
      <c r="A3116" s="516" t="str">
        <f t="shared" si="103"/>
        <v/>
      </c>
    </row>
    <row r="3117" spans="1:1" ht="15" customHeight="1" thickTop="1" thickBot="1">
      <c r="A3117" s="516" t="str">
        <f t="shared" si="103"/>
        <v/>
      </c>
    </row>
    <row r="3118" spans="1:1" ht="15" customHeight="1" thickTop="1" thickBot="1">
      <c r="A3118" s="516" t="str">
        <f t="shared" si="103"/>
        <v/>
      </c>
    </row>
    <row r="3119" spans="1:1" ht="15" customHeight="1" thickTop="1" thickBot="1">
      <c r="A3119" s="516" t="str">
        <f t="shared" si="103"/>
        <v/>
      </c>
    </row>
    <row r="3120" spans="1:1" ht="15" customHeight="1" thickTop="1" thickBot="1">
      <c r="A3120" s="516" t="str">
        <f t="shared" si="103"/>
        <v/>
      </c>
    </row>
    <row r="3121" spans="1:1" ht="15" customHeight="1" thickTop="1" thickBot="1">
      <c r="A3121" s="516" t="str">
        <f t="shared" si="103"/>
        <v/>
      </c>
    </row>
    <row r="3122" spans="1:1" ht="15" customHeight="1" thickTop="1" thickBot="1">
      <c r="A3122" s="516" t="str">
        <f t="shared" si="103"/>
        <v/>
      </c>
    </row>
    <row r="3123" spans="1:1" ht="15" customHeight="1" thickTop="1" thickBot="1">
      <c r="A3123" s="516" t="str">
        <f t="shared" si="103"/>
        <v/>
      </c>
    </row>
    <row r="3124" spans="1:1" ht="15" customHeight="1" thickTop="1" thickBot="1">
      <c r="A3124" s="516" t="str">
        <f t="shared" si="103"/>
        <v/>
      </c>
    </row>
    <row r="3125" spans="1:1" ht="15" customHeight="1" thickTop="1" thickBot="1">
      <c r="A3125" s="516" t="str">
        <f t="shared" si="103"/>
        <v/>
      </c>
    </row>
    <row r="3126" spans="1:1" ht="15" customHeight="1" thickTop="1" thickBot="1">
      <c r="A3126" s="516" t="str">
        <f t="shared" si="103"/>
        <v/>
      </c>
    </row>
    <row r="3127" spans="1:1" ht="15" customHeight="1" thickTop="1" thickBot="1">
      <c r="A3127" s="516" t="str">
        <f t="shared" si="103"/>
        <v/>
      </c>
    </row>
    <row r="3128" spans="1:1" ht="15" customHeight="1" thickTop="1" thickBot="1">
      <c r="A3128" s="516" t="str">
        <f t="shared" si="103"/>
        <v/>
      </c>
    </row>
    <row r="3129" spans="1:1" ht="15" customHeight="1" thickTop="1" thickBot="1">
      <c r="A3129" s="516" t="str">
        <f t="shared" si="103"/>
        <v/>
      </c>
    </row>
    <row r="3130" spans="1:1" ht="15" customHeight="1" thickTop="1" thickBot="1">
      <c r="A3130" s="516" t="str">
        <f t="shared" si="103"/>
        <v/>
      </c>
    </row>
    <row r="3131" spans="1:1" ht="15" customHeight="1" thickTop="1" thickBot="1">
      <c r="A3131" s="516" t="str">
        <f t="shared" si="103"/>
        <v/>
      </c>
    </row>
    <row r="3132" spans="1:1" ht="15" customHeight="1" thickTop="1" thickBot="1">
      <c r="A3132" s="516" t="str">
        <f t="shared" si="103"/>
        <v/>
      </c>
    </row>
    <row r="3133" spans="1:1" ht="15" customHeight="1" thickTop="1" thickBot="1">
      <c r="A3133" s="516" t="str">
        <f t="shared" si="103"/>
        <v/>
      </c>
    </row>
    <row r="3134" spans="1:1" ht="15" customHeight="1" thickTop="1" thickBot="1">
      <c r="A3134" s="516" t="str">
        <f t="shared" si="103"/>
        <v/>
      </c>
    </row>
    <row r="3135" spans="1:1" ht="15" customHeight="1" thickTop="1" thickBot="1">
      <c r="A3135" s="516" t="str">
        <f t="shared" si="103"/>
        <v/>
      </c>
    </row>
    <row r="3136" spans="1:1" ht="15" customHeight="1" thickTop="1" thickBot="1">
      <c r="A3136" s="516" t="str">
        <f t="shared" si="103"/>
        <v/>
      </c>
    </row>
    <row r="3137" spans="1:1" ht="15" customHeight="1" thickTop="1" thickBot="1">
      <c r="A3137" s="516" t="str">
        <f t="shared" si="103"/>
        <v/>
      </c>
    </row>
    <row r="3138" spans="1:1" ht="15" customHeight="1" thickTop="1" thickBot="1">
      <c r="A3138" s="516" t="str">
        <f t="shared" si="103"/>
        <v/>
      </c>
    </row>
    <row r="3139" spans="1:1" ht="15" customHeight="1" thickTop="1" thickBot="1">
      <c r="A3139" s="516" t="str">
        <f t="shared" ref="A3139:A3202" si="104">IF($K3139="","",_xlfn.LET(_xlpm.gDate,K3139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row>
    <row r="3140" spans="1:1" ht="15" customHeight="1" thickTop="1" thickBot="1">
      <c r="A3140" s="516" t="str">
        <f t="shared" si="104"/>
        <v/>
      </c>
    </row>
    <row r="3141" spans="1:1" ht="15" customHeight="1" thickTop="1" thickBot="1">
      <c r="A3141" s="516" t="str">
        <f t="shared" si="104"/>
        <v/>
      </c>
    </row>
    <row r="3142" spans="1:1" ht="15" customHeight="1" thickTop="1" thickBot="1">
      <c r="A3142" s="516" t="str">
        <f t="shared" si="104"/>
        <v/>
      </c>
    </row>
    <row r="3143" spans="1:1" ht="15" customHeight="1" thickTop="1" thickBot="1">
      <c r="A3143" s="516" t="str">
        <f t="shared" si="104"/>
        <v/>
      </c>
    </row>
    <row r="3144" spans="1:1" ht="15" customHeight="1" thickTop="1" thickBot="1">
      <c r="A3144" s="516" t="str">
        <f t="shared" si="104"/>
        <v/>
      </c>
    </row>
    <row r="3145" spans="1:1" ht="15" customHeight="1" thickTop="1" thickBot="1">
      <c r="A3145" s="516" t="str">
        <f t="shared" si="104"/>
        <v/>
      </c>
    </row>
    <row r="3146" spans="1:1" ht="15" customHeight="1" thickTop="1" thickBot="1">
      <c r="A3146" s="516" t="str">
        <f t="shared" si="104"/>
        <v/>
      </c>
    </row>
    <row r="3147" spans="1:1" ht="15" customHeight="1" thickTop="1" thickBot="1">
      <c r="A3147" s="516" t="str">
        <f t="shared" si="104"/>
        <v/>
      </c>
    </row>
    <row r="3148" spans="1:1" ht="15" customHeight="1" thickTop="1" thickBot="1">
      <c r="A3148" s="516" t="str">
        <f t="shared" si="104"/>
        <v/>
      </c>
    </row>
    <row r="3149" spans="1:1" ht="15" customHeight="1" thickTop="1" thickBot="1">
      <c r="A3149" s="516" t="str">
        <f t="shared" si="104"/>
        <v/>
      </c>
    </row>
    <row r="3150" spans="1:1" ht="15" customHeight="1" thickTop="1" thickBot="1">
      <c r="A3150" s="516" t="str">
        <f t="shared" si="104"/>
        <v/>
      </c>
    </row>
    <row r="3151" spans="1:1" ht="15" customHeight="1" thickTop="1" thickBot="1">
      <c r="A3151" s="516" t="str">
        <f t="shared" si="104"/>
        <v/>
      </c>
    </row>
    <row r="3152" spans="1:1" ht="15" customHeight="1" thickTop="1" thickBot="1">
      <c r="A3152" s="516" t="str">
        <f t="shared" si="104"/>
        <v/>
      </c>
    </row>
    <row r="3153" spans="1:1" ht="15" customHeight="1" thickTop="1" thickBot="1">
      <c r="A3153" s="516" t="str">
        <f t="shared" si="104"/>
        <v/>
      </c>
    </row>
    <row r="3154" spans="1:1" ht="15" customHeight="1" thickTop="1" thickBot="1">
      <c r="A3154" s="516" t="str">
        <f t="shared" si="104"/>
        <v/>
      </c>
    </row>
    <row r="3155" spans="1:1" ht="15" customHeight="1" thickTop="1" thickBot="1">
      <c r="A3155" s="516" t="str">
        <f t="shared" si="104"/>
        <v/>
      </c>
    </row>
    <row r="3156" spans="1:1" ht="15" customHeight="1" thickTop="1" thickBot="1">
      <c r="A3156" s="516" t="str">
        <f t="shared" si="104"/>
        <v/>
      </c>
    </row>
    <row r="3157" spans="1:1" ht="15" customHeight="1" thickTop="1" thickBot="1">
      <c r="A3157" s="516" t="str">
        <f t="shared" si="104"/>
        <v/>
      </c>
    </row>
    <row r="3158" spans="1:1" ht="15" customHeight="1" thickTop="1" thickBot="1">
      <c r="A3158" s="516" t="str">
        <f t="shared" si="104"/>
        <v/>
      </c>
    </row>
    <row r="3159" spans="1:1" ht="15" customHeight="1" thickTop="1" thickBot="1">
      <c r="A3159" s="516" t="str">
        <f t="shared" si="104"/>
        <v/>
      </c>
    </row>
    <row r="3160" spans="1:1" ht="15" customHeight="1" thickTop="1" thickBot="1">
      <c r="A3160" s="516" t="str">
        <f t="shared" si="104"/>
        <v/>
      </c>
    </row>
    <row r="3161" spans="1:1" ht="15" customHeight="1" thickTop="1" thickBot="1">
      <c r="A3161" s="516" t="str">
        <f t="shared" si="104"/>
        <v/>
      </c>
    </row>
    <row r="3162" spans="1:1" ht="15" customHeight="1" thickTop="1" thickBot="1">
      <c r="A3162" s="516" t="str">
        <f t="shared" si="104"/>
        <v/>
      </c>
    </row>
    <row r="3163" spans="1:1" ht="15" customHeight="1" thickTop="1" thickBot="1">
      <c r="A3163" s="516" t="str">
        <f t="shared" si="104"/>
        <v/>
      </c>
    </row>
    <row r="3164" spans="1:1" ht="15" customHeight="1" thickTop="1" thickBot="1">
      <c r="A3164" s="516" t="str">
        <f t="shared" si="104"/>
        <v/>
      </c>
    </row>
    <row r="3165" spans="1:1" ht="15" customHeight="1" thickTop="1" thickBot="1">
      <c r="A3165" s="516" t="str">
        <f t="shared" si="104"/>
        <v/>
      </c>
    </row>
    <row r="3166" spans="1:1" ht="15" customHeight="1" thickTop="1" thickBot="1">
      <c r="A3166" s="516" t="str">
        <f t="shared" si="104"/>
        <v/>
      </c>
    </row>
    <row r="3167" spans="1:1" ht="15" customHeight="1" thickTop="1" thickBot="1">
      <c r="A3167" s="516" t="str">
        <f t="shared" si="104"/>
        <v/>
      </c>
    </row>
    <row r="3168" spans="1:1" ht="15" customHeight="1" thickTop="1" thickBot="1">
      <c r="A3168" s="516" t="str">
        <f t="shared" si="104"/>
        <v/>
      </c>
    </row>
    <row r="3169" spans="1:1" ht="15" customHeight="1" thickTop="1" thickBot="1">
      <c r="A3169" s="516" t="str">
        <f t="shared" si="104"/>
        <v/>
      </c>
    </row>
    <row r="3170" spans="1:1" ht="15" customHeight="1" thickTop="1" thickBot="1">
      <c r="A3170" s="516" t="str">
        <f t="shared" si="104"/>
        <v/>
      </c>
    </row>
    <row r="3171" spans="1:1" ht="15" customHeight="1" thickTop="1" thickBot="1">
      <c r="A3171" s="516" t="str">
        <f t="shared" si="104"/>
        <v/>
      </c>
    </row>
    <row r="3172" spans="1:1" ht="15" customHeight="1" thickTop="1" thickBot="1">
      <c r="A3172" s="516" t="str">
        <f t="shared" si="104"/>
        <v/>
      </c>
    </row>
    <row r="3173" spans="1:1" ht="15" customHeight="1" thickTop="1" thickBot="1">
      <c r="A3173" s="516" t="str">
        <f t="shared" si="104"/>
        <v/>
      </c>
    </row>
    <row r="3174" spans="1:1" ht="15" customHeight="1" thickTop="1" thickBot="1">
      <c r="A3174" s="516" t="str">
        <f t="shared" si="104"/>
        <v/>
      </c>
    </row>
    <row r="3175" spans="1:1" ht="15" customHeight="1" thickTop="1" thickBot="1">
      <c r="A3175" s="516" t="str">
        <f t="shared" si="104"/>
        <v/>
      </c>
    </row>
    <row r="3176" spans="1:1" ht="15" customHeight="1" thickTop="1" thickBot="1">
      <c r="A3176" s="516" t="str">
        <f t="shared" si="104"/>
        <v/>
      </c>
    </row>
    <row r="3177" spans="1:1" ht="15" customHeight="1" thickTop="1" thickBot="1">
      <c r="A3177" s="516" t="str">
        <f t="shared" si="104"/>
        <v/>
      </c>
    </row>
    <row r="3178" spans="1:1" ht="15" customHeight="1" thickTop="1" thickBot="1">
      <c r="A3178" s="516" t="str">
        <f t="shared" si="104"/>
        <v/>
      </c>
    </row>
    <row r="3179" spans="1:1" ht="15" customHeight="1" thickTop="1" thickBot="1">
      <c r="A3179" s="516" t="str">
        <f t="shared" si="104"/>
        <v/>
      </c>
    </row>
    <row r="3180" spans="1:1" ht="15" customHeight="1" thickTop="1" thickBot="1">
      <c r="A3180" s="516" t="str">
        <f t="shared" si="104"/>
        <v/>
      </c>
    </row>
    <row r="3181" spans="1:1" ht="15" customHeight="1" thickTop="1" thickBot="1">
      <c r="A3181" s="516" t="str">
        <f t="shared" si="104"/>
        <v/>
      </c>
    </row>
    <row r="3182" spans="1:1" ht="15" customHeight="1" thickTop="1" thickBot="1">
      <c r="A3182" s="516" t="str">
        <f t="shared" si="104"/>
        <v/>
      </c>
    </row>
    <row r="3183" spans="1:1" ht="15" customHeight="1" thickTop="1" thickBot="1">
      <c r="A3183" s="516" t="str">
        <f t="shared" si="104"/>
        <v/>
      </c>
    </row>
    <row r="3184" spans="1:1" ht="15" customHeight="1" thickTop="1" thickBot="1">
      <c r="A3184" s="516" t="str">
        <f t="shared" si="104"/>
        <v/>
      </c>
    </row>
    <row r="3185" spans="1:1" ht="15" customHeight="1" thickTop="1" thickBot="1">
      <c r="A3185" s="516" t="str">
        <f t="shared" si="104"/>
        <v/>
      </c>
    </row>
    <row r="3186" spans="1:1" ht="15" customHeight="1" thickTop="1" thickBot="1">
      <c r="A3186" s="516" t="str">
        <f t="shared" si="104"/>
        <v/>
      </c>
    </row>
    <row r="3187" spans="1:1" ht="15" customHeight="1" thickTop="1" thickBot="1">
      <c r="A3187" s="516" t="str">
        <f t="shared" si="104"/>
        <v/>
      </c>
    </row>
    <row r="3188" spans="1:1" ht="15" customHeight="1" thickTop="1" thickBot="1">
      <c r="A3188" s="516" t="str">
        <f t="shared" si="104"/>
        <v/>
      </c>
    </row>
    <row r="3189" spans="1:1" ht="15" customHeight="1" thickTop="1" thickBot="1">
      <c r="A3189" s="516" t="str">
        <f t="shared" si="104"/>
        <v/>
      </c>
    </row>
    <row r="3190" spans="1:1" ht="15" customHeight="1" thickTop="1" thickBot="1">
      <c r="A3190" s="516" t="str">
        <f t="shared" si="104"/>
        <v/>
      </c>
    </row>
    <row r="3191" spans="1:1" ht="15" customHeight="1" thickTop="1" thickBot="1">
      <c r="A3191" s="516" t="str">
        <f t="shared" si="104"/>
        <v/>
      </c>
    </row>
    <row r="3192" spans="1:1" ht="15" customHeight="1" thickTop="1" thickBot="1">
      <c r="A3192" s="516" t="str">
        <f t="shared" si="104"/>
        <v/>
      </c>
    </row>
    <row r="3193" spans="1:1" ht="15" customHeight="1" thickTop="1" thickBot="1">
      <c r="A3193" s="516" t="str">
        <f t="shared" si="104"/>
        <v/>
      </c>
    </row>
    <row r="3194" spans="1:1" ht="15" customHeight="1" thickTop="1" thickBot="1">
      <c r="A3194" s="516" t="str">
        <f t="shared" si="104"/>
        <v/>
      </c>
    </row>
    <row r="3195" spans="1:1" ht="15" customHeight="1" thickTop="1" thickBot="1">
      <c r="A3195" s="516" t="str">
        <f t="shared" si="104"/>
        <v/>
      </c>
    </row>
    <row r="3196" spans="1:1" ht="15" customHeight="1" thickTop="1" thickBot="1">
      <c r="A3196" s="516" t="str">
        <f t="shared" si="104"/>
        <v/>
      </c>
    </row>
    <row r="3197" spans="1:1" ht="15" customHeight="1" thickTop="1" thickBot="1">
      <c r="A3197" s="516" t="str">
        <f t="shared" si="104"/>
        <v/>
      </c>
    </row>
    <row r="3198" spans="1:1" ht="15" customHeight="1" thickTop="1" thickBot="1">
      <c r="A3198" s="516" t="str">
        <f t="shared" si="104"/>
        <v/>
      </c>
    </row>
    <row r="3199" spans="1:1" ht="15" customHeight="1" thickTop="1" thickBot="1">
      <c r="A3199" s="516" t="str">
        <f t="shared" si="104"/>
        <v/>
      </c>
    </row>
    <row r="3200" spans="1:1" ht="15" customHeight="1" thickTop="1" thickBot="1">
      <c r="A3200" s="516" t="str">
        <f t="shared" si="104"/>
        <v/>
      </c>
    </row>
    <row r="3201" spans="1:1" ht="15" customHeight="1" thickTop="1" thickBot="1">
      <c r="A3201" s="516" t="str">
        <f t="shared" si="104"/>
        <v/>
      </c>
    </row>
    <row r="3202" spans="1:1" ht="15" customHeight="1" thickTop="1" thickBot="1">
      <c r="A3202" s="516" t="str">
        <f t="shared" si="104"/>
        <v/>
      </c>
    </row>
    <row r="3203" spans="1:1" ht="15" customHeight="1" thickTop="1" thickBot="1">
      <c r="A3203" s="516" t="str">
        <f t="shared" ref="A3203:A3266" si="105">IF($K3203="","",_xlfn.LET(_xlpm.gDate,K3203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row>
    <row r="3204" spans="1:1" ht="15" customHeight="1" thickTop="1" thickBot="1">
      <c r="A3204" s="516" t="str">
        <f t="shared" si="105"/>
        <v/>
      </c>
    </row>
    <row r="3205" spans="1:1" ht="15" customHeight="1" thickTop="1" thickBot="1">
      <c r="A3205" s="516" t="str">
        <f t="shared" si="105"/>
        <v/>
      </c>
    </row>
    <row r="3206" spans="1:1" ht="15" customHeight="1" thickTop="1" thickBot="1">
      <c r="A3206" s="516" t="str">
        <f t="shared" si="105"/>
        <v/>
      </c>
    </row>
    <row r="3207" spans="1:1" ht="15" customHeight="1" thickTop="1" thickBot="1">
      <c r="A3207" s="516" t="str">
        <f t="shared" si="105"/>
        <v/>
      </c>
    </row>
    <row r="3208" spans="1:1" ht="15" customHeight="1" thickTop="1" thickBot="1">
      <c r="A3208" s="516" t="str">
        <f t="shared" si="105"/>
        <v/>
      </c>
    </row>
    <row r="3209" spans="1:1" ht="15" customHeight="1" thickTop="1" thickBot="1">
      <c r="A3209" s="516" t="str">
        <f t="shared" si="105"/>
        <v/>
      </c>
    </row>
    <row r="3210" spans="1:1" ht="15" customHeight="1" thickTop="1" thickBot="1">
      <c r="A3210" s="516" t="str">
        <f t="shared" si="105"/>
        <v/>
      </c>
    </row>
    <row r="3211" spans="1:1" ht="15" customHeight="1" thickTop="1" thickBot="1">
      <c r="A3211" s="516" t="str">
        <f t="shared" si="105"/>
        <v/>
      </c>
    </row>
    <row r="3212" spans="1:1" ht="15" customHeight="1" thickTop="1" thickBot="1">
      <c r="A3212" s="516" t="str">
        <f t="shared" si="105"/>
        <v/>
      </c>
    </row>
    <row r="3213" spans="1:1" ht="15" customHeight="1" thickTop="1" thickBot="1">
      <c r="A3213" s="516" t="str">
        <f t="shared" si="105"/>
        <v/>
      </c>
    </row>
    <row r="3214" spans="1:1" ht="15" customHeight="1" thickTop="1" thickBot="1">
      <c r="A3214" s="516" t="str">
        <f t="shared" si="105"/>
        <v/>
      </c>
    </row>
    <row r="3215" spans="1:1" ht="15" customHeight="1" thickTop="1" thickBot="1">
      <c r="A3215" s="516" t="str">
        <f t="shared" si="105"/>
        <v/>
      </c>
    </row>
    <row r="3216" spans="1:1" ht="15" customHeight="1" thickTop="1" thickBot="1">
      <c r="A3216" s="516" t="str">
        <f t="shared" si="105"/>
        <v/>
      </c>
    </row>
    <row r="3217" spans="1:1" ht="15" customHeight="1" thickTop="1" thickBot="1">
      <c r="A3217" s="516" t="str">
        <f t="shared" si="105"/>
        <v/>
      </c>
    </row>
    <row r="3218" spans="1:1" ht="15" customHeight="1" thickTop="1" thickBot="1">
      <c r="A3218" s="516" t="str">
        <f t="shared" si="105"/>
        <v/>
      </c>
    </row>
    <row r="3219" spans="1:1" ht="15" customHeight="1" thickTop="1" thickBot="1">
      <c r="A3219" s="516" t="str">
        <f t="shared" si="105"/>
        <v/>
      </c>
    </row>
    <row r="3220" spans="1:1" ht="15" customHeight="1" thickTop="1" thickBot="1">
      <c r="A3220" s="516" t="str">
        <f t="shared" si="105"/>
        <v/>
      </c>
    </row>
    <row r="3221" spans="1:1" ht="15" customHeight="1" thickTop="1" thickBot="1">
      <c r="A3221" s="516" t="str">
        <f t="shared" si="105"/>
        <v/>
      </c>
    </row>
    <row r="3222" spans="1:1" ht="15" customHeight="1" thickTop="1" thickBot="1">
      <c r="A3222" s="516" t="str">
        <f t="shared" si="105"/>
        <v/>
      </c>
    </row>
    <row r="3223" spans="1:1" ht="15" customHeight="1" thickTop="1" thickBot="1">
      <c r="A3223" s="516" t="str">
        <f t="shared" si="105"/>
        <v/>
      </c>
    </row>
    <row r="3224" spans="1:1" ht="15" customHeight="1" thickTop="1" thickBot="1">
      <c r="A3224" s="516" t="str">
        <f t="shared" si="105"/>
        <v/>
      </c>
    </row>
    <row r="3225" spans="1:1" ht="15" customHeight="1" thickTop="1" thickBot="1">
      <c r="A3225" s="516" t="str">
        <f t="shared" si="105"/>
        <v/>
      </c>
    </row>
    <row r="3226" spans="1:1" ht="15" customHeight="1" thickTop="1" thickBot="1">
      <c r="A3226" s="516" t="str">
        <f t="shared" si="105"/>
        <v/>
      </c>
    </row>
    <row r="3227" spans="1:1" ht="15" customHeight="1" thickTop="1" thickBot="1">
      <c r="A3227" s="516" t="str">
        <f t="shared" si="105"/>
        <v/>
      </c>
    </row>
    <row r="3228" spans="1:1" ht="15" customHeight="1" thickTop="1" thickBot="1">
      <c r="A3228" s="516" t="str">
        <f t="shared" si="105"/>
        <v/>
      </c>
    </row>
    <row r="3229" spans="1:1" ht="15" customHeight="1" thickTop="1" thickBot="1">
      <c r="A3229" s="516" t="str">
        <f t="shared" si="105"/>
        <v/>
      </c>
    </row>
    <row r="3230" spans="1:1" ht="15" customHeight="1" thickTop="1" thickBot="1">
      <c r="A3230" s="516" t="str">
        <f t="shared" si="105"/>
        <v/>
      </c>
    </row>
    <row r="3231" spans="1:1" ht="15" customHeight="1" thickTop="1" thickBot="1">
      <c r="A3231" s="516" t="str">
        <f t="shared" si="105"/>
        <v/>
      </c>
    </row>
    <row r="3232" spans="1:1" ht="15" customHeight="1" thickTop="1" thickBot="1">
      <c r="A3232" s="516" t="str">
        <f t="shared" si="105"/>
        <v/>
      </c>
    </row>
    <row r="3233" spans="1:1" ht="15" customHeight="1" thickTop="1" thickBot="1">
      <c r="A3233" s="516" t="str">
        <f t="shared" si="105"/>
        <v/>
      </c>
    </row>
    <row r="3234" spans="1:1" ht="15" customHeight="1" thickTop="1" thickBot="1">
      <c r="A3234" s="516" t="str">
        <f t="shared" si="105"/>
        <v/>
      </c>
    </row>
    <row r="3235" spans="1:1" ht="15" customHeight="1" thickTop="1" thickBot="1">
      <c r="A3235" s="516" t="str">
        <f t="shared" si="105"/>
        <v/>
      </c>
    </row>
    <row r="3236" spans="1:1" ht="15" customHeight="1" thickTop="1" thickBot="1">
      <c r="A3236" s="516" t="str">
        <f t="shared" si="105"/>
        <v/>
      </c>
    </row>
    <row r="3237" spans="1:1" ht="15" customHeight="1" thickTop="1" thickBot="1">
      <c r="A3237" s="516" t="str">
        <f t="shared" si="105"/>
        <v/>
      </c>
    </row>
    <row r="3238" spans="1:1" ht="15" customHeight="1" thickTop="1" thickBot="1">
      <c r="A3238" s="516" t="str">
        <f t="shared" si="105"/>
        <v/>
      </c>
    </row>
    <row r="3239" spans="1:1" ht="15" customHeight="1" thickTop="1" thickBot="1">
      <c r="A3239" s="516" t="str">
        <f t="shared" si="105"/>
        <v/>
      </c>
    </row>
    <row r="3240" spans="1:1" ht="15" customHeight="1" thickTop="1" thickBot="1">
      <c r="A3240" s="516" t="str">
        <f t="shared" si="105"/>
        <v/>
      </c>
    </row>
    <row r="3241" spans="1:1" ht="15" customHeight="1" thickTop="1" thickBot="1">
      <c r="A3241" s="516" t="str">
        <f t="shared" si="105"/>
        <v/>
      </c>
    </row>
    <row r="3242" spans="1:1" ht="15" customHeight="1" thickTop="1" thickBot="1">
      <c r="A3242" s="516" t="str">
        <f t="shared" si="105"/>
        <v/>
      </c>
    </row>
    <row r="3243" spans="1:1" ht="15" customHeight="1" thickTop="1" thickBot="1">
      <c r="A3243" s="516" t="str">
        <f t="shared" si="105"/>
        <v/>
      </c>
    </row>
    <row r="3244" spans="1:1" ht="15" customHeight="1" thickTop="1" thickBot="1">
      <c r="A3244" s="516" t="str">
        <f t="shared" si="105"/>
        <v/>
      </c>
    </row>
    <row r="3245" spans="1:1" ht="15" customHeight="1" thickTop="1" thickBot="1">
      <c r="A3245" s="516" t="str">
        <f t="shared" si="105"/>
        <v/>
      </c>
    </row>
    <row r="3246" spans="1:1" ht="15" customHeight="1" thickTop="1" thickBot="1">
      <c r="A3246" s="516" t="str">
        <f t="shared" si="105"/>
        <v/>
      </c>
    </row>
    <row r="3247" spans="1:1" ht="15" customHeight="1" thickTop="1" thickBot="1">
      <c r="A3247" s="516" t="str">
        <f t="shared" si="105"/>
        <v/>
      </c>
    </row>
    <row r="3248" spans="1:1" ht="15" customHeight="1" thickTop="1" thickBot="1">
      <c r="A3248" s="516" t="str">
        <f t="shared" si="105"/>
        <v/>
      </c>
    </row>
    <row r="3249" spans="1:1" ht="15" customHeight="1" thickTop="1" thickBot="1">
      <c r="A3249" s="516" t="str">
        <f t="shared" si="105"/>
        <v/>
      </c>
    </row>
    <row r="3250" spans="1:1" ht="15" customHeight="1" thickTop="1" thickBot="1">
      <c r="A3250" s="516" t="str">
        <f t="shared" si="105"/>
        <v/>
      </c>
    </row>
    <row r="3251" spans="1:1" ht="15" customHeight="1" thickTop="1" thickBot="1">
      <c r="A3251" s="516" t="str">
        <f t="shared" si="105"/>
        <v/>
      </c>
    </row>
    <row r="3252" spans="1:1" ht="15" customHeight="1" thickTop="1" thickBot="1">
      <c r="A3252" s="516" t="str">
        <f t="shared" si="105"/>
        <v/>
      </c>
    </row>
    <row r="3253" spans="1:1" ht="15" customHeight="1" thickTop="1" thickBot="1">
      <c r="A3253" s="516" t="str">
        <f t="shared" si="105"/>
        <v/>
      </c>
    </row>
    <row r="3254" spans="1:1" ht="15" customHeight="1" thickTop="1" thickBot="1">
      <c r="A3254" s="516" t="str">
        <f t="shared" si="105"/>
        <v/>
      </c>
    </row>
    <row r="3255" spans="1:1" ht="15" customHeight="1" thickTop="1" thickBot="1">
      <c r="A3255" s="516" t="str">
        <f t="shared" si="105"/>
        <v/>
      </c>
    </row>
    <row r="3256" spans="1:1" ht="15" customHeight="1" thickTop="1" thickBot="1">
      <c r="A3256" s="516" t="str">
        <f t="shared" si="105"/>
        <v/>
      </c>
    </row>
    <row r="3257" spans="1:1" ht="15" customHeight="1" thickTop="1" thickBot="1">
      <c r="A3257" s="516" t="str">
        <f t="shared" si="105"/>
        <v/>
      </c>
    </row>
    <row r="3258" spans="1:1" ht="15" customHeight="1" thickTop="1" thickBot="1">
      <c r="A3258" s="516" t="str">
        <f t="shared" si="105"/>
        <v/>
      </c>
    </row>
    <row r="3259" spans="1:1" ht="15" customHeight="1" thickTop="1" thickBot="1">
      <c r="A3259" s="516" t="str">
        <f t="shared" si="105"/>
        <v/>
      </c>
    </row>
    <row r="3260" spans="1:1" ht="15" customHeight="1" thickTop="1" thickBot="1">
      <c r="A3260" s="516" t="str">
        <f t="shared" si="105"/>
        <v/>
      </c>
    </row>
    <row r="3261" spans="1:1" ht="15" customHeight="1" thickTop="1" thickBot="1">
      <c r="A3261" s="516" t="str">
        <f t="shared" si="105"/>
        <v/>
      </c>
    </row>
    <row r="3262" spans="1:1" ht="15" customHeight="1" thickTop="1" thickBot="1">
      <c r="A3262" s="516" t="str">
        <f t="shared" si="105"/>
        <v/>
      </c>
    </row>
    <row r="3263" spans="1:1" ht="15" customHeight="1" thickTop="1" thickBot="1">
      <c r="A3263" s="516" t="str">
        <f t="shared" si="105"/>
        <v/>
      </c>
    </row>
    <row r="3264" spans="1:1" ht="15" customHeight="1" thickTop="1" thickBot="1">
      <c r="A3264" s="516" t="str">
        <f t="shared" si="105"/>
        <v/>
      </c>
    </row>
    <row r="3265" spans="1:1" ht="15" customHeight="1" thickTop="1" thickBot="1">
      <c r="A3265" s="516" t="str">
        <f t="shared" si="105"/>
        <v/>
      </c>
    </row>
    <row r="3266" spans="1:1" ht="15" customHeight="1" thickTop="1" thickBot="1">
      <c r="A3266" s="516" t="str">
        <f t="shared" si="105"/>
        <v/>
      </c>
    </row>
    <row r="3267" spans="1:1" ht="15" customHeight="1" thickTop="1" thickBot="1">
      <c r="A3267" s="516" t="str">
        <f t="shared" ref="A3267:A3330" si="106">IF($K3267="","",_xlfn.LET(_xlpm.gDate,K3267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row>
    <row r="3268" spans="1:1" ht="15" customHeight="1" thickTop="1" thickBot="1">
      <c r="A3268" s="516" t="str">
        <f t="shared" si="106"/>
        <v/>
      </c>
    </row>
    <row r="3269" spans="1:1" ht="15" customHeight="1" thickTop="1" thickBot="1">
      <c r="A3269" s="516" t="str">
        <f t="shared" si="106"/>
        <v/>
      </c>
    </row>
    <row r="3270" spans="1:1" ht="15" customHeight="1" thickTop="1" thickBot="1">
      <c r="A3270" s="516" t="str">
        <f t="shared" si="106"/>
        <v/>
      </c>
    </row>
    <row r="3271" spans="1:1" ht="15" customHeight="1" thickTop="1" thickBot="1">
      <c r="A3271" s="516" t="str">
        <f t="shared" si="106"/>
        <v/>
      </c>
    </row>
    <row r="3272" spans="1:1" ht="15" customHeight="1" thickTop="1" thickBot="1">
      <c r="A3272" s="516" t="str">
        <f t="shared" si="106"/>
        <v/>
      </c>
    </row>
    <row r="3273" spans="1:1" ht="15" customHeight="1" thickTop="1" thickBot="1">
      <c r="A3273" s="516" t="str">
        <f t="shared" si="106"/>
        <v/>
      </c>
    </row>
    <row r="3274" spans="1:1" ht="15" customHeight="1" thickTop="1" thickBot="1">
      <c r="A3274" s="516" t="str">
        <f t="shared" si="106"/>
        <v/>
      </c>
    </row>
    <row r="3275" spans="1:1" ht="15" customHeight="1" thickTop="1" thickBot="1">
      <c r="A3275" s="516" t="str">
        <f t="shared" si="106"/>
        <v/>
      </c>
    </row>
    <row r="3276" spans="1:1" ht="15" customHeight="1" thickTop="1" thickBot="1">
      <c r="A3276" s="516" t="str">
        <f t="shared" si="106"/>
        <v/>
      </c>
    </row>
    <row r="3277" spans="1:1" ht="15" customHeight="1" thickTop="1" thickBot="1">
      <c r="A3277" s="516" t="str">
        <f t="shared" si="106"/>
        <v/>
      </c>
    </row>
    <row r="3278" spans="1:1" ht="15" customHeight="1" thickTop="1" thickBot="1">
      <c r="A3278" s="516" t="str">
        <f t="shared" si="106"/>
        <v/>
      </c>
    </row>
    <row r="3279" spans="1:1" ht="15" customHeight="1" thickTop="1" thickBot="1">
      <c r="A3279" s="516" t="str">
        <f t="shared" si="106"/>
        <v/>
      </c>
    </row>
    <row r="3280" spans="1:1" ht="15" customHeight="1" thickTop="1" thickBot="1">
      <c r="A3280" s="516" t="str">
        <f t="shared" si="106"/>
        <v/>
      </c>
    </row>
    <row r="3281" spans="1:1" ht="15" customHeight="1" thickTop="1" thickBot="1">
      <c r="A3281" s="516" t="str">
        <f t="shared" si="106"/>
        <v/>
      </c>
    </row>
    <row r="3282" spans="1:1" ht="15" customHeight="1" thickTop="1" thickBot="1">
      <c r="A3282" s="516" t="str">
        <f t="shared" si="106"/>
        <v/>
      </c>
    </row>
    <row r="3283" spans="1:1" ht="15" customHeight="1" thickTop="1" thickBot="1">
      <c r="A3283" s="516" t="str">
        <f t="shared" si="106"/>
        <v/>
      </c>
    </row>
    <row r="3284" spans="1:1" ht="15" customHeight="1" thickTop="1" thickBot="1">
      <c r="A3284" s="516" t="str">
        <f t="shared" si="106"/>
        <v/>
      </c>
    </row>
    <row r="3285" spans="1:1" ht="15" customHeight="1" thickTop="1" thickBot="1">
      <c r="A3285" s="516" t="str">
        <f t="shared" si="106"/>
        <v/>
      </c>
    </row>
    <row r="3286" spans="1:1" ht="15" customHeight="1" thickTop="1" thickBot="1">
      <c r="A3286" s="516" t="str">
        <f t="shared" si="106"/>
        <v/>
      </c>
    </row>
    <row r="3287" spans="1:1" ht="15" customHeight="1" thickTop="1" thickBot="1">
      <c r="A3287" s="516" t="str">
        <f t="shared" si="106"/>
        <v/>
      </c>
    </row>
    <row r="3288" spans="1:1" ht="15" customHeight="1" thickTop="1" thickBot="1">
      <c r="A3288" s="516" t="str">
        <f t="shared" si="106"/>
        <v/>
      </c>
    </row>
    <row r="3289" spans="1:1" ht="15" customHeight="1" thickTop="1" thickBot="1">
      <c r="A3289" s="516" t="str">
        <f t="shared" si="106"/>
        <v/>
      </c>
    </row>
    <row r="3290" spans="1:1" ht="15" customHeight="1" thickTop="1" thickBot="1">
      <c r="A3290" s="516" t="str">
        <f t="shared" si="106"/>
        <v/>
      </c>
    </row>
    <row r="3291" spans="1:1" ht="15" customHeight="1" thickTop="1" thickBot="1">
      <c r="A3291" s="516" t="str">
        <f t="shared" si="106"/>
        <v/>
      </c>
    </row>
    <row r="3292" spans="1:1" ht="15" customHeight="1" thickTop="1" thickBot="1">
      <c r="A3292" s="516" t="str">
        <f t="shared" si="106"/>
        <v/>
      </c>
    </row>
    <row r="3293" spans="1:1" ht="15" customHeight="1" thickTop="1" thickBot="1">
      <c r="A3293" s="516" t="str">
        <f t="shared" si="106"/>
        <v/>
      </c>
    </row>
    <row r="3294" spans="1:1" ht="15" customHeight="1" thickTop="1" thickBot="1">
      <c r="A3294" s="516" t="str">
        <f t="shared" si="106"/>
        <v/>
      </c>
    </row>
    <row r="3295" spans="1:1" ht="15" customHeight="1" thickTop="1" thickBot="1">
      <c r="A3295" s="516" t="str">
        <f t="shared" si="106"/>
        <v/>
      </c>
    </row>
    <row r="3296" spans="1:1" ht="15" customHeight="1" thickTop="1" thickBot="1">
      <c r="A3296" s="516" t="str">
        <f t="shared" si="106"/>
        <v/>
      </c>
    </row>
    <row r="3297" spans="1:1" ht="15" customHeight="1" thickTop="1" thickBot="1">
      <c r="A3297" s="516" t="str">
        <f t="shared" si="106"/>
        <v/>
      </c>
    </row>
    <row r="3298" spans="1:1" ht="15" customHeight="1" thickTop="1" thickBot="1">
      <c r="A3298" s="516" t="str">
        <f t="shared" si="106"/>
        <v/>
      </c>
    </row>
    <row r="3299" spans="1:1" ht="15" customHeight="1" thickTop="1" thickBot="1">
      <c r="A3299" s="516" t="str">
        <f t="shared" si="106"/>
        <v/>
      </c>
    </row>
    <row r="3300" spans="1:1" ht="15" customHeight="1" thickTop="1" thickBot="1">
      <c r="A3300" s="516" t="str">
        <f t="shared" si="106"/>
        <v/>
      </c>
    </row>
    <row r="3301" spans="1:1" ht="15" customHeight="1" thickTop="1" thickBot="1">
      <c r="A3301" s="516" t="str">
        <f t="shared" si="106"/>
        <v/>
      </c>
    </row>
    <row r="3302" spans="1:1" ht="15" customHeight="1" thickTop="1" thickBot="1">
      <c r="A3302" s="516" t="str">
        <f t="shared" si="106"/>
        <v/>
      </c>
    </row>
    <row r="3303" spans="1:1" ht="15" customHeight="1" thickTop="1" thickBot="1">
      <c r="A3303" s="516" t="str">
        <f t="shared" si="106"/>
        <v/>
      </c>
    </row>
    <row r="3304" spans="1:1" ht="15" customHeight="1" thickTop="1" thickBot="1">
      <c r="A3304" s="516" t="str">
        <f t="shared" si="106"/>
        <v/>
      </c>
    </row>
    <row r="3305" spans="1:1" ht="15" customHeight="1" thickTop="1" thickBot="1">
      <c r="A3305" s="516" t="str">
        <f t="shared" si="106"/>
        <v/>
      </c>
    </row>
    <row r="3306" spans="1:1" ht="15" customHeight="1" thickTop="1" thickBot="1">
      <c r="A3306" s="516" t="str">
        <f t="shared" si="106"/>
        <v/>
      </c>
    </row>
    <row r="3307" spans="1:1" ht="15" customHeight="1" thickTop="1" thickBot="1">
      <c r="A3307" s="516" t="str">
        <f t="shared" si="106"/>
        <v/>
      </c>
    </row>
    <row r="3308" spans="1:1" ht="15" customHeight="1" thickTop="1" thickBot="1">
      <c r="A3308" s="516" t="str">
        <f t="shared" si="106"/>
        <v/>
      </c>
    </row>
    <row r="3309" spans="1:1" ht="15" customHeight="1" thickTop="1" thickBot="1">
      <c r="A3309" s="516" t="str">
        <f t="shared" si="106"/>
        <v/>
      </c>
    </row>
    <row r="3310" spans="1:1" ht="15" customHeight="1" thickTop="1" thickBot="1">
      <c r="A3310" s="516" t="str">
        <f t="shared" si="106"/>
        <v/>
      </c>
    </row>
    <row r="3311" spans="1:1" ht="15" customHeight="1" thickTop="1" thickBot="1">
      <c r="A3311" s="516" t="str">
        <f t="shared" si="106"/>
        <v/>
      </c>
    </row>
    <row r="3312" spans="1:1" ht="15" customHeight="1" thickTop="1" thickBot="1">
      <c r="A3312" s="516" t="str">
        <f t="shared" si="106"/>
        <v/>
      </c>
    </row>
    <row r="3313" spans="1:1" ht="15" customHeight="1" thickTop="1" thickBot="1">
      <c r="A3313" s="516" t="str">
        <f t="shared" si="106"/>
        <v/>
      </c>
    </row>
    <row r="3314" spans="1:1" ht="15" customHeight="1" thickTop="1" thickBot="1">
      <c r="A3314" s="516" t="str">
        <f t="shared" si="106"/>
        <v/>
      </c>
    </row>
    <row r="3315" spans="1:1" ht="15" customHeight="1" thickTop="1" thickBot="1">
      <c r="A3315" s="516" t="str">
        <f t="shared" si="106"/>
        <v/>
      </c>
    </row>
    <row r="3316" spans="1:1" ht="15" customHeight="1" thickTop="1" thickBot="1">
      <c r="A3316" s="516" t="str">
        <f t="shared" si="106"/>
        <v/>
      </c>
    </row>
    <row r="3317" spans="1:1" ht="15" customHeight="1" thickTop="1" thickBot="1">
      <c r="A3317" s="516" t="str">
        <f t="shared" si="106"/>
        <v/>
      </c>
    </row>
    <row r="3318" spans="1:1" ht="15" customHeight="1" thickTop="1" thickBot="1">
      <c r="A3318" s="516" t="str">
        <f t="shared" si="106"/>
        <v/>
      </c>
    </row>
    <row r="3319" spans="1:1" ht="15" customHeight="1" thickTop="1" thickBot="1">
      <c r="A3319" s="516" t="str">
        <f t="shared" si="106"/>
        <v/>
      </c>
    </row>
    <row r="3320" spans="1:1" ht="15" customHeight="1" thickTop="1" thickBot="1">
      <c r="A3320" s="516" t="str">
        <f t="shared" si="106"/>
        <v/>
      </c>
    </row>
    <row r="3321" spans="1:1" ht="15" customHeight="1" thickTop="1" thickBot="1">
      <c r="A3321" s="516" t="str">
        <f t="shared" si="106"/>
        <v/>
      </c>
    </row>
    <row r="3322" spans="1:1" ht="15" customHeight="1" thickTop="1" thickBot="1">
      <c r="A3322" s="516" t="str">
        <f t="shared" si="106"/>
        <v/>
      </c>
    </row>
    <row r="3323" spans="1:1" ht="15" customHeight="1" thickTop="1" thickBot="1">
      <c r="A3323" s="516" t="str">
        <f t="shared" si="106"/>
        <v/>
      </c>
    </row>
    <row r="3324" spans="1:1" ht="15" customHeight="1" thickTop="1" thickBot="1">
      <c r="A3324" s="516" t="str">
        <f t="shared" si="106"/>
        <v/>
      </c>
    </row>
    <row r="3325" spans="1:1" ht="15" customHeight="1" thickTop="1" thickBot="1">
      <c r="A3325" s="516" t="str">
        <f t="shared" si="106"/>
        <v/>
      </c>
    </row>
    <row r="3326" spans="1:1" ht="15" customHeight="1" thickTop="1" thickBot="1">
      <c r="A3326" s="516" t="str">
        <f t="shared" si="106"/>
        <v/>
      </c>
    </row>
    <row r="3327" spans="1:1" ht="15" customHeight="1" thickTop="1" thickBot="1">
      <c r="A3327" s="516" t="str">
        <f t="shared" si="106"/>
        <v/>
      </c>
    </row>
    <row r="3328" spans="1:1" ht="15" customHeight="1" thickTop="1" thickBot="1">
      <c r="A3328" s="516" t="str">
        <f t="shared" si="106"/>
        <v/>
      </c>
    </row>
    <row r="3329" spans="1:1" ht="15" customHeight="1" thickTop="1" thickBot="1">
      <c r="A3329" s="516" t="str">
        <f t="shared" si="106"/>
        <v/>
      </c>
    </row>
    <row r="3330" spans="1:1" ht="15" customHeight="1" thickTop="1" thickBot="1">
      <c r="A3330" s="516" t="str">
        <f t="shared" si="106"/>
        <v/>
      </c>
    </row>
    <row r="3331" spans="1:1" ht="15" customHeight="1" thickTop="1" thickBot="1">
      <c r="A3331" s="516" t="str">
        <f t="shared" ref="A3331:A3394" si="107">IF($K3331="","",_xlfn.LET(_xlpm.gDate,K3331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row>
    <row r="3332" spans="1:1" ht="15" customHeight="1" thickTop="1" thickBot="1">
      <c r="A3332" s="516" t="str">
        <f t="shared" si="107"/>
        <v/>
      </c>
    </row>
    <row r="3333" spans="1:1" ht="15" customHeight="1" thickTop="1" thickBot="1">
      <c r="A3333" s="516" t="str">
        <f t="shared" si="107"/>
        <v/>
      </c>
    </row>
    <row r="3334" spans="1:1" ht="15" customHeight="1" thickTop="1" thickBot="1">
      <c r="A3334" s="516" t="str">
        <f t="shared" si="107"/>
        <v/>
      </c>
    </row>
    <row r="3335" spans="1:1" ht="15" customHeight="1" thickTop="1" thickBot="1">
      <c r="A3335" s="516" t="str">
        <f t="shared" si="107"/>
        <v/>
      </c>
    </row>
    <row r="3336" spans="1:1" ht="15" customHeight="1" thickTop="1" thickBot="1">
      <c r="A3336" s="516" t="str">
        <f t="shared" si="107"/>
        <v/>
      </c>
    </row>
    <row r="3337" spans="1:1" ht="15" customHeight="1" thickTop="1" thickBot="1">
      <c r="A3337" s="516" t="str">
        <f t="shared" si="107"/>
        <v/>
      </c>
    </row>
    <row r="3338" spans="1:1" ht="15" customHeight="1" thickTop="1" thickBot="1">
      <c r="A3338" s="516" t="str">
        <f t="shared" si="107"/>
        <v/>
      </c>
    </row>
    <row r="3339" spans="1:1" ht="15" customHeight="1" thickTop="1" thickBot="1">
      <c r="A3339" s="516" t="str">
        <f t="shared" si="107"/>
        <v/>
      </c>
    </row>
    <row r="3340" spans="1:1" ht="15" customHeight="1" thickTop="1" thickBot="1">
      <c r="A3340" s="516" t="str">
        <f t="shared" si="107"/>
        <v/>
      </c>
    </row>
    <row r="3341" spans="1:1" ht="15" customHeight="1" thickTop="1" thickBot="1">
      <c r="A3341" s="516" t="str">
        <f t="shared" si="107"/>
        <v/>
      </c>
    </row>
    <row r="3342" spans="1:1" ht="15" customHeight="1" thickTop="1" thickBot="1">
      <c r="A3342" s="516" t="str">
        <f t="shared" si="107"/>
        <v/>
      </c>
    </row>
    <row r="3343" spans="1:1" ht="15" customHeight="1" thickTop="1" thickBot="1">
      <c r="A3343" s="516" t="str">
        <f t="shared" si="107"/>
        <v/>
      </c>
    </row>
    <row r="3344" spans="1:1" ht="15" customHeight="1" thickTop="1" thickBot="1">
      <c r="A3344" s="516" t="str">
        <f t="shared" si="107"/>
        <v/>
      </c>
    </row>
    <row r="3345" spans="1:1" ht="15" customHeight="1" thickTop="1" thickBot="1">
      <c r="A3345" s="516" t="str">
        <f t="shared" si="107"/>
        <v/>
      </c>
    </row>
    <row r="3346" spans="1:1" ht="15" customHeight="1" thickTop="1" thickBot="1">
      <c r="A3346" s="516" t="str">
        <f t="shared" si="107"/>
        <v/>
      </c>
    </row>
    <row r="3347" spans="1:1" ht="15" customHeight="1" thickTop="1" thickBot="1">
      <c r="A3347" s="516" t="str">
        <f t="shared" si="107"/>
        <v/>
      </c>
    </row>
    <row r="3348" spans="1:1" ht="15" customHeight="1" thickTop="1" thickBot="1">
      <c r="A3348" s="516" t="str">
        <f t="shared" si="107"/>
        <v/>
      </c>
    </row>
    <row r="3349" spans="1:1" ht="15" customHeight="1" thickTop="1" thickBot="1">
      <c r="A3349" s="516" t="str">
        <f t="shared" si="107"/>
        <v/>
      </c>
    </row>
    <row r="3350" spans="1:1" ht="15" customHeight="1" thickTop="1" thickBot="1">
      <c r="A3350" s="516" t="str">
        <f t="shared" si="107"/>
        <v/>
      </c>
    </row>
    <row r="3351" spans="1:1" ht="15" customHeight="1" thickTop="1" thickBot="1">
      <c r="A3351" s="516" t="str">
        <f t="shared" si="107"/>
        <v/>
      </c>
    </row>
    <row r="3352" spans="1:1" ht="15" customHeight="1" thickTop="1" thickBot="1">
      <c r="A3352" s="516" t="str">
        <f t="shared" si="107"/>
        <v/>
      </c>
    </row>
    <row r="3353" spans="1:1" ht="15" customHeight="1" thickTop="1" thickBot="1">
      <c r="A3353" s="516" t="str">
        <f t="shared" si="107"/>
        <v/>
      </c>
    </row>
    <row r="3354" spans="1:1" ht="15" customHeight="1" thickTop="1" thickBot="1">
      <c r="A3354" s="516" t="str">
        <f t="shared" si="107"/>
        <v/>
      </c>
    </row>
    <row r="3355" spans="1:1" ht="15" customHeight="1" thickTop="1" thickBot="1">
      <c r="A3355" s="516" t="str">
        <f t="shared" si="107"/>
        <v/>
      </c>
    </row>
    <row r="3356" spans="1:1" ht="15" customHeight="1" thickTop="1" thickBot="1">
      <c r="A3356" s="516" t="str">
        <f t="shared" si="107"/>
        <v/>
      </c>
    </row>
    <row r="3357" spans="1:1" ht="15" customHeight="1" thickTop="1" thickBot="1">
      <c r="A3357" s="516" t="str">
        <f t="shared" si="107"/>
        <v/>
      </c>
    </row>
    <row r="3358" spans="1:1" ht="15" customHeight="1" thickTop="1" thickBot="1">
      <c r="A3358" s="516" t="str">
        <f t="shared" si="107"/>
        <v/>
      </c>
    </row>
    <row r="3359" spans="1:1" ht="15" customHeight="1" thickTop="1" thickBot="1">
      <c r="A3359" s="516" t="str">
        <f t="shared" si="107"/>
        <v/>
      </c>
    </row>
    <row r="3360" spans="1:1" ht="15" customHeight="1" thickTop="1" thickBot="1">
      <c r="A3360" s="516" t="str">
        <f t="shared" si="107"/>
        <v/>
      </c>
    </row>
    <row r="3361" spans="1:1" ht="15" customHeight="1" thickTop="1" thickBot="1">
      <c r="A3361" s="516" t="str">
        <f t="shared" si="107"/>
        <v/>
      </c>
    </row>
    <row r="3362" spans="1:1" ht="15" customHeight="1" thickTop="1" thickBot="1">
      <c r="A3362" s="516" t="str">
        <f t="shared" si="107"/>
        <v/>
      </c>
    </row>
    <row r="3363" spans="1:1" ht="15" customHeight="1" thickTop="1" thickBot="1">
      <c r="A3363" s="516" t="str">
        <f t="shared" si="107"/>
        <v/>
      </c>
    </row>
    <row r="3364" spans="1:1" ht="15" customHeight="1" thickTop="1" thickBot="1">
      <c r="A3364" s="516" t="str">
        <f t="shared" si="107"/>
        <v/>
      </c>
    </row>
    <row r="3365" spans="1:1" ht="15" customHeight="1" thickTop="1" thickBot="1">
      <c r="A3365" s="516" t="str">
        <f t="shared" si="107"/>
        <v/>
      </c>
    </row>
    <row r="3366" spans="1:1" ht="15" customHeight="1" thickTop="1" thickBot="1">
      <c r="A3366" s="516" t="str">
        <f t="shared" si="107"/>
        <v/>
      </c>
    </row>
    <row r="3367" spans="1:1" ht="15" customHeight="1" thickTop="1" thickBot="1">
      <c r="A3367" s="516" t="str">
        <f t="shared" si="107"/>
        <v/>
      </c>
    </row>
    <row r="3368" spans="1:1" ht="15" customHeight="1" thickTop="1" thickBot="1">
      <c r="A3368" s="516" t="str">
        <f t="shared" si="107"/>
        <v/>
      </c>
    </row>
    <row r="3369" spans="1:1" ht="15" customHeight="1" thickTop="1" thickBot="1">
      <c r="A3369" s="516" t="str">
        <f t="shared" si="107"/>
        <v/>
      </c>
    </row>
    <row r="3370" spans="1:1" ht="15" customHeight="1" thickTop="1" thickBot="1">
      <c r="A3370" s="516" t="str">
        <f t="shared" si="107"/>
        <v/>
      </c>
    </row>
    <row r="3371" spans="1:1" ht="15" customHeight="1" thickTop="1" thickBot="1">
      <c r="A3371" s="516" t="str">
        <f t="shared" si="107"/>
        <v/>
      </c>
    </row>
    <row r="3372" spans="1:1" ht="15" customHeight="1" thickTop="1" thickBot="1">
      <c r="A3372" s="516" t="str">
        <f t="shared" si="107"/>
        <v/>
      </c>
    </row>
    <row r="3373" spans="1:1" ht="15" customHeight="1" thickTop="1" thickBot="1">
      <c r="A3373" s="516" t="str">
        <f t="shared" si="107"/>
        <v/>
      </c>
    </row>
    <row r="3374" spans="1:1" ht="15" customHeight="1" thickTop="1" thickBot="1">
      <c r="A3374" s="516" t="str">
        <f t="shared" si="107"/>
        <v/>
      </c>
    </row>
    <row r="3375" spans="1:1" ht="15" customHeight="1" thickTop="1" thickBot="1">
      <c r="A3375" s="516" t="str">
        <f t="shared" si="107"/>
        <v/>
      </c>
    </row>
    <row r="3376" spans="1:1" ht="15" customHeight="1" thickTop="1" thickBot="1">
      <c r="A3376" s="516" t="str">
        <f t="shared" si="107"/>
        <v/>
      </c>
    </row>
    <row r="3377" spans="1:1" ht="15" customHeight="1" thickTop="1" thickBot="1">
      <c r="A3377" s="516" t="str">
        <f t="shared" si="107"/>
        <v/>
      </c>
    </row>
    <row r="3378" spans="1:1" ht="15" customHeight="1" thickTop="1" thickBot="1">
      <c r="A3378" s="516" t="str">
        <f t="shared" si="107"/>
        <v/>
      </c>
    </row>
    <row r="3379" spans="1:1" ht="15" customHeight="1" thickTop="1" thickBot="1">
      <c r="A3379" s="516" t="str">
        <f t="shared" si="107"/>
        <v/>
      </c>
    </row>
    <row r="3380" spans="1:1" ht="15" customHeight="1" thickTop="1" thickBot="1">
      <c r="A3380" s="516" t="str">
        <f t="shared" si="107"/>
        <v/>
      </c>
    </row>
    <row r="3381" spans="1:1" ht="15" customHeight="1" thickTop="1" thickBot="1">
      <c r="A3381" s="516" t="str">
        <f t="shared" si="107"/>
        <v/>
      </c>
    </row>
    <row r="3382" spans="1:1" ht="15" customHeight="1" thickTop="1" thickBot="1">
      <c r="A3382" s="516" t="str">
        <f t="shared" si="107"/>
        <v/>
      </c>
    </row>
    <row r="3383" spans="1:1" ht="15" customHeight="1" thickTop="1" thickBot="1">
      <c r="A3383" s="516" t="str">
        <f t="shared" si="107"/>
        <v/>
      </c>
    </row>
    <row r="3384" spans="1:1" ht="15" customHeight="1" thickTop="1" thickBot="1">
      <c r="A3384" s="516" t="str">
        <f t="shared" si="107"/>
        <v/>
      </c>
    </row>
    <row r="3385" spans="1:1" ht="15" customHeight="1" thickTop="1" thickBot="1">
      <c r="A3385" s="516" t="str">
        <f t="shared" si="107"/>
        <v/>
      </c>
    </row>
    <row r="3386" spans="1:1" ht="15" customHeight="1" thickTop="1" thickBot="1">
      <c r="A3386" s="516" t="str">
        <f t="shared" si="107"/>
        <v/>
      </c>
    </row>
    <row r="3387" spans="1:1" ht="15" customHeight="1" thickTop="1" thickBot="1">
      <c r="A3387" s="516" t="str">
        <f t="shared" si="107"/>
        <v/>
      </c>
    </row>
    <row r="3388" spans="1:1" ht="15" customHeight="1" thickTop="1" thickBot="1">
      <c r="A3388" s="516" t="str">
        <f t="shared" si="107"/>
        <v/>
      </c>
    </row>
    <row r="3389" spans="1:1" ht="15" customHeight="1" thickTop="1" thickBot="1">
      <c r="A3389" s="516" t="str">
        <f t="shared" si="107"/>
        <v/>
      </c>
    </row>
    <row r="3390" spans="1:1" ht="15" customHeight="1" thickTop="1" thickBot="1">
      <c r="A3390" s="516" t="str">
        <f t="shared" si="107"/>
        <v/>
      </c>
    </row>
    <row r="3391" spans="1:1" ht="15" customHeight="1" thickTop="1" thickBot="1">
      <c r="A3391" s="516" t="str">
        <f t="shared" si="107"/>
        <v/>
      </c>
    </row>
    <row r="3392" spans="1:1" ht="15" customHeight="1" thickTop="1" thickBot="1">
      <c r="A3392" s="516" t="str">
        <f t="shared" si="107"/>
        <v/>
      </c>
    </row>
    <row r="3393" spans="1:1" ht="15" customHeight="1" thickTop="1" thickBot="1">
      <c r="A3393" s="516" t="str">
        <f t="shared" si="107"/>
        <v/>
      </c>
    </row>
    <row r="3394" spans="1:1" ht="15" customHeight="1" thickTop="1" thickBot="1">
      <c r="A3394" s="516" t="str">
        <f t="shared" si="107"/>
        <v/>
      </c>
    </row>
    <row r="3395" spans="1:1" ht="15" customHeight="1" thickTop="1" thickBot="1">
      <c r="A3395" s="516" t="str">
        <f t="shared" ref="A3395:A3458" si="108">IF($K3395="","",_xlfn.LET(_xlpm.gDate,K3395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row>
    <row r="3396" spans="1:1" ht="15" customHeight="1" thickTop="1" thickBot="1">
      <c r="A3396" s="516" t="str">
        <f t="shared" si="108"/>
        <v/>
      </c>
    </row>
    <row r="3397" spans="1:1" ht="15" customHeight="1" thickTop="1" thickBot="1">
      <c r="A3397" s="516" t="str">
        <f t="shared" si="108"/>
        <v/>
      </c>
    </row>
    <row r="3398" spans="1:1" ht="15" customHeight="1" thickTop="1" thickBot="1">
      <c r="A3398" s="516" t="str">
        <f t="shared" si="108"/>
        <v/>
      </c>
    </row>
    <row r="3399" spans="1:1" ht="15" customHeight="1" thickTop="1" thickBot="1">
      <c r="A3399" s="516" t="str">
        <f t="shared" si="108"/>
        <v/>
      </c>
    </row>
    <row r="3400" spans="1:1" ht="15" customHeight="1" thickTop="1" thickBot="1">
      <c r="A3400" s="516" t="str">
        <f t="shared" si="108"/>
        <v/>
      </c>
    </row>
    <row r="3401" spans="1:1" ht="15" customHeight="1" thickTop="1" thickBot="1">
      <c r="A3401" s="516" t="str">
        <f t="shared" si="108"/>
        <v/>
      </c>
    </row>
    <row r="3402" spans="1:1" ht="15" customHeight="1" thickTop="1" thickBot="1">
      <c r="A3402" s="516" t="str">
        <f t="shared" si="108"/>
        <v/>
      </c>
    </row>
    <row r="3403" spans="1:1" ht="15" customHeight="1" thickTop="1" thickBot="1">
      <c r="A3403" s="516" t="str">
        <f t="shared" si="108"/>
        <v/>
      </c>
    </row>
    <row r="3404" spans="1:1" ht="15" customHeight="1" thickTop="1" thickBot="1">
      <c r="A3404" s="516" t="str">
        <f t="shared" si="108"/>
        <v/>
      </c>
    </row>
    <row r="3405" spans="1:1" ht="15" customHeight="1" thickTop="1" thickBot="1">
      <c r="A3405" s="516" t="str">
        <f t="shared" si="108"/>
        <v/>
      </c>
    </row>
    <row r="3406" spans="1:1" ht="15" customHeight="1" thickTop="1" thickBot="1">
      <c r="A3406" s="516" t="str">
        <f t="shared" si="108"/>
        <v/>
      </c>
    </row>
    <row r="3407" spans="1:1" ht="15" customHeight="1" thickTop="1" thickBot="1">
      <c r="A3407" s="516" t="str">
        <f t="shared" si="108"/>
        <v/>
      </c>
    </row>
    <row r="3408" spans="1:1" ht="15" customHeight="1" thickTop="1" thickBot="1">
      <c r="A3408" s="516" t="str">
        <f t="shared" si="108"/>
        <v/>
      </c>
    </row>
    <row r="3409" spans="1:1" ht="15" customHeight="1" thickTop="1" thickBot="1">
      <c r="A3409" s="516" t="str">
        <f t="shared" si="108"/>
        <v/>
      </c>
    </row>
    <row r="3410" spans="1:1" ht="15" customHeight="1" thickTop="1" thickBot="1">
      <c r="A3410" s="516" t="str">
        <f t="shared" si="108"/>
        <v/>
      </c>
    </row>
    <row r="3411" spans="1:1" ht="15" customHeight="1" thickTop="1" thickBot="1">
      <c r="A3411" s="516" t="str">
        <f t="shared" si="108"/>
        <v/>
      </c>
    </row>
    <row r="3412" spans="1:1" ht="15" customHeight="1" thickTop="1" thickBot="1">
      <c r="A3412" s="516" t="str">
        <f t="shared" si="108"/>
        <v/>
      </c>
    </row>
    <row r="3413" spans="1:1" ht="15" customHeight="1" thickTop="1" thickBot="1">
      <c r="A3413" s="516" t="str">
        <f t="shared" si="108"/>
        <v/>
      </c>
    </row>
    <row r="3414" spans="1:1" ht="15" customHeight="1" thickTop="1" thickBot="1">
      <c r="A3414" s="516" t="str">
        <f t="shared" si="108"/>
        <v/>
      </c>
    </row>
    <row r="3415" spans="1:1" ht="15" customHeight="1" thickTop="1" thickBot="1">
      <c r="A3415" s="516" t="str">
        <f t="shared" si="108"/>
        <v/>
      </c>
    </row>
    <row r="3416" spans="1:1" ht="15" customHeight="1" thickTop="1" thickBot="1">
      <c r="A3416" s="516" t="str">
        <f t="shared" si="108"/>
        <v/>
      </c>
    </row>
    <row r="3417" spans="1:1" ht="15" customHeight="1" thickTop="1" thickBot="1">
      <c r="A3417" s="516" t="str">
        <f t="shared" si="108"/>
        <v/>
      </c>
    </row>
    <row r="3418" spans="1:1" ht="15" customHeight="1" thickTop="1" thickBot="1">
      <c r="A3418" s="516" t="str">
        <f t="shared" si="108"/>
        <v/>
      </c>
    </row>
    <row r="3419" spans="1:1" ht="15" customHeight="1" thickTop="1" thickBot="1">
      <c r="A3419" s="516" t="str">
        <f t="shared" si="108"/>
        <v/>
      </c>
    </row>
    <row r="3420" spans="1:1" ht="15" customHeight="1" thickTop="1" thickBot="1">
      <c r="A3420" s="516" t="str">
        <f t="shared" si="108"/>
        <v/>
      </c>
    </row>
    <row r="3421" spans="1:1" ht="15" customHeight="1" thickTop="1" thickBot="1">
      <c r="A3421" s="516" t="str">
        <f t="shared" si="108"/>
        <v/>
      </c>
    </row>
    <row r="3422" spans="1:1" ht="15" customHeight="1" thickTop="1" thickBot="1">
      <c r="A3422" s="516" t="str">
        <f t="shared" si="108"/>
        <v/>
      </c>
    </row>
    <row r="3423" spans="1:1" ht="15" customHeight="1" thickTop="1" thickBot="1">
      <c r="A3423" s="516" t="str">
        <f t="shared" si="108"/>
        <v/>
      </c>
    </row>
    <row r="3424" spans="1:1" ht="15" customHeight="1" thickTop="1" thickBot="1">
      <c r="A3424" s="516" t="str">
        <f t="shared" si="108"/>
        <v/>
      </c>
    </row>
    <row r="3425" spans="1:1" ht="15" customHeight="1" thickTop="1" thickBot="1">
      <c r="A3425" s="516" t="str">
        <f t="shared" si="108"/>
        <v/>
      </c>
    </row>
    <row r="3426" spans="1:1" ht="15" customHeight="1" thickTop="1" thickBot="1">
      <c r="A3426" s="516" t="str">
        <f t="shared" si="108"/>
        <v/>
      </c>
    </row>
    <row r="3427" spans="1:1" ht="15" customHeight="1" thickTop="1" thickBot="1">
      <c r="A3427" s="516" t="str">
        <f t="shared" si="108"/>
        <v/>
      </c>
    </row>
    <row r="3428" spans="1:1" ht="15" customHeight="1" thickTop="1" thickBot="1">
      <c r="A3428" s="516" t="str">
        <f t="shared" si="108"/>
        <v/>
      </c>
    </row>
    <row r="3429" spans="1:1" ht="15" customHeight="1" thickTop="1" thickBot="1">
      <c r="A3429" s="516" t="str">
        <f t="shared" si="108"/>
        <v/>
      </c>
    </row>
    <row r="3430" spans="1:1" ht="15" customHeight="1" thickTop="1" thickBot="1">
      <c r="A3430" s="516" t="str">
        <f t="shared" si="108"/>
        <v/>
      </c>
    </row>
    <row r="3431" spans="1:1" ht="15" customHeight="1" thickTop="1" thickBot="1">
      <c r="A3431" s="516" t="str">
        <f t="shared" si="108"/>
        <v/>
      </c>
    </row>
    <row r="3432" spans="1:1" ht="15" customHeight="1" thickTop="1" thickBot="1">
      <c r="A3432" s="516" t="str">
        <f t="shared" si="108"/>
        <v/>
      </c>
    </row>
    <row r="3433" spans="1:1" ht="15" customHeight="1" thickTop="1" thickBot="1">
      <c r="A3433" s="516" t="str">
        <f t="shared" si="108"/>
        <v/>
      </c>
    </row>
    <row r="3434" spans="1:1" ht="15" customHeight="1" thickTop="1" thickBot="1">
      <c r="A3434" s="516" t="str">
        <f t="shared" si="108"/>
        <v/>
      </c>
    </row>
    <row r="3435" spans="1:1" ht="15" customHeight="1" thickTop="1" thickBot="1">
      <c r="A3435" s="516" t="str">
        <f t="shared" si="108"/>
        <v/>
      </c>
    </row>
    <row r="3436" spans="1:1" ht="15" customHeight="1" thickTop="1" thickBot="1">
      <c r="A3436" s="516" t="str">
        <f t="shared" si="108"/>
        <v/>
      </c>
    </row>
    <row r="3437" spans="1:1" ht="15" customHeight="1" thickTop="1" thickBot="1">
      <c r="A3437" s="516" t="str">
        <f t="shared" si="108"/>
        <v/>
      </c>
    </row>
    <row r="3438" spans="1:1" ht="15" customHeight="1" thickTop="1" thickBot="1">
      <c r="A3438" s="516" t="str">
        <f t="shared" si="108"/>
        <v/>
      </c>
    </row>
    <row r="3439" spans="1:1" ht="15" customHeight="1" thickTop="1" thickBot="1">
      <c r="A3439" s="516" t="str">
        <f t="shared" si="108"/>
        <v/>
      </c>
    </row>
    <row r="3440" spans="1:1" ht="15" customHeight="1" thickTop="1" thickBot="1">
      <c r="A3440" s="516" t="str">
        <f t="shared" si="108"/>
        <v/>
      </c>
    </row>
    <row r="3441" spans="1:1" ht="15" customHeight="1" thickTop="1" thickBot="1">
      <c r="A3441" s="516" t="str">
        <f t="shared" si="108"/>
        <v/>
      </c>
    </row>
    <row r="3442" spans="1:1" ht="15" customHeight="1" thickTop="1" thickBot="1">
      <c r="A3442" s="516" t="str">
        <f t="shared" si="108"/>
        <v/>
      </c>
    </row>
    <row r="3443" spans="1:1" ht="15" customHeight="1" thickTop="1" thickBot="1">
      <c r="A3443" s="516" t="str">
        <f t="shared" si="108"/>
        <v/>
      </c>
    </row>
    <row r="3444" spans="1:1" ht="15" customHeight="1" thickTop="1" thickBot="1">
      <c r="A3444" s="516" t="str">
        <f t="shared" si="108"/>
        <v/>
      </c>
    </row>
    <row r="3445" spans="1:1" ht="15" customHeight="1" thickTop="1" thickBot="1">
      <c r="A3445" s="516" t="str">
        <f t="shared" si="108"/>
        <v/>
      </c>
    </row>
    <row r="3446" spans="1:1" ht="15" customHeight="1" thickTop="1" thickBot="1">
      <c r="A3446" s="516" t="str">
        <f t="shared" si="108"/>
        <v/>
      </c>
    </row>
    <row r="3447" spans="1:1" ht="15" customHeight="1" thickTop="1" thickBot="1">
      <c r="A3447" s="516" t="str">
        <f t="shared" si="108"/>
        <v/>
      </c>
    </row>
    <row r="3448" spans="1:1" ht="15" customHeight="1" thickTop="1" thickBot="1">
      <c r="A3448" s="516" t="str">
        <f t="shared" si="108"/>
        <v/>
      </c>
    </row>
    <row r="3449" spans="1:1" ht="15" customHeight="1" thickTop="1" thickBot="1">
      <c r="A3449" s="516" t="str">
        <f t="shared" si="108"/>
        <v/>
      </c>
    </row>
    <row r="3450" spans="1:1" ht="15" customHeight="1" thickTop="1" thickBot="1">
      <c r="A3450" s="516" t="str">
        <f t="shared" si="108"/>
        <v/>
      </c>
    </row>
    <row r="3451" spans="1:1" ht="15" customHeight="1" thickTop="1" thickBot="1">
      <c r="A3451" s="516" t="str">
        <f t="shared" si="108"/>
        <v/>
      </c>
    </row>
    <row r="3452" spans="1:1" ht="15" customHeight="1" thickTop="1" thickBot="1">
      <c r="A3452" s="516" t="str">
        <f t="shared" si="108"/>
        <v/>
      </c>
    </row>
    <row r="3453" spans="1:1" ht="15" customHeight="1" thickTop="1" thickBot="1">
      <c r="A3453" s="516" t="str">
        <f t="shared" si="108"/>
        <v/>
      </c>
    </row>
    <row r="3454" spans="1:1" ht="15" customHeight="1" thickTop="1" thickBot="1">
      <c r="A3454" s="516" t="str">
        <f t="shared" si="108"/>
        <v/>
      </c>
    </row>
    <row r="3455" spans="1:1" ht="15" customHeight="1" thickTop="1" thickBot="1">
      <c r="A3455" s="516" t="str">
        <f t="shared" si="108"/>
        <v/>
      </c>
    </row>
    <row r="3456" spans="1:1" ht="15" customHeight="1" thickTop="1" thickBot="1">
      <c r="A3456" s="516" t="str">
        <f t="shared" si="108"/>
        <v/>
      </c>
    </row>
    <row r="3457" spans="1:1" ht="15" customHeight="1" thickTop="1" thickBot="1">
      <c r="A3457" s="516" t="str">
        <f t="shared" si="108"/>
        <v/>
      </c>
    </row>
    <row r="3458" spans="1:1" ht="15" customHeight="1" thickTop="1" thickBot="1">
      <c r="A3458" s="516" t="str">
        <f t="shared" si="108"/>
        <v/>
      </c>
    </row>
    <row r="3459" spans="1:1" ht="15" customHeight="1" thickTop="1" thickBot="1">
      <c r="A3459" s="516" t="str">
        <f t="shared" ref="A3459:A3522" si="109">IF($K3459="","",_xlfn.LET(_xlpm.gDate,K3459,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row>
    <row r="3460" spans="1:1" ht="15" customHeight="1" thickTop="1" thickBot="1">
      <c r="A3460" s="516" t="str">
        <f t="shared" si="109"/>
        <v/>
      </c>
    </row>
    <row r="3461" spans="1:1" ht="15" customHeight="1" thickTop="1" thickBot="1">
      <c r="A3461" s="516" t="str">
        <f t="shared" si="109"/>
        <v/>
      </c>
    </row>
    <row r="3462" spans="1:1" ht="15" customHeight="1" thickTop="1" thickBot="1">
      <c r="A3462" s="516" t="str">
        <f t="shared" si="109"/>
        <v/>
      </c>
    </row>
    <row r="3463" spans="1:1" ht="15" customHeight="1" thickTop="1" thickBot="1">
      <c r="A3463" s="516" t="str">
        <f t="shared" si="109"/>
        <v/>
      </c>
    </row>
    <row r="3464" spans="1:1" ht="15" customHeight="1" thickTop="1" thickBot="1">
      <c r="A3464" s="516" t="str">
        <f t="shared" si="109"/>
        <v/>
      </c>
    </row>
    <row r="3465" spans="1:1" ht="15" customHeight="1" thickTop="1" thickBot="1">
      <c r="A3465" s="516" t="str">
        <f t="shared" si="109"/>
        <v/>
      </c>
    </row>
    <row r="3466" spans="1:1" ht="15" customHeight="1" thickTop="1" thickBot="1">
      <c r="A3466" s="516" t="str">
        <f t="shared" si="109"/>
        <v/>
      </c>
    </row>
    <row r="3467" spans="1:1" ht="15" customHeight="1" thickTop="1" thickBot="1">
      <c r="A3467" s="516" t="str">
        <f t="shared" si="109"/>
        <v/>
      </c>
    </row>
    <row r="3468" spans="1:1" ht="15" customHeight="1" thickTop="1" thickBot="1">
      <c r="A3468" s="516" t="str">
        <f t="shared" si="109"/>
        <v/>
      </c>
    </row>
    <row r="3469" spans="1:1" ht="15" customHeight="1" thickTop="1" thickBot="1">
      <c r="A3469" s="516" t="str">
        <f t="shared" si="109"/>
        <v/>
      </c>
    </row>
    <row r="3470" spans="1:1" ht="15" customHeight="1" thickTop="1" thickBot="1">
      <c r="A3470" s="516" t="str">
        <f t="shared" si="109"/>
        <v/>
      </c>
    </row>
    <row r="3471" spans="1:1" ht="15" customHeight="1" thickTop="1" thickBot="1">
      <c r="A3471" s="516" t="str">
        <f t="shared" si="109"/>
        <v/>
      </c>
    </row>
    <row r="3472" spans="1:1" ht="15" customHeight="1" thickTop="1" thickBot="1">
      <c r="A3472" s="516" t="str">
        <f t="shared" si="109"/>
        <v/>
      </c>
    </row>
    <row r="3473" spans="1:1" ht="15" customHeight="1" thickTop="1" thickBot="1">
      <c r="A3473" s="516" t="str">
        <f t="shared" si="109"/>
        <v/>
      </c>
    </row>
    <row r="3474" spans="1:1" ht="15" customHeight="1" thickTop="1" thickBot="1">
      <c r="A3474" s="516" t="str">
        <f t="shared" si="109"/>
        <v/>
      </c>
    </row>
    <row r="3475" spans="1:1" ht="15" customHeight="1" thickTop="1" thickBot="1">
      <c r="A3475" s="516" t="str">
        <f t="shared" si="109"/>
        <v/>
      </c>
    </row>
    <row r="3476" spans="1:1" ht="15" customHeight="1" thickTop="1" thickBot="1">
      <c r="A3476" s="516" t="str">
        <f t="shared" si="109"/>
        <v/>
      </c>
    </row>
    <row r="3477" spans="1:1" ht="15" customHeight="1" thickTop="1" thickBot="1">
      <c r="A3477" s="516" t="str">
        <f t="shared" si="109"/>
        <v/>
      </c>
    </row>
    <row r="3478" spans="1:1" ht="15" customHeight="1" thickTop="1" thickBot="1">
      <c r="A3478" s="516" t="str">
        <f t="shared" si="109"/>
        <v/>
      </c>
    </row>
    <row r="3479" spans="1:1" ht="15" customHeight="1" thickTop="1" thickBot="1">
      <c r="A3479" s="516" t="str">
        <f t="shared" si="109"/>
        <v/>
      </c>
    </row>
    <row r="3480" spans="1:1" ht="15" customHeight="1" thickTop="1" thickBot="1">
      <c r="A3480" s="516" t="str">
        <f t="shared" si="109"/>
        <v/>
      </c>
    </row>
    <row r="3481" spans="1:1" ht="15" customHeight="1" thickTop="1" thickBot="1">
      <c r="A3481" s="516" t="str">
        <f t="shared" si="109"/>
        <v/>
      </c>
    </row>
    <row r="3482" spans="1:1" ht="15" customHeight="1" thickTop="1" thickBot="1">
      <c r="A3482" s="516" t="str">
        <f t="shared" si="109"/>
        <v/>
      </c>
    </row>
    <row r="3483" spans="1:1" ht="15" customHeight="1" thickTop="1" thickBot="1">
      <c r="A3483" s="516" t="str">
        <f t="shared" si="109"/>
        <v/>
      </c>
    </row>
    <row r="3484" spans="1:1" ht="15" customHeight="1" thickTop="1" thickBot="1">
      <c r="A3484" s="516" t="str">
        <f t="shared" si="109"/>
        <v/>
      </c>
    </row>
    <row r="3485" spans="1:1" ht="15" customHeight="1" thickTop="1" thickBot="1">
      <c r="A3485" s="516" t="str">
        <f t="shared" si="109"/>
        <v/>
      </c>
    </row>
    <row r="3486" spans="1:1" ht="15" customHeight="1" thickTop="1" thickBot="1">
      <c r="A3486" s="516" t="str">
        <f t="shared" si="109"/>
        <v/>
      </c>
    </row>
    <row r="3487" spans="1:1" ht="15" customHeight="1" thickTop="1" thickBot="1">
      <c r="A3487" s="516" t="str">
        <f t="shared" si="109"/>
        <v/>
      </c>
    </row>
    <row r="3488" spans="1:1" ht="15" customHeight="1" thickTop="1" thickBot="1">
      <c r="A3488" s="516" t="str">
        <f t="shared" si="109"/>
        <v/>
      </c>
    </row>
    <row r="3489" spans="1:1" ht="15" customHeight="1" thickTop="1" thickBot="1">
      <c r="A3489" s="516" t="str">
        <f t="shared" si="109"/>
        <v/>
      </c>
    </row>
    <row r="3490" spans="1:1" ht="15" customHeight="1" thickTop="1" thickBot="1">
      <c r="A3490" s="516" t="str">
        <f t="shared" si="109"/>
        <v/>
      </c>
    </row>
    <row r="3491" spans="1:1" ht="15" customHeight="1" thickTop="1" thickBot="1">
      <c r="A3491" s="516" t="str">
        <f t="shared" si="109"/>
        <v/>
      </c>
    </row>
    <row r="3492" spans="1:1" ht="15" customHeight="1" thickTop="1" thickBot="1">
      <c r="A3492" s="516" t="str">
        <f t="shared" si="109"/>
        <v/>
      </c>
    </row>
    <row r="3493" spans="1:1" ht="15" customHeight="1" thickTop="1" thickBot="1">
      <c r="A3493" s="516" t="str">
        <f t="shared" si="109"/>
        <v/>
      </c>
    </row>
    <row r="3494" spans="1:1" ht="15" customHeight="1" thickTop="1" thickBot="1">
      <c r="A3494" s="516" t="str">
        <f t="shared" si="109"/>
        <v/>
      </c>
    </row>
    <row r="3495" spans="1:1" ht="15" customHeight="1" thickTop="1" thickBot="1">
      <c r="A3495" s="516" t="str">
        <f t="shared" si="109"/>
        <v/>
      </c>
    </row>
    <row r="3496" spans="1:1" ht="15" customHeight="1" thickTop="1" thickBot="1">
      <c r="A3496" s="516" t="str">
        <f t="shared" si="109"/>
        <v/>
      </c>
    </row>
    <row r="3497" spans="1:1" ht="15" customHeight="1" thickTop="1" thickBot="1">
      <c r="A3497" s="516" t="str">
        <f t="shared" si="109"/>
        <v/>
      </c>
    </row>
    <row r="3498" spans="1:1" ht="15" customHeight="1" thickTop="1" thickBot="1">
      <c r="A3498" s="516" t="str">
        <f t="shared" si="109"/>
        <v/>
      </c>
    </row>
    <row r="3499" spans="1:1" ht="15" customHeight="1" thickTop="1" thickBot="1">
      <c r="A3499" s="516" t="str">
        <f t="shared" si="109"/>
        <v/>
      </c>
    </row>
    <row r="3500" spans="1:1" ht="15" customHeight="1" thickTop="1" thickBot="1">
      <c r="A3500" s="516" t="str">
        <f t="shared" si="109"/>
        <v/>
      </c>
    </row>
    <row r="3501" spans="1:1" ht="15" customHeight="1" thickTop="1" thickBot="1">
      <c r="A3501" s="516" t="str">
        <f t="shared" si="109"/>
        <v/>
      </c>
    </row>
    <row r="3502" spans="1:1" ht="15" customHeight="1" thickTop="1" thickBot="1">
      <c r="A3502" s="516" t="str">
        <f t="shared" si="109"/>
        <v/>
      </c>
    </row>
    <row r="3503" spans="1:1" ht="15" customHeight="1" thickTop="1" thickBot="1">
      <c r="A3503" s="516" t="str">
        <f t="shared" si="109"/>
        <v/>
      </c>
    </row>
    <row r="3504" spans="1:1" ht="15" customHeight="1" thickTop="1" thickBot="1">
      <c r="A3504" s="516" t="str">
        <f t="shared" si="109"/>
        <v/>
      </c>
    </row>
    <row r="3505" spans="1:1" ht="15" customHeight="1" thickTop="1" thickBot="1">
      <c r="A3505" s="516" t="str">
        <f t="shared" si="109"/>
        <v/>
      </c>
    </row>
    <row r="3506" spans="1:1" ht="15" customHeight="1" thickTop="1" thickBot="1">
      <c r="A3506" s="516" t="str">
        <f t="shared" si="109"/>
        <v/>
      </c>
    </row>
    <row r="3507" spans="1:1" ht="15" customHeight="1" thickTop="1" thickBot="1">
      <c r="A3507" s="516" t="str">
        <f t="shared" si="109"/>
        <v/>
      </c>
    </row>
    <row r="3508" spans="1:1" ht="15" customHeight="1" thickTop="1" thickBot="1">
      <c r="A3508" s="516" t="str">
        <f t="shared" si="109"/>
        <v/>
      </c>
    </row>
    <row r="3509" spans="1:1" ht="15" customHeight="1" thickTop="1" thickBot="1">
      <c r="A3509" s="516" t="str">
        <f t="shared" si="109"/>
        <v/>
      </c>
    </row>
    <row r="3510" spans="1:1" ht="15" customHeight="1" thickTop="1" thickBot="1">
      <c r="A3510" s="516" t="str">
        <f t="shared" si="109"/>
        <v/>
      </c>
    </row>
    <row r="3511" spans="1:1" ht="15" customHeight="1" thickTop="1" thickBot="1">
      <c r="A3511" s="516" t="str">
        <f t="shared" si="109"/>
        <v/>
      </c>
    </row>
    <row r="3512" spans="1:1" ht="15" customHeight="1" thickTop="1" thickBot="1">
      <c r="A3512" s="516" t="str">
        <f t="shared" si="109"/>
        <v/>
      </c>
    </row>
    <row r="3513" spans="1:1" ht="15" customHeight="1" thickTop="1" thickBot="1">
      <c r="A3513" s="516" t="str">
        <f t="shared" si="109"/>
        <v/>
      </c>
    </row>
    <row r="3514" spans="1:1" ht="15" customHeight="1" thickTop="1" thickBot="1">
      <c r="A3514" s="516" t="str">
        <f t="shared" si="109"/>
        <v/>
      </c>
    </row>
    <row r="3515" spans="1:1" ht="15" customHeight="1" thickTop="1" thickBot="1">
      <c r="A3515" s="516" t="str">
        <f t="shared" si="109"/>
        <v/>
      </c>
    </row>
    <row r="3516" spans="1:1" ht="15" customHeight="1" thickTop="1" thickBot="1">
      <c r="A3516" s="516" t="str">
        <f t="shared" si="109"/>
        <v/>
      </c>
    </row>
    <row r="3517" spans="1:1" ht="15" customHeight="1" thickTop="1" thickBot="1">
      <c r="A3517" s="516" t="str">
        <f t="shared" si="109"/>
        <v/>
      </c>
    </row>
    <row r="3518" spans="1:1" ht="15" customHeight="1" thickTop="1" thickBot="1">
      <c r="A3518" s="516" t="str">
        <f t="shared" si="109"/>
        <v/>
      </c>
    </row>
    <row r="3519" spans="1:1" ht="15" customHeight="1" thickTop="1" thickBot="1">
      <c r="A3519" s="516" t="str">
        <f t="shared" si="109"/>
        <v/>
      </c>
    </row>
    <row r="3520" spans="1:1" ht="15" customHeight="1" thickTop="1" thickBot="1">
      <c r="A3520" s="516" t="str">
        <f t="shared" si="109"/>
        <v/>
      </c>
    </row>
    <row r="3521" spans="1:1" ht="15" customHeight="1" thickTop="1" thickBot="1">
      <c r="A3521" s="516" t="str">
        <f t="shared" si="109"/>
        <v/>
      </c>
    </row>
    <row r="3522" spans="1:1" ht="15" customHeight="1" thickTop="1" thickBot="1">
      <c r="A3522" s="516" t="str">
        <f t="shared" si="109"/>
        <v/>
      </c>
    </row>
    <row r="3523" spans="1:1" ht="15" customHeight="1" thickTop="1" thickBot="1">
      <c r="A3523" s="516" t="str">
        <f t="shared" ref="A3523:A3586" si="110">IF($K3523="","",_xlfn.LET(_xlpm.gDate,K3523,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row>
    <row r="3524" spans="1:1" ht="15" customHeight="1" thickTop="1" thickBot="1">
      <c r="A3524" s="516" t="str">
        <f t="shared" si="110"/>
        <v/>
      </c>
    </row>
    <row r="3525" spans="1:1" ht="15" customHeight="1" thickTop="1" thickBot="1">
      <c r="A3525" s="516" t="str">
        <f t="shared" si="110"/>
        <v/>
      </c>
    </row>
    <row r="3526" spans="1:1" ht="15" customHeight="1" thickTop="1" thickBot="1">
      <c r="A3526" s="516" t="str">
        <f t="shared" si="110"/>
        <v/>
      </c>
    </row>
    <row r="3527" spans="1:1" ht="15" customHeight="1" thickTop="1" thickBot="1">
      <c r="A3527" s="516" t="str">
        <f t="shared" si="110"/>
        <v/>
      </c>
    </row>
    <row r="3528" spans="1:1" ht="15" customHeight="1" thickTop="1" thickBot="1">
      <c r="A3528" s="516" t="str">
        <f t="shared" si="110"/>
        <v/>
      </c>
    </row>
    <row r="3529" spans="1:1" ht="15" customHeight="1" thickTop="1" thickBot="1">
      <c r="A3529" s="516" t="str">
        <f t="shared" si="110"/>
        <v/>
      </c>
    </row>
    <row r="3530" spans="1:1" ht="15" customHeight="1" thickTop="1" thickBot="1">
      <c r="A3530" s="516" t="str">
        <f t="shared" si="110"/>
        <v/>
      </c>
    </row>
    <row r="3531" spans="1:1" ht="15" customHeight="1" thickTop="1" thickBot="1">
      <c r="A3531" s="516" t="str">
        <f t="shared" si="110"/>
        <v/>
      </c>
    </row>
    <row r="3532" spans="1:1" ht="15" customHeight="1" thickTop="1" thickBot="1">
      <c r="A3532" s="516" t="str">
        <f t="shared" si="110"/>
        <v/>
      </c>
    </row>
    <row r="3533" spans="1:1" ht="15" customHeight="1" thickTop="1" thickBot="1">
      <c r="A3533" s="516" t="str">
        <f t="shared" si="110"/>
        <v/>
      </c>
    </row>
    <row r="3534" spans="1:1" ht="15" customHeight="1" thickTop="1" thickBot="1">
      <c r="A3534" s="516" t="str">
        <f t="shared" si="110"/>
        <v/>
      </c>
    </row>
    <row r="3535" spans="1:1" ht="15" customHeight="1" thickTop="1" thickBot="1">
      <c r="A3535" s="516" t="str">
        <f t="shared" si="110"/>
        <v/>
      </c>
    </row>
    <row r="3536" spans="1:1" ht="15" customHeight="1" thickTop="1" thickBot="1">
      <c r="A3536" s="516" t="str">
        <f t="shared" si="110"/>
        <v/>
      </c>
    </row>
    <row r="3537" spans="1:1" ht="15" customHeight="1" thickTop="1" thickBot="1">
      <c r="A3537" s="516" t="str">
        <f t="shared" si="110"/>
        <v/>
      </c>
    </row>
    <row r="3538" spans="1:1" ht="15" customHeight="1" thickTop="1" thickBot="1">
      <c r="A3538" s="516" t="str">
        <f t="shared" si="110"/>
        <v/>
      </c>
    </row>
    <row r="3539" spans="1:1" ht="15" customHeight="1" thickTop="1" thickBot="1">
      <c r="A3539" s="516" t="str">
        <f t="shared" si="110"/>
        <v/>
      </c>
    </row>
    <row r="3540" spans="1:1" ht="15" customHeight="1" thickTop="1" thickBot="1">
      <c r="A3540" s="516" t="str">
        <f t="shared" si="110"/>
        <v/>
      </c>
    </row>
    <row r="3541" spans="1:1" ht="15" customHeight="1" thickTop="1" thickBot="1">
      <c r="A3541" s="516" t="str">
        <f t="shared" si="110"/>
        <v/>
      </c>
    </row>
    <row r="3542" spans="1:1" ht="15" customHeight="1" thickTop="1" thickBot="1">
      <c r="A3542" s="516" t="str">
        <f t="shared" si="110"/>
        <v/>
      </c>
    </row>
    <row r="3543" spans="1:1" ht="15" customHeight="1" thickTop="1" thickBot="1">
      <c r="A3543" s="516" t="str">
        <f t="shared" si="110"/>
        <v/>
      </c>
    </row>
    <row r="3544" spans="1:1" ht="15" customHeight="1" thickTop="1" thickBot="1">
      <c r="A3544" s="516" t="str">
        <f t="shared" si="110"/>
        <v/>
      </c>
    </row>
    <row r="3545" spans="1:1" ht="15" customHeight="1" thickTop="1" thickBot="1">
      <c r="A3545" s="516" t="str">
        <f t="shared" si="110"/>
        <v/>
      </c>
    </row>
    <row r="3546" spans="1:1" ht="15" customHeight="1" thickTop="1" thickBot="1">
      <c r="A3546" s="516" t="str">
        <f t="shared" si="110"/>
        <v/>
      </c>
    </row>
    <row r="3547" spans="1:1" ht="15" customHeight="1" thickTop="1" thickBot="1">
      <c r="A3547" s="516" t="str">
        <f t="shared" si="110"/>
        <v/>
      </c>
    </row>
    <row r="3548" spans="1:1" ht="15" customHeight="1" thickTop="1" thickBot="1">
      <c r="A3548" s="516" t="str">
        <f t="shared" si="110"/>
        <v/>
      </c>
    </row>
    <row r="3549" spans="1:1" ht="15" customHeight="1" thickTop="1" thickBot="1">
      <c r="A3549" s="516" t="str">
        <f t="shared" si="110"/>
        <v/>
      </c>
    </row>
    <row r="3550" spans="1:1" ht="15" customHeight="1" thickTop="1" thickBot="1">
      <c r="A3550" s="516" t="str">
        <f t="shared" si="110"/>
        <v/>
      </c>
    </row>
    <row r="3551" spans="1:1" ht="15" customHeight="1" thickTop="1" thickBot="1">
      <c r="A3551" s="516" t="str">
        <f t="shared" si="110"/>
        <v/>
      </c>
    </row>
    <row r="3552" spans="1:1" ht="15" customHeight="1" thickTop="1" thickBot="1">
      <c r="A3552" s="516" t="str">
        <f t="shared" si="110"/>
        <v/>
      </c>
    </row>
    <row r="3553" spans="1:1" ht="15" customHeight="1" thickTop="1" thickBot="1">
      <c r="A3553" s="516" t="str">
        <f t="shared" si="110"/>
        <v/>
      </c>
    </row>
    <row r="3554" spans="1:1" ht="15" customHeight="1" thickTop="1" thickBot="1">
      <c r="A3554" s="516" t="str">
        <f t="shared" si="110"/>
        <v/>
      </c>
    </row>
    <row r="3555" spans="1:1" ht="15" customHeight="1" thickTop="1" thickBot="1">
      <c r="A3555" s="516" t="str">
        <f t="shared" si="110"/>
        <v/>
      </c>
    </row>
    <row r="3556" spans="1:1" ht="15" customHeight="1" thickTop="1" thickBot="1">
      <c r="A3556" s="516" t="str">
        <f t="shared" si="110"/>
        <v/>
      </c>
    </row>
    <row r="3557" spans="1:1" ht="15" customHeight="1" thickTop="1" thickBot="1">
      <c r="A3557" s="516" t="str">
        <f t="shared" si="110"/>
        <v/>
      </c>
    </row>
    <row r="3558" spans="1:1" ht="15" customHeight="1" thickTop="1" thickBot="1">
      <c r="A3558" s="516" t="str">
        <f t="shared" si="110"/>
        <v/>
      </c>
    </row>
    <row r="3559" spans="1:1" ht="15" customHeight="1" thickTop="1" thickBot="1">
      <c r="A3559" s="516" t="str">
        <f t="shared" si="110"/>
        <v/>
      </c>
    </row>
    <row r="3560" spans="1:1" ht="15" customHeight="1" thickTop="1" thickBot="1">
      <c r="A3560" s="516" t="str">
        <f t="shared" si="110"/>
        <v/>
      </c>
    </row>
    <row r="3561" spans="1:1" ht="15" customHeight="1" thickTop="1" thickBot="1">
      <c r="A3561" s="516" t="str">
        <f t="shared" si="110"/>
        <v/>
      </c>
    </row>
    <row r="3562" spans="1:1" ht="15" customHeight="1" thickTop="1" thickBot="1">
      <c r="A3562" s="516" t="str">
        <f t="shared" si="110"/>
        <v/>
      </c>
    </row>
    <row r="3563" spans="1:1" ht="15" customHeight="1" thickTop="1" thickBot="1">
      <c r="A3563" s="516" t="str">
        <f t="shared" si="110"/>
        <v/>
      </c>
    </row>
    <row r="3564" spans="1:1" ht="15" customHeight="1" thickTop="1" thickBot="1">
      <c r="A3564" s="516" t="str">
        <f t="shared" si="110"/>
        <v/>
      </c>
    </row>
    <row r="3565" spans="1:1" ht="15" customHeight="1" thickTop="1" thickBot="1">
      <c r="A3565" s="516" t="str">
        <f t="shared" si="110"/>
        <v/>
      </c>
    </row>
    <row r="3566" spans="1:1" ht="15" customHeight="1" thickTop="1" thickBot="1">
      <c r="A3566" s="516" t="str">
        <f t="shared" si="110"/>
        <v/>
      </c>
    </row>
    <row r="3567" spans="1:1" ht="15" customHeight="1" thickTop="1" thickBot="1">
      <c r="A3567" s="516" t="str">
        <f t="shared" si="110"/>
        <v/>
      </c>
    </row>
    <row r="3568" spans="1:1" ht="15" customHeight="1" thickTop="1" thickBot="1">
      <c r="A3568" s="516" t="str">
        <f t="shared" si="110"/>
        <v/>
      </c>
    </row>
    <row r="3569" spans="1:1" ht="15" customHeight="1" thickTop="1" thickBot="1">
      <c r="A3569" s="516" t="str">
        <f t="shared" si="110"/>
        <v/>
      </c>
    </row>
    <row r="3570" spans="1:1" ht="15" customHeight="1" thickTop="1" thickBot="1">
      <c r="A3570" s="516" t="str">
        <f t="shared" si="110"/>
        <v/>
      </c>
    </row>
    <row r="3571" spans="1:1" ht="15" customHeight="1" thickTop="1" thickBot="1">
      <c r="A3571" s="516" t="str">
        <f t="shared" si="110"/>
        <v/>
      </c>
    </row>
    <row r="3572" spans="1:1" ht="15" customHeight="1" thickTop="1" thickBot="1">
      <c r="A3572" s="516" t="str">
        <f t="shared" si="110"/>
        <v/>
      </c>
    </row>
    <row r="3573" spans="1:1" ht="15" customHeight="1" thickTop="1" thickBot="1">
      <c r="A3573" s="516" t="str">
        <f t="shared" si="110"/>
        <v/>
      </c>
    </row>
    <row r="3574" spans="1:1" ht="15" customHeight="1" thickTop="1" thickBot="1">
      <c r="A3574" s="516" t="str">
        <f t="shared" si="110"/>
        <v/>
      </c>
    </row>
    <row r="3575" spans="1:1" ht="15" customHeight="1" thickTop="1" thickBot="1">
      <c r="A3575" s="516" t="str">
        <f t="shared" si="110"/>
        <v/>
      </c>
    </row>
    <row r="3576" spans="1:1" ht="15" customHeight="1" thickTop="1" thickBot="1">
      <c r="A3576" s="516" t="str">
        <f t="shared" si="110"/>
        <v/>
      </c>
    </row>
    <row r="3577" spans="1:1" ht="15" customHeight="1" thickTop="1" thickBot="1">
      <c r="A3577" s="516" t="str">
        <f t="shared" si="110"/>
        <v/>
      </c>
    </row>
    <row r="3578" spans="1:1" ht="15" customHeight="1" thickTop="1" thickBot="1">
      <c r="A3578" s="516" t="str">
        <f t="shared" si="110"/>
        <v/>
      </c>
    </row>
    <row r="3579" spans="1:1" ht="15" customHeight="1" thickTop="1" thickBot="1">
      <c r="A3579" s="516" t="str">
        <f t="shared" si="110"/>
        <v/>
      </c>
    </row>
    <row r="3580" spans="1:1" ht="15" customHeight="1" thickTop="1" thickBot="1">
      <c r="A3580" s="516" t="str">
        <f t="shared" si="110"/>
        <v/>
      </c>
    </row>
    <row r="3581" spans="1:1" ht="15" customHeight="1" thickTop="1" thickBot="1">
      <c r="A3581" s="516" t="str">
        <f t="shared" si="110"/>
        <v/>
      </c>
    </row>
    <row r="3582" spans="1:1" ht="15" customHeight="1" thickTop="1" thickBot="1">
      <c r="A3582" s="516" t="str">
        <f t="shared" si="110"/>
        <v/>
      </c>
    </row>
    <row r="3583" spans="1:1" ht="15" customHeight="1" thickTop="1" thickBot="1">
      <c r="A3583" s="516" t="str">
        <f t="shared" si="110"/>
        <v/>
      </c>
    </row>
    <row r="3584" spans="1:1" ht="15" customHeight="1" thickTop="1" thickBot="1">
      <c r="A3584" s="516" t="str">
        <f t="shared" si="110"/>
        <v/>
      </c>
    </row>
    <row r="3585" spans="1:1" ht="15" customHeight="1" thickTop="1" thickBot="1">
      <c r="A3585" s="516" t="str">
        <f t="shared" si="110"/>
        <v/>
      </c>
    </row>
    <row r="3586" spans="1:1" ht="15" customHeight="1" thickTop="1" thickBot="1">
      <c r="A3586" s="516" t="str">
        <f t="shared" si="110"/>
        <v/>
      </c>
    </row>
    <row r="3587" spans="1:1" ht="15" customHeight="1" thickTop="1" thickBot="1">
      <c r="A3587" s="516" t="str">
        <f t="shared" ref="A3587:A3650" si="111">IF($K3587="","",_xlfn.LET(_xlpm.gDate,K3587,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row>
    <row r="3588" spans="1:1" ht="15" customHeight="1" thickTop="1" thickBot="1">
      <c r="A3588" s="516" t="str">
        <f t="shared" si="111"/>
        <v/>
      </c>
    </row>
    <row r="3589" spans="1:1" ht="15" customHeight="1" thickTop="1" thickBot="1">
      <c r="A3589" s="516" t="str">
        <f t="shared" si="111"/>
        <v/>
      </c>
    </row>
    <row r="3590" spans="1:1" ht="15" customHeight="1" thickTop="1" thickBot="1">
      <c r="A3590" s="516" t="str">
        <f t="shared" si="111"/>
        <v/>
      </c>
    </row>
    <row r="3591" spans="1:1" ht="15" customHeight="1" thickTop="1" thickBot="1">
      <c r="A3591" s="516" t="str">
        <f t="shared" si="111"/>
        <v/>
      </c>
    </row>
    <row r="3592" spans="1:1" ht="15" customHeight="1" thickTop="1" thickBot="1">
      <c r="A3592" s="516" t="str">
        <f t="shared" si="111"/>
        <v/>
      </c>
    </row>
    <row r="3593" spans="1:1" ht="15" customHeight="1" thickTop="1" thickBot="1">
      <c r="A3593" s="516" t="str">
        <f t="shared" si="111"/>
        <v/>
      </c>
    </row>
    <row r="3594" spans="1:1" ht="15" customHeight="1" thickTop="1" thickBot="1">
      <c r="A3594" s="516" t="str">
        <f t="shared" si="111"/>
        <v/>
      </c>
    </row>
    <row r="3595" spans="1:1" ht="15" customHeight="1" thickTop="1" thickBot="1">
      <c r="A3595" s="516" t="str">
        <f t="shared" si="111"/>
        <v/>
      </c>
    </row>
    <row r="3596" spans="1:1" ht="15" customHeight="1" thickTop="1" thickBot="1">
      <c r="A3596" s="516" t="str">
        <f t="shared" si="111"/>
        <v/>
      </c>
    </row>
    <row r="3597" spans="1:1" ht="15" customHeight="1" thickTop="1" thickBot="1">
      <c r="A3597" s="516" t="str">
        <f t="shared" si="111"/>
        <v/>
      </c>
    </row>
    <row r="3598" spans="1:1" ht="15" customHeight="1" thickTop="1" thickBot="1">
      <c r="A3598" s="516" t="str">
        <f t="shared" si="111"/>
        <v/>
      </c>
    </row>
    <row r="3599" spans="1:1" ht="15" customHeight="1" thickTop="1" thickBot="1">
      <c r="A3599" s="516" t="str">
        <f t="shared" si="111"/>
        <v/>
      </c>
    </row>
    <row r="3600" spans="1:1" ht="15" customHeight="1" thickTop="1" thickBot="1">
      <c r="A3600" s="516" t="str">
        <f t="shared" si="111"/>
        <v/>
      </c>
    </row>
    <row r="3601" spans="1:1" ht="15" customHeight="1" thickTop="1" thickBot="1">
      <c r="A3601" s="516" t="str">
        <f t="shared" si="111"/>
        <v/>
      </c>
    </row>
    <row r="3602" spans="1:1" ht="15" customHeight="1" thickTop="1" thickBot="1">
      <c r="A3602" s="516" t="str">
        <f t="shared" si="111"/>
        <v/>
      </c>
    </row>
    <row r="3603" spans="1:1" ht="15" customHeight="1" thickTop="1" thickBot="1">
      <c r="A3603" s="516" t="str">
        <f t="shared" si="111"/>
        <v/>
      </c>
    </row>
    <row r="3604" spans="1:1" ht="15" customHeight="1" thickTop="1" thickBot="1">
      <c r="A3604" s="516" t="str">
        <f t="shared" si="111"/>
        <v/>
      </c>
    </row>
    <row r="3605" spans="1:1" ht="15" customHeight="1" thickTop="1" thickBot="1">
      <c r="A3605" s="516" t="str">
        <f t="shared" si="111"/>
        <v/>
      </c>
    </row>
    <row r="3606" spans="1:1" ht="15" customHeight="1" thickTop="1" thickBot="1">
      <c r="A3606" s="516" t="str">
        <f t="shared" si="111"/>
        <v/>
      </c>
    </row>
    <row r="3607" spans="1:1" ht="15" customHeight="1" thickTop="1" thickBot="1">
      <c r="A3607" s="516" t="str">
        <f t="shared" si="111"/>
        <v/>
      </c>
    </row>
    <row r="3608" spans="1:1" ht="15" customHeight="1" thickTop="1" thickBot="1">
      <c r="A3608" s="516" t="str">
        <f t="shared" si="111"/>
        <v/>
      </c>
    </row>
    <row r="3609" spans="1:1" ht="15" customHeight="1" thickTop="1" thickBot="1">
      <c r="A3609" s="516" t="str">
        <f t="shared" si="111"/>
        <v/>
      </c>
    </row>
    <row r="3610" spans="1:1" ht="15" customHeight="1" thickTop="1" thickBot="1">
      <c r="A3610" s="516" t="str">
        <f t="shared" si="111"/>
        <v/>
      </c>
    </row>
    <row r="3611" spans="1:1" ht="15" customHeight="1" thickTop="1" thickBot="1">
      <c r="A3611" s="516" t="str">
        <f t="shared" si="111"/>
        <v/>
      </c>
    </row>
    <row r="3612" spans="1:1" ht="15" customHeight="1" thickTop="1" thickBot="1">
      <c r="A3612" s="516" t="str">
        <f t="shared" si="111"/>
        <v/>
      </c>
    </row>
    <row r="3613" spans="1:1" ht="15" customHeight="1" thickTop="1" thickBot="1">
      <c r="A3613" s="516" t="str">
        <f t="shared" si="111"/>
        <v/>
      </c>
    </row>
    <row r="3614" spans="1:1" ht="15" customHeight="1" thickTop="1" thickBot="1">
      <c r="A3614" s="516" t="str">
        <f t="shared" si="111"/>
        <v/>
      </c>
    </row>
    <row r="3615" spans="1:1" ht="15" customHeight="1" thickTop="1" thickBot="1">
      <c r="A3615" s="516" t="str">
        <f t="shared" si="111"/>
        <v/>
      </c>
    </row>
    <row r="3616" spans="1:1" ht="15" customHeight="1" thickTop="1" thickBot="1">
      <c r="A3616" s="516" t="str">
        <f t="shared" si="111"/>
        <v/>
      </c>
    </row>
    <row r="3617" spans="1:1" ht="15" customHeight="1" thickTop="1" thickBot="1">
      <c r="A3617" s="516" t="str">
        <f t="shared" si="111"/>
        <v/>
      </c>
    </row>
    <row r="3618" spans="1:1" ht="15" customHeight="1" thickTop="1" thickBot="1">
      <c r="A3618" s="516" t="str">
        <f t="shared" si="111"/>
        <v/>
      </c>
    </row>
    <row r="3619" spans="1:1" ht="15" customHeight="1" thickTop="1" thickBot="1">
      <c r="A3619" s="516" t="str">
        <f t="shared" si="111"/>
        <v/>
      </c>
    </row>
    <row r="3620" spans="1:1" ht="15" customHeight="1" thickTop="1" thickBot="1">
      <c r="A3620" s="516" t="str">
        <f t="shared" si="111"/>
        <v/>
      </c>
    </row>
    <row r="3621" spans="1:1" ht="15" customHeight="1" thickTop="1" thickBot="1">
      <c r="A3621" s="516" t="str">
        <f t="shared" si="111"/>
        <v/>
      </c>
    </row>
    <row r="3622" spans="1:1" ht="15" customHeight="1" thickTop="1" thickBot="1">
      <c r="A3622" s="516" t="str">
        <f t="shared" si="111"/>
        <v/>
      </c>
    </row>
    <row r="3623" spans="1:1" ht="15" customHeight="1" thickTop="1" thickBot="1">
      <c r="A3623" s="516" t="str">
        <f t="shared" si="111"/>
        <v/>
      </c>
    </row>
    <row r="3624" spans="1:1" ht="15" customHeight="1" thickTop="1" thickBot="1">
      <c r="A3624" s="516" t="str">
        <f t="shared" si="111"/>
        <v/>
      </c>
    </row>
    <row r="3625" spans="1:1" ht="15" customHeight="1" thickTop="1" thickBot="1">
      <c r="A3625" s="516" t="str">
        <f t="shared" si="111"/>
        <v/>
      </c>
    </row>
    <row r="3626" spans="1:1" ht="15" customHeight="1" thickTop="1" thickBot="1">
      <c r="A3626" s="516" t="str">
        <f t="shared" si="111"/>
        <v/>
      </c>
    </row>
    <row r="3627" spans="1:1" ht="15" customHeight="1" thickTop="1" thickBot="1">
      <c r="A3627" s="516" t="str">
        <f t="shared" si="111"/>
        <v/>
      </c>
    </row>
    <row r="3628" spans="1:1" ht="15" customHeight="1" thickTop="1" thickBot="1">
      <c r="A3628" s="516" t="str">
        <f t="shared" si="111"/>
        <v/>
      </c>
    </row>
    <row r="3629" spans="1:1" ht="15" customHeight="1" thickTop="1" thickBot="1">
      <c r="A3629" s="516" t="str">
        <f t="shared" si="111"/>
        <v/>
      </c>
    </row>
    <row r="3630" spans="1:1" ht="15" customHeight="1" thickTop="1" thickBot="1">
      <c r="A3630" s="516" t="str">
        <f t="shared" si="111"/>
        <v/>
      </c>
    </row>
    <row r="3631" spans="1:1" ht="15" customHeight="1" thickTop="1" thickBot="1">
      <c r="A3631" s="516" t="str">
        <f t="shared" si="111"/>
        <v/>
      </c>
    </row>
    <row r="3632" spans="1:1" ht="15" customHeight="1" thickTop="1" thickBot="1">
      <c r="A3632" s="516" t="str">
        <f t="shared" si="111"/>
        <v/>
      </c>
    </row>
    <row r="3633" spans="1:1" ht="15" customHeight="1" thickTop="1" thickBot="1">
      <c r="A3633" s="516" t="str">
        <f t="shared" si="111"/>
        <v/>
      </c>
    </row>
    <row r="3634" spans="1:1" ht="15" customHeight="1" thickTop="1" thickBot="1">
      <c r="A3634" s="516" t="str">
        <f t="shared" si="111"/>
        <v/>
      </c>
    </row>
    <row r="3635" spans="1:1" ht="15" customHeight="1" thickTop="1" thickBot="1">
      <c r="A3635" s="516" t="str">
        <f t="shared" si="111"/>
        <v/>
      </c>
    </row>
    <row r="3636" spans="1:1" ht="15" customHeight="1" thickTop="1" thickBot="1">
      <c r="A3636" s="516" t="str">
        <f t="shared" si="111"/>
        <v/>
      </c>
    </row>
    <row r="3637" spans="1:1" ht="15" customHeight="1" thickTop="1" thickBot="1">
      <c r="A3637" s="516" t="str">
        <f t="shared" si="111"/>
        <v/>
      </c>
    </row>
    <row r="3638" spans="1:1" ht="15" customHeight="1" thickTop="1" thickBot="1">
      <c r="A3638" s="516" t="str">
        <f t="shared" si="111"/>
        <v/>
      </c>
    </row>
    <row r="3639" spans="1:1" ht="15" customHeight="1" thickTop="1" thickBot="1">
      <c r="A3639" s="516" t="str">
        <f t="shared" si="111"/>
        <v/>
      </c>
    </row>
    <row r="3640" spans="1:1" ht="15" customHeight="1" thickTop="1" thickBot="1">
      <c r="A3640" s="516" t="str">
        <f t="shared" si="111"/>
        <v/>
      </c>
    </row>
    <row r="3641" spans="1:1" ht="15" customHeight="1" thickTop="1" thickBot="1">
      <c r="A3641" s="516" t="str">
        <f t="shared" si="111"/>
        <v/>
      </c>
    </row>
    <row r="3642" spans="1:1" ht="15" customHeight="1" thickTop="1" thickBot="1">
      <c r="A3642" s="516" t="str">
        <f t="shared" si="111"/>
        <v/>
      </c>
    </row>
    <row r="3643" spans="1:1" ht="15" customHeight="1" thickTop="1" thickBot="1">
      <c r="A3643" s="516" t="str">
        <f t="shared" si="111"/>
        <v/>
      </c>
    </row>
    <row r="3644" spans="1:1" ht="15" customHeight="1" thickTop="1" thickBot="1">
      <c r="A3644" s="516" t="str">
        <f t="shared" si="111"/>
        <v/>
      </c>
    </row>
    <row r="3645" spans="1:1" ht="15" customHeight="1" thickTop="1" thickBot="1">
      <c r="A3645" s="516" t="str">
        <f t="shared" si="111"/>
        <v/>
      </c>
    </row>
    <row r="3646" spans="1:1" ht="15" customHeight="1" thickTop="1" thickBot="1">
      <c r="A3646" s="516" t="str">
        <f t="shared" si="111"/>
        <v/>
      </c>
    </row>
    <row r="3647" spans="1:1" ht="15" customHeight="1" thickTop="1" thickBot="1">
      <c r="A3647" s="516" t="str">
        <f t="shared" si="111"/>
        <v/>
      </c>
    </row>
    <row r="3648" spans="1:1" ht="15" customHeight="1" thickTop="1" thickBot="1">
      <c r="A3648" s="516" t="str">
        <f t="shared" si="111"/>
        <v/>
      </c>
    </row>
    <row r="3649" spans="1:1" ht="15" customHeight="1" thickTop="1" thickBot="1">
      <c r="A3649" s="516" t="str">
        <f t="shared" si="111"/>
        <v/>
      </c>
    </row>
    <row r="3650" spans="1:1" ht="15" customHeight="1" thickTop="1" thickBot="1">
      <c r="A3650" s="516" t="str">
        <f t="shared" si="111"/>
        <v/>
      </c>
    </row>
    <row r="3651" spans="1:1" ht="15" customHeight="1" thickTop="1" thickBot="1">
      <c r="A3651" s="516" t="str">
        <f t="shared" ref="A3651:A3714" si="112">IF($K3651="","",_xlfn.LET(_xlpm.gDate,K3651,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row>
    <row r="3652" spans="1:1" ht="15" customHeight="1" thickTop="1" thickBot="1">
      <c r="A3652" s="516" t="str">
        <f t="shared" si="112"/>
        <v/>
      </c>
    </row>
    <row r="3653" spans="1:1" ht="15" customHeight="1" thickTop="1" thickBot="1">
      <c r="A3653" s="516" t="str">
        <f t="shared" si="112"/>
        <v/>
      </c>
    </row>
    <row r="3654" spans="1:1" ht="15" customHeight="1" thickTop="1" thickBot="1">
      <c r="A3654" s="516" t="str">
        <f t="shared" si="112"/>
        <v/>
      </c>
    </row>
    <row r="3655" spans="1:1" ht="15" customHeight="1" thickTop="1" thickBot="1">
      <c r="A3655" s="516" t="str">
        <f t="shared" si="112"/>
        <v/>
      </c>
    </row>
    <row r="3656" spans="1:1" ht="15" customHeight="1" thickTop="1" thickBot="1">
      <c r="A3656" s="516" t="str">
        <f t="shared" si="112"/>
        <v/>
      </c>
    </row>
    <row r="3657" spans="1:1" ht="15" customHeight="1" thickTop="1" thickBot="1">
      <c r="A3657" s="516" t="str">
        <f t="shared" si="112"/>
        <v/>
      </c>
    </row>
    <row r="3658" spans="1:1" ht="15" customHeight="1" thickTop="1" thickBot="1">
      <c r="A3658" s="516" t="str">
        <f t="shared" si="112"/>
        <v/>
      </c>
    </row>
    <row r="3659" spans="1:1" ht="15" customHeight="1" thickTop="1" thickBot="1">
      <c r="A3659" s="516" t="str">
        <f t="shared" si="112"/>
        <v/>
      </c>
    </row>
    <row r="3660" spans="1:1" ht="15" customHeight="1" thickTop="1" thickBot="1">
      <c r="A3660" s="516" t="str">
        <f t="shared" si="112"/>
        <v/>
      </c>
    </row>
    <row r="3661" spans="1:1" ht="15" customHeight="1" thickTop="1" thickBot="1">
      <c r="A3661" s="516" t="str">
        <f t="shared" si="112"/>
        <v/>
      </c>
    </row>
    <row r="3662" spans="1:1" ht="15" customHeight="1" thickTop="1" thickBot="1">
      <c r="A3662" s="516" t="str">
        <f t="shared" si="112"/>
        <v/>
      </c>
    </row>
    <row r="3663" spans="1:1" ht="15" customHeight="1" thickTop="1" thickBot="1">
      <c r="A3663" s="516" t="str">
        <f t="shared" si="112"/>
        <v/>
      </c>
    </row>
    <row r="3664" spans="1:1" ht="15" customHeight="1" thickTop="1" thickBot="1">
      <c r="A3664" s="516" t="str">
        <f t="shared" si="112"/>
        <v/>
      </c>
    </row>
    <row r="3665" spans="1:1" ht="15" customHeight="1" thickTop="1" thickBot="1">
      <c r="A3665" s="516" t="str">
        <f t="shared" si="112"/>
        <v/>
      </c>
    </row>
    <row r="3666" spans="1:1" ht="15" customHeight="1" thickTop="1" thickBot="1">
      <c r="A3666" s="516" t="str">
        <f t="shared" si="112"/>
        <v/>
      </c>
    </row>
    <row r="3667" spans="1:1" ht="15" customHeight="1" thickTop="1" thickBot="1">
      <c r="A3667" s="516" t="str">
        <f t="shared" si="112"/>
        <v/>
      </c>
    </row>
    <row r="3668" spans="1:1" ht="15" customHeight="1" thickTop="1" thickBot="1">
      <c r="A3668" s="516" t="str">
        <f t="shared" si="112"/>
        <v/>
      </c>
    </row>
    <row r="3669" spans="1:1" ht="15" customHeight="1" thickTop="1" thickBot="1">
      <c r="A3669" s="516" t="str">
        <f t="shared" si="112"/>
        <v/>
      </c>
    </row>
    <row r="3670" spans="1:1" ht="15" customHeight="1" thickTop="1" thickBot="1">
      <c r="A3670" s="516" t="str">
        <f t="shared" si="112"/>
        <v/>
      </c>
    </row>
    <row r="3671" spans="1:1" ht="15" customHeight="1" thickTop="1" thickBot="1">
      <c r="A3671" s="516" t="str">
        <f t="shared" si="112"/>
        <v/>
      </c>
    </row>
    <row r="3672" spans="1:1" ht="15" customHeight="1" thickTop="1" thickBot="1">
      <c r="A3672" s="516" t="str">
        <f t="shared" si="112"/>
        <v/>
      </c>
    </row>
    <row r="3673" spans="1:1" ht="15" customHeight="1" thickTop="1" thickBot="1">
      <c r="A3673" s="516" t="str">
        <f t="shared" si="112"/>
        <v/>
      </c>
    </row>
    <row r="3674" spans="1:1" ht="15" customHeight="1" thickTop="1" thickBot="1">
      <c r="A3674" s="516" t="str">
        <f t="shared" si="112"/>
        <v/>
      </c>
    </row>
    <row r="3675" spans="1:1" ht="15" customHeight="1" thickTop="1" thickBot="1">
      <c r="A3675" s="516" t="str">
        <f t="shared" si="112"/>
        <v/>
      </c>
    </row>
    <row r="3676" spans="1:1" ht="15" customHeight="1" thickTop="1" thickBot="1">
      <c r="A3676" s="516" t="str">
        <f t="shared" si="112"/>
        <v/>
      </c>
    </row>
    <row r="3677" spans="1:1" ht="15" customHeight="1" thickTop="1" thickBot="1">
      <c r="A3677" s="516" t="str">
        <f t="shared" si="112"/>
        <v/>
      </c>
    </row>
    <row r="3678" spans="1:1" ht="15" customHeight="1" thickTop="1" thickBot="1">
      <c r="A3678" s="516" t="str">
        <f t="shared" si="112"/>
        <v/>
      </c>
    </row>
    <row r="3679" spans="1:1" ht="15" customHeight="1" thickTop="1" thickBot="1">
      <c r="A3679" s="516" t="str">
        <f t="shared" si="112"/>
        <v/>
      </c>
    </row>
    <row r="3680" spans="1:1" ht="15" customHeight="1" thickTop="1" thickBot="1">
      <c r="A3680" s="516" t="str">
        <f t="shared" si="112"/>
        <v/>
      </c>
    </row>
    <row r="3681" spans="1:1" ht="15" customHeight="1" thickTop="1" thickBot="1">
      <c r="A3681" s="516" t="str">
        <f t="shared" si="112"/>
        <v/>
      </c>
    </row>
    <row r="3682" spans="1:1" ht="15" customHeight="1" thickTop="1" thickBot="1">
      <c r="A3682" s="516" t="str">
        <f t="shared" si="112"/>
        <v/>
      </c>
    </row>
    <row r="3683" spans="1:1" ht="15" customHeight="1" thickTop="1" thickBot="1">
      <c r="A3683" s="516" t="str">
        <f t="shared" si="112"/>
        <v/>
      </c>
    </row>
    <row r="3684" spans="1:1" ht="15" customHeight="1" thickTop="1" thickBot="1">
      <c r="A3684" s="516" t="str">
        <f t="shared" si="112"/>
        <v/>
      </c>
    </row>
    <row r="3685" spans="1:1" ht="15" customHeight="1" thickTop="1" thickBot="1">
      <c r="A3685" s="516" t="str">
        <f t="shared" si="112"/>
        <v/>
      </c>
    </row>
    <row r="3686" spans="1:1" ht="15" customHeight="1" thickTop="1" thickBot="1">
      <c r="A3686" s="516" t="str">
        <f t="shared" si="112"/>
        <v/>
      </c>
    </row>
    <row r="3687" spans="1:1" ht="15" customHeight="1" thickTop="1" thickBot="1">
      <c r="A3687" s="516" t="str">
        <f t="shared" si="112"/>
        <v/>
      </c>
    </row>
    <row r="3688" spans="1:1" ht="15" customHeight="1" thickTop="1" thickBot="1">
      <c r="A3688" s="516" t="str">
        <f t="shared" si="112"/>
        <v/>
      </c>
    </row>
    <row r="3689" spans="1:1" ht="15" customHeight="1" thickTop="1" thickBot="1">
      <c r="A3689" s="516" t="str">
        <f t="shared" si="112"/>
        <v/>
      </c>
    </row>
    <row r="3690" spans="1:1" ht="15" customHeight="1" thickTop="1" thickBot="1">
      <c r="A3690" s="516" t="str">
        <f t="shared" si="112"/>
        <v/>
      </c>
    </row>
    <row r="3691" spans="1:1" ht="15" customHeight="1" thickTop="1" thickBot="1">
      <c r="A3691" s="516" t="str">
        <f t="shared" si="112"/>
        <v/>
      </c>
    </row>
    <row r="3692" spans="1:1" ht="15" customHeight="1" thickTop="1" thickBot="1">
      <c r="A3692" s="516" t="str">
        <f t="shared" si="112"/>
        <v/>
      </c>
    </row>
    <row r="3693" spans="1:1" ht="15" customHeight="1" thickTop="1" thickBot="1">
      <c r="A3693" s="516" t="str">
        <f t="shared" si="112"/>
        <v/>
      </c>
    </row>
    <row r="3694" spans="1:1" ht="15" customHeight="1" thickTop="1" thickBot="1">
      <c r="A3694" s="516" t="str">
        <f t="shared" si="112"/>
        <v/>
      </c>
    </row>
    <row r="3695" spans="1:1" ht="15" customHeight="1" thickTop="1" thickBot="1">
      <c r="A3695" s="516" t="str">
        <f t="shared" si="112"/>
        <v/>
      </c>
    </row>
    <row r="3696" spans="1:1" ht="15" customHeight="1" thickTop="1" thickBot="1">
      <c r="A3696" s="516" t="str">
        <f t="shared" si="112"/>
        <v/>
      </c>
    </row>
    <row r="3697" spans="1:1" ht="15" customHeight="1" thickTop="1" thickBot="1">
      <c r="A3697" s="516" t="str">
        <f t="shared" si="112"/>
        <v/>
      </c>
    </row>
    <row r="3698" spans="1:1" ht="15" customHeight="1" thickTop="1" thickBot="1">
      <c r="A3698" s="516" t="str">
        <f t="shared" si="112"/>
        <v/>
      </c>
    </row>
    <row r="3699" spans="1:1" ht="15" customHeight="1" thickTop="1" thickBot="1">
      <c r="A3699" s="516" t="str">
        <f t="shared" si="112"/>
        <v/>
      </c>
    </row>
    <row r="3700" spans="1:1" ht="15" customHeight="1" thickTop="1" thickBot="1">
      <c r="A3700" s="516" t="str">
        <f t="shared" si="112"/>
        <v/>
      </c>
    </row>
    <row r="3701" spans="1:1" ht="15" customHeight="1" thickTop="1" thickBot="1">
      <c r="A3701" s="516" t="str">
        <f t="shared" si="112"/>
        <v/>
      </c>
    </row>
    <row r="3702" spans="1:1" ht="15" customHeight="1" thickTop="1" thickBot="1">
      <c r="A3702" s="516" t="str">
        <f t="shared" si="112"/>
        <v/>
      </c>
    </row>
    <row r="3703" spans="1:1" ht="15" customHeight="1" thickTop="1" thickBot="1">
      <c r="A3703" s="516" t="str">
        <f t="shared" si="112"/>
        <v/>
      </c>
    </row>
    <row r="3704" spans="1:1" ht="15" customHeight="1" thickTop="1" thickBot="1">
      <c r="A3704" s="516" t="str">
        <f t="shared" si="112"/>
        <v/>
      </c>
    </row>
    <row r="3705" spans="1:1" ht="15" customHeight="1" thickTop="1" thickBot="1">
      <c r="A3705" s="516" t="str">
        <f t="shared" si="112"/>
        <v/>
      </c>
    </row>
    <row r="3706" spans="1:1" ht="15" customHeight="1" thickTop="1" thickBot="1">
      <c r="A3706" s="516" t="str">
        <f t="shared" si="112"/>
        <v/>
      </c>
    </row>
    <row r="3707" spans="1:1" ht="15" customHeight="1" thickTop="1" thickBot="1">
      <c r="A3707" s="516" t="str">
        <f t="shared" si="112"/>
        <v/>
      </c>
    </row>
    <row r="3708" spans="1:1" ht="15" customHeight="1" thickTop="1" thickBot="1">
      <c r="A3708" s="516" t="str">
        <f t="shared" si="112"/>
        <v/>
      </c>
    </row>
    <row r="3709" spans="1:1" ht="15" customHeight="1" thickTop="1" thickBot="1">
      <c r="A3709" s="516" t="str">
        <f t="shared" si="112"/>
        <v/>
      </c>
    </row>
    <row r="3710" spans="1:1" ht="15" customHeight="1" thickTop="1" thickBot="1">
      <c r="A3710" s="516" t="str">
        <f t="shared" si="112"/>
        <v/>
      </c>
    </row>
    <row r="3711" spans="1:1" ht="15" customHeight="1" thickTop="1" thickBot="1">
      <c r="A3711" s="516" t="str">
        <f t="shared" si="112"/>
        <v/>
      </c>
    </row>
    <row r="3712" spans="1:1" ht="15" customHeight="1" thickTop="1" thickBot="1">
      <c r="A3712" s="516" t="str">
        <f t="shared" si="112"/>
        <v/>
      </c>
    </row>
    <row r="3713" spans="1:1" ht="15" customHeight="1" thickTop="1" thickBot="1">
      <c r="A3713" s="516" t="str">
        <f t="shared" si="112"/>
        <v/>
      </c>
    </row>
    <row r="3714" spans="1:1" ht="15" customHeight="1" thickTop="1" thickBot="1">
      <c r="A3714" s="516" t="str">
        <f t="shared" si="112"/>
        <v/>
      </c>
    </row>
    <row r="3715" spans="1:1" ht="15" customHeight="1" thickTop="1" thickBot="1">
      <c r="A3715" s="516" t="str">
        <f t="shared" ref="A3715:A3740" si="113">IF($K3715="","",_xlfn.LET(_xlpm.gDate,K3715,_xlpm.ethYear,IF(_xlpm.gDate&gt;=DATE(YEAR(_xlpm.gDate),9,11),YEAR(_xlpm.gDate)-7,YEAR(_xlpm.gDate)-8),_xlpm.prevEthYear,_xlpm.ethYear-1,_xlpm.startDate,IF(_xlpm.gDate&gt;=DATE(YEAR(_xlpm.gDate),9,11),DATE(YEAR(_xlpm.gDate),9,11)+IF(MOD(_xlpm.prevEthYear,4)=3,1,0),DATE(YEAR(_xlpm.gDate)-1,9,11)+IF(MOD(_xlpm.prevEthYear,4)=3,1,0)),_xlpm.dayOfYear,_xlpm.gDate-_xlpm.startDate+1,_xlpm.month,IF(_xlpm.dayOfYear&lt;=360,CEILING(_xlpm.dayOfYear/30,1),13),_xlpm.day,IF(_xlpm.month=13,_xlpm.dayOfYear-360,_xlpm.dayOfYear-(_xlpm.month-1)*30),TEXT(_xlpm.ethYear,"0000")&amp;"-"&amp;TEXT(_xlpm.month,"00")&amp;"-"&amp;TEXT(_xlpm.day,"00")))</f>
        <v/>
      </c>
    </row>
    <row r="3716" spans="1:1" ht="15" customHeight="1" thickTop="1" thickBot="1">
      <c r="A3716" s="516" t="str">
        <f t="shared" si="113"/>
        <v/>
      </c>
    </row>
    <row r="3717" spans="1:1" ht="15" customHeight="1" thickTop="1" thickBot="1">
      <c r="A3717" s="516" t="str">
        <f t="shared" si="113"/>
        <v/>
      </c>
    </row>
    <row r="3718" spans="1:1" ht="15" customHeight="1" thickTop="1" thickBot="1">
      <c r="A3718" s="516" t="str">
        <f t="shared" si="113"/>
        <v/>
      </c>
    </row>
    <row r="3719" spans="1:1" ht="15" customHeight="1" thickTop="1" thickBot="1">
      <c r="A3719" s="516" t="str">
        <f t="shared" si="113"/>
        <v/>
      </c>
    </row>
    <row r="3720" spans="1:1" ht="15" customHeight="1" thickTop="1" thickBot="1">
      <c r="A3720" s="516" t="str">
        <f t="shared" si="113"/>
        <v/>
      </c>
    </row>
    <row r="3721" spans="1:1" ht="15" customHeight="1" thickTop="1" thickBot="1">
      <c r="A3721" s="516" t="str">
        <f t="shared" si="113"/>
        <v/>
      </c>
    </row>
    <row r="3722" spans="1:1" ht="15" customHeight="1" thickTop="1" thickBot="1">
      <c r="A3722" s="516" t="str">
        <f t="shared" si="113"/>
        <v/>
      </c>
    </row>
    <row r="3723" spans="1:1" ht="15" customHeight="1" thickTop="1" thickBot="1">
      <c r="A3723" s="516" t="str">
        <f t="shared" si="113"/>
        <v/>
      </c>
    </row>
    <row r="3724" spans="1:1" ht="15" customHeight="1" thickTop="1" thickBot="1">
      <c r="A3724" s="516" t="str">
        <f t="shared" si="113"/>
        <v/>
      </c>
    </row>
    <row r="3725" spans="1:1" ht="15" customHeight="1" thickTop="1" thickBot="1">
      <c r="A3725" s="516" t="str">
        <f t="shared" si="113"/>
        <v/>
      </c>
    </row>
    <row r="3726" spans="1:1" ht="15" customHeight="1" thickTop="1" thickBot="1">
      <c r="A3726" s="516" t="str">
        <f t="shared" si="113"/>
        <v/>
      </c>
    </row>
    <row r="3727" spans="1:1" ht="15" customHeight="1" thickTop="1" thickBot="1">
      <c r="A3727" s="516" t="str">
        <f t="shared" si="113"/>
        <v/>
      </c>
    </row>
    <row r="3728" spans="1:1" ht="15" customHeight="1" thickTop="1" thickBot="1">
      <c r="A3728" s="516" t="str">
        <f t="shared" si="113"/>
        <v/>
      </c>
    </row>
    <row r="3729" spans="1:1" ht="15" customHeight="1" thickTop="1" thickBot="1">
      <c r="A3729" s="516" t="str">
        <f t="shared" si="113"/>
        <v/>
      </c>
    </row>
    <row r="3730" spans="1:1" ht="15" customHeight="1" thickTop="1" thickBot="1">
      <c r="A3730" s="516" t="str">
        <f t="shared" si="113"/>
        <v/>
      </c>
    </row>
    <row r="3731" spans="1:1" ht="15" customHeight="1" thickTop="1" thickBot="1">
      <c r="A3731" s="516" t="str">
        <f t="shared" si="113"/>
        <v/>
      </c>
    </row>
    <row r="3732" spans="1:1" ht="15" customHeight="1" thickTop="1" thickBot="1">
      <c r="A3732" s="516" t="str">
        <f t="shared" si="113"/>
        <v/>
      </c>
    </row>
    <row r="3733" spans="1:1" ht="15" customHeight="1" thickTop="1" thickBot="1">
      <c r="A3733" s="516" t="str">
        <f t="shared" si="113"/>
        <v/>
      </c>
    </row>
    <row r="3734" spans="1:1" ht="15" customHeight="1" thickTop="1" thickBot="1">
      <c r="A3734" s="516" t="str">
        <f t="shared" si="113"/>
        <v/>
      </c>
    </row>
    <row r="3735" spans="1:1" ht="15" customHeight="1" thickTop="1" thickBot="1">
      <c r="A3735" s="516" t="str">
        <f t="shared" si="113"/>
        <v/>
      </c>
    </row>
    <row r="3736" spans="1:1" ht="15" customHeight="1" thickTop="1" thickBot="1">
      <c r="A3736" s="516" t="str">
        <f t="shared" si="113"/>
        <v/>
      </c>
    </row>
    <row r="3737" spans="1:1" ht="15" customHeight="1" thickTop="1" thickBot="1">
      <c r="A3737" s="516" t="str">
        <f t="shared" si="113"/>
        <v/>
      </c>
    </row>
    <row r="3738" spans="1:1" ht="15" customHeight="1" thickTop="1" thickBot="1">
      <c r="A3738" s="516" t="str">
        <f t="shared" si="113"/>
        <v/>
      </c>
    </row>
    <row r="3739" spans="1:1" ht="15" customHeight="1" thickTop="1" thickBot="1">
      <c r="A3739" s="516" t="str">
        <f t="shared" si="113"/>
        <v/>
      </c>
    </row>
    <row r="3740" spans="1:1" ht="15" customHeight="1" thickTop="1" thickBot="1">
      <c r="A3740" s="516" t="str">
        <f t="shared" si="113"/>
        <v/>
      </c>
    </row>
  </sheetData>
  <mergeCells count="16">
    <mergeCell ref="M1:M2"/>
    <mergeCell ref="M3:M4"/>
    <mergeCell ref="M348:M350"/>
    <mergeCell ref="M353:M355"/>
    <mergeCell ref="V1:V2"/>
    <mergeCell ref="N3:N4"/>
    <mergeCell ref="N348:N350"/>
    <mergeCell ref="N353:N355"/>
    <mergeCell ref="O1:O2"/>
    <mergeCell ref="O3:O4"/>
    <mergeCell ref="O348:O350"/>
    <mergeCell ref="O353:O355"/>
    <mergeCell ref="P1:P2"/>
    <mergeCell ref="P3:P4"/>
    <mergeCell ref="Q1:Q2"/>
    <mergeCell ref="Q3:Q4"/>
  </mergeCells>
  <conditionalFormatting sqref="B1:B1048576">
    <cfRule type="containsText" dxfId="30" priority="19" operator="containsText" text="BOA">
      <formula>NOT(ISERROR(SEARCH("BOA",B1)))</formula>
    </cfRule>
    <cfRule type="containsText" dxfId="29" priority="20" operator="containsText" text="AIB">
      <formula>NOT(ISERROR(SEARCH("AIB",B1)))</formula>
    </cfRule>
    <cfRule type="containsText" dxfId="28" priority="21" operator="containsText" text="CBE">
      <formula>NOT(ISERROR(SEARCH("CBE",B1)))</formula>
    </cfRule>
  </conditionalFormatting>
  <conditionalFormatting sqref="B1:K1048576 X3">
    <cfRule type="colorScale" priority="1">
      <colorScale>
        <cfvo type="min"/>
        <cfvo type="percentile" val="50"/>
        <cfvo type="max"/>
        <color rgb="FFF8696B"/>
        <color rgb="FFFFEB84"/>
        <color rgb="FF63BE7B"/>
      </colorScale>
    </cfRule>
    <cfRule type="colorScale" priority="2">
      <colorScale>
        <cfvo type="min"/>
        <cfvo type="percentile" val="50"/>
        <cfvo type="max"/>
        <color rgb="FF63BE7B"/>
        <color rgb="FFFFEB84"/>
        <color rgb="FFF8696B"/>
      </colorScale>
    </cfRule>
  </conditionalFormatting>
  <conditionalFormatting sqref="C1:C1048576">
    <cfRule type="containsText" dxfId="27" priority="22" operator="containsText" text="Debit">
      <formula>NOT(ISERROR(SEARCH("Debit",C1)))</formula>
    </cfRule>
    <cfRule type="containsText" dxfId="26" priority="23" operator="containsText" text="Credit">
      <formula>NOT(ISERROR(SEARCH("Credit",C1)))</formula>
    </cfRule>
    <cfRule type="containsText" dxfId="25" priority="24" operator="containsText" text="Credit">
      <formula>NOT(ISERROR(SEARCH("Credit",C1)))</formula>
    </cfRule>
  </conditionalFormatting>
  <conditionalFormatting sqref="D90:E90">
    <cfRule type="duplicateValues" dxfId="24" priority="34"/>
  </conditionalFormatting>
  <conditionalFormatting sqref="D99:E99">
    <cfRule type="duplicateValues" dxfId="23" priority="25"/>
  </conditionalFormatting>
  <conditionalFormatting sqref="D285:E291 D293:E293">
    <cfRule type="duplicateValues" dxfId="22" priority="18"/>
  </conditionalFormatting>
  <conditionalFormatting sqref="I1:I1048576">
    <cfRule type="cellIs" dxfId="21" priority="8" operator="equal">
      <formula>"2018-07"</formula>
    </cfRule>
    <cfRule type="cellIs" dxfId="20" priority="9" operator="equal">
      <formula>"2018-06"</formula>
    </cfRule>
    <cfRule type="cellIs" dxfId="19" priority="10" operator="equal">
      <formula>"2018-05"</formula>
    </cfRule>
    <cfRule type="cellIs" dxfId="18" priority="11" operator="equal">
      <formula>"2018-04"</formula>
    </cfRule>
    <cfRule type="cellIs" dxfId="17" priority="12" operator="equal">
      <formula>"2018-03"</formula>
    </cfRule>
    <cfRule type="cellIs" dxfId="16" priority="13" operator="equal">
      <formula>"2018-02"</formula>
    </cfRule>
    <cfRule type="cellIs" dxfId="15" priority="14" operator="equal">
      <formula>"2018-01"</formula>
    </cfRule>
    <cfRule type="cellIs" dxfId="14" priority="15" operator="equal">
      <formula>"2017-12"</formula>
    </cfRule>
    <cfRule type="cellIs" dxfId="13" priority="16" operator="equal">
      <formula>"2017-11"</formula>
    </cfRule>
  </conditionalFormatting>
  <conditionalFormatting sqref="K439:L439">
    <cfRule type="duplicateValues" dxfId="12" priority="160"/>
  </conditionalFormatting>
  <conditionalFormatting sqref="O532:O534">
    <cfRule type="duplicateValues" dxfId="11" priority="3"/>
  </conditionalFormatting>
  <conditionalFormatting sqref="X3 D266:E284 D86:E89 D73:E77 D16:E29 D91:E98 D100:E177 D294:E303 D3:E5 D179:E264 D31:E71 D305:E565 D567:E1048576 D1:E1">
    <cfRule type="duplicateValues" dxfId="10" priority="44"/>
  </conditionalFormatting>
  <dataValidations count="3">
    <dataValidation type="list" allowBlank="1" showInputMessage="1" showErrorMessage="1" sqref="G403 F3:F628" xr:uid="{00000000-0002-0000-0500-000001000000}">
      <formula1>"Ca sales,Cr settled ,Utilities,Fuel,Salaries,Rent,Petty"</formula1>
    </dataValidation>
    <dataValidation type="list" allowBlank="1" showErrorMessage="1" sqref="C2:C1063" xr:uid="{00000000-0002-0000-0500-000003000000}">
      <formula1>"Credit,Debit,RTGS"</formula1>
    </dataValidation>
    <dataValidation type="list" allowBlank="1" showInputMessage="1" showErrorMessage="1" sqref="H839:H1065" xr:uid="{00000000-0002-0000-0500-000006000000}">
      <formula1>"Other,RTGS,Adjustment,Collectable ,Principal,Disbursement"</formula1>
    </dataValidation>
  </dataValidations>
  <hyperlinks>
    <hyperlink ref="A1" location="'Sheet4'!A1" display="EC" xr:uid="{00000000-0004-0000-0500-000000000000}"/>
  </hyperlinks>
  <pageMargins left="0.7" right="0.7" top="0.75" bottom="0.75" header="0.511811023622047" footer="0.511811023622047"/>
  <pageSetup orientation="landscape" horizontalDpi="300" verticalDpi="300"/>
  <drawing r:id="rId1"/>
  <legacyDrawing r:id="rId2"/>
  <mc:AlternateContent xmlns:mc="http://schemas.openxmlformats.org/markup-compatibility/2006">
    <mc:Choice Requires="x14">
      <controls>
        <mc:AlternateContent xmlns:mc="http://schemas.openxmlformats.org/markup-compatibility/2006">
          <mc:Choice Requires="x14">
            <control shapeId="1029" r:id="rId3" name="Check Box 5">
              <controlPr defaultSize="0" autoPict="0">
                <anchor moveWithCells="1">
                  <from>
                    <xdr:col>22</xdr:col>
                    <xdr:colOff>76200</xdr:colOff>
                    <xdr:row>0</xdr:row>
                    <xdr:rowOff>0</xdr:rowOff>
                  </from>
                  <to>
                    <xdr:col>22</xdr:col>
                    <xdr:colOff>876300</xdr:colOff>
                    <xdr:row>0</xdr:row>
                    <xdr:rowOff>209550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500-000000000000}">
          <x14:formula1>
            <xm:f>List!$B$3:$B$11</xm:f>
          </x14:formula1>
          <xm:sqref>F2</xm:sqref>
        </x14:dataValidation>
        <x14:dataValidation type="list" allowBlank="1" showInputMessage="1" showErrorMessage="1" xr:uid="{00000000-0002-0000-0500-000004000000}">
          <x14:formula1>
            <xm:f>List!$C$3:$C$13</xm:f>
          </x14:formula1>
          <xm:sqref>G2:G402 U2:U1615 G404:G1615</xm:sqref>
        </x14:dataValidation>
        <x14:dataValidation type="list" allowBlank="1" showInputMessage="1" showErrorMessage="1" xr:uid="{00000000-0002-0000-0500-000005000000}">
          <x14:formula1>
            <xm:f>List!$D$3:$D$13</xm:f>
          </x14:formula1>
          <xm:sqref>H2:H838</xm:sqref>
        </x14:dataValidation>
        <x14:dataValidation type="list" allowBlank="1" showInputMessage="1" showErrorMessage="1" xr:uid="{00000000-0002-0000-0500-000002000000}">
          <x14:formula1>
            <xm:f>List!$N$2:$N$12</xm:f>
          </x14:formula1>
          <xm:sqref>B2:B1063</xm:sqref>
        </x14:dataValidation>
        <x14:dataValidation type="list" allowBlank="1" showInputMessage="1" showErrorMessage="1" xr:uid="{BAF09560-9CE7-49AD-9C74-EB547DF65A9C}">
          <x14:formula1>
            <xm:f>List!$A$3:$A$11</xm:f>
          </x14:formula1>
          <xm:sqref>E2:E1048576 X3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7A356-25D1-4D6D-ADF0-285D5778BACA}">
  <sheetPr>
    <tabColor theme="8" tint="-0.499984740745262"/>
  </sheetPr>
  <dimension ref="A1:BG50"/>
  <sheetViews>
    <sheetView zoomScale="110" zoomScaleNormal="110" workbookViewId="0">
      <pane ySplit="1" topLeftCell="A2" activePane="bottomLeft" state="frozen"/>
      <selection activeCell="S20" sqref="S20"/>
      <selection pane="bottomLeft" activeCell="E16" sqref="E16"/>
    </sheetView>
  </sheetViews>
  <sheetFormatPr defaultColWidth="9.140625" defaultRowHeight="15"/>
  <cols>
    <col min="1" max="1" width="10" style="21" customWidth="1"/>
    <col min="2" max="2" width="8.42578125" style="7" customWidth="1"/>
    <col min="3" max="3" width="9.42578125" style="7" customWidth="1"/>
    <col min="4" max="7" width="8.42578125" style="7" customWidth="1"/>
    <col min="8" max="8" width="8.42578125" style="684" customWidth="1"/>
    <col min="9" max="9" width="9.5703125" style="684" customWidth="1"/>
    <col min="10" max="11" width="8.42578125" style="684" customWidth="1"/>
    <col min="12" max="13" width="8.42578125" style="7" customWidth="1"/>
    <col min="14" max="15" width="8.42578125" style="684" customWidth="1"/>
    <col min="16" max="16" width="9.42578125" style="684" customWidth="1"/>
    <col min="17" max="17" width="9.28515625" style="684" customWidth="1"/>
    <col min="18" max="19" width="8.42578125" style="684" customWidth="1"/>
    <col min="20" max="20" width="10" style="684" customWidth="1"/>
    <col min="21" max="21" width="8.42578125" style="684" customWidth="1"/>
    <col min="22" max="22" width="9.140625" style="684" customWidth="1"/>
    <col min="23" max="23" width="8.42578125" style="684" customWidth="1"/>
    <col min="24" max="24" width="11.42578125" style="684" customWidth="1"/>
    <col min="25" max="25" width="8.42578125" style="7" customWidth="1"/>
    <col min="26" max="26" width="11" style="22" customWidth="1"/>
    <col min="27" max="28" width="8.42578125" style="684" customWidth="1"/>
    <col min="29" max="30" width="8.42578125" style="934" customWidth="1"/>
    <col min="31" max="33" width="9.140625" style="7"/>
    <col min="34" max="34" width="5.5703125" style="7" customWidth="1"/>
    <col min="35" max="50" width="9.140625" style="7"/>
    <col min="51" max="52" width="9.28515625" style="7" bestFit="1" customWidth="1"/>
    <col min="53" max="56" width="9.140625" style="7"/>
    <col min="57" max="58" width="9.28515625" style="7" bestFit="1" customWidth="1"/>
    <col min="59" max="59" width="9.7109375" style="7" bestFit="1" customWidth="1"/>
    <col min="60" max="16384" width="9.140625" style="7"/>
  </cols>
  <sheetData>
    <row r="1" spans="1:59" s="46" customFormat="1" ht="27" customHeight="1" thickTop="1" thickBot="1">
      <c r="A1" s="47" t="s">
        <v>73</v>
      </c>
      <c r="B1" s="706" t="s">
        <v>47</v>
      </c>
      <c r="C1" s="707" t="s">
        <v>48</v>
      </c>
      <c r="D1" s="706" t="s">
        <v>4</v>
      </c>
      <c r="E1" s="706" t="s">
        <v>50</v>
      </c>
      <c r="F1" s="706" t="s">
        <v>51</v>
      </c>
      <c r="G1" s="706" t="s">
        <v>81</v>
      </c>
      <c r="H1" s="709" t="s">
        <v>2</v>
      </c>
      <c r="I1" s="709" t="s">
        <v>10</v>
      </c>
      <c r="J1" s="924" t="s">
        <v>83</v>
      </c>
      <c r="K1" s="709" t="s">
        <v>52</v>
      </c>
      <c r="L1" s="708" t="s">
        <v>16</v>
      </c>
      <c r="M1" s="708" t="s">
        <v>12</v>
      </c>
      <c r="N1" s="925" t="s">
        <v>82</v>
      </c>
      <c r="O1" s="925" t="s">
        <v>84</v>
      </c>
      <c r="P1" s="925" t="s">
        <v>55</v>
      </c>
      <c r="Q1" s="926" t="s">
        <v>56</v>
      </c>
      <c r="R1" s="927" t="s">
        <v>77</v>
      </c>
      <c r="S1" s="927" t="s">
        <v>393</v>
      </c>
      <c r="T1" s="927" t="s">
        <v>370</v>
      </c>
      <c r="U1" s="928" t="s">
        <v>309</v>
      </c>
      <c r="V1" s="661" t="s">
        <v>394</v>
      </c>
      <c r="W1" s="661" t="s">
        <v>369</v>
      </c>
      <c r="X1" s="661" t="s">
        <v>509</v>
      </c>
      <c r="Y1" s="708" t="s">
        <v>95</v>
      </c>
      <c r="Z1" s="48" t="s">
        <v>62</v>
      </c>
      <c r="AA1" s="929" t="s">
        <v>31</v>
      </c>
      <c r="AB1" s="927" t="s">
        <v>11</v>
      </c>
      <c r="AC1" s="931"/>
      <c r="AD1" s="931"/>
      <c r="AH1" s="930" t="s">
        <v>11</v>
      </c>
      <c r="AX1" s="988"/>
      <c r="AY1" s="28" t="s">
        <v>123</v>
      </c>
      <c r="AZ1" s="28"/>
      <c r="BA1" s="28"/>
      <c r="BB1" s="28"/>
      <c r="BC1" s="28"/>
      <c r="BD1" s="989" t="s">
        <v>73</v>
      </c>
      <c r="BE1" s="990" t="s">
        <v>24</v>
      </c>
      <c r="BF1" s="990" t="s">
        <v>26</v>
      </c>
      <c r="BG1" s="991" t="s">
        <v>28</v>
      </c>
    </row>
    <row r="2" spans="1:59" ht="17.25" customHeight="1" thickTop="1">
      <c r="A2" s="907" t="s">
        <v>497</v>
      </c>
      <c r="B2" s="662">
        <f>SUMIFS(Trans!$D:$D,Trans!$F:$F,$B$1,Trans!$I:$I,$A2,Trans!$C:$C,"Debit")</f>
        <v>0</v>
      </c>
      <c r="C2" s="662">
        <f>SUMIFS(Trans!$D:$D,Trans!$F:$F,C$1,Trans!$I:$I,$A2,Trans!$C:$C,"Debit")</f>
        <v>0</v>
      </c>
      <c r="D2" s="662">
        <f>SUMIFS(Trans!$D:$D,Trans!$F:$F,D$1,Trans!$I:$I,$A2,Trans!$C:$C,"Debit")</f>
        <v>30000</v>
      </c>
      <c r="E2" s="662">
        <f>SUMIFS(Trans!$D:$D,Trans!$F:$F,E$1,Trans!$I:$I,$A2,Trans!$C:$C,"Debit")</f>
        <v>0</v>
      </c>
      <c r="F2" s="662">
        <f>SUMIFS(Trans!$D:$D,Trans!$F:$F,F$1,Trans!$I:$I,$A2,Trans!$C:$C,"Debit")</f>
        <v>0</v>
      </c>
      <c r="G2" s="662">
        <f>SUMIFS(Trans!$D:$D,Trans!$H:$H,G$1,Trans!$I:$I,$A2,Trans!$C:$C,"Debit")</f>
        <v>0</v>
      </c>
      <c r="H2" s="23">
        <f>SUMIFS(Trans!$D:$D,Trans!$G:$G,H$1,Trans!$I:$I,$A2,Trans!$C:$C,"Debit")</f>
        <v>0</v>
      </c>
      <c r="I2" s="23">
        <f>SUMIFS(Trans!$D:$D,Trans!$G:$G,I$1,Trans!$I:$I,$A2,Trans!$C:$C,"Debit")</f>
        <v>0</v>
      </c>
      <c r="J2" s="23">
        <f>SUMIFS(Trans!$D:$D,Trans!$G:$G,J$1,Trans!$I:$I,$A2,Trans!$C:$C,"Debit")</f>
        <v>0</v>
      </c>
      <c r="K2" s="23">
        <f>SUMIFS(Trans!$D:$D,Trans!$G:$G,K$1,Trans!$I:$I,$A2,Trans!$C:$C,"Debit")</f>
        <v>0</v>
      </c>
      <c r="L2" s="662">
        <f>SUMIFS(Trans!$D:$D,Trans!$G:$G,L$1,Trans!$I:$I,$A2,Trans!$C:$C,"Debit")</f>
        <v>0</v>
      </c>
      <c r="M2" s="662">
        <f>SUMIFS(Trans!$D:$D,Trans!$G:$G,M$1,Trans!$I:$I,$A2,Trans!$C:$C,"Debit")</f>
        <v>0</v>
      </c>
      <c r="N2" s="23">
        <f>SUMIFS(Trans!$D:$D,Trans!$H:$H,N$1,Trans!$I:$I,$A2,Trans!$C:$C,"Debit")</f>
        <v>0</v>
      </c>
      <c r="O2" s="663">
        <f>SUMIFS(Trans!$D:$D,Trans!$H:$H,O$1,Trans!$I:$I,$A2,Trans!$C:$C,"Debit")</f>
        <v>0</v>
      </c>
      <c r="P2" s="664">
        <f>SUMIFS(Trans!$D:$D,Trans!$H:$H,P$1,Trans!$I:$I,$A2,Trans!$C:$C,"Debit")</f>
        <v>0</v>
      </c>
      <c r="Q2" s="665">
        <f>SUMIFS(Trans!$D:$D,Trans!$H:$H,Q$1,Trans!$I:$I,$A2,Trans!$C:$C,"Debit")</f>
        <v>0</v>
      </c>
      <c r="R2" s="23">
        <f>SUMIFS(Trans!$D:$D,Trans!$G:$G,R$1,Trans!$I:$I,$A2,Trans!$C:$C,"Debit")</f>
        <v>0</v>
      </c>
      <c r="S2" s="23">
        <f>SUMIFS(Trans!$D:$D,Trans!$G:$G,S$1,Trans!$I:$I,$A2,Trans!$C:$C,"Credit")</f>
        <v>0</v>
      </c>
      <c r="T2" s="23">
        <f>S2-R2</f>
        <v>0</v>
      </c>
      <c r="U2" s="23">
        <f>SUMIFS(Trans!$D:$D,Trans!$G:$G,U$1,Trans!$I:$I,$A2,Trans!$C:$C,"Debit")</f>
        <v>0</v>
      </c>
      <c r="V2" s="23">
        <f>SUMIFS(Trans!$D:$D,Trans!$G:$G,V$1,Trans!$I:$I,$A2,Trans!$C:$C,"Credit")</f>
        <v>0</v>
      </c>
      <c r="W2" s="23"/>
      <c r="X2" s="23"/>
      <c r="Y2" s="662">
        <f>SUMIFS(Trans!$D:$D,Trans!$G:$G,Y$1,Trans!$I:$I,$A2,Trans!$C:$C,"Debit")</f>
        <v>0</v>
      </c>
      <c r="Z2" s="49" cm="1">
        <f t="array" ref="Z2">SUM(SUMIFS(Trans!$D:$D,Trans!$H:$H,{"LC","DC","Customs duty","Freight ","Insurance","Related"},Trans!$I:$I,$A2,Trans!$C:$C,"Debit"))</f>
        <v>0</v>
      </c>
      <c r="AA2" s="666">
        <f>SUMIFS(Trans!$D:$D,Trans!$G:$G,U$1,Trans!$I:$I,$A2,Trans!$C:$C,"Debit")</f>
        <v>0</v>
      </c>
      <c r="AB2" s="23">
        <f>SUMIFS(Trans!$D:$D,Trans!$G:$G,AB$1,Trans!$I:$I,$A2,Trans!$C:$C,"Debit")-SUMIFS(Trans!$D:$D,Trans!$G:$G,AR$1,Trans!$I:$I,$A2,Trans!$C:$C,"Credit")</f>
        <v>0</v>
      </c>
      <c r="AC2" s="932"/>
      <c r="AD2" s="932"/>
      <c r="AH2" s="50">
        <f>SUMIFS(Trans!$D:$D,Trans!$G:$G,AH$1,Trans!$I:$I,$A2,Trans!$C:$C,"Credit")</f>
        <v>0</v>
      </c>
      <c r="AX2" s="28"/>
      <c r="AY2" s="28"/>
      <c r="AZ2" s="28"/>
      <c r="BA2" s="28"/>
      <c r="BB2" s="28"/>
      <c r="BC2" s="28"/>
      <c r="BD2" s="992" t="s">
        <v>127</v>
      </c>
      <c r="BE2" s="993">
        <f>SUMIFS(Trans!$D:$D,Trans!$A:$A,"&gt;="&amp;DATE(2017,11,1),Trans!$A:$A,"&lt;"&amp;EDATE(DATE(2017,11,1),1),Trans!$C:$C,"Credit")</f>
        <v>0</v>
      </c>
      <c r="BF2" s="993">
        <f>SUMIFS(Trans!$D:$D,Trans!$A:$A,"&gt;="&amp;DATE(2017,11,1),Trans!$A:$A,"&lt;"&amp;EDATE(DATE(2017,11,1),1),Trans!$C:$C,"Debit")</f>
        <v>0</v>
      </c>
      <c r="BG2" s="994">
        <v>451625</v>
      </c>
    </row>
    <row r="3" spans="1:59" ht="17.25" customHeight="1">
      <c r="A3" s="907" t="s">
        <v>498</v>
      </c>
      <c r="B3" s="662">
        <f>SUMIFS(Trans!$D:$D,Trans!$F:$F,$B$1,Trans!$I:$I,$A3,Trans!$C:$C,"Debit")</f>
        <v>0</v>
      </c>
      <c r="C3" s="662">
        <f>SUMIFS(Trans!$D:$D,Trans!$F:$F,C$1,Trans!$I:$I,$A3,Trans!$C:$C,"Debit")</f>
        <v>0</v>
      </c>
      <c r="D3" s="662">
        <f>SUMIFS(Trans!$D:$D,Trans!$F:$F,D$1,Trans!$I:$I,$A3,Trans!$C:$C,"Debit")</f>
        <v>0</v>
      </c>
      <c r="E3" s="662">
        <f>SUMIFS(Trans!$D:$D,Trans!$F:$F,E$1,Trans!$I:$I,$A3,Trans!$C:$C,"Debit")</f>
        <v>0</v>
      </c>
      <c r="F3" s="662">
        <f>SUMIFS(Trans!$D:$D,Trans!$F:$F,F$1,Trans!$I:$I,$A3,Trans!$C:$C,"Debit")</f>
        <v>0</v>
      </c>
      <c r="G3" s="662">
        <f>SUMIFS(Trans!$D:$D,Trans!$H:$H,G$1,Trans!$I:$I,$A3,Trans!$C:$C,"Debit")</f>
        <v>0</v>
      </c>
      <c r="H3" s="23">
        <f>SUMIFS(Trans!$D:$D,Trans!$G:$G,H$1,Trans!$I:$I,$A3,Trans!$C:$C,"Debit")</f>
        <v>0</v>
      </c>
      <c r="I3" s="23">
        <f>SUMIFS(Trans!$D:$D,Trans!$G:$G,I$1,Trans!$I:$I,$A3,Trans!$C:$C,"Debit")</f>
        <v>0</v>
      </c>
      <c r="J3" s="23">
        <f>SUMIFS(Trans!$D:$D,Trans!$G:$G,J$1,Trans!$I:$I,$A3,Trans!$C:$C,"Debit")</f>
        <v>0</v>
      </c>
      <c r="K3" s="23">
        <f>SUMIFS(Trans!$D:$D,Trans!$G:$G,K$1,Trans!$I:$I,$A3,Trans!$C:$C,"Debit")</f>
        <v>0</v>
      </c>
      <c r="L3" s="662">
        <f>SUMIFS(Trans!$D:$D,Trans!$G:$G,L$1,Trans!$I:$I,$A3,Trans!$C:$C,"Debit")</f>
        <v>0</v>
      </c>
      <c r="M3" s="662">
        <f>SUMIFS(Trans!$D:$D,Trans!$G:$G,M$1,Trans!$I:$I,$A3,Trans!$C:$C,"Debit")</f>
        <v>0</v>
      </c>
      <c r="N3" s="23">
        <f>SUMIFS(Trans!$D:$D,Trans!$H:$H,N$1,Trans!$I:$I,$A3,Trans!$C:$C,"Debit")</f>
        <v>0</v>
      </c>
      <c r="O3" s="23">
        <f>SUMIFS(Trans!$D:$D,Trans!$H:$H,O$1,Trans!$I:$I,$A3,Trans!$C:$C,"Debit")</f>
        <v>0</v>
      </c>
      <c r="P3" s="664">
        <f>SUMIFS(Trans!$D:$D,Trans!$H:$H,P$1,Trans!$I:$I,$A3,Trans!$C:$C,"Debit")</f>
        <v>0</v>
      </c>
      <c r="Q3" s="667">
        <f>SUMIFS(Trans!$D:$D,Trans!$H:$H,Q$1,Trans!$I:$I,$A3,Trans!$C:$C,"Debit")</f>
        <v>0</v>
      </c>
      <c r="R3" s="23">
        <f>SUMIFS(Trans!$D:$D,Trans!$G:$G,R$1,Trans!$I:$I,$A3,Trans!$C:$C,"Debit")</f>
        <v>0</v>
      </c>
      <c r="S3" s="23">
        <f>SUMIFS(Trans!$D:$D,Trans!$G:$G,S$1,Trans!$I:$I,$A3,Trans!$C:$C,"Credit")</f>
        <v>0</v>
      </c>
      <c r="T3" s="23">
        <f t="shared" ref="T3:T4" si="0">S3-R3</f>
        <v>0</v>
      </c>
      <c r="U3" s="23">
        <f>SUMIFS(Trans!$D:$D,Trans!$G:$G,U$1,Trans!$I:$I,$A3,Trans!$C:$C,"Debit")</f>
        <v>0</v>
      </c>
      <c r="V3" s="23">
        <f>SUMIFS(Trans!$D:$D,Trans!$G:$G,V$1,Trans!$I:$I,$A3,Trans!$C:$C,"Credit")</f>
        <v>0</v>
      </c>
      <c r="W3" s="23"/>
      <c r="X3" s="23"/>
      <c r="Y3" s="662">
        <f>SUMIFS(Trans!$D:$D,Trans!$G:$G,Y$1,Trans!$I:$I,$A3,Trans!$C:$C,"Debit")</f>
        <v>0</v>
      </c>
      <c r="Z3" s="49">
        <f>SUM(SUMIFS(Trans!$D:$D,Trans!$H:$H,{"LC","DC","Customs duty","Freight ","Insurance","Related"},Trans!$I:$I,$A3,Trans!$C:$C,"Debit"))</f>
        <v>0</v>
      </c>
      <c r="AA3" s="668">
        <f>SUMIFS(Trans!$D:$D,Trans!$G:$G,U$1,Trans!$I:$I,$A3,Trans!$C:$C,"Debit")</f>
        <v>0</v>
      </c>
      <c r="AB3" s="23">
        <f>SUMIFS(Trans!$D:$D,Trans!$G:$G,AB$1,Trans!$I:$I,$A3,Trans!$C:$C,"Debit")-SUMIFS(Trans!$D:$D,Trans!$G:$G,AR$1,Trans!$I:$I,$A3,Trans!$C:$C,"Credit")</f>
        <v>0</v>
      </c>
      <c r="AC3" s="932"/>
      <c r="AD3" s="932"/>
      <c r="AE3" s="6" t="s">
        <v>301</v>
      </c>
      <c r="AF3" s="58">
        <v>57000</v>
      </c>
      <c r="AG3" s="6"/>
      <c r="AH3" s="50">
        <f>SUMIFS(Trans!$D:$D,Trans!$G:$G,AH$1,Trans!$I:$I,$A3,Trans!$C:$C,"Credit")</f>
        <v>0</v>
      </c>
      <c r="AX3" s="28" t="s">
        <v>2</v>
      </c>
      <c r="AY3" s="28" t="e">
        <f>SUMIFS(Trans!$D:$D,Trans!#REF!,AX3,Trans!$C:$C,"Debit")</f>
        <v>#REF!</v>
      </c>
      <c r="AZ3" s="28"/>
      <c r="BA3" s="28"/>
      <c r="BB3" s="28"/>
      <c r="BC3" s="28"/>
      <c r="BD3" s="992" t="s">
        <v>128</v>
      </c>
      <c r="BE3" s="993">
        <f>SUMIFS(Trans!$D:$D,Trans!$A:$A,"&gt;="&amp;DATE(2017,12,1),Trans!$A:$A,"&lt;"&amp;EDATE(DATE(2017,12,1),1),Trans!$C:$C,"Credit")</f>
        <v>0</v>
      </c>
      <c r="BF3" s="993">
        <f>SUMIFS(Trans!$D:$D,Trans!$A:$A,"&gt;="&amp;DATE(2017,12,1),Trans!$A:$A,"&lt;"&amp;EDATE(DATE(2017,12,1),1),Trans!$C:$C,"Debit")</f>
        <v>0</v>
      </c>
      <c r="BG3" s="994">
        <v>1175740</v>
      </c>
    </row>
    <row r="4" spans="1:59" ht="17.25" customHeight="1">
      <c r="A4" s="908" t="s">
        <v>499</v>
      </c>
      <c r="B4" s="662">
        <f>SUMIFS(Trans!$D:$D,Trans!$F:$F,$B$1,Trans!$I:$I,$A4,Trans!$C:$C,"Debit")</f>
        <v>0</v>
      </c>
      <c r="C4" s="662">
        <f>SUMIFS(Trans!$D:$D,Trans!$F:$F,C$1,Trans!$I:$I,$A4,Trans!$C:$C,"Debit")</f>
        <v>0</v>
      </c>
      <c r="D4" s="662">
        <f>SUMIFS(Trans!$D:$D,Trans!$F:$F,D$1,Trans!$I:$I,$A4,Trans!$C:$C,"Debit")</f>
        <v>0</v>
      </c>
      <c r="E4" s="662">
        <f>SUMIFS(Trans!$D:$D,Trans!$F:$F,E$1,Trans!$I:$I,$A4,Trans!$C:$C,"Debit")</f>
        <v>0</v>
      </c>
      <c r="F4" s="662">
        <f>SUMIFS(Trans!$D:$D,Trans!$F:$F,F$1,Trans!$I:$I,$A4,Trans!$C:$C,"Debit")</f>
        <v>0</v>
      </c>
      <c r="G4" s="662">
        <f>SUMIFS(Trans!$D:$D,Trans!$H:$H,G$1,Trans!$I:$I,$A4,Trans!$C:$C,"Debit")</f>
        <v>0</v>
      </c>
      <c r="H4" s="23">
        <f>SUMIFS(Trans!$D:$D,Trans!$G:$G,H$1,Trans!$I:$I,$A4,Trans!$C:$C,"Debit")</f>
        <v>0</v>
      </c>
      <c r="I4" s="23">
        <f>SUMIFS(Trans!$D:$D,Trans!$G:$G,I$1,Trans!$I:$I,$A4,Trans!$C:$C,"Debit")</f>
        <v>0</v>
      </c>
      <c r="J4" s="23">
        <f>SUMIFS(Trans!$D:$D,Trans!$G:$G,J$1,Trans!$I:$I,$A4,Trans!$C:$C,"Debit")</f>
        <v>0</v>
      </c>
      <c r="K4" s="23">
        <f>SUMIFS(Trans!$D:$D,Trans!$G:$G,K$1,Trans!$I:$I,$A4,Trans!$C:$C,"Debit")</f>
        <v>0</v>
      </c>
      <c r="L4" s="662">
        <f>SUMIFS(Trans!$D:$D,Trans!$G:$G,L$1,Trans!$I:$I,$A4,Trans!$C:$C,"Debit")</f>
        <v>0</v>
      </c>
      <c r="M4" s="662">
        <f>SUMIFS(Trans!$D:$D,Trans!$G:$G,M$1,Trans!$I:$I,$A4,Trans!$C:$C,"Debit")</f>
        <v>0</v>
      </c>
      <c r="N4" s="23">
        <f>SUMIFS(Trans!$D:$D,Trans!$H:$H,N$1,Trans!$I:$I,$A4,Trans!$C:$C,"Debit")</f>
        <v>0</v>
      </c>
      <c r="O4" s="23">
        <f>SUMIFS(Trans!$D:$D,Trans!$H:$H,O$1,Trans!$I:$I,$A4,Trans!$C:$C,"Debit")</f>
        <v>0</v>
      </c>
      <c r="P4" s="664">
        <f>SUMIFS(Trans!$D:$D,Trans!$H:$H,P$1,Trans!$I:$I,$A4,Trans!$C:$C,"Debit")</f>
        <v>0</v>
      </c>
      <c r="Q4" s="667">
        <f>SUMIFS(Trans!$D:$D,Trans!$H:$H,Q$1,Trans!$I:$I,$A4,Trans!$C:$C,"Debit")</f>
        <v>0</v>
      </c>
      <c r="R4" s="23">
        <f>SUMIFS(Trans!$D:$D,Trans!$G:$G,R$1,Trans!$I:$I,$A4,Trans!$C:$C,"Debit")</f>
        <v>0</v>
      </c>
      <c r="S4" s="23">
        <f>SUMIFS(Trans!$D:$D,Trans!$G:$G,S$1,Trans!$I:$I,$A4,Trans!$C:$C,"Credit")</f>
        <v>0</v>
      </c>
      <c r="T4" s="23">
        <f t="shared" si="0"/>
        <v>0</v>
      </c>
      <c r="U4" s="23">
        <f>SUMIFS(Trans!$D:$D,Trans!$G:$G,U$1,Trans!$I:$I,$A4,Trans!$C:$C,"Debit")</f>
        <v>0</v>
      </c>
      <c r="V4" s="23">
        <f>SUMIFS(Trans!$D:$D,Trans!$G:$G,V$1,Trans!$I:$I,$A4,Trans!$C:$C,"Credit")</f>
        <v>0</v>
      </c>
      <c r="W4" s="23"/>
      <c r="X4" s="23"/>
      <c r="Y4" s="662">
        <f>SUMIFS(Trans!$D:$D,Trans!$G:$G,Y$1,Trans!$I:$I,$A4,Trans!$C:$C,"Debit")</f>
        <v>0</v>
      </c>
      <c r="Z4" s="49">
        <f>SUM(SUMIFS(Trans!$D:$D,Trans!$H:$H,{"LC","DC","Customs duty","Freight ","Insurance","Related"},Trans!$I:$I,$A4,Trans!$C:$C,"Debit"))</f>
        <v>0</v>
      </c>
      <c r="AA4" s="668">
        <f>SUMIFS(Trans!$D:$D,Trans!$G:$G,U$1,Trans!$I:$I,$A4,Trans!$C:$C,"Debit")</f>
        <v>0</v>
      </c>
      <c r="AB4" s="23">
        <f>SUMIFS(Trans!$D:$D,Trans!$G:$G,AB$1,Trans!$I:$I,$A4,Trans!$C:$C,"Debit")-SUMIFS(Trans!$D:$D,Trans!$G:$G,AR$1,Trans!$I:$I,$A4,Trans!$C:$C,"Credit")</f>
        <v>0</v>
      </c>
      <c r="AC4" s="932"/>
      <c r="AD4" s="932"/>
      <c r="AE4" s="6" t="s">
        <v>4</v>
      </c>
      <c r="AF4" s="58">
        <v>30000</v>
      </c>
      <c r="AG4" s="6"/>
      <c r="AH4" s="50">
        <f>SUMIFS(Trans!$D:$D,Trans!$G:$G,AH$1,Trans!$I:$I,$A4,Trans!$C:$C,"Credit")</f>
        <v>0</v>
      </c>
      <c r="AX4" s="28" t="s">
        <v>3</v>
      </c>
      <c r="AY4" s="28" t="e">
        <f>SUMIFS(Trans!$D:$D,Trans!#REF!,AX4,Trans!$C:$C,"Debit")</f>
        <v>#REF!</v>
      </c>
      <c r="AZ4" s="28" t="e">
        <v>#VALUE!</v>
      </c>
      <c r="BA4" s="28"/>
      <c r="BB4" s="28"/>
      <c r="BC4" s="28"/>
      <c r="BD4" s="992" t="s">
        <v>129</v>
      </c>
      <c r="BE4" s="993">
        <f>SUMIFS(Trans!$D:$D,Trans!$A:$A,"&gt;="&amp;DATE(2018,1,1),Trans!$A:$A,"&lt;"&amp;EDATE(DATE(2018,1,1),1),Trans!$C:$C,"Credit")</f>
        <v>0</v>
      </c>
      <c r="BF4" s="993">
        <f>SUMIFS(Trans!$D:$D,Trans!$A:$A,"&gt;="&amp;DATE(2018,1,1),Trans!$A:$A,"&lt;"&amp;EDATE(DATE(2018,1,1),1),Trans!$C:$C,"Debit")</f>
        <v>0</v>
      </c>
      <c r="BG4" s="994">
        <v>1232836</v>
      </c>
    </row>
    <row r="5" spans="1:59" ht="17.25" customHeight="1">
      <c r="A5" s="908" t="s">
        <v>500</v>
      </c>
      <c r="B5" s="662">
        <f>SUMIFS(Trans!$D:$D,Trans!$F:$F,$B$1,Trans!$I:$I,$A5,Trans!$C:$C,"Debit")</f>
        <v>0</v>
      </c>
      <c r="C5" s="662">
        <f>SUMIFS(Trans!$D:$D,Trans!$F:$F,C$1,Trans!$I:$I,$A5,Trans!$C:$C,"Debit")</f>
        <v>0</v>
      </c>
      <c r="D5" s="662">
        <f>SUMIFS(Trans!$D:$D,Trans!$F:$F,D$1,Trans!$I:$I,$A5,Trans!$C:$C,"Debit")</f>
        <v>0</v>
      </c>
      <c r="E5" s="662">
        <f>SUMIFS(Trans!$D:$D,Trans!$F:$F,E$1,Trans!$I:$I,$A5,Trans!$C:$C,"Debit")</f>
        <v>0</v>
      </c>
      <c r="F5" s="662">
        <f>SUMIFS(Trans!$D:$D,Trans!$F:$F,F$1,Trans!$I:$I,$A5,Trans!$C:$C,"Debit")</f>
        <v>0</v>
      </c>
      <c r="G5" s="662">
        <f>SUMIFS(Trans!$D:$D,Trans!$H:$H,G$1,Trans!$I:$I,$A5,Trans!$C:$C,"Debit")</f>
        <v>0</v>
      </c>
      <c r="H5" s="23">
        <f>SUMIFS(Trans!$D:$D,Trans!$G:$G,H$1,Trans!$I:$I,$A5,Trans!$C:$C,"Debit")</f>
        <v>0</v>
      </c>
      <c r="I5" s="23">
        <f>SUMIFS(Trans!$D:$D,Trans!$G:$G,I$1,Trans!$I:$I,$A5,Trans!$C:$C,"Debit")</f>
        <v>0</v>
      </c>
      <c r="J5" s="23">
        <f>SUMIFS(Trans!$D:$D,Trans!$G:$G,J$1,Trans!$I:$I,$A5,Trans!$C:$C,"Debit")</f>
        <v>0</v>
      </c>
      <c r="K5" s="23">
        <f>SUMIFS(Trans!$D:$D,Trans!$G:$G,K$1,Trans!$I:$I,$A5,Trans!$C:$C,"Debit")</f>
        <v>0</v>
      </c>
      <c r="L5" s="662">
        <f>SUMIFS(Trans!$D:$D,Trans!$G:$G,L$1,Trans!$I:$I,$A5,Trans!$C:$C,"Debit")</f>
        <v>0</v>
      </c>
      <c r="M5" s="662">
        <f>SUMIFS(Trans!$D:$D,Trans!$G:$G,M$1,Trans!$I:$I,$A5,Trans!$C:$C,"Debit")</f>
        <v>0</v>
      </c>
      <c r="N5" s="23">
        <f>SUMIFS(Trans!$D:$D,Trans!$H:$H,N$1,Trans!$I:$I,$A5,Trans!$C:$C,"Debit")</f>
        <v>0</v>
      </c>
      <c r="O5" s="23">
        <f>SUMIFS(Trans!$D:$D,Trans!$H:$H,O$1,Trans!$I:$I,$A5,Trans!$C:$C,"Debit")</f>
        <v>0</v>
      </c>
      <c r="P5" s="664">
        <f>SUMIFS(Trans!$D:$D,Trans!$H:$H,P$1,Trans!$I:$I,$A5,Trans!$C:$C,"Debit")</f>
        <v>0</v>
      </c>
      <c r="Q5" s="667">
        <f>SUMIFS(Trans!$D:$D,Trans!$H:$H,Q$1,Trans!$I:$I,$A5,Trans!$C:$C,"Debit")</f>
        <v>0</v>
      </c>
      <c r="R5" s="23">
        <f>SUMIFS(Trans!$D:$D,Trans!$G:$G,R$1,Trans!$I:$I,$A5,Trans!$C:$C,"Debit")</f>
        <v>0</v>
      </c>
      <c r="S5" s="23">
        <f>SUMIFS(Trans!$D:$D,Trans!$G:$G,S$1,Trans!$I:$I,$A5,Trans!$C:$C,"Credit")</f>
        <v>0</v>
      </c>
      <c r="T5" s="23">
        <f>S5-R5</f>
        <v>0</v>
      </c>
      <c r="U5" s="23">
        <f>SUMIFS(Trans!$D:$D,Trans!$G:$G,U$1,Trans!$I:$I,$A5,Trans!$C:$C,"Debit")</f>
        <v>0</v>
      </c>
      <c r="V5" s="23">
        <f>SUMIFS(Trans!$D:$D,Trans!$G:$G,V$1,Trans!$I:$I,$A5,Trans!$C:$C,"Credit")</f>
        <v>0</v>
      </c>
      <c r="W5" s="23"/>
      <c r="X5" s="23"/>
      <c r="Y5" s="662">
        <f>SUMIFS(Trans!$D:$D,Trans!$G:$G,Y$1,Trans!$I:$I,$A5,Trans!$C:$C,"Debit")</f>
        <v>0</v>
      </c>
      <c r="Z5" s="49">
        <f>SUM(SUMIFS(Trans!$D:$D,Trans!$H:$H,{"LC","DC","Customs duty","Freight ","Insurance","Related"},Trans!$I:$I,$A5,Trans!$C:$C,"Debit"))</f>
        <v>0</v>
      </c>
      <c r="AA5" s="668">
        <f>SUMIFS(Trans!$D:$D,Trans!$G:$G,U$1,Trans!$I:$I,$A5,Trans!$C:$C,"Debit")</f>
        <v>0</v>
      </c>
      <c r="AB5" s="23">
        <f>SUMIFS(Trans!$D:$D,Trans!$G:$G,AB$1,Trans!$I:$I,$A5,Trans!$C:$C,"Debit")-SUMIFS(Trans!$D:$D,Trans!$G:$G,AR$1,Trans!$I:$I,$A5,Trans!$C:$C,"Credit")</f>
        <v>0</v>
      </c>
      <c r="AC5" s="932"/>
      <c r="AD5" s="932"/>
      <c r="AE5" s="6"/>
      <c r="AF5" s="58">
        <v>70000</v>
      </c>
      <c r="AG5" s="6"/>
      <c r="AH5" s="50">
        <f>SUMIFS(Trans!$D:$D,Trans!$G:$G,AH$1,Trans!$I:$I,$A5,Trans!$C:$C,"Credit")</f>
        <v>0</v>
      </c>
      <c r="AX5" s="28" t="s">
        <v>4</v>
      </c>
      <c r="AY5" s="28" t="e">
        <f>SUMIFS(Trans!$D:$D,Trans!#REF!,AX5,Trans!$C:$C,"Debit")</f>
        <v>#REF!</v>
      </c>
      <c r="AZ5" s="28"/>
      <c r="BA5" s="28"/>
      <c r="BB5" s="28"/>
      <c r="BC5" s="28"/>
      <c r="BD5" s="992" t="s">
        <v>130</v>
      </c>
      <c r="BE5" s="993">
        <f>SUMIFS(Trans!$D:$D,Trans!$A:$A,"&gt;="&amp;DATE(2018,2,1),Trans!$A:$A,"&lt;"&amp;EDATE(DATE(2018,2,1),1),Trans!$C:$C,"Credit")</f>
        <v>0</v>
      </c>
      <c r="BF5" s="993">
        <f>SUMIFS(Trans!$D:$D,Trans!$A:$A,"&gt;="&amp;DATE(2018,2,1),Trans!$A:$A,"&lt;"&amp;EDATE(DATE(2018,2,1),1),Trans!$C:$C,"Debit")</f>
        <v>0</v>
      </c>
      <c r="BG5" s="30">
        <v>1385458</v>
      </c>
    </row>
    <row r="6" spans="1:59" ht="17.25" customHeight="1">
      <c r="A6" s="908" t="s">
        <v>501</v>
      </c>
      <c r="B6" s="662">
        <f>SUMIFS(Trans!$D:$D,Trans!$F:$F,$B$1,Trans!$I:$I,$A6,Trans!$C:$C,"Debit")</f>
        <v>0</v>
      </c>
      <c r="C6" s="662">
        <f>SUMIFS(Trans!$D:$D,Trans!$F:$F,C$1,Trans!$I:$I,$A6,Trans!$C:$C,"Debit")</f>
        <v>0</v>
      </c>
      <c r="D6" s="662">
        <f>SUMIFS(Trans!$D:$D,Trans!$F:$F,D$1,Trans!$I:$I,$A6,Trans!$C:$C,"Debit")</f>
        <v>0</v>
      </c>
      <c r="E6" s="662">
        <f>SUMIFS(Trans!$D:$D,Trans!$F:$F,E$1,Trans!$I:$I,$A6,Trans!$C:$C,"Debit")</f>
        <v>0</v>
      </c>
      <c r="F6" s="662">
        <f>SUMIFS(Trans!$D:$D,Trans!$F:$F,F$1,Trans!$I:$I,$A6,Trans!$C:$C,"Debit")</f>
        <v>0</v>
      </c>
      <c r="G6" s="662">
        <f>SUMIFS(Trans!$D:$D,Trans!$H:$H,G$1,Trans!$I:$I,$A6,Trans!$C:$C,"Debit")</f>
        <v>0</v>
      </c>
      <c r="H6" s="23">
        <f>SUMIFS(Trans!$D:$D,Trans!$G:$G,H$1,Trans!$I:$I,$A6,Trans!$C:$C,"Debit")</f>
        <v>0</v>
      </c>
      <c r="I6" s="23">
        <f>SUMIFS(Trans!$D:$D,Trans!$G:$G,I$1,Trans!$I:$I,$A6,Trans!$C:$C,"Debit")</f>
        <v>0</v>
      </c>
      <c r="J6" s="23">
        <f>SUMIFS(Trans!$D:$D,Trans!$G:$G,J$1,Trans!$I:$I,$A6,Trans!$C:$C,"Debit")</f>
        <v>0</v>
      </c>
      <c r="K6" s="23">
        <f>SUMIFS(Trans!$D:$D,Trans!$G:$G,K$1,Trans!$I:$I,$A6,Trans!$C:$C,"Debit")</f>
        <v>0</v>
      </c>
      <c r="L6" s="662">
        <f>SUMIFS(Trans!$D:$D,Trans!$G:$G,L$1,Trans!$I:$I,$A6,Trans!$C:$C,"Debit")</f>
        <v>0</v>
      </c>
      <c r="M6" s="662">
        <f>SUMIFS(Trans!$D:$D,Trans!$G:$G,M$1,Trans!$I:$I,$A6,Trans!$C:$C,"Debit")</f>
        <v>0</v>
      </c>
      <c r="N6" s="23">
        <f>SUMIFS(Trans!$D:$D,Trans!$H:$H,N$1,Trans!$I:$I,$A6,Trans!$C:$C,"Debit")</f>
        <v>0</v>
      </c>
      <c r="O6" s="23">
        <f>SUMIFS(Trans!$D:$D,Trans!$H:$H,O$1,Trans!$I:$I,$A6,Trans!$C:$C,"Debit")</f>
        <v>0</v>
      </c>
      <c r="P6" s="664">
        <f>SUMIFS(Trans!$D:$D,Trans!$H:$H,P$1,Trans!$I:$I,$A6,Trans!$C:$C,"Debit")</f>
        <v>0</v>
      </c>
      <c r="Q6" s="667">
        <f>SUMIFS(Trans!$D:$D,Trans!$H:$H,Q$1,Trans!$I:$I,$A6,Trans!$C:$C,"Debit")</f>
        <v>0</v>
      </c>
      <c r="R6" s="23">
        <f>SUMIFS(Trans!$D:$D,Trans!$G:$G,R$1,Trans!$I:$I,$A6,Trans!$C:$C,"Debit")</f>
        <v>0</v>
      </c>
      <c r="S6" s="23">
        <f>SUMIFS(Trans!$D:$D,Trans!$G:$G,S$1,Trans!$I:$I,$A6,Trans!$C:$C,"Credit")</f>
        <v>0</v>
      </c>
      <c r="T6" s="23">
        <f t="shared" ref="T6:T7" si="1">S6-R6</f>
        <v>0</v>
      </c>
      <c r="U6" s="23">
        <f>SUMIFS(Trans!$D:$D,Trans!$G:$G,U$1,Trans!$I:$I,$A6,Trans!$C:$C,"Debit")</f>
        <v>0</v>
      </c>
      <c r="V6" s="23">
        <f>SUMIFS(Trans!$D:$D,Trans!$G:$G,V$1,Trans!$I:$I,$A6,Trans!$C:$C,"Credit")</f>
        <v>0</v>
      </c>
      <c r="W6" s="23"/>
      <c r="X6" s="23"/>
      <c r="Y6" s="662">
        <f>SUMIFS(Trans!$D:$D,Trans!$G:$G,Y$1,Trans!$I:$I,$A6,Trans!$C:$C,"Debit")</f>
        <v>0</v>
      </c>
      <c r="Z6" s="49">
        <f>SUM(SUMIFS(Trans!$D:$D,Trans!$H:$H,{"LC","DC","Customs duty","Freight ","Insurance","Related"},Trans!$I:$I,$A6,Trans!$C:$C,"Debit"))</f>
        <v>0</v>
      </c>
      <c r="AA6" s="668">
        <f>SUMIFS(Trans!$D:$D,Trans!$G:$G,U$1,Trans!$I:$I,$A6,Trans!$C:$C,"Debit")</f>
        <v>0</v>
      </c>
      <c r="AB6" s="23">
        <f>SUMIFS(Trans!$D:$D,Trans!$G:$G,AB$1,Trans!$I:$I,$A6,Trans!$C:$C,"Debit")-SUMIFS(Trans!$D:$D,Trans!$G:$G,AR$1,Trans!$I:$I,$A6,Trans!$C:$C,"Credit")</f>
        <v>0</v>
      </c>
      <c r="AC6" s="932"/>
      <c r="AD6" s="932"/>
      <c r="AE6" s="6"/>
      <c r="AF6" s="58">
        <v>20000</v>
      </c>
      <c r="AG6" s="6"/>
      <c r="AH6" s="50">
        <f>SUMIFS(Trans!$D:$D,Trans!$G:$G,AH$1,Trans!$I:$I,$A6,Trans!$C:$C,"Credit")</f>
        <v>0</v>
      </c>
      <c r="AX6" s="28" t="s">
        <v>5</v>
      </c>
      <c r="AY6" s="28" t="e">
        <f>SUMIFS(Trans!$D:$D,Trans!#REF!,AX6,Trans!$C:$C,"Debit")</f>
        <v>#REF!</v>
      </c>
      <c r="AZ6" s="28"/>
      <c r="BA6" s="28"/>
      <c r="BB6" s="28"/>
      <c r="BC6" s="28"/>
      <c r="BD6" s="992" t="s">
        <v>131</v>
      </c>
      <c r="BE6" s="993">
        <f>SUMIFS(Trans!$D:$D,Trans!$A:$A,"&gt;="&amp;DATE(2018,3,1),Trans!$A:$A,"&lt;"&amp;EDATE(DATE(2018,3,1),1),Trans!$C:$C,"Credit")</f>
        <v>0</v>
      </c>
      <c r="BF6" s="993">
        <f>SUMIFS(Trans!$D:$D,Trans!$A:$A,"&gt;="&amp;DATE(2018,3,1),Trans!$A:$A,"&lt;"&amp;EDATE(DATE(2018,3,1),1),Trans!$C:$C,"Debit")</f>
        <v>0</v>
      </c>
      <c r="BG6" s="994">
        <f>'A1'!BB13</f>
        <v>0</v>
      </c>
    </row>
    <row r="7" spans="1:59" ht="17.25" customHeight="1">
      <c r="A7" s="908" t="s">
        <v>502</v>
      </c>
      <c r="B7" s="662">
        <f>SUMIFS(Trans!$D:$D,Trans!$F:$F,$B$1,Trans!$I:$I,$A7,Trans!$C:$C,"Debit")</f>
        <v>0</v>
      </c>
      <c r="C7" s="662">
        <f>SUMIFS(Trans!$D:$D,Trans!$F:$F,C$1,Trans!$I:$I,$A7,Trans!$C:$C,"Debit")</f>
        <v>0</v>
      </c>
      <c r="D7" s="662">
        <f>SUMIFS(Trans!$D:$D,Trans!$F:$F,D$1,Trans!$I:$I,$A7,Trans!$C:$C,"Debit")</f>
        <v>0</v>
      </c>
      <c r="E7" s="662">
        <f>SUMIFS(Trans!$D:$D,Trans!$F:$F,E$1,Trans!$I:$I,$A7,Trans!$C:$C,"Debit")</f>
        <v>0</v>
      </c>
      <c r="F7" s="662">
        <f>SUMIFS(Trans!$D:$D,Trans!$F:$F,F$1,Trans!$I:$I,$A7,Trans!$C:$C,"Debit")</f>
        <v>0</v>
      </c>
      <c r="G7" s="662">
        <f>SUMIFS(Trans!$D:$D,Trans!$H:$H,G$1,Trans!$I:$I,$A7,Trans!$C:$C,"Debit")</f>
        <v>0</v>
      </c>
      <c r="H7" s="23">
        <f>SUMIFS(Trans!$D:$D,Trans!$G:$G,H$1,Trans!$I:$I,$A7,Trans!$C:$C,"Debit")</f>
        <v>0</v>
      </c>
      <c r="I7" s="23">
        <f>SUMIFS(Trans!$D:$D,Trans!$G:$G,I$1,Trans!$I:$I,$A7,Trans!$C:$C,"Debit")</f>
        <v>0</v>
      </c>
      <c r="J7" s="23">
        <f>SUMIFS(Trans!$D:$D,Trans!$G:$G,J$1,Trans!$I:$I,$A7,Trans!$C:$C,"Debit")</f>
        <v>0</v>
      </c>
      <c r="K7" s="23">
        <f>SUMIFS(Trans!$D:$D,Trans!$G:$G,K$1,Trans!$I:$I,$A7,Trans!$C:$C,"Debit")</f>
        <v>0</v>
      </c>
      <c r="L7" s="662">
        <f>SUMIFS(Trans!$D:$D,Trans!$G:$G,L$1,Trans!$I:$I,$A7,Trans!$C:$C,"Debit")</f>
        <v>0</v>
      </c>
      <c r="M7" s="662">
        <f>SUMIFS(Trans!$D:$D,Trans!$G:$G,M$1,Trans!$I:$I,$A7,Trans!$C:$C,"Debit")</f>
        <v>0</v>
      </c>
      <c r="N7" s="23">
        <f>SUMIFS(Trans!$D:$D,Trans!$H:$H,N$1,Trans!$I:$I,$A7,Trans!$C:$C,"Debit")</f>
        <v>0</v>
      </c>
      <c r="O7" s="23">
        <f>SUMIFS(Trans!$D:$D,Trans!$H:$H,O$1,Trans!$I:$I,$A7,Trans!$C:$C,"Debit")</f>
        <v>0</v>
      </c>
      <c r="P7" s="664">
        <f>SUMIFS(Trans!$D:$D,Trans!$H:$H,P$1,Trans!$I:$I,$A7,Trans!$C:$C,"Debit")</f>
        <v>0</v>
      </c>
      <c r="Q7" s="667">
        <f>SUMIFS(Trans!$D:$D,Trans!$H:$H,Q$1,Trans!$I:$I,$A7,Trans!$C:$C,"Debit")</f>
        <v>0</v>
      </c>
      <c r="R7" s="23">
        <f>SUMIFS(Trans!$D:$D,Trans!$G:$G,R$1,Trans!$I:$I,$A7,Trans!$C:$C,"Debit")</f>
        <v>0</v>
      </c>
      <c r="S7" s="23">
        <f>SUMIFS(Trans!$D:$D,Trans!$G:$G,S$1,Trans!$I:$I,$A7,Trans!$C:$C,"Credit")</f>
        <v>0</v>
      </c>
      <c r="T7" s="23">
        <f t="shared" si="1"/>
        <v>0</v>
      </c>
      <c r="U7" s="23">
        <f>SUMIFS(Trans!$D:$D,Trans!$G:$G,U$1,Trans!$I:$I,$A7,Trans!$C:$C,"Debit")</f>
        <v>0</v>
      </c>
      <c r="V7" s="23">
        <f>SUMIFS(Trans!$D:$D,Trans!$G:$G,V$1,Trans!$I:$I,$A7,Trans!$C:$C,"Credit")</f>
        <v>0</v>
      </c>
      <c r="W7" s="23"/>
      <c r="X7" s="23"/>
      <c r="Y7" s="662">
        <f>SUMIFS(Trans!$D:$D,Trans!$G:$G,Y$1,Trans!$I:$I,$A7,Trans!$C:$C,"Debit")</f>
        <v>0</v>
      </c>
      <c r="Z7" s="49">
        <f>SUM(SUMIFS(Trans!$D:$D,Trans!$H:$H,{"LC","DC","Customs duty","Freight ","Insurance","Related"},Trans!$I:$I,$A7,Trans!$C:$C,"Debit"))</f>
        <v>0</v>
      </c>
      <c r="AA7" s="668">
        <f>SUMIFS(Trans!$D:$D,Trans!$G:$G,U$1,Trans!$I:$I,$A7,Trans!$C:$C,"Debit")</f>
        <v>0</v>
      </c>
      <c r="AB7" s="23">
        <f>SUMIFS(Trans!$D:$D,Trans!$G:$G,AB$1,Trans!$I:$I,$A7,Trans!$C:$C,"Debit")-SUMIFS(Trans!$D:$D,Trans!$G:$G,AR$1,Trans!$I:$I,$A7,Trans!$C:$C,"Credit")</f>
        <v>0</v>
      </c>
      <c r="AC7" s="932"/>
      <c r="AD7" s="932"/>
      <c r="AE7" s="6"/>
      <c r="AF7" s="58">
        <f>AF6+AF5+AF4+AF3</f>
        <v>177000</v>
      </c>
      <c r="AG7" s="6"/>
      <c r="AH7" s="50">
        <f>SUMIFS(Trans!$D:$D,Trans!$G:$G,AH$1,Trans!$I:$I,$A7,Trans!$C:$C,"Credit")</f>
        <v>0</v>
      </c>
      <c r="AX7" s="28" t="s">
        <v>6</v>
      </c>
      <c r="AY7" s="28" t="e">
        <f>SUMIFS(Trans!$D:$D,Trans!#REF!,AX7,Trans!$C:$C,"Debit")</f>
        <v>#REF!</v>
      </c>
      <c r="AZ7" s="28"/>
      <c r="BA7" s="28"/>
      <c r="BB7" s="28"/>
      <c r="BC7" s="28"/>
      <c r="BD7" s="992" t="s">
        <v>132</v>
      </c>
      <c r="BE7" s="993">
        <f>SUMIFS(Trans!$D:$D,Trans!$A:$A,"&gt;="&amp;DATE(2018,4,1),Trans!$A:$A,"&lt;"&amp;EDATE(DATE(2018,4,1),1),Trans!$C:$C,"Credit")</f>
        <v>0</v>
      </c>
      <c r="BF7" s="993">
        <f>SUMIFS(Trans!$D:$D,Trans!$A:$A,"&gt;="&amp;DATE(2018,4,1),Trans!$A:$A,"&lt;"&amp;EDATE(DATE(2018,4,1),1),Trans!$C:$C,"Debit")</f>
        <v>0</v>
      </c>
      <c r="BG7" s="994"/>
    </row>
    <row r="8" spans="1:59" ht="17.25" customHeight="1">
      <c r="A8" s="908" t="s">
        <v>503</v>
      </c>
      <c r="B8" s="662">
        <f>SUMIFS(Trans!$D:$D,Trans!$F:$F,$B$1,Trans!$I:$I,$A8,Trans!$C:$C,"Debit")</f>
        <v>0</v>
      </c>
      <c r="C8" s="662">
        <f>SUMIFS(Trans!$D:$D,Trans!$F:$F,C$1,Trans!$I:$I,$A8,Trans!$C:$C,"Debit")</f>
        <v>0</v>
      </c>
      <c r="D8" s="662">
        <f>SUMIFS(Trans!$D:$D,Trans!$F:$F,D$1,Trans!$I:$I,$A8,Trans!$C:$C,"Debit")</f>
        <v>0</v>
      </c>
      <c r="E8" s="24">
        <f>SUMIFS(Trans!$D:$D,Trans!$F:$F,E$1,Trans!$I:$I,$A8,Trans!$C:$C,"Debit")</f>
        <v>0</v>
      </c>
      <c r="F8" s="24">
        <f>SUMIFS(Trans!$D:$D,Trans!$F:$F,F$1,Trans!$I:$I,$A8,Trans!$C:$C,"Debit")</f>
        <v>0</v>
      </c>
      <c r="G8" s="662">
        <f>SUMIFS(Trans!$D:$D,Trans!$H:$H,G$1,Trans!$I:$I,$A8,Trans!$C:$C,"Debit")</f>
        <v>0</v>
      </c>
      <c r="H8" s="669">
        <f>SUMIFS(Trans!$D:$D,Trans!$G:$G,H$1,Trans!$I:$I,$A8,Trans!$C:$C,"Debit")</f>
        <v>0</v>
      </c>
      <c r="I8" s="669">
        <f>SUMIFS(Trans!$D:$D,Trans!$G:$G,I$1,Trans!$I:$I,$A8,Trans!$C:$C,"Debit")</f>
        <v>0</v>
      </c>
      <c r="J8" s="669">
        <f>SUMIFS(Trans!$D:$D,Trans!$G:$G,J$1,Trans!$I:$I,$A8,Trans!$C:$C,"Debit")</f>
        <v>0</v>
      </c>
      <c r="K8" s="669">
        <f>SUMIFS(Trans!$D:$D,Trans!$G:$G,K$1,Trans!$I:$I,$A8,Trans!$C:$C,"Debit")</f>
        <v>0</v>
      </c>
      <c r="L8" s="24">
        <f>SUMIFS(Trans!$D:$D,Trans!$G:$G,L$1,Trans!$I:$I,$A8,Trans!$C:$C,"Debit")</f>
        <v>0</v>
      </c>
      <c r="M8" s="24">
        <f>SUMIFS(Trans!$D:$D,Trans!$G:$G,M$1,Trans!$I:$I,$A8,Trans!$C:$C,"Debit")</f>
        <v>0</v>
      </c>
      <c r="N8" s="669">
        <f>SUMIFS(Trans!$D:$D,Trans!$H:$H,N$1,Trans!$I:$I,$A8,Trans!$C:$C,"Debit")</f>
        <v>0</v>
      </c>
      <c r="O8" s="669">
        <f>SUMIFS(Trans!$D:$D,Trans!$H:$H,O$1,Trans!$I:$I,$A8,Trans!$C:$C,"Debit")</f>
        <v>0</v>
      </c>
      <c r="P8" s="670">
        <f>SUMIFS(Trans!$D:$D,Trans!$H:$H,P$1,Trans!$I:$I,$A8,Trans!$C:$C,"Debit")</f>
        <v>0</v>
      </c>
      <c r="Q8" s="671">
        <f>SUMIFS(Trans!$D:$D,Trans!$H:$H,Q$1,Trans!$I:$I,$A8,Trans!$C:$C,"Debit")</f>
        <v>0</v>
      </c>
      <c r="R8" s="669">
        <f>SUMIFS(Trans!$D:$D,Trans!$G:$G,R$1,Trans!$I:$I,$A8,Trans!$C:$C,"Debit")</f>
        <v>0</v>
      </c>
      <c r="S8" s="669">
        <f>SUMIFS(Trans!$D:$D,Trans!$G:$G,S$1,Trans!$I:$I,$A8,Trans!$C:$C,"Credit")</f>
        <v>0</v>
      </c>
      <c r="T8" s="673">
        <f>S8-R8</f>
        <v>0</v>
      </c>
      <c r="U8" s="669">
        <f>SUMIFS(Trans!$D:$D,Trans!$G:$G,U$1,Trans!$I:$I,$A8,Trans!$C:$C,"Debit")</f>
        <v>0</v>
      </c>
      <c r="V8" s="669">
        <f>SUMIFS(Trans!$D:$D,Trans!$G:$G,V$1,Trans!$I:$I,$A8,Trans!$C:$C,"Credit")</f>
        <v>0</v>
      </c>
      <c r="W8" s="669"/>
      <c r="X8" s="669"/>
      <c r="Y8" s="24">
        <f>SUMIFS(Trans!$D:$D,Trans!$G:$G,Y$1,Trans!$I:$I,$A8,Trans!$C:$C,"Debit")</f>
        <v>0</v>
      </c>
      <c r="Z8" s="53">
        <f>SUM(SUMIFS(Trans!$D:$D,Trans!$H:$H,{"LC","DC","Customs duty","Freight ","Insurance","Related"},Trans!$I:$I,$A8,Trans!$C:$C,"Debit"))</f>
        <v>0</v>
      </c>
      <c r="AA8" s="672">
        <f>SUMIFS(Trans!$D:$D,Trans!$G:$G,U$1,Trans!$I:$I,$A8,Trans!$C:$C,"Debit")</f>
        <v>0</v>
      </c>
      <c r="AB8" s="23">
        <f>SUMIFS(Trans!$D:$D,Trans!$G:$G,AB$1,Trans!$I:$I,$A8,Trans!$C:$C,"Debit")-SUMIFS(Trans!$D:$D,Trans!$G:$G,AR$1,Trans!$I:$I,$A8,Trans!$C:$C,"Credit")</f>
        <v>0</v>
      </c>
      <c r="AC8" s="932"/>
      <c r="AD8" s="932"/>
      <c r="AH8" s="26">
        <f>SUMIFS(Trans!$D:$D,Trans!$G:$G,AH$1,Trans!$I:$I,$A8,Trans!$C:$C,"Credit")</f>
        <v>0</v>
      </c>
      <c r="AX8" s="28" t="s">
        <v>7</v>
      </c>
      <c r="AY8" s="28" t="e">
        <f>SUMIFS(Trans!$D:$D,Trans!#REF!,AX8,Trans!$C:$C,"Debit")</f>
        <v>#REF!</v>
      </c>
      <c r="AZ8" s="28"/>
      <c r="BA8" s="28"/>
      <c r="BB8" s="28"/>
      <c r="BC8" s="28"/>
      <c r="BD8" s="992" t="s">
        <v>133</v>
      </c>
      <c r="BE8" s="993">
        <f>SUMIFS(Trans!$D:$D,Trans!$A:$A,"&gt;="&amp;DATE(2018,5,1),Trans!$A:$A,"&lt;"&amp;EDATE(DATE(2018,5,1),1),Trans!$C:$C,"Credit")</f>
        <v>0</v>
      </c>
      <c r="BF8" s="993">
        <f>SUMIFS(Trans!$D:$D,Trans!$A:$A,"&gt;="&amp;DATE(2018,5,1),Trans!$A:$A,"&lt;"&amp;EDATE(DATE(2018,5,1),1),Trans!$C:$C,"Debit")</f>
        <v>0</v>
      </c>
      <c r="BG8" s="994"/>
    </row>
    <row r="9" spans="1:59" ht="17.25" customHeight="1">
      <c r="A9" s="908" t="s">
        <v>504</v>
      </c>
      <c r="B9" s="662">
        <f>SUMIFS(Trans!$D:$D,Trans!$F:$F,$B$1,Trans!$I:$I,$A9,Trans!$C:$C,"Debit")</f>
        <v>0</v>
      </c>
      <c r="C9" s="662">
        <f>SUMIFS(Trans!$D:$D,Trans!$F:$F,C$1,Trans!$I:$I,$A9,Trans!$C:$C,"Debit")</f>
        <v>0</v>
      </c>
      <c r="D9" s="662">
        <f>SUMIFS(Trans!$D:$D,Trans!$F:$F,D$1,Trans!$I:$I,$A9,Trans!$C:$C,"Debit")</f>
        <v>0</v>
      </c>
      <c r="E9" s="662">
        <f>SUMIFS(Trans!$D:$D,Trans!$F:$F,E$1,Trans!$I:$I,$A9,Trans!$C:$C,"Debit")</f>
        <v>0</v>
      </c>
      <c r="F9" s="662">
        <f>SUMIFS(Trans!$D:$D,Trans!$F:$F,F$1,Trans!$I:$I,$A9,Trans!$C:$C,"Debit")</f>
        <v>0</v>
      </c>
      <c r="G9" s="662">
        <f>SUMIFS(Trans!$D:$D,Trans!$H:$H,G$1,Trans!$I:$I,$A9,Trans!$C:$C,"Debit")</f>
        <v>0</v>
      </c>
      <c r="H9" s="23">
        <f>SUMIFS(Trans!$D:$D,Trans!$G:$G,H$1,Trans!$I:$I,$A9,Trans!$C:$C,"Debit")</f>
        <v>0</v>
      </c>
      <c r="I9" s="23">
        <f>SUMIFS(Trans!$D:$D,Trans!$G:$G,I$1,Trans!$I:$I,$A9,Trans!$C:$C,"Debit")</f>
        <v>0</v>
      </c>
      <c r="J9" s="23">
        <f>SUMIFS(Trans!$D:$D,Trans!$G:$G,J$1,Trans!$I:$I,$A9,Trans!$C:$C,"Debit")</f>
        <v>0</v>
      </c>
      <c r="K9" s="23">
        <f>SUMIFS(Trans!$D:$D,Trans!$G:$G,K$1,Trans!$I:$I,$A9,Trans!$C:$C,"Debit")</f>
        <v>0</v>
      </c>
      <c r="L9" s="662">
        <f>SUMIFS(Trans!$D:$D,Trans!$G:$G,L$1,Trans!$I:$I,$A9,Trans!$C:$C,"Debit")</f>
        <v>0</v>
      </c>
      <c r="M9" s="662">
        <f>SUMIFS(Trans!$D:$D,Trans!$G:$G,M$1,Trans!$I:$I,$A9,Trans!$C:$C,"Debit")</f>
        <v>0</v>
      </c>
      <c r="N9" s="23">
        <f>SUMIFS(Trans!$D:$D,Trans!$H:$H,N$1,Trans!$I:$I,$A9,Trans!$C:$C,"Debit")</f>
        <v>0</v>
      </c>
      <c r="O9" s="23">
        <f>SUMIFS(Trans!$D:$D,Trans!$H:$H,O$1,Trans!$I:$I,$A9,Trans!$C:$C,"Debit")</f>
        <v>0</v>
      </c>
      <c r="P9" s="664">
        <f>SUMIFS(Trans!$D:$D,Trans!$H:$H,P$1,Trans!$I:$I,$A9,Trans!$C:$C,"Debit")</f>
        <v>0</v>
      </c>
      <c r="Q9" s="667">
        <f>SUMIFS(Trans!$D:$D,Trans!$H:$H,Q$1,Trans!$I:$I,$A9,Trans!$C:$C,"Debit")</f>
        <v>0</v>
      </c>
      <c r="R9" s="23">
        <f>SUMIFS(Trans!$D:$D,Trans!$G:$G,R$1,Trans!$I:$I,$A9,Trans!$C:$C,"Debit")</f>
        <v>0</v>
      </c>
      <c r="S9" s="23">
        <f>SUMIFS(Trans!$D:$D,Trans!$G:$G,S$1,Trans!$I:$I,$A9,Trans!$C:$C,"Credit")</f>
        <v>0</v>
      </c>
      <c r="T9" s="673">
        <f t="shared" ref="T9:T10" si="2">S9-R9</f>
        <v>0</v>
      </c>
      <c r="U9" s="23">
        <f>SUMIFS(Trans!$D:$D,Trans!$G:$G,U$1,Trans!$I:$I,$A9,Trans!$C:$C,"Debit")</f>
        <v>0</v>
      </c>
      <c r="V9" s="23">
        <f>SUMIFS(Trans!$D:$D,Trans!$G:$G,V$1,Trans!$I:$I,$A9,Trans!$C:$C,"Credit")</f>
        <v>0</v>
      </c>
      <c r="W9" s="23"/>
      <c r="X9" s="23"/>
      <c r="Y9" s="662">
        <f>SUMIFS(Trans!$D:$D,Trans!$G:$G,Y$1,Trans!$I:$I,$A9,Trans!$C:$C,"Debit")</f>
        <v>0</v>
      </c>
      <c r="Z9" s="49">
        <f>SUM(SUMIFS(Trans!$D:$D,Trans!$H:$H,{"LC","DC","Customs duty","Freight ","Insurance","Related"},Trans!$I:$I,$A9,Trans!$C:$C,"Debit"))</f>
        <v>0</v>
      </c>
      <c r="AA9" s="668">
        <f>SUMIFS(Trans!$D:$D,Trans!$G:$G,U$1,Trans!$I:$I,$A9,Trans!$C:$C,"Debit")</f>
        <v>0</v>
      </c>
      <c r="AB9" s="23">
        <f>SUMIFS(Trans!$D:$D,Trans!$G:$G,AB$1,Trans!$I:$I,$A9,Trans!$C:$C,"Debit")-SUMIFS(Trans!$D:$D,Trans!$G:$G,AR$1,Trans!$I:$I,$A9,Trans!$C:$C,"Credit")</f>
        <v>0</v>
      </c>
      <c r="AC9" s="932"/>
      <c r="AD9" s="932"/>
      <c r="AH9" s="50">
        <f>SUMIFS(Trans!$D:$D,Trans!$G:$G,AH$1,Trans!$I:$I,$A9,Trans!$C:$C,"Credit")</f>
        <v>0</v>
      </c>
      <c r="AX9" s="28" t="s">
        <v>8</v>
      </c>
      <c r="AY9" s="28" t="e">
        <f>SUMIFS(Trans!$D:$D,Trans!#REF!,AX9,Trans!$C:$C,"Debit")</f>
        <v>#REF!</v>
      </c>
      <c r="AZ9" s="28"/>
      <c r="BA9" s="28"/>
      <c r="BB9" s="28"/>
      <c r="BC9" s="28"/>
      <c r="BD9" s="992" t="s">
        <v>134</v>
      </c>
      <c r="BE9" s="993">
        <f>SUMIFS(Trans!$D:$D,Trans!$A:$A,"&gt;="&amp;DATE(2018,6,1),Trans!$A:$A,"&lt;"&amp;EDATE(DATE(2018,6,1),1),Trans!$C:$C,"Credit")</f>
        <v>0</v>
      </c>
      <c r="BF9" s="993">
        <f>SUMIFS(Trans!$D:$D,Trans!$A:$A,"&gt;="&amp;DATE(2018,6,1),Trans!$A:$A,"&lt;"&amp;EDATE(DATE(2018,6,1),1),Trans!$C:$C,"Debit")</f>
        <v>0</v>
      </c>
      <c r="BG9" s="994"/>
    </row>
    <row r="10" spans="1:59" ht="17.25" customHeight="1">
      <c r="A10" s="908" t="s">
        <v>505</v>
      </c>
      <c r="B10" s="662">
        <f>SUMIFS(Trans!$D:$D,Trans!$F:$F,$B$1,Trans!$I:$I,$A10,Trans!$C:$C,"Debit")</f>
        <v>0</v>
      </c>
      <c r="C10" s="662">
        <f>SUMIFS(Trans!$D:$D,Trans!$F:$F,C$1,Trans!$I:$I,$A10,Trans!$C:$C,"Debit")</f>
        <v>0</v>
      </c>
      <c r="D10" s="662">
        <f>SUMIFS(Trans!$D:$D,Trans!$F:$F,D$1,Trans!$I:$I,$A10,Trans!$C:$C,"Debit")</f>
        <v>0</v>
      </c>
      <c r="E10" s="662">
        <f>SUMIFS(Trans!$D:$D,Trans!$F:$F,E$1,Trans!$I:$I,$A10,Trans!$C:$C,"Debit")</f>
        <v>0</v>
      </c>
      <c r="F10" s="662">
        <f>SUMIFS(Trans!$D:$D,Trans!$F:$F,F$1,Trans!$I:$I,$A10,Trans!$C:$C,"Debit")</f>
        <v>0</v>
      </c>
      <c r="G10" s="662">
        <f>SUMIFS(Trans!$D:$D,Trans!$H:$H,G$1,Trans!$I:$I,$A10,Trans!$C:$C,"Debit")</f>
        <v>0</v>
      </c>
      <c r="H10" s="23">
        <f>SUMIFS(Trans!$D:$D,Trans!$G:$G,H$1,Trans!$I:$I,$A10,Trans!$C:$C,"Debit")</f>
        <v>0</v>
      </c>
      <c r="I10" s="23">
        <f>SUMIFS(Trans!$D:$D,Trans!$G:$G,I$1,Trans!$I:$I,$A10,Trans!$C:$C,"Debit")</f>
        <v>0</v>
      </c>
      <c r="J10" s="23">
        <f>SUMIFS(Trans!$D:$D,Trans!$G:$G,J$1,Trans!$I:$I,$A10,Trans!$C:$C,"Debit")</f>
        <v>0</v>
      </c>
      <c r="K10" s="23">
        <f>SUMIFS(Trans!$D:$D,Trans!$G:$G,K$1,Trans!$I:$I,$A10,Trans!$C:$C,"Debit")</f>
        <v>0</v>
      </c>
      <c r="L10" s="662">
        <f>SUMIFS(Trans!$D:$D,Trans!$G:$G,L$1,Trans!$I:$I,$A10,Trans!$C:$C,"Debit")</f>
        <v>0</v>
      </c>
      <c r="M10" s="662">
        <f>SUMIFS(Trans!$D:$D,Trans!$G:$G,M$1,Trans!$I:$I,$A10,Trans!$C:$C,"Debit")</f>
        <v>0</v>
      </c>
      <c r="N10" s="23">
        <f>SUMIFS(Trans!$D:$D,Trans!$H:$H,N$1,Trans!$I:$I,$A10,Trans!$C:$C,"Debit")</f>
        <v>0</v>
      </c>
      <c r="O10" s="23">
        <f>SUMIFS(Trans!$D:$D,Trans!$H:$H,O$1,Trans!$I:$I,$A10,Trans!$C:$C,"Debit")</f>
        <v>0</v>
      </c>
      <c r="P10" s="664">
        <f>SUMIFS(Trans!$D:$D,Trans!$H:$H,P$1,Trans!$I:$I,$A10,Trans!$C:$C,"Debit")</f>
        <v>0</v>
      </c>
      <c r="Q10" s="667">
        <f>SUMIFS(Trans!$D:$D,Trans!$H:$H,Q$1,Trans!$I:$I,$A10,Trans!$C:$C,"Debit")</f>
        <v>0</v>
      </c>
      <c r="R10" s="23">
        <f>SUMIFS(Trans!$D:$D,Trans!$G:$G,R$1,Trans!$I:$I,$A10,Trans!$C:$C,"Debit")</f>
        <v>0</v>
      </c>
      <c r="S10" s="23">
        <f>SUMIFS(Trans!$D:$D,Trans!$G:$G,S$1,Trans!$I:$I,$A10,Trans!$C:$C,"Credit")</f>
        <v>0</v>
      </c>
      <c r="T10" s="673">
        <f t="shared" si="2"/>
        <v>0</v>
      </c>
      <c r="U10" s="23">
        <f>SUMIFS(Trans!$D:$D,Trans!$G:$G,U$1,Trans!$I:$I,$A10,Trans!$C:$C,"Debit")</f>
        <v>0</v>
      </c>
      <c r="V10" s="23">
        <f>SUMIFS(Trans!$D:$D,Trans!$G:$G,V$1,Trans!$I:$I,$A10,Trans!$C:$C,"Credit")</f>
        <v>0</v>
      </c>
      <c r="W10" s="23"/>
      <c r="X10" s="23"/>
      <c r="Y10" s="662">
        <f>SUMIFS(Trans!$D:$D,Trans!$G:$G,Y$1,Trans!$I:$I,$A10,Trans!$C:$C,"Debit")</f>
        <v>0</v>
      </c>
      <c r="Z10" s="49">
        <f>SUM(SUMIFS(Trans!$D:$D,Trans!$H:$H,{"LC","DC","Customs duty","Freight ","Insurance","Related"},Trans!$I:$I,$A10,Trans!$C:$C,"Debit"))</f>
        <v>0</v>
      </c>
      <c r="AA10" s="668">
        <f>SUMIFS(Trans!$D:$D,Trans!$G:$G,U$1,Trans!$I:$I,$A10,Trans!$C:$C,"Debit")</f>
        <v>0</v>
      </c>
      <c r="AB10" s="23">
        <f>SUMIFS(Trans!$D:$D,Trans!$G:$G,AB$1,Trans!$I:$I,$A10,Trans!$C:$C,"Debit")-SUMIFS(Trans!$D:$D,Trans!$G:$G,AR$1,Trans!$I:$I,$A10,Trans!$C:$C,"Credit")</f>
        <v>0</v>
      </c>
      <c r="AC10" s="932"/>
      <c r="AD10" s="932"/>
      <c r="AH10" s="50">
        <f>SUMIFS(Trans!$D:$D,Trans!$G:$G,AH$1,Trans!$I:$I,$A10,Trans!$C:$C,"Credit")</f>
        <v>0</v>
      </c>
      <c r="AX10" s="995" t="s">
        <v>9</v>
      </c>
      <c r="AY10" s="28" t="e">
        <f>SUMIFS(Trans!$D:$D,Trans!#REF!,AX10,Trans!$C:$C,"Debit")</f>
        <v>#REF!</v>
      </c>
      <c r="AZ10" s="28"/>
      <c r="BA10" s="28"/>
      <c r="BB10" s="28"/>
      <c r="BC10" s="28"/>
      <c r="BD10" s="992" t="s">
        <v>135</v>
      </c>
      <c r="BE10" s="993">
        <f>SUMIFS(Trans!$D:$D,Trans!$A:$A,"&gt;="&amp;DATE(2018,7,1),Trans!$A:$A,"&lt;"&amp;EDATE(DATE(2018,7,1),1),Trans!$C:$C,"Credit")</f>
        <v>0</v>
      </c>
      <c r="BF10" s="993">
        <f>SUMIFS(Trans!$D:$D,Trans!$A:$A,"&gt;="&amp;DATE(2018,7,1),Trans!$A:$A,"&lt;"&amp;EDATE(DATE(2018,7,1),1),Trans!$C:$C,"Debit")</f>
        <v>0</v>
      </c>
      <c r="BG10" s="994"/>
    </row>
    <row r="11" spans="1:59" ht="17.25" customHeight="1">
      <c r="A11" s="908" t="s">
        <v>506</v>
      </c>
      <c r="B11" s="662">
        <f>SUMIFS(Trans!$D:$D,Trans!$F:$F,$B$1,Trans!$I:$I,$A11,Trans!$C:$C,"Debit")</f>
        <v>0</v>
      </c>
      <c r="C11" s="662">
        <f>SUMIFS(Trans!$D:$D,Trans!$F:$F,C$1,Trans!$I:$I,$A11,Trans!$C:$C,"Debit")</f>
        <v>0</v>
      </c>
      <c r="D11" s="662">
        <f>SUMIFS(Trans!$D:$D,Trans!$F:$F,D$1,Trans!$I:$I,$A11,Trans!$C:$C,"Debit")</f>
        <v>0</v>
      </c>
      <c r="E11" s="662">
        <f>SUMIFS(Trans!$D:$D,Trans!$F:$F,E$1,Trans!$I:$I,$A11,Trans!$C:$C,"Debit")</f>
        <v>0</v>
      </c>
      <c r="F11" s="662">
        <f>SUMIFS(Trans!$D:$D,Trans!$F:$F,F$1,Trans!$I:$I,$A11,Trans!$C:$C,"Debit")</f>
        <v>0</v>
      </c>
      <c r="G11" s="662">
        <f>SUMIFS(Trans!$D:$D,Trans!$H:$H,G$1,Trans!$I:$I,$A11,Trans!$C:$C,"Debit")</f>
        <v>0</v>
      </c>
      <c r="H11" s="23">
        <f>SUMIFS(Trans!$D:$D,Trans!$G:$G,H$1,Trans!$I:$I,$A11,Trans!$C:$C,"Debit")</f>
        <v>0</v>
      </c>
      <c r="I11" s="23">
        <f>SUMIFS(Trans!$D:$D,Trans!$G:$G,I$1,Trans!$I:$I,$A11,Trans!$C:$C,"Debit")</f>
        <v>0</v>
      </c>
      <c r="J11" s="23">
        <f>SUMIFS(Trans!$D:$D,Trans!$G:$G,J$1,Trans!$I:$I,$A11,Trans!$C:$C,"Debit")</f>
        <v>0</v>
      </c>
      <c r="K11" s="23">
        <f>SUMIFS(Trans!$D:$D,Trans!$G:$G,K$1,Trans!$I:$I,$A11,Trans!$C:$C,"Debit")</f>
        <v>0</v>
      </c>
      <c r="L11" s="662">
        <f>SUMIFS(Trans!$D:$D,Trans!$G:$G,L$1,Trans!$I:$I,$A11,Trans!$C:$C,"Debit")</f>
        <v>0</v>
      </c>
      <c r="M11" s="662">
        <f>SUMIFS(Trans!$D:$D,Trans!$G:$G,M$1,Trans!$I:$I,$A11,Trans!$C:$C,"Debit")</f>
        <v>0</v>
      </c>
      <c r="N11" s="23">
        <f>SUMIFS(Trans!$D:$D,Trans!$H:$H,N$1,Trans!$I:$I,$A11,Trans!$C:$C,"Debit")</f>
        <v>0</v>
      </c>
      <c r="O11" s="23">
        <f>SUMIFS(Trans!$D:$D,Trans!$H:$H,O$1,Trans!$I:$I,$A11,Trans!$C:$C,"Debit")</f>
        <v>0</v>
      </c>
      <c r="P11" s="664">
        <f>SUMIFS(Trans!$D:$D,Trans!$H:$H,P$1,Trans!$I:$I,$A11,Trans!$C:$C,"Debit")</f>
        <v>0</v>
      </c>
      <c r="Q11" s="667">
        <f>SUMIFS(Trans!$D:$D,Trans!$H:$H,Q$1,Trans!$I:$I,$A11,Trans!$C:$C,"Debit")</f>
        <v>0</v>
      </c>
      <c r="R11" s="23">
        <f>SUMIFS(Trans!$D:$D,Trans!$G:$G,R$1,Trans!$I:$I,$A11,Trans!$C:$C,"Debit")</f>
        <v>0</v>
      </c>
      <c r="S11" s="23">
        <f>SUMIFS(Trans!$D:$D,Trans!$G:$G,S$1,Trans!$I:$I,$A11,Trans!$C:$C,"Credit")</f>
        <v>0</v>
      </c>
      <c r="T11" s="23">
        <f>S11-R11</f>
        <v>0</v>
      </c>
      <c r="U11" s="23">
        <f>SUMIFS(Trans!$D:$D,Trans!$G:$G,U$1,Trans!$I:$I,$A11,Trans!$C:$C,"Debit")</f>
        <v>0</v>
      </c>
      <c r="V11" s="23">
        <f>SUMIFS(Trans!$D:$D,Trans!$G:$G,V$1,Trans!$I:$I,$A11,Trans!$C:$C,"Credit")</f>
        <v>0</v>
      </c>
      <c r="W11" s="23"/>
      <c r="X11" s="23"/>
      <c r="Y11" s="662">
        <f>SUMIFS(Trans!$D:$D,Trans!$G:$G,Y$1,Trans!$I:$I,$A11,Trans!$C:$C,"Debit")</f>
        <v>0</v>
      </c>
      <c r="Z11" s="49">
        <f>SUM(SUMIFS(Trans!$D:$D,Trans!$H:$H,{"LC","DC","Customs duty","Freight ","Insurance","Related"},Trans!$I:$I,$A11,Trans!$C:$C,"Debit"))</f>
        <v>0</v>
      </c>
      <c r="AA11" s="668">
        <f>SUMIFS(Trans!$D:$D,Trans!$G:$G,U$1,Trans!$I:$I,$A11,Trans!$C:$C,"Debit")</f>
        <v>0</v>
      </c>
      <c r="AB11" s="23">
        <f>SUMIFS(Trans!$D:$D,Trans!$G:$G,AB$1,Trans!$I:$I,$A11,Trans!$C:$C,"Debit")-SUMIFS(Trans!$D:$D,Trans!$G:$G,AR$1,Trans!$I:$I,$A11,Trans!$C:$C,"Credit")</f>
        <v>0</v>
      </c>
      <c r="AC11" s="932"/>
      <c r="AD11" s="932"/>
      <c r="AH11" s="50">
        <f>SUMIFS(Trans!$D:$D,Trans!$G:$G,AH$1,Trans!$I:$I,$A11,Trans!$C:$C,"Credit")</f>
        <v>0</v>
      </c>
      <c r="AX11" s="28" t="s">
        <v>10</v>
      </c>
      <c r="AY11" s="28" t="e">
        <f>SUMIFS(Trans!$D:$D,Trans!#REF!,AX11,Trans!$C:$C,"Debit")</f>
        <v>#REF!</v>
      </c>
      <c r="AZ11" s="28"/>
      <c r="BA11" s="28"/>
      <c r="BB11" s="28"/>
      <c r="BC11" s="28"/>
      <c r="BD11" s="992" t="s">
        <v>136</v>
      </c>
      <c r="BE11" s="993">
        <f>SUMIFS(Trans!$D:$D,Trans!$A:$A,"&gt;="&amp;DATE(2018,8,1),Trans!$A:$A,"&lt;"&amp;EDATE(DATE(2018,8,1),1),Trans!$C:$C,"Credit")</f>
        <v>0</v>
      </c>
      <c r="BF11" s="993">
        <f>SUMIFS(Trans!$D:$D,Trans!$A:$A,"&gt;="&amp;DATE(2018,8,1),Trans!$A:$A,"&lt;"&amp;EDATE(DATE(2018,8,1),1),Trans!$C:$C,"Debit")</f>
        <v>0</v>
      </c>
      <c r="BG11" s="994"/>
    </row>
    <row r="12" spans="1:59" ht="17.25" customHeight="1">
      <c r="A12" s="908" t="s">
        <v>507</v>
      </c>
      <c r="B12" s="662">
        <f>SUMIFS(Trans!$D:$D,Trans!$F:$F,$B$1,Trans!$I:$I,$A12,Trans!$C:$C,"Debit")</f>
        <v>0</v>
      </c>
      <c r="C12" s="662">
        <f>SUMIFS(Trans!$D:$D,Trans!$F:$F,C$1,Trans!$I:$I,$A12,Trans!$C:$C,"Debit")</f>
        <v>0</v>
      </c>
      <c r="D12" s="662">
        <f>SUMIFS(Trans!$D:$D,Trans!$F:$F,D$1,Trans!$I:$I,$A12,Trans!$C:$C,"Debit")</f>
        <v>0</v>
      </c>
      <c r="E12" s="674">
        <f>SUMIFS(Trans!$D:$D,Trans!$F:$F,E$1,Trans!$I:$I,$A12,Trans!$C:$C,"Debit")</f>
        <v>0</v>
      </c>
      <c r="F12" s="674">
        <f>SUMIFS(Trans!$D:$D,Trans!$F:$F,F$1,Trans!$I:$I,$A12,Trans!$C:$C,"Debit")</f>
        <v>0</v>
      </c>
      <c r="G12" s="662">
        <f>SUMIFS(Trans!$D:$D,Trans!$H:$H,G$1,Trans!$I:$I,$A12,Trans!$C:$C,"Debit")</f>
        <v>0</v>
      </c>
      <c r="H12" s="675">
        <f>SUMIFS(Trans!$D:$D,Trans!$G:$G,H$1,Trans!$I:$I,$A12,Trans!$C:$C,"Debit")</f>
        <v>0</v>
      </c>
      <c r="I12" s="675">
        <f>SUMIFS(Trans!$D:$D,Trans!$G:$G,I$1,Trans!$I:$I,$A12,Trans!$C:$C,"Debit")</f>
        <v>0</v>
      </c>
      <c r="J12" s="675">
        <f>SUMIFS(Trans!$D:$D,Trans!$G:$G,J$1,Trans!$I:$I,$A12,Trans!$C:$C,"Debit")</f>
        <v>0</v>
      </c>
      <c r="K12" s="675">
        <f>SUMIFS(Trans!$D:$D,Trans!$G:$G,K$1,Trans!$I:$I,$A12,Trans!$C:$C,"Debit")</f>
        <v>0</v>
      </c>
      <c r="L12" s="674">
        <f>SUMIFS(Trans!$D:$D,Trans!$G:$G,L$1,Trans!$I:$I,$A12,Trans!$C:$C,"Debit")</f>
        <v>0</v>
      </c>
      <c r="M12" s="674">
        <f>SUMIFS(Trans!$D:$D,Trans!$G:$G,M$1,Trans!$I:$I,$A12,Trans!$C:$C,"Debit")</f>
        <v>0</v>
      </c>
      <c r="N12" s="675">
        <f>SUMIFS(Trans!$D:$D,Trans!$H:$H,N$1,Trans!$I:$I,$A12,Trans!$C:$C,"Debit")</f>
        <v>0</v>
      </c>
      <c r="O12" s="675">
        <f>SUMIFS(Trans!$D:$D,Trans!$H:$H,O$1,Trans!$I:$I,$A12,Trans!$C:$C,"Debit")</f>
        <v>0</v>
      </c>
      <c r="P12" s="676">
        <f>SUMIFS(Trans!$D:$D,Trans!$H:$H,P$1,Trans!$I:$I,$A12,Trans!$C:$C,"Debit")</f>
        <v>0</v>
      </c>
      <c r="Q12" s="667">
        <f>SUMIFS(Trans!$D:$D,Trans!$H:$H,Q$1,Trans!$I:$I,$A12,Trans!$C:$C,"Debit")</f>
        <v>0</v>
      </c>
      <c r="R12" s="23">
        <f>SUMIFS(Trans!$D:$D,Trans!$G:$G,R$1,Trans!$I:$I,$A12,Trans!$C:$C,"Debit")</f>
        <v>0</v>
      </c>
      <c r="S12" s="23">
        <f>SUMIFS(Trans!$D:$D,Trans!$G:$G,S$1,Trans!$I:$I,$A12,Trans!$C:$C,"Credit")</f>
        <v>0</v>
      </c>
      <c r="T12" s="23">
        <f t="shared" ref="T12:T13" si="3">S12-R12</f>
        <v>0</v>
      </c>
      <c r="U12" s="23">
        <f>SUMIFS(Trans!$D:$D,Trans!$G:$G,U$1,Trans!$I:$I,$A12,Trans!$C:$C,"Debit")</f>
        <v>0</v>
      </c>
      <c r="V12" s="23">
        <f>SUMIFS(Trans!$D:$D,Trans!$G:$G,V$1,Trans!$I:$I,$A12,Trans!$C:$C,"Credit")</f>
        <v>0</v>
      </c>
      <c r="W12" s="23"/>
      <c r="X12" s="23"/>
      <c r="Y12" s="674">
        <f>SUMIFS(Trans!$D:$D,Trans!$G:$G,Y$1,Trans!$I:$I,$A12,Trans!$C:$C,"Debit")</f>
        <v>0</v>
      </c>
      <c r="Z12" s="49">
        <f>SUM(SUMIFS(Trans!$D:$D,Trans!$H:$H,{"LC","DC","Customs duty","Freight ","Insurance","Related"},Trans!$I:$I,$A12,Trans!$C:$C,"Debit"))</f>
        <v>0</v>
      </c>
      <c r="AA12" s="668">
        <f>SUMIFS(Trans!$D:$D,Trans!$G:$G,U$1,Trans!$I:$I,$A12,Trans!$C:$C,"Debit")</f>
        <v>0</v>
      </c>
      <c r="AB12" s="23">
        <f>SUMIFS(Trans!$D:$D,Trans!$G:$G,AB$1,Trans!$I:$I,$A12,Trans!$C:$C,"Debit")-SUMIFS(Trans!$D:$D,Trans!$G:$G,AR$1,Trans!$I:$I,$A12,Trans!$C:$C,"Credit")</f>
        <v>0</v>
      </c>
      <c r="AC12" s="932"/>
      <c r="AD12" s="932"/>
      <c r="AH12" s="50">
        <f>SUMIFS(Trans!$D:$D,Trans!$G:$G,AH$1,Trans!$I:$I,$A12,Trans!$C:$C,"Credit")</f>
        <v>0</v>
      </c>
      <c r="AX12" s="28" t="s">
        <v>11</v>
      </c>
      <c r="AY12" s="28" t="e">
        <f>SUMIFS(Trans!$D:$D,Trans!#REF!,AX12,Trans!$C:$C,"Debit")</f>
        <v>#REF!</v>
      </c>
      <c r="AZ12" s="28"/>
      <c r="BA12" s="28"/>
      <c r="BB12" s="28"/>
      <c r="BC12" s="28"/>
      <c r="BD12" s="992" t="s">
        <v>137</v>
      </c>
      <c r="BE12" s="993">
        <f>SUMIFS(Trans!$D:$D,Trans!$A:$A,"&gt;="&amp;DATE(2018,9,1),Trans!$A:$A,"&lt;"&amp;EDATE(DATE(2018,9,1),1),Trans!$C:$C,"Credit")</f>
        <v>0</v>
      </c>
      <c r="BF12" s="993">
        <f>SUMIFS(Trans!$D:$D,Trans!$A:$A,"&gt;="&amp;DATE(2018,9,1),Trans!$A:$A,"&lt;"&amp;EDATE(DATE(2018,9,1),1),Trans!$C:$C,"Debit")</f>
        <v>0</v>
      </c>
      <c r="BG12" s="994"/>
    </row>
    <row r="13" spans="1:59" ht="17.25" customHeight="1">
      <c r="A13" s="908" t="s">
        <v>508</v>
      </c>
      <c r="B13" s="662">
        <f>SUMIFS(Trans!$D:$D,Trans!$F:$F,$B$1,Trans!$I:$I,$A13,Trans!$C:$C,"Debit")</f>
        <v>0</v>
      </c>
      <c r="C13" s="662">
        <f>SUMIFS(Trans!$D:$D,Trans!$F:$F,C$1,Trans!$I:$I,$A13,Trans!$C:$C,"Debit")</f>
        <v>0</v>
      </c>
      <c r="D13" s="662">
        <f>SUMIFS(Trans!$D:$D,Trans!$F:$F,D$1,Trans!$I:$I,$A13,Trans!$C:$C,"Debit")</f>
        <v>0</v>
      </c>
      <c r="E13" s="677">
        <f>SUMIFS(Trans!$D:$D,Trans!$F:$F,E$1,Trans!$I:$I,$A13,Trans!$C:$C,"Debit")</f>
        <v>0</v>
      </c>
      <c r="F13" s="677">
        <f>SUMIFS(Trans!$D:$D,Trans!$F:$F,F$1,Trans!$I:$I,$A13,Trans!$C:$C,"Debit")</f>
        <v>0</v>
      </c>
      <c r="G13" s="662">
        <f>SUMIFS(Trans!$D:$D,Trans!$H:$H,G$1,Trans!$I:$I,$A13,Trans!$C:$C,"Debit")</f>
        <v>0</v>
      </c>
      <c r="H13" s="667">
        <f>SUMIFS(Trans!$D:$D,Trans!$G:$G,H$1,Trans!$I:$I,$A13,Trans!$C:$C,"Debit")</f>
        <v>0</v>
      </c>
      <c r="I13" s="667">
        <f>SUMIFS(Trans!$D:$D,Trans!$G:$G,I$1,Trans!$I:$I,$A13,Trans!$C:$C,"Debit")</f>
        <v>0</v>
      </c>
      <c r="J13" s="667">
        <f>SUMIFS(Trans!$D:$D,Trans!$G:$G,J$1,Trans!$I:$I,$A13,Trans!$C:$C,"Debit")</f>
        <v>0</v>
      </c>
      <c r="K13" s="667">
        <f>SUMIFS(Trans!$D:$D,Trans!$G:$G,K$1,Trans!$I:$I,$A13,Trans!$C:$C,"Debit")</f>
        <v>0</v>
      </c>
      <c r="L13" s="677">
        <f>SUMIFS(Trans!$D:$D,Trans!$G:$G,L$1,Trans!$I:$I,$A13,Trans!$C:$C,"Debit")</f>
        <v>0</v>
      </c>
      <c r="M13" s="677">
        <f>SUMIFS(Trans!$D:$D,Trans!$G:$G,M$1,Trans!$I:$I,$A13,Trans!$C:$C,"Debit")</f>
        <v>0</v>
      </c>
      <c r="N13" s="667">
        <f>SUMIFS(Trans!$D:$D,Trans!$H:$H,N$1,Trans!$I:$I,$A13,Trans!$C:$C,"Debit")</f>
        <v>0</v>
      </c>
      <c r="O13" s="667">
        <f>SUMIFS(Trans!$D:$D,Trans!$H:$H,O$1,Trans!$I:$I,$A13,Trans!$C:$C,"Debit")</f>
        <v>0</v>
      </c>
      <c r="P13" s="667">
        <f>SUMIFS(Trans!$D:$D,Trans!$H:$H,P$1,Trans!$I:$I,$A13,Trans!$C:$C,"Debit")</f>
        <v>0</v>
      </c>
      <c r="Q13" s="667">
        <f>SUMIFS(Trans!$D:$D,Trans!$H:$H,Q$1,Trans!$I:$I,$A13,Trans!$C:$C,"Debit")</f>
        <v>0</v>
      </c>
      <c r="R13" s="23">
        <f>SUMIFS(Trans!$D:$D,Trans!$G:$G,R$1,Trans!$I:$I,$A13,Trans!$C:$C,"Debit")</f>
        <v>0</v>
      </c>
      <c r="S13" s="23">
        <f>SUMIFS(Trans!$D:$D,Trans!$G:$G,S$1,Trans!$I:$I,$A13,Trans!$C:$C,"Credit")</f>
        <v>0</v>
      </c>
      <c r="T13" s="23">
        <f t="shared" si="3"/>
        <v>0</v>
      </c>
      <c r="U13" s="23">
        <f>SUMIFS(Trans!$D:$D,Trans!$G:$G,U$1,Trans!$I:$I,$A13,Trans!$C:$C,"Debit")</f>
        <v>0</v>
      </c>
      <c r="V13" s="23">
        <f>SUMIFS(Trans!$D:$D,Trans!$G:$G,V$1,Trans!$I:$I,$A13,Trans!$C:$C,"Credit")</f>
        <v>0</v>
      </c>
      <c r="W13" s="23"/>
      <c r="X13" s="23"/>
      <c r="Y13" s="677">
        <f>SUMIFS(Trans!$D:$D,Trans!$G:$G,Y$1,Trans!$I:$I,$A13,Trans!$C:$C,"Debit")</f>
        <v>0</v>
      </c>
      <c r="Z13" s="49">
        <f>SUM(SUMIFS(Trans!$D:$D,Trans!$H:$H,{"LC","DC","Customs duty","Freight ","Insurance","Related"},Trans!$I:$I,$A13,Trans!$C:$C,"Debit"))</f>
        <v>0</v>
      </c>
      <c r="AA13" s="668">
        <f>SUMIFS(Trans!$D:$D,Trans!$G:$G,U$1,Trans!$I:$I,$A13,Trans!$C:$C,"Debit")</f>
        <v>0</v>
      </c>
      <c r="AB13" s="23">
        <f>SUMIFS(Trans!$D:$D,Trans!$G:$G,AB$1,Trans!$I:$I,$A13,Trans!$C:$C,"Debit")-SUMIFS(Trans!$D:$D,Trans!$G:$G,AR$1,Trans!$I:$I,$A13,Trans!$C:$C,"Credit")</f>
        <v>0</v>
      </c>
      <c r="AC13" s="932"/>
      <c r="AD13" s="932"/>
      <c r="AH13" s="50">
        <f>SUMIFS(Trans!$D:$D,Trans!$G:$G,AH$1,Trans!$I:$I,$A13,Trans!$C:$C,"Credit")</f>
        <v>0</v>
      </c>
      <c r="AX13" s="28" t="s">
        <v>12</v>
      </c>
      <c r="AY13" s="28" t="e">
        <f>SUMIFS(Trans!$D:$D,Trans!#REF!,AX13,Trans!$C:$C,"Debit")</f>
        <v>#REF!</v>
      </c>
      <c r="AZ13" s="28"/>
      <c r="BA13" s="28"/>
      <c r="BB13" s="28"/>
      <c r="BC13" s="28"/>
      <c r="BD13" s="992" t="s">
        <v>138</v>
      </c>
      <c r="BE13" s="993">
        <f>SUMIFS(Trans!$D:$D,Trans!$A:$A,"&gt;="&amp;DATE(2018,10,1),Trans!$A:$A,"&lt;"&amp;EDATE(DATE(2018,10,1),1),Trans!$C:$C,"Credit")</f>
        <v>0</v>
      </c>
      <c r="BF13" s="993">
        <f>SUMIFS(Trans!$D:$D,Trans!$A:$A,"&gt;="&amp;DATE(2018,10,1),Trans!$A:$A,"&lt;"&amp;EDATE(DATE(2018,10,1),1),Trans!$C:$C,"Debit")</f>
        <v>0</v>
      </c>
      <c r="BG13" s="994"/>
    </row>
    <row r="14" spans="1:59" s="21" customFormat="1" ht="17.25" customHeight="1">
      <c r="A14" s="56"/>
      <c r="B14" s="662">
        <f>SUMIFS(Trans!$D:$D,Trans!$F:$F,$B$1,Trans!$I:$I,$A14,Trans!$C:$C,"Debit")</f>
        <v>0</v>
      </c>
      <c r="C14" s="678">
        <f t="shared" ref="C14:S14" si="4">SUM(C47+C46+C45+C44)</f>
        <v>0</v>
      </c>
      <c r="D14" s="678">
        <f t="shared" si="4"/>
        <v>30000</v>
      </c>
      <c r="E14" s="678">
        <f t="shared" si="4"/>
        <v>0</v>
      </c>
      <c r="F14" s="678">
        <f t="shared" si="4"/>
        <v>0</v>
      </c>
      <c r="G14" s="678">
        <f t="shared" si="4"/>
        <v>0</v>
      </c>
      <c r="H14" s="678">
        <f t="shared" si="4"/>
        <v>0</v>
      </c>
      <c r="I14" s="678">
        <f t="shared" si="4"/>
        <v>0</v>
      </c>
      <c r="J14" s="678">
        <f t="shared" si="4"/>
        <v>0</v>
      </c>
      <c r="K14" s="678">
        <f t="shared" si="4"/>
        <v>0</v>
      </c>
      <c r="L14" s="678">
        <f t="shared" si="4"/>
        <v>0</v>
      </c>
      <c r="M14" s="678">
        <f t="shared" si="4"/>
        <v>0</v>
      </c>
      <c r="N14" s="678">
        <f t="shared" si="4"/>
        <v>0</v>
      </c>
      <c r="O14" s="678">
        <f t="shared" si="4"/>
        <v>0</v>
      </c>
      <c r="P14" s="678">
        <f t="shared" si="4"/>
        <v>0</v>
      </c>
      <c r="Q14" s="678">
        <f t="shared" si="4"/>
        <v>0</v>
      </c>
      <c r="R14" s="678">
        <f t="shared" si="4"/>
        <v>0</v>
      </c>
      <c r="S14" s="678">
        <f t="shared" si="4"/>
        <v>0</v>
      </c>
      <c r="T14" s="678"/>
      <c r="U14" s="678">
        <f>SUM(U47+U46+U45+U44)</f>
        <v>0</v>
      </c>
      <c r="V14" s="678">
        <f>SUM(V47+V46+V45+V44)</f>
        <v>0</v>
      </c>
      <c r="W14" s="678"/>
      <c r="X14" s="678"/>
      <c r="Y14" s="678">
        <f>SUM(Y47+Y46+Y45+Y44)</f>
        <v>0</v>
      </c>
      <c r="Z14" s="57">
        <f>SUM(Z47+Z46+Z45+Z44)</f>
        <v>0</v>
      </c>
      <c r="AA14" s="678">
        <f>SUM(AA47+AA46+AA45+AA44)</f>
        <v>0</v>
      </c>
      <c r="AB14" s="678">
        <f>SUM(AB47+AB46+AB45+AB44)</f>
        <v>0</v>
      </c>
      <c r="AC14" s="933"/>
      <c r="AD14" s="933"/>
      <c r="AH14" s="41">
        <f>SUM(AH47+AH46+AH45+AH44)</f>
        <v>0</v>
      </c>
      <c r="AX14" s="28" t="s">
        <v>13</v>
      </c>
      <c r="AY14" s="28" t="e">
        <f>SUMIFS(Trans!$D:$D,Trans!#REF!,AX14,Trans!$C:$C,"Debit")</f>
        <v>#REF!</v>
      </c>
      <c r="AZ14" s="28"/>
      <c r="BA14" s="28"/>
      <c r="BB14" s="28"/>
      <c r="BC14" s="28"/>
      <c r="BD14" s="28"/>
      <c r="BE14" s="28"/>
      <c r="BF14" s="28"/>
      <c r="BG14" s="28"/>
    </row>
    <row r="15" spans="1:59" s="21" customFormat="1" ht="17.25" customHeight="1" thickBot="1">
      <c r="B15" s="385"/>
      <c r="C15" s="1143"/>
      <c r="D15" s="1143"/>
      <c r="E15" s="1143"/>
      <c r="F15" s="1143"/>
      <c r="G15" s="1143"/>
      <c r="H15" s="1143"/>
      <c r="I15" s="1143"/>
      <c r="J15" s="1143"/>
      <c r="K15" s="1143"/>
      <c r="L15" s="1143"/>
      <c r="M15" s="1143"/>
      <c r="N15" s="1143"/>
      <c r="O15" s="1143"/>
      <c r="P15" s="1143"/>
      <c r="Q15" s="1143"/>
      <c r="R15" s="1143"/>
      <c r="S15" s="1143"/>
      <c r="T15" s="1143"/>
      <c r="U15" s="1143"/>
      <c r="V15" s="1143"/>
      <c r="W15" s="1143"/>
      <c r="X15" s="1143"/>
      <c r="Y15" s="1143"/>
      <c r="Z15" s="1144"/>
      <c r="AA15" s="1143"/>
      <c r="AB15" s="1143"/>
      <c r="AC15" s="933"/>
      <c r="AD15" s="933"/>
      <c r="AH15" s="41"/>
      <c r="AX15" s="28"/>
      <c r="AY15" s="28"/>
      <c r="AZ15" s="28"/>
      <c r="BA15" s="28"/>
      <c r="BB15" s="28"/>
      <c r="BC15" s="28"/>
      <c r="BD15" s="28"/>
      <c r="BE15" s="28"/>
      <c r="BF15" s="28"/>
      <c r="BG15" s="28"/>
    </row>
    <row r="16" spans="1:59" ht="16.5" thickTop="1" thickBot="1">
      <c r="A16" s="47" t="s">
        <v>73</v>
      </c>
      <c r="B16" s="706" t="s">
        <v>561</v>
      </c>
      <c r="C16" s="707" t="s">
        <v>562</v>
      </c>
      <c r="D16" s="706" t="s">
        <v>17</v>
      </c>
    </row>
    <row r="17" spans="1:27" ht="15.75" thickTop="1">
      <c r="A17" s="907" t="s">
        <v>497</v>
      </c>
      <c r="D17" s="7" cm="1">
        <f t="array" ref="D17">SUM(SUMIFS(Trans!$D:$D,Trans!$H:$H,{"LC","DC","Customs duty","Freight ","Insurance","Related"},Trans!$I:$I,$A2,Trans!$C:$C,"Debit"))</f>
        <v>0</v>
      </c>
    </row>
    <row r="18" spans="1:27">
      <c r="A18" s="907" t="s">
        <v>498</v>
      </c>
    </row>
    <row r="19" spans="1:27">
      <c r="A19" s="908" t="s">
        <v>499</v>
      </c>
    </row>
    <row r="20" spans="1:27">
      <c r="A20" s="908" t="s">
        <v>500</v>
      </c>
    </row>
    <row r="21" spans="1:27" ht="23.25">
      <c r="A21" s="908" t="s">
        <v>501</v>
      </c>
      <c r="AA21" s="800"/>
    </row>
    <row r="22" spans="1:27">
      <c r="A22" s="908" t="s">
        <v>502</v>
      </c>
    </row>
    <row r="23" spans="1:27">
      <c r="A23" s="908" t="s">
        <v>503</v>
      </c>
    </row>
    <row r="24" spans="1:27">
      <c r="A24" s="908" t="s">
        <v>504</v>
      </c>
    </row>
    <row r="25" spans="1:27">
      <c r="A25" s="908" t="s">
        <v>505</v>
      </c>
    </row>
    <row r="26" spans="1:27">
      <c r="A26" s="908" t="s">
        <v>506</v>
      </c>
    </row>
    <row r="27" spans="1:27">
      <c r="A27" s="908" t="s">
        <v>507</v>
      </c>
    </row>
    <row r="28" spans="1:27">
      <c r="A28" s="908" t="s">
        <v>508</v>
      </c>
    </row>
    <row r="29" spans="1:27">
      <c r="A29" s="56"/>
    </row>
    <row r="43" spans="1:59">
      <c r="AX43" s="28" t="s">
        <v>14</v>
      </c>
      <c r="AY43" s="28" t="e">
        <f>SUMIFS(Trans!$D:$D,Trans!#REF!,AX43,Trans!$C:$C,"Debit")</f>
        <v>#REF!</v>
      </c>
      <c r="AZ43" s="28"/>
      <c r="BA43" s="28"/>
      <c r="BB43" s="28"/>
      <c r="BC43" s="28"/>
      <c r="BD43" s="28"/>
      <c r="BE43" s="28"/>
      <c r="BF43" s="28"/>
      <c r="BG43" s="28"/>
    </row>
    <row r="44" spans="1:59" s="20" customFormat="1" ht="25.5" customHeight="1">
      <c r="A44" s="626" t="s">
        <v>297</v>
      </c>
      <c r="B44" s="679">
        <f t="shared" ref="B44:V44" si="5">SUM(B2:B4)</f>
        <v>0</v>
      </c>
      <c r="C44" s="680">
        <f t="shared" si="5"/>
        <v>0</v>
      </c>
      <c r="D44" s="680">
        <f t="shared" si="5"/>
        <v>30000</v>
      </c>
      <c r="E44" s="680">
        <f t="shared" si="5"/>
        <v>0</v>
      </c>
      <c r="F44" s="680">
        <f t="shared" si="5"/>
        <v>0</v>
      </c>
      <c r="G44" s="680">
        <f t="shared" si="5"/>
        <v>0</v>
      </c>
      <c r="H44" s="680">
        <f t="shared" si="5"/>
        <v>0</v>
      </c>
      <c r="I44" s="680">
        <f t="shared" si="5"/>
        <v>0</v>
      </c>
      <c r="J44" s="680">
        <f t="shared" si="5"/>
        <v>0</v>
      </c>
      <c r="K44" s="680">
        <f t="shared" si="5"/>
        <v>0</v>
      </c>
      <c r="L44" s="680">
        <f t="shared" si="5"/>
        <v>0</v>
      </c>
      <c r="M44" s="680">
        <f t="shared" si="5"/>
        <v>0</v>
      </c>
      <c r="N44" s="680">
        <f t="shared" si="5"/>
        <v>0</v>
      </c>
      <c r="O44" s="680">
        <f t="shared" si="5"/>
        <v>0</v>
      </c>
      <c r="P44" s="680">
        <f t="shared" si="5"/>
        <v>0</v>
      </c>
      <c r="Q44" s="680">
        <f t="shared" si="5"/>
        <v>0</v>
      </c>
      <c r="R44" s="680">
        <f t="shared" si="5"/>
        <v>0</v>
      </c>
      <c r="S44" s="680">
        <f t="shared" si="5"/>
        <v>0</v>
      </c>
      <c r="T44" s="680">
        <f t="shared" si="5"/>
        <v>0</v>
      </c>
      <c r="U44" s="681">
        <f t="shared" si="5"/>
        <v>0</v>
      </c>
      <c r="V44" s="681">
        <f t="shared" si="5"/>
        <v>0</v>
      </c>
      <c r="W44" s="681"/>
      <c r="X44" s="681"/>
      <c r="Y44" s="680">
        <f>SUM(Y2:Y4)</f>
        <v>0</v>
      </c>
      <c r="Z44" s="51">
        <f>SUM(Z2:Z4)</f>
        <v>0</v>
      </c>
      <c r="AA44" s="680">
        <f>SUM(AA2:AA4)</f>
        <v>0</v>
      </c>
      <c r="AB44" s="680">
        <f>SUM(AB2:AB4)</f>
        <v>0</v>
      </c>
      <c r="AC44" s="935"/>
      <c r="AD44" s="935"/>
      <c r="AH44" s="52">
        <f>SUMIFS(Trans!$D:$D,Trans!$G:$G,I$1,Trans!$I:$I,$A44,Trans!$C:$C,"Debit")</f>
        <v>0</v>
      </c>
      <c r="AX44" s="28" t="s">
        <v>15</v>
      </c>
      <c r="AY44" s="28" t="e">
        <f>SUMIFS(Trans!$D:$D,Trans!#REF!,AX44,Trans!$C:$C,"Debit")</f>
        <v>#REF!</v>
      </c>
      <c r="AZ44" s="28"/>
      <c r="BA44" s="28"/>
      <c r="BB44" s="28"/>
      <c r="BC44" s="28"/>
      <c r="BD44" s="996"/>
      <c r="BE44" s="996"/>
      <c r="BF44" s="996"/>
      <c r="BG44" s="996"/>
    </row>
    <row r="45" spans="1:59" s="20" customFormat="1" ht="25.5" customHeight="1">
      <c r="A45" s="626" t="s">
        <v>298</v>
      </c>
      <c r="B45" s="679">
        <f t="shared" ref="B45:V45" si="6">SUM(B5:B7)</f>
        <v>0</v>
      </c>
      <c r="C45" s="680">
        <f t="shared" si="6"/>
        <v>0</v>
      </c>
      <c r="D45" s="680">
        <f t="shared" si="6"/>
        <v>0</v>
      </c>
      <c r="E45" s="680">
        <f t="shared" si="6"/>
        <v>0</v>
      </c>
      <c r="F45" s="680">
        <f t="shared" si="6"/>
        <v>0</v>
      </c>
      <c r="G45" s="680">
        <f t="shared" si="6"/>
        <v>0</v>
      </c>
      <c r="H45" s="680">
        <f t="shared" si="6"/>
        <v>0</v>
      </c>
      <c r="I45" s="680">
        <f t="shared" si="6"/>
        <v>0</v>
      </c>
      <c r="J45" s="680">
        <f t="shared" si="6"/>
        <v>0</v>
      </c>
      <c r="K45" s="680">
        <f t="shared" si="6"/>
        <v>0</v>
      </c>
      <c r="L45" s="680">
        <f t="shared" si="6"/>
        <v>0</v>
      </c>
      <c r="M45" s="680">
        <f t="shared" si="6"/>
        <v>0</v>
      </c>
      <c r="N45" s="680">
        <f t="shared" si="6"/>
        <v>0</v>
      </c>
      <c r="O45" s="680">
        <f t="shared" si="6"/>
        <v>0</v>
      </c>
      <c r="P45" s="680">
        <f t="shared" si="6"/>
        <v>0</v>
      </c>
      <c r="Q45" s="680">
        <f t="shared" si="6"/>
        <v>0</v>
      </c>
      <c r="R45" s="680">
        <f t="shared" si="6"/>
        <v>0</v>
      </c>
      <c r="S45" s="680">
        <f t="shared" si="6"/>
        <v>0</v>
      </c>
      <c r="T45" s="680">
        <f t="shared" si="6"/>
        <v>0</v>
      </c>
      <c r="U45" s="680">
        <f t="shared" si="6"/>
        <v>0</v>
      </c>
      <c r="V45" s="680">
        <f t="shared" si="6"/>
        <v>0</v>
      </c>
      <c r="W45" s="680"/>
      <c r="X45" s="680"/>
      <c r="Y45" s="680">
        <f>SUM(Y5:Y7)</f>
        <v>0</v>
      </c>
      <c r="Z45" s="51">
        <f>SUM(Z5:Z7)</f>
        <v>0</v>
      </c>
      <c r="AA45" s="680">
        <f>SUM(AA5:AA7)</f>
        <v>0</v>
      </c>
      <c r="AB45" s="680">
        <f>SUM(AB5:AB7)</f>
        <v>0</v>
      </c>
      <c r="AC45" s="935"/>
      <c r="AD45" s="935"/>
      <c r="AH45" s="52">
        <f>SUMIFS(Trans!$D:$D,Trans!$G:$G,I$1,Trans!$I:$I,$A45,Trans!$C:$C,"Debit")</f>
        <v>0</v>
      </c>
      <c r="AX45" s="28"/>
      <c r="AY45" s="997"/>
      <c r="AZ45" s="28"/>
      <c r="BA45" s="28"/>
      <c r="BB45" s="28"/>
      <c r="BC45" s="28"/>
      <c r="BD45" s="996"/>
      <c r="BE45" s="996"/>
      <c r="BF45" s="996"/>
      <c r="BG45" s="996"/>
    </row>
    <row r="46" spans="1:59" s="20" customFormat="1" ht="25.5" customHeight="1">
      <c r="A46" s="626" t="s">
        <v>299</v>
      </c>
      <c r="B46" s="679">
        <f t="shared" ref="B46:V46" si="7">SUM(B8:B10)</f>
        <v>0</v>
      </c>
      <c r="C46" s="680">
        <f t="shared" si="7"/>
        <v>0</v>
      </c>
      <c r="D46" s="680">
        <f t="shared" si="7"/>
        <v>0</v>
      </c>
      <c r="E46" s="680">
        <f t="shared" si="7"/>
        <v>0</v>
      </c>
      <c r="F46" s="680">
        <f t="shared" si="7"/>
        <v>0</v>
      </c>
      <c r="G46" s="680">
        <f t="shared" si="7"/>
        <v>0</v>
      </c>
      <c r="H46" s="680">
        <f t="shared" si="7"/>
        <v>0</v>
      </c>
      <c r="I46" s="680">
        <f t="shared" si="7"/>
        <v>0</v>
      </c>
      <c r="J46" s="680">
        <f t="shared" si="7"/>
        <v>0</v>
      </c>
      <c r="K46" s="680">
        <f t="shared" si="7"/>
        <v>0</v>
      </c>
      <c r="L46" s="680">
        <f t="shared" si="7"/>
        <v>0</v>
      </c>
      <c r="M46" s="680">
        <f t="shared" si="7"/>
        <v>0</v>
      </c>
      <c r="N46" s="680">
        <f t="shared" si="7"/>
        <v>0</v>
      </c>
      <c r="O46" s="680">
        <f t="shared" si="7"/>
        <v>0</v>
      </c>
      <c r="P46" s="680">
        <f t="shared" si="7"/>
        <v>0</v>
      </c>
      <c r="Q46" s="680">
        <f t="shared" si="7"/>
        <v>0</v>
      </c>
      <c r="R46" s="680">
        <f t="shared" si="7"/>
        <v>0</v>
      </c>
      <c r="S46" s="680">
        <f t="shared" si="7"/>
        <v>0</v>
      </c>
      <c r="T46" s="680">
        <f t="shared" si="7"/>
        <v>0</v>
      </c>
      <c r="U46" s="680">
        <f t="shared" si="7"/>
        <v>0</v>
      </c>
      <c r="V46" s="680">
        <f t="shared" si="7"/>
        <v>0</v>
      </c>
      <c r="W46" s="680"/>
      <c r="X46" s="680"/>
      <c r="Y46" s="680">
        <f>SUM(Y8:Y10)</f>
        <v>0</v>
      </c>
      <c r="Z46" s="51">
        <f>SUM(Z8:Z10)</f>
        <v>0</v>
      </c>
      <c r="AA46" s="680">
        <f>SUM(AA8:AA10)</f>
        <v>0</v>
      </c>
      <c r="AB46" s="680">
        <f>SUM(AB8:AB10)</f>
        <v>0</v>
      </c>
      <c r="AC46" s="935"/>
      <c r="AD46" s="935"/>
      <c r="AH46" s="52">
        <f>SUMIFS(Trans!$D:$D,Trans!$G:$G,I$1,Trans!$I:$I,$A46,Trans!$C:$C,"Debit")</f>
        <v>0</v>
      </c>
      <c r="AX46" s="995"/>
      <c r="AY46" s="997"/>
      <c r="AZ46" s="28"/>
      <c r="BA46" s="28"/>
      <c r="BB46" s="28"/>
      <c r="BC46" s="28"/>
      <c r="BD46" s="996"/>
      <c r="BE46" s="996"/>
      <c r="BF46" s="996"/>
      <c r="BG46" s="996"/>
    </row>
    <row r="47" spans="1:59" s="20" customFormat="1" ht="25.5" customHeight="1">
      <c r="A47" s="626" t="s">
        <v>300</v>
      </c>
      <c r="B47" s="682">
        <f t="shared" ref="B47:V47" si="8">SUM(B11:B13)</f>
        <v>0</v>
      </c>
      <c r="C47" s="683">
        <f t="shared" si="8"/>
        <v>0</v>
      </c>
      <c r="D47" s="683">
        <f t="shared" si="8"/>
        <v>0</v>
      </c>
      <c r="E47" s="683">
        <f t="shared" si="8"/>
        <v>0</v>
      </c>
      <c r="F47" s="683">
        <f t="shared" si="8"/>
        <v>0</v>
      </c>
      <c r="G47" s="683">
        <f t="shared" si="8"/>
        <v>0</v>
      </c>
      <c r="H47" s="683">
        <f t="shared" si="8"/>
        <v>0</v>
      </c>
      <c r="I47" s="683">
        <f t="shared" si="8"/>
        <v>0</v>
      </c>
      <c r="J47" s="683">
        <f t="shared" si="8"/>
        <v>0</v>
      </c>
      <c r="K47" s="683">
        <f t="shared" si="8"/>
        <v>0</v>
      </c>
      <c r="L47" s="683">
        <f t="shared" si="8"/>
        <v>0</v>
      </c>
      <c r="M47" s="683">
        <f t="shared" si="8"/>
        <v>0</v>
      </c>
      <c r="N47" s="683">
        <f t="shared" si="8"/>
        <v>0</v>
      </c>
      <c r="O47" s="683">
        <f t="shared" si="8"/>
        <v>0</v>
      </c>
      <c r="P47" s="683">
        <f t="shared" si="8"/>
        <v>0</v>
      </c>
      <c r="Q47" s="683">
        <f t="shared" si="8"/>
        <v>0</v>
      </c>
      <c r="R47" s="683">
        <f t="shared" si="8"/>
        <v>0</v>
      </c>
      <c r="S47" s="683">
        <f t="shared" si="8"/>
        <v>0</v>
      </c>
      <c r="T47" s="683">
        <f t="shared" si="8"/>
        <v>0</v>
      </c>
      <c r="U47" s="683">
        <f t="shared" si="8"/>
        <v>0</v>
      </c>
      <c r="V47" s="683">
        <f t="shared" si="8"/>
        <v>0</v>
      </c>
      <c r="W47" s="688"/>
      <c r="X47" s="688"/>
      <c r="Y47" s="683">
        <f>SUM(Y11:Y13)</f>
        <v>0</v>
      </c>
      <c r="Z47" s="55">
        <f>SUM(Z11:Z13)</f>
        <v>0</v>
      </c>
      <c r="AA47" s="683">
        <f>SUM(AA11:AA13)</f>
        <v>0</v>
      </c>
      <c r="AB47" s="683">
        <f>SUM(AB11:AB13)</f>
        <v>0</v>
      </c>
      <c r="AC47" s="936"/>
      <c r="AD47" s="936"/>
      <c r="AH47" s="40">
        <f>SUM(AH11:AH13)</f>
        <v>0</v>
      </c>
    </row>
    <row r="48" spans="1:59" ht="15.75" thickBot="1"/>
    <row r="49" spans="1:34" s="650" customFormat="1" ht="27" customHeight="1" thickTop="1" thickBot="1">
      <c r="A49" s="648" t="s">
        <v>73</v>
      </c>
      <c r="B49" s="652" t="s">
        <v>47</v>
      </c>
      <c r="C49" s="653" t="s">
        <v>48</v>
      </c>
      <c r="D49" s="652" t="s">
        <v>4</v>
      </c>
      <c r="E49" s="652" t="s">
        <v>50</v>
      </c>
      <c r="F49" s="652" t="s">
        <v>51</v>
      </c>
      <c r="G49" s="657" t="s">
        <v>81</v>
      </c>
      <c r="H49" s="654" t="s">
        <v>2</v>
      </c>
      <c r="I49" s="654" t="s">
        <v>10</v>
      </c>
      <c r="J49" s="655" t="s">
        <v>83</v>
      </c>
      <c r="K49" s="656" t="s">
        <v>94</v>
      </c>
      <c r="L49" s="652" t="s">
        <v>16</v>
      </c>
      <c r="M49" s="652" t="s">
        <v>12</v>
      </c>
      <c r="N49" s="657" t="s">
        <v>82</v>
      </c>
      <c r="O49" s="657" t="s">
        <v>84</v>
      </c>
      <c r="P49" s="657" t="s">
        <v>55</v>
      </c>
      <c r="Q49" s="658" t="s">
        <v>56</v>
      </c>
      <c r="R49" s="687" t="s">
        <v>77</v>
      </c>
      <c r="S49" s="685" t="s">
        <v>333</v>
      </c>
      <c r="T49" s="661" t="s">
        <v>60</v>
      </c>
      <c r="U49" s="686" t="s">
        <v>330</v>
      </c>
      <c r="V49" s="660" t="s">
        <v>111</v>
      </c>
      <c r="W49" s="649" t="s">
        <v>62</v>
      </c>
      <c r="X49" s="922"/>
      <c r="Y49" s="652" t="s">
        <v>95</v>
      </c>
      <c r="AA49" s="659" t="s">
        <v>31</v>
      </c>
      <c r="AB49" s="660" t="s">
        <v>11</v>
      </c>
      <c r="AC49" s="937"/>
      <c r="AD49" s="937"/>
      <c r="AH49" s="651" t="s">
        <v>11</v>
      </c>
    </row>
    <row r="50" spans="1:34" ht="15.75" thickTop="1"/>
  </sheetData>
  <phoneticPr fontId="160" type="noConversion"/>
  <hyperlinks>
    <hyperlink ref="A1" location="'Sheet4'!A1" display="Back " xr:uid="{17B1E697-AF50-4934-96E9-C83578ABC13D}"/>
    <hyperlink ref="A49" location="'Sheet4'!A1" display="Back " xr:uid="{42D9DACC-E462-49F3-BC72-13A126C2A900}"/>
    <hyperlink ref="A16" location="'Sheet4'!A1" display="Back " xr:uid="{8B83D908-BE6F-4BC6-A3E0-F08FF2704D8B}"/>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36886-C079-4B7A-A5CE-2E592F359EA4}">
  <dimension ref="B1:L67"/>
  <sheetViews>
    <sheetView zoomScale="110" zoomScaleNormal="110" workbookViewId="0">
      <selection activeCell="B6" sqref="B6:D6"/>
    </sheetView>
  </sheetViews>
  <sheetFormatPr defaultRowHeight="15"/>
  <cols>
    <col min="1" max="1" width="2.42578125" customWidth="1"/>
    <col min="2" max="2" width="16" customWidth="1"/>
    <col min="3" max="3" width="17.7109375" customWidth="1"/>
    <col min="4" max="4" width="9.7109375" customWidth="1"/>
    <col min="5" max="6" width="16" customWidth="1"/>
    <col min="7" max="7" width="8" customWidth="1"/>
    <col min="8" max="12" width="16" customWidth="1"/>
    <col min="13" max="13" width="3" customWidth="1"/>
  </cols>
  <sheetData>
    <row r="1" spans="2:12" ht="24" customHeight="1">
      <c r="B1" s="1432" t="s">
        <v>477</v>
      </c>
      <c r="C1" s="1421"/>
      <c r="D1" s="1421"/>
      <c r="E1" s="1421"/>
      <c r="F1" s="1421"/>
      <c r="G1" s="1421"/>
      <c r="H1" s="1421"/>
      <c r="I1" s="1421"/>
      <c r="J1" s="1421"/>
      <c r="K1" s="1421"/>
      <c r="L1" s="1421"/>
    </row>
    <row r="2" spans="2:12" ht="24" customHeight="1">
      <c r="B2" s="1421"/>
      <c r="C2" s="1421"/>
      <c r="D2" s="1421"/>
      <c r="E2" s="1421"/>
      <c r="F2" s="1421"/>
      <c r="G2" s="1421"/>
      <c r="H2" s="1421"/>
      <c r="I2" s="1421"/>
      <c r="J2" s="1421"/>
      <c r="K2" s="1421"/>
      <c r="L2" s="1421"/>
    </row>
    <row r="3" spans="2:12" ht="20.100000000000001" customHeight="1">
      <c r="B3" s="1501" t="str">
        <f ca="1">"Company AAA  |  Source: CreditS ledger  |  Generated "&amp;TEXT(TODAY(),"mmmm d, yyyy")</f>
        <v>Company AAA  |  Source: CreditS ledger  |  Generated July 15, 2026</v>
      </c>
      <c r="C3" s="1421"/>
      <c r="D3" s="1421"/>
      <c r="E3" s="1421"/>
      <c r="F3" s="1421"/>
      <c r="G3" s="1421"/>
      <c r="H3" s="1421"/>
      <c r="I3" s="1421"/>
      <c r="J3" s="1421"/>
      <c r="K3" s="1421"/>
      <c r="L3" s="1421"/>
    </row>
    <row r="4" spans="2:12" ht="8.1" customHeight="1" thickBot="1"/>
    <row r="5" spans="2:12" s="19" customFormat="1" ht="25.5" customHeight="1">
      <c r="B5" s="1490" t="s">
        <v>478</v>
      </c>
      <c r="C5" s="1491"/>
      <c r="D5" s="1492"/>
      <c r="E5" s="1493" t="s">
        <v>479</v>
      </c>
      <c r="F5" s="1502"/>
      <c r="G5" s="1494"/>
      <c r="H5" s="1503" t="s">
        <v>480</v>
      </c>
      <c r="I5" s="1504"/>
      <c r="J5" s="1505"/>
      <c r="K5" s="1506" t="s">
        <v>481</v>
      </c>
      <c r="L5" s="1507"/>
    </row>
    <row r="6" spans="2:12" s="19" customFormat="1" ht="25.5" customHeight="1">
      <c r="B6" s="1495">
        <f>SUM(CreditS!$C$2:$C$32)</f>
        <v>2790430</v>
      </c>
      <c r="C6" s="1476"/>
      <c r="D6" s="1477"/>
      <c r="E6" s="1495">
        <f ca="1">SUMIF(CreditS!$G$2:$G$32,"Over Due",CreditS!$C$2:$C$32)</f>
        <v>1012630</v>
      </c>
      <c r="F6" s="1476"/>
      <c r="G6" s="1477"/>
      <c r="H6" s="1495">
        <f ca="1">SUMIF(CreditS!$G$2:$G$32,"Due soon",CreditS!$C$2:$C$32)</f>
        <v>408650</v>
      </c>
      <c r="I6" s="1476"/>
      <c r="J6" s="1477"/>
      <c r="K6" s="1498">
        <f ca="1">AVERAGE(CreditS!$J$2:$J$32)</f>
        <v>39.806451612903224</v>
      </c>
      <c r="L6" s="1477"/>
    </row>
    <row r="7" spans="2:12" s="19" customFormat="1" ht="25.5" customHeight="1">
      <c r="B7" s="1479" t="str">
        <f>COUNTA(CreditS!$B$2:$B$32)&amp;" open invoices"</f>
        <v>31 open invoices</v>
      </c>
      <c r="C7" s="1476"/>
      <c r="D7" s="1477"/>
      <c r="E7" s="1480" t="str">
        <f ca="1">COUNTIF(CreditS!$G$2:$G$32,"Over Due")&amp;" invoices overdue"</f>
        <v>11 invoices overdue</v>
      </c>
      <c r="F7" s="1476"/>
      <c r="G7" s="1477"/>
      <c r="H7" s="1499" t="str">
        <f ca="1">COUNTIF(CreditS!$G$2:$G$32,"Due soon")&amp;" invoices due soon"</f>
        <v>8 invoices due soon</v>
      </c>
      <c r="I7" s="1476"/>
      <c r="J7" s="1477"/>
      <c r="K7" s="1500" t="str">
        <f>"Target: 30-60 days"</f>
        <v>Target: 30-60 days</v>
      </c>
      <c r="L7" s="1477"/>
    </row>
    <row r="8" spans="2:12" s="19" customFormat="1" ht="25.5" customHeight="1" thickBot="1"/>
    <row r="9" spans="2:12" s="19" customFormat="1" ht="25.5" customHeight="1">
      <c r="B9" s="1484" t="s">
        <v>482</v>
      </c>
      <c r="C9" s="1485"/>
      <c r="D9" s="1486"/>
      <c r="E9" s="1487" t="s">
        <v>483</v>
      </c>
      <c r="F9" s="1488"/>
      <c r="G9" s="1489"/>
      <c r="H9" s="1490" t="s">
        <v>484</v>
      </c>
      <c r="I9" s="1491"/>
      <c r="J9" s="1492"/>
      <c r="K9" s="1493" t="s">
        <v>485</v>
      </c>
      <c r="L9" s="1494"/>
    </row>
    <row r="10" spans="2:12" s="19" customFormat="1" ht="25.5" customHeight="1">
      <c r="B10" s="1495">
        <f ca="1">SUMIF(CreditS!$G$2:$G$32,"FP need",CreditS!$C$2:$C$32)</f>
        <v>350400</v>
      </c>
      <c r="C10" s="1476"/>
      <c r="D10" s="1477"/>
      <c r="E10" s="1495">
        <f ca="1">SUMIF(CreditS!$G$2:$G$32,"Pending",CreditS!$C$2:$C$32)</f>
        <v>711950</v>
      </c>
      <c r="F10" s="1476"/>
      <c r="G10" s="1477"/>
      <c r="H10" s="1496">
        <f ca="1">-MIN(CreditS!$E$2:$E$32)</f>
        <v>54</v>
      </c>
      <c r="I10" s="1476"/>
      <c r="J10" s="1477"/>
      <c r="K10" s="1497">
        <f ca="1">SUMIF(CreditS!$G$2:$G$32,"Over Due",CreditS!$C$2:$C$32)/SUM(CreditS!$C$2:$C$32)</f>
        <v>0.36289389090570273</v>
      </c>
      <c r="L10" s="1477"/>
    </row>
    <row r="11" spans="2:12" s="19" customFormat="1" ht="25.5" customHeight="1">
      <c r="B11" s="1475" t="str">
        <f ca="1">COUNTIF(CreditS!$G$2:$G$32,"FP need")&amp;" invoices"</f>
        <v>4 invoices</v>
      </c>
      <c r="C11" s="1476"/>
      <c r="D11" s="1477"/>
      <c r="E11" s="1478" t="str">
        <f ca="1">COUNTIF(CreditS!$G$2:$G$32,"Pending")&amp;" invoices"</f>
        <v>4 invoices</v>
      </c>
      <c r="F11" s="1476"/>
      <c r="G11" s="1477"/>
      <c r="H11" s="1479" t="str">
        <f ca="1">"Customer: "&amp;INDEX(CreditS!$B$2:$B$32, MATCH(MIN(CreditS!$E$2:$E$32), CreditS!$E$2:$E$32, 0))</f>
        <v>Customer: Eman</v>
      </c>
      <c r="I11" s="1476"/>
      <c r="J11" s="1477"/>
      <c r="K11" s="1480" t="str">
        <f>"Of total outstanding credit"</f>
        <v>Of total outstanding credit</v>
      </c>
      <c r="L11" s="1477"/>
    </row>
    <row r="12" spans="2:12" s="59" customFormat="1" ht="15.95" customHeight="1"/>
    <row r="13" spans="2:12" s="19" customFormat="1" ht="32.25" customHeight="1">
      <c r="B13" s="1481" t="s">
        <v>486</v>
      </c>
      <c r="C13" s="1482"/>
      <c r="D13" s="1482"/>
      <c r="E13" s="1482"/>
    </row>
    <row r="14" spans="2:12" s="19" customFormat="1" ht="32.25" customHeight="1">
      <c r="B14" s="1009" t="s">
        <v>141</v>
      </c>
      <c r="C14" s="1010" t="s">
        <v>487</v>
      </c>
      <c r="D14" s="1010" t="s">
        <v>488</v>
      </c>
      <c r="E14" s="1010" t="s">
        <v>489</v>
      </c>
    </row>
    <row r="15" spans="2:12" s="19" customFormat="1" ht="32.25" customHeight="1">
      <c r="B15" s="1011" t="s">
        <v>144</v>
      </c>
      <c r="C15" s="1012">
        <f ca="1">SUMIF(CreditS!$G$2:$G$32,"Over Due",CreditS!$C$2:$C$32)</f>
        <v>1012630</v>
      </c>
      <c r="D15" s="1013">
        <f ca="1">COUNTIF(CreditS!$G$2:$G$32,"Over Due")</f>
        <v>11</v>
      </c>
      <c r="E15" s="1014">
        <f ca="1">C15/SUM($C$15:$C$18)</f>
        <v>0.40772176209821914</v>
      </c>
    </row>
    <row r="16" spans="2:12" s="19" customFormat="1" ht="32.25" customHeight="1">
      <c r="B16" s="1015" t="s">
        <v>216</v>
      </c>
      <c r="C16" s="1016">
        <f ca="1">SUMIF(CreditS!$G$2:$G$32,"Due soon",CreditS!$C$2:$C$32)</f>
        <v>408650</v>
      </c>
      <c r="D16" s="1017">
        <f ca="1">COUNTIF(CreditS!$G$2:$G$32,"Due soon")</f>
        <v>8</v>
      </c>
      <c r="E16" s="1018">
        <f ca="1">C16/SUM($C$15:$C$18)</f>
        <v>0.16453739083518881</v>
      </c>
    </row>
    <row r="17" spans="2:5" s="19" customFormat="1" ht="32.25" customHeight="1">
      <c r="B17" s="1019" t="s">
        <v>345</v>
      </c>
      <c r="C17" s="1012">
        <f ca="1">SUMIF(CreditS!$G$2:$G$32,"FP need",CreditS!$C$2:$C$32)</f>
        <v>350400</v>
      </c>
      <c r="D17" s="1013">
        <f ca="1">COUNTIF(CreditS!$G$2:$G$32,"FP need")</f>
        <v>4</v>
      </c>
      <c r="E17" s="1014">
        <f ca="1">C17/SUM($C$15:$C$18)</f>
        <v>0.14108381683262</v>
      </c>
    </row>
    <row r="18" spans="2:5" s="19" customFormat="1" ht="32.25" customHeight="1">
      <c r="B18" s="1020" t="s">
        <v>269</v>
      </c>
      <c r="C18" s="1016">
        <f ca="1">SUMIF(CreditS!$G$2:$G$32,"Pending",CreditS!$C$2:$C$32)</f>
        <v>711950</v>
      </c>
      <c r="D18" s="1017">
        <f ca="1">COUNTIF(CreditS!$G$2:$G$32,"Pending")</f>
        <v>4</v>
      </c>
      <c r="E18" s="1018">
        <f ca="1">C18/SUM($C$15:$C$18)</f>
        <v>0.28665703023397204</v>
      </c>
    </row>
    <row r="19" spans="2:5" ht="15.95" customHeight="1"/>
    <row r="20" spans="2:5" ht="15.95" customHeight="1"/>
    <row r="21" spans="2:5" ht="20.100000000000001" customHeight="1">
      <c r="B21" s="1483" t="s">
        <v>490</v>
      </c>
      <c r="C21" s="1421"/>
      <c r="D21" s="1421"/>
      <c r="E21" s="1421"/>
    </row>
    <row r="22" spans="2:5" ht="15.95" customHeight="1">
      <c r="B22" s="876" t="s">
        <v>272</v>
      </c>
      <c r="C22" s="877" t="s">
        <v>491</v>
      </c>
      <c r="D22" s="877" t="s">
        <v>489</v>
      </c>
    </row>
    <row r="23" spans="2:5" ht="15.95" customHeight="1">
      <c r="B23" s="881" t="s">
        <v>97</v>
      </c>
      <c r="C23" s="878">
        <f>SUMIF(CreditS!$B$2:$B$32,"Eman",CreditS!$C$2:$C$32)</f>
        <v>548850</v>
      </c>
      <c r="D23" s="879">
        <f>C23/SUM(CreditS!$C$2:$C$32)</f>
        <v>0.1966901158602796</v>
      </c>
    </row>
    <row r="24" spans="2:5" ht="15.95" customHeight="1">
      <c r="B24" s="882" t="s">
        <v>359</v>
      </c>
      <c r="C24" s="880">
        <f>SUMIF(CreditS!$B$2:$B$32,"Azi Ws",CreditS!$C$2:$C$32)</f>
        <v>457200</v>
      </c>
      <c r="D24" s="879">
        <f>C24/SUM(CreditS!$C$2:$C$32)</f>
        <v>0.16384571553488173</v>
      </c>
    </row>
    <row r="25" spans="2:5" ht="15.95" customHeight="1">
      <c r="B25" s="881" t="s">
        <v>191</v>
      </c>
      <c r="C25" s="878">
        <f>SUMIF(CreditS!$B$2:$B$32,"Droga",CreditS!$C$2:$C$32)</f>
        <v>258300</v>
      </c>
      <c r="D25" s="879">
        <f>C25/SUM(CreditS!$C$2:$C$32)</f>
        <v>9.2566378658486326E-2</v>
      </c>
    </row>
    <row r="26" spans="2:5" ht="15.95" customHeight="1">
      <c r="B26" s="882" t="s">
        <v>100</v>
      </c>
      <c r="C26" s="880">
        <f>SUMIF(CreditS!$B$2:$B$32,"Dr nigatu",CreditS!$C$2:$C$32)</f>
        <v>218455</v>
      </c>
      <c r="D26" s="879">
        <f>C26/SUM(CreditS!$C$2:$C$32)</f>
        <v>7.8287217382267252E-2</v>
      </c>
    </row>
    <row r="27" spans="2:5" ht="15.95" customHeight="1">
      <c r="B27" s="881" t="s">
        <v>185</v>
      </c>
      <c r="C27" s="878">
        <f>SUMIF(CreditS!$B$2:$B$32,"Jacaranda",CreditS!$C$2:$C$32)</f>
        <v>209400</v>
      </c>
      <c r="D27" s="879">
        <f>C27/SUM(CreditS!$C$2:$C$32)</f>
        <v>7.5042197797472079E-2</v>
      </c>
    </row>
    <row r="28" spans="2:5" ht="15.95" customHeight="1">
      <c r="B28" s="882" t="s">
        <v>257</v>
      </c>
      <c r="C28" s="880">
        <f>SUMIF(CreditS!$B$2:$B$32,"Flora pharmaceu",CreditS!$C$2:$C$32)</f>
        <v>0</v>
      </c>
      <c r="D28" s="879">
        <f>C28/SUM(CreditS!$C$2:$C$32)</f>
        <v>0</v>
      </c>
    </row>
    <row r="29" spans="2:5" ht="15.95" customHeight="1">
      <c r="B29" s="881" t="s">
        <v>92</v>
      </c>
      <c r="C29" s="878">
        <f>SUMIF(CreditS!$B$2:$B$32,"wilget",CreditS!$C$2:$C$32)</f>
        <v>244650</v>
      </c>
      <c r="D29" s="879">
        <f>C29/SUM(CreditS!$C$2:$C$32)</f>
        <v>8.7674659461086643E-2</v>
      </c>
    </row>
    <row r="30" spans="2:5" ht="15.95" customHeight="1">
      <c r="B30" s="882" t="s">
        <v>264</v>
      </c>
      <c r="C30" s="880">
        <f>SUMIF(CreditS!$B$2:$B$32,"Wajin",CreditS!$C$2:$C$32)</f>
        <v>212000</v>
      </c>
      <c r="D30" s="879">
        <f>C30/SUM(CreditS!$C$2:$C$32)</f>
        <v>7.5973953835072008E-2</v>
      </c>
    </row>
    <row r="31" spans="2:5" ht="15.95" customHeight="1">
      <c r="B31" s="883" t="s">
        <v>492</v>
      </c>
      <c r="C31" s="878">
        <f>SUM(CreditS!$C$2:$C$32)-SUM(C23:C30)</f>
        <v>641575</v>
      </c>
      <c r="D31" s="879">
        <f>C31/SUM(CreditS!$C$2:$C$32)</f>
        <v>0.22991976147045437</v>
      </c>
    </row>
    <row r="32" spans="2:5" ht="15.95" customHeight="1"/>
    <row r="33" spans="2:12" ht="15.95" customHeight="1"/>
    <row r="34" spans="2:12" ht="15.95" customHeight="1"/>
    <row r="35" spans="2:12" ht="15.95" customHeight="1"/>
    <row r="36" spans="2:12" ht="15.95" customHeight="1"/>
    <row r="37" spans="2:12" ht="15.95" customHeight="1"/>
    <row r="38" spans="2:12" ht="15.95" customHeight="1"/>
    <row r="39" spans="2:12" ht="15.95" customHeight="1"/>
    <row r="40" spans="2:12" ht="15.95" customHeight="1"/>
    <row r="41" spans="2:12" ht="15.95" customHeight="1"/>
    <row r="42" spans="2:12" ht="15.95" customHeight="1"/>
    <row r="43" spans="2:12" ht="42" customHeight="1">
      <c r="B43" s="1474" t="s">
        <v>493</v>
      </c>
      <c r="C43" s="1421"/>
      <c r="D43" s="1421"/>
      <c r="E43" s="1421"/>
      <c r="F43" s="1421"/>
      <c r="G43" s="1421"/>
      <c r="H43" s="1421"/>
      <c r="I43" s="1421"/>
      <c r="J43" s="1421"/>
      <c r="K43" s="1421"/>
      <c r="L43" s="1421"/>
    </row>
    <row r="44" spans="2:12" ht="15.95" customHeight="1"/>
    <row r="45" spans="2:12" ht="15.95" customHeight="1"/>
    <row r="46" spans="2:12" ht="15.95" customHeight="1"/>
    <row r="47" spans="2:12" ht="15.95" customHeight="1"/>
    <row r="48" spans="2:12"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sheetData>
  <mergeCells count="29">
    <mergeCell ref="B1:L2"/>
    <mergeCell ref="B3:L3"/>
    <mergeCell ref="B5:D5"/>
    <mergeCell ref="E5:G5"/>
    <mergeCell ref="H5:J5"/>
    <mergeCell ref="K5:L5"/>
    <mergeCell ref="B6:D6"/>
    <mergeCell ref="E6:G6"/>
    <mergeCell ref="H6:J6"/>
    <mergeCell ref="K6:L6"/>
    <mergeCell ref="B7:D7"/>
    <mergeCell ref="E7:G7"/>
    <mergeCell ref="H7:J7"/>
    <mergeCell ref="K7:L7"/>
    <mergeCell ref="B9:D9"/>
    <mergeCell ref="E9:G9"/>
    <mergeCell ref="H9:J9"/>
    <mergeCell ref="K9:L9"/>
    <mergeCell ref="B10:D10"/>
    <mergeCell ref="E10:G10"/>
    <mergeCell ref="H10:J10"/>
    <mergeCell ref="K10:L10"/>
    <mergeCell ref="B43:L43"/>
    <mergeCell ref="B11:D11"/>
    <mergeCell ref="E11:G11"/>
    <mergeCell ref="H11:J11"/>
    <mergeCell ref="K11:L11"/>
    <mergeCell ref="B13:E13"/>
    <mergeCell ref="B21:E2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9CE67-76F7-4431-9A1F-8108F1042603}">
  <dimension ref="A1:CM126"/>
  <sheetViews>
    <sheetView showGridLines="0" zoomScale="120" zoomScaleNormal="120" workbookViewId="0">
      <pane xSplit="1" ySplit="1" topLeftCell="B8" activePane="bottomRight" state="frozen"/>
      <selection pane="topRight" activeCell="B1" sqref="B1"/>
      <selection pane="bottomLeft" activeCell="A3" sqref="A3"/>
      <selection pane="bottomRight" activeCell="C8" sqref="C8"/>
    </sheetView>
  </sheetViews>
  <sheetFormatPr defaultRowHeight="17.25" customHeight="1"/>
  <cols>
    <col min="1" max="1" width="10.7109375" style="911" customWidth="1"/>
    <col min="2" max="2" width="12.140625" style="111" customWidth="1"/>
    <col min="3" max="3" width="10.7109375" style="884" customWidth="1"/>
    <col min="4" max="4" width="11.5703125" style="884" customWidth="1"/>
    <col min="5" max="5" width="13.140625" style="884" customWidth="1"/>
    <col min="6" max="6" width="12.42578125" style="884" customWidth="1"/>
    <col min="7" max="7" width="11.42578125" style="884" customWidth="1"/>
    <col min="8" max="8" width="8.42578125" style="884" customWidth="1"/>
    <col min="9" max="9" width="9.42578125" style="884" customWidth="1"/>
    <col min="10" max="10" width="11.28515625" style="978" customWidth="1"/>
    <col min="11" max="11" width="12.42578125" style="978" customWidth="1"/>
    <col min="12" max="12" width="11.28515625" style="1005" customWidth="1"/>
    <col min="13" max="18" width="10.140625" style="976" customWidth="1"/>
    <col min="19" max="86" width="9.140625" style="913"/>
    <col min="87" max="16384" width="9.140625" style="111"/>
  </cols>
  <sheetData>
    <row r="1" spans="1:91" s="1003" customFormat="1" ht="25.5" customHeight="1">
      <c r="A1" s="1000" t="s">
        <v>511</v>
      </c>
      <c r="B1" s="1000" t="s">
        <v>396</v>
      </c>
      <c r="C1" s="980" t="s">
        <v>510</v>
      </c>
      <c r="D1" s="981" t="s">
        <v>512</v>
      </c>
      <c r="E1" s="981" t="s">
        <v>513</v>
      </c>
      <c r="F1" s="981" t="s">
        <v>514</v>
      </c>
      <c r="G1" s="982" t="s">
        <v>397</v>
      </c>
      <c r="H1" s="983" t="s">
        <v>348</v>
      </c>
      <c r="I1" s="983" t="s">
        <v>398</v>
      </c>
      <c r="J1" s="984"/>
      <c r="K1" s="984" t="s">
        <v>516</v>
      </c>
      <c r="L1" s="998" t="s">
        <v>396</v>
      </c>
      <c r="M1" s="999" t="s">
        <v>510</v>
      </c>
      <c r="N1" s="999" t="s">
        <v>341</v>
      </c>
      <c r="O1" s="999" t="s">
        <v>342</v>
      </c>
      <c r="P1" s="999" t="s">
        <v>105</v>
      </c>
      <c r="Q1" s="999" t="s">
        <v>285</v>
      </c>
      <c r="R1" s="1001"/>
      <c r="S1" s="1002"/>
      <c r="T1" s="1002"/>
      <c r="U1" s="1002"/>
      <c r="V1" s="1002"/>
      <c r="W1" s="1002"/>
      <c r="X1" s="1002"/>
      <c r="Y1" s="1002"/>
      <c r="Z1" s="1002"/>
      <c r="AA1" s="1002"/>
      <c r="AB1" s="1002"/>
      <c r="AC1" s="1002"/>
      <c r="AD1" s="1002"/>
      <c r="AE1" s="1002"/>
      <c r="AF1" s="1002"/>
      <c r="AG1" s="1002"/>
      <c r="AH1" s="1002"/>
      <c r="AI1" s="1002"/>
      <c r="AJ1" s="1002"/>
      <c r="AK1" s="1002"/>
      <c r="AL1" s="1002"/>
      <c r="AM1" s="1002"/>
      <c r="AN1" s="1002"/>
      <c r="AO1" s="1002"/>
      <c r="AP1" s="1002"/>
      <c r="AQ1" s="1002"/>
      <c r="AR1" s="1002"/>
      <c r="AS1" s="1002"/>
      <c r="AT1" s="1002"/>
      <c r="AU1" s="1002"/>
      <c r="AV1" s="1002"/>
      <c r="AW1" s="1002"/>
      <c r="AX1" s="1002"/>
      <c r="AY1" s="1002"/>
      <c r="AZ1" s="1002"/>
      <c r="BA1" s="1002"/>
      <c r="BB1" s="1002"/>
      <c r="BC1" s="1002"/>
      <c r="BD1" s="1002"/>
      <c r="BE1" s="1002"/>
      <c r="BF1" s="1002"/>
      <c r="BG1" s="1002"/>
      <c r="BH1" s="1002"/>
      <c r="BI1" s="1002"/>
      <c r="BJ1" s="1002"/>
      <c r="BK1" s="1002"/>
      <c r="BL1" s="1002"/>
      <c r="BM1" s="1002"/>
      <c r="BN1" s="1002"/>
      <c r="BO1" s="1002"/>
      <c r="BP1" s="1002"/>
      <c r="BQ1" s="1002"/>
      <c r="BR1" s="1002"/>
      <c r="BS1" s="1002"/>
      <c r="BT1" s="1002"/>
      <c r="BU1" s="1002"/>
      <c r="BV1" s="1002"/>
      <c r="BW1" s="1002"/>
      <c r="BX1" s="1002"/>
      <c r="BY1" s="1002"/>
      <c r="BZ1" s="1002"/>
      <c r="CA1" s="1002"/>
      <c r="CB1" s="1002"/>
      <c r="CC1" s="1002"/>
      <c r="CD1" s="1002"/>
      <c r="CE1" s="1002"/>
      <c r="CF1" s="1002"/>
      <c r="CG1" s="1002"/>
      <c r="CH1" s="1002"/>
    </row>
    <row r="2" spans="1:91" ht="16.5" customHeight="1">
      <c r="A2" s="1515" t="s">
        <v>399</v>
      </c>
      <c r="B2" s="910" t="s">
        <v>266</v>
      </c>
      <c r="C2" s="912"/>
      <c r="D2" s="912"/>
      <c r="E2" s="912"/>
      <c r="F2" s="912"/>
      <c r="G2" s="912"/>
      <c r="H2" s="1007" t="str">
        <f>IFERROR(G2/C2,"")</f>
        <v/>
      </c>
      <c r="I2" s="912"/>
      <c r="J2" s="977"/>
      <c r="K2" s="1508" t="s">
        <v>149</v>
      </c>
      <c r="L2" s="985" t="s">
        <v>108</v>
      </c>
      <c r="M2" s="979"/>
      <c r="N2" s="979"/>
      <c r="O2" s="979"/>
      <c r="P2" s="979"/>
      <c r="Q2" s="979"/>
    </row>
    <row r="3" spans="1:91" ht="16.5" customHeight="1">
      <c r="A3" s="1515"/>
      <c r="B3" s="910" t="s">
        <v>108</v>
      </c>
      <c r="C3" s="912"/>
      <c r="D3" s="912"/>
      <c r="E3" s="912"/>
      <c r="F3" s="912"/>
      <c r="G3" s="912"/>
      <c r="H3" s="1007" t="str">
        <f t="shared" ref="H3:H49" si="0">IFERROR(G3/C3,"")</f>
        <v/>
      </c>
      <c r="I3" s="912"/>
      <c r="J3" s="977"/>
      <c r="K3" s="1509"/>
      <c r="L3" s="985" t="s">
        <v>77</v>
      </c>
      <c r="M3" s="979"/>
      <c r="N3" s="979"/>
      <c r="O3" s="979"/>
      <c r="P3" s="979"/>
      <c r="Q3" s="979"/>
    </row>
    <row r="4" spans="1:91" ht="16.5" customHeight="1">
      <c r="A4" s="1515"/>
      <c r="B4" s="910" t="s">
        <v>77</v>
      </c>
      <c r="C4" s="912"/>
      <c r="D4" s="912"/>
      <c r="E4" s="912"/>
      <c r="F4" s="912"/>
      <c r="G4" s="912"/>
      <c r="H4" s="1007" t="str">
        <f t="shared" si="0"/>
        <v/>
      </c>
      <c r="I4" s="912"/>
      <c r="J4" s="977"/>
      <c r="K4" s="1510" t="s">
        <v>150</v>
      </c>
      <c r="L4" s="985" t="s">
        <v>108</v>
      </c>
      <c r="M4" s="979"/>
      <c r="N4" s="979"/>
      <c r="O4" s="979"/>
      <c r="P4" s="979"/>
      <c r="Q4" s="979"/>
    </row>
    <row r="5" spans="1:91" ht="16.5" customHeight="1">
      <c r="A5" s="1515"/>
      <c r="B5" s="910" t="s">
        <v>364</v>
      </c>
      <c r="C5" s="912"/>
      <c r="D5" s="912"/>
      <c r="E5" s="912"/>
      <c r="F5" s="912"/>
      <c r="G5" s="912"/>
      <c r="H5" s="1007" t="str">
        <f t="shared" si="0"/>
        <v/>
      </c>
      <c r="I5" s="912"/>
      <c r="J5" s="977"/>
      <c r="K5" s="1511"/>
      <c r="L5" s="985" t="s">
        <v>77</v>
      </c>
      <c r="M5" s="979"/>
      <c r="N5" s="979"/>
      <c r="O5" s="979"/>
      <c r="P5" s="979"/>
      <c r="Q5" s="979"/>
    </row>
    <row r="6" spans="1:91" ht="16.5" customHeight="1">
      <c r="A6" s="1515" t="s">
        <v>400</v>
      </c>
      <c r="B6" s="910" t="s">
        <v>266</v>
      </c>
      <c r="C6" s="912"/>
      <c r="D6" s="912"/>
      <c r="E6" s="912"/>
      <c r="F6" s="912">
        <v>0</v>
      </c>
      <c r="G6" s="912">
        <f t="shared" ref="G6:G22" si="1">F6-C6</f>
        <v>0</v>
      </c>
      <c r="H6" s="1007" t="str">
        <f t="shared" si="0"/>
        <v/>
      </c>
      <c r="I6" s="912"/>
      <c r="J6" s="977"/>
      <c r="K6" s="1508" t="s">
        <v>151</v>
      </c>
      <c r="L6" s="985" t="s">
        <v>108</v>
      </c>
      <c r="M6" s="979"/>
      <c r="N6" s="979"/>
      <c r="O6" s="979"/>
      <c r="P6" s="979"/>
      <c r="Q6" s="979"/>
    </row>
    <row r="7" spans="1:91" ht="16.5" customHeight="1">
      <c r="A7" s="1515"/>
      <c r="B7" s="910" t="s">
        <v>108</v>
      </c>
      <c r="C7" s="912"/>
      <c r="D7" s="912"/>
      <c r="E7" s="912"/>
      <c r="F7" s="912">
        <v>0</v>
      </c>
      <c r="G7" s="912">
        <f t="shared" si="1"/>
        <v>0</v>
      </c>
      <c r="H7" s="1007" t="str">
        <f t="shared" si="0"/>
        <v/>
      </c>
      <c r="I7" s="912"/>
      <c r="J7" s="977"/>
      <c r="K7" s="1509"/>
      <c r="L7" s="985" t="s">
        <v>77</v>
      </c>
      <c r="M7" s="979"/>
      <c r="N7" s="979"/>
      <c r="O7" s="979"/>
      <c r="P7" s="979"/>
      <c r="Q7" s="979"/>
    </row>
    <row r="8" spans="1:91" ht="16.5" customHeight="1">
      <c r="A8" s="1515"/>
      <c r="B8" s="910" t="s">
        <v>77</v>
      </c>
      <c r="C8" s="912"/>
      <c r="D8" s="912"/>
      <c r="E8" s="912"/>
      <c r="F8" s="912">
        <v>0</v>
      </c>
      <c r="G8" s="912">
        <f t="shared" si="1"/>
        <v>0</v>
      </c>
      <c r="H8" s="1007" t="str">
        <f t="shared" si="0"/>
        <v/>
      </c>
      <c r="I8" s="912"/>
      <c r="J8" s="977"/>
      <c r="K8" s="1508" t="s">
        <v>152</v>
      </c>
      <c r="L8" s="985" t="s">
        <v>108</v>
      </c>
      <c r="M8" s="979"/>
      <c r="N8" s="979"/>
      <c r="O8" s="979"/>
      <c r="P8" s="979"/>
      <c r="Q8" s="979"/>
    </row>
    <row r="9" spans="1:91" ht="16.5" customHeight="1">
      <c r="A9" s="1515"/>
      <c r="B9" s="910" t="s">
        <v>364</v>
      </c>
      <c r="C9" s="912"/>
      <c r="D9" s="912"/>
      <c r="E9" s="912"/>
      <c r="F9" s="912">
        <v>0</v>
      </c>
      <c r="G9" s="912">
        <f t="shared" si="1"/>
        <v>0</v>
      </c>
      <c r="H9" s="1007" t="str">
        <f t="shared" si="0"/>
        <v/>
      </c>
      <c r="I9" s="912"/>
      <c r="J9" s="977"/>
      <c r="K9" s="1509"/>
      <c r="L9" s="985" t="s">
        <v>77</v>
      </c>
      <c r="M9" s="979"/>
      <c r="N9" s="979"/>
      <c r="O9" s="979"/>
      <c r="P9" s="979"/>
      <c r="Q9" s="979"/>
    </row>
    <row r="10" spans="1:91" ht="16.5" customHeight="1">
      <c r="A10" s="1512" t="s">
        <v>151</v>
      </c>
      <c r="B10" s="910" t="s">
        <v>266</v>
      </c>
      <c r="C10" s="912"/>
      <c r="D10" s="912"/>
      <c r="E10" s="912"/>
      <c r="F10" s="912">
        <v>0</v>
      </c>
      <c r="G10" s="912">
        <f t="shared" si="1"/>
        <v>0</v>
      </c>
      <c r="H10" s="1007" t="str">
        <f t="shared" si="0"/>
        <v/>
      </c>
      <c r="I10" s="912"/>
      <c r="J10" s="977"/>
      <c r="K10" s="1508" t="s">
        <v>153</v>
      </c>
      <c r="L10" s="985" t="s">
        <v>108</v>
      </c>
      <c r="M10" s="979"/>
      <c r="N10" s="979"/>
      <c r="O10" s="979"/>
      <c r="P10" s="979"/>
      <c r="Q10" s="979"/>
    </row>
    <row r="11" spans="1:91" ht="16.5" customHeight="1">
      <c r="A11" s="1513"/>
      <c r="B11" s="910" t="s">
        <v>108</v>
      </c>
      <c r="C11" s="912"/>
      <c r="D11" s="912"/>
      <c r="E11" s="912"/>
      <c r="F11" s="912">
        <v>0</v>
      </c>
      <c r="G11" s="912">
        <f t="shared" si="1"/>
        <v>0</v>
      </c>
      <c r="H11" s="1007" t="str">
        <f t="shared" si="0"/>
        <v/>
      </c>
      <c r="I11" s="912"/>
      <c r="J11" s="977"/>
      <c r="K11" s="1509"/>
      <c r="L11" s="985" t="s">
        <v>77</v>
      </c>
      <c r="M11" s="979"/>
      <c r="N11" s="979"/>
      <c r="O11" s="979"/>
      <c r="P11" s="979"/>
      <c r="Q11" s="979"/>
    </row>
    <row r="12" spans="1:91" ht="16.5" customHeight="1">
      <c r="A12" s="1513"/>
      <c r="B12" s="910" t="s">
        <v>77</v>
      </c>
      <c r="C12" s="912"/>
      <c r="D12" s="912"/>
      <c r="E12" s="912"/>
      <c r="F12" s="912">
        <v>0</v>
      </c>
      <c r="G12" s="912">
        <f t="shared" si="1"/>
        <v>0</v>
      </c>
      <c r="H12" s="1007" t="str">
        <f t="shared" si="0"/>
        <v/>
      </c>
      <c r="I12" s="912"/>
      <c r="J12" s="977"/>
      <c r="K12" s="1508" t="s">
        <v>154</v>
      </c>
      <c r="L12" s="985" t="s">
        <v>108</v>
      </c>
      <c r="M12" s="979"/>
      <c r="N12" s="979"/>
      <c r="O12" s="979"/>
      <c r="P12" s="979"/>
      <c r="Q12" s="979"/>
    </row>
    <row r="13" spans="1:91" ht="16.5" customHeight="1">
      <c r="A13" s="1514"/>
      <c r="B13" s="910" t="s">
        <v>364</v>
      </c>
      <c r="C13" s="912"/>
      <c r="D13" s="912"/>
      <c r="E13" s="912"/>
      <c r="F13" s="912">
        <v>0</v>
      </c>
      <c r="G13" s="912">
        <f t="shared" si="1"/>
        <v>0</v>
      </c>
      <c r="H13" s="1007" t="str">
        <f t="shared" si="0"/>
        <v/>
      </c>
      <c r="I13" s="912"/>
      <c r="J13" s="977"/>
      <c r="K13" s="1509"/>
      <c r="L13" s="985" t="s">
        <v>77</v>
      </c>
      <c r="M13" s="979"/>
      <c r="N13" s="979"/>
      <c r="O13" s="979"/>
      <c r="P13" s="979"/>
      <c r="Q13" s="979"/>
    </row>
    <row r="14" spans="1:91" ht="16.5" customHeight="1">
      <c r="A14" s="1512" t="s">
        <v>152</v>
      </c>
      <c r="B14" s="910" t="s">
        <v>266</v>
      </c>
      <c r="C14" s="912"/>
      <c r="D14" s="912"/>
      <c r="E14" s="912"/>
      <c r="F14" s="912">
        <v>0</v>
      </c>
      <c r="G14" s="912">
        <f t="shared" si="1"/>
        <v>0</v>
      </c>
      <c r="H14" s="1007" t="str">
        <f t="shared" si="0"/>
        <v/>
      </c>
      <c r="I14" s="912"/>
      <c r="J14" s="977"/>
      <c r="K14" s="1508" t="s">
        <v>155</v>
      </c>
      <c r="L14" s="985" t="s">
        <v>108</v>
      </c>
      <c r="M14" s="979"/>
      <c r="N14" s="979"/>
      <c r="O14" s="979"/>
      <c r="P14" s="979"/>
      <c r="Q14" s="979"/>
    </row>
    <row r="15" spans="1:91" ht="16.5" customHeight="1">
      <c r="A15" s="1513"/>
      <c r="B15" s="910" t="s">
        <v>108</v>
      </c>
      <c r="C15" s="912"/>
      <c r="D15" s="912"/>
      <c r="E15" s="912"/>
      <c r="F15" s="912">
        <v>0</v>
      </c>
      <c r="G15" s="912">
        <f t="shared" si="1"/>
        <v>0</v>
      </c>
      <c r="H15" s="1007" t="str">
        <f t="shared" si="0"/>
        <v/>
      </c>
      <c r="I15" s="912"/>
      <c r="J15" s="977"/>
      <c r="K15" s="1509"/>
      <c r="L15" s="985" t="s">
        <v>77</v>
      </c>
      <c r="M15" s="979"/>
      <c r="N15" s="979"/>
      <c r="O15" s="979"/>
      <c r="P15" s="979"/>
      <c r="Q15" s="979"/>
    </row>
    <row r="16" spans="1:91" s="913" customFormat="1" ht="16.5" customHeight="1">
      <c r="A16" s="1513"/>
      <c r="B16" s="910" t="s">
        <v>77</v>
      </c>
      <c r="C16" s="912"/>
      <c r="D16" s="912"/>
      <c r="E16" s="912"/>
      <c r="F16" s="912">
        <v>0</v>
      </c>
      <c r="G16" s="912">
        <f t="shared" si="1"/>
        <v>0</v>
      </c>
      <c r="H16" s="1007" t="str">
        <f t="shared" si="0"/>
        <v/>
      </c>
      <c r="I16" s="912"/>
      <c r="J16" s="977"/>
      <c r="K16" s="1508" t="s">
        <v>156</v>
      </c>
      <c r="L16" s="985" t="s">
        <v>108</v>
      </c>
      <c r="M16" s="979"/>
      <c r="N16" s="979"/>
      <c r="O16" s="979"/>
      <c r="P16" s="979"/>
      <c r="Q16" s="979"/>
      <c r="R16" s="976"/>
      <c r="CI16" s="111"/>
      <c r="CJ16" s="111"/>
      <c r="CK16" s="111"/>
      <c r="CL16" s="111"/>
      <c r="CM16" s="111"/>
    </row>
    <row r="17" spans="1:91" s="913" customFormat="1" ht="16.5" customHeight="1">
      <c r="A17" s="1514"/>
      <c r="B17" s="910" t="s">
        <v>364</v>
      </c>
      <c r="C17" s="912"/>
      <c r="D17" s="912"/>
      <c r="E17" s="912"/>
      <c r="F17" s="912">
        <v>0</v>
      </c>
      <c r="G17" s="912">
        <f t="shared" si="1"/>
        <v>0</v>
      </c>
      <c r="H17" s="1007" t="str">
        <f t="shared" si="0"/>
        <v/>
      </c>
      <c r="I17" s="912"/>
      <c r="J17" s="977"/>
      <c r="K17" s="1509"/>
      <c r="L17" s="985" t="s">
        <v>77</v>
      </c>
      <c r="M17" s="979"/>
      <c r="N17" s="979"/>
      <c r="O17" s="979"/>
      <c r="P17" s="979"/>
      <c r="Q17" s="979"/>
      <c r="R17" s="976"/>
      <c r="CI17" s="111"/>
      <c r="CJ17" s="111"/>
      <c r="CK17" s="111"/>
      <c r="CL17" s="111"/>
      <c r="CM17" s="111"/>
    </row>
    <row r="18" spans="1:91" s="913" customFormat="1" ht="16.5" customHeight="1">
      <c r="A18" s="1512" t="s">
        <v>401</v>
      </c>
      <c r="B18" s="910" t="s">
        <v>266</v>
      </c>
      <c r="C18" s="912"/>
      <c r="D18" s="912"/>
      <c r="E18" s="912"/>
      <c r="F18" s="912">
        <v>0</v>
      </c>
      <c r="G18" s="912">
        <f t="shared" si="1"/>
        <v>0</v>
      </c>
      <c r="H18" s="1007" t="str">
        <f t="shared" si="0"/>
        <v/>
      </c>
      <c r="I18" s="912"/>
      <c r="J18" s="977"/>
      <c r="K18" s="1508" t="s">
        <v>157</v>
      </c>
      <c r="L18" s="985" t="s">
        <v>108</v>
      </c>
      <c r="M18" s="979"/>
      <c r="N18" s="979"/>
      <c r="O18" s="979"/>
      <c r="P18" s="979"/>
      <c r="Q18" s="979"/>
      <c r="R18" s="976"/>
      <c r="CI18" s="111"/>
      <c r="CJ18" s="111"/>
      <c r="CK18" s="111"/>
      <c r="CL18" s="111"/>
      <c r="CM18" s="111"/>
    </row>
    <row r="19" spans="1:91" s="913" customFormat="1" ht="16.5" customHeight="1">
      <c r="A19" s="1513"/>
      <c r="B19" s="910" t="s">
        <v>108</v>
      </c>
      <c r="C19" s="912"/>
      <c r="D19" s="912"/>
      <c r="E19" s="912"/>
      <c r="F19" s="912">
        <v>0</v>
      </c>
      <c r="G19" s="912">
        <f t="shared" si="1"/>
        <v>0</v>
      </c>
      <c r="H19" s="1007" t="str">
        <f t="shared" si="0"/>
        <v/>
      </c>
      <c r="I19" s="912"/>
      <c r="J19" s="977"/>
      <c r="K19" s="1509"/>
      <c r="L19" s="985" t="s">
        <v>77</v>
      </c>
      <c r="M19" s="979"/>
      <c r="N19" s="979"/>
      <c r="O19" s="979"/>
      <c r="P19" s="979"/>
      <c r="Q19" s="979"/>
      <c r="R19" s="976"/>
      <c r="CI19" s="111"/>
      <c r="CJ19" s="111"/>
      <c r="CK19" s="111"/>
      <c r="CL19" s="111"/>
      <c r="CM19" s="111"/>
    </row>
    <row r="20" spans="1:91" s="913" customFormat="1" ht="16.5" customHeight="1">
      <c r="A20" s="1513"/>
      <c r="B20" s="910" t="s">
        <v>77</v>
      </c>
      <c r="C20" s="912"/>
      <c r="D20" s="912"/>
      <c r="E20" s="912"/>
      <c r="F20" s="912">
        <v>0</v>
      </c>
      <c r="G20" s="912">
        <f t="shared" si="1"/>
        <v>0</v>
      </c>
      <c r="H20" s="1007" t="str">
        <f t="shared" si="0"/>
        <v/>
      </c>
      <c r="I20" s="912"/>
      <c r="J20" s="977"/>
      <c r="K20" s="1508" t="s">
        <v>158</v>
      </c>
      <c r="L20" s="985" t="s">
        <v>108</v>
      </c>
      <c r="M20" s="979"/>
      <c r="N20" s="979"/>
      <c r="O20" s="979"/>
      <c r="P20" s="979"/>
      <c r="Q20" s="979"/>
      <c r="R20" s="976"/>
      <c r="CI20" s="111"/>
      <c r="CJ20" s="111"/>
      <c r="CK20" s="111"/>
      <c r="CL20" s="111"/>
      <c r="CM20" s="111"/>
    </row>
    <row r="21" spans="1:91" s="913" customFormat="1" ht="16.5" customHeight="1">
      <c r="A21" s="1514"/>
      <c r="B21" s="910" t="s">
        <v>364</v>
      </c>
      <c r="C21" s="912"/>
      <c r="D21" s="912"/>
      <c r="E21" s="912"/>
      <c r="F21" s="912">
        <v>0</v>
      </c>
      <c r="G21" s="912">
        <f t="shared" si="1"/>
        <v>0</v>
      </c>
      <c r="H21" s="1007" t="str">
        <f t="shared" si="0"/>
        <v/>
      </c>
      <c r="I21" s="912"/>
      <c r="J21" s="977"/>
      <c r="K21" s="1509"/>
      <c r="L21" s="985" t="s">
        <v>77</v>
      </c>
      <c r="M21" s="979"/>
      <c r="N21" s="979"/>
      <c r="O21" s="979"/>
      <c r="P21" s="979"/>
      <c r="Q21" s="979"/>
      <c r="R21" s="976"/>
      <c r="CI21" s="111"/>
      <c r="CJ21" s="111"/>
      <c r="CK21" s="111"/>
      <c r="CL21" s="111"/>
      <c r="CM21" s="111"/>
    </row>
    <row r="22" spans="1:91" s="913" customFormat="1" ht="16.5" customHeight="1">
      <c r="A22" s="1512" t="s">
        <v>402</v>
      </c>
      <c r="B22" s="910" t="s">
        <v>266</v>
      </c>
      <c r="C22" s="912"/>
      <c r="D22" s="912"/>
      <c r="E22" s="912"/>
      <c r="F22" s="912">
        <v>0</v>
      </c>
      <c r="G22" s="912">
        <f t="shared" si="1"/>
        <v>0</v>
      </c>
      <c r="H22" s="1007" t="str">
        <f t="shared" si="0"/>
        <v/>
      </c>
      <c r="I22" s="912"/>
      <c r="J22" s="977"/>
      <c r="K22" s="1508" t="s">
        <v>159</v>
      </c>
      <c r="L22" s="985" t="s">
        <v>108</v>
      </c>
      <c r="M22" s="979"/>
      <c r="N22" s="979"/>
      <c r="O22" s="979"/>
      <c r="P22" s="979"/>
      <c r="Q22" s="979"/>
      <c r="R22" s="976"/>
      <c r="CI22" s="111"/>
      <c r="CJ22" s="111"/>
      <c r="CK22" s="111"/>
      <c r="CL22" s="111"/>
      <c r="CM22" s="111"/>
    </row>
    <row r="23" spans="1:91" s="913" customFormat="1" ht="16.5" customHeight="1">
      <c r="A23" s="1513"/>
      <c r="B23" s="910" t="s">
        <v>108</v>
      </c>
      <c r="C23" s="912"/>
      <c r="D23" s="912"/>
      <c r="E23" s="912"/>
      <c r="F23" s="912">
        <v>0</v>
      </c>
      <c r="G23" s="912">
        <v>0</v>
      </c>
      <c r="H23" s="1007" t="str">
        <f t="shared" si="0"/>
        <v/>
      </c>
      <c r="I23" s="912"/>
      <c r="J23" s="977"/>
      <c r="K23" s="1509"/>
      <c r="L23" s="985" t="s">
        <v>77</v>
      </c>
      <c r="M23" s="979"/>
      <c r="N23" s="979"/>
      <c r="O23" s="979"/>
      <c r="P23" s="979"/>
      <c r="Q23" s="979"/>
      <c r="R23" s="976"/>
      <c r="CI23" s="111"/>
      <c r="CJ23" s="111"/>
      <c r="CK23" s="111"/>
      <c r="CL23" s="111"/>
      <c r="CM23" s="111"/>
    </row>
    <row r="24" spans="1:91" s="913" customFormat="1" ht="16.5" customHeight="1">
      <c r="A24" s="1513"/>
      <c r="B24" s="910" t="s">
        <v>77</v>
      </c>
      <c r="C24" s="912"/>
      <c r="D24" s="912"/>
      <c r="E24" s="912"/>
      <c r="F24" s="912">
        <v>0</v>
      </c>
      <c r="G24" s="912">
        <v>0</v>
      </c>
      <c r="H24" s="1007" t="str">
        <f t="shared" si="0"/>
        <v/>
      </c>
      <c r="I24" s="912"/>
      <c r="J24" s="977"/>
      <c r="K24" s="1508" t="s">
        <v>337</v>
      </c>
      <c r="L24" s="985" t="s">
        <v>108</v>
      </c>
      <c r="M24" s="979"/>
      <c r="N24" s="979"/>
      <c r="O24" s="979"/>
      <c r="P24" s="979"/>
      <c r="Q24" s="979"/>
      <c r="R24" s="976"/>
      <c r="CI24" s="111"/>
      <c r="CJ24" s="111"/>
      <c r="CK24" s="111"/>
      <c r="CL24" s="111"/>
      <c r="CM24" s="111"/>
    </row>
    <row r="25" spans="1:91" s="913" customFormat="1" ht="16.5" customHeight="1">
      <c r="A25" s="1514"/>
      <c r="B25" s="910" t="s">
        <v>364</v>
      </c>
      <c r="C25" s="912"/>
      <c r="D25" s="912"/>
      <c r="E25" s="912"/>
      <c r="F25" s="912">
        <v>0</v>
      </c>
      <c r="G25" s="912">
        <v>0</v>
      </c>
      <c r="H25" s="1007" t="str">
        <f t="shared" si="0"/>
        <v/>
      </c>
      <c r="I25" s="912"/>
      <c r="J25" s="977"/>
      <c r="K25" s="1509"/>
      <c r="L25" s="985" t="s">
        <v>77</v>
      </c>
      <c r="M25" s="979"/>
      <c r="N25" s="979"/>
      <c r="O25" s="979"/>
      <c r="P25" s="979"/>
      <c r="Q25" s="979"/>
      <c r="R25" s="976"/>
      <c r="CI25" s="111"/>
      <c r="CJ25" s="111"/>
      <c r="CK25" s="111"/>
      <c r="CL25" s="111"/>
      <c r="CM25" s="111"/>
    </row>
    <row r="26" spans="1:91" s="913" customFormat="1" ht="16.5" customHeight="1">
      <c r="A26" s="1512" t="s">
        <v>403</v>
      </c>
      <c r="B26" s="910" t="s">
        <v>266</v>
      </c>
      <c r="C26" s="912"/>
      <c r="D26" s="912"/>
      <c r="E26" s="912"/>
      <c r="F26" s="912">
        <v>0</v>
      </c>
      <c r="G26" s="912">
        <v>0</v>
      </c>
      <c r="H26" s="1007" t="str">
        <f t="shared" si="0"/>
        <v/>
      </c>
      <c r="I26" s="912"/>
      <c r="J26" s="977"/>
      <c r="L26" s="1004"/>
      <c r="R26" s="976"/>
      <c r="CI26" s="111"/>
      <c r="CJ26" s="111"/>
      <c r="CK26" s="111"/>
      <c r="CL26" s="111"/>
      <c r="CM26" s="111"/>
    </row>
    <row r="27" spans="1:91" s="913" customFormat="1" ht="16.5" customHeight="1">
      <c r="A27" s="1513"/>
      <c r="B27" s="910" t="s">
        <v>108</v>
      </c>
      <c r="C27" s="912"/>
      <c r="D27" s="912"/>
      <c r="E27" s="912"/>
      <c r="F27" s="912">
        <v>0</v>
      </c>
      <c r="G27" s="912">
        <v>0</v>
      </c>
      <c r="H27" s="1007" t="str">
        <f t="shared" si="0"/>
        <v/>
      </c>
      <c r="I27" s="912"/>
      <c r="J27" s="977"/>
      <c r="L27" s="1004"/>
      <c r="R27" s="976"/>
      <c r="CI27" s="111"/>
      <c r="CJ27" s="111"/>
      <c r="CK27" s="111"/>
      <c r="CL27" s="111"/>
      <c r="CM27" s="111"/>
    </row>
    <row r="28" spans="1:91" s="913" customFormat="1" ht="16.5" customHeight="1">
      <c r="A28" s="1513"/>
      <c r="B28" s="910" t="s">
        <v>77</v>
      </c>
      <c r="C28" s="912"/>
      <c r="D28" s="912"/>
      <c r="E28" s="912"/>
      <c r="F28" s="912">
        <v>0</v>
      </c>
      <c r="G28" s="912">
        <v>0</v>
      </c>
      <c r="H28" s="1007" t="str">
        <f t="shared" si="0"/>
        <v/>
      </c>
      <c r="I28" s="912"/>
      <c r="J28" s="977"/>
      <c r="L28" s="1004"/>
      <c r="R28" s="976"/>
      <c r="CI28" s="111"/>
      <c r="CJ28" s="111"/>
      <c r="CK28" s="111"/>
      <c r="CL28" s="111"/>
      <c r="CM28" s="111"/>
    </row>
    <row r="29" spans="1:91" s="913" customFormat="1" ht="16.5" customHeight="1">
      <c r="A29" s="1514"/>
      <c r="B29" s="910" t="s">
        <v>364</v>
      </c>
      <c r="C29" s="912"/>
      <c r="D29" s="912"/>
      <c r="E29" s="912"/>
      <c r="F29" s="912">
        <v>0</v>
      </c>
      <c r="G29" s="912">
        <v>0</v>
      </c>
      <c r="H29" s="1007" t="str">
        <f t="shared" si="0"/>
        <v/>
      </c>
      <c r="I29" s="912"/>
      <c r="J29" s="977"/>
      <c r="L29" s="1004"/>
      <c r="R29" s="976"/>
      <c r="CI29" s="111"/>
      <c r="CJ29" s="111"/>
      <c r="CK29" s="111"/>
      <c r="CL29" s="111"/>
      <c r="CM29" s="111"/>
    </row>
    <row r="30" spans="1:91" s="913" customFormat="1" ht="16.5" customHeight="1">
      <c r="A30" s="1512" t="s">
        <v>404</v>
      </c>
      <c r="B30" s="910" t="s">
        <v>266</v>
      </c>
      <c r="C30" s="912"/>
      <c r="D30" s="912"/>
      <c r="E30" s="912"/>
      <c r="F30" s="912">
        <v>0</v>
      </c>
      <c r="G30" s="912">
        <v>0</v>
      </c>
      <c r="H30" s="1007" t="str">
        <f t="shared" si="0"/>
        <v/>
      </c>
      <c r="I30" s="912"/>
      <c r="J30" s="977"/>
      <c r="L30" s="1004"/>
      <c r="R30" s="976"/>
      <c r="CI30" s="111"/>
      <c r="CJ30" s="111"/>
      <c r="CK30" s="111"/>
      <c r="CL30" s="111"/>
      <c r="CM30" s="111"/>
    </row>
    <row r="31" spans="1:91" s="913" customFormat="1" ht="16.5" customHeight="1">
      <c r="A31" s="1513"/>
      <c r="B31" s="910" t="s">
        <v>108</v>
      </c>
      <c r="C31" s="912"/>
      <c r="D31" s="912"/>
      <c r="E31" s="912"/>
      <c r="F31" s="912">
        <v>0</v>
      </c>
      <c r="G31" s="912">
        <v>0</v>
      </c>
      <c r="H31" s="1007" t="str">
        <f t="shared" si="0"/>
        <v/>
      </c>
      <c r="I31" s="912"/>
      <c r="J31" s="977"/>
      <c r="L31" s="1004"/>
      <c r="R31" s="976"/>
      <c r="CI31" s="111"/>
      <c r="CJ31" s="111"/>
      <c r="CK31" s="111"/>
      <c r="CL31" s="111"/>
      <c r="CM31" s="111"/>
    </row>
    <row r="32" spans="1:91" s="913" customFormat="1" ht="16.5" customHeight="1">
      <c r="A32" s="1513"/>
      <c r="B32" s="910" t="s">
        <v>77</v>
      </c>
      <c r="C32" s="912"/>
      <c r="D32" s="912"/>
      <c r="E32" s="912"/>
      <c r="F32" s="912">
        <v>0</v>
      </c>
      <c r="G32" s="912">
        <v>0</v>
      </c>
      <c r="H32" s="1007" t="str">
        <f t="shared" si="0"/>
        <v/>
      </c>
      <c r="I32" s="912"/>
      <c r="J32" s="977"/>
      <c r="L32" s="1004"/>
      <c r="R32" s="976"/>
      <c r="CI32" s="111"/>
      <c r="CJ32" s="111"/>
      <c r="CK32" s="111"/>
      <c r="CL32" s="111"/>
      <c r="CM32" s="111"/>
    </row>
    <row r="33" spans="1:91" s="913" customFormat="1" ht="16.5" customHeight="1">
      <c r="A33" s="1514"/>
      <c r="B33" s="910" t="s">
        <v>364</v>
      </c>
      <c r="C33" s="912"/>
      <c r="D33" s="912"/>
      <c r="E33" s="912"/>
      <c r="F33" s="912">
        <v>0</v>
      </c>
      <c r="G33" s="912">
        <v>0</v>
      </c>
      <c r="H33" s="1007" t="str">
        <f t="shared" si="0"/>
        <v/>
      </c>
      <c r="I33" s="912"/>
      <c r="J33" s="977"/>
      <c r="L33" s="1004"/>
      <c r="R33" s="976"/>
      <c r="CI33" s="111"/>
      <c r="CJ33" s="111"/>
      <c r="CK33" s="111"/>
      <c r="CL33" s="111"/>
      <c r="CM33" s="111"/>
    </row>
    <row r="34" spans="1:91" s="913" customFormat="1" ht="16.5" customHeight="1">
      <c r="A34" s="1512" t="s">
        <v>405</v>
      </c>
      <c r="B34" s="910" t="s">
        <v>266</v>
      </c>
      <c r="C34" s="912"/>
      <c r="D34" s="912"/>
      <c r="E34" s="912"/>
      <c r="F34" s="912">
        <v>0</v>
      </c>
      <c r="G34" s="912">
        <v>0</v>
      </c>
      <c r="H34" s="1007" t="str">
        <f t="shared" si="0"/>
        <v/>
      </c>
      <c r="I34" s="912"/>
      <c r="J34" s="977"/>
      <c r="L34" s="1004"/>
      <c r="R34" s="976"/>
      <c r="CI34" s="111"/>
      <c r="CJ34" s="111"/>
      <c r="CK34" s="111"/>
      <c r="CL34" s="111"/>
      <c r="CM34" s="111"/>
    </row>
    <row r="35" spans="1:91" s="913" customFormat="1" ht="16.5" customHeight="1">
      <c r="A35" s="1513"/>
      <c r="B35" s="910" t="s">
        <v>108</v>
      </c>
      <c r="C35" s="912"/>
      <c r="D35" s="912"/>
      <c r="E35" s="912"/>
      <c r="F35" s="912">
        <v>0</v>
      </c>
      <c r="G35" s="912">
        <v>0</v>
      </c>
      <c r="H35" s="1007" t="str">
        <f t="shared" si="0"/>
        <v/>
      </c>
      <c r="I35" s="912"/>
      <c r="J35" s="977"/>
      <c r="L35" s="1004"/>
      <c r="R35" s="976"/>
      <c r="CI35" s="111"/>
      <c r="CJ35" s="111"/>
      <c r="CK35" s="111"/>
      <c r="CL35" s="111"/>
      <c r="CM35" s="111"/>
    </row>
    <row r="36" spans="1:91" s="913" customFormat="1" ht="16.5" customHeight="1">
      <c r="A36" s="1513"/>
      <c r="B36" s="910" t="s">
        <v>77</v>
      </c>
      <c r="C36" s="912"/>
      <c r="D36" s="912"/>
      <c r="E36" s="912"/>
      <c r="F36" s="912">
        <v>0</v>
      </c>
      <c r="G36" s="912">
        <v>0</v>
      </c>
      <c r="H36" s="1007" t="str">
        <f t="shared" si="0"/>
        <v/>
      </c>
      <c r="I36" s="912"/>
      <c r="J36" s="977"/>
      <c r="L36" s="1004"/>
      <c r="R36" s="976"/>
      <c r="CI36" s="111"/>
      <c r="CJ36" s="111"/>
      <c r="CK36" s="111"/>
      <c r="CL36" s="111"/>
      <c r="CM36" s="111"/>
    </row>
    <row r="37" spans="1:91" s="913" customFormat="1" ht="16.5" customHeight="1">
      <c r="A37" s="1514"/>
      <c r="B37" s="910" t="s">
        <v>364</v>
      </c>
      <c r="C37" s="912"/>
      <c r="D37" s="912"/>
      <c r="E37" s="912"/>
      <c r="F37" s="912">
        <v>0</v>
      </c>
      <c r="G37" s="912">
        <v>0</v>
      </c>
      <c r="H37" s="1007" t="str">
        <f t="shared" si="0"/>
        <v/>
      </c>
      <c r="I37" s="912"/>
      <c r="J37" s="977"/>
      <c r="L37" s="1004"/>
      <c r="R37" s="976"/>
      <c r="CI37" s="111"/>
      <c r="CJ37" s="111"/>
      <c r="CK37" s="111"/>
      <c r="CL37" s="111"/>
      <c r="CM37" s="111"/>
    </row>
    <row r="38" spans="1:91" s="913" customFormat="1" ht="16.5" customHeight="1">
      <c r="A38" s="1512" t="s">
        <v>406</v>
      </c>
      <c r="B38" s="910" t="s">
        <v>266</v>
      </c>
      <c r="C38" s="912"/>
      <c r="D38" s="912"/>
      <c r="E38" s="912"/>
      <c r="F38" s="912">
        <v>0</v>
      </c>
      <c r="G38" s="912">
        <v>0</v>
      </c>
      <c r="H38" s="1007" t="str">
        <f t="shared" si="0"/>
        <v/>
      </c>
      <c r="I38" s="912"/>
      <c r="J38" s="977"/>
      <c r="L38" s="1004"/>
      <c r="R38" s="976"/>
      <c r="CI38" s="111"/>
      <c r="CJ38" s="111"/>
      <c r="CK38" s="111"/>
      <c r="CL38" s="111"/>
      <c r="CM38" s="111"/>
    </row>
    <row r="39" spans="1:91" s="913" customFormat="1" ht="16.5" customHeight="1">
      <c r="A39" s="1513"/>
      <c r="B39" s="910" t="s">
        <v>108</v>
      </c>
      <c r="C39" s="912"/>
      <c r="D39" s="912"/>
      <c r="E39" s="912"/>
      <c r="F39" s="912">
        <v>0</v>
      </c>
      <c r="G39" s="912">
        <v>0</v>
      </c>
      <c r="H39" s="1007" t="str">
        <f t="shared" si="0"/>
        <v/>
      </c>
      <c r="I39" s="912"/>
      <c r="J39" s="977"/>
      <c r="L39" s="1004"/>
      <c r="R39" s="976"/>
      <c r="CI39" s="111"/>
      <c r="CJ39" s="111"/>
      <c r="CK39" s="111"/>
      <c r="CL39" s="111"/>
      <c r="CM39" s="111"/>
    </row>
    <row r="40" spans="1:91" s="913" customFormat="1" ht="16.5" customHeight="1">
      <c r="A40" s="1513"/>
      <c r="B40" s="910" t="s">
        <v>77</v>
      </c>
      <c r="C40" s="912"/>
      <c r="D40" s="912"/>
      <c r="E40" s="912"/>
      <c r="F40" s="912">
        <v>0</v>
      </c>
      <c r="G40" s="912">
        <v>0</v>
      </c>
      <c r="H40" s="1007" t="str">
        <f t="shared" si="0"/>
        <v/>
      </c>
      <c r="I40" s="912"/>
      <c r="J40" s="977"/>
      <c r="L40" s="1004"/>
      <c r="R40" s="976"/>
      <c r="CI40" s="111"/>
      <c r="CJ40" s="111"/>
      <c r="CK40" s="111"/>
      <c r="CL40" s="111"/>
      <c r="CM40" s="111"/>
    </row>
    <row r="41" spans="1:91" s="913" customFormat="1" ht="16.5" customHeight="1">
      <c r="A41" s="1514"/>
      <c r="B41" s="910" t="s">
        <v>364</v>
      </c>
      <c r="C41" s="912"/>
      <c r="D41" s="912"/>
      <c r="E41" s="912"/>
      <c r="F41" s="912">
        <v>0</v>
      </c>
      <c r="G41" s="912">
        <v>0</v>
      </c>
      <c r="H41" s="1007" t="str">
        <f t="shared" si="0"/>
        <v/>
      </c>
      <c r="I41" s="912"/>
      <c r="J41" s="977"/>
      <c r="L41" s="1004"/>
      <c r="R41" s="976"/>
      <c r="CI41" s="111"/>
      <c r="CJ41" s="111"/>
      <c r="CK41" s="111"/>
      <c r="CL41" s="111"/>
      <c r="CM41" s="111"/>
    </row>
    <row r="42" spans="1:91" s="913" customFormat="1" ht="16.5" customHeight="1">
      <c r="A42" s="1512" t="s">
        <v>407</v>
      </c>
      <c r="B42" s="910" t="s">
        <v>266</v>
      </c>
      <c r="C42" s="912"/>
      <c r="D42" s="912"/>
      <c r="E42" s="912"/>
      <c r="F42" s="912">
        <v>0</v>
      </c>
      <c r="G42" s="912">
        <v>0</v>
      </c>
      <c r="H42" s="1007" t="str">
        <f t="shared" si="0"/>
        <v/>
      </c>
      <c r="I42" s="912"/>
      <c r="J42" s="977"/>
      <c r="L42" s="1004"/>
      <c r="R42" s="976"/>
      <c r="CI42" s="111"/>
      <c r="CJ42" s="111"/>
      <c r="CK42" s="111"/>
      <c r="CL42" s="111"/>
      <c r="CM42" s="111"/>
    </row>
    <row r="43" spans="1:91" s="913" customFormat="1" ht="16.5" customHeight="1">
      <c r="A43" s="1513"/>
      <c r="B43" s="910" t="s">
        <v>108</v>
      </c>
      <c r="C43" s="912"/>
      <c r="D43" s="912"/>
      <c r="E43" s="912"/>
      <c r="F43" s="912">
        <v>0</v>
      </c>
      <c r="G43" s="912">
        <v>0</v>
      </c>
      <c r="H43" s="1007" t="str">
        <f t="shared" si="0"/>
        <v/>
      </c>
      <c r="I43" s="912"/>
      <c r="J43" s="977"/>
      <c r="L43" s="1004"/>
      <c r="R43" s="976"/>
      <c r="CI43" s="111"/>
      <c r="CJ43" s="111"/>
      <c r="CK43" s="111"/>
      <c r="CL43" s="111"/>
      <c r="CM43" s="111"/>
    </row>
    <row r="44" spans="1:91" s="913" customFormat="1" ht="16.5" customHeight="1">
      <c r="A44" s="1513"/>
      <c r="B44" s="910" t="s">
        <v>77</v>
      </c>
      <c r="C44" s="912"/>
      <c r="D44" s="912"/>
      <c r="E44" s="912"/>
      <c r="F44" s="912">
        <v>0</v>
      </c>
      <c r="G44" s="912">
        <v>0</v>
      </c>
      <c r="H44" s="1007" t="str">
        <f t="shared" si="0"/>
        <v/>
      </c>
      <c r="I44" s="912"/>
      <c r="J44" s="977"/>
      <c r="L44" s="1004"/>
      <c r="R44" s="976"/>
      <c r="CI44" s="111"/>
      <c r="CJ44" s="111"/>
      <c r="CK44" s="111"/>
      <c r="CL44" s="111"/>
      <c r="CM44" s="111"/>
    </row>
    <row r="45" spans="1:91" s="913" customFormat="1" ht="16.5" customHeight="1">
      <c r="A45" s="1514"/>
      <c r="B45" s="910" t="s">
        <v>364</v>
      </c>
      <c r="C45" s="912"/>
      <c r="D45" s="912"/>
      <c r="E45" s="912"/>
      <c r="F45" s="912">
        <v>0</v>
      </c>
      <c r="G45" s="912">
        <v>0</v>
      </c>
      <c r="H45" s="1007" t="str">
        <f t="shared" si="0"/>
        <v/>
      </c>
      <c r="I45" s="912"/>
      <c r="J45" s="977"/>
      <c r="L45" s="1004"/>
      <c r="R45" s="976"/>
      <c r="CI45" s="111"/>
      <c r="CJ45" s="111"/>
      <c r="CK45" s="111"/>
      <c r="CL45" s="111"/>
      <c r="CM45" s="111"/>
    </row>
    <row r="46" spans="1:91" s="913" customFormat="1" ht="16.5" customHeight="1">
      <c r="A46" s="1512" t="s">
        <v>408</v>
      </c>
      <c r="B46" s="910" t="s">
        <v>266</v>
      </c>
      <c r="C46" s="912"/>
      <c r="D46" s="912"/>
      <c r="E46" s="912"/>
      <c r="F46" s="912">
        <v>0</v>
      </c>
      <c r="G46" s="912">
        <v>0</v>
      </c>
      <c r="H46" s="1007" t="str">
        <f t="shared" si="0"/>
        <v/>
      </c>
      <c r="I46" s="912"/>
      <c r="J46" s="977"/>
      <c r="L46" s="1004"/>
      <c r="R46" s="976"/>
      <c r="CI46" s="111"/>
      <c r="CJ46" s="111"/>
      <c r="CK46" s="111"/>
      <c r="CL46" s="111"/>
      <c r="CM46" s="111"/>
    </row>
    <row r="47" spans="1:91" s="913" customFormat="1" ht="16.5" customHeight="1">
      <c r="A47" s="1513"/>
      <c r="B47" s="910" t="s">
        <v>108</v>
      </c>
      <c r="C47" s="912"/>
      <c r="D47" s="912"/>
      <c r="E47" s="912"/>
      <c r="F47" s="912">
        <v>0</v>
      </c>
      <c r="G47" s="912">
        <v>0</v>
      </c>
      <c r="H47" s="1007" t="str">
        <f t="shared" si="0"/>
        <v/>
      </c>
      <c r="I47" s="912"/>
      <c r="J47" s="977"/>
      <c r="L47" s="1004"/>
      <c r="R47" s="976"/>
      <c r="CI47" s="111"/>
      <c r="CJ47" s="111"/>
      <c r="CK47" s="111"/>
      <c r="CL47" s="111"/>
      <c r="CM47" s="111"/>
    </row>
    <row r="48" spans="1:91" ht="16.5" customHeight="1">
      <c r="A48" s="1513"/>
      <c r="B48" s="910" t="s">
        <v>77</v>
      </c>
      <c r="C48" s="912"/>
      <c r="D48" s="912"/>
      <c r="E48" s="912"/>
      <c r="F48" s="912">
        <v>0</v>
      </c>
      <c r="G48" s="912">
        <v>0</v>
      </c>
      <c r="H48" s="1007" t="str">
        <f t="shared" si="0"/>
        <v/>
      </c>
      <c r="I48" s="912"/>
      <c r="J48" s="977"/>
    </row>
    <row r="49" spans="1:18" ht="16.5" customHeight="1">
      <c r="A49" s="1514"/>
      <c r="B49" s="910" t="s">
        <v>364</v>
      </c>
      <c r="C49" s="912"/>
      <c r="D49" s="912"/>
      <c r="E49" s="912"/>
      <c r="F49" s="912">
        <v>0</v>
      </c>
      <c r="G49" s="912">
        <v>0</v>
      </c>
      <c r="H49" s="1007" t="str">
        <f t="shared" si="0"/>
        <v/>
      </c>
      <c r="I49" s="912"/>
      <c r="J49" s="977"/>
    </row>
    <row r="50" spans="1:18" ht="16.5" customHeight="1">
      <c r="A50" s="909"/>
      <c r="B50" s="909"/>
      <c r="C50" s="909"/>
      <c r="D50" s="909"/>
      <c r="E50" s="909"/>
      <c r="F50" s="909"/>
      <c r="G50" s="909"/>
      <c r="H50" s="909"/>
      <c r="I50" s="909"/>
      <c r="J50" s="977"/>
    </row>
    <row r="51" spans="1:18" s="913" customFormat="1" ht="17.25" customHeight="1">
      <c r="A51" s="914"/>
      <c r="C51" s="915"/>
      <c r="D51" s="915"/>
      <c r="E51" s="915"/>
      <c r="F51" s="915"/>
      <c r="G51" s="915"/>
      <c r="H51" s="915"/>
      <c r="I51" s="915"/>
      <c r="J51" s="978"/>
      <c r="L51" s="1004"/>
      <c r="R51" s="976"/>
    </row>
    <row r="52" spans="1:18" s="913" customFormat="1" ht="17.25" customHeight="1">
      <c r="A52" s="1008"/>
      <c r="C52" s="915"/>
      <c r="D52" s="915"/>
      <c r="E52" s="915"/>
      <c r="F52" s="915"/>
      <c r="G52" s="915"/>
      <c r="H52" s="915"/>
      <c r="I52" s="915"/>
      <c r="J52" s="978"/>
      <c r="L52" s="1004"/>
      <c r="R52" s="976"/>
    </row>
    <row r="53" spans="1:18" s="913" customFormat="1" ht="17.25" customHeight="1">
      <c r="A53" s="1008"/>
      <c r="C53" s="915"/>
      <c r="D53" s="915"/>
      <c r="E53" s="915"/>
      <c r="F53" s="915"/>
      <c r="G53" s="915"/>
      <c r="H53" s="915"/>
      <c r="I53" s="915"/>
      <c r="J53" s="978"/>
      <c r="L53" s="1004"/>
      <c r="R53" s="976"/>
    </row>
    <row r="54" spans="1:18" s="913" customFormat="1" ht="17.25" customHeight="1">
      <c r="A54" s="1008"/>
      <c r="C54" s="915"/>
      <c r="D54" s="915"/>
      <c r="E54" s="915"/>
      <c r="F54" s="915"/>
      <c r="G54" s="915"/>
      <c r="H54" s="915"/>
      <c r="I54" s="915"/>
      <c r="J54" s="978"/>
      <c r="L54" s="1004"/>
      <c r="R54" s="976"/>
    </row>
    <row r="55" spans="1:18" s="913" customFormat="1" ht="17.25" customHeight="1">
      <c r="A55" s="1008"/>
      <c r="C55" s="915"/>
      <c r="D55" s="915"/>
      <c r="E55" s="915"/>
      <c r="F55" s="915"/>
      <c r="G55" s="915"/>
      <c r="H55" s="915"/>
      <c r="I55" s="915"/>
      <c r="J55" s="978"/>
      <c r="L55" s="1004"/>
      <c r="R55" s="976"/>
    </row>
    <row r="56" spans="1:18" s="913" customFormat="1" ht="17.25" customHeight="1">
      <c r="A56" s="1008"/>
      <c r="C56" s="915"/>
      <c r="D56" s="915"/>
      <c r="E56" s="915"/>
      <c r="F56" s="915"/>
      <c r="G56" s="915"/>
      <c r="H56" s="915"/>
      <c r="I56" s="915"/>
      <c r="J56" s="978"/>
      <c r="L56" s="1004"/>
      <c r="R56" s="976"/>
    </row>
    <row r="57" spans="1:18" s="913" customFormat="1" ht="17.25" customHeight="1">
      <c r="A57" s="1008"/>
      <c r="C57" s="915"/>
      <c r="D57" s="915"/>
      <c r="E57" s="915"/>
      <c r="F57" s="915"/>
      <c r="G57" s="915"/>
      <c r="H57" s="915"/>
      <c r="I57" s="915"/>
      <c r="J57" s="978"/>
      <c r="L57" s="1004"/>
      <c r="R57" s="976"/>
    </row>
    <row r="58" spans="1:18" s="913" customFormat="1" ht="17.25" customHeight="1">
      <c r="A58" s="1008"/>
      <c r="C58" s="915"/>
      <c r="D58" s="915"/>
      <c r="E58" s="915"/>
      <c r="F58" s="915"/>
      <c r="G58" s="915"/>
      <c r="H58" s="915"/>
      <c r="I58" s="915"/>
      <c r="J58" s="978"/>
      <c r="L58" s="1004"/>
      <c r="R58" s="976"/>
    </row>
    <row r="59" spans="1:18" s="913" customFormat="1" ht="17.25" customHeight="1">
      <c r="A59" s="1008"/>
      <c r="C59" s="915"/>
      <c r="D59" s="915"/>
      <c r="E59" s="915"/>
      <c r="F59" s="915"/>
      <c r="G59" s="915"/>
      <c r="H59" s="915"/>
      <c r="I59" s="915"/>
      <c r="J59" s="978"/>
      <c r="L59" s="1004"/>
      <c r="R59" s="976"/>
    </row>
    <row r="60" spans="1:18" s="913" customFormat="1" ht="17.25" customHeight="1">
      <c r="A60" s="1008"/>
      <c r="C60" s="915"/>
      <c r="D60" s="915"/>
      <c r="E60" s="915"/>
      <c r="F60" s="915"/>
      <c r="G60" s="915"/>
      <c r="H60" s="915"/>
      <c r="I60" s="915"/>
      <c r="J60" s="978"/>
      <c r="L60" s="1004"/>
      <c r="R60" s="976"/>
    </row>
    <row r="61" spans="1:18" s="913" customFormat="1" ht="17.25" customHeight="1">
      <c r="A61" s="1008"/>
      <c r="C61" s="915"/>
      <c r="D61" s="915"/>
      <c r="E61" s="915"/>
      <c r="F61" s="915"/>
      <c r="G61" s="915"/>
      <c r="H61" s="915"/>
      <c r="I61" s="915"/>
      <c r="J61" s="978"/>
      <c r="L61" s="1004"/>
      <c r="R61" s="976"/>
    </row>
    <row r="62" spans="1:18" s="913" customFormat="1" ht="17.25" customHeight="1">
      <c r="A62" s="1008"/>
      <c r="C62" s="915"/>
      <c r="D62" s="915"/>
      <c r="E62" s="915"/>
      <c r="F62" s="915"/>
      <c r="G62" s="915"/>
      <c r="H62" s="915"/>
      <c r="I62" s="915"/>
      <c r="J62" s="978"/>
      <c r="L62" s="1004"/>
      <c r="R62" s="976"/>
    </row>
    <row r="63" spans="1:18" s="913" customFormat="1" ht="17.25" customHeight="1">
      <c r="A63" s="1008"/>
      <c r="C63" s="915"/>
      <c r="D63" s="915"/>
      <c r="E63" s="915"/>
      <c r="F63" s="915"/>
      <c r="G63" s="915"/>
      <c r="H63" s="915"/>
      <c r="I63" s="915"/>
      <c r="J63" s="978"/>
      <c r="L63" s="1004"/>
      <c r="R63" s="976"/>
    </row>
    <row r="64" spans="1:18" s="913" customFormat="1" ht="17.25" customHeight="1">
      <c r="A64" s="1008"/>
      <c r="C64" s="915"/>
      <c r="D64" s="915"/>
      <c r="E64" s="915"/>
      <c r="F64" s="915"/>
      <c r="G64" s="915"/>
      <c r="H64" s="915"/>
      <c r="I64" s="915"/>
      <c r="J64" s="978"/>
      <c r="L64" s="1004"/>
      <c r="R64" s="976"/>
    </row>
    <row r="65" spans="1:18" s="913" customFormat="1" ht="17.25" customHeight="1">
      <c r="A65" s="1008"/>
      <c r="C65" s="915"/>
      <c r="D65" s="915"/>
      <c r="E65" s="915"/>
      <c r="F65" s="915"/>
      <c r="G65" s="915"/>
      <c r="H65" s="915"/>
      <c r="I65" s="915"/>
      <c r="J65" s="978"/>
      <c r="L65" s="1004"/>
      <c r="R65" s="976"/>
    </row>
    <row r="66" spans="1:18" s="913" customFormat="1" ht="17.25" customHeight="1">
      <c r="A66" s="1008"/>
      <c r="C66" s="915"/>
      <c r="D66" s="915"/>
      <c r="E66" s="915"/>
      <c r="F66" s="915"/>
      <c r="G66" s="915"/>
      <c r="H66" s="915"/>
      <c r="I66" s="915"/>
      <c r="J66" s="978"/>
      <c r="L66" s="1006"/>
      <c r="M66" s="979"/>
      <c r="N66" s="979"/>
      <c r="O66" s="979"/>
      <c r="P66" s="979"/>
      <c r="Q66" s="979"/>
      <c r="R66" s="976"/>
    </row>
    <row r="67" spans="1:18" s="913" customFormat="1" ht="17.25" customHeight="1">
      <c r="A67" s="1008"/>
      <c r="C67" s="915"/>
      <c r="D67" s="915"/>
      <c r="E67" s="915"/>
      <c r="F67" s="915"/>
      <c r="G67" s="915"/>
      <c r="H67" s="915"/>
      <c r="I67" s="915"/>
      <c r="J67" s="978"/>
      <c r="K67" s="977"/>
      <c r="L67" s="1006"/>
      <c r="M67" s="979"/>
      <c r="N67" s="979"/>
      <c r="O67" s="979"/>
      <c r="P67" s="979"/>
      <c r="Q67" s="979"/>
      <c r="R67" s="976"/>
    </row>
    <row r="68" spans="1:18" s="913" customFormat="1" ht="17.25" customHeight="1">
      <c r="A68" s="1008"/>
      <c r="C68" s="915"/>
      <c r="D68" s="915"/>
      <c r="E68" s="915"/>
      <c r="F68" s="915"/>
      <c r="G68" s="915"/>
      <c r="H68" s="915"/>
      <c r="I68" s="915"/>
      <c r="J68" s="978"/>
      <c r="K68" s="784" t="s">
        <v>456</v>
      </c>
      <c r="L68" s="1006"/>
      <c r="M68" s="979"/>
      <c r="N68" s="979"/>
      <c r="O68" s="979"/>
      <c r="P68" s="979"/>
      <c r="Q68" s="979"/>
      <c r="R68" s="976"/>
    </row>
    <row r="69" spans="1:18" s="913" customFormat="1" ht="17.25" customHeight="1">
      <c r="A69" s="1008"/>
      <c r="C69" s="915"/>
      <c r="D69" s="915"/>
      <c r="E69" s="915"/>
      <c r="F69" s="915"/>
      <c r="G69" s="915"/>
      <c r="H69" s="915"/>
      <c r="I69" s="915"/>
      <c r="J69" s="978"/>
      <c r="L69" s="1006"/>
      <c r="M69" s="979"/>
      <c r="N69" s="979"/>
      <c r="O69" s="979"/>
      <c r="P69" s="979"/>
      <c r="Q69" s="979"/>
      <c r="R69" s="976"/>
    </row>
    <row r="70" spans="1:18" s="913" customFormat="1" ht="17.25" customHeight="1">
      <c r="A70" s="1008"/>
      <c r="C70" s="915"/>
      <c r="D70" s="915"/>
      <c r="E70" s="915"/>
      <c r="F70" s="915"/>
      <c r="G70" s="915"/>
      <c r="H70" s="915"/>
      <c r="I70" s="915"/>
      <c r="J70" s="978"/>
      <c r="K70" s="977"/>
      <c r="L70" s="1006"/>
      <c r="M70" s="979"/>
      <c r="N70" s="979"/>
      <c r="O70" s="979"/>
      <c r="P70" s="979"/>
      <c r="Q70" s="979"/>
      <c r="R70" s="976"/>
    </row>
    <row r="71" spans="1:18" s="913" customFormat="1" ht="17.25" customHeight="1">
      <c r="A71" s="1008"/>
      <c r="C71" s="915"/>
      <c r="D71" s="915"/>
      <c r="E71" s="915"/>
      <c r="F71" s="915"/>
      <c r="G71" s="915"/>
      <c r="H71" s="915"/>
      <c r="I71" s="915"/>
      <c r="J71" s="978"/>
      <c r="K71" s="977"/>
      <c r="L71" s="1006"/>
      <c r="M71" s="979"/>
      <c r="N71" s="979"/>
      <c r="O71" s="979"/>
      <c r="P71" s="979"/>
      <c r="Q71" s="979"/>
      <c r="R71" s="976"/>
    </row>
    <row r="72" spans="1:18" s="913" customFormat="1" ht="17.25" customHeight="1">
      <c r="A72" s="1008"/>
      <c r="C72" s="915"/>
      <c r="D72" s="915"/>
      <c r="E72" s="915"/>
      <c r="F72" s="915"/>
      <c r="G72" s="915"/>
      <c r="H72" s="915"/>
      <c r="I72" s="915"/>
      <c r="J72" s="978"/>
      <c r="L72" s="1006"/>
      <c r="M72" s="979"/>
      <c r="N72" s="979"/>
      <c r="O72" s="979"/>
      <c r="P72" s="979"/>
      <c r="Q72" s="979"/>
      <c r="R72" s="976"/>
    </row>
    <row r="73" spans="1:18" s="913" customFormat="1" ht="17.25" customHeight="1">
      <c r="A73" s="1008"/>
      <c r="C73" s="915"/>
      <c r="D73" s="915"/>
      <c r="E73" s="915"/>
      <c r="F73" s="915"/>
      <c r="G73" s="915"/>
      <c r="H73" s="915"/>
      <c r="I73" s="915"/>
      <c r="J73" s="978"/>
      <c r="L73" s="1006"/>
      <c r="M73" s="979"/>
      <c r="N73" s="979"/>
      <c r="O73" s="979"/>
      <c r="P73" s="979"/>
      <c r="Q73" s="979"/>
      <c r="R73" s="976"/>
    </row>
    <row r="74" spans="1:18" s="913" customFormat="1" ht="17.25" customHeight="1">
      <c r="A74" s="1008"/>
      <c r="C74" s="915"/>
      <c r="D74" s="915"/>
      <c r="E74" s="915"/>
      <c r="F74" s="915"/>
      <c r="G74" s="915"/>
      <c r="H74" s="915"/>
      <c r="I74" s="915"/>
      <c r="J74" s="978"/>
      <c r="L74" s="1006"/>
      <c r="M74" s="979"/>
      <c r="N74" s="979"/>
      <c r="O74" s="979"/>
      <c r="P74" s="979"/>
      <c r="Q74" s="979"/>
      <c r="R74" s="976"/>
    </row>
    <row r="75" spans="1:18" s="913" customFormat="1" ht="17.25" customHeight="1">
      <c r="A75" s="1008"/>
      <c r="C75" s="915"/>
      <c r="D75" s="915"/>
      <c r="E75" s="915"/>
      <c r="F75" s="915"/>
      <c r="G75" s="915"/>
      <c r="H75" s="915"/>
      <c r="I75" s="915"/>
      <c r="J75" s="978"/>
      <c r="L75" s="1006"/>
      <c r="M75" s="979"/>
      <c r="N75" s="979"/>
      <c r="O75" s="979"/>
      <c r="P75" s="979"/>
      <c r="Q75" s="979"/>
      <c r="R75" s="976"/>
    </row>
    <row r="76" spans="1:18" s="913" customFormat="1" ht="17.25" customHeight="1">
      <c r="A76" s="1008"/>
      <c r="C76" s="915"/>
      <c r="D76" s="915"/>
      <c r="E76" s="915"/>
      <c r="F76" s="915"/>
      <c r="G76" s="915"/>
      <c r="H76" s="915"/>
      <c r="I76" s="915"/>
      <c r="J76" s="978"/>
      <c r="L76" s="1006"/>
      <c r="M76" s="979"/>
      <c r="N76" s="979"/>
      <c r="O76" s="979"/>
      <c r="P76" s="979"/>
      <c r="Q76" s="979"/>
      <c r="R76" s="976"/>
    </row>
    <row r="77" spans="1:18" s="913" customFormat="1" ht="17.25" customHeight="1">
      <c r="A77" s="1008"/>
      <c r="C77" s="915"/>
      <c r="D77" s="915"/>
      <c r="E77" s="915"/>
      <c r="F77" s="915"/>
      <c r="G77" s="915"/>
      <c r="H77" s="915"/>
      <c r="I77" s="915"/>
      <c r="J77" s="978"/>
      <c r="K77" s="977"/>
      <c r="L77" s="1006"/>
      <c r="M77" s="979"/>
      <c r="N77" s="979"/>
      <c r="O77" s="979"/>
      <c r="P77" s="979"/>
      <c r="Q77" s="979"/>
      <c r="R77" s="976"/>
    </row>
    <row r="78" spans="1:18" s="913" customFormat="1" ht="17.25" customHeight="1">
      <c r="A78" s="1008"/>
      <c r="C78" s="915"/>
      <c r="D78" s="915"/>
      <c r="E78" s="915"/>
      <c r="F78" s="915"/>
      <c r="G78" s="915"/>
      <c r="H78" s="915"/>
      <c r="I78" s="915"/>
      <c r="J78" s="978"/>
      <c r="K78" s="977"/>
      <c r="L78" s="1006"/>
      <c r="M78" s="979"/>
      <c r="N78" s="979"/>
      <c r="O78" s="979"/>
      <c r="P78" s="979"/>
      <c r="Q78" s="979"/>
      <c r="R78" s="976"/>
    </row>
    <row r="79" spans="1:18" s="913" customFormat="1" ht="17.25" customHeight="1">
      <c r="A79" s="1008"/>
      <c r="C79" s="915"/>
      <c r="D79" s="915"/>
      <c r="E79" s="915"/>
      <c r="F79" s="915"/>
      <c r="G79" s="915"/>
      <c r="H79" s="915"/>
      <c r="I79" s="915"/>
      <c r="J79" s="978"/>
      <c r="K79" s="977"/>
      <c r="L79" s="1006"/>
      <c r="M79" s="979"/>
      <c r="N79" s="979"/>
      <c r="O79" s="979"/>
      <c r="P79" s="979"/>
      <c r="Q79" s="979"/>
      <c r="R79" s="976"/>
    </row>
    <row r="80" spans="1:18" s="913" customFormat="1" ht="17.25" customHeight="1">
      <c r="A80" s="1008"/>
      <c r="C80" s="915"/>
      <c r="D80" s="915"/>
      <c r="E80" s="915"/>
      <c r="F80" s="915"/>
      <c r="G80" s="915"/>
      <c r="H80" s="915"/>
      <c r="I80" s="915"/>
      <c r="J80" s="978"/>
      <c r="K80" s="977"/>
      <c r="L80" s="1005"/>
      <c r="M80" s="976"/>
      <c r="N80" s="976"/>
      <c r="O80" s="976"/>
      <c r="P80" s="976"/>
      <c r="Q80" s="976"/>
      <c r="R80" s="976"/>
    </row>
    <row r="81" spans="1:18" s="913" customFormat="1" ht="17.25" customHeight="1">
      <c r="A81" s="1008"/>
      <c r="C81" s="915"/>
      <c r="D81" s="915"/>
      <c r="E81" s="915"/>
      <c r="F81" s="915"/>
      <c r="G81" s="915"/>
      <c r="H81" s="915"/>
      <c r="I81" s="915"/>
      <c r="J81" s="978"/>
      <c r="K81" s="977"/>
      <c r="L81" s="1005"/>
      <c r="M81" s="976"/>
      <c r="N81" s="976"/>
      <c r="O81" s="976"/>
      <c r="P81" s="976"/>
      <c r="Q81" s="976"/>
      <c r="R81" s="976"/>
    </row>
    <row r="82" spans="1:18" s="913" customFormat="1" ht="17.25" customHeight="1">
      <c r="A82" s="1008"/>
      <c r="C82" s="915"/>
      <c r="D82" s="915"/>
      <c r="E82" s="915"/>
      <c r="F82" s="915"/>
      <c r="G82" s="915"/>
      <c r="H82" s="915"/>
      <c r="I82" s="915"/>
      <c r="J82" s="978"/>
      <c r="K82" s="978"/>
      <c r="L82" s="1005"/>
      <c r="M82" s="976"/>
      <c r="N82" s="976"/>
      <c r="O82" s="976"/>
      <c r="P82" s="976"/>
      <c r="Q82" s="976"/>
      <c r="R82" s="976"/>
    </row>
    <row r="83" spans="1:18" s="913" customFormat="1" ht="17.25" customHeight="1">
      <c r="A83" s="1008"/>
      <c r="C83" s="915"/>
      <c r="D83" s="915"/>
      <c r="E83" s="915"/>
      <c r="F83" s="915"/>
      <c r="G83" s="915"/>
      <c r="H83" s="915"/>
      <c r="I83" s="915"/>
      <c r="J83" s="978"/>
      <c r="K83" s="978"/>
      <c r="L83" s="1005"/>
      <c r="M83" s="976"/>
      <c r="N83" s="976"/>
      <c r="O83" s="976"/>
      <c r="P83" s="976"/>
      <c r="Q83" s="976"/>
      <c r="R83" s="976"/>
    </row>
    <row r="84" spans="1:18" s="913" customFormat="1" ht="17.25" customHeight="1">
      <c r="A84" s="1008"/>
      <c r="C84" s="915"/>
      <c r="D84" s="915"/>
      <c r="E84" s="915"/>
      <c r="F84" s="915"/>
      <c r="G84" s="915"/>
      <c r="H84" s="915"/>
      <c r="I84" s="915"/>
      <c r="J84" s="978"/>
      <c r="K84" s="978"/>
      <c r="L84" s="1005"/>
      <c r="M84" s="976"/>
      <c r="N84" s="976"/>
      <c r="O84" s="976"/>
      <c r="P84" s="976"/>
      <c r="Q84" s="976"/>
      <c r="R84" s="976"/>
    </row>
    <row r="85" spans="1:18" s="913" customFormat="1" ht="17.25" customHeight="1">
      <c r="A85" s="1008"/>
      <c r="C85" s="915"/>
      <c r="D85" s="915"/>
      <c r="E85" s="915"/>
      <c r="F85" s="915"/>
      <c r="G85" s="915"/>
      <c r="H85" s="915"/>
      <c r="I85" s="915"/>
      <c r="J85" s="978"/>
      <c r="K85" s="978"/>
      <c r="L85" s="1005"/>
      <c r="M85" s="976"/>
      <c r="N85" s="976"/>
      <c r="O85" s="976"/>
      <c r="P85" s="976"/>
      <c r="Q85" s="976"/>
      <c r="R85" s="976"/>
    </row>
    <row r="86" spans="1:18" s="913" customFormat="1" ht="17.25" customHeight="1">
      <c r="A86" s="1008"/>
      <c r="C86" s="915"/>
      <c r="D86" s="915"/>
      <c r="E86" s="915"/>
      <c r="F86" s="915"/>
      <c r="G86" s="915"/>
      <c r="H86" s="915"/>
      <c r="I86" s="915"/>
      <c r="J86" s="978"/>
      <c r="K86" s="978"/>
      <c r="L86" s="1005"/>
      <c r="M86" s="976"/>
      <c r="N86" s="976"/>
      <c r="O86" s="976"/>
      <c r="P86" s="976"/>
      <c r="Q86" s="976"/>
      <c r="R86" s="976"/>
    </row>
    <row r="87" spans="1:18" s="913" customFormat="1" ht="17.25" customHeight="1">
      <c r="A87" s="1008"/>
      <c r="C87" s="915"/>
      <c r="D87" s="915"/>
      <c r="E87" s="915"/>
      <c r="F87" s="915"/>
      <c r="G87" s="915"/>
      <c r="H87" s="915"/>
      <c r="I87" s="915"/>
      <c r="J87" s="978"/>
      <c r="K87" s="978"/>
      <c r="L87" s="1005"/>
      <c r="M87" s="976"/>
      <c r="N87" s="976"/>
      <c r="O87" s="976"/>
      <c r="P87" s="976"/>
      <c r="Q87" s="976"/>
      <c r="R87" s="976"/>
    </row>
    <row r="88" spans="1:18" s="913" customFormat="1" ht="17.25" customHeight="1">
      <c r="A88" s="1008"/>
      <c r="C88" s="915"/>
      <c r="D88" s="915"/>
      <c r="E88" s="915"/>
      <c r="F88" s="915"/>
      <c r="G88" s="915"/>
      <c r="H88" s="915"/>
      <c r="I88" s="915"/>
      <c r="J88" s="978"/>
      <c r="K88" s="978"/>
      <c r="L88" s="1005"/>
      <c r="M88" s="976"/>
      <c r="N88" s="976"/>
      <c r="O88" s="976"/>
      <c r="P88" s="976"/>
      <c r="Q88" s="976"/>
      <c r="R88" s="976"/>
    </row>
    <row r="89" spans="1:18" s="913" customFormat="1" ht="17.25" customHeight="1">
      <c r="A89" s="1008"/>
      <c r="C89" s="915"/>
      <c r="D89" s="915"/>
      <c r="E89" s="915"/>
      <c r="F89" s="915"/>
      <c r="G89" s="915"/>
      <c r="H89" s="915"/>
      <c r="I89" s="915"/>
      <c r="J89" s="978"/>
      <c r="K89" s="978"/>
      <c r="L89" s="1005"/>
      <c r="M89" s="976"/>
      <c r="N89" s="976"/>
      <c r="O89" s="976"/>
      <c r="P89" s="976"/>
      <c r="Q89" s="976"/>
      <c r="R89" s="976"/>
    </row>
    <row r="90" spans="1:18" s="913" customFormat="1" ht="17.25" customHeight="1">
      <c r="A90" s="1008"/>
      <c r="C90" s="915"/>
      <c r="D90" s="915"/>
      <c r="E90" s="915"/>
      <c r="F90" s="915"/>
      <c r="G90" s="915"/>
      <c r="H90" s="915"/>
      <c r="I90" s="915"/>
      <c r="J90" s="978"/>
      <c r="K90" s="978"/>
      <c r="L90" s="1005"/>
      <c r="M90" s="976"/>
      <c r="N90" s="976"/>
      <c r="O90" s="976"/>
      <c r="P90" s="976"/>
      <c r="Q90" s="976"/>
      <c r="R90" s="976"/>
    </row>
    <row r="91" spans="1:18" s="913" customFormat="1" ht="17.25" customHeight="1">
      <c r="A91" s="1008"/>
      <c r="C91" s="915"/>
      <c r="D91" s="915"/>
      <c r="E91" s="915"/>
      <c r="F91" s="915"/>
      <c r="G91" s="915"/>
      <c r="H91" s="915"/>
      <c r="I91" s="915"/>
      <c r="J91" s="978"/>
      <c r="K91" s="978"/>
      <c r="L91" s="1005"/>
      <c r="M91" s="976"/>
      <c r="N91" s="976"/>
      <c r="O91" s="976"/>
      <c r="P91" s="976"/>
      <c r="Q91" s="976"/>
      <c r="R91" s="976"/>
    </row>
    <row r="92" spans="1:18" s="913" customFormat="1" ht="17.25" customHeight="1">
      <c r="A92" s="1008"/>
      <c r="C92" s="915"/>
      <c r="D92" s="915"/>
      <c r="E92" s="915"/>
      <c r="F92" s="915"/>
      <c r="G92" s="915"/>
      <c r="H92" s="915"/>
      <c r="I92" s="915"/>
      <c r="J92" s="978"/>
      <c r="K92" s="978"/>
      <c r="L92" s="1005"/>
      <c r="M92" s="976"/>
      <c r="N92" s="976"/>
      <c r="O92" s="976"/>
      <c r="P92" s="976"/>
      <c r="Q92" s="976"/>
      <c r="R92" s="976"/>
    </row>
    <row r="93" spans="1:18" s="913" customFormat="1" ht="17.25" customHeight="1">
      <c r="A93" s="1008"/>
      <c r="C93" s="915"/>
      <c r="D93" s="915"/>
      <c r="E93" s="915"/>
      <c r="F93" s="915"/>
      <c r="G93" s="915"/>
      <c r="H93" s="915"/>
      <c r="I93" s="915"/>
      <c r="J93" s="978"/>
      <c r="K93" s="978"/>
      <c r="L93" s="1005"/>
      <c r="M93" s="976"/>
      <c r="N93" s="976"/>
      <c r="O93" s="976"/>
      <c r="P93" s="976"/>
      <c r="Q93" s="976"/>
      <c r="R93" s="976"/>
    </row>
    <row r="94" spans="1:18" s="913" customFormat="1" ht="17.25" customHeight="1">
      <c r="A94" s="1008"/>
      <c r="C94" s="915"/>
      <c r="D94" s="915"/>
      <c r="E94" s="915"/>
      <c r="F94" s="915"/>
      <c r="G94" s="915"/>
      <c r="H94" s="915"/>
      <c r="I94" s="915"/>
      <c r="J94" s="978"/>
      <c r="K94" s="978"/>
      <c r="L94" s="1005"/>
      <c r="M94" s="976"/>
      <c r="N94" s="976"/>
      <c r="O94" s="976"/>
      <c r="P94" s="976"/>
      <c r="Q94" s="976"/>
      <c r="R94" s="976"/>
    </row>
    <row r="95" spans="1:18" s="913" customFormat="1" ht="17.25" customHeight="1">
      <c r="A95" s="1008"/>
      <c r="C95" s="915"/>
      <c r="D95" s="915"/>
      <c r="E95" s="915"/>
      <c r="F95" s="915"/>
      <c r="G95" s="915"/>
      <c r="H95" s="915"/>
      <c r="I95" s="915"/>
      <c r="J95" s="978"/>
      <c r="K95" s="978"/>
      <c r="L95" s="1005"/>
      <c r="M95" s="976"/>
      <c r="N95" s="976"/>
      <c r="O95" s="976"/>
      <c r="P95" s="976"/>
      <c r="Q95" s="976"/>
      <c r="R95" s="976"/>
    </row>
    <row r="96" spans="1:18" s="913" customFormat="1" ht="17.25" customHeight="1">
      <c r="A96" s="1008"/>
      <c r="C96" s="915"/>
      <c r="D96" s="915"/>
      <c r="E96" s="915"/>
      <c r="F96" s="915"/>
      <c r="G96" s="915"/>
      <c r="H96" s="915"/>
      <c r="I96" s="915"/>
      <c r="J96" s="978"/>
      <c r="K96" s="978"/>
      <c r="L96" s="1005"/>
      <c r="M96" s="976"/>
      <c r="N96" s="976"/>
      <c r="O96" s="976"/>
      <c r="P96" s="976"/>
      <c r="Q96" s="976"/>
      <c r="R96" s="976"/>
    </row>
    <row r="97" spans="1:18" s="913" customFormat="1" ht="17.25" customHeight="1">
      <c r="A97" s="1008"/>
      <c r="C97" s="915"/>
      <c r="D97" s="915"/>
      <c r="E97" s="915"/>
      <c r="F97" s="915"/>
      <c r="G97" s="915"/>
      <c r="H97" s="915"/>
      <c r="I97" s="915"/>
      <c r="J97" s="978"/>
      <c r="K97" s="978"/>
      <c r="L97" s="1005"/>
      <c r="M97" s="976"/>
      <c r="N97" s="976"/>
      <c r="O97" s="976"/>
      <c r="P97" s="976"/>
      <c r="Q97" s="976"/>
      <c r="R97" s="976"/>
    </row>
    <row r="98" spans="1:18" s="913" customFormat="1" ht="17.25" customHeight="1">
      <c r="A98" s="1008"/>
      <c r="C98" s="915"/>
      <c r="D98" s="915"/>
      <c r="E98" s="915"/>
      <c r="F98" s="915"/>
      <c r="G98" s="915"/>
      <c r="H98" s="915"/>
      <c r="I98" s="915"/>
      <c r="J98" s="978"/>
      <c r="K98" s="978"/>
      <c r="L98" s="1005"/>
      <c r="M98" s="976"/>
      <c r="N98" s="976"/>
      <c r="O98" s="976"/>
      <c r="P98" s="976"/>
      <c r="Q98" s="976"/>
      <c r="R98" s="976"/>
    </row>
    <row r="99" spans="1:18" s="913" customFormat="1" ht="17.25" customHeight="1">
      <c r="A99" s="1008"/>
      <c r="C99" s="915"/>
      <c r="D99" s="915"/>
      <c r="E99" s="915"/>
      <c r="F99" s="915"/>
      <c r="G99" s="915"/>
      <c r="H99" s="915"/>
      <c r="I99" s="915"/>
      <c r="J99" s="978"/>
      <c r="K99" s="978"/>
      <c r="L99" s="1005"/>
      <c r="M99" s="976"/>
      <c r="N99" s="976"/>
      <c r="O99" s="976"/>
      <c r="P99" s="976"/>
      <c r="Q99" s="976"/>
      <c r="R99" s="976"/>
    </row>
    <row r="100" spans="1:18" s="913" customFormat="1" ht="17.25" customHeight="1">
      <c r="A100" s="1008"/>
      <c r="C100" s="915"/>
      <c r="D100" s="915"/>
      <c r="E100" s="915"/>
      <c r="F100" s="915"/>
      <c r="G100" s="915"/>
      <c r="H100" s="915"/>
      <c r="I100" s="915"/>
      <c r="J100" s="978"/>
      <c r="K100" s="978"/>
      <c r="L100" s="1005"/>
      <c r="M100" s="976"/>
      <c r="N100" s="976"/>
      <c r="O100" s="976"/>
      <c r="P100" s="976"/>
      <c r="Q100" s="976"/>
      <c r="R100" s="976"/>
    </row>
    <row r="101" spans="1:18" s="913" customFormat="1" ht="17.25" customHeight="1">
      <c r="A101" s="1008"/>
      <c r="C101" s="915"/>
      <c r="D101" s="915"/>
      <c r="E101" s="915"/>
      <c r="F101" s="915"/>
      <c r="G101" s="915"/>
      <c r="H101" s="915"/>
      <c r="I101" s="915"/>
      <c r="J101" s="978"/>
      <c r="K101" s="978"/>
      <c r="L101" s="1005"/>
      <c r="M101" s="976"/>
      <c r="N101" s="976"/>
      <c r="O101" s="976"/>
      <c r="P101" s="976"/>
      <c r="Q101" s="976"/>
      <c r="R101" s="976"/>
    </row>
    <row r="102" spans="1:18" s="913" customFormat="1" ht="17.25" customHeight="1">
      <c r="A102" s="1008"/>
      <c r="C102" s="915"/>
      <c r="D102" s="915"/>
      <c r="E102" s="915"/>
      <c r="F102" s="915"/>
      <c r="G102" s="915"/>
      <c r="H102" s="915"/>
      <c r="I102" s="915"/>
      <c r="J102" s="978"/>
      <c r="K102" s="978"/>
      <c r="L102" s="1005"/>
      <c r="M102" s="976"/>
      <c r="N102" s="976"/>
      <c r="O102" s="976"/>
      <c r="P102" s="976"/>
      <c r="Q102" s="976"/>
      <c r="R102" s="976"/>
    </row>
    <row r="103" spans="1:18" s="913" customFormat="1" ht="17.25" customHeight="1">
      <c r="A103" s="1008"/>
      <c r="C103" s="915"/>
      <c r="D103" s="915"/>
      <c r="E103" s="915"/>
      <c r="F103" s="915"/>
      <c r="G103" s="915"/>
      <c r="H103" s="915"/>
      <c r="I103" s="915"/>
      <c r="J103" s="978"/>
      <c r="K103" s="978"/>
      <c r="L103" s="1005"/>
      <c r="M103" s="976"/>
      <c r="N103" s="976"/>
      <c r="O103" s="976"/>
      <c r="P103" s="976"/>
      <c r="Q103" s="976"/>
      <c r="R103" s="976"/>
    </row>
    <row r="104" spans="1:18" s="913" customFormat="1" ht="17.25" customHeight="1">
      <c r="A104" s="1008"/>
      <c r="C104" s="915"/>
      <c r="D104" s="915"/>
      <c r="E104" s="915"/>
      <c r="F104" s="915"/>
      <c r="G104" s="915"/>
      <c r="H104" s="915"/>
      <c r="I104" s="915"/>
      <c r="J104" s="978"/>
      <c r="K104" s="978"/>
      <c r="L104" s="1005"/>
      <c r="M104" s="976"/>
      <c r="N104" s="976"/>
      <c r="O104" s="976"/>
      <c r="P104" s="976"/>
      <c r="Q104" s="976"/>
      <c r="R104" s="976"/>
    </row>
    <row r="105" spans="1:18" s="913" customFormat="1" ht="17.25" customHeight="1">
      <c r="A105" s="1008"/>
      <c r="C105" s="915"/>
      <c r="D105" s="915"/>
      <c r="E105" s="915"/>
      <c r="F105" s="915"/>
      <c r="G105" s="915"/>
      <c r="H105" s="915"/>
      <c r="I105" s="915"/>
      <c r="J105" s="978"/>
      <c r="K105" s="978"/>
      <c r="L105" s="1005"/>
      <c r="M105" s="976"/>
      <c r="N105" s="976"/>
      <c r="O105" s="976"/>
      <c r="P105" s="976"/>
      <c r="Q105" s="976"/>
      <c r="R105" s="976"/>
    </row>
    <row r="106" spans="1:18" s="913" customFormat="1" ht="17.25" customHeight="1">
      <c r="A106" s="1008"/>
      <c r="C106" s="915"/>
      <c r="D106" s="915"/>
      <c r="E106" s="915"/>
      <c r="F106" s="915"/>
      <c r="G106" s="915"/>
      <c r="H106" s="915"/>
      <c r="I106" s="915"/>
      <c r="J106" s="978"/>
      <c r="K106" s="978"/>
      <c r="L106" s="1005"/>
      <c r="M106" s="976"/>
      <c r="N106" s="976"/>
      <c r="O106" s="976"/>
      <c r="P106" s="976"/>
      <c r="Q106" s="976"/>
      <c r="R106" s="976"/>
    </row>
    <row r="107" spans="1:18" s="913" customFormat="1" ht="17.25" customHeight="1">
      <c r="A107" s="1008"/>
      <c r="C107" s="915"/>
      <c r="D107" s="915"/>
      <c r="E107" s="915"/>
      <c r="F107" s="915"/>
      <c r="G107" s="915"/>
      <c r="H107" s="915"/>
      <c r="I107" s="915"/>
      <c r="J107" s="978"/>
      <c r="K107" s="978"/>
      <c r="L107" s="1005"/>
      <c r="M107" s="976"/>
      <c r="N107" s="976"/>
      <c r="O107" s="976"/>
      <c r="P107" s="976"/>
      <c r="Q107" s="976"/>
      <c r="R107" s="976"/>
    </row>
    <row r="108" spans="1:18" s="913" customFormat="1" ht="17.25" customHeight="1">
      <c r="A108" s="1008"/>
      <c r="C108" s="915"/>
      <c r="D108" s="915"/>
      <c r="E108" s="915"/>
      <c r="F108" s="915"/>
      <c r="G108" s="915"/>
      <c r="H108" s="915"/>
      <c r="I108" s="915"/>
      <c r="J108" s="978"/>
      <c r="K108" s="978"/>
      <c r="L108" s="1005"/>
      <c r="M108" s="976"/>
      <c r="N108" s="976"/>
      <c r="O108" s="976"/>
      <c r="P108" s="976"/>
      <c r="Q108" s="976"/>
      <c r="R108" s="976"/>
    </row>
    <row r="109" spans="1:18" s="913" customFormat="1" ht="17.25" customHeight="1">
      <c r="A109" s="1008"/>
      <c r="C109" s="915"/>
      <c r="D109" s="915"/>
      <c r="E109" s="915"/>
      <c r="F109" s="915"/>
      <c r="G109" s="915"/>
      <c r="H109" s="915"/>
      <c r="I109" s="915"/>
      <c r="J109" s="978"/>
      <c r="K109" s="978"/>
      <c r="L109" s="1005"/>
      <c r="M109" s="976"/>
      <c r="N109" s="976"/>
      <c r="O109" s="976"/>
      <c r="P109" s="976"/>
      <c r="Q109" s="976"/>
      <c r="R109" s="976"/>
    </row>
    <row r="110" spans="1:18" s="913" customFormat="1" ht="17.25" customHeight="1">
      <c r="A110" s="1008"/>
      <c r="C110" s="915"/>
      <c r="D110" s="915"/>
      <c r="E110" s="915"/>
      <c r="F110" s="915"/>
      <c r="G110" s="915"/>
      <c r="H110" s="915"/>
      <c r="I110" s="915"/>
      <c r="J110" s="978"/>
      <c r="K110" s="978"/>
      <c r="L110" s="1005"/>
      <c r="M110" s="976"/>
      <c r="N110" s="976"/>
      <c r="O110" s="976"/>
      <c r="P110" s="976"/>
      <c r="Q110" s="976"/>
      <c r="R110" s="976"/>
    </row>
    <row r="111" spans="1:18" s="913" customFormat="1" ht="17.25" customHeight="1">
      <c r="A111" s="1008"/>
      <c r="C111" s="915"/>
      <c r="D111" s="915"/>
      <c r="E111" s="915"/>
      <c r="F111" s="915"/>
      <c r="G111" s="915"/>
      <c r="H111" s="915"/>
      <c r="I111" s="915"/>
      <c r="J111" s="978"/>
      <c r="K111" s="978"/>
      <c r="L111" s="1005"/>
      <c r="M111" s="976"/>
      <c r="N111" s="976"/>
      <c r="O111" s="976"/>
      <c r="P111" s="976"/>
      <c r="Q111" s="976"/>
      <c r="R111" s="976"/>
    </row>
    <row r="112" spans="1:18" s="913" customFormat="1" ht="17.25" customHeight="1">
      <c r="A112" s="1008"/>
      <c r="C112" s="915"/>
      <c r="D112" s="915"/>
      <c r="E112" s="915"/>
      <c r="F112" s="915"/>
      <c r="G112" s="915"/>
      <c r="H112" s="915"/>
      <c r="I112" s="915"/>
      <c r="J112" s="978"/>
      <c r="K112" s="978"/>
      <c r="L112" s="1005"/>
      <c r="M112" s="976"/>
      <c r="N112" s="976"/>
      <c r="O112" s="976"/>
      <c r="P112" s="976"/>
      <c r="Q112" s="976"/>
      <c r="R112" s="976"/>
    </row>
    <row r="113" spans="1:18" s="913" customFormat="1" ht="17.25" customHeight="1">
      <c r="A113" s="1008"/>
      <c r="C113" s="915"/>
      <c r="D113" s="915"/>
      <c r="E113" s="915"/>
      <c r="F113" s="915"/>
      <c r="G113" s="915"/>
      <c r="H113" s="915"/>
      <c r="I113" s="915"/>
      <c r="J113" s="978"/>
      <c r="K113" s="978"/>
      <c r="L113" s="1005"/>
      <c r="M113" s="976"/>
      <c r="N113" s="976"/>
      <c r="O113" s="976"/>
      <c r="P113" s="976"/>
      <c r="Q113" s="976"/>
      <c r="R113" s="976"/>
    </row>
    <row r="114" spans="1:18" s="913" customFormat="1" ht="17.25" customHeight="1">
      <c r="A114" s="1008"/>
      <c r="C114" s="915"/>
      <c r="D114" s="915"/>
      <c r="E114" s="915"/>
      <c r="F114" s="915"/>
      <c r="G114" s="915"/>
      <c r="H114" s="915"/>
      <c r="I114" s="915"/>
      <c r="J114" s="978"/>
      <c r="K114" s="978"/>
      <c r="L114" s="1005"/>
      <c r="M114" s="976"/>
      <c r="N114" s="976"/>
      <c r="O114" s="976"/>
      <c r="P114" s="976"/>
      <c r="Q114" s="976"/>
      <c r="R114" s="976"/>
    </row>
    <row r="115" spans="1:18" s="913" customFormat="1" ht="17.25" customHeight="1">
      <c r="A115" s="1008"/>
      <c r="C115" s="915"/>
      <c r="D115" s="915"/>
      <c r="E115" s="915"/>
      <c r="F115" s="915"/>
      <c r="G115" s="915"/>
      <c r="H115" s="915"/>
      <c r="I115" s="915"/>
      <c r="J115" s="978"/>
      <c r="K115" s="978"/>
      <c r="L115" s="1005"/>
      <c r="M115" s="976"/>
      <c r="N115" s="976"/>
      <c r="O115" s="976"/>
      <c r="P115" s="976"/>
      <c r="Q115" s="976"/>
      <c r="R115" s="976"/>
    </row>
    <row r="116" spans="1:18" s="913" customFormat="1" ht="17.25" customHeight="1">
      <c r="A116" s="1008"/>
      <c r="C116" s="915"/>
      <c r="D116" s="915"/>
      <c r="E116" s="915"/>
      <c r="F116" s="915"/>
      <c r="G116" s="915"/>
      <c r="H116" s="915"/>
      <c r="I116" s="915"/>
      <c r="J116" s="978"/>
      <c r="K116" s="978"/>
      <c r="L116" s="1005"/>
      <c r="M116" s="976"/>
      <c r="N116" s="976"/>
      <c r="O116" s="976"/>
      <c r="P116" s="976"/>
      <c r="Q116" s="976"/>
      <c r="R116" s="976"/>
    </row>
    <row r="117" spans="1:18" s="913" customFormat="1" ht="17.25" customHeight="1">
      <c r="A117" s="1008"/>
      <c r="C117" s="915"/>
      <c r="D117" s="915"/>
      <c r="E117" s="915"/>
      <c r="F117" s="915"/>
      <c r="G117" s="915"/>
      <c r="H117" s="915"/>
      <c r="I117" s="915"/>
      <c r="J117" s="978"/>
      <c r="K117" s="978"/>
      <c r="L117" s="1005"/>
      <c r="M117" s="976"/>
      <c r="N117" s="976"/>
      <c r="O117" s="976"/>
      <c r="P117" s="976"/>
      <c r="Q117" s="976"/>
      <c r="R117" s="976"/>
    </row>
    <row r="118" spans="1:18" s="913" customFormat="1" ht="17.25" customHeight="1">
      <c r="A118" s="1008"/>
      <c r="C118" s="915"/>
      <c r="D118" s="915"/>
      <c r="E118" s="915"/>
      <c r="F118" s="915"/>
      <c r="G118" s="915"/>
      <c r="H118" s="915"/>
      <c r="I118" s="915"/>
      <c r="J118" s="978"/>
      <c r="K118" s="978"/>
      <c r="L118" s="1005"/>
      <c r="M118" s="976"/>
      <c r="N118" s="976"/>
      <c r="O118" s="976"/>
      <c r="P118" s="976"/>
      <c r="Q118" s="976"/>
      <c r="R118" s="976"/>
    </row>
    <row r="119" spans="1:18" s="913" customFormat="1" ht="17.25" customHeight="1">
      <c r="A119" s="1008"/>
      <c r="C119" s="915"/>
      <c r="D119" s="915"/>
      <c r="E119" s="915"/>
      <c r="F119" s="915"/>
      <c r="G119" s="915"/>
      <c r="H119" s="915"/>
      <c r="I119" s="915"/>
      <c r="J119" s="978"/>
      <c r="K119" s="978"/>
      <c r="L119" s="1005"/>
      <c r="M119" s="976"/>
      <c r="N119" s="976"/>
      <c r="O119" s="976"/>
      <c r="P119" s="976"/>
      <c r="Q119" s="976"/>
      <c r="R119" s="976"/>
    </row>
    <row r="120" spans="1:18" s="913" customFormat="1" ht="17.25" customHeight="1">
      <c r="A120" s="1008"/>
      <c r="C120" s="915"/>
      <c r="D120" s="915"/>
      <c r="E120" s="915"/>
      <c r="F120" s="915"/>
      <c r="G120" s="915"/>
      <c r="H120" s="915"/>
      <c r="I120" s="915"/>
      <c r="J120" s="978"/>
      <c r="K120" s="978"/>
      <c r="L120" s="1005"/>
      <c r="M120" s="976"/>
      <c r="N120" s="976"/>
      <c r="O120" s="976"/>
      <c r="P120" s="976"/>
      <c r="Q120" s="976"/>
      <c r="R120" s="976"/>
    </row>
    <row r="121" spans="1:18" s="913" customFormat="1" ht="17.25" customHeight="1">
      <c r="A121" s="1008"/>
      <c r="C121" s="915"/>
      <c r="D121" s="915"/>
      <c r="E121" s="915"/>
      <c r="F121" s="915"/>
      <c r="G121" s="915"/>
      <c r="H121" s="915"/>
      <c r="I121" s="915"/>
      <c r="J121" s="978"/>
      <c r="K121" s="978"/>
      <c r="L121" s="1005"/>
      <c r="M121" s="976"/>
      <c r="N121" s="976"/>
      <c r="O121" s="976"/>
      <c r="P121" s="976"/>
      <c r="Q121" s="976"/>
      <c r="R121" s="976"/>
    </row>
    <row r="122" spans="1:18" s="913" customFormat="1" ht="17.25" customHeight="1">
      <c r="A122" s="1008"/>
      <c r="C122" s="915"/>
      <c r="D122" s="915"/>
      <c r="E122" s="915"/>
      <c r="F122" s="915"/>
      <c r="G122" s="915"/>
      <c r="H122" s="915"/>
      <c r="I122" s="915"/>
      <c r="J122" s="978"/>
      <c r="K122" s="978"/>
      <c r="L122" s="1005"/>
      <c r="M122" s="976"/>
      <c r="N122" s="976"/>
      <c r="O122" s="976"/>
      <c r="P122" s="976"/>
      <c r="Q122" s="976"/>
      <c r="R122" s="976"/>
    </row>
    <row r="123" spans="1:18" s="913" customFormat="1" ht="17.25" customHeight="1">
      <c r="A123" s="1008"/>
      <c r="C123" s="915"/>
      <c r="D123" s="915"/>
      <c r="E123" s="915"/>
      <c r="F123" s="915"/>
      <c r="G123" s="915"/>
      <c r="H123" s="915"/>
      <c r="I123" s="915"/>
      <c r="J123" s="978"/>
      <c r="K123" s="978"/>
      <c r="L123" s="1005"/>
      <c r="M123" s="976"/>
      <c r="N123" s="976"/>
      <c r="O123" s="976"/>
      <c r="P123" s="976"/>
      <c r="Q123" s="976"/>
      <c r="R123" s="976"/>
    </row>
    <row r="124" spans="1:18" s="913" customFormat="1" ht="17.25" customHeight="1">
      <c r="A124" s="1008"/>
      <c r="C124" s="915"/>
      <c r="D124" s="915"/>
      <c r="E124" s="915"/>
      <c r="F124" s="915"/>
      <c r="G124" s="915"/>
      <c r="H124" s="915"/>
      <c r="I124" s="915"/>
      <c r="J124" s="978"/>
      <c r="K124" s="978"/>
      <c r="L124" s="1005"/>
      <c r="M124" s="976"/>
      <c r="N124" s="976"/>
      <c r="O124" s="976"/>
      <c r="P124" s="976"/>
      <c r="Q124" s="976"/>
      <c r="R124" s="976"/>
    </row>
    <row r="125" spans="1:18" s="913" customFormat="1" ht="17.25" customHeight="1">
      <c r="A125" s="1008"/>
      <c r="C125" s="915"/>
      <c r="D125" s="915"/>
      <c r="E125" s="915"/>
      <c r="F125" s="915"/>
      <c r="G125" s="915"/>
      <c r="H125" s="915"/>
      <c r="I125" s="915"/>
      <c r="J125" s="978"/>
      <c r="K125" s="978"/>
      <c r="L125" s="1005"/>
      <c r="M125" s="976"/>
      <c r="N125" s="976"/>
      <c r="O125" s="976"/>
      <c r="P125" s="976"/>
      <c r="Q125" s="976"/>
      <c r="R125" s="976"/>
    </row>
    <row r="126" spans="1:18" s="913" customFormat="1" ht="17.25" customHeight="1">
      <c r="A126" s="1008"/>
      <c r="C126" s="915"/>
      <c r="D126" s="915"/>
      <c r="E126" s="915"/>
      <c r="F126" s="915"/>
      <c r="G126" s="915"/>
      <c r="H126" s="915"/>
      <c r="I126" s="915"/>
      <c r="J126" s="978"/>
      <c r="K126" s="978"/>
      <c r="L126" s="1005"/>
      <c r="M126" s="976"/>
      <c r="N126" s="976"/>
      <c r="O126" s="976"/>
      <c r="P126" s="976"/>
      <c r="Q126" s="976"/>
      <c r="R126" s="976"/>
    </row>
  </sheetData>
  <mergeCells count="24">
    <mergeCell ref="A34:A37"/>
    <mergeCell ref="A38:A41"/>
    <mergeCell ref="A42:A45"/>
    <mergeCell ref="A2:A5"/>
    <mergeCell ref="A6:A9"/>
    <mergeCell ref="A10:A13"/>
    <mergeCell ref="A14:A17"/>
    <mergeCell ref="A18:A21"/>
    <mergeCell ref="K24:K25"/>
    <mergeCell ref="K2:K3"/>
    <mergeCell ref="K4:K5"/>
    <mergeCell ref="A46:A49"/>
    <mergeCell ref="K6:K7"/>
    <mergeCell ref="K8:K9"/>
    <mergeCell ref="K10:K11"/>
    <mergeCell ref="K12:K13"/>
    <mergeCell ref="K14:K15"/>
    <mergeCell ref="K16:K17"/>
    <mergeCell ref="K18:K19"/>
    <mergeCell ref="K20:K21"/>
    <mergeCell ref="K22:K23"/>
    <mergeCell ref="A22:A25"/>
    <mergeCell ref="A26:A29"/>
    <mergeCell ref="A30:A33"/>
  </mergeCells>
  <conditionalFormatting sqref="K14">
    <cfRule type="expression" dxfId="9" priority="1">
      <formula>#REF!="Credit"</formula>
    </cfRule>
    <cfRule type="expression" dxfId="8" priority="2">
      <formula>#REF!="Paid"</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FC072-A1E6-48EF-B118-2CA0AEFFF3C9}">
  <sheetPr>
    <tabColor theme="8" tint="-0.499984740745262"/>
  </sheetPr>
  <dimension ref="A1:XEK32"/>
  <sheetViews>
    <sheetView tabSelected="1" zoomScaleNormal="100" workbookViewId="0">
      <selection activeCell="E7" sqref="E7"/>
    </sheetView>
  </sheetViews>
  <sheetFormatPr defaultColWidth="8.7109375" defaultRowHeight="22.5" customHeight="1"/>
  <cols>
    <col min="1" max="1" width="19" style="11" customWidth="1"/>
    <col min="2" max="2" width="18.7109375" style="2" customWidth="1"/>
    <col min="3" max="3" width="16" style="2" customWidth="1"/>
    <col min="4" max="4" width="1.42578125" style="2" customWidth="1"/>
    <col min="5" max="5" width="4.85546875" style="2" customWidth="1"/>
    <col min="6" max="6" width="0.140625" style="1352" hidden="1" customWidth="1"/>
    <col min="7" max="7" width="15.85546875" style="61" customWidth="1"/>
    <col min="8" max="8" width="9.28515625" style="1353" customWidth="1"/>
    <col min="9" max="9" width="16.5703125" style="11" customWidth="1"/>
    <col min="10" max="10" width="17.28515625" style="61" customWidth="1"/>
    <col min="11" max="11" width="15.140625" style="61" customWidth="1"/>
    <col min="12" max="12" width="19.5703125" style="2" customWidth="1"/>
    <col min="13" max="14" width="16.85546875" style="2" hidden="1" customWidth="1"/>
    <col min="15" max="15" width="16.85546875" style="1284" hidden="1" customWidth="1"/>
    <col min="16" max="17" width="16.85546875" style="2" hidden="1" customWidth="1"/>
    <col min="18" max="18" width="1.140625" style="2" hidden="1" customWidth="1"/>
    <col min="19" max="19" width="5.5703125" style="2" customWidth="1"/>
    <col min="20" max="20" width="18.5703125" style="2" customWidth="1"/>
    <col min="21" max="23" width="15" style="1284" customWidth="1"/>
    <col min="24" max="24" width="12.140625" style="2" customWidth="1"/>
    <col min="25" max="25" width="11.140625" style="111" customWidth="1"/>
    <col min="26" max="26" width="11" style="111" customWidth="1"/>
    <col min="27" max="28" width="14.140625" style="111" customWidth="1"/>
    <col min="29" max="29" width="12" style="111" customWidth="1"/>
    <col min="30" max="30" width="13.140625" style="111" customWidth="1"/>
    <col min="31" max="31" width="12.85546875" style="111" customWidth="1"/>
    <col min="32" max="32" width="15.28515625" style="111" customWidth="1"/>
    <col min="33" max="33" width="7.42578125" style="111" customWidth="1"/>
    <col min="34" max="34" width="10.42578125" style="111" customWidth="1"/>
    <col min="35" max="35" width="16.42578125" style="111" customWidth="1"/>
    <col min="36" max="36" width="8.28515625" style="111" customWidth="1"/>
    <col min="37" max="37" width="12.140625" style="111" customWidth="1"/>
    <col min="38" max="42" width="12.140625" style="2" customWidth="1"/>
    <col min="43" max="43" width="10.5703125" style="2" bestFit="1" customWidth="1"/>
    <col min="44" max="44" width="18.5703125" style="2" bestFit="1" customWidth="1"/>
    <col min="45" max="46" width="8.7109375" style="2"/>
    <col min="47" max="47" width="17.7109375" style="2" bestFit="1" customWidth="1"/>
    <col min="48" max="48" width="8.7109375" style="2"/>
    <col min="49" max="49" width="16.7109375" style="2" bestFit="1" customWidth="1"/>
    <col min="50" max="50" width="17.42578125" style="2" bestFit="1" customWidth="1"/>
    <col min="51" max="51" width="8.7109375" style="2"/>
    <col min="52" max="52" width="17.42578125" style="2" bestFit="1" customWidth="1"/>
    <col min="53" max="53" width="17.140625" style="2" bestFit="1" customWidth="1"/>
    <col min="54" max="16352" width="8.7109375" style="2"/>
    <col min="16353" max="16384" width="8.7109375" style="111"/>
  </cols>
  <sheetData>
    <row r="1" spans="1:53 16353:16365" s="2" customFormat="1" ht="22.5" customHeight="1" thickTop="1" thickBot="1">
      <c r="A1" s="1285" t="s">
        <v>292</v>
      </c>
      <c r="B1" s="1286">
        <v>1800000</v>
      </c>
      <c r="C1" s="1287" t="s">
        <v>277</v>
      </c>
      <c r="F1" s="1288">
        <f ca="1">TODAY()</f>
        <v>46218</v>
      </c>
      <c r="G1" s="1289" t="s">
        <v>278</v>
      </c>
      <c r="H1" s="1290" t="s">
        <v>279</v>
      </c>
      <c r="I1" s="1291">
        <f>B2</f>
        <v>2016602.3000000007</v>
      </c>
      <c r="J1" s="1292">
        <f ca="1">I3+I4+I7</f>
        <v>2323380</v>
      </c>
      <c r="K1" s="1293">
        <f>I1-B1</f>
        <v>216602.30000000075</v>
      </c>
      <c r="O1" s="1284">
        <f ca="1">SUM(O2:O100)</f>
        <v>2828380</v>
      </c>
      <c r="T1" s="1516">
        <f ca="1">SUM(U2:U16)</f>
        <v>1233630</v>
      </c>
      <c r="U1" s="1516"/>
      <c r="V1" s="1294"/>
      <c r="W1" s="1294"/>
      <c r="Y1" s="1123"/>
      <c r="Z1" s="1124" t="s">
        <v>283</v>
      </c>
      <c r="AA1" s="1124" t="s">
        <v>284</v>
      </c>
      <c r="AB1" s="1124" t="s">
        <v>285</v>
      </c>
      <c r="AC1" s="1124" t="s">
        <v>75</v>
      </c>
      <c r="AD1" s="1125"/>
      <c r="AE1" s="1295" t="s">
        <v>286</v>
      </c>
      <c r="AF1" s="1295" t="s">
        <v>287</v>
      </c>
      <c r="AG1" s="1125"/>
      <c r="AH1" s="1296" t="s">
        <v>288</v>
      </c>
      <c r="AI1" s="1297">
        <f>AB4</f>
        <v>0</v>
      </c>
      <c r="AJ1" s="1125"/>
      <c r="AK1" s="1125"/>
      <c r="AL1" s="1298" t="s">
        <v>289</v>
      </c>
      <c r="AM1" s="1125"/>
      <c r="AN1" s="1299" t="s">
        <v>307</v>
      </c>
      <c r="AO1" s="1299"/>
      <c r="AP1" s="343"/>
      <c r="AQ1" s="1300" t="s">
        <v>373</v>
      </c>
      <c r="AR1" s="1300" t="s">
        <v>374</v>
      </c>
      <c r="AU1" s="1301">
        <v>6415175.7000000002</v>
      </c>
      <c r="AY1" s="60"/>
    </row>
    <row r="2" spans="1:53 16353:16365" s="2" customFormat="1" ht="22.5" customHeight="1" thickTop="1" thickBot="1">
      <c r="A2" s="1302" t="s">
        <v>280</v>
      </c>
      <c r="B2" s="1303">
        <f>'A1'!G2</f>
        <v>2016602.3000000007</v>
      </c>
      <c r="C2" s="1304">
        <f>B2-B1</f>
        <v>216602.30000000075</v>
      </c>
      <c r="F2" s="1288">
        <v>46241</v>
      </c>
      <c r="G2" s="1289" t="s">
        <v>292</v>
      </c>
      <c r="H2" s="1305">
        <f ca="1">F1-F2</f>
        <v>-23</v>
      </c>
      <c r="I2" s="1291">
        <f>B1</f>
        <v>1800000</v>
      </c>
      <c r="J2" s="1292"/>
      <c r="K2" s="1293"/>
      <c r="N2" s="1306" t="str" cm="1">
        <f t="array" aca="1" ref="N2:R32" ca="1">_xlfn._xlws.FILTER(CreditS!B2:F1002,CreditS!F2:F1002="Credit ")</f>
        <v>Eman</v>
      </c>
      <c r="O2" s="1307">
        <f ca="1"/>
        <v>62000</v>
      </c>
      <c r="P2" s="2">
        <f ca="1"/>
        <v>46104</v>
      </c>
      <c r="Q2" s="2">
        <f ca="1"/>
        <v>-54</v>
      </c>
      <c r="R2" s="2" t="str">
        <f ca="1"/>
        <v xml:space="preserve">Credit </v>
      </c>
      <c r="S2" s="2">
        <v>1</v>
      </c>
      <c r="T2" s="2" t="str">
        <f t="shared" ref="T2:U2" ca="1" si="0">N2</f>
        <v>Eman</v>
      </c>
      <c r="U2" s="1284">
        <f t="shared" ca="1" si="0"/>
        <v>62000</v>
      </c>
      <c r="V2" s="1284"/>
      <c r="W2" s="1284"/>
      <c r="Y2" s="1126" t="s">
        <v>102</v>
      </c>
      <c r="Z2" s="1127" t="s">
        <v>102</v>
      </c>
      <c r="AA2" s="1127">
        <v>200000</v>
      </c>
      <c r="AB2" s="1128"/>
      <c r="AC2" s="1129">
        <v>200000</v>
      </c>
      <c r="AD2" s="1130"/>
      <c r="AE2" s="1522">
        <f>AA9+AA10+AA11</f>
        <v>2100000</v>
      </c>
      <c r="AF2" s="1524">
        <f ca="1">AA12+AA13</f>
        <v>4844982.3000000007</v>
      </c>
      <c r="AG2" s="1125"/>
      <c r="AH2" s="1296" t="s">
        <v>290</v>
      </c>
      <c r="AI2" s="1297">
        <f>AB5</f>
        <v>10000</v>
      </c>
      <c r="AJ2" s="1308" t="s">
        <v>308</v>
      </c>
      <c r="AK2" s="1299">
        <f ca="1">AF2</f>
        <v>4844982.3000000007</v>
      </c>
      <c r="AL2" s="1299">
        <v>250000</v>
      </c>
      <c r="AM2" s="1299">
        <f ca="1">AK2-AL2</f>
        <v>4594982.3000000007</v>
      </c>
      <c r="AN2" s="1299"/>
      <c r="AO2" s="1299"/>
      <c r="AP2" s="343"/>
      <c r="AQ2" s="1309" t="e">
        <f>#REF!-AO2</f>
        <v>#REF!</v>
      </c>
      <c r="AR2" s="1310">
        <f>BA8-AO2</f>
        <v>1142881.3000000007</v>
      </c>
      <c r="AT2" s="1311"/>
      <c r="AU2" s="1312" t="s">
        <v>372</v>
      </c>
      <c r="AV2" s="1311"/>
      <c r="AW2" s="1300" t="s">
        <v>373</v>
      </c>
      <c r="AX2" s="1300" t="s">
        <v>374</v>
      </c>
      <c r="AY2" s="1313"/>
      <c r="AZ2" s="2" t="s">
        <v>377</v>
      </c>
    </row>
    <row r="3" spans="1:53 16353:16365" s="2" customFormat="1" ht="22.5" customHeight="1" thickTop="1" thickBot="1">
      <c r="A3" s="1314" t="s">
        <v>378</v>
      </c>
      <c r="B3" s="1315">
        <f ca="1">O1</f>
        <v>2828380</v>
      </c>
      <c r="C3" s="1304">
        <f ca="1">B3+B2-B1</f>
        <v>3044982.3000000007</v>
      </c>
      <c r="F3" s="1288">
        <v>46213</v>
      </c>
      <c r="G3" s="1316" t="s">
        <v>379</v>
      </c>
      <c r="H3" s="1317">
        <f ca="1">F1-F3</f>
        <v>5</v>
      </c>
      <c r="I3" s="1291">
        <f ca="1">B4</f>
        <v>1233630</v>
      </c>
      <c r="J3" s="1292">
        <f ca="1">I3+I1</f>
        <v>3250232.3000000007</v>
      </c>
      <c r="K3" s="1293">
        <f ca="1">J3-B1</f>
        <v>1450232.3000000007</v>
      </c>
      <c r="N3" s="1318" t="str">
        <f ca="1"/>
        <v>Eman</v>
      </c>
      <c r="O3" s="1319">
        <f ca="1"/>
        <v>353600</v>
      </c>
      <c r="P3" s="1318">
        <f ca="1"/>
        <v>46155</v>
      </c>
      <c r="Q3" s="1318">
        <f ca="1"/>
        <v>-3</v>
      </c>
      <c r="R3" s="2" t="str">
        <f ca="1"/>
        <v xml:space="preserve">Credit </v>
      </c>
      <c r="S3" s="2">
        <v>2</v>
      </c>
      <c r="T3" s="2" t="str">
        <f t="shared" ref="T3:U9" ca="1" si="1">N4</f>
        <v>wilget</v>
      </c>
      <c r="U3" s="1284">
        <f t="shared" ca="1" si="1"/>
        <v>59900</v>
      </c>
      <c r="V3" s="1284"/>
      <c r="W3" s="1284"/>
      <c r="Y3" s="1126" t="s">
        <v>102</v>
      </c>
      <c r="Z3" s="1129" t="s">
        <v>102</v>
      </c>
      <c r="AA3" s="1129">
        <v>104000</v>
      </c>
      <c r="AB3" s="1131"/>
      <c r="AC3" s="1129">
        <v>104000</v>
      </c>
      <c r="AD3" s="1125"/>
      <c r="AE3" s="1523"/>
      <c r="AF3" s="1525"/>
      <c r="AG3" s="1125"/>
      <c r="AH3" s="1296" t="s">
        <v>291</v>
      </c>
      <c r="AI3" s="1297">
        <f>AB7</f>
        <v>100000</v>
      </c>
      <c r="AJ3" s="1308" t="s">
        <v>292</v>
      </c>
      <c r="AK3" s="1299" t="str">
        <f>Z11</f>
        <v>LR</v>
      </c>
      <c r="AL3" s="1320" t="e">
        <f ca="1">AM2-AK3</f>
        <v>#VALUE!</v>
      </c>
      <c r="AM3" s="1299"/>
      <c r="AN3" s="1299">
        <v>4000000</v>
      </c>
      <c r="AO3" s="1299" t="e">
        <f ca="1">AN3+AL3</f>
        <v>#VALUE!</v>
      </c>
      <c r="AP3" s="343"/>
      <c r="AQ3" s="1309" t="e">
        <f>AQ2+BA14</f>
        <v>#REF!</v>
      </c>
      <c r="AR3" s="1310">
        <f>AR2+BA14</f>
        <v>3995261.3000000007</v>
      </c>
      <c r="AT3" s="1321" t="s">
        <v>375</v>
      </c>
      <c r="AU3" s="1301"/>
      <c r="AV3" s="1322" t="s">
        <v>376</v>
      </c>
      <c r="AW3" s="1309" t="e">
        <f>#REF!</f>
        <v>#REF!</v>
      </c>
      <c r="AX3" s="1310">
        <f>BA8</f>
        <v>1142881.3000000007</v>
      </c>
      <c r="AY3" s="1323"/>
      <c r="AZ3" s="1324" t="e">
        <f>#REF!</f>
        <v>#REF!</v>
      </c>
    </row>
    <row r="4" spans="1:53 16353:16365" s="2" customFormat="1" ht="22.5" customHeight="1" thickTop="1" thickBot="1">
      <c r="A4" s="1314" t="s">
        <v>518</v>
      </c>
      <c r="B4" s="1325">
        <f ca="1">T1</f>
        <v>1233630</v>
      </c>
      <c r="C4" s="1304">
        <f ca="1">B4+B2-B1</f>
        <v>1450232.3000000007</v>
      </c>
      <c r="E4" s="1326"/>
      <c r="F4" s="1288">
        <v>46223</v>
      </c>
      <c r="G4" s="1327" t="s">
        <v>380</v>
      </c>
      <c r="H4" s="1305">
        <f ca="1">F4-F1</f>
        <v>5</v>
      </c>
      <c r="I4" s="1291">
        <f>B5</f>
        <v>0</v>
      </c>
      <c r="J4" s="1292">
        <f ca="1">I4+K3</f>
        <v>1450232.3000000007</v>
      </c>
      <c r="K4" s="1293"/>
      <c r="N4" s="1306" t="str">
        <f ca="1"/>
        <v>wilget</v>
      </c>
      <c r="O4" s="1307">
        <f ca="1"/>
        <v>59900</v>
      </c>
      <c r="P4" s="1306">
        <f ca="1"/>
        <v>46155</v>
      </c>
      <c r="Q4" s="1306">
        <f ca="1"/>
        <v>-33</v>
      </c>
      <c r="R4" s="2" t="str">
        <f ca="1"/>
        <v xml:space="preserve">Credit </v>
      </c>
      <c r="S4" s="2">
        <v>3</v>
      </c>
      <c r="T4" s="2" t="str">
        <f t="shared" ca="1" si="1"/>
        <v>Abune/A</v>
      </c>
      <c r="U4" s="1284">
        <f t="shared" ca="1" si="1"/>
        <v>43800</v>
      </c>
      <c r="V4" s="1284"/>
      <c r="W4" s="1284"/>
      <c r="Y4" s="1132" t="s">
        <v>288</v>
      </c>
      <c r="Z4" s="1129" t="s">
        <v>288</v>
      </c>
      <c r="AA4" s="1129">
        <v>50000</v>
      </c>
      <c r="AB4" s="1131"/>
      <c r="AC4" s="1129">
        <v>50000</v>
      </c>
      <c r="AD4" s="1130"/>
      <c r="AE4" s="1526" t="s">
        <v>285</v>
      </c>
      <c r="AF4" s="1527"/>
      <c r="AG4" s="1125"/>
      <c r="AH4" s="1296" t="s">
        <v>51</v>
      </c>
      <c r="AI4" s="1297"/>
      <c r="AJ4" s="1308" t="s">
        <v>61</v>
      </c>
      <c r="AK4" s="1299">
        <v>4500000</v>
      </c>
      <c r="AL4" s="1320" t="e">
        <f ca="1">AL3-AK4</f>
        <v>#VALUE!</v>
      </c>
      <c r="AM4" s="1299"/>
      <c r="AN4" s="1299"/>
      <c r="AO4" s="1299" t="e">
        <f ca="1">AO3-AK4</f>
        <v>#VALUE!</v>
      </c>
      <c r="AP4" s="343"/>
      <c r="AQ4" s="1328" t="e">
        <f ca="1">AQ3-AO4</f>
        <v>#REF!</v>
      </c>
      <c r="AR4" s="1310" t="e">
        <f ca="1">AR3-AO4</f>
        <v>#VALUE!</v>
      </c>
      <c r="AU4" s="11"/>
      <c r="AV4" s="1322" t="s">
        <v>281</v>
      </c>
      <c r="AW4" s="1309" t="e">
        <f>AW3+BA14</f>
        <v>#REF!</v>
      </c>
      <c r="AX4" s="1310">
        <f>AX3+BA14</f>
        <v>3995261.3000000007</v>
      </c>
      <c r="AY4" s="1323"/>
    </row>
    <row r="5" spans="1:53 16353:16365" s="2" customFormat="1" ht="22.5" customHeight="1" thickTop="1" thickBot="1">
      <c r="A5" s="1314" t="s">
        <v>519</v>
      </c>
      <c r="B5" s="1325">
        <f>B19</f>
        <v>0</v>
      </c>
      <c r="C5" s="1304">
        <f ca="1">B5+B4+B2-B1</f>
        <v>1450232.3000000007</v>
      </c>
      <c r="E5" s="1326"/>
      <c r="F5" s="1288">
        <v>46266</v>
      </c>
      <c r="G5" s="1327" t="s">
        <v>382</v>
      </c>
      <c r="H5" s="1329">
        <f ca="1">F5-F1</f>
        <v>48</v>
      </c>
      <c r="I5" s="1291">
        <v>4000000</v>
      </c>
      <c r="J5" s="1292"/>
      <c r="K5" s="1293">
        <f ca="1">I5+J4</f>
        <v>5450232.3000000007</v>
      </c>
      <c r="N5" s="1306" t="str">
        <f ca="1"/>
        <v>Abune/A</v>
      </c>
      <c r="O5" s="1307">
        <f ca="1"/>
        <v>43800</v>
      </c>
      <c r="P5" s="1306">
        <f ca="1"/>
        <v>46157</v>
      </c>
      <c r="Q5" s="1306">
        <f ca="1"/>
        <v>-31</v>
      </c>
      <c r="R5" s="2" t="str">
        <f ca="1"/>
        <v xml:space="preserve">Credit </v>
      </c>
      <c r="S5" s="2">
        <v>4</v>
      </c>
      <c r="T5" s="2" t="str">
        <f t="shared" ca="1" si="1"/>
        <v>Dr nigatu</v>
      </c>
      <c r="U5" s="1284">
        <f t="shared" ca="1" si="1"/>
        <v>218455</v>
      </c>
      <c r="V5" s="1284"/>
      <c r="W5" s="1284"/>
      <c r="Y5" s="1132" t="s">
        <v>290</v>
      </c>
      <c r="Z5" s="1129" t="s">
        <v>290</v>
      </c>
      <c r="AA5" s="1129">
        <v>100000</v>
      </c>
      <c r="AB5" s="1131">
        <v>10000</v>
      </c>
      <c r="AC5" s="1129">
        <v>100000</v>
      </c>
      <c r="AD5" s="1125"/>
      <c r="AE5" s="1528">
        <f ca="1">AF2-AE2</f>
        <v>2744982.3000000007</v>
      </c>
      <c r="AF5" s="1528"/>
      <c r="AG5" s="1125"/>
      <c r="AH5" s="1296" t="s">
        <v>293</v>
      </c>
      <c r="AI5" s="1297"/>
      <c r="AJ5" s="1308" t="s">
        <v>61</v>
      </c>
      <c r="AK5" s="1299">
        <v>2500000</v>
      </c>
      <c r="AL5" s="1320" t="e">
        <f ca="1">AL3-AK5</f>
        <v>#VALUE!</v>
      </c>
      <c r="AM5" s="1299">
        <f>AK5/168</f>
        <v>14880.952380952382</v>
      </c>
      <c r="AN5" s="1299"/>
      <c r="AO5" s="1299"/>
      <c r="AP5" s="343"/>
      <c r="AQ5" s="1330" t="e">
        <f>#REF!+BA14</f>
        <v>#REF!</v>
      </c>
      <c r="AR5" s="1331">
        <f>BA8+BA14</f>
        <v>3995261.3000000007</v>
      </c>
      <c r="AT5" s="1332" t="s">
        <v>276</v>
      </c>
      <c r="AU5" s="1333">
        <v>2300000</v>
      </c>
      <c r="AV5" s="1322" t="s">
        <v>381</v>
      </c>
      <c r="AW5" s="1328" t="e">
        <f>AW4-AU5</f>
        <v>#REF!</v>
      </c>
      <c r="AX5" s="1310">
        <f>AX4-AU5</f>
        <v>1695261.3000000007</v>
      </c>
      <c r="AY5" s="1323"/>
    </row>
    <row r="6" spans="1:53 16353:16365" s="2" customFormat="1" ht="22.5" customHeight="1" thickTop="1" thickBot="1">
      <c r="A6" s="1334" t="s">
        <v>530</v>
      </c>
      <c r="B6" s="1335">
        <f ca="1">B3+B2</f>
        <v>4844982.3000000007</v>
      </c>
      <c r="C6" s="1336">
        <f ca="1">B6-B1</f>
        <v>3044982.3000000007</v>
      </c>
      <c r="E6" s="1326"/>
      <c r="F6" s="1288">
        <v>46266</v>
      </c>
      <c r="G6" s="1327" t="s">
        <v>385</v>
      </c>
      <c r="H6" s="1290"/>
      <c r="I6" s="1291">
        <v>2000000</v>
      </c>
      <c r="J6" s="1292"/>
      <c r="K6" s="1293">
        <f ca="1">I6+K5</f>
        <v>7450232.3000000007</v>
      </c>
      <c r="N6" s="1306" t="str">
        <f ca="1"/>
        <v>Dr nigatu</v>
      </c>
      <c r="O6" s="1307">
        <f ca="1"/>
        <v>218455</v>
      </c>
      <c r="P6" s="2">
        <f ca="1"/>
        <v>46161</v>
      </c>
      <c r="Q6" s="2">
        <f ca="1"/>
        <v>-27</v>
      </c>
      <c r="R6" s="2" t="str">
        <f ca="1"/>
        <v xml:space="preserve">Credit </v>
      </c>
      <c r="S6" s="2">
        <v>5</v>
      </c>
      <c r="T6" s="2" t="str">
        <f t="shared" ca="1" si="1"/>
        <v>Flora</v>
      </c>
      <c r="U6" s="1284">
        <f t="shared" ca="1" si="1"/>
        <v>183875</v>
      </c>
      <c r="V6" s="1284"/>
      <c r="W6" s="1284"/>
      <c r="Y6" s="1132" t="s">
        <v>294</v>
      </c>
      <c r="Z6" s="1129" t="s">
        <v>294</v>
      </c>
      <c r="AA6" s="1129">
        <v>315000</v>
      </c>
      <c r="AB6" s="1131">
        <v>80000</v>
      </c>
      <c r="AC6" s="1129">
        <v>235000</v>
      </c>
      <c r="AD6" s="1125">
        <v>100000</v>
      </c>
      <c r="AE6" s="1337"/>
      <c r="AF6" s="1337"/>
      <c r="AG6" s="1125"/>
      <c r="AH6" s="1296"/>
      <c r="AI6" s="1297"/>
      <c r="AJ6" s="343"/>
      <c r="AK6" s="343"/>
      <c r="AL6" s="343"/>
      <c r="AM6" s="343"/>
      <c r="AN6" s="343"/>
      <c r="AO6" s="343"/>
      <c r="AP6" s="343"/>
      <c r="AQ6" s="1330" t="e">
        <f>AQ5-AO5</f>
        <v>#REF!</v>
      </c>
      <c r="AR6" s="1331">
        <f>AR5-AO5</f>
        <v>3995261.3000000007</v>
      </c>
      <c r="AT6" s="1338" t="s">
        <v>383</v>
      </c>
      <c r="AU6" s="1339">
        <f>AU5+AU3</f>
        <v>2300000</v>
      </c>
      <c r="AV6" s="1311" t="s">
        <v>384</v>
      </c>
      <c r="AW6" s="1330" t="e">
        <f>BA17</f>
        <v>#REF!</v>
      </c>
      <c r="AX6" s="1331">
        <f>BA16</f>
        <v>3995261.3000000007</v>
      </c>
      <c r="AY6" s="1323"/>
    </row>
    <row r="7" spans="1:53 16353:16365" s="2" customFormat="1" ht="22.5" customHeight="1" thickTop="1" thickBot="1">
      <c r="A7" s="1334"/>
      <c r="B7" s="1335"/>
      <c r="C7" s="1336"/>
      <c r="E7" s="1340"/>
      <c r="F7" s="1288">
        <v>46266</v>
      </c>
      <c r="G7" s="1327" t="s">
        <v>476</v>
      </c>
      <c r="H7" s="1305"/>
      <c r="I7" s="1291">
        <f ca="1">B16</f>
        <v>1089750</v>
      </c>
      <c r="J7" s="1292"/>
      <c r="K7" s="1293">
        <f ca="1">I7+K6</f>
        <v>8539982.3000000007</v>
      </c>
      <c r="N7" s="1306" t="str">
        <f ca="1"/>
        <v>Flora</v>
      </c>
      <c r="O7" s="1307">
        <f ca="1"/>
        <v>183875</v>
      </c>
      <c r="P7" s="2">
        <f ca="1"/>
        <v>46164</v>
      </c>
      <c r="Q7" s="2">
        <f ca="1"/>
        <v>-24</v>
      </c>
      <c r="R7" s="2" t="str">
        <f ca="1"/>
        <v xml:space="preserve">Credit </v>
      </c>
      <c r="S7" s="2">
        <v>6</v>
      </c>
      <c r="T7" s="2" t="str">
        <f t="shared" ca="1" si="1"/>
        <v>Kidus/M</v>
      </c>
      <c r="U7" s="1284">
        <f t="shared" ca="1" si="1"/>
        <v>21950</v>
      </c>
      <c r="V7" s="1284"/>
      <c r="W7" s="1284"/>
      <c r="Y7" s="1132" t="s">
        <v>291</v>
      </c>
      <c r="Z7" s="1129" t="s">
        <v>291</v>
      </c>
      <c r="AA7" s="1129">
        <v>100000</v>
      </c>
      <c r="AB7" s="1131">
        <v>100000</v>
      </c>
      <c r="AC7" s="1129">
        <v>0</v>
      </c>
      <c r="AD7" s="1125"/>
      <c r="AE7" s="1337"/>
      <c r="AF7" s="1337"/>
      <c r="AG7" s="1125"/>
      <c r="AH7" s="1296"/>
      <c r="AI7" s="1341">
        <f>SUM(AI1:AI6)</f>
        <v>110000</v>
      </c>
      <c r="AJ7" s="343"/>
      <c r="AK7" s="343"/>
      <c r="AL7" s="343"/>
      <c r="AM7" s="343"/>
      <c r="AN7" s="343"/>
      <c r="AO7" s="343"/>
      <c r="AP7" s="343"/>
      <c r="AQ7" s="60"/>
      <c r="AT7" s="1338"/>
      <c r="AU7" s="1342"/>
      <c r="AV7" s="1343"/>
      <c r="AW7" s="1344" t="e">
        <f>AW6-AU6</f>
        <v>#REF!</v>
      </c>
      <c r="AX7" s="1331">
        <f>AX6-AU6</f>
        <v>1695261.3000000007</v>
      </c>
      <c r="AY7" s="1323"/>
      <c r="AZ7" s="2">
        <v>6415175.7000000002</v>
      </c>
    </row>
    <row r="8" spans="1:53 16353:16365" s="2" customFormat="1" ht="22.5" customHeight="1" thickTop="1" thickBot="1">
      <c r="A8" s="11"/>
      <c r="C8" s="12"/>
      <c r="D8" s="1345" t="s">
        <v>282</v>
      </c>
      <c r="F8" s="11"/>
      <c r="G8" s="61"/>
      <c r="H8" s="11"/>
      <c r="I8" s="11"/>
      <c r="J8" s="61"/>
      <c r="K8" s="61"/>
      <c r="N8" s="1306" t="str">
        <f ca="1"/>
        <v>Kidus/M</v>
      </c>
      <c r="O8" s="1307">
        <f ca="1"/>
        <v>21950</v>
      </c>
      <c r="P8" s="2">
        <f ca="1"/>
        <v>46165</v>
      </c>
      <c r="Q8" s="2">
        <f ca="1"/>
        <v>-23</v>
      </c>
      <c r="R8" s="2" t="str">
        <f ca="1"/>
        <v xml:space="preserve">Credit </v>
      </c>
      <c r="S8" s="2">
        <v>7</v>
      </c>
      <c r="T8" s="2" t="str">
        <f t="shared" ca="1" si="1"/>
        <v>wilget</v>
      </c>
      <c r="U8" s="1284">
        <f t="shared" ca="1" si="1"/>
        <v>85750</v>
      </c>
      <c r="V8" s="1284"/>
      <c r="W8" s="1284"/>
      <c r="Y8" s="1133"/>
      <c r="Z8" s="1134"/>
      <c r="AA8" s="1134">
        <v>869000</v>
      </c>
      <c r="AB8" s="1135">
        <v>180000</v>
      </c>
      <c r="AC8" s="1346">
        <v>689000</v>
      </c>
      <c r="AD8" s="1125"/>
      <c r="AE8" s="1337"/>
      <c r="AF8" s="1337"/>
      <c r="AG8" s="1125"/>
      <c r="AH8" s="1521" t="e">
        <f>Z13-AI7</f>
        <v>#VALUE!</v>
      </c>
      <c r="AI8" s="1521"/>
      <c r="AJ8" s="343"/>
      <c r="AK8" s="343"/>
      <c r="AL8" s="343"/>
      <c r="AM8" s="343"/>
      <c r="AN8" s="343"/>
      <c r="AO8" s="343"/>
      <c r="AP8" s="343"/>
      <c r="AT8" s="1347" t="s">
        <v>386</v>
      </c>
      <c r="AU8" s="1348">
        <v>1782502</v>
      </c>
      <c r="AV8" s="1322" t="s">
        <v>386</v>
      </c>
      <c r="AW8" s="1309">
        <f>BA8-AU8</f>
        <v>-639620.69999999925</v>
      </c>
      <c r="AX8" s="1310">
        <f>BA8-AU8</f>
        <v>-639620.69999999925</v>
      </c>
      <c r="AY8" s="1323"/>
      <c r="AZ8" s="1349" t="s">
        <v>387</v>
      </c>
      <c r="BA8" s="1350">
        <f>[4]SM1!G2</f>
        <v>1142881.3000000007</v>
      </c>
    </row>
    <row r="9" spans="1:53 16353:16365" s="2" customFormat="1" ht="22.5" customHeight="1" thickTop="1">
      <c r="A9" s="11"/>
      <c r="C9" s="12"/>
      <c r="F9" s="11"/>
      <c r="G9" s="61"/>
      <c r="H9" s="11"/>
      <c r="I9" s="11"/>
      <c r="J9" s="61"/>
      <c r="K9" s="61"/>
      <c r="N9" s="1306" t="str">
        <f ca="1"/>
        <v>wilget</v>
      </c>
      <c r="O9" s="1307">
        <f ca="1"/>
        <v>85750</v>
      </c>
      <c r="P9" s="2">
        <f ca="1"/>
        <v>46165</v>
      </c>
      <c r="Q9" s="2">
        <f ca="1"/>
        <v>7</v>
      </c>
      <c r="R9" s="2" t="str">
        <f ca="1"/>
        <v xml:space="preserve">Credit </v>
      </c>
      <c r="S9" s="2">
        <v>8</v>
      </c>
      <c r="T9" s="2" t="str">
        <f t="shared" ca="1" si="1"/>
        <v>Jacaranda</v>
      </c>
      <c r="U9" s="1284">
        <f t="shared" ca="1" si="1"/>
        <v>60000</v>
      </c>
      <c r="V9" s="1284"/>
      <c r="W9" s="1284"/>
      <c r="Y9" s="1132" t="s">
        <v>295</v>
      </c>
      <c r="Z9" s="1136" t="s">
        <v>295</v>
      </c>
      <c r="AA9" s="1137">
        <v>150000</v>
      </c>
      <c r="AB9" s="1138"/>
      <c r="AC9" s="1129"/>
      <c r="AD9" s="1125"/>
      <c r="AE9" s="1337"/>
      <c r="AF9" s="1337"/>
      <c r="AG9" s="1125"/>
      <c r="AH9" s="1125"/>
      <c r="AI9" s="1125"/>
      <c r="AJ9" s="343"/>
      <c r="AK9" s="343"/>
      <c r="AL9" s="343"/>
      <c r="AM9" s="343"/>
      <c r="AN9" s="343"/>
      <c r="AO9" s="343"/>
      <c r="AP9" s="343"/>
      <c r="AT9" s="1347"/>
      <c r="AU9" s="1348"/>
      <c r="AV9" s="1322"/>
      <c r="AW9" s="1309"/>
      <c r="AX9" s="1310"/>
      <c r="AY9" s="1323"/>
      <c r="AZ9" s="1349"/>
      <c r="BA9" s="1350"/>
    </row>
    <row r="10" spans="1:53 16353:16365" s="2" customFormat="1" ht="22.5" customHeight="1">
      <c r="A10" s="11"/>
      <c r="C10" s="12"/>
      <c r="F10" s="11"/>
      <c r="G10" s="61"/>
      <c r="H10" s="11"/>
      <c r="I10" s="11"/>
      <c r="J10" s="61"/>
      <c r="K10" s="61"/>
      <c r="N10" s="1306" t="str">
        <f ca="1"/>
        <v>Jacaranda</v>
      </c>
      <c r="O10" s="1307">
        <f ca="1"/>
        <v>60000</v>
      </c>
      <c r="P10" s="2">
        <f ca="1"/>
        <v>46168</v>
      </c>
      <c r="Q10" s="2">
        <f ca="1"/>
        <v>10</v>
      </c>
      <c r="R10" s="2" t="str">
        <f ca="1"/>
        <v xml:space="preserve">Credit </v>
      </c>
      <c r="S10" s="2">
        <v>9</v>
      </c>
      <c r="T10" s="2" t="str">
        <f t="shared" ref="T10:U10" ca="1" si="2">N14</f>
        <v>Kidus/M</v>
      </c>
      <c r="U10" s="1284">
        <f t="shared" ca="1" si="2"/>
        <v>6000</v>
      </c>
      <c r="V10" s="1284"/>
      <c r="W10" s="1284"/>
      <c r="Y10" s="1139" t="s">
        <v>296</v>
      </c>
      <c r="Z10" s="1140" t="s">
        <v>296</v>
      </c>
      <c r="AA10" s="1141">
        <v>150000</v>
      </c>
      <c r="AB10" s="1138"/>
      <c r="AC10" s="1129"/>
      <c r="AD10" s="1125"/>
      <c r="AE10" s="1337"/>
      <c r="AF10" s="1337"/>
      <c r="AG10" s="1125"/>
      <c r="AH10" s="1125"/>
      <c r="AI10" s="1125"/>
      <c r="AJ10" s="343"/>
      <c r="AK10" s="343"/>
      <c r="AL10" s="343"/>
      <c r="AM10" s="343"/>
      <c r="AN10" s="343"/>
      <c r="AO10" s="343"/>
      <c r="AP10" s="343"/>
      <c r="AT10" s="1347"/>
      <c r="AU10" s="1348"/>
      <c r="AV10" s="1322"/>
      <c r="AW10" s="1309"/>
      <c r="AX10" s="1310"/>
      <c r="AY10" s="1323"/>
      <c r="AZ10" s="1349"/>
      <c r="BA10" s="1350"/>
    </row>
    <row r="11" spans="1:53 16353:16365" s="2" customFormat="1" ht="22.5" customHeight="1">
      <c r="A11" s="11"/>
      <c r="C11" s="1519" t="s">
        <v>456</v>
      </c>
      <c r="D11" s="1520"/>
      <c r="F11" s="11"/>
      <c r="G11" s="61"/>
      <c r="H11" s="11"/>
      <c r="I11" s="11"/>
      <c r="J11" s="61"/>
      <c r="K11" s="61" t="s">
        <v>560</v>
      </c>
      <c r="L11" s="1284">
        <v>5000000</v>
      </c>
      <c r="N11" s="1306" t="str">
        <f ca="1"/>
        <v>Jacaranda</v>
      </c>
      <c r="O11" s="1307">
        <f ca="1"/>
        <v>89400</v>
      </c>
      <c r="P11" s="1306">
        <f ca="1"/>
        <v>46176</v>
      </c>
      <c r="Q11" s="1306">
        <f ca="1"/>
        <v>18</v>
      </c>
      <c r="R11" s="2" t="str">
        <f ca="1"/>
        <v xml:space="preserve">Credit </v>
      </c>
      <c r="S11" s="2">
        <v>10</v>
      </c>
      <c r="T11" s="2" t="str">
        <f t="shared" ref="T11:U11" ca="1" si="3">N16</f>
        <v>Yeorit pharm</v>
      </c>
      <c r="U11" s="1284">
        <f t="shared" ca="1" si="3"/>
        <v>12500</v>
      </c>
      <c r="V11" s="1284"/>
      <c r="W11" s="1284"/>
      <c r="Y11" s="1132" t="s">
        <v>292</v>
      </c>
      <c r="Z11" s="1140" t="s">
        <v>292</v>
      </c>
      <c r="AA11" s="1141">
        <v>1800000</v>
      </c>
      <c r="AB11" s="1138"/>
      <c r="AC11" s="1129"/>
      <c r="AD11" s="1125"/>
      <c r="AE11" s="1337"/>
      <c r="AF11" s="1337"/>
      <c r="AG11" s="343"/>
      <c r="AH11" s="1125"/>
      <c r="AI11" s="1125"/>
      <c r="AJ11" s="343"/>
      <c r="AK11" s="343"/>
      <c r="AL11" s="343"/>
      <c r="AM11" s="343"/>
      <c r="AN11" s="343"/>
      <c r="AO11" s="343"/>
      <c r="AP11" s="343"/>
      <c r="AT11" s="1347"/>
      <c r="AU11" s="1348"/>
      <c r="AV11" s="1322"/>
      <c r="AW11" s="1309"/>
      <c r="AX11" s="1310"/>
      <c r="AY11" s="1323"/>
      <c r="AZ11" s="1349"/>
      <c r="BA11" s="1350"/>
    </row>
    <row r="12" spans="1:53 16353:16365" s="2" customFormat="1" ht="22.5" customHeight="1">
      <c r="A12" s="1363" t="s">
        <v>266</v>
      </c>
      <c r="B12" s="1364">
        <f>B2</f>
        <v>2016602.3000000007</v>
      </c>
      <c r="C12" s="1517"/>
      <c r="D12" s="1518"/>
      <c r="F12" s="11"/>
      <c r="G12" s="1391"/>
      <c r="H12" s="1319"/>
      <c r="J12" s="1319"/>
      <c r="L12" s="1284">
        <v>2000000</v>
      </c>
      <c r="N12" s="1318" t="str">
        <f ca="1"/>
        <v>mah</v>
      </c>
      <c r="O12" s="1319">
        <f ca="1"/>
        <v>17500</v>
      </c>
      <c r="P12" s="1318">
        <f ca="1"/>
        <v>46176</v>
      </c>
      <c r="Q12" s="1318">
        <f ca="1"/>
        <v>-12</v>
      </c>
      <c r="R12" s="2" t="str">
        <f ca="1"/>
        <v xml:space="preserve">Credit </v>
      </c>
      <c r="S12" s="2">
        <v>11</v>
      </c>
      <c r="T12" s="2" t="str">
        <f t="shared" ref="T12:U13" ca="1" si="4">N18</f>
        <v>Dr haile phar</v>
      </c>
      <c r="U12" s="1284">
        <f t="shared" ca="1" si="4"/>
        <v>35000</v>
      </c>
      <c r="V12" s="1284"/>
      <c r="W12" s="1284"/>
      <c r="Y12" s="1132" t="s">
        <v>77</v>
      </c>
      <c r="Z12" s="1142" t="s">
        <v>77</v>
      </c>
      <c r="AA12" s="1160">
        <f ca="1">B3</f>
        <v>2828380</v>
      </c>
      <c r="AB12" s="1138"/>
      <c r="AC12" s="1351"/>
      <c r="AD12" s="343"/>
      <c r="AE12" s="1337"/>
      <c r="AF12" s="1337"/>
      <c r="AG12" s="343"/>
      <c r="AH12" s="343"/>
      <c r="AI12" s="343"/>
      <c r="AJ12" s="343"/>
      <c r="AK12" s="343"/>
      <c r="AL12" s="343"/>
      <c r="AM12" s="343"/>
      <c r="AN12" s="343"/>
      <c r="AO12" s="343"/>
      <c r="AP12" s="343"/>
      <c r="AT12" s="1347"/>
      <c r="AU12" s="1348"/>
      <c r="AV12" s="1322"/>
      <c r="AW12" s="1309"/>
      <c r="AX12" s="1310"/>
      <c r="AY12" s="1323"/>
      <c r="AZ12" s="1349"/>
      <c r="BA12" s="1350"/>
    </row>
    <row r="13" spans="1:53 16353:16365" s="2" customFormat="1" ht="22.5" customHeight="1">
      <c r="A13" s="1383" t="s">
        <v>144</v>
      </c>
      <c r="B13" s="1385">
        <f ca="1">'C1'!A4</f>
        <v>1012630</v>
      </c>
      <c r="C13" s="1387">
        <f ca="1">B13+B12</f>
        <v>3029232.3000000007</v>
      </c>
      <c r="D13" s="1388"/>
      <c r="F13" s="11"/>
      <c r="H13" s="1319"/>
      <c r="I13" s="1284"/>
      <c r="J13" s="1319"/>
      <c r="L13" s="1371">
        <f>L12+L11</f>
        <v>7000000</v>
      </c>
      <c r="N13" s="2" t="str">
        <f ca="1"/>
        <v>wajin</v>
      </c>
      <c r="O13" s="1284">
        <f ca="1"/>
        <v>102000</v>
      </c>
      <c r="P13" s="2">
        <f ca="1"/>
        <v>46177</v>
      </c>
      <c r="Q13" s="2">
        <f ca="1"/>
        <v>19</v>
      </c>
      <c r="R13" s="2" t="str">
        <f ca="1"/>
        <v xml:space="preserve">Credit </v>
      </c>
      <c r="S13" s="2">
        <v>12</v>
      </c>
      <c r="T13" s="2" t="str">
        <f t="shared" ca="1" si="4"/>
        <v>Kidus/M</v>
      </c>
      <c r="U13" s="1284">
        <f t="shared" ca="1" si="4"/>
        <v>29500</v>
      </c>
      <c r="V13" s="1284"/>
      <c r="W13" s="1284"/>
      <c r="Y13" s="1132" t="s">
        <v>266</v>
      </c>
      <c r="Z13" s="1142" t="s">
        <v>266</v>
      </c>
      <c r="AA13" s="1160">
        <f>I1</f>
        <v>2016602.3000000007</v>
      </c>
      <c r="AB13" s="1138"/>
      <c r="AC13" s="1351"/>
      <c r="AD13" s="343"/>
      <c r="AE13" s="1337"/>
      <c r="AF13" s="1337"/>
      <c r="AG13" s="343"/>
      <c r="AH13" s="343"/>
      <c r="AI13" s="343"/>
      <c r="AJ13" s="343"/>
      <c r="AK13" s="343"/>
      <c r="AL13" s="343"/>
      <c r="AM13" s="343"/>
      <c r="AN13" s="343"/>
      <c r="AO13" s="343"/>
      <c r="AP13" s="343"/>
      <c r="AT13" s="1347"/>
      <c r="AU13" s="1348"/>
      <c r="AV13" s="1322"/>
      <c r="AW13" s="1309"/>
      <c r="AX13" s="1310"/>
      <c r="AY13" s="1323"/>
      <c r="AZ13" s="1349"/>
      <c r="BA13" s="1350"/>
    </row>
    <row r="14" spans="1:53 16353:16365" s="2" customFormat="1" ht="22.5" customHeight="1">
      <c r="A14" s="1384" t="s">
        <v>267</v>
      </c>
      <c r="B14" s="1386">
        <f ca="1">'C1'!H4</f>
        <v>408650</v>
      </c>
      <c r="C14" s="1389">
        <f ca="1">B14+C13</f>
        <v>3437882.3000000007</v>
      </c>
      <c r="D14" s="1390"/>
      <c r="F14" s="1352"/>
      <c r="G14" s="1391">
        <f ca="1">C14-I14</f>
        <v>1637882.3000000007</v>
      </c>
      <c r="H14" s="1319"/>
      <c r="I14" s="1396">
        <v>1800000</v>
      </c>
      <c r="J14" s="1319"/>
      <c r="L14" s="1284"/>
      <c r="N14" s="2" t="str">
        <f ca="1"/>
        <v>Kidus/M</v>
      </c>
      <c r="O14" s="1284">
        <f ca="1"/>
        <v>6000</v>
      </c>
      <c r="P14" s="2">
        <f ca="1"/>
        <v>46178</v>
      </c>
      <c r="Q14" s="2">
        <f ca="1"/>
        <v>-10</v>
      </c>
      <c r="R14" s="2" t="str">
        <f ca="1"/>
        <v xml:space="preserve">Credit </v>
      </c>
      <c r="T14" s="2" t="s">
        <v>97</v>
      </c>
      <c r="U14" s="1284">
        <v>353600</v>
      </c>
      <c r="V14" s="1284"/>
      <c r="W14" s="1284"/>
      <c r="AF14" s="1354"/>
      <c r="AG14" s="343"/>
      <c r="AH14" s="343"/>
      <c r="AI14" s="343"/>
      <c r="AJ14" s="343"/>
      <c r="AK14" s="343"/>
      <c r="AL14" s="343"/>
      <c r="AM14" s="343"/>
      <c r="AN14" s="343"/>
      <c r="AO14" s="343"/>
      <c r="AP14" s="343"/>
      <c r="AT14" s="1321" t="s">
        <v>375</v>
      </c>
      <c r="AU14" s="1301">
        <v>6300000</v>
      </c>
      <c r="AV14" s="1322" t="s">
        <v>388</v>
      </c>
      <c r="AW14" s="1309" t="e">
        <f>#REF!+BA14</f>
        <v>#REF!</v>
      </c>
      <c r="AX14" s="1310" t="e">
        <f>#REF!+BA14</f>
        <v>#REF!</v>
      </c>
      <c r="AY14" s="1323"/>
      <c r="AZ14" s="1349" t="s">
        <v>389</v>
      </c>
      <c r="BA14" s="1355">
        <f>'[4]Cr se'!BU1</f>
        <v>2852380</v>
      </c>
      <c r="XDY14" s="111"/>
      <c r="XDZ14" s="111"/>
      <c r="XEA14" s="111"/>
      <c r="XEB14" s="111"/>
      <c r="XEC14" s="111"/>
      <c r="XED14" s="111"/>
      <c r="XEE14" s="111"/>
      <c r="XEF14" s="111"/>
      <c r="XEG14" s="111"/>
      <c r="XEH14" s="111"/>
      <c r="XEI14" s="111"/>
      <c r="XEJ14" s="111"/>
      <c r="XEK14" s="111"/>
    </row>
    <row r="15" spans="1:53 16353:16365" s="2" customFormat="1" ht="22.5" customHeight="1">
      <c r="A15" s="1383" t="s">
        <v>268</v>
      </c>
      <c r="B15" s="1385">
        <f ca="1">'C1'!O4</f>
        <v>350400</v>
      </c>
      <c r="C15" s="1387">
        <f ca="1">B15+C14</f>
        <v>3788282.3000000007</v>
      </c>
      <c r="E15" s="1319"/>
      <c r="F15" s="1319"/>
      <c r="G15" s="1391">
        <f ca="1">G14+B15</f>
        <v>1988282.3000000007</v>
      </c>
      <c r="H15" s="1319"/>
      <c r="L15" s="1284"/>
      <c r="N15" s="2" t="str">
        <f ca="1"/>
        <v>Wajin</v>
      </c>
      <c r="O15" s="1284">
        <f ca="1"/>
        <v>110000</v>
      </c>
      <c r="P15" s="2">
        <f ca="1"/>
        <v>46182</v>
      </c>
      <c r="Q15" s="2">
        <f ca="1"/>
        <v>24</v>
      </c>
      <c r="R15" s="2" t="str">
        <f ca="1"/>
        <v xml:space="preserve">Credit </v>
      </c>
      <c r="T15" s="2" t="s">
        <v>260</v>
      </c>
      <c r="U15" s="1284">
        <v>17500</v>
      </c>
      <c r="V15" s="1284"/>
      <c r="W15" s="1284"/>
      <c r="AT15" s="1356"/>
      <c r="AU15" s="1357">
        <f>AU14+AU8</f>
        <v>8082502</v>
      </c>
      <c r="AV15" s="1358"/>
      <c r="AW15" s="1359"/>
      <c r="AX15" s="1360"/>
      <c r="AY15" s="1323"/>
      <c r="AZ15" s="1361"/>
      <c r="BA15" s="1362"/>
      <c r="XDY15" s="111"/>
      <c r="XDZ15" s="111"/>
      <c r="XEA15" s="111"/>
      <c r="XEB15" s="111"/>
      <c r="XEC15" s="111"/>
      <c r="XED15" s="111"/>
      <c r="XEE15" s="111"/>
      <c r="XEF15" s="111"/>
      <c r="XEG15" s="111"/>
      <c r="XEH15" s="111"/>
      <c r="XEI15" s="111"/>
      <c r="XEJ15" s="111"/>
      <c r="XEK15" s="111"/>
    </row>
    <row r="16" spans="1:53 16353:16365" s="2" customFormat="1" ht="22.5" customHeight="1">
      <c r="A16" s="1383" t="s">
        <v>269</v>
      </c>
      <c r="B16" s="1385">
        <f ca="1">'C1'!V4</f>
        <v>1089750</v>
      </c>
      <c r="C16" s="1387">
        <f ca="1">B16+C15</f>
        <v>4878032.3000000007</v>
      </c>
      <c r="E16" s="1391"/>
      <c r="F16" s="1319"/>
      <c r="G16" s="1391">
        <f ca="1">G15+I16</f>
        <v>6488282.3000000007</v>
      </c>
      <c r="H16" s="1319"/>
      <c r="I16" s="1284">
        <v>4500000</v>
      </c>
      <c r="J16" s="1319" t="s">
        <v>309</v>
      </c>
      <c r="L16" s="1284">
        <v>2500000</v>
      </c>
      <c r="N16" s="2" t="str">
        <f ca="1"/>
        <v>Yeorit pharm</v>
      </c>
      <c r="O16" s="1284">
        <f ca="1"/>
        <v>12500</v>
      </c>
      <c r="P16" s="2">
        <f ca="1"/>
        <v>46183</v>
      </c>
      <c r="Q16" s="2">
        <f ca="1"/>
        <v>-5</v>
      </c>
      <c r="R16" s="2" t="str">
        <f ca="1"/>
        <v xml:space="preserve">Credit </v>
      </c>
      <c r="T16" s="2" t="s">
        <v>523</v>
      </c>
      <c r="U16" s="1284">
        <v>43800</v>
      </c>
      <c r="V16" s="1284"/>
      <c r="W16" s="1284"/>
      <c r="AT16" s="1332" t="s">
        <v>276</v>
      </c>
      <c r="AU16" s="1333">
        <v>2200000</v>
      </c>
      <c r="AV16" s="1322" t="s">
        <v>390</v>
      </c>
      <c r="AW16" s="1309" t="e">
        <f>AW14-AU16</f>
        <v>#REF!</v>
      </c>
      <c r="AX16" s="1310" t="e">
        <f>AX14-AU16</f>
        <v>#REF!</v>
      </c>
      <c r="AY16" s="1323"/>
      <c r="AZ16" s="1349" t="s">
        <v>391</v>
      </c>
      <c r="BA16" s="1365">
        <f>BA14+BA8</f>
        <v>3995261.3000000007</v>
      </c>
      <c r="XDY16" s="111"/>
      <c r="XDZ16" s="111"/>
      <c r="XEA16" s="111"/>
      <c r="XEB16" s="111"/>
      <c r="XEC16" s="111"/>
      <c r="XED16" s="111"/>
      <c r="XEE16" s="111"/>
      <c r="XEF16" s="111"/>
      <c r="XEG16" s="111"/>
      <c r="XEH16" s="111"/>
      <c r="XEI16" s="111"/>
      <c r="XEJ16" s="111"/>
      <c r="XEK16" s="111"/>
    </row>
    <row r="17" spans="1:53 16353:16365" s="2" customFormat="1" ht="22.5" customHeight="1">
      <c r="E17" s="1391"/>
      <c r="F17" s="1319"/>
      <c r="G17" s="1391">
        <f ca="1">G16+I17</f>
        <v>7988282.3000000007</v>
      </c>
      <c r="H17" s="1319"/>
      <c r="I17" s="1284">
        <v>1500000</v>
      </c>
      <c r="J17" s="1319" t="s">
        <v>17</v>
      </c>
      <c r="L17" s="1284">
        <v>1200000</v>
      </c>
      <c r="N17" s="2" t="str">
        <f ca="1"/>
        <v>Eman</v>
      </c>
      <c r="O17" s="1284">
        <f ca="1"/>
        <v>133250</v>
      </c>
      <c r="P17" s="2">
        <f ca="1"/>
        <v>46188</v>
      </c>
      <c r="Q17" s="2">
        <f ca="1"/>
        <v>30</v>
      </c>
      <c r="R17" s="2" t="str">
        <f ca="1"/>
        <v xml:space="preserve">Credit </v>
      </c>
      <c r="U17" s="1284"/>
      <c r="V17" s="1284"/>
      <c r="W17" s="1284"/>
      <c r="AT17" s="1338"/>
      <c r="AU17" s="1366">
        <f>AU16+AU14+AU8</f>
        <v>10282502</v>
      </c>
      <c r="AV17" s="1311" t="s">
        <v>384</v>
      </c>
      <c r="AW17" s="1367">
        <f>BA8+BA14</f>
        <v>3995261.3000000007</v>
      </c>
      <c r="AX17" s="1368">
        <f>BA8+BA14</f>
        <v>3995261.3000000007</v>
      </c>
      <c r="AY17" s="1323"/>
      <c r="AZ17" s="1349" t="s">
        <v>392</v>
      </c>
      <c r="BA17" s="1369" t="e">
        <f>BA14+#REF!</f>
        <v>#REF!</v>
      </c>
      <c r="XDY17" s="111"/>
      <c r="XDZ17" s="111"/>
      <c r="XEA17" s="111"/>
      <c r="XEB17" s="111"/>
      <c r="XEC17" s="111"/>
      <c r="XED17" s="111"/>
      <c r="XEE17" s="111"/>
      <c r="XEF17" s="111"/>
      <c r="XEG17" s="111"/>
      <c r="XEH17" s="111"/>
      <c r="XEI17" s="111"/>
      <c r="XEJ17" s="111"/>
      <c r="XEK17" s="111"/>
    </row>
    <row r="18" spans="1:53 16353:16365" s="2" customFormat="1" ht="22.5" customHeight="1">
      <c r="A18" s="60"/>
      <c r="B18" s="60"/>
      <c r="C18" s="60"/>
      <c r="D18" s="60"/>
      <c r="E18" s="1397"/>
      <c r="F18" s="1392"/>
      <c r="G18" s="1392"/>
      <c r="H18" s="1319"/>
      <c r="I18" s="11"/>
      <c r="J18" s="61"/>
      <c r="K18" s="61"/>
      <c r="L18" s="1372">
        <f>L17+L16</f>
        <v>3700000</v>
      </c>
      <c r="N18" s="2" t="str">
        <f ca="1"/>
        <v>Dr haile phar</v>
      </c>
      <c r="O18" s="1284">
        <f ca="1"/>
        <v>35000</v>
      </c>
      <c r="P18" s="2">
        <f ca="1"/>
        <v>46189</v>
      </c>
      <c r="Q18" s="2">
        <f ca="1"/>
        <v>1</v>
      </c>
      <c r="R18" s="2" t="str">
        <f ca="1"/>
        <v xml:space="preserve">Credit </v>
      </c>
      <c r="U18" s="1284"/>
      <c r="V18" s="1284"/>
      <c r="W18" s="1284"/>
      <c r="AT18" s="1338"/>
      <c r="AU18" s="1370"/>
      <c r="AV18" s="1338"/>
      <c r="AW18" s="1309">
        <f>AW17-AU17</f>
        <v>-6287240.6999999993</v>
      </c>
      <c r="AX18" s="1310">
        <f>AX17-AU17</f>
        <v>-6287240.6999999993</v>
      </c>
      <c r="AY18" s="1323"/>
      <c r="AZ18" s="1349"/>
      <c r="BA18" s="1355"/>
      <c r="XDY18" s="111"/>
      <c r="XDZ18" s="111"/>
      <c r="XEA18" s="111"/>
      <c r="XEB18" s="111"/>
      <c r="XEC18" s="111"/>
      <c r="XED18" s="111"/>
      <c r="XEE18" s="111"/>
      <c r="XEF18" s="111"/>
      <c r="XEG18" s="111"/>
      <c r="XEH18" s="111"/>
      <c r="XEI18" s="111"/>
      <c r="XEJ18" s="111"/>
      <c r="XEK18" s="111"/>
    </row>
    <row r="19" spans="1:53 16353:16365" s="2" customFormat="1" ht="22.5" customHeight="1">
      <c r="A19" s="1398"/>
      <c r="B19" s="1399"/>
      <c r="C19" s="1400"/>
      <c r="D19" s="1400"/>
      <c r="E19" s="60"/>
      <c r="F19" s="60"/>
      <c r="G19" s="60"/>
      <c r="J19" s="1284"/>
      <c r="K19" s="61"/>
      <c r="N19" s="1306" t="str">
        <f ca="1"/>
        <v>Kidus/M</v>
      </c>
      <c r="O19" s="1307">
        <f ca="1"/>
        <v>29500</v>
      </c>
      <c r="P19" s="1306">
        <f ca="1"/>
        <v>46192</v>
      </c>
      <c r="Q19" s="1306">
        <f ca="1"/>
        <v>4</v>
      </c>
      <c r="R19" s="2" t="str">
        <f ca="1"/>
        <v xml:space="preserve">Credit </v>
      </c>
      <c r="U19" s="1284"/>
      <c r="V19" s="1284"/>
      <c r="W19" s="1284"/>
      <c r="XDY19" s="111"/>
      <c r="XDZ19" s="111"/>
      <c r="XEA19" s="111"/>
      <c r="XEB19" s="111"/>
      <c r="XEC19" s="111"/>
      <c r="XED19" s="111"/>
      <c r="XEE19" s="111"/>
      <c r="XEF19" s="111"/>
      <c r="XEG19" s="111"/>
      <c r="XEH19" s="111"/>
      <c r="XEI19" s="111"/>
      <c r="XEJ19" s="111"/>
      <c r="XEK19" s="111"/>
    </row>
    <row r="20" spans="1:53 16353:16365" s="2" customFormat="1" ht="22.5" customHeight="1">
      <c r="A20" s="1398"/>
      <c r="B20" s="1399"/>
      <c r="C20" s="1400"/>
      <c r="D20" s="1400"/>
      <c r="E20" s="60"/>
      <c r="F20" s="60"/>
      <c r="G20" s="60"/>
      <c r="J20" s="1284"/>
      <c r="K20" s="61"/>
      <c r="L20" s="1373">
        <f>L18+L13</f>
        <v>10700000</v>
      </c>
      <c r="N20" s="2" t="str">
        <f ca="1"/>
        <v>Pharmasafe</v>
      </c>
      <c r="O20" s="1284">
        <f ca="1"/>
        <v>60000</v>
      </c>
      <c r="P20" s="2">
        <f ca="1"/>
        <v>46195</v>
      </c>
      <c r="Q20" s="2">
        <f ca="1"/>
        <v>7</v>
      </c>
      <c r="R20" s="2" t="str">
        <f ca="1"/>
        <v xml:space="preserve">Credit </v>
      </c>
      <c r="U20" s="1284"/>
      <c r="V20" s="1284"/>
      <c r="W20" s="1284"/>
      <c r="XDY20" s="111"/>
      <c r="XDZ20" s="111"/>
      <c r="XEA20" s="111"/>
      <c r="XEB20" s="111"/>
      <c r="XEC20" s="111"/>
      <c r="XED20" s="111"/>
      <c r="XEE20" s="111"/>
      <c r="XEF20" s="111"/>
      <c r="XEG20" s="111"/>
      <c r="XEH20" s="111"/>
      <c r="XEI20" s="111"/>
      <c r="XEJ20" s="111"/>
      <c r="XEK20" s="111"/>
    </row>
    <row r="21" spans="1:53 16353:16365" s="2" customFormat="1" ht="22.5" customHeight="1">
      <c r="A21" s="60"/>
      <c r="B21" s="60"/>
      <c r="C21" s="60"/>
      <c r="D21" s="1400"/>
      <c r="E21" s="60"/>
      <c r="F21" s="60"/>
      <c r="G21" s="60"/>
      <c r="J21" s="1284"/>
      <c r="K21" s="61"/>
      <c r="N21" s="2" t="str">
        <f ca="1"/>
        <v>Meba</v>
      </c>
      <c r="O21" s="1284">
        <f ca="1"/>
        <v>69500</v>
      </c>
      <c r="P21" s="2">
        <f ca="1"/>
        <v>46197</v>
      </c>
      <c r="Q21" s="2">
        <f ca="1"/>
        <v>9</v>
      </c>
      <c r="R21" s="2" t="str">
        <f ca="1"/>
        <v xml:space="preserve">Credit </v>
      </c>
      <c r="U21" s="1284"/>
      <c r="V21" s="1284"/>
      <c r="W21" s="1284"/>
      <c r="XDY21" s="111"/>
      <c r="XDZ21" s="111"/>
      <c r="XEA21" s="111"/>
      <c r="XEB21" s="111"/>
      <c r="XEC21" s="111"/>
      <c r="XED21" s="111"/>
      <c r="XEE21" s="111"/>
      <c r="XEF21" s="111"/>
      <c r="XEG21" s="111"/>
      <c r="XEH21" s="111"/>
      <c r="XEI21" s="111"/>
      <c r="XEJ21" s="111"/>
      <c r="XEK21" s="111"/>
    </row>
    <row r="22" spans="1:53 16353:16365" s="2" customFormat="1" ht="22.5" customHeight="1">
      <c r="A22" s="1398"/>
      <c r="B22" s="1399"/>
      <c r="C22" s="1400"/>
      <c r="D22" s="1400"/>
      <c r="E22" s="60"/>
      <c r="F22" s="60"/>
      <c r="G22" s="60"/>
      <c r="J22" s="1284"/>
      <c r="K22" s="61"/>
      <c r="N22" s="2" t="str">
        <f ca="1"/>
        <v xml:space="preserve"> Zemene/ Y</v>
      </c>
      <c r="O22" s="1284">
        <f ca="1"/>
        <v>45700</v>
      </c>
      <c r="P22" s="2">
        <f ca="1"/>
        <v>46190</v>
      </c>
      <c r="Q22" s="2">
        <f ca="1"/>
        <v>2</v>
      </c>
      <c r="R22" s="2" t="str">
        <f ca="1"/>
        <v xml:space="preserve">Credit </v>
      </c>
      <c r="U22" s="1284"/>
      <c r="V22" s="1284"/>
      <c r="W22" s="1284"/>
      <c r="XDY22" s="111"/>
      <c r="XDZ22" s="111"/>
      <c r="XEA22" s="111"/>
      <c r="XEB22" s="111"/>
      <c r="XEC22" s="111"/>
      <c r="XED22" s="111"/>
      <c r="XEE22" s="111"/>
      <c r="XEF22" s="111"/>
      <c r="XEG22" s="111"/>
      <c r="XEH22" s="111"/>
      <c r="XEI22" s="111"/>
      <c r="XEJ22" s="111"/>
      <c r="XEK22" s="111"/>
    </row>
    <row r="23" spans="1:53 16353:16365" ht="22.5" customHeight="1">
      <c r="A23" s="865"/>
      <c r="B23" s="60"/>
      <c r="C23" s="60"/>
      <c r="D23" s="1400"/>
      <c r="E23" s="60"/>
      <c r="F23" s="1393"/>
      <c r="G23" s="1394"/>
      <c r="J23" s="1284"/>
      <c r="N23" s="2" t="str">
        <f ca="1"/>
        <v>Abune/A</v>
      </c>
      <c r="O23" s="1284">
        <f ca="1"/>
        <v>23200</v>
      </c>
      <c r="P23" s="2">
        <f ca="1"/>
        <v>46197</v>
      </c>
      <c r="Q23" s="2">
        <f ca="1"/>
        <v>9</v>
      </c>
      <c r="R23" s="2" t="str">
        <f ca="1"/>
        <v xml:space="preserve">Credit </v>
      </c>
    </row>
    <row r="24" spans="1:53 16353:16365" ht="22.5" customHeight="1">
      <c r="A24" s="1398"/>
      <c r="B24" s="1399"/>
      <c r="C24" s="1400"/>
      <c r="D24" s="1400"/>
      <c r="E24" s="60"/>
      <c r="F24" s="1393"/>
      <c r="G24" s="1394"/>
      <c r="J24" s="1284"/>
      <c r="N24" s="2" t="str">
        <f ca="1"/>
        <v>Wilget</v>
      </c>
      <c r="O24" s="1284">
        <f ca="1"/>
        <v>99000</v>
      </c>
      <c r="P24" s="2">
        <f ca="1"/>
        <v>46199</v>
      </c>
      <c r="Q24" s="2">
        <f ca="1"/>
        <v>11</v>
      </c>
      <c r="R24" s="2" t="str">
        <f ca="1"/>
        <v xml:space="preserve">Credit </v>
      </c>
    </row>
    <row r="25" spans="1:53 16353:16365" ht="22.5" customHeight="1">
      <c r="A25" s="865"/>
      <c r="B25" s="872"/>
      <c r="C25" s="872"/>
      <c r="D25" s="872"/>
      <c r="E25" s="872"/>
      <c r="F25" s="1395"/>
      <c r="G25" s="1394"/>
      <c r="N25" s="2" t="str">
        <f ca="1"/>
        <v>Jacaranda</v>
      </c>
      <c r="O25" s="1284">
        <f ca="1"/>
        <v>60000</v>
      </c>
      <c r="P25" s="2">
        <f ca="1"/>
        <v>46199</v>
      </c>
      <c r="Q25" s="2">
        <f ca="1"/>
        <v>11</v>
      </c>
      <c r="R25" s="2" t="str">
        <f ca="1"/>
        <v xml:space="preserve">Credit </v>
      </c>
    </row>
    <row r="26" spans="1:53 16353:16365" ht="22.5" customHeight="1">
      <c r="A26" s="865"/>
      <c r="B26" s="60"/>
      <c r="C26" s="1401">
        <f ca="1">C16-B1</f>
        <v>3078032.3000000007</v>
      </c>
      <c r="D26" s="60"/>
      <c r="E26" s="60"/>
      <c r="F26" s="1393"/>
      <c r="G26" s="1394"/>
      <c r="N26" s="2" t="str">
        <f ca="1"/>
        <v>Azi Ws</v>
      </c>
      <c r="O26" s="1284">
        <f ca="1"/>
        <v>457200</v>
      </c>
      <c r="P26" s="2">
        <f ca="1"/>
        <v>46210</v>
      </c>
      <c r="Q26" s="2">
        <f ca="1"/>
        <v>52</v>
      </c>
      <c r="R26" s="2" t="str">
        <f ca="1"/>
        <v xml:space="preserve">Credit </v>
      </c>
    </row>
    <row r="27" spans="1:53 16353:16365" ht="22.5" customHeight="1">
      <c r="A27" s="865"/>
      <c r="B27" s="60"/>
      <c r="C27" s="1401">
        <f ca="1">C26+I5</f>
        <v>7078032.3000000007</v>
      </c>
      <c r="D27" s="60"/>
      <c r="E27" s="60"/>
      <c r="F27" s="1393"/>
      <c r="G27" s="1394"/>
      <c r="N27" s="2" t="str">
        <f ca="1"/>
        <v>Filix pharma</v>
      </c>
      <c r="O27" s="1284">
        <f ca="1"/>
        <v>11500</v>
      </c>
      <c r="P27" s="2">
        <f ca="1"/>
        <v>46210</v>
      </c>
      <c r="Q27" s="2">
        <f ca="1"/>
        <v>22</v>
      </c>
      <c r="R27" s="2" t="str">
        <f ca="1"/>
        <v xml:space="preserve">Credit </v>
      </c>
    </row>
    <row r="28" spans="1:53 16353:16365" ht="22.5" customHeight="1">
      <c r="A28" s="865"/>
      <c r="B28" s="60"/>
      <c r="C28" s="60"/>
      <c r="D28" s="60"/>
      <c r="E28" s="60"/>
      <c r="F28" s="1393"/>
      <c r="G28" s="1394"/>
      <c r="N28" s="2" t="str">
        <f ca="1"/>
        <v>Nolawi</v>
      </c>
      <c r="O28" s="1284">
        <f ca="1"/>
        <v>30800</v>
      </c>
      <c r="P28" s="2">
        <f ca="1"/>
        <v>46214</v>
      </c>
      <c r="Q28" s="2">
        <f ca="1"/>
        <v>26</v>
      </c>
      <c r="R28" s="2" t="str">
        <f ca="1"/>
        <v xml:space="preserve">Credit </v>
      </c>
    </row>
    <row r="29" spans="1:53 16353:16365" ht="22.5" customHeight="1">
      <c r="N29" s="2" t="str">
        <f ca="1"/>
        <v>Azi Ws</v>
      </c>
      <c r="O29" s="1284">
        <f ca="1"/>
        <v>97200</v>
      </c>
      <c r="P29" s="2">
        <f ca="1"/>
        <v>46214</v>
      </c>
      <c r="Q29" s="2">
        <f ca="1"/>
        <v>56</v>
      </c>
      <c r="R29" s="2" t="str">
        <f ca="1"/>
        <v xml:space="preserve">Credit </v>
      </c>
    </row>
    <row r="30" spans="1:53 16353:16365" ht="22.5" customHeight="1">
      <c r="N30" s="2" t="str">
        <f ca="1"/>
        <v xml:space="preserve">Sebez </v>
      </c>
      <c r="O30" s="1284">
        <f ca="1"/>
        <v>26300</v>
      </c>
      <c r="P30" s="2">
        <f ca="1"/>
        <v>46217</v>
      </c>
      <c r="Q30" s="2">
        <f ca="1"/>
        <v>29</v>
      </c>
      <c r="R30" s="2" t="str">
        <f ca="1"/>
        <v xml:space="preserve">Credit </v>
      </c>
    </row>
    <row r="31" spans="1:53 16353:16365" ht="22.5" customHeight="1">
      <c r="N31" s="2" t="str">
        <f ca="1"/>
        <v>Gibe</v>
      </c>
      <c r="O31" s="1284">
        <f ca="1"/>
        <v>110000</v>
      </c>
      <c r="P31" s="2">
        <f ca="1"/>
        <v>46218</v>
      </c>
      <c r="Q31" s="2">
        <f ca="1"/>
        <v>60</v>
      </c>
      <c r="R31" s="2" t="str">
        <f ca="1"/>
        <v xml:space="preserve">Credit </v>
      </c>
    </row>
    <row r="32" spans="1:53 16353:16365" ht="22.5" customHeight="1">
      <c r="N32" s="2" t="str">
        <f ca="1"/>
        <v>Wajin</v>
      </c>
      <c r="O32" s="1284">
        <f ca="1"/>
        <v>113500</v>
      </c>
      <c r="P32" s="2">
        <f ca="1"/>
        <v>46218</v>
      </c>
      <c r="Q32" s="2">
        <f ca="1"/>
        <v>60</v>
      </c>
      <c r="R32" s="2" t="str">
        <f ca="1"/>
        <v xml:space="preserve">Credit </v>
      </c>
    </row>
  </sheetData>
  <mergeCells count="8">
    <mergeCell ref="T1:U1"/>
    <mergeCell ref="C12:D12"/>
    <mergeCell ref="C11:D11"/>
    <mergeCell ref="AH8:AI8"/>
    <mergeCell ref="AE2:AE3"/>
    <mergeCell ref="AF2:AF3"/>
    <mergeCell ref="AE4:AF4"/>
    <mergeCell ref="AE5:AF5"/>
  </mergeCells>
  <conditionalFormatting sqref="A19:A20 A22 A24 A12:A16">
    <cfRule type="dataBar" priority="179">
      <dataBar>
        <cfvo type="min"/>
        <cfvo type="max"/>
        <color rgb="FFD592DA"/>
      </dataBar>
      <extLst>
        <ext xmlns:x14="http://schemas.microsoft.com/office/spreadsheetml/2009/9/main" uri="{B025F937-C7B1-47D3-B67F-A62EFF666E3E}">
          <x14:id>{AEA0C43E-6965-4B72-8DA9-F3634BA4AF61}</x14:id>
        </ext>
      </extLst>
    </cfRule>
    <cfRule type="dataBar" priority="180">
      <dataBar>
        <cfvo type="min"/>
        <cfvo type="max"/>
        <color rgb="FF638EC6"/>
      </dataBar>
      <extLst>
        <ext xmlns:x14="http://schemas.microsoft.com/office/spreadsheetml/2009/9/main" uri="{B025F937-C7B1-47D3-B67F-A62EFF666E3E}">
          <x14:id>{BF3FE0B2-8286-41A8-899E-652E471BD01F}</x14:id>
        </ext>
      </extLst>
    </cfRule>
    <cfRule type="dataBar" priority="181">
      <dataBar>
        <cfvo type="min"/>
        <cfvo type="max"/>
        <color rgb="FF638EC6"/>
      </dataBar>
      <extLst>
        <ext xmlns:x14="http://schemas.microsoft.com/office/spreadsheetml/2009/9/main" uri="{B025F937-C7B1-47D3-B67F-A62EFF666E3E}">
          <x14:id>{379FA7DE-B590-4F90-AD78-1717E9FEA221}</x14:id>
        </ext>
      </extLst>
    </cfRule>
    <cfRule type="dataBar" priority="182">
      <dataBar>
        <cfvo type="min"/>
        <cfvo type="max"/>
        <color theme="0"/>
      </dataBar>
      <extLst>
        <ext xmlns:x14="http://schemas.microsoft.com/office/spreadsheetml/2009/9/main" uri="{B025F937-C7B1-47D3-B67F-A62EFF666E3E}">
          <x14:id>{AE6FCA3B-AB62-445D-8337-60EFCB06A5D4}</x14:id>
        </ext>
      </extLst>
    </cfRule>
    <cfRule type="dataBar" priority="183">
      <dataBar>
        <cfvo type="min"/>
        <cfvo type="max"/>
        <color theme="7" tint="0.59999389629810485"/>
      </dataBar>
      <extLst>
        <ext xmlns:x14="http://schemas.microsoft.com/office/spreadsheetml/2009/9/main" uri="{B025F937-C7B1-47D3-B67F-A62EFF666E3E}">
          <x14:id>{8944DE49-38A5-4896-B465-204AB65801A5}</x14:id>
        </ext>
      </extLst>
    </cfRule>
    <cfRule type="dataBar" priority="184">
      <dataBar>
        <cfvo type="min"/>
        <cfvo type="max"/>
        <color rgb="FF008AEF"/>
      </dataBar>
      <extLst>
        <ext xmlns:x14="http://schemas.microsoft.com/office/spreadsheetml/2009/9/main" uri="{B025F937-C7B1-47D3-B67F-A62EFF666E3E}">
          <x14:id>{26ED7BDE-C4B8-4C0C-B926-7C7C249D6872}</x14:id>
        </ext>
      </extLst>
    </cfRule>
    <cfRule type="dataBar" priority="185">
      <dataBar>
        <cfvo type="min"/>
        <cfvo type="max"/>
        <color rgb="FF638EC6"/>
      </dataBar>
      <extLst>
        <ext xmlns:x14="http://schemas.microsoft.com/office/spreadsheetml/2009/9/main" uri="{B025F937-C7B1-47D3-B67F-A62EFF666E3E}">
          <x14:id>{664E83B0-900C-451D-9795-F4B041B7CE56}</x14:id>
        </ext>
      </extLst>
    </cfRule>
    <cfRule type="dataBar" priority="186">
      <dataBar>
        <cfvo type="min"/>
        <cfvo type="max"/>
        <color rgb="FF63C384"/>
      </dataBar>
      <extLst>
        <ext xmlns:x14="http://schemas.microsoft.com/office/spreadsheetml/2009/9/main" uri="{B025F937-C7B1-47D3-B67F-A62EFF666E3E}">
          <x14:id>{9A69DD62-525B-45DF-8060-666D171ACB9D}</x14:id>
        </ext>
      </extLst>
    </cfRule>
  </conditionalFormatting>
  <conditionalFormatting sqref="Q1:Q1048576">
    <cfRule type="cellIs" dxfId="7" priority="19" operator="greaterThan">
      <formula>20</formula>
    </cfRule>
    <cfRule type="cellIs" dxfId="6" priority="20" operator="lessThan">
      <formula>0</formula>
    </cfRule>
  </conditionalFormatting>
  <conditionalFormatting sqref="U2:W13">
    <cfRule type="dataBar" priority="10">
      <dataBar>
        <cfvo type="min"/>
        <cfvo type="max"/>
        <color rgb="FF638EC6"/>
      </dataBar>
      <extLst>
        <ext xmlns:x14="http://schemas.microsoft.com/office/spreadsheetml/2009/9/main" uri="{B025F937-C7B1-47D3-B67F-A62EFF666E3E}">
          <x14:id>{7FC3A874-7FB3-490B-B226-07DCFDAF1DE0}</x14:id>
        </ext>
      </extLst>
    </cfRule>
  </conditionalFormatting>
  <conditionalFormatting sqref="Z2">
    <cfRule type="duplicateValues" dxfId="5" priority="7"/>
  </conditionalFormatting>
  <conditionalFormatting sqref="Z3">
    <cfRule type="duplicateValues" dxfId="4" priority="8"/>
  </conditionalFormatting>
  <conditionalFormatting sqref="Z4:Z5">
    <cfRule type="duplicateValues" dxfId="3" priority="9"/>
  </conditionalFormatting>
  <conditionalFormatting sqref="AI1:AI2">
    <cfRule type="duplicateValues" dxfId="2" priority="3"/>
  </conditionalFormatting>
  <conditionalFormatting sqref="AI4:AI5">
    <cfRule type="duplicateValues" dxfId="1" priority="2"/>
  </conditionalFormatting>
  <conditionalFormatting sqref="AI6:AI7">
    <cfRule type="duplicateValues" dxfId="0" priority="1"/>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EA0C43E-6965-4B72-8DA9-F3634BA4AF61}">
            <x14:dataBar minLength="0" maxLength="100" gradient="0">
              <x14:cfvo type="autoMin"/>
              <x14:cfvo type="autoMax"/>
              <x14:negativeFillColor rgb="FFFF0000"/>
              <x14:axisColor rgb="FF000000"/>
            </x14:dataBar>
          </x14:cfRule>
          <x14:cfRule type="dataBar" id="{BF3FE0B2-8286-41A8-899E-652E471BD01F}">
            <x14:dataBar minLength="0" maxLength="100" border="1" direction="rightToLeft">
              <x14:cfvo type="autoMin"/>
              <x14:cfvo type="autoMax"/>
              <x14:borderColor rgb="FF000000"/>
              <x14:negativeFillColor rgb="FFFF0000"/>
              <x14:axisColor rgb="FF000000"/>
            </x14:dataBar>
          </x14:cfRule>
          <x14:cfRule type="dataBar" id="{379FA7DE-B590-4F90-AD78-1717E9FEA221}">
            <x14:dataBar minLength="0" maxLength="100" border="1" direction="rightToLeft" negativeBarBorderColorSameAsPositive="0">
              <x14:cfvo type="min"/>
              <x14:cfvo type="max"/>
              <x14:borderColor rgb="FF638EC6"/>
              <x14:negativeFillColor rgb="FFFF0000"/>
              <x14:negativeBorderColor rgb="FFFF0000"/>
              <x14:axisColor rgb="FF000000"/>
            </x14:dataBar>
          </x14:cfRule>
          <x14:cfRule type="dataBar" id="{AE6FCA3B-AB62-445D-8337-60EFCB06A5D4}">
            <x14:dataBar minLength="0" maxLength="100">
              <x14:cfvo type="autoMin"/>
              <x14:cfvo type="max"/>
              <x14:negativeFillColor rgb="FFFF0000"/>
              <x14:axisColor rgb="FF000000"/>
            </x14:dataBar>
          </x14:cfRule>
          <x14:cfRule type="dataBar" id="{8944DE49-38A5-4896-B465-204AB65801A5}">
            <x14:dataBar minLength="0" maxLength="100">
              <x14:cfvo type="autoMin"/>
              <x14:cfvo type="autoMax"/>
              <x14:negativeFillColor rgb="FFFF0000"/>
              <x14:axisColor rgb="FF000000"/>
            </x14:dataBar>
          </x14:cfRule>
          <x14:cfRule type="dataBar" id="{26ED7BDE-C4B8-4C0C-B926-7C7C249D6872}">
            <x14:dataBar minLength="0" maxLength="100" border="1" negativeBarBorderColorSameAsPositive="0">
              <x14:cfvo type="min"/>
              <x14:cfvo type="autoMax"/>
              <x14:borderColor rgb="FF008AEF"/>
              <x14:negativeFillColor rgb="FFFF0000"/>
              <x14:negativeBorderColor rgb="FFFF0000"/>
              <x14:axisColor rgb="FF000000"/>
            </x14:dataBar>
          </x14:cfRule>
          <x14:cfRule type="dataBar" id="{664E83B0-900C-451D-9795-F4B041B7CE56}">
            <x14:dataBar minLength="0" maxLength="100">
              <x14:cfvo type="autoMin"/>
              <x14:cfvo type="autoMax"/>
              <x14:negativeFillColor rgb="FFFF0000"/>
              <x14:axisColor rgb="FF000000"/>
            </x14:dataBar>
          </x14:cfRule>
          <x14:cfRule type="dataBar" id="{9A69DD62-525B-45DF-8060-666D171ACB9D}">
            <x14:dataBar minLength="0" maxLength="100" gradient="0">
              <x14:cfvo type="autoMin"/>
              <x14:cfvo type="autoMax"/>
              <x14:negativeFillColor rgb="FFFF0000"/>
              <x14:axisColor rgb="FF000000"/>
            </x14:dataBar>
          </x14:cfRule>
          <xm:sqref>A19:A20 A22 A24 A12:A16</xm:sqref>
        </x14:conditionalFormatting>
        <x14:conditionalFormatting xmlns:xm="http://schemas.microsoft.com/office/excel/2006/main">
          <x14:cfRule type="dataBar" id="{7FC3A874-7FB3-490B-B226-07DCFDAF1DE0}">
            <x14:dataBar minLength="0" maxLength="100" gradient="0">
              <x14:cfvo type="autoMin"/>
              <x14:cfvo type="autoMax"/>
              <x14:negativeFillColor rgb="FFFF0000"/>
              <x14:axisColor rgb="FF000000"/>
            </x14:dataBar>
          </x14:cfRule>
          <xm:sqref>U2:W13</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8"/>
  <dimension ref="A1:J135"/>
  <sheetViews>
    <sheetView workbookViewId="0">
      <selection activeCell="H2" sqref="H2"/>
    </sheetView>
  </sheetViews>
  <sheetFormatPr defaultColWidth="9.140625" defaultRowHeight="26.25"/>
  <cols>
    <col min="1" max="1" width="9.28515625" style="38" customWidth="1"/>
    <col min="2" max="2" width="17.140625" style="38" customWidth="1"/>
    <col min="3" max="3" width="16.5703125" style="38" customWidth="1"/>
    <col min="4" max="4" width="15.140625" style="38" customWidth="1"/>
    <col min="5" max="5" width="9.28515625" style="38" customWidth="1"/>
    <col min="6" max="6" width="13" style="38" customWidth="1"/>
    <col min="7" max="7" width="16.28515625" style="37" customWidth="1"/>
    <col min="8" max="8" width="15.42578125" style="38" customWidth="1"/>
    <col min="9" max="9" width="11" style="38" customWidth="1"/>
    <col min="10" max="10" width="11.7109375" style="38" customWidth="1"/>
    <col min="11" max="11" width="9.140625" style="38"/>
    <col min="12" max="13" width="12.42578125" style="38" customWidth="1"/>
    <col min="14" max="14" width="10" style="38" customWidth="1"/>
    <col min="15" max="20" width="12.42578125" style="38" customWidth="1"/>
    <col min="21" max="16384" width="9.140625" style="38"/>
  </cols>
  <sheetData>
    <row r="1" spans="1:10" s="37" customFormat="1" ht="34.5" customHeight="1">
      <c r="A1" s="37" t="s">
        <v>124</v>
      </c>
      <c r="B1" s="37" t="s">
        <v>139</v>
      </c>
      <c r="C1" s="37" t="s">
        <v>69</v>
      </c>
      <c r="D1" s="37" t="s">
        <v>140</v>
      </c>
      <c r="E1" s="37" t="s">
        <v>302</v>
      </c>
      <c r="F1" s="37" t="s">
        <v>141</v>
      </c>
      <c r="G1" s="37" t="s">
        <v>75</v>
      </c>
      <c r="H1" s="37" t="s">
        <v>73</v>
      </c>
      <c r="I1" s="37" t="s">
        <v>40</v>
      </c>
      <c r="J1" s="37" t="s">
        <v>41</v>
      </c>
    </row>
    <row r="2" spans="1:10">
      <c r="A2" s="38">
        <f>'Cr sells18'!A2</f>
        <v>1</v>
      </c>
      <c r="B2" s="38" t="str">
        <f>'Cr sells18'!B2</f>
        <v>Ilu prim</v>
      </c>
      <c r="C2" s="38">
        <f>'Cr sells18'!C2</f>
        <v>235000</v>
      </c>
      <c r="D2" s="38" t="str">
        <f>'Cr sells18'!D2</f>
        <v>21/5/25</v>
      </c>
      <c r="E2" s="38" t="str">
        <f>'Cr sells18'!E2</f>
        <v>DSO</v>
      </c>
      <c r="F2" s="38" t="str">
        <f>'Cr sells18'!F2</f>
        <v>Paid</v>
      </c>
      <c r="G2" s="37" t="str">
        <f>'Cr sells18'!G2</f>
        <v>Settled</v>
      </c>
      <c r="H2" s="39" t="str">
        <f>'Cr sells18'!H2</f>
        <v>ሰኔ 17</v>
      </c>
      <c r="I2" s="38">
        <f>'Cr sells18'!I2</f>
        <v>0</v>
      </c>
      <c r="J2" s="38">
        <f>'Cr sells18'!J2</f>
        <v>0</v>
      </c>
    </row>
    <row r="3" spans="1:10">
      <c r="A3" s="38">
        <f>'Cr sells18'!A3</f>
        <v>2</v>
      </c>
      <c r="B3" s="38" t="str">
        <f>'Cr sells18'!B3</f>
        <v xml:space="preserve">Droga </v>
      </c>
      <c r="C3" s="38">
        <f>'Cr sells18'!C3</f>
        <v>255000</v>
      </c>
      <c r="D3" s="38" t="str">
        <f>'Cr sells18'!D3</f>
        <v>5/7,25</v>
      </c>
      <c r="E3" s="38">
        <f>'Cr sells18'!E3</f>
        <v>0</v>
      </c>
      <c r="F3" s="38" t="str">
        <f>'Cr sells18'!F3</f>
        <v>Paid</v>
      </c>
      <c r="G3" s="37" t="str">
        <f>'Cr sells18'!G3</f>
        <v>Settled</v>
      </c>
      <c r="H3" s="39" t="str">
        <f>'Cr sells18'!H3</f>
        <v>ሰኔ 17</v>
      </c>
      <c r="I3" s="38">
        <f>'Cr sells18'!I3</f>
        <v>0</v>
      </c>
      <c r="J3" s="38">
        <f>'Cr sells18'!J3</f>
        <v>0</v>
      </c>
    </row>
    <row r="4" spans="1:10">
      <c r="A4" s="38">
        <f>'Cr sells18'!A4</f>
        <v>1</v>
      </c>
      <c r="B4" s="38" t="str">
        <f>'Cr sells18'!B4</f>
        <v xml:space="preserve">Jacaranda </v>
      </c>
      <c r="C4" s="38">
        <f>'Cr sells18'!C4</f>
        <v>24000</v>
      </c>
      <c r="D4" s="38" t="str">
        <f>'Cr sells18'!D4</f>
        <v>7/7,25</v>
      </c>
      <c r="E4" s="38">
        <f>'Cr sells18'!E4</f>
        <v>0</v>
      </c>
      <c r="F4" s="38" t="str">
        <f>'Cr sells18'!F4</f>
        <v>Paid</v>
      </c>
      <c r="G4" s="37" t="str">
        <f>'Cr sells18'!G4</f>
        <v>Settled</v>
      </c>
      <c r="H4" s="39" t="str">
        <f>'Cr sells18'!H4</f>
        <v xml:space="preserve">ሐምሌ </v>
      </c>
      <c r="I4" s="38">
        <f>'Cr sells18'!I4</f>
        <v>0</v>
      </c>
      <c r="J4" s="38">
        <f>'Cr sells18'!J4</f>
        <v>0</v>
      </c>
    </row>
    <row r="5" spans="1:10">
      <c r="A5" s="38">
        <f>'Cr sells18'!A5</f>
        <v>2</v>
      </c>
      <c r="B5" s="38" t="str">
        <f>'Cr sells18'!B5</f>
        <v xml:space="preserve">Donor </v>
      </c>
      <c r="C5" s="38">
        <f>'Cr sells18'!C5</f>
        <v>36750</v>
      </c>
      <c r="D5" s="38">
        <f>'Cr sells18'!D5</f>
        <v>0</v>
      </c>
      <c r="E5" s="38" t="str">
        <f>'Cr sells18'!E5</f>
        <v/>
      </c>
      <c r="F5" s="38" t="str">
        <f>'Cr sells18'!F5</f>
        <v>Paid</v>
      </c>
      <c r="G5" s="37" t="str">
        <f>'Cr sells18'!G5</f>
        <v>Settled</v>
      </c>
      <c r="H5" s="39" t="str">
        <f>'Cr sells18'!H5</f>
        <v xml:space="preserve">ሐምሌ </v>
      </c>
      <c r="I5" s="38">
        <f>'Cr sells18'!I5</f>
        <v>0</v>
      </c>
      <c r="J5" s="38">
        <f>'Cr sells18'!J5</f>
        <v>0</v>
      </c>
    </row>
    <row r="6" spans="1:10">
      <c r="A6" s="38">
        <f>'Cr sells18'!A6</f>
        <v>3</v>
      </c>
      <c r="B6" s="38" t="str">
        <f>'Cr sells18'!B6</f>
        <v xml:space="preserve">Jacaranda </v>
      </c>
      <c r="C6" s="38">
        <f>'Cr sells18'!C6</f>
        <v>44000</v>
      </c>
      <c r="D6" s="38" t="str">
        <f>'Cr sells18'!D6</f>
        <v>26/7/25</v>
      </c>
      <c r="E6" s="38">
        <f>'Cr sells18'!E6</f>
        <v>0</v>
      </c>
      <c r="F6" s="38" t="str">
        <f>'Cr sells18'!F6</f>
        <v>Paid</v>
      </c>
      <c r="G6" s="37" t="str">
        <f>'Cr sells18'!G6</f>
        <v>Settled</v>
      </c>
      <c r="H6" s="39" t="str">
        <f>'Cr sells18'!H6</f>
        <v xml:space="preserve">ሐምሌ </v>
      </c>
      <c r="I6" s="38">
        <f>'Cr sells18'!I6</f>
        <v>0</v>
      </c>
      <c r="J6" s="38">
        <f>'Cr sells18'!J6</f>
        <v>0</v>
      </c>
    </row>
    <row r="7" spans="1:10">
      <c r="A7" s="38">
        <f>'Cr sells18'!A7</f>
        <v>4</v>
      </c>
      <c r="B7" s="38" t="str">
        <f>'Cr sells18'!B7</f>
        <v>GBS</v>
      </c>
      <c r="C7" s="38">
        <f>'Cr sells18'!C7</f>
        <v>41500</v>
      </c>
      <c r="D7" s="38" t="str">
        <f>'Cr sells18'!D7</f>
        <v>30/7/25</v>
      </c>
      <c r="E7" s="38">
        <f>'Cr sells18'!E7</f>
        <v>0</v>
      </c>
      <c r="F7" s="38" t="str">
        <f>'Cr sells18'!F7</f>
        <v>Paid</v>
      </c>
      <c r="G7" s="37" t="str">
        <f>'Cr sells18'!G7</f>
        <v>Settled</v>
      </c>
      <c r="H7" s="39" t="str">
        <f>'Cr sells18'!H7</f>
        <v xml:space="preserve">ሐምሌ </v>
      </c>
      <c r="I7" s="38">
        <f>'Cr sells18'!I7</f>
        <v>0</v>
      </c>
      <c r="J7" s="38">
        <f>'Cr sells18'!J7</f>
        <v>0</v>
      </c>
    </row>
    <row r="8" spans="1:10">
      <c r="A8" s="38">
        <f>'Cr sells18'!A8</f>
        <v>5</v>
      </c>
      <c r="B8" s="38" t="str">
        <f>'Cr sells18'!B8</f>
        <v xml:space="preserve">Droga </v>
      </c>
      <c r="C8" s="38">
        <f>'Cr sells18'!C8</f>
        <v>52500</v>
      </c>
      <c r="D8" s="38" t="str">
        <f>'Cr sells18'!D8</f>
        <v>22/7/25</v>
      </c>
      <c r="E8" s="38">
        <f>'Cr sells18'!E8</f>
        <v>0</v>
      </c>
      <c r="F8" s="38" t="str">
        <f>'Cr sells18'!F8</f>
        <v>Paid</v>
      </c>
      <c r="G8" s="37" t="str">
        <f>'Cr sells18'!G8</f>
        <v>Settled</v>
      </c>
      <c r="H8" s="39" t="str">
        <f>'Cr sells18'!H8</f>
        <v xml:space="preserve">ሐምሌ </v>
      </c>
      <c r="I8" s="38">
        <f>'Cr sells18'!I8</f>
        <v>0</v>
      </c>
      <c r="J8" s="38">
        <f>'Cr sells18'!J8</f>
        <v>0</v>
      </c>
    </row>
    <row r="9" spans="1:10">
      <c r="A9" s="38">
        <f>'Cr sells18'!A9</f>
        <v>1</v>
      </c>
      <c r="B9" s="38" t="str">
        <f>'Cr sells18'!B9</f>
        <v>Heal venture</v>
      </c>
      <c r="C9" s="38">
        <f>'Cr sells18'!C9</f>
        <v>39500</v>
      </c>
      <c r="D9" s="38" t="str">
        <f>'Cr sells18'!D9</f>
        <v>13/8/25</v>
      </c>
      <c r="E9" s="38">
        <f>'Cr sells18'!E9</f>
        <v>0</v>
      </c>
      <c r="F9" s="38" t="str">
        <f>'Cr sells18'!F9</f>
        <v>Paid</v>
      </c>
      <c r="G9" s="37" t="str">
        <f>'Cr sells18'!G9</f>
        <v>Settled</v>
      </c>
      <c r="H9" s="39" t="str">
        <f>'Cr sells18'!H9</f>
        <v xml:space="preserve">ነሐሴ </v>
      </c>
      <c r="I9" s="38">
        <f>'Cr sells18'!I9</f>
        <v>0</v>
      </c>
      <c r="J9" s="38">
        <f>'Cr sells18'!J9</f>
        <v>0</v>
      </c>
    </row>
    <row r="10" spans="1:10">
      <c r="A10" s="38">
        <f>'Cr sells18'!A10</f>
        <v>2</v>
      </c>
      <c r="B10" s="38" t="str">
        <f>'Cr sells18'!B10</f>
        <v xml:space="preserve">Droga </v>
      </c>
      <c r="C10" s="38">
        <f>'Cr sells18'!C10</f>
        <v>299773</v>
      </c>
      <c r="D10" s="38" t="str">
        <f>'Cr sells18'!D10</f>
        <v>13/8/25</v>
      </c>
      <c r="E10" s="38">
        <f>'Cr sells18'!E10</f>
        <v>0</v>
      </c>
      <c r="F10" s="38" t="str">
        <f>'Cr sells18'!F10</f>
        <v>Paid</v>
      </c>
      <c r="G10" s="37" t="str">
        <f>'Cr sells18'!G10</f>
        <v>Settled</v>
      </c>
      <c r="H10" s="39" t="str">
        <f>'Cr sells18'!H10</f>
        <v xml:space="preserve">ነሐሴ </v>
      </c>
      <c r="I10" s="38">
        <f>'Cr sells18'!I10</f>
        <v>0</v>
      </c>
      <c r="J10" s="38">
        <f>'Cr sells18'!J10</f>
        <v>0</v>
      </c>
    </row>
    <row r="11" spans="1:10">
      <c r="A11" s="38">
        <f>'Cr sells18'!A11</f>
        <v>3</v>
      </c>
      <c r="B11" s="38" t="str">
        <f>'Cr sells18'!B11</f>
        <v>GBS</v>
      </c>
      <c r="C11" s="38">
        <f>'Cr sells18'!C11</f>
        <v>54000</v>
      </c>
      <c r="D11" s="38" t="str">
        <f>'Cr sells18'!D11</f>
        <v>14/8/25</v>
      </c>
      <c r="E11" s="38">
        <f>'Cr sells18'!E11</f>
        <v>0</v>
      </c>
      <c r="F11" s="38" t="str">
        <f>'Cr sells18'!F11</f>
        <v>Paid</v>
      </c>
      <c r="G11" s="37" t="str">
        <f>'Cr sells18'!G11</f>
        <v>Settled</v>
      </c>
      <c r="H11" s="39" t="str">
        <f>'Cr sells18'!H11</f>
        <v xml:space="preserve">ነሐሴ </v>
      </c>
      <c r="I11" s="38">
        <f>'Cr sells18'!I11</f>
        <v>0</v>
      </c>
      <c r="J11" s="38">
        <f>'Cr sells18'!J11</f>
        <v>0</v>
      </c>
    </row>
    <row r="12" spans="1:10">
      <c r="A12" s="38">
        <f>'Cr sells18'!A12</f>
        <v>4</v>
      </c>
      <c r="B12" s="38" t="str">
        <f>'Cr sells18'!B12</f>
        <v xml:space="preserve">Donor </v>
      </c>
      <c r="C12" s="38">
        <f>'Cr sells18'!C12</f>
        <v>60000</v>
      </c>
      <c r="D12" s="38" t="str">
        <f>'Cr sells18'!D12</f>
        <v>15/8/25</v>
      </c>
      <c r="E12" s="38">
        <f>'Cr sells18'!E12</f>
        <v>0</v>
      </c>
      <c r="F12" s="38" t="str">
        <f>'Cr sells18'!F12</f>
        <v>Paid</v>
      </c>
      <c r="G12" s="37" t="str">
        <f>'Cr sells18'!G12</f>
        <v>Settled</v>
      </c>
      <c r="H12" s="39" t="str">
        <f>'Cr sells18'!H12</f>
        <v xml:space="preserve">ነሐሴ </v>
      </c>
      <c r="I12" s="38">
        <f>'Cr sells18'!I12</f>
        <v>0</v>
      </c>
      <c r="J12" s="38">
        <f>'Cr sells18'!J12</f>
        <v>0</v>
      </c>
    </row>
    <row r="13" spans="1:10">
      <c r="A13" s="38">
        <f>'Cr sells18'!A13</f>
        <v>5</v>
      </c>
      <c r="B13" s="38" t="str">
        <f>'Cr sells18'!B13</f>
        <v xml:space="preserve">Donor </v>
      </c>
      <c r="C13" s="38">
        <f>'Cr sells18'!C13</f>
        <v>25200</v>
      </c>
      <c r="D13" s="38" t="str">
        <f>'Cr sells18'!D13</f>
        <v>15/8/25</v>
      </c>
      <c r="E13" s="38">
        <f>'Cr sells18'!E13</f>
        <v>0</v>
      </c>
      <c r="F13" s="38" t="str">
        <f>'Cr sells18'!F13</f>
        <v>Paid</v>
      </c>
      <c r="G13" s="37" t="str">
        <f>'Cr sells18'!G13</f>
        <v>Settled</v>
      </c>
      <c r="H13" s="39" t="str">
        <f>'Cr sells18'!H13</f>
        <v xml:space="preserve">ነሐሴ </v>
      </c>
      <c r="I13" s="38">
        <f>'Cr sells18'!I13</f>
        <v>0</v>
      </c>
      <c r="J13" s="38">
        <f>'Cr sells18'!J13</f>
        <v>0</v>
      </c>
    </row>
    <row r="14" spans="1:10">
      <c r="A14" s="38">
        <f>'Cr sells18'!A14</f>
        <v>6</v>
      </c>
      <c r="B14" s="38" t="str">
        <f>'Cr sells18'!B14</f>
        <v xml:space="preserve">Droga </v>
      </c>
      <c r="C14" s="38">
        <f>'Cr sells18'!C14</f>
        <v>31500</v>
      </c>
      <c r="D14" s="38" t="str">
        <f>'Cr sells18'!D14</f>
        <v>16/8/25</v>
      </c>
      <c r="E14" s="38">
        <f>'Cr sells18'!E14</f>
        <v>0</v>
      </c>
      <c r="F14" s="38" t="str">
        <f>'Cr sells18'!F14</f>
        <v>Paid</v>
      </c>
      <c r="G14" s="37" t="str">
        <f>'Cr sells18'!G14</f>
        <v>Settled</v>
      </c>
      <c r="H14" s="39" t="str">
        <f>'Cr sells18'!H14</f>
        <v xml:space="preserve">ነሐሴ </v>
      </c>
      <c r="I14" s="38">
        <f>'Cr sells18'!I14</f>
        <v>0</v>
      </c>
      <c r="J14" s="38">
        <f>'Cr sells18'!J14</f>
        <v>0</v>
      </c>
    </row>
    <row r="15" spans="1:10">
      <c r="A15" s="38">
        <f>'Cr sells18'!A15</f>
        <v>7</v>
      </c>
      <c r="B15" s="38" t="str">
        <f>'Cr sells18'!B15</f>
        <v>Jacaranda</v>
      </c>
      <c r="C15" s="38">
        <f>'Cr sells18'!C15</f>
        <v>46000</v>
      </c>
      <c r="D15" s="38" t="str">
        <f>'Cr sells18'!D15</f>
        <v>16/8/25</v>
      </c>
      <c r="E15" s="38">
        <f>'Cr sells18'!E15</f>
        <v>0</v>
      </c>
      <c r="F15" s="38" t="str">
        <f>'Cr sells18'!F15</f>
        <v>Paid</v>
      </c>
      <c r="G15" s="37" t="str">
        <f>'Cr sells18'!G15</f>
        <v>Settled</v>
      </c>
      <c r="H15" s="39" t="str">
        <f>'Cr sells18'!H15</f>
        <v xml:space="preserve">ነሐሴ </v>
      </c>
      <c r="I15" s="38">
        <f>'Cr sells18'!I15</f>
        <v>0</v>
      </c>
      <c r="J15" s="38">
        <f>'Cr sells18'!J15</f>
        <v>0</v>
      </c>
    </row>
    <row r="16" spans="1:10">
      <c r="A16" s="38">
        <f>'Cr sells18'!A16</f>
        <v>8</v>
      </c>
      <c r="B16" s="38" t="str">
        <f>'Cr sells18'!B16</f>
        <v xml:space="preserve">Famcon </v>
      </c>
      <c r="C16" s="38">
        <f>'Cr sells18'!C16</f>
        <v>55500</v>
      </c>
      <c r="D16" s="38" t="str">
        <f>'Cr sells18'!D16</f>
        <v>19/8/25</v>
      </c>
      <c r="E16" s="38">
        <f>'Cr sells18'!E16</f>
        <v>0</v>
      </c>
      <c r="F16" s="38" t="str">
        <f>'Cr sells18'!F16</f>
        <v>Paid</v>
      </c>
      <c r="G16" s="37" t="str">
        <f>'Cr sells18'!G16</f>
        <v>Settled</v>
      </c>
      <c r="H16" s="39" t="str">
        <f>'Cr sells18'!H16</f>
        <v xml:space="preserve">ነሐሴ </v>
      </c>
      <c r="I16" s="38">
        <f>'Cr sells18'!I16</f>
        <v>0</v>
      </c>
      <c r="J16" s="38">
        <f>'Cr sells18'!J16</f>
        <v>0</v>
      </c>
    </row>
    <row r="17" spans="1:10">
      <c r="A17" s="38">
        <f>'Cr sells18'!A17</f>
        <v>9</v>
      </c>
      <c r="B17" s="38" t="str">
        <f>'Cr sells18'!B17</f>
        <v>Agegni</v>
      </c>
      <c r="C17" s="38">
        <f>'Cr sells18'!C17</f>
        <v>146740</v>
      </c>
      <c r="D17" s="38" t="str">
        <f>'Cr sells18'!D17</f>
        <v>28/8/25</v>
      </c>
      <c r="E17" s="38">
        <f>'Cr sells18'!E17</f>
        <v>0</v>
      </c>
      <c r="F17" s="38" t="str">
        <f>'Cr sells18'!F17</f>
        <v>Paid</v>
      </c>
      <c r="G17" s="37" t="str">
        <f>'Cr sells18'!G17</f>
        <v>Settled</v>
      </c>
      <c r="H17" s="39" t="str">
        <f>'Cr sells18'!H17</f>
        <v xml:space="preserve">ነሐሴ </v>
      </c>
      <c r="I17" s="38">
        <f>'Cr sells18'!I17</f>
        <v>0</v>
      </c>
      <c r="J17" s="38">
        <f>'Cr sells18'!J17</f>
        <v>0</v>
      </c>
    </row>
    <row r="18" spans="1:10">
      <c r="A18" s="38">
        <f>'Cr sells18'!A18</f>
        <v>10</v>
      </c>
      <c r="B18" s="38" t="str">
        <f>'Cr sells18'!B18</f>
        <v>Meqrezi</v>
      </c>
      <c r="C18" s="38">
        <f>'Cr sells18'!C18</f>
        <v>21000</v>
      </c>
      <c r="D18" s="38">
        <f>'Cr sells18'!D18</f>
        <v>0</v>
      </c>
      <c r="E18" s="38" t="str">
        <f>'Cr sells18'!E18</f>
        <v/>
      </c>
      <c r="F18" s="38" t="str">
        <f>'Cr sells18'!F18</f>
        <v>Paid</v>
      </c>
      <c r="G18" s="37" t="str">
        <f>'Cr sells18'!G18</f>
        <v>Settled</v>
      </c>
      <c r="H18" s="39" t="str">
        <f>'Cr sells18'!H18</f>
        <v xml:space="preserve">ነሐሴ </v>
      </c>
      <c r="I18" s="38">
        <f>'Cr sells18'!I18</f>
        <v>0</v>
      </c>
      <c r="J18" s="38">
        <f>'Cr sells18'!J18</f>
        <v>0</v>
      </c>
    </row>
    <row r="19" spans="1:10">
      <c r="A19" s="38">
        <f>'Cr sells18'!A19</f>
        <v>11</v>
      </c>
      <c r="B19" s="38" t="str">
        <f>'Cr sells18'!B19</f>
        <v>Gize</v>
      </c>
      <c r="C19" s="38">
        <f>'Cr sells18'!C19</f>
        <v>53000</v>
      </c>
      <c r="D19" s="38" t="str">
        <f>'Cr sells18'!D19</f>
        <v>4/9,25</v>
      </c>
      <c r="E19" s="38">
        <f>'Cr sells18'!E19</f>
        <v>0</v>
      </c>
      <c r="F19" s="38" t="str">
        <f>'Cr sells18'!F19</f>
        <v>Paid</v>
      </c>
      <c r="G19" s="37" t="str">
        <f>'Cr sells18'!G19</f>
        <v>Settled</v>
      </c>
      <c r="H19" s="39" t="str">
        <f>'Cr sells18'!H19</f>
        <v xml:space="preserve">ነሐሴ </v>
      </c>
      <c r="I19" s="38">
        <f>'Cr sells18'!I19</f>
        <v>0</v>
      </c>
      <c r="J19" s="38">
        <f>'Cr sells18'!J19</f>
        <v>0</v>
      </c>
    </row>
    <row r="20" spans="1:10">
      <c r="A20" s="38">
        <f>'Cr sells18'!A20</f>
        <v>1</v>
      </c>
      <c r="B20" s="38" t="str">
        <f>'Cr sells18'!B20</f>
        <v>Droga</v>
      </c>
      <c r="C20" s="38">
        <f>'Cr sells18'!C20</f>
        <v>82800</v>
      </c>
      <c r="D20" s="38" t="str">
        <f>'Cr sells18'!D20</f>
        <v>17/9/25</v>
      </c>
      <c r="E20" s="38">
        <f>'Cr sells18'!E20</f>
        <v>0</v>
      </c>
      <c r="F20" s="38" t="str">
        <f>'Cr sells18'!F20</f>
        <v>Paid</v>
      </c>
      <c r="G20" s="37" t="str">
        <f>'Cr sells18'!G20</f>
        <v>Settled</v>
      </c>
      <c r="H20" s="39" t="str">
        <f>'Cr sells18'!H20</f>
        <v>መስከረም</v>
      </c>
      <c r="I20" s="38">
        <f>'Cr sells18'!I20</f>
        <v>0</v>
      </c>
      <c r="J20" s="38">
        <f>'Cr sells18'!J20</f>
        <v>0</v>
      </c>
    </row>
    <row r="21" spans="1:10">
      <c r="A21" s="38">
        <f>'Cr sells18'!A21</f>
        <v>2</v>
      </c>
      <c r="B21" s="38" t="str">
        <f>'Cr sells18'!B21</f>
        <v xml:space="preserve">TUBA </v>
      </c>
      <c r="C21" s="38">
        <f>'Cr sells18'!C21</f>
        <v>41400</v>
      </c>
      <c r="D21" s="38" t="str">
        <f>'Cr sells18'!D21</f>
        <v>17/9/25</v>
      </c>
      <c r="E21" s="38">
        <f>'Cr sells18'!E21</f>
        <v>0</v>
      </c>
      <c r="F21" s="38" t="str">
        <f>'Cr sells18'!F21</f>
        <v>Paid</v>
      </c>
      <c r="G21" s="37" t="str">
        <f>'Cr sells18'!G21</f>
        <v>Settled</v>
      </c>
      <c r="H21" s="39" t="str">
        <f>'Cr sells18'!H21</f>
        <v>መስከረም</v>
      </c>
      <c r="I21" s="38">
        <f>'Cr sells18'!I21</f>
        <v>0</v>
      </c>
      <c r="J21" s="38">
        <f>'Cr sells18'!J21</f>
        <v>0</v>
      </c>
    </row>
    <row r="22" spans="1:10">
      <c r="A22" s="38">
        <f>'Cr sells18'!A22</f>
        <v>3</v>
      </c>
      <c r="B22" s="38" t="str">
        <f>'Cr sells18'!B22</f>
        <v>GBS</v>
      </c>
      <c r="C22" s="38">
        <f>'Cr sells18'!C22</f>
        <v>32400</v>
      </c>
      <c r="D22" s="38" t="str">
        <f>'Cr sells18'!D22</f>
        <v>23/9/25</v>
      </c>
      <c r="E22" s="38">
        <f>'Cr sells18'!E22</f>
        <v>0</v>
      </c>
      <c r="F22" s="38" t="str">
        <f>'Cr sells18'!F22</f>
        <v>Paid</v>
      </c>
      <c r="G22" s="37" t="str">
        <f>'Cr sells18'!G22</f>
        <v>Settled</v>
      </c>
      <c r="H22" s="39" t="str">
        <f>'Cr sells18'!H22</f>
        <v>መስከረም</v>
      </c>
      <c r="I22" s="38">
        <f>'Cr sells18'!I22</f>
        <v>0</v>
      </c>
      <c r="J22" s="38">
        <f>'Cr sells18'!J22</f>
        <v>0</v>
      </c>
    </row>
    <row r="23" spans="1:10">
      <c r="A23" s="38">
        <f>'Cr sells18'!A23</f>
        <v>4</v>
      </c>
      <c r="B23" s="38" t="str">
        <f>'Cr sells18'!B23</f>
        <v>Jacaranda</v>
      </c>
      <c r="C23" s="38">
        <f>'Cr sells18'!C23</f>
        <v>45720</v>
      </c>
      <c r="D23" s="38" t="str">
        <f>'Cr sells18'!D23</f>
        <v>23/9,25</v>
      </c>
      <c r="E23" s="38">
        <f>'Cr sells18'!E23</f>
        <v>0</v>
      </c>
      <c r="F23" s="38" t="str">
        <f>'Cr sells18'!F23</f>
        <v>Paid</v>
      </c>
      <c r="G23" s="37" t="str">
        <f>'Cr sells18'!G23</f>
        <v>Settled</v>
      </c>
      <c r="H23" s="39" t="str">
        <f>'Cr sells18'!H23</f>
        <v>መስከረም</v>
      </c>
      <c r="I23" s="38">
        <f>'Cr sells18'!I23</f>
        <v>0</v>
      </c>
      <c r="J23" s="38">
        <f>'Cr sells18'!J23</f>
        <v>0</v>
      </c>
    </row>
    <row r="24" spans="1:10">
      <c r="A24" s="38">
        <f>'Cr sells18'!A24</f>
        <v>5</v>
      </c>
      <c r="B24" s="38" t="str">
        <f>'Cr sells18'!B24</f>
        <v>wajin</v>
      </c>
      <c r="C24" s="38">
        <f>'Cr sells18'!C24</f>
        <v>50400</v>
      </c>
      <c r="D24" s="38" t="str">
        <f>'Cr sells18'!D24</f>
        <v>30/9/25</v>
      </c>
      <c r="E24" s="38">
        <f>'Cr sells18'!E24</f>
        <v>0</v>
      </c>
      <c r="F24" s="38" t="str">
        <f>'Cr sells18'!F24</f>
        <v>Paid</v>
      </c>
      <c r="G24" s="37" t="str">
        <f>'Cr sells18'!G24</f>
        <v>Settled</v>
      </c>
      <c r="H24" s="39" t="str">
        <f>'Cr sells18'!H24</f>
        <v>መስከረም</v>
      </c>
      <c r="I24" s="38">
        <f>'Cr sells18'!I24</f>
        <v>0</v>
      </c>
      <c r="J24" s="38">
        <f>'Cr sells18'!J24</f>
        <v>0</v>
      </c>
    </row>
    <row r="25" spans="1:10">
      <c r="A25" s="38">
        <f>'Cr sells18'!A25</f>
        <v>6</v>
      </c>
      <c r="B25" s="38" t="str">
        <f>'Cr sells18'!B25</f>
        <v>NH</v>
      </c>
      <c r="C25" s="38">
        <f>'Cr sells18'!C25</f>
        <v>50880</v>
      </c>
      <c r="D25" s="38" t="str">
        <f>'Cr sells18'!D25</f>
        <v>29/9/25</v>
      </c>
      <c r="E25" s="38">
        <f>'Cr sells18'!E25</f>
        <v>0</v>
      </c>
      <c r="F25" s="38" t="str">
        <f>'Cr sells18'!F25</f>
        <v>Paid</v>
      </c>
      <c r="G25" s="37" t="str">
        <f>'Cr sells18'!G25</f>
        <v>Settled</v>
      </c>
      <c r="H25" s="39" t="str">
        <f>'Cr sells18'!H25</f>
        <v>መስከረም</v>
      </c>
      <c r="I25" s="38">
        <f>'Cr sells18'!I25</f>
        <v>0</v>
      </c>
      <c r="J25" s="38">
        <f>'Cr sells18'!J25</f>
        <v>0</v>
      </c>
    </row>
    <row r="26" spans="1:10">
      <c r="A26" s="38">
        <f>'Cr sells18'!A26</f>
        <v>7</v>
      </c>
      <c r="B26" s="38" t="str">
        <f>'Cr sells18'!B26</f>
        <v>SEDA</v>
      </c>
      <c r="C26" s="38">
        <f>'Cr sells18'!C26</f>
        <v>36000</v>
      </c>
      <c r="D26" s="38" t="str">
        <f>'Cr sells18'!D26</f>
        <v>28/9/25</v>
      </c>
      <c r="E26" s="38">
        <f>'Cr sells18'!E26</f>
        <v>0</v>
      </c>
      <c r="F26" s="38" t="str">
        <f>'Cr sells18'!F26</f>
        <v>Paid</v>
      </c>
      <c r="G26" s="37" t="str">
        <f>'Cr sells18'!G26</f>
        <v>Settled</v>
      </c>
      <c r="H26" s="39" t="str">
        <f>'Cr sells18'!H26</f>
        <v>መስከረም</v>
      </c>
      <c r="I26" s="38">
        <f>'Cr sells18'!I26</f>
        <v>0</v>
      </c>
      <c r="J26" s="38">
        <f>'Cr sells18'!J26</f>
        <v>0</v>
      </c>
    </row>
    <row r="27" spans="1:10">
      <c r="A27" s="38">
        <f>'Cr sells18'!A27</f>
        <v>8</v>
      </c>
      <c r="B27" s="38" t="str">
        <f>'Cr sells18'!B27</f>
        <v>Jacaranda</v>
      </c>
      <c r="C27" s="38">
        <f>'Cr sells18'!C27</f>
        <v>24120</v>
      </c>
      <c r="D27" s="38" t="str">
        <f>'Cr sells18'!D27</f>
        <v>8/10,25</v>
      </c>
      <c r="E27" s="38">
        <f>'Cr sells18'!E27</f>
        <v>0</v>
      </c>
      <c r="F27" s="38" t="str">
        <f>'Cr sells18'!F27</f>
        <v>Paid</v>
      </c>
      <c r="G27" s="37" t="str">
        <f>'Cr sells18'!G27</f>
        <v>Settled</v>
      </c>
      <c r="H27" s="39" t="str">
        <f>'Cr sells18'!H27</f>
        <v>መስከረም</v>
      </c>
      <c r="I27" s="38" t="str">
        <f>'Cr sells18'!I27</f>
        <v xml:space="preserve">                   </v>
      </c>
      <c r="J27" s="38">
        <f>'Cr sells18'!J27</f>
        <v>0</v>
      </c>
    </row>
    <row r="28" spans="1:10">
      <c r="A28" s="38">
        <f>'Cr sells18'!A28</f>
        <v>9</v>
      </c>
      <c r="B28" s="38" t="str">
        <f>'Cr sells18'!B28</f>
        <v>Dr nigatu</v>
      </c>
      <c r="C28" s="38">
        <f>'Cr sells18'!C28</f>
        <v>39160</v>
      </c>
      <c r="D28" s="38" t="str">
        <f>'Cr sells18'!D28</f>
        <v>9/10,25</v>
      </c>
      <c r="E28" s="38">
        <f>'Cr sells18'!E28</f>
        <v>0</v>
      </c>
      <c r="F28" s="38" t="str">
        <f>'Cr sells18'!F28</f>
        <v>Paid</v>
      </c>
      <c r="G28" s="37" t="str">
        <f>'Cr sells18'!G28</f>
        <v>Settled</v>
      </c>
      <c r="H28" s="39" t="str">
        <f>'Cr sells18'!H28</f>
        <v>መስከረም</v>
      </c>
      <c r="I28" s="38">
        <f>'Cr sells18'!I28</f>
        <v>0</v>
      </c>
      <c r="J28" s="38">
        <f>'Cr sells18'!J28</f>
        <v>0</v>
      </c>
    </row>
    <row r="29" spans="1:10">
      <c r="A29" s="38">
        <f>'Cr sells18'!A29</f>
        <v>1</v>
      </c>
      <c r="B29" s="38" t="str">
        <f>'Cr sells18'!B29</f>
        <v>agegni</v>
      </c>
      <c r="C29" s="38">
        <f>'Cr sells18'!C29</f>
        <v>82800</v>
      </c>
      <c r="D29" s="38" t="str">
        <f>'Cr sells18'!D29</f>
        <v>16/10,25</v>
      </c>
      <c r="E29" s="38">
        <f>'Cr sells18'!E29</f>
        <v>0</v>
      </c>
      <c r="F29" s="38" t="str">
        <f>'Cr sells18'!F29</f>
        <v>Paid</v>
      </c>
      <c r="G29" s="37" t="str">
        <f>'Cr sells18'!G29</f>
        <v>Settled</v>
      </c>
      <c r="H29" s="39" t="str">
        <f>'Cr sells18'!H29</f>
        <v>ጥቅምት</v>
      </c>
      <c r="I29" s="38">
        <f>'Cr sells18'!I29</f>
        <v>0</v>
      </c>
      <c r="J29" s="38">
        <f>'Cr sells18'!J29</f>
        <v>0</v>
      </c>
    </row>
    <row r="30" spans="1:10">
      <c r="A30" s="38">
        <f>'Cr sells18'!A30</f>
        <v>2</v>
      </c>
      <c r="B30" s="38" t="str">
        <f>'Cr sells18'!B30</f>
        <v>Kemeran</v>
      </c>
      <c r="C30" s="38">
        <f>'Cr sells18'!C30</f>
        <v>31500</v>
      </c>
      <c r="D30" s="38" t="str">
        <f>'Cr sells18'!D30</f>
        <v>16/10,25</v>
      </c>
      <c r="E30" s="38">
        <f>'Cr sells18'!E30</f>
        <v>0</v>
      </c>
      <c r="F30" s="38" t="str">
        <f>'Cr sells18'!F30</f>
        <v>Paid</v>
      </c>
      <c r="G30" s="37" t="str">
        <f>'Cr sells18'!G30</f>
        <v>Settled</v>
      </c>
      <c r="H30" s="39" t="str">
        <f>'Cr sells18'!H30</f>
        <v>ጥቅምት</v>
      </c>
      <c r="I30" s="38">
        <f>'Cr sells18'!I30</f>
        <v>0</v>
      </c>
      <c r="J30" s="38">
        <f>'Cr sells18'!J30</f>
        <v>0</v>
      </c>
    </row>
    <row r="31" spans="1:10">
      <c r="A31" s="38">
        <f>'Cr sells18'!A31</f>
        <v>3</v>
      </c>
      <c r="B31" s="38" t="str">
        <f>'Cr sells18'!B31</f>
        <v>EPHI</v>
      </c>
      <c r="C31" s="38">
        <f>'Cr sells18'!C31</f>
        <v>442128</v>
      </c>
      <c r="D31" s="38" t="str">
        <f>'Cr sells18'!D31</f>
        <v>21/10/25</v>
      </c>
      <c r="E31" s="38">
        <f>'Cr sells18'!E31</f>
        <v>0</v>
      </c>
      <c r="F31" s="38" t="str">
        <f>'Cr sells18'!F31</f>
        <v>Paid</v>
      </c>
      <c r="G31" s="37" t="str">
        <f>'Cr sells18'!G31</f>
        <v>Settled</v>
      </c>
      <c r="H31" s="39" t="str">
        <f>'Cr sells18'!H31</f>
        <v>ጥቅምት</v>
      </c>
      <c r="I31" s="38">
        <f>'Cr sells18'!I31</f>
        <v>0</v>
      </c>
      <c r="J31" s="38">
        <f>'Cr sells18'!J31</f>
        <v>0</v>
      </c>
    </row>
    <row r="32" spans="1:10">
      <c r="A32" s="38">
        <f>'Cr sells18'!A32</f>
        <v>4</v>
      </c>
      <c r="B32" s="38" t="str">
        <f>'Cr sells18'!B32</f>
        <v>Jacaranda</v>
      </c>
      <c r="C32" s="38">
        <f>'Cr sells18'!C32</f>
        <v>55000</v>
      </c>
      <c r="D32" s="38" t="str">
        <f>'Cr sells18'!D32</f>
        <v>27/10/25</v>
      </c>
      <c r="E32" s="38">
        <f>'Cr sells18'!E32</f>
        <v>0</v>
      </c>
      <c r="F32" s="38" t="str">
        <f>'Cr sells18'!F32</f>
        <v>Paid</v>
      </c>
      <c r="G32" s="37" t="str">
        <f>'Cr sells18'!G32</f>
        <v>Settled</v>
      </c>
      <c r="H32" s="39" t="str">
        <f>'Cr sells18'!H32</f>
        <v>ጥቅምት</v>
      </c>
      <c r="I32" s="38">
        <f>'Cr sells18'!I32</f>
        <v>0</v>
      </c>
      <c r="J32" s="38">
        <f>'Cr sells18'!J32</f>
        <v>0</v>
      </c>
    </row>
    <row r="33" spans="1:10">
      <c r="A33" s="38">
        <f>'Cr sells18'!A33</f>
        <v>5</v>
      </c>
      <c r="B33" s="38" t="str">
        <f>'Cr sells18'!B33</f>
        <v>Meba</v>
      </c>
      <c r="C33" s="38">
        <f>'Cr sells18'!C33</f>
        <v>73800</v>
      </c>
      <c r="D33" s="38" t="str">
        <f>'Cr sells18'!D33</f>
        <v>27/10/25</v>
      </c>
      <c r="E33" s="38">
        <f>'Cr sells18'!E33</f>
        <v>0</v>
      </c>
      <c r="F33" s="38" t="str">
        <f>'Cr sells18'!F33</f>
        <v>Paid</v>
      </c>
      <c r="G33" s="37" t="str">
        <f>'Cr sells18'!G33</f>
        <v>Settled</v>
      </c>
      <c r="H33" s="39" t="str">
        <f>'Cr sells18'!H33</f>
        <v>ጥቅምት</v>
      </c>
      <c r="I33" s="38">
        <f>'Cr sells18'!I33</f>
        <v>0</v>
      </c>
      <c r="J33" s="38">
        <f>'Cr sells18'!J33</f>
        <v>0</v>
      </c>
    </row>
    <row r="34" spans="1:10">
      <c r="A34" s="38">
        <f>'Cr sells18'!A34</f>
        <v>6</v>
      </c>
      <c r="B34" s="38" t="str">
        <f>'Cr sells18'!B34</f>
        <v xml:space="preserve">NH </v>
      </c>
      <c r="C34" s="38">
        <f>'Cr sells18'!C34</f>
        <v>78200</v>
      </c>
      <c r="D34" s="38" t="str">
        <f>'Cr sells18'!D34</f>
        <v>29/10/25</v>
      </c>
      <c r="E34" s="38">
        <f>'Cr sells18'!E34</f>
        <v>0</v>
      </c>
      <c r="F34" s="38" t="str">
        <f>'Cr sells18'!F34</f>
        <v>Paid</v>
      </c>
      <c r="G34" s="37" t="str">
        <f>'Cr sells18'!G34</f>
        <v>Settled</v>
      </c>
      <c r="H34" s="39" t="str">
        <f>'Cr sells18'!H34</f>
        <v>ጥቅምት</v>
      </c>
      <c r="I34" s="38">
        <f>'Cr sells18'!I34</f>
        <v>0</v>
      </c>
      <c r="J34" s="38">
        <f>'Cr sells18'!J34</f>
        <v>0</v>
      </c>
    </row>
    <row r="35" spans="1:10">
      <c r="A35" s="38">
        <f>'Cr sells18'!A35</f>
        <v>7</v>
      </c>
      <c r="B35" s="38" t="str">
        <f>'Cr sells18'!B35</f>
        <v>Yuuba</v>
      </c>
      <c r="C35" s="38">
        <f>'Cr sells18'!C35</f>
        <v>21600</v>
      </c>
      <c r="D35" s="38" t="str">
        <f>'Cr sells18'!D35</f>
        <v>30/10/25</v>
      </c>
      <c r="E35" s="38">
        <f>'Cr sells18'!E35</f>
        <v>0</v>
      </c>
      <c r="F35" s="38" t="str">
        <f>'Cr sells18'!F35</f>
        <v>Paid</v>
      </c>
      <c r="G35" s="37" t="str">
        <f>'Cr sells18'!G35</f>
        <v>Settled</v>
      </c>
      <c r="H35" s="39" t="str">
        <f>'Cr sells18'!H35</f>
        <v>ጥቅምት</v>
      </c>
      <c r="I35" s="38">
        <f>'Cr sells18'!I35</f>
        <v>0</v>
      </c>
      <c r="J35" s="38">
        <f>'Cr sells18'!J35</f>
        <v>0</v>
      </c>
    </row>
    <row r="36" spans="1:10">
      <c r="A36" s="38">
        <f>'Cr sells18'!A36</f>
        <v>8</v>
      </c>
      <c r="B36" s="38" t="str">
        <f>'Cr sells18'!B36</f>
        <v xml:space="preserve">Kemeran </v>
      </c>
      <c r="C36" s="38">
        <f>'Cr sells18'!C36</f>
        <v>57120</v>
      </c>
      <c r="D36" s="38">
        <f>'Cr sells18'!D36</f>
        <v>45699</v>
      </c>
      <c r="E36" s="38">
        <f>'Cr sells18'!E36</f>
        <v>0</v>
      </c>
      <c r="F36" s="38" t="str">
        <f>'Cr sells18'!F36</f>
        <v>Paid</v>
      </c>
      <c r="G36" s="37" t="str">
        <f>'Cr sells18'!G36</f>
        <v>Settled</v>
      </c>
      <c r="H36" s="39" t="str">
        <f>'Cr sells18'!H36</f>
        <v>ጥቅምት</v>
      </c>
      <c r="I36" s="38">
        <f>'Cr sells18'!I36</f>
        <v>0</v>
      </c>
      <c r="J36" s="38">
        <f ca="1">'Cr sells18'!J36</f>
        <v>519</v>
      </c>
    </row>
    <row r="37" spans="1:10">
      <c r="A37" s="38">
        <f>'Cr sells18'!A37</f>
        <v>9</v>
      </c>
      <c r="B37" s="38" t="str">
        <f>'Cr sells18'!B37</f>
        <v>Jacaranda</v>
      </c>
      <c r="C37" s="38">
        <f>'Cr sells18'!C37</f>
        <v>70000</v>
      </c>
      <c r="D37" s="38">
        <f>'Cr sells18'!D37</f>
        <v>45758</v>
      </c>
      <c r="E37" s="38">
        <f>'Cr sells18'!E37</f>
        <v>0</v>
      </c>
      <c r="F37" s="38" t="str">
        <f>'Cr sells18'!F37</f>
        <v>Paid</v>
      </c>
      <c r="G37" s="37" t="str">
        <f>'Cr sells18'!G37</f>
        <v>Settled</v>
      </c>
      <c r="H37" s="39" t="str">
        <f>'Cr sells18'!H37</f>
        <v>ጥቅምት</v>
      </c>
      <c r="I37" s="38">
        <f>'Cr sells18'!I37</f>
        <v>0</v>
      </c>
      <c r="J37" s="38">
        <f ca="1">'Cr sells18'!J37</f>
        <v>460</v>
      </c>
    </row>
    <row r="38" spans="1:10">
      <c r="A38" s="38">
        <f>'Cr sells18'!A38</f>
        <v>10</v>
      </c>
      <c r="B38" s="38" t="str">
        <f>'Cr sells18'!B38</f>
        <v xml:space="preserve">Wajin </v>
      </c>
      <c r="C38" s="38">
        <f>'Cr sells18'!C38</f>
        <v>103100</v>
      </c>
      <c r="D38" s="38">
        <f>'Cr sells18'!D38</f>
        <v>45758</v>
      </c>
      <c r="E38" s="38">
        <f>'Cr sells18'!E38</f>
        <v>0</v>
      </c>
      <c r="F38" s="38" t="str">
        <f>'Cr sells18'!F38</f>
        <v>Paid</v>
      </c>
      <c r="G38" s="37" t="str">
        <f>'Cr sells18'!G38</f>
        <v>Settled</v>
      </c>
      <c r="H38" s="39" t="str">
        <f>'Cr sells18'!H38</f>
        <v>ጥቅምት</v>
      </c>
      <c r="I38" s="38">
        <f>'Cr sells18'!I38</f>
        <v>0</v>
      </c>
      <c r="J38" s="38">
        <f ca="1">'Cr sells18'!J38</f>
        <v>460</v>
      </c>
    </row>
    <row r="39" spans="1:10">
      <c r="A39" s="38">
        <f>'Cr sells18'!A39</f>
        <v>11</v>
      </c>
      <c r="B39" s="38" t="str">
        <f>'Cr sells18'!B39</f>
        <v xml:space="preserve">NH </v>
      </c>
      <c r="C39" s="38">
        <f>'Cr sells18'!C39</f>
        <v>58800</v>
      </c>
      <c r="D39" s="38">
        <f>'Cr sells18'!D39</f>
        <v>0</v>
      </c>
      <c r="E39" s="38" t="str">
        <f>'Cr sells18'!E39</f>
        <v/>
      </c>
      <c r="F39" s="38" t="str">
        <f>'Cr sells18'!F39</f>
        <v>Paid</v>
      </c>
      <c r="G39" s="37" t="str">
        <f>'Cr sells18'!G39</f>
        <v>Settled</v>
      </c>
      <c r="H39" s="39">
        <f>'Cr sells18'!H39</f>
        <v>0</v>
      </c>
      <c r="I39" s="38">
        <f>'Cr sells18'!I39</f>
        <v>0</v>
      </c>
      <c r="J39" s="38" t="str">
        <f>'Cr sells18'!J39</f>
        <v>-</v>
      </c>
    </row>
    <row r="40" spans="1:10">
      <c r="A40" s="38">
        <f>'Cr sells18'!A40</f>
        <v>1</v>
      </c>
      <c r="B40" s="38" t="str">
        <f>'Cr sells18'!B40</f>
        <v>Paulose</v>
      </c>
      <c r="C40" s="38">
        <f>'Cr sells18'!C40</f>
        <v>205400</v>
      </c>
      <c r="D40" s="38">
        <f>'Cr sells18'!D40</f>
        <v>45971</v>
      </c>
      <c r="E40" s="38">
        <f>'Cr sells18'!E40</f>
        <v>0</v>
      </c>
      <c r="F40" s="38" t="str">
        <f>'Cr sells18'!F40</f>
        <v>Paid</v>
      </c>
      <c r="G40" s="37" t="str">
        <f>'Cr sells18'!G40</f>
        <v>Settled</v>
      </c>
      <c r="H40" s="39" t="str">
        <f>'Cr sells18'!H40</f>
        <v xml:space="preserve">ህዳር  </v>
      </c>
      <c r="I40" s="38">
        <f>'Cr sells18'!I40</f>
        <v>0</v>
      </c>
      <c r="J40" s="38">
        <f ca="1">'Cr sells18'!J40</f>
        <v>247</v>
      </c>
    </row>
    <row r="41" spans="1:10">
      <c r="A41" s="38">
        <f>'Cr sells18'!A41</f>
        <v>2</v>
      </c>
      <c r="B41" s="38" t="str">
        <f>'Cr sells18'!B41</f>
        <v>Alert</v>
      </c>
      <c r="C41" s="38">
        <f>'Cr sells18'!C41</f>
        <v>504000</v>
      </c>
      <c r="D41" s="38">
        <f>'Cr sells18'!D41</f>
        <v>45980</v>
      </c>
      <c r="E41" s="38">
        <f>'Cr sells18'!E41</f>
        <v>0</v>
      </c>
      <c r="F41" s="38" t="str">
        <f>'Cr sells18'!F41</f>
        <v>Paid</v>
      </c>
      <c r="G41" s="37" t="str">
        <f>'Cr sells18'!G41</f>
        <v>Settled</v>
      </c>
      <c r="H41" s="39" t="str">
        <f>'Cr sells18'!H41</f>
        <v xml:space="preserve">ህዳር  </v>
      </c>
      <c r="I41" s="38">
        <f>'Cr sells18'!I41</f>
        <v>0</v>
      </c>
      <c r="J41" s="38">
        <f ca="1">'Cr sells18'!J41</f>
        <v>238</v>
      </c>
    </row>
    <row r="42" spans="1:10">
      <c r="A42" s="38">
        <f>'Cr sells18'!A42</f>
        <v>3</v>
      </c>
      <c r="B42" s="38" t="str">
        <f>'Cr sells18'!B42</f>
        <v xml:space="preserve">TUBA </v>
      </c>
      <c r="C42" s="38">
        <f>'Cr sells18'!C42</f>
        <v>48960</v>
      </c>
      <c r="D42" s="38">
        <f>'Cr sells18'!D42</f>
        <v>45979</v>
      </c>
      <c r="E42" s="38">
        <f>'Cr sells18'!E42</f>
        <v>0</v>
      </c>
      <c r="F42" s="38" t="str">
        <f>'Cr sells18'!F42</f>
        <v>Paid</v>
      </c>
      <c r="G42" s="37" t="str">
        <f>'Cr sells18'!G42</f>
        <v>Settled</v>
      </c>
      <c r="H42" s="39" t="str">
        <f>'Cr sells18'!H42</f>
        <v xml:space="preserve">ህዳር  </v>
      </c>
      <c r="I42" s="38">
        <f>'Cr sells18'!I42</f>
        <v>0</v>
      </c>
      <c r="J42" s="38">
        <f ca="1">'Cr sells18'!J42</f>
        <v>239</v>
      </c>
    </row>
    <row r="43" spans="1:10">
      <c r="A43" s="38">
        <f>'Cr sells18'!A43</f>
        <v>4</v>
      </c>
      <c r="B43" s="38" t="str">
        <f>'Cr sells18'!B43</f>
        <v>labomed</v>
      </c>
      <c r="C43" s="38">
        <f>'Cr sells18'!C43</f>
        <v>54000</v>
      </c>
      <c r="D43" s="38">
        <f>'Cr sells18'!D43</f>
        <v>45980</v>
      </c>
      <c r="E43" s="38">
        <f>'Cr sells18'!E43</f>
        <v>0</v>
      </c>
      <c r="F43" s="38" t="str">
        <f>'Cr sells18'!F43</f>
        <v>Paid</v>
      </c>
      <c r="G43" s="37" t="str">
        <f>'Cr sells18'!G43</f>
        <v>Settled</v>
      </c>
      <c r="H43" s="39" t="str">
        <f>'Cr sells18'!H43</f>
        <v xml:space="preserve">ህዳር  </v>
      </c>
      <c r="I43" s="38">
        <f>'Cr sells18'!I43</f>
        <v>0</v>
      </c>
      <c r="J43" s="38">
        <f ca="1">'Cr sells18'!J43</f>
        <v>238</v>
      </c>
    </row>
    <row r="44" spans="1:10">
      <c r="A44" s="38">
        <f>'Cr sells18'!A44</f>
        <v>5</v>
      </c>
      <c r="B44" s="38" t="str">
        <f>'Cr sells18'!B44</f>
        <v>A.F.C.H.S</v>
      </c>
      <c r="C44" s="38">
        <f>'Cr sells18'!C44</f>
        <v>27920</v>
      </c>
      <c r="D44" s="38">
        <f>'Cr sells18'!D44</f>
        <v>45972</v>
      </c>
      <c r="E44" s="38">
        <f>'Cr sells18'!E44</f>
        <v>0</v>
      </c>
      <c r="F44" s="38" t="str">
        <f>'Cr sells18'!F44</f>
        <v>Paid</v>
      </c>
      <c r="G44" s="37" t="str">
        <f>'Cr sells18'!G44</f>
        <v>Settled</v>
      </c>
      <c r="H44" s="39" t="str">
        <f>'Cr sells18'!H44</f>
        <v xml:space="preserve">ህዳር  </v>
      </c>
      <c r="I44" s="38">
        <f>'Cr sells18'!I44</f>
        <v>0</v>
      </c>
      <c r="J44" s="38">
        <f ca="1">'Cr sells18'!J44</f>
        <v>246</v>
      </c>
    </row>
    <row r="45" spans="1:10">
      <c r="A45" s="38">
        <f>'Cr sells18'!A45</f>
        <v>6</v>
      </c>
      <c r="B45" s="38" t="str">
        <f>'Cr sells18'!B45</f>
        <v>Jacaranda</v>
      </c>
      <c r="C45" s="38">
        <f>'Cr sells18'!C45</f>
        <v>60000</v>
      </c>
      <c r="D45" s="38">
        <f>'Cr sells18'!D45</f>
        <v>45980</v>
      </c>
      <c r="E45" s="38">
        <f>'Cr sells18'!E45</f>
        <v>0</v>
      </c>
      <c r="F45" s="38" t="str">
        <f>'Cr sells18'!F45</f>
        <v>Paid</v>
      </c>
      <c r="G45" s="37" t="str">
        <f>'Cr sells18'!G45</f>
        <v>Settled</v>
      </c>
      <c r="H45" s="39" t="str">
        <f>'Cr sells18'!H45</f>
        <v xml:space="preserve">ህዳር  </v>
      </c>
      <c r="I45" s="38">
        <f>'Cr sells18'!I45</f>
        <v>30</v>
      </c>
      <c r="J45" s="38">
        <f ca="1">'Cr sells18'!J45</f>
        <v>238</v>
      </c>
    </row>
    <row r="46" spans="1:10">
      <c r="A46" s="38">
        <f>'Cr sells18'!A46</f>
        <v>7</v>
      </c>
      <c r="B46" s="38" t="str">
        <f>'Cr sells18'!B46</f>
        <v>wajin</v>
      </c>
      <c r="C46" s="38">
        <f>'Cr sells18'!C46</f>
        <v>52500</v>
      </c>
      <c r="D46" s="38">
        <f>'Cr sells18'!D46</f>
        <v>45980</v>
      </c>
      <c r="E46" s="38">
        <f>'Cr sells18'!E46</f>
        <v>0</v>
      </c>
      <c r="F46" s="38" t="str">
        <f>'Cr sells18'!F46</f>
        <v>Paid</v>
      </c>
      <c r="G46" s="37" t="str">
        <f>'Cr sells18'!G46</f>
        <v>Settled</v>
      </c>
      <c r="H46" s="39" t="str">
        <f>'Cr sells18'!H46</f>
        <v xml:space="preserve">ህዳር  </v>
      </c>
      <c r="I46" s="38">
        <f>'Cr sells18'!I46</f>
        <v>60</v>
      </c>
      <c r="J46" s="38">
        <f ca="1">'Cr sells18'!J46</f>
        <v>238</v>
      </c>
    </row>
    <row r="47" spans="1:10">
      <c r="A47" s="38">
        <f>'Cr sells18'!A47</f>
        <v>8</v>
      </c>
      <c r="B47" s="38" t="str">
        <f>'Cr sells18'!B47</f>
        <v>Meba</v>
      </c>
      <c r="C47" s="38">
        <f>'Cr sells18'!C47</f>
        <v>82800</v>
      </c>
      <c r="D47" s="38">
        <f>'Cr sells18'!D47</f>
        <v>45982</v>
      </c>
      <c r="E47" s="38">
        <f>'Cr sells18'!E47</f>
        <v>0</v>
      </c>
      <c r="F47" s="38" t="str">
        <f>'Cr sells18'!F47</f>
        <v>Paid</v>
      </c>
      <c r="G47" s="37" t="str">
        <f>'Cr sells18'!G47</f>
        <v>Settled</v>
      </c>
      <c r="H47" s="39" t="str">
        <f>'Cr sells18'!H47</f>
        <v xml:space="preserve">ህዳር  </v>
      </c>
      <c r="I47" s="38">
        <f>'Cr sells18'!I47</f>
        <v>0</v>
      </c>
      <c r="J47" s="38">
        <f ca="1">'Cr sells18'!J47</f>
        <v>236</v>
      </c>
    </row>
    <row r="48" spans="1:10">
      <c r="A48" s="38">
        <f>'Cr sells18'!A48</f>
        <v>9</v>
      </c>
      <c r="B48" s="38" t="str">
        <f>'Cr sells18'!B48</f>
        <v xml:space="preserve">Donor </v>
      </c>
      <c r="C48" s="38">
        <f>'Cr sells18'!C48</f>
        <v>31500</v>
      </c>
      <c r="D48" s="38">
        <f>'Cr sells18'!D48</f>
        <v>45983</v>
      </c>
      <c r="E48" s="38">
        <f>'Cr sells18'!E48</f>
        <v>0</v>
      </c>
      <c r="F48" s="38" t="str">
        <f>'Cr sells18'!F48</f>
        <v>Paid</v>
      </c>
      <c r="G48" s="37" t="str">
        <f>'Cr sells18'!G48</f>
        <v>Settled</v>
      </c>
      <c r="H48" s="39" t="str">
        <f>'Cr sells18'!H48</f>
        <v xml:space="preserve">ህዳር  </v>
      </c>
      <c r="I48" s="38">
        <f>'Cr sells18'!I48</f>
        <v>0</v>
      </c>
      <c r="J48" s="38">
        <f ca="1">'Cr sells18'!J48</f>
        <v>235</v>
      </c>
    </row>
    <row r="49" spans="1:10">
      <c r="A49" s="38">
        <f>'Cr sells18'!A49</f>
        <v>10</v>
      </c>
      <c r="B49" s="38" t="str">
        <f>'Cr sells18'!B49</f>
        <v>Jacaranda</v>
      </c>
      <c r="C49" s="38">
        <f>'Cr sells18'!C49</f>
        <v>40200</v>
      </c>
      <c r="D49" s="38">
        <f>'Cr sells18'!D49</f>
        <v>45987</v>
      </c>
      <c r="E49" s="38">
        <f>'Cr sells18'!E49</f>
        <v>0</v>
      </c>
      <c r="F49" s="38" t="str">
        <f>'Cr sells18'!F49</f>
        <v>Paid</v>
      </c>
      <c r="G49" s="37" t="str">
        <f>'Cr sells18'!G49</f>
        <v>Settled</v>
      </c>
      <c r="H49" s="39" t="str">
        <f>'Cr sells18'!H49</f>
        <v xml:space="preserve">ህዳር  </v>
      </c>
      <c r="I49" s="38">
        <f>'Cr sells18'!I49</f>
        <v>30</v>
      </c>
      <c r="J49" s="38">
        <f ca="1">'Cr sells18'!J49</f>
        <v>231</v>
      </c>
    </row>
    <row r="50" spans="1:10">
      <c r="A50" s="38">
        <f>'Cr sells18'!A50</f>
        <v>11</v>
      </c>
      <c r="B50" s="38" t="str">
        <f>'Cr sells18'!B50</f>
        <v>Agegni</v>
      </c>
      <c r="C50" s="38">
        <f>'Cr sells18'!C50</f>
        <v>94210</v>
      </c>
      <c r="D50" s="38">
        <f>'Cr sells18'!D50</f>
        <v>45994</v>
      </c>
      <c r="E50" s="38">
        <f>'Cr sells18'!E50</f>
        <v>0</v>
      </c>
      <c r="F50" s="38" t="str">
        <f>'Cr sells18'!F50</f>
        <v>Paid</v>
      </c>
      <c r="G50" s="37" t="str">
        <f>'Cr sells18'!G50</f>
        <v>Settled</v>
      </c>
      <c r="H50" s="39" t="str">
        <f>'Cr sells18'!H50</f>
        <v xml:space="preserve">ህዳር  </v>
      </c>
      <c r="I50" s="38">
        <f>'Cr sells18'!I50</f>
        <v>0</v>
      </c>
      <c r="J50" s="38">
        <f ca="1">'Cr sells18'!J50</f>
        <v>224</v>
      </c>
    </row>
    <row r="51" spans="1:10">
      <c r="A51" s="38">
        <f>'Cr sells18'!A51</f>
        <v>12</v>
      </c>
      <c r="B51" s="38" t="str">
        <f>'Cr sells18'!B51</f>
        <v xml:space="preserve">Dr nigatu </v>
      </c>
      <c r="C51" s="38">
        <f>'Cr sells18'!C51</f>
        <v>15600</v>
      </c>
      <c r="D51" s="38">
        <f>'Cr sells18'!D51</f>
        <v>45995</v>
      </c>
      <c r="E51" s="38">
        <f>'Cr sells18'!E51</f>
        <v>0</v>
      </c>
      <c r="F51" s="38" t="str">
        <f>'Cr sells18'!F51</f>
        <v>Paid</v>
      </c>
      <c r="G51" s="37" t="str">
        <f>'Cr sells18'!G51</f>
        <v>Settled</v>
      </c>
      <c r="H51" s="39" t="str">
        <f>'Cr sells18'!H51</f>
        <v xml:space="preserve">ህዳር  </v>
      </c>
      <c r="I51" s="38">
        <f>'Cr sells18'!I51</f>
        <v>0</v>
      </c>
      <c r="J51" s="38">
        <f ca="1">'Cr sells18'!J51</f>
        <v>223</v>
      </c>
    </row>
    <row r="52" spans="1:10">
      <c r="A52" s="38">
        <f>'Cr sells18'!A52</f>
        <v>13</v>
      </c>
      <c r="B52" s="38" t="str">
        <f>'Cr sells18'!B52</f>
        <v>wilget</v>
      </c>
      <c r="C52" s="38">
        <f>'Cr sells18'!C52</f>
        <v>27500</v>
      </c>
      <c r="D52" s="38">
        <f>'Cr sells18'!D52</f>
        <v>45997</v>
      </c>
      <c r="E52" s="38">
        <f>'Cr sells18'!E52</f>
        <v>0</v>
      </c>
      <c r="F52" s="38" t="str">
        <f>'Cr sells18'!F52</f>
        <v>Paid</v>
      </c>
      <c r="G52" s="37" t="str">
        <f>'Cr sells18'!G52</f>
        <v>Settled</v>
      </c>
      <c r="H52" s="39" t="str">
        <f>'Cr sells18'!H52</f>
        <v xml:space="preserve">ህዳር  </v>
      </c>
      <c r="I52" s="38">
        <f>'Cr sells18'!I52</f>
        <v>0</v>
      </c>
      <c r="J52" s="38">
        <f ca="1">'Cr sells18'!J52</f>
        <v>221</v>
      </c>
    </row>
    <row r="53" spans="1:10">
      <c r="A53" s="38">
        <f>'Cr sells18'!A53</f>
        <v>14</v>
      </c>
      <c r="B53" s="38" t="str">
        <f>'Cr sells18'!B53</f>
        <v xml:space="preserve">Nisir </v>
      </c>
      <c r="C53" s="38">
        <f>'Cr sells18'!C53</f>
        <v>24120</v>
      </c>
      <c r="D53" s="38">
        <f>'Cr sells18'!D53</f>
        <v>45996</v>
      </c>
      <c r="E53" s="38">
        <f>'Cr sells18'!E53</f>
        <v>0</v>
      </c>
      <c r="F53" s="38" t="str">
        <f>'Cr sells18'!F53</f>
        <v>Paid</v>
      </c>
      <c r="G53" s="37" t="str">
        <f>'Cr sells18'!G53</f>
        <v>Settled</v>
      </c>
      <c r="H53" s="39" t="str">
        <f>'Cr sells18'!H53</f>
        <v xml:space="preserve">ህዳር  </v>
      </c>
      <c r="I53" s="38">
        <f>'Cr sells18'!I53</f>
        <v>0</v>
      </c>
      <c r="J53" s="38">
        <f ca="1">'Cr sells18'!J53</f>
        <v>222</v>
      </c>
    </row>
    <row r="54" spans="1:10">
      <c r="A54" s="38">
        <f>'Cr sells18'!A54</f>
        <v>15</v>
      </c>
      <c r="B54" s="38" t="str">
        <f>'Cr sells18'!B54</f>
        <v>Droga</v>
      </c>
      <c r="C54" s="38">
        <f>'Cr sells18'!C54</f>
        <v>190400</v>
      </c>
      <c r="D54" s="38">
        <f>'Cr sells18'!D54</f>
        <v>45999</v>
      </c>
      <c r="E54" s="38">
        <f>'Cr sells18'!E54</f>
        <v>0</v>
      </c>
      <c r="F54" s="38" t="str">
        <f>'Cr sells18'!F54</f>
        <v>Paid</v>
      </c>
      <c r="G54" s="37" t="str">
        <f>'Cr sells18'!G54</f>
        <v>Settled</v>
      </c>
      <c r="H54" s="39" t="str">
        <f>'Cr sells18'!H54</f>
        <v xml:space="preserve">ህዳር  </v>
      </c>
      <c r="I54" s="38">
        <f>'Cr sells18'!I54</f>
        <v>0</v>
      </c>
      <c r="J54" s="38">
        <f ca="1">'Cr sells18'!J54</f>
        <v>219</v>
      </c>
    </row>
    <row r="55" spans="1:10">
      <c r="A55" s="38">
        <f>'Cr sells18'!A55</f>
        <v>1</v>
      </c>
      <c r="B55" s="38" t="str">
        <f>'Cr sells18'!B55</f>
        <v>Gibe</v>
      </c>
      <c r="C55" s="38">
        <f>'Cr sells18'!C55</f>
        <v>308500</v>
      </c>
      <c r="D55" s="38">
        <f>'Cr sells18'!D55</f>
        <v>46001</v>
      </c>
      <c r="E55" s="38">
        <f>'Cr sells18'!E55</f>
        <v>0</v>
      </c>
      <c r="F55" s="38" t="str">
        <f>'Cr sells18'!F55</f>
        <v>Paid</v>
      </c>
      <c r="G55" s="37" t="str">
        <f>'Cr sells18'!G55</f>
        <v>Settled</v>
      </c>
      <c r="H55" s="39" t="str">
        <f>'Cr sells18'!H55</f>
        <v xml:space="preserve">ታህሳስ </v>
      </c>
      <c r="I55" s="38">
        <f>'Cr sells18'!I55</f>
        <v>60</v>
      </c>
      <c r="J55" s="38">
        <f ca="1">'Cr sells18'!J55</f>
        <v>217</v>
      </c>
    </row>
    <row r="56" spans="1:10">
      <c r="A56" s="38">
        <f>'Cr sells18'!A56</f>
        <v>2</v>
      </c>
      <c r="B56" s="38" t="str">
        <f>'Cr sells18'!B56</f>
        <v>Droga</v>
      </c>
      <c r="C56" s="38">
        <f>'Cr sells18'!C56</f>
        <v>101400</v>
      </c>
      <c r="D56" s="38">
        <f>'Cr sells18'!D56</f>
        <v>46006</v>
      </c>
      <c r="E56" s="38">
        <f>'Cr sells18'!E56</f>
        <v>0</v>
      </c>
      <c r="F56" s="38" t="str">
        <f>'Cr sells18'!F56</f>
        <v>Paid</v>
      </c>
      <c r="G56" s="37" t="str">
        <f>'Cr sells18'!G56</f>
        <v>Settled</v>
      </c>
      <c r="H56" s="39" t="str">
        <f>'Cr sells18'!H56</f>
        <v xml:space="preserve">ታህሳስ </v>
      </c>
      <c r="I56" s="38">
        <f>'Cr sells18'!I56</f>
        <v>30</v>
      </c>
      <c r="J56" s="38">
        <f ca="1">'Cr sells18'!J56</f>
        <v>212</v>
      </c>
    </row>
    <row r="57" spans="1:10">
      <c r="A57" s="38">
        <f>'Cr sells18'!A57</f>
        <v>3</v>
      </c>
      <c r="B57" s="38" t="str">
        <f>'Cr sells18'!B57</f>
        <v>Peter</v>
      </c>
      <c r="C57" s="38">
        <f>'Cr sells18'!C57</f>
        <v>175115</v>
      </c>
      <c r="D57" s="38">
        <f>'Cr sells18'!D57</f>
        <v>46007</v>
      </c>
      <c r="E57" s="38">
        <f>'Cr sells18'!E57</f>
        <v>0</v>
      </c>
      <c r="F57" s="38" t="str">
        <f>'Cr sells18'!F57</f>
        <v>Paid</v>
      </c>
      <c r="G57" s="37" t="str">
        <f>'Cr sells18'!G57</f>
        <v>Settled</v>
      </c>
      <c r="H57" s="39" t="str">
        <f>'Cr sells18'!H57</f>
        <v xml:space="preserve">ታህሳስ </v>
      </c>
      <c r="I57" s="38">
        <f>'Cr sells18'!I57</f>
        <v>0</v>
      </c>
      <c r="J57" s="38">
        <f ca="1">'Cr sells18'!J57</f>
        <v>211</v>
      </c>
    </row>
    <row r="58" spans="1:10">
      <c r="A58" s="38">
        <f>'Cr sells18'!A58</f>
        <v>4</v>
      </c>
      <c r="B58" s="38" t="str">
        <f>'Cr sells18'!B58</f>
        <v xml:space="preserve">Tazima </v>
      </c>
      <c r="C58" s="38">
        <f>'Cr sells18'!C58</f>
        <v>40800</v>
      </c>
      <c r="D58" s="38">
        <f>'Cr sells18'!D58</f>
        <v>46005</v>
      </c>
      <c r="E58" s="38">
        <f>'Cr sells18'!E58</f>
        <v>0</v>
      </c>
      <c r="F58" s="38" t="str">
        <f>'Cr sells18'!F58</f>
        <v>Paid</v>
      </c>
      <c r="G58" s="37" t="str">
        <f>'Cr sells18'!G58</f>
        <v>Settled</v>
      </c>
      <c r="H58" s="39" t="str">
        <f>'Cr sells18'!H58</f>
        <v xml:space="preserve">ታህሳስ </v>
      </c>
      <c r="I58" s="38">
        <f>'Cr sells18'!I58</f>
        <v>60</v>
      </c>
      <c r="J58" s="38">
        <f ca="1">'Cr sells18'!J58</f>
        <v>213</v>
      </c>
    </row>
    <row r="59" spans="1:10">
      <c r="A59" s="38">
        <f>'Cr sells18'!A59</f>
        <v>5</v>
      </c>
      <c r="B59" s="38" t="str">
        <f>'Cr sells18'!B59</f>
        <v>yony</v>
      </c>
      <c r="C59" s="38">
        <f>'Cr sells18'!C59</f>
        <v>24000</v>
      </c>
      <c r="D59" s="38">
        <f>'Cr sells18'!D59</f>
        <v>46010</v>
      </c>
      <c r="E59" s="38">
        <f>'Cr sells18'!E59</f>
        <v>0</v>
      </c>
      <c r="F59" s="38" t="str">
        <f>'Cr sells18'!F59</f>
        <v>Paid</v>
      </c>
      <c r="G59" s="37" t="str">
        <f>'Cr sells18'!G59</f>
        <v>Settled</v>
      </c>
      <c r="H59" s="39" t="str">
        <f>'Cr sells18'!H59</f>
        <v xml:space="preserve">ታህሳስ </v>
      </c>
      <c r="I59" s="38">
        <f>'Cr sells18'!I59</f>
        <v>0</v>
      </c>
      <c r="J59" s="38">
        <f ca="1">'Cr sells18'!J59</f>
        <v>208</v>
      </c>
    </row>
    <row r="60" spans="1:10">
      <c r="A60" s="38">
        <f>'Cr sells18'!A60</f>
        <v>6</v>
      </c>
      <c r="B60" s="38" t="str">
        <f>'Cr sells18'!B60</f>
        <v>Seda</v>
      </c>
      <c r="C60" s="38">
        <f>'Cr sells18'!C60</f>
        <v>24000</v>
      </c>
      <c r="D60" s="38">
        <f>'Cr sells18'!D60</f>
        <v>46005</v>
      </c>
      <c r="E60" s="38">
        <f>'Cr sells18'!E60</f>
        <v>0</v>
      </c>
      <c r="F60" s="38" t="str">
        <f>'Cr sells18'!F60</f>
        <v>Paid</v>
      </c>
      <c r="G60" s="37" t="str">
        <f>'Cr sells18'!G60</f>
        <v>Settled</v>
      </c>
      <c r="H60" s="39" t="str">
        <f>'Cr sells18'!H60</f>
        <v xml:space="preserve">ታህሳስ </v>
      </c>
      <c r="I60" s="38">
        <f>'Cr sells18'!I60</f>
        <v>60</v>
      </c>
      <c r="J60" s="38">
        <f ca="1">'Cr sells18'!J60</f>
        <v>213</v>
      </c>
    </row>
    <row r="61" spans="1:10">
      <c r="A61" s="38">
        <f>'Cr sells18'!A61</f>
        <v>7</v>
      </c>
      <c r="B61" s="38" t="str">
        <f>'Cr sells18'!B61</f>
        <v>Droga</v>
      </c>
      <c r="C61" s="38">
        <f>'Cr sells18'!C61</f>
        <v>79200</v>
      </c>
      <c r="D61" s="38">
        <f>'Cr sells18'!D61</f>
        <v>46010</v>
      </c>
      <c r="E61" s="38">
        <f>'Cr sells18'!E61</f>
        <v>0</v>
      </c>
      <c r="F61" s="38" t="str">
        <f>'Cr sells18'!F61</f>
        <v>Paid</v>
      </c>
      <c r="G61" s="37" t="str">
        <f>'Cr sells18'!G61</f>
        <v>Settled</v>
      </c>
      <c r="H61" s="39" t="str">
        <f>'Cr sells18'!H61</f>
        <v xml:space="preserve">ታህሳስ </v>
      </c>
      <c r="I61" s="38">
        <f>'Cr sells18'!I61</f>
        <v>30</v>
      </c>
      <c r="J61" s="38">
        <f ca="1">'Cr sells18'!J61</f>
        <v>208</v>
      </c>
    </row>
    <row r="62" spans="1:10">
      <c r="A62" s="38">
        <f>'Cr sells18'!A62</f>
        <v>8</v>
      </c>
      <c r="B62" s="38" t="str">
        <f>'Cr sells18'!B62</f>
        <v>Abdi</v>
      </c>
      <c r="C62" s="38">
        <f>'Cr sells18'!C62</f>
        <v>48240</v>
      </c>
      <c r="D62" s="38">
        <f>'Cr sells18'!D62</f>
        <v>46011</v>
      </c>
      <c r="E62" s="38">
        <f>'Cr sells18'!E62</f>
        <v>0</v>
      </c>
      <c r="F62" s="38" t="str">
        <f>'Cr sells18'!F62</f>
        <v>Paid</v>
      </c>
      <c r="G62" s="37" t="str">
        <f>'Cr sells18'!G62</f>
        <v>Settled</v>
      </c>
      <c r="H62" s="39" t="str">
        <f>'Cr sells18'!H62</f>
        <v xml:space="preserve">ታህሳስ </v>
      </c>
      <c r="I62" s="38">
        <f>'Cr sells18'!I62</f>
        <v>60</v>
      </c>
      <c r="J62" s="38">
        <f ca="1">'Cr sells18'!J62</f>
        <v>207</v>
      </c>
    </row>
    <row r="63" spans="1:10">
      <c r="A63" s="38">
        <f>'Cr sells18'!A63</f>
        <v>9</v>
      </c>
      <c r="B63" s="38" t="str">
        <f>'Cr sells18'!B63</f>
        <v>Abdi</v>
      </c>
      <c r="C63" s="38">
        <f>'Cr sells18'!C63</f>
        <v>40200</v>
      </c>
      <c r="D63" s="38">
        <f>'Cr sells18'!D63</f>
        <v>46015</v>
      </c>
      <c r="E63" s="38">
        <f>'Cr sells18'!E63</f>
        <v>0</v>
      </c>
      <c r="F63" s="38" t="str">
        <f>'Cr sells18'!F63</f>
        <v>Paid</v>
      </c>
      <c r="G63" s="37" t="str">
        <f>'Cr sells18'!G63</f>
        <v>Settled</v>
      </c>
      <c r="H63" s="39" t="str">
        <f>'Cr sells18'!H63</f>
        <v xml:space="preserve">ታህሳስ </v>
      </c>
      <c r="I63" s="38">
        <f>'Cr sells18'!I63</f>
        <v>60</v>
      </c>
      <c r="J63" s="38">
        <f ca="1">'Cr sells18'!J63</f>
        <v>203</v>
      </c>
    </row>
    <row r="64" spans="1:10">
      <c r="A64" s="38">
        <f>'Cr sells18'!A64</f>
        <v>10</v>
      </c>
      <c r="B64" s="38" t="str">
        <f>'Cr sells18'!B64</f>
        <v>dr nigatu</v>
      </c>
      <c r="C64" s="38">
        <f>'Cr sells18'!C64</f>
        <v>27000</v>
      </c>
      <c r="D64" s="38">
        <f>'Cr sells18'!D64</f>
        <v>46014</v>
      </c>
      <c r="E64" s="38">
        <f>'Cr sells18'!E64</f>
        <v>0</v>
      </c>
      <c r="F64" s="38" t="str">
        <f>'Cr sells18'!F64</f>
        <v>Paid</v>
      </c>
      <c r="G64" s="37" t="str">
        <f>'Cr sells18'!G64</f>
        <v>Settled</v>
      </c>
      <c r="H64" s="39" t="str">
        <f>'Cr sells18'!H64</f>
        <v xml:space="preserve">ታህሳስ </v>
      </c>
      <c r="I64" s="38">
        <f>'Cr sells18'!I64</f>
        <v>0</v>
      </c>
      <c r="J64" s="38">
        <f ca="1">'Cr sells18'!J64</f>
        <v>204</v>
      </c>
    </row>
    <row r="65" spans="1:10">
      <c r="A65" s="38">
        <f>'Cr sells18'!A65</f>
        <v>11</v>
      </c>
      <c r="B65" s="38" t="str">
        <f>'Cr sells18'!B65</f>
        <v>smry</v>
      </c>
      <c r="C65" s="38">
        <f>'Cr sells18'!C65</f>
        <v>79200</v>
      </c>
      <c r="D65" s="38">
        <f>'Cr sells18'!D65</f>
        <v>46011</v>
      </c>
      <c r="E65" s="38">
        <f>'Cr sells18'!E65</f>
        <v>0</v>
      </c>
      <c r="F65" s="38" t="str">
        <f>'Cr sells18'!F65</f>
        <v>Paid</v>
      </c>
      <c r="G65" s="37" t="str">
        <f>'Cr sells18'!G65</f>
        <v>Settled</v>
      </c>
      <c r="H65" s="39" t="str">
        <f>'Cr sells18'!H65</f>
        <v xml:space="preserve">ታህሳስ </v>
      </c>
      <c r="I65" s="38">
        <f>'Cr sells18'!I65</f>
        <v>0</v>
      </c>
      <c r="J65" s="38">
        <f ca="1">'Cr sells18'!J65</f>
        <v>207</v>
      </c>
    </row>
    <row r="66" spans="1:10">
      <c r="A66" s="38">
        <f>'Cr sells18'!A66</f>
        <v>12</v>
      </c>
      <c r="B66" s="38" t="str">
        <f>'Cr sells18'!B66</f>
        <v>Jacaranda</v>
      </c>
      <c r="C66" s="38">
        <f>'Cr sells18'!C66</f>
        <v>40200</v>
      </c>
      <c r="D66" s="38">
        <f>'Cr sells18'!D66</f>
        <v>46016</v>
      </c>
      <c r="E66" s="38">
        <f>'Cr sells18'!E66</f>
        <v>0</v>
      </c>
      <c r="F66" s="38" t="str">
        <f>'Cr sells18'!F66</f>
        <v>Paid</v>
      </c>
      <c r="G66" s="37" t="str">
        <f>'Cr sells18'!G66</f>
        <v>Settled</v>
      </c>
      <c r="H66" s="39" t="str">
        <f>'Cr sells18'!H66</f>
        <v xml:space="preserve">ታህሳስ </v>
      </c>
      <c r="I66" s="38">
        <f>'Cr sells18'!I66</f>
        <v>30</v>
      </c>
      <c r="J66" s="38">
        <f ca="1">'Cr sells18'!J66</f>
        <v>202</v>
      </c>
    </row>
    <row r="67" spans="1:10">
      <c r="A67" s="38">
        <f>'Cr sells18'!A67</f>
        <v>13</v>
      </c>
      <c r="B67" s="38" t="str">
        <f>'Cr sells18'!B67</f>
        <v>wajin</v>
      </c>
      <c r="C67" s="38">
        <f>'Cr sells18'!C67</f>
        <v>40200</v>
      </c>
      <c r="D67" s="38">
        <f>'Cr sells18'!D67</f>
        <v>46016</v>
      </c>
      <c r="E67" s="38">
        <f>'Cr sells18'!E67</f>
        <v>0</v>
      </c>
      <c r="F67" s="38" t="str">
        <f>'Cr sells18'!F67</f>
        <v>Paid</v>
      </c>
      <c r="G67" s="37" t="str">
        <f>'Cr sells18'!G67</f>
        <v>Settled</v>
      </c>
      <c r="H67" s="39" t="str">
        <f>'Cr sells18'!H67</f>
        <v xml:space="preserve">ታህሳስ </v>
      </c>
      <c r="I67" s="38">
        <f>'Cr sells18'!I67</f>
        <v>60</v>
      </c>
      <c r="J67" s="38">
        <f ca="1">'Cr sells18'!J67</f>
        <v>202</v>
      </c>
    </row>
    <row r="68" spans="1:10">
      <c r="A68" s="38">
        <f>'Cr sells18'!A68</f>
        <v>14</v>
      </c>
      <c r="B68" s="38" t="str">
        <f>'Cr sells18'!B68</f>
        <v>wilget</v>
      </c>
      <c r="C68" s="38">
        <f>'Cr sells18'!C68</f>
        <v>22500</v>
      </c>
      <c r="D68" s="38">
        <f>'Cr sells18'!D68</f>
        <v>46016</v>
      </c>
      <c r="E68" s="38">
        <f>'Cr sells18'!E68</f>
        <v>0</v>
      </c>
      <c r="F68" s="38" t="str">
        <f>'Cr sells18'!F68</f>
        <v>Paid</v>
      </c>
      <c r="G68" s="37" t="str">
        <f>'Cr sells18'!G68</f>
        <v>Settled</v>
      </c>
      <c r="H68" s="39" t="str">
        <f>'Cr sells18'!H68</f>
        <v xml:space="preserve">ታህሳስ </v>
      </c>
      <c r="I68" s="38">
        <f>'Cr sells18'!I68</f>
        <v>30</v>
      </c>
      <c r="J68" s="38">
        <f ca="1">'Cr sells18'!J68</f>
        <v>202</v>
      </c>
    </row>
    <row r="69" spans="1:10">
      <c r="A69" s="38">
        <f>'Cr sells18'!A69</f>
        <v>15</v>
      </c>
      <c r="B69" s="38" t="str">
        <f>'Cr sells18'!B69</f>
        <v>Amazon</v>
      </c>
      <c r="C69" s="38">
        <f>'Cr sells18'!C69</f>
        <v>120600</v>
      </c>
      <c r="D69" s="38">
        <f>'Cr sells18'!D69</f>
        <v>46021</v>
      </c>
      <c r="E69" s="38">
        <f>'Cr sells18'!E69</f>
        <v>0</v>
      </c>
      <c r="F69" s="38" t="str">
        <f>'Cr sells18'!F69</f>
        <v>Paid</v>
      </c>
      <c r="G69" s="37" t="str">
        <f>'Cr sells18'!G69</f>
        <v>Settled</v>
      </c>
      <c r="H69" s="39" t="str">
        <f>'Cr sells18'!H69</f>
        <v xml:space="preserve">ታህሳስ </v>
      </c>
      <c r="I69" s="38">
        <f>'Cr sells18'!I69</f>
        <v>35</v>
      </c>
      <c r="J69" s="38">
        <f ca="1">'Cr sells18'!J69</f>
        <v>197</v>
      </c>
    </row>
    <row r="70" spans="1:10">
      <c r="A70" s="38">
        <f>'Cr sells18'!A70</f>
        <v>16</v>
      </c>
      <c r="B70" s="38" t="str">
        <f>'Cr sells18'!B70</f>
        <v>wilget</v>
      </c>
      <c r="C70" s="38">
        <f>'Cr sells18'!C70</f>
        <v>31200</v>
      </c>
      <c r="D70" s="38">
        <f>'Cr sells18'!D70</f>
        <v>46021</v>
      </c>
      <c r="E70" s="38">
        <f>'Cr sells18'!E70</f>
        <v>0</v>
      </c>
      <c r="F70" s="38" t="str">
        <f>'Cr sells18'!F70</f>
        <v>Paid</v>
      </c>
      <c r="G70" s="37" t="str">
        <f>'Cr sells18'!G70</f>
        <v>Settled</v>
      </c>
      <c r="H70" s="39" t="str">
        <f>'Cr sells18'!H70</f>
        <v xml:space="preserve">ታህሳስ </v>
      </c>
      <c r="I70" s="38">
        <f>'Cr sells18'!I70</f>
        <v>30</v>
      </c>
      <c r="J70" s="38">
        <f ca="1">'Cr sells18'!J70</f>
        <v>197</v>
      </c>
    </row>
    <row r="71" spans="1:10">
      <c r="A71" s="38">
        <f>'Cr sells18'!A71</f>
        <v>17</v>
      </c>
      <c r="B71" s="38" t="str">
        <f>'Cr sells18'!B71</f>
        <v xml:space="preserve">Felege </v>
      </c>
      <c r="C71" s="38">
        <f>'Cr sells18'!C71</f>
        <v>16000</v>
      </c>
      <c r="D71" s="38">
        <f>'Cr sells18'!D71</f>
        <v>46021</v>
      </c>
      <c r="E71" s="38">
        <f>'Cr sells18'!E71</f>
        <v>0</v>
      </c>
      <c r="F71" s="38" t="str">
        <f>'Cr sells18'!F71</f>
        <v>Paid</v>
      </c>
      <c r="G71" s="37" t="str">
        <f>'Cr sells18'!G71</f>
        <v>Settled</v>
      </c>
      <c r="H71" s="39" t="str">
        <f>'Cr sells18'!H71</f>
        <v xml:space="preserve">ታህሳስ </v>
      </c>
      <c r="I71" s="38">
        <f>'Cr sells18'!I71</f>
        <v>0</v>
      </c>
      <c r="J71" s="38">
        <f ca="1">'Cr sells18'!J71</f>
        <v>197</v>
      </c>
    </row>
    <row r="72" spans="1:10">
      <c r="A72" s="38">
        <f>'Cr sells18'!A72</f>
        <v>18</v>
      </c>
      <c r="B72" s="38" t="str">
        <f>'Cr sells18'!B72</f>
        <v>Abdi</v>
      </c>
      <c r="C72" s="38">
        <f>'Cr sells18'!C72</f>
        <v>116400</v>
      </c>
      <c r="D72" s="38">
        <f>'Cr sells18'!D72</f>
        <v>46021</v>
      </c>
      <c r="E72" s="38">
        <f>'Cr sells18'!E72</f>
        <v>0</v>
      </c>
      <c r="F72" s="38" t="str">
        <f>'Cr sells18'!F72</f>
        <v>Paid</v>
      </c>
      <c r="G72" s="37" t="str">
        <f>'Cr sells18'!G72</f>
        <v>Settled</v>
      </c>
      <c r="H72" s="39" t="str">
        <f>'Cr sells18'!H72</f>
        <v xml:space="preserve">ታህሳስ </v>
      </c>
      <c r="I72" s="38">
        <f>'Cr sells18'!I72</f>
        <v>60</v>
      </c>
      <c r="J72" s="38">
        <f ca="1">'Cr sells18'!J72</f>
        <v>197</v>
      </c>
    </row>
    <row r="73" spans="1:10">
      <c r="A73" s="38">
        <f>'Cr sells18'!A73</f>
        <v>19</v>
      </c>
      <c r="B73" s="38" t="str">
        <f>'Cr sells18'!B73</f>
        <v>Abdi</v>
      </c>
      <c r="C73" s="38">
        <f>'Cr sells18'!C73</f>
        <v>33000</v>
      </c>
      <c r="D73" s="38">
        <f>'Cr sells18'!D73</f>
        <v>46021</v>
      </c>
      <c r="E73" s="38">
        <f>'Cr sells18'!E73</f>
        <v>0</v>
      </c>
      <c r="F73" s="38" t="str">
        <f>'Cr sells18'!F73</f>
        <v>Paid</v>
      </c>
      <c r="G73" s="37" t="str">
        <f>'Cr sells18'!G73</f>
        <v>Settled</v>
      </c>
      <c r="H73" s="39" t="str">
        <f>'Cr sells18'!H73</f>
        <v xml:space="preserve">ታህሳስ </v>
      </c>
      <c r="I73" s="38">
        <f>'Cr sells18'!I73</f>
        <v>60</v>
      </c>
      <c r="J73" s="38">
        <f ca="1">'Cr sells18'!J73</f>
        <v>197</v>
      </c>
    </row>
    <row r="74" spans="1:10">
      <c r="A74" s="38">
        <f>'Cr sells18'!A74</f>
        <v>20</v>
      </c>
      <c r="B74" s="38" t="str">
        <f>'Cr sells18'!B74</f>
        <v>smry</v>
      </c>
      <c r="C74" s="38">
        <f>'Cr sells18'!C74</f>
        <v>24120</v>
      </c>
      <c r="D74" s="38">
        <f>'Cr sells18'!D74</f>
        <v>46021</v>
      </c>
      <c r="E74" s="38">
        <f>'Cr sells18'!E74</f>
        <v>0</v>
      </c>
      <c r="F74" s="38" t="str">
        <f>'Cr sells18'!F74</f>
        <v>Paid</v>
      </c>
      <c r="G74" s="37" t="str">
        <f>'Cr sells18'!G74</f>
        <v>Settled</v>
      </c>
      <c r="H74" s="39" t="str">
        <f>'Cr sells18'!H74</f>
        <v xml:space="preserve">ታህሳስ </v>
      </c>
      <c r="I74" s="38">
        <f>'Cr sells18'!I74</f>
        <v>0</v>
      </c>
      <c r="J74" s="38">
        <f ca="1">'Cr sells18'!J74</f>
        <v>197</v>
      </c>
    </row>
    <row r="75" spans="1:10">
      <c r="A75" s="38">
        <f>'Cr sells18'!A75</f>
        <v>21</v>
      </c>
      <c r="B75" s="38" t="str">
        <f>'Cr sells18'!B75</f>
        <v>Aema</v>
      </c>
      <c r="C75" s="38">
        <f>'Cr sells18'!C75</f>
        <v>33000</v>
      </c>
      <c r="D75" s="38">
        <f>'Cr sells18'!D75</f>
        <v>46022</v>
      </c>
      <c r="E75" s="38">
        <f>'Cr sells18'!E75</f>
        <v>0</v>
      </c>
      <c r="F75" s="38" t="str">
        <f>'Cr sells18'!F75</f>
        <v>Paid</v>
      </c>
      <c r="G75" s="37" t="str">
        <f>'Cr sells18'!G75</f>
        <v>Settled</v>
      </c>
      <c r="H75" s="39" t="str">
        <f>'Cr sells18'!H75</f>
        <v xml:space="preserve">ታህሳስ </v>
      </c>
      <c r="I75" s="38">
        <f>'Cr sells18'!I75</f>
        <v>0</v>
      </c>
      <c r="J75" s="38">
        <f ca="1">'Cr sells18'!J75</f>
        <v>196</v>
      </c>
    </row>
    <row r="76" spans="1:10">
      <c r="A76" s="38">
        <f>'Cr sells18'!A76</f>
        <v>22</v>
      </c>
      <c r="B76" s="38" t="str">
        <f>'Cr sells18'!B76</f>
        <v>Jacaranda</v>
      </c>
      <c r="C76" s="38">
        <f>'Cr sells18'!C76</f>
        <v>24000</v>
      </c>
      <c r="D76" s="38">
        <f>'Cr sells18'!D76</f>
        <v>46023</v>
      </c>
      <c r="E76" s="38">
        <f>'Cr sells18'!E76</f>
        <v>0</v>
      </c>
      <c r="F76" s="38" t="str">
        <f>'Cr sells18'!F76</f>
        <v>Paid</v>
      </c>
      <c r="G76" s="37" t="str">
        <f>'Cr sells18'!G76</f>
        <v>Settled</v>
      </c>
      <c r="H76" s="39" t="str">
        <f>'Cr sells18'!H76</f>
        <v xml:space="preserve">ታህሳስ </v>
      </c>
      <c r="I76" s="38">
        <f>'Cr sells18'!I76</f>
        <v>30</v>
      </c>
      <c r="J76" s="38">
        <f ca="1">'Cr sells18'!J76</f>
        <v>195</v>
      </c>
    </row>
    <row r="77" spans="1:10">
      <c r="A77" s="38">
        <f>'Cr sells18'!A77</f>
        <v>1</v>
      </c>
      <c r="B77" s="38" t="str">
        <f>'Cr sells18'!B77</f>
        <v>Ju</v>
      </c>
      <c r="C77" s="38">
        <f>'Cr sells18'!C77</f>
        <v>1540800</v>
      </c>
      <c r="D77" s="38">
        <f>'Cr sells18'!D77</f>
        <v>46034</v>
      </c>
      <c r="E77" s="38">
        <f>'Cr sells18'!E77</f>
        <v>0</v>
      </c>
      <c r="F77" s="38" t="str">
        <f>'Cr sells18'!F77</f>
        <v>Paid</v>
      </c>
      <c r="G77" s="37" t="str">
        <f>'Cr sells18'!G77</f>
        <v>Settled</v>
      </c>
      <c r="H77" s="39" t="str">
        <f>'Cr sells18'!H77</f>
        <v xml:space="preserve">ጥር </v>
      </c>
      <c r="I77" s="38">
        <f>'Cr sells18'!I77</f>
        <v>30</v>
      </c>
      <c r="J77" s="38">
        <f ca="1">'Cr sells18'!J77</f>
        <v>184</v>
      </c>
    </row>
    <row r="78" spans="1:10">
      <c r="A78" s="38">
        <f>'Cr sells18'!A78</f>
        <v>2</v>
      </c>
      <c r="B78" s="38" t="str">
        <f>'Cr sells18'!B78</f>
        <v>Eman</v>
      </c>
      <c r="C78" s="38">
        <f>'Cr sells18'!C78</f>
        <v>100000</v>
      </c>
      <c r="D78" s="38">
        <f>'Cr sells18'!D78</f>
        <v>46035</v>
      </c>
      <c r="E78" s="38">
        <f>'Cr sells18'!E78</f>
        <v>0</v>
      </c>
      <c r="F78" s="38" t="str">
        <f>'Cr sells18'!F78</f>
        <v>Paid</v>
      </c>
      <c r="G78" s="37" t="str">
        <f>'Cr sells18'!G78</f>
        <v>Settled</v>
      </c>
      <c r="H78" s="39" t="str">
        <f>'Cr sells18'!H78</f>
        <v xml:space="preserve">ጥር </v>
      </c>
      <c r="I78" s="38">
        <f>'Cr sells18'!I78</f>
        <v>60</v>
      </c>
      <c r="J78" s="38">
        <f ca="1">'Cr sells18'!J78</f>
        <v>183</v>
      </c>
    </row>
    <row r="79" spans="1:10" s="37" customFormat="1" ht="23.25">
      <c r="A79" s="37">
        <f>'Cr sells18'!A79</f>
        <v>2</v>
      </c>
      <c r="B79" s="37" t="str">
        <f>'Cr sells18'!B79</f>
        <v>Eman</v>
      </c>
      <c r="C79" s="37">
        <f>'Cr sells18'!C79</f>
        <v>75250</v>
      </c>
      <c r="D79" s="37">
        <f>'Cr sells18'!D79</f>
        <v>46035</v>
      </c>
      <c r="E79" s="37">
        <f>'Cr sells18'!E79</f>
        <v>0</v>
      </c>
      <c r="F79" s="37" t="str">
        <f>'Cr sells18'!F79</f>
        <v>Paid</v>
      </c>
      <c r="G79" s="37" t="str">
        <f>'Cr sells18'!G79</f>
        <v>Settled</v>
      </c>
      <c r="H79" s="39" t="str">
        <f>'Cr sells18'!H79</f>
        <v xml:space="preserve">ጥር </v>
      </c>
      <c r="I79" s="37">
        <f>'Cr sells18'!I79</f>
        <v>60</v>
      </c>
      <c r="J79" s="37">
        <f ca="1">'Cr sells18'!J79</f>
        <v>183</v>
      </c>
    </row>
    <row r="80" spans="1:10">
      <c r="A80" s="38">
        <f>'Cr sells18'!A80</f>
        <v>3</v>
      </c>
      <c r="B80" s="38" t="str">
        <f>'Cr sells18'!B80</f>
        <v>Eman</v>
      </c>
      <c r="C80" s="38">
        <f>'Cr sells18'!C80</f>
        <v>43500</v>
      </c>
      <c r="D80" s="38">
        <f>'Cr sells18'!D80</f>
        <v>46036</v>
      </c>
      <c r="E80" s="38">
        <f>'Cr sells18'!E80</f>
        <v>0</v>
      </c>
      <c r="F80" s="38" t="str">
        <f>'Cr sells18'!F80</f>
        <v>Paid</v>
      </c>
      <c r="G80" s="37" t="str">
        <f>'Cr sells18'!G80</f>
        <v>Settled</v>
      </c>
      <c r="H80" s="39" t="str">
        <f>'Cr sells18'!H80</f>
        <v xml:space="preserve">ጥር </v>
      </c>
      <c r="I80" s="38">
        <f>'Cr sells18'!I80</f>
        <v>60</v>
      </c>
      <c r="J80" s="38">
        <f ca="1">'Cr sells18'!J80</f>
        <v>182</v>
      </c>
    </row>
    <row r="81" spans="1:10">
      <c r="A81" s="38">
        <f>'Cr sells18'!A81</f>
        <v>4</v>
      </c>
      <c r="B81" s="38" t="str">
        <f>'Cr sells18'!B81</f>
        <v>Jacaranda</v>
      </c>
      <c r="C81" s="38">
        <f>'Cr sells18'!C81</f>
        <v>55000</v>
      </c>
      <c r="D81" s="38">
        <f>'Cr sells18'!D81</f>
        <v>46037</v>
      </c>
      <c r="E81" s="38">
        <f>'Cr sells18'!E81</f>
        <v>0</v>
      </c>
      <c r="F81" s="38" t="str">
        <f>'Cr sells18'!F81</f>
        <v>Paid</v>
      </c>
      <c r="G81" s="37" t="str">
        <f>'Cr sells18'!G81</f>
        <v>Settled</v>
      </c>
      <c r="H81" s="39" t="str">
        <f>'Cr sells18'!H81</f>
        <v xml:space="preserve">ጥር </v>
      </c>
      <c r="I81" s="38">
        <f>'Cr sells18'!I81</f>
        <v>30</v>
      </c>
      <c r="J81" s="38">
        <f ca="1">'Cr sells18'!J81</f>
        <v>181</v>
      </c>
    </row>
    <row r="82" spans="1:10" s="37" customFormat="1" ht="23.25">
      <c r="A82" s="37">
        <f>'Cr sells18'!A82</f>
        <v>5</v>
      </c>
      <c r="B82" s="37" t="str">
        <f>'Cr sells18'!B82</f>
        <v>Jacaranda</v>
      </c>
      <c r="C82" s="37">
        <f>'Cr sells18'!C82</f>
        <v>42200</v>
      </c>
      <c r="D82" s="37">
        <f>'Cr sells18'!D82</f>
        <v>46043</v>
      </c>
      <c r="E82" s="37">
        <f>'Cr sells18'!E82</f>
        <v>0</v>
      </c>
      <c r="F82" s="37" t="str">
        <f>'Cr sells18'!F82</f>
        <v>Paid</v>
      </c>
      <c r="G82" s="37" t="str">
        <f>'Cr sells18'!G82</f>
        <v>Settled</v>
      </c>
      <c r="H82" s="39" t="str">
        <f>'Cr sells18'!H82</f>
        <v xml:space="preserve">ጥር </v>
      </c>
      <c r="I82" s="37">
        <f>'Cr sells18'!I82</f>
        <v>60</v>
      </c>
      <c r="J82" s="37">
        <f ca="1">'Cr sells18'!J82</f>
        <v>175</v>
      </c>
    </row>
    <row r="83" spans="1:10">
      <c r="A83" s="38">
        <f>'Cr sells18'!A83</f>
        <v>6</v>
      </c>
      <c r="B83" s="38" t="str">
        <f>'Cr sells18'!B83</f>
        <v>Droga</v>
      </c>
      <c r="C83" s="38">
        <f>'Cr sells18'!C83</f>
        <v>396000</v>
      </c>
      <c r="D83" s="38">
        <f>'Cr sells18'!D83</f>
        <v>46048</v>
      </c>
      <c r="E83" s="38">
        <f>'Cr sells18'!E83</f>
        <v>0</v>
      </c>
      <c r="F83" s="38" t="str">
        <f>'Cr sells18'!F83</f>
        <v>Paid</v>
      </c>
      <c r="G83" s="37" t="str">
        <f>'Cr sells18'!G83</f>
        <v>Settled</v>
      </c>
      <c r="H83" s="39" t="str">
        <f>'Cr sells18'!H83</f>
        <v xml:space="preserve">ጥር </v>
      </c>
      <c r="I83" s="38">
        <f>'Cr sells18'!I83</f>
        <v>30</v>
      </c>
      <c r="J83" s="38">
        <f ca="1">'Cr sells18'!J83</f>
        <v>170</v>
      </c>
    </row>
    <row r="84" spans="1:10">
      <c r="A84" s="38">
        <f>'Cr sells18'!A84</f>
        <v>7</v>
      </c>
      <c r="B84" s="38" t="str">
        <f>'Cr sells18'!B84</f>
        <v>Ageni</v>
      </c>
      <c r="C84" s="38">
        <f>'Cr sells18'!C84</f>
        <v>46050</v>
      </c>
      <c r="D84" s="38">
        <f>'Cr sells18'!D84</f>
        <v>46049</v>
      </c>
      <c r="E84" s="38">
        <f>'Cr sells18'!E84</f>
        <v>0</v>
      </c>
      <c r="F84" s="38" t="str">
        <f>'Cr sells18'!F84</f>
        <v>Paid</v>
      </c>
      <c r="G84" s="37" t="str">
        <f>'Cr sells18'!G84</f>
        <v>Settled</v>
      </c>
      <c r="H84" s="39" t="str">
        <f>'Cr sells18'!H84</f>
        <v xml:space="preserve">ጥር </v>
      </c>
      <c r="I84" s="38">
        <f>'Cr sells18'!I84</f>
        <v>30</v>
      </c>
      <c r="J84" s="38">
        <f ca="1">'Cr sells18'!J84</f>
        <v>169</v>
      </c>
    </row>
    <row r="85" spans="1:10">
      <c r="A85" s="38">
        <f>'Cr sells18'!A85</f>
        <v>7</v>
      </c>
      <c r="B85" s="38" t="str">
        <f>'Cr sells18'!B85</f>
        <v>Ageni</v>
      </c>
      <c r="C85" s="38">
        <f>'Cr sells18'!C85</f>
        <v>100000</v>
      </c>
      <c r="D85" s="38">
        <f>'Cr sells18'!D85</f>
        <v>46049</v>
      </c>
      <c r="E85" s="38">
        <f>'Cr sells18'!E85</f>
        <v>0</v>
      </c>
      <c r="F85" s="38" t="str">
        <f>'Cr sells18'!F85</f>
        <v>Paid</v>
      </c>
      <c r="G85" s="37" t="str">
        <f>'Cr sells18'!G85</f>
        <v>Settled</v>
      </c>
      <c r="H85" s="39" t="str">
        <f>'Cr sells18'!H85</f>
        <v xml:space="preserve">ጥር </v>
      </c>
      <c r="I85" s="38">
        <f>'Cr sells18'!I85</f>
        <v>30</v>
      </c>
      <c r="J85" s="38">
        <f ca="1">'Cr sells18'!J85</f>
        <v>169</v>
      </c>
    </row>
    <row r="86" spans="1:10">
      <c r="A86" s="38">
        <f>'Cr sells18'!A86</f>
        <v>8</v>
      </c>
      <c r="B86" s="38" t="str">
        <f>'Cr sells18'!B86</f>
        <v>wilget</v>
      </c>
      <c r="C86" s="38">
        <f>'Cr sells18'!C86</f>
        <v>40000</v>
      </c>
      <c r="D86" s="38">
        <f>'Cr sells18'!D86</f>
        <v>46050</v>
      </c>
      <c r="E86" s="38">
        <f>'Cr sells18'!E86</f>
        <v>0</v>
      </c>
      <c r="F86" s="38" t="str">
        <f>'Cr sells18'!F86</f>
        <v>Paid</v>
      </c>
      <c r="G86" s="37" t="str">
        <f>'Cr sells18'!G86</f>
        <v>Settled</v>
      </c>
      <c r="H86" s="39" t="str">
        <f>'Cr sells18'!H86</f>
        <v xml:space="preserve">ጥር </v>
      </c>
      <c r="I86" s="38">
        <f>'Cr sells18'!I86</f>
        <v>30</v>
      </c>
      <c r="J86" s="38">
        <f ca="1">'Cr sells18'!J86</f>
        <v>168</v>
      </c>
    </row>
    <row r="87" spans="1:10">
      <c r="A87" s="38">
        <f>'Cr sells18'!A87</f>
        <v>9</v>
      </c>
      <c r="B87" s="38" t="str">
        <f>'Cr sells18'!B87</f>
        <v>Droga</v>
      </c>
      <c r="C87" s="38">
        <f>'Cr sells18'!C87</f>
        <v>50000</v>
      </c>
      <c r="D87" s="38">
        <f>'Cr sells18'!D87</f>
        <v>46051</v>
      </c>
      <c r="E87" s="38">
        <f>'Cr sells18'!E87</f>
        <v>0</v>
      </c>
      <c r="F87" s="38" t="str">
        <f>'Cr sells18'!F87</f>
        <v>Paid</v>
      </c>
      <c r="G87" s="37" t="str">
        <f>'Cr sells18'!G87</f>
        <v>Settled</v>
      </c>
      <c r="H87" s="39" t="str">
        <f>'Cr sells18'!H87</f>
        <v xml:space="preserve">ጥር </v>
      </c>
      <c r="I87" s="38">
        <f>'Cr sells18'!I87</f>
        <v>30</v>
      </c>
      <c r="J87" s="38">
        <f ca="1">'Cr sells18'!J87</f>
        <v>167</v>
      </c>
    </row>
    <row r="88" spans="1:10">
      <c r="A88" s="38">
        <f>'Cr sells18'!A88</f>
        <v>10</v>
      </c>
      <c r="B88" s="38" t="str">
        <f>'Cr sells18'!B88</f>
        <v>EL Med</v>
      </c>
      <c r="C88" s="38">
        <f>'Cr sells18'!C88</f>
        <v>11000</v>
      </c>
      <c r="D88" s="38">
        <f>'Cr sells18'!D88</f>
        <v>46052</v>
      </c>
      <c r="E88" s="38">
        <f>'Cr sells18'!E88</f>
        <v>0</v>
      </c>
      <c r="F88" s="38" t="str">
        <f>'Cr sells18'!F88</f>
        <v>Paid</v>
      </c>
      <c r="G88" s="37" t="str">
        <f>'Cr sells18'!G88</f>
        <v>Settled</v>
      </c>
      <c r="H88" s="39" t="str">
        <f>'Cr sells18'!H88</f>
        <v xml:space="preserve">ጥር </v>
      </c>
      <c r="I88" s="38">
        <f>'Cr sells18'!I88</f>
        <v>10</v>
      </c>
      <c r="J88" s="38">
        <f ca="1">'Cr sells18'!J88</f>
        <v>166</v>
      </c>
    </row>
    <row r="89" spans="1:10">
      <c r="A89" s="38">
        <f>'Cr sells18'!A89</f>
        <v>11</v>
      </c>
      <c r="B89" s="38" t="str">
        <f>'Cr sells18'!B89</f>
        <v>Jacaranda</v>
      </c>
      <c r="C89" s="38">
        <f>'Cr sells18'!C89</f>
        <v>10500</v>
      </c>
      <c r="D89" s="38">
        <f>'Cr sells18'!D89</f>
        <v>46052</v>
      </c>
      <c r="E89" s="38">
        <f>'Cr sells18'!E89</f>
        <v>0</v>
      </c>
      <c r="F89" s="38" t="str">
        <f>'Cr sells18'!F89</f>
        <v>Paid</v>
      </c>
      <c r="G89" s="37" t="str">
        <f>'Cr sells18'!G89</f>
        <v>Settled</v>
      </c>
      <c r="H89" s="39" t="str">
        <f>'Cr sells18'!H89</f>
        <v xml:space="preserve">ጥር </v>
      </c>
      <c r="I89" s="38">
        <f>'Cr sells18'!I89</f>
        <v>60</v>
      </c>
      <c r="J89" s="38">
        <f ca="1">'Cr sells18'!J89</f>
        <v>166</v>
      </c>
    </row>
    <row r="90" spans="1:10">
      <c r="A90" s="38">
        <f>'Cr sells18'!A90</f>
        <v>12</v>
      </c>
      <c r="B90" s="38" t="str">
        <f>'Cr sells18'!B90</f>
        <v xml:space="preserve">Felege </v>
      </c>
      <c r="C90" s="38">
        <f>'Cr sells18'!C90</f>
        <v>54000</v>
      </c>
      <c r="D90" s="38">
        <f>'Cr sells18'!D90</f>
        <v>46050</v>
      </c>
      <c r="E90" s="38">
        <f>'Cr sells18'!E90</f>
        <v>0</v>
      </c>
      <c r="F90" s="38" t="str">
        <f>'Cr sells18'!F90</f>
        <v>Paid</v>
      </c>
      <c r="G90" s="37" t="str">
        <f>'Cr sells18'!G90</f>
        <v>Settled</v>
      </c>
      <c r="H90" s="39" t="str">
        <f>'Cr sells18'!H90</f>
        <v xml:space="preserve">ጥር </v>
      </c>
      <c r="I90" s="38">
        <f>'Cr sells18'!I90</f>
        <v>30</v>
      </c>
      <c r="J90" s="38">
        <f ca="1">'Cr sells18'!J90</f>
        <v>168</v>
      </c>
    </row>
    <row r="91" spans="1:10">
      <c r="A91" s="38">
        <f>'Cr sells18'!A91</f>
        <v>13</v>
      </c>
      <c r="B91" s="38" t="str">
        <f>'Cr sells18'!B91</f>
        <v>Nisr</v>
      </c>
      <c r="C91" s="38">
        <f>'Cr sells18'!C91</f>
        <v>16080</v>
      </c>
      <c r="D91" s="38">
        <f>'Cr sells18'!D91</f>
        <v>46056</v>
      </c>
      <c r="E91" s="38">
        <f>'Cr sells18'!E91</f>
        <v>0</v>
      </c>
      <c r="F91" s="38" t="str">
        <f>'Cr sells18'!F91</f>
        <v>Paid</v>
      </c>
      <c r="G91" s="37" t="str">
        <f>'Cr sells18'!G91</f>
        <v>Settled</v>
      </c>
      <c r="H91" s="39" t="str">
        <f>'Cr sells18'!H91</f>
        <v xml:space="preserve">ጥር </v>
      </c>
      <c r="I91" s="38">
        <f>'Cr sells18'!I91</f>
        <v>30</v>
      </c>
      <c r="J91" s="38">
        <f ca="1">'Cr sells18'!J91</f>
        <v>162</v>
      </c>
    </row>
    <row r="92" spans="1:10" s="37" customFormat="1" ht="23.25">
      <c r="A92" s="37">
        <f>'Cr sells18'!A92</f>
        <v>14</v>
      </c>
      <c r="B92" s="37" t="str">
        <f>'Cr sells18'!B92</f>
        <v xml:space="preserve">Tazima </v>
      </c>
      <c r="C92" s="37">
        <f>'Cr sells18'!C92</f>
        <v>60480</v>
      </c>
      <c r="D92" s="37">
        <f>'Cr sells18'!D92</f>
        <v>46057</v>
      </c>
      <c r="E92" s="37">
        <f>'Cr sells18'!E92</f>
        <v>0</v>
      </c>
      <c r="F92" s="37" t="str">
        <f>'Cr sells18'!F92</f>
        <v>Paid</v>
      </c>
      <c r="G92" s="37" t="str">
        <f>'Cr sells18'!G92</f>
        <v>Settled</v>
      </c>
      <c r="H92" s="39" t="str">
        <f>'Cr sells18'!H92</f>
        <v xml:space="preserve">ጥር </v>
      </c>
      <c r="I92" s="37">
        <f>'Cr sells18'!I92</f>
        <v>60</v>
      </c>
      <c r="J92" s="37">
        <f ca="1">'Cr sells18'!J92</f>
        <v>161</v>
      </c>
    </row>
    <row r="93" spans="1:10">
      <c r="A93" s="38">
        <f>'Cr sells18'!A93</f>
        <v>15</v>
      </c>
      <c r="B93" s="38" t="str">
        <f>'Cr sells18'!B93</f>
        <v xml:space="preserve">kameran </v>
      </c>
      <c r="C93" s="38">
        <f>'Cr sells18'!C93</f>
        <v>41300</v>
      </c>
      <c r="D93" s="38">
        <f>'Cr sells18'!D93</f>
        <v>46059</v>
      </c>
      <c r="E93" s="38">
        <f>'Cr sells18'!E93</f>
        <v>0</v>
      </c>
      <c r="F93" s="38" t="str">
        <f>'Cr sells18'!F93</f>
        <v>Paid</v>
      </c>
      <c r="G93" s="37" t="str">
        <f>'Cr sells18'!G93</f>
        <v>Settled</v>
      </c>
      <c r="H93" s="39" t="str">
        <f>'Cr sells18'!H93</f>
        <v xml:space="preserve">ጥር </v>
      </c>
      <c r="I93" s="38">
        <f>'Cr sells18'!I93</f>
        <v>15</v>
      </c>
      <c r="J93" s="38">
        <f ca="1">'Cr sells18'!J93</f>
        <v>159</v>
      </c>
    </row>
    <row r="94" spans="1:10">
      <c r="A94" s="38">
        <f>'Cr sells18'!A94</f>
        <v>16</v>
      </c>
      <c r="B94" s="38" t="str">
        <f>'Cr sells18'!B94</f>
        <v>Jacaranda</v>
      </c>
      <c r="C94" s="38">
        <f>'Cr sells18'!C94</f>
        <v>55000</v>
      </c>
      <c r="D94" s="38">
        <f>'Cr sells18'!D94</f>
        <v>46059</v>
      </c>
      <c r="E94" s="38">
        <f>'Cr sells18'!E94</f>
        <v>0</v>
      </c>
      <c r="F94" s="38" t="str">
        <f>'Cr sells18'!F94</f>
        <v>Paid</v>
      </c>
      <c r="G94" s="37" t="str">
        <f>'Cr sells18'!G94</f>
        <v>Settled</v>
      </c>
      <c r="H94" s="39" t="str">
        <f>'Cr sells18'!H94</f>
        <v xml:space="preserve">ጥር </v>
      </c>
      <c r="I94" s="38">
        <f>'Cr sells18'!I94</f>
        <v>60</v>
      </c>
      <c r="J94" s="38">
        <f ca="1">'Cr sells18'!J94</f>
        <v>159</v>
      </c>
    </row>
    <row r="95" spans="1:10">
      <c r="A95" s="38">
        <f>'Cr sells18'!A95</f>
        <v>17</v>
      </c>
      <c r="B95" s="38" t="str">
        <f>'Cr sells18'!B95</f>
        <v>hasel</v>
      </c>
      <c r="C95" s="38">
        <f>'Cr sells18'!C95</f>
        <v>47250</v>
      </c>
      <c r="D95" s="38">
        <f>'Cr sells18'!D95</f>
        <v>46045</v>
      </c>
      <c r="E95" s="38">
        <f>'Cr sells18'!E95</f>
        <v>0</v>
      </c>
      <c r="F95" s="38" t="str">
        <f>'Cr sells18'!F95</f>
        <v>Paid</v>
      </c>
      <c r="G95" s="37" t="str">
        <f>'Cr sells18'!G95</f>
        <v>Settled</v>
      </c>
      <c r="H95" s="39" t="str">
        <f>'Cr sells18'!H95</f>
        <v xml:space="preserve">ጥር </v>
      </c>
      <c r="I95" s="38">
        <f>'Cr sells18'!I95</f>
        <v>20</v>
      </c>
      <c r="J95" s="38">
        <f ca="1">'Cr sells18'!J95</f>
        <v>173</v>
      </c>
    </row>
    <row r="96" spans="1:10" s="37" customFormat="1" ht="23.25">
      <c r="A96" s="37">
        <f>'Cr sells18'!A96</f>
        <v>1</v>
      </c>
      <c r="B96" s="37" t="str">
        <f>'Cr sells18'!B96</f>
        <v>Eman</v>
      </c>
      <c r="C96" s="37">
        <f>'Cr sells18'!C96</f>
        <v>203500</v>
      </c>
      <c r="D96" s="37">
        <f>'Cr sells18'!D96</f>
        <v>46062</v>
      </c>
      <c r="E96" s="37">
        <f>'Cr sells18'!E96</f>
        <v>0</v>
      </c>
      <c r="F96" s="37" t="str">
        <f>'Cr sells18'!F96</f>
        <v>Paid</v>
      </c>
      <c r="G96" s="37" t="str">
        <f>'Cr sells18'!G96</f>
        <v>Settled</v>
      </c>
      <c r="H96" s="39" t="str">
        <f>'Cr sells18'!H96</f>
        <v xml:space="preserve">የካቲት </v>
      </c>
      <c r="I96" s="37">
        <f>'Cr sells18'!I96</f>
        <v>60</v>
      </c>
      <c r="J96" s="37">
        <f ca="1">'Cr sells18'!J96</f>
        <v>156</v>
      </c>
    </row>
    <row r="97" spans="1:10">
      <c r="A97" s="38">
        <f>'Cr sells18'!A97</f>
        <v>2</v>
      </c>
      <c r="B97" s="38" t="str">
        <f>'Cr sells18'!B97</f>
        <v>wilget</v>
      </c>
      <c r="C97" s="38">
        <f>'Cr sells18'!C97</f>
        <v>22000</v>
      </c>
      <c r="D97" s="38">
        <f>'Cr sells18'!D97</f>
        <v>46063</v>
      </c>
      <c r="E97" s="38">
        <f>'Cr sells18'!E97</f>
        <v>0</v>
      </c>
      <c r="F97" s="38" t="str">
        <f>'Cr sells18'!F97</f>
        <v>Paid</v>
      </c>
      <c r="G97" s="37" t="str">
        <f>'Cr sells18'!G97</f>
        <v>Settled</v>
      </c>
      <c r="H97" s="39" t="str">
        <f>'Cr sells18'!H97</f>
        <v xml:space="preserve">የካቲት </v>
      </c>
      <c r="I97" s="38">
        <f>'Cr sells18'!I97</f>
        <v>30</v>
      </c>
      <c r="J97" s="38">
        <f ca="1">'Cr sells18'!J97</f>
        <v>155</v>
      </c>
    </row>
    <row r="98" spans="1:10">
      <c r="A98" s="38">
        <f>'Cr sells18'!A98</f>
        <v>3</v>
      </c>
      <c r="B98" s="38" t="str">
        <f>'Cr sells18'!B98</f>
        <v>Abdi</v>
      </c>
      <c r="C98" s="38">
        <f>'Cr sells18'!C98</f>
        <v>58000</v>
      </c>
      <c r="D98" s="38">
        <f>'Cr sells18'!D98</f>
        <v>46069</v>
      </c>
      <c r="E98" s="38">
        <f>'Cr sells18'!E98</f>
        <v>0</v>
      </c>
      <c r="F98" s="38" t="str">
        <f>'Cr sells18'!F98</f>
        <v>Paid</v>
      </c>
      <c r="G98" s="37" t="str">
        <f>'Cr sells18'!G98</f>
        <v>Settled</v>
      </c>
      <c r="H98" s="39" t="str">
        <f>'Cr sells18'!H98</f>
        <v xml:space="preserve">የካቲት </v>
      </c>
      <c r="I98" s="38">
        <f>'Cr sells18'!I98</f>
        <v>60</v>
      </c>
      <c r="J98" s="38">
        <f ca="1">'Cr sells18'!J98</f>
        <v>149</v>
      </c>
    </row>
    <row r="99" spans="1:10">
      <c r="A99" s="38">
        <f>'Cr sells18'!A99</f>
        <v>4</v>
      </c>
      <c r="B99" s="38" t="str">
        <f>'Cr sells18'!B99</f>
        <v>Felege</v>
      </c>
      <c r="C99" s="38">
        <f>'Cr sells18'!C99</f>
        <v>52500</v>
      </c>
      <c r="D99" s="38">
        <f>'Cr sells18'!D99</f>
        <v>46069</v>
      </c>
      <c r="E99" s="38">
        <f>'Cr sells18'!E99</f>
        <v>0</v>
      </c>
      <c r="F99" s="38" t="str">
        <f>'Cr sells18'!F99</f>
        <v>Paid</v>
      </c>
      <c r="G99" s="37" t="str">
        <f>'Cr sells18'!G99</f>
        <v>Settled</v>
      </c>
      <c r="H99" s="39" t="str">
        <f>'Cr sells18'!H99</f>
        <v xml:space="preserve">የካቲት </v>
      </c>
      <c r="I99" s="38">
        <f>'Cr sells18'!I99</f>
        <v>30</v>
      </c>
      <c r="J99" s="38">
        <f ca="1">'Cr sells18'!J99</f>
        <v>149</v>
      </c>
    </row>
    <row r="100" spans="1:10">
      <c r="A100" s="38">
        <f>'Cr sells18'!A100</f>
        <v>5</v>
      </c>
      <c r="B100" s="38" t="str">
        <f>'Cr sells18'!B100</f>
        <v>Dr Nigatu</v>
      </c>
      <c r="C100" s="38">
        <f>'Cr sells18'!C100</f>
        <v>172430</v>
      </c>
      <c r="D100" s="38">
        <f>'Cr sells18'!D100</f>
        <v>46070</v>
      </c>
      <c r="E100" s="38">
        <f>'Cr sells18'!E100</f>
        <v>0</v>
      </c>
      <c r="F100" s="38" t="str">
        <f>'Cr sells18'!F100</f>
        <v>Paid</v>
      </c>
      <c r="G100" s="37" t="str">
        <f>'Cr sells18'!G100</f>
        <v>Settled</v>
      </c>
      <c r="H100" s="39" t="str">
        <f>'Cr sells18'!H100</f>
        <v xml:space="preserve">የካቲት </v>
      </c>
      <c r="I100" s="38">
        <f>'Cr sells18'!I100</f>
        <v>30</v>
      </c>
      <c r="J100" s="38">
        <f ca="1">'Cr sells18'!J100</f>
        <v>148</v>
      </c>
    </row>
    <row r="101" spans="1:10">
      <c r="A101" s="38">
        <f>'Cr sells18'!A101</f>
        <v>6</v>
      </c>
      <c r="B101" s="38" t="str">
        <f>'Cr sells18'!B101</f>
        <v>Meba</v>
      </c>
      <c r="C101" s="38">
        <f>'Cr sells18'!C101</f>
        <v>64350</v>
      </c>
      <c r="D101" s="38">
        <f>'Cr sells18'!D101</f>
        <v>46070</v>
      </c>
      <c r="E101" s="38">
        <f>'Cr sells18'!E101</f>
        <v>0</v>
      </c>
      <c r="F101" s="38" t="str">
        <f>'Cr sells18'!F101</f>
        <v>Paid</v>
      </c>
      <c r="G101" s="37" t="str">
        <f>'Cr sells18'!G101</f>
        <v>Settled</v>
      </c>
      <c r="H101" s="39" t="str">
        <f>'Cr sells18'!H101</f>
        <v xml:space="preserve">የካቲት </v>
      </c>
      <c r="I101" s="38">
        <f>'Cr sells18'!I101</f>
        <v>60</v>
      </c>
      <c r="J101" s="38">
        <f ca="1">'Cr sells18'!J101</f>
        <v>148</v>
      </c>
    </row>
    <row r="102" spans="1:10">
      <c r="A102" s="38">
        <f>'Cr sells18'!A102</f>
        <v>7</v>
      </c>
      <c r="B102" s="38" t="str">
        <f>'Cr sells18'!B102</f>
        <v>Ilu prim</v>
      </c>
      <c r="C102" s="38">
        <f>'Cr sells18'!C102</f>
        <v>43500</v>
      </c>
      <c r="D102" s="38">
        <f>'Cr sells18'!D102</f>
        <v>46071</v>
      </c>
      <c r="E102" s="38">
        <f>'Cr sells18'!E102</f>
        <v>0</v>
      </c>
      <c r="F102" s="38" t="str">
        <f>'Cr sells18'!F102</f>
        <v>Paid</v>
      </c>
      <c r="G102" s="37" t="str">
        <f>'Cr sells18'!G102</f>
        <v>Settled</v>
      </c>
      <c r="H102" s="39" t="str">
        <f>'Cr sells18'!H102</f>
        <v xml:space="preserve">የካቲት </v>
      </c>
      <c r="I102" s="38">
        <f>'Cr sells18'!I102</f>
        <v>58</v>
      </c>
      <c r="J102" s="38">
        <f ca="1">'Cr sells18'!J102</f>
        <v>147</v>
      </c>
    </row>
    <row r="103" spans="1:10">
      <c r="A103" s="38">
        <f>'Cr sells18'!A103</f>
        <v>8</v>
      </c>
      <c r="B103" s="38" t="str">
        <f>'Cr sells18'!B103</f>
        <v>Droga</v>
      </c>
      <c r="C103" s="38">
        <f>'Cr sells18'!C103</f>
        <v>191440</v>
      </c>
      <c r="D103" s="38">
        <f>'Cr sells18'!D103</f>
        <v>46072</v>
      </c>
      <c r="E103" s="38">
        <f>'Cr sells18'!E103</f>
        <v>0</v>
      </c>
      <c r="F103" s="38" t="str">
        <f>'Cr sells18'!F103</f>
        <v>Paid</v>
      </c>
      <c r="G103" s="37" t="str">
        <f>'Cr sells18'!G103</f>
        <v>Settled</v>
      </c>
      <c r="H103" s="39" t="str">
        <f>'Cr sells18'!H103</f>
        <v xml:space="preserve">የካቲት </v>
      </c>
      <c r="I103" s="38">
        <f>'Cr sells18'!I103</f>
        <v>30</v>
      </c>
      <c r="J103" s="38">
        <f ca="1">'Cr sells18'!J103</f>
        <v>146</v>
      </c>
    </row>
    <row r="104" spans="1:10">
      <c r="A104" s="38">
        <f>'Cr sells18'!A104</f>
        <v>9</v>
      </c>
      <c r="B104" s="38" t="str">
        <f>'Cr sells18'!B104</f>
        <v>wilget</v>
      </c>
      <c r="C104" s="38">
        <f>'Cr sells18'!C104</f>
        <v>2500</v>
      </c>
      <c r="D104" s="38">
        <f>'Cr sells18'!D104</f>
        <v>46073</v>
      </c>
      <c r="E104" s="38">
        <f>'Cr sells18'!E104</f>
        <v>0</v>
      </c>
      <c r="F104" s="38" t="str">
        <f>'Cr sells18'!F104</f>
        <v>Paid</v>
      </c>
      <c r="G104" s="37" t="str">
        <f>'Cr sells18'!G104</f>
        <v>Settled</v>
      </c>
      <c r="H104" s="39" t="str">
        <f>'Cr sells18'!H104</f>
        <v xml:space="preserve">የካቲት </v>
      </c>
      <c r="I104" s="38">
        <f>'Cr sells18'!I104</f>
        <v>30</v>
      </c>
      <c r="J104" s="38">
        <f ca="1">'Cr sells18'!J104</f>
        <v>145</v>
      </c>
    </row>
    <row r="105" spans="1:10">
      <c r="A105" s="38">
        <f>'Cr sells18'!A105</f>
        <v>10</v>
      </c>
      <c r="B105" s="38" t="str">
        <f>'Cr sells18'!B105</f>
        <v>labomed</v>
      </c>
      <c r="C105" s="38">
        <f>'Cr sells18'!C105</f>
        <v>30000</v>
      </c>
      <c r="D105" s="38">
        <f>'Cr sells18'!D105</f>
        <v>46074</v>
      </c>
      <c r="E105" s="38">
        <f>'Cr sells18'!E105</f>
        <v>0</v>
      </c>
      <c r="F105" s="38" t="str">
        <f>'Cr sells18'!F105</f>
        <v>Paid</v>
      </c>
      <c r="G105" s="37" t="str">
        <f>'Cr sells18'!G105</f>
        <v>Settled</v>
      </c>
      <c r="H105" s="39" t="str">
        <f>'Cr sells18'!H105</f>
        <v xml:space="preserve">የካቲት </v>
      </c>
      <c r="I105" s="38">
        <f>'Cr sells18'!I105</f>
        <v>0</v>
      </c>
      <c r="J105" s="38">
        <f ca="1">'Cr sells18'!J105</f>
        <v>144</v>
      </c>
    </row>
    <row r="106" spans="1:10">
      <c r="A106" s="38">
        <f>'Cr sells18'!A106</f>
        <v>11</v>
      </c>
      <c r="B106" s="38" t="str">
        <f>'Cr sells18'!B106</f>
        <v xml:space="preserve">Nolawi </v>
      </c>
      <c r="C106" s="38">
        <f>'Cr sells18'!C106</f>
        <v>40000</v>
      </c>
      <c r="D106" s="38">
        <f>'Cr sells18'!D106</f>
        <v>46079</v>
      </c>
      <c r="E106" s="38">
        <f>'Cr sells18'!E106</f>
        <v>0</v>
      </c>
      <c r="F106" s="38" t="str">
        <f>'Cr sells18'!F106</f>
        <v>Paid</v>
      </c>
      <c r="G106" s="37" t="str">
        <f>'Cr sells18'!G106</f>
        <v>Settled</v>
      </c>
      <c r="H106" s="39" t="str">
        <f>'Cr sells18'!H106</f>
        <v xml:space="preserve">የካቲት </v>
      </c>
      <c r="I106" s="38">
        <f>'Cr sells18'!I106</f>
        <v>30</v>
      </c>
      <c r="J106" s="38">
        <f ca="1">'Cr sells18'!J106</f>
        <v>139</v>
      </c>
    </row>
    <row r="107" spans="1:10">
      <c r="A107" s="38">
        <f>'Cr sells18'!A107</f>
        <v>12</v>
      </c>
      <c r="B107" s="38" t="str">
        <f>'Cr sells18'!B107</f>
        <v>Droga</v>
      </c>
      <c r="C107" s="38">
        <f>'Cr sells18'!C107</f>
        <v>105000</v>
      </c>
      <c r="D107" s="38">
        <f>'Cr sells18'!D107</f>
        <v>46079</v>
      </c>
      <c r="E107" s="38">
        <f>'Cr sells18'!E107</f>
        <v>0</v>
      </c>
      <c r="F107" s="38" t="str">
        <f>'Cr sells18'!F107</f>
        <v>Paid</v>
      </c>
      <c r="G107" s="37" t="str">
        <f>'Cr sells18'!G107</f>
        <v>Settled</v>
      </c>
      <c r="H107" s="39" t="str">
        <f>'Cr sells18'!H107</f>
        <v xml:space="preserve">የካቲት </v>
      </c>
      <c r="I107" s="38">
        <f>'Cr sells18'!I107</f>
        <v>30</v>
      </c>
      <c r="J107" s="38">
        <f ca="1">'Cr sells18'!J107</f>
        <v>139</v>
      </c>
    </row>
    <row r="108" spans="1:10" s="37" customFormat="1" ht="23.25">
      <c r="A108" s="37">
        <f>'Cr sells18'!A108</f>
        <v>13</v>
      </c>
      <c r="B108" s="37" t="str">
        <f>'Cr sells18'!B108</f>
        <v>Eman</v>
      </c>
      <c r="C108" s="37">
        <f>'Cr sells18'!C108</f>
        <v>58600</v>
      </c>
      <c r="D108" s="37">
        <f>'Cr sells18'!D108</f>
        <v>46079</v>
      </c>
      <c r="E108" s="37">
        <f>'Cr sells18'!E108</f>
        <v>0</v>
      </c>
      <c r="F108" s="37" t="str">
        <f>'Cr sells18'!F108</f>
        <v>Paid</v>
      </c>
      <c r="G108" s="37" t="str">
        <f>'Cr sells18'!G108</f>
        <v>Settled</v>
      </c>
      <c r="H108" s="37" t="str">
        <f>'Cr sells18'!H108</f>
        <v xml:space="preserve">የካቲት </v>
      </c>
      <c r="I108" s="37">
        <f>'Cr sells18'!I108</f>
        <v>60</v>
      </c>
      <c r="J108" s="37">
        <f ca="1">'Cr sells18'!J108</f>
        <v>139</v>
      </c>
    </row>
    <row r="109" spans="1:10" s="37" customFormat="1" ht="23.25">
      <c r="A109" s="37">
        <f>'Cr sells18'!A109</f>
        <v>14</v>
      </c>
      <c r="B109" s="37" t="str">
        <f>'Cr sells18'!B109</f>
        <v>Jacaranda</v>
      </c>
      <c r="C109" s="37">
        <f>'Cr sells18'!C109</f>
        <v>52500</v>
      </c>
      <c r="D109" s="37">
        <f>'Cr sells18'!D109</f>
        <v>46079</v>
      </c>
      <c r="E109" s="37">
        <f>'Cr sells18'!E109</f>
        <v>0</v>
      </c>
      <c r="F109" s="37" t="str">
        <f>'Cr sells18'!F109</f>
        <v>Paid</v>
      </c>
      <c r="G109" s="37" t="str">
        <f>'Cr sells18'!G109</f>
        <v>Settled</v>
      </c>
      <c r="H109" s="39" t="str">
        <f>'Cr sells18'!H109</f>
        <v xml:space="preserve">የካቲት </v>
      </c>
      <c r="I109" s="37">
        <f>'Cr sells18'!I109</f>
        <v>60</v>
      </c>
      <c r="J109" s="37">
        <f ca="1">'Cr sells18'!J109</f>
        <v>139</v>
      </c>
    </row>
    <row r="110" spans="1:10">
      <c r="A110" s="38">
        <f>'Cr sells18'!A110</f>
        <v>15</v>
      </c>
      <c r="B110" s="38" t="str">
        <f>'Cr sells18'!B110</f>
        <v>Abdi</v>
      </c>
      <c r="C110" s="38">
        <f>'Cr sells18'!C110</f>
        <v>98200</v>
      </c>
      <c r="D110" s="38">
        <f>'Cr sells18'!D110</f>
        <v>46079</v>
      </c>
      <c r="E110" s="38">
        <f>'Cr sells18'!E110</f>
        <v>0</v>
      </c>
      <c r="F110" s="38" t="str">
        <f>'Cr sells18'!F110</f>
        <v>Paid</v>
      </c>
      <c r="G110" s="37" t="str">
        <f>'Cr sells18'!G110</f>
        <v>Settled</v>
      </c>
      <c r="H110" s="39" t="str">
        <f>'Cr sells18'!H110</f>
        <v xml:space="preserve">የካቲት </v>
      </c>
      <c r="I110" s="38">
        <f>'Cr sells18'!I110</f>
        <v>50</v>
      </c>
      <c r="J110" s="38">
        <f ca="1">'Cr sells18'!J110</f>
        <v>139</v>
      </c>
    </row>
    <row r="111" spans="1:10" s="37" customFormat="1" ht="23.25">
      <c r="A111" s="37">
        <f>'Cr sells18'!A111</f>
        <v>16</v>
      </c>
      <c r="B111" s="37" t="str">
        <f>'Cr sells18'!B111</f>
        <v>EL Med</v>
      </c>
      <c r="C111" s="37">
        <f>'Cr sells18'!C111</f>
        <v>107000</v>
      </c>
      <c r="D111" s="37">
        <f>'Cr sells18'!D111</f>
        <v>46079</v>
      </c>
      <c r="E111" s="37">
        <f>'Cr sells18'!E111</f>
        <v>0</v>
      </c>
      <c r="F111" s="37" t="str">
        <f>'Cr sells18'!F111</f>
        <v>Paid</v>
      </c>
      <c r="G111" s="37" t="str">
        <f>'Cr sells18'!G111</f>
        <v>Settled</v>
      </c>
      <c r="H111" s="37" t="str">
        <f>'Cr sells18'!H111</f>
        <v xml:space="preserve">የካቲት </v>
      </c>
      <c r="I111" s="37">
        <f>'Cr sells18'!I111</f>
        <v>60</v>
      </c>
      <c r="J111" s="37">
        <f ca="1">'Cr sells18'!J111</f>
        <v>139</v>
      </c>
    </row>
    <row r="112" spans="1:10">
      <c r="A112" s="38">
        <f>'Cr sells18'!A112</f>
        <v>17</v>
      </c>
      <c r="B112" s="38" t="str">
        <f>'Cr sells18'!B112</f>
        <v>Alfilas</v>
      </c>
      <c r="C112" s="38">
        <f>'Cr sells18'!C112</f>
        <v>80000</v>
      </c>
      <c r="D112" s="38">
        <f>'Cr sells18'!D112</f>
        <v>46080</v>
      </c>
      <c r="E112" s="38">
        <f>'Cr sells18'!E112</f>
        <v>0</v>
      </c>
      <c r="F112" s="38" t="str">
        <f>'Cr sells18'!F112</f>
        <v>Paid</v>
      </c>
      <c r="G112" s="37" t="str">
        <f>'Cr sells18'!G112</f>
        <v>Settled</v>
      </c>
      <c r="H112" s="39" t="str">
        <f>'Cr sells18'!H112</f>
        <v xml:space="preserve">የካቲት </v>
      </c>
      <c r="I112" s="38">
        <f>'Cr sells18'!I112</f>
        <v>30</v>
      </c>
      <c r="J112" s="38">
        <f ca="1">'Cr sells18'!J112</f>
        <v>138</v>
      </c>
    </row>
    <row r="113" spans="1:10">
      <c r="A113" s="38">
        <f>'Cr sells18'!A113</f>
        <v>18</v>
      </c>
      <c r="B113" s="38" t="str">
        <f>'Cr sells18'!B113</f>
        <v>Droga</v>
      </c>
      <c r="C113" s="38">
        <f>'Cr sells18'!C113</f>
        <v>60000</v>
      </c>
      <c r="D113" s="38">
        <f>'Cr sells18'!D113</f>
        <v>46080</v>
      </c>
      <c r="E113" s="38">
        <f>'Cr sells18'!E113</f>
        <v>0</v>
      </c>
      <c r="F113" s="38" t="str">
        <f>'Cr sells18'!F113</f>
        <v>Paid</v>
      </c>
      <c r="G113" s="37" t="str">
        <f>'Cr sells18'!G113</f>
        <v>Settled</v>
      </c>
      <c r="H113" s="39" t="str">
        <f>'Cr sells18'!H113</f>
        <v xml:space="preserve">የካቲት </v>
      </c>
      <c r="I113" s="38">
        <f>'Cr sells18'!I113</f>
        <v>30</v>
      </c>
      <c r="J113" s="38">
        <f ca="1">'Cr sells18'!J113</f>
        <v>138</v>
      </c>
    </row>
    <row r="114" spans="1:10">
      <c r="A114" s="38">
        <f>'Cr sells18'!A114</f>
        <v>19</v>
      </c>
      <c r="B114" s="38" t="str">
        <f>'Cr sells18'!B114</f>
        <v>Wilget</v>
      </c>
      <c r="C114" s="38">
        <f>'Cr sells18'!C114</f>
        <v>49500</v>
      </c>
      <c r="D114" s="38">
        <f>'Cr sells18'!D114</f>
        <v>46080</v>
      </c>
      <c r="E114" s="38">
        <f>'Cr sells18'!E114</f>
        <v>0</v>
      </c>
      <c r="F114" s="38" t="str">
        <f>'Cr sells18'!F114</f>
        <v>Paid</v>
      </c>
      <c r="G114" s="37" t="str">
        <f>'Cr sells18'!G114</f>
        <v>Settled</v>
      </c>
      <c r="H114" s="39" t="str">
        <f>'Cr sells18'!H114</f>
        <v xml:space="preserve">የካቲት </v>
      </c>
      <c r="I114" s="38">
        <f>'Cr sells18'!I114</f>
        <v>30</v>
      </c>
      <c r="J114" s="38">
        <f ca="1">'Cr sells18'!J114</f>
        <v>138</v>
      </c>
    </row>
    <row r="115" spans="1:10" s="37" customFormat="1" ht="23.25">
      <c r="A115" s="37">
        <f>'Cr sells18'!A115</f>
        <v>20</v>
      </c>
      <c r="B115" s="37" t="str">
        <f>'Cr sells18'!B115</f>
        <v>Meba</v>
      </c>
      <c r="C115" s="37">
        <f>'Cr sells18'!C115</f>
        <v>80400</v>
      </c>
      <c r="D115" s="37">
        <f>'Cr sells18'!D115</f>
        <v>46081</v>
      </c>
      <c r="E115" s="37">
        <f>'Cr sells18'!E115</f>
        <v>0</v>
      </c>
      <c r="F115" s="37" t="str">
        <f>'Cr sells18'!F115</f>
        <v>Paid</v>
      </c>
      <c r="G115" s="37" t="str">
        <f>'Cr sells18'!G115</f>
        <v>Settled</v>
      </c>
      <c r="H115" s="39" t="str">
        <f>'Cr sells18'!H115</f>
        <v xml:space="preserve">የካቲት </v>
      </c>
      <c r="I115" s="37">
        <f>'Cr sells18'!I115</f>
        <v>30</v>
      </c>
      <c r="J115" s="37">
        <f ca="1">'Cr sells18'!J115</f>
        <v>137</v>
      </c>
    </row>
    <row r="116" spans="1:10">
      <c r="A116" s="38">
        <f>'Cr sells18'!A116</f>
        <v>21</v>
      </c>
      <c r="B116" s="38" t="str">
        <f>'Cr sells18'!B116</f>
        <v>A,F.C.S.H</v>
      </c>
      <c r="C116" s="38">
        <f>'Cr sells18'!C116</f>
        <v>65340</v>
      </c>
      <c r="D116" s="38">
        <f>'Cr sells18'!D116</f>
        <v>46081</v>
      </c>
      <c r="E116" s="38">
        <f>'Cr sells18'!E116</f>
        <v>0</v>
      </c>
      <c r="F116" s="38" t="str">
        <f>'Cr sells18'!F116</f>
        <v>Paid</v>
      </c>
      <c r="G116" s="37" t="str">
        <f>'Cr sells18'!G116</f>
        <v>Settled</v>
      </c>
      <c r="H116" s="39" t="str">
        <f>'Cr sells18'!H116</f>
        <v xml:space="preserve">የካቲት </v>
      </c>
      <c r="I116" s="38">
        <f>'Cr sells18'!I116</f>
        <v>20</v>
      </c>
      <c r="J116" s="38">
        <f ca="1">'Cr sells18'!J116</f>
        <v>137</v>
      </c>
    </row>
    <row r="117" spans="1:10">
      <c r="A117" s="38">
        <f>'Cr sells18'!A117</f>
        <v>22</v>
      </c>
      <c r="B117" s="38" t="str">
        <f>'Cr sells18'!B117</f>
        <v xml:space="preserve">Nisr </v>
      </c>
      <c r="C117" s="38">
        <f>'Cr sells18'!C117</f>
        <v>8040</v>
      </c>
      <c r="D117" s="38">
        <f>'Cr sells18'!D117</f>
        <v>46081</v>
      </c>
      <c r="E117" s="38">
        <f>'Cr sells18'!E117</f>
        <v>0</v>
      </c>
      <c r="F117" s="38" t="str">
        <f>'Cr sells18'!F117</f>
        <v>Paid</v>
      </c>
      <c r="G117" s="37" t="str">
        <f>'Cr sells18'!G117</f>
        <v>Settled</v>
      </c>
      <c r="H117" s="39" t="str">
        <f>'Cr sells18'!H117</f>
        <v xml:space="preserve">የካቲት </v>
      </c>
      <c r="I117" s="38">
        <f>'Cr sells18'!I117</f>
        <v>15</v>
      </c>
      <c r="J117" s="38">
        <f ca="1">'Cr sells18'!J117</f>
        <v>137</v>
      </c>
    </row>
    <row r="118" spans="1:10">
      <c r="A118" s="38">
        <f>'Cr sells18'!A118</f>
        <v>23</v>
      </c>
      <c r="B118" s="38" t="str">
        <f>'Cr sells18'!B118</f>
        <v>mahi</v>
      </c>
      <c r="C118" s="38">
        <f>'Cr sells18'!C118</f>
        <v>32000</v>
      </c>
      <c r="D118" s="38">
        <f>'Cr sells18'!D118</f>
        <v>46086</v>
      </c>
      <c r="E118" s="38">
        <f>'Cr sells18'!E118</f>
        <v>0</v>
      </c>
      <c r="F118" s="38" t="str">
        <f>'Cr sells18'!F118</f>
        <v>Paid</v>
      </c>
      <c r="G118" s="37" t="str">
        <f>'Cr sells18'!G118</f>
        <v>Settled</v>
      </c>
      <c r="H118" s="39" t="str">
        <f>'Cr sells18'!H118</f>
        <v xml:space="preserve">የካቲት </v>
      </c>
      <c r="I118" s="38">
        <f>'Cr sells18'!I118</f>
        <v>7</v>
      </c>
      <c r="J118" s="38">
        <f ca="1">'Cr sells18'!J118</f>
        <v>132</v>
      </c>
    </row>
    <row r="119" spans="1:10">
      <c r="A119" s="38">
        <f>'Cr sells18'!A119</f>
        <v>24</v>
      </c>
      <c r="B119" s="38" t="str">
        <f>'Cr sells18'!B119</f>
        <v>Marta Phar</v>
      </c>
      <c r="C119" s="38">
        <f>'Cr sells18'!C119</f>
        <v>16000</v>
      </c>
      <c r="D119" s="38">
        <f>'Cr sells18'!D119</f>
        <v>46090</v>
      </c>
      <c r="E119" s="38">
        <f>'Cr sells18'!E119</f>
        <v>0</v>
      </c>
      <c r="F119" s="38" t="str">
        <f>'Cr sells18'!F119</f>
        <v>Paid</v>
      </c>
      <c r="G119" s="37" t="str">
        <f>'Cr sells18'!G119</f>
        <v>Settled</v>
      </c>
      <c r="H119" s="39" t="str">
        <f>'Cr sells18'!H119</f>
        <v xml:space="preserve">የካቲት </v>
      </c>
      <c r="I119" s="38">
        <f>'Cr sells18'!I119</f>
        <v>1</v>
      </c>
      <c r="J119" s="38">
        <f ca="1">'Cr sells18'!J119</f>
        <v>128</v>
      </c>
    </row>
    <row r="120" spans="1:10" s="37" customFormat="1" ht="23.25">
      <c r="A120" s="37">
        <f>'Cr sells18'!A120</f>
        <v>25</v>
      </c>
      <c r="B120" s="37" t="str">
        <f>'Cr sells18'!B120</f>
        <v>Felege</v>
      </c>
      <c r="C120" s="37">
        <f>'Cr sells18'!C120</f>
        <v>178000</v>
      </c>
      <c r="D120" s="37">
        <f>'Cr sells18'!D120</f>
        <v>46088</v>
      </c>
      <c r="E120" s="37">
        <f>'Cr sells18'!E120</f>
        <v>0</v>
      </c>
      <c r="F120" s="37" t="str">
        <f>'Cr sells18'!F120</f>
        <v>Paid</v>
      </c>
      <c r="G120" s="37" t="str">
        <f>'Cr sells18'!G120</f>
        <v>Settled</v>
      </c>
      <c r="H120" s="39" t="str">
        <f>'Cr sells18'!H120</f>
        <v xml:space="preserve">የካቲት </v>
      </c>
      <c r="I120" s="37">
        <f>'Cr sells18'!I120</f>
        <v>30</v>
      </c>
      <c r="J120" s="37">
        <f ca="1">'Cr sells18'!J120</f>
        <v>130</v>
      </c>
    </row>
    <row r="121" spans="1:10" s="37" customFormat="1" ht="23.25">
      <c r="A121" s="37">
        <f>'Cr sells18'!A121</f>
        <v>1</v>
      </c>
      <c r="B121" s="37" t="str">
        <f>'Cr sells18'!B121</f>
        <v>Jacaranda</v>
      </c>
      <c r="C121" s="37">
        <f>'Cr sells18'!C121</f>
        <v>55000</v>
      </c>
      <c r="D121" s="37">
        <f>'Cr sells18'!D121</f>
        <v>46100</v>
      </c>
      <c r="E121" s="37">
        <f>'Cr sells18'!E121</f>
        <v>0</v>
      </c>
      <c r="F121" s="37" t="str">
        <f>'Cr sells18'!F121</f>
        <v>Paid</v>
      </c>
      <c r="G121" s="37" t="str">
        <f>'Cr sells18'!G121</f>
        <v>Settled</v>
      </c>
      <c r="H121" s="37" t="str">
        <f>'Cr sells18'!H121</f>
        <v xml:space="preserve">መጋቢት </v>
      </c>
      <c r="I121" s="37">
        <f>'Cr sells18'!I121</f>
        <v>60</v>
      </c>
      <c r="J121" s="37">
        <f ca="1">'Cr sells18'!J121</f>
        <v>118</v>
      </c>
    </row>
    <row r="122" spans="1:10" s="37" customFormat="1" ht="23.25" hidden="1">
      <c r="A122" s="37">
        <f>'Cr sells18'!A122</f>
        <v>2</v>
      </c>
      <c r="B122" s="37" t="str">
        <f>'Cr sells18'!B122</f>
        <v>Eman</v>
      </c>
      <c r="C122" s="37">
        <f>'Cr sells18'!C122</f>
        <v>62000</v>
      </c>
      <c r="D122" s="37">
        <f>'Cr sells18'!D122</f>
        <v>46104</v>
      </c>
      <c r="E122" s="37">
        <f ca="1">'Cr sells18'!E122</f>
        <v>-54</v>
      </c>
      <c r="F122" s="37" t="str">
        <f>'Cr sells18'!F122</f>
        <v xml:space="preserve">Credit </v>
      </c>
      <c r="G122" s="37" t="str">
        <f ca="1">'Cr sells18'!G122</f>
        <v>Over Due</v>
      </c>
      <c r="H122" s="37" t="str">
        <f>'Cr sells18'!H122</f>
        <v xml:space="preserve">መጋቢት </v>
      </c>
      <c r="I122" s="37">
        <f>'Cr sells18'!I122</f>
        <v>60</v>
      </c>
      <c r="J122" s="37">
        <f ca="1">'Cr sells18'!J122</f>
        <v>114</v>
      </c>
    </row>
    <row r="123" spans="1:10" s="37" customFormat="1" ht="23.25">
      <c r="A123" s="37">
        <f>'Cr sells18'!A124</f>
        <v>4</v>
      </c>
      <c r="B123" s="37" t="str">
        <f>'Cr sells18'!B124</f>
        <v>Marta Phar</v>
      </c>
      <c r="C123" s="37">
        <f>'Cr sells18'!C124</f>
        <v>32000</v>
      </c>
      <c r="D123" s="37">
        <f>'Cr sells18'!D124</f>
        <v>46113</v>
      </c>
      <c r="E123" s="37">
        <f>'Cr sells18'!E124</f>
        <v>0</v>
      </c>
      <c r="F123" s="37" t="str">
        <f>'Cr sells18'!F124</f>
        <v>Paid</v>
      </c>
      <c r="G123" s="37" t="str">
        <f>'Cr sells18'!G124</f>
        <v>Settled</v>
      </c>
      <c r="H123" s="37" t="str">
        <f>'Cr sells18'!H124</f>
        <v xml:space="preserve">ሚይዚያ </v>
      </c>
      <c r="I123" s="37">
        <f>'Cr sells18'!I124</f>
        <v>30</v>
      </c>
      <c r="J123" s="37">
        <f ca="1">'Cr sells18'!J124</f>
        <v>105</v>
      </c>
    </row>
    <row r="124" spans="1:10">
      <c r="A124" s="38">
        <f>'Cr sells18'!A125</f>
        <v>5</v>
      </c>
      <c r="B124" s="38" t="str">
        <f>'Cr sells18'!B125</f>
        <v>NH</v>
      </c>
      <c r="C124" s="38">
        <f>'Cr sells18'!C125</f>
        <v>20000</v>
      </c>
      <c r="D124" s="38">
        <f>'Cr sells18'!D125</f>
        <v>46114</v>
      </c>
      <c r="E124" s="38">
        <f>'Cr sells18'!E125</f>
        <v>0</v>
      </c>
      <c r="F124" s="38" t="str">
        <f>'Cr sells18'!F125</f>
        <v>Paid</v>
      </c>
      <c r="G124" s="37" t="str">
        <f>'Cr sells18'!G125</f>
        <v>Settled</v>
      </c>
      <c r="H124" s="39" t="str">
        <f>'Cr sells18'!H125</f>
        <v xml:space="preserve">መጋቢት </v>
      </c>
      <c r="I124" s="38">
        <f>'Cr sells18'!I125</f>
        <v>15</v>
      </c>
      <c r="J124" s="38">
        <f ca="1">'Cr sells18'!J125</f>
        <v>104</v>
      </c>
    </row>
    <row r="125" spans="1:10" customFormat="1" ht="15">
      <c r="A125">
        <f>'Cr sells18'!A126</f>
        <v>1</v>
      </c>
      <c r="B125" t="str">
        <f>'Cr sells18'!B126</f>
        <v>Abdi</v>
      </c>
      <c r="C125">
        <f>'Cr sells18'!C126</f>
        <v>16000</v>
      </c>
      <c r="D125">
        <f>'Cr sells18'!D126</f>
        <v>46129</v>
      </c>
      <c r="E125">
        <f>'Cr sells18'!E126</f>
        <v>0</v>
      </c>
      <c r="F125" t="str">
        <f>'Cr sells18'!F126</f>
        <v>Paid</v>
      </c>
      <c r="G125" t="str">
        <f>'Cr sells18'!G126</f>
        <v>Settled</v>
      </c>
      <c r="H125" t="str">
        <f>'Cr sells18'!H126</f>
        <v xml:space="preserve">ሚይዚያ </v>
      </c>
      <c r="I125">
        <f>'Cr sells18'!I126</f>
        <v>30</v>
      </c>
      <c r="J125">
        <f ca="1">'Cr sells18'!J126</f>
        <v>89</v>
      </c>
    </row>
    <row r="126" spans="1:10" customFormat="1" ht="15">
      <c r="A126">
        <f>'Cr sells18'!A127</f>
        <v>2</v>
      </c>
      <c r="B126" t="str">
        <f>'Cr sells18'!B127</f>
        <v>wilget</v>
      </c>
      <c r="C126">
        <f>'Cr sells18'!C127</f>
        <v>40000</v>
      </c>
      <c r="D126">
        <f>'Cr sells18'!D127</f>
        <v>46130</v>
      </c>
      <c r="E126">
        <f>'Cr sells18'!E127</f>
        <v>0</v>
      </c>
      <c r="F126" t="str">
        <f>'Cr sells18'!F127</f>
        <v>Paid</v>
      </c>
      <c r="G126" t="str">
        <f>'Cr sells18'!G127</f>
        <v>Settled</v>
      </c>
      <c r="H126" t="str">
        <f>'Cr sells18'!H127</f>
        <v xml:space="preserve">ሚይዚያ </v>
      </c>
      <c r="I126">
        <f>'Cr sells18'!I127</f>
        <v>30</v>
      </c>
      <c r="J126">
        <f ca="1">'Cr sells18'!J127</f>
        <v>88</v>
      </c>
    </row>
    <row r="127" spans="1:10" customFormat="1" ht="15">
      <c r="A127">
        <f>'Cr sells18'!A129</f>
        <v>4</v>
      </c>
      <c r="B127" t="str">
        <f>'Cr sells18'!B129</f>
        <v>Dr nigatu</v>
      </c>
      <c r="C127">
        <f>'Cr sells18'!C129</f>
        <v>152050</v>
      </c>
      <c r="D127">
        <f>'Cr sells18'!D129</f>
        <v>46130</v>
      </c>
      <c r="E127">
        <f>'Cr sells18'!E129</f>
        <v>0</v>
      </c>
      <c r="F127" t="str">
        <f>'Cr sells18'!F129</f>
        <v>Paid</v>
      </c>
      <c r="G127" t="str">
        <f>'Cr sells18'!G129</f>
        <v>Settled</v>
      </c>
      <c r="H127" t="str">
        <f>'Cr sells18'!H129</f>
        <v xml:space="preserve">ሚይዚያ </v>
      </c>
      <c r="I127">
        <f>'Cr sells18'!I129</f>
        <v>15</v>
      </c>
      <c r="J127">
        <f ca="1">'Cr sells18'!J129</f>
        <v>88</v>
      </c>
    </row>
    <row r="128" spans="1:10" customFormat="1" ht="23.25">
      <c r="A128">
        <f>'Cr sells18'!A130</f>
        <v>5</v>
      </c>
      <c r="B128" t="str">
        <f>'Cr sells18'!B130</f>
        <v xml:space="preserve">Matif </v>
      </c>
      <c r="C128">
        <f>'Cr sells18'!C130</f>
        <v>43000</v>
      </c>
      <c r="D128">
        <f>'Cr sells18'!D130</f>
        <v>46130</v>
      </c>
      <c r="E128">
        <f>'Cr sells18'!E130</f>
        <v>0</v>
      </c>
      <c r="F128" t="str">
        <f>'Cr sells18'!F130</f>
        <v>Paid</v>
      </c>
      <c r="G128" s="37" t="str">
        <f>'Cr sells18'!G130</f>
        <v>Settled</v>
      </c>
      <c r="H128" t="str">
        <f>'Cr sells18'!H130</f>
        <v xml:space="preserve">ሚይዚያ </v>
      </c>
      <c r="I128">
        <f>'Cr sells18'!I130</f>
        <v>30</v>
      </c>
      <c r="J128">
        <f ca="1">'Cr sells18'!J130</f>
        <v>88</v>
      </c>
    </row>
    <row r="129" spans="1:10" customFormat="1" ht="23.25">
      <c r="A129">
        <f>'Cr sells18'!A131</f>
        <v>6</v>
      </c>
      <c r="B129" t="str">
        <f>'Cr sells18'!B131</f>
        <v>Abdi</v>
      </c>
      <c r="C129">
        <f>'Cr sells18'!C131</f>
        <v>16000</v>
      </c>
      <c r="D129">
        <f>'Cr sells18'!D131</f>
        <v>46135</v>
      </c>
      <c r="E129">
        <f>'Cr sells18'!E131</f>
        <v>0</v>
      </c>
      <c r="F129" t="str">
        <f>'Cr sells18'!F131</f>
        <v>Paid</v>
      </c>
      <c r="G129" s="37" t="str">
        <f>'Cr sells18'!G131</f>
        <v>Settled</v>
      </c>
      <c r="H129" t="str">
        <f>'Cr sells18'!H131</f>
        <v xml:space="preserve">ሚይዚያ </v>
      </c>
      <c r="I129">
        <f>'Cr sells18'!I131</f>
        <v>30</v>
      </c>
      <c r="J129">
        <f ca="1">'Cr sells18'!J131</f>
        <v>83</v>
      </c>
    </row>
    <row r="130" spans="1:10" customFormat="1" ht="23.25">
      <c r="A130">
        <f>'Cr sells18'!A132</f>
        <v>7</v>
      </c>
      <c r="B130" t="str">
        <f>'Cr sells18'!B132</f>
        <v>Dr nigatu</v>
      </c>
      <c r="C130" t="e">
        <f>'Cr sells18'!#REF!</f>
        <v>#REF!</v>
      </c>
      <c r="D130">
        <f>'Cr sells18'!D132</f>
        <v>46139</v>
      </c>
      <c r="E130">
        <f>'Cr sells18'!E132</f>
        <v>0</v>
      </c>
      <c r="F130" t="str">
        <f>'Cr sells18'!F132</f>
        <v>Paid</v>
      </c>
      <c r="G130" s="37" t="str">
        <f>'Cr sells18'!G132</f>
        <v>Settled</v>
      </c>
      <c r="H130" t="str">
        <f>'Cr sells18'!H132</f>
        <v xml:space="preserve">ሚይዚያ </v>
      </c>
      <c r="I130">
        <f>'Cr sells18'!I132</f>
        <v>6</v>
      </c>
      <c r="J130">
        <f ca="1">'Cr sells18'!J132</f>
        <v>79</v>
      </c>
    </row>
    <row r="131" spans="1:10" customFormat="1" ht="23.25">
      <c r="A131">
        <f>'Cr sells18'!A136</f>
        <v>11</v>
      </c>
      <c r="B131" t="str">
        <f>'Cr sells18'!B136</f>
        <v>Dr nigatu</v>
      </c>
      <c r="C131">
        <f>'Cr sells18'!C136</f>
        <v>50000</v>
      </c>
      <c r="D131">
        <f>'Cr sells18'!D136</f>
        <v>46149</v>
      </c>
      <c r="E131">
        <f>'Cr sells18'!E136</f>
        <v>0</v>
      </c>
      <c r="F131" t="str">
        <f>'Cr sells18'!F136</f>
        <v>Paid</v>
      </c>
      <c r="G131" s="37" t="str">
        <f>'Cr sells18'!G136</f>
        <v>Settled</v>
      </c>
      <c r="H131" t="str">
        <f>'Cr sells18'!H136</f>
        <v xml:space="preserve">ሚይዚያ </v>
      </c>
      <c r="I131">
        <f>'Cr sells18'!I136</f>
        <v>30</v>
      </c>
      <c r="J131">
        <f ca="1">'Cr sells18'!J136</f>
        <v>69</v>
      </c>
    </row>
    <row r="132" spans="1:10" customFormat="1" ht="23.25">
      <c r="A132">
        <f>'Cr sells18'!A137</f>
        <v>1</v>
      </c>
      <c r="B132" t="str">
        <f>'Cr sells18'!B137</f>
        <v>Truemed Pha</v>
      </c>
      <c r="C132">
        <f>'Cr sells18'!C137</f>
        <v>12000</v>
      </c>
      <c r="D132">
        <f>'Cr sells18'!D137</f>
        <v>46155</v>
      </c>
      <c r="E132">
        <f>'Cr sells18'!E137</f>
        <v>0</v>
      </c>
      <c r="F132" t="str">
        <f>'Cr sells18'!F137</f>
        <v>Paid</v>
      </c>
      <c r="G132" s="37" t="str">
        <f>'Cr sells18'!G137</f>
        <v>Settled</v>
      </c>
      <c r="H132" t="str">
        <f>'Cr sells18'!H137</f>
        <v xml:space="preserve">ግንቦት </v>
      </c>
      <c r="I132">
        <f>'Cr sells18'!I137</f>
        <v>30</v>
      </c>
      <c r="J132">
        <f ca="1">'Cr sells18'!J137</f>
        <v>63</v>
      </c>
    </row>
    <row r="133" spans="1:10" customFormat="1" ht="23.25" hidden="1">
      <c r="A133">
        <f>'Cr sells18'!A138</f>
        <v>2</v>
      </c>
      <c r="B133" t="str">
        <f>'Cr sells18'!B138</f>
        <v>Eman</v>
      </c>
      <c r="C133">
        <f>'Cr sells18'!C138</f>
        <v>353600</v>
      </c>
      <c r="D133">
        <f>'Cr sells18'!D138</f>
        <v>46155</v>
      </c>
      <c r="E133">
        <f ca="1">'Cr sells18'!E138</f>
        <v>-3</v>
      </c>
      <c r="F133" t="str">
        <f>'Cr sells18'!F138</f>
        <v xml:space="preserve">Credit </v>
      </c>
      <c r="G133" s="37" t="str">
        <f ca="1">'Cr sells18'!G138</f>
        <v>Over Due</v>
      </c>
      <c r="H133" t="str">
        <f>'Cr sells18'!H138</f>
        <v xml:space="preserve">ግንቦት </v>
      </c>
      <c r="I133">
        <f>'Cr sells18'!I138</f>
        <v>60</v>
      </c>
      <c r="J133">
        <f ca="1">'Cr sells18'!J138</f>
        <v>63</v>
      </c>
    </row>
    <row r="134" spans="1:10" customFormat="1" ht="23.25">
      <c r="A134">
        <f>'Cr sells18'!A139</f>
        <v>3</v>
      </c>
      <c r="B134" t="str">
        <f>'Cr sells18'!B139</f>
        <v>NH</v>
      </c>
      <c r="C134">
        <f>'Cr sells18'!C139</f>
        <v>11000</v>
      </c>
      <c r="D134">
        <f>'Cr sells18'!D139</f>
        <v>46155</v>
      </c>
      <c r="E134">
        <f>'Cr sells18'!E139</f>
        <v>0</v>
      </c>
      <c r="F134" t="str">
        <f>'Cr sells18'!F139</f>
        <v>Paid</v>
      </c>
      <c r="G134" s="37" t="str">
        <f>'Cr sells18'!G139</f>
        <v>Settled</v>
      </c>
      <c r="H134" t="str">
        <f>'Cr sells18'!H139</f>
        <v xml:space="preserve">ግንቦት </v>
      </c>
      <c r="I134">
        <f>'Cr sells18'!I139</f>
        <v>30</v>
      </c>
      <c r="J134">
        <f ca="1">'Cr sells18'!J139</f>
        <v>63</v>
      </c>
    </row>
    <row r="135" spans="1:10" customFormat="1" ht="23.25" hidden="1">
      <c r="A135">
        <f>'Cr sells18'!A140</f>
        <v>4</v>
      </c>
      <c r="B135" t="str">
        <f>'Cr sells18'!B140</f>
        <v>wilget</v>
      </c>
      <c r="C135">
        <f>'Cr sells18'!C140</f>
        <v>59900</v>
      </c>
      <c r="D135">
        <f>'Cr sells18'!D140</f>
        <v>46155</v>
      </c>
      <c r="E135">
        <f ca="1">'Cr sells18'!E140</f>
        <v>-33</v>
      </c>
      <c r="F135" t="str">
        <f>'Cr sells18'!F140</f>
        <v xml:space="preserve">Credit </v>
      </c>
      <c r="G135" s="37" t="str">
        <f ca="1">'Cr sells18'!G140</f>
        <v>Over Due</v>
      </c>
      <c r="H135" t="str">
        <f>'Cr sells18'!H140</f>
        <v xml:space="preserve">ግንቦት </v>
      </c>
      <c r="I135">
        <f>'Cr sells18'!I140</f>
        <v>30</v>
      </c>
      <c r="J135">
        <f ca="1">'Cr sells18'!J140</f>
        <v>63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2CDA12-FFCC-43D4-9F13-41CBFCD1BC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Manu</vt:lpstr>
      <vt:lpstr>All Exp  (3)</vt:lpstr>
      <vt:lpstr>Sheet1</vt:lpstr>
      <vt:lpstr>Sheet4</vt:lpstr>
      <vt:lpstr>D</vt:lpstr>
      <vt:lpstr>CreditS (2)</vt:lpstr>
      <vt:lpstr>CreditS</vt:lpstr>
      <vt:lpstr>C1</vt:lpstr>
      <vt:lpstr>C2</vt:lpstr>
      <vt:lpstr>C3</vt:lpstr>
      <vt:lpstr>All Bank</vt:lpstr>
      <vt:lpstr>Cr sells18</vt:lpstr>
      <vt:lpstr>List</vt:lpstr>
      <vt:lpstr>A1</vt:lpstr>
      <vt:lpstr>A3</vt:lpstr>
      <vt:lpstr>Trans</vt:lpstr>
      <vt:lpstr>All Exp </vt:lpstr>
      <vt:lpstr>Dashbord</vt:lpstr>
      <vt:lpstr>Recon1888</vt:lpstr>
      <vt:lpstr>Budget 2018</vt:lpstr>
      <vt:lpstr>Slicer</vt:lpstr>
      <vt:lpstr>'A1'!Print_Area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BiniaM Tolasa</cp:lastModifiedBy>
  <cp:revision>4</cp:revision>
  <dcterms:created xsi:type="dcterms:W3CDTF">2025-11-19T19:41:00Z</dcterms:created>
  <dcterms:modified xsi:type="dcterms:W3CDTF">2026-07-16T00:10:13Z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3D9D73EFEBE3468492D0C0CEE9CBFA5F_12</vt:lpwstr>
  </property>
  <property fmtid="{D5CDD505-2E9C-101B-9397-08002B2CF9AE}" pid="3" name="KSOProductBuildVer">
    <vt:lpwstr>1033-12.1.0.26880</vt:lpwstr>
  </property>
  <property fmtid="{D5CDD505-2E9C-101B-9397-08002B2CF9AE}" pid="4" name="KSOReadingLayout">
    <vt:bool>true</vt:bool>
  </property>
  <property fmtid="{D5CDD505-2E9C-101B-9397-08002B2CF9AE}" pid="5" name="CalculationRule">
    <vt:i4>0</vt:i4>
  </property>
</Properties>
</file>